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各班疫苗注射情况" sheetId="5" r:id="rId1"/>
    <sheet name="高一高二高三已打" sheetId="1" r:id="rId2"/>
    <sheet name="2021春" sheetId="3" r:id="rId3"/>
    <sheet name="Sheet1" sheetId="6" r:id="rId4"/>
    <sheet name="Sheet2" sheetId="7" r:id="rId5"/>
    <sheet name="20级" sheetId="8" r:id="rId6"/>
    <sheet name="19级" sheetId="9" r:id="rId7"/>
  </sheets>
  <definedNames>
    <definedName name="_xlnm._FilterDatabase" localSheetId="0" hidden="1">各班疫苗注射情况!$A$3:$U$4439</definedName>
    <definedName name="_xlnm._FilterDatabase" localSheetId="1" hidden="1">高一高二高三已打!$A$5:$Y$4587</definedName>
    <definedName name="_xlnm._FilterDatabase" localSheetId="6" hidden="1">'19级'!$A$3:$S$4466</definedName>
    <definedName name="_xlnm.Print_Titles" localSheetId="0">各班疫苗注射情况!$1:$3</definedName>
  </definedNames>
  <calcPr calcId="144525"/>
</workbook>
</file>

<file path=xl/comments1.xml><?xml version="1.0" encoding="utf-8"?>
<comments xmlns="http://schemas.openxmlformats.org/spreadsheetml/2006/main">
  <authors>
    <author>640316ee-76d1-4d14-bc63-6fe2eb2b33cc</author>
  </authors>
  <commentList>
    <comment ref="G1549" authorId="0">
      <text>
        <r>
          <rPr>
            <sz val="9"/>
            <rFont val="宋体"/>
            <charset val="134"/>
          </rPr>
          <t xml:space="preserve">OK^-^: 希望: 18
</t>
        </r>
      </text>
    </comment>
  </commentList>
</comments>
</file>

<file path=xl/sharedStrings.xml><?xml version="1.0" encoding="utf-8"?>
<sst xmlns="http://schemas.openxmlformats.org/spreadsheetml/2006/main" count="247029" uniqueCount="26061">
  <si>
    <t>序号</t>
  </si>
  <si>
    <t>学校</t>
  </si>
  <si>
    <t>班级</t>
  </si>
  <si>
    <t>姓名</t>
  </si>
  <si>
    <t>性别</t>
  </si>
  <si>
    <t>年龄</t>
  </si>
  <si>
    <t>家庭住址</t>
  </si>
  <si>
    <t>家长姓名</t>
  </si>
  <si>
    <t>家长联系电话</t>
  </si>
  <si>
    <t>接种情况</t>
  </si>
  <si>
    <t>是否有禁忌症否</t>
  </si>
  <si>
    <t>在外学生（即县外学生）目前具体地址</t>
  </si>
  <si>
    <t>身份证号</t>
  </si>
  <si>
    <t>是否已接种第一针疫苗</t>
  </si>
  <si>
    <t>第一针接种时间（如已接种，请填具体接种时间）</t>
  </si>
  <si>
    <t>第一针接种地点</t>
  </si>
  <si>
    <t>是否已接种第二针疫苗</t>
  </si>
  <si>
    <t>第二剂次接种时间（如已接种，请填具体接种时间）</t>
  </si>
  <si>
    <t>第二针接种地点</t>
  </si>
  <si>
    <t>备注</t>
  </si>
  <si>
    <t>45273120021016421X</t>
  </si>
  <si>
    <t>大化二中</t>
  </si>
  <si>
    <t>18(1)</t>
  </si>
  <si>
    <t>覃源颖</t>
  </si>
  <si>
    <t>男</t>
  </si>
  <si>
    <t>大化县羌圩乡健康村安马屯</t>
  </si>
  <si>
    <t>覃剑</t>
  </si>
  <si>
    <t>是</t>
  </si>
  <si>
    <t>大化县体育广场</t>
  </si>
  <si>
    <t>大化县人民医院</t>
  </si>
  <si>
    <t>否</t>
  </si>
  <si>
    <t>452731200212110610</t>
  </si>
  <si>
    <t>覃福祺</t>
  </si>
  <si>
    <t>大化县百马乡村赶内屯</t>
  </si>
  <si>
    <t>李艳</t>
  </si>
  <si>
    <t>452731200007113919</t>
  </si>
  <si>
    <t>梁克</t>
  </si>
  <si>
    <t>大化县乙圩乡果好村果六屯</t>
  </si>
  <si>
    <t>梁德群</t>
  </si>
  <si>
    <t>东莞市长安医院</t>
  </si>
  <si>
    <t>大化二中学生对应各乡镇接种情况：</t>
  </si>
  <si>
    <t>填报人：陆欢斌</t>
  </si>
  <si>
    <t>452731200209295415</t>
  </si>
  <si>
    <t>蓝丕湖</t>
  </si>
  <si>
    <t>大化县贡川乡什陇村良好屯</t>
  </si>
  <si>
    <t>蓝世东</t>
  </si>
  <si>
    <t>所属乡镇</t>
  </si>
  <si>
    <t>12-14周岁</t>
  </si>
  <si>
    <t>15-17周岁</t>
  </si>
  <si>
    <t>18周岁以上</t>
  </si>
  <si>
    <t>45273120020822421X</t>
  </si>
  <si>
    <t>韦焕西</t>
  </si>
  <si>
    <t>大化县羌圩乡洪等村板袍屯</t>
  </si>
  <si>
    <t>韦连清</t>
  </si>
  <si>
    <t>大化县妇幼保健院</t>
  </si>
  <si>
    <t>总人数（人）</t>
  </si>
  <si>
    <t>第一针已接种（人）</t>
  </si>
  <si>
    <t>第二针已接种（人）</t>
  </si>
  <si>
    <t>未接种（人）</t>
  </si>
  <si>
    <t>452731200205250914</t>
  </si>
  <si>
    <t>韦浩欢</t>
  </si>
  <si>
    <t>大化县都阳镇满江村那你屯</t>
  </si>
  <si>
    <t>韦干荣</t>
  </si>
  <si>
    <t>大化镇</t>
  </si>
  <si>
    <t>452731200304294218</t>
  </si>
  <si>
    <t>韦松</t>
  </si>
  <si>
    <t>大化县羌圩乡姜圩村那会屯</t>
  </si>
  <si>
    <t>韦元荣</t>
  </si>
  <si>
    <t>羌圩乡卫生院</t>
  </si>
  <si>
    <t>都阳镇</t>
  </si>
  <si>
    <t>452731200301283636</t>
  </si>
  <si>
    <t>覃万根</t>
  </si>
  <si>
    <t>大化县北景镇平方村同内屯</t>
  </si>
  <si>
    <t>覃志成</t>
  </si>
  <si>
    <t>宝安区中心医院</t>
  </si>
  <si>
    <t>福永人民医院</t>
  </si>
  <si>
    <t>岩滩镇</t>
  </si>
  <si>
    <t>452731200302064814</t>
  </si>
  <si>
    <t>韦尚隆</t>
  </si>
  <si>
    <t>大化县大化镇镇北村屯</t>
  </si>
  <si>
    <t>韦志团</t>
  </si>
  <si>
    <t>北景镇</t>
  </si>
  <si>
    <t>452731200308125112</t>
  </si>
  <si>
    <t>陆振明</t>
  </si>
  <si>
    <t>大化县共和乡碧草村龙诺屯</t>
  </si>
  <si>
    <t>陆锦红</t>
  </si>
  <si>
    <t>中大惠亚医院</t>
  </si>
  <si>
    <t>特殊区域一直未能预约上</t>
  </si>
  <si>
    <t>共和乡</t>
  </si>
  <si>
    <t>45273120030223481x</t>
  </si>
  <si>
    <t>韦庆荣</t>
  </si>
  <si>
    <t>大化县大化镇流水村屯</t>
  </si>
  <si>
    <t>韦汉林</t>
  </si>
  <si>
    <t>贡川乡</t>
  </si>
  <si>
    <t>451229200309101219</t>
  </si>
  <si>
    <t>覃佳冠</t>
  </si>
  <si>
    <t>大化县岩滩镇吉发村坡楼屯</t>
  </si>
  <si>
    <t>覃庆豪</t>
  </si>
  <si>
    <t>岩滩镇卫生院</t>
  </si>
  <si>
    <t>百马乡</t>
  </si>
  <si>
    <t>451229200305142419</t>
  </si>
  <si>
    <t>覃联邦</t>
  </si>
  <si>
    <t>大化县板升乡板升村丘乐屯</t>
  </si>
  <si>
    <t>韦黎</t>
  </si>
  <si>
    <t>南宁体育中心</t>
  </si>
  <si>
    <t>古河乡</t>
  </si>
  <si>
    <t>452731200201011211</t>
  </si>
  <si>
    <t>韦朝祝</t>
  </si>
  <si>
    <t>大化县岩滩镇下皇村甘怀屯</t>
  </si>
  <si>
    <t>韦勇</t>
  </si>
  <si>
    <t>古文乡</t>
  </si>
  <si>
    <t>451229200112063618</t>
  </si>
  <si>
    <t>蒙琰琳</t>
  </si>
  <si>
    <t>大化县北景镇弄恩村弄考屯</t>
  </si>
  <si>
    <t>蒙有荣</t>
  </si>
  <si>
    <t>江南乡</t>
  </si>
  <si>
    <t>452731200208095112</t>
  </si>
  <si>
    <t>蓝盛龙</t>
  </si>
  <si>
    <t>大化县共和乡颁桃村局生屯</t>
  </si>
  <si>
    <t>唐利陈</t>
  </si>
  <si>
    <t>宝安区妇幼保健院</t>
  </si>
  <si>
    <t>羌圩乡</t>
  </si>
  <si>
    <t>451229200207044532</t>
  </si>
  <si>
    <t>唐嘉宝</t>
  </si>
  <si>
    <t>平果县榜圩乡乐圩村下刁屯</t>
  </si>
  <si>
    <t>唐奇皮</t>
  </si>
  <si>
    <t>大化镇卫生院</t>
  </si>
  <si>
    <t>中山南头广济医院</t>
  </si>
  <si>
    <t>乙圩乡</t>
  </si>
  <si>
    <t>451229200206142413</t>
  </si>
  <si>
    <t>韦干鑫</t>
  </si>
  <si>
    <t>大化县板升乡升平村那全屯</t>
  </si>
  <si>
    <t>肖桂艳</t>
  </si>
  <si>
    <t>板升乡卫生院</t>
  </si>
  <si>
    <t>七百弄乡</t>
  </si>
  <si>
    <t>452731200202113674</t>
  </si>
  <si>
    <t>覃冠翱</t>
  </si>
  <si>
    <t>大化县北景镇江栋村那板屯</t>
  </si>
  <si>
    <t>覃宇实</t>
  </si>
  <si>
    <t>北景镇卫生院</t>
  </si>
  <si>
    <t>板升乡</t>
  </si>
  <si>
    <t>451229200109165728</t>
  </si>
  <si>
    <t>韦花</t>
  </si>
  <si>
    <t>女</t>
  </si>
  <si>
    <t>大化县大化镇龙马村龙着屯</t>
  </si>
  <si>
    <t>韦改珠</t>
  </si>
  <si>
    <t>雅龙乡</t>
  </si>
  <si>
    <t>452731200109174819</t>
  </si>
  <si>
    <t>韦君宝</t>
  </si>
  <si>
    <t>大化县大化镇亮口村排一屯</t>
  </si>
  <si>
    <t>韦高疗</t>
  </si>
  <si>
    <t>六也乡</t>
  </si>
  <si>
    <t>452731200303215119</t>
  </si>
  <si>
    <t>农子皓</t>
  </si>
  <si>
    <t>大化县共和乡古桥村局仪屯</t>
  </si>
  <si>
    <t>陆正喜</t>
  </si>
  <si>
    <t>大化县外</t>
  </si>
  <si>
    <t>452726200206140011</t>
  </si>
  <si>
    <t>唐秀坤</t>
  </si>
  <si>
    <t>大化县岩滩镇棉山村板华屯</t>
  </si>
  <si>
    <t>赵美金</t>
  </si>
  <si>
    <t>合计</t>
  </si>
  <si>
    <t>452731200202231814</t>
  </si>
  <si>
    <t>黄侣锋</t>
  </si>
  <si>
    <t>大化县江南乡江州村板卜屯</t>
  </si>
  <si>
    <t>黄家欢</t>
  </si>
  <si>
    <t>452731200304285717</t>
  </si>
  <si>
    <t>王乐</t>
  </si>
  <si>
    <t>大化县大化镇村屯</t>
  </si>
  <si>
    <t>王克元</t>
  </si>
  <si>
    <t>龙岗区第二人民医院</t>
  </si>
  <si>
    <t>一针已接</t>
  </si>
  <si>
    <t>二针已接</t>
  </si>
  <si>
    <t>一针未接</t>
  </si>
  <si>
    <t>二针未接</t>
  </si>
  <si>
    <t>联系不上或特殊原因</t>
  </si>
  <si>
    <t>总人数</t>
  </si>
  <si>
    <t>年级</t>
  </si>
  <si>
    <t>452731200209134515</t>
  </si>
  <si>
    <t>大化县古文乡娅佥村弄旺屯</t>
  </si>
  <si>
    <t>韦朝敏</t>
  </si>
  <si>
    <t>451229200307061217</t>
  </si>
  <si>
    <t>覃劲雷</t>
  </si>
  <si>
    <t>大化县岩滩镇吉发村那陇屯</t>
  </si>
  <si>
    <t>覃宗美</t>
  </si>
  <si>
    <t>都阳镇卫生院</t>
  </si>
  <si>
    <t>18(2)</t>
  </si>
  <si>
    <t>高一</t>
  </si>
  <si>
    <t>451229200301033610</t>
  </si>
  <si>
    <t>林炬臻</t>
  </si>
  <si>
    <t>巴马县那桃乡平林村坡羊屯</t>
  </si>
  <si>
    <t>覃小芫</t>
  </si>
  <si>
    <t>18(3)</t>
  </si>
  <si>
    <t>高二</t>
  </si>
  <si>
    <t>452731200205161823</t>
  </si>
  <si>
    <t>唐玉涵</t>
  </si>
  <si>
    <t>大化县大化镇兴化路村一巷二里24屯</t>
  </si>
  <si>
    <t>陆艳红</t>
  </si>
  <si>
    <t>18(4)</t>
  </si>
  <si>
    <t>高三</t>
  </si>
  <si>
    <t>452731200304281214</t>
  </si>
  <si>
    <t>甘宗世</t>
  </si>
  <si>
    <t>大化县岩滩镇吉发村六旺屯</t>
  </si>
  <si>
    <t>甘建平</t>
  </si>
  <si>
    <t>18(5)</t>
  </si>
  <si>
    <t>总数</t>
  </si>
  <si>
    <t>451229200111153910</t>
  </si>
  <si>
    <t>黄尚宁</t>
  </si>
  <si>
    <t>大化县乙圩乡果好村坡设屯</t>
  </si>
  <si>
    <t>黄汉雄</t>
  </si>
  <si>
    <t>18(6)</t>
  </si>
  <si>
    <t>452731200207023635</t>
  </si>
  <si>
    <t>覃孟康</t>
  </si>
  <si>
    <t>大化县北景镇平方村平社屯</t>
  </si>
  <si>
    <t>覃桂紧</t>
  </si>
  <si>
    <t>18(7)</t>
  </si>
  <si>
    <t>45273120030924112X</t>
  </si>
  <si>
    <t>韦骄鸣</t>
  </si>
  <si>
    <t>韦秀贵</t>
  </si>
  <si>
    <t>高要区金利中心卫生院</t>
  </si>
  <si>
    <t>18(8)</t>
  </si>
  <si>
    <t>452731200012203951</t>
  </si>
  <si>
    <t>覃涛</t>
  </si>
  <si>
    <t>大化县乙圩乡乙圩村因圩屯</t>
  </si>
  <si>
    <t>覃雄</t>
  </si>
  <si>
    <t>18(9)</t>
  </si>
  <si>
    <t>451229200308205112</t>
  </si>
  <si>
    <t>陆万友</t>
  </si>
  <si>
    <t>大化县共和乡中良村汉外屯</t>
  </si>
  <si>
    <t>覃美志</t>
  </si>
  <si>
    <t>18(10)</t>
  </si>
  <si>
    <t>452731200210111214</t>
  </si>
  <si>
    <t>覃英才</t>
  </si>
  <si>
    <t>覃安众</t>
  </si>
  <si>
    <t>18(11)</t>
  </si>
  <si>
    <t>451229200306012712</t>
  </si>
  <si>
    <t>覃友</t>
  </si>
  <si>
    <t>大化县文昌路乡6号村屯</t>
  </si>
  <si>
    <t>覃香杰</t>
  </si>
  <si>
    <t>18(12)</t>
  </si>
  <si>
    <t>452731200401105415</t>
  </si>
  <si>
    <t>李贝</t>
  </si>
  <si>
    <t>大化县大化镇龙口村巴三屯</t>
  </si>
  <si>
    <t>李大峰</t>
  </si>
  <si>
    <t>18(13)</t>
  </si>
  <si>
    <t>452731200110081214</t>
  </si>
  <si>
    <t>陆光敏</t>
  </si>
  <si>
    <t>大化县岩滩镇下皇村良简屯</t>
  </si>
  <si>
    <t>韦荣西</t>
  </si>
  <si>
    <t>18(14)</t>
  </si>
  <si>
    <t>452731200303135717</t>
  </si>
  <si>
    <t>韦云宝</t>
  </si>
  <si>
    <t>大化县大化镇古感路村洪下屯</t>
  </si>
  <si>
    <t>黄新花</t>
  </si>
  <si>
    <t>18(15)</t>
  </si>
  <si>
    <t>451229200201102113</t>
  </si>
  <si>
    <t>田维壮</t>
  </si>
  <si>
    <t>大化县七百弄乡保上村保上屯</t>
  </si>
  <si>
    <t>罗青梅</t>
  </si>
  <si>
    <t>18(16)</t>
  </si>
  <si>
    <t>452731200306051236</t>
  </si>
  <si>
    <t>覃国琛</t>
  </si>
  <si>
    <t>大化县岩滩镇协合村那浪屯</t>
  </si>
  <si>
    <t>覃建仁</t>
  </si>
  <si>
    <t>南宁市青秀区卫生院</t>
  </si>
  <si>
    <t>18(17)</t>
  </si>
  <si>
    <t>452731200110042426</t>
  </si>
  <si>
    <t>冉月英</t>
  </si>
  <si>
    <t>大化县板升乡弄系村水洞屯</t>
  </si>
  <si>
    <t>冉兴权</t>
  </si>
  <si>
    <t>18(18)</t>
  </si>
  <si>
    <t>452731200210291219</t>
  </si>
  <si>
    <t>韦元</t>
  </si>
  <si>
    <t>大化县岩滩镇常吉村那马屯</t>
  </si>
  <si>
    <t>唐小艳</t>
  </si>
  <si>
    <t>18(19)</t>
  </si>
  <si>
    <t>452731200111273914</t>
  </si>
  <si>
    <t>覃敏</t>
  </si>
  <si>
    <t>大化县乙圩乡乙圩村拉舍屯</t>
  </si>
  <si>
    <t>韦柳春</t>
  </si>
  <si>
    <t>18(20)</t>
  </si>
  <si>
    <t>452731200102083615</t>
  </si>
  <si>
    <t>覃科院</t>
  </si>
  <si>
    <t>大化县北景镇那色村巴龙屯</t>
  </si>
  <si>
    <t>覃美田</t>
  </si>
  <si>
    <t>18(21)</t>
  </si>
  <si>
    <t>452731200303104216</t>
  </si>
  <si>
    <t>许任伯</t>
  </si>
  <si>
    <t>大化县羌圩乡羌圩村街二屯</t>
  </si>
  <si>
    <t>许太克</t>
  </si>
  <si>
    <t>18(22)</t>
  </si>
  <si>
    <t>451229200302250019</t>
  </si>
  <si>
    <t>韦东营</t>
  </si>
  <si>
    <t>大化县流水乡流水村弄吉屯</t>
  </si>
  <si>
    <t>韦乃宏</t>
  </si>
  <si>
    <t>高三汇总</t>
  </si>
  <si>
    <t>禁忌症2人</t>
  </si>
  <si>
    <t>452731200404170036</t>
  </si>
  <si>
    <t>唐举茂</t>
  </si>
  <si>
    <t>大化县大化镇文昌西路22号村路22号屯</t>
  </si>
  <si>
    <t>唐翠竹</t>
  </si>
  <si>
    <t>古河乡卫生院</t>
  </si>
  <si>
    <t>19(1)</t>
  </si>
  <si>
    <t>452731200208174814</t>
  </si>
  <si>
    <t>韦连政</t>
  </si>
  <si>
    <t>大化县大化镇凤翔村三区屯</t>
  </si>
  <si>
    <t>韦胜明</t>
  </si>
  <si>
    <t>19(2)</t>
  </si>
  <si>
    <t>452731200305125715</t>
  </si>
  <si>
    <t>覃世东</t>
  </si>
  <si>
    <t>大化县大化镇红电村西路79号屯</t>
  </si>
  <si>
    <t>韦秀梅</t>
  </si>
  <si>
    <t>19(3)</t>
  </si>
  <si>
    <t>452731200209175413</t>
  </si>
  <si>
    <t>陆卫银</t>
  </si>
  <si>
    <t>大化县贡川乡什陇村古尧屯</t>
  </si>
  <si>
    <t>蒙美华</t>
  </si>
  <si>
    <t>19(4)</t>
  </si>
  <si>
    <t>451229200111175714</t>
  </si>
  <si>
    <t>陆泓贵</t>
  </si>
  <si>
    <t>大化县大化镇百秀村红星新屯55号屯</t>
  </si>
  <si>
    <t>陆云营</t>
  </si>
  <si>
    <t>19(5)</t>
  </si>
  <si>
    <t>451229200208240914</t>
  </si>
  <si>
    <t>韦景富</t>
  </si>
  <si>
    <t>大化县都阳镇忠武村坡兵屯</t>
  </si>
  <si>
    <t>韦瑞福</t>
  </si>
  <si>
    <t>东莞三局医院</t>
  </si>
  <si>
    <t>19(6)</t>
  </si>
  <si>
    <t>451229200006192440</t>
  </si>
  <si>
    <t>蒙英婷</t>
  </si>
  <si>
    <t>大化县板升乡弄丛村木刊屯</t>
  </si>
  <si>
    <t>蒙玉忠</t>
  </si>
  <si>
    <t>19(7)</t>
  </si>
  <si>
    <t>451229200407155712</t>
  </si>
  <si>
    <t>罗流平</t>
  </si>
  <si>
    <t>大化县大化镇城内村丹丈屯</t>
  </si>
  <si>
    <t>罗海峰</t>
  </si>
  <si>
    <t>埔前卫生院</t>
  </si>
  <si>
    <t>19(8)</t>
  </si>
  <si>
    <t>451229200212021247</t>
  </si>
  <si>
    <t>覃艳哎</t>
  </si>
  <si>
    <t>覃松胜</t>
  </si>
  <si>
    <t>19(9)</t>
  </si>
  <si>
    <t>452731200102221213</t>
  </si>
  <si>
    <t>韦家庚</t>
  </si>
  <si>
    <t>大化县岩滩镇下皇村弄简屯</t>
  </si>
  <si>
    <t>韦炳基</t>
  </si>
  <si>
    <t>19(10)</t>
  </si>
  <si>
    <t>451229200211102715</t>
  </si>
  <si>
    <t>陆炳桂</t>
  </si>
  <si>
    <t>大化县雅龙乡林花村弄往屯</t>
  </si>
  <si>
    <t>陆建波</t>
  </si>
  <si>
    <t>19(11)</t>
  </si>
  <si>
    <t>451229200209170321</t>
  </si>
  <si>
    <t>黄惠连</t>
  </si>
  <si>
    <t>大化县六也乡弄茶村宏吉屯</t>
  </si>
  <si>
    <t>黄英勤</t>
  </si>
  <si>
    <t>19(12)</t>
  </si>
  <si>
    <t>451229200302210025</t>
  </si>
  <si>
    <t>韦卓颖</t>
  </si>
  <si>
    <t>大化县大化镇大调村赶内屯</t>
  </si>
  <si>
    <t>韦高</t>
  </si>
  <si>
    <t>19(13)</t>
  </si>
  <si>
    <t>452731200110270314</t>
  </si>
  <si>
    <t>覃理晨</t>
  </si>
  <si>
    <t>大化县六也乡华善村伴屯</t>
  </si>
  <si>
    <t>覃幼群</t>
  </si>
  <si>
    <t>19(14)</t>
  </si>
  <si>
    <t>451229200212081231</t>
  </si>
  <si>
    <t>韦昌俊</t>
  </si>
  <si>
    <t>大化县岩滩镇棉山村六洪屯</t>
  </si>
  <si>
    <t>韦德飞</t>
  </si>
  <si>
    <t>东莞市凤岗医院</t>
  </si>
  <si>
    <t>19(15)</t>
  </si>
  <si>
    <t>45273120020801241X</t>
  </si>
  <si>
    <t>刘昌昊</t>
  </si>
  <si>
    <t>大化县板升乡升平村坡索屯</t>
  </si>
  <si>
    <t>刘凡政</t>
  </si>
  <si>
    <t>19(16)</t>
  </si>
  <si>
    <t>452731200203015419</t>
  </si>
  <si>
    <t>陆泰</t>
  </si>
  <si>
    <t>大化县大化镇百秀村屯</t>
  </si>
  <si>
    <t>陆云</t>
  </si>
  <si>
    <t>19(17)</t>
  </si>
  <si>
    <t>451229200106122116</t>
  </si>
  <si>
    <t>陈好</t>
  </si>
  <si>
    <t>大化县七百弄乡保上村弄三屯</t>
  </si>
  <si>
    <t>陈国正</t>
  </si>
  <si>
    <t>19(18)</t>
  </si>
  <si>
    <t>452731200307024512</t>
  </si>
  <si>
    <t>黄程鹏</t>
  </si>
  <si>
    <t>大化县古文乡良美村弄望村弄望屯</t>
  </si>
  <si>
    <t>韦翠碧</t>
  </si>
  <si>
    <t>19(19)</t>
  </si>
  <si>
    <t>452731200304100612</t>
  </si>
  <si>
    <t>覃顺达</t>
  </si>
  <si>
    <t>大化县百马乡百马村常谷屯</t>
  </si>
  <si>
    <t>覃禄展</t>
  </si>
  <si>
    <t>19(20)</t>
  </si>
  <si>
    <t>452731200203105414</t>
  </si>
  <si>
    <t>韦常进</t>
  </si>
  <si>
    <t>大化县大化镇龙马村新雷屯</t>
  </si>
  <si>
    <t>韦克</t>
  </si>
  <si>
    <t>19(21)</t>
  </si>
  <si>
    <t>452731200110183915</t>
  </si>
  <si>
    <t>黄承业</t>
  </si>
  <si>
    <t>大化县乙圩乡果村坡连屯</t>
  </si>
  <si>
    <t>黄尚合</t>
  </si>
  <si>
    <t>18877870255</t>
  </si>
  <si>
    <t>高二汇总</t>
  </si>
  <si>
    <t>禁忌症4人</t>
  </si>
  <si>
    <t>452731200204224212</t>
  </si>
  <si>
    <t>黄豪</t>
  </si>
  <si>
    <t>大化县羌圩乡那良村百光屯</t>
  </si>
  <si>
    <t>黄荣</t>
  </si>
  <si>
    <t>20(1)</t>
  </si>
  <si>
    <t>452731200212181830</t>
  </si>
  <si>
    <t>黄家杭</t>
  </si>
  <si>
    <t>大化县江南乡江洲村街上屯</t>
  </si>
  <si>
    <t>黄金城</t>
  </si>
  <si>
    <t>20(2)</t>
  </si>
  <si>
    <t>452701200211062719</t>
  </si>
  <si>
    <t>卢建国</t>
  </si>
  <si>
    <t>大化县大化镇兴化路村399号屯</t>
  </si>
  <si>
    <t>卢宁</t>
  </si>
  <si>
    <t>20(3)</t>
  </si>
  <si>
    <t>451229200111172716</t>
  </si>
  <si>
    <t>卢柱陈</t>
  </si>
  <si>
    <t>大化县雅龙乡尤齐村弄尤屯</t>
  </si>
  <si>
    <t>卢正连</t>
  </si>
  <si>
    <t>20(4)</t>
  </si>
  <si>
    <t>451229200206250019</t>
  </si>
  <si>
    <t>陆佳鹏</t>
  </si>
  <si>
    <t>大化县大化镇红电街二巷村二巷屯</t>
  </si>
  <si>
    <t>陆敏权</t>
  </si>
  <si>
    <t>20(5)</t>
  </si>
  <si>
    <t>452731200310205410</t>
  </si>
  <si>
    <t>农英常</t>
  </si>
  <si>
    <t>大化县贡川乡隆江村却江屯</t>
  </si>
  <si>
    <t>农建科</t>
  </si>
  <si>
    <t>20(6)</t>
  </si>
  <si>
    <t>452731200302084217</t>
  </si>
  <si>
    <t>覃龙</t>
  </si>
  <si>
    <t>大化县羌圩乡那良村定额屯</t>
  </si>
  <si>
    <t>覃茂重</t>
  </si>
  <si>
    <t>20(7)</t>
  </si>
  <si>
    <t>452731200212240917</t>
  </si>
  <si>
    <t>覃禄</t>
  </si>
  <si>
    <t>大化县都阳镇双福村黎塘屯</t>
  </si>
  <si>
    <t>覃瑞简</t>
  </si>
  <si>
    <t>20(8)</t>
  </si>
  <si>
    <t>450102200305062033</t>
  </si>
  <si>
    <t>覃笙笙</t>
  </si>
  <si>
    <t>南宁县乡村屯</t>
  </si>
  <si>
    <t>覃作权</t>
  </si>
  <si>
    <t>20(9)</t>
  </si>
  <si>
    <t>452731200210113316</t>
  </si>
  <si>
    <t>谭庭毅</t>
  </si>
  <si>
    <t>大化县北景镇板兰村板上屯</t>
  </si>
  <si>
    <t>毛金兰</t>
  </si>
  <si>
    <t>20(10)</t>
  </si>
  <si>
    <t>452731200209163017</t>
  </si>
  <si>
    <t>唐启涛</t>
  </si>
  <si>
    <t>大化县雅龙乡西村弄敢屯</t>
  </si>
  <si>
    <t>唐运光</t>
  </si>
  <si>
    <t>20(11)</t>
  </si>
  <si>
    <t>452731200105303919</t>
  </si>
  <si>
    <t>唐友</t>
  </si>
  <si>
    <t>大化县乙圩乡巴追村六而屯</t>
  </si>
  <si>
    <t>唐秀周</t>
  </si>
  <si>
    <t>20(12)</t>
  </si>
  <si>
    <t>451229200201102711</t>
  </si>
  <si>
    <t>唐运锋</t>
  </si>
  <si>
    <t>大化县雅龙乡西村弄歪屯</t>
  </si>
  <si>
    <t>唐秀山</t>
  </si>
  <si>
    <t>13457053558</t>
  </si>
  <si>
    <t>20(13)</t>
  </si>
  <si>
    <t>452731200211264212</t>
  </si>
  <si>
    <t>唐运周</t>
  </si>
  <si>
    <t>大化县羌圩乡坡马村那宁屯</t>
  </si>
  <si>
    <t>唐秀迎</t>
  </si>
  <si>
    <t>20(14)</t>
  </si>
  <si>
    <t>451229200307105718</t>
  </si>
  <si>
    <t>韦宝华</t>
  </si>
  <si>
    <t>大化县大化镇村那些屯</t>
  </si>
  <si>
    <t>韦继常</t>
  </si>
  <si>
    <t>20(15)</t>
  </si>
  <si>
    <t>451229200303053615</t>
  </si>
  <si>
    <t>韦宝龙</t>
  </si>
  <si>
    <t>大化县北景镇平方村六鲁屯</t>
  </si>
  <si>
    <t>韦用朝</t>
  </si>
  <si>
    <t>20(16)</t>
  </si>
  <si>
    <t>452730200202056538</t>
  </si>
  <si>
    <t>韦宝翔</t>
  </si>
  <si>
    <t>都安县保安乡造业村外堂屯</t>
  </si>
  <si>
    <t>韦飞</t>
  </si>
  <si>
    <t>20(17)</t>
  </si>
  <si>
    <t>452731200202155436</t>
  </si>
  <si>
    <t>韦常山</t>
  </si>
  <si>
    <t>大化县大化镇龙马村塘党屯</t>
  </si>
  <si>
    <t>韦永</t>
  </si>
  <si>
    <t>20(18)</t>
  </si>
  <si>
    <t>451224200306171818</t>
  </si>
  <si>
    <t>韦东湖</t>
  </si>
  <si>
    <t>东兰县三石乡弄美村戈同屯</t>
  </si>
  <si>
    <t>韦先宏</t>
  </si>
  <si>
    <t>20(19)</t>
  </si>
  <si>
    <t>452731200206080312</t>
  </si>
  <si>
    <t>韦距钧</t>
  </si>
  <si>
    <t>大化县六也乡豆也村那吉屯</t>
  </si>
  <si>
    <t>韦云能</t>
  </si>
  <si>
    <t>20(20)</t>
  </si>
  <si>
    <t>452730200104260834</t>
  </si>
  <si>
    <t>韦庆祝</t>
  </si>
  <si>
    <t>都安县安阳乡益利村坡欢屯</t>
  </si>
  <si>
    <t>韦利全</t>
  </si>
  <si>
    <t>20(21)</t>
  </si>
  <si>
    <t>451229200208300913</t>
  </si>
  <si>
    <t>韦相壮</t>
  </si>
  <si>
    <t>大化县都阳镇双福村巴龙屯</t>
  </si>
  <si>
    <t>韦加平</t>
  </si>
  <si>
    <t>高一汇总</t>
  </si>
  <si>
    <t>禁忌症1人</t>
  </si>
  <si>
    <t>452731200208032410</t>
  </si>
  <si>
    <t>杨顺磊</t>
  </si>
  <si>
    <t>大化县板升乡弄纪村上屯</t>
  </si>
  <si>
    <t>杨序丰</t>
  </si>
  <si>
    <t>全校汇总</t>
  </si>
  <si>
    <t>总共禁忌症7人</t>
  </si>
  <si>
    <t>452731200306143616</t>
  </si>
  <si>
    <t>莫剑恒</t>
  </si>
  <si>
    <t>莫秀贤</t>
  </si>
  <si>
    <t>452731200202091815</t>
  </si>
  <si>
    <t>苏阳</t>
  </si>
  <si>
    <t>大化县江南乡塘么村良塘屯</t>
  </si>
  <si>
    <t>蓝善锋</t>
  </si>
  <si>
    <t>452731200302041815</t>
  </si>
  <si>
    <t>韦良旭</t>
  </si>
  <si>
    <t>大化县江南乡带林村上塘屯</t>
  </si>
  <si>
    <t>韦向克</t>
  </si>
  <si>
    <t>451229200305033618</t>
  </si>
  <si>
    <t>韦形露</t>
  </si>
  <si>
    <t>大化县北景镇平方村上位屯</t>
  </si>
  <si>
    <t>韦乃富</t>
  </si>
  <si>
    <t>452731199905104218</t>
  </si>
  <si>
    <t>许财毅</t>
  </si>
  <si>
    <t>大化县羌圩乡羌村六学屯</t>
  </si>
  <si>
    <t>许太全</t>
  </si>
  <si>
    <t>452731200207172411</t>
  </si>
  <si>
    <t>左超仁</t>
  </si>
  <si>
    <t>大化县板升乡三洞村三洞屯</t>
  </si>
  <si>
    <t>左高岭</t>
  </si>
  <si>
    <t>452731200110194817</t>
  </si>
  <si>
    <t>蓝栩龙</t>
  </si>
  <si>
    <t>大化县大化镇流水村金马屯</t>
  </si>
  <si>
    <t>蓝作峰</t>
  </si>
  <si>
    <t>451229200111202719</t>
  </si>
  <si>
    <t>韦东伟</t>
  </si>
  <si>
    <t>韦柳荣</t>
  </si>
  <si>
    <t>452731200409284817</t>
  </si>
  <si>
    <t>韦润志</t>
  </si>
  <si>
    <t>大化县大化镇双排村新六屯</t>
  </si>
  <si>
    <t>韦汉伦</t>
  </si>
  <si>
    <t>在广东打工，预约不上</t>
  </si>
  <si>
    <t>45122720010208157X</t>
  </si>
  <si>
    <t>陆毅</t>
  </si>
  <si>
    <t>巴马县百林乡那弄村良六屯</t>
  </si>
  <si>
    <t>陆生规</t>
  </si>
  <si>
    <t>451229200109101812</t>
  </si>
  <si>
    <t>蓝富龙</t>
  </si>
  <si>
    <t>大化县江南乡九怀村古仇屯</t>
  </si>
  <si>
    <t>蓝云球</t>
  </si>
  <si>
    <t>452731200301100019</t>
  </si>
  <si>
    <t>韦卫钎</t>
  </si>
  <si>
    <t>大化县大化镇兴化路北一巷一里村一巷一里屯</t>
  </si>
  <si>
    <t>韦春宏</t>
  </si>
  <si>
    <t>45273120020318241X</t>
  </si>
  <si>
    <t>韦林飞</t>
  </si>
  <si>
    <t>大化县板升乡板烈村弄林屯</t>
  </si>
  <si>
    <t>韦豪</t>
  </si>
  <si>
    <t>451229200308240911</t>
  </si>
  <si>
    <t>覃强</t>
  </si>
  <si>
    <t>大化县都阳镇都阳村拉万屯</t>
  </si>
  <si>
    <t>覃敏团</t>
  </si>
  <si>
    <t>451229200209013617</t>
  </si>
  <si>
    <t>黄奥</t>
  </si>
  <si>
    <t>大化县北景镇汉达村六独屯</t>
  </si>
  <si>
    <t>黄建甫</t>
  </si>
  <si>
    <t>452731200301255715</t>
  </si>
  <si>
    <t>大化县大化镇坡了村坡了屯</t>
  </si>
  <si>
    <t>韦志民</t>
  </si>
  <si>
    <t>452731200206050914</t>
  </si>
  <si>
    <t>韦昌恒</t>
  </si>
  <si>
    <t>大化县都阳镇武城村百并屯</t>
  </si>
  <si>
    <t>韦奇周</t>
  </si>
  <si>
    <t>13559575145</t>
  </si>
  <si>
    <t>451229200112193615</t>
  </si>
  <si>
    <t>张金龙</t>
  </si>
  <si>
    <t>大化县北景镇板兰村弄林屯</t>
  </si>
  <si>
    <t>张宇林</t>
  </si>
  <si>
    <t>452729200102031119</t>
  </si>
  <si>
    <t>叶颖</t>
  </si>
  <si>
    <t>巴马县凤凰乡凤凰村康呈24号屯</t>
  </si>
  <si>
    <t>叶锦雄</t>
  </si>
  <si>
    <t>451229200505283929</t>
  </si>
  <si>
    <t>罗锦福</t>
  </si>
  <si>
    <t>大化县乙圩乡乙圩村上乙屯</t>
  </si>
  <si>
    <t>罗华</t>
  </si>
  <si>
    <t>13713046855</t>
  </si>
  <si>
    <t>452731200304055719</t>
  </si>
  <si>
    <t>韦建学</t>
  </si>
  <si>
    <t>大化县大化镇红电街东路村二巷55号屯</t>
  </si>
  <si>
    <t>韦桂乐</t>
  </si>
  <si>
    <t>18378896350</t>
  </si>
  <si>
    <t>452731200207200320</t>
  </si>
  <si>
    <t>覃荣巧</t>
  </si>
  <si>
    <t>大化县六也乡和平村茶勤屯乡和平村茶勤屯村屯</t>
  </si>
  <si>
    <t>覃宽英</t>
  </si>
  <si>
    <t>15777808024</t>
  </si>
  <si>
    <t>452127200301253616</t>
  </si>
  <si>
    <t>李国司</t>
  </si>
  <si>
    <t>马山县永州乡州圩村伏傍屯</t>
  </si>
  <si>
    <t>李尚团</t>
  </si>
  <si>
    <t>18476037639</t>
  </si>
  <si>
    <t>452731200303116014</t>
  </si>
  <si>
    <t>张育瑞</t>
  </si>
  <si>
    <t>大化县大化镇东风路村3巷屯</t>
  </si>
  <si>
    <t>韦海萍</t>
  </si>
  <si>
    <t>18377110515</t>
  </si>
  <si>
    <t>452731200103252417</t>
  </si>
  <si>
    <t>刘建华</t>
  </si>
  <si>
    <t>大化县板升乡弄纳乡弄纳村向阳屯</t>
  </si>
  <si>
    <t xml:space="preserve">
戴金华</t>
  </si>
  <si>
    <t>13977859037</t>
  </si>
  <si>
    <t>452731200301301240</t>
  </si>
  <si>
    <t>覃慧益</t>
  </si>
  <si>
    <t>大化县岩滩镇协合村那定屯</t>
  </si>
  <si>
    <t>覃忠任</t>
  </si>
  <si>
    <t>13977840986</t>
  </si>
  <si>
    <t>452731200212152714</t>
  </si>
  <si>
    <t>蓝天晶</t>
  </si>
  <si>
    <t>大化县雅龙乡林茂村下力屯</t>
  </si>
  <si>
    <t>蓝必焕</t>
  </si>
  <si>
    <t>452731200110052712</t>
  </si>
  <si>
    <t>陆丁胜</t>
  </si>
  <si>
    <t>大化县雅龙乡红日村弄细屯</t>
  </si>
  <si>
    <t>陆炳善</t>
  </si>
  <si>
    <t>452731200210316615</t>
  </si>
  <si>
    <t>陆金金</t>
  </si>
  <si>
    <t>大化县古河乡四联村塘鹏屯</t>
  </si>
  <si>
    <t>蓝玉</t>
  </si>
  <si>
    <t>18177091409</t>
  </si>
  <si>
    <t>451229200001262172</t>
  </si>
  <si>
    <t>蓝成</t>
  </si>
  <si>
    <t>大化县七百弄乡弄京村弄井屯</t>
  </si>
  <si>
    <t>蓝志录</t>
  </si>
  <si>
    <t>450124200305100923</t>
  </si>
  <si>
    <t>黄彩婷</t>
  </si>
  <si>
    <t>马山县林圩镇东庄村六花屯</t>
  </si>
  <si>
    <t>黄光宗</t>
  </si>
  <si>
    <t>15277121812</t>
  </si>
  <si>
    <t>451229200008211828</t>
  </si>
  <si>
    <t>蓝小蓓</t>
  </si>
  <si>
    <t>大化县江南乡上和村古壮屯</t>
  </si>
  <si>
    <t>蓝秀儒</t>
  </si>
  <si>
    <t>18707781405</t>
  </si>
  <si>
    <t>45122920060801211X</t>
  </si>
  <si>
    <t>蓝浩芸</t>
  </si>
  <si>
    <t>大化县七百弄乡弄腾村卡独屯5号屯</t>
  </si>
  <si>
    <t>蓝海智</t>
  </si>
  <si>
    <t>8月6日打第一针</t>
  </si>
  <si>
    <t>45012420021108271X</t>
  </si>
  <si>
    <t>马林</t>
  </si>
  <si>
    <t>大化县大化县乡南村六处屯</t>
  </si>
  <si>
    <t>马绍焕</t>
  </si>
  <si>
    <t>13481848403</t>
  </si>
  <si>
    <t>452731200207315419</t>
  </si>
  <si>
    <t>韦龙杰</t>
  </si>
  <si>
    <t>大化县大化镇红电东路村东明二区25号屯</t>
  </si>
  <si>
    <t>韦爱良</t>
  </si>
  <si>
    <t>451229200410154526</t>
  </si>
  <si>
    <t>卢竹</t>
  </si>
  <si>
    <t>大化县古文乡义和村娅仁屯</t>
  </si>
  <si>
    <t>卢志平</t>
  </si>
  <si>
    <t>18877824839</t>
  </si>
  <si>
    <t>452731200003102112</t>
  </si>
  <si>
    <t>蒙庚</t>
  </si>
  <si>
    <t>大化县七百弄乡弄合村下南屯</t>
  </si>
  <si>
    <t>蒙花玉</t>
  </si>
  <si>
    <t>452731200207173318</t>
  </si>
  <si>
    <t>刘丛奖</t>
  </si>
  <si>
    <t>大化县北景镇可考村卡拉屯4号屯</t>
  </si>
  <si>
    <t>刘顺军</t>
  </si>
  <si>
    <t>13557487839</t>
  </si>
  <si>
    <t>452731200209305732</t>
  </si>
  <si>
    <t>覃威著</t>
  </si>
  <si>
    <t>大化县大化镇红电街王秀路村二巷15号屯</t>
  </si>
  <si>
    <t>覃克敏</t>
  </si>
  <si>
    <t>13481866057</t>
  </si>
  <si>
    <t>431121200311113438</t>
  </si>
  <si>
    <t>潘纳文</t>
  </si>
  <si>
    <t>大化县乙圩乡巴追村那锐屯</t>
  </si>
  <si>
    <t>潘小平</t>
  </si>
  <si>
    <t>15277856050</t>
  </si>
  <si>
    <t>452731200203251227</t>
  </si>
  <si>
    <t>韦艺婷</t>
  </si>
  <si>
    <t>大化县岩滩镇常吉村拉好屯</t>
  </si>
  <si>
    <t>韦敏</t>
  </si>
  <si>
    <t>452731200110181821</t>
  </si>
  <si>
    <t>韦青雨</t>
  </si>
  <si>
    <t>大化县江南乡上和村龙伦屯</t>
  </si>
  <si>
    <t>韦持权</t>
  </si>
  <si>
    <t>13481869582</t>
  </si>
  <si>
    <t>451229200206202412</t>
  </si>
  <si>
    <t>杨昆谕</t>
  </si>
  <si>
    <t>大化县板升乡弄郎村下洞屯</t>
  </si>
  <si>
    <t>杨顺勇</t>
  </si>
  <si>
    <t>451229200306132415</t>
  </si>
  <si>
    <t>覃海峻</t>
  </si>
  <si>
    <t>大化县板升乡板烈村三队2号屯</t>
  </si>
  <si>
    <t>覃秋玲</t>
  </si>
  <si>
    <t>7月19日打第一针</t>
  </si>
  <si>
    <t>452731200312303022</t>
  </si>
  <si>
    <t>韦香米</t>
  </si>
  <si>
    <t>大化县雅龙乡盘兔村多一屯</t>
  </si>
  <si>
    <t>韦香清</t>
  </si>
  <si>
    <t>13737965847</t>
  </si>
  <si>
    <t>452731200306094818</t>
  </si>
  <si>
    <t>韦顺琳</t>
  </si>
  <si>
    <t>大化县大化镇景山村下山屯</t>
  </si>
  <si>
    <t>韦生权</t>
  </si>
  <si>
    <t>15807782107</t>
  </si>
  <si>
    <t>452731200105130923</t>
  </si>
  <si>
    <t>覃新妹</t>
  </si>
  <si>
    <t>大化县都阳镇忠武村那发屯</t>
  </si>
  <si>
    <t>覃崇恒</t>
  </si>
  <si>
    <t>18776871088</t>
  </si>
  <si>
    <t>452731200209120017</t>
  </si>
  <si>
    <t>谭凌丰</t>
  </si>
  <si>
    <t>大化县大化镇红电街红河南路492号村红电街红河南路492号屯</t>
  </si>
  <si>
    <t>韦秋娟</t>
  </si>
  <si>
    <t>13977891779</t>
  </si>
  <si>
    <t>451229200210081836</t>
  </si>
  <si>
    <t>蒙青桂</t>
  </si>
  <si>
    <t>大化县江南乡尝梅村下严屯</t>
  </si>
  <si>
    <t>蒙建</t>
  </si>
  <si>
    <t>451229200305140317</t>
  </si>
  <si>
    <t>覃文君</t>
  </si>
  <si>
    <t>大化县六也乡德礼村内一屯</t>
  </si>
  <si>
    <t>黄丽清</t>
  </si>
  <si>
    <t>15018278290</t>
  </si>
  <si>
    <t>451229200301062788</t>
  </si>
  <si>
    <t>韦凤东</t>
  </si>
  <si>
    <t>韦明合</t>
  </si>
  <si>
    <t>452731200203253919</t>
  </si>
  <si>
    <t>李国聚</t>
  </si>
  <si>
    <t>大化县乙圩乡乙圩村良奄村良奄屯</t>
  </si>
  <si>
    <t>李碧林</t>
  </si>
  <si>
    <t>450124200204064249</t>
  </si>
  <si>
    <t>陆利丽</t>
  </si>
  <si>
    <t>马山县周鹿镇杨树村龙赖屯</t>
  </si>
  <si>
    <t>陆元世</t>
  </si>
  <si>
    <t>18376160575</t>
  </si>
  <si>
    <t>45122920000608241X</t>
  </si>
  <si>
    <t>刘延爽</t>
  </si>
  <si>
    <t>大化县板升乡弄系村弄查屯</t>
  </si>
  <si>
    <t>刘凡领</t>
  </si>
  <si>
    <t>15078553973</t>
  </si>
  <si>
    <t>451229200201203918</t>
  </si>
  <si>
    <t>谭忠毅</t>
  </si>
  <si>
    <t>大化县乙圩乡巴岩村拉社屯</t>
  </si>
  <si>
    <t>谭保林</t>
  </si>
  <si>
    <t>452731200212102426</t>
  </si>
  <si>
    <t>韦芊佑</t>
  </si>
  <si>
    <t>大化县板升乡升平村板卜屯</t>
  </si>
  <si>
    <t>屈爱銮</t>
  </si>
  <si>
    <t>18407781228</t>
  </si>
  <si>
    <t>452731200208260317</t>
  </si>
  <si>
    <t>韦矗磊</t>
  </si>
  <si>
    <t>大化县大化镇文化路村屯</t>
  </si>
  <si>
    <t>韦敏汉</t>
  </si>
  <si>
    <t>451229200001011866</t>
  </si>
  <si>
    <t>卢艳飞</t>
  </si>
  <si>
    <t>大化县江南乡弄丘村弄能屯</t>
  </si>
  <si>
    <t>卢元锋</t>
  </si>
  <si>
    <t>15277894251</t>
  </si>
  <si>
    <t>451229200209031815</t>
  </si>
  <si>
    <t>卢行</t>
  </si>
  <si>
    <t>大化县江南乡陇丘村楼下屯</t>
  </si>
  <si>
    <t>卢付清</t>
  </si>
  <si>
    <t>18278871208</t>
  </si>
  <si>
    <t>451229200310052741</t>
  </si>
  <si>
    <t>韦春雅</t>
  </si>
  <si>
    <t>大化县雅龙乡红日村弄银屯</t>
  </si>
  <si>
    <t>韦文克</t>
  </si>
  <si>
    <t>18176149942</t>
  </si>
  <si>
    <t>452730199811130814</t>
  </si>
  <si>
    <t>覃振矗</t>
  </si>
  <si>
    <t>都安县高岭乡弄池村江板7队屯</t>
  </si>
  <si>
    <t>覃天晓</t>
  </si>
  <si>
    <t>15323683870</t>
  </si>
  <si>
    <t>45122920011220242X</t>
  </si>
  <si>
    <t>蒙源芳</t>
  </si>
  <si>
    <t>大化县板升乡八好村同古二屯</t>
  </si>
  <si>
    <t>蒙志军</t>
  </si>
  <si>
    <t>452731200109234818</t>
  </si>
  <si>
    <t>黄浩</t>
  </si>
  <si>
    <t>大化县大化镇仁良村下欠屯</t>
  </si>
  <si>
    <t>黄忠润</t>
  </si>
  <si>
    <t>13471801012</t>
  </si>
  <si>
    <t>452731200301221232</t>
  </si>
  <si>
    <t>岑扬振</t>
  </si>
  <si>
    <t>大化县岩滩镇棉山村东庙屯</t>
  </si>
  <si>
    <t>岑伟铭</t>
  </si>
  <si>
    <t>13481848944</t>
  </si>
  <si>
    <t>452731200303115417</t>
  </si>
  <si>
    <t>韦文鑫</t>
  </si>
  <si>
    <t>大化县贡川乡等宦村板果屯
屯</t>
  </si>
  <si>
    <t>韦克维</t>
  </si>
  <si>
    <t>17777938642</t>
  </si>
  <si>
    <t>451229199710072420</t>
  </si>
  <si>
    <t>姚金凤</t>
  </si>
  <si>
    <t>大化县板升乡弄郎村巴干屯</t>
  </si>
  <si>
    <t>姚伦顺</t>
  </si>
  <si>
    <t>452731200301150331</t>
  </si>
  <si>
    <t>黄顺江</t>
  </si>
  <si>
    <t>大化县六也乡荼油村洪下屯</t>
  </si>
  <si>
    <t>黄汉昌</t>
  </si>
  <si>
    <t>15777832690</t>
  </si>
  <si>
    <t>452731200202040022</t>
  </si>
  <si>
    <t>班潇漫</t>
  </si>
  <si>
    <t>大化县大化镇兴化路村一巷一里1号屯</t>
  </si>
  <si>
    <t>班玉阳</t>
  </si>
  <si>
    <t>15807784109</t>
  </si>
  <si>
    <t>452731200209085119</t>
  </si>
  <si>
    <t>农照坤</t>
  </si>
  <si>
    <t>大化县共和乡古乔村江那屯</t>
  </si>
  <si>
    <t>农明思</t>
  </si>
  <si>
    <t>13977859729</t>
  </si>
  <si>
    <t>452731200202252420</t>
  </si>
  <si>
    <t>左嘉琪</t>
  </si>
  <si>
    <t>大化县板升乡三洞村宝一屯15号屯</t>
  </si>
  <si>
    <t>左志华</t>
  </si>
  <si>
    <t>18178629919</t>
  </si>
  <si>
    <t>452731200212072714</t>
  </si>
  <si>
    <t>黄玮</t>
  </si>
  <si>
    <t>大化县民族新城乡H8村四单元42屯</t>
  </si>
  <si>
    <t>韦嘉奕</t>
  </si>
  <si>
    <t>18278867316</t>
  </si>
  <si>
    <t>451229200104143618</t>
  </si>
  <si>
    <t>韦世操</t>
  </si>
  <si>
    <t>大化县北景镇弄冠村弄强屯</t>
  </si>
  <si>
    <t>韦吉锋</t>
  </si>
  <si>
    <t>452731200205152118</t>
  </si>
  <si>
    <t>秦照云</t>
  </si>
  <si>
    <t>大化县七百弄乡古竹村弄交屯</t>
  </si>
  <si>
    <t>秦灯龙</t>
  </si>
  <si>
    <t>19907882516</t>
  </si>
  <si>
    <t>45122920010929241X</t>
  </si>
  <si>
    <t>吴秀宽</t>
  </si>
  <si>
    <t>大化县板升乡弄冠村拉牙屯</t>
  </si>
  <si>
    <t>吴国松</t>
  </si>
  <si>
    <t>18934943331</t>
  </si>
  <si>
    <t>451229200007202727</t>
  </si>
  <si>
    <t>蓝冬</t>
  </si>
  <si>
    <t>大化县共和乡碧城村屯</t>
  </si>
  <si>
    <t>蓝国先</t>
  </si>
  <si>
    <t>452731200303264818</t>
  </si>
  <si>
    <t>韦湘</t>
  </si>
  <si>
    <t>大化县景山村乡景山村下山屯四队1号屯</t>
  </si>
  <si>
    <t>韦炳堂</t>
  </si>
  <si>
    <t>13877833554</t>
  </si>
  <si>
    <t>451229200205252725</t>
  </si>
  <si>
    <t>韦翠淑</t>
  </si>
  <si>
    <t>大化县雅龙乡林茂村弄明屯</t>
  </si>
  <si>
    <t>韦玉姬</t>
  </si>
  <si>
    <t>13877896702</t>
  </si>
  <si>
    <t>451229200304255147</t>
  </si>
  <si>
    <t>韦丽芳</t>
  </si>
  <si>
    <t>大化县共和乡碧城村7屯</t>
  </si>
  <si>
    <t>覃翠金</t>
  </si>
  <si>
    <t>18776861735</t>
  </si>
  <si>
    <t>452731200204054815</t>
  </si>
  <si>
    <t>韦礼程</t>
  </si>
  <si>
    <t>大化县大化镇亮山村板江屯</t>
  </si>
  <si>
    <t>韦月梅</t>
  </si>
  <si>
    <t>452731200212266631</t>
  </si>
  <si>
    <t>梁冬林</t>
  </si>
  <si>
    <t>大化县古河乡古河村新街屯</t>
  </si>
  <si>
    <t>梁志荣</t>
  </si>
  <si>
    <t>452731200105101831</t>
  </si>
  <si>
    <t>蓝蔚瞻</t>
  </si>
  <si>
    <t>蓝飞</t>
  </si>
  <si>
    <t>452731200212171819</t>
  </si>
  <si>
    <t>苏宏庄</t>
  </si>
  <si>
    <t>大化县江南乡江洲村却州屯</t>
  </si>
  <si>
    <t>苏建营</t>
  </si>
  <si>
    <t>452731200211234515</t>
  </si>
  <si>
    <t>黄鸿涛</t>
  </si>
  <si>
    <t>大化县民族新城乡村屯</t>
  </si>
  <si>
    <t>黄敏</t>
  </si>
  <si>
    <t>45122920030323511X</t>
  </si>
  <si>
    <t>陆俊波</t>
  </si>
  <si>
    <t>大化县共和乡碧草村上敏屯11号屯</t>
  </si>
  <si>
    <t>陆旦</t>
  </si>
  <si>
    <t>13543648209</t>
  </si>
  <si>
    <t>452731200301211210</t>
  </si>
  <si>
    <t>唐浩强</t>
  </si>
  <si>
    <t>大化县岩滩镇常吉村良片屯</t>
  </si>
  <si>
    <t>唐旭规</t>
  </si>
  <si>
    <t>13471802494</t>
  </si>
  <si>
    <t>451229200006282112</t>
  </si>
  <si>
    <t>蓝明珍</t>
  </si>
  <si>
    <t>大化县七百弄乡弄合村花韦屯</t>
  </si>
  <si>
    <t>韦梦丽</t>
  </si>
  <si>
    <t>15277851425</t>
  </si>
  <si>
    <t>7月24日打第一针</t>
  </si>
  <si>
    <t>452731200201041226</t>
  </si>
  <si>
    <t>黄小妹</t>
  </si>
  <si>
    <t>大化县岩滩镇常吉村良防三屯</t>
  </si>
  <si>
    <t>黄李慧</t>
  </si>
  <si>
    <t>451229199810212443</t>
  </si>
  <si>
    <t>彭美英</t>
  </si>
  <si>
    <t>大化县板升乡弄系村弄荣屯</t>
  </si>
  <si>
    <t>彭秀发</t>
  </si>
  <si>
    <t>451229200309080016</t>
  </si>
  <si>
    <t>韦复庚</t>
  </si>
  <si>
    <t>大化县大化镇双排村兰上屯</t>
  </si>
  <si>
    <t>452731200111152125</t>
  </si>
  <si>
    <t>田凤琴</t>
  </si>
  <si>
    <t>大化县七百弄乡保上村弄朝屯</t>
  </si>
  <si>
    <t>田锦广</t>
  </si>
  <si>
    <t>452731200211170339</t>
  </si>
  <si>
    <t>蓝校</t>
  </si>
  <si>
    <t>大化县大化镇文化路村北五巷三里屯</t>
  </si>
  <si>
    <t>蓝芳</t>
  </si>
  <si>
    <t>452731200112202112</t>
  </si>
  <si>
    <t>邓文</t>
  </si>
  <si>
    <t>大化县七百弄乡弄雄村弄雄屯</t>
  </si>
  <si>
    <t>邓光坤</t>
  </si>
  <si>
    <t>451224200303170019</t>
  </si>
  <si>
    <t>韦举发</t>
  </si>
  <si>
    <t>东兰县东兰乡自由村下屯</t>
  </si>
  <si>
    <t>韦建堂</t>
  </si>
  <si>
    <t>451229200407300326</t>
  </si>
  <si>
    <t>韦江涛</t>
  </si>
  <si>
    <t>大化县文化路乡南二巷村三排18号屯</t>
  </si>
  <si>
    <t>班荣花</t>
  </si>
  <si>
    <t>452731200301065719</t>
  </si>
  <si>
    <t>覃磊</t>
  </si>
  <si>
    <t>大化县共和乡中良村汉内屯</t>
  </si>
  <si>
    <t>覃永夫</t>
  </si>
  <si>
    <t>452127200209112714</t>
  </si>
  <si>
    <t>林建望</t>
  </si>
  <si>
    <t>马山县周鹿乡周鹿村望周屯</t>
  </si>
  <si>
    <t>林袖臣</t>
  </si>
  <si>
    <t>451224200211144219</t>
  </si>
  <si>
    <t>陈添茴</t>
  </si>
  <si>
    <t>东兰县金谷乡接浪村板么屯</t>
  </si>
  <si>
    <t>陈树广</t>
  </si>
  <si>
    <t>452731200212282412</t>
  </si>
  <si>
    <t>左高鱼</t>
  </si>
  <si>
    <t>大化县板升乡三洞村宝二屯</t>
  </si>
  <si>
    <t>王彩金</t>
  </si>
  <si>
    <t>452731200102164212</t>
  </si>
  <si>
    <t>韦成权</t>
  </si>
  <si>
    <t>大化县羌圩乡洪筹村算合屯</t>
  </si>
  <si>
    <t>韦礼辉</t>
  </si>
  <si>
    <t>452731200304030028</t>
  </si>
  <si>
    <t>潘星任</t>
  </si>
  <si>
    <t>大化县大化镇新化西路1-4号村路4号屯</t>
  </si>
  <si>
    <t>潘晓森</t>
  </si>
  <si>
    <t>452731200210163612</t>
  </si>
  <si>
    <t>蓝罗东</t>
  </si>
  <si>
    <t>大化县北景镇那色村洞平屯</t>
  </si>
  <si>
    <t>蓝桂丰</t>
  </si>
  <si>
    <t>451229200012132129</t>
  </si>
  <si>
    <t>蓝彩琴</t>
  </si>
  <si>
    <t>大化县七百弄乡戈从村下阶屯</t>
  </si>
  <si>
    <t>蓝朝兴</t>
  </si>
  <si>
    <t>45273120020703481X</t>
  </si>
  <si>
    <t>韦豪杰</t>
  </si>
  <si>
    <t>大化县大化镇亮山村刁独屯</t>
  </si>
  <si>
    <t>韦光儒</t>
  </si>
  <si>
    <t>452731200303294216</t>
  </si>
  <si>
    <t>黄儒</t>
  </si>
  <si>
    <t>大化县羌圩乡健康村那米屯</t>
  </si>
  <si>
    <t>黄高雄</t>
  </si>
  <si>
    <t>45273120030805481X</t>
  </si>
  <si>
    <t>韦楷</t>
  </si>
  <si>
    <t>大化县流水乡流水村东曲屯</t>
  </si>
  <si>
    <t>韦建罗</t>
  </si>
  <si>
    <t>452731200307201224</t>
  </si>
  <si>
    <t>覃菲如</t>
  </si>
  <si>
    <t>大化县岩滩镇协和村协队屯</t>
  </si>
  <si>
    <t>覃建平</t>
  </si>
  <si>
    <t>451229200504195759</t>
  </si>
  <si>
    <t>韦景华</t>
  </si>
  <si>
    <t>大化县大化镇龙口村下古丰屯</t>
  </si>
  <si>
    <t>韦绍孟</t>
  </si>
  <si>
    <t>451229200011132418</t>
  </si>
  <si>
    <t>蒙志聪</t>
  </si>
  <si>
    <t>大化县板升乡弄郎村弄边屯</t>
  </si>
  <si>
    <t>蒙美迁</t>
  </si>
  <si>
    <t>45273120031111182X</t>
  </si>
  <si>
    <t>陆莉莎</t>
  </si>
  <si>
    <t>大化县江南乡塘么村上科屯</t>
  </si>
  <si>
    <t>陆仁郎</t>
  </si>
  <si>
    <t>452731200303293619</t>
  </si>
  <si>
    <t>唐豪</t>
  </si>
  <si>
    <t>大化县北景镇汉达村可多屯</t>
  </si>
  <si>
    <t>唐秀生</t>
  </si>
  <si>
    <t>452731200209305425</t>
  </si>
  <si>
    <t>农传莉</t>
  </si>
  <si>
    <t>大化县贡川乡隆江村伏劳屯</t>
  </si>
  <si>
    <t>农有恩</t>
  </si>
  <si>
    <t>45122920030626002X</t>
  </si>
  <si>
    <t>韦晓丽</t>
  </si>
  <si>
    <t>大化县大化镇春兴村下棉屯</t>
  </si>
  <si>
    <t>韦西倍</t>
  </si>
  <si>
    <t>452731200303024814</t>
  </si>
  <si>
    <t>韦国</t>
  </si>
  <si>
    <t>大化县大化镇春兴村弄师屯</t>
  </si>
  <si>
    <t>韦瑞玲</t>
  </si>
  <si>
    <t>452730200211080839</t>
  </si>
  <si>
    <t>谭以镇</t>
  </si>
  <si>
    <t>都安县高岭乡德康村新设屯</t>
  </si>
  <si>
    <t>黄迎春</t>
  </si>
  <si>
    <t>451229200011242422</t>
  </si>
  <si>
    <t>秦冬梅</t>
  </si>
  <si>
    <t>大化县大化镇新民路十三巷47号184村屯</t>
  </si>
  <si>
    <t>秦登亮</t>
  </si>
  <si>
    <t>451229200301265112</t>
  </si>
  <si>
    <t>蓝田香</t>
  </si>
  <si>
    <t>大化县共和乡共和村龙花屯</t>
  </si>
  <si>
    <t>罗秀经</t>
  </si>
  <si>
    <t>451229200301305110</t>
  </si>
  <si>
    <t>兰显定</t>
  </si>
  <si>
    <t>大化县共和乡中良村下井屯</t>
  </si>
  <si>
    <t>兰甫</t>
  </si>
  <si>
    <t>452731200409155126</t>
  </si>
  <si>
    <t>韦丹妮</t>
  </si>
  <si>
    <t>大化县共和乡皂江村龙思屯</t>
  </si>
  <si>
    <t>蓝雪莲</t>
  </si>
  <si>
    <t>452731200302272111</t>
  </si>
  <si>
    <t>田维松</t>
  </si>
  <si>
    <t>大化县七百弄乡保上村弄芒屯</t>
  </si>
  <si>
    <t>田锦恒</t>
  </si>
  <si>
    <t>451229200212232714</t>
  </si>
  <si>
    <t>陆丁亮</t>
  </si>
  <si>
    <t>大化县雅龙乡红日村弄勒屯</t>
  </si>
  <si>
    <t>陆湛</t>
  </si>
  <si>
    <t>450124200207182718</t>
  </si>
  <si>
    <t>林康杰</t>
  </si>
  <si>
    <t>大化县镇南乡东风路村七号屯</t>
  </si>
  <si>
    <t>林华林</t>
  </si>
  <si>
    <t>451229200304230011</t>
  </si>
  <si>
    <t>王国培</t>
  </si>
  <si>
    <t>大化县大化镇板洪屯43号村屯</t>
  </si>
  <si>
    <t>王有力</t>
  </si>
  <si>
    <t>452731200301020027</t>
  </si>
  <si>
    <t>蓝雪</t>
  </si>
  <si>
    <t>大化县大化城北二巷111号乡111号村屯</t>
  </si>
  <si>
    <t>蓝桂强</t>
  </si>
  <si>
    <t>45273120020908241X</t>
  </si>
  <si>
    <t>韦澄湘</t>
  </si>
  <si>
    <t>大化县板升乡升平村弄累屯</t>
  </si>
  <si>
    <t>韦建英</t>
  </si>
  <si>
    <t>452731200306061813</t>
  </si>
  <si>
    <t>韦昌贵</t>
  </si>
  <si>
    <t>大化县江南乡带林村板么屯</t>
  </si>
  <si>
    <t>韦吉农</t>
  </si>
  <si>
    <t>451229200007182412</t>
  </si>
  <si>
    <t>蒙俊辰</t>
  </si>
  <si>
    <t>大化县板升乡弄纳村瑶水屯</t>
  </si>
  <si>
    <t>蒙建勇</t>
  </si>
  <si>
    <t>451229200210250054</t>
  </si>
  <si>
    <t>卢宝</t>
  </si>
  <si>
    <t>平果县榜圩乡前进村一巷屯</t>
  </si>
  <si>
    <t>卢胜军</t>
  </si>
  <si>
    <t>452731199912010332</t>
  </si>
  <si>
    <t>苏法锐</t>
  </si>
  <si>
    <t>大化县六也乡荼油村吞片屯</t>
  </si>
  <si>
    <t>苏红阳</t>
  </si>
  <si>
    <t>451229200208123929</t>
  </si>
  <si>
    <t>黄运蓬</t>
  </si>
  <si>
    <t>大化县乙圩乡果好村坡没屯</t>
  </si>
  <si>
    <t>谭月华</t>
  </si>
  <si>
    <t>452132200301301228</t>
  </si>
  <si>
    <t>黄玉妹</t>
  </si>
  <si>
    <t>大化县大化镇文昌东路村屯</t>
  </si>
  <si>
    <t>黄海怡</t>
  </si>
  <si>
    <t>452731200304160033</t>
  </si>
  <si>
    <t>韦毓钌</t>
  </si>
  <si>
    <t>大化县大化镇同德巷村154号屯</t>
  </si>
  <si>
    <t>韦玉萍</t>
  </si>
  <si>
    <t>451229200303083611</t>
  </si>
  <si>
    <t>李明峰</t>
  </si>
  <si>
    <t>大化县北景镇平方村那保屯</t>
  </si>
  <si>
    <t>李冠善</t>
  </si>
  <si>
    <t>451229200301100027</t>
  </si>
  <si>
    <t>韦旭金</t>
  </si>
  <si>
    <t>大化县大化镇上旗村下刁屯</t>
  </si>
  <si>
    <t>韦克东</t>
  </si>
  <si>
    <t>452731200102205117</t>
  </si>
  <si>
    <t>韦文秀</t>
  </si>
  <si>
    <t>大化县共和乡水利村龙谷屯</t>
  </si>
  <si>
    <t>韦承康</t>
  </si>
  <si>
    <t>450124200109132725</t>
  </si>
  <si>
    <t>郑秀琳</t>
  </si>
  <si>
    <t>马山县周鹿乡石塘村新安屯</t>
  </si>
  <si>
    <t>刘春莲</t>
  </si>
  <si>
    <t>451229200302180049</t>
  </si>
  <si>
    <t>韦金乐</t>
  </si>
  <si>
    <t>大化县大化镇达悟村刁兰屯</t>
  </si>
  <si>
    <t>韦勇胜</t>
  </si>
  <si>
    <t>451229200302282117</t>
  </si>
  <si>
    <t>蓝宝石</t>
  </si>
  <si>
    <t>大化县七百弄乡弄平村弄费屯</t>
  </si>
  <si>
    <t>蓝正荣</t>
  </si>
  <si>
    <t>452731200307080020</t>
  </si>
  <si>
    <t>禤诗滢</t>
  </si>
  <si>
    <t>大化县镇北乡荣华街村67号屯</t>
  </si>
  <si>
    <t>苏江</t>
  </si>
  <si>
    <t>452731200310235724</t>
  </si>
  <si>
    <t>韦又文</t>
  </si>
  <si>
    <t>大化县大化镇古感村甘侃屯</t>
  </si>
  <si>
    <t>韦在宁</t>
  </si>
  <si>
    <t>已微信通知今天去打</t>
  </si>
  <si>
    <t>451227200007191279</t>
  </si>
  <si>
    <t>蒙麒贵</t>
  </si>
  <si>
    <t>巴马县东山乡卡桥村弄养屯</t>
  </si>
  <si>
    <t>巴马</t>
  </si>
  <si>
    <t>451229200105132718</t>
  </si>
  <si>
    <t>韦仲喜</t>
  </si>
  <si>
    <t>大化县雅龙乡温和村板过屯</t>
  </si>
  <si>
    <t>韦桂标</t>
  </si>
  <si>
    <t>452731200211090320</t>
  </si>
  <si>
    <t>韦雪莹</t>
  </si>
  <si>
    <t>大化县六也乡豆也村刁房屯</t>
  </si>
  <si>
    <t>韦学军</t>
  </si>
  <si>
    <t>451229200007154219</t>
  </si>
  <si>
    <t>莫海兵</t>
  </si>
  <si>
    <t>大化县羌圩乡坡马村农一屯</t>
  </si>
  <si>
    <t>莫荣朝</t>
  </si>
  <si>
    <t>451229200106232112</t>
  </si>
  <si>
    <t>蓝保胜</t>
  </si>
  <si>
    <t>大化县七百弄乡保上村弄等屯</t>
  </si>
  <si>
    <t>蓝正元</t>
  </si>
  <si>
    <t>452731200311111221</t>
  </si>
  <si>
    <t>韦婷</t>
  </si>
  <si>
    <t>大化县岩滩镇古龙村农友屯</t>
  </si>
  <si>
    <t>451229200210152710</t>
  </si>
  <si>
    <t>唐寅浪</t>
  </si>
  <si>
    <t>大化县雅龙乡西村弄道屯</t>
  </si>
  <si>
    <t>唐秀西</t>
  </si>
  <si>
    <t>451229200405231267</t>
  </si>
  <si>
    <t>覃晓彤</t>
  </si>
  <si>
    <t>大化县岩滩镇吉发村那吉屯</t>
  </si>
  <si>
    <t>覃世江</t>
  </si>
  <si>
    <t>451229200109283919</t>
  </si>
  <si>
    <t>覃继文</t>
  </si>
  <si>
    <t>大化县乙圩乡巴环村那环屯</t>
  </si>
  <si>
    <t>苏的先</t>
  </si>
  <si>
    <t>451229200303035425</t>
  </si>
  <si>
    <t>韦翠珍</t>
  </si>
  <si>
    <t>大化县贡川乡龙勒村龙上屯</t>
  </si>
  <si>
    <t>韦永师</t>
  </si>
  <si>
    <t>451229200305203920</t>
  </si>
  <si>
    <t>覃丽葵</t>
  </si>
  <si>
    <t>大化县乙圩乡果好村六汉屯</t>
  </si>
  <si>
    <t>覃林</t>
  </si>
  <si>
    <t>452731200203250910</t>
  </si>
  <si>
    <t>蓝上钧</t>
  </si>
  <si>
    <t>大化县新民路乡十三巷7号村7号屯</t>
  </si>
  <si>
    <t>蓝芝友</t>
  </si>
  <si>
    <t>451229200101152113</t>
  </si>
  <si>
    <t>452731200201124224</t>
  </si>
  <si>
    <t>黄惠香</t>
  </si>
  <si>
    <t>大化县羌圩乡那良村六洪屯</t>
  </si>
  <si>
    <t>黄永山</t>
  </si>
  <si>
    <t>452731200308160030</t>
  </si>
  <si>
    <t>韦泽宝</t>
  </si>
  <si>
    <t>大化县贡川乡清坡村定伏屯</t>
  </si>
  <si>
    <t>452726200208161238</t>
  </si>
  <si>
    <t>龙铎元</t>
  </si>
  <si>
    <t>天峨县三堡乡纳沙村拉朝屯</t>
  </si>
  <si>
    <t>龙叶</t>
  </si>
  <si>
    <t>451229200204164512</t>
  </si>
  <si>
    <t>唐聪</t>
  </si>
  <si>
    <t>大化县古文乡义和村巴板屯</t>
  </si>
  <si>
    <t>蓝江淑</t>
  </si>
  <si>
    <t>452731200210314812</t>
  </si>
  <si>
    <t>韦庆杰</t>
  </si>
  <si>
    <t>大化县大化镇景山村推洪屯</t>
  </si>
  <si>
    <t>韦建齐</t>
  </si>
  <si>
    <t>451229200109122410</t>
  </si>
  <si>
    <t>蓝英旺</t>
  </si>
  <si>
    <t>大化县板升乡三洞村弄顶屯</t>
  </si>
  <si>
    <t>蓝志勇</t>
  </si>
  <si>
    <t>452731200206134210</t>
  </si>
  <si>
    <t>莫中坡</t>
  </si>
  <si>
    <t>大化县羌圩乡坡马村巴林屯</t>
  </si>
  <si>
    <t>莫富城</t>
  </si>
  <si>
    <t>451229200201014228</t>
  </si>
  <si>
    <t>谭凤凤</t>
  </si>
  <si>
    <t>大化县羌圩乡坡马村巴桥屯</t>
  </si>
  <si>
    <t>谭海新</t>
  </si>
  <si>
    <t>452127200109163338</t>
  </si>
  <si>
    <t>黄桐盛</t>
  </si>
  <si>
    <t>马山县永州乡台山村伏台屯</t>
  </si>
  <si>
    <t>黄勇生</t>
  </si>
  <si>
    <t>452731200404035125</t>
  </si>
  <si>
    <t>蒙香培</t>
  </si>
  <si>
    <t>大化县共和乡水力村龙力屯</t>
  </si>
  <si>
    <t>蒙正宏</t>
  </si>
  <si>
    <t>共和乡卫生院</t>
  </si>
  <si>
    <t>451229200310151248</t>
  </si>
  <si>
    <t>覃丽雯</t>
  </si>
  <si>
    <t>覃志群</t>
  </si>
  <si>
    <t>450621200210300824</t>
  </si>
  <si>
    <t>覃小逢</t>
  </si>
  <si>
    <t>大化县共和乡碧城村二平台屯</t>
  </si>
  <si>
    <t>覃广艳</t>
  </si>
  <si>
    <t>451229200201163610</t>
  </si>
  <si>
    <t>覃远通</t>
  </si>
  <si>
    <t>大化县北景镇六华村安合屯</t>
  </si>
  <si>
    <t>覃能</t>
  </si>
  <si>
    <t>451229200210250038</t>
  </si>
  <si>
    <t>田松上</t>
  </si>
  <si>
    <t>大化县大化镇文昌西路二巷村那亮二巷屯</t>
  </si>
  <si>
    <t>田义明</t>
  </si>
  <si>
    <t>452624200208223576</t>
  </si>
  <si>
    <t>韦昌鹏</t>
  </si>
  <si>
    <t>平果县黎明乡蟠桃村六玩屯</t>
  </si>
  <si>
    <t>韦德昌</t>
  </si>
  <si>
    <t>452731200301030022</t>
  </si>
  <si>
    <t>韦柳婷</t>
  </si>
  <si>
    <t>大化县大化镇新洪村下胆屯</t>
  </si>
  <si>
    <t>韦文全</t>
  </si>
  <si>
    <t>广东省深圳市宝安区</t>
  </si>
  <si>
    <t>452731200309202415</t>
  </si>
  <si>
    <t>左超帅</t>
  </si>
  <si>
    <t>大化县板升乡三洞村元一屯</t>
  </si>
  <si>
    <t>左高荣</t>
  </si>
  <si>
    <t>452731200211131217</t>
  </si>
  <si>
    <t>黄承材</t>
  </si>
  <si>
    <t>大化县岩滩镇吉发村山下三屯</t>
  </si>
  <si>
    <t>黄忠定</t>
  </si>
  <si>
    <t>南宁市第三人民医院新冠病毒疫苗临时接种点</t>
  </si>
  <si>
    <t>451229200304153917</t>
  </si>
  <si>
    <t>黄春根</t>
  </si>
  <si>
    <t>大化县乙圩乡巴岩村坡岭屯</t>
  </si>
  <si>
    <t>黄格</t>
  </si>
  <si>
    <t>东莞市寮步镇社区卫生服务中心预防接种门诊</t>
  </si>
  <si>
    <t>45122920021127121X</t>
  </si>
  <si>
    <t>黄国养</t>
  </si>
  <si>
    <t>大化县岩滩镇吉发村吉鸾屯</t>
  </si>
  <si>
    <t>黄明发</t>
  </si>
  <si>
    <t>防城港市港口区企沙镇</t>
  </si>
  <si>
    <t>452731200202210917</t>
  </si>
  <si>
    <t>黄玉利</t>
  </si>
  <si>
    <t>大化县都阳镇加城村板排屯</t>
  </si>
  <si>
    <t>唐小媚</t>
  </si>
  <si>
    <t>452731200205205718</t>
  </si>
  <si>
    <t>蓝铭</t>
  </si>
  <si>
    <t>大化县大化镇红电街东路村二巷5号屯</t>
  </si>
  <si>
    <t>蓝瑞敢</t>
  </si>
  <si>
    <t>451229199903012117</t>
  </si>
  <si>
    <t>蓝尉尹</t>
  </si>
  <si>
    <t>大化县七百弄乡弄雄村上肥屯</t>
  </si>
  <si>
    <t>蓝志安</t>
  </si>
  <si>
    <t>七百弄乡卫生院</t>
  </si>
  <si>
    <t>452731200310215416</t>
  </si>
  <si>
    <t>蓝显行</t>
  </si>
  <si>
    <t>蓝丕峰</t>
  </si>
  <si>
    <t>452731200212021220</t>
  </si>
  <si>
    <t>梁峰侨</t>
  </si>
  <si>
    <t>覃秀妹</t>
  </si>
  <si>
    <t>451229199806171810</t>
  </si>
  <si>
    <t>蒙玉合</t>
  </si>
  <si>
    <t>大化县江南乡陇汉村卡乱屯</t>
  </si>
  <si>
    <t>蒙振吉</t>
  </si>
  <si>
    <t>451229200307250624</t>
  </si>
  <si>
    <t>覃露娜</t>
  </si>
  <si>
    <t>大化县百马乡百马村作关屯</t>
  </si>
  <si>
    <t>覃振平</t>
  </si>
  <si>
    <t>百马乡卫生院</t>
  </si>
  <si>
    <t>452731200303010623</t>
  </si>
  <si>
    <t>覃舒怡</t>
  </si>
  <si>
    <t>大化县百马乡科优村板么屯</t>
  </si>
  <si>
    <t>覃昶</t>
  </si>
  <si>
    <t>广东省肇庆市高要区金利镇</t>
  </si>
  <si>
    <t>451229200303101226</t>
  </si>
  <si>
    <t>覃新情</t>
  </si>
  <si>
    <t>大化县岩滩镇古龙村古龙下屯</t>
  </si>
  <si>
    <t>覃学飞</t>
  </si>
  <si>
    <t>文昌市中心医院。儋州市妇幼保健院。</t>
  </si>
  <si>
    <t>45122920010217391X</t>
  </si>
  <si>
    <t>韦昌江</t>
  </si>
  <si>
    <t>大化县乙圩乡巴追村坡谷屯</t>
  </si>
  <si>
    <t>包彩吉</t>
  </si>
  <si>
    <t>乙圩乡卫生院</t>
  </si>
  <si>
    <t>452731200209102118</t>
  </si>
  <si>
    <t>韦德兴</t>
  </si>
  <si>
    <t>大化县七百弄乡弄雄村下花屯</t>
  </si>
  <si>
    <t>韦信依</t>
  </si>
  <si>
    <t>广东省东莞市寮步镇同沙社区同沙路</t>
  </si>
  <si>
    <t>451229200206041217</t>
  </si>
  <si>
    <t>韦丁琪</t>
  </si>
  <si>
    <t>大化县岩滩镇常吉村那乐屯</t>
  </si>
  <si>
    <t>韦佑春</t>
  </si>
  <si>
    <t>451229200303030325</t>
  </si>
  <si>
    <t>韦东妹</t>
  </si>
  <si>
    <t>大化县六也乡茶油村单华屯</t>
  </si>
  <si>
    <t>韦善忠</t>
  </si>
  <si>
    <t>广州市白云区均禾街卫生服务中心预防接种门诊</t>
  </si>
  <si>
    <t>451229200106031820</t>
  </si>
  <si>
    <t>韦耿姣</t>
  </si>
  <si>
    <t>大化县江南乡陇汉村鲁木屯</t>
  </si>
  <si>
    <t>韦汉</t>
  </si>
  <si>
    <t>452731200301254827</t>
  </si>
  <si>
    <t>韦兰妮</t>
  </si>
  <si>
    <t>大化县大化镇景山村那玩屯</t>
  </si>
  <si>
    <t>韦艳春</t>
  </si>
  <si>
    <t>452731200203315411</t>
  </si>
  <si>
    <t>韦武云</t>
  </si>
  <si>
    <t>大化县贡川乡清坡村单昆屯</t>
  </si>
  <si>
    <t>韦颂彭</t>
  </si>
  <si>
    <t>451229200207010922</t>
  </si>
  <si>
    <t>巫柳娜</t>
  </si>
  <si>
    <t>大化县都阳镇双福村现兴屯</t>
  </si>
  <si>
    <t>巫光平</t>
  </si>
  <si>
    <t>440825200202151165</t>
  </si>
  <si>
    <t>张雯婧</t>
  </si>
  <si>
    <t>徐闻县龙塘乡下冯村131号屯</t>
  </si>
  <si>
    <t>张福贵</t>
  </si>
  <si>
    <t>450721200301255833</t>
  </si>
  <si>
    <t>程基德</t>
  </si>
  <si>
    <t>灵山县旧州乡青松村36号屯</t>
  </si>
  <si>
    <t>朱建芬</t>
  </si>
  <si>
    <t>大化县古肖路12号</t>
  </si>
  <si>
    <t>452731200008114518</t>
  </si>
  <si>
    <t>黄广涛</t>
  </si>
  <si>
    <t>大化县古文乡乃良村弄荣屯</t>
  </si>
  <si>
    <t>黄汉勇</t>
  </si>
  <si>
    <t>古文乡卫生院</t>
  </si>
  <si>
    <t>452731200310081825</t>
  </si>
  <si>
    <t>黄小燕</t>
  </si>
  <si>
    <t>大化县江南乡带林村六林屯</t>
  </si>
  <si>
    <t>黄思念</t>
  </si>
  <si>
    <t>江南乡卫生院</t>
  </si>
  <si>
    <t>45273120030106031X</t>
  </si>
  <si>
    <t>蓝崇午</t>
  </si>
  <si>
    <t>大化县六也乡豆也村双外屯</t>
  </si>
  <si>
    <t>蓝海全</t>
  </si>
  <si>
    <t>452731200301135430</t>
  </si>
  <si>
    <t>蓝副城</t>
  </si>
  <si>
    <t>大化县贡川乡清坡村龙排屯</t>
  </si>
  <si>
    <t>蒙鲜花</t>
  </si>
  <si>
    <t>452731200210055718</t>
  </si>
  <si>
    <t>蓝宏利</t>
  </si>
  <si>
    <t>大化县大化镇红电街东路二巷村东路二巷屯</t>
  </si>
  <si>
    <t>蓝维武</t>
  </si>
  <si>
    <t>451229200307204214</t>
  </si>
  <si>
    <t>李光耀</t>
  </si>
  <si>
    <t>大化县羌圩乡艾圩村坡上屯</t>
  </si>
  <si>
    <t>李大勇</t>
  </si>
  <si>
    <t>451229200204262112</t>
  </si>
  <si>
    <t>陆德影</t>
  </si>
  <si>
    <t>大化县七百弄乡弄雄村弄耳屯</t>
  </si>
  <si>
    <t>陆炳将</t>
  </si>
  <si>
    <t>45273120011006211X</t>
  </si>
  <si>
    <t>蒙晨</t>
  </si>
  <si>
    <t>大化县七百弄乡弄合村弄雅屯</t>
  </si>
  <si>
    <t>蒙天军</t>
  </si>
  <si>
    <t>452731200301121215</t>
  </si>
  <si>
    <t>覃俊飞</t>
  </si>
  <si>
    <t>大化县岩滩镇东杠村岩桃屯</t>
  </si>
  <si>
    <t>广东省东莞市茶山镇卢屋村</t>
  </si>
  <si>
    <t>451229200309160622</t>
  </si>
  <si>
    <t>覃芊芊</t>
  </si>
  <si>
    <t>大化县百马乡白马村作关三队7号屯</t>
  </si>
  <si>
    <t>覃良雅</t>
  </si>
  <si>
    <t>451229200306071210</t>
  </si>
  <si>
    <t>覃思超</t>
  </si>
  <si>
    <t>大化县岩滩镇吉发村那洪屯</t>
  </si>
  <si>
    <t>覃朝亮</t>
  </si>
  <si>
    <t>452731200212301214</t>
  </si>
  <si>
    <t>覃许桂</t>
  </si>
  <si>
    <t>大化县岩滩镇棉山村棉二屯</t>
  </si>
  <si>
    <t>覃红彪</t>
  </si>
  <si>
    <t>已联系家长</t>
  </si>
  <si>
    <t>452731200111152424</t>
  </si>
  <si>
    <t>覃艳妮</t>
  </si>
  <si>
    <t>大化县板升乡板烈村弄色屯</t>
  </si>
  <si>
    <t>覃建师</t>
  </si>
  <si>
    <t>452731200301220918</t>
  </si>
  <si>
    <t>覃毅</t>
  </si>
  <si>
    <t>大化县都阳镇都阳村都岩路146号屯</t>
  </si>
  <si>
    <t>覃擢</t>
  </si>
  <si>
    <t>452731200212291212</t>
  </si>
  <si>
    <t>谭全锋</t>
  </si>
  <si>
    <t>大化县岩滩镇协合村弄力屯</t>
  </si>
  <si>
    <t>覃秀莲</t>
  </si>
  <si>
    <t>452731200211281231</t>
  </si>
  <si>
    <t>唐干程</t>
  </si>
  <si>
    <t>大化县岩滩镇棉山村板旧屯</t>
  </si>
  <si>
    <t>覃风吉</t>
  </si>
  <si>
    <t>大化镇广西水电工程局桥北29栋4单元2楼1097号。</t>
  </si>
  <si>
    <t>452731200211030627</t>
  </si>
  <si>
    <t>韦凤玲</t>
  </si>
  <si>
    <t>大化县拿银东区5栋27</t>
  </si>
  <si>
    <t>蒙利金</t>
  </si>
  <si>
    <t>南宁江南区福建园街道大花盆78号</t>
  </si>
  <si>
    <t>452731200403055423</t>
  </si>
  <si>
    <t>韦桂丽</t>
  </si>
  <si>
    <t>大化县大化镇城内村那平屯</t>
  </si>
  <si>
    <t>韦远荣</t>
  </si>
  <si>
    <t>452731200307080311</t>
  </si>
  <si>
    <t>韦寒云</t>
  </si>
  <si>
    <t>大化县六也乡茶油村力上屯</t>
  </si>
  <si>
    <t>韦福利</t>
  </si>
  <si>
    <t>东莞市虎门镇</t>
  </si>
  <si>
    <t>452731200205240310</t>
  </si>
  <si>
    <t>韦红辛</t>
  </si>
  <si>
    <t>大化县六也乡单仁村加司屯</t>
  </si>
  <si>
    <t>韦锋</t>
  </si>
  <si>
    <t>452731200008154835</t>
  </si>
  <si>
    <t>韦华志</t>
  </si>
  <si>
    <t>深圳市龙岗区宝龙街道龙东社区</t>
  </si>
  <si>
    <t>451229200301090017</t>
  </si>
  <si>
    <t>韦佳</t>
  </si>
  <si>
    <t>大化县大化镇流水村作浪屯</t>
  </si>
  <si>
    <t>韦建文</t>
  </si>
  <si>
    <t>452731200306063616</t>
  </si>
  <si>
    <t>韦明柏</t>
  </si>
  <si>
    <t>韦彪</t>
  </si>
  <si>
    <t>452731200112163619</t>
  </si>
  <si>
    <t>韦明财</t>
  </si>
  <si>
    <t>韦厚色</t>
  </si>
  <si>
    <t>451229200209123920</t>
  </si>
  <si>
    <t>韦俏艳</t>
  </si>
  <si>
    <t>大化县乙圩乡常怀村恩号屯</t>
  </si>
  <si>
    <t>韦正仁</t>
  </si>
  <si>
    <t>452731200211260318</t>
  </si>
  <si>
    <t>韦善薰</t>
  </si>
  <si>
    <t>大化县六也乡六累村六灵屯</t>
  </si>
  <si>
    <t>韦联生</t>
  </si>
  <si>
    <t>452731200209180618</t>
  </si>
  <si>
    <t>韦绍亮</t>
  </si>
  <si>
    <t>大化县百马乡永靖村同高屯</t>
  </si>
  <si>
    <t>韦信汉</t>
  </si>
  <si>
    <t>45273120020822181X</t>
  </si>
  <si>
    <t>黄家乐</t>
  </si>
  <si>
    <t>大化县江南乡发瑞村那瑞屯</t>
  </si>
  <si>
    <t>黄红波</t>
  </si>
  <si>
    <t>452731200208081239</t>
  </si>
  <si>
    <t>覃伟卓</t>
  </si>
  <si>
    <t>大化县岩滩镇棉山村百累屯</t>
  </si>
  <si>
    <t>覃正勇</t>
  </si>
  <si>
    <t>452731200303093617</t>
  </si>
  <si>
    <t>覃孟扬</t>
  </si>
  <si>
    <t>覃明</t>
  </si>
  <si>
    <t>452731200306121812</t>
  </si>
  <si>
    <t>蓝家颖</t>
  </si>
  <si>
    <t>大化县江南乡江洲村却洲屯</t>
  </si>
  <si>
    <t>蓝国汉</t>
  </si>
  <si>
    <t>452730200208110814</t>
  </si>
  <si>
    <t>覃振宇</t>
  </si>
  <si>
    <t>都安县高岭乡加全村下坡屯</t>
  </si>
  <si>
    <t>覃校</t>
  </si>
  <si>
    <t>451229200212234517</t>
  </si>
  <si>
    <t>韦贵彬</t>
  </si>
  <si>
    <t>大化县古文乡良美村天马屯</t>
  </si>
  <si>
    <t>韦任齐</t>
  </si>
  <si>
    <t>452731200301100393</t>
  </si>
  <si>
    <t>蓝宏伟</t>
  </si>
  <si>
    <t>大化县六也乡华善村新鈴屯</t>
  </si>
  <si>
    <t>蓝武群</t>
  </si>
  <si>
    <t>452731200103170913</t>
  </si>
  <si>
    <t>蓝焕翔</t>
  </si>
  <si>
    <t>大化县都阳镇加城村中加屯</t>
  </si>
  <si>
    <t>蓝天华</t>
  </si>
  <si>
    <t>452731200211183914</t>
  </si>
  <si>
    <t>谭杰文</t>
  </si>
  <si>
    <t>大化县乙圩乡巴岩村六孔屯</t>
  </si>
  <si>
    <t>谭若升</t>
  </si>
  <si>
    <t>452730200202050857</t>
  </si>
  <si>
    <t>卢江</t>
  </si>
  <si>
    <t>都安县高岭乡加全村敢崩队6号屯</t>
  </si>
  <si>
    <t>卢炳崇</t>
  </si>
  <si>
    <t>45273120020407121X</t>
  </si>
  <si>
    <t>韦富总</t>
  </si>
  <si>
    <t>大化县岩滩镇吉发村六伦屯</t>
  </si>
  <si>
    <t>韦秀立</t>
  </si>
  <si>
    <t>452731200312071225</t>
  </si>
  <si>
    <t>潘庚诺</t>
  </si>
  <si>
    <t>大化县岩滩镇棉山村棉圩屯</t>
  </si>
  <si>
    <t>潘万昌</t>
  </si>
  <si>
    <t>451229200207200312</t>
  </si>
  <si>
    <t>韦凯竣</t>
  </si>
  <si>
    <t>大化县六也乡边弄村单同屯</t>
  </si>
  <si>
    <t>韦庆周</t>
  </si>
  <si>
    <t>45122620010426252X</t>
  </si>
  <si>
    <t>韦玉婷</t>
  </si>
  <si>
    <t>环江县明伦乡明伦社区村安民三屯</t>
  </si>
  <si>
    <t>韦国恒</t>
  </si>
  <si>
    <t>45273120030630001X</t>
  </si>
  <si>
    <t>韦福旺</t>
  </si>
  <si>
    <t>大化县大化镇建丰路村32号屯</t>
  </si>
  <si>
    <t>韦昌群</t>
  </si>
  <si>
    <t>452731200402155414</t>
  </si>
  <si>
    <t>陆熙</t>
  </si>
  <si>
    <t>大化县贡川乡什陇村板江屯</t>
  </si>
  <si>
    <t>陆光厂</t>
  </si>
  <si>
    <t>大化</t>
  </si>
  <si>
    <t>452731200109302411</t>
  </si>
  <si>
    <t>覃姜琨</t>
  </si>
  <si>
    <t>大化县板升乡升平村拉莫屯</t>
  </si>
  <si>
    <t>覃洪扬</t>
  </si>
  <si>
    <t>452731200109043616</t>
  </si>
  <si>
    <t>覃明振</t>
  </si>
  <si>
    <t>大化县北景镇平方村必力屯</t>
  </si>
  <si>
    <t>覃爱良</t>
  </si>
  <si>
    <t>452731200207245131</t>
  </si>
  <si>
    <t>韦雄峰</t>
  </si>
  <si>
    <t>大化县大化镇大调村灵一屯</t>
  </si>
  <si>
    <t>韦喜田</t>
  </si>
  <si>
    <t>452731200302220012</t>
  </si>
  <si>
    <t>覃泽涛</t>
  </si>
  <si>
    <t>覃勇</t>
  </si>
  <si>
    <t>452731200310310616</t>
  </si>
  <si>
    <t>覃海文</t>
  </si>
  <si>
    <t>大化县乡村屯</t>
  </si>
  <si>
    <t>韦飞艳</t>
  </si>
  <si>
    <t>451229200309251815</t>
  </si>
  <si>
    <t>蓝新创</t>
  </si>
  <si>
    <t>大化县江南乡上和村屯</t>
  </si>
  <si>
    <t>蓝华涛</t>
  </si>
  <si>
    <t>451229200201282118</t>
  </si>
  <si>
    <t>蓝东华</t>
  </si>
  <si>
    <t>大化县七百弄乡弄合村弄罗屯</t>
  </si>
  <si>
    <t>蓝建生</t>
  </si>
  <si>
    <t>451229200009212136</t>
  </si>
  <si>
    <t>田维宇</t>
  </si>
  <si>
    <t>大化县七百弄乡保上村老韦屯</t>
  </si>
  <si>
    <t>田锦龙</t>
  </si>
  <si>
    <t>452731199712211826</t>
  </si>
  <si>
    <t>蓝香梅</t>
  </si>
  <si>
    <t>蓝龙</t>
  </si>
  <si>
    <t>451229200003192445</t>
  </si>
  <si>
    <t>蓝柳春</t>
  </si>
  <si>
    <t>大化县板升乡三洞村弄忙屯</t>
  </si>
  <si>
    <t>蓝朝献</t>
  </si>
  <si>
    <t>451229200205072425</t>
  </si>
  <si>
    <t>简艳玲</t>
  </si>
  <si>
    <t>大化县板升乡弄系村弄林屯</t>
  </si>
  <si>
    <t>杨群英</t>
  </si>
  <si>
    <t>452731200308162714</t>
  </si>
  <si>
    <t>韦文宝</t>
  </si>
  <si>
    <t>大化县雅龙乡雅林村弄歪屯</t>
  </si>
  <si>
    <t>韦相东</t>
  </si>
  <si>
    <t>微信已通知</t>
  </si>
  <si>
    <t>452731200304134812</t>
  </si>
  <si>
    <t>韦思俊</t>
  </si>
  <si>
    <t>大化县大化镇流水村新仰屯</t>
  </si>
  <si>
    <t>韦元祥</t>
  </si>
  <si>
    <t>451229200101232113</t>
  </si>
  <si>
    <t>蓝胤桓</t>
  </si>
  <si>
    <t>蓝轼晶</t>
  </si>
  <si>
    <t>452731200408153321</t>
  </si>
  <si>
    <t>简雅岚</t>
  </si>
  <si>
    <t>大化县北景镇弄冠村弄摸屯</t>
  </si>
  <si>
    <t>王健利</t>
  </si>
  <si>
    <t>45212720020510272X</t>
  </si>
  <si>
    <t>黄金婷</t>
  </si>
  <si>
    <t>李爱花</t>
  </si>
  <si>
    <t>452731200209141221</t>
  </si>
  <si>
    <t>覃春美</t>
  </si>
  <si>
    <t>大化县岩滩镇常吉村坡往屯</t>
  </si>
  <si>
    <t>覃文龙</t>
  </si>
  <si>
    <t>452731200308194214</t>
  </si>
  <si>
    <t>覃伟强</t>
  </si>
  <si>
    <t>大化县羌圩乡羌圩村玻洪屯</t>
  </si>
  <si>
    <t>覃福珊</t>
  </si>
  <si>
    <t>452731200210310010</t>
  </si>
  <si>
    <t>韦勇贤</t>
  </si>
  <si>
    <t>大化县大化镇文昌西路村南二巷二里6号屯</t>
  </si>
  <si>
    <t>许利铃</t>
  </si>
  <si>
    <t>452731200206023924</t>
  </si>
  <si>
    <t>黄小玲</t>
  </si>
  <si>
    <t>大化县乙圩乡巴追村巴追屯</t>
  </si>
  <si>
    <t>黄浩新</t>
  </si>
  <si>
    <t>451229200301165111</t>
  </si>
  <si>
    <t>覃桂康</t>
  </si>
  <si>
    <t>大化县共和乡中良村汉上屯</t>
  </si>
  <si>
    <t>覃世任</t>
  </si>
  <si>
    <t>452731200211016016</t>
  </si>
  <si>
    <t>吴桂鑫</t>
  </si>
  <si>
    <t>大化县大化镇红河北路村工程局11栋屯</t>
  </si>
  <si>
    <t>吴成军</t>
  </si>
  <si>
    <t>452731200211263615</t>
  </si>
  <si>
    <t>覃亿航</t>
  </si>
  <si>
    <t>大化县北景镇那色村屯</t>
  </si>
  <si>
    <t>覃岳辉</t>
  </si>
  <si>
    <t>452731200210105711</t>
  </si>
  <si>
    <t>陆贤锋</t>
  </si>
  <si>
    <t>大化县大化镇红河村南路114号屯</t>
  </si>
  <si>
    <t>覃丽玲</t>
  </si>
  <si>
    <t>452127200210233011</t>
  </si>
  <si>
    <t>吴贺</t>
  </si>
  <si>
    <t>马山县林圩乡三和村甘岩屯</t>
  </si>
  <si>
    <t>吴汉先</t>
  </si>
  <si>
    <t>452731200211184837</t>
  </si>
  <si>
    <t>韦文恒</t>
  </si>
  <si>
    <t>大化县大化镇凤翔村新现屯</t>
  </si>
  <si>
    <t>韦振海</t>
  </si>
  <si>
    <t>15078612355</t>
  </si>
  <si>
    <t>452731200301034816</t>
  </si>
  <si>
    <t>韦庆伟</t>
  </si>
  <si>
    <t>大化县大化镇流水村边路屯</t>
  </si>
  <si>
    <t>韦利祝</t>
  </si>
  <si>
    <t>17344512071</t>
  </si>
  <si>
    <t>451229200307043916</t>
  </si>
  <si>
    <t>韦振宇</t>
  </si>
  <si>
    <t>韦吉周</t>
  </si>
  <si>
    <t>452731200301054817</t>
  </si>
  <si>
    <t>韦炜东</t>
  </si>
  <si>
    <t>大化县大化镇亮山村下雷屯</t>
  </si>
  <si>
    <t>韦勇群</t>
  </si>
  <si>
    <t>452731200211064827</t>
  </si>
  <si>
    <t>唐兰义</t>
  </si>
  <si>
    <t>大化县大化镇仁良村水下屯</t>
  </si>
  <si>
    <t>唐旭祖</t>
  </si>
  <si>
    <t>451229200201205729</t>
  </si>
  <si>
    <t>韦利春</t>
  </si>
  <si>
    <t>452731200210113914</t>
  </si>
  <si>
    <t>覃浪</t>
  </si>
  <si>
    <t>大化县乙圩乡乙圩村拉社屯</t>
  </si>
  <si>
    <t>覃稀忠</t>
  </si>
  <si>
    <t>451229200307093921</t>
  </si>
  <si>
    <t>黄丽珍</t>
  </si>
  <si>
    <t>大化县乙圩乡常怀村那常屯</t>
  </si>
  <si>
    <t>黄飞</t>
  </si>
  <si>
    <t>452731200203215111</t>
  </si>
  <si>
    <t>韦镇榃</t>
  </si>
  <si>
    <t>大化县共和乡颁桃村龙桃屯</t>
  </si>
  <si>
    <t>韦炳业</t>
  </si>
  <si>
    <t>452731200305131816</t>
  </si>
  <si>
    <t>覃恒俊</t>
  </si>
  <si>
    <t>大化县镇南乡黄秀花园村屯</t>
  </si>
  <si>
    <t>覃保荣</t>
  </si>
  <si>
    <t>452731199904083945</t>
  </si>
  <si>
    <t>黄玉兴</t>
  </si>
  <si>
    <t>大化县岩滩镇吉发村江洪屯</t>
  </si>
  <si>
    <t>黄炳锋</t>
  </si>
  <si>
    <t>452731200306180310</t>
  </si>
  <si>
    <t>黄华栩</t>
  </si>
  <si>
    <t>大化县六也乡茶油村力下屯</t>
  </si>
  <si>
    <t>黄德</t>
  </si>
  <si>
    <t>452731200003051810</t>
  </si>
  <si>
    <t>蓝展翼</t>
  </si>
  <si>
    <t>大化县江南乡弄文村龙力屯</t>
  </si>
  <si>
    <t>蓝振安</t>
  </si>
  <si>
    <t>18776860411</t>
  </si>
  <si>
    <t>452731200212185137</t>
  </si>
  <si>
    <t>韦波</t>
  </si>
  <si>
    <t>大化县共和乡皂江村皂江屯</t>
  </si>
  <si>
    <t>唐艳芬</t>
  </si>
  <si>
    <t>45122920020414241X</t>
  </si>
  <si>
    <t>侯喻方</t>
  </si>
  <si>
    <t>侯宗联</t>
  </si>
  <si>
    <t>452731200206264816</t>
  </si>
  <si>
    <t>韦生鹏</t>
  </si>
  <si>
    <t>韦海群</t>
  </si>
  <si>
    <t>18177870618</t>
  </si>
  <si>
    <t>452731200203044826</t>
  </si>
  <si>
    <t>韦妹妮</t>
  </si>
  <si>
    <t>大化县大化镇上旗村岩下屯</t>
  </si>
  <si>
    <t>韦玉乐</t>
  </si>
  <si>
    <t>451229200210052111</t>
  </si>
  <si>
    <t>曾青进</t>
  </si>
  <si>
    <t>大化县七百弄乡弄雄村上花屯</t>
  </si>
  <si>
    <t>曾兴球</t>
  </si>
  <si>
    <t>45273120021227122X</t>
  </si>
  <si>
    <t>覃冬梅</t>
  </si>
  <si>
    <t>覃明强</t>
  </si>
  <si>
    <t>452731200112141815</t>
  </si>
  <si>
    <t>黄福康</t>
  </si>
  <si>
    <t>大化县江南乡合民村娅飞屯</t>
  </si>
  <si>
    <t>黄善忠</t>
  </si>
  <si>
    <t>452127200205022738</t>
  </si>
  <si>
    <t>覃盛超</t>
  </si>
  <si>
    <t>马山县周鹿乡琴马村潘灯屯</t>
  </si>
  <si>
    <t>覃世强</t>
  </si>
  <si>
    <t>452731200209213619</t>
  </si>
  <si>
    <t>覃国庆</t>
  </si>
  <si>
    <t>大化县北景镇六华村六华街上屯</t>
  </si>
  <si>
    <t>覃志广</t>
  </si>
  <si>
    <t>451229200204280927</t>
  </si>
  <si>
    <t>蒙卫丹</t>
  </si>
  <si>
    <t>大化县都阳镇都阳村向阳屯</t>
  </si>
  <si>
    <t>蒙桂明</t>
  </si>
  <si>
    <t>452731200205176910</t>
  </si>
  <si>
    <t>蓝世全</t>
  </si>
  <si>
    <t>大化县大化镇百秀村龙泉屯</t>
  </si>
  <si>
    <t>蓝政烈</t>
  </si>
  <si>
    <t>450124200210242734</t>
  </si>
  <si>
    <t>何桂峰</t>
  </si>
  <si>
    <t>马山县周鹿乡南邦村定理屯</t>
  </si>
  <si>
    <t>何丹进</t>
  </si>
  <si>
    <t>452731200304160017</t>
  </si>
  <si>
    <t>韦毓柏</t>
  </si>
  <si>
    <t>大化县大化镇同德村同德巷屯</t>
  </si>
  <si>
    <t>451229200208230011</t>
  </si>
  <si>
    <t>韦涛</t>
  </si>
  <si>
    <t>大化县大化镇新洪村板洪屯</t>
  </si>
  <si>
    <t>韦吉运</t>
  </si>
  <si>
    <t>广西</t>
  </si>
  <si>
    <t>大新</t>
  </si>
  <si>
    <t>451229200106012718</t>
  </si>
  <si>
    <t>蒙俊田</t>
  </si>
  <si>
    <t>大化县雅龙乡尤齐村弄交屯</t>
  </si>
  <si>
    <t>蒙元峰</t>
  </si>
  <si>
    <t>452127200111142739</t>
  </si>
  <si>
    <t>韦武良</t>
  </si>
  <si>
    <t>马山县周鹿乡南邦村水军屯</t>
  </si>
  <si>
    <t>452731200305086912</t>
  </si>
  <si>
    <t>韦品德</t>
  </si>
  <si>
    <t>大化县雅龙乡盘兔村弄部屯</t>
  </si>
  <si>
    <t>唐欢翠</t>
  </si>
  <si>
    <t>452731200111233910</t>
  </si>
  <si>
    <t>覃正伟</t>
  </si>
  <si>
    <t>大化县乙圩乡果好村坡连屯</t>
  </si>
  <si>
    <t>覃飞贵</t>
  </si>
  <si>
    <t>18719022902</t>
  </si>
  <si>
    <t>452731200012275410</t>
  </si>
  <si>
    <t>苏发希</t>
  </si>
  <si>
    <t>大化县贡川乡什陇村岩门屯</t>
  </si>
  <si>
    <t>韦美红</t>
  </si>
  <si>
    <t>15277859774</t>
  </si>
  <si>
    <t>451229200305112412</t>
  </si>
  <si>
    <t>蒙伟</t>
  </si>
  <si>
    <t>大化县板升乡弄冠村弄阆屯</t>
  </si>
  <si>
    <t>蒙志旭</t>
  </si>
  <si>
    <t>13597004796</t>
  </si>
  <si>
    <t>451229200210172148</t>
  </si>
  <si>
    <t>蒙东梅</t>
  </si>
  <si>
    <t>大化县七百弄乡弄合村弄石屯</t>
  </si>
  <si>
    <t>蓝艳姣</t>
  </si>
  <si>
    <t>15878688857</t>
  </si>
  <si>
    <t>东莞</t>
  </si>
  <si>
    <t>452731200211133925</t>
  </si>
  <si>
    <t>黄艳叶</t>
  </si>
  <si>
    <t>大化县乙圩乡巴岩村发望屯</t>
  </si>
  <si>
    <t>黄文</t>
  </si>
  <si>
    <t>13420021573</t>
  </si>
  <si>
    <t>451229200211052113</t>
  </si>
  <si>
    <t>韦登辉</t>
  </si>
  <si>
    <t>大化县七百弄乡弄腾村弄结屯</t>
  </si>
  <si>
    <t>韦桂平</t>
  </si>
  <si>
    <t>45273120020703422X</t>
  </si>
  <si>
    <t>覃艳</t>
  </si>
  <si>
    <t>大化县羌圩乡羌圩村坡洪屯</t>
  </si>
  <si>
    <t>覃源玫</t>
  </si>
  <si>
    <t>452731200307103923</t>
  </si>
  <si>
    <t>蒙倩倩</t>
  </si>
  <si>
    <t>韦小妹</t>
  </si>
  <si>
    <t>452731200212262438</t>
  </si>
  <si>
    <t>覃宇尚</t>
  </si>
  <si>
    <t>大化县板升乡升平村纳泼屯</t>
  </si>
  <si>
    <t>覃永平</t>
  </si>
  <si>
    <t>13132782706</t>
  </si>
  <si>
    <t>451229200209125723</t>
  </si>
  <si>
    <t>韦丹丹</t>
  </si>
  <si>
    <t>大化县大化镇红电南路村古肖巷屯</t>
  </si>
  <si>
    <t>韦丽伍</t>
  </si>
  <si>
    <t>45273120030514481X</t>
  </si>
  <si>
    <t>韦宝鑫</t>
  </si>
  <si>
    <t>大化县建丰路乡197号村屯</t>
  </si>
  <si>
    <t>韦利香</t>
  </si>
  <si>
    <t>预计8月15日接种</t>
  </si>
  <si>
    <t>45273120021215121X</t>
  </si>
  <si>
    <t>黄韦明</t>
  </si>
  <si>
    <t>大化县岩滩镇六说村屯</t>
  </si>
  <si>
    <t>黄炳林</t>
  </si>
  <si>
    <t>452731200008024811</t>
  </si>
  <si>
    <t>韦祖腾</t>
  </si>
  <si>
    <t>大化县大化镇民族路村屯</t>
  </si>
  <si>
    <t>韦成</t>
  </si>
  <si>
    <t>452731200307290036</t>
  </si>
  <si>
    <t>韦大卓</t>
  </si>
  <si>
    <t>大化县镇北乡民族路村屯</t>
  </si>
  <si>
    <t>韦凤乐</t>
  </si>
  <si>
    <t>452731200206290010</t>
  </si>
  <si>
    <t>韦升</t>
  </si>
  <si>
    <t>大化县大化镇兴化路村477号屯</t>
  </si>
  <si>
    <t>韦安儒</t>
  </si>
  <si>
    <t>452731200208122424</t>
  </si>
  <si>
    <t>韦玉梅</t>
  </si>
  <si>
    <t>大化县板升乡升平村板么屯</t>
  </si>
  <si>
    <t>韦统联</t>
  </si>
  <si>
    <t>452731200210125712</t>
  </si>
  <si>
    <t>韦忠材</t>
  </si>
  <si>
    <t>451229200311204524</t>
  </si>
  <si>
    <t>韦春笛</t>
  </si>
  <si>
    <t>大化县古文乡良美村古存屯</t>
  </si>
  <si>
    <t>韦宏</t>
  </si>
  <si>
    <t>451229200306202727</t>
  </si>
  <si>
    <t>韦柳雪</t>
  </si>
  <si>
    <t>大化县雅龙乡温和村弄冲屯</t>
  </si>
  <si>
    <t>韦成武</t>
  </si>
  <si>
    <t>451229200207015117</t>
  </si>
  <si>
    <t>韦贵杰</t>
  </si>
  <si>
    <t>大化县共和乡碧草村龙伏屯</t>
  </si>
  <si>
    <t>韦绍勇</t>
  </si>
  <si>
    <t>452127200206242716</t>
  </si>
  <si>
    <t>韦思</t>
  </si>
  <si>
    <t>马山县周鹿乡坛沙村坛浪屯</t>
  </si>
  <si>
    <t>韦善彬</t>
  </si>
  <si>
    <t>451229200211132711</t>
  </si>
  <si>
    <t>韦俊中</t>
  </si>
  <si>
    <t>大化县雅龙乡宏伟村弄花屯</t>
  </si>
  <si>
    <t>韦志坤</t>
  </si>
  <si>
    <t>45273020041125651X</t>
  </si>
  <si>
    <t>韦俊臣</t>
  </si>
  <si>
    <t>大化县大化镇百秀村红星屯</t>
  </si>
  <si>
    <t>韦海松</t>
  </si>
  <si>
    <t>45273120030101003x</t>
  </si>
  <si>
    <t>韦贺瑞</t>
  </si>
  <si>
    <t>大化县大化镇文昌东路39号村屯</t>
  </si>
  <si>
    <t>452731200305075711</t>
  </si>
  <si>
    <t>韦浩楠</t>
  </si>
  <si>
    <t>大化县大化镇古感村屯</t>
  </si>
  <si>
    <t>韦秀良</t>
  </si>
  <si>
    <t>451229200304010019</t>
  </si>
  <si>
    <t>韦流欢</t>
  </si>
  <si>
    <t>大化县镇北乡凤翔村三区屯</t>
  </si>
  <si>
    <t>韦元安</t>
  </si>
  <si>
    <t>452731200209274825</t>
  </si>
  <si>
    <t>韦雪娜</t>
  </si>
  <si>
    <t>大化县大化镇敦肃村板管屯</t>
  </si>
  <si>
    <t>韦宝杨</t>
  </si>
  <si>
    <t>45273120030104001X</t>
  </si>
  <si>
    <t>韦善峰</t>
  </si>
  <si>
    <t>大化县大化镇万利港村52号屯</t>
  </si>
  <si>
    <t>韦联统</t>
  </si>
  <si>
    <t>452731200210233916</t>
  </si>
  <si>
    <t>韦富尹</t>
  </si>
  <si>
    <t>大化县乙圩乡巴岩村中也屯</t>
  </si>
  <si>
    <t>韦俊</t>
  </si>
  <si>
    <t>451229200205022719</t>
  </si>
  <si>
    <t>韦德林</t>
  </si>
  <si>
    <t>大化县都阳镇加城村板东屯</t>
  </si>
  <si>
    <t>韦俊楼</t>
  </si>
  <si>
    <t>451229200504080927</t>
  </si>
  <si>
    <t>甘叶</t>
  </si>
  <si>
    <t>大化县都阳镇双福村坡强屯</t>
  </si>
  <si>
    <t>甘庆堂</t>
  </si>
  <si>
    <t>450124200211142727</t>
  </si>
  <si>
    <t>龙珊珊</t>
  </si>
  <si>
    <t>马山县周鹿乡琴马村下那屯</t>
  </si>
  <si>
    <t>黄艳</t>
  </si>
  <si>
    <t>452731200204175115</t>
  </si>
  <si>
    <t>苏继红</t>
  </si>
  <si>
    <t>大化县共和乡弄乐村龙念屯</t>
  </si>
  <si>
    <t>苏法国</t>
  </si>
  <si>
    <t>451229200209214216</t>
  </si>
  <si>
    <t>李永贵</t>
  </si>
  <si>
    <t>大化县羌圩乡艾圩村坡下屯</t>
  </si>
  <si>
    <t>李顺</t>
  </si>
  <si>
    <t>452731200112162114</t>
  </si>
  <si>
    <t>杨时永</t>
  </si>
  <si>
    <t>大化县七百弄乡苦竹村弄交屯</t>
  </si>
  <si>
    <t>杨文凤</t>
  </si>
  <si>
    <t>452731200211112411</t>
  </si>
  <si>
    <t>杨胜圩</t>
  </si>
  <si>
    <t>大化县板升乡弄丛村弄亮屯</t>
  </si>
  <si>
    <t>杨昌健</t>
  </si>
  <si>
    <t>451229200211225723</t>
  </si>
  <si>
    <t>杨娜</t>
  </si>
  <si>
    <t>大化县大化镇古感村坡球屯</t>
  </si>
  <si>
    <t>杨凤正</t>
  </si>
  <si>
    <t>452127200209141523</t>
  </si>
  <si>
    <t>陆金妹</t>
  </si>
  <si>
    <t>马山县加方乡大陆村念洪屯</t>
  </si>
  <si>
    <t>曾梦玲</t>
  </si>
  <si>
    <t>452730200304035412</t>
  </si>
  <si>
    <t>陆溢佳</t>
  </si>
  <si>
    <t>大化县贡川乡什陇村古方屯</t>
  </si>
  <si>
    <t>陆生香</t>
  </si>
  <si>
    <t>452731200106200348</t>
  </si>
  <si>
    <t>陆潇迪</t>
  </si>
  <si>
    <t>大化县六也乡茶油村吞片屯</t>
  </si>
  <si>
    <t>陆永</t>
  </si>
  <si>
    <t>452729200206281120</t>
  </si>
  <si>
    <t>陈美林</t>
  </si>
  <si>
    <t>巴马县凤凰乡那朝村那朝屯</t>
  </si>
  <si>
    <t>陈全荣</t>
  </si>
  <si>
    <t>15777898676</t>
  </si>
  <si>
    <t>452729200308091563</t>
  </si>
  <si>
    <t>罗媛媛</t>
  </si>
  <si>
    <t>大化县羌圩乡那良村坡伦屯</t>
  </si>
  <si>
    <t>罗晶</t>
  </si>
  <si>
    <t>452731200209081214</t>
  </si>
  <si>
    <t>周兴铭</t>
  </si>
  <si>
    <t>大化县岩滩镇六说村那供屯</t>
  </si>
  <si>
    <t>周振汉</t>
  </si>
  <si>
    <t>451229200211102723</t>
  </si>
  <si>
    <t>班娅艳</t>
  </si>
  <si>
    <t>大化县雅龙乡西村弄佃屯</t>
  </si>
  <si>
    <t>班吉伟</t>
  </si>
  <si>
    <t>451229200206251812</t>
  </si>
  <si>
    <t>唐运辉</t>
  </si>
  <si>
    <t>大化县大化镇兴华北路一里巷村屯</t>
  </si>
  <si>
    <t>唐勇</t>
  </si>
  <si>
    <t>452731200307191839</t>
  </si>
  <si>
    <t>唐秀銾</t>
  </si>
  <si>
    <t>大化县江南乡江州村那王屯</t>
  </si>
  <si>
    <t>黄湘红</t>
  </si>
  <si>
    <t>452731200301271213</t>
  </si>
  <si>
    <t>黄宏广</t>
  </si>
  <si>
    <t>大化县岩滩镇吉发村发山屯</t>
  </si>
  <si>
    <t>黄焕进</t>
  </si>
  <si>
    <t>452731200303175129</t>
  </si>
  <si>
    <t>黄宝怡</t>
  </si>
  <si>
    <t>大化县共和乡古桥村古罗屯</t>
  </si>
  <si>
    <t>黄江</t>
  </si>
  <si>
    <t>452731200207123927</t>
  </si>
  <si>
    <t>黄美霖</t>
  </si>
  <si>
    <t>大化县乙圩乡巴岩村洞良屯</t>
  </si>
  <si>
    <t>黄武文</t>
  </si>
  <si>
    <t>452731200304281249</t>
  </si>
  <si>
    <t>黄素婷</t>
  </si>
  <si>
    <t>大化县岩滩镇古龙村下元屯</t>
  </si>
  <si>
    <t>黄春合</t>
  </si>
  <si>
    <t>452127200010012732</t>
  </si>
  <si>
    <t>黄营业</t>
  </si>
  <si>
    <t>黄宏庆</t>
  </si>
  <si>
    <t>451229200210181212</t>
  </si>
  <si>
    <t>梁江帅</t>
  </si>
  <si>
    <t>大化县岩滩镇常吉村彼往屯</t>
  </si>
  <si>
    <t>梁灵成</t>
  </si>
  <si>
    <t>452731200206081219</t>
  </si>
  <si>
    <t>覃昆</t>
  </si>
  <si>
    <t>大化县岩滩镇常吉村那拉屯</t>
  </si>
  <si>
    <t>覃太珍</t>
  </si>
  <si>
    <t>452731200208070337</t>
  </si>
  <si>
    <t>覃国相</t>
  </si>
  <si>
    <t>大化县六也乡和平村茶勤屯</t>
  </si>
  <si>
    <t>覃克英</t>
  </si>
  <si>
    <t xml:space="preserve">45273120020706244X </t>
  </si>
  <si>
    <t>覃秋梦</t>
  </si>
  <si>
    <t>大化县板升乡板烈村巴危屯</t>
  </si>
  <si>
    <t>覃雄高</t>
  </si>
  <si>
    <t>13347685530</t>
  </si>
  <si>
    <t>452731200307223618</t>
  </si>
  <si>
    <t>覃亮豪</t>
  </si>
  <si>
    <t>大化县北景镇六华村东合屯</t>
  </si>
  <si>
    <t>覃美念</t>
  </si>
  <si>
    <t>452731200210033930</t>
  </si>
  <si>
    <t>覃冠荣</t>
  </si>
  <si>
    <t>大化县乙圩乡巴岩村中欢屯</t>
  </si>
  <si>
    <t>覃飞</t>
  </si>
  <si>
    <t>452731200309240913</t>
  </si>
  <si>
    <t>覃冠豪</t>
  </si>
  <si>
    <t>大化县都阳镇加城村那雷屯</t>
  </si>
  <si>
    <t>覃庆勋</t>
  </si>
  <si>
    <t>452731200109093912</t>
  </si>
  <si>
    <t>覃勇红</t>
  </si>
  <si>
    <t>大化县乙圩乡常怀村旁纳屯</t>
  </si>
  <si>
    <t>覃建明</t>
  </si>
  <si>
    <t>452731200304250629</t>
  </si>
  <si>
    <t>覃莎莎</t>
  </si>
  <si>
    <t>覃晓</t>
  </si>
  <si>
    <t>452731200111094818</t>
  </si>
  <si>
    <t>覃海亮</t>
  </si>
  <si>
    <t>大化县大化镇大调村军内屯</t>
  </si>
  <si>
    <t>覃统</t>
  </si>
  <si>
    <t>452731200312284810</t>
  </si>
  <si>
    <t>覃喜斌</t>
  </si>
  <si>
    <t>覃启国</t>
  </si>
  <si>
    <t>452731200211230610</t>
  </si>
  <si>
    <t>覃斌</t>
  </si>
  <si>
    <t>大化县百马乡百马村内谷二队屯</t>
  </si>
  <si>
    <t>覃敏光</t>
  </si>
  <si>
    <t>451229200210162118</t>
  </si>
  <si>
    <t>蓝天</t>
  </si>
  <si>
    <t>大化县七百弄乡弄腾村弄托屯</t>
  </si>
  <si>
    <t>蓝国平</t>
  </si>
  <si>
    <t>452731200109110620</t>
  </si>
  <si>
    <t>蓝凤丽</t>
  </si>
  <si>
    <t>大化县百马乡同社村弄旺屯</t>
  </si>
  <si>
    <t>蓝勋三</t>
  </si>
  <si>
    <t>452731200404270328</t>
  </si>
  <si>
    <t>蓝玉静</t>
  </si>
  <si>
    <t>大化县六也乡茶油村丹后屯</t>
  </si>
  <si>
    <t>蓝庆南</t>
  </si>
  <si>
    <t>15296038938</t>
  </si>
  <si>
    <t>452731200208120314</t>
  </si>
  <si>
    <t>蓝成业</t>
  </si>
  <si>
    <t>大化县六也乡豆也村丹南屯</t>
  </si>
  <si>
    <t>蓝辉</t>
  </si>
  <si>
    <t>18776863612</t>
  </si>
  <si>
    <t>452731200301144812</t>
  </si>
  <si>
    <t>蓝英杰</t>
  </si>
  <si>
    <t>大化县大化镇敦肃村弄伟屯</t>
  </si>
  <si>
    <t>蓝振建</t>
  </si>
  <si>
    <t>451229200105052144</t>
  </si>
  <si>
    <t>蓝英玲</t>
  </si>
  <si>
    <t>蒙凤云</t>
  </si>
  <si>
    <t>451229200009131811</t>
  </si>
  <si>
    <t>蓝政</t>
  </si>
  <si>
    <t>大化县江南乡上和村龙雅屯</t>
  </si>
  <si>
    <t>蓝永龙</t>
  </si>
  <si>
    <t>452731200211230311</t>
  </si>
  <si>
    <t>蓝能烽</t>
  </si>
  <si>
    <t>大化县六也乡豆也村谭屯</t>
  </si>
  <si>
    <t>蓝君仁</t>
  </si>
  <si>
    <t>452731200210010640</t>
  </si>
  <si>
    <t>蓝梓萍</t>
  </si>
  <si>
    <t>大化县百马乡下和村单桃屯</t>
  </si>
  <si>
    <t>蓝安秋</t>
  </si>
  <si>
    <t>451229200209282112</t>
  </si>
  <si>
    <t>蒙三</t>
  </si>
  <si>
    <t>大化县七百弄乡弄京村弄青屯</t>
  </si>
  <si>
    <t>蒙桂年</t>
  </si>
  <si>
    <t>452731200203182110</t>
  </si>
  <si>
    <t>蒙山</t>
  </si>
  <si>
    <t>蒙朝益</t>
  </si>
  <si>
    <t>45122920010216241X</t>
  </si>
  <si>
    <t>大化县板升乡弄立村弄法屯</t>
  </si>
  <si>
    <t>蒙桂元</t>
  </si>
  <si>
    <t>451229200202282734</t>
  </si>
  <si>
    <t>蒙明光</t>
  </si>
  <si>
    <t>大化县雅龙乡弄往村弄权屯</t>
  </si>
  <si>
    <t>蒙志忠</t>
  </si>
  <si>
    <t>451229200203101827</t>
  </si>
  <si>
    <t>蒙春竹</t>
  </si>
  <si>
    <t>蒙智</t>
  </si>
  <si>
    <t>451229200301204512</t>
  </si>
  <si>
    <t>蒙善和</t>
  </si>
  <si>
    <t>大化县古文乡良美村弄湾屯</t>
  </si>
  <si>
    <t>蒙武林</t>
  </si>
  <si>
    <t>452731200211022723</t>
  </si>
  <si>
    <t>谭璐</t>
  </si>
  <si>
    <t>大化县雅龙乡红日村弄何屯</t>
  </si>
  <si>
    <t>谭礼杰</t>
  </si>
  <si>
    <t>452127200308251816</t>
  </si>
  <si>
    <t>潘帝先</t>
  </si>
  <si>
    <t>马山县古寨乡村屯</t>
  </si>
  <si>
    <t>潘柏安</t>
  </si>
  <si>
    <t>452731200304280027</t>
  </si>
  <si>
    <t>韩译莹</t>
  </si>
  <si>
    <t>大化县大化镇六也村和平屯</t>
  </si>
  <si>
    <t>韦红梅</t>
  </si>
  <si>
    <t>452731200108173312</t>
  </si>
  <si>
    <t>蓝文星</t>
  </si>
  <si>
    <t>大化县北景镇弄冠村弄坤屯</t>
  </si>
  <si>
    <t>蓝万春</t>
  </si>
  <si>
    <t>45273120011031062x</t>
  </si>
  <si>
    <t>韦林昀</t>
  </si>
  <si>
    <t>大化县百马乡百马村百马街上屯</t>
  </si>
  <si>
    <t>韦玉清</t>
  </si>
  <si>
    <t>452731200202113615</t>
  </si>
  <si>
    <t>唐华</t>
  </si>
  <si>
    <t>大化县北景镇那色村北景街上屯</t>
  </si>
  <si>
    <t>唐秀京</t>
  </si>
  <si>
    <t>452731200312121229</t>
  </si>
  <si>
    <t>覃慧淑</t>
  </si>
  <si>
    <t>大化县岩滩镇吉发村六孟屯</t>
  </si>
  <si>
    <t>覃喜周</t>
  </si>
  <si>
    <t>452731200401093629</t>
  </si>
  <si>
    <t>覃丽佳</t>
  </si>
  <si>
    <t>大化县北景镇平方村九良屯</t>
  </si>
  <si>
    <t>覃志业</t>
  </si>
  <si>
    <t>452731200301100916</t>
  </si>
  <si>
    <t>杨宗航</t>
  </si>
  <si>
    <t>大化县都阳镇下林村59号屯</t>
  </si>
  <si>
    <t>杨楼</t>
  </si>
  <si>
    <t>451229200111094228</t>
  </si>
  <si>
    <t>黄爱莹</t>
  </si>
  <si>
    <t>大化县羌圩乡那良村下社屯</t>
  </si>
  <si>
    <t>黄文新</t>
  </si>
  <si>
    <t>452731200301172119</t>
  </si>
  <si>
    <t>黄宇侗</t>
  </si>
  <si>
    <t>大化县七百弄乡政府街上村屯</t>
  </si>
  <si>
    <t>黄锋</t>
  </si>
  <si>
    <t>452731200210206627</t>
  </si>
  <si>
    <t>蓝凤花</t>
  </si>
  <si>
    <t>大化县古河乡四联村百闷屯</t>
  </si>
  <si>
    <t>韦利神</t>
  </si>
  <si>
    <t>451229200205062120</t>
  </si>
  <si>
    <t>蓝莉洲</t>
  </si>
  <si>
    <t>大化县七百弄乡弄雄村弄正屯</t>
  </si>
  <si>
    <t>蒙金连</t>
  </si>
  <si>
    <t>452731200211303621</t>
  </si>
  <si>
    <t>蓝敏雪</t>
  </si>
  <si>
    <t>大化县北景镇京屯村可亚屯</t>
  </si>
  <si>
    <t>蓝英艳</t>
  </si>
  <si>
    <t>15994474011</t>
  </si>
  <si>
    <t>451229200203152472</t>
  </si>
  <si>
    <t>蓝望成</t>
  </si>
  <si>
    <t>大化县板升乡弄立村蓝鹏屯</t>
  </si>
  <si>
    <t>蓝玉合</t>
  </si>
  <si>
    <t>15919249988</t>
  </si>
  <si>
    <t>452731200212301820</t>
  </si>
  <si>
    <t>蓝艳丹</t>
  </si>
  <si>
    <t>大化县江南乡弄文村岩干屯</t>
  </si>
  <si>
    <t>蓝伟城</t>
  </si>
  <si>
    <t>452729200205241573</t>
  </si>
  <si>
    <t>陆海安</t>
  </si>
  <si>
    <t>陆生明</t>
  </si>
  <si>
    <t>452731200305186614</t>
  </si>
  <si>
    <t>陆伟茗</t>
  </si>
  <si>
    <t>大化县古河乡四联村上平屯</t>
  </si>
  <si>
    <t>陆汉</t>
  </si>
  <si>
    <t>452731200303184826</t>
  </si>
  <si>
    <t>韦肖雅</t>
  </si>
  <si>
    <t>大化县景山乡景山村下山屯</t>
  </si>
  <si>
    <t>韦吉耀</t>
  </si>
  <si>
    <t>451229200203052711</t>
  </si>
  <si>
    <t>蒙志</t>
  </si>
  <si>
    <t>大化县雅龙乡盘兔村弄扁屯</t>
  </si>
  <si>
    <t>蒙国流</t>
  </si>
  <si>
    <t>451229200201202712</t>
  </si>
  <si>
    <t>蒙志慧</t>
  </si>
  <si>
    <t>蒙桂荣</t>
  </si>
  <si>
    <t>45273120020520394X</t>
  </si>
  <si>
    <t>覃丽萍</t>
  </si>
  <si>
    <t>莫美荣</t>
  </si>
  <si>
    <t>452731200211066021</t>
  </si>
  <si>
    <t>覃雪芳</t>
  </si>
  <si>
    <t>大化县大化镇水电工程局村屯</t>
  </si>
  <si>
    <t>覃怀朋</t>
  </si>
  <si>
    <t>452731200211220615</t>
  </si>
  <si>
    <t>覃永哲</t>
  </si>
  <si>
    <t>大化县白马乡长谷村长谷屯</t>
  </si>
  <si>
    <t>覃宏明</t>
  </si>
  <si>
    <t>452731200305220923</t>
  </si>
  <si>
    <t>唐菁蔚</t>
  </si>
  <si>
    <t>大化县都阳镇都阳村那兰屯</t>
  </si>
  <si>
    <t>韦凤辽</t>
  </si>
  <si>
    <t>13557783005</t>
  </si>
  <si>
    <t>452731200306090921</t>
  </si>
  <si>
    <t>韦蓓蓓</t>
  </si>
  <si>
    <t>韦景刚</t>
  </si>
  <si>
    <t>452731200205031826</t>
  </si>
  <si>
    <t>蓝柳情</t>
  </si>
  <si>
    <t>韦冬梅</t>
  </si>
  <si>
    <t>451229200105244226</t>
  </si>
  <si>
    <t>韦丽曼</t>
  </si>
  <si>
    <t>大化县羌圩乡洪筹村除上屯</t>
  </si>
  <si>
    <t>韦荣基</t>
  </si>
  <si>
    <t>451229200307193615</t>
  </si>
  <si>
    <t>周强</t>
  </si>
  <si>
    <t>周正能</t>
  </si>
  <si>
    <t>452127200201140630</t>
  </si>
  <si>
    <t>韦静</t>
  </si>
  <si>
    <t>马山县乔利乡北良村龙养屯</t>
  </si>
  <si>
    <t>韦结明</t>
  </si>
  <si>
    <t>19977151995</t>
  </si>
  <si>
    <t>452731200201103618</t>
  </si>
  <si>
    <t>韦统党</t>
  </si>
  <si>
    <t>大化县北景镇那板街村屯</t>
  </si>
  <si>
    <t>唐凤力</t>
  </si>
  <si>
    <t>452731200204124836</t>
  </si>
  <si>
    <t>韦莹</t>
  </si>
  <si>
    <t>大化县大化镇仁良村弄良屯</t>
  </si>
  <si>
    <t>覃小足</t>
  </si>
  <si>
    <t>大化体育馆</t>
  </si>
  <si>
    <t>451229200208052446</t>
  </si>
  <si>
    <t>姚晓燕</t>
  </si>
  <si>
    <t>大化县板升乡弄立村毛九屯</t>
  </si>
  <si>
    <t>姚英灵</t>
  </si>
  <si>
    <t>451229200703160014</t>
  </si>
  <si>
    <t>袁国纪</t>
  </si>
  <si>
    <t>大化县大化镇达悟村弄甲屯</t>
  </si>
  <si>
    <t>袁金明</t>
  </si>
  <si>
    <t>451229200209113618</t>
  </si>
  <si>
    <t>周荣华</t>
  </si>
  <si>
    <t>大化县北景镇平方村六独屯</t>
  </si>
  <si>
    <t>周生汉</t>
  </si>
  <si>
    <t>451229200007172724</t>
  </si>
  <si>
    <t>韦小琴</t>
  </si>
  <si>
    <t>大化县雅龙乡尤齐村弄果2号屯</t>
  </si>
  <si>
    <t>韦玉华</t>
  </si>
  <si>
    <t>452731200102100016</t>
  </si>
  <si>
    <t>蓝宝乐</t>
  </si>
  <si>
    <t>大化县六也乡豆也村屯</t>
  </si>
  <si>
    <t>蓝宁</t>
  </si>
  <si>
    <t>451229200003212119</t>
  </si>
  <si>
    <t>蓝宝旺</t>
  </si>
  <si>
    <t>大化县七百弄乡弄合村弄兰屯</t>
  </si>
  <si>
    <t>蓝朝元</t>
  </si>
  <si>
    <t>451229200204181814</t>
  </si>
  <si>
    <t>蓝令乾</t>
  </si>
  <si>
    <t>大化县江南乡上和村头雷屯</t>
  </si>
  <si>
    <t>蓝冰劲</t>
  </si>
  <si>
    <t>452731200304081212</t>
  </si>
  <si>
    <t>韦明</t>
  </si>
  <si>
    <t>大化县岩滩镇协合村屯</t>
  </si>
  <si>
    <t>韦瑞敏</t>
  </si>
  <si>
    <t>451229200508081871</t>
  </si>
  <si>
    <t>蓝新毛</t>
  </si>
  <si>
    <t>大化县江南乡上和村娅仁屯</t>
  </si>
  <si>
    <t>蓝华锋</t>
  </si>
  <si>
    <t>452731200206294257</t>
  </si>
  <si>
    <t>李国谋</t>
  </si>
  <si>
    <t>大化县羌圩乡艾圩村艾下屯</t>
  </si>
  <si>
    <t>李正前</t>
  </si>
  <si>
    <t>452731200208161220</t>
  </si>
  <si>
    <t>韦江娜</t>
  </si>
  <si>
    <t>韦安孝</t>
  </si>
  <si>
    <t>15177895069</t>
  </si>
  <si>
    <t>452731200303020311</t>
  </si>
  <si>
    <t>韦干丹</t>
  </si>
  <si>
    <t>大化县六也乡茶油村丹温屯</t>
  </si>
  <si>
    <t>韦龙</t>
  </si>
  <si>
    <t>451229199907172118</t>
  </si>
  <si>
    <t>蒙建军</t>
  </si>
  <si>
    <t>大化县七百弄乡弄平村歪呢屯</t>
  </si>
  <si>
    <t>蒙桂义</t>
  </si>
  <si>
    <t>451229200209072123</t>
  </si>
  <si>
    <t>蒙蕊妮</t>
  </si>
  <si>
    <t>大化县七百弄乡弄京村弄仁屯</t>
  </si>
  <si>
    <t>蒙元璜</t>
  </si>
  <si>
    <t>451229200202033615</t>
  </si>
  <si>
    <t>蒙尉林</t>
  </si>
  <si>
    <t>蒙桂吉</t>
  </si>
  <si>
    <t>451228200212232929</t>
  </si>
  <si>
    <t>韦芳喆</t>
  </si>
  <si>
    <t>大化县大化镇红电街99号村屯</t>
  </si>
  <si>
    <t>韦海学</t>
  </si>
  <si>
    <t>452731200212110637</t>
  </si>
  <si>
    <t>唐启行</t>
  </si>
  <si>
    <t>大化县百马乡永靖村停楼屯</t>
  </si>
  <si>
    <t>唐运辽</t>
  </si>
  <si>
    <t>452731200310081219</t>
  </si>
  <si>
    <t>大化县岩滩镇常吉村良旧屯</t>
  </si>
  <si>
    <t>451229200311153683</t>
  </si>
  <si>
    <t>覃梦婷</t>
  </si>
  <si>
    <t>覃敏亮</t>
  </si>
  <si>
    <t>451229200211131225</t>
  </si>
  <si>
    <t>覃春婷</t>
  </si>
  <si>
    <t>大化县岩滩镇古龙村古龙屯</t>
  </si>
  <si>
    <t>覃培周</t>
  </si>
  <si>
    <t>452731200202030625</t>
  </si>
  <si>
    <t>韦丽婷</t>
  </si>
  <si>
    <t>大化县百马乡六任村任小屯</t>
  </si>
  <si>
    <t>韦玉龙</t>
  </si>
  <si>
    <t>在广东已经约到了，但是明天才得打</t>
  </si>
  <si>
    <t>451229200202080614</t>
  </si>
  <si>
    <t>蒙建侨</t>
  </si>
  <si>
    <t>大化县百马乡孟豆村岩妹屯</t>
  </si>
  <si>
    <t>蒙承瑞</t>
  </si>
  <si>
    <t>451229200304182136</t>
  </si>
  <si>
    <t>何盛宇</t>
  </si>
  <si>
    <t>大化县七百弄乡苦竹村弄袍屯</t>
  </si>
  <si>
    <t>何高灯</t>
  </si>
  <si>
    <t>451229200510183914</t>
  </si>
  <si>
    <t>毛东森</t>
  </si>
  <si>
    <t>大化县乙圩乡常怀村常青屯</t>
  </si>
  <si>
    <t>毛巴幸</t>
  </si>
  <si>
    <t>452731200208211224</t>
  </si>
  <si>
    <t>覃雅婷</t>
  </si>
  <si>
    <t>大化县岩滩镇常吉村六洪屯</t>
  </si>
  <si>
    <t>覃陆振</t>
  </si>
  <si>
    <t>452731200301246026</t>
  </si>
  <si>
    <t>袁小钠</t>
  </si>
  <si>
    <t>大化县大化镇工程村六处屯</t>
  </si>
  <si>
    <t>袁红欢</t>
  </si>
  <si>
    <t>451229200205204213</t>
  </si>
  <si>
    <t>谭胜发</t>
  </si>
  <si>
    <t>大化县羌圩乡坡马村那作屯</t>
  </si>
  <si>
    <t>谭元丰</t>
  </si>
  <si>
    <t>451229200307310922</t>
  </si>
  <si>
    <t>唐巧迪</t>
  </si>
  <si>
    <t>大化县都阳镇红都村188号屯</t>
  </si>
  <si>
    <t>唐锦亮</t>
  </si>
  <si>
    <t>南宁玉洞医院</t>
  </si>
  <si>
    <t>451229200207163910</t>
  </si>
  <si>
    <t>覃太龙</t>
  </si>
  <si>
    <t>大化县乙圩乡常怀村那怀屯</t>
  </si>
  <si>
    <t>覃勇生</t>
  </si>
  <si>
    <t>452731200011134210</t>
  </si>
  <si>
    <t>许仕珍</t>
  </si>
  <si>
    <t>大化县羌圩乡羌圩村江龙屯</t>
  </si>
  <si>
    <t>许太阳</t>
  </si>
  <si>
    <t>451229200207050617</t>
  </si>
  <si>
    <t>言官琳</t>
  </si>
  <si>
    <t>大化县百马乡村万能屯</t>
  </si>
  <si>
    <t>言炳松</t>
  </si>
  <si>
    <t>452731200308054537</t>
  </si>
  <si>
    <t>陆建黎</t>
  </si>
  <si>
    <t>大化县古文乡良美村弄排屯</t>
  </si>
  <si>
    <t>唐凤密</t>
  </si>
  <si>
    <t>452731200302183936</t>
  </si>
  <si>
    <t>覃路</t>
  </si>
  <si>
    <t>大化县大化镇大化村生态民族新城屯</t>
  </si>
  <si>
    <t>覃茂坚</t>
  </si>
  <si>
    <t>451229199704292128</t>
  </si>
  <si>
    <t>蒙丽萍</t>
  </si>
  <si>
    <t>蒙有忠</t>
  </si>
  <si>
    <t>深圳罗湖区和平社康中心</t>
  </si>
  <si>
    <t>451229200207021242</t>
  </si>
  <si>
    <t>覃芳泽</t>
  </si>
  <si>
    <t>大化县岩滩镇棉山村球外屯</t>
  </si>
  <si>
    <t>甘月华</t>
  </si>
  <si>
    <t>452127200107162745</t>
  </si>
  <si>
    <t>徐静玫</t>
  </si>
  <si>
    <t>马山县周鹿乡坛沙村那说屯</t>
  </si>
  <si>
    <t>徐华</t>
  </si>
  <si>
    <t>452731200301060627</t>
  </si>
  <si>
    <t>覃思思</t>
  </si>
  <si>
    <t>大化县百马乡百马村局柳屯</t>
  </si>
  <si>
    <t>覃江敏</t>
  </si>
  <si>
    <t>451229200306141223</t>
  </si>
  <si>
    <t>谭祎蓉</t>
  </si>
  <si>
    <t>大化县岩滩镇协合村那帮屯</t>
  </si>
  <si>
    <t>谭志华</t>
  </si>
  <si>
    <t>巴马县大型临时接种点</t>
  </si>
  <si>
    <t>451229200203244529</t>
  </si>
  <si>
    <t>韦湘湘</t>
  </si>
  <si>
    <t>大化县古文乡乃良村排那屯</t>
  </si>
  <si>
    <t>韦安景</t>
  </si>
  <si>
    <t>451229200106012726</t>
  </si>
  <si>
    <t>班秋凤</t>
  </si>
  <si>
    <t>大化县雅龙乡西村弄基屯</t>
  </si>
  <si>
    <t>班宝华</t>
  </si>
  <si>
    <t>451229199908102728</t>
  </si>
  <si>
    <t>蒙丽芬</t>
  </si>
  <si>
    <t>大化县雅龙乡龙齐村弄仇屯</t>
  </si>
  <si>
    <t>蒙桂成</t>
  </si>
  <si>
    <t>深圳华侨医院平湖社区健康服务中心</t>
  </si>
  <si>
    <t>451229200112182115</t>
  </si>
  <si>
    <t>唐运珠</t>
  </si>
  <si>
    <t>大化县七百弄乡弄京村三联屯</t>
  </si>
  <si>
    <t>唐杰</t>
  </si>
  <si>
    <t>452731200302103617</t>
  </si>
  <si>
    <t>覃明珍</t>
  </si>
  <si>
    <t>覃志安</t>
  </si>
  <si>
    <t>451229200012192711</t>
  </si>
  <si>
    <t>韦成强</t>
  </si>
  <si>
    <t>大化县镇西乡盘兔村弄益屯</t>
  </si>
  <si>
    <t>韦忠斌</t>
  </si>
  <si>
    <t>452731200302264218</t>
  </si>
  <si>
    <t>曾通豪</t>
  </si>
  <si>
    <t>大化县姜圩乡洪筹村袍圩屯</t>
  </si>
  <si>
    <t>曾飞</t>
  </si>
  <si>
    <t>45122920000917212X</t>
  </si>
  <si>
    <t>蓝小依</t>
  </si>
  <si>
    <t>大化县七百弄乡弄藤村弄等屯</t>
  </si>
  <si>
    <t>蓝朝京</t>
  </si>
  <si>
    <t>452731200005313925</t>
  </si>
  <si>
    <t>韦凤艳</t>
  </si>
  <si>
    <t>大化县乙圩乡巴岩村那元屯</t>
  </si>
  <si>
    <t>韦兆文</t>
  </si>
  <si>
    <t>452731200209021828</t>
  </si>
  <si>
    <t>覃思艺</t>
  </si>
  <si>
    <t>大化县江南乡江州村街上屯</t>
  </si>
  <si>
    <t>覃松业</t>
  </si>
  <si>
    <t>452731200305200025</t>
  </si>
  <si>
    <t>蓝春来</t>
  </si>
  <si>
    <t>大化县大化镇兴化路村屯</t>
  </si>
  <si>
    <t>覃海燕</t>
  </si>
  <si>
    <t>452731200212114216</t>
  </si>
  <si>
    <t>陈磊</t>
  </si>
  <si>
    <t>大化县羌圩乡洪筹村那纳屯</t>
  </si>
  <si>
    <t>陈浩杰</t>
  </si>
  <si>
    <t>452731200212220019</t>
  </si>
  <si>
    <t>唐秀敬</t>
  </si>
  <si>
    <t>大化县大化镇文昌西路3号村屯</t>
  </si>
  <si>
    <t>唐毓川</t>
  </si>
  <si>
    <t>451229200303140014</t>
  </si>
  <si>
    <t>韦泽犇</t>
  </si>
  <si>
    <t>大化县大化镇荣华村文昌路屯</t>
  </si>
  <si>
    <t>韦干珍</t>
  </si>
  <si>
    <t>45122920020315091X</t>
  </si>
  <si>
    <t>覃福达</t>
  </si>
  <si>
    <t>大化县都阳镇加城村那户屯</t>
  </si>
  <si>
    <t>覃梅吉</t>
  </si>
  <si>
    <t>452731200201201824</t>
  </si>
  <si>
    <t>蒙东静</t>
  </si>
  <si>
    <t>大化县江南乡陇丘村古刷屯</t>
  </si>
  <si>
    <t>蒙炳吉</t>
  </si>
  <si>
    <t>451229200307180929</t>
  </si>
  <si>
    <t>覃艳仕</t>
  </si>
  <si>
    <t>大化县都阳镇忠武村那沙屯</t>
  </si>
  <si>
    <t>覃宝克</t>
  </si>
  <si>
    <t>451229200212134516</t>
  </si>
  <si>
    <t>黄重阳</t>
  </si>
  <si>
    <t>大化县古文乡怀熊村弄着屯</t>
  </si>
  <si>
    <t>卢利华</t>
  </si>
  <si>
    <t>451229200002102110</t>
  </si>
  <si>
    <t>蒙东</t>
  </si>
  <si>
    <t>大化县七百弄乡弄合村弄鲁屯</t>
  </si>
  <si>
    <t>蒙志贵</t>
  </si>
  <si>
    <t>452731200301155431</t>
  </si>
  <si>
    <t>苏发耿</t>
  </si>
  <si>
    <t>苏宏宁</t>
  </si>
  <si>
    <t>452731200312093918</t>
  </si>
  <si>
    <t>覃思宁</t>
  </si>
  <si>
    <t>大化县乙圩乡乙圩村良雷屯</t>
  </si>
  <si>
    <t>覃正春</t>
  </si>
  <si>
    <t>452731200301035413</t>
  </si>
  <si>
    <t>韦宣宏</t>
  </si>
  <si>
    <t>大化县大化镇镇南村屯</t>
  </si>
  <si>
    <t>曾桂香</t>
  </si>
  <si>
    <t>452731200206055416</t>
  </si>
  <si>
    <t>韦乃龙</t>
  </si>
  <si>
    <t>大化县大化镇龙口村1号屯</t>
  </si>
  <si>
    <t>韦文田</t>
  </si>
  <si>
    <t>45273120030322391x</t>
  </si>
  <si>
    <t>覃树缘</t>
  </si>
  <si>
    <t>大化县乙圩乡乙圩村坡能屯</t>
  </si>
  <si>
    <t>覃萌</t>
  </si>
  <si>
    <t>451229199908032432</t>
  </si>
  <si>
    <t>蒙峰</t>
  </si>
  <si>
    <t>大化县板升乡八好村弄麻屯</t>
  </si>
  <si>
    <t>蓝爱西</t>
  </si>
  <si>
    <t>451229200302200919</t>
  </si>
  <si>
    <t>韦吉庆</t>
  </si>
  <si>
    <t>大化县都阳镇尚武村七棚屯</t>
  </si>
  <si>
    <t>韦志阳</t>
  </si>
  <si>
    <t>452731200205152716</t>
  </si>
  <si>
    <t>覃银杰</t>
  </si>
  <si>
    <t>大化县雅龙乡伟平村弄铁屯</t>
  </si>
  <si>
    <t>覃秀坚</t>
  </si>
  <si>
    <t>452731200301150999</t>
  </si>
  <si>
    <t>韦筱</t>
  </si>
  <si>
    <t>大化县都阳镇双福村那儿屯</t>
  </si>
  <si>
    <t>韦吉璜</t>
  </si>
  <si>
    <t>45273120021220422x</t>
  </si>
  <si>
    <t>许利敏</t>
  </si>
  <si>
    <t>大化县羌圩乡羌圩村班温屯</t>
  </si>
  <si>
    <t>许太忠</t>
  </si>
  <si>
    <t>452731200212080925</t>
  </si>
  <si>
    <t>韦翠穆</t>
  </si>
  <si>
    <t>韦文会</t>
  </si>
  <si>
    <t>452731200308030324</t>
  </si>
  <si>
    <t>韦柳葵</t>
  </si>
  <si>
    <t>大化县六也乡弄茶村新力屯</t>
  </si>
  <si>
    <t>韦杰</t>
  </si>
  <si>
    <t>珠海市斗门区井岸镇卫生院北澳门诊</t>
  </si>
  <si>
    <t>452731200303106318</t>
  </si>
  <si>
    <t>黄景松</t>
  </si>
  <si>
    <t>大化县大化镇大化电厂村屯</t>
  </si>
  <si>
    <t>邱海新</t>
  </si>
  <si>
    <t>452731200510050329</t>
  </si>
  <si>
    <t>蓝蓝</t>
  </si>
  <si>
    <t>大化县大化镇文化路村南二巷三里四号屯</t>
  </si>
  <si>
    <t>蓝庆生</t>
  </si>
  <si>
    <t>大化县体育馆</t>
  </si>
  <si>
    <t>452731200303284819</t>
  </si>
  <si>
    <t>蓝星佳</t>
  </si>
  <si>
    <t>大化县大化镇城北四巷29号村屯</t>
  </si>
  <si>
    <t>蓝雄宁</t>
  </si>
  <si>
    <t>452731200305180618</t>
  </si>
  <si>
    <t>覃传创</t>
  </si>
  <si>
    <t>覃图生</t>
  </si>
  <si>
    <t>452731200301045419</t>
  </si>
  <si>
    <t>韦香扬</t>
  </si>
  <si>
    <t>大化县大化镇龙口村龙口街屯</t>
  </si>
  <si>
    <t>黄春森</t>
  </si>
  <si>
    <t>大化县大化建丰路乡村屯</t>
  </si>
  <si>
    <t>黄吉鹏</t>
  </si>
  <si>
    <t>452731200308113920</t>
  </si>
  <si>
    <t>覃丽娜</t>
  </si>
  <si>
    <t>覃福诚</t>
  </si>
  <si>
    <t>13737981326</t>
  </si>
  <si>
    <t>452731200209215147</t>
  </si>
  <si>
    <t>陆丽丽</t>
  </si>
  <si>
    <t>陆启面</t>
  </si>
  <si>
    <t>18707780363</t>
  </si>
  <si>
    <t>452731200308313623</t>
  </si>
  <si>
    <t>唐春茹</t>
  </si>
  <si>
    <t>大化县北景镇江栋村江栋屯</t>
  </si>
  <si>
    <t>唐旭石</t>
  </si>
  <si>
    <t>15277858506</t>
  </si>
  <si>
    <t>451229200412080014</t>
  </si>
  <si>
    <t>滕威</t>
  </si>
  <si>
    <t>大化县大化镇大化古肖巷39号村屯</t>
  </si>
  <si>
    <t>滕树忠</t>
  </si>
  <si>
    <t>18407782694</t>
  </si>
  <si>
    <t>452731200209225716</t>
  </si>
  <si>
    <t>韦浪涛</t>
  </si>
  <si>
    <t>大化县大化镇古感村岜植屯</t>
  </si>
  <si>
    <t>韦锦</t>
  </si>
  <si>
    <t>452731200110151817</t>
  </si>
  <si>
    <t>唐运标</t>
  </si>
  <si>
    <t>大化县都阳镇红都街村344号屯</t>
  </si>
  <si>
    <t>唐秀祥</t>
  </si>
  <si>
    <t>451229200110183624</t>
  </si>
  <si>
    <t>韦秀萍</t>
  </si>
  <si>
    <t>韦金录</t>
  </si>
  <si>
    <t>45122920010406272X</t>
  </si>
  <si>
    <t>韦艳咪</t>
  </si>
  <si>
    <t>大化县雅龙乡西村弄火上屯</t>
  </si>
  <si>
    <t>班利金</t>
  </si>
  <si>
    <t>451229200111222429</t>
  </si>
  <si>
    <t>韦银美</t>
  </si>
  <si>
    <t>大化县板升乡弄丛村水加屯</t>
  </si>
  <si>
    <t>韦绍协</t>
  </si>
  <si>
    <t>452624200508093320</t>
  </si>
  <si>
    <t>苏晓扬</t>
  </si>
  <si>
    <t>平果县榜圩乡龙旺村头下屯</t>
  </si>
  <si>
    <t>苏相岗</t>
  </si>
  <si>
    <t>451229200302055723</t>
  </si>
  <si>
    <t>卢丽平</t>
  </si>
  <si>
    <t>大化县大化镇龙马村龙着屯48号屯</t>
  </si>
  <si>
    <t>卢天宁</t>
  </si>
  <si>
    <t>19994530521</t>
  </si>
  <si>
    <t>452731200203203313</t>
  </si>
  <si>
    <t>刘威</t>
  </si>
  <si>
    <t>大化县北景镇安兰村弄拥屯</t>
  </si>
  <si>
    <t>刘兴书</t>
  </si>
  <si>
    <t>452731200202031839</t>
  </si>
  <si>
    <t>陆天翼</t>
  </si>
  <si>
    <t>大化县江南乡龙凤村龙雅屯</t>
  </si>
  <si>
    <t>陆振标</t>
  </si>
  <si>
    <t>452731200104030613</t>
  </si>
  <si>
    <t>黄东浩</t>
  </si>
  <si>
    <t>大化县百马乡永靖村那龙屯</t>
  </si>
  <si>
    <t>黄世学</t>
  </si>
  <si>
    <t>45273120021025512X</t>
  </si>
  <si>
    <t>韦丽丽</t>
  </si>
  <si>
    <t>大化县共和乡弄乐村弄袍屯</t>
  </si>
  <si>
    <t>韦乃伦</t>
  </si>
  <si>
    <t>451229200203172764</t>
  </si>
  <si>
    <t>韦春梅</t>
  </si>
  <si>
    <t>大化县雅龙乡温和村巴丁屯</t>
  </si>
  <si>
    <t>韦建良</t>
  </si>
  <si>
    <t>451229199812055429</t>
  </si>
  <si>
    <t>蓝青琴</t>
  </si>
  <si>
    <t>大化县贡川乡清坡村龙那屯</t>
  </si>
  <si>
    <t>蓝炳学</t>
  </si>
  <si>
    <t>18978757427</t>
  </si>
  <si>
    <t>451229200105082423</t>
  </si>
  <si>
    <t>彭彩琴</t>
  </si>
  <si>
    <t>彭应全</t>
  </si>
  <si>
    <t>452731200309224227</t>
  </si>
  <si>
    <t>韦小丽</t>
  </si>
  <si>
    <t>韦岩</t>
  </si>
  <si>
    <t>13232437305</t>
  </si>
  <si>
    <t>已联系学生本人，在广东打工在预约</t>
  </si>
  <si>
    <t>450124200203162728</t>
  </si>
  <si>
    <t>徐梅萍</t>
  </si>
  <si>
    <t>覃爱华</t>
  </si>
  <si>
    <t>451229200204202726</t>
  </si>
  <si>
    <t>班翠辰</t>
  </si>
  <si>
    <t>大化县雅龙乡弄往村弄水屯</t>
  </si>
  <si>
    <t>班理勇</t>
  </si>
  <si>
    <t>451229200209151219</t>
  </si>
  <si>
    <t>覃俊辉</t>
  </si>
  <si>
    <t>大化县岩滩镇协和村那照屯</t>
  </si>
  <si>
    <t>覃建校</t>
  </si>
  <si>
    <t>451229200208051216</t>
  </si>
  <si>
    <t>覃楚铭</t>
  </si>
  <si>
    <t>大化县岩滩镇下皇村那虽屯22号屯</t>
  </si>
  <si>
    <t>451229200212240319</t>
  </si>
  <si>
    <t>韦富镪</t>
  </si>
  <si>
    <t>大化县六也乡春贵村弄旺屯</t>
  </si>
  <si>
    <t>韦景合</t>
  </si>
  <si>
    <t>45122920001019182X</t>
  </si>
  <si>
    <t>蒙小萍</t>
  </si>
  <si>
    <t>大化县江南乡龙凤村鲁木屯</t>
  </si>
  <si>
    <t>蒙庭珊</t>
  </si>
  <si>
    <t>13397869562</t>
  </si>
  <si>
    <t>452731200103151886</t>
  </si>
  <si>
    <t>蓝玉葵</t>
  </si>
  <si>
    <t>大化县江南乡上和村娅汉屯</t>
  </si>
  <si>
    <t>蓝海宁</t>
  </si>
  <si>
    <t>13407753156</t>
  </si>
  <si>
    <t>452731200306095124</t>
  </si>
  <si>
    <t>兰玉云</t>
  </si>
  <si>
    <t>大化县共和乡皂江村皂扶屯</t>
  </si>
  <si>
    <t>兰家碧</t>
  </si>
  <si>
    <t>18775858556</t>
  </si>
  <si>
    <t>451229200302113620</t>
  </si>
  <si>
    <t>黄珍艳</t>
  </si>
  <si>
    <t>大化县北景镇京屯村那么屯</t>
  </si>
  <si>
    <t>黄刚录</t>
  </si>
  <si>
    <t>452127200212162747</t>
  </si>
  <si>
    <t>韦海璐</t>
  </si>
  <si>
    <t>马山县周鹿乡周水村周上屯21-2屯</t>
  </si>
  <si>
    <t>韦家实</t>
  </si>
  <si>
    <t>452731200205144281</t>
  </si>
  <si>
    <t>谭雪颖</t>
  </si>
  <si>
    <t>大化县羌圩乡健康村那农屯</t>
  </si>
  <si>
    <t>谭宗浩</t>
  </si>
  <si>
    <t>452731200207071215</t>
  </si>
  <si>
    <t>黄海威</t>
  </si>
  <si>
    <t>大化县岩滩镇东扛村扛下屯</t>
  </si>
  <si>
    <t>黄录</t>
  </si>
  <si>
    <t>452731200208111215</t>
  </si>
  <si>
    <t>陈相佑</t>
  </si>
  <si>
    <t>大化县岩滩镇古龙村六记屯</t>
  </si>
  <si>
    <t>陈超</t>
  </si>
  <si>
    <t>452731200112170317</t>
  </si>
  <si>
    <t>苏维</t>
  </si>
  <si>
    <t>大化县大化镇六也村上说屯</t>
  </si>
  <si>
    <t>苏建宏</t>
  </si>
  <si>
    <t>18877824105</t>
  </si>
  <si>
    <t>452731200308035424</t>
  </si>
  <si>
    <t>韦艳柳</t>
  </si>
  <si>
    <t>大化县大化镇城内村丹桑屯</t>
  </si>
  <si>
    <t>韦祖贵</t>
  </si>
  <si>
    <t>452731200312255462</t>
  </si>
  <si>
    <t>班春玉</t>
  </si>
  <si>
    <t>大化县贡川乡清坡村板旧屯</t>
  </si>
  <si>
    <t>班有谊</t>
  </si>
  <si>
    <t>452731200203074849</t>
  </si>
  <si>
    <t>韦艳桃</t>
  </si>
  <si>
    <t>大化县大化镇亮山村巴玩屯</t>
  </si>
  <si>
    <t>韦继柏</t>
  </si>
  <si>
    <t>452731200209152414</t>
  </si>
  <si>
    <t>龙庭林</t>
  </si>
  <si>
    <t>大化县板升乡弄立村弄刁屯</t>
  </si>
  <si>
    <t>杨东秀</t>
  </si>
  <si>
    <t>451229200001021829</t>
  </si>
  <si>
    <t>韦玉金</t>
  </si>
  <si>
    <t>大化县江南乡陇汉村龙列屯</t>
  </si>
  <si>
    <t>韦宏德</t>
  </si>
  <si>
    <t>15877820548</t>
  </si>
  <si>
    <t>451229200311095129</t>
  </si>
  <si>
    <t>蒙虹霞</t>
  </si>
  <si>
    <t>大化县共和乡颁桃村新村屯</t>
  </si>
  <si>
    <t>蒙海华</t>
  </si>
  <si>
    <t>452731200207284528</t>
  </si>
  <si>
    <t>韦春颖</t>
  </si>
  <si>
    <t>大化县古文乡良美村甘汉屯</t>
  </si>
  <si>
    <t>韦成球</t>
  </si>
  <si>
    <t>452731200211184810</t>
  </si>
  <si>
    <t>韦宝友</t>
  </si>
  <si>
    <t>大化县大化镇流水村板麻屯</t>
  </si>
  <si>
    <t>韦景伦</t>
  </si>
  <si>
    <t>452731200301055019</t>
  </si>
  <si>
    <t>谭主源</t>
  </si>
  <si>
    <t>谭宗品</t>
  </si>
  <si>
    <t>452731200204070911</t>
  </si>
  <si>
    <t>韦浩旺</t>
  </si>
  <si>
    <t>大化县都阳镇中团村屯</t>
  </si>
  <si>
    <t>452731200108185460</t>
  </si>
  <si>
    <t>韦梅胶</t>
  </si>
  <si>
    <t>大化县雅龙乡尤齐村弄慢屯</t>
  </si>
  <si>
    <t>韦桂红</t>
  </si>
  <si>
    <t>452731200305134822</t>
  </si>
  <si>
    <t>韦钰晗</t>
  </si>
  <si>
    <t>大化县大化镇文昌东路村131号屯</t>
  </si>
  <si>
    <t>韦巧林</t>
  </si>
  <si>
    <t>15296079927</t>
  </si>
  <si>
    <t>451229200106111249</t>
  </si>
  <si>
    <t>苏红雪</t>
  </si>
  <si>
    <t>大化县文昌路乡村屯</t>
  </si>
  <si>
    <t>苏建瑶</t>
  </si>
  <si>
    <t>451229200212280038</t>
  </si>
  <si>
    <t>唐秀科</t>
  </si>
  <si>
    <t>大化县大化镇敦肃村板内屯</t>
  </si>
  <si>
    <t>韦秀安</t>
  </si>
  <si>
    <t>451229200307122710</t>
  </si>
  <si>
    <t>蓝显兴</t>
  </si>
  <si>
    <t>大化县雅龙乡盘兔村弄来屯</t>
  </si>
  <si>
    <t>蓝宝俄</t>
  </si>
  <si>
    <t>452731200307300919</t>
  </si>
  <si>
    <t>黄新明</t>
  </si>
  <si>
    <t>大化县都阳镇都阳村坡楼屯</t>
  </si>
  <si>
    <t>唐玉</t>
  </si>
  <si>
    <t>451229200205035448</t>
  </si>
  <si>
    <t>覃妙晋</t>
  </si>
  <si>
    <t>大化县贡川乡贡川村贡川屯</t>
  </si>
  <si>
    <t>王艳菊</t>
  </si>
  <si>
    <t>451229200307133620</t>
  </si>
  <si>
    <t>杨水银</t>
  </si>
  <si>
    <t>大化县北景镇六华村百隘屯</t>
  </si>
  <si>
    <t>杨兰思</t>
  </si>
  <si>
    <t>13877896344</t>
  </si>
  <si>
    <t>452731200207173924</t>
  </si>
  <si>
    <t>李斯</t>
  </si>
  <si>
    <t>大化县乙圩乡乙圩村良奄屯</t>
  </si>
  <si>
    <t>李元优</t>
  </si>
  <si>
    <t>45272720021202251X</t>
  </si>
  <si>
    <t>龙群关</t>
  </si>
  <si>
    <t>凤山县长洲乡朗里村那孟屯</t>
  </si>
  <si>
    <t>龙超纯</t>
  </si>
  <si>
    <t>452731200210013913</t>
  </si>
  <si>
    <t>莫国庆</t>
  </si>
  <si>
    <t>大化县乙圩乡巴岩村上欢屯</t>
  </si>
  <si>
    <t>莫律</t>
  </si>
  <si>
    <t>452731200005131216</t>
  </si>
  <si>
    <t>梁江吉</t>
  </si>
  <si>
    <t>大化县岩滩镇古龙村龙下屯</t>
  </si>
  <si>
    <t>梁东念</t>
  </si>
  <si>
    <t>451229200208111813</t>
  </si>
  <si>
    <t>唐任林</t>
  </si>
  <si>
    <t>大化县江南乡带林村那应屯</t>
  </si>
  <si>
    <t>蓝荣琴</t>
  </si>
  <si>
    <t>452731200208024832</t>
  </si>
  <si>
    <t>韦锦顺</t>
  </si>
  <si>
    <t>大化县大化镇流水村板上屯</t>
  </si>
  <si>
    <t>韦军</t>
  </si>
  <si>
    <t>13517585342</t>
  </si>
  <si>
    <t>452731200301064839</t>
  </si>
  <si>
    <t>韦仲恳</t>
  </si>
  <si>
    <t>大化县大化镇上旗村下刁17号屯</t>
  </si>
  <si>
    <t>韦乃恩</t>
  </si>
  <si>
    <t>452731200303130027</t>
  </si>
  <si>
    <t>蓝方菲</t>
  </si>
  <si>
    <t>大化县大化镇兴化路村18号屯</t>
  </si>
  <si>
    <t>卢江绸</t>
  </si>
  <si>
    <t>451229200205283927</t>
  </si>
  <si>
    <t>覃梦春</t>
  </si>
  <si>
    <t>大化县乙圩乡常怀村坡永屯</t>
  </si>
  <si>
    <t>覃德新</t>
  </si>
  <si>
    <t>451229200412141227</t>
  </si>
  <si>
    <t>覃晓颂</t>
  </si>
  <si>
    <t>覃松山</t>
  </si>
  <si>
    <t>452731200303161229</t>
  </si>
  <si>
    <t>覃艳涛</t>
  </si>
  <si>
    <t>大化县岩滩镇协合村那照屯</t>
  </si>
  <si>
    <t>覃建会</t>
  </si>
  <si>
    <t>451229200202173626</t>
  </si>
  <si>
    <t>唐亿斯</t>
  </si>
  <si>
    <t>大化县北景镇六华村六德屯</t>
  </si>
  <si>
    <t>韦敬江</t>
  </si>
  <si>
    <t>451229200109055115</t>
  </si>
  <si>
    <t>韦程峰</t>
  </si>
  <si>
    <t>韦瑞新</t>
  </si>
  <si>
    <t>452731200210035717</t>
  </si>
  <si>
    <t>韦江濠</t>
  </si>
  <si>
    <t>大化县大化镇古感村龙着屯</t>
  </si>
  <si>
    <t>唐艳花</t>
  </si>
  <si>
    <t>452731200305034821</t>
  </si>
  <si>
    <t>韦金侨</t>
  </si>
  <si>
    <t>大化县大化镇风翔村一区屯</t>
  </si>
  <si>
    <t>韦元基</t>
  </si>
  <si>
    <t>18070810662</t>
  </si>
  <si>
    <t>45273120010416542X</t>
  </si>
  <si>
    <t>韦康丽</t>
  </si>
  <si>
    <t>大化县贡川乡贡川村上桥屯</t>
  </si>
  <si>
    <t>蒙爱荣</t>
  </si>
  <si>
    <t>451229200310032716</t>
  </si>
  <si>
    <t>韦林杖</t>
  </si>
  <si>
    <t>大化县雅龙乡西村弄明屯</t>
  </si>
  <si>
    <t>韦艳领</t>
  </si>
  <si>
    <t>雅龙乡卫生院</t>
  </si>
  <si>
    <t>451229200104104520</t>
  </si>
  <si>
    <t>韦艳影</t>
  </si>
  <si>
    <t>大化县古文乡觉瑞村二道屯</t>
  </si>
  <si>
    <t>韦绍红</t>
  </si>
  <si>
    <t>451229200312012727</t>
  </si>
  <si>
    <t>韦小花</t>
  </si>
  <si>
    <t>大化县雅龙乡盘兔村多二屯</t>
  </si>
  <si>
    <t>451229200307275119</t>
  </si>
  <si>
    <t>黄国锋</t>
  </si>
  <si>
    <t>大化县共和乡碧草村那排屯</t>
  </si>
  <si>
    <t>黄云希</t>
  </si>
  <si>
    <t>451229200304264529</t>
  </si>
  <si>
    <t>黄婷婷</t>
  </si>
  <si>
    <t>大化县古文乡义和村江怀屯</t>
  </si>
  <si>
    <t>黄明英</t>
  </si>
  <si>
    <t>450922200307143987</t>
  </si>
  <si>
    <t>黄小朵</t>
  </si>
  <si>
    <t>黄永财</t>
  </si>
  <si>
    <t>45212720030704361X</t>
  </si>
  <si>
    <t>蓝天科</t>
  </si>
  <si>
    <t>马山县永洲乡龙角村龙角屯</t>
  </si>
  <si>
    <t>蓝康</t>
  </si>
  <si>
    <t>452731200302012125</t>
  </si>
  <si>
    <t>蓝紫仙</t>
  </si>
  <si>
    <t>452731200302073622</t>
  </si>
  <si>
    <t>林盈盈</t>
  </si>
  <si>
    <t>大化县北景镇那色村东社屯</t>
  </si>
  <si>
    <t>林连兵</t>
  </si>
  <si>
    <t>452731200206030315</t>
  </si>
  <si>
    <t>陆贵钘</t>
  </si>
  <si>
    <t>大化县六也乡吞依村中二屯</t>
  </si>
  <si>
    <t>韦喜姣</t>
  </si>
  <si>
    <t>18070811798</t>
  </si>
  <si>
    <t>452726200304260025</t>
  </si>
  <si>
    <t>陆渝淇</t>
  </si>
  <si>
    <t>大化县大化镇育才路村西一巷二里15号屯</t>
  </si>
  <si>
    <t>陆珉</t>
  </si>
  <si>
    <t>13877845850</t>
  </si>
  <si>
    <t>451229200307055423</t>
  </si>
  <si>
    <t>罗惠玲</t>
  </si>
  <si>
    <t>大化县贡川乡红柳村龙发屯</t>
  </si>
  <si>
    <t>罗炳干</t>
  </si>
  <si>
    <t>45122920020918212X</t>
  </si>
  <si>
    <t>蒙丽美</t>
  </si>
  <si>
    <t>大化县七百弄乡弄合村弄祝屯</t>
  </si>
  <si>
    <t>蒙艳</t>
  </si>
  <si>
    <t>45273120021201002X</t>
  </si>
  <si>
    <t>蒙雪菲</t>
  </si>
  <si>
    <t>大化县板升乡八好村弄堂屯</t>
  </si>
  <si>
    <t>蒙绍荣</t>
  </si>
  <si>
    <t>451229200301172119</t>
  </si>
  <si>
    <t>蒙振民</t>
  </si>
  <si>
    <t>大化县七百弄乡弄腾村弄杯屯</t>
  </si>
  <si>
    <t>蒙磊</t>
  </si>
  <si>
    <t>452731200112302121</t>
  </si>
  <si>
    <t>冉秋艳</t>
  </si>
  <si>
    <t>大化县七百弄乡弄合村弄力屯</t>
  </si>
  <si>
    <t>冉旭印</t>
  </si>
  <si>
    <t>451229200408281227</t>
  </si>
  <si>
    <t>覃芳兰</t>
  </si>
  <si>
    <t>大化县岩滩镇下皇村下东屯</t>
  </si>
  <si>
    <t>覃介灯</t>
  </si>
  <si>
    <t>452731200309221827</t>
  </si>
  <si>
    <t>覃娇阳</t>
  </si>
  <si>
    <t>大化县江南乡江洲村坡闹屯</t>
  </si>
  <si>
    <t>覃孟平</t>
  </si>
  <si>
    <t>451229200304261248</t>
  </si>
  <si>
    <t>覃丽雅</t>
  </si>
  <si>
    <t>覃敏安</t>
  </si>
  <si>
    <t>45122920030617392X</t>
  </si>
  <si>
    <t>覃美师</t>
  </si>
  <si>
    <t>大化县乙圩乡常怀村六更屯</t>
  </si>
  <si>
    <t>覃始康</t>
  </si>
  <si>
    <t>18307884684</t>
  </si>
  <si>
    <t>452731200303214829</t>
  </si>
  <si>
    <t>覃潇潇</t>
  </si>
  <si>
    <t>大化县大化镇上旗村岜夭屯</t>
  </si>
  <si>
    <t>覃金</t>
  </si>
  <si>
    <t>13737980292</t>
  </si>
  <si>
    <t>452731200110140923</t>
  </si>
  <si>
    <t>唐柳淑</t>
  </si>
  <si>
    <t>大化县都阳镇满江村六肯屯</t>
  </si>
  <si>
    <t>韦兰妹</t>
  </si>
  <si>
    <t>452731200209235121</t>
  </si>
  <si>
    <t>陶丹丹</t>
  </si>
  <si>
    <t>大化县共和乡皂江村岜楼屯</t>
  </si>
  <si>
    <t>陶昌师</t>
  </si>
  <si>
    <t>452731200108025117</t>
  </si>
  <si>
    <t>韦昌圣</t>
  </si>
  <si>
    <t>大化县共和乡弄乐村乐上屯</t>
  </si>
  <si>
    <t>韦承君</t>
  </si>
  <si>
    <t>451229200108202742</t>
  </si>
  <si>
    <t>韦春柏</t>
  </si>
  <si>
    <t>大化县雅龙乡道德村弄道屯</t>
  </si>
  <si>
    <t>韦炳流</t>
  </si>
  <si>
    <t>452731200211260940</t>
  </si>
  <si>
    <t>韦东慧</t>
  </si>
  <si>
    <t>大化县都阳镇满江村六算屯</t>
  </si>
  <si>
    <t>韦绍斯</t>
  </si>
  <si>
    <t>452731200307030015</t>
  </si>
  <si>
    <t>韦昊良</t>
  </si>
  <si>
    <t>大化县大化镇春兴村白山屯</t>
  </si>
  <si>
    <t>452731200012200929</t>
  </si>
  <si>
    <t>黄菁荭</t>
  </si>
  <si>
    <t>大化县都阳镇都阳村中团屯</t>
  </si>
  <si>
    <t>黄谋</t>
  </si>
  <si>
    <t>452127200303103355</t>
  </si>
  <si>
    <t>韦金宁</t>
  </si>
  <si>
    <t>马山县永州乡德育村板新屯</t>
  </si>
  <si>
    <t>韦冬生</t>
  </si>
  <si>
    <t>452731200310134827</t>
  </si>
  <si>
    <t>韦柳梅</t>
  </si>
  <si>
    <t>大化县大化镇双排村下舍屯</t>
  </si>
  <si>
    <t>韦汉彪</t>
  </si>
  <si>
    <t>45273120020411032X</t>
  </si>
  <si>
    <t>韦梦宁</t>
  </si>
  <si>
    <t>大化县六也乡豆也村下街屯</t>
  </si>
  <si>
    <t>韦克军</t>
  </si>
  <si>
    <t>18776864125</t>
  </si>
  <si>
    <t>452731200205093621</t>
  </si>
  <si>
    <t>韦如梦</t>
  </si>
  <si>
    <t>大化县北景镇山栋村平吉屯</t>
  </si>
  <si>
    <t>韦政山</t>
  </si>
  <si>
    <t>451229200206292729</t>
  </si>
  <si>
    <t>韦香萍</t>
  </si>
  <si>
    <t>大化县雅龙乡红日村弄香屯</t>
  </si>
  <si>
    <t>韦恩</t>
  </si>
  <si>
    <t>18978760334</t>
  </si>
  <si>
    <t>45122920020823272X</t>
  </si>
  <si>
    <t>韦雨净</t>
  </si>
  <si>
    <t>大化县雅龙乡红日村弄诺屯</t>
  </si>
  <si>
    <t>韦金善</t>
  </si>
  <si>
    <t>452731200303272121</t>
  </si>
  <si>
    <t>韦运会</t>
  </si>
  <si>
    <t>大化县七百弄乡弄良村牛角屯</t>
  </si>
  <si>
    <t>韦秀吉</t>
  </si>
  <si>
    <t>18977802758</t>
  </si>
  <si>
    <t>45122920041217124X</t>
  </si>
  <si>
    <t>张春念</t>
  </si>
  <si>
    <t>大化县岩滩镇六说村六料屯</t>
  </si>
  <si>
    <t>张振群</t>
  </si>
  <si>
    <t>452730200301265327</t>
  </si>
  <si>
    <t>蓝柳玉</t>
  </si>
  <si>
    <t>大化县大化镇新民路村一港1号屯</t>
  </si>
  <si>
    <t>蓝旭宝</t>
  </si>
  <si>
    <t>452731200310031238</t>
  </si>
  <si>
    <t>林鹏</t>
  </si>
  <si>
    <t>大化县岩滩镇棉山村六香屯</t>
  </si>
  <si>
    <t>林伟祥</t>
  </si>
  <si>
    <t>451229200208175120</t>
  </si>
  <si>
    <t>罗依琳</t>
  </si>
  <si>
    <t>大化县共和乡弄乐村郎内屯</t>
  </si>
  <si>
    <t>罗荣敏</t>
  </si>
  <si>
    <t>451229199912091822</t>
  </si>
  <si>
    <t>卢小凤</t>
  </si>
  <si>
    <t>大化县江南乡九怀村12号村古仇屯</t>
  </si>
  <si>
    <t>卢显录</t>
  </si>
  <si>
    <t>451229200302162721</t>
  </si>
  <si>
    <t>蒙柳静</t>
  </si>
  <si>
    <t>大化县雅龙乡温和村弄南屯</t>
  </si>
  <si>
    <t>蒙春玉</t>
  </si>
  <si>
    <t>451229200102114514</t>
  </si>
  <si>
    <t>蓝为迎</t>
  </si>
  <si>
    <t>大化县古文乡娅合村弄茺屯</t>
  </si>
  <si>
    <t>蓝建敏</t>
  </si>
  <si>
    <t>452731200309015724</t>
  </si>
  <si>
    <t>韦丽霏</t>
  </si>
  <si>
    <t>大化县大化镇龙口村巴乐屯</t>
  </si>
  <si>
    <t>韦炳勇</t>
  </si>
  <si>
    <t>45122920020524272X</t>
  </si>
  <si>
    <t>韦梦雅</t>
  </si>
  <si>
    <t>大化县雅龙乡林茂村弄绕屯</t>
  </si>
  <si>
    <t>韦卫东</t>
  </si>
  <si>
    <t>451229200207220022</t>
  </si>
  <si>
    <t>韦艳雪</t>
  </si>
  <si>
    <t>大化县大化镇凤翔村板肖屯</t>
  </si>
  <si>
    <t>李秋连</t>
  </si>
  <si>
    <t>452731200304050010</t>
  </si>
  <si>
    <t>韦懿</t>
  </si>
  <si>
    <t>大化县大化镇育才131号村屯</t>
  </si>
  <si>
    <t>韦福胜</t>
  </si>
  <si>
    <t>451229200207120013</t>
  </si>
  <si>
    <t>叶阳宁</t>
  </si>
  <si>
    <t>大化县大化建丰路东二巷乡村屯</t>
  </si>
  <si>
    <t>叶锡龙</t>
  </si>
  <si>
    <t>45273120030509391X</t>
  </si>
  <si>
    <t>韦业杨</t>
  </si>
  <si>
    <t>大化县乙圩乡乙圩村联一屯</t>
  </si>
  <si>
    <t>韦春英</t>
  </si>
  <si>
    <t>452731200303090926</t>
  </si>
  <si>
    <t>黄岚</t>
  </si>
  <si>
    <t>大化县都阳镇红都村红都街屯</t>
  </si>
  <si>
    <t>黄启锋</t>
  </si>
  <si>
    <t>452731200212021247</t>
  </si>
  <si>
    <t>覃晨</t>
  </si>
  <si>
    <t>大化县岩滩镇常吉村义屯</t>
  </si>
  <si>
    <t>覃利华</t>
  </si>
  <si>
    <t>452731200208104226</t>
  </si>
  <si>
    <t>唐星星</t>
  </si>
  <si>
    <t>大化县羌圩乡健康村六外屯</t>
  </si>
  <si>
    <t>唐运学</t>
  </si>
  <si>
    <t>451229200212290623</t>
  </si>
  <si>
    <t>黄静怡</t>
  </si>
  <si>
    <t>大化县百马乡同社村弄列屯</t>
  </si>
  <si>
    <t>黄红</t>
  </si>
  <si>
    <t>45122920040818542X</t>
  </si>
  <si>
    <t>韦苓</t>
  </si>
  <si>
    <t>大化县贡川乡红柳村龙包屯</t>
  </si>
  <si>
    <t>韦汉英</t>
  </si>
  <si>
    <t>451229200308085720</t>
  </si>
  <si>
    <t>韦庆珍</t>
  </si>
  <si>
    <t>大化县大化镇龙口村却兄屯</t>
  </si>
  <si>
    <t>韦炳红</t>
  </si>
  <si>
    <t>452731200305114223</t>
  </si>
  <si>
    <t>谭惠馨</t>
  </si>
  <si>
    <t>大化县羌圩乡羌圩村班羌屯</t>
  </si>
  <si>
    <t>谭文德</t>
  </si>
  <si>
    <t>451229200208151241</t>
  </si>
  <si>
    <t>覃悦妍</t>
  </si>
  <si>
    <t>大化县岩滩镇协合村协队屯</t>
  </si>
  <si>
    <t>覃电平</t>
  </si>
  <si>
    <t>451229200301032722</t>
  </si>
  <si>
    <t>韦婉茹</t>
  </si>
  <si>
    <t>大化县雅龙乡竹山村弄卜屯</t>
  </si>
  <si>
    <t>唐艳文</t>
  </si>
  <si>
    <t>45273120020610242X</t>
  </si>
  <si>
    <t>杨丹娜</t>
  </si>
  <si>
    <t>大化县板升乡弄雷村弄刀屯</t>
  </si>
  <si>
    <t>杨光勇</t>
  </si>
  <si>
    <t>452731200209275721</t>
  </si>
  <si>
    <t>蓝旎桂</t>
  </si>
  <si>
    <t>大化县大化镇文昌西路村那亮屯</t>
  </si>
  <si>
    <t>蓝晨荣</t>
  </si>
  <si>
    <t>452730200202026224</t>
  </si>
  <si>
    <t>韦红</t>
  </si>
  <si>
    <t>都安县地苏乡上节村下独屯</t>
  </si>
  <si>
    <t>韦吉清</t>
  </si>
  <si>
    <t>451229200205035421</t>
  </si>
  <si>
    <t>覃贞晋</t>
  </si>
  <si>
    <t>452731200205103623</t>
  </si>
  <si>
    <t>大化县北景镇汉达村石联屯</t>
  </si>
  <si>
    <t>蓝瑞存</t>
  </si>
  <si>
    <t>452731200306245727</t>
  </si>
  <si>
    <t>黄欣琦</t>
  </si>
  <si>
    <t>大化县大化镇古感村红河屯</t>
  </si>
  <si>
    <t>黄品恒</t>
  </si>
  <si>
    <t>452731200206035423</t>
  </si>
  <si>
    <t>韦燕婷</t>
  </si>
  <si>
    <t>大化县大化镇村百件屯</t>
  </si>
  <si>
    <t>韦文辉</t>
  </si>
  <si>
    <t>451229200303123628</t>
  </si>
  <si>
    <t>蓝姬</t>
  </si>
  <si>
    <t>蓝瑞堂</t>
  </si>
  <si>
    <t>惠州市惠阳区</t>
  </si>
  <si>
    <t>451229200212075421</t>
  </si>
  <si>
    <t>韦晶晶</t>
  </si>
  <si>
    <t>18</t>
  </si>
  <si>
    <t>大化县贡川乡等宦村坡了屯</t>
  </si>
  <si>
    <t>韦承疗</t>
  </si>
  <si>
    <t>13710310548</t>
  </si>
  <si>
    <t>451229200110013625</t>
  </si>
  <si>
    <t>蓝秋</t>
  </si>
  <si>
    <t>19</t>
  </si>
  <si>
    <t>大化县北景镇安兰村弄约屯</t>
  </si>
  <si>
    <t>蓝成文</t>
  </si>
  <si>
    <t>15977874847</t>
  </si>
  <si>
    <t>452731200101192123</t>
  </si>
  <si>
    <t>毛金逸</t>
  </si>
  <si>
    <t>20</t>
  </si>
  <si>
    <t>大化县七百弄乡戈丛村2屯</t>
  </si>
  <si>
    <t>毛宇慧</t>
  </si>
  <si>
    <t>13407735181</t>
  </si>
  <si>
    <t>452127200212062746</t>
  </si>
  <si>
    <t>覃舒杨</t>
  </si>
  <si>
    <t>马山县周鹿乡周鹿村亨屯</t>
  </si>
  <si>
    <t>覃赵云</t>
  </si>
  <si>
    <t>13677780845</t>
  </si>
  <si>
    <t>452731200309244818</t>
  </si>
  <si>
    <t>苏岳银</t>
  </si>
  <si>
    <t>17</t>
  </si>
  <si>
    <t>大化县大化镇兴化路村365号屯</t>
  </si>
  <si>
    <t>韦花平</t>
  </si>
  <si>
    <t>18070810665</t>
  </si>
  <si>
    <t>210718</t>
  </si>
  <si>
    <t>451229200107025414</t>
  </si>
  <si>
    <t>蒙敏富</t>
  </si>
  <si>
    <t>大化县贡川乡什陇村局沙屯</t>
  </si>
  <si>
    <t>蒙立恒</t>
  </si>
  <si>
    <t>13877817748</t>
  </si>
  <si>
    <t>45273120030603601x</t>
  </si>
  <si>
    <t>黄斯源</t>
  </si>
  <si>
    <t>大化县大化镇江滨花园村3单元72屯</t>
  </si>
  <si>
    <t>黄斌</t>
  </si>
  <si>
    <t>15777808123</t>
  </si>
  <si>
    <t>452731200302163919</t>
  </si>
  <si>
    <t>唐庆</t>
  </si>
  <si>
    <t>大化县乙圩乡乙圩村苏学屯</t>
  </si>
  <si>
    <t>唐秀萍</t>
  </si>
  <si>
    <t>18278867811</t>
  </si>
  <si>
    <t>451229200308031212</t>
  </si>
  <si>
    <t>甘宗洋</t>
  </si>
  <si>
    <t>甘路生</t>
  </si>
  <si>
    <t>15277895588</t>
  </si>
  <si>
    <t>452731200208155111</t>
  </si>
  <si>
    <t>黄徐文</t>
  </si>
  <si>
    <t>大化县共和乡眼圩村定笔屯</t>
  </si>
  <si>
    <t>陆爱珍</t>
  </si>
  <si>
    <t>15807783243</t>
  </si>
  <si>
    <t>452731200211190014</t>
  </si>
  <si>
    <t>黄骏驰</t>
  </si>
  <si>
    <t>大化县大化镇文昌东路村阳光小区屯</t>
  </si>
  <si>
    <t>黄群勇</t>
  </si>
  <si>
    <t>13807800176</t>
  </si>
  <si>
    <t>452731200211104825</t>
  </si>
  <si>
    <t>韦艳莹</t>
  </si>
  <si>
    <t>大化县大化镇上旗村定刊屯</t>
  </si>
  <si>
    <t>韦庆明</t>
  </si>
  <si>
    <t>15878846798</t>
  </si>
  <si>
    <t>452730200212011114</t>
  </si>
  <si>
    <t>蒙善国</t>
  </si>
  <si>
    <t>都安县大兴乡古朝村弄炉屯</t>
  </si>
  <si>
    <t>蒙松元</t>
  </si>
  <si>
    <t>18278937896</t>
  </si>
  <si>
    <t>452731200301014823</t>
  </si>
  <si>
    <t>陆柳杉</t>
  </si>
  <si>
    <t>大化县流水乡岜歪村那安屯</t>
  </si>
  <si>
    <t>覃燕飞</t>
  </si>
  <si>
    <t>19977825578</t>
  </si>
  <si>
    <t>452731200311294240</t>
  </si>
  <si>
    <t>韦锦瑜</t>
  </si>
  <si>
    <t>大化县羌圩乡羌圩街村24号屯</t>
  </si>
  <si>
    <t>覃小英</t>
  </si>
  <si>
    <t>18276682646</t>
  </si>
  <si>
    <t>210802</t>
  </si>
  <si>
    <t>大化羌圩</t>
  </si>
  <si>
    <t>452731200312254865</t>
  </si>
  <si>
    <t>韦祝婷</t>
  </si>
  <si>
    <t>大化县大化镇双排村新旺屯</t>
  </si>
  <si>
    <t>韦海鹏</t>
  </si>
  <si>
    <t>18934943517</t>
  </si>
  <si>
    <t>210804</t>
  </si>
  <si>
    <t>大化县大化镇古感村古肖屯</t>
  </si>
  <si>
    <t>韦国强</t>
  </si>
  <si>
    <t>13481868837</t>
  </si>
  <si>
    <t>452731200212046620</t>
  </si>
  <si>
    <t>黄利院</t>
  </si>
  <si>
    <t>黄杰</t>
  </si>
  <si>
    <t>15976073457</t>
  </si>
  <si>
    <t>452731200208220921</t>
  </si>
  <si>
    <t>韦月影</t>
  </si>
  <si>
    <t>大化县都阳镇忠武村塘平屯</t>
  </si>
  <si>
    <t>韦国武</t>
  </si>
  <si>
    <t>15977838025</t>
  </si>
  <si>
    <t>45273120020819302X</t>
  </si>
  <si>
    <t>韦钰茹</t>
  </si>
  <si>
    <t>大化县雅龙乡竹山村卯下屯</t>
  </si>
  <si>
    <t>韦标肯</t>
  </si>
  <si>
    <t>15677992169</t>
  </si>
  <si>
    <t>452731200210235727</t>
  </si>
  <si>
    <t>韦静雅</t>
  </si>
  <si>
    <t>韦继初</t>
  </si>
  <si>
    <t>18077898963</t>
  </si>
  <si>
    <t>452731200111262420</t>
  </si>
  <si>
    <t>左玉洁</t>
  </si>
  <si>
    <t>杨极英</t>
  </si>
  <si>
    <t>19107884858</t>
  </si>
  <si>
    <t>450121200305106621</t>
  </si>
  <si>
    <t>韦金耀</t>
  </si>
  <si>
    <t>南宁县江南区乡槎路村177号屯</t>
  </si>
  <si>
    <t>韦启新</t>
  </si>
  <si>
    <t>19877860831</t>
  </si>
  <si>
    <t>452731200301050322</t>
  </si>
  <si>
    <t>唐明钰</t>
  </si>
  <si>
    <t>大化县六也乡吞依村上二屯</t>
  </si>
  <si>
    <t>唐文敏</t>
  </si>
  <si>
    <t>18277150598</t>
  </si>
  <si>
    <t>452731200309045421</t>
  </si>
  <si>
    <t>韦春倩</t>
  </si>
  <si>
    <t>大化县贡川乡贡川村达上屯</t>
  </si>
  <si>
    <t>韦家乐</t>
  </si>
  <si>
    <t>15878821036</t>
  </si>
  <si>
    <t>210729</t>
  </si>
  <si>
    <t>451229200108303615</t>
  </si>
  <si>
    <t>罗程译</t>
  </si>
  <si>
    <t>大化县北景镇可考村大弄炳屯</t>
  </si>
  <si>
    <t>罗云钟</t>
  </si>
  <si>
    <t>18777845516</t>
  </si>
  <si>
    <t>210727</t>
  </si>
  <si>
    <t>广东中山火炬开发区</t>
  </si>
  <si>
    <t>452731200301192419</t>
  </si>
  <si>
    <t>覃钊</t>
  </si>
  <si>
    <t>大化县板升乡板烈村板烈屯</t>
  </si>
  <si>
    <t>覃武球</t>
  </si>
  <si>
    <t>15977884552</t>
  </si>
  <si>
    <t>210712</t>
  </si>
  <si>
    <t>南宁青秀区</t>
  </si>
  <si>
    <t>452731200306100923</t>
  </si>
  <si>
    <t>韦嘉楠</t>
  </si>
  <si>
    <t>大化县都阳镇都阳村三叉屯</t>
  </si>
  <si>
    <t>韦宏新</t>
  </si>
  <si>
    <t>13481848804</t>
  </si>
  <si>
    <t>452731200101012428</t>
  </si>
  <si>
    <t>彭秋银</t>
  </si>
  <si>
    <t>大化县板升乡弄冠村弄丙屯</t>
  </si>
  <si>
    <t>彭顺志</t>
  </si>
  <si>
    <t>15177388807</t>
  </si>
  <si>
    <t>452731200209170647</t>
  </si>
  <si>
    <t>覃艳林</t>
  </si>
  <si>
    <t>大化县百马乡永靖村并屯</t>
  </si>
  <si>
    <t>覃风月</t>
  </si>
  <si>
    <t>17807832862</t>
  </si>
  <si>
    <t>452731200211145723</t>
  </si>
  <si>
    <t>蓝柳莹</t>
  </si>
  <si>
    <t>大化县雅龙乡温和村弄包屯</t>
  </si>
  <si>
    <t>18070863219</t>
  </si>
  <si>
    <t>452731200412145113</t>
  </si>
  <si>
    <t>陆大寨</t>
  </si>
  <si>
    <t>16</t>
  </si>
  <si>
    <t>大化县共和乡共和初中村屯</t>
  </si>
  <si>
    <t>陆政儒</t>
  </si>
  <si>
    <t>13877895080</t>
  </si>
  <si>
    <t>210720</t>
  </si>
  <si>
    <t>452731200306074518</t>
  </si>
  <si>
    <t>周毅</t>
  </si>
  <si>
    <t>大化县古文乡义和村单吝屯</t>
  </si>
  <si>
    <t>周生海</t>
  </si>
  <si>
    <t>18977838784</t>
  </si>
  <si>
    <t>210706</t>
  </si>
  <si>
    <t>452731200206184517</t>
  </si>
  <si>
    <t>蓝彪乐</t>
  </si>
  <si>
    <t>大化县古文乡义和村洞流屯</t>
  </si>
  <si>
    <t>蓝生吉</t>
  </si>
  <si>
    <t>18278874025</t>
  </si>
  <si>
    <t>451229200204223914</t>
  </si>
  <si>
    <t>韦财</t>
  </si>
  <si>
    <t>大化县乙圩乡乙圩村岩合屯</t>
  </si>
  <si>
    <t>韦兆建</t>
  </si>
  <si>
    <t>18217873283</t>
  </si>
  <si>
    <t>452731200111070912</t>
  </si>
  <si>
    <t>覃福佳</t>
  </si>
  <si>
    <t>覃美肖</t>
  </si>
  <si>
    <t>15077121851</t>
  </si>
  <si>
    <t>在南宁已经预约接种</t>
  </si>
  <si>
    <t>451229200308091223</t>
  </si>
  <si>
    <t>梁秋妹</t>
  </si>
  <si>
    <t>大化县岩滩镇古龙村六兴屯</t>
  </si>
  <si>
    <t>梁永明</t>
  </si>
  <si>
    <t>14736279194</t>
  </si>
  <si>
    <t>452731200507272123</t>
  </si>
  <si>
    <t>蒙玉婷</t>
  </si>
  <si>
    <t>蒙虹安</t>
  </si>
  <si>
    <t>13711801927</t>
  </si>
  <si>
    <t>210805</t>
  </si>
  <si>
    <t>广东龙岗区</t>
  </si>
  <si>
    <t>452731200307044222</t>
  </si>
  <si>
    <t>覃丽</t>
  </si>
  <si>
    <t>大化县羌圩乡洪筹村六贯屯</t>
  </si>
  <si>
    <t>覃建江</t>
  </si>
  <si>
    <t>15078637167</t>
  </si>
  <si>
    <t>452731200212105125</t>
  </si>
  <si>
    <t>大化县共和乡共和街村屯</t>
  </si>
  <si>
    <t>韦世周</t>
  </si>
  <si>
    <t>15277858267</t>
  </si>
  <si>
    <t>452731200306203017</t>
  </si>
  <si>
    <t>韦百川</t>
  </si>
  <si>
    <t>大化县雅龙乡盘兔村弄排屯18号屯</t>
  </si>
  <si>
    <t>13877877094</t>
  </si>
  <si>
    <t>452731200211285419</t>
  </si>
  <si>
    <t>大化县贡川乡覃下村屯</t>
  </si>
  <si>
    <t>韦克珠</t>
  </si>
  <si>
    <t>18176156077</t>
  </si>
  <si>
    <t>2021年5月15日</t>
  </si>
  <si>
    <t>2021年6月19日</t>
  </si>
  <si>
    <t>452731200011090617</t>
  </si>
  <si>
    <t>蒙建生</t>
  </si>
  <si>
    <t>大化县百马乡六任村拉下屯</t>
  </si>
  <si>
    <t>蒙振冠</t>
  </si>
  <si>
    <t>15815647999</t>
  </si>
  <si>
    <t>452731200105310910</t>
  </si>
  <si>
    <t>覃家晟</t>
  </si>
  <si>
    <t>大化县都阳镇都阳村都阳路屯</t>
  </si>
  <si>
    <t>18707781578</t>
  </si>
  <si>
    <t>451229200104080346</t>
  </si>
  <si>
    <t>陆金江</t>
  </si>
  <si>
    <t>陆生健</t>
  </si>
  <si>
    <t>18077825949</t>
  </si>
  <si>
    <t>452731200211083622</t>
  </si>
  <si>
    <t>覃柳艳</t>
  </si>
  <si>
    <t>大化县北景镇平方村塘纳屯</t>
  </si>
  <si>
    <t>覃志先</t>
  </si>
  <si>
    <t>18407780325</t>
  </si>
  <si>
    <t>东莞市石碣镇</t>
  </si>
  <si>
    <t>452731200208010019</t>
  </si>
  <si>
    <t>韦晓坡</t>
  </si>
  <si>
    <t>石月桂</t>
  </si>
  <si>
    <t>18070828668</t>
  </si>
  <si>
    <t>45122920010930031X</t>
  </si>
  <si>
    <t>黄勇达</t>
  </si>
  <si>
    <t>大化县六也乡六累村古洞屯</t>
  </si>
  <si>
    <t>黄比含</t>
  </si>
  <si>
    <t>13006734026</t>
  </si>
  <si>
    <t>452731200205080011</t>
  </si>
  <si>
    <t>卢泳彤</t>
  </si>
  <si>
    <t>大化县大化镇民族路村1号屯</t>
  </si>
  <si>
    <t>卢红光</t>
  </si>
  <si>
    <t>13307884366</t>
  </si>
  <si>
    <t>451229200109261218</t>
  </si>
  <si>
    <t>覃雄虎</t>
  </si>
  <si>
    <t>大化县岩滩镇吉发村百远屯</t>
  </si>
  <si>
    <t>覃启超</t>
  </si>
  <si>
    <t>15078635486</t>
  </si>
  <si>
    <t>452731200208250012</t>
  </si>
  <si>
    <t>覃俊杰</t>
  </si>
  <si>
    <t>大化县大化镇文昌东路村151号屯</t>
  </si>
  <si>
    <t>覃江领</t>
  </si>
  <si>
    <t>18978270203</t>
  </si>
  <si>
    <t>450104200210212521</t>
  </si>
  <si>
    <t>马乐妍</t>
  </si>
  <si>
    <t>南宁县高新区乡心圩街村屯</t>
  </si>
  <si>
    <t>邓昌翠</t>
  </si>
  <si>
    <t>13152660920</t>
  </si>
  <si>
    <t>200705</t>
  </si>
  <si>
    <t>南宁西乡塘区</t>
  </si>
  <si>
    <t>451229200101110618</t>
  </si>
  <si>
    <t>韦腾</t>
  </si>
  <si>
    <t>大化县百马乡中和村弄包屯</t>
  </si>
  <si>
    <t>韦敏元</t>
  </si>
  <si>
    <t>18776811341</t>
  </si>
  <si>
    <t>451229200011115722</t>
  </si>
  <si>
    <t>黄诗然</t>
  </si>
  <si>
    <t>韦肖艳</t>
  </si>
  <si>
    <t>18176119599</t>
  </si>
  <si>
    <t>451229200208060614</t>
  </si>
  <si>
    <t>覃海</t>
  </si>
  <si>
    <t>大化县百马乡下和村古旁屯</t>
  </si>
  <si>
    <t>黄小花</t>
  </si>
  <si>
    <t>18278869673</t>
  </si>
  <si>
    <t>210515</t>
  </si>
  <si>
    <t>210618</t>
  </si>
  <si>
    <t>452731200206210316</t>
  </si>
  <si>
    <t>韦金磊</t>
  </si>
  <si>
    <t>大化县六也乡豆也村一屯一号屯</t>
  </si>
  <si>
    <t>韦春年</t>
  </si>
  <si>
    <t>13471800434</t>
  </si>
  <si>
    <t>452731200108101220</t>
  </si>
  <si>
    <t>黄倩</t>
  </si>
  <si>
    <t>陆玉林</t>
  </si>
  <si>
    <t>15607788641</t>
  </si>
  <si>
    <t>451229200104114227</t>
  </si>
  <si>
    <t>覃春谊</t>
  </si>
  <si>
    <t>大化县羌圩乡羌圩村六皮屯</t>
  </si>
  <si>
    <t>覃传胜</t>
  </si>
  <si>
    <t>15078575896</t>
  </si>
  <si>
    <t>451229200007241224</t>
  </si>
  <si>
    <t>覃笑晨</t>
  </si>
  <si>
    <t>21</t>
  </si>
  <si>
    <t>大化县岩滩镇吉发村吉孪屯</t>
  </si>
  <si>
    <t>覃汉如</t>
  </si>
  <si>
    <t>13877817815</t>
  </si>
  <si>
    <t>452731200108195423</t>
  </si>
  <si>
    <t>陆艳媚</t>
  </si>
  <si>
    <t>陆光锦</t>
  </si>
  <si>
    <t>13557886980</t>
  </si>
  <si>
    <t>452731200308104215</t>
  </si>
  <si>
    <t>唐运闯</t>
  </si>
  <si>
    <t>韦英美</t>
  </si>
  <si>
    <t>14777391806</t>
  </si>
  <si>
    <t>452731200312285418</t>
  </si>
  <si>
    <t>韦向</t>
  </si>
  <si>
    <t>大化县贡川乡贡川村下柳屯</t>
  </si>
  <si>
    <t>韦金毫</t>
  </si>
  <si>
    <t>18588714931</t>
  </si>
  <si>
    <t>210721</t>
  </si>
  <si>
    <t>451229200401053926</t>
  </si>
  <si>
    <t>覃晶晶</t>
  </si>
  <si>
    <t>大化县乙圩乡巴岩村本福屯</t>
  </si>
  <si>
    <t>覃天胜</t>
  </si>
  <si>
    <t>15880926883</t>
  </si>
  <si>
    <t>乙圩卫生院</t>
  </si>
  <si>
    <t>451229200312152113</t>
  </si>
  <si>
    <t>蒙炳权</t>
  </si>
  <si>
    <t>大化县七百弄乡弄腾村弄立屯</t>
  </si>
  <si>
    <t>蒙忠</t>
  </si>
  <si>
    <t>18075583643</t>
  </si>
  <si>
    <t>今天返回明天能打</t>
  </si>
  <si>
    <t>451229200208184238</t>
  </si>
  <si>
    <t>覃始发</t>
  </si>
  <si>
    <t>大化县羌圩乡坡马村那怕屯</t>
  </si>
  <si>
    <t>覃元规</t>
  </si>
  <si>
    <t>18813383316</t>
  </si>
  <si>
    <t>452731200310205453</t>
  </si>
  <si>
    <t>韦智能</t>
  </si>
  <si>
    <t>大化县贡川乡贡川村上雷屯</t>
  </si>
  <si>
    <t>韦忠明</t>
  </si>
  <si>
    <t>15807782365</t>
  </si>
  <si>
    <t>210722</t>
  </si>
  <si>
    <t>451229200311155742</t>
  </si>
  <si>
    <t>蓝冰冰</t>
  </si>
  <si>
    <t>蓝锡杰</t>
  </si>
  <si>
    <t>452127200209032749</t>
  </si>
  <si>
    <t>韦灵芸</t>
  </si>
  <si>
    <t>马山县周鹿乡坛村角屯</t>
  </si>
  <si>
    <t>罗月金</t>
  </si>
  <si>
    <t>452731200301090041</t>
  </si>
  <si>
    <t>覃丹妮</t>
  </si>
  <si>
    <t>大化县大化镇新民路21村屯</t>
  </si>
  <si>
    <t>覃荣华</t>
  </si>
  <si>
    <t>452731200102231227</t>
  </si>
  <si>
    <t>覃美波</t>
  </si>
  <si>
    <t>大化县岩滩镇协合村板岭屯</t>
  </si>
  <si>
    <t>覃建松</t>
  </si>
  <si>
    <t>451229200309255728</t>
  </si>
  <si>
    <t>韦依苹</t>
  </si>
  <si>
    <t>大化县大化镇流水村边路屯村屯</t>
  </si>
  <si>
    <t>韦艳红</t>
  </si>
  <si>
    <t>450124200103152725</t>
  </si>
  <si>
    <t>林丹丹</t>
  </si>
  <si>
    <t>大化县镇南乡农贸村西巷3号屯</t>
  </si>
  <si>
    <t>韦小红</t>
  </si>
  <si>
    <t>452731200202281213</t>
  </si>
  <si>
    <t>覃鑫尭</t>
  </si>
  <si>
    <t>大化县岩滩镇古龙村龙上屯</t>
  </si>
  <si>
    <t>覃有华</t>
  </si>
  <si>
    <t>452731200309260025</t>
  </si>
  <si>
    <t>蓝嘉仪</t>
  </si>
  <si>
    <t>大化县城北乡四巷村六里26号屯</t>
  </si>
  <si>
    <t>蓝立新</t>
  </si>
  <si>
    <t>452731200202010958</t>
  </si>
  <si>
    <t>蓝东</t>
  </si>
  <si>
    <t>大化县都阳镇都阳村板么屯</t>
  </si>
  <si>
    <t>蓝业启</t>
  </si>
  <si>
    <t>452731200208215129</t>
  </si>
  <si>
    <t>罗金妹</t>
  </si>
  <si>
    <t>大化县共和乡碧草村百布屯</t>
  </si>
  <si>
    <t>韦淑仙</t>
  </si>
  <si>
    <t>452127200301313324</t>
  </si>
  <si>
    <t>黄晓婷</t>
  </si>
  <si>
    <t>马山县永州乡台山村良实屯</t>
  </si>
  <si>
    <t>黄建勇</t>
  </si>
  <si>
    <t>452731200201291225</t>
  </si>
  <si>
    <t>覃恋晶</t>
  </si>
  <si>
    <t>大化县岩滩镇协和村板岭屯</t>
  </si>
  <si>
    <t>覃映</t>
  </si>
  <si>
    <t>451229200212030987</t>
  </si>
  <si>
    <t>覃利叶</t>
  </si>
  <si>
    <t>大化县都阳镇加城村那律屯</t>
  </si>
  <si>
    <t>覃汉贤</t>
  </si>
  <si>
    <t>451229200305241222</t>
  </si>
  <si>
    <t>韦姣佐</t>
  </si>
  <si>
    <t>大化县岩滩镇棉山村良田屯</t>
  </si>
  <si>
    <t>韦映</t>
  </si>
  <si>
    <t>452731200205203325</t>
  </si>
  <si>
    <t>韦雅雯</t>
  </si>
  <si>
    <t>大化县北景镇可考村弄洞屯</t>
  </si>
  <si>
    <t>覃艳美</t>
  </si>
  <si>
    <t>451228200211080847</t>
  </si>
  <si>
    <t>韦思如</t>
  </si>
  <si>
    <t>都安县高岭乡高岭街村中二队屯</t>
  </si>
  <si>
    <t>韦启仕</t>
  </si>
  <si>
    <t>451229200212162111</t>
  </si>
  <si>
    <t>罗靖龙</t>
  </si>
  <si>
    <t>大化县七百弄乡弄呈村三联屯</t>
  </si>
  <si>
    <t>罗海宁</t>
  </si>
  <si>
    <t>452731200301100350</t>
  </si>
  <si>
    <t>唐启卯</t>
  </si>
  <si>
    <t>大化县六也乡和平村板上屯</t>
  </si>
  <si>
    <t>唐运韶</t>
  </si>
  <si>
    <t>451229200204013618</t>
  </si>
  <si>
    <t>蒙胜成</t>
  </si>
  <si>
    <t>大化县北景镇可考村小弄炳屯</t>
  </si>
  <si>
    <t>蒙继文</t>
  </si>
  <si>
    <t>452731200111101811</t>
  </si>
  <si>
    <t>卢宣桥</t>
  </si>
  <si>
    <t>大化县江南乡九怀村么二屯</t>
  </si>
  <si>
    <t>卢志康</t>
  </si>
  <si>
    <t>451229200910063911</t>
  </si>
  <si>
    <t>覃志康</t>
  </si>
  <si>
    <t>覃正雄</t>
  </si>
  <si>
    <t>452731200210283614</t>
  </si>
  <si>
    <t>唐运祝</t>
  </si>
  <si>
    <t>大化县北景镇那色村那色屯</t>
  </si>
  <si>
    <t>唐秀峰</t>
  </si>
  <si>
    <t>452731200209115410</t>
  </si>
  <si>
    <t>覃宇</t>
  </si>
  <si>
    <t>大化县贡川乡清坡村板下屯</t>
  </si>
  <si>
    <t>覃克崇</t>
  </si>
  <si>
    <t>451229200405104217</t>
  </si>
  <si>
    <t>陈良辉</t>
  </si>
  <si>
    <t>陈德</t>
  </si>
  <si>
    <t>452731200302105719</t>
  </si>
  <si>
    <t>韦鑫</t>
  </si>
  <si>
    <t>大化县大化镇皇秀花园村一巷68号屯</t>
  </si>
  <si>
    <t>韦吉民</t>
  </si>
  <si>
    <t>13977881343</t>
  </si>
  <si>
    <t>451227200109181573</t>
  </si>
  <si>
    <t>韦建明</t>
  </si>
  <si>
    <t>巴马县百林乡阳春村六尼屯6号屯</t>
  </si>
  <si>
    <t>韦世文</t>
  </si>
  <si>
    <t>452731200304050918</t>
  </si>
  <si>
    <t>韦钓钦</t>
  </si>
  <si>
    <t>大化县都阳镇满江村六远屯</t>
  </si>
  <si>
    <t>蒙凤英</t>
  </si>
  <si>
    <t>451229200211300623</t>
  </si>
  <si>
    <t>覃丽珊</t>
  </si>
  <si>
    <t>大化县百马乡科优村用外屯</t>
  </si>
  <si>
    <t>覃明璜</t>
  </si>
  <si>
    <t>451229200212060916</t>
  </si>
  <si>
    <t>覃欢</t>
  </si>
  <si>
    <t>覃宝兴</t>
  </si>
  <si>
    <t>45273120010824212X</t>
  </si>
  <si>
    <t>蒙雪娟</t>
  </si>
  <si>
    <t>蓝秀艳</t>
  </si>
  <si>
    <t>451229200303135119</t>
  </si>
  <si>
    <t>兰凌强</t>
  </si>
  <si>
    <t>大化县共和乡中良村兰朋屯</t>
  </si>
  <si>
    <t>兰飞</t>
  </si>
  <si>
    <t>452731200312055428</t>
  </si>
  <si>
    <t>韦红杰</t>
  </si>
  <si>
    <t>大化县大化镇龙马村坡若屯</t>
  </si>
  <si>
    <t>韦若仕</t>
  </si>
  <si>
    <t>452731200204270315</t>
  </si>
  <si>
    <t>袁进境</t>
  </si>
  <si>
    <t>大化县六也乡春贵村丹排屯</t>
  </si>
  <si>
    <t>袁瑞金</t>
  </si>
  <si>
    <t>452731200211060324</t>
  </si>
  <si>
    <t>黄菲</t>
  </si>
  <si>
    <t>大化县六也乡弄茶村吞根屯</t>
  </si>
  <si>
    <t>黄规龙</t>
  </si>
  <si>
    <t>13737964939</t>
  </si>
  <si>
    <t>452127200212100941</t>
  </si>
  <si>
    <t>宋湘湘</t>
  </si>
  <si>
    <t>马山县林圩乡村六琴屯</t>
  </si>
  <si>
    <t>曾秀珍</t>
  </si>
  <si>
    <t>452731200311234213</t>
  </si>
  <si>
    <t>谭相平</t>
  </si>
  <si>
    <t>大化县羌圩乡坡马村农纳屯</t>
  </si>
  <si>
    <t>谭丁雄</t>
  </si>
  <si>
    <t>452731200206180911</t>
  </si>
  <si>
    <t>韦喻</t>
  </si>
  <si>
    <t>452731200401120324</t>
  </si>
  <si>
    <t>蓝香妮</t>
  </si>
  <si>
    <t>大化县六也乡茶油村板东屯</t>
  </si>
  <si>
    <t>蓝正方</t>
  </si>
  <si>
    <t>452730200209250827</t>
  </si>
  <si>
    <t>黎佳佳</t>
  </si>
  <si>
    <t>都安县高岭乡龙洲村下巴队15号屯</t>
  </si>
  <si>
    <t>黎举桃</t>
  </si>
  <si>
    <t>451229199912302116</t>
  </si>
  <si>
    <t>大化县七百弄乡弄雄村弄林屯</t>
  </si>
  <si>
    <t>蓝海平</t>
  </si>
  <si>
    <t>452731200510200323</t>
  </si>
  <si>
    <t>韦玉灵</t>
  </si>
  <si>
    <t>大化县六也乡华善村单桃屯</t>
  </si>
  <si>
    <t>李红平</t>
  </si>
  <si>
    <t>452731200207170926</t>
  </si>
  <si>
    <t>石香露</t>
  </si>
  <si>
    <t>大化县都阳镇加城村上加屯</t>
  </si>
  <si>
    <t>杨鲜花</t>
  </si>
  <si>
    <t>452731200301080927</t>
  </si>
  <si>
    <t>韦慕春</t>
  </si>
  <si>
    <t>大化县都阳镇红都村178号屯</t>
  </si>
  <si>
    <t>韦恒</t>
  </si>
  <si>
    <t>451229200307090923</t>
  </si>
  <si>
    <t>覃雅宇</t>
  </si>
  <si>
    <t>大化县都阳镇忠武村东朝屯</t>
  </si>
  <si>
    <t>覃宗涛</t>
  </si>
  <si>
    <t>451229200312263649</t>
  </si>
  <si>
    <t>蓝小凤</t>
  </si>
  <si>
    <t>蓝瑞亮</t>
  </si>
  <si>
    <t>452731200104264524</t>
  </si>
  <si>
    <t>韦月仙</t>
  </si>
  <si>
    <t>韦任东</t>
  </si>
  <si>
    <t>452731200212295125</t>
  </si>
  <si>
    <t>陆芝曼</t>
  </si>
  <si>
    <t>大化县共和乡古乔村皂莽屯</t>
  </si>
  <si>
    <t>陆国亮</t>
  </si>
  <si>
    <t>45273120030202242X</t>
  </si>
  <si>
    <t>韦娇春</t>
  </si>
  <si>
    <t>韦文平</t>
  </si>
  <si>
    <t>452731200009273617</t>
  </si>
  <si>
    <t>覃浩</t>
  </si>
  <si>
    <t>覃志能</t>
  </si>
  <si>
    <t>45273120030730002X</t>
  </si>
  <si>
    <t>蓝榆茸</t>
  </si>
  <si>
    <t>大化县林业局乡新民路村屯</t>
  </si>
  <si>
    <t>蓝克海</t>
  </si>
  <si>
    <t>450105200212095521</t>
  </si>
  <si>
    <t>吴小娜</t>
  </si>
  <si>
    <t>南宁县苏圩乡宁村方村屯</t>
  </si>
  <si>
    <t>胡桂平</t>
  </si>
  <si>
    <t>452731200306054824</t>
  </si>
  <si>
    <t>吴沂真</t>
  </si>
  <si>
    <t>大化县流水乡亮山村建卜屯</t>
  </si>
  <si>
    <t>韦柳辰</t>
  </si>
  <si>
    <t>452731200410024852</t>
  </si>
  <si>
    <t>韦康铭</t>
  </si>
  <si>
    <t>大化县大化镇双排村弄浪屯</t>
  </si>
  <si>
    <t>韦飞来</t>
  </si>
  <si>
    <t>452127200210042725</t>
  </si>
  <si>
    <t>岑培蕾</t>
  </si>
  <si>
    <t>马山县周鹿乡周水村岑祥屯</t>
  </si>
  <si>
    <t>452731200307070025</t>
  </si>
  <si>
    <t>谭小璐</t>
  </si>
  <si>
    <t>县大化文化路北五巷三里33号乡村屯</t>
  </si>
  <si>
    <t>谭福电</t>
  </si>
  <si>
    <t>452731200301102735</t>
  </si>
  <si>
    <t>卢鸿飞</t>
  </si>
  <si>
    <t>卢立斌</t>
  </si>
  <si>
    <t>452731200102215411</t>
  </si>
  <si>
    <t>大化县贡川乡贡川村覃下屯</t>
  </si>
  <si>
    <t>韦秀明</t>
  </si>
  <si>
    <t>452731200111123025</t>
  </si>
  <si>
    <t>韦梦婷</t>
  </si>
  <si>
    <t>大化县镇北乡育才路村二巷屯</t>
  </si>
  <si>
    <t>韦庆蚕</t>
  </si>
  <si>
    <t>452731200204085718</t>
  </si>
  <si>
    <t>黄瀚五</t>
  </si>
  <si>
    <t>大化县大化镇古感村红浪屯</t>
  </si>
  <si>
    <t>黄艳姣</t>
  </si>
  <si>
    <t>451229200204063631</t>
  </si>
  <si>
    <t>龚十全</t>
  </si>
  <si>
    <t>大化县北景镇京屯村劳屯</t>
  </si>
  <si>
    <t>龚祖明</t>
  </si>
  <si>
    <t>452731200109200917</t>
  </si>
  <si>
    <t>黄聪</t>
  </si>
  <si>
    <t>大化县都阳镇双福村上林屯</t>
  </si>
  <si>
    <t>覃春梅</t>
  </si>
  <si>
    <t>452731200201030615</t>
  </si>
  <si>
    <t>方修航</t>
  </si>
  <si>
    <t>大化县百马乡百马街村屯</t>
  </si>
  <si>
    <t>方苏</t>
  </si>
  <si>
    <t>452731200206255434</t>
  </si>
  <si>
    <t>韦先荣</t>
  </si>
  <si>
    <t>大化县大化镇龙马村古烈屯</t>
  </si>
  <si>
    <t>韦冠义</t>
  </si>
  <si>
    <t>452731200209160916</t>
  </si>
  <si>
    <t>杨宗觊</t>
  </si>
  <si>
    <t>大化县都阳镇双福村东友屯</t>
  </si>
  <si>
    <t>覃爱睦</t>
  </si>
  <si>
    <t>13407751516</t>
  </si>
  <si>
    <t>452731200105241228</t>
  </si>
  <si>
    <t>覃红莲</t>
  </si>
  <si>
    <t>大化县岩滩镇常吉村琴常屯</t>
  </si>
  <si>
    <t>覃华珍</t>
  </si>
  <si>
    <t>452731200107221829</t>
  </si>
  <si>
    <t>卢晓平</t>
  </si>
  <si>
    <t>大化县大化镇古感村芭植屯</t>
  </si>
  <si>
    <t>卢明红</t>
  </si>
  <si>
    <t>450802200306274634</t>
  </si>
  <si>
    <t>韦显锐</t>
  </si>
  <si>
    <t>贵港县大岭乡贵宁村贵宁屯</t>
  </si>
  <si>
    <t>韦佳忠</t>
  </si>
  <si>
    <t>452731200011023633</t>
  </si>
  <si>
    <t>冉秀宝</t>
  </si>
  <si>
    <t>大化县北景镇板兰村弄美屯</t>
  </si>
  <si>
    <t>冉桂富</t>
  </si>
  <si>
    <t>1900/1/53:36</t>
  </si>
  <si>
    <t>1900/1/75:31</t>
  </si>
  <si>
    <t>良庆区玉龙社区卫生服务中心</t>
  </si>
  <si>
    <t>452731200211246612</t>
  </si>
  <si>
    <t>梁鸿</t>
  </si>
  <si>
    <t>大化县古河乡怀合村下力屯</t>
  </si>
  <si>
    <t>梁瑞录</t>
  </si>
  <si>
    <t>1900/1/63:36</t>
  </si>
  <si>
    <t>451229200211300025</t>
  </si>
  <si>
    <t>韦柳萌</t>
  </si>
  <si>
    <t>大化县大化镇流水村局凤屯</t>
  </si>
  <si>
    <t>韦付昌</t>
  </si>
  <si>
    <t>1900/1/63:21</t>
  </si>
  <si>
    <t>452731200302126624</t>
  </si>
  <si>
    <t>大化县古河乡古河村六闷屯</t>
  </si>
  <si>
    <t>13557188516</t>
  </si>
  <si>
    <t>452731200201061825</t>
  </si>
  <si>
    <t>卢庆秋</t>
  </si>
  <si>
    <t>卢争标</t>
  </si>
  <si>
    <t>451229200111281840</t>
  </si>
  <si>
    <t>蓝柳凤</t>
  </si>
  <si>
    <t>大化县江南乡九怀村古空屯</t>
  </si>
  <si>
    <t>蓝进勇</t>
  </si>
  <si>
    <t>452731200303174214</t>
  </si>
  <si>
    <t>唐鸿锦</t>
  </si>
  <si>
    <t>大化县姜圩乡健康村那朝屯</t>
  </si>
  <si>
    <t>陈惠兰</t>
  </si>
  <si>
    <t>451229200509065726</t>
  </si>
  <si>
    <t>韦利婷</t>
  </si>
  <si>
    <t>大化县大化镇龙口村古仇屯</t>
  </si>
  <si>
    <t>韦宝剑</t>
  </si>
  <si>
    <t>1900/1/74:19</t>
  </si>
  <si>
    <t>已联系学生本人，未成年需42天后才可以打第二针</t>
  </si>
  <si>
    <t>452731200208011249</t>
  </si>
  <si>
    <t>韦秋怡</t>
  </si>
  <si>
    <t>韦炳信</t>
  </si>
  <si>
    <t>1900/1/66:28</t>
  </si>
  <si>
    <t>452127200404110626</t>
  </si>
  <si>
    <t>韦新仪</t>
  </si>
  <si>
    <t>马山县乔利乡三乐村岜讲屯</t>
  </si>
  <si>
    <t>1900/1/76:00</t>
  </si>
  <si>
    <t>大化妇幼</t>
  </si>
  <si>
    <t>452730200007071433</t>
  </si>
  <si>
    <t>罗统坤</t>
  </si>
  <si>
    <t>都安县下坳乡高王村龙仁屯</t>
  </si>
  <si>
    <t>罗智光</t>
  </si>
  <si>
    <t>451229200003121815</t>
  </si>
  <si>
    <t>卢儒</t>
  </si>
  <si>
    <t>大化县江南乡陇汉村地幕屯</t>
  </si>
  <si>
    <t>卢建山</t>
  </si>
  <si>
    <t>1900/1/64:33</t>
  </si>
  <si>
    <t>45273120030923031x</t>
  </si>
  <si>
    <t>韦家念</t>
  </si>
  <si>
    <t>大化县六也乡春贵村古立屯</t>
  </si>
  <si>
    <t>韦国智</t>
  </si>
  <si>
    <t>1900/1/75:02</t>
  </si>
  <si>
    <t>451222200111271074</t>
  </si>
  <si>
    <t>天娥县更新乡加里村加里屯</t>
  </si>
  <si>
    <t>黄秀英</t>
  </si>
  <si>
    <t>1900/1/63:50</t>
  </si>
  <si>
    <t>45122919990614246X</t>
  </si>
  <si>
    <t>蒙丽妃</t>
  </si>
  <si>
    <t>大化县板升乡弄系村弄拥下屯</t>
  </si>
  <si>
    <t>蒙玉全</t>
  </si>
  <si>
    <t>1900/1/62:38</t>
  </si>
  <si>
    <t>452731200207034211</t>
  </si>
  <si>
    <t>白皓民</t>
  </si>
  <si>
    <t>大化县羌圩乡洪筹村袍圩屯</t>
  </si>
  <si>
    <t>白玉华</t>
  </si>
  <si>
    <t>452731200108195722</t>
  </si>
  <si>
    <t>何春妮</t>
  </si>
  <si>
    <t>何升刚</t>
  </si>
  <si>
    <t>452731200209215163</t>
  </si>
  <si>
    <t>陶柏侣</t>
  </si>
  <si>
    <t>大化县共和乡皂江村皂抉屯</t>
  </si>
  <si>
    <t>陶昌江</t>
  </si>
  <si>
    <t>452731200204090322</t>
  </si>
  <si>
    <t>覃意雯</t>
  </si>
  <si>
    <t>大化县六也乡德礼村怀一屯</t>
  </si>
  <si>
    <t>45273120021102362x</t>
  </si>
  <si>
    <t>唐莹莹</t>
  </si>
  <si>
    <t>大化县北景镇那色村音圩屯</t>
  </si>
  <si>
    <t>唐毓勤</t>
  </si>
  <si>
    <t>1900/1/64:19</t>
  </si>
  <si>
    <t>45122919970422271X</t>
  </si>
  <si>
    <t>韦昌存</t>
  </si>
  <si>
    <t>大化县雅龙乡雅林村安马屯</t>
  </si>
  <si>
    <t>韦京敏</t>
  </si>
  <si>
    <t>1900/1/65:45</t>
  </si>
  <si>
    <t>六也乡卫生院</t>
  </si>
  <si>
    <t>452731200303235128</t>
  </si>
  <si>
    <t>农诗雅</t>
  </si>
  <si>
    <t>农喜亮</t>
  </si>
  <si>
    <t>45122920030917272X</t>
  </si>
  <si>
    <t>韦晓薇</t>
  </si>
  <si>
    <t>大化县雅龙乡西村荣上屯</t>
  </si>
  <si>
    <t>韦建松</t>
  </si>
  <si>
    <t>1900/1/77:26</t>
  </si>
  <si>
    <t>大化雅龙乡卫生院</t>
  </si>
  <si>
    <t>451229200205050322</t>
  </si>
  <si>
    <t>韦柳丹</t>
  </si>
  <si>
    <t>大化县六也乡春贵村板旧屯</t>
  </si>
  <si>
    <t>韦立生</t>
  </si>
  <si>
    <t>451229200009100935</t>
  </si>
  <si>
    <t>覃幸</t>
  </si>
  <si>
    <t>大化县都阳镇尚武村那好屯</t>
  </si>
  <si>
    <t>覃生活</t>
  </si>
  <si>
    <t>1900/1/72:38</t>
  </si>
  <si>
    <t>451229200002082412</t>
  </si>
  <si>
    <t>蓝任东</t>
  </si>
  <si>
    <t>大化县板升乡弄立村兰朋屯</t>
  </si>
  <si>
    <t>蓝昌辉</t>
  </si>
  <si>
    <t>兴宁区金禾湾社区卫生服务中心</t>
  </si>
  <si>
    <t>451229200212290025</t>
  </si>
  <si>
    <t>韦冬娜</t>
  </si>
  <si>
    <t>451229200208061211</t>
  </si>
  <si>
    <t>覃进展</t>
  </si>
  <si>
    <t>陈小群</t>
  </si>
  <si>
    <t>1900/1/72:24</t>
  </si>
  <si>
    <t>南宁广西体育中心</t>
  </si>
  <si>
    <t>45273120030901182X</t>
  </si>
  <si>
    <t>蓝涵露</t>
  </si>
  <si>
    <t>大化县江南乡江洲村那王屯</t>
  </si>
  <si>
    <t>蓝贡升</t>
  </si>
  <si>
    <t>1900/1/76:28</t>
  </si>
  <si>
    <t>南宁青秀区民族宫社区卫生服务中心</t>
  </si>
  <si>
    <t>452731200301013919</t>
  </si>
  <si>
    <t>韦忠朋</t>
  </si>
  <si>
    <t>大化县乙圩乡乙圩村乙圩屯</t>
  </si>
  <si>
    <t>韦善文</t>
  </si>
  <si>
    <t>巴马大型接种点</t>
  </si>
  <si>
    <t>451229200303151215</t>
  </si>
  <si>
    <t>黄紧</t>
  </si>
  <si>
    <t>大化县岩滩镇古龙村下共屯</t>
  </si>
  <si>
    <t>黄东行</t>
  </si>
  <si>
    <t>452731200311170328</t>
  </si>
  <si>
    <t>唐小宁</t>
  </si>
  <si>
    <t>大化县六也乡和平村弄红屯</t>
  </si>
  <si>
    <t>覃丽娥</t>
  </si>
  <si>
    <t>1900/1/74:33</t>
  </si>
  <si>
    <t>452731200302124223</t>
  </si>
  <si>
    <t>覃美艳</t>
  </si>
  <si>
    <t>大化县羌圩乡羌圩村安才屯</t>
  </si>
  <si>
    <t>覃大文</t>
  </si>
  <si>
    <t>451229200211020920</t>
  </si>
  <si>
    <t>李晓茹</t>
  </si>
  <si>
    <t>大化县都阳镇都阳村都岩屯</t>
  </si>
  <si>
    <t>李庆</t>
  </si>
  <si>
    <t>大化县大化镇春兴村弄着屯</t>
  </si>
  <si>
    <t>覃英梅</t>
  </si>
  <si>
    <t>1900/1/74:48</t>
  </si>
  <si>
    <t>452731200208064826</t>
  </si>
  <si>
    <t>韦献荷</t>
  </si>
  <si>
    <t>大化县大化镇春兴村东林屯</t>
  </si>
  <si>
    <t>韦立新</t>
  </si>
  <si>
    <t>1900/1/62:24</t>
  </si>
  <si>
    <t>452731200211240018</t>
  </si>
  <si>
    <t>黄钰</t>
  </si>
  <si>
    <t>大化县大化镇万利巷村屯</t>
  </si>
  <si>
    <t>黄忠胜</t>
  </si>
  <si>
    <t>452731200305191229</t>
  </si>
  <si>
    <t>覃菲菲</t>
  </si>
  <si>
    <t>覃建孝</t>
  </si>
  <si>
    <t>1900/1/73:07</t>
  </si>
  <si>
    <t>1900/1/89:36</t>
  </si>
  <si>
    <t>451229200203082128</t>
  </si>
  <si>
    <t>蓝桂福</t>
  </si>
  <si>
    <t>1900/1/73:21</t>
  </si>
  <si>
    <t>珠海井岸镇卫生院</t>
  </si>
  <si>
    <t>452731200301110022</t>
  </si>
  <si>
    <t>韦宇梦</t>
  </si>
  <si>
    <t>大化县大化镇红河北路152号村屯</t>
  </si>
  <si>
    <t>农荣芳</t>
  </si>
  <si>
    <t>452731200211284221</t>
  </si>
  <si>
    <t>黄春雨</t>
  </si>
  <si>
    <t>大化县羌圩乡那良村拉巴屯</t>
  </si>
  <si>
    <t>黄中</t>
  </si>
  <si>
    <t>452127200305282721</t>
  </si>
  <si>
    <t>岑诗怡</t>
  </si>
  <si>
    <t>岑升辉</t>
  </si>
  <si>
    <t>1900/1/614:24</t>
  </si>
  <si>
    <t>大化人民医院</t>
  </si>
  <si>
    <t>1900/1/66:14</t>
  </si>
  <si>
    <t>451229200402245727</t>
  </si>
  <si>
    <t>周丹丹</t>
  </si>
  <si>
    <t>大化县大化镇龙口村老圩屯</t>
  </si>
  <si>
    <t>周丁勇</t>
  </si>
  <si>
    <t>451229200104042147</t>
  </si>
  <si>
    <t>蓝柳萍</t>
  </si>
  <si>
    <t>大化县七百弄乡弄呈村弄方屯</t>
  </si>
  <si>
    <t>蓝桂法</t>
  </si>
  <si>
    <t>451229200002024511</t>
  </si>
  <si>
    <t>韦吉敬</t>
  </si>
  <si>
    <t>大化县古文乡良美村弄林屯</t>
  </si>
  <si>
    <t>韦志王</t>
  </si>
  <si>
    <t>452731200304153626</t>
  </si>
  <si>
    <t>覃敬</t>
  </si>
  <si>
    <t>大化县北景镇京屯村那当屯</t>
  </si>
  <si>
    <t>覃兆辉</t>
  </si>
  <si>
    <t>1900/1/66:43</t>
  </si>
  <si>
    <t>452731200210230627</t>
  </si>
  <si>
    <t>文玉梅</t>
  </si>
  <si>
    <t>大化县百马乡六任村弄珍屯</t>
  </si>
  <si>
    <t>文振标</t>
  </si>
  <si>
    <t>452731200307111819</t>
  </si>
  <si>
    <t>陆腾</t>
  </si>
  <si>
    <t>大化县镇北乡育才路二巷二里6号村屯</t>
  </si>
  <si>
    <t>黄玉飞</t>
  </si>
  <si>
    <t>1900/1/73:36</t>
  </si>
  <si>
    <t>已联系学生本人，该生承诺近两天从乡下回县里打疫苗</t>
  </si>
  <si>
    <t>452731200104253016</t>
  </si>
  <si>
    <t>蒙江</t>
  </si>
  <si>
    <t>大化县雅龙乡盘兔村弄杰屯</t>
  </si>
  <si>
    <t>韦玉先</t>
  </si>
  <si>
    <t>18877840013</t>
  </si>
  <si>
    <t>东莞厚街镇卫生服务中心</t>
  </si>
  <si>
    <t>451229200210150336</t>
  </si>
  <si>
    <t>覃仁海</t>
  </si>
  <si>
    <t>大化县六也乡吞依村下争屯</t>
  </si>
  <si>
    <t>覃柄田</t>
  </si>
  <si>
    <t>1900/1/69:36</t>
  </si>
  <si>
    <t>三亚市人民医院</t>
  </si>
  <si>
    <t>1900/1/67:12</t>
  </si>
  <si>
    <t>海南解放军医院</t>
  </si>
  <si>
    <t>452731200210041826</t>
  </si>
  <si>
    <t>陆艺佳</t>
  </si>
  <si>
    <t>大化县江南乡江洲村街三巷屯</t>
  </si>
  <si>
    <t>陆建忠</t>
  </si>
  <si>
    <t>13307784929</t>
  </si>
  <si>
    <t>1900/1/54:19</t>
  </si>
  <si>
    <t>452731200206020619</t>
  </si>
  <si>
    <t>覃澳</t>
  </si>
  <si>
    <t>大化县百马乡百马村漠洋屯</t>
  </si>
  <si>
    <t>覃能伟</t>
  </si>
  <si>
    <t>451229200112113611</t>
  </si>
  <si>
    <t>蓝海</t>
  </si>
  <si>
    <t>蓝正金</t>
  </si>
  <si>
    <t>452731199912233667</t>
  </si>
  <si>
    <t>覃娟娟</t>
  </si>
  <si>
    <t>覃石康</t>
  </si>
  <si>
    <t>1900/1/66:57</t>
  </si>
  <si>
    <t>1900/1/75:16</t>
  </si>
  <si>
    <t>452731200205300926</t>
  </si>
  <si>
    <t>韦丹枫</t>
  </si>
  <si>
    <t>大化县镇北乡桃源路22号村屯</t>
  </si>
  <si>
    <t>覃庆群</t>
  </si>
  <si>
    <t>452731200303254847</t>
  </si>
  <si>
    <t>韦柳妹</t>
  </si>
  <si>
    <t>大化县达梧乡大调村局三屯12号屯</t>
  </si>
  <si>
    <t>韦杨喜</t>
  </si>
  <si>
    <t>452127200405021246</t>
  </si>
  <si>
    <t>杨秋虹</t>
  </si>
  <si>
    <t>马山县古零乡杨圩村羊六屯</t>
  </si>
  <si>
    <t>杨锦香</t>
  </si>
  <si>
    <t>451229200211192423</t>
  </si>
  <si>
    <t>唐凤英</t>
  </si>
  <si>
    <t>大化县板升乡弄冠村弄纳屯</t>
  </si>
  <si>
    <t>唐子国</t>
  </si>
  <si>
    <t>1900/1/716:48</t>
  </si>
  <si>
    <t>亭子卫生院</t>
  </si>
  <si>
    <t>452623200302070610</t>
  </si>
  <si>
    <t>韦佳旺</t>
  </si>
  <si>
    <t>大化县大化镇古竹村屯</t>
  </si>
  <si>
    <t>韦景南</t>
  </si>
  <si>
    <t>1900/1/62:52</t>
  </si>
  <si>
    <t>451229200206285414</t>
  </si>
  <si>
    <t>韦高翔</t>
  </si>
  <si>
    <t>大化县贡川乡龙眼村屯</t>
  </si>
  <si>
    <t>韦风春</t>
  </si>
  <si>
    <t>1900/1/54:33</t>
  </si>
  <si>
    <t>452731200201081826</t>
  </si>
  <si>
    <t>韦晶蓝</t>
  </si>
  <si>
    <t>大化县江南乡尝梅村兰上36号屯</t>
  </si>
  <si>
    <t>韦登腾</t>
  </si>
  <si>
    <t>452731200301024511</t>
  </si>
  <si>
    <t>黄文乐</t>
  </si>
  <si>
    <t>黄学承</t>
  </si>
  <si>
    <t>452731200312061238</t>
  </si>
  <si>
    <t>言友隆</t>
  </si>
  <si>
    <t>言秉飞</t>
  </si>
  <si>
    <t>158778823967</t>
  </si>
  <si>
    <t>大化县岩滩镇中心卫生院</t>
  </si>
  <si>
    <t>452731200306081822</t>
  </si>
  <si>
    <t>韦金君</t>
  </si>
  <si>
    <t>北海县银海屈乡平阳村东山屯</t>
  </si>
  <si>
    <t>蓝利东</t>
  </si>
  <si>
    <t>南宁第五医院</t>
  </si>
  <si>
    <t>已联系学生本人，该生第一针接种安徽智飞，需接种三针，目前该生在南宁，一直在积极约苗，但是南宁目前约不上</t>
  </si>
  <si>
    <t>451229199706022711</t>
  </si>
  <si>
    <t>韦成宏</t>
  </si>
  <si>
    <t>大化县雅龙乡尤齐村弄庭屯</t>
  </si>
  <si>
    <t>韦吉才</t>
  </si>
  <si>
    <t>5,15</t>
  </si>
  <si>
    <t>6,19</t>
  </si>
  <si>
    <t>451229200109052117</t>
  </si>
  <si>
    <t>田昌令</t>
  </si>
  <si>
    <t>田代怀</t>
  </si>
  <si>
    <t>1900/1/65:02</t>
  </si>
  <si>
    <t>452731200303034852</t>
  </si>
  <si>
    <t>陈炬成</t>
  </si>
  <si>
    <t>大化县大化镇双排村六流屯</t>
  </si>
  <si>
    <t>韦素平</t>
  </si>
  <si>
    <t>452731200203215410</t>
  </si>
  <si>
    <t>韦启流</t>
  </si>
  <si>
    <t>大化县贡川乡清坡村龙重屯</t>
  </si>
  <si>
    <t>韦正芬</t>
  </si>
  <si>
    <t>452731200206020344</t>
  </si>
  <si>
    <t>覃秋婵</t>
  </si>
  <si>
    <t>大化县六也乡吞依村板下屯</t>
  </si>
  <si>
    <t>覃同</t>
  </si>
  <si>
    <t>452731200306235422</t>
  </si>
  <si>
    <t>覃珂瑶</t>
  </si>
  <si>
    <t>韦小琼</t>
  </si>
  <si>
    <t>452731200306155123</t>
  </si>
  <si>
    <t>农芝然</t>
  </si>
  <si>
    <t>大化县共和乡古桥村乔排屯</t>
  </si>
  <si>
    <t>农朝慧</t>
  </si>
  <si>
    <t>1900/1/76:14</t>
  </si>
  <si>
    <t>452731200309292115</t>
  </si>
  <si>
    <t>蒙丰苇</t>
  </si>
  <si>
    <t>大化县七百弄乡弄合村弄轩屯</t>
  </si>
  <si>
    <t>蒙桂宁</t>
  </si>
  <si>
    <t>452731200201071222</t>
  </si>
  <si>
    <t>陈倩</t>
  </si>
  <si>
    <t>陈巧金</t>
  </si>
  <si>
    <t>451229200202222432</t>
  </si>
  <si>
    <t>蓝桂华</t>
  </si>
  <si>
    <t>蓝绍荣</t>
  </si>
  <si>
    <t>452731200103122129</t>
  </si>
  <si>
    <t>蓝尹</t>
  </si>
  <si>
    <t>大化县七百弄乡弄腾村弄等屯</t>
  </si>
  <si>
    <t>蓝翠义</t>
  </si>
  <si>
    <t>45122920010805273X</t>
  </si>
  <si>
    <t>韦汉江</t>
  </si>
  <si>
    <t>韦有叁</t>
  </si>
  <si>
    <t>452731200307015720</t>
  </si>
  <si>
    <t>陆梁仪</t>
  </si>
  <si>
    <t>陆芳流</t>
  </si>
  <si>
    <t>451229200012172729</t>
  </si>
  <si>
    <t>韦柳飞</t>
  </si>
  <si>
    <t>大化县雅龙乡盘兔村弄朋屯</t>
  </si>
  <si>
    <t>韦美福</t>
  </si>
  <si>
    <t>452731200204053628</t>
  </si>
  <si>
    <t>覃珊慧</t>
  </si>
  <si>
    <t>大化县北景镇那色村板江屯</t>
  </si>
  <si>
    <t>韦玉玲</t>
  </si>
  <si>
    <t>452731200108062129</t>
  </si>
  <si>
    <t>蓝秋华</t>
  </si>
  <si>
    <t>蓝海峰</t>
  </si>
  <si>
    <t>451229200104142121</t>
  </si>
  <si>
    <t>秦玉香</t>
  </si>
  <si>
    <t>秦灯规</t>
  </si>
  <si>
    <t>451229200202242118</t>
  </si>
  <si>
    <t>蓝康伟</t>
  </si>
  <si>
    <t>大化县七百弄乡弄京村弄力屯</t>
  </si>
  <si>
    <t>蓝桂忠</t>
  </si>
  <si>
    <t>452731200107190321</t>
  </si>
  <si>
    <t>班东艳</t>
  </si>
  <si>
    <t>班焕玉</t>
  </si>
  <si>
    <t>451229200209082129</t>
  </si>
  <si>
    <t>蒙蓝</t>
  </si>
  <si>
    <t>451229200212155739</t>
  </si>
  <si>
    <t>韦孙谊</t>
  </si>
  <si>
    <t>韦金川</t>
  </si>
  <si>
    <t>451229199905084229</t>
  </si>
  <si>
    <t>谭红妹</t>
  </si>
  <si>
    <t>谭文良</t>
  </si>
  <si>
    <t>明天在广东预约打第一针</t>
  </si>
  <si>
    <t>45273120030505542X</t>
  </si>
  <si>
    <t>韦玉连</t>
  </si>
  <si>
    <t>大化县大化镇龙口村龙口屯</t>
  </si>
  <si>
    <t>韦炳雷</t>
  </si>
  <si>
    <t>452731200301103914</t>
  </si>
  <si>
    <t>黄家辉</t>
  </si>
  <si>
    <t>大化县乙圩乡巴岩村巴岩屯</t>
  </si>
  <si>
    <t>黄武岳</t>
  </si>
  <si>
    <t>451229200405161238</t>
  </si>
  <si>
    <t>黄小龙</t>
  </si>
  <si>
    <t>大化县岩滩镇下皇村良扛屯</t>
  </si>
  <si>
    <t>黄英</t>
  </si>
  <si>
    <t>452731200212190323</t>
  </si>
  <si>
    <t>覃思烨</t>
  </si>
  <si>
    <t>大化县六也乡德礼村兴一屯</t>
  </si>
  <si>
    <t>覃英华</t>
  </si>
  <si>
    <t>452731200211080034</t>
  </si>
  <si>
    <t>彭耀祖</t>
  </si>
  <si>
    <t>大化县大化镇建丰路357号村屯</t>
  </si>
  <si>
    <t>覃生梅</t>
  </si>
  <si>
    <t>452731200206100934</t>
  </si>
  <si>
    <t>覃璞</t>
  </si>
  <si>
    <t>大化县都阳镇满江村满福屯</t>
  </si>
  <si>
    <t>覃周航</t>
  </si>
  <si>
    <t>451229200302181834</t>
  </si>
  <si>
    <t>蓝新颖</t>
  </si>
  <si>
    <t>蓝华玲</t>
  </si>
  <si>
    <t>451229200307054527</t>
  </si>
  <si>
    <t>卢春梅</t>
  </si>
  <si>
    <t>大化县古文乡义和村美闷屯</t>
  </si>
  <si>
    <t>452731200302251222</t>
  </si>
  <si>
    <t>翁丽娜</t>
  </si>
  <si>
    <t>大化县岩滩镇东扛村定吾屯</t>
  </si>
  <si>
    <t>翁济生</t>
  </si>
  <si>
    <t>450124200206112750</t>
  </si>
  <si>
    <t>马山县周鹿乡琴马村沓屯</t>
  </si>
  <si>
    <t>杨爱英</t>
  </si>
  <si>
    <t>452731200208150353</t>
  </si>
  <si>
    <t>蓝宝阳</t>
  </si>
  <si>
    <t>大化县六也乡豆也村雅涵屯</t>
  </si>
  <si>
    <t>蓝宏</t>
  </si>
  <si>
    <t>451229200306152723</t>
  </si>
  <si>
    <t>覃晓荷</t>
  </si>
  <si>
    <t>大化县大化镇上旗村下禁屯</t>
  </si>
  <si>
    <t>覃优</t>
  </si>
  <si>
    <t>451229200210102748</t>
  </si>
  <si>
    <t>韦梦茹</t>
  </si>
  <si>
    <t>大化县雅龙乡红日村弄塘屯</t>
  </si>
  <si>
    <t>韦家豪</t>
  </si>
  <si>
    <t>452731200112202411</t>
  </si>
  <si>
    <t>杨光涛</t>
  </si>
  <si>
    <t>大化县板升乡弄勇村弄岭屯</t>
  </si>
  <si>
    <t>杨通顺</t>
  </si>
  <si>
    <t>451229200211271228</t>
  </si>
  <si>
    <t>韦柳瑶</t>
  </si>
  <si>
    <t>韦大新</t>
  </si>
  <si>
    <t>45122920000203244X</t>
  </si>
  <si>
    <t>侯秀苹</t>
  </si>
  <si>
    <t>大化县板升乡弄纳村木林屯</t>
  </si>
  <si>
    <t>侯桂文</t>
  </si>
  <si>
    <t>452731200104220919</t>
  </si>
  <si>
    <t>蓝存邦</t>
  </si>
  <si>
    <t>大化县都阳镇满江村那肯屯</t>
  </si>
  <si>
    <t>蓝武</t>
  </si>
  <si>
    <t>451229200203140922</t>
  </si>
  <si>
    <t>覃雪奕</t>
  </si>
  <si>
    <t>大化县都阳镇忠武村那安屯</t>
  </si>
  <si>
    <t>覃顺</t>
  </si>
  <si>
    <t>452731200108260918</t>
  </si>
  <si>
    <t>苏建能</t>
  </si>
  <si>
    <t>大化县都阳镇加城村那天屯</t>
  </si>
  <si>
    <t>苏振勇</t>
  </si>
  <si>
    <t>452731200308154810</t>
  </si>
  <si>
    <t>韦礼贵</t>
  </si>
  <si>
    <t>大化县大化镇流水村流水屯</t>
  </si>
  <si>
    <t>黄花宜</t>
  </si>
  <si>
    <t>450124200108222729</t>
  </si>
  <si>
    <t>覃慧红</t>
  </si>
  <si>
    <t>马山县周鹿乡马周村咘咙屯</t>
  </si>
  <si>
    <t>覃全清</t>
  </si>
  <si>
    <t>451229200301172717</t>
  </si>
  <si>
    <t>韦喜腾</t>
  </si>
  <si>
    <t>大化县雅龙乡红日村弄南屯</t>
  </si>
  <si>
    <t>韦锦碧</t>
  </si>
  <si>
    <t>因病已要证明交给校医</t>
  </si>
  <si>
    <t>452731200308195719</t>
  </si>
  <si>
    <t>韦庆德</t>
  </si>
  <si>
    <t>韦汉善</t>
  </si>
  <si>
    <t>451229200509150920</t>
  </si>
  <si>
    <t>覃肖春</t>
  </si>
  <si>
    <t>大化县都阳镇尚武村板甘屯</t>
  </si>
  <si>
    <t>覃冠华</t>
  </si>
  <si>
    <t>450124200403124216</t>
  </si>
  <si>
    <t>覃振桓</t>
  </si>
  <si>
    <t>马山县周鹿乡拔翠村龙力屯</t>
  </si>
  <si>
    <t>覃明辉</t>
  </si>
  <si>
    <t>452731200301046622</t>
  </si>
  <si>
    <t>覃凡株</t>
  </si>
  <si>
    <t>大化县古河乡古河村伏内屯</t>
  </si>
  <si>
    <t>覃惠</t>
  </si>
  <si>
    <t>451229200305162735</t>
  </si>
  <si>
    <t>蒙东日</t>
  </si>
  <si>
    <t>大化县雅龙乡盘兔村扁一屯</t>
  </si>
  <si>
    <t>蒙宇辰</t>
  </si>
  <si>
    <t>451229200304154522</t>
  </si>
  <si>
    <t>韦艳淑</t>
  </si>
  <si>
    <t>大化县古文乡义和村花呈屯</t>
  </si>
  <si>
    <t>韦吉</t>
  </si>
  <si>
    <t>452731200201150625</t>
  </si>
  <si>
    <t>罗春慧</t>
  </si>
  <si>
    <t>大化县百马乡中和村弄来屯</t>
  </si>
  <si>
    <t>罗成伯</t>
  </si>
  <si>
    <t>451229200208101228</t>
  </si>
  <si>
    <t>覃护</t>
  </si>
  <si>
    <t>大化县岩滩镇常吉村良防屯</t>
  </si>
  <si>
    <t>覃陆锋</t>
  </si>
  <si>
    <t>451229200209122127</t>
  </si>
  <si>
    <t>蓝惠美</t>
  </si>
  <si>
    <t>大化县七百弄乡弄合村弄确屯</t>
  </si>
  <si>
    <t>蓝秀花</t>
  </si>
  <si>
    <t>451229200205302120</t>
  </si>
  <si>
    <t>蓝冬梅</t>
  </si>
  <si>
    <t>大化县七百弄乡古竹村弄巴屯</t>
  </si>
  <si>
    <t>蒙彩银</t>
  </si>
  <si>
    <t>452731200108192126</t>
  </si>
  <si>
    <t>蓝凤仙</t>
  </si>
  <si>
    <t>大化县七百弄乡弄雄村弄肥屯</t>
  </si>
  <si>
    <t>蓝永合</t>
  </si>
  <si>
    <t>452731200308304268</t>
  </si>
  <si>
    <t>许蔚艺</t>
  </si>
  <si>
    <t>大化县羌圩乡羌圩村班干屯</t>
  </si>
  <si>
    <t>许伦维</t>
  </si>
  <si>
    <t>452731200212181216</t>
  </si>
  <si>
    <t>韦智</t>
  </si>
  <si>
    <t>452731200306020018</t>
  </si>
  <si>
    <t>石源</t>
  </si>
  <si>
    <t>大化县大化镇兴化路村北一巷屯</t>
  </si>
  <si>
    <t>石登干</t>
  </si>
  <si>
    <t>451229200206274213</t>
  </si>
  <si>
    <t>苏朝翰</t>
  </si>
  <si>
    <t>大化县羌圩乡艾圩村艾晚屯</t>
  </si>
  <si>
    <t>苏炳珍</t>
  </si>
  <si>
    <t>452731200111072416</t>
  </si>
  <si>
    <t>韦远飞</t>
  </si>
  <si>
    <t>韦树先</t>
  </si>
  <si>
    <t>452731200310174829</t>
  </si>
  <si>
    <t>覃敏娜</t>
  </si>
  <si>
    <t>大化县大化镇流水村外下屯</t>
  </si>
  <si>
    <t>唐艳迎</t>
  </si>
  <si>
    <t>452731200304173619</t>
  </si>
  <si>
    <t>韦相楠</t>
  </si>
  <si>
    <t>大化县北景镇六华村六华屯</t>
  </si>
  <si>
    <t>452731200401014222</t>
  </si>
  <si>
    <t>覃玉珊</t>
  </si>
  <si>
    <t>大化县羌圩乡羌圩村农塘屯</t>
  </si>
  <si>
    <t>覃福华</t>
  </si>
  <si>
    <t>451229200208130926</t>
  </si>
  <si>
    <t>黄艳晴</t>
  </si>
  <si>
    <t>大化县都阳镇加城村六朋屯</t>
  </si>
  <si>
    <t>黄炳启</t>
  </si>
  <si>
    <t>452731200210104524</t>
  </si>
  <si>
    <t>黄雨柔</t>
  </si>
  <si>
    <t>大化县古文乡义和村弄楼屯</t>
  </si>
  <si>
    <t>黄绍营</t>
  </si>
  <si>
    <t>452731200312103629</t>
  </si>
  <si>
    <t>林玉珍</t>
  </si>
  <si>
    <t>大化县北景镇平方村同圩屯</t>
  </si>
  <si>
    <t>覃英平</t>
  </si>
  <si>
    <t>452731200302020015</t>
  </si>
  <si>
    <t>陆卫祯</t>
  </si>
  <si>
    <t>大化县板升乡弄纳村弄查屯</t>
  </si>
  <si>
    <t>陆小明</t>
  </si>
  <si>
    <t>45122920030512574x</t>
  </si>
  <si>
    <t>大化县大化镇农贸市场村四巷屯</t>
  </si>
  <si>
    <t>韦有清</t>
  </si>
  <si>
    <t>452731200303143610</t>
  </si>
  <si>
    <t>磨相波</t>
  </si>
  <si>
    <t>磨祖建</t>
  </si>
  <si>
    <t>452731200306146614</t>
  </si>
  <si>
    <t>黄逍遥</t>
  </si>
  <si>
    <t>大化县古河乡四联村四联屯村屯</t>
  </si>
  <si>
    <t>黄玲</t>
  </si>
  <si>
    <t>451229200506060620</t>
  </si>
  <si>
    <t>蓝玉玲</t>
  </si>
  <si>
    <t>452731200308241834</t>
  </si>
  <si>
    <t>谭皓中</t>
  </si>
  <si>
    <t>谭宏</t>
  </si>
  <si>
    <t>451229200107173927</t>
  </si>
  <si>
    <t>韦春妹</t>
  </si>
  <si>
    <t>45273120021115243x</t>
  </si>
  <si>
    <t>覃茂恒</t>
  </si>
  <si>
    <t>覃炼</t>
  </si>
  <si>
    <t>452728200212161815</t>
  </si>
  <si>
    <t>滕焕江</t>
  </si>
  <si>
    <t>东兰县三石乡纳合村弄作1号屯</t>
  </si>
  <si>
    <t>滕建合</t>
  </si>
  <si>
    <t>451229200102091818</t>
  </si>
  <si>
    <t>卢天旺</t>
  </si>
  <si>
    <t>大化县江南乡尝梅村弄怀屯</t>
  </si>
  <si>
    <t>卢圣勇</t>
  </si>
  <si>
    <t>体育馆</t>
  </si>
  <si>
    <t>广东北滘社区卫生服务中心</t>
  </si>
  <si>
    <t>452731200112193914</t>
  </si>
  <si>
    <t>黄承龙</t>
  </si>
  <si>
    <t>黄学</t>
  </si>
  <si>
    <t>451229200306052722</t>
  </si>
  <si>
    <t>黄钰春</t>
  </si>
  <si>
    <t>大化县雅龙乡宏伟村弄爷屯</t>
  </si>
  <si>
    <t>黄乃良</t>
  </si>
  <si>
    <t>南宁市第三人民医院</t>
  </si>
  <si>
    <t>南宁市兴宁区朝阳路</t>
  </si>
  <si>
    <t>451229200007202743</t>
  </si>
  <si>
    <t>蓝草</t>
  </si>
  <si>
    <t>大化县共和乡碧城村一队4号屯</t>
  </si>
  <si>
    <t>451229200101113624</t>
  </si>
  <si>
    <t>蓝凤银</t>
  </si>
  <si>
    <t>大化县北景镇板兰村弄陆屯</t>
  </si>
  <si>
    <t>罗美英</t>
  </si>
  <si>
    <t>东莞市南城体育馆</t>
  </si>
  <si>
    <t>451229199907132415</t>
  </si>
  <si>
    <t>蓝龙辉</t>
  </si>
  <si>
    <t>蓝绍金</t>
  </si>
  <si>
    <t>18277154791</t>
  </si>
  <si>
    <t>451229200412012118</t>
  </si>
  <si>
    <t>蓝育君</t>
  </si>
  <si>
    <t>蓝校彬</t>
  </si>
  <si>
    <t>451229200111162729</t>
  </si>
  <si>
    <t>罗心茹</t>
  </si>
  <si>
    <t>大化县雅龙乡盘兔村弄珠屯</t>
  </si>
  <si>
    <t>罗文忠</t>
  </si>
  <si>
    <t>深圳市公明区光明体育馆</t>
  </si>
  <si>
    <t>451229200109301814</t>
  </si>
  <si>
    <t>蒙干</t>
  </si>
  <si>
    <t>大化县江南乡弄文村古祥屯</t>
  </si>
  <si>
    <t>卢凤梅</t>
  </si>
  <si>
    <t>452731200209023612</t>
  </si>
  <si>
    <t>磨礼柏</t>
  </si>
  <si>
    <t>大化县北景镇那色村北景街38号屯</t>
  </si>
  <si>
    <t>磨秀权</t>
  </si>
  <si>
    <t>13877896080</t>
  </si>
  <si>
    <t>452729200205300860</t>
  </si>
  <si>
    <t>秦天蕊</t>
  </si>
  <si>
    <t>巴马县巴马乡林览村林览屯</t>
  </si>
  <si>
    <t>孙井杰</t>
  </si>
  <si>
    <t>452731200312254224</t>
  </si>
  <si>
    <t>覃玉婷</t>
  </si>
  <si>
    <t>大化县羌圩乡羌圩村六学屯</t>
  </si>
  <si>
    <t>452731200312133617</t>
  </si>
  <si>
    <t>覃院石</t>
  </si>
  <si>
    <t>大化县北景镇平方村作且屯</t>
  </si>
  <si>
    <t>覃辉清</t>
  </si>
  <si>
    <t>北景镇政府</t>
  </si>
  <si>
    <t>45273120030428241X</t>
  </si>
  <si>
    <t>谭家黎</t>
  </si>
  <si>
    <t>大化县镇南乡工商小区
村屯</t>
  </si>
  <si>
    <t>谭庭胜</t>
  </si>
  <si>
    <t>451229200111281824</t>
  </si>
  <si>
    <t>唐柳江</t>
  </si>
  <si>
    <t>大化县江南乡法棠村弄料屯</t>
  </si>
  <si>
    <t>唐育玲</t>
  </si>
  <si>
    <t>45273120041018571X</t>
  </si>
  <si>
    <t>唐涛</t>
  </si>
  <si>
    <t>大化县大化镇百秀村民族屯</t>
  </si>
  <si>
    <t>蓝春江</t>
  </si>
  <si>
    <t>452731200304131814</t>
  </si>
  <si>
    <t>韦冠贞</t>
  </si>
  <si>
    <t>大化县江南乡塘么村六含32号屯</t>
  </si>
  <si>
    <t>韦英仁</t>
  </si>
  <si>
    <t>452731200304200613</t>
  </si>
  <si>
    <t>韦浩善</t>
  </si>
  <si>
    <t>大化县百马乡永靖村说回屯</t>
  </si>
  <si>
    <t>韦钢波</t>
  </si>
  <si>
    <t>452731200302055440</t>
  </si>
  <si>
    <t>韦柳月</t>
  </si>
  <si>
    <t>大化县贡川乡隆江村局项屯</t>
  </si>
  <si>
    <t>452731200209064828</t>
  </si>
  <si>
    <t>韦森丹</t>
  </si>
  <si>
    <t>韦忠群</t>
  </si>
  <si>
    <t>13877821729</t>
  </si>
  <si>
    <t>南宁市青秀区仙葫社区服务中心</t>
  </si>
  <si>
    <t>南宁市青秀区桂雅路</t>
  </si>
  <si>
    <t>452731200309102713</t>
  </si>
  <si>
    <t>韦文发</t>
  </si>
  <si>
    <t>韦成电</t>
  </si>
  <si>
    <t>13471801457</t>
  </si>
  <si>
    <t>原因，在广东预约不上</t>
  </si>
  <si>
    <t>452731200308055716</t>
  </si>
  <si>
    <t>韦祯永</t>
  </si>
  <si>
    <t>韦佶</t>
  </si>
  <si>
    <t>45122920030204571X</t>
  </si>
  <si>
    <t>杨凤星</t>
  </si>
  <si>
    <t>大化县大化镇古感村苏烈屯</t>
  </si>
  <si>
    <t>杨林忠</t>
  </si>
  <si>
    <t>452731200302121225</t>
  </si>
  <si>
    <t>黄春梦</t>
  </si>
  <si>
    <t>大化县岩滩镇下皇村那六屯</t>
  </si>
  <si>
    <t>黄理</t>
  </si>
  <si>
    <t>452731200304181221</t>
  </si>
  <si>
    <t>黄娟</t>
  </si>
  <si>
    <t>黄农山</t>
  </si>
  <si>
    <t>452731200302121241</t>
  </si>
  <si>
    <t>黄莲花</t>
  </si>
  <si>
    <t>大化县岩滩镇吉发村发山一屯</t>
  </si>
  <si>
    <t>黄荣勋</t>
  </si>
  <si>
    <t>451227200202261578</t>
  </si>
  <si>
    <t>黄伟</t>
  </si>
  <si>
    <t>巴马县百林乡那弄村那鸡屯</t>
  </si>
  <si>
    <t>黄大良</t>
  </si>
  <si>
    <t>452731200112303626</t>
  </si>
  <si>
    <t>黄小顺</t>
  </si>
  <si>
    <t>大化县北景镇京屯村那乙屯</t>
  </si>
  <si>
    <t>黄敢</t>
  </si>
  <si>
    <t>452731200303150028</t>
  </si>
  <si>
    <t>蓝荔</t>
  </si>
  <si>
    <t>大化县大化镇城北东路135号村135号屯</t>
  </si>
  <si>
    <t>蓝庆福</t>
  </si>
  <si>
    <t>451229200003183610</t>
  </si>
  <si>
    <t>蒙富贵</t>
  </si>
  <si>
    <t>大化县北景镇弄冠村弄林屯</t>
  </si>
  <si>
    <t>蒙桂德</t>
  </si>
  <si>
    <t>451229200506182118</t>
  </si>
  <si>
    <t>蒙理伦</t>
  </si>
  <si>
    <t>武鸣区妇幼</t>
  </si>
  <si>
    <t>451229200102272125</t>
  </si>
  <si>
    <t>蒙晓琴</t>
  </si>
  <si>
    <t>大化县七百弄乡弄腾村巴松12号屯</t>
  </si>
  <si>
    <t>蓝凤梅</t>
  </si>
  <si>
    <t>大化体育广场</t>
  </si>
  <si>
    <t>451229199906093629</t>
  </si>
  <si>
    <t>蒙新</t>
  </si>
  <si>
    <t>大化县北景镇板兰村弄英屯</t>
  </si>
  <si>
    <t>蒙玉芳</t>
  </si>
  <si>
    <t>45122920010812422X</t>
  </si>
  <si>
    <t>苏小华</t>
  </si>
  <si>
    <t>苏炳忠</t>
  </si>
  <si>
    <t>452731200305200033</t>
  </si>
  <si>
    <t>覃东全</t>
  </si>
  <si>
    <t>大化县华宇新都乡二单元村22号屯</t>
  </si>
  <si>
    <t>韦凤河</t>
  </si>
  <si>
    <t>452731200212095414</t>
  </si>
  <si>
    <t>覃国祥</t>
  </si>
  <si>
    <t>大化县大化镇龙口村皮太屯</t>
  </si>
  <si>
    <t>覃生明</t>
  </si>
  <si>
    <t>452731200207153632</t>
  </si>
  <si>
    <t>覃海强</t>
  </si>
  <si>
    <t>大化县北景镇六华村古代屯</t>
  </si>
  <si>
    <t>覃海东</t>
  </si>
  <si>
    <t>451229200306011226</t>
  </si>
  <si>
    <t>覃慧玲</t>
  </si>
  <si>
    <t>大化县岩滩镇下皇村皇屯</t>
  </si>
  <si>
    <t>覃荣条</t>
  </si>
  <si>
    <t>岩滩中心卫生院</t>
  </si>
  <si>
    <t>451229200305241249</t>
  </si>
  <si>
    <t>覃思梦</t>
  </si>
  <si>
    <t>覃玉</t>
  </si>
  <si>
    <t>岩滩镇中心卫生院</t>
  </si>
  <si>
    <t>451229200112040918</t>
  </si>
  <si>
    <t>覃伟澳</t>
  </si>
  <si>
    <t>覃肖眉</t>
  </si>
  <si>
    <t>广东省深圳市龙岗区</t>
  </si>
  <si>
    <t>452731200212011225</t>
  </si>
  <si>
    <t>覃艳凤</t>
  </si>
  <si>
    <t>覃建龙</t>
  </si>
  <si>
    <t>451229200302250326</t>
  </si>
  <si>
    <t>唐艳丽</t>
  </si>
  <si>
    <t>大化县六也乡弄茶村三合屯</t>
  </si>
  <si>
    <t>唐秀德</t>
  </si>
  <si>
    <t>452731200112233912</t>
  </si>
  <si>
    <t>唐运德</t>
  </si>
  <si>
    <t>唐韧</t>
  </si>
  <si>
    <t>452731200212152116</t>
  </si>
  <si>
    <t>田锦琉</t>
  </si>
  <si>
    <t>田应才</t>
  </si>
  <si>
    <t>南宁市津头社区卫生服务中心</t>
  </si>
  <si>
    <t>452731200209231219</t>
  </si>
  <si>
    <t>韦斌</t>
  </si>
  <si>
    <t>大化县岩滩镇常吉村拉敏屯</t>
  </si>
  <si>
    <t>韦炳尤</t>
  </si>
  <si>
    <t>南宁市新冠疫苗体育中心</t>
  </si>
  <si>
    <t>南宁市青秀区枫林社区卫生服务中心</t>
  </si>
  <si>
    <t>南宁市江南区恒大城</t>
  </si>
  <si>
    <t>452731200207014827</t>
  </si>
  <si>
    <t>韦花映</t>
  </si>
  <si>
    <t>大化县达悟乡巴角村角三屯</t>
  </si>
  <si>
    <t>韦翠同</t>
  </si>
  <si>
    <t>452731200502100314</t>
  </si>
  <si>
    <t>韦鹏</t>
  </si>
  <si>
    <t>韦干明</t>
  </si>
  <si>
    <t>原因：在广东预约不上</t>
  </si>
  <si>
    <t>45273119970114391X</t>
  </si>
  <si>
    <t>韦日衣</t>
  </si>
  <si>
    <t>大化县乙圩乡乙圩村下乙屯</t>
  </si>
  <si>
    <t>韦德济</t>
  </si>
  <si>
    <t>15078636702</t>
  </si>
  <si>
    <t>451224200306190015</t>
  </si>
  <si>
    <t>韦润义</t>
  </si>
  <si>
    <t>东兰县东兰乡泗油村下屯</t>
  </si>
  <si>
    <t>石秀开</t>
  </si>
  <si>
    <t>银海社区卫生服务中心</t>
  </si>
  <si>
    <t>452731200111041257</t>
  </si>
  <si>
    <t>韦苏航</t>
  </si>
  <si>
    <t>大化县岩滩镇协合村东灵二屯</t>
  </si>
  <si>
    <t>韦瑞宽</t>
  </si>
  <si>
    <t>广东省东莞市东城体育公园</t>
  </si>
  <si>
    <t>452731200112224848</t>
  </si>
  <si>
    <t>韦小娜</t>
  </si>
  <si>
    <t>大化县大化镇达悟村吾二屯</t>
  </si>
  <si>
    <t>15977495738</t>
  </si>
  <si>
    <t>451229200202212728</t>
  </si>
  <si>
    <t>韦小萍</t>
  </si>
  <si>
    <t>韦汉标</t>
  </si>
  <si>
    <t>广东省深圳市坪山区</t>
  </si>
  <si>
    <t>452731200304104824</t>
  </si>
  <si>
    <t>韦晓晴</t>
  </si>
  <si>
    <t>大化县大化镇景山村塘鱼屯</t>
  </si>
  <si>
    <t>韦妙红</t>
  </si>
  <si>
    <t>452731200402290026</t>
  </si>
  <si>
    <t>韦娅川</t>
  </si>
  <si>
    <t>大化县兴旺岭8号</t>
  </si>
  <si>
    <t>韦锦毅</t>
  </si>
  <si>
    <t>451229200404080612</t>
  </si>
  <si>
    <t>大化县百马乡中和村上桑屯</t>
  </si>
  <si>
    <t>韦汉龙</t>
  </si>
  <si>
    <t>452731200308240022</t>
  </si>
  <si>
    <t>韦媛莹</t>
  </si>
  <si>
    <t>大化县大化镇兴化路村156号屯</t>
  </si>
  <si>
    <t>韦炳权</t>
  </si>
  <si>
    <t>452731200211120913</t>
  </si>
  <si>
    <t>覃成隆</t>
  </si>
  <si>
    <t>覃理建</t>
  </si>
  <si>
    <t>南宁市青秀区凤岭北社区服务中心</t>
  </si>
  <si>
    <t>452731200210213616</t>
  </si>
  <si>
    <t>覃冠</t>
  </si>
  <si>
    <t>大化县文化路乡35号村屯</t>
  </si>
  <si>
    <t>莫周春</t>
  </si>
  <si>
    <t>451229199910152783</t>
  </si>
  <si>
    <t>韦柳玲</t>
  </si>
  <si>
    <t>大化县雅龙乡尤齐村弄果屯</t>
  </si>
  <si>
    <t>韦仕合</t>
  </si>
  <si>
    <t>东莞市东城体育公园</t>
  </si>
  <si>
    <t>452731200301254819</t>
  </si>
  <si>
    <t>韦冠涛</t>
  </si>
  <si>
    <t>大化县大化镇上旗村敢二屯</t>
  </si>
  <si>
    <t>韦玉江</t>
  </si>
  <si>
    <t>452731200209282710</t>
  </si>
  <si>
    <t>韦寅海</t>
  </si>
  <si>
    <t>大化县雅龙乡宏伟村弄朋屯</t>
  </si>
  <si>
    <t>韦炳明</t>
  </si>
  <si>
    <t>451229200405215427</t>
  </si>
  <si>
    <t>韦艳莉</t>
  </si>
  <si>
    <t>大化县贡川乡清坡村旧圩屯</t>
  </si>
  <si>
    <t>韦美飞</t>
  </si>
  <si>
    <t>贡川乡卫生院</t>
  </si>
  <si>
    <t>451229200409270044</t>
  </si>
  <si>
    <t>黄乐乐</t>
  </si>
  <si>
    <t>大化县大化镇建设村一巷屯</t>
  </si>
  <si>
    <t>黄连康</t>
  </si>
  <si>
    <t>452731200308302123</t>
  </si>
  <si>
    <t>黄芳妙</t>
  </si>
  <si>
    <t>大化县皇秀乡小区村一巷八号屯</t>
  </si>
  <si>
    <t>451229200107073926</t>
  </si>
  <si>
    <t>韦玉林</t>
  </si>
  <si>
    <t>大化县乙圩乡常怀村班林屯</t>
  </si>
  <si>
    <t>韦成坡</t>
  </si>
  <si>
    <t>451229200303232429</t>
  </si>
  <si>
    <t>罗青艳</t>
  </si>
  <si>
    <t>大化县板升乡八好村弄甲屯</t>
  </si>
  <si>
    <t>罗序荣</t>
  </si>
  <si>
    <t>452731200205160628</t>
  </si>
  <si>
    <t>覃静初</t>
  </si>
  <si>
    <t>大化县百马乡孟豆村单眼屯</t>
  </si>
  <si>
    <t>覃建新</t>
  </si>
  <si>
    <t>451229200606181227</t>
  </si>
  <si>
    <t>韦云萍</t>
  </si>
  <si>
    <t>大化县岩滩镇下皇村百达屯</t>
  </si>
  <si>
    <t>南宁市西乡塘区龙腾路雅里新村小区</t>
  </si>
  <si>
    <t>45122920020320122x</t>
  </si>
  <si>
    <t>唐冬合</t>
  </si>
  <si>
    <t>唐奇恩</t>
  </si>
  <si>
    <t>451229200302262415</t>
  </si>
  <si>
    <t>蓝福幸</t>
  </si>
  <si>
    <t>蒙金平</t>
  </si>
  <si>
    <t>451229200112202120</t>
  </si>
  <si>
    <t>秦孟沙</t>
  </si>
  <si>
    <t>秦灯锋</t>
  </si>
  <si>
    <t>452731200111292427</t>
  </si>
  <si>
    <t>屈献良</t>
  </si>
  <si>
    <t>大化县板升乡罗海村升平屯</t>
  </si>
  <si>
    <t>屈光宁</t>
  </si>
  <si>
    <t>452731200310110315</t>
  </si>
  <si>
    <t>韦建坤</t>
  </si>
  <si>
    <t>大化县六也乡华善村弄母屯</t>
  </si>
  <si>
    <t>韦敏阳</t>
  </si>
  <si>
    <t>452731200305264221</t>
  </si>
  <si>
    <t>李湘</t>
  </si>
  <si>
    <t>大化县姜圩乡艾圩村艾下屯</t>
  </si>
  <si>
    <t>李洪江</t>
  </si>
  <si>
    <t>准备去南宁医院要证明</t>
  </si>
  <si>
    <t>45122920031103182X</t>
  </si>
  <si>
    <t>卢翌佳</t>
  </si>
  <si>
    <t>大化县江南乡陇汉村龙板屯</t>
  </si>
  <si>
    <t>卢国富</t>
  </si>
  <si>
    <t>已通知</t>
  </si>
  <si>
    <t>452731199912292421</t>
  </si>
  <si>
    <t>杨凤银</t>
  </si>
  <si>
    <t>杨顺标</t>
  </si>
  <si>
    <t>451229200305230013</t>
  </si>
  <si>
    <t>唐耿</t>
  </si>
  <si>
    <t>大化县大化镇凤翔村六上屯</t>
  </si>
  <si>
    <t>唐秀珊</t>
  </si>
  <si>
    <t>452731200209221221</t>
  </si>
  <si>
    <t>覃潇</t>
  </si>
  <si>
    <t>大化县岩滩镇吉发村六马屯</t>
  </si>
  <si>
    <t>覃秀惠</t>
  </si>
  <si>
    <t>452731200304100911</t>
  </si>
  <si>
    <t>蓝华良</t>
  </si>
  <si>
    <t>大化县都阳镇都阳村上周屯</t>
  </si>
  <si>
    <t>蓝勇</t>
  </si>
  <si>
    <t>13481869373</t>
  </si>
  <si>
    <t>452127200103102710</t>
  </si>
  <si>
    <t>徐风盛</t>
  </si>
  <si>
    <t>徐飞</t>
  </si>
  <si>
    <t>452731200311050318</t>
  </si>
  <si>
    <t>韦庄平</t>
  </si>
  <si>
    <t>大化县六也乡德礼村板江屯</t>
  </si>
  <si>
    <t>韦启连</t>
  </si>
  <si>
    <t>452731200111191239</t>
  </si>
  <si>
    <t>李袖增</t>
  </si>
  <si>
    <t>大化县岩滩镇棉山村六合屯</t>
  </si>
  <si>
    <t>韦荣玉</t>
  </si>
  <si>
    <t>452730200212025989</t>
  </si>
  <si>
    <t>韦彩菇</t>
  </si>
  <si>
    <t>都安县地苏乡清水村弄温屯</t>
  </si>
  <si>
    <t>韦瑞隆</t>
  </si>
  <si>
    <t>452731200301085138</t>
  </si>
  <si>
    <t>陶日信</t>
  </si>
  <si>
    <t>陶昌敏</t>
  </si>
  <si>
    <t>451229200307150922</t>
  </si>
  <si>
    <t>覃玲珑</t>
  </si>
  <si>
    <t>覃相修</t>
  </si>
  <si>
    <t>452731200106200321</t>
  </si>
  <si>
    <t>黄晶晶</t>
  </si>
  <si>
    <t>大化县大化镇六也村弄茶村屯</t>
  </si>
  <si>
    <t>黄建适</t>
  </si>
  <si>
    <t>451229200302070026</t>
  </si>
  <si>
    <t>黄春梅1</t>
  </si>
  <si>
    <t>大化县大化镇达悟村卜楼屯</t>
  </si>
  <si>
    <t>蒙秀元</t>
  </si>
  <si>
    <t>452731200204113619</t>
  </si>
  <si>
    <t>覃应</t>
  </si>
  <si>
    <t>覃仁敏</t>
  </si>
  <si>
    <t>451229200503255123</t>
  </si>
  <si>
    <t>陆英培</t>
  </si>
  <si>
    <t>大化县共和乡古乔村那味屯</t>
  </si>
  <si>
    <t>陆宏山</t>
  </si>
  <si>
    <t>452731200303043329</t>
  </si>
  <si>
    <t>龙菲菲</t>
  </si>
  <si>
    <t>大化县北景镇板兰村弄学屯</t>
  </si>
  <si>
    <t>龙合昌</t>
  </si>
  <si>
    <t>451229200002242420</t>
  </si>
  <si>
    <t>梁秋院</t>
  </si>
  <si>
    <t>大化县板升乡弄冠村戈一屯</t>
  </si>
  <si>
    <t>梁银生</t>
  </si>
  <si>
    <t>452731200105201832</t>
  </si>
  <si>
    <t>蓝寿</t>
  </si>
  <si>
    <t>大化县江南乡上和村古减屯</t>
  </si>
  <si>
    <t>蓝永</t>
  </si>
  <si>
    <t>451229200209221221</t>
  </si>
  <si>
    <t>甘丽树</t>
  </si>
  <si>
    <t>大化县岩滩镇棉山村那当屯</t>
  </si>
  <si>
    <t>甘明全</t>
  </si>
  <si>
    <t>1597777860144</t>
  </si>
  <si>
    <t>452731200308015722</t>
  </si>
  <si>
    <t>韦俪锦</t>
  </si>
  <si>
    <t>韦荏芳</t>
  </si>
  <si>
    <t>广东深圳</t>
  </si>
  <si>
    <t>452731200305205416</t>
  </si>
  <si>
    <t>农远禄</t>
  </si>
  <si>
    <t>大化县贡川乡什陇村局大屯</t>
  </si>
  <si>
    <t>农元规</t>
  </si>
  <si>
    <t>452731200204222129</t>
  </si>
  <si>
    <t>毛凤金</t>
  </si>
  <si>
    <t>大化县七百弄乡戈从村戈从屯</t>
  </si>
  <si>
    <t>杨金荣</t>
  </si>
  <si>
    <t>452731200301023623</t>
  </si>
  <si>
    <t>林金前</t>
  </si>
  <si>
    <t>大化县北景镇平方村塘朴屯</t>
  </si>
  <si>
    <t>林正团</t>
  </si>
  <si>
    <t>451229200108081813</t>
  </si>
  <si>
    <t>韦贵阳</t>
  </si>
  <si>
    <t>大化县江南乡尝梅村弄洪屯</t>
  </si>
  <si>
    <t>韦建儒</t>
  </si>
  <si>
    <t>451229200208132729</t>
  </si>
  <si>
    <t>韦春莹</t>
  </si>
  <si>
    <t>韦可珠</t>
  </si>
  <si>
    <t>451229200304101228</t>
  </si>
  <si>
    <t>覃莉莉1</t>
  </si>
  <si>
    <t>覃敏东</t>
  </si>
  <si>
    <t>452731200111114516</t>
  </si>
  <si>
    <t>陆荣铭</t>
  </si>
  <si>
    <t>大化县古文乡义和村六京屯</t>
  </si>
  <si>
    <t>陆辉</t>
  </si>
  <si>
    <t>452731200007094527</t>
  </si>
  <si>
    <t>卢春喜</t>
  </si>
  <si>
    <t>大化县古文乡茂林村弄仪屯</t>
  </si>
  <si>
    <t>卢建华</t>
  </si>
  <si>
    <t>451229200206160320</t>
  </si>
  <si>
    <t>韦丽娜1</t>
  </si>
  <si>
    <t>大化县六也乡华善村亚岭屯</t>
  </si>
  <si>
    <t>蒙仙娥</t>
  </si>
  <si>
    <t>13652469681</t>
  </si>
  <si>
    <t>451229200206053920</t>
  </si>
  <si>
    <t>覃鲜梅</t>
  </si>
  <si>
    <t>覃天向</t>
  </si>
  <si>
    <t>15277858220</t>
  </si>
  <si>
    <t>452731200205274529</t>
  </si>
  <si>
    <t>蓝淞潞</t>
  </si>
  <si>
    <t>大化县江南乡江洲村那巴屯</t>
  </si>
  <si>
    <t>卢利金</t>
  </si>
  <si>
    <t>451229200005082143</t>
  </si>
  <si>
    <t>蓝爱花</t>
  </si>
  <si>
    <t>大化县七百弄乡弄呈村弄朝屯</t>
  </si>
  <si>
    <t>蓝朝群</t>
  </si>
  <si>
    <t>15112705282</t>
  </si>
  <si>
    <t>452731199908023325</t>
  </si>
  <si>
    <t>韦秀英</t>
  </si>
  <si>
    <t>大化县北景镇弄冠村卡足屯</t>
  </si>
  <si>
    <t>韦桂明</t>
  </si>
  <si>
    <t>452731200301145428</t>
  </si>
  <si>
    <t>韦嘉欣</t>
  </si>
  <si>
    <t>大化县大化镇龙口村百件屯</t>
  </si>
  <si>
    <t>韦乃兵</t>
  </si>
  <si>
    <t>452731200203012111</t>
  </si>
  <si>
    <t>韦昌宏1</t>
  </si>
  <si>
    <t>大化县新化乡东路二巷村42号屯</t>
  </si>
  <si>
    <t>韦德胜</t>
  </si>
  <si>
    <t>451224200205183326</t>
  </si>
  <si>
    <t>覃瑜梅</t>
  </si>
  <si>
    <t>东兰县大同乡平勇村纳贯屯</t>
  </si>
  <si>
    <t>覃国松</t>
  </si>
  <si>
    <t>452731200205123616</t>
  </si>
  <si>
    <t>覃永洲</t>
  </si>
  <si>
    <t>覃海康</t>
  </si>
  <si>
    <t>451229200304211224</t>
  </si>
  <si>
    <t>唐梦将</t>
  </si>
  <si>
    <t>大化县岩滩镇六说村那伦屯</t>
  </si>
  <si>
    <t>唐旭品</t>
  </si>
  <si>
    <t>452731200309122415</t>
  </si>
  <si>
    <t>覃昊1</t>
  </si>
  <si>
    <t>大化县板升乡升平村拉圩屯</t>
  </si>
  <si>
    <t>覃坤卫</t>
  </si>
  <si>
    <t>452731200305254218</t>
  </si>
  <si>
    <t>蒙浩1</t>
  </si>
  <si>
    <t>大化县羌圩乡健康村那康屯</t>
  </si>
  <si>
    <t>蒙有文</t>
  </si>
  <si>
    <t>452731200201173616</t>
  </si>
  <si>
    <t>杨准</t>
  </si>
  <si>
    <t>大化县北景镇江栋村那关屯</t>
  </si>
  <si>
    <t>覃英彦</t>
  </si>
  <si>
    <t>451229200202063945</t>
  </si>
  <si>
    <t>蓝柳秋</t>
  </si>
  <si>
    <t>大化县乙圩乡巴岩村那闷屯</t>
  </si>
  <si>
    <t>蓝波</t>
  </si>
  <si>
    <t>451229200404010315</t>
  </si>
  <si>
    <t>班佳璐</t>
  </si>
  <si>
    <t>班联军</t>
  </si>
  <si>
    <t>451229200303274223</t>
  </si>
  <si>
    <t>韦艳满</t>
  </si>
  <si>
    <t>韦球</t>
  </si>
  <si>
    <t>452731200109010312</t>
  </si>
  <si>
    <t>蒙朝浪</t>
  </si>
  <si>
    <t>大化县大化镇流水村定皇屯</t>
  </si>
  <si>
    <t>蒙锦权</t>
  </si>
  <si>
    <t>451229200007172417</t>
  </si>
  <si>
    <t>蒙宗威</t>
  </si>
  <si>
    <t>大化县板升乡弄朗村弄边屯</t>
  </si>
  <si>
    <t>451229200408121223</t>
  </si>
  <si>
    <t>周江社</t>
  </si>
  <si>
    <t>大化县岩滩镇吉发村六必屯</t>
  </si>
  <si>
    <t>周生亮</t>
  </si>
  <si>
    <t>15875246065</t>
  </si>
  <si>
    <t>452731200305192117</t>
  </si>
  <si>
    <t>吴俊贤</t>
  </si>
  <si>
    <t>大化县七百弄乡弄合村大豆屯</t>
  </si>
  <si>
    <t>吴敏</t>
  </si>
  <si>
    <t>452731200206152128</t>
  </si>
  <si>
    <t>韦金秋</t>
  </si>
  <si>
    <t>大化县七百弄乡弄雄村歪管屯</t>
  </si>
  <si>
    <t>韦志香</t>
  </si>
  <si>
    <t>13617786531</t>
  </si>
  <si>
    <t>452731200302180911</t>
  </si>
  <si>
    <t>韦宏腾</t>
  </si>
  <si>
    <t>大化县大化镇满江村龙江屯</t>
  </si>
  <si>
    <t>甘柳春</t>
  </si>
  <si>
    <t>452731200209303657</t>
  </si>
  <si>
    <t>唐运庭</t>
  </si>
  <si>
    <t>大化县北景镇那色村北景街724号屯</t>
  </si>
  <si>
    <t>唐秀勤</t>
  </si>
  <si>
    <t>45273120030721181X</t>
  </si>
  <si>
    <t>黄汉钠</t>
  </si>
  <si>
    <t>大化县江南乡法棠村细上屯</t>
  </si>
  <si>
    <t>黄明忠</t>
  </si>
  <si>
    <t>452731200301115421</t>
  </si>
  <si>
    <t>韦颖</t>
  </si>
  <si>
    <t>大化县贡川乡等宦村坡存屯</t>
  </si>
  <si>
    <t>黄春金</t>
  </si>
  <si>
    <t>451229200201153615</t>
  </si>
  <si>
    <t>蓝东顺</t>
  </si>
  <si>
    <t>蓝万英</t>
  </si>
  <si>
    <t>452731200207053623</t>
  </si>
  <si>
    <t>覃五妹</t>
  </si>
  <si>
    <t>大化县北景镇那色村九洞屯</t>
  </si>
  <si>
    <t>黎丽梅</t>
  </si>
  <si>
    <t>451229200310172428</t>
  </si>
  <si>
    <t>蓝春娟</t>
  </si>
  <si>
    <t>大化县板升乡雷村马屯</t>
  </si>
  <si>
    <t>蓝高唯</t>
  </si>
  <si>
    <t>13457050738</t>
  </si>
  <si>
    <t>451229200210274224</t>
  </si>
  <si>
    <t>黄美春1</t>
  </si>
  <si>
    <t>大化县姜圩乡坡马村那农屯</t>
  </si>
  <si>
    <t>黄忠平</t>
  </si>
  <si>
    <t>452731200209293911</t>
  </si>
  <si>
    <t>覃帅宁</t>
  </si>
  <si>
    <t>覃子枫</t>
  </si>
  <si>
    <t>17807875221</t>
  </si>
  <si>
    <t>452731200309102449</t>
  </si>
  <si>
    <t>蒙秋林</t>
  </si>
  <si>
    <t>大化县板升乡弄立村弄立屯</t>
  </si>
  <si>
    <t>蒙俊</t>
  </si>
  <si>
    <t>13481865065</t>
  </si>
  <si>
    <t>45122920031203212X</t>
  </si>
  <si>
    <t>蓝金美</t>
  </si>
  <si>
    <t>蓝爱春</t>
  </si>
  <si>
    <t>18070864527</t>
  </si>
  <si>
    <t>451229200008012722</t>
  </si>
  <si>
    <t>韦春喜</t>
  </si>
  <si>
    <t>大化县雅龙乡红日村弄益屯</t>
  </si>
  <si>
    <t>韦春绿</t>
  </si>
  <si>
    <t>13632770522</t>
  </si>
  <si>
    <t>451229200302155126</t>
  </si>
  <si>
    <t>陆丽琴</t>
  </si>
  <si>
    <t>大化县共和乡共和村皂局屯</t>
  </si>
  <si>
    <t>陆兰吉</t>
  </si>
  <si>
    <t>452731200211271818</t>
  </si>
  <si>
    <t>蓝祥</t>
  </si>
  <si>
    <t>蓝荣飞</t>
  </si>
  <si>
    <t>451229200209265718</t>
  </si>
  <si>
    <t>韦庆松</t>
  </si>
  <si>
    <t>韦汉儒</t>
  </si>
  <si>
    <t>451229200103242729</t>
  </si>
  <si>
    <t>韦柳玉1</t>
  </si>
  <si>
    <t>大化县雅龙乡伟平村弄门屯</t>
  </si>
  <si>
    <t>唐金色</t>
  </si>
  <si>
    <t>452731200210285716</t>
  </si>
  <si>
    <t>唐秀宗</t>
  </si>
  <si>
    <t>452731200307201240</t>
  </si>
  <si>
    <t>陆智</t>
  </si>
  <si>
    <t>陆建荣</t>
  </si>
  <si>
    <t>13737981381</t>
  </si>
  <si>
    <t>450124200210154224</t>
  </si>
  <si>
    <t>黄金香</t>
  </si>
  <si>
    <t>马山县周鹿乡智超村怡村屯</t>
  </si>
  <si>
    <t>黄健神</t>
  </si>
  <si>
    <t>45122920051218032X</t>
  </si>
  <si>
    <t>韦慧倩</t>
  </si>
  <si>
    <t>大化县六也乡春贵村英依屯</t>
  </si>
  <si>
    <t>韦勤立</t>
  </si>
  <si>
    <t>451229200201105410</t>
  </si>
  <si>
    <t>韦盛海</t>
  </si>
  <si>
    <t>大化县贡川乡清坡村定吾屯</t>
  </si>
  <si>
    <t>韦忠吉</t>
  </si>
  <si>
    <t>45122920020925391X</t>
  </si>
  <si>
    <t>覃宏</t>
  </si>
  <si>
    <t>覃世勇</t>
  </si>
  <si>
    <t>15878820674</t>
  </si>
  <si>
    <t>452731200012210625</t>
  </si>
  <si>
    <t>覃春月</t>
  </si>
  <si>
    <t>大化县百马乡孟豆村古楼屯</t>
  </si>
  <si>
    <t>覃建吉</t>
  </si>
  <si>
    <t>452731200306220917</t>
  </si>
  <si>
    <t>覃矛</t>
  </si>
  <si>
    <t>覃小丹</t>
  </si>
  <si>
    <t>452127200109180939</t>
  </si>
  <si>
    <t>潘保县</t>
  </si>
  <si>
    <t>马山县林圩乡东庄村新屯</t>
  </si>
  <si>
    <t>潘世基</t>
  </si>
  <si>
    <t>广西大化</t>
  </si>
  <si>
    <t>452731200304010019</t>
  </si>
  <si>
    <t>黄菊</t>
  </si>
  <si>
    <t>黄富山</t>
  </si>
  <si>
    <t>452731200503104544</t>
  </si>
  <si>
    <t>韦露露</t>
  </si>
  <si>
    <t>大化县古文乡雄怀村弄陈屯</t>
  </si>
  <si>
    <t>韦世群</t>
  </si>
  <si>
    <t>平果市榜圩镇卫生院</t>
  </si>
  <si>
    <t>452731200305040623</t>
  </si>
  <si>
    <t>蓝方芳</t>
  </si>
  <si>
    <t>大化县百马乡永靖村六塔屯</t>
  </si>
  <si>
    <t>蓝元林</t>
  </si>
  <si>
    <t>451229199906202143</t>
  </si>
  <si>
    <t>蒙秋云</t>
  </si>
  <si>
    <t>蒙正合</t>
  </si>
  <si>
    <t>广东佛山</t>
  </si>
  <si>
    <t>45273120010923333X</t>
  </si>
  <si>
    <t>蓝金和</t>
  </si>
  <si>
    <t>大化县北景镇安兰村弄兰屯</t>
  </si>
  <si>
    <t>蓝成龙</t>
  </si>
  <si>
    <t>北海市银海区大型临时接种点</t>
  </si>
  <si>
    <t>450124200107092715</t>
  </si>
  <si>
    <t>黄明</t>
  </si>
  <si>
    <t>马山县周鹿乡坛沙村慢屯</t>
  </si>
  <si>
    <t>黄建校</t>
  </si>
  <si>
    <t>452127200302123338</t>
  </si>
  <si>
    <t>农家庆</t>
  </si>
  <si>
    <t>马山县永州乡五弄村弄劳屯</t>
  </si>
  <si>
    <t>农会彬</t>
  </si>
  <si>
    <t>广西南宁</t>
  </si>
  <si>
    <t>452127200205123328</t>
  </si>
  <si>
    <t>韦曼周</t>
  </si>
  <si>
    <t>韦昊生</t>
  </si>
  <si>
    <t>452127200105230628</t>
  </si>
  <si>
    <t>韦先先</t>
  </si>
  <si>
    <t>韦日明韦日明</t>
  </si>
  <si>
    <t>452731200304035734</t>
  </si>
  <si>
    <t>韦宏伟</t>
  </si>
  <si>
    <t>大化县大化镇坡了村板外屯</t>
  </si>
  <si>
    <t>韦克成</t>
  </si>
  <si>
    <t>452731200208205115</t>
  </si>
  <si>
    <t>陆吕财</t>
  </si>
  <si>
    <t>陆永贤</t>
  </si>
  <si>
    <t>452731200208185433</t>
  </si>
  <si>
    <t>韦家诚</t>
  </si>
  <si>
    <t>韦雄明</t>
  </si>
  <si>
    <t>452731200211200665</t>
  </si>
  <si>
    <t>覃莹莹</t>
  </si>
  <si>
    <t>大化县百马乡孟豆村弄仰屯</t>
  </si>
  <si>
    <t>覃承东</t>
  </si>
  <si>
    <t>广东东莞</t>
  </si>
  <si>
    <t>在广东东莞第一针疫苗预约不上</t>
  </si>
  <si>
    <t>452731200210090927</t>
  </si>
  <si>
    <t>黄雅贝</t>
  </si>
  <si>
    <t>大化县都阳镇武城村那坡屯</t>
  </si>
  <si>
    <t>黄义</t>
  </si>
  <si>
    <t>452731200208283324</t>
  </si>
  <si>
    <t>龙癸芬</t>
  </si>
  <si>
    <t>龙合进</t>
  </si>
  <si>
    <t>450124200211072423</t>
  </si>
  <si>
    <t>韦翠一</t>
  </si>
  <si>
    <t>韦江</t>
  </si>
  <si>
    <t>452731200306156927</t>
  </si>
  <si>
    <t>唐源星</t>
  </si>
  <si>
    <t>大化县大化镇百秀村绿坡屯</t>
  </si>
  <si>
    <t>唐运朋</t>
  </si>
  <si>
    <t>451229200207251224</t>
  </si>
  <si>
    <t>覃晓丹</t>
  </si>
  <si>
    <t>大化县岩滩镇吉发村那龙屯</t>
  </si>
  <si>
    <t>覃喜</t>
  </si>
  <si>
    <t>452731200302185114</t>
  </si>
  <si>
    <t>黄世富</t>
  </si>
  <si>
    <t>大化县共和乡颁桃村下梯屯</t>
  </si>
  <si>
    <t>黄盛忠</t>
  </si>
  <si>
    <t>452731200210204816</t>
  </si>
  <si>
    <t>韦赞</t>
  </si>
  <si>
    <t>大化县大化镇上旗村内二屯</t>
  </si>
  <si>
    <t>韦宝参</t>
  </si>
  <si>
    <t>多次打电话，不告诉具体时间和地点</t>
  </si>
  <si>
    <t>452731200301304839</t>
  </si>
  <si>
    <t>韦钰乾</t>
  </si>
  <si>
    <t>大化县大化镇流水村中二屯</t>
  </si>
  <si>
    <t>韦俊杰</t>
  </si>
  <si>
    <t>452731200312101236</t>
  </si>
  <si>
    <t>唐洪</t>
  </si>
  <si>
    <t>大化县岩滩镇棉山村合远屯</t>
  </si>
  <si>
    <t>覃慧琼</t>
  </si>
  <si>
    <t>451229200211224237</t>
  </si>
  <si>
    <t>陆建设</t>
  </si>
  <si>
    <t>大化县羌圩乡洪筹村六劳屯</t>
  </si>
  <si>
    <t>韦德平</t>
  </si>
  <si>
    <t>452731200211125415</t>
  </si>
  <si>
    <t>苏发展</t>
  </si>
  <si>
    <t>苏宏先</t>
  </si>
  <si>
    <t>451229200110225118</t>
  </si>
  <si>
    <t>韦榕</t>
  </si>
  <si>
    <t>大化县共和乡中良村中力屯</t>
  </si>
  <si>
    <t>韦富川</t>
  </si>
  <si>
    <t>452731200306190623</t>
  </si>
  <si>
    <t>黄淑梅</t>
  </si>
  <si>
    <t>大化县百马乡永靖村上岸屯</t>
  </si>
  <si>
    <t>452731200305191827</t>
  </si>
  <si>
    <t>覃青青</t>
  </si>
  <si>
    <t>覃芳敏</t>
  </si>
  <si>
    <t>广东省水电医院</t>
  </si>
  <si>
    <t>广东广州</t>
  </si>
  <si>
    <t>451229200303132727</t>
  </si>
  <si>
    <t>唐英婵</t>
  </si>
  <si>
    <t>大化县雅龙乡西村弄扒屯</t>
  </si>
  <si>
    <t>唐秀情</t>
  </si>
  <si>
    <t>451229200205162412</t>
  </si>
  <si>
    <t>蒙海宁</t>
  </si>
  <si>
    <t>大化县板升乡弄立村一队屯</t>
  </si>
  <si>
    <t>蒙干全</t>
  </si>
  <si>
    <t>南方医科大学顺德医院</t>
  </si>
  <si>
    <t>广东东莞道滘</t>
  </si>
  <si>
    <t>452731200311145114</t>
  </si>
  <si>
    <t>韦港</t>
  </si>
  <si>
    <t>大化县共和乡水力村龙尚屯</t>
  </si>
  <si>
    <t>韦奇东</t>
  </si>
  <si>
    <t>广东深圳沙边</t>
  </si>
  <si>
    <t>452731200210010915</t>
  </si>
  <si>
    <t>黄词</t>
  </si>
  <si>
    <t>大化县都阳镇都阳村屯</t>
  </si>
  <si>
    <t>黄敏信</t>
  </si>
  <si>
    <t>452731200307200037</t>
  </si>
  <si>
    <t>蓝家恒</t>
  </si>
  <si>
    <t>大化县大化镇文化路南港村屯</t>
  </si>
  <si>
    <t>蓝湖</t>
  </si>
  <si>
    <t>南宁市青秀区津头社区卫生服务中心</t>
  </si>
  <si>
    <t>452731200305173610</t>
  </si>
  <si>
    <t>覃寄棉</t>
  </si>
  <si>
    <t>大化县北景镇北景街村19号屯</t>
  </si>
  <si>
    <t>覃源波</t>
  </si>
  <si>
    <t>北景乡卫生院</t>
  </si>
  <si>
    <t>深圳市龙华区富士康科技集团</t>
  </si>
  <si>
    <t>452622200307113310</t>
  </si>
  <si>
    <t>廖丰胜</t>
  </si>
  <si>
    <t>田阳县玉凤乡华彰村那类屯</t>
  </si>
  <si>
    <t>廖兵雄</t>
  </si>
  <si>
    <t>百色市田阳区大型临时接种点</t>
  </si>
  <si>
    <t>广西田阳</t>
  </si>
  <si>
    <t>451229200109172426</t>
  </si>
  <si>
    <t>蓝素叶</t>
  </si>
  <si>
    <t>大化县板升乡八好村弄平屯</t>
  </si>
  <si>
    <t>蓝绍光</t>
  </si>
  <si>
    <t>451229200202195120</t>
  </si>
  <si>
    <t>覃英丹</t>
  </si>
  <si>
    <t>覃世光</t>
  </si>
  <si>
    <t>451229200107152122</t>
  </si>
  <si>
    <t>蓝芳梅</t>
  </si>
  <si>
    <t>蓝志英</t>
  </si>
  <si>
    <t>452731200202221229</t>
  </si>
  <si>
    <t>覃菲晴</t>
  </si>
  <si>
    <t>大化县岩滩镇常吉村上吉屯</t>
  </si>
  <si>
    <t>覃杰</t>
  </si>
  <si>
    <t>广东东莞塘厦镇</t>
  </si>
  <si>
    <t>451229200110101828</t>
  </si>
  <si>
    <t>蒙灵艳</t>
  </si>
  <si>
    <t>大化县江南乡龙汉村陇板屯</t>
  </si>
  <si>
    <t>广东江门</t>
  </si>
  <si>
    <t>452731200304080922</t>
  </si>
  <si>
    <t>韦蓉柏</t>
  </si>
  <si>
    <t>大化县都阳镇加城村发刊屯</t>
  </si>
  <si>
    <t>韦吉甫</t>
  </si>
  <si>
    <t>广东省东莞市长安镇新安医院</t>
  </si>
  <si>
    <t>452731200211155120</t>
  </si>
  <si>
    <t>梁莹华</t>
  </si>
  <si>
    <t>大化县共和乡颁桃村龙近屯</t>
  </si>
  <si>
    <t>梁世锦</t>
  </si>
  <si>
    <t>451229200208202117</t>
  </si>
  <si>
    <t>蓝天闰</t>
  </si>
  <si>
    <t>蓝炳璜</t>
  </si>
  <si>
    <t>452731200307120918</t>
  </si>
  <si>
    <t>覃苻益</t>
  </si>
  <si>
    <t>覃华銮</t>
  </si>
  <si>
    <t>452731200208150011</t>
  </si>
  <si>
    <t>黄万耀</t>
  </si>
  <si>
    <t>大化县大化镇文昌路村南四里屯</t>
  </si>
  <si>
    <t>黄顺德</t>
  </si>
  <si>
    <t>45273119981009546x</t>
  </si>
  <si>
    <t>班月妹</t>
  </si>
  <si>
    <t>大化县贡川乡龙眼村单乃屯</t>
  </si>
  <si>
    <t>班启辉</t>
  </si>
  <si>
    <t>佛山市南海区丹灶镇社区卫生服务中心预防接种门诊</t>
  </si>
  <si>
    <t>佛山市南海区第八人民医院</t>
  </si>
  <si>
    <t>452731200307163627</t>
  </si>
  <si>
    <t>唐金合</t>
  </si>
  <si>
    <t>唐旭宝</t>
  </si>
  <si>
    <t>东莞市企石镇社区卫生服务中心</t>
  </si>
  <si>
    <t>451229200208205123</t>
  </si>
  <si>
    <t>韦孟娜</t>
  </si>
  <si>
    <t>大化县共和乡颁桃村龙房屯</t>
  </si>
  <si>
    <t>韦正苏</t>
  </si>
  <si>
    <t>东莞市东城医院立新分院</t>
  </si>
  <si>
    <t>东莞东城区美维电路有县公司</t>
  </si>
  <si>
    <t>452731200212215420</t>
  </si>
  <si>
    <t>陆艳丰</t>
  </si>
  <si>
    <t>452731200303041227</t>
  </si>
  <si>
    <t>覃韦东雷</t>
  </si>
  <si>
    <t>大化县岩滩镇棉山村定圩四屯</t>
  </si>
  <si>
    <t>覃玉法</t>
  </si>
  <si>
    <t>452731200205010021</t>
  </si>
  <si>
    <t>蓝思颖</t>
  </si>
  <si>
    <t>大化县大化镇文化路南二巷4里村屯</t>
  </si>
  <si>
    <t>蓝任屏</t>
  </si>
  <si>
    <t>451229200212282164</t>
  </si>
  <si>
    <t>蒙丽秋</t>
  </si>
  <si>
    <t>大化县七百弄乡古竹村坡所屯</t>
  </si>
  <si>
    <t>蒙玉刚</t>
  </si>
  <si>
    <t>451229200305071841</t>
  </si>
  <si>
    <t>蒙佩玉</t>
  </si>
  <si>
    <t>大化县江南乡合民村弄合屯</t>
  </si>
  <si>
    <t>蒙庆元</t>
  </si>
  <si>
    <t>451229200103272725</t>
  </si>
  <si>
    <t>蓝秋晨</t>
  </si>
  <si>
    <t>大化县雅龙乡胜利村弄坡屯</t>
  </si>
  <si>
    <t>蓝显师</t>
  </si>
  <si>
    <t>452731200401155543</t>
  </si>
  <si>
    <t>韦凤美</t>
  </si>
  <si>
    <t>大化县大化镇龙口村龙王屯</t>
  </si>
  <si>
    <t>韦教斌</t>
  </si>
  <si>
    <t>深圳市龙华区人民医院民治社区健康服务中心</t>
  </si>
  <si>
    <t>451229200310241227</t>
  </si>
  <si>
    <t>黄银</t>
  </si>
  <si>
    <t>大化县岩滩镇东扛村上仙屯</t>
  </si>
  <si>
    <t>黄保华</t>
  </si>
  <si>
    <t>452731200209171228</t>
  </si>
  <si>
    <t>廖佳媛</t>
  </si>
  <si>
    <t>大化县岩滩镇常吉村上吉一屯</t>
  </si>
  <si>
    <t>廖胜</t>
  </si>
  <si>
    <t>东莞市塘厦镇</t>
  </si>
  <si>
    <t>452731200210054854</t>
  </si>
  <si>
    <t>韦云汶</t>
  </si>
  <si>
    <t>韦乃甫</t>
  </si>
  <si>
    <t>452731200201014535</t>
  </si>
  <si>
    <t>蓝远航</t>
  </si>
  <si>
    <t>大化县古文乡良美村弄美屯</t>
  </si>
  <si>
    <t>蓝如海</t>
  </si>
  <si>
    <t>451229200110221811</t>
  </si>
  <si>
    <t>蓝荣强</t>
  </si>
  <si>
    <t>大化县江南乡尝梅村元常屯</t>
  </si>
  <si>
    <t>蓝明春</t>
  </si>
  <si>
    <t>451229200209291211</t>
  </si>
  <si>
    <t>何富波</t>
  </si>
  <si>
    <t>大化县岩滩镇吉发村内心屯</t>
  </si>
  <si>
    <t>何正农</t>
  </si>
  <si>
    <t>452127200206180930</t>
  </si>
  <si>
    <t>宋建豪</t>
  </si>
  <si>
    <t>马山县林圩乡新华村宋屯</t>
  </si>
  <si>
    <t>宋国威</t>
  </si>
  <si>
    <t>东莞长安医院</t>
  </si>
  <si>
    <t>451229200503164547</t>
  </si>
  <si>
    <t>蓝阳</t>
  </si>
  <si>
    <t>蓝寿含</t>
  </si>
  <si>
    <t>深圳坪山</t>
  </si>
  <si>
    <t>多次联系，说18号回大化，19号才打</t>
  </si>
  <si>
    <t>452731200209283625</t>
  </si>
  <si>
    <t>唐玉桂</t>
  </si>
  <si>
    <t>大化县北景镇平方村弄层屯</t>
  </si>
  <si>
    <t>唐旭前</t>
  </si>
  <si>
    <t>451227200205211429</t>
  </si>
  <si>
    <t>梁肖璐</t>
  </si>
  <si>
    <t>巴马县那桃乡班交村六相屯</t>
  </si>
  <si>
    <t>覃美秋</t>
  </si>
  <si>
    <t>45273120030802571X</t>
  </si>
  <si>
    <t>覃元柏</t>
  </si>
  <si>
    <t>黄珍玲</t>
  </si>
  <si>
    <t>452731200103152416</t>
  </si>
  <si>
    <t>刘顺涛</t>
  </si>
  <si>
    <t>大化县大化镇流水村下山屯</t>
  </si>
  <si>
    <t>吴团英</t>
  </si>
  <si>
    <t>452731200306204810</t>
  </si>
  <si>
    <t>沈天云</t>
  </si>
  <si>
    <t>大化县大化镇尝梅村下严屯</t>
  </si>
  <si>
    <t>沈顶道</t>
  </si>
  <si>
    <t>452731200212010919</t>
  </si>
  <si>
    <t>覃玲金</t>
  </si>
  <si>
    <t>452731200207240912</t>
  </si>
  <si>
    <t>覃振卓</t>
  </si>
  <si>
    <t>覃尚明</t>
  </si>
  <si>
    <t>452731200307144821</t>
  </si>
  <si>
    <t>韦金桃</t>
  </si>
  <si>
    <t>大化县大化镇上旗村望远屯</t>
  </si>
  <si>
    <t>韦肖庆</t>
  </si>
  <si>
    <t>45122920020307032X</t>
  </si>
  <si>
    <t>韦喜梅</t>
  </si>
  <si>
    <t>大化县六也乡加司村弄水屯</t>
  </si>
  <si>
    <t>韦瑞庭</t>
  </si>
  <si>
    <t>451229200203212711</t>
  </si>
  <si>
    <t>韦林佑</t>
  </si>
  <si>
    <t>韦振吉</t>
  </si>
  <si>
    <t>东莞市厚街卫生服务中心</t>
  </si>
  <si>
    <t>452731200208143663</t>
  </si>
  <si>
    <t>林惠婷</t>
  </si>
  <si>
    <t>大化县北景镇平方村塘圤屯</t>
  </si>
  <si>
    <t>林华猛</t>
  </si>
  <si>
    <t>452731200205235423</t>
  </si>
  <si>
    <t>徐梦婷</t>
  </si>
  <si>
    <t>大化县贡川乡什陇村农乐屯</t>
  </si>
  <si>
    <t>徐孝标</t>
  </si>
  <si>
    <t>451229200102154225</t>
  </si>
  <si>
    <t>陈秋艳</t>
  </si>
  <si>
    <t>陈强</t>
  </si>
  <si>
    <t>东莞道滘济川广场</t>
  </si>
  <si>
    <t>452731200212040317</t>
  </si>
  <si>
    <t>韦年锦</t>
  </si>
  <si>
    <t>大化县六也乡豆也村地麻屯</t>
  </si>
  <si>
    <t>韦启杰</t>
  </si>
  <si>
    <t>15296076708</t>
  </si>
  <si>
    <t>东莞桥头体育馆</t>
  </si>
  <si>
    <t>452731200112293675</t>
  </si>
  <si>
    <t>黄河</t>
  </si>
  <si>
    <t>黄显基</t>
  </si>
  <si>
    <t>452731200306255722</t>
  </si>
  <si>
    <t>韦丽灵</t>
  </si>
  <si>
    <t>韦训田</t>
  </si>
  <si>
    <t>451229200110142726</t>
  </si>
  <si>
    <t>蒙艳欢</t>
  </si>
  <si>
    <t>大化县雅龙乡西村弄卜屯</t>
  </si>
  <si>
    <t>蒙桂朝</t>
  </si>
  <si>
    <t>452731200302161227</t>
  </si>
  <si>
    <t>韦慧琳</t>
  </si>
  <si>
    <t>韦灵生</t>
  </si>
  <si>
    <t>佛山市南海区人民医院</t>
  </si>
  <si>
    <t>452731200211210919</t>
  </si>
  <si>
    <t>覃禹铭</t>
  </si>
  <si>
    <t>大化县都阳镇满江村曾屯</t>
  </si>
  <si>
    <t>黄江燕</t>
  </si>
  <si>
    <t>都阳镇中心卫生院</t>
  </si>
  <si>
    <t>451229200306202735</t>
  </si>
  <si>
    <t>唐洁</t>
  </si>
  <si>
    <t>大化县七百弄乡弄良村弄石屯</t>
  </si>
  <si>
    <t>唐毓道</t>
  </si>
  <si>
    <t>45273120021128212x</t>
  </si>
  <si>
    <t>韦湘慧</t>
  </si>
  <si>
    <t>大化县七百弄乡弄腾村长谷屯</t>
  </si>
  <si>
    <t>韦德光</t>
  </si>
  <si>
    <t>18176136658</t>
  </si>
  <si>
    <t>452731200304295413</t>
  </si>
  <si>
    <t>韦生杭</t>
  </si>
  <si>
    <t>大化县大化镇龙口村上古丰屯</t>
  </si>
  <si>
    <t>韦新龙</t>
  </si>
  <si>
    <t>45273120020522242x</t>
  </si>
  <si>
    <t>姚长英</t>
  </si>
  <si>
    <t>大化县板升乡弄纪村弄里屯</t>
  </si>
  <si>
    <t>姚敦军</t>
  </si>
  <si>
    <t>452731200302280349</t>
  </si>
  <si>
    <t>韦肖媚</t>
  </si>
  <si>
    <t>大化县六也乡加司村加司屯</t>
  </si>
  <si>
    <t>蓝翠荣</t>
  </si>
  <si>
    <t>452731200304262128</t>
  </si>
  <si>
    <t>蒙婷玲</t>
  </si>
  <si>
    <t>大化县七百弄乡弄合村弄包屯</t>
  </si>
  <si>
    <t>蒙桂理</t>
  </si>
  <si>
    <t>452731200211261222</t>
  </si>
  <si>
    <t>黄壁</t>
  </si>
  <si>
    <t>黄承标</t>
  </si>
  <si>
    <t>451229200307302113</t>
  </si>
  <si>
    <t>韦涵涛</t>
  </si>
  <si>
    <t>韦锦标</t>
  </si>
  <si>
    <t>452731200303305421</t>
  </si>
  <si>
    <t>韦喜娜</t>
  </si>
  <si>
    <t>韦荣干</t>
  </si>
  <si>
    <t>大化县体育馆广场</t>
  </si>
  <si>
    <t>451229200409232726</t>
  </si>
  <si>
    <t>唐玉华</t>
  </si>
  <si>
    <t>大化县雅龙乡宏伟村弄江屯</t>
  </si>
  <si>
    <t>唐克</t>
  </si>
  <si>
    <t>雅龙乡人民医院</t>
  </si>
  <si>
    <t>451229200306030320</t>
  </si>
  <si>
    <t>花艳湾</t>
  </si>
  <si>
    <t>大化县六也乡和平村动肯屯</t>
  </si>
  <si>
    <t>花广平</t>
  </si>
  <si>
    <t>深圳坪山区沙湖社区</t>
  </si>
  <si>
    <t>451229200202135718</t>
  </si>
  <si>
    <t>韦启宁</t>
  </si>
  <si>
    <t>大化县大化镇龙口村巴羊屯</t>
  </si>
  <si>
    <t>韦国喜</t>
  </si>
  <si>
    <t>451229200308175128</t>
  </si>
  <si>
    <t>蓝婷</t>
  </si>
  <si>
    <t>大化县共和乡水力村龙梧屯</t>
  </si>
  <si>
    <t>蓝桂金</t>
  </si>
  <si>
    <t>451229200102062718</t>
  </si>
  <si>
    <t>蒙照钊</t>
  </si>
  <si>
    <t>蒙志荣</t>
  </si>
  <si>
    <t>45122920020519211x</t>
  </si>
  <si>
    <t>蓝剑</t>
  </si>
  <si>
    <t>蓝福忠</t>
  </si>
  <si>
    <t>广东东莞奕东集团</t>
  </si>
  <si>
    <t>45122920030927032X</t>
  </si>
  <si>
    <t>韦雪惠</t>
  </si>
  <si>
    <t>大化县六也乡春贵村弄贵屯</t>
  </si>
  <si>
    <t>韦兆新</t>
  </si>
  <si>
    <t>452731200206084823</t>
  </si>
  <si>
    <t>韦艳彬</t>
  </si>
  <si>
    <t>大化县亮山乡巴环屯村屯</t>
  </si>
  <si>
    <t>韦华</t>
  </si>
  <si>
    <t>452122200209121811</t>
  </si>
  <si>
    <t>于武强</t>
  </si>
  <si>
    <t>横县南乡红宜村大唐村屯</t>
  </si>
  <si>
    <t>于乃木</t>
  </si>
  <si>
    <t>广东深圳文山社康中心</t>
  </si>
  <si>
    <t>452731200105110922</t>
  </si>
  <si>
    <t>覃艳艳</t>
  </si>
  <si>
    <t>覃根</t>
  </si>
  <si>
    <t>452731200208311217</t>
  </si>
  <si>
    <t>谭伟坚</t>
  </si>
  <si>
    <t>大化县岩滩镇常吉村六豆屯</t>
  </si>
  <si>
    <t>谭要利</t>
  </si>
  <si>
    <t>18070828467</t>
  </si>
  <si>
    <t>452731200303184818</t>
  </si>
  <si>
    <t>韦腾飞</t>
  </si>
  <si>
    <t>韦双朋</t>
  </si>
  <si>
    <t>15977888571</t>
  </si>
  <si>
    <t>大化县妇幼</t>
  </si>
  <si>
    <t>451229200304090928</t>
  </si>
  <si>
    <t>唐艳婷</t>
  </si>
  <si>
    <t>大化县都阳镇满江村良旺屯</t>
  </si>
  <si>
    <t>唐运希</t>
  </si>
  <si>
    <t>451229200610144226</t>
  </si>
  <si>
    <t>廖丽平</t>
  </si>
  <si>
    <t>大化县羌圩乡艾圩村那合屯</t>
  </si>
  <si>
    <t>廖宏芬</t>
  </si>
  <si>
    <t>45122920011122212x</t>
  </si>
  <si>
    <t>蓝艳萍</t>
  </si>
  <si>
    <t>大化县七百弄乡弄合村弄宜屯</t>
  </si>
  <si>
    <t>蓝金新</t>
  </si>
  <si>
    <t>451229200108242410</t>
  </si>
  <si>
    <t>蓝小虎</t>
  </si>
  <si>
    <t>蓝铁</t>
  </si>
  <si>
    <t>深圳宝安区</t>
  </si>
  <si>
    <t>452731200311064824</t>
  </si>
  <si>
    <t>韦妙如</t>
  </si>
  <si>
    <t>大化县大化镇流水村板堆屯</t>
  </si>
  <si>
    <t>韦翠平</t>
  </si>
  <si>
    <t>451229200203050011</t>
  </si>
  <si>
    <t>韦图伟</t>
  </si>
  <si>
    <t>大化县大化镇大调村单邱屯</t>
  </si>
  <si>
    <t>韦连欢</t>
  </si>
  <si>
    <t>13860419745</t>
  </si>
  <si>
    <t>452731200212031218</t>
  </si>
  <si>
    <t>韦国山</t>
  </si>
  <si>
    <t>韦英学</t>
  </si>
  <si>
    <t>15277851651</t>
  </si>
  <si>
    <t>452731200208225722</t>
  </si>
  <si>
    <t>韦杼坍</t>
  </si>
  <si>
    <t>大化县大化镇国税小区村屯</t>
  </si>
  <si>
    <t>苏海英</t>
  </si>
  <si>
    <t>452731200210120348</t>
  </si>
  <si>
    <t>袁玉婷</t>
  </si>
  <si>
    <t>大化县六也乡和平村荼勤屯</t>
  </si>
  <si>
    <t>袁坤</t>
  </si>
  <si>
    <t>452731200404083661</t>
  </si>
  <si>
    <t>李华</t>
  </si>
  <si>
    <t>李正杰</t>
  </si>
  <si>
    <t>452731200208024824</t>
  </si>
  <si>
    <t>韦香妮</t>
  </si>
  <si>
    <t>大化县大化镇敦肃村雷轰屯</t>
  </si>
  <si>
    <t>韦校平</t>
  </si>
  <si>
    <t>451229200209011224</t>
  </si>
  <si>
    <t>覃瀚</t>
  </si>
  <si>
    <t>韦妹淑</t>
  </si>
  <si>
    <t>452731200102283318</t>
  </si>
  <si>
    <t>蒙吉祥</t>
  </si>
  <si>
    <t>大化县北景镇安兰村弄多屯</t>
  </si>
  <si>
    <t>蒙胜勤</t>
  </si>
  <si>
    <t>452731200106220322</t>
  </si>
  <si>
    <t>黄柳笑</t>
  </si>
  <si>
    <t>大化县六也乡弄茶村淰浇屯</t>
  </si>
  <si>
    <t>黄宝营</t>
  </si>
  <si>
    <t>451229200303035716</t>
  </si>
  <si>
    <t>潘保能</t>
  </si>
  <si>
    <t>大化县大化镇古感村红河56号屯</t>
  </si>
  <si>
    <t>潘志秀</t>
  </si>
  <si>
    <t>深圳大学总医院</t>
  </si>
  <si>
    <t>宝安区中医院壹号公馆</t>
  </si>
  <si>
    <t>452731200207114828</t>
  </si>
  <si>
    <t>韦敏妮</t>
  </si>
  <si>
    <t>大化县大化镇景山村塘也屯</t>
  </si>
  <si>
    <t>韦富平</t>
  </si>
  <si>
    <t>451229200302175717</t>
  </si>
  <si>
    <t>韦汉烜</t>
  </si>
  <si>
    <t>大化县大化镇百秀村六圩屯</t>
  </si>
  <si>
    <t>韦荣富</t>
  </si>
  <si>
    <t>451229200108151834</t>
  </si>
  <si>
    <t>覃庆</t>
  </si>
  <si>
    <t>大化县江南乡塘么村那袍1号屯</t>
  </si>
  <si>
    <t>韦香田</t>
  </si>
  <si>
    <t>452731200303101816</t>
  </si>
  <si>
    <t>覃万生</t>
  </si>
  <si>
    <t>覃后</t>
  </si>
  <si>
    <t>452731200210272720</t>
  </si>
  <si>
    <t>韦雅梦</t>
  </si>
  <si>
    <t>大化县雅龙乡雅林村弄鲁屯</t>
  </si>
  <si>
    <t>韦焕宗</t>
  </si>
  <si>
    <t>451229200208121827</t>
  </si>
  <si>
    <t>韦柳升</t>
  </si>
  <si>
    <t>大化县江南乡尝梅村卡号屯</t>
  </si>
  <si>
    <t>韦韩</t>
  </si>
  <si>
    <t>45122920020318364X</t>
  </si>
  <si>
    <t>韦艳车</t>
  </si>
  <si>
    <t>覃金凤</t>
  </si>
  <si>
    <t>451229200305191237</t>
  </si>
  <si>
    <t>覃俭</t>
  </si>
  <si>
    <t>覃庆金</t>
  </si>
  <si>
    <t>451229200211071218</t>
  </si>
  <si>
    <t>覃禄疆</t>
  </si>
  <si>
    <t>覃福庆</t>
  </si>
  <si>
    <t>451229200204183916</t>
  </si>
  <si>
    <t>韦华松</t>
  </si>
  <si>
    <t>大化县乙圩乡巴追村那降屯</t>
  </si>
  <si>
    <t>韦荣金</t>
  </si>
  <si>
    <t>452731200204186316</t>
  </si>
  <si>
    <t>黄泉鑫</t>
  </si>
  <si>
    <t>大化县大化电厂乡14栋村3楼135室屯</t>
  </si>
  <si>
    <t>卢木旺</t>
  </si>
  <si>
    <t>452731200301020035</t>
  </si>
  <si>
    <t>韦加方</t>
  </si>
  <si>
    <t>大化县大化镇城北巷村号屯</t>
  </si>
  <si>
    <t>韦桂成</t>
  </si>
  <si>
    <t>452731200209084511</t>
  </si>
  <si>
    <t>黄晟璐</t>
  </si>
  <si>
    <t>大化县古文乡良美村弄欢屯</t>
  </si>
  <si>
    <t>黄佩姿</t>
  </si>
  <si>
    <t>450802200303252544</t>
  </si>
  <si>
    <t>蒲思婷</t>
  </si>
  <si>
    <t>深圳南光社康中心</t>
  </si>
  <si>
    <t>深圳南山街道</t>
  </si>
  <si>
    <t>451229200002012748</t>
  </si>
  <si>
    <t>韦柳玉</t>
  </si>
  <si>
    <t>大化县雅龙乡盘兔村多一41号屯</t>
  </si>
  <si>
    <t>韦建业</t>
  </si>
  <si>
    <t>雅龙乡镇西街上卫生医院</t>
  </si>
  <si>
    <t>452731200203061220</t>
  </si>
  <si>
    <t>黄娇娇</t>
  </si>
  <si>
    <t>大化县岩滩镇吉发村那发屯</t>
  </si>
  <si>
    <t>黄尚勋</t>
  </si>
  <si>
    <t>13407753626</t>
  </si>
  <si>
    <t>451229200105120936</t>
  </si>
  <si>
    <t>黄家皓</t>
  </si>
  <si>
    <t>大化县都阳镇红都街村299号屯</t>
  </si>
  <si>
    <t>黄庆</t>
  </si>
  <si>
    <t>452731200305181856</t>
  </si>
  <si>
    <t>黄家川</t>
  </si>
  <si>
    <t>大化县江南乡带林村那徐屯</t>
  </si>
  <si>
    <t>黄海标</t>
  </si>
  <si>
    <t>大化体育场</t>
  </si>
  <si>
    <t>451229200102063622</t>
  </si>
  <si>
    <t>蒙亿</t>
  </si>
  <si>
    <t>大化县北景镇板兰村岩江屯</t>
  </si>
  <si>
    <t>罗浪平</t>
  </si>
  <si>
    <t>452731200207053682</t>
  </si>
  <si>
    <t>覃玉叶</t>
  </si>
  <si>
    <t>唐梅宴</t>
  </si>
  <si>
    <t>452731200307110015</t>
  </si>
  <si>
    <t>韦宇灿</t>
  </si>
  <si>
    <t>大化县大化镇新民路村九巷78号屯</t>
  </si>
  <si>
    <t>韦瑞录</t>
  </si>
  <si>
    <t>451229200111122428</t>
  </si>
  <si>
    <t>蒙星雨</t>
  </si>
  <si>
    <t>大化县板升乡弄雷村上灯屯</t>
  </si>
  <si>
    <t>蒙桂权</t>
  </si>
  <si>
    <t>451229200003162414</t>
  </si>
  <si>
    <t>蒙文圣</t>
  </si>
  <si>
    <t>大化县板升乡弄冠村弄合屯</t>
  </si>
  <si>
    <t>蒙安福</t>
  </si>
  <si>
    <t>451229200301192734</t>
  </si>
  <si>
    <t>韦景耀</t>
  </si>
  <si>
    <t>大化县雅龙乡伟平村巴尖屯</t>
  </si>
  <si>
    <t>韦岭</t>
  </si>
  <si>
    <t>13737965191</t>
  </si>
  <si>
    <t>452731200212053361</t>
  </si>
  <si>
    <t>蒙爱连</t>
  </si>
  <si>
    <t>大化县北景镇可考村可羊屯</t>
  </si>
  <si>
    <t>蒙仕芳</t>
  </si>
  <si>
    <t>南通市通州区人民医院</t>
  </si>
  <si>
    <t>451229200204223623</t>
  </si>
  <si>
    <t>曾培倩</t>
  </si>
  <si>
    <t>大化县北景镇六华村那休屯</t>
  </si>
  <si>
    <t>曾兆团</t>
  </si>
  <si>
    <t>东莞清溪新健力体育中心</t>
  </si>
  <si>
    <t>451229200301012422</t>
  </si>
  <si>
    <t>韦雪冰</t>
  </si>
  <si>
    <t>大化县板升乡升平村同牙屯</t>
  </si>
  <si>
    <t>韦金德</t>
  </si>
  <si>
    <t>452731200209032420</t>
  </si>
  <si>
    <t>覃爱思</t>
  </si>
  <si>
    <t>覃旺</t>
  </si>
  <si>
    <t>南宁体育馆</t>
  </si>
  <si>
    <t>451229200111072731</t>
  </si>
  <si>
    <t>唐运桥</t>
  </si>
  <si>
    <t>唐秀光</t>
  </si>
  <si>
    <t>45273120020718122X</t>
  </si>
  <si>
    <t>韦姣</t>
  </si>
  <si>
    <t>韦吉师</t>
  </si>
  <si>
    <t>45273120021017002x</t>
  </si>
  <si>
    <t>卢宣杉</t>
  </si>
  <si>
    <t>大化县大化镇建丰路村135号屯</t>
  </si>
  <si>
    <t>卢超宁</t>
  </si>
  <si>
    <t>452731200207090328</t>
  </si>
  <si>
    <t>韦肖红</t>
  </si>
  <si>
    <t>大化县六也乡豆也村上古屯</t>
  </si>
  <si>
    <t>韦显英</t>
  </si>
  <si>
    <t>452731200210025463</t>
  </si>
  <si>
    <t>韦振平</t>
  </si>
  <si>
    <t>大化县大化镇龙口村却下屯</t>
  </si>
  <si>
    <t>韦耀结</t>
  </si>
  <si>
    <t>451229200112024221</t>
  </si>
  <si>
    <t>李春娇</t>
  </si>
  <si>
    <t>李盛</t>
  </si>
  <si>
    <t>18278854389</t>
  </si>
  <si>
    <t>451229200303245422</t>
  </si>
  <si>
    <t>韦小英</t>
  </si>
  <si>
    <t>大化县大化镇贡川村局钗屯</t>
  </si>
  <si>
    <t>韦少伟</t>
  </si>
  <si>
    <t>南宁武鸣区广场</t>
  </si>
  <si>
    <t>451229200204190067</t>
  </si>
  <si>
    <t>韦慧姣</t>
  </si>
  <si>
    <t>大化县大化镇城北村三巷二里屯</t>
  </si>
  <si>
    <t>韦启良</t>
  </si>
  <si>
    <t>452127200206123629</t>
  </si>
  <si>
    <t>凌兰</t>
  </si>
  <si>
    <t>马山县永州乡亲爱村秀山屯</t>
  </si>
  <si>
    <t>凌泽善</t>
  </si>
  <si>
    <t>452731200108072714</t>
  </si>
  <si>
    <t>谢立宝</t>
  </si>
  <si>
    <t>大化县雅龙乡道德村弄石屯</t>
  </si>
  <si>
    <t>谢昌贵</t>
  </si>
  <si>
    <t>452127200408150924</t>
  </si>
  <si>
    <t>黄玲曼</t>
  </si>
  <si>
    <t>马山县林圩乡兴隆村羊垌屯</t>
  </si>
  <si>
    <t>黄可涛</t>
  </si>
  <si>
    <t>马山县林圩卫生院</t>
  </si>
  <si>
    <t>451229200210104225</t>
  </si>
  <si>
    <t>李娟</t>
  </si>
  <si>
    <t>大化县羌圩乡艾圩村坡下屯15号屯</t>
  </si>
  <si>
    <t>李善甘</t>
  </si>
  <si>
    <t>巴马县体育馆</t>
  </si>
  <si>
    <t>45122920010301243X</t>
  </si>
  <si>
    <t>蒙林</t>
  </si>
  <si>
    <t>大化县板升乡三洞村弄规屯</t>
  </si>
  <si>
    <t>东莞康怡医院</t>
  </si>
  <si>
    <t>441621200301244441</t>
  </si>
  <si>
    <t>赖文娟</t>
  </si>
  <si>
    <t>紫金县蓝塘乡自然村屯</t>
  </si>
  <si>
    <t>赖运祥</t>
  </si>
  <si>
    <t>452731200212025723</t>
  </si>
  <si>
    <t>韦艳欣</t>
  </si>
  <si>
    <t>大化县大化镇东明村二区屯</t>
  </si>
  <si>
    <t>韦永荣</t>
  </si>
  <si>
    <t>广西体育中心</t>
  </si>
  <si>
    <t>451229200010132758</t>
  </si>
  <si>
    <t>韦荣英</t>
  </si>
  <si>
    <t>罗秀金</t>
  </si>
  <si>
    <t>451229200203032147</t>
  </si>
  <si>
    <t>杨艳珍</t>
  </si>
  <si>
    <t>大化县七百弄乡保上村保上3号屯</t>
  </si>
  <si>
    <t>杨世华</t>
  </si>
  <si>
    <t>451229200211251817</t>
  </si>
  <si>
    <t>班松</t>
  </si>
  <si>
    <t>大化县江南乡尝梅村单示屯</t>
  </si>
  <si>
    <t>班干复</t>
  </si>
  <si>
    <t>佛山市狮山镇</t>
  </si>
  <si>
    <t>452731200111051818</t>
  </si>
  <si>
    <t>蓝培校</t>
  </si>
  <si>
    <t>蓝芝松</t>
  </si>
  <si>
    <t>452731200207120064</t>
  </si>
  <si>
    <t>黄家惠</t>
  </si>
  <si>
    <t>宾阳县思陇乡昆仑村屯</t>
  </si>
  <si>
    <t>柳惠玲</t>
  </si>
  <si>
    <t>452731200109031228</t>
  </si>
  <si>
    <t>覃芳云</t>
  </si>
  <si>
    <t>覃敏儒</t>
  </si>
  <si>
    <t>452731200211165417</t>
  </si>
  <si>
    <t>韦华定</t>
  </si>
  <si>
    <t>大化县贡川乡贡川村单德屯</t>
  </si>
  <si>
    <t>韦耀宝</t>
  </si>
  <si>
    <t>452731200210203610</t>
  </si>
  <si>
    <t>蓝云翔</t>
  </si>
  <si>
    <t>蓝正辉</t>
  </si>
  <si>
    <t>广东省深圳市龙华区观澜街道区域社区健康服务中心</t>
  </si>
  <si>
    <t>451229200208092122</t>
  </si>
  <si>
    <t>蒙柳新</t>
  </si>
  <si>
    <t>大化县七百弄乡弄京村弄元屯</t>
  </si>
  <si>
    <t>蒙永业</t>
  </si>
  <si>
    <t>广东省深圳市富士康招募中心</t>
  </si>
  <si>
    <t>新建社康中心</t>
  </si>
  <si>
    <t>451229200210181220</t>
  </si>
  <si>
    <t>李佳莹</t>
  </si>
  <si>
    <t>李华珍</t>
  </si>
  <si>
    <t>大化县岩滩镇卫生院</t>
  </si>
  <si>
    <t>451229200008051852</t>
  </si>
  <si>
    <t>卢俊喜</t>
  </si>
  <si>
    <t>大化县江南乡龙丘村楼上屯</t>
  </si>
  <si>
    <t>卢志峰</t>
  </si>
  <si>
    <t>13557280493</t>
  </si>
  <si>
    <t>巴马体育广场</t>
  </si>
  <si>
    <t>45273120020407391X</t>
  </si>
  <si>
    <t>覃海涛</t>
  </si>
  <si>
    <t>452731200107195413</t>
  </si>
  <si>
    <t>韦启盛</t>
  </si>
  <si>
    <t>大化县贡川乡清坡村坡线屯</t>
  </si>
  <si>
    <t>韦瑞灵</t>
  </si>
  <si>
    <t>452731200104022445</t>
  </si>
  <si>
    <t>梁凤妃</t>
  </si>
  <si>
    <t>梁黎</t>
  </si>
  <si>
    <t>452731200205161225</t>
  </si>
  <si>
    <t>覃春凤</t>
  </si>
  <si>
    <t>覃安毫</t>
  </si>
  <si>
    <t>452730200301115951</t>
  </si>
  <si>
    <t>苏继敏</t>
  </si>
  <si>
    <t>都安县地苏乡清水村东盆屯</t>
  </si>
  <si>
    <t>苏宏方</t>
  </si>
  <si>
    <t>都安县地苏乡卫生院</t>
  </si>
  <si>
    <t>452127200303222733</t>
  </si>
  <si>
    <t>磨承铸</t>
  </si>
  <si>
    <t>马山县周鹿乡琴马村庙界屯</t>
  </si>
  <si>
    <t>磨相永</t>
  </si>
  <si>
    <t>452731200207203644</t>
  </si>
  <si>
    <t>罗柳丛</t>
  </si>
  <si>
    <t>罗凤连</t>
  </si>
  <si>
    <t>452731200309021227</t>
  </si>
  <si>
    <t>覃汝萍</t>
  </si>
  <si>
    <t>覃郎东</t>
  </si>
  <si>
    <t>452731200204285453</t>
  </si>
  <si>
    <t>陆卫金</t>
  </si>
  <si>
    <t>陆荣智</t>
  </si>
  <si>
    <t>451229200207182417</t>
  </si>
  <si>
    <t>张成才</t>
  </si>
  <si>
    <t>大化县板升乡弄郎村弄烟屯</t>
  </si>
  <si>
    <t>张道昌</t>
  </si>
  <si>
    <t>南宁市江南区亭子卫生院</t>
  </si>
  <si>
    <t>45272820021212335X</t>
  </si>
  <si>
    <t>覃立敏</t>
  </si>
  <si>
    <t>东兰县大同乡平勇村巴堂屯</t>
  </si>
  <si>
    <t>覃忠胜</t>
  </si>
  <si>
    <t>452731200203090910</t>
  </si>
  <si>
    <t>覃睦</t>
  </si>
  <si>
    <t>覃文东</t>
  </si>
  <si>
    <t>451229200005223620</t>
  </si>
  <si>
    <t>蒙美丽</t>
  </si>
  <si>
    <t>大化县北景镇可考村弄平屯</t>
  </si>
  <si>
    <t>蒙孟仁</t>
  </si>
  <si>
    <t>深圳市龙华区</t>
  </si>
  <si>
    <t>452731200202243911</t>
  </si>
  <si>
    <t>黄卫忠</t>
  </si>
  <si>
    <t>黄忠锋</t>
  </si>
  <si>
    <t>15107786479</t>
  </si>
  <si>
    <t>大化县乙圩乡卫生院</t>
  </si>
  <si>
    <t>452127200212100626</t>
  </si>
  <si>
    <t>姚思靓</t>
  </si>
  <si>
    <t>马山县乔利乡乔利村17-2号屯</t>
  </si>
  <si>
    <t>覃冰</t>
  </si>
  <si>
    <t>451229200308081244</t>
  </si>
  <si>
    <t>韦小汐</t>
  </si>
  <si>
    <t>大化县岩滩镇六说村城三屯</t>
  </si>
  <si>
    <t>韦安杰</t>
  </si>
  <si>
    <t>在佛山务工预约不上疫苗</t>
  </si>
  <si>
    <t>451229200107051241</t>
  </si>
  <si>
    <t>黄玉仟</t>
  </si>
  <si>
    <t>大化县岩滩镇东扛村定龙屯</t>
  </si>
  <si>
    <t>黄显武</t>
  </si>
  <si>
    <t>452731200301300926</t>
  </si>
  <si>
    <t>覃珍榆</t>
  </si>
  <si>
    <t>452731200106013622</t>
  </si>
  <si>
    <t>覃凤莲</t>
  </si>
  <si>
    <t>大化县北景镇平方村那浪屯</t>
  </si>
  <si>
    <t>覃志生</t>
  </si>
  <si>
    <t>广东东莞桥头镇</t>
  </si>
  <si>
    <t>451229199810253616</t>
  </si>
  <si>
    <t>蒙健峰</t>
  </si>
  <si>
    <t>大化县北景镇平方村弄伦屯</t>
  </si>
  <si>
    <t>蒙定重</t>
  </si>
  <si>
    <t>2021年6月18号</t>
  </si>
  <si>
    <t>451229200109182114</t>
  </si>
  <si>
    <t>蒙安宁</t>
  </si>
  <si>
    <t>蒙宏伟</t>
  </si>
  <si>
    <t>东莞清溪医院</t>
  </si>
  <si>
    <t>451229200202124218</t>
  </si>
  <si>
    <t>谭辉</t>
  </si>
  <si>
    <t>大化县羌圩乡坡马村那良屯</t>
  </si>
  <si>
    <t>谭桂忠</t>
  </si>
  <si>
    <t>大化县羌圩卫生院</t>
  </si>
  <si>
    <t>45273120030506481X</t>
  </si>
  <si>
    <t>韦华财</t>
  </si>
  <si>
    <t>大化县大化镇流水村建足屯</t>
  </si>
  <si>
    <t>韦平</t>
  </si>
  <si>
    <t>451229200308161228</t>
  </si>
  <si>
    <t>黄愿迎</t>
  </si>
  <si>
    <t>黄辉</t>
  </si>
  <si>
    <t>452731200208234813</t>
  </si>
  <si>
    <t>大化县大化镇达悟村红河屯</t>
  </si>
  <si>
    <t>韦振克</t>
  </si>
  <si>
    <t>451229200402102726</t>
  </si>
  <si>
    <t>唐露菲</t>
  </si>
  <si>
    <t>唐秀金</t>
  </si>
  <si>
    <t>平果市新安镇卫生院</t>
  </si>
  <si>
    <t>45122920030721122X</t>
  </si>
  <si>
    <t>蒙丹丹</t>
  </si>
  <si>
    <t>大化县岩滩镇下皇村良抗屯</t>
  </si>
  <si>
    <t>蒙忠益</t>
  </si>
  <si>
    <t>45122920011023361x</t>
  </si>
  <si>
    <t>蒙仁坤</t>
  </si>
  <si>
    <t>大化县北景镇板兰村弄荣屯</t>
  </si>
  <si>
    <t>蒙仕林</t>
  </si>
  <si>
    <t>18378886827</t>
  </si>
  <si>
    <t>452731200302234895</t>
  </si>
  <si>
    <t>韦冠皇</t>
  </si>
  <si>
    <t>大化县大化镇亮山村刁亮屯</t>
  </si>
  <si>
    <t>韦炳伍</t>
  </si>
  <si>
    <t>13788283338</t>
  </si>
  <si>
    <t>452731200305294826</t>
  </si>
  <si>
    <t>唐相</t>
  </si>
  <si>
    <t>大化县大化镇仁良村板堆屯</t>
  </si>
  <si>
    <t>唐毓送</t>
  </si>
  <si>
    <t>451229200202182127</t>
  </si>
  <si>
    <t>邓雪霜</t>
  </si>
  <si>
    <t>大化县七百弄乡保上村长洞11号屯</t>
  </si>
  <si>
    <t>邓安勇</t>
  </si>
  <si>
    <t>452731200307061217</t>
  </si>
  <si>
    <t>覃福缘</t>
  </si>
  <si>
    <t>覃万红</t>
  </si>
  <si>
    <t>452731200109244813</t>
  </si>
  <si>
    <t>韦林汕</t>
  </si>
  <si>
    <t>韦汉生</t>
  </si>
  <si>
    <t>452731200302235118</t>
  </si>
  <si>
    <t>农敏</t>
  </si>
  <si>
    <t>大化县共和乡中良村农楼屯</t>
  </si>
  <si>
    <t>农文全</t>
  </si>
  <si>
    <t>452731200210250345</t>
  </si>
  <si>
    <t>蓝江嫙</t>
  </si>
  <si>
    <t>蓝敏业</t>
  </si>
  <si>
    <t>福田区非遗馆</t>
  </si>
  <si>
    <t>451229200008042411</t>
  </si>
  <si>
    <t>侯志警</t>
  </si>
  <si>
    <t>候宗成</t>
  </si>
  <si>
    <t>451229200309231224</t>
  </si>
  <si>
    <t>蓝志燕</t>
  </si>
  <si>
    <t>大化县岩滩镇东扛村洪四屯</t>
  </si>
  <si>
    <t>蓝景雷</t>
  </si>
  <si>
    <t>451229200206051220</t>
  </si>
  <si>
    <t>韦柳众</t>
  </si>
  <si>
    <t>韦德敏</t>
  </si>
  <si>
    <t>韦柳众预约到16号的疫苗</t>
  </si>
  <si>
    <t>452731200204200923</t>
  </si>
  <si>
    <t>宋春卫</t>
  </si>
  <si>
    <t>大化县都阳镇双福村头桥屯</t>
  </si>
  <si>
    <t>宋光汉</t>
  </si>
  <si>
    <t>45273120030830003X</t>
  </si>
  <si>
    <t>唐运豪</t>
  </si>
  <si>
    <t>大化县大化镇兴隆巷村16号屯</t>
  </si>
  <si>
    <t>唐江</t>
  </si>
  <si>
    <t>452731200312205123</t>
  </si>
  <si>
    <t>马丽敏</t>
  </si>
  <si>
    <t>大化县共和乡皂江村百卯屯</t>
  </si>
  <si>
    <t>马启金</t>
  </si>
  <si>
    <t>广东省深圳市宝安区松岗体育馆</t>
  </si>
  <si>
    <t>452624200303173335</t>
  </si>
  <si>
    <t>兰飞洋</t>
  </si>
  <si>
    <t>平果县榜圩乡安坤村母行屯</t>
  </si>
  <si>
    <t>兰江胜</t>
  </si>
  <si>
    <t>452726200308180022</t>
  </si>
  <si>
    <t>黄路露</t>
  </si>
  <si>
    <t>大化县江槟花园乡9栋二单元31村屯</t>
  </si>
  <si>
    <t>黄海广</t>
  </si>
  <si>
    <t>外出打工预约不上疫苗</t>
  </si>
  <si>
    <t>451229200001201811</t>
  </si>
  <si>
    <t>卢洽</t>
  </si>
  <si>
    <t>大化县江南乡陇丘村刷一屯</t>
  </si>
  <si>
    <t>卢金志</t>
  </si>
  <si>
    <t>451229200301080927</t>
  </si>
  <si>
    <t>覃琳记</t>
  </si>
  <si>
    <t>大化县都阳镇尚武村板屯</t>
  </si>
  <si>
    <t>覃福仁</t>
  </si>
  <si>
    <t>451229200106042722</t>
  </si>
  <si>
    <t>蓝娅雪</t>
  </si>
  <si>
    <t>大化县雅龙乡温和村弄火屯</t>
  </si>
  <si>
    <t>蓝桂生</t>
  </si>
  <si>
    <t>452731200211244828</t>
  </si>
  <si>
    <t>唐秋如</t>
  </si>
  <si>
    <t>大化县大化镇凤翔村下甫屯</t>
  </si>
  <si>
    <t>唐金康</t>
  </si>
  <si>
    <t>451229200209280619</t>
  </si>
  <si>
    <t>覃森</t>
  </si>
  <si>
    <t>大化县百马乡登排村百炼屯</t>
  </si>
  <si>
    <t>覃文权</t>
  </si>
  <si>
    <t>451227200107131265</t>
  </si>
  <si>
    <t>巴马县东山乡长洞村弄灯屯</t>
  </si>
  <si>
    <t>韦时刚</t>
  </si>
  <si>
    <t>巴马县东乡卫生院</t>
  </si>
  <si>
    <t>452731200308123627</t>
  </si>
  <si>
    <t>林小蝶</t>
  </si>
  <si>
    <t>林华阳</t>
  </si>
  <si>
    <t>452731200210305115</t>
  </si>
  <si>
    <t>韦海超</t>
  </si>
  <si>
    <t>覃世根</t>
  </si>
  <si>
    <t>452731200307271222</t>
  </si>
  <si>
    <t>韦滢莹</t>
  </si>
  <si>
    <t>覃月岭</t>
  </si>
  <si>
    <t>广东省珠江市平沙医院（珠海市第五人民医院）成人接种门诊</t>
  </si>
  <si>
    <t>451229200310214229</t>
  </si>
  <si>
    <t>韦肖荣</t>
  </si>
  <si>
    <t>韦奇峰</t>
  </si>
  <si>
    <t>深圳市龙华人民医院高峰社区健康服务中心</t>
  </si>
  <si>
    <t>451229200211082726</t>
  </si>
  <si>
    <t>蓝倩</t>
  </si>
  <si>
    <t>大化县雅龙乡温和村弄温屯</t>
  </si>
  <si>
    <t>蓝庆庭</t>
  </si>
  <si>
    <t>452731200307202729</t>
  </si>
  <si>
    <t>蒙月娟</t>
  </si>
  <si>
    <t>大化县雅龙乡温和村弄勒屯</t>
  </si>
  <si>
    <t>蒙有标</t>
  </si>
  <si>
    <t>451229200209140026</t>
  </si>
  <si>
    <t>韦丹</t>
  </si>
  <si>
    <t>韦汉立</t>
  </si>
  <si>
    <t>451229200306081232</t>
  </si>
  <si>
    <t>潘贵除</t>
  </si>
  <si>
    <t>大化县岩滩镇下皇村能地屯</t>
  </si>
  <si>
    <t>潘秀富</t>
  </si>
  <si>
    <t>452731200212024819</t>
  </si>
  <si>
    <t>韦浩</t>
  </si>
  <si>
    <t>大化县大化镇流水村下坡屯</t>
  </si>
  <si>
    <t>韦勇录</t>
  </si>
  <si>
    <t>452731200206011210</t>
  </si>
  <si>
    <t>韦乔木</t>
  </si>
  <si>
    <t>韦信超</t>
  </si>
  <si>
    <t>452731200305245717</t>
  </si>
  <si>
    <t>潘育涛</t>
  </si>
  <si>
    <t>大化县大化镇红电街村巴屯</t>
  </si>
  <si>
    <t>潘艺锋</t>
  </si>
  <si>
    <t>452731200208081829</t>
  </si>
  <si>
    <t>唐嫦钰</t>
  </si>
  <si>
    <t>大化县江南乡带林村六岭屯</t>
  </si>
  <si>
    <t>覃利妮</t>
  </si>
  <si>
    <t>45122920011011272X</t>
  </si>
  <si>
    <t>韦料</t>
  </si>
  <si>
    <t>韦志伍</t>
  </si>
  <si>
    <t>广东省黄埔区穗东街社区卫生服务中心</t>
  </si>
  <si>
    <t>451229200209292417</t>
  </si>
  <si>
    <t>蒙海洋</t>
  </si>
  <si>
    <t>大化县板升乡八好村同古二屯1号屯</t>
  </si>
  <si>
    <t>蒙桂香</t>
  </si>
  <si>
    <t>452731200302211212</t>
  </si>
  <si>
    <t>黄高照</t>
  </si>
  <si>
    <t>黄荣根</t>
  </si>
  <si>
    <t>深圳沙井卫生院</t>
  </si>
  <si>
    <t>451229200507142118</t>
  </si>
  <si>
    <t>蓝丞丙</t>
  </si>
  <si>
    <t>大化县七百弄乡弄平村光明屯</t>
  </si>
  <si>
    <t>蓝乾泽</t>
  </si>
  <si>
    <t>452127200301184227</t>
  </si>
  <si>
    <t>陆艳春</t>
  </si>
  <si>
    <t>马山县周鹿乡上荣村上力屯</t>
  </si>
  <si>
    <t>陆尚风</t>
  </si>
  <si>
    <t>451229200211192722</t>
  </si>
  <si>
    <t>蓝佩佩</t>
  </si>
  <si>
    <t>大化县雅龙乡西村弄机屯</t>
  </si>
  <si>
    <t>蓝师</t>
  </si>
  <si>
    <t>451229200302081227</t>
  </si>
  <si>
    <t>黄苗春</t>
  </si>
  <si>
    <t>黄承洋</t>
  </si>
  <si>
    <t>452731200304243621</t>
  </si>
  <si>
    <t>李林姣</t>
  </si>
  <si>
    <t>李正飞</t>
  </si>
  <si>
    <t>451229200010030321</t>
  </si>
  <si>
    <t>陆柳婷</t>
  </si>
  <si>
    <t>大化县六也乡和平村吞板屯</t>
  </si>
  <si>
    <t>陆永灵</t>
  </si>
  <si>
    <t>451229200301102719</t>
  </si>
  <si>
    <t>大化县雅龙乡西村火下屯</t>
  </si>
  <si>
    <t>韦海林</t>
  </si>
  <si>
    <t>452731200206270917</t>
  </si>
  <si>
    <t>陆健剑</t>
  </si>
  <si>
    <t>大化县百马乡永靖村说回一队屯</t>
  </si>
  <si>
    <t>陆琳</t>
  </si>
  <si>
    <t>451229200204152116</t>
  </si>
  <si>
    <t>蓝海陆</t>
  </si>
  <si>
    <t>大化县七百弄乡保上村弄花屯</t>
  </si>
  <si>
    <t>蓝桂球</t>
  </si>
  <si>
    <t>东莞市凤岗医院狂犬病暴露预防处置门诊</t>
  </si>
  <si>
    <t>452731200302285131</t>
  </si>
  <si>
    <t>陆甲</t>
  </si>
  <si>
    <t>大化县共和乡共和村香林街屯</t>
  </si>
  <si>
    <t>陆兰敏</t>
  </si>
  <si>
    <t>452731200302104214</t>
  </si>
  <si>
    <t>韦树</t>
  </si>
  <si>
    <t>大化县羌圩乡坡马村莫上屯</t>
  </si>
  <si>
    <t>韦英</t>
  </si>
  <si>
    <t>451229200309072120</t>
  </si>
  <si>
    <t>谭桥英</t>
  </si>
  <si>
    <t>谭会欢</t>
  </si>
  <si>
    <t>451229200108083624</t>
  </si>
  <si>
    <t>蒙金花</t>
  </si>
  <si>
    <t>大化县北景镇可考村弄炳屯</t>
  </si>
  <si>
    <t>蒙朝现</t>
  </si>
  <si>
    <t>451229200209232123</t>
  </si>
  <si>
    <t>蒙春燕</t>
  </si>
  <si>
    <t>蒙建东</t>
  </si>
  <si>
    <t>451229200110290323</t>
  </si>
  <si>
    <t>韦青云</t>
  </si>
  <si>
    <t>韦茂新</t>
  </si>
  <si>
    <t>452731200302164823</t>
  </si>
  <si>
    <t>韦雪丹</t>
  </si>
  <si>
    <t>大化县大化镇春兴村弄六屯</t>
  </si>
  <si>
    <t>韦流</t>
  </si>
  <si>
    <t>451229200312180624</t>
  </si>
  <si>
    <t>韦小兰</t>
  </si>
  <si>
    <t>深圳市龙华区人民医院高峰社区健康服务中心</t>
  </si>
  <si>
    <t>451229200003194221</t>
  </si>
  <si>
    <t>韦丽阳</t>
  </si>
  <si>
    <t>大化县羌圩乡坡马村巴莫屯</t>
  </si>
  <si>
    <t>韦荣克</t>
  </si>
  <si>
    <t>宝安区中心医院西乡体育中心临时接种点</t>
  </si>
  <si>
    <t>452731200211105430</t>
  </si>
  <si>
    <t>韦荣政</t>
  </si>
  <si>
    <t>大化县大化镇龙口村社齐屯</t>
  </si>
  <si>
    <t>韦必锋</t>
  </si>
  <si>
    <t>452731200301223617</t>
  </si>
  <si>
    <t>覃尚院</t>
  </si>
  <si>
    <t>林青春</t>
  </si>
  <si>
    <t>451229200308115715</t>
  </si>
  <si>
    <t>农元涛</t>
  </si>
  <si>
    <t>大化县大化镇百秀村六合屯</t>
  </si>
  <si>
    <t>农兴敏</t>
  </si>
  <si>
    <t>田东县医院非免疫规划疫苗门诊</t>
  </si>
  <si>
    <t>452731200306155713</t>
  </si>
  <si>
    <t>李航</t>
  </si>
  <si>
    <t>大化县大化镇红电南路447村屯</t>
  </si>
  <si>
    <t>韦秀荣</t>
  </si>
  <si>
    <t>452731200209044827</t>
  </si>
  <si>
    <t>韦妹儒</t>
  </si>
  <si>
    <t>大化县大化镇上旗村内一屯</t>
  </si>
  <si>
    <t>韦世宁</t>
  </si>
  <si>
    <t>450481200304111421</t>
  </si>
  <si>
    <t>韦金明</t>
  </si>
  <si>
    <t>大化县都阳镇武城村那洪屯</t>
  </si>
  <si>
    <t>珠海市金湾区三灶镇卫生院</t>
  </si>
  <si>
    <t>452731200302250326</t>
  </si>
  <si>
    <t>韦雅庆</t>
  </si>
  <si>
    <t>大化县六也乡春贵村丹桑屯</t>
  </si>
  <si>
    <t>韦荣真</t>
  </si>
  <si>
    <t>松岗人民医院松岗街道临时接种点</t>
  </si>
  <si>
    <t>大学城社康中心</t>
  </si>
  <si>
    <t>452731200112120328</t>
  </si>
  <si>
    <t>韦雅芳</t>
  </si>
  <si>
    <t>452731200209113925</t>
  </si>
  <si>
    <t>覃慧娜</t>
  </si>
  <si>
    <t>韦德志</t>
  </si>
  <si>
    <t>452731200206222421</t>
  </si>
  <si>
    <t>潘柳燕</t>
  </si>
  <si>
    <t>大化县板升乡弄纳村向阳屯</t>
  </si>
  <si>
    <t>潘应学</t>
  </si>
  <si>
    <t>452731200207283920</t>
  </si>
  <si>
    <t>韦玉娇</t>
  </si>
  <si>
    <t>韦东阳</t>
  </si>
  <si>
    <t>451229200105153623</t>
  </si>
  <si>
    <t>蓝艳</t>
  </si>
  <si>
    <t>大化县北景镇弄冠村弄冠屯</t>
  </si>
  <si>
    <t>蓝金林</t>
  </si>
  <si>
    <t>452731200303162715</t>
  </si>
  <si>
    <t>唐国程</t>
  </si>
  <si>
    <t>大化县雅龙乡林茂村弄关屯</t>
  </si>
  <si>
    <t>唐毓武</t>
  </si>
  <si>
    <t>451229200601012125</t>
  </si>
  <si>
    <t>蒙艳来</t>
  </si>
  <si>
    <t>蒙玉娥</t>
  </si>
  <si>
    <t>451229200210103644</t>
  </si>
  <si>
    <t>蒙爱利</t>
  </si>
  <si>
    <t>大化县北景镇弄冠村那弄屯</t>
  </si>
  <si>
    <t>蒙有金</t>
  </si>
  <si>
    <t>江苏省金华市永康市城西新区卫生院</t>
  </si>
  <si>
    <t>451229199812192124</t>
  </si>
  <si>
    <t>蓝柳艳</t>
  </si>
  <si>
    <t>蓝桂标</t>
  </si>
  <si>
    <t>452731200302084225</t>
  </si>
  <si>
    <t>覃炯锦</t>
  </si>
  <si>
    <t>大化县羌圩乡羌圩村街上屯</t>
  </si>
  <si>
    <t>覃史朝</t>
  </si>
  <si>
    <t>南宁市江南区富德社区卫生服务中心</t>
  </si>
  <si>
    <t>45273120020919063x</t>
  </si>
  <si>
    <t>韦寿行</t>
  </si>
  <si>
    <t>大化县百马乡永靖村那堆屯</t>
  </si>
  <si>
    <t>韦福义</t>
  </si>
  <si>
    <t>452702200206104378</t>
  </si>
  <si>
    <t>韦家彬</t>
  </si>
  <si>
    <t>宜州县庆远乡山谷路村24号屯</t>
  </si>
  <si>
    <t>韦炳汉</t>
  </si>
  <si>
    <t>452731200308040610</t>
  </si>
  <si>
    <t>陆明乐</t>
  </si>
  <si>
    <t>大化县百马乡永靖村同泽屯</t>
  </si>
  <si>
    <t>陆少先</t>
  </si>
  <si>
    <t>450121200212221225</t>
  </si>
  <si>
    <t>韦咏伦</t>
  </si>
  <si>
    <t>南宁县百济乡八联村佃坛坡屯</t>
  </si>
  <si>
    <t>韦增料</t>
  </si>
  <si>
    <t>452731200405183621</t>
  </si>
  <si>
    <t>潘利音</t>
  </si>
  <si>
    <t>潘旭光</t>
  </si>
  <si>
    <t>因病做手术,暂时不能接种疫苗</t>
  </si>
  <si>
    <t>452731200312303639</t>
  </si>
  <si>
    <t>覃祥</t>
  </si>
  <si>
    <t>覃昌</t>
  </si>
  <si>
    <t>451229200202262135</t>
  </si>
  <si>
    <t>蓝旭升</t>
  </si>
  <si>
    <t>蓝正周</t>
  </si>
  <si>
    <t>452731200308100038</t>
  </si>
  <si>
    <t>潘立尚</t>
  </si>
  <si>
    <t>大化县大化镇育才路村屯</t>
  </si>
  <si>
    <t>韦柳香</t>
  </si>
  <si>
    <t>452730200107015623</t>
  </si>
  <si>
    <t>韦心茹</t>
  </si>
  <si>
    <t>大化县镇北乡城北巷村3号屯</t>
  </si>
  <si>
    <t>韦家冠</t>
  </si>
  <si>
    <t>452731200112164849</t>
  </si>
  <si>
    <t>韦江璐</t>
  </si>
  <si>
    <t>大化县镇北乡仁良村水上屯16号屯</t>
  </si>
  <si>
    <t>韦小周</t>
  </si>
  <si>
    <t>广东省佛山市顺德市大良社区卫生服务中心（体育中心临时接种点）</t>
  </si>
  <si>
    <t>451229200312025421</t>
  </si>
  <si>
    <t>陆丽婷</t>
  </si>
  <si>
    <t>陆建正</t>
  </si>
  <si>
    <t>451229200701252118</t>
  </si>
  <si>
    <t>蓝伟建</t>
  </si>
  <si>
    <t>蓝正光</t>
  </si>
  <si>
    <t>452731200301061814</t>
  </si>
  <si>
    <t>韦金航</t>
  </si>
  <si>
    <t>韦吉峰</t>
  </si>
  <si>
    <t>451229200403050315</t>
  </si>
  <si>
    <t>蓝出</t>
  </si>
  <si>
    <t>大化县六也乡加司村弄么屯</t>
  </si>
  <si>
    <t>蓝杰</t>
  </si>
  <si>
    <t>452731199903152435</t>
  </si>
  <si>
    <t>蒙智堡</t>
  </si>
  <si>
    <t>大化县板升乡弄系村上拥屯</t>
  </si>
  <si>
    <t>蒙安松</t>
  </si>
  <si>
    <t>18178891905</t>
  </si>
  <si>
    <t>451229200305202805</t>
  </si>
  <si>
    <t>韦丽娜</t>
  </si>
  <si>
    <t>大化县雅龙乡西村弄宁屯</t>
  </si>
  <si>
    <t>韦家忠</t>
  </si>
  <si>
    <t>两江镇卫生院</t>
  </si>
  <si>
    <t>桂林市临桂区罗山湖水上乐园奕斓艺术</t>
  </si>
  <si>
    <t>451229200403081226</t>
  </si>
  <si>
    <t>韦金条</t>
  </si>
  <si>
    <t>韦安勇</t>
  </si>
  <si>
    <t>15977887157</t>
  </si>
  <si>
    <t>45122920040715391X</t>
  </si>
  <si>
    <t>覃满</t>
  </si>
  <si>
    <t>大化县乙圩乡常怀村良力屯</t>
  </si>
  <si>
    <t>覃干燕</t>
  </si>
  <si>
    <t>巴马镇体育馆</t>
  </si>
  <si>
    <t>巴马体育馆</t>
  </si>
  <si>
    <t>452731200302200329</t>
  </si>
  <si>
    <t>蓝依婷</t>
  </si>
  <si>
    <t>大化县六也乡边弄村古料屯</t>
  </si>
  <si>
    <t>蓝君德</t>
  </si>
  <si>
    <t>18070861618</t>
  </si>
  <si>
    <t>451229200312230011</t>
  </si>
  <si>
    <t>韦锦涛</t>
  </si>
  <si>
    <t>大化县大化镇流水村弄吉板上屯</t>
  </si>
  <si>
    <t>韦康涛</t>
  </si>
  <si>
    <t>13407752471</t>
  </si>
  <si>
    <t>452725200402040011</t>
  </si>
  <si>
    <t>韦曾茂</t>
  </si>
  <si>
    <t>南丹县城关镇民行北路村28号屯</t>
  </si>
  <si>
    <t>韦炳福</t>
  </si>
  <si>
    <t>南丹体育馆</t>
  </si>
  <si>
    <t>南丹县城关镇民行北路28号</t>
  </si>
  <si>
    <t>452731200406204818</t>
  </si>
  <si>
    <t>韦安</t>
  </si>
  <si>
    <t>大化县大化镇达悟村内下屯</t>
  </si>
  <si>
    <t>452731200304201827</t>
  </si>
  <si>
    <t>韦丹妙</t>
  </si>
  <si>
    <t>大化县江南乡带林村古案屯</t>
  </si>
  <si>
    <t>韦文照</t>
  </si>
  <si>
    <t>452731200307191812</t>
  </si>
  <si>
    <t>韦东城</t>
  </si>
  <si>
    <t>大化县江南乡合民村弄水屯</t>
  </si>
  <si>
    <t>韦善祥</t>
  </si>
  <si>
    <t>江南敬老</t>
  </si>
  <si>
    <t>451229200306021811</t>
  </si>
  <si>
    <t>蓝家宝</t>
  </si>
  <si>
    <t>大化县江南乡几怀村岩腰屯</t>
  </si>
  <si>
    <t>江南敬老院</t>
  </si>
  <si>
    <t>451229200311235718</t>
  </si>
  <si>
    <t>黄华</t>
  </si>
  <si>
    <t>452731200306142410</t>
  </si>
  <si>
    <t>韦善严</t>
  </si>
  <si>
    <t>韦志勇</t>
  </si>
  <si>
    <t>451229200209123912</t>
  </si>
  <si>
    <t>谭尚元</t>
  </si>
  <si>
    <t>谭志红</t>
  </si>
  <si>
    <t>452731200405091233</t>
  </si>
  <si>
    <t>苏三富</t>
  </si>
  <si>
    <t>苏利敬</t>
  </si>
  <si>
    <t>452731200309103636</t>
  </si>
  <si>
    <t>覃雄浩</t>
  </si>
  <si>
    <t>覃尚升</t>
  </si>
  <si>
    <t>452731200205034517</t>
  </si>
  <si>
    <t>陆金吉</t>
  </si>
  <si>
    <t>452731200310100010</t>
  </si>
  <si>
    <t>陈祖豪</t>
  </si>
  <si>
    <t>大化县镇北乡新化东路村39号屯</t>
  </si>
  <si>
    <t>韦美荣</t>
  </si>
  <si>
    <t>45273120030328451X</t>
  </si>
  <si>
    <t>唐秀强</t>
  </si>
  <si>
    <t>唐育年</t>
  </si>
  <si>
    <t>452731200402193613</t>
  </si>
  <si>
    <t>大化县北景镇六华村东暖屯</t>
  </si>
  <si>
    <t>杨庆美</t>
  </si>
  <si>
    <t>451229200303262716</t>
  </si>
  <si>
    <t>班昌杰</t>
  </si>
  <si>
    <t>大化县雅龙乡胜利村双香屯</t>
  </si>
  <si>
    <t>班桂朝</t>
  </si>
  <si>
    <t>452731200202071814</t>
  </si>
  <si>
    <t>蒙安锋</t>
  </si>
  <si>
    <t>大化县江南乡弄丘村弄乃屯</t>
  </si>
  <si>
    <t>蒙金玉</t>
  </si>
  <si>
    <t>451229200108112114</t>
  </si>
  <si>
    <t>蓝冠鸿</t>
  </si>
  <si>
    <t>大化县七百弄乡弄合村弄朝屯</t>
  </si>
  <si>
    <t>蓝月妹</t>
  </si>
  <si>
    <t>大化体育管</t>
  </si>
  <si>
    <t>451229200402145726</t>
  </si>
  <si>
    <t>韦凤妮</t>
  </si>
  <si>
    <t>韦月奎</t>
  </si>
  <si>
    <t>451229200308011238</t>
  </si>
  <si>
    <t>李志能</t>
  </si>
  <si>
    <t>大化县岩滩镇协和村良弄屯</t>
  </si>
  <si>
    <t>李玉祥</t>
  </si>
  <si>
    <t>岩滩政府</t>
  </si>
  <si>
    <t>451229200204073629</t>
  </si>
  <si>
    <t>蒙玲</t>
  </si>
  <si>
    <t>451229200202282136</t>
  </si>
  <si>
    <t>蓝志珊</t>
  </si>
  <si>
    <t>蓝桂坚</t>
  </si>
  <si>
    <t>452731200301291038</t>
  </si>
  <si>
    <t>韦利豪</t>
  </si>
  <si>
    <t>韦吉俊</t>
  </si>
  <si>
    <t>451229200301040626</t>
  </si>
  <si>
    <t>覃江淑</t>
  </si>
  <si>
    <t>大化县百马乡永靖村百架屯</t>
  </si>
  <si>
    <t>覃函</t>
  </si>
  <si>
    <t>451229200406101210</t>
  </si>
  <si>
    <t>欧致强</t>
  </si>
  <si>
    <t>欧冠华</t>
  </si>
  <si>
    <t>岩滩卫生院</t>
  </si>
  <si>
    <t>451229200208202133</t>
  </si>
  <si>
    <t>韦建华</t>
  </si>
  <si>
    <t>大化县七百弄乡弄合村弄梅屯</t>
  </si>
  <si>
    <t>韦志陆</t>
  </si>
  <si>
    <t>451229200405075743</t>
  </si>
  <si>
    <t>韦梦扬</t>
  </si>
  <si>
    <t>大化县大化镇镇南村47号屯</t>
  </si>
  <si>
    <t>韦安朝</t>
  </si>
  <si>
    <t>451229200401055710</t>
  </si>
  <si>
    <t>郑祥</t>
  </si>
  <si>
    <t>大化县大化镇红电村塘洪屯</t>
  </si>
  <si>
    <t>郑学财</t>
  </si>
  <si>
    <t>451229199912052524</t>
  </si>
  <si>
    <t>蒙春艳</t>
  </si>
  <si>
    <t>大化县板升乡弄从村水加屯</t>
  </si>
  <si>
    <t>蒙合英</t>
  </si>
  <si>
    <t>45273120020807301X</t>
  </si>
  <si>
    <t>韦莺波</t>
  </si>
  <si>
    <t>大化县雅龙乡竹山村弄柱屯</t>
  </si>
  <si>
    <t>韦景石</t>
  </si>
  <si>
    <t>451229200302013929</t>
  </si>
  <si>
    <t>韦利超</t>
  </si>
  <si>
    <t>452731200310281210</t>
  </si>
  <si>
    <t>韦剑</t>
  </si>
  <si>
    <t>大化县岩滩镇东扛村下屯</t>
  </si>
  <si>
    <t>韦国会</t>
  </si>
  <si>
    <t>452731200202055718</t>
  </si>
  <si>
    <t>大化县大化镇古感村巴独屯</t>
  </si>
  <si>
    <t>韦成才</t>
  </si>
  <si>
    <t>452731200404132llX</t>
  </si>
  <si>
    <t>蒙申</t>
  </si>
  <si>
    <t>蒙建秋</t>
  </si>
  <si>
    <t>452731200304104218</t>
  </si>
  <si>
    <t>黄杨华</t>
  </si>
  <si>
    <t>大化县羌圩乡健康村却洪屯</t>
  </si>
  <si>
    <t>黄富新</t>
  </si>
  <si>
    <t>452127200305183619</t>
  </si>
  <si>
    <t>李显泳</t>
  </si>
  <si>
    <t>李华猛</t>
  </si>
  <si>
    <t>马山县永州中心卫生院</t>
  </si>
  <si>
    <t>马山永州镇州圩村付傍屯</t>
  </si>
  <si>
    <t>451229200405182119</t>
  </si>
  <si>
    <t>陆波</t>
  </si>
  <si>
    <t>陆炳海</t>
  </si>
  <si>
    <t>七百弄卫生院</t>
  </si>
  <si>
    <t>452731200307204214</t>
  </si>
  <si>
    <t>大化县羌圩乡洪筹村那洪屯</t>
  </si>
  <si>
    <t>黄近</t>
  </si>
  <si>
    <t>452731200401243615</t>
  </si>
  <si>
    <t>覃敏祥</t>
  </si>
  <si>
    <t>覃安荣</t>
  </si>
  <si>
    <t>452731200203253927</t>
  </si>
  <si>
    <t>黄艳好</t>
  </si>
  <si>
    <t>大化县乙圩乡巴岩村下也屯</t>
  </si>
  <si>
    <t>黄忠</t>
  </si>
  <si>
    <t>452731200307200010</t>
  </si>
  <si>
    <t>唐运鸿</t>
  </si>
  <si>
    <t>大化县大化镇文化路村五巷屯</t>
  </si>
  <si>
    <t>唐秀扬</t>
  </si>
  <si>
    <t>451229200402152731</t>
  </si>
  <si>
    <t>韦华光</t>
  </si>
  <si>
    <t>韦吉恩</t>
  </si>
  <si>
    <t>452731200209122119</t>
  </si>
  <si>
    <t>黄柱葵</t>
  </si>
  <si>
    <t>大化县大化镇百秀村红星新屯</t>
  </si>
  <si>
    <t>韦春席</t>
  </si>
  <si>
    <t>451229200406153643</t>
  </si>
  <si>
    <t>韦雨心</t>
  </si>
  <si>
    <t>大化县北景镇京屯村延脚屯</t>
  </si>
  <si>
    <t>黄美菁</t>
  </si>
  <si>
    <t>451229200410043651</t>
  </si>
  <si>
    <t>蓝有英</t>
  </si>
  <si>
    <t>大化县北景镇弄冠村弄炳屯</t>
  </si>
  <si>
    <t>蒙美荣</t>
  </si>
  <si>
    <t>451229200205176611</t>
  </si>
  <si>
    <t>蓝明丰</t>
  </si>
  <si>
    <t>大化县古河乡坡尺村弄绸屯</t>
  </si>
  <si>
    <t>蓝宝华</t>
  </si>
  <si>
    <t>452731200402030929</t>
  </si>
  <si>
    <t>韦谢钰</t>
  </si>
  <si>
    <t>大化县都阳镇都阳村上塘屯</t>
  </si>
  <si>
    <t>452731200312074821</t>
  </si>
  <si>
    <t>韦佳月</t>
  </si>
  <si>
    <t>大化县大化镇景山村百建屯</t>
  </si>
  <si>
    <t>广州白云湖区</t>
  </si>
  <si>
    <t>452731200307091838</t>
  </si>
  <si>
    <t>黄保根</t>
  </si>
  <si>
    <t>大化县江南乡带林村那桥屯</t>
  </si>
  <si>
    <t>黄贵忠</t>
  </si>
  <si>
    <t>江南养老院</t>
  </si>
  <si>
    <t>452731200402105417</t>
  </si>
  <si>
    <t>潘杰</t>
  </si>
  <si>
    <t>韦崇甜</t>
  </si>
  <si>
    <t>451229200401056617</t>
  </si>
  <si>
    <t>唐秀平</t>
  </si>
  <si>
    <t>大化县古河乡怀合村上岩屯</t>
  </si>
  <si>
    <t>唐旭谭</t>
  </si>
  <si>
    <t>大化县古河乡</t>
  </si>
  <si>
    <t>452731200310055432</t>
  </si>
  <si>
    <t>韦恩航</t>
  </si>
  <si>
    <t>大化县大化镇城内村百祥屯</t>
  </si>
  <si>
    <t>韦国建</t>
  </si>
  <si>
    <t>451229200310103617</t>
  </si>
  <si>
    <t>覃亮弟</t>
  </si>
  <si>
    <t>大化县北景镇平方村那塘屯</t>
  </si>
  <si>
    <t>苏的开</t>
  </si>
  <si>
    <t>451229200208255745</t>
  </si>
  <si>
    <t>卢理红</t>
  </si>
  <si>
    <t>卢天委</t>
  </si>
  <si>
    <t>451229200212160319</t>
  </si>
  <si>
    <t>蓝仁武</t>
  </si>
  <si>
    <t>大化县六也乡和平村丹忙屯</t>
  </si>
  <si>
    <t>蓝如福</t>
  </si>
  <si>
    <t>45122920000106241X</t>
  </si>
  <si>
    <t>蒙志东</t>
  </si>
  <si>
    <t>蒙桂忠</t>
  </si>
  <si>
    <t>450124200401062736</t>
  </si>
  <si>
    <t>韦成雄</t>
  </si>
  <si>
    <t>大化县大化镇城北村二巷131号对面屯</t>
  </si>
  <si>
    <t>韦克周</t>
  </si>
  <si>
    <t>452731200401010336</t>
  </si>
  <si>
    <t>韦梦飞</t>
  </si>
  <si>
    <t>大化县六也乡边弄村丹同屯</t>
  </si>
  <si>
    <t>韦正荣</t>
  </si>
  <si>
    <t>17754599400</t>
  </si>
  <si>
    <t>大化县六也乡</t>
  </si>
  <si>
    <t>451229200212151834</t>
  </si>
  <si>
    <t>卢康</t>
  </si>
  <si>
    <t>大化县江南乡弄丘村楼下屯</t>
  </si>
  <si>
    <t>卢志清</t>
  </si>
  <si>
    <t>18734727149</t>
  </si>
  <si>
    <t>452731200404120012</t>
  </si>
  <si>
    <t>覃俊禄</t>
  </si>
  <si>
    <t>大化县大化镇城北村二巷151号屯</t>
  </si>
  <si>
    <t>覃荣暖</t>
  </si>
  <si>
    <t>15878688273</t>
  </si>
  <si>
    <t xml:space="preserve">大化县人民医院 </t>
  </si>
  <si>
    <t>452731200201252138</t>
  </si>
  <si>
    <t>蓝宝</t>
  </si>
  <si>
    <t>大化县七百弄乡弄雄村戈央屯</t>
  </si>
  <si>
    <t>蓝荣光</t>
  </si>
  <si>
    <t>451229200406162419</t>
  </si>
  <si>
    <t>蒙星宇</t>
  </si>
  <si>
    <t>大化县板升乡弄冠村戈立屯</t>
  </si>
  <si>
    <t>蒙洁铮</t>
  </si>
  <si>
    <t>451229200202210626</t>
  </si>
  <si>
    <t>韦艳鸿</t>
  </si>
  <si>
    <t>大化县百马乡下和村单山屯</t>
  </si>
  <si>
    <t>韦振光</t>
  </si>
  <si>
    <t>15877186231</t>
  </si>
  <si>
    <t>452731200310291822</t>
  </si>
  <si>
    <t>陆清喜</t>
  </si>
  <si>
    <t>大化县江南乡带林村六丕屯</t>
  </si>
  <si>
    <t>苏金娟</t>
  </si>
  <si>
    <t>大化县江滨花园</t>
  </si>
  <si>
    <t>45273120030909571X</t>
  </si>
  <si>
    <t>韦茬孔</t>
  </si>
  <si>
    <t>大化县镇南乡古感村甘侃87号屯</t>
  </si>
  <si>
    <t>韦庆学</t>
  </si>
  <si>
    <t>马山县体育馆</t>
  </si>
  <si>
    <t>45273120031001426X</t>
  </si>
  <si>
    <t>覃泉灵</t>
  </si>
  <si>
    <t>大化县大化镇镇南村王秀大道屯</t>
  </si>
  <si>
    <t>蓝秋明</t>
  </si>
  <si>
    <t>451229200307181219</t>
  </si>
  <si>
    <t>覃源</t>
  </si>
  <si>
    <t>大化县岩滩镇常吉村上吉二屯25号屯</t>
  </si>
  <si>
    <t>覃相周</t>
  </si>
  <si>
    <t>452731200311034836</t>
  </si>
  <si>
    <t>苏仁化</t>
  </si>
  <si>
    <t>大化县大化镇景山村百凌屯</t>
  </si>
  <si>
    <t>陈儒</t>
  </si>
  <si>
    <t>452731200405090329</t>
  </si>
  <si>
    <t>黄晓能</t>
  </si>
  <si>
    <t>大化县六也乡六累村板江屯</t>
  </si>
  <si>
    <t>黄伦</t>
  </si>
  <si>
    <t>大化县六也卫生院</t>
  </si>
  <si>
    <t>452731200212101837</t>
  </si>
  <si>
    <t>蒙文科</t>
  </si>
  <si>
    <t>大化县江南乡尝梅村弄马屯</t>
  </si>
  <si>
    <t>蒙豪</t>
  </si>
  <si>
    <t>452731200305132413</t>
  </si>
  <si>
    <t>覃惠师</t>
  </si>
  <si>
    <t>大化县板升乡板烈村戈光屯</t>
  </si>
  <si>
    <t>覃东尤</t>
  </si>
  <si>
    <t>15807783547</t>
  </si>
  <si>
    <t>450124200404020646</t>
  </si>
  <si>
    <t>韦世艳</t>
  </si>
  <si>
    <t>马山县乔利乡乐圩村甘局屯</t>
  </si>
  <si>
    <t>韦生福</t>
  </si>
  <si>
    <t>15977846831</t>
  </si>
  <si>
    <t>大化县红电东路一巷48号</t>
  </si>
  <si>
    <t>451229200309082134</t>
  </si>
  <si>
    <t>韦昌叶</t>
  </si>
  <si>
    <t>大化县七百弄乡弄良村弄费屯</t>
  </si>
  <si>
    <t>韦德宝</t>
  </si>
  <si>
    <t>都安瑶族自治县保安乡中心卫生院</t>
  </si>
  <si>
    <t>都安县保安乡</t>
  </si>
  <si>
    <t>452731200207304218</t>
  </si>
  <si>
    <t>大化县羌圩乡洪筹村那良屯</t>
  </si>
  <si>
    <t>唐旭杰</t>
  </si>
  <si>
    <t>452127200301240938</t>
  </si>
  <si>
    <t>蓝同王</t>
  </si>
  <si>
    <t>马山县林圩乡六马村屯</t>
  </si>
  <si>
    <t>蓝常香</t>
  </si>
  <si>
    <t>15296879936</t>
  </si>
  <si>
    <t>452731200312285717</t>
  </si>
  <si>
    <t>韦桂龙</t>
  </si>
  <si>
    <t>大化县镇南乡红电街村33号屯</t>
  </si>
  <si>
    <t>韦炳耀</t>
  </si>
  <si>
    <t>452731200203102424</t>
  </si>
  <si>
    <t>蒙凡区</t>
  </si>
  <si>
    <t>451229200809302711</t>
  </si>
  <si>
    <t>班运富</t>
  </si>
  <si>
    <t>大化县雅龙乡西村弄噜屯</t>
  </si>
  <si>
    <t>班忠勋</t>
  </si>
  <si>
    <t>镇西村卫生院</t>
  </si>
  <si>
    <t>大化县雅龙乡镇西村 弄噜屯</t>
  </si>
  <si>
    <t>451229200309291227</t>
  </si>
  <si>
    <t>梁华</t>
  </si>
  <si>
    <t>覃美丽</t>
  </si>
  <si>
    <t>大化县岩滩镇</t>
  </si>
  <si>
    <t>451229200301291820</t>
  </si>
  <si>
    <t>蒙艳梅</t>
  </si>
  <si>
    <t>大化县江南乡尝梅村弄选屯</t>
  </si>
  <si>
    <t>蒙进强</t>
  </si>
  <si>
    <t>451229200310274248</t>
  </si>
  <si>
    <t>黄露露</t>
  </si>
  <si>
    <t>黄忠利</t>
  </si>
  <si>
    <t>羌圩卫生院</t>
  </si>
  <si>
    <t>452731200309223312</t>
  </si>
  <si>
    <t>龙合岭</t>
  </si>
  <si>
    <t>大化县北景镇板兰村弄劳屯</t>
  </si>
  <si>
    <t>龙顺卓</t>
  </si>
  <si>
    <t>452731200312241212</t>
  </si>
  <si>
    <t>韦江福</t>
  </si>
  <si>
    <t>大化县岩滩镇协合村那用屯</t>
  </si>
  <si>
    <t>韦敏成</t>
  </si>
  <si>
    <t>大化县岩滩镇协和村</t>
  </si>
  <si>
    <t>451229200205102719</t>
  </si>
  <si>
    <t>韦王飞</t>
  </si>
  <si>
    <t>蒙香兰</t>
  </si>
  <si>
    <t>451229200109062112</t>
  </si>
  <si>
    <t>蒙华</t>
  </si>
  <si>
    <t>蓝月为</t>
  </si>
  <si>
    <t>452729200401200015</t>
  </si>
  <si>
    <t>韩德良</t>
  </si>
  <si>
    <t>黄理敏</t>
  </si>
  <si>
    <t>大化县都阳镇都阳村那兰屯13号</t>
  </si>
  <si>
    <t>452731200009043010</t>
  </si>
  <si>
    <t>蒙礼权</t>
  </si>
  <si>
    <t>大化县雅龙乡胜利村弄兰屯</t>
  </si>
  <si>
    <t>蒙秋妮</t>
  </si>
  <si>
    <t>452731200308311214</t>
  </si>
  <si>
    <t>韦富佳</t>
  </si>
  <si>
    <t>大化县岩滩镇棉山村六路屯</t>
  </si>
  <si>
    <t>唐桂灵</t>
  </si>
  <si>
    <t>452127200308052710</t>
  </si>
  <si>
    <t>韦宣成</t>
  </si>
  <si>
    <t>马山县周鹿乡坛沙村坛召屯</t>
  </si>
  <si>
    <t>韦仕明</t>
  </si>
  <si>
    <t>451229200405171217</t>
  </si>
  <si>
    <t>韦立荣</t>
  </si>
  <si>
    <t>林华娣</t>
  </si>
  <si>
    <t>45012420031007271X</t>
  </si>
  <si>
    <t>覃世鹏</t>
  </si>
  <si>
    <t>马山县周鹿乡周水村伏岜屯</t>
  </si>
  <si>
    <t>黎赛平</t>
  </si>
  <si>
    <t>大化镇红河南路东面小巷19号</t>
  </si>
  <si>
    <t>451229200602070319</t>
  </si>
  <si>
    <t>蒙敏珠</t>
  </si>
  <si>
    <t>大化县六也乡和平村落托屯</t>
  </si>
  <si>
    <t>蒙志学</t>
  </si>
  <si>
    <t>451229200512312716</t>
  </si>
  <si>
    <t>蒙绍官</t>
  </si>
  <si>
    <t>蒙正王</t>
  </si>
  <si>
    <t>19978824163</t>
  </si>
  <si>
    <t>已多次联系学生本人及家长，暂未接种</t>
  </si>
  <si>
    <t>452731200406190014</t>
  </si>
  <si>
    <t>班康洪</t>
  </si>
  <si>
    <t>大化县大化镇镇北村兴化路屯</t>
  </si>
  <si>
    <t>452731200401124210</t>
  </si>
  <si>
    <t>谭文锋</t>
  </si>
  <si>
    <t>谭元顺</t>
  </si>
  <si>
    <t>451229200406062717</t>
  </si>
  <si>
    <t>韦桂斈</t>
  </si>
  <si>
    <t>大化县雅龙乡宏伟村弄后屯</t>
  </si>
  <si>
    <t>韦付龙</t>
  </si>
  <si>
    <t>451229200311174513</t>
  </si>
  <si>
    <t>卢焕庚</t>
  </si>
  <si>
    <t>卢志流</t>
  </si>
  <si>
    <t>452731200403190035</t>
  </si>
  <si>
    <t>韦宏忆</t>
  </si>
  <si>
    <t>大化县大化镇文化路村三巷一里屯</t>
  </si>
  <si>
    <t>宋淑贞</t>
  </si>
  <si>
    <t>452731200312073618</t>
  </si>
  <si>
    <t>陶应科</t>
  </si>
  <si>
    <t>大化县北景镇江栋村万朝屯</t>
  </si>
  <si>
    <t>简美思</t>
  </si>
  <si>
    <t>北景卫生院</t>
  </si>
  <si>
    <t>大化县北景镇江栋村栋七屯</t>
  </si>
  <si>
    <t>451229200210013921</t>
  </si>
  <si>
    <t>陈艳丽</t>
  </si>
  <si>
    <t>大化县乙圩乡巴岩村作塘屯</t>
  </si>
  <si>
    <t>陈学</t>
  </si>
  <si>
    <t>45273120040727421X</t>
  </si>
  <si>
    <t>黄刚</t>
  </si>
  <si>
    <t>大化县羌圩乡羌圩村巴色屯</t>
  </si>
  <si>
    <t>黄国生</t>
  </si>
  <si>
    <t>大化县姜圩卫生院</t>
  </si>
  <si>
    <t>452731200103242411</t>
  </si>
  <si>
    <t>杨顺剑</t>
  </si>
  <si>
    <t>大化县板升乡弄郎村弄恒屯</t>
  </si>
  <si>
    <t>韦香恋</t>
  </si>
  <si>
    <t>13367688091</t>
  </si>
  <si>
    <t>451229200306064221</t>
  </si>
  <si>
    <t>谭江敏</t>
  </si>
  <si>
    <t>大化县羌圩乡艾圩村设吉屯</t>
  </si>
  <si>
    <t>谭海高</t>
  </si>
  <si>
    <t>452731200108042494</t>
  </si>
  <si>
    <t>杨昌益</t>
  </si>
  <si>
    <t>大化县板升乡弄纪村拉力屯</t>
  </si>
  <si>
    <t>杨光绍</t>
  </si>
  <si>
    <t>15878674434</t>
  </si>
  <si>
    <t>452731200312121245</t>
  </si>
  <si>
    <t>王玉露</t>
  </si>
  <si>
    <t>王安权</t>
  </si>
  <si>
    <t>南宁第八人民医院</t>
  </si>
  <si>
    <t>452731200309020312</t>
  </si>
  <si>
    <t>蓝毅</t>
  </si>
  <si>
    <t>大化县六也乡豆也村弄留屯</t>
  </si>
  <si>
    <t>韦喜玲</t>
  </si>
  <si>
    <t>45273120030912121X</t>
  </si>
  <si>
    <t>甘重</t>
  </si>
  <si>
    <t>大化县岩滩镇棉山村坡旁屯</t>
  </si>
  <si>
    <t>甘彩积</t>
  </si>
  <si>
    <t>452731200311271831</t>
  </si>
  <si>
    <t>韦尊达</t>
  </si>
  <si>
    <t>韦尚仕</t>
  </si>
  <si>
    <t>451229200601092751</t>
  </si>
  <si>
    <t>韦明明</t>
  </si>
  <si>
    <t>大化县雅龙乡温和村弄翁屯</t>
  </si>
  <si>
    <t>钦州港中心社区服务中心</t>
  </si>
  <si>
    <t>广西钦州</t>
  </si>
  <si>
    <t>452731200312310919</t>
  </si>
  <si>
    <t>韦相流</t>
  </si>
  <si>
    <t>大化县都阳镇双福村龙红屯</t>
  </si>
  <si>
    <t>韦加伦</t>
  </si>
  <si>
    <t>452731200404282118</t>
  </si>
  <si>
    <t>田维斌</t>
  </si>
  <si>
    <t>田锦克</t>
  </si>
  <si>
    <t>452731200405090951</t>
  </si>
  <si>
    <t>唐耀鹏</t>
  </si>
  <si>
    <t>大化县都阳镇加城村加城屯</t>
  </si>
  <si>
    <t>唐云韩</t>
  </si>
  <si>
    <t>451229200106153916</t>
  </si>
  <si>
    <t>谭尚宁</t>
  </si>
  <si>
    <t>谭世才</t>
  </si>
  <si>
    <t>451229200205073620</t>
  </si>
  <si>
    <t>曾司宇</t>
  </si>
  <si>
    <t>曾照平</t>
  </si>
  <si>
    <t>451229200305142435</t>
  </si>
  <si>
    <t>罗茂华</t>
  </si>
  <si>
    <t>大化县板升乡弄从村后洞屯</t>
  </si>
  <si>
    <t>罗荣品</t>
  </si>
  <si>
    <t>452731200302031211</t>
  </si>
  <si>
    <t>覃思韩</t>
  </si>
  <si>
    <t>大化县岩滩镇棉山村六塘屯</t>
  </si>
  <si>
    <t>覃伟朴</t>
  </si>
  <si>
    <t>大化县岩滩卫生院</t>
  </si>
  <si>
    <t>451229200312232711</t>
  </si>
  <si>
    <t>韦付明</t>
  </si>
  <si>
    <t>大化县雅龙乡宏伟村弄珠屯</t>
  </si>
  <si>
    <t>韦金意</t>
  </si>
  <si>
    <t>451229200310081817</t>
  </si>
  <si>
    <t>蓝再年</t>
  </si>
  <si>
    <t>大化县江南乡合民村卡干屯</t>
  </si>
  <si>
    <t>蓝胜儒</t>
  </si>
  <si>
    <t>大化县江南乡卫生院</t>
  </si>
  <si>
    <t>452731200112280639</t>
  </si>
  <si>
    <t>韦智榆</t>
  </si>
  <si>
    <t>大化县百马乡中和村弄伐屯</t>
  </si>
  <si>
    <t>韦建清</t>
  </si>
  <si>
    <t>452731200412274812</t>
  </si>
  <si>
    <t>韦宝涛</t>
  </si>
  <si>
    <t>大化县大化乡流水村排堂屯</t>
  </si>
  <si>
    <t>韦景平</t>
  </si>
  <si>
    <t>451229200307103624</t>
  </si>
  <si>
    <t>韦金佳</t>
  </si>
  <si>
    <t>大化县北景镇京屯村延却屯</t>
  </si>
  <si>
    <t>韦世能</t>
  </si>
  <si>
    <t>大化县北景卫生院</t>
  </si>
  <si>
    <t>452731200311273626</t>
  </si>
  <si>
    <t>覃江萍</t>
  </si>
  <si>
    <t>大化县北景镇平方村塘那屯</t>
  </si>
  <si>
    <t>覃尚龙</t>
  </si>
  <si>
    <t>45122920045101219</t>
  </si>
  <si>
    <t>韦乃瑞</t>
  </si>
  <si>
    <t>韦安桃</t>
  </si>
  <si>
    <t>451229200312305714</t>
  </si>
  <si>
    <t>韦凯烽</t>
  </si>
  <si>
    <t>大化县大化镇古感村古劳屯</t>
  </si>
  <si>
    <t>蒙春京</t>
  </si>
  <si>
    <t>452731200403254211</t>
  </si>
  <si>
    <t>许家志</t>
  </si>
  <si>
    <t>大化县羌圩乡羌圩村街一屯</t>
  </si>
  <si>
    <t>许太旭</t>
  </si>
  <si>
    <t>451229200505280314</t>
  </si>
  <si>
    <t>唐运荣</t>
  </si>
  <si>
    <t>451229200302142114</t>
  </si>
  <si>
    <t>蒙小华</t>
  </si>
  <si>
    <t>大化县七百弄乡弄呈村花名屯</t>
  </si>
  <si>
    <t>蒙永东</t>
  </si>
  <si>
    <t>452731200310306617</t>
  </si>
  <si>
    <t>韦永康</t>
  </si>
  <si>
    <t>大化县大化镇古河村古河屯</t>
  </si>
  <si>
    <t>韦宁</t>
  </si>
  <si>
    <t>452731200304236624</t>
  </si>
  <si>
    <t>覃钰湘</t>
  </si>
  <si>
    <t>大化县古河乡丹桂村丹扁屯</t>
  </si>
  <si>
    <t>黄艳玲</t>
  </si>
  <si>
    <t>451229200504062120</t>
  </si>
  <si>
    <t>阮湘悦</t>
  </si>
  <si>
    <t>大化县七百弄乡弄京村弄青屯27号屯</t>
  </si>
  <si>
    <t>阮朝理</t>
  </si>
  <si>
    <t>大化七百弄卫生院</t>
  </si>
  <si>
    <t>452731200310030913</t>
  </si>
  <si>
    <t>覃敢杰</t>
  </si>
  <si>
    <t>大化县都阳镇武城村那当屯</t>
  </si>
  <si>
    <t>覃佳明</t>
  </si>
  <si>
    <t>15977864236</t>
  </si>
  <si>
    <t>451229200308032717</t>
  </si>
  <si>
    <t>韦俊达</t>
  </si>
  <si>
    <t>大化县雅龙乡林茂村弄康屯</t>
  </si>
  <si>
    <t>韦明现</t>
  </si>
  <si>
    <t>451229200312030642</t>
  </si>
  <si>
    <t>蒙彩萍</t>
  </si>
  <si>
    <t>大化县百马乡六任村拉上屯</t>
  </si>
  <si>
    <t>蒙善</t>
  </si>
  <si>
    <t>大化县镇南局劳新村</t>
  </si>
  <si>
    <t>452724200308311026</t>
  </si>
  <si>
    <t>周雨欣</t>
  </si>
  <si>
    <t>环江县洛阳乡洛阳村屯</t>
  </si>
  <si>
    <t>周国兆</t>
  </si>
  <si>
    <t>南宁市大商汇</t>
  </si>
  <si>
    <t>广西省南宁市西乡塘区</t>
  </si>
  <si>
    <t>452731200402121812</t>
  </si>
  <si>
    <t>黄进勇</t>
  </si>
  <si>
    <t>覃小华</t>
  </si>
  <si>
    <t>广西玉林</t>
  </si>
  <si>
    <t>451229200201150326</t>
  </si>
  <si>
    <t>黄小颖</t>
  </si>
  <si>
    <t>大化县六也乡六累村弄外屯</t>
  </si>
  <si>
    <t>黄奉群</t>
  </si>
  <si>
    <t>450124200405042732</t>
  </si>
  <si>
    <t>罗武帅</t>
  </si>
  <si>
    <t>马山县周鹿乡马周村布吨屯</t>
  </si>
  <si>
    <t>罗世宏</t>
  </si>
  <si>
    <t>南宁市第十人民医院</t>
  </si>
  <si>
    <t>452731200401312414</t>
  </si>
  <si>
    <t>覃元志</t>
  </si>
  <si>
    <t>覃坤福</t>
  </si>
  <si>
    <t>452731200401140317</t>
  </si>
  <si>
    <t>唐启锋</t>
  </si>
  <si>
    <t>大化县大化镇镇北村城北西路屯</t>
  </si>
  <si>
    <t>韦丽霞</t>
  </si>
  <si>
    <t>452731200407270315</t>
  </si>
  <si>
    <t>蓝芳巍</t>
  </si>
  <si>
    <t>大化县六也乡吞依村下巴屯</t>
  </si>
  <si>
    <t>蓝峰</t>
  </si>
  <si>
    <t>451229200406213933</t>
  </si>
  <si>
    <t>覃慧明</t>
  </si>
  <si>
    <t>覃勇超</t>
  </si>
  <si>
    <t>15992744135</t>
  </si>
  <si>
    <t>451229200312020019</t>
  </si>
  <si>
    <t>大化县大化镇仁良村板覃屯</t>
  </si>
  <si>
    <t>覃瑞流</t>
  </si>
  <si>
    <t>大化县兴隆巷122号</t>
  </si>
  <si>
    <t>45122920040506514X</t>
  </si>
  <si>
    <t>陆慧琼</t>
  </si>
  <si>
    <t>大化县共和乡龙近村龙近屯</t>
  </si>
  <si>
    <t>陆秀顺</t>
  </si>
  <si>
    <t>南宁市社区卫生院</t>
  </si>
  <si>
    <t>452731200006280918</t>
  </si>
  <si>
    <t>蒙宇航</t>
  </si>
  <si>
    <t>韦凤媚</t>
  </si>
  <si>
    <t>451229200111272135</t>
  </si>
  <si>
    <t>蒙山龙</t>
  </si>
  <si>
    <t>蒙志宁</t>
  </si>
  <si>
    <t>451229200008282116</t>
  </si>
  <si>
    <t>蓝建昌</t>
  </si>
  <si>
    <t>大化县七百弄乡弄腾村卡独屯</t>
  </si>
  <si>
    <t>451229200210232710</t>
  </si>
  <si>
    <t>韦威宇</t>
  </si>
  <si>
    <t>大化县雅龙乡尤齐村弄仇屯</t>
  </si>
  <si>
    <t>韦赵云</t>
  </si>
  <si>
    <t>45122920021016181x</t>
  </si>
  <si>
    <t>韦福恒</t>
  </si>
  <si>
    <t>大化县江南乡尝梅村选四屯</t>
  </si>
  <si>
    <t>韦贵益</t>
  </si>
  <si>
    <t>大化县新冠疫苗大型临时接种点</t>
  </si>
  <si>
    <t>451229200308222414</t>
  </si>
  <si>
    <t>蒙志威</t>
  </si>
  <si>
    <t>大化县板升乡三洞村弄恒屯</t>
  </si>
  <si>
    <t>蒙吉文</t>
  </si>
  <si>
    <t>大化板升乡</t>
  </si>
  <si>
    <t>451229200309022430</t>
  </si>
  <si>
    <t>蒙炳宏</t>
  </si>
  <si>
    <t>大化县板升乡三洞村莫斯屯</t>
  </si>
  <si>
    <t>蒙桂伍</t>
  </si>
  <si>
    <t>451229200210100910</t>
  </si>
  <si>
    <t>韦滕初</t>
  </si>
  <si>
    <t>韦朝邱</t>
  </si>
  <si>
    <t>452731200311103918</t>
  </si>
  <si>
    <t>杨盛运</t>
  </si>
  <si>
    <t>杨昌元</t>
  </si>
  <si>
    <t>450124200402063327</t>
  </si>
  <si>
    <t>陆丽斯</t>
  </si>
  <si>
    <t>马山县永州乡俊龙村局巷屯</t>
  </si>
  <si>
    <t>陆芳志</t>
  </si>
  <si>
    <t>共和乡政府</t>
  </si>
  <si>
    <t>452731200410124212</t>
  </si>
  <si>
    <t>许平海</t>
  </si>
  <si>
    <t>许仕飞</t>
  </si>
  <si>
    <t>452731200407054233</t>
  </si>
  <si>
    <t>黄圣海</t>
  </si>
  <si>
    <t>大化县羌圩乡健康村那廷屯</t>
  </si>
  <si>
    <t>潘莲荣</t>
  </si>
  <si>
    <t>452731200411134818</t>
  </si>
  <si>
    <t>蓝富山</t>
  </si>
  <si>
    <t>大化县六也乡顿肃村先香屯</t>
  </si>
  <si>
    <t>蓝海康</t>
  </si>
  <si>
    <t>南宁市江南区</t>
  </si>
  <si>
    <t>452731200208190611</t>
  </si>
  <si>
    <t>韦荣德</t>
  </si>
  <si>
    <t>大化县百马乡六任村弄免屯</t>
  </si>
  <si>
    <t>韦敢</t>
  </si>
  <si>
    <t>430521200411148858</t>
  </si>
  <si>
    <t>张俊杰</t>
  </si>
  <si>
    <t>大化县镇南乡红电南路村111号屯</t>
  </si>
  <si>
    <t>张海龙</t>
  </si>
  <si>
    <t>451229200408271838</t>
  </si>
  <si>
    <t>韦晶耀</t>
  </si>
  <si>
    <t>大化县江南乡上和村龙卜屯</t>
  </si>
  <si>
    <t>韦红东</t>
  </si>
  <si>
    <t>4527312004042957110</t>
  </si>
  <si>
    <t>韦忠恒</t>
  </si>
  <si>
    <t>韦常刚</t>
  </si>
  <si>
    <t>451229200509130321</t>
  </si>
  <si>
    <t>蒙慧宁</t>
  </si>
  <si>
    <t>大化县六也乡弄茶村珠碑屯</t>
  </si>
  <si>
    <t>蒙庆恒</t>
  </si>
  <si>
    <t>45212720030427034x</t>
  </si>
  <si>
    <t>蓝雪玲</t>
  </si>
  <si>
    <t>马山县白山乡民新村地东屯</t>
  </si>
  <si>
    <t>蓝运文</t>
  </si>
  <si>
    <t>大化具妇幼</t>
  </si>
  <si>
    <t>451229200408105725</t>
  </si>
  <si>
    <t>大化县大化镇城内村百件屯</t>
  </si>
  <si>
    <t>韦乃林</t>
  </si>
  <si>
    <t>广东江门市</t>
  </si>
  <si>
    <t>451229200311055426</t>
  </si>
  <si>
    <t>韦艳群</t>
  </si>
  <si>
    <t>韦正敏</t>
  </si>
  <si>
    <t>452731200402221223</t>
  </si>
  <si>
    <t>韦柳情</t>
  </si>
  <si>
    <t>大化县岩滩镇棉山村六而屯</t>
  </si>
  <si>
    <t>韦成团</t>
  </si>
  <si>
    <t>452731200410265429</t>
  </si>
  <si>
    <t>陆心怡</t>
  </si>
  <si>
    <t>大化县贡川乡下柳村屯</t>
  </si>
  <si>
    <t>陆海川</t>
  </si>
  <si>
    <t>452731200302015115</t>
  </si>
  <si>
    <t>韦昌慧</t>
  </si>
  <si>
    <t>大化县共和乡弄乐村局东屯</t>
  </si>
  <si>
    <t>韦荣新</t>
  </si>
  <si>
    <t>451229200310261826</t>
  </si>
  <si>
    <t>黄小晴</t>
  </si>
  <si>
    <t>大化县江南乡江洲村龙旺屯</t>
  </si>
  <si>
    <t>黄汉洋</t>
  </si>
  <si>
    <t>452731200406195413</t>
  </si>
  <si>
    <t>韦颖鹏</t>
  </si>
  <si>
    <t>大化县贡川乡贡川村屯</t>
  </si>
  <si>
    <t>贡川卫生院</t>
  </si>
  <si>
    <t>451229200009202448</t>
  </si>
  <si>
    <t>侯春妹</t>
  </si>
  <si>
    <t>大化县板升乡弄纳村上林屯</t>
  </si>
  <si>
    <t>侯绍华</t>
  </si>
  <si>
    <t>452731200202203928</t>
  </si>
  <si>
    <t>唐李花</t>
  </si>
  <si>
    <t>唐秀业</t>
  </si>
  <si>
    <t>45273120031004571x</t>
  </si>
  <si>
    <t>黄武宣</t>
  </si>
  <si>
    <t>谭爱冰</t>
  </si>
  <si>
    <t>45273120020328271X</t>
  </si>
  <si>
    <t>蓝天广</t>
  </si>
  <si>
    <t>大化县雅龙乡林茂村弄团屯</t>
  </si>
  <si>
    <t>蓝庆文</t>
  </si>
  <si>
    <t>451226200310143417</t>
  </si>
  <si>
    <t>环江县洛阳乡安置点村拾圩屯</t>
  </si>
  <si>
    <t>蒙志国</t>
  </si>
  <si>
    <t>南宁兴宁区</t>
  </si>
  <si>
    <t>452731200410086017</t>
  </si>
  <si>
    <t>卢炀</t>
  </si>
  <si>
    <t>卢云端</t>
  </si>
  <si>
    <t>452127200311211710</t>
  </si>
  <si>
    <t>张光裕</t>
  </si>
  <si>
    <t>马山县周鹿乡周鹿村屯</t>
  </si>
  <si>
    <t>张有护</t>
  </si>
  <si>
    <t>452731200404145412</t>
  </si>
  <si>
    <t>韦振辉</t>
  </si>
  <si>
    <t>大化县贡川乡贡川村上乔屯</t>
  </si>
  <si>
    <t>韦汉高</t>
  </si>
  <si>
    <t>南宁市</t>
  </si>
  <si>
    <t>452731200308241818</t>
  </si>
  <si>
    <t>蓝胜</t>
  </si>
  <si>
    <t>大化县发瑞乡那发村屯</t>
  </si>
  <si>
    <t>蓝芝生</t>
  </si>
  <si>
    <t>451229200307082114</t>
  </si>
  <si>
    <t>秦瑞</t>
  </si>
  <si>
    <t>大化县七百弄乡保上村平洞屯</t>
  </si>
  <si>
    <t>秦洪太</t>
  </si>
  <si>
    <t>451229200402232715</t>
  </si>
  <si>
    <t>韦程锰</t>
  </si>
  <si>
    <t>韦家坤</t>
  </si>
  <si>
    <t>451229200202080913</t>
  </si>
  <si>
    <t>韦佳乐</t>
  </si>
  <si>
    <t>大化县都阳镇满江村定农屯</t>
  </si>
  <si>
    <t>韦勤</t>
  </si>
  <si>
    <t>45273120030913482x</t>
  </si>
  <si>
    <t>韦美花</t>
  </si>
  <si>
    <t>452731200308200047</t>
  </si>
  <si>
    <t>韦妹婷</t>
  </si>
  <si>
    <t>大化县大化镇上旗村屯</t>
  </si>
  <si>
    <t>韦建勤</t>
  </si>
  <si>
    <t>452731200311233923</t>
  </si>
  <si>
    <t>韦精晶</t>
  </si>
  <si>
    <t>大化县乙圩乡巴追村六社屯</t>
  </si>
  <si>
    <t>黄雅近</t>
  </si>
  <si>
    <t>452731200302033321</t>
  </si>
  <si>
    <t>韦佳佳</t>
  </si>
  <si>
    <t>大化县北景镇弄冠村巴朗屯</t>
  </si>
  <si>
    <t>韦世干</t>
  </si>
  <si>
    <t>451229200207282725</t>
  </si>
  <si>
    <t>蒙妙雨</t>
  </si>
  <si>
    <t>大化县大化镇竹山村弄念屯</t>
  </si>
  <si>
    <t>蒙桂恒</t>
  </si>
  <si>
    <t>451229200407011241</t>
  </si>
  <si>
    <t>唐玉鑫</t>
  </si>
  <si>
    <t>韦凤伍</t>
  </si>
  <si>
    <t>451227200308101281</t>
  </si>
  <si>
    <t>黄婉秋</t>
  </si>
  <si>
    <t>巴马县东兰乡东山村屯</t>
  </si>
  <si>
    <t>韦丽华</t>
  </si>
  <si>
    <t>百马卫生院</t>
  </si>
  <si>
    <t>452731200403095433</t>
  </si>
  <si>
    <t>农建华</t>
  </si>
  <si>
    <t>大化县大化镇贡川村隆江屯</t>
  </si>
  <si>
    <t>农有辉</t>
  </si>
  <si>
    <t>452731200302074211</t>
  </si>
  <si>
    <t>苏超东</t>
  </si>
  <si>
    <t>大化县羌圩乡艾圩村艾圩屯</t>
  </si>
  <si>
    <t>苏建</t>
  </si>
  <si>
    <t>45273120051230031X</t>
  </si>
  <si>
    <t>韦炳炷</t>
  </si>
  <si>
    <t>大化县六也乡春贵村茶一屯</t>
  </si>
  <si>
    <t>韦兴先</t>
  </si>
  <si>
    <t>451229200101051814</t>
  </si>
  <si>
    <t>韦理弟</t>
  </si>
  <si>
    <t>大化县江南乡弄文村龙岭屯</t>
  </si>
  <si>
    <t>韦振召</t>
  </si>
  <si>
    <t>452731200202104217</t>
  </si>
  <si>
    <t>韦新</t>
  </si>
  <si>
    <t>大化县羌圩乡破马村莫上屯</t>
  </si>
  <si>
    <t>韦荣平</t>
  </si>
  <si>
    <t>452731200310061218</t>
  </si>
  <si>
    <t>黄恒</t>
  </si>
  <si>
    <t>大化县岩滩镇棉山村那马屯</t>
  </si>
  <si>
    <t>黄乙桢</t>
  </si>
  <si>
    <t>452731200209152713</t>
  </si>
  <si>
    <t>唐秀甫</t>
  </si>
  <si>
    <t>大化县雅龙乡道德村弄光屯</t>
  </si>
  <si>
    <t>唐基</t>
  </si>
  <si>
    <t>45273120030916181x</t>
  </si>
  <si>
    <t>覃喜庆</t>
  </si>
  <si>
    <t>大化县江南乡发瑞村江东屯</t>
  </si>
  <si>
    <t>覃广帅</t>
  </si>
  <si>
    <t>452731200311050617</t>
  </si>
  <si>
    <t>覃林樑</t>
  </si>
  <si>
    <t>大化县百马乡百马村街上屯</t>
  </si>
  <si>
    <t>覃图雍</t>
  </si>
  <si>
    <t>452731200401303630</t>
  </si>
  <si>
    <t>韦志璇</t>
  </si>
  <si>
    <t>大化县北景镇江冻村平吉屯</t>
  </si>
  <si>
    <t>覃美红</t>
  </si>
  <si>
    <t>隆安县丁当镇卫生院</t>
  </si>
  <si>
    <t>452731200403054818</t>
  </si>
  <si>
    <t>韦宏颖</t>
  </si>
  <si>
    <t>大化县大化镇景山村那利屯</t>
  </si>
  <si>
    <t>韦孟君</t>
  </si>
  <si>
    <t>452731200407194818</t>
  </si>
  <si>
    <t>韦焕钢</t>
  </si>
  <si>
    <t>大化县大化镇亮山村建卜屯</t>
  </si>
  <si>
    <t>韦贵山</t>
  </si>
  <si>
    <t>452731200401176619</t>
  </si>
  <si>
    <t>覃始烽</t>
  </si>
  <si>
    <t>大化县古河乡四联村吴星屯</t>
  </si>
  <si>
    <t>覃源昌</t>
  </si>
  <si>
    <t>15723889386</t>
  </si>
  <si>
    <t>452731200407191211</t>
  </si>
  <si>
    <t>韦明涛</t>
  </si>
  <si>
    <t>韦元振</t>
  </si>
  <si>
    <t>451229200410101213</t>
  </si>
  <si>
    <t>李宏先</t>
  </si>
  <si>
    <t>大化县岩滩镇古龙村下敢屯</t>
  </si>
  <si>
    <t>黄艳就</t>
  </si>
  <si>
    <t>452127200407103325</t>
  </si>
  <si>
    <t>韦柳吉</t>
  </si>
  <si>
    <t>马山县永州乡五弄村弄灵屯</t>
  </si>
  <si>
    <t>韦汉基</t>
  </si>
  <si>
    <t>451229200311135119</t>
  </si>
  <si>
    <t>陆万方</t>
  </si>
  <si>
    <t>陆启云</t>
  </si>
  <si>
    <t>451229200404292711</t>
  </si>
  <si>
    <t>韦秀祥</t>
  </si>
  <si>
    <t>大化县大化镇流水村勤祥屯</t>
  </si>
  <si>
    <t>韦成合</t>
  </si>
  <si>
    <t>451229200312055719</t>
  </si>
  <si>
    <t>韦丞隆</t>
  </si>
  <si>
    <t>大化县贡川乡等管村屯</t>
  </si>
  <si>
    <t>韦孝高</t>
  </si>
  <si>
    <t>452731200201240313</t>
  </si>
  <si>
    <t>陆英速</t>
  </si>
  <si>
    <t>大化县六也乡吞依村下屯</t>
  </si>
  <si>
    <t>韦玉群</t>
  </si>
  <si>
    <t>452731200203171219</t>
  </si>
  <si>
    <t>唐仁波</t>
  </si>
  <si>
    <t>大化县岩滩镇下皇村坡养屯</t>
  </si>
  <si>
    <t>唐秀彬</t>
  </si>
  <si>
    <t>451229200306251211</t>
  </si>
  <si>
    <t>黄承路</t>
  </si>
  <si>
    <t>大化县岩滩镇吉发村东有屯</t>
  </si>
  <si>
    <t>黄高艳</t>
  </si>
  <si>
    <t>451229199902144214</t>
  </si>
  <si>
    <t>韦友</t>
  </si>
  <si>
    <t>大化县羌圩乡坡马村六旺屯</t>
  </si>
  <si>
    <t>韦桂宗</t>
  </si>
  <si>
    <t>45122920020802121x</t>
  </si>
  <si>
    <t>覃建豪</t>
  </si>
  <si>
    <t>大化县岩滩镇协和村下料屯</t>
  </si>
  <si>
    <t>451229200309113615</t>
  </si>
  <si>
    <t>黄高坡</t>
  </si>
  <si>
    <t>450922200411232955</t>
  </si>
  <si>
    <t>张文才</t>
  </si>
  <si>
    <t>大化县大化镇古肖村屯</t>
  </si>
  <si>
    <t>张以铭</t>
  </si>
  <si>
    <t>452731200307042710</t>
  </si>
  <si>
    <t>蓝电</t>
  </si>
  <si>
    <t>蓝彩柏</t>
  </si>
  <si>
    <t>452731200402270922</t>
  </si>
  <si>
    <t>覃玲甜</t>
  </si>
  <si>
    <t>大化县都阳镇都阳村那吉屯</t>
  </si>
  <si>
    <t>覃康</t>
  </si>
  <si>
    <t>13737965564</t>
  </si>
  <si>
    <t>452731200408162148</t>
  </si>
  <si>
    <t>蒙宁</t>
  </si>
  <si>
    <t>七百弄卫生所</t>
  </si>
  <si>
    <t>451229200304271227</t>
  </si>
  <si>
    <t>韦艳肖</t>
  </si>
  <si>
    <t>韦大海</t>
  </si>
  <si>
    <t>45122920040506362x</t>
  </si>
  <si>
    <t>韦晓莎</t>
  </si>
  <si>
    <t>大化县北景镇汉达村弄才屯</t>
  </si>
  <si>
    <t>韦庆江</t>
  </si>
  <si>
    <t>北景镇政府大院</t>
  </si>
  <si>
    <t>452731200410110929</t>
  </si>
  <si>
    <t>覃佼婧</t>
  </si>
  <si>
    <t>覃道荣</t>
  </si>
  <si>
    <t>452731200402252724</t>
  </si>
  <si>
    <t>唐依静</t>
  </si>
  <si>
    <t>蓝凤吉</t>
  </si>
  <si>
    <t>451229200309022721</t>
  </si>
  <si>
    <t>班清琴</t>
  </si>
  <si>
    <t>班汉荣</t>
  </si>
  <si>
    <t>451229200207062722</t>
  </si>
  <si>
    <t>韦金青</t>
  </si>
  <si>
    <t>大化县雅龙乡西村巴达屯</t>
  </si>
  <si>
    <t>451229200309051223</t>
  </si>
  <si>
    <t>黄蓓蓓</t>
  </si>
  <si>
    <t>大化县岩滩镇协合村作度屯</t>
  </si>
  <si>
    <t>岩滩镇政府</t>
  </si>
  <si>
    <t>451229200311271225</t>
  </si>
  <si>
    <t>覃利铭</t>
  </si>
  <si>
    <t>覃望朝</t>
  </si>
  <si>
    <t>452731200304194225</t>
  </si>
  <si>
    <t>覃沫曦</t>
  </si>
  <si>
    <t>大化县羌圩乡羌圩村那么屯</t>
  </si>
  <si>
    <t>覃福政</t>
  </si>
  <si>
    <t>451229200310100969</t>
  </si>
  <si>
    <t>覃春尧</t>
  </si>
  <si>
    <t>覃许华</t>
  </si>
  <si>
    <t>451229200412305738</t>
  </si>
  <si>
    <t>韦汉岩</t>
  </si>
  <si>
    <t>大化县镇南乡城内村大村屯</t>
  </si>
  <si>
    <t>韦富民</t>
  </si>
  <si>
    <t>451229200308031829</t>
  </si>
  <si>
    <t>陆玉梅</t>
  </si>
  <si>
    <t>大化县江南乡带林村六碑屯</t>
  </si>
  <si>
    <t>陆承迪</t>
  </si>
  <si>
    <t>451229200512111869</t>
  </si>
  <si>
    <t>蒙彩妮</t>
  </si>
  <si>
    <t>蒙汉标</t>
  </si>
  <si>
    <t xml:space="preserve">451229200311032419 </t>
  </si>
  <si>
    <t>曾国焯</t>
  </si>
  <si>
    <t>大化县板升乡弄冠村弄哄屯</t>
  </si>
  <si>
    <t>韦秋艳</t>
  </si>
  <si>
    <t>452731200301022436</t>
  </si>
  <si>
    <t>蒲开宁</t>
  </si>
  <si>
    <t>大化县板升乡弄纪村弄央屯</t>
  </si>
  <si>
    <t>蒲永忠</t>
  </si>
  <si>
    <t>452731200407121811</t>
  </si>
  <si>
    <t>谭子毅</t>
  </si>
  <si>
    <t>大化县江南乡发瑞村六迷屯</t>
  </si>
  <si>
    <t>谭锁成</t>
  </si>
  <si>
    <t>45122920030219271x</t>
  </si>
  <si>
    <t>罗佳周</t>
  </si>
  <si>
    <t>罗炳金</t>
  </si>
  <si>
    <t>451229200312162119</t>
  </si>
  <si>
    <t>蒙合</t>
  </si>
  <si>
    <t>大化县七百弄乡弄腾村巴松屯</t>
  </si>
  <si>
    <t>蒙永元</t>
  </si>
  <si>
    <t>451229200406243913</t>
  </si>
  <si>
    <t>韦家旺</t>
  </si>
  <si>
    <t>大化县乙圩乡乙圩村安份屯</t>
  </si>
  <si>
    <t>45273120040610362x</t>
  </si>
  <si>
    <t>韦小惠</t>
  </si>
  <si>
    <t>韦政华</t>
  </si>
  <si>
    <t>452731200409205146</t>
  </si>
  <si>
    <t>蓝婷婷</t>
  </si>
  <si>
    <t>兰辉宏</t>
  </si>
  <si>
    <t>452731200303200312</t>
  </si>
  <si>
    <t>覃茜鸿</t>
  </si>
  <si>
    <t>大化县六也乡德里村板内屯</t>
  </si>
  <si>
    <t>韦燕</t>
  </si>
  <si>
    <t>451229200401143913</t>
  </si>
  <si>
    <t>覃广</t>
  </si>
  <si>
    <t>451229200308175718</t>
  </si>
  <si>
    <t>韦嘉吉</t>
  </si>
  <si>
    <t>大化县大化镇龙马村古乐屯</t>
  </si>
  <si>
    <t>韦月芳</t>
  </si>
  <si>
    <t>452731200410282413</t>
  </si>
  <si>
    <t>卢志泽</t>
  </si>
  <si>
    <t>大化县板升乡弄纪村弄哄屯</t>
  </si>
  <si>
    <t>卢永恒</t>
  </si>
  <si>
    <t>13481869830</t>
  </si>
  <si>
    <t>450124200402162712</t>
  </si>
  <si>
    <t>黄伟鑫</t>
  </si>
  <si>
    <t>大化县兴化乡149号村屯</t>
  </si>
  <si>
    <t>黄之斌</t>
  </si>
  <si>
    <t>18776872583</t>
  </si>
  <si>
    <t>452731200301280013</t>
  </si>
  <si>
    <t>黄冠杰</t>
  </si>
  <si>
    <t>大化县大化镇城北村二巷一里6号屯</t>
  </si>
  <si>
    <t>黄启华</t>
  </si>
  <si>
    <t>18176755736</t>
  </si>
  <si>
    <t>452731200403214818</t>
  </si>
  <si>
    <t>韦炯俊</t>
  </si>
  <si>
    <t>大化县流水乡板谨村屯</t>
  </si>
  <si>
    <t>韦汉成</t>
  </si>
  <si>
    <t>452731200412310916</t>
  </si>
  <si>
    <t>黄汉法</t>
  </si>
  <si>
    <t>黄永斌</t>
  </si>
  <si>
    <t>452731200303092710</t>
  </si>
  <si>
    <t>韦昌锭</t>
  </si>
  <si>
    <t>韦荣兴</t>
  </si>
  <si>
    <t>451224200302170914</t>
  </si>
  <si>
    <t>周亿</t>
  </si>
  <si>
    <t>东兰县乡同乐村纳平屯</t>
  </si>
  <si>
    <t>周荣贵</t>
  </si>
  <si>
    <t>451229200301082754</t>
  </si>
  <si>
    <t>韦创忠</t>
  </si>
  <si>
    <t>大化县雅龙乡胜利村弄苏屯</t>
  </si>
  <si>
    <t>班秋香</t>
  </si>
  <si>
    <t>452731200212231818</t>
  </si>
  <si>
    <t>韦城</t>
  </si>
  <si>
    <t>大化县江南乡坡闹村屯</t>
  </si>
  <si>
    <t>韦宏江</t>
  </si>
  <si>
    <t xml:space="preserve">45273120020219091x </t>
  </si>
  <si>
    <t>韦恒斌</t>
  </si>
  <si>
    <t>大化县都阳镇下岭村3号屯</t>
  </si>
  <si>
    <t>韦卓</t>
  </si>
  <si>
    <t xml:space="preserve">452731200310020918 </t>
  </si>
  <si>
    <t>李卫迎</t>
  </si>
  <si>
    <t>李秀建</t>
  </si>
  <si>
    <t xml:space="preserve">452731200403270916 </t>
  </si>
  <si>
    <t>覃龙健</t>
  </si>
  <si>
    <t>覃登</t>
  </si>
  <si>
    <t>451229200403060919</t>
  </si>
  <si>
    <t>韦浩云</t>
  </si>
  <si>
    <t>大化县都阳镇中团村中团屯</t>
  </si>
  <si>
    <t>韦干伟</t>
  </si>
  <si>
    <t>451229200403155723</t>
  </si>
  <si>
    <t>韦柳霞</t>
  </si>
  <si>
    <t>大化县乡古感村巴植屯</t>
  </si>
  <si>
    <t>韦乃寿</t>
  </si>
  <si>
    <t>452731200405114829</t>
  </si>
  <si>
    <t>韦湘涵</t>
  </si>
  <si>
    <t>大化县大化镇双排村下舍屯38号屯</t>
  </si>
  <si>
    <t>13977860820</t>
  </si>
  <si>
    <t>452731200309240948</t>
  </si>
  <si>
    <t>唐妙湘</t>
  </si>
  <si>
    <t>大化县都阳镇都阳村新街屯</t>
  </si>
  <si>
    <t>唐毓喜</t>
  </si>
  <si>
    <t>452731200308181819</t>
  </si>
  <si>
    <t>覃佳万</t>
  </si>
  <si>
    <t>覃红权</t>
  </si>
  <si>
    <t>45273120040406601x</t>
  </si>
  <si>
    <t>何新宇</t>
  </si>
  <si>
    <t>大化县大化镇红河北路村152号屯</t>
  </si>
  <si>
    <t>唐海燕</t>
  </si>
  <si>
    <t>452731200401084212</t>
  </si>
  <si>
    <t>黄晨</t>
  </si>
  <si>
    <t>大化县羌圩乡羌圩村那会屯</t>
  </si>
  <si>
    <t>黄尚尤</t>
  </si>
  <si>
    <t>451229200307040918</t>
  </si>
  <si>
    <t>大化县都阳镇武成村那却屯</t>
  </si>
  <si>
    <t>蓝秀观</t>
  </si>
  <si>
    <t>451229200402152416</t>
  </si>
  <si>
    <t>蒙振华</t>
  </si>
  <si>
    <t>大化县板升乡弄系村朱海屯</t>
  </si>
  <si>
    <t>蒙安来</t>
  </si>
  <si>
    <t>45273120020617241x</t>
  </si>
  <si>
    <t>蒙绍王</t>
  </si>
  <si>
    <t>452731200309083014</t>
  </si>
  <si>
    <t>唐运钟</t>
  </si>
  <si>
    <t>大化县雅龙乡西村弄广屯</t>
  </si>
  <si>
    <t>唐秀全</t>
  </si>
  <si>
    <t xml:space="preserve">45273120040214511x </t>
  </si>
  <si>
    <t>徐祺</t>
  </si>
  <si>
    <t>大化县共和乡古桥村江那屯</t>
  </si>
  <si>
    <t>陆丽葵</t>
  </si>
  <si>
    <t>452731200411155125</t>
  </si>
  <si>
    <t>苏李敬</t>
  </si>
  <si>
    <t>大化县共和乡碧草村龙沙屯</t>
  </si>
  <si>
    <t>苏加玉</t>
  </si>
  <si>
    <t>452731200404126617</t>
  </si>
  <si>
    <t>花嘉阳</t>
  </si>
  <si>
    <t>大化县古河乡古河村屯</t>
  </si>
  <si>
    <t>花金矿</t>
  </si>
  <si>
    <t>452731200308055417</t>
  </si>
  <si>
    <t>韦覃宝</t>
  </si>
  <si>
    <t>大化县贡川乡贡川村叮甫屯</t>
  </si>
  <si>
    <t>韦建成</t>
  </si>
  <si>
    <t>452731200411221815</t>
  </si>
  <si>
    <t>潘华涛</t>
  </si>
  <si>
    <t>大化县江南乡塘幺村那龙屯</t>
  </si>
  <si>
    <t>潘贵安</t>
  </si>
  <si>
    <t>451229200406150637</t>
  </si>
  <si>
    <t>卢宝灿</t>
  </si>
  <si>
    <t>大化县百马乡同社村考华屯</t>
  </si>
  <si>
    <t>卢海标</t>
  </si>
  <si>
    <t xml:space="preserve">451229200310092110 </t>
  </si>
  <si>
    <t>韦秀杰</t>
  </si>
  <si>
    <t>大化县七百弄乡弄良村甘防屯</t>
  </si>
  <si>
    <t>韦锦合</t>
  </si>
  <si>
    <t>45273120030406181x</t>
  </si>
  <si>
    <t>黄家任</t>
  </si>
  <si>
    <t>大化县江南乡带林村行力屯</t>
  </si>
  <si>
    <t>黄海相</t>
  </si>
  <si>
    <t>451229200411171811</t>
  </si>
  <si>
    <t>蓝天浪</t>
  </si>
  <si>
    <t>大化县江南乡带林村那马屯</t>
  </si>
  <si>
    <t>蓝必峰</t>
  </si>
  <si>
    <t>452731200409174239</t>
  </si>
  <si>
    <t>韦泷</t>
  </si>
  <si>
    <t>大化县羌圩乡那良村那月屯</t>
  </si>
  <si>
    <t>黄秀兰</t>
  </si>
  <si>
    <t>广西省南宁市西乡塘区秀厢村</t>
  </si>
  <si>
    <t>452731200406034812</t>
  </si>
  <si>
    <t>韦祖兴</t>
  </si>
  <si>
    <t>韦群</t>
  </si>
  <si>
    <t xml:space="preserve">452731200301282414 </t>
  </si>
  <si>
    <t>刘冬康</t>
  </si>
  <si>
    <t>刘兴泽</t>
  </si>
  <si>
    <t>452731200307050315</t>
  </si>
  <si>
    <t>蓝宝龙</t>
  </si>
  <si>
    <t>大化县六也乡加司村校敢屯</t>
  </si>
  <si>
    <t>蓝醒王</t>
  </si>
  <si>
    <t>452731200311131812</t>
  </si>
  <si>
    <t>闭宗波</t>
  </si>
  <si>
    <t>大化县江南乡发瑞村屯</t>
  </si>
  <si>
    <t>闭恩业</t>
  </si>
  <si>
    <t>452731200411150316</t>
  </si>
  <si>
    <t>蓝宏亮</t>
  </si>
  <si>
    <t>大化县六也乡边弄村弄着屯</t>
  </si>
  <si>
    <t>韦青梅</t>
  </si>
  <si>
    <t>45273120040501481x</t>
  </si>
  <si>
    <t>韦武益</t>
  </si>
  <si>
    <t>大化县大化镇上旗村外二屯</t>
  </si>
  <si>
    <t>452728200208043947</t>
  </si>
  <si>
    <t>黄丽荣</t>
  </si>
  <si>
    <t>东兰县巴畴乡六隆村拉而屯</t>
  </si>
  <si>
    <t>黄龙</t>
  </si>
  <si>
    <t>451229200309010616</t>
  </si>
  <si>
    <t>覃培迎</t>
  </si>
  <si>
    <t>大化县百马乡登排村屯</t>
  </si>
  <si>
    <t>覃继良</t>
  </si>
  <si>
    <t>452731200307031229</t>
  </si>
  <si>
    <t>黄梦梦</t>
  </si>
  <si>
    <t>大化县岩滩镇古龙村良扛屯</t>
  </si>
  <si>
    <t>韦凤花</t>
  </si>
  <si>
    <t>452731200112162712</t>
  </si>
  <si>
    <t>韦金丹</t>
  </si>
  <si>
    <t>大化县雅龙乡红日村弄耳屯</t>
  </si>
  <si>
    <t>韦万基</t>
  </si>
  <si>
    <t>451229200002253613</t>
  </si>
  <si>
    <t>蒙建荣</t>
  </si>
  <si>
    <t>蒙元金</t>
  </si>
  <si>
    <t>451229200409292411</t>
  </si>
  <si>
    <t>戴兴奇</t>
  </si>
  <si>
    <t>大化县板升乡弄纳村三合屯</t>
  </si>
  <si>
    <t>戴永军</t>
  </si>
  <si>
    <t>452731200310111211</t>
  </si>
  <si>
    <t>韦拓</t>
  </si>
  <si>
    <t>韦成文</t>
  </si>
  <si>
    <t>452731200505065729</t>
  </si>
  <si>
    <t>黄佳颖</t>
  </si>
  <si>
    <t>大化县大化镇红电东路村152号屯</t>
  </si>
  <si>
    <t>黄武忠</t>
  </si>
  <si>
    <t>452731200309125712</t>
  </si>
  <si>
    <t>韦文龙</t>
  </si>
  <si>
    <t>大化县大化镇羌圩村健康屯</t>
  </si>
  <si>
    <t>451229200210282427</t>
  </si>
  <si>
    <t>蒲金菊</t>
  </si>
  <si>
    <t>蒲元松</t>
  </si>
  <si>
    <t>450124200306212724</t>
  </si>
  <si>
    <t>韦春艳</t>
  </si>
  <si>
    <t>马山县周鹿乡石塘村那旺屯</t>
  </si>
  <si>
    <t>韦庆强</t>
  </si>
  <si>
    <t>452731200407074525</t>
  </si>
  <si>
    <t>韦思思</t>
  </si>
  <si>
    <t>大化县古文乡乃良村刁讲屯</t>
  </si>
  <si>
    <t>韦奇利</t>
  </si>
  <si>
    <t>451228200301212321</t>
  </si>
  <si>
    <t>蒙艳青</t>
  </si>
  <si>
    <t>都安县隆福乡葛家村龙母屯</t>
  </si>
  <si>
    <t>蒙光轩</t>
  </si>
  <si>
    <t>452731200310204813</t>
  </si>
  <si>
    <t>韦臣</t>
  </si>
  <si>
    <t>大化县大化镇达悟村吾一屯</t>
  </si>
  <si>
    <t>韦基组</t>
  </si>
  <si>
    <t>452731200311160015</t>
  </si>
  <si>
    <t>韦景观</t>
  </si>
  <si>
    <t>大化县兴化路乡一巷四里村11号屯</t>
  </si>
  <si>
    <t>韦瑞杰</t>
  </si>
  <si>
    <t>452731200311162117</t>
  </si>
  <si>
    <t>田维富</t>
  </si>
  <si>
    <t>452731200402270615</t>
  </si>
  <si>
    <t>大化县百马乡科优村棉下屯</t>
  </si>
  <si>
    <t>覃坤鹏</t>
  </si>
  <si>
    <t>45273120031120062X</t>
  </si>
  <si>
    <t>覃翠萍</t>
  </si>
  <si>
    <t>大化县百马乡百马村刁林二队屯</t>
  </si>
  <si>
    <t>覃长选</t>
  </si>
  <si>
    <t>452731200312141828</t>
  </si>
  <si>
    <t>蓝钰莹</t>
  </si>
  <si>
    <t>大化县江南乡合民村卡坚屯</t>
  </si>
  <si>
    <t>蓝周</t>
  </si>
  <si>
    <t>451229200605101811</t>
  </si>
  <si>
    <t>卢凤灵</t>
  </si>
  <si>
    <t>451229200111171844</t>
  </si>
  <si>
    <t>蓝新慧</t>
  </si>
  <si>
    <t>大化县江南乡上和村娅规屯</t>
  </si>
  <si>
    <t>蓝美秋</t>
  </si>
  <si>
    <t>452731200312313618</t>
  </si>
  <si>
    <t>杨明庆</t>
  </si>
  <si>
    <t>大化县北景镇江栋村那除屯</t>
  </si>
  <si>
    <t>杨汉强</t>
  </si>
  <si>
    <t>451229200407033627</t>
  </si>
  <si>
    <t>简秀红</t>
  </si>
  <si>
    <t>简乾广</t>
  </si>
  <si>
    <t>451229200312132120</t>
  </si>
  <si>
    <t>唐婷婷</t>
  </si>
  <si>
    <t>大化县七百弄乡弄京村弄莫屯</t>
  </si>
  <si>
    <t>唐志流</t>
  </si>
  <si>
    <t>联系不上，家长、同学、微信都不回应，据家长了解其与朋友在广东打工</t>
  </si>
  <si>
    <t>452731200308261819</t>
  </si>
  <si>
    <t>蓝祖磊</t>
  </si>
  <si>
    <t>蓝东军</t>
  </si>
  <si>
    <t>452731200111223915</t>
  </si>
  <si>
    <t>谭有燕</t>
  </si>
  <si>
    <t>大化县乙圩乡乙圩村新圩屯</t>
  </si>
  <si>
    <t>谭明方</t>
  </si>
  <si>
    <t>452731200405100312</t>
  </si>
  <si>
    <t>蓝富宁</t>
  </si>
  <si>
    <t>大化县六也乡茶油村堆上屯</t>
  </si>
  <si>
    <t>蓝定立</t>
  </si>
  <si>
    <t>广东省东莞市南栅第三工业区南丰路二巷</t>
  </si>
  <si>
    <t>452731200403296016</t>
  </si>
  <si>
    <t>卢常春</t>
  </si>
  <si>
    <t>大化县大化镇水电工程局村桥北29栋2单元1楼175号屯</t>
  </si>
  <si>
    <t>韦梅红</t>
  </si>
  <si>
    <t>452731200410140925</t>
  </si>
  <si>
    <t>黄春怡</t>
  </si>
  <si>
    <t>大化县都阳镇红都街村18号屯</t>
  </si>
  <si>
    <t>韦玲</t>
  </si>
  <si>
    <t>452731200401121212</t>
  </si>
  <si>
    <t>黄玉科</t>
  </si>
  <si>
    <t>大化县岩滩镇吉发村山下屯</t>
  </si>
  <si>
    <t>黄高尤</t>
  </si>
  <si>
    <t>45122920030818004X</t>
  </si>
  <si>
    <t>韦飞利</t>
  </si>
  <si>
    <t>大化县大化镇凤翔村下九屯</t>
  </si>
  <si>
    <t>韦文伟</t>
  </si>
  <si>
    <t>452731200404152153</t>
  </si>
  <si>
    <t>蓝明</t>
  </si>
  <si>
    <t>大化县七百弄乡弄合村娅福屯</t>
  </si>
  <si>
    <t>蒙金秀</t>
  </si>
  <si>
    <t>451229200310311221</t>
  </si>
  <si>
    <t>黄飞迎</t>
  </si>
  <si>
    <t>大化县岩滩镇东扛村下仙屯</t>
  </si>
  <si>
    <t>黄建敏</t>
  </si>
  <si>
    <t>45122920030927243X</t>
  </si>
  <si>
    <t>蒙诚武</t>
  </si>
  <si>
    <t>大化县板升乡弄立村毛久屯</t>
  </si>
  <si>
    <t>蒙桂安</t>
  </si>
  <si>
    <t>451229200305235113</t>
  </si>
  <si>
    <t>蓝忠文</t>
  </si>
  <si>
    <t>大化县共和乡古乔村弄灵屯</t>
  </si>
  <si>
    <t>蓝明清</t>
  </si>
  <si>
    <t>广东省佛山市南海区第八人民医院狂犬病暴露预防处置门诊</t>
  </si>
  <si>
    <t>452731200406304819</t>
  </si>
  <si>
    <t>蓝靖桂</t>
  </si>
  <si>
    <t>大化县流水乡敦肃村先香屯</t>
  </si>
  <si>
    <t>蓝海强</t>
  </si>
  <si>
    <t>452731200306283627</t>
  </si>
  <si>
    <t>覃艳福</t>
  </si>
  <si>
    <t>陆雪梅</t>
  </si>
  <si>
    <t>451229200207032718</t>
  </si>
  <si>
    <t>韦标廷</t>
  </si>
  <si>
    <t>大化县雅龙乡竹山村弄规屯</t>
  </si>
  <si>
    <t>韦绍权</t>
  </si>
  <si>
    <t>452731200301154519</t>
  </si>
  <si>
    <t>韦佳元</t>
  </si>
  <si>
    <t>大化县古文乡良美村茶除屯</t>
  </si>
  <si>
    <t>韦汉吉</t>
  </si>
  <si>
    <t>350524200308038027</t>
  </si>
  <si>
    <t>詹丽婷</t>
  </si>
  <si>
    <t>安溪县蓝田乡内春村屯</t>
  </si>
  <si>
    <t>詹建忠</t>
  </si>
  <si>
    <t>广东省深圳市龙华新区观平路新田老三小区</t>
  </si>
  <si>
    <t>451229200612282462</t>
  </si>
  <si>
    <t>梁双福</t>
  </si>
  <si>
    <t>梁朝师</t>
  </si>
  <si>
    <t>451229200210051813</t>
  </si>
  <si>
    <t>卢新行</t>
  </si>
  <si>
    <t>大化县江南乡尝梅村选二屯</t>
  </si>
  <si>
    <t>卢进华</t>
  </si>
  <si>
    <t>451229200402150920</t>
  </si>
  <si>
    <t>甘雅爱</t>
  </si>
  <si>
    <t>甘明良</t>
  </si>
  <si>
    <t>452731200410024828</t>
  </si>
  <si>
    <t>韦艳君</t>
  </si>
  <si>
    <t>大化县双排乡坝头村弄浪屯</t>
  </si>
  <si>
    <t>452731200502203014</t>
  </si>
  <si>
    <t>唐运帅</t>
  </si>
  <si>
    <t>大化县雅龙乡西村弄坤屯</t>
  </si>
  <si>
    <t>唐秀登</t>
  </si>
  <si>
    <t>452731200204224837</t>
  </si>
  <si>
    <t>韦峰</t>
  </si>
  <si>
    <t>大化县大化镇景山村巴独屯</t>
  </si>
  <si>
    <t>韦寿而</t>
  </si>
  <si>
    <t>452731200306060319</t>
  </si>
  <si>
    <t>韦浩江</t>
  </si>
  <si>
    <t>韦干行</t>
  </si>
  <si>
    <t>452731200308226917</t>
  </si>
  <si>
    <t>毛东涛</t>
  </si>
  <si>
    <t>毛巴宏</t>
  </si>
  <si>
    <t>451229200308100310</t>
  </si>
  <si>
    <t>韦建喜</t>
  </si>
  <si>
    <t>大化县六也乡边弄村古虎屯</t>
  </si>
  <si>
    <t>韦生业</t>
  </si>
  <si>
    <t>451229200409132717</t>
  </si>
  <si>
    <t>韦宇喆</t>
  </si>
  <si>
    <t>大化县雅龙乡竹山村弄耳屯</t>
  </si>
  <si>
    <t>韦春雨</t>
  </si>
  <si>
    <t>452731200310301832</t>
  </si>
  <si>
    <t>蓝恒</t>
  </si>
  <si>
    <t>大化县江南乡江洲村东社屯</t>
  </si>
  <si>
    <t>蓝加玲</t>
  </si>
  <si>
    <t>452731200407290914</t>
  </si>
  <si>
    <t>黄辰兴</t>
  </si>
  <si>
    <t>黄海</t>
  </si>
  <si>
    <t>451229200412192753</t>
  </si>
  <si>
    <t>韦志晗</t>
  </si>
  <si>
    <t>韦永高</t>
  </si>
  <si>
    <t>452731200412302414</t>
  </si>
  <si>
    <t>冉毅谋</t>
  </si>
  <si>
    <t>大化县板升乡弄系村汉水屯</t>
  </si>
  <si>
    <t>冉光传</t>
  </si>
  <si>
    <t>451229200401260327</t>
  </si>
  <si>
    <t>韦淑丽</t>
  </si>
  <si>
    <t>大化县六也乡春贵村弄石屯</t>
  </si>
  <si>
    <t>班玉育</t>
  </si>
  <si>
    <t>45273120021129661X</t>
  </si>
  <si>
    <t>班礼鹏</t>
  </si>
  <si>
    <t>大化县古河乡坡尺村那力屯</t>
  </si>
  <si>
    <t>韦惠连</t>
  </si>
  <si>
    <t>451229200108160626</t>
  </si>
  <si>
    <t>蓝慧凤</t>
  </si>
  <si>
    <t>蓝敏</t>
  </si>
  <si>
    <t>451229200302071811</t>
  </si>
  <si>
    <t>农光阳</t>
  </si>
  <si>
    <t>大化县江南乡带林村那近屯</t>
  </si>
  <si>
    <t>农万庭</t>
  </si>
  <si>
    <t>452731200310010322</t>
  </si>
  <si>
    <t>覃献评</t>
  </si>
  <si>
    <t>大化县六也乡茶油村下刁屯</t>
  </si>
  <si>
    <t>覃国勋</t>
  </si>
  <si>
    <t>451229200503082111</t>
  </si>
  <si>
    <t>韦汉国</t>
  </si>
  <si>
    <t>韦清</t>
  </si>
  <si>
    <t>452731200310262722</t>
  </si>
  <si>
    <t>唐雨珊</t>
  </si>
  <si>
    <t>大化县雅龙乡道德村弄惯屯</t>
  </si>
  <si>
    <t>唐月秀</t>
  </si>
  <si>
    <t>452731200401236618</t>
  </si>
  <si>
    <t>韦孟朝</t>
  </si>
  <si>
    <t>大化县古河乡四联村四联屯</t>
  </si>
  <si>
    <t>韦东</t>
  </si>
  <si>
    <t>451229200305125117</t>
  </si>
  <si>
    <t>陆正伯</t>
  </si>
  <si>
    <t>大化县共和乡水力村水力屯</t>
  </si>
  <si>
    <t>陆春林</t>
  </si>
  <si>
    <t>452731200301054219</t>
  </si>
  <si>
    <t>谭文勇</t>
  </si>
  <si>
    <t>谭朝山</t>
  </si>
  <si>
    <t>451229200305071817</t>
  </si>
  <si>
    <t>黄进福</t>
  </si>
  <si>
    <t>黄立山</t>
  </si>
  <si>
    <t>452731200308031212</t>
  </si>
  <si>
    <t>覃朗飞</t>
  </si>
  <si>
    <t>大化县岩滩镇棉山村板球屯</t>
  </si>
  <si>
    <t>覃敏贵</t>
  </si>
  <si>
    <t>广东省鹤山市中医院</t>
  </si>
  <si>
    <t>广东省江门市鹤山市沙坪街道中东西大道988号</t>
  </si>
  <si>
    <t>452731200402023913</t>
  </si>
  <si>
    <t>黄中贵</t>
  </si>
  <si>
    <t>451229200402083916</t>
  </si>
  <si>
    <t>黄志辉</t>
  </si>
  <si>
    <t>大化县乙圩乡果好村班朝屯</t>
  </si>
  <si>
    <t>黄俊</t>
  </si>
  <si>
    <t>452731200305170612</t>
  </si>
  <si>
    <t>覃云</t>
  </si>
  <si>
    <t>覃小金</t>
  </si>
  <si>
    <t>452731200305231219</t>
  </si>
  <si>
    <t>韦忠放</t>
  </si>
  <si>
    <t>大化县岩滩镇协合村东灵屯</t>
  </si>
  <si>
    <t>韦朝勇</t>
  </si>
  <si>
    <t>452731200406281223</t>
  </si>
  <si>
    <t>覃璎琪</t>
  </si>
  <si>
    <t>覃福文</t>
  </si>
  <si>
    <t>451229200311081210</t>
  </si>
  <si>
    <t>韦昌府</t>
  </si>
  <si>
    <t>45273120030415512X</t>
  </si>
  <si>
    <t>韦春影</t>
  </si>
  <si>
    <t>蓝美平</t>
  </si>
  <si>
    <t>45273120030913001X</t>
  </si>
  <si>
    <t>韦福</t>
  </si>
  <si>
    <t>大化县大化镇流水村巴雷屯</t>
  </si>
  <si>
    <t>韦家宏</t>
  </si>
  <si>
    <t>452731200303254820</t>
  </si>
  <si>
    <t>韦津</t>
  </si>
  <si>
    <t>大化县大化镇大调村古勤屯</t>
  </si>
  <si>
    <t>韦信儒</t>
  </si>
  <si>
    <t>451229200407251819</t>
  </si>
  <si>
    <t>韦松腾</t>
  </si>
  <si>
    <t>大化县江南乡法棠村弄能屯</t>
  </si>
  <si>
    <t>韦志标</t>
  </si>
  <si>
    <t>451229200312150011</t>
  </si>
  <si>
    <t>韦荣珍</t>
  </si>
  <si>
    <t>大化县大化镇大调村赶外屯</t>
  </si>
  <si>
    <t>韦美龙</t>
  </si>
  <si>
    <t>451229200307122737</t>
  </si>
  <si>
    <t>卢大林</t>
  </si>
  <si>
    <t>卢志军</t>
  </si>
  <si>
    <t>452731200210062125</t>
  </si>
  <si>
    <t>秦彩云</t>
  </si>
  <si>
    <t>大化县七百弄乡戈村三卡屯</t>
  </si>
  <si>
    <t>秦洪快</t>
  </si>
  <si>
    <t>45273120040311004X</t>
  </si>
  <si>
    <t>大化县大化镇城北四巷1里村14号屯</t>
  </si>
  <si>
    <t>452728200403011828</t>
  </si>
  <si>
    <t>韦宏振</t>
  </si>
  <si>
    <t>东兰县三石乡公平村巴目屯</t>
  </si>
  <si>
    <t>韦耀龙</t>
  </si>
  <si>
    <t>东兰县三石镇中心卫生院</t>
  </si>
  <si>
    <t>广西壮族自治区河池市东兰县三石镇公平村上巴目队1号</t>
  </si>
  <si>
    <t>452731200305014249</t>
  </si>
  <si>
    <t>韦素娟</t>
  </si>
  <si>
    <t>韦桂周</t>
  </si>
  <si>
    <t>广东省东莞市厚街镇白濠沿河一路12号金上晋科有限公司</t>
  </si>
  <si>
    <t>451229200203152739</t>
  </si>
  <si>
    <t>韦文秦</t>
  </si>
  <si>
    <t>韦吉法</t>
  </si>
  <si>
    <t>452731200403025427</t>
  </si>
  <si>
    <t>韦香莲</t>
  </si>
  <si>
    <t>韦书寿</t>
  </si>
  <si>
    <t>451229200311020311</t>
  </si>
  <si>
    <t>蓝兴华</t>
  </si>
  <si>
    <t>大化县六也乡豆也村板上屯</t>
  </si>
  <si>
    <t>蓝振辉</t>
  </si>
  <si>
    <t>452731200404041824</t>
  </si>
  <si>
    <t>潘柳笑</t>
  </si>
  <si>
    <t>大化县江南乡塘么村那龙屯</t>
  </si>
  <si>
    <t>黄五妹</t>
  </si>
  <si>
    <t>452731200407015111</t>
  </si>
  <si>
    <t>陶日满</t>
  </si>
  <si>
    <t>陆月宜</t>
  </si>
  <si>
    <t>451229200405045413</t>
  </si>
  <si>
    <t>黄焕伟</t>
  </si>
  <si>
    <t>大化县贡川乡清坡村单那屯</t>
  </si>
  <si>
    <t>韦武汉</t>
  </si>
  <si>
    <t>南宁市西乡塘区恒安临时接种点</t>
  </si>
  <si>
    <t>广西壮族自治区南宁市西乡塘区北湖街道园艺路b18栋</t>
  </si>
  <si>
    <t>452731200102220026</t>
  </si>
  <si>
    <t>田水仙</t>
  </si>
  <si>
    <t>田锦辉</t>
  </si>
  <si>
    <t>451229199910052432</t>
  </si>
  <si>
    <t>蒙海明</t>
  </si>
  <si>
    <t>大化县板升乡弄勇村弄沙屯</t>
  </si>
  <si>
    <t>451229200402041214</t>
  </si>
  <si>
    <t>黄东泰</t>
  </si>
  <si>
    <t>黄福开</t>
  </si>
  <si>
    <t>452731200308062115</t>
  </si>
  <si>
    <t>蓝世和</t>
  </si>
  <si>
    <t>蓝桂方</t>
  </si>
  <si>
    <t>马山县乔力乡</t>
  </si>
  <si>
    <t>451229200507191841</t>
  </si>
  <si>
    <t>卢嘉心</t>
  </si>
  <si>
    <t>卢秀癸</t>
  </si>
  <si>
    <t>451229200303192447</t>
  </si>
  <si>
    <t>蒙慧珍</t>
  </si>
  <si>
    <t>大化县板升乡弄丛村下弄矿屯</t>
  </si>
  <si>
    <t>452731200203215154</t>
  </si>
  <si>
    <t>韦昌弟</t>
  </si>
  <si>
    <t>大化县共和乡弄乐村龙兰屯</t>
  </si>
  <si>
    <t>韦肖兰</t>
  </si>
  <si>
    <t>452731200404136612</t>
  </si>
  <si>
    <t>梁浩</t>
  </si>
  <si>
    <t>大化县古河乡四联村巴林屯</t>
  </si>
  <si>
    <t>梁瑞柏</t>
  </si>
  <si>
    <t>451229200406051217</t>
  </si>
  <si>
    <t>甘宗恒</t>
  </si>
  <si>
    <t>甘建国</t>
  </si>
  <si>
    <t>452731200303302423</t>
  </si>
  <si>
    <t>田春梅</t>
  </si>
  <si>
    <t>大化县板升乡弄丛村辉洞屯</t>
  </si>
  <si>
    <t>田韦海</t>
  </si>
  <si>
    <t>13481847143</t>
  </si>
  <si>
    <t>451229200503102119</t>
  </si>
  <si>
    <t>蒙健</t>
  </si>
  <si>
    <t>蒙启周</t>
  </si>
  <si>
    <t>扶绥县山圩镇</t>
  </si>
  <si>
    <t>451229200401061221</t>
  </si>
  <si>
    <t>覃丹丹</t>
  </si>
  <si>
    <t>大化县岩滩镇东扛村岩桃屯</t>
  </si>
  <si>
    <t>覃承武</t>
  </si>
  <si>
    <t>15777801518</t>
  </si>
  <si>
    <t>452731200404062115</t>
  </si>
  <si>
    <t>黄培徐</t>
  </si>
  <si>
    <t>大化县七百弄乡弄腾村弄外屯</t>
  </si>
  <si>
    <t>黄结</t>
  </si>
  <si>
    <t>452731200401275414</t>
  </si>
  <si>
    <t>韦晨</t>
  </si>
  <si>
    <t>大化县大化镇亮山村古茶屯</t>
  </si>
  <si>
    <t>韦忠甜</t>
  </si>
  <si>
    <t>451229200402152424</t>
  </si>
  <si>
    <t>杨婷婷</t>
  </si>
  <si>
    <t>杨长远</t>
  </si>
  <si>
    <t>452731200312235410</t>
  </si>
  <si>
    <t>韦颂礼</t>
  </si>
  <si>
    <t>大化县贡川乡青坡村外昆屯</t>
  </si>
  <si>
    <t>韦宜山</t>
  </si>
  <si>
    <t>452731200111035412</t>
  </si>
  <si>
    <t>袁华</t>
  </si>
  <si>
    <t>袁汉学</t>
  </si>
  <si>
    <t>450124200405284213</t>
  </si>
  <si>
    <t>陆利伟</t>
  </si>
  <si>
    <t>马山县周鹿乡杨树村龙赖屯</t>
  </si>
  <si>
    <t>陆元宝</t>
  </si>
  <si>
    <t>452731200408101214</t>
  </si>
  <si>
    <t>覃可豪</t>
  </si>
  <si>
    <t>大化县岩滩镇协合村上能屯</t>
  </si>
  <si>
    <t>覃庆相</t>
  </si>
  <si>
    <t>南宁市良庆区</t>
  </si>
  <si>
    <t>452731200206265114</t>
  </si>
  <si>
    <t>韦辉福</t>
  </si>
  <si>
    <t>大化县共和乡古桥村伏江屯</t>
  </si>
  <si>
    <t>农春香</t>
  </si>
  <si>
    <t>452731200012102114</t>
  </si>
  <si>
    <t>451229200105082415</t>
  </si>
  <si>
    <t>蒙绍林</t>
  </si>
  <si>
    <t>452731200304033616</t>
  </si>
  <si>
    <t>韦志法</t>
  </si>
  <si>
    <t>大化县北景镇红栋村平吉屯</t>
  </si>
  <si>
    <t>韦正高</t>
  </si>
  <si>
    <t>451229200508081855</t>
  </si>
  <si>
    <t>卢奔腾</t>
  </si>
  <si>
    <t>卢静峰</t>
  </si>
  <si>
    <t>451229200303240322</t>
  </si>
  <si>
    <t>蓝慧淑</t>
  </si>
  <si>
    <t>大化县六也乡和平村下刁屯</t>
  </si>
  <si>
    <t>韦利祥</t>
  </si>
  <si>
    <t>451229200202033914</t>
  </si>
  <si>
    <t>韦金龙</t>
  </si>
  <si>
    <t>韦成玉</t>
  </si>
  <si>
    <t>451229200305115410</t>
  </si>
  <si>
    <t>黄旭丞</t>
  </si>
  <si>
    <t>大化县贡川乡贡川村覃上屯</t>
  </si>
  <si>
    <t>黄元</t>
  </si>
  <si>
    <t>451229200312022423</t>
  </si>
  <si>
    <t>蓝丽玲</t>
  </si>
  <si>
    <t>大化县板升乡弄郎村卡响屯</t>
  </si>
  <si>
    <t>蓝朝华</t>
  </si>
  <si>
    <t>45273120040512121X</t>
  </si>
  <si>
    <t>韦庆汉</t>
  </si>
  <si>
    <t>大化县岩滩镇六说村六说屯</t>
  </si>
  <si>
    <t>韦利江</t>
  </si>
  <si>
    <t>451229200405132429</t>
  </si>
  <si>
    <t>覃颖</t>
  </si>
  <si>
    <t>大化县板升乡升平村垃圩屯</t>
  </si>
  <si>
    <t>覃锋</t>
  </si>
  <si>
    <t>452127200311143314</t>
  </si>
  <si>
    <t>陆日锐</t>
  </si>
  <si>
    <t>陆芳赞</t>
  </si>
  <si>
    <t>共和乡政府大院</t>
  </si>
  <si>
    <t>452731200411033638</t>
  </si>
  <si>
    <t>林万祥</t>
  </si>
  <si>
    <t>大化县北景镇平方村同乐屯</t>
  </si>
  <si>
    <t>林连生</t>
  </si>
  <si>
    <t>452731200309201818</t>
  </si>
  <si>
    <t>黄理龙</t>
  </si>
  <si>
    <t>大化县江南乡带林村六兀屯</t>
  </si>
  <si>
    <t>黄家福</t>
  </si>
  <si>
    <t>451229200311013920</t>
  </si>
  <si>
    <t>黄建安</t>
  </si>
  <si>
    <t>451229200208183657</t>
  </si>
  <si>
    <t>蓝天决</t>
  </si>
  <si>
    <t>大化县北景镇弄冠村弄汪屯</t>
  </si>
  <si>
    <t xml:space="preserve">韦美荣 </t>
  </si>
  <si>
    <t>452731200309264819</t>
  </si>
  <si>
    <t>韦王华</t>
  </si>
  <si>
    <t>大化县亮山乡板温村板温屯</t>
  </si>
  <si>
    <t>451229200403175724</t>
  </si>
  <si>
    <t>潘柳娜</t>
  </si>
  <si>
    <t>潘志祥</t>
  </si>
  <si>
    <t>南宁市妇幼保健院</t>
  </si>
  <si>
    <t>广西壮族自治区南宁市西乡塘区新阳街道卢屋小区3栋</t>
  </si>
  <si>
    <t>452731200306305435</t>
  </si>
  <si>
    <t>蒙嘉洋</t>
  </si>
  <si>
    <t>蒙汉基</t>
  </si>
  <si>
    <t>451229200210202116</t>
  </si>
  <si>
    <t>蓝成真</t>
  </si>
  <si>
    <t>蒙李花</t>
  </si>
  <si>
    <t>451229200203102117</t>
  </si>
  <si>
    <t>蓝起忠</t>
  </si>
  <si>
    <t>蓝宝合</t>
  </si>
  <si>
    <t>451229200404175726</t>
  </si>
  <si>
    <t>韦央萍</t>
  </si>
  <si>
    <t>大化县大化镇古感村古思屯</t>
  </si>
  <si>
    <t>韦美艳</t>
  </si>
  <si>
    <t>45122920030709422X</t>
  </si>
  <si>
    <t>覃惠敏</t>
  </si>
  <si>
    <t>覃大平</t>
  </si>
  <si>
    <t>452731200207050625</t>
  </si>
  <si>
    <t>黄贝贝</t>
  </si>
  <si>
    <t>大化县百马乡同社村下凡屯</t>
  </si>
  <si>
    <t>黄秀花</t>
  </si>
  <si>
    <t>452731200306150314</t>
  </si>
  <si>
    <t>韦东华</t>
  </si>
  <si>
    <t>韦建珠</t>
  </si>
  <si>
    <t>452127200402272744</t>
  </si>
  <si>
    <t>徐榕</t>
  </si>
  <si>
    <t>徐启程</t>
  </si>
  <si>
    <t>451229200306274210</t>
  </si>
  <si>
    <t>莫培山</t>
  </si>
  <si>
    <t>大化县羌圩乡坡马村那农屯</t>
  </si>
  <si>
    <t>莫建祥</t>
  </si>
  <si>
    <t>451229200408010929</t>
  </si>
  <si>
    <t>覃梦莹</t>
  </si>
  <si>
    <t>覃瑞夫</t>
  </si>
  <si>
    <t>452731200308041816</t>
  </si>
  <si>
    <t>闭宗盛</t>
  </si>
  <si>
    <t>闭恩科</t>
  </si>
  <si>
    <t>南宁市新阳中兴社区</t>
  </si>
  <si>
    <t>452731200310193915</t>
  </si>
  <si>
    <t>黄诚</t>
  </si>
  <si>
    <t>黄武建</t>
  </si>
  <si>
    <t>巴马民族体育馆</t>
  </si>
  <si>
    <t>451229200112032723</t>
  </si>
  <si>
    <t>韦永良</t>
  </si>
  <si>
    <t>45273120030203392X</t>
  </si>
  <si>
    <t>唐林倩</t>
  </si>
  <si>
    <t>大化县乙圩乡巴追村那强屯</t>
  </si>
  <si>
    <t>唐旭辉</t>
  </si>
  <si>
    <t>45273120040103061x</t>
  </si>
  <si>
    <t>覃炳锐</t>
  </si>
  <si>
    <t>大化县百马乡永靖村那料屯</t>
  </si>
  <si>
    <t>覃任才</t>
  </si>
  <si>
    <t>452731200302073630</t>
  </si>
  <si>
    <t>覃富</t>
  </si>
  <si>
    <t>覃兆业</t>
  </si>
  <si>
    <t>451229200410083916</t>
  </si>
  <si>
    <t>唐运双</t>
  </si>
  <si>
    <t>大化县乙圩乡巴岩村下屯</t>
  </si>
  <si>
    <t>韦爱荣</t>
  </si>
  <si>
    <t>452731200405204218</t>
  </si>
  <si>
    <t>李光林</t>
  </si>
  <si>
    <t>李物</t>
  </si>
  <si>
    <t>452731200310135758</t>
  </si>
  <si>
    <t>黄铭杰</t>
  </si>
  <si>
    <t>大化县曦龙湾乡35栋3单元22村屯</t>
  </si>
  <si>
    <t>梁雪梅</t>
  </si>
  <si>
    <t>452731200301182413</t>
  </si>
  <si>
    <t>左超位</t>
  </si>
  <si>
    <t>左高升</t>
  </si>
  <si>
    <t>45273120040122481X</t>
  </si>
  <si>
    <t>黄宝伦</t>
  </si>
  <si>
    <t>大化县大化镇流水村东娥屯</t>
  </si>
  <si>
    <t>黄家杰</t>
  </si>
  <si>
    <t>452731200204253910</t>
  </si>
  <si>
    <t>覃文源</t>
  </si>
  <si>
    <t>黄秀倩</t>
  </si>
  <si>
    <t>452731200312134855</t>
  </si>
  <si>
    <t>韦利康</t>
  </si>
  <si>
    <t>大化县大化镇仁良村庭庙屯</t>
  </si>
  <si>
    <t>韦生流</t>
  </si>
  <si>
    <t>451229200411081218</t>
  </si>
  <si>
    <t>黄杏</t>
  </si>
  <si>
    <t>唐艳辽</t>
  </si>
  <si>
    <t>452731200409274811</t>
  </si>
  <si>
    <t>韦仕</t>
  </si>
  <si>
    <t>大化县大化镇景山村板中屯</t>
  </si>
  <si>
    <t>韦乐安</t>
  </si>
  <si>
    <t>45273120011122212X</t>
  </si>
  <si>
    <t>田玉桦</t>
  </si>
  <si>
    <t>大化县七百弄乡保上村元洞屯</t>
  </si>
  <si>
    <t>韦春莉</t>
  </si>
  <si>
    <t>451229200103025425</t>
  </si>
  <si>
    <t>韦艳婷</t>
  </si>
  <si>
    <t>韦刚</t>
  </si>
  <si>
    <t>452731200312174216</t>
  </si>
  <si>
    <t>黄汉平</t>
  </si>
  <si>
    <t>451229200401032412</t>
  </si>
  <si>
    <t>何文快</t>
  </si>
  <si>
    <t>大化县板升乡弄丛村上丛屯</t>
  </si>
  <si>
    <t>何升叁</t>
  </si>
  <si>
    <t>覃任谭</t>
  </si>
  <si>
    <t>452127200306230931</t>
  </si>
  <si>
    <t>黄云</t>
  </si>
  <si>
    <t>黄兵</t>
  </si>
  <si>
    <t>452731200306242112</t>
  </si>
  <si>
    <t>毛东睿</t>
  </si>
  <si>
    <t>大化县七百弄乡戈从村弄瞧屯</t>
  </si>
  <si>
    <t>毛巴灵</t>
  </si>
  <si>
    <t>451229200305020016</t>
  </si>
  <si>
    <t>覃腾金</t>
  </si>
  <si>
    <t>大化县大化镇大调村勒下屯</t>
  </si>
  <si>
    <t>覃敏豪</t>
  </si>
  <si>
    <t>18776879498</t>
  </si>
  <si>
    <t>451229200307161824</t>
  </si>
  <si>
    <t>蒙秋平</t>
  </si>
  <si>
    <t>大化县江南乡龙凤村弄料屯26号屯</t>
  </si>
  <si>
    <t>蒙元总</t>
  </si>
  <si>
    <t>452731200412124515</t>
  </si>
  <si>
    <t>黄耀辉</t>
  </si>
  <si>
    <t>大化县古文乡良美村弄甘屯19号屯</t>
  </si>
  <si>
    <t>黄紹理</t>
  </si>
  <si>
    <t>451229200404111220</t>
  </si>
  <si>
    <t>唐玉进</t>
  </si>
  <si>
    <t>韦凤金</t>
  </si>
  <si>
    <t>451229200402171828</t>
  </si>
  <si>
    <t>蒙巧芳</t>
  </si>
  <si>
    <t>大化县江南乡合民村照内屯</t>
  </si>
  <si>
    <t>蒙升</t>
  </si>
  <si>
    <t>45122920041218274X</t>
  </si>
  <si>
    <t>韦禄钰</t>
  </si>
  <si>
    <t>韦正元</t>
  </si>
  <si>
    <t>广西省南宁市武鸣区</t>
  </si>
  <si>
    <t>452730200312136520</t>
  </si>
  <si>
    <t>韦巧灵</t>
  </si>
  <si>
    <t>大化县大化镇流水村立番屯</t>
  </si>
  <si>
    <t>韦吉伟</t>
  </si>
  <si>
    <t>45122920050227121X</t>
  </si>
  <si>
    <t>韦飞祥</t>
  </si>
  <si>
    <t>韦大吉</t>
  </si>
  <si>
    <t>452731200311165414</t>
  </si>
  <si>
    <t>韦承武</t>
  </si>
  <si>
    <t>大化县贡川乡等宦村板江屯</t>
  </si>
  <si>
    <t>韦忠胜</t>
  </si>
  <si>
    <t>451229200110112420</t>
  </si>
  <si>
    <t>蓝艳玲</t>
  </si>
  <si>
    <t>蓝万文</t>
  </si>
  <si>
    <t>15078597537</t>
  </si>
  <si>
    <t>451229200306052714</t>
  </si>
  <si>
    <t>韦增官</t>
  </si>
  <si>
    <t>大化县雅龙乡道德村弄破屯</t>
  </si>
  <si>
    <t>蓝凤琴</t>
  </si>
  <si>
    <t>451229200401245135</t>
  </si>
  <si>
    <t>黄利正</t>
  </si>
  <si>
    <t>大化县共和乡水力村龙养屯</t>
  </si>
  <si>
    <t>黄长</t>
  </si>
  <si>
    <t>马山体育馆</t>
  </si>
  <si>
    <t>452731200210232112</t>
  </si>
  <si>
    <t>田营</t>
  </si>
  <si>
    <t>杨美英</t>
  </si>
  <si>
    <t>451229200305172431</t>
  </si>
  <si>
    <t>蓝志锋</t>
  </si>
  <si>
    <t>452731200403011818</t>
  </si>
  <si>
    <t>韦景春</t>
  </si>
  <si>
    <t>大化县江南乡塘么村那近屯</t>
  </si>
  <si>
    <t>韦瑞义</t>
  </si>
  <si>
    <t>452731200305082719</t>
  </si>
  <si>
    <t>谢健</t>
  </si>
  <si>
    <t>大化县雅龙乡温和村弄仍屯</t>
  </si>
  <si>
    <t>谢吉修</t>
  </si>
  <si>
    <t>452731200210291817</t>
  </si>
  <si>
    <t>覃兴旺</t>
  </si>
  <si>
    <t>大化县江南乡塘么村那塘屯</t>
  </si>
  <si>
    <t>覃喜进</t>
  </si>
  <si>
    <t>452731200312260018</t>
  </si>
  <si>
    <t>覃以辉</t>
  </si>
  <si>
    <t>大化县板升乡升平村丘乐屯</t>
  </si>
  <si>
    <t>覃振斌</t>
  </si>
  <si>
    <t>451229200412023618</t>
  </si>
  <si>
    <t>覃汉任</t>
  </si>
  <si>
    <t>覃松瑞</t>
  </si>
  <si>
    <t>452731200311101226</t>
  </si>
  <si>
    <t>覃富妮</t>
  </si>
  <si>
    <t>大化县岩滩镇常吉村那谷屯</t>
  </si>
  <si>
    <t>覃华念</t>
  </si>
  <si>
    <t>451229200402162112</t>
  </si>
  <si>
    <t>田锦健</t>
  </si>
  <si>
    <t>田应苏</t>
  </si>
  <si>
    <t>451229200311304517</t>
  </si>
  <si>
    <t>蓝英胜</t>
  </si>
  <si>
    <t>大化县古文乡良美村弄甘屯</t>
  </si>
  <si>
    <t>蓝腾</t>
  </si>
  <si>
    <t>452731200401164212</t>
  </si>
  <si>
    <t>黄运华</t>
  </si>
  <si>
    <t>黄文高</t>
  </si>
  <si>
    <t>452731200312020911</t>
  </si>
  <si>
    <t>黄沛</t>
  </si>
  <si>
    <t>黄崇勇</t>
  </si>
  <si>
    <t>451229200212052713</t>
  </si>
  <si>
    <t>罗青杭</t>
  </si>
  <si>
    <t>大化县雅龙乡盘免村弄珠屯</t>
  </si>
  <si>
    <t>452731200311020012</t>
  </si>
  <si>
    <t>仇宝杰</t>
  </si>
  <si>
    <t>大化县大化镇兴化路村32号屯</t>
  </si>
  <si>
    <t>仇理芳</t>
  </si>
  <si>
    <t>451229200511250912</t>
  </si>
  <si>
    <t>覃喜国</t>
  </si>
  <si>
    <t>覃电琳</t>
  </si>
  <si>
    <t>45212720031217362x</t>
  </si>
  <si>
    <t>李曼</t>
  </si>
  <si>
    <t>李华浓</t>
  </si>
  <si>
    <t>451229200309130618</t>
  </si>
  <si>
    <t>覃朝钰</t>
  </si>
  <si>
    <t>大化县百马乡局柳村局柳屯</t>
  </si>
  <si>
    <t>覃近小</t>
  </si>
  <si>
    <t>451229200212110928</t>
  </si>
  <si>
    <t>韦思培</t>
  </si>
  <si>
    <t>韦岳忠</t>
  </si>
  <si>
    <t>451229200507080025</t>
  </si>
  <si>
    <t>覃乔媚</t>
  </si>
  <si>
    <t>大化县大化镇双排村那卜屯</t>
  </si>
  <si>
    <t>覃庆作</t>
  </si>
  <si>
    <t>452731200301303924</t>
  </si>
  <si>
    <t>黄美芬</t>
  </si>
  <si>
    <t>大化县乙圩乡果好村六力屯</t>
  </si>
  <si>
    <t>黄尚莞</t>
  </si>
  <si>
    <t>452731200405034220</t>
  </si>
  <si>
    <t>罗玉芳</t>
  </si>
  <si>
    <t>罗江贵</t>
  </si>
  <si>
    <t>451229200407020324</t>
  </si>
  <si>
    <t>蓝梦莹</t>
  </si>
  <si>
    <t>大化县六也乡豆也村古力屯</t>
  </si>
  <si>
    <t>蓝庆武</t>
  </si>
  <si>
    <t>451229200208084245</t>
  </si>
  <si>
    <t>韦金双</t>
  </si>
  <si>
    <t>大化县羌圩乡洪筹村六光屯</t>
  </si>
  <si>
    <t>文爱荣</t>
  </si>
  <si>
    <t>451229200310092727</t>
  </si>
  <si>
    <t>韦良鸳</t>
  </si>
  <si>
    <t>大化县雅龙乡竹山村弄水屯</t>
  </si>
  <si>
    <t>韦标伦</t>
  </si>
  <si>
    <t>452731200310111238</t>
  </si>
  <si>
    <t>覃国道</t>
  </si>
  <si>
    <t>覃建亮</t>
  </si>
  <si>
    <t>451229200307274212</t>
  </si>
  <si>
    <t>覃全</t>
  </si>
  <si>
    <t>大化县羌圩乡洪筹村那安屯</t>
  </si>
  <si>
    <t>覃克</t>
  </si>
  <si>
    <t>452731200401193910</t>
  </si>
  <si>
    <t>大化县乙圩乡巴追村那环屯</t>
  </si>
  <si>
    <t>韦仁松</t>
  </si>
  <si>
    <t>45273120030131421X</t>
  </si>
  <si>
    <t>韦明满</t>
  </si>
  <si>
    <t>大化县羌圩乡健康村岩王屯</t>
  </si>
  <si>
    <t>韦景干</t>
  </si>
  <si>
    <t>452731200303021816</t>
  </si>
  <si>
    <t>梁家鑫</t>
  </si>
  <si>
    <t>大化县江南乡发瑞村那发屯</t>
  </si>
  <si>
    <t>梁克周</t>
  </si>
  <si>
    <t>452731200308105736</t>
  </si>
  <si>
    <t>蒙凯</t>
  </si>
  <si>
    <t>陆爱萍</t>
  </si>
  <si>
    <t>452731200310100037</t>
  </si>
  <si>
    <t>唐睿哲</t>
  </si>
  <si>
    <t>大化县大化镇建丰路村217号屯</t>
  </si>
  <si>
    <t>韦先艳</t>
  </si>
  <si>
    <t>451229200303281271</t>
  </si>
  <si>
    <t>覃灿均</t>
  </si>
  <si>
    <t>覃庆宏</t>
  </si>
  <si>
    <t>452731200210044234</t>
  </si>
  <si>
    <t>谭勇</t>
  </si>
  <si>
    <t>大化县羌圩乡坡马村那栋屯</t>
  </si>
  <si>
    <t>谭卫华</t>
  </si>
  <si>
    <t>452702200403111577</t>
  </si>
  <si>
    <t>张浩</t>
  </si>
  <si>
    <t>大化县大化镇育才路村113号屯</t>
  </si>
  <si>
    <t>石雅妍</t>
  </si>
  <si>
    <t>452731200405262418</t>
  </si>
  <si>
    <t>屈程锦</t>
  </si>
  <si>
    <t>大化县板升乡升平村乐海屯</t>
  </si>
  <si>
    <t>屈光意</t>
  </si>
  <si>
    <t>452731200303040611</t>
  </si>
  <si>
    <t>唐立</t>
  </si>
  <si>
    <t>大化县百马乡下和村岩伦屯</t>
  </si>
  <si>
    <t>苏彩霞</t>
  </si>
  <si>
    <t>452731200401072713</t>
  </si>
  <si>
    <t>韦锦程</t>
  </si>
  <si>
    <t>大化县雅龙乡红日村弄盘屯</t>
  </si>
  <si>
    <t>大化县大化镇古感村红坡屯</t>
  </si>
  <si>
    <t>韦卫宏</t>
  </si>
  <si>
    <t>452127200309201220</t>
  </si>
  <si>
    <t>潘小燕</t>
  </si>
  <si>
    <t>马山县古零乡安善村弄怀屯</t>
  </si>
  <si>
    <t>韦喜秀</t>
  </si>
  <si>
    <t>大化镇南红电东路二巷52号</t>
  </si>
  <si>
    <t>452731200401184520</t>
  </si>
  <si>
    <t>黄艳沈</t>
  </si>
  <si>
    <t>大化县古文乡怀雄村作中屯</t>
  </si>
  <si>
    <t>黄建昌</t>
  </si>
  <si>
    <t>452731200411305728</t>
  </si>
  <si>
    <t>陆镘妃</t>
  </si>
  <si>
    <t>陆仁</t>
  </si>
  <si>
    <t>452127200401174229</t>
  </si>
  <si>
    <t>覃彩云</t>
  </si>
  <si>
    <t>马山县周鹿乡爱旗村那石者屯</t>
  </si>
  <si>
    <t>覃世州</t>
  </si>
  <si>
    <t>马山县周鹿中心卫生院</t>
  </si>
  <si>
    <t>马山县周鹿镇爱旗村那石者屯</t>
  </si>
  <si>
    <t>451229200308282417</t>
  </si>
  <si>
    <t>韦振童</t>
  </si>
  <si>
    <t>大化县板升乡升平村纳板屯</t>
  </si>
  <si>
    <t>韦统红</t>
  </si>
  <si>
    <t>452731200310133912</t>
  </si>
  <si>
    <t>唐运衡</t>
  </si>
  <si>
    <t>451229200307151239</t>
  </si>
  <si>
    <t>覃双红</t>
  </si>
  <si>
    <t>大化县岩滩镇长吉村拉敏屯</t>
  </si>
  <si>
    <t>覃武辉</t>
  </si>
  <si>
    <t>452731200312243920</t>
  </si>
  <si>
    <t>覃凤萍</t>
  </si>
  <si>
    <t>覃文勋</t>
  </si>
  <si>
    <t>450521200405085524</t>
  </si>
  <si>
    <t>罗燕</t>
  </si>
  <si>
    <t>合浦县白沙乡虎岭村委会岭头顶屯</t>
  </si>
  <si>
    <t>罗家金</t>
  </si>
  <si>
    <t>广西省河池市大化县乙圩乡乙圩村坡设屯16号</t>
  </si>
  <si>
    <t>45273120031210121x</t>
  </si>
  <si>
    <t>唐润敏</t>
  </si>
  <si>
    <t>唐秀满</t>
  </si>
  <si>
    <t>452731200205303916</t>
  </si>
  <si>
    <t>韦卫秋</t>
  </si>
  <si>
    <t>韦庭开</t>
  </si>
  <si>
    <t>452729200206241604</t>
  </si>
  <si>
    <t>黄佳琳</t>
  </si>
  <si>
    <t>巴马县百林乡罗皮村那楼屯</t>
  </si>
  <si>
    <t>黄汉成</t>
  </si>
  <si>
    <t>巴马县百林村罗皮乡那楼屯</t>
  </si>
  <si>
    <t>452730200308315913</t>
  </si>
  <si>
    <t>韦鼎</t>
  </si>
  <si>
    <t>都安县地苏乡赞字村屯</t>
  </si>
  <si>
    <t>覃秋条</t>
  </si>
  <si>
    <t>广西河池大化县大化镇金山小区B栋203号</t>
  </si>
  <si>
    <t>452731200308052718</t>
  </si>
  <si>
    <t>韦成波</t>
  </si>
  <si>
    <t>韦家鹏</t>
  </si>
  <si>
    <t>451229199902052766</t>
  </si>
  <si>
    <t>蒙香玲</t>
  </si>
  <si>
    <t>大化县雅龙乡温和村弄台屯</t>
  </si>
  <si>
    <t>蒙桂康</t>
  </si>
  <si>
    <t>45273120030219271x</t>
  </si>
  <si>
    <t>韦昌涛</t>
  </si>
  <si>
    <t>韦荣环</t>
  </si>
  <si>
    <t>452731200307030939</t>
  </si>
  <si>
    <t>黄世民</t>
  </si>
  <si>
    <t>大化县都阳镇忠武村板江屯</t>
  </si>
  <si>
    <t>黄猛</t>
  </si>
  <si>
    <t>451229200205181218</t>
  </si>
  <si>
    <t>黄国锐</t>
  </si>
  <si>
    <t>大化县岩滩镇吉发村东友屯</t>
  </si>
  <si>
    <t>黄亚志</t>
  </si>
  <si>
    <t>452731199803275753</t>
  </si>
  <si>
    <t>蒙海松</t>
  </si>
  <si>
    <t>大化县板升乡弄系村拥上屯</t>
  </si>
  <si>
    <t>蒙安敏</t>
  </si>
  <si>
    <t>451229200201252410</t>
  </si>
  <si>
    <t>姚瑞坚</t>
  </si>
  <si>
    <t>大化县板升乡弄郎村干洞屯</t>
  </si>
  <si>
    <t>姚伦庆</t>
  </si>
  <si>
    <t>451229200308315725</t>
  </si>
  <si>
    <t>韦盼盼</t>
  </si>
  <si>
    <t>唐肖凤</t>
  </si>
  <si>
    <t>452731200410295425</t>
  </si>
  <si>
    <t>大化县大化镇城内村大村屯</t>
  </si>
  <si>
    <t>韦付剑</t>
  </si>
  <si>
    <t>451229200408155749</t>
  </si>
  <si>
    <t>韦海红</t>
  </si>
  <si>
    <t>大化县大化镇城内村丹情屯</t>
  </si>
  <si>
    <t>韦炳连</t>
  </si>
  <si>
    <t>451229200203092422</t>
  </si>
  <si>
    <t>蓝粤婷</t>
  </si>
  <si>
    <t>大化县板升乡弄立村戈英屯</t>
  </si>
  <si>
    <t>蓝朝辉</t>
  </si>
  <si>
    <t>451229200404115715</t>
  </si>
  <si>
    <t>韦昌飞</t>
  </si>
  <si>
    <t>梁玉云</t>
  </si>
  <si>
    <t>452731200201015415</t>
  </si>
  <si>
    <t>韦先进</t>
  </si>
  <si>
    <t>韦冠楼</t>
  </si>
  <si>
    <t>451229200402085719</t>
  </si>
  <si>
    <t>潘振发</t>
  </si>
  <si>
    <t>大化县大化镇东明村257号屯</t>
  </si>
  <si>
    <t>潘永林</t>
  </si>
  <si>
    <t>45122920020416212X</t>
  </si>
  <si>
    <t>韦冰心</t>
  </si>
  <si>
    <t>大化县七百弄乡古竹村弄设屯</t>
  </si>
  <si>
    <t>韦朝革</t>
  </si>
  <si>
    <t>452731200302174829</t>
  </si>
  <si>
    <t>韦娇乐</t>
  </si>
  <si>
    <t>大化县大化镇景山村合二屯</t>
  </si>
  <si>
    <t>韦海英</t>
  </si>
  <si>
    <t>452731200309260914</t>
  </si>
  <si>
    <t>韦德豪</t>
  </si>
  <si>
    <t>大化县都阳镇双福村那休屯</t>
  </si>
  <si>
    <t>452731200402280610</t>
  </si>
  <si>
    <t>马天威</t>
  </si>
  <si>
    <t>马开刚</t>
  </si>
  <si>
    <t>451229200403084216</t>
  </si>
  <si>
    <t>潘英帅</t>
  </si>
  <si>
    <t>潘大林</t>
  </si>
  <si>
    <t>452731200408011825</t>
  </si>
  <si>
    <t>梁卓莉</t>
  </si>
  <si>
    <t>大化县江南乡江洲村街一屯</t>
  </si>
  <si>
    <t>梁继雄</t>
  </si>
  <si>
    <t>451229200304130627</t>
  </si>
  <si>
    <t>大化县百马乡孟豆村岩朝屯</t>
  </si>
  <si>
    <t>覃广韩</t>
  </si>
  <si>
    <t>451229200101052729</t>
  </si>
  <si>
    <t>韦晓琴</t>
  </si>
  <si>
    <t>大化县雅龙乡西村弄杰屯</t>
  </si>
  <si>
    <t>韦明芳</t>
  </si>
  <si>
    <t>452731200310100942</t>
  </si>
  <si>
    <t>覃金宝</t>
  </si>
  <si>
    <t>覃海群</t>
  </si>
  <si>
    <t>451229200311281810</t>
  </si>
  <si>
    <t>蓝嵩杰</t>
  </si>
  <si>
    <t>蓝英敏</t>
  </si>
  <si>
    <t>2021/7/21</t>
  </si>
  <si>
    <t>45273120030328486X</t>
  </si>
  <si>
    <t>覃岳葵</t>
  </si>
  <si>
    <t>451229200105202122</t>
  </si>
  <si>
    <t>蓝婉春</t>
  </si>
  <si>
    <t>大化县七百弄乡弄雄村木耳屯</t>
  </si>
  <si>
    <t>蓝志标</t>
  </si>
  <si>
    <t>452731200404024821</t>
  </si>
  <si>
    <t>韦珍</t>
  </si>
  <si>
    <t>大化县大化镇凤翔村单现屯</t>
  </si>
  <si>
    <t>韦文献</t>
  </si>
  <si>
    <t>2021/7/20</t>
  </si>
  <si>
    <t>451229200306262121</t>
  </si>
  <si>
    <t>蓝凤珍</t>
  </si>
  <si>
    <t>蓝继荣</t>
  </si>
  <si>
    <t>451229200405162724</t>
  </si>
  <si>
    <t>蒙艳春</t>
  </si>
  <si>
    <t>大化县雅龙乡尤齐村弄琼屯</t>
  </si>
  <si>
    <t>2021/7/19</t>
  </si>
  <si>
    <t>大化县雅龙卫生院</t>
  </si>
  <si>
    <t>452731200308114229</t>
  </si>
  <si>
    <t>覃兰珍</t>
  </si>
  <si>
    <t>覃文武</t>
  </si>
  <si>
    <t>452731200311151813</t>
  </si>
  <si>
    <t>韦金猛</t>
  </si>
  <si>
    <t>大化县江南乡陇丘村卡尝屯</t>
  </si>
  <si>
    <t>韦汉明</t>
  </si>
  <si>
    <t>451229200305254218</t>
  </si>
  <si>
    <t>唐秀克</t>
  </si>
  <si>
    <t>大化县古文乡义和村卡毫屯</t>
  </si>
  <si>
    <t>蓝艳群</t>
  </si>
  <si>
    <t>451229200401242719</t>
  </si>
  <si>
    <t>蓝天程</t>
  </si>
  <si>
    <t>大化县雅龙乡温和村弄解屯</t>
  </si>
  <si>
    <t>蓝国东</t>
  </si>
  <si>
    <t>45273120031029242X</t>
  </si>
  <si>
    <t>大化县板升乡三洞村弄莫屯</t>
  </si>
  <si>
    <t>蒙建优</t>
  </si>
  <si>
    <t>451229200401085426</t>
  </si>
  <si>
    <t>班春鸾</t>
  </si>
  <si>
    <t>班有义</t>
  </si>
  <si>
    <t>2021/7/26</t>
  </si>
  <si>
    <t>452731200302164516</t>
  </si>
  <si>
    <t>卢俊</t>
  </si>
  <si>
    <t>大化县古文乡茂林村卡龙屯</t>
  </si>
  <si>
    <t>黄香仙</t>
  </si>
  <si>
    <t>15078636979</t>
  </si>
  <si>
    <t>451229200403081816</t>
  </si>
  <si>
    <t>蒙微云</t>
  </si>
  <si>
    <t>大化县江南乡尝梅村兰下屯</t>
  </si>
  <si>
    <t>蒙斯</t>
  </si>
  <si>
    <t>2021/7/27</t>
  </si>
  <si>
    <t>江南乡卫生医院</t>
  </si>
  <si>
    <t>451229200105133614</t>
  </si>
  <si>
    <t>秦宗华</t>
  </si>
  <si>
    <t>大化县北景镇安兰村弄阶屯</t>
  </si>
  <si>
    <t>秦敏海</t>
  </si>
  <si>
    <t>452731200409011827</t>
  </si>
  <si>
    <t>陆牟玉</t>
  </si>
  <si>
    <t>大化县江南乡江洲村旧圩屯</t>
  </si>
  <si>
    <t>陆勇军</t>
  </si>
  <si>
    <t>17807873673</t>
  </si>
  <si>
    <t>2021/7/18</t>
  </si>
  <si>
    <t>451229200302280314</t>
  </si>
  <si>
    <t>覃嘉蒋</t>
  </si>
  <si>
    <t>大化县六也乡茶油村华山屯</t>
  </si>
  <si>
    <t>韦凤秀</t>
  </si>
  <si>
    <t>45273120040920512X</t>
  </si>
  <si>
    <t>兰莹莹</t>
  </si>
  <si>
    <t>451229200410092118</t>
  </si>
  <si>
    <t>蒙钦</t>
  </si>
  <si>
    <t>黄雪峰</t>
  </si>
  <si>
    <t>广西省钦州市小董镇</t>
  </si>
  <si>
    <t>451229200210036613</t>
  </si>
  <si>
    <t>蓝东涵</t>
  </si>
  <si>
    <t>452731200404220312</t>
  </si>
  <si>
    <t>韦朝盛</t>
  </si>
  <si>
    <t>大化县六也乡德礼村作灰屯</t>
  </si>
  <si>
    <t>黄芳琴</t>
  </si>
  <si>
    <t>2021/7/22</t>
  </si>
  <si>
    <t>452731200404140312</t>
  </si>
  <si>
    <t>陆誉露</t>
  </si>
  <si>
    <t>大化县六也乡吞依村下二屯</t>
  </si>
  <si>
    <t>韦玉田</t>
  </si>
  <si>
    <t>18070871519</t>
  </si>
  <si>
    <t>2021/7/24</t>
  </si>
  <si>
    <t>452731200403231212</t>
  </si>
  <si>
    <t>覃英杰</t>
  </si>
  <si>
    <t>覃福根</t>
  </si>
  <si>
    <t>南宁沙井卫生院</t>
  </si>
  <si>
    <t>451229200402132124</t>
  </si>
  <si>
    <t>蓝彩珊</t>
  </si>
  <si>
    <t>蓝桂明</t>
  </si>
  <si>
    <t>大化县七百弄乡卫生院</t>
  </si>
  <si>
    <t>451229200408182720</t>
  </si>
  <si>
    <t>班翠岐</t>
  </si>
  <si>
    <t>451227200302121599</t>
  </si>
  <si>
    <t>韦俊聪</t>
  </si>
  <si>
    <t>巴马县百林乡阳春村弄罗屯</t>
  </si>
  <si>
    <t>韦文</t>
  </si>
  <si>
    <t>15977878988</t>
  </si>
  <si>
    <t>45273120031012571X</t>
  </si>
  <si>
    <t>韦森乐</t>
  </si>
  <si>
    <t>大化县大化镇红电村296号屯</t>
  </si>
  <si>
    <t>韦玉花</t>
  </si>
  <si>
    <t>452731200406152114</t>
  </si>
  <si>
    <t>蒙重阳</t>
  </si>
  <si>
    <t>大化县七百弄乡弄腾村弄歪屯</t>
  </si>
  <si>
    <t>蒙建文</t>
  </si>
  <si>
    <t>452731200408014815</t>
  </si>
  <si>
    <t>韦有成</t>
  </si>
  <si>
    <t>大化县大化镇兴华路二巷一里99号村屯</t>
  </si>
  <si>
    <t>韦敏艳</t>
  </si>
  <si>
    <t>南宁市龙腾社区卫生服务中心</t>
  </si>
  <si>
    <t>452731200307314835</t>
  </si>
  <si>
    <t>韦锟钰</t>
  </si>
  <si>
    <t>大化县大化镇亮山村板下屯</t>
  </si>
  <si>
    <t>韦汉灵</t>
  </si>
  <si>
    <t>45273120030626483X</t>
  </si>
  <si>
    <t>大化县大化镇文化路31号村屯</t>
  </si>
  <si>
    <t>韦金梅</t>
  </si>
  <si>
    <t>452731200307270334</t>
  </si>
  <si>
    <t>苏法俊</t>
  </si>
  <si>
    <t>苏冬梅</t>
  </si>
  <si>
    <t>18777898182</t>
  </si>
  <si>
    <t>452731200401071817</t>
  </si>
  <si>
    <t>黄志流</t>
  </si>
  <si>
    <t>大化县大化镇江南村板浪屯</t>
  </si>
  <si>
    <t>黄彩锋</t>
  </si>
  <si>
    <t>13471849769</t>
  </si>
  <si>
    <t>广西柳州市</t>
  </si>
  <si>
    <t>452127200301102754</t>
  </si>
  <si>
    <t>覃生贵</t>
  </si>
  <si>
    <t>大化县大化镇古肖路村18号屯</t>
  </si>
  <si>
    <t>黄美信</t>
  </si>
  <si>
    <t>452731200312124817</t>
  </si>
  <si>
    <t>韦秉聪</t>
  </si>
  <si>
    <t>大化县大化镇双排村排下屯</t>
  </si>
  <si>
    <t>韦乃汉</t>
  </si>
  <si>
    <t>451229200102260319</t>
  </si>
  <si>
    <t>韦君露</t>
  </si>
  <si>
    <t>韦群荣</t>
  </si>
  <si>
    <t>452731200307140011</t>
  </si>
  <si>
    <t>韦俊宝</t>
  </si>
  <si>
    <t>大化县大化镇文昌东路村46号屯</t>
  </si>
  <si>
    <t>韦家承</t>
  </si>
  <si>
    <t>451229200201192112</t>
  </si>
  <si>
    <t>蓝炳烨</t>
  </si>
  <si>
    <t>大化县七百弄乡古竹村戈门屯</t>
  </si>
  <si>
    <t>蓝桂元</t>
  </si>
  <si>
    <t>451229200406082726</t>
  </si>
  <si>
    <t>韦雪夏</t>
  </si>
  <si>
    <t>大化县雅龙乡红日村弄雅屯</t>
  </si>
  <si>
    <t>韦卫平</t>
  </si>
  <si>
    <t>45273120030518183X</t>
  </si>
  <si>
    <t>唐秀伟</t>
  </si>
  <si>
    <t>大化县江南乡塘么村那条屯</t>
  </si>
  <si>
    <t>蓝秋利</t>
  </si>
  <si>
    <t>452731200406144528</t>
  </si>
  <si>
    <t>黄利娜</t>
  </si>
  <si>
    <t>450124200311140913</t>
  </si>
  <si>
    <t>潘振和</t>
  </si>
  <si>
    <t>马山县林圩乡东庄村那彭屯</t>
  </si>
  <si>
    <t>潘永成</t>
  </si>
  <si>
    <t>大化县镇南农贸市场东巷127号</t>
  </si>
  <si>
    <t>451229200301272419</t>
  </si>
  <si>
    <t>蒙成秀</t>
  </si>
  <si>
    <t>大化县板升乡弄从村木刊屯</t>
  </si>
  <si>
    <t>蒙建英</t>
  </si>
  <si>
    <t>452731200309124816</t>
  </si>
  <si>
    <t>韦侣杰</t>
  </si>
  <si>
    <t>韦宜连</t>
  </si>
  <si>
    <t>452731200402284814</t>
  </si>
  <si>
    <t>大化县大化镇大调村山洪屯</t>
  </si>
  <si>
    <t>覃克东</t>
  </si>
  <si>
    <t>15807783311</t>
  </si>
  <si>
    <t>452731200307151810</t>
  </si>
  <si>
    <t>覃兴宝</t>
  </si>
  <si>
    <t>覃喜军</t>
  </si>
  <si>
    <t>452731200402251828</t>
  </si>
  <si>
    <t>黄雪珍</t>
  </si>
  <si>
    <t>大化县江南乡带林村那仇屯</t>
  </si>
  <si>
    <t>黄道平</t>
  </si>
  <si>
    <t>452731200310301816</t>
  </si>
  <si>
    <t>谭绍亮</t>
  </si>
  <si>
    <t>大化县江南乡江州村照关屯</t>
  </si>
  <si>
    <t>谭卫克</t>
  </si>
  <si>
    <t>451229200301021230</t>
  </si>
  <si>
    <t>韦富翔</t>
  </si>
  <si>
    <t>大化县岩滩镇吉发村弄照屯</t>
  </si>
  <si>
    <t>罗达伯</t>
  </si>
  <si>
    <t>451229200408050955</t>
  </si>
  <si>
    <t>覃业贵</t>
  </si>
  <si>
    <t>大化县都阳镇武城村那路屯</t>
  </si>
  <si>
    <t>甘艳春</t>
  </si>
  <si>
    <t>18666581761</t>
  </si>
  <si>
    <t>452731200311213914</t>
  </si>
  <si>
    <t>林兵豪</t>
  </si>
  <si>
    <t>大化县乙圩乡巴岩村欢屯</t>
  </si>
  <si>
    <t>林海中</t>
  </si>
  <si>
    <t>451227200102021286</t>
  </si>
  <si>
    <t>兰颖涵</t>
  </si>
  <si>
    <t>巴马县东山乡卡桥村弄团屯</t>
  </si>
  <si>
    <t>兰福革</t>
  </si>
  <si>
    <t>451229200404201816</t>
  </si>
  <si>
    <t>韦国隆</t>
  </si>
  <si>
    <t>韦显斌</t>
  </si>
  <si>
    <t>452731200307013311</t>
  </si>
  <si>
    <t>陈大鑫</t>
  </si>
  <si>
    <t>大化县北景镇板兰村英三屯</t>
  </si>
  <si>
    <t>陈启贵</t>
  </si>
  <si>
    <t>452731200405270020</t>
  </si>
  <si>
    <t>韩婉琪</t>
  </si>
  <si>
    <t>大化县华宇佳旺斯乡村屯</t>
  </si>
  <si>
    <t>张莉莉</t>
  </si>
  <si>
    <t>451229200412222721</t>
  </si>
  <si>
    <t>韦雅琴</t>
  </si>
  <si>
    <t>班爱金</t>
  </si>
  <si>
    <t>17344524791</t>
  </si>
  <si>
    <t>雅龙乡镇西村</t>
  </si>
  <si>
    <t>45122920040825216X</t>
  </si>
  <si>
    <t>蒙庆银</t>
  </si>
  <si>
    <t>大化县七百弄乡弄合村坡坦屯</t>
  </si>
  <si>
    <t>蓝艳花</t>
  </si>
  <si>
    <t>大化七百弄乡卫生院</t>
  </si>
  <si>
    <t>451229200307100618</t>
  </si>
  <si>
    <t>卢勇战</t>
  </si>
  <si>
    <t>大化县百马乡同社村单养屯</t>
  </si>
  <si>
    <t>卢文基</t>
  </si>
  <si>
    <t>15338400192</t>
  </si>
  <si>
    <t>451229200602282127</t>
  </si>
  <si>
    <t>韦肖娜</t>
  </si>
  <si>
    <t>451229200305200316</t>
  </si>
  <si>
    <t>覃阳泽</t>
  </si>
  <si>
    <t>覃光前</t>
  </si>
  <si>
    <t>452731200304200031</t>
  </si>
  <si>
    <t>韦朗</t>
  </si>
  <si>
    <t>大化县大化镇城北二巷112号村屯</t>
  </si>
  <si>
    <t>韦贞元</t>
  </si>
  <si>
    <t>452731200204101810</t>
  </si>
  <si>
    <t>蓝嘉宝</t>
  </si>
  <si>
    <t>452731200304173635</t>
  </si>
  <si>
    <t>陆英涛</t>
  </si>
  <si>
    <t>陆光明</t>
  </si>
  <si>
    <t>452731200401044210</t>
  </si>
  <si>
    <t>谭宁</t>
  </si>
  <si>
    <t>谭生保</t>
  </si>
  <si>
    <t>大化羌圩乡卫生院</t>
  </si>
  <si>
    <t>452731200302155417</t>
  </si>
  <si>
    <t>韦旅</t>
  </si>
  <si>
    <t>韦彩军</t>
  </si>
  <si>
    <t>452731200302062114</t>
  </si>
  <si>
    <t>韦伟</t>
  </si>
  <si>
    <t>大化县七百弄乡弄良村甘房屯</t>
  </si>
  <si>
    <t>13481867094</t>
  </si>
  <si>
    <t>452731200212142110</t>
  </si>
  <si>
    <t>蒙宗琴</t>
  </si>
  <si>
    <t>大化县七百弄乡苦竹村弄莫屯</t>
  </si>
  <si>
    <t>蒙建华</t>
  </si>
  <si>
    <t>15177388041</t>
  </si>
  <si>
    <t>451229200412163610</t>
  </si>
  <si>
    <t>蒙继康</t>
  </si>
  <si>
    <t>大化县北景镇板兰村卡分屯</t>
  </si>
  <si>
    <t>蒙玉山</t>
  </si>
  <si>
    <t>450124200402192743</t>
  </si>
  <si>
    <t>韦英平</t>
  </si>
  <si>
    <t>大化县镇南乡红电街村屯</t>
  </si>
  <si>
    <t>覃玉梅</t>
  </si>
  <si>
    <t>451229200312022116</t>
  </si>
  <si>
    <t>蒙柱有</t>
  </si>
  <si>
    <t>大化县七百弄乡弄腾村弄棉屯</t>
  </si>
  <si>
    <t>蒙克山</t>
  </si>
  <si>
    <t>451229200302043618</t>
  </si>
  <si>
    <t>蓝海军</t>
  </si>
  <si>
    <t>大化县北景镇平方村岩雪屯</t>
  </si>
  <si>
    <t>蓝瑞坤</t>
  </si>
  <si>
    <t>452731200310104214</t>
  </si>
  <si>
    <t>黄炳卓</t>
  </si>
  <si>
    <t>大化县羌圩乡那良村定心屯</t>
  </si>
  <si>
    <t>黄文星</t>
  </si>
  <si>
    <t>451229200208163947</t>
  </si>
  <si>
    <t>覃小玲</t>
  </si>
  <si>
    <t>大化县乙圩乡巴追村六浪屯</t>
  </si>
  <si>
    <t>覃海飞</t>
  </si>
  <si>
    <t>452731200209135411</t>
  </si>
  <si>
    <t>覃敏德</t>
  </si>
  <si>
    <t>大化县贡川乡清坡村板下屯29号屯</t>
  </si>
  <si>
    <t>韦秀元</t>
  </si>
  <si>
    <t>19877085513</t>
  </si>
  <si>
    <t>452731200408263619</t>
  </si>
  <si>
    <t>韦锦景</t>
  </si>
  <si>
    <t>大化县北景镇汉达村吞豆屯</t>
  </si>
  <si>
    <t>韦成明</t>
  </si>
  <si>
    <t>15177387916</t>
  </si>
  <si>
    <t>南宁市良庆区人民医院</t>
  </si>
  <si>
    <t>451229200209082719</t>
  </si>
  <si>
    <t>韦明更</t>
  </si>
  <si>
    <t>大化县雅龙乡弄往村弄号屯</t>
  </si>
  <si>
    <t>韦警政</t>
  </si>
  <si>
    <t>452731200402013619</t>
  </si>
  <si>
    <t>莫剑晶</t>
  </si>
  <si>
    <t>大化县北景镇平方村平杜屯</t>
  </si>
  <si>
    <t>莫秀龙</t>
  </si>
  <si>
    <t>广西南宁市兴宁区邕武路25-1号战国画室</t>
  </si>
  <si>
    <t>451229200702253921</t>
  </si>
  <si>
    <t>韦冬冬</t>
  </si>
  <si>
    <t>韦兆兵</t>
  </si>
  <si>
    <t>452731200311290944</t>
  </si>
  <si>
    <t>韩欣</t>
  </si>
  <si>
    <t>覃新柳</t>
  </si>
  <si>
    <t>452731200308134844</t>
  </si>
  <si>
    <t>韦喜月</t>
  </si>
  <si>
    <t>大化县大化镇春兴村刁社屯</t>
  </si>
  <si>
    <t>韦桂宁</t>
  </si>
  <si>
    <t>451224200302181824</t>
  </si>
  <si>
    <t>覃姗姗</t>
  </si>
  <si>
    <t>东兰县三石乡板文村弄坤6号屯</t>
  </si>
  <si>
    <t>覃灵胜</t>
  </si>
  <si>
    <t>451229200204182438</t>
  </si>
  <si>
    <t>刘宇轩</t>
  </si>
  <si>
    <t>大化县板升乡弄系村弄扒屯</t>
  </si>
  <si>
    <t>刘凡会</t>
  </si>
  <si>
    <t>452127200210132721</t>
  </si>
  <si>
    <t>钟佳胜</t>
  </si>
  <si>
    <t>马山县周鹿乡武平村力屯</t>
  </si>
  <si>
    <t>陈新花</t>
  </si>
  <si>
    <t>451229200205150622</t>
  </si>
  <si>
    <t>韦雪香</t>
  </si>
  <si>
    <t>大化县百马乡同社村弄六屯</t>
  </si>
  <si>
    <t>韦德祥</t>
  </si>
  <si>
    <t>451229200204195722</t>
  </si>
  <si>
    <t>韦凤菲</t>
  </si>
  <si>
    <t>大化县大化镇龙口村雷旺屯</t>
  </si>
  <si>
    <t>韦月敏</t>
  </si>
  <si>
    <t>451229200303122414</t>
  </si>
  <si>
    <t>蒙克松</t>
  </si>
  <si>
    <t>蒙玉福</t>
  </si>
  <si>
    <t>451229200103102429</t>
  </si>
  <si>
    <t>蒙芳露</t>
  </si>
  <si>
    <t>大化县板升乡弄纳村弄红屯</t>
  </si>
  <si>
    <t>蒙静</t>
  </si>
  <si>
    <t>451229200306202719</t>
  </si>
  <si>
    <t>蒙瑞成</t>
  </si>
  <si>
    <t>大化县雅龙乡弄往村弄依屯</t>
  </si>
  <si>
    <t>蒙桂优</t>
  </si>
  <si>
    <t>45012420040625063X</t>
  </si>
  <si>
    <t>黄圣胤</t>
  </si>
  <si>
    <t>马山县乔利乡北良村伏兰屯</t>
  </si>
  <si>
    <t>黄军</t>
  </si>
  <si>
    <t>451229199502052417</t>
  </si>
  <si>
    <t>罗瑟强</t>
  </si>
  <si>
    <t>罗瑟峰</t>
  </si>
  <si>
    <t>451229200204243616</t>
  </si>
  <si>
    <t>蒙月利</t>
  </si>
  <si>
    <t>大化县北景镇安兰村岑习屯</t>
  </si>
  <si>
    <t>蒙桂华</t>
  </si>
  <si>
    <t>451229200305012737</t>
  </si>
  <si>
    <t>班正红</t>
  </si>
  <si>
    <t>大化县雅龙乡胜利村弄烦屯</t>
  </si>
  <si>
    <t>韦爱群</t>
  </si>
  <si>
    <t>452731200408175715</t>
  </si>
  <si>
    <t>潘宝贤</t>
  </si>
  <si>
    <t>蓝爱艳</t>
  </si>
  <si>
    <t>451229200308171215</t>
  </si>
  <si>
    <t>韦英壮</t>
  </si>
  <si>
    <t>大化县岩滩镇下皇村东鸟屯</t>
  </si>
  <si>
    <t>韦忠杰</t>
  </si>
  <si>
    <t>451229200101052411</t>
  </si>
  <si>
    <t>蒙海勇</t>
  </si>
  <si>
    <t>大化县板升乡弄系村弄模屯</t>
  </si>
  <si>
    <t>蒙安金</t>
  </si>
  <si>
    <t>45273120021123032X</t>
  </si>
  <si>
    <t>韦良霞</t>
  </si>
  <si>
    <t>大化县六也乡吞依村吞化屯</t>
  </si>
  <si>
    <t>452731200309144817</t>
  </si>
  <si>
    <t>肖太福</t>
  </si>
  <si>
    <t>大化县大化镇双排村刁旺屯</t>
  </si>
  <si>
    <t>唐仙梅</t>
  </si>
  <si>
    <t>452731200410300036</t>
  </si>
  <si>
    <t>韦海涛</t>
  </si>
  <si>
    <t>大化县大化镇定任村波峦屯</t>
  </si>
  <si>
    <t>45273120041122002X</t>
  </si>
  <si>
    <t>韦雅玉</t>
  </si>
  <si>
    <t>韦安元</t>
  </si>
  <si>
    <t>451229200311305720</t>
  </si>
  <si>
    <t>唐梦星</t>
  </si>
  <si>
    <t>唐毓平</t>
  </si>
  <si>
    <t>18377295475</t>
  </si>
  <si>
    <t>452728200307150617</t>
  </si>
  <si>
    <t>陈天佑</t>
  </si>
  <si>
    <t>东兰县泗孟乡钦能村钦能屯</t>
  </si>
  <si>
    <t>陈明辉</t>
  </si>
  <si>
    <t>南宁市西乡区心圩卫生院</t>
  </si>
  <si>
    <t>45122920051015032X</t>
  </si>
  <si>
    <t>欧龙一</t>
  </si>
  <si>
    <t>大化县六也乡茶油村杏下屯</t>
  </si>
  <si>
    <t>欧鲁红</t>
  </si>
  <si>
    <t>451229200508174517</t>
  </si>
  <si>
    <t>唐晖</t>
  </si>
  <si>
    <t>大化县雅龙乡西村弄吞屯</t>
  </si>
  <si>
    <t>唐毓立</t>
  </si>
  <si>
    <t>15977863898</t>
  </si>
  <si>
    <t>南宁市良庆区建业二街4号南宁市牧歌艺术培训学校</t>
  </si>
  <si>
    <t>452731200403121814</t>
  </si>
  <si>
    <t>覃键</t>
  </si>
  <si>
    <t>大化县江南乡江洲村屯</t>
  </si>
  <si>
    <t>覃胜康</t>
  </si>
  <si>
    <t>13788180323</t>
  </si>
  <si>
    <t>451227200111241416</t>
  </si>
  <si>
    <t>韦大钱</t>
  </si>
  <si>
    <t>韦文年</t>
  </si>
  <si>
    <t>451229200410140634</t>
  </si>
  <si>
    <t>覃德歌</t>
  </si>
  <si>
    <t>大化县百马乡下和村卡强屯</t>
  </si>
  <si>
    <t>覃炳学</t>
  </si>
  <si>
    <t>18707784217</t>
  </si>
  <si>
    <t>452731200406120913</t>
  </si>
  <si>
    <t>黄贵滇</t>
  </si>
  <si>
    <t>大化县都阳镇都阳村红都街屯</t>
  </si>
  <si>
    <t>黄剑</t>
  </si>
  <si>
    <t>13807783615</t>
  </si>
  <si>
    <t>451229200103222429</t>
  </si>
  <si>
    <t>蒙凤妮</t>
  </si>
  <si>
    <t>大化县板升乡弄立村弄结屯</t>
  </si>
  <si>
    <t>蒙玉方</t>
  </si>
  <si>
    <t>19978821519</t>
  </si>
  <si>
    <t>451229200406011848</t>
  </si>
  <si>
    <t>覃晓迷</t>
  </si>
  <si>
    <t>大化县江南乡陇汉村卡提屯</t>
  </si>
  <si>
    <t>覃华南</t>
  </si>
  <si>
    <t>18177872060</t>
  </si>
  <si>
    <t>大化县</t>
  </si>
  <si>
    <t>451229200605291213</t>
  </si>
  <si>
    <t>黄雄</t>
  </si>
  <si>
    <t>黄炳立</t>
  </si>
  <si>
    <t>451229200210253626</t>
  </si>
  <si>
    <t>蒙月菲</t>
  </si>
  <si>
    <t>大化县板兰乡可考村可合屯</t>
  </si>
  <si>
    <t>蒙秀莲</t>
  </si>
  <si>
    <t>451229200209102732</t>
  </si>
  <si>
    <t>韦金银</t>
  </si>
  <si>
    <t>451229200302122412</t>
  </si>
  <si>
    <t>大化县板升乡弄冠村梅盘屯</t>
  </si>
  <si>
    <t>蒙吉聪</t>
  </si>
  <si>
    <t>452731200403030023</t>
  </si>
  <si>
    <t>韦柳淑</t>
  </si>
  <si>
    <t>大化县建丰北路乡东六巷村1号屯</t>
  </si>
  <si>
    <t>韦寒灵</t>
  </si>
  <si>
    <t>南宁市江南区人民医院</t>
  </si>
  <si>
    <t>452731200407022119</t>
  </si>
  <si>
    <t>刘凡潇</t>
  </si>
  <si>
    <t>大化县七百弄乡苦竹村苦竹屯</t>
  </si>
  <si>
    <t>刘助会</t>
  </si>
  <si>
    <t>451229200210082716</t>
  </si>
  <si>
    <t>蒙胜</t>
  </si>
  <si>
    <t>大化县雅龙乡林茂村弄满屯</t>
  </si>
  <si>
    <t>蒙建雨</t>
  </si>
  <si>
    <t>18176755863</t>
  </si>
  <si>
    <t>452731200311062415</t>
  </si>
  <si>
    <t>覃焯</t>
  </si>
  <si>
    <t>大化县板升乡升平村丘二屯</t>
  </si>
  <si>
    <t>覃彩燕</t>
  </si>
  <si>
    <t>45273120040815181X</t>
  </si>
  <si>
    <t>唐浩</t>
  </si>
  <si>
    <t>大化县江南乡塘么村塘吴屯</t>
  </si>
  <si>
    <t>唐育善</t>
  </si>
  <si>
    <t>大化县江南乡</t>
  </si>
  <si>
    <t>452731200310306019</t>
  </si>
  <si>
    <t>宋浩桦</t>
  </si>
  <si>
    <t>大化县大化镇工程局村31栋屯</t>
  </si>
  <si>
    <t>宋勇</t>
  </si>
  <si>
    <t>451229200410020018</t>
  </si>
  <si>
    <t>蓝锦帝</t>
  </si>
  <si>
    <t>大化县大化镇百凌3号村屯</t>
  </si>
  <si>
    <t>蓝雄</t>
  </si>
  <si>
    <t>南宁市第五医院</t>
  </si>
  <si>
    <t>451229200310276614</t>
  </si>
  <si>
    <t>覃荣达</t>
  </si>
  <si>
    <t>大化县古河乡怀合村弄茂屯</t>
  </si>
  <si>
    <t>覃猛</t>
  </si>
  <si>
    <t>南宁市兴宁区邕武路25-1号战国艺术培训学校</t>
  </si>
  <si>
    <t>452731200306130313</t>
  </si>
  <si>
    <t>蓝荣健</t>
  </si>
  <si>
    <t>大化县六也乡豆也村弄楼屯</t>
  </si>
  <si>
    <t>蓝庆袍</t>
  </si>
  <si>
    <t>451229200405281811</t>
  </si>
  <si>
    <t>韦佐雯</t>
  </si>
  <si>
    <t>大化县江南乡江州村却洲屯</t>
  </si>
  <si>
    <t>韦景咸</t>
  </si>
  <si>
    <t>451229200411212425</t>
  </si>
  <si>
    <t>邹红丹</t>
  </si>
  <si>
    <t>邹启国</t>
  </si>
  <si>
    <t>因打狂犬疫苗未得打</t>
  </si>
  <si>
    <t>452731200309135128</t>
  </si>
  <si>
    <t>陆金娇</t>
  </si>
  <si>
    <t>大化县共和乡碧草村上敏屯</t>
  </si>
  <si>
    <t>陆方</t>
  </si>
  <si>
    <t>南宁市良庆区建业二街4号南宁牧歌艺术培训学校</t>
  </si>
  <si>
    <t>451229200108132422</t>
  </si>
  <si>
    <t>罗春银</t>
  </si>
  <si>
    <t>大化县板升乡弄冠村戈棉屯</t>
  </si>
  <si>
    <t>罗绍明</t>
  </si>
  <si>
    <t>452731200307271249</t>
  </si>
  <si>
    <t>韦芳玉</t>
  </si>
  <si>
    <t>韦伟民</t>
  </si>
  <si>
    <t>13481866535</t>
  </si>
  <si>
    <t>452731200208115726</t>
  </si>
  <si>
    <t>潘颖璐</t>
  </si>
  <si>
    <t>大化县大化镇文昌西路村南2巷3里1号屯</t>
  </si>
  <si>
    <t>马振怀</t>
  </si>
  <si>
    <t>450124200511292727</t>
  </si>
  <si>
    <t>何秋云</t>
  </si>
  <si>
    <t>马山县周鹿乡琴马村上那龙屯</t>
  </si>
  <si>
    <t>何军才</t>
  </si>
  <si>
    <t>45033020040718162X</t>
  </si>
  <si>
    <t>薛平</t>
  </si>
  <si>
    <t>韦邓梅</t>
  </si>
  <si>
    <t>35058320040813661X</t>
  </si>
  <si>
    <t>黄文博</t>
  </si>
  <si>
    <t>南安县金淘乡水阁村顶水阁屯</t>
  </si>
  <si>
    <t>黄谋林</t>
  </si>
  <si>
    <t>451229200312182718</t>
  </si>
  <si>
    <t>大化县雅龙乡宏伟村弄机屯</t>
  </si>
  <si>
    <t>韦志珍</t>
  </si>
  <si>
    <t>45273120030927091X</t>
  </si>
  <si>
    <t>蒙军</t>
  </si>
  <si>
    <t>大化县都阳镇都阳村六城屯</t>
  </si>
  <si>
    <t>黄贞莹</t>
  </si>
  <si>
    <t>451229200306110611</t>
  </si>
  <si>
    <t>蓝根</t>
  </si>
  <si>
    <t>大化县百马乡同社村古分屯</t>
  </si>
  <si>
    <t>蓝耀规</t>
  </si>
  <si>
    <t>13006791590</t>
  </si>
  <si>
    <t>452731200408055115</t>
  </si>
  <si>
    <t>陆杰</t>
  </si>
  <si>
    <t>韦美勋</t>
  </si>
  <si>
    <t>452731200309260017</t>
  </si>
  <si>
    <t>韦蔚</t>
  </si>
  <si>
    <t>大化县镇北乡建丰村1里24号屯</t>
  </si>
  <si>
    <t>韦乐飞</t>
  </si>
  <si>
    <t>452731200402105425</t>
  </si>
  <si>
    <t>韦金凤</t>
  </si>
  <si>
    <t>大化县大化镇龙口村勤往屯</t>
  </si>
  <si>
    <t>韦日董</t>
  </si>
  <si>
    <t>451229200310193624</t>
  </si>
  <si>
    <t>韦艳媚</t>
  </si>
  <si>
    <t>韦明刚</t>
  </si>
  <si>
    <t>452731200312201819</t>
  </si>
  <si>
    <t>韦昌智</t>
  </si>
  <si>
    <t>韦奇规</t>
  </si>
  <si>
    <t>大化县江南卫生院</t>
  </si>
  <si>
    <t>452731200402060327</t>
  </si>
  <si>
    <t>蓝妮娜</t>
  </si>
  <si>
    <t>大化县六也乡豆也村新上屯</t>
  </si>
  <si>
    <t>覃江玉</t>
  </si>
  <si>
    <t>45122920030708032X</t>
  </si>
  <si>
    <t>蓝江东</t>
  </si>
  <si>
    <t>大化县六也乡加司村白敢屯</t>
  </si>
  <si>
    <t>蓝润成</t>
  </si>
  <si>
    <t>451229200406100613</t>
  </si>
  <si>
    <t>覃伟</t>
  </si>
  <si>
    <t>大化县百马乡登排村登排屯</t>
  </si>
  <si>
    <t>覃军泽</t>
  </si>
  <si>
    <t>452731200403315715</t>
  </si>
  <si>
    <t>韦海侠</t>
  </si>
  <si>
    <t>韦红英</t>
  </si>
  <si>
    <t>451229200307182713</t>
  </si>
  <si>
    <t>蒙海志</t>
  </si>
  <si>
    <t>大化县雅龙乡尤齐村弄基屯</t>
  </si>
  <si>
    <t>蒙忠明</t>
  </si>
  <si>
    <t>452626200310093205</t>
  </si>
  <si>
    <t>黄新链</t>
  </si>
  <si>
    <t>靖西县三谷乡荷郎村果代屯</t>
  </si>
  <si>
    <t>黄明康</t>
  </si>
  <si>
    <t>452731200303204217</t>
  </si>
  <si>
    <t>黄万荣</t>
  </si>
  <si>
    <t>黄胜</t>
  </si>
  <si>
    <t>452731200311170010</t>
  </si>
  <si>
    <t>韦昌利</t>
  </si>
  <si>
    <t>大化县大化镇村板洪屯</t>
  </si>
  <si>
    <t>韦金平</t>
  </si>
  <si>
    <t>没有药</t>
  </si>
  <si>
    <t>452731200505270319</t>
  </si>
  <si>
    <t>陆贵优</t>
  </si>
  <si>
    <t>大化县六也乡吞依村中一屯</t>
  </si>
  <si>
    <t>陆英雷</t>
  </si>
  <si>
    <t>451229200304082143</t>
  </si>
  <si>
    <t>蒙春柳</t>
  </si>
  <si>
    <t>蒙炳成</t>
  </si>
  <si>
    <t>百弄乡乡卫生院</t>
  </si>
  <si>
    <t>451229200409121815</t>
  </si>
  <si>
    <t>韦国天</t>
  </si>
  <si>
    <t>452731200202052429</t>
  </si>
  <si>
    <t>大化县板升乡弄纳村弄恩屯</t>
  </si>
  <si>
    <t>韦绍平</t>
  </si>
  <si>
    <t>451229200303242125</t>
  </si>
  <si>
    <t>蓝彩虹</t>
  </si>
  <si>
    <t>大化县七百弄乡戈从村弄阶屯</t>
  </si>
  <si>
    <t>451229200402032713</t>
  </si>
  <si>
    <t>韦孝立</t>
  </si>
  <si>
    <t>雅龙卫生院</t>
  </si>
  <si>
    <t>451229200311081827</t>
  </si>
  <si>
    <t>覃柳娜</t>
  </si>
  <si>
    <t>覃喜东</t>
  </si>
  <si>
    <t>451229200310070317</t>
  </si>
  <si>
    <t>黄松厂</t>
  </si>
  <si>
    <t>大化县六也乡弄茶村百休屯</t>
  </si>
  <si>
    <t>黄瑞勇</t>
  </si>
  <si>
    <t>451229200706050339</t>
  </si>
  <si>
    <t>韦炳帅</t>
  </si>
  <si>
    <t>大化县六也乡春贵村桑一屯</t>
  </si>
  <si>
    <t>韦兴勤</t>
  </si>
  <si>
    <t>452731200407040640</t>
  </si>
  <si>
    <t>蒙春丽</t>
  </si>
  <si>
    <t>大化县百马乡下和村姆求屯</t>
  </si>
  <si>
    <t>蒙志福</t>
  </si>
  <si>
    <t>百马乡卫生站</t>
  </si>
  <si>
    <t>451229200303064242</t>
  </si>
  <si>
    <t>陆玉瑶</t>
  </si>
  <si>
    <t>陆汉标</t>
  </si>
  <si>
    <t>451229200102050020</t>
  </si>
  <si>
    <t>班轩依</t>
  </si>
  <si>
    <t>大化县大化镇达悟村弄屯</t>
  </si>
  <si>
    <t>班启宗</t>
  </si>
  <si>
    <t>451229200403045719</t>
  </si>
  <si>
    <t>蓝炳凤</t>
  </si>
  <si>
    <t>大化县大化镇龙口村龙慢屯</t>
  </si>
  <si>
    <t>蒙凤兰</t>
  </si>
  <si>
    <t>452731200212051833</t>
  </si>
  <si>
    <t>黄侣校</t>
  </si>
  <si>
    <t>黄家冠</t>
  </si>
  <si>
    <t>15874917498</t>
  </si>
  <si>
    <t>452731200204264265</t>
  </si>
  <si>
    <t>黄花玉</t>
  </si>
  <si>
    <t>大化县羌圩乡洪筹村六山屯</t>
  </si>
  <si>
    <t>黄生辉</t>
  </si>
  <si>
    <t>45122920030918451X</t>
  </si>
  <si>
    <t>苏振隆</t>
  </si>
  <si>
    <t>大化县古文乡觉瑞村龙官屯</t>
  </si>
  <si>
    <t>苏宏山</t>
  </si>
  <si>
    <t>平果县榜圩镇医院</t>
  </si>
  <si>
    <t>平果榜圩镇新胜街四巷</t>
  </si>
  <si>
    <t>451229200501144518</t>
  </si>
  <si>
    <t>卢汉</t>
  </si>
  <si>
    <t>卢金龙</t>
  </si>
  <si>
    <t>452730200208085954</t>
  </si>
  <si>
    <t>韦德征</t>
  </si>
  <si>
    <t>都安县地苏乡百益村百敢屯</t>
  </si>
  <si>
    <t>韦俊友</t>
  </si>
  <si>
    <t>452731200401250313</t>
  </si>
  <si>
    <t>韦志瀛</t>
  </si>
  <si>
    <t>大化县六也乡茶油村堆下屯</t>
  </si>
  <si>
    <t>韦浩学</t>
  </si>
  <si>
    <t>451229200311010316</t>
  </si>
  <si>
    <t>韦宏强</t>
  </si>
  <si>
    <t>大化县六也乡加司村亮下屯</t>
  </si>
  <si>
    <t>韦球方</t>
  </si>
  <si>
    <t>14736229717</t>
  </si>
  <si>
    <t>450124200310030018</t>
  </si>
  <si>
    <t>陈陶涛</t>
  </si>
  <si>
    <t>马山县白山乡西华街村19号屯</t>
  </si>
  <si>
    <t>陈昌仕</t>
  </si>
  <si>
    <t>13977876667</t>
  </si>
  <si>
    <t>还没有药</t>
  </si>
  <si>
    <t>马山县西华路东二巷十九号</t>
  </si>
  <si>
    <t>452731200209270613</t>
  </si>
  <si>
    <t>卢金留</t>
  </si>
  <si>
    <t>卢海录</t>
  </si>
  <si>
    <t>15363400760</t>
  </si>
  <si>
    <t>452731200311020311</t>
  </si>
  <si>
    <t>大化县六也乡加司村弄坡屯</t>
  </si>
  <si>
    <t>韦建珍</t>
  </si>
  <si>
    <t>18174937670</t>
  </si>
  <si>
    <t>451229200302022729</t>
  </si>
  <si>
    <t>45273120030625122X</t>
  </si>
  <si>
    <t>黄琳琳</t>
  </si>
  <si>
    <t>覃春艳</t>
  </si>
  <si>
    <t>452731200311300321</t>
  </si>
  <si>
    <t>覃彩嬉</t>
  </si>
  <si>
    <t>大化县六也乡茶油村下江屯</t>
  </si>
  <si>
    <t>覃孟苏</t>
  </si>
  <si>
    <t>452731200405235129</t>
  </si>
  <si>
    <t>陆国微</t>
  </si>
  <si>
    <t>陆汉勤</t>
  </si>
  <si>
    <t>452731200402200924</t>
  </si>
  <si>
    <t>韦江艳</t>
  </si>
  <si>
    <t>韦乃科</t>
  </si>
  <si>
    <t>451229200311130019</t>
  </si>
  <si>
    <t>覃立东</t>
  </si>
  <si>
    <t>覃瑞务</t>
  </si>
  <si>
    <t>18278869829</t>
  </si>
  <si>
    <t>451229200410230023</t>
  </si>
  <si>
    <t>大化县大化镇新洪村板下屯</t>
  </si>
  <si>
    <t>韦才昌</t>
  </si>
  <si>
    <t>451229200308042114</t>
  </si>
  <si>
    <t>杨正昆</t>
  </si>
  <si>
    <t>杨再旺</t>
  </si>
  <si>
    <t>451229200002152767</t>
  </si>
  <si>
    <t>蒙兰针</t>
  </si>
  <si>
    <t>大化县雅龙乡盘兔村弄青屯</t>
  </si>
  <si>
    <t>韦凤荣</t>
  </si>
  <si>
    <t>452731200405014852</t>
  </si>
  <si>
    <t>仇宝兴</t>
  </si>
  <si>
    <t>大化县大化镇仁良村边弄屯</t>
  </si>
  <si>
    <t>韦春玉</t>
  </si>
  <si>
    <t>451229200402140028</t>
  </si>
  <si>
    <t>大化县大化镇亮山村沙瓜屯23号屯</t>
  </si>
  <si>
    <t>韦正林</t>
  </si>
  <si>
    <t>18777846852</t>
  </si>
  <si>
    <t>452731200403314827</t>
  </si>
  <si>
    <t>覃璐</t>
  </si>
  <si>
    <t>大化县大化镇流水村那安屯</t>
  </si>
  <si>
    <t>覃瑞勇</t>
  </si>
  <si>
    <t>451229200101242119</t>
  </si>
  <si>
    <t>蓝敏新</t>
  </si>
  <si>
    <t>蓝志红</t>
  </si>
  <si>
    <t>451229200402250913</t>
  </si>
  <si>
    <t>韦智豪</t>
  </si>
  <si>
    <t>韦启建</t>
  </si>
  <si>
    <t>451229200211051815</t>
  </si>
  <si>
    <t>卢宏军</t>
  </si>
  <si>
    <t>大化县江南乡九怀村弄怀屯</t>
  </si>
  <si>
    <t>卢宗富</t>
  </si>
  <si>
    <t>451229200403291813</t>
  </si>
  <si>
    <t>卢毅</t>
  </si>
  <si>
    <t>卢孝龙</t>
  </si>
  <si>
    <t>南宁市江南区同德路42号弘星教育机构</t>
  </si>
  <si>
    <t>451229200308032135</t>
  </si>
  <si>
    <t>蒙少球</t>
  </si>
  <si>
    <t>蒙志平</t>
  </si>
  <si>
    <t>452731200012222415</t>
  </si>
  <si>
    <t>罗茂银</t>
  </si>
  <si>
    <t>大化县板升乡弄丛村后洞屯</t>
  </si>
  <si>
    <t>罗荣尚</t>
  </si>
  <si>
    <t>45122920041129511X</t>
  </si>
  <si>
    <t>农明华</t>
  </si>
  <si>
    <t>大化县共和乡古桥村甘场屯</t>
  </si>
  <si>
    <t>陆小娇</t>
  </si>
  <si>
    <t>大化县共和乡古桥村感常屯</t>
  </si>
  <si>
    <t>452731200405116613</t>
  </si>
  <si>
    <t>唐运琰</t>
  </si>
  <si>
    <t>大化县古河乡古河村116屯</t>
  </si>
  <si>
    <t>唐红</t>
  </si>
  <si>
    <t>13977860869</t>
  </si>
  <si>
    <t>古河卫生院</t>
  </si>
  <si>
    <t>451229200208053924</t>
  </si>
  <si>
    <t>韦淑媛</t>
  </si>
  <si>
    <t>大化县乙圩乡常怀村坡兰屯</t>
  </si>
  <si>
    <t>黄的才</t>
  </si>
  <si>
    <t>452731200408041223</t>
  </si>
  <si>
    <t>大化县岩滩镇协和村六勒屯</t>
  </si>
  <si>
    <t>韦成全</t>
  </si>
  <si>
    <t>452731200312081829</t>
  </si>
  <si>
    <t>韦卓燕</t>
  </si>
  <si>
    <t>覃江鱼</t>
  </si>
  <si>
    <t>452731200208280027</t>
  </si>
  <si>
    <t>韦柳肃</t>
  </si>
  <si>
    <t>韦金权</t>
  </si>
  <si>
    <t>人民医院</t>
  </si>
  <si>
    <t>451229200505231221</t>
  </si>
  <si>
    <t>覃江桃</t>
  </si>
  <si>
    <t>大化县岩滩镇下皇村说欢屯</t>
  </si>
  <si>
    <t>覃生</t>
  </si>
  <si>
    <t>452731200307040643</t>
  </si>
  <si>
    <t>覃丽彬</t>
  </si>
  <si>
    <t>覃勇强</t>
  </si>
  <si>
    <t>452731200309154820</t>
  </si>
  <si>
    <t>韦清玟</t>
  </si>
  <si>
    <t>韦克承</t>
  </si>
  <si>
    <t>451229200412300910</t>
  </si>
  <si>
    <t>覃向港</t>
  </si>
  <si>
    <t>南宁市牧歌艺术培训学校</t>
  </si>
  <si>
    <t>45273120040421481X</t>
  </si>
  <si>
    <t>韦涵</t>
  </si>
  <si>
    <t>大化县大化镇仁良村徐下27号屯</t>
  </si>
  <si>
    <t>韦兴盛</t>
  </si>
  <si>
    <t>13537980971</t>
  </si>
  <si>
    <t>大化县体育馆接种点</t>
  </si>
  <si>
    <t>451229200302202148</t>
  </si>
  <si>
    <t>蒙柳珍</t>
  </si>
  <si>
    <t>大化县七百弄乡弄京村弄丁屯</t>
  </si>
  <si>
    <t>蒙耀璜</t>
  </si>
  <si>
    <t>451229200308031220</t>
  </si>
  <si>
    <t>大化县岩滩镇古龙村那女屯</t>
  </si>
  <si>
    <t>韦善生</t>
  </si>
  <si>
    <t>452731200311094820</t>
  </si>
  <si>
    <t>韦妹欢</t>
  </si>
  <si>
    <t>大化县大化镇景山村板别屯</t>
  </si>
  <si>
    <t>韦建军</t>
  </si>
  <si>
    <t>452731200311122123</t>
  </si>
  <si>
    <t>蒙柳妃</t>
  </si>
  <si>
    <t>蒙毅法</t>
  </si>
  <si>
    <t>451229200308080022</t>
  </si>
  <si>
    <t>唐歆玥</t>
  </si>
  <si>
    <t>大化县大化镇兴化路村226号屯</t>
  </si>
  <si>
    <t>韦卫华</t>
  </si>
  <si>
    <t>广西国际壮医医院</t>
  </si>
  <si>
    <t>451229200410012130</t>
  </si>
  <si>
    <t>蓝东益</t>
  </si>
  <si>
    <t>大化县七百弄乡弄合村弄元屯</t>
  </si>
  <si>
    <t>蓝建年</t>
  </si>
  <si>
    <t>452731200401275123</t>
  </si>
  <si>
    <t>兰钰钊</t>
  </si>
  <si>
    <t>兰振华</t>
  </si>
  <si>
    <t>452731200402163625</t>
  </si>
  <si>
    <t>韦雨雪</t>
  </si>
  <si>
    <t>大化县北景镇那色村北景屯</t>
  </si>
  <si>
    <t>韦文勇</t>
  </si>
  <si>
    <t>452731200311030624</t>
  </si>
  <si>
    <t>覃晓娟</t>
  </si>
  <si>
    <t>大化县百马乡百马村刁林屯</t>
  </si>
  <si>
    <t>覃长周</t>
  </si>
  <si>
    <t>452731200302054835</t>
  </si>
  <si>
    <t>蓝琳锋</t>
  </si>
  <si>
    <t>谷美兰</t>
  </si>
  <si>
    <t>452731200007012421</t>
  </si>
  <si>
    <t>龙宝琴</t>
  </si>
  <si>
    <t>大化县板升乡弄立村弄习屯</t>
  </si>
  <si>
    <t>龙华政</t>
  </si>
  <si>
    <t>南宁良庆区人民医院</t>
  </si>
  <si>
    <t>451229200207212428</t>
  </si>
  <si>
    <t>蒙彩丽</t>
  </si>
  <si>
    <t>大化县板升乡弄勇村弄为屯</t>
  </si>
  <si>
    <t>蒙正光</t>
  </si>
  <si>
    <t>451229200301022727</t>
  </si>
  <si>
    <t>韦蓉蓉</t>
  </si>
  <si>
    <t>韦炳方</t>
  </si>
  <si>
    <t>45122920040801214X</t>
  </si>
  <si>
    <t>蒙爱</t>
  </si>
  <si>
    <t>451229200306152766</t>
  </si>
  <si>
    <t>韦清合</t>
  </si>
  <si>
    <t>韦朝标</t>
  </si>
  <si>
    <t>深圳市龙华区人民医院牛悠山美地区健康服务中心</t>
  </si>
  <si>
    <t>451229200309082118</t>
  </si>
  <si>
    <t>姚茂益</t>
  </si>
  <si>
    <t>大化县七百弄乡戈从村戈后屯</t>
  </si>
  <si>
    <t>罗艳平</t>
  </si>
  <si>
    <t>452127200112023045</t>
  </si>
  <si>
    <t>陈利莲</t>
  </si>
  <si>
    <t>马山县林圩乡联合村新兴屯</t>
  </si>
  <si>
    <t>陈信海</t>
  </si>
  <si>
    <t>450122200312281547</t>
  </si>
  <si>
    <t>黄玉欣</t>
  </si>
  <si>
    <t>武鸣县双桥乡平陆村陆陈屯</t>
  </si>
  <si>
    <t>黄征</t>
  </si>
  <si>
    <t>451229200410202727</t>
  </si>
  <si>
    <t>韦宇娜</t>
  </si>
  <si>
    <t>大化县雅龙乡弄往村弄才屯</t>
  </si>
  <si>
    <t>韦俊吉</t>
  </si>
  <si>
    <t>镇西卫生院</t>
  </si>
  <si>
    <t>451229200311130318</t>
  </si>
  <si>
    <t>韦福靖</t>
  </si>
  <si>
    <t>大化县六也乡和平村新勒屯</t>
  </si>
  <si>
    <t>韦英宏</t>
  </si>
  <si>
    <t>龙腾社区卫生服务中心</t>
  </si>
  <si>
    <t>45273120031211271X</t>
  </si>
  <si>
    <t>陆建存</t>
  </si>
  <si>
    <t>大化县雅龙乡竹山村弄碗屯</t>
  </si>
  <si>
    <t>陆生东</t>
  </si>
  <si>
    <t>45122920030905212X</t>
  </si>
  <si>
    <t>蒙多月</t>
  </si>
  <si>
    <t>蒙志夫</t>
  </si>
  <si>
    <t>451229200510154224</t>
  </si>
  <si>
    <t>覃莹</t>
  </si>
  <si>
    <t>覃文明</t>
  </si>
  <si>
    <t>452731200207013621</t>
  </si>
  <si>
    <t>林晶晶</t>
  </si>
  <si>
    <t>林联州</t>
  </si>
  <si>
    <t>452731200312230329</t>
  </si>
  <si>
    <t>韦张慧</t>
  </si>
  <si>
    <t>大化县六也乡单仁村单仁屯</t>
  </si>
  <si>
    <t>韦敏培</t>
  </si>
  <si>
    <t>452127200306230624</t>
  </si>
  <si>
    <t>韦修安</t>
  </si>
  <si>
    <t>452731200312085416</t>
  </si>
  <si>
    <t>蓝玮</t>
  </si>
  <si>
    <t>大化县贡川乡清坡村高坡屯</t>
  </si>
  <si>
    <t>蓝忠秀</t>
  </si>
  <si>
    <t>451229200208302126</t>
  </si>
  <si>
    <t>韦佩岚</t>
  </si>
  <si>
    <t>451229200001122128</t>
  </si>
  <si>
    <t>蒙春美</t>
  </si>
  <si>
    <t>蒙勇</t>
  </si>
  <si>
    <t>451229200207202123</t>
  </si>
  <si>
    <t>兰飞霏</t>
  </si>
  <si>
    <t>大化县七百弄乡弄雄村戈央屯6号屯</t>
  </si>
  <si>
    <t>兰荣华</t>
  </si>
  <si>
    <t>18775862831</t>
  </si>
  <si>
    <t>451229200110282446</t>
  </si>
  <si>
    <t>蒙柳萍</t>
  </si>
  <si>
    <t>蒙海军</t>
  </si>
  <si>
    <t>451229200605120318</t>
  </si>
  <si>
    <t>蓝宏益</t>
  </si>
  <si>
    <t>大化县六也乡华善村新玲屯</t>
  </si>
  <si>
    <t>蓝勇群</t>
  </si>
  <si>
    <t>451229200402100026</t>
  </si>
  <si>
    <t>韦姣铭</t>
  </si>
  <si>
    <t>韦超恒</t>
  </si>
  <si>
    <t>451229200304082127</t>
  </si>
  <si>
    <t>蒙小艳</t>
  </si>
  <si>
    <t>蒙正新</t>
  </si>
  <si>
    <t>452731200403180320</t>
  </si>
  <si>
    <t>黄柳春</t>
  </si>
  <si>
    <t>黄业启</t>
  </si>
  <si>
    <t>452731200301013329</t>
  </si>
  <si>
    <t>周韡娜</t>
  </si>
  <si>
    <t>大化县北景镇安兰村弄额屯</t>
  </si>
  <si>
    <t>周志尚</t>
  </si>
  <si>
    <t>451229200510122425</t>
  </si>
  <si>
    <t>蒙金美</t>
  </si>
  <si>
    <t>大化县板升乡弄雷村戈巩屯</t>
  </si>
  <si>
    <t>蒙绍全</t>
  </si>
  <si>
    <t>板升乡中心卫生院</t>
  </si>
  <si>
    <t>452731200407203622</t>
  </si>
  <si>
    <t>覃丽馨</t>
  </si>
  <si>
    <t>覃志鹏</t>
  </si>
  <si>
    <t>452731200406125124</t>
  </si>
  <si>
    <t>大化县共和乡弄亮村龙宏屯</t>
  </si>
  <si>
    <t>韦炳荣</t>
  </si>
  <si>
    <t>451229200402152133</t>
  </si>
  <si>
    <t>蓝流</t>
  </si>
  <si>
    <t>45273120040704422X</t>
  </si>
  <si>
    <t>莫云</t>
  </si>
  <si>
    <t>覃慧芳</t>
  </si>
  <si>
    <t>451229200305272125</t>
  </si>
  <si>
    <t>田树英</t>
  </si>
  <si>
    <t>田应群</t>
  </si>
  <si>
    <t>北海市兴海社区</t>
  </si>
  <si>
    <t>451229200304272422</t>
  </si>
  <si>
    <t>罗晓凌</t>
  </si>
  <si>
    <t>罗兴华</t>
  </si>
  <si>
    <t>452731200404244824</t>
  </si>
  <si>
    <t>韦艳筱</t>
  </si>
  <si>
    <t>大化县大化乡双排村板内屯</t>
  </si>
  <si>
    <t>451229200310055125</t>
  </si>
  <si>
    <t>唐冬纳</t>
  </si>
  <si>
    <t>大化县共和乡弄乐村弄乐屯</t>
  </si>
  <si>
    <t>唐润周</t>
  </si>
  <si>
    <t>南宁市西乡塘区广西战国培训学校</t>
  </si>
  <si>
    <t>452731200312201229</t>
  </si>
  <si>
    <t>覃丽霏</t>
  </si>
  <si>
    <t>覃德智</t>
  </si>
  <si>
    <t>452731200310084823</t>
  </si>
  <si>
    <t>韦慧宁</t>
  </si>
  <si>
    <t>大化县大化镇双排村东盆屯</t>
  </si>
  <si>
    <t>韦伦</t>
  </si>
  <si>
    <t>452731200403226616</t>
  </si>
  <si>
    <t>大化县古河乡古河村伏朝屯</t>
  </si>
  <si>
    <t>蓝仁景</t>
  </si>
  <si>
    <t>452731200307061866</t>
  </si>
  <si>
    <t>蒙香秋</t>
  </si>
  <si>
    <t>大化县江南乡龙汉村龙力屯</t>
  </si>
  <si>
    <t>蒙爱玲</t>
  </si>
  <si>
    <t>451229200503073629</t>
  </si>
  <si>
    <t>罗春妮</t>
  </si>
  <si>
    <t>大化县北景镇可考村下荣屯</t>
  </si>
  <si>
    <t>罗胜灵</t>
  </si>
  <si>
    <t>大化县板兰村</t>
  </si>
  <si>
    <t>45122920041018512X</t>
  </si>
  <si>
    <t>韦慧蓉</t>
  </si>
  <si>
    <t>韦永亮</t>
  </si>
  <si>
    <t>451229200310151264</t>
  </si>
  <si>
    <t>欧冰冰</t>
  </si>
  <si>
    <t>大化县岩滩镇东扛村那板屯</t>
  </si>
  <si>
    <t>欧鲁迅</t>
  </si>
  <si>
    <t>南宁市心圩卫生院</t>
  </si>
  <si>
    <t>452730200402064719</t>
  </si>
  <si>
    <t>韦高智</t>
  </si>
  <si>
    <t>都安县拉烈乡邑旺村现山屯</t>
  </si>
  <si>
    <t>韦焕生</t>
  </si>
  <si>
    <t>都安县拉烈卫生院</t>
  </si>
  <si>
    <t>452731200403123916</t>
  </si>
  <si>
    <t>李盛俊</t>
  </si>
  <si>
    <t>大化县乙圩乡下圩村良奄屯</t>
  </si>
  <si>
    <t>李承单</t>
  </si>
  <si>
    <t>452731200406305416</t>
  </si>
  <si>
    <t>覃甲</t>
  </si>
  <si>
    <t>覃宏建</t>
  </si>
  <si>
    <t>452731200408284823</t>
  </si>
  <si>
    <t>韦橡</t>
  </si>
  <si>
    <t>大化县大化镇亮山村下地屯</t>
  </si>
  <si>
    <t>韦干群</t>
  </si>
  <si>
    <t>东兴市妇幼保健院</t>
  </si>
  <si>
    <t>451229200309010325</t>
  </si>
  <si>
    <t>班雪梅</t>
  </si>
  <si>
    <t>大化县雅龙乡宏伟村弄耳屯</t>
  </si>
  <si>
    <t>大化县雅龙乡卫生院</t>
  </si>
  <si>
    <t>451229200107032737</t>
  </si>
  <si>
    <t>韦盛基</t>
  </si>
  <si>
    <t>大化县雅龙乡道德村弄浪屯</t>
  </si>
  <si>
    <t>韦彩林</t>
  </si>
  <si>
    <t>452731200401151219</t>
  </si>
  <si>
    <t>覃明豪</t>
  </si>
  <si>
    <t>大化县岩滩镇常吉村拉米屯</t>
  </si>
  <si>
    <t>覃文山</t>
  </si>
  <si>
    <t>452731200401016914</t>
  </si>
  <si>
    <t>韦家珊</t>
  </si>
  <si>
    <t>韦炳高</t>
  </si>
  <si>
    <t>452731200405135726</t>
  </si>
  <si>
    <t>蒙菲</t>
  </si>
  <si>
    <t>蒙程理</t>
  </si>
  <si>
    <t>沙井卫生院</t>
  </si>
  <si>
    <t>451229200108282447</t>
  </si>
  <si>
    <t>蒙露梅</t>
  </si>
  <si>
    <t>蒙桂斌</t>
  </si>
  <si>
    <t>15977838727</t>
  </si>
  <si>
    <t>451229200204013669</t>
  </si>
  <si>
    <t>蓝文秀</t>
  </si>
  <si>
    <t>蓝美秀</t>
  </si>
  <si>
    <t>452731200310070931</t>
  </si>
  <si>
    <t>杨顺壮</t>
  </si>
  <si>
    <t>大化县都阳镇双福村红龙屯</t>
  </si>
  <si>
    <t>杨序周</t>
  </si>
  <si>
    <t>451229200310015721</t>
  </si>
  <si>
    <t>陆慧琳</t>
  </si>
  <si>
    <t>大化县文化路北8巷9号乡村屯</t>
  </si>
  <si>
    <t>蓝金葵</t>
  </si>
  <si>
    <t>451229200408091220</t>
  </si>
  <si>
    <t>覃宇琼</t>
  </si>
  <si>
    <t>大化县岩滩镇下皇村良往屯</t>
  </si>
  <si>
    <t>覃新昌</t>
  </si>
  <si>
    <t>451229200205131819</t>
  </si>
  <si>
    <t>卢乾梁</t>
  </si>
  <si>
    <t>大化县江南乡尝梅村古法屯</t>
  </si>
  <si>
    <t>卢明国</t>
  </si>
  <si>
    <t>452731200408080628</t>
  </si>
  <si>
    <t>覃春如</t>
  </si>
  <si>
    <t>覃家思</t>
  </si>
  <si>
    <t>451229200311110624</t>
  </si>
  <si>
    <t>卢雅科</t>
  </si>
  <si>
    <t>卢宝良</t>
  </si>
  <si>
    <t>451229200402154526</t>
  </si>
  <si>
    <t>卢香利</t>
  </si>
  <si>
    <t>卢焕龙</t>
  </si>
  <si>
    <t>452731200310155740</t>
  </si>
  <si>
    <t>磨玉洁</t>
  </si>
  <si>
    <t>大化县大化镇大化村红河北路151号屯</t>
  </si>
  <si>
    <t>韦小凤</t>
  </si>
  <si>
    <t>451229200707090025</t>
  </si>
  <si>
    <t>韦香怡</t>
  </si>
  <si>
    <t>大化县大化镇达悟村内上屯</t>
  </si>
  <si>
    <t>韦义塔</t>
  </si>
  <si>
    <t>452731200203111822</t>
  </si>
  <si>
    <t>蒙柳金</t>
  </si>
  <si>
    <t>大化县江南乡陇丘村弄乃屯</t>
  </si>
  <si>
    <t>蒙金成</t>
  </si>
  <si>
    <t>452731200405044226</t>
  </si>
  <si>
    <t>李圣烨</t>
  </si>
  <si>
    <t>李承俊</t>
  </si>
  <si>
    <t>45122920040722452X</t>
  </si>
  <si>
    <t>韦妙华</t>
  </si>
  <si>
    <t>大化县古文乡良美村弄汉屯</t>
  </si>
  <si>
    <t>韦可敏</t>
  </si>
  <si>
    <t>451228200411185926</t>
  </si>
  <si>
    <t>韦木兰</t>
  </si>
  <si>
    <t>都安县地苏乡丹阳村拉六队16号屯</t>
  </si>
  <si>
    <t>唐晓芳</t>
  </si>
  <si>
    <t>451229200303292421</t>
  </si>
  <si>
    <t>蓝春秀</t>
  </si>
  <si>
    <t>大化县板升乡弄立村小洞屯</t>
  </si>
  <si>
    <t>蓝朝先</t>
  </si>
  <si>
    <t>452731200007204298</t>
  </si>
  <si>
    <t>白汉军</t>
  </si>
  <si>
    <t>大化县羌圩乡洪筹村袍上屯</t>
  </si>
  <si>
    <t>白玉吉</t>
  </si>
  <si>
    <t>431321200503070138</t>
  </si>
  <si>
    <t>欧阳诚志</t>
  </si>
  <si>
    <t>大化县大化镇红电街村屯</t>
  </si>
  <si>
    <t>韦贞欢</t>
  </si>
  <si>
    <t>452731200406161213</t>
  </si>
  <si>
    <t>覃华盛</t>
  </si>
  <si>
    <t>大化县岩滩镇坡往村拉好屯</t>
  </si>
  <si>
    <t>韦爱利</t>
  </si>
  <si>
    <t>南宁市西乡塘区心圩街道高新大道13号图南画室</t>
  </si>
  <si>
    <t>452731200308284818</t>
  </si>
  <si>
    <t>韦合</t>
  </si>
  <si>
    <t>大化县大化镇景山村塘地屯</t>
  </si>
  <si>
    <t>韦建安</t>
  </si>
  <si>
    <t>450124200410052740</t>
  </si>
  <si>
    <t>韦诗彤</t>
  </si>
  <si>
    <t>马山县周鹿乡石塘村坛岭屯</t>
  </si>
  <si>
    <t>45122920040313181X</t>
  </si>
  <si>
    <t>蓝海华</t>
  </si>
  <si>
    <t>蓝红</t>
  </si>
  <si>
    <t>451229200211182137</t>
  </si>
  <si>
    <t>蓝云生</t>
  </si>
  <si>
    <t>大化县七百弄乡弄和村弄防屯</t>
  </si>
  <si>
    <t>蓝如祖</t>
  </si>
  <si>
    <t>452731200309231814</t>
  </si>
  <si>
    <t>白栩榛</t>
  </si>
  <si>
    <t>大化县江南乡江洲村街二巷63号屯</t>
  </si>
  <si>
    <t>白镕錤</t>
  </si>
  <si>
    <t>13481868210</t>
  </si>
  <si>
    <t>45122920020819273X</t>
  </si>
  <si>
    <t>韦林勇</t>
  </si>
  <si>
    <t>韦正总</t>
  </si>
  <si>
    <t>452731200410115113</t>
  </si>
  <si>
    <t>大化县共和乡弄乐村床屯</t>
  </si>
  <si>
    <t>韦仙娇</t>
  </si>
  <si>
    <t>451229200203072122</t>
  </si>
  <si>
    <t>蒙月飞</t>
  </si>
  <si>
    <t>大化县七百弄乡弄平村歪优屯</t>
  </si>
  <si>
    <t>蒙电强</t>
  </si>
  <si>
    <t>451229200112251838</t>
  </si>
  <si>
    <t>蓝雪敏</t>
  </si>
  <si>
    <t>451229200204302129</t>
  </si>
  <si>
    <t>蓝凤娟</t>
  </si>
  <si>
    <t>大化县七百乡弄呈村三联屯</t>
  </si>
  <si>
    <t>451229200310066625</t>
  </si>
  <si>
    <t>韦惠华</t>
  </si>
  <si>
    <t>大化县古河乡伏龙村屯</t>
  </si>
  <si>
    <t>韦克宁</t>
  </si>
  <si>
    <t>452731200407215121</t>
  </si>
  <si>
    <t>韦磊</t>
  </si>
  <si>
    <t>18707782579</t>
  </si>
  <si>
    <t>共和乡卫生院接种点</t>
  </si>
  <si>
    <t>452731200312240914</t>
  </si>
  <si>
    <t>覃宝霖</t>
  </si>
  <si>
    <t>覃加贵</t>
  </si>
  <si>
    <t>451229200306132722</t>
  </si>
  <si>
    <t>韦军营</t>
  </si>
  <si>
    <t>大化县雅龙乡红日村弄凡屯</t>
  </si>
  <si>
    <t>韦文延</t>
  </si>
  <si>
    <t>14736229838</t>
  </si>
  <si>
    <t>452731200311155419</t>
  </si>
  <si>
    <t>蓝润国</t>
  </si>
  <si>
    <t>大化县贡川乡龙勒村科比屯</t>
  </si>
  <si>
    <t>蓝梅</t>
  </si>
  <si>
    <t>451229200408191811</t>
  </si>
  <si>
    <t>卢新涛</t>
  </si>
  <si>
    <t>大化县江南乡九怀村古念屯</t>
  </si>
  <si>
    <t>卢志勇</t>
  </si>
  <si>
    <t>451229200212281225</t>
  </si>
  <si>
    <t>蓝凤嫣</t>
  </si>
  <si>
    <t>蓝瑞松</t>
  </si>
  <si>
    <t>451229200005201819</t>
  </si>
  <si>
    <t>蓝李鹏</t>
  </si>
  <si>
    <t>蓝彩峰</t>
  </si>
  <si>
    <t>451229200212200026</t>
  </si>
  <si>
    <t>岳贤</t>
  </si>
  <si>
    <t>大化县大化镇西园路村三巷13号屯</t>
  </si>
  <si>
    <t>452731200407074824</t>
  </si>
  <si>
    <t>韦灵捷</t>
  </si>
  <si>
    <t>大化县大化镇流水村板江屯</t>
  </si>
  <si>
    <t>韦正席</t>
  </si>
  <si>
    <t>13481868331</t>
  </si>
  <si>
    <t>451229200311161237</t>
  </si>
  <si>
    <t>甘宗仁</t>
  </si>
  <si>
    <t>甘庆平</t>
  </si>
  <si>
    <t>大化县妇幼医院</t>
  </si>
  <si>
    <t>452731200308240620</t>
  </si>
  <si>
    <t>韦柳姿</t>
  </si>
  <si>
    <t>大化县大化镇敦肃村和开屯</t>
  </si>
  <si>
    <t>唐荣利</t>
  </si>
  <si>
    <t>451229200208072113</t>
  </si>
  <si>
    <t>蒙保平</t>
  </si>
  <si>
    <t>蒙正荣</t>
  </si>
  <si>
    <t>45122920030112212X</t>
  </si>
  <si>
    <t>蒙英化</t>
  </si>
  <si>
    <t>蒙伟峰</t>
  </si>
  <si>
    <t>452731200305216916</t>
  </si>
  <si>
    <t>韦森</t>
  </si>
  <si>
    <t>大化县大化镇百秀村百秀屯</t>
  </si>
  <si>
    <t>韦锦利</t>
  </si>
  <si>
    <t>452731200403154819</t>
  </si>
  <si>
    <t>陆岳</t>
  </si>
  <si>
    <t>大化县流水乡岜歪村中江屯</t>
  </si>
  <si>
    <t>陆光地</t>
  </si>
  <si>
    <t>13877817676</t>
  </si>
  <si>
    <t>452731200112014226</t>
  </si>
  <si>
    <t>韦春娟</t>
  </si>
  <si>
    <t>韦福宝</t>
  </si>
  <si>
    <t>452731200404060937</t>
  </si>
  <si>
    <t>韦黎赞</t>
  </si>
  <si>
    <t>大化县都阳镇都阳村排乐屯</t>
  </si>
  <si>
    <t>韦善湖</t>
  </si>
  <si>
    <t>451229200404054211</t>
  </si>
  <si>
    <t>韦田</t>
  </si>
  <si>
    <t>大化县羌圩乡洪筹村那朝屯</t>
  </si>
  <si>
    <t>452731200304124219</t>
  </si>
  <si>
    <t>黄嘉铧</t>
  </si>
  <si>
    <t>大化县羌圩乡那良村怀能屯</t>
  </si>
  <si>
    <t>451229200312202432</t>
  </si>
  <si>
    <t>蒙俊宇</t>
  </si>
  <si>
    <t>451229200208162733</t>
  </si>
  <si>
    <t>韦荣华</t>
  </si>
  <si>
    <t>大化县雅龙乡尤齐村弄银屯</t>
  </si>
  <si>
    <t>韦桂文</t>
  </si>
  <si>
    <t>451229200106282136</t>
  </si>
  <si>
    <t>蒙仕前</t>
  </si>
  <si>
    <t>蒙锦贵</t>
  </si>
  <si>
    <t>451229200308012724</t>
  </si>
  <si>
    <t>韦桂忠</t>
  </si>
  <si>
    <t>452731200407190040</t>
  </si>
  <si>
    <t>韦静怡</t>
  </si>
  <si>
    <t>大化县大化镇新华西路84号村84号屯</t>
  </si>
  <si>
    <t>452731200209265136</t>
  </si>
  <si>
    <t>苏世宇</t>
  </si>
  <si>
    <t>大化县共和乡草碧村那排屯</t>
  </si>
  <si>
    <t>苏全</t>
  </si>
  <si>
    <t>452731200402293622</t>
  </si>
  <si>
    <t>蒙丽拉</t>
  </si>
  <si>
    <t>蒙侣先</t>
  </si>
  <si>
    <t>451229200310201241</t>
  </si>
  <si>
    <t>韦文优</t>
  </si>
  <si>
    <t>张丽云</t>
  </si>
  <si>
    <t>451229199908153920</t>
  </si>
  <si>
    <t>大化县乙圩乡巴追村那还屯</t>
  </si>
  <si>
    <t>韦延群</t>
  </si>
  <si>
    <t>452624200310243565</t>
  </si>
  <si>
    <t>陆莹莹</t>
  </si>
  <si>
    <t>平果县黎明乡爱桃村下爱屯</t>
  </si>
  <si>
    <t>陆国宏</t>
  </si>
  <si>
    <t>451229200407162728</t>
  </si>
  <si>
    <t>韦春梦</t>
  </si>
  <si>
    <t>韦吉宁</t>
  </si>
  <si>
    <t>抑郁症休学在家</t>
  </si>
  <si>
    <t>452731200310126202</t>
  </si>
  <si>
    <t>覃方</t>
  </si>
  <si>
    <t>大化县大化镇大化村红电街南路1号5区1栋四楼3单元1室屯</t>
  </si>
  <si>
    <t>覃水雄</t>
  </si>
  <si>
    <t>451224200401153917</t>
  </si>
  <si>
    <t>韦选义</t>
  </si>
  <si>
    <t>东兰县巴畴乡六隆村纳母屯</t>
  </si>
  <si>
    <t>韦联训</t>
  </si>
  <si>
    <t>13977812965</t>
  </si>
  <si>
    <t>东兰县新冠疫苗大型接种点</t>
  </si>
  <si>
    <t>452731200407040034</t>
  </si>
  <si>
    <t>蒙明东</t>
  </si>
  <si>
    <t>大化县大化镇新民路村十三巷屯</t>
  </si>
  <si>
    <t>451229200212294528</t>
  </si>
  <si>
    <t>陆婷婷</t>
  </si>
  <si>
    <t>大化县古文乡义和村单养屯</t>
  </si>
  <si>
    <t>陆周</t>
  </si>
  <si>
    <t>451229200310210017</t>
  </si>
  <si>
    <t>韦源涛</t>
  </si>
  <si>
    <t>大化县大化镇敦肃村水上屯</t>
  </si>
  <si>
    <t>韦炳林</t>
  </si>
  <si>
    <t>I</t>
  </si>
  <si>
    <t>452731200402192717</t>
  </si>
  <si>
    <t>韦锦宏</t>
  </si>
  <si>
    <t>大化县雅龙乡林茂村弄枕屯</t>
  </si>
  <si>
    <t>雅龙乡临时接种点</t>
  </si>
  <si>
    <t>45122920020328124X</t>
  </si>
  <si>
    <t>黄春麦</t>
  </si>
  <si>
    <t>黄喜勋</t>
  </si>
  <si>
    <t>452731200403170018</t>
  </si>
  <si>
    <t>滕玉龙</t>
  </si>
  <si>
    <t>李冬梅</t>
  </si>
  <si>
    <t>南宁龙腾社区卫生服务中心</t>
  </si>
  <si>
    <t>451229200207211812</t>
  </si>
  <si>
    <t>卢召恒</t>
  </si>
  <si>
    <t>45012420030713422X</t>
  </si>
  <si>
    <t>覃婷婷</t>
  </si>
  <si>
    <t>马山县周鹿乡翠拔村龙力屯</t>
  </si>
  <si>
    <t>覃日军</t>
  </si>
  <si>
    <t>451229200212170912</t>
  </si>
  <si>
    <t>卢  笋</t>
  </si>
  <si>
    <t>大化县都阳镇武城村岩朝屯</t>
  </si>
  <si>
    <t>卢建飞</t>
  </si>
  <si>
    <t>451229200305011240</t>
  </si>
  <si>
    <t>翁芳娇</t>
  </si>
  <si>
    <t>翁家升</t>
  </si>
  <si>
    <t>451229200606252427</t>
  </si>
  <si>
    <t>侯艳花</t>
  </si>
  <si>
    <t>侯志忠</t>
  </si>
  <si>
    <t>452731200409042420</t>
  </si>
  <si>
    <t>卢燕姿</t>
  </si>
  <si>
    <t>大化县板升乡弄纪村下屯</t>
  </si>
  <si>
    <t>卢永豪</t>
  </si>
  <si>
    <t>451229200412012126</t>
  </si>
  <si>
    <t>蓝彩芸</t>
  </si>
  <si>
    <t>451229200302201225</t>
  </si>
  <si>
    <t>覃庆典</t>
  </si>
  <si>
    <t>覃伟继</t>
  </si>
  <si>
    <t>15913602259</t>
  </si>
  <si>
    <t>451229200404230326</t>
  </si>
  <si>
    <t>韦元秘</t>
  </si>
  <si>
    <t>大化县六也乡弄茶村弄任屯</t>
  </si>
  <si>
    <t>因接种狂犬疫苗无法按时接种新冠疫苗</t>
  </si>
  <si>
    <t>452731200408293615</t>
  </si>
  <si>
    <t>周世豪</t>
  </si>
  <si>
    <t>周胜献</t>
  </si>
  <si>
    <t xml:space="preserve">  大化临时接种点</t>
  </si>
  <si>
    <t>广东省佛山市南方医科大第七附属医院</t>
  </si>
  <si>
    <t>452731200201054828</t>
  </si>
  <si>
    <t>韦  慧</t>
  </si>
  <si>
    <t>大化县大化镇敦肃村百屯</t>
  </si>
  <si>
    <t>韦建全</t>
  </si>
  <si>
    <t>452127200309033925</t>
  </si>
  <si>
    <t>潘佳瑶</t>
  </si>
  <si>
    <t>马山县六农乡光明山村六岭屯</t>
  </si>
  <si>
    <t>潘立观</t>
  </si>
  <si>
    <t>452731200406206012</t>
  </si>
  <si>
    <t>黎桂奕</t>
  </si>
  <si>
    <t>黎民奎</t>
  </si>
  <si>
    <t>452127200401252741</t>
  </si>
  <si>
    <t>何丽婷</t>
  </si>
  <si>
    <t>大化县红电街乡南路村525号屯</t>
  </si>
  <si>
    <t>何桂伟</t>
  </si>
  <si>
    <t>451229200305162110</t>
  </si>
  <si>
    <t>大化县七百弄乡弄平村弄标屯</t>
  </si>
  <si>
    <t>蓝有献</t>
  </si>
  <si>
    <t>451229200402190017</t>
  </si>
  <si>
    <t>韦  智</t>
  </si>
  <si>
    <t>大化县大化镇村波乱屯</t>
  </si>
  <si>
    <t>大化临时接种点</t>
  </si>
  <si>
    <t>431103200302232555</t>
  </si>
  <si>
    <t>杜平旺</t>
  </si>
  <si>
    <t>冷冰滩县杉树乡下烟村塘组屯</t>
  </si>
  <si>
    <t>卢爱英</t>
  </si>
  <si>
    <t>13877896486</t>
  </si>
  <si>
    <t>452731200408155140</t>
  </si>
  <si>
    <t>陆思洁</t>
  </si>
  <si>
    <t>韦素玲</t>
  </si>
  <si>
    <t>452730200303191114</t>
  </si>
  <si>
    <t>都安县大兴乡顺安村加进屯</t>
  </si>
  <si>
    <t>韦成谋</t>
  </si>
  <si>
    <t>452731200206180321</t>
  </si>
  <si>
    <t>覃清慧</t>
  </si>
  <si>
    <t>大化县六也乡春贵村刊中屯</t>
  </si>
  <si>
    <t>覃生杰</t>
  </si>
  <si>
    <t>452731200404264817</t>
  </si>
  <si>
    <t>韦保煌</t>
  </si>
  <si>
    <t>大化县大化镇双排村东盆屯23号屯</t>
  </si>
  <si>
    <t>韦汉勇</t>
  </si>
  <si>
    <t>13977881536</t>
  </si>
  <si>
    <t>452731200310063360</t>
  </si>
  <si>
    <t>大化县北景镇弄冠村弄老屯</t>
  </si>
  <si>
    <t>452127200307063311</t>
  </si>
  <si>
    <t>郑可</t>
  </si>
  <si>
    <t>大化县大化镇文化路25号村五巷三里25号屯</t>
  </si>
  <si>
    <t>唐翠松</t>
  </si>
  <si>
    <t>452731200310204514</t>
  </si>
  <si>
    <t>韦雄友</t>
  </si>
  <si>
    <t>大化县古文乡怀雄村作上屯</t>
  </si>
  <si>
    <t>韦校英</t>
  </si>
  <si>
    <t>452731200501080323</t>
  </si>
  <si>
    <t>黄小凤</t>
  </si>
  <si>
    <t>452731200405020320</t>
  </si>
  <si>
    <t>陆怡</t>
  </si>
  <si>
    <t>大化县六也乡茶油村吞江屯</t>
  </si>
  <si>
    <t>陆生乐</t>
  </si>
  <si>
    <t>452731200305222427</t>
  </si>
  <si>
    <t>韦慧田</t>
  </si>
  <si>
    <t>韦绍锋</t>
  </si>
  <si>
    <t>450121200501150929</t>
  </si>
  <si>
    <t>韦茹童</t>
  </si>
  <si>
    <t>南宁县新江乡新乐村那贡坡屯</t>
  </si>
  <si>
    <t>韦家朋</t>
  </si>
  <si>
    <t>451229200308022121</t>
  </si>
  <si>
    <t>蓝梅胜</t>
  </si>
  <si>
    <t>大化县七百弄乡古竹村大洞屯</t>
  </si>
  <si>
    <t>蓝望愿</t>
  </si>
  <si>
    <t>451229200311222124</t>
  </si>
  <si>
    <t>蒙玉美</t>
  </si>
  <si>
    <t>452731200305160326</t>
  </si>
  <si>
    <t>袁  柳</t>
  </si>
  <si>
    <t>袁文合</t>
  </si>
  <si>
    <t>452731200305121829</t>
  </si>
  <si>
    <t>韦帆</t>
  </si>
  <si>
    <t>大化县古文乡觉瑞村觉下屯</t>
  </si>
  <si>
    <t>韦海征</t>
  </si>
  <si>
    <t>452731200404161826</t>
  </si>
  <si>
    <t>覃佳佳</t>
  </si>
  <si>
    <t>覃生强</t>
  </si>
  <si>
    <t>江洲村敬老院</t>
  </si>
  <si>
    <t>452731200304104226</t>
  </si>
  <si>
    <t>黄秀芳</t>
  </si>
  <si>
    <t>黄文功</t>
  </si>
  <si>
    <t>451229200309200022</t>
  </si>
  <si>
    <t>韦才石</t>
  </si>
  <si>
    <t>451229200302073622</t>
  </si>
  <si>
    <t>石小红</t>
  </si>
  <si>
    <t>石胜寒</t>
  </si>
  <si>
    <t>452731200407040018</t>
  </si>
  <si>
    <t>覃明昊</t>
  </si>
  <si>
    <t>大化县大化镇建丰路村2号屯</t>
  </si>
  <si>
    <t>韦菊</t>
  </si>
  <si>
    <t>451229200307061225</t>
  </si>
  <si>
    <t>言欢</t>
  </si>
  <si>
    <t>言永忠</t>
  </si>
  <si>
    <t>451229200501010325</t>
  </si>
  <si>
    <t>韦淑恒</t>
  </si>
  <si>
    <t>大化县六也乡华善村亚慢屯</t>
  </si>
  <si>
    <t>韦海</t>
  </si>
  <si>
    <t>452731200408065428</t>
  </si>
  <si>
    <t>韦雯垒</t>
  </si>
  <si>
    <t>大化县贡川乡等宦村坡洪屯</t>
  </si>
  <si>
    <t>韦英海</t>
  </si>
  <si>
    <t>451229200301022743</t>
  </si>
  <si>
    <t>韦惠莹</t>
  </si>
  <si>
    <t>大化县雅龙乡弄往村弄石屯</t>
  </si>
  <si>
    <t>452731200309204824</t>
  </si>
  <si>
    <t>韦焯莹</t>
  </si>
  <si>
    <t>大化县大化镇亮山村东叠屯</t>
  </si>
  <si>
    <t>韦焕青</t>
  </si>
  <si>
    <t>451229200409112126</t>
  </si>
  <si>
    <t>毛海庄</t>
  </si>
  <si>
    <t>黄美秀</t>
  </si>
  <si>
    <t>452731200407014821</t>
  </si>
  <si>
    <t>韦勇妹</t>
  </si>
  <si>
    <t>韦正乐</t>
  </si>
  <si>
    <t>13737982752</t>
  </si>
  <si>
    <t>451229200302264218</t>
  </si>
  <si>
    <t>覃寿顺</t>
  </si>
  <si>
    <t>大化县羌圩乡羌圩村六龙屯</t>
  </si>
  <si>
    <t>覃德林</t>
  </si>
  <si>
    <t>451229200412083645</t>
  </si>
  <si>
    <t>蒙彩梅</t>
  </si>
  <si>
    <t>大化县北景镇可考村可考屯</t>
  </si>
  <si>
    <t>蒙继元</t>
  </si>
  <si>
    <t>从8月7日起多次联系该生家长并督促其返程， 家长表示该生目前在广东打暑假工，无法预约到疫苗，将于8月15日返程，后续会继续电话追踪</t>
  </si>
  <si>
    <t>451229200410032449</t>
  </si>
  <si>
    <t>秦枰萍</t>
  </si>
  <si>
    <t>大化县板升乡弄立村弄腊屯</t>
  </si>
  <si>
    <t>秦勇</t>
  </si>
  <si>
    <t>良庆区人民医院</t>
  </si>
  <si>
    <t>南宁</t>
  </si>
  <si>
    <t>451229200303185124</t>
  </si>
  <si>
    <t>韦佳伽</t>
  </si>
  <si>
    <t>韦有弟</t>
  </si>
  <si>
    <t>13768468351</t>
  </si>
  <si>
    <t>452731200404206027</t>
  </si>
  <si>
    <t>吴萱榕</t>
  </si>
  <si>
    <t>大化县城北乡红河北路村157号屯</t>
  </si>
  <si>
    <t>韦月桢</t>
  </si>
  <si>
    <t>45122920041221422X</t>
  </si>
  <si>
    <t>谭雪涵</t>
  </si>
  <si>
    <t>谭文林</t>
  </si>
  <si>
    <t>广东省高州市金山卫生医院</t>
  </si>
  <si>
    <t>451229200305140624</t>
  </si>
  <si>
    <t>韦素珍</t>
  </si>
  <si>
    <t>大化县百马乡同社村下洪屯</t>
  </si>
  <si>
    <t>韦信锋</t>
  </si>
  <si>
    <t>45122920030529421X</t>
  </si>
  <si>
    <t>谭宏忠</t>
  </si>
  <si>
    <t>谭阳春</t>
  </si>
  <si>
    <t>45273120030912092X</t>
  </si>
  <si>
    <t>韦倩茹</t>
  </si>
  <si>
    <t>韦美芬</t>
  </si>
  <si>
    <t>452731200307253622</t>
  </si>
  <si>
    <t>杨柳情</t>
  </si>
  <si>
    <t>杨敏</t>
  </si>
  <si>
    <t>451229200201281844</t>
  </si>
  <si>
    <t>蓝娇</t>
  </si>
  <si>
    <t>大化县江南乡九怀村地木屯</t>
  </si>
  <si>
    <t>蓝海宏</t>
  </si>
  <si>
    <t>45122920040117121X</t>
  </si>
  <si>
    <t>韦皓升</t>
  </si>
  <si>
    <t>大化县岩滩镇协和村东灵二屯</t>
  </si>
  <si>
    <t>韦启冠</t>
  </si>
  <si>
    <t>451229200405024524</t>
  </si>
  <si>
    <t>蒙咏香</t>
  </si>
  <si>
    <t>大化县古文乡觉瑞村板么屯</t>
  </si>
  <si>
    <t>451229200404202755</t>
  </si>
  <si>
    <t>韦富宁</t>
  </si>
  <si>
    <t>韦金汉</t>
  </si>
  <si>
    <t>452731200307253016</t>
  </si>
  <si>
    <t>班忠思</t>
  </si>
  <si>
    <t>班建仁</t>
  </si>
  <si>
    <t>南宁市良秀区人民医院</t>
  </si>
  <si>
    <t>452731200309231830</t>
  </si>
  <si>
    <t>卢波</t>
  </si>
  <si>
    <t>大化县江南乡龙凤村弄料屯</t>
  </si>
  <si>
    <t>卢华平</t>
  </si>
  <si>
    <t>451229200203031814</t>
  </si>
  <si>
    <t>卢雨</t>
  </si>
  <si>
    <t>大化县江南乡尝梅村示中屯</t>
  </si>
  <si>
    <t>卢润锋</t>
  </si>
  <si>
    <t>15219538863</t>
  </si>
  <si>
    <t>452731200310103633</t>
  </si>
  <si>
    <t>韦庆宝</t>
  </si>
  <si>
    <t>大化县大化镇万利巷村9号屯</t>
  </si>
  <si>
    <t>452729200406280026</t>
  </si>
  <si>
    <t>谭洁</t>
  </si>
  <si>
    <t>巴马县乡村屯</t>
  </si>
  <si>
    <t>谭海师</t>
  </si>
  <si>
    <t>452731200202253634</t>
  </si>
  <si>
    <t>唐家豪</t>
  </si>
  <si>
    <t>大化县北景镇江栋村上元屯</t>
  </si>
  <si>
    <t>唐毓龙</t>
  </si>
  <si>
    <t>该生患有肾脏类慢性病，不适宜接种</t>
  </si>
  <si>
    <t>451229200404245720</t>
  </si>
  <si>
    <t>朱仙梦</t>
  </si>
  <si>
    <t>朱群芳</t>
  </si>
  <si>
    <t>452731200311161827</t>
  </si>
  <si>
    <t>韦艳</t>
  </si>
  <si>
    <t>大化县江南乡江州村街一屯</t>
  </si>
  <si>
    <t>韦德恩</t>
  </si>
  <si>
    <t>南宁良庆区医院</t>
  </si>
  <si>
    <t>45122920020815512x</t>
  </si>
  <si>
    <t>韦春丽</t>
  </si>
  <si>
    <t>大化县共和乡村弄亮屯</t>
  </si>
  <si>
    <t>韦海琼</t>
  </si>
  <si>
    <t>452731200305182410</t>
  </si>
  <si>
    <t>韦祥运</t>
  </si>
  <si>
    <t>大化县板升乡升平村丘拉屯</t>
  </si>
  <si>
    <t>韦政财</t>
  </si>
  <si>
    <t>45273120030406421X</t>
  </si>
  <si>
    <t>谭相才</t>
  </si>
  <si>
    <t>大化县羌圩乡坡马村马一屯</t>
  </si>
  <si>
    <t>谭慧</t>
  </si>
  <si>
    <t>452731200405264210</t>
  </si>
  <si>
    <t>谭相富</t>
  </si>
  <si>
    <t>大化县羌圩乡羌圩村乱唐屯</t>
  </si>
  <si>
    <t>覃秀兰</t>
  </si>
  <si>
    <t>羌圩村医院</t>
  </si>
  <si>
    <t>451229200502254524</t>
  </si>
  <si>
    <t>韦姗姗</t>
  </si>
  <si>
    <t>大化县大化镇大化村大化屯</t>
  </si>
  <si>
    <t>韦柳枝</t>
  </si>
  <si>
    <t>451229200310111211</t>
  </si>
  <si>
    <t>谭定</t>
  </si>
  <si>
    <t>大化县岩滩镇六说村城下屯</t>
  </si>
  <si>
    <t>谭忠学</t>
  </si>
  <si>
    <t>451229200408151238</t>
  </si>
  <si>
    <t>覃国恒</t>
  </si>
  <si>
    <t>大化县岩滩镇吉发村那内屯</t>
  </si>
  <si>
    <t>黄利红</t>
  </si>
  <si>
    <t>452731200102283350</t>
  </si>
  <si>
    <t>蓝万勇</t>
  </si>
  <si>
    <t>17304455017</t>
  </si>
  <si>
    <t>452731200410180310</t>
  </si>
  <si>
    <t>覃智轩</t>
  </si>
  <si>
    <t>大化县六也乡德礼村红礼屯</t>
  </si>
  <si>
    <t>覃善廷</t>
  </si>
  <si>
    <t>452731200407030039</t>
  </si>
  <si>
    <t>韦佳志</t>
  </si>
  <si>
    <t>大化县新民路乡14巷村2号屯</t>
  </si>
  <si>
    <t>韦景存</t>
  </si>
  <si>
    <t>452127200403080613</t>
  </si>
  <si>
    <t>韦建和</t>
  </si>
  <si>
    <t>韦小吉</t>
  </si>
  <si>
    <t>13737923577</t>
  </si>
  <si>
    <t>452731200403193631</t>
  </si>
  <si>
    <t>韦利广</t>
  </si>
  <si>
    <t>大化县北景镇平方村良下屯</t>
  </si>
  <si>
    <t>韦吉紧</t>
  </si>
  <si>
    <t>14736274879</t>
  </si>
  <si>
    <t>452731200405314812</t>
  </si>
  <si>
    <t>韦海龙</t>
  </si>
  <si>
    <t>大化县大化镇春兴村板么屯</t>
  </si>
  <si>
    <t>韦国伟</t>
  </si>
  <si>
    <t>451229200405162740</t>
  </si>
  <si>
    <t>韦香珠</t>
  </si>
  <si>
    <t>大化县雅龙乡温和村弄团屯</t>
  </si>
  <si>
    <t>韦海斌</t>
  </si>
  <si>
    <t>452731200407114849</t>
  </si>
  <si>
    <t>韦淑菊</t>
  </si>
  <si>
    <t>韦素梅</t>
  </si>
  <si>
    <t>452731200410242729</t>
  </si>
  <si>
    <t>唐丽俏</t>
  </si>
  <si>
    <t>大化县雅龙乡温和村花愁屯</t>
  </si>
  <si>
    <t>唐政</t>
  </si>
  <si>
    <t>451229200402195723</t>
  </si>
  <si>
    <t>韦春花</t>
  </si>
  <si>
    <t>450124200303142716</t>
  </si>
  <si>
    <t>黄德锣</t>
  </si>
  <si>
    <t>马山县周鹿乡琴朋村都村屯</t>
  </si>
  <si>
    <t>黄岳兰</t>
  </si>
  <si>
    <t>18677865620</t>
  </si>
  <si>
    <t>451229200306162710</t>
  </si>
  <si>
    <t>罗建思</t>
  </si>
  <si>
    <t>大化县雅龙乡宏伟村巴现屯</t>
  </si>
  <si>
    <t>韦利金</t>
  </si>
  <si>
    <t>452731200404034229</t>
  </si>
  <si>
    <t>黄丽婷</t>
  </si>
  <si>
    <t>大化县羌圩乡那良村那良42号屯</t>
  </si>
  <si>
    <t>黄汉克</t>
  </si>
  <si>
    <t>451229200406074224</t>
  </si>
  <si>
    <t>覃湘</t>
  </si>
  <si>
    <t>覃文忠</t>
  </si>
  <si>
    <t>452731200401082727</t>
  </si>
  <si>
    <t>韦艺荘</t>
  </si>
  <si>
    <t>韦文广</t>
  </si>
  <si>
    <t>450124200410171221</t>
  </si>
  <si>
    <t>石利园</t>
  </si>
  <si>
    <t>马山县山光明乡山林场村居委会六旺屯13屯</t>
  </si>
  <si>
    <t>石瑞胡</t>
  </si>
  <si>
    <t>452731200311220612</t>
  </si>
  <si>
    <t>覃景鹏</t>
  </si>
  <si>
    <t>覃柳平</t>
  </si>
  <si>
    <t>452731200407010310</t>
  </si>
  <si>
    <t>蓝宝强</t>
  </si>
  <si>
    <t>大化县六也乡加司村弄石屯</t>
  </si>
  <si>
    <t>蓝合</t>
  </si>
  <si>
    <t>45122920040129181X</t>
  </si>
  <si>
    <t>何松林</t>
  </si>
  <si>
    <t>大化县江南乡江州村东社屯</t>
  </si>
  <si>
    <t>何富强</t>
  </si>
  <si>
    <t>罗武潇</t>
  </si>
  <si>
    <t>马山县周鹿乡马周村布咙屯16-2号屯</t>
  </si>
  <si>
    <t>罗文新</t>
  </si>
  <si>
    <t>18607781148</t>
  </si>
  <si>
    <t>45273120030222032X</t>
  </si>
  <si>
    <t>杨金穗</t>
  </si>
  <si>
    <t>大化县六也乡华善村三队屯</t>
  </si>
  <si>
    <t>韦素兰</t>
  </si>
  <si>
    <t>452731200304210918</t>
  </si>
  <si>
    <t>覃宁</t>
  </si>
  <si>
    <t>覃国平</t>
  </si>
  <si>
    <t>15277893614</t>
  </si>
  <si>
    <t>451229200206222114</t>
  </si>
  <si>
    <t>蓝聪</t>
  </si>
  <si>
    <t>大化县七百弄乡弄呈村戈西屯</t>
  </si>
  <si>
    <t>蓝桂林</t>
  </si>
  <si>
    <t>？</t>
  </si>
  <si>
    <t>451229200307073912</t>
  </si>
  <si>
    <t>黄必升</t>
  </si>
  <si>
    <t>黄甫英</t>
  </si>
  <si>
    <t>451229200401110919</t>
  </si>
  <si>
    <t>韦吉勇</t>
  </si>
  <si>
    <t>452731200307240610</t>
  </si>
  <si>
    <t>黄贤怀</t>
  </si>
  <si>
    <t>大化县百马乡永靖村万能屯</t>
  </si>
  <si>
    <t>梁秀明</t>
  </si>
  <si>
    <t>452731200405073617</t>
  </si>
  <si>
    <t>潘吉宝</t>
  </si>
  <si>
    <t>潘旭周</t>
  </si>
  <si>
    <t>45122920021025571X</t>
  </si>
  <si>
    <t>大化县大化镇巴独村巴独屯</t>
  </si>
  <si>
    <t>韦幸才</t>
  </si>
  <si>
    <t>451229200104182430</t>
  </si>
  <si>
    <t>蓝玉杰</t>
  </si>
  <si>
    <t>大化县板升乡弄雷村苏多屯</t>
  </si>
  <si>
    <t>蓝继常</t>
  </si>
  <si>
    <t>451229200202082417</t>
  </si>
  <si>
    <t>蒙冠贵</t>
  </si>
  <si>
    <t>蒙冠通</t>
  </si>
  <si>
    <t>451229200205172725</t>
  </si>
  <si>
    <t>韦春程</t>
  </si>
  <si>
    <t>韦彩录</t>
  </si>
  <si>
    <t>452731200602102122</t>
  </si>
  <si>
    <t>杨玲慧</t>
  </si>
  <si>
    <t>大化县七百乡弄村弄腊屯</t>
  </si>
  <si>
    <t>杨文科</t>
  </si>
  <si>
    <t>452731200310300020</t>
  </si>
  <si>
    <t>卢珊珊</t>
  </si>
  <si>
    <t>大化县大化镇芭歪村屯</t>
  </si>
  <si>
    <t>卢正敏</t>
  </si>
  <si>
    <t>452731200402043623</t>
  </si>
  <si>
    <t>覃梓懿</t>
  </si>
  <si>
    <t>大化县北景镇那色村北景街屯</t>
  </si>
  <si>
    <t>覃剑云</t>
  </si>
  <si>
    <t>451229200308100329</t>
  </si>
  <si>
    <t>黄艳培</t>
  </si>
  <si>
    <t>覃凤梅</t>
  </si>
  <si>
    <t>451229200309193926</t>
  </si>
  <si>
    <t>覃金泉</t>
  </si>
  <si>
    <t>大化县乙圩乡乙圩村坡社屯</t>
  </si>
  <si>
    <t>覃世权</t>
  </si>
  <si>
    <t>452731200312011820</t>
  </si>
  <si>
    <t>韦玲利</t>
  </si>
  <si>
    <t>大化县江南乡带林村六兰屯</t>
  </si>
  <si>
    <t>韦贞杨</t>
  </si>
  <si>
    <t>13407753645</t>
  </si>
  <si>
    <t>451229200201081228</t>
  </si>
  <si>
    <t>覃春麦</t>
  </si>
  <si>
    <t>覃始京</t>
  </si>
  <si>
    <t>451229200303182425</t>
  </si>
  <si>
    <t>罗凤棋</t>
  </si>
  <si>
    <t>大化县板升乡八好村弄哈屯</t>
  </si>
  <si>
    <t>罗朝林</t>
  </si>
  <si>
    <t>451229200806180325</t>
  </si>
  <si>
    <t>蒙雪露</t>
  </si>
  <si>
    <t>大化县六也乡华善村弄勒屯</t>
  </si>
  <si>
    <t>蒙学平</t>
  </si>
  <si>
    <t>六也乡公安戏台</t>
  </si>
  <si>
    <t>451229200208192748</t>
  </si>
  <si>
    <t>韦香领</t>
  </si>
  <si>
    <t>452731200403015720</t>
  </si>
  <si>
    <t>韦鑫玉</t>
  </si>
  <si>
    <t>潘美生</t>
  </si>
  <si>
    <t>451228200211270814</t>
  </si>
  <si>
    <t>张涛</t>
  </si>
  <si>
    <t>都安县高岭乡五峒村屯</t>
  </si>
  <si>
    <t>张日参</t>
  </si>
  <si>
    <t>452730200312295951</t>
  </si>
  <si>
    <t>韦乐</t>
  </si>
  <si>
    <t>都安县地苏乡上节村下刁屯</t>
  </si>
  <si>
    <t>韦国先</t>
  </si>
  <si>
    <t>45122920050706181X</t>
  </si>
  <si>
    <t>卢俊龙</t>
  </si>
  <si>
    <t>卢韩</t>
  </si>
  <si>
    <t>江南乡敬老院</t>
  </si>
  <si>
    <t>451229200403310615</t>
  </si>
  <si>
    <t>覃思远</t>
  </si>
  <si>
    <t>大化县百马乡登排村排下屯</t>
  </si>
  <si>
    <t>覃玉魁</t>
  </si>
  <si>
    <t>18378899931</t>
  </si>
  <si>
    <t>南宁市良庆区牧歌艺术培训学校</t>
  </si>
  <si>
    <t>451229200410075713</t>
  </si>
  <si>
    <t>韦世磊</t>
  </si>
  <si>
    <t>大化县大化镇龙口村甘马屯</t>
  </si>
  <si>
    <t>韦景红</t>
  </si>
  <si>
    <t>45273120040523541X</t>
  </si>
  <si>
    <t>覃斯</t>
  </si>
  <si>
    <t>大化县贡川乡村下村下楼屯</t>
  </si>
  <si>
    <t>贡川中心卫生院</t>
  </si>
  <si>
    <t>广西省大化县贡川乡下楼屯</t>
  </si>
  <si>
    <t>451229200404173915</t>
  </si>
  <si>
    <t>罗正</t>
  </si>
  <si>
    <t>罗明红</t>
  </si>
  <si>
    <t>乙圩卫生所</t>
  </si>
  <si>
    <t>广西省大化县乙圩乡乙圩村上乙屯</t>
  </si>
  <si>
    <t>45273120031012061X</t>
  </si>
  <si>
    <t>覃福</t>
  </si>
  <si>
    <t>大化县百马乡坡楼村屯</t>
  </si>
  <si>
    <t>覃正南</t>
  </si>
  <si>
    <t>451229200402245719</t>
  </si>
  <si>
    <t>韦香甜</t>
  </si>
  <si>
    <t>大化县大化镇城内村34号屯</t>
  </si>
  <si>
    <t>韦书海</t>
  </si>
  <si>
    <t>广西省大化县江南乡</t>
  </si>
  <si>
    <t>452731200403015712</t>
  </si>
  <si>
    <t>452731200404132726</t>
  </si>
  <si>
    <t>韦克西</t>
  </si>
  <si>
    <t>45273120031110032x</t>
  </si>
  <si>
    <t>蓝慧玉</t>
  </si>
  <si>
    <t>大化县六也乡豆也村古竹3号屯</t>
  </si>
  <si>
    <t>蓝桂欢</t>
  </si>
  <si>
    <t>六也卫生所</t>
  </si>
  <si>
    <t>452731200312226610</t>
  </si>
  <si>
    <t>唐炎</t>
  </si>
  <si>
    <t>大化县古河乡古河村伏龙屯</t>
  </si>
  <si>
    <t>唐旭神</t>
  </si>
  <si>
    <t>古河卫生所</t>
  </si>
  <si>
    <t>451229200403202120</t>
  </si>
  <si>
    <t>秦羽彤</t>
  </si>
  <si>
    <t>大化县池市乡百弄乡村弄雄村牛二屯19号屯</t>
  </si>
  <si>
    <t>秦洪军</t>
  </si>
  <si>
    <t>13737965988</t>
  </si>
  <si>
    <t>广西壮族自治区大化瑶族自治县七百弄乡</t>
  </si>
  <si>
    <t>452731200403036628</t>
  </si>
  <si>
    <t>覃妮灵</t>
  </si>
  <si>
    <t>大化县古河乡四联村力明屯</t>
  </si>
  <si>
    <t>覃桂斯</t>
  </si>
  <si>
    <t>452731200501261829</t>
  </si>
  <si>
    <t>韦雪艳</t>
  </si>
  <si>
    <t>韦瑞龙</t>
  </si>
  <si>
    <t>451229200309233625</t>
  </si>
  <si>
    <t>覃柳化</t>
  </si>
  <si>
    <t>大化县北景镇平方村那层屯</t>
  </si>
  <si>
    <t>林秀新</t>
  </si>
  <si>
    <t>451229200408143625</t>
  </si>
  <si>
    <t>覃晓琴</t>
  </si>
  <si>
    <t>黄情</t>
  </si>
  <si>
    <t>45273120030617392X</t>
  </si>
  <si>
    <t>王春艳</t>
  </si>
  <si>
    <t>大化县乙圩乡果好村那纳屯</t>
  </si>
  <si>
    <t>王有传</t>
  </si>
  <si>
    <t>18377804918</t>
  </si>
  <si>
    <t>451229200312182726</t>
  </si>
  <si>
    <t>韦芸柳</t>
  </si>
  <si>
    <t>韦江华</t>
  </si>
  <si>
    <t>15277849149</t>
  </si>
  <si>
    <t>雅龙卫生所</t>
  </si>
  <si>
    <t>广西省河池市大化县雅龙乡弄往村弄才屯</t>
  </si>
  <si>
    <t>451229200202213624</t>
  </si>
  <si>
    <t>覃秀新</t>
  </si>
  <si>
    <t>451229200408301224</t>
  </si>
  <si>
    <t>唐玉旺</t>
  </si>
  <si>
    <t>覃参妹</t>
  </si>
  <si>
    <t>452731200403074819</t>
  </si>
  <si>
    <t>大化县流水乡双排村祥上屯</t>
  </si>
  <si>
    <t>韦立辉</t>
  </si>
  <si>
    <t>451229200304060315</t>
  </si>
  <si>
    <t>黄超年</t>
  </si>
  <si>
    <t>大化县六也乡六累村吞甫屯</t>
  </si>
  <si>
    <t>黄平壹</t>
  </si>
  <si>
    <t>451229200407203921</t>
  </si>
  <si>
    <t>林嘉颖</t>
  </si>
  <si>
    <t>大化县乙圩乡巴岩村下欢屯</t>
  </si>
  <si>
    <t>林春</t>
  </si>
  <si>
    <t>452731200301256910</t>
  </si>
  <si>
    <t>韦鸿铭</t>
  </si>
  <si>
    <t>韦明周</t>
  </si>
  <si>
    <t>452731200304062417</t>
  </si>
  <si>
    <t>覃彪</t>
  </si>
  <si>
    <t>大化县板升乡纳板村屯</t>
  </si>
  <si>
    <t>覃惠德</t>
  </si>
  <si>
    <t>451229200405050343</t>
  </si>
  <si>
    <t>韦翠娥</t>
  </si>
  <si>
    <t>大化县六也乡边弄村丹山屯7号屯</t>
  </si>
  <si>
    <t>韦正山</t>
  </si>
  <si>
    <t>18177871791</t>
  </si>
  <si>
    <t>452731200207240648</t>
  </si>
  <si>
    <t>蓝春妹</t>
  </si>
  <si>
    <t>蓝金姣</t>
  </si>
  <si>
    <t>452731200402291221</t>
  </si>
  <si>
    <t>覃春棉</t>
  </si>
  <si>
    <t>覃培刚</t>
  </si>
  <si>
    <t>452127200311212789</t>
  </si>
  <si>
    <t>何怡亭</t>
  </si>
  <si>
    <t>马山县周鹿乡石塘村甘谷屯</t>
  </si>
  <si>
    <t>何正科</t>
  </si>
  <si>
    <t>451229200305280029</t>
  </si>
  <si>
    <t>蓝森柳</t>
  </si>
  <si>
    <t>大化县大化镇南石一巷村14号屯</t>
  </si>
  <si>
    <t>蓝浩宝</t>
  </si>
  <si>
    <t>452731200408101222</t>
  </si>
  <si>
    <t>李慧利</t>
  </si>
  <si>
    <t>大化县岩滩镇协合村六律屯</t>
  </si>
  <si>
    <t>李秀京</t>
  </si>
  <si>
    <t>451229200407125425</t>
  </si>
  <si>
    <t>陆雅瑜</t>
  </si>
  <si>
    <t>大化县贡川乡什陇村将军屯</t>
  </si>
  <si>
    <t>陆卫鹏</t>
  </si>
  <si>
    <t>45272920040717126X</t>
  </si>
  <si>
    <t>覃飞杰</t>
  </si>
  <si>
    <t>大化县大化镇建丰路195号村屯</t>
  </si>
  <si>
    <t>陆小合</t>
  </si>
  <si>
    <t>18977801659</t>
  </si>
  <si>
    <t>451229200312191227</t>
  </si>
  <si>
    <t>甘萌颖</t>
  </si>
  <si>
    <t>甘杰</t>
  </si>
  <si>
    <t>中山市古镇医院接种门诊</t>
  </si>
  <si>
    <t>451229200407030928</t>
  </si>
  <si>
    <t>黄妍如</t>
  </si>
  <si>
    <t>大化县都阳镇都阳街村屯</t>
  </si>
  <si>
    <t>唐金鹏</t>
  </si>
  <si>
    <t>18378897048</t>
  </si>
  <si>
    <t>452731200408035421</t>
  </si>
  <si>
    <t>闭文文</t>
  </si>
  <si>
    <t>大化县龙口乡龙口村老圩屯</t>
  </si>
  <si>
    <t>闭克清</t>
  </si>
  <si>
    <t>南宁市兴宁区战国艺术培训学校</t>
  </si>
  <si>
    <t>452731200208160324</t>
  </si>
  <si>
    <t>韦逸屏</t>
  </si>
  <si>
    <t>大化县六也乡弄水村屯</t>
  </si>
  <si>
    <t>韦瑞吉</t>
  </si>
  <si>
    <t>452731200307183628</t>
  </si>
  <si>
    <t>蓝俊怡</t>
  </si>
  <si>
    <t>大化县北景镇平方村25屯</t>
  </si>
  <si>
    <t>蓝英文</t>
  </si>
  <si>
    <t>13977876568</t>
  </si>
  <si>
    <t>451227200402031566</t>
  </si>
  <si>
    <t>黄英华</t>
  </si>
  <si>
    <t>巴马县百林乡平田村坡甲屯</t>
  </si>
  <si>
    <t>黄厚恩</t>
  </si>
  <si>
    <t>南宁市兴宁区战国艺 培训学校</t>
  </si>
  <si>
    <t>452731200303280949</t>
  </si>
  <si>
    <t>覃晶星</t>
  </si>
  <si>
    <t>大化县都阳镇尚武村那花2号屯</t>
  </si>
  <si>
    <t>覃福安</t>
  </si>
  <si>
    <t>451229200111102742</t>
  </si>
  <si>
    <t>蒙艳禧</t>
  </si>
  <si>
    <t>大化县雅龙乡西村八达屯</t>
  </si>
  <si>
    <t>蒙桂秋</t>
  </si>
  <si>
    <t>451229200109100107</t>
  </si>
  <si>
    <t>蒙小花</t>
  </si>
  <si>
    <t>蒙友新</t>
  </si>
  <si>
    <t>未上户口</t>
  </si>
  <si>
    <t>452731200311044823</t>
  </si>
  <si>
    <t>韦佳韵</t>
  </si>
  <si>
    <t>韦立昌</t>
  </si>
  <si>
    <t>451229200405182725</t>
  </si>
  <si>
    <t>班娜</t>
  </si>
  <si>
    <t>大化县雅龙乡西村弄瑶屯</t>
  </si>
  <si>
    <t>班志新</t>
  </si>
  <si>
    <t>452731200412024821</t>
  </si>
  <si>
    <t>韦秋吉</t>
  </si>
  <si>
    <t>大化县大化镇亮山村局屯</t>
  </si>
  <si>
    <t>韦高明</t>
  </si>
  <si>
    <t>15977838318</t>
  </si>
  <si>
    <t>南宁市良庆区艺术培训学校</t>
  </si>
  <si>
    <t>452731200309234820</t>
  </si>
  <si>
    <t>韦艳江</t>
  </si>
  <si>
    <t>大化县大化镇流水村板内屯</t>
  </si>
  <si>
    <t>韦克宗</t>
  </si>
  <si>
    <t>广西战国艺术培训学校</t>
  </si>
  <si>
    <t>45273120031207061X</t>
  </si>
  <si>
    <t>吴叁政</t>
  </si>
  <si>
    <t>吴冠仁</t>
  </si>
  <si>
    <t>百马乡卫生室</t>
  </si>
  <si>
    <t>451229200310040345</t>
  </si>
  <si>
    <t>大化县六也乡加司村独下屯</t>
  </si>
  <si>
    <t>韦瑞斌</t>
  </si>
  <si>
    <t>东莞市塘厦体育馆</t>
  </si>
  <si>
    <t>452731200312304826</t>
  </si>
  <si>
    <t>韦灿琳</t>
  </si>
  <si>
    <t>大化县大化镇大化村文化路北六巷屯</t>
  </si>
  <si>
    <t>韦文丰</t>
  </si>
  <si>
    <t>大化县人民医院接种点</t>
  </si>
  <si>
    <t>452731200302153622</t>
  </si>
  <si>
    <t>覃凤蜜</t>
  </si>
  <si>
    <t>大化县北景镇那色村巴老屯</t>
  </si>
  <si>
    <t>覃汉林</t>
  </si>
  <si>
    <t>452731200405080024</t>
  </si>
  <si>
    <t>韦诗莹</t>
  </si>
  <si>
    <t>大化县大化镇建丰路东二巷22号</t>
  </si>
  <si>
    <t>韦应飞</t>
  </si>
  <si>
    <t>452731200301010320</t>
  </si>
  <si>
    <t>黄丽丽</t>
  </si>
  <si>
    <t>大化县六乡六累村弄外屯</t>
  </si>
  <si>
    <t>黄团</t>
  </si>
  <si>
    <t>451229200203161221</t>
  </si>
  <si>
    <t>韦忠福</t>
  </si>
  <si>
    <t>451229200209203920</t>
  </si>
  <si>
    <t>黄柳妹</t>
  </si>
  <si>
    <t>韦立云</t>
  </si>
  <si>
    <t>南宁良庆区牧歌艺术培训学校</t>
  </si>
  <si>
    <t>452731200312100321</t>
  </si>
  <si>
    <t>蓝露媚</t>
  </si>
  <si>
    <t>大化县六也乡茶油村六个屯</t>
  </si>
  <si>
    <t>蓝定玲</t>
  </si>
  <si>
    <t>南宁市第五人民医院</t>
  </si>
  <si>
    <t>452127200409120620</t>
  </si>
  <si>
    <t>韦欣利</t>
  </si>
  <si>
    <t>马山县乔利乡三乐村百龙屯</t>
  </si>
  <si>
    <t>韦启文</t>
  </si>
  <si>
    <t>451229200406082750</t>
  </si>
  <si>
    <t>韦大璇</t>
  </si>
  <si>
    <t>大化县雅龙乡尤齐村弄吴屯</t>
  </si>
  <si>
    <t>韦爱清</t>
  </si>
  <si>
    <t>452731200403066624</t>
  </si>
  <si>
    <t>覃姿蔓</t>
  </si>
  <si>
    <t>黄英祝</t>
  </si>
  <si>
    <t>451229200109033928</t>
  </si>
  <si>
    <t>覃丽香</t>
  </si>
  <si>
    <t>覃正芳</t>
  </si>
  <si>
    <t>451229200307210024</t>
  </si>
  <si>
    <t>韦慧娜</t>
  </si>
  <si>
    <t>大化县大化镇双排村六甲屯</t>
  </si>
  <si>
    <t>韦桂康</t>
  </si>
  <si>
    <t>金凯工业园职工之家临时接种点</t>
  </si>
  <si>
    <t>南宁市江南区艺炫艺术培训学校</t>
  </si>
  <si>
    <t>452731200203150020</t>
  </si>
  <si>
    <t>韦小元</t>
  </si>
  <si>
    <t>大化县北景镇京屯村那仇屯</t>
  </si>
  <si>
    <t>韦世军</t>
  </si>
  <si>
    <t>451229200212033627</t>
  </si>
  <si>
    <t>陶思欣</t>
  </si>
  <si>
    <t>陶光远</t>
  </si>
  <si>
    <t>451229200408285420</t>
  </si>
  <si>
    <t>韦金利</t>
  </si>
  <si>
    <t>大化县贡川乡覃下村覃下屯</t>
  </si>
  <si>
    <t>韦正标</t>
  </si>
  <si>
    <t>451229200110032412</t>
  </si>
  <si>
    <t>蒙俊坚</t>
  </si>
  <si>
    <t>大化县板升乡三洞村弄盆屯</t>
  </si>
  <si>
    <t>蒙正辉</t>
  </si>
  <si>
    <t>452731200403295128</t>
  </si>
  <si>
    <t>大化县共和乡古乔村伏江屯</t>
  </si>
  <si>
    <t>韦光周</t>
  </si>
  <si>
    <t>南宁市西乡塘区佳艺艺术培训学校</t>
  </si>
  <si>
    <t>451229200201230326</t>
  </si>
  <si>
    <t>韦侦淑</t>
  </si>
  <si>
    <t>大化县六也乡六累村母烈屯</t>
  </si>
  <si>
    <t>韦建东</t>
  </si>
  <si>
    <t>南宁兴宁区牧歌培训学校</t>
  </si>
  <si>
    <t>45122920011022182X</t>
  </si>
  <si>
    <t>蓝云燕</t>
  </si>
  <si>
    <t>蓝将向</t>
  </si>
  <si>
    <t>452731200305202442</t>
  </si>
  <si>
    <t>韦林芳</t>
  </si>
  <si>
    <t>大化县板升乡升平村拉累屯</t>
  </si>
  <si>
    <t>452731200401232422</t>
  </si>
  <si>
    <t>大化县板升乡板烈村板令屯</t>
  </si>
  <si>
    <t>覃道升</t>
  </si>
  <si>
    <t>15015954949</t>
  </si>
  <si>
    <t>451229200404272710</t>
  </si>
  <si>
    <t>韦罗健</t>
  </si>
  <si>
    <t>451229200208073626</t>
  </si>
  <si>
    <t>田凤霖</t>
  </si>
  <si>
    <t>大化县北景镇可考村弄乃屯</t>
  </si>
  <si>
    <t>田永德</t>
  </si>
  <si>
    <t>452731200402242825</t>
  </si>
  <si>
    <t>韦翠镰</t>
  </si>
  <si>
    <t>大化县雅龙乡雅林村弄雅屯</t>
  </si>
  <si>
    <t>韦任周</t>
  </si>
  <si>
    <t>15277894043</t>
  </si>
  <si>
    <t>南宁市西乡塘区启航传媒艺术培训学校</t>
  </si>
  <si>
    <t>452731200312304519</t>
  </si>
  <si>
    <t>大化县古文乡娅合村头蚁屯</t>
  </si>
  <si>
    <t>唐秀锋</t>
  </si>
  <si>
    <t>15977864801</t>
  </si>
  <si>
    <t>南宁市西乡塘区启航传媒教育学校</t>
  </si>
  <si>
    <t>452731200407030012</t>
  </si>
  <si>
    <t>蓝江昊</t>
  </si>
  <si>
    <t>大化县镇北乡西路村323号屯</t>
  </si>
  <si>
    <t>蓝鹏</t>
  </si>
  <si>
    <t>452731200410145427</t>
  </si>
  <si>
    <t>韦梦萍</t>
  </si>
  <si>
    <t>大化县贡川乡筹万村坡村屯</t>
  </si>
  <si>
    <t>韦燕斌</t>
  </si>
  <si>
    <t>45122920040123572X</t>
  </si>
  <si>
    <t>韦小庆</t>
  </si>
  <si>
    <t>大化县龙兄乡却龙村却龙屯</t>
  </si>
  <si>
    <t>韦家红</t>
  </si>
  <si>
    <t>451229200403010022</t>
  </si>
  <si>
    <t>覃雪淑</t>
  </si>
  <si>
    <t>大化县大化镇凤翔村下石屯</t>
  </si>
  <si>
    <t>覃德飞</t>
  </si>
  <si>
    <t>452731200402012421</t>
  </si>
  <si>
    <t>甘亦焱</t>
  </si>
  <si>
    <t>大化县板升乡升平村丘陇屯</t>
  </si>
  <si>
    <t>甘明庆</t>
  </si>
  <si>
    <t>452731200411150041</t>
  </si>
  <si>
    <t>田芯</t>
  </si>
  <si>
    <t>大化县大化镇大化村城北四巷七里9号屯</t>
  </si>
  <si>
    <t>田应平</t>
  </si>
  <si>
    <t>451229200305011224</t>
  </si>
  <si>
    <t>罗荣春</t>
  </si>
  <si>
    <t>罗兆斌</t>
  </si>
  <si>
    <t>南宁市西乡塘区翼视传媒培训学校</t>
  </si>
  <si>
    <t>452730200310070513</t>
  </si>
  <si>
    <t>潘志明</t>
  </si>
  <si>
    <t>都安县澄江乡红渡村下务31屯</t>
  </si>
  <si>
    <t>潘立平</t>
  </si>
  <si>
    <t>452731200402295425</t>
  </si>
  <si>
    <t>韦必兄</t>
  </si>
  <si>
    <t>452731200306261225</t>
  </si>
  <si>
    <t>唐艳芳</t>
  </si>
  <si>
    <t>唐旭全</t>
  </si>
  <si>
    <t>45273120040607542X</t>
  </si>
  <si>
    <t>农艳桃</t>
  </si>
  <si>
    <t>大化县贡川乡什陇村刁井屯</t>
  </si>
  <si>
    <t>农远新</t>
  </si>
  <si>
    <t>13977891691</t>
  </si>
  <si>
    <t>452731200401120025</t>
  </si>
  <si>
    <t>韦宛彤</t>
  </si>
  <si>
    <t>大化县大化镇大化村兴化路31号屯</t>
  </si>
  <si>
    <t>韦军革</t>
  </si>
  <si>
    <t>452731200402131818</t>
  </si>
  <si>
    <t>唐秀耀</t>
  </si>
  <si>
    <t>唐毓严</t>
  </si>
  <si>
    <t>451229200506052137</t>
  </si>
  <si>
    <t>田梦西</t>
  </si>
  <si>
    <t>大化县七百弄乡保上村弄朋屯</t>
  </si>
  <si>
    <t>田维猛</t>
  </si>
  <si>
    <t>452731200309194814</t>
  </si>
  <si>
    <t>韦康峻</t>
  </si>
  <si>
    <t>大化县文化路北乡六巷二里村26号屯</t>
  </si>
  <si>
    <t>韦寿斌</t>
  </si>
  <si>
    <t>451229200203111814</t>
  </si>
  <si>
    <t>蒙昊成</t>
  </si>
  <si>
    <t>大化县江南乡法棠村弄羊屯</t>
  </si>
  <si>
    <t>蒙志周</t>
  </si>
  <si>
    <t>452731200312234821</t>
  </si>
  <si>
    <t>韦侣丹</t>
  </si>
  <si>
    <t>韦光毅</t>
  </si>
  <si>
    <t>452731200408165728</t>
  </si>
  <si>
    <t>谭美鲜</t>
  </si>
  <si>
    <t>18677876625</t>
  </si>
  <si>
    <t>452731200402110320</t>
  </si>
  <si>
    <t>韦宇媚</t>
  </si>
  <si>
    <t>大化县六也乡春贵村弄丁18号屯</t>
  </si>
  <si>
    <t>韦振小</t>
  </si>
  <si>
    <t>18776878319</t>
  </si>
  <si>
    <t>452731200310295727</t>
  </si>
  <si>
    <t>李玉</t>
  </si>
  <si>
    <t>大化县大化镇红河南路村屯</t>
  </si>
  <si>
    <t>李兰刚</t>
  </si>
  <si>
    <t>45122920030721421X</t>
  </si>
  <si>
    <t>谭子超</t>
  </si>
  <si>
    <t>谭文相</t>
  </si>
  <si>
    <t>羌圩乡人民医院</t>
  </si>
  <si>
    <t>451229200403221831</t>
  </si>
  <si>
    <t>蓝志前</t>
  </si>
  <si>
    <t>大化县江南乡忠武村板江屯</t>
  </si>
  <si>
    <t>蓝永周</t>
  </si>
  <si>
    <t>蒙艳娇</t>
  </si>
  <si>
    <t>蒙永瑞</t>
  </si>
  <si>
    <t>大化县江南乡龙汉村龙咩屯</t>
  </si>
  <si>
    <t>蒙定龙</t>
  </si>
  <si>
    <t>45122919960520214X</t>
  </si>
  <si>
    <t>蓝凤林</t>
  </si>
  <si>
    <t>蓝正忠</t>
  </si>
  <si>
    <t>451229200308180023</t>
  </si>
  <si>
    <t>韦飞梅</t>
  </si>
  <si>
    <t>452731200402015710</t>
  </si>
  <si>
    <t>刘福韬</t>
  </si>
  <si>
    <t>南宁县桃花源小区乡村h1栋1单元61屯</t>
  </si>
  <si>
    <t>韦鲜妹</t>
  </si>
  <si>
    <t>安吉卫生院</t>
  </si>
  <si>
    <t>452731200404131213</t>
  </si>
  <si>
    <t>覃理晋</t>
  </si>
  <si>
    <t>韦英柳</t>
  </si>
  <si>
    <t>岩滩政府大院</t>
  </si>
  <si>
    <t>452725200311030125</t>
  </si>
  <si>
    <t>韦晓池</t>
  </si>
  <si>
    <t>南丹县大厂乡铜坑社区村屯</t>
  </si>
  <si>
    <t>韦妹群</t>
  </si>
  <si>
    <t>451229200010102129</t>
  </si>
  <si>
    <t>2021年7月9日</t>
  </si>
  <si>
    <t>2021年7月30日</t>
  </si>
  <si>
    <t>452731200410304520</t>
  </si>
  <si>
    <t>韦雅</t>
  </si>
  <si>
    <t>大化县古文乡娅合村刊外屯</t>
  </si>
  <si>
    <t>韦明朋</t>
  </si>
  <si>
    <t>大化县妇幼保健</t>
  </si>
  <si>
    <t>452731200410150947</t>
  </si>
  <si>
    <t>黄江贝</t>
  </si>
  <si>
    <t>大化县都阳乡双福村那休屯</t>
  </si>
  <si>
    <t>韦凤肖</t>
  </si>
  <si>
    <t>452731200307250325</t>
  </si>
  <si>
    <t>唐敏敏</t>
  </si>
  <si>
    <t>大化县六也乡弄茶村弄暖屯</t>
  </si>
  <si>
    <t>唐任伍</t>
  </si>
  <si>
    <t>451229200309190928</t>
  </si>
  <si>
    <t>卢飞密</t>
  </si>
  <si>
    <t>大化县都阳乡武城村岩朝屯</t>
  </si>
  <si>
    <t>卢建辉</t>
  </si>
  <si>
    <t>452731200309070037</t>
  </si>
  <si>
    <t>黄及成</t>
  </si>
  <si>
    <t>大化县大化镇北村屯</t>
  </si>
  <si>
    <t>黄时权</t>
  </si>
  <si>
    <t>451229200208272721</t>
  </si>
  <si>
    <t>蒙柳仙</t>
  </si>
  <si>
    <t>大化县雅龙乡宏伟村弄苏屯</t>
  </si>
  <si>
    <t>蒙健兵</t>
  </si>
  <si>
    <t>452731200312163920</t>
  </si>
  <si>
    <t>覃良富</t>
  </si>
  <si>
    <t>451229200309234222</t>
  </si>
  <si>
    <t>白明月</t>
  </si>
  <si>
    <t>白玉峰</t>
  </si>
  <si>
    <t>451229200202012742</t>
  </si>
  <si>
    <t>黄秋妮</t>
  </si>
  <si>
    <t>大化县雅龙乡西村火上屯</t>
  </si>
  <si>
    <t>黄建强</t>
  </si>
  <si>
    <t>15078611439</t>
  </si>
  <si>
    <t>45273120040406062X</t>
  </si>
  <si>
    <t>韦瑜鸿</t>
  </si>
  <si>
    <t>大化县百马乡下和村姆求屯2号屯</t>
  </si>
  <si>
    <t>韦福勇</t>
  </si>
  <si>
    <t>13768281692</t>
  </si>
  <si>
    <t>451229200309102123</t>
  </si>
  <si>
    <t>蒙慧柳</t>
  </si>
  <si>
    <t>蒙桂益</t>
  </si>
  <si>
    <t>451229200402282720</t>
  </si>
  <si>
    <t>罗玉婷</t>
  </si>
  <si>
    <t>罗桂程</t>
  </si>
  <si>
    <t>452731200312205422</t>
  </si>
  <si>
    <t>覃婉清</t>
  </si>
  <si>
    <t>2021年8月14日</t>
  </si>
  <si>
    <t>451229200108023621</t>
  </si>
  <si>
    <t>蒙凤玲</t>
  </si>
  <si>
    <t>大化县北景镇板兰村英一屯</t>
  </si>
  <si>
    <t>韦美合</t>
  </si>
  <si>
    <t>452731200410206621</t>
  </si>
  <si>
    <t>韦曦</t>
  </si>
  <si>
    <t>大化县古河乡丹桂村首桂屯15号屯</t>
  </si>
  <si>
    <t>蓝庆渊</t>
  </si>
  <si>
    <t>15078635532</t>
  </si>
  <si>
    <t>451229200201231820</t>
  </si>
  <si>
    <t>蒙银妹</t>
  </si>
  <si>
    <t>蒙宏群</t>
  </si>
  <si>
    <t>451229200411034526</t>
  </si>
  <si>
    <t>韦雲侨</t>
  </si>
  <si>
    <t>452731200312153917</t>
  </si>
  <si>
    <t>黄山</t>
  </si>
  <si>
    <t>大化县乙圩乡巴岩村那买屯</t>
  </si>
  <si>
    <t>黄尚雄</t>
  </si>
  <si>
    <t>451229200310253623</t>
  </si>
  <si>
    <t>杨春秋</t>
  </si>
  <si>
    <t>杨道白</t>
  </si>
  <si>
    <t>452731200306040625</t>
  </si>
  <si>
    <t>韦思容</t>
  </si>
  <si>
    <t>韦学来</t>
  </si>
  <si>
    <t>451229200111123623</t>
  </si>
  <si>
    <t>陈淑琳</t>
  </si>
  <si>
    <t>陈永贵</t>
  </si>
  <si>
    <t>451229200301091239</t>
  </si>
  <si>
    <t>易学</t>
  </si>
  <si>
    <t>大化县岩滩镇下皇村下屯</t>
  </si>
  <si>
    <t>易敏恳</t>
  </si>
  <si>
    <t>452731200404115416</t>
  </si>
  <si>
    <t>韦方桥</t>
  </si>
  <si>
    <t>东莞市洪梅医院</t>
  </si>
  <si>
    <t>451229200303291234</t>
  </si>
  <si>
    <t>覃静</t>
  </si>
  <si>
    <t>大化县岩滩镇下皇村上肥屯</t>
  </si>
  <si>
    <t>蓝尚安</t>
  </si>
  <si>
    <t>452731200301262421</t>
  </si>
  <si>
    <t>覃银银</t>
  </si>
  <si>
    <t>覃豪祥</t>
  </si>
  <si>
    <t>451229200412222422</t>
  </si>
  <si>
    <t>蓝金连</t>
  </si>
  <si>
    <t>大化县板升乡弄勇村弄朝屯</t>
  </si>
  <si>
    <t>蓝志春</t>
  </si>
  <si>
    <t>玉林市玉州区城北卫生院</t>
  </si>
  <si>
    <t>452731200308070318</t>
  </si>
  <si>
    <t>蓝能竟</t>
  </si>
  <si>
    <t>大化县六也乡豆也村丹华屯</t>
  </si>
  <si>
    <t>蓝君环</t>
  </si>
  <si>
    <t>452731200310022411</t>
  </si>
  <si>
    <t>邓正培</t>
  </si>
  <si>
    <t>大化县板升乡三洞村元二屯</t>
  </si>
  <si>
    <t>邓安益</t>
  </si>
  <si>
    <t>452731200309260922</t>
  </si>
  <si>
    <t>蓝堂</t>
  </si>
  <si>
    <t>452731200208100014</t>
  </si>
  <si>
    <t>覃兴潭</t>
  </si>
  <si>
    <t>大化县百马乡登排村街上一对屯</t>
  </si>
  <si>
    <t>覃幸声</t>
  </si>
  <si>
    <t>2021年5月19日</t>
  </si>
  <si>
    <t>45122920031218182X</t>
  </si>
  <si>
    <t>唐柳姣</t>
  </si>
  <si>
    <t>大化县江南乡带林村东洪屯</t>
  </si>
  <si>
    <t>唐秀洋</t>
  </si>
  <si>
    <t>451229200209190023</t>
  </si>
  <si>
    <t>覃喜川</t>
  </si>
  <si>
    <t>覃敏香</t>
  </si>
  <si>
    <t>15078614691</t>
  </si>
  <si>
    <t>451229200309022748</t>
  </si>
  <si>
    <t>蒙玉柳</t>
  </si>
  <si>
    <t>大化县雅龙乡温和村若力屯</t>
  </si>
  <si>
    <t>韦秀琴</t>
  </si>
  <si>
    <t>451229200012242723</t>
  </si>
  <si>
    <t>蒙清锦</t>
  </si>
  <si>
    <t>大化县雅龙乡西村弄卜1号屯</t>
  </si>
  <si>
    <t>蒙正科</t>
  </si>
  <si>
    <t>452731200408195724</t>
  </si>
  <si>
    <t>韦俏珍</t>
  </si>
  <si>
    <t>韦茬武</t>
  </si>
  <si>
    <t>2021年8月8日</t>
  </si>
  <si>
    <t>452730200311015938</t>
  </si>
  <si>
    <t>唐启机</t>
  </si>
  <si>
    <t>都安县地苏乡拉棠村九同屯</t>
  </si>
  <si>
    <t>都安地苏乡卫生院</t>
  </si>
  <si>
    <t>451229200110223921</t>
  </si>
  <si>
    <t>韦小云</t>
  </si>
  <si>
    <t>大化县乙圩乡巴追村弄社屯</t>
  </si>
  <si>
    <t>韦胜强</t>
  </si>
  <si>
    <t>452127200307150917</t>
  </si>
  <si>
    <t>潘宝发</t>
  </si>
  <si>
    <t>大化县林圩乡东庄村新屯</t>
  </si>
  <si>
    <t>潘世文</t>
  </si>
  <si>
    <t>452731200402194835</t>
  </si>
  <si>
    <t>蓝能术</t>
  </si>
  <si>
    <t>韦幼喜</t>
  </si>
  <si>
    <t>452731200405141229</t>
  </si>
  <si>
    <t>韦凤铝</t>
  </si>
  <si>
    <t>唐春学</t>
  </si>
  <si>
    <t>451229200306050647</t>
  </si>
  <si>
    <t>吴柳颖</t>
  </si>
  <si>
    <t>大化县百马乡同社村弄勒屯</t>
  </si>
  <si>
    <t>吴国西</t>
  </si>
  <si>
    <t>2021年7月19日</t>
  </si>
  <si>
    <t>钦州港中兴社区</t>
  </si>
  <si>
    <t>2021年8月9日</t>
  </si>
  <si>
    <t>451229200310153921</t>
  </si>
  <si>
    <t>覃美</t>
  </si>
  <si>
    <t>覃忠奋</t>
  </si>
  <si>
    <t>451229200006192117</t>
  </si>
  <si>
    <t>蓝尉方</t>
  </si>
  <si>
    <t>450124200304142718</t>
  </si>
  <si>
    <t>韦子昶</t>
  </si>
  <si>
    <t>马山县周鹿乡周水村新黎屯</t>
  </si>
  <si>
    <t>韦春荣</t>
  </si>
  <si>
    <t>452731200402031227</t>
  </si>
  <si>
    <t>唐芳春</t>
  </si>
  <si>
    <t>大化县岩滩镇协和村那卖屯</t>
  </si>
  <si>
    <t>2021年7月27日</t>
  </si>
  <si>
    <t>45273120040611031X</t>
  </si>
  <si>
    <t>卢有琦</t>
  </si>
  <si>
    <t>大化县六也乡和平村高丰屯</t>
  </si>
  <si>
    <t>卢贵善</t>
  </si>
  <si>
    <t>451229200304104525</t>
  </si>
  <si>
    <t>韦立娜</t>
  </si>
  <si>
    <t>黄利娥</t>
  </si>
  <si>
    <t>452731200309153617</t>
  </si>
  <si>
    <t>韦昌滂</t>
  </si>
  <si>
    <t>大化县北景镇京村六德屯</t>
  </si>
  <si>
    <t>韦德福</t>
  </si>
  <si>
    <t>13558411098</t>
  </si>
  <si>
    <t>本县</t>
  </si>
  <si>
    <t>45142520040325003X</t>
  </si>
  <si>
    <t>赵荣涛</t>
  </si>
  <si>
    <t>大化县都阳镇红都街村屯</t>
  </si>
  <si>
    <t>黄利珍</t>
  </si>
  <si>
    <t>451229200405250628</t>
  </si>
  <si>
    <t>蓝柳湘</t>
  </si>
  <si>
    <t>蓝景夫</t>
  </si>
  <si>
    <t>451229200110204229</t>
  </si>
  <si>
    <t>韦丽英</t>
  </si>
  <si>
    <t>大化县羌圩乡坡马村农力屯</t>
  </si>
  <si>
    <t>韦元武</t>
  </si>
  <si>
    <t>452731200408080927</t>
  </si>
  <si>
    <t>黄颂瑛</t>
  </si>
  <si>
    <t>大化县都阳镇忠武村岩逢屯</t>
  </si>
  <si>
    <t>黄显眉</t>
  </si>
  <si>
    <t>都阳卫生院</t>
  </si>
  <si>
    <t>451229200410282720</t>
  </si>
  <si>
    <t>符妃婷</t>
  </si>
  <si>
    <t>符仁初</t>
  </si>
  <si>
    <t>18070862733</t>
  </si>
  <si>
    <t>452731200305170911</t>
  </si>
  <si>
    <t>大化县都阳镇双福村那肯屯</t>
  </si>
  <si>
    <t>黄炳新</t>
  </si>
  <si>
    <t>13420616719</t>
  </si>
  <si>
    <t>452731200410034524</t>
  </si>
  <si>
    <t>大化县古文乡乃良村屯</t>
  </si>
  <si>
    <t>韦朝亮</t>
  </si>
  <si>
    <t>2021年7月18日</t>
  </si>
  <si>
    <t>452731200307085411</t>
  </si>
  <si>
    <t>蓝坡</t>
  </si>
  <si>
    <t>陆爱昌</t>
  </si>
  <si>
    <t>大化县贡川卫生院</t>
  </si>
  <si>
    <t>451227200311121566</t>
  </si>
  <si>
    <t>黄佳佳</t>
  </si>
  <si>
    <t>巴马县百林乡罗皮村塘荷屯</t>
  </si>
  <si>
    <t>黄永立</t>
  </si>
  <si>
    <t>南宁东葛卫生院</t>
  </si>
  <si>
    <t>452731200405090919</t>
  </si>
  <si>
    <t>覃宝</t>
  </si>
  <si>
    <t>大化县都阳镇红都街村421号屯</t>
  </si>
  <si>
    <t>覃高阳</t>
  </si>
  <si>
    <t>452731200310270917</t>
  </si>
  <si>
    <t>黄初恒</t>
  </si>
  <si>
    <t>黄宝文</t>
  </si>
  <si>
    <t>18070863248</t>
  </si>
  <si>
    <t>451229200405095429</t>
  </si>
  <si>
    <t>韦妮</t>
  </si>
  <si>
    <t>大化县贡川乡等宦村坡眉屯</t>
  </si>
  <si>
    <t>韦远明</t>
  </si>
  <si>
    <t>15296079129</t>
  </si>
  <si>
    <t>452731200102283334</t>
  </si>
  <si>
    <t>田军</t>
  </si>
  <si>
    <t>452731200404251215</t>
  </si>
  <si>
    <t>唐啟栟</t>
  </si>
  <si>
    <t>韦翠柏</t>
  </si>
  <si>
    <t>2021年8月6日</t>
  </si>
  <si>
    <t>451229200412160620</t>
  </si>
  <si>
    <t>覃静茹</t>
  </si>
  <si>
    <t>覃善奎</t>
  </si>
  <si>
    <t>都安澄江卫生院</t>
  </si>
  <si>
    <t>452731200302115423</t>
  </si>
  <si>
    <t>韦新红</t>
  </si>
  <si>
    <t>大化县贡川乡龙眼村刁闹屯</t>
  </si>
  <si>
    <t>韦保福</t>
  </si>
  <si>
    <t>45273120030629481X</t>
  </si>
  <si>
    <t>陆泽沅</t>
  </si>
  <si>
    <t>大化县双排乡双排村六流屯</t>
  </si>
  <si>
    <t>陆敏年</t>
  </si>
  <si>
    <t>2021年718日</t>
  </si>
  <si>
    <t>452731200408103623</t>
  </si>
  <si>
    <t>陆覃丹</t>
  </si>
  <si>
    <t>覃志语</t>
  </si>
  <si>
    <t>45072120031230096X</t>
  </si>
  <si>
    <t>唐天凤</t>
  </si>
  <si>
    <t>灵山县新圩乡夏村屯</t>
  </si>
  <si>
    <t>大化县流水村定皇屯</t>
  </si>
  <si>
    <t>452731200510254823</t>
  </si>
  <si>
    <t>韦晓梅</t>
  </si>
  <si>
    <t>大化县大化镇流水村下庆屯</t>
  </si>
  <si>
    <t>韦江喜</t>
  </si>
  <si>
    <t>451229200211252748</t>
  </si>
  <si>
    <t>韦春柳</t>
  </si>
  <si>
    <t>韦玉姣</t>
  </si>
  <si>
    <t>451229200104173622</t>
  </si>
  <si>
    <t>蓝凤金</t>
  </si>
  <si>
    <t>大化县北景镇弄冠村上卡屯</t>
  </si>
  <si>
    <t>蓝金刚</t>
  </si>
  <si>
    <t>452731200405293628</t>
  </si>
  <si>
    <t>覃玉康</t>
  </si>
  <si>
    <t>陆良县中医院</t>
  </si>
  <si>
    <t>陆良县人民医院</t>
  </si>
  <si>
    <t>451229200401120922</t>
  </si>
  <si>
    <t>韦丽选</t>
  </si>
  <si>
    <t>大化县都阳镇都阳村那贯屯</t>
  </si>
  <si>
    <t>韦善明</t>
  </si>
  <si>
    <t>都阳镇中学 篮球场</t>
  </si>
  <si>
    <t>452731200402194819</t>
  </si>
  <si>
    <t>易诚满</t>
  </si>
  <si>
    <t>易以田</t>
  </si>
  <si>
    <t>452731200306305451</t>
  </si>
  <si>
    <t>韦高吉</t>
  </si>
  <si>
    <t>大化县贡川乡清坡村外昆屯</t>
  </si>
  <si>
    <t>韦颂川</t>
  </si>
  <si>
    <t>452731200310124215</t>
  </si>
  <si>
    <t>韦信闯</t>
  </si>
  <si>
    <t>大化县羌圩乡洪筹村那筹屯</t>
  </si>
  <si>
    <t>45122920030609122X</t>
  </si>
  <si>
    <t>黄丽宁</t>
  </si>
  <si>
    <t>大化县岩滩镇下吉村停同屯</t>
  </si>
  <si>
    <t>李彩莲</t>
  </si>
  <si>
    <t>451229200412251223</t>
  </si>
  <si>
    <t>黄香萍</t>
  </si>
  <si>
    <t>大化县岩滩镇吉发村那纳屯</t>
  </si>
  <si>
    <t xml:space="preserve">黄练政 </t>
  </si>
  <si>
    <t>452731200401204827</t>
  </si>
  <si>
    <t>韦媛媛</t>
  </si>
  <si>
    <t>大化县大化镇敦肃村内局屯</t>
  </si>
  <si>
    <t>韦乔梅</t>
  </si>
  <si>
    <t>451229200403055124</t>
  </si>
  <si>
    <t>蒙玉萍</t>
  </si>
  <si>
    <t>蒙伟仁</t>
  </si>
  <si>
    <t>452731200408065129</t>
  </si>
  <si>
    <t>覃利琼</t>
  </si>
  <si>
    <t>大化县共和乡古乔村新村屯</t>
  </si>
  <si>
    <t>覃振利</t>
  </si>
  <si>
    <t>451229200407035745</t>
  </si>
  <si>
    <t>韦书强</t>
  </si>
  <si>
    <t>452731200404215126</t>
  </si>
  <si>
    <t>陆雅娴</t>
  </si>
  <si>
    <t>陆正广</t>
  </si>
  <si>
    <t>451229200305271229</t>
  </si>
  <si>
    <t>黄春妹</t>
  </si>
  <si>
    <t>唐月金</t>
  </si>
  <si>
    <t>451229200307042112</t>
  </si>
  <si>
    <t>韦东杖</t>
  </si>
  <si>
    <t>大化县七百弄乡弄良村弄南屯</t>
  </si>
  <si>
    <t>韦成营</t>
  </si>
  <si>
    <t>都安县澄江乡卫生院</t>
  </si>
  <si>
    <t>452731200309102131</t>
  </si>
  <si>
    <t>蓝启效</t>
  </si>
  <si>
    <t>蓝昌</t>
  </si>
  <si>
    <t>451229200405092738</t>
  </si>
  <si>
    <t>蒙莹</t>
  </si>
  <si>
    <t>蒙国花</t>
  </si>
  <si>
    <t>大化县雅龙乡镇西中心卫生院</t>
  </si>
  <si>
    <t>350181200312041531</t>
  </si>
  <si>
    <t>刘少军</t>
  </si>
  <si>
    <t>刘义</t>
  </si>
  <si>
    <t>451229200104052126</t>
  </si>
  <si>
    <t>蒙柳春</t>
  </si>
  <si>
    <t>蒙桂科</t>
  </si>
  <si>
    <t>451229200011114527</t>
  </si>
  <si>
    <t>黄英倩</t>
  </si>
  <si>
    <t>大化县古文乡怀雄村卡业屯</t>
  </si>
  <si>
    <t>黄启珍</t>
  </si>
  <si>
    <t>451229200311285125</t>
  </si>
  <si>
    <t>蓝丹丹</t>
  </si>
  <si>
    <t>蓝必明</t>
  </si>
  <si>
    <t>451229200301262720</t>
  </si>
  <si>
    <t>韦艳珠</t>
  </si>
  <si>
    <t>大化县雅龙乡红日村弄洋屯</t>
  </si>
  <si>
    <t>韦建方</t>
  </si>
  <si>
    <t>452731200312224818</t>
  </si>
  <si>
    <t>蓝李锋</t>
  </si>
  <si>
    <t>大化县大化镇敦粛村先香屯</t>
  </si>
  <si>
    <t>蓝勇强</t>
  </si>
  <si>
    <t>452731200308104813</t>
  </si>
  <si>
    <t>韦江云</t>
  </si>
  <si>
    <t>大化县大化镇流水村板谨屯</t>
  </si>
  <si>
    <t>韦汉宏</t>
  </si>
  <si>
    <t>452731200211111216</t>
  </si>
  <si>
    <t>唐秀康</t>
  </si>
  <si>
    <t>大化县岩滩镇常吉村那力屯</t>
  </si>
  <si>
    <t>唐旭城</t>
  </si>
  <si>
    <t>452731200310294820</t>
  </si>
  <si>
    <t>韦如灵</t>
  </si>
  <si>
    <t>陆林英</t>
  </si>
  <si>
    <t>452731200502250320</t>
  </si>
  <si>
    <t>韦美形</t>
  </si>
  <si>
    <t>大化县六也乡吞依村说二屯</t>
  </si>
  <si>
    <t>蓝精群</t>
  </si>
  <si>
    <t>452731200312174822</t>
  </si>
  <si>
    <t>韦慧婷</t>
  </si>
  <si>
    <t>大化县大化镇景山村更叩屯</t>
  </si>
  <si>
    <t>韦万良</t>
  </si>
  <si>
    <t>452731200406075729</t>
  </si>
  <si>
    <t>何静洁</t>
  </si>
  <si>
    <t>大化县大化镇红电东路村屯</t>
  </si>
  <si>
    <t>何英明</t>
  </si>
  <si>
    <t>452731200307214826</t>
  </si>
  <si>
    <t>韦妙妙</t>
  </si>
  <si>
    <t>大化县大化镇亮山村单厂屯</t>
  </si>
  <si>
    <t xml:space="preserve"> 韦荣伟</t>
  </si>
  <si>
    <t>452731200408156020</t>
  </si>
  <si>
    <t>李玉婷</t>
  </si>
  <si>
    <t>大化县大化镇工程局村屯</t>
  </si>
  <si>
    <t>李祥文</t>
  </si>
  <si>
    <t>452731200310035116</t>
  </si>
  <si>
    <t>潘立彬</t>
  </si>
  <si>
    <t>潘旭锦</t>
  </si>
  <si>
    <t>451229199804052148</t>
  </si>
  <si>
    <t>蓝柳</t>
  </si>
  <si>
    <t>蓝建苏</t>
  </si>
  <si>
    <t>452731200407194826</t>
  </si>
  <si>
    <t>韦淑妹</t>
  </si>
  <si>
    <t>大化县大化镇凤翔村板上屯</t>
  </si>
  <si>
    <t>蓝凤明</t>
  </si>
  <si>
    <t>45122920040826032X</t>
  </si>
  <si>
    <t>覃惠俞</t>
  </si>
  <si>
    <t>大化县六也乡德礼村本二屯</t>
  </si>
  <si>
    <t>覃敏捷</t>
  </si>
  <si>
    <t>451229199707212410</t>
  </si>
  <si>
    <t>罗海泊</t>
  </si>
  <si>
    <t>罗桂武</t>
  </si>
  <si>
    <t xml:space="preserve">452731200409105719 </t>
  </si>
  <si>
    <t>周法明</t>
  </si>
  <si>
    <t>周湛人</t>
  </si>
  <si>
    <t>452731200405074214</t>
  </si>
  <si>
    <t>黄潮</t>
  </si>
  <si>
    <t>黄春勇</t>
  </si>
  <si>
    <t>大化县羌圩乡卫生院</t>
  </si>
  <si>
    <t>451229200406042724</t>
  </si>
  <si>
    <t>陆许晴</t>
  </si>
  <si>
    <t>大化县雅龙乡红日村弄细屯18号屯</t>
  </si>
  <si>
    <t>陆炳儒</t>
  </si>
  <si>
    <t>452731200306016916</t>
  </si>
  <si>
    <t>韦俊甘</t>
  </si>
  <si>
    <t>韦炳忠</t>
  </si>
  <si>
    <t>45122920010520542X</t>
  </si>
  <si>
    <t>韦柳青</t>
  </si>
  <si>
    <t>韦富</t>
  </si>
  <si>
    <t>451229200204280628</t>
  </si>
  <si>
    <t>大化县百马乡登排村果甘屯</t>
  </si>
  <si>
    <t>韦国信</t>
  </si>
  <si>
    <t>451229200406223621</t>
  </si>
  <si>
    <t>覃星蓉</t>
  </si>
  <si>
    <t>大化县北景镇六华村良米屯</t>
  </si>
  <si>
    <t>韦经芳</t>
  </si>
  <si>
    <t>大化北景卫生院</t>
  </si>
  <si>
    <t>451229200209062128</t>
  </si>
  <si>
    <t>蒙欣怡</t>
  </si>
  <si>
    <t>蒙海福</t>
  </si>
  <si>
    <t>45273120031027482X</t>
  </si>
  <si>
    <t>韦喜涛</t>
  </si>
  <si>
    <t>452731200012283322</t>
  </si>
  <si>
    <t>罗云花</t>
  </si>
  <si>
    <t>罗正文</t>
  </si>
  <si>
    <t>452731200405055419</t>
  </si>
  <si>
    <t>韦万隆</t>
  </si>
  <si>
    <t>韦喜高</t>
  </si>
  <si>
    <t>东莞市塘厦镇体育馆</t>
  </si>
  <si>
    <t>452731200305133627</t>
  </si>
  <si>
    <t>黄丽芬</t>
  </si>
  <si>
    <t>大化县北景镇汉达村塘前屯</t>
  </si>
  <si>
    <t>黄志宁</t>
  </si>
  <si>
    <t>451121200304281306</t>
  </si>
  <si>
    <t>左婷婷</t>
  </si>
  <si>
    <t>昭平县五将乡大胜村车田屯</t>
  </si>
  <si>
    <t>左龙生</t>
  </si>
  <si>
    <t>大化县镇北城北西路巷45号</t>
  </si>
  <si>
    <t>451229200508070320</t>
  </si>
  <si>
    <t>韦解</t>
  </si>
  <si>
    <t>大化县六也乡春贵村卡中屯</t>
  </si>
  <si>
    <t>韦玉信</t>
  </si>
  <si>
    <t>大化县体育管</t>
  </si>
  <si>
    <t>452731200510020322</t>
  </si>
  <si>
    <t>韦予梅</t>
  </si>
  <si>
    <t>大化县六也乡春贵村弄洪屯</t>
  </si>
  <si>
    <t>韦荣专</t>
  </si>
  <si>
    <t>451229200301252469</t>
  </si>
  <si>
    <t>蒙佳彩</t>
  </si>
  <si>
    <t>大化县板升乡八好村弄雷屯</t>
  </si>
  <si>
    <t>蒙顺强</t>
  </si>
  <si>
    <t>451229200210242425</t>
  </si>
  <si>
    <t>蒲微微</t>
  </si>
  <si>
    <t>大化县板升乡弄纪村央下屯</t>
  </si>
  <si>
    <t>蒲亨军</t>
  </si>
  <si>
    <t>451229200411223925</t>
  </si>
  <si>
    <t>覃娇娇</t>
  </si>
  <si>
    <t>大化县乙圩乡乙圩村那坡屯</t>
  </si>
  <si>
    <t>覃寿安</t>
  </si>
  <si>
    <t>451229200303134212</t>
  </si>
  <si>
    <t>覃航</t>
  </si>
  <si>
    <t>覃福能</t>
  </si>
  <si>
    <t>451229200302052426</t>
  </si>
  <si>
    <t>左丽娜</t>
  </si>
  <si>
    <t>左昌区</t>
  </si>
  <si>
    <t>450124200405183615</t>
  </si>
  <si>
    <t>马文涛</t>
  </si>
  <si>
    <t>马山县永州乡青山村六乐屯</t>
  </si>
  <si>
    <t>马光雷</t>
  </si>
  <si>
    <t>大化县镇南古思路130号</t>
  </si>
  <si>
    <t>451229200402152483</t>
  </si>
  <si>
    <t>蓝佰先</t>
  </si>
  <si>
    <t>罗秀春</t>
  </si>
  <si>
    <t>45122920010614274X</t>
  </si>
  <si>
    <t>韦英花</t>
  </si>
  <si>
    <t>大化县雅龙乡林茂村都楼屯</t>
  </si>
  <si>
    <t>韦金华</t>
  </si>
  <si>
    <t>452731200408103914</t>
  </si>
  <si>
    <t>梁宁</t>
  </si>
  <si>
    <t>梁仁生</t>
  </si>
  <si>
    <t>452731200309194822</t>
  </si>
  <si>
    <t>韦卓佳</t>
  </si>
  <si>
    <t>大化县大化镇流水村板外屯</t>
  </si>
  <si>
    <t>韦庆流</t>
  </si>
  <si>
    <t>45273120030817423X</t>
  </si>
  <si>
    <t>唐滁</t>
  </si>
  <si>
    <t>大化县羌圩乡洪筹村那伏屯</t>
  </si>
  <si>
    <t>唐旭汉</t>
  </si>
  <si>
    <t>451229200603072711</t>
  </si>
  <si>
    <t>班昌团</t>
  </si>
  <si>
    <t>大化县雅龙乡胜利村弄钱屯</t>
  </si>
  <si>
    <t>班永国</t>
  </si>
  <si>
    <t>451229200205245736</t>
  </si>
  <si>
    <t>卢吉富</t>
  </si>
  <si>
    <t>卢天武</t>
  </si>
  <si>
    <t>451229200409051829</t>
  </si>
  <si>
    <t>卢新玉</t>
  </si>
  <si>
    <t>卢伟</t>
  </si>
  <si>
    <t>451229199901022442</t>
  </si>
  <si>
    <t>蒙海英</t>
  </si>
  <si>
    <t>451229199908152741</t>
  </si>
  <si>
    <t>韦丽月</t>
  </si>
  <si>
    <t>大化县雅龙乡雅林村弄楼屯</t>
  </si>
  <si>
    <t>韦相立</t>
  </si>
  <si>
    <t>451229200406045722</t>
  </si>
  <si>
    <t>韦苏贞</t>
  </si>
  <si>
    <t>韦海军</t>
  </si>
  <si>
    <t>451229200004182417</t>
  </si>
  <si>
    <t>蓝法</t>
  </si>
  <si>
    <t>451229200401071219</t>
  </si>
  <si>
    <t>黄帅飞</t>
  </si>
  <si>
    <t>黄承德</t>
  </si>
  <si>
    <t>451229200404185721</t>
  </si>
  <si>
    <t>韦怡妃</t>
  </si>
  <si>
    <t>大化县龙口乡龙兄村古仇屯</t>
  </si>
  <si>
    <t>鹤山市沙坪社区医院</t>
  </si>
  <si>
    <t>452731200312124841</t>
  </si>
  <si>
    <t>韦婷婷</t>
  </si>
  <si>
    <t>大化县大化镇大调村四屯</t>
  </si>
  <si>
    <t>韦家珠</t>
  </si>
  <si>
    <t>兴宁区嘉和城社区卫生服务中心</t>
  </si>
  <si>
    <t>451229200209242129</t>
  </si>
  <si>
    <t>田艳春</t>
  </si>
  <si>
    <t>大化县七百弄乡保上村保下屯12号屯</t>
  </si>
  <si>
    <t>田应锦</t>
  </si>
  <si>
    <t>452731200305262138</t>
  </si>
  <si>
    <t>蒙富男</t>
  </si>
  <si>
    <t>451229200209232721</t>
  </si>
  <si>
    <t>罗金喜</t>
  </si>
  <si>
    <t>罗振祥</t>
  </si>
  <si>
    <t>451229200201152110</t>
  </si>
  <si>
    <t>蓝文卓</t>
  </si>
  <si>
    <t>大化县七百弄乡弄合村弄雷屯</t>
  </si>
  <si>
    <t>蓝建平</t>
  </si>
  <si>
    <t>452731200308113015</t>
  </si>
  <si>
    <t>韩福基</t>
  </si>
  <si>
    <t>大化县雅龙乡竹山村弄温屯</t>
  </si>
  <si>
    <t>韩绍廷</t>
  </si>
  <si>
    <t>452731200308054828</t>
  </si>
  <si>
    <t>韦月晓</t>
  </si>
  <si>
    <t>韦先</t>
  </si>
  <si>
    <t>451229200610252147</t>
  </si>
  <si>
    <t>韦雅群</t>
  </si>
  <si>
    <t>韦正合</t>
  </si>
  <si>
    <t>451229200605200043</t>
  </si>
  <si>
    <t>韦晓妹</t>
  </si>
  <si>
    <t>大化县大化镇凤翔村板石屯</t>
  </si>
  <si>
    <t>451229200402151229</t>
  </si>
  <si>
    <t>黄凤春</t>
  </si>
  <si>
    <t>黄善音</t>
  </si>
  <si>
    <t>451229200407195714</t>
  </si>
  <si>
    <t>韦政丞</t>
  </si>
  <si>
    <t>马山县乔利乡兴科村塘说屯</t>
  </si>
  <si>
    <t>王春</t>
  </si>
  <si>
    <t>451229200311023627</t>
  </si>
  <si>
    <t>覃艳肖</t>
  </si>
  <si>
    <t>覃茂秋</t>
  </si>
  <si>
    <t>大化县北景乡卫生院</t>
  </si>
  <si>
    <t>45273120040412542X</t>
  </si>
  <si>
    <t>韦婉洁</t>
  </si>
  <si>
    <t>大化县贡川乡清坡村行下屯</t>
  </si>
  <si>
    <t>韦康</t>
  </si>
  <si>
    <t>451229200502092721</t>
  </si>
  <si>
    <t>陆玉婷</t>
  </si>
  <si>
    <t>大化县雅龙乡红日村弄下屯</t>
  </si>
  <si>
    <t>陆朗</t>
  </si>
  <si>
    <t>452731200406134848</t>
  </si>
  <si>
    <t>班小灵</t>
  </si>
  <si>
    <t>大化县大化镇达悟村弄角屯</t>
  </si>
  <si>
    <t>班寿先</t>
  </si>
  <si>
    <t>451229200212220027</t>
  </si>
  <si>
    <t>韦艳斌</t>
  </si>
  <si>
    <t>大化县大化镇达梧村弄丁屯</t>
  </si>
  <si>
    <t>韦海洋</t>
  </si>
  <si>
    <t>451229200403070922</t>
  </si>
  <si>
    <t>覃晓月</t>
  </si>
  <si>
    <t>大化县都阳镇忠武村那恩屯</t>
  </si>
  <si>
    <t>覃素连</t>
  </si>
  <si>
    <t>大化县都阳镇卫生院</t>
  </si>
  <si>
    <t>大化县乙圩乡巴岩村班肖屯</t>
  </si>
  <si>
    <t>黄武能</t>
  </si>
  <si>
    <t>452731200306140626</t>
  </si>
  <si>
    <t>唐艳贝</t>
  </si>
  <si>
    <t>唐运民</t>
  </si>
  <si>
    <t>大化江南卫生院</t>
  </si>
  <si>
    <t>452731200401062427</t>
  </si>
  <si>
    <t>覃秋艳</t>
  </si>
  <si>
    <t>覃凤秋</t>
  </si>
  <si>
    <t>451229200108292725</t>
  </si>
  <si>
    <t>李慧珍</t>
  </si>
  <si>
    <t>大化县雅龙乡伟平村弄穷屯</t>
  </si>
  <si>
    <t>李荣贵</t>
  </si>
  <si>
    <t>452731200302176613</t>
  </si>
  <si>
    <t>韦显俊</t>
  </si>
  <si>
    <t>大化县古河乡弄法村单线屯</t>
  </si>
  <si>
    <t>韦汉伟</t>
  </si>
  <si>
    <t>450123200209293626</t>
  </si>
  <si>
    <t>黄露</t>
  </si>
  <si>
    <t>隆安县屏山乡雅梨村陇力屯</t>
  </si>
  <si>
    <t>黄生团</t>
  </si>
  <si>
    <t>452731200410295126</t>
  </si>
  <si>
    <t>罗丹玉</t>
  </si>
  <si>
    <t>罗兰军</t>
  </si>
  <si>
    <t>451229200312072711</t>
  </si>
  <si>
    <t>苏相铭</t>
  </si>
  <si>
    <t>大化县雅龙乡宏伟村弄楼屯</t>
  </si>
  <si>
    <t>苏家华</t>
  </si>
  <si>
    <t>451229199907222410</t>
  </si>
  <si>
    <t>蒙建西</t>
  </si>
  <si>
    <t>大化县板升乡弄纪村弄袍屯</t>
  </si>
  <si>
    <t>蒙绍权</t>
  </si>
  <si>
    <t>452731200312302441</t>
  </si>
  <si>
    <t>姚嘉佳</t>
  </si>
  <si>
    <t>大化县板升乡弄雷村弄沙屯</t>
  </si>
  <si>
    <t>姚元强</t>
  </si>
  <si>
    <t>板升乡卫生医院</t>
  </si>
  <si>
    <t>452731200402050321</t>
  </si>
  <si>
    <t>韦祝乔</t>
  </si>
  <si>
    <t>大化县六也乡豆也村新街屯</t>
  </si>
  <si>
    <t>黄艳红</t>
  </si>
  <si>
    <t>452731200308240647</t>
  </si>
  <si>
    <t>覃曼丽</t>
  </si>
  <si>
    <t>大化县百马乡科优村雅棉屯</t>
  </si>
  <si>
    <t>451229200402152715</t>
  </si>
  <si>
    <t>唐秀严</t>
  </si>
  <si>
    <t>大化县雅龙乡林茂村弄菀屯</t>
  </si>
  <si>
    <t>唐毓建</t>
  </si>
  <si>
    <t>452731200407161821</t>
  </si>
  <si>
    <t>覃丽莎</t>
  </si>
  <si>
    <t>大化县江南乡江洲村拉龙屯</t>
  </si>
  <si>
    <t>覃学军</t>
  </si>
  <si>
    <t>15811786191</t>
  </si>
  <si>
    <t>江南乡养老院</t>
  </si>
  <si>
    <t>452731200307151212</t>
  </si>
  <si>
    <t>韦梦</t>
  </si>
  <si>
    <t>韦芳梅</t>
  </si>
  <si>
    <t>451229200201282425</t>
  </si>
  <si>
    <t>蒙丽梅</t>
  </si>
  <si>
    <t>蒙晋</t>
  </si>
  <si>
    <t>451229200301234519</t>
  </si>
  <si>
    <t>蒙雄佳</t>
  </si>
  <si>
    <t>蒙有亮</t>
  </si>
  <si>
    <t>451229200308152137</t>
  </si>
  <si>
    <t>蒙毅</t>
  </si>
  <si>
    <t>大化县七百弄乡弄雄村弄西屯</t>
  </si>
  <si>
    <t>蒙柏</t>
  </si>
  <si>
    <t>451229200211153619</t>
  </si>
  <si>
    <t>蒙斌</t>
  </si>
  <si>
    <t>大化县北景镇板兰村二屯</t>
  </si>
  <si>
    <t>蒙玉红</t>
  </si>
  <si>
    <t>452127200409010966</t>
  </si>
  <si>
    <t>黄其美</t>
  </si>
  <si>
    <t>马山县林圩乡东庄村卫升屯</t>
  </si>
  <si>
    <t>邓红游</t>
  </si>
  <si>
    <t>452731200310012416</t>
  </si>
  <si>
    <t>覃浩结</t>
  </si>
  <si>
    <t>大化县板升乡升平村拉往屯</t>
  </si>
  <si>
    <t>覃志尤</t>
  </si>
  <si>
    <t>452731200311251822</t>
  </si>
  <si>
    <t>陆冬名</t>
  </si>
  <si>
    <t>陆国良</t>
  </si>
  <si>
    <t>451229200210282726</t>
  </si>
  <si>
    <t>蒙艳妃</t>
  </si>
  <si>
    <t>452731200311200320</t>
  </si>
  <si>
    <t>覃婉玉</t>
  </si>
  <si>
    <t>大化县六也乡德礼村甘严屯</t>
  </si>
  <si>
    <t>覃培高</t>
  </si>
  <si>
    <t>15277852359</t>
  </si>
  <si>
    <t>452731200311262118</t>
  </si>
  <si>
    <t>唐毓敢</t>
  </si>
  <si>
    <t>唐奇美</t>
  </si>
  <si>
    <t>451229200305194526</t>
  </si>
  <si>
    <t>蒙露芝</t>
  </si>
  <si>
    <t>大化县古文乡良美村弄盘屯</t>
  </si>
  <si>
    <t>蒙泉仁</t>
  </si>
  <si>
    <t>451229200210083946</t>
  </si>
  <si>
    <t>覃英娜</t>
  </si>
  <si>
    <t>覃忠强</t>
  </si>
  <si>
    <t>13317716579</t>
  </si>
  <si>
    <t>451229200407092117</t>
  </si>
  <si>
    <t>蒙仕波</t>
  </si>
  <si>
    <t>蓝秀妹</t>
  </si>
  <si>
    <t>452731200307212118</t>
  </si>
  <si>
    <t>蓝云</t>
  </si>
  <si>
    <t>蒙柳</t>
  </si>
  <si>
    <t>452731200311121227</t>
  </si>
  <si>
    <t>韦春旺</t>
  </si>
  <si>
    <t>韦文良</t>
  </si>
  <si>
    <t>452728200404040030</t>
  </si>
  <si>
    <t>孙清铭</t>
  </si>
  <si>
    <t>东兰县东兰乡那亨村安马屯</t>
  </si>
  <si>
    <t>孙德养</t>
  </si>
  <si>
    <t>东兰</t>
  </si>
  <si>
    <t>452731200401280926</t>
  </si>
  <si>
    <t>蓝慧映</t>
  </si>
  <si>
    <t>蓝月丽</t>
  </si>
  <si>
    <t>451229200302285422</t>
  </si>
  <si>
    <t>韦艳芬</t>
  </si>
  <si>
    <t>大化县大化镇百秀村青龙屯</t>
  </si>
  <si>
    <t>韦付照</t>
  </si>
  <si>
    <t>18934964308</t>
  </si>
  <si>
    <t>451229199811152454</t>
  </si>
  <si>
    <t>罗东</t>
  </si>
  <si>
    <t>大化县板升乡八好村弄腊屯</t>
  </si>
  <si>
    <t>罗朝玉</t>
  </si>
  <si>
    <t>45273120030315271X</t>
  </si>
  <si>
    <t>韦文柯</t>
  </si>
  <si>
    <t>大化县雅龙乡宏伟村合力屯</t>
  </si>
  <si>
    <t>韦宏泽</t>
  </si>
  <si>
    <t>451229200205094229</t>
  </si>
  <si>
    <t>谭小玲</t>
  </si>
  <si>
    <t>谭善华</t>
  </si>
  <si>
    <t>18776876869</t>
  </si>
  <si>
    <t>451229200503213628</t>
  </si>
  <si>
    <t>韦小金</t>
  </si>
  <si>
    <t>韦世兵</t>
  </si>
  <si>
    <t>452731200512020625</t>
  </si>
  <si>
    <t>覃娇璐</t>
  </si>
  <si>
    <t>覃翠棉</t>
  </si>
  <si>
    <t>451229200102282120</t>
  </si>
  <si>
    <t>田爱萍</t>
  </si>
  <si>
    <t>田锦豪</t>
  </si>
  <si>
    <t>451229200312035726</t>
  </si>
  <si>
    <t>潘彤</t>
  </si>
  <si>
    <t>大化县镇南乡古感路村192号屯</t>
  </si>
  <si>
    <t>潘永宽</t>
  </si>
  <si>
    <t>451229200404052128</t>
  </si>
  <si>
    <t>蓝柳妮</t>
  </si>
  <si>
    <t>七百弄卫生医院</t>
  </si>
  <si>
    <t>452127200405202717</t>
  </si>
  <si>
    <t>罗明</t>
  </si>
  <si>
    <t>大化县大化镇古感路村2号屯</t>
  </si>
  <si>
    <t>覃慧</t>
  </si>
  <si>
    <t>451229200410075721</t>
  </si>
  <si>
    <t>韦艳艳</t>
  </si>
  <si>
    <t>452731200201291823</t>
  </si>
  <si>
    <t>韦小情</t>
  </si>
  <si>
    <t>大化县江南乡陇丘村卡能屯</t>
  </si>
  <si>
    <t>韦吉龙</t>
  </si>
  <si>
    <t>451229200309111863</t>
  </si>
  <si>
    <t>蓝秋飞</t>
  </si>
  <si>
    <t>蓝文业</t>
  </si>
  <si>
    <t>452731200411074210</t>
  </si>
  <si>
    <t>谭敏</t>
  </si>
  <si>
    <t>覃录艳</t>
  </si>
  <si>
    <t>451229200302012440</t>
  </si>
  <si>
    <t>蒙彬莹</t>
  </si>
  <si>
    <t>大化县板升乡三洞村红泥屯</t>
  </si>
  <si>
    <t>蒙兴旺</t>
  </si>
  <si>
    <t>452731200102120922</t>
  </si>
  <si>
    <t>韦芳莹</t>
  </si>
  <si>
    <t>韦克强</t>
  </si>
  <si>
    <t>451229200202085124</t>
  </si>
  <si>
    <t>蓝春媚</t>
  </si>
  <si>
    <t>大化县共和乡弄乐村床下屯</t>
  </si>
  <si>
    <t>蓝王贤</t>
  </si>
  <si>
    <t>451229199703181813</t>
  </si>
  <si>
    <t>452731200310013929</t>
  </si>
  <si>
    <t>覃良丽</t>
  </si>
  <si>
    <t>覃明奎</t>
  </si>
  <si>
    <t>乙圩乡卫生医院</t>
  </si>
  <si>
    <t>452731200312073626</t>
  </si>
  <si>
    <t>杨柳靓</t>
  </si>
  <si>
    <t>杨干先</t>
  </si>
  <si>
    <t>北景镇卫生医院</t>
  </si>
  <si>
    <t>451229200401291289</t>
  </si>
  <si>
    <t>韦池</t>
  </si>
  <si>
    <t>韦利成</t>
  </si>
  <si>
    <t>451229200404250626</t>
  </si>
  <si>
    <t>卢金飞</t>
  </si>
  <si>
    <t>大化县百马乡中和村三关屯</t>
  </si>
  <si>
    <t>卢必章</t>
  </si>
  <si>
    <t>百马卫生医院</t>
  </si>
  <si>
    <t>451229200601142122</t>
  </si>
  <si>
    <t>韦珊珊</t>
  </si>
  <si>
    <t>韦利盛</t>
  </si>
  <si>
    <t>452731200402053610</t>
  </si>
  <si>
    <t>韦志榕</t>
  </si>
  <si>
    <t>大化县北景镇江栋村平吉屯</t>
  </si>
  <si>
    <t>覃秀姣</t>
  </si>
  <si>
    <t>452731200312194823</t>
  </si>
  <si>
    <t>唐玮</t>
  </si>
  <si>
    <t>大化县大化镇大调村百日屯</t>
  </si>
  <si>
    <t>韦翠浓</t>
  </si>
  <si>
    <t>452127200310092711</t>
  </si>
  <si>
    <t>苏振生</t>
  </si>
  <si>
    <t>马山县石塘乡坛利村六利屯</t>
  </si>
  <si>
    <t>苏成宝</t>
  </si>
  <si>
    <t>452731200403041232</t>
  </si>
  <si>
    <t>何佳念</t>
  </si>
  <si>
    <t>何正迎</t>
  </si>
  <si>
    <t>452731200410175124</t>
  </si>
  <si>
    <t>兰宝丹</t>
  </si>
  <si>
    <t>兰家阳</t>
  </si>
  <si>
    <t>452731200412104813</t>
  </si>
  <si>
    <t>韦含帅</t>
  </si>
  <si>
    <t>大化县大化镇双排村端外屯</t>
  </si>
  <si>
    <t>韦桂高</t>
  </si>
  <si>
    <t>广东省深圳市龙华区鹏腾达工业园</t>
  </si>
  <si>
    <t>451229200308032119</t>
  </si>
  <si>
    <t>黄东造</t>
  </si>
  <si>
    <t>黄炳业</t>
  </si>
  <si>
    <t>斗门体育馆</t>
  </si>
  <si>
    <t>452731200202282419</t>
  </si>
  <si>
    <t>侯凯文</t>
  </si>
  <si>
    <t>大化县板升乡弄纳村弄纳屯</t>
  </si>
  <si>
    <t>侯宗贵</t>
  </si>
  <si>
    <t>450202200408111411</t>
  </si>
  <si>
    <t>廖俊玮</t>
  </si>
  <si>
    <t>大化县大化镇文昌西路村屯</t>
  </si>
  <si>
    <t>李艳粧</t>
  </si>
  <si>
    <t>15078613099</t>
  </si>
  <si>
    <t>452731200210156615</t>
  </si>
  <si>
    <t>韦润师</t>
  </si>
  <si>
    <t>大化县古河乡四联村三队屯</t>
  </si>
  <si>
    <t>韦凤琴</t>
  </si>
  <si>
    <t>452731200310274811</t>
  </si>
  <si>
    <t>韦培云</t>
  </si>
  <si>
    <t>大化县大化镇双排村大调屯</t>
  </si>
  <si>
    <t>韦立武</t>
  </si>
  <si>
    <t>452731200309263621</t>
  </si>
  <si>
    <t>覃露璐</t>
  </si>
  <si>
    <t>覃岳开</t>
  </si>
  <si>
    <t>452731200402034524</t>
  </si>
  <si>
    <t>韦素颖</t>
  </si>
  <si>
    <t>韦奇耀</t>
  </si>
  <si>
    <t xml:space="preserve">古文乡卫生院
</t>
  </si>
  <si>
    <t>452731200311084825</t>
  </si>
  <si>
    <t>苏洪梅</t>
  </si>
  <si>
    <t>大化县乡流水村内元屯</t>
  </si>
  <si>
    <t>苏宁军</t>
  </si>
  <si>
    <t>451229200404042720</t>
  </si>
  <si>
    <t>唐妤霜</t>
  </si>
  <si>
    <t>大化县雅龙乡西村弄香屯</t>
  </si>
  <si>
    <t>唐红敢</t>
  </si>
  <si>
    <t>451229200305292417</t>
  </si>
  <si>
    <t>蒙球生</t>
  </si>
  <si>
    <t>大化县板升乡弄冠村戈棉下屯</t>
  </si>
  <si>
    <t>蒙顺斌</t>
  </si>
  <si>
    <t>贵州省荔波县茂兰镇</t>
  </si>
  <si>
    <t>452731200311044815</t>
  </si>
  <si>
    <t>韦乐云</t>
  </si>
  <si>
    <t>45122920020630032x</t>
  </si>
  <si>
    <t>蒙俏雨</t>
  </si>
  <si>
    <t>大化县六也乡弄茶村弄劳屯</t>
  </si>
  <si>
    <t>蒙善仁</t>
  </si>
  <si>
    <t>452127200402130332</t>
  </si>
  <si>
    <t>黄政富</t>
  </si>
  <si>
    <t>马山县白山乡上龙村板往屯</t>
  </si>
  <si>
    <t>黄会珍</t>
  </si>
  <si>
    <t>451229200202022422</t>
  </si>
  <si>
    <t>蓝丽梅</t>
  </si>
  <si>
    <t>大化县板升乡弄冠村弄农屯</t>
  </si>
  <si>
    <t>蓝玉锋</t>
  </si>
  <si>
    <t>451229200409011819</t>
  </si>
  <si>
    <t>卢团</t>
  </si>
  <si>
    <t>卢海祥</t>
  </si>
  <si>
    <t xml:space="preserve">452731200312020954 </t>
  </si>
  <si>
    <t>黄宇泉</t>
  </si>
  <si>
    <t>黄汉锋</t>
  </si>
  <si>
    <t>都阳中学</t>
  </si>
  <si>
    <t xml:space="preserve">451229200302282723 </t>
  </si>
  <si>
    <t>韦雨露</t>
  </si>
  <si>
    <t>韦金光</t>
  </si>
  <si>
    <t>451229200308012740</t>
  </si>
  <si>
    <t>韦娜淑</t>
  </si>
  <si>
    <t>大化县雅龙乡竹山村弄庭屯</t>
  </si>
  <si>
    <t>韦翠乐</t>
  </si>
  <si>
    <t>451229200409012723</t>
  </si>
  <si>
    <t>黄娅媚</t>
  </si>
  <si>
    <t>大化县雅龙乡西村弄旺屯</t>
  </si>
  <si>
    <t>451229200307300046</t>
  </si>
  <si>
    <t>韦小华</t>
  </si>
  <si>
    <t>大化县乡达悟村巴角屯</t>
  </si>
  <si>
    <t>韦荣寒</t>
  </si>
  <si>
    <t>452728200401273314</t>
  </si>
  <si>
    <t>韦远城</t>
  </si>
  <si>
    <t>东兰县大同乡信河村纳虽屯</t>
  </si>
  <si>
    <t>覃秋伦</t>
  </si>
  <si>
    <t>451229200512282414</t>
  </si>
  <si>
    <t>蓝天蔚</t>
  </si>
  <si>
    <t>蓝宇霖</t>
  </si>
  <si>
    <t>452731200405041826</t>
  </si>
  <si>
    <t>覃晓燕</t>
  </si>
  <si>
    <t>覃卫峰</t>
  </si>
  <si>
    <t>452731200407066621</t>
  </si>
  <si>
    <t>唐娟娟</t>
  </si>
  <si>
    <t>韦柳杨</t>
  </si>
  <si>
    <t>45122920011015361X</t>
  </si>
  <si>
    <t>蒙成恩</t>
  </si>
  <si>
    <t>大化县北景镇板兰村板丘屯</t>
  </si>
  <si>
    <t>蒙正方</t>
  </si>
  <si>
    <t>452731200406165732</t>
  </si>
  <si>
    <t>唐运日</t>
  </si>
  <si>
    <t>蒙秀儒</t>
  </si>
  <si>
    <t>451229200305102142</t>
  </si>
  <si>
    <t>罗柳艳</t>
  </si>
  <si>
    <t>罗朝广</t>
  </si>
  <si>
    <t xml:space="preserve">大化人民医院 </t>
  </si>
  <si>
    <t xml:space="preserve">大化体育馆 </t>
  </si>
  <si>
    <t>450124200311192731</t>
  </si>
  <si>
    <t>覃家豪</t>
  </si>
  <si>
    <t>马山县周鹿乡石塘村那利屯</t>
  </si>
  <si>
    <t>陈红珍</t>
  </si>
  <si>
    <t>452731200403140310</t>
  </si>
  <si>
    <t>蓝唯栩</t>
  </si>
  <si>
    <t>大化县六也乡和平村弄伐屯</t>
  </si>
  <si>
    <t>蓝顶高</t>
  </si>
  <si>
    <t>45102220030116333X</t>
  </si>
  <si>
    <t>李鹏</t>
  </si>
  <si>
    <t>田东县朔良乡灵龙村能江屯</t>
  </si>
  <si>
    <t>李小燕</t>
  </si>
  <si>
    <t>452731200312114838</t>
  </si>
  <si>
    <t>覃义钧</t>
  </si>
  <si>
    <t>大化县大洞乡山洪村屯</t>
  </si>
  <si>
    <t>覃朗文</t>
  </si>
  <si>
    <t>451229200206132733</t>
  </si>
  <si>
    <t>符庆洋</t>
  </si>
  <si>
    <t>符清慧</t>
  </si>
  <si>
    <t>451229200206202113</t>
  </si>
  <si>
    <t>蒙华伟</t>
  </si>
  <si>
    <t>大化县七百弄乡弄合村弄南屯</t>
  </si>
  <si>
    <t>蒙雪光</t>
  </si>
  <si>
    <t>452731200305062718</t>
  </si>
  <si>
    <t>蒙信东</t>
  </si>
  <si>
    <t>大化县雅龙乡宏伟村屯</t>
  </si>
  <si>
    <t>蒙永荣</t>
  </si>
  <si>
    <t>451229200308185713</t>
  </si>
  <si>
    <t>韦卫卿</t>
  </si>
  <si>
    <t>大化县塘沽路乡159号村屯</t>
  </si>
  <si>
    <t>韦炳昌</t>
  </si>
  <si>
    <t>451229200507102124</t>
  </si>
  <si>
    <t>蒙柳成</t>
  </si>
  <si>
    <t>45122920010320452X</t>
  </si>
  <si>
    <t>卢照喜</t>
  </si>
  <si>
    <t>大化县古文乡义和村屯</t>
  </si>
  <si>
    <t>卢焕界</t>
  </si>
  <si>
    <t>452731200402145718</t>
  </si>
  <si>
    <t>潘彦杰</t>
  </si>
  <si>
    <t>大化县城南乡红东路村61号屯</t>
  </si>
  <si>
    <t>潘胜韩</t>
  </si>
  <si>
    <t>452731200310044821</t>
  </si>
  <si>
    <t>韦柳婵</t>
  </si>
  <si>
    <t>大化县大调乡定龙村屯</t>
  </si>
  <si>
    <t>韦信江</t>
  </si>
  <si>
    <t>451229200312241263</t>
  </si>
  <si>
    <t>陆奕如</t>
  </si>
  <si>
    <t>陆正守</t>
  </si>
  <si>
    <t>451229200409130324</t>
  </si>
  <si>
    <t>韦苗</t>
  </si>
  <si>
    <t>大化县六也乡茶油村丹华屯</t>
  </si>
  <si>
    <t>韦向贵</t>
  </si>
  <si>
    <t>452731200410045418</t>
  </si>
  <si>
    <t>韦景川</t>
  </si>
  <si>
    <t>大化县大化镇城内村外林屯</t>
  </si>
  <si>
    <t>韦才</t>
  </si>
  <si>
    <t>451229200205122728</t>
  </si>
  <si>
    <t>韦妹秋</t>
  </si>
  <si>
    <t>韦爱吉</t>
  </si>
  <si>
    <t>45273120040130481x</t>
  </si>
  <si>
    <t>陆  顺</t>
  </si>
  <si>
    <t>大化县流水乡双排村六流屯</t>
  </si>
  <si>
    <t>陆敏德</t>
  </si>
  <si>
    <t>451229200105232428</t>
  </si>
  <si>
    <t>罗艳花</t>
  </si>
  <si>
    <t>大化县板升乡八好村弄豪屯</t>
  </si>
  <si>
    <t>罗文</t>
  </si>
  <si>
    <t>451229200310152718</t>
  </si>
  <si>
    <t>韦炳斯</t>
  </si>
  <si>
    <t>451229200801125124</t>
  </si>
  <si>
    <t>陆佩</t>
  </si>
  <si>
    <t>陆宏英</t>
  </si>
  <si>
    <t>45122920030225364X</t>
  </si>
  <si>
    <t>蓝钧莉</t>
  </si>
  <si>
    <t>大化县北景镇弄坤村坤一屯</t>
  </si>
  <si>
    <t>452731200406194824</t>
  </si>
  <si>
    <t>韦晓静</t>
  </si>
  <si>
    <t>韦建涵</t>
  </si>
  <si>
    <t>452731200408045427</t>
  </si>
  <si>
    <t>韦云晶</t>
  </si>
  <si>
    <t>大化县贡川乡贡川村速眼屯</t>
  </si>
  <si>
    <t>韦爱凤</t>
  </si>
  <si>
    <t>451229200309075743</t>
  </si>
  <si>
    <t>蓝小婷</t>
  </si>
  <si>
    <t>大化县大化镇大化村红电街古感路137号屯</t>
  </si>
  <si>
    <t>蓝天统</t>
  </si>
  <si>
    <t>451229200307170325</t>
  </si>
  <si>
    <t>韦诗琴</t>
  </si>
  <si>
    <t>大化县六也乡豆也村新下屯</t>
  </si>
  <si>
    <t>452731200403114841</t>
  </si>
  <si>
    <t>韦梨艳</t>
  </si>
  <si>
    <t>韦克新</t>
  </si>
  <si>
    <t>45273120020919274x</t>
  </si>
  <si>
    <t>班雅玲</t>
  </si>
  <si>
    <t>大化县雅龙乡林茂村合心屯2号屯</t>
  </si>
  <si>
    <t>班锋</t>
  </si>
  <si>
    <t>45273120030526482x</t>
  </si>
  <si>
    <t>韦艳彦</t>
  </si>
  <si>
    <t>大化县凤翔乡单现村1号屯</t>
  </si>
  <si>
    <t>韦文宁</t>
  </si>
  <si>
    <t>13535671806</t>
  </si>
  <si>
    <t>452731200311244825</t>
  </si>
  <si>
    <t>唐梦煜</t>
  </si>
  <si>
    <t>唐旭昌</t>
  </si>
  <si>
    <t>452731200403152127</t>
  </si>
  <si>
    <t>唐青花</t>
  </si>
  <si>
    <t>大化县七百弄乡弄良村内城屯</t>
  </si>
  <si>
    <t>唐毓利</t>
  </si>
  <si>
    <t>451229200312155728</t>
  </si>
  <si>
    <t>大化县红电街乡南路村57号屯</t>
  </si>
  <si>
    <t>韦祖伟</t>
  </si>
  <si>
    <t>451229199710252421</t>
  </si>
  <si>
    <t>蒙冬林</t>
  </si>
  <si>
    <t>大化县板升乡弄勇村弄根屯</t>
  </si>
  <si>
    <t>蒙秀连</t>
  </si>
  <si>
    <t>451229200401173928</t>
  </si>
  <si>
    <t>黄秀芬</t>
  </si>
  <si>
    <t>黄承伟</t>
  </si>
  <si>
    <t>巴马城北体育馆</t>
  </si>
  <si>
    <t>451229200403034227</t>
  </si>
  <si>
    <t>覃丽华</t>
  </si>
  <si>
    <t>覃宗辉</t>
  </si>
  <si>
    <t>15777895688</t>
  </si>
  <si>
    <t>452731200310101822</t>
  </si>
  <si>
    <t>覃喜德</t>
  </si>
  <si>
    <t>451229200306012122</t>
  </si>
  <si>
    <t>蒙彬</t>
  </si>
  <si>
    <t>蒙柱栓</t>
  </si>
  <si>
    <t>451229200307125743</t>
  </si>
  <si>
    <t>大化县乡龙口村古仇屯</t>
  </si>
  <si>
    <t>韦吉平</t>
  </si>
  <si>
    <t>451229200310140928</t>
  </si>
  <si>
    <t>覃小美</t>
  </si>
  <si>
    <t>大化县都阳镇忠武村那算屯</t>
  </si>
  <si>
    <t>覃宏诚</t>
  </si>
  <si>
    <t>452731200406295123</t>
  </si>
  <si>
    <t>蒙依蔓</t>
  </si>
  <si>
    <t>大化县共和乡弄乐村龙床18号屯</t>
  </si>
  <si>
    <t>蒙成良</t>
  </si>
  <si>
    <t>452731200408010320</t>
  </si>
  <si>
    <t>黄盈颖</t>
  </si>
  <si>
    <t>韦月喜</t>
  </si>
  <si>
    <t>452731200402295724</t>
  </si>
  <si>
    <t>韦慧敏</t>
  </si>
  <si>
    <t>大化县乡坡了村坡了屯</t>
  </si>
  <si>
    <t>韦介林</t>
  </si>
  <si>
    <t>452731200410170331</t>
  </si>
  <si>
    <t>覃文湘</t>
  </si>
  <si>
    <t>大化县六也乡春贵村弄棒屯</t>
  </si>
  <si>
    <t>班美连</t>
  </si>
  <si>
    <t>451229200408083618</t>
  </si>
  <si>
    <t>韦海东</t>
  </si>
  <si>
    <t>大化县北景镇江栋村说吞屯</t>
  </si>
  <si>
    <t>韦克力</t>
  </si>
  <si>
    <t>451229200507260026</t>
  </si>
  <si>
    <t>王露霖</t>
  </si>
  <si>
    <t>大化县大化镇亮山村巴独屯</t>
  </si>
  <si>
    <t>王兵</t>
  </si>
  <si>
    <t>181778894936</t>
  </si>
  <si>
    <t>450124200405010626</t>
  </si>
  <si>
    <t>林明春</t>
  </si>
  <si>
    <t>马山县乔利乡北良村流水屯37-1号屯</t>
  </si>
  <si>
    <t>林重任</t>
  </si>
  <si>
    <t>452731200312076624</t>
  </si>
  <si>
    <t>覃舒婷</t>
  </si>
  <si>
    <t>覃小振</t>
  </si>
  <si>
    <t>452731200401092415</t>
  </si>
  <si>
    <t>屈奕名</t>
  </si>
  <si>
    <t>屈秀波</t>
  </si>
  <si>
    <t>45122920030613121X</t>
  </si>
  <si>
    <t>覃校杰</t>
  </si>
  <si>
    <t>黄春美</t>
  </si>
  <si>
    <t>451229200407090621</t>
  </si>
  <si>
    <t>覃雨梅</t>
  </si>
  <si>
    <t>大化县百马乡登排村下屯</t>
  </si>
  <si>
    <t>覃勋松</t>
  </si>
  <si>
    <t>451229200207144242</t>
  </si>
  <si>
    <t>蒙柳茹</t>
  </si>
  <si>
    <t>蒙彦全</t>
  </si>
  <si>
    <t>451229200207144226</t>
  </si>
  <si>
    <t>蒙柳蓉</t>
  </si>
  <si>
    <t>452731200411141823</t>
  </si>
  <si>
    <t>蓝晓婧</t>
  </si>
  <si>
    <t>大化县江南乡九怀村怀上屯</t>
  </si>
  <si>
    <t>唐红霞</t>
  </si>
  <si>
    <t>柳州鱼峰区医院</t>
  </si>
  <si>
    <t>452731200404263611</t>
  </si>
  <si>
    <t>何文发</t>
  </si>
  <si>
    <t>大化县北景镇江洞村街上屯</t>
  </si>
  <si>
    <t>何升球</t>
  </si>
  <si>
    <t>452731200404113613</t>
  </si>
  <si>
    <t>唐伟民</t>
  </si>
  <si>
    <t>唐会</t>
  </si>
  <si>
    <t>451229200208222126</t>
  </si>
  <si>
    <t>田晓灵</t>
  </si>
  <si>
    <t>田锦鱼</t>
  </si>
  <si>
    <t>451229200206011210</t>
  </si>
  <si>
    <t>陆家任</t>
  </si>
  <si>
    <t>大化县岩滩镇协和村东灵屯</t>
  </si>
  <si>
    <t>陆志高</t>
  </si>
  <si>
    <t>45273120031226123x</t>
  </si>
  <si>
    <t>蓝志杰</t>
  </si>
  <si>
    <t>大化县岩滩镇协合村定豆屯</t>
  </si>
  <si>
    <t>蓝昌近</t>
  </si>
  <si>
    <t>451229200404102113</t>
  </si>
  <si>
    <t>杨正快</t>
  </si>
  <si>
    <t>杨再辉</t>
  </si>
  <si>
    <t>451229200504161217</t>
  </si>
  <si>
    <t>黄武佳</t>
  </si>
  <si>
    <t>451229200305030919</t>
  </si>
  <si>
    <t>覃福满</t>
  </si>
  <si>
    <t>覃炳克</t>
  </si>
  <si>
    <t>452731200404225113</t>
  </si>
  <si>
    <t>陆海宁</t>
  </si>
  <si>
    <t>陆成辉</t>
  </si>
  <si>
    <t>452731200306013010</t>
  </si>
  <si>
    <t>陆叶</t>
  </si>
  <si>
    <t>陆显规</t>
  </si>
  <si>
    <t>451229200401032121</t>
  </si>
  <si>
    <t>田晓凤</t>
  </si>
  <si>
    <t>大化县七百弄乡保上村园洞屯</t>
  </si>
  <si>
    <t>451229200507214521</t>
  </si>
  <si>
    <t>唐星月</t>
  </si>
  <si>
    <t>唐秀二</t>
  </si>
  <si>
    <t>45273120040206394x</t>
  </si>
  <si>
    <t>黄芬</t>
  </si>
  <si>
    <t>黄武辉</t>
  </si>
  <si>
    <t>451229200112051844</t>
  </si>
  <si>
    <t>蓝美丽</t>
  </si>
  <si>
    <t>蓝安</t>
  </si>
  <si>
    <t>451229200408152724</t>
  </si>
  <si>
    <t>蒙柳余</t>
  </si>
  <si>
    <t>蒙成福</t>
  </si>
  <si>
    <t>452731200407224220</t>
  </si>
  <si>
    <t>罗美樱</t>
  </si>
  <si>
    <t>罗境</t>
  </si>
  <si>
    <t>18176149075</t>
  </si>
  <si>
    <t>451229200305063622</t>
  </si>
  <si>
    <t>覃秋蓓</t>
  </si>
  <si>
    <t>覃振才</t>
  </si>
  <si>
    <t>451229200501013622</t>
  </si>
  <si>
    <t>黄香</t>
  </si>
  <si>
    <t>大化县北景镇那色村街上屯</t>
  </si>
  <si>
    <t>黄松安</t>
  </si>
  <si>
    <t>451229200407053628</t>
  </si>
  <si>
    <t>韦丹丽</t>
  </si>
  <si>
    <t>大化县北景镇汉达村上达屯</t>
  </si>
  <si>
    <t>韦炳生</t>
  </si>
  <si>
    <t>451229200302160929</t>
  </si>
  <si>
    <t>黄惠琴</t>
  </si>
  <si>
    <t>大化县都阳镇加城村百简屯</t>
  </si>
  <si>
    <t>黄汉坤</t>
  </si>
  <si>
    <t>451229200302112732</t>
  </si>
  <si>
    <t>蒙健达</t>
  </si>
  <si>
    <t>452127200504293319</t>
  </si>
  <si>
    <t>陆炜</t>
  </si>
  <si>
    <t>陆芳典</t>
  </si>
  <si>
    <t>共和乡府</t>
  </si>
  <si>
    <t>452127200309250620</t>
  </si>
  <si>
    <t>韦翠喜</t>
  </si>
  <si>
    <t>马山县乔利乡乐圩村东仁屯</t>
  </si>
  <si>
    <t>韦妹丽</t>
  </si>
  <si>
    <t>451229200306053629</t>
  </si>
  <si>
    <t>蓝正才</t>
  </si>
  <si>
    <t>450122200304272528</t>
  </si>
  <si>
    <t>覃姿静</t>
  </si>
  <si>
    <t>武鸣县锣圩乡村屯</t>
  </si>
  <si>
    <t>陆鲜花</t>
  </si>
  <si>
    <t>451229200606012781</t>
  </si>
  <si>
    <t>苏宇萍</t>
  </si>
  <si>
    <t>韦利依</t>
  </si>
  <si>
    <t>南宁大商汇</t>
  </si>
  <si>
    <t>452731200406151824</t>
  </si>
  <si>
    <t>覃琳斐</t>
  </si>
  <si>
    <t>大化县江南乡塘么村那袍屯</t>
  </si>
  <si>
    <t>覃承伟</t>
  </si>
  <si>
    <t>452731200401024228</t>
  </si>
  <si>
    <t>许舒静</t>
  </si>
  <si>
    <t>许太安</t>
  </si>
  <si>
    <t>451229200103152424</t>
  </si>
  <si>
    <t>蓝诗青</t>
  </si>
  <si>
    <t>蓝玉堂</t>
  </si>
  <si>
    <t>451229200205072126</t>
  </si>
  <si>
    <t>蓝凤菊</t>
  </si>
  <si>
    <t>451229200110052720</t>
  </si>
  <si>
    <t>蒙香春</t>
  </si>
  <si>
    <t>韦英文</t>
  </si>
  <si>
    <t>451229200307100327</t>
  </si>
  <si>
    <t>韦柳茹</t>
  </si>
  <si>
    <t>韦瑞文</t>
  </si>
  <si>
    <t>452731200407043913</t>
  </si>
  <si>
    <t>李胜立</t>
  </si>
  <si>
    <t>李东保</t>
  </si>
  <si>
    <t>450124200308102713</t>
  </si>
  <si>
    <t>窦健荣</t>
  </si>
  <si>
    <t>马山县周鹿乡石塘村坡寨屯</t>
  </si>
  <si>
    <t>窦洪坤</t>
  </si>
  <si>
    <t>452731200409040919</t>
  </si>
  <si>
    <t>黄涛</t>
  </si>
  <si>
    <t>大化县都阳镇都阳村都阳屯</t>
  </si>
  <si>
    <t>孙艳晓</t>
  </si>
  <si>
    <t>451229200401072713</t>
  </si>
  <si>
    <t>韦荣昌</t>
  </si>
  <si>
    <t>452731200310063619</t>
  </si>
  <si>
    <t>黄焯</t>
  </si>
  <si>
    <t>大化县北景镇江栋村必力屯</t>
  </si>
  <si>
    <t>黄吉秀</t>
  </si>
  <si>
    <t>452731200308273617</t>
  </si>
  <si>
    <t>唐启文</t>
  </si>
  <si>
    <t>唐恩</t>
  </si>
  <si>
    <t>45273120040827481x</t>
  </si>
  <si>
    <t>韦磊浩</t>
  </si>
  <si>
    <t>大化县大化镇流水村那板屯</t>
  </si>
  <si>
    <t>韦宏林</t>
  </si>
  <si>
    <t>已退学</t>
  </si>
  <si>
    <t>452127200401082711</t>
  </si>
  <si>
    <t>叶兴贤</t>
  </si>
  <si>
    <t>马山县周鹿乡南邦村朝南屯</t>
  </si>
  <si>
    <t>叶福建</t>
  </si>
  <si>
    <t>452731200312194217</t>
  </si>
  <si>
    <t>谭丰</t>
  </si>
  <si>
    <t>谭权</t>
  </si>
  <si>
    <t>451229200301100617</t>
  </si>
  <si>
    <t>卢星宇</t>
  </si>
  <si>
    <t>卢海流</t>
  </si>
  <si>
    <t>452731200307280313</t>
  </si>
  <si>
    <t>蓝宏桥</t>
  </si>
  <si>
    <t>大化县六也乡豆也村古竹屯</t>
  </si>
  <si>
    <t>蓝桂柏</t>
  </si>
  <si>
    <t>452731200502263623</t>
  </si>
  <si>
    <t>黄小珍</t>
  </si>
  <si>
    <t>大化县北景乡京屯村那乙屯</t>
  </si>
  <si>
    <t>452731200410181823</t>
  </si>
  <si>
    <t>蓝婉静</t>
  </si>
  <si>
    <t>蓝加应</t>
  </si>
  <si>
    <t>451229200408203624</t>
  </si>
  <si>
    <t>刘秀兰</t>
  </si>
  <si>
    <t>大化县北景镇安兰村龙拐屯</t>
  </si>
  <si>
    <t>刘顺永</t>
  </si>
  <si>
    <t>东山乡卫生院</t>
  </si>
  <si>
    <t>452730200309176222</t>
  </si>
  <si>
    <t>卢柳静</t>
  </si>
  <si>
    <t>都安县地苏乡怀道村上一队屯</t>
  </si>
  <si>
    <t>卢正林</t>
  </si>
  <si>
    <t>452731200407154824</t>
  </si>
  <si>
    <t>覃慧兰</t>
  </si>
  <si>
    <t>覃启业</t>
  </si>
  <si>
    <t>452731200212170314</t>
  </si>
  <si>
    <t>韦吉豪</t>
  </si>
  <si>
    <t>大化县六也乡春贵村弄立屯</t>
  </si>
  <si>
    <t>韦祝秋</t>
  </si>
  <si>
    <t>452731200402295134</t>
  </si>
  <si>
    <t>韦振东</t>
  </si>
  <si>
    <t>韦和</t>
  </si>
  <si>
    <t>南宁市西乡塘区衡阳秀灵南社区卫生服务中心</t>
  </si>
  <si>
    <t>452731200401043664</t>
  </si>
  <si>
    <t>覃蕾蕾</t>
  </si>
  <si>
    <t>覃万松</t>
  </si>
  <si>
    <t>17807830919</t>
  </si>
  <si>
    <t>452731200306094826</t>
  </si>
  <si>
    <t>大化县大化镇大调村庆二屯</t>
  </si>
  <si>
    <t>韦孟</t>
  </si>
  <si>
    <t>13517884228</t>
  </si>
  <si>
    <t>451229200408282123</t>
  </si>
  <si>
    <t>谭江鸿</t>
  </si>
  <si>
    <t>谭昌全</t>
  </si>
  <si>
    <t>452127200409160614</t>
  </si>
  <si>
    <t>蓝丞杰</t>
  </si>
  <si>
    <t>马山县乔利乡北良村那细屯</t>
  </si>
  <si>
    <t>452127200405122711</t>
  </si>
  <si>
    <t>大化县周鹿乡石塘村新安屯</t>
  </si>
  <si>
    <t>黄文鸿</t>
  </si>
  <si>
    <t>451229200309132710</t>
  </si>
  <si>
    <t>韦翔鸿</t>
  </si>
  <si>
    <t>大化县镇西乡歪下村弄朋屯</t>
  </si>
  <si>
    <t>韦景参</t>
  </si>
  <si>
    <t>雅龙乡镇西卫生院</t>
  </si>
  <si>
    <t>452731200406200066</t>
  </si>
  <si>
    <t>蓝高健</t>
  </si>
  <si>
    <t>大化县荣华乡村屯</t>
  </si>
  <si>
    <t>蓝荣康</t>
  </si>
  <si>
    <t>451229200305095739</t>
  </si>
  <si>
    <t>吴思</t>
  </si>
  <si>
    <t>大化县大化镇龙口村龙塘屯</t>
  </si>
  <si>
    <t>吴文周</t>
  </si>
  <si>
    <t>451229200108133622</t>
  </si>
  <si>
    <t>蓝里香</t>
  </si>
  <si>
    <t>大化县北景镇安兰村桥林屯</t>
  </si>
  <si>
    <t>蓝介举</t>
  </si>
  <si>
    <t>450702200408215728</t>
  </si>
  <si>
    <t>都安县隆福乡隆福村龙件屯</t>
  </si>
  <si>
    <t>谭维雨</t>
  </si>
  <si>
    <t>452731200311263620</t>
  </si>
  <si>
    <t>大化县北景镇平方村下栏屯</t>
  </si>
  <si>
    <t>黄昌色</t>
  </si>
  <si>
    <t>45122920060604028</t>
  </si>
  <si>
    <t>欧如涛</t>
  </si>
  <si>
    <t>欧辉龙</t>
  </si>
  <si>
    <t>451229200410213610</t>
  </si>
  <si>
    <t>韦肯</t>
  </si>
  <si>
    <t>韦厚铁</t>
  </si>
  <si>
    <t>45273120040425482x</t>
  </si>
  <si>
    <t>黄珍妮</t>
  </si>
  <si>
    <t>大化县大化镇乍良村下欠屯</t>
  </si>
  <si>
    <t>黄炳军</t>
  </si>
  <si>
    <t xml:space="preserve">451229200211152714 </t>
  </si>
  <si>
    <t>韦桂兴</t>
  </si>
  <si>
    <t>韦江霞</t>
  </si>
  <si>
    <t>韦妙兰</t>
  </si>
  <si>
    <t>唐任萄</t>
  </si>
  <si>
    <t>大化县岩滩镇常吉村良片一屯</t>
  </si>
  <si>
    <t>唐伟</t>
  </si>
  <si>
    <t>大化县贡川乡隆江村江垌屯</t>
  </si>
  <si>
    <t>农有权</t>
  </si>
  <si>
    <t>覃蕾</t>
  </si>
  <si>
    <t>大化县岩滩镇协和村那浪屯</t>
  </si>
  <si>
    <t>覃凤刚</t>
  </si>
  <si>
    <t>马山县周鹿乡南邦村潘屯</t>
  </si>
  <si>
    <t>韦振广</t>
  </si>
  <si>
    <t>覃媛丽</t>
  </si>
  <si>
    <t>韦入华</t>
  </si>
  <si>
    <t>大化县工程局乡42栋村16号屯</t>
  </si>
  <si>
    <t>黄平新</t>
  </si>
  <si>
    <t>韦迹菲</t>
  </si>
  <si>
    <t>大化县红电街东路乡三巷村屯</t>
  </si>
  <si>
    <t>刘妹</t>
  </si>
  <si>
    <t>大化县北景镇安兰村弄勇屯</t>
  </si>
  <si>
    <t>张小玲</t>
  </si>
  <si>
    <t>韦岚珍</t>
  </si>
  <si>
    <t>大化县乙圩乡乙圩村巴纳屯</t>
  </si>
  <si>
    <t>韦兆强</t>
  </si>
  <si>
    <t>蓝乘东</t>
  </si>
  <si>
    <t>蓝玉明</t>
  </si>
  <si>
    <t>陈星</t>
  </si>
  <si>
    <t>大化县七百弄乡保上村弄文屯</t>
  </si>
  <si>
    <t>陈云飞</t>
  </si>
  <si>
    <t>兰世金</t>
  </si>
  <si>
    <t>农美东</t>
  </si>
  <si>
    <t>韦欣位</t>
  </si>
  <si>
    <t>大化县雅龙乡竹山村弄花屯</t>
  </si>
  <si>
    <t>蓝敏肖</t>
  </si>
  <si>
    <t>韦洪涛</t>
  </si>
  <si>
    <t>东兰县大同乡板坡村纳外屯</t>
  </si>
  <si>
    <t>韦介文</t>
  </si>
  <si>
    <t>大化体育馆广场</t>
  </si>
  <si>
    <t>蒙宋海</t>
  </si>
  <si>
    <t>蒙永国</t>
  </si>
  <si>
    <t>李金妙</t>
  </si>
  <si>
    <t>李东逸</t>
  </si>
  <si>
    <t>黄浩能</t>
  </si>
  <si>
    <t>黄振兴</t>
  </si>
  <si>
    <t>罗冬艳</t>
  </si>
  <si>
    <t>大化县板升乡八好村弄研屯</t>
  </si>
  <si>
    <t>罗桂忠</t>
  </si>
  <si>
    <t>韦芳芳</t>
  </si>
  <si>
    <t>广西南宁西乡塘北湖电梯公寓</t>
  </si>
  <si>
    <t>451229200302280322</t>
  </si>
  <si>
    <t>蓝慧林</t>
  </si>
  <si>
    <t>451229200401080924</t>
  </si>
  <si>
    <t>覃英姿</t>
  </si>
  <si>
    <t>覃庆标</t>
  </si>
  <si>
    <t>451229200312241247</t>
  </si>
  <si>
    <t>覃林林</t>
  </si>
  <si>
    <t>黄利新</t>
  </si>
  <si>
    <t>452731200310071838</t>
  </si>
  <si>
    <t>蓝天柱</t>
  </si>
  <si>
    <t>蓝必辉</t>
  </si>
  <si>
    <t>广西南宁市青秀区鲤湾路3号国税局宿舍</t>
  </si>
  <si>
    <t>452731200306204511</t>
  </si>
  <si>
    <t>蒙雄相</t>
  </si>
  <si>
    <t>蒙青明</t>
  </si>
  <si>
    <t>452731200406011813</t>
  </si>
  <si>
    <t>覃启渡</t>
  </si>
  <si>
    <t>大化县江南乡塘么村下科屯</t>
  </si>
  <si>
    <t>覃建恒</t>
  </si>
  <si>
    <t>452731200304055137</t>
  </si>
  <si>
    <t>黄光铃</t>
  </si>
  <si>
    <t>黄乃耀</t>
  </si>
  <si>
    <t>451229200307032424</t>
  </si>
  <si>
    <t>蓝依萍</t>
  </si>
  <si>
    <t>蓝海锋</t>
  </si>
  <si>
    <t>452731200209084220</t>
  </si>
  <si>
    <t>李彩丽</t>
  </si>
  <si>
    <t>李永生</t>
  </si>
  <si>
    <t>451229200403091221</t>
  </si>
  <si>
    <t>黄艳金</t>
  </si>
  <si>
    <t>黄景勋</t>
  </si>
  <si>
    <t>451229200308253923</t>
  </si>
  <si>
    <t>覃希妍</t>
  </si>
  <si>
    <t>452731200311230925</t>
  </si>
  <si>
    <t>甘艳姣</t>
  </si>
  <si>
    <t>大化县都阳镇双福村吉屯</t>
  </si>
  <si>
    <t>甘孟仁</t>
  </si>
  <si>
    <t>大化县都阳镇</t>
  </si>
  <si>
    <t>451229200210292713</t>
  </si>
  <si>
    <t>韦昌寿</t>
  </si>
  <si>
    <t>韦桂阳</t>
  </si>
  <si>
    <t>451229200112044222</t>
  </si>
  <si>
    <t>黄兴</t>
  </si>
  <si>
    <t>451229200503151228</t>
  </si>
  <si>
    <t>覃雯雯</t>
  </si>
  <si>
    <t>覃敏浪</t>
  </si>
  <si>
    <t>452731200309111820</t>
  </si>
  <si>
    <t>韦庆琳</t>
  </si>
  <si>
    <t>452731200408200319</t>
  </si>
  <si>
    <t>韦安裕</t>
  </si>
  <si>
    <t>大化县大化镇文化路村236号屯</t>
  </si>
  <si>
    <t>韦金吉</t>
  </si>
  <si>
    <t>451229200210182426</t>
  </si>
  <si>
    <t>韦兰雨</t>
  </si>
  <si>
    <t>大化县板升乡升平村同芽屯</t>
  </si>
  <si>
    <t>韦明珠</t>
  </si>
  <si>
    <t>452731200511172424</t>
  </si>
  <si>
    <t>梁佳雪</t>
  </si>
  <si>
    <t>大化县板升乡弄纳村弄陇屯</t>
  </si>
  <si>
    <t>梁朝兴</t>
  </si>
  <si>
    <t>13557280169</t>
  </si>
  <si>
    <t>靖西市湖润镇</t>
  </si>
  <si>
    <t>452731200503153610</t>
  </si>
  <si>
    <t>覃正波</t>
  </si>
  <si>
    <t>覃茂成</t>
  </si>
  <si>
    <t>451229200410155422</t>
  </si>
  <si>
    <t>陆金远</t>
  </si>
  <si>
    <t>陆荣进</t>
  </si>
  <si>
    <t>451229200107104526</t>
  </si>
  <si>
    <t>蓝卫娟</t>
  </si>
  <si>
    <t>大化县古文乡义和村娅恶屯</t>
  </si>
  <si>
    <t>蓝志周</t>
  </si>
  <si>
    <t>452731200307090325</t>
  </si>
  <si>
    <t>蓝丹培</t>
  </si>
  <si>
    <t>大化县六也乡边弄村下闹5号屯</t>
  </si>
  <si>
    <t>蓝桂尤</t>
  </si>
  <si>
    <t>45122920041102212X</t>
  </si>
  <si>
    <t>韦津米</t>
  </si>
  <si>
    <t>大化县七百弄乡弄良村弄母屯</t>
  </si>
  <si>
    <t>韦仲</t>
  </si>
  <si>
    <t>451229200410195125</t>
  </si>
  <si>
    <t>蒙香芳</t>
  </si>
  <si>
    <t>大化县共和乡古桥村弄灵屯</t>
  </si>
  <si>
    <t>韦小艳</t>
  </si>
  <si>
    <t>大化县共和乡卫生院</t>
  </si>
  <si>
    <t>451229200201122720</t>
  </si>
  <si>
    <t>韦艳妮</t>
  </si>
  <si>
    <t>大化县雅龙乡胜利村弄茶屯</t>
  </si>
  <si>
    <t>班英良</t>
  </si>
  <si>
    <t>15277852173</t>
  </si>
  <si>
    <t>452731200405084826</t>
  </si>
  <si>
    <t>苏燕艳</t>
  </si>
  <si>
    <t>大化县大化镇仁良村东下屯</t>
  </si>
  <si>
    <t>苏红专</t>
  </si>
  <si>
    <t>451229200301172127</t>
  </si>
  <si>
    <t>大化县七百弄乡弄平村上平屯</t>
  </si>
  <si>
    <t>蒙义贤</t>
  </si>
  <si>
    <t>451229200307031827</t>
  </si>
  <si>
    <t>卢小芙</t>
  </si>
  <si>
    <t>大化县江南乡尝梅村示下屯</t>
  </si>
  <si>
    <t>卢永堂</t>
  </si>
  <si>
    <t>451229200408134227</t>
  </si>
  <si>
    <t>覃卫英</t>
  </si>
  <si>
    <t>覃福群</t>
  </si>
  <si>
    <t>452731200310234529</t>
  </si>
  <si>
    <t>韦慧颖</t>
  </si>
  <si>
    <t>韦景锋</t>
  </si>
  <si>
    <t>45122920030722571X</t>
  </si>
  <si>
    <t>韦寒进</t>
  </si>
  <si>
    <t>45273120030708032X</t>
  </si>
  <si>
    <t>黄慧雪</t>
  </si>
  <si>
    <t>大化县六也乡弄茶村新内屯</t>
  </si>
  <si>
    <t>黄建斌</t>
  </si>
  <si>
    <t>451229200304262128</t>
  </si>
  <si>
    <t>杨金桃</t>
  </si>
  <si>
    <t>452731200401090321</t>
  </si>
  <si>
    <t>唐妮香</t>
  </si>
  <si>
    <t>大化县六也乡和平村板下屯</t>
  </si>
  <si>
    <t>唐盛</t>
  </si>
  <si>
    <t>452731200204234293</t>
  </si>
  <si>
    <t>陈彪</t>
  </si>
  <si>
    <t>陈乃祥</t>
  </si>
  <si>
    <t>452731200406274824</t>
  </si>
  <si>
    <t>韦飞媛</t>
  </si>
  <si>
    <t>韦世才</t>
  </si>
  <si>
    <t>452731200406243614</t>
  </si>
  <si>
    <t>黄高剑</t>
  </si>
  <si>
    <t>黄世豪</t>
  </si>
  <si>
    <t>451229200504232716</t>
  </si>
  <si>
    <t>韦佳庆</t>
  </si>
  <si>
    <t>韦瑞权</t>
  </si>
  <si>
    <t>大化雅龙镇西村</t>
  </si>
  <si>
    <t>452731200410044220</t>
  </si>
  <si>
    <t>黄小柔</t>
  </si>
  <si>
    <t>黄承满</t>
  </si>
  <si>
    <t>451229200402280311</t>
  </si>
  <si>
    <t>蓝勤</t>
  </si>
  <si>
    <t>大化县大化镇加司村单仁屯</t>
  </si>
  <si>
    <t>蓝松留</t>
  </si>
  <si>
    <t>452731200401056625</t>
  </si>
  <si>
    <t>蓝葵惠</t>
  </si>
  <si>
    <t>韦利飞</t>
  </si>
  <si>
    <t>451229200408280013</t>
  </si>
  <si>
    <t>韦克键</t>
  </si>
  <si>
    <t>大化县大化镇红电街村南路637号屯</t>
  </si>
  <si>
    <t>韦胜友</t>
  </si>
  <si>
    <t>451229200104202753</t>
  </si>
  <si>
    <t>蒙照杨</t>
  </si>
  <si>
    <t>蒙正龙</t>
  </si>
  <si>
    <t>452731200311110018</t>
  </si>
  <si>
    <t>韦乔译</t>
  </si>
  <si>
    <t>大化县大化镇万利村64号屯</t>
  </si>
  <si>
    <t>韦寒</t>
  </si>
  <si>
    <t>13977837284</t>
  </si>
  <si>
    <t>452731200309074820</t>
  </si>
  <si>
    <t>卢盼盼</t>
  </si>
  <si>
    <t>大化县大化镇大调村弄目屯</t>
  </si>
  <si>
    <t>卢志师</t>
  </si>
  <si>
    <t>452731200310235716</t>
  </si>
  <si>
    <t>韦霄峰</t>
  </si>
  <si>
    <t>韦乃标</t>
  </si>
  <si>
    <t>452731200311253924</t>
  </si>
  <si>
    <t>韦丽斯</t>
  </si>
  <si>
    <t>452731200312156616</t>
  </si>
  <si>
    <t>韦孟杰</t>
  </si>
  <si>
    <t>韦善</t>
  </si>
  <si>
    <t>452731200311082723</t>
  </si>
  <si>
    <t>覃丹凤</t>
  </si>
  <si>
    <t>大化县雅龙乡红日村弄努屯</t>
  </si>
  <si>
    <t>覃香权</t>
  </si>
  <si>
    <t>451229200410281226</t>
  </si>
  <si>
    <t>覃红艳</t>
  </si>
  <si>
    <t>覃志学</t>
  </si>
  <si>
    <t>452731200104162712</t>
  </si>
  <si>
    <t>韦兴</t>
  </si>
  <si>
    <t>大化县雅龙乡雅林村弄教屯</t>
  </si>
  <si>
    <t>韦福参</t>
  </si>
  <si>
    <t>452731200211291819</t>
  </si>
  <si>
    <t>唐云龙</t>
  </si>
  <si>
    <t>大化县古文乡怀雄村干怀屯</t>
  </si>
  <si>
    <t>唐秀成</t>
  </si>
  <si>
    <t>451229200401082129</t>
  </si>
  <si>
    <t>蓝水秀</t>
  </si>
  <si>
    <t>蓝志文</t>
  </si>
  <si>
    <t>451229200402223624</t>
  </si>
  <si>
    <t>刘小琴</t>
  </si>
  <si>
    <t>大化县北景镇那色村那冠屯</t>
  </si>
  <si>
    <t>刘南江</t>
  </si>
  <si>
    <t>452731200310162422</t>
  </si>
  <si>
    <t>覃秋利</t>
  </si>
  <si>
    <t>覃雄年</t>
  </si>
  <si>
    <t>板升中心卫生院</t>
  </si>
  <si>
    <t>450923200306216167</t>
  </si>
  <si>
    <t>罗彦婷</t>
  </si>
  <si>
    <t>玉林县凤山乡竹围村万子田队屯</t>
  </si>
  <si>
    <t>罗勇</t>
  </si>
  <si>
    <t>451229200202284529</t>
  </si>
  <si>
    <t>卢月春</t>
  </si>
  <si>
    <t>卢志坚</t>
  </si>
  <si>
    <t>451229200211143920</t>
  </si>
  <si>
    <t>韦玉雨</t>
  </si>
  <si>
    <t>大化县乙圩乡巴岩村上也屯</t>
  </si>
  <si>
    <t>唐金妹</t>
  </si>
  <si>
    <t>18877824864</t>
  </si>
  <si>
    <t>452127200303254225</t>
  </si>
  <si>
    <t>黄兰妹</t>
  </si>
  <si>
    <t>马山县周鹿乡智超村方村屯</t>
  </si>
  <si>
    <t>王桂娥</t>
  </si>
  <si>
    <t>18278868770</t>
  </si>
  <si>
    <t>452731200303180913</t>
  </si>
  <si>
    <t>李佳鑫</t>
  </si>
  <si>
    <t>李海</t>
  </si>
  <si>
    <t>451229200405280325</t>
  </si>
  <si>
    <t>杨丽</t>
  </si>
  <si>
    <t>大化县六也乡华善村屯</t>
  </si>
  <si>
    <t>杨润江</t>
  </si>
  <si>
    <t>451229200108084213</t>
  </si>
  <si>
    <t>韦文灵</t>
  </si>
  <si>
    <t>韦永军</t>
  </si>
  <si>
    <t>452731200405124816</t>
  </si>
  <si>
    <t>韦淇巍</t>
  </si>
  <si>
    <t>大化县大化镇流水村板新屯</t>
  </si>
  <si>
    <t>韦钧耀</t>
  </si>
  <si>
    <t>451229200906022711</t>
  </si>
  <si>
    <t>班昌伟</t>
  </si>
  <si>
    <t>大化县雅龙乡胜利村弄肥屯</t>
  </si>
  <si>
    <t>蒙秋花</t>
  </si>
  <si>
    <t>大化雅龙卫生院</t>
  </si>
  <si>
    <t>452731200312073634</t>
  </si>
  <si>
    <t>陈昌磊</t>
  </si>
  <si>
    <t>陈庆南</t>
  </si>
  <si>
    <t>17807832183</t>
  </si>
  <si>
    <t>450124200506112728</t>
  </si>
  <si>
    <t>陈红燕</t>
  </si>
  <si>
    <t>马山县周鹿镇石塘村甘古屯</t>
  </si>
  <si>
    <t>陈国胜</t>
  </si>
  <si>
    <t>13978173430</t>
  </si>
  <si>
    <t>451229200502052439</t>
  </si>
  <si>
    <t>何武泉</t>
  </si>
  <si>
    <t>大化县板升乡弄从村奔伦屯</t>
  </si>
  <si>
    <t>何文切</t>
  </si>
  <si>
    <t>450124200401162710</t>
  </si>
  <si>
    <t>黄宏祥</t>
  </si>
  <si>
    <t>马山县周鹿镇琴马村潘灯屯</t>
  </si>
  <si>
    <t>黄钦英</t>
  </si>
  <si>
    <t>13659603511</t>
  </si>
  <si>
    <t>452731200502036025</t>
  </si>
  <si>
    <t>大化县大化镇工程局村红河北路屯</t>
  </si>
  <si>
    <t>黄启武</t>
  </si>
  <si>
    <t>15078635466</t>
  </si>
  <si>
    <t>452731200403191812</t>
  </si>
  <si>
    <t>黄金航</t>
  </si>
  <si>
    <t>大化县江南乡上和村古干屯</t>
  </si>
  <si>
    <t>潘玉梅</t>
  </si>
  <si>
    <t>18378896856</t>
  </si>
  <si>
    <t>452731200412050915</t>
  </si>
  <si>
    <t>黄镭</t>
  </si>
  <si>
    <t>大化县都阳镇双福村上林屯27号屯</t>
  </si>
  <si>
    <t>黄福</t>
  </si>
  <si>
    <t>451229200503021829</t>
  </si>
  <si>
    <t>黄淋净</t>
  </si>
  <si>
    <t>大化县江南乡带林村那兴屯</t>
  </si>
  <si>
    <t>黄裕阳</t>
  </si>
  <si>
    <t>451229200503023912</t>
  </si>
  <si>
    <t>451227200509251593</t>
  </si>
  <si>
    <t>黄明攒</t>
  </si>
  <si>
    <t>巴马县百林乡阳春村布娘屯</t>
  </si>
  <si>
    <t>黄光锋</t>
  </si>
  <si>
    <t>18277828529</t>
  </si>
  <si>
    <t>百林乡长卫生院</t>
  </si>
  <si>
    <t>451229200410153910</t>
  </si>
  <si>
    <t>黄年</t>
  </si>
  <si>
    <t>大化县乙圩乡巴岩村那达屯</t>
  </si>
  <si>
    <t>黄世军</t>
  </si>
  <si>
    <t>452731200406151816</t>
  </si>
  <si>
    <t>黄清实</t>
  </si>
  <si>
    <t>黄秀</t>
  </si>
  <si>
    <t>452731200409130914</t>
  </si>
  <si>
    <t>黄覃富</t>
  </si>
  <si>
    <t>黄卓</t>
  </si>
  <si>
    <t>452731200402182711</t>
  </si>
  <si>
    <t>黄显栋</t>
  </si>
  <si>
    <t>大化县雅龙乡道德村古上屯11号屯</t>
  </si>
  <si>
    <t>黄庆付</t>
  </si>
  <si>
    <t xml:space="preserve">
大化体育广场</t>
  </si>
  <si>
    <t>45273120040511663X</t>
  </si>
  <si>
    <t>黄学康</t>
  </si>
  <si>
    <t>大化县百马乡百马村百马街上173号屯</t>
  </si>
  <si>
    <t>黄健</t>
  </si>
  <si>
    <t>18776875086</t>
  </si>
  <si>
    <t>452731200404261819</t>
  </si>
  <si>
    <t>黄勇坚</t>
  </si>
  <si>
    <t>大化县江南乡发瑞村板道屯</t>
  </si>
  <si>
    <t>黄宏军</t>
  </si>
  <si>
    <t>451229200403231220</t>
  </si>
  <si>
    <t>黄玉</t>
  </si>
  <si>
    <t>大化县岩滩镇吉发村江洪屯15号屯</t>
  </si>
  <si>
    <t>黄炳康</t>
  </si>
  <si>
    <t>岩滩镇中心卫生医院</t>
  </si>
  <si>
    <t>451229200405252113</t>
  </si>
  <si>
    <t>蓝海飞</t>
  </si>
  <si>
    <t>大化县七百弄乡弄雄村木耳屯6号屯</t>
  </si>
  <si>
    <t>蓝志强</t>
  </si>
  <si>
    <t>18176755560</t>
  </si>
  <si>
    <t>451229200601094511</t>
  </si>
  <si>
    <t>蓝家彬</t>
  </si>
  <si>
    <t>大化县大化镇红河北路村57号屯</t>
  </si>
  <si>
    <t>蓝修荣</t>
  </si>
  <si>
    <t>451229200410152440</t>
  </si>
  <si>
    <t>蓝素花</t>
  </si>
  <si>
    <t>大化县板升乡八好村弄平屯3号屯</t>
  </si>
  <si>
    <t>17807717957</t>
  </si>
  <si>
    <t>451229200702222121</t>
  </si>
  <si>
    <t>蓝小梅</t>
  </si>
  <si>
    <t>大化县七百弄乡弄合村西满屯59号屯</t>
  </si>
  <si>
    <t>蓝志东</t>
  </si>
  <si>
    <t>451229200505083927</t>
  </si>
  <si>
    <t>李秀莲</t>
  </si>
  <si>
    <t>大化县乙圩乡乙圩村那浪屯</t>
  </si>
  <si>
    <t>覃华方</t>
  </si>
  <si>
    <t>15907782410</t>
  </si>
  <si>
    <t>451229200503143914</t>
  </si>
  <si>
    <t>李艺程</t>
  </si>
  <si>
    <t>大化县岩滩镇左岸东村路8号屯</t>
  </si>
  <si>
    <t>李斌</t>
  </si>
  <si>
    <t>13877896271</t>
  </si>
  <si>
    <t>45122920040829452X</t>
  </si>
  <si>
    <t>卢柳雪</t>
  </si>
  <si>
    <t>卢志贵</t>
  </si>
  <si>
    <t>18376973426</t>
  </si>
  <si>
    <t>451229200407095756</t>
  </si>
  <si>
    <t>陆泓浩</t>
  </si>
  <si>
    <t>452731200312146629</t>
  </si>
  <si>
    <t>陆奕湘</t>
  </si>
  <si>
    <t>大化县古河乡四联村现林二队84号屯</t>
  </si>
  <si>
    <t>蓝利燕</t>
  </si>
  <si>
    <t>13877833609</t>
  </si>
  <si>
    <t>452731200409245113</t>
  </si>
  <si>
    <t>陆泽宇</t>
  </si>
  <si>
    <t>陆正加</t>
  </si>
  <si>
    <t>18825938056</t>
  </si>
  <si>
    <t>452731200502125714</t>
  </si>
  <si>
    <t>罗宝政</t>
  </si>
  <si>
    <t>大化县大化镇塘古路村4号屯</t>
  </si>
  <si>
    <t>罗全义</t>
  </si>
  <si>
    <t>13557181772</t>
  </si>
  <si>
    <t>451229200602105112</t>
  </si>
  <si>
    <t>罗旺城</t>
  </si>
  <si>
    <t>451229200510152747</t>
  </si>
  <si>
    <t>罗玉苑</t>
  </si>
  <si>
    <t>罗桂业</t>
  </si>
  <si>
    <t>雅龙卫生医院</t>
  </si>
  <si>
    <t>452731200506270935</t>
  </si>
  <si>
    <t>马光续</t>
  </si>
  <si>
    <t>大化县都阳镇都阳村中团屯58号屯</t>
  </si>
  <si>
    <t>马瑞海</t>
  </si>
  <si>
    <t>13407753232</t>
  </si>
  <si>
    <t>广西省河池市大化县都阳镇临时接种点</t>
  </si>
  <si>
    <t>451229200402262113</t>
  </si>
  <si>
    <t>蒙福亮</t>
  </si>
  <si>
    <t>大化县七百弄乡弄平村弄费屯15号屯</t>
  </si>
  <si>
    <t>蒙美隆</t>
  </si>
  <si>
    <t>15220889219</t>
  </si>
  <si>
    <t>广东省中山市</t>
  </si>
  <si>
    <t>广东省，中山市，东凤镇，天舟智谷创新园</t>
  </si>
  <si>
    <t>45122920021222241x</t>
  </si>
  <si>
    <t>蒙桂合</t>
  </si>
  <si>
    <t>大化县板升乡弄勇村弄作屯19号屯</t>
  </si>
  <si>
    <t>蒙玉凡</t>
  </si>
  <si>
    <t>451229200511202419</t>
  </si>
  <si>
    <t>大化县板升乡八好村弄联屯3号屯</t>
  </si>
  <si>
    <t>罗凤菊</t>
  </si>
  <si>
    <t>18819615596</t>
  </si>
  <si>
    <t>451229200501022131</t>
  </si>
  <si>
    <t>蒙锦财</t>
  </si>
  <si>
    <t>蒙玉辉</t>
  </si>
  <si>
    <t>19978845418</t>
  </si>
  <si>
    <t>451229200309152737</t>
  </si>
  <si>
    <t>蒙仁峰</t>
  </si>
  <si>
    <t>17344512647</t>
  </si>
  <si>
    <t>452731200309163313</t>
  </si>
  <si>
    <t>蒙庆</t>
  </si>
  <si>
    <t>大化县北景镇板兰村老好屯</t>
  </si>
  <si>
    <t>蒙朝荣</t>
  </si>
  <si>
    <t>17754593629</t>
  </si>
  <si>
    <t>451229200404282126</t>
  </si>
  <si>
    <t>蒙音潞</t>
  </si>
  <si>
    <t>大化县七百弄乡戈从村下阶屯6号屯</t>
  </si>
  <si>
    <t>蒙光理</t>
  </si>
  <si>
    <t>广西省河池市大化瑶族自治县七百弄乡</t>
  </si>
  <si>
    <t>广东湛江市，麻章区，冯村砖厂</t>
  </si>
  <si>
    <t>451229200601085711</t>
  </si>
  <si>
    <t>蒙珍宝</t>
  </si>
  <si>
    <t>大化县大化镇龙马村龙着屯2号屯</t>
  </si>
  <si>
    <t>蒙国电</t>
  </si>
  <si>
    <t>15277782694</t>
  </si>
  <si>
    <t>450125200410230910</t>
  </si>
  <si>
    <t>潘恒林</t>
  </si>
  <si>
    <t>上林县三里镇山河村岜妻庄32号屯</t>
  </si>
  <si>
    <t>潘绍学</t>
  </si>
  <si>
    <t>15994788994</t>
  </si>
  <si>
    <t>广西省南宁市上林县三里镇</t>
  </si>
  <si>
    <t>451229200307112411</t>
  </si>
  <si>
    <t>冉义高</t>
  </si>
  <si>
    <t>大化县板升乡弄系村弄郎屯23号屯</t>
  </si>
  <si>
    <t>冉光培</t>
  </si>
  <si>
    <t>18176744803</t>
  </si>
  <si>
    <t>452731200303112419</t>
  </si>
  <si>
    <t>冉毅快</t>
  </si>
  <si>
    <t>冉光苏</t>
  </si>
  <si>
    <t>45122920050222451x</t>
  </si>
  <si>
    <t>苏赫</t>
  </si>
  <si>
    <t>大化县古文乡良美村弄朝屯</t>
  </si>
  <si>
    <t>苏胜</t>
  </si>
  <si>
    <t>13877817098</t>
  </si>
  <si>
    <t>广西省大化县古文乡</t>
  </si>
  <si>
    <t>452731200510200112</t>
  </si>
  <si>
    <t>覃东旭</t>
  </si>
  <si>
    <t>大化县百马乡科优村用内屯</t>
  </si>
  <si>
    <t>覃月珍</t>
  </si>
  <si>
    <t>13481865417</t>
  </si>
  <si>
    <t>452127200501090911</t>
  </si>
  <si>
    <t>覃高雄</t>
  </si>
  <si>
    <t>马山县林圩镇伏兴村上覃屯28号屯</t>
  </si>
  <si>
    <t>覃尚智</t>
  </si>
  <si>
    <t>452731200411060919</t>
  </si>
  <si>
    <t>覃冠尊</t>
  </si>
  <si>
    <t>大化县都阳镇都阳村红都街325号屯</t>
  </si>
  <si>
    <t>覃宝荣</t>
  </si>
  <si>
    <t>13481869225</t>
  </si>
  <si>
    <t>452731200411104811</t>
  </si>
  <si>
    <t>覃华满</t>
  </si>
  <si>
    <t>大化县大化镇上旗村古下屯3号屯</t>
  </si>
  <si>
    <t>覃汉锋</t>
  </si>
  <si>
    <t>15577827124</t>
  </si>
  <si>
    <t>451229200601270917</t>
  </si>
  <si>
    <t>覃国汉</t>
  </si>
  <si>
    <t>都阳中心卫生院</t>
  </si>
  <si>
    <t>45273120030608031X</t>
  </si>
  <si>
    <t>覃仕典</t>
  </si>
  <si>
    <t>大化县六也乡吞依村坤下屯9号屯</t>
  </si>
  <si>
    <t>18269196321</t>
  </si>
  <si>
    <t>452731200501081211</t>
  </si>
  <si>
    <t>覃延东</t>
  </si>
  <si>
    <t>大化县岩滩镇下皇村皇三屯</t>
  </si>
  <si>
    <t>覃伯群</t>
  </si>
  <si>
    <t>13737965868</t>
  </si>
  <si>
    <t>岩滩镇中心医院</t>
  </si>
  <si>
    <t>452731200312172413</t>
  </si>
  <si>
    <t>覃榆钧</t>
  </si>
  <si>
    <t>大化县板升乡升平村拉哄屯1号屯</t>
  </si>
  <si>
    <t>覃明锋</t>
  </si>
  <si>
    <t>13481848929</t>
  </si>
  <si>
    <t>451229200511282711</t>
  </si>
  <si>
    <t>唐天树</t>
  </si>
  <si>
    <t>大化县雅龙乡西村凡上屯</t>
  </si>
  <si>
    <t>唐毓甫</t>
  </si>
  <si>
    <t>18178893127</t>
  </si>
  <si>
    <t>452731200502060615</t>
  </si>
  <si>
    <t>大化县百马乡永靖村板严屯12号屯</t>
  </si>
  <si>
    <t>唐松立</t>
  </si>
  <si>
    <t>13877895376</t>
  </si>
  <si>
    <t>大化新冠临时接种点</t>
  </si>
  <si>
    <t>451229200409012731</t>
  </si>
  <si>
    <t>韦炳涛</t>
  </si>
  <si>
    <t>452731200408030911</t>
  </si>
  <si>
    <t>韦昌君</t>
  </si>
  <si>
    <t>韦德焕</t>
  </si>
  <si>
    <t>广西省河池市大化显都阳镇室内接种点</t>
  </si>
  <si>
    <t>452731200408080038</t>
  </si>
  <si>
    <t>韦昌析</t>
  </si>
  <si>
    <t>大化县大化镇大调村龙布屯</t>
  </si>
  <si>
    <t>韦李仁</t>
  </si>
  <si>
    <t>451229200610230335</t>
  </si>
  <si>
    <t>韦朝影</t>
  </si>
  <si>
    <t>大化县大化镇流水村中一屯</t>
  </si>
  <si>
    <t>韦存</t>
  </si>
  <si>
    <t>15118843737</t>
  </si>
  <si>
    <t>451229200310151221</t>
  </si>
  <si>
    <t>韦春景</t>
  </si>
  <si>
    <t>大化县岩滩镇棉山村板林屯14号屯</t>
  </si>
  <si>
    <t>韦德明</t>
  </si>
  <si>
    <t>15277849720</t>
  </si>
  <si>
    <t>岩滩镇府</t>
  </si>
  <si>
    <t>451229200312215727</t>
  </si>
  <si>
    <t>韦凤萍</t>
  </si>
  <si>
    <t>大化县大化镇龙口村雷旺屯9号屯</t>
  </si>
  <si>
    <t>13788387125</t>
  </si>
  <si>
    <t>452731200404295410</t>
  </si>
  <si>
    <t>韦富才</t>
  </si>
  <si>
    <t>大化县大化镇龙马村塘党屯77号屯</t>
  </si>
  <si>
    <t>韦冠王</t>
  </si>
  <si>
    <t>18378899238</t>
  </si>
  <si>
    <t>451229200307125727</t>
  </si>
  <si>
    <t>韦兰金</t>
  </si>
  <si>
    <t>15277855499</t>
  </si>
  <si>
    <t>451229200508130020</t>
  </si>
  <si>
    <t>韦兰玲</t>
  </si>
  <si>
    <t>大化县大化镇双排村松干屯</t>
  </si>
  <si>
    <t>韦汉石</t>
  </si>
  <si>
    <t>18620106884</t>
  </si>
  <si>
    <t>452731200411034841</t>
  </si>
  <si>
    <t>韦柳妮</t>
  </si>
  <si>
    <t>大化县大化镇达悟村五三屯33号屯</t>
  </si>
  <si>
    <t>韦朗成</t>
  </si>
  <si>
    <t>13481867745</t>
  </si>
  <si>
    <t>452731200312265716</t>
  </si>
  <si>
    <t>大化县大化镇古感村坡球屯18号屯</t>
  </si>
  <si>
    <t>韦寒寿</t>
  </si>
  <si>
    <t>15277848289</t>
  </si>
  <si>
    <t>451229200311151215</t>
  </si>
  <si>
    <t>韦清义</t>
  </si>
  <si>
    <t>韦智高</t>
  </si>
  <si>
    <t>13717048658</t>
  </si>
  <si>
    <t>451229200412240022</t>
  </si>
  <si>
    <t>韦如慧</t>
  </si>
  <si>
    <t>大化县大化镇凤翔村弄乃屯26号屯</t>
  </si>
  <si>
    <t>18070862011</t>
  </si>
  <si>
    <t>452730200409016517</t>
  </si>
  <si>
    <t>韦寿全</t>
  </si>
  <si>
    <t>大化县大化镇百秀村红星屯89号屯</t>
  </si>
  <si>
    <t>韦海克</t>
  </si>
  <si>
    <t>18776874821</t>
  </si>
  <si>
    <t>452731200507130045</t>
  </si>
  <si>
    <t>韦斯娜</t>
  </si>
  <si>
    <t>韦元流</t>
  </si>
  <si>
    <t>18177872595</t>
  </si>
  <si>
    <t>452731200403283149</t>
  </si>
  <si>
    <t>韦文利</t>
  </si>
  <si>
    <t>韦祖科</t>
  </si>
  <si>
    <t>451229200405275710</t>
  </si>
  <si>
    <t>韦香福</t>
  </si>
  <si>
    <t>大化县大化镇城内村丹丈屯7号屯</t>
  </si>
  <si>
    <t>韦书仁</t>
  </si>
  <si>
    <t>19907882517</t>
  </si>
  <si>
    <t>45273120040908003X</t>
  </si>
  <si>
    <t>韦雄耕</t>
  </si>
  <si>
    <t>大化县大化镇波了村定马屯27号屯</t>
  </si>
  <si>
    <t>兰小妹</t>
  </si>
  <si>
    <t>452731200507301836</t>
  </si>
  <si>
    <t>韦耀顺</t>
  </si>
  <si>
    <t>韦再培</t>
  </si>
  <si>
    <t>13712587926</t>
  </si>
  <si>
    <t>广东省东莞市南城区</t>
  </si>
  <si>
    <t>45122920041119364X</t>
  </si>
  <si>
    <t>韦园园</t>
  </si>
  <si>
    <t>韦炳光</t>
  </si>
  <si>
    <t>13680358347</t>
  </si>
  <si>
    <t>451229200303022712</t>
  </si>
  <si>
    <t>韦增冠</t>
  </si>
  <si>
    <t>大化县雅龙乡林茂村弄枕屯31号屯</t>
  </si>
  <si>
    <t>18877843940</t>
  </si>
  <si>
    <t>452731200407184812</t>
  </si>
  <si>
    <t>韦正纯</t>
  </si>
  <si>
    <t>大化县大化镇凤翔村下甫屯12号屯</t>
  </si>
  <si>
    <t>15277856034</t>
  </si>
  <si>
    <t>451229200409072419</t>
  </si>
  <si>
    <t>杨代管</t>
  </si>
  <si>
    <t>大化县板升乡弄从村后洞屯35号屯</t>
  </si>
  <si>
    <t>杨世伦</t>
  </si>
  <si>
    <t>18978755528</t>
  </si>
  <si>
    <t>451229200410200617</t>
  </si>
  <si>
    <t>易煌</t>
  </si>
  <si>
    <t>大化县百马乡下和村娅伴屯1号屯</t>
  </si>
  <si>
    <t>易永胜</t>
  </si>
  <si>
    <t>18172031253</t>
  </si>
  <si>
    <t>南宁市西乡塘区</t>
  </si>
  <si>
    <t>451229200505181228</t>
  </si>
  <si>
    <t>韦咏汕</t>
  </si>
  <si>
    <t>大化县岩滩镇棉山村六炸屯6号屯</t>
  </si>
  <si>
    <t>韦立</t>
  </si>
  <si>
    <t>451229200010262712</t>
  </si>
  <si>
    <t>韦志宁</t>
  </si>
  <si>
    <t>大化县雅龙乡胜利村弄代屯14号屯</t>
  </si>
  <si>
    <t>蒙吉珍</t>
  </si>
  <si>
    <t>451229200410205119</t>
  </si>
  <si>
    <t>黄石</t>
  </si>
  <si>
    <t>黄庆科</t>
  </si>
  <si>
    <t>451229200405261239</t>
  </si>
  <si>
    <t>黄通政</t>
  </si>
  <si>
    <t>大化县岩滩镇棉山村棉一屯11号屯</t>
  </si>
  <si>
    <t>黄规</t>
  </si>
  <si>
    <t>452731200505313913</t>
  </si>
  <si>
    <t>黄伟业</t>
  </si>
  <si>
    <t>黄中凤</t>
  </si>
  <si>
    <t>451228200508135327</t>
  </si>
  <si>
    <t>黄晓雅</t>
  </si>
  <si>
    <t>大化县古文乡义和村林宏13号屯</t>
  </si>
  <si>
    <t>黄国汉</t>
  </si>
  <si>
    <t>18776768679</t>
  </si>
  <si>
    <t>452731200506146037</t>
  </si>
  <si>
    <t>黄孝呈</t>
  </si>
  <si>
    <t>大化县建丰北乡路东四村巷15号屯</t>
  </si>
  <si>
    <t>黄忠吉</t>
  </si>
  <si>
    <t>13737981758</t>
  </si>
  <si>
    <t>45273120050124421X</t>
  </si>
  <si>
    <t>黄运奖</t>
  </si>
  <si>
    <t>黄文献</t>
  </si>
  <si>
    <t>15977807126</t>
  </si>
  <si>
    <t>451229200405192413</t>
  </si>
  <si>
    <t>蓝福</t>
  </si>
  <si>
    <t>大化县板升乡弄郎村卡响屯22号屯</t>
  </si>
  <si>
    <t>蓝朝成</t>
  </si>
  <si>
    <t>19977938378</t>
  </si>
  <si>
    <t>452731200411250317</t>
  </si>
  <si>
    <t>蓝杰俊</t>
  </si>
  <si>
    <t>大化县六也乡春贵村下仁屯</t>
  </si>
  <si>
    <t>韦正锋</t>
  </si>
  <si>
    <t>19977846950</t>
  </si>
  <si>
    <t>452731200503133628</t>
  </si>
  <si>
    <t>卢秋颖</t>
  </si>
  <si>
    <t>李小爱</t>
  </si>
  <si>
    <t>451229200410061813</t>
  </si>
  <si>
    <t>卢胜波</t>
  </si>
  <si>
    <t>大化县江南乡龙凤村古解屯</t>
  </si>
  <si>
    <t>卢战</t>
  </si>
  <si>
    <t>19127211692</t>
  </si>
  <si>
    <t>452731200502095121</t>
  </si>
  <si>
    <t>陆秋婷</t>
  </si>
  <si>
    <t>大化县共和乡共和村感京屯18号屯</t>
  </si>
  <si>
    <t>陆启林</t>
  </si>
  <si>
    <t>452731200503055711</t>
  </si>
  <si>
    <t>陆云鑫</t>
  </si>
  <si>
    <t>大化县大化镇大化镇村红电南路152号屯</t>
  </si>
  <si>
    <t>陆宏</t>
  </si>
  <si>
    <t>451229200409152427</t>
  </si>
  <si>
    <t>罗艳春</t>
  </si>
  <si>
    <t>大化县板升乡弄勇村弄板屯</t>
  </si>
  <si>
    <t>罗桂金</t>
  </si>
  <si>
    <t>18407782917</t>
  </si>
  <si>
    <t>451229200408205718</t>
  </si>
  <si>
    <t>毛东影</t>
  </si>
  <si>
    <t>大化县大化镇百秀村百齐屯12号屯</t>
  </si>
  <si>
    <t>毛巴庆</t>
  </si>
  <si>
    <t>13667780078</t>
  </si>
  <si>
    <t>大化镇妇幼保健院</t>
  </si>
  <si>
    <t>45122920050603211X</t>
  </si>
  <si>
    <t>大化县七百弄乡弄合村村弄根屯2号屯</t>
  </si>
  <si>
    <t>蒙桂宏</t>
  </si>
  <si>
    <t>19978835094</t>
  </si>
  <si>
    <t>七百弄乡卫生间</t>
  </si>
  <si>
    <t>451229200211152755</t>
  </si>
  <si>
    <t>蒙金兴</t>
  </si>
  <si>
    <t>大化县雅龙乡胜利村弄卜屯</t>
  </si>
  <si>
    <t>蒙绍敏</t>
  </si>
  <si>
    <t>18176149651</t>
  </si>
  <si>
    <t>大化县体育</t>
  </si>
  <si>
    <t>451229200305102476</t>
  </si>
  <si>
    <t>蒙志白</t>
  </si>
  <si>
    <t>大化县板升乡八好村弄田屯14号屯</t>
  </si>
  <si>
    <t>蒙绍刚</t>
  </si>
  <si>
    <t>13481192639</t>
  </si>
  <si>
    <t>452731200401240916</t>
  </si>
  <si>
    <t>覃庚</t>
  </si>
  <si>
    <t>覃仲乐</t>
  </si>
  <si>
    <t>452731200508314217</t>
  </si>
  <si>
    <t>覃健</t>
  </si>
  <si>
    <t>覃福清</t>
  </si>
  <si>
    <t>15878685037</t>
  </si>
  <si>
    <t>452731200411260611</t>
  </si>
  <si>
    <t>覃梁葆</t>
  </si>
  <si>
    <t>大化县百马乡百马村刁林三队14号屯</t>
  </si>
  <si>
    <t>覃杨军</t>
  </si>
  <si>
    <t>18677882425</t>
  </si>
  <si>
    <t>451229200208181213</t>
  </si>
  <si>
    <t>覃明源</t>
  </si>
  <si>
    <t>大化县岩滩镇棉山村坡旁一屯15号屯</t>
  </si>
  <si>
    <t>覃志辉</t>
  </si>
  <si>
    <t>实际年龄未到18岁</t>
  </si>
  <si>
    <t>452731200405035418</t>
  </si>
  <si>
    <t>覃日泉</t>
  </si>
  <si>
    <t>大化县贡川乡覃下屯村8号屯</t>
  </si>
  <si>
    <t>覃忠义</t>
  </si>
  <si>
    <t>13877876764</t>
  </si>
  <si>
    <t>451229200502081213</t>
  </si>
  <si>
    <t>覃文良</t>
  </si>
  <si>
    <t>覃理贵</t>
  </si>
  <si>
    <t>451229200405142758</t>
  </si>
  <si>
    <t>唐明旺</t>
  </si>
  <si>
    <t>大化县雅龙乡西村弄凡屯</t>
  </si>
  <si>
    <t>唐毓炮</t>
  </si>
  <si>
    <t>452731200412255128</t>
  </si>
  <si>
    <t>唐雪梦</t>
  </si>
  <si>
    <t>唐奇景</t>
  </si>
  <si>
    <t>15277851211</t>
  </si>
  <si>
    <t>451229200412182715</t>
  </si>
  <si>
    <t>唐运乔</t>
  </si>
  <si>
    <t>大化县雅龙乡道德村弄包屯</t>
  </si>
  <si>
    <t>韦兰喜</t>
  </si>
  <si>
    <t>451229200409215731</t>
  </si>
  <si>
    <t>王志亮</t>
  </si>
  <si>
    <t>大化县大化镇龙马村周屯队7号屯</t>
  </si>
  <si>
    <t>王统克</t>
  </si>
  <si>
    <t>18178891206</t>
  </si>
  <si>
    <t>451229200711105111</t>
  </si>
  <si>
    <t>韦宝伦</t>
  </si>
  <si>
    <t>大化县共和乡碧城村六队29号屯</t>
  </si>
  <si>
    <t>19977826811</t>
  </si>
  <si>
    <t>452731200406215410</t>
  </si>
  <si>
    <t>韦继淇</t>
  </si>
  <si>
    <t>大化县大化镇龙口村龙口街69号屯</t>
  </si>
  <si>
    <t>451229200507305714</t>
  </si>
  <si>
    <t>韦嘉康</t>
  </si>
  <si>
    <t>大化县大化镇龙马村古托屯39号屯</t>
  </si>
  <si>
    <t>韦文兄</t>
  </si>
  <si>
    <t>452731200510110010</t>
  </si>
  <si>
    <t>韦康顺</t>
  </si>
  <si>
    <t>大化县大化镇大调村庆四屯5号屯</t>
  </si>
  <si>
    <t>韦荣明</t>
  </si>
  <si>
    <t>广州市海珠区官洲街道社区卫生服务中心</t>
  </si>
  <si>
    <t>广州市海珠区官洲街道仑头村北约三巷1号之一</t>
  </si>
  <si>
    <t>450124200411132777</t>
  </si>
  <si>
    <t>韦路</t>
  </si>
  <si>
    <t>马山县周鹿镇坛利村六利屯</t>
  </si>
  <si>
    <t>陈爱荣</t>
  </si>
  <si>
    <t>大化县镇南福景花园</t>
  </si>
  <si>
    <t>452731200401131218</t>
  </si>
  <si>
    <t>韦敏高</t>
  </si>
  <si>
    <t>韦伟能</t>
  </si>
  <si>
    <t>452731200408055713</t>
  </si>
  <si>
    <t>大化县大化镇古感村局劳屯</t>
  </si>
  <si>
    <t>韦相斌</t>
  </si>
  <si>
    <t>2021.7.22</t>
  </si>
  <si>
    <t>451229200509032713</t>
  </si>
  <si>
    <t>韦任泽</t>
  </si>
  <si>
    <t>大化县雅龙乡西村弄机屯46号屯</t>
  </si>
  <si>
    <t>15277783189</t>
  </si>
  <si>
    <t>452731200311221228</t>
  </si>
  <si>
    <t>韦雪连</t>
  </si>
  <si>
    <t>大化县岩滩镇协合村那用屯号屯</t>
  </si>
  <si>
    <t>韦用伦</t>
  </si>
  <si>
    <t>451229200205182763</t>
  </si>
  <si>
    <t>韦月情</t>
  </si>
  <si>
    <t>大化县雅龙乡盘兔村弄耳屯</t>
  </si>
  <si>
    <t>韦爱文</t>
  </si>
  <si>
    <t>19977826095</t>
  </si>
  <si>
    <t>450124200412232753</t>
  </si>
  <si>
    <t>韦祖文</t>
  </si>
  <si>
    <t>马山县周鹿镇琴马村沓屯</t>
  </si>
  <si>
    <t>韦成宝</t>
  </si>
  <si>
    <t>13768280624</t>
  </si>
  <si>
    <t>大化县镇南曦龙湾</t>
  </si>
  <si>
    <t>452731200408025434</t>
  </si>
  <si>
    <t>韦承韩</t>
  </si>
  <si>
    <t>大化县大化镇龙口村社齐屯113号屯</t>
  </si>
  <si>
    <t>韦荣朝</t>
  </si>
  <si>
    <t>17776181118</t>
  </si>
  <si>
    <t>452731200406090910</t>
  </si>
  <si>
    <t>唐启哲</t>
  </si>
  <si>
    <t>大化县都阳镇都阳村中团屯15号屯</t>
  </si>
  <si>
    <t>黄小巾</t>
  </si>
  <si>
    <t>13788180660</t>
  </si>
  <si>
    <t>451229200507153925</t>
  </si>
  <si>
    <t>黄晓彤</t>
  </si>
  <si>
    <t>大化县乙圩乡巴岩村坡领屯5号屯</t>
  </si>
  <si>
    <t>黄强</t>
  </si>
  <si>
    <t>452731200310230317</t>
  </si>
  <si>
    <t>蓝榕重</t>
  </si>
  <si>
    <t>韦云仙</t>
  </si>
  <si>
    <t>451229200408243917</t>
  </si>
  <si>
    <t>大化县乙圩乡乙圩村巴纳屯42号屯</t>
  </si>
  <si>
    <t>韦兆斌</t>
  </si>
  <si>
    <t>13507783602</t>
  </si>
  <si>
    <t>451229200611052112</t>
  </si>
  <si>
    <t>蓝焜</t>
  </si>
  <si>
    <t>大化县七百弄乡弄京村百都屯4号屯</t>
  </si>
  <si>
    <t>蓝瑞武</t>
  </si>
  <si>
    <t>17807838808</t>
  </si>
  <si>
    <t>海丰县海城体育馆</t>
  </si>
  <si>
    <t>452731200508294818</t>
  </si>
  <si>
    <t>梁孝吉</t>
  </si>
  <si>
    <t>大化县大化镇流水村中江屯</t>
  </si>
  <si>
    <t>韦郁连</t>
  </si>
  <si>
    <t>452731200409011835</t>
  </si>
  <si>
    <t>陆承铧</t>
  </si>
  <si>
    <t>陆振堂</t>
  </si>
  <si>
    <t>15878484455</t>
  </si>
  <si>
    <t>大化化体育馆</t>
  </si>
  <si>
    <t>452731200407011217</t>
  </si>
  <si>
    <t>蒙忠元</t>
  </si>
  <si>
    <t>大化县岩滩镇古龙村布依屯17号屯</t>
  </si>
  <si>
    <t>蒙明权</t>
  </si>
  <si>
    <t>13543826110</t>
  </si>
  <si>
    <t>451229200402122129</t>
  </si>
  <si>
    <t>大化县七百弄乡弄合村上南屯19号屯</t>
  </si>
  <si>
    <t>蒙桂丰</t>
  </si>
  <si>
    <t>2021.7.20</t>
  </si>
  <si>
    <t>452731200410270316</t>
  </si>
  <si>
    <t>韦林凯</t>
  </si>
  <si>
    <t>韦扬明</t>
  </si>
  <si>
    <t>452731200412270010</t>
  </si>
  <si>
    <t>韦寿琛</t>
  </si>
  <si>
    <t>大化县大化镇兴化路村24号屯</t>
  </si>
  <si>
    <t>韦建陆</t>
  </si>
  <si>
    <t>15949329972</t>
  </si>
  <si>
    <t>451229200411140011</t>
  </si>
  <si>
    <t>韦远通</t>
  </si>
  <si>
    <t>大化县大化镇流水村那沙屯23号屯</t>
  </si>
  <si>
    <t>谢昌惠</t>
  </si>
  <si>
    <t>45212720040821094X</t>
  </si>
  <si>
    <t>张丽丽</t>
  </si>
  <si>
    <t>马山县林玗镇甘豆村那敏屯21-3号屯</t>
  </si>
  <si>
    <t>张建华</t>
  </si>
  <si>
    <t>18378895003</t>
  </si>
  <si>
    <t>广西南宁西乡塘区安吉大道苏卢南路南九里12号</t>
  </si>
  <si>
    <t>452724200502253624</t>
  </si>
  <si>
    <t>覃芳琳</t>
  </si>
  <si>
    <t>环江县驯乐乡大吉村扛洞屯</t>
  </si>
  <si>
    <t>覃加勋</t>
  </si>
  <si>
    <t>18077805629</t>
  </si>
  <si>
    <t>广西环江毛南族自治县驯乐乡大吉村扛洞屯12号</t>
  </si>
  <si>
    <t>452731200407243923</t>
  </si>
  <si>
    <t>覃小宁</t>
  </si>
  <si>
    <t>覃良记</t>
  </si>
  <si>
    <t>15296573907</t>
  </si>
  <si>
    <t>南宁心圩卫生院</t>
  </si>
  <si>
    <t>451229200407244213</t>
  </si>
  <si>
    <t>覃嵘</t>
  </si>
  <si>
    <t>13737980443</t>
  </si>
  <si>
    <t>452731200104013020</t>
  </si>
  <si>
    <t>大化县雅龙乡胜利村弄王14号屯</t>
  </si>
  <si>
    <t>班来</t>
  </si>
  <si>
    <t>18777799469</t>
  </si>
  <si>
    <t>452731200406203911</t>
  </si>
  <si>
    <t>韦佳浩</t>
  </si>
  <si>
    <t>451229200408050015</t>
  </si>
  <si>
    <t>韦林辉</t>
  </si>
  <si>
    <t>大化县大化镇流水村东娥屯27号屯</t>
  </si>
  <si>
    <t>韦魏锋</t>
  </si>
  <si>
    <t>18977893000</t>
  </si>
  <si>
    <t>452731200403150324</t>
  </si>
  <si>
    <t>韦旭婷</t>
  </si>
  <si>
    <t>大化县六也乡豆也村上一屯21号屯</t>
  </si>
  <si>
    <t>黄先吉</t>
  </si>
  <si>
    <t>六也卫生院</t>
  </si>
  <si>
    <t>451229200310160320</t>
  </si>
  <si>
    <t>黄海燕</t>
  </si>
  <si>
    <t>大化县六也乡六累村弄外屯1号屯</t>
  </si>
  <si>
    <t>黄贵</t>
  </si>
  <si>
    <t>452731200409281210</t>
  </si>
  <si>
    <t>黄崎淀</t>
  </si>
  <si>
    <t>大化县岩滩镇六说村那校屯8号屯</t>
  </si>
  <si>
    <t>黄世辽</t>
  </si>
  <si>
    <t>45273120050313361X</t>
  </si>
  <si>
    <t>李尚聪</t>
  </si>
  <si>
    <t>大化县北景镇京屯村那乙屯19号屯</t>
  </si>
  <si>
    <t>452731200512015412</t>
  </si>
  <si>
    <t>陆常炬</t>
  </si>
  <si>
    <t>大化县贡川乡隆江村红灯屯</t>
  </si>
  <si>
    <t>陆耀祯</t>
  </si>
  <si>
    <t>18289277018</t>
  </si>
  <si>
    <t>451229200309082425</t>
  </si>
  <si>
    <t>蒙春秀</t>
  </si>
  <si>
    <t>大化县板升乡八好村弄堂屯23号屯</t>
  </si>
  <si>
    <t>蒙美艳</t>
  </si>
  <si>
    <t>452731200406235710</t>
  </si>
  <si>
    <t>潘平</t>
  </si>
  <si>
    <t>大化县大化镇古感村红浪屯22号屯</t>
  </si>
  <si>
    <t>潘启军</t>
  </si>
  <si>
    <t>13907884309</t>
  </si>
  <si>
    <t>451229200308170319</t>
  </si>
  <si>
    <t>覃冠宁</t>
  </si>
  <si>
    <t>大化县六也乡德礼村牛石屯5号屯</t>
  </si>
  <si>
    <t>覃柳梅</t>
  </si>
  <si>
    <t>451229200506092753</t>
  </si>
  <si>
    <t>韦昌坤</t>
  </si>
  <si>
    <t>大化县雅龙乡伟平村弄朝屯</t>
  </si>
  <si>
    <t>韦荣恩</t>
  </si>
  <si>
    <t>18378887076</t>
  </si>
  <si>
    <t>天等民族医院</t>
  </si>
  <si>
    <t>451229200511125724</t>
  </si>
  <si>
    <t>班冬萍</t>
  </si>
  <si>
    <t>大化县大化镇龙马村龙万屯</t>
  </si>
  <si>
    <t>黄小利</t>
  </si>
  <si>
    <t>452731200510085716</t>
  </si>
  <si>
    <t>方豪</t>
  </si>
  <si>
    <t>方德绿</t>
  </si>
  <si>
    <t>452731200406270612</t>
  </si>
  <si>
    <t>黄朝生</t>
  </si>
  <si>
    <t>大化县百马乡百马村百作三队一号屯</t>
  </si>
  <si>
    <t>覃惠碧</t>
  </si>
  <si>
    <t>452127200406250972</t>
  </si>
  <si>
    <t>黄风</t>
  </si>
  <si>
    <t>451229200311203927</t>
  </si>
  <si>
    <t>蓝慧欢</t>
  </si>
  <si>
    <t>大化县乙圩乡常怀村百龙屯</t>
  </si>
  <si>
    <t>蓝文</t>
  </si>
  <si>
    <t>45273120060401031x</t>
  </si>
  <si>
    <t>蓝杰锦</t>
  </si>
  <si>
    <t>大化县大化镇民族路村95号屯</t>
  </si>
  <si>
    <t>蓝豪兵</t>
  </si>
  <si>
    <t>452731200407100623</t>
  </si>
  <si>
    <t>蓝磊霞</t>
  </si>
  <si>
    <t>大化县百马乡登排村灵地屯</t>
  </si>
  <si>
    <t>蓝长魁</t>
  </si>
  <si>
    <t>45273120040923211X</t>
  </si>
  <si>
    <t>蓝芝耀</t>
  </si>
  <si>
    <t>大化县七百弄乡弄京村下京屯</t>
  </si>
  <si>
    <t>蓝振庆</t>
  </si>
  <si>
    <t>451229200512291214</t>
  </si>
  <si>
    <t>梁江希文</t>
  </si>
  <si>
    <t>大化县岩滩镇常吉村那马二屯</t>
  </si>
  <si>
    <t>梁豪</t>
  </si>
  <si>
    <t>岩滩镇政府接种点</t>
  </si>
  <si>
    <t>452731200312115419</t>
  </si>
  <si>
    <t>廖俊程</t>
  </si>
  <si>
    <t>大化县贡川乡龙勒村单林屯</t>
  </si>
  <si>
    <t>廖桂先</t>
  </si>
  <si>
    <t>武鸣区双桥镇</t>
  </si>
  <si>
    <t>452731200409204522</t>
  </si>
  <si>
    <t>陆敬萍</t>
  </si>
  <si>
    <t>大化县古文乡吾章村刁广屯</t>
  </si>
  <si>
    <t>陆德</t>
  </si>
  <si>
    <t>452731200603295122</t>
  </si>
  <si>
    <t>陆佩婧</t>
  </si>
  <si>
    <t>陆正富</t>
  </si>
  <si>
    <t>南宁第八医院</t>
  </si>
  <si>
    <t>南宁高新大道红日江山</t>
  </si>
  <si>
    <t>452127200510313611</t>
  </si>
  <si>
    <t>陆全健</t>
  </si>
  <si>
    <t>马山县永州镇平山村皂局屯</t>
  </si>
  <si>
    <t>陆秋</t>
  </si>
  <si>
    <t>大化县望阳.曦龙湾26栋3单元61室</t>
  </si>
  <si>
    <t>451229200705183623</t>
  </si>
  <si>
    <t>罗春萍</t>
  </si>
  <si>
    <t>大化县北景镇安兰村卡英屯</t>
  </si>
  <si>
    <t>蒙凤球</t>
  </si>
  <si>
    <t>452731200204253355</t>
  </si>
  <si>
    <t>罗丰成</t>
  </si>
  <si>
    <t>大化县北景镇板兰村弄乃屯</t>
  </si>
  <si>
    <t>罗汉良</t>
  </si>
  <si>
    <t>451229200107262719</t>
  </si>
  <si>
    <t>罗天强</t>
  </si>
  <si>
    <t>蒙秀吉</t>
  </si>
  <si>
    <t>452731200411254211</t>
  </si>
  <si>
    <t>蒙程</t>
  </si>
  <si>
    <t>大化县羌圩乡健康村六豆屯</t>
  </si>
  <si>
    <t>蒙有辉</t>
  </si>
  <si>
    <t>451229200408292428</t>
  </si>
  <si>
    <t>蒙丽花</t>
  </si>
  <si>
    <t>大化县板升乡弄从村上山屯</t>
  </si>
  <si>
    <t>451229200412202122</t>
  </si>
  <si>
    <t>石津坪</t>
  </si>
  <si>
    <t>石定韩</t>
  </si>
  <si>
    <t>45122920050315367X</t>
  </si>
  <si>
    <t>覃荣旁</t>
  </si>
  <si>
    <t>大化县北景镇平方村那洪屯</t>
  </si>
  <si>
    <t>覃明尤</t>
  </si>
  <si>
    <t>452731200407261216</t>
  </si>
  <si>
    <t>大化县岩滩镇棉山村当外屯</t>
  </si>
  <si>
    <t>覃伟合</t>
  </si>
  <si>
    <t>452731200408260012</t>
  </si>
  <si>
    <t>覃兴捷</t>
  </si>
  <si>
    <t>大化县大化镇城北西路村屯</t>
  </si>
  <si>
    <t>覃艳周</t>
  </si>
  <si>
    <t>452731200502130628</t>
  </si>
  <si>
    <t>覃敏文</t>
  </si>
  <si>
    <t>451229200409102729</t>
  </si>
  <si>
    <t>蒙秀分</t>
  </si>
  <si>
    <t>450124200602154215</t>
  </si>
  <si>
    <t>大化县大化镇红电南路村494号屯</t>
  </si>
  <si>
    <t>韦善民</t>
  </si>
  <si>
    <t>451229200407155739</t>
  </si>
  <si>
    <t>韦学良</t>
  </si>
  <si>
    <t>贵港市港北区人民医院</t>
  </si>
  <si>
    <t>451229200404150932</t>
  </si>
  <si>
    <t>韦吉亮</t>
  </si>
  <si>
    <t>452731200410163641</t>
  </si>
  <si>
    <t>大化县北景镇那色村巴岭屯</t>
  </si>
  <si>
    <t>韦吉标</t>
  </si>
  <si>
    <t>452731200312254814</t>
  </si>
  <si>
    <t>韦精杨</t>
  </si>
  <si>
    <t>451229200403152725</t>
  </si>
  <si>
    <t>韦柳萍</t>
  </si>
  <si>
    <t>韦桂灵</t>
  </si>
  <si>
    <t>452731200511251835</t>
  </si>
  <si>
    <t>韦民富</t>
  </si>
  <si>
    <t>韦显高</t>
  </si>
  <si>
    <t>45122920050208211X</t>
  </si>
  <si>
    <t>韦敏强</t>
  </si>
  <si>
    <t>韦玉秀</t>
  </si>
  <si>
    <t>451229200508170014</t>
  </si>
  <si>
    <t>韦溱</t>
  </si>
  <si>
    <t>韦荣杰</t>
  </si>
  <si>
    <t>451229200406295422</t>
  </si>
  <si>
    <t>韦姿艺</t>
  </si>
  <si>
    <t>大化县贡川乡等宦村坡辽屯</t>
  </si>
  <si>
    <t>韦英田</t>
  </si>
  <si>
    <t>451222200501070577</t>
  </si>
  <si>
    <t>姚武灵</t>
  </si>
  <si>
    <t>大化县板升乡弄朗村弄朗屯</t>
  </si>
  <si>
    <t>姚敦兴</t>
  </si>
  <si>
    <t>451229200503245718</t>
  </si>
  <si>
    <t>邓寿涛</t>
  </si>
  <si>
    <t>大化县大化镇百秀村红星新屯53号屯</t>
  </si>
  <si>
    <t>邓庆干</t>
  </si>
  <si>
    <t>南宁安吉卫生院</t>
  </si>
  <si>
    <t>451229200403155731</t>
  </si>
  <si>
    <t>大化县大化镇南红电村街那些屯</t>
  </si>
  <si>
    <t>韦花民</t>
  </si>
  <si>
    <t>451229200501233617</t>
  </si>
  <si>
    <t>黄焘</t>
  </si>
  <si>
    <t>黄启球</t>
  </si>
  <si>
    <t>452731200506050916</t>
  </si>
  <si>
    <t>覃宇轩</t>
  </si>
  <si>
    <t>大化县都阳镇中心卫村生院屯</t>
  </si>
  <si>
    <t>覃智</t>
  </si>
  <si>
    <t>452731200412090319</t>
  </si>
  <si>
    <t>韦干欢</t>
  </si>
  <si>
    <t>大化县六也乡豆也村双内屯18号屯</t>
  </si>
  <si>
    <t>韦灵德</t>
  </si>
  <si>
    <t>452731200409304216</t>
  </si>
  <si>
    <t>许键</t>
  </si>
  <si>
    <t>大化县羌圩乡羌圩村街二屯161号屯</t>
  </si>
  <si>
    <t>许太合</t>
  </si>
  <si>
    <t>45273120050401361x</t>
  </si>
  <si>
    <t>韦富贤</t>
  </si>
  <si>
    <t>韦伟政</t>
  </si>
  <si>
    <t>451229200512145452</t>
  </si>
  <si>
    <t>韦干</t>
  </si>
  <si>
    <t>大化县贡川乡等宦村板上屯4号屯</t>
  </si>
  <si>
    <t>韦福仕</t>
  </si>
  <si>
    <t>452731200502154814</t>
  </si>
  <si>
    <t>韦锦锋</t>
  </si>
  <si>
    <t>大化县大化镇亮山村巴环屯48号屯</t>
  </si>
  <si>
    <t>韦汉流</t>
  </si>
  <si>
    <t>451229200402123615</t>
  </si>
  <si>
    <t>蓝航</t>
  </si>
  <si>
    <t>大化县北景镇弄冠村下卡屯</t>
  </si>
  <si>
    <t>蓝金伍</t>
  </si>
  <si>
    <t>大化县北景镇</t>
  </si>
  <si>
    <t>451229200412301817</t>
  </si>
  <si>
    <t>大化县江南乡弄文村卡浩屯9号屯</t>
  </si>
  <si>
    <t>唐柳新</t>
  </si>
  <si>
    <t>451229200212262112</t>
  </si>
  <si>
    <t>蒙志正</t>
  </si>
  <si>
    <t>大化县七百弄乡弄平村弄全屯26号屯</t>
  </si>
  <si>
    <t>451229200304122715</t>
  </si>
  <si>
    <t>大化县雅龙乡胜利村弄共屯</t>
  </si>
  <si>
    <t>韦爱立</t>
  </si>
  <si>
    <t>452731200410050313</t>
  </si>
  <si>
    <t>韦敏旺</t>
  </si>
  <si>
    <t>大化县六也乡加司村山独屯4号屯</t>
  </si>
  <si>
    <t>韦年规</t>
  </si>
  <si>
    <t>都安县妇幼保健院</t>
  </si>
  <si>
    <t>452731200504234818</t>
  </si>
  <si>
    <t>韦喜洋</t>
  </si>
  <si>
    <t>韦忠缓</t>
  </si>
  <si>
    <t>452731200412024813</t>
  </si>
  <si>
    <t>韦永恒</t>
  </si>
  <si>
    <t>大化县大化镇达悟村角二屯1号屯</t>
  </si>
  <si>
    <t>韦庆李</t>
  </si>
  <si>
    <t>南宁市兴宁区三塘镇三塘卫生院</t>
  </si>
  <si>
    <t>广西壮族自治区南宁市兴宁区三塘镇创新村</t>
  </si>
  <si>
    <t>451227200402051567</t>
  </si>
  <si>
    <t>黄凤景</t>
  </si>
  <si>
    <t>韦的兵</t>
  </si>
  <si>
    <t>452731200503282113</t>
  </si>
  <si>
    <t>惠四材</t>
  </si>
  <si>
    <t>大化县七百弄乡戈从村板花屯</t>
  </si>
  <si>
    <t>惠万选</t>
  </si>
  <si>
    <t>大化瑶族自治县七百弄卫生院</t>
  </si>
  <si>
    <t>451229200409151811</t>
  </si>
  <si>
    <t>蓝勇康</t>
  </si>
  <si>
    <t>蓝元平</t>
  </si>
  <si>
    <t>451229200407014215</t>
  </si>
  <si>
    <t>李光照</t>
  </si>
  <si>
    <t>李日准</t>
  </si>
  <si>
    <t>452731200408054550</t>
  </si>
  <si>
    <t>卢麟陇</t>
  </si>
  <si>
    <t>大化县古文乡娅合村解外屯</t>
  </si>
  <si>
    <t>卢正平</t>
  </si>
  <si>
    <t>451229200506185119</t>
  </si>
  <si>
    <t>陆华宝</t>
  </si>
  <si>
    <t>大化县共和乡共和村上林屯</t>
  </si>
  <si>
    <t>陆荣臣</t>
  </si>
  <si>
    <t>南宁五一西路卫生服务站</t>
  </si>
  <si>
    <t>45273120050627571X</t>
  </si>
  <si>
    <t>唐旭</t>
  </si>
  <si>
    <t>大化县大化镇古感村龙着移民区屯</t>
  </si>
  <si>
    <t>唐汉伯</t>
  </si>
  <si>
    <t>451229200412040012</t>
  </si>
  <si>
    <t>韦华辉</t>
  </si>
  <si>
    <t>大化县大化镇新民路村十巷34号屯</t>
  </si>
  <si>
    <t>韦荣才</t>
  </si>
  <si>
    <t>451229200501053616</t>
  </si>
  <si>
    <t>韦明宏</t>
  </si>
  <si>
    <t>大化县北景镇六华村双朋屯</t>
  </si>
  <si>
    <t>韦锦将</t>
  </si>
  <si>
    <t>451229200405072112</t>
  </si>
  <si>
    <t>韦旋</t>
  </si>
  <si>
    <t>大化县七百弄乡弄良村丕红屯9号屯</t>
  </si>
  <si>
    <t>451229200508202418</t>
  </si>
  <si>
    <t>杨长健</t>
  </si>
  <si>
    <t>大化县板升乡弄郎村下洞屯24号屯</t>
  </si>
  <si>
    <t>杨天明</t>
  </si>
  <si>
    <t>450603200507242132</t>
  </si>
  <si>
    <t>叶建民</t>
  </si>
  <si>
    <t>防城港县防城区乡大菉镇村等增组21号屯</t>
  </si>
  <si>
    <t>叶自钦</t>
  </si>
  <si>
    <t>452731200412300929</t>
  </si>
  <si>
    <t>黄笑</t>
  </si>
  <si>
    <t>黄敏强</t>
  </si>
  <si>
    <t>451229200409201225</t>
  </si>
  <si>
    <t>覃金露</t>
  </si>
  <si>
    <t>大化县岩滩镇棉山村当内屯22号屯</t>
  </si>
  <si>
    <t>覃理彪</t>
  </si>
  <si>
    <t>452731200411124521</t>
  </si>
  <si>
    <t>唐佳妙</t>
  </si>
  <si>
    <t>大化县古文乡娅合村下显屯</t>
  </si>
  <si>
    <t>唐鹏</t>
  </si>
  <si>
    <t>平果市榜圩镇</t>
  </si>
  <si>
    <t>广西壮族自治区百色市平果市榜圩镇前进街243号</t>
  </si>
  <si>
    <t>452731200408051245</t>
  </si>
  <si>
    <t>大化县岩滩镇棉山村棉四屯</t>
  </si>
  <si>
    <t>覃亮石</t>
  </si>
  <si>
    <t>451227200503151567</t>
  </si>
  <si>
    <t>黄凤圆</t>
  </si>
  <si>
    <t>黄彩青</t>
  </si>
  <si>
    <t>451229200512052731</t>
  </si>
  <si>
    <t>韦天龙</t>
  </si>
  <si>
    <t>韦建社</t>
  </si>
  <si>
    <t>452731200601230042</t>
  </si>
  <si>
    <t>蓝豆豆</t>
  </si>
  <si>
    <t>大化县六也乡茶油村个六屯</t>
  </si>
  <si>
    <t>覃利清</t>
  </si>
  <si>
    <t>452731200411124812</t>
  </si>
  <si>
    <t>钟韦坤</t>
  </si>
  <si>
    <t>大化县大化镇兴化路村北一巷一里屯</t>
  </si>
  <si>
    <t>钟俊华</t>
  </si>
  <si>
    <t>451229200508200324</t>
  </si>
  <si>
    <t>大化县六也乡茶油村丹温屯23号屯</t>
  </si>
  <si>
    <t>13824131519</t>
  </si>
  <si>
    <t>451229200503160028</t>
  </si>
  <si>
    <t>韦晓燕</t>
  </si>
  <si>
    <t>大化县大化镇达悟村弄杜屯4号屯</t>
  </si>
  <si>
    <t>邹清莲</t>
  </si>
  <si>
    <t>451229200510054522</t>
  </si>
  <si>
    <t>大化县古文乡茂林村下林屯</t>
  </si>
  <si>
    <t>蒙元英</t>
  </si>
  <si>
    <t>452731200402230912</t>
  </si>
  <si>
    <t>韦利明</t>
  </si>
  <si>
    <t>451229200404271216</t>
  </si>
  <si>
    <t>甘皓鹏</t>
  </si>
  <si>
    <t>甘大白</t>
  </si>
  <si>
    <t>13377494114</t>
  </si>
  <si>
    <t>451229200404115424</t>
  </si>
  <si>
    <t>黄可</t>
  </si>
  <si>
    <t>大化县贡川乡贡川村贡川街145号屯</t>
  </si>
  <si>
    <t>黄敏荣</t>
  </si>
  <si>
    <t>平果市中医院</t>
  </si>
  <si>
    <t>平果市东方国际3期27栋1单元63室</t>
  </si>
  <si>
    <t>452731200210286022</t>
  </si>
  <si>
    <t>蓝佳璐</t>
  </si>
  <si>
    <t>南宁市县西乡塘乡区安吉村大道路45号屯</t>
  </si>
  <si>
    <t>蓝斌</t>
  </si>
  <si>
    <t>18934969478</t>
  </si>
  <si>
    <t>451229200302202164</t>
  </si>
  <si>
    <t>蓝钧上</t>
  </si>
  <si>
    <t>蓝茂林</t>
  </si>
  <si>
    <t>45122920051112182x</t>
  </si>
  <si>
    <t>蓝素喜</t>
  </si>
  <si>
    <t>大化县江南乡九怀村古亘屯</t>
  </si>
  <si>
    <t>蓝桂付</t>
  </si>
  <si>
    <t>19977826343</t>
  </si>
  <si>
    <t>451229200410100325</t>
  </si>
  <si>
    <t>蓝雅利</t>
  </si>
  <si>
    <t>大化县六也乡华善村单桃屯7号屯</t>
  </si>
  <si>
    <t>黄献奎</t>
  </si>
  <si>
    <t>451227200503170370</t>
  </si>
  <si>
    <t>林荣锦</t>
  </si>
  <si>
    <t>巴马县甲篆镇甲篆村那了屯4号屯</t>
  </si>
  <si>
    <t>黄美妙</t>
  </si>
  <si>
    <t>巴马县医院</t>
  </si>
  <si>
    <t>451229200412301825</t>
  </si>
  <si>
    <t>卢春梦</t>
  </si>
  <si>
    <t>大化县江南乡陇丘村刷一屯2号屯</t>
  </si>
  <si>
    <t>13321668745</t>
  </si>
  <si>
    <t>45122920030810571x</t>
  </si>
  <si>
    <t>陆炳俗</t>
  </si>
  <si>
    <t>大化县大化镇百秀村六圩屯11号屯</t>
  </si>
  <si>
    <t>陆建环</t>
  </si>
  <si>
    <t>19907789925</t>
  </si>
  <si>
    <t>452731200409265413</t>
  </si>
  <si>
    <t>陆荣焕</t>
  </si>
  <si>
    <t>大化县贡川乡什陇村将军屯16号屯</t>
  </si>
  <si>
    <t>陆贵</t>
  </si>
  <si>
    <t>15949329964</t>
  </si>
  <si>
    <t>451229200405250353</t>
  </si>
  <si>
    <t>陆英焯</t>
  </si>
  <si>
    <t>陆瑞金</t>
  </si>
  <si>
    <t>18877899784</t>
  </si>
  <si>
    <t>452731200510231824</t>
  </si>
  <si>
    <t>罗冬娅</t>
  </si>
  <si>
    <t>大化县江南乡塘么村下科屯25号屯</t>
  </si>
  <si>
    <t>罗汉生</t>
  </si>
  <si>
    <t>452731200311053631</t>
  </si>
  <si>
    <t>毛东正</t>
  </si>
  <si>
    <t>大化县北景镇江栋村江栋街224号屯</t>
  </si>
  <si>
    <t>毛巴新</t>
  </si>
  <si>
    <t>451229200305092116</t>
  </si>
  <si>
    <t>蒙千现</t>
  </si>
  <si>
    <t>蒙玉香</t>
  </si>
  <si>
    <t>18174937826</t>
  </si>
  <si>
    <t>451229200410192127</t>
  </si>
  <si>
    <t>蒙思</t>
  </si>
  <si>
    <t>蒙桂军</t>
  </si>
  <si>
    <t>13481834386</t>
  </si>
  <si>
    <t>451202200707102735</t>
  </si>
  <si>
    <t>蒙源</t>
  </si>
  <si>
    <t>河池市县金城江乡区村建设路48号屯</t>
  </si>
  <si>
    <t>蒙崧任</t>
  </si>
  <si>
    <t>18877857480</t>
  </si>
  <si>
    <t>金城江民族医院</t>
  </si>
  <si>
    <t>451229200407221249</t>
  </si>
  <si>
    <t>莫丽宾</t>
  </si>
  <si>
    <t>莫小鹏</t>
  </si>
  <si>
    <t>452731200501105113</t>
  </si>
  <si>
    <t>农明潼</t>
  </si>
  <si>
    <t>大化县共和乡古乔村局仪屯</t>
  </si>
  <si>
    <t>农光信</t>
  </si>
  <si>
    <t>18776871312</t>
  </si>
  <si>
    <t>452127200406120916</t>
  </si>
  <si>
    <t>潘宝达</t>
  </si>
  <si>
    <t>马山县林圩镇东庄村新屯</t>
  </si>
  <si>
    <t>潘世金</t>
  </si>
  <si>
    <t>15078635338</t>
  </si>
  <si>
    <t>452731200403233613</t>
  </si>
  <si>
    <t>蒲亨信</t>
  </si>
  <si>
    <t>大化县北景镇京屯村猫头屯13号屯</t>
  </si>
  <si>
    <t>蒲员选</t>
  </si>
  <si>
    <t>18934967257</t>
  </si>
  <si>
    <t>452731200410151819</t>
  </si>
  <si>
    <t>苏宏毅</t>
  </si>
  <si>
    <t>苏江宁</t>
  </si>
  <si>
    <t>15878686574</t>
  </si>
  <si>
    <t>452731200410021811</t>
  </si>
  <si>
    <t>覃才烛</t>
  </si>
  <si>
    <t>大化县江南乡发瑞村那瑞屯14号屯</t>
  </si>
  <si>
    <t>覃建贵</t>
  </si>
  <si>
    <t>15078573337</t>
  </si>
  <si>
    <t>452731200312054820</t>
  </si>
  <si>
    <t>覃月白</t>
  </si>
  <si>
    <t>大化县大化镇上旗村古下屯8号屯</t>
  </si>
  <si>
    <t>覃汉仁</t>
  </si>
  <si>
    <t>18776875164</t>
  </si>
  <si>
    <t>452731200401011216</t>
  </si>
  <si>
    <t>覃正锋</t>
  </si>
  <si>
    <t>覃仲文</t>
  </si>
  <si>
    <t>18378898577</t>
  </si>
  <si>
    <t>451229200505263629</t>
  </si>
  <si>
    <t>谭红雷</t>
  </si>
  <si>
    <t>大化县北景镇六华村那全屯</t>
  </si>
  <si>
    <t>谭孝金</t>
  </si>
  <si>
    <t>18407780393</t>
  </si>
  <si>
    <t>45273120040706241x</t>
  </si>
  <si>
    <t>谭家峰</t>
  </si>
  <si>
    <t>大化县板升乡弄勇村弄岭屯34号屯</t>
  </si>
  <si>
    <t>谭延瑶</t>
  </si>
  <si>
    <t>19978835487</t>
  </si>
  <si>
    <t>452731200502013624</t>
  </si>
  <si>
    <t>谭鉴虹</t>
  </si>
  <si>
    <t>大化县北景镇那色村北景街762号屯</t>
  </si>
  <si>
    <t>谭孝民</t>
  </si>
  <si>
    <t>北景政府</t>
  </si>
  <si>
    <t>45122920031001274x</t>
  </si>
  <si>
    <t>唐晓婧</t>
  </si>
  <si>
    <t>大化县雅龙乡温和村弄温屯18号屯</t>
  </si>
  <si>
    <t>唐善基</t>
  </si>
  <si>
    <t>18378890514</t>
  </si>
  <si>
    <t>451229200401202119</t>
  </si>
  <si>
    <t>唐秀海</t>
  </si>
  <si>
    <t>大化县七百弄乡弄京村上联屯21号屯</t>
  </si>
  <si>
    <t>唐毓辉</t>
  </si>
  <si>
    <t>19978832282</t>
  </si>
  <si>
    <t>452731200506300014</t>
  </si>
  <si>
    <t>唐运延</t>
  </si>
  <si>
    <t>大化县大化镇文化路村184号屯</t>
  </si>
  <si>
    <t>唐家学</t>
  </si>
  <si>
    <t>18178892087</t>
  </si>
  <si>
    <t>451229200403161824</t>
  </si>
  <si>
    <t>韦春玲</t>
  </si>
  <si>
    <t>大化县江南乡龙凤村全下屯11号屯</t>
  </si>
  <si>
    <t>韦利</t>
  </si>
  <si>
    <t>13534009327</t>
  </si>
  <si>
    <t>450124200412072729</t>
  </si>
  <si>
    <t>韦金露</t>
  </si>
  <si>
    <t>马山县周鹿镇石塘村那利屯</t>
  </si>
  <si>
    <t>韦仕飞</t>
  </si>
  <si>
    <t>13659688496</t>
  </si>
  <si>
    <t>452731200508240023</t>
  </si>
  <si>
    <t>韦晶栎</t>
  </si>
  <si>
    <t>大化县大化镇建丰路村东六巷21号屯</t>
  </si>
  <si>
    <t>黄尚妮</t>
  </si>
  <si>
    <t>452731200411030314</t>
  </si>
  <si>
    <t>大化县六也乡边弄村弄内屯9号屯</t>
  </si>
  <si>
    <t>韦善勇</t>
  </si>
  <si>
    <t>13737964823</t>
  </si>
  <si>
    <t>452731200402041812</t>
  </si>
  <si>
    <t>韦利佳</t>
  </si>
  <si>
    <t>大化县江南乡江洲村那王屯5号屯</t>
  </si>
  <si>
    <t>韦吉会</t>
  </si>
  <si>
    <t>13411538536</t>
  </si>
  <si>
    <t>452731200412105437</t>
  </si>
  <si>
    <t>韦敏丰</t>
  </si>
  <si>
    <t>大化县贡川乡青坡村龙重屯17号屯</t>
  </si>
  <si>
    <t>韦正利</t>
  </si>
  <si>
    <t>18278866434</t>
  </si>
  <si>
    <t>451229200505273616</t>
  </si>
  <si>
    <t>韦配龙</t>
  </si>
  <si>
    <t>韦用宏</t>
  </si>
  <si>
    <t>17377032849</t>
  </si>
  <si>
    <t>451229200505242713</t>
  </si>
  <si>
    <t>韦鹏飞</t>
  </si>
  <si>
    <t>韦元富</t>
  </si>
  <si>
    <t>452731200411200037</t>
  </si>
  <si>
    <t>韦荣暖</t>
  </si>
  <si>
    <t>大化县大化镇定马社村区29号屯</t>
  </si>
  <si>
    <t>韦宗月</t>
  </si>
  <si>
    <t>15878821972</t>
  </si>
  <si>
    <t>大化县医院</t>
  </si>
  <si>
    <t>451229200412282716</t>
  </si>
  <si>
    <t>韦斯</t>
  </si>
  <si>
    <t>韦元勇</t>
  </si>
  <si>
    <t>451229200402233929</t>
  </si>
  <si>
    <t>韦小雨</t>
  </si>
  <si>
    <t>大化县乙圩乡巴追村弄杜屯</t>
  </si>
  <si>
    <t>18249919592</t>
  </si>
  <si>
    <t>451229200406272722</t>
  </si>
  <si>
    <t>韦怡静</t>
  </si>
  <si>
    <t>韦文海</t>
  </si>
  <si>
    <t>18807880809</t>
  </si>
  <si>
    <t>451229200712202116</t>
  </si>
  <si>
    <t>蓝森</t>
  </si>
  <si>
    <t>大化县七百弄乡弄京村百都屯5号屯</t>
  </si>
  <si>
    <t>蓝艳梅</t>
  </si>
  <si>
    <t>宝龙街道新冠疫苗集中接种点</t>
  </si>
  <si>
    <t>45122920030917571X</t>
  </si>
  <si>
    <t>蓝祥文</t>
  </si>
  <si>
    <t>大化县大化镇百秀村民族屯14号屯</t>
  </si>
  <si>
    <t>蓝瑞庆</t>
  </si>
  <si>
    <t>14797769608</t>
  </si>
  <si>
    <t>452731200501154214</t>
  </si>
  <si>
    <t>蓝秀昊</t>
  </si>
  <si>
    <t>大化县羌圩乡健康村六而屯17号屯</t>
  </si>
  <si>
    <t>蓝标华</t>
  </si>
  <si>
    <t>18070829008</t>
  </si>
  <si>
    <t>452731200411082712</t>
  </si>
  <si>
    <t>罗万铨</t>
  </si>
  <si>
    <t>大化县雅龙乡红日村勾角屯</t>
  </si>
  <si>
    <t>罗荣海</t>
  </si>
  <si>
    <t>13407751812</t>
  </si>
  <si>
    <t>452731200411110912</t>
  </si>
  <si>
    <t>覃宝泽</t>
  </si>
  <si>
    <t>覃建更</t>
  </si>
  <si>
    <t>13412772257</t>
  </si>
  <si>
    <t>452731200410292419</t>
  </si>
  <si>
    <t>覃祺龙</t>
  </si>
  <si>
    <t>大化县板升乡弄纪村弄刀屯44号屯</t>
  </si>
  <si>
    <t>覃权</t>
  </si>
  <si>
    <t>13768380622</t>
  </si>
  <si>
    <t>452731200412010032</t>
  </si>
  <si>
    <t>覃巍明</t>
  </si>
  <si>
    <t>13481866866</t>
  </si>
  <si>
    <t>451229200504163925</t>
  </si>
  <si>
    <t>覃霄丽</t>
  </si>
  <si>
    <t>大化县乙圩乡巴岩村中欢屯一队5号屯</t>
  </si>
  <si>
    <t>18277822409</t>
  </si>
  <si>
    <t>451229200410285710</t>
  </si>
  <si>
    <t>覃阳</t>
  </si>
  <si>
    <t>大化县大化镇红电街村古肖路25号屯</t>
  </si>
  <si>
    <t>覃建灵</t>
  </si>
  <si>
    <t>15078575239</t>
  </si>
  <si>
    <t>452731200503265719</t>
  </si>
  <si>
    <t>唐嘉乐</t>
  </si>
  <si>
    <t>大化县北景镇江栋村江栋街屯</t>
  </si>
  <si>
    <t>唐毓勉</t>
  </si>
  <si>
    <t>451229200707280339</t>
  </si>
  <si>
    <t>唐运岭</t>
  </si>
  <si>
    <t>大化县六也乡弄茶村三合屯6号屯</t>
  </si>
  <si>
    <t>18176137757</t>
  </si>
  <si>
    <t>452731200312180915</t>
  </si>
  <si>
    <t>唐运远</t>
  </si>
  <si>
    <t>蓝凤辉</t>
  </si>
  <si>
    <t>18407781049</t>
  </si>
  <si>
    <t>45122920030818573X</t>
  </si>
  <si>
    <t>王统科</t>
  </si>
  <si>
    <t>大化县大化镇龙马村周屯1号屯</t>
  </si>
  <si>
    <t>王克香</t>
  </si>
  <si>
    <t>452731200408250914</t>
  </si>
  <si>
    <t>韦忠诚</t>
  </si>
  <si>
    <t>大化县都阳镇加城村科产屯</t>
  </si>
  <si>
    <t>韦景才</t>
  </si>
  <si>
    <t>13471849948</t>
  </si>
  <si>
    <t>452731200406020713</t>
  </si>
  <si>
    <t>蔡嘉寿</t>
  </si>
  <si>
    <t>大化县大化镇红电街村塘洪屯</t>
  </si>
  <si>
    <t>杨春香</t>
  </si>
  <si>
    <t>451229200512023914</t>
  </si>
  <si>
    <t>卢明毅</t>
  </si>
  <si>
    <t>大化县乙圩乡汉达村可多屯</t>
  </si>
  <si>
    <t>卢万安</t>
  </si>
  <si>
    <t>13549241015</t>
  </si>
  <si>
    <t>451229200202203610</t>
  </si>
  <si>
    <t>罗王</t>
  </si>
  <si>
    <t>大化县北景镇板兰村弄雄屯</t>
  </si>
  <si>
    <t>罗金业</t>
  </si>
  <si>
    <t>19807789059</t>
  </si>
  <si>
    <t>452731200311106617</t>
  </si>
  <si>
    <t>覃锦涛</t>
  </si>
  <si>
    <t>覃阁富</t>
  </si>
  <si>
    <t>451229200705020314</t>
  </si>
  <si>
    <t>覃文高</t>
  </si>
  <si>
    <t>大化县六也乡春贵村奉上屯12号屯</t>
  </si>
  <si>
    <t>452731200402075713</t>
  </si>
  <si>
    <t>韦常镇</t>
  </si>
  <si>
    <t>大化县大化镇龙马村塘党屯72号屯</t>
  </si>
  <si>
    <t>13558289159</t>
  </si>
  <si>
    <t>452731200502152712</t>
  </si>
  <si>
    <t>韦荣获</t>
  </si>
  <si>
    <t>大化县雅龙乡伟平村弄力屯</t>
  </si>
  <si>
    <t>韦志美</t>
  </si>
  <si>
    <t>13677780522</t>
  </si>
  <si>
    <t>451229200312080914</t>
  </si>
  <si>
    <t>韦相宝</t>
  </si>
  <si>
    <t>大化县都阳镇武城村孟兀屯</t>
  </si>
  <si>
    <t>韦新城</t>
  </si>
  <si>
    <t>18776878474</t>
  </si>
  <si>
    <t>452731200310253914</t>
  </si>
  <si>
    <t>韦强</t>
  </si>
  <si>
    <t>韦飞雄</t>
  </si>
  <si>
    <t>13471851067</t>
  </si>
  <si>
    <t>451229200508152131</t>
  </si>
  <si>
    <t>何文涛</t>
  </si>
  <si>
    <t>大化县七百弄乡古竹村弄袍屯3号屯</t>
  </si>
  <si>
    <t>何升勇</t>
  </si>
  <si>
    <t>大化县七百弄乡古竹村弄袍屯3号</t>
  </si>
  <si>
    <t>452731200403184524</t>
  </si>
  <si>
    <t>黄如密</t>
  </si>
  <si>
    <t>古文乡县古文乡良美村弄欢屯</t>
  </si>
  <si>
    <t>黄宏建</t>
  </si>
  <si>
    <t>451229200502230629</t>
  </si>
  <si>
    <t>蓝江苗</t>
  </si>
  <si>
    <t>蓝涛</t>
  </si>
  <si>
    <t>451229200210151814</t>
  </si>
  <si>
    <t>蓝李俊</t>
  </si>
  <si>
    <t>大化县江南乡上和村娅景屯1号屯</t>
  </si>
  <si>
    <t>蓝永忠</t>
  </si>
  <si>
    <t>451229200412180920</t>
  </si>
  <si>
    <t>蓝玲冬</t>
  </si>
  <si>
    <t>蓝锋</t>
  </si>
  <si>
    <t>452731200411120010</t>
  </si>
  <si>
    <t>林盛吉</t>
  </si>
  <si>
    <t>大化县北景镇那色村还考屯</t>
  </si>
  <si>
    <t>林华弟</t>
  </si>
  <si>
    <t>451229200312031813</t>
  </si>
  <si>
    <t>卢建静</t>
  </si>
  <si>
    <t>大化县江南乡陇丘村弄能屯</t>
  </si>
  <si>
    <t>卢金强</t>
  </si>
  <si>
    <t>江南卫生院</t>
  </si>
  <si>
    <t>大化县江南乡陇丘村弄能屯12号</t>
  </si>
  <si>
    <t>451229200409205728</t>
  </si>
  <si>
    <t>陆凤艳</t>
  </si>
  <si>
    <t>大化县大化镇龙口村龙口街14号屯</t>
  </si>
  <si>
    <t>陆荣</t>
  </si>
  <si>
    <t>451229200403221815</t>
  </si>
  <si>
    <t>陆浩宇</t>
  </si>
  <si>
    <t>大化县江南乡龙凤村定欢屯</t>
  </si>
  <si>
    <t>陆理</t>
  </si>
  <si>
    <t>452731200406085417</t>
  </si>
  <si>
    <t>农承思</t>
  </si>
  <si>
    <t>大化县贡川乡什陇村3局大屯23号屯</t>
  </si>
  <si>
    <t>农成</t>
  </si>
  <si>
    <t>452731200406080616</t>
  </si>
  <si>
    <t>覃礼富</t>
  </si>
  <si>
    <t>大化县百马乡孟豆村单眼屯5号屯</t>
  </si>
  <si>
    <t>覃利梅</t>
  </si>
  <si>
    <t>45273120040708095X</t>
  </si>
  <si>
    <t>覃相燎</t>
  </si>
  <si>
    <t>覃楼</t>
  </si>
  <si>
    <t>451229200509091211</t>
  </si>
  <si>
    <t>覃雄恒</t>
  </si>
  <si>
    <t>大化县岩滩镇吉发村百远下屯</t>
  </si>
  <si>
    <t>452731200404090917</t>
  </si>
  <si>
    <t>唐啟财</t>
  </si>
  <si>
    <t>大化县都阳镇都阳村那怀屯1号屯</t>
  </si>
  <si>
    <t>唐卫宁</t>
  </si>
  <si>
    <t>452731200402051818</t>
  </si>
  <si>
    <t>唐士欢</t>
  </si>
  <si>
    <t>大化县江南乡弄文村卡浩屯</t>
  </si>
  <si>
    <t>唐洪山</t>
  </si>
  <si>
    <t>452730200401046519</t>
  </si>
  <si>
    <t>唐毓广</t>
  </si>
  <si>
    <t>大化县大化镇城北西村路8-6号屯</t>
  </si>
  <si>
    <t>蓝鲜喜</t>
  </si>
  <si>
    <t>451229200404202712</t>
  </si>
  <si>
    <t>唐运堂</t>
  </si>
  <si>
    <t>大化县雅龙乡道德村弄兴屯</t>
  </si>
  <si>
    <t>唐环</t>
  </si>
  <si>
    <t>湛江麻章喜来康医院</t>
  </si>
  <si>
    <t>452731200503201221</t>
  </si>
  <si>
    <t>韦傲霜</t>
  </si>
  <si>
    <t>大化县岩滩镇棉山村板林屯1号屯</t>
  </si>
  <si>
    <t>韦贵耀</t>
  </si>
  <si>
    <t>452731200412020919</t>
  </si>
  <si>
    <t>韦程</t>
  </si>
  <si>
    <t>大化县都阳镇都阳村六城屯7号屯</t>
  </si>
  <si>
    <t>韦建碧</t>
  </si>
  <si>
    <t>451226200408062527</t>
  </si>
  <si>
    <t>韦春辽</t>
  </si>
  <si>
    <t>大化县雅龙乡宏伟村上力屯</t>
  </si>
  <si>
    <t>452731200501114511</t>
  </si>
  <si>
    <t>韦纯嵩</t>
  </si>
  <si>
    <t>大化县古文乡娅合村弄旦屯14号屯</t>
  </si>
  <si>
    <t>蓝卫密</t>
  </si>
  <si>
    <t>45273120050225572X</t>
  </si>
  <si>
    <t>韦芳华</t>
  </si>
  <si>
    <t>大化县镇南乡红电街村古感路181号屯</t>
  </si>
  <si>
    <t>韦介学</t>
  </si>
  <si>
    <t>451229200605202436</t>
  </si>
  <si>
    <t>韦广亮</t>
  </si>
  <si>
    <t>大化县板升乡升平村弄累上屯7号屯</t>
  </si>
  <si>
    <t>韦定敏</t>
  </si>
  <si>
    <t>452731200502040913</t>
  </si>
  <si>
    <t>韦广照</t>
  </si>
  <si>
    <t>韦克祥</t>
  </si>
  <si>
    <t>152731200404075418</t>
  </si>
  <si>
    <t>韦江明</t>
  </si>
  <si>
    <t>大化县贡川乡贡川乡村上乔屯</t>
  </si>
  <si>
    <t>韦保才</t>
  </si>
  <si>
    <t>451229200104105726</t>
  </si>
  <si>
    <t>韦秀妹</t>
  </si>
  <si>
    <t>大化县大化镇城内村百件屯27号屯</t>
  </si>
  <si>
    <t>韦文行</t>
  </si>
  <si>
    <t>451229200306225726</t>
  </si>
  <si>
    <t>韦英凤</t>
  </si>
  <si>
    <t>大化县大化镇龙马村新雷屯21号屯</t>
  </si>
  <si>
    <t>韦丛飞</t>
  </si>
  <si>
    <t>451229200503262411</t>
  </si>
  <si>
    <t>夏能武</t>
  </si>
  <si>
    <t>大化县板升乡弄冠村弄哄屯12号屯</t>
  </si>
  <si>
    <t>夏兴开</t>
  </si>
  <si>
    <t>451229200502092713</t>
  </si>
  <si>
    <t>班宝艺</t>
  </si>
  <si>
    <t>大化县雅龙乡林茂村卡对屯8号屯</t>
  </si>
  <si>
    <t>班桂勇</t>
  </si>
  <si>
    <t>452731200403062412</t>
  </si>
  <si>
    <t>侯祖华</t>
  </si>
  <si>
    <t>大化县板升乡三洞村芭蕉屯9号屯</t>
  </si>
  <si>
    <t>侯宗西</t>
  </si>
  <si>
    <t>452731200502080915</t>
  </si>
  <si>
    <t>黄卫堂</t>
  </si>
  <si>
    <t>黄莽</t>
  </si>
  <si>
    <t>451229200412133622</t>
  </si>
  <si>
    <t>蓝素云</t>
  </si>
  <si>
    <t>452731200406240616</t>
  </si>
  <si>
    <t>蒙昌福</t>
  </si>
  <si>
    <t>大化县百马乡孟豆村帮下屯1号屯</t>
  </si>
  <si>
    <t>蒙吉林</t>
  </si>
  <si>
    <t>451228200501251122</t>
  </si>
  <si>
    <t>蒙芳云</t>
  </si>
  <si>
    <t>都安县大兴镇古朝村屯</t>
  </si>
  <si>
    <t>蒙汉兵</t>
  </si>
  <si>
    <t>451229199904102720</t>
  </si>
  <si>
    <t>蒙柳仁</t>
  </si>
  <si>
    <t>蒙永强</t>
  </si>
  <si>
    <t>452731200406173628</t>
  </si>
  <si>
    <t>唐慧茹</t>
  </si>
  <si>
    <t>大化县北景镇汉达村吞伦屯</t>
  </si>
  <si>
    <t>唐秀理</t>
  </si>
  <si>
    <t>451229200412240049</t>
  </si>
  <si>
    <t>韦如相</t>
  </si>
  <si>
    <t>大化县大化镇春兴村弄着屯1号屯</t>
  </si>
  <si>
    <t>韦纯锋</t>
  </si>
  <si>
    <t>45273120050620572X</t>
  </si>
  <si>
    <t>韦雅霖</t>
  </si>
  <si>
    <t>大化县大化镇红电街村南路347号屯</t>
  </si>
  <si>
    <t>农凤勤</t>
  </si>
  <si>
    <t>451229200412205710</t>
  </si>
  <si>
    <t>韦熠</t>
  </si>
  <si>
    <t>大化县大化镇古感村龙着屯39号屯</t>
  </si>
  <si>
    <t>韦汉权</t>
  </si>
  <si>
    <t>452731200407183027</t>
  </si>
  <si>
    <t>韦榆春</t>
  </si>
  <si>
    <t>韦焕林</t>
  </si>
  <si>
    <t>452731200505280015</t>
  </si>
  <si>
    <t>韦钰</t>
  </si>
  <si>
    <t>大化县大化镇同德巷村127号屯</t>
  </si>
  <si>
    <t>唐青梅</t>
  </si>
  <si>
    <t>451229200508202717</t>
  </si>
  <si>
    <t>大化县雅龙乡宏伟村弄庭屯</t>
  </si>
  <si>
    <t>韦秀金</t>
  </si>
  <si>
    <t>45273120040513001X</t>
  </si>
  <si>
    <t>黄健城</t>
  </si>
  <si>
    <t>大化县大化镇百马村屯</t>
  </si>
  <si>
    <t>黄良颜</t>
  </si>
  <si>
    <t>452127200405243316</t>
  </si>
  <si>
    <t>马山县永州镇大旺村龙库屯1号屯</t>
  </si>
  <si>
    <t>黄朝军</t>
  </si>
  <si>
    <t>451229200305252116</t>
  </si>
  <si>
    <t>蓝保鑫</t>
  </si>
  <si>
    <t>452731200305140616</t>
  </si>
  <si>
    <t>蓝明军</t>
  </si>
  <si>
    <t>大化县百马乡孟豆村帮上屯7号屯</t>
  </si>
  <si>
    <t>蓝文新</t>
  </si>
  <si>
    <t>451229200502152720</t>
  </si>
  <si>
    <t>蓝丝柔</t>
  </si>
  <si>
    <t>大化县雅龙乡宏伟村弄朗屯</t>
  </si>
  <si>
    <t>蓝任元</t>
  </si>
  <si>
    <t>451229200411090616</t>
  </si>
  <si>
    <t>蒙宝富</t>
  </si>
  <si>
    <t>大化县百马乡中和村弄桑屯25号屯</t>
  </si>
  <si>
    <t>蒙金飞</t>
  </si>
  <si>
    <t>452731200403184217</t>
  </si>
  <si>
    <t>蒙金顺</t>
  </si>
  <si>
    <t>大化县羌圩乡洪筹村袍下屯</t>
  </si>
  <si>
    <t>蒙兆恒</t>
  </si>
  <si>
    <t>45122920050216211X</t>
  </si>
  <si>
    <t>蒙郢</t>
  </si>
  <si>
    <t>大化县七百弄乡弄腾村弄结屯34号屯</t>
  </si>
  <si>
    <t>镇龙卫生院</t>
  </si>
  <si>
    <t>452731200505080339</t>
  </si>
  <si>
    <t>覃笙任</t>
  </si>
  <si>
    <t>大化县六也乡茶油村任内屯19号屯</t>
  </si>
  <si>
    <t>覃荣国</t>
  </si>
  <si>
    <t>六也乡政府</t>
  </si>
  <si>
    <t>451229200410014216</t>
  </si>
  <si>
    <t>谭恩宏</t>
  </si>
  <si>
    <t>谭正砖</t>
  </si>
  <si>
    <t>45273120030706184X</t>
  </si>
  <si>
    <t>谭宜夏</t>
  </si>
  <si>
    <t>大化县江南乡江洲村照关屯</t>
  </si>
  <si>
    <t>谭宗弟</t>
  </si>
  <si>
    <t>大化县芜圩乡洪筹村算合屯</t>
  </si>
  <si>
    <t>451229200407071818</t>
  </si>
  <si>
    <t>韦富铖</t>
  </si>
  <si>
    <t>大化县江南乡龙凤村全下屯</t>
  </si>
  <si>
    <t>韦良</t>
  </si>
  <si>
    <t>451229200403090317</t>
  </si>
  <si>
    <t>韦浩臻</t>
  </si>
  <si>
    <t>大化县六也乡豆也村刁房屯5号屯</t>
  </si>
  <si>
    <t>蓝艳吉</t>
  </si>
  <si>
    <t>452731200408164813</t>
  </si>
  <si>
    <t>韦赫</t>
  </si>
  <si>
    <t>大化县大化镇达悟村一屯26屯</t>
  </si>
  <si>
    <t>452731200412175419</t>
  </si>
  <si>
    <t>韦李平</t>
  </si>
  <si>
    <t>大化县贡川乡等宦村坡洪屯22号屯</t>
  </si>
  <si>
    <t>韦英业</t>
  </si>
  <si>
    <t>451229200502270022</t>
  </si>
  <si>
    <t>韦妹育</t>
  </si>
  <si>
    <t>大化县大化镇亮山村屯</t>
  </si>
  <si>
    <t>韦汉方</t>
  </si>
  <si>
    <t>451229200408232417</t>
  </si>
  <si>
    <t>向佳勇</t>
  </si>
  <si>
    <t>环江县洛阳镇地蒙村银花组1号屯</t>
  </si>
  <si>
    <t>向正军</t>
  </si>
  <si>
    <t>451229200312151815</t>
  </si>
  <si>
    <t>班善峰</t>
  </si>
  <si>
    <t>大化县江南乡合民村龙弯屯</t>
  </si>
  <si>
    <t>班兴强</t>
  </si>
  <si>
    <t>452731200407201897</t>
  </si>
  <si>
    <t>陈鹏</t>
  </si>
  <si>
    <t>大化县江南乡江洲村照关屯24号屯</t>
  </si>
  <si>
    <t>唐肖艳</t>
  </si>
  <si>
    <t>452731200405303611</t>
  </si>
  <si>
    <t>甘庆龙</t>
  </si>
  <si>
    <t>甘明献</t>
  </si>
  <si>
    <t>452731200411102429</t>
  </si>
  <si>
    <t>甘玉敏</t>
  </si>
  <si>
    <t>大化县板升乡升平村拉谷屯</t>
  </si>
  <si>
    <t>甘彩云</t>
  </si>
  <si>
    <t>452731200403031819</t>
  </si>
  <si>
    <t>花球晟</t>
  </si>
  <si>
    <t>大化县江南乡江洲村街一屯15号屯</t>
  </si>
  <si>
    <t>花猛</t>
  </si>
  <si>
    <t>45273120040210182x</t>
  </si>
  <si>
    <t>黄冬满</t>
  </si>
  <si>
    <t>大化县江南乡江洲村东社屯4号屯</t>
  </si>
  <si>
    <t>周秀荣</t>
  </si>
  <si>
    <t>452731200502021229</t>
  </si>
  <si>
    <t>黄佳艺</t>
  </si>
  <si>
    <t>黄明海</t>
  </si>
  <si>
    <t>金城江</t>
  </si>
  <si>
    <t>451229200403103923</t>
  </si>
  <si>
    <t>黄娟娟</t>
  </si>
  <si>
    <t>黄尚全</t>
  </si>
  <si>
    <t>451229200411251213</t>
  </si>
  <si>
    <t>黄培超</t>
  </si>
  <si>
    <t>大化县岩滩镇棉山村定圩一屯4号屯</t>
  </si>
  <si>
    <t>黄炳飞</t>
  </si>
  <si>
    <t>451229200302223627</t>
  </si>
  <si>
    <t>黄荣化</t>
  </si>
  <si>
    <t>黄建红</t>
  </si>
  <si>
    <t>451229200410125717</t>
  </si>
  <si>
    <t>黄小磊</t>
  </si>
  <si>
    <t>大化县大化镇红河北路152号</t>
  </si>
  <si>
    <t>韦红芳</t>
  </si>
  <si>
    <t>451229200311140911</t>
  </si>
  <si>
    <t>黄祖帅</t>
  </si>
  <si>
    <t>大化县大化镇武城村上凡屯</t>
  </si>
  <si>
    <t>黄洪盛</t>
  </si>
  <si>
    <t>452731200409196016</t>
  </si>
  <si>
    <t>霍金宝</t>
  </si>
  <si>
    <t>大化县工程局乡桥南二村区八栋一楼屯</t>
  </si>
  <si>
    <t>霍海林</t>
  </si>
  <si>
    <t>451229200512012166</t>
  </si>
  <si>
    <t>蓝彩君</t>
  </si>
  <si>
    <t>大化县百弄乡弄雄村下肥屯7号屯</t>
  </si>
  <si>
    <t>451229200310061816</t>
  </si>
  <si>
    <t>蓝海腾</t>
  </si>
  <si>
    <t>大化县江南乡上和村娅景屯</t>
  </si>
  <si>
    <t>蓝永献</t>
  </si>
  <si>
    <t>452731200309213632</t>
  </si>
  <si>
    <t>蓝宏达</t>
  </si>
  <si>
    <t>451229200412175419</t>
  </si>
  <si>
    <t>蓝家平</t>
  </si>
  <si>
    <t>大化县贡川乡清坡村龙那屯36号屯</t>
  </si>
  <si>
    <t>蓝炳较</t>
  </si>
  <si>
    <t>451229200409192410</t>
  </si>
  <si>
    <t>蓝伟豪</t>
  </si>
  <si>
    <t>大化县板升乡弄立村弄莫屯17号屯</t>
  </si>
  <si>
    <t>蓝兵</t>
  </si>
  <si>
    <t>452731200506243929</t>
  </si>
  <si>
    <t>李天乐</t>
  </si>
  <si>
    <t>黄美鲜</t>
  </si>
  <si>
    <t>451229200406070629</t>
  </si>
  <si>
    <t>李智慧</t>
  </si>
  <si>
    <t>大化县百马乡六任村拉上屯17号屯</t>
  </si>
  <si>
    <t>李才仁</t>
  </si>
  <si>
    <t>451229200409062413</t>
  </si>
  <si>
    <t>刘盛喜</t>
  </si>
  <si>
    <t>大化县板升乡弄系村牛平屯18号屯</t>
  </si>
  <si>
    <t>刘政</t>
  </si>
  <si>
    <t>45122920050211031X</t>
  </si>
  <si>
    <t>卢虹瑾</t>
  </si>
  <si>
    <t>大化县六也乡和平村弄勒屯</t>
  </si>
  <si>
    <t>卢志良</t>
  </si>
  <si>
    <t>无人接听</t>
  </si>
  <si>
    <t>45273120040711542x</t>
  </si>
  <si>
    <t>陆丽红</t>
  </si>
  <si>
    <t>大化县贡川乡隆江村板圩屯</t>
  </si>
  <si>
    <t>陆生壹</t>
  </si>
  <si>
    <t>452731200505305710</t>
  </si>
  <si>
    <t>陆善龙</t>
  </si>
  <si>
    <t>大化县大化镇红电街村红河南路一巷13号屯</t>
  </si>
  <si>
    <t>陆良军</t>
  </si>
  <si>
    <t>451229200406050927</t>
  </si>
  <si>
    <t>陆小燕</t>
  </si>
  <si>
    <t>大化县都阳镇武城村岩朝屯24号屯</t>
  </si>
  <si>
    <t>陆生</t>
  </si>
  <si>
    <t>45122920040802241x</t>
  </si>
  <si>
    <t>蒙佳成</t>
  </si>
  <si>
    <t>大化县大化镇江滨花村园屯</t>
  </si>
  <si>
    <t>号码过期和空号</t>
  </si>
  <si>
    <t>451229200308042413</t>
  </si>
  <si>
    <t>蒙健康</t>
  </si>
  <si>
    <t>大化县板升乡弄郎村弄边下屯29号屯</t>
  </si>
  <si>
    <t>蒙海决</t>
  </si>
  <si>
    <t>广东</t>
  </si>
  <si>
    <t>451229200709192711</t>
  </si>
  <si>
    <t>蒙明喜</t>
  </si>
  <si>
    <t>大化县雅龙乡胜利村弄洪屯</t>
  </si>
  <si>
    <t>蒙金英</t>
  </si>
  <si>
    <t>452731200510082128</t>
  </si>
  <si>
    <t>蒙秋艳</t>
  </si>
  <si>
    <t>大化县乙圩乡常怀村常青48号屯</t>
  </si>
  <si>
    <t>罗柳金</t>
  </si>
  <si>
    <t>457229200410072416</t>
  </si>
  <si>
    <t>蒙天成</t>
  </si>
  <si>
    <t>大化县板升乡八好村弄雷屯15号屯</t>
  </si>
  <si>
    <t>451229200211071816</t>
  </si>
  <si>
    <t>蒙伟师</t>
  </si>
  <si>
    <t>蒙廷平</t>
  </si>
  <si>
    <t>大化县七百弄弄腾村弄棉屯</t>
  </si>
  <si>
    <t>蒙桂海</t>
  </si>
  <si>
    <t>451229200608134213</t>
  </si>
  <si>
    <t>莫丁宝</t>
  </si>
  <si>
    <t>大化县羌圩乡坡马村巴林屯3号屯</t>
  </si>
  <si>
    <t>莫羡仁</t>
  </si>
  <si>
    <t>451228200505070812</t>
  </si>
  <si>
    <t>莫汉贞</t>
  </si>
  <si>
    <t>都安县高岭镇复兴村弄沙队5号屯</t>
  </si>
  <si>
    <t>莫秀球</t>
  </si>
  <si>
    <t>452731200403285122</t>
  </si>
  <si>
    <t>农彩彤</t>
  </si>
  <si>
    <t>农流方</t>
  </si>
  <si>
    <t>45122920040801572x</t>
  </si>
  <si>
    <t>潘佟娜</t>
  </si>
  <si>
    <t>大化县大化镇红电南村路四中巷31号屯</t>
  </si>
  <si>
    <t>潘振杰</t>
  </si>
  <si>
    <t>百色</t>
  </si>
  <si>
    <t>45273120041210483X</t>
  </si>
  <si>
    <t>沈鸿达</t>
  </si>
  <si>
    <t>大化县大化镇凤翔村古历屯</t>
  </si>
  <si>
    <t>沈兴尽</t>
  </si>
  <si>
    <t>451229200408074228</t>
  </si>
  <si>
    <t>苏肖艳</t>
  </si>
  <si>
    <t>大化县羌圩乡健康村六而屯2号屯</t>
  </si>
  <si>
    <t>苏相军</t>
  </si>
  <si>
    <t>452731200407163616</t>
  </si>
  <si>
    <t>覃初</t>
  </si>
  <si>
    <t>大化县北景镇平方村屯29号屯</t>
  </si>
  <si>
    <t>覃立华</t>
  </si>
  <si>
    <t>451229200502270620</t>
  </si>
  <si>
    <t>覃慧灵</t>
  </si>
  <si>
    <t>大化县百马乡百马村百马街上26号屯</t>
  </si>
  <si>
    <t>覃东南</t>
  </si>
  <si>
    <t>452731200404065412</t>
  </si>
  <si>
    <t>覃江猛</t>
  </si>
  <si>
    <t>大化县贡川乡隆江村龙里屯19号屯</t>
  </si>
  <si>
    <t>覃金平</t>
  </si>
  <si>
    <t>452731200501141819</t>
  </si>
  <si>
    <t>覃俊众</t>
  </si>
  <si>
    <t>大化县江南乡发瑞村那发屯47号屯</t>
  </si>
  <si>
    <t>覃翰仕</t>
  </si>
  <si>
    <t>452731200404040629</t>
  </si>
  <si>
    <t>覃露玉</t>
  </si>
  <si>
    <t>大化县百马乡百马村百马街上83号屯</t>
  </si>
  <si>
    <t>覃自勤</t>
  </si>
  <si>
    <t>451229200412100310</t>
  </si>
  <si>
    <t>覃荣</t>
  </si>
  <si>
    <t>大化县六也乡春贵村弄红屯1号屯</t>
  </si>
  <si>
    <t>451229200506253617</t>
  </si>
  <si>
    <t>覃仕群</t>
  </si>
  <si>
    <t>大化县北景镇京屯村猫头屯12号屯</t>
  </si>
  <si>
    <t>覃世军</t>
  </si>
  <si>
    <t>451229200510081811</t>
  </si>
  <si>
    <t>覃忆朗</t>
  </si>
  <si>
    <t>大化县江南乡江州村那王屯34号屯</t>
  </si>
  <si>
    <t>调美周</t>
  </si>
  <si>
    <t>45122920030218391X</t>
  </si>
  <si>
    <t>覃红富</t>
  </si>
  <si>
    <t>451229200411202788</t>
  </si>
  <si>
    <t>唐芳方</t>
  </si>
  <si>
    <t>451229200402143624</t>
  </si>
  <si>
    <t>大化县北景镇六华村那潘屯</t>
  </si>
  <si>
    <t>452731200402221813</t>
  </si>
  <si>
    <t>唐秀虎</t>
  </si>
  <si>
    <t>大化县江南乡江洲村东吞屯</t>
  </si>
  <si>
    <t>唐育流</t>
  </si>
  <si>
    <t>苹果码头镇卫生院</t>
  </si>
  <si>
    <t>451229200811232716</t>
  </si>
  <si>
    <t>唐运科</t>
  </si>
  <si>
    <t>大化县雅龙乡胜利村弄罗屯</t>
  </si>
  <si>
    <t>唐秀武</t>
  </si>
  <si>
    <t>451229200502072712</t>
  </si>
  <si>
    <t>韦标繁</t>
  </si>
  <si>
    <t>大化县雅龙乡竹山村弄母屯4号屯</t>
  </si>
  <si>
    <t>韦绍峰</t>
  </si>
  <si>
    <t>451229200512282713</t>
  </si>
  <si>
    <t>韦柳先</t>
  </si>
  <si>
    <t>452731200505185114</t>
  </si>
  <si>
    <t>韦光喜</t>
  </si>
  <si>
    <t>大化县共和乡古桥村伏内屯</t>
  </si>
  <si>
    <t>韦明权</t>
  </si>
  <si>
    <t>45273120041210571x</t>
  </si>
  <si>
    <t>451229200211062717</t>
  </si>
  <si>
    <t>韦景伍</t>
  </si>
  <si>
    <t>韦明丰</t>
  </si>
  <si>
    <t>电话空号</t>
  </si>
  <si>
    <t>452731200410290915</t>
  </si>
  <si>
    <t>韦霖涛</t>
  </si>
  <si>
    <t>大化县都阳镇都阳村都岩路122号屯</t>
  </si>
  <si>
    <t>黄晓连</t>
  </si>
  <si>
    <t>451229200505080021</t>
  </si>
  <si>
    <t>韦柳静</t>
  </si>
  <si>
    <t>大化县大化镇双排村下舍屯4号屯</t>
  </si>
  <si>
    <t>452731200503212422</t>
  </si>
  <si>
    <t>韦卢玲</t>
  </si>
  <si>
    <t>大化县板升乡升平村更庭屯</t>
  </si>
  <si>
    <t>451229200408180936</t>
  </si>
  <si>
    <t>韦禄鸿</t>
  </si>
  <si>
    <t>韦福近</t>
  </si>
  <si>
    <t>452731200410170614</t>
  </si>
  <si>
    <t>韦鹏程</t>
  </si>
  <si>
    <t>大化县百马乡中和村下塔屯</t>
  </si>
  <si>
    <t>韦任桥</t>
  </si>
  <si>
    <t>452731200404170917</t>
  </si>
  <si>
    <t>韦启源</t>
  </si>
  <si>
    <t>大化县都阳镇尚武村岩灯屯27号屯</t>
  </si>
  <si>
    <t>韦忠秀</t>
  </si>
  <si>
    <t>451229200502192757</t>
  </si>
  <si>
    <t>韦庆龙</t>
  </si>
  <si>
    <t>大化县雅龙乡弄往村弄洋屯</t>
  </si>
  <si>
    <t>韦利轩</t>
  </si>
  <si>
    <t>452731200501170011</t>
  </si>
  <si>
    <t>韦少斌</t>
  </si>
  <si>
    <t>大化县大化镇城北西村路429号屯</t>
  </si>
  <si>
    <t>韦汉乐</t>
  </si>
  <si>
    <t>452731200501074812</t>
  </si>
  <si>
    <t>韦文斌</t>
  </si>
  <si>
    <t>大化县大化镇景山村板别屯14号屯</t>
  </si>
  <si>
    <t>韦运先</t>
  </si>
  <si>
    <t>452731200505290010</t>
  </si>
  <si>
    <t>韦兴祖</t>
  </si>
  <si>
    <t>大化县大化镇南红电村街塘沽路58号屯</t>
  </si>
  <si>
    <t>韦星勋</t>
  </si>
  <si>
    <t>452731200406222717</t>
  </si>
  <si>
    <t>韦映星</t>
  </si>
  <si>
    <t>大化县雅龙乡道德村弄柏屯9号屯</t>
  </si>
  <si>
    <t>韦立金</t>
  </si>
  <si>
    <t>钦州港中心社区卫生服务中心</t>
  </si>
  <si>
    <t>450124200506012735</t>
  </si>
  <si>
    <t>韦咏</t>
  </si>
  <si>
    <t>大化县贡川乡清坡村外昆屯4号屯</t>
  </si>
  <si>
    <t>韦宪猛</t>
  </si>
  <si>
    <t>452731200411115414</t>
  </si>
  <si>
    <t>韦勇乐</t>
  </si>
  <si>
    <t>大化县贡川乡等宦村板江屯21号屯</t>
  </si>
  <si>
    <t>韦荣高</t>
  </si>
  <si>
    <t>452731200408284815</t>
  </si>
  <si>
    <t>韦友强</t>
  </si>
  <si>
    <t>韦克儒</t>
  </si>
  <si>
    <t>451228200501043526</t>
  </si>
  <si>
    <t>杨婵</t>
  </si>
  <si>
    <t>都安县九渡乡九如村九歪屯21号屯</t>
  </si>
  <si>
    <t>蓝彩芳</t>
  </si>
  <si>
    <t>都安九渡乡卫生院</t>
  </si>
  <si>
    <t>451229200306253612</t>
  </si>
  <si>
    <t>杨春</t>
  </si>
  <si>
    <t>大化县北景镇江栋村百乐屯</t>
  </si>
  <si>
    <t>杨宗能</t>
  </si>
  <si>
    <t>451229200410182420</t>
  </si>
  <si>
    <t>杨庆</t>
  </si>
  <si>
    <t>大化县板升乡弄纪村弄纪上屯9号屯</t>
  </si>
  <si>
    <t>杨猛</t>
  </si>
  <si>
    <t>452731200412253616</t>
  </si>
  <si>
    <t>杨圣安</t>
  </si>
  <si>
    <t>大化县北景镇江栋村江洞屯36号屯</t>
  </si>
  <si>
    <t>杨松荣</t>
  </si>
  <si>
    <t>452731200412294821</t>
  </si>
  <si>
    <t>韦雪玲</t>
  </si>
  <si>
    <t>大化县大化镇敦肃村板管屯28号屯</t>
  </si>
  <si>
    <t>韦克琴</t>
  </si>
  <si>
    <t>452731200303075419</t>
  </si>
  <si>
    <t>大化县贡川乡龙眼村龙闹屯1号屯</t>
  </si>
  <si>
    <t>451229200312182451</t>
  </si>
  <si>
    <t>蒙金波</t>
  </si>
  <si>
    <t>大化县板升乡弄勇村毛星屯9号屯</t>
  </si>
  <si>
    <t>452731200410054824</t>
  </si>
  <si>
    <t>韦月霞</t>
  </si>
  <si>
    <t>大化县大化镇上旗村内角屯</t>
  </si>
  <si>
    <t>韦阳武</t>
  </si>
  <si>
    <t>451229200605203658</t>
  </si>
  <si>
    <t>蒙景文</t>
  </si>
  <si>
    <t>大化县北景镇可考村上可考屯6号屯</t>
  </si>
  <si>
    <t>巴马县东山乡卫生院</t>
  </si>
  <si>
    <t>451229200403090616</t>
  </si>
  <si>
    <t>班礼强</t>
  </si>
  <si>
    <t>大化县雅龙乡胜利村弄香屯</t>
  </si>
  <si>
    <t>班建祥</t>
  </si>
  <si>
    <t>450124200406052713</t>
  </si>
  <si>
    <t>陈仕龙</t>
  </si>
  <si>
    <t>马山县周鹿镇石塘村甘谷屯8-1号屯</t>
  </si>
  <si>
    <t>陈秀权</t>
  </si>
  <si>
    <t>南宁市马山县周鹿镇石塘村甘谷屯</t>
  </si>
  <si>
    <t>451229200502133618</t>
  </si>
  <si>
    <t>谷忠卓</t>
  </si>
  <si>
    <t>大化县北景镇那色村北景街378号屯</t>
  </si>
  <si>
    <t>谷金胜</t>
  </si>
  <si>
    <t>452731200304243920</t>
  </si>
  <si>
    <t>黄晓丽</t>
  </si>
  <si>
    <t>黄宏</t>
  </si>
  <si>
    <t>452731200408102129</t>
  </si>
  <si>
    <t>大化县百弄乡弄合村弄影屯4号屯</t>
  </si>
  <si>
    <t>蓝桂海</t>
  </si>
  <si>
    <t>451229200412280323</t>
  </si>
  <si>
    <t>蓝小棉</t>
  </si>
  <si>
    <t>大化县六也乡华善村单玲屯27号屯</t>
  </si>
  <si>
    <t>蓝善新</t>
  </si>
  <si>
    <t>452731200404070326</t>
  </si>
  <si>
    <t>陆小早</t>
  </si>
  <si>
    <t>大化县六也乡吞依村丹动屯</t>
  </si>
  <si>
    <t>陆贵红</t>
  </si>
  <si>
    <t>452731200408180338</t>
  </si>
  <si>
    <t>蒙辉豪</t>
  </si>
  <si>
    <t>大化县六也乡六累村古洞屯9号屯</t>
  </si>
  <si>
    <t>蒙振锋</t>
  </si>
  <si>
    <t>451229200405071822</t>
  </si>
  <si>
    <t>蒙香梅</t>
  </si>
  <si>
    <t>大化县江南乡九怀村古权屯</t>
  </si>
  <si>
    <t>蒙元新</t>
  </si>
  <si>
    <t>451229200404110324</t>
  </si>
  <si>
    <t>蒙炫熺</t>
  </si>
  <si>
    <t>南宁市县良庆区乡大塘太村安村那廖坡15号屯</t>
  </si>
  <si>
    <t>蒙成伟</t>
  </si>
  <si>
    <t>前进社区原五象医院</t>
  </si>
  <si>
    <t>451229200404122114</t>
  </si>
  <si>
    <t>蒙周</t>
  </si>
  <si>
    <t>大化县七百弄乡弄合村弄凡屯11号屯</t>
  </si>
  <si>
    <t>蒙云玉</t>
  </si>
  <si>
    <t>大化县七百弄乡</t>
  </si>
  <si>
    <t>451229200503120026</t>
  </si>
  <si>
    <t>苏雨</t>
  </si>
  <si>
    <t>大化县大化镇新民路村南路1号屯</t>
  </si>
  <si>
    <t>苏德生</t>
  </si>
  <si>
    <t>45273120030920121x</t>
  </si>
  <si>
    <t>覃家喜</t>
  </si>
  <si>
    <t>覃培丰</t>
  </si>
  <si>
    <t>451229200703103917</t>
  </si>
  <si>
    <t>覃利</t>
  </si>
  <si>
    <t>452731200412051213</t>
  </si>
  <si>
    <t>唐秀璜</t>
  </si>
  <si>
    <t>唐毓辽</t>
  </si>
  <si>
    <t>451229200406060025</t>
  </si>
  <si>
    <t>韦彬钰</t>
  </si>
  <si>
    <t>大化县大化镇亮山村单厂屯2号屯</t>
  </si>
  <si>
    <t>韦义流</t>
  </si>
  <si>
    <t>452731200501014828</t>
  </si>
  <si>
    <t>韦春彬</t>
  </si>
  <si>
    <t>大化县大化镇景山村刁杆屯</t>
  </si>
  <si>
    <t>韦乃卫</t>
  </si>
  <si>
    <t>45122920040505271X</t>
  </si>
  <si>
    <t>韦国宝</t>
  </si>
  <si>
    <t>韦元寿</t>
  </si>
  <si>
    <t>海南万宁光坡中学</t>
  </si>
  <si>
    <t>广西大化县雅龙乡弄往村</t>
  </si>
  <si>
    <t>451229200507290321</t>
  </si>
  <si>
    <t>韦枚玲</t>
  </si>
  <si>
    <t>大化县六也乡边弄村弄因屯3号屯</t>
  </si>
  <si>
    <t>452731200507090311</t>
  </si>
  <si>
    <t>韦敏圣</t>
  </si>
  <si>
    <t>大化县六也乡华善村一队6号屯</t>
  </si>
  <si>
    <t>韦洪柒</t>
  </si>
  <si>
    <t>45122920040628271X</t>
  </si>
  <si>
    <t>韦胜</t>
  </si>
  <si>
    <t>广西大化县雅龙乡道德村弄光屯</t>
  </si>
  <si>
    <t>452731200410100018</t>
  </si>
  <si>
    <t>韦雄盛</t>
  </si>
  <si>
    <t>大化县大化镇荣华街村13号屯</t>
  </si>
  <si>
    <t>韦勇锋</t>
  </si>
  <si>
    <t>451229200705290613</t>
  </si>
  <si>
    <t>韦卓视</t>
  </si>
  <si>
    <t>大化县百马乡同社村弄船屯7号屯</t>
  </si>
  <si>
    <t>韦汉贤</t>
  </si>
  <si>
    <t>深圳市龙华区中心医院牛湖社区健康服务中心</t>
  </si>
  <si>
    <t>451229199811292721</t>
  </si>
  <si>
    <t>班玉合</t>
  </si>
  <si>
    <t>大化县雅龙乡西村弄银屯</t>
  </si>
  <si>
    <t>班忠基</t>
  </si>
  <si>
    <t>东莞长安体育馆</t>
  </si>
  <si>
    <t>452731200312212411</t>
  </si>
  <si>
    <t>冯尚朋</t>
  </si>
  <si>
    <t>大化县板升乡弄系村弄地屯3号屯</t>
  </si>
  <si>
    <t>冯树永</t>
  </si>
  <si>
    <t>大化县板升乡医院</t>
  </si>
  <si>
    <t>452731200408054817</t>
  </si>
  <si>
    <t>黄轲</t>
  </si>
  <si>
    <t>大化县大化镇流水村立潘屯</t>
  </si>
  <si>
    <t>韦月琴</t>
  </si>
  <si>
    <t>大化县流水村立潘屯14号</t>
  </si>
  <si>
    <t>45122920040125092x</t>
  </si>
  <si>
    <t>兰秀星</t>
  </si>
  <si>
    <t>兰瑞绿</t>
  </si>
  <si>
    <t>451229200412030615</t>
  </si>
  <si>
    <t>蓝腾智</t>
  </si>
  <si>
    <t>大化县百马乡同社村弄旺屯4号屯</t>
  </si>
  <si>
    <t>蓝永红</t>
  </si>
  <si>
    <t>百马乡
卫生院</t>
  </si>
  <si>
    <t>大化县百马乡</t>
  </si>
  <si>
    <t>452731200004272121</t>
  </si>
  <si>
    <t>蒙柳凤</t>
  </si>
  <si>
    <t>大化县七百弄乡弄雄村弄乐屯4号屯</t>
  </si>
  <si>
    <t>蒙建联</t>
  </si>
  <si>
    <t>452731200402100317</t>
  </si>
  <si>
    <t>覃思宇</t>
  </si>
  <si>
    <t>大化县六也乡德礼村楞内屯3号屯</t>
  </si>
  <si>
    <t>洪英良</t>
  </si>
  <si>
    <t>451229200401173629</t>
  </si>
  <si>
    <t>唐彩凤</t>
  </si>
  <si>
    <t>唐浪</t>
  </si>
  <si>
    <t>452731200405300613</t>
  </si>
  <si>
    <t>唐举阳</t>
  </si>
  <si>
    <t>唐运贰</t>
  </si>
  <si>
    <t>451229200506142714</t>
  </si>
  <si>
    <t>韦昌猛</t>
  </si>
  <si>
    <t>大化县雅龙乡竹山村弄合屯</t>
  </si>
  <si>
    <t>大化县江滨</t>
  </si>
  <si>
    <t>451229200407290324</t>
  </si>
  <si>
    <t>韦多伦</t>
  </si>
  <si>
    <t>大化县六也乡华善村板江屯</t>
  </si>
  <si>
    <t>大化县荣华市场52号</t>
  </si>
  <si>
    <t>45273120050128481x</t>
  </si>
  <si>
    <t>大化县大化镇上旗村外一屯27号屯</t>
  </si>
  <si>
    <t>韦孟山</t>
  </si>
  <si>
    <t>452731200304030319</t>
  </si>
  <si>
    <t>韦朋全</t>
  </si>
  <si>
    <t>大化县六也乡加司村弄水屯3号屯</t>
  </si>
  <si>
    <t>韦瑞业</t>
  </si>
  <si>
    <t>451229200304122416</t>
  </si>
  <si>
    <t>蒙海平</t>
  </si>
  <si>
    <t>大化县板升乡弄冠村弄乱屯</t>
  </si>
  <si>
    <t>蒙覃前</t>
  </si>
  <si>
    <t>45122920050712274x</t>
  </si>
  <si>
    <t>韦延城</t>
  </si>
  <si>
    <t>451229200311162715</t>
  </si>
  <si>
    <t>韦志</t>
  </si>
  <si>
    <t>大化县雅龙乡尤齐村基上屯</t>
  </si>
  <si>
    <t>450124200504183311</t>
  </si>
  <si>
    <t>徐林</t>
  </si>
  <si>
    <t>马山县永州镇大旺村大外屯26号屯</t>
  </si>
  <si>
    <t>徐孝芬</t>
  </si>
  <si>
    <t>马山县永州镇乡大旺村大外屯26号屯</t>
  </si>
  <si>
    <t>451229200502283915</t>
  </si>
  <si>
    <t>黄宗胜</t>
  </si>
  <si>
    <t>45122920041226215x</t>
  </si>
  <si>
    <t>蓝世勇</t>
  </si>
  <si>
    <t>大化县七百弄乡弄呈村弄良屯</t>
  </si>
  <si>
    <t>蓝卫贤</t>
  </si>
  <si>
    <t>451229200407203622</t>
  </si>
  <si>
    <t>蒙芳芳</t>
  </si>
  <si>
    <t>大化县北景镇弄冠村弄二屯6号屯</t>
  </si>
  <si>
    <t>蒙义</t>
  </si>
  <si>
    <t>452731200507024226</t>
  </si>
  <si>
    <t>大化县羌圩乡羌圩村农塘屯55号屯</t>
  </si>
  <si>
    <t>谭美艳</t>
  </si>
  <si>
    <t>452731200407030928</t>
  </si>
  <si>
    <t>覃丽艳</t>
  </si>
  <si>
    <t>大化县都阳镇满江村那汝屯</t>
  </si>
  <si>
    <t>覃乃崇</t>
  </si>
  <si>
    <t>452731200402054832</t>
  </si>
  <si>
    <t>韦海棚</t>
  </si>
  <si>
    <t>大化县大化镇流水村江那屯26号屯</t>
  </si>
  <si>
    <t>韦建力</t>
  </si>
  <si>
    <t>大化县大化镇红电街村巴屯村屯</t>
  </si>
  <si>
    <t>蒙秀美</t>
  </si>
  <si>
    <t>451229200608130626</t>
  </si>
  <si>
    <t>韦婧怡</t>
  </si>
  <si>
    <t>韦福龙</t>
  </si>
  <si>
    <t>东莞沙墩文化广场</t>
  </si>
  <si>
    <t>广东省东莞市茶山南社</t>
  </si>
  <si>
    <t>451229200308283938</t>
  </si>
  <si>
    <t>韦明君</t>
  </si>
  <si>
    <t>韦桂强</t>
  </si>
  <si>
    <t>452731200405220314</t>
  </si>
  <si>
    <t>黄超泽</t>
  </si>
  <si>
    <t>大化县六也乡六累村吞甫屯2号屯</t>
  </si>
  <si>
    <t>黄林壹</t>
  </si>
  <si>
    <t>451229200212040632</t>
  </si>
  <si>
    <t>陆正先</t>
  </si>
  <si>
    <t>大化县都阳镇都阳村新街二巷18号屯</t>
  </si>
  <si>
    <t>陆韦林</t>
  </si>
  <si>
    <t>451229200303162117</t>
  </si>
  <si>
    <t>罗兴望</t>
  </si>
  <si>
    <t>罗朝勇</t>
  </si>
  <si>
    <t>45122920040222212X</t>
  </si>
  <si>
    <t>蒙春莲</t>
  </si>
  <si>
    <t>大化县七百弄乡戈从村花眉屯37号屯</t>
  </si>
  <si>
    <t>蒙志合</t>
  </si>
  <si>
    <t>451229200507100620</t>
  </si>
  <si>
    <t>覃素惠</t>
  </si>
  <si>
    <t>大化县百马乡登排村百炼四队11号屯</t>
  </si>
  <si>
    <t>覃双规</t>
  </si>
  <si>
    <t>451229200201175128</t>
  </si>
  <si>
    <t>韦飞霞</t>
  </si>
  <si>
    <t>大化县共和乡碧城村一平台屯</t>
  </si>
  <si>
    <t>韦汉良</t>
  </si>
  <si>
    <t>452731200411100036</t>
  </si>
  <si>
    <t>韦壕</t>
  </si>
  <si>
    <t>大化县大化镇民族路村西二巷6号屯</t>
  </si>
  <si>
    <t>韦东洋</t>
  </si>
  <si>
    <t>451229200310012774</t>
  </si>
  <si>
    <t>韦庆</t>
  </si>
  <si>
    <t>韦树堂</t>
  </si>
  <si>
    <t>452731200402012720</t>
  </si>
  <si>
    <t>韦彤伶</t>
  </si>
  <si>
    <t>大化县雅龙乡雅林村弄乃屯</t>
  </si>
  <si>
    <t>韦礼华</t>
  </si>
  <si>
    <t>451229200508120025</t>
  </si>
  <si>
    <t>韦昕秀</t>
  </si>
  <si>
    <t>韦乃运</t>
  </si>
  <si>
    <t>452731200311010332</t>
  </si>
  <si>
    <t>韦耀</t>
  </si>
  <si>
    <t>大化县六也乡吞依村吞化屯5号屯</t>
  </si>
  <si>
    <t>韦建兴</t>
  </si>
  <si>
    <t>45122920081008183X</t>
  </si>
  <si>
    <t>韦祖阳</t>
  </si>
  <si>
    <t>大化县江南乡尝梅村高山屯</t>
  </si>
  <si>
    <t>韦炯</t>
  </si>
  <si>
    <t>江南乡卫生医</t>
  </si>
  <si>
    <t>451229200412162714</t>
  </si>
  <si>
    <t>蓝启根</t>
  </si>
  <si>
    <t>大化县雅龙乡西村弄旺屯25号屯</t>
  </si>
  <si>
    <t>蓝显仕</t>
  </si>
  <si>
    <t>南宁青秀区竹溪社区卫生服务中心</t>
  </si>
  <si>
    <t>452730200409140817</t>
  </si>
  <si>
    <t>大化县大化镇亮山村排二屯37号屯</t>
  </si>
  <si>
    <t>韦彩宏</t>
  </si>
  <si>
    <t>452731200403010022</t>
  </si>
  <si>
    <t>蓝柳东</t>
  </si>
  <si>
    <t>大化县北景镇安兰村弄兰屯7号屯</t>
  </si>
  <si>
    <t>蓝城敏</t>
  </si>
  <si>
    <t>板兰村板兰小学</t>
  </si>
  <si>
    <t>452731200503295416</t>
  </si>
  <si>
    <t>大化县大化镇城内村上平屯17号屯</t>
  </si>
  <si>
    <t>韦必山</t>
  </si>
  <si>
    <t>451229200402160010</t>
  </si>
  <si>
    <t>韦建熙</t>
  </si>
  <si>
    <t>451229200411141225</t>
  </si>
  <si>
    <t>覃翠满</t>
  </si>
  <si>
    <t>大化县岩滩镇吉发村上四屯</t>
  </si>
  <si>
    <t>覃荣堂</t>
  </si>
  <si>
    <t>451229200304052110</t>
  </si>
  <si>
    <t>451229200311281845</t>
  </si>
  <si>
    <t>班利秋</t>
  </si>
  <si>
    <t>大化县江南乡弄汉村伏占屯5号</t>
  </si>
  <si>
    <t>班志学</t>
  </si>
  <si>
    <t>440981200607056429</t>
  </si>
  <si>
    <t>邓秀娟</t>
  </si>
  <si>
    <t>广东省高州市平山镇古塘</t>
  </si>
  <si>
    <t>邓永月</t>
  </si>
  <si>
    <t>广东省高州市平山镇古塘0</t>
  </si>
  <si>
    <t>451229200108152423</t>
  </si>
  <si>
    <t>侯春梅</t>
  </si>
  <si>
    <t>大化县板升乡弄纳村上林屯22号</t>
  </si>
  <si>
    <t>侯宗恒</t>
  </si>
  <si>
    <t>452731200310192437</t>
  </si>
  <si>
    <t>侯国敏</t>
  </si>
  <si>
    <t>大化县板升乡弄纳村弄往屯</t>
  </si>
  <si>
    <t>侯慧</t>
  </si>
  <si>
    <t>452731200507201827</t>
  </si>
  <si>
    <t>黄冬雪</t>
  </si>
  <si>
    <t>大化县江南乡带林村那桥屯3号</t>
  </si>
  <si>
    <t>黄贵宏</t>
  </si>
  <si>
    <t>451229200503091827</t>
  </si>
  <si>
    <t>黄芳芳</t>
  </si>
  <si>
    <t>大化县江南乡发瑞村板道屯41号</t>
  </si>
  <si>
    <t>黄礼军</t>
  </si>
  <si>
    <t>452731200410080926</t>
  </si>
  <si>
    <t>黄俊蔚</t>
  </si>
  <si>
    <t>大化县都阳镇加城村百简屯1号</t>
  </si>
  <si>
    <t>黄汉忠</t>
  </si>
  <si>
    <t>45122920041006124x</t>
  </si>
  <si>
    <t>黄蕾</t>
  </si>
  <si>
    <t>黄周华</t>
  </si>
  <si>
    <t>451229200507045123</t>
  </si>
  <si>
    <t>黄梅冰</t>
  </si>
  <si>
    <t>大化县共和乡碧草村龙布屯</t>
  </si>
  <si>
    <t>黄宜</t>
  </si>
  <si>
    <t>大化体育馆接种点</t>
  </si>
  <si>
    <t>451229200501140322</t>
  </si>
  <si>
    <t>黄平华</t>
  </si>
  <si>
    <t>大化县六也乡弄茶村板内屯3号</t>
  </si>
  <si>
    <t>韦翠先</t>
  </si>
  <si>
    <t>452127200312240669</t>
  </si>
  <si>
    <t>黄晴</t>
  </si>
  <si>
    <t>南宁市马山县乔利乡那料村六满屯35号</t>
  </si>
  <si>
    <t>徐荣珍</t>
  </si>
  <si>
    <t>451229200311034211</t>
  </si>
  <si>
    <t>黄新</t>
  </si>
  <si>
    <t>黄福生</t>
  </si>
  <si>
    <t>451229200512103949</t>
  </si>
  <si>
    <t>黄秀红</t>
  </si>
  <si>
    <t>大化县乙圩乡巴岩村本福屯9号</t>
  </si>
  <si>
    <t>黄飞红</t>
  </si>
  <si>
    <t>362426200402076725</t>
  </si>
  <si>
    <t>黄雅琪</t>
  </si>
  <si>
    <t>韦香梅</t>
  </si>
  <si>
    <t>451229200602114262</t>
  </si>
  <si>
    <t>黄月飞</t>
  </si>
  <si>
    <t>大化县羌圩乡坡马村农力屯1号</t>
  </si>
  <si>
    <t>韦的念</t>
  </si>
  <si>
    <t>451229200501050060</t>
  </si>
  <si>
    <t>蓝晨</t>
  </si>
  <si>
    <t>大化县建丰北路东六巷一里12号</t>
  </si>
  <si>
    <t>蓝刚宁</t>
  </si>
  <si>
    <t>452731200209152422</t>
  </si>
  <si>
    <t>蓝春花</t>
  </si>
  <si>
    <t>蓝万平</t>
  </si>
  <si>
    <t>451229200404212427</t>
  </si>
  <si>
    <t>蓝春梅</t>
  </si>
  <si>
    <t>蓝金玉</t>
  </si>
  <si>
    <t>2021.08.14</t>
  </si>
  <si>
    <t>452731200601150675</t>
  </si>
  <si>
    <t>蓝国通</t>
  </si>
  <si>
    <t>大化县百马乡同社村古情屯19号</t>
  </si>
  <si>
    <t>452731200501031820</t>
  </si>
  <si>
    <t>蓝佳晴</t>
  </si>
  <si>
    <t>大化县江南乡江洲村那王屯66号</t>
  </si>
  <si>
    <t>452731200507234821</t>
  </si>
  <si>
    <t>蓝佳焰</t>
  </si>
  <si>
    <t>大化县大化镇上旗村外一屯</t>
  </si>
  <si>
    <t>蓝桂合</t>
  </si>
  <si>
    <t>45122920051021002X</t>
  </si>
  <si>
    <t>蓝柳琼</t>
  </si>
  <si>
    <t>大化县大化镇凤翔村弄猫</t>
  </si>
  <si>
    <t>蓝荣年</t>
  </si>
  <si>
    <t>452731200504170324</t>
  </si>
  <si>
    <t>蓝睿琳</t>
  </si>
  <si>
    <t>大化县六也乡豆也村弄留屯4号</t>
  </si>
  <si>
    <t>蓝君台</t>
  </si>
  <si>
    <t>452731200402210348</t>
  </si>
  <si>
    <t>蓝淑平</t>
  </si>
  <si>
    <t>大化县六也乡豆也村丹南屯52号</t>
  </si>
  <si>
    <t>蓝君周</t>
  </si>
  <si>
    <t>452731200112260646</t>
  </si>
  <si>
    <t>蓝桃</t>
  </si>
  <si>
    <t>大化县百马乡六任村上岭屯</t>
  </si>
  <si>
    <t>兰华玉</t>
  </si>
  <si>
    <t>451229200608252420</t>
  </si>
  <si>
    <t>蓝银梅</t>
  </si>
  <si>
    <t>大化县板升乡弄雷村戈旦屯</t>
  </si>
  <si>
    <t>452731200503313610</t>
  </si>
  <si>
    <t>林宝俊</t>
  </si>
  <si>
    <t>大化县北景镇那色村音圩屯18号</t>
  </si>
  <si>
    <t>覃凤利</t>
  </si>
  <si>
    <t>45122920060102242X</t>
  </si>
  <si>
    <t>刘梦雪</t>
  </si>
  <si>
    <t>大化县板升乡弄系村弄系屯</t>
  </si>
  <si>
    <t>冉春香</t>
  </si>
  <si>
    <t>45273120050830182X</t>
  </si>
  <si>
    <t>卢喜岳</t>
  </si>
  <si>
    <t>大化县江南乡江洲村</t>
  </si>
  <si>
    <t>卢君猛</t>
  </si>
  <si>
    <t>451229200410121820</t>
  </si>
  <si>
    <t>大化县江南乡尝梅村示下屯14号</t>
  </si>
  <si>
    <t>卢永胜</t>
  </si>
  <si>
    <t>452731200508270621</t>
  </si>
  <si>
    <t>陆江灵</t>
  </si>
  <si>
    <t>陆少华</t>
  </si>
  <si>
    <t>451229200306022427</t>
  </si>
  <si>
    <t>罗春花</t>
  </si>
  <si>
    <t>大化县板升乡弄勇村弄查屯17号</t>
  </si>
  <si>
    <t>罗朝桂</t>
  </si>
  <si>
    <t>451229200409163652</t>
  </si>
  <si>
    <t>大化县北景镇板兰村弄筹屯1号</t>
  </si>
  <si>
    <t>罗桂林</t>
  </si>
  <si>
    <t>451229200404022447</t>
  </si>
  <si>
    <t>蒙爱银</t>
  </si>
  <si>
    <t>大化县板升乡弄勇村弄雷屯12号</t>
  </si>
  <si>
    <t>蒙玉付</t>
  </si>
  <si>
    <t>451229200201083645</t>
  </si>
  <si>
    <t>蒙春花</t>
  </si>
  <si>
    <t>大化县北景镇板兰村巴烟屯14号</t>
  </si>
  <si>
    <t>蒙桂珍</t>
  </si>
  <si>
    <t>451229200805192447</t>
  </si>
  <si>
    <t>蒙韩春</t>
  </si>
  <si>
    <t>大化县板升乡弄立村三队26号</t>
  </si>
  <si>
    <t>451229200312122424</t>
  </si>
  <si>
    <t>蒙丽</t>
  </si>
  <si>
    <t>大化县板升乡弄立村比后屯</t>
  </si>
  <si>
    <t>蒙桂福</t>
  </si>
  <si>
    <t>451229199906081847</t>
  </si>
  <si>
    <t>蒙柳江</t>
  </si>
  <si>
    <t>大化县江南乡合民村弄依屯</t>
  </si>
  <si>
    <t>蒙志红</t>
  </si>
  <si>
    <t>452731200402182447</t>
  </si>
  <si>
    <t>大化县板升乡弄乡伞屯</t>
  </si>
  <si>
    <t>蒙桂杰</t>
  </si>
  <si>
    <t>451229200411242413</t>
  </si>
  <si>
    <t>蒙万能</t>
  </si>
  <si>
    <t>大化县板升乡弄冠村弄丙小屯12号</t>
  </si>
  <si>
    <t>蒙玉国</t>
  </si>
  <si>
    <t>451229200406242128</t>
  </si>
  <si>
    <t>蒙艳玲</t>
  </si>
  <si>
    <t>大化县七百弄弄雄村下肥屯8号</t>
  </si>
  <si>
    <t>蒙莲妹</t>
  </si>
  <si>
    <t>45122920040728571x</t>
  </si>
  <si>
    <t>蒙振安</t>
  </si>
  <si>
    <t>大化县大化镇红电南路435号</t>
  </si>
  <si>
    <t>蒙立焕</t>
  </si>
  <si>
    <t>451231200503245142</t>
  </si>
  <si>
    <t>农淑蕾</t>
  </si>
  <si>
    <t>大化县共和乡古乔村甘场屯</t>
  </si>
  <si>
    <t>农明欢</t>
  </si>
  <si>
    <t>450124200510114216</t>
  </si>
  <si>
    <t>潘明欢</t>
  </si>
  <si>
    <t>马山县周鹿镇妙圩村六茂屯16-1号</t>
  </si>
  <si>
    <t>潘景朝</t>
  </si>
  <si>
    <t>周鹿镇卫生院</t>
  </si>
  <si>
    <t>45212720041015182x</t>
  </si>
  <si>
    <t>潘晏庄</t>
  </si>
  <si>
    <t>大化县兴化路729号</t>
  </si>
  <si>
    <t>潘强高</t>
  </si>
  <si>
    <t>45273120050704362X</t>
  </si>
  <si>
    <t>覃惠芳</t>
  </si>
  <si>
    <t>大化县北景镇六华村良米屯21号</t>
  </si>
  <si>
    <t>覃克鹏</t>
  </si>
  <si>
    <t>451229200407181224</t>
  </si>
  <si>
    <t>覃丽宁</t>
  </si>
  <si>
    <t>大化县岩滩镇古龙村布帮二屯</t>
  </si>
  <si>
    <t>覃红</t>
  </si>
  <si>
    <t>452731200502114820</t>
  </si>
  <si>
    <t>覃艳彤</t>
  </si>
  <si>
    <t>大化县大化镇亮山村下楼屯9号</t>
  </si>
  <si>
    <t>覃三桃</t>
  </si>
  <si>
    <t>大化县体育馆临时接种点</t>
  </si>
  <si>
    <t>45122920050309362X</t>
  </si>
  <si>
    <t>覃英玉</t>
  </si>
  <si>
    <t>覃志伦</t>
  </si>
  <si>
    <t>452731200601241817</t>
  </si>
  <si>
    <t>唐浩宇</t>
  </si>
  <si>
    <t>大化县江南乡江洲村街一巷13号</t>
  </si>
  <si>
    <t>唐任朝</t>
  </si>
  <si>
    <t>452731200402081822</t>
  </si>
  <si>
    <t>唐慧媚</t>
  </si>
  <si>
    <t>大化县江南乡江洲村东社屯4号</t>
  </si>
  <si>
    <t>唐孟甫</t>
  </si>
  <si>
    <t>451229200411254529</t>
  </si>
  <si>
    <t>韦春兰</t>
  </si>
  <si>
    <t>大化县古文乡良美村古存屯1号</t>
  </si>
  <si>
    <t>韦德锋</t>
  </si>
  <si>
    <t>451229200502260043</t>
  </si>
  <si>
    <t>韦飞娜</t>
  </si>
  <si>
    <t>大化县大化镇大调村赶内屯6号</t>
  </si>
  <si>
    <t>韦云流</t>
  </si>
  <si>
    <t>452731200505020010</t>
  </si>
  <si>
    <t>韦豪壮</t>
  </si>
  <si>
    <t>大化县大化镇兴化路324号</t>
  </si>
  <si>
    <t>韦宁英</t>
  </si>
  <si>
    <t>451229200411092726</t>
  </si>
  <si>
    <t>韦静双</t>
  </si>
  <si>
    <t>韦家会</t>
  </si>
  <si>
    <t>451229200403150316</t>
  </si>
  <si>
    <t>韦俊能</t>
  </si>
  <si>
    <t>大化县六也乡春贵村板旧屯5号</t>
  </si>
  <si>
    <t>452731200410275723</t>
  </si>
  <si>
    <t>韦李花</t>
  </si>
  <si>
    <t>大化县大化镇城内村三京屯13号</t>
  </si>
  <si>
    <t>韦高前</t>
  </si>
  <si>
    <t>452731200408300029</t>
  </si>
  <si>
    <t>韦柳妃</t>
  </si>
  <si>
    <t>大化县大化镇城北二巷75号</t>
  </si>
  <si>
    <t>蓝月莲</t>
  </si>
  <si>
    <t>451229200501260025</t>
  </si>
  <si>
    <t>韦柳竹</t>
  </si>
  <si>
    <t>大化县大化镇景山村玻二屯17号</t>
  </si>
  <si>
    <t>韦显伦</t>
  </si>
  <si>
    <t>452731200403253024</t>
  </si>
  <si>
    <t>大化县雅龙乡竹山村弄尾屯</t>
  </si>
  <si>
    <t>韦玉奉</t>
  </si>
  <si>
    <t>452731200509275432</t>
  </si>
  <si>
    <t>韦荣</t>
  </si>
  <si>
    <t>韦梅陆</t>
  </si>
  <si>
    <t>452122200505025728</t>
  </si>
  <si>
    <t>韦莎莎</t>
  </si>
  <si>
    <t>大化县六也乡边弄村弄塘屯</t>
  </si>
  <si>
    <t>452731200409124821</t>
  </si>
  <si>
    <t>韦淑婷</t>
  </si>
  <si>
    <t>大化县大化镇上旗村敢一屯9号</t>
  </si>
  <si>
    <t>韦贵</t>
  </si>
  <si>
    <t>451229200411255740</t>
  </si>
  <si>
    <t>韦舒慧</t>
  </si>
  <si>
    <t>韦启福</t>
  </si>
  <si>
    <t>452731200507294824</t>
  </si>
  <si>
    <t>韦溦溦</t>
  </si>
  <si>
    <t>韦国文</t>
  </si>
  <si>
    <t>452731200503160626</t>
  </si>
  <si>
    <t>韦汶淑</t>
  </si>
  <si>
    <t>大化县百马乡百马村弄力二队14号</t>
  </si>
  <si>
    <t>韦新富</t>
  </si>
  <si>
    <t>451229200412132742</t>
  </si>
  <si>
    <t>韦香香</t>
  </si>
  <si>
    <t>韦东辉</t>
  </si>
  <si>
    <t>451229200409280322</t>
  </si>
  <si>
    <t>韦晓签</t>
  </si>
  <si>
    <t>大化县六也乡春贵村丹勾屯6号</t>
  </si>
  <si>
    <t>韦远方</t>
  </si>
  <si>
    <t>452731200511084547</t>
  </si>
  <si>
    <t>韦晓庆</t>
  </si>
  <si>
    <t>大化县古文乡茂林村卡令屯</t>
  </si>
  <si>
    <t>韦优</t>
  </si>
  <si>
    <t>451229200512043624</t>
  </si>
  <si>
    <t>韦金文</t>
  </si>
  <si>
    <t>451229200511292127</t>
  </si>
  <si>
    <t>吴彩琪</t>
  </si>
  <si>
    <t>大化县七百弄乡保上村长洞屯3号</t>
  </si>
  <si>
    <t>吴光德</t>
  </si>
  <si>
    <t>452730200509035918</t>
  </si>
  <si>
    <t>都安县地苏镇兴村弄巴队13号屯</t>
  </si>
  <si>
    <t>韦成儒</t>
  </si>
  <si>
    <t>大化县卫生院</t>
  </si>
  <si>
    <t>451229200401080019</t>
  </si>
  <si>
    <t>韦铝通</t>
  </si>
  <si>
    <t>大化县大化镇春兴村刁社屯2号屯</t>
  </si>
  <si>
    <t>452702200505070569</t>
  </si>
  <si>
    <t>大化县大化镇古感村红河屯8号屯</t>
  </si>
  <si>
    <t>韦彩英</t>
  </si>
  <si>
    <t>45122920061206422X</t>
  </si>
  <si>
    <t>蒙秀雪</t>
  </si>
  <si>
    <t>大化县羌圩乡羌圩村羌圩街一屯</t>
  </si>
  <si>
    <t>蒙政</t>
  </si>
  <si>
    <t>451229200206122113</t>
  </si>
  <si>
    <t>蒙云军</t>
  </si>
  <si>
    <t>452731200503106320</t>
  </si>
  <si>
    <t>黄金怡</t>
  </si>
  <si>
    <t>大化县大化镇大化电村厂6栋1单元4楼屯</t>
  </si>
  <si>
    <t>黄绍棠</t>
  </si>
  <si>
    <t>452731200409080013</t>
  </si>
  <si>
    <t>韦科祯</t>
  </si>
  <si>
    <t>大化县大化镇荣华路村91号屯</t>
  </si>
  <si>
    <t>451229200310223926</t>
  </si>
  <si>
    <t>黄尚远</t>
  </si>
  <si>
    <t>452731200503080618</t>
  </si>
  <si>
    <t>唐垚磊</t>
  </si>
  <si>
    <t>大化县百马乡同社村下等屯4号屯</t>
  </si>
  <si>
    <t>唐运康</t>
  </si>
  <si>
    <t>451229200305181282</t>
  </si>
  <si>
    <t>覃营营</t>
  </si>
  <si>
    <t>大化县岩滩镇下皇村说欢屯22号屯</t>
  </si>
  <si>
    <t>覃敏标</t>
  </si>
  <si>
    <t>452731200406114521</t>
  </si>
  <si>
    <t>韦晨晨</t>
  </si>
  <si>
    <t>大化县百马乡百马村百马街上168号屯</t>
  </si>
  <si>
    <t>韦奇伦</t>
  </si>
  <si>
    <t>452731200502140324</t>
  </si>
  <si>
    <t>大化县六也乡豆也村双内宿屯</t>
  </si>
  <si>
    <t>韦联红</t>
  </si>
  <si>
    <t>451229200409012117</t>
  </si>
  <si>
    <t>韦庆彬</t>
  </si>
  <si>
    <t>大化县七百弄乡弄腾村弄东屯16号屯</t>
  </si>
  <si>
    <t>韦炳电</t>
  </si>
  <si>
    <t>451229200602203628</t>
  </si>
  <si>
    <t>大化县北景镇板兰村板下屯</t>
  </si>
  <si>
    <t>韦大林</t>
  </si>
  <si>
    <t>452731200508134822</t>
  </si>
  <si>
    <t>韦源源</t>
  </si>
  <si>
    <t>大化县大化镇亮山村建卜屯7号屯</t>
  </si>
  <si>
    <t>韦贵尤</t>
  </si>
  <si>
    <t>451229200605052714</t>
  </si>
  <si>
    <t>袁伟健</t>
  </si>
  <si>
    <t>大化县雅龙乡盘兔村弄外屯</t>
  </si>
  <si>
    <t>冉桂理</t>
  </si>
  <si>
    <t>广西壮族自治区河池市大化瑶族自治县</t>
  </si>
  <si>
    <t>451229200309052744</t>
  </si>
  <si>
    <t>班爱平</t>
  </si>
  <si>
    <t>大化县雅龙乡胜利村弄力屯</t>
  </si>
  <si>
    <t>班汉良</t>
  </si>
  <si>
    <t>45122920010910276X</t>
  </si>
  <si>
    <t>班金清</t>
  </si>
  <si>
    <t>452127200410260620</t>
  </si>
  <si>
    <t>陈翠佳</t>
  </si>
  <si>
    <t>马山县乔利乡那料村教场屯55-2号屯</t>
  </si>
  <si>
    <t>陈果德</t>
  </si>
  <si>
    <t>广西马山</t>
  </si>
  <si>
    <t>451229200508065724</t>
  </si>
  <si>
    <t>陈洁</t>
  </si>
  <si>
    <t>大化县大化镇红电街村南路139号屯</t>
  </si>
  <si>
    <t>欧桂平</t>
  </si>
  <si>
    <t>451229200407245128</t>
  </si>
  <si>
    <t>兰丽萍</t>
  </si>
  <si>
    <t>大化县共和乡中良村兰香屯</t>
  </si>
  <si>
    <t>兰显轮</t>
  </si>
  <si>
    <t>尚要区金利中心卫生院产</t>
  </si>
  <si>
    <t>广东肇庆</t>
  </si>
  <si>
    <t>451229200505190327</t>
  </si>
  <si>
    <t>蓝春月</t>
  </si>
  <si>
    <t>大化县六也乡茶油村板江屯</t>
  </si>
  <si>
    <t>蓝宝玉</t>
  </si>
  <si>
    <t>451229200307172128</t>
  </si>
  <si>
    <t>蓝芳柳</t>
  </si>
  <si>
    <t>45273120040409036X</t>
  </si>
  <si>
    <t>蓝喜玉</t>
  </si>
  <si>
    <t>大化县六也乡豆也村雅涵屯19号屯</t>
  </si>
  <si>
    <t>蓝着业</t>
  </si>
  <si>
    <t>玉林玉州区西城社区</t>
  </si>
  <si>
    <t>451229200407082410</t>
  </si>
  <si>
    <t>蓝长宝</t>
  </si>
  <si>
    <t>大化县板升乡三洞村下恒屯13号屯</t>
  </si>
  <si>
    <t>蓝桂国</t>
  </si>
  <si>
    <t>452731200412244226</t>
  </si>
  <si>
    <t>廖凤英</t>
  </si>
  <si>
    <t>大化县羌圩乡艾圩村南江屯</t>
  </si>
  <si>
    <t>廖胜峰</t>
  </si>
  <si>
    <t>45273120040625062X</t>
  </si>
  <si>
    <t>卢培昇</t>
  </si>
  <si>
    <t>大化县百马乡永靖村同泽屯9号屯</t>
  </si>
  <si>
    <t>卢帅</t>
  </si>
  <si>
    <t>451229200411100028</t>
  </si>
  <si>
    <t>陆柳妍</t>
  </si>
  <si>
    <t>大化县大化镇城北西村路三巷一里47号屯</t>
  </si>
  <si>
    <t>陆卫全</t>
  </si>
  <si>
    <t>452731200410260329</t>
  </si>
  <si>
    <t>蒙晓露</t>
  </si>
  <si>
    <t>大化县六也乡六雷村坂内屯2号屯</t>
  </si>
  <si>
    <t>蒙庆切</t>
  </si>
  <si>
    <t>广西桂林</t>
  </si>
  <si>
    <t>451229200310232726</t>
  </si>
  <si>
    <t>蒙玉群</t>
  </si>
  <si>
    <t>蒙朝平</t>
  </si>
  <si>
    <t>45122920040610362x</t>
  </si>
  <si>
    <t>磨娇冬</t>
  </si>
  <si>
    <t>大化县北景镇弄冠村弄一屯</t>
  </si>
  <si>
    <t>磨祖丁</t>
  </si>
  <si>
    <t>潘婧雯</t>
  </si>
  <si>
    <t>马山县林圩镇东庄村新屯77号屯</t>
  </si>
  <si>
    <t>潘志功</t>
  </si>
  <si>
    <t>451229200402166623</t>
  </si>
  <si>
    <t>覃海鸳</t>
  </si>
  <si>
    <t>大化县古河乡怀合村合力屯</t>
  </si>
  <si>
    <t>覃任宁</t>
  </si>
  <si>
    <t>452731200505304224</t>
  </si>
  <si>
    <t>覃巧芳</t>
  </si>
  <si>
    <t>451229200501262725</t>
  </si>
  <si>
    <t>唐柳玉</t>
  </si>
  <si>
    <t>唐毓文</t>
  </si>
  <si>
    <t>451229200412190328</t>
  </si>
  <si>
    <t>唐思彤</t>
  </si>
  <si>
    <t>大化县岩滩镇常吉村那力屯19号屯</t>
  </si>
  <si>
    <t>覃金艳</t>
  </si>
  <si>
    <t>451229200401142718</t>
  </si>
  <si>
    <t>韦成标</t>
  </si>
  <si>
    <t>大化县雅龙乡胜利村弄外屯</t>
  </si>
  <si>
    <t>韦建宁</t>
  </si>
  <si>
    <t>柳州阳和街</t>
  </si>
  <si>
    <t>452731200507090012</t>
  </si>
  <si>
    <t>韦东靓</t>
  </si>
  <si>
    <t>韦少能</t>
  </si>
  <si>
    <t>451229200410215747</t>
  </si>
  <si>
    <t>韦佳雪</t>
  </si>
  <si>
    <t>大化县大化镇城内村下平屯</t>
  </si>
  <si>
    <t>韦高建</t>
  </si>
  <si>
    <t>452731200505045429</t>
  </si>
  <si>
    <t>韦娇</t>
  </si>
  <si>
    <t>大化县贡川乡清坡村伏浪屯13号屯</t>
  </si>
  <si>
    <t>韦礼胜</t>
  </si>
  <si>
    <t>452731200412260314</t>
  </si>
  <si>
    <t>韦启豪</t>
  </si>
  <si>
    <t>韦云瑞</t>
  </si>
  <si>
    <t>452731200505114826</t>
  </si>
  <si>
    <t>韦婷渟</t>
  </si>
  <si>
    <t>韦向宏</t>
  </si>
  <si>
    <t>452731200310022788</t>
  </si>
  <si>
    <t>韦雅婷</t>
  </si>
  <si>
    <t>大化县雅龙乡林茂村弄念屯</t>
  </si>
  <si>
    <t>韦修江</t>
  </si>
  <si>
    <t>452731200504101812</t>
  </si>
  <si>
    <t>韦重羽</t>
  </si>
  <si>
    <t>大化县江南乡发瑞村那瑞屯135号屯</t>
  </si>
  <si>
    <t>452731200409170924</t>
  </si>
  <si>
    <t>吴凤珠</t>
  </si>
  <si>
    <t>大化县都阳镇都阳村都岩路34号屯</t>
  </si>
  <si>
    <t>李勤</t>
  </si>
  <si>
    <t>452724200406293626</t>
  </si>
  <si>
    <t>陈柳全</t>
  </si>
  <si>
    <t>大化县都阳镇尚武村板甘屯58号屯</t>
  </si>
  <si>
    <t>陈康强</t>
  </si>
  <si>
    <t>452731200412104223</t>
  </si>
  <si>
    <t>覃爱丹</t>
  </si>
  <si>
    <t>覃源彪</t>
  </si>
  <si>
    <t>451229200505203626</t>
  </si>
  <si>
    <t>大化县北景镇汉达村板才屯9号屯</t>
  </si>
  <si>
    <t>45122920050423122X</t>
  </si>
  <si>
    <t>覃艳淑</t>
  </si>
  <si>
    <t>覃凤媛</t>
  </si>
  <si>
    <t>452731200510145125</t>
  </si>
  <si>
    <t>韦承漪</t>
  </si>
  <si>
    <t>大化县大化镇红电街村古思路51号屯</t>
  </si>
  <si>
    <t>韦大春</t>
  </si>
  <si>
    <t>南宁嘉和城</t>
  </si>
  <si>
    <t>45273120050408483X</t>
  </si>
  <si>
    <t>韦维程</t>
  </si>
  <si>
    <t>大化县大化镇流水村板新屯38号屯</t>
  </si>
  <si>
    <t>唐启辉</t>
  </si>
  <si>
    <t>451229200507095729</t>
  </si>
  <si>
    <t>韦莹莹</t>
  </si>
  <si>
    <t>大化县大化镇古感村大元屯52号屯</t>
  </si>
  <si>
    <t>韦宝才</t>
  </si>
  <si>
    <t>451229200508074540</t>
  </si>
  <si>
    <t>黄伊利</t>
  </si>
  <si>
    <t>黄干</t>
  </si>
  <si>
    <t>451229200503200026</t>
  </si>
  <si>
    <t>陆美妙</t>
  </si>
  <si>
    <t>大化县大化镇春兴村弄美屯</t>
  </si>
  <si>
    <t>陆永球</t>
  </si>
  <si>
    <t>451229200502272415</t>
  </si>
  <si>
    <t>蒙志兴</t>
  </si>
  <si>
    <t>大化县板升乡弄从村上山屯32号屯</t>
  </si>
  <si>
    <t>蒙桂新</t>
  </si>
  <si>
    <t>南宁市西乡塘区安吉卫生院</t>
  </si>
  <si>
    <t>451229200502090320</t>
  </si>
  <si>
    <t>覃净华</t>
  </si>
  <si>
    <t>覃荣前</t>
  </si>
  <si>
    <t>广东珠海</t>
  </si>
  <si>
    <t>451229200412130624</t>
  </si>
  <si>
    <t>蓝小薇</t>
  </si>
  <si>
    <t>大化县百马乡六任村拉上屯13号屯</t>
  </si>
  <si>
    <t>蓝国权</t>
  </si>
  <si>
    <t>452731200503153020</t>
  </si>
  <si>
    <t>苏玉峒</t>
  </si>
  <si>
    <t>大化县雅龙乡竹山村弄规屯9号屯</t>
  </si>
  <si>
    <t>苏相生</t>
  </si>
  <si>
    <t>451229200605205725</t>
  </si>
  <si>
    <t>韦晓美</t>
  </si>
  <si>
    <t>大化县大化镇城内村上平屯26号屯</t>
  </si>
  <si>
    <t>韦必新</t>
  </si>
  <si>
    <t>451229200206182415</t>
  </si>
  <si>
    <t>蒙智国</t>
  </si>
  <si>
    <t>大化县板升乡弄冠村弄项屯7号屯</t>
  </si>
  <si>
    <t>451229200603111813</t>
  </si>
  <si>
    <t>卢粤峰</t>
  </si>
  <si>
    <t>卢志汉</t>
  </si>
  <si>
    <t>451229200305142726</t>
  </si>
  <si>
    <t>韦晓会</t>
  </si>
  <si>
    <t>班秋斌</t>
  </si>
  <si>
    <t>451229200402283627</t>
  </si>
  <si>
    <t>蓝曼尹</t>
  </si>
  <si>
    <t>451229200504204547</t>
  </si>
  <si>
    <t>蓝必杰</t>
  </si>
  <si>
    <t>452731200502285419</t>
  </si>
  <si>
    <t>韦宁康</t>
  </si>
  <si>
    <t>大化县贡川乡清坡村上雷屯</t>
  </si>
  <si>
    <t>韦之民</t>
  </si>
  <si>
    <t>451229200411102429</t>
  </si>
  <si>
    <t>罗冬云</t>
  </si>
  <si>
    <t>大化县板升乡弄丛村后洞屯11号屯</t>
  </si>
  <si>
    <t>罗荣政</t>
  </si>
  <si>
    <t>451229200408253621</t>
  </si>
  <si>
    <t>覃飞雪</t>
  </si>
  <si>
    <t>大化县北景镇六华村弄怀屯6号屯</t>
  </si>
  <si>
    <t>覃亮球</t>
  </si>
  <si>
    <t>45122920050115242x</t>
  </si>
  <si>
    <t>蓝珍艳</t>
  </si>
  <si>
    <t>大化县板升乡弄立村兰朋二屯</t>
  </si>
  <si>
    <t>蓝建富</t>
  </si>
  <si>
    <t>452731200411093681</t>
  </si>
  <si>
    <t>陆玉春</t>
  </si>
  <si>
    <t>陆汉洪</t>
  </si>
  <si>
    <t>451229200401182728</t>
  </si>
  <si>
    <t>韦怡露</t>
  </si>
  <si>
    <t>大化县雅龙乡林茂村五龙屯</t>
  </si>
  <si>
    <t>韦志敏</t>
  </si>
  <si>
    <t>452731200503054815</t>
  </si>
  <si>
    <t>大化县大化镇大调村勤下屯4号屯</t>
  </si>
  <si>
    <t>韦敏尤</t>
  </si>
  <si>
    <t>451229199901122726</t>
  </si>
  <si>
    <t>蒙冬梅</t>
  </si>
  <si>
    <t>451229200209145417</t>
  </si>
  <si>
    <t>大化县贡川乡清坡村单怀屯9号屯</t>
  </si>
  <si>
    <t>韦海灵</t>
  </si>
  <si>
    <t>452731200409300311</t>
  </si>
  <si>
    <t>蓝彰重</t>
  </si>
  <si>
    <t>大化县大化镇文化北村路五巷二里8号屯</t>
  </si>
  <si>
    <t>蓝克</t>
  </si>
  <si>
    <t>45273120041114512X</t>
  </si>
  <si>
    <t>蓝雅珍</t>
  </si>
  <si>
    <t>大化县共和乡中良小村学屯</t>
  </si>
  <si>
    <t>蓝炳丰</t>
  </si>
  <si>
    <t>451229200102100315</t>
  </si>
  <si>
    <t>大化县六也乡边弄村丹扁屯9号屯</t>
  </si>
  <si>
    <t>韦勋立</t>
  </si>
  <si>
    <t>19978429067</t>
  </si>
  <si>
    <t>451229200502051831</t>
  </si>
  <si>
    <t>卢佳丞</t>
  </si>
  <si>
    <t>大化县江南乡合民村弄么屯</t>
  </si>
  <si>
    <t>卢东胜</t>
  </si>
  <si>
    <t>451229200403272727</t>
  </si>
  <si>
    <t>班玉芬</t>
  </si>
  <si>
    <t>大化县雅龙乡西村弄胡屯</t>
  </si>
  <si>
    <t>班凤玲</t>
  </si>
  <si>
    <t>18174938374</t>
  </si>
  <si>
    <t>南宁市青秀区河堤社区服务中心</t>
  </si>
  <si>
    <t>411727200501098010</t>
  </si>
  <si>
    <t>胡永亮</t>
  </si>
  <si>
    <t>覃敏荣</t>
  </si>
  <si>
    <t>451229200102102126</t>
  </si>
  <si>
    <t>蓝春美</t>
  </si>
  <si>
    <t>蒙秀文</t>
  </si>
  <si>
    <t>18174936416</t>
  </si>
  <si>
    <t>451229200409061824</t>
  </si>
  <si>
    <t>卢湘琴</t>
  </si>
  <si>
    <t>卢明广</t>
  </si>
  <si>
    <t>19877862474</t>
  </si>
  <si>
    <t>451229200308152444</t>
  </si>
  <si>
    <t>蒙柳莹</t>
  </si>
  <si>
    <t>大化县板升乡八好村八好屯</t>
  </si>
  <si>
    <t>19978820428</t>
  </si>
  <si>
    <t>451229200310242713</t>
  </si>
  <si>
    <t>蒙明成</t>
  </si>
  <si>
    <t>大化县雅龙乡胜利村弄地屯</t>
  </si>
  <si>
    <t>450124200509122710</t>
  </si>
  <si>
    <t>覃宝毅</t>
  </si>
  <si>
    <t>马山县周鹿镇石塘村坡寨屯</t>
  </si>
  <si>
    <t>覃国林</t>
  </si>
  <si>
    <t>18007710498</t>
  </si>
  <si>
    <t>45273120041019451X</t>
  </si>
  <si>
    <t>覃辉博</t>
  </si>
  <si>
    <t>大化县百马乡百马村那洪屯</t>
  </si>
  <si>
    <t>覃阳波</t>
  </si>
  <si>
    <t>451229200412203619</t>
  </si>
  <si>
    <t>覃继来</t>
  </si>
  <si>
    <t>覃元平</t>
  </si>
  <si>
    <t>15807783950</t>
  </si>
  <si>
    <t>452731200412074511</t>
  </si>
  <si>
    <t>唐满</t>
  </si>
  <si>
    <t>大化县大化镇文昌西路村49号屯</t>
  </si>
  <si>
    <t>唐志荣</t>
  </si>
  <si>
    <t>18978755872</t>
  </si>
  <si>
    <t>452731200501134838</t>
  </si>
  <si>
    <t>韦昌义</t>
  </si>
  <si>
    <t>韦生荣</t>
  </si>
  <si>
    <t>13977876911</t>
  </si>
  <si>
    <t>45122920050623001X</t>
  </si>
  <si>
    <t>韦东磊</t>
  </si>
  <si>
    <t>韦干力</t>
  </si>
  <si>
    <t>18620753529</t>
  </si>
  <si>
    <t>451229200508020024</t>
  </si>
  <si>
    <t>韦芳蕾</t>
  </si>
  <si>
    <t>韦有陆</t>
  </si>
  <si>
    <t>13471800659</t>
  </si>
  <si>
    <t>451229200502210927</t>
  </si>
  <si>
    <t>韦沛芝</t>
  </si>
  <si>
    <t>18933200852</t>
  </si>
  <si>
    <t>452731200501134811</t>
  </si>
  <si>
    <t>韦校晗</t>
  </si>
  <si>
    <t>韦师朋</t>
  </si>
  <si>
    <t>451229200401080326</t>
  </si>
  <si>
    <t>大化县六也乡弄茶村下拉屯</t>
  </si>
  <si>
    <t>韦瑞金</t>
  </si>
  <si>
    <t>18934965004</t>
  </si>
  <si>
    <t>452731200507020313</t>
  </si>
  <si>
    <t>韦荣宝</t>
  </si>
  <si>
    <t>大化县大化镇西元路村11巷4号屯</t>
  </si>
  <si>
    <t>韦泽丰</t>
  </si>
  <si>
    <t>13138451349</t>
  </si>
  <si>
    <t>452731200601143619</t>
  </si>
  <si>
    <t>罗邕城</t>
  </si>
  <si>
    <t>罗文龙</t>
  </si>
  <si>
    <t>15807783026</t>
  </si>
  <si>
    <t>451229200411104520</t>
  </si>
  <si>
    <t>唐彬玉</t>
  </si>
  <si>
    <t>平果县榜圩乡村屯</t>
  </si>
  <si>
    <t>唐毓亮</t>
  </si>
  <si>
    <t>榜圩卫生院</t>
  </si>
  <si>
    <t>452731200404052128</t>
  </si>
  <si>
    <t>杜文娟</t>
  </si>
  <si>
    <t>大化县七百弄乡戈从村弄奖屯36号屯</t>
  </si>
  <si>
    <t>毛东欢</t>
  </si>
  <si>
    <t>18177871593</t>
  </si>
  <si>
    <t>451229200412113920</t>
  </si>
  <si>
    <t>黄彩练</t>
  </si>
  <si>
    <t>18719028558</t>
  </si>
  <si>
    <t>巴马县民族体育馆</t>
  </si>
  <si>
    <t>451229200606072442</t>
  </si>
  <si>
    <t>梁凤林</t>
  </si>
  <si>
    <t>大化县板升乡弄冠村戈二屯12号屯</t>
  </si>
  <si>
    <t>梁朝恒</t>
  </si>
  <si>
    <t>15277866401</t>
  </si>
  <si>
    <t>金城江区妇幼保健院</t>
  </si>
  <si>
    <t>452731200408284866</t>
  </si>
  <si>
    <t>韦春名</t>
  </si>
  <si>
    <t>大化县大化镇达悟村内局屯</t>
  </si>
  <si>
    <t>韦忠仁</t>
  </si>
  <si>
    <t>15878685306</t>
  </si>
  <si>
    <t>451229200510011821</t>
  </si>
  <si>
    <t>韦潇艺</t>
  </si>
  <si>
    <t>大化县江南乡江洲村却洲屯11号屯</t>
  </si>
  <si>
    <t>韦相臣</t>
  </si>
  <si>
    <t>15899860963</t>
  </si>
  <si>
    <t>452731200411270027</t>
  </si>
  <si>
    <t>韦钰莹</t>
  </si>
  <si>
    <t>大化县大化镇流水村勤祥屯27号屯</t>
  </si>
  <si>
    <t>韦建琼</t>
  </si>
  <si>
    <t>18378890709</t>
  </si>
  <si>
    <t>桂林市临桂区两江镇医院</t>
  </si>
  <si>
    <t>451229200305241820</t>
  </si>
  <si>
    <t>蓝凤喜</t>
  </si>
  <si>
    <t>大化县江南乡弄文村古祥屯1号屯</t>
  </si>
  <si>
    <t>13379805904</t>
  </si>
  <si>
    <t>海南</t>
  </si>
  <si>
    <t>451229200412082124</t>
  </si>
  <si>
    <t>蒙凤娇</t>
  </si>
  <si>
    <t>大化县七百弄乡戈从村花眉屯3号屯</t>
  </si>
  <si>
    <t>蒙志陆</t>
  </si>
  <si>
    <t>19907882398</t>
  </si>
  <si>
    <t>451229200311232429</t>
  </si>
  <si>
    <t>蒙凤丽</t>
  </si>
  <si>
    <t>大化县板升乡弄丛村巴号屯</t>
  </si>
  <si>
    <t>蒙玉礼</t>
  </si>
  <si>
    <t>17776588957</t>
  </si>
  <si>
    <t>450621200406241125</t>
  </si>
  <si>
    <t>秦芳芳</t>
  </si>
  <si>
    <t>上思县公正乡东安村二队屯</t>
  </si>
  <si>
    <t>秦登孟</t>
  </si>
  <si>
    <t>18777013958</t>
  </si>
  <si>
    <t>500234200505158698</t>
  </si>
  <si>
    <t>孙韦鑫</t>
  </si>
  <si>
    <t>重庆市县开州区乡三汇口村乡永乐村组89号屯</t>
  </si>
  <si>
    <t>孙养银</t>
  </si>
  <si>
    <t>13650354798</t>
  </si>
  <si>
    <t>452731200502180924</t>
  </si>
  <si>
    <t>覃成梅</t>
  </si>
  <si>
    <t>大化县都阳镇满江村曾屯65号屯</t>
  </si>
  <si>
    <t>覃宝厚</t>
  </si>
  <si>
    <t>19978824689</t>
  </si>
  <si>
    <t>452731200504100924</t>
  </si>
  <si>
    <t>唐珍玉</t>
  </si>
  <si>
    <t>大化县都阳镇满江村曾屯8号屯</t>
  </si>
  <si>
    <t>唐旭亮</t>
  </si>
  <si>
    <t>15177893386</t>
  </si>
  <si>
    <t>452731200505174825</t>
  </si>
  <si>
    <t>韦婷汇</t>
  </si>
  <si>
    <t>大化县大化镇春兴村刁社屯11号屯</t>
  </si>
  <si>
    <t>13407750802</t>
  </si>
  <si>
    <t>451229200408122728</t>
  </si>
  <si>
    <t>韦香凤</t>
  </si>
  <si>
    <t>韦爱益</t>
  </si>
  <si>
    <t>451229200408032714</t>
  </si>
  <si>
    <t>蓝必丁</t>
  </si>
  <si>
    <t>蓝燕</t>
  </si>
  <si>
    <t>451229200503162410</t>
  </si>
  <si>
    <t>蓝星源</t>
  </si>
  <si>
    <t>大化县板升乡弄勇村朝屯23号屯</t>
  </si>
  <si>
    <t>蓝光辉</t>
  </si>
  <si>
    <t>13669698436</t>
  </si>
  <si>
    <t>广西玉林玉柴社区卫生服务站</t>
  </si>
  <si>
    <t>451229200310064515</t>
  </si>
  <si>
    <t>梁耀敏</t>
  </si>
  <si>
    <t>大化县古文乡吾章甲村二屯</t>
  </si>
  <si>
    <t>梁安儒</t>
  </si>
  <si>
    <t>19978614400</t>
  </si>
  <si>
    <t>一直联系不上</t>
  </si>
  <si>
    <t>451229200502192730</t>
  </si>
  <si>
    <t>13852766499</t>
  </si>
  <si>
    <t>451229200408083626</t>
  </si>
  <si>
    <t>秦柳阳</t>
  </si>
  <si>
    <t>秦照永</t>
  </si>
  <si>
    <t>18688640810</t>
  </si>
  <si>
    <t>451229200412061235</t>
  </si>
  <si>
    <t>覃福高</t>
  </si>
  <si>
    <t>覃贵恒</t>
  </si>
  <si>
    <t>18778547058</t>
  </si>
  <si>
    <t>45273120050408002X</t>
  </si>
  <si>
    <t>唐柯坷</t>
  </si>
  <si>
    <t>大化县大化镇新民路村二巷16号屯</t>
  </si>
  <si>
    <t>唐荏涌</t>
  </si>
  <si>
    <t>18677882557</t>
  </si>
  <si>
    <t>南宁良庆区建业二街四号</t>
  </si>
  <si>
    <t>452731200501133616</t>
  </si>
  <si>
    <t>唐启松</t>
  </si>
  <si>
    <t>大化县北景镇京屯村六德屯</t>
  </si>
  <si>
    <t>唐世标</t>
  </si>
  <si>
    <t>15078611209</t>
  </si>
  <si>
    <t>451229200610032136</t>
  </si>
  <si>
    <t>韦富林</t>
  </si>
  <si>
    <t>大化县七百弄乡弄腾村弄托屯5号屯</t>
  </si>
  <si>
    <t>韦仁</t>
  </si>
  <si>
    <t>18177870209</t>
  </si>
  <si>
    <t>451229199904145720</t>
  </si>
  <si>
    <t>韦江玲</t>
  </si>
  <si>
    <t>大化县大化镇龙马村那感屯6号屯</t>
  </si>
  <si>
    <t>韦福民</t>
  </si>
  <si>
    <t>14707787311</t>
  </si>
  <si>
    <t>452731200504284823</t>
  </si>
  <si>
    <t>韦兰俏</t>
  </si>
  <si>
    <t>大化县大化镇景山村那玩屯19号屯</t>
  </si>
  <si>
    <t>韦加国</t>
  </si>
  <si>
    <t>15177385462</t>
  </si>
  <si>
    <t>451229200312255120</t>
  </si>
  <si>
    <t>韦丽锋</t>
  </si>
  <si>
    <t>大化县共和乡弄乐村龙门屯</t>
  </si>
  <si>
    <t>韦承亮</t>
  </si>
  <si>
    <t>13667780622</t>
  </si>
  <si>
    <t>452731200508194224</t>
  </si>
  <si>
    <t>吴美欣</t>
  </si>
  <si>
    <t>大化县羌圩乡羌圩街村56号屯</t>
  </si>
  <si>
    <t>吴先健</t>
  </si>
  <si>
    <t>45092220051005092X</t>
  </si>
  <si>
    <t>周秋蓉</t>
  </si>
  <si>
    <t>大化县城郊开乡发区龙村泉分场12号屯</t>
  </si>
  <si>
    <t>周业龙</t>
  </si>
  <si>
    <t>15807783287</t>
  </si>
  <si>
    <t>452731200405113615</t>
  </si>
  <si>
    <t>韦晨雨</t>
  </si>
  <si>
    <t>大化县北景镇那色村北景街155号屯</t>
  </si>
  <si>
    <t>韦杰武</t>
  </si>
  <si>
    <t>13481849055</t>
  </si>
  <si>
    <t>蒙健虎</t>
  </si>
  <si>
    <t>大化县江南乡龙凤村弄料屯29号屯</t>
  </si>
  <si>
    <t>蒙汉亮</t>
  </si>
  <si>
    <t>19994567903</t>
  </si>
  <si>
    <t>452731200410075123</t>
  </si>
  <si>
    <t>覃利娜</t>
  </si>
  <si>
    <t>大化县共和乡中良村汉上屯2号屯</t>
  </si>
  <si>
    <t>覃世庭</t>
  </si>
  <si>
    <t>13517585285</t>
  </si>
  <si>
    <t>451229200309251831</t>
  </si>
  <si>
    <t>蒙万春</t>
  </si>
  <si>
    <t>大化县江南乡尝梅村龙林屯</t>
  </si>
  <si>
    <t>蒙建强</t>
  </si>
  <si>
    <t>18877840339</t>
  </si>
  <si>
    <t>452731200403076611</t>
  </si>
  <si>
    <t>蓝际航</t>
  </si>
  <si>
    <t>蓝叁</t>
  </si>
  <si>
    <t>19978808373</t>
  </si>
  <si>
    <t>452731200509131826</t>
  </si>
  <si>
    <t>黄相俞</t>
  </si>
  <si>
    <t>黄行</t>
  </si>
  <si>
    <t>13471848270</t>
  </si>
  <si>
    <t>450124200502104261</t>
  </si>
  <si>
    <t>覃琪</t>
  </si>
  <si>
    <t>大化县红电南乡路福景村花园一栋四单元31房屯</t>
  </si>
  <si>
    <t>覃鹏程</t>
  </si>
  <si>
    <t>18077823542</t>
  </si>
  <si>
    <t>452731200508042127</t>
  </si>
  <si>
    <t>黄柳银</t>
  </si>
  <si>
    <t>大化县七百弄乡弄腾村弄外下屯1号屯</t>
  </si>
  <si>
    <t>黄景志</t>
  </si>
  <si>
    <t>18977802874</t>
  </si>
  <si>
    <t>广西体育中心临时接种点</t>
  </si>
  <si>
    <t>452731200408154818</t>
  </si>
  <si>
    <t>韦震</t>
  </si>
  <si>
    <t>大化县大化镇江滨北村路西段198号区2屯</t>
  </si>
  <si>
    <t>韦勇强</t>
  </si>
  <si>
    <t>13557188641</t>
  </si>
  <si>
    <t>451229200305130610</t>
  </si>
  <si>
    <t>唐启云</t>
  </si>
  <si>
    <t>大化县百马乡永靖村那平屯31号屯</t>
  </si>
  <si>
    <t>唐运山</t>
  </si>
  <si>
    <t>13424536488</t>
  </si>
  <si>
    <t>451229200410205725</t>
  </si>
  <si>
    <t>大化县大化镇城内村丹丈屯5号屯</t>
  </si>
  <si>
    <t>韦书辉</t>
  </si>
  <si>
    <t>452731200411230324</t>
  </si>
  <si>
    <t>韦巧玲</t>
  </si>
  <si>
    <t>大化县六也乡豆也村双内屯</t>
  </si>
  <si>
    <t>韦干良</t>
  </si>
  <si>
    <t>15977846900</t>
  </si>
  <si>
    <t>451229200311292720</t>
  </si>
  <si>
    <t>韦艳苗</t>
  </si>
  <si>
    <t>大化县雅龙乡西村弄华屯</t>
  </si>
  <si>
    <t>13471849383</t>
  </si>
  <si>
    <t>451229200405144219</t>
  </si>
  <si>
    <t>谭林才</t>
  </si>
  <si>
    <t>大化县羌圩乡坡马村那先屯</t>
  </si>
  <si>
    <t>谭飞</t>
  </si>
  <si>
    <t>15078575926</t>
  </si>
  <si>
    <t>452731200411124222</t>
  </si>
  <si>
    <t>黄丽琴</t>
  </si>
  <si>
    <t>19978428441</t>
  </si>
  <si>
    <t>451229200312280924</t>
  </si>
  <si>
    <t>韦利娥</t>
  </si>
  <si>
    <t>韦定儒</t>
  </si>
  <si>
    <t>防城港市妇保院</t>
  </si>
  <si>
    <t>451229200507260018</t>
  </si>
  <si>
    <t>韦照彪</t>
  </si>
  <si>
    <t>大化县大化镇流水村板江屯3号屯</t>
  </si>
  <si>
    <t>韦正伦</t>
  </si>
  <si>
    <t>15078635232</t>
  </si>
  <si>
    <t>451229200312081212</t>
  </si>
  <si>
    <t>蓝焕</t>
  </si>
  <si>
    <t>韦伟经</t>
  </si>
  <si>
    <t>15878823286</t>
  </si>
  <si>
    <t>451229200408213910</t>
  </si>
  <si>
    <t>覃高</t>
  </si>
  <si>
    <t>覃勇刚</t>
  </si>
  <si>
    <t>15277851195</t>
  </si>
  <si>
    <t>452127200411152752</t>
  </si>
  <si>
    <t>覃江锋</t>
  </si>
  <si>
    <t>马山县周鹿镇周水村伏歪屯112号屯</t>
  </si>
  <si>
    <t>覃世学</t>
  </si>
  <si>
    <t>18878630673</t>
  </si>
  <si>
    <t>马山周鹿镇卫生院</t>
  </si>
  <si>
    <t>452731200502195114</t>
  </si>
  <si>
    <t>韦大成</t>
  </si>
  <si>
    <t>大化县共和乡颁桃村龙流屯</t>
  </si>
  <si>
    <t>韦兰武</t>
  </si>
  <si>
    <t>13630188821</t>
  </si>
  <si>
    <t>451229200407092723</t>
  </si>
  <si>
    <t>韦艳萍</t>
  </si>
  <si>
    <t>大化县雅龙乡温和村弄割屯2号屯</t>
  </si>
  <si>
    <t>韦志西</t>
  </si>
  <si>
    <t>18070811553</t>
  </si>
  <si>
    <t>452730200303195027</t>
  </si>
  <si>
    <t>韦九司</t>
  </si>
  <si>
    <t>都安县百旺镇百旺移民区村那毛屯7号屯</t>
  </si>
  <si>
    <t>韦宏灯</t>
  </si>
  <si>
    <t>451229200501150918</t>
  </si>
  <si>
    <t>蓝荣佳</t>
  </si>
  <si>
    <t>蓝敏杰</t>
  </si>
  <si>
    <t>15078572219</t>
  </si>
  <si>
    <t>451229200212062436</t>
  </si>
  <si>
    <t>蒙桂</t>
  </si>
  <si>
    <t>蒙金妹</t>
  </si>
  <si>
    <t>13557488786</t>
  </si>
  <si>
    <t>452731200503165128</t>
  </si>
  <si>
    <t>谭江雪</t>
  </si>
  <si>
    <t>大化县共和乡颁桃村布康屯</t>
  </si>
  <si>
    <t>黄艳春</t>
  </si>
  <si>
    <t>南宁金凯医院</t>
  </si>
  <si>
    <t>452731200403124820</t>
  </si>
  <si>
    <t>覃玲玲</t>
  </si>
  <si>
    <t>大化县大化镇流水村中一屯14号屯</t>
  </si>
  <si>
    <t>覃江北</t>
  </si>
  <si>
    <t>15078611223</t>
  </si>
  <si>
    <t>452731200501081254</t>
  </si>
  <si>
    <t>韦富夸</t>
  </si>
  <si>
    <t>大化县岩滩镇下皇村甘怀屯53号屯</t>
  </si>
  <si>
    <t>15878822420</t>
  </si>
  <si>
    <t>452731200412305463</t>
  </si>
  <si>
    <t>韦鑫俣</t>
  </si>
  <si>
    <t>韦荣民</t>
  </si>
  <si>
    <t>13667786949</t>
  </si>
  <si>
    <t>452731200509063624</t>
  </si>
  <si>
    <t>韦语轩</t>
  </si>
  <si>
    <t>大化县北景镇财政所村79号屯</t>
  </si>
  <si>
    <t>韦炳焕</t>
  </si>
  <si>
    <t>桂林两江卫生院</t>
  </si>
  <si>
    <t>451229200502103910</t>
  </si>
  <si>
    <t>黄波</t>
  </si>
  <si>
    <t>13737988689</t>
  </si>
  <si>
    <t>巴马大型临时接种点</t>
  </si>
  <si>
    <t>452731200412270643</t>
  </si>
  <si>
    <t>黄湘莹</t>
  </si>
  <si>
    <t>大化县百马乡永靖村上岸屯7号屯</t>
  </si>
  <si>
    <t>黄炳基</t>
  </si>
  <si>
    <t>13877877582</t>
  </si>
  <si>
    <t>451229200410152176</t>
  </si>
  <si>
    <t>蒙明前</t>
  </si>
  <si>
    <t>大化七县七百弄乡弄腾村弄棉屯17号屯</t>
  </si>
  <si>
    <t>蒙建基</t>
  </si>
  <si>
    <t>15811840785</t>
  </si>
  <si>
    <t>451229200409143635</t>
  </si>
  <si>
    <t>韦庆典</t>
  </si>
  <si>
    <t>韦炳辉</t>
  </si>
  <si>
    <t>15878823566</t>
  </si>
  <si>
    <t>451229199903081825</t>
  </si>
  <si>
    <t>大化县江南乡合民村弄楼屯36号屯</t>
  </si>
  <si>
    <t>韦惠方</t>
  </si>
  <si>
    <t>17377449258</t>
  </si>
  <si>
    <t>451229200506013912</t>
  </si>
  <si>
    <t>韦征文</t>
  </si>
  <si>
    <t>大化县乙圩乡巴岩屯村本福屯一队37号屯</t>
  </si>
  <si>
    <t>15949342814</t>
  </si>
  <si>
    <t>451229200303192711</t>
  </si>
  <si>
    <t>蓝启波</t>
  </si>
  <si>
    <t>大化县雅龙乡红日村弄洋屯17号屯</t>
  </si>
  <si>
    <t>蓝锡恩</t>
  </si>
  <si>
    <t>18176137546</t>
  </si>
  <si>
    <t>452731200310290010</t>
  </si>
  <si>
    <t>卢仁强</t>
  </si>
  <si>
    <t>大化县大化镇新民路村14巷1号屯</t>
  </si>
  <si>
    <t>韦秋英</t>
  </si>
  <si>
    <t>13407753271</t>
  </si>
  <si>
    <t>451229200408152126</t>
  </si>
  <si>
    <t>蒙雨欣</t>
  </si>
  <si>
    <t>蒙秀玉</t>
  </si>
  <si>
    <t>15777830979</t>
  </si>
  <si>
    <t>452731200409244225</t>
  </si>
  <si>
    <t>蓝韦欣</t>
  </si>
  <si>
    <t>大化县姜圩乡健康村六而屯</t>
  </si>
  <si>
    <t>韦金分</t>
  </si>
  <si>
    <t>18278867699</t>
  </si>
  <si>
    <t>45273120041221211X</t>
  </si>
  <si>
    <t>陆凯</t>
  </si>
  <si>
    <t>大化县七百弄乡弄良村歪线屯11号屯</t>
  </si>
  <si>
    <t>蓝艳妮</t>
  </si>
  <si>
    <t>18934967279</t>
  </si>
  <si>
    <t>452731200311030325</t>
  </si>
  <si>
    <t>蓝丽萍</t>
  </si>
  <si>
    <t>大化县六也乡边弄村古料屯8号屯</t>
  </si>
  <si>
    <t>蓝君成</t>
  </si>
  <si>
    <t>451229200404113912</t>
  </si>
  <si>
    <t>李国东</t>
  </si>
  <si>
    <t>黄玉芬</t>
  </si>
  <si>
    <t>15807781547</t>
  </si>
  <si>
    <t>451229200409211220</t>
  </si>
  <si>
    <t>覃金梅</t>
  </si>
  <si>
    <t>大化县岩滩镇吉发村坡楼下屯</t>
  </si>
  <si>
    <t>覃庆玉</t>
  </si>
  <si>
    <t>15878823582</t>
  </si>
  <si>
    <t>452730200504104718</t>
  </si>
  <si>
    <t>韦国健</t>
  </si>
  <si>
    <t>都安县拉烈乡侓达村加升队3号屯</t>
  </si>
  <si>
    <t>韦宏波</t>
  </si>
  <si>
    <t>13317685428</t>
  </si>
  <si>
    <t>451229200509200027</t>
  </si>
  <si>
    <t>韦利凤</t>
  </si>
  <si>
    <t>大化县大化镇达悟村城二屯</t>
  </si>
  <si>
    <t>韦耀秀</t>
  </si>
  <si>
    <t>15723889081</t>
  </si>
  <si>
    <t>45212720060220093X</t>
  </si>
  <si>
    <t>吴瑜忠</t>
  </si>
  <si>
    <t>大化县大化镇新民路村四巷44号屯</t>
  </si>
  <si>
    <t>韦秀平</t>
  </si>
  <si>
    <t>15277893731</t>
  </si>
  <si>
    <t>451229200412093923</t>
  </si>
  <si>
    <t>蓝秋娥</t>
  </si>
  <si>
    <t>蓝旭勇</t>
  </si>
  <si>
    <t>广西壮族自治区大化县</t>
  </si>
  <si>
    <t>451229200503052414</t>
  </si>
  <si>
    <t>蓝文雷</t>
  </si>
  <si>
    <t>大化县板升乡弄勇村弄朝屯43号屯</t>
  </si>
  <si>
    <t>13318445582</t>
  </si>
  <si>
    <t>451229200409011210</t>
  </si>
  <si>
    <t>梁怀璘</t>
  </si>
  <si>
    <t>罗金泉</t>
  </si>
  <si>
    <t>451229200503082146</t>
  </si>
  <si>
    <t>蒙晓微</t>
  </si>
  <si>
    <t>蒙宝金</t>
  </si>
  <si>
    <t>451229200407050654</t>
  </si>
  <si>
    <t>蒙信康</t>
  </si>
  <si>
    <t>大化县百马乡同社村单养屯15号屯</t>
  </si>
  <si>
    <t>蒙敏生</t>
  </si>
  <si>
    <t>18977153316</t>
  </si>
  <si>
    <t>452731200410294828</t>
  </si>
  <si>
    <t>覃金倩</t>
  </si>
  <si>
    <t>大化县大化镇流水村古瑶屯22号屯</t>
  </si>
  <si>
    <t>覃国力</t>
  </si>
  <si>
    <t>大化县江南乡陇汉村龙咩屯</t>
  </si>
  <si>
    <t>韦宏龙</t>
  </si>
  <si>
    <t>452731200506115417</t>
  </si>
  <si>
    <t>韦哲</t>
  </si>
  <si>
    <t>大化县贡川乡贡川村达上屯66号屯</t>
  </si>
  <si>
    <t>韦有善</t>
  </si>
  <si>
    <t>451229200404251821</t>
  </si>
  <si>
    <t>卢清谊</t>
  </si>
  <si>
    <t>大化县江南乡尝梅村选三屯14号屯</t>
  </si>
  <si>
    <t>卢治</t>
  </si>
  <si>
    <t>19978451768</t>
  </si>
  <si>
    <t>451229200303103619</t>
  </si>
  <si>
    <t>蒙金鱼</t>
  </si>
  <si>
    <t>大化县北景镇可考村弄同屯15号屯</t>
  </si>
  <si>
    <t>罗美艳</t>
  </si>
  <si>
    <t>451229200411202120</t>
  </si>
  <si>
    <t>蒙星秀</t>
  </si>
  <si>
    <t>19148601431</t>
  </si>
  <si>
    <t>452731200309053624</t>
  </si>
  <si>
    <t>莫馥因</t>
  </si>
  <si>
    <t>大化县北景镇那色村北景街47号屯</t>
  </si>
  <si>
    <t>莫有荣</t>
  </si>
  <si>
    <t>452731200501210319</t>
  </si>
  <si>
    <t>韦昊</t>
  </si>
  <si>
    <t>大化县六也乡六累村六二屯</t>
  </si>
  <si>
    <t>韦联盛</t>
  </si>
  <si>
    <t>451229200501013921</t>
  </si>
  <si>
    <t>韦璐</t>
  </si>
  <si>
    <t>覃丽娟</t>
  </si>
  <si>
    <t>13558283060</t>
  </si>
  <si>
    <t>451229200403162720</t>
  </si>
  <si>
    <t>韦清萍</t>
  </si>
  <si>
    <t>大化县雅龙乡温和村巴丁屯9号屯</t>
  </si>
  <si>
    <t>韦建京</t>
  </si>
  <si>
    <t>15878822613</t>
  </si>
  <si>
    <t>451229200510040622</t>
  </si>
  <si>
    <t>蓝利秋</t>
  </si>
  <si>
    <t>大化县百马乡同社村古情屯5号屯</t>
  </si>
  <si>
    <t>蓝海洋</t>
  </si>
  <si>
    <t>451229200412102412</t>
  </si>
  <si>
    <t>大化县板升乡弄郎村弄卡响屯</t>
  </si>
  <si>
    <t>蓝绍先</t>
  </si>
  <si>
    <t>451229200410133610</t>
  </si>
  <si>
    <t>覃俊毅</t>
  </si>
  <si>
    <t>覃庆明</t>
  </si>
  <si>
    <t>18278861238</t>
  </si>
  <si>
    <t>452731200503250015</t>
  </si>
  <si>
    <t>覃明哲</t>
  </si>
  <si>
    <t>大化县大化镇育才路村166号屯</t>
  </si>
  <si>
    <t>覃明志</t>
  </si>
  <si>
    <t>18776879710</t>
  </si>
  <si>
    <t>大化县雅龙乡宏伟村单宁屯</t>
  </si>
  <si>
    <t>451229200206062712</t>
  </si>
  <si>
    <t>罗海</t>
  </si>
  <si>
    <t>大化县雅龙乡道德村弄昌屯</t>
  </si>
  <si>
    <t>罗志国</t>
  </si>
  <si>
    <t>451229200502244510</t>
  </si>
  <si>
    <t>韦力思</t>
  </si>
  <si>
    <t>大化县古文乡乃良村弄坉屯</t>
  </si>
  <si>
    <t>451229200307092718</t>
  </si>
  <si>
    <t>韦昌岳</t>
  </si>
  <si>
    <t>大化县雅龙乡伟平村弄朝屯13号屯</t>
  </si>
  <si>
    <t>韦荣登</t>
  </si>
  <si>
    <t>451229200405281213</t>
  </si>
  <si>
    <t>大化县大化镇上旗村内2屯</t>
  </si>
  <si>
    <t>韦宝农</t>
  </si>
  <si>
    <t>451229200405253917</t>
  </si>
  <si>
    <t>大化县乙圩乡巴追村那兴屯</t>
  </si>
  <si>
    <t>覃明昌</t>
  </si>
  <si>
    <t>450124200412082724</t>
  </si>
  <si>
    <t>徐琳</t>
  </si>
  <si>
    <t>马山县周鹿镇坛沙村那说屯7号屯</t>
  </si>
  <si>
    <t>徐启权</t>
  </si>
  <si>
    <t>15078574359</t>
  </si>
  <si>
    <t>451229200308112784</t>
  </si>
  <si>
    <t>班雅婷</t>
  </si>
  <si>
    <t>班东</t>
  </si>
  <si>
    <t>17307780082</t>
  </si>
  <si>
    <t>451229200310242422</t>
  </si>
  <si>
    <t>侯彩银</t>
  </si>
  <si>
    <t>大化县板升乡弄纳村弄查屯2号屯</t>
  </si>
  <si>
    <t>侯奇峰</t>
  </si>
  <si>
    <t>18249919515</t>
  </si>
  <si>
    <t>广东深圳龙岗区油甘园路</t>
  </si>
  <si>
    <t>45122920020406241X</t>
  </si>
  <si>
    <t>侯海春</t>
  </si>
  <si>
    <t>大化县板升乡弄纳村上林屯5号屯</t>
  </si>
  <si>
    <t>侯宗贤</t>
  </si>
  <si>
    <t>451229200504144521</t>
  </si>
  <si>
    <t>黄熙雯</t>
  </si>
  <si>
    <t>大化县大化镇文昌西村路15号屯</t>
  </si>
  <si>
    <t>黄玉平</t>
  </si>
  <si>
    <t>13877894188</t>
  </si>
  <si>
    <t>452731200404200012</t>
  </si>
  <si>
    <t>黄勇政</t>
  </si>
  <si>
    <t>大化县古河乡卫生院</t>
  </si>
  <si>
    <t>452731200411044513</t>
  </si>
  <si>
    <t>黄玉桓</t>
  </si>
  <si>
    <t>大化县古文乡茂林村仪一屯</t>
  </si>
  <si>
    <t>黄可善</t>
  </si>
  <si>
    <t>大化县古文乡卫生院</t>
  </si>
  <si>
    <t>452730200510125937</t>
  </si>
  <si>
    <t>蓝必臻</t>
  </si>
  <si>
    <t>都安县地苏镇丹阳村弄东屯11号屯</t>
  </si>
  <si>
    <t>蓝毓义</t>
  </si>
  <si>
    <t>13928427382</t>
  </si>
  <si>
    <t>广西壮族自治区南宁市良庆区建业二街4号南宁市牧歌艺术培训学校</t>
  </si>
  <si>
    <t>广西南宁牧歌培训学校</t>
  </si>
  <si>
    <t>45122920020802244X</t>
  </si>
  <si>
    <t>蓝彩艳</t>
  </si>
  <si>
    <t>大化县板升乡弄立村兰朋二屯31号屯</t>
  </si>
  <si>
    <t>451229200411072119</t>
  </si>
  <si>
    <t>蓝海县</t>
  </si>
  <si>
    <t>大化县七百弄乡苦竹村坡所屯</t>
  </si>
  <si>
    <t>韦英菊</t>
  </si>
  <si>
    <t>451229200402220327</t>
  </si>
  <si>
    <t>蓝佳倩</t>
  </si>
  <si>
    <t>大化县六也乡加司村亮上屯33号屯</t>
  </si>
  <si>
    <t>15078575194</t>
  </si>
  <si>
    <t>452731200506165748</t>
  </si>
  <si>
    <t>蓝婕梅</t>
  </si>
  <si>
    <t>大化县大化镇古感村红河屯14号屯</t>
  </si>
  <si>
    <t>蓝海阳</t>
  </si>
  <si>
    <t>15296879864</t>
  </si>
  <si>
    <t>451229200402081849</t>
  </si>
  <si>
    <t>蓝秋含</t>
  </si>
  <si>
    <t>蓝红安</t>
  </si>
  <si>
    <t>18176136541</t>
  </si>
  <si>
    <t>451229200312122125</t>
  </si>
  <si>
    <t>蓝秋梅</t>
  </si>
  <si>
    <t>19978428597</t>
  </si>
  <si>
    <t>452731200409260348</t>
  </si>
  <si>
    <t>蓝纤慧</t>
  </si>
  <si>
    <t>大化县六也乡豆也村新二屯</t>
  </si>
  <si>
    <t>蓝勇存</t>
  </si>
  <si>
    <t>45122920020925244x</t>
  </si>
  <si>
    <t>蓝秀梅</t>
  </si>
  <si>
    <t>蓝伙生</t>
  </si>
  <si>
    <t>451229200403023624</t>
  </si>
  <si>
    <t>蓝银娴</t>
  </si>
  <si>
    <t>大化县北景镇弄冠村弄冠屯15号屯</t>
  </si>
  <si>
    <t>蓝金钊</t>
  </si>
  <si>
    <t>18070863257</t>
  </si>
  <si>
    <t>452731200208191227</t>
  </si>
  <si>
    <t>李春婷</t>
  </si>
  <si>
    <t>李贤</t>
  </si>
  <si>
    <t>13652705006</t>
  </si>
  <si>
    <t>451229200512143924</t>
  </si>
  <si>
    <t>李湘湘</t>
  </si>
  <si>
    <t>李方光</t>
  </si>
  <si>
    <t>13535874407</t>
  </si>
  <si>
    <t>45122920020910181X</t>
  </si>
  <si>
    <t>卢涛腾</t>
  </si>
  <si>
    <t>大化县江南乡尝梅村古法屯12号屯</t>
  </si>
  <si>
    <t>卢志辉</t>
  </si>
  <si>
    <t>45122920050719062x</t>
  </si>
  <si>
    <t>卢雅玉</t>
  </si>
  <si>
    <t>大化县百马乡孟豆村岩朝屯13号屯</t>
  </si>
  <si>
    <t>18176483631</t>
  </si>
  <si>
    <t>末知</t>
  </si>
  <si>
    <t>452731200501265424</t>
  </si>
  <si>
    <t>陆丽莹</t>
  </si>
  <si>
    <t>陆建敏</t>
  </si>
  <si>
    <t>45122920041004452x</t>
  </si>
  <si>
    <t>陆柳清</t>
  </si>
  <si>
    <t>大化县古文乡义和村火烈屯</t>
  </si>
  <si>
    <t>陆志周</t>
  </si>
  <si>
    <t>15814105101</t>
  </si>
  <si>
    <t>451229200507150046</t>
  </si>
  <si>
    <t>陆玉媚</t>
  </si>
  <si>
    <t>陆克</t>
  </si>
  <si>
    <t>452127200404304543</t>
  </si>
  <si>
    <t>罗香凌</t>
  </si>
  <si>
    <t>马山县百龙滩乡龙昌村排那屯36-1号屯</t>
  </si>
  <si>
    <t>罗孟一</t>
  </si>
  <si>
    <t>452731200309102158</t>
  </si>
  <si>
    <t>蒙城</t>
  </si>
  <si>
    <t>大化县七百弄乡古竹村弄桃屯</t>
  </si>
  <si>
    <t>蒙桂宝</t>
  </si>
  <si>
    <t>451229200407182446</t>
  </si>
  <si>
    <t>大化县板升乡八好村弄腰屯</t>
  </si>
  <si>
    <t>451229200404012425</t>
  </si>
  <si>
    <t>蒙慧玲</t>
  </si>
  <si>
    <t>大化县板升乡弄冠村弄阆屯21号屯</t>
  </si>
  <si>
    <t>蒙建平</t>
  </si>
  <si>
    <t>17307781862</t>
  </si>
  <si>
    <t>451229200305293620</t>
  </si>
  <si>
    <t>蒙玫洁</t>
  </si>
  <si>
    <t>大化县北景镇板兰村巴烟屯</t>
  </si>
  <si>
    <t>蒙桂仁</t>
  </si>
  <si>
    <t>巴马县东山乡府</t>
  </si>
  <si>
    <t>452731200407014581</t>
  </si>
  <si>
    <t>蒙珠叶</t>
  </si>
  <si>
    <t>大化县古文乡乃良村弄勒屯</t>
  </si>
  <si>
    <t>吴利珍</t>
  </si>
  <si>
    <t>桂林市临桂区奕斓艺术</t>
  </si>
  <si>
    <t>451229200411142420</t>
  </si>
  <si>
    <t>蒲玲丝</t>
  </si>
  <si>
    <t>大化县板升乡弄郎村弄矿屯</t>
  </si>
  <si>
    <t>板升医院</t>
  </si>
  <si>
    <t>45122920050326242X</t>
  </si>
  <si>
    <t>蒲舒晴</t>
  </si>
  <si>
    <t>大化县板升乡弄丛村下山屯</t>
  </si>
  <si>
    <t>蒲亨吉</t>
  </si>
  <si>
    <t>18177829187</t>
  </si>
  <si>
    <t>452731200407012121</t>
  </si>
  <si>
    <t>秦燕双</t>
  </si>
  <si>
    <t>大化县七百弄乡弄腾村弄作屯</t>
  </si>
  <si>
    <t>秦登云</t>
  </si>
  <si>
    <t>南宁金河湾社区疾控中心新冠疫苗临时接种点</t>
  </si>
  <si>
    <t>451229200210205712</t>
  </si>
  <si>
    <t>秦照勇</t>
  </si>
  <si>
    <t>大化县大化镇百秀村红星屯84号屯</t>
  </si>
  <si>
    <t>秦灯昌</t>
  </si>
  <si>
    <t>18378895578</t>
  </si>
  <si>
    <t>452731200412073623</t>
  </si>
  <si>
    <t>覃春隆</t>
  </si>
  <si>
    <t>大化县北景镇平方村同内屯6号屯</t>
  </si>
  <si>
    <t>覃志琛</t>
  </si>
  <si>
    <t>19977899713</t>
  </si>
  <si>
    <t>靖西市疾控中心新冠疫苗临时接种点</t>
  </si>
  <si>
    <t>452731200406143621</t>
  </si>
  <si>
    <t>覃春妙</t>
  </si>
  <si>
    <t>覃珉</t>
  </si>
  <si>
    <t>452731200505134843</t>
  </si>
  <si>
    <t>覃慧桃</t>
  </si>
  <si>
    <t>大化县大化镇上旗村古上屯1号屯</t>
  </si>
  <si>
    <t>覃泽宏</t>
  </si>
  <si>
    <t>13517584799</t>
  </si>
  <si>
    <t>452731200406211225</t>
  </si>
  <si>
    <t>覃莲薇</t>
  </si>
  <si>
    <t>大化县岩滩镇下皇村皇一屯</t>
  </si>
  <si>
    <t>覃志进</t>
  </si>
  <si>
    <t>452731200501140613</t>
  </si>
  <si>
    <t>覃梦德</t>
  </si>
  <si>
    <t>大化县百马乡永靖村并屯一队14号屯</t>
  </si>
  <si>
    <t>覃克正</t>
  </si>
  <si>
    <t>18176139609</t>
  </si>
  <si>
    <t>45122920040619092X</t>
  </si>
  <si>
    <t>覃淑琳</t>
  </si>
  <si>
    <t>大化县都阳镇红都街村重庆鞋店屯</t>
  </si>
  <si>
    <t>覃生勇</t>
  </si>
  <si>
    <t>18877825947</t>
  </si>
  <si>
    <t>452731200507085424</t>
  </si>
  <si>
    <t>覃伊琳</t>
  </si>
  <si>
    <t>大化县贡川乡贡川村覃上屯37号屯</t>
  </si>
  <si>
    <t>覃付元</t>
  </si>
  <si>
    <t>15878744136</t>
  </si>
  <si>
    <t>451229200507270320</t>
  </si>
  <si>
    <t>覃艺洁</t>
  </si>
  <si>
    <t>大化县六也乡德礼村快上屯9号屯</t>
  </si>
  <si>
    <t>覃超阳</t>
  </si>
  <si>
    <t>451229200411050024</t>
  </si>
  <si>
    <t>覃玉妮</t>
  </si>
  <si>
    <t>大化县大化镇仁良村上仰屯7号屯</t>
  </si>
  <si>
    <t>覃瑞昌</t>
  </si>
  <si>
    <t>18378886110</t>
  </si>
  <si>
    <t>452731200410015411</t>
  </si>
  <si>
    <t>谭国庆</t>
  </si>
  <si>
    <t>大化县贡川乡什陇村古方屯28号屯</t>
  </si>
  <si>
    <t>谭宏明</t>
  </si>
  <si>
    <t>15077647818</t>
  </si>
  <si>
    <t>南宁庆良区人民医院新冠疫苗临时接种点</t>
  </si>
  <si>
    <t>452731200408283628</t>
  </si>
  <si>
    <t>唐秋月</t>
  </si>
  <si>
    <t>唐秀义</t>
  </si>
  <si>
    <t>45273120041002182X</t>
  </si>
  <si>
    <t>唐艳娜</t>
  </si>
  <si>
    <t>唐家喜</t>
  </si>
  <si>
    <t>广东省东莞市凤岗镇天堂围村</t>
  </si>
  <si>
    <t>452731200312231233</t>
  </si>
  <si>
    <t>唐运尚</t>
  </si>
  <si>
    <t>大化县岩滩镇协合村安那屯12号屯</t>
  </si>
  <si>
    <t>唐运程</t>
  </si>
  <si>
    <t>未知</t>
  </si>
  <si>
    <t>451229200508160043</t>
  </si>
  <si>
    <t>王柳烨</t>
  </si>
  <si>
    <t>大化县大化镇育才路村西二巷71号屯</t>
  </si>
  <si>
    <t>王伟</t>
  </si>
  <si>
    <t>13768281533</t>
  </si>
  <si>
    <t>45273120040222271x</t>
  </si>
  <si>
    <t>韦成志</t>
  </si>
  <si>
    <t>大化县雅龙乡雅林村弄水屯</t>
  </si>
  <si>
    <t>韦家飞</t>
  </si>
  <si>
    <t>13768281149</t>
  </si>
  <si>
    <t>451229200503101861</t>
  </si>
  <si>
    <t>韦春学</t>
  </si>
  <si>
    <t>大化县江南乡合民村弄间屯11号屯</t>
  </si>
  <si>
    <t>韦吉利</t>
  </si>
  <si>
    <t>15177890872</t>
  </si>
  <si>
    <t>452731200303191225</t>
  </si>
  <si>
    <t>韦凤珠</t>
  </si>
  <si>
    <t>大化县岩滩镇下皇村上令二屯</t>
  </si>
  <si>
    <t>韦忠权</t>
  </si>
  <si>
    <t>13407752110</t>
  </si>
  <si>
    <t>451229200605150613</t>
  </si>
  <si>
    <t>大化县百马乡下和村中团屯</t>
  </si>
  <si>
    <t>韦瑞强</t>
  </si>
  <si>
    <t>18978754424</t>
  </si>
  <si>
    <t>452731200412235717</t>
  </si>
  <si>
    <t>韦国意</t>
  </si>
  <si>
    <t>大化县大化镇古感村古肖屯55号屯</t>
  </si>
  <si>
    <t>韦介珍</t>
  </si>
  <si>
    <t>13977881565</t>
  </si>
  <si>
    <t>451229200503270913</t>
  </si>
  <si>
    <t>韦加鹏</t>
  </si>
  <si>
    <t>45273120050831572x</t>
  </si>
  <si>
    <t>大化县古感乡古感村龙着屯49号屯</t>
  </si>
  <si>
    <t>韦汉堂</t>
  </si>
  <si>
    <t>451229200404261226</t>
  </si>
  <si>
    <t>大化县岩滩镇下皇村上令屯</t>
  </si>
  <si>
    <t>韦忠起</t>
  </si>
  <si>
    <t>桂林市卫生院</t>
  </si>
  <si>
    <t>452731200507135727</t>
  </si>
  <si>
    <t>韦莉华</t>
  </si>
  <si>
    <t>大化县大化镇红电西村路一巷28号屯</t>
  </si>
  <si>
    <t>18776811673</t>
  </si>
  <si>
    <t>452731200502024825</t>
  </si>
  <si>
    <t>韦孟慧</t>
  </si>
  <si>
    <t>大化县大化镇景山村那利屯9号屯</t>
  </si>
  <si>
    <t>韦世力</t>
  </si>
  <si>
    <t>17776180093</t>
  </si>
  <si>
    <t>451229200406020023</t>
  </si>
  <si>
    <t>韦娉钰</t>
  </si>
  <si>
    <t>大化县大化镇建丰北村路东一巷三里7号屯</t>
  </si>
  <si>
    <t>韦寿生</t>
  </si>
  <si>
    <t>13530184556</t>
  </si>
  <si>
    <t>452731200501234820</t>
  </si>
  <si>
    <t>韦巧娴</t>
  </si>
  <si>
    <t>大化县大化镇春兴村白山屯25号屯</t>
  </si>
  <si>
    <t>韦红权</t>
  </si>
  <si>
    <t>13407750223</t>
  </si>
  <si>
    <t>451229200506251865</t>
  </si>
  <si>
    <t>韦仁玉</t>
  </si>
  <si>
    <t>韦丽花</t>
  </si>
  <si>
    <t>452731200503014231</t>
  </si>
  <si>
    <t>韦润东</t>
  </si>
  <si>
    <t>大化县羌圩乡健康村却伦屯</t>
  </si>
  <si>
    <t>15296076125</t>
  </si>
  <si>
    <t>高峰林场社区卫生服务战</t>
  </si>
  <si>
    <t>451229200510045722</t>
  </si>
  <si>
    <t>韦若雪</t>
  </si>
  <si>
    <t>大化县大化镇望阳曦村龙湾住宅小区24号屯</t>
  </si>
  <si>
    <t>韦刚龙</t>
  </si>
  <si>
    <t>45273120040720481X</t>
  </si>
  <si>
    <t>韦卫朝</t>
  </si>
  <si>
    <t>韦佩德</t>
  </si>
  <si>
    <t>452731200406280327</t>
  </si>
  <si>
    <t>韦骁桃</t>
  </si>
  <si>
    <t>韦克荣</t>
  </si>
  <si>
    <t>13481849921</t>
  </si>
  <si>
    <t>451229200312152121</t>
  </si>
  <si>
    <t>韦销丹</t>
  </si>
  <si>
    <t>大化县百弄乡弄京村弄牙屯2号屯</t>
  </si>
  <si>
    <t>韦金</t>
  </si>
  <si>
    <t>13367588656</t>
  </si>
  <si>
    <t>452731200409185122</t>
  </si>
  <si>
    <t>韦雅春</t>
  </si>
  <si>
    <t>大化县共和乡颁桃村龙流屯21号屯</t>
  </si>
  <si>
    <t>韦在标</t>
  </si>
  <si>
    <t>15177892601</t>
  </si>
  <si>
    <t>共和乡乡府</t>
  </si>
  <si>
    <t>452731200505100037</t>
  </si>
  <si>
    <t>韦杨</t>
  </si>
  <si>
    <t>大化县大化镇达悟村红河屯16号屯</t>
  </si>
  <si>
    <t>韦正达</t>
  </si>
  <si>
    <t>18978755080</t>
  </si>
  <si>
    <t>452731200510245417</t>
  </si>
  <si>
    <t>韦银峰</t>
  </si>
  <si>
    <t>大化县贡川乡等宦村坡眉屯2-1号屯</t>
  </si>
  <si>
    <t>韦英团</t>
  </si>
  <si>
    <t>13714982511</t>
  </si>
  <si>
    <t>452731200412260015</t>
  </si>
  <si>
    <t>韦玉赐</t>
  </si>
  <si>
    <t>大化县大化镇坡了村坡了屯77号屯</t>
  </si>
  <si>
    <t>韦荣泽</t>
  </si>
  <si>
    <t>13657780205</t>
  </si>
  <si>
    <t>452731200504070315</t>
  </si>
  <si>
    <t>韦占昭</t>
  </si>
  <si>
    <t>大化县六也乡六累村六三屯14号屯</t>
  </si>
  <si>
    <t>韦联夫</t>
  </si>
  <si>
    <t>18978754812</t>
  </si>
  <si>
    <t>451229200408093613</t>
  </si>
  <si>
    <t>韦祖俊</t>
  </si>
  <si>
    <t>韦国辉</t>
  </si>
  <si>
    <t>18777823072</t>
  </si>
  <si>
    <t>大化县北景乡板兰村</t>
  </si>
  <si>
    <t>452127200508013329</t>
  </si>
  <si>
    <t>徐欣笛</t>
  </si>
  <si>
    <t>大化县大化镇红电街村农贸市场北巷22号屯</t>
  </si>
  <si>
    <t>徐友川</t>
  </si>
  <si>
    <t>13737980744</t>
  </si>
  <si>
    <t>452731200410205717</t>
  </si>
  <si>
    <t>赵天翔</t>
  </si>
  <si>
    <t>大化县大化镇红电街村红电南路21号屯</t>
  </si>
  <si>
    <t>赵常琼</t>
  </si>
  <si>
    <t>13877807502</t>
  </si>
  <si>
    <t>452127200407012722</t>
  </si>
  <si>
    <t>钟佳玲</t>
  </si>
  <si>
    <t>马山县周鹿镇中心街村32号屯</t>
  </si>
  <si>
    <t>钟杰生</t>
  </si>
  <si>
    <t>15977864750</t>
  </si>
  <si>
    <t>451229200503180029</t>
  </si>
  <si>
    <t>大化县大化镇景山村那利屯14号屯</t>
  </si>
  <si>
    <t>韦孟全</t>
  </si>
  <si>
    <t>甲亢</t>
  </si>
  <si>
    <t>45122920040912002X</t>
  </si>
  <si>
    <t>韦宜敏</t>
  </si>
  <si>
    <t>18934943969</t>
  </si>
  <si>
    <t>45122920051008211X</t>
  </si>
  <si>
    <t>何文彪</t>
  </si>
  <si>
    <t>大化县七百弄乡弄雄村弄牛屯</t>
  </si>
  <si>
    <t>何勇</t>
  </si>
  <si>
    <t>451229200104072725</t>
  </si>
  <si>
    <t>黄小兰</t>
  </si>
  <si>
    <t>黄建良</t>
  </si>
  <si>
    <t>452731200411041822</t>
  </si>
  <si>
    <t>黄晓莅</t>
  </si>
  <si>
    <t>大化县江南乡带林村那马屯21号屯</t>
  </si>
  <si>
    <t>黄金超</t>
  </si>
  <si>
    <t>452731200503150600</t>
  </si>
  <si>
    <t>李林芝</t>
  </si>
  <si>
    <t>大化县百马乡永靖村六石屯8号屯</t>
  </si>
  <si>
    <t>李儒</t>
  </si>
  <si>
    <t>18177899042</t>
  </si>
  <si>
    <t>451229200402044220</t>
  </si>
  <si>
    <t>廖丽敏</t>
  </si>
  <si>
    <t>廖胜先</t>
  </si>
  <si>
    <t>452731200409100926</t>
  </si>
  <si>
    <t>卢钰</t>
  </si>
  <si>
    <t>大化县都阳镇忠武村岩逢屯17号屯</t>
  </si>
  <si>
    <t>卢智标</t>
  </si>
  <si>
    <t>451229200504225129</t>
  </si>
  <si>
    <t>陆梦琪</t>
  </si>
  <si>
    <t>大化县共和乡共和村感京屯</t>
  </si>
  <si>
    <t>陆启正</t>
  </si>
  <si>
    <t>13877876697</t>
  </si>
  <si>
    <t>451229200108151869</t>
  </si>
  <si>
    <t>蒙春妮</t>
  </si>
  <si>
    <t>蒙显强</t>
  </si>
  <si>
    <t>451229200509175124</t>
  </si>
  <si>
    <t>蒙虹露</t>
  </si>
  <si>
    <t>13907884030</t>
  </si>
  <si>
    <t>451229200104055431</t>
  </si>
  <si>
    <t>蒙宋杨</t>
  </si>
  <si>
    <t>大化县贡川乡红柳村定留屯22号屯</t>
  </si>
  <si>
    <t>卢汝荣</t>
  </si>
  <si>
    <t>18776879138</t>
  </si>
  <si>
    <t>45122920031015246X</t>
  </si>
  <si>
    <t>蒙杏秀</t>
  </si>
  <si>
    <t>大化县板升乡弄雷村长洞屯1号屯</t>
  </si>
  <si>
    <t>15296879870</t>
  </si>
  <si>
    <t>452127200411063047</t>
  </si>
  <si>
    <t>宋利清</t>
  </si>
  <si>
    <t>马山县林圩镇九平村那油屯</t>
  </si>
  <si>
    <t>宋雪忠</t>
  </si>
  <si>
    <t>大化县镇南红电南路255号</t>
  </si>
  <si>
    <t>452731200401145118</t>
  </si>
  <si>
    <t>陶帅仁</t>
  </si>
  <si>
    <t>大化县共和乡皂江村那村屯</t>
  </si>
  <si>
    <t>陶怀弘</t>
  </si>
  <si>
    <t>13977649001</t>
  </si>
  <si>
    <t>452731200408232724</t>
  </si>
  <si>
    <t>韦楚灵</t>
  </si>
  <si>
    <t>陆柳萍</t>
  </si>
  <si>
    <t>452731200502025721</t>
  </si>
  <si>
    <t>韦颖雯</t>
  </si>
  <si>
    <t>大化县大化镇古感村古肖屯27号屯</t>
  </si>
  <si>
    <t>韦介能</t>
  </si>
  <si>
    <t>13977881246</t>
  </si>
  <si>
    <t>452731200508144828</t>
  </si>
  <si>
    <t>韦愉滢</t>
  </si>
  <si>
    <t>韦汉卫</t>
  </si>
  <si>
    <t>451229200312302724</t>
  </si>
  <si>
    <t>班香林</t>
  </si>
  <si>
    <t>大化县雅龙乡西村弄华屯2号屯</t>
  </si>
  <si>
    <t>班瑞</t>
  </si>
  <si>
    <t>13657780527</t>
  </si>
  <si>
    <t>451229200508230320</t>
  </si>
  <si>
    <t>黄婷</t>
  </si>
  <si>
    <t>大化县六也乡弄茶村新明屯3号屯</t>
  </si>
  <si>
    <t>451229200401295714</t>
  </si>
  <si>
    <t>蓝芝舟</t>
  </si>
  <si>
    <t>大化县城郊乡开发区村红星新广场96号屯</t>
  </si>
  <si>
    <t>蓝启林</t>
  </si>
  <si>
    <t>13481848932</t>
  </si>
  <si>
    <t>452731200501091823</t>
  </si>
  <si>
    <t>覃冬蕾</t>
  </si>
  <si>
    <t>覃善红</t>
  </si>
  <si>
    <t>18977801140</t>
  </si>
  <si>
    <t>451229200405102748</t>
  </si>
  <si>
    <t>韦春凤</t>
  </si>
  <si>
    <t>韦志金</t>
  </si>
  <si>
    <t>17377448175</t>
  </si>
  <si>
    <t>451229200602075718</t>
  </si>
  <si>
    <t>韦忠标</t>
  </si>
  <si>
    <t>大化县大化镇百秀村红星屯29号屯</t>
  </si>
  <si>
    <t>韦庆国</t>
  </si>
  <si>
    <t>18877825683</t>
  </si>
  <si>
    <t>451229200301165744</t>
  </si>
  <si>
    <t>韦雪婷</t>
  </si>
  <si>
    <t>大化县城内乡大村大村屯</t>
  </si>
  <si>
    <t>451229200705200315</t>
  </si>
  <si>
    <t>覃祝根</t>
  </si>
  <si>
    <t>大化县六也乡吞依村弄勒屯4号屯</t>
  </si>
  <si>
    <t>452731200503253611</t>
  </si>
  <si>
    <t>黄磊</t>
  </si>
  <si>
    <t>大化县北景镇平方村那保屯11号屯</t>
  </si>
  <si>
    <t>黄宝水</t>
  </si>
  <si>
    <t>17776181785</t>
  </si>
  <si>
    <t>452731200508011216</t>
  </si>
  <si>
    <t>黄书童</t>
  </si>
  <si>
    <t>潘丽英</t>
  </si>
  <si>
    <t>15307786105</t>
  </si>
  <si>
    <t>450124200507283334</t>
  </si>
  <si>
    <t>黄文铜</t>
  </si>
  <si>
    <t>马山县永州镇永州村定罗街186号屯</t>
  </si>
  <si>
    <t>黄国灵</t>
  </si>
  <si>
    <t>18777175190</t>
  </si>
  <si>
    <t>永州镇卫生院</t>
  </si>
  <si>
    <t>马山县永州镇乡永州村定罗街186号屯</t>
  </si>
  <si>
    <t>451229200307242122</t>
  </si>
  <si>
    <t>兰梦珍</t>
  </si>
  <si>
    <t>大化县七百弄乡弄合村西满屯</t>
  </si>
  <si>
    <t>兰志兵</t>
  </si>
  <si>
    <t>18777845609</t>
  </si>
  <si>
    <t>451229200204182120</t>
  </si>
  <si>
    <t>蓝丘苑</t>
  </si>
  <si>
    <t>大化县百弄乡弄合村弄防屯16号屯</t>
  </si>
  <si>
    <t>蓝成忠</t>
  </si>
  <si>
    <t>451229200410202161</t>
  </si>
  <si>
    <t>蓝秋香</t>
  </si>
  <si>
    <t>大化县七百弄乡保上村弄花屯1号屯</t>
  </si>
  <si>
    <t>17776181265</t>
  </si>
  <si>
    <t>451229200508162129</t>
  </si>
  <si>
    <t>蓝诗婷</t>
  </si>
  <si>
    <t>大化县七百弄乡弄呈村弄香屯12号屯</t>
  </si>
  <si>
    <t>18177873316</t>
  </si>
  <si>
    <t>451024200409262017</t>
  </si>
  <si>
    <t>梁朝忠</t>
  </si>
  <si>
    <t>大化县大化镇北村红河北路61号屯</t>
  </si>
  <si>
    <t>覃青</t>
  </si>
  <si>
    <t>450921200404302023</t>
  </si>
  <si>
    <t>梁霖华</t>
  </si>
  <si>
    <t>容县灵山镇大陆村一队9号屯</t>
  </si>
  <si>
    <t>潘江艳</t>
  </si>
  <si>
    <t>容县灵山镇医院</t>
  </si>
  <si>
    <t>大化县城北西路365号</t>
  </si>
  <si>
    <t>452731200612160019</t>
  </si>
  <si>
    <t>陆豪</t>
  </si>
  <si>
    <t>大化县北景镇汉达村可多屯2号屯</t>
  </si>
  <si>
    <t>13650478416</t>
  </si>
  <si>
    <t>451229200507124227</t>
  </si>
  <si>
    <t>蒙燕芸</t>
  </si>
  <si>
    <t>大化县羌圩乡羌圩村羌圩屯</t>
  </si>
  <si>
    <t>蒙明方</t>
  </si>
  <si>
    <t>15277843972</t>
  </si>
  <si>
    <t>451229200006082460</t>
  </si>
  <si>
    <t>大化县板升乡弄雷村拉牙屯</t>
  </si>
  <si>
    <t>蓝美花</t>
  </si>
  <si>
    <t>451229200412063628</t>
  </si>
  <si>
    <t>覃美英</t>
  </si>
  <si>
    <t>大化县北景镇那色村北景街536号屯</t>
  </si>
  <si>
    <t>覃桂海</t>
  </si>
  <si>
    <t>13510355309</t>
  </si>
  <si>
    <t>石岐区社区卫生服务中心岐头接种门诊</t>
  </si>
  <si>
    <t>452731200404144217</t>
  </si>
  <si>
    <t>覃寿升</t>
  </si>
  <si>
    <t>大化县羌圩乡羌圩村那么屯21号屯</t>
  </si>
  <si>
    <t>覃福亮</t>
  </si>
  <si>
    <t>13627783479</t>
  </si>
  <si>
    <t>452731200509042428</t>
  </si>
  <si>
    <t>大化县板升乡升平村丘江屯</t>
  </si>
  <si>
    <t>覃文</t>
  </si>
  <si>
    <t>45122920030721392X</t>
  </si>
  <si>
    <t>谭萍</t>
  </si>
  <si>
    <t>谭志武</t>
  </si>
  <si>
    <t>451229200508105722</t>
  </si>
  <si>
    <t>唐菲</t>
  </si>
  <si>
    <t>唐毓宁</t>
  </si>
  <si>
    <t>451229200402222162</t>
  </si>
  <si>
    <t>田小毅</t>
  </si>
  <si>
    <t>大化县七百弄乡保上村弄三屯17号屯</t>
  </si>
  <si>
    <t>田应勇</t>
  </si>
  <si>
    <t>南宁市卫生服务中心</t>
  </si>
  <si>
    <t>451229200406141220</t>
  </si>
  <si>
    <t>韦柳絮</t>
  </si>
  <si>
    <t>大化县岩滩镇协合村六新屯</t>
  </si>
  <si>
    <t>韦杏儿</t>
  </si>
  <si>
    <t>451229200805240314</t>
  </si>
  <si>
    <t>韦善玉</t>
  </si>
  <si>
    <t>大化县六也乡加司村板下屯</t>
  </si>
  <si>
    <t>韦勇积</t>
  </si>
  <si>
    <t>45273120050125571X</t>
  </si>
  <si>
    <t>韦伟诚</t>
  </si>
  <si>
    <t>韦凤元</t>
  </si>
  <si>
    <t>19977826108</t>
  </si>
  <si>
    <t>452731200412271216</t>
  </si>
  <si>
    <t>韦肖亮</t>
  </si>
  <si>
    <t>大化县岩滩镇下皇村下令屯</t>
  </si>
  <si>
    <t>肖赵文</t>
  </si>
  <si>
    <t>452731200403244822</t>
  </si>
  <si>
    <t>韦钰琴</t>
  </si>
  <si>
    <t>大化县大调村乡二屯村屯</t>
  </si>
  <si>
    <t>韦克诚</t>
  </si>
  <si>
    <t>18977826019</t>
  </si>
  <si>
    <t>452731200502055728</t>
  </si>
  <si>
    <t>黄佳怡</t>
  </si>
  <si>
    <t>大化县大化镇水电工村程局桥南五区2栋5屯</t>
  </si>
  <si>
    <t>黄忠军</t>
  </si>
  <si>
    <t>18077226123</t>
  </si>
  <si>
    <t>451229200511121846</t>
  </si>
  <si>
    <t>黄肖美</t>
  </si>
  <si>
    <t>大化县江南乡发瑞村六念屯</t>
  </si>
  <si>
    <t>黄建儒</t>
  </si>
  <si>
    <t>15078636883</t>
  </si>
  <si>
    <t>45122920050401361X</t>
  </si>
  <si>
    <t>黄昭</t>
  </si>
  <si>
    <t>大化县北景镇那色村北景街331号屯</t>
  </si>
  <si>
    <t>黄松庆</t>
  </si>
  <si>
    <t>15992758953</t>
  </si>
  <si>
    <t>451229200407294229</t>
  </si>
  <si>
    <t>蓝雨婷</t>
  </si>
  <si>
    <t>蓝必勇</t>
  </si>
  <si>
    <t>13531357533</t>
  </si>
  <si>
    <t>450124200502050929</t>
  </si>
  <si>
    <t>李丹丹</t>
  </si>
  <si>
    <t>大化县大化镇南村南园小区4巷3号屯</t>
  </si>
  <si>
    <t>程爱香</t>
  </si>
  <si>
    <t>451229200304041827</t>
  </si>
  <si>
    <t>卢柳宾</t>
  </si>
  <si>
    <t>大化县江南乡尝梅村古法屯31号屯</t>
  </si>
  <si>
    <t>卢志安</t>
  </si>
  <si>
    <t>19127016552</t>
  </si>
  <si>
    <t>451229200501265424</t>
  </si>
  <si>
    <t>覃曼欣</t>
  </si>
  <si>
    <t>大化县贡川乡清坡村伏浪屯29号屯</t>
  </si>
  <si>
    <t>覃小宝</t>
  </si>
  <si>
    <t>18802615918</t>
  </si>
  <si>
    <t>45122920050218452X</t>
  </si>
  <si>
    <t>唐翠满</t>
  </si>
  <si>
    <t>古文乡县古文乡乃良村弄罗屯</t>
  </si>
  <si>
    <t>唐育汉</t>
  </si>
  <si>
    <t>15177894098</t>
  </si>
  <si>
    <t>45122920051009273X</t>
  </si>
  <si>
    <t>韦东兴</t>
  </si>
  <si>
    <t>大化县雅龙乡盘兔村弄部屯9号屯</t>
  </si>
  <si>
    <t>韦云敬</t>
  </si>
  <si>
    <t>451229200403155766</t>
  </si>
  <si>
    <t>韦诗宇</t>
  </si>
  <si>
    <t>大化县大化镇城内村丹丈屯15号屯</t>
  </si>
  <si>
    <t>韦金强</t>
  </si>
  <si>
    <t>18820477978</t>
  </si>
  <si>
    <t>452731200507302724</t>
  </si>
  <si>
    <t>韦婉婷</t>
  </si>
  <si>
    <t>大化县大化镇北村兴华路486号屯</t>
  </si>
  <si>
    <t>韦敏荣</t>
  </si>
  <si>
    <t>451229200603051224</t>
  </si>
  <si>
    <t>韦唯</t>
  </si>
  <si>
    <t>大化县岩滩镇东扛村六备屯9号屯</t>
  </si>
  <si>
    <t>韦兴浪</t>
  </si>
  <si>
    <t>13481867863</t>
  </si>
  <si>
    <t>452731200405034829</t>
  </si>
  <si>
    <t>韦晓情</t>
  </si>
  <si>
    <t>大化县大化镇凤翔村二区屯11号屯</t>
  </si>
  <si>
    <t>韦元观</t>
  </si>
  <si>
    <t>13481849561</t>
  </si>
  <si>
    <t>452731200303190628</t>
  </si>
  <si>
    <t>蓝献</t>
  </si>
  <si>
    <t>大化县百马乡六任村上岭屯24号屯</t>
  </si>
  <si>
    <t>蓝华玉</t>
  </si>
  <si>
    <t>451229200108163624</t>
  </si>
  <si>
    <t>罗美花</t>
  </si>
  <si>
    <t>大化县北景镇板兰村弄荣屯14号屯</t>
  </si>
  <si>
    <t>罗仕文</t>
  </si>
  <si>
    <t>15814314044</t>
  </si>
  <si>
    <t>451229200312302740</t>
  </si>
  <si>
    <t>蒙馨妹</t>
  </si>
  <si>
    <t>大化县雅龙乡胜利村弄肥屯13号屯</t>
  </si>
  <si>
    <t>班艳华</t>
  </si>
  <si>
    <t>451229200302072742</t>
  </si>
  <si>
    <t>韦秋玉</t>
  </si>
  <si>
    <t>451229200402281242</t>
  </si>
  <si>
    <t>甘妙妙</t>
  </si>
  <si>
    <t>甘明球</t>
  </si>
  <si>
    <t>15876818239</t>
  </si>
  <si>
    <t>45122920040503241X</t>
  </si>
  <si>
    <t>大化县板升乡弄冠村戈棉上屯22号屯</t>
  </si>
  <si>
    <t>452731200407073629</t>
  </si>
  <si>
    <t>莫金惠</t>
  </si>
  <si>
    <t>大化县北景镇那色村那德屯</t>
  </si>
  <si>
    <t>莫国</t>
  </si>
  <si>
    <t>19977884475</t>
  </si>
  <si>
    <t>451229200506145720</t>
  </si>
  <si>
    <t>覃露</t>
  </si>
  <si>
    <t>覃永功</t>
  </si>
  <si>
    <t>15916043922</t>
  </si>
  <si>
    <t>452731200308151812</t>
  </si>
  <si>
    <t>韦宝师</t>
  </si>
  <si>
    <t>大化县江南乡陇汉村卡毛屯9号屯</t>
  </si>
  <si>
    <t>韦定权</t>
  </si>
  <si>
    <t>19907882378</t>
  </si>
  <si>
    <t>451229200203212738</t>
  </si>
  <si>
    <t>韦荣柏</t>
  </si>
  <si>
    <t>大化县雅龙乡温和村弄波屯</t>
  </si>
  <si>
    <t>韦志斌</t>
  </si>
  <si>
    <t>19994566076</t>
  </si>
  <si>
    <t>451229200512281825</t>
  </si>
  <si>
    <t>韦夏丽</t>
  </si>
  <si>
    <t>大化县江南乡陇汉村卡毛屯</t>
  </si>
  <si>
    <t>韦定华</t>
  </si>
  <si>
    <t>13377494436</t>
  </si>
  <si>
    <t>452731200501235719</t>
  </si>
  <si>
    <t>黄瑞</t>
  </si>
  <si>
    <t>大化县大化镇红电街村446号屯</t>
  </si>
  <si>
    <t>黄日信</t>
  </si>
  <si>
    <t>13597082993</t>
  </si>
  <si>
    <t>452731200312203910</t>
  </si>
  <si>
    <t>王恒兴</t>
  </si>
  <si>
    <t>大化县乙圩乡果好村那纳屯二队35号屯</t>
  </si>
  <si>
    <t>王权红</t>
  </si>
  <si>
    <t>15878854024</t>
  </si>
  <si>
    <t>韦永华</t>
  </si>
  <si>
    <t>451229199902082420</t>
  </si>
  <si>
    <t>大化县板升乡弄丛村奔伦屯7号屯</t>
  </si>
  <si>
    <t>蒙玉安</t>
  </si>
  <si>
    <t>452731200502102424</t>
  </si>
  <si>
    <t>覃玉春</t>
  </si>
  <si>
    <t>覃汉宇</t>
  </si>
  <si>
    <t>451229200309162417</t>
  </si>
  <si>
    <t>蓝宏明</t>
  </si>
  <si>
    <t xml:space="preserve">男
</t>
  </si>
  <si>
    <t>大化县板升乡弄立村兰朋屯28号屯</t>
  </si>
  <si>
    <t>451229200512210912</t>
  </si>
  <si>
    <t>蓝壹科</t>
  </si>
  <si>
    <t>大化县都阳镇双福村新华屯7号屯</t>
  </si>
  <si>
    <t>蓝芝调</t>
  </si>
  <si>
    <t>13537746571</t>
  </si>
  <si>
    <t>45122920040612181x</t>
  </si>
  <si>
    <t>韦昂</t>
  </si>
  <si>
    <t>大化县江南乡上和村歪光屯1号屯</t>
  </si>
  <si>
    <t>14777392998</t>
  </si>
  <si>
    <t>452731200402145419</t>
  </si>
  <si>
    <t>韦进</t>
  </si>
  <si>
    <t>大化县贡川乡等宦村板堆屯21号屯</t>
  </si>
  <si>
    <t>韦孝先</t>
  </si>
  <si>
    <t>17377449875</t>
  </si>
  <si>
    <t>大化贡川乡卫生院</t>
  </si>
  <si>
    <t>451229200604112412</t>
  </si>
  <si>
    <t>何文俊</t>
  </si>
  <si>
    <t>大化县板升乡弄从村</t>
  </si>
  <si>
    <t>何升科</t>
  </si>
  <si>
    <t>452731200410150015</t>
  </si>
  <si>
    <t>黄培冠</t>
  </si>
  <si>
    <t>大化县大化镇城北三村巷一里26号屯</t>
  </si>
  <si>
    <t>黄建杰</t>
  </si>
  <si>
    <t>18707784931</t>
  </si>
  <si>
    <t>452731200410270922</t>
  </si>
  <si>
    <t>黄瑜琬</t>
  </si>
  <si>
    <t>黄球辉</t>
  </si>
  <si>
    <t>18077895432</t>
  </si>
  <si>
    <t>451229200710032125</t>
  </si>
  <si>
    <t>蓝佳怡</t>
  </si>
  <si>
    <t>大化县七百弄乡弄呈村弄昧屯1号屯</t>
  </si>
  <si>
    <t>蓝旺元</t>
  </si>
  <si>
    <t>15992720886</t>
  </si>
  <si>
    <t>451229200505172129</t>
  </si>
  <si>
    <t>卢香兰</t>
  </si>
  <si>
    <t>卢武义</t>
  </si>
  <si>
    <t>15015176489</t>
  </si>
  <si>
    <t>452731200503275432</t>
  </si>
  <si>
    <t>陆玉娜</t>
  </si>
  <si>
    <t>大化县贡川乡龙眼村上屯21号屯</t>
  </si>
  <si>
    <t>13471848153</t>
  </si>
  <si>
    <t>451229200402062111</t>
  </si>
  <si>
    <t>罗小勇</t>
  </si>
  <si>
    <t>大化县七百弄乡弄腾村弄歪屯14号屯</t>
  </si>
  <si>
    <t>蒙慧春</t>
  </si>
  <si>
    <t>452626200503053808</t>
  </si>
  <si>
    <t>农彩妮</t>
  </si>
  <si>
    <t>大化县大化镇水电工村程局桥北1栋2单元屯</t>
  </si>
  <si>
    <t>农华荣</t>
  </si>
  <si>
    <t>18776716446</t>
  </si>
  <si>
    <t>452731200409165420</t>
  </si>
  <si>
    <t>覃贝薇</t>
  </si>
  <si>
    <t>覃克忠</t>
  </si>
  <si>
    <t>451229200502270647</t>
  </si>
  <si>
    <t>覃慧敏</t>
  </si>
  <si>
    <t>15296879316</t>
  </si>
  <si>
    <t>452731200412064225</t>
  </si>
  <si>
    <t>谭玉梅</t>
  </si>
  <si>
    <t>谭旭敏</t>
  </si>
  <si>
    <t>14736239959</t>
  </si>
  <si>
    <t>大化瑶族自治县</t>
  </si>
  <si>
    <t>452731200408280910</t>
  </si>
  <si>
    <t>韦俊霖</t>
  </si>
  <si>
    <t>韦安源</t>
  </si>
  <si>
    <t>452731200502080042</t>
  </si>
  <si>
    <t>韦妮娴</t>
  </si>
  <si>
    <t>大化县大化镇城北二村巷77号屯</t>
  </si>
  <si>
    <t>韦建平</t>
  </si>
  <si>
    <t>451229200410050022</t>
  </si>
  <si>
    <t>韦秋穗</t>
  </si>
  <si>
    <t>大化县大化镇凤翔村板肖屯1号屯</t>
  </si>
  <si>
    <t>18278868018</t>
  </si>
  <si>
    <t>452730200402258910</t>
  </si>
  <si>
    <t>都安县地苏镇赞字村内行屯23号屯</t>
  </si>
  <si>
    <t>韦瑞营</t>
  </si>
  <si>
    <t>都安瑶族地苏镇卫生院</t>
  </si>
  <si>
    <t>都安县百才街</t>
  </si>
  <si>
    <t>452731200410240010</t>
  </si>
  <si>
    <t>韦胤丞</t>
  </si>
  <si>
    <t>大化县大化镇流水乡村板中屯</t>
  </si>
  <si>
    <t>韦忠儒</t>
  </si>
  <si>
    <t>13471801353</t>
  </si>
  <si>
    <t>452731200501154847</t>
  </si>
  <si>
    <t>韦于熳</t>
  </si>
  <si>
    <t>大化县大化镇敦肃村雷轰屯12号屯</t>
  </si>
  <si>
    <t>韦朗前</t>
  </si>
  <si>
    <t>15296079161</t>
  </si>
  <si>
    <t>451229200404212128</t>
  </si>
  <si>
    <t>韦玉惠</t>
  </si>
  <si>
    <t>大化县百弄乡弄雄村弄雄屯5号屯</t>
  </si>
  <si>
    <t>秦树团</t>
  </si>
  <si>
    <t>18407781928</t>
  </si>
  <si>
    <t>平乐乡卫生院</t>
  </si>
  <si>
    <t>452731200511272425</t>
  </si>
  <si>
    <t>王冬梅</t>
  </si>
  <si>
    <t>大化县板升乡弄雷村弄星屯3号屯</t>
  </si>
  <si>
    <t>王珍茂</t>
  </si>
  <si>
    <t>河池市宜州区</t>
  </si>
  <si>
    <t>452731200508180028</t>
  </si>
  <si>
    <t>韦慧鑫</t>
  </si>
  <si>
    <t>大化县大化镇城北西村路381号屯</t>
  </si>
  <si>
    <t>韦昌</t>
  </si>
  <si>
    <t>18707783157</t>
  </si>
  <si>
    <t>452731200504021820</t>
  </si>
  <si>
    <t>黄柳婷</t>
  </si>
  <si>
    <t>大化县江南乡发瑞村那瑞屯89号屯</t>
  </si>
  <si>
    <t>黄忠义</t>
  </si>
  <si>
    <t>15277858887</t>
  </si>
  <si>
    <t>45273120041021033x</t>
  </si>
  <si>
    <t>蓝贤仕</t>
  </si>
  <si>
    <t>覃金团</t>
  </si>
  <si>
    <t>451229200409270028</t>
  </si>
  <si>
    <t>卢青梅</t>
  </si>
  <si>
    <t>蒙新丽</t>
  </si>
  <si>
    <t>18177873658</t>
  </si>
  <si>
    <t>452731200503124529</t>
  </si>
  <si>
    <t>陆江静</t>
  </si>
  <si>
    <t>陆地桂</t>
  </si>
  <si>
    <t>45122920030227212x</t>
  </si>
  <si>
    <t>蒙柳陳</t>
  </si>
  <si>
    <t>大化七县百弄乡弄腾村弄杯屯</t>
  </si>
  <si>
    <t>蒙建兵</t>
  </si>
  <si>
    <t>18070862584</t>
  </si>
  <si>
    <t>451229200502062434</t>
  </si>
  <si>
    <t>蒙卫</t>
  </si>
  <si>
    <t>蒙建才</t>
  </si>
  <si>
    <t>451229200311180040</t>
  </si>
  <si>
    <t>蒙香柒</t>
  </si>
  <si>
    <t>大化县大化镇大调村则劳屯5号屯</t>
  </si>
  <si>
    <t>蒙启和</t>
  </si>
  <si>
    <t>17777938045</t>
  </si>
  <si>
    <t>452731200507281812</t>
  </si>
  <si>
    <t>潘河松</t>
  </si>
  <si>
    <t>大化县江南乡上和村歪光屯11号屯</t>
  </si>
  <si>
    <t>潘涵厚</t>
  </si>
  <si>
    <t>18070861985</t>
  </si>
  <si>
    <t>452731200401101211</t>
  </si>
  <si>
    <t>韦永生</t>
  </si>
  <si>
    <t>45273120050113482X</t>
  </si>
  <si>
    <t>韦梦莹</t>
  </si>
  <si>
    <t>韦小玲</t>
  </si>
  <si>
    <t>45122920041001032x</t>
  </si>
  <si>
    <t>韦敏玉</t>
  </si>
  <si>
    <t>大化县六也乡加司村弄皮屯8号屯</t>
  </si>
  <si>
    <t>韦仲军</t>
  </si>
  <si>
    <t>451228200311055921</t>
  </si>
  <si>
    <t>韦拉拉</t>
  </si>
  <si>
    <t>大化县古河乡古河村街上四队146号屯</t>
  </si>
  <si>
    <t>覃湘平</t>
  </si>
  <si>
    <t>451229200405143929</t>
  </si>
  <si>
    <t>蓝柳佳</t>
  </si>
  <si>
    <t>蓝安君</t>
  </si>
  <si>
    <t>451229200504103914</t>
  </si>
  <si>
    <t>蓝造宏</t>
  </si>
  <si>
    <t>大化县乙圩乡巴岩村那告屯1号屯</t>
  </si>
  <si>
    <t>蓝胜军</t>
  </si>
  <si>
    <t>45122920041003361X</t>
  </si>
  <si>
    <t>陆俊龙</t>
  </si>
  <si>
    <t>大化县北景镇京屯村京三屯11号屯</t>
  </si>
  <si>
    <t>陆汉飞</t>
  </si>
  <si>
    <t>15296873098</t>
  </si>
  <si>
    <t>451229200461222124</t>
  </si>
  <si>
    <t>451229200307230623</t>
  </si>
  <si>
    <t>覃梅玲</t>
  </si>
  <si>
    <t>大化县百马乡孟豆村孟下屯16号屯</t>
  </si>
  <si>
    <t>覃荣温</t>
  </si>
  <si>
    <t>13367688158</t>
  </si>
  <si>
    <t>452731200411050622</t>
  </si>
  <si>
    <t>覃雾鹤</t>
  </si>
  <si>
    <t>大化县百马乡百马村局柳四队24号屯</t>
  </si>
  <si>
    <t>覃岸夫</t>
  </si>
  <si>
    <t>452731200409273616</t>
  </si>
  <si>
    <t>唐岂茗</t>
  </si>
  <si>
    <t>大化县北景镇京屯村京一屯</t>
  </si>
  <si>
    <t>唐园善</t>
  </si>
  <si>
    <t>13471848019</t>
  </si>
  <si>
    <t>452731200501024815</t>
  </si>
  <si>
    <t>韦浩程</t>
  </si>
  <si>
    <t>大化县大化镇大调村庆三屯</t>
  </si>
  <si>
    <t>451229200601092735</t>
  </si>
  <si>
    <t>韦堂</t>
  </si>
  <si>
    <t>大化县雅龙乡红日村弄银屯22号屯</t>
  </si>
  <si>
    <t>韦桂杰</t>
  </si>
  <si>
    <t>452731200405113922</t>
  </si>
  <si>
    <t>韦英师</t>
  </si>
  <si>
    <t>大化县乙圩乡巴岩村上也屯4号屯</t>
  </si>
  <si>
    <t>韦德高</t>
  </si>
  <si>
    <t>13471850965</t>
  </si>
  <si>
    <t>451229200408232740</t>
  </si>
  <si>
    <t>蒙利琴</t>
  </si>
  <si>
    <t>大化县雅龙乡宏伟村弄苏屯3号屯</t>
  </si>
  <si>
    <t>蒙秀周</t>
  </si>
  <si>
    <t>13781444142</t>
  </si>
  <si>
    <t>452731200505313921</t>
  </si>
  <si>
    <t>覃文艺</t>
  </si>
  <si>
    <t>覃荣敏</t>
  </si>
  <si>
    <t>452731200410111825</t>
  </si>
  <si>
    <t>谭肖尼</t>
  </si>
  <si>
    <t>谭明报</t>
  </si>
  <si>
    <t>18378888578</t>
  </si>
  <si>
    <t>450124200502120624</t>
  </si>
  <si>
    <t>马山县乔利乡苏博村大厚屯</t>
  </si>
  <si>
    <t>陈明龙</t>
  </si>
  <si>
    <t>451229200508082727</t>
  </si>
  <si>
    <t>450202200501251427</t>
  </si>
  <si>
    <t>韦雪珂</t>
  </si>
  <si>
    <t>柳州市县城中区乡桂中大村道2号东1栋屯</t>
  </si>
  <si>
    <t>韦忠彬</t>
  </si>
  <si>
    <t>18707781706</t>
  </si>
  <si>
    <t>452731200502135429</t>
  </si>
  <si>
    <t>韦雅芬</t>
  </si>
  <si>
    <t>大化县贡川乡贡川村下柳屯52号屯</t>
  </si>
  <si>
    <t>韦爱民</t>
  </si>
  <si>
    <t>15807781970</t>
  </si>
  <si>
    <t>451229200309181829</t>
  </si>
  <si>
    <t>班素梅</t>
  </si>
  <si>
    <t>大化县共和乡碧城村二队屯</t>
  </si>
  <si>
    <t>13924831528</t>
  </si>
  <si>
    <t>旧城镇卫生院</t>
  </si>
  <si>
    <t>452731200505220928</t>
  </si>
  <si>
    <t>蓝嫔城</t>
  </si>
  <si>
    <t>大化县都阳镇满江村板过屯</t>
  </si>
  <si>
    <t>45122920041109422x</t>
  </si>
  <si>
    <t>李丽娜</t>
  </si>
  <si>
    <t>李日久</t>
  </si>
  <si>
    <t>18776860392</t>
  </si>
  <si>
    <t>南宁市西乡塘区安宁街道</t>
  </si>
  <si>
    <t>45122920040620122x</t>
  </si>
  <si>
    <t>李艳珠</t>
  </si>
  <si>
    <t>大化县岩滩镇协和村板东屯</t>
  </si>
  <si>
    <t>李帅</t>
  </si>
  <si>
    <t>452731200312031821</t>
  </si>
  <si>
    <t>卢江雪</t>
  </si>
  <si>
    <t>大化县江南乡陇丘村单楼屯</t>
  </si>
  <si>
    <t>卢志励</t>
  </si>
  <si>
    <t>巴马县那挑乡卫生院</t>
  </si>
  <si>
    <t>451229200410092126</t>
  </si>
  <si>
    <t>大化县七百弄乡弄京村下联屯</t>
  </si>
  <si>
    <t>蒙璜</t>
  </si>
  <si>
    <t>451229200405022123</t>
  </si>
  <si>
    <t>蒙柳梅</t>
  </si>
  <si>
    <t>大化县七百弄乡弄合村弄额屯1号屯</t>
  </si>
  <si>
    <t>蒙桂祥</t>
  </si>
  <si>
    <t>451229200404302123</t>
  </si>
  <si>
    <t>蒙晓燕</t>
  </si>
  <si>
    <t>大化县七百弄乡弄腾村巴松屯12号屯</t>
  </si>
  <si>
    <t>17754790449</t>
  </si>
  <si>
    <t>451229200510211225</t>
  </si>
  <si>
    <t>覃小娅</t>
  </si>
  <si>
    <t>大化县岩滩镇常吉村下吉二屯</t>
  </si>
  <si>
    <t>覃锦山</t>
  </si>
  <si>
    <t>452731200408152126</t>
  </si>
  <si>
    <t>韦翠玲</t>
  </si>
  <si>
    <t>大化县七百弄乡弄腾村桥圩屯</t>
  </si>
  <si>
    <t>韦钊</t>
  </si>
  <si>
    <t>13788283201</t>
  </si>
  <si>
    <t>451229200503293912</t>
  </si>
  <si>
    <t>韦国翔</t>
  </si>
  <si>
    <t>大化县乙圩乡乙圩村下乙屯18号屯</t>
  </si>
  <si>
    <t>韦德桥</t>
  </si>
  <si>
    <t>15817782032</t>
  </si>
  <si>
    <t>乙圩乡卫生所</t>
  </si>
  <si>
    <t>451229200501260316</t>
  </si>
  <si>
    <t>韦浩垒</t>
  </si>
  <si>
    <t>大化县六也乡茶油村洪上屯2号屯</t>
  </si>
  <si>
    <t>韦干孟</t>
  </si>
  <si>
    <t>13471801326</t>
  </si>
  <si>
    <t>451229200411255724</t>
  </si>
  <si>
    <t>韦茜</t>
  </si>
  <si>
    <t>韦启英</t>
  </si>
  <si>
    <t>13726008795</t>
  </si>
  <si>
    <t>451229200505075425</t>
  </si>
  <si>
    <t>韦秋婷</t>
  </si>
  <si>
    <t>大化县贡川乡等宦村坡眉屯14号屯</t>
  </si>
  <si>
    <t>15277859827</t>
  </si>
  <si>
    <t>451229200403042729</t>
  </si>
  <si>
    <t>韦亚静</t>
  </si>
  <si>
    <t>15360396154</t>
  </si>
  <si>
    <t>新兴县惠能广场</t>
  </si>
  <si>
    <t>451229200503095721</t>
  </si>
  <si>
    <t>大化县大化镇古感村苏烈屯77号屯</t>
  </si>
  <si>
    <t>韦昌福</t>
  </si>
  <si>
    <t>451229200506110026</t>
  </si>
  <si>
    <t>韦雨琪</t>
  </si>
  <si>
    <t>大化县大化镇双排村松干屯21号屯</t>
  </si>
  <si>
    <t>13650750758</t>
  </si>
  <si>
    <t>郁南县千官中心卫生院</t>
  </si>
  <si>
    <t>451229200308262141</t>
  </si>
  <si>
    <t>韦玉婧</t>
  </si>
  <si>
    <t>大化县百弄乡弄京村弄牙屯4号屯</t>
  </si>
  <si>
    <t>蒙玉妹</t>
  </si>
  <si>
    <t>451229200505221242</t>
  </si>
  <si>
    <t>韦姿好</t>
  </si>
  <si>
    <t>韦成龙</t>
  </si>
  <si>
    <t>451229200410041249</t>
  </si>
  <si>
    <t>张如意</t>
  </si>
  <si>
    <t>张振克</t>
  </si>
  <si>
    <t>13737982985</t>
  </si>
  <si>
    <t>451229200410126621</t>
  </si>
  <si>
    <t>大化县古河乡丹桂村弄花屯</t>
  </si>
  <si>
    <t>班琦瑛</t>
  </si>
  <si>
    <t>451229200407315413</t>
  </si>
  <si>
    <t>苏法斌</t>
  </si>
  <si>
    <t>大化县贡川乡什陇村岩门屯28号屯</t>
  </si>
  <si>
    <t>苏宏周</t>
  </si>
  <si>
    <t>13412628727</t>
  </si>
  <si>
    <t>济川体育馆</t>
  </si>
  <si>
    <t>451229200408183942</t>
  </si>
  <si>
    <t>大化县乙圩乡果好村设苗屯2号屯</t>
  </si>
  <si>
    <t>韦奇福</t>
  </si>
  <si>
    <t>15207786062</t>
  </si>
  <si>
    <t>451229200307011818</t>
  </si>
  <si>
    <t>蓝东升</t>
  </si>
  <si>
    <t>大化县江南乡上和村歪存屯</t>
  </si>
  <si>
    <t>蓝秀忠</t>
  </si>
  <si>
    <t>451229200501296618</t>
  </si>
  <si>
    <t>覃光辉</t>
  </si>
  <si>
    <t>大化县大化镇江滨花园村A28栋12号屯</t>
  </si>
  <si>
    <t>何晶盈</t>
  </si>
  <si>
    <t>451229200304302724</t>
  </si>
  <si>
    <t>韦春田</t>
  </si>
  <si>
    <t>大化县雅龙乡盘兔村多二屯35号屯</t>
  </si>
  <si>
    <t>韦建兆</t>
  </si>
  <si>
    <t>13557181668</t>
  </si>
  <si>
    <t>451229200305062128</t>
  </si>
  <si>
    <t>蓝金微</t>
  </si>
  <si>
    <t>大化县七百弄乡弄雄村弄正屯6号屯</t>
  </si>
  <si>
    <t>蒙志斌</t>
  </si>
  <si>
    <t>13687780765</t>
  </si>
  <si>
    <t>452731200410105126</t>
  </si>
  <si>
    <t>罗丽秋</t>
  </si>
  <si>
    <t>大化县共和乡碧草村问江屯</t>
  </si>
  <si>
    <t>罗光建</t>
  </si>
  <si>
    <t>17807835002</t>
  </si>
  <si>
    <t>452731200409304822</t>
  </si>
  <si>
    <t>韦烨</t>
  </si>
  <si>
    <t>大化县大化镇凤翔村兰堂屯1号屯</t>
  </si>
  <si>
    <t>韦海理</t>
  </si>
  <si>
    <t>18977802360</t>
  </si>
  <si>
    <t>451229200407072124</t>
  </si>
  <si>
    <t>蒙彩凤</t>
  </si>
  <si>
    <t>大化县七百弄乡弄平村下平屯14号屯</t>
  </si>
  <si>
    <t>蒙丙荣</t>
  </si>
  <si>
    <t>15296038172</t>
  </si>
  <si>
    <t>451229200509235123</t>
  </si>
  <si>
    <t>蓝雪静</t>
  </si>
  <si>
    <t>蓝景光</t>
  </si>
  <si>
    <t>19127174250</t>
  </si>
  <si>
    <t>451229200401270330</t>
  </si>
  <si>
    <t>韦建纯</t>
  </si>
  <si>
    <t>大化县六也乡华善村弄母屯2号屯</t>
  </si>
  <si>
    <t>韦君杨</t>
  </si>
  <si>
    <t>15015197808</t>
  </si>
  <si>
    <t>451229200303092120</t>
  </si>
  <si>
    <t>蓝月秀</t>
  </si>
  <si>
    <t>大化县七百弄乡弄合村弄朝屯1号屯</t>
  </si>
  <si>
    <t>蓝桂宝</t>
  </si>
  <si>
    <t>13710460061</t>
  </si>
  <si>
    <t>452731200404102148</t>
  </si>
  <si>
    <t>蓝小灵</t>
  </si>
  <si>
    <t>大化县七百弄乡弄合村娅福屯1号屯</t>
  </si>
  <si>
    <t>15017334679</t>
  </si>
  <si>
    <t>452731200511095123</t>
  </si>
  <si>
    <t>兰丽晓</t>
  </si>
  <si>
    <t>大化县共和乡颁桃村龙颁屯4号屯</t>
  </si>
  <si>
    <t>兰景清</t>
  </si>
  <si>
    <t>13728538471</t>
  </si>
  <si>
    <t>45273120050110572X</t>
  </si>
  <si>
    <t>樊燕妮</t>
  </si>
  <si>
    <t>大化县红电街乡西路一村巷118号屯</t>
  </si>
  <si>
    <t>樊松明</t>
  </si>
  <si>
    <t>13307884976</t>
  </si>
  <si>
    <t>45122920040314272X</t>
  </si>
  <si>
    <t>韦丽州</t>
  </si>
  <si>
    <t>大化县雅龙乡盘兔村弄益屯1号屯</t>
  </si>
  <si>
    <t>韦华宝</t>
  </si>
  <si>
    <t>18978295368</t>
  </si>
  <si>
    <t>45273120031230691X</t>
  </si>
  <si>
    <t>卢秋蓉</t>
  </si>
  <si>
    <t>大化县大化镇百秀村青龙屯33号屯</t>
  </si>
  <si>
    <t>卢江文</t>
  </si>
  <si>
    <t>18934964315</t>
  </si>
  <si>
    <t>452731200404154810</t>
  </si>
  <si>
    <t>韦礼卫</t>
  </si>
  <si>
    <t>大化县大化镇亮山村板江屯41号屯</t>
  </si>
  <si>
    <t>韦敏洋</t>
  </si>
  <si>
    <t>17776181293</t>
  </si>
  <si>
    <t>452731200302082123</t>
  </si>
  <si>
    <t>姚柳芳</t>
  </si>
  <si>
    <t>姚元标</t>
  </si>
  <si>
    <t>45122920060209576X</t>
  </si>
  <si>
    <t>谭立曼</t>
  </si>
  <si>
    <t>谭运宽</t>
  </si>
  <si>
    <t>452730200501250226</t>
  </si>
  <si>
    <t>韦励倩</t>
  </si>
  <si>
    <t>大化县大化镇育才路村134号屯</t>
  </si>
  <si>
    <t>覃雪娥</t>
  </si>
  <si>
    <t>13877807970</t>
  </si>
  <si>
    <t>451229200310282125</t>
  </si>
  <si>
    <t>蒙艳连</t>
  </si>
  <si>
    <t>大化县七百弄乡弄京村弄青屯6号屯</t>
  </si>
  <si>
    <t>韦爱金</t>
  </si>
  <si>
    <t>451229200408190632</t>
  </si>
  <si>
    <t>韦汉宁</t>
  </si>
  <si>
    <t>大化县百马乡同社村弄船屯</t>
  </si>
  <si>
    <t>韦善吉</t>
  </si>
  <si>
    <t>17307780072</t>
  </si>
  <si>
    <t>451229200502040024</t>
  </si>
  <si>
    <t>唐崟慧</t>
  </si>
  <si>
    <t>韦荣兰</t>
  </si>
  <si>
    <t>452731200502200956</t>
  </si>
  <si>
    <t>韦勇志</t>
  </si>
  <si>
    <t>大化县都阳镇都阳村红都街127号屯</t>
  </si>
  <si>
    <t>韦利荣</t>
  </si>
  <si>
    <t>452731200409260321</t>
  </si>
  <si>
    <t>韦芸芸</t>
  </si>
  <si>
    <t>韦联征</t>
  </si>
  <si>
    <t>19977828909</t>
  </si>
  <si>
    <t>452731200504152118</t>
  </si>
  <si>
    <t>黄壬</t>
  </si>
  <si>
    <t>大化七县百弄乡弄腾村权必屯16号屯</t>
  </si>
  <si>
    <t>黄树亮</t>
  </si>
  <si>
    <t>452731200501045122</t>
  </si>
  <si>
    <t>韦婉妮</t>
  </si>
  <si>
    <t>大化县共和乡颁桃村龙余屯</t>
  </si>
  <si>
    <t>韦永凤</t>
  </si>
  <si>
    <t>19977884059</t>
  </si>
  <si>
    <t>45273120040110544x</t>
  </si>
  <si>
    <t>陆玉华</t>
  </si>
  <si>
    <t>大化县贡川乡隆江村红灯屯13号屯</t>
  </si>
  <si>
    <t>451229200701040318</t>
  </si>
  <si>
    <t>覃孟金</t>
  </si>
  <si>
    <t>覃国伟</t>
  </si>
  <si>
    <t>13725078108</t>
  </si>
  <si>
    <t>452731200602080322</t>
  </si>
  <si>
    <t>花艳覃</t>
  </si>
  <si>
    <t>大化县六也乡和平村动肯屯11号屯</t>
  </si>
  <si>
    <t>花冠行</t>
  </si>
  <si>
    <t>452731200501094223</t>
  </si>
  <si>
    <t>覃小妹</t>
  </si>
  <si>
    <t>大化县羌圩乡羌圩村农塘屯8号屯</t>
  </si>
  <si>
    <t>覃荣和</t>
  </si>
  <si>
    <t>452731200403103923</t>
  </si>
  <si>
    <t>黄文静</t>
  </si>
  <si>
    <t>大化县乙圩乡巴追村坡乱25屯</t>
  </si>
  <si>
    <t>黄亮</t>
  </si>
  <si>
    <t>13768515525</t>
  </si>
  <si>
    <t>451229200310102438</t>
  </si>
  <si>
    <t>付永欢</t>
  </si>
  <si>
    <t>大化县板升乡弄冠村弄鞋屯</t>
  </si>
  <si>
    <t>付发光</t>
  </si>
  <si>
    <t>18177871505</t>
  </si>
  <si>
    <t>451229200412085421</t>
  </si>
  <si>
    <t>韦新芳</t>
  </si>
  <si>
    <t>17754548818</t>
  </si>
  <si>
    <t>451229200304053617</t>
  </si>
  <si>
    <t>蒙仕东</t>
  </si>
  <si>
    <t>18176169014</t>
  </si>
  <si>
    <t>452731200310140629</t>
  </si>
  <si>
    <t>蒙意意</t>
  </si>
  <si>
    <t>大化县百马乡六任村任上屯</t>
  </si>
  <si>
    <t>蒙福贵</t>
  </si>
  <si>
    <t>15398952105</t>
  </si>
  <si>
    <t>452731200503150647</t>
  </si>
  <si>
    <t>大化县百马乡孟豆村娅王屯</t>
  </si>
  <si>
    <t>唐毓琼</t>
  </si>
  <si>
    <t>18178894850</t>
  </si>
  <si>
    <t>451229200311035425</t>
  </si>
  <si>
    <t>蒙华蓉</t>
  </si>
  <si>
    <t>蒙海成</t>
  </si>
  <si>
    <t>15296078256</t>
  </si>
  <si>
    <t>451229200410200916</t>
  </si>
  <si>
    <t>黄佳璇</t>
  </si>
  <si>
    <t>大化县都阳镇武城村那坡屯6号屯</t>
  </si>
  <si>
    <t>黄群</t>
  </si>
  <si>
    <t>451229200411025718</t>
  </si>
  <si>
    <t>唐飞</t>
  </si>
  <si>
    <t>大化县大化镇东明一区村屯</t>
  </si>
  <si>
    <t>唐翼虎</t>
  </si>
  <si>
    <t>450124200410222711</t>
  </si>
  <si>
    <t>韦球欢</t>
  </si>
  <si>
    <t>张秀林</t>
  </si>
  <si>
    <t>马山县周鹿镇乡石塘村那利屯</t>
  </si>
  <si>
    <t>452731200507190312</t>
  </si>
  <si>
    <t>韦华禄</t>
  </si>
  <si>
    <t>大化县六也乡春贵村弄洪屯7号屯</t>
  </si>
  <si>
    <t>韦荣成</t>
  </si>
  <si>
    <t>13907884766</t>
  </si>
  <si>
    <t>451229200503042734</t>
  </si>
  <si>
    <t>班院天</t>
  </si>
  <si>
    <t>班志胜</t>
  </si>
  <si>
    <t>19877085105</t>
  </si>
  <si>
    <t>452731200407260619</t>
  </si>
  <si>
    <t>覃清</t>
  </si>
  <si>
    <t>覃立皇</t>
  </si>
  <si>
    <t>45273120041014183X</t>
  </si>
  <si>
    <t>韦庭军</t>
  </si>
  <si>
    <t>大化县江南乡发瑞村六作屯1号屯</t>
  </si>
  <si>
    <t>韦标宁</t>
  </si>
  <si>
    <t>452731200602084518</t>
  </si>
  <si>
    <t>韦昌河</t>
  </si>
  <si>
    <t>452731200507181811</t>
  </si>
  <si>
    <t>黄显金</t>
  </si>
  <si>
    <t>452731200505175434</t>
  </si>
  <si>
    <t>韦乐涛</t>
  </si>
  <si>
    <t>大化县大化镇江滨路村中段(安置地45号屯</t>
  </si>
  <si>
    <t>韦汉和</t>
  </si>
  <si>
    <t>13407752414</t>
  </si>
  <si>
    <t>45122920040629274X</t>
  </si>
  <si>
    <t>韦香飞</t>
  </si>
  <si>
    <t>大化县雅龙乡竹山村弄吨屯</t>
  </si>
  <si>
    <t>韦钦孝</t>
  </si>
  <si>
    <t>18978295369</t>
  </si>
  <si>
    <t>451229200709082141</t>
  </si>
  <si>
    <t>蓝梦娜</t>
  </si>
  <si>
    <t>大化县七百弄乡弄京村弄井屯12号屯</t>
  </si>
  <si>
    <t>蒙美陆</t>
  </si>
  <si>
    <t>18826845258</t>
  </si>
  <si>
    <t>451229200612082190</t>
  </si>
  <si>
    <t>蒙振天</t>
  </si>
  <si>
    <t>大化县七百弄乡弄腾村弄杯屯16号屯</t>
  </si>
  <si>
    <t>15777831209</t>
  </si>
  <si>
    <t>452731200407051868</t>
  </si>
  <si>
    <t>蒙鲜艳</t>
  </si>
  <si>
    <t>大化县江南乡发棠村关毛屯</t>
  </si>
  <si>
    <t>蒙元志</t>
  </si>
  <si>
    <t>18977819781</t>
  </si>
  <si>
    <t>451229200405265416</t>
  </si>
  <si>
    <t>韦锦辉</t>
  </si>
  <si>
    <t>大化县贡川乡贡川村达下屯37号屯</t>
  </si>
  <si>
    <t>韦付实</t>
  </si>
  <si>
    <t>18278868611</t>
  </si>
  <si>
    <t>452731200412240030</t>
  </si>
  <si>
    <t>大化县流水乡流水村勤祥屯</t>
  </si>
  <si>
    <t>14736278509</t>
  </si>
  <si>
    <t>451226200610121076</t>
  </si>
  <si>
    <t>大化县六也乡加可村丹仁屯24号屯</t>
  </si>
  <si>
    <t>蓝敏荣</t>
  </si>
  <si>
    <t>13549251399</t>
  </si>
  <si>
    <t>452731200410055130</t>
  </si>
  <si>
    <t>周华兴</t>
  </si>
  <si>
    <t>周荣军</t>
  </si>
  <si>
    <t>18278872869</t>
  </si>
  <si>
    <t>451229200404092728</t>
  </si>
  <si>
    <t>蒙花琴</t>
  </si>
  <si>
    <t>大化县雅龙乡盘兔村扁二屯</t>
  </si>
  <si>
    <t>韦凤编</t>
  </si>
  <si>
    <t>17377048506</t>
  </si>
  <si>
    <t>451229200208083621</t>
  </si>
  <si>
    <t>蓝心羚</t>
  </si>
  <si>
    <t>大化县北景镇板兰村卡腮屯2号屯</t>
  </si>
  <si>
    <t>兰朝高</t>
  </si>
  <si>
    <t>17807836281</t>
  </si>
  <si>
    <t>451229200308204216</t>
  </si>
  <si>
    <t>韦元高</t>
  </si>
  <si>
    <t>13737966256</t>
  </si>
  <si>
    <t>451229200406111822</t>
  </si>
  <si>
    <t>大化县江南乡陇汉村卡毛屯8号屯</t>
  </si>
  <si>
    <t>19978820892</t>
  </si>
  <si>
    <t>450124200407181867</t>
  </si>
  <si>
    <t>潘憶萍</t>
  </si>
  <si>
    <t>马山县古寨乡古棠村地说屯2号屯</t>
  </si>
  <si>
    <t>潘启克</t>
  </si>
  <si>
    <t>大化镇南红电南路巴独巷32号</t>
  </si>
  <si>
    <t>451229200003022120</t>
  </si>
  <si>
    <t>兰小萍</t>
  </si>
  <si>
    <t>大化县七百弄乡弄合村弄防屯3号屯</t>
  </si>
  <si>
    <t>蓝志宝</t>
  </si>
  <si>
    <t>18176137943</t>
  </si>
  <si>
    <t>451229200411010646</t>
  </si>
  <si>
    <t>杨春暖</t>
  </si>
  <si>
    <t>大化县都阳镇双福村文山屯</t>
  </si>
  <si>
    <t>杨松佑</t>
  </si>
  <si>
    <t>13557783219</t>
  </si>
  <si>
    <t>451229200504203624</t>
  </si>
  <si>
    <t>韦嘉嘉</t>
  </si>
  <si>
    <t>大化县北景镇汉达村板才屯</t>
  </si>
  <si>
    <t>15177386180</t>
  </si>
  <si>
    <t>451229200501012136</t>
  </si>
  <si>
    <t>蒙贡</t>
  </si>
  <si>
    <t>大化县百弄乡弄平村歪优屯</t>
  </si>
  <si>
    <t>蒙锦光</t>
  </si>
  <si>
    <t>17776407277</t>
  </si>
  <si>
    <t>450922200403090504</t>
  </si>
  <si>
    <t>吕玉清</t>
  </si>
  <si>
    <t>玉林市县陆川县乡米场镇村桥鲁村祠堂边队屯</t>
  </si>
  <si>
    <t>吕学彪</t>
  </si>
  <si>
    <t>15807782310</t>
  </si>
  <si>
    <t>大化水电工程局第八栋四单元295号</t>
  </si>
  <si>
    <t>451229200507105747</t>
  </si>
  <si>
    <t>韦曼华</t>
  </si>
  <si>
    <t>15807783237</t>
  </si>
  <si>
    <t>452731200401312115</t>
  </si>
  <si>
    <t>杨天学</t>
  </si>
  <si>
    <t>大化县七百弄乡弄雄村牛一屯16号屯</t>
  </si>
  <si>
    <t>杨顺任</t>
  </si>
  <si>
    <t>13471800169</t>
  </si>
  <si>
    <t>451229200508165119</t>
  </si>
  <si>
    <t>韦桐燊</t>
  </si>
  <si>
    <t>韦海燕</t>
  </si>
  <si>
    <t>13977859632</t>
  </si>
  <si>
    <t>451229200004262425</t>
  </si>
  <si>
    <t>蓝柳金</t>
  </si>
  <si>
    <t>大化县板升乡八好村弄前屯16号屯</t>
  </si>
  <si>
    <t>蓝朝锋</t>
  </si>
  <si>
    <t>451229200508122442</t>
  </si>
  <si>
    <t>蒙诗婷</t>
  </si>
  <si>
    <t>大化县板升乡弄立村毛九屯3号屯</t>
  </si>
  <si>
    <t>45122920030718062X</t>
  </si>
  <si>
    <t>韦清茹</t>
  </si>
  <si>
    <t>大化县百马乡百马村弄力二屯</t>
  </si>
  <si>
    <t>18934964869</t>
  </si>
  <si>
    <t>452731200411090018</t>
  </si>
  <si>
    <t>梁韦湘</t>
  </si>
  <si>
    <t>大化县大化镇同德巷村44号屯</t>
  </si>
  <si>
    <t>韦景望</t>
  </si>
  <si>
    <t>18977800171</t>
  </si>
  <si>
    <t>451229200603040349</t>
  </si>
  <si>
    <t>韦美金</t>
  </si>
  <si>
    <t>大化县六也乡春贵村卡上屯</t>
  </si>
  <si>
    <t>韦宝笑</t>
  </si>
  <si>
    <t>18934969885</t>
  </si>
  <si>
    <t>452731200511280011</t>
  </si>
  <si>
    <t>蒙新宇</t>
  </si>
  <si>
    <t>大化县大化镇大调村弄吾屯</t>
  </si>
  <si>
    <t>蒙忠良</t>
  </si>
  <si>
    <t>13737982757</t>
  </si>
  <si>
    <t>451229200412115141</t>
  </si>
  <si>
    <t>王莉敏</t>
  </si>
  <si>
    <t>大化县共和乡弄乐村弄力屯</t>
  </si>
  <si>
    <t>覃金亮</t>
  </si>
  <si>
    <t>45122920030212272X</t>
  </si>
  <si>
    <t>班凤秋</t>
  </si>
  <si>
    <t>班吉祥</t>
  </si>
  <si>
    <t>451229200412182731</t>
  </si>
  <si>
    <t>班海乐</t>
  </si>
  <si>
    <t>班朝锋</t>
  </si>
  <si>
    <t>451229200307091221</t>
  </si>
  <si>
    <t>黄艳梅</t>
  </si>
  <si>
    <t>大化县岩滩镇协和村安那屯</t>
  </si>
  <si>
    <t>黄道铃</t>
  </si>
  <si>
    <t>450981200404025421</t>
  </si>
  <si>
    <t>北流市县清湾镇清湾村西容组23号屯</t>
  </si>
  <si>
    <t>黄弟福</t>
  </si>
  <si>
    <t>451229200004051847</t>
  </si>
  <si>
    <t>蓝华粉</t>
  </si>
  <si>
    <t>蓝安平</t>
  </si>
  <si>
    <t>452731200201262117</t>
  </si>
  <si>
    <t>蓝获人</t>
  </si>
  <si>
    <t>大化县七百弄乡弄合村弄朴屯</t>
  </si>
  <si>
    <t>蓝桂宏</t>
  </si>
  <si>
    <t>451229200110212122</t>
  </si>
  <si>
    <t>蓝建正</t>
  </si>
  <si>
    <t>452731200401150320</t>
  </si>
  <si>
    <t>蓝文静</t>
  </si>
  <si>
    <t>蓝能仕</t>
  </si>
  <si>
    <t>45122920030322033X</t>
  </si>
  <si>
    <t>蓝显港</t>
  </si>
  <si>
    <t>兰文想</t>
  </si>
  <si>
    <t>452731200601081817</t>
  </si>
  <si>
    <t>蓝祥升</t>
  </si>
  <si>
    <t>451229200405062125</t>
  </si>
  <si>
    <t>蓝艳敏</t>
  </si>
  <si>
    <t>大化县七百弄乡弄平村弄标屯7号屯</t>
  </si>
  <si>
    <t>蓝有程</t>
  </si>
  <si>
    <t>451229200212302110</t>
  </si>
  <si>
    <t>大化县七百弄乡弄京村弄力屯5号屯</t>
  </si>
  <si>
    <t>蓝政理</t>
  </si>
  <si>
    <t>451229200308152110</t>
  </si>
  <si>
    <t>蓝振龙</t>
  </si>
  <si>
    <t>大化县七百弄乡弄雄村弄桃屯</t>
  </si>
  <si>
    <t>蓝永陆</t>
  </si>
  <si>
    <t>450124200412311814</t>
  </si>
  <si>
    <t>蓝振平</t>
  </si>
  <si>
    <t>马山县古寨乡加善村加回屯1号屯</t>
  </si>
  <si>
    <t>蓝程耀</t>
  </si>
  <si>
    <t>452731200502031224</t>
  </si>
  <si>
    <t>梁江宁</t>
  </si>
  <si>
    <t>覃英飞</t>
  </si>
  <si>
    <t>452731200502283616</t>
  </si>
  <si>
    <t>梁鹏</t>
  </si>
  <si>
    <t>大化县北景镇京屯村那当屯5号屯</t>
  </si>
  <si>
    <t>梁强</t>
  </si>
  <si>
    <t>451229200508253928</t>
  </si>
  <si>
    <t>龙翠春</t>
  </si>
  <si>
    <t>龙照合</t>
  </si>
  <si>
    <t>451229200505084524</t>
  </si>
  <si>
    <t>卢霜雪</t>
  </si>
  <si>
    <t>大化县古文乡义和村美闷屯6号屯</t>
  </si>
  <si>
    <t>452731200404155426</t>
  </si>
  <si>
    <t>卢小飞</t>
  </si>
  <si>
    <t>大化县贡川乡弄勒村弄乐屯5号屯</t>
  </si>
  <si>
    <t>卢海军</t>
  </si>
  <si>
    <t>452731200507180018</t>
  </si>
  <si>
    <t>陆冈</t>
  </si>
  <si>
    <t>大化县大化镇江滨北村路西段5栋3-6屯</t>
  </si>
  <si>
    <t>陆泯因</t>
  </si>
  <si>
    <t>452731200408205144</t>
  </si>
  <si>
    <t>陆西会</t>
  </si>
  <si>
    <t>大化县共和乡水力村水力屯22号屯</t>
  </si>
  <si>
    <t>陆树勤</t>
  </si>
  <si>
    <t>451229200311123644</t>
  </si>
  <si>
    <t>罗春艳</t>
  </si>
  <si>
    <t>罗桂习</t>
  </si>
  <si>
    <t>板兰卫生院</t>
  </si>
  <si>
    <t>451229200310143627</t>
  </si>
  <si>
    <t>罗丽花</t>
  </si>
  <si>
    <t>大化县北景镇板兰村弄陆屯9号屯</t>
  </si>
  <si>
    <t>罗正金</t>
  </si>
  <si>
    <t>451229200409292120</t>
  </si>
  <si>
    <t>蒙春梅</t>
  </si>
  <si>
    <t>大化县七百弄乡弄腾村弄棉屯37号屯</t>
  </si>
  <si>
    <t>蒙苇</t>
  </si>
  <si>
    <t>451229200301093613</t>
  </si>
  <si>
    <t>蒙福祥</t>
  </si>
  <si>
    <t>大化县北景镇可考村可羊屯11号屯</t>
  </si>
  <si>
    <t>蒙继林</t>
  </si>
  <si>
    <t>451229200301052125</t>
  </si>
  <si>
    <t>蒙胶洋</t>
  </si>
  <si>
    <t>大化县七百弄乡弄京村弄井屯13号屯</t>
  </si>
  <si>
    <t>唐斌</t>
  </si>
  <si>
    <t>451229200608062125</t>
  </si>
  <si>
    <t>蒙柳花</t>
  </si>
  <si>
    <t>大化县七百弄乡弄平村弄全屯15号屯</t>
  </si>
  <si>
    <t>蒙美福</t>
  </si>
  <si>
    <t>已通知该生明天第1次去接种</t>
  </si>
  <si>
    <t>451229200401152721</t>
  </si>
  <si>
    <t>蒙柳思</t>
  </si>
  <si>
    <t>大化县雅龙乡弄往村弄往屯</t>
  </si>
  <si>
    <t>蒙桂平</t>
  </si>
  <si>
    <t>451229200206123642</t>
  </si>
  <si>
    <t>蒙美秀</t>
  </si>
  <si>
    <t>大化县北景镇可考村弄同屯25号屯</t>
  </si>
  <si>
    <t>蒙荣新</t>
  </si>
  <si>
    <t>451229200408270624</t>
  </si>
  <si>
    <t>蒙如意</t>
  </si>
  <si>
    <t>大化县百马乡百马村弄力二队12号屯</t>
  </si>
  <si>
    <t>蒙生能</t>
  </si>
  <si>
    <t>451229200204111816</t>
  </si>
  <si>
    <t>蒙胜山</t>
  </si>
  <si>
    <t>蒙元祥</t>
  </si>
  <si>
    <t>451229200403072418</t>
  </si>
  <si>
    <t>蒙仕贵</t>
  </si>
  <si>
    <t>大化县板升乡弄立村二队21号屯</t>
  </si>
  <si>
    <t>452731200409030622</t>
  </si>
  <si>
    <t>蒙卫灵</t>
  </si>
  <si>
    <t>大化县百马乡孟豆村帮下屯</t>
  </si>
  <si>
    <t>451229200310210025</t>
  </si>
  <si>
    <t>蒙雪银</t>
  </si>
  <si>
    <t>大化县大化镇大调村弄托屯15号屯</t>
  </si>
  <si>
    <t>蒙桂玲</t>
  </si>
  <si>
    <t xml:space="preserve">
大化妇幼</t>
  </si>
  <si>
    <t>451229200401010635</t>
  </si>
  <si>
    <t>蒙毅贵</t>
  </si>
  <si>
    <t>大化县百马乡百马村弄力屯</t>
  </si>
  <si>
    <t>蒙瑞林</t>
  </si>
  <si>
    <t>451229200605102128</t>
  </si>
  <si>
    <t>蒙英美</t>
  </si>
  <si>
    <t>大化县七百弄乡弄合村花庙屯1号屯</t>
  </si>
  <si>
    <t>蒙昌玉</t>
  </si>
  <si>
    <t>452731200402284515</t>
  </si>
  <si>
    <t>潘艺云</t>
  </si>
  <si>
    <t>大化县古文乡茂林村巴傍屯</t>
  </si>
  <si>
    <t>潘世海</t>
  </si>
  <si>
    <t>45273120040910541X</t>
  </si>
  <si>
    <t>苏景涛</t>
  </si>
  <si>
    <t>大化县贡川乡贡川村速望屯15号屯</t>
  </si>
  <si>
    <t>苏振专</t>
  </si>
  <si>
    <t>广东省东莞市石碣镇社区卫生服务站</t>
  </si>
  <si>
    <t>451229200503121221</t>
  </si>
  <si>
    <t>苏静</t>
  </si>
  <si>
    <t>苏启胜</t>
  </si>
  <si>
    <t>451229200411303925</t>
  </si>
  <si>
    <t>覃冰冰</t>
  </si>
  <si>
    <t>大化县乙圩乡果好村六力屯34号屯</t>
  </si>
  <si>
    <t>452731200504133611</t>
  </si>
  <si>
    <t>覃虹源</t>
  </si>
  <si>
    <t>大化县北景镇那色村北景街39号屯</t>
  </si>
  <si>
    <t>谢燕媚</t>
  </si>
  <si>
    <t>451229200410203623</t>
  </si>
  <si>
    <t>覃慧爱</t>
  </si>
  <si>
    <t>大化县北景镇那色村北景街527号屯</t>
  </si>
  <si>
    <t>覃岳光</t>
  </si>
  <si>
    <t>452731200401271229</t>
  </si>
  <si>
    <t>覃婕</t>
  </si>
  <si>
    <t>452731200411230623</t>
  </si>
  <si>
    <t>覃柳蓓</t>
  </si>
  <si>
    <t>大化县百马乡百马村谷外一队5号屯</t>
  </si>
  <si>
    <t>覃宣力</t>
  </si>
  <si>
    <t>45273120040930091x</t>
  </si>
  <si>
    <t>覃伟嘉</t>
  </si>
  <si>
    <t>大化县都阳镇尚武村屯东社屯11屯</t>
  </si>
  <si>
    <t>梁竹丽</t>
  </si>
  <si>
    <t>430124200406193299</t>
  </si>
  <si>
    <t>覃向杰</t>
  </si>
  <si>
    <t>大化县都阳镇武城村那路屯11号屯</t>
  </si>
  <si>
    <t>覃建尤</t>
  </si>
  <si>
    <t>451229200507094224</t>
  </si>
  <si>
    <t>谭爱韵</t>
  </si>
  <si>
    <t>谭文英</t>
  </si>
  <si>
    <t>451229200506142722</t>
  </si>
  <si>
    <t>唐春柳</t>
  </si>
  <si>
    <t>大化县雅龙乡道德村惯上屯14号屯</t>
  </si>
  <si>
    <t>韦凤秋</t>
  </si>
  <si>
    <t>451229200501242126</t>
  </si>
  <si>
    <t>唐燕</t>
  </si>
  <si>
    <t>唐旭帅</t>
  </si>
  <si>
    <t>45122920030418211X</t>
  </si>
  <si>
    <t>田锋</t>
  </si>
  <si>
    <t>452730200505206214</t>
  </si>
  <si>
    <t>韦标澳</t>
  </si>
  <si>
    <t>都安县地苏乡兴利村上塘屯19号屯</t>
  </si>
  <si>
    <t>韦宝坤</t>
  </si>
  <si>
    <t>451229200201010622</t>
  </si>
  <si>
    <t>韦彩妮</t>
  </si>
  <si>
    <t>大化县百马乡同社村弄白屯1号屯</t>
  </si>
  <si>
    <t>王思</t>
  </si>
  <si>
    <t>451229200403234528</t>
  </si>
  <si>
    <t>韦春春</t>
  </si>
  <si>
    <t>大化县古文乡古文村村娅屯</t>
  </si>
  <si>
    <t>韦荣育</t>
  </si>
  <si>
    <t>452731200307105427</t>
  </si>
  <si>
    <t>大化县贡川乡龙眼村下拿屯</t>
  </si>
  <si>
    <t>韦桂荣</t>
  </si>
  <si>
    <t>451229200410150023</t>
  </si>
  <si>
    <t>韦冬琴</t>
  </si>
  <si>
    <t>韦汉云</t>
  </si>
  <si>
    <t>452731200412213622</t>
  </si>
  <si>
    <t>韦飞近</t>
  </si>
  <si>
    <t>韦敏参</t>
  </si>
  <si>
    <t>451229200501280923</t>
  </si>
  <si>
    <t>韦飞杨</t>
  </si>
  <si>
    <t>大化县都阳镇忠武村板江屯25号屯</t>
  </si>
  <si>
    <t>覃先燕</t>
  </si>
  <si>
    <t>451229200508275713</t>
  </si>
  <si>
    <t>大化县大化镇龙马村塘内屯9号屯</t>
  </si>
  <si>
    <t>韦明华</t>
  </si>
  <si>
    <t>452731200403154827</t>
  </si>
  <si>
    <t>韦金葵</t>
  </si>
  <si>
    <t>大化县大化镇凤翔村一区屯</t>
  </si>
  <si>
    <t>韦元校</t>
  </si>
  <si>
    <t>佛山市三水区云东海社区中心</t>
  </si>
  <si>
    <t>451229200310260014</t>
  </si>
  <si>
    <t>大化县大化镇建丰北村路东七巷6号屯</t>
  </si>
  <si>
    <t>韦启锋</t>
  </si>
  <si>
    <t>451228200510295610</t>
  </si>
  <si>
    <t>韦俊宏</t>
  </si>
  <si>
    <t>大化县大化镇江滨花村园B区1栋3单元2屯</t>
  </si>
  <si>
    <t>韦桂玲</t>
  </si>
  <si>
    <t>452731200411145410</t>
  </si>
  <si>
    <t>韦堃</t>
  </si>
  <si>
    <t>大化县贡川乡清坡村中昆屯16号屯</t>
  </si>
  <si>
    <t>韦克思</t>
  </si>
  <si>
    <t>452127200406202727</t>
  </si>
  <si>
    <t>马山县周鹿镇坛利村六利屯64号屯</t>
  </si>
  <si>
    <t>韦才门</t>
  </si>
  <si>
    <t>451229200402285729</t>
  </si>
  <si>
    <t>韦丽泽</t>
  </si>
  <si>
    <t>大化县大化镇百秀村绿坡屯26号屯</t>
  </si>
  <si>
    <t>韦吉革</t>
  </si>
  <si>
    <t>451229200501280317</t>
  </si>
  <si>
    <t>韦罗春</t>
  </si>
  <si>
    <t>大化县六也乡加司村吞乐屯2号屯</t>
  </si>
  <si>
    <t>罗宏明</t>
  </si>
  <si>
    <t>451229200407261216</t>
  </si>
  <si>
    <t>韦乃锐</t>
  </si>
  <si>
    <t>韦安业</t>
  </si>
  <si>
    <t>45273120041209482X</t>
  </si>
  <si>
    <t>韦坭轩</t>
  </si>
  <si>
    <t>大化县大化镇双排村端外屯3号屯</t>
  </si>
  <si>
    <t>韦桂臣</t>
  </si>
  <si>
    <t>451229200503294229</t>
  </si>
  <si>
    <t>韦仙花</t>
  </si>
  <si>
    <t>大化县羌圩乡那良村可友屯2号屯</t>
  </si>
  <si>
    <t>韦星辉</t>
  </si>
  <si>
    <t>451229200111222445</t>
  </si>
  <si>
    <t>韦银花</t>
  </si>
  <si>
    <t>大化县板升乡弄从村水加屯21号屯</t>
  </si>
  <si>
    <t>452731200412255718</t>
  </si>
  <si>
    <t>韦宇琛</t>
  </si>
  <si>
    <t>大化县大化镇古感村局劳屯38号屯</t>
  </si>
  <si>
    <t>韦炳龙</t>
  </si>
  <si>
    <t>451229200503050021</t>
  </si>
  <si>
    <t>韦月柳</t>
  </si>
  <si>
    <t>大化县大化镇景山村下山屯1号屯</t>
  </si>
  <si>
    <t>韦炳克</t>
  </si>
  <si>
    <t>450124200411162714</t>
  </si>
  <si>
    <t>郑学堂</t>
  </si>
  <si>
    <t>马山县周鹿镇石塘村新安屯</t>
  </si>
  <si>
    <t>452731200502034820</t>
  </si>
  <si>
    <t>韦若诗</t>
  </si>
  <si>
    <t>大化县大化镇流水村旧仰屯17号屯</t>
  </si>
  <si>
    <t>451229200205171829</t>
  </si>
  <si>
    <t>韦小慧</t>
  </si>
  <si>
    <t>大化县江南乡陇汉村卡毛屯13号屯</t>
  </si>
  <si>
    <t>黄芳</t>
  </si>
  <si>
    <t>451229200508160027</t>
  </si>
  <si>
    <t>韦姜华</t>
  </si>
  <si>
    <t>大化县大化镇双排村毛山屯</t>
  </si>
  <si>
    <t>韦富黄</t>
  </si>
  <si>
    <t>451229200411051844</t>
  </si>
  <si>
    <t>林雯丽</t>
  </si>
  <si>
    <t>大化县江南乡发瑞村那发屯59号屯</t>
  </si>
  <si>
    <t>林华超</t>
  </si>
  <si>
    <t>451229200503034216</t>
  </si>
  <si>
    <t>谭忠华</t>
  </si>
  <si>
    <t>谭元利</t>
  </si>
  <si>
    <t>452731200502235112</t>
  </si>
  <si>
    <t>蓝时财</t>
  </si>
  <si>
    <t>大化县共和乡颁桃村局生屯8号屯</t>
  </si>
  <si>
    <t>唐雅光</t>
  </si>
  <si>
    <t>452731200407020025</t>
  </si>
  <si>
    <t>韦艳霞</t>
  </si>
  <si>
    <t>大化县大化镇亮山村排二屯13号屯</t>
  </si>
  <si>
    <t>韦龙飞</t>
  </si>
  <si>
    <t>451229200412122720</t>
  </si>
  <si>
    <t>韦凤益</t>
  </si>
  <si>
    <t>大化县雅龙乡道德村弄道屯8号屯</t>
  </si>
  <si>
    <t>韦仲恩</t>
  </si>
  <si>
    <t>452731200404035192</t>
  </si>
  <si>
    <t>陆启丹</t>
  </si>
  <si>
    <t>大化县共和乡共和村皂局屯28号屯</t>
  </si>
  <si>
    <t>陆兰庆</t>
  </si>
  <si>
    <t>451229200408103922</t>
  </si>
  <si>
    <t>黄丽莲</t>
  </si>
  <si>
    <t>452731200504105119</t>
  </si>
  <si>
    <t>陶柏林</t>
  </si>
  <si>
    <t>陶昌红</t>
  </si>
  <si>
    <t>45273120050726422X</t>
  </si>
  <si>
    <t>黄秋培</t>
  </si>
  <si>
    <t>覃玉伟</t>
  </si>
  <si>
    <t>451229200412290628</t>
  </si>
  <si>
    <t>覃艳娜</t>
  </si>
  <si>
    <t>大化县百马乡永靖村百架二队屯</t>
  </si>
  <si>
    <t>覃表义</t>
  </si>
  <si>
    <t>45122920011211362X</t>
  </si>
  <si>
    <t>蓝秀金</t>
  </si>
  <si>
    <t>大化县北景镇板兰村弄牙屯</t>
  </si>
  <si>
    <t>蓝朝文</t>
  </si>
  <si>
    <t>451229200310292120</t>
  </si>
  <si>
    <t>蒙欢</t>
  </si>
  <si>
    <t>大化县七百弄乡弄合村花庙屯2号屯</t>
  </si>
  <si>
    <t>蒙效贵</t>
  </si>
  <si>
    <t>451229200501215726</t>
  </si>
  <si>
    <t>韦香玉</t>
  </si>
  <si>
    <t>大化县大化镇龙马村新雷屯47号屯</t>
  </si>
  <si>
    <t>韦怀强</t>
  </si>
  <si>
    <t>452127200404080340</t>
  </si>
  <si>
    <t>韦兰</t>
  </si>
  <si>
    <t>马山县白山镇造华村大那娥屯</t>
  </si>
  <si>
    <t>韦玉生</t>
  </si>
  <si>
    <t>452731200406281813</t>
  </si>
  <si>
    <t>黄高壮</t>
  </si>
  <si>
    <t>大化县江南乡江洲村街二屯</t>
  </si>
  <si>
    <t>黄志周</t>
  </si>
  <si>
    <t>452731200302250318</t>
  </si>
  <si>
    <t>黄琬钧</t>
  </si>
  <si>
    <t>黄建叔</t>
  </si>
  <si>
    <t>451229200001124529</t>
  </si>
  <si>
    <t>陆晓萱</t>
  </si>
  <si>
    <t>陆文</t>
  </si>
  <si>
    <t>451229200303081819</t>
  </si>
  <si>
    <t>蓝国阳</t>
  </si>
  <si>
    <t>大化县江南乡九怀村陇扁屯</t>
  </si>
  <si>
    <t>蓝桂料</t>
  </si>
  <si>
    <t>452731200406120016</t>
  </si>
  <si>
    <t>邓佳颂</t>
  </si>
  <si>
    <t>大化县大化镇城北西村路西路37号屯</t>
  </si>
  <si>
    <t>邓万强</t>
  </si>
  <si>
    <t>451229200402142111</t>
  </si>
  <si>
    <t>黄大为</t>
  </si>
  <si>
    <t>大化县七百弄乡弄腾村乔屯</t>
  </si>
  <si>
    <t>黄培鹏</t>
  </si>
  <si>
    <t>451229200611072113</t>
  </si>
  <si>
    <t>罗仁谋</t>
  </si>
  <si>
    <t>大化县七百弄乡戈从村上阶屯11号屯</t>
  </si>
  <si>
    <t>蓝柳美</t>
  </si>
  <si>
    <t>451229200410202145</t>
  </si>
  <si>
    <t>蓝东灵</t>
  </si>
  <si>
    <t>大化县七百弄乡弄合村弄石屯6号屯</t>
  </si>
  <si>
    <t>蓝正宽</t>
  </si>
  <si>
    <t>452731200503212123</t>
  </si>
  <si>
    <t>蓝华</t>
  </si>
  <si>
    <t>大化县七百弄乡弄雄村戈生屯5号屯</t>
  </si>
  <si>
    <t>罗英花</t>
  </si>
  <si>
    <t>452731200404033920</t>
  </si>
  <si>
    <t>龙慧宁</t>
  </si>
  <si>
    <t>大化县乙圩乡巴追村那锐屯23号屯</t>
  </si>
  <si>
    <t>龙照明</t>
  </si>
  <si>
    <t>452731200404161818</t>
  </si>
  <si>
    <t>黄海庆</t>
  </si>
  <si>
    <t>451229200412152137</t>
  </si>
  <si>
    <t>蓝成康</t>
  </si>
  <si>
    <t>大化县七百弄乡弄平村弄标屯15号屯</t>
  </si>
  <si>
    <t>蓝玉成</t>
  </si>
  <si>
    <t>451229200407212123</t>
  </si>
  <si>
    <t>蓝利合</t>
  </si>
  <si>
    <t>大化县七百弄乡弄腾村弄托屯13号屯</t>
  </si>
  <si>
    <t>蓝国宾</t>
  </si>
  <si>
    <t>451229200211073643</t>
  </si>
  <si>
    <t>蓝舒萍</t>
  </si>
  <si>
    <t>大化县板兰乡板兰村弄乃屯</t>
  </si>
  <si>
    <t>蓝桂荣</t>
  </si>
  <si>
    <t>451229200105255419</t>
  </si>
  <si>
    <t>蓝耀高</t>
  </si>
  <si>
    <t>大化县大化镇双排村屯</t>
  </si>
  <si>
    <t>蓝荣品</t>
  </si>
  <si>
    <t>452731200504245429</t>
  </si>
  <si>
    <t>农春绵</t>
  </si>
  <si>
    <t>大化县贡川乡隆江村板江屯16号屯</t>
  </si>
  <si>
    <t>农华腾</t>
  </si>
  <si>
    <t>452731200507111223</t>
  </si>
  <si>
    <t>唐梦珍</t>
  </si>
  <si>
    <t>大化县岩滩镇下皇村良简屯13号屯</t>
  </si>
  <si>
    <t>唐秀立</t>
  </si>
  <si>
    <t>452731200510174815</t>
  </si>
  <si>
    <t>黄黎山</t>
  </si>
  <si>
    <t>大化县大化镇红电街村红电南路11号屯</t>
  </si>
  <si>
    <t>黄中谢</t>
  </si>
  <si>
    <t>451229200610032427</t>
  </si>
  <si>
    <t>大化县板升乡弄勇村弄作屯</t>
  </si>
  <si>
    <t>蒙纪明</t>
  </si>
  <si>
    <t>451229200507251824</t>
  </si>
  <si>
    <t>蓝春玉</t>
  </si>
  <si>
    <t>大化县江南乡上和村古喊屯</t>
  </si>
  <si>
    <t>蓝永朱</t>
  </si>
  <si>
    <t>451229200509240627</t>
  </si>
  <si>
    <t>言春美</t>
  </si>
  <si>
    <t>言炳福</t>
  </si>
  <si>
    <t>452731200409115423</t>
  </si>
  <si>
    <t>覃淑玲</t>
  </si>
  <si>
    <t>大化县贡川乡等宦村坡比屯</t>
  </si>
  <si>
    <t>覃学员</t>
  </si>
  <si>
    <t>451229200409061234</t>
  </si>
  <si>
    <t>梁艺贤</t>
  </si>
  <si>
    <t>梁全京</t>
  </si>
  <si>
    <t>451229200610201227</t>
  </si>
  <si>
    <t>覃俊铭</t>
  </si>
  <si>
    <t>大化县岩滩镇常吉村下吉二屯21号屯</t>
  </si>
  <si>
    <t>覃锦秀</t>
  </si>
  <si>
    <t>452731200401015145</t>
  </si>
  <si>
    <t>周慧林</t>
  </si>
  <si>
    <t>周建付</t>
  </si>
  <si>
    <t>331024200508032519</t>
  </si>
  <si>
    <t>陈威融</t>
  </si>
  <si>
    <t>仙居县淡竹乡上吴村屯</t>
  </si>
  <si>
    <t>吴苏凤</t>
  </si>
  <si>
    <t>45122920041201392X</t>
  </si>
  <si>
    <t>覃如榕</t>
  </si>
  <si>
    <t>谭美花</t>
  </si>
  <si>
    <t>452731200507291818</t>
  </si>
  <si>
    <t>罗景目</t>
  </si>
  <si>
    <t>大化县江南乡塘么村下科屯36号屯</t>
  </si>
  <si>
    <t>罗汉武</t>
  </si>
  <si>
    <t>宜州区中医院</t>
  </si>
  <si>
    <t>452731200506214212</t>
  </si>
  <si>
    <t>谭鑫源</t>
  </si>
  <si>
    <t>谭保宽</t>
  </si>
  <si>
    <t>452731200411071212</t>
  </si>
  <si>
    <t>覃董</t>
  </si>
  <si>
    <t>大化县岩滩镇常吉村那力一屯</t>
  </si>
  <si>
    <t>黄红梅</t>
  </si>
  <si>
    <t>451229200310114519</t>
  </si>
  <si>
    <t>卢玮</t>
  </si>
  <si>
    <t>卢金红</t>
  </si>
  <si>
    <t>452731200412045411</t>
  </si>
  <si>
    <t>韦明浩</t>
  </si>
  <si>
    <t>大化县大化镇龙马村塘党屯16号屯</t>
  </si>
  <si>
    <t>韦颂观</t>
  </si>
  <si>
    <t>南宁宾阳宾州镇人民医院</t>
  </si>
  <si>
    <t>452731200311260016</t>
  </si>
  <si>
    <t>韦耀星</t>
  </si>
  <si>
    <t>大化县大化镇城北东村路95号屯</t>
  </si>
  <si>
    <t>韦赛亮</t>
  </si>
  <si>
    <t>451229200404291823</t>
  </si>
  <si>
    <t>黄柳露</t>
  </si>
  <si>
    <t>大化县江南乡九怀村龙华屯</t>
  </si>
  <si>
    <t>蓝香妹</t>
  </si>
  <si>
    <t>451229200507215428</t>
  </si>
  <si>
    <t>蓝慧娜</t>
  </si>
  <si>
    <t>大化县贡川乡贡川村可甫屯</t>
  </si>
  <si>
    <t>蓝志坚</t>
  </si>
  <si>
    <t>451229200507295720</t>
  </si>
  <si>
    <t>蓝婧</t>
  </si>
  <si>
    <t>蓝海富</t>
  </si>
  <si>
    <t>451229200604080326</t>
  </si>
  <si>
    <t>蓝秋慈</t>
  </si>
  <si>
    <t>大化县六也乡吞依村上说屯9号屯</t>
  </si>
  <si>
    <t>蓝国锋</t>
  </si>
  <si>
    <t>451229200410092142</t>
  </si>
  <si>
    <t>蒙红璐</t>
  </si>
  <si>
    <t>大化县七百弄乡弄雄村戈生屯1号屯</t>
  </si>
  <si>
    <t>蒙健保</t>
  </si>
  <si>
    <t>451229200102142427</t>
  </si>
  <si>
    <t>大化县板升乡弄雷村水洞屯11号屯</t>
  </si>
  <si>
    <t>蒙庆东</t>
  </si>
  <si>
    <t>451229200210162441</t>
  </si>
  <si>
    <t>蒙美玲</t>
  </si>
  <si>
    <t>大化县板升乡弄雷村弄灯上屯16号屯</t>
  </si>
  <si>
    <t>蒙玉和</t>
  </si>
  <si>
    <t>451229200611262128</t>
  </si>
  <si>
    <t>蒙小小</t>
  </si>
  <si>
    <t>大化县百弄乡弄合村弄石屯9号屯</t>
  </si>
  <si>
    <t>451229200504024221</t>
  </si>
  <si>
    <t>覃佳熙</t>
  </si>
  <si>
    <t>大化县羌圩乡羌圩村坡洪屯51号屯</t>
  </si>
  <si>
    <t>451229200408022743</t>
  </si>
  <si>
    <t>451229200409143926</t>
  </si>
  <si>
    <t>韦美仙</t>
  </si>
  <si>
    <t>大化县乙圩乡巴岩村六瑶屯</t>
  </si>
  <si>
    <t>韦锦远</t>
  </si>
  <si>
    <t>东莞石排卫生院</t>
  </si>
  <si>
    <t>452731200506224824</t>
  </si>
  <si>
    <t>韦香梦</t>
  </si>
  <si>
    <t>韦海编</t>
  </si>
  <si>
    <t>452731200404230625</t>
  </si>
  <si>
    <t>韦颖艳</t>
  </si>
  <si>
    <t>韦新基</t>
  </si>
  <si>
    <t>451229200411052126</t>
  </si>
  <si>
    <t>韦宇倩</t>
  </si>
  <si>
    <t>韦干庆</t>
  </si>
  <si>
    <t>451229200007172740</t>
  </si>
  <si>
    <t>大化县雅龙乡盘兔村弄查屯</t>
  </si>
  <si>
    <t>韦建兰</t>
  </si>
  <si>
    <t>45122920041009181X</t>
  </si>
  <si>
    <t>陆荣爽</t>
  </si>
  <si>
    <t>大化县江南乡江洲村街二巷2号屯</t>
  </si>
  <si>
    <t>陆海</t>
  </si>
  <si>
    <t>451229200408160919</t>
  </si>
  <si>
    <t>覃林学</t>
  </si>
  <si>
    <t>覃豪</t>
  </si>
  <si>
    <t>452731200407270331</t>
  </si>
  <si>
    <t>覃仁志</t>
  </si>
  <si>
    <t>大化县六也乡吞依村坤下屯1号屯</t>
  </si>
  <si>
    <t>覃炳福</t>
  </si>
  <si>
    <t>451229200409120054</t>
  </si>
  <si>
    <t>韦汉元</t>
  </si>
  <si>
    <t>452731200403252830</t>
  </si>
  <si>
    <t>大化县雅龙乡温和村弄许屯23号屯</t>
  </si>
  <si>
    <t>韦志平</t>
  </si>
  <si>
    <t>451229200410261225</t>
  </si>
  <si>
    <t>覃彤香</t>
  </si>
  <si>
    <t>大化县岩滩镇常吉村拉敏屯4号屯</t>
  </si>
  <si>
    <t>覃武雄</t>
  </si>
  <si>
    <t>452731200508115410</t>
  </si>
  <si>
    <t>覃勤照</t>
  </si>
  <si>
    <t>大化县贡川乡贡川街村147号屯</t>
  </si>
  <si>
    <t>覃红元</t>
  </si>
  <si>
    <t>45273120041122512X</t>
  </si>
  <si>
    <t>韦晓慧</t>
  </si>
  <si>
    <t>韦祖珍</t>
  </si>
  <si>
    <t>45273120030821182X</t>
  </si>
  <si>
    <t>大化县江南乡龙凤村龙扣屯2号屯</t>
  </si>
  <si>
    <t>蓝海泊</t>
  </si>
  <si>
    <t>452731200308060347</t>
  </si>
  <si>
    <t>袁艳艳</t>
  </si>
  <si>
    <t>大化县六也乡和平村茶群屯</t>
  </si>
  <si>
    <t>袁利</t>
  </si>
  <si>
    <t>451229200410200027</t>
  </si>
  <si>
    <t>韦柳娟</t>
  </si>
  <si>
    <t>大化县化镇仁乡良村廷村庙屯14号屯</t>
  </si>
  <si>
    <t>韦利昌</t>
  </si>
  <si>
    <t>452731200409072718</t>
  </si>
  <si>
    <t>唐珑源</t>
  </si>
  <si>
    <t>大化县雅龙乡红日村弄勒屯4号屯</t>
  </si>
  <si>
    <t>451229200407142719</t>
  </si>
  <si>
    <t>大化县雅龙乡西村弄火屯</t>
  </si>
  <si>
    <t>韦建育</t>
  </si>
  <si>
    <t>452731200408115720</t>
  </si>
  <si>
    <t>韦继峰</t>
  </si>
  <si>
    <t>452731200412175726</t>
  </si>
  <si>
    <t>韦荣旺</t>
  </si>
  <si>
    <t>15807783108</t>
  </si>
  <si>
    <t>452731200501185723</t>
  </si>
  <si>
    <t>大化县大化镇村塘洪屯</t>
  </si>
  <si>
    <t>韦明东</t>
  </si>
  <si>
    <t>451229200508050020</t>
  </si>
  <si>
    <t>大化县大化镇流水村外下屯11号屯</t>
  </si>
  <si>
    <t>450124200504022737</t>
  </si>
  <si>
    <t>甘德勇</t>
  </si>
  <si>
    <t>马山县周鹿镇坛沙村那说屯44号屯</t>
  </si>
  <si>
    <t>甘恒</t>
  </si>
  <si>
    <t>13537378450</t>
  </si>
  <si>
    <t>451229200408045718</t>
  </si>
  <si>
    <t>卢敏兴</t>
  </si>
  <si>
    <t>大化县大化镇龙马村龙着屯32号屯</t>
  </si>
  <si>
    <t>卢天晴</t>
  </si>
  <si>
    <t>45122920011230184x</t>
  </si>
  <si>
    <t>蒙秋群</t>
  </si>
  <si>
    <t>大化县江南乡弄文村弄岭屯</t>
  </si>
  <si>
    <t>蒙朝明</t>
  </si>
  <si>
    <t>451229200407222129</t>
  </si>
  <si>
    <t>蒙宋玲</t>
  </si>
  <si>
    <t>17344529322</t>
  </si>
  <si>
    <t>452731200402191829</t>
  </si>
  <si>
    <t>覃春靖</t>
  </si>
  <si>
    <t>覃坚安</t>
  </si>
  <si>
    <t>15977841983</t>
  </si>
  <si>
    <t>451229200408120618</t>
  </si>
  <si>
    <t>韦福正</t>
  </si>
  <si>
    <t>大化县百马乡孟豆村古方屯22号屯</t>
  </si>
  <si>
    <t>19977899539</t>
  </si>
  <si>
    <t>大化百马乡</t>
  </si>
  <si>
    <t>452731200301034875</t>
  </si>
  <si>
    <t>大化县大化镇景山村弄合屯</t>
  </si>
  <si>
    <t>韦瑞兰</t>
  </si>
  <si>
    <t>18077893897</t>
  </si>
  <si>
    <t>451229200203014221</t>
  </si>
  <si>
    <t>黄月里</t>
  </si>
  <si>
    <t>451229200404201859</t>
  </si>
  <si>
    <t>蓝宝刚</t>
  </si>
  <si>
    <t>大化县江南乡弄文村那尼屯</t>
  </si>
  <si>
    <t>蓝英龙</t>
  </si>
  <si>
    <t>18978295114</t>
  </si>
  <si>
    <t>451229200409090326</t>
  </si>
  <si>
    <t>陆小小</t>
  </si>
  <si>
    <t>大化县六也乡吞依村丹动屯9号屯</t>
  </si>
  <si>
    <t>陆贵克</t>
  </si>
  <si>
    <t>15296239442</t>
  </si>
  <si>
    <t>451227200508101278</t>
  </si>
  <si>
    <t>罗坚松</t>
  </si>
  <si>
    <t>罗榕霖</t>
  </si>
  <si>
    <t>18934954085</t>
  </si>
  <si>
    <t>451229200304132438</t>
  </si>
  <si>
    <t>蒙保松</t>
  </si>
  <si>
    <t>大化县板升乡弄从村杯宜屯14号屯</t>
  </si>
  <si>
    <t>蒙绍杰</t>
  </si>
  <si>
    <t>大化县板升乡弄丛村杯宜屯</t>
  </si>
  <si>
    <t>451229200403122147</t>
  </si>
  <si>
    <t>大化县七百弄乡弄合村弄石屯9号屯</t>
  </si>
  <si>
    <t>大化县七百弄卫生院</t>
  </si>
  <si>
    <t>451229200407101220</t>
  </si>
  <si>
    <t>莫金萍</t>
  </si>
  <si>
    <t>大化县岩滩镇常吉村良旧二屯34号屯</t>
  </si>
  <si>
    <t>莫志峰</t>
  </si>
  <si>
    <t>451229200310104521</t>
  </si>
  <si>
    <t>覃婵</t>
  </si>
  <si>
    <t>大化县古文乡良美村弄甘屯2号屯</t>
  </si>
  <si>
    <t>18378603090</t>
  </si>
  <si>
    <t>451229200312040621</t>
  </si>
  <si>
    <t>覃春丽</t>
  </si>
  <si>
    <t>覃勇文</t>
  </si>
  <si>
    <t>451229200502073926</t>
  </si>
  <si>
    <t>覃亮京</t>
  </si>
  <si>
    <t>覃汉宏</t>
  </si>
  <si>
    <t>13532085578</t>
  </si>
  <si>
    <t>451229200305014222</t>
  </si>
  <si>
    <t>覃香</t>
  </si>
  <si>
    <t>大化县羌圩乡羌圩村坡洪屯7号屯</t>
  </si>
  <si>
    <t>覃福尚</t>
  </si>
  <si>
    <t>13481865084</t>
  </si>
  <si>
    <t>452731200409232427</t>
  </si>
  <si>
    <t>覃旭仁</t>
  </si>
  <si>
    <t>大化县板升乡板烈村四队16号屯</t>
  </si>
  <si>
    <t>覃豪汉</t>
  </si>
  <si>
    <t>18707784851</t>
  </si>
  <si>
    <t>大化县板升乡卫生院</t>
  </si>
  <si>
    <t>452731200505060629</t>
  </si>
  <si>
    <t>覃雪兰</t>
  </si>
  <si>
    <t>大化县大化镇文化路村南三巷二里15号屯</t>
  </si>
  <si>
    <t>13662816870</t>
  </si>
  <si>
    <t>451229200503093646</t>
  </si>
  <si>
    <t>唐玉美</t>
  </si>
  <si>
    <t>大化县北景镇汉达村塘前屯31号屯</t>
  </si>
  <si>
    <t>唐毓基</t>
  </si>
  <si>
    <t>19978825414</t>
  </si>
  <si>
    <t>452731200410162112</t>
  </si>
  <si>
    <t>韦昌庆</t>
  </si>
  <si>
    <t>大化县七百弄乡弄腾村长谷屯1号屯</t>
  </si>
  <si>
    <t>18176137259</t>
  </si>
  <si>
    <t>451229200302255426</t>
  </si>
  <si>
    <t>韦春</t>
  </si>
  <si>
    <t>大化县贡川乡清坡村上雷屯33号屯</t>
  </si>
  <si>
    <t>韦颂彬</t>
  </si>
  <si>
    <t>15277859229</t>
  </si>
  <si>
    <t>451229200510190022</t>
  </si>
  <si>
    <t>韦丁铃</t>
  </si>
  <si>
    <t>大化县大化镇文化路村北六巷二里12号屯</t>
  </si>
  <si>
    <t>韦启权</t>
  </si>
  <si>
    <t>13481849931</t>
  </si>
  <si>
    <t>451229200506192711</t>
  </si>
  <si>
    <t>韦继卫</t>
  </si>
  <si>
    <t>大化县雅龙乡道德村吉下屯13号屯</t>
  </si>
  <si>
    <t>韦可庭</t>
  </si>
  <si>
    <t>13807885044</t>
  </si>
  <si>
    <t>452731200409050949</t>
  </si>
  <si>
    <t>韦淑丹</t>
  </si>
  <si>
    <t>大化县都阳镇满江村六算屯4号屯</t>
  </si>
  <si>
    <t>韦炳松</t>
  </si>
  <si>
    <t>451229200210010624</t>
  </si>
  <si>
    <t>韦晓</t>
  </si>
  <si>
    <t>大化县百马乡永靖村那料二队25号屯</t>
  </si>
  <si>
    <t>韦康提</t>
  </si>
  <si>
    <t>15177891461</t>
  </si>
  <si>
    <t>451229200507303620</t>
  </si>
  <si>
    <t>温丽芬</t>
  </si>
  <si>
    <t>大化县北景镇平方村平社屯45号屯</t>
  </si>
  <si>
    <t>唐月青</t>
  </si>
  <si>
    <t>451229200502103929</t>
  </si>
  <si>
    <t>黄锦丽</t>
  </si>
  <si>
    <t>大化县乙圩乡果好村那光屯32号屯</t>
  </si>
  <si>
    <t>黄院</t>
  </si>
  <si>
    <t>15177193956</t>
  </si>
  <si>
    <t>452731200509184522</t>
  </si>
  <si>
    <t>黄小芬</t>
  </si>
  <si>
    <t>黄启明</t>
  </si>
  <si>
    <t>13719343638</t>
  </si>
  <si>
    <t>452127200411084518</t>
  </si>
  <si>
    <t>蒙鹏程</t>
  </si>
  <si>
    <t>马山县百龙滩乡南新村弄洪屯21-1号屯</t>
  </si>
  <si>
    <t>蒙耀恒</t>
  </si>
  <si>
    <t>18070829108</t>
  </si>
  <si>
    <t>45122920040623542X</t>
  </si>
  <si>
    <t>农丽菲</t>
  </si>
  <si>
    <t>大化县贡川乡隆江村板江屯</t>
  </si>
  <si>
    <t>农荣伟</t>
  </si>
  <si>
    <t>451229200507250928</t>
  </si>
  <si>
    <t>覃娇慧</t>
  </si>
  <si>
    <t>大化县都阳镇尚武村东畔屯11号屯</t>
  </si>
  <si>
    <t>韦凤春</t>
  </si>
  <si>
    <t>451229200501122415</t>
  </si>
  <si>
    <t>覃豪周</t>
  </si>
  <si>
    <t>452731200501152710</t>
  </si>
  <si>
    <t>大化县雅龙乡西村弄荣屯</t>
  </si>
  <si>
    <t>唐毓光</t>
  </si>
  <si>
    <t>18178894092</t>
  </si>
  <si>
    <t>镇西乡卫生院</t>
  </si>
  <si>
    <t>452731200309010915</t>
  </si>
  <si>
    <t>覃秀金</t>
  </si>
  <si>
    <t>452731200411035414</t>
  </si>
  <si>
    <t>韦强欢</t>
  </si>
  <si>
    <t>韦春鲜</t>
  </si>
  <si>
    <t>452126200507213613</t>
  </si>
  <si>
    <t>韦润发</t>
  </si>
  <si>
    <t>韦文芳</t>
  </si>
  <si>
    <t>452731200502062717</t>
  </si>
  <si>
    <t>蓝必远</t>
  </si>
  <si>
    <t>大化县雅龙乡宏伟村弄庭屯14号屯</t>
  </si>
  <si>
    <t>蓝旺</t>
  </si>
  <si>
    <t>451229200405292713</t>
  </si>
  <si>
    <t>陆定伟</t>
  </si>
  <si>
    <t>大化县雅龙乡红日村勾角屯26号屯</t>
  </si>
  <si>
    <t>陆建欢</t>
  </si>
  <si>
    <t>15078575025</t>
  </si>
  <si>
    <t>451229200310191821</t>
  </si>
  <si>
    <t>蒙小凤</t>
  </si>
  <si>
    <t>大化县江南乡龙凤村鲁木屯19号屯</t>
  </si>
  <si>
    <t>19127213681</t>
  </si>
  <si>
    <t>45122920021008181X</t>
  </si>
  <si>
    <t>潘国富</t>
  </si>
  <si>
    <t>大化县江南乡九怀村迷散屯5号屯</t>
  </si>
  <si>
    <t>蒙美秋</t>
  </si>
  <si>
    <t>45273120050819362X</t>
  </si>
  <si>
    <t>覃贝佩</t>
  </si>
  <si>
    <t>大化县北景镇六华村良米屯42号屯</t>
  </si>
  <si>
    <t>覃克战</t>
  </si>
  <si>
    <t>13807783614</t>
  </si>
  <si>
    <t>45273120050311091X</t>
  </si>
  <si>
    <t>覃冠斌</t>
  </si>
  <si>
    <t>大化县都阳镇满江村上岭屯25号屯</t>
  </si>
  <si>
    <t>451229200411215722</t>
  </si>
  <si>
    <t>韩昀鹤</t>
  </si>
  <si>
    <t>大化县大化镇古感村古思屯23号屯</t>
  </si>
  <si>
    <t>韦国军</t>
  </si>
  <si>
    <t>17754791306</t>
  </si>
  <si>
    <t>451229200601152718</t>
  </si>
  <si>
    <t>黄炳邓</t>
  </si>
  <si>
    <t>大化县雅龙乡西村歪上屯</t>
  </si>
  <si>
    <t>黄海吾</t>
  </si>
  <si>
    <t>大化县雅龙乡镇西村卫生院</t>
  </si>
  <si>
    <t>451229200405062117</t>
  </si>
  <si>
    <t>蓝富仁</t>
  </si>
  <si>
    <t>蓝桂程</t>
  </si>
  <si>
    <t>451229200202221819</t>
  </si>
  <si>
    <t>451229200305102126</t>
  </si>
  <si>
    <t>蓝柳妹</t>
  </si>
  <si>
    <t>大化七县百弄乡弄京村弄井屯27号屯</t>
  </si>
  <si>
    <t>18077897448</t>
  </si>
  <si>
    <t>451229200401202418</t>
  </si>
  <si>
    <t>蓝荣</t>
  </si>
  <si>
    <t>451229200512250324</t>
  </si>
  <si>
    <t>蓝相逢</t>
  </si>
  <si>
    <t>蓝国桥</t>
  </si>
  <si>
    <t>15078636497</t>
  </si>
  <si>
    <t>大化县六也乡卫生院</t>
  </si>
  <si>
    <t>451229200404225420</t>
  </si>
  <si>
    <t>陆涵韵</t>
  </si>
  <si>
    <t>大化县贡川乡清坡村王贫屯11号屯</t>
  </si>
  <si>
    <t>陆荣飞</t>
  </si>
  <si>
    <t>451229200412062721</t>
  </si>
  <si>
    <t>陆晓彤</t>
  </si>
  <si>
    <t>陆炳克</t>
  </si>
  <si>
    <t>广东省东莞市东城街道温塘温竹路</t>
  </si>
  <si>
    <t>452731200208032437</t>
  </si>
  <si>
    <t>蒲亨穿</t>
  </si>
  <si>
    <t>大化县板升乡弄郎村弄矿上屯31号屯</t>
  </si>
  <si>
    <t>姚贵英</t>
  </si>
  <si>
    <t>19978825960</t>
  </si>
  <si>
    <t>452731200402120369</t>
  </si>
  <si>
    <t>沈晓萱</t>
  </si>
  <si>
    <t>沈俏玲</t>
  </si>
  <si>
    <t>兴宁区金禾湾社区新冠疫苗临时接种点</t>
  </si>
  <si>
    <t>452731200412123926</t>
  </si>
  <si>
    <t>覃爱丽</t>
  </si>
  <si>
    <t>覃文敏</t>
  </si>
  <si>
    <t>17376186793</t>
  </si>
  <si>
    <t>451229200411063626</t>
  </si>
  <si>
    <t>大化县北景镇平乡村那洪屯</t>
  </si>
  <si>
    <t>覃志祥</t>
  </si>
  <si>
    <t>451229200404234220</t>
  </si>
  <si>
    <t>谭丽营</t>
  </si>
  <si>
    <t>谭文明</t>
  </si>
  <si>
    <t>18677811703</t>
  </si>
  <si>
    <t>451229200408261824</t>
  </si>
  <si>
    <t>大化县江南乡陇汉村龙烈屯</t>
  </si>
  <si>
    <t>韦志文</t>
  </si>
  <si>
    <t>452731200502192714</t>
  </si>
  <si>
    <t>韦海祝</t>
  </si>
  <si>
    <t>大化县雅龙乡竹山村弄凡屯</t>
  </si>
  <si>
    <t>韦汉耿</t>
  </si>
  <si>
    <t>18978760463</t>
  </si>
  <si>
    <t>451229200410252724</t>
  </si>
  <si>
    <t>韦金江</t>
  </si>
  <si>
    <t>韦金秀</t>
  </si>
  <si>
    <t>451229200408182413</t>
  </si>
  <si>
    <t>韦灵达</t>
  </si>
  <si>
    <t>大化县板升乡升平村板拉屯16号屯</t>
  </si>
  <si>
    <t>韦相平</t>
  </si>
  <si>
    <t>452731200402283926</t>
  </si>
  <si>
    <t>黄彩洋</t>
  </si>
  <si>
    <t>黄世辉</t>
  </si>
  <si>
    <t>452731200402265111</t>
  </si>
  <si>
    <t>吴东鸿</t>
  </si>
  <si>
    <t>大化县共和乡颁桃村龙荣屯4号屯</t>
  </si>
  <si>
    <t>吴天气</t>
  </si>
  <si>
    <t>451229200411024248</t>
  </si>
  <si>
    <t>黄越富</t>
  </si>
  <si>
    <t>大化县羌圩乡那良村百光屯56号屯</t>
  </si>
  <si>
    <t>黄尚先</t>
  </si>
  <si>
    <t>15078612722</t>
  </si>
  <si>
    <t>452731200311072728</t>
  </si>
  <si>
    <t>大化县雅龙乡道德村常定屯</t>
  </si>
  <si>
    <t>韦桂坚</t>
  </si>
  <si>
    <t>17307780074</t>
  </si>
  <si>
    <t>451229200310252743</t>
  </si>
  <si>
    <t>韦艳美</t>
  </si>
  <si>
    <t>韦吉华</t>
  </si>
  <si>
    <t>451229200408244522</t>
  </si>
  <si>
    <t>蒙珍香</t>
  </si>
  <si>
    <t>大化县古文乡茂林村古皮屯</t>
  </si>
  <si>
    <t>蒙吉敏</t>
  </si>
  <si>
    <t>广东虎门滨海湾中心医院</t>
  </si>
  <si>
    <t>广东省东莞市虎门镇南栅四区文明路1巷4号永旺嘉</t>
  </si>
  <si>
    <t>451229200410022726</t>
  </si>
  <si>
    <t>蒙玉芬</t>
  </si>
  <si>
    <t>大化县雅龙乡温和村弄庭屯</t>
  </si>
  <si>
    <t>蒙志流</t>
  </si>
  <si>
    <t>451228200401266829</t>
  </si>
  <si>
    <t>覃俏</t>
  </si>
  <si>
    <t>覃文华</t>
  </si>
  <si>
    <t>45122920050401062x</t>
  </si>
  <si>
    <t>韦任盈</t>
  </si>
  <si>
    <t>大化县百马乡永靖村万能二队屯65号屯</t>
  </si>
  <si>
    <t>唐豹</t>
  </si>
  <si>
    <t>452731200411124513</t>
  </si>
  <si>
    <t>梁有颂</t>
  </si>
  <si>
    <t>大化县古文乡乃良村弄讲屯</t>
  </si>
  <si>
    <t>梁福师</t>
  </si>
  <si>
    <t>452731200407304212</t>
  </si>
  <si>
    <t>覃国飞</t>
  </si>
  <si>
    <t>大化县羌圩乡坡马村栋一屯</t>
  </si>
  <si>
    <t>覃正荣</t>
  </si>
  <si>
    <t>452731200403212425</t>
  </si>
  <si>
    <t>覃柳萍</t>
  </si>
  <si>
    <t>大化县板升乡板烈村弄林上屯21号屯</t>
  </si>
  <si>
    <t>覃凤前</t>
  </si>
  <si>
    <t>451229200504255715</t>
  </si>
  <si>
    <t>唐蕾</t>
  </si>
  <si>
    <t>大化县大化镇红电街村塘洪屯6号屯</t>
  </si>
  <si>
    <t>唐明发</t>
  </si>
  <si>
    <t>452731200507054214</t>
  </si>
  <si>
    <t>韦昌宏</t>
  </si>
  <si>
    <t>大化县羌圩乡健康村六而屯18号屯</t>
  </si>
  <si>
    <t>452731200412254838</t>
  </si>
  <si>
    <t>大化县大化镇景山村下山一队18号屯</t>
  </si>
  <si>
    <t>韦义宁</t>
  </si>
  <si>
    <t>451229200410154534</t>
  </si>
  <si>
    <t>韦君昊</t>
  </si>
  <si>
    <t>大化县古文乡娅合村弄湾屯13号</t>
  </si>
  <si>
    <t>韦信美</t>
  </si>
  <si>
    <t>45122920050125002X</t>
  </si>
  <si>
    <t>韦素桃</t>
  </si>
  <si>
    <t>大化县大化镇景山村合一屯11号屯</t>
  </si>
  <si>
    <t>韦忠良</t>
  </si>
  <si>
    <t>450124200501072720</t>
  </si>
  <si>
    <t>韦文慧</t>
  </si>
  <si>
    <t>马山县周鹿镇石塘村坛岭屯</t>
  </si>
  <si>
    <t>45273120041217001X</t>
  </si>
  <si>
    <t>韦延涛</t>
  </si>
  <si>
    <t>大化县大化镇城北东村路38号屯</t>
  </si>
  <si>
    <t>韦才力</t>
  </si>
  <si>
    <t>451228200403141456</t>
  </si>
  <si>
    <t>杨胜贵</t>
  </si>
  <si>
    <t>都安县下坳乡龙荣村上荣屯</t>
  </si>
  <si>
    <t>杨昌毛</t>
  </si>
  <si>
    <t>广西河池都安县下坳镇隆荣村上荣屯</t>
  </si>
  <si>
    <t>450124200504150923</t>
  </si>
  <si>
    <t>何玉莹</t>
  </si>
  <si>
    <t>马山县林圩镇兴隆村川龙屯72-1号屯</t>
  </si>
  <si>
    <t>何桂贤</t>
  </si>
  <si>
    <t>452731200410261815</t>
  </si>
  <si>
    <t>黄孝统</t>
  </si>
  <si>
    <t>黄景峰</t>
  </si>
  <si>
    <t>451229200801273645</t>
  </si>
  <si>
    <t>简丹丹</t>
  </si>
  <si>
    <t>简乾照</t>
  </si>
  <si>
    <t>共和政府</t>
  </si>
  <si>
    <t>450124200503281542</t>
  </si>
  <si>
    <t>蓝秋露</t>
  </si>
  <si>
    <t>大化县大化镇红电街村金河南园小区1号屯</t>
  </si>
  <si>
    <t>蓝日军</t>
  </si>
  <si>
    <t>452731200406270620</t>
  </si>
  <si>
    <t>蓝小丹</t>
  </si>
  <si>
    <t>大化县百马乡中和村下桑屯6号屯</t>
  </si>
  <si>
    <t>蓝文先</t>
  </si>
  <si>
    <t>452731200408195425</t>
  </si>
  <si>
    <t>李周</t>
  </si>
  <si>
    <t>大化县大化镇龙口村巴三屯45号屯</t>
  </si>
  <si>
    <t>农金花</t>
  </si>
  <si>
    <t>451229200810155421</t>
  </si>
  <si>
    <t>卢艳花</t>
  </si>
  <si>
    <t>大化县贡川乡龙勒村龙乐屯5号屯</t>
  </si>
  <si>
    <t>卢海斌</t>
  </si>
  <si>
    <t>451229200505012432</t>
  </si>
  <si>
    <t>罗天剑</t>
  </si>
  <si>
    <t>大化县板升乡弄勇村弄查屯22号屯</t>
  </si>
  <si>
    <t>罗玉先</t>
  </si>
  <si>
    <t>板升乡医院</t>
  </si>
  <si>
    <t>451229200603152113</t>
  </si>
  <si>
    <t>蒙杨龙</t>
  </si>
  <si>
    <t>大化县七百弄乡弄合村弄凡屯7号屯</t>
  </si>
  <si>
    <t>蒙平</t>
  </si>
  <si>
    <t>452731200508292417</t>
  </si>
  <si>
    <t>屈东敏</t>
  </si>
  <si>
    <t>大化县板升乡升平村戈二屯9号屯</t>
  </si>
  <si>
    <t>屈秀壮</t>
  </si>
  <si>
    <t>451229200503013925</t>
  </si>
  <si>
    <t>覃冬月</t>
  </si>
  <si>
    <t>大化县乙圩乡果好村六汉屯48号屯</t>
  </si>
  <si>
    <t>覃飞祥</t>
  </si>
  <si>
    <t>452731200309231216</t>
  </si>
  <si>
    <t>覃嘉俊</t>
  </si>
  <si>
    <t>大化县岩滩镇吉发村六孟屯24号屯</t>
  </si>
  <si>
    <t>451229200412181210</t>
  </si>
  <si>
    <t>大化县岩滩镇吉发村坡楼屯19号屯</t>
  </si>
  <si>
    <t>覃庆祥</t>
  </si>
  <si>
    <t>452731200410124239</t>
  </si>
  <si>
    <t>唐欢</t>
  </si>
  <si>
    <t>唐旭敏</t>
  </si>
  <si>
    <t>广东省江门市新会区双水镇小冈华兴工业园基达不锈钢制品有限公司18号</t>
  </si>
  <si>
    <t>451229200411300011</t>
  </si>
  <si>
    <t>韦保宋</t>
  </si>
  <si>
    <t>大化县大化镇双排村盆下屯17号屯</t>
  </si>
  <si>
    <t>韦韩恭</t>
  </si>
  <si>
    <t>452731200411304813</t>
  </si>
  <si>
    <t>韦武田</t>
  </si>
  <si>
    <t>452731200306074825</t>
  </si>
  <si>
    <t>大化县大化镇大调村定龙屯18号</t>
  </si>
  <si>
    <t>451229200306032721</t>
  </si>
  <si>
    <t>蒙柳艳</t>
  </si>
  <si>
    <t>大化县雅龙乡盘兔村弄青屯9号</t>
  </si>
  <si>
    <t>蒙国清</t>
  </si>
  <si>
    <t>雅龙镇西卫生院</t>
  </si>
  <si>
    <t>451229200303252120</t>
  </si>
  <si>
    <t>蓝玉荣</t>
  </si>
  <si>
    <t>大化县七百弄乡弄京村弄井屯21号</t>
  </si>
  <si>
    <t>蓝桂堂</t>
  </si>
  <si>
    <t>452731200409155716</t>
  </si>
  <si>
    <t>林自祥</t>
  </si>
  <si>
    <t>大化县红电街东风路八号</t>
  </si>
  <si>
    <t>451229200501070010</t>
  </si>
  <si>
    <t>韦常满</t>
  </si>
  <si>
    <t>大化县大化镇流水村板中屯2号屯</t>
  </si>
  <si>
    <t>卢英梅</t>
  </si>
  <si>
    <t>451229200406190321</t>
  </si>
  <si>
    <t>韦加珍</t>
  </si>
  <si>
    <t>大化县六也乡边弄村同内屯</t>
  </si>
  <si>
    <t>韦师</t>
  </si>
  <si>
    <t>452731200409035423</t>
  </si>
  <si>
    <t>韦梦如</t>
  </si>
  <si>
    <t>大化县大化镇东风路村18号屯</t>
  </si>
  <si>
    <t>韦家勇</t>
  </si>
  <si>
    <t>451229200402291221</t>
  </si>
  <si>
    <t>陈涵瑛</t>
  </si>
  <si>
    <t>大化县岩滩镇东扛村洪三屯</t>
  </si>
  <si>
    <t>陈文康</t>
  </si>
  <si>
    <t>452731200504206016</t>
  </si>
  <si>
    <t>何岳庭</t>
  </si>
  <si>
    <t>大化县大化镇红河北路村855号屯</t>
  </si>
  <si>
    <t>韦香桃</t>
  </si>
  <si>
    <t>451229200406112120</t>
  </si>
  <si>
    <t>大化县七百弄乡苦竹村高洞屯</t>
  </si>
  <si>
    <t>蓝旺康</t>
  </si>
  <si>
    <t>七百弄乡医院</t>
  </si>
  <si>
    <t>451229200406080923</t>
  </si>
  <si>
    <t>蓝嫔媛</t>
  </si>
  <si>
    <t>蓝江</t>
  </si>
  <si>
    <t>451229200411232127</t>
  </si>
  <si>
    <t>大化县七百弄乡保上村弄等屯21号屯</t>
  </si>
  <si>
    <t>蓝正初</t>
  </si>
  <si>
    <t>451229200308143628</t>
  </si>
  <si>
    <t>刘凤娟</t>
  </si>
  <si>
    <t>大化县北景镇可考村卡拉屯</t>
  </si>
  <si>
    <t>451229200412302123</t>
  </si>
  <si>
    <t>蒙春玲</t>
  </si>
  <si>
    <t>大化县七百弄乡弄平村上平屯8号屯</t>
  </si>
  <si>
    <t>广东中山东凤镇中心医院</t>
  </si>
  <si>
    <t>广东中山东凤镇天舟智谷创新园洁鸿卫浴有限公司</t>
  </si>
  <si>
    <t>452731200408246616</t>
  </si>
  <si>
    <t>蒙盛扬</t>
  </si>
  <si>
    <t>大化县古河乡丹桂村弄共屯9号屯</t>
  </si>
  <si>
    <t>蒙乃弋</t>
  </si>
  <si>
    <t>452731200503084213</t>
  </si>
  <si>
    <t>覃泽烨</t>
  </si>
  <si>
    <t>覃史潮</t>
  </si>
  <si>
    <t>451229200401241222</t>
  </si>
  <si>
    <t>韦朵朵</t>
  </si>
  <si>
    <t>大化县大化镇福景花村园小区A5栋屯</t>
  </si>
  <si>
    <t>韦志生</t>
  </si>
  <si>
    <t>452731200410224838</t>
  </si>
  <si>
    <t>韦李钰</t>
  </si>
  <si>
    <t>大化县大化镇兴化路村54号屯</t>
  </si>
  <si>
    <t>韦东伯</t>
  </si>
  <si>
    <t>451229200402272725</t>
  </si>
  <si>
    <t>韦梦春</t>
  </si>
  <si>
    <t>唐肖惠</t>
  </si>
  <si>
    <t>452731200411074827</t>
  </si>
  <si>
    <t>韦清乐</t>
  </si>
  <si>
    <t>韦宏洋</t>
  </si>
  <si>
    <t>451229200612264221</t>
  </si>
  <si>
    <t>韦仙妹</t>
  </si>
  <si>
    <t>大化县羌圩乡那良村可友屯</t>
  </si>
  <si>
    <t>452731200407222727</t>
  </si>
  <si>
    <t>韦艳平</t>
  </si>
  <si>
    <t>大化县雅龙乡伟平村弄黑屯</t>
  </si>
  <si>
    <t>韦秀珍</t>
  </si>
  <si>
    <t>452731200412114819</t>
  </si>
  <si>
    <t>韦堯元</t>
  </si>
  <si>
    <t>韦华云</t>
  </si>
  <si>
    <t>452127200406242729</t>
  </si>
  <si>
    <t>韦英艳</t>
  </si>
  <si>
    <t>马山县周鹿镇周水村黎屯24—1号屯</t>
  </si>
  <si>
    <t>韦少金</t>
  </si>
  <si>
    <t>452731200501065721</t>
  </si>
  <si>
    <t>韦又勤</t>
  </si>
  <si>
    <t>韦凤兴</t>
  </si>
  <si>
    <t>1905/7/1317:32</t>
  </si>
  <si>
    <t>451229200512252741</t>
  </si>
  <si>
    <t>韦羽珍</t>
  </si>
  <si>
    <t>韦金昌</t>
  </si>
  <si>
    <t>451024200505012725</t>
  </si>
  <si>
    <t>何丽丽</t>
  </si>
  <si>
    <t>马山县周鹿镇南邦村定理屯16-1屯</t>
  </si>
  <si>
    <t>何峰</t>
  </si>
  <si>
    <t>452731200501013649</t>
  </si>
  <si>
    <t>黄冬文</t>
  </si>
  <si>
    <t>大化县北景镇平方村那保屯32号屯</t>
  </si>
  <si>
    <t>黄忠乐</t>
  </si>
  <si>
    <t>451224200410051824</t>
  </si>
  <si>
    <t>韦东景</t>
  </si>
  <si>
    <t>东兰县三石镇四合村弄领屯</t>
  </si>
  <si>
    <t>韦汉区</t>
  </si>
  <si>
    <t>广西河池市东兰县三石镇四合村弄领屯7号</t>
  </si>
  <si>
    <t>452731200508285719</t>
  </si>
  <si>
    <t>韦宏慧</t>
  </si>
  <si>
    <t>大化县大化镇坡了村板外屯9号屯</t>
  </si>
  <si>
    <t>韦克齐</t>
  </si>
  <si>
    <t>45122920041216244X</t>
  </si>
  <si>
    <t>大化县板升乡八好村弄腊屯4号屯</t>
  </si>
  <si>
    <t>罗海标</t>
  </si>
  <si>
    <t>崇左扶绥县山圩镇卫生院</t>
  </si>
  <si>
    <t>广西南宁市扶绥县山圩镇春江二支七号</t>
  </si>
  <si>
    <t>451229200301211210</t>
  </si>
  <si>
    <t>覃韦朝</t>
  </si>
  <si>
    <t>覃文净</t>
  </si>
  <si>
    <t>451229200303050043</t>
  </si>
  <si>
    <t>韦君燕</t>
  </si>
  <si>
    <t>江滨花园D19栋二单元112号</t>
  </si>
  <si>
    <t>452731200305212720</t>
  </si>
  <si>
    <t>唐雅情</t>
  </si>
  <si>
    <t>李清妹</t>
  </si>
  <si>
    <t>451229200305101828</t>
  </si>
  <si>
    <t>大化县江南乡尝梅村卡苏屯</t>
  </si>
  <si>
    <t>韦景风</t>
  </si>
  <si>
    <t>451229200404032127</t>
  </si>
  <si>
    <t>蓝柳梅</t>
  </si>
  <si>
    <t>大化县七百弄乡弄合村弄朝屯24号</t>
  </si>
  <si>
    <t>蓝卫民</t>
  </si>
  <si>
    <t>45122919990507272x</t>
  </si>
  <si>
    <t>班秋玉</t>
  </si>
  <si>
    <t>大化县雅龙乡雅林村弄清屯7号</t>
  </si>
  <si>
    <t>班志贵</t>
  </si>
  <si>
    <t>451229200306043623</t>
  </si>
  <si>
    <t>简青清</t>
  </si>
  <si>
    <t>大化县北景镇弄冠村巴好屯9号</t>
  </si>
  <si>
    <t>简乾周</t>
  </si>
  <si>
    <t>452730200305126527</t>
  </si>
  <si>
    <t>韦杨柳</t>
  </si>
  <si>
    <t>都安县保安乡河沌村刁玉队1号</t>
  </si>
  <si>
    <t>韦佩文</t>
  </si>
  <si>
    <t>451229200305101844</t>
  </si>
  <si>
    <t>蒙柳庆</t>
  </si>
  <si>
    <t>大化县江南乡龙丘村卡尝屯5号</t>
  </si>
  <si>
    <t>蒙金标</t>
  </si>
  <si>
    <t>广东省顺德区现龙村</t>
  </si>
  <si>
    <t>451229199811142424</t>
  </si>
  <si>
    <t>蒙凤连</t>
  </si>
  <si>
    <t>大化县板升乡弄冠村戈棉屯27号</t>
  </si>
  <si>
    <t>蒙建国</t>
  </si>
  <si>
    <t>452731200301085410</t>
  </si>
  <si>
    <t>班海龙</t>
  </si>
  <si>
    <t>大化县贡川乡龙眼村单乃屯4号</t>
  </si>
  <si>
    <t>班有富</t>
  </si>
  <si>
    <t>451229200110136625</t>
  </si>
  <si>
    <t>蒙玲丽</t>
  </si>
  <si>
    <t>大化县古河乡弄法村排下屯3号</t>
  </si>
  <si>
    <t>蒙志武</t>
  </si>
  <si>
    <t>2021.7.19曰</t>
  </si>
  <si>
    <t>451229200109182763</t>
  </si>
  <si>
    <t>班金映</t>
  </si>
  <si>
    <t>大化县雅龙乡西村弄地屯</t>
  </si>
  <si>
    <t>班建成</t>
  </si>
  <si>
    <t>452731200411094211</t>
  </si>
  <si>
    <t>黄竖</t>
  </si>
  <si>
    <t>黄尚军</t>
  </si>
  <si>
    <t>452731200402072416</t>
  </si>
  <si>
    <t>韦顺</t>
  </si>
  <si>
    <t>大化县板升乡升平村欢屯屯</t>
  </si>
  <si>
    <t>韦干宁</t>
  </si>
  <si>
    <t>451229200412060312</t>
  </si>
  <si>
    <t>覃敏智</t>
  </si>
  <si>
    <t>大化县六也乡德礼村新兴屯</t>
  </si>
  <si>
    <t>覃东</t>
  </si>
  <si>
    <t>451229200408102719</t>
  </si>
  <si>
    <t>大化县雅龙乡雅林村弄包屯</t>
  </si>
  <si>
    <t>韦吉荣</t>
  </si>
  <si>
    <t>451229200203043911</t>
  </si>
  <si>
    <t>韦文柱</t>
  </si>
  <si>
    <t>韦冠勋</t>
  </si>
  <si>
    <t>15307786028</t>
  </si>
  <si>
    <t>452731200412056612</t>
  </si>
  <si>
    <t>韦佳栋</t>
  </si>
  <si>
    <t>大化县古河村乡伏龙一村队45号屯</t>
  </si>
  <si>
    <t>韦高儒</t>
  </si>
  <si>
    <t>15807784405</t>
  </si>
  <si>
    <t>451229200412122114</t>
  </si>
  <si>
    <t>大化县七百弄乡弄腾村弄长屯2号屯</t>
  </si>
  <si>
    <t>韦桂程</t>
  </si>
  <si>
    <t>452731200309046619</t>
  </si>
  <si>
    <t>大化县古河乡弄法村东月屯</t>
  </si>
  <si>
    <t>覃显新</t>
  </si>
  <si>
    <t>18177870812</t>
  </si>
  <si>
    <t>广东定点打疫苗</t>
  </si>
  <si>
    <t>451229200311232752</t>
  </si>
  <si>
    <t>蓝喜</t>
  </si>
  <si>
    <t>18776875773</t>
  </si>
  <si>
    <t>451229200612022759</t>
  </si>
  <si>
    <t>苏相益</t>
  </si>
  <si>
    <t>大化县雅龙乡伟平村弄升屯</t>
  </si>
  <si>
    <t>苏家权</t>
  </si>
  <si>
    <t>18977802144</t>
  </si>
  <si>
    <t>452731200409122412</t>
  </si>
  <si>
    <t>韦林豪</t>
  </si>
  <si>
    <t>大化县板升乡升平村板拉屯19号屯</t>
  </si>
  <si>
    <t>韦在</t>
  </si>
  <si>
    <t>13481848566</t>
  </si>
  <si>
    <t>451229200410170913</t>
  </si>
  <si>
    <t>蓝力生</t>
  </si>
  <si>
    <t>大化县都阳镇忠武村岩逢屯26号屯</t>
  </si>
  <si>
    <t>452731200506270951</t>
  </si>
  <si>
    <t>韦辉</t>
  </si>
  <si>
    <t>大化县都阳镇武城村百并屯27号屯</t>
  </si>
  <si>
    <t>韦汉球</t>
  </si>
  <si>
    <t>451229200312171816</t>
  </si>
  <si>
    <t>韦俊庭</t>
  </si>
  <si>
    <t>大化县江南乡陇汉村龙屯3号屯</t>
  </si>
  <si>
    <t>韦青锋</t>
  </si>
  <si>
    <t>451229200411170018</t>
  </si>
  <si>
    <t>韦冠仁</t>
  </si>
  <si>
    <t>大化县大化镇凤翔村六上屯16号屯</t>
  </si>
  <si>
    <t>韦罗斌</t>
  </si>
  <si>
    <t>452731200503023314</t>
  </si>
  <si>
    <t>姚能涛</t>
  </si>
  <si>
    <t>大化县大化镇红电街村古感路二巷9—3号屯</t>
  </si>
  <si>
    <t>姚登周</t>
  </si>
  <si>
    <t>15277851893</t>
  </si>
  <si>
    <t>452731200412183611</t>
  </si>
  <si>
    <t>林宏锦</t>
  </si>
  <si>
    <t>大化县北景镇平方村塘朴屯27号屯</t>
  </si>
  <si>
    <t>林华坚</t>
  </si>
  <si>
    <t>18278872100</t>
  </si>
  <si>
    <t>451229200401140915</t>
  </si>
  <si>
    <t>覃康龙</t>
  </si>
  <si>
    <t>大化县都阳镇满江村满福屯68号屯</t>
  </si>
  <si>
    <t>15177891523</t>
  </si>
  <si>
    <t>451229200409272410</t>
  </si>
  <si>
    <t>刘发律</t>
  </si>
  <si>
    <t>大化县板升乡弄郎村大坪屯3号屯</t>
  </si>
  <si>
    <t>刘云令</t>
  </si>
  <si>
    <t>452731200508055710</t>
  </si>
  <si>
    <t>韦政纯</t>
  </si>
  <si>
    <t>大化县大化镇坡了村内屯31号屯</t>
  </si>
  <si>
    <t>韦顶益</t>
  </si>
  <si>
    <t>17776181056</t>
  </si>
  <si>
    <t>452127200411260913</t>
  </si>
  <si>
    <t>黄培诺</t>
  </si>
  <si>
    <t>马山县林玗镇东七村塘七屯9-1号屯</t>
  </si>
  <si>
    <t>覃兰其</t>
  </si>
  <si>
    <t>15878821636</t>
  </si>
  <si>
    <t>马山县林玗镇乡东七村塘七屯9-1号屯</t>
  </si>
  <si>
    <t>452731200410046613</t>
  </si>
  <si>
    <t>韦肖政</t>
  </si>
  <si>
    <t>大化县古河乡古河村伏龙二队24号屯</t>
  </si>
  <si>
    <t>韦综凡</t>
  </si>
  <si>
    <t>18977826983</t>
  </si>
  <si>
    <t>452731200409213613</t>
  </si>
  <si>
    <t>谭入玮</t>
  </si>
  <si>
    <t>谭孝团</t>
  </si>
  <si>
    <t>452731200411062412</t>
  </si>
  <si>
    <t>覃微</t>
  </si>
  <si>
    <t>覃壮勇</t>
  </si>
  <si>
    <t>533325200308060832</t>
  </si>
  <si>
    <t>杨长勇</t>
  </si>
  <si>
    <t>大化县板升乡弄郎村弄常屯24号屯</t>
  </si>
  <si>
    <t>杨天保</t>
  </si>
  <si>
    <t>452731200406035110</t>
  </si>
  <si>
    <t>卢艺</t>
  </si>
  <si>
    <t>大化县共和乡古桥村直炉屯</t>
  </si>
  <si>
    <t>卢振标</t>
  </si>
  <si>
    <t>451229200303252411</t>
  </si>
  <si>
    <t>蒙东华</t>
  </si>
  <si>
    <t>大化县板升乡弄纳村弄红屯7号屯</t>
  </si>
  <si>
    <t>45273120030801181X</t>
  </si>
  <si>
    <t>蓝俊</t>
  </si>
  <si>
    <t>大化县江南乡上和村古壮屯29号屯</t>
  </si>
  <si>
    <t>蓝海珊</t>
  </si>
  <si>
    <t>15878686062</t>
  </si>
  <si>
    <t>452731200403281834</t>
  </si>
  <si>
    <t>韦生力</t>
  </si>
  <si>
    <t>大化县江南乡合民村古碑屯</t>
  </si>
  <si>
    <t>梁红艳</t>
  </si>
  <si>
    <t>18707785168</t>
  </si>
  <si>
    <t>451229200311071813</t>
  </si>
  <si>
    <t>卢腾丰</t>
  </si>
  <si>
    <t>大化县江南乡尝梅村村古法屯</t>
  </si>
  <si>
    <t>15177388140</t>
  </si>
  <si>
    <t>452731200404233615</t>
  </si>
  <si>
    <t>唐丽静</t>
  </si>
  <si>
    <t>451229200401050311</t>
  </si>
  <si>
    <t>苏宏发</t>
  </si>
  <si>
    <t>大化县六也乡吞依村板下屯24号屯</t>
  </si>
  <si>
    <t>苏建贤</t>
  </si>
  <si>
    <t>15078634883</t>
  </si>
  <si>
    <t>451229200507185134</t>
  </si>
  <si>
    <t>韦富东</t>
  </si>
  <si>
    <t>18934965157</t>
  </si>
  <si>
    <t>451229200603184211</t>
  </si>
  <si>
    <t>莫福生</t>
  </si>
  <si>
    <t>莫克清</t>
  </si>
  <si>
    <t>18977801466</t>
  </si>
  <si>
    <t>45122920030613391X</t>
  </si>
  <si>
    <t>韦明勇</t>
  </si>
  <si>
    <t>15977812166</t>
  </si>
  <si>
    <t>452731200404045411</t>
  </si>
  <si>
    <t>覃国胜</t>
  </si>
  <si>
    <t>大化县贡川乡贡川村下楼屯17号屯</t>
  </si>
  <si>
    <t>韦会秋</t>
  </si>
  <si>
    <t>18934969704</t>
  </si>
  <si>
    <t>451229200508152414</t>
  </si>
  <si>
    <t>罗玉松</t>
  </si>
  <si>
    <t>大化县板升乡八好村弄结屯13号屯</t>
  </si>
  <si>
    <t>罗朝荣</t>
  </si>
  <si>
    <t>17807837709</t>
  </si>
  <si>
    <t>451229200501152198</t>
  </si>
  <si>
    <t>唐康</t>
  </si>
  <si>
    <t>大化县七百弄乡弄良村甘防屯21号屯</t>
  </si>
  <si>
    <t>唐毓周</t>
  </si>
  <si>
    <t>15807782598</t>
  </si>
  <si>
    <t>452731200501290013</t>
  </si>
  <si>
    <t>韦纪燔</t>
  </si>
  <si>
    <t>大化县大化镇兴化路村55号屯</t>
  </si>
  <si>
    <t>15949326695</t>
  </si>
  <si>
    <t>452729200407041131</t>
  </si>
  <si>
    <t>覃浩华</t>
  </si>
  <si>
    <t>大化县大化镇民族新城村B9栋屯</t>
  </si>
  <si>
    <t>覃良诚</t>
  </si>
  <si>
    <t>452731200510255412</t>
  </si>
  <si>
    <t>蓝润龙</t>
  </si>
  <si>
    <t>大化县贡川乡龙勒村科比屯7号屯</t>
  </si>
  <si>
    <t>452731200411203617</t>
  </si>
  <si>
    <t>陆汉雄</t>
  </si>
  <si>
    <t>大化县北景镇京屯村京三屯6号屯</t>
  </si>
  <si>
    <t>陆荣敏</t>
  </si>
  <si>
    <t>451229200504202111</t>
  </si>
  <si>
    <t>秦照纪</t>
  </si>
  <si>
    <t>大化县七百弄乡苦竹村弄因屯9号屯</t>
  </si>
  <si>
    <t>秦灯顺</t>
  </si>
  <si>
    <t>452731200411135116</t>
  </si>
  <si>
    <t>罗丹</t>
  </si>
  <si>
    <t>大化县共和乡碧草村龙伏屯7-1号屯</t>
  </si>
  <si>
    <t>罗光斌</t>
  </si>
  <si>
    <t>451229200603011812</t>
  </si>
  <si>
    <t>卢泰宇</t>
  </si>
  <si>
    <t>大化县江南乡尝梅村单响屯22号屯</t>
  </si>
  <si>
    <t>卢俊元</t>
  </si>
  <si>
    <t>17776588282</t>
  </si>
  <si>
    <t>452731200412243653</t>
  </si>
  <si>
    <t>韦敏国</t>
  </si>
  <si>
    <t>韦立山</t>
  </si>
  <si>
    <t>13557181909</t>
  </si>
  <si>
    <t>452731200310250633</t>
  </si>
  <si>
    <t>覃常海</t>
  </si>
  <si>
    <t>覃技桥</t>
  </si>
  <si>
    <t>451229200512040319</t>
  </si>
  <si>
    <t>蓝家能</t>
  </si>
  <si>
    <t>大化县六也乡吞依村上说屯</t>
  </si>
  <si>
    <t>蓝国福</t>
  </si>
  <si>
    <t>15060921725</t>
  </si>
  <si>
    <t>451229200602152410</t>
  </si>
  <si>
    <t>蒙瑞</t>
  </si>
  <si>
    <t>大化县板升乡弄丛村水塘屯2号屯</t>
  </si>
  <si>
    <t>蒙桂生</t>
  </si>
  <si>
    <t>17736612157</t>
  </si>
  <si>
    <t>南宁市崇左体育中心</t>
  </si>
  <si>
    <t>452731200605274210</t>
  </si>
  <si>
    <t>黄国辉</t>
  </si>
  <si>
    <t>大化县羌圩乡健康村那坝屯</t>
  </si>
  <si>
    <t>黄真金</t>
  </si>
  <si>
    <t>13702667945</t>
  </si>
  <si>
    <t>451229200109203632</t>
  </si>
  <si>
    <t>罗金龙</t>
  </si>
  <si>
    <t>18174936229</t>
  </si>
  <si>
    <t>452731200401122119</t>
  </si>
  <si>
    <t>吴德卫</t>
  </si>
  <si>
    <t>大化县七百弄乡弄腾村坡社屯</t>
  </si>
  <si>
    <t>吴守票</t>
  </si>
  <si>
    <t>18278874157</t>
  </si>
  <si>
    <t>451229200311182169</t>
  </si>
  <si>
    <t>蓝秋妹</t>
  </si>
  <si>
    <t>大化县七百弄乡弄腾村弄里屯</t>
  </si>
  <si>
    <t>451229200302193624</t>
  </si>
  <si>
    <t>蓝茂</t>
  </si>
  <si>
    <t>蓝正香</t>
  </si>
  <si>
    <t>18278821130</t>
  </si>
  <si>
    <t>罗阳镇卫生院</t>
  </si>
  <si>
    <t>451229200412110025</t>
  </si>
  <si>
    <t>韦越</t>
  </si>
  <si>
    <t>大化县大化镇南石路村二巷1号屯</t>
  </si>
  <si>
    <t>唐彬彬</t>
  </si>
  <si>
    <t>18278873028</t>
  </si>
  <si>
    <t>451229200003081841</t>
  </si>
  <si>
    <t>蒙小金</t>
  </si>
  <si>
    <t>452731200404155127</t>
  </si>
  <si>
    <t>黄月娜</t>
  </si>
  <si>
    <t>大化县共和乡古乔村伏含屯</t>
  </si>
  <si>
    <t>唐艳皇</t>
  </si>
  <si>
    <t>450621200404010825</t>
  </si>
  <si>
    <t>覃小来</t>
  </si>
  <si>
    <t>覃广星</t>
  </si>
  <si>
    <t>19977818511</t>
  </si>
  <si>
    <t>平果旧城镇卫生院</t>
  </si>
  <si>
    <t>451229200412144524</t>
  </si>
  <si>
    <t>黄晓嫣</t>
  </si>
  <si>
    <t>大化县古文乡吾章村甲四屯</t>
  </si>
  <si>
    <t>黄锐</t>
  </si>
  <si>
    <t>451229200505250342</t>
  </si>
  <si>
    <t>韦柳芳</t>
  </si>
  <si>
    <t>大化县六也乡和平村古学屯9号屯</t>
  </si>
  <si>
    <t>韦健</t>
  </si>
  <si>
    <t>15878775781</t>
  </si>
  <si>
    <t>451229200410052423</t>
  </si>
  <si>
    <t>覃爱</t>
  </si>
  <si>
    <t>大化县板升乡升平村弄累上屯29号屯</t>
  </si>
  <si>
    <t>覃飞英</t>
  </si>
  <si>
    <t>18978817738</t>
  </si>
  <si>
    <t>452731200412014826</t>
  </si>
  <si>
    <t>覃茜萍</t>
  </si>
  <si>
    <t>大化县大化镇大调村勒下屯13号屯</t>
  </si>
  <si>
    <t>覃敏克</t>
  </si>
  <si>
    <t>13687780342</t>
  </si>
  <si>
    <t>452731200406110328</t>
  </si>
  <si>
    <t>黄玉芳</t>
  </si>
  <si>
    <t>大化县六也乡弄茶村宏吉屯8号屯</t>
  </si>
  <si>
    <t>黄付喜</t>
  </si>
  <si>
    <t>18077895185</t>
  </si>
  <si>
    <t>广东金利中心卫生院</t>
  </si>
  <si>
    <t>451229200506102747</t>
  </si>
  <si>
    <t>班玉春</t>
  </si>
  <si>
    <t>班崇峰</t>
  </si>
  <si>
    <t>451229200309245722</t>
  </si>
  <si>
    <t>韦依婷</t>
  </si>
  <si>
    <t>大化县大化镇城内村大村屯6号屯</t>
  </si>
  <si>
    <t>陆小金</t>
  </si>
  <si>
    <t>18378897113</t>
  </si>
  <si>
    <t>452731200404253026</t>
  </si>
  <si>
    <t>蒙秋妹</t>
  </si>
  <si>
    <t>大化县雅龙乡尤齐村弄母屯</t>
  </si>
  <si>
    <t>蒙清花</t>
  </si>
  <si>
    <t>13322030591</t>
  </si>
  <si>
    <t>451229200602283621</t>
  </si>
  <si>
    <t>覃赢赢</t>
  </si>
  <si>
    <t>大化县北景镇那色村北景街391号屯</t>
  </si>
  <si>
    <t>覃生康</t>
  </si>
  <si>
    <t>13907784325</t>
  </si>
  <si>
    <t>452731200304022124</t>
  </si>
  <si>
    <t>何彩访</t>
  </si>
  <si>
    <t>大化县七百弄乡戈从村戈后屯27号屯</t>
  </si>
  <si>
    <t>何文勇</t>
  </si>
  <si>
    <t>13377732142</t>
  </si>
  <si>
    <t>451229200305032121</t>
  </si>
  <si>
    <t>蒙柳珠</t>
  </si>
  <si>
    <t>大化县七百弄乡弄腾村巴松8号屯</t>
  </si>
  <si>
    <t>18278874749</t>
  </si>
  <si>
    <t>452731200501055443</t>
  </si>
  <si>
    <t>韦金妮</t>
  </si>
  <si>
    <t>大化县大化镇龙马村新雷屯24号屯</t>
  </si>
  <si>
    <t>韦冠红</t>
  </si>
  <si>
    <t>452731200412214828</t>
  </si>
  <si>
    <t>韦江露</t>
  </si>
  <si>
    <t>大化县大化镇亮山村古茶屯29号屯</t>
  </si>
  <si>
    <t>韦飞群</t>
  </si>
  <si>
    <t>18877841288</t>
  </si>
  <si>
    <t>451229200508185726</t>
  </si>
  <si>
    <t>大化县大化镇龙马村古托屯12号屯</t>
  </si>
  <si>
    <t>韦孟丰</t>
  </si>
  <si>
    <t>451229200606012749</t>
  </si>
  <si>
    <t>蒙凤荣</t>
  </si>
  <si>
    <t>蒙元吉</t>
  </si>
  <si>
    <t>45122120041221021X</t>
  </si>
  <si>
    <t>韦金河</t>
  </si>
  <si>
    <t>马山县乔利乡苏博村外县屯18-1号屯</t>
  </si>
  <si>
    <t>韦寿球</t>
  </si>
  <si>
    <t>13877853489</t>
  </si>
  <si>
    <t>大化镇南红电南路266号</t>
  </si>
  <si>
    <t>451229200304052796</t>
  </si>
  <si>
    <t>蒙天磊</t>
  </si>
  <si>
    <t>大化县雅龙乡盘兔村弄扁屯2号屯</t>
  </si>
  <si>
    <t>蒙桂连</t>
  </si>
  <si>
    <t>451229200006072721</t>
  </si>
  <si>
    <t>韦卫生</t>
  </si>
  <si>
    <t>大化县雅龙乡胜利村弄呈屯</t>
  </si>
  <si>
    <t>韦举规</t>
  </si>
  <si>
    <t>451229200601271813</t>
  </si>
  <si>
    <t>蓝天淇</t>
  </si>
  <si>
    <t>蓝必敏</t>
  </si>
  <si>
    <t>451229200211191818</t>
  </si>
  <si>
    <t>卢焕汉</t>
  </si>
  <si>
    <t>大化县江南乡九怀村板么屯</t>
  </si>
  <si>
    <t>中山市民众医院</t>
  </si>
  <si>
    <t>45122920040604122X</t>
  </si>
  <si>
    <t>谭小胡</t>
  </si>
  <si>
    <t>谭建陆</t>
  </si>
  <si>
    <t>13557181484</t>
  </si>
  <si>
    <t>45122920020305272X</t>
  </si>
  <si>
    <t>班月兰</t>
  </si>
  <si>
    <t>班汉流</t>
  </si>
  <si>
    <t>18776873926</t>
  </si>
  <si>
    <t>452127200402180911</t>
  </si>
  <si>
    <t>黄灿源</t>
  </si>
  <si>
    <t>马山县林圩镇大塘村大塘屯9号屯</t>
  </si>
  <si>
    <t>黄锦乐</t>
  </si>
  <si>
    <t>13457800019</t>
  </si>
  <si>
    <t>大化红电街东明二区二巷</t>
  </si>
  <si>
    <t>45122920040329394X</t>
  </si>
  <si>
    <t>蓝春丽</t>
  </si>
  <si>
    <t>大化县乙圩乡巴岩村常也屯</t>
  </si>
  <si>
    <t>蓝群</t>
  </si>
  <si>
    <t>451229200311215418</t>
  </si>
  <si>
    <t>卢恒康</t>
  </si>
  <si>
    <t>大化县贡川乡龙勒村道理屯8号屯</t>
  </si>
  <si>
    <t>卢桂平</t>
  </si>
  <si>
    <t>18070810323</t>
  </si>
  <si>
    <t>451229200412202456</t>
  </si>
  <si>
    <t>罗晓陈</t>
  </si>
  <si>
    <t>大化县板升乡八好村弄甲屯28号屯</t>
  </si>
  <si>
    <t>蓝爱连</t>
  </si>
  <si>
    <t>18077824487</t>
  </si>
  <si>
    <t>451229200101082717</t>
  </si>
  <si>
    <t>蒙科城</t>
  </si>
  <si>
    <t>蒙桂良</t>
  </si>
  <si>
    <t>15177387463</t>
  </si>
  <si>
    <t>452731200504200925</t>
  </si>
  <si>
    <t>覃春早</t>
  </si>
  <si>
    <t>大化县都阳镇双福村上林屯71号屯</t>
  </si>
  <si>
    <t>覃伟宁</t>
  </si>
  <si>
    <t>13481869107</t>
  </si>
  <si>
    <t>452731200410234251</t>
  </si>
  <si>
    <t>覃文杰</t>
  </si>
  <si>
    <t>大化县羌圩乡羌圩村班温屯49号屯</t>
  </si>
  <si>
    <t>覃农书</t>
  </si>
  <si>
    <t>13877894536</t>
  </si>
  <si>
    <t>452731200410223632</t>
  </si>
  <si>
    <t>覃宇农</t>
  </si>
  <si>
    <t>覃大克</t>
  </si>
  <si>
    <t>13977840662</t>
  </si>
  <si>
    <t>451229200306223915</t>
  </si>
  <si>
    <t>谭海洪</t>
  </si>
  <si>
    <t>大化县乙圩乡常怀村坡门屯</t>
  </si>
  <si>
    <t>谭节海</t>
  </si>
  <si>
    <t>15177385406</t>
  </si>
  <si>
    <t>451229200407112421</t>
  </si>
  <si>
    <t>韦凤彬</t>
  </si>
  <si>
    <t>大化县板升乡升平村累下屯29号屯</t>
  </si>
  <si>
    <t>王胜荣</t>
  </si>
  <si>
    <t>17754791123</t>
  </si>
  <si>
    <t>451229200403201216</t>
  </si>
  <si>
    <t>韦甘瑶</t>
  </si>
  <si>
    <t>大化县岩滩镇吉发村百作屯</t>
  </si>
  <si>
    <t>韦理成</t>
  </si>
  <si>
    <t>451229200402033019</t>
  </si>
  <si>
    <t>韦海近</t>
  </si>
  <si>
    <t>大化县乙圩乡常怀村拉先屯11号屯</t>
  </si>
  <si>
    <t>韦成星</t>
  </si>
  <si>
    <t>451229200502103611</t>
  </si>
  <si>
    <t>韦仕宽</t>
  </si>
  <si>
    <t>都安县地苏镇兴村弄工队6号屯</t>
  </si>
  <si>
    <t>韦炳元</t>
  </si>
  <si>
    <t>15577886641</t>
  </si>
  <si>
    <t>都安临时接种点</t>
  </si>
  <si>
    <t>都安县地苏镇乡镇兴村弄工队6号屯</t>
  </si>
  <si>
    <t>452731200509155731</t>
  </si>
  <si>
    <t>韦庭</t>
  </si>
  <si>
    <t>大化县大化镇古感路村22号屯</t>
  </si>
  <si>
    <t>韦福珍</t>
  </si>
  <si>
    <t>15277783536</t>
  </si>
  <si>
    <t>451229200402041863</t>
  </si>
  <si>
    <t>韦喜同</t>
  </si>
  <si>
    <t>大化县江南乡上和村洞迷屯11号屯</t>
  </si>
  <si>
    <t>蓝金飞</t>
  </si>
  <si>
    <t>18977801836</t>
  </si>
  <si>
    <t>452724200406261317</t>
  </si>
  <si>
    <t>韦秀成</t>
  </si>
  <si>
    <t>韦锦川</t>
  </si>
  <si>
    <t>15177395005</t>
  </si>
  <si>
    <t>451229200505255717</t>
  </si>
  <si>
    <t>韦镇洁</t>
  </si>
  <si>
    <t>大化县共和乡颁桃村龙颁屯</t>
  </si>
  <si>
    <t>韦炳奎</t>
  </si>
  <si>
    <t>15878821065</t>
  </si>
  <si>
    <t>451229200312011214</t>
  </si>
  <si>
    <t>韦忠烨</t>
  </si>
  <si>
    <t>韦善满</t>
  </si>
  <si>
    <t>15177883839</t>
  </si>
  <si>
    <t>451229200208253643</t>
  </si>
  <si>
    <t>蓝秀秀</t>
  </si>
  <si>
    <t>蓝美凤</t>
  </si>
  <si>
    <t>广东江海区人民医院</t>
  </si>
  <si>
    <t>45122920060815031x</t>
  </si>
  <si>
    <t>蓝政文</t>
  </si>
  <si>
    <t>大化县六也乡茶油村板东屯17号屯</t>
  </si>
  <si>
    <t>蓝青柳</t>
  </si>
  <si>
    <t>451227200406193314</t>
  </si>
  <si>
    <t>陆高政</t>
  </si>
  <si>
    <t>大化县红电街乡南路四村中巷3-1号屯</t>
  </si>
  <si>
    <t>451227200405313337</t>
  </si>
  <si>
    <t>陆威帅</t>
  </si>
  <si>
    <t>大化县大化镇王秀花村园2巷11-1屯</t>
  </si>
  <si>
    <t>陆炳俊</t>
  </si>
  <si>
    <t>452731200302064157</t>
  </si>
  <si>
    <t>蒙保全</t>
  </si>
  <si>
    <t>大化县七百弄乡弄合村弄罗屯7号屯</t>
  </si>
  <si>
    <t>451229200405102414</t>
  </si>
  <si>
    <t>蒙东海</t>
  </si>
  <si>
    <t>大化县板升乡弄冠村弄豪屯</t>
  </si>
  <si>
    <t>451229200403032432</t>
  </si>
  <si>
    <t>蒙天星</t>
  </si>
  <si>
    <t>大化县板升乡弄勇村弄为屯32号屯</t>
  </si>
  <si>
    <t>451229200501262119</t>
  </si>
  <si>
    <t>潘云李</t>
  </si>
  <si>
    <t>大化县七百弄乡保上村元洞屯13号屯</t>
  </si>
  <si>
    <t>潘发正</t>
  </si>
  <si>
    <t>18269172039</t>
  </si>
  <si>
    <t>452731200504181226</t>
  </si>
  <si>
    <t>唐凌云</t>
  </si>
  <si>
    <t>大化县岩滩镇六说村六马屯</t>
  </si>
  <si>
    <t>唐宏</t>
  </si>
  <si>
    <t>452731200402215739</t>
  </si>
  <si>
    <t>韦成亮</t>
  </si>
  <si>
    <t>大化县大化镇村古肖屯</t>
  </si>
  <si>
    <t>韦宏金</t>
  </si>
  <si>
    <t>451229200501122116</t>
  </si>
  <si>
    <t>韦高强</t>
  </si>
  <si>
    <t>大化县七百弄乡弄良村弄养屯1号屯</t>
  </si>
  <si>
    <t>韦富孟</t>
  </si>
  <si>
    <t>15949326763</t>
  </si>
  <si>
    <t>452731200405033914</t>
  </si>
  <si>
    <t>韦家宇</t>
  </si>
  <si>
    <t>45273120020103312x</t>
  </si>
  <si>
    <t>韦金艳</t>
  </si>
  <si>
    <t>韦保良</t>
  </si>
  <si>
    <t>17344524186</t>
  </si>
  <si>
    <t>452731200411034825</t>
  </si>
  <si>
    <t>韦林江</t>
  </si>
  <si>
    <t>17307781533</t>
  </si>
  <si>
    <t>韦瑞群</t>
  </si>
  <si>
    <t>452731200509275416</t>
  </si>
  <si>
    <t>韦阳泉</t>
  </si>
  <si>
    <t>大化县贡川乡等宦村波洪屯</t>
  </si>
  <si>
    <t>451229200408123616</t>
  </si>
  <si>
    <t>韦祖升</t>
  </si>
  <si>
    <t>大化县北景镇可考村弄同屯</t>
  </si>
  <si>
    <t>45122920040611242x</t>
  </si>
  <si>
    <t>姚心雨</t>
  </si>
  <si>
    <t>大化县板升乡弄立村戈杂屯</t>
  </si>
  <si>
    <t>姚敦旺</t>
  </si>
  <si>
    <t>18177870006</t>
  </si>
  <si>
    <t>451229200403050614</t>
  </si>
  <si>
    <t>周振正</t>
  </si>
  <si>
    <t>大化县百马乡永靖村六塔二队12号屯</t>
  </si>
  <si>
    <t>周生权</t>
  </si>
  <si>
    <t>452731200505131810</t>
  </si>
  <si>
    <t>蓝司累</t>
  </si>
  <si>
    <t>大化县江南乡合民村卡干屯12号屯</t>
  </si>
  <si>
    <t>18177873059</t>
  </si>
  <si>
    <t>451229200506195437</t>
  </si>
  <si>
    <t>农远豪</t>
  </si>
  <si>
    <t>大化县贡川乡什陇村刁井屯21号屯</t>
  </si>
  <si>
    <t>农元雷</t>
  </si>
  <si>
    <t>19994531686</t>
  </si>
  <si>
    <t>451229200402050612</t>
  </si>
  <si>
    <t>覃雨田</t>
  </si>
  <si>
    <t>大化县百马乡登排村头上屯21号屯</t>
  </si>
  <si>
    <t>覃仲儒</t>
  </si>
  <si>
    <t>13602327609</t>
  </si>
  <si>
    <t>452127200311130636</t>
  </si>
  <si>
    <t>韦超斌</t>
  </si>
  <si>
    <t>马山县乔利乡北良村丹丁屯14-2号屯</t>
  </si>
  <si>
    <t>潘胜和</t>
  </si>
  <si>
    <t>13557188393</t>
  </si>
  <si>
    <t>45122920050826511X</t>
  </si>
  <si>
    <t>韦海浩</t>
  </si>
  <si>
    <t>大化县共和乡中良村百外屯</t>
  </si>
  <si>
    <t>黄春照</t>
  </si>
  <si>
    <t>15296879119</t>
  </si>
  <si>
    <t>452731200508185718</t>
  </si>
  <si>
    <t>韦宏福</t>
  </si>
  <si>
    <t>大化县大化镇古感村龙着屯73号屯</t>
  </si>
  <si>
    <t>潘梅英</t>
  </si>
  <si>
    <t>452731200401225425</t>
  </si>
  <si>
    <t>韦秋燕</t>
  </si>
  <si>
    <t>大化县贡川乡贡川村达上屯87号屯</t>
  </si>
  <si>
    <t>韦家欢</t>
  </si>
  <si>
    <t>15986142287</t>
  </si>
  <si>
    <t>451229200311100012</t>
  </si>
  <si>
    <t>韦稳飞</t>
  </si>
  <si>
    <t>大化县大化镇景山村合二屯22号屯</t>
  </si>
  <si>
    <t>韦生儒</t>
  </si>
  <si>
    <t>15078574898</t>
  </si>
  <si>
    <t>45122920050311091x</t>
  </si>
  <si>
    <t>何文晓</t>
  </si>
  <si>
    <t>大化县都阳镇满江村弄滚屯</t>
  </si>
  <si>
    <t>何升德</t>
  </si>
  <si>
    <t>452731200504180012</t>
  </si>
  <si>
    <t>黄煜</t>
  </si>
  <si>
    <t>大化县大化县乡建丰路村东1巷12号屯</t>
  </si>
  <si>
    <t>黄绿</t>
  </si>
  <si>
    <t>15807783161</t>
  </si>
  <si>
    <t>451229200403095425</t>
  </si>
  <si>
    <t>蓝丽桃</t>
  </si>
  <si>
    <t>大化县贡川乡龙勒村龙上屯15号屯</t>
  </si>
  <si>
    <t>蓝安德</t>
  </si>
  <si>
    <t>451229200412031810</t>
  </si>
  <si>
    <t>大化县江南乡合民龙村龙依屯</t>
  </si>
  <si>
    <t>卢有红</t>
  </si>
  <si>
    <t>15977838161</t>
  </si>
  <si>
    <t>452731199706153332</t>
  </si>
  <si>
    <t>罗荣中</t>
  </si>
  <si>
    <t>蒙美新</t>
  </si>
  <si>
    <t>17776181354</t>
  </si>
  <si>
    <t>452731200403085710</t>
  </si>
  <si>
    <t>毛东淞</t>
  </si>
  <si>
    <t>大化县大化镇古感村龙着移民区15号屯</t>
  </si>
  <si>
    <t>毛巴显</t>
  </si>
  <si>
    <t>18607633468</t>
  </si>
  <si>
    <t>451229200511192118</t>
  </si>
  <si>
    <t>蒙振辉</t>
  </si>
  <si>
    <t>大化县七百弄乡弄腾村卡同屯4号屯</t>
  </si>
  <si>
    <t>蒙森</t>
  </si>
  <si>
    <t>17774783769</t>
  </si>
  <si>
    <t>432531200507180616</t>
  </si>
  <si>
    <t>覃豪龙</t>
  </si>
  <si>
    <t>覃优玉</t>
  </si>
  <si>
    <t>13632312492</t>
  </si>
  <si>
    <t>452731200410262412</t>
  </si>
  <si>
    <t>覃善</t>
  </si>
  <si>
    <t>大化县板升乡升平村拉往屯21号屯</t>
  </si>
  <si>
    <t>覃安廷</t>
  </si>
  <si>
    <t>17878814046</t>
  </si>
  <si>
    <t>452731200310102411</t>
  </si>
  <si>
    <t>覃望</t>
  </si>
  <si>
    <t>大化县板升乡升平村拉考二屯15号屯</t>
  </si>
  <si>
    <t>覃建飞</t>
  </si>
  <si>
    <t>45273120040413481x</t>
  </si>
  <si>
    <t>韦捍洋</t>
  </si>
  <si>
    <t>广东白云区白云湖</t>
  </si>
  <si>
    <t>451229200103152758</t>
  </si>
  <si>
    <t>韦建柏</t>
  </si>
  <si>
    <t>大化县雅龙乡西村巴一屯</t>
  </si>
  <si>
    <t>韦朝海</t>
  </si>
  <si>
    <t>452731200405244826</t>
  </si>
  <si>
    <t>韦玉娜</t>
  </si>
  <si>
    <t>大化县大化镇春兴村弄师屯3号屯</t>
  </si>
  <si>
    <t>韦军民</t>
  </si>
  <si>
    <t>17776576761</t>
  </si>
  <si>
    <t>452731200302252129</t>
  </si>
  <si>
    <t>杨秀琴</t>
  </si>
  <si>
    <t>大化县七百弄乡保上村申洞屯</t>
  </si>
  <si>
    <t>杨世龙</t>
  </si>
  <si>
    <t>18176744196</t>
  </si>
  <si>
    <t>附件3</t>
  </si>
  <si>
    <t xml:space="preserve">            县（区）辖区（含自治区直、市直学校）12—17岁在校生摸底排查登记表</t>
  </si>
  <si>
    <t>此名单有漏掉的学生请在末尾补充。</t>
  </si>
  <si>
    <t xml:space="preserve">建议大家先使用筛选或搜索功能定位到本班或名字所在行再填写 </t>
  </si>
  <si>
    <t>操作示例视频</t>
  </si>
  <si>
    <t>填报单位：    大化二中                         填表人：                    联系电话(手机)：                           填报日期：  2021  年 8 月   日</t>
  </si>
  <si>
    <t>12至14岁名单在末尾处</t>
  </si>
  <si>
    <t>此名单要求8月12日10点前填写完成。</t>
  </si>
  <si>
    <t>第一针接种填否的要在后方备注原因</t>
  </si>
  <si>
    <t>接种地点</t>
  </si>
  <si>
    <t>完成填表率</t>
  </si>
  <si>
    <t>武鸣区东鸣社区卫生服务中心</t>
  </si>
  <si>
    <t>已打第一针：</t>
  </si>
  <si>
    <t>已打第二针：</t>
  </si>
  <si>
    <t>大化县岩滩镇乡六说村那供屯</t>
  </si>
  <si>
    <t>覃干</t>
  </si>
  <si>
    <t>大化县大化镇乡流水村弄吉板上屯</t>
  </si>
  <si>
    <t>12-14岁已打第一针：</t>
  </si>
  <si>
    <t>南丹县城关镇乡民行北路村28号屯</t>
  </si>
  <si>
    <t>15-17岁已打第一针：</t>
  </si>
  <si>
    <t>大化县大化乡达悟村内下屯</t>
  </si>
  <si>
    <t>大化县大化乡0村0屯</t>
  </si>
  <si>
    <t>12-14岁已打第二针：</t>
  </si>
  <si>
    <t>大化县岩滩乡棉山村六合屯</t>
  </si>
  <si>
    <t>15-17岁已打第二针：</t>
  </si>
  <si>
    <t>大化县北景乡平方村塘纳屯</t>
  </si>
  <si>
    <t>大化县北景乡六华村东暖屯</t>
  </si>
  <si>
    <t>大化县大化乡龙口村龙王屯</t>
  </si>
  <si>
    <t>大化县岩滩乡协和村良弄屯</t>
  </si>
  <si>
    <t>大化县岩滩乡吉发村那陇屯</t>
  </si>
  <si>
    <t>大化县大化乡镇南村47号屯</t>
  </si>
  <si>
    <t>大化县大化乡红电村塘洪屯</t>
  </si>
  <si>
    <t>大化县岩滩乡东扛村下屯</t>
  </si>
  <si>
    <t>已在广东预约</t>
  </si>
  <si>
    <t>大化姜圩</t>
  </si>
  <si>
    <t>大化县北景乡江栋村那板屯</t>
  </si>
  <si>
    <t>大化县大化乡文化路村五巷屯</t>
  </si>
  <si>
    <t>大化县北景乡京屯村延脚屯</t>
  </si>
  <si>
    <t>大化县北景乡弄冠村弄炳屯</t>
  </si>
  <si>
    <t>大化县都阳乡都阳村上塘屯</t>
  </si>
  <si>
    <t>大化县大化乡景山村百建屯</t>
  </si>
  <si>
    <t>大化县大化乡龙口村老圩屯</t>
  </si>
  <si>
    <t>大化县大化乡城内村百祥屯</t>
  </si>
  <si>
    <t>大化县北景乡平方村那塘屯</t>
  </si>
  <si>
    <t>大化县大化乡城北村二巷131号对面屯</t>
  </si>
  <si>
    <t>大化县大化乡城北村二巷151号屯</t>
  </si>
  <si>
    <t>大化县大化乡镇南村王秀大道屯</t>
  </si>
  <si>
    <t>大化县岩滩乡常吉村上吉二屯25号屯</t>
  </si>
  <si>
    <t>大化县大化乡景山村百凌屯</t>
  </si>
  <si>
    <t>大化县雅龙乡镇西村弄噜屯</t>
  </si>
  <si>
    <t>19(02)</t>
  </si>
  <si>
    <t xml:space="preserve">13岁已打第一针  </t>
  </si>
  <si>
    <t>大化县岩滩乡常吉村坡往屯</t>
  </si>
  <si>
    <t>大化县北景乡板兰村弄劳屯</t>
  </si>
  <si>
    <t>大化县岩滩乡协合村那用屯</t>
  </si>
  <si>
    <t>大化县都阳乡都阳村那兰屯</t>
  </si>
  <si>
    <t>大化县岩滩乡棉山村六路屯</t>
  </si>
  <si>
    <t>大化县岩滩乡棉山村良田屯</t>
  </si>
  <si>
    <t>大化县大化乡镇北村兴化路屯</t>
  </si>
  <si>
    <t>大化县雅龙乡宏伟 村弄后屯</t>
  </si>
  <si>
    <t>大化县大化乡文化路村三巷一里屯</t>
  </si>
  <si>
    <t>大化县北景乡江栋村万朝屯</t>
  </si>
  <si>
    <t>大化县岩滩乡棉山村棉圩屯</t>
  </si>
  <si>
    <t>大化县岩滩乡棉山村坡旁屯</t>
  </si>
  <si>
    <t>大化县都阳乡双福村龙红屯</t>
  </si>
  <si>
    <t>大化县都阳乡加城村加城屯</t>
  </si>
  <si>
    <t>大化县大化 乡流水村排堂屯</t>
  </si>
  <si>
    <t>大化县北景乡平方村塘那屯</t>
  </si>
  <si>
    <t>大化县岩滩乡六说村那供屯</t>
  </si>
  <si>
    <t>大化县大化乡古感村古劳屯</t>
  </si>
  <si>
    <t>大化县大化乡古河村古河屯</t>
  </si>
  <si>
    <t>阮湘</t>
  </si>
  <si>
    <t>大化县都阳乡武城村那当屯</t>
  </si>
  <si>
    <t>环江县洛阳乡洛阳村0屯</t>
  </si>
  <si>
    <t>马山县周鹿镇马周村布咙屯25-1号</t>
  </si>
  <si>
    <t>大化县大化乡镇北村城北西路屯</t>
  </si>
  <si>
    <t>大化县大化乡仁良村板覃屯</t>
  </si>
  <si>
    <t>板升乡卫生</t>
  </si>
  <si>
    <t>联系不上</t>
  </si>
  <si>
    <t>430523200308298834</t>
  </si>
  <si>
    <t>覃亮</t>
  </si>
  <si>
    <t>黄小平</t>
  </si>
  <si>
    <t>152778478873</t>
  </si>
  <si>
    <t>大化县大化乡坡了村坡了屯</t>
  </si>
  <si>
    <t>大化县大化乡城内村百件屯</t>
  </si>
  <si>
    <t>大化县岩滩乡棉山村六而屯</t>
  </si>
  <si>
    <t>大化县贡川乡下柳村0屯</t>
  </si>
  <si>
    <t>大化县贡川乡贡川村0屯</t>
  </si>
  <si>
    <t>大化县大化乡古感村红河屯</t>
  </si>
  <si>
    <t>马山县周鹿乡周鹿村0屯</t>
  </si>
  <si>
    <t>大化县发瑞乡那发村0屯</t>
  </si>
  <si>
    <t>大化县大化乡双排村新六屯</t>
  </si>
  <si>
    <t>452731200312212729</t>
  </si>
  <si>
    <t>陆卫露</t>
  </si>
  <si>
    <t>大化县雅龙乡温和村弄仰屯</t>
  </si>
  <si>
    <t>韦桂花</t>
  </si>
  <si>
    <t>大化县大化乡上旗村0屯</t>
  </si>
  <si>
    <t>大化县岩滩乡下皇村弄简屯</t>
  </si>
  <si>
    <t>巴马县东兰乡东山村0屯</t>
  </si>
  <si>
    <t>大化县岩滩乡棉山村那马屯</t>
  </si>
  <si>
    <t>大化县北景乡江冻村平吉屯</t>
  </si>
  <si>
    <t>大化县大化乡景山村那利屯</t>
  </si>
  <si>
    <t>大化县大化乡亮山村建卜屯</t>
  </si>
  <si>
    <t>大化县岩滩乡协和村那照屯</t>
  </si>
  <si>
    <t>大化县岩滩乡古龙村下敢屯</t>
  </si>
  <si>
    <t>大化县共和乡共和 村皂局屯</t>
  </si>
  <si>
    <t>大化县大化乡流水村勤祥屯</t>
  </si>
  <si>
    <t>大化县贡川乡等管村0屯</t>
  </si>
  <si>
    <t>大化县北景乡那色村音圩屯</t>
  </si>
  <si>
    <t>大化县大化乡古肖村0屯</t>
  </si>
  <si>
    <t>452731200405053616</t>
  </si>
  <si>
    <t>唐熔峰</t>
  </si>
  <si>
    <t>大化县北景乡江栋村那关屯</t>
  </si>
  <si>
    <t>唐阳</t>
  </si>
  <si>
    <t>大化县都阳镇乡都阳村那吉屯</t>
  </si>
  <si>
    <t>大化县贡川乡隆江村板内屯</t>
  </si>
  <si>
    <t>大化昙体育馆</t>
  </si>
  <si>
    <t>大化县北景乡汉达村弄才屯</t>
  </si>
  <si>
    <t>大化县都阳乡忠武村那沙屯</t>
  </si>
  <si>
    <t>大化县大化乡村屯</t>
  </si>
  <si>
    <t>大化县都阳乡都阳村上周屯</t>
  </si>
  <si>
    <t>大化县岩滩乡协合村作度屯</t>
  </si>
  <si>
    <t>大化县岩滩乡吉发村百远屯</t>
  </si>
  <si>
    <t>大化县都阳乡满江村满福屯</t>
  </si>
  <si>
    <t>大化县大化乡龙马村古乐屯</t>
  </si>
  <si>
    <t>大化县兴化乡149号村0屯</t>
  </si>
  <si>
    <t>大化县都阳乡武城村那坡屯</t>
  </si>
  <si>
    <t>大化县都阳乡加城村中加屯</t>
  </si>
  <si>
    <t>大化县都阳乡忠武村那安屯</t>
  </si>
  <si>
    <t>大化县都阳乡中团村中团屯</t>
  </si>
  <si>
    <t>大化县大化乡双排村下舍屯38号屯</t>
  </si>
  <si>
    <t>大化县都阳乡都阳村新街屯</t>
  </si>
  <si>
    <t>大化县大化乡红河北路村152号屯</t>
  </si>
  <si>
    <t>大化县雅龙乡镇西村弄广屯</t>
  </si>
  <si>
    <t>大化县贡川乡贡川村叮甫  屯</t>
  </si>
  <si>
    <t>大化县大化镇乡大调村单邱屯</t>
  </si>
  <si>
    <t>大化县大化乡上旗村外二屯</t>
  </si>
  <si>
    <t>大化县岩滩乡下皇村甘怀屯</t>
  </si>
  <si>
    <t>大化县大化乡红电东路村152号屯</t>
  </si>
  <si>
    <t>大化县大化乡羌圩村健康屯</t>
  </si>
  <si>
    <t>大化县大化乡达悟村吾一屯</t>
  </si>
  <si>
    <t>大化县北景乡江栋村那除屯</t>
  </si>
  <si>
    <t>大化县北景乡弄冠村弄摸屯</t>
  </si>
  <si>
    <t>未知原因</t>
  </si>
  <si>
    <t>大化县大化乡水电工程局村桥北29栋2单元1楼1075号屯</t>
  </si>
  <si>
    <t>大化县都阳乡红都街村18号屯</t>
  </si>
  <si>
    <t>大化县岩滩乡吉发村山下屯</t>
  </si>
  <si>
    <t>大化县大化乡凤翔村下九屯</t>
  </si>
  <si>
    <t>大化县岩滩乡东扛村下仙屯</t>
  </si>
  <si>
    <t>安溪县蓝田乡内春村0屯</t>
  </si>
  <si>
    <t>医生说八月份才能打</t>
  </si>
  <si>
    <t>大化县都阳乡双福村坡强屯</t>
  </si>
  <si>
    <t>大化县雅龙乡镇西村弄坤屯</t>
  </si>
  <si>
    <t>大化县大化乡百秀村龙泉屯</t>
  </si>
  <si>
    <t>大化县都阳乡都阳村拉万屯</t>
  </si>
  <si>
    <t>大化县岩滩乡棉山村板球屯</t>
  </si>
  <si>
    <t>还未预约上</t>
  </si>
  <si>
    <t>大化县岩滩乡常吉村那拉屯</t>
  </si>
  <si>
    <t>大化县大化乡流水村巴雷屯</t>
  </si>
  <si>
    <t>大化县大化乡大调村赶外屯</t>
  </si>
  <si>
    <t>大化县大化乡城北四巷1里村14号屯</t>
  </si>
  <si>
    <t>大化县岩滩乡古龙村下共屯</t>
  </si>
  <si>
    <t>大化县岩滩乡吉发村六旺屯</t>
  </si>
  <si>
    <t>大化县岩滩镇乡东扛村岩桃屯</t>
  </si>
  <si>
    <t>大化县大化镇乡亮山村古茶屯</t>
  </si>
  <si>
    <t>大化县岩滩乡协合村上能屯</t>
  </si>
  <si>
    <t>大化县岩滩乡六说村六说屯</t>
  </si>
  <si>
    <t>大化县北景乡平方村同乐屯</t>
  </si>
  <si>
    <t>大化县大化乡古感村古思屯</t>
  </si>
  <si>
    <t>大化县都阳乡都阳村那吉屯</t>
  </si>
  <si>
    <t>大化县曦龙湾乡35栋3单元202村0屯</t>
  </si>
  <si>
    <t>大化县大化乡流水村东娥屯</t>
  </si>
  <si>
    <t>大化县大化乡仁良村庭庙屯</t>
  </si>
  <si>
    <t>大化县岩滩乡常吉村那乐屯</t>
  </si>
  <si>
    <t>大化县大化乡景山村板中屯</t>
  </si>
  <si>
    <t>大化县大化乡流水村立番屯</t>
  </si>
  <si>
    <t>大化县百马乡永靖村那料一队</t>
  </si>
  <si>
    <t>大化县岩滩镇协和村上能屯8号</t>
  </si>
  <si>
    <t>大化县大调村勒下屯20号</t>
  </si>
  <si>
    <t>大化建丰北路东七巷一里九号</t>
  </si>
  <si>
    <t>大化县江南乡下严屯</t>
  </si>
  <si>
    <t>蒙女荣</t>
  </si>
  <si>
    <t>大化县北景乡京屯村劳屯</t>
  </si>
  <si>
    <t>大化县岩滩乡常吉村那谷屯</t>
  </si>
  <si>
    <t>大化县都阳乡红都村红都街屯</t>
  </si>
  <si>
    <t>大化县大化乡兴化路村32号屯</t>
  </si>
  <si>
    <t>大化县都阳乡尚武村板甘屯</t>
  </si>
  <si>
    <t>大化县大化乡双排村那卜屯</t>
  </si>
  <si>
    <t>大化县岩滩乡协合村那照屯</t>
  </si>
  <si>
    <t>大化县大化乡建丰路村217号屯</t>
  </si>
  <si>
    <t>大化县大化乡育才路村113号屯</t>
  </si>
  <si>
    <t>大化县大化乡古感村红坡屯</t>
  </si>
  <si>
    <t>15177915153</t>
  </si>
  <si>
    <t>大化县岩滩乡常吉村拉好屯</t>
  </si>
  <si>
    <t>都安县地苏乡赞字村0屯</t>
  </si>
  <si>
    <t>大化县大化乡百秀村红星屯</t>
  </si>
  <si>
    <t>大化县大化乡城内村大村屯</t>
  </si>
  <si>
    <t>大化县大化乡城内村丹情屯</t>
  </si>
  <si>
    <t>大化县大化乡东明村257号屯</t>
  </si>
  <si>
    <t>大化县都阳乡加城村上加屯</t>
  </si>
  <si>
    <t>大化县大化乡凤翔村单现屯</t>
  </si>
  <si>
    <t>大化县七百弄弄合村弄石屯</t>
  </si>
  <si>
    <t>18172473896</t>
  </si>
  <si>
    <t>大化县大化乡红电村296号屯</t>
  </si>
  <si>
    <t>大化县下新冠疫苗大型临时接种点</t>
  </si>
  <si>
    <t>大化县大化乡兴华路二巷一里99号</t>
  </si>
  <si>
    <t>大化县大化乡江南村板浪屯</t>
  </si>
  <si>
    <t>大化县大化乡双排村排下屯</t>
  </si>
  <si>
    <t xml:space="preserve">大化县雅龙乡红日村弄雅屯
</t>
  </si>
  <si>
    <t>大化县大化乡双排村六流屯</t>
  </si>
  <si>
    <t>大化县都阳乡武城村那路屯</t>
  </si>
  <si>
    <t>大化县华宇佳旺斯乡0村0屯</t>
  </si>
  <si>
    <t>大化县北景乡板兰村卡分屯</t>
  </si>
  <si>
    <t>大化县临时接种点</t>
  </si>
  <si>
    <t>大化县镇南乡红电街村0屯</t>
  </si>
  <si>
    <t>大化县大化镇龙口村雷旺屯9号</t>
  </si>
  <si>
    <t>15177892990</t>
  </si>
  <si>
    <t>大化县北景乡汉达 村吞豆屯</t>
  </si>
  <si>
    <t>大化县北景乡平方村平杜屯</t>
  </si>
  <si>
    <t>来南宁集训</t>
  </si>
  <si>
    <t>大化县大化乡春兴村刁社屯</t>
  </si>
  <si>
    <t>来南宁培训</t>
  </si>
  <si>
    <t>大化县岩滩乡下皇村东鸟屯</t>
  </si>
  <si>
    <t>大化县大化乡双排村刁旺屯</t>
  </si>
  <si>
    <t xml:space="preserve">  县体育馆</t>
  </si>
  <si>
    <t>先体育馆</t>
  </si>
  <si>
    <t>一直在大化镇 未出行</t>
  </si>
  <si>
    <t>1909班</t>
  </si>
  <si>
    <t>大化县大化乡定任 村波峦屯</t>
  </si>
  <si>
    <t>县体育馆</t>
  </si>
  <si>
    <t>大化县大化乡百秀村六圩屯</t>
  </si>
  <si>
    <t>大化县雅龙乡镇西村弄吞屯</t>
  </si>
  <si>
    <t>大化县江南乡江洲村0屯</t>
  </si>
  <si>
    <t>大化县都阳乡都阳村红都街屯</t>
  </si>
  <si>
    <t>大化县岩滩乡东杠村岩桃屯</t>
  </si>
  <si>
    <t>大化县大化镇乡工程局村31栋屯</t>
  </si>
  <si>
    <t>大化县大化乡百凌3号村0屯</t>
  </si>
  <si>
    <t>大化县岩滩镇乡协合村那用屯</t>
  </si>
  <si>
    <t>大化县大化乡凤翔村六上屯</t>
  </si>
  <si>
    <t>大化县育才路西二巷新艺画室</t>
  </si>
  <si>
    <t>校外培训</t>
  </si>
  <si>
    <t>大化县都阳乡都阳村六城屯</t>
  </si>
  <si>
    <t>在南宁培训</t>
  </si>
  <si>
    <t>大化县大化乡龙口村勤往屯</t>
  </si>
  <si>
    <t>大化县北景乡平方村六鲁屯</t>
  </si>
  <si>
    <t>大化县大化镇定任村坡鸾屯</t>
  </si>
  <si>
    <t>覃月淑</t>
  </si>
  <si>
    <t>大化县板升乡弄立弄结屯</t>
  </si>
  <si>
    <t>大化县  板升乡八好村弄麻屯3号</t>
  </si>
  <si>
    <t>罗瑟锋</t>
  </si>
  <si>
    <t>大化县大化乡古感村龙着屯</t>
  </si>
  <si>
    <t>大化县大化乡0村板洪屯</t>
  </si>
  <si>
    <t>生病住院</t>
  </si>
  <si>
    <t>大化县大化乡龙口村龙慢屯</t>
  </si>
  <si>
    <t>马山县白山镇西华路东二巷</t>
  </si>
  <si>
    <t>在家</t>
  </si>
  <si>
    <t>大化县都阳乡武城村百并屯</t>
  </si>
  <si>
    <t>大化县大化乡新洪村板下屯</t>
  </si>
  <si>
    <t>大化县大化乡仁良村边弄屯</t>
  </si>
  <si>
    <t>大化县大化乡亮山村沙瓜屯23号屯</t>
  </si>
  <si>
    <t>大化县大化乡流水村那安屯</t>
  </si>
  <si>
    <t>大化县都阳镇乡都阳村红都街屯</t>
  </si>
  <si>
    <t>培训艺术</t>
  </si>
  <si>
    <t>古河医院</t>
  </si>
  <si>
    <t>大化县岩滩乡协和村六勒屯</t>
  </si>
  <si>
    <t>大化县岩滩乡下皇村说欢屯</t>
  </si>
  <si>
    <t>大化县大化乡春兴村弄师屯</t>
  </si>
  <si>
    <t>大化县都阳乡忠武村东朝屯</t>
  </si>
  <si>
    <t>在外培训</t>
  </si>
  <si>
    <t>大化县大化乡仁良村徐下27号屯</t>
  </si>
  <si>
    <t>大化县岩滩镇乡古龙村那女屯</t>
  </si>
  <si>
    <t>大化县大化乡景山村板别屯</t>
  </si>
  <si>
    <t>大化县大化乡兴化路村226号屯</t>
  </si>
  <si>
    <t>大化县北景乡那色村北景屯</t>
  </si>
  <si>
    <t>大化 县六也 乡和平村新勒屯</t>
  </si>
  <si>
    <t>大化县六也 乡弄茶村宏吉屯</t>
  </si>
  <si>
    <t>大化县北景乡平方村九良屯</t>
  </si>
  <si>
    <t>大化 县大化 乡双排村板内屯</t>
  </si>
  <si>
    <t>艺术培训</t>
  </si>
  <si>
    <t>大化县岩滩乡下皇村皇屯</t>
  </si>
  <si>
    <t>大化县大化乡双排村东盆屯</t>
  </si>
  <si>
    <t>大化县北景乡可考村下荣屯</t>
  </si>
  <si>
    <t>大化县岩滩乡东扛村那板屯</t>
  </si>
  <si>
    <t>大化县大化乡亮山村下地屯</t>
  </si>
  <si>
    <t>大化县岩滩乡常吉村拉米屯</t>
  </si>
  <si>
    <t>大化县大化镇乡百秀村六圩屯</t>
  </si>
  <si>
    <t>大化县都阳镇乡双福村红龙屯</t>
  </si>
  <si>
    <t>大化县镇北文化路北八巷9号</t>
  </si>
  <si>
    <t>大化县岩滩乡下皇村良往屯</t>
  </si>
  <si>
    <t>大化县大化乡大化村红河北路151号屯</t>
  </si>
  <si>
    <t>大化县大化镇乡达悟村内上屯</t>
  </si>
  <si>
    <t>大化县大化镇乡红电街村0屯</t>
  </si>
  <si>
    <t>大化县岩滩乡坡往村拉好屯</t>
  </si>
  <si>
    <t>南宁市西乡塘区心圩街道高新大道103号图南画室</t>
  </si>
  <si>
    <t>大化县大化镇乡景山村塘地屯</t>
  </si>
  <si>
    <t>大化县江南乡江洲村街二巷063号屯</t>
  </si>
  <si>
    <t>大化县古河乡伏龙村0屯</t>
  </si>
  <si>
    <t>大化县都阳乡满江村曾屯</t>
  </si>
  <si>
    <t>大化县大化镇乡流水村板江屯</t>
  </si>
  <si>
    <t>大化县岩滩乡棉山村板华屯</t>
  </si>
  <si>
    <t>第二针要42天才能接种。</t>
  </si>
  <si>
    <t>大化县大化乡敦肃村和开屯</t>
  </si>
  <si>
    <t>大化县都阳乡都阳村排乐屯</t>
  </si>
  <si>
    <t>大化县大化乡新华西路84号村84号屯</t>
  </si>
  <si>
    <t>大化县北景乡那色村洞平屯</t>
  </si>
  <si>
    <t>大化县岩滩乡东扛村定吾屯</t>
  </si>
  <si>
    <t>大化县大化乡大化村红电街南路1号5区1栋四楼3单元10室屯</t>
  </si>
  <si>
    <t>大化县大化乡新民路村十三巷屯</t>
  </si>
  <si>
    <t>大化县大化乡敦肃村水上屯</t>
  </si>
  <si>
    <t>已完成</t>
  </si>
  <si>
    <t>大化县0乡0村0屯</t>
  </si>
  <si>
    <t>大化瑶族自治县百马乡登排村百炼八队</t>
  </si>
  <si>
    <t>黄兰青</t>
  </si>
  <si>
    <t>大化县大化乡村波乱屯</t>
  </si>
  <si>
    <t>大化县大化乡双排村东盆屯23号屯</t>
  </si>
  <si>
    <t>大化县北景乡弄冠村弄老屯</t>
  </si>
  <si>
    <t>大化县大化乡建丰路村20号屯</t>
  </si>
  <si>
    <t>大化县大化乡亮山村东叠屯</t>
  </si>
  <si>
    <t>大化县大化镇乡达悟村刁兰屯</t>
  </si>
  <si>
    <t>大化县北景乡可考村可考屯</t>
  </si>
  <si>
    <t>19（13）</t>
  </si>
  <si>
    <t>大化县瑶族自治县大化镇红河北路152号</t>
  </si>
  <si>
    <t>大化县大化镇乡村屯</t>
  </si>
  <si>
    <t>大化县岩滩乡协和村东灵二屯</t>
  </si>
  <si>
    <t>大化县大化乡万利巷村9号屯</t>
  </si>
  <si>
    <t>大化镇红电街南路525号</t>
  </si>
  <si>
    <t>大化县新洪村板下屯3号</t>
  </si>
  <si>
    <t>大化县大化乡大化村大化屯</t>
  </si>
  <si>
    <t>大化县岩滩乡六说村城下屯</t>
  </si>
  <si>
    <t>大化县岩滩乡吉发村那内屯</t>
  </si>
  <si>
    <t>大化县北景乡平方村良下屯</t>
  </si>
  <si>
    <t>大化县大化镇乡春兴村板么屯</t>
  </si>
  <si>
    <t>大化县大化乡上旗村下刁屯</t>
  </si>
  <si>
    <t>大化县大化乡龙口村巴乐屯</t>
  </si>
  <si>
    <t>大化县大化乡百秀村红星新屯</t>
  </si>
  <si>
    <t>大化县都阳乡忠武村板江屯</t>
  </si>
  <si>
    <t>大化县北景乡京屯村那当屯</t>
  </si>
  <si>
    <t>大化县大化镇乡芭歪村屯</t>
  </si>
  <si>
    <t>大化县北景乡那色村北景街屯</t>
  </si>
  <si>
    <t>大化县大化乡龙口村甘马屯</t>
  </si>
  <si>
    <t>大化县百马乡坡楼村0屯</t>
  </si>
  <si>
    <t>大化县大化乡城内村34号屯</t>
  </si>
  <si>
    <t>大化县大化镇乡古感村古肖屯</t>
  </si>
  <si>
    <t>大化县北景乡平方村那层屯</t>
  </si>
  <si>
    <t>19（14）</t>
  </si>
  <si>
    <t>大化县岩滩乡古龙村古龙屯</t>
  </si>
  <si>
    <t>大化县岩滩乡协合村六律屯</t>
  </si>
  <si>
    <t>大化县大化乡建丰路195号村0屯</t>
  </si>
  <si>
    <t>大化县岩滩镇乡吉发村那内屯</t>
  </si>
  <si>
    <t>大化县都阳乡都阳街村0屯</t>
  </si>
  <si>
    <t>大化县北景乡平方村25屯</t>
  </si>
  <si>
    <t>大化县大化乡春兴村东林屯</t>
  </si>
  <si>
    <t>大化县雅龙乡镇西村弄瑶屯</t>
  </si>
  <si>
    <t>大化县大化镇乡亮山村局屯</t>
  </si>
  <si>
    <t>大化县大化镇乡流水村板内屯</t>
  </si>
  <si>
    <t>广东东莞塘厦体育馆</t>
  </si>
  <si>
    <t>大化县大化乡大化村文化路北六巷屯</t>
  </si>
  <si>
    <t>大化县大化乡建丰村东二巷22号屯</t>
  </si>
  <si>
    <t>大化县大化乡双排村六甲屯</t>
  </si>
  <si>
    <t>镇西卫生所</t>
  </si>
  <si>
    <t>大化县大化镇乡凤翔村下石屯</t>
  </si>
  <si>
    <t>45273120040321242X</t>
  </si>
  <si>
    <t>覃玲芳</t>
  </si>
  <si>
    <t>覃建华</t>
  </si>
  <si>
    <t>大化县大化乡大化村城北四巷七里9号屯</t>
  </si>
  <si>
    <t>大化县大化乡龙口村社齐屯</t>
  </si>
  <si>
    <t>大化县大化乡大化村兴化路301号屯</t>
  </si>
  <si>
    <t>大化县大化乡红河南路村0屯</t>
  </si>
  <si>
    <t>45122920051105062X</t>
  </si>
  <si>
    <t>南宁市西乡塘区桃花源小区h1栋1单元601号</t>
  </si>
  <si>
    <t>大化县岩滩乡下皇村百达屯</t>
  </si>
  <si>
    <t>大化县都 阳乡双福村那休屯</t>
  </si>
  <si>
    <t>大化县都 阳乡武城村岩朝屯</t>
  </si>
  <si>
    <t>大化县大化镇乡镇北村0屯</t>
  </si>
  <si>
    <t>大化县百马乡下和村姆求屯20号屯</t>
  </si>
  <si>
    <t xml:space="preserve">
百马乡卫生院</t>
  </si>
  <si>
    <t>大化县北景乡六华村百隘屯</t>
  </si>
  <si>
    <t>大化县都阳乡满江村六算屯</t>
  </si>
  <si>
    <t>大化县大化乡古感村甘侃屯</t>
  </si>
  <si>
    <t>大化县岩滩乡协和村那卖屯</t>
  </si>
  <si>
    <t>大化县北景乡京村六德屯</t>
  </si>
  <si>
    <t>大化县都阳乡红都街村0屯</t>
  </si>
  <si>
    <t>大化县古文乡乃良村0屯</t>
  </si>
  <si>
    <t>广东省广州市白云区长红长湴新村</t>
  </si>
  <si>
    <t>大化县都阳乡红都街村421号屯</t>
  </si>
  <si>
    <t>大化县羌圩乡洪筹村袍衧屯</t>
  </si>
  <si>
    <t>大化文昌西路</t>
  </si>
  <si>
    <t>大化县大化乡流水村下庆屯</t>
  </si>
  <si>
    <t>大化县北景乡那色村屯</t>
  </si>
  <si>
    <t>大化县都阳乡都阳村那贯屯</t>
  </si>
  <si>
    <t>大化县岩滩乡吉发村那纳屯</t>
  </si>
  <si>
    <t>大化县大化乡敦肃村内局屯</t>
  </si>
  <si>
    <t>大化县大化乡敦粛村先香屯</t>
  </si>
  <si>
    <t>大化县大化乡流水村板谨屯</t>
  </si>
  <si>
    <t>大化县大化乡流水村外下屯</t>
  </si>
  <si>
    <t>大化县大化乡景山村更叩屯</t>
  </si>
  <si>
    <t>大化县大化乡红电东路村屯</t>
  </si>
  <si>
    <t>大化县大化乡亮山村单厂屯</t>
  </si>
  <si>
    <t>大化县大化乡工程局村屯</t>
  </si>
  <si>
    <t>大化县大化乡凤翔村板上屯</t>
  </si>
  <si>
    <t>大化县大化镇乡百秀村百秀屯</t>
  </si>
  <si>
    <t>18278863011</t>
  </si>
  <si>
    <t>15807784214</t>
  </si>
  <si>
    <t>大化县北景镇乡六华村良米屯</t>
  </si>
  <si>
    <t>18977894578</t>
  </si>
  <si>
    <t>大化县大化乡流水村板外屯</t>
  </si>
  <si>
    <t>大化县岩滩乡吉发村发山屯</t>
  </si>
  <si>
    <t>大化县大化镇乡大调村四屯</t>
  </si>
  <si>
    <t>大化县大化乡凤翔村板石屯</t>
  </si>
  <si>
    <t>大化县北景乡平方村平社屯</t>
  </si>
  <si>
    <t>大化县大化乡达悟村弄角屯</t>
  </si>
  <si>
    <t>大化县都阳乡忠武村那恩屯</t>
  </si>
  <si>
    <t>大化县北景乡京屯村那仇屯</t>
  </si>
  <si>
    <t>大化县大化乡古感路村20号屯</t>
  </si>
  <si>
    <t>大化县大化镇乡龙口村甘马屯</t>
  </si>
  <si>
    <t>大化县岩滩乡常吉村良防屯</t>
  </si>
  <si>
    <t>大化县北景乡江栋村平吉屯</t>
  </si>
  <si>
    <t>大化县大化乡大调村百日屯</t>
  </si>
  <si>
    <t>大化县岩滩乡吉发村六马屯</t>
  </si>
  <si>
    <t>人化二中</t>
  </si>
  <si>
    <t>大化县大化乡双排村端外屯</t>
  </si>
  <si>
    <t>大化县岩滩镇吉发村山上三屯10号</t>
  </si>
  <si>
    <t>大化瑶族自治县共和乡弄乐村床下屯32号</t>
  </si>
  <si>
    <t>广西大化县北景镇板兰村英二屯22号</t>
  </si>
  <si>
    <t>广西大化县大化镇清坡村行下屯</t>
  </si>
  <si>
    <t>韦喜柏</t>
  </si>
  <si>
    <t>广西河池市大化县六也乡新街2屯1号</t>
  </si>
  <si>
    <t>17807833 45</t>
  </si>
  <si>
    <t>大化县大化乡文昌西路村0屯</t>
  </si>
  <si>
    <t>大化县大化镇大调村局一屯13号</t>
  </si>
  <si>
    <t>大化县北景乡那色村0屯</t>
  </si>
  <si>
    <t>大化县流水村内元屯</t>
  </si>
  <si>
    <t>大化县雅龙乡镇西村弄香屯</t>
  </si>
  <si>
    <t>大化县雅龙乡镇西村弄旺屯</t>
  </si>
  <si>
    <t>大化县0乡达悟村巴角屯</t>
  </si>
  <si>
    <t>大化县古河乡古河村0屯</t>
  </si>
  <si>
    <t>大化县大化乡古感村苏烈屯</t>
  </si>
  <si>
    <t>唐秀明</t>
  </si>
  <si>
    <t>大化县大调乡山洪屯30号</t>
  </si>
  <si>
    <t>大化县塘沽路乡159号村0屯</t>
  </si>
  <si>
    <t>大化县大调乡定龙村0屯</t>
  </si>
  <si>
    <t>大化县大化乡城内村外林屯</t>
  </si>
  <si>
    <t>大化县大化乡景山村塘鱼屯</t>
  </si>
  <si>
    <t>大化县大化乡大化村红电街古感路137号屯</t>
  </si>
  <si>
    <t>大化县大化乡亮山村巴玩屯</t>
  </si>
  <si>
    <t>大化县都阳乡忠武村那算屯</t>
  </si>
  <si>
    <t>大化县坡了村坡了屯36号</t>
  </si>
  <si>
    <t>大化县北景乡江栋村说吞屯</t>
  </si>
  <si>
    <t>大化县大化乡亮山村巴独屯</t>
  </si>
  <si>
    <t>大化县北景乡江洞村街上屯</t>
  </si>
  <si>
    <t>大化县岩滩乡协合村定豆屯</t>
  </si>
  <si>
    <t>大化县岩滩乡吉发村那发屯</t>
  </si>
  <si>
    <t>大化县北景乡那色村街上屯</t>
  </si>
  <si>
    <t>大化县北景乡汉达村上达屯</t>
  </si>
  <si>
    <t>大化县都阳乡都 阳村都阳屯</t>
  </si>
  <si>
    <t xml:space="preserve"> 大化县北景乡江栋村必力屯</t>
  </si>
  <si>
    <t>大化县大化乡流水村那板屯</t>
  </si>
  <si>
    <t>大化县北 景乡京屯村那乙屯</t>
  </si>
  <si>
    <t>大化县北景乡安兰村龙拐屯</t>
  </si>
  <si>
    <t>大化县大化乡大调村军内屯</t>
  </si>
  <si>
    <t>大化县北景乡那色村那色屯</t>
  </si>
  <si>
    <t xml:space="preserve"> 大化县荣华乡0村0屯</t>
  </si>
  <si>
    <t>大化县北景乡平方村下栏屯</t>
  </si>
  <si>
    <t>大化县大化乡乍良村下欠屯</t>
  </si>
  <si>
    <t>452731200411164822</t>
  </si>
  <si>
    <t>大化县大化镇亮山村建卜屯12号</t>
  </si>
  <si>
    <t>韦兴煌</t>
  </si>
  <si>
    <t>452731200401026020</t>
  </si>
  <si>
    <t>452731200408055721</t>
  </si>
  <si>
    <t>大化县红电街东路乡三巷村0屯</t>
  </si>
  <si>
    <t>452731200407063922</t>
  </si>
  <si>
    <t>452731200310045111</t>
  </si>
  <si>
    <t>451224200309113314</t>
  </si>
  <si>
    <t>452731200406260916</t>
  </si>
  <si>
    <t>45122920040301092X</t>
  </si>
  <si>
    <t>大化县都阳乡加城村那雷屯</t>
  </si>
  <si>
    <t>大化县岩滩乡协和村那浪屯</t>
  </si>
  <si>
    <t>大化县都阳乡双福村吉屯</t>
  </si>
  <si>
    <t>大化县岩滩乡吉发村吉鸾屯</t>
  </si>
  <si>
    <t>大化县大化乡文化路村236号屯</t>
  </si>
  <si>
    <t>大新县湖润镇</t>
  </si>
  <si>
    <t>大化县大化乡仁良村东下屯</t>
  </si>
  <si>
    <t>大化县大化乡加司村单仁屯</t>
  </si>
  <si>
    <t>大化县大化乡红电街村南路637号屯</t>
  </si>
  <si>
    <t>大化县大化乡万利村64号屯</t>
  </si>
  <si>
    <t>大化县大化乡大调村弄目屯</t>
  </si>
  <si>
    <t>大化县大化乡古感村古肖屯</t>
  </si>
  <si>
    <t>大化县北景乡那色村那冠屯</t>
  </si>
  <si>
    <t>大化县六也乡华善村0屯</t>
  </si>
  <si>
    <t>大化县大化乡流水村板新屯</t>
  </si>
  <si>
    <t>大化县北景乡江栋村必力屯</t>
  </si>
  <si>
    <t>马山县周鹿镇乡石塘村甘古屯</t>
  </si>
  <si>
    <t>马山县周鹿镇乡琴马村潘灯屯</t>
  </si>
  <si>
    <t>大化县大化镇乡工程局村红河北路屯</t>
  </si>
  <si>
    <t>大化县都阳镇乡双福村上林屯27号屯</t>
  </si>
  <si>
    <t>巴马县乙圩乡巴岩村那达屯</t>
  </si>
  <si>
    <t>20（1）</t>
  </si>
  <si>
    <t>大化县岩滩镇乡吉发村江洪屯15号屯</t>
  </si>
  <si>
    <t>大化县七百弄乡弄雄村木耳屯6号</t>
  </si>
  <si>
    <t>大化县大化镇乡红河北路村57号屯</t>
  </si>
  <si>
    <t>大化县七百弄乡弄合村西满屯59号</t>
  </si>
  <si>
    <t>20（01）</t>
  </si>
  <si>
    <t>大化县岩滩镇乡左岸东路8号屯</t>
  </si>
  <si>
    <t>大化县大化镇乡百秀村红星屯</t>
  </si>
  <si>
    <t>大化县大化镇乡塘古路村40号屯</t>
  </si>
  <si>
    <t>黄小飞</t>
  </si>
  <si>
    <t>大化县都阳镇乡都阳村中团屯58号屯</t>
  </si>
  <si>
    <t>大化县北景镇乡板兰村老好屯</t>
  </si>
  <si>
    <t>大化县大化镇乡龙马村龙着屯2号屯</t>
  </si>
  <si>
    <t>上林县三里镇乡山河村岜妻庄32号屯</t>
  </si>
  <si>
    <t>马山县林圩镇乡伏兴村上覃屯28号屯</t>
  </si>
  <si>
    <t>大化县都阳镇乡都阳村红都街325号屯</t>
  </si>
  <si>
    <t>大化县大化镇乡上旗村古下屯3号屯</t>
  </si>
  <si>
    <t>大化县都阳镇乡加城村那户屯</t>
  </si>
  <si>
    <t>大化县岩滩镇乡下皇村皇三屯</t>
  </si>
  <si>
    <t>大化县雅龙乡镇西村凡上屯</t>
  </si>
  <si>
    <t>大化县都阳镇乡双福村头桥屯</t>
  </si>
  <si>
    <t>大化县大化镇乡大调村龙布屯</t>
  </si>
  <si>
    <t>大化县大化镇乡流水村中一屯</t>
  </si>
  <si>
    <t>大化县岩滩镇乡棉山村板林屯14号屯</t>
  </si>
  <si>
    <t>大化县大化镇乡龙口村雷旺屯9号屯</t>
  </si>
  <si>
    <t>大化县大化镇乡龙马村塘党屯77号屯</t>
  </si>
  <si>
    <t>大化县大化镇乡双排村松干屯</t>
  </si>
  <si>
    <t>在广东，未带身份证</t>
  </si>
  <si>
    <t>大化县大化镇乡达悟村五三屯33号屯</t>
  </si>
  <si>
    <t>大化县大化镇乡古感村坡球屯18号屯</t>
  </si>
  <si>
    <t>大化县岩滩镇乡协合村东灵二屯</t>
  </si>
  <si>
    <t>大化县大化镇乡凤翔村弄乃屯26号屯</t>
  </si>
  <si>
    <t>大化县大化镇乡百秀村红星屯89号屯</t>
  </si>
  <si>
    <t>大化县大化镇乡流水村新仰屯</t>
  </si>
  <si>
    <t>大化县大化镇乡城内村丹丈屯7号屯</t>
  </si>
  <si>
    <t>大化县大化镇乡波了村定马屯27号屯</t>
  </si>
  <si>
    <t>大化县北景镇乡平方村良下屯</t>
  </si>
  <si>
    <t>大化县北景镇平方村良下屯65号</t>
  </si>
  <si>
    <t>大化县大化镇乡凤翔村下甫屯12号屯</t>
  </si>
  <si>
    <t>大化县百马乡下和村娅伴屯10号屯</t>
  </si>
  <si>
    <t>大化县龙马村龙着屯2号</t>
  </si>
  <si>
    <t>大化县岩滩镇乡棉山村六炸屯6号屯</t>
  </si>
  <si>
    <t>大化县岩滩镇乡棉山村棉一屯11号屯</t>
  </si>
  <si>
    <t>大化县北景镇乡京屯村那乙屯</t>
  </si>
  <si>
    <t>20（02）</t>
  </si>
  <si>
    <t>大化县大化镇乡大化镇村红电南路152号屯</t>
  </si>
  <si>
    <t>大化县大化镇乡百秀村百齐屯12号屯</t>
  </si>
  <si>
    <t>大化县七百弄乡弄合村弄根屯2号屯</t>
  </si>
  <si>
    <t>452731200404152110</t>
  </si>
  <si>
    <t>大化七县百弄乡弄腾村弄结屯</t>
  </si>
  <si>
    <t>蒙建连</t>
  </si>
  <si>
    <t>18178894864</t>
  </si>
  <si>
    <t>已辍学</t>
  </si>
  <si>
    <t>大化县都阳镇乡加城村百简屯</t>
  </si>
  <si>
    <t>20（20）</t>
  </si>
  <si>
    <t>大化县岩滩镇乡下皇村百达屯</t>
  </si>
  <si>
    <t>大化县雅龙乡镇西村弄凡屯</t>
  </si>
  <si>
    <t>大化县大化镇乡龙马村周屯队7号屯</t>
  </si>
  <si>
    <t>20(02)</t>
  </si>
  <si>
    <t>大化县大化镇乡龙口村龙口街69号屯</t>
  </si>
  <si>
    <t>大化县大化镇乡龙马村古托屯39号屯</t>
  </si>
  <si>
    <t>大化县大化镇乡大调村庆四屯5号屯</t>
  </si>
  <si>
    <t>广州市海珠区官洲街道仑头村北约三巷10号之一</t>
  </si>
  <si>
    <t>马山县周鹿镇乡坛利村六利屯</t>
  </si>
  <si>
    <t>大化县大化乡古感村局劳屯</t>
  </si>
  <si>
    <t>大化县雅龙乡镇西村弄机屯46号屯</t>
  </si>
  <si>
    <t>大化县岩滩镇乡村那用屯号屯</t>
  </si>
  <si>
    <t>452731200412204814</t>
  </si>
  <si>
    <t>韦杨帅</t>
  </si>
  <si>
    <t>大化县大化镇乡春兴村白山屯</t>
  </si>
  <si>
    <t>韦宏平</t>
  </si>
  <si>
    <t>马山县周鹿镇乡琴马村沓屯</t>
  </si>
  <si>
    <t>大化县大化镇乡龙口村社齐屯113号屯</t>
  </si>
  <si>
    <t>大化县都阳镇乡都阳村中团屯15号屯</t>
  </si>
  <si>
    <t>大化县大化镇乡流水村中江屯</t>
  </si>
  <si>
    <t>大化县岩滩镇乡古龙村布依屯17号屯</t>
  </si>
  <si>
    <t>大化县大化镇乡兴化路村204号屯</t>
  </si>
  <si>
    <t>大化县大化镇乡流水村那沙屯23号屯</t>
  </si>
  <si>
    <t>马山县林玗镇乡甘豆村那敏屯21-3号屯</t>
  </si>
  <si>
    <t>大化县大化镇乡亮山村建朴屯</t>
  </si>
  <si>
    <t>大化县大化镇乡流水村东娥屯27号屯</t>
  </si>
  <si>
    <t>大化县岩滩镇乡六说村那校屯8号屯</t>
  </si>
  <si>
    <t>大化县北景乡京屯村那乙屯19号屯</t>
  </si>
  <si>
    <t>大化县大化镇乡古感村红浪屯22号屯</t>
  </si>
  <si>
    <t>大化县六也乡德礼村牛石屯5号</t>
  </si>
  <si>
    <t>大化县岩滩镇古龙村布依屯17号</t>
  </si>
  <si>
    <t>大化县七百弄乡弄合村上南屯19号</t>
  </si>
  <si>
    <t>19978428472</t>
  </si>
  <si>
    <t>大化县雅龙乡胜利村弄王屯14号</t>
  </si>
  <si>
    <t>蒙班来</t>
  </si>
  <si>
    <t>大化县雅龙乡胜利村弄代屯</t>
  </si>
  <si>
    <t>18174937248</t>
  </si>
  <si>
    <t>大化县大化镇乡龙马村龙万屯</t>
  </si>
  <si>
    <t>大化县大化镇乡古感村苏烈屯</t>
  </si>
  <si>
    <t>13977837457</t>
  </si>
  <si>
    <t>大化县大化镇乡民族路村95号屯</t>
  </si>
  <si>
    <t>17776183868</t>
  </si>
  <si>
    <t>19977893484</t>
  </si>
  <si>
    <t>大化县岩滩镇乡常吉村那马二屯</t>
  </si>
  <si>
    <t>15977894269</t>
  </si>
  <si>
    <t>15296879340</t>
  </si>
  <si>
    <t xml:space="preserve">贡川中心卫生院 </t>
  </si>
  <si>
    <t xml:space="preserve">武鸣区双桥镇 </t>
  </si>
  <si>
    <t>13657780515</t>
  </si>
  <si>
    <t>15</t>
  </si>
  <si>
    <t>马山县永州镇乡平山村皂局屯</t>
  </si>
  <si>
    <t>13597170425</t>
  </si>
  <si>
    <t>大化县望阳.曦龙湾26栋3单元601室</t>
  </si>
  <si>
    <t>14</t>
  </si>
  <si>
    <t>大化县北景镇安兰村卡英屯6号</t>
  </si>
  <si>
    <t>13702636798</t>
  </si>
  <si>
    <t>13367588542</t>
  </si>
  <si>
    <t>大化县北景乡平方村那洪屯</t>
  </si>
  <si>
    <t>大化县岩滩镇乡棉山村当外屯</t>
  </si>
  <si>
    <t>大化县大化镇乡城北西路村屯</t>
  </si>
  <si>
    <t>覃敏立</t>
  </si>
  <si>
    <t>大化县大化镇乡红电南路村494号屯</t>
  </si>
  <si>
    <t>大化县大化镇乡龙口村社齐屯</t>
  </si>
  <si>
    <t>13557783353</t>
  </si>
  <si>
    <t>大化县都阳镇乡尚武村七棚屯</t>
  </si>
  <si>
    <t>15177893539</t>
  </si>
  <si>
    <t>大化县大化镇乡上旗村敢二屯</t>
  </si>
  <si>
    <t>大化县雅龙乡尤齐村弄果屯17号</t>
  </si>
  <si>
    <t>19148603949</t>
  </si>
  <si>
    <t>13168572518</t>
  </si>
  <si>
    <t>大化县大化镇乡文昌西路村0屯</t>
  </si>
  <si>
    <t>13877862635</t>
  </si>
  <si>
    <t>大化县大化镇乡南红电村街那些屯</t>
  </si>
  <si>
    <t>13907884783</t>
  </si>
  <si>
    <t>大化县北景镇乡汉达村吞豆屯</t>
  </si>
  <si>
    <t>13557012216</t>
  </si>
  <si>
    <t>大化县都阳镇满江村龙江村93号</t>
  </si>
  <si>
    <t>15878821341</t>
  </si>
  <si>
    <t>大化县羌圩乡羌圩村街二屯161号</t>
  </si>
  <si>
    <t>大化县北景镇乡那色村北景街上屯</t>
  </si>
  <si>
    <t>18177873044</t>
  </si>
  <si>
    <t>大化县大化镇乡亮山村巴环屯48号屯</t>
  </si>
  <si>
    <t>13471820674</t>
  </si>
  <si>
    <t>大化县北景镇乡弄冠村下卡屯8号</t>
  </si>
  <si>
    <t>15878822638</t>
  </si>
  <si>
    <t>18877898093</t>
  </si>
  <si>
    <t>大化县大化镇乡敦肃村板内屯</t>
  </si>
  <si>
    <t>13538288828</t>
  </si>
  <si>
    <t>大化县大化镇乡达悟村角二屯1号屯</t>
  </si>
  <si>
    <t>15907811549</t>
  </si>
  <si>
    <t>20（3）</t>
  </si>
  <si>
    <t>18777846836</t>
  </si>
  <si>
    <t>19977828769</t>
  </si>
  <si>
    <t>19107884083</t>
  </si>
  <si>
    <t>大化县大化镇乡古感村龙着移民区屯</t>
  </si>
  <si>
    <t>大化县江宾花园D13一单元504</t>
  </si>
  <si>
    <t>宾秋贤</t>
  </si>
  <si>
    <t>大化县北景镇乡六华村双朋屯</t>
  </si>
  <si>
    <t>14736275105</t>
  </si>
  <si>
    <t>15277783671</t>
  </si>
  <si>
    <t>大化县都阳镇乡忠武村那沙屯</t>
  </si>
  <si>
    <t>18707780485</t>
  </si>
  <si>
    <t>大化县岩滩镇乡棉山村当内屯22号屯</t>
  </si>
  <si>
    <t>15976900890</t>
  </si>
  <si>
    <t>20（3）班</t>
  </si>
  <si>
    <t>大化县岩滩镇乡棉山村棉四屯</t>
  </si>
  <si>
    <t>15015568629</t>
  </si>
  <si>
    <t>15277890131</t>
  </si>
  <si>
    <t>大化县大化镇乡兴化路村北一巷一里屯</t>
  </si>
  <si>
    <t>18776878276</t>
  </si>
  <si>
    <t>大化县二中</t>
  </si>
  <si>
    <t>大化县板升乡弄勇村弄岭屯34号</t>
  </si>
  <si>
    <t>大化县江南乡塘么村下科屯25号</t>
  </si>
  <si>
    <t>大化县板升乡弄纪村弄刀屯44号</t>
  </si>
  <si>
    <t>大化县贡川乡青坡村龙重屯17号</t>
  </si>
  <si>
    <t xml:space="preserve">大化县乙圩乡巴岩村中欢屯一队5号
</t>
  </si>
  <si>
    <t>年龄有误</t>
  </si>
  <si>
    <t>大化县雅龙乡温和村弄温屯18号</t>
  </si>
  <si>
    <t>大化县六也乡边弄村弄内屯9号</t>
  </si>
  <si>
    <t>大化县贡川乡贡川村贡川街145号</t>
  </si>
  <si>
    <t>平果市东方国际3期27栋1单元603室</t>
  </si>
  <si>
    <t>大化县北景镇那色村北景街762号</t>
  </si>
  <si>
    <t>大化县大化镇兴化路320号</t>
  </si>
  <si>
    <t>大化县大化镇百秀村民族屯14号</t>
  </si>
  <si>
    <t>大化县北景镇江栋村江栋街上</t>
  </si>
  <si>
    <t>大化县大化镇达悟村弄杜屯4号</t>
  </si>
  <si>
    <t>大化县都阳镇加城村科产屯一</t>
  </si>
  <si>
    <t>巴马县甲篆乡甲篆村那了</t>
  </si>
  <si>
    <t>大化县大化镇上旗村古下屯8号</t>
  </si>
  <si>
    <t>大化县贡川乡什陇村将军屯16号</t>
  </si>
  <si>
    <t>大化县大化镇建丰北路东六巷21号</t>
  </si>
  <si>
    <t>大化县大化镇龙马村塘党屯72号</t>
  </si>
  <si>
    <t>大化县岩滩镇常吉村那拉四屯35号</t>
  </si>
  <si>
    <t>大化县北景镇京屯村猫头屯13号</t>
  </si>
  <si>
    <t>大化县六也乡茶油村丹温屯23号</t>
  </si>
  <si>
    <t>大化县羌圩乡健康村六而屯17号</t>
  </si>
  <si>
    <t>大化县六也乡华善村单桃屯7号</t>
  </si>
  <si>
    <t>大化县大化镇红电街古肖路25号</t>
  </si>
  <si>
    <t>大化县江南乡发瑞村那瑞屯14号</t>
  </si>
  <si>
    <t>大化县江南乡陇丘村刷一屯20号</t>
  </si>
  <si>
    <t>大化县大化镇百秀村六圩屯11号</t>
  </si>
  <si>
    <t>大化县北景镇江栋村江栋街224号</t>
  </si>
  <si>
    <t>大化县七百弄乡弄京村上联屯21号</t>
  </si>
  <si>
    <t>大化县大化镇文化路184号</t>
  </si>
  <si>
    <t>大化县江南乡龙凤村全下屯11号</t>
  </si>
  <si>
    <t>大化县江南乡江洲村那王屯50号</t>
  </si>
  <si>
    <t>大化县大化镇定马社区29号</t>
  </si>
  <si>
    <t>大化县七百弄乡弄京村百都屯5号</t>
  </si>
  <si>
    <t>大化县六也乡弄茶村三合屯6号</t>
  </si>
  <si>
    <t>大化县大化镇龙马村周屯10号</t>
  </si>
  <si>
    <t>大化县大化镇红电街塘洪屯</t>
  </si>
  <si>
    <t>大化县六也乡春贵村奉上屯12号</t>
  </si>
  <si>
    <t>20（5）班</t>
  </si>
  <si>
    <t>18178894425</t>
  </si>
  <si>
    <t>蓝  涛</t>
  </si>
  <si>
    <t>大化县都阳镇乡忠武村板江屯</t>
  </si>
  <si>
    <t>蓝  锋</t>
  </si>
  <si>
    <t>18278861922</t>
  </si>
  <si>
    <t>大化县北景镇乡那色村还考屯</t>
  </si>
  <si>
    <t>18978754760</t>
  </si>
  <si>
    <t>15296363291</t>
  </si>
  <si>
    <t>大化县大化镇乡龙口村龙口街146号屯</t>
  </si>
  <si>
    <t>19864337031</t>
  </si>
  <si>
    <t>18174939729</t>
  </si>
  <si>
    <t>15177892510</t>
  </si>
  <si>
    <t>大化县都阳镇乡双福村上林屯</t>
  </si>
  <si>
    <t>大化县岩滩镇乡吉发村百远下屯</t>
  </si>
  <si>
    <t>大化县都阳镇乡都阳村那怀屯1号屯</t>
  </si>
  <si>
    <t>17807838318</t>
  </si>
  <si>
    <t>15177893800</t>
  </si>
  <si>
    <t>大化县大化乡百秀村民族屯</t>
  </si>
  <si>
    <t>大化县大化镇乡城北西村路80-6号屯</t>
  </si>
  <si>
    <t>唐 环</t>
  </si>
  <si>
    <t>13471857932</t>
  </si>
  <si>
    <t>大化县岩滩镇乡棉山村板林屯10号屯</t>
  </si>
  <si>
    <t>15277782172</t>
  </si>
  <si>
    <t>大化县都阳镇乡都阳村六城屯7号屯</t>
  </si>
  <si>
    <t>13737982236</t>
  </si>
  <si>
    <t>13902376739</t>
  </si>
  <si>
    <t>18278870042</t>
  </si>
  <si>
    <t>大化县 镇南乡红电街村古感路181号屯</t>
  </si>
  <si>
    <t>13407750722</t>
  </si>
  <si>
    <t>17776180688</t>
  </si>
  <si>
    <t>13686246262</t>
  </si>
  <si>
    <t>18278874505</t>
  </si>
  <si>
    <t>18176755864</t>
  </si>
  <si>
    <t>大化县都阳镇乡都阳村中团屯</t>
  </si>
  <si>
    <t>黄  莽</t>
  </si>
  <si>
    <t>大化县北景镇乡那色村洞平屯</t>
  </si>
  <si>
    <t>15078638767</t>
  </si>
  <si>
    <t>17728317609</t>
  </si>
  <si>
    <t>都安县大兴镇乡古朝村屯</t>
  </si>
  <si>
    <t>18977819993</t>
  </si>
  <si>
    <t>大化县北景镇乡汉达村吞伦屯</t>
  </si>
  <si>
    <t>大化县大化镇乡春兴村弄着屯10号屯</t>
  </si>
  <si>
    <t>15277782516</t>
  </si>
  <si>
    <t>大化县大化镇乡红电街村南路347号屯</t>
  </si>
  <si>
    <t>大化县大化镇乡古感村龙着屯39号屯</t>
  </si>
  <si>
    <t>18877857546</t>
  </si>
  <si>
    <t>大化县雅龙乡镇西村弄明屯</t>
  </si>
  <si>
    <t>大化县大化镇乡同德巷村127号屯</t>
  </si>
  <si>
    <t>大化县大化镇乡百马村0屯</t>
  </si>
  <si>
    <t>马山县永州镇乡大旺村龙库屯1号屯</t>
  </si>
  <si>
    <t>15078635739</t>
  </si>
  <si>
    <t>18977328324</t>
  </si>
  <si>
    <t>17777938963</t>
  </si>
  <si>
    <t>15277850871</t>
  </si>
  <si>
    <t>18775345066</t>
  </si>
  <si>
    <t>18078680448</t>
  </si>
  <si>
    <t>大化县大化镇乡达悟村一屯26屯</t>
  </si>
  <si>
    <t>15817839044</t>
  </si>
  <si>
    <t>大化县大化镇乡亮山村0屯</t>
  </si>
  <si>
    <t>环江县洛阳镇乡地蒙村银花组1号屯</t>
  </si>
  <si>
    <t>18176116185</t>
  </si>
  <si>
    <t>大化县大化镇乡文昌西村路404号屯</t>
  </si>
  <si>
    <t>唐翠佳</t>
  </si>
  <si>
    <t>19977898916</t>
  </si>
  <si>
    <t>大化县北景镇乡江栋村必力屯</t>
  </si>
  <si>
    <t>大化县江南乡江洲村街一屯105号屯</t>
  </si>
  <si>
    <t>13538581853</t>
  </si>
  <si>
    <t>15177890122</t>
  </si>
  <si>
    <t>452127200411252021</t>
  </si>
  <si>
    <t>黄惠宁</t>
  </si>
  <si>
    <t>马山县金钗镇乡乐江村江连屯</t>
  </si>
  <si>
    <t>黄永合</t>
  </si>
  <si>
    <t>15977839121</t>
  </si>
  <si>
    <t>大化县岩滩镇乡棉山村六而屯</t>
  </si>
  <si>
    <t>18278867698</t>
  </si>
  <si>
    <t>大化县岩滩镇乡棉山村定圩一屯4号屯</t>
  </si>
  <si>
    <t>15878846433</t>
  </si>
  <si>
    <t>#REF!</t>
  </si>
  <si>
    <t>大化县大化镇乡武城村上凡屯</t>
  </si>
  <si>
    <t>15878822388</t>
  </si>
  <si>
    <t>18378898778</t>
  </si>
  <si>
    <t>15307717230</t>
  </si>
  <si>
    <t>18218910290</t>
  </si>
  <si>
    <t>15296887653</t>
  </si>
  <si>
    <t>19994450698</t>
  </si>
  <si>
    <t>大化县大化镇乡红电街村红河南路一巷13号屯</t>
  </si>
  <si>
    <t>15077076306</t>
  </si>
  <si>
    <t>大化县都阳镇乡武城村岩朝屯24号屯</t>
  </si>
  <si>
    <t>陆  生</t>
  </si>
  <si>
    <t>14736227889</t>
  </si>
  <si>
    <t>大化县大化镇乡江滨花村园屯</t>
  </si>
  <si>
    <t>13694940528</t>
  </si>
  <si>
    <t>13558089870</t>
  </si>
  <si>
    <t>18077823095</t>
  </si>
  <si>
    <t>15907782390</t>
  </si>
  <si>
    <t>都安县高岭镇乡复兴村弄沙队5号屯</t>
  </si>
  <si>
    <t>15177893868</t>
  </si>
  <si>
    <t>13416828255</t>
  </si>
  <si>
    <t>大化县大化镇乡红电南村路四中巷31号屯</t>
  </si>
  <si>
    <t>13977654969</t>
  </si>
  <si>
    <t>大化县大化镇乡凤翔村古历屯</t>
  </si>
  <si>
    <t>大化县羌圩乡健康村六而屯02号屯</t>
  </si>
  <si>
    <t>15878820869</t>
  </si>
  <si>
    <t>大化县北景镇乡平方村屯29号屯</t>
  </si>
  <si>
    <t>13481032705</t>
  </si>
  <si>
    <t>13737980109</t>
  </si>
  <si>
    <t>13424585776</t>
  </si>
  <si>
    <t>13367588885</t>
  </si>
  <si>
    <t>大化县北景乡京屯村猫头屯12号屯</t>
  </si>
  <si>
    <t>14797769070</t>
  </si>
  <si>
    <t>18174939174</t>
  </si>
  <si>
    <t>大化县雅龙乡镇西村弄道屯</t>
  </si>
  <si>
    <t>19907882548</t>
  </si>
  <si>
    <t>大化县北景镇乡六华村那潘屯</t>
  </si>
  <si>
    <t>15877823570</t>
  </si>
  <si>
    <t>18378891710</t>
  </si>
  <si>
    <t>18176483205</t>
  </si>
  <si>
    <t>18176755045</t>
  </si>
  <si>
    <t>452731200504305719</t>
  </si>
  <si>
    <t>韦可富</t>
  </si>
  <si>
    <t>大化县大化镇乡坡了村板外屯</t>
  </si>
  <si>
    <t>韦承林</t>
  </si>
  <si>
    <t>15878820690</t>
  </si>
  <si>
    <t>大化县都阳镇乡都阳村都岩路122号屯</t>
  </si>
  <si>
    <t>18070860101</t>
  </si>
  <si>
    <t>大化县大化镇乡双排村下舍屯4号屯</t>
  </si>
  <si>
    <t>13922950485</t>
  </si>
  <si>
    <t>13217881799</t>
  </si>
  <si>
    <t>大化县都阳镇乡武城村那当屯</t>
  </si>
  <si>
    <t>18776864991</t>
  </si>
  <si>
    <t>13737966089</t>
  </si>
  <si>
    <t>大化县都阳镇乡尚武村岩灯屯27号屯</t>
  </si>
  <si>
    <t>18877857675</t>
  </si>
  <si>
    <t>13768281771</t>
  </si>
  <si>
    <t>大化县大化镇乡城北西村路429号屯</t>
  </si>
  <si>
    <t>18877857739</t>
  </si>
  <si>
    <t>大化县大化镇乡景山村板别屯14号屯</t>
  </si>
  <si>
    <t>18776863676</t>
  </si>
  <si>
    <t>大化县大化镇乡南红电村街塘沽路58号屯</t>
  </si>
  <si>
    <t>13652418805</t>
  </si>
  <si>
    <t>13307884728</t>
  </si>
  <si>
    <t>13910178479</t>
  </si>
  <si>
    <t>15078638902</t>
  </si>
  <si>
    <t>大化县大化镇乡亮山村东叠屯</t>
  </si>
  <si>
    <t>都安</t>
  </si>
  <si>
    <t>19127012068</t>
  </si>
  <si>
    <t>大化县北景镇乡江栋村江洞屯36号屯</t>
  </si>
  <si>
    <t>15296043585</t>
  </si>
  <si>
    <t>大化县乙圩乡常怀村常青屯48号</t>
  </si>
  <si>
    <t>蒙容才</t>
  </si>
  <si>
    <t>大化县北景镇平方村良下屯51号</t>
  </si>
  <si>
    <t>大化县县都阳镇乡尚武村村岩灯屯27号屯</t>
  </si>
  <si>
    <t>大化县大化镇乡敦肃村板管屯28号屯</t>
  </si>
  <si>
    <t>18707783865</t>
  </si>
  <si>
    <t>18077896347</t>
  </si>
  <si>
    <t>大化县大化镇乡上旗村内角屯</t>
  </si>
  <si>
    <t>15949328677</t>
  </si>
  <si>
    <t>大化县北景镇乡可考村上可考屯6号屯</t>
  </si>
  <si>
    <t>15277843992</t>
  </si>
  <si>
    <t>13077709455</t>
  </si>
  <si>
    <t>马山县周鹿镇乡石塘村甘谷屯8-1号屯</t>
  </si>
  <si>
    <t>13682698340</t>
  </si>
  <si>
    <t>大化县北景镇乡那色村北景街378号屯</t>
  </si>
  <si>
    <t>13907789933</t>
  </si>
  <si>
    <t>13768280192</t>
  </si>
  <si>
    <t>18775844358</t>
  </si>
  <si>
    <t>大化县六也乡六累村古洞屯9号</t>
  </si>
  <si>
    <t>13690663024</t>
  </si>
  <si>
    <t>大化县江南乡九怀村古权屯14号</t>
  </si>
  <si>
    <t>18176149719</t>
  </si>
  <si>
    <t>南宁市县良庆区乡大塘太村安村那廖坡150号屯</t>
  </si>
  <si>
    <t>15978189549</t>
  </si>
  <si>
    <t>18176139249</t>
  </si>
  <si>
    <t>大化县大化镇乡新民路村南路1号屯</t>
  </si>
  <si>
    <t>13690781711</t>
  </si>
  <si>
    <t>大化县岩滩镇乡古龙村古龙屯</t>
  </si>
  <si>
    <t>大化县岩滩镇乡下皇村那六屯</t>
  </si>
  <si>
    <t>13877896288</t>
  </si>
  <si>
    <t>大化县大化镇乡亮山村单厂屯20号屯</t>
  </si>
  <si>
    <t>19127018761</t>
  </si>
  <si>
    <t>大化县大化镇乡景山村刁杆屯</t>
  </si>
  <si>
    <t>15878820125</t>
  </si>
  <si>
    <t>15091955708</t>
  </si>
  <si>
    <t>18978755249</t>
  </si>
  <si>
    <t>15977847038</t>
  </si>
  <si>
    <t>17807836146</t>
  </si>
  <si>
    <t>大化县大化镇乡荣华街村103号屯</t>
  </si>
  <si>
    <t>15977838676</t>
  </si>
  <si>
    <t>17307781249</t>
  </si>
  <si>
    <t>大化县大化镇乡流水村立潘屯</t>
  </si>
  <si>
    <t>15807784442</t>
  </si>
  <si>
    <t>大化县都阳镇乡加城村板东屯</t>
  </si>
  <si>
    <t>18178894958</t>
  </si>
  <si>
    <t>18707702588</t>
  </si>
  <si>
    <t>大化县北景镇乡汉达村可多屯</t>
  </si>
  <si>
    <t>大化县百马乡百马村百马街上206号屯</t>
  </si>
  <si>
    <t>18776877846</t>
  </si>
  <si>
    <t>15777830699</t>
  </si>
  <si>
    <t>19977884669</t>
  </si>
  <si>
    <t>大化县大化镇乡上旗村外一屯27号</t>
  </si>
  <si>
    <t>13471849590</t>
  </si>
  <si>
    <t>19907789636</t>
  </si>
  <si>
    <t>大化县雅龙乡尤齐村基上屯12号</t>
  </si>
  <si>
    <t>13788283022</t>
  </si>
  <si>
    <t>18907880821</t>
  </si>
  <si>
    <t>17807832390</t>
  </si>
  <si>
    <t>大化县北景镇乡弄冠村弄二屯6号屯</t>
  </si>
  <si>
    <t>大化县都阳镇乡满江村那汝屯</t>
  </si>
  <si>
    <t>13977876300</t>
  </si>
  <si>
    <t xml:space="preserve">都阳镇卫生院 </t>
  </si>
  <si>
    <t>大化县大化镇乡流水村江那屯26号屯</t>
  </si>
  <si>
    <t>18077825033</t>
  </si>
  <si>
    <t>大化县大化镇乡红电街村巴屯村屯</t>
  </si>
  <si>
    <t>13560820951</t>
  </si>
  <si>
    <t>17344529474</t>
  </si>
  <si>
    <t>19907882248</t>
  </si>
  <si>
    <t>17707763046</t>
  </si>
  <si>
    <t>大化县大化镇乡民族路村西二巷6号屯</t>
  </si>
  <si>
    <t>15878687788</t>
  </si>
  <si>
    <t>13397886582</t>
  </si>
  <si>
    <t>大化县大化镇乡双排村新六屯</t>
  </si>
  <si>
    <t>大化县雅龙乡镇西村弄旺屯25号屯</t>
  </si>
  <si>
    <t>13669683180</t>
  </si>
  <si>
    <t>大化县大化镇乡亮山村排二屯37号屯</t>
  </si>
  <si>
    <t>大化县北景镇安兰村弄兰屯7号</t>
  </si>
  <si>
    <t>大化县大化镇乡景山村合二屯</t>
  </si>
  <si>
    <t>14736225783</t>
  </si>
  <si>
    <t>大化县岩滩镇乡吉发村上四屯</t>
  </si>
  <si>
    <t>13471802623</t>
  </si>
  <si>
    <t>大化县七百弄乡弄合村弄影屯4号</t>
  </si>
  <si>
    <t>大化县羌圩乡坡马村农力屯10号</t>
  </si>
  <si>
    <t>大化县江南乡江洲村街一巷013号</t>
  </si>
  <si>
    <t>恢复党籍</t>
  </si>
  <si>
    <t>大化县兴化路729号0</t>
  </si>
  <si>
    <t>大化县北景镇板兰村弄筹屯10号</t>
  </si>
  <si>
    <t>大化县江南乡江洲村东社屯40号</t>
  </si>
  <si>
    <t>将于8月13日从深圳回大化再打疫苗</t>
  </si>
  <si>
    <t>都安县地苏镇乡镇兴村弄巴队13号屯</t>
  </si>
  <si>
    <t>大化县大化镇乡春兴村刁社屯20号屯</t>
  </si>
  <si>
    <t>大化县大化镇乡古感村红河屯8号屯</t>
  </si>
  <si>
    <t>大化县大化镇乡大化电村厂6栋1单元4楼屯</t>
  </si>
  <si>
    <t>大化县大化镇乡荣华路村91号屯</t>
  </si>
  <si>
    <t>大化县北景镇乡板兰村板下屯</t>
  </si>
  <si>
    <t>板兰小学</t>
  </si>
  <si>
    <t>大化县大化镇乡亮山村建卜屯7号屯</t>
  </si>
  <si>
    <t>大化县大化镇乡红电街村南路139号屯</t>
  </si>
  <si>
    <t>大化县大化镇乡城北西村路三巷一里47号屯</t>
  </si>
  <si>
    <t>大化县六也乡六累村坂内屯2号屯</t>
  </si>
  <si>
    <t>大化县北景镇乡弄冠村弄一屯</t>
  </si>
  <si>
    <t>马山县林圩镇乡东庄村新屯77号屯</t>
  </si>
  <si>
    <t>大化县岩滩镇乡常吉村那力屯19号屯</t>
  </si>
  <si>
    <t>大化县大化镇乡城内村下平屯</t>
  </si>
  <si>
    <t>大化县大化镇乡上旗村内二屯</t>
  </si>
  <si>
    <t>大化县都阳镇乡都阳村都岩路34号屯</t>
  </si>
  <si>
    <t>大化县都阳镇乡尚武村板甘屯58号屯</t>
  </si>
  <si>
    <t>大化县北景镇乡汉达村板才屯09号屯</t>
  </si>
  <si>
    <t>大化县岩滩镇乡下皇村下东屯</t>
  </si>
  <si>
    <t>大化县大化镇乡红电街村古思路51号屯</t>
  </si>
  <si>
    <t>大化县大化镇乡流水村板新屯38号屯</t>
  </si>
  <si>
    <t>大化县大化镇乡古感村大元屯52号屯</t>
  </si>
  <si>
    <t>大化县大化镇乡春兴村弄美屯</t>
  </si>
  <si>
    <t>大化县大化镇乡城内村上平屯26号屯</t>
  </si>
  <si>
    <t>大化县北景镇乡汉达村弄才屯</t>
  </si>
  <si>
    <t>大化县北景镇乡六华村弄怀屯6号屯</t>
  </si>
  <si>
    <t>大化县北景镇乡汉达村上达屯</t>
  </si>
  <si>
    <t>大化县大化镇乡大调村勤下屯4号屯</t>
  </si>
  <si>
    <t>大化县大化镇乡文化北村路五巷二里8号屯</t>
  </si>
  <si>
    <t xml:space="preserve"> 是</t>
  </si>
  <si>
    <t>452731200506142124</t>
  </si>
  <si>
    <t>大化县雅龙乡镇西村弄卜屯</t>
  </si>
  <si>
    <t>大化县雅龙乡镇西村弄胡屯</t>
  </si>
  <si>
    <t>排队中</t>
  </si>
  <si>
    <t>马山县周鹿镇乡石塘村坡寨屯</t>
  </si>
  <si>
    <t>大化县北景镇乡那色村巴龙屯</t>
  </si>
  <si>
    <t>大化县大化镇乡文昌西路村49号屯</t>
  </si>
  <si>
    <t>大化县大化镇乡流水村板新屯</t>
  </si>
  <si>
    <t>大化县大化镇乡春兴村弄着屯</t>
  </si>
  <si>
    <t>大化县大化镇乡大调村赶内屯</t>
  </si>
  <si>
    <t>大化县都阳镇乡尚武村板甘屯</t>
  </si>
  <si>
    <t>韦  善</t>
  </si>
  <si>
    <t>大化县大化镇乡双排村东盆屯</t>
  </si>
  <si>
    <t>大化县大化镇乡西元路村11巷4号屯</t>
  </si>
  <si>
    <t>大化县北景乡安兰村卡英屯</t>
  </si>
  <si>
    <t>平果县榜圩乡0村0屯</t>
  </si>
  <si>
    <t>大化县大化镇乡达悟村内局屯</t>
  </si>
  <si>
    <t>大化县大化镇乡流水村勤祥屯27号屯</t>
  </si>
  <si>
    <t>大化县六也乡弄茶村珠碑屯6号</t>
  </si>
  <si>
    <t>黄比耀</t>
  </si>
  <si>
    <t>大化县都阳镇乡满江村曾屯65号屯</t>
  </si>
  <si>
    <t>大化县都阳镇乡满江村曾屯80号屯</t>
  </si>
  <si>
    <t>大化县大化镇乡春兴村刁社屯11号屯</t>
  </si>
  <si>
    <t>大化县雅龙乡镇西村巴达屯</t>
  </si>
  <si>
    <t>大化县北景镇乡六华村百隘屯</t>
  </si>
  <si>
    <t>大化县岩滩镇乡古龙村古龙下屯</t>
  </si>
  <si>
    <t>大化县大化镇乡新民路村二巷16号屯</t>
  </si>
  <si>
    <t>大化县北景镇乡京屯村六德屯</t>
  </si>
  <si>
    <t>韦元昌</t>
  </si>
  <si>
    <t>大化县大化镇乡景山村那玩屯19号屯</t>
  </si>
  <si>
    <t>唐小清</t>
  </si>
  <si>
    <t>大化县北景镇乡那色村北景街155号屯</t>
  </si>
  <si>
    <t>大化县红电南乡路福景村花园一栋四单元301房屯</t>
  </si>
  <si>
    <t>1
6</t>
  </si>
  <si>
    <t>大化县大化镇乡江滨北村路西段198号区2屯</t>
  </si>
  <si>
    <t>大化县大化镇乡城内村丹丈屯50号屯</t>
  </si>
  <si>
    <t>大化县雅龙乡镇西村弄华屯</t>
  </si>
  <si>
    <t>蓝庆凡</t>
  </si>
  <si>
    <t>韦忠海</t>
  </si>
  <si>
    <t>大化县都阳镇乡双福村吉屯</t>
  </si>
  <si>
    <t>大化县大化镇乡流水村板江屯3号屯</t>
  </si>
  <si>
    <t>马山县周鹿镇乡周水村伏歪屯112号屯</t>
  </si>
  <si>
    <t>大化县都阳镇乡都阳村那贯屯</t>
  </si>
  <si>
    <t>大化县大化镇乡流水村中一屯14号屯</t>
  </si>
  <si>
    <t>大化县岩滩镇乡下皇村甘怀屯53号屯</t>
  </si>
  <si>
    <t>大化县北景乡财政所村709号屯</t>
  </si>
  <si>
    <t>已与医院联系预约</t>
  </si>
  <si>
    <t>大化县大化镇乡新民路村14巷1号屯</t>
  </si>
  <si>
    <t>大化县岩滩镇乡吉发村坡楼下屯</t>
  </si>
  <si>
    <t>都安县拉烈乡镇侓达村加升队3号屯</t>
  </si>
  <si>
    <t>大化县大化镇乡达悟村城二屯</t>
  </si>
  <si>
    <t>大化县大化镇乡新民路村四巷44号屯</t>
  </si>
  <si>
    <t>已在大化打第一针</t>
  </si>
  <si>
    <t>已在广东打第一针</t>
  </si>
  <si>
    <t>大化县岩滩镇乡常吉村那马屯</t>
  </si>
  <si>
    <t>大化县大化镇乡流水 村古瑶屯22号屯</t>
  </si>
  <si>
    <t>大化县北景镇乡那色村北景街407号屯</t>
  </si>
  <si>
    <t>大化县北景镇乡平方村平社屯</t>
  </si>
  <si>
    <t>大化县大化镇乡育才路村166号屯</t>
  </si>
  <si>
    <t>感冒</t>
  </si>
  <si>
    <t>大化县大化镇乡上旗村内2屯</t>
  </si>
  <si>
    <t>马山县周鹿镇乡坛沙村那说屯7号屯</t>
  </si>
  <si>
    <t>大化县板升乡弄纳村弄查屯20号屯</t>
  </si>
  <si>
    <t>大化县大化镇乡文昌西村路15号屯</t>
  </si>
  <si>
    <t>都安县地苏镇乡丹阳村弄东屯11号屯</t>
  </si>
  <si>
    <t>大化县大化镇乡古感村红河屯14号屯</t>
  </si>
  <si>
    <t>大化县北景镇乡弄冠村弄冠屯15号屯</t>
  </si>
  <si>
    <t>大化县大化镇乡双排村六流屯</t>
  </si>
  <si>
    <t>马山县百龙滩乡镇龙昌村排那屯36-1号屯</t>
  </si>
  <si>
    <t>451229200311172710</t>
  </si>
  <si>
    <t>大化县北景镇乡平方村同内屯6号屯</t>
  </si>
  <si>
    <t>大化县北景镇乡那色村0屯</t>
  </si>
  <si>
    <t>大化县大化镇乡上旗村古上屯1号屯</t>
  </si>
  <si>
    <t>大化县岩滩镇乡下皇村皇一屯</t>
  </si>
  <si>
    <t>大化县都阳镇乡红都街村重庆鞋店屯</t>
  </si>
  <si>
    <t>大化县大化镇乡仁良村上仰屯7号屯</t>
  </si>
  <si>
    <t>20（12）</t>
  </si>
  <si>
    <t>大化县岩滩镇乡协合村安那屯12号屯</t>
  </si>
  <si>
    <t>大化县大化镇乡育才路村西二巷71号屯</t>
  </si>
  <si>
    <t>大化县大化镇乡古感村古肖屯55号屯</t>
  </si>
  <si>
    <t>大化县都阳镇乡加城村那天屯</t>
  </si>
  <si>
    <t>大化县大化镇乡红电西村路一巷28号屯</t>
  </si>
  <si>
    <t>大化县大化镇乡景山村那利屯9号屯</t>
  </si>
  <si>
    <t>大化县大化镇乡建丰北村路东一巷三里7号屯</t>
  </si>
  <si>
    <t>大化县大化镇乡春兴村白山屯25号屯</t>
  </si>
  <si>
    <t xml:space="preserve">桂林市 卫生院 </t>
  </si>
  <si>
    <t>大化县大化镇乡望阳曦村龙湾住宅小区24号屯</t>
  </si>
  <si>
    <t>大化县大化镇乡景山村板中屯</t>
  </si>
  <si>
    <t>大化县大化镇乡达悟村红河屯16号屯</t>
  </si>
  <si>
    <t>大化县贡川乡等宦村坡眉屯20-1号屯</t>
  </si>
  <si>
    <t>大化县大化镇乡坡了村坡了屯77号屯</t>
  </si>
  <si>
    <t>大化县北景镇乡可考村弄洞屯</t>
  </si>
  <si>
    <t>大化县大化镇乡红电街村农贸市场北巷22号屯</t>
  </si>
  <si>
    <t>大化县大化镇乡红电街村红电南路21号屯</t>
  </si>
  <si>
    <t>马山县周鹿镇乡中心街村32号屯</t>
  </si>
  <si>
    <t>大化县北景乡可考村弄洞屯</t>
  </si>
  <si>
    <t xml:space="preserve">大化县北景乡板兰村
</t>
  </si>
  <si>
    <t xml:space="preserve">               是</t>
  </si>
  <si>
    <t>大化县大化镇乡景山村那利屯14号屯</t>
  </si>
  <si>
    <t>大化县大化镇乡流水村外下屯</t>
  </si>
  <si>
    <t>大化县都阳镇乡忠武村岩逢屯17号屯</t>
  </si>
  <si>
    <t>大化县板升乡弄雷村长洞屯10号屯</t>
  </si>
  <si>
    <t>马山县林圩镇乡九平村那油屯</t>
  </si>
  <si>
    <t>大化县大化镇乡古感村古肖屯27号屯</t>
  </si>
  <si>
    <t>大化县大化镇乡流水村板谨屯</t>
  </si>
  <si>
    <t>大化县雅龙乡镇西村弄华屯2号屯</t>
  </si>
  <si>
    <t>大化县雅龙乡镇西村火下屯</t>
  </si>
  <si>
    <t>大化县大化镇乡百秀村红星屯29号屯</t>
  </si>
  <si>
    <t>大化县北景镇乡平方村那保屯11号屯</t>
  </si>
  <si>
    <t>大化县岩滩镇乡棉山村定圩四屯</t>
  </si>
  <si>
    <t>大化县七百弄乡保上村弄花屯10号屯</t>
  </si>
  <si>
    <t>大化县大化镇乡镇北村红河北路61号屯</t>
  </si>
  <si>
    <t>容县灵山镇乡大陆村一队9号屯</t>
  </si>
  <si>
    <t>大化县北景镇乡汉达村可多屯2号屯</t>
  </si>
  <si>
    <t>大化县北景镇乡那色村北景街536号屯</t>
  </si>
  <si>
    <t>大化县大化镇乡古感村坡球屯</t>
  </si>
  <si>
    <t>大化县岩滩镇乡协合村六新屯</t>
  </si>
  <si>
    <t>大化县大化镇乡古感村局劳屯</t>
  </si>
  <si>
    <t>大化县岩滩镇乡下皇村下令屯</t>
  </si>
  <si>
    <t>大化县大化镇乡水电工村程局桥南五区2栋5屯</t>
  </si>
  <si>
    <t>大化县北景镇乡那色村北景街331号屯</t>
  </si>
  <si>
    <t>大化县大化镇乡镇 南园小区4巷3号屯</t>
  </si>
  <si>
    <t>大化县古文乡县古文乡乃良村弄罗屯</t>
  </si>
  <si>
    <t>大化县大化镇乡城内村丹丈屯15号屯</t>
  </si>
  <si>
    <t>大化县大化镇乡镇北村兴华路486号屯</t>
  </si>
  <si>
    <t>大化县岩滩镇乡东扛村六备屯9号屯</t>
  </si>
  <si>
    <t>大化县大化镇乡凤翔村二区屯11号屯</t>
  </si>
  <si>
    <t>大化县岩滩镇乡棉山村板华屯</t>
  </si>
  <si>
    <t>大化县北景镇乡那色村那德屯</t>
  </si>
  <si>
    <t>大化县大化镇乡红电街村446号屯</t>
  </si>
  <si>
    <t>大化县板升乡弄雷村拉牙屯15号</t>
  </si>
  <si>
    <t>大化县雅龙乡林茂村弄淰屯</t>
  </si>
  <si>
    <t>大化县雅龙乡镇西村火上屯</t>
  </si>
  <si>
    <t>韦爱花</t>
  </si>
  <si>
    <t>板升乡弄丛奔伦屯7号</t>
  </si>
  <si>
    <t>板升乡升平村丘陇屯</t>
  </si>
  <si>
    <t>板升乡弄立村兰朋屯28号</t>
  </si>
  <si>
    <t>都阳镇双福村新华屯7号</t>
  </si>
  <si>
    <t>江南乡上和村歪光屯1号</t>
  </si>
  <si>
    <t>贡川乡等宦村板堆屯21号</t>
  </si>
  <si>
    <t>板升弄从</t>
  </si>
  <si>
    <t>大化镇城北三巷一里26号</t>
  </si>
  <si>
    <t>都阳镇加城村上加屯</t>
  </si>
  <si>
    <t>七百弄乡弄呈村弄昧屯1号</t>
  </si>
  <si>
    <t>大化镇龙马村龙着屯</t>
  </si>
  <si>
    <t xml:space="preserve">大化县体育馆 </t>
  </si>
  <si>
    <t>贡川乡龙眼村上屯21号</t>
  </si>
  <si>
    <t>七百弄弄腾村弄歪屯14号</t>
  </si>
  <si>
    <t>大化镇水电工程局桥北1栋2单元</t>
  </si>
  <si>
    <t>贡川乡清坡村板下屯</t>
  </si>
  <si>
    <t>百马乡百马村百马街上26号</t>
  </si>
  <si>
    <t>明天打</t>
  </si>
  <si>
    <t>羌圩乡艾圩村艾晚屯</t>
  </si>
  <si>
    <t>都阳镇中团村中团屯</t>
  </si>
  <si>
    <t>大化镇城北二巷77号</t>
  </si>
  <si>
    <t>大化镇凤翔村板肖屯1号</t>
  </si>
  <si>
    <t>地苏镇赞字村内行屯23号</t>
  </si>
  <si>
    <t>大化镇流水乡板中屯</t>
  </si>
  <si>
    <t>8月13号第二针</t>
  </si>
  <si>
    <t>大化镇敦肃村雷轰屯12号</t>
  </si>
  <si>
    <t>百弄乡弄雄村弄雄屯5号</t>
  </si>
  <si>
    <t>板升乡弄雷村弄星屯3号</t>
  </si>
  <si>
    <t>大化镇城北西路381号</t>
  </si>
  <si>
    <t>江南乡发瑞村那瑞屯89号</t>
  </si>
  <si>
    <t>六也乡加司村弄石屯</t>
  </si>
  <si>
    <t>大化镇达悟村弄角屯</t>
  </si>
  <si>
    <t>古文乡义和村单养屯</t>
  </si>
  <si>
    <t>百弄乡弄腾村弄杯屯</t>
  </si>
  <si>
    <t>大化县七百乡弄腾村弄杯屯</t>
  </si>
  <si>
    <t>板升乡三洞村弄莫屯</t>
  </si>
  <si>
    <t>大化镇大调村则劳屯5号</t>
  </si>
  <si>
    <t>江南乡上和村歪光屯11号</t>
  </si>
  <si>
    <t>岩滩镇常吉村坡往</t>
  </si>
  <si>
    <t>大化镇上旗村望远屯</t>
  </si>
  <si>
    <t>六也乡加司村弄皮屯8号</t>
  </si>
  <si>
    <t>古河乡古河村街上四队146号</t>
  </si>
  <si>
    <t>乙圩乡巴岩村那告屯10号</t>
  </si>
  <si>
    <t>北景镇京屯村京三屯11号</t>
  </si>
  <si>
    <t>雅龙乡胜利村双香屯3号</t>
  </si>
  <si>
    <t>百马乡孟豆村孟下屯16号</t>
  </si>
  <si>
    <t>百马乡百马村局柳四队24号</t>
  </si>
  <si>
    <t>北景镇京屯村京一屯</t>
  </si>
  <si>
    <t>大化镇大调村庆三屯</t>
  </si>
  <si>
    <t>雅龙乡红日村弄银屯22号</t>
  </si>
  <si>
    <t>乙圩乡巴岩村上也屯4号</t>
  </si>
  <si>
    <t>雅龙乡宏伟村弄苏屯3号</t>
  </si>
  <si>
    <t>乙圩乡乙圩村上乙屯</t>
  </si>
  <si>
    <t>江南乡 带林村那马屯36号</t>
  </si>
  <si>
    <t>乔利苏博大厚</t>
  </si>
  <si>
    <t>雅龙乡盘兔弄扁屯</t>
  </si>
  <si>
    <t>城中区桂中大道2号东10栋</t>
  </si>
  <si>
    <t>贡川乡贡川村下柳屯52号</t>
  </si>
  <si>
    <t>共和乡碧城村二队3号</t>
  </si>
  <si>
    <t>都阳镇满江村板过屯</t>
  </si>
  <si>
    <t>羌圩乡艾圩村艾下屯</t>
  </si>
  <si>
    <t>岩滩镇协和村板东屯</t>
  </si>
  <si>
    <t>江南乡陇丘村单楼屯</t>
  </si>
  <si>
    <t>七百弄弄京村下联</t>
  </si>
  <si>
    <t>七百弄乡弄合村弄额屯10号</t>
  </si>
  <si>
    <t>七百弄乡弄腾村巴松屯12号</t>
  </si>
  <si>
    <t>岩滩镇常吉村下吉二屯</t>
  </si>
  <si>
    <t>七百弄乡弄腾村桥圩屯</t>
  </si>
  <si>
    <t>乙圩乡乙圩村下乙屯18号</t>
  </si>
  <si>
    <t>六也乡茶油村洪上屯2号</t>
  </si>
  <si>
    <t>大化镇龙口村巴羊屯</t>
  </si>
  <si>
    <t>贡川乡等宦村坡眉屯14号</t>
  </si>
  <si>
    <t>雅龙乡雅林村弄歪屯</t>
  </si>
  <si>
    <t>广东省云浮市新兴县新城镇安安加油站对面</t>
  </si>
  <si>
    <t>大化镇古感村苏烈屯77号</t>
  </si>
  <si>
    <t>大化镇双排村松干屯21号</t>
  </si>
  <si>
    <t>广州市白云区永泰新村官厅东街十巷4号</t>
  </si>
  <si>
    <t>百弄乡弄京村弄牙屯4号</t>
  </si>
  <si>
    <t>岩滩镇下皇村甘怀屯</t>
  </si>
  <si>
    <t>岩滩镇六说村六料屯</t>
  </si>
  <si>
    <t>古河乡丹桂村弄花屯</t>
  </si>
  <si>
    <t>广西省河池市大化县古河乡丹桂村弄花屯</t>
  </si>
  <si>
    <t>贡川乡什陇村岩门屯28号</t>
  </si>
  <si>
    <t>广东省东莞市道滘镇南丫村路口</t>
  </si>
  <si>
    <t>乙圩乡果好村设苗屯2号</t>
  </si>
  <si>
    <t>大化县大化镇乡江滨花园村A28栋102号屯</t>
  </si>
  <si>
    <t>大化县大化镇乡凤翔村兰堂屯10号屯</t>
  </si>
  <si>
    <t>大化县雅龙乡盘兔村弄益屯10号屯</t>
  </si>
  <si>
    <t>大化县大化镇乡百秀村青龙屯33号屯</t>
  </si>
  <si>
    <t>大化县大化镇乡亮山村板江屯41号屯</t>
  </si>
  <si>
    <t>大化县大化镇乡龙口村皮太屯</t>
  </si>
  <si>
    <t>大化县大化镇乡育才路村134号屯</t>
  </si>
  <si>
    <t>大化县大化镇乡新洪村下胆屯</t>
  </si>
  <si>
    <t>大化县都阳镇乡都阳村红都街127号屯</t>
  </si>
  <si>
    <t>黄  亮</t>
  </si>
  <si>
    <t>大化县都阳镇乡武城村那坡屯6号屯</t>
  </si>
  <si>
    <t>大化县大化镇乡东明一区村屯</t>
  </si>
  <si>
    <t>大化县江南乡发瑞村六作屯10号屯</t>
  </si>
  <si>
    <t>大化县大化镇乡江滨路村中段(安置地45号屯</t>
  </si>
  <si>
    <t>蒙  伟</t>
  </si>
  <si>
    <t>大化县都阳镇乡双福村文山屯</t>
  </si>
  <si>
    <t>大化县北景镇乡汉达村板才屯</t>
  </si>
  <si>
    <t xml:space="preserve">是 </t>
  </si>
  <si>
    <t>大化县大化镇乡龙口村勤往屯</t>
  </si>
  <si>
    <t>大化县板升乡弄立村毛九屯30号屯</t>
  </si>
  <si>
    <t>大化县大化镇乡同德巷村44号屯</t>
  </si>
  <si>
    <t>大化县大化镇乡大调村弄吾屯</t>
  </si>
  <si>
    <t>大化县共和 乡弄乐村弄力屯</t>
  </si>
  <si>
    <t>北流市县清湾镇乡清湾村西容组23号屯</t>
  </si>
  <si>
    <t>17776408353</t>
  </si>
  <si>
    <t>18177899313</t>
  </si>
  <si>
    <t>13877896516</t>
  </si>
  <si>
    <t>大化县北景镇乡京屯村那当屯50号屯</t>
  </si>
  <si>
    <t>13481866231</t>
  </si>
  <si>
    <t>15977888583</t>
  </si>
  <si>
    <t>18070828764</t>
  </si>
  <si>
    <t>大化县大化镇乡江滨北村路西段50栋3-6屯</t>
  </si>
  <si>
    <t>13557085462</t>
  </si>
  <si>
    <t>大化县北景镇乡弄冠村卡足屯</t>
  </si>
  <si>
    <t>19994450230</t>
  </si>
  <si>
    <t>大化县北景镇乡板兰村弄陆屯9号屯</t>
  </si>
  <si>
    <t>18174926041</t>
  </si>
  <si>
    <t>18174937898</t>
  </si>
  <si>
    <t>15817531188</t>
  </si>
  <si>
    <t>18407783186</t>
  </si>
  <si>
    <t>18977838743</t>
  </si>
  <si>
    <t>大化县大化镇乡大调村弄托屯15号屯</t>
  </si>
  <si>
    <t>13557783179</t>
  </si>
  <si>
    <t>18077898443</t>
  </si>
  <si>
    <t>15707719811</t>
  </si>
  <si>
    <t>大化县岩滩镇乡棉山村六合屯</t>
  </si>
  <si>
    <t>13768281750</t>
  </si>
  <si>
    <t>大化县北景镇乡那色村北景街390号屯</t>
  </si>
  <si>
    <t>18776870809</t>
  </si>
  <si>
    <t>大化县北景镇乡那色村北景街527号屯</t>
  </si>
  <si>
    <t>14797769993</t>
  </si>
  <si>
    <t>大化县岩滩镇乡常吉村良旧屯</t>
  </si>
  <si>
    <t>18776875916</t>
  </si>
  <si>
    <t>15296038284</t>
  </si>
  <si>
    <t>大化县都阳镇乡尚武村屯东社屯11屯</t>
  </si>
  <si>
    <t>13481869510</t>
  </si>
  <si>
    <t>大化县都阳镇乡武城村那路屯11号屯</t>
  </si>
  <si>
    <t>13650325738</t>
  </si>
  <si>
    <t>15177388427</t>
  </si>
  <si>
    <t>15078573898</t>
  </si>
  <si>
    <t>大化县北景镇乡平方村六鲁屯</t>
  </si>
  <si>
    <t>大化县都阳镇乡忠武村板江屯25号屯</t>
  </si>
  <si>
    <t>大化县大化镇乡龙马村塘内屯9号屯</t>
  </si>
  <si>
    <t>15277891002</t>
  </si>
  <si>
    <t>大化县大化镇乡凤翔村一区屯</t>
  </si>
  <si>
    <t>18176744182</t>
  </si>
  <si>
    <t>大化县大化镇乡建丰北村路东七巷6号屯</t>
  </si>
  <si>
    <t>大化县大化镇乡江滨花村园B区1栋3单元2屯</t>
  </si>
  <si>
    <t>15878686201</t>
  </si>
  <si>
    <t>18707780311</t>
  </si>
  <si>
    <t>马山县周鹿镇乡坛利村六利屯64号屯</t>
  </si>
  <si>
    <t>19907882518</t>
  </si>
  <si>
    <t>13652239559</t>
  </si>
  <si>
    <t>13517585468</t>
  </si>
  <si>
    <t>大化县大化镇乡双排村端外屯3号屯</t>
  </si>
  <si>
    <t>19978807454</t>
  </si>
  <si>
    <t>大化县大化镇乡古感村局劳屯38号屯</t>
  </si>
  <si>
    <t>大化县大化镇乡景山村下山屯1号屯</t>
  </si>
  <si>
    <t>15878688533</t>
  </si>
  <si>
    <t>马山县周鹿镇乡石塘村新安屯</t>
  </si>
  <si>
    <t>大化县大化镇乡流水村旧仰屯17号屯</t>
  </si>
  <si>
    <t>15277848740</t>
  </si>
  <si>
    <t>大化县大化镇乡双排村毛山屯</t>
  </si>
  <si>
    <t>18977894399</t>
  </si>
  <si>
    <t>大化县大化镇乡亮山村排二屯13号屯</t>
  </si>
  <si>
    <t>13677780679</t>
  </si>
  <si>
    <t>17807875626</t>
  </si>
  <si>
    <t>17377440532</t>
  </si>
  <si>
    <t>13553325935</t>
  </si>
  <si>
    <t>15277849512</t>
  </si>
  <si>
    <t>18176135431</t>
  </si>
  <si>
    <t>15277895813</t>
  </si>
  <si>
    <t>大化县大化镇乡龙马村新雷屯47号屯</t>
  </si>
  <si>
    <t>13471801891</t>
  </si>
  <si>
    <t>马山县白山镇乡造华村大那娥屯</t>
  </si>
  <si>
    <t>大化县大化镇乡城北西村路西路307号屯</t>
  </si>
  <si>
    <t>18977893926</t>
  </si>
  <si>
    <t>18077823368</t>
  </si>
  <si>
    <t>19978820340</t>
  </si>
  <si>
    <t>17776575328</t>
  </si>
  <si>
    <t>15348899131</t>
  </si>
  <si>
    <t>15677880757</t>
  </si>
  <si>
    <t>13557487868</t>
  </si>
  <si>
    <t>大化县大化镇乡红电街村红电南路11号屯</t>
  </si>
  <si>
    <t>13627783313</t>
  </si>
  <si>
    <t>大化县岩滩常吉村那马一屯</t>
  </si>
  <si>
    <t>大化县岩滩镇常吉村下吉二屯21号</t>
  </si>
  <si>
    <t>13407751618</t>
  </si>
  <si>
    <t>18177876940</t>
  </si>
  <si>
    <t>大化县龙马村塘党屯16号</t>
  </si>
  <si>
    <t>18775860767</t>
  </si>
  <si>
    <t>18776863286</t>
  </si>
  <si>
    <t>黄显伍</t>
  </si>
  <si>
    <t>18178892964</t>
  </si>
  <si>
    <t>18815491016</t>
  </si>
  <si>
    <t>18177871878</t>
  </si>
  <si>
    <t>19127010932</t>
  </si>
  <si>
    <t>17344512521</t>
  </si>
  <si>
    <t>13538463461</t>
  </si>
  <si>
    <t>18378899290</t>
  </si>
  <si>
    <t>15813057686</t>
  </si>
  <si>
    <t>13728096483</t>
  </si>
  <si>
    <t>13544289307</t>
  </si>
  <si>
    <t>17336198947</t>
  </si>
  <si>
    <t>19943186545</t>
  </si>
  <si>
    <t>13877877123</t>
  </si>
  <si>
    <t>15800146658</t>
  </si>
  <si>
    <t>19178889626</t>
  </si>
  <si>
    <t>18178894369</t>
  </si>
  <si>
    <t>15296877433</t>
  </si>
  <si>
    <t>13517585376</t>
  </si>
  <si>
    <t>19977827881</t>
  </si>
  <si>
    <t>13788387778</t>
  </si>
  <si>
    <t>大化县双频村六流屯9号</t>
  </si>
  <si>
    <t xml:space="preserve">大化二中 </t>
  </si>
  <si>
    <t>大化县大化镇乡流水村外下屯11号屯</t>
  </si>
  <si>
    <t>马山县周鹿镇乡坛沙村那说屯44号屯</t>
  </si>
  <si>
    <t>大化县大化镇乡龙马村龙着屯32号屯</t>
  </si>
  <si>
    <t>没有疫苗</t>
  </si>
  <si>
    <t>大化县北景镇乡板兰村卡分屯</t>
  </si>
  <si>
    <t>大化县岩滩镇乡常吉村良旧二屯34号屯</t>
  </si>
  <si>
    <t>大化县古文乡良美村弄甘屯20号屯</t>
  </si>
  <si>
    <t>大化县大化镇乡文化路村南三巷二里15号屯</t>
  </si>
  <si>
    <t>大化县北景镇乡汉达村塘前屯31号屯</t>
  </si>
  <si>
    <t>大化县大化镇乡文化路村北六巷二里12号屯</t>
  </si>
  <si>
    <t>大化县都阳镇乡满江村六算屯4号屯</t>
  </si>
  <si>
    <t>大化县北景镇乡平方村平社屯45号屯</t>
  </si>
  <si>
    <t>马山县百龙滩乡镇南新村弄洪屯21-1号屯</t>
  </si>
  <si>
    <t>大化县都阳镇乡尚武村东畔屯11号屯</t>
  </si>
  <si>
    <t>大化县雅龙乡镇西村弄荣屯</t>
  </si>
  <si>
    <t>大化县都阳乡双福村上林屯</t>
  </si>
  <si>
    <t>大化县北景镇乡六华村良米屯42号屯</t>
  </si>
  <si>
    <t>大化县都阳镇乡满江村上岭屯25号屯</t>
  </si>
  <si>
    <t>大化县大化镇乡古感村古思屯23号屯</t>
  </si>
  <si>
    <t>大化县雅龙乡镇西村歪上屯</t>
  </si>
  <si>
    <t>大化县板升 乡弄立 村弄结屯</t>
  </si>
  <si>
    <t>南宁市兴宁区南梧路318号畅春湖小区C区13栋101</t>
  </si>
  <si>
    <t>大化县北景镇乡平乡村那洪屯</t>
  </si>
  <si>
    <t>大化县共和乡颁桃村龙荣屯40号屯</t>
  </si>
  <si>
    <t>大化县红电街塘洪屯</t>
  </si>
  <si>
    <t>大化县坡了村坡了屯</t>
  </si>
  <si>
    <t xml:space="preserve">    2021/7/18</t>
  </si>
  <si>
    <t>18176135124</t>
  </si>
  <si>
    <t>13978923744</t>
  </si>
  <si>
    <t>13471848483</t>
  </si>
  <si>
    <t>13737981867</t>
  </si>
  <si>
    <t>18122163953</t>
  </si>
  <si>
    <t>大化县大化镇乡红电街村塘洪屯06号屯</t>
  </si>
  <si>
    <t>18707783488</t>
  </si>
  <si>
    <t>18077824747</t>
  </si>
  <si>
    <t>大化县大化镇乡景山村下山一队18号屯</t>
  </si>
  <si>
    <t>大化县大化镇乡景山村合一屯11号屯</t>
  </si>
  <si>
    <t>15878686223</t>
  </si>
  <si>
    <t>马山县周鹿镇乡石塘村坛岭屯</t>
  </si>
  <si>
    <t>15818586958</t>
  </si>
  <si>
    <t>大化县大化镇乡城北东村路38号屯</t>
  </si>
  <si>
    <t>15277852659</t>
  </si>
  <si>
    <t>17307784576</t>
  </si>
  <si>
    <t>马山县林圩镇乡兴隆村川龙屯72-1号屯</t>
  </si>
  <si>
    <t>大化县大化镇乡红电街村金河南园小区10号屯</t>
  </si>
  <si>
    <t>18278866082</t>
  </si>
  <si>
    <t>大化瑶族自治县百马乡中和村</t>
  </si>
  <si>
    <t>大化县大化镇乡龙口村巴三屯45号屯</t>
  </si>
  <si>
    <t>18878645892</t>
  </si>
  <si>
    <t>1516986956</t>
  </si>
  <si>
    <t>13737964965</t>
  </si>
  <si>
    <t>13977881302</t>
  </si>
  <si>
    <t>大化县岩滩镇乡吉发村六孟屯24号屯</t>
  </si>
  <si>
    <t>18877841865</t>
  </si>
  <si>
    <t>大化县岩滩镇乡吉发村坡楼屯19号屯</t>
  </si>
  <si>
    <t>18929017825</t>
  </si>
  <si>
    <t>大化县大化镇乡双排村盆下屯17号屯</t>
  </si>
  <si>
    <t>15177894440</t>
  </si>
  <si>
    <t>大化县大化镇乡流水村板中屯20号屯</t>
  </si>
  <si>
    <t>18776877234</t>
  </si>
  <si>
    <t>阑尾炎手术</t>
  </si>
  <si>
    <t>13729343578</t>
  </si>
  <si>
    <t>大化县大化镇乡东风路村108号屯</t>
  </si>
  <si>
    <t>17776575545</t>
  </si>
  <si>
    <t>大化县岩滩镇乡东扛村洪三屯</t>
  </si>
  <si>
    <t>18378893301</t>
  </si>
  <si>
    <t>大化县大化镇乡红河北路村855号屯</t>
  </si>
  <si>
    <t>18077898238</t>
  </si>
  <si>
    <t>七百弄乡医</t>
  </si>
  <si>
    <t>大化县都阳镇乡满江村板过屯</t>
  </si>
  <si>
    <t>15277849640</t>
  </si>
  <si>
    <t>大化县北景乡可考村卡拉屯</t>
  </si>
  <si>
    <t>17776576449</t>
  </si>
  <si>
    <t>大化县大化镇乡福景花村园小区A005栋屯</t>
  </si>
  <si>
    <t>15078573988</t>
  </si>
  <si>
    <t>大化县大化镇乡兴化路村504号屯</t>
  </si>
  <si>
    <t>15277859848</t>
  </si>
  <si>
    <t>大化县大化镇乡春兴村弄师屯</t>
  </si>
  <si>
    <t>13877876451</t>
  </si>
  <si>
    <t>大化县大化镇乡亮山村板下屯</t>
  </si>
  <si>
    <t>马山县周鹿镇乡周水村黎屯24—1号屯</t>
  </si>
  <si>
    <t>15277855590</t>
  </si>
  <si>
    <t>18877897815</t>
  </si>
  <si>
    <t>马山县周鹿镇乡南邦村定理屯16-1屯</t>
  </si>
  <si>
    <t>19977826998</t>
  </si>
  <si>
    <t>大化县北景镇乡平方村那保屯32号屯</t>
  </si>
  <si>
    <t>13431298955</t>
  </si>
  <si>
    <t>东兰县三石镇乡四合村弄领屯</t>
  </si>
  <si>
    <t>15975414735</t>
  </si>
  <si>
    <t>大化县大化镇乡坡了村板外屯09号屯</t>
  </si>
  <si>
    <t>15878846985</t>
  </si>
  <si>
    <t>江滨花园D19栋二单元1102号</t>
  </si>
  <si>
    <t xml:space="preserve">七百乡卫生院 </t>
  </si>
  <si>
    <t xml:space="preserve">古河乡卫生院 </t>
  </si>
  <si>
    <t>无苗</t>
  </si>
  <si>
    <t xml:space="preserve">雅龙乡卫生院 </t>
  </si>
  <si>
    <t xml:space="preserve">板升乡卫生院 </t>
  </si>
  <si>
    <t>大化县都阳镇乡忠武村岩逢屯26号屯</t>
  </si>
  <si>
    <t>大化县都阳镇乡武城村百并屯27号屯</t>
  </si>
  <si>
    <t>大化县大化镇乡凤翔村六上屯16号屯</t>
  </si>
  <si>
    <t>大化县大化镇乡红电街村古感路二巷9—3号屯</t>
  </si>
  <si>
    <t>大化县北景乡平方村塘朴屯27号屯</t>
  </si>
  <si>
    <t>大化县都阳镇乡满江村满福屯68号屯</t>
  </si>
  <si>
    <t>大化县大化镇乡坡了村内屯31号屯</t>
  </si>
  <si>
    <t>大化县北景镇乡那色村街上屯</t>
  </si>
  <si>
    <t>大化县江南乡尝梅村 村古法屯</t>
  </si>
  <si>
    <t>大化县北景乡汉达村吞伦屯</t>
  </si>
  <si>
    <t>大化县大化镇乡兴化路村55号屯</t>
  </si>
  <si>
    <t>大化县大化镇乡民族新城村B9栋屯</t>
  </si>
  <si>
    <t>大化县北景镇乡京屯村京三屯6号屯</t>
  </si>
  <si>
    <t>大化县北景镇乡江栋村平吉屯</t>
  </si>
  <si>
    <t>大化县板升乡弄丛村水塘屯20号屯</t>
  </si>
  <si>
    <t>大化县大化镇乡南石路村二巷10号屯</t>
  </si>
  <si>
    <t xml:space="preserve">平果旧城镇卫生院 </t>
  </si>
  <si>
    <t>大化县大化镇乡大调村勒下屯13号屯</t>
  </si>
  <si>
    <t>大化县雅龙乡镇西村弄佃屯</t>
  </si>
  <si>
    <t>大化县大化镇乡城内村大村屯60号屯</t>
  </si>
  <si>
    <t>大化县北景镇乡那色村北景街391号屯</t>
  </si>
  <si>
    <t>大化县大化镇乡龙马村新雷屯24号屯</t>
  </si>
  <si>
    <t>大化县大化镇乡亮山村古茶屯29号屯</t>
  </si>
  <si>
    <t>大化县大化镇乡龙马村古托屯12号屯</t>
  </si>
  <si>
    <t>大化县北景镇弄冠村弄坤一屯17号</t>
  </si>
  <si>
    <t>陆燕飞</t>
  </si>
  <si>
    <t>18378892560</t>
  </si>
  <si>
    <t>大化县岩滩镇乡协合村那帮屯</t>
  </si>
  <si>
    <t>马山县林圩镇乡大塘村大塘屯9号屯</t>
  </si>
  <si>
    <t>大化县都阳镇乡双福村上林屯71号屯</t>
  </si>
  <si>
    <t>大化县北景镇乡江栋村那板屯</t>
  </si>
  <si>
    <t>大化县岩滩镇乡吉发村百作屯</t>
  </si>
  <si>
    <t>大化县大化镇乡古感路村22号屯</t>
  </si>
  <si>
    <t>大化县岩滩镇乡六说村那伦屯</t>
  </si>
  <si>
    <t>大化县大化镇乡王秀花村园2巷11-1屯</t>
  </si>
  <si>
    <t>大化县岩滩镇乡六说村六马屯</t>
  </si>
  <si>
    <t>大化县大化镇乡0村古肖屯</t>
  </si>
  <si>
    <t>大化县大化镇乡双排村端外屯</t>
  </si>
  <si>
    <t>大化县贡川 乡等宦村波洪屯</t>
  </si>
  <si>
    <t>大化县北景镇乡可考村弄洞屯5号</t>
  </si>
  <si>
    <t>大化县板升乡弄立 村戈杂屯</t>
  </si>
  <si>
    <t>大化县大化镇乡古感村龙着屯73号屯</t>
  </si>
  <si>
    <t>大化县大化镇乡景山村合二屯22号屯</t>
  </si>
  <si>
    <t>大化县都阳镇乡满江村弄滚屯</t>
  </si>
  <si>
    <t>大化县大化镇乡古感村龙着移民区15号屯</t>
  </si>
  <si>
    <t>大化县大化镇乡景山村百建屯</t>
  </si>
  <si>
    <t>大化县大化镇乡春兴村弄师屯30号屯</t>
  </si>
  <si>
    <t>兰秀秀</t>
  </si>
  <si>
    <t>韦升鹏</t>
  </si>
  <si>
    <t>大化县乙圩乡乙圩村上二屯</t>
  </si>
  <si>
    <t>大化县都阳镇满江村那你屯30号</t>
  </si>
  <si>
    <t>大化县六也乡乡华善村村弄勒屯屯</t>
  </si>
  <si>
    <t>大化县雅龙乡乡胜利村村弄肥屯屯</t>
  </si>
  <si>
    <t>大化县七百弄乡弄合村村西满屯59号屯</t>
  </si>
  <si>
    <t>大化县大化镇乡流水村村中一屯屯</t>
  </si>
  <si>
    <t>大化县共和乡乡碧城村村六队29号屯</t>
  </si>
  <si>
    <t>大化县七百弄乡弄京村村百都屯4号屯</t>
  </si>
  <si>
    <t>海城体育馆</t>
  </si>
  <si>
    <t>大化县七百弄乡乡弄京村村百都屯5号屯</t>
  </si>
  <si>
    <t>大化县六也乡乡春贵村村奉上屯12号屯</t>
  </si>
  <si>
    <t>大化县雅龙乡乡胜利村村弄洪屯屯</t>
  </si>
  <si>
    <t>大化县羌圩乡乡坡马村村巴林屯3号屯</t>
  </si>
  <si>
    <t>大化县雅龙乡乡胜利村村弄罗屯屯</t>
  </si>
  <si>
    <t>大化县乙圩乡乡巴岩村村本福屯屯</t>
  </si>
  <si>
    <t>大化县百马乡乡同社村村弄船屯7号屯</t>
  </si>
  <si>
    <t>大化县百马乡乡永靖村村那堆屯屯</t>
  </si>
  <si>
    <t>大化县江南乡乡尝梅村村高山屯屯</t>
  </si>
  <si>
    <t>大化县板升乡乡弄雷村村戈旦屯屯</t>
  </si>
  <si>
    <t>大化县板升乡乡弄立村村三队26号屯</t>
  </si>
  <si>
    <t>18178490980</t>
  </si>
  <si>
    <t>大化县羌圩乡乡羌圩村村羌圩街一屯屯</t>
  </si>
  <si>
    <t>大化县七百弄乡乡弄腾村村弄托屯5号屯</t>
  </si>
  <si>
    <t>大化县六也乡乡吞依村村弄勒屯4号屯</t>
  </si>
  <si>
    <t>大化县北景镇乡汉达村村可多屯2号屯</t>
  </si>
  <si>
    <t>大化县七百弄乡乡弄呈村村弄昧屯1号屯</t>
  </si>
  <si>
    <t>大化县七百弄乡乡弄京村村弄井屯12号屯</t>
  </si>
  <si>
    <t>大化县七百弄乡乡弄腾村村弄杯屯16号屯</t>
  </si>
  <si>
    <t>大化县共和乡乡碧城村村一平台屯</t>
  </si>
  <si>
    <t>大化县贡川乡乡龙勒村村龙乐屯5号屯</t>
  </si>
  <si>
    <t>大化县羌圩乡乡那良村村可友屯屯</t>
  </si>
  <si>
    <t>大化县六也乡乡茶油村村板东屯17号屯</t>
  </si>
  <si>
    <t>大化县城内村上平屯26号</t>
  </si>
  <si>
    <t>大化县大化镇兴化路301号</t>
  </si>
  <si>
    <t>大化县北景镇那色村北景街378号</t>
  </si>
  <si>
    <t>大化县北景镇京屯村廷却屯</t>
  </si>
  <si>
    <t>韦英锋</t>
  </si>
  <si>
    <t>大化县板升乡板烈村</t>
  </si>
  <si>
    <t>大化县龙口村老圩屯</t>
  </si>
  <si>
    <t>蓝强</t>
  </si>
  <si>
    <t>大化县碧草村龙沙屯13号</t>
  </si>
  <si>
    <t>江南乡庆老院</t>
  </si>
  <si>
    <t>大化县百马乡科优村雅棉屯5号</t>
  </si>
  <si>
    <t>覃香红</t>
  </si>
  <si>
    <t>大化县古河乡古河村古河街上157号</t>
  </si>
  <si>
    <t>古河乡古河村卫生院</t>
  </si>
  <si>
    <t>大化县贡川乡贡川村覃上屯37号</t>
  </si>
  <si>
    <t>大化县大化镇红电街金河南园小区五巷1号</t>
  </si>
  <si>
    <t>大化县六也乡弄茶村弄宏屯</t>
  </si>
  <si>
    <t>大化县百秀村绿坡屯</t>
  </si>
  <si>
    <t>唐庆珍</t>
  </si>
  <si>
    <t>大化县景山村百建屯16号</t>
  </si>
  <si>
    <t>广州市白云区白云湖街</t>
  </si>
  <si>
    <t>大化县大化镇城内村百祥屯18号</t>
  </si>
  <si>
    <t>罗金玉</t>
  </si>
  <si>
    <t>防城区</t>
  </si>
  <si>
    <t>大化县雅龙村镇西村</t>
  </si>
  <si>
    <t>大外县都阳镇 上周屯</t>
  </si>
  <si>
    <t xml:space="preserve">都阳镇中学 </t>
  </si>
  <si>
    <t>大化县大化镇江滨花园A6   2栋502</t>
  </si>
  <si>
    <t>覃晓勤</t>
  </si>
  <si>
    <t>19（16）</t>
  </si>
  <si>
    <t>黃朝生</t>
  </si>
  <si>
    <t>大化县百马乡百马村百作三队1号</t>
  </si>
  <si>
    <t>百马医院</t>
  </si>
  <si>
    <t>大化县北景镇平方村那塘屯28号</t>
  </si>
  <si>
    <t>大化县乙圩乡巴岩村作塘屯巴岩村</t>
  </si>
  <si>
    <t>大化县镇南红电南路四中后门11号</t>
  </si>
  <si>
    <t>都阳镇中学</t>
  </si>
  <si>
    <t>大化县镇南红电东路二巷十二号</t>
  </si>
  <si>
    <t>陆美山</t>
  </si>
  <si>
    <t>大化县羌圩乡那坝屯健康村11号</t>
  </si>
  <si>
    <t>李艳芳</t>
  </si>
  <si>
    <t>广东省茂名高州市东门医院</t>
  </si>
  <si>
    <t>大化县镇南红电南路福景花园一栋四单元</t>
  </si>
  <si>
    <t>罗全</t>
  </si>
  <si>
    <t>大化县板升乡生平村丘二屯21号</t>
  </si>
  <si>
    <t>大化镇龙口村甘马屯36号</t>
  </si>
  <si>
    <t>大化县板升乡弄从村下山屯26号</t>
  </si>
  <si>
    <t>杨金玉</t>
  </si>
  <si>
    <t>都安县地苏镇拉棠村九同队</t>
  </si>
  <si>
    <t>都安县地苏卫生院</t>
  </si>
  <si>
    <t>大化县人大宿舍楼704</t>
  </si>
  <si>
    <t>大化县板升乡弄郎村弄郎屯20号</t>
  </si>
  <si>
    <t>大化县都阳镇都阳村新街二巷11号</t>
  </si>
  <si>
    <t>大化县文化路六巷四里38号</t>
  </si>
  <si>
    <t>陆红珍</t>
  </si>
  <si>
    <t>大化县羌圩乡羌圩村巴色屯30号</t>
  </si>
  <si>
    <t>黄月姣</t>
  </si>
  <si>
    <t>大化县古河乡古河村伏社屯7号</t>
  </si>
  <si>
    <t>大化县七百弄乡保上村</t>
  </si>
  <si>
    <t>大化县板升乡后洞屯11号</t>
  </si>
  <si>
    <t>大化县羌圩乡羌圩村 羌圩街上一屯260</t>
  </si>
  <si>
    <t>大化县江宾花园D13栋一单元504</t>
  </si>
  <si>
    <t>大化雅龙乡宏伟村上力屯</t>
  </si>
  <si>
    <t>大化县北景镇汉达村塘前屯31号</t>
  </si>
  <si>
    <t>大化县头水村古瑶屯22号</t>
  </si>
  <si>
    <t>大化县北景镇那色村北景街498 号</t>
  </si>
  <si>
    <t>大化县百马乡同社村下等屯4号</t>
  </si>
  <si>
    <t>广西马山县乔利乡乐圩村东仁屯22号</t>
  </si>
  <si>
    <t>15177385317</t>
  </si>
  <si>
    <t>大化县江南乡上和村洞迷屯11号</t>
  </si>
  <si>
    <t>韦建扬</t>
  </si>
  <si>
    <t>大化瑶族自治县大化镇达悟村刁兰40号</t>
  </si>
  <si>
    <t>大化瑶族自治县七百弄乡弄京村下联屯</t>
  </si>
  <si>
    <t>大化瑶族自治县敦肃村雷轰屯12号</t>
  </si>
  <si>
    <t>韦惠研</t>
  </si>
  <si>
    <t>大化县大化镇坝首</t>
  </si>
  <si>
    <t>韦忠录</t>
  </si>
  <si>
    <t>大化镇坡了村坡了屯42号</t>
  </si>
  <si>
    <t>大化瑶族自治县古河乡古河村146号</t>
  </si>
  <si>
    <t>江南乡发瑞村89号</t>
  </si>
  <si>
    <t>覃青香</t>
  </si>
  <si>
    <t>大化县镇南福景花园一栋五单元九楼901</t>
  </si>
  <si>
    <t>大化县江南乡合民村弄间屯3号</t>
  </si>
  <si>
    <t>大化瑶族自治县大化镇达悟村安缘小区</t>
  </si>
  <si>
    <t xml:space="preserve"> 大化瑶族自治县大化镇景山村板中屯23号</t>
  </si>
  <si>
    <t>广西瑶族自治县贡川乡清坡村上雷屯33号</t>
  </si>
  <si>
    <t>韦颂宾</t>
  </si>
  <si>
    <t>广西大化瑶族自治县大化镇龙口村甘马屯</t>
  </si>
  <si>
    <t>广西大化瑶族自治县板升乡板烈村巴危屯</t>
  </si>
  <si>
    <t>大化县大化镇民族新村</t>
  </si>
  <si>
    <t>李红莲</t>
  </si>
  <si>
    <t>广西河池大化瑶族自治县共和乡共和村皂局屯</t>
  </si>
  <si>
    <t>广西河池大化瑶族自治县万利巷9号</t>
  </si>
  <si>
    <t>大化瑶族自治县大化镇达悟村刁兰屯40号</t>
  </si>
  <si>
    <t>大化瑶族自治县六也乡和平村弄伐屯13号</t>
  </si>
  <si>
    <t>广西省大化县江南乡九怀村古旦屯</t>
  </si>
  <si>
    <t>广西南宁马山县光明山六岭屯</t>
  </si>
  <si>
    <t>广西大化瑶族自治县羌圩乡洪筹村袍下屯2号</t>
  </si>
  <si>
    <t>广西大化瑶族自治县七百弄乡弄呈村弄良屯</t>
  </si>
  <si>
    <t>广西大化瑶族自治县水电工程局49栋一单元</t>
  </si>
  <si>
    <t>广西省南宁市马山县五弄村弄灵屯</t>
  </si>
  <si>
    <t>大化县县板升乡乡弄系村上拥屯</t>
  </si>
  <si>
    <t>大化县县雅龙乡乡镇西村村弄宁屯</t>
  </si>
  <si>
    <t>大化县县六也乡乡边弄村村古料屯</t>
  </si>
  <si>
    <t>大化县北景乡可考村可羊屯</t>
  </si>
  <si>
    <t>大化县都阳乡加城村发刊屯</t>
  </si>
  <si>
    <t>大化县大化乡古感村巴独屯</t>
  </si>
  <si>
    <t>大化县大化乡龙马村龙着屯</t>
  </si>
  <si>
    <t>大化县江南乡弄丘村楼下屯屯</t>
  </si>
  <si>
    <t>大化县县百马乡乡下和村村单山屯</t>
  </si>
  <si>
    <t>大化县板升乡乡板烈村村戈光屯</t>
  </si>
  <si>
    <t>大化县羌圩乡乡洪筹村村那良屯</t>
  </si>
  <si>
    <t>马山县林圩乡乡六马村村0屯</t>
  </si>
  <si>
    <t>45122920011114271X</t>
  </si>
  <si>
    <t>韦名海</t>
  </si>
  <si>
    <t>韦桂连</t>
  </si>
  <si>
    <t>大化县北景乡六华村那休屯</t>
  </si>
  <si>
    <t>大化县岩滩乡棉山村六塘屯</t>
  </si>
  <si>
    <t>大化县北景乡京屯村延却屯</t>
  </si>
  <si>
    <t>大化县雅龙乡林茂村弄康屯屯</t>
  </si>
  <si>
    <t>大化县都阳乡都阳村0屯</t>
  </si>
  <si>
    <t>大化县七 百弄乡弄腾村卡独屯</t>
  </si>
  <si>
    <t>大化县都阳乡满江村六远屯</t>
  </si>
  <si>
    <t>大化县都阳乡满江村定农屯</t>
  </si>
  <si>
    <t>大化县北景乡弄冠村巴朗屯</t>
  </si>
  <si>
    <t>大化县大化乡竹山村弄念屯</t>
  </si>
  <si>
    <t>452731200208013615</t>
  </si>
  <si>
    <t>韦棉效</t>
  </si>
  <si>
    <t>大化县北景乡六华村六华屯</t>
  </si>
  <si>
    <t>韦任文</t>
  </si>
  <si>
    <t>大化县六也乡吞依村下屯屯</t>
  </si>
  <si>
    <t>大化县岩滩乡下皇村坡养屯</t>
  </si>
  <si>
    <t>大化县岩滩乡吉发村东有屯</t>
  </si>
  <si>
    <t>大化县岩滩乡协和村下料屯</t>
  </si>
  <si>
    <t>大化县六也乡德里村板内屯屯</t>
  </si>
  <si>
    <t>大化县大化乡城北村二巷一里6号屯</t>
  </si>
  <si>
    <t>大化县雅 龙乡伟平村弄铁屯</t>
  </si>
  <si>
    <t>大化县雅 龙乡胜利村弄苏屯</t>
  </si>
  <si>
    <t>大化县都阳乡下岭村3号屯</t>
  </si>
  <si>
    <t>大化县北景乡弄冠村弄坤屯屯</t>
  </si>
  <si>
    <t>蒙绍玉</t>
  </si>
  <si>
    <t>452731200306205418</t>
  </si>
  <si>
    <t>陆宇杰</t>
  </si>
  <si>
    <t>陆诚</t>
  </si>
  <si>
    <t>大化县岩滩乡古龙村良扛屯</t>
  </si>
  <si>
    <t>大化县北景乡平方村弄伦屯</t>
  </si>
  <si>
    <t>大化县北景乡平方村作且屯</t>
  </si>
  <si>
    <t>大化县大化乡景山村巴独屯</t>
  </si>
  <si>
    <t>大化县岩滩乡协合村东灵屯</t>
  </si>
  <si>
    <t>大化县大化乡大调村古勤屯</t>
  </si>
  <si>
    <t>大化县七百弄乡戈村村三卡屯</t>
  </si>
  <si>
    <t>大化县县板升乡乡弄丛村村辉洞屯</t>
  </si>
  <si>
    <t>大化县共和乡乡古桥村伏江屯</t>
  </si>
  <si>
    <t>大化县都阳乡都阳村板么屯</t>
  </si>
  <si>
    <t>大化县北景乡红栋村平吉屯</t>
  </si>
  <si>
    <t>大化县北景乡弄冠村弄汪屯</t>
  </si>
  <si>
    <t>大化县大化乡百秀村六合屯</t>
  </si>
  <si>
    <t>大化县大化乡大调村勒下屯屯</t>
  </si>
  <si>
    <t>大化县板升乡弄郎村弄边屯屯</t>
  </si>
  <si>
    <t>大化县岩滩乡长吉村拉敏屯</t>
  </si>
  <si>
    <t>大化县岩滩乡吉发村东友屯</t>
  </si>
  <si>
    <t>大化县大化乡龙马村塘党屯</t>
  </si>
  <si>
    <t>大化县大化乡景山村合二屯</t>
  </si>
  <si>
    <t>大化县雅龙乡镇西村弄杰屯</t>
  </si>
  <si>
    <t>大化县北景乡那色村九洞屯</t>
  </si>
  <si>
    <t>451229200101210619</t>
  </si>
  <si>
    <t>卢宝周</t>
  </si>
  <si>
    <t>大化县北景乡安兰村弄阶屯</t>
  </si>
  <si>
    <t>大化县大化乡亮山村板下屯</t>
  </si>
  <si>
    <t>大化县大化乡文化路31号村0屯</t>
  </si>
  <si>
    <t>大化县大化乡古肖路村180号屯</t>
  </si>
  <si>
    <t>大化县大化乡文昌东路村46号屯</t>
  </si>
  <si>
    <t>大化县岩滩乡吉发村弄照屯</t>
  </si>
  <si>
    <t>大化县北景乡板兰村英三屯</t>
  </si>
  <si>
    <t>大化县大化乡城北二巷112号村0屯</t>
  </si>
  <si>
    <t>大化县北景乡汉达村可多屯</t>
  </si>
  <si>
    <t>大化县北景乡平方村岩雪屯</t>
  </si>
  <si>
    <t>马山县周鹿乡武平村力屯屯</t>
  </si>
  <si>
    <t>大化县大化乡龙口村雷旺屯</t>
  </si>
  <si>
    <t>大化县北景乡安兰村岑习屯</t>
  </si>
  <si>
    <t>东兰县泗孟乡钦能村钦能屯屯</t>
  </si>
  <si>
    <t>大化县县雅龙乡乡林茂村村弄满屯</t>
  </si>
  <si>
    <t>大化县县板升乡弄冠村村戈棉屯屯</t>
  </si>
  <si>
    <t>大化县县岩滩镇乡协合村村那用屯屯</t>
  </si>
  <si>
    <t>大化县县大化镇乡文昌西路村南2巷3里1号屯</t>
  </si>
  <si>
    <t>大化县县百马乡乡同社村村古分屯屯</t>
  </si>
  <si>
    <t>大化县羌 圩乡坡马村六旺屯</t>
  </si>
  <si>
    <t>大化县县七百弄乡戈从村村弄阶屯屯</t>
  </si>
  <si>
    <t>大化县大化镇乡达悟村村弄屯屯</t>
  </si>
  <si>
    <t>大化县县江南乡乡带林村村行力屯屯</t>
  </si>
  <si>
    <t>大化县羌 圩乡洪筹村六山屯</t>
  </si>
  <si>
    <t>大化县百马乡孟豆村古楼屯屯</t>
  </si>
  <si>
    <t>大化县岩滩乡常吉村上吉屯</t>
  </si>
  <si>
    <t>大化县大化乡凤翔村板肖屯</t>
  </si>
  <si>
    <t>大化县大化乡敦肃村板内屯</t>
  </si>
  <si>
    <t>大化县北景乡那色村东社屯</t>
  </si>
  <si>
    <t>大化县大化乡仁良村弄良屯</t>
  </si>
  <si>
    <t>大化县县七百弄乡弄合村弄石屯</t>
  </si>
  <si>
    <t>大化县北景乡安兰村弄额屯</t>
  </si>
  <si>
    <t>大化县七百弄乡保上村弄朝屯屯</t>
  </si>
  <si>
    <t>大化县雅龙乡道德村村弄浪屯</t>
  </si>
  <si>
    <t>大化县北景乡弄冠村弄林屯</t>
  </si>
  <si>
    <t>大化县七百乡乡弄呈村村三联屯屯</t>
  </si>
  <si>
    <t>大化县县雅龙乡乡红日村村弄凡屯</t>
  </si>
  <si>
    <t>大化县岩滩乡下皇村良扛屯</t>
  </si>
  <si>
    <t>大化县大化乡西园路村三巷13号屯</t>
  </si>
  <si>
    <t>大化县大化乡百秀村百秀屯</t>
  </si>
  <si>
    <t>大化县羌 圩乡坡马村那宁屯</t>
  </si>
  <si>
    <t>大化县县七百弄乡弄平村村歪优屯屯</t>
  </si>
  <si>
    <t>大化县大化镇乡敦肃村百屯屯</t>
  </si>
  <si>
    <t>大化县大化乡皇秀花园村一巷68号屯</t>
  </si>
  <si>
    <t>大化县大化镇乡文化路25号村五巷三里25号屯</t>
  </si>
  <si>
    <t>大化县七百弄乡古竹村村大洞屯</t>
  </si>
  <si>
    <t>大化县岩滩乡古龙村六兴屯</t>
  </si>
  <si>
    <t>大化县江南乡尝梅村示中屯屯</t>
  </si>
  <si>
    <t>大化县北景乡江栋村上元屯</t>
  </si>
  <si>
    <t>452731200301013927</t>
  </si>
  <si>
    <t>覃德能</t>
  </si>
  <si>
    <t>覃美芬</t>
  </si>
  <si>
    <t>马山县周鹿乡琴朋村村都村屯屯</t>
  </si>
  <si>
    <t>大化县都阳乡满江村曾屯屯</t>
  </si>
  <si>
    <t>大化县大化乡巴独村巴独屯</t>
  </si>
  <si>
    <t>大化县县板升乡乡弄勇村弄为屯</t>
  </si>
  <si>
    <t>大化县县岩滩镇乡吉发村吉鸾屯</t>
  </si>
  <si>
    <t>大化县县板升乡乡八好村村弄哈屯</t>
  </si>
  <si>
    <t>大化县雅龙乡盘兔村多二屯屯</t>
  </si>
  <si>
    <t>都安县县高岭乡乡五峒村村0屯</t>
  </si>
  <si>
    <t>大化县县大化镇乡百秀村0屯</t>
  </si>
  <si>
    <t>大化县大化乡南石一巷村14号屯</t>
  </si>
  <si>
    <t>大化县六也乡弄水村0屯</t>
  </si>
  <si>
    <t>大化县北景乡平方村25屯屯</t>
  </si>
  <si>
    <t>大化县都阳乡尚武村那花20号屯</t>
  </si>
  <si>
    <t>大化县雅龙乡镇西村八达屯屯</t>
  </si>
  <si>
    <t>大化县北景乡那色村巴老屯</t>
  </si>
  <si>
    <t>大化县六乡乡六累村弄外屯</t>
  </si>
  <si>
    <t>大化县县乙圩乡乡巴岩村巴岩屯</t>
  </si>
  <si>
    <t>大化县北景乡那色村巴龙屯</t>
  </si>
  <si>
    <t>大化县北景乡可考村弄乃屯屯</t>
  </si>
  <si>
    <t>大化县岩滩乡常吉村良片屯</t>
  </si>
  <si>
    <t>大化县岩滩乡下皇村那六屯</t>
  </si>
  <si>
    <t>451229200101201827</t>
  </si>
  <si>
    <t>大化县百马乡乡下和村村姆求屯</t>
  </si>
  <si>
    <t>大化县县雅龙乡乡镇西村村火上屯</t>
  </si>
  <si>
    <t>大化县北景乡板兰村英一屯屯</t>
  </si>
  <si>
    <t>大化县百马乡乡同社村下凡屯</t>
  </si>
  <si>
    <t>大化县县北景镇乡板兰村弄英屯屯</t>
  </si>
  <si>
    <t>大化县岩滩乡下皇村下屯屯</t>
  </si>
  <si>
    <t>大化县岩滩乡下皇村上肥屯</t>
  </si>
  <si>
    <t>大化县大化乡大调村勒下屯</t>
  </si>
  <si>
    <t>大化县雅龙乡镇西村弄卜10号屯</t>
  </si>
  <si>
    <t>大化县林圩乡东庄村新屯屯</t>
  </si>
  <si>
    <t>大化县都阳乡双福村那肯屯</t>
  </si>
  <si>
    <t>大化县北景乡弄冠村弄坤屯</t>
  </si>
  <si>
    <t>大化县北景乡弄冠村上卡屯</t>
  </si>
  <si>
    <t>大化县岩滩乡下吉村停同屯</t>
  </si>
  <si>
    <t>大化县岩滩乡常吉村那力屯</t>
  </si>
  <si>
    <t>大化县县贡川乡乡龙勒村村科比屯</t>
  </si>
  <si>
    <t>18934965794</t>
  </si>
  <si>
    <t>大化县百马乡登排村果甘屯屯</t>
  </si>
  <si>
    <t>15338334595</t>
  </si>
  <si>
    <t>大化县县七百弄乡弄雄村上肥屯</t>
  </si>
  <si>
    <t>大化县北景乡板兰村弄陆屯</t>
  </si>
  <si>
    <t>大化县北景乡汉达村塘前屯</t>
  </si>
  <si>
    <t>大化县板升乡八好村弄雷屯屯</t>
  </si>
  <si>
    <t>15015269158</t>
  </si>
  <si>
    <t>大化县大化乡百秀村村六合屯</t>
  </si>
  <si>
    <t>15177386523</t>
  </si>
  <si>
    <t>大化县大化乡达梧村弄丁屯</t>
  </si>
  <si>
    <t>大化县北景乡板兰村村二屯</t>
  </si>
  <si>
    <t>大化县大化乡百秀村青龙屯</t>
  </si>
  <si>
    <t>大化县县羌圩乡乡坡马村村巴桥屯</t>
  </si>
  <si>
    <t>大化县县板升乡弄纳村弄纳屯</t>
  </si>
  <si>
    <t>451229200303013621</t>
  </si>
  <si>
    <t>蓝素婷</t>
  </si>
  <si>
    <t>13407752698</t>
  </si>
  <si>
    <t>大化县板升乡弄冠村戈棉下屯屯</t>
  </si>
  <si>
    <t>大化县北景乡板兰村板丘屯</t>
  </si>
  <si>
    <t>452731200304144826</t>
  </si>
  <si>
    <t>韦晨幸</t>
  </si>
  <si>
    <t>大化县大化乡敦肃村板尧屯</t>
  </si>
  <si>
    <t>韦肖竹</t>
  </si>
  <si>
    <t>大化县雅龙乡宏伟村0屯</t>
  </si>
  <si>
    <t>大化县古文乡义和村0屯</t>
  </si>
  <si>
    <t>大化县北景乡弄坤村坤一屯</t>
  </si>
  <si>
    <t>大化县凤翔乡单现村10号屯</t>
  </si>
  <si>
    <t>大化县0乡龙口村古仇屯</t>
  </si>
  <si>
    <t>452731200307165139</t>
  </si>
  <si>
    <t>大化县岩滩乡常吉村良片一屯屯</t>
  </si>
  <si>
    <t>大化县岩滩乡协和村东灵屯</t>
  </si>
  <si>
    <t>大化县都阳乡加城村那户屯</t>
  </si>
  <si>
    <t>大化县都阳乡加城村百简屯</t>
  </si>
  <si>
    <t>大化县北景乡弄冠村卡足屯</t>
  </si>
  <si>
    <t>武鸣县锣圩乡0村0屯</t>
  </si>
  <si>
    <t>大化县大化乡红电南路村古肖巷屯</t>
  </si>
  <si>
    <t>大化县大化乡龙口村龙塘屯</t>
  </si>
  <si>
    <t>大化县北景乡安兰村桥林屯</t>
  </si>
  <si>
    <t>大化县大化乡景山村推洪屯</t>
  </si>
  <si>
    <t>大化县大化乡贡川村隆江屯</t>
  </si>
  <si>
    <t>452731200302271223</t>
  </si>
  <si>
    <t>451229200210122423</t>
  </si>
  <si>
    <t>452731200303013322</t>
  </si>
  <si>
    <t>大化县北景乡安兰村弄勇屯</t>
  </si>
  <si>
    <t>452731200001052131</t>
  </si>
  <si>
    <t>451229200306302111</t>
  </si>
  <si>
    <t>452731200105182723</t>
  </si>
  <si>
    <t>451229200303282119</t>
  </si>
  <si>
    <t>451229200307071220</t>
  </si>
  <si>
    <t>451229200001052449</t>
  </si>
  <si>
    <t>大化县羌 圩乡艾圩村坡下屯</t>
  </si>
  <si>
    <t>马山县周鹿乡智超村方村屯屯</t>
  </si>
  <si>
    <t>大化县县板升乡乡弄勇村村弄作屯19号屯</t>
  </si>
  <si>
    <t>大化县县板升乡乡弄系村村弄郎屯23号屯</t>
  </si>
  <si>
    <t>大化县县板升乡乡弄系村村汉水屯屯</t>
  </si>
  <si>
    <t>大化县县六也乡乡吞依村村坤下屯9号屯</t>
  </si>
  <si>
    <t>大化县县大化镇乡龙口村村古仇屯屯</t>
  </si>
  <si>
    <t>大化县县雅龙乡乡林茂村村弄枕屯31号屯</t>
  </si>
  <si>
    <t>大化县县雅龙乡乡胜利村村弄代屯14号屯</t>
  </si>
  <si>
    <t>大化县县雅龙乡乡胜利村村弄卜屯屯</t>
  </si>
  <si>
    <t>大化县县板升乡乡八好村村弄田屯14号屯</t>
  </si>
  <si>
    <t>大化县县岩滩镇乡棉山村村坡旁一屯15号屯</t>
  </si>
  <si>
    <t>大化县县雅龙乡乡盘兔村村弄耳屯屯</t>
  </si>
  <si>
    <t>大化县县雅龙乡乡胜利村村弄王14号屯</t>
  </si>
  <si>
    <t>大化县县北景乡乡板兰村村弄乃屯屯</t>
  </si>
  <si>
    <t>18977800795</t>
  </si>
  <si>
    <t>大化县县雅龙乡乡盘兔村村弄朋屯屯</t>
  </si>
  <si>
    <t>大化县县七百弄乡乡弄平村村弄全屯26号屯</t>
  </si>
  <si>
    <t>大化县县雅龙乡乡胜利村村弄共屯屯</t>
  </si>
  <si>
    <t>大化县县七百弄乡乡弄雄村村戈央屯屯</t>
  </si>
  <si>
    <t>大化县县七百弄乡乡弄平村村光明屯屯</t>
  </si>
  <si>
    <t>大化县县北景镇乡板兰村村弄雄屯屯</t>
  </si>
  <si>
    <t>大化县县江南乡乡上和村村娅景屯1号屯</t>
  </si>
  <si>
    <t>18707763402</t>
  </si>
  <si>
    <t>451229200210252412</t>
  </si>
  <si>
    <t>蒙志锋</t>
  </si>
  <si>
    <t>大化县县板升乡乡弄系村村弄拥屯屯</t>
  </si>
  <si>
    <t>蒙玉光</t>
  </si>
  <si>
    <t>大化县县大化镇乡城内村村百件屯27号屯</t>
  </si>
  <si>
    <t>15777806783</t>
  </si>
  <si>
    <t>大化县县大化镇乡龙马村村新雷屯21号屯</t>
  </si>
  <si>
    <t>15177890423</t>
  </si>
  <si>
    <t>大化县县雅龙乡乡尤齐村村弄庭屯屯</t>
  </si>
  <si>
    <t>19977827247</t>
  </si>
  <si>
    <t>大化县县七百弄乡乡保上村村弄等屯屯</t>
  </si>
  <si>
    <t>18776862535</t>
  </si>
  <si>
    <t>大化县县百马乡乡孟豆村村帮上屯7号屯</t>
  </si>
  <si>
    <t>19978832296</t>
  </si>
  <si>
    <t>大化县县江南乡乡江洲村村照关屯屯</t>
  </si>
  <si>
    <t>15878686664</t>
  </si>
  <si>
    <t>大化县县北景镇乡平方村村良下屯屯</t>
  </si>
  <si>
    <t>19977825338</t>
  </si>
  <si>
    <t>大化县县板升乡乡弄郎村村弄边下屯29号屯</t>
  </si>
  <si>
    <t>大化县县江南乡乡龙凤村村鲁木屯屯</t>
  </si>
  <si>
    <t>18007862606</t>
  </si>
  <si>
    <t>大化县县乙圩乡乡常怀村村那怀屯屯</t>
  </si>
  <si>
    <t>大化县县雅龙乡乡盘兔村村多一屯屯</t>
  </si>
  <si>
    <t>17807837597</t>
  </si>
  <si>
    <t>大化县县北景镇乡江栋村村百乐屯屯</t>
  </si>
  <si>
    <t>大化县县贡川乡乡龙眼村村龙闹屯1号屯</t>
  </si>
  <si>
    <t>15807784903</t>
  </si>
  <si>
    <t>大化县县乙圩乡乡巴岩村村下也屯屯</t>
  </si>
  <si>
    <t>18249919917</t>
  </si>
  <si>
    <t>大化县县雅龙乡乡镇西村村弄银屯屯</t>
  </si>
  <si>
    <t>大化县县七百弄乡弄雄村村弄乐屯4号屯</t>
  </si>
  <si>
    <t>15878689725</t>
  </si>
  <si>
    <t>大化县县六也乡乡加司村村弄水屯3号屯</t>
  </si>
  <si>
    <t>13557188814</t>
  </si>
  <si>
    <t>大化县县板升乡乡弄冠村村弄乱屯屯</t>
  </si>
  <si>
    <t>大化县县都阳镇乡都阳村村新街二巷18号屯</t>
  </si>
  <si>
    <t>18877840004</t>
  </si>
  <si>
    <t>大化县县七百弄乡弄雄村村戈央屯屯</t>
  </si>
  <si>
    <t>18070811264</t>
  </si>
  <si>
    <t>大化县县共和乡乡碧城村村一平台屯</t>
  </si>
  <si>
    <t>18978760587</t>
  </si>
  <si>
    <t>大化县县乙圩乡乡常怀村常青48号屯</t>
  </si>
  <si>
    <t>大化县县板升乡乡弄纳村村上林屯22号屯</t>
  </si>
  <si>
    <t>17776575418</t>
  </si>
  <si>
    <t>大化县县板升乡乡弄郎村村弄边屯屯</t>
  </si>
  <si>
    <t>15817562536</t>
  </si>
  <si>
    <t>大化县县百马乡乡六任村村上岭屯屯</t>
  </si>
  <si>
    <t>18825989339</t>
  </si>
  <si>
    <t>大化县县板升乡乡弄勇村村弄查屯17号屯</t>
  </si>
  <si>
    <t>大化县县北景镇乡板兰村村巴烟屯14号屯</t>
  </si>
  <si>
    <t>18278863959</t>
  </si>
  <si>
    <t>大化县县江南乡乡合民村村弄依屯屯</t>
  </si>
  <si>
    <t>大化县县七百弄乡弄平村光明屯屯</t>
  </si>
  <si>
    <t>大化县县岩滩镇乡下皇村村说欢屯22号屯</t>
  </si>
  <si>
    <t>大化县县雅龙乡乡镇西村村弄噜屯屯</t>
  </si>
  <si>
    <t>大化县县七百弄乡乡弄合村村弄兰屯屯</t>
  </si>
  <si>
    <t>大化县县板升乡乡弄冠村村弄项屯7号屯</t>
  </si>
  <si>
    <t>大化县县雅龙乡乡林茂村村都楼屯</t>
  </si>
  <si>
    <t>大化县县七百弄乡弄雄村村弄西屯3号屯</t>
  </si>
  <si>
    <t>大化县县七百弄乡弄合村弄确屯屯</t>
  </si>
  <si>
    <t>大化县县江南乡乡弄文村村古祥屯10号屯</t>
  </si>
  <si>
    <t>大化县县大化镇乡龙马村村那感屯6号屯</t>
  </si>
  <si>
    <t>大化县县江南乡乡龙凤村村弄料屯29号屯</t>
  </si>
  <si>
    <t>大化县岩滩乡常吉村拉敏屯</t>
  </si>
  <si>
    <t>大化县县百马乡乡永靖村村那平屯31号屯</t>
  </si>
  <si>
    <t>都安县县百旺镇乡百旺移民区村那毛屯7号屯</t>
  </si>
  <si>
    <t>大化县县板升乡乡弄纪村村弄袍屯屯</t>
  </si>
  <si>
    <t>大化县县江南乡乡合民村村弄楼屯36号屯</t>
  </si>
  <si>
    <t>大化县县雅龙乡乡红日村村弄洋屯17号屯</t>
  </si>
  <si>
    <t>大化县大化乡春兴村弄六屯</t>
  </si>
  <si>
    <t>大化县县北景镇乡可考村村弄同屯15号屯</t>
  </si>
  <si>
    <t>大化县县雅龙乡乡道德村村弄昌屯屯</t>
  </si>
  <si>
    <t>大化县县雅龙乡乡伟平村村弄朝屯13号屯</t>
  </si>
  <si>
    <t>大化县县板升乡乡弄纳村村上林屯5号屯</t>
  </si>
  <si>
    <t>大化县县板升乡乡弄立村村兰朋二屯31号屯</t>
  </si>
  <si>
    <t>大化县县板升乡乡弄立村村兰朋屯屯</t>
  </si>
  <si>
    <t>大化县县岩滩镇乡常吉村村那马二屯屯</t>
  </si>
  <si>
    <t>大化县县江南乡乡尝梅村村古法屯12号屯</t>
  </si>
  <si>
    <t>大化县县北景镇乡板兰村村巴烟屯屯</t>
  </si>
  <si>
    <t>大化县县大化镇乡百秀村村红星屯84号屯</t>
  </si>
  <si>
    <t>大化县县岩滩镇乡下皇村村上令二屯屯</t>
  </si>
  <si>
    <t>大化县县雅龙乡乡镇西村村火上屯屯</t>
  </si>
  <si>
    <t>大化县县江南乡乡弄文村村古祥屯屯</t>
  </si>
  <si>
    <t>大化县县贡川乡乡红柳村村定留屯22号屯</t>
  </si>
  <si>
    <t>大化县县城内乡大村村大村屯屯</t>
  </si>
  <si>
    <t>大化县县七百弄乡弄合村西满屯屯</t>
  </si>
  <si>
    <t>大化县县百弄乡乡弄合村村弄防屯16号屯</t>
  </si>
  <si>
    <t>大化县县乙圩乡乡常怀村村恩号屯屯</t>
  </si>
  <si>
    <t>大化县县江南乡乡尝梅村村古法屯31号屯</t>
  </si>
  <si>
    <t>大化县县百马乡乡六任村村上岭屯24号屯</t>
  </si>
  <si>
    <t>大化县县北景镇乡板兰村村弄荣屯14号屯</t>
  </si>
  <si>
    <t>大化县县雅龙乡乡红日村村弄诺屯屯</t>
  </si>
  <si>
    <t>大化县县雅龙乡乡温和村村弄波屯屯</t>
  </si>
  <si>
    <t>大化七县百弄乡乡弄腾村村弄杯屯屯</t>
  </si>
  <si>
    <t>大化县县百马乡乡孟豆村村孟下屯16号屯</t>
  </si>
  <si>
    <t>大化县县江南乡乡上和村村歪存屯屯</t>
  </si>
  <si>
    <t>大化县县雅龙乡乡盘兔村村多二屯35号屯</t>
  </si>
  <si>
    <t>大化县县七百弄乡乡弄雄村村弄正屯6号屯</t>
  </si>
  <si>
    <t>大化县县七百弄乡乡弄合村村弄朝屯1号屯</t>
  </si>
  <si>
    <t>大化县县七百弄乡乡戈从村村戈后屯屯</t>
  </si>
  <si>
    <t>451229200210082724</t>
  </si>
  <si>
    <t>韦凤香</t>
  </si>
  <si>
    <t>大化县县雅龙乡乡镇西村村弄桦屯屯</t>
  </si>
  <si>
    <t>韦建秀</t>
  </si>
  <si>
    <t>大化县县北景镇乡板兰村村英三屯屯</t>
  </si>
  <si>
    <t>大化县县北景镇乡板兰村村卡腮屯2号屯</t>
  </si>
  <si>
    <t>大化县县七百弄乡乡弄合村村弄防屯3号屯</t>
  </si>
  <si>
    <t>大化县县板升乡乡八好村村弄前屯16号屯</t>
  </si>
  <si>
    <t>大化县县百马乡乡百马村村弄力二屯屯</t>
  </si>
  <si>
    <t>大化县县雅龙乡乡镇西村村弄基屯屯</t>
  </si>
  <si>
    <t>大化县县岩滩乡协和村安那屯</t>
  </si>
  <si>
    <t>大化县县江南乡乡九怀村村怀上屯屯</t>
  </si>
  <si>
    <t>14797768146</t>
  </si>
  <si>
    <t>大化县县七百弄乡弄合村村弄朴屯屯</t>
  </si>
  <si>
    <t>大化县县七百弄乡弄合村村娅福屯1号屯</t>
  </si>
  <si>
    <t>15177890134</t>
  </si>
  <si>
    <t>大化县县六也乡乡和平村村下刁屯屯</t>
  </si>
  <si>
    <t>17776416442</t>
  </si>
  <si>
    <t>大化县县七百弄乡弄京村弄力屯5号屯</t>
  </si>
  <si>
    <t>大化县县北景镇乡可考村可羊屯11号屯</t>
  </si>
  <si>
    <t>大化县县七百弄乡弄京村村弄井屯13号屯</t>
  </si>
  <si>
    <t>19977870602</t>
  </si>
  <si>
    <t>大化县县北景乡乡可考村弄同屯25号屯</t>
  </si>
  <si>
    <t>大化县县江南乡乡弄文村村岩干屯屯</t>
  </si>
  <si>
    <t>蒙胜辉</t>
  </si>
  <si>
    <t>大化县县百马乡乡同社村村弄白屯1号屯</t>
  </si>
  <si>
    <t>大化县县古文乡乡良美村村古存屯1号屯</t>
  </si>
  <si>
    <t>大化县县板升乡乡弄从村村水加屯21号屯</t>
  </si>
  <si>
    <t>13416656406</t>
  </si>
  <si>
    <t>大化县县江南乡乡陇汉村村卡毛屯13号屯</t>
  </si>
  <si>
    <t>大化县县北景镇乡板兰村村弄牙屯屯</t>
  </si>
  <si>
    <t>18077875049</t>
  </si>
  <si>
    <t>大化县县六也乡乡弄茶村村吞根屯屯</t>
  </si>
  <si>
    <t>大化县县古文乡乡义和村村六京屯屯</t>
  </si>
  <si>
    <t>大化县县江南乡乡九怀村村陇扁屯屯</t>
  </si>
  <si>
    <t>大化县县板兰乡乡板兰村村弄乃屯屯</t>
  </si>
  <si>
    <t>大化县县大化镇乡双排村村屯</t>
  </si>
  <si>
    <t>大化县县七百弄乡弄平村村弄全屯15号屯</t>
  </si>
  <si>
    <t>18934965624</t>
  </si>
  <si>
    <t>大化县县板升乡乡弄雷村村弄灯上屯16号屯</t>
  </si>
  <si>
    <t>18176744835</t>
  </si>
  <si>
    <t>大化县大化乡龙口村龙口屯</t>
  </si>
  <si>
    <t>19877823144</t>
  </si>
  <si>
    <t>大化县县六也乡乡和平村村茶群屯屯</t>
  </si>
  <si>
    <t>大化县县江南乡乡弄文村村弄岭屯屯</t>
  </si>
  <si>
    <t>大化县县大化镇乡景山村村弄合屯屯</t>
  </si>
  <si>
    <t>大化县县羌圩乡乡坡马村村农力屯屯</t>
  </si>
  <si>
    <t>大化县县板升乡乡弄从村村杯宜屯14号屯</t>
  </si>
  <si>
    <t>大化县县羌圩乡乡羌圩村村坡洪屯07号屯</t>
  </si>
  <si>
    <t>大化县县贡川乡乡清坡村村上雷屯33号屯</t>
  </si>
  <si>
    <t>大化县县百马乡乡永靖村村那料二队25号屯</t>
  </si>
  <si>
    <t>大化县县江南乡乡九怀村村迷散屯5号屯</t>
  </si>
  <si>
    <t>大化七县百弄乡乡弄京村村弄井屯27号屯</t>
  </si>
  <si>
    <t>大化县县板升乡乡弄郎村村弄矿上屯31号屯</t>
  </si>
  <si>
    <t>大化县县雅龙乡乡镇西村村弄地屯屯</t>
  </si>
  <si>
    <t>大化县县七百弄乡乡弄京村村弄井屯21号屯</t>
  </si>
  <si>
    <t>大化县县古河乡乡弄法村村排下屯3号屯</t>
  </si>
  <si>
    <t>17754598479</t>
  </si>
  <si>
    <t>7月19曰</t>
  </si>
  <si>
    <t>大化县县雅龙乡乡道德村村惯下屯屯</t>
  </si>
  <si>
    <t>唐毓付</t>
  </si>
  <si>
    <t>19127210216</t>
  </si>
  <si>
    <t>大化县县大化镇乡春兴村村古祥屯3号屯</t>
  </si>
  <si>
    <t>韦荣贵</t>
  </si>
  <si>
    <t>13557783586</t>
  </si>
  <si>
    <t>大化县县雅龙乡乡雅林村村弄清屯屯</t>
  </si>
  <si>
    <t>大化县县板升乡乡弄冠村村戈棉屯27号屯</t>
  </si>
  <si>
    <t>大化县县岩滩镇乡吉发村村百远屯10号屯</t>
  </si>
  <si>
    <t>大化县县贡川乡乡龙眼村村单乃屯4号屯</t>
  </si>
  <si>
    <t>13471801354</t>
  </si>
  <si>
    <t>都安县县保安乡乡河屯村村刁玉队1号屯</t>
  </si>
  <si>
    <t>大化县县北景乡乡弄冠村村巴好屯9号屯</t>
  </si>
  <si>
    <t>13481866297</t>
  </si>
  <si>
    <t>大化县县江南乡乡龙丘村村卡尝屯5号屯</t>
  </si>
  <si>
    <t>14736274055</t>
  </si>
  <si>
    <t>大化县县雅龙乡乡盘兔村村弄青屯屯</t>
  </si>
  <si>
    <t>大化县县乙圩乡乡常怀村村坡兰屯屯</t>
  </si>
  <si>
    <t>大化县县板升乡乡弄郎村村弄常屯24号屯</t>
  </si>
  <si>
    <t>大化县县板升乡乡弄纳村村弄红屯7号屯</t>
  </si>
  <si>
    <t>大化县县江南乡乡上和村村古壮屯29号屯</t>
  </si>
  <si>
    <t>大化县县北景镇乡弄冠村村弄坤屯屯</t>
  </si>
  <si>
    <t>大化县县江南乡弄文村村弄岭屯屯</t>
  </si>
  <si>
    <t>大化县县七百弄乡乡戈从村村戈后屯27号屯</t>
  </si>
  <si>
    <t>大化县县七百弄乡弄腾村村巴松8号屯</t>
  </si>
  <si>
    <t>大化县县雅龙乡乡盘兔村村弄扁屯2号屯</t>
  </si>
  <si>
    <t>大化县县雅龙乡乡胜利村村弄呈屯屯</t>
  </si>
  <si>
    <t>大化县县江南乡乡九怀村村板么屯</t>
  </si>
  <si>
    <t>大化县县雅龙乡乡盘兔村村弄外屯屯</t>
  </si>
  <si>
    <t>大化县县乙圩乡乡常怀村村坡门屯屯</t>
  </si>
  <si>
    <t>大化县县北景镇乡弄冠村村上卡屯屯</t>
  </si>
  <si>
    <t>大化县县七百弄乡弄合村弄罗屯7号屯</t>
  </si>
  <si>
    <t>大化县大化乡景山村下山屯</t>
  </si>
  <si>
    <t>大化县县雅龙乡乡镇西村村巴一屯屯</t>
  </si>
  <si>
    <t>大化县县七百弄乡乡保上村村申洞屯屯</t>
  </si>
  <si>
    <t>大化七百弄</t>
  </si>
  <si>
    <t>田应景</t>
  </si>
  <si>
    <t>班秀清</t>
  </si>
  <si>
    <t>黄荣梅</t>
  </si>
  <si>
    <t>韦光祥</t>
  </si>
  <si>
    <t>陆照新</t>
  </si>
  <si>
    <t>韦正忠</t>
  </si>
  <si>
    <t>覃彩连</t>
  </si>
  <si>
    <t>覃鹏</t>
  </si>
  <si>
    <t>189 0788 3281</t>
  </si>
  <si>
    <t>韦红江</t>
  </si>
  <si>
    <t>韦晓艳</t>
  </si>
  <si>
    <t>大化县县雅龙乡乡尤齐村村弄尤屯屯</t>
  </si>
  <si>
    <t>韦荣徳</t>
  </si>
  <si>
    <t>大化体育</t>
  </si>
  <si>
    <t>覃丽妹</t>
  </si>
  <si>
    <t>卢金连</t>
  </si>
  <si>
    <t>覃淑利</t>
  </si>
  <si>
    <t>陆翠美</t>
  </si>
  <si>
    <t>134818166297</t>
  </si>
  <si>
    <t>大化县县雅龙乡乡伟平村村弄升屯屯</t>
  </si>
  <si>
    <t>广东省深圳市</t>
  </si>
  <si>
    <t>大化县县大化镇乡流水村村板新屯38号屯</t>
  </si>
  <si>
    <t>大化县百马乡0村赶内屯</t>
  </si>
  <si>
    <t>大化县都阳乡满江村那你屯</t>
  </si>
  <si>
    <t>大化县北景乡平方村同内屯</t>
  </si>
  <si>
    <t>大化县大化乡镇北村0屯</t>
  </si>
  <si>
    <t>大化县大化乡流水村0屯</t>
  </si>
  <si>
    <t>大化县板升 乡板升 村丘乐屯</t>
  </si>
  <si>
    <t>大化县北景乡弄恩村弄考屯</t>
  </si>
  <si>
    <t>大化县大化乡亮口村村排一屯屯</t>
  </si>
  <si>
    <t>大化县大化镇乡兴化路村一巷二里24屯</t>
  </si>
  <si>
    <t>大化县文昌路乡6号村0屯</t>
  </si>
  <si>
    <t>大化县岩滩乡下皇村良简屯</t>
  </si>
  <si>
    <t>大化县大化乡古感路村洪下屯</t>
  </si>
  <si>
    <t>大化县岩滩乡协合村那浪屯</t>
  </si>
  <si>
    <t>大化县板升乡乡弄系村水洞屯屯</t>
  </si>
  <si>
    <t>大化县岩滩乡常吉村那马屯</t>
  </si>
  <si>
    <t>大化县大化乡凤翔村三区屯</t>
  </si>
  <si>
    <t>大化县大化乡红电村西路79号屯</t>
  </si>
  <si>
    <t>大化县大化乡百秀村红星新屯55号屯</t>
  </si>
  <si>
    <t>大化县都阳乡忠武村坡兵屯</t>
  </si>
  <si>
    <t>大化县大化乡大调村赶内屯</t>
  </si>
  <si>
    <t>大化县六也乡华善村伴屯屯</t>
  </si>
  <si>
    <t>13727894748</t>
  </si>
  <si>
    <t>大化县岩滩乡棉山村六洪屯</t>
  </si>
  <si>
    <t>大化县大化乡百秀村屯</t>
  </si>
  <si>
    <t>大化县大化乡龙马村新雷屯</t>
  </si>
  <si>
    <t>大化县乙圩乡果村村坡连屯</t>
  </si>
  <si>
    <t>大化县大化乡兴化路村399号屯</t>
  </si>
  <si>
    <t>大化县大化乡红电街二巷村二巷屯</t>
  </si>
  <si>
    <t>大化县都阳乡双福村黎塘屯</t>
  </si>
  <si>
    <t>南宁县0乡0村0屯</t>
  </si>
  <si>
    <t>大化县北景乡板兰村板上屯</t>
  </si>
  <si>
    <t>大化县雅龙乡镇西村弄敢屯</t>
  </si>
  <si>
    <t>大化县雅龙乡镇西村弄歪屯</t>
  </si>
  <si>
    <t>大化县都阳乡双福村巴龙屯</t>
  </si>
  <si>
    <t>大化县板升乡弄纪村上屯屯</t>
  </si>
  <si>
    <t>大化县北景乡平方村上位屯</t>
  </si>
  <si>
    <t>大化县羌圩乡羌村村六学屯</t>
  </si>
  <si>
    <t>大化县大化乡流水村金马屯</t>
  </si>
  <si>
    <t>大化县大化乡兴化路北一巷一里 村一巷一里屯</t>
  </si>
  <si>
    <t>大化县北景乡汉达村六独屯</t>
  </si>
  <si>
    <t>黄建 甫</t>
  </si>
  <si>
    <t>大化县北景乡板兰村弄林屯</t>
  </si>
  <si>
    <t>大化县大化乡红电街东路村二巷55号屯</t>
  </si>
  <si>
    <t>两针都没打</t>
  </si>
  <si>
    <t>大化县六也乡和平村茶勤屯乡和平村茶勤屯村屯屯</t>
  </si>
  <si>
    <t>大化县大化镇乡东风路村3巷屯</t>
  </si>
  <si>
    <t>大化县板升乡弄纳乡弄纳村村向阳屯屯</t>
  </si>
  <si>
    <t>大化县岩滩镇乡协合村村那定屯屯</t>
  </si>
  <si>
    <t>大化县雅龙乡乡林茂村村下力屯</t>
  </si>
  <si>
    <t>大化县雅龙乡乡红日村村弄细屯</t>
  </si>
  <si>
    <t>大化县古河乡乡四联村村塘鹏屯屯</t>
  </si>
  <si>
    <t>马山县林圩镇乡东庄村村六花屯屯</t>
  </si>
  <si>
    <t>大化县江南乡乡上和村村古壮屯屯</t>
  </si>
  <si>
    <t>大化县大化县乡镇南村六处屯</t>
  </si>
  <si>
    <t>大化县大化镇乡红电东路村东明二区25号屯</t>
  </si>
  <si>
    <t>大化县北景镇乡可考村村卡拉屯4号屯</t>
  </si>
  <si>
    <t>大化县大化镇乡红电街王秀路村二巷15号屯</t>
  </si>
  <si>
    <t>大化县江南乡乡上和村村龙伦屯屯</t>
  </si>
  <si>
    <t>大化县板升乡乡板烈村村三队2号屯</t>
  </si>
  <si>
    <t>大化县大化乡景山村村下山屯屯</t>
  </si>
  <si>
    <t>大化县都阳乡忠武村那发屯</t>
  </si>
  <si>
    <t>大化县大化乡红电街红河南路492号村红电街红河南路492号屯</t>
  </si>
  <si>
    <t>大化县江南乡乡尝梅村村下严屯屯</t>
  </si>
  <si>
    <t>大化县六也乡乡德礼村村内一屯屯</t>
  </si>
  <si>
    <t>大化县乙圩乡乡乙圩村良奄村良奄屯</t>
  </si>
  <si>
    <t>马山县周鹿镇乡杨树村村龙赖屯屯</t>
  </si>
  <si>
    <t>大化县板升乡乡弄系村村弄查屯屯</t>
  </si>
  <si>
    <t>大化县板升乡乡升平村村板卜屯屯</t>
  </si>
  <si>
    <t>大化县大化乡文化路村0屯</t>
  </si>
  <si>
    <t>大化县江南乡乡弄丘村村弄能屯屯</t>
  </si>
  <si>
    <t>大化县江南乡乡陇丘村村楼下屯</t>
  </si>
  <si>
    <t>大化县板升乡八好村同古二屯屯</t>
  </si>
  <si>
    <t>大化县大化镇乡仁良村村下欠屯屯</t>
  </si>
  <si>
    <t>大化县岩滩镇乡棉山村东庙屯屯</t>
  </si>
  <si>
    <t>大化县贡川乡乡等宦村村板果屯
屯</t>
  </si>
  <si>
    <t>大化县大化乡兴化路村一巷一里100号屯</t>
  </si>
  <si>
    <t>大化县共和乡乡古乔村村江那屯屯</t>
  </si>
  <si>
    <t>大化县板升乡乡三洞村村宝一屯15号屯</t>
  </si>
  <si>
    <t>大化县民族新城乡H8村四单元402屯</t>
  </si>
  <si>
    <t>大化县北景镇乡弄冠村村弄强屯屯</t>
  </si>
  <si>
    <t>大化县共和乡碧城村0屯</t>
  </si>
  <si>
    <t>大化县景山村乡景山村村下山屯四队1号屯</t>
  </si>
  <si>
    <t>大化县雅龙乡乡林茂村村弄明屯屯</t>
  </si>
  <si>
    <t>大化县共和乡碧城村村7屯</t>
  </si>
  <si>
    <t>大化县大化镇乡亮山村村板江屯屯</t>
  </si>
  <si>
    <t>大化县古河乡乡古河村村新街屯</t>
  </si>
  <si>
    <t>大化县民族新城乡0村0屯</t>
  </si>
  <si>
    <t>大化县共和乡乡碧草村村上敏屯11号屯</t>
  </si>
  <si>
    <t>大化县七百弄乡弄合村村花韦屯屯</t>
  </si>
  <si>
    <t>大化县县岩滩镇乡常吉村村良防三屯屯</t>
  </si>
  <si>
    <t>大化县县板升乡乡弄系村村弄荣屯屯</t>
  </si>
  <si>
    <t>大化县大化镇乡文化路村北五巷三里屯</t>
  </si>
  <si>
    <t>东兰县东兰乡自由村下屯屯</t>
  </si>
  <si>
    <t>大化县大化乡新化西路1-4号村路4号屯</t>
  </si>
  <si>
    <t>18174936646</t>
  </si>
  <si>
    <t>大化县大化乡亮山村刁独屯</t>
  </si>
  <si>
    <t>大化县大化乡春兴村下棉屯</t>
  </si>
  <si>
    <t>13788180175</t>
  </si>
  <si>
    <t>大化县大化乡新民路十三巷47号184村0屯</t>
  </si>
  <si>
    <t>15949329434</t>
  </si>
  <si>
    <t>兰 甫</t>
  </si>
  <si>
    <t>18376960466</t>
  </si>
  <si>
    <t>大化县大化乡板洪屯43号村0屯</t>
  </si>
  <si>
    <t>大化县大化城北二巷111号乡111号村0屯</t>
  </si>
  <si>
    <t>大化县大化乡文昌东路村0屯</t>
  </si>
  <si>
    <t>大化县大化乡同德巷村154号屯</t>
  </si>
  <si>
    <t>大化县北景乡平方村那保屯</t>
  </si>
  <si>
    <t>大化县大化乡达悟村刁兰屯</t>
  </si>
  <si>
    <t>13437426904</t>
  </si>
  <si>
    <t>马山县永州乡台山村村伏台屯</t>
  </si>
  <si>
    <t>大化县北景乡六华村安合屯</t>
  </si>
  <si>
    <t>大化县大化乡文昌西路二巷村那亮二巷屯</t>
  </si>
  <si>
    <t>大化县大化乡新洪村下胆屯</t>
  </si>
  <si>
    <t>大化县岩 滩乡吉发村山下三屯</t>
  </si>
  <si>
    <t>13737981674</t>
  </si>
  <si>
    <t>13621402333</t>
  </si>
  <si>
    <t>大化县都阳乡加城村板排屯</t>
  </si>
  <si>
    <t>大化县大化乡红电街东路 村二巷5号屯</t>
  </si>
  <si>
    <t>大化县岩滩乡古龙村古龙下屯</t>
  </si>
  <si>
    <t>大化县大化乡景山村那玩屯</t>
  </si>
  <si>
    <t>大化县都阳乡双福村现兴屯</t>
  </si>
  <si>
    <t>大化县大化乡红电街东路二巷村东路二巷屯</t>
  </si>
  <si>
    <t>18077893634</t>
  </si>
  <si>
    <t>大化县岩滩乡吉发村那洪屯</t>
  </si>
  <si>
    <t>大化县岩滩乡棉山村棉二屯</t>
  </si>
  <si>
    <t>大化县都阳乡都阳村村都岩路146号屯</t>
  </si>
  <si>
    <t>大化县岩滩乡协合村弄力屯</t>
  </si>
  <si>
    <t>大化县岩滩乡棉山村板旧屯</t>
  </si>
  <si>
    <t>大化县百马乡六任村娅六屯</t>
  </si>
  <si>
    <t>韦敏流</t>
  </si>
  <si>
    <t>19977818767</t>
  </si>
  <si>
    <t>18934965911</t>
  </si>
  <si>
    <t>大化县大化乡流水村作浪屯</t>
  </si>
  <si>
    <t>大化县岩滩乡棉山村百累屯</t>
  </si>
  <si>
    <t>大化县大化乡华善村新玲屯</t>
  </si>
  <si>
    <t>15177385908</t>
  </si>
  <si>
    <t>大化县岩滩乡吉发村六伦屯</t>
  </si>
  <si>
    <t>环江县明伦乡明伦社区村安民三屯屯</t>
  </si>
  <si>
    <t>大化县大化镇乡建丰路村32号屯</t>
  </si>
  <si>
    <t>大化县北景乡平方村必力屯</t>
  </si>
  <si>
    <t>大化县大化乡大调村灵一屯</t>
  </si>
  <si>
    <t>大化县大化乡文昌西路村南二巷二里6号屯</t>
  </si>
  <si>
    <t>大化县大化乡红河北路村工程局11栋屯</t>
  </si>
  <si>
    <t>大化县大化乡红河村南路114号屯</t>
  </si>
  <si>
    <t>大化县大化乡凤翔村新现屯</t>
  </si>
  <si>
    <t>大化县大化乡流水村边路屯</t>
  </si>
  <si>
    <t>大化县大化乡亮山村下雷屯</t>
  </si>
  <si>
    <t>大化县大化乡仁良村水下屯</t>
  </si>
  <si>
    <t>大化县大化乡龙马村新雷屯屯</t>
  </si>
  <si>
    <t>大化县镇南乡黄秀花园村0屯</t>
  </si>
  <si>
    <t>大化县岩滩乡吉发村江洪屯</t>
  </si>
  <si>
    <t>大化县大化乡上旗村岩下屯</t>
  </si>
  <si>
    <t>大化县北景乡六华村六华街上屯</t>
  </si>
  <si>
    <t>大化县都阳乡都阳村向阳屯</t>
  </si>
  <si>
    <t>大化县大化乡同德村同德巷屯</t>
  </si>
  <si>
    <t>大化县大化乡新洪村板洪屯</t>
  </si>
  <si>
    <t>大化县建丰路乡197号村0屯</t>
  </si>
  <si>
    <t>大化县岩滩乡六说村0屯</t>
  </si>
  <si>
    <t>大化县大化乡民族路村0屯</t>
  </si>
  <si>
    <t>大化县大化乡兴化路村477号屯</t>
  </si>
  <si>
    <t>大化县大化乡文昌东路39号村0屯</t>
  </si>
  <si>
    <t>大化县大化乡古感村0屯</t>
  </si>
  <si>
    <t>大化县大化乡敦肃村板管屯</t>
  </si>
  <si>
    <t>大化县大化乡万利港村52号屯</t>
  </si>
  <si>
    <t xml:space="preserve">韦俊 </t>
  </si>
  <si>
    <t>大化县都阳乡加城村板东屯</t>
  </si>
  <si>
    <t>马山县周鹿乡琴马村下那屯屯</t>
  </si>
  <si>
    <t>大化县羌圩乡艾圩村坡下屯屯</t>
  </si>
  <si>
    <t>大化县大化乡古感村坡球屯</t>
  </si>
  <si>
    <t>大 化县岩滩乡六说村那供屯</t>
  </si>
  <si>
    <t>大化县大化乡兴华北路一里巷村0屯</t>
  </si>
  <si>
    <t>大化县岩滩乡古龙村下元屯</t>
  </si>
  <si>
    <t>大化县岩滩乡常吉村彼往屯</t>
  </si>
  <si>
    <t>大化县大化乡大调村军内屯屯</t>
  </si>
  <si>
    <t>大化县大化乡敦肃村弄伟屯屯</t>
  </si>
  <si>
    <t>大化县六也乡豆也村谭屯屯</t>
  </si>
  <si>
    <t>大化县大化乡六也村和平屯</t>
  </si>
  <si>
    <t>大化县百马乡百马村村百马街上屯</t>
  </si>
  <si>
    <t>大化县北景乡那色村北景街上屯</t>
  </si>
  <si>
    <t>大化县都阳乡下林村59号屯</t>
  </si>
  <si>
    <t>大化县七百弄乡政府街上村0屯</t>
  </si>
  <si>
    <t>大化县北景乡京屯村可亚屯</t>
  </si>
  <si>
    <t>大化县大化镇乡水电工程局村0屯</t>
  </si>
  <si>
    <t>大化县羌圩乡洪筹村除上屯屯</t>
  </si>
  <si>
    <t>大化县北景乡那板街村0屯</t>
  </si>
  <si>
    <t>大化县北景乡平方村六独屯</t>
  </si>
  <si>
    <t>大化县六也乡豆也村0屯</t>
  </si>
  <si>
    <t>大化县岩滩乡协合村0屯</t>
  </si>
  <si>
    <t>大化县六也乡茶油村丹温 屯</t>
  </si>
  <si>
    <t>大化县大化乡红电街99号村0屯</t>
  </si>
  <si>
    <t>大化县岩滩乡古龙村村古龙屯</t>
  </si>
  <si>
    <t>大化县岩滩乡常吉村六洪屯</t>
  </si>
  <si>
    <t>大化县大化乡工程村六处屯</t>
  </si>
  <si>
    <t>大化县百马乡0村万能屯</t>
  </si>
  <si>
    <t>大化县大化乡大化村生态民族新城屯</t>
  </si>
  <si>
    <t>大化县岩滩乡棉山村球外屯屯</t>
  </si>
  <si>
    <t>大化县岩滩乡协合村那帮屯</t>
  </si>
  <si>
    <t>大化县雅龙乡镇西村弄基屯</t>
  </si>
  <si>
    <t>大化县大化乡兴化路村0屯</t>
  </si>
  <si>
    <t>15949327226</t>
  </si>
  <si>
    <t>大化县大化乡文昌西路30号村0屯</t>
  </si>
  <si>
    <t>大化县大化镇乡荣华村文昌路屯</t>
  </si>
  <si>
    <t>大化县大化乡镇南村0屯</t>
  </si>
  <si>
    <t>大化县大化乡龙口村10号屯</t>
  </si>
  <si>
    <t>15807783128</t>
  </si>
  <si>
    <t>大化县都阳乡尚武村七棚屯</t>
  </si>
  <si>
    <t>大化县都阳乡双福村那儿屯</t>
  </si>
  <si>
    <t>大化县大化乡大化电厂村0屯</t>
  </si>
  <si>
    <t>大化县大化镇乡城北四巷29号村0屯</t>
  </si>
  <si>
    <t>大化县大化乡龙口村龙口街屯</t>
  </si>
  <si>
    <t>韦 敏</t>
  </si>
  <si>
    <t>大化县大化乡古感村岜植屯</t>
  </si>
  <si>
    <t>大化县都阳乡红都街村344号屯</t>
  </si>
  <si>
    <t>大化县北景乡弄冠村弄强屯</t>
  </si>
  <si>
    <t>大化县雅龙乡镇西村弄火上屯</t>
  </si>
  <si>
    <t>大化县大化乡龙马村龙着屯48号屯</t>
  </si>
  <si>
    <t>大化县北景乡安兰村弄拥屯</t>
  </si>
  <si>
    <t>大化县岩滩乡下皇村那虽屯22号屯</t>
  </si>
  <si>
    <t>大化县北景乡京屯村那么屯</t>
  </si>
  <si>
    <t>大化县岩滩乡东扛村扛下屯</t>
  </si>
  <si>
    <t>大化县岩滩乡古龙村六记屯</t>
  </si>
  <si>
    <t>大化县大化乡六也村上说屯</t>
  </si>
  <si>
    <t>大化县大化乡亮山村巴玩屯屯</t>
  </si>
  <si>
    <t>大化县大化乡流水村板麻屯</t>
  </si>
  <si>
    <t>大化县都阳乡中团村0屯</t>
  </si>
  <si>
    <t>大化县大化乡文昌东路村131号屯</t>
  </si>
  <si>
    <t>大化县文昌路乡0村0屯</t>
  </si>
  <si>
    <t>大化县岩滩乡古龙村龙下屯</t>
  </si>
  <si>
    <t>大化县大化乡流水村板上屯</t>
  </si>
  <si>
    <t>韦 军</t>
  </si>
  <si>
    <t>大化县大化乡上旗村下刁17号屯</t>
  </si>
  <si>
    <t>大化县大化乡兴化路村180号屯</t>
  </si>
  <si>
    <t>大化县北景乡六华村六德屯</t>
  </si>
  <si>
    <t>大化县大化乡风翔村一区屯</t>
  </si>
  <si>
    <t>大化县北景乡那色村东社屯屯</t>
  </si>
  <si>
    <t>大化县大化乡育才路村西一巷二里15号屯</t>
  </si>
  <si>
    <t>大化县大化乡上旗村岜夭屯</t>
  </si>
  <si>
    <t>大化县都阳乡满江村六肯屯</t>
  </si>
  <si>
    <t>大化县大化乡春兴村白山屯</t>
  </si>
  <si>
    <t>大化县都阳乡都阳村中团屯</t>
  </si>
  <si>
    <t>大化县北景乡山栋村平吉屯</t>
  </si>
  <si>
    <t>大化县大化乡新民路村一港10号屯</t>
  </si>
  <si>
    <t>大化县江南乡九怀村12号村古仇屯屯</t>
  </si>
  <si>
    <t>大化县大化乡育才131号村0屯</t>
  </si>
  <si>
    <t>大化县大化建丰路东二巷乡0村0屯</t>
  </si>
  <si>
    <t>大化县都阳乡红都村村红都街屯</t>
  </si>
  <si>
    <t>大化县岩滩乡常吉村义屯屯</t>
  </si>
  <si>
    <t>大化县岩滩乡协合村协队屯</t>
  </si>
  <si>
    <t>大化县大化乡文昌西路村那亮屯</t>
  </si>
  <si>
    <t>都安县地苏乡上节村村下独屯</t>
  </si>
  <si>
    <t>大化县北景乡汉达村石联屯</t>
  </si>
  <si>
    <t>大化县大化乡0村百件屯</t>
  </si>
  <si>
    <t>大化县北景乡安兰村弄约屯</t>
  </si>
  <si>
    <t>大化县七百弄乡戈丛村2屯屯</t>
  </si>
  <si>
    <t>马山县周鹿乡周鹿村亨屯屯</t>
  </si>
  <si>
    <t>大化县大化乡江滨花园村3单元702屯</t>
  </si>
  <si>
    <t>大化县大化镇乡文昌东路村阳光小区屯</t>
  </si>
  <si>
    <t>大化县大化乡上旗村定刊屯</t>
  </si>
  <si>
    <t>大化县都阳乡忠武村塘平屯</t>
  </si>
  <si>
    <t>大化县雅龙乡竹山村卯下屯屯</t>
  </si>
  <si>
    <t>大化县板升乡三洞村元一屯屯</t>
  </si>
  <si>
    <t>大化县北景乡可考村大弄炳屯</t>
  </si>
  <si>
    <t>大化县都阳乡都阳村三叉屯</t>
  </si>
  <si>
    <t>大化县百马乡永靖村并屯屯</t>
  </si>
  <si>
    <t>大化县乙圩乡乙圩村村岩合屯</t>
  </si>
  <si>
    <t>大化县都阳乡都阳村都阳路屯</t>
  </si>
  <si>
    <t>大化县大化镇乡0村0屯</t>
  </si>
  <si>
    <t>大化县大化镇乡民族路村100号屯</t>
  </si>
  <si>
    <t>大化县大化镇乡文昌东路村151号屯</t>
  </si>
  <si>
    <t>南宁县高新区乡心圩街村0屯</t>
  </si>
  <si>
    <t>大化县大化乡百秀村0屯</t>
  </si>
  <si>
    <t>大化县岩滩乡吉发村吉孪屯</t>
  </si>
  <si>
    <t>大化县羌圩乡坡马村那怕屯屯</t>
  </si>
  <si>
    <t>马山县周鹿乡坛村村角屯屯</t>
  </si>
  <si>
    <t>大化县大化乡新民路21村0屯</t>
  </si>
  <si>
    <t>大化县岩滩乡协合村板岭屯</t>
  </si>
  <si>
    <t>大化县镇南乡农贸村西巷30号屯</t>
  </si>
  <si>
    <t>大化县岩滩乡古龙村龙上屯</t>
  </si>
  <si>
    <t>大化县共和乡碧草村百布屯屯</t>
  </si>
  <si>
    <t>大化县岩滩乡协和村板岭屯</t>
  </si>
  <si>
    <t>大化县都阳乡加城村那律屯</t>
  </si>
  <si>
    <t>大化县六也乡和平村板上屯屯</t>
  </si>
  <si>
    <t>大化县北景乡可考村小弄炳屯</t>
  </si>
  <si>
    <t>大化县百马乡科优村用外屯屯</t>
  </si>
  <si>
    <t>马山县林圩乡0村六琴屯</t>
  </si>
  <si>
    <t>大化县都阳乡红都村178号屯</t>
  </si>
  <si>
    <t>南宁县苏圩乡镇宁村方村屯</t>
  </si>
  <si>
    <t>大化县贡川乡贡川村覃下屯屯</t>
  </si>
  <si>
    <t>大化县大化乡古感村红浪屯</t>
  </si>
  <si>
    <t>大化县北景乡京屯村劳屯屯</t>
  </si>
  <si>
    <t>大化县百马乡百马街村0屯</t>
  </si>
  <si>
    <t>大化县大化乡龙马村古烈屯</t>
  </si>
  <si>
    <t>大化县都阳乡双福村东友屯</t>
  </si>
  <si>
    <t>大化县岩滩乡常吉村琴常屯</t>
  </si>
  <si>
    <t>大化县大化乡古感村村芭植屯</t>
  </si>
  <si>
    <t>大化县北景乡板兰村弄美屯</t>
  </si>
  <si>
    <t>大化县大化乡流水村局凤屯</t>
  </si>
  <si>
    <t>大化县板升乡弄系村弄拥下屯屯</t>
  </si>
  <si>
    <t>大化县大化乡古感村村龙着屯</t>
  </si>
  <si>
    <t>大化县都阳乡尚武村那好屯</t>
  </si>
  <si>
    <t>大化县岩滩乡棉山村村东庙屯</t>
  </si>
  <si>
    <t>大化县都阳乡都阳村都岩屯</t>
  </si>
  <si>
    <t>大化县大化乡春兴村弄着屯</t>
  </si>
  <si>
    <t>大化县大化镇乡春兴村东林屯屯</t>
  </si>
  <si>
    <t>大化县大化乡万利巷村屯</t>
  </si>
  <si>
    <t>大化县大化乡红河北路152号村屯</t>
  </si>
  <si>
    <t>马山县县周鹿乡周水村岑祥屯</t>
  </si>
  <si>
    <t>大化县大化乡古竹村0屯</t>
  </si>
  <si>
    <t>大化县贡川乡龙眼村0屯</t>
  </si>
  <si>
    <t>大化县乙 圩乡常怀村常青屯</t>
  </si>
  <si>
    <t>大化县北景乡那色村板江屯</t>
  </si>
  <si>
    <t>大化县七百弄乡弄呈村三联屯屯</t>
  </si>
  <si>
    <t>韦海流</t>
  </si>
  <si>
    <t>大化县大化乡建丰路357号村0屯</t>
  </si>
  <si>
    <t>大化县大化乡上旗村下禁屯</t>
  </si>
  <si>
    <t>大化县都阳乡满江村那肯屯</t>
  </si>
  <si>
    <t>大化县都阳乡加城村那天屯</t>
  </si>
  <si>
    <t>13767867086</t>
  </si>
  <si>
    <t>15078574817</t>
  </si>
  <si>
    <t>大化县大化乡兴化路村北一巷屯</t>
  </si>
  <si>
    <t>18707781560</t>
  </si>
  <si>
    <t>大化县板升乡乡板烈村板烈屯</t>
  </si>
  <si>
    <t>大化县都阳乡加城村六朋屯</t>
  </si>
  <si>
    <t>大化县板升乡乡弄纳村弄查屯</t>
  </si>
  <si>
    <t>大化县大化镇乡农贸市场村四巷屯</t>
  </si>
  <si>
    <t>451229200211022715</t>
  </si>
  <si>
    <t>韦家程</t>
  </si>
  <si>
    <t>韦礼宁</t>
  </si>
  <si>
    <t>大化县北景乡那色村北景街38号屯</t>
  </si>
  <si>
    <t>大化县镇南乡工商小区
村0屯</t>
  </si>
  <si>
    <t xml:space="preserve">韦忠群 </t>
  </si>
  <si>
    <t>大化县岩滩乡东扛村村定吾屯</t>
  </si>
  <si>
    <t>大化县岩滩乡吉发村发山一屯屯</t>
  </si>
  <si>
    <t>大化县大化镇乡城北东路135号村135号屯</t>
  </si>
  <si>
    <t>大化县北景乡板兰村弄英屯</t>
  </si>
  <si>
    <t>大化县华宇新都乡二单元村202号屯</t>
  </si>
  <si>
    <t>大化县大化乡龙口村皮太屯</t>
  </si>
  <si>
    <t>大化县北景乡六华村古代屯</t>
  </si>
  <si>
    <t>大化县岩滩乡下皇村皇屯屯</t>
  </si>
  <si>
    <t>东兰县东兰乡泗油村下屯屯</t>
  </si>
  <si>
    <t>大化县岩滩镇乡协合村东灵二屯屯</t>
  </si>
  <si>
    <t>大化县大化乡达悟村吾二屯</t>
  </si>
  <si>
    <t>大化县文化路乡350号村 屯</t>
  </si>
  <si>
    <t>大化县雅龙乡尤齐 村弄果屯</t>
  </si>
  <si>
    <t>大化县大化乡上旗村敢二屯</t>
  </si>
  <si>
    <t xml:space="preserve"> 都安县地苏乡清水村弄温屯</t>
  </si>
  <si>
    <t>大化县大化乡六也村弄茶村屯</t>
  </si>
  <si>
    <t>大化县大化乡达悟村卜楼屯</t>
  </si>
  <si>
    <t>大化县北景乡板兰村弄学屯</t>
  </si>
  <si>
    <t>大化县岩滩乡棉山村那当屯</t>
  </si>
  <si>
    <t>大化县北景乡平方村塘朴屯</t>
  </si>
  <si>
    <t>大化县大化乡龙口村百件屯</t>
  </si>
  <si>
    <t>大化县岩滩乡六说村那伦屯屯</t>
  </si>
  <si>
    <t>大化县大化乡流水村定皇屯</t>
  </si>
  <si>
    <t>大化县大化乡满江村龙江屯</t>
  </si>
  <si>
    <t>大化县北景乡那色村北景街724号屯</t>
  </si>
  <si>
    <t>大化县大化乡古感村龙着屯屯</t>
  </si>
  <si>
    <t>18377159775</t>
  </si>
  <si>
    <t>马山县林圩乡东庄村新屯屯</t>
  </si>
  <si>
    <t>18070811123</t>
  </si>
  <si>
    <t>大化县北景乡安兰村弄兰屯</t>
  </si>
  <si>
    <t>马山县周鹿乡坛沙村慢屯屯</t>
  </si>
  <si>
    <t>大化县大化乡坡了村板外屯</t>
  </si>
  <si>
    <t>大化县大化乡百秀村绿坡屯</t>
  </si>
  <si>
    <t>大化县岩滩乡吉发村那龙屯</t>
  </si>
  <si>
    <t>大化县大化乡上旗村内二屯</t>
  </si>
  <si>
    <t>大化县大化乡流水村村中二屯屯</t>
  </si>
  <si>
    <t>大化县雅龙乡镇西村弄扒屯</t>
  </si>
  <si>
    <t>大化县北景乡北景街村19号屯</t>
  </si>
  <si>
    <t>大化县大化乡文昌路村南四里屯</t>
  </si>
  <si>
    <t>大化县贡川乡龙眼村村单乃屯屯</t>
  </si>
  <si>
    <t>大化县岩滩乡棉山村定圩四屯屯</t>
  </si>
  <si>
    <t>大化县大化乡文化路南二巷4里村0屯</t>
  </si>
  <si>
    <t>13977891653</t>
  </si>
  <si>
    <t>大化县岩滩乡常吉村上吉一屯</t>
  </si>
  <si>
    <t>大化县大化乡双排村新旺屯</t>
  </si>
  <si>
    <t>大化县岩滩乡吉发村内心屯</t>
  </si>
  <si>
    <t>马山县林圩乡新华村宋屯屯</t>
  </si>
  <si>
    <t>大化县北景乡平方村弄层屯</t>
  </si>
  <si>
    <t>大化县大化乡流水村下山屯</t>
  </si>
  <si>
    <t>大化县大化乡尝梅村下严屯</t>
  </si>
  <si>
    <t>大化县北景乡平方村塘圤屯</t>
  </si>
  <si>
    <t>大化县七百弄乡弄良村村弄石屯屯</t>
  </si>
  <si>
    <t>大化县大化乡龙口村上古丰屯</t>
  </si>
  <si>
    <t>大化县大化乡龙口村巴羊屯</t>
  </si>
  <si>
    <t>大化县亮山乡巴环屯村0屯</t>
  </si>
  <si>
    <t>横县县南乡乡红宜村大唐村屯</t>
  </si>
  <si>
    <t>大化县岩滩乡常吉村六豆屯</t>
  </si>
  <si>
    <t>大化县都阳乡满江村良旺屯</t>
  </si>
  <si>
    <t>大化县大化乡大调村单邱屯</t>
  </si>
  <si>
    <t>大化县大化乡国税小区村0屯</t>
  </si>
  <si>
    <t>大化县大化乡敦肃村雷轰屯</t>
  </si>
  <si>
    <t>大化县北景乡安兰村弄多屯</t>
  </si>
  <si>
    <t>大化县大化乡古感村红河56号屯</t>
  </si>
  <si>
    <t>大化县大化乡景山村塘也屯</t>
  </si>
  <si>
    <t>大化县岩滩乡吉发村坡楼屯</t>
  </si>
  <si>
    <t>大化县大化电厂乡14栋村3楼1305室屯</t>
  </si>
  <si>
    <t>大化县大化镇乡城北巷村0号屯</t>
  </si>
  <si>
    <t>大化县都阳乡红都街村299号屯</t>
  </si>
  <si>
    <t>大化县北景乡板兰村岩江屯</t>
  </si>
  <si>
    <t>大化县北景乡六华村东合屯</t>
  </si>
  <si>
    <t>大化县大化乡建丰路村135号屯</t>
  </si>
  <si>
    <t>大化县大化乡龙口村却下屯</t>
  </si>
  <si>
    <t>大化县大化乡贡川村局钗屯</t>
  </si>
  <si>
    <t>大化县大化乡城北村三巷二里屯</t>
  </si>
  <si>
    <t>紫金县蓝塘乡自然村0屯</t>
  </si>
  <si>
    <t>大化县大化乡东明村二区屯</t>
  </si>
  <si>
    <t>宾阳县思陇乡昆仑村0屯</t>
  </si>
  <si>
    <t>大化县岩滩乡棉山村球外屯</t>
  </si>
  <si>
    <t>大化县江南 乡龙丘村楼上屯</t>
  </si>
  <si>
    <t>都安县县地苏乡清水村东盆屯</t>
  </si>
  <si>
    <t>马山县县周鹿乡琴马村村庙界屯</t>
  </si>
  <si>
    <t>大化县北景乡可考村弄平屯屯</t>
  </si>
  <si>
    <t>大化县岩滩乡东扛村定龙屯</t>
  </si>
  <si>
    <t>大化县北景乡平方村那浪屯</t>
  </si>
  <si>
    <t>大化县大化乡流水村建足屯</t>
  </si>
  <si>
    <t>大化县大化乡达悟村红河屯</t>
  </si>
  <si>
    <t>大化县北景乡板兰村弄荣屯</t>
  </si>
  <si>
    <t>大化县大化乡亮山村刁亮屯</t>
  </si>
  <si>
    <t>大化县大化乡仁良村板堆屯</t>
  </si>
  <si>
    <t>大化县都阳乡双福村头桥屯</t>
  </si>
  <si>
    <t>13321668145</t>
  </si>
  <si>
    <t>大化县都阳乡尚武村板屯屯</t>
  </si>
  <si>
    <t>大化县大化乡凤翔村下甫屯</t>
  </si>
  <si>
    <t>19127172268</t>
  </si>
  <si>
    <t>大化县岩滩镇乡下皇村能地屯屯</t>
  </si>
  <si>
    <t>大化县大化乡流水村下坡屯</t>
  </si>
  <si>
    <t>大化县大化乡红电街村巴屯屯</t>
  </si>
  <si>
    <t>大化县板升乡八好村同古二屯10号屯</t>
  </si>
  <si>
    <t>大化县岩滩乡吉发村山下三屯</t>
  </si>
  <si>
    <t>13907884068</t>
  </si>
  <si>
    <t>13471802223</t>
  </si>
  <si>
    <t>大化县雅龙乡镇西村弄机屯</t>
  </si>
  <si>
    <t>13978756719</t>
  </si>
  <si>
    <t>13907884892</t>
  </si>
  <si>
    <t>13907884633</t>
  </si>
  <si>
    <t>19994451932</t>
  </si>
  <si>
    <t>15708573025</t>
  </si>
  <si>
    <t>15977887649</t>
  </si>
  <si>
    <t>17776400415</t>
  </si>
  <si>
    <t>13977891497</t>
  </si>
  <si>
    <t>17807831988</t>
  </si>
  <si>
    <t>大化县北景乡可考村弄炳屯</t>
  </si>
  <si>
    <t>18378889440</t>
  </si>
  <si>
    <t>18178894823</t>
  </si>
  <si>
    <t>19994531197</t>
  </si>
  <si>
    <t>18407783841</t>
  </si>
  <si>
    <t>15878687857</t>
  </si>
  <si>
    <t>13826907126</t>
  </si>
  <si>
    <t>13407753799</t>
  </si>
  <si>
    <t>大化县大化乡红电南路447村0屯</t>
  </si>
  <si>
    <t>15807782291</t>
  </si>
  <si>
    <t>大化县大化乡上旗村内一屯屯</t>
  </si>
  <si>
    <t>15078613783</t>
  </si>
  <si>
    <t>大化县都阳乡武城村那洪屯</t>
  </si>
  <si>
    <t>15015968275</t>
  </si>
  <si>
    <t>13715128835</t>
  </si>
  <si>
    <t>17807876088</t>
  </si>
  <si>
    <t>13407751135</t>
  </si>
  <si>
    <t>13824009442</t>
  </si>
  <si>
    <t>大化县北景乡弄冠村弄冠屯</t>
  </si>
  <si>
    <t>15875587992</t>
  </si>
  <si>
    <t>17777910536</t>
  </si>
  <si>
    <t>大化县北景乡弄冠村那弄屯</t>
  </si>
  <si>
    <t>15078636673</t>
  </si>
  <si>
    <t>15878823926</t>
  </si>
  <si>
    <t>13807783619</t>
  </si>
  <si>
    <t>13737983133</t>
  </si>
  <si>
    <t>18776878296</t>
  </si>
  <si>
    <t>18934964851</t>
  </si>
  <si>
    <t>15878689565</t>
  </si>
  <si>
    <t>民族</t>
  </si>
  <si>
    <t>出生年月</t>
  </si>
  <si>
    <t>身份证号码</t>
  </si>
  <si>
    <t>是否建档立卡</t>
  </si>
  <si>
    <t>是否单亲子女</t>
  </si>
  <si>
    <t>是否留守少年</t>
  </si>
  <si>
    <t>是否进城务工随迁子女</t>
  </si>
  <si>
    <t>是否库区学生</t>
  </si>
  <si>
    <t>是否共青团员</t>
  </si>
  <si>
    <t>是否内宿学生</t>
  </si>
  <si>
    <t>户籍
所在地</t>
  </si>
  <si>
    <t>家庭详细地址[以户口簿为准]</t>
  </si>
  <si>
    <t>就读  班级</t>
  </si>
  <si>
    <t>县</t>
  </si>
  <si>
    <t>乡（镇）</t>
  </si>
  <si>
    <t>村</t>
  </si>
  <si>
    <t>屯</t>
  </si>
  <si>
    <t>壮</t>
  </si>
  <si>
    <t>200210</t>
  </si>
  <si>
    <t>羌圩</t>
  </si>
  <si>
    <t>健康</t>
  </si>
  <si>
    <t>安马</t>
  </si>
  <si>
    <t>200212</t>
  </si>
  <si>
    <t>百马</t>
  </si>
  <si>
    <t>赶内</t>
  </si>
  <si>
    <t>200007</t>
  </si>
  <si>
    <t>乙圩</t>
  </si>
  <si>
    <t>果好</t>
  </si>
  <si>
    <t>果六</t>
  </si>
  <si>
    <t>200209</t>
  </si>
  <si>
    <t>贡川</t>
  </si>
  <si>
    <t>什陇</t>
  </si>
  <si>
    <t>良好</t>
  </si>
  <si>
    <t>200001</t>
  </si>
  <si>
    <t>洪等</t>
  </si>
  <si>
    <t>板袍</t>
  </si>
  <si>
    <t>200205</t>
  </si>
  <si>
    <t>都阳</t>
  </si>
  <si>
    <t>满江</t>
  </si>
  <si>
    <t>那你</t>
  </si>
  <si>
    <t>200304</t>
  </si>
  <si>
    <t>姜圩</t>
  </si>
  <si>
    <t>那会</t>
  </si>
  <si>
    <t>200301</t>
  </si>
  <si>
    <t>北景</t>
  </si>
  <si>
    <t>平方</t>
  </si>
  <si>
    <t>同内</t>
  </si>
  <si>
    <t>200302</t>
  </si>
  <si>
    <t>镇北</t>
  </si>
  <si>
    <t>200308</t>
  </si>
  <si>
    <t>共和</t>
  </si>
  <si>
    <t>碧草</t>
  </si>
  <si>
    <t>龙诺</t>
  </si>
  <si>
    <t>流水</t>
  </si>
  <si>
    <t>200309</t>
  </si>
  <si>
    <t>岩滩</t>
  </si>
  <si>
    <t>吉发</t>
  </si>
  <si>
    <t>坡楼</t>
  </si>
  <si>
    <t>200305</t>
  </si>
  <si>
    <t xml:space="preserve">板升 </t>
  </si>
  <si>
    <t>丘乐</t>
  </si>
  <si>
    <t>200201</t>
  </si>
  <si>
    <t>下皇</t>
  </si>
  <si>
    <t>甘怀</t>
  </si>
  <si>
    <t>瑶</t>
  </si>
  <si>
    <t>200112</t>
  </si>
  <si>
    <t>弄恩</t>
  </si>
  <si>
    <t>弄考</t>
  </si>
  <si>
    <t>200208</t>
  </si>
  <si>
    <t>颁桃</t>
  </si>
  <si>
    <t>局生</t>
  </si>
  <si>
    <t>200207</t>
  </si>
  <si>
    <t>平果</t>
  </si>
  <si>
    <t>榜圩</t>
  </si>
  <si>
    <t>乐圩</t>
  </si>
  <si>
    <t>下刁</t>
  </si>
  <si>
    <t>200206</t>
  </si>
  <si>
    <t>板升</t>
  </si>
  <si>
    <t>升平</t>
  </si>
  <si>
    <t>那全</t>
  </si>
  <si>
    <t>200202</t>
  </si>
  <si>
    <t>江栋</t>
  </si>
  <si>
    <t>那板</t>
  </si>
  <si>
    <t>200109</t>
  </si>
  <si>
    <t>龙马</t>
  </si>
  <si>
    <t>龙着</t>
  </si>
  <si>
    <t>亮口村</t>
  </si>
  <si>
    <t>排一屯</t>
  </si>
  <si>
    <t>200303</t>
  </si>
  <si>
    <t>古桥</t>
  </si>
  <si>
    <t>局仪</t>
  </si>
  <si>
    <t>汉</t>
  </si>
  <si>
    <t>棉山</t>
  </si>
  <si>
    <t>板华</t>
  </si>
  <si>
    <t>江南</t>
  </si>
  <si>
    <t>江州</t>
  </si>
  <si>
    <t>板卜</t>
  </si>
  <si>
    <t>古文</t>
  </si>
  <si>
    <t>娅佥</t>
  </si>
  <si>
    <t>弄旺</t>
  </si>
  <si>
    <t>200307</t>
  </si>
  <si>
    <t>那陇</t>
  </si>
  <si>
    <t>那桃</t>
  </si>
  <si>
    <t>平林</t>
  </si>
  <si>
    <t>坡羊</t>
  </si>
  <si>
    <t>兴化路</t>
  </si>
  <si>
    <t>一巷二里24</t>
  </si>
  <si>
    <t>六旺</t>
  </si>
  <si>
    <t>200111</t>
  </si>
  <si>
    <t>坡设</t>
  </si>
  <si>
    <t>平社</t>
  </si>
  <si>
    <t>200012</t>
  </si>
  <si>
    <t>因圩</t>
  </si>
  <si>
    <t>中良</t>
  </si>
  <si>
    <t>汉外</t>
  </si>
  <si>
    <t>200306</t>
  </si>
  <si>
    <t>文昌路</t>
  </si>
  <si>
    <t>6号</t>
  </si>
  <si>
    <t>200401</t>
  </si>
  <si>
    <t>龙口</t>
  </si>
  <si>
    <t>巴三</t>
  </si>
  <si>
    <t>大化县大化乡龙口村巴三屯</t>
  </si>
  <si>
    <t>200110</t>
  </si>
  <si>
    <t>良简</t>
  </si>
  <si>
    <t>古感路</t>
  </si>
  <si>
    <t>洪下</t>
  </si>
  <si>
    <t>七百弄</t>
  </si>
  <si>
    <t>保上</t>
  </si>
  <si>
    <t>协合</t>
  </si>
  <si>
    <t>那浪</t>
  </si>
  <si>
    <t>弄系</t>
  </si>
  <si>
    <t>水洞屯</t>
  </si>
  <si>
    <t>常吉</t>
  </si>
  <si>
    <t>那马</t>
  </si>
  <si>
    <t>拉舍</t>
  </si>
  <si>
    <t>200102</t>
  </si>
  <si>
    <t>那色</t>
  </si>
  <si>
    <t>巴龙</t>
  </si>
  <si>
    <t>街二</t>
  </si>
  <si>
    <t>马山</t>
  </si>
  <si>
    <t>弄吉</t>
  </si>
  <si>
    <t>200404</t>
  </si>
  <si>
    <t>文昌西路22号</t>
  </si>
  <si>
    <t>路22号</t>
  </si>
  <si>
    <t>大化县大化镇乡文昌西路22号村路22号屯</t>
  </si>
  <si>
    <t>凤翔</t>
  </si>
  <si>
    <t>三区</t>
  </si>
  <si>
    <t>红电</t>
  </si>
  <si>
    <t>西路79号</t>
  </si>
  <si>
    <t>古尧</t>
  </si>
  <si>
    <t>百秀</t>
  </si>
  <si>
    <t>红星新屯55号</t>
  </si>
  <si>
    <t>忠武</t>
  </si>
  <si>
    <t>坡兵</t>
  </si>
  <si>
    <t>200006</t>
  </si>
  <si>
    <t>弄丛</t>
  </si>
  <si>
    <t>木刊</t>
  </si>
  <si>
    <t>200407</t>
  </si>
  <si>
    <t>城内</t>
  </si>
  <si>
    <t>丹丈</t>
  </si>
  <si>
    <t>大化县大化乡城内村丹丈屯</t>
  </si>
  <si>
    <t>弄简</t>
  </si>
  <si>
    <t>200211</t>
  </si>
  <si>
    <t>雅龙</t>
  </si>
  <si>
    <t>林花</t>
  </si>
  <si>
    <t>弄往</t>
  </si>
  <si>
    <t>六也</t>
  </si>
  <si>
    <t>弄茶</t>
  </si>
  <si>
    <t>宏吉</t>
  </si>
  <si>
    <t>大调</t>
  </si>
  <si>
    <t>华善</t>
  </si>
  <si>
    <t>伴屯</t>
  </si>
  <si>
    <t>六洪</t>
  </si>
  <si>
    <t>坡索</t>
  </si>
  <si>
    <t>200203</t>
  </si>
  <si>
    <t>200106</t>
  </si>
  <si>
    <t>弄三</t>
  </si>
  <si>
    <t>良美村弄望</t>
  </si>
  <si>
    <t>弄望</t>
  </si>
  <si>
    <t>常谷</t>
  </si>
  <si>
    <t>新雷</t>
  </si>
  <si>
    <t>果村</t>
  </si>
  <si>
    <t>坡连</t>
  </si>
  <si>
    <t>200204</t>
  </si>
  <si>
    <t>那良</t>
  </si>
  <si>
    <t>百光</t>
  </si>
  <si>
    <t>江洲</t>
  </si>
  <si>
    <t>街上</t>
  </si>
  <si>
    <t>399号</t>
  </si>
  <si>
    <t>尤齐</t>
  </si>
  <si>
    <t>弄尤</t>
  </si>
  <si>
    <t>红电街二巷</t>
  </si>
  <si>
    <t>二巷</t>
  </si>
  <si>
    <t>200310</t>
  </si>
  <si>
    <t>隆江</t>
  </si>
  <si>
    <t>却江</t>
  </si>
  <si>
    <t>定额</t>
  </si>
  <si>
    <t>双福</t>
  </si>
  <si>
    <t>黎塘</t>
  </si>
  <si>
    <t>板兰</t>
  </si>
  <si>
    <t>板上</t>
  </si>
  <si>
    <t>镇西</t>
  </si>
  <si>
    <t>弄敢</t>
  </si>
  <si>
    <t>200105</t>
  </si>
  <si>
    <t>巴追</t>
  </si>
  <si>
    <t>六而</t>
  </si>
  <si>
    <t>弄歪</t>
  </si>
  <si>
    <t>坡马</t>
  </si>
  <si>
    <t>那宁</t>
  </si>
  <si>
    <t>那些</t>
  </si>
  <si>
    <t>大化县大化乡0村那些屯</t>
  </si>
  <si>
    <t>六鲁</t>
  </si>
  <si>
    <t>保安</t>
  </si>
  <si>
    <t>造业</t>
  </si>
  <si>
    <t>外堂</t>
  </si>
  <si>
    <t>塘党</t>
  </si>
  <si>
    <t>三石</t>
  </si>
  <si>
    <t>弄美</t>
  </si>
  <si>
    <t>戈同</t>
  </si>
  <si>
    <t>豆也</t>
  </si>
  <si>
    <t>那吉</t>
  </si>
  <si>
    <t>200104</t>
  </si>
  <si>
    <t>安阳</t>
  </si>
  <si>
    <t>益利</t>
  </si>
  <si>
    <t>坡欢</t>
  </si>
  <si>
    <t>弄纪</t>
  </si>
  <si>
    <t>上屯</t>
  </si>
  <si>
    <t>塘么</t>
  </si>
  <si>
    <t>良塘</t>
  </si>
  <si>
    <t>带林</t>
  </si>
  <si>
    <t>上塘</t>
  </si>
  <si>
    <t>上位</t>
  </si>
  <si>
    <t>199905</t>
  </si>
  <si>
    <t>羌村</t>
  </si>
  <si>
    <t>六学</t>
  </si>
  <si>
    <t>三洞</t>
  </si>
  <si>
    <t>金马</t>
  </si>
  <si>
    <t>200409</t>
  </si>
  <si>
    <t>双排</t>
  </si>
  <si>
    <t>新六</t>
  </si>
  <si>
    <t>百林</t>
  </si>
  <si>
    <t>那弄</t>
  </si>
  <si>
    <t>良六</t>
  </si>
  <si>
    <t>九怀</t>
  </si>
  <si>
    <t>古仇</t>
  </si>
  <si>
    <t xml:space="preserve">兴化路北一巷一里 </t>
  </si>
  <si>
    <t>一巷一里</t>
  </si>
  <si>
    <t>板烈</t>
  </si>
  <si>
    <t>弄林</t>
  </si>
  <si>
    <t>拉万</t>
  </si>
  <si>
    <t>汉达</t>
  </si>
  <si>
    <t>六独</t>
  </si>
  <si>
    <t>坡了</t>
  </si>
  <si>
    <t>武城</t>
  </si>
  <si>
    <t>百并</t>
  </si>
  <si>
    <t>凤凰</t>
  </si>
  <si>
    <t>康呈24号</t>
  </si>
  <si>
    <t>200505</t>
  </si>
  <si>
    <t>乙圩村</t>
  </si>
  <si>
    <t>上乙屯</t>
  </si>
  <si>
    <t>大化县乙圩乡乡乙圩村村上乙屯屯</t>
  </si>
  <si>
    <t>红电街东路</t>
  </si>
  <si>
    <t>二巷55号</t>
  </si>
  <si>
    <t>六也乡和平村茶勤屯</t>
  </si>
  <si>
    <t>和平村茶勤屯</t>
  </si>
  <si>
    <t>永州</t>
  </si>
  <si>
    <t>州圩</t>
  </si>
  <si>
    <t>伏傍</t>
  </si>
  <si>
    <t>东风路</t>
  </si>
  <si>
    <t>3巷</t>
  </si>
  <si>
    <t>200103</t>
  </si>
  <si>
    <t>板升乡弄纳</t>
  </si>
  <si>
    <t>弄纳村</t>
  </si>
  <si>
    <t>向阳屯</t>
  </si>
  <si>
    <t>协合村</t>
  </si>
  <si>
    <t>那定屯</t>
  </si>
  <si>
    <t>林茂村</t>
  </si>
  <si>
    <t>下力</t>
  </si>
  <si>
    <t>红日村</t>
  </si>
  <si>
    <t>弄细</t>
  </si>
  <si>
    <t>四联村</t>
  </si>
  <si>
    <t>塘鹏屯</t>
  </si>
  <si>
    <t>弄京</t>
  </si>
  <si>
    <t>弄井</t>
  </si>
  <si>
    <t>林圩镇</t>
  </si>
  <si>
    <t>东庄村</t>
  </si>
  <si>
    <t>六花屯</t>
  </si>
  <si>
    <t>200008</t>
  </si>
  <si>
    <t>上和村</t>
  </si>
  <si>
    <t>古壮屯</t>
  </si>
  <si>
    <t>200608</t>
  </si>
  <si>
    <t>弄腾村</t>
  </si>
  <si>
    <t>卡独屯5号</t>
  </si>
  <si>
    <t>大化县七百弄乡乡弄腾村村卡独屯5号屯</t>
  </si>
  <si>
    <t>镇南</t>
  </si>
  <si>
    <t>六处</t>
  </si>
  <si>
    <t>红电东路</t>
  </si>
  <si>
    <t>东明二区25号</t>
  </si>
  <si>
    <t>200410</t>
  </si>
  <si>
    <t>义和村</t>
  </si>
  <si>
    <t>娅仁屯</t>
  </si>
  <si>
    <t>大化县古文乡乡义和村村娅仁屯屯</t>
  </si>
  <si>
    <t>200003</t>
  </si>
  <si>
    <t>弄合</t>
  </si>
  <si>
    <t>下南</t>
  </si>
  <si>
    <t>可考村</t>
  </si>
  <si>
    <t>卡拉屯4号</t>
  </si>
  <si>
    <t>红电街王秀路</t>
  </si>
  <si>
    <t>二巷15号</t>
  </si>
  <si>
    <t>200311</t>
  </si>
  <si>
    <t>巴追村</t>
  </si>
  <si>
    <t>那锐屯</t>
  </si>
  <si>
    <t>大化县乙圩乡乡巴追村村那锐屯屯</t>
  </si>
  <si>
    <t>拉好</t>
  </si>
  <si>
    <t>龙伦屯</t>
  </si>
  <si>
    <t>弄郎</t>
  </si>
  <si>
    <t>下洞</t>
  </si>
  <si>
    <t>板烈村</t>
  </si>
  <si>
    <t>三队2号</t>
  </si>
  <si>
    <t>200312</t>
  </si>
  <si>
    <t>盘兔</t>
  </si>
  <si>
    <t>多一</t>
  </si>
  <si>
    <t>景山村</t>
  </si>
  <si>
    <t>下山屯</t>
  </si>
  <si>
    <t>那发</t>
  </si>
  <si>
    <t>红电街红河南路492号</t>
  </si>
  <si>
    <t>尝梅村</t>
  </si>
  <si>
    <t>下严屯</t>
  </si>
  <si>
    <t>德礼村</t>
  </si>
  <si>
    <t>内一屯</t>
  </si>
  <si>
    <t>乙圩村良奄</t>
  </si>
  <si>
    <t>良奄</t>
  </si>
  <si>
    <t>周鹿镇</t>
  </si>
  <si>
    <t>杨树村</t>
  </si>
  <si>
    <t>龙赖屯</t>
  </si>
  <si>
    <t>弄系村</t>
  </si>
  <si>
    <t>弄查屯</t>
  </si>
  <si>
    <t>巴岩</t>
  </si>
  <si>
    <t>拉社</t>
  </si>
  <si>
    <t>升平村</t>
  </si>
  <si>
    <t>板卜屯</t>
  </si>
  <si>
    <t>文化路</t>
  </si>
  <si>
    <t>弄丘村</t>
  </si>
  <si>
    <t>弄能屯</t>
  </si>
  <si>
    <t>陇丘村</t>
  </si>
  <si>
    <t>楼下</t>
  </si>
  <si>
    <t>弄银屯</t>
  </si>
  <si>
    <t>大化县雅龙乡乡红日村村弄银屯屯</t>
  </si>
  <si>
    <t>199811</t>
  </si>
  <si>
    <t>高岭</t>
  </si>
  <si>
    <t>弄池</t>
  </si>
  <si>
    <t>江板7队</t>
  </si>
  <si>
    <t>八好</t>
  </si>
  <si>
    <t>同古二屯</t>
  </si>
  <si>
    <t>仁良村</t>
  </si>
  <si>
    <t>下欠屯</t>
  </si>
  <si>
    <t>东庙屯</t>
  </si>
  <si>
    <t>等宦村</t>
  </si>
  <si>
    <t xml:space="preserve">板果屯
</t>
  </si>
  <si>
    <t>199710</t>
  </si>
  <si>
    <t>巴干</t>
  </si>
  <si>
    <t>荼油</t>
  </si>
  <si>
    <t>一巷一里100号</t>
  </si>
  <si>
    <t>古乔村</t>
  </si>
  <si>
    <t>江那屯</t>
  </si>
  <si>
    <t>450205200309181018</t>
  </si>
  <si>
    <t>大化建丰路</t>
  </si>
  <si>
    <t>大化县大化建丰路乡0村0屯</t>
  </si>
  <si>
    <t>三洞村</t>
  </si>
  <si>
    <t>宝一屯15号</t>
  </si>
  <si>
    <t>民族新城</t>
  </si>
  <si>
    <t>H8</t>
  </si>
  <si>
    <t>四单元402</t>
  </si>
  <si>
    <t>弄冠村</t>
  </si>
  <si>
    <t>弄强屯</t>
  </si>
  <si>
    <t>古竹</t>
  </si>
  <si>
    <t>弄交</t>
  </si>
  <si>
    <t>弄冠</t>
  </si>
  <si>
    <t>拉牙</t>
  </si>
  <si>
    <t>碧城</t>
  </si>
  <si>
    <t>下山屯四队1号</t>
  </si>
  <si>
    <t>弄明屯</t>
  </si>
  <si>
    <t>碧城村</t>
  </si>
  <si>
    <t>7</t>
  </si>
  <si>
    <t>亮山村</t>
  </si>
  <si>
    <t>板江屯</t>
  </si>
  <si>
    <t>古河村</t>
  </si>
  <si>
    <t>新街</t>
  </si>
  <si>
    <t>却州</t>
  </si>
  <si>
    <t>碧草村</t>
  </si>
  <si>
    <t>上敏屯11号</t>
  </si>
  <si>
    <t>良片</t>
  </si>
  <si>
    <t>弄合村</t>
  </si>
  <si>
    <t>花韦屯</t>
  </si>
  <si>
    <t>常吉村</t>
  </si>
  <si>
    <t>良防三屯</t>
  </si>
  <si>
    <t>199810</t>
  </si>
  <si>
    <t>弄荣屯</t>
  </si>
  <si>
    <t>兰上</t>
  </si>
  <si>
    <t>大化县大化乡双排村兰上屯</t>
  </si>
  <si>
    <t>弄朝</t>
  </si>
  <si>
    <t>北五巷三里</t>
  </si>
  <si>
    <t>弄雄</t>
  </si>
  <si>
    <t>自由</t>
  </si>
  <si>
    <t>下屯</t>
  </si>
  <si>
    <t>南二巷</t>
  </si>
  <si>
    <t>三排18号</t>
  </si>
  <si>
    <t>汉内</t>
  </si>
  <si>
    <t>周鹿</t>
  </si>
  <si>
    <t>望周</t>
  </si>
  <si>
    <t>金谷</t>
  </si>
  <si>
    <t>接浪</t>
  </si>
  <si>
    <t>板么</t>
  </si>
  <si>
    <t>宝二</t>
  </si>
  <si>
    <t>洪筹</t>
  </si>
  <si>
    <t>算合</t>
  </si>
  <si>
    <t>新化西路1-4号</t>
  </si>
  <si>
    <t>路4号</t>
  </si>
  <si>
    <t>洞平</t>
  </si>
  <si>
    <t>戈从</t>
  </si>
  <si>
    <t>下阶</t>
  </si>
  <si>
    <t>亮山</t>
  </si>
  <si>
    <t>刁独</t>
  </si>
  <si>
    <t>那米</t>
  </si>
  <si>
    <t>东曲</t>
  </si>
  <si>
    <t>大 化</t>
  </si>
  <si>
    <t>协和</t>
  </si>
  <si>
    <t>协队</t>
  </si>
  <si>
    <t>大 化县岩滩乡协和村协队屯</t>
  </si>
  <si>
    <t>200504</t>
  </si>
  <si>
    <t>下古丰</t>
  </si>
  <si>
    <t>大化县大化乡龙口村下古丰屯</t>
  </si>
  <si>
    <t>200011</t>
  </si>
  <si>
    <t>弄边</t>
  </si>
  <si>
    <t>上科</t>
  </si>
  <si>
    <t>可多</t>
  </si>
  <si>
    <t>伏劳</t>
  </si>
  <si>
    <t>春兴</t>
  </si>
  <si>
    <t>下棉</t>
  </si>
  <si>
    <t>弄师</t>
  </si>
  <si>
    <t>毛南</t>
  </si>
  <si>
    <t>德康</t>
  </si>
  <si>
    <t>新设</t>
  </si>
  <si>
    <t>新民路十三巷47号184</t>
  </si>
  <si>
    <t>龙花</t>
  </si>
  <si>
    <t>下井</t>
  </si>
  <si>
    <t>皂江</t>
  </si>
  <si>
    <t>龙思</t>
  </si>
  <si>
    <t>弄芒</t>
  </si>
  <si>
    <t>红日</t>
  </si>
  <si>
    <t>弄勒</t>
  </si>
  <si>
    <t>七号</t>
  </si>
  <si>
    <t>板洪屯43号</t>
  </si>
  <si>
    <t>大化城北二巷111号</t>
  </si>
  <si>
    <t>111号</t>
  </si>
  <si>
    <t>弄累</t>
  </si>
  <si>
    <t>弄纳</t>
  </si>
  <si>
    <t>瑶水</t>
  </si>
  <si>
    <t>前进</t>
  </si>
  <si>
    <t>一巷</t>
  </si>
  <si>
    <t>199912</t>
  </si>
  <si>
    <t>吞片</t>
  </si>
  <si>
    <t>坡没</t>
  </si>
  <si>
    <t>广西崇左</t>
  </si>
  <si>
    <t>文昌东路</t>
  </si>
  <si>
    <t>同德巷</t>
  </si>
  <si>
    <t>154号</t>
  </si>
  <si>
    <t>那保</t>
  </si>
  <si>
    <t>上旗</t>
  </si>
  <si>
    <t>水利</t>
  </si>
  <si>
    <t>龙谷</t>
  </si>
  <si>
    <t>石塘</t>
  </si>
  <si>
    <t>新安</t>
  </si>
  <si>
    <t>达悟</t>
  </si>
  <si>
    <t>刁兰</t>
  </si>
  <si>
    <t>弄平</t>
  </si>
  <si>
    <t>弄费</t>
  </si>
  <si>
    <t>荣华街</t>
  </si>
  <si>
    <t>67号</t>
  </si>
  <si>
    <t>古感</t>
  </si>
  <si>
    <t>甘侃</t>
  </si>
  <si>
    <t>蓝美荣</t>
  </si>
  <si>
    <t>东山</t>
  </si>
  <si>
    <t>卡桥</t>
  </si>
  <si>
    <t>弄养</t>
  </si>
  <si>
    <t>温和</t>
  </si>
  <si>
    <t>板过</t>
  </si>
  <si>
    <t>刁房</t>
  </si>
  <si>
    <t>农一</t>
  </si>
  <si>
    <t>弄等</t>
  </si>
  <si>
    <t>古龙</t>
  </si>
  <si>
    <t>农友</t>
  </si>
  <si>
    <t>大化县岩滩乡古龙村农友屯</t>
  </si>
  <si>
    <t>弄道</t>
  </si>
  <si>
    <t>200405</t>
  </si>
  <si>
    <t>大化县岩滩乡吉发村那吉屯</t>
  </si>
  <si>
    <t>巴环</t>
  </si>
  <si>
    <t>那环</t>
  </si>
  <si>
    <t>龙勒</t>
  </si>
  <si>
    <t>龙上</t>
  </si>
  <si>
    <t>六汉</t>
  </si>
  <si>
    <t>新民路</t>
  </si>
  <si>
    <t>十三巷7号</t>
  </si>
  <si>
    <t>7号</t>
  </si>
  <si>
    <t>200101</t>
  </si>
  <si>
    <t>清坡</t>
  </si>
  <si>
    <t>定伏</t>
  </si>
  <si>
    <t>苗</t>
  </si>
  <si>
    <t>天峨</t>
  </si>
  <si>
    <t>三堡</t>
  </si>
  <si>
    <t>纳沙</t>
  </si>
  <si>
    <t>拉朝</t>
  </si>
  <si>
    <t>义和</t>
  </si>
  <si>
    <t>巴板</t>
  </si>
  <si>
    <t>景山</t>
  </si>
  <si>
    <t>推洪</t>
  </si>
  <si>
    <t>弄顶</t>
  </si>
  <si>
    <t>巴林</t>
  </si>
  <si>
    <t>巴桥</t>
  </si>
  <si>
    <t>台山村</t>
  </si>
  <si>
    <t>伏台</t>
  </si>
  <si>
    <t>水力</t>
  </si>
  <si>
    <t>龙力</t>
  </si>
  <si>
    <t>二平台</t>
  </si>
  <si>
    <t>六华</t>
  </si>
  <si>
    <t>安合</t>
  </si>
  <si>
    <t>文昌西路二巷</t>
  </si>
  <si>
    <t>那亮二巷</t>
  </si>
  <si>
    <t>黎明</t>
  </si>
  <si>
    <t>蟠桃</t>
  </si>
  <si>
    <t>六玩</t>
  </si>
  <si>
    <t>新洪</t>
  </si>
  <si>
    <t>下胆</t>
  </si>
  <si>
    <t>元一屯</t>
  </si>
  <si>
    <t>岩 滩</t>
  </si>
  <si>
    <t>山下三</t>
  </si>
  <si>
    <t>坡岭</t>
  </si>
  <si>
    <t>吉鸾</t>
  </si>
  <si>
    <t>加城</t>
  </si>
  <si>
    <t>板排</t>
  </si>
  <si>
    <t xml:space="preserve">红电街东路 </t>
  </si>
  <si>
    <t>二巷5号</t>
  </si>
  <si>
    <t>199903</t>
  </si>
  <si>
    <t>上肥</t>
  </si>
  <si>
    <t>199806</t>
  </si>
  <si>
    <t>陇汉</t>
  </si>
  <si>
    <t>卡乱</t>
  </si>
  <si>
    <t>13768280249</t>
  </si>
  <si>
    <t>作关</t>
  </si>
  <si>
    <t>科优</t>
  </si>
  <si>
    <t>古龙下</t>
  </si>
  <si>
    <t>坡谷</t>
  </si>
  <si>
    <t>下花</t>
  </si>
  <si>
    <t>那乐</t>
  </si>
  <si>
    <t>茶油</t>
  </si>
  <si>
    <t>单华</t>
  </si>
  <si>
    <t>鲁木</t>
  </si>
  <si>
    <t>那玩</t>
  </si>
  <si>
    <t>单昆</t>
  </si>
  <si>
    <t>现兴</t>
  </si>
  <si>
    <t>徐闻</t>
  </si>
  <si>
    <t>龙塘</t>
  </si>
  <si>
    <t>下冯</t>
  </si>
  <si>
    <t>131号</t>
  </si>
  <si>
    <t>灵山</t>
  </si>
  <si>
    <t>旧州</t>
  </si>
  <si>
    <t>青松</t>
  </si>
  <si>
    <t>36号</t>
  </si>
  <si>
    <t>乃良</t>
  </si>
  <si>
    <t>弄荣</t>
  </si>
  <si>
    <t>六林</t>
  </si>
  <si>
    <t>双外</t>
  </si>
  <si>
    <t>龙排</t>
  </si>
  <si>
    <t>红电街东路二巷</t>
  </si>
  <si>
    <t>东路二巷</t>
  </si>
  <si>
    <t>艾圩</t>
  </si>
  <si>
    <t>坡上</t>
  </si>
  <si>
    <t>弄耳</t>
  </si>
  <si>
    <t>弄雅</t>
  </si>
  <si>
    <t>东杠</t>
  </si>
  <si>
    <t>岩桃</t>
  </si>
  <si>
    <t>白马村</t>
  </si>
  <si>
    <t>作关三队7号</t>
  </si>
  <si>
    <t>大化县百马乡白马村村作关三队7号屯</t>
  </si>
  <si>
    <t>那洪</t>
  </si>
  <si>
    <t>棉二</t>
  </si>
  <si>
    <t>弄色</t>
  </si>
  <si>
    <t>都阳村</t>
  </si>
  <si>
    <t>都岩路146号</t>
  </si>
  <si>
    <t>弄力</t>
  </si>
  <si>
    <t>板旧</t>
  </si>
  <si>
    <t>六任</t>
  </si>
  <si>
    <t>娅六</t>
  </si>
  <si>
    <t>200403</t>
  </si>
  <si>
    <t>那平</t>
  </si>
  <si>
    <t>大化县大化乡城内村那平屯</t>
  </si>
  <si>
    <t>力上</t>
  </si>
  <si>
    <t>单仁</t>
  </si>
  <si>
    <t>加司</t>
  </si>
  <si>
    <t>作浪</t>
  </si>
  <si>
    <t>常怀</t>
  </si>
  <si>
    <t>恩号</t>
  </si>
  <si>
    <t>六累</t>
  </si>
  <si>
    <t>六灵</t>
  </si>
  <si>
    <t>永靖</t>
  </si>
  <si>
    <t>同高</t>
  </si>
  <si>
    <t>发瑞</t>
  </si>
  <si>
    <t>那瑞</t>
  </si>
  <si>
    <t>百累</t>
  </si>
  <si>
    <t>却洲</t>
  </si>
  <si>
    <t>加全</t>
  </si>
  <si>
    <t>下坡</t>
  </si>
  <si>
    <t>良美</t>
  </si>
  <si>
    <t>天马</t>
  </si>
  <si>
    <t>新玲</t>
  </si>
  <si>
    <t>中加</t>
  </si>
  <si>
    <t>六孔</t>
  </si>
  <si>
    <t>敢崩队6号</t>
  </si>
  <si>
    <t>六伦</t>
  </si>
  <si>
    <t>棉圩</t>
  </si>
  <si>
    <t>边弄</t>
  </si>
  <si>
    <t>单同</t>
  </si>
  <si>
    <t>环江</t>
  </si>
  <si>
    <t>明伦</t>
  </si>
  <si>
    <t>明伦社区</t>
  </si>
  <si>
    <t>安民三屯</t>
  </si>
  <si>
    <t>建丰路</t>
  </si>
  <si>
    <t>32号</t>
  </si>
  <si>
    <t>200402</t>
  </si>
  <si>
    <t>板江</t>
  </si>
  <si>
    <t>拉莫</t>
  </si>
  <si>
    <t>必力</t>
  </si>
  <si>
    <t>灵一</t>
  </si>
  <si>
    <t>上和</t>
  </si>
  <si>
    <t>弄罗</t>
  </si>
  <si>
    <t>200009</t>
  </si>
  <si>
    <t>老韦</t>
  </si>
  <si>
    <t>199712</t>
  </si>
  <si>
    <t>古壮</t>
  </si>
  <si>
    <t>弄忙</t>
  </si>
  <si>
    <t>雅林</t>
  </si>
  <si>
    <t>新仰</t>
  </si>
  <si>
    <t>花韦</t>
  </si>
  <si>
    <t>200408</t>
  </si>
  <si>
    <t>弄摸</t>
  </si>
  <si>
    <t>坡往</t>
  </si>
  <si>
    <t>玻洪</t>
  </si>
  <si>
    <t>大 化县羌圩乡羌圩村玻洪屯</t>
  </si>
  <si>
    <t>文昌西路</t>
  </si>
  <si>
    <t>南二巷二里6号</t>
  </si>
  <si>
    <t>汉上</t>
  </si>
  <si>
    <t>仫佬</t>
  </si>
  <si>
    <t>红河北路</t>
  </si>
  <si>
    <t>工程局11栋</t>
  </si>
  <si>
    <t>红河</t>
  </si>
  <si>
    <t>南路114号</t>
  </si>
  <si>
    <t>林圩</t>
  </si>
  <si>
    <t>三和</t>
  </si>
  <si>
    <t>甘岩</t>
  </si>
  <si>
    <t>新现</t>
  </si>
  <si>
    <t>边路</t>
  </si>
  <si>
    <t>下雷</t>
  </si>
  <si>
    <t>仁良</t>
  </si>
  <si>
    <t>水下</t>
  </si>
  <si>
    <t>新雷屯</t>
  </si>
  <si>
    <t>那常</t>
  </si>
  <si>
    <t>龙桃</t>
  </si>
  <si>
    <t>黄秀花园</t>
  </si>
  <si>
    <t>199904</t>
  </si>
  <si>
    <t>江洪</t>
  </si>
  <si>
    <t>力下</t>
  </si>
  <si>
    <t>弄文</t>
  </si>
  <si>
    <t>下山</t>
  </si>
  <si>
    <t>岩下</t>
  </si>
  <si>
    <t>上花</t>
  </si>
  <si>
    <t>合民</t>
  </si>
  <si>
    <t>娅飞</t>
  </si>
  <si>
    <t>琴马</t>
  </si>
  <si>
    <t>潘灯</t>
  </si>
  <si>
    <t>六华街上</t>
  </si>
  <si>
    <t>向阳</t>
  </si>
  <si>
    <t>龙泉</t>
  </si>
  <si>
    <t>南邦</t>
  </si>
  <si>
    <t>定理</t>
  </si>
  <si>
    <t>同德</t>
  </si>
  <si>
    <t>板洪</t>
  </si>
  <si>
    <t>水军</t>
  </si>
  <si>
    <t>弄部</t>
  </si>
  <si>
    <t>岩门</t>
  </si>
  <si>
    <t>弄阆</t>
  </si>
  <si>
    <t>弄石</t>
  </si>
  <si>
    <t>发望</t>
  </si>
  <si>
    <t>弄腾</t>
  </si>
  <si>
    <t>弄结</t>
  </si>
  <si>
    <t>坡洪</t>
  </si>
  <si>
    <t>纳泼</t>
  </si>
  <si>
    <t>红电南路</t>
  </si>
  <si>
    <t>古肖巷</t>
  </si>
  <si>
    <t>197号</t>
  </si>
  <si>
    <t>六说</t>
  </si>
  <si>
    <t>民族路</t>
  </si>
  <si>
    <t>477号</t>
  </si>
  <si>
    <t>古存</t>
  </si>
  <si>
    <t>弄冲</t>
  </si>
  <si>
    <t>龙伏</t>
  </si>
  <si>
    <t>坛沙</t>
  </si>
  <si>
    <t>坛浪</t>
  </si>
  <si>
    <t>宏伟</t>
  </si>
  <si>
    <t>弄花</t>
  </si>
  <si>
    <t>200411</t>
  </si>
  <si>
    <t>红星</t>
  </si>
  <si>
    <t>文昌东路39号</t>
  </si>
  <si>
    <t>敦肃</t>
  </si>
  <si>
    <t>板管</t>
  </si>
  <si>
    <t>万利港</t>
  </si>
  <si>
    <t>52号</t>
  </si>
  <si>
    <t>中也</t>
  </si>
  <si>
    <t>板东</t>
  </si>
  <si>
    <t>坡强</t>
  </si>
  <si>
    <t>下那屯</t>
  </si>
  <si>
    <t>弄乐</t>
  </si>
  <si>
    <t>龙念</t>
  </si>
  <si>
    <t>坡下屯</t>
  </si>
  <si>
    <t>苦竹</t>
  </si>
  <si>
    <t>弄亮</t>
  </si>
  <si>
    <t>坡球</t>
  </si>
  <si>
    <t>加方</t>
  </si>
  <si>
    <t>大陆</t>
  </si>
  <si>
    <t>念洪</t>
  </si>
  <si>
    <t>古方</t>
  </si>
  <si>
    <t>那朝</t>
  </si>
  <si>
    <t>坡伦</t>
  </si>
  <si>
    <t>那供</t>
  </si>
  <si>
    <t>弄佃</t>
  </si>
  <si>
    <t>兴华北路一里巷</t>
  </si>
  <si>
    <t>那王</t>
  </si>
  <si>
    <t>发山</t>
  </si>
  <si>
    <t>古罗</t>
  </si>
  <si>
    <t>洞良</t>
  </si>
  <si>
    <t>下元</t>
  </si>
  <si>
    <t>200010</t>
  </si>
  <si>
    <t>彼往</t>
  </si>
  <si>
    <t>那拉</t>
  </si>
  <si>
    <t>和平</t>
  </si>
  <si>
    <t>茶勤</t>
  </si>
  <si>
    <t>巴危</t>
  </si>
  <si>
    <t>东合</t>
  </si>
  <si>
    <t>中欢</t>
  </si>
  <si>
    <t>那雷</t>
  </si>
  <si>
    <t>旁纳</t>
  </si>
  <si>
    <t>军内屯</t>
  </si>
  <si>
    <t>军内</t>
  </si>
  <si>
    <t>内谷二队</t>
  </si>
  <si>
    <t>弄托</t>
  </si>
  <si>
    <t>同社</t>
  </si>
  <si>
    <t>丹后</t>
  </si>
  <si>
    <t>丹南</t>
  </si>
  <si>
    <t>弄伟屯</t>
  </si>
  <si>
    <t>龙雅</t>
  </si>
  <si>
    <t>谭屯</t>
  </si>
  <si>
    <t>下和</t>
  </si>
  <si>
    <t>单桃</t>
  </si>
  <si>
    <t>弄青</t>
  </si>
  <si>
    <t>弄立</t>
  </si>
  <si>
    <t>弄法</t>
  </si>
  <si>
    <t>弄权</t>
  </si>
  <si>
    <t>弄湾</t>
  </si>
  <si>
    <t>弄何</t>
  </si>
  <si>
    <t>古寨</t>
  </si>
  <si>
    <t>弄坤</t>
  </si>
  <si>
    <t>百马村</t>
  </si>
  <si>
    <t>百马街上</t>
  </si>
  <si>
    <t>北景街上</t>
  </si>
  <si>
    <t>六孟</t>
  </si>
  <si>
    <t>大化县岩滩乡吉发村六孟屯</t>
  </si>
  <si>
    <t>九良</t>
  </si>
  <si>
    <t>下林</t>
  </si>
  <si>
    <t>59号</t>
  </si>
  <si>
    <t>下社</t>
  </si>
  <si>
    <t>政府街上</t>
  </si>
  <si>
    <t>古河</t>
  </si>
  <si>
    <t>四联</t>
  </si>
  <si>
    <t>百闷</t>
  </si>
  <si>
    <t>弄正</t>
  </si>
  <si>
    <t>京屯</t>
  </si>
  <si>
    <t>可亚</t>
  </si>
  <si>
    <t>岩干</t>
  </si>
  <si>
    <t>广西巴马</t>
  </si>
  <si>
    <t>上平</t>
  </si>
  <si>
    <t>弄扁</t>
  </si>
  <si>
    <t>水电工程局</t>
  </si>
  <si>
    <t>白马</t>
  </si>
  <si>
    <t>长谷</t>
  </si>
  <si>
    <t>那兰</t>
  </si>
  <si>
    <t>除上屯</t>
  </si>
  <si>
    <t>乔利</t>
  </si>
  <si>
    <t>北良</t>
  </si>
  <si>
    <t>龙养</t>
  </si>
  <si>
    <t>那板街</t>
  </si>
  <si>
    <t>弄良</t>
  </si>
  <si>
    <t>毛九</t>
  </si>
  <si>
    <t>200703</t>
  </si>
  <si>
    <t>弄甲</t>
  </si>
  <si>
    <t>大化县大化乡达悟村弄甲屯</t>
  </si>
  <si>
    <t>弄果2号</t>
  </si>
  <si>
    <t>弄兰</t>
  </si>
  <si>
    <t>头雷</t>
  </si>
  <si>
    <t>200508</t>
  </si>
  <si>
    <t>大化县江南乡上和村娅仁屯屯</t>
  </si>
  <si>
    <t>艾下</t>
  </si>
  <si>
    <t xml:space="preserve">丹温 </t>
  </si>
  <si>
    <t>199907</t>
  </si>
  <si>
    <t>歪呢</t>
  </si>
  <si>
    <t>弄仁</t>
  </si>
  <si>
    <t>红电街99号</t>
  </si>
  <si>
    <t>停楼</t>
  </si>
  <si>
    <t>良旧</t>
  </si>
  <si>
    <t>大化县岩滩乡常吉村良旧屯</t>
  </si>
  <si>
    <t>古龙村</t>
  </si>
  <si>
    <t>任小</t>
  </si>
  <si>
    <t>孟豆</t>
  </si>
  <si>
    <t>岩妹</t>
  </si>
  <si>
    <t>弄袍</t>
  </si>
  <si>
    <t>200510</t>
  </si>
  <si>
    <t>常青</t>
  </si>
  <si>
    <t>工程</t>
  </si>
  <si>
    <t>那作</t>
  </si>
  <si>
    <t xml:space="preserve">红都 </t>
  </si>
  <si>
    <t>188号</t>
  </si>
  <si>
    <t>大化县都阳乡红都 村188号屯</t>
  </si>
  <si>
    <t>那怀</t>
  </si>
  <si>
    <t>江龙</t>
  </si>
  <si>
    <t>万能</t>
  </si>
  <si>
    <t>18707785662</t>
  </si>
  <si>
    <t>弄排</t>
  </si>
  <si>
    <t xml:space="preserve"> 大化</t>
  </si>
  <si>
    <t>生态民族新城</t>
  </si>
  <si>
    <t>199704</t>
  </si>
  <si>
    <t>球外屯</t>
  </si>
  <si>
    <t>200107</t>
  </si>
  <si>
    <t>那说</t>
  </si>
  <si>
    <t>局柳</t>
  </si>
  <si>
    <t>那帮</t>
  </si>
  <si>
    <t>排那</t>
  </si>
  <si>
    <t>弄基</t>
  </si>
  <si>
    <t>199908</t>
  </si>
  <si>
    <t>龙齐</t>
  </si>
  <si>
    <t>弄仇</t>
  </si>
  <si>
    <t>三联</t>
  </si>
  <si>
    <t>弄益</t>
  </si>
  <si>
    <t>袍圩</t>
  </si>
  <si>
    <t>弄藤</t>
  </si>
  <si>
    <t>200005</t>
  </si>
  <si>
    <t>那元</t>
  </si>
  <si>
    <t>那纳</t>
  </si>
  <si>
    <t>文昌西路30号</t>
  </si>
  <si>
    <t>荣华</t>
  </si>
  <si>
    <t>那户</t>
  </si>
  <si>
    <t>陇丘</t>
  </si>
  <si>
    <t>古刷</t>
  </si>
  <si>
    <t>那沙</t>
  </si>
  <si>
    <t>怀熊</t>
  </si>
  <si>
    <t>弄着</t>
  </si>
  <si>
    <t>200002</t>
  </si>
  <si>
    <t>弄鲁</t>
  </si>
  <si>
    <t>良雷</t>
  </si>
  <si>
    <t>10号</t>
  </si>
  <si>
    <t>坡能</t>
  </si>
  <si>
    <t>弄麻</t>
  </si>
  <si>
    <t>尚武</t>
  </si>
  <si>
    <t>七棚</t>
  </si>
  <si>
    <t>伟平</t>
  </si>
  <si>
    <t>弄铁</t>
  </si>
  <si>
    <t>那儿</t>
  </si>
  <si>
    <t>班温</t>
  </si>
  <si>
    <t>新力</t>
  </si>
  <si>
    <t>大化电厂</t>
  </si>
  <si>
    <t>南二巷三里四号</t>
  </si>
  <si>
    <t>大化县大化乡文化路村南二巷三里四号屯</t>
  </si>
  <si>
    <t>城北四巷29号</t>
  </si>
  <si>
    <t>龙口街</t>
  </si>
  <si>
    <t>大化县北景乡江栋村江栋屯</t>
  </si>
  <si>
    <t>200412</t>
  </si>
  <si>
    <t>大化古肖巷39号</t>
  </si>
  <si>
    <t>大化县大化乡大化古肖巷39号村0屯</t>
  </si>
  <si>
    <t>岜植</t>
  </si>
  <si>
    <t>红都街</t>
  </si>
  <si>
    <t>344号</t>
  </si>
  <si>
    <t>弄强</t>
  </si>
  <si>
    <t>弄火上</t>
  </si>
  <si>
    <t>水加</t>
  </si>
  <si>
    <t>龙旺</t>
  </si>
  <si>
    <t>头下</t>
  </si>
  <si>
    <t>龙着屯48号</t>
  </si>
  <si>
    <t>安兰</t>
  </si>
  <si>
    <t>弄拥</t>
  </si>
  <si>
    <t>龙凤</t>
  </si>
  <si>
    <t>那龙</t>
  </si>
  <si>
    <t>巴丁</t>
  </si>
  <si>
    <t>199812</t>
  </si>
  <si>
    <t>龙那</t>
  </si>
  <si>
    <t>弄水</t>
  </si>
  <si>
    <t>那照</t>
  </si>
  <si>
    <t>那虽屯22号</t>
  </si>
  <si>
    <t>春贵</t>
  </si>
  <si>
    <t>娅汉</t>
  </si>
  <si>
    <t>皂扶</t>
  </si>
  <si>
    <t>那么</t>
  </si>
  <si>
    <t>周水</t>
  </si>
  <si>
    <t>周上屯21-2</t>
  </si>
  <si>
    <t>那农</t>
  </si>
  <si>
    <t>东扛</t>
  </si>
  <si>
    <t>扛下</t>
  </si>
  <si>
    <t>六记</t>
  </si>
  <si>
    <t>上说</t>
  </si>
  <si>
    <t>丹桑</t>
  </si>
  <si>
    <t>大化县大化乡城内村丹桑屯</t>
  </si>
  <si>
    <t>巴玩屯</t>
  </si>
  <si>
    <t>弄刁</t>
  </si>
  <si>
    <t>龙列</t>
  </si>
  <si>
    <t>新村</t>
  </si>
  <si>
    <t>甘汉</t>
  </si>
  <si>
    <t>板麻</t>
  </si>
  <si>
    <t>中团</t>
  </si>
  <si>
    <t>200108</t>
  </si>
  <si>
    <t>弄慢</t>
  </si>
  <si>
    <t>板内</t>
  </si>
  <si>
    <t>弄来</t>
  </si>
  <si>
    <t>大化县都阳乡都阳村坡楼屯</t>
  </si>
  <si>
    <t>百隘</t>
  </si>
  <si>
    <t>凤山</t>
  </si>
  <si>
    <t>长洲</t>
  </si>
  <si>
    <t>朗里</t>
  </si>
  <si>
    <t>那孟</t>
  </si>
  <si>
    <t>上欢</t>
  </si>
  <si>
    <t>龙下</t>
  </si>
  <si>
    <t xml:space="preserve">否 </t>
  </si>
  <si>
    <t>那应</t>
  </si>
  <si>
    <t>下刁17号</t>
  </si>
  <si>
    <t>180号</t>
  </si>
  <si>
    <t>坡永</t>
  </si>
  <si>
    <t>六德</t>
  </si>
  <si>
    <t>风翔</t>
  </si>
  <si>
    <t>一区</t>
  </si>
  <si>
    <t>上桥</t>
  </si>
  <si>
    <t>弄明</t>
  </si>
  <si>
    <t>觉瑞</t>
  </si>
  <si>
    <t>二道</t>
  </si>
  <si>
    <t>多二屯</t>
  </si>
  <si>
    <t>那排</t>
  </si>
  <si>
    <t>江怀</t>
  </si>
  <si>
    <t>永洲</t>
  </si>
  <si>
    <t>龙角</t>
  </si>
  <si>
    <t>东社屯</t>
  </si>
  <si>
    <t>吞依</t>
  </si>
  <si>
    <t>中二</t>
  </si>
  <si>
    <t>育才路</t>
  </si>
  <si>
    <t>西一巷二里15号</t>
  </si>
  <si>
    <t>红柳</t>
  </si>
  <si>
    <t>龙发</t>
  </si>
  <si>
    <t>弄祝</t>
  </si>
  <si>
    <t>弄堂</t>
  </si>
  <si>
    <t>弄杯</t>
  </si>
  <si>
    <t>下东</t>
  </si>
  <si>
    <t>大化县岩滩乡下皇村下东屯</t>
  </si>
  <si>
    <t>坡闹</t>
  </si>
  <si>
    <t>六更</t>
  </si>
  <si>
    <t>岜夭</t>
  </si>
  <si>
    <t>六肯</t>
  </si>
  <si>
    <t>岜楼</t>
  </si>
  <si>
    <t>乐上</t>
  </si>
  <si>
    <t>道德</t>
  </si>
  <si>
    <t>六算</t>
  </si>
  <si>
    <t>白山</t>
  </si>
  <si>
    <t>德育</t>
  </si>
  <si>
    <t>板新</t>
  </si>
  <si>
    <t>下舍</t>
  </si>
  <si>
    <t>大化县大化乡双排村下舍屯</t>
  </si>
  <si>
    <t>下街</t>
  </si>
  <si>
    <t>山栋</t>
  </si>
  <si>
    <t>平吉</t>
  </si>
  <si>
    <t>弄香</t>
  </si>
  <si>
    <t>弄诺</t>
  </si>
  <si>
    <t>牛角</t>
  </si>
  <si>
    <t>六料</t>
  </si>
  <si>
    <t>大化县岩滩乡六说村六料屯</t>
  </si>
  <si>
    <t>一港10号</t>
  </si>
  <si>
    <t>六香</t>
  </si>
  <si>
    <t>大化县岩滩乡棉山村六香屯</t>
  </si>
  <si>
    <t>郎内</t>
  </si>
  <si>
    <t>九怀村12号</t>
  </si>
  <si>
    <t>古仇屯</t>
  </si>
  <si>
    <t>弄南</t>
  </si>
  <si>
    <t>大代</t>
  </si>
  <si>
    <t>娅合</t>
  </si>
  <si>
    <t>弄茺</t>
  </si>
  <si>
    <t>巴乐屯</t>
  </si>
  <si>
    <t>大化县大化乡龙口村巴乐屯屯</t>
  </si>
  <si>
    <t>林茂</t>
  </si>
  <si>
    <t>弄绕</t>
  </si>
  <si>
    <t>板肖</t>
  </si>
  <si>
    <t>育才131号</t>
  </si>
  <si>
    <t>大化建丰路东二巷</t>
  </si>
  <si>
    <t>联一</t>
  </si>
  <si>
    <t>红都村</t>
  </si>
  <si>
    <t>义屯</t>
  </si>
  <si>
    <t>六外</t>
  </si>
  <si>
    <t>弄列</t>
  </si>
  <si>
    <t>龙包</t>
  </si>
  <si>
    <t>却兄屯</t>
  </si>
  <si>
    <t>大化县大化乡龙口村却兄屯屯</t>
  </si>
  <si>
    <t>班羌</t>
  </si>
  <si>
    <t>竹山</t>
  </si>
  <si>
    <t>弄卜</t>
  </si>
  <si>
    <t>弄雷</t>
  </si>
  <si>
    <t>弄刀</t>
  </si>
  <si>
    <t>那亮</t>
  </si>
  <si>
    <t>地苏</t>
  </si>
  <si>
    <t>上节村</t>
  </si>
  <si>
    <t>下独</t>
  </si>
  <si>
    <t>石联</t>
  </si>
  <si>
    <t>百件</t>
  </si>
  <si>
    <t>等宦</t>
  </si>
  <si>
    <t>弄约</t>
  </si>
  <si>
    <t>戈丛</t>
  </si>
  <si>
    <t>2屯</t>
  </si>
  <si>
    <t>亨屯</t>
  </si>
  <si>
    <t>365号</t>
  </si>
  <si>
    <t>大化县大化乡兴化路村365号屯</t>
  </si>
  <si>
    <t>局沙</t>
  </si>
  <si>
    <t>江滨花园</t>
  </si>
  <si>
    <t>3单元702</t>
  </si>
  <si>
    <t>苏学</t>
  </si>
  <si>
    <t>眼圩</t>
  </si>
  <si>
    <t>定笔</t>
  </si>
  <si>
    <t>阳光小区</t>
  </si>
  <si>
    <t>定刊</t>
  </si>
  <si>
    <t>大兴</t>
  </si>
  <si>
    <t>古朝</t>
  </si>
  <si>
    <t>弄炉</t>
  </si>
  <si>
    <t>岜歪</t>
  </si>
  <si>
    <t>那安</t>
  </si>
  <si>
    <t>羌圩街</t>
  </si>
  <si>
    <t>24号</t>
  </si>
  <si>
    <t>新旺</t>
  </si>
  <si>
    <t>大化县大化镇乡双排村新旺屯</t>
  </si>
  <si>
    <t>古肖</t>
  </si>
  <si>
    <t>塘平</t>
  </si>
  <si>
    <t>卯下屯</t>
  </si>
  <si>
    <t>江南区</t>
  </si>
  <si>
    <t>槎路</t>
  </si>
  <si>
    <t>177号</t>
  </si>
  <si>
    <t>上二</t>
  </si>
  <si>
    <t>达上</t>
  </si>
  <si>
    <t>可考</t>
  </si>
  <si>
    <t>大弄炳</t>
  </si>
  <si>
    <t>三叉</t>
  </si>
  <si>
    <t>弄丙</t>
  </si>
  <si>
    <t>并屯</t>
  </si>
  <si>
    <t>弄包</t>
  </si>
  <si>
    <t>共和初中</t>
  </si>
  <si>
    <t>大化县共和乡共和初中村0屯</t>
  </si>
  <si>
    <t>单吝</t>
  </si>
  <si>
    <t>洞流</t>
  </si>
  <si>
    <t>岩合</t>
  </si>
  <si>
    <t>六兴</t>
  </si>
  <si>
    <t>200507</t>
  </si>
  <si>
    <t>六贯</t>
  </si>
  <si>
    <t>共和街</t>
  </si>
  <si>
    <t>弄排屯18号</t>
  </si>
  <si>
    <t>覃下</t>
  </si>
  <si>
    <t>拉下</t>
  </si>
  <si>
    <t>都阳路</t>
  </si>
  <si>
    <t>塘纳</t>
  </si>
  <si>
    <t>古洞</t>
  </si>
  <si>
    <t>100号</t>
  </si>
  <si>
    <t>百远</t>
  </si>
  <si>
    <t>151号</t>
  </si>
  <si>
    <t>贵阳</t>
  </si>
  <si>
    <t>高新区</t>
  </si>
  <si>
    <t>心圩街</t>
  </si>
  <si>
    <t>中和</t>
  </si>
  <si>
    <t>古旁</t>
  </si>
  <si>
    <t>一屯一号</t>
  </si>
  <si>
    <t>六皮</t>
  </si>
  <si>
    <t>吉孪</t>
  </si>
  <si>
    <t>下柳</t>
  </si>
  <si>
    <t>本福</t>
  </si>
  <si>
    <t>那怕屯</t>
  </si>
  <si>
    <t>上雷</t>
  </si>
  <si>
    <t>红星屯</t>
  </si>
  <si>
    <t>大化县大化乡百秀村红星屯屯</t>
  </si>
  <si>
    <t>坛村</t>
  </si>
  <si>
    <t>角屯</t>
  </si>
  <si>
    <t>新民路21</t>
  </si>
  <si>
    <t>板岭</t>
  </si>
  <si>
    <t>流水村边路屯</t>
  </si>
  <si>
    <t>大化县大化乡流水村边路屯村0屯</t>
  </si>
  <si>
    <t>农贸</t>
  </si>
  <si>
    <t>西巷30号</t>
  </si>
  <si>
    <t xml:space="preserve"> 否</t>
  </si>
  <si>
    <t>城北</t>
  </si>
  <si>
    <t>四巷</t>
  </si>
  <si>
    <t>六里26号</t>
  </si>
  <si>
    <t>百布屯</t>
  </si>
  <si>
    <t>台山</t>
  </si>
  <si>
    <t>良实</t>
  </si>
  <si>
    <t>那律</t>
  </si>
  <si>
    <t>良田</t>
  </si>
  <si>
    <t>弄洞</t>
  </si>
  <si>
    <t>高岭街</t>
  </si>
  <si>
    <t>中二队</t>
  </si>
  <si>
    <t>弄呈</t>
  </si>
  <si>
    <t>板上屯</t>
  </si>
  <si>
    <t>小弄炳</t>
  </si>
  <si>
    <t>么二</t>
  </si>
  <si>
    <t>200910</t>
  </si>
  <si>
    <t>板下</t>
  </si>
  <si>
    <t>皇秀花园</t>
  </si>
  <si>
    <t>一巷68号</t>
  </si>
  <si>
    <t>阳春</t>
  </si>
  <si>
    <t>六尼屯6号</t>
  </si>
  <si>
    <t>六远</t>
  </si>
  <si>
    <t>用外屯</t>
  </si>
  <si>
    <t>兰朋</t>
  </si>
  <si>
    <t>坡若</t>
  </si>
  <si>
    <t>大化县大化乡龙马村坡若屯</t>
  </si>
  <si>
    <t>丹排</t>
  </si>
  <si>
    <t>吞根</t>
  </si>
  <si>
    <t>六琴</t>
  </si>
  <si>
    <t>农纳</t>
  </si>
  <si>
    <t>龙洲</t>
  </si>
  <si>
    <t>下巴队15号</t>
  </si>
  <si>
    <t>北海</t>
  </si>
  <si>
    <t>上加</t>
  </si>
  <si>
    <t>红都</t>
  </si>
  <si>
    <t>178号</t>
  </si>
  <si>
    <t>东朝</t>
  </si>
  <si>
    <t>古乔</t>
  </si>
  <si>
    <t>皂莽</t>
  </si>
  <si>
    <t>林业局</t>
  </si>
  <si>
    <t>大化县林业局乡新民路村0屯</t>
  </si>
  <si>
    <t>苏圩</t>
  </si>
  <si>
    <t>镇宁</t>
  </si>
  <si>
    <t>方村</t>
  </si>
  <si>
    <t>建卜</t>
  </si>
  <si>
    <t>弄浪</t>
  </si>
  <si>
    <t>大化县大化乡双排村弄浪屯</t>
  </si>
  <si>
    <t>岑祥</t>
  </si>
  <si>
    <t>大化文化路北五巷三里33号</t>
  </si>
  <si>
    <t>0县大化文化路北五巷三里33号乡0村0屯</t>
  </si>
  <si>
    <t>覃下屯</t>
  </si>
  <si>
    <t>20011109</t>
  </si>
  <si>
    <t>红浪</t>
  </si>
  <si>
    <t>劳屯</t>
  </si>
  <si>
    <t>上林</t>
  </si>
  <si>
    <t>百马街</t>
  </si>
  <si>
    <t>古烈</t>
  </si>
  <si>
    <t>东友</t>
  </si>
  <si>
    <t>琴常</t>
  </si>
  <si>
    <t>古感村</t>
  </si>
  <si>
    <t>芭植</t>
  </si>
  <si>
    <t>贵港</t>
  </si>
  <si>
    <t>大岭</t>
  </si>
  <si>
    <t>贵宁</t>
  </si>
  <si>
    <t>怀合</t>
  </si>
  <si>
    <t>局凤</t>
  </si>
  <si>
    <t>六闷</t>
  </si>
  <si>
    <t>古空</t>
  </si>
  <si>
    <t>200509</t>
  </si>
  <si>
    <t>大化县大化乡龙口村古仇屯</t>
  </si>
  <si>
    <t>三乐</t>
  </si>
  <si>
    <t>岜讲</t>
  </si>
  <si>
    <t>下坳</t>
  </si>
  <si>
    <t>高王</t>
  </si>
  <si>
    <t>龙仁</t>
  </si>
  <si>
    <t>地幕</t>
  </si>
  <si>
    <t>古立</t>
  </si>
  <si>
    <t>天娥</t>
  </si>
  <si>
    <t>更新</t>
  </si>
  <si>
    <t>加里</t>
  </si>
  <si>
    <t>199906</t>
  </si>
  <si>
    <t>弄拥下屯</t>
  </si>
  <si>
    <t>皂抉</t>
  </si>
  <si>
    <t>德礼</t>
  </si>
  <si>
    <t>怀一</t>
  </si>
  <si>
    <t>音圩</t>
  </si>
  <si>
    <t>荣上</t>
  </si>
  <si>
    <t>大化县雅龙乡镇西村荣上屯</t>
  </si>
  <si>
    <t>那好</t>
  </si>
  <si>
    <t>200020</t>
  </si>
  <si>
    <t>棉山村</t>
  </si>
  <si>
    <t>东庙</t>
  </si>
  <si>
    <t>下共</t>
  </si>
  <si>
    <t>弄红</t>
  </si>
  <si>
    <t>安才</t>
  </si>
  <si>
    <t>都岩</t>
  </si>
  <si>
    <t>东林屯</t>
  </si>
  <si>
    <t>万利巷</t>
  </si>
  <si>
    <t>红河北路152号</t>
  </si>
  <si>
    <t>拉巴</t>
  </si>
  <si>
    <t>马山县</t>
  </si>
  <si>
    <t>老圩</t>
  </si>
  <si>
    <t>弄方</t>
  </si>
  <si>
    <t>那当</t>
  </si>
  <si>
    <t>弄珍</t>
  </si>
  <si>
    <t>育才路二巷二里6号</t>
  </si>
  <si>
    <t>弄杰</t>
  </si>
  <si>
    <t>下争</t>
  </si>
  <si>
    <t>街三巷</t>
  </si>
  <si>
    <t>漠洋</t>
  </si>
  <si>
    <t>弄坤屯</t>
  </si>
  <si>
    <t>桃源路22号</t>
  </si>
  <si>
    <t>达梧</t>
  </si>
  <si>
    <t>局三屯12号</t>
  </si>
  <si>
    <t>古零</t>
  </si>
  <si>
    <t>杨圩</t>
  </si>
  <si>
    <t>羊六</t>
  </si>
  <si>
    <t>田东</t>
  </si>
  <si>
    <t>龙眼</t>
  </si>
  <si>
    <t>尝梅</t>
  </si>
  <si>
    <t>兰上36号</t>
  </si>
  <si>
    <t>银海屈</t>
  </si>
  <si>
    <t>平阳</t>
  </si>
  <si>
    <t>199706</t>
  </si>
  <si>
    <t>弄庭</t>
  </si>
  <si>
    <t>乙 圩</t>
  </si>
  <si>
    <t>六流</t>
  </si>
  <si>
    <t>龙重</t>
  </si>
  <si>
    <t>乔排</t>
  </si>
  <si>
    <t>弄轩</t>
  </si>
  <si>
    <t>元一</t>
  </si>
  <si>
    <t>弄朋</t>
  </si>
  <si>
    <t>三联屯</t>
  </si>
  <si>
    <t>多一41号</t>
  </si>
  <si>
    <t>良扛</t>
  </si>
  <si>
    <t>兴一</t>
  </si>
  <si>
    <t>建丰路357号</t>
  </si>
  <si>
    <t>满福</t>
  </si>
  <si>
    <t>娅仁</t>
  </si>
  <si>
    <t>美闷</t>
  </si>
  <si>
    <t>定吾</t>
  </si>
  <si>
    <t>沓</t>
  </si>
  <si>
    <t>雅涵</t>
  </si>
  <si>
    <t>下禁</t>
  </si>
  <si>
    <t>弄塘</t>
  </si>
  <si>
    <t>弄勇</t>
  </si>
  <si>
    <t>弄岭</t>
  </si>
  <si>
    <t>木林</t>
  </si>
  <si>
    <t>那肯</t>
  </si>
  <si>
    <t>那天</t>
  </si>
  <si>
    <t>大化县大化乡流水村流水屯</t>
  </si>
  <si>
    <t>马周</t>
  </si>
  <si>
    <t>咘咙</t>
  </si>
  <si>
    <t>板甘</t>
  </si>
  <si>
    <t>拔翠</t>
  </si>
  <si>
    <t>伏内</t>
  </si>
  <si>
    <t>扁一</t>
  </si>
  <si>
    <t>花呈</t>
  </si>
  <si>
    <t>良防</t>
  </si>
  <si>
    <t>弄确</t>
  </si>
  <si>
    <t>弄巴</t>
  </si>
  <si>
    <t>弄肥</t>
  </si>
  <si>
    <t>班干</t>
  </si>
  <si>
    <t>北一巷</t>
  </si>
  <si>
    <t>艾晚</t>
  </si>
  <si>
    <t>外下</t>
  </si>
  <si>
    <t>农塘</t>
  </si>
  <si>
    <t>六朋</t>
  </si>
  <si>
    <t>弄楼</t>
  </si>
  <si>
    <t>同圩</t>
  </si>
  <si>
    <t>大化县北景乡平方村同圩屯</t>
  </si>
  <si>
    <t>弄查</t>
  </si>
  <si>
    <t>农贸市场</t>
  </si>
  <si>
    <t>四联村四联屯</t>
  </si>
  <si>
    <t>200506</t>
  </si>
  <si>
    <t>拉说</t>
  </si>
  <si>
    <t>纳合</t>
  </si>
  <si>
    <t>弄作1号</t>
  </si>
  <si>
    <t>胜利</t>
  </si>
  <si>
    <t>弄怀</t>
  </si>
  <si>
    <t>弄爷</t>
  </si>
  <si>
    <t>一队4号</t>
  </si>
  <si>
    <t>弄陆</t>
  </si>
  <si>
    <t>弄珠</t>
  </si>
  <si>
    <t>古祥</t>
  </si>
  <si>
    <t>北景街38号</t>
  </si>
  <si>
    <t>林览</t>
  </si>
  <si>
    <t>作且</t>
  </si>
  <si>
    <t xml:space="preserve">工商小区
</t>
  </si>
  <si>
    <t>法棠</t>
  </si>
  <si>
    <t>弄料</t>
  </si>
  <si>
    <t>六含32号</t>
  </si>
  <si>
    <t>说回</t>
  </si>
  <si>
    <t>局项</t>
  </si>
  <si>
    <t>苏烈</t>
  </si>
  <si>
    <t>那六</t>
  </si>
  <si>
    <t>东扛村</t>
  </si>
  <si>
    <t>发山一屯</t>
  </si>
  <si>
    <t>那鸡</t>
  </si>
  <si>
    <t>那乙</t>
  </si>
  <si>
    <t>城北东路135号</t>
  </si>
  <si>
    <t>135号</t>
  </si>
  <si>
    <t>弄仁屯</t>
  </si>
  <si>
    <t>大化县七百弄乡弄京村弄仁屯屯</t>
  </si>
  <si>
    <t>巴松12号</t>
  </si>
  <si>
    <t>弄英</t>
  </si>
  <si>
    <t>华宇新都</t>
  </si>
  <si>
    <t>二单元</t>
  </si>
  <si>
    <t>202号</t>
  </si>
  <si>
    <t>皮太</t>
  </si>
  <si>
    <t>古代</t>
  </si>
  <si>
    <t>皇屯</t>
  </si>
  <si>
    <t>三合</t>
  </si>
  <si>
    <t>拉敏</t>
  </si>
  <si>
    <t>巴角</t>
  </si>
  <si>
    <t>角三</t>
  </si>
  <si>
    <t>200502</t>
  </si>
  <si>
    <t>丹温</t>
  </si>
  <si>
    <t>199701</t>
  </si>
  <si>
    <t>下乙</t>
  </si>
  <si>
    <t>泗油</t>
  </si>
  <si>
    <t>东灵二屯</t>
  </si>
  <si>
    <t>吾二</t>
  </si>
  <si>
    <t>塘鱼</t>
  </si>
  <si>
    <t>兴旺岭</t>
  </si>
  <si>
    <t>上桑</t>
  </si>
  <si>
    <t>156号</t>
  </si>
  <si>
    <t>大化县大化乡兴化路村156号屯</t>
  </si>
  <si>
    <t>350号</t>
  </si>
  <si>
    <t xml:space="preserve"> </t>
  </si>
  <si>
    <t>199910</t>
  </si>
  <si>
    <t xml:space="preserve">尤齐 </t>
  </si>
  <si>
    <t>弄果</t>
  </si>
  <si>
    <t>敢二</t>
  </si>
  <si>
    <t xml:space="preserve">韦美飞 </t>
  </si>
  <si>
    <t>旧圩</t>
  </si>
  <si>
    <t>建设</t>
  </si>
  <si>
    <t>大化县大化乡建设村一巷屯</t>
  </si>
  <si>
    <t>皇秀</t>
  </si>
  <si>
    <t>小区</t>
  </si>
  <si>
    <t>一巷八号</t>
  </si>
  <si>
    <t>班林</t>
  </si>
  <si>
    <t>单眼</t>
  </si>
  <si>
    <t>200606</t>
  </si>
  <si>
    <t>百达</t>
  </si>
  <si>
    <t>弄母</t>
  </si>
  <si>
    <t>龙板</t>
  </si>
  <si>
    <t>六上</t>
  </si>
  <si>
    <t>六马</t>
  </si>
  <si>
    <t>上周</t>
  </si>
  <si>
    <t>六合</t>
  </si>
  <si>
    <t xml:space="preserve"> 都安</t>
  </si>
  <si>
    <t>清水</t>
  </si>
  <si>
    <t>弄温</t>
  </si>
  <si>
    <t>拉万屯</t>
  </si>
  <si>
    <t>大化县都阳乡都阳村拉万屯屯</t>
  </si>
  <si>
    <t>弄茶村</t>
  </si>
  <si>
    <t>卜楼</t>
  </si>
  <si>
    <t>200503</t>
  </si>
  <si>
    <t>那味屯</t>
  </si>
  <si>
    <t>大化县共和乡古乔村那味屯屯</t>
  </si>
  <si>
    <t>弄学</t>
  </si>
  <si>
    <t>戈一</t>
  </si>
  <si>
    <t>古减</t>
  </si>
  <si>
    <t>局大</t>
  </si>
  <si>
    <t>塘朴</t>
  </si>
  <si>
    <t>弄洪</t>
  </si>
  <si>
    <t>六京</t>
  </si>
  <si>
    <t>茂林</t>
  </si>
  <si>
    <t>弄仪</t>
  </si>
  <si>
    <t>亚岭</t>
  </si>
  <si>
    <t>那巴</t>
  </si>
  <si>
    <t>卡足</t>
  </si>
  <si>
    <t>新化</t>
  </si>
  <si>
    <t>42号</t>
  </si>
  <si>
    <t>大同</t>
  </si>
  <si>
    <t>平勇</t>
  </si>
  <si>
    <t>纳贯</t>
  </si>
  <si>
    <t>那伦屯</t>
  </si>
  <si>
    <t>拉圩</t>
  </si>
  <si>
    <t>那康</t>
  </si>
  <si>
    <t>那关</t>
  </si>
  <si>
    <t>那闷</t>
  </si>
  <si>
    <t>定皇</t>
  </si>
  <si>
    <t>弄朗</t>
  </si>
  <si>
    <t>六必</t>
  </si>
  <si>
    <t>大化县岩滩乡吉发村六必屯</t>
  </si>
  <si>
    <t>大豆</t>
  </si>
  <si>
    <t>歪管</t>
  </si>
  <si>
    <t>龙江</t>
  </si>
  <si>
    <t>北景街724号</t>
  </si>
  <si>
    <t>细上</t>
  </si>
  <si>
    <t>坡存</t>
  </si>
  <si>
    <t>九洞</t>
  </si>
  <si>
    <t>雷村</t>
  </si>
  <si>
    <t>马屯</t>
  </si>
  <si>
    <t>大化县板升乡雷村村马屯屯</t>
  </si>
  <si>
    <t>弄立屯</t>
  </si>
  <si>
    <t>大化县板升乡弄立村弄立屯屯</t>
  </si>
  <si>
    <t>皂局</t>
  </si>
  <si>
    <t>龙着屯</t>
  </si>
  <si>
    <t>弄门</t>
  </si>
  <si>
    <t>智超</t>
  </si>
  <si>
    <t>怡村</t>
  </si>
  <si>
    <t>200512</t>
  </si>
  <si>
    <t>英依</t>
  </si>
  <si>
    <t>古楼</t>
  </si>
  <si>
    <t>东庄</t>
  </si>
  <si>
    <t>新屯</t>
  </si>
  <si>
    <t>13415414278</t>
  </si>
  <si>
    <t>雄怀</t>
  </si>
  <si>
    <t>弄陈</t>
  </si>
  <si>
    <t>六塔</t>
  </si>
  <si>
    <t>慢屯</t>
  </si>
  <si>
    <t>五弄</t>
  </si>
  <si>
    <t>弄劳</t>
  </si>
  <si>
    <t>板外</t>
  </si>
  <si>
    <t>弄仰</t>
  </si>
  <si>
    <t>那坡</t>
  </si>
  <si>
    <t>里当</t>
  </si>
  <si>
    <t>绿坡</t>
  </si>
  <si>
    <t>下梯</t>
  </si>
  <si>
    <t>内二</t>
  </si>
  <si>
    <t>流水村</t>
  </si>
  <si>
    <t>中二屯</t>
  </si>
  <si>
    <t>合远</t>
  </si>
  <si>
    <t>大化县岩滩乡棉山村合远屯</t>
  </si>
  <si>
    <t>六劳</t>
  </si>
  <si>
    <t>中力</t>
  </si>
  <si>
    <t>上岸</t>
  </si>
  <si>
    <t xml:space="preserve">大化 </t>
  </si>
  <si>
    <t>弄扒</t>
  </si>
  <si>
    <t>一队</t>
  </si>
  <si>
    <t>龙尚</t>
  </si>
  <si>
    <t>文化路南港</t>
  </si>
  <si>
    <t>大化县大化乡文化路南港村0屯</t>
  </si>
  <si>
    <t>北景街</t>
  </si>
  <si>
    <t>19号</t>
  </si>
  <si>
    <t>田阳</t>
  </si>
  <si>
    <t>玉凤</t>
  </si>
  <si>
    <t>华彰</t>
  </si>
  <si>
    <t>那类</t>
  </si>
  <si>
    <t>上吉</t>
  </si>
  <si>
    <t>龙汉</t>
  </si>
  <si>
    <t>陇板</t>
  </si>
  <si>
    <t>发刊</t>
  </si>
  <si>
    <t>龙近</t>
  </si>
  <si>
    <t>南四里</t>
  </si>
  <si>
    <t>龙眼村</t>
  </si>
  <si>
    <t>单乃屯</t>
  </si>
  <si>
    <t>龙房</t>
  </si>
  <si>
    <t>定圩四屯</t>
  </si>
  <si>
    <t>文化路南二巷4里</t>
  </si>
  <si>
    <t>坡所</t>
  </si>
  <si>
    <t>弄坡</t>
  </si>
  <si>
    <t>龙王</t>
  </si>
  <si>
    <t>上仙</t>
  </si>
  <si>
    <t>大化县岩滩乡东扛村上仙屯</t>
  </si>
  <si>
    <t>上吉一</t>
  </si>
  <si>
    <t>元常</t>
  </si>
  <si>
    <t>内心</t>
  </si>
  <si>
    <t>新华</t>
  </si>
  <si>
    <t>宋屯</t>
  </si>
  <si>
    <t>弄层</t>
  </si>
  <si>
    <t>班交</t>
  </si>
  <si>
    <t>六相</t>
  </si>
  <si>
    <t>下严</t>
  </si>
  <si>
    <t>望远</t>
  </si>
  <si>
    <t>大化县大化乡上旗村望远屯</t>
  </si>
  <si>
    <t>多二</t>
  </si>
  <si>
    <t>塘圤</t>
  </si>
  <si>
    <t>农乐</t>
  </si>
  <si>
    <t>地麻</t>
  </si>
  <si>
    <t>曾屯</t>
  </si>
  <si>
    <t>弄良村</t>
  </si>
  <si>
    <t>弄石屯</t>
  </si>
  <si>
    <t>上古丰</t>
  </si>
  <si>
    <t>弄里</t>
  </si>
  <si>
    <t>弄江</t>
  </si>
  <si>
    <t>动肯</t>
  </si>
  <si>
    <t>巴羊</t>
  </si>
  <si>
    <t>龙梧</t>
  </si>
  <si>
    <t>弄贵</t>
  </si>
  <si>
    <t>巴环屯</t>
  </si>
  <si>
    <t>横县</t>
  </si>
  <si>
    <t>南乡</t>
  </si>
  <si>
    <t>红宜</t>
  </si>
  <si>
    <t>大唐村</t>
  </si>
  <si>
    <t>六豆</t>
  </si>
  <si>
    <t>良旺</t>
  </si>
  <si>
    <t>200610</t>
  </si>
  <si>
    <t>那合</t>
  </si>
  <si>
    <t>弄宜</t>
  </si>
  <si>
    <t>板堆</t>
  </si>
  <si>
    <t>大化县大化乡流水村板堆屯</t>
  </si>
  <si>
    <t>单邱</t>
  </si>
  <si>
    <t>国税小区</t>
  </si>
  <si>
    <t>荼勤</t>
  </si>
  <si>
    <t>雷轰</t>
  </si>
  <si>
    <t>弄多</t>
  </si>
  <si>
    <t>淰浇</t>
  </si>
  <si>
    <t>红河56号</t>
  </si>
  <si>
    <t>塘也</t>
  </si>
  <si>
    <t>六圩</t>
  </si>
  <si>
    <t>那袍1号</t>
  </si>
  <si>
    <t>卡号</t>
  </si>
  <si>
    <t>那降</t>
  </si>
  <si>
    <t>14栋</t>
  </si>
  <si>
    <t>3楼1305室</t>
  </si>
  <si>
    <t>城北巷</t>
  </si>
  <si>
    <t>0号</t>
  </si>
  <si>
    <t>弄欢</t>
  </si>
  <si>
    <t>299号</t>
  </si>
  <si>
    <t>那徐</t>
  </si>
  <si>
    <t>岩江</t>
  </si>
  <si>
    <t>九巷78号</t>
  </si>
  <si>
    <t>大化县大化乡新民路村九巷78号屯</t>
  </si>
  <si>
    <t>上灯</t>
  </si>
  <si>
    <t>巴尖</t>
  </si>
  <si>
    <t>可羊</t>
  </si>
  <si>
    <t>那休</t>
  </si>
  <si>
    <t>同牙</t>
  </si>
  <si>
    <t>上古</t>
  </si>
  <si>
    <t>却下</t>
  </si>
  <si>
    <t>坡下</t>
  </si>
  <si>
    <t>局钗</t>
  </si>
  <si>
    <t>三巷二里</t>
  </si>
  <si>
    <t>亲爱</t>
  </si>
  <si>
    <t>秀山</t>
  </si>
  <si>
    <t>兴隆</t>
  </si>
  <si>
    <t>羊垌</t>
  </si>
  <si>
    <t>坡下屯15号</t>
  </si>
  <si>
    <t>弄规</t>
  </si>
  <si>
    <t>紫金</t>
  </si>
  <si>
    <t>蓝塘</t>
  </si>
  <si>
    <t>自然</t>
  </si>
  <si>
    <t>东明</t>
  </si>
  <si>
    <t>二区</t>
  </si>
  <si>
    <t>保上3号</t>
  </si>
  <si>
    <t>单示</t>
  </si>
  <si>
    <t>宾阳</t>
  </si>
  <si>
    <t>思陇</t>
  </si>
  <si>
    <t>昆仑</t>
  </si>
  <si>
    <t>球外</t>
  </si>
  <si>
    <t>单德</t>
  </si>
  <si>
    <t>弄元</t>
  </si>
  <si>
    <t xml:space="preserve">江南 </t>
  </si>
  <si>
    <t>龙丘</t>
  </si>
  <si>
    <t>楼上</t>
  </si>
  <si>
    <t>坡线</t>
  </si>
  <si>
    <t>都安县</t>
  </si>
  <si>
    <t>东盆</t>
  </si>
  <si>
    <t>琴马村</t>
  </si>
  <si>
    <t>庙界</t>
  </si>
  <si>
    <t>弄烟</t>
  </si>
  <si>
    <t>巴堂</t>
  </si>
  <si>
    <t>弄平屯</t>
  </si>
  <si>
    <t>17-2号</t>
  </si>
  <si>
    <t>城三</t>
  </si>
  <si>
    <t>大化县岩滩乡六说村城三屯</t>
  </si>
  <si>
    <t>定龙</t>
  </si>
  <si>
    <t>弄伦</t>
  </si>
  <si>
    <t>建足</t>
  </si>
  <si>
    <t>良抗</t>
  </si>
  <si>
    <t>大化县岩滩乡下皇村良抗屯</t>
  </si>
  <si>
    <t>刁亮</t>
  </si>
  <si>
    <t>长洞11号</t>
  </si>
  <si>
    <t>农楼</t>
  </si>
  <si>
    <t>洪四</t>
  </si>
  <si>
    <t>大化县岩滩乡东扛村洪四屯</t>
  </si>
  <si>
    <t>头桥</t>
  </si>
  <si>
    <t>兴隆巷</t>
  </si>
  <si>
    <t>106号</t>
  </si>
  <si>
    <t>大化县大化乡兴隆巷村106号屯</t>
  </si>
  <si>
    <t>百卯</t>
  </si>
  <si>
    <t>安坤</t>
  </si>
  <si>
    <t>母行</t>
  </si>
  <si>
    <t>20030818</t>
  </si>
  <si>
    <t>江槟花园</t>
  </si>
  <si>
    <t>9栋二单元301</t>
  </si>
  <si>
    <t>大化县江槟花园乡9栋二单元301村0屯</t>
  </si>
  <si>
    <t>20000120</t>
  </si>
  <si>
    <t>刷一</t>
  </si>
  <si>
    <t>20030108</t>
  </si>
  <si>
    <t>板屯</t>
  </si>
  <si>
    <t>20010604</t>
  </si>
  <si>
    <t>弄火</t>
  </si>
  <si>
    <t>20021124</t>
  </si>
  <si>
    <t>下甫</t>
  </si>
  <si>
    <t>20020928</t>
  </si>
  <si>
    <t>登排</t>
  </si>
  <si>
    <t>百炼</t>
  </si>
  <si>
    <t>20010713</t>
  </si>
  <si>
    <t>长洞</t>
  </si>
  <si>
    <t>弄灯</t>
  </si>
  <si>
    <t>20030812</t>
  </si>
  <si>
    <t>20021030</t>
  </si>
  <si>
    <t>20030727</t>
  </si>
  <si>
    <t>20031021</t>
  </si>
  <si>
    <t>20021108</t>
  </si>
  <si>
    <t>20030720</t>
  </si>
  <si>
    <t>20020914</t>
  </si>
  <si>
    <t>20030608</t>
  </si>
  <si>
    <t>能地屯</t>
  </si>
  <si>
    <t>20021202</t>
  </si>
  <si>
    <t>20020601</t>
  </si>
  <si>
    <t>20030524</t>
  </si>
  <si>
    <t>红电街</t>
  </si>
  <si>
    <t>巴屯</t>
  </si>
  <si>
    <t>20020808</t>
  </si>
  <si>
    <t>六岭</t>
  </si>
  <si>
    <t>20011011</t>
  </si>
  <si>
    <t>20020929</t>
  </si>
  <si>
    <t>同古二屯10号</t>
  </si>
  <si>
    <t>20030221</t>
  </si>
  <si>
    <t>20050714</t>
  </si>
  <si>
    <t>15277852018</t>
  </si>
  <si>
    <t>光明</t>
  </si>
  <si>
    <t>20030118</t>
  </si>
  <si>
    <t>上荣</t>
  </si>
  <si>
    <t>上力</t>
  </si>
  <si>
    <t>20021119</t>
  </si>
  <si>
    <t>弄机</t>
  </si>
  <si>
    <t>20030208</t>
  </si>
  <si>
    <t>20030424</t>
  </si>
  <si>
    <t>20001003</t>
  </si>
  <si>
    <t>吞板</t>
  </si>
  <si>
    <t>20030110</t>
  </si>
  <si>
    <t>火下</t>
  </si>
  <si>
    <t>20020627</t>
  </si>
  <si>
    <t>说回一队</t>
  </si>
  <si>
    <t>20020415</t>
  </si>
  <si>
    <t>20030228</t>
  </si>
  <si>
    <t>香林街</t>
  </si>
  <si>
    <t>20030210</t>
  </si>
  <si>
    <t>莫上</t>
  </si>
  <si>
    <t>20030907</t>
  </si>
  <si>
    <t>17754790761</t>
  </si>
  <si>
    <t>20010808</t>
  </si>
  <si>
    <t>弄炳</t>
  </si>
  <si>
    <t>20020923</t>
  </si>
  <si>
    <t>20011029</t>
  </si>
  <si>
    <t>20030216</t>
  </si>
  <si>
    <t>弄六</t>
  </si>
  <si>
    <t>20031218</t>
  </si>
  <si>
    <t>19127012426</t>
  </si>
  <si>
    <t>20000319</t>
  </si>
  <si>
    <t>巴莫</t>
  </si>
  <si>
    <t>20021110</t>
  </si>
  <si>
    <t>社齐</t>
  </si>
  <si>
    <t>20030122</t>
  </si>
  <si>
    <t>20030811</t>
  </si>
  <si>
    <t>18077622736</t>
  </si>
  <si>
    <t>20030615</t>
  </si>
  <si>
    <t>红电南路447</t>
  </si>
  <si>
    <t>20020904</t>
  </si>
  <si>
    <t>20030411</t>
  </si>
  <si>
    <t>20030225</t>
  </si>
  <si>
    <t>20011212</t>
  </si>
  <si>
    <t>20020911</t>
  </si>
  <si>
    <t>20020622</t>
  </si>
  <si>
    <t>20020728</t>
  </si>
  <si>
    <t>20010515</t>
  </si>
  <si>
    <t>20030316</t>
  </si>
  <si>
    <t>弄关</t>
  </si>
  <si>
    <t>20060101</t>
  </si>
  <si>
    <t>18070863514</t>
  </si>
  <si>
    <t>20021010</t>
  </si>
  <si>
    <t>19981219</t>
  </si>
  <si>
    <t>20020919</t>
  </si>
  <si>
    <t>那堆</t>
  </si>
  <si>
    <t>20020610</t>
  </si>
  <si>
    <t>宜州</t>
  </si>
  <si>
    <t>庆远</t>
  </si>
  <si>
    <t>山谷路</t>
  </si>
  <si>
    <t>20030804</t>
  </si>
  <si>
    <t>13977860072</t>
  </si>
  <si>
    <t>同泽</t>
  </si>
  <si>
    <t>百济</t>
  </si>
  <si>
    <t>八联</t>
  </si>
  <si>
    <t>佃坛坡</t>
  </si>
  <si>
    <t>20020226</t>
  </si>
  <si>
    <t>20030810</t>
  </si>
  <si>
    <t>15277895669</t>
  </si>
  <si>
    <t>大化县大化乡育才路村0屯</t>
  </si>
  <si>
    <t>20010701</t>
  </si>
  <si>
    <t>3号</t>
  </si>
  <si>
    <t>水上屯16号</t>
  </si>
  <si>
    <t>隆江村</t>
  </si>
  <si>
    <t>却江屯</t>
  </si>
  <si>
    <t>大化县县贡川乡乡隆江村村却江屯屯</t>
  </si>
  <si>
    <t>200701</t>
  </si>
  <si>
    <t>弄么</t>
  </si>
  <si>
    <t>上拥</t>
  </si>
  <si>
    <t>镇西村</t>
  </si>
  <si>
    <t>弄宁</t>
  </si>
  <si>
    <t>六说村</t>
  </si>
  <si>
    <t>大化县县岩滩镇乡六说村村那供屯</t>
  </si>
  <si>
    <t>常怀村</t>
  </si>
  <si>
    <t>良力</t>
  </si>
  <si>
    <t>大化县县乙圩乡乡常怀村村良力屯</t>
  </si>
  <si>
    <t>边弄村</t>
  </si>
  <si>
    <t>古料</t>
  </si>
  <si>
    <t>弄吉板上</t>
  </si>
  <si>
    <t>大化县县大化镇乡流水村村弄吉板上屯</t>
  </si>
  <si>
    <t>南丹城关</t>
  </si>
  <si>
    <t>南丹县</t>
  </si>
  <si>
    <t>城关镇</t>
  </si>
  <si>
    <t>民行北路</t>
  </si>
  <si>
    <t>28号</t>
  </si>
  <si>
    <t>南丹县县城关镇乡民行北路村28号屯</t>
  </si>
  <si>
    <t>200406</t>
  </si>
  <si>
    <t>内下</t>
  </si>
  <si>
    <t>古案</t>
  </si>
  <si>
    <t>几怀</t>
  </si>
  <si>
    <t>岩腰</t>
  </si>
  <si>
    <t>新化东路</t>
  </si>
  <si>
    <t>39号</t>
  </si>
  <si>
    <t>东暖</t>
  </si>
  <si>
    <t>双香</t>
  </si>
  <si>
    <t>弄丘</t>
  </si>
  <si>
    <t>弄乃</t>
  </si>
  <si>
    <t>良弄</t>
  </si>
  <si>
    <t>百架</t>
  </si>
  <si>
    <t>弄梅</t>
  </si>
  <si>
    <t>47号</t>
  </si>
  <si>
    <t>塘洪</t>
  </si>
  <si>
    <t>弄从</t>
  </si>
  <si>
    <t>弄柱</t>
  </si>
  <si>
    <t>大化县岩滩乡东扛村下屯屯</t>
  </si>
  <si>
    <t>巴独</t>
  </si>
  <si>
    <t>却洪</t>
  </si>
  <si>
    <t>下也</t>
  </si>
  <si>
    <t>五巷</t>
  </si>
  <si>
    <t>弄银</t>
  </si>
  <si>
    <t>红星新</t>
  </si>
  <si>
    <t>延脚</t>
  </si>
  <si>
    <t>坡尺</t>
  </si>
  <si>
    <t>弄绸</t>
  </si>
  <si>
    <t>百建</t>
  </si>
  <si>
    <t>那桥</t>
  </si>
  <si>
    <t>上岩</t>
  </si>
  <si>
    <t>百祥</t>
  </si>
  <si>
    <t>那塘</t>
  </si>
  <si>
    <t>丹忙</t>
  </si>
  <si>
    <t>二巷131号对面</t>
  </si>
  <si>
    <t>丹同屯</t>
  </si>
  <si>
    <t>大化县六也乡边弄村丹同屯屯</t>
  </si>
  <si>
    <t>楼下屯</t>
  </si>
  <si>
    <t>二巷151号</t>
  </si>
  <si>
    <t>戈央</t>
  </si>
  <si>
    <t>戈立</t>
  </si>
  <si>
    <t>下和村</t>
  </si>
  <si>
    <t>单山</t>
  </si>
  <si>
    <t>六丕</t>
  </si>
  <si>
    <t>甘侃87号</t>
  </si>
  <si>
    <t>王秀大道</t>
  </si>
  <si>
    <t>上吉二屯25号</t>
  </si>
  <si>
    <t>百凌</t>
  </si>
  <si>
    <t>弄马</t>
  </si>
  <si>
    <t>戈光</t>
  </si>
  <si>
    <t>乔利乡</t>
  </si>
  <si>
    <t>乐圩村</t>
  </si>
  <si>
    <t>甘局</t>
  </si>
  <si>
    <t>马山县乔利乡乡乐圩村村甘局屯</t>
  </si>
  <si>
    <t>洪筹村</t>
  </si>
  <si>
    <t>林圩乡</t>
  </si>
  <si>
    <t>六马村</t>
  </si>
  <si>
    <t>33号</t>
  </si>
  <si>
    <t>200809</t>
  </si>
  <si>
    <t>弄噜</t>
  </si>
  <si>
    <t>弄选</t>
  </si>
  <si>
    <t>那用</t>
  </si>
  <si>
    <t>六路</t>
  </si>
  <si>
    <t>坛召</t>
  </si>
  <si>
    <t>伏岜</t>
  </si>
  <si>
    <t>200602</t>
  </si>
  <si>
    <t>落托</t>
  </si>
  <si>
    <t xml:space="preserve">宏伟 </t>
  </si>
  <si>
    <t>弄后</t>
  </si>
  <si>
    <t>三巷一里</t>
  </si>
  <si>
    <t>万朝</t>
  </si>
  <si>
    <t>作塘</t>
  </si>
  <si>
    <t>巴色</t>
  </si>
  <si>
    <t>弄恒</t>
  </si>
  <si>
    <t>设吉</t>
  </si>
  <si>
    <t>拉力</t>
  </si>
  <si>
    <t>弄留</t>
  </si>
  <si>
    <t>坡旁</t>
  </si>
  <si>
    <t>200601</t>
  </si>
  <si>
    <t>弄翁</t>
  </si>
  <si>
    <t>龙红</t>
  </si>
  <si>
    <t>后洞</t>
  </si>
  <si>
    <t>六塘</t>
  </si>
  <si>
    <t>卡干</t>
  </si>
  <si>
    <t>弄伐</t>
  </si>
  <si>
    <t>排堂</t>
  </si>
  <si>
    <t>延却</t>
  </si>
  <si>
    <t>塘那</t>
  </si>
  <si>
    <t>200451</t>
  </si>
  <si>
    <t>古劳</t>
  </si>
  <si>
    <t>街一</t>
  </si>
  <si>
    <t>花名</t>
  </si>
  <si>
    <t>丹桂</t>
  </si>
  <si>
    <t>丹扁</t>
  </si>
  <si>
    <t>弄青屯27号</t>
  </si>
  <si>
    <t>那当屯</t>
  </si>
  <si>
    <t>大化县都阳乡武城村那当屯屯</t>
  </si>
  <si>
    <t>弄康屯</t>
  </si>
  <si>
    <t>拉上</t>
  </si>
  <si>
    <t>洛阳</t>
  </si>
  <si>
    <t>弄外</t>
  </si>
  <si>
    <t>布吨</t>
  </si>
  <si>
    <t>城北西路</t>
  </si>
  <si>
    <t>下巴</t>
  </si>
  <si>
    <t>大化县县乙圩乡常怀村坡永屯</t>
  </si>
  <si>
    <t>板覃屯</t>
  </si>
  <si>
    <t>大化县大化乡仁良村板覃屯屯</t>
  </si>
  <si>
    <t>七 百弄</t>
  </si>
  <si>
    <t>卡独</t>
  </si>
  <si>
    <t>选四</t>
  </si>
  <si>
    <t>莫斯</t>
  </si>
  <si>
    <t>俊龙</t>
  </si>
  <si>
    <t>局巷</t>
  </si>
  <si>
    <t>那廷</t>
  </si>
  <si>
    <t>顿肃</t>
  </si>
  <si>
    <t>先香</t>
  </si>
  <si>
    <t>弄免</t>
  </si>
  <si>
    <t>湖南</t>
  </si>
  <si>
    <t>龙卜</t>
  </si>
  <si>
    <t>大化县江南乡上和村村龙卜屯</t>
  </si>
  <si>
    <t>坡了村</t>
  </si>
  <si>
    <t>坡了屯</t>
  </si>
  <si>
    <t>大化县大化乡坡了村村坡了屯屯</t>
  </si>
  <si>
    <t>珠碑</t>
  </si>
  <si>
    <t>民新</t>
  </si>
  <si>
    <t>地东</t>
  </si>
  <si>
    <t>局东</t>
  </si>
  <si>
    <t>弄团</t>
  </si>
  <si>
    <t>安置点</t>
  </si>
  <si>
    <t>拾圩</t>
  </si>
  <si>
    <t>上乔</t>
  </si>
  <si>
    <t>平洞</t>
  </si>
  <si>
    <t>定农</t>
  </si>
  <si>
    <t>六社</t>
  </si>
  <si>
    <t>巴朗</t>
  </si>
  <si>
    <t>弄念</t>
  </si>
  <si>
    <t>茶一</t>
  </si>
  <si>
    <t>龙岭</t>
  </si>
  <si>
    <t>破马</t>
  </si>
  <si>
    <t>弄光</t>
  </si>
  <si>
    <t>江东</t>
  </si>
  <si>
    <t>江冻</t>
  </si>
  <si>
    <t>那利</t>
  </si>
  <si>
    <t>吴星</t>
  </si>
  <si>
    <t>下敢</t>
  </si>
  <si>
    <t>弄灵</t>
  </si>
  <si>
    <t xml:space="preserve">共和 </t>
  </si>
  <si>
    <t>勤祥</t>
  </si>
  <si>
    <t>等管</t>
  </si>
  <si>
    <t>坡养</t>
  </si>
  <si>
    <t>东有</t>
  </si>
  <si>
    <t>199902</t>
  </si>
  <si>
    <t>下料</t>
  </si>
  <si>
    <t>大化县县都阳镇乡都阳村村那吉屯</t>
  </si>
  <si>
    <t>弄才</t>
  </si>
  <si>
    <t>巴达</t>
  </si>
  <si>
    <t>作度</t>
  </si>
  <si>
    <t>大村</t>
  </si>
  <si>
    <t>六碑</t>
  </si>
  <si>
    <t>弄哄</t>
  </si>
  <si>
    <t>弄央</t>
  </si>
  <si>
    <t>六迷</t>
  </si>
  <si>
    <t>巴松</t>
  </si>
  <si>
    <t>安份</t>
  </si>
  <si>
    <t>德里</t>
  </si>
  <si>
    <t>板内屯</t>
  </si>
  <si>
    <t>古乐</t>
  </si>
  <si>
    <t>弄纪村</t>
  </si>
  <si>
    <t>大化县县板升乡乡弄纪村村弄哄屯</t>
  </si>
  <si>
    <t>兴化</t>
  </si>
  <si>
    <t>149号</t>
  </si>
  <si>
    <t>二巷一里6号</t>
  </si>
  <si>
    <t>板谨</t>
  </si>
  <si>
    <t>雅 龙</t>
  </si>
  <si>
    <t>同乐</t>
  </si>
  <si>
    <t>纳平</t>
  </si>
  <si>
    <t>弄苏</t>
  </si>
  <si>
    <t>下岭</t>
  </si>
  <si>
    <t>巴植</t>
  </si>
  <si>
    <t>大化县乡古感村村巴植屯</t>
  </si>
  <si>
    <t>下舍屯38号</t>
  </si>
  <si>
    <t>152号</t>
  </si>
  <si>
    <t>武成</t>
  </si>
  <si>
    <t>那却</t>
  </si>
  <si>
    <t>大化县都阳乡武成村那却屯</t>
  </si>
  <si>
    <t>朱海</t>
  </si>
  <si>
    <t>弄广</t>
  </si>
  <si>
    <t>120040</t>
  </si>
  <si>
    <t>江那</t>
  </si>
  <si>
    <t>龙沙</t>
  </si>
  <si>
    <t xml:space="preserve">叮甫  </t>
  </si>
  <si>
    <t>塘幺</t>
  </si>
  <si>
    <t>考华</t>
  </si>
  <si>
    <t>甘防</t>
  </si>
  <si>
    <t>行力</t>
  </si>
  <si>
    <t>那月</t>
  </si>
  <si>
    <t>大调村</t>
  </si>
  <si>
    <t>大化县县大化镇乡大调村村单邱屯</t>
  </si>
  <si>
    <t>校敢</t>
  </si>
  <si>
    <t>外二</t>
  </si>
  <si>
    <t>巴畴</t>
  </si>
  <si>
    <t>六隆</t>
  </si>
  <si>
    <t>拉而</t>
  </si>
  <si>
    <t>覃勇杰</t>
  </si>
  <si>
    <t>451229200308300910</t>
  </si>
  <si>
    <t>覃英顺</t>
  </si>
  <si>
    <t>罗高玉</t>
  </si>
  <si>
    <t>452731200412095419</t>
  </si>
  <si>
    <t>罗汉成</t>
  </si>
  <si>
    <t>那旺</t>
  </si>
  <si>
    <t>刁讲</t>
  </si>
  <si>
    <t>隆福</t>
  </si>
  <si>
    <t>葛家</t>
  </si>
  <si>
    <t>龙母</t>
  </si>
  <si>
    <t>吾一</t>
  </si>
  <si>
    <t>一巷四里</t>
  </si>
  <si>
    <t>11号</t>
  </si>
  <si>
    <t>大化县县七百弄乡保上村弄朝屯</t>
  </si>
  <si>
    <t>棉下</t>
  </si>
  <si>
    <t>大化县县百马乡科优村棉下屯</t>
  </si>
  <si>
    <t>刁林二队</t>
  </si>
  <si>
    <t>卡坚</t>
  </si>
  <si>
    <t>200605</t>
  </si>
  <si>
    <t>娅规</t>
  </si>
  <si>
    <t>那除</t>
  </si>
  <si>
    <t>弄莫</t>
  </si>
  <si>
    <t>新圩</t>
  </si>
  <si>
    <t>堆上</t>
  </si>
  <si>
    <t>桥北29栋2单元1楼1075号</t>
  </si>
  <si>
    <t>18号</t>
  </si>
  <si>
    <t>山下</t>
  </si>
  <si>
    <t>下九</t>
  </si>
  <si>
    <t>娅福</t>
  </si>
  <si>
    <t>下仙</t>
  </si>
  <si>
    <t>毛久</t>
  </si>
  <si>
    <t>茶除</t>
  </si>
  <si>
    <t>福建</t>
  </si>
  <si>
    <t>安溪</t>
  </si>
  <si>
    <t>蓝田</t>
  </si>
  <si>
    <t>内春</t>
  </si>
  <si>
    <t>200612</t>
  </si>
  <si>
    <t>选二</t>
  </si>
  <si>
    <t>坝头</t>
  </si>
  <si>
    <t>古虎</t>
  </si>
  <si>
    <t>东社</t>
  </si>
  <si>
    <t>汉水</t>
  </si>
  <si>
    <t>那力</t>
  </si>
  <si>
    <t>那近</t>
  </si>
  <si>
    <t>弄惯</t>
  </si>
  <si>
    <t>板球</t>
  </si>
  <si>
    <t>班朝</t>
  </si>
  <si>
    <t>东灵</t>
  </si>
  <si>
    <t>巴雷</t>
  </si>
  <si>
    <t>古勤</t>
  </si>
  <si>
    <t>弄能</t>
  </si>
  <si>
    <t>赶外</t>
  </si>
  <si>
    <t>戈村</t>
  </si>
  <si>
    <t>三卡</t>
  </si>
  <si>
    <t>城北四巷1里</t>
  </si>
  <si>
    <t>14号</t>
  </si>
  <si>
    <t>韦年豪</t>
  </si>
  <si>
    <t>452731200312010318</t>
  </si>
  <si>
    <t>韦启球</t>
  </si>
  <si>
    <t>大化县六也乡豆也村板下屯</t>
  </si>
  <si>
    <t>公平</t>
  </si>
  <si>
    <t>巴目</t>
  </si>
  <si>
    <t>单那</t>
  </si>
  <si>
    <t>弄沙</t>
  </si>
  <si>
    <t>下弄矿</t>
  </si>
  <si>
    <t>龙兰</t>
  </si>
  <si>
    <t>弄丛村</t>
  </si>
  <si>
    <t>辉洞</t>
  </si>
  <si>
    <t>乡弄合</t>
  </si>
  <si>
    <t>大化县县七百弄乡乡弄合村弄祝屯</t>
  </si>
  <si>
    <t>大化县县岩滩镇乡东扛村村岩桃屯</t>
  </si>
  <si>
    <t>大化县县七百弄乡弄腾村村弄外屯</t>
  </si>
  <si>
    <t>古茶</t>
  </si>
  <si>
    <t>青坡</t>
  </si>
  <si>
    <t>外昆</t>
  </si>
  <si>
    <t>杨树</t>
  </si>
  <si>
    <t>龙赖</t>
  </si>
  <si>
    <t>上能</t>
  </si>
  <si>
    <t>伏江</t>
  </si>
  <si>
    <t>红栋</t>
  </si>
  <si>
    <t>覃上</t>
  </si>
  <si>
    <t>卡响</t>
  </si>
  <si>
    <t>垃圩</t>
  </si>
  <si>
    <t>六兀</t>
  </si>
  <si>
    <t>上乙</t>
  </si>
  <si>
    <t>弄汪</t>
  </si>
  <si>
    <t>板温</t>
  </si>
  <si>
    <t>古思</t>
  </si>
  <si>
    <t>下凡</t>
  </si>
  <si>
    <t xml:space="preserve">韦松超  </t>
  </si>
  <si>
    <t>45273020040221561X</t>
  </si>
  <si>
    <t>韦作全</t>
  </si>
  <si>
    <t>龙湾</t>
  </si>
  <si>
    <t>中旧</t>
  </si>
  <si>
    <t>都安县龙湾乡中旧村江那屯</t>
  </si>
  <si>
    <t>那强</t>
  </si>
  <si>
    <t>那料</t>
  </si>
  <si>
    <t>大化县乙圩乡巴岩村下屯屯</t>
  </si>
  <si>
    <t>曦龙湾</t>
  </si>
  <si>
    <t>35栋3单元202</t>
  </si>
  <si>
    <t>东娥</t>
  </si>
  <si>
    <t>庭庙</t>
  </si>
  <si>
    <t>板中</t>
  </si>
  <si>
    <t>元洞</t>
  </si>
  <si>
    <t>上丛</t>
  </si>
  <si>
    <t>452731200410310613</t>
  </si>
  <si>
    <t>弄瞧</t>
  </si>
  <si>
    <t>勒下屯</t>
  </si>
  <si>
    <t>弄料屯26号</t>
  </si>
  <si>
    <t>弄甘屯19号</t>
  </si>
  <si>
    <t>照内</t>
  </si>
  <si>
    <t>立番</t>
  </si>
  <si>
    <t>弄边屯</t>
  </si>
  <si>
    <t>弄破</t>
  </si>
  <si>
    <t>弄仍</t>
  </si>
  <si>
    <t>那谷</t>
  </si>
  <si>
    <t>弄甘</t>
  </si>
  <si>
    <t>盘免</t>
  </si>
  <si>
    <t>200511</t>
  </si>
  <si>
    <t>那卜</t>
  </si>
  <si>
    <t>六力</t>
  </si>
  <si>
    <t>古力</t>
  </si>
  <si>
    <t>六光</t>
  </si>
  <si>
    <t>岩王</t>
  </si>
  <si>
    <t>217号</t>
  </si>
  <si>
    <t>那栋</t>
  </si>
  <si>
    <t>113号</t>
  </si>
  <si>
    <t>乐海</t>
  </si>
  <si>
    <t>岩伦</t>
  </si>
  <si>
    <t>弄盘</t>
  </si>
  <si>
    <t>红坡</t>
  </si>
  <si>
    <t>安善</t>
  </si>
  <si>
    <t>怀雄</t>
  </si>
  <si>
    <t>作中</t>
  </si>
  <si>
    <t>爱旗</t>
  </si>
  <si>
    <t>那石者</t>
  </si>
  <si>
    <t>纳板</t>
  </si>
  <si>
    <t>长吉</t>
  </si>
  <si>
    <t>覃文飞</t>
  </si>
  <si>
    <t>200501</t>
  </si>
  <si>
    <t>451229200501253917</t>
  </si>
  <si>
    <t>覃联勇</t>
  </si>
  <si>
    <t>合浦</t>
  </si>
  <si>
    <t>白沙</t>
  </si>
  <si>
    <t>虎岭</t>
  </si>
  <si>
    <t>委会岭头顶</t>
  </si>
  <si>
    <t>罗皮</t>
  </si>
  <si>
    <t>那楼</t>
  </si>
  <si>
    <t>赞字</t>
  </si>
  <si>
    <t>弄台</t>
  </si>
  <si>
    <t>199803</t>
  </si>
  <si>
    <t>拥上</t>
  </si>
  <si>
    <t>干洞</t>
  </si>
  <si>
    <t>丹情</t>
  </si>
  <si>
    <t>戈英</t>
  </si>
  <si>
    <t>257号</t>
  </si>
  <si>
    <t>弄设</t>
  </si>
  <si>
    <t>合二</t>
  </si>
  <si>
    <t>岩朝</t>
  </si>
  <si>
    <t>木耳</t>
  </si>
  <si>
    <t>单现</t>
  </si>
  <si>
    <t>弄琼</t>
  </si>
  <si>
    <t>卡尝</t>
  </si>
  <si>
    <t>卡毫</t>
  </si>
  <si>
    <t>弄解</t>
  </si>
  <si>
    <t>单乃</t>
  </si>
  <si>
    <t>卡龙</t>
  </si>
  <si>
    <t>兰下</t>
  </si>
  <si>
    <t>弄阶</t>
  </si>
  <si>
    <t>华山</t>
  </si>
  <si>
    <t>作灰</t>
  </si>
  <si>
    <t>下二</t>
  </si>
  <si>
    <t>296号</t>
  </si>
  <si>
    <t>兴华路二巷一里99号</t>
  </si>
  <si>
    <t>大化县大化乡兴华路二巷一里99号村0屯</t>
  </si>
  <si>
    <t>谭宇枫</t>
  </si>
  <si>
    <t>451229200412214211</t>
  </si>
  <si>
    <t>谭文杰</t>
  </si>
  <si>
    <t>文化路31号</t>
  </si>
  <si>
    <t>板浪</t>
  </si>
  <si>
    <t>古肖路</t>
  </si>
  <si>
    <t>排下</t>
  </si>
  <si>
    <t>46号</t>
  </si>
  <si>
    <t>戈门</t>
  </si>
  <si>
    <t>那条</t>
  </si>
  <si>
    <t>那彭</t>
  </si>
  <si>
    <t>山洪</t>
  </si>
  <si>
    <t>大化县大化乡大调村山洪屯</t>
  </si>
  <si>
    <t>那仇</t>
  </si>
  <si>
    <t>照关</t>
  </si>
  <si>
    <t>弄照</t>
  </si>
  <si>
    <t>那路</t>
  </si>
  <si>
    <t>欢屯</t>
  </si>
  <si>
    <t>大化县乙圩乡巴岩村欢屯屯</t>
  </si>
  <si>
    <t>英三</t>
  </si>
  <si>
    <t>华宇佳旺斯</t>
  </si>
  <si>
    <t>坡坦</t>
  </si>
  <si>
    <t>单养</t>
  </si>
  <si>
    <t>城北二巷112号</t>
  </si>
  <si>
    <t>甘房</t>
  </si>
  <si>
    <t>卡分</t>
  </si>
  <si>
    <t>弄棉</t>
  </si>
  <si>
    <t>岩雪</t>
  </si>
  <si>
    <t>定心</t>
  </si>
  <si>
    <t>六浪</t>
  </si>
  <si>
    <t>板下屯29号</t>
  </si>
  <si>
    <t xml:space="preserve">汉达 </t>
  </si>
  <si>
    <t>吞豆</t>
  </si>
  <si>
    <t>弄号</t>
  </si>
  <si>
    <t>平杜</t>
  </si>
  <si>
    <t>200702</t>
  </si>
  <si>
    <t>刁社</t>
  </si>
  <si>
    <t>板文</t>
  </si>
  <si>
    <t>弄坤6号</t>
  </si>
  <si>
    <t>武平</t>
  </si>
  <si>
    <t>力屯</t>
  </si>
  <si>
    <t>雷旺</t>
  </si>
  <si>
    <t>弄依</t>
  </si>
  <si>
    <t>伏兰</t>
  </si>
  <si>
    <t>199502</t>
  </si>
  <si>
    <t>岑习</t>
  </si>
  <si>
    <t>弄烦</t>
  </si>
  <si>
    <t>东鸟</t>
  </si>
  <si>
    <t>弄模</t>
  </si>
  <si>
    <t>吞化</t>
  </si>
  <si>
    <t>刁旺屯</t>
  </si>
  <si>
    <t>大化县大化乡双排村刁旺屯屯</t>
  </si>
  <si>
    <t xml:space="preserve">定任 </t>
  </si>
  <si>
    <t>波峦</t>
  </si>
  <si>
    <t>六流屯</t>
  </si>
  <si>
    <t>大化县大化乡双排村六流屯屯</t>
  </si>
  <si>
    <t>泗孟</t>
  </si>
  <si>
    <t>钦能</t>
  </si>
  <si>
    <t>钦能屯</t>
  </si>
  <si>
    <t>杏下</t>
  </si>
  <si>
    <t>弄吞</t>
  </si>
  <si>
    <t>大化县江南乡乡江洲村0屯</t>
  </si>
  <si>
    <t>卡强</t>
  </si>
  <si>
    <t>卡提</t>
  </si>
  <si>
    <t>可合</t>
  </si>
  <si>
    <t>梅盘</t>
  </si>
  <si>
    <t>建丰北路</t>
  </si>
  <si>
    <t>东六巷</t>
  </si>
  <si>
    <t>1号</t>
  </si>
  <si>
    <t>苦竹村</t>
  </si>
  <si>
    <t>苦竹屯</t>
  </si>
  <si>
    <t>大化县县七百弄乡乡苦竹村村苦竹屯屯</t>
  </si>
  <si>
    <t>弄满</t>
  </si>
  <si>
    <t>丘二</t>
  </si>
  <si>
    <t>大化县县板升乡乡升平村村丘二屯</t>
  </si>
  <si>
    <t>塘么村</t>
  </si>
  <si>
    <t>塘吴</t>
  </si>
  <si>
    <t>大化县县江南乡乡塘么村村塘吴屯</t>
  </si>
  <si>
    <t>工程局</t>
  </si>
  <si>
    <t>31栋</t>
  </si>
  <si>
    <t>百凌3号</t>
  </si>
  <si>
    <t>弄茂</t>
  </si>
  <si>
    <t>上敏</t>
  </si>
  <si>
    <t>戈棉屯</t>
  </si>
  <si>
    <t>那用屯</t>
  </si>
  <si>
    <t>南2巷3里1号</t>
  </si>
  <si>
    <t>上那龙</t>
  </si>
  <si>
    <t>南安</t>
  </si>
  <si>
    <t>金淘</t>
  </si>
  <si>
    <t>水阁</t>
  </si>
  <si>
    <t>顶水阁</t>
  </si>
  <si>
    <t>六城</t>
  </si>
  <si>
    <t>同社村</t>
  </si>
  <si>
    <t>古分屯</t>
  </si>
  <si>
    <t>建丰</t>
  </si>
  <si>
    <t>1里24号</t>
  </si>
  <si>
    <t>勤往</t>
  </si>
  <si>
    <t>新上</t>
  </si>
  <si>
    <t>白敢</t>
  </si>
  <si>
    <t>靖西</t>
  </si>
  <si>
    <t>三谷</t>
  </si>
  <si>
    <t>荷郎</t>
  </si>
  <si>
    <t>果代</t>
  </si>
  <si>
    <t>羌 圩</t>
  </si>
  <si>
    <t>中一</t>
  </si>
  <si>
    <t>戈从村</t>
  </si>
  <si>
    <t>弄阶屯</t>
  </si>
  <si>
    <t>大化县江南乡乡塘么村那塘屯</t>
  </si>
  <si>
    <t>百休</t>
  </si>
  <si>
    <t>200706</t>
  </si>
  <si>
    <t>桑一</t>
  </si>
  <si>
    <t>姆求</t>
  </si>
  <si>
    <t>达悟村</t>
  </si>
  <si>
    <t>弄屯</t>
  </si>
  <si>
    <t>龙慢</t>
  </si>
  <si>
    <t>带林村</t>
  </si>
  <si>
    <t>行力屯</t>
  </si>
  <si>
    <t>六山</t>
  </si>
  <si>
    <t>龙官</t>
  </si>
  <si>
    <t>百益</t>
  </si>
  <si>
    <t>百敢</t>
  </si>
  <si>
    <t>堆下</t>
  </si>
  <si>
    <t>亮下屯</t>
  </si>
  <si>
    <t>大化县六也乡乡加司村亮下屯屯</t>
  </si>
  <si>
    <t>西华街</t>
  </si>
  <si>
    <t>古楼屯</t>
  </si>
  <si>
    <t>下江</t>
  </si>
  <si>
    <t>沙瓜屯23号</t>
  </si>
  <si>
    <t>大化县县都阳镇乡都阳村村红都街屯</t>
  </si>
  <si>
    <t>甘场</t>
  </si>
  <si>
    <t>大化县县古河乡乡古河村村116屯</t>
  </si>
  <si>
    <t>坡兰</t>
  </si>
  <si>
    <t>六勒</t>
  </si>
  <si>
    <t>东林</t>
  </si>
  <si>
    <t>说欢</t>
  </si>
  <si>
    <t>徐下27号</t>
  </si>
  <si>
    <t>弄丁</t>
  </si>
  <si>
    <t>那女屯</t>
  </si>
  <si>
    <t>大化县县岩滩镇乡古龙村村那女屯屯</t>
  </si>
  <si>
    <t>板别</t>
  </si>
  <si>
    <t>226号</t>
  </si>
  <si>
    <t>刁林屯</t>
  </si>
  <si>
    <t>大化县百马乡百马村刁林屯屯</t>
  </si>
  <si>
    <t>弄习</t>
  </si>
  <si>
    <t>弄为</t>
  </si>
  <si>
    <t>戈后屯</t>
  </si>
  <si>
    <t>大化县县七百弄乡戈从村村戈后屯屯</t>
  </si>
  <si>
    <t>联合</t>
  </si>
  <si>
    <t>新兴</t>
  </si>
  <si>
    <t>武鸣</t>
  </si>
  <si>
    <t>双桥</t>
  </si>
  <si>
    <t>平陆</t>
  </si>
  <si>
    <t>陆陈</t>
  </si>
  <si>
    <t xml:space="preserve">六也 </t>
  </si>
  <si>
    <t>新勒</t>
  </si>
  <si>
    <t>弄碗</t>
  </si>
  <si>
    <t>大化县县六也乡单仁村单仁屯</t>
  </si>
  <si>
    <t>高坡</t>
  </si>
  <si>
    <t>戈央屯6号</t>
  </si>
  <si>
    <t>六也 乡</t>
  </si>
  <si>
    <t>宏吉屯</t>
  </si>
  <si>
    <t>大化县县六也 乡乡弄茶村村宏吉屯屯</t>
  </si>
  <si>
    <t>弄额</t>
  </si>
  <si>
    <t>弄雷村</t>
  </si>
  <si>
    <t>戈巩屯</t>
  </si>
  <si>
    <t>大化县县板升乡弄雷村村戈巩屯屯</t>
  </si>
  <si>
    <t>龙宏</t>
  </si>
  <si>
    <t>弄朝屯</t>
  </si>
  <si>
    <t>下皇村</t>
  </si>
  <si>
    <t>大化县岩滩乡下皇村村皇屯屯</t>
  </si>
  <si>
    <t>伏朝</t>
  </si>
  <si>
    <t>下荣</t>
  </si>
  <si>
    <t>颁桃村</t>
  </si>
  <si>
    <t>大化县共和乡颁桃村村新村屯</t>
  </si>
  <si>
    <t>拉烈</t>
  </si>
  <si>
    <t>邑旺</t>
  </si>
  <si>
    <t>现山</t>
  </si>
  <si>
    <t>下圩</t>
  </si>
  <si>
    <t>下地</t>
  </si>
  <si>
    <t>道德村</t>
  </si>
  <si>
    <t>拉米</t>
  </si>
  <si>
    <t>百秀村</t>
  </si>
  <si>
    <t>大化县县大化镇乡百秀村村六圩屯</t>
  </si>
  <si>
    <t>双福村</t>
  </si>
  <si>
    <t>红龙屯</t>
  </si>
  <si>
    <t>大化县县都阳镇乡双福村村红龙屯屯</t>
  </si>
  <si>
    <t>文化路北8巷9号</t>
  </si>
  <si>
    <t>大化县文化路北8巷9号乡0村0屯</t>
  </si>
  <si>
    <t>良往</t>
  </si>
  <si>
    <t>古法</t>
  </si>
  <si>
    <t>大化县百马乡乡登排村百炼屯</t>
  </si>
  <si>
    <t>红河北路151号</t>
  </si>
  <si>
    <t>200707</t>
  </si>
  <si>
    <t>内上屯</t>
  </si>
  <si>
    <t>大化县县大化镇乡达悟村村内上屯屯</t>
  </si>
  <si>
    <t>除上</t>
  </si>
  <si>
    <t>弄汉</t>
  </si>
  <si>
    <t>丹阳</t>
  </si>
  <si>
    <t>拉六队16号</t>
  </si>
  <si>
    <t>小洞</t>
  </si>
  <si>
    <t>袍上</t>
  </si>
  <si>
    <t>湖南双峰县</t>
  </si>
  <si>
    <t>大化县县大化镇乡红电街村0屯</t>
  </si>
  <si>
    <t>塘地</t>
  </si>
  <si>
    <t>坛岭</t>
  </si>
  <si>
    <t>弄和</t>
  </si>
  <si>
    <t>弄防</t>
  </si>
  <si>
    <t>街二巷063号</t>
  </si>
  <si>
    <t>床屯</t>
  </si>
  <si>
    <t>大化县共和乡弄乐村床屯屯</t>
  </si>
  <si>
    <t>歪优</t>
  </si>
  <si>
    <t>七百</t>
  </si>
  <si>
    <t>乡弄呈</t>
  </si>
  <si>
    <t>村三联屯</t>
  </si>
  <si>
    <t>伏龙</t>
  </si>
  <si>
    <t>曾</t>
  </si>
  <si>
    <t>弄凡</t>
  </si>
  <si>
    <t>科比</t>
  </si>
  <si>
    <t>452731200402234825</t>
  </si>
  <si>
    <t>韦康敏</t>
  </si>
  <si>
    <t>古念</t>
  </si>
  <si>
    <t>西园路</t>
  </si>
  <si>
    <t>三巷13号</t>
  </si>
  <si>
    <t>大化县县大化镇乡流水村村板江屯</t>
  </si>
  <si>
    <t>和开</t>
  </si>
  <si>
    <t>中江</t>
  </si>
  <si>
    <t>排乐</t>
  </si>
  <si>
    <t>怀能</t>
  </si>
  <si>
    <t>弄平村</t>
  </si>
  <si>
    <t>歪优屯</t>
  </si>
  <si>
    <t>新华西路84号</t>
  </si>
  <si>
    <t>84号</t>
  </si>
  <si>
    <t>草碧</t>
  </si>
  <si>
    <t>那还屯</t>
  </si>
  <si>
    <t>大化县乙圩乡巴追村那还屯屯</t>
  </si>
  <si>
    <t>爱桃</t>
  </si>
  <si>
    <t>下爱</t>
  </si>
  <si>
    <t>红电街南路1号5区1栋四楼3单元10室</t>
  </si>
  <si>
    <t>东兰县</t>
  </si>
  <si>
    <t>巴畴乡</t>
  </si>
  <si>
    <t>六隆村</t>
  </si>
  <si>
    <t>纳母</t>
  </si>
  <si>
    <t>东兰县县巴畴乡乡六隆村村纳母屯</t>
  </si>
  <si>
    <t>十三巷</t>
  </si>
  <si>
    <t>水上</t>
  </si>
  <si>
    <t>弄枕</t>
  </si>
  <si>
    <t>翠拔</t>
  </si>
  <si>
    <t>大化县板升乡弄纪村下屯屯</t>
  </si>
  <si>
    <t>弄任</t>
  </si>
  <si>
    <t>大化县六也乡弄茶村村弄任屯</t>
  </si>
  <si>
    <t>百屯</t>
  </si>
  <si>
    <t>六农</t>
  </si>
  <si>
    <t>光明山</t>
  </si>
  <si>
    <t>南路</t>
  </si>
  <si>
    <t>525号</t>
  </si>
  <si>
    <t>弄标</t>
  </si>
  <si>
    <t>波乱</t>
  </si>
  <si>
    <t>湖南省</t>
  </si>
  <si>
    <t>冷冰滩</t>
  </si>
  <si>
    <t>杉树</t>
  </si>
  <si>
    <t>下烟</t>
  </si>
  <si>
    <t>塘组</t>
  </si>
  <si>
    <t>皂局屯</t>
  </si>
  <si>
    <t>大化县共和乡共和村皂局屯屯</t>
  </si>
  <si>
    <t>顺安</t>
  </si>
  <si>
    <t>加进</t>
  </si>
  <si>
    <t>刊中</t>
  </si>
  <si>
    <t>东盆屯23号</t>
  </si>
  <si>
    <t>弄老</t>
  </si>
  <si>
    <t>文化路25号</t>
  </si>
  <si>
    <t>五巷三里25号</t>
  </si>
  <si>
    <t>作上</t>
  </si>
  <si>
    <t>吞江</t>
  </si>
  <si>
    <t>新江</t>
  </si>
  <si>
    <t>新乐</t>
  </si>
  <si>
    <t>那贡坡</t>
  </si>
  <si>
    <t>韦秋月</t>
  </si>
  <si>
    <t>452730200606186224</t>
  </si>
  <si>
    <t>韦修瑞</t>
  </si>
  <si>
    <t>镇兴</t>
  </si>
  <si>
    <t>都安县地苏乡镇兴村弄巴屯</t>
  </si>
  <si>
    <t>古竹村</t>
  </si>
  <si>
    <t>大洞</t>
  </si>
  <si>
    <t>觉下</t>
  </si>
  <si>
    <t>20号</t>
  </si>
  <si>
    <t>亚慢</t>
  </si>
  <si>
    <t>东叠</t>
  </si>
  <si>
    <t>大化县县大化镇乡达悟村村刁兰屯</t>
  </si>
  <si>
    <t>六龙</t>
  </si>
  <si>
    <t>弄腊</t>
  </si>
  <si>
    <t>157号</t>
  </si>
  <si>
    <t>下洪</t>
  </si>
  <si>
    <t/>
  </si>
  <si>
    <t>大化县县大化镇乡村屯</t>
  </si>
  <si>
    <t>地木</t>
  </si>
  <si>
    <t>东灵二</t>
  </si>
  <si>
    <t>示中屯</t>
  </si>
  <si>
    <t>9号</t>
  </si>
  <si>
    <t>上元</t>
  </si>
  <si>
    <t>丘拉</t>
  </si>
  <si>
    <t>马一</t>
  </si>
  <si>
    <t>乱唐</t>
  </si>
  <si>
    <t>城下</t>
  </si>
  <si>
    <t>那内</t>
  </si>
  <si>
    <t>红礼</t>
  </si>
  <si>
    <t>14巷</t>
  </si>
  <si>
    <t>2号</t>
  </si>
  <si>
    <t>三乐村</t>
  </si>
  <si>
    <t>岜讲屯</t>
  </si>
  <si>
    <t>马山县乔利乡乡三乐村村岜讲屯屯</t>
  </si>
  <si>
    <t>北景乡</t>
  </si>
  <si>
    <t>平方村</t>
  </si>
  <si>
    <t>良下屯</t>
  </si>
  <si>
    <t>大化县北景乡乡平方村村良下屯屯</t>
  </si>
  <si>
    <t>花愁</t>
  </si>
  <si>
    <t>巴乐</t>
  </si>
  <si>
    <t>琴朋村</t>
  </si>
  <si>
    <t>都村屯</t>
  </si>
  <si>
    <t>巴现</t>
  </si>
  <si>
    <t>那良42号</t>
  </si>
  <si>
    <t>山光明</t>
  </si>
  <si>
    <t>山林场</t>
  </si>
  <si>
    <t>居委会六旺屯13</t>
  </si>
  <si>
    <t>布咙屯16-2号</t>
  </si>
  <si>
    <t>三队</t>
  </si>
  <si>
    <t>戈西</t>
  </si>
  <si>
    <t>苏多</t>
  </si>
  <si>
    <t>乡弄</t>
  </si>
  <si>
    <t>村弄腊屯</t>
  </si>
  <si>
    <t>大化县七百乡乡弄村村弄腊屯屯</t>
  </si>
  <si>
    <t>芭歪</t>
  </si>
  <si>
    <t>大化县县大化镇乡芭歪村屯</t>
  </si>
  <si>
    <t>坡社</t>
  </si>
  <si>
    <t>六兰</t>
  </si>
  <si>
    <t>大化县县江南乡乡带林村村六兰屯</t>
  </si>
  <si>
    <t>八好村</t>
  </si>
  <si>
    <t>弄哈</t>
  </si>
  <si>
    <t>200806</t>
  </si>
  <si>
    <t>华善村</t>
  </si>
  <si>
    <t>弄勒屯</t>
  </si>
  <si>
    <t>大化县县六也乡乡华善村村弄勒屯屯</t>
  </si>
  <si>
    <t>都安高岭</t>
  </si>
  <si>
    <t>高岭乡</t>
  </si>
  <si>
    <t>五峒村</t>
  </si>
  <si>
    <t>都安县县地苏乡上节村村下刁屯</t>
  </si>
  <si>
    <t>大化县百马乡乡登排村排下屯</t>
  </si>
  <si>
    <t>甘马</t>
  </si>
  <si>
    <t>村下</t>
  </si>
  <si>
    <t>下楼</t>
  </si>
  <si>
    <t>34号</t>
  </si>
  <si>
    <t>古竹3号</t>
  </si>
  <si>
    <t>池市</t>
  </si>
  <si>
    <t>百弄乡</t>
  </si>
  <si>
    <t>弄雄村牛二屯19号</t>
  </si>
  <si>
    <t>力明</t>
  </si>
  <si>
    <t>那层</t>
  </si>
  <si>
    <t>祥上</t>
  </si>
  <si>
    <t>吞甫</t>
  </si>
  <si>
    <t>下欢</t>
  </si>
  <si>
    <t>丹山屯7号</t>
  </si>
  <si>
    <t>甘谷</t>
  </si>
  <si>
    <t>南石一巷</t>
  </si>
  <si>
    <t>六律</t>
  </si>
  <si>
    <t>将军</t>
  </si>
  <si>
    <t>建丰路195号</t>
  </si>
  <si>
    <t>吉发村</t>
  </si>
  <si>
    <t>大化县县岩滩镇乡吉发村村那内屯</t>
  </si>
  <si>
    <t>都阳街</t>
  </si>
  <si>
    <t>25屯</t>
  </si>
  <si>
    <t>平田</t>
  </si>
  <si>
    <t>坡甲</t>
  </si>
  <si>
    <t>那花20号</t>
  </si>
  <si>
    <t>八达屯</t>
  </si>
  <si>
    <t>弄瑶</t>
  </si>
  <si>
    <t>局屯</t>
  </si>
  <si>
    <t>大化县县大化镇乡亮山村村局屯屯</t>
  </si>
  <si>
    <t>独下</t>
  </si>
  <si>
    <t>文化路北六巷</t>
  </si>
  <si>
    <t>巴老</t>
  </si>
  <si>
    <t>东二巷22号</t>
  </si>
  <si>
    <t>六乡</t>
  </si>
  <si>
    <t>大化县县岩滩镇乡吉发村村弄照屯</t>
  </si>
  <si>
    <t>六个屯</t>
  </si>
  <si>
    <t>大化县六也乡茶油村六个屯屯</t>
  </si>
  <si>
    <t>百龙</t>
  </si>
  <si>
    <t>弄吴</t>
  </si>
  <si>
    <t>六甲</t>
  </si>
  <si>
    <t>弄盆</t>
  </si>
  <si>
    <t>母烈</t>
  </si>
  <si>
    <t>拉累</t>
  </si>
  <si>
    <t>板令</t>
  </si>
  <si>
    <t>大化县县板升乡乡板烈村村板令屯</t>
  </si>
  <si>
    <t>盘兔村</t>
  </si>
  <si>
    <t>大化县县雅龙乡乡盘兔村村弄扁屯</t>
  </si>
  <si>
    <t>弄乃屯</t>
  </si>
  <si>
    <t>头蚁屯</t>
  </si>
  <si>
    <t>大化县古文乡娅合村头蚁屯屯</t>
  </si>
  <si>
    <t>西路</t>
  </si>
  <si>
    <t>323号</t>
  </si>
  <si>
    <t>筹万</t>
  </si>
  <si>
    <t>坡村</t>
  </si>
  <si>
    <t>龙兄</t>
  </si>
  <si>
    <t>却龙</t>
  </si>
  <si>
    <t>下石屯</t>
  </si>
  <si>
    <t>大化县县大化镇乡凤翔村下石屯屯</t>
  </si>
  <si>
    <t>城北四巷七里9号</t>
  </si>
  <si>
    <t>澄江</t>
  </si>
  <si>
    <t>红渡</t>
  </si>
  <si>
    <t>下务31</t>
  </si>
  <si>
    <t>刁井</t>
  </si>
  <si>
    <t>兴化路301号</t>
  </si>
  <si>
    <t>那发屯</t>
  </si>
  <si>
    <t>大化县江南乡发瑞村那发屯屯</t>
  </si>
  <si>
    <t>文化路北</t>
  </si>
  <si>
    <t>六巷二里</t>
  </si>
  <si>
    <t>26号</t>
  </si>
  <si>
    <t>弄羊</t>
  </si>
  <si>
    <t>刁旺</t>
  </si>
  <si>
    <t>弄丁18号</t>
  </si>
  <si>
    <t>红河南路</t>
  </si>
  <si>
    <t>龙咩</t>
  </si>
  <si>
    <t>199605</t>
  </si>
  <si>
    <t>桃花源小区</t>
  </si>
  <si>
    <t>h1栋1单元601</t>
  </si>
  <si>
    <t>南宁县桃花源小区乡0村h1栋1单元601屯</t>
  </si>
  <si>
    <t>南丹</t>
  </si>
  <si>
    <t>大厂</t>
  </si>
  <si>
    <t>铜坑社区</t>
  </si>
  <si>
    <t>南丹县大厂乡铜坑社区村0屯</t>
  </si>
  <si>
    <t>刊外</t>
  </si>
  <si>
    <t>都 阳</t>
  </si>
  <si>
    <t>弄暖</t>
  </si>
  <si>
    <t>火上</t>
  </si>
  <si>
    <t>姆求屯20号</t>
  </si>
  <si>
    <t>英一屯</t>
  </si>
  <si>
    <t>首桂屯15号</t>
  </si>
  <si>
    <t>那买</t>
  </si>
  <si>
    <t>弄英屯</t>
  </si>
  <si>
    <t>丹华</t>
  </si>
  <si>
    <t>元二屯</t>
  </si>
  <si>
    <t>大化县板升乡三洞村元二屯屯</t>
  </si>
  <si>
    <t>六算屯</t>
  </si>
  <si>
    <t>大化县都阳乡满江村六算屯屯</t>
  </si>
  <si>
    <t>街上一对</t>
  </si>
  <si>
    <t>东洪</t>
  </si>
  <si>
    <t>勒下</t>
  </si>
  <si>
    <t>若力</t>
  </si>
  <si>
    <t>弄卜10号</t>
  </si>
  <si>
    <t>拉棠</t>
  </si>
  <si>
    <t>九同</t>
  </si>
  <si>
    <t>弄社</t>
  </si>
  <si>
    <t>新黎</t>
  </si>
  <si>
    <t>那卖</t>
  </si>
  <si>
    <t>高丰</t>
  </si>
  <si>
    <t>乡京</t>
  </si>
  <si>
    <t>大化县北景乡乡京村六德屯</t>
  </si>
  <si>
    <t>农力</t>
  </si>
  <si>
    <t>岩逢</t>
  </si>
  <si>
    <t>大化县都阳乡忠武村岩逢屯</t>
  </si>
  <si>
    <t>塘荷</t>
  </si>
  <si>
    <t>421号</t>
  </si>
  <si>
    <t>坡眉</t>
  </si>
  <si>
    <t>大化县县贡川乡乡等宦村村坡眉屯</t>
  </si>
  <si>
    <t>刁闹</t>
  </si>
  <si>
    <t>夏</t>
  </si>
  <si>
    <t>下庆</t>
  </si>
  <si>
    <t>上卡</t>
  </si>
  <si>
    <t>那贯</t>
  </si>
  <si>
    <t>那筹</t>
  </si>
  <si>
    <t>下吉</t>
  </si>
  <si>
    <t>停同</t>
  </si>
  <si>
    <t>内局</t>
  </si>
  <si>
    <t>卡业</t>
  </si>
  <si>
    <t>弄洋</t>
  </si>
  <si>
    <t>敦粛</t>
  </si>
  <si>
    <t>说二</t>
  </si>
  <si>
    <t>更叩</t>
  </si>
  <si>
    <t>单厂</t>
  </si>
  <si>
    <t>199804</t>
  </si>
  <si>
    <t>本二</t>
  </si>
  <si>
    <t>199707</t>
  </si>
  <si>
    <t>六山屯</t>
  </si>
  <si>
    <t>大化县羌圩乡洪筹村六山屯屯</t>
  </si>
  <si>
    <t>弄细屯18号</t>
  </si>
  <si>
    <t>龙勒村</t>
  </si>
  <si>
    <t>果甘屯</t>
  </si>
  <si>
    <t>六华村</t>
  </si>
  <si>
    <t>良米</t>
  </si>
  <si>
    <t>大化县县北景镇乡六华村村良米屯</t>
  </si>
  <si>
    <t>塘前</t>
  </si>
  <si>
    <t>昭平</t>
  </si>
  <si>
    <t>五将</t>
  </si>
  <si>
    <t>大胜</t>
  </si>
  <si>
    <t>车田</t>
  </si>
  <si>
    <t>卡中</t>
  </si>
  <si>
    <t>弄雷屯</t>
  </si>
  <si>
    <t>央下</t>
  </si>
  <si>
    <t>元二</t>
  </si>
  <si>
    <t>青山</t>
  </si>
  <si>
    <t>六乐</t>
  </si>
  <si>
    <t>都楼</t>
  </si>
  <si>
    <t>那伏</t>
  </si>
  <si>
    <t>200603</t>
  </si>
  <si>
    <t>弄钱</t>
  </si>
  <si>
    <t>199901</t>
  </si>
  <si>
    <t>200004</t>
  </si>
  <si>
    <t>四屯</t>
  </si>
  <si>
    <t>大化县大化镇乡大调村四屯屯</t>
  </si>
  <si>
    <t>保下屯12号</t>
  </si>
  <si>
    <t>板石</t>
  </si>
  <si>
    <t>兴科</t>
  </si>
  <si>
    <t>塘说</t>
  </si>
  <si>
    <t>行下</t>
  </si>
  <si>
    <t>弄下</t>
  </si>
  <si>
    <t>弄角</t>
  </si>
  <si>
    <t>那恩</t>
  </si>
  <si>
    <t>451229200208163920</t>
  </si>
  <si>
    <t>班肖</t>
  </si>
  <si>
    <t>弄穷</t>
  </si>
  <si>
    <t>单线</t>
  </si>
  <si>
    <t>隆安</t>
  </si>
  <si>
    <t>屏山</t>
  </si>
  <si>
    <t>雅梨</t>
  </si>
  <si>
    <t>陇力</t>
  </si>
  <si>
    <t>雅棉</t>
  </si>
  <si>
    <t>弄菀</t>
  </si>
  <si>
    <t>拉龙</t>
  </si>
  <si>
    <t>弄西</t>
  </si>
  <si>
    <t>大化县县七百弄乡弄雄村弄西屯</t>
  </si>
  <si>
    <t>村二</t>
  </si>
  <si>
    <t>卫升</t>
  </si>
  <si>
    <t>拉往</t>
  </si>
  <si>
    <t>甘严</t>
  </si>
  <si>
    <t>那亨</t>
  </si>
  <si>
    <t>青龙</t>
  </si>
  <si>
    <t>合力</t>
  </si>
  <si>
    <t>坡马村</t>
  </si>
  <si>
    <t>192号</t>
  </si>
  <si>
    <t>卡能</t>
  </si>
  <si>
    <t>红泥</t>
  </si>
  <si>
    <t>床下</t>
  </si>
  <si>
    <t>199703</t>
  </si>
  <si>
    <t>三关</t>
  </si>
  <si>
    <t>百日</t>
  </si>
  <si>
    <t>坛利</t>
  </si>
  <si>
    <t>六利</t>
  </si>
  <si>
    <t>端外</t>
  </si>
  <si>
    <t>柳州</t>
  </si>
  <si>
    <t>大化县大化乡双排村大调屯</t>
  </si>
  <si>
    <t>内元</t>
  </si>
  <si>
    <t>大化县0乡流水村内元屯</t>
  </si>
  <si>
    <t>大化县县雅龙乡乡镇西村村弄香屯</t>
  </si>
  <si>
    <t>戈棉下屯</t>
  </si>
  <si>
    <t>上龙</t>
  </si>
  <si>
    <t>板往</t>
  </si>
  <si>
    <t>弄农</t>
  </si>
  <si>
    <t>信河</t>
  </si>
  <si>
    <t>纳虽</t>
  </si>
  <si>
    <t>板丘</t>
  </si>
  <si>
    <t>朔良</t>
  </si>
  <si>
    <t>灵龙</t>
  </si>
  <si>
    <t>能江</t>
  </si>
  <si>
    <t>大化县大洞乡山洪村0屯</t>
  </si>
  <si>
    <t>板尧</t>
  </si>
  <si>
    <t>塘沽路</t>
  </si>
  <si>
    <t>159号</t>
  </si>
  <si>
    <t>城南</t>
  </si>
  <si>
    <t>红东路</t>
  </si>
  <si>
    <t>61号</t>
  </si>
  <si>
    <t>丹华屯</t>
  </si>
  <si>
    <t>大化县六也乡茶油村丹华屯屯</t>
  </si>
  <si>
    <t>外林</t>
  </si>
  <si>
    <t>弄豪</t>
  </si>
  <si>
    <t>200801</t>
  </si>
  <si>
    <t>坤一</t>
  </si>
  <si>
    <t>速眼</t>
  </si>
  <si>
    <t>红电街古感路137号</t>
  </si>
  <si>
    <t>新下</t>
  </si>
  <si>
    <t>合心屯2号</t>
  </si>
  <si>
    <t>内城</t>
  </si>
  <si>
    <t>57号</t>
  </si>
  <si>
    <t>弄根</t>
  </si>
  <si>
    <t>那算</t>
  </si>
  <si>
    <t>龙床18号</t>
  </si>
  <si>
    <t>大化县0乡坡了村坡了屯</t>
  </si>
  <si>
    <t>良片一屯</t>
  </si>
  <si>
    <t>弄棒</t>
  </si>
  <si>
    <t>说吞</t>
  </si>
  <si>
    <t>流水屯37-1号</t>
  </si>
  <si>
    <t>大化县百马乡登排村下屯屯</t>
  </si>
  <si>
    <t>怀上屯</t>
  </si>
  <si>
    <t>大化县江南乡九怀村怀上屯屯</t>
  </si>
  <si>
    <t>江洞</t>
  </si>
  <si>
    <t>江栋村</t>
  </si>
  <si>
    <t>那除屯</t>
  </si>
  <si>
    <t>大化县北景乡江栋村村那除屯屯</t>
  </si>
  <si>
    <t>定豆</t>
  </si>
  <si>
    <t>保上村</t>
  </si>
  <si>
    <t>园洞屯</t>
  </si>
  <si>
    <t>大化县县七百弄乡保上村村园洞屯屯</t>
  </si>
  <si>
    <t>上达</t>
  </si>
  <si>
    <t>百简</t>
  </si>
  <si>
    <t>东仁</t>
  </si>
  <si>
    <t>锣圩</t>
  </si>
  <si>
    <t>那袍</t>
  </si>
  <si>
    <t>坡寨</t>
  </si>
  <si>
    <t>朝南</t>
  </si>
  <si>
    <t>北 景</t>
  </si>
  <si>
    <t>龙拐</t>
  </si>
  <si>
    <t>怀道</t>
  </si>
  <si>
    <t>上一队</t>
  </si>
  <si>
    <t>庆二</t>
  </si>
  <si>
    <t>大化县大化乡大调村庆二屯</t>
  </si>
  <si>
    <t>那细</t>
  </si>
  <si>
    <t>歪下</t>
  </si>
  <si>
    <t>桥林</t>
  </si>
  <si>
    <t>龙件</t>
  </si>
  <si>
    <t>下栏</t>
  </si>
  <si>
    <t>乍良</t>
  </si>
  <si>
    <t>下欠</t>
  </si>
  <si>
    <t>452731200302191215</t>
  </si>
  <si>
    <t>452731200304155410</t>
  </si>
  <si>
    <t>江垌</t>
  </si>
  <si>
    <t>450124200309122783</t>
  </si>
  <si>
    <t>潘屯</t>
  </si>
  <si>
    <t>马山县周鹿乡南邦村潘屯屯</t>
  </si>
  <si>
    <t>42栋</t>
  </si>
  <si>
    <t>16号</t>
  </si>
  <si>
    <t>三巷</t>
  </si>
  <si>
    <t>巴纳</t>
  </si>
  <si>
    <t>板坡</t>
  </si>
  <si>
    <t>纳外</t>
  </si>
  <si>
    <t>弄研</t>
  </si>
  <si>
    <t>下科</t>
  </si>
  <si>
    <t>吉屯</t>
  </si>
  <si>
    <t>大化县都阳乡双福村吉屯屯</t>
  </si>
  <si>
    <t>236号</t>
  </si>
  <si>
    <t>同芽</t>
  </si>
  <si>
    <t>弄陇屯</t>
  </si>
  <si>
    <t>大化县板升乡弄纳村弄陇屯屯</t>
  </si>
  <si>
    <t>娅恶</t>
  </si>
  <si>
    <t>下闹5号</t>
  </si>
  <si>
    <t>弄母屯</t>
  </si>
  <si>
    <t>大化县七百弄乡弄良村弄母屯屯</t>
  </si>
  <si>
    <t>东下</t>
  </si>
  <si>
    <t>大化 县七百弄乡弄平村上平屯</t>
  </si>
  <si>
    <t>示下</t>
  </si>
  <si>
    <t>新内</t>
  </si>
  <si>
    <t>南路637号</t>
  </si>
  <si>
    <t>万利</t>
  </si>
  <si>
    <t>64号</t>
  </si>
  <si>
    <t>弄目</t>
  </si>
  <si>
    <t>巴岩村</t>
  </si>
  <si>
    <t>下也屯</t>
  </si>
  <si>
    <t>大化县乙圩乡巴岩村村下也屯屯</t>
  </si>
  <si>
    <t>弄努</t>
  </si>
  <si>
    <t>弄教</t>
  </si>
  <si>
    <t>干怀</t>
  </si>
  <si>
    <t>大化县县七百弄乡苦竹村村弄莫屯</t>
  </si>
  <si>
    <t>那冠</t>
  </si>
  <si>
    <t>博白</t>
  </si>
  <si>
    <t>玉林</t>
  </si>
  <si>
    <t>竹围</t>
  </si>
  <si>
    <t>万子田队</t>
  </si>
  <si>
    <t>上也</t>
  </si>
  <si>
    <t>方村屯</t>
  </si>
  <si>
    <t>大化县六也乡华善村村0屯</t>
  </si>
  <si>
    <t>覃拉拉</t>
  </si>
  <si>
    <t>451229200403101223</t>
  </si>
  <si>
    <t>覃建宁</t>
  </si>
  <si>
    <t>200906</t>
  </si>
  <si>
    <t>胜利村</t>
  </si>
  <si>
    <t>弄肥屯</t>
  </si>
  <si>
    <t>大化县县雅龙乡乡胜利村村弄肥屯屯</t>
  </si>
  <si>
    <t>必力屯</t>
  </si>
  <si>
    <t>大化县县北景乡乡江栋村村必力屯屯</t>
  </si>
  <si>
    <t>石塘村</t>
  </si>
  <si>
    <t>甘古屯</t>
  </si>
  <si>
    <t>马山县县周鹿镇乡石塘村村甘古屯屯</t>
  </si>
  <si>
    <t>弄从村</t>
  </si>
  <si>
    <t>奔伦屯</t>
  </si>
  <si>
    <t>大化县县板升乡乡弄从村村奔伦屯屯</t>
  </si>
  <si>
    <t>潘灯屯</t>
  </si>
  <si>
    <t>马山县县周鹿镇乡琴马村村潘灯屯屯</t>
  </si>
  <si>
    <t>大化县县大化镇乡工程局村红河北路屯</t>
  </si>
  <si>
    <t>古干屯</t>
  </si>
  <si>
    <t>大化县县江南乡乡上和村村古干屯屯</t>
  </si>
  <si>
    <t>上林屯27号</t>
  </si>
  <si>
    <t>大化县县都阳镇乡双福村村上林屯27号屯</t>
  </si>
  <si>
    <t>那兴屯</t>
  </si>
  <si>
    <t>大化县县江南乡乡带林村村那兴屯屯</t>
  </si>
  <si>
    <t>本福屯</t>
  </si>
  <si>
    <t>大化县县乙圩乡乡巴岩村村本福屯屯</t>
  </si>
  <si>
    <t>巴马县</t>
  </si>
  <si>
    <t>百林乡</t>
  </si>
  <si>
    <t>阳春村</t>
  </si>
  <si>
    <t>布娘屯</t>
  </si>
  <si>
    <t>巴马县县百林乡乡阳春村村布娘屯屯</t>
  </si>
  <si>
    <t>那达屯</t>
  </si>
  <si>
    <t>大化县县乙圩乡乡巴岩村村那达屯屯</t>
  </si>
  <si>
    <t>那徐屯</t>
  </si>
  <si>
    <t>大化县县江南乡乡带林村村那徐屯屯</t>
  </si>
  <si>
    <t>古上屯11号</t>
  </si>
  <si>
    <t>大化县县雅龙乡乡道德村村古上屯11号屯</t>
  </si>
  <si>
    <t>百马街上173号</t>
  </si>
  <si>
    <t>大化县县百马乡乡百马村村百马街上173号屯</t>
  </si>
  <si>
    <t>发瑞村</t>
  </si>
  <si>
    <t>板道屯</t>
  </si>
  <si>
    <t>大化县县江南乡乡发瑞村村板道屯屯</t>
  </si>
  <si>
    <t>江洪屯15号</t>
  </si>
  <si>
    <t>大化县县岩滩镇乡吉发村村江洪屯15号屯</t>
  </si>
  <si>
    <t>乡弄雄</t>
  </si>
  <si>
    <t>村木耳屯6号</t>
  </si>
  <si>
    <t>大化县县七百弄乡乡弄雄村村木耳屯6号屯</t>
  </si>
  <si>
    <t>大化县县大化镇乡红河北路村57号屯</t>
  </si>
  <si>
    <t>弄平屯3号</t>
  </si>
  <si>
    <t>大化县县板升乡乡八好村村弄平屯3号屯</t>
  </si>
  <si>
    <t>西满屯59号</t>
  </si>
  <si>
    <t>大化县县七百弄乡弄合村村西满屯59号屯</t>
  </si>
  <si>
    <t>那浪屯</t>
  </si>
  <si>
    <t>大化县县乙圩乡乡乙圩村村那浪屯屯</t>
  </si>
  <si>
    <t>左岸东</t>
  </si>
  <si>
    <t>路8号</t>
  </si>
  <si>
    <t>大化县县岩滩镇乡左岸东村路8号屯</t>
  </si>
  <si>
    <t>大化县县古文乡乡义和村村娅仁屯屯</t>
  </si>
  <si>
    <t>大化县县大化镇乡百秀村村红星屯屯</t>
  </si>
  <si>
    <t>现林二队84号</t>
  </si>
  <si>
    <t>大化县县古河乡乡四联村村现林二队84号屯</t>
  </si>
  <si>
    <t>上敏屯</t>
  </si>
  <si>
    <t>大化县县共和乡乡碧草村村上敏屯屯</t>
  </si>
  <si>
    <t>塘古路</t>
  </si>
  <si>
    <t>40号</t>
  </si>
  <si>
    <t>大化县县大化镇乡塘古路村40号屯</t>
  </si>
  <si>
    <t>局生屯</t>
  </si>
  <si>
    <t>大化县县共和乡乡颁桃村村局生屯屯</t>
  </si>
  <si>
    <t>温和村</t>
  </si>
  <si>
    <t>弄冲屯</t>
  </si>
  <si>
    <t>大化县县雅龙乡乡温和村村弄冲屯屯</t>
  </si>
  <si>
    <t>中团屯58号</t>
  </si>
  <si>
    <t>大化县县都阳镇乡都阳村村中团屯58号屯</t>
  </si>
  <si>
    <t>弄费屯15号</t>
  </si>
  <si>
    <t>大化县县七百弄乡弄平村村弄费屯15号屯</t>
  </si>
  <si>
    <t>弄勇村</t>
  </si>
  <si>
    <t>弄作屯19号</t>
  </si>
  <si>
    <t>弄联屯3号</t>
  </si>
  <si>
    <t>大化县县板升乡乡八好村村弄联屯3号屯</t>
  </si>
  <si>
    <t>光明屯</t>
  </si>
  <si>
    <t>大化县县七百弄乡弄平村村光明屯屯</t>
  </si>
  <si>
    <t>尤齐村</t>
  </si>
  <si>
    <t>弄仇屯</t>
  </si>
  <si>
    <t>大化县县雅龙乡乡尤齐村村弄仇屯屯</t>
  </si>
  <si>
    <t>板兰村</t>
  </si>
  <si>
    <t>老好屯</t>
  </si>
  <si>
    <t>大化县县北景镇乡板兰村村老好屯屯</t>
  </si>
  <si>
    <t>下阶屯6号</t>
  </si>
  <si>
    <t>大化县县七百弄乡戈从村村下阶屯6号屯</t>
  </si>
  <si>
    <t>龙马村</t>
  </si>
  <si>
    <t>龙着屯2号</t>
  </si>
  <si>
    <t>大化县县大化镇乡龙马村村龙着屯2号屯</t>
  </si>
  <si>
    <t>上林县</t>
  </si>
  <si>
    <t>三里镇</t>
  </si>
  <si>
    <t>山河村</t>
  </si>
  <si>
    <t>岜妻庄32号</t>
  </si>
  <si>
    <t>上林县县三里镇乡山河村村岜妻庄32号屯</t>
  </si>
  <si>
    <t>弄郎屯23号</t>
  </si>
  <si>
    <t>汉水屯</t>
  </si>
  <si>
    <t>良美村</t>
  </si>
  <si>
    <t>大化县县古文乡乡良美村村弄朝屯屯</t>
  </si>
  <si>
    <t>科优村</t>
  </si>
  <si>
    <t>用内屯</t>
  </si>
  <si>
    <t>大化县县百马乡乡科优村村用内屯屯</t>
  </si>
  <si>
    <t>伏兴村</t>
  </si>
  <si>
    <t>上覃屯28号</t>
  </si>
  <si>
    <t>马山县县林圩镇乡伏兴村村上覃屯28号屯</t>
  </si>
  <si>
    <t>红都街325号</t>
  </si>
  <si>
    <t>大化县县都阳镇乡都阳村村红都街325号屯</t>
  </si>
  <si>
    <t>上旗村</t>
  </si>
  <si>
    <t>古下屯3号</t>
  </si>
  <si>
    <t>大化县县大化镇乡上旗村村古下屯3号屯</t>
  </si>
  <si>
    <t>加城村</t>
  </si>
  <si>
    <t>那户屯</t>
  </si>
  <si>
    <t>大化县县都阳镇乡加城村村那户屯屯</t>
  </si>
  <si>
    <t>吞依村</t>
  </si>
  <si>
    <t>坤下屯9号</t>
  </si>
  <si>
    <t>皇三屯</t>
  </si>
  <si>
    <t>大化县县岩滩镇乡下皇村村皇三屯屯</t>
  </si>
  <si>
    <t>拉哄屯1号</t>
  </si>
  <si>
    <t>大化县县板升乡乡升平村村拉哄屯1号屯</t>
  </si>
  <si>
    <t>凡上屯</t>
  </si>
  <si>
    <t>大化县县雅龙乡乡镇西村村凡上屯屯</t>
  </si>
  <si>
    <t>永靖村</t>
  </si>
  <si>
    <t>板严屯12号</t>
  </si>
  <si>
    <t>大化县县百马乡乡永靖村村板严屯12号屯</t>
  </si>
  <si>
    <t>宏伟村</t>
  </si>
  <si>
    <t>弄朋屯</t>
  </si>
  <si>
    <t>大化县县雅龙乡乡宏伟村村弄朋屯屯</t>
  </si>
  <si>
    <t>头桥屯</t>
  </si>
  <si>
    <t>大化县县都阳镇乡双福村村头桥屯屯</t>
  </si>
  <si>
    <t>龙布屯</t>
  </si>
  <si>
    <t>大化县县大化镇乡大调村村龙布屯屯</t>
  </si>
  <si>
    <t>中一屯</t>
  </si>
  <si>
    <t>大化县县大化镇乡流水村村中一屯屯</t>
  </si>
  <si>
    <t>板林屯14号</t>
  </si>
  <si>
    <t>大化县县岩滩镇乡棉山村村板林屯14号屯</t>
  </si>
  <si>
    <t>龙口村</t>
  </si>
  <si>
    <t>雷旺屯9号</t>
  </si>
  <si>
    <t>大化县县大化镇乡龙口村村雷旺屯9号屯</t>
  </si>
  <si>
    <t>塘党屯77号</t>
  </si>
  <si>
    <t>大化县县大化镇乡龙马村村塘党屯77号屯</t>
  </si>
  <si>
    <t>双排村</t>
  </si>
  <si>
    <t>松干屯</t>
  </si>
  <si>
    <t>大化县县大化镇乡双排村村松干屯屯</t>
  </si>
  <si>
    <t>五三屯33号</t>
  </si>
  <si>
    <t>大化县县大化镇乡达悟村村五三屯33号屯</t>
  </si>
  <si>
    <t>坡球屯18号</t>
  </si>
  <si>
    <t>大化县县大化镇乡古感村村坡球屯18号屯</t>
  </si>
  <si>
    <t>大化县县岩滩镇乡协合村村东灵二屯屯</t>
  </si>
  <si>
    <t>凤翔村</t>
  </si>
  <si>
    <t>弄乃屯26号</t>
  </si>
  <si>
    <t>大化县县大化镇乡凤翔村村弄乃屯26号屯</t>
  </si>
  <si>
    <t>红星屯89号</t>
  </si>
  <si>
    <t>大化县县大化镇乡百秀村村红星屯89号屯</t>
  </si>
  <si>
    <t>新仰屯</t>
  </si>
  <si>
    <t>大化县县大化镇乡流水村村新仰屯屯</t>
  </si>
  <si>
    <t>皂江村</t>
  </si>
  <si>
    <t>皂江屯</t>
  </si>
  <si>
    <t>大化县县共和乡乡皂江村村皂江屯屯</t>
  </si>
  <si>
    <t>城内村</t>
  </si>
  <si>
    <t>丹丈屯7号</t>
  </si>
  <si>
    <t>大化县县大化镇乡城内村村丹丈屯7号屯</t>
  </si>
  <si>
    <t>波了村</t>
  </si>
  <si>
    <t>定马屯27号</t>
  </si>
  <si>
    <t>大化县县大化镇乡波了村村定马屯27号屯</t>
  </si>
  <si>
    <t>六林屯</t>
  </si>
  <si>
    <t>大化县县江南乡乡带林村村六林屯屯</t>
  </si>
  <si>
    <t>弄枕屯31号</t>
  </si>
  <si>
    <t>下甫屯12号</t>
  </si>
  <si>
    <t>大化县县大化镇乡凤翔村村下甫屯12号屯</t>
  </si>
  <si>
    <t>后洞屯35号</t>
  </si>
  <si>
    <t>大化县县板升乡乡弄从村村后洞屯35号屯</t>
  </si>
  <si>
    <t>娅伴屯10号</t>
  </si>
  <si>
    <t>大化县县百马乡乡下和村村娅伴屯10号屯</t>
  </si>
  <si>
    <t>六炸屯6号</t>
  </si>
  <si>
    <t>大化县县岩滩镇乡棉山村村六炸屯6号屯</t>
  </si>
  <si>
    <t>弄代屯14号</t>
  </si>
  <si>
    <t>弄乐村</t>
  </si>
  <si>
    <t>局东屯</t>
  </si>
  <si>
    <t>大化县县共和乡乡弄乐村村局东屯屯</t>
  </si>
  <si>
    <t>棉一屯11号</t>
  </si>
  <si>
    <t>大化县县岩滩镇乡棉山村村棉一屯11号屯</t>
  </si>
  <si>
    <t>作塘屯</t>
  </si>
  <si>
    <t>大化县县乙圩乡乡巴岩村村作塘屯屯</t>
  </si>
  <si>
    <t>林宏13号</t>
  </si>
  <si>
    <t>大化县县古文乡乡义和村村林宏13号屯</t>
  </si>
  <si>
    <t>建丰北</t>
  </si>
  <si>
    <t>路东四</t>
  </si>
  <si>
    <t>巷15号</t>
  </si>
  <si>
    <t>大化县县建丰北乡路东四村巷15号屯</t>
  </si>
  <si>
    <t>那良村</t>
  </si>
  <si>
    <t>定心屯</t>
  </si>
  <si>
    <t>大化县县羌圩乡乡那良村村定心屯屯</t>
  </si>
  <si>
    <t>弄郎村</t>
  </si>
  <si>
    <t>卡响屯22号</t>
  </si>
  <si>
    <t>大化县县板升乡乡弄郎村村卡响屯22号屯</t>
  </si>
  <si>
    <t>春贵村</t>
  </si>
  <si>
    <t>下仁屯</t>
  </si>
  <si>
    <t>大化县县六也乡乡春贵村村下仁屯屯</t>
  </si>
  <si>
    <t>京屯村</t>
  </si>
  <si>
    <t>那乙屯</t>
  </si>
  <si>
    <t>大化县县北景镇乡京屯村村那乙屯屯</t>
  </si>
  <si>
    <t>龙凤村</t>
  </si>
  <si>
    <t>古解屯</t>
  </si>
  <si>
    <t>大化县县江南乡乡龙凤村村古解屯屯</t>
  </si>
  <si>
    <t>共和村</t>
  </si>
  <si>
    <t>感京屯18号</t>
  </si>
  <si>
    <t>大化县县共和乡乡共和村村感京屯18号屯</t>
  </si>
  <si>
    <t>红电南路152号</t>
  </si>
  <si>
    <t>大化县县大化镇乡大化镇村红电南路152号屯</t>
  </si>
  <si>
    <t>弄板屯</t>
  </si>
  <si>
    <t>大化县县板升乡乡弄勇村村弄板屯屯</t>
  </si>
  <si>
    <t>百齐屯12号</t>
  </si>
  <si>
    <t>大化县县大化镇乡百秀村村百齐屯12号屯</t>
  </si>
  <si>
    <t>村弄根屯2号</t>
  </si>
  <si>
    <t>大化县县七百弄乡乡弄合村村村弄根屯2号屯</t>
  </si>
  <si>
    <t>弄卜屯</t>
  </si>
  <si>
    <t>大化七</t>
  </si>
  <si>
    <t>弄结屯</t>
  </si>
  <si>
    <t>大化七县百弄乡乡弄腾村村弄结屯屯</t>
  </si>
  <si>
    <t>弄田屯14号</t>
  </si>
  <si>
    <t>百简屯</t>
  </si>
  <si>
    <t>大化县县都阳镇乡加城村村百简屯屯</t>
  </si>
  <si>
    <t>羌圩村</t>
  </si>
  <si>
    <t>农塘屯</t>
  </si>
  <si>
    <t>大化县县羌圩乡乡羌圩村村农塘屯屯</t>
  </si>
  <si>
    <t>刁林三队14号</t>
  </si>
  <si>
    <t>大化县县百马乡乡百马村村刁林三队14号屯</t>
  </si>
  <si>
    <t>坡旁一屯15号</t>
  </si>
  <si>
    <t>8号</t>
  </si>
  <si>
    <t>大化县县贡川乡乡覃下屯村8号屯</t>
  </si>
  <si>
    <t>百达屯</t>
  </si>
  <si>
    <t>大化县县岩滩镇乡下皇村村百达屯屯</t>
  </si>
  <si>
    <t>弄凡屯</t>
  </si>
  <si>
    <t>大化县县雅龙乡乡镇西村村弄凡屯屯</t>
  </si>
  <si>
    <t>中良村</t>
  </si>
  <si>
    <t>中力屯</t>
  </si>
  <si>
    <t>大化县县共和乡乡中良村村中力屯屯</t>
  </si>
  <si>
    <t>弄包屯</t>
  </si>
  <si>
    <t>大化县县雅龙乡乡道德村村弄包屯屯</t>
  </si>
  <si>
    <t>周屯队7号</t>
  </si>
  <si>
    <t>大化县县大化镇乡龙马村村周屯队7号屯</t>
  </si>
  <si>
    <t>200711</t>
  </si>
  <si>
    <t>六队29号</t>
  </si>
  <si>
    <t>大化县县共和乡乡碧城村村六队29号屯</t>
  </si>
  <si>
    <t>龙口街69号</t>
  </si>
  <si>
    <t>大化县县大化镇乡龙口村村龙口街69号屯</t>
  </si>
  <si>
    <t>古托屯39号</t>
  </si>
  <si>
    <t>大化县县大化镇乡龙马村村古托屯39号屯</t>
  </si>
  <si>
    <t>庆四屯5号</t>
  </si>
  <si>
    <t>大化县县大化镇乡大调村村庆四屯5号屯</t>
  </si>
  <si>
    <t>坛利村</t>
  </si>
  <si>
    <t>六利屯</t>
  </si>
  <si>
    <t>马山县县周鹿镇乡坛利村村六利屯屯</t>
  </si>
  <si>
    <t>局劳屯</t>
  </si>
  <si>
    <t>大化县大化乡古感村村局劳屯屯</t>
  </si>
  <si>
    <t>弄机屯46号</t>
  </si>
  <si>
    <t>大化县县雅龙乡乡镇西村村弄机屯46号屯</t>
  </si>
  <si>
    <t>那用屯号</t>
  </si>
  <si>
    <t>大化县县岩滩镇乡协合村村那用屯号屯</t>
  </si>
  <si>
    <t>春兴村</t>
  </si>
  <si>
    <t>白山屯</t>
  </si>
  <si>
    <t>大化县县大化镇乡春兴村村白山屯屯</t>
  </si>
  <si>
    <t>弄耳屯</t>
  </si>
  <si>
    <t>沓屯</t>
  </si>
  <si>
    <t>马山县县周鹿镇乡琴马村村沓屯屯</t>
  </si>
  <si>
    <t>社齐屯113号</t>
  </si>
  <si>
    <t>大化县县大化镇乡龙口村村社齐屯113号屯</t>
  </si>
  <si>
    <t>中团屯15号</t>
  </si>
  <si>
    <t>大化县县都阳镇乡都阳村村中团屯15号屯</t>
  </si>
  <si>
    <t>坡领屯5号</t>
  </si>
  <si>
    <t>大化县县乙圩乡乡巴岩村村坡领屯5号屯</t>
  </si>
  <si>
    <t>豆也村</t>
  </si>
  <si>
    <t>古力屯</t>
  </si>
  <si>
    <t>大化县县六也乡乡豆也村村古力屯屯</t>
  </si>
  <si>
    <t>巴纳屯42号</t>
  </si>
  <si>
    <t>大化县县乙圩乡乡乙圩村村巴纳屯42号屯</t>
  </si>
  <si>
    <t>200611</t>
  </si>
  <si>
    <t>弄京村</t>
  </si>
  <si>
    <t>百都屯4号</t>
  </si>
  <si>
    <t>大化县县七百弄乡弄京村村百都屯4号屯</t>
  </si>
  <si>
    <t>中江屯</t>
  </si>
  <si>
    <t>大化县县大化镇乡流水村村中江屯屯</t>
  </si>
  <si>
    <t>龙雅屯</t>
  </si>
  <si>
    <t>大化县县江南乡乡龙凤村村龙雅屯屯</t>
  </si>
  <si>
    <t>布依屯17号</t>
  </si>
  <si>
    <t>大化县县岩滩镇乡古龙村村布依屯17号屯</t>
  </si>
  <si>
    <t>上南屯19号</t>
  </si>
  <si>
    <t>大化县县七百弄乡弄合村上南屯19号屯</t>
  </si>
  <si>
    <t>大化县县六也乡乡豆也村村新街屯</t>
  </si>
  <si>
    <t>204号</t>
  </si>
  <si>
    <t>大化县县大化镇乡兴化路村204号屯</t>
  </si>
  <si>
    <t>那沙屯23号</t>
  </si>
  <si>
    <t>大化县县大化镇乡流水村村那沙屯23号屯</t>
  </si>
  <si>
    <t>林玗镇</t>
  </si>
  <si>
    <t>甘豆村</t>
  </si>
  <si>
    <t>那敏屯21-3号</t>
  </si>
  <si>
    <t>马山县县林玗镇乡甘豆村村那敏屯21-3号屯</t>
  </si>
  <si>
    <t>环江县</t>
  </si>
  <si>
    <t>驯乐乡</t>
  </si>
  <si>
    <t>大吉村</t>
  </si>
  <si>
    <t>扛洞屯</t>
  </si>
  <si>
    <t>环江县县驯乐乡乡大吉村村扛洞屯屯</t>
  </si>
  <si>
    <t>果好村</t>
  </si>
  <si>
    <t>六力屯</t>
  </si>
  <si>
    <t>大化县县乙圩乡乡果好村村六力屯屯</t>
  </si>
  <si>
    <t>452731200412154810</t>
  </si>
  <si>
    <t>建朴屯</t>
  </si>
  <si>
    <t>大化县县大化镇乡亮山村村建朴屯屯</t>
  </si>
  <si>
    <t>六皮屯</t>
  </si>
  <si>
    <t>大化县县羌圩乡乡羌圩村村六皮屯屯</t>
  </si>
  <si>
    <t>弄王14号</t>
  </si>
  <si>
    <t>巴追屯</t>
  </si>
  <si>
    <t>大化县县乙圩乡乡巴追村村巴追屯屯</t>
  </si>
  <si>
    <t>东娥屯27号</t>
  </si>
  <si>
    <t>大化县县大化镇乡流水村村东娥屯27号屯</t>
  </si>
  <si>
    <t>上一屯21号</t>
  </si>
  <si>
    <t>大化县县六也乡乡豆也村村上一屯21号屯</t>
  </si>
  <si>
    <t>六累村</t>
  </si>
  <si>
    <t>弄外屯1号</t>
  </si>
  <si>
    <t>大化县县六也乡乡六累村村弄外屯1号屯</t>
  </si>
  <si>
    <t>那校屯8号</t>
  </si>
  <si>
    <t>大化县县岩滩镇乡六说村村那校屯8号屯</t>
  </si>
  <si>
    <t>那乙屯19号</t>
  </si>
  <si>
    <t>大化县县北景乡乡京屯村村那乙屯19号屯</t>
  </si>
  <si>
    <t>红灯屯</t>
  </si>
  <si>
    <t>大化县县贡川乡乡隆江村村红灯屯屯</t>
  </si>
  <si>
    <t>弄堂屯23号</t>
  </si>
  <si>
    <t>大化县县板升乡乡八好村村弄堂屯23号屯</t>
  </si>
  <si>
    <t>红浪屯22号</t>
  </si>
  <si>
    <t>大化县县大化镇乡古感村村红浪屯22号屯</t>
  </si>
  <si>
    <t>牛石屯5号</t>
  </si>
  <si>
    <t>大化县县六也乡乡德礼村村牛石屯5号屯</t>
  </si>
  <si>
    <t>伟平村</t>
  </si>
  <si>
    <t>大化县县雅龙乡乡伟平村村弄朝屯屯</t>
  </si>
  <si>
    <t>龙万屯</t>
  </si>
  <si>
    <t>大化县县大化镇乡龙马村村龙万屯屯</t>
  </si>
  <si>
    <t>苏烈屯</t>
  </si>
  <si>
    <t>大化县县大化镇乡古感村村苏烈屯屯</t>
  </si>
  <si>
    <t>百作三队一号</t>
  </si>
  <si>
    <t>大化县县百马乡乡百马村村百作三队一号屯</t>
  </si>
  <si>
    <t>兴隆村</t>
  </si>
  <si>
    <t>羊垌屯</t>
  </si>
  <si>
    <t>马山县县林圩乡乡兴隆村村羊垌屯屯</t>
  </si>
  <si>
    <t>百龙屯</t>
  </si>
  <si>
    <t>大化县县乙圩乡常怀村村百龙屯屯</t>
  </si>
  <si>
    <t>200604</t>
  </si>
  <si>
    <t>95号</t>
  </si>
  <si>
    <t>大化县县大化镇乡民族路村95号屯</t>
  </si>
  <si>
    <t>登排村</t>
  </si>
  <si>
    <t>灵地屯</t>
  </si>
  <si>
    <t>大化县县百马乡乡登排村村灵地屯屯</t>
  </si>
  <si>
    <t>下京屯</t>
  </si>
  <si>
    <t>大化县县七百弄乡弄京村下京屯屯</t>
  </si>
  <si>
    <t>那马二屯</t>
  </si>
  <si>
    <t>单林屯</t>
  </si>
  <si>
    <t>大化县县贡川乡乡龙勒村村单林屯屯</t>
  </si>
  <si>
    <t>吾章村</t>
  </si>
  <si>
    <t>刁广屯</t>
  </si>
  <si>
    <t>大化县县古文乡乡吾章村村刁广屯屯</t>
  </si>
  <si>
    <t>永州镇</t>
  </si>
  <si>
    <t>平山村</t>
  </si>
  <si>
    <t>马山县县永州镇乡平山村村皂局屯屯</t>
  </si>
  <si>
    <t>安兰村</t>
  </si>
  <si>
    <t>卡英屯</t>
  </si>
  <si>
    <t>大化县县北景镇乡安兰村村卡英屯屯</t>
  </si>
  <si>
    <t>健康村</t>
  </si>
  <si>
    <t>六豆屯</t>
  </si>
  <si>
    <t>大化县县羌圩乡乡健康村村六豆屯屯</t>
  </si>
  <si>
    <t>上山屯</t>
  </si>
  <si>
    <t>大化县县板升乡乡弄从村村上山屯屯</t>
  </si>
  <si>
    <t>保上屯</t>
  </si>
  <si>
    <t>大化县县七百弄乡保上村保上屯屯</t>
  </si>
  <si>
    <t>大化县县北景乡平方村那洪屯</t>
  </si>
  <si>
    <t>当外屯</t>
  </si>
  <si>
    <t>大化县县岩滩镇乡棉山村村当外屯屯</t>
  </si>
  <si>
    <t>大化县县大化镇乡城北西路村屯</t>
  </si>
  <si>
    <t>局柳屯</t>
  </si>
  <si>
    <t>大化县百马乡百马村村局柳屯屯</t>
  </si>
  <si>
    <t>大化县雅龙乡盘兔村村弄珠屯</t>
  </si>
  <si>
    <t>494号</t>
  </si>
  <si>
    <t>社齐屯</t>
  </si>
  <si>
    <t>大化县县大化镇乡龙口村村社齐屯屯</t>
  </si>
  <si>
    <t>尚武村</t>
  </si>
  <si>
    <t>七棚屯</t>
  </si>
  <si>
    <t>大化县县都阳镇乡尚武村村七棚屯屯</t>
  </si>
  <si>
    <t>那色村</t>
  </si>
  <si>
    <t>巴岭</t>
  </si>
  <si>
    <t>大化县北景乡那色村村巴岭屯</t>
  </si>
  <si>
    <t>敢二屯</t>
  </si>
  <si>
    <t>大化县县大化镇乡上旗村村敢二屯屯</t>
  </si>
  <si>
    <t>弄果屯</t>
  </si>
  <si>
    <t>大化县县雅龙乡乡尤齐村村弄果屯屯</t>
  </si>
  <si>
    <t>龙卜屯</t>
  </si>
  <si>
    <t>大化县县江南乡乡上和村村龙卜屯屯</t>
  </si>
  <si>
    <t>大化县县七百弄乡弄腾村弄外屯</t>
  </si>
  <si>
    <t>大化县县大化镇乡文昌西路村0屯</t>
  </si>
  <si>
    <t>坡辽屯</t>
  </si>
  <si>
    <t>大化县县贡川乡乡等宦村村坡辽屯屯</t>
  </si>
  <si>
    <t>弄朗村</t>
  </si>
  <si>
    <t>弄朗屯</t>
  </si>
  <si>
    <t>大化县县板升乡乡弄朗村村弄朗屯屯</t>
  </si>
  <si>
    <t>红星新屯53号</t>
  </si>
  <si>
    <t>大化县县大化镇乡百秀村村红星新屯53号屯</t>
  </si>
  <si>
    <t>南红电</t>
  </si>
  <si>
    <t>街那些屯</t>
  </si>
  <si>
    <t>大化县县大化镇乡南红电村街那些屯屯</t>
  </si>
  <si>
    <t>汉达村</t>
  </si>
  <si>
    <t>吞豆屯</t>
  </si>
  <si>
    <t>大化县县北景镇乡汉达村村吞豆屯屯</t>
  </si>
  <si>
    <t>中心卫</t>
  </si>
  <si>
    <t>生院</t>
  </si>
  <si>
    <t>大化县县都阳镇乡中心卫村生院屯</t>
  </si>
  <si>
    <t>双内屯18号</t>
  </si>
  <si>
    <t>大化县县六也乡乡豆也村村双内屯18号屯</t>
  </si>
  <si>
    <t>15878685084</t>
  </si>
  <si>
    <t>街二屯161号</t>
  </si>
  <si>
    <t>大化县县羌圩乡乡羌圩村村街二屯161号屯</t>
  </si>
  <si>
    <t>大化县县北景镇乡那色村村北景街上屯</t>
  </si>
  <si>
    <t>板上屯4号</t>
  </si>
  <si>
    <t>大化县县贡川乡乡等宦村村板上屯4号屯</t>
  </si>
  <si>
    <t>巴环屯48号</t>
  </si>
  <si>
    <t>大化县县大化镇乡亮山村村巴环屯48号屯</t>
  </si>
  <si>
    <t>下卡屯</t>
  </si>
  <si>
    <t>大化县县北景镇乡弄冠村村下卡屯屯</t>
  </si>
  <si>
    <t>弄文村</t>
  </si>
  <si>
    <t>卡浩屯9号</t>
  </si>
  <si>
    <t>大化县县江南乡乡弄文村村卡浩屯9号屯</t>
  </si>
  <si>
    <t>乡弄平</t>
  </si>
  <si>
    <t>村弄全屯26号</t>
  </si>
  <si>
    <t>弄共屯</t>
  </si>
  <si>
    <t>加司村</t>
  </si>
  <si>
    <t>山独屯4号</t>
  </si>
  <si>
    <t>大化县县六也乡乡加司村村山独屯4号屯</t>
  </si>
  <si>
    <t>敦肃村</t>
  </si>
  <si>
    <t>大化县县大化镇乡敦肃村村板内屯屯</t>
  </si>
  <si>
    <t>角二屯1号</t>
  </si>
  <si>
    <t>大化县县大化镇乡达悟村村角二屯1号屯</t>
  </si>
  <si>
    <t>弄罗屯</t>
  </si>
  <si>
    <t>巴马县县百林乡乡阳春村村弄罗屯屯</t>
  </si>
  <si>
    <t>板花屯</t>
  </si>
  <si>
    <t>大化县县七百弄乡乡戈从村村板花屯屯</t>
  </si>
  <si>
    <t>大化县县江南乡乡上和村村龙雅屯屯</t>
  </si>
  <si>
    <t>艾圩村</t>
  </si>
  <si>
    <t>大化县县羌圩乡乡艾圩村村坡下屯屯</t>
  </si>
  <si>
    <t>娅合村</t>
  </si>
  <si>
    <t>解外屯</t>
  </si>
  <si>
    <t>大化县县古文乡乡娅合村村解外屯屯</t>
  </si>
  <si>
    <t>上林屯</t>
  </si>
  <si>
    <t>大化县县共和乡乡共和村村上林屯屯</t>
  </si>
  <si>
    <t>龙着移民区</t>
  </si>
  <si>
    <t>大化县县大化镇乡古感村村龙着移民区屯</t>
  </si>
  <si>
    <t>18378897775</t>
  </si>
  <si>
    <t>十巷34号</t>
  </si>
  <si>
    <t>大化县县大化镇乡新民路村十巷34号屯</t>
  </si>
  <si>
    <t>双朋屯</t>
  </si>
  <si>
    <t>大化县县北景镇乡六华村村双朋屯屯</t>
  </si>
  <si>
    <t>丕红屯9号</t>
  </si>
  <si>
    <t>大化县县七百弄乡弄良村村丕红屯9号屯</t>
  </si>
  <si>
    <t>下洞屯24号</t>
  </si>
  <si>
    <t>大化县县板升乡乡弄郎村村下洞屯24号屯</t>
  </si>
  <si>
    <t>防城港</t>
  </si>
  <si>
    <t>大菉镇</t>
  </si>
  <si>
    <t>等增组21号</t>
  </si>
  <si>
    <t>忠武村</t>
  </si>
  <si>
    <t>那沙屯</t>
  </si>
  <si>
    <t>大化县县都阳镇乡忠武村村那沙屯屯</t>
  </si>
  <si>
    <t>当内屯22号</t>
  </si>
  <si>
    <t>大化县县岩滩镇乡棉山村村当内屯22号屯</t>
  </si>
  <si>
    <t>下显屯</t>
  </si>
  <si>
    <t>大化县县古文乡乡娅合村村下显屯屯</t>
  </si>
  <si>
    <t>韦志兴</t>
  </si>
  <si>
    <t>452731200412033613</t>
  </si>
  <si>
    <t>韦正团</t>
  </si>
  <si>
    <t>平吉屯94号</t>
  </si>
  <si>
    <t>大化县县北景镇乡江栋村村平吉屯94号屯</t>
  </si>
  <si>
    <t>棉四屯</t>
  </si>
  <si>
    <t>大化县县岩滩镇乡棉山村村棉四屯屯</t>
  </si>
  <si>
    <t>多一屯</t>
  </si>
  <si>
    <t>茶油村</t>
  </si>
  <si>
    <t>个六屯</t>
  </si>
  <si>
    <t>大化县县六也乡乡茶油村村个六屯屯</t>
  </si>
  <si>
    <t>北一巷一里</t>
  </si>
  <si>
    <t>大化县县大化镇乡兴化路村北一巷一里屯</t>
  </si>
  <si>
    <t>丹温屯23号</t>
  </si>
  <si>
    <t>大化县县六也乡乡茶油村村丹温屯23号屯</t>
  </si>
  <si>
    <t>弄杜屯4号</t>
  </si>
  <si>
    <t>大化县县大化镇乡达悟村村弄杜屯4号屯</t>
  </si>
  <si>
    <t>茂林村</t>
  </si>
  <si>
    <t>下林屯</t>
  </si>
  <si>
    <t>大化县县古文乡乡茂林村村下林屯屯</t>
  </si>
  <si>
    <t>满江村</t>
  </si>
  <si>
    <t>大化县县都阳镇乡满江村村六算屯屯</t>
  </si>
  <si>
    <t>那内屯</t>
  </si>
  <si>
    <t>大化县县岩滩镇乡吉发村村那内屯屯</t>
  </si>
  <si>
    <t>贡川村</t>
  </si>
  <si>
    <t>贡川街145号</t>
  </si>
  <si>
    <t>大化县县贡川乡乡贡川村村贡川街145号屯</t>
  </si>
  <si>
    <t>西乡塘</t>
  </si>
  <si>
    <t>区安吉</t>
  </si>
  <si>
    <t>大道路45号</t>
  </si>
  <si>
    <t>弄雄村</t>
  </si>
  <si>
    <t>戈央屯</t>
  </si>
  <si>
    <t>九怀村</t>
  </si>
  <si>
    <t>古亘屯</t>
  </si>
  <si>
    <t>大化县县江南乡乡九怀村村古亘屯屯</t>
  </si>
  <si>
    <t>蓝孝佳</t>
  </si>
  <si>
    <t>451229200402211818</t>
  </si>
  <si>
    <t>蓝海红</t>
  </si>
  <si>
    <t>六作屯</t>
  </si>
  <si>
    <t>大化县县江南乡乡发瑞村村六作屯屯</t>
  </si>
  <si>
    <t>单桃屯7号</t>
  </si>
  <si>
    <t>大化县县六也乡乡华善村村单桃屯7号屯</t>
  </si>
  <si>
    <t>甲篆镇</t>
  </si>
  <si>
    <t>甲篆村</t>
  </si>
  <si>
    <t>那了屯4号</t>
  </si>
  <si>
    <t>巴马县县甲篆镇乡甲篆村村那了屯4号屯</t>
  </si>
  <si>
    <t>刷一屯20号</t>
  </si>
  <si>
    <t>大化县县江南乡乡陇丘村村刷一屯20号屯</t>
  </si>
  <si>
    <t>六圩屯11号</t>
  </si>
  <si>
    <t>大化县县大化镇乡百秀村村六圩屯11号屯</t>
  </si>
  <si>
    <t>什陇村</t>
  </si>
  <si>
    <t>将军屯16号</t>
  </si>
  <si>
    <t>大化县县贡川乡乡什陇村村将军屯16号屯</t>
  </si>
  <si>
    <t>下二屯</t>
  </si>
  <si>
    <t>大化县县六也乡乡吞依村村下二屯屯</t>
  </si>
  <si>
    <t>下科屯25号</t>
  </si>
  <si>
    <t>大化县县江南乡乡塘么村村下科屯25号屯</t>
  </si>
  <si>
    <t>江栋街224号</t>
  </si>
  <si>
    <t>大化县县北景镇乡江栋村村江栋街224号屯</t>
  </si>
  <si>
    <t>弄雅屯</t>
  </si>
  <si>
    <t>大化县县七百弄乡乡弄合村村弄雅屯屯</t>
  </si>
  <si>
    <t>河池市</t>
  </si>
  <si>
    <t>区</t>
  </si>
  <si>
    <t>建设路48号</t>
  </si>
  <si>
    <t>弄简屯</t>
  </si>
  <si>
    <t>大化县县岩滩镇乡下皇村村弄简屯屯</t>
  </si>
  <si>
    <t>局仪屯</t>
  </si>
  <si>
    <t>大化县县共和乡乡古乔村村局仪屯屯</t>
  </si>
  <si>
    <t>马山县县林圩镇乡东庄村村新屯屯</t>
  </si>
  <si>
    <t>猫头屯13号</t>
  </si>
  <si>
    <t>大化县县北景乡乡京屯村村猫头屯13号屯</t>
  </si>
  <si>
    <t>那瑞屯</t>
  </si>
  <si>
    <t>大化县县江南乡乡发瑞村村那瑞屯屯</t>
  </si>
  <si>
    <t>那瑞屯14号</t>
  </si>
  <si>
    <t>大化县县江南乡乡发瑞村村那瑞屯14号屯</t>
  </si>
  <si>
    <t>古下屯8号</t>
  </si>
  <si>
    <t>大化县县大化镇乡上旗村村古下屯8号屯</t>
  </si>
  <si>
    <t>那拉屯</t>
  </si>
  <si>
    <t>大化县县岩滩镇乡常吉村村那拉屯屯</t>
  </si>
  <si>
    <t>那全屯</t>
  </si>
  <si>
    <t>大化县县北景镇乡六华村村那全屯屯</t>
  </si>
  <si>
    <t>弄岭屯34号</t>
  </si>
  <si>
    <t>大化县县板升乡乡弄勇村村弄岭屯34号屯</t>
  </si>
  <si>
    <t>北景街762号</t>
  </si>
  <si>
    <t>大化县县北景镇乡那色村村北景街762号屯</t>
  </si>
  <si>
    <t>弄温屯18号</t>
  </si>
  <si>
    <t>大化县县雅龙乡乡温和村村弄温屯18号屯</t>
  </si>
  <si>
    <t>上联屯21号</t>
  </si>
  <si>
    <t>大化县县七百弄乡乡弄京村村上联屯21号屯</t>
  </si>
  <si>
    <t>184号</t>
  </si>
  <si>
    <t>大化县县大化镇乡文化路村184号屯</t>
  </si>
  <si>
    <t>全下屯11号</t>
  </si>
  <si>
    <t>大化县县江南乡乡龙凤村村全下屯11号屯</t>
  </si>
  <si>
    <t>那利屯</t>
  </si>
  <si>
    <t>马山县县周鹿镇乡石塘村村那利屯屯</t>
  </si>
  <si>
    <t>东六巷21号</t>
  </si>
  <si>
    <t>大化县县大化镇乡建丰路村东六巷21号屯</t>
  </si>
  <si>
    <t>弄内屯9号</t>
  </si>
  <si>
    <t>大化县县六也乡乡边弄村村弄内屯9号屯</t>
  </si>
  <si>
    <t>江洲村</t>
  </si>
  <si>
    <t>那王屯50号</t>
  </si>
  <si>
    <t>大化县县江南乡乡江洲村村那王屯50号屯</t>
  </si>
  <si>
    <t>青坡村</t>
  </si>
  <si>
    <t>龙重屯17号</t>
  </si>
  <si>
    <t>大化县县贡川乡乡青坡村村龙重屯17号屯</t>
  </si>
  <si>
    <t>六鲁屯</t>
  </si>
  <si>
    <t>大化县县北景镇乡平方村村六鲁屯屯</t>
  </si>
  <si>
    <t>弄往村</t>
  </si>
  <si>
    <t>弄才屯</t>
  </si>
  <si>
    <t>大化县县雅龙乡乡弄往村村弄才屯屯</t>
  </si>
  <si>
    <t>定马社</t>
  </si>
  <si>
    <t>区29号</t>
  </si>
  <si>
    <t>大化县县大化镇乡定马社村区29号屯</t>
  </si>
  <si>
    <t>弄琼屯</t>
  </si>
  <si>
    <t>大化县县雅龙乡乡尤齐村村弄琼屯屯</t>
  </si>
  <si>
    <t>弄杜屯</t>
  </si>
  <si>
    <t>大化县县乙圩乡乡巴追村村弄杜屯屯</t>
  </si>
  <si>
    <t>弄枕屯</t>
  </si>
  <si>
    <t>大化县县雅龙乡乡林茂村村弄枕屯屯</t>
  </si>
  <si>
    <t>韦宇鹏</t>
  </si>
  <si>
    <t>452731200509166615</t>
  </si>
  <si>
    <t>韦福球</t>
  </si>
  <si>
    <t>现铃屯</t>
  </si>
  <si>
    <t>大化县县古河乡乡四联村村现铃屯屯</t>
  </si>
  <si>
    <t>200712</t>
  </si>
  <si>
    <t>百都屯5号</t>
  </si>
  <si>
    <t>大化县县七百弄乡乡弄京村村百都屯5号屯</t>
  </si>
  <si>
    <t>民族屯14号</t>
  </si>
  <si>
    <t>大化县县大化镇乡百秀村村民族屯14号屯</t>
  </si>
  <si>
    <t>六而屯17号</t>
  </si>
  <si>
    <t>大化县县羌圩乡乡健康村村六而屯17号屯</t>
  </si>
  <si>
    <t>勾角屯</t>
  </si>
  <si>
    <t>大化县县雅龙乡乡红日村村勾角屯屯</t>
  </si>
  <si>
    <t>大化县县都阳镇乡都阳村村拉万屯屯</t>
  </si>
  <si>
    <t>弄刀屯44号</t>
  </si>
  <si>
    <t>大化县县板升乡乡弄纪村村弄刀屯44号屯</t>
  </si>
  <si>
    <t>320号</t>
  </si>
  <si>
    <t>大化县县大化镇乡兴化路村320号屯</t>
  </si>
  <si>
    <t>中欢屯一队5号</t>
  </si>
  <si>
    <t>大化县县乙圩乡乡巴岩村村中欢屯一队5号屯</t>
  </si>
  <si>
    <t>古肖路25号</t>
  </si>
  <si>
    <t>大化县县大化镇乡红电街村古肖路25号屯</t>
  </si>
  <si>
    <t>江栋街</t>
  </si>
  <si>
    <t>大化县县北景镇乡江栋村村江栋街屯</t>
  </si>
  <si>
    <t>三合屯6号</t>
  </si>
  <si>
    <t>大化县县六也乡乡弄茶村村三合屯6号屯</t>
  </si>
  <si>
    <t>周屯10号</t>
  </si>
  <si>
    <t>大化县县大化镇乡龙马村村周屯10号屯</t>
  </si>
  <si>
    <t>科产屯</t>
  </si>
  <si>
    <t>大化县县都阳镇乡加城村村科产屯屯</t>
  </si>
  <si>
    <t>塘洪屯</t>
  </si>
  <si>
    <t>大化县县大化镇乡红电街村塘洪屯屯</t>
  </si>
  <si>
    <t>可多屯</t>
  </si>
  <si>
    <t>大化县县乙圩乡乡汉达村村可多屯屯</t>
  </si>
  <si>
    <t>弄雄屯</t>
  </si>
  <si>
    <t>上平屯</t>
  </si>
  <si>
    <t>大化县县古河乡乡四联村村上平屯屯</t>
  </si>
  <si>
    <t>奉上屯12号</t>
  </si>
  <si>
    <t>大化县县六也乡乡春贵村村奉上屯12号屯</t>
  </si>
  <si>
    <t>塘党屯72号</t>
  </si>
  <si>
    <t>大化县县大化镇乡龙马村村塘党屯72号屯</t>
  </si>
  <si>
    <t>弄力屯</t>
  </si>
  <si>
    <t>大化县县雅龙乡乡伟平村村弄力屯屯</t>
  </si>
  <si>
    <t>武城村</t>
  </si>
  <si>
    <t>孟兀屯</t>
  </si>
  <si>
    <t>大化县县都阳镇乡武城村村孟兀屯屯</t>
  </si>
  <si>
    <t>451229200408252143</t>
  </si>
  <si>
    <t>蓝秀丽</t>
  </si>
  <si>
    <t>弄罗屯8号</t>
  </si>
  <si>
    <t>大化县县七百弄乡乡弄合村弄罗屯8号屯</t>
  </si>
  <si>
    <t>乡古竹</t>
  </si>
  <si>
    <t>村弄袍屯3号</t>
  </si>
  <si>
    <t>大化县县七百弄乡乡古竹村村弄袍屯3号屯</t>
  </si>
  <si>
    <t>弄欢屯</t>
  </si>
  <si>
    <t>古文乡县古文乡乡良美村村弄欢屯屯</t>
  </si>
  <si>
    <t>同高屯</t>
  </si>
  <si>
    <t>大化县县百马乡乡永靖村村同高屯屯</t>
  </si>
  <si>
    <t>娅景屯1号</t>
  </si>
  <si>
    <t>大化县县都阳镇乡忠武村村板江屯屯</t>
  </si>
  <si>
    <t>还考屯</t>
  </si>
  <si>
    <t>大化县县北景镇乡那色村村还考屯屯</t>
  </si>
  <si>
    <t>大化县县江南乡乡陇丘村村弄能屯屯</t>
  </si>
  <si>
    <t>18029437747</t>
  </si>
  <si>
    <t>龙口街140号</t>
  </si>
  <si>
    <t>大化县县大化镇乡龙口村村龙口街140号屯</t>
  </si>
  <si>
    <t>定欢屯</t>
  </si>
  <si>
    <t>大化县县江南乡乡龙凤村村定欢屯屯</t>
  </si>
  <si>
    <t>弄拥屯</t>
  </si>
  <si>
    <t>3局大屯23号</t>
  </si>
  <si>
    <t>大化县县贡川乡乡什陇村村3局大屯23号屯</t>
  </si>
  <si>
    <t>孟豆村</t>
  </si>
  <si>
    <t>单眼屯5号</t>
  </si>
  <si>
    <t>大化县县百马乡乡孟豆村村单眼屯5号屯</t>
  </si>
  <si>
    <t>大化县县都阳镇乡双福村村上林屯屯</t>
  </si>
  <si>
    <t>百远下屯</t>
  </si>
  <si>
    <t>大化县县岩滩镇乡吉发村村百远下屯屯</t>
  </si>
  <si>
    <t>那怀屯1号</t>
  </si>
  <si>
    <t>大化县县都阳镇乡都阳村村那怀屯1号屯</t>
  </si>
  <si>
    <t>卡浩屯</t>
  </si>
  <si>
    <t>大化县县江南乡乡弄文村村卡浩屯屯</t>
  </si>
  <si>
    <t>城北西</t>
  </si>
  <si>
    <t>路80-6号</t>
  </si>
  <si>
    <t>大化县县大化镇乡城北西村路80-6号屯</t>
  </si>
  <si>
    <t>弄兴屯</t>
  </si>
  <si>
    <t>大化县县雅龙乡乡道德村村弄兴屯屯</t>
  </si>
  <si>
    <t>板林屯10号</t>
  </si>
  <si>
    <t>大化县县岩滩镇乡棉山村村板林屯10号屯</t>
  </si>
  <si>
    <t>六城屯7号</t>
  </si>
  <si>
    <t>大化县县都阳镇乡都阳村村六城屯7号屯</t>
  </si>
  <si>
    <t>上力屯</t>
  </si>
  <si>
    <t>大化县县雅龙乡乡宏伟村村上力屯屯</t>
  </si>
  <si>
    <t>弄旦屯14号</t>
  </si>
  <si>
    <t>大化县县古文乡乡娅合村村弄旦屯14号屯</t>
  </si>
  <si>
    <t xml:space="preserve"> 镇南</t>
  </si>
  <si>
    <t>古感路181号</t>
  </si>
  <si>
    <t>大化县县 镇南乡红电街村古感路181号屯</t>
  </si>
  <si>
    <t>弄累上屯7号</t>
  </si>
  <si>
    <t>大化县县板升乡乡升平村村弄累上屯7号屯</t>
  </si>
  <si>
    <t>村上乔屯</t>
  </si>
  <si>
    <t>大化县县贡川乡乡贡川乡村村上乔屯屯</t>
  </si>
  <si>
    <t>百件屯27号</t>
  </si>
  <si>
    <t>新雷屯21号</t>
  </si>
  <si>
    <t>弄哄屯12号</t>
  </si>
  <si>
    <t>大化县县板升乡乡弄冠村村弄哄屯12号屯</t>
  </si>
  <si>
    <t>卡对屯8号</t>
  </si>
  <si>
    <t>大化县县雅龙乡乡林茂村村卡对屯8号屯</t>
  </si>
  <si>
    <t>芭蕉屯9号</t>
  </si>
  <si>
    <t>大化县县板升乡乡三洞村村芭蕉屯9号屯</t>
  </si>
  <si>
    <t>中团屯</t>
  </si>
  <si>
    <t>大化县县都阳镇乡都阳村村中团屯屯</t>
  </si>
  <si>
    <t>洞平屯</t>
  </si>
  <si>
    <t>大化县县北景镇乡那色村村洞平屯屯</t>
  </si>
  <si>
    <t>帮下屯1号</t>
  </si>
  <si>
    <t>大化县县百马乡乡孟豆村村帮下屯1号屯</t>
  </si>
  <si>
    <t>大兴镇</t>
  </si>
  <si>
    <t>古朝村</t>
  </si>
  <si>
    <t>都安县县大兴镇乡古朝村村屯</t>
  </si>
  <si>
    <t>弄庭屯</t>
  </si>
  <si>
    <t>吞伦屯</t>
  </si>
  <si>
    <t>大化县县北景镇乡汉达村村吞伦屯屯</t>
  </si>
  <si>
    <t>弄着屯10号</t>
  </si>
  <si>
    <t>大化县县大化镇乡春兴村村弄着屯10号屯</t>
  </si>
  <si>
    <t>南路347号</t>
  </si>
  <si>
    <t>大化县县大化镇乡红电街村南路347号屯</t>
  </si>
  <si>
    <t>龙着屯39号</t>
  </si>
  <si>
    <t>大化县县大化镇乡古感村村龙着屯39号屯</t>
  </si>
  <si>
    <t>大化县县雅龙乡乡镇西村村弄明屯屯</t>
  </si>
  <si>
    <t>127号</t>
  </si>
  <si>
    <t>大化县县大化镇乡同德巷村127号屯</t>
  </si>
  <si>
    <t>大化县县雅龙乡乡宏伟村弄庭屯屯</t>
  </si>
  <si>
    <t>大化县县大化镇乡百马村村0屯</t>
  </si>
  <si>
    <t>大旺村</t>
  </si>
  <si>
    <t>龙库屯1号</t>
  </si>
  <si>
    <t>马山县县永州镇乡大旺村村龙库屯1号屯</t>
  </si>
  <si>
    <t>乡保上</t>
  </si>
  <si>
    <t>村弄等屯</t>
  </si>
  <si>
    <t>帮上屯7号</t>
  </si>
  <si>
    <t>大化县县雅龙乡乡宏伟村村弄朗屯</t>
  </si>
  <si>
    <t>中和村</t>
  </si>
  <si>
    <t>弄桑屯25号</t>
  </si>
  <si>
    <t>大化县县百马乡乡中和村村弄桑屯25号屯</t>
  </si>
  <si>
    <t>袍下屯</t>
  </si>
  <si>
    <t>大化县县羌圩乡乡洪筹村村袍下屯屯</t>
  </si>
  <si>
    <t>乡弄腾</t>
  </si>
  <si>
    <t>村弄结屯34号</t>
  </si>
  <si>
    <t>大化县县七百弄乡乡弄腾村村弄结屯34号屯</t>
  </si>
  <si>
    <t>任内屯19号</t>
  </si>
  <si>
    <t>大化县县六也乡乡茶油村村任内屯19号屯</t>
  </si>
  <si>
    <t>设吉屯</t>
  </si>
  <si>
    <t>大化县县羌圩乡乡艾圩村村设吉屯屯</t>
  </si>
  <si>
    <t>照关屯</t>
  </si>
  <si>
    <t>芜圩</t>
  </si>
  <si>
    <t>全下屯</t>
  </si>
  <si>
    <t>大化县县江南乡乡龙凤村村全下屯屯</t>
  </si>
  <si>
    <t>刁房屯5号</t>
  </si>
  <si>
    <t>大化县县六也乡乡豆也村村刁房屯5号屯</t>
  </si>
  <si>
    <t>一屯26</t>
  </si>
  <si>
    <t>大化县县大化镇乡达悟村村一屯26屯</t>
  </si>
  <si>
    <t>坡洪屯22号</t>
  </si>
  <si>
    <t>大化县县贡川乡乡等宦村村坡洪屯22号屯</t>
  </si>
  <si>
    <t>大化县县大化镇乡亮山村村0屯</t>
  </si>
  <si>
    <t>韦争峰</t>
  </si>
  <si>
    <t>45273120031226481X</t>
  </si>
  <si>
    <t>韦瑞荣</t>
  </si>
  <si>
    <t>板么屯</t>
  </si>
  <si>
    <t>大化县县大化镇乡仁良村村板么屯屯</t>
  </si>
  <si>
    <t>洛阳镇</t>
  </si>
  <si>
    <t>地蒙村</t>
  </si>
  <si>
    <t>银花组1号</t>
  </si>
  <si>
    <t>环江县县洛阳镇乡地蒙村村银花组1号屯</t>
  </si>
  <si>
    <t>451229200407120317</t>
  </si>
  <si>
    <t>文昌西</t>
  </si>
  <si>
    <t>路404号</t>
  </si>
  <si>
    <t>大化县县大化镇乡文昌西村路404号屯</t>
  </si>
  <si>
    <t>良奄屯</t>
  </si>
  <si>
    <t>大化县县乙圩乡乡乙圩村村良奄屯屯</t>
  </si>
  <si>
    <t>合民村</t>
  </si>
  <si>
    <t>龙弯屯</t>
  </si>
  <si>
    <t>大化县县江南乡乡合民村村龙弯屯屯</t>
  </si>
  <si>
    <t>壮族</t>
  </si>
  <si>
    <t>照关屯24号</t>
  </si>
  <si>
    <t>大化县县江南乡乡江洲村村照关屯24号屯</t>
  </si>
  <si>
    <t>大化县县北景镇乡江栋村村必力屯屯</t>
  </si>
  <si>
    <t>拉谷</t>
  </si>
  <si>
    <t>大化县县板升乡乡升平村村拉谷屯</t>
  </si>
  <si>
    <t>街一屯105号</t>
  </si>
  <si>
    <t>大化县县江南乡乡江洲村村街一屯105号屯</t>
  </si>
  <si>
    <t>东社屯4号</t>
  </si>
  <si>
    <t>大化县县江南乡乡江洲村村东社屯4号屯</t>
  </si>
  <si>
    <t>金钗镇</t>
  </si>
  <si>
    <t>乐江村</t>
  </si>
  <si>
    <t>江连屯</t>
  </si>
  <si>
    <t>马山县县金钗镇乡乐江村村江连屯屯</t>
  </si>
  <si>
    <t>六而屯</t>
  </si>
  <si>
    <t>大化县县岩滩镇乡棉山村六而屯屯</t>
  </si>
  <si>
    <t>恩号屯</t>
  </si>
  <si>
    <t>定圩一屯4号</t>
  </si>
  <si>
    <t>大化县县岩滩镇乡棉山村村定圩一屯4号屯</t>
  </si>
  <si>
    <t>上凡</t>
  </si>
  <si>
    <t>大化县县大化镇乡武城村村上凡屯</t>
  </si>
  <si>
    <t>桥南二</t>
  </si>
  <si>
    <t>区八栋一楼</t>
  </si>
  <si>
    <t>大化县县工程局乡桥南二村区八栋一楼屯</t>
  </si>
  <si>
    <t>下肥屯7号</t>
  </si>
  <si>
    <t>大化县县百弄乡乡弄雄村村下肥屯7号屯</t>
  </si>
  <si>
    <t>娅景屯</t>
  </si>
  <si>
    <t>大化县县江南乡乡上和村村娅景屯屯</t>
  </si>
  <si>
    <t>清坡村</t>
  </si>
  <si>
    <t>龙那屯36号</t>
  </si>
  <si>
    <t>大化县县贡川乡乡清坡村村龙那屯36号屯</t>
  </si>
  <si>
    <t>弄立村</t>
  </si>
  <si>
    <t>弄莫屯17号</t>
  </si>
  <si>
    <t>大化县县板升乡乡弄立村村弄莫屯17号屯</t>
  </si>
  <si>
    <t>六任村</t>
  </si>
  <si>
    <t>拉上屯17号</t>
  </si>
  <si>
    <t>大化县县百马乡乡六任村村拉上屯17号屯</t>
  </si>
  <si>
    <t>汉族</t>
  </si>
  <si>
    <t>牛平屯18号</t>
  </si>
  <si>
    <t>大化县县板升乡乡弄系村村牛平屯18号屯</t>
  </si>
  <si>
    <t>和平村</t>
  </si>
  <si>
    <t>大化县县六也乡乡和平村村弄勒屯屯</t>
  </si>
  <si>
    <t>板圩屯</t>
  </si>
  <si>
    <t>大化县县贡川乡乡隆江村村板圩屯屯</t>
  </si>
  <si>
    <t>红河南路一巷13号</t>
  </si>
  <si>
    <t>大化县县大化镇乡红电街村红河南路一巷13号屯</t>
  </si>
  <si>
    <t>岩朝屯24号</t>
  </si>
  <si>
    <t>大化县县都阳镇乡武城村村岩朝屯24号屯</t>
  </si>
  <si>
    <t>江滨花</t>
  </si>
  <si>
    <t>园</t>
  </si>
  <si>
    <t>大化县县大化镇乡江滨花村园屯</t>
  </si>
  <si>
    <t>弄边下屯29号</t>
  </si>
  <si>
    <t>200709</t>
  </si>
  <si>
    <t>弄洪屯</t>
  </si>
  <si>
    <t>大化县县雅龙乡乡胜利村村弄洪屯屯</t>
  </si>
  <si>
    <t>常青48号</t>
  </si>
  <si>
    <t>弄雷屯15号</t>
  </si>
  <si>
    <t>大化县县板升乡乡八好村村弄雷屯15号屯</t>
  </si>
  <si>
    <t>鲁木屯</t>
  </si>
  <si>
    <t>巴林屯3号</t>
  </si>
  <si>
    <t>大化县县羌圩乡乡坡马村村巴林屯3号屯</t>
  </si>
  <si>
    <t>高岭镇</t>
  </si>
  <si>
    <t>复兴村</t>
  </si>
  <si>
    <t>弄沙队5号</t>
  </si>
  <si>
    <t>都安县县高岭镇乡复兴村村弄沙队5号屯</t>
  </si>
  <si>
    <t>大化县县共和乡乡古乔村村江那屯屯</t>
  </si>
  <si>
    <t>红电南</t>
  </si>
  <si>
    <t>路四中巷31号</t>
  </si>
  <si>
    <t>大化县县大化镇乡红电南村路四中巷31号屯</t>
  </si>
  <si>
    <t>古历屯</t>
  </si>
  <si>
    <t>大化县县大化镇乡凤翔村村古历屯屯</t>
  </si>
  <si>
    <t>六而屯02号</t>
  </si>
  <si>
    <t>大化县县羌圩乡乡健康村村六而屯02号屯</t>
  </si>
  <si>
    <t>屯29号</t>
  </si>
  <si>
    <t>大化县县北景镇乡平方村村屯29号屯</t>
  </si>
  <si>
    <t>百马街上26号</t>
  </si>
  <si>
    <t>大化县县百马乡乡百马村村百马街上26号屯</t>
  </si>
  <si>
    <t>龙里屯19号</t>
  </si>
  <si>
    <t>大化县县贡川乡乡隆江村村龙里屯19号屯</t>
  </si>
  <si>
    <t>那发屯47号</t>
  </si>
  <si>
    <t>大化县县江南乡乡发瑞村村那发屯47号屯</t>
  </si>
  <si>
    <t>百马街上83号</t>
  </si>
  <si>
    <t>大化县县百马乡乡百马村村百马街上83号屯</t>
  </si>
  <si>
    <t>弄红屯1号</t>
  </si>
  <si>
    <t>大化县县六也乡乡春贵村村弄红屯1号屯</t>
  </si>
  <si>
    <t>猫头屯12号</t>
  </si>
  <si>
    <t>大化县县北景乡乡京屯村村猫头屯12号屯</t>
  </si>
  <si>
    <t>江州村</t>
  </si>
  <si>
    <t>那王屯34号</t>
  </si>
  <si>
    <t>大化县县江南乡乡江州村村那王屯34号屯</t>
  </si>
  <si>
    <t>那怀屯</t>
  </si>
  <si>
    <t>弄道屯</t>
  </si>
  <si>
    <t>大化县县雅龙乡乡镇西村村弄道屯屯</t>
  </si>
  <si>
    <t>那潘屯</t>
  </si>
  <si>
    <t>大化县县北景镇乡六华村村那潘屯屯</t>
  </si>
  <si>
    <t>东吞屯</t>
  </si>
  <si>
    <t>大化县县江南乡乡江洲村村东吞屯屯</t>
  </si>
  <si>
    <t>200811</t>
  </si>
  <si>
    <t>大化县县雅龙乡乡胜利村村弄罗屯屯</t>
  </si>
  <si>
    <t>竹山村</t>
  </si>
  <si>
    <t>弄母屯4号</t>
  </si>
  <si>
    <t>大化县县雅龙乡乡竹山村村弄母屯4号屯</t>
  </si>
  <si>
    <t>弄尤屯</t>
  </si>
  <si>
    <t>古桥村</t>
  </si>
  <si>
    <t>伏内屯</t>
  </si>
  <si>
    <t>大化县县共和乡乡古桥村村伏内屯屯</t>
  </si>
  <si>
    <t>古肖屯</t>
  </si>
  <si>
    <t>大化县县大化镇乡古感村村古肖屯屯</t>
  </si>
  <si>
    <t>板外屯</t>
  </si>
  <si>
    <t>大化县县大化镇乡坡了村村板外屯屯</t>
  </si>
  <si>
    <t>都岩路122号</t>
  </si>
  <si>
    <t>大化县县都阳镇乡都阳村村都岩路122号屯</t>
  </si>
  <si>
    <t>下舍屯4号</t>
  </si>
  <si>
    <t>大化县县大化镇乡双排村村下舍屯4号屯</t>
  </si>
  <si>
    <t>更庭屯</t>
  </si>
  <si>
    <t>大化县县板升乡乡升平村村更庭屯屯</t>
  </si>
  <si>
    <t>大化县县都阳镇乡武城村村那当屯屯</t>
  </si>
  <si>
    <t>下塔屯</t>
  </si>
  <si>
    <t>大化县县百马乡乡中和村村下塔屯屯</t>
  </si>
  <si>
    <t>岩灯屯27号</t>
  </si>
  <si>
    <t>弄洋屯</t>
  </si>
  <si>
    <t>大化县县雅龙乡乡弄往村村弄洋屯屯</t>
  </si>
  <si>
    <t>路429号</t>
  </si>
  <si>
    <t>大化县县大化镇乡城北西村路429号屯</t>
  </si>
  <si>
    <t>板别屯14号</t>
  </si>
  <si>
    <t>大化县县大化镇乡景山村村板别屯14号屯</t>
  </si>
  <si>
    <t>街塘沽路58号</t>
  </si>
  <si>
    <t>大化县县大化镇乡南红电村街塘沽路58号屯</t>
  </si>
  <si>
    <t>瑶族</t>
  </si>
  <si>
    <t>弄柏屯9号</t>
  </si>
  <si>
    <t>大化县县雅龙乡乡道德村村弄柏屯9号屯</t>
  </si>
  <si>
    <t>外昆屯4号</t>
  </si>
  <si>
    <t>大化县县贡川乡乡清坡村村外昆屯4号屯</t>
  </si>
  <si>
    <t>板江屯21号</t>
  </si>
  <si>
    <t>大化县县贡川乡乡等宦村村板江屯21号屯</t>
  </si>
  <si>
    <t>大化县县大化镇乡亮山村东叠屯</t>
  </si>
  <si>
    <t>九渡乡</t>
  </si>
  <si>
    <t>九如村</t>
  </si>
  <si>
    <t>九歪屯21号</t>
  </si>
  <si>
    <t>都安县县九渡乡乡九如村村九歪屯21号屯</t>
  </si>
  <si>
    <t>百乐屯</t>
  </si>
  <si>
    <t>弄纪上屯9号</t>
  </si>
  <si>
    <t>大化县县板升乡乡弄纪村村弄纪上屯9号屯</t>
  </si>
  <si>
    <t>江洞屯36号</t>
  </si>
  <si>
    <t>大化县县北景镇乡江栋村村江洞屯36号屯</t>
  </si>
  <si>
    <t>板管屯28号</t>
  </si>
  <si>
    <t>大化县县大化镇乡敦肃村村板管屯28号屯</t>
  </si>
  <si>
    <t>龙闹屯1号</t>
  </si>
  <si>
    <t>毛星屯9号</t>
  </si>
  <si>
    <t>大化县县板升乡乡弄勇村村毛星屯9号屯</t>
  </si>
  <si>
    <t>内角屯</t>
  </si>
  <si>
    <t>大化县县大化镇乡上旗村村内角屯屯</t>
  </si>
  <si>
    <t>上可考屯6号</t>
  </si>
  <si>
    <t>大化县县北景镇乡可考村村上可考屯6号屯</t>
  </si>
  <si>
    <t>弄香屯</t>
  </si>
  <si>
    <t>大化县县雅龙乡乡胜利村村弄香屯屯</t>
  </si>
  <si>
    <t>甘谷屯8-1号</t>
  </si>
  <si>
    <t>马山县县周鹿镇乡石塘村村甘谷屯8-1号屯</t>
  </si>
  <si>
    <t>北景街378号</t>
  </si>
  <si>
    <t>大化县县北景镇乡那色村村北景街378号屯</t>
  </si>
  <si>
    <t>弄影屯4号</t>
  </si>
  <si>
    <t>大化县县百弄乡乡弄合村村弄影屯4号屯</t>
  </si>
  <si>
    <t>单玲屯27号</t>
  </si>
  <si>
    <t>大化县县六也乡乡华善村村单玲屯27号屯</t>
  </si>
  <si>
    <t>丹动屯</t>
  </si>
  <si>
    <t>大化县县六也乡乡吞依村村丹动屯屯</t>
  </si>
  <si>
    <t>古洞屯9号</t>
  </si>
  <si>
    <t>大化县县六也乡乡六累村村古洞屯9号屯</t>
  </si>
  <si>
    <t>古权屯</t>
  </si>
  <si>
    <t>大化县县江南乡乡九怀村村古权屯屯</t>
  </si>
  <si>
    <t>良庆区</t>
  </si>
  <si>
    <t>大塘太</t>
  </si>
  <si>
    <t>安村那廖坡150号</t>
  </si>
  <si>
    <t>村弄凡屯11号</t>
  </si>
  <si>
    <t>大化县县七百弄乡乡弄合村村弄凡屯11号屯</t>
  </si>
  <si>
    <t>南路1号</t>
  </si>
  <si>
    <t>大化县县大化镇乡新民路村南路1号屯</t>
  </si>
  <si>
    <t>古龙屯</t>
  </si>
  <si>
    <t>大化县县岩滩镇乡古龙村村古龙屯屯</t>
  </si>
  <si>
    <t>那六屯</t>
  </si>
  <si>
    <t>大化县县岩滩镇乡下皇村村那六屯屯</t>
  </si>
  <si>
    <t>单厂屯20号</t>
  </si>
  <si>
    <t>大化县县大化镇乡亮山村村单厂屯20号屯</t>
  </si>
  <si>
    <t>刁杆屯</t>
  </si>
  <si>
    <t>大化县县大化镇乡景山村村刁杆屯屯</t>
  </si>
  <si>
    <t>弄因屯3号</t>
  </si>
  <si>
    <t>大化县县六也乡乡边弄村村弄因屯3号屯</t>
  </si>
  <si>
    <t>一队6号</t>
  </si>
  <si>
    <t>大化县县六也乡乡华善村村一队6号屯</t>
  </si>
  <si>
    <t>弄光屯</t>
  </si>
  <si>
    <t>大化县县雅龙乡乡道德村村弄光屯屯</t>
  </si>
  <si>
    <t>103号</t>
  </si>
  <si>
    <t>大化县县大化镇乡荣华街村103号屯</t>
  </si>
  <si>
    <t>弄船屯7号</t>
  </si>
  <si>
    <t>大化县县百马乡乡同社村村弄船屯7号屯</t>
  </si>
  <si>
    <t>弄地屯3号</t>
  </si>
  <si>
    <t>大化县县板升乡乡弄系村村弄地屯3号屯</t>
  </si>
  <si>
    <t>立潘屯</t>
  </si>
  <si>
    <t>大化县县大化镇乡流水村村立潘屯屯</t>
  </si>
  <si>
    <t>板东屯</t>
  </si>
  <si>
    <t>大化县县都阳镇乡加城村村板东屯屯</t>
  </si>
  <si>
    <t>弄旺屯4号</t>
  </si>
  <si>
    <t>大化县县百马乡乡同社村村弄旺屯4号屯</t>
  </si>
  <si>
    <t>弄乐屯4号</t>
  </si>
  <si>
    <t>楞内屯3号</t>
  </si>
  <si>
    <t>大化县县六也乡乡德礼村村楞内屯3号屯</t>
  </si>
  <si>
    <t>大化县县北景镇乡汉达村村可多屯屯</t>
  </si>
  <si>
    <t>百马街上206号</t>
  </si>
  <si>
    <t>大化县县百马乡乡百马村村百马街上206号屯</t>
  </si>
  <si>
    <t>弄合屯</t>
  </si>
  <si>
    <t>大化县县雅龙乡乡竹山村村弄合屯屯</t>
  </si>
  <si>
    <t>大化县县六也乡乡华善村村板江屯屯</t>
  </si>
  <si>
    <t>外一屯27号</t>
  </si>
  <si>
    <t>大化县县大化镇乡上旗村村外一屯27号屯</t>
  </si>
  <si>
    <t>弄水屯3号</t>
  </si>
  <si>
    <t>弄乱屯</t>
  </si>
  <si>
    <t>18077824198</t>
  </si>
  <si>
    <t>基上屯</t>
  </si>
  <si>
    <t>大化县县雅龙乡乡尤齐村村基上屯屯</t>
  </si>
  <si>
    <t>大外屯26号</t>
  </si>
  <si>
    <t>马山县县永州镇乡大旺村村大外屯26号屯</t>
  </si>
  <si>
    <t>发望屯</t>
  </si>
  <si>
    <t>大化县县乙圩乡乡巴岩村村发望屯屯</t>
  </si>
  <si>
    <t>村弄良屯</t>
  </si>
  <si>
    <t>大化县县七百弄乡乡弄呈村村弄良屯屯</t>
  </si>
  <si>
    <t>弄二屯6号</t>
  </si>
  <si>
    <t>大化县县北景镇乡弄冠村村弄二屯6号屯</t>
  </si>
  <si>
    <t>农塘屯55号</t>
  </si>
  <si>
    <t>大化县县羌圩乡乡羌圩村村农塘屯55号屯</t>
  </si>
  <si>
    <t>那汝屯</t>
  </si>
  <si>
    <t>大化县县都阳镇乡满江村村那汝屯屯</t>
  </si>
  <si>
    <t>江那屯26号</t>
  </si>
  <si>
    <t>大化县县大化镇乡流水村村江那屯26号屯</t>
  </si>
  <si>
    <t>452730200405261136</t>
  </si>
  <si>
    <t>巴屯村</t>
  </si>
  <si>
    <t>大化县县大化镇乡红电街村巴屯村屯</t>
  </si>
  <si>
    <t>那堆屯</t>
  </si>
  <si>
    <t>大化县县百马乡乡永靖村村那堆屯屯</t>
  </si>
  <si>
    <t>吞甫屯2号</t>
  </si>
  <si>
    <t>大化县县六也乡乡六累村村吞甫屯2号屯</t>
  </si>
  <si>
    <t>新街二巷18号</t>
  </si>
  <si>
    <t>花眉屯37号</t>
  </si>
  <si>
    <t>大化县县七百弄乡戈从村村花眉屯37号屯</t>
  </si>
  <si>
    <t>百炼四队11号</t>
  </si>
  <si>
    <t>大化县县百马乡乡登排村村百炼四队11号屯</t>
  </si>
  <si>
    <t>一平台</t>
  </si>
  <si>
    <t>西二巷6号</t>
  </si>
  <si>
    <t>大化县县大化镇乡民族路村西二巷6号屯</t>
  </si>
  <si>
    <t>雅林村</t>
  </si>
  <si>
    <t>大化县县雅龙乡乡雅林村村弄乃屯屯</t>
  </si>
  <si>
    <t>新六屯</t>
  </si>
  <si>
    <t>大化县县大化镇乡双排村村新六屯屯</t>
  </si>
  <si>
    <t>13425092958</t>
  </si>
  <si>
    <t>吞化屯5号</t>
  </si>
  <si>
    <t>大化县县六也乡乡吞依村村吞化屯5号屯</t>
  </si>
  <si>
    <t>200810</t>
  </si>
  <si>
    <t>高山屯</t>
  </si>
  <si>
    <t>大化县县江南乡乡尝梅村村高山屯屯</t>
  </si>
  <si>
    <t>弄旺屯25号</t>
  </si>
  <si>
    <t>大化县县雅龙乡乡镇西村村弄旺屯25号屯</t>
  </si>
  <si>
    <t>排二屯37号</t>
  </si>
  <si>
    <t>大化县县大化镇乡亮山村村排二屯37号屯</t>
  </si>
  <si>
    <t>17329710652</t>
  </si>
  <si>
    <t>弄兰屯7号</t>
  </si>
  <si>
    <t>大化县县北景镇乡安兰村村弄兰屯7号屯</t>
  </si>
  <si>
    <t>15277859891</t>
  </si>
  <si>
    <t>上平屯17号</t>
  </si>
  <si>
    <t>大化县县大化镇乡城内村村上平屯17号屯</t>
  </si>
  <si>
    <t>合二屯</t>
  </si>
  <si>
    <t>大化县县大化镇乡景山村村合二屯屯</t>
  </si>
  <si>
    <t>上四屯</t>
  </si>
  <si>
    <t>大化县县岩滩镇乡吉发村村上四屯屯</t>
  </si>
  <si>
    <t>弄鲁屯</t>
  </si>
  <si>
    <t>大化县县七百弄乡弄合村弄鲁屯屯</t>
  </si>
  <si>
    <t>18176139742</t>
  </si>
  <si>
    <t>弄汉村</t>
  </si>
  <si>
    <t>伏占屯5号</t>
  </si>
  <si>
    <t>大化县县江南乡乡弄汉村村伏占屯5号屯</t>
  </si>
  <si>
    <t>200607</t>
  </si>
  <si>
    <t>广东省高州市</t>
  </si>
  <si>
    <t>13650186813</t>
  </si>
  <si>
    <t>平山镇</t>
  </si>
  <si>
    <t>古塘</t>
  </si>
  <si>
    <t>广东省高州市县平山镇乡古塘村0屯</t>
  </si>
  <si>
    <t>上林屯22号</t>
  </si>
  <si>
    <t>17807879809</t>
  </si>
  <si>
    <t>弄往屯</t>
  </si>
  <si>
    <t>大化县县板升乡乡弄纳村村弄往屯屯</t>
  </si>
  <si>
    <t>19127018879</t>
  </si>
  <si>
    <t>那桥屯3号</t>
  </si>
  <si>
    <t>大化县县江南乡乡带林村村那桥屯3号屯</t>
  </si>
  <si>
    <t>板道屯41号</t>
  </si>
  <si>
    <t>大化县县江南乡乡发瑞村村板道屯41号屯</t>
  </si>
  <si>
    <t>18977802929</t>
  </si>
  <si>
    <t>百简屯1号</t>
  </si>
  <si>
    <t>大化县县都阳镇乡加城村村百简屯1号屯</t>
  </si>
  <si>
    <t>15916620070</t>
  </si>
  <si>
    <t>定吾屯</t>
  </si>
  <si>
    <t>大化县县岩滩镇乡东扛村村定吾屯屯</t>
  </si>
  <si>
    <t>13481869638</t>
  </si>
  <si>
    <t>大化县县共和乡乡碧草村村龙布屯屯</t>
  </si>
  <si>
    <t>17776576131</t>
  </si>
  <si>
    <t>板内屯3号</t>
  </si>
  <si>
    <t>大化县县六也乡乡弄茶村村板内屯3号屯</t>
  </si>
  <si>
    <t>13788387102</t>
  </si>
  <si>
    <t>那料村六满屯35号</t>
  </si>
  <si>
    <t>南宁市县马山县乡乔利乡村那料村六满屯35号屯</t>
  </si>
  <si>
    <t>15977838540</t>
  </si>
  <si>
    <t>拉巴屯</t>
  </si>
  <si>
    <t>大化县县羌圩乡乡那良村村拉巴屯屯</t>
  </si>
  <si>
    <t>18978757607</t>
  </si>
  <si>
    <t>本福屯9号</t>
  </si>
  <si>
    <t>大化县县乙圩乡乡巴岩村村本福屯9号屯</t>
  </si>
  <si>
    <t>18818594580</t>
  </si>
  <si>
    <t>弄师屯</t>
  </si>
  <si>
    <t>大化县县大化镇乡春兴村村弄师屯屯</t>
  </si>
  <si>
    <t>农力屯10号</t>
  </si>
  <si>
    <t>大化县县羌圩乡乡坡马村村农力屯10号屯</t>
  </si>
  <si>
    <t>路东六</t>
  </si>
  <si>
    <t>巷一里12号</t>
  </si>
  <si>
    <t>大化县县建丰北乡路东六村巷一里12号屯</t>
  </si>
  <si>
    <t>17377049337</t>
  </si>
  <si>
    <t>古情屯19号</t>
  </si>
  <si>
    <t>大化县县百马乡乡同社村村古情屯19号屯</t>
  </si>
  <si>
    <t>13431692585</t>
  </si>
  <si>
    <t>那王屯66号</t>
  </si>
  <si>
    <t>大化县县江南乡乡江洲村村那王屯66号屯</t>
  </si>
  <si>
    <t>15277180825</t>
  </si>
  <si>
    <t>外一屯</t>
  </si>
  <si>
    <t>大化县县大化镇乡上旗村村外一屯屯</t>
  </si>
  <si>
    <t>18898600290</t>
  </si>
  <si>
    <t>弄猫</t>
  </si>
  <si>
    <t>大化县县大化镇乡凤翔村村弄猫屯</t>
  </si>
  <si>
    <t>13071338183</t>
  </si>
  <si>
    <t>弄留屯4号</t>
  </si>
  <si>
    <t>大化县县六也乡乡豆也村村弄留屯4号屯</t>
  </si>
  <si>
    <t>18176756176</t>
  </si>
  <si>
    <t>丹南屯52号</t>
  </si>
  <si>
    <t>大化县县六也乡乡豆也村村丹南屯52号屯</t>
  </si>
  <si>
    <t>上岭屯</t>
  </si>
  <si>
    <t>戈旦屯</t>
  </si>
  <si>
    <t>大化县县板升乡乡弄雷村村戈旦屯屯</t>
  </si>
  <si>
    <t>15277854996</t>
  </si>
  <si>
    <t>音圩屯18号</t>
  </si>
  <si>
    <t>大化县县北景镇乡那色村村音圩屯18号屯</t>
  </si>
  <si>
    <t>13407780940</t>
  </si>
  <si>
    <t>弄系屯</t>
  </si>
  <si>
    <t>大化县县板升乡乡弄系村村弄系屯屯</t>
  </si>
  <si>
    <t>15078613051</t>
  </si>
  <si>
    <t>大化县县江南乡乡江洲村村屯</t>
  </si>
  <si>
    <t>18977076709</t>
  </si>
  <si>
    <t>示下屯14号</t>
  </si>
  <si>
    <t>大化县县江南乡乡尝梅村村示下屯14号屯</t>
  </si>
  <si>
    <t>同泽屯</t>
  </si>
  <si>
    <t>大化县县百马乡乡永靖村村同泽屯屯</t>
  </si>
  <si>
    <t>弄查屯17号</t>
  </si>
  <si>
    <t>18377806851</t>
  </si>
  <si>
    <t>弄筹屯10号</t>
  </si>
  <si>
    <t>大化县县北景镇乡板兰村村弄筹屯10号屯</t>
  </si>
  <si>
    <t>18077897202</t>
  </si>
  <si>
    <t>弄雷屯12号</t>
  </si>
  <si>
    <t>大化县县板升乡乡弄勇村村弄雷屯12号屯</t>
  </si>
  <si>
    <t>巴烟屯14号</t>
  </si>
  <si>
    <t>蒙正忠</t>
  </si>
  <si>
    <t>弄西屯3号</t>
  </si>
  <si>
    <t>200805</t>
  </si>
  <si>
    <t>三队26号</t>
  </si>
  <si>
    <t>大化县县板升乡乡弄立村村三队26号屯</t>
  </si>
  <si>
    <t>比后屯</t>
  </si>
  <si>
    <t>大化县县板升乡乡弄立村村比后屯屯</t>
  </si>
  <si>
    <t>弄依屯</t>
  </si>
  <si>
    <t>弄乡伞</t>
  </si>
  <si>
    <t>大化县县板升乡乡弄乡伞村屯屯</t>
  </si>
  <si>
    <t>弄丙小屯12号</t>
  </si>
  <si>
    <t>大化县县板升乡乡弄冠村村弄丙小屯12号屯</t>
  </si>
  <si>
    <t>15777806804</t>
  </si>
  <si>
    <t>下肥屯8号</t>
  </si>
  <si>
    <t>大化县县七百弄乡弄雄村村下肥屯8号屯</t>
  </si>
  <si>
    <t>13877824015</t>
  </si>
  <si>
    <t>路435号</t>
  </si>
  <si>
    <t>大化县县大化镇乡红电南村路435号屯</t>
  </si>
  <si>
    <t>15296078178</t>
  </si>
  <si>
    <t>甘场屯</t>
  </si>
  <si>
    <t>大化县县共和乡乡古乔村村甘场屯屯</t>
  </si>
  <si>
    <t>15277782971</t>
  </si>
  <si>
    <t>妙圩村</t>
  </si>
  <si>
    <t>六茂屯16-1号</t>
  </si>
  <si>
    <t>马山县县周鹿镇乡妙圩村村六茂屯16-1号屯</t>
  </si>
  <si>
    <t>14795570751</t>
  </si>
  <si>
    <t>729号</t>
  </si>
  <si>
    <t>大化县县兴化路乡729号村0屯</t>
  </si>
  <si>
    <t>13977859081</t>
  </si>
  <si>
    <t>良米屯21号</t>
  </si>
  <si>
    <t>大化县县北景乡乡六华村村良米屯21号屯</t>
  </si>
  <si>
    <t>15078612845</t>
  </si>
  <si>
    <t>布帮二屯</t>
  </si>
  <si>
    <t>大化县县岩滩镇乡古龙村村布帮二屯屯</t>
  </si>
  <si>
    <t>13713939190</t>
  </si>
  <si>
    <t>下楼屯9号</t>
  </si>
  <si>
    <t>大化县县大化镇乡亮山村村下楼屯9号屯</t>
  </si>
  <si>
    <t>18077897907</t>
  </si>
  <si>
    <t>同内屯</t>
  </si>
  <si>
    <t>大化县县北景镇乡平方村村同内屯屯</t>
  </si>
  <si>
    <t>谭小英</t>
  </si>
  <si>
    <t>451229200410133928</t>
  </si>
  <si>
    <t>韦美任</t>
  </si>
  <si>
    <t>坡兰屯</t>
  </si>
  <si>
    <t>15807783929</t>
  </si>
  <si>
    <t>街一巷013号</t>
  </si>
  <si>
    <t>大化县县江南乡乡江洲村村街一巷013号屯</t>
  </si>
  <si>
    <t>13025822658</t>
  </si>
  <si>
    <t>东社屯40号</t>
  </si>
  <si>
    <t>大化县县江南乡乡江洲村村东社屯40号屯</t>
  </si>
  <si>
    <t>13670701147</t>
  </si>
  <si>
    <t>古存屯1号</t>
  </si>
  <si>
    <t>17807835480</t>
  </si>
  <si>
    <t>赶内屯6号</t>
  </si>
  <si>
    <t>大化县县大化镇乡大调村村赶内屯6号屯</t>
  </si>
  <si>
    <t>13788180740</t>
  </si>
  <si>
    <t>324号</t>
  </si>
  <si>
    <t>大化县县大化镇乡兴化路村324号屯</t>
  </si>
  <si>
    <t>13397797005</t>
  </si>
  <si>
    <t>18174939046</t>
  </si>
  <si>
    <t>板旧屯5号</t>
  </si>
  <si>
    <t>大化县县六也乡乡春贵村村板旧屯5号屯</t>
  </si>
  <si>
    <t>18776877927</t>
  </si>
  <si>
    <t>三京屯13号</t>
  </si>
  <si>
    <t>大化县县大化镇乡城内村村三京屯13号屯</t>
  </si>
  <si>
    <t>韦林爝</t>
  </si>
  <si>
    <t>452731200411034833</t>
  </si>
  <si>
    <t>韦晓兰</t>
  </si>
  <si>
    <t>对面屯6号</t>
  </si>
  <si>
    <t>大化县县大化镇乡景山村村对面屯6号屯</t>
  </si>
  <si>
    <t>451229200406260027</t>
  </si>
  <si>
    <t>韦学</t>
  </si>
  <si>
    <t>局亮屯17号</t>
  </si>
  <si>
    <t>大化县县大化镇乡亮山村村局亮屯17号屯</t>
  </si>
  <si>
    <t>城北二</t>
  </si>
  <si>
    <t>巷75号</t>
  </si>
  <si>
    <t>大化县县大化镇乡城北二村巷75号屯</t>
  </si>
  <si>
    <t>18278865595</t>
  </si>
  <si>
    <t>玻二屯17号</t>
  </si>
  <si>
    <t>大化县县大化镇乡景山村村玻二屯17号屯</t>
  </si>
  <si>
    <t>15878292486</t>
  </si>
  <si>
    <t>弄尾屯</t>
  </si>
  <si>
    <t>大化县县雅龙乡乡竹山村村弄尾屯屯</t>
  </si>
  <si>
    <t>18707783997</t>
  </si>
  <si>
    <t>18278872982</t>
  </si>
  <si>
    <t>弄塘屯</t>
  </si>
  <si>
    <t>大化县县六也乡乡边弄村村弄塘屯屯</t>
  </si>
  <si>
    <t>13481868250</t>
  </si>
  <si>
    <t>敢一屯9号</t>
  </si>
  <si>
    <t>大化县县大化镇乡上旗村村敢一屯9号屯</t>
  </si>
  <si>
    <t>18877897486</t>
  </si>
  <si>
    <t>巴羊屯</t>
  </si>
  <si>
    <t>大化县县大化镇乡龙口村村巴羊屯屯</t>
  </si>
  <si>
    <t>13737909758</t>
  </si>
  <si>
    <t>建卜屯</t>
  </si>
  <si>
    <t>大化县县大化镇乡亮山村村建卜屯屯</t>
  </si>
  <si>
    <t>18977894206</t>
  </si>
  <si>
    <t>弄力二队14号</t>
  </si>
  <si>
    <t>大化县县百马乡乡百马村村弄力二队14号屯</t>
  </si>
  <si>
    <t>19976127327</t>
  </si>
  <si>
    <t>丹勾屯6号</t>
  </si>
  <si>
    <t>大化县县六也乡乡春贵村村丹勾屯6号屯</t>
  </si>
  <si>
    <t>15277894229</t>
  </si>
  <si>
    <t>卡令屯</t>
  </si>
  <si>
    <t>大化县县古文乡乡茂林村村卡令屯屯</t>
  </si>
  <si>
    <t>18777845865</t>
  </si>
  <si>
    <t>大化县县北景乡乡弄冠村村弄强屯屯</t>
  </si>
  <si>
    <t>村长洞屯3号</t>
  </si>
  <si>
    <t>大化县县七百弄乡乡保上村村长洞屯3号屯</t>
  </si>
  <si>
    <t>地苏镇</t>
  </si>
  <si>
    <t>镇兴村</t>
  </si>
  <si>
    <t>弄巴队13号</t>
  </si>
  <si>
    <t>都安县县地苏镇乡镇兴村村弄巴队13号屯</t>
  </si>
  <si>
    <t>刁社屯20号</t>
  </si>
  <si>
    <t>大化县县大化镇乡春兴村村刁社屯20号屯</t>
  </si>
  <si>
    <t>红河屯8号</t>
  </si>
  <si>
    <t>大化县县大化镇乡古感村村红河屯8号屯</t>
  </si>
  <si>
    <t>羌圩街一屯</t>
  </si>
  <si>
    <t>大化县县羌圩乡乡羌圩村村羌圩街一屯屯</t>
  </si>
  <si>
    <t>大化电</t>
  </si>
  <si>
    <t>厂6栋1单元4楼</t>
  </si>
  <si>
    <t>大化县县大化镇乡大化电村厂6栋1单元4楼屯</t>
  </si>
  <si>
    <t>荣华路</t>
  </si>
  <si>
    <t>91号</t>
  </si>
  <si>
    <t>大化县县大化镇乡荣华路村91号屯</t>
  </si>
  <si>
    <t>坡连屯</t>
  </si>
  <si>
    <t>大化县县乙圩乡乡果好村村坡连屯屯</t>
  </si>
  <si>
    <t>下等屯4号</t>
  </si>
  <si>
    <t>大化县县百马乡乡同社村村下等屯4号屯</t>
  </si>
  <si>
    <t>说欢屯22号</t>
  </si>
  <si>
    <t>百马街上168号</t>
  </si>
  <si>
    <t>大化县县百马乡乡百马村村百马街上168号屯</t>
  </si>
  <si>
    <t>双内宿屯</t>
  </si>
  <si>
    <t>大化县县六也乡乡豆也村村双内宿屯屯</t>
  </si>
  <si>
    <t>弄东屯16号</t>
  </si>
  <si>
    <t>大化县县七百弄乡弄腾村村弄东屯16号屯</t>
  </si>
  <si>
    <t>板下屯</t>
  </si>
  <si>
    <t>大化县县北景镇乡板兰村村板下屯屯</t>
  </si>
  <si>
    <t>建卜屯7号</t>
  </si>
  <si>
    <t>大化县县大化镇乡亮山村村建卜屯7号屯</t>
  </si>
  <si>
    <t>弄外屯</t>
  </si>
  <si>
    <t>大化县县雅龙乡乡胜利村村弄力屯屯</t>
  </si>
  <si>
    <t>弄噜屯</t>
  </si>
  <si>
    <t>那料村</t>
  </si>
  <si>
    <t>教场屯55-2号</t>
  </si>
  <si>
    <t>马山县县乔利乡乡那料村村教场屯55-2号屯</t>
  </si>
  <si>
    <t>南路139号</t>
  </si>
  <si>
    <t>大化县县大化镇乡红电街村南路139号屯</t>
  </si>
  <si>
    <t>兰香屯</t>
  </si>
  <si>
    <t>大化县县共和乡乡中良村村兰香屯屯</t>
  </si>
  <si>
    <t>大化县县六也乡乡茶油村村板江屯屯</t>
  </si>
  <si>
    <t>村弄兰屯</t>
  </si>
  <si>
    <t>雅涵屯19号</t>
  </si>
  <si>
    <t>大化县县六也乡乡豆也村村雅涵屯19号屯</t>
  </si>
  <si>
    <t>下恒屯13号</t>
  </si>
  <si>
    <t>大化县县板升乡乡三洞村村下恒屯13号屯</t>
  </si>
  <si>
    <t>南江屯</t>
  </si>
  <si>
    <t>大化县县羌圩乡乡艾圩村村南江屯屯</t>
  </si>
  <si>
    <t>同泽屯9号</t>
  </si>
  <si>
    <t>大化县县百马乡乡永靖村村同泽屯9号屯</t>
  </si>
  <si>
    <t>路三巷一里47号</t>
  </si>
  <si>
    <t>大化县县大化镇乡城北西村路三巷一里47号屯</t>
  </si>
  <si>
    <t>六雷村</t>
  </si>
  <si>
    <t>坂内屯2号</t>
  </si>
  <si>
    <t>大化县县六也乡乡六雷村村坂内屯2号屯</t>
  </si>
  <si>
    <t>弄一屯</t>
  </si>
  <si>
    <t>大化县县北景镇乡弄冠村村弄一屯屯</t>
  </si>
  <si>
    <t>潘小明</t>
  </si>
  <si>
    <t>450124200501200921</t>
  </si>
  <si>
    <t>新屯77号</t>
  </si>
  <si>
    <t>马山县县林圩镇乡东庄村村新屯77号屯</t>
  </si>
  <si>
    <t>怀合村</t>
  </si>
  <si>
    <t>合力屯</t>
  </si>
  <si>
    <t>大化县县古河乡乡怀合村村合力屯屯</t>
  </si>
  <si>
    <t>弄吞屯</t>
  </si>
  <si>
    <t>大化县县雅龙乡乡镇西村村弄吞屯屯</t>
  </si>
  <si>
    <t>那力屯19号</t>
  </si>
  <si>
    <t>大化县县岩滩镇乡常吉村村那力屯19号屯</t>
  </si>
  <si>
    <t>大化县县雅龙乡乡胜利村村弄外屯屯</t>
  </si>
  <si>
    <t>刁兰屯</t>
  </si>
  <si>
    <t>大化县县大化镇乡达悟村村刁兰屯屯</t>
  </si>
  <si>
    <t>下平屯</t>
  </si>
  <si>
    <t>大化县县大化镇乡城内村村下平屯屯</t>
  </si>
  <si>
    <t>伏浪屯13号</t>
  </si>
  <si>
    <t>大化县县贡川乡乡清坡村村伏浪屯13号屯</t>
  </si>
  <si>
    <t>弄留屯</t>
  </si>
  <si>
    <t>大化县县六也乡乡豆也村村弄留屯屯</t>
  </si>
  <si>
    <t>内二屯</t>
  </si>
  <si>
    <t>大化县县大化镇乡上旗村村内二屯屯</t>
  </si>
  <si>
    <t>弄念屯</t>
  </si>
  <si>
    <t>大化县县雅龙乡乡林茂村村弄念屯屯</t>
  </si>
  <si>
    <t>那瑞屯135号</t>
  </si>
  <si>
    <t>大化县县江南乡乡发瑞村村那瑞屯135号屯</t>
  </si>
  <si>
    <t>都岩路34号</t>
  </si>
  <si>
    <t>大化县县都阳镇乡都阳村村都岩路34号屯</t>
  </si>
  <si>
    <t>板甘屯58号</t>
  </si>
  <si>
    <t>大化县县都阳镇乡尚武村村板甘屯58号屯</t>
  </si>
  <si>
    <t>板才屯09号</t>
  </si>
  <si>
    <t>大化县县北景镇乡汉达村村板才屯09号屯</t>
  </si>
  <si>
    <t>下东屯</t>
  </si>
  <si>
    <t>大化县县岩滩镇乡下皇村村下东屯屯</t>
  </si>
  <si>
    <t>古思路51号</t>
  </si>
  <si>
    <t>大化县县大化镇乡红电街村古思路51号屯</t>
  </si>
  <si>
    <t>板新屯38号</t>
  </si>
  <si>
    <t>大元屯52号</t>
  </si>
  <si>
    <t>大化县县大化镇乡古感村村大元屯52号屯</t>
  </si>
  <si>
    <t>乃良村</t>
  </si>
  <si>
    <t>大化县县古文乡乡乃良村村弄荣屯屯</t>
  </si>
  <si>
    <t>弄美屯</t>
  </si>
  <si>
    <t>大化县县大化镇乡春兴村村弄美屯屯</t>
  </si>
  <si>
    <t>上山屯32号</t>
  </si>
  <si>
    <t>大化县县板升乡乡弄从村村上山屯32号屯</t>
  </si>
  <si>
    <t>新力屯</t>
  </si>
  <si>
    <t>大化县县六也乡乡弄茶村村新力屯屯</t>
  </si>
  <si>
    <t>拉上屯13号</t>
  </si>
  <si>
    <t>大化县县百马乡乡六任村村拉上屯13号屯</t>
  </si>
  <si>
    <t>石终鸣</t>
  </si>
  <si>
    <t>451229200411153621</t>
  </si>
  <si>
    <t>石胜茂</t>
  </si>
  <si>
    <t>弄阶屯11号</t>
  </si>
  <si>
    <t>大化县县北景乡乡安兰村村弄阶屯11号屯</t>
  </si>
  <si>
    <t>弄规屯9号</t>
  </si>
  <si>
    <t>大化县县雅龙乡乡竹山村村弄规屯9号屯</t>
  </si>
  <si>
    <t>上平屯26号</t>
  </si>
  <si>
    <t>大化县县大化镇乡城内村村上平屯26号屯</t>
  </si>
  <si>
    <t>弄项屯7号</t>
  </si>
  <si>
    <t>大化县县江南乡乡陇丘村村楼下屯屯</t>
  </si>
  <si>
    <t>大化县县北景镇乡汉达村村弄才屯屯</t>
  </si>
  <si>
    <t>美闷屯</t>
  </si>
  <si>
    <t>大化县县古文乡乡义和村村美闷屯屯</t>
  </si>
  <si>
    <t>上雷屯</t>
  </si>
  <si>
    <t>大化县县贡川乡乡清坡村村上雷屯屯</t>
  </si>
  <si>
    <t>后洞屯11号</t>
  </si>
  <si>
    <t>大化县县板升乡乡弄丛村村后洞屯11号屯</t>
  </si>
  <si>
    <t>弄怀屯6号</t>
  </si>
  <si>
    <t>大化县县北景镇乡六华村村弄怀屯6号屯</t>
  </si>
  <si>
    <t>兰朋二屯</t>
  </si>
  <si>
    <t>大化县县板升乡乡弄立村村兰朋二屯屯</t>
  </si>
  <si>
    <t>上达屯</t>
  </si>
  <si>
    <t>大化县县北景镇乡汉达村村上达屯屯</t>
  </si>
  <si>
    <t>五龙屯</t>
  </si>
  <si>
    <t>大化县县雅龙乡乡林茂村村五龙屯屯</t>
  </si>
  <si>
    <t>勤下屯4号</t>
  </si>
  <si>
    <t>大化县县大化镇乡大调村村勤下屯4号屯</t>
  </si>
  <si>
    <t>大化县县雅龙乡乡镇西村村弄卜屯屯</t>
  </si>
  <si>
    <t>单怀屯9号</t>
  </si>
  <si>
    <t>大化县县贡川乡乡清坡村村单怀屯9号屯</t>
  </si>
  <si>
    <t>文化北</t>
  </si>
  <si>
    <t>路五巷二里8号</t>
  </si>
  <si>
    <t>大化县县大化镇乡文化北村路五巷二里8号屯</t>
  </si>
  <si>
    <t>中良小</t>
  </si>
  <si>
    <t>学</t>
  </si>
  <si>
    <t>大化县县共和乡乡中良小村学屯</t>
  </si>
  <si>
    <t>丹扁屯9号</t>
  </si>
  <si>
    <t>大化县县六也乡乡边弄村村丹扁屯9号屯</t>
  </si>
  <si>
    <t>弄么屯</t>
  </si>
  <si>
    <t>大化县县江南乡乡合民村村弄么屯屯</t>
  </si>
  <si>
    <t>弄胡屯</t>
  </si>
  <si>
    <t>大化县县雅龙乡乡镇西村村弄胡屯屯</t>
  </si>
  <si>
    <t>大化县县岩滩乡吉发村吉鸾屯</t>
  </si>
  <si>
    <t>弄确屯</t>
  </si>
  <si>
    <t>古法屯</t>
  </si>
  <si>
    <t>大化县县江南乡乡尝梅村村古法屯屯</t>
  </si>
  <si>
    <t>八好屯</t>
  </si>
  <si>
    <t>大化县县板升乡乡八好村村八好屯屯</t>
  </si>
  <si>
    <t>弄地</t>
  </si>
  <si>
    <t>大化县县雅龙乡乡胜利村村弄地屯</t>
  </si>
  <si>
    <t>坡寨屯</t>
  </si>
  <si>
    <t>马山县县周鹿镇乡石塘村村坡寨屯屯</t>
  </si>
  <si>
    <t>大化县县百马乡乡百马村村那洪屯</t>
  </si>
  <si>
    <t>巴龙屯</t>
  </si>
  <si>
    <t>大化县县北景镇乡那色村村巴龙屯屯</t>
  </si>
  <si>
    <t>49号</t>
  </si>
  <si>
    <t>大化县县大化镇乡文昌西路村49号屯</t>
  </si>
  <si>
    <t>板新屯</t>
  </si>
  <si>
    <t>大化县县大化镇乡流水村村板新屯屯</t>
  </si>
  <si>
    <t>大化县县雅龙乡红日村弄益屯</t>
  </si>
  <si>
    <t>弄着屯</t>
  </si>
  <si>
    <t>大化县县大化镇乡春兴村村弄着屯屯</t>
  </si>
  <si>
    <t>赶内屯</t>
  </si>
  <si>
    <t>大化县县大化镇乡大调村村赶内屯屯</t>
  </si>
  <si>
    <t>板甘屯</t>
  </si>
  <si>
    <t>大化县县都阳镇乡尚武村村板甘屯屯</t>
  </si>
  <si>
    <t>大化县县大化镇乡双排村村东盆屯</t>
  </si>
  <si>
    <t>下拉屯</t>
  </si>
  <si>
    <t>大化县县六也乡乡弄茶村村下拉屯屯</t>
  </si>
  <si>
    <t>西元路</t>
  </si>
  <si>
    <t>11巷4号</t>
  </si>
  <si>
    <t>大化县县大化镇乡西元路村11巷4号屯</t>
  </si>
  <si>
    <t>大化县县北景乡乡安兰村村卡英屯屯</t>
  </si>
  <si>
    <t>平果县</t>
  </si>
  <si>
    <t>平果县县榜圩乡0村0屯</t>
  </si>
  <si>
    <t>乡戈从</t>
  </si>
  <si>
    <t>村弄奖屯36号</t>
  </si>
  <si>
    <t>大化县县七百弄乡乡戈从村村弄奖屯36号屯</t>
  </si>
  <si>
    <t>那买屯</t>
  </si>
  <si>
    <t>大化县县乙圩乡乡巴岩村村那买屯屯</t>
  </si>
  <si>
    <t>戈二屯12号</t>
  </si>
  <si>
    <t>大化县县板升乡乡弄冠村村戈二屯12号屯</t>
  </si>
  <si>
    <t>内局屯</t>
  </si>
  <si>
    <t>大化县县大化镇乡达悟村村内局屯屯</t>
  </si>
  <si>
    <t>却洲屯11号</t>
  </si>
  <si>
    <t>大化县县江南乡乡江洲村村却洲屯11号屯</t>
  </si>
  <si>
    <t>勤祥屯27号</t>
  </si>
  <si>
    <t>大化县县大化镇乡流水村村勤祥屯27号屯</t>
  </si>
  <si>
    <t>古祥屯10号</t>
  </si>
  <si>
    <t>花眉屯3号</t>
  </si>
  <si>
    <t>大化县县七百弄乡戈从村村花眉屯3号屯</t>
  </si>
  <si>
    <t>巴号屯</t>
  </si>
  <si>
    <t>大化县县板升乡乡弄丛村村巴号屯屯</t>
  </si>
  <si>
    <t>上思县</t>
  </si>
  <si>
    <t>公正乡</t>
  </si>
  <si>
    <t>东安村</t>
  </si>
  <si>
    <t>二队</t>
  </si>
  <si>
    <t>上思县县公正乡乡东安村村二队屯</t>
  </si>
  <si>
    <t>重庆市</t>
  </si>
  <si>
    <t>开州区</t>
  </si>
  <si>
    <t>三汇口</t>
  </si>
  <si>
    <t>乡永乐村组89号</t>
  </si>
  <si>
    <t>曾屯65号</t>
  </si>
  <si>
    <t>大化县县都阳镇乡满江村村曾屯65号屯</t>
  </si>
  <si>
    <t>曾屯80号</t>
  </si>
  <si>
    <t>大化县县都阳镇乡满江村村曾屯80号屯</t>
  </si>
  <si>
    <t>刁社屯11号</t>
  </si>
  <si>
    <t>大化县县大化镇乡春兴村村刁社屯11号屯</t>
  </si>
  <si>
    <t>巴达屯</t>
  </si>
  <si>
    <t>大化县县雅龙乡乡镇西村村巴达屯屯</t>
  </si>
  <si>
    <t>大化县县雅龙乡乡雅林村村弄鲁屯屯</t>
  </si>
  <si>
    <t>朝屯23号</t>
  </si>
  <si>
    <t>大化县县板升乡乡弄勇村村朝屯23号屯</t>
  </si>
  <si>
    <t>吾章甲</t>
  </si>
  <si>
    <t>二屯</t>
  </si>
  <si>
    <t>大化县县古文乡乡吾章甲村二屯屯</t>
  </si>
  <si>
    <t>百隘屯</t>
  </si>
  <si>
    <t>大化县县北景镇乡六华村村百隘屯屯</t>
  </si>
  <si>
    <t>古龙下屯</t>
  </si>
  <si>
    <t>大化县县岩滩镇乡古龙村村古龙下屯屯</t>
  </si>
  <si>
    <t>二巷16号</t>
  </si>
  <si>
    <t>大化县县大化镇乡新民路村二巷16号屯</t>
  </si>
  <si>
    <t>六德屯</t>
  </si>
  <si>
    <t>大化县县北景镇乡京屯村村六德屯屯</t>
  </si>
  <si>
    <t>村弄托屯5号</t>
  </si>
  <si>
    <t>大化县县七百弄乡乡弄腾村村弄托屯5号屯</t>
  </si>
  <si>
    <t>那感屯6号</t>
  </si>
  <si>
    <t>那玩屯19号</t>
  </si>
  <si>
    <t>大化县县大化镇乡景山村村那玩屯19号屯</t>
  </si>
  <si>
    <t>龙门屯</t>
  </si>
  <si>
    <t>大化县县共和乡乡弄乐村村龙门屯屯</t>
  </si>
  <si>
    <t>56号</t>
  </si>
  <si>
    <t>大化县县羌圩乡乡羌圩街村56号屯</t>
  </si>
  <si>
    <t>城郊开</t>
  </si>
  <si>
    <t>发区龙</t>
  </si>
  <si>
    <t>泉分场12号</t>
  </si>
  <si>
    <t>大化县县城郊开乡发区龙村泉分场12号屯</t>
  </si>
  <si>
    <t>北景街155号</t>
  </si>
  <si>
    <t>大化县县北景镇乡那色村村北景街155号屯</t>
  </si>
  <si>
    <t>200371</t>
  </si>
  <si>
    <t>弄料屯29号</t>
  </si>
  <si>
    <t>汉上屯2号</t>
  </si>
  <si>
    <t>大化县县共和乡乡中良村村汉上屯2号屯</t>
  </si>
  <si>
    <t>龙林屯</t>
  </si>
  <si>
    <t>大化县县江南乡乡尝梅村村龙林屯屯</t>
  </si>
  <si>
    <t>坡尺村</t>
  </si>
  <si>
    <t>弄绸屯</t>
  </si>
  <si>
    <t>大化县县古河乡乡坡尺村村弄绸屯屯</t>
  </si>
  <si>
    <t>路福景</t>
  </si>
  <si>
    <t>花园一栋四单元301房</t>
  </si>
  <si>
    <t>大化县县红电南乡路福景村花园一栋四单元301房屯</t>
  </si>
  <si>
    <t>村弄外下屯1号</t>
  </si>
  <si>
    <t>大化县县七百弄乡乡弄腾村村弄外下屯1号屯</t>
  </si>
  <si>
    <t>江滨北</t>
  </si>
  <si>
    <t>路西段198号区2</t>
  </si>
  <si>
    <t>大化县县大化镇乡江滨北村路西段198号区2屯</t>
  </si>
  <si>
    <t>那平屯31号</t>
  </si>
  <si>
    <t>丹丈屯50号</t>
  </si>
  <si>
    <t>大化县县大化镇乡城内村村丹丈屯50号屯</t>
  </si>
  <si>
    <t>双内屯</t>
  </si>
  <si>
    <t>大化县县六也乡乡豆也村村双内屯屯</t>
  </si>
  <si>
    <t>弄华屯</t>
  </si>
  <si>
    <t>大化县县雅龙乡乡镇西村村弄华屯屯</t>
  </si>
  <si>
    <t>那先屯</t>
  </si>
  <si>
    <t>大化县县羌圩乡乡坡马村村那先屯屯</t>
  </si>
  <si>
    <t>那洪屯</t>
  </si>
  <si>
    <t>大化县县羌圩乡乡洪筹村村那洪屯屯</t>
  </si>
  <si>
    <t>大化县县都阳镇乡双福村吉屯屯</t>
  </si>
  <si>
    <t>板江屯3号</t>
  </si>
  <si>
    <t>大化县县大化镇乡流水村村板江屯3号屯</t>
  </si>
  <si>
    <t>坡永屯</t>
  </si>
  <si>
    <t>大化县县乙圩乡乡常怀村村坡永屯屯</t>
  </si>
  <si>
    <t>周水村</t>
  </si>
  <si>
    <t>伏歪屯112号</t>
  </si>
  <si>
    <t>马山县县周鹿镇乡周水村村伏歪屯112号屯</t>
  </si>
  <si>
    <t>龙流屯</t>
  </si>
  <si>
    <t>大化县县共和乡乡颁桃村村龙流屯屯</t>
  </si>
  <si>
    <t>弄割屯2号</t>
  </si>
  <si>
    <t>大化县县雅龙乡乡温和村村弄割屯2号屯</t>
  </si>
  <si>
    <t>百旺镇</t>
  </si>
  <si>
    <t>百旺移民区</t>
  </si>
  <si>
    <t>那毛屯7号</t>
  </si>
  <si>
    <t>那贯屯</t>
  </si>
  <si>
    <t>大化县县都阳镇乡都阳村村那贯屯屯</t>
  </si>
  <si>
    <t>弄袍屯</t>
  </si>
  <si>
    <t>布康屯</t>
  </si>
  <si>
    <t>大化县县共和乡乡颁桃村村布康屯屯</t>
  </si>
  <si>
    <t>中一屯14号</t>
  </si>
  <si>
    <t>大化县县大化镇乡流水村村中一屯14号屯</t>
  </si>
  <si>
    <t>甘怀屯53号</t>
  </si>
  <si>
    <t>大化县县岩滩镇乡下皇村村甘怀屯53号屯</t>
  </si>
  <si>
    <t>财政所</t>
  </si>
  <si>
    <t>709号</t>
  </si>
  <si>
    <t>上岸屯7号</t>
  </si>
  <si>
    <t>大化县县百马乡乡永靖村村上岸屯7号屯</t>
  </si>
  <si>
    <t>弄棉屯17号</t>
  </si>
  <si>
    <t>大化七县七百弄乡乡弄腾村村弄棉屯17号屯</t>
  </si>
  <si>
    <t>弄楼屯36号</t>
  </si>
  <si>
    <t>巴岩屯</t>
  </si>
  <si>
    <t>本福屯一队37号</t>
  </si>
  <si>
    <t>大化县县乙圩乡乡巴岩屯村本福屯一队37号屯</t>
  </si>
  <si>
    <t>弄洋屯17号</t>
  </si>
  <si>
    <t>14巷1号</t>
  </si>
  <si>
    <t>大化县县大化镇乡新民路村14巷1号屯</t>
  </si>
  <si>
    <t>弄歪屯</t>
  </si>
  <si>
    <t>大化县县七百弄乡乡弄腾村村弄歪屯屯</t>
  </si>
  <si>
    <t>姜圩乡</t>
  </si>
  <si>
    <t>大化县县姜圩乡乡健康村村六而屯屯</t>
  </si>
  <si>
    <t>歪线屯11号</t>
  </si>
  <si>
    <t>大化县县七百弄乡乡弄良村村歪线屯11号屯</t>
  </si>
  <si>
    <t>古料屯8号</t>
  </si>
  <si>
    <t>大化县县六也乡乡边弄村村古料屯8号屯</t>
  </si>
  <si>
    <t>上欢屯</t>
  </si>
  <si>
    <t>大化县县乙圩乡乡巴岩村村上欢屯屯</t>
  </si>
  <si>
    <t>坡楼下屯</t>
  </si>
  <si>
    <t>大化县县岩滩镇乡吉发村村坡楼下屯屯</t>
  </si>
  <si>
    <t>拉烈乡</t>
  </si>
  <si>
    <t>镇侓达村</t>
  </si>
  <si>
    <t>加升队3号</t>
  </si>
  <si>
    <t>都安县县拉烈乡乡镇侓达村村加升队3号屯</t>
  </si>
  <si>
    <t>城二屯</t>
  </si>
  <si>
    <t>大化县县大化镇乡达悟村村城二屯屯</t>
  </si>
  <si>
    <t>四巷44号</t>
  </si>
  <si>
    <t>大化县县大化镇乡新民路村四巷44号屯</t>
  </si>
  <si>
    <t>良力屯</t>
  </si>
  <si>
    <t>大化县县乙圩乡乡常怀村村良力屯屯</t>
  </si>
  <si>
    <t>弄朝屯43号</t>
  </si>
  <si>
    <t>大化县县板升乡乡弄勇村村弄朝屯43号屯</t>
  </si>
  <si>
    <t>那马屯</t>
  </si>
  <si>
    <t>大化县县岩滩镇乡常吉村村那马屯屯</t>
  </si>
  <si>
    <t>弄标屯</t>
  </si>
  <si>
    <t>大化县县七百弄乡乡弄平村村弄标屯屯</t>
  </si>
  <si>
    <t>白马乡</t>
  </si>
  <si>
    <t>单养屯15号</t>
  </si>
  <si>
    <t>大化县县百马乡乡同社村村单养屯15号屯</t>
  </si>
  <si>
    <t>流水 村</t>
  </si>
  <si>
    <t>古瑶屯22号</t>
  </si>
  <si>
    <t>大化县县大化镇乡流水 村村古瑶屯22号屯</t>
  </si>
  <si>
    <t>陇汉村</t>
  </si>
  <si>
    <t>龙咩屯</t>
  </si>
  <si>
    <t>大化县江南乡乡陇汉村村龙咩屯屯</t>
  </si>
  <si>
    <t>达上屯66号</t>
  </si>
  <si>
    <t>大化县县贡川乡乡贡川村村达上屯66号屯</t>
  </si>
  <si>
    <t>选三屯14号</t>
  </si>
  <si>
    <t>大化县县江南乡乡尝梅村村选三屯14号屯</t>
  </si>
  <si>
    <t>弄同屯15号</t>
  </si>
  <si>
    <t>北景街407号</t>
  </si>
  <si>
    <t>大化县县北景镇乡那色村村北景街407号屯</t>
  </si>
  <si>
    <t>六二屯</t>
  </si>
  <si>
    <t>大化县县六也乡乡六累村村六二屯屯</t>
  </si>
  <si>
    <t>巴纳屯</t>
  </si>
  <si>
    <t>大化县县乙圩乡乡乙圩村村巴纳屯屯</t>
  </si>
  <si>
    <t>巴丁屯9号</t>
  </si>
  <si>
    <t>大化县县雅龙乡乡温和村村巴丁屯9号屯</t>
  </si>
  <si>
    <t>古情屯5号</t>
  </si>
  <si>
    <t>大化县县百马乡乡同社村村古情屯5号屯</t>
  </si>
  <si>
    <t>大化县县七百弄乡乡弄合村村弄石屯屯</t>
  </si>
  <si>
    <t>平社屯</t>
  </si>
  <si>
    <t>大化县县北景镇乡平方村村平社屯屯</t>
  </si>
  <si>
    <t>166号</t>
  </si>
  <si>
    <t>大化县县大化镇乡育才路村166号屯</t>
  </si>
  <si>
    <t>单宁屯</t>
  </si>
  <si>
    <t>大化县县雅龙乡乡宏伟村村单宁屯屯</t>
  </si>
  <si>
    <t>弄昌屯</t>
  </si>
  <si>
    <t>弄坉屯</t>
  </si>
  <si>
    <t>大化县县古文乡乡乃良村村弄坉屯屯</t>
  </si>
  <si>
    <t>弄朝屯13号</t>
  </si>
  <si>
    <t>内2屯</t>
  </si>
  <si>
    <t>大化县县大化镇乡上旗村村内2屯屯</t>
  </si>
  <si>
    <t>大化县县乙圩乡乡巴追村村那兴屯屯</t>
  </si>
  <si>
    <t>坛沙村</t>
  </si>
  <si>
    <t>那说屯7号</t>
  </si>
  <si>
    <t>马山县县周鹿镇乡坛沙村村那说屯7号屯</t>
  </si>
  <si>
    <t>大化县县雅龙乡乡林茂村村合心屯2号屯</t>
  </si>
  <si>
    <t>弄查屯20号</t>
  </si>
  <si>
    <t>大化县县板升乡乡弄纳村村弄查屯20号屯</t>
  </si>
  <si>
    <t>上林屯5号</t>
  </si>
  <si>
    <t>路15号</t>
  </si>
  <si>
    <t>大化县县大化镇乡文昌西村路15号屯</t>
  </si>
  <si>
    <t>吴星屯</t>
  </si>
  <si>
    <t>大化县县古河乡乡四联村村吴星屯屯</t>
  </si>
  <si>
    <t>仪一屯</t>
  </si>
  <si>
    <t>大化县县古文乡乡茂林村村仪一屯屯</t>
  </si>
  <si>
    <t>丹阳村</t>
  </si>
  <si>
    <t>弄东屯11号</t>
  </si>
  <si>
    <t>都安县县地苏镇乡丹阳村村弄东屯11号屯</t>
  </si>
  <si>
    <t>兰朋二屯31号</t>
  </si>
  <si>
    <t>坡所屯</t>
  </si>
  <si>
    <t>大化县县七百弄乡乡苦竹村村坡所屯屯</t>
  </si>
  <si>
    <t>亮上屯33号</t>
  </si>
  <si>
    <t>大化县县六也乡乡加司村村亮上屯33号屯</t>
  </si>
  <si>
    <t>红河屯14号</t>
  </si>
  <si>
    <t>大化县县大化镇乡古感村村红河屯14号屯</t>
  </si>
  <si>
    <t>大化县县江南乡乡九怀村村古仇屯屯</t>
  </si>
  <si>
    <t>弄等屯</t>
  </si>
  <si>
    <t>大化县县七百弄乡保上村村弄等屯屯</t>
  </si>
  <si>
    <t>新二屯</t>
  </si>
  <si>
    <t>大化县县六也乡乡豆也村村新二屯屯</t>
  </si>
  <si>
    <t>兰朋屯</t>
  </si>
  <si>
    <t>弄冠屯15号</t>
  </si>
  <si>
    <t>大化县县北景镇乡弄冠村村弄冠屯15号屯</t>
  </si>
  <si>
    <t>古法屯12号</t>
  </si>
  <si>
    <t>岩朝屯13号</t>
  </si>
  <si>
    <t>大化县县百马乡乡孟豆村村岩朝屯13号屯</t>
  </si>
  <si>
    <t>火烈屯</t>
  </si>
  <si>
    <t>大化县县古文乡乡义和村村火烈屯屯</t>
  </si>
  <si>
    <t>大化县县大化镇乡双排村村六流屯屯</t>
  </si>
  <si>
    <t>百龙滩</t>
  </si>
  <si>
    <t>镇龙昌</t>
  </si>
  <si>
    <t>村排那屯36-1号</t>
  </si>
  <si>
    <t>马山县县百龙滩乡镇龙昌村村排那屯36-1号屯</t>
  </si>
  <si>
    <t>弄桃</t>
  </si>
  <si>
    <t>弄腰</t>
  </si>
  <si>
    <t>弄阆屯21号</t>
  </si>
  <si>
    <t>大化县县板升乡乡弄冠村村弄阆屯21号屯</t>
  </si>
  <si>
    <t>巴烟屯</t>
  </si>
  <si>
    <t>大化县县古文乡乡乃良村村弄勒屯屯</t>
  </si>
  <si>
    <t>弄矿屯</t>
  </si>
  <si>
    <t>大化县县板升乡乡弄郎村村弄矿屯屯</t>
  </si>
  <si>
    <t>大化县县板升乡乡弄丛村村下山屯屯</t>
  </si>
  <si>
    <t>弄作屯</t>
  </si>
  <si>
    <t>大化县县七百弄乡弄腾村弄作屯屯</t>
  </si>
  <si>
    <t>红星屯84号</t>
  </si>
  <si>
    <t>同内屯6号</t>
  </si>
  <si>
    <t>大化县县北景镇乡平方村村同内屯6号屯</t>
  </si>
  <si>
    <t>大化县县北景镇乡那色村村0屯</t>
  </si>
  <si>
    <t>古上屯1号</t>
  </si>
  <si>
    <t>大化县县大化镇乡上旗村村古上屯1号屯</t>
  </si>
  <si>
    <t>皇一屯</t>
  </si>
  <si>
    <t>大化县县岩滩镇乡下皇村村皇一屯屯</t>
  </si>
  <si>
    <t>并屯一队14号</t>
  </si>
  <si>
    <t>大化县县百马乡乡永靖村村并屯一队14号屯</t>
  </si>
  <si>
    <t>重庆鞋店</t>
  </si>
  <si>
    <t>大化县县都阳镇乡红都街村重庆鞋店屯</t>
  </si>
  <si>
    <t>覃上屯37号</t>
  </si>
  <si>
    <t>大化县县贡川乡乡贡川村村覃上屯37号屯</t>
  </si>
  <si>
    <t>快上屯9号</t>
  </si>
  <si>
    <t>大化县县六也乡乡德礼村村快上屯9号屯</t>
  </si>
  <si>
    <t>上仰屯7号</t>
  </si>
  <si>
    <t>大化县县大化镇乡仁良村村上仰屯7号屯</t>
  </si>
  <si>
    <t>古方屯28号</t>
  </si>
  <si>
    <t>大化县县贡川乡乡什陇村村古方屯28号屯</t>
  </si>
  <si>
    <t>大化县县北景乡江栋村必力屯</t>
  </si>
  <si>
    <t>江东屯</t>
  </si>
  <si>
    <t>大化县县江南乡乡发瑞村村江东屯屯</t>
  </si>
  <si>
    <t>安那屯12号</t>
  </si>
  <si>
    <t>大化县县岩滩镇乡协合村村安那屯12号屯</t>
  </si>
  <si>
    <t>西二巷71号</t>
  </si>
  <si>
    <t>大化县县大化镇乡育才路村西二巷71号屯</t>
  </si>
  <si>
    <t>弄水屯</t>
  </si>
  <si>
    <t>大化县县雅龙乡乡雅林村村弄水屯屯</t>
  </si>
  <si>
    <t>弄间屯11号</t>
  </si>
  <si>
    <t>大化县县江南乡乡合民村村弄间屯11号屯</t>
  </si>
  <si>
    <t>上令二屯</t>
  </si>
  <si>
    <t>大化县县百马乡乡下和村村中团屯屯</t>
  </si>
  <si>
    <t>古肖屯55号</t>
  </si>
  <si>
    <t>大化县县大化镇乡古感村村古肖屯55号屯</t>
  </si>
  <si>
    <t>那天屯</t>
  </si>
  <si>
    <t>大化县县都阳镇乡加城村村那天屯屯</t>
  </si>
  <si>
    <t>龙着屯49号</t>
  </si>
  <si>
    <t>上令屯</t>
  </si>
  <si>
    <t>大化县县岩滩镇乡下皇村村上令屯屯</t>
  </si>
  <si>
    <t>红电西</t>
  </si>
  <si>
    <t>路一巷28号</t>
  </si>
  <si>
    <t>大化县县大化镇乡红电西村路一巷28号屯</t>
  </si>
  <si>
    <t>那利屯9号</t>
  </si>
  <si>
    <t>大化县县大化镇乡景山村村那利屯9号屯</t>
  </si>
  <si>
    <t>路东一巷三里7号</t>
  </si>
  <si>
    <t>大化县县大化镇乡建丰北村路东一巷三里7号屯</t>
  </si>
  <si>
    <t>白山屯25号</t>
  </si>
  <si>
    <t>大化县县大化镇乡春兴村村白山屯25号屯</t>
  </si>
  <si>
    <t>龙列屯</t>
  </si>
  <si>
    <t>大化县县江南乡乡陇汉村村龙列屯屯</t>
  </si>
  <si>
    <t>却伦屯</t>
  </si>
  <si>
    <t>大化县县羌圩乡乡健康村村却伦屯屯</t>
  </si>
  <si>
    <t>望阳曦</t>
  </si>
  <si>
    <t>龙湾住宅小区24号</t>
  </si>
  <si>
    <t>大化县县大化镇乡望阳曦村龙湾住宅小区24号屯</t>
  </si>
  <si>
    <t>板中屯</t>
  </si>
  <si>
    <t>大化县县大化镇乡景山村村板中屯屯</t>
  </si>
  <si>
    <t>弄牙屯2号</t>
  </si>
  <si>
    <t>大化县县百弄乡乡弄京村村弄牙屯2号屯</t>
  </si>
  <si>
    <t>龙流屯21号</t>
  </si>
  <si>
    <t>大化县县共和乡乡颁桃村村龙流屯21号屯</t>
  </si>
  <si>
    <t>红河屯16号</t>
  </si>
  <si>
    <t>大化县县大化镇乡达悟村村红河屯16号屯</t>
  </si>
  <si>
    <t>坡眉屯20-1号</t>
  </si>
  <si>
    <t>大化县县贡川乡乡等宦村村坡眉屯20-1号屯</t>
  </si>
  <si>
    <t>坡了屯77号</t>
  </si>
  <si>
    <t>大化县县大化镇乡坡了村村坡了屯77号屯</t>
  </si>
  <si>
    <t>六三屯14号</t>
  </si>
  <si>
    <t>大化县县六也乡乡六累村村六三屯14号屯</t>
  </si>
  <si>
    <t>弄洞屯</t>
  </si>
  <si>
    <t>大化县县北景镇乡可考村村弄洞屯屯</t>
  </si>
  <si>
    <t>农贸市场北巷22号</t>
  </si>
  <si>
    <t>大化县县大化镇乡红电街村农贸市场北巷22号屯</t>
  </si>
  <si>
    <t>红电南路21号</t>
  </si>
  <si>
    <t>大化县县大化镇乡红电街村红电南路21号屯</t>
  </si>
  <si>
    <t>中心街</t>
  </si>
  <si>
    <t>马山县县周鹿镇乡中心街村32号屯</t>
  </si>
  <si>
    <t>那利屯14号</t>
  </si>
  <si>
    <t>大化县县大化镇乡景山村村那利屯14号屯</t>
  </si>
  <si>
    <t>外下屯</t>
  </si>
  <si>
    <t>大化县县大化镇乡流水村村外下屯屯</t>
  </si>
  <si>
    <t>弄牛屯</t>
  </si>
  <si>
    <t>大化县县七百弄乡弄雄村村弄牛屯屯</t>
  </si>
  <si>
    <t>火上屯</t>
  </si>
  <si>
    <t>那马屯21号</t>
  </si>
  <si>
    <t>大化县县江南乡乡带林村村那马屯21号屯</t>
  </si>
  <si>
    <t>六石屯8号</t>
  </si>
  <si>
    <t>大化县县百马乡乡永靖村村六石屯8号屯</t>
  </si>
  <si>
    <t>岩逢屯17号</t>
  </si>
  <si>
    <t>大化县县都阳镇乡忠武村村岩逢屯17号屯</t>
  </si>
  <si>
    <t>感京屯</t>
  </si>
  <si>
    <t>大化县县共和乡乡共和村村感京屯屯</t>
  </si>
  <si>
    <t>古祥屯</t>
  </si>
  <si>
    <t>新村屯</t>
  </si>
  <si>
    <t>大化县县共和乡乡颁桃村村新村屯屯</t>
  </si>
  <si>
    <t>红柳村</t>
  </si>
  <si>
    <t>定留屯22号</t>
  </si>
  <si>
    <t>长洞屯10号</t>
  </si>
  <si>
    <t>大化县县板升乡乡弄雷村村长洞屯10号屯</t>
  </si>
  <si>
    <t>九平村</t>
  </si>
  <si>
    <t>那油屯</t>
  </si>
  <si>
    <t>马山县县林圩镇乡九平村村那油屯屯</t>
  </si>
  <si>
    <t>那村屯</t>
  </si>
  <si>
    <t>大化县县共和乡乡皂江村村那村屯屯</t>
  </si>
  <si>
    <t>古肖屯27号</t>
  </si>
  <si>
    <t>大化县县大化镇乡古感村村古肖屯27号屯</t>
  </si>
  <si>
    <t>板谨屯</t>
  </si>
  <si>
    <t>大化县县大化镇乡流水村村板谨屯屯</t>
  </si>
  <si>
    <t>弄华屯2号</t>
  </si>
  <si>
    <t>大化县县雅龙乡乡镇西村村弄华屯2号屯</t>
  </si>
  <si>
    <t>新明屯3号</t>
  </si>
  <si>
    <t>大化县六也乡乡弄茶村村新明屯3号屯</t>
  </si>
  <si>
    <t>城郊</t>
  </si>
  <si>
    <t>开发区</t>
  </si>
  <si>
    <t>红星新广场96号</t>
  </si>
  <si>
    <t>大化县县城郊乡开发区村红星新广场96号屯</t>
  </si>
  <si>
    <t>大化县县江南乡乡塘么村那袍屯</t>
  </si>
  <si>
    <t>火下屯</t>
  </si>
  <si>
    <t>大化县县雅龙乡乡镇西村村火下屯屯</t>
  </si>
  <si>
    <t>红星屯29号</t>
  </si>
  <si>
    <t>大化县县大化镇乡百秀村村红星屯29号屯</t>
  </si>
  <si>
    <t>大村屯</t>
  </si>
  <si>
    <t>弄勒屯4号</t>
  </si>
  <si>
    <t>大化县县六也乡乡吞依村村弄勒屯4号屯</t>
  </si>
  <si>
    <t>那保屯11号</t>
  </si>
  <si>
    <t>大化县县北景镇乡平方村村那保屯11号屯</t>
  </si>
  <si>
    <t>大化县县岩滩镇乡棉山村村定圩四屯屯</t>
  </si>
  <si>
    <t>永州村</t>
  </si>
  <si>
    <t>定罗街186号</t>
  </si>
  <si>
    <t>马山县县永州镇乡永州村村定罗街186号屯</t>
  </si>
  <si>
    <t>西满屯</t>
  </si>
  <si>
    <t>弄防屯16号</t>
  </si>
  <si>
    <t>村弄花屯10号</t>
  </si>
  <si>
    <t>大化县县七百弄乡乡保上村村弄花屯10号屯</t>
  </si>
  <si>
    <t>村弄香屯12号</t>
  </si>
  <si>
    <t>大化县县七百弄乡乡弄呈村村弄香屯12号屯</t>
  </si>
  <si>
    <t>红河北路61号</t>
  </si>
  <si>
    <t>大化县县大化镇乡镇北村红河北路61号屯</t>
  </si>
  <si>
    <t>容县</t>
  </si>
  <si>
    <t>灵山镇</t>
  </si>
  <si>
    <t>大陆村</t>
  </si>
  <si>
    <t>一队9号</t>
  </si>
  <si>
    <t>容县县灵山镇乡大陆村村一队9号屯</t>
  </si>
  <si>
    <t>可多屯2号</t>
  </si>
  <si>
    <t>大化县县北景镇乡汉达村村可多屯2号屯</t>
  </si>
  <si>
    <t>羌圩屯</t>
  </si>
  <si>
    <t>大化县县羌圩乡乡羌圩村村羌圩屯屯</t>
  </si>
  <si>
    <t>拉牙屯</t>
  </si>
  <si>
    <t>大化县板升乡乡弄雷村村拉牙屯屯</t>
  </si>
  <si>
    <t>北景街536号</t>
  </si>
  <si>
    <t>大化县县北景镇乡那色村村北景街536号屯</t>
  </si>
  <si>
    <t>那么屯21号</t>
  </si>
  <si>
    <t>大化县县羌圩乡乡羌圩村村那么屯21号屯</t>
  </si>
  <si>
    <t>丘江屯</t>
  </si>
  <si>
    <t>大化县板升乡乡升平村村丘江屯屯</t>
  </si>
  <si>
    <t>坡球屯</t>
  </si>
  <si>
    <t>大化县县大化镇乡古感村村坡球屯屯</t>
  </si>
  <si>
    <t>村弄三屯17号</t>
  </si>
  <si>
    <t>大化县县七百弄乡乡保上村村弄三屯17号屯</t>
  </si>
  <si>
    <t>六新屯</t>
  </si>
  <si>
    <t>大化县县岩滩镇乡协合村村六新屯屯</t>
  </si>
  <si>
    <t>大化县县六也乡加司村板下屯</t>
  </si>
  <si>
    <t>大化县县大化镇乡古感村村局劳屯屯</t>
  </si>
  <si>
    <t>下令屯</t>
  </si>
  <si>
    <t>大化县县岩滩镇乡下皇村村下令屯屯</t>
  </si>
  <si>
    <t>大化县县大调村乡二屯村屯</t>
  </si>
  <si>
    <t>水电工</t>
  </si>
  <si>
    <t>程局桥南五区2栋5</t>
  </si>
  <si>
    <t>大化县县大化镇乡水电工村程局桥南五区2栋5屯</t>
  </si>
  <si>
    <t>六念屯</t>
  </si>
  <si>
    <t>大化县县江南乡乡发瑞村村六念屯屯</t>
  </si>
  <si>
    <t>北景街331号</t>
  </si>
  <si>
    <t>大化县县北景镇乡那色村村北景街331号屯</t>
  </si>
  <si>
    <t>那良屯</t>
  </si>
  <si>
    <t>大化县县羌圩乡乡洪筹村村那良屯屯</t>
  </si>
  <si>
    <t>镇 南</t>
  </si>
  <si>
    <t>南园小区4巷3号</t>
  </si>
  <si>
    <t>大化县县大化镇乡镇 南村南园小区4巷3号屯</t>
  </si>
  <si>
    <t>古法屯31号</t>
  </si>
  <si>
    <t>伏浪屯29号</t>
  </si>
  <si>
    <t>大化县县贡川乡乡清坡村村伏浪屯29号屯</t>
  </si>
  <si>
    <t>古文乡县古文乡乡乃良村村弄罗屯屯</t>
  </si>
  <si>
    <t>弄部屯9号</t>
  </si>
  <si>
    <t>大化县县雅龙乡乡盘兔村村弄部屯9号屯</t>
  </si>
  <si>
    <t>丹丈屯15号</t>
  </si>
  <si>
    <t>大化县县大化镇乡城内村村丹丈屯15号屯</t>
  </si>
  <si>
    <t>兴华路486号</t>
  </si>
  <si>
    <t>大化县县大化镇乡镇北村兴华路486号屯</t>
  </si>
  <si>
    <t>六备屯9号</t>
  </si>
  <si>
    <t>大化县县岩滩镇乡东扛村村六备屯9号屯</t>
  </si>
  <si>
    <t>二区屯11号</t>
  </si>
  <si>
    <t>大化县县大化镇乡凤翔村村二区屯11号屯</t>
  </si>
  <si>
    <t>上岭屯24号</t>
  </si>
  <si>
    <t>弄荣屯14号</t>
  </si>
  <si>
    <t>弄肥屯13号</t>
  </si>
  <si>
    <t>大化县县雅龙乡乡胜利村村弄肥屯13号屯</t>
  </si>
  <si>
    <t>弄诺屯</t>
  </si>
  <si>
    <t>板华屯</t>
  </si>
  <si>
    <t>大化县县岩滩镇乡棉山村村板华屯屯</t>
  </si>
  <si>
    <t>戈棉上屯22号</t>
  </si>
  <si>
    <t>大化县县板升乡乡弄冠村村戈棉上屯22号屯</t>
  </si>
  <si>
    <t>那德屯</t>
  </si>
  <si>
    <t>大化县县北景镇乡那色村村那德屯屯</t>
  </si>
  <si>
    <t>汉内屯</t>
  </si>
  <si>
    <t>大化县县共和乡乡中良村村汉内屯屯</t>
  </si>
  <si>
    <t>卡毛屯9号</t>
  </si>
  <si>
    <t>大化县县江南乡乡陇汉村村卡毛屯9号屯</t>
  </si>
  <si>
    <t>弄波屯</t>
  </si>
  <si>
    <t>卡毛屯</t>
  </si>
  <si>
    <t>大化县县江南乡乡陇汉村村卡毛屯屯</t>
  </si>
  <si>
    <t>446号</t>
  </si>
  <si>
    <t>大化县县大化镇乡红电街村446号屯</t>
  </si>
  <si>
    <t>那纳屯二队35号</t>
  </si>
  <si>
    <t>大化县县乙圩乡乡果好村村那纳屯二队35号屯</t>
  </si>
  <si>
    <t>弄号屯</t>
  </si>
  <si>
    <t>大化县县雅龙乡弄往村村弄号屯屯</t>
  </si>
  <si>
    <t>奔伦屯7号</t>
  </si>
  <si>
    <t>大化县县板升乡乡弄丛村奔伦屯7号屯</t>
  </si>
  <si>
    <t>丘陇屯</t>
  </si>
  <si>
    <t>大化县县板升乡乡升平村村丘陇屯屯</t>
  </si>
  <si>
    <t>兰朋屯28号</t>
  </si>
  <si>
    <t>大化县县板升乡乡弄立村村兰朋屯28号屯</t>
  </si>
  <si>
    <t>新华屯7号</t>
  </si>
  <si>
    <t>大化县县都阳镇乡双福村村新华屯7号屯</t>
  </si>
  <si>
    <t>歪光屯1号</t>
  </si>
  <si>
    <t>大化县县江南乡乡上和村村歪光屯1号屯</t>
  </si>
  <si>
    <t>板堆屯21号</t>
  </si>
  <si>
    <t>大化县县贡川乡乡等宦村村板堆屯21号屯</t>
  </si>
  <si>
    <t>城北三</t>
  </si>
  <si>
    <t>巷一里26号</t>
  </si>
  <si>
    <t>大化县县大化镇乡城北三村巷一里26号屯</t>
  </si>
  <si>
    <t>上加屯</t>
  </si>
  <si>
    <t>大化县县都阳镇乡加城村村上加屯屯</t>
  </si>
  <si>
    <t>200710</t>
  </si>
  <si>
    <t>村弄昧屯1号</t>
  </si>
  <si>
    <t>大化县县七百弄乡乡弄呈村村弄昧屯1号屯</t>
  </si>
  <si>
    <t>大化县县大化镇乡龙马村村龙着屯屯</t>
  </si>
  <si>
    <t>上屯21号</t>
  </si>
  <si>
    <t>大化县县贡川乡乡龙眼村村上屯21号屯</t>
  </si>
  <si>
    <t>弄歪屯14号</t>
  </si>
  <si>
    <t>大化县县七百弄乡弄腾村村弄歪屯14号屯</t>
  </si>
  <si>
    <t>程局桥北1栋2单元</t>
  </si>
  <si>
    <t>大化县县大化镇乡水电工村程局桥北1栋2单元屯</t>
  </si>
  <si>
    <t>大化县县贡川乡乡清坡村村板下屯屯</t>
  </si>
  <si>
    <t>艾晚屯</t>
  </si>
  <si>
    <t>大化县县羌圩乡乡艾圩村村艾晚屯屯</t>
  </si>
  <si>
    <t>中团村</t>
  </si>
  <si>
    <t>大化县县都阳镇乡中团村村中团屯屯</t>
  </si>
  <si>
    <t>巷77号</t>
  </si>
  <si>
    <t>大化县县大化镇乡城北二村巷77号屯</t>
  </si>
  <si>
    <t>板肖屯1号</t>
  </si>
  <si>
    <t>大化县县大化镇乡凤翔村村板肖屯1号屯</t>
  </si>
  <si>
    <t>赞字村</t>
  </si>
  <si>
    <t>内行屯23号</t>
  </si>
  <si>
    <t>都安县县地苏镇乡赞字村村内行屯23号屯</t>
  </si>
  <si>
    <t>流水乡</t>
  </si>
  <si>
    <t>大化县县大化镇乡流水乡村板中屯屯</t>
  </si>
  <si>
    <t>雷轰屯12号</t>
  </si>
  <si>
    <t>大化县县大化镇乡敦肃村村雷轰屯12号屯</t>
  </si>
  <si>
    <t>弄雄屯5号</t>
  </si>
  <si>
    <t>大化县县百弄乡乡弄雄村村弄雄屯5号屯</t>
  </si>
  <si>
    <t>弄星屯3号</t>
  </si>
  <si>
    <t>大化县县板升乡乡弄雷村村弄星屯3号屯</t>
  </si>
  <si>
    <t>路381号</t>
  </si>
  <si>
    <t>大化县县大化镇乡城北西村路381号屯</t>
  </si>
  <si>
    <t>那瑞屯89号</t>
  </si>
  <si>
    <t>大化县县江南乡乡发瑞村村那瑞屯89号屯</t>
  </si>
  <si>
    <t>大化县县六也乡乡加司村村弄石屯屯</t>
  </si>
  <si>
    <t>弄角屯</t>
  </si>
  <si>
    <t>大化县县大化镇乡达悟村村弄角屯屯</t>
  </si>
  <si>
    <t>单养屯</t>
  </si>
  <si>
    <t>大化县县古文乡乡义和村村单养屯屯</t>
  </si>
  <si>
    <t>弄杯屯</t>
  </si>
  <si>
    <t>弄莫屯</t>
  </si>
  <si>
    <t>大化县县板升乡乡三洞村村弄莫屯屯</t>
  </si>
  <si>
    <t>则劳屯5号</t>
  </si>
  <si>
    <t>大化县县大化镇乡大调村村则劳屯5号屯</t>
  </si>
  <si>
    <t>歪光屯11号</t>
  </si>
  <si>
    <t>大化县县江南乡乡上和村村歪光屯11号屯</t>
  </si>
  <si>
    <t>大化县岩滩镇乡常吉村村坡往屯</t>
  </si>
  <si>
    <t>望远屯</t>
  </si>
  <si>
    <t>大化县县大化镇乡上旗村村望远屯屯</t>
  </si>
  <si>
    <t>弄皮屯8号</t>
  </si>
  <si>
    <t>大化县县六也乡乡加司村村弄皮屯8号屯</t>
  </si>
  <si>
    <t>街上四队146号</t>
  </si>
  <si>
    <t>大化县县古河乡乡古河村村街上四队146号屯</t>
  </si>
  <si>
    <t>那闷屯</t>
  </si>
  <si>
    <t>大化县县乙圩乡乡巴岩村村那闷屯屯</t>
  </si>
  <si>
    <t>那告屯10号</t>
  </si>
  <si>
    <t>大化县县乙圩乡乡巴岩村村那告屯10号屯</t>
  </si>
  <si>
    <t>京三屯11号</t>
  </si>
  <si>
    <t>大化县县北景镇乡京屯村村京三屯11号屯</t>
  </si>
  <si>
    <t>大化县雅龙乡乡胜利村村双香屯</t>
  </si>
  <si>
    <t>孟下屯16号</t>
  </si>
  <si>
    <t>局柳四队24号</t>
  </si>
  <si>
    <t>大化县县百马乡乡百马村村局柳四队24号屯</t>
  </si>
  <si>
    <t>京一屯</t>
  </si>
  <si>
    <t>大化县县北景镇乡京屯村村京一屯屯</t>
  </si>
  <si>
    <t>庆三屯</t>
  </si>
  <si>
    <t>大化县县大化镇乡大调村村庆三屯屯</t>
  </si>
  <si>
    <t>弄银屯22号</t>
  </si>
  <si>
    <t>大化县县雅龙乡乡红日村村弄银屯22号屯</t>
  </si>
  <si>
    <t>上也屯4号</t>
  </si>
  <si>
    <t>大化县县乙圩乡乡巴岩村村上也屯4号屯</t>
  </si>
  <si>
    <t>弄苏屯3号</t>
  </si>
  <si>
    <t>大化县县雅龙乡乡宏伟村村弄苏屯3号屯</t>
  </si>
  <si>
    <t>大化县县乙圩乡乡乙圩村村上乙屯屯</t>
  </si>
  <si>
    <t xml:space="preserve"> 带林</t>
  </si>
  <si>
    <t>大化县县江南乡乡 带林村那马屯</t>
  </si>
  <si>
    <t>陆明龙</t>
  </si>
  <si>
    <t>苏博</t>
  </si>
  <si>
    <t>大厚</t>
  </si>
  <si>
    <t>马山县县乔利乡苏博村大厚屯</t>
  </si>
  <si>
    <t>弄扁屯</t>
  </si>
  <si>
    <t>大化县雅龙乡乡盘兔村弄扁屯屯</t>
  </si>
  <si>
    <t>柳州市</t>
  </si>
  <si>
    <t>城中区</t>
  </si>
  <si>
    <t>桂中大</t>
  </si>
  <si>
    <t>道2号东10栋</t>
  </si>
  <si>
    <t>柳州市县城中区乡桂中大村道2号东10栋屯</t>
  </si>
  <si>
    <t>下柳屯52号</t>
  </si>
  <si>
    <t>大化县县贡川乡乡贡川村村下柳屯52号屯</t>
  </si>
  <si>
    <t>大化县县共和乡乡碧城村村二队屯</t>
  </si>
  <si>
    <t>板过屯</t>
  </si>
  <si>
    <t>大化县县都阳镇乡满江村村板过屯屯</t>
  </si>
  <si>
    <t>艾下屯</t>
  </si>
  <si>
    <t>大化县县羌圩乡乡艾圩村村艾下屯屯</t>
  </si>
  <si>
    <t>协和村</t>
  </si>
  <si>
    <t>大化县县岩滩镇乡协和村村板东屯屯</t>
  </si>
  <si>
    <t>单楼屯</t>
  </si>
  <si>
    <t>大化县县江南乡乡陇丘村村单楼屯屯</t>
  </si>
  <si>
    <t>下联</t>
  </si>
  <si>
    <t>大化县七百弄乡弄京村村下联屯</t>
  </si>
  <si>
    <t>村弄额屯10号</t>
  </si>
  <si>
    <t>大化县县七百弄乡乡弄合村村弄额屯10号屯</t>
  </si>
  <si>
    <t>村巴松屯12号</t>
  </si>
  <si>
    <t>大化县县七百弄乡乡弄腾村村巴松屯12号屯</t>
  </si>
  <si>
    <t>下吉二屯</t>
  </si>
  <si>
    <t>大化县县岩滩镇乡常吉村村下吉二屯屯</t>
  </si>
  <si>
    <t>村桥圩屯</t>
  </si>
  <si>
    <t>大化县县七百弄乡乡弄腾村村桥圩屯屯</t>
  </si>
  <si>
    <t>下乙屯18号</t>
  </si>
  <si>
    <t>大化县县乙圩乡乡乙圩村村下乙屯18号屯</t>
  </si>
  <si>
    <t>洪上屯2号</t>
  </si>
  <si>
    <t>大化县县六也乡乡茶油村村洪上屯2号屯</t>
  </si>
  <si>
    <t>坡眉屯14号</t>
  </si>
  <si>
    <t>大化县县贡川乡乡等宦村村坡眉屯14号屯</t>
  </si>
  <si>
    <t>大化县县雅龙乡乡雅林村村弄歪屯屯</t>
  </si>
  <si>
    <t>苏烈屯77号</t>
  </si>
  <si>
    <t>大化县县大化镇乡古感村村苏烈屯77号屯</t>
  </si>
  <si>
    <t>松干屯21号</t>
  </si>
  <si>
    <t>大化县县大化镇乡双排村村松干屯21号屯</t>
  </si>
  <si>
    <t>弄牙屯4号</t>
  </si>
  <si>
    <t>大化县县百弄乡乡弄京村村弄牙屯4号屯</t>
  </si>
  <si>
    <t>甘怀屯</t>
  </si>
  <si>
    <t>大化县县岩滩镇乡下皇村村甘怀屯屯</t>
  </si>
  <si>
    <t>六料屯</t>
  </si>
  <si>
    <t>大化县县岩滩镇乡六说村村六料屯屯</t>
  </si>
  <si>
    <t>丹桂村</t>
  </si>
  <si>
    <t>弄花屯</t>
  </si>
  <si>
    <t>大化县县古河乡乡丹桂村村弄花屯屯</t>
  </si>
  <si>
    <t>岩门屯28号</t>
  </si>
  <si>
    <t>大化县县贡川乡乡什陇村村岩门屯28号屯</t>
  </si>
  <si>
    <t>设苗屯2号</t>
  </si>
  <si>
    <t>大化县县乙圩乡乡果好村村设苗屯2号屯</t>
  </si>
  <si>
    <t>歪存屯</t>
  </si>
  <si>
    <t>A28栋102号</t>
  </si>
  <si>
    <t>大化县县大化镇乡江滨花园村A28栋102号屯</t>
  </si>
  <si>
    <t>多二屯35号</t>
  </si>
  <si>
    <t>村弄正屯6号</t>
  </si>
  <si>
    <t>问江屯</t>
  </si>
  <si>
    <t>大化县县共和乡乡碧草村村问江屯屯</t>
  </si>
  <si>
    <t>兰堂屯10号</t>
  </si>
  <si>
    <t>大化县县大化镇乡凤翔村村兰堂屯10号屯</t>
  </si>
  <si>
    <t>村下平屯14号</t>
  </si>
  <si>
    <t>大化县县七百弄乡乡弄平村村下平屯14号屯</t>
  </si>
  <si>
    <t>皂扶屯</t>
  </si>
  <si>
    <t>大化县县共和乡乡皂江村村皂扶屯屯</t>
  </si>
  <si>
    <t>弄母屯2号</t>
  </si>
  <si>
    <t>大化县县六也乡乡华善村村弄母屯2号屯</t>
  </si>
  <si>
    <t>村弄朝屯1号</t>
  </si>
  <si>
    <t>村娅福屯1号</t>
  </si>
  <si>
    <t>大化县县七百弄乡乡弄合村村娅福屯1号屯</t>
  </si>
  <si>
    <t>龙颁屯4号</t>
  </si>
  <si>
    <t>大化县县共和乡乡颁桃村村龙颁屯4号屯</t>
  </si>
  <si>
    <t>西路一</t>
  </si>
  <si>
    <t>巷118号</t>
  </si>
  <si>
    <t>大化县县红电街乡西路一村巷118号屯</t>
  </si>
  <si>
    <t>弄益屯10号</t>
  </si>
  <si>
    <t>大化县县雅龙乡乡盘兔村村弄益屯10号屯</t>
  </si>
  <si>
    <t>青龙屯33号</t>
  </si>
  <si>
    <t>大化县县大化镇乡百秀村村青龙屯33号屯</t>
  </si>
  <si>
    <t>板江屯41号</t>
  </si>
  <si>
    <t>大化县县大化镇乡亮山村村板江屯41号屯</t>
  </si>
  <si>
    <t>皮太屯</t>
  </si>
  <si>
    <t>大化县县大化镇乡龙口村村皮太屯屯</t>
  </si>
  <si>
    <t>134号</t>
  </si>
  <si>
    <t>大化县县大化镇乡育才路村134号屯</t>
  </si>
  <si>
    <t>弄桦屯</t>
  </si>
  <si>
    <t>弄青屯6号</t>
  </si>
  <si>
    <t>大化县县七百弄乡乡弄京村村弄青屯6号屯</t>
  </si>
  <si>
    <t>弄船屯</t>
  </si>
  <si>
    <t>大化县县百马乡乡同社村村弄船屯屯</t>
  </si>
  <si>
    <t>新洪村</t>
  </si>
  <si>
    <t>下胆屯</t>
  </si>
  <si>
    <t>大化县县大化镇乡新洪村村下胆屯屯</t>
  </si>
  <si>
    <t>红都街127号</t>
  </si>
  <si>
    <t>大化县县都阳镇乡都阳村村红都街127号屯</t>
  </si>
  <si>
    <t>力下屯</t>
  </si>
  <si>
    <t>大化县县六也乡乡茶油村村力下屯屯</t>
  </si>
  <si>
    <t>权必屯16号</t>
  </si>
  <si>
    <t>大化七县百弄乡乡弄腾村村权必屯16号屯</t>
  </si>
  <si>
    <t>龙余屯</t>
  </si>
  <si>
    <t>大化县县共和乡乡颁桃村村龙余屯屯</t>
  </si>
  <si>
    <t>蓝江梦</t>
  </si>
  <si>
    <t>45122920041106272X</t>
  </si>
  <si>
    <t>蓝庆柏</t>
  </si>
  <si>
    <t>13557280096</t>
  </si>
  <si>
    <t>下力屯</t>
  </si>
  <si>
    <t>大化县县雅龙乡乡林茂村村下力屯屯</t>
  </si>
  <si>
    <t>红灯屯13号</t>
  </si>
  <si>
    <t>大化县县贡川乡乡隆江村村红灯屯13号屯</t>
  </si>
  <si>
    <t>下刁屯</t>
  </si>
  <si>
    <t>大化县县六也乡乡茶油村村下刁屯屯</t>
  </si>
  <si>
    <t>动肯屯11号</t>
  </si>
  <si>
    <t>大化县县六也乡乡和平村村动肯屯11号屯</t>
  </si>
  <si>
    <t>农塘屯8号</t>
  </si>
  <si>
    <t>大化县县羌圩乡乡羌圩村村农塘屯8号屯</t>
  </si>
  <si>
    <t>坡乱25屯</t>
  </si>
  <si>
    <t>大化县县乙圩乡乡巴追村村坡乱25屯屯</t>
  </si>
  <si>
    <t>弄鞋屯</t>
  </si>
  <si>
    <t>大化县县板升乡乡弄冠村村弄鞋屯屯</t>
  </si>
  <si>
    <t>刁闹屯</t>
  </si>
  <si>
    <t>大化县县贡川乡乡龙眼村村刁闹屯屯</t>
  </si>
  <si>
    <t>英三屯</t>
  </si>
  <si>
    <t>任上屯</t>
  </si>
  <si>
    <t>大化县县百马乡乡六任村村任上屯屯</t>
  </si>
  <si>
    <t>娅王屯</t>
  </si>
  <si>
    <t>大化县县百马乡乡孟豆村村娅王屯屯</t>
  </si>
  <si>
    <t>那坡屯6号</t>
  </si>
  <si>
    <t>大化县县都阳镇乡武城村村那坡屯6号屯</t>
  </si>
  <si>
    <t>东明一区</t>
  </si>
  <si>
    <t>大化县县大化镇乡东明一区村屯</t>
  </si>
  <si>
    <t>马山县县周鹿镇乡石塘村村那利屯</t>
  </si>
  <si>
    <t>弄洪屯7号</t>
  </si>
  <si>
    <t>大化县县六也乡乡春贵村村弄洪屯7号屯</t>
  </si>
  <si>
    <t>弄烦屯</t>
  </si>
  <si>
    <t>大化县县雅龙乡乡胜利村村弄烦屯屯</t>
  </si>
  <si>
    <t>大化县县百马乡乡百马村村局柳屯屯</t>
  </si>
  <si>
    <t>六作屯10号</t>
  </si>
  <si>
    <t>大化县县江南乡乡发瑞村村六作屯10号屯</t>
  </si>
  <si>
    <t>花呈屯</t>
  </si>
  <si>
    <t>大化县县古文乡乡义和村村花呈屯屯</t>
  </si>
  <si>
    <t>那王屯</t>
  </si>
  <si>
    <t>大化县县江南乡乡江洲村村那王屯屯</t>
  </si>
  <si>
    <t>江滨路</t>
  </si>
  <si>
    <t>中段(安置地45号</t>
  </si>
  <si>
    <t>大化县县大化镇乡江滨路村中段(安置地45号屯</t>
  </si>
  <si>
    <t>弄吨屯</t>
  </si>
  <si>
    <t>大化县县雅龙乡乡竹山村村弄吨屯屯</t>
  </si>
  <si>
    <t>乡弄京</t>
  </si>
  <si>
    <t>村弄井屯12号</t>
  </si>
  <si>
    <t>大化县县七百弄乡乡弄京村村弄井屯12号屯</t>
  </si>
  <si>
    <t>村弄杯屯16号</t>
  </si>
  <si>
    <t>大化县县七百弄乡乡弄腾村村弄杯屯16号屯</t>
  </si>
  <si>
    <t>发棠村</t>
  </si>
  <si>
    <t>关毛屯</t>
  </si>
  <si>
    <t>大化县县江南乡乡发棠村村关毛屯屯</t>
  </si>
  <si>
    <t>达下屯37号</t>
  </si>
  <si>
    <t>大化县县贡川乡乡贡川村村达下屯37号屯</t>
  </si>
  <si>
    <t>勤祥屯</t>
  </si>
  <si>
    <t>大化县县流水乡乡流水村村勤祥屯屯</t>
  </si>
  <si>
    <t>加可村</t>
  </si>
  <si>
    <t>丹仁屯24号</t>
  </si>
  <si>
    <t>大化县县六也乡乡加可村村丹仁屯24号屯</t>
  </si>
  <si>
    <t>皂莽屯</t>
  </si>
  <si>
    <t>大化县县共和乡乡古乔村村皂莽屯屯</t>
  </si>
  <si>
    <t>扁二屯</t>
  </si>
  <si>
    <t>大化县县雅龙乡乡盘兔村村扁二屯屯</t>
  </si>
  <si>
    <t>卡腮屯2号</t>
  </si>
  <si>
    <t>农力屯</t>
  </si>
  <si>
    <t>卡毛屯8号</t>
  </si>
  <si>
    <t>大化县县江南乡乡陇汉村村卡毛屯8号屯</t>
  </si>
  <si>
    <t>古寨乡</t>
  </si>
  <si>
    <t>古棠村</t>
  </si>
  <si>
    <t>地说屯2号</t>
  </si>
  <si>
    <t>马山县县古寨乡乡古棠村村地说屯2号屯</t>
  </si>
  <si>
    <t>村弄防屯3号</t>
  </si>
  <si>
    <t>文山屯</t>
  </si>
  <si>
    <t>大化县县都阳镇乡双福村村文山屯屯</t>
  </si>
  <si>
    <t>板才屯</t>
  </si>
  <si>
    <t>大化县县北景镇乡汉达村村板才屯屯</t>
  </si>
  <si>
    <t>大化县县百弄乡乡弄平村村歪优屯屯</t>
  </si>
  <si>
    <t>玉林市</t>
  </si>
  <si>
    <t>陆川县</t>
  </si>
  <si>
    <t>米场镇</t>
  </si>
  <si>
    <t>桥鲁村祠堂边队</t>
  </si>
  <si>
    <t>勤往屯</t>
  </si>
  <si>
    <t>大化县县大化镇乡龙口村村勤往屯屯</t>
  </si>
  <si>
    <t>村牛一屯16号</t>
  </si>
  <si>
    <t>大化县县七百弄乡乡弄雄村村牛一屯16号屯</t>
  </si>
  <si>
    <t>龙桃屯</t>
  </si>
  <si>
    <t>大化县县共和乡乡颁桃村村龙桃屯屯</t>
  </si>
  <si>
    <t>弄前屯16号</t>
  </si>
  <si>
    <t>毛九屯30号</t>
  </si>
  <si>
    <t>大化县县板升乡乡弄立村村毛九屯30号屯</t>
  </si>
  <si>
    <t>弄力二屯</t>
  </si>
  <si>
    <t>44号</t>
  </si>
  <si>
    <t>大化县县大化镇乡同德巷村44号屯</t>
  </si>
  <si>
    <t>卡上屯</t>
  </si>
  <si>
    <t>大化县县六也乡乡春贵村村卡上屯屯</t>
  </si>
  <si>
    <t>弄吾屯</t>
  </si>
  <si>
    <t>大化县县大化镇乡大调村村弄吾屯屯</t>
  </si>
  <si>
    <t>共和 乡</t>
  </si>
  <si>
    <t>大化县县共和 乡乡弄乐村村弄力屯屯</t>
  </si>
  <si>
    <t>弄基屯</t>
  </si>
  <si>
    <t>弄益屯</t>
  </si>
  <si>
    <t>大化县县雅龙乡乡红日村村弄益屯屯</t>
  </si>
  <si>
    <t>安那</t>
  </si>
  <si>
    <t>北流市</t>
  </si>
  <si>
    <t>清湾镇</t>
  </si>
  <si>
    <t>清湾村</t>
  </si>
  <si>
    <t>西容组23号</t>
  </si>
  <si>
    <t>北流市县清湾镇乡清湾村村西容组23号屯</t>
  </si>
  <si>
    <t>弄朴屯</t>
  </si>
  <si>
    <t>娅福屯1号</t>
  </si>
  <si>
    <t>15177883985</t>
  </si>
  <si>
    <t>那吉屯</t>
  </si>
  <si>
    <t>大化县县六也乡乡豆也村村那吉屯屯</t>
  </si>
  <si>
    <t>大化县县江南乡带林村那马屯</t>
  </si>
  <si>
    <t>弄标屯7号</t>
  </si>
  <si>
    <t>大化县县七百弄乡弄平村村弄标屯7号屯</t>
  </si>
  <si>
    <t>弄力屯5号</t>
  </si>
  <si>
    <t>弄桃屯</t>
  </si>
  <si>
    <t>大化县县七百弄乡弄雄村村弄桃屯屯</t>
  </si>
  <si>
    <t>加善</t>
  </si>
  <si>
    <t>加回屯1号</t>
  </si>
  <si>
    <t>马山县县古寨乡加善村加回屯1号屯</t>
  </si>
  <si>
    <t>那当屯50号</t>
  </si>
  <si>
    <t>大化县县北景镇乡京屯村村那当屯50号屯</t>
  </si>
  <si>
    <t>大化县县乙圩乡乡巴追村村那锐屯屯</t>
  </si>
  <si>
    <t>美闷屯6号</t>
  </si>
  <si>
    <t>大化县县古文乡乡义和村村美闷屯6号屯</t>
  </si>
  <si>
    <t>弄勒村</t>
  </si>
  <si>
    <t>弄乐屯5号</t>
  </si>
  <si>
    <t>大化县县贡川乡乡弄勒村村弄乐屯5号屯</t>
  </si>
  <si>
    <t>路西段50栋3-6</t>
  </si>
  <si>
    <t>大化县县大化镇乡江滨北村路西段50栋3-6屯</t>
  </si>
  <si>
    <t>水力村</t>
  </si>
  <si>
    <t>水力屯22号</t>
  </si>
  <si>
    <t>大化县县共和乡乡水力村村水力屯22号屯</t>
  </si>
  <si>
    <t>卡足屯</t>
  </si>
  <si>
    <t>大化县县北景镇乡弄冠村村卡足屯屯</t>
  </si>
  <si>
    <t>弄陆屯9号</t>
  </si>
  <si>
    <t>大化县县北景镇乡板兰村村弄陆屯9号屯</t>
  </si>
  <si>
    <t>弄棉屯37号</t>
  </si>
  <si>
    <t>大化县县七百弄乡弄腾村弄棉屯37号屯</t>
  </si>
  <si>
    <t>可羊屯11号</t>
  </si>
  <si>
    <t>弄井屯13号</t>
  </si>
  <si>
    <t>弄全屯15号</t>
  </si>
  <si>
    <t>大化县县雅龙乡乡弄往村村弄往屯屯</t>
  </si>
  <si>
    <t>弄同屯25号</t>
  </si>
  <si>
    <t>弄力二队12号</t>
  </si>
  <si>
    <t>大化县县百马乡乡百马村村弄力二队12号屯</t>
  </si>
  <si>
    <t>15717787343</t>
  </si>
  <si>
    <t>岩干屯</t>
  </si>
  <si>
    <t>二队21号</t>
  </si>
  <si>
    <t>大化县县板升乡乡弄立村村二队21号屯</t>
  </si>
  <si>
    <t>帮下屯</t>
  </si>
  <si>
    <t>大化县县百马乡乡孟豆村村帮下屯屯</t>
  </si>
  <si>
    <t>弄托屯15号</t>
  </si>
  <si>
    <t>大化县县大化镇乡大调村村弄托屯15号屯</t>
  </si>
  <si>
    <t>大化县县百马乡乡百马村村弄力屯屯</t>
  </si>
  <si>
    <t>花庙屯1号</t>
  </si>
  <si>
    <t>大化县县七百弄乡弄合村村花庙屯1号屯</t>
  </si>
  <si>
    <t>巴傍屯</t>
  </si>
  <si>
    <t>大化县县古文乡乡茂林村村巴傍屯屯</t>
  </si>
  <si>
    <t>速望屯15号</t>
  </si>
  <si>
    <t>大化县县贡川乡乡贡川村村速望屯15号屯</t>
  </si>
  <si>
    <t>六合屯</t>
  </si>
  <si>
    <t>大化县县岩滩镇乡棉山村村六合屯屯</t>
  </si>
  <si>
    <t>六力屯34号</t>
  </si>
  <si>
    <t>大化县县乙圩乡乡果好村六力屯34号屯</t>
  </si>
  <si>
    <t>北景街390号</t>
  </si>
  <si>
    <t>大化县县北景镇乡那色村村北景街390号屯</t>
  </si>
  <si>
    <t>北景街527号</t>
  </si>
  <si>
    <t>大化县县北景镇乡那色村村北景街527号屯</t>
  </si>
  <si>
    <t>良旧屯</t>
  </si>
  <si>
    <t>大化县县岩滩镇乡常吉村村良旧屯屯</t>
  </si>
  <si>
    <t>谷外一队5号</t>
  </si>
  <si>
    <t>大化县县百马乡乡百马村村谷外一队5号屯</t>
  </si>
  <si>
    <t>屯东社屯11</t>
  </si>
  <si>
    <t>大化县县都阳镇乡尚武村村屯东社屯11屯</t>
  </si>
  <si>
    <t>那路屯11号</t>
  </si>
  <si>
    <t>大化县县都阳镇乡武城村村那路屯11号屯</t>
  </si>
  <si>
    <t>惯上屯14号</t>
  </si>
  <si>
    <t>大化县县雅龙乡乡道德村村惯上屯14号屯</t>
  </si>
  <si>
    <t>下花屯</t>
  </si>
  <si>
    <t>大化县县七百弄乡弄雄村村下花屯屯</t>
  </si>
  <si>
    <t>地苏乡</t>
  </si>
  <si>
    <t>兴利村</t>
  </si>
  <si>
    <t>上塘屯19号</t>
  </si>
  <si>
    <t>都安县县地苏乡乡兴利村村上塘屯19号屯</t>
  </si>
  <si>
    <t>弄白屯1号</t>
  </si>
  <si>
    <t>古文村</t>
  </si>
  <si>
    <t>村娅</t>
  </si>
  <si>
    <t>大化县县古文乡乡古文村村村娅屯</t>
  </si>
  <si>
    <t>下拿屯</t>
  </si>
  <si>
    <t>大化县县贡川乡乡龙眼村村下拿屯屯</t>
  </si>
  <si>
    <t>板江屯25号</t>
  </si>
  <si>
    <t>大化县县都阳镇乡忠武村村板江屯25号屯</t>
  </si>
  <si>
    <t>塘内屯9号</t>
  </si>
  <si>
    <t>大化县县大化镇乡龙马村村塘内屯9号屯</t>
  </si>
  <si>
    <t>一区屯</t>
  </si>
  <si>
    <t>大化县县大化镇乡凤翔村村一区屯屯</t>
  </si>
  <si>
    <t>路东七巷6号</t>
  </si>
  <si>
    <t>大化县县大化镇乡建丰北村路东七巷6号屯</t>
  </si>
  <si>
    <t>园B区1栋3单元2</t>
  </si>
  <si>
    <t>大化县县大化镇乡江滨花村园B区1栋3单元2屯</t>
  </si>
  <si>
    <t>中昆屯16号</t>
  </si>
  <si>
    <t>大化县县贡川乡乡清坡村村中昆屯16号屯</t>
  </si>
  <si>
    <t>六利屯64号</t>
  </si>
  <si>
    <t>马山县县周鹿镇乡坛利村村六利屯64号屯</t>
  </si>
  <si>
    <t>绿坡屯26号</t>
  </si>
  <si>
    <t>大化县县大化镇乡百秀村村绿坡屯26号屯</t>
  </si>
  <si>
    <t>吞乐屯2号</t>
  </si>
  <si>
    <t>大化县县六也乡乡加司村村吞乐屯2号屯</t>
  </si>
  <si>
    <t>那供屯</t>
  </si>
  <si>
    <t>大化县县岩滩镇乡六说村村那供屯屯</t>
  </si>
  <si>
    <t>端外屯3号</t>
  </si>
  <si>
    <t>大化县县大化镇乡双排村村端外屯3号屯</t>
  </si>
  <si>
    <t>可友屯2号</t>
  </si>
  <si>
    <t>大化县县羌圩乡乡那良村村可友屯2号屯</t>
  </si>
  <si>
    <t>水加屯21号</t>
  </si>
  <si>
    <t>局劳屯38号</t>
  </si>
  <si>
    <t>大化县县大化镇乡古感村村局劳屯38号屯</t>
  </si>
  <si>
    <t>下山屯1号</t>
  </si>
  <si>
    <t>大化县县大化镇乡景山村村下山屯1号屯</t>
  </si>
  <si>
    <t>新安屯</t>
  </si>
  <si>
    <t>马山县县周鹿镇乡石塘村村新安屯屯</t>
  </si>
  <si>
    <t>旧仰屯17号</t>
  </si>
  <si>
    <t>大化县县大化镇乡流水村村旧仰屯17号屯</t>
  </si>
  <si>
    <t>卡毛屯13号</t>
  </si>
  <si>
    <t>毛山屯</t>
  </si>
  <si>
    <t>大化县县大化镇乡双排村村毛山屯屯</t>
  </si>
  <si>
    <t>那发屯59号</t>
  </si>
  <si>
    <t>大化县县江南乡乡发瑞村村那发屯59号屯</t>
  </si>
  <si>
    <t>那作屯</t>
  </si>
  <si>
    <t>大化县县羌圩乡乡坡马村村那作屯屯</t>
  </si>
  <si>
    <t>局生屯8号</t>
  </si>
  <si>
    <t>大化县县共和乡乡颁桃村村局生屯8号屯</t>
  </si>
  <si>
    <t>排二屯13号</t>
  </si>
  <si>
    <t>大化县县大化镇乡亮山村村排二屯13号屯</t>
  </si>
  <si>
    <t>弄道屯8号</t>
  </si>
  <si>
    <t>大化县县雅龙乡乡道德村村弄道屯8号屯</t>
  </si>
  <si>
    <t>皂局屯28号</t>
  </si>
  <si>
    <t>大化县县共和乡乡共和村村皂局屯28号屯</t>
  </si>
  <si>
    <t>班肖屯</t>
  </si>
  <si>
    <t>大化县县乙圩乡乡巴岩村村班肖屯屯</t>
  </si>
  <si>
    <t>那农屯</t>
  </si>
  <si>
    <t>大化县县羌圩乡乡健康村村那农屯屯</t>
  </si>
  <si>
    <t>百架二队</t>
  </si>
  <si>
    <t>大化县县百马乡乡永靖村村百架二队屯</t>
  </si>
  <si>
    <t>弄牙屯</t>
  </si>
  <si>
    <t>村花庙屯2号</t>
  </si>
  <si>
    <t>大化县县七百弄乡乡弄合村村花庙屯2号屯</t>
  </si>
  <si>
    <t>新雷屯47号</t>
  </si>
  <si>
    <t>大化县县大化镇乡龙马村村新雷屯47号屯</t>
  </si>
  <si>
    <t>白山镇</t>
  </si>
  <si>
    <t>造华村</t>
  </si>
  <si>
    <t>大那娥</t>
  </si>
  <si>
    <t>马山县县白山镇乡造华村村大那娥屯</t>
  </si>
  <si>
    <t>大化县县江南乡乡江洲村村街二屯</t>
  </si>
  <si>
    <t>吞根屯</t>
  </si>
  <si>
    <t>六京屯</t>
  </si>
  <si>
    <t>陇扁屯</t>
  </si>
  <si>
    <t>路西路307号</t>
  </si>
  <si>
    <t>大化县县大化镇乡城北西村路西路307号屯</t>
  </si>
  <si>
    <t>村乔屯</t>
  </si>
  <si>
    <t>大化县县七百弄乡乡弄腾村村乔屯屯</t>
  </si>
  <si>
    <t>村上阶屯11号</t>
  </si>
  <si>
    <t>大化县县七百弄乡乡戈从村村上阶屯11号屯</t>
  </si>
  <si>
    <t>村弄石屯6号</t>
  </si>
  <si>
    <t>大化县县七百弄乡乡弄合村村弄石屯6号屯</t>
  </si>
  <si>
    <t>村戈生屯5号</t>
  </si>
  <si>
    <t>大化县县七百弄乡乡弄雄村村戈生屯5号屯</t>
  </si>
  <si>
    <t>那锐屯23号</t>
  </si>
  <si>
    <t>大化县县乙圩乡乡巴追村村那锐屯23号屯</t>
  </si>
  <si>
    <t>弄标屯15号</t>
  </si>
  <si>
    <t>大化县县七百弄乡弄平村村弄标屯15号屯</t>
  </si>
  <si>
    <t>村弄托屯13号</t>
  </si>
  <si>
    <t>大化县县七百弄乡乡弄腾村村弄托屯13号屯</t>
  </si>
  <si>
    <t>板兰乡</t>
  </si>
  <si>
    <t>板江屯16号</t>
  </si>
  <si>
    <t>大化县县贡川乡乡隆江村村板江屯16号屯</t>
  </si>
  <si>
    <t>良简屯13号</t>
  </si>
  <si>
    <t>大化县县岩滩镇乡下皇村村良简屯13号屯</t>
  </si>
  <si>
    <t>红电南路11号</t>
  </si>
  <si>
    <t>大化县县大化镇乡红电街村红电南路11号屯</t>
  </si>
  <si>
    <t>大化县县板升乡乡弄勇村村弄作屯屯</t>
  </si>
  <si>
    <t>古喊屯</t>
  </si>
  <si>
    <t>大化县县江南乡乡上和村村古喊屯屯</t>
  </si>
  <si>
    <t>万能屯</t>
  </si>
  <si>
    <t>大化县县百马乡乡永靖村村万能屯屯</t>
  </si>
  <si>
    <t>坡比屯</t>
  </si>
  <si>
    <t>大化县县贡川乡乡等宦村村坡比屯屯</t>
  </si>
  <si>
    <t>下吉二屯21号</t>
  </si>
  <si>
    <t>大化县县岩滩镇乡常吉村村下吉二屯21号屯</t>
  </si>
  <si>
    <t>水力屯</t>
  </si>
  <si>
    <t>大化县县共和乡乡水力村村水力屯屯</t>
  </si>
  <si>
    <t>仙居县</t>
  </si>
  <si>
    <t>淡竹乡</t>
  </si>
  <si>
    <t>上吴村</t>
  </si>
  <si>
    <t>仙居县县淡竹乡乡上吴村村屯</t>
  </si>
  <si>
    <t>下科屯36号</t>
  </si>
  <si>
    <t>大化县县江南乡乡塘么村村下科屯36号屯</t>
  </si>
  <si>
    <t>那力一屯</t>
  </si>
  <si>
    <t>大化县县岩滩镇乡常吉村村那力一屯屯</t>
  </si>
  <si>
    <t>塘党屯16号</t>
  </si>
  <si>
    <t>大化县县大化镇乡龙马村村塘党屯16号屯</t>
  </si>
  <si>
    <t>城北东</t>
  </si>
  <si>
    <t>路95号</t>
  </si>
  <si>
    <t>大化县县大化镇乡城北东村路95号屯</t>
  </si>
  <si>
    <t>龙华屯</t>
  </si>
  <si>
    <t>大化县县江南乡乡九怀村村龙华屯屯</t>
  </si>
  <si>
    <t>可甫屯</t>
  </si>
  <si>
    <t>大化县县贡川乡乡贡川村村可甫屯屯</t>
  </si>
  <si>
    <t>上说屯9号</t>
  </si>
  <si>
    <t>大化县县六也乡乡吞依村村上说屯9号屯</t>
  </si>
  <si>
    <t>村戈生屯1号</t>
  </si>
  <si>
    <t>大化县县七百弄乡乡弄雄村村戈生屯1号屯</t>
  </si>
  <si>
    <t>水洞屯11号</t>
  </si>
  <si>
    <t>大化县县板升乡乡弄雷村村水洞屯11号屯</t>
  </si>
  <si>
    <t>弄灯上屯16号</t>
  </si>
  <si>
    <t>弄石屯9号</t>
  </si>
  <si>
    <t>大化县县百弄乡乡弄合村村弄石屯9号屯</t>
  </si>
  <si>
    <t>坡洪屯51号</t>
  </si>
  <si>
    <t>大化县县羌圩乡乡羌圩村村坡洪屯51号屯</t>
  </si>
  <si>
    <t>扁一屯</t>
  </si>
  <si>
    <t>大化县县雅龙乡乡盘兔村村扁一屯屯</t>
  </si>
  <si>
    <t>六瑶屯</t>
  </si>
  <si>
    <t>大化县县乙圩乡乡巴岩村村六瑶屯屯</t>
  </si>
  <si>
    <t>百凌屯</t>
  </si>
  <si>
    <t>大化县县大化镇乡景山村村百凌屯屯</t>
  </si>
  <si>
    <t>那龙屯</t>
  </si>
  <si>
    <t>大化县县百马乡乡永靖村村那龙屯屯</t>
  </si>
  <si>
    <t>上元屯</t>
  </si>
  <si>
    <t>大化县县北景镇乡江栋村村上元屯屯</t>
  </si>
  <si>
    <t>大化县县雅龙乡乡盘兔村村弄查屯屯</t>
  </si>
  <si>
    <t>街二巷002号</t>
  </si>
  <si>
    <t>大化县县江南乡乡江洲村村街二巷002号屯</t>
  </si>
  <si>
    <t>坤下屯1号</t>
  </si>
  <si>
    <t>大化县县六也乡乡吞依村村坤下屯1号屯</t>
  </si>
  <si>
    <t>弄许屯23号</t>
  </si>
  <si>
    <t>大化县县雅龙乡乡温和村村弄许屯23号屯</t>
  </si>
  <si>
    <t>拉敏屯4号</t>
  </si>
  <si>
    <t>大化县县岩滩镇乡常吉村村拉敏屯4号屯</t>
  </si>
  <si>
    <t>贡川街</t>
  </si>
  <si>
    <t>147号</t>
  </si>
  <si>
    <t>大化县县贡川乡乡贡川街村147号屯</t>
  </si>
  <si>
    <t>龙扣屯20号</t>
  </si>
  <si>
    <t>大化县县江南乡乡龙凤村村龙扣屯20号屯</t>
  </si>
  <si>
    <t>大化市</t>
  </si>
  <si>
    <t>茶群屯</t>
  </si>
  <si>
    <t>化镇仁</t>
  </si>
  <si>
    <t>良村廷</t>
  </si>
  <si>
    <t>庙屯14号</t>
  </si>
  <si>
    <t>大化县县化镇仁乡良村廷村庙屯14号屯</t>
  </si>
  <si>
    <t>大化县县雅龙乡乡红日村村弄勒屯4号屯</t>
  </si>
  <si>
    <t>弄火屯</t>
  </si>
  <si>
    <t>大化县县雅龙乡乡镇西村村弄火屯屯</t>
  </si>
  <si>
    <t>大化县县大化镇乡古感村村古肖屯</t>
  </si>
  <si>
    <t>大化县县大化镇乡坡了村村坡了屯屯</t>
  </si>
  <si>
    <t>大化县县大化镇乡村塘洪屯屯</t>
  </si>
  <si>
    <t>外下屯11号</t>
  </si>
  <si>
    <t>大化县县大化镇乡流水村村外下屯11号屯</t>
  </si>
  <si>
    <t>那说屯44号</t>
  </si>
  <si>
    <t>马山县县周鹿镇乡坛沙村村那说屯44号屯</t>
  </si>
  <si>
    <t>龙着屯32号</t>
  </si>
  <si>
    <t>大化县县大化镇乡龙马村村龙着屯32号屯</t>
  </si>
  <si>
    <t>弄岭屯</t>
  </si>
  <si>
    <t>大化县县七百弄乡弄京村村弄仁屯屯</t>
  </si>
  <si>
    <t>大化县县江南乡乡江洲村村东社屯屯</t>
  </si>
  <si>
    <t>古方屯22号</t>
  </si>
  <si>
    <t>大化县县百马乡乡孟豆村村古方屯22号屯</t>
  </si>
  <si>
    <t>那尼屯</t>
  </si>
  <si>
    <t>大化县县江南乡乡弄文村村那尼屯屯</t>
  </si>
  <si>
    <t>丹动屯9号</t>
  </si>
  <si>
    <t>大化县县六也乡乡吞依村村丹动屯9号屯</t>
  </si>
  <si>
    <t>卡分屯</t>
  </si>
  <si>
    <t>大化县县北景镇乡板兰村村卡分屯屯</t>
  </si>
  <si>
    <t>杯宜屯14号</t>
  </si>
  <si>
    <t>大化县县七百弄乡乡弄合村村弄石屯9号屯</t>
  </si>
  <si>
    <t>良旧二屯34号</t>
  </si>
  <si>
    <t>大化县县岩滩镇乡常吉村村良旧二屯34号屯</t>
  </si>
  <si>
    <t>弄甘屯20号</t>
  </si>
  <si>
    <t>大化县县古文乡乡良美村村弄甘屯20号屯</t>
  </si>
  <si>
    <t>百架屯</t>
  </si>
  <si>
    <t>大化县县百马乡乡永靖村村百架屯屯</t>
  </si>
  <si>
    <t>果六屯</t>
  </si>
  <si>
    <t>大化县县乙圩乡乡果好村村果六屯屯</t>
  </si>
  <si>
    <t>坡洪屯07号</t>
  </si>
  <si>
    <t>四队16号</t>
  </si>
  <si>
    <t>大化县县板升乡乡板烈村村四队16号屯</t>
  </si>
  <si>
    <t>南三巷二里15号</t>
  </si>
  <si>
    <t>大化县县大化镇乡文化路村南三巷二里15号屯</t>
  </si>
  <si>
    <t>塘前屯31号</t>
  </si>
  <si>
    <t>大化县县北景镇乡汉达村村塘前屯31号屯</t>
  </si>
  <si>
    <t>村长谷屯1号</t>
  </si>
  <si>
    <t>大化县县七百弄乡乡弄腾村村长谷屯1号屯</t>
  </si>
  <si>
    <t>上雷屯33号</t>
  </si>
  <si>
    <t>北六巷二里12号</t>
  </si>
  <si>
    <t>大化县县大化镇乡文化路村北六巷二里12号屯</t>
  </si>
  <si>
    <t>吉下屯13号</t>
  </si>
  <si>
    <t>大化县县雅龙乡乡道德村村吉下屯13号屯</t>
  </si>
  <si>
    <t>六算屯4号</t>
  </si>
  <si>
    <t>大化县县都阳镇乡满江村村六算屯4号屯</t>
  </si>
  <si>
    <t>那料二队25号</t>
  </si>
  <si>
    <t>平社屯45号</t>
  </si>
  <si>
    <t>大化县县北景镇乡平方村村平社屯45号屯</t>
  </si>
  <si>
    <t>那光屯32号</t>
  </si>
  <si>
    <t>大化县县乙圩乡乡果好村村那光屯32号屯</t>
  </si>
  <si>
    <t>怀雄村</t>
  </si>
  <si>
    <t>卡业屯</t>
  </si>
  <si>
    <t>大化县县古文乡乡怀雄村村卡业屯屯</t>
  </si>
  <si>
    <t>镇南新</t>
  </si>
  <si>
    <t>村弄洪屯21-1号</t>
  </si>
  <si>
    <t>马山县县百龙滩乡镇南新村村弄洪屯21-1号屯</t>
  </si>
  <si>
    <t>大化县县贡川乡乡隆江村村板江屯屯</t>
  </si>
  <si>
    <t>东畔屯11号</t>
  </si>
  <si>
    <t>大化县县都阳镇乡尚武村村东畔屯11号屯</t>
  </si>
  <si>
    <t>大化县板升乡板烈村村板令屯</t>
  </si>
  <si>
    <t>大化县县雅龙乡乡镇西村村弄荣屯屯</t>
  </si>
  <si>
    <t>大化县都阳乡双福村上林屯屯</t>
  </si>
  <si>
    <t>弄庭屯14号</t>
  </si>
  <si>
    <t>大化县县雅龙乡乡宏伟村村弄庭屯14号屯</t>
  </si>
  <si>
    <t>勾角屯26号</t>
  </si>
  <si>
    <t>大化县县雅龙乡乡红日村村勾角屯26号屯</t>
  </si>
  <si>
    <t>鲁木屯19号</t>
  </si>
  <si>
    <t>大化县县江南乡乡龙凤村村鲁木屯19号屯</t>
  </si>
  <si>
    <t>迷散屯5号</t>
  </si>
  <si>
    <t>良米屯42号</t>
  </si>
  <si>
    <t>大化县县北景镇乡六华村村良米屯42号屯</t>
  </si>
  <si>
    <t>上岭屯25号</t>
  </si>
  <si>
    <t>大化县县都阳镇乡满江村村上岭屯25号屯</t>
  </si>
  <si>
    <t>古思屯23号</t>
  </si>
  <si>
    <t>大化县县大化镇乡古感村村古思屯23号屯</t>
  </si>
  <si>
    <t>歪上屯</t>
  </si>
  <si>
    <t>大化县县雅龙乡乡镇西村村歪上屯屯</t>
  </si>
  <si>
    <t>大化县县七百弄乡弄呈村弄方屯</t>
  </si>
  <si>
    <t>古喊</t>
  </si>
  <si>
    <t>大化县江南乡乡上和村古喊屯</t>
  </si>
  <si>
    <t>弄井屯27号</t>
  </si>
  <si>
    <t xml:space="preserve">弄立 </t>
  </si>
  <si>
    <t>大化县县板升 乡弄立 村弄结屯</t>
  </si>
  <si>
    <t>杏下屯</t>
  </si>
  <si>
    <t>大化县县六也乡乡茶油村村杏下屯屯</t>
  </si>
  <si>
    <t>王贫屯11号</t>
  </si>
  <si>
    <t>大化县县贡川乡乡清坡村村王贫屯11号屯</t>
  </si>
  <si>
    <t>弄细屯</t>
  </si>
  <si>
    <t>大化县县雅龙乡乡红日村村弄细屯屯</t>
  </si>
  <si>
    <t>弄矿上屯31号</t>
  </si>
  <si>
    <t>平乡村</t>
  </si>
  <si>
    <t>大化县北景镇乡平乡村村那洪屯屯</t>
  </si>
  <si>
    <t>马一屯</t>
  </si>
  <si>
    <t>大化县县羌圩乡乡坡马村村马一屯屯</t>
  </si>
  <si>
    <t>龙烈屯</t>
  </si>
  <si>
    <t>大化县江南乡乡陇汉村村龙烈屯屯</t>
  </si>
  <si>
    <t>大化县县雅龙乡乡竹山村村弄凡屯屯</t>
  </si>
  <si>
    <t>板拉屯16号</t>
  </si>
  <si>
    <t>大化县县板升乡乡升平村村板拉屯16号屯</t>
  </si>
  <si>
    <t>龙荣屯40号</t>
  </si>
  <si>
    <t>大化县县共和乡乡颁桃村村龙荣屯40号屯</t>
  </si>
  <si>
    <t>百光屯56号</t>
  </si>
  <si>
    <t>大化县县羌圩乡乡那良村村百光屯56号屯</t>
  </si>
  <si>
    <t>常定屯</t>
  </si>
  <si>
    <t>大化县县雅龙乡乡道德村村常定屯屯</t>
  </si>
  <si>
    <t>卡苏屯</t>
  </si>
  <si>
    <t>大化县县江南乡乡尝梅村村卡苏屯屯</t>
  </si>
  <si>
    <t>古皮屯</t>
  </si>
  <si>
    <t>大化县县古文乡乡茂林村村古皮屯屯</t>
  </si>
  <si>
    <t>弄地屯</t>
  </si>
  <si>
    <t>大化县县雅龙乡乡温和村村弄庭屯屯</t>
  </si>
  <si>
    <t>万能二队屯65号</t>
  </si>
  <si>
    <t>大化县县百马乡乡永靖村村万能二队屯65号屯</t>
  </si>
  <si>
    <t>弄井屯21号</t>
  </si>
  <si>
    <t>弄讲屯</t>
  </si>
  <si>
    <t>大化县县古文乡乡乃良村村弄讲屯屯</t>
  </si>
  <si>
    <t>弄法村</t>
  </si>
  <si>
    <t>排下屯3号</t>
  </si>
  <si>
    <t>栋一屯</t>
  </si>
  <si>
    <t>大化县县羌圩乡乡坡马村村栋一屯屯</t>
  </si>
  <si>
    <t>弄林上屯21号</t>
  </si>
  <si>
    <t>大化县县板升乡乡板烈村村弄林上屯21号屯</t>
  </si>
  <si>
    <t>塘洪屯06号</t>
  </si>
  <si>
    <t>大化县县大化镇乡红电街村塘洪屯06号屯</t>
  </si>
  <si>
    <t>惯下屯</t>
  </si>
  <si>
    <t>六而屯18号</t>
  </si>
  <si>
    <t>大化县县羌圩乡乡健康村村六而屯18号屯</t>
  </si>
  <si>
    <t>下山一队18号</t>
  </si>
  <si>
    <t>大化县县大化镇乡景山村村下山一队18号屯</t>
  </si>
  <si>
    <t>弄湾屯13号</t>
  </si>
  <si>
    <t>大化县古文乡娅合村弄湾屯13号屯</t>
  </si>
  <si>
    <t>古祥屯3号</t>
  </si>
  <si>
    <t>合一屯11号</t>
  </si>
  <si>
    <t>大化县县大化镇乡景山村村合一屯11号屯</t>
  </si>
  <si>
    <t>坛岭屯</t>
  </si>
  <si>
    <t>马山县县周鹿镇乡石塘村村坛岭屯屯</t>
  </si>
  <si>
    <t>路38号</t>
  </si>
  <si>
    <t>大化县县大化镇乡城北东村路38号屯</t>
  </si>
  <si>
    <t>下坳乡</t>
  </si>
  <si>
    <t>龙荣村</t>
  </si>
  <si>
    <t>上荣屯</t>
  </si>
  <si>
    <t>都安县县下坳乡乡龙荣村村上荣屯屯</t>
  </si>
  <si>
    <t>弄清屯</t>
  </si>
  <si>
    <t>川龙屯72-1号</t>
  </si>
  <si>
    <t>马山县县林圩镇乡兴隆村村川龙屯72-1号屯</t>
  </si>
  <si>
    <t>上科屯</t>
  </si>
  <si>
    <t>大化县县江南乡乡塘么村村上科屯屯</t>
  </si>
  <si>
    <t>18178891252</t>
  </si>
  <si>
    <t>村弄朝屯24号</t>
  </si>
  <si>
    <t>大化县县七百弄乡乡弄合村村弄朝屯24号屯</t>
  </si>
  <si>
    <t>金河南园小区10号</t>
  </si>
  <si>
    <t>大化县县大化镇乡红电街村金河南园小区10号屯</t>
  </si>
  <si>
    <t>下桑屯6号</t>
  </si>
  <si>
    <t>大化县县百马乡乡中和村村下桑屯6号屯</t>
  </si>
  <si>
    <t>巴三屯45号</t>
  </si>
  <si>
    <t>大化县县大化镇乡龙口村村巴三屯45号屯</t>
  </si>
  <si>
    <t>龙乐屯5号</t>
  </si>
  <si>
    <t>大化县县贡川乡乡龙勒村村龙乐屯5号屯</t>
  </si>
  <si>
    <t>弄查屯22号</t>
  </si>
  <si>
    <t>大化县县板升乡乡弄勇村村弄查屯22号屯</t>
  </si>
  <si>
    <t>戈棉屯27号</t>
  </si>
  <si>
    <t>村弄凡屯7号</t>
  </si>
  <si>
    <t>大化县县七百弄乡乡弄合村村弄凡屯7号屯</t>
  </si>
  <si>
    <t>戈二屯9号</t>
  </si>
  <si>
    <t>大化县县板升乡乡升平村村戈二屯9号屯</t>
  </si>
  <si>
    <t>六汉屯48号</t>
  </si>
  <si>
    <t>大化县县乙圩乡乡果好村村六汉屯48号屯</t>
  </si>
  <si>
    <t>六孟屯24号</t>
  </si>
  <si>
    <t>大化县县岩滩镇乡吉发村村六孟屯24号屯</t>
  </si>
  <si>
    <t>百远屯10号</t>
  </si>
  <si>
    <t>坡楼屯19号</t>
  </si>
  <si>
    <t>大化县县岩滩镇乡吉发村村坡楼屯19号屯</t>
  </si>
  <si>
    <t>那筹屯</t>
  </si>
  <si>
    <t>大化县县羌圩乡乡洪筹村村那筹屯屯</t>
  </si>
  <si>
    <t>盆下屯17号</t>
  </si>
  <si>
    <t>大化县县大化镇乡双排村村盆下屯17号屯</t>
  </si>
  <si>
    <t>排下屯</t>
  </si>
  <si>
    <t>大化县县大化镇乡双排村村排下屯屯</t>
  </si>
  <si>
    <t>板中屯20号</t>
  </si>
  <si>
    <t>大化县县大化镇乡流水村村板中屯20号屯</t>
  </si>
  <si>
    <t>大化县县六也乡乡边弄村村同内屯屯</t>
  </si>
  <si>
    <t>定龙屯</t>
  </si>
  <si>
    <t>大化县县大化镇乡大调村村定龙屯屯</t>
  </si>
  <si>
    <t>108号</t>
  </si>
  <si>
    <t>大化县县大化镇乡东风路村108号屯</t>
  </si>
  <si>
    <t>单乃屯4号</t>
  </si>
  <si>
    <t>洪三屯</t>
  </si>
  <si>
    <t>大化县县岩滩镇乡东扛村村洪三屯屯</t>
  </si>
  <si>
    <t>855号</t>
  </si>
  <si>
    <t>大化县县大化镇乡红河北路村855号屯</t>
  </si>
  <si>
    <t>乡苦竹</t>
  </si>
  <si>
    <t>村高洞屯</t>
  </si>
  <si>
    <t>大化县县七百弄乡乡苦竹村村高洞屯屯</t>
  </si>
  <si>
    <t>村弄等屯21号</t>
  </si>
  <si>
    <t>大化县县七百弄乡乡保上村村弄等屯21号屯</t>
  </si>
  <si>
    <t>林东福</t>
  </si>
  <si>
    <t>13978832224</t>
  </si>
  <si>
    <t>东风路8号</t>
  </si>
  <si>
    <t>大化县县大化镇乡南红电村东风路8号屯</t>
  </si>
  <si>
    <t>卡拉屯</t>
  </si>
  <si>
    <t>大化县县北景乡乡可考村村卡拉屯屯</t>
  </si>
  <si>
    <t>村上平屯8号</t>
  </si>
  <si>
    <t>大化县县七百弄乡乡弄平村村上平屯8号屯</t>
  </si>
  <si>
    <t>弄共屯9号</t>
  </si>
  <si>
    <t>大化县县古河乡乡丹桂村村弄共屯9号屯</t>
  </si>
  <si>
    <t>街一屯</t>
  </si>
  <si>
    <t>大化县县羌圩乡乡羌圩村村街一屯屯</t>
  </si>
  <si>
    <t>福景花</t>
  </si>
  <si>
    <t>园小区A005栋</t>
  </si>
  <si>
    <t>大化县县大化镇乡福景花村园小区A005栋屯</t>
  </si>
  <si>
    <t>504号</t>
  </si>
  <si>
    <t>大化县县大化镇乡兴化路村504号屯</t>
  </si>
  <si>
    <t>可友屯</t>
  </si>
  <si>
    <t>大化县县羌圩乡乡那良村村可友屯屯</t>
  </si>
  <si>
    <t>弄黑屯</t>
  </si>
  <si>
    <t>大化县县雅龙乡乡伟平村村弄黑屯屯</t>
  </si>
  <si>
    <t>保安乡</t>
  </si>
  <si>
    <t>河屯村</t>
  </si>
  <si>
    <t>刁玉队1号</t>
  </si>
  <si>
    <t>大化县县大化镇乡亮山村村板下屯屯</t>
  </si>
  <si>
    <t>黎屯24—1号</t>
  </si>
  <si>
    <t>马山县县周鹿镇乡周水村村黎屯24—1号屯</t>
  </si>
  <si>
    <t>南邦村</t>
  </si>
  <si>
    <t>定理屯16-1</t>
  </si>
  <si>
    <t>马山县县周鹿镇乡南邦村村定理屯16-1屯</t>
  </si>
  <si>
    <t>那保屯32号</t>
  </si>
  <si>
    <t>大化县县北景镇乡平方村村那保屯32号屯</t>
  </si>
  <si>
    <t>巴好屯9号</t>
  </si>
  <si>
    <t>三石镇</t>
  </si>
  <si>
    <t>四合村</t>
  </si>
  <si>
    <t>弄领屯</t>
  </si>
  <si>
    <t>东兰县县三石镇乡四合村村弄领屯屯</t>
  </si>
  <si>
    <t>板外屯09号</t>
  </si>
  <si>
    <t>大化县县大化镇乡坡了村村板外屯09号屯</t>
  </si>
  <si>
    <t>龙丘村</t>
  </si>
  <si>
    <t>卡尝屯5号</t>
  </si>
  <si>
    <t>弄腊屯4号</t>
  </si>
  <si>
    <t>大化县县板升乡乡八好村村弄腊屯4号屯</t>
  </si>
  <si>
    <t>弄青屯</t>
  </si>
  <si>
    <t>百光屯</t>
  </si>
  <si>
    <t>大化县县羌圩乡乡那良村村百光屯屯</t>
  </si>
  <si>
    <t>欢屯屯</t>
  </si>
  <si>
    <t>大化县县板升乡乡升平村村欢屯屯屯</t>
  </si>
  <si>
    <t>新兴屯</t>
  </si>
  <si>
    <t>大化县县六也乡乡德礼村村新兴屯屯</t>
  </si>
  <si>
    <t>大化县雅龙乡乡雅林村村弄包屯屯</t>
  </si>
  <si>
    <t>伏龙一</t>
  </si>
  <si>
    <t>队45号</t>
  </si>
  <si>
    <t>大化县县古河村乡伏龙一村队45号屯</t>
  </si>
  <si>
    <t>弄长屯2号</t>
  </si>
  <si>
    <t>大化县县七百弄乡弄腾村村弄长屯2号屯</t>
  </si>
  <si>
    <t>东月屯</t>
  </si>
  <si>
    <t>大化县县古河乡乡弄法村村东月屯屯</t>
  </si>
  <si>
    <t>大化县县雅龙乡乡温和村村弄火屯屯</t>
  </si>
  <si>
    <t>弄升屯</t>
  </si>
  <si>
    <t>板拉屯19号</t>
  </si>
  <si>
    <t>大化县县板升乡乡升平村村板拉屯19号屯</t>
  </si>
  <si>
    <t>岩逢屯26号</t>
  </si>
  <si>
    <t>大化县县都阳镇乡忠武村村岩逢屯26号屯</t>
  </si>
  <si>
    <t>百并屯27号</t>
  </si>
  <si>
    <t>大化县县都阳镇乡武城村村百并屯27号屯</t>
  </si>
  <si>
    <t>龙屯3号</t>
  </si>
  <si>
    <t>大化县县江南乡乡陇汉村龙屯3号屯</t>
  </si>
  <si>
    <t>六上屯16号</t>
  </si>
  <si>
    <t>大化县县大化镇乡凤翔村村六上屯16号屯</t>
  </si>
  <si>
    <t>古感路二巷9—3号</t>
  </si>
  <si>
    <t>大化县县大化镇乡红电街村古感路二巷9—3号屯</t>
  </si>
  <si>
    <t>塘朴屯27号</t>
  </si>
  <si>
    <t>大化县县北景乡乡平方村村塘朴屯27号屯</t>
  </si>
  <si>
    <t>满福屯68号</t>
  </si>
  <si>
    <t>大化县县都阳镇乡满江村村满福屯68号屯</t>
  </si>
  <si>
    <t>大坪屯3号</t>
  </si>
  <si>
    <t>大化县县板升乡乡弄郎村村大坪屯3号屯</t>
  </si>
  <si>
    <t>内屯31号</t>
  </si>
  <si>
    <t>大化县县大化镇乡坡了村村内屯31号屯</t>
  </si>
  <si>
    <t>东七村</t>
  </si>
  <si>
    <t>塘七屯9-1号</t>
  </si>
  <si>
    <t>马山县县林玗镇乡东七村村塘七屯9-1号屯</t>
  </si>
  <si>
    <t>伏龙二队24号</t>
  </si>
  <si>
    <t>大化县县古河乡乡古河村村伏龙二队24号屯</t>
  </si>
  <si>
    <t>大化县县北景镇乡那色村村街上屯</t>
  </si>
  <si>
    <t>拉谷屯</t>
  </si>
  <si>
    <t>大化县县板升乡乡升平村村拉谷屯屯</t>
  </si>
  <si>
    <t>弄常屯24号</t>
  </si>
  <si>
    <t>直炉屯</t>
  </si>
  <si>
    <t>大化县县共和乡乡古桥村村直炉屯屯</t>
  </si>
  <si>
    <t>弄红屯7号</t>
  </si>
  <si>
    <t>古壮屯29号</t>
  </si>
  <si>
    <t>古碑</t>
  </si>
  <si>
    <t>大化县县江南乡乡合民村村古碑屯</t>
  </si>
  <si>
    <t xml:space="preserve">尝梅村 </t>
  </si>
  <si>
    <t>大化县县江南乡乡尝梅村 村古法屯</t>
  </si>
  <si>
    <t>吞伦</t>
  </si>
  <si>
    <t>板下屯24号</t>
  </si>
  <si>
    <t>大化县县六也乡乡吞依村村板下屯24号屯</t>
  </si>
  <si>
    <t>大化县县羌圩乡乡坡马村村那农屯屯</t>
  </si>
  <si>
    <t>下楼屯17号</t>
  </si>
  <si>
    <t>大化县县贡川乡乡贡川村村下楼屯17号屯</t>
  </si>
  <si>
    <t>弄结屯13号</t>
  </si>
  <si>
    <t>大化县县板升乡乡八好村村弄结屯13号屯</t>
  </si>
  <si>
    <t>甘防屯21号</t>
  </si>
  <si>
    <t>大化县县七百弄乡弄良村村甘防屯21号屯</t>
  </si>
  <si>
    <t>55号</t>
  </si>
  <si>
    <t>大化县县大化镇乡兴化路村55号屯</t>
  </si>
  <si>
    <t>B9栋</t>
  </si>
  <si>
    <t>大化县县大化镇乡民族新城村B9栋屯</t>
  </si>
  <si>
    <t>科比屯7号</t>
  </si>
  <si>
    <t>大化县县贡川乡乡龙勒村村科比屯7号屯</t>
  </si>
  <si>
    <t>京三屯6号</t>
  </si>
  <si>
    <t>大化县县北景镇乡京屯村村京三屯6号屯</t>
  </si>
  <si>
    <t>弄因屯9号</t>
  </si>
  <si>
    <t>大化县县七百弄乡苦竹村村弄因屯9号屯</t>
  </si>
  <si>
    <t>龙伏屯7-1号</t>
  </si>
  <si>
    <t>大化县县共和乡乡碧草村村龙伏屯7-1号屯</t>
  </si>
  <si>
    <t>单响屯22号</t>
  </si>
  <si>
    <t>大化县县江南乡乡尝梅村村单响屯22号屯</t>
  </si>
  <si>
    <t>平吉屯</t>
  </si>
  <si>
    <t>大化县县北景镇乡江栋村村平吉屯屯</t>
  </si>
  <si>
    <t>上说屯</t>
  </si>
  <si>
    <t>大化县县六也乡乡吞依村村上说屯屯</t>
  </si>
  <si>
    <t>水塘屯20号</t>
  </si>
  <si>
    <t>大化县县板升乡乡弄丛村村水塘屯20号屯</t>
  </si>
  <si>
    <t>那坝屯</t>
  </si>
  <si>
    <t>大化县县羌圩乡乡健康村村那坝屯屯</t>
  </si>
  <si>
    <t>大化县县七百弄乡弄腾村村坡社屯</t>
  </si>
  <si>
    <t>弄里屯</t>
  </si>
  <si>
    <t>大化县县七百弄乡乡弄腾村村弄里屯屯</t>
  </si>
  <si>
    <t>南石路</t>
  </si>
  <si>
    <t>二巷10号</t>
  </si>
  <si>
    <t>大化县县大化镇乡南石路村二巷10号屯</t>
  </si>
  <si>
    <t>伏含屯</t>
  </si>
  <si>
    <t>大化县县共和乡乡古乔村村伏含屯屯</t>
  </si>
  <si>
    <t>覃晓霞</t>
  </si>
  <si>
    <t>45122920031118122X</t>
  </si>
  <si>
    <t>覃伟川</t>
  </si>
  <si>
    <t>内村</t>
  </si>
  <si>
    <t>左岸93号</t>
  </si>
  <si>
    <t>大化县县岩滩镇乡内村村左岸93号屯</t>
  </si>
  <si>
    <t>甲四屯</t>
  </si>
  <si>
    <t>大化县县古文乡乡吾章村村甲四屯屯</t>
  </si>
  <si>
    <t>古学屯9号</t>
  </si>
  <si>
    <t>大化县县六也乡乡和平村村古学屯9号屯</t>
  </si>
  <si>
    <t>弄累上屯29号</t>
  </si>
  <si>
    <t>大化县县板升乡乡升平村村弄累上屯29号屯</t>
  </si>
  <si>
    <t>勒下屯13号</t>
  </si>
  <si>
    <t>大化县县大化镇乡大调村村勒下屯13号屯</t>
  </si>
  <si>
    <t>宏吉屯8号</t>
  </si>
  <si>
    <t>大化县县六也乡乡弄茶村村宏吉屯8号屯</t>
  </si>
  <si>
    <t>弄佃屯</t>
  </si>
  <si>
    <t>大化县县雅龙乡乡镇西村村弄佃屯屯</t>
  </si>
  <si>
    <t>大村屯60号</t>
  </si>
  <si>
    <t>大化县县大化镇乡城内村村大村屯60号屯</t>
  </si>
  <si>
    <t>大化县县雅龙乡乡尤齐村村弄母屯屯</t>
  </si>
  <si>
    <t>北景街391号</t>
  </si>
  <si>
    <t>大化县县北景镇乡那色村村北景街391号屯</t>
  </si>
  <si>
    <t>村戈后屯27号</t>
  </si>
  <si>
    <t>巴松8号</t>
  </si>
  <si>
    <t>新雷屯24号</t>
  </si>
  <si>
    <t>大化县县大化镇乡龙马村村新雷屯24号屯</t>
  </si>
  <si>
    <t>古茶屯29号</t>
  </si>
  <si>
    <t>大化县县大化镇乡亮山村村古茶屯29号屯</t>
  </si>
  <si>
    <t>古托屯12号</t>
  </si>
  <si>
    <t>大化县县大化镇乡龙马村村古托屯12号屯</t>
  </si>
  <si>
    <t>弄交屯</t>
  </si>
  <si>
    <t>大化县县雅龙乡乡尤齐村村弄交屯屯</t>
  </si>
  <si>
    <t>水</t>
  </si>
  <si>
    <t>苏博村</t>
  </si>
  <si>
    <t>外县屯18-1号</t>
  </si>
  <si>
    <t>马山县县乔利乡乡苏博村村外县屯18-1号屯</t>
  </si>
  <si>
    <t>弄扁屯2号</t>
  </si>
  <si>
    <t>弄呈屯</t>
  </si>
  <si>
    <t>大化县县江南乡乡带林村村那马屯屯</t>
  </si>
  <si>
    <t>覃勤浩</t>
  </si>
  <si>
    <t>452731200408115413</t>
  </si>
  <si>
    <t>覃庆妹</t>
  </si>
  <si>
    <t>17777938696</t>
  </si>
  <si>
    <t>大化县县贡川乡乡贡川街村108号屯</t>
  </si>
  <si>
    <t>那帮屯</t>
  </si>
  <si>
    <t>大化县县岩滩镇乡协合村村那帮屯屯</t>
  </si>
  <si>
    <t>大塘村</t>
  </si>
  <si>
    <t>大塘屯9号</t>
  </si>
  <si>
    <t>马山县县林圩镇乡大塘村村大塘屯9号屯</t>
  </si>
  <si>
    <t>常也屯</t>
  </si>
  <si>
    <t>大化县县乙圩乡乡巴岩村村常也屯屯</t>
  </si>
  <si>
    <t>道理屯8号</t>
  </si>
  <si>
    <t>大化县县贡川乡乡龙勒村村道理屯8号屯</t>
  </si>
  <si>
    <t>弄甲屯28号</t>
  </si>
  <si>
    <t>大化县县板升乡乡八好村村弄甲屯28号屯</t>
  </si>
  <si>
    <t>上林屯71号</t>
  </si>
  <si>
    <t>大化县县都阳镇乡双福村村上林屯71号屯</t>
  </si>
  <si>
    <t>班温屯49号</t>
  </si>
  <si>
    <t>大化县县羌圩乡乡羌圩村村班温屯49号屯</t>
  </si>
  <si>
    <t>那板屯</t>
  </si>
  <si>
    <t>大化县县北景镇乡江栋村村那板屯屯</t>
  </si>
  <si>
    <t>坡门屯</t>
  </si>
  <si>
    <t>累下屯29号</t>
  </si>
  <si>
    <t>大化县县板升乡乡升平村村累下屯29号屯</t>
  </si>
  <si>
    <t>百作屯</t>
  </si>
  <si>
    <t>大化县县岩滩镇乡吉发村村百作屯屯</t>
  </si>
  <si>
    <t>拉先屯11号</t>
  </si>
  <si>
    <t>大化县县乙圩乡乡常怀村村拉先屯11号屯</t>
  </si>
  <si>
    <t>弄工队6号</t>
  </si>
  <si>
    <t>都安县县地苏镇乡镇兴村村弄工队6号屯</t>
  </si>
  <si>
    <t>22号</t>
  </si>
  <si>
    <t>大化县县大化镇乡古感路村22号屯</t>
  </si>
  <si>
    <t>洞迷屯11号</t>
  </si>
  <si>
    <t>大化县县江南乡乡上和村村洞迷屯11号屯</t>
  </si>
  <si>
    <t>百秀屯</t>
  </si>
  <si>
    <t>大化县县大化镇乡百秀村村百秀屯屯</t>
  </si>
  <si>
    <t>龙颁屯</t>
  </si>
  <si>
    <t>大化县县共和乡乡颁桃村村龙颁屯屯</t>
  </si>
  <si>
    <t>大化县县岩滩镇乡六说村村那伦屯屯</t>
  </si>
  <si>
    <t>上卡屯</t>
  </si>
  <si>
    <t>板东屯17号</t>
  </si>
  <si>
    <t>大化县县六也乡乡茶油村村板东屯17号屯</t>
  </si>
  <si>
    <t>南路四</t>
  </si>
  <si>
    <t>中巷3-1号</t>
  </si>
  <si>
    <t>大化县县红电街乡南路四村中巷3-1号屯</t>
  </si>
  <si>
    <t>王秀花</t>
  </si>
  <si>
    <t>园2巷11-1</t>
  </si>
  <si>
    <t>大化县县大化镇乡王秀花村园2巷11-1屯</t>
  </si>
  <si>
    <t>弄罗屯7号</t>
  </si>
  <si>
    <t>弄豪屯</t>
  </si>
  <si>
    <t>大化县县板升乡乡弄冠村村弄豪屯屯</t>
  </si>
  <si>
    <t>弄为屯32号</t>
  </si>
  <si>
    <t>大化县县板升乡乡弄勇村村弄为屯32号屯</t>
  </si>
  <si>
    <t>村元洞屯13号</t>
  </si>
  <si>
    <t>大化县县七百弄乡保上村村元洞屯13号屯</t>
  </si>
  <si>
    <t>大化县县岩滩镇乡六说村六马屯</t>
  </si>
  <si>
    <t>大化县县大化镇乡0村古肖屯</t>
  </si>
  <si>
    <t>乡弄良</t>
  </si>
  <si>
    <t>村弄养屯1号</t>
  </si>
  <si>
    <t>大化县县七百弄乡乡弄良村村弄养屯1号屯</t>
  </si>
  <si>
    <t>大化县乙圩乡乡乙圩村村安份屯</t>
  </si>
  <si>
    <t>端外屯</t>
  </si>
  <si>
    <t>大化县县大化镇乡双排村村端外屯屯</t>
  </si>
  <si>
    <t xml:space="preserve">贡川 </t>
  </si>
  <si>
    <t>波洪</t>
  </si>
  <si>
    <t>大化县县贡川 乡等宦村波洪屯</t>
  </si>
  <si>
    <t>弄同屯</t>
  </si>
  <si>
    <t>大化县县北景镇乡可考村村弄同屯屯</t>
  </si>
  <si>
    <t>戈杂</t>
  </si>
  <si>
    <t>大化县县板升乡乡弄立 村戈杂屯</t>
  </si>
  <si>
    <t>六塔二队12号</t>
  </si>
  <si>
    <t>大化县县百马乡乡永靖村村六塔二队12号屯</t>
  </si>
  <si>
    <t>卡干屯12号</t>
  </si>
  <si>
    <t>大化县县江南乡乡合民村村卡干屯12号屯</t>
  </si>
  <si>
    <t>刁井屯21号</t>
  </si>
  <si>
    <t>大化县县贡川乡乡什陇村村刁井屯21号屯</t>
  </si>
  <si>
    <t>头上屯21号</t>
  </si>
  <si>
    <t>大化县县百马乡乡登排村村头上屯21号屯</t>
  </si>
  <si>
    <t>北良村</t>
  </si>
  <si>
    <t>丹丁屯14-2号</t>
  </si>
  <si>
    <t>马山县县乔利乡乡北良村村丹丁屯14-2号屯</t>
  </si>
  <si>
    <t>百外屯</t>
  </si>
  <si>
    <t>大化县县共和乡乡中良村村百外屯屯</t>
  </si>
  <si>
    <t>龙着屯73号</t>
  </si>
  <si>
    <t>大化县县大化镇乡古感村村龙着屯73号屯</t>
  </si>
  <si>
    <t>达上屯87号</t>
  </si>
  <si>
    <t>大化县县贡川乡乡贡川村村达上屯87号屯</t>
  </si>
  <si>
    <t>合二屯22号</t>
  </si>
  <si>
    <t>大化县县大化镇乡景山村村合二屯22号屯</t>
  </si>
  <si>
    <t>弄滚屯</t>
  </si>
  <si>
    <t>大化县县都阳镇乡满江村村弄滚屯屯</t>
  </si>
  <si>
    <t>东1巷12号</t>
  </si>
  <si>
    <t>大化县县大化县乡建丰路村东1巷12号屯</t>
  </si>
  <si>
    <t>龙上屯15号</t>
  </si>
  <si>
    <t>大化县县贡川乡乡龙勒村村龙上屯15号屯</t>
  </si>
  <si>
    <t>合民龙</t>
  </si>
  <si>
    <t>龙依屯</t>
  </si>
  <si>
    <t>大化县县江南乡乡合民龙村龙依屯屯</t>
  </si>
  <si>
    <t>龙着移民区15号</t>
  </si>
  <si>
    <t>大化县县大化镇乡古感村村龙着移民区15号屯</t>
  </si>
  <si>
    <t>村卡同屯4号</t>
  </si>
  <si>
    <t>大化县县七百弄乡乡弄腾村村卡同屯4号屯</t>
  </si>
  <si>
    <t>百炼屯</t>
  </si>
  <si>
    <t>大化县县百马乡乡登排村村百炼屯屯</t>
  </si>
  <si>
    <t>拉往屯21号</t>
  </si>
  <si>
    <t>大化县县板升乡乡升平村村拉往屯21号屯</t>
  </si>
  <si>
    <t>拉考二屯15号</t>
  </si>
  <si>
    <t>大化县县板升乡乡升平村村拉考二屯15号屯</t>
  </si>
  <si>
    <t>覃湛</t>
  </si>
  <si>
    <t>452731200407040616</t>
  </si>
  <si>
    <t>覃敏山</t>
  </si>
  <si>
    <t>百建屯</t>
  </si>
  <si>
    <t>大化县县大化镇乡景山村村百建屯屯</t>
  </si>
  <si>
    <t>巴一屯</t>
  </si>
  <si>
    <t>弄师屯30号</t>
  </si>
  <si>
    <t>大化县县大化镇乡春兴村村弄师屯30号屯</t>
  </si>
  <si>
    <t>村申洞屯</t>
  </si>
  <si>
    <t>大化县岩滩乡棉山村东庙屯</t>
  </si>
  <si>
    <t>大化县大化镇乡春兴村东林屯</t>
  </si>
  <si>
    <t>6/31</t>
  </si>
  <si>
    <t>7/2 0</t>
  </si>
  <si>
    <t>大化二中高2020级学生接种新冠疫苗情况明细表</t>
  </si>
  <si>
    <t>大化县岩滩镇乡左岸东村路8号屯</t>
  </si>
  <si>
    <t>大化县大化镇乡龙口村古仇屯</t>
  </si>
  <si>
    <t>大化县岩滩镇乡棉山村坡旁一屯15号屯</t>
  </si>
  <si>
    <t>大化县岩滩镇乡协合村那用屯号屯</t>
  </si>
  <si>
    <t>大化县北景镇乡安兰村卡英屯</t>
  </si>
  <si>
    <t>大化县北景乡板兰村弄乃屯</t>
  </si>
  <si>
    <t>大化县北景乡那色村巴岭屯</t>
  </si>
  <si>
    <t>大化县大化镇乡百秀村红星新屯53号屯</t>
  </si>
  <si>
    <t>大化县都阳镇乡中心卫村生院屯</t>
  </si>
  <si>
    <t>大化县北景镇乡弄冠村下卡屯</t>
  </si>
  <si>
    <t>大化县大化镇乡新民路村十巷34号屯</t>
  </si>
  <si>
    <t>大化县大化镇乡达悟村弄杜屯4号屯</t>
  </si>
  <si>
    <t>大化县都阳镇乡满江村六算屯</t>
  </si>
  <si>
    <t>巴马县甲篆镇乡甲篆村那了屯4号屯</t>
  </si>
  <si>
    <t>大化县江南乡陇丘村刷一屯20号屯</t>
  </si>
  <si>
    <t>大化县大化镇乡百秀村六圩屯11号屯</t>
  </si>
  <si>
    <t>大化县北景镇乡江栋村江栋街224号屯</t>
  </si>
  <si>
    <t>大化县岩滩镇乡下皇村弄简屯</t>
  </si>
  <si>
    <t>马山县林圩镇乡东庄村新屯</t>
  </si>
  <si>
    <t>大化县北景乡京屯村猫头屯13号屯</t>
  </si>
  <si>
    <t>大化县大化镇乡上旗村古下屯8号屯</t>
  </si>
  <si>
    <t>大化县岩滩镇乡常吉村那拉屯</t>
  </si>
  <si>
    <t>大化县北景镇乡六华村那全屯</t>
  </si>
  <si>
    <t>大化县北景镇乡那色村北景街762号屯</t>
  </si>
  <si>
    <t>大化县大化镇乡文化路村184号屯</t>
  </si>
  <si>
    <t>大化县大化镇乡建丰路村东六巷21号屯</t>
  </si>
  <si>
    <t>大化县江南乡江洲村那王屯50号屯</t>
  </si>
  <si>
    <t>大化县大化镇乡定马社村区29号屯</t>
  </si>
  <si>
    <t>大化县大化镇乡百秀村民族屯14号屯</t>
  </si>
  <si>
    <t>大化县都阳镇乡都阳村拉万屯</t>
  </si>
  <si>
    <t>大化县大化镇乡兴化路村320号屯</t>
  </si>
  <si>
    <t>大化县大化镇乡红电街村古肖路25号屯</t>
  </si>
  <si>
    <t>大化县北景镇乡江栋村江栋街屯</t>
  </si>
  <si>
    <t>大化县大化镇乡龙马村周屯10号屯</t>
  </si>
  <si>
    <t>大化县都阳镇乡加城村科产屯</t>
  </si>
  <si>
    <t>大化县大化镇乡红电街村塘洪屯</t>
  </si>
  <si>
    <t>大化县北景镇乡板兰村弄雄屯</t>
  </si>
  <si>
    <t>大化县大化镇乡龙马村塘党屯72号屯</t>
  </si>
  <si>
    <t>大化县都阳镇乡武城村孟兀屯</t>
  </si>
  <si>
    <t>大化县大化镇乡龙口村龙口街140号屯</t>
  </si>
  <si>
    <t>大化县大化镇乡城内村百件屯27号屯</t>
  </si>
  <si>
    <t>大化县大化镇乡龙马村新雷屯21号屯</t>
  </si>
  <si>
    <t>大化县北景镇乡江栋村百乐屯</t>
  </si>
  <si>
    <t>大化县雅龙乡镇西村弄银屯</t>
  </si>
  <si>
    <t>大化县大化镇乡上旗村外一屯27号屯</t>
  </si>
  <si>
    <t>大化县都阳镇乡都阳村新街二巷18号屯</t>
  </si>
  <si>
    <t>大化县北景镇乡安兰村弄兰屯7号屯</t>
  </si>
  <si>
    <t>大化县大化镇乡城内村上平屯17号屯</t>
  </si>
  <si>
    <t>大化县岩滩镇乡下皇村说欢屯22号屯</t>
  </si>
  <si>
    <t>大化县江南乡弄文村古祥屯10号屯</t>
  </si>
  <si>
    <t>大化县大化镇乡龙马村那感屯6号屯</t>
  </si>
  <si>
    <t>都安县百旺镇乡百旺移民区村那毛屯7号屯</t>
  </si>
  <si>
    <t>大化县北景镇乡可考村弄同屯15号屯</t>
  </si>
  <si>
    <t>广西壮族自治区南宁市良庆区 建业二街4号南宁市牧歌艺术培训学校</t>
  </si>
  <si>
    <t>大化县北景镇乡板兰村巴烟屯</t>
  </si>
  <si>
    <t>大化县大化镇乡百秀村红星屯84号屯</t>
  </si>
  <si>
    <t>大化县岩滩镇乡下皇村上令二屯</t>
  </si>
  <si>
    <t>大化县岩滩镇乡下皇村上令屯</t>
  </si>
  <si>
    <t>大化县大化镇乡镇 南村南园小区4巷3号屯</t>
  </si>
  <si>
    <t>大化县北景镇乡板兰村弄荣屯14号屯</t>
  </si>
  <si>
    <t>大化县都阳镇乡双福村新华屯7号屯</t>
  </si>
  <si>
    <t>大化县大化镇乡城北三村巷一里26号屯</t>
  </si>
  <si>
    <t>大化县都阳镇乡加城村上加屯</t>
  </si>
  <si>
    <t>大化县大化镇乡龙马村龙着屯</t>
  </si>
  <si>
    <t>大化县大化镇乡水电工村程局桥北1栋2单元屯</t>
  </si>
  <si>
    <t>大化县都阳镇乡中团村中团屯</t>
  </si>
  <si>
    <t>大化县大化镇乡城北二村巷77号屯</t>
  </si>
  <si>
    <t>大化县大化镇乡凤翔村板肖屯1号屯</t>
  </si>
  <si>
    <t>都安县地苏镇乡赞字村内行屯23号屯</t>
  </si>
  <si>
    <t>大化县大化镇乡流水乡村板中屯</t>
  </si>
  <si>
    <t>大化县大化镇乡敦肃村雷轰屯12号屯</t>
  </si>
  <si>
    <t>大化县大化镇乡城北西村路381号屯</t>
  </si>
  <si>
    <t>大化县大化镇乡达悟村弄角屯</t>
  </si>
  <si>
    <t>大化县大化镇乡大调村则劳屯5号屯</t>
  </si>
  <si>
    <t>大化县岩滩镇乡常吉村坡往屯</t>
  </si>
  <si>
    <t>大化县大化镇乡上旗村望远屯</t>
  </si>
  <si>
    <t>大化县乙圩乡巴岩村那告屯10号屯</t>
  </si>
  <si>
    <t>大化县北景镇乡京屯村京三屯11号屯</t>
  </si>
  <si>
    <t>大化县北景镇乡京屯村京一屯</t>
  </si>
  <si>
    <t>大化县大化镇乡大调村庆三屯</t>
  </si>
  <si>
    <t>大化县江南乡 带林村那马屯</t>
  </si>
  <si>
    <t>大化县岩滩镇乡协和村板东屯</t>
  </si>
  <si>
    <t>大化县七百弄乡弄合村弄额屯10号屯</t>
  </si>
  <si>
    <t>大化县岩滩镇乡常吉村下吉二屯</t>
  </si>
  <si>
    <t>大化县大化镇乡龙口村巴羊屯</t>
  </si>
  <si>
    <t>大化县大化镇乡古感村苏烈屯77号屯</t>
  </si>
  <si>
    <t>大化县大化镇乡双排村松干屯21号屯</t>
  </si>
  <si>
    <t>大化县岩滩镇乡下皇村甘怀屯</t>
  </si>
  <si>
    <t>大化县岩滩镇乡六说村六料屯</t>
  </si>
  <si>
    <t>大化县北景镇乡板兰村英三屯</t>
  </si>
  <si>
    <t>大化县北景镇乡板兰村卡腮屯2号屯</t>
  </si>
  <si>
    <t>大化县岩滩乡协和村安那屯</t>
  </si>
  <si>
    <t>大化县北景镇乡可考村可羊屯11号屯</t>
  </si>
  <si>
    <t>大化县北景乡可考村弄同屯25号屯</t>
  </si>
  <si>
    <t>大化县大化镇乡百秀村绿坡屯26号屯</t>
  </si>
  <si>
    <t>大化县北景镇乡板兰村弄牙屯</t>
  </si>
  <si>
    <t>大化县大化镇乡双排村屯</t>
  </si>
  <si>
    <t>大化县岩滩镇乡下皇村良简屯13号屯</t>
  </si>
  <si>
    <t>大化县岩滩镇乡常吉村下吉二屯21号屯</t>
  </si>
  <si>
    <t>大化县岩滩镇乡常吉村那力一屯</t>
  </si>
  <si>
    <t>大化县大化镇乡龙马村塘党屯16号屯</t>
  </si>
  <si>
    <t>大化县大化镇乡城北东村路95号屯</t>
  </si>
  <si>
    <t>大化县大化镇乡景山村百凌屯</t>
  </si>
  <si>
    <t>大化县北景镇乡江栋村上元屯</t>
  </si>
  <si>
    <t>大化县江南乡江洲村街二巷002号屯</t>
  </si>
  <si>
    <t>大化县岩滩镇乡常吉村拉敏屯4号屯</t>
  </si>
  <si>
    <t>大化县江南乡龙凤村龙扣屯20号屯</t>
  </si>
  <si>
    <t>大化县雅龙乡镇西村弄火屯</t>
  </si>
  <si>
    <t>大化县大化镇乡坡了村坡了屯</t>
  </si>
  <si>
    <t>大化县大化镇乡村塘洪屯</t>
  </si>
  <si>
    <t>大化县大化镇乡景山村弄合屯</t>
  </si>
  <si>
    <t>大化县羌圩乡羌圩村坡洪屯07号屯</t>
  </si>
  <si>
    <t>广东省东莞市虎门镇 南栅四区文明路1巷4号永旺嘉</t>
  </si>
  <si>
    <t>广东省江门市新会区 双水镇小冈华兴工业园 基达不锈钢制品有限公司18号</t>
  </si>
  <si>
    <t>大化县大化镇乡双排村排下屯</t>
  </si>
  <si>
    <t>大化县北景乡弄冠村巴好屯9号</t>
  </si>
  <si>
    <t>大化县雅龙乡镇西村弄地屯</t>
  </si>
  <si>
    <t>大化县北景镇乡弄冠村弄坤屯</t>
  </si>
  <si>
    <t>大化县北景镇乡弄冠村上卡屯</t>
  </si>
  <si>
    <t>大化县北景镇乡可考村弄同屯</t>
  </si>
  <si>
    <t>大化县雅龙乡镇西村巴一屯</t>
  </si>
  <si>
    <t>高2020级学生接种人数统计</t>
  </si>
  <si>
    <t>第一针已接种人数</t>
  </si>
  <si>
    <t>未接种人数</t>
  </si>
  <si>
    <t>第二针接种人数</t>
  </si>
  <si>
    <t>两个退学，韦宇鹏，蓝孝佳，两个未接种，韦斯联系不上，唐运岭已通知他爸爸，今天去六也没有苗！</t>
  </si>
  <si>
    <t>3人联系不上</t>
  </si>
  <si>
    <t>1人联系不上</t>
  </si>
  <si>
    <t>医生讲不能接种</t>
  </si>
  <si>
    <t>第一针接种率</t>
  </si>
  <si>
    <t>第二针接种率</t>
  </si>
  <si>
    <t>大化县大化乡亮口村排一屯</t>
  </si>
  <si>
    <t>大化县岩滩镇乡协合村那定屯</t>
  </si>
  <si>
    <t>马山县林圩镇乡东庄村六花屯</t>
  </si>
  <si>
    <t>大化县北景镇乡可考村卡拉屯4号屯</t>
  </si>
  <si>
    <t>马山县周鹿镇乡杨树村龙赖屯</t>
  </si>
  <si>
    <t>大化县大化镇乡仁良村下欠屯</t>
  </si>
  <si>
    <t>大化县岩滩镇乡棉山村东庙屯</t>
  </si>
  <si>
    <t>大化县北景镇乡弄冠村弄强屯</t>
  </si>
  <si>
    <t>大化县大化镇乡亮山村板江屯</t>
  </si>
  <si>
    <t>大化县岩滩镇乡常吉村良防三屯</t>
  </si>
  <si>
    <t>大化县都阳乡都阳村都岩路146号屯</t>
  </si>
  <si>
    <t>大化县大化乡敦肃村弄伟屯</t>
  </si>
  <si>
    <t>大化县岩滩乡常吉村义屯</t>
  </si>
  <si>
    <t>大化县大化乡龙口村却兄屯</t>
  </si>
  <si>
    <t>大化县大化乡古感村芭植屯</t>
  </si>
  <si>
    <t>大化县岩滩乡吉发村发山一屯</t>
  </si>
  <si>
    <t>大化县岩滩乡六说村那伦屯</t>
  </si>
  <si>
    <t>大化县大化乡流水村中二屯</t>
  </si>
  <si>
    <t>大化县岩滩乡棉山村定圩四屯</t>
  </si>
  <si>
    <t>大化县北景乡可考村弄平屯</t>
  </si>
  <si>
    <t>大化县都阳乡尚武村板屯</t>
  </si>
  <si>
    <t>大化县岩滩镇乡下皇村能地屯</t>
  </si>
  <si>
    <t>大化县大化乡红电街村巴屯</t>
  </si>
  <si>
    <t>大化县大化乡上旗村内一屯</t>
  </si>
  <si>
    <t>大化县雅龙乡镇西村弄宁屯</t>
  </si>
  <si>
    <t>马山县林圩乡六马村0屯</t>
  </si>
  <si>
    <t>大化县大化镇乡文昌西路村南2巷3里1号屯</t>
  </si>
  <si>
    <t>大化县大化镇乡达悟村弄屯</t>
  </si>
  <si>
    <t>大化县大化镇乡敦肃村百屯</t>
  </si>
  <si>
    <t>大化县岩滩镇乡吉发村吉鸾屯</t>
  </si>
  <si>
    <t>都安县高岭乡五峒村0屯</t>
  </si>
  <si>
    <t>大化县大化镇乡百秀村0屯</t>
  </si>
  <si>
    <t>大化县雅龙乡镇西村八达屯</t>
  </si>
  <si>
    <t>大化县大化乡建丰路东二巷22号</t>
  </si>
  <si>
    <t>大化县岩滩镇乡吉发村弄照屯</t>
  </si>
  <si>
    <t>大化县北景乡可考村弄乃屯</t>
  </si>
  <si>
    <t>不在本班</t>
  </si>
  <si>
    <t>大化县北景乡板兰村英一屯</t>
  </si>
  <si>
    <t>大化县北景镇乡板兰村弄英屯</t>
  </si>
  <si>
    <t>大化县岩滩乡下皇村下屯</t>
  </si>
  <si>
    <t>大化县北景乡板兰村二屯</t>
  </si>
  <si>
    <t>大化县岩滩乡常吉村良片一屯</t>
  </si>
  <si>
    <t>19班没有该生</t>
  </si>
  <si>
    <t>大化县北景镇乡江栋村平吉屯94号屯</t>
  </si>
  <si>
    <t>大化县江南乡发瑞村六作屯</t>
  </si>
  <si>
    <t>大化县古河乡四联村现铃屯</t>
  </si>
  <si>
    <t>大化县七百弄乡弄合村弄罗屯8号屯</t>
  </si>
  <si>
    <t>大化县板升乡弄系村弄拥屯</t>
  </si>
  <si>
    <t>大化县大化镇乡仁良村板么屯</t>
  </si>
  <si>
    <t>大化县江南乡弄汉村伏占屯5号屯</t>
  </si>
  <si>
    <t>大化县板升乡弄纳村上林屯22号屯</t>
  </si>
  <si>
    <t>大化县江南乡带林村那桥屯3号屯</t>
  </si>
  <si>
    <t>大化县江南乡发瑞村板道屯41号屯</t>
  </si>
  <si>
    <t>大化县都阳镇乡加城村百简屯1号屯</t>
  </si>
  <si>
    <t>大化县岩滩镇乡东扛村定吾屯</t>
  </si>
  <si>
    <t>大化县六也乡弄茶村板内屯3号屯</t>
  </si>
  <si>
    <t>大化县乙圩乡巴岩村本福屯9号屯</t>
  </si>
  <si>
    <t>大化县羌圩乡坡马村农力屯10号屯</t>
  </si>
  <si>
    <t>大化县建丰北乡路东六村巷一里12号屯</t>
  </si>
  <si>
    <t>大化县百马乡同社村古情屯19号屯</t>
  </si>
  <si>
    <t>大化县江南乡江洲村那王屯66号屯</t>
  </si>
  <si>
    <t>大化县大化镇乡上旗村外一屯</t>
  </si>
  <si>
    <t>大化县大化镇乡凤翔村弄猫屯</t>
  </si>
  <si>
    <t>大化县六也乡豆也村弄留屯4号屯</t>
  </si>
  <si>
    <t>大化县六也乡豆也村丹南屯52号屯</t>
  </si>
  <si>
    <t>大化县北景镇乡那色村音圩屯18号屯</t>
  </si>
  <si>
    <t>大化县江南乡尝梅村示下屯14号屯</t>
  </si>
  <si>
    <t>大化县板升乡弄勇村弄查屯17号屯</t>
  </si>
  <si>
    <t>大化县北景镇乡板兰村弄筹屯10号屯</t>
  </si>
  <si>
    <t>大化县板升乡弄勇村弄雷屯12号屯</t>
  </si>
  <si>
    <t>大化县北景镇乡板兰村巴烟屯14号屯</t>
  </si>
  <si>
    <t>大化县七百弄乡弄雄村弄西屯3号屯</t>
  </si>
  <si>
    <t>大化县板升乡弄立村三队26号屯</t>
  </si>
  <si>
    <t>大化县板升乡弄乡伞村屯</t>
  </si>
  <si>
    <t>大化县板升乡弄冠村弄丙小屯12号屯</t>
  </si>
  <si>
    <t>大化县七百弄乡弄雄村下肥屯8号屯</t>
  </si>
  <si>
    <t>大化县大化镇乡红电南村路435号屯</t>
  </si>
  <si>
    <t>马山县周鹿镇乡妙圩村六茂屯16-1号屯</t>
  </si>
  <si>
    <t>大化县兴化路乡729号村0屯</t>
  </si>
  <si>
    <t>大化县北景乡六华村良米屯21号屯</t>
  </si>
  <si>
    <t>大化县岩滩镇乡古龙村布帮二屯</t>
  </si>
  <si>
    <t>大化县大化镇乡亮山村下楼屯9号屯</t>
  </si>
  <si>
    <t>大化县北景镇乡平方村同内屯</t>
  </si>
  <si>
    <t>大化县江南乡江洲村街一巷013号屯</t>
  </si>
  <si>
    <t>大化县江南乡江洲村东社屯40号屯</t>
  </si>
  <si>
    <t>大化县古文乡良美村古存屯1号屯</t>
  </si>
  <si>
    <t>大化县大化镇乡大调村赶内屯6号屯</t>
  </si>
  <si>
    <t>大化县大化镇乡兴化路村324号屯</t>
  </si>
  <si>
    <t>大化县六也乡春贵村板旧屯5号屯</t>
  </si>
  <si>
    <t>大化县大化镇乡城内村三京屯13号屯</t>
  </si>
  <si>
    <t>大化县大化镇乡景山村对面屯6号屯</t>
  </si>
  <si>
    <t>大化县大化镇乡亮山村局亮屯17号屯</t>
  </si>
  <si>
    <t>大化县大化镇乡城北二村巷75号屯</t>
  </si>
  <si>
    <t>大化县大化镇乡景山村玻二屯17号屯</t>
  </si>
  <si>
    <t>大化县大化镇乡上旗村敢一屯9号屯</t>
  </si>
  <si>
    <t>大化县大化镇乡亮山村建卜屯</t>
  </si>
  <si>
    <t>大化县百马乡百马村弄力二队14号屯</t>
  </si>
  <si>
    <t>大化县六也乡春贵村丹勾屯6号屯</t>
  </si>
  <si>
    <t>大化县七百弄乡保上村长洞屯3号屯</t>
  </si>
  <si>
    <t>大化县北景乡安兰村弄阶屯11号屯</t>
  </si>
  <si>
    <t>大化县雅龙乡镇西村弄桦屯</t>
  </si>
  <si>
    <t>大化县七百弄乡弄京村弄井屯21号屯</t>
  </si>
  <si>
    <t>大化县古河乡弄法村排下屯3号屯</t>
  </si>
  <si>
    <t>大化县雅龙乡道德村惯下屯</t>
  </si>
  <si>
    <t>大化县大化镇乡春兴村古祥屯3号屯</t>
  </si>
  <si>
    <t>大化县雅龙乡雅林村弄清屯</t>
  </si>
  <si>
    <t>大化县七百弄乡弄合村弄朝屯24号屯</t>
  </si>
  <si>
    <t>大化县板升乡弄冠村戈棉屯27号屯</t>
  </si>
  <si>
    <t>大化县岩滩镇乡吉发村百远屯10号屯</t>
  </si>
  <si>
    <t>大化县大化镇乡大调村定龙屯</t>
  </si>
  <si>
    <t>大化县贡川乡龙眼村单乃屯4号屯</t>
  </si>
  <si>
    <t>大化县大化镇乡南红电村东风路8号屯</t>
  </si>
  <si>
    <t>都安县保安乡河屯村刁玉队1号屯</t>
  </si>
  <si>
    <t>大化县北景乡弄冠村巴好屯9号屯</t>
  </si>
  <si>
    <t>大化县江南乡龙丘村卡尝屯5号屯</t>
  </si>
  <si>
    <t>大化县岩滩镇乡内村左岸93号屯</t>
  </si>
  <si>
    <t>大化县贡川乡贡川街村108号屯</t>
  </si>
</sst>
</file>

<file path=xl/styles.xml><?xml version="1.0" encoding="utf-8"?>
<styleSheet xmlns="http://schemas.openxmlformats.org/spreadsheetml/2006/main">
  <numFmts count="9">
    <numFmt numFmtId="176" formatCode="yyyy&quot;年&quot;m&quot;月&quot;d&quot;日&quot;;@"/>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7" formatCode="yyyy/m/d;@"/>
    <numFmt numFmtId="178" formatCode="_ * #,##0_ ;_ * \-#,##0_ ;_ * &quot;-&quot;??_ ;_ @_ "/>
    <numFmt numFmtId="179" formatCode="yyyy&quot;.&quot;m&quot;.&quot;d"/>
    <numFmt numFmtId="180" formatCode="#,##0.00_ "/>
  </numFmts>
  <fonts count="64">
    <font>
      <sz val="11"/>
      <name val="宋体"/>
      <charset val="134"/>
    </font>
    <font>
      <sz val="9"/>
      <name val="宋体"/>
      <charset val="134"/>
    </font>
    <font>
      <b/>
      <sz val="9"/>
      <color rgb="FF000000"/>
      <name val="宋体"/>
      <charset val="134"/>
    </font>
    <font>
      <b/>
      <sz val="9"/>
      <color rgb="FFFF0000"/>
      <name val="宋体"/>
      <charset val="134"/>
    </font>
    <font>
      <sz val="12"/>
      <name val="宋体"/>
      <charset val="134"/>
    </font>
    <font>
      <sz val="9"/>
      <color rgb="FFFF0000"/>
      <name val="宋体"/>
      <charset val="134"/>
    </font>
    <font>
      <sz val="11"/>
      <name val="等线"/>
      <charset val="134"/>
    </font>
    <font>
      <sz val="9"/>
      <color theme="5"/>
      <name val="宋体"/>
      <charset val="134"/>
    </font>
    <font>
      <sz val="11"/>
      <color theme="1"/>
      <name val="宋体"/>
      <charset val="134"/>
      <scheme val="minor"/>
    </font>
    <font>
      <sz val="18"/>
      <name val="方正粗宋简体"/>
      <charset val="134"/>
    </font>
    <font>
      <sz val="6"/>
      <name val="宋体"/>
      <charset val="134"/>
    </font>
    <font>
      <sz val="9"/>
      <color theme="1"/>
      <name val="宋体"/>
      <charset val="134"/>
      <scheme val="minor"/>
    </font>
    <font>
      <sz val="14"/>
      <name val="方正粗宋简体"/>
      <charset val="134"/>
    </font>
    <font>
      <sz val="12"/>
      <color theme="1"/>
      <name val="宋体"/>
      <charset val="134"/>
      <scheme val="minor"/>
    </font>
    <font>
      <sz val="8"/>
      <color theme="1"/>
      <name val="宋体"/>
      <charset val="134"/>
      <scheme val="minor"/>
    </font>
    <font>
      <sz val="8"/>
      <name val="宋体"/>
      <charset val="134"/>
    </font>
    <font>
      <b/>
      <sz val="10"/>
      <name val="宋体"/>
      <charset val="134"/>
    </font>
    <font>
      <b/>
      <sz val="10"/>
      <color theme="1"/>
      <name val="宋体"/>
      <charset val="134"/>
    </font>
    <font>
      <b/>
      <sz val="9"/>
      <name val="宋体"/>
      <charset val="134"/>
    </font>
    <font>
      <sz val="10"/>
      <name val="宋体"/>
      <charset val="134"/>
    </font>
    <font>
      <sz val="10"/>
      <color theme="1"/>
      <name val="宋体"/>
      <charset val="134"/>
    </font>
    <font>
      <sz val="10"/>
      <color theme="1"/>
      <name val="宋体"/>
      <charset val="134"/>
      <scheme val="minor"/>
    </font>
    <font>
      <sz val="10"/>
      <color indexed="8"/>
      <name val="宋体"/>
      <charset val="134"/>
    </font>
    <font>
      <sz val="11"/>
      <color rgb="FF000000"/>
      <name val="宋体"/>
      <charset val="134"/>
    </font>
    <font>
      <sz val="11"/>
      <color rgb="FFFF0000"/>
      <name val="宋体"/>
      <charset val="134"/>
    </font>
    <font>
      <b/>
      <u/>
      <sz val="22"/>
      <color rgb="FF000000"/>
      <name val="宋体"/>
      <charset val="134"/>
    </font>
    <font>
      <b/>
      <sz val="11"/>
      <color rgb="FF000000"/>
      <name val="宋体"/>
      <charset val="134"/>
    </font>
    <font>
      <sz val="12"/>
      <color rgb="FF000000"/>
      <name val="宋体"/>
      <charset val="134"/>
    </font>
    <font>
      <b/>
      <sz val="11"/>
      <name val="宋体"/>
      <charset val="134"/>
    </font>
    <font>
      <b/>
      <sz val="14"/>
      <color rgb="FF000000"/>
      <name val="宋体"/>
      <charset val="134"/>
    </font>
    <font>
      <b/>
      <sz val="16"/>
      <color rgb="FF000000"/>
      <name val="宋体"/>
      <charset val="134"/>
    </font>
    <font>
      <u/>
      <sz val="11"/>
      <color indexed="20"/>
      <name val="宋体"/>
      <charset val="134"/>
    </font>
    <font>
      <b/>
      <sz val="11"/>
      <color rgb="FFFF0000"/>
      <name val="宋体"/>
      <charset val="134"/>
    </font>
    <font>
      <sz val="11"/>
      <color indexed="8"/>
      <name val="宋体"/>
      <charset val="134"/>
    </font>
    <font>
      <sz val="9"/>
      <color rgb="FF000000"/>
      <name val="宋体"/>
      <charset val="134"/>
    </font>
    <font>
      <strike/>
      <sz val="11"/>
      <color rgb="FF000000"/>
      <name val="宋体"/>
      <charset val="134"/>
    </font>
    <font>
      <b/>
      <sz val="11"/>
      <color indexed="8"/>
      <name val="宋体"/>
      <charset val="134"/>
    </font>
    <font>
      <sz val="11"/>
      <color indexed="10"/>
      <name val="宋体"/>
      <charset val="134"/>
    </font>
    <font>
      <b/>
      <sz val="11"/>
      <color rgb="FF181817"/>
      <name val="宋体"/>
      <charset val="134"/>
    </font>
    <font>
      <b/>
      <sz val="11"/>
      <color rgb="FFFFFFFF"/>
      <name val="宋体"/>
      <charset val="134"/>
    </font>
    <font>
      <b/>
      <sz val="10"/>
      <color rgb="FF000000"/>
      <name val="宋体"/>
      <charset val="134"/>
    </font>
    <font>
      <sz val="12"/>
      <color rgb="FFFF0000"/>
      <name val="宋体"/>
      <charset val="134"/>
    </font>
    <font>
      <sz val="12"/>
      <color indexed="8"/>
      <name val="宋体"/>
      <charset val="134"/>
    </font>
    <font>
      <b/>
      <sz val="10"/>
      <color rgb="FFFF0000"/>
      <name val="宋体"/>
      <charset val="134"/>
    </font>
    <font>
      <sz val="11"/>
      <color theme="0"/>
      <name val="宋体"/>
      <charset val="0"/>
      <scheme val="minor"/>
    </font>
    <font>
      <sz val="11"/>
      <color theme="1"/>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sz val="11"/>
      <color rgb="FF9C0006"/>
      <name val="宋体"/>
      <charset val="0"/>
      <scheme val="minor"/>
    </font>
    <font>
      <sz val="11"/>
      <color rgb="FF00610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FFFFFF"/>
      <name val="宋体"/>
      <charset val="0"/>
      <scheme val="minor"/>
    </font>
    <font>
      <b/>
      <sz val="11"/>
      <color rgb="FF3F3F3F"/>
      <name val="宋体"/>
      <charset val="0"/>
      <scheme val="minor"/>
    </font>
    <font>
      <sz val="11"/>
      <color rgb="FFFA7D00"/>
      <name val="宋体"/>
      <charset val="0"/>
      <scheme val="minor"/>
    </font>
    <font>
      <sz val="9"/>
      <name val="宋体"/>
      <charset val="134"/>
    </font>
  </fonts>
  <fills count="40">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7" tint="0.799981688894314"/>
        <bgColor indexed="64"/>
      </patternFill>
    </fill>
    <fill>
      <patternFill patternType="solid">
        <fgColor rgb="FFFFFFFF"/>
        <bgColor indexed="64"/>
      </patternFill>
    </fill>
    <fill>
      <patternFill patternType="solid">
        <fgColor rgb="FFFFFF00"/>
        <bgColor rgb="FF000000"/>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FCC99"/>
        <bgColor indexed="64"/>
      </patternFill>
    </fill>
    <fill>
      <patternFill patternType="solid">
        <fgColor rgb="FFFFEB9C"/>
        <bgColor indexed="64"/>
      </patternFill>
    </fill>
    <fill>
      <patternFill patternType="solid">
        <fgColor rgb="FFF2F2F2"/>
        <bgColor indexed="64"/>
      </patternFill>
    </fill>
    <fill>
      <patternFill patternType="solid">
        <fgColor rgb="FFFFC7CE"/>
        <bgColor indexed="64"/>
      </patternFill>
    </fill>
    <fill>
      <patternFill patternType="solid">
        <fgColor rgb="FFC6EFCE"/>
        <bgColor indexed="64"/>
      </patternFill>
    </fill>
    <fill>
      <patternFill patternType="solid">
        <fgColor theme="7"/>
        <bgColor indexed="64"/>
      </patternFill>
    </fill>
    <fill>
      <patternFill patternType="solid">
        <fgColor theme="5"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A5A5A5"/>
        <bgColor indexed="64"/>
      </patternFill>
    </fill>
    <fill>
      <patternFill patternType="solid">
        <fgColor theme="8"/>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5"/>
        <bgColor indexed="64"/>
      </patternFill>
    </fill>
    <fill>
      <patternFill patternType="solid">
        <fgColor theme="4"/>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9"/>
        <bgColor indexed="64"/>
      </patternFill>
    </fill>
  </fills>
  <borders count="19">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bottom style="thin">
        <color auto="1"/>
      </bottom>
      <diagonal/>
    </border>
    <border>
      <left/>
      <right/>
      <top/>
      <bottom style="thin">
        <color auto="1"/>
      </bottom>
      <diagonal/>
    </border>
    <border>
      <left/>
      <right style="thin">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52">
    <xf numFmtId="0" fontId="0" fillId="0" borderId="0">
      <alignment vertical="center"/>
    </xf>
    <xf numFmtId="42" fontId="8" fillId="0" borderId="0" applyFont="0" applyFill="0" applyBorder="0" applyAlignment="0" applyProtection="0">
      <alignment vertical="center"/>
    </xf>
    <xf numFmtId="0" fontId="45" fillId="13" borderId="0" applyNumberFormat="0" applyBorder="0" applyAlignment="0" applyProtection="0">
      <alignment vertical="center"/>
    </xf>
    <xf numFmtId="0" fontId="46" fillId="14" borderId="11" applyNumberFormat="0" applyAlignment="0" applyProtection="0">
      <alignment vertical="center"/>
    </xf>
    <xf numFmtId="44" fontId="8" fillId="0" borderId="0" applyFont="0" applyFill="0" applyBorder="0" applyAlignment="0" applyProtection="0">
      <alignment vertical="center"/>
    </xf>
    <xf numFmtId="41" fontId="8" fillId="0" borderId="0" applyFont="0" applyFill="0" applyBorder="0" applyAlignment="0" applyProtection="0">
      <alignment vertical="center"/>
    </xf>
    <xf numFmtId="0" fontId="45" fillId="12" borderId="0" applyNumberFormat="0" applyBorder="0" applyAlignment="0" applyProtection="0">
      <alignment vertical="center"/>
    </xf>
    <xf numFmtId="0" fontId="49" fillId="17" borderId="0" applyNumberFormat="0" applyBorder="0" applyAlignment="0" applyProtection="0">
      <alignment vertical="center"/>
    </xf>
    <xf numFmtId="43" fontId="8" fillId="0" borderId="0" applyFont="0" applyFill="0" applyBorder="0" applyAlignment="0" applyProtection="0">
      <alignment vertical="center"/>
    </xf>
    <xf numFmtId="0" fontId="44" fillId="22" borderId="0" applyNumberFormat="0" applyBorder="0" applyAlignment="0" applyProtection="0">
      <alignment vertical="center"/>
    </xf>
    <xf numFmtId="0" fontId="51" fillId="0" borderId="0" applyNumberFormat="0" applyFill="0" applyBorder="0" applyAlignment="0" applyProtection="0">
      <alignment vertical="center"/>
    </xf>
    <xf numFmtId="9" fontId="8" fillId="0" borderId="0" applyFont="0" applyFill="0" applyBorder="0" applyAlignment="0" applyProtection="0">
      <alignment vertical="center"/>
    </xf>
    <xf numFmtId="0" fontId="52" fillId="0" borderId="0" applyNumberFormat="0" applyFill="0" applyBorder="0" applyAlignment="0" applyProtection="0">
      <alignment vertical="center"/>
    </xf>
    <xf numFmtId="0" fontId="8" fillId="21" borderId="12" applyNumberFormat="0" applyFont="0" applyAlignment="0" applyProtection="0">
      <alignment vertical="center"/>
    </xf>
    <xf numFmtId="0" fontId="44" fillId="24" borderId="0" applyNumberFormat="0" applyBorder="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0" applyNumberFormat="0" applyFill="0" applyBorder="0" applyAlignment="0" applyProtection="0">
      <alignment vertical="center"/>
    </xf>
    <xf numFmtId="0" fontId="57" fillId="0" borderId="13" applyNumberFormat="0" applyFill="0" applyAlignment="0" applyProtection="0">
      <alignment vertical="center"/>
    </xf>
    <xf numFmtId="0" fontId="58" fillId="0" borderId="13" applyNumberFormat="0" applyFill="0" applyAlignment="0" applyProtection="0">
      <alignment vertical="center"/>
    </xf>
    <xf numFmtId="0" fontId="44" fillId="29" borderId="0" applyNumberFormat="0" applyBorder="0" applyAlignment="0" applyProtection="0">
      <alignment vertical="center"/>
    </xf>
    <xf numFmtId="0" fontId="53" fillId="0" borderId="16" applyNumberFormat="0" applyFill="0" applyAlignment="0" applyProtection="0">
      <alignment vertical="center"/>
    </xf>
    <xf numFmtId="0" fontId="44" fillId="32" borderId="0" applyNumberFormat="0" applyBorder="0" applyAlignment="0" applyProtection="0">
      <alignment vertical="center"/>
    </xf>
    <xf numFmtId="0" fontId="61" fillId="16" borderId="17" applyNumberFormat="0" applyAlignment="0" applyProtection="0">
      <alignment vertical="center"/>
    </xf>
    <xf numFmtId="0" fontId="48" fillId="16" borderId="11" applyNumberFormat="0" applyAlignment="0" applyProtection="0">
      <alignment vertical="center"/>
    </xf>
    <xf numFmtId="0" fontId="60" fillId="30" borderId="15" applyNumberFormat="0" applyAlignment="0" applyProtection="0">
      <alignment vertical="center"/>
    </xf>
    <xf numFmtId="0" fontId="45" fillId="33" borderId="0" applyNumberFormat="0" applyBorder="0" applyAlignment="0" applyProtection="0">
      <alignment vertical="center"/>
    </xf>
    <xf numFmtId="0" fontId="44" fillId="34" borderId="0" applyNumberFormat="0" applyBorder="0" applyAlignment="0" applyProtection="0">
      <alignment vertical="center"/>
    </xf>
    <xf numFmtId="0" fontId="62" fillId="0" borderId="18" applyNumberFormat="0" applyFill="0" applyAlignment="0" applyProtection="0">
      <alignment vertical="center"/>
    </xf>
    <xf numFmtId="0" fontId="59" fillId="0" borderId="14" applyNumberFormat="0" applyFill="0" applyAlignment="0" applyProtection="0">
      <alignment vertical="center"/>
    </xf>
    <xf numFmtId="0" fontId="50" fillId="18" borderId="0" applyNumberFormat="0" applyBorder="0" applyAlignment="0" applyProtection="0">
      <alignment vertical="center"/>
    </xf>
    <xf numFmtId="0" fontId="47" fillId="15" borderId="0" applyNumberFormat="0" applyBorder="0" applyAlignment="0" applyProtection="0">
      <alignment vertical="center"/>
    </xf>
    <xf numFmtId="0" fontId="45" fillId="37" borderId="0" applyNumberFormat="0" applyBorder="0" applyAlignment="0" applyProtection="0">
      <alignment vertical="center"/>
    </xf>
    <xf numFmtId="0" fontId="44" fillId="35" borderId="0" applyNumberFormat="0" applyBorder="0" applyAlignment="0" applyProtection="0">
      <alignment vertical="center"/>
    </xf>
    <xf numFmtId="0" fontId="45" fillId="28" borderId="0" applyNumberFormat="0" applyBorder="0" applyAlignment="0" applyProtection="0">
      <alignment vertical="center"/>
    </xf>
    <xf numFmtId="0" fontId="45" fillId="38" borderId="0" applyNumberFormat="0" applyBorder="0" applyAlignment="0" applyProtection="0">
      <alignment vertical="center"/>
    </xf>
    <xf numFmtId="0" fontId="45" fillId="20" borderId="0" applyNumberFormat="0" applyBorder="0" applyAlignment="0" applyProtection="0">
      <alignment vertical="center"/>
    </xf>
    <xf numFmtId="0" fontId="45" fillId="11" borderId="0" applyNumberFormat="0" applyBorder="0" applyAlignment="0" applyProtection="0">
      <alignment vertical="center"/>
    </xf>
    <xf numFmtId="0" fontId="44" fillId="27" borderId="0" applyNumberFormat="0" applyBorder="0" applyAlignment="0" applyProtection="0">
      <alignment vertical="center"/>
    </xf>
    <xf numFmtId="0" fontId="44" fillId="19" borderId="0" applyNumberFormat="0" applyBorder="0" applyAlignment="0" applyProtection="0">
      <alignment vertical="center"/>
    </xf>
    <xf numFmtId="0" fontId="45" fillId="7" borderId="0" applyNumberFormat="0" applyBorder="0" applyAlignment="0" applyProtection="0">
      <alignment vertical="center"/>
    </xf>
    <xf numFmtId="0" fontId="45" fillId="36" borderId="0" applyNumberFormat="0" applyBorder="0" applyAlignment="0" applyProtection="0">
      <alignment vertical="center"/>
    </xf>
    <xf numFmtId="0" fontId="44" fillId="31" borderId="0" applyNumberFormat="0" applyBorder="0" applyAlignment="0" applyProtection="0">
      <alignment vertical="center"/>
    </xf>
    <xf numFmtId="0" fontId="45" fillId="26" borderId="0" applyNumberFormat="0" applyBorder="0" applyAlignment="0" applyProtection="0">
      <alignment vertical="center"/>
    </xf>
    <xf numFmtId="0" fontId="44" fillId="10" borderId="0" applyNumberFormat="0" applyBorder="0" applyAlignment="0" applyProtection="0">
      <alignment vertical="center"/>
    </xf>
    <xf numFmtId="0" fontId="44" fillId="39" borderId="0" applyNumberFormat="0" applyBorder="0" applyAlignment="0" applyProtection="0">
      <alignment vertical="center"/>
    </xf>
    <xf numFmtId="0" fontId="45" fillId="23" borderId="0" applyNumberFormat="0" applyBorder="0" applyAlignment="0" applyProtection="0">
      <alignment vertical="center"/>
    </xf>
    <xf numFmtId="0" fontId="44" fillId="25" borderId="0" applyNumberFormat="0" applyBorder="0" applyAlignment="0" applyProtection="0">
      <alignment vertical="center"/>
    </xf>
    <xf numFmtId="0" fontId="23" fillId="0" borderId="0">
      <protection locked="0"/>
    </xf>
    <xf numFmtId="0" fontId="33" fillId="0" borderId="0">
      <protection locked="0"/>
    </xf>
    <xf numFmtId="0" fontId="4" fillId="0" borderId="0"/>
  </cellStyleXfs>
  <cellXfs count="288">
    <xf numFmtId="0" fontId="0" fillId="0" borderId="0" xfId="0">
      <alignment vertical="center"/>
    </xf>
    <xf numFmtId="0" fontId="1" fillId="0" borderId="0" xfId="0" applyFont="1" applyAlignment="1">
      <alignment horizontal="center" vertical="center"/>
    </xf>
    <xf numFmtId="176" fontId="1" fillId="0" borderId="0" xfId="0" applyNumberFormat="1" applyFont="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1" fillId="0" borderId="3" xfId="0" applyFont="1" applyBorder="1" applyAlignment="1">
      <alignment horizontal="center" vertical="center"/>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0" applyFont="1" applyAlignment="1">
      <alignment horizontal="center" vertical="center" wrapText="1"/>
    </xf>
    <xf numFmtId="176" fontId="1" fillId="0" borderId="3" xfId="0" applyNumberFormat="1" applyFont="1" applyBorder="1" applyAlignment="1">
      <alignment horizontal="center" vertical="center"/>
    </xf>
    <xf numFmtId="0" fontId="3" fillId="0" borderId="1" xfId="0" applyFont="1" applyBorder="1" applyAlignment="1">
      <alignment horizontal="center" vertical="center" wrapText="1"/>
    </xf>
    <xf numFmtId="0" fontId="1" fillId="0" borderId="3" xfId="0" applyFont="1" applyFill="1" applyBorder="1" applyAlignment="1">
      <alignment horizontal="center" vertical="center"/>
    </xf>
    <xf numFmtId="176" fontId="1" fillId="0" borderId="3" xfId="0" applyNumberFormat="1" applyFont="1" applyFill="1" applyBorder="1" applyAlignment="1">
      <alignment horizontal="center" vertical="center"/>
    </xf>
    <xf numFmtId="0" fontId="4" fillId="0" borderId="0" xfId="0" applyFont="1" applyFill="1" applyBorder="1" applyAlignment="1">
      <alignment vertical="center"/>
    </xf>
    <xf numFmtId="0" fontId="1" fillId="0" borderId="0" xfId="0" applyFont="1">
      <alignment vertical="center"/>
    </xf>
    <xf numFmtId="0" fontId="5" fillId="0" borderId="3" xfId="0" applyFont="1" applyBorder="1" applyAlignment="1">
      <alignment horizontal="center" vertical="center"/>
    </xf>
    <xf numFmtId="0" fontId="1" fillId="2" borderId="3" xfId="0" applyFont="1" applyFill="1" applyBorder="1" applyAlignment="1">
      <alignment horizontal="center" vertical="center"/>
    </xf>
    <xf numFmtId="176" fontId="1" fillId="2" borderId="3" xfId="0" applyNumberFormat="1" applyFont="1" applyFill="1" applyBorder="1" applyAlignment="1">
      <alignment horizontal="center" vertical="center"/>
    </xf>
    <xf numFmtId="0" fontId="1" fillId="0" borderId="1" xfId="0" applyFont="1" applyFill="1" applyBorder="1" applyAlignment="1">
      <alignment horizontal="center" vertical="center"/>
    </xf>
    <xf numFmtId="0" fontId="1" fillId="0" borderId="7" xfId="0" applyFont="1" applyFill="1" applyBorder="1" applyAlignment="1">
      <alignment horizontal="center" vertical="center"/>
    </xf>
    <xf numFmtId="176" fontId="1" fillId="0" borderId="1" xfId="0" applyNumberFormat="1" applyFont="1" applyFill="1" applyBorder="1" applyAlignment="1">
      <alignment horizontal="center" vertical="center"/>
    </xf>
    <xf numFmtId="176" fontId="1" fillId="0" borderId="7" xfId="0" applyNumberFormat="1" applyFont="1" applyFill="1" applyBorder="1" applyAlignment="1">
      <alignment horizontal="center" vertical="center"/>
    </xf>
    <xf numFmtId="176" fontId="5" fillId="0" borderId="3" xfId="0" applyNumberFormat="1" applyFont="1" applyBorder="1" applyAlignment="1">
      <alignment horizontal="center" vertical="center"/>
    </xf>
    <xf numFmtId="31" fontId="1" fillId="0" borderId="3" xfId="0" applyNumberFormat="1" applyFont="1" applyFill="1" applyBorder="1" applyAlignment="1">
      <alignment horizontal="center" vertical="center"/>
    </xf>
    <xf numFmtId="0" fontId="6" fillId="0" borderId="0" xfId="0" applyFont="1" applyFill="1" applyAlignment="1">
      <alignment vertical="center"/>
    </xf>
    <xf numFmtId="0" fontId="7" fillId="0" borderId="3" xfId="0" applyFont="1" applyBorder="1" applyAlignment="1">
      <alignment horizontal="center" vertical="center"/>
    </xf>
    <xf numFmtId="0" fontId="8" fillId="0" borderId="0" xfId="0" applyFont="1" applyFill="1" applyAlignment="1">
      <alignment horizontal="center" vertical="center"/>
    </xf>
    <xf numFmtId="0" fontId="0" fillId="0" borderId="0" xfId="0" applyFont="1" applyFill="1" applyAlignment="1">
      <alignment horizontal="center" vertical="center"/>
    </xf>
    <xf numFmtId="0" fontId="0" fillId="0" borderId="0" xfId="0" applyFont="1" applyFill="1" applyAlignment="1">
      <alignment vertical="center"/>
    </xf>
    <xf numFmtId="0" fontId="0" fillId="3" borderId="0" xfId="0" applyFont="1" applyFill="1" applyAlignment="1">
      <alignment vertical="center"/>
    </xf>
    <xf numFmtId="0" fontId="8" fillId="0" borderId="0" xfId="0" applyFont="1" applyFill="1" applyAlignment="1">
      <alignment vertical="center"/>
    </xf>
    <xf numFmtId="177" fontId="8" fillId="0" borderId="0" xfId="0" applyNumberFormat="1" applyFont="1" applyFill="1" applyAlignment="1">
      <alignment horizontal="center" vertical="center"/>
    </xf>
    <xf numFmtId="0" fontId="9" fillId="0" borderId="0" xfId="0" applyFont="1" applyFill="1" applyAlignment="1">
      <alignment horizontal="center" vertical="center"/>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2" fillId="0" borderId="2" xfId="0" applyFont="1" applyFill="1" applyBorder="1" applyAlignment="1">
      <alignment horizontal="center" vertical="center" wrapText="1"/>
    </xf>
    <xf numFmtId="0" fontId="2" fillId="0" borderId="2" xfId="0" applyFont="1" applyFill="1" applyBorder="1" applyAlignment="1">
      <alignment vertical="center" wrapText="1"/>
    </xf>
    <xf numFmtId="0" fontId="1" fillId="4" borderId="3" xfId="0" applyFont="1" applyFill="1" applyBorder="1" applyAlignment="1">
      <alignment horizontal="center" vertical="center"/>
    </xf>
    <xf numFmtId="177" fontId="9" fillId="0" borderId="0" xfId="0" applyNumberFormat="1" applyFont="1" applyFill="1" applyAlignment="1">
      <alignment horizontal="center" vertical="center"/>
    </xf>
    <xf numFmtId="0" fontId="2" fillId="0" borderId="4" xfId="0" applyFont="1" applyFill="1" applyBorder="1" applyAlignment="1">
      <alignment horizontal="center" vertical="center" wrapText="1"/>
    </xf>
    <xf numFmtId="177" fontId="2" fillId="0" borderId="5" xfId="0" applyNumberFormat="1"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0" xfId="0" applyFont="1" applyFill="1" applyAlignment="1">
      <alignment horizontal="center" vertical="center" wrapText="1"/>
    </xf>
    <xf numFmtId="177" fontId="2" fillId="0" borderId="1" xfId="0" applyNumberFormat="1" applyFont="1" applyFill="1" applyBorder="1" applyAlignment="1">
      <alignment horizontal="center" vertical="center" wrapText="1"/>
    </xf>
    <xf numFmtId="177" fontId="1" fillId="4" borderId="3" xfId="0" applyNumberFormat="1" applyFont="1" applyFill="1" applyBorder="1" applyAlignment="1">
      <alignment horizontal="center" vertical="center"/>
    </xf>
    <xf numFmtId="0" fontId="3" fillId="0" borderId="1" xfId="0" applyFont="1" applyFill="1" applyBorder="1" applyAlignment="1">
      <alignment horizontal="center" vertical="center" wrapText="1"/>
    </xf>
    <xf numFmtId="0" fontId="1" fillId="3" borderId="3" xfId="0" applyFont="1" applyFill="1" applyBorder="1" applyAlignment="1">
      <alignment horizontal="center" vertical="center"/>
    </xf>
    <xf numFmtId="177" fontId="1" fillId="3" borderId="3" xfId="0" applyNumberFormat="1" applyFont="1" applyFill="1" applyBorder="1" applyAlignment="1">
      <alignment horizontal="center" vertical="center"/>
    </xf>
    <xf numFmtId="0" fontId="0" fillId="0" borderId="3" xfId="0" applyFont="1" applyFill="1" applyBorder="1" applyAlignment="1">
      <alignment horizontal="center" vertical="center"/>
    </xf>
    <xf numFmtId="177" fontId="0" fillId="0" borderId="3" xfId="0" applyNumberFormat="1" applyFont="1" applyFill="1" applyBorder="1" applyAlignment="1">
      <alignment horizontal="center" vertical="center"/>
    </xf>
    <xf numFmtId="0" fontId="1" fillId="5" borderId="3" xfId="0" applyFont="1" applyFill="1" applyBorder="1" applyAlignment="1">
      <alignment horizontal="center" vertical="center"/>
    </xf>
    <xf numFmtId="177" fontId="1" fillId="5" borderId="3" xfId="0" applyNumberFormat="1" applyFont="1" applyFill="1" applyBorder="1" applyAlignment="1">
      <alignment horizontal="center" vertical="center"/>
    </xf>
    <xf numFmtId="0" fontId="10" fillId="5" borderId="3" xfId="0" applyFont="1" applyFill="1" applyBorder="1" applyAlignment="1">
      <alignment horizontal="center" vertical="center"/>
    </xf>
    <xf numFmtId="0" fontId="1" fillId="6" borderId="3" xfId="0" applyFont="1" applyFill="1" applyBorder="1" applyAlignment="1">
      <alignment horizontal="center" vertical="center"/>
    </xf>
    <xf numFmtId="177" fontId="1" fillId="6" borderId="3" xfId="0" applyNumberFormat="1" applyFont="1" applyFill="1" applyBorder="1" applyAlignment="1">
      <alignment horizontal="center" vertical="center"/>
    </xf>
    <xf numFmtId="177" fontId="1" fillId="0" borderId="3" xfId="0" applyNumberFormat="1" applyFont="1" applyFill="1" applyBorder="1" applyAlignment="1">
      <alignment horizontal="center" vertical="center"/>
    </xf>
    <xf numFmtId="0" fontId="11" fillId="3" borderId="3" xfId="0" applyFont="1" applyFill="1" applyBorder="1" applyAlignment="1">
      <alignment vertical="center"/>
    </xf>
    <xf numFmtId="0" fontId="11" fillId="0" borderId="3" xfId="0" applyFont="1" applyFill="1" applyBorder="1" applyAlignment="1">
      <alignment horizontal="center" vertical="center"/>
    </xf>
    <xf numFmtId="0" fontId="1" fillId="0" borderId="3" xfId="0" applyFont="1" applyFill="1" applyBorder="1" applyAlignment="1">
      <alignment horizontal="center" vertical="center" wrapText="1"/>
    </xf>
    <xf numFmtId="177" fontId="11" fillId="3" borderId="3" xfId="0" applyNumberFormat="1" applyFont="1" applyFill="1" applyBorder="1" applyAlignment="1">
      <alignment vertical="center"/>
    </xf>
    <xf numFmtId="0" fontId="11" fillId="0" borderId="3" xfId="0" applyFont="1" applyFill="1" applyBorder="1" applyAlignment="1">
      <alignment vertical="center"/>
    </xf>
    <xf numFmtId="177" fontId="11" fillId="0" borderId="3" xfId="0" applyNumberFormat="1" applyFont="1" applyFill="1" applyBorder="1" applyAlignment="1">
      <alignment vertical="center"/>
    </xf>
    <xf numFmtId="177" fontId="11" fillId="0" borderId="3" xfId="0" applyNumberFormat="1" applyFont="1" applyFill="1" applyBorder="1" applyAlignment="1">
      <alignment horizontal="center" vertical="center"/>
    </xf>
    <xf numFmtId="176" fontId="1" fillId="4" borderId="3" xfId="0" applyNumberFormat="1" applyFont="1" applyFill="1" applyBorder="1" applyAlignment="1">
      <alignment horizontal="center" vertical="center"/>
    </xf>
    <xf numFmtId="177" fontId="1" fillId="4" borderId="3" xfId="0" applyNumberFormat="1" applyFont="1" applyFill="1" applyBorder="1" applyAlignment="1">
      <alignment horizontal="center" vertical="center" wrapText="1"/>
    </xf>
    <xf numFmtId="0" fontId="8" fillId="0" borderId="3" xfId="0" applyFont="1" applyFill="1" applyBorder="1" applyAlignment="1">
      <alignment vertical="center"/>
    </xf>
    <xf numFmtId="0" fontId="1" fillId="5" borderId="3" xfId="0" applyFont="1" applyFill="1" applyBorder="1" applyAlignment="1">
      <alignment horizontal="center" vertical="center" wrapText="1"/>
    </xf>
    <xf numFmtId="44" fontId="12" fillId="0" borderId="0" xfId="4" applyFont="1" applyBorder="1" applyAlignment="1">
      <alignment horizontal="center" vertical="center"/>
    </xf>
    <xf numFmtId="0" fontId="4" fillId="0" borderId="3" xfId="0" applyFont="1" applyFill="1" applyBorder="1" applyAlignment="1">
      <alignment horizontal="center" vertical="center"/>
    </xf>
    <xf numFmtId="0" fontId="4" fillId="5" borderId="3" xfId="0" applyFont="1" applyFill="1" applyBorder="1" applyAlignment="1">
      <alignment horizontal="center" vertical="center"/>
    </xf>
    <xf numFmtId="10" fontId="8" fillId="0" borderId="0" xfId="0" applyNumberFormat="1" applyFont="1" applyFill="1" applyAlignment="1">
      <alignment horizontal="center" vertical="center"/>
    </xf>
    <xf numFmtId="0" fontId="13" fillId="0" borderId="3" xfId="0" applyFont="1" applyFill="1" applyBorder="1" applyAlignment="1">
      <alignment horizontal="center" vertical="center"/>
    </xf>
    <xf numFmtId="58" fontId="14" fillId="0" borderId="3" xfId="0" applyNumberFormat="1" applyFont="1" applyFill="1" applyBorder="1" applyAlignment="1">
      <alignment horizontal="center" vertical="center"/>
    </xf>
    <xf numFmtId="0" fontId="13" fillId="6" borderId="3" xfId="0" applyFont="1" applyFill="1" applyBorder="1" applyAlignment="1">
      <alignment horizontal="center" vertical="center"/>
    </xf>
    <xf numFmtId="58" fontId="14" fillId="6" borderId="3" xfId="0" applyNumberFormat="1" applyFont="1" applyFill="1" applyBorder="1" applyAlignment="1">
      <alignment horizontal="center" vertical="center"/>
    </xf>
    <xf numFmtId="0" fontId="8" fillId="0" borderId="3" xfId="0" applyFont="1" applyFill="1" applyBorder="1" applyAlignment="1">
      <alignment horizontal="center" vertical="center"/>
    </xf>
    <xf numFmtId="58" fontId="14" fillId="0" borderId="0" xfId="0" applyNumberFormat="1" applyFont="1" applyFill="1" applyAlignment="1">
      <alignment horizontal="center" vertical="center"/>
    </xf>
    <xf numFmtId="0" fontId="14" fillId="0" borderId="3" xfId="0" applyFont="1" applyFill="1" applyBorder="1" applyAlignment="1">
      <alignment horizontal="center" vertical="center"/>
    </xf>
    <xf numFmtId="0" fontId="15" fillId="0" borderId="3" xfId="0" applyFont="1" applyFill="1" applyBorder="1" applyAlignment="1">
      <alignment horizontal="center" vertical="center"/>
    </xf>
    <xf numFmtId="0" fontId="14" fillId="6" borderId="3" xfId="0" applyFont="1" applyFill="1" applyBorder="1" applyAlignment="1">
      <alignment horizontal="center" vertical="center"/>
    </xf>
    <xf numFmtId="0" fontId="15" fillId="6" borderId="3" xfId="0" applyFont="1" applyFill="1" applyBorder="1" applyAlignment="1">
      <alignment horizontal="center" vertical="center"/>
    </xf>
    <xf numFmtId="0" fontId="14" fillId="0" borderId="0" xfId="0" applyFont="1" applyFill="1" applyAlignment="1">
      <alignment horizontal="center" vertical="center"/>
    </xf>
    <xf numFmtId="0" fontId="8" fillId="6" borderId="3" xfId="0" applyFont="1" applyFill="1" applyBorder="1" applyAlignment="1">
      <alignment horizontal="center" vertical="center"/>
    </xf>
    <xf numFmtId="49" fontId="16" fillId="0" borderId="3" xfId="0" applyNumberFormat="1" applyFont="1" applyFill="1" applyBorder="1" applyAlignment="1">
      <alignment horizontal="center" vertical="center" wrapText="1"/>
    </xf>
    <xf numFmtId="49" fontId="17" fillId="0" borderId="3" xfId="0" applyNumberFormat="1" applyFont="1" applyFill="1" applyBorder="1" applyAlignment="1">
      <alignment horizontal="center" vertical="center" wrapText="1"/>
    </xf>
    <xf numFmtId="49" fontId="18" fillId="0" borderId="3" xfId="0" applyNumberFormat="1" applyFont="1" applyFill="1" applyBorder="1" applyAlignment="1">
      <alignment horizontal="center" vertical="center" wrapText="1"/>
    </xf>
    <xf numFmtId="0" fontId="19" fillId="0" borderId="3" xfId="0" applyFont="1" applyFill="1" applyBorder="1" applyAlignment="1">
      <alignment horizontal="center"/>
    </xf>
    <xf numFmtId="49" fontId="19" fillId="0" borderId="3" xfId="0" applyNumberFormat="1" applyFont="1" applyFill="1" applyBorder="1" applyAlignment="1">
      <alignment horizontal="center"/>
    </xf>
    <xf numFmtId="0" fontId="20" fillId="0" borderId="3" xfId="0" applyFont="1" applyFill="1" applyBorder="1" applyAlignment="1">
      <alignment horizontal="center"/>
    </xf>
    <xf numFmtId="0" fontId="1" fillId="0" borderId="3" xfId="0" applyNumberFormat="1" applyFont="1" applyFill="1" applyBorder="1" applyAlignment="1">
      <alignment horizontal="left"/>
    </xf>
    <xf numFmtId="0" fontId="16" fillId="0" borderId="1" xfId="51" applyFont="1" applyBorder="1" applyAlignment="1">
      <alignment horizontal="center" vertical="center" wrapText="1"/>
    </xf>
    <xf numFmtId="0" fontId="16" fillId="0" borderId="3" xfId="0" applyFont="1" applyFill="1" applyBorder="1" applyAlignment="1">
      <alignment horizontal="center" vertical="center" wrapText="1"/>
    </xf>
    <xf numFmtId="0" fontId="16" fillId="0" borderId="3" xfId="51" applyFont="1" applyBorder="1" applyAlignment="1">
      <alignment horizontal="center" vertical="center" wrapText="1"/>
    </xf>
    <xf numFmtId="0" fontId="16" fillId="0" borderId="8" xfId="51" applyFont="1" applyBorder="1" applyAlignment="1">
      <alignment horizontal="center" vertical="center" wrapText="1"/>
    </xf>
    <xf numFmtId="49" fontId="16" fillId="0" borderId="3" xfId="0" applyNumberFormat="1" applyFont="1" applyFill="1" applyBorder="1" applyAlignment="1">
      <alignment horizontal="left" vertical="center" wrapText="1"/>
    </xf>
    <xf numFmtId="49" fontId="16" fillId="7" borderId="3" xfId="0" applyNumberFormat="1" applyFont="1" applyFill="1" applyBorder="1" applyAlignment="1">
      <alignment horizontal="left" vertical="center" wrapText="1"/>
    </xf>
    <xf numFmtId="0" fontId="19" fillId="0" borderId="3" xfId="0" applyFont="1" applyFill="1" applyBorder="1" applyAlignment="1"/>
    <xf numFmtId="0" fontId="19" fillId="0" borderId="3" xfId="0" applyFont="1" applyFill="1" applyBorder="1" applyAlignment="1">
      <alignment horizontal="left"/>
    </xf>
    <xf numFmtId="0" fontId="19" fillId="7" borderId="3" xfId="0" applyFont="1" applyFill="1" applyBorder="1" applyAlignment="1">
      <alignment horizontal="left"/>
    </xf>
    <xf numFmtId="0" fontId="19" fillId="0" borderId="3" xfId="0" applyFont="1" applyFill="1" applyBorder="1" applyAlignment="1">
      <alignment horizontal="center" vertical="center"/>
    </xf>
    <xf numFmtId="0" fontId="21" fillId="0" borderId="3" xfId="0" applyFont="1" applyFill="1" applyBorder="1" applyAlignment="1">
      <alignment horizontal="center" vertical="center"/>
    </xf>
    <xf numFmtId="0" fontId="16" fillId="0" borderId="3" xfId="0" applyFont="1" applyFill="1" applyBorder="1" applyAlignment="1">
      <alignment horizontal="center" vertical="center"/>
    </xf>
    <xf numFmtId="0" fontId="18" fillId="0" borderId="3" xfId="0" applyNumberFormat="1" applyFont="1" applyFill="1" applyBorder="1" applyAlignment="1">
      <alignment vertical="center"/>
    </xf>
    <xf numFmtId="0" fontId="16" fillId="0" borderId="3" xfId="0" applyFont="1" applyFill="1" applyBorder="1" applyAlignment="1">
      <alignment horizontal="left" vertical="center"/>
    </xf>
    <xf numFmtId="0" fontId="16" fillId="0" borderId="3" xfId="0" applyFont="1" applyFill="1" applyBorder="1" applyAlignment="1">
      <alignment vertical="center"/>
    </xf>
    <xf numFmtId="0" fontId="21" fillId="7" borderId="3" xfId="0" applyFont="1" applyFill="1" applyBorder="1" applyAlignment="1">
      <alignment horizontal="left" vertical="center"/>
    </xf>
    <xf numFmtId="0" fontId="19" fillId="0" borderId="3" xfId="0" applyFont="1" applyFill="1" applyBorder="1" applyAlignment="1">
      <alignment vertical="center"/>
    </xf>
    <xf numFmtId="0" fontId="1" fillId="0" borderId="3" xfId="0" applyNumberFormat="1" applyFont="1" applyFill="1" applyBorder="1" applyAlignment="1">
      <alignment vertical="center"/>
    </xf>
    <xf numFmtId="0" fontId="22" fillId="0" borderId="3" xfId="0" applyFont="1" applyFill="1" applyBorder="1" applyAlignment="1">
      <alignment horizontal="center"/>
    </xf>
    <xf numFmtId="0" fontId="21" fillId="7" borderId="0" xfId="0" applyFont="1" applyFill="1" applyAlignment="1">
      <alignment horizontal="left" vertical="center"/>
    </xf>
    <xf numFmtId="0" fontId="19" fillId="7" borderId="0" xfId="0" applyFont="1" applyFill="1" applyAlignment="1">
      <alignment horizontal="center" vertical="center"/>
    </xf>
    <xf numFmtId="49" fontId="19" fillId="0" borderId="0" xfId="0" applyNumberFormat="1" applyFont="1" applyFill="1" applyAlignment="1">
      <alignment horizontal="center"/>
    </xf>
    <xf numFmtId="0" fontId="21" fillId="0" borderId="0" xfId="0" applyFont="1" applyFill="1" applyAlignment="1">
      <alignment horizontal="center" vertical="center"/>
    </xf>
    <xf numFmtId="0" fontId="16" fillId="0" borderId="0" xfId="0" applyFont="1" applyFill="1" applyAlignment="1">
      <alignment horizontal="center" vertical="center"/>
    </xf>
    <xf numFmtId="0" fontId="11" fillId="0" borderId="0" xfId="0" applyNumberFormat="1" applyFont="1" applyFill="1" applyAlignment="1">
      <alignment horizontal="left" vertical="center"/>
    </xf>
    <xf numFmtId="0" fontId="19" fillId="0" borderId="0" xfId="0" applyFont="1" applyFill="1" applyAlignment="1">
      <alignment horizontal="center" vertical="center"/>
    </xf>
    <xf numFmtId="0" fontId="18" fillId="0" borderId="0" xfId="0" applyNumberFormat="1" applyFont="1" applyFill="1" applyAlignment="1">
      <alignment vertical="center"/>
    </xf>
    <xf numFmtId="0" fontId="19" fillId="0" borderId="0" xfId="0" applyFont="1" applyFill="1" applyAlignment="1">
      <alignment horizontal="center"/>
    </xf>
    <xf numFmtId="0" fontId="20" fillId="0" borderId="0" xfId="0" applyFont="1" applyFill="1" applyAlignment="1">
      <alignment horizontal="center"/>
    </xf>
    <xf numFmtId="0" fontId="1" fillId="0" borderId="0" xfId="0" applyNumberFormat="1" applyFont="1" applyFill="1" applyAlignment="1">
      <alignment horizontal="left"/>
    </xf>
    <xf numFmtId="0" fontId="19" fillId="0" borderId="0" xfId="0" applyFont="1" applyFill="1" applyAlignment="1"/>
    <xf numFmtId="0" fontId="19" fillId="0" borderId="0" xfId="0" applyFont="1" applyFill="1" applyAlignment="1">
      <alignment horizontal="left"/>
    </xf>
    <xf numFmtId="0" fontId="19" fillId="7" borderId="0" xfId="0" applyFont="1" applyFill="1" applyAlignment="1">
      <alignment horizontal="left"/>
    </xf>
    <xf numFmtId="0" fontId="23" fillId="0" borderId="0" xfId="0" applyFont="1" applyAlignment="1">
      <alignment horizontal="center" vertical="center"/>
    </xf>
    <xf numFmtId="0" fontId="23" fillId="0" borderId="0" xfId="0" applyFont="1" applyAlignment="1">
      <alignment horizontal="center" vertical="center" wrapText="1"/>
    </xf>
    <xf numFmtId="0" fontId="0" fillId="0" borderId="0" xfId="0" applyFont="1" applyAlignment="1">
      <alignment horizontal="center" vertical="center"/>
    </xf>
    <xf numFmtId="0" fontId="24" fillId="0" borderId="0" xfId="0" applyFont="1" applyAlignment="1">
      <alignment horizontal="center" vertical="center"/>
    </xf>
    <xf numFmtId="0" fontId="23" fillId="3" borderId="0" xfId="0" applyFont="1" applyFill="1" applyAlignment="1">
      <alignment horizontal="center" vertical="center"/>
    </xf>
    <xf numFmtId="0" fontId="23" fillId="0" borderId="0" xfId="0" applyFont="1" applyAlignment="1" applyProtection="1">
      <alignment horizontal="center" vertical="center"/>
      <protection locked="0"/>
    </xf>
    <xf numFmtId="176" fontId="23" fillId="0" borderId="0" xfId="0" applyNumberFormat="1" applyFont="1" applyAlignment="1" applyProtection="1">
      <alignment horizontal="center" vertical="center"/>
      <protection locked="0"/>
    </xf>
    <xf numFmtId="176" fontId="25" fillId="0" borderId="0" xfId="0" applyNumberFormat="1" applyFont="1" applyAlignment="1">
      <alignment horizontal="center" vertical="center" wrapText="1"/>
    </xf>
    <xf numFmtId="176" fontId="26" fillId="0" borderId="0" xfId="0" applyNumberFormat="1" applyFont="1" applyAlignment="1">
      <alignment horizontal="center" vertical="center"/>
    </xf>
    <xf numFmtId="0" fontId="27" fillId="0" borderId="9" xfId="0" applyFont="1" applyBorder="1" applyAlignment="1">
      <alignment horizontal="left" vertical="center" wrapText="1"/>
    </xf>
    <xf numFmtId="0" fontId="23" fillId="0" borderId="9" xfId="0" applyFont="1" applyBorder="1" applyAlignment="1">
      <alignment horizontal="left" vertical="center" wrapText="1"/>
    </xf>
    <xf numFmtId="0" fontId="26" fillId="0" borderId="1" xfId="0" applyFont="1" applyBorder="1" applyAlignment="1">
      <alignment horizontal="center" vertical="center" wrapText="1"/>
    </xf>
    <xf numFmtId="0" fontId="26" fillId="0" borderId="8" xfId="0" applyFont="1" applyBorder="1" applyAlignment="1">
      <alignment horizontal="center" vertical="center" wrapText="1"/>
    </xf>
    <xf numFmtId="0" fontId="23" fillId="8" borderId="3" xfId="0" applyFont="1" applyFill="1" applyBorder="1" applyAlignment="1" applyProtection="1">
      <alignment horizontal="center" vertical="center"/>
      <protection locked="0"/>
    </xf>
    <xf numFmtId="0" fontId="23" fillId="8" borderId="3" xfId="0" applyFont="1" applyFill="1" applyBorder="1" applyAlignment="1" applyProtection="1">
      <alignment horizontal="center" vertical="center" wrapText="1"/>
      <protection locked="0"/>
    </xf>
    <xf numFmtId="0" fontId="23" fillId="8" borderId="3" xfId="0" applyFont="1" applyFill="1" applyBorder="1" applyAlignment="1">
      <alignment horizontal="center" vertical="center" wrapText="1"/>
    </xf>
    <xf numFmtId="49" fontId="23" fillId="8" borderId="3" xfId="0" applyNumberFormat="1" applyFont="1" applyFill="1" applyBorder="1" applyAlignment="1" applyProtection="1">
      <alignment horizontal="center" vertical="center" wrapText="1"/>
      <protection locked="0"/>
    </xf>
    <xf numFmtId="178" fontId="23" fillId="8" borderId="3" xfId="0" applyNumberFormat="1" applyFont="1" applyFill="1" applyBorder="1" applyAlignment="1" applyProtection="1">
      <alignment horizontal="center" vertical="center" wrapText="1"/>
      <protection locked="0"/>
    </xf>
    <xf numFmtId="43" fontId="23" fillId="8" borderId="3" xfId="0" applyNumberFormat="1" applyFont="1" applyFill="1" applyBorder="1" applyAlignment="1" applyProtection="1">
      <alignment horizontal="center" vertical="center" wrapText="1"/>
      <protection locked="0"/>
    </xf>
    <xf numFmtId="0" fontId="28" fillId="8" borderId="3" xfId="0" applyNumberFormat="1" applyFont="1" applyFill="1" applyBorder="1" applyAlignment="1" applyProtection="1">
      <alignment horizontal="center" vertical="center" wrapText="1"/>
      <protection locked="0"/>
    </xf>
    <xf numFmtId="0" fontId="0" fillId="8" borderId="3" xfId="0" applyNumberFormat="1" applyFont="1" applyFill="1" applyBorder="1" applyAlignment="1" applyProtection="1">
      <alignment horizontal="center" vertical="center" wrapText="1"/>
      <protection locked="0"/>
    </xf>
    <xf numFmtId="0" fontId="0" fillId="8" borderId="3" xfId="0" applyNumberFormat="1" applyFont="1" applyFill="1" applyBorder="1" applyAlignment="1" applyProtection="1">
      <alignment horizontal="center" vertical="center"/>
      <protection locked="0"/>
    </xf>
    <xf numFmtId="0" fontId="23" fillId="8" borderId="3" xfId="0" applyNumberFormat="1" applyFont="1" applyFill="1" applyBorder="1" applyAlignment="1" applyProtection="1">
      <alignment horizontal="center" vertical="center" wrapText="1"/>
      <protection locked="0"/>
    </xf>
    <xf numFmtId="176" fontId="23" fillId="0" borderId="0" xfId="0" applyNumberFormat="1" applyFont="1" applyAlignment="1">
      <alignment horizontal="center" vertical="center"/>
    </xf>
    <xf numFmtId="0" fontId="26" fillId="0" borderId="4" xfId="0" applyFont="1" applyBorder="1" applyAlignment="1">
      <alignment horizontal="center" vertical="center" wrapText="1"/>
    </xf>
    <xf numFmtId="0" fontId="26" fillId="0" borderId="5" xfId="0" applyFont="1" applyBorder="1" applyAlignment="1">
      <alignment horizontal="center" vertical="center" wrapText="1"/>
    </xf>
    <xf numFmtId="0" fontId="26" fillId="0" borderId="6" xfId="0" applyFont="1" applyBorder="1" applyAlignment="1">
      <alignment horizontal="center" vertical="center" wrapText="1"/>
    </xf>
    <xf numFmtId="0" fontId="26" fillId="0" borderId="0" xfId="0" applyFont="1" applyAlignment="1">
      <alignment horizontal="center" vertical="center" wrapText="1"/>
    </xf>
    <xf numFmtId="0" fontId="26" fillId="0" borderId="3" xfId="0" applyFont="1" applyBorder="1" applyAlignment="1">
      <alignment horizontal="center" vertical="center" wrapText="1"/>
    </xf>
    <xf numFmtId="176" fontId="23" fillId="8" borderId="3" xfId="0" applyNumberFormat="1" applyFont="1" applyFill="1" applyBorder="1" applyAlignment="1" applyProtection="1">
      <alignment horizontal="center" vertical="center" wrapText="1"/>
      <protection locked="0"/>
    </xf>
    <xf numFmtId="176" fontId="0" fillId="8" borderId="3" xfId="0" applyNumberFormat="1" applyFont="1" applyFill="1" applyBorder="1" applyAlignment="1" applyProtection="1">
      <alignment horizontal="center" vertical="center" wrapText="1"/>
      <protection locked="0"/>
    </xf>
    <xf numFmtId="0" fontId="0" fillId="8" borderId="3" xfId="0" applyFont="1" applyFill="1" applyBorder="1" applyAlignment="1" applyProtection="1">
      <alignment horizontal="center" vertical="center" wrapText="1"/>
      <protection locked="0"/>
    </xf>
    <xf numFmtId="0" fontId="23" fillId="8" borderId="3" xfId="0" applyNumberFormat="1" applyFont="1" applyFill="1" applyBorder="1" applyAlignment="1" applyProtection="1">
      <alignment horizontal="center" vertical="center"/>
      <protection locked="0"/>
    </xf>
    <xf numFmtId="176" fontId="0" fillId="8" borderId="3" xfId="0" applyNumberFormat="1" applyFont="1" applyFill="1" applyBorder="1" applyAlignment="1" applyProtection="1">
      <alignment horizontal="center" vertical="center"/>
      <protection locked="0"/>
    </xf>
    <xf numFmtId="176" fontId="23" fillId="8" borderId="3" xfId="0" applyNumberFormat="1" applyFont="1" applyFill="1" applyBorder="1" applyAlignment="1" applyProtection="1">
      <alignment horizontal="center" vertical="center"/>
      <protection locked="0"/>
    </xf>
    <xf numFmtId="0" fontId="29" fillId="3" borderId="0" xfId="0" applyFont="1" applyFill="1" applyAlignment="1">
      <alignment horizontal="center" vertical="center"/>
    </xf>
    <xf numFmtId="0" fontId="30" fillId="3" borderId="0" xfId="0" applyFont="1" applyFill="1" applyAlignment="1">
      <alignment horizontal="center" vertical="center"/>
    </xf>
    <xf numFmtId="0" fontId="31" fillId="0" borderId="0" xfId="0" applyFont="1" applyAlignment="1">
      <alignment horizontal="center" vertical="center"/>
    </xf>
    <xf numFmtId="0" fontId="23" fillId="0" borderId="0" xfId="0" applyFont="1" applyAlignment="1">
      <alignment horizontal="left" vertical="center" wrapText="1"/>
    </xf>
    <xf numFmtId="0" fontId="32" fillId="0" borderId="1"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8" xfId="0" applyFont="1" applyBorder="1" applyAlignment="1">
      <alignment horizontal="center" vertical="center" wrapText="1"/>
    </xf>
    <xf numFmtId="0" fontId="23" fillId="0" borderId="6" xfId="0" applyFont="1" applyBorder="1" applyAlignment="1">
      <alignment horizontal="center" vertical="center" wrapText="1"/>
    </xf>
    <xf numFmtId="0" fontId="23" fillId="0" borderId="3" xfId="0" applyFont="1" applyBorder="1" applyAlignment="1">
      <alignment horizontal="center" vertical="center" wrapText="1"/>
    </xf>
    <xf numFmtId="0" fontId="23" fillId="0" borderId="6"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7" fillId="0" borderId="3" xfId="0" applyFont="1" applyFill="1" applyBorder="1" applyAlignment="1">
      <alignment horizontal="center" vertical="center"/>
    </xf>
    <xf numFmtId="0" fontId="23" fillId="3" borderId="3" xfId="0" applyFont="1" applyFill="1" applyBorder="1" applyAlignment="1" applyProtection="1">
      <alignment horizontal="center" vertical="center"/>
      <protection locked="0"/>
    </xf>
    <xf numFmtId="0" fontId="28" fillId="3" borderId="3" xfId="0" applyNumberFormat="1" applyFont="1" applyFill="1" applyBorder="1" applyAlignment="1" applyProtection="1">
      <alignment horizontal="center" vertical="center" wrapText="1"/>
      <protection locked="0"/>
    </xf>
    <xf numFmtId="0" fontId="0" fillId="3" borderId="3" xfId="0" applyNumberFormat="1" applyFont="1" applyFill="1" applyBorder="1" applyAlignment="1" applyProtection="1">
      <alignment horizontal="center" vertical="center" wrapText="1"/>
      <protection locked="0"/>
    </xf>
    <xf numFmtId="0" fontId="0" fillId="3" borderId="3" xfId="0" applyNumberFormat="1" applyFont="1" applyFill="1" applyBorder="1" applyAlignment="1" applyProtection="1">
      <alignment horizontal="center" vertical="center"/>
      <protection locked="0"/>
    </xf>
    <xf numFmtId="0" fontId="23" fillId="0" borderId="3" xfId="0" applyFont="1" applyBorder="1" applyAlignment="1" applyProtection="1">
      <alignment horizontal="center" vertical="center"/>
      <protection locked="0"/>
    </xf>
    <xf numFmtId="0" fontId="23" fillId="3" borderId="3" xfId="0" applyNumberFormat="1" applyFont="1" applyFill="1" applyBorder="1" applyAlignment="1" applyProtection="1">
      <alignment horizontal="center" vertical="center"/>
      <protection locked="0"/>
    </xf>
    <xf numFmtId="176" fontId="23" fillId="3" borderId="3" xfId="0" applyNumberFormat="1" applyFont="1" applyFill="1" applyBorder="1" applyAlignment="1" applyProtection="1">
      <alignment horizontal="center" vertical="center"/>
      <protection locked="0"/>
    </xf>
    <xf numFmtId="176" fontId="0" fillId="3" borderId="3" xfId="0" applyNumberFormat="1" applyFont="1" applyFill="1" applyBorder="1" applyAlignment="1" applyProtection="1">
      <alignment horizontal="center" vertical="center"/>
      <protection locked="0"/>
    </xf>
    <xf numFmtId="9" fontId="23" fillId="0" borderId="0" xfId="0" applyNumberFormat="1" applyFont="1" applyAlignment="1" applyProtection="1">
      <alignment horizontal="center" vertical="center"/>
      <protection locked="0"/>
    </xf>
    <xf numFmtId="0" fontId="23" fillId="3" borderId="3" xfId="0" applyFont="1" applyFill="1" applyBorder="1" applyAlignment="1" applyProtection="1">
      <alignment horizontal="center" vertical="center" wrapText="1"/>
      <protection locked="0"/>
    </xf>
    <xf numFmtId="49" fontId="23" fillId="8" borderId="3" xfId="0" applyNumberFormat="1" applyFont="1" applyFill="1" applyBorder="1" applyAlignment="1" applyProtection="1">
      <alignment horizontal="center" vertical="center"/>
      <protection locked="0"/>
    </xf>
    <xf numFmtId="0" fontId="0" fillId="8" borderId="3" xfId="0"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0" fillId="0" borderId="0" xfId="0" applyFont="1" applyAlignment="1" applyProtection="1">
      <alignment horizontal="center" vertical="center"/>
      <protection locked="0"/>
    </xf>
    <xf numFmtId="176" fontId="33" fillId="8" borderId="3" xfId="0" applyNumberFormat="1" applyFont="1" applyFill="1" applyBorder="1" applyAlignment="1" applyProtection="1">
      <alignment horizontal="center" vertical="center"/>
      <protection locked="0"/>
    </xf>
    <xf numFmtId="49" fontId="34" fillId="9" borderId="7" xfId="0" applyNumberFormat="1" applyFont="1" applyFill="1" applyBorder="1" applyAlignment="1" applyProtection="1">
      <alignment horizontal="center" vertical="center"/>
      <protection locked="0"/>
    </xf>
    <xf numFmtId="49" fontId="23" fillId="9" borderId="7" xfId="0" applyNumberFormat="1" applyFont="1" applyFill="1" applyBorder="1" applyAlignment="1" applyProtection="1">
      <alignment horizontal="center" vertical="center"/>
      <protection locked="0"/>
    </xf>
    <xf numFmtId="0" fontId="24" fillId="8" borderId="3" xfId="0" applyFont="1" applyFill="1" applyBorder="1" applyAlignment="1" applyProtection="1">
      <alignment horizontal="center" vertical="center"/>
      <protection locked="0"/>
    </xf>
    <xf numFmtId="49" fontId="24" fillId="8" borderId="3" xfId="0" applyNumberFormat="1" applyFont="1" applyFill="1" applyBorder="1" applyAlignment="1" applyProtection="1">
      <alignment horizontal="center" vertical="center"/>
      <protection locked="0"/>
    </xf>
    <xf numFmtId="0" fontId="24" fillId="8" borderId="3" xfId="0" applyNumberFormat="1" applyFont="1" applyFill="1" applyBorder="1" applyAlignment="1" applyProtection="1">
      <alignment horizontal="center" vertical="center"/>
      <protection locked="0"/>
    </xf>
    <xf numFmtId="176" fontId="24" fillId="8" borderId="3" xfId="0" applyNumberFormat="1" applyFont="1" applyFill="1" applyBorder="1" applyAlignment="1" applyProtection="1">
      <alignment horizontal="center" vertical="center"/>
      <protection locked="0"/>
    </xf>
    <xf numFmtId="0" fontId="24" fillId="0" borderId="0" xfId="0" applyFont="1" applyAlignment="1" applyProtection="1">
      <alignment horizontal="center" vertical="center"/>
      <protection locked="0"/>
    </xf>
    <xf numFmtId="31" fontId="23" fillId="8" borderId="3" xfId="0" applyNumberFormat="1" applyFont="1" applyFill="1" applyBorder="1" applyAlignment="1" applyProtection="1">
      <alignment horizontal="center" vertical="center"/>
      <protection locked="0"/>
    </xf>
    <xf numFmtId="57" fontId="23" fillId="8" borderId="3" xfId="0" applyNumberFormat="1" applyFont="1" applyFill="1" applyBorder="1" applyAlignment="1" applyProtection="1">
      <alignment horizontal="center" vertical="center"/>
      <protection locked="0"/>
    </xf>
    <xf numFmtId="0" fontId="23" fillId="8" borderId="3" xfId="49" applyNumberFormat="1" applyFont="1" applyFill="1" applyBorder="1" applyAlignment="1">
      <alignment horizontal="center" vertical="center"/>
      <protection locked="0"/>
    </xf>
    <xf numFmtId="0" fontId="23" fillId="8" borderId="3" xfId="50" applyFont="1" applyFill="1" applyBorder="1" applyAlignment="1">
      <alignment horizontal="center" vertical="center"/>
      <protection locked="0"/>
    </xf>
    <xf numFmtId="0" fontId="35" fillId="8" borderId="3" xfId="0" applyFont="1" applyFill="1" applyBorder="1" applyAlignment="1" applyProtection="1">
      <alignment horizontal="center" vertical="center"/>
      <protection locked="0"/>
    </xf>
    <xf numFmtId="0" fontId="23" fillId="0" borderId="3" xfId="0" applyFont="1" applyFill="1" applyBorder="1" applyAlignment="1" applyProtection="1">
      <alignment horizontal="center" vertical="center"/>
      <protection locked="0"/>
    </xf>
    <xf numFmtId="14" fontId="23" fillId="0" borderId="3" xfId="0" applyNumberFormat="1" applyFont="1" applyFill="1" applyBorder="1" applyAlignment="1" applyProtection="1">
      <alignment horizontal="center" vertical="center"/>
      <protection locked="0"/>
    </xf>
    <xf numFmtId="0" fontId="23" fillId="0" borderId="7" xfId="0" applyFont="1" applyFill="1" applyBorder="1" applyAlignment="1" applyProtection="1">
      <alignment horizontal="center" vertical="center"/>
      <protection locked="0"/>
    </xf>
    <xf numFmtId="0" fontId="23" fillId="0" borderId="0" xfId="0" applyFont="1" applyFill="1" applyAlignment="1" applyProtection="1">
      <alignment horizontal="center" vertical="center"/>
      <protection locked="0"/>
    </xf>
    <xf numFmtId="31" fontId="23" fillId="0" borderId="3" xfId="0" applyNumberFormat="1" applyFont="1" applyFill="1" applyBorder="1" applyAlignment="1" applyProtection="1">
      <alignment horizontal="center" vertical="center"/>
      <protection locked="0"/>
    </xf>
    <xf numFmtId="0" fontId="23" fillId="0" borderId="1" xfId="0" applyFont="1" applyFill="1" applyBorder="1" applyAlignment="1" applyProtection="1">
      <alignment horizontal="center" vertical="center"/>
      <protection locked="0"/>
    </xf>
    <xf numFmtId="14" fontId="23" fillId="0" borderId="7" xfId="0" applyNumberFormat="1" applyFont="1" applyFill="1" applyBorder="1" applyAlignment="1" applyProtection="1">
      <alignment horizontal="center" vertical="center"/>
      <protection locked="0"/>
    </xf>
    <xf numFmtId="31" fontId="23" fillId="0" borderId="7" xfId="0" applyNumberFormat="1" applyFont="1" applyFill="1" applyBorder="1" applyAlignment="1" applyProtection="1">
      <alignment horizontal="center" vertical="center"/>
      <protection locked="0"/>
    </xf>
    <xf numFmtId="49" fontId="0" fillId="8" borderId="3" xfId="0" applyNumberFormat="1" applyFont="1" applyFill="1" applyBorder="1" applyAlignment="1" applyProtection="1">
      <alignment horizontal="center" vertical="center"/>
      <protection locked="0"/>
    </xf>
    <xf numFmtId="0" fontId="36" fillId="8" borderId="3" xfId="0" applyFont="1" applyFill="1" applyBorder="1" applyAlignment="1" applyProtection="1">
      <alignment horizontal="center" vertical="center" wrapText="1"/>
      <protection locked="0"/>
    </xf>
    <xf numFmtId="0" fontId="28" fillId="8" borderId="3" xfId="0" applyFont="1" applyFill="1" applyBorder="1" applyAlignment="1" applyProtection="1">
      <alignment horizontal="center" vertical="center" wrapText="1"/>
      <protection locked="0"/>
    </xf>
    <xf numFmtId="49" fontId="33" fillId="8" borderId="3" xfId="0" applyNumberFormat="1" applyFont="1" applyFill="1" applyBorder="1" applyAlignment="1" applyProtection="1">
      <alignment horizontal="center" vertical="center"/>
      <protection locked="0"/>
    </xf>
    <xf numFmtId="0" fontId="37" fillId="8" borderId="3" xfId="0" applyFont="1" applyFill="1" applyBorder="1" applyAlignment="1" applyProtection="1">
      <alignment horizontal="center" vertical="center"/>
      <protection locked="0"/>
    </xf>
    <xf numFmtId="49" fontId="0" fillId="8" borderId="3" xfId="0" applyNumberFormat="1" applyFont="1" applyFill="1" applyBorder="1" applyAlignment="1" applyProtection="1">
      <alignment horizontal="center" vertical="center" wrapText="1"/>
      <protection locked="0"/>
    </xf>
    <xf numFmtId="0" fontId="33" fillId="8" borderId="3" xfId="0" applyNumberFormat="1" applyFont="1" applyFill="1" applyBorder="1" applyAlignment="1" applyProtection="1">
      <alignment horizontal="center" vertical="center"/>
      <protection locked="0"/>
    </xf>
    <xf numFmtId="0" fontId="23" fillId="0" borderId="7" xfId="0" applyNumberFormat="1" applyFont="1" applyBorder="1" applyAlignment="1" applyProtection="1">
      <alignment horizontal="center" vertical="center"/>
      <protection locked="0"/>
    </xf>
    <xf numFmtId="0" fontId="34" fillId="9" borderId="3" xfId="0" applyNumberFormat="1" applyFont="1" applyFill="1" applyBorder="1" applyProtection="1">
      <alignment vertical="center"/>
      <protection locked="0"/>
    </xf>
    <xf numFmtId="0" fontId="34" fillId="9" borderId="6" xfId="0" applyNumberFormat="1" applyFont="1" applyFill="1" applyBorder="1" applyProtection="1">
      <alignment vertical="center"/>
      <protection locked="0"/>
    </xf>
    <xf numFmtId="0" fontId="23" fillId="8" borderId="8" xfId="0" applyFont="1" applyFill="1" applyBorder="1" applyAlignment="1" applyProtection="1">
      <alignment horizontal="center" vertical="center"/>
      <protection locked="0"/>
    </xf>
    <xf numFmtId="0" fontId="34" fillId="9" borderId="8" xfId="0" applyNumberFormat="1" applyFont="1" applyFill="1" applyBorder="1" applyProtection="1">
      <alignment vertical="center"/>
      <protection locked="0"/>
    </xf>
    <xf numFmtId="0" fontId="34" fillId="9" borderId="10" xfId="0" applyNumberFormat="1" applyFont="1" applyFill="1" applyBorder="1" applyProtection="1">
      <alignment vertical="center"/>
      <protection locked="0"/>
    </xf>
    <xf numFmtId="31" fontId="34" fillId="9" borderId="6" xfId="0" applyNumberFormat="1" applyFont="1" applyFill="1" applyBorder="1" applyProtection="1">
      <alignment vertical="center"/>
      <protection locked="0"/>
    </xf>
    <xf numFmtId="31" fontId="34" fillId="9" borderId="10" xfId="0" applyNumberFormat="1" applyFont="1" applyFill="1" applyBorder="1" applyProtection="1">
      <alignment vertical="center"/>
      <protection locked="0"/>
    </xf>
    <xf numFmtId="0" fontId="34" fillId="3" borderId="7" xfId="0" applyNumberFormat="1" applyFont="1" applyFill="1" applyBorder="1" applyProtection="1">
      <alignment vertical="center"/>
      <protection locked="0"/>
    </xf>
    <xf numFmtId="176" fontId="23" fillId="0" borderId="3" xfId="0" applyNumberFormat="1" applyFont="1" applyBorder="1" applyAlignment="1" applyProtection="1">
      <alignment horizontal="center" vertical="center"/>
      <protection locked="0"/>
    </xf>
    <xf numFmtId="0" fontId="34" fillId="3" borderId="7" xfId="0" applyNumberFormat="1" applyFont="1" applyFill="1" applyBorder="1">
      <alignment vertical="center"/>
    </xf>
    <xf numFmtId="0" fontId="33" fillId="8" borderId="3" xfId="0" applyNumberFormat="1" applyFont="1" applyFill="1" applyBorder="1" applyAlignment="1" applyProtection="1">
      <alignment horizontal="center" vertical="center" wrapText="1"/>
      <protection locked="0"/>
    </xf>
    <xf numFmtId="179" fontId="33" fillId="8" borderId="3" xfId="0" applyNumberFormat="1" applyFont="1" applyFill="1" applyBorder="1" applyAlignment="1" applyProtection="1">
      <alignment horizontal="center" vertical="center"/>
      <protection locked="0"/>
    </xf>
    <xf numFmtId="180" fontId="23" fillId="8" borderId="3" xfId="0" applyNumberFormat="1" applyFont="1" applyFill="1" applyBorder="1" applyAlignment="1" applyProtection="1">
      <alignment horizontal="center" vertical="center"/>
      <protection locked="0"/>
    </xf>
    <xf numFmtId="180" fontId="0" fillId="8" borderId="3" xfId="0" applyNumberFormat="1" applyFont="1" applyFill="1" applyBorder="1" applyAlignment="1" applyProtection="1">
      <alignment horizontal="center" vertical="center"/>
      <protection locked="0"/>
    </xf>
    <xf numFmtId="180" fontId="33" fillId="8" borderId="3" xfId="0" applyNumberFormat="1" applyFont="1" applyFill="1" applyBorder="1" applyAlignment="1" applyProtection="1">
      <alignment horizontal="center" vertical="center"/>
      <protection locked="0"/>
    </xf>
    <xf numFmtId="0" fontId="26" fillId="8" borderId="3" xfId="0" applyFont="1" applyFill="1" applyBorder="1" applyAlignment="1" applyProtection="1">
      <alignment horizontal="center" vertical="center"/>
      <protection locked="0"/>
    </xf>
    <xf numFmtId="0" fontId="38" fillId="8" borderId="3" xfId="0" applyFont="1" applyFill="1" applyBorder="1" applyAlignment="1" applyProtection="1">
      <alignment horizontal="center" vertical="center" wrapText="1"/>
      <protection locked="0"/>
    </xf>
    <xf numFmtId="176" fontId="26" fillId="8" borderId="3" xfId="0" applyNumberFormat="1" applyFont="1" applyFill="1" applyBorder="1" applyAlignment="1" applyProtection="1">
      <alignment horizontal="center" vertical="center"/>
      <protection locked="0"/>
    </xf>
    <xf numFmtId="0" fontId="26" fillId="8" borderId="3" xfId="0" applyFont="1" applyFill="1" applyBorder="1" applyAlignment="1" applyProtection="1">
      <alignment horizontal="center" vertical="center" wrapText="1"/>
      <protection locked="0"/>
    </xf>
    <xf numFmtId="176" fontId="39" fillId="8" borderId="3" xfId="0" applyNumberFormat="1" applyFont="1" applyFill="1" applyBorder="1" applyAlignment="1" applyProtection="1">
      <alignment horizontal="center" vertical="center"/>
      <protection locked="0"/>
    </xf>
    <xf numFmtId="0" fontId="23" fillId="0" borderId="0" xfId="0" applyNumberFormat="1" applyFont="1" applyAlignment="1" applyProtection="1">
      <alignment horizontal="center" vertical="center"/>
      <protection locked="0"/>
    </xf>
    <xf numFmtId="0" fontId="23" fillId="0" borderId="8" xfId="0" applyFont="1" applyBorder="1" applyAlignment="1" applyProtection="1">
      <alignment horizontal="center" vertical="center"/>
      <protection locked="0"/>
    </xf>
    <xf numFmtId="176" fontId="23" fillId="0" borderId="8" xfId="0" applyNumberFormat="1" applyFont="1" applyBorder="1" applyAlignment="1" applyProtection="1">
      <alignment horizontal="center" vertical="center"/>
      <protection locked="0"/>
    </xf>
    <xf numFmtId="0" fontId="23" fillId="0" borderId="1" xfId="0" applyFont="1" applyBorder="1" applyAlignment="1" applyProtection="1">
      <alignment horizontal="center" vertical="center"/>
      <protection locked="0"/>
    </xf>
    <xf numFmtId="176" fontId="23" fillId="0" borderId="1" xfId="0" applyNumberFormat="1" applyFont="1" applyBorder="1" applyAlignment="1" applyProtection="1">
      <alignment horizontal="center" vertical="center"/>
      <protection locked="0"/>
    </xf>
    <xf numFmtId="0" fontId="23" fillId="3" borderId="8" xfId="0" applyFont="1" applyFill="1" applyBorder="1" applyAlignment="1" applyProtection="1">
      <alignment horizontal="center" vertical="center"/>
      <protection locked="0"/>
    </xf>
    <xf numFmtId="176" fontId="23" fillId="3" borderId="8" xfId="0" applyNumberFormat="1" applyFont="1" applyFill="1" applyBorder="1" applyAlignment="1" applyProtection="1">
      <alignment horizontal="center" vertical="center"/>
      <protection locked="0"/>
    </xf>
    <xf numFmtId="0" fontId="23" fillId="3" borderId="0" xfId="0" applyFont="1" applyFill="1" applyAlignment="1" applyProtection="1">
      <alignment horizontal="center" vertical="center"/>
      <protection locked="0"/>
    </xf>
    <xf numFmtId="0" fontId="24" fillId="0" borderId="3" xfId="0" applyFont="1" applyBorder="1" applyAlignment="1" applyProtection="1">
      <alignment horizontal="center" vertical="center"/>
      <protection locked="0"/>
    </xf>
    <xf numFmtId="0" fontId="24" fillId="3" borderId="8" xfId="0" applyFont="1" applyFill="1" applyBorder="1" applyAlignment="1" applyProtection="1">
      <alignment horizontal="center" vertical="center"/>
      <protection locked="0"/>
    </xf>
    <xf numFmtId="176" fontId="24" fillId="0" borderId="3" xfId="0" applyNumberFormat="1" applyFont="1" applyBorder="1" applyAlignment="1" applyProtection="1">
      <alignment horizontal="center" vertical="center"/>
      <protection locked="0"/>
    </xf>
    <xf numFmtId="0" fontId="24" fillId="0" borderId="8" xfId="0" applyFont="1" applyBorder="1" applyAlignment="1" applyProtection="1">
      <alignment horizontal="center" vertical="center"/>
      <protection locked="0"/>
    </xf>
    <xf numFmtId="0" fontId="24" fillId="3" borderId="0" xfId="0" applyFont="1" applyFill="1" applyAlignment="1" applyProtection="1">
      <alignment horizontal="center" vertical="center"/>
      <protection locked="0"/>
    </xf>
    <xf numFmtId="0" fontId="1" fillId="0" borderId="0" xfId="0" applyFont="1" applyAlignment="1" applyProtection="1">
      <alignment horizontal="center" vertical="center"/>
      <protection locked="0"/>
    </xf>
    <xf numFmtId="176"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xf>
    <xf numFmtId="0" fontId="0" fillId="0" borderId="0" xfId="0" applyProtection="1">
      <alignment vertical="center"/>
    </xf>
    <xf numFmtId="0" fontId="2" fillId="0" borderId="1" xfId="0" applyFont="1" applyBorder="1" applyAlignment="1" applyProtection="1">
      <alignment horizontal="center" vertical="center" wrapText="1"/>
      <protection locked="0"/>
    </xf>
    <xf numFmtId="0" fontId="2" fillId="0" borderId="2" xfId="0" applyFont="1" applyBorder="1" applyAlignment="1" applyProtection="1">
      <alignment horizontal="center" vertical="center" wrapText="1"/>
      <protection locked="0"/>
    </xf>
    <xf numFmtId="0" fontId="1" fillId="0" borderId="3" xfId="0" applyFont="1" applyBorder="1" applyAlignment="1" applyProtection="1">
      <alignment horizontal="center" vertical="center"/>
      <protection locked="0"/>
    </xf>
    <xf numFmtId="0" fontId="2" fillId="0" borderId="4" xfId="0" applyFont="1" applyBorder="1" applyAlignment="1" applyProtection="1">
      <alignment horizontal="center" vertical="center" wrapText="1"/>
      <protection locked="0"/>
    </xf>
    <xf numFmtId="0" fontId="2" fillId="0" borderId="5" xfId="0" applyFont="1" applyBorder="1" applyAlignment="1" applyProtection="1">
      <alignment horizontal="center" vertical="center" wrapText="1"/>
      <protection locked="0"/>
    </xf>
    <xf numFmtId="0" fontId="2" fillId="0" borderId="6" xfId="0" applyFont="1" applyBorder="1" applyAlignment="1" applyProtection="1">
      <alignment horizontal="center" vertical="center" wrapText="1"/>
      <protection locked="0"/>
    </xf>
    <xf numFmtId="0" fontId="2" fillId="0" borderId="0" xfId="0" applyFont="1" applyAlignment="1" applyProtection="1">
      <alignment horizontal="center" vertical="center" wrapText="1"/>
      <protection locked="0"/>
    </xf>
    <xf numFmtId="176" fontId="1" fillId="0" borderId="3" xfId="0" applyNumberFormat="1" applyFont="1" applyBorder="1" applyAlignment="1" applyProtection="1">
      <alignment horizontal="center" vertical="center"/>
      <protection locked="0"/>
    </xf>
    <xf numFmtId="0" fontId="1" fillId="0" borderId="3"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3" fillId="0" borderId="0" xfId="0" applyFont="1" applyAlignment="1" applyProtection="1">
      <alignment horizontal="center" vertical="center" wrapText="1"/>
    </xf>
    <xf numFmtId="0" fontId="2" fillId="0" borderId="0" xfId="0" applyFont="1" applyAlignment="1" applyProtection="1">
      <alignment horizontal="center" vertical="center" wrapText="1"/>
    </xf>
    <xf numFmtId="58" fontId="1" fillId="0" borderId="0" xfId="0" applyNumberFormat="1" applyFont="1" applyAlignment="1" applyProtection="1">
      <alignment horizontal="center" vertical="center"/>
    </xf>
    <xf numFmtId="0" fontId="40" fillId="0" borderId="3" xfId="0" applyFont="1" applyBorder="1" applyAlignment="1" applyProtection="1">
      <alignment horizontal="center" vertical="center" wrapText="1"/>
    </xf>
    <xf numFmtId="0" fontId="40" fillId="0" borderId="3" xfId="0" applyFont="1" applyFill="1" applyBorder="1" applyAlignment="1" applyProtection="1">
      <alignment horizontal="center" vertical="center" wrapText="1"/>
    </xf>
    <xf numFmtId="0" fontId="26" fillId="0" borderId="4" xfId="0" applyFont="1" applyBorder="1" applyAlignment="1" applyProtection="1">
      <alignment horizontal="center" vertical="center"/>
    </xf>
    <xf numFmtId="0" fontId="26" fillId="0" borderId="5" xfId="0" applyFont="1" applyBorder="1" applyAlignment="1" applyProtection="1">
      <alignment horizontal="center" vertical="center"/>
    </xf>
    <xf numFmtId="0" fontId="27" fillId="0" borderId="3" xfId="0" applyFont="1" applyBorder="1" applyAlignment="1" applyProtection="1">
      <alignment horizontal="center" vertical="center"/>
    </xf>
    <xf numFmtId="0" fontId="27" fillId="0" borderId="3" xfId="0" applyFont="1" applyFill="1" applyBorder="1" applyAlignment="1" applyProtection="1">
      <alignment horizontal="center" vertical="center"/>
    </xf>
    <xf numFmtId="0" fontId="13" fillId="0" borderId="3" xfId="0" applyFont="1" applyFill="1" applyBorder="1" applyAlignment="1" applyProtection="1">
      <alignment horizontal="center" vertical="center"/>
    </xf>
    <xf numFmtId="0" fontId="41" fillId="0" borderId="4" xfId="0" applyFont="1" applyBorder="1" applyAlignment="1" applyProtection="1">
      <alignment horizontal="center" vertical="center"/>
    </xf>
    <xf numFmtId="0" fontId="5" fillId="0" borderId="6" xfId="0" applyFont="1" applyFill="1" applyBorder="1" applyAlignment="1" applyProtection="1">
      <alignment horizontal="center" vertical="center"/>
    </xf>
    <xf numFmtId="0" fontId="42" fillId="0" borderId="6" xfId="0" applyFont="1" applyFill="1" applyBorder="1" applyAlignment="1" applyProtection="1">
      <alignment horizontal="center" vertical="center"/>
    </xf>
    <xf numFmtId="0" fontId="23" fillId="0" borderId="4" xfId="0" applyFont="1" applyBorder="1" applyAlignment="1" applyProtection="1">
      <alignment horizontal="center" vertical="center"/>
    </xf>
    <xf numFmtId="0" fontId="23" fillId="0" borderId="6" xfId="0" applyFont="1" applyBorder="1" applyAlignment="1" applyProtection="1">
      <alignment horizontal="center" vertical="center"/>
    </xf>
    <xf numFmtId="0" fontId="33" fillId="0" borderId="6" xfId="0" applyFont="1" applyFill="1" applyBorder="1" applyAlignment="1" applyProtection="1">
      <alignment horizontal="center" vertical="center"/>
    </xf>
    <xf numFmtId="0" fontId="28" fillId="0" borderId="3" xfId="0" applyFont="1" applyBorder="1" applyAlignment="1" applyProtection="1">
      <alignment horizontal="center" vertical="center"/>
    </xf>
    <xf numFmtId="0" fontId="0" fillId="0" borderId="3" xfId="0" applyBorder="1" applyAlignment="1" applyProtection="1">
      <alignment horizontal="center" vertical="center"/>
    </xf>
    <xf numFmtId="0" fontId="26" fillId="0" borderId="6" xfId="0" applyFont="1" applyBorder="1" applyAlignment="1" applyProtection="1">
      <alignment horizontal="center" vertical="center"/>
    </xf>
    <xf numFmtId="0" fontId="43" fillId="0" borderId="3" xfId="0" applyFont="1" applyBorder="1" applyAlignment="1" applyProtection="1">
      <alignment horizontal="center" vertical="center" wrapText="1"/>
    </xf>
    <xf numFmtId="0" fontId="28" fillId="0" borderId="8" xfId="0" applyFont="1" applyBorder="1" applyAlignment="1" applyProtection="1">
      <alignment horizontal="center" vertical="center"/>
    </xf>
    <xf numFmtId="0" fontId="0" fillId="0" borderId="8" xfId="0" applyBorder="1" applyAlignment="1" applyProtection="1">
      <alignment horizontal="center" vertical="center"/>
    </xf>
    <xf numFmtId="0" fontId="1" fillId="0" borderId="3" xfId="0" applyFont="1" applyBorder="1" applyAlignment="1" applyProtection="1">
      <alignment horizontal="center" vertical="center" wrapText="1"/>
      <protection locked="0"/>
    </xf>
    <xf numFmtId="0" fontId="1" fillId="3" borderId="3" xfId="0" applyFont="1" applyFill="1" applyBorder="1" applyAlignment="1" applyProtection="1">
      <alignment horizontal="center" vertical="center"/>
      <protection locked="0"/>
    </xf>
    <xf numFmtId="176" fontId="1" fillId="3" borderId="3" xfId="0" applyNumberFormat="1" applyFont="1" applyFill="1" applyBorder="1" applyAlignment="1" applyProtection="1">
      <alignment horizontal="center" vertical="center"/>
      <protection locked="0"/>
    </xf>
    <xf numFmtId="0" fontId="1" fillId="0" borderId="3" xfId="0" applyFont="1" applyBorder="1" applyAlignment="1" applyProtection="1" quotePrefix="1">
      <alignment horizontal="center" vertical="center"/>
      <protection locked="0"/>
    </xf>
    <xf numFmtId="0" fontId="23" fillId="8" borderId="3" xfId="0" applyFont="1" applyFill="1" applyBorder="1" applyAlignment="1" applyProtection="1" quotePrefix="1">
      <alignment horizontal="center" vertical="center"/>
      <protection locked="0"/>
    </xf>
    <xf numFmtId="0" fontId="23" fillId="8" borderId="3" xfId="0" applyFont="1" applyFill="1" applyBorder="1" applyAlignment="1" applyProtection="1" quotePrefix="1">
      <alignment horizontal="center" vertical="center" wrapText="1"/>
      <protection locked="0"/>
    </xf>
    <xf numFmtId="0" fontId="0" fillId="8" borderId="3" xfId="0" applyNumberFormat="1" applyFont="1" applyFill="1" applyBorder="1" applyAlignment="1" applyProtection="1" quotePrefix="1">
      <alignment horizontal="center" vertical="center"/>
      <protection locked="0"/>
    </xf>
    <xf numFmtId="0" fontId="23" fillId="8" borderId="3" xfId="0" applyNumberFormat="1" applyFont="1" applyFill="1" applyBorder="1" applyAlignment="1" applyProtection="1" quotePrefix="1">
      <alignment horizontal="center" vertical="center"/>
      <protection locked="0"/>
    </xf>
    <xf numFmtId="0" fontId="26" fillId="8" borderId="3" xfId="0" applyFont="1" applyFill="1" applyBorder="1" applyAlignment="1" applyProtection="1" quotePrefix="1">
      <alignment horizontal="center" vertical="center"/>
      <protection locked="0"/>
    </xf>
    <xf numFmtId="0" fontId="38" fillId="8" borderId="3" xfId="0" applyFont="1" applyFill="1" applyBorder="1" applyAlignment="1" applyProtection="1" quotePrefix="1">
      <alignment horizontal="center" vertical="center" wrapText="1"/>
      <protection locked="0"/>
    </xf>
    <xf numFmtId="0" fontId="23" fillId="0" borderId="3" xfId="0" applyFont="1" applyBorder="1" applyAlignment="1" applyProtection="1" quotePrefix="1">
      <alignment horizontal="center" vertical="center"/>
      <protection locked="0"/>
    </xf>
    <xf numFmtId="49" fontId="19" fillId="0" borderId="3" xfId="0" applyNumberFormat="1" applyFont="1" applyFill="1" applyBorder="1" applyAlignment="1" quotePrefix="1">
      <alignment horizontal="center"/>
    </xf>
    <xf numFmtId="0" fontId="18" fillId="0" borderId="3" xfId="0" applyNumberFormat="1" applyFont="1" applyFill="1" applyBorder="1" applyAlignment="1" quotePrefix="1">
      <alignment vertical="center"/>
    </xf>
    <xf numFmtId="0" fontId="1" fillId="0" borderId="3" xfId="0" applyFont="1" applyBorder="1" applyAlignment="1" quotePrefix="1">
      <alignment horizontal="center" vertical="center"/>
    </xf>
  </cellXfs>
  <cellStyles count="52">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4" xfId="49"/>
    <cellStyle name="常规 2" xfId="50"/>
    <cellStyle name="常规_Sheet1" xfId="51"/>
  </cellStyles>
  <dxfs count="1">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customXml" Target="../customXml/item2.xml"/><Relationship Id="rId8" Type="http://schemas.openxmlformats.org/officeDocument/2006/relationships/customXml" Target="../customXml/item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customXml" Target="../customXml/item4.xml"/><Relationship Id="rId10" Type="http://schemas.openxmlformats.org/officeDocument/2006/relationships/customXml" Target="../customXml/item3.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7</xdr:col>
      <xdr:colOff>0</xdr:colOff>
      <xdr:row>2281</xdr:row>
      <xdr:rowOff>0</xdr:rowOff>
    </xdr:from>
    <xdr:to>
      <xdr:col>7</xdr:col>
      <xdr:colOff>1123678</xdr:colOff>
      <xdr:row>2283</xdr:row>
      <xdr:rowOff>0</xdr:rowOff>
    </xdr:to>
    <xdr:sp>
      <xdr:nvSpPr>
        <xdr:cNvPr id="2" name="rect"/>
        <xdr:cNvSpPr/>
      </xdr:nvSpPr>
      <xdr:spPr>
        <a:xfrm>
          <a:off x="5810250" y="566029475"/>
          <a:ext cx="1123315" cy="342900"/>
        </a:xfrm>
        <a:prstGeom prst="rect">
          <a:avLst/>
        </a:prstGeom>
        <a:noFill/>
        <a:ln w="9525" cap="flat" cmpd="sng">
          <a:noFill/>
          <a:prstDash val="solid"/>
          <a:miter/>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hyperlink" Target="https://cdn.jsdelivr.net/gh/vinbinen/englishstudy/video/example.mp4"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4439"/>
  <sheetViews>
    <sheetView tabSelected="1" workbookViewId="0">
      <selection activeCell="T1" sqref="T$1:AO$1048576"/>
    </sheetView>
  </sheetViews>
  <sheetFormatPr defaultColWidth="9" defaultRowHeight="13.5"/>
  <cols>
    <col min="1" max="1" width="5.5" style="249" customWidth="1"/>
    <col min="2" max="2" width="16.125" style="249" customWidth="1"/>
    <col min="3" max="3" width="9" style="249" customWidth="1"/>
    <col min="4" max="4" width="6.625" style="249" customWidth="1"/>
    <col min="5" max="5" width="6.875" style="249" customWidth="1"/>
    <col min="6" max="6" width="3.25" style="249" customWidth="1"/>
    <col min="7" max="7" width="5.70833333333333" style="249" customWidth="1"/>
    <col min="8" max="8" width="29.3166666666667" style="249" customWidth="1"/>
    <col min="9" max="9" width="6.25" style="249" customWidth="1"/>
    <col min="10" max="10" width="9.875" style="249" customWidth="1"/>
    <col min="11" max="11" width="7.15833333333333" style="249" customWidth="1"/>
    <col min="12" max="12" width="14.425" style="249" customWidth="1"/>
    <col min="13" max="13" width="15.875" style="249" customWidth="1"/>
    <col min="14" max="14" width="6.875" style="249" customWidth="1"/>
    <col min="15" max="15" width="12.125" style="250" customWidth="1"/>
    <col min="16" max="16" width="12.5" style="249" customWidth="1"/>
    <col min="17" max="18" width="9" style="249" customWidth="1"/>
    <col min="19" max="19" width="12.625" style="249"/>
    <col min="20" max="20" width="19.3083333333333" style="251" customWidth="1"/>
    <col min="21" max="21" width="17.75" style="252" customWidth="1"/>
    <col min="22" max="25" width="9" style="252"/>
    <col min="26" max="26" width="19.2" style="252" customWidth="1"/>
    <col min="27" max="27" width="11.025" style="252" customWidth="1"/>
    <col min="28" max="41" width="9" style="252"/>
  </cols>
  <sheetData>
    <row r="1" spans="15:15">
      <c r="O1" s="249"/>
    </row>
    <row r="2" spans="1:20">
      <c r="A2" s="253" t="s">
        <v>0</v>
      </c>
      <c r="B2" s="253"/>
      <c r="C2" s="253" t="s">
        <v>1</v>
      </c>
      <c r="D2" s="253" t="s">
        <v>2</v>
      </c>
      <c r="E2" s="253" t="s">
        <v>3</v>
      </c>
      <c r="F2" s="253" t="s">
        <v>4</v>
      </c>
      <c r="G2" s="253" t="s">
        <v>5</v>
      </c>
      <c r="H2" s="253" t="s">
        <v>6</v>
      </c>
      <c r="I2" s="253" t="s">
        <v>7</v>
      </c>
      <c r="J2" s="253" t="s">
        <v>8</v>
      </c>
      <c r="K2" s="256" t="s">
        <v>9</v>
      </c>
      <c r="L2" s="257"/>
      <c r="M2" s="257"/>
      <c r="N2" s="257"/>
      <c r="O2" s="257"/>
      <c r="P2" s="258"/>
      <c r="Q2" s="253" t="s">
        <v>10</v>
      </c>
      <c r="R2" s="262" t="s">
        <v>11</v>
      </c>
      <c r="S2" s="262"/>
      <c r="T2" s="263"/>
    </row>
    <row r="3" ht="45" spans="1:20">
      <c r="A3" s="254"/>
      <c r="B3" s="254" t="s">
        <v>12</v>
      </c>
      <c r="C3" s="254"/>
      <c r="D3" s="254"/>
      <c r="E3" s="254"/>
      <c r="F3" s="254"/>
      <c r="G3" s="254"/>
      <c r="H3" s="254"/>
      <c r="I3" s="254"/>
      <c r="J3" s="254"/>
      <c r="K3" s="259" t="s">
        <v>13</v>
      </c>
      <c r="L3" s="253" t="s">
        <v>14</v>
      </c>
      <c r="M3" s="253" t="s">
        <v>15</v>
      </c>
      <c r="N3" s="259" t="s">
        <v>16</v>
      </c>
      <c r="O3" s="253" t="s">
        <v>17</v>
      </c>
      <c r="P3" s="253" t="s">
        <v>18</v>
      </c>
      <c r="Q3" s="254"/>
      <c r="R3" s="254"/>
      <c r="S3" s="254" t="s">
        <v>19</v>
      </c>
      <c r="T3" s="264"/>
    </row>
    <row r="4" spans="1:20">
      <c r="A4" s="255">
        <v>1</v>
      </c>
      <c r="B4" s="255" t="s">
        <v>20</v>
      </c>
      <c r="C4" s="255" t="s">
        <v>21</v>
      </c>
      <c r="D4" s="255" t="s">
        <v>22</v>
      </c>
      <c r="E4" s="255" t="s">
        <v>23</v>
      </c>
      <c r="F4" s="255" t="s">
        <v>24</v>
      </c>
      <c r="G4" s="255">
        <v>18</v>
      </c>
      <c r="H4" s="255" t="s">
        <v>25</v>
      </c>
      <c r="I4" s="255" t="s">
        <v>26</v>
      </c>
      <c r="J4" s="255">
        <v>13557183117</v>
      </c>
      <c r="K4" s="255" t="s">
        <v>27</v>
      </c>
      <c r="L4" s="260">
        <v>44331</v>
      </c>
      <c r="M4" s="255" t="s">
        <v>28</v>
      </c>
      <c r="N4" s="255" t="s">
        <v>27</v>
      </c>
      <c r="O4" s="260">
        <v>44365</v>
      </c>
      <c r="P4" s="255" t="s">
        <v>29</v>
      </c>
      <c r="Q4" s="255" t="s">
        <v>30</v>
      </c>
      <c r="R4" s="255"/>
      <c r="S4" s="255"/>
      <c r="T4" s="265" t="str">
        <f t="array" ref="T4">VLOOKUP(D4&amp;E4,IF({1,0},'2021春'!$C$3:$C$4485&amp;'2021春'!$D$3:$D$4485,'2021春'!$H$3:$H$4485),2,0)</f>
        <v>45273120021016421X</v>
      </c>
    </row>
    <row r="5" spans="1:20">
      <c r="A5" s="255">
        <v>2</v>
      </c>
      <c r="B5" s="255" t="s">
        <v>31</v>
      </c>
      <c r="C5" s="255" t="s">
        <v>21</v>
      </c>
      <c r="D5" s="255" t="s">
        <v>22</v>
      </c>
      <c r="E5" s="255" t="s">
        <v>32</v>
      </c>
      <c r="F5" s="255" t="s">
        <v>24</v>
      </c>
      <c r="G5" s="255">
        <v>18</v>
      </c>
      <c r="H5" s="255" t="s">
        <v>33</v>
      </c>
      <c r="I5" s="255" t="s">
        <v>34</v>
      </c>
      <c r="J5" s="255">
        <v>15078637855</v>
      </c>
      <c r="K5" s="255" t="s">
        <v>27</v>
      </c>
      <c r="L5" s="260">
        <v>44331</v>
      </c>
      <c r="M5" s="255" t="s">
        <v>28</v>
      </c>
      <c r="N5" s="255" t="s">
        <v>27</v>
      </c>
      <c r="O5" s="260">
        <v>44364</v>
      </c>
      <c r="P5" s="255" t="s">
        <v>28</v>
      </c>
      <c r="Q5" s="255" t="s">
        <v>30</v>
      </c>
      <c r="R5" s="255"/>
      <c r="S5" s="255"/>
      <c r="T5" s="265" t="str">
        <f t="array" ref="T5">VLOOKUP(D5&amp;E5,IF({1,0},'2021春'!$C$3:$C$4485&amp;'2021春'!$D$3:$D$4485,'2021春'!$H$3:$H$4485),2,0)</f>
        <v>452731200212110610</v>
      </c>
    </row>
    <row r="6" spans="1:26">
      <c r="A6" s="255">
        <v>3</v>
      </c>
      <c r="B6" s="255" t="s">
        <v>35</v>
      </c>
      <c r="C6" s="255" t="s">
        <v>21</v>
      </c>
      <c r="D6" s="255" t="s">
        <v>22</v>
      </c>
      <c r="E6" s="255" t="s">
        <v>36</v>
      </c>
      <c r="F6" s="255" t="s">
        <v>24</v>
      </c>
      <c r="G6" s="255">
        <v>21</v>
      </c>
      <c r="H6" s="255" t="s">
        <v>37</v>
      </c>
      <c r="I6" s="255" t="s">
        <v>38</v>
      </c>
      <c r="J6" s="255">
        <v>15949326002</v>
      </c>
      <c r="K6" s="255" t="s">
        <v>27</v>
      </c>
      <c r="L6" s="260">
        <v>44331</v>
      </c>
      <c r="M6" s="255" t="s">
        <v>28</v>
      </c>
      <c r="N6" s="255" t="s">
        <v>27</v>
      </c>
      <c r="O6" s="260">
        <v>44369</v>
      </c>
      <c r="P6" s="255" t="s">
        <v>39</v>
      </c>
      <c r="Q6" s="255" t="s">
        <v>30</v>
      </c>
      <c r="R6" s="255"/>
      <c r="S6" s="255"/>
      <c r="T6" s="265" t="str">
        <f t="array" ref="T6">VLOOKUP(D6&amp;E6,IF({1,0},'2021春'!$C$3:$C$4485&amp;'2021春'!$D$3:$D$4485,'2021春'!$H$3:$H$4485),2,0)</f>
        <v>452731200007113919</v>
      </c>
      <c r="U6" s="252" t="s">
        <v>40</v>
      </c>
      <c r="Z6" s="252" t="s">
        <v>41</v>
      </c>
    </row>
    <row r="7" spans="1:34">
      <c r="A7" s="255">
        <v>4</v>
      </c>
      <c r="B7" s="255" t="s">
        <v>42</v>
      </c>
      <c r="C7" s="255" t="s">
        <v>21</v>
      </c>
      <c r="D7" s="255" t="s">
        <v>22</v>
      </c>
      <c r="E7" s="255" t="s">
        <v>43</v>
      </c>
      <c r="F7" s="255" t="s">
        <v>24</v>
      </c>
      <c r="G7" s="255">
        <v>18</v>
      </c>
      <c r="H7" s="255" t="s">
        <v>44</v>
      </c>
      <c r="I7" s="255" t="s">
        <v>45</v>
      </c>
      <c r="J7" s="255">
        <v>13768480562</v>
      </c>
      <c r="K7" s="255" t="s">
        <v>27</v>
      </c>
      <c r="L7" s="260">
        <v>44331</v>
      </c>
      <c r="M7" s="255" t="s">
        <v>28</v>
      </c>
      <c r="N7" s="255" t="s">
        <v>27</v>
      </c>
      <c r="O7" s="260">
        <v>44365</v>
      </c>
      <c r="P7" s="255" t="s">
        <v>29</v>
      </c>
      <c r="Q7" s="255" t="s">
        <v>30</v>
      </c>
      <c r="R7" s="255"/>
      <c r="S7" s="255"/>
      <c r="T7" s="265" t="str">
        <f t="array" ref="T7">VLOOKUP(D7&amp;E7,IF({1,0},'2021春'!$C$3:$C$4485&amp;'2021春'!$D$3:$D$4485,'2021春'!$H$3:$H$4485),2,0)</f>
        <v>452731200209295415</v>
      </c>
      <c r="U7" s="266" t="s">
        <v>0</v>
      </c>
      <c r="V7" s="267" t="s">
        <v>46</v>
      </c>
      <c r="W7" s="268" t="s">
        <v>47</v>
      </c>
      <c r="X7" s="269"/>
      <c r="Y7" s="269"/>
      <c r="Z7" s="281"/>
      <c r="AA7" s="269" t="s">
        <v>48</v>
      </c>
      <c r="AB7" s="269"/>
      <c r="AC7" s="269"/>
      <c r="AD7" s="281"/>
      <c r="AE7" s="269" t="s">
        <v>49</v>
      </c>
      <c r="AF7" s="269"/>
      <c r="AG7" s="269"/>
      <c r="AH7" s="281"/>
    </row>
    <row r="8" ht="24" customHeight="1" spans="1:34">
      <c r="A8" s="255">
        <v>5</v>
      </c>
      <c r="B8" s="255" t="s">
        <v>50</v>
      </c>
      <c r="C8" s="255" t="s">
        <v>21</v>
      </c>
      <c r="D8" s="255" t="s">
        <v>22</v>
      </c>
      <c r="E8" s="255" t="s">
        <v>51</v>
      </c>
      <c r="F8" s="255" t="s">
        <v>24</v>
      </c>
      <c r="G8" s="255">
        <v>18</v>
      </c>
      <c r="H8" s="255" t="s">
        <v>52</v>
      </c>
      <c r="I8" s="255" t="s">
        <v>53</v>
      </c>
      <c r="J8" s="255">
        <v>13768066978</v>
      </c>
      <c r="K8" s="255" t="s">
        <v>27</v>
      </c>
      <c r="L8" s="260">
        <v>44331</v>
      </c>
      <c r="M8" s="255" t="s">
        <v>28</v>
      </c>
      <c r="N8" s="255" t="s">
        <v>27</v>
      </c>
      <c r="O8" s="260">
        <v>44365</v>
      </c>
      <c r="P8" s="255" t="s">
        <v>54</v>
      </c>
      <c r="Q8" s="255" t="s">
        <v>30</v>
      </c>
      <c r="R8" s="255"/>
      <c r="S8" s="255"/>
      <c r="T8" s="265" t="str">
        <f t="array" ref="T8">VLOOKUP(D8&amp;E8,IF({1,0},'2021春'!$C$3:$C$4485&amp;'2021春'!$D$3:$D$4485,'2021春'!$H$3:$H$4485),2,0)</f>
        <v>45273120020822421X</v>
      </c>
      <c r="U8" s="266"/>
      <c r="V8" s="267"/>
      <c r="W8" s="267" t="s">
        <v>55</v>
      </c>
      <c r="X8" s="266" t="s">
        <v>56</v>
      </c>
      <c r="Y8" s="266" t="s">
        <v>57</v>
      </c>
      <c r="Z8" s="282" t="s">
        <v>58</v>
      </c>
      <c r="AA8" s="267" t="s">
        <v>55</v>
      </c>
      <c r="AB8" s="266" t="s">
        <v>56</v>
      </c>
      <c r="AC8" s="266" t="s">
        <v>57</v>
      </c>
      <c r="AD8" s="282" t="s">
        <v>58</v>
      </c>
      <c r="AE8" s="267" t="s">
        <v>55</v>
      </c>
      <c r="AF8" s="266" t="s">
        <v>56</v>
      </c>
      <c r="AG8" s="266" t="s">
        <v>57</v>
      </c>
      <c r="AH8" s="266" t="s">
        <v>58</v>
      </c>
    </row>
    <row r="9" ht="14.25" spans="1:34">
      <c r="A9" s="255">
        <v>6</v>
      </c>
      <c r="B9" s="255" t="s">
        <v>59</v>
      </c>
      <c r="C9" s="255" t="s">
        <v>21</v>
      </c>
      <c r="D9" s="255" t="s">
        <v>22</v>
      </c>
      <c r="E9" s="255" t="s">
        <v>60</v>
      </c>
      <c r="F9" s="255" t="s">
        <v>24</v>
      </c>
      <c r="G9" s="255">
        <v>19</v>
      </c>
      <c r="H9" s="255" t="s">
        <v>61</v>
      </c>
      <c r="I9" s="255" t="s">
        <v>62</v>
      </c>
      <c r="J9" s="255">
        <v>13877896404</v>
      </c>
      <c r="K9" s="255" t="s">
        <v>27</v>
      </c>
      <c r="L9" s="260">
        <v>44344</v>
      </c>
      <c r="M9" s="255" t="s">
        <v>28</v>
      </c>
      <c r="N9" s="255" t="s">
        <v>27</v>
      </c>
      <c r="O9" s="260">
        <v>44370</v>
      </c>
      <c r="P9" s="255" t="s">
        <v>28</v>
      </c>
      <c r="Q9" s="255" t="s">
        <v>30</v>
      </c>
      <c r="R9" s="255"/>
      <c r="S9" s="255"/>
      <c r="T9" s="265" t="str">
        <f t="array" ref="T9">VLOOKUP(D9&amp;E9,IF({1,0},'2021春'!$C$3:$C$4485&amp;'2021春'!$D$3:$D$4485,'2021春'!$H$3:$H$4485),2,0)</f>
        <v>452731200205250914</v>
      </c>
      <c r="U9" s="270">
        <v>1</v>
      </c>
      <c r="V9" s="271" t="s">
        <v>63</v>
      </c>
      <c r="W9" s="272">
        <f>COUNTIFS(H:H,"*大化镇*",G:G,"&gt;=12",G:G,"&lt;=14")</f>
        <v>3</v>
      </c>
      <c r="X9" s="272">
        <f>COUNTIFS(H:H,"*大化镇*",G:G,"&gt;=12",G:G,"&lt;=14",K:K,"是")</f>
        <v>3</v>
      </c>
      <c r="Y9" s="272">
        <f>COUNTIFS(H:H,"*大化镇*",G:G,"&gt;=12",G:G,"&lt;=14",N:N,"是")</f>
        <v>0</v>
      </c>
      <c r="Z9" s="272">
        <f>W9-X9</f>
        <v>0</v>
      </c>
      <c r="AA9" s="272">
        <f>COUNTIFS(H:H,"*大化镇*",G:G,"&gt;=15",G:G,"&lt;=17")</f>
        <v>490</v>
      </c>
      <c r="AB9" s="272">
        <f>COUNTIFS(H:H,"*大化镇*",G:G,"&gt;=15",G:G,"&lt;=17",K:K,"是")</f>
        <v>485</v>
      </c>
      <c r="AC9" s="272">
        <f>COUNTIFS(H:H,"*大化镇*",G:G,"&gt;=15",G:G,"&lt;=17",N:N,"是")</f>
        <v>37</v>
      </c>
      <c r="AD9" s="272">
        <f>COUNTIFS(H:H,"*大化镇*",G:G,"&gt;=15",G:G,"&lt;=17",K:K,"否")</f>
        <v>5</v>
      </c>
      <c r="AE9" s="272">
        <f>COUNTIFS(H:H,"*大化镇*",G:G,"&gt;=18")</f>
        <v>252</v>
      </c>
      <c r="AF9" s="272">
        <f>COUNTIFS(H:H,"*大化镇*",G:G,"&gt;=18",K:K,"是")</f>
        <v>252</v>
      </c>
      <c r="AG9" s="272">
        <f>COUNTIFS(H:H,"*大化镇*",G:G,"&gt;=18",N:N,"是")</f>
        <v>194</v>
      </c>
      <c r="AH9" s="272">
        <f>COUNTIFS(H:H,"*大化镇*",G:G,"&gt;=18",K:K,"否")</f>
        <v>0</v>
      </c>
    </row>
    <row r="10" ht="14.25" spans="1:34">
      <c r="A10" s="255">
        <v>7</v>
      </c>
      <c r="B10" s="255" t="s">
        <v>64</v>
      </c>
      <c r="C10" s="255" t="s">
        <v>21</v>
      </c>
      <c r="D10" s="255" t="s">
        <v>22</v>
      </c>
      <c r="E10" s="255" t="s">
        <v>65</v>
      </c>
      <c r="F10" s="255" t="s">
        <v>24</v>
      </c>
      <c r="G10" s="255">
        <v>18</v>
      </c>
      <c r="H10" s="255" t="s">
        <v>66</v>
      </c>
      <c r="I10" s="255" t="s">
        <v>67</v>
      </c>
      <c r="J10" s="255">
        <v>15277822721</v>
      </c>
      <c r="K10" s="255" t="s">
        <v>27</v>
      </c>
      <c r="L10" s="260">
        <v>44331</v>
      </c>
      <c r="M10" s="255" t="s">
        <v>28</v>
      </c>
      <c r="N10" s="255" t="s">
        <v>27</v>
      </c>
      <c r="O10" s="260">
        <v>44368</v>
      </c>
      <c r="P10" s="255" t="s">
        <v>68</v>
      </c>
      <c r="Q10" s="255" t="s">
        <v>30</v>
      </c>
      <c r="R10" s="255"/>
      <c r="S10" s="255"/>
      <c r="T10" s="265" t="str">
        <f t="array" ref="T10">VLOOKUP(D10&amp;E10,IF({1,0},'2021春'!$C$3:$C$4485&amp;'2021春'!$D$3:$D$4485,'2021春'!$H$3:$H$4485),2,0)</f>
        <v>452731200304294218</v>
      </c>
      <c r="U10" s="270">
        <v>2</v>
      </c>
      <c r="V10" s="271" t="s">
        <v>69</v>
      </c>
      <c r="W10" s="272">
        <f>COUNTIFS(H:H,"*都阳镇*",G:G,"&gt;=12",G:G,"&lt;=14")</f>
        <v>0</v>
      </c>
      <c r="X10" s="272">
        <f>COUNTIFS(H:H,"*都阳镇*",G:G,"&gt;=12",G:G,"&lt;=14",K:K,"是")</f>
        <v>0</v>
      </c>
      <c r="Y10" s="272">
        <f>COUNTIFS(H:H,"*都阳镇*",G:G,"&gt;=12",G:G,"&lt;=14",N:N,"是")</f>
        <v>0</v>
      </c>
      <c r="Z10" s="272">
        <f>W10-X10</f>
        <v>0</v>
      </c>
      <c r="AA10" s="272">
        <f>COUNTIFS(H:H,"*都阳镇*",G:G,"&gt;=15",G:G,"&lt;=17")</f>
        <v>113</v>
      </c>
      <c r="AB10" s="272">
        <f>COUNTIFS(H:H,"*都阳镇*",G:G,"&gt;=15",G:G,"&lt;=17",K:K,"是")</f>
        <v>113</v>
      </c>
      <c r="AC10" s="272">
        <f>COUNTIFS(H:H,"*都阳镇*",G:G,"&gt;=15",G:G,"&lt;=17",N:N,"是")</f>
        <v>8</v>
      </c>
      <c r="AD10" s="272">
        <f>COUNTIFS(H:H,"*都阳镇*",G:G,"&gt;=15",G:G,"&lt;=17",K:K,"否")</f>
        <v>0</v>
      </c>
      <c r="AE10" s="272">
        <f>COUNTIFS(H:H,"*都阳镇*",G:G,"&gt;=18")</f>
        <v>84</v>
      </c>
      <c r="AF10" s="272">
        <f>COUNTIFS(H:H,"*都阳镇*",G:G,"&gt;=18",K:K,"是")</f>
        <v>84</v>
      </c>
      <c r="AG10" s="272">
        <f>COUNTIFS(H:H,"*都阳镇*",G:G,"&gt;=18",N:N,"是")</f>
        <v>68</v>
      </c>
      <c r="AH10" s="272">
        <f>COUNTIFS(H:H,"*都阳镇*",G:G,"&gt;=18",K:K,"否")</f>
        <v>0</v>
      </c>
    </row>
    <row r="11" ht="14.25" spans="1:34">
      <c r="A11" s="255">
        <v>8</v>
      </c>
      <c r="B11" s="255" t="s">
        <v>70</v>
      </c>
      <c r="C11" s="255" t="s">
        <v>21</v>
      </c>
      <c r="D11" s="255" t="s">
        <v>22</v>
      </c>
      <c r="E11" s="255" t="s">
        <v>71</v>
      </c>
      <c r="F11" s="255" t="s">
        <v>24</v>
      </c>
      <c r="G11" s="255">
        <v>18</v>
      </c>
      <c r="H11" s="255" t="s">
        <v>72</v>
      </c>
      <c r="I11" s="255" t="s">
        <v>73</v>
      </c>
      <c r="J11" s="255">
        <v>13557488717</v>
      </c>
      <c r="K11" s="255" t="s">
        <v>27</v>
      </c>
      <c r="L11" s="260">
        <v>44350</v>
      </c>
      <c r="M11" s="255" t="s">
        <v>74</v>
      </c>
      <c r="N11" s="255" t="s">
        <v>27</v>
      </c>
      <c r="O11" s="260">
        <v>44392</v>
      </c>
      <c r="P11" s="255" t="s">
        <v>75</v>
      </c>
      <c r="Q11" s="255" t="s">
        <v>30</v>
      </c>
      <c r="R11" s="255"/>
      <c r="S11" s="255"/>
      <c r="T11" s="265" t="str">
        <f t="array" ref="T11">VLOOKUP(D11&amp;E11,IF({1,0},'2021春'!$C$3:$C$4485&amp;'2021春'!$D$3:$D$4485,'2021春'!$H$3:$H$4485),2,0)</f>
        <v>452731200301283636</v>
      </c>
      <c r="U11" s="270">
        <v>3</v>
      </c>
      <c r="V11" s="271" t="s">
        <v>76</v>
      </c>
      <c r="W11" s="272">
        <f>COUNTIFS(H:H,"*岩滩镇*",G:G,"&gt;=12",G:G,"&lt;=14")</f>
        <v>1</v>
      </c>
      <c r="X11" s="272">
        <f>COUNTIFS(H:H,"*岩滩镇*",G:G,"&gt;=12",G:G,"&lt;=14",K:K,"是")</f>
        <v>1</v>
      </c>
      <c r="Y11" s="272">
        <f>COUNTIFS(H:H,"*岩滩镇*",G:G,"&gt;=12",G:G,"&lt;=14",N:N,"是")</f>
        <v>0</v>
      </c>
      <c r="Z11" s="272">
        <f t="shared" ref="Z11:Z25" si="0">W11-X11</f>
        <v>0</v>
      </c>
      <c r="AA11" s="272">
        <f>COUNTIFS(H:H,"*岩滩镇*",G:G,"&gt;=15",G:G,"&lt;=17")</f>
        <v>156</v>
      </c>
      <c r="AB11" s="272">
        <f>COUNTIFS(H:H,"*岩滩镇*",G:G,"&gt;=15",G:G,"&lt;=17",K:K,"是")</f>
        <v>154</v>
      </c>
      <c r="AC11" s="272">
        <f>COUNTIFS(H:H,"*岩滩镇*",G:G,"&gt;=15",G:G,"&lt;=17",N:N,"是")</f>
        <v>27</v>
      </c>
      <c r="AD11" s="272">
        <f>COUNTIFS(H:H,"*岩滩镇*",G:G,"&gt;=15",G:G,"&lt;=17",K:K,"否")</f>
        <v>2</v>
      </c>
      <c r="AE11" s="272">
        <f>COUNTIFS(H:H,"*岩滩镇*",G:G,"&gt;=18")</f>
        <v>154</v>
      </c>
      <c r="AF11" s="272">
        <f>COUNTIFS(H:H,"*岩滩镇*",G:G,"&gt;=18",K:K,"是")</f>
        <v>150</v>
      </c>
      <c r="AG11" s="272">
        <f>COUNTIFS(H:H,"*岩滩镇*",G:G,"&gt;=18",N:N,"是")</f>
        <v>114</v>
      </c>
      <c r="AH11" s="272">
        <f>COUNTIFS(H:H,"*岩滩镇*",G:G,"&gt;=18",K:K,"否")</f>
        <v>4</v>
      </c>
    </row>
    <row r="12" ht="14.25" spans="1:34">
      <c r="A12" s="255">
        <v>9</v>
      </c>
      <c r="B12" s="255" t="s">
        <v>77</v>
      </c>
      <c r="C12" s="255" t="s">
        <v>21</v>
      </c>
      <c r="D12" s="255" t="s">
        <v>22</v>
      </c>
      <c r="E12" s="255" t="s">
        <v>78</v>
      </c>
      <c r="F12" s="255" t="s">
        <v>24</v>
      </c>
      <c r="G12" s="255">
        <v>18</v>
      </c>
      <c r="H12" s="255" t="s">
        <v>79</v>
      </c>
      <c r="I12" s="255" t="s">
        <v>80</v>
      </c>
      <c r="J12" s="255">
        <v>13407753811</v>
      </c>
      <c r="K12" s="255" t="s">
        <v>27</v>
      </c>
      <c r="L12" s="260">
        <v>44331</v>
      </c>
      <c r="M12" s="255" t="s">
        <v>28</v>
      </c>
      <c r="N12" s="255" t="s">
        <v>27</v>
      </c>
      <c r="O12" s="260">
        <v>44362</v>
      </c>
      <c r="P12" s="255" t="s">
        <v>28</v>
      </c>
      <c r="Q12" s="255" t="s">
        <v>30</v>
      </c>
      <c r="R12" s="255"/>
      <c r="S12" s="255"/>
      <c r="T12" s="265" t="str">
        <f t="array" ref="T12">VLOOKUP(D12&amp;E12,IF({1,0},'2021春'!$C$3:$C$4485&amp;'2021春'!$D$3:$D$4485,'2021春'!$H$3:$H$4485),2,0)</f>
        <v>452731200302064814</v>
      </c>
      <c r="U12" s="270">
        <v>4</v>
      </c>
      <c r="V12" s="271" t="s">
        <v>81</v>
      </c>
      <c r="W12" s="272">
        <f>COUNTIFS(H:H,"*北景镇*",G:G,"&gt;=12",G:G,"&lt;=14")</f>
        <v>2</v>
      </c>
      <c r="X12" s="272">
        <f>COUNTIFS(H:H,"*北景镇*",G:G,"&gt;=12",G:G,"&lt;=14",K:K,"是")</f>
        <v>2</v>
      </c>
      <c r="Y12" s="272">
        <f>COUNTIFS(H:H,"*北景镇*",G:G,"&gt;=12",G:G,"&lt;=14",N:N,"是")</f>
        <v>0</v>
      </c>
      <c r="Z12" s="272">
        <f t="shared" si="0"/>
        <v>0</v>
      </c>
      <c r="AA12" s="272">
        <f>COUNTIFS(H:H,"*北景镇*",G:G,"&gt;=15",G:G,"&lt;=17")</f>
        <v>152</v>
      </c>
      <c r="AB12" s="272">
        <f>COUNTIFS(H:H,"*北景镇*",G:G,"&gt;=15",G:G,"&lt;=17",K:K,"是")</f>
        <v>150</v>
      </c>
      <c r="AC12" s="272">
        <f>COUNTIFS(H:H,"*北景镇*",G:G,"&gt;=15",G:G,"&lt;=17",N:N,"是")</f>
        <v>20</v>
      </c>
      <c r="AD12" s="272">
        <f>COUNTIFS(H:H,"*北景镇*",G:G,"&gt;=15",G:G,"&lt;=17",K:K,"否")</f>
        <v>2</v>
      </c>
      <c r="AE12" s="272">
        <f>COUNTIFS(H:H,"*北景镇*",G:G,"&gt;=18")</f>
        <v>154</v>
      </c>
      <c r="AF12" s="272">
        <f>COUNTIFS(H:H,"*北景镇*",G:G,"&gt;=18",K:K,"是")</f>
        <v>152</v>
      </c>
      <c r="AG12" s="272">
        <f>COUNTIFS(H:H,"*北景镇*",G:G,"&gt;=18",N:N,"是")</f>
        <v>122</v>
      </c>
      <c r="AH12" s="272">
        <f>COUNTIFS(H:H,"*北景镇*",G:G,"&gt;=18",K:K,"否")</f>
        <v>2</v>
      </c>
    </row>
    <row r="13" ht="14.25" spans="1:34">
      <c r="A13" s="255">
        <v>10</v>
      </c>
      <c r="B13" s="255" t="s">
        <v>82</v>
      </c>
      <c r="C13" s="255" t="s">
        <v>21</v>
      </c>
      <c r="D13" s="255" t="s">
        <v>22</v>
      </c>
      <c r="E13" s="255" t="s">
        <v>83</v>
      </c>
      <c r="F13" s="255" t="s">
        <v>24</v>
      </c>
      <c r="G13" s="255">
        <v>18</v>
      </c>
      <c r="H13" s="255" t="s">
        <v>84</v>
      </c>
      <c r="I13" s="255" t="s">
        <v>85</v>
      </c>
      <c r="J13" s="255">
        <v>1730828045</v>
      </c>
      <c r="K13" s="261" t="s">
        <v>27</v>
      </c>
      <c r="L13" s="260">
        <v>44423</v>
      </c>
      <c r="M13" s="261" t="s">
        <v>86</v>
      </c>
      <c r="N13" s="261" t="s">
        <v>30</v>
      </c>
      <c r="O13" s="260"/>
      <c r="P13" s="255"/>
      <c r="Q13" s="255" t="s">
        <v>30</v>
      </c>
      <c r="R13" s="255"/>
      <c r="S13" s="255" t="s">
        <v>87</v>
      </c>
      <c r="T13" s="265" t="str">
        <f t="array" ref="T13">VLOOKUP(D13&amp;E13,IF({1,0},'2021春'!$C$3:$C$4485&amp;'2021春'!$D$3:$D$4485,'2021春'!$H$3:$H$4485),2,0)</f>
        <v>452731200308125112</v>
      </c>
      <c r="U13" s="270">
        <v>5</v>
      </c>
      <c r="V13" s="271" t="s">
        <v>88</v>
      </c>
      <c r="W13" s="272">
        <f>COUNTIFS(H:H,"*共和乡*",G:G,"&gt;=12",G:G,"&lt;=14")</f>
        <v>3</v>
      </c>
      <c r="X13" s="272">
        <f>COUNTIFS(H:H,"*共和乡*",G:G,"&gt;=12",G:G,"&lt;=14",K:K,"是")</f>
        <v>3</v>
      </c>
      <c r="Y13" s="272">
        <f>COUNTIFS(H:H,"*共和乡*",G:G,"&gt;=12",G:G,"&lt;=14",N:N,"是")</f>
        <v>0</v>
      </c>
      <c r="Z13" s="272">
        <f t="shared" si="0"/>
        <v>0</v>
      </c>
      <c r="AA13" s="272">
        <f>COUNTIFS(H:H,"*共和乡*",G:G,"&gt;=15",G:G,"&lt;=17")</f>
        <v>86</v>
      </c>
      <c r="AB13" s="272">
        <f>COUNTIFS(H:H,"*共和乡*",G:G,"&gt;=15",G:G,"&lt;=17",K:K,"是")</f>
        <v>85</v>
      </c>
      <c r="AC13" s="272">
        <f>COUNTIFS(H:H,"*共和乡*",G:G,"&gt;=15",G:G,"&lt;=17",N:N,"是")</f>
        <v>10</v>
      </c>
      <c r="AD13" s="272">
        <f>COUNTIFS(H:H,"*共和乡*",G:G,"&gt;=15",G:G,"&lt;=17",K:K,"否")</f>
        <v>1</v>
      </c>
      <c r="AE13" s="272">
        <f>COUNTIFS(H:H,"*共和乡*",G:G,"&gt;=18")</f>
        <v>56</v>
      </c>
      <c r="AF13" s="272">
        <f>COUNTIFS(H:H,"*共和乡*",G:G,"&gt;=18",K:K,"是")</f>
        <v>56</v>
      </c>
      <c r="AG13" s="272">
        <f>COUNTIFS(H:H,"*共和乡*",G:G,"&gt;=18",N:N,"是")</f>
        <v>46</v>
      </c>
      <c r="AH13" s="272">
        <f>COUNTIFS(H:H,"*共和乡*",G:G,"&gt;=18",K:K,"否")</f>
        <v>0</v>
      </c>
    </row>
    <row r="14" ht="14.25" spans="1:34">
      <c r="A14" s="255">
        <v>11</v>
      </c>
      <c r="B14" s="255" t="s">
        <v>89</v>
      </c>
      <c r="C14" s="255" t="s">
        <v>21</v>
      </c>
      <c r="D14" s="255" t="s">
        <v>22</v>
      </c>
      <c r="E14" s="255" t="s">
        <v>90</v>
      </c>
      <c r="F14" s="255" t="s">
        <v>24</v>
      </c>
      <c r="G14" s="255">
        <v>18</v>
      </c>
      <c r="H14" s="255" t="s">
        <v>91</v>
      </c>
      <c r="I14" s="255" t="s">
        <v>92</v>
      </c>
      <c r="J14" s="255">
        <v>13537856369</v>
      </c>
      <c r="K14" s="255" t="s">
        <v>27</v>
      </c>
      <c r="L14" s="260">
        <v>44330</v>
      </c>
      <c r="M14" s="255" t="s">
        <v>28</v>
      </c>
      <c r="N14" s="255" t="s">
        <v>27</v>
      </c>
      <c r="O14" s="260">
        <v>44370</v>
      </c>
      <c r="P14" s="255" t="s">
        <v>74</v>
      </c>
      <c r="Q14" s="255" t="s">
        <v>30</v>
      </c>
      <c r="R14" s="255"/>
      <c r="S14" s="255"/>
      <c r="T14" s="265" t="str">
        <f t="array" ref="T14">VLOOKUP(D14&amp;E14,IF({1,0},'2021春'!$C$3:$C$4485&amp;'2021春'!$D$3:$D$4485,'2021春'!$H$3:$H$4485),2,0)</f>
        <v>45273120030223481x</v>
      </c>
      <c r="U14" s="270">
        <v>6</v>
      </c>
      <c r="V14" s="271" t="s">
        <v>93</v>
      </c>
      <c r="W14" s="272">
        <f>COUNTIFS(H:H,"*贡川乡*",G:G,"&gt;=12",G:G,"&lt;=14")</f>
        <v>1</v>
      </c>
      <c r="X14" s="272">
        <f>COUNTIFS(H:H,"*贡川乡*",G:G,"&gt;=12",G:G,"&lt;=14",K:K,"是")</f>
        <v>1</v>
      </c>
      <c r="Y14" s="272">
        <f>COUNTIFS(H:H,"*贡川乡*",G:G,"&gt;=12",G:G,"&lt;=14",N:N,"是")</f>
        <v>0</v>
      </c>
      <c r="Z14" s="272">
        <f t="shared" si="0"/>
        <v>0</v>
      </c>
      <c r="AA14" s="272">
        <f>COUNTIFS(H:H,"*贡川乡*",G:G,"&gt;=15",G:G,"&lt;=17")</f>
        <v>86</v>
      </c>
      <c r="AB14" s="272">
        <f>COUNTIFS(H:H,"*贡川乡*",G:G,"&gt;=15",G:G,"&lt;=17",K:K,"是")</f>
        <v>86</v>
      </c>
      <c r="AC14" s="272">
        <f>COUNTIFS(H:H,"*贡川乡*",G:G,"&gt;=15",G:G,"&lt;=17",N:N,"是")</f>
        <v>14</v>
      </c>
      <c r="AD14" s="272">
        <f>COUNTIFS(H:H,"*贡川乡*",G:G,"&gt;=15",G:G,"&lt;=17",K:K,"否")</f>
        <v>0</v>
      </c>
      <c r="AE14" s="272">
        <f>COUNTIFS(H:H,"*贡川乡*",G:G,"&gt;=18")</f>
        <v>48</v>
      </c>
      <c r="AF14" s="272">
        <f>COUNTIFS(H:H,"*贡川乡*",G:G,"&gt;=18",K:K,"是")</f>
        <v>48</v>
      </c>
      <c r="AG14" s="272">
        <f>COUNTIFS(H:H,"*贡川乡*",G:G,"&gt;=18",N:N,"是")</f>
        <v>39</v>
      </c>
      <c r="AH14" s="272">
        <f>COUNTIFS(H:H,"*贡川乡*",G:G,"&gt;=18",K:K,"否")</f>
        <v>0</v>
      </c>
    </row>
    <row r="15" ht="14.25" spans="1:34">
      <c r="A15" s="255">
        <v>12</v>
      </c>
      <c r="B15" s="255" t="s">
        <v>94</v>
      </c>
      <c r="C15" s="255" t="s">
        <v>21</v>
      </c>
      <c r="D15" s="255" t="s">
        <v>22</v>
      </c>
      <c r="E15" s="255" t="s">
        <v>95</v>
      </c>
      <c r="F15" s="255" t="s">
        <v>24</v>
      </c>
      <c r="G15" s="255">
        <v>17</v>
      </c>
      <c r="H15" s="255" t="s">
        <v>96</v>
      </c>
      <c r="I15" s="255" t="s">
        <v>97</v>
      </c>
      <c r="J15" s="255">
        <v>13977805772</v>
      </c>
      <c r="K15" s="255" t="s">
        <v>27</v>
      </c>
      <c r="L15" s="260">
        <v>44396</v>
      </c>
      <c r="M15" s="255" t="s">
        <v>98</v>
      </c>
      <c r="N15" s="255" t="s">
        <v>30</v>
      </c>
      <c r="O15" s="260"/>
      <c r="P15" s="255"/>
      <c r="Q15" s="255" t="s">
        <v>30</v>
      </c>
      <c r="R15" s="255"/>
      <c r="S15" s="255"/>
      <c r="T15" s="265" t="str">
        <f t="array" ref="T15">VLOOKUP(D15&amp;E15,IF({1,0},'2021春'!$C$3:$C$4485&amp;'2021春'!$D$3:$D$4485,'2021春'!$H$3:$H$4485),2,0)</f>
        <v>451229200309101219</v>
      </c>
      <c r="U15" s="270">
        <v>7</v>
      </c>
      <c r="V15" s="271" t="s">
        <v>99</v>
      </c>
      <c r="W15" s="272">
        <f>COUNTIFS(H:H,"*百马乡*",G:G,"&gt;=12",G:G,"&lt;=14")</f>
        <v>1</v>
      </c>
      <c r="X15" s="272">
        <f>COUNTIFS(H:H,"*百马乡*",G:G,"&gt;=12",G:G,"&lt;=14",K:K,"是")</f>
        <v>1</v>
      </c>
      <c r="Y15" s="272">
        <f>COUNTIFS(H:H,"*百马乡*",G:G,"&gt;=12",G:G,"&lt;=14",N:N,"是")</f>
        <v>0</v>
      </c>
      <c r="Z15" s="272">
        <f t="shared" si="0"/>
        <v>0</v>
      </c>
      <c r="AA15" s="272">
        <f>COUNTIFS(H:H,"*百马乡*",G:G,"&gt;=15",G:G,"&lt;=17")</f>
        <v>87</v>
      </c>
      <c r="AB15" s="272">
        <f>COUNTIFS(H:H,"*百马乡*",G:G,"&gt;=15",G:G,"&lt;=17",K:K,"是")</f>
        <v>87</v>
      </c>
      <c r="AC15" s="272">
        <f>COUNTIFS(H:H,"*百马乡*",G:G,"&gt;=15",G:G,"&lt;=17",N:N,"是")</f>
        <v>19</v>
      </c>
      <c r="AD15" s="272">
        <f>AA15-AB15</f>
        <v>0</v>
      </c>
      <c r="AE15" s="272">
        <f>COUNTIFS(H:H,"*百马乡*",G:G,"&gt;=18")</f>
        <v>65</v>
      </c>
      <c r="AF15" s="272">
        <f>COUNTIFS(H:H,"*百马乡*",G:G,"&gt;=18",K:K,"是")</f>
        <v>63</v>
      </c>
      <c r="AG15" s="272">
        <f>COUNTIFS(H:H,"*百马乡*",G:G,"&gt;=18",N:N,"是")</f>
        <v>48</v>
      </c>
      <c r="AH15" s="272">
        <f>COUNTIFS(H:H,"*百马乡*",G:G,"&gt;=18",K:K,"否")</f>
        <v>2</v>
      </c>
    </row>
    <row r="16" ht="14.25" spans="1:34">
      <c r="A16" s="255">
        <v>13</v>
      </c>
      <c r="B16" s="255" t="s">
        <v>100</v>
      </c>
      <c r="C16" s="255" t="s">
        <v>21</v>
      </c>
      <c r="D16" s="255" t="s">
        <v>22</v>
      </c>
      <c r="E16" s="255" t="s">
        <v>101</v>
      </c>
      <c r="F16" s="255" t="s">
        <v>24</v>
      </c>
      <c r="G16" s="255">
        <v>18</v>
      </c>
      <c r="H16" s="255" t="s">
        <v>102</v>
      </c>
      <c r="I16" s="255" t="s">
        <v>103</v>
      </c>
      <c r="J16" s="255">
        <v>15878122990</v>
      </c>
      <c r="K16" s="255" t="s">
        <v>27</v>
      </c>
      <c r="L16" s="260">
        <v>44331</v>
      </c>
      <c r="M16" s="255" t="s">
        <v>28</v>
      </c>
      <c r="N16" s="255" t="s">
        <v>27</v>
      </c>
      <c r="O16" s="260">
        <v>44376</v>
      </c>
      <c r="P16" s="255" t="s">
        <v>104</v>
      </c>
      <c r="Q16" s="255" t="s">
        <v>30</v>
      </c>
      <c r="R16" s="255"/>
      <c r="S16" s="255"/>
      <c r="T16" s="265" t="str">
        <f t="array" ref="T16">VLOOKUP(D16&amp;E16,IF({1,0},'2021春'!$C$3:$C$4485&amp;'2021春'!$D$3:$D$4485,'2021春'!$H$3:$H$4485),2,0)</f>
        <v>451229200305142419</v>
      </c>
      <c r="U16" s="270">
        <v>8</v>
      </c>
      <c r="V16" s="271" t="s">
        <v>105</v>
      </c>
      <c r="W16" s="272">
        <f>COUNTIFS(H:H,"*古河乡*",G:G,"&gt;=12",G:G,"&lt;=14")</f>
        <v>0</v>
      </c>
      <c r="X16" s="272">
        <f>COUNTIFS(H:H,"*古河乡*",G:G,"&gt;=12",G:G,"&lt;=14",K:K,"是")</f>
        <v>0</v>
      </c>
      <c r="Y16" s="272">
        <f>COUNTIFS(H:H,"*古河乡*",G:G,"&gt;=12",G:G,"&lt;=14",N:N,"是")</f>
        <v>0</v>
      </c>
      <c r="Z16" s="272">
        <f t="shared" si="0"/>
        <v>0</v>
      </c>
      <c r="AA16" s="272">
        <f>COUNTIFS(H:H,"*古河乡*",G:G,"&gt;=15",G:G,"&lt;=17")</f>
        <v>27</v>
      </c>
      <c r="AB16" s="272">
        <f>COUNTIFS(H:H,"*古河乡*",G:G,"&gt;=15",G:G,"&lt;=17",K:K,"是")</f>
        <v>27</v>
      </c>
      <c r="AC16" s="272">
        <f>COUNTIFS(H:H,"*古河乡*",G:G,"&gt;=15",G:G,"&lt;=17",N:N,"是")</f>
        <v>2</v>
      </c>
      <c r="AD16" s="272">
        <f>COUNTIFS(H:H,"*古河乡*",G:G,"&gt;=15",G:G,"&lt;=17",K:K,"否")</f>
        <v>0</v>
      </c>
      <c r="AE16" s="272">
        <f>COUNTIFS(H:H,"*古河乡*",G:G,"&gt;=18")</f>
        <v>15</v>
      </c>
      <c r="AF16" s="272">
        <f>COUNTIFS(H:H,"*古河乡*",G:G,"&gt;=18",K:K,"是")</f>
        <v>15</v>
      </c>
      <c r="AG16" s="272">
        <f>COUNTIFS(H:H,"*古河乡*",G:G,"&gt;=18",N:N,"是")</f>
        <v>14</v>
      </c>
      <c r="AH16" s="272">
        <f>COUNTIFS(H:H,"*古河乡*",G:G,"&gt;=18",K:K,"否")</f>
        <v>0</v>
      </c>
    </row>
    <row r="17" ht="14.25" spans="1:34">
      <c r="A17" s="255">
        <v>14</v>
      </c>
      <c r="B17" s="255" t="s">
        <v>106</v>
      </c>
      <c r="C17" s="255" t="s">
        <v>21</v>
      </c>
      <c r="D17" s="255" t="s">
        <v>22</v>
      </c>
      <c r="E17" s="255" t="s">
        <v>107</v>
      </c>
      <c r="F17" s="255" t="s">
        <v>24</v>
      </c>
      <c r="G17" s="255">
        <v>19</v>
      </c>
      <c r="H17" s="255" t="s">
        <v>108</v>
      </c>
      <c r="I17" s="255" t="s">
        <v>109</v>
      </c>
      <c r="J17" s="255">
        <v>13481849367</v>
      </c>
      <c r="K17" s="255" t="s">
        <v>27</v>
      </c>
      <c r="L17" s="260">
        <v>44331</v>
      </c>
      <c r="M17" s="255" t="s">
        <v>28</v>
      </c>
      <c r="N17" s="255" t="s">
        <v>27</v>
      </c>
      <c r="O17" s="260">
        <v>44366</v>
      </c>
      <c r="P17" s="255" t="s">
        <v>28</v>
      </c>
      <c r="Q17" s="255" t="s">
        <v>30</v>
      </c>
      <c r="R17" s="255"/>
      <c r="S17" s="255"/>
      <c r="T17" s="265" t="str">
        <f t="array" ref="T17">VLOOKUP(D17&amp;E17,IF({1,0},'2021春'!$C$3:$C$4485&amp;'2021春'!$D$3:$D$4485,'2021春'!$H$3:$H$4485),2,0)</f>
        <v>452731200201011211</v>
      </c>
      <c r="U17" s="270">
        <v>9</v>
      </c>
      <c r="V17" s="271" t="s">
        <v>110</v>
      </c>
      <c r="W17" s="272">
        <f>COUNTIFS(H:H,"*古文乡*",G:G,"&gt;=12",G:G,"&lt;=14")</f>
        <v>0</v>
      </c>
      <c r="X17" s="272">
        <f>COUNTIFS(H:H,"*古文乡*",G:G,"&gt;=12",G:G,"&lt;=14",K:K,"是")</f>
        <v>0</v>
      </c>
      <c r="Y17" s="272">
        <f>COUNTIFS(H:H,"*古文乡*",G:G,"&gt;=12",G:G,"&lt;=14",N:N,"是")</f>
        <v>0</v>
      </c>
      <c r="Z17" s="272">
        <f t="shared" si="0"/>
        <v>0</v>
      </c>
      <c r="AA17" s="272">
        <f>COUNTIFS(H:H,"*古文乡*",G:G,"&gt;=15",G:G,"&lt;=17")</f>
        <v>54</v>
      </c>
      <c r="AB17" s="272">
        <f>COUNTIFS(H:H,"*古文乡*",G:G,"&gt;=15",G:G,"&lt;=17",K:K,"是")</f>
        <v>53</v>
      </c>
      <c r="AC17" s="272">
        <f>COUNTIFS(H:H,"*古文乡*",G:G,"&gt;=15",G:G,"&lt;=17",N:N,"是")</f>
        <v>7</v>
      </c>
      <c r="AD17" s="272">
        <f>AA17-AB17</f>
        <v>1</v>
      </c>
      <c r="AE17" s="272">
        <f>COUNTIFS(H:H,"*古文乡*",G:G,"&gt;=18")</f>
        <v>40</v>
      </c>
      <c r="AF17" s="272">
        <f>COUNTIFS(H:H,"*古文乡*",G:G,"&gt;=18",K:K,"是")</f>
        <v>40</v>
      </c>
      <c r="AG17" s="272">
        <f>COUNTIFS(H:H,"*古文乡*",G:G,"&gt;=18",N:N,"是")</f>
        <v>35</v>
      </c>
      <c r="AH17" s="272">
        <f>COUNTIFS(H:H,"*古文乡*",G:G,"&gt;=18",K:K,"否")</f>
        <v>0</v>
      </c>
    </row>
    <row r="18" ht="14.25" spans="1:34">
      <c r="A18" s="255">
        <v>15</v>
      </c>
      <c r="B18" s="255" t="s">
        <v>111</v>
      </c>
      <c r="C18" s="255" t="s">
        <v>21</v>
      </c>
      <c r="D18" s="255" t="s">
        <v>22</v>
      </c>
      <c r="E18" s="255" t="s">
        <v>112</v>
      </c>
      <c r="F18" s="255" t="s">
        <v>24</v>
      </c>
      <c r="G18" s="255">
        <v>19</v>
      </c>
      <c r="H18" s="255" t="s">
        <v>113</v>
      </c>
      <c r="I18" s="255" t="s">
        <v>114</v>
      </c>
      <c r="J18" s="255">
        <v>19978451662</v>
      </c>
      <c r="K18" s="255" t="s">
        <v>27</v>
      </c>
      <c r="L18" s="260">
        <v>44331</v>
      </c>
      <c r="M18" s="255" t="s">
        <v>28</v>
      </c>
      <c r="N18" s="255" t="s">
        <v>27</v>
      </c>
      <c r="O18" s="260">
        <v>44357</v>
      </c>
      <c r="P18" s="255" t="s">
        <v>28</v>
      </c>
      <c r="Q18" s="255" t="s">
        <v>30</v>
      </c>
      <c r="R18" s="255"/>
      <c r="S18" s="255"/>
      <c r="T18" s="265" t="str">
        <f t="array" ref="T18">VLOOKUP(D18&amp;E18,IF({1,0},'2021春'!$C$3:$C$4485&amp;'2021春'!$D$3:$D$4485,'2021春'!$H$3:$H$4485),2,0)</f>
        <v>451229200112063618</v>
      </c>
      <c r="U18" s="270">
        <v>10</v>
      </c>
      <c r="V18" s="271" t="s">
        <v>115</v>
      </c>
      <c r="W18" s="272">
        <f>COUNTIFS(H:H,"*江南乡*",G:G,"&gt;=12",G:G,"&lt;=14")</f>
        <v>1</v>
      </c>
      <c r="X18" s="272">
        <f>COUNTIFS(H:H,"*江南乡*",G:G,"&gt;=12",G:G,"&lt;=14",K:K,"是")</f>
        <v>1</v>
      </c>
      <c r="Y18" s="272">
        <f>COUNTIFS(H:H,"*江南乡*",G:G,"&gt;=12",G:G,"&lt;=14",N:N,"是")</f>
        <v>0</v>
      </c>
      <c r="Z18" s="272">
        <f t="shared" si="0"/>
        <v>0</v>
      </c>
      <c r="AA18" s="272">
        <f>COUNTIFS(H:H,"*江南乡*",G:G,"&gt;=15",G:G,"&lt;=17")</f>
        <v>161</v>
      </c>
      <c r="AB18" s="272">
        <f>COUNTIFS(H:H,"*江南乡*",G:G,"&gt;=15",G:G,"&lt;=17",K:K,"是")</f>
        <v>160</v>
      </c>
      <c r="AC18" s="272">
        <f>COUNTIFS(H:H,"*江南乡*",G:G,"&gt;=15",G:G,"&lt;=17",N:N,"是")</f>
        <v>29</v>
      </c>
      <c r="AD18" s="272">
        <f>COUNTIFS(H:H,"*江南乡*",G:G,"&gt;=15",G:G,"&lt;=17",K:K,"否")</f>
        <v>1</v>
      </c>
      <c r="AE18" s="272">
        <f>COUNTIFS(H:H,"*江南乡*",G:G,"&gt;=18")</f>
        <v>132</v>
      </c>
      <c r="AF18" s="272">
        <f>COUNTIFS(H:H,"*江南乡*",G:G,"&gt;=18",K:K,"是")</f>
        <v>132</v>
      </c>
      <c r="AG18" s="272">
        <f>COUNTIFS(H:H,"*江南乡*",G:G,"&gt;=18",N:N,"是")</f>
        <v>94</v>
      </c>
      <c r="AH18" s="272">
        <f>COUNTIFS(H:H,"*江南乡*",G:G,"&gt;=18",K:K,"否")</f>
        <v>0</v>
      </c>
    </row>
    <row r="19" ht="14.25" spans="1:34">
      <c r="A19" s="255">
        <v>16</v>
      </c>
      <c r="B19" s="255" t="s">
        <v>116</v>
      </c>
      <c r="C19" s="255" t="s">
        <v>21</v>
      </c>
      <c r="D19" s="255" t="s">
        <v>22</v>
      </c>
      <c r="E19" s="255" t="s">
        <v>117</v>
      </c>
      <c r="F19" s="255" t="s">
        <v>24</v>
      </c>
      <c r="G19" s="255">
        <v>19</v>
      </c>
      <c r="H19" s="255" t="s">
        <v>118</v>
      </c>
      <c r="I19" s="255" t="s">
        <v>119</v>
      </c>
      <c r="J19" s="255">
        <v>18431281351</v>
      </c>
      <c r="K19" s="255" t="s">
        <v>27</v>
      </c>
      <c r="L19" s="260">
        <v>44350</v>
      </c>
      <c r="M19" s="255" t="s">
        <v>74</v>
      </c>
      <c r="N19" s="255" t="s">
        <v>27</v>
      </c>
      <c r="O19" s="260">
        <v>44409</v>
      </c>
      <c r="P19" s="255" t="s">
        <v>120</v>
      </c>
      <c r="Q19" s="255" t="s">
        <v>30</v>
      </c>
      <c r="R19" s="255"/>
      <c r="S19" s="255"/>
      <c r="T19" s="265" t="str">
        <f t="array" ref="T19">VLOOKUP(D19&amp;E19,IF({1,0},'2021春'!$C$3:$C$4485&amp;'2021春'!$D$3:$D$4485,'2021春'!$H$3:$H$4485),2,0)</f>
        <v>452731200208095112</v>
      </c>
      <c r="U19" s="270">
        <v>11</v>
      </c>
      <c r="V19" s="271" t="s">
        <v>121</v>
      </c>
      <c r="W19" s="272">
        <f>COUNTIFS(H:H,"*羌圩乡*",G:G,"&gt;=12",G:G,"&lt;=14")</f>
        <v>3</v>
      </c>
      <c r="X19" s="272">
        <f>COUNTIFS(H:H,"*羌圩乡*",G:G,"&gt;=12",G:G,"&lt;=14",K:K,"是")</f>
        <v>3</v>
      </c>
      <c r="Y19" s="272">
        <f>COUNTIFS(H:H,"*羌圩乡*",G:G,"&gt;=12",G:G,"&lt;=14",N:N,"是")</f>
        <v>0</v>
      </c>
      <c r="Z19" s="272">
        <f t="shared" si="0"/>
        <v>0</v>
      </c>
      <c r="AA19" s="272">
        <f>COUNTIFS(H:H,"*羌圩乡*",G:G,"&gt;=15",G:G,"&lt;=17")</f>
        <v>88</v>
      </c>
      <c r="AB19" s="272">
        <f>COUNTIFS(H:H,"*羌圩乡*",G:G,"&gt;=15",G:G,"&lt;=17",K:K,"是")</f>
        <v>87</v>
      </c>
      <c r="AC19" s="272">
        <f>COUNTIFS(H:H,"*羌圩乡*",G:G,"&gt;=15",G:G,"&lt;=17",N:N,"是")</f>
        <v>4</v>
      </c>
      <c r="AD19" s="272">
        <f>COUNTIFS(H:H,"*羌圩乡*",G:G,"&gt;=15",G:G,"&lt;=17",K:K,"否")</f>
        <v>1</v>
      </c>
      <c r="AE19" s="272">
        <f>COUNTIFS(H:H,"*羌圩乡*",G:G,"&gt;=18")</f>
        <v>84</v>
      </c>
      <c r="AF19" s="272">
        <f>COUNTIFS(H:H,"*羌圩乡*",G:G,"&gt;=18",K:K,"是")</f>
        <v>83</v>
      </c>
      <c r="AG19" s="272">
        <f>COUNTIFS(H:H,"*羌圩乡*",G:G,"&gt;=18",N:N,"是")</f>
        <v>67</v>
      </c>
      <c r="AH19" s="272">
        <f>COUNTIFS(H:H,"*羌圩乡*",G:G,"&gt;=18",K:K,"否")</f>
        <v>1</v>
      </c>
    </row>
    <row r="20" ht="14.25" spans="1:34">
      <c r="A20" s="255">
        <v>17</v>
      </c>
      <c r="B20" s="255" t="s">
        <v>122</v>
      </c>
      <c r="C20" s="255" t="s">
        <v>21</v>
      </c>
      <c r="D20" s="255" t="s">
        <v>22</v>
      </c>
      <c r="E20" s="255" t="s">
        <v>123</v>
      </c>
      <c r="F20" s="255" t="s">
        <v>24</v>
      </c>
      <c r="G20" s="255">
        <v>19</v>
      </c>
      <c r="H20" s="255" t="s">
        <v>124</v>
      </c>
      <c r="I20" s="255" t="s">
        <v>125</v>
      </c>
      <c r="J20" s="255">
        <v>18078616165</v>
      </c>
      <c r="K20" s="255" t="s">
        <v>27</v>
      </c>
      <c r="L20" s="260">
        <v>44331</v>
      </c>
      <c r="M20" s="255" t="s">
        <v>126</v>
      </c>
      <c r="N20" s="255" t="s">
        <v>27</v>
      </c>
      <c r="O20" s="260">
        <v>44361</v>
      </c>
      <c r="P20" s="255" t="s">
        <v>127</v>
      </c>
      <c r="Q20" s="255" t="s">
        <v>30</v>
      </c>
      <c r="R20" s="255"/>
      <c r="S20" s="255"/>
      <c r="T20" s="265" t="str">
        <f t="array" ref="T20">VLOOKUP(D20&amp;E20,IF({1,0},'2021春'!$C$3:$C$4485&amp;'2021春'!$D$3:$D$4485,'2021春'!$H$3:$H$4485),2,0)</f>
        <v>451229200207044532</v>
      </c>
      <c r="U20" s="270">
        <v>12</v>
      </c>
      <c r="V20" s="271" t="s">
        <v>128</v>
      </c>
      <c r="W20" s="272">
        <f>COUNTIFS(H:H,"*乙圩乡*",G:G,"&gt;=12",G:G,"&lt;=14")</f>
        <v>2</v>
      </c>
      <c r="X20" s="272">
        <f>COUNTIFS(H:H,"*乙圩乡*",G:G,"&gt;=12",G:G,"&lt;=14",K:K,"是")</f>
        <v>2</v>
      </c>
      <c r="Y20" s="272">
        <f>COUNTIFS(H:H,"*乙圩乡*",G:G,"&gt;=12",G:G,"&lt;=14",N:N,"是")</f>
        <v>0</v>
      </c>
      <c r="Z20" s="272">
        <f t="shared" si="0"/>
        <v>0</v>
      </c>
      <c r="AA20" s="272">
        <f>COUNTIFS(H:H,"*乙圩乡*",G:G,"&gt;=15",G:G,"&lt;=17")</f>
        <v>89</v>
      </c>
      <c r="AB20" s="272">
        <f>COUNTIFS(H:H,"*乙圩乡*",G:G,"&gt;=15",G:G,"&lt;=17",K:K,"是")</f>
        <v>89</v>
      </c>
      <c r="AC20" s="272">
        <f>COUNTIFS(H:H,"*乙圩乡*",G:G,"&gt;=15",G:G,"&lt;=17",N:N,"是")</f>
        <v>12</v>
      </c>
      <c r="AD20" s="272">
        <f>COUNTIFS(H:H,"*乙圩乡*",G:G,"&gt;=15",G:G,"&lt;=17",K:K,"否")</f>
        <v>0</v>
      </c>
      <c r="AE20" s="272">
        <f>COUNTIFS(H:H,"*乙圩乡*",G:G,"&gt;=18")</f>
        <v>83</v>
      </c>
      <c r="AF20" s="272">
        <f>COUNTIFS(H:H,"*乙圩乡*",G:G,"&gt;=18",K:K,"是")</f>
        <v>83</v>
      </c>
      <c r="AG20" s="272">
        <f>COUNTIFS(H:H,"*乙圩乡*",G:G,"&gt;=18",N:N,"是")</f>
        <v>69</v>
      </c>
      <c r="AH20" s="272">
        <f>COUNTIFS(H:H,"*乙圩乡*",G:G,"&gt;=18",K:K,"否")</f>
        <v>0</v>
      </c>
    </row>
    <row r="21" ht="14.25" spans="1:34">
      <c r="A21" s="255">
        <v>18</v>
      </c>
      <c r="B21" s="255" t="s">
        <v>129</v>
      </c>
      <c r="C21" s="255" t="s">
        <v>21</v>
      </c>
      <c r="D21" s="255" t="s">
        <v>22</v>
      </c>
      <c r="E21" s="255" t="s">
        <v>130</v>
      </c>
      <c r="F21" s="255" t="s">
        <v>24</v>
      </c>
      <c r="G21" s="255">
        <v>19</v>
      </c>
      <c r="H21" s="255" t="s">
        <v>131</v>
      </c>
      <c r="I21" s="255" t="s">
        <v>132</v>
      </c>
      <c r="J21" s="255">
        <v>18176117430</v>
      </c>
      <c r="K21" s="255" t="s">
        <v>27</v>
      </c>
      <c r="L21" s="260">
        <v>44331</v>
      </c>
      <c r="M21" s="255" t="s">
        <v>28</v>
      </c>
      <c r="N21" s="255" t="s">
        <v>27</v>
      </c>
      <c r="O21" s="260">
        <v>44374</v>
      </c>
      <c r="P21" s="255" t="s">
        <v>133</v>
      </c>
      <c r="Q21" s="255" t="s">
        <v>30</v>
      </c>
      <c r="R21" s="255"/>
      <c r="S21" s="255"/>
      <c r="T21" s="265" t="str">
        <f t="array" ref="T21">VLOOKUP(D21&amp;E21,IF({1,0},'2021春'!$C$3:$C$4485&amp;'2021春'!$D$3:$D$4485,'2021春'!$H$3:$H$4485),2,0)</f>
        <v>451229200206142413</v>
      </c>
      <c r="U21" s="270">
        <v>13</v>
      </c>
      <c r="V21" s="271" t="s">
        <v>134</v>
      </c>
      <c r="W21" s="272">
        <f>COUNTIFS(H:H,"*七百弄乡*",G:G,"&gt;=12",G:G,"&lt;=14")</f>
        <v>10</v>
      </c>
      <c r="X21" s="272">
        <f>COUNTIFS(H:H,"*七百弄乡*",G:G,"&gt;=12",G:G,"&lt;=14",K:K,"是")</f>
        <v>10</v>
      </c>
      <c r="Y21" s="272">
        <f>COUNTIFS(H:H,"*七百弄乡*",G:G,"&gt;=12",G:G,"&lt;=14",N:N,"是")</f>
        <v>0</v>
      </c>
      <c r="Z21" s="272">
        <f t="shared" si="0"/>
        <v>0</v>
      </c>
      <c r="AA21" s="272">
        <f>COUNTIFS(H:H,"*七百弄乡*",G:G,"&gt;=15",G:G,"&lt;=17")</f>
        <v>127</v>
      </c>
      <c r="AB21" s="272">
        <f>COUNTIFS(H:H,"*七百弄乡*",G:G,"&gt;=15",G:G,"&lt;=17",K:K,"是")</f>
        <v>125</v>
      </c>
      <c r="AC21" s="272">
        <f>COUNTIFS(H:H,"*七百弄乡*",G:G,"&gt;=15",G:G,"&lt;=17",N:N,"是")</f>
        <v>14</v>
      </c>
      <c r="AD21" s="272">
        <f>COUNTIFS(H:H,"*七百弄乡*",G:G,"&gt;=15",G:G,"&lt;=17",K:K,"否")</f>
        <v>2</v>
      </c>
      <c r="AE21" s="272">
        <f>COUNTIFS(H:H,"*七百弄乡*",G:G,"&gt;=18")</f>
        <v>170</v>
      </c>
      <c r="AF21" s="272">
        <f>COUNTIFS(H:H,"*七百弄乡*",G:G,"&gt;=18",K:K,"是")</f>
        <v>170</v>
      </c>
      <c r="AG21" s="272">
        <f>COUNTIFS(H:H,"*七百弄乡*",G:G,"&gt;=18",N:N,"是")</f>
        <v>137</v>
      </c>
      <c r="AH21" s="272">
        <f>COUNTIFS(H:H,"*七百弄乡*",G:G,"&gt;=18",K:K,"否")</f>
        <v>0</v>
      </c>
    </row>
    <row r="22" ht="14.25" spans="1:34">
      <c r="A22" s="255">
        <v>19</v>
      </c>
      <c r="B22" s="255" t="s">
        <v>135</v>
      </c>
      <c r="C22" s="255" t="s">
        <v>21</v>
      </c>
      <c r="D22" s="255" t="s">
        <v>22</v>
      </c>
      <c r="E22" s="255" t="s">
        <v>136</v>
      </c>
      <c r="F22" s="255" t="s">
        <v>24</v>
      </c>
      <c r="G22" s="255">
        <v>19</v>
      </c>
      <c r="H22" s="255" t="s">
        <v>137</v>
      </c>
      <c r="I22" s="255" t="s">
        <v>138</v>
      </c>
      <c r="J22" s="255">
        <v>13557085035</v>
      </c>
      <c r="K22" s="255" t="s">
        <v>27</v>
      </c>
      <c r="L22" s="260">
        <v>44396</v>
      </c>
      <c r="M22" s="255" t="s">
        <v>139</v>
      </c>
      <c r="N22" s="255" t="s">
        <v>30</v>
      </c>
      <c r="O22" s="260"/>
      <c r="P22" s="255"/>
      <c r="Q22" s="255" t="s">
        <v>30</v>
      </c>
      <c r="R22" s="255"/>
      <c r="S22" s="255"/>
      <c r="T22" s="265" t="str">
        <f t="array" ref="T22">VLOOKUP(D22&amp;E22,IF({1,0},'2021春'!$C$3:$C$4485&amp;'2021春'!$D$3:$D$4485,'2021春'!$H$3:$H$4485),2,0)</f>
        <v>452731200202113674</v>
      </c>
      <c r="U22" s="270">
        <v>14</v>
      </c>
      <c r="V22" s="271" t="s">
        <v>140</v>
      </c>
      <c r="W22" s="272">
        <f>COUNTIFS(H:H,"*板升乡*",G:G,"&gt;=12",G:G,"&lt;=14")</f>
        <v>4</v>
      </c>
      <c r="X22" s="272">
        <f>COUNTIFS(H:H,"*板升乡*",G:G,"&gt;=12",G:G,"&lt;=14",K:K,"是")</f>
        <v>4</v>
      </c>
      <c r="Y22" s="272">
        <f>COUNTIFS(H:H,"*板升乡*",G:G,"&gt;=12",G:G,"&lt;=14",N:N,"是")</f>
        <v>0</v>
      </c>
      <c r="Z22" s="272">
        <f t="shared" si="0"/>
        <v>0</v>
      </c>
      <c r="AA22" s="272">
        <f>COUNTIFS(H:H,"*板升乡*",G:G,"&gt;=15",G:G,"&lt;=17")</f>
        <v>120</v>
      </c>
      <c r="AB22" s="272">
        <f>COUNTIFS(H:H,"*板升乡*",G:G,"&gt;=15",G:G,"&lt;=17",K:K,"是")</f>
        <v>117</v>
      </c>
      <c r="AC22" s="272">
        <f>COUNTIFS(H:H,"*板升乡*",G:G,"&gt;=15",G:G,"&lt;=17",N:N,"是")</f>
        <v>10</v>
      </c>
      <c r="AD22" s="272">
        <f>COUNTIFS(H:H,"*板升乡*",G:G,"&gt;=15",G:G,"&lt;=17",K:K,"否")</f>
        <v>3</v>
      </c>
      <c r="AE22" s="272">
        <f>COUNTIFS(H:H,"*板升乡*",G:G,"&gt;=18")</f>
        <v>170</v>
      </c>
      <c r="AF22" s="272">
        <f>COUNTIFS(H:H,"*板升乡*",G:G,"&gt;=18",K:K,"是")</f>
        <v>169</v>
      </c>
      <c r="AG22" s="272">
        <f>COUNTIFS(H:H,"*板升乡*",G:G,"&gt;=18",N:N,"是")</f>
        <v>145</v>
      </c>
      <c r="AH22" s="272">
        <f>COUNTIFS(H:H,"*板升乡*",G:G,"&gt;=18",K:K,"否")</f>
        <v>1</v>
      </c>
    </row>
    <row r="23" ht="14.25" spans="1:34">
      <c r="A23" s="255">
        <v>20</v>
      </c>
      <c r="B23" s="255" t="s">
        <v>141</v>
      </c>
      <c r="C23" s="255" t="s">
        <v>21</v>
      </c>
      <c r="D23" s="255" t="s">
        <v>22</v>
      </c>
      <c r="E23" s="255" t="s">
        <v>142</v>
      </c>
      <c r="F23" s="255" t="s">
        <v>143</v>
      </c>
      <c r="G23" s="255">
        <v>19</v>
      </c>
      <c r="H23" s="255" t="s">
        <v>144</v>
      </c>
      <c r="I23" s="255" t="s">
        <v>145</v>
      </c>
      <c r="J23" s="255">
        <v>18077898784</v>
      </c>
      <c r="K23" s="255" t="s">
        <v>27</v>
      </c>
      <c r="L23" s="260">
        <v>44350</v>
      </c>
      <c r="M23" s="255" t="s">
        <v>28</v>
      </c>
      <c r="N23" s="255" t="s">
        <v>27</v>
      </c>
      <c r="O23" s="260">
        <v>44371</v>
      </c>
      <c r="P23" s="255" t="s">
        <v>28</v>
      </c>
      <c r="Q23" s="255" t="s">
        <v>30</v>
      </c>
      <c r="R23" s="255"/>
      <c r="S23" s="255"/>
      <c r="T23" s="265" t="str">
        <f t="array" ref="T23">VLOOKUP(D23&amp;E23,IF({1,0},'2021春'!$C$3:$C$4485&amp;'2021春'!$D$3:$D$4485,'2021春'!$H$3:$H$4485),2,0)</f>
        <v>451229200109165728</v>
      </c>
      <c r="U23" s="270">
        <v>15</v>
      </c>
      <c r="V23" s="271" t="s">
        <v>146</v>
      </c>
      <c r="W23" s="272">
        <f>COUNTIFS(H:H,"*雅龙乡*",G:G,"&gt;=12",G:G,"&lt;=14")</f>
        <v>5</v>
      </c>
      <c r="X23" s="272">
        <f>COUNTIFS(H:H,"*雅龙乡*",G:G,"&gt;=12",G:G,"&lt;=14",K:K,"是")</f>
        <v>5</v>
      </c>
      <c r="Y23" s="272">
        <f>COUNTIFS(H:H,"*雅龙乡*",G:G,"&gt;=12",G:G,"&lt;=14",N:N,"是")</f>
        <v>0</v>
      </c>
      <c r="Z23" s="272">
        <f t="shared" si="0"/>
        <v>0</v>
      </c>
      <c r="AA23" s="272">
        <f>COUNTIFS(H:H,"*雅龙乡*",G:G,"&gt;=15",G:G,"&lt;=17")</f>
        <v>161</v>
      </c>
      <c r="AB23" s="272">
        <f>COUNTIFS(H:H,"*雅龙乡*",G:G,"&gt;=15",G:G,"&lt;=17",K:K,"是")</f>
        <v>157</v>
      </c>
      <c r="AC23" s="272">
        <f>COUNTIFS(H:H,"*雅龙乡*",G:G,"&gt;=15",G:G,"&lt;=17",N:N,"是")</f>
        <v>29</v>
      </c>
      <c r="AD23" s="272">
        <f>COUNTIFS(H:H,"*雅龙乡*",G:G,"&gt;=15",G:G,"&lt;=17",K:K,"否")</f>
        <v>4</v>
      </c>
      <c r="AE23" s="272">
        <f>COUNTIFS(H:H,"*雅龙乡*",G:G,"&gt;=18")</f>
        <v>181</v>
      </c>
      <c r="AF23" s="272">
        <f>COUNTIFS(H:H,"*雅龙乡*",G:G,"&gt;=18",K:K,"是")</f>
        <v>180</v>
      </c>
      <c r="AG23" s="272">
        <f>COUNTIFS(H:H,"*雅龙乡*",G:G,"&gt;=18",N:N,"是")</f>
        <v>134</v>
      </c>
      <c r="AH23" s="272">
        <f>COUNTIFS(H:H,"*雅龙乡*",G:G,"&gt;=18",K:K,"否")</f>
        <v>1</v>
      </c>
    </row>
    <row r="24" ht="14.25" spans="1:34">
      <c r="A24" s="255">
        <v>21</v>
      </c>
      <c r="B24" s="255" t="s">
        <v>147</v>
      </c>
      <c r="C24" s="255" t="s">
        <v>21</v>
      </c>
      <c r="D24" s="255" t="s">
        <v>22</v>
      </c>
      <c r="E24" s="255" t="s">
        <v>148</v>
      </c>
      <c r="F24" s="255" t="s">
        <v>24</v>
      </c>
      <c r="G24" s="255">
        <v>19</v>
      </c>
      <c r="H24" s="255" t="s">
        <v>149</v>
      </c>
      <c r="I24" s="255" t="s">
        <v>150</v>
      </c>
      <c r="J24" s="255">
        <v>19807781252</v>
      </c>
      <c r="K24" s="255" t="s">
        <v>27</v>
      </c>
      <c r="L24" s="260">
        <v>44331</v>
      </c>
      <c r="M24" s="255" t="s">
        <v>28</v>
      </c>
      <c r="N24" s="255" t="s">
        <v>27</v>
      </c>
      <c r="O24" s="260">
        <v>44369</v>
      </c>
      <c r="P24" s="255" t="s">
        <v>104</v>
      </c>
      <c r="Q24" s="255" t="s">
        <v>30</v>
      </c>
      <c r="R24" s="255"/>
      <c r="S24" s="255"/>
      <c r="T24" s="265" t="str">
        <f t="array" ref="T24">VLOOKUP(D24&amp;E24,IF({1,0},'2021春'!$C$3:$C$4485&amp;'2021春'!$D$3:$D$4485,'2021春'!$H$3:$H$4485),2,0)</f>
        <v>452731200109174819</v>
      </c>
      <c r="U24" s="270">
        <v>16</v>
      </c>
      <c r="V24" s="271" t="s">
        <v>151</v>
      </c>
      <c r="W24" s="272">
        <f>COUNTIFS(H:H,"*六也乡*",G:G,"&gt;=12",G:G,"&lt;=14")</f>
        <v>9</v>
      </c>
      <c r="X24" s="272">
        <f>COUNTIFS(H:H,"*六也乡*",G:G,"&gt;=12",G:G,"&lt;=14",K:K,"是")</f>
        <v>9</v>
      </c>
      <c r="Y24" s="272">
        <f>COUNTIFS(H:H,"*六也乡*",G:G,"&gt;=12",G:G,"&lt;=14",N:N,"是")</f>
        <v>0</v>
      </c>
      <c r="Z24" s="272">
        <f t="shared" si="0"/>
        <v>0</v>
      </c>
      <c r="AA24" s="272">
        <f>COUNTIFS(H:H,"*六也乡*",G:G,"&gt;=15",G:G,"&lt;=17")</f>
        <v>134</v>
      </c>
      <c r="AB24" s="272">
        <f>COUNTIFS(H:H,"*六也乡*",G:G,"&gt;=15",G:G,"&lt;=17",K:K,"是")</f>
        <v>131</v>
      </c>
      <c r="AC24" s="272">
        <f>COUNTIFS(H:H,"*六也乡*",G:G,"&gt;=15",G:G,"&lt;=17",N:N,"是")</f>
        <v>9</v>
      </c>
      <c r="AD24" s="272">
        <f>COUNTIFS(H:H,"*六也乡*",G:G,"&gt;=15",G:G,"&lt;=17",K:K,"否")</f>
        <v>3</v>
      </c>
      <c r="AE24" s="272">
        <f>COUNTIFS(H:H,"*六也乡*",G:G,"&gt;=18")</f>
        <v>90</v>
      </c>
      <c r="AF24" s="272">
        <f>COUNTIFS(H:H,"*六也乡*",G:G,"&gt;=18",K:K,"是")</f>
        <v>90</v>
      </c>
      <c r="AG24" s="272">
        <f>COUNTIFS(H:H,"*六也乡*",G:G,"&gt;=18",N:N,"是")</f>
        <v>68</v>
      </c>
      <c r="AH24" s="272">
        <f>COUNTIFS(H:H,"*六也乡*",G:G,"&gt;=18",K:K,"否")</f>
        <v>0</v>
      </c>
    </row>
    <row r="25" ht="14.25" spans="1:34">
      <c r="A25" s="255">
        <v>22</v>
      </c>
      <c r="B25" s="255" t="s">
        <v>152</v>
      </c>
      <c r="C25" s="255" t="s">
        <v>21</v>
      </c>
      <c r="D25" s="255" t="s">
        <v>22</v>
      </c>
      <c r="E25" s="255" t="s">
        <v>153</v>
      </c>
      <c r="F25" s="255" t="s">
        <v>24</v>
      </c>
      <c r="G25" s="255">
        <v>18</v>
      </c>
      <c r="H25" s="255" t="s">
        <v>154</v>
      </c>
      <c r="I25" s="255" t="s">
        <v>155</v>
      </c>
      <c r="J25" s="255">
        <v>15177891297</v>
      </c>
      <c r="K25" s="255" t="s">
        <v>27</v>
      </c>
      <c r="L25" s="260">
        <v>44331</v>
      </c>
      <c r="M25" s="255" t="s">
        <v>28</v>
      </c>
      <c r="N25" s="255" t="s">
        <v>27</v>
      </c>
      <c r="O25" s="260">
        <v>44361</v>
      </c>
      <c r="P25" s="255"/>
      <c r="Q25" s="255" t="s">
        <v>30</v>
      </c>
      <c r="R25" s="255"/>
      <c r="S25" s="255"/>
      <c r="T25" s="265" t="str">
        <f t="array" ref="T25">VLOOKUP(D25&amp;E25,IF({1,0},'2021春'!$C$3:$C$4485&amp;'2021春'!$D$3:$D$4485,'2021春'!$H$3:$H$4485),2,0)</f>
        <v>452731200303215119</v>
      </c>
      <c r="U25" s="273">
        <v>17</v>
      </c>
      <c r="V25" s="274" t="s">
        <v>156</v>
      </c>
      <c r="W25" s="275">
        <f>COUNTIFS(G:G,"&gt;=12",G:G,"&lt;=14")-SUM(W9:W24)</f>
        <v>2</v>
      </c>
      <c r="X25" s="275">
        <f>COUNTIFS(G:G,"&gt;=12",G:G,"&lt;=14",K:K,"是")-SUM(X9:X24)</f>
        <v>2</v>
      </c>
      <c r="Y25" s="275">
        <f>COUNTIFS(G:G,"&gt;=12",G:G,"&lt;=14",N:N,"是")-SUM(Y9:Y24)</f>
        <v>0</v>
      </c>
      <c r="Z25" s="272">
        <f t="shared" si="0"/>
        <v>0</v>
      </c>
      <c r="AA25" s="275">
        <f>COUNTIFS(G:G,"&gt;=15",G:G,"&lt;=17")-SUM(AA9:AA24)</f>
        <v>226</v>
      </c>
      <c r="AB25" s="275">
        <f>COUNTIFS(G:G,"&gt;=15",G:G,"&lt;=17",K:K,"是")-SUM(AB9:AB24)</f>
        <v>226</v>
      </c>
      <c r="AC25" s="275">
        <f>COUNTIFS(G:G,"&gt;=15",G:G,"&lt;=17",N:N,"是")-SUM(AC9:AC24)</f>
        <v>22</v>
      </c>
      <c r="AD25" s="272">
        <f>AA25-AB25</f>
        <v>0</v>
      </c>
      <c r="AE25" s="275">
        <f>COUNTIFS(G:G,"&gt;=18")-SUM(AE9:AE24)</f>
        <v>187</v>
      </c>
      <c r="AF25" s="275">
        <f>COUNTIFS(G:G,"&gt;=18",K:K,"是")-SUM(AF9:AF24)</f>
        <v>185</v>
      </c>
      <c r="AG25" s="275">
        <f>COUNTIFS(G:G,"&gt;=18",N:N,"是")-SUM(AG9:AG24)</f>
        <v>149</v>
      </c>
      <c r="AH25" s="272">
        <f>AE25-AF25</f>
        <v>2</v>
      </c>
    </row>
    <row r="26" spans="1:34">
      <c r="A26" s="255">
        <v>23</v>
      </c>
      <c r="B26" s="255" t="s">
        <v>157</v>
      </c>
      <c r="C26" s="255" t="s">
        <v>21</v>
      </c>
      <c r="D26" s="255" t="s">
        <v>22</v>
      </c>
      <c r="E26" s="255" t="s">
        <v>158</v>
      </c>
      <c r="F26" s="255" t="s">
        <v>24</v>
      </c>
      <c r="G26" s="255">
        <v>19</v>
      </c>
      <c r="H26" s="255" t="s">
        <v>159</v>
      </c>
      <c r="I26" s="255" t="s">
        <v>160</v>
      </c>
      <c r="J26" s="255">
        <v>13481868112</v>
      </c>
      <c r="K26" s="255" t="s">
        <v>27</v>
      </c>
      <c r="L26" s="260">
        <v>44331</v>
      </c>
      <c r="M26" s="255" t="s">
        <v>28</v>
      </c>
      <c r="N26" s="255" t="s">
        <v>27</v>
      </c>
      <c r="O26" s="260">
        <v>44371</v>
      </c>
      <c r="P26" s="255" t="s">
        <v>98</v>
      </c>
      <c r="Q26" s="255" t="s">
        <v>30</v>
      </c>
      <c r="R26" s="255"/>
      <c r="S26" s="255"/>
      <c r="T26" s="265" t="str">
        <f t="array" ref="T26">VLOOKUP(D26&amp;E26,IF({1,0},'2021春'!$C$3:$C$4485&amp;'2021春'!$D$3:$D$4485,'2021春'!$H$3:$H$4485),2,0)</f>
        <v>452726200206140011</v>
      </c>
      <c r="U26" s="276" t="s">
        <v>161</v>
      </c>
      <c r="V26" s="277"/>
      <c r="W26" s="278">
        <f t="shared" ref="W26:AH26" si="1">SUM(W9:W25)</f>
        <v>47</v>
      </c>
      <c r="X26" s="278">
        <f t="shared" si="1"/>
        <v>47</v>
      </c>
      <c r="Y26" s="278">
        <f t="shared" si="1"/>
        <v>0</v>
      </c>
      <c r="Z26" s="278">
        <f t="shared" si="1"/>
        <v>0</v>
      </c>
      <c r="AA26" s="278">
        <f>COUNTIFS(G:G,"&gt;=15",G:G,"&lt;=17")</f>
        <v>2357</v>
      </c>
      <c r="AB26" s="278">
        <f t="shared" si="1"/>
        <v>2332</v>
      </c>
      <c r="AC26" s="278">
        <f t="shared" si="1"/>
        <v>273</v>
      </c>
      <c r="AD26" s="278">
        <f t="shared" si="1"/>
        <v>25</v>
      </c>
      <c r="AE26" s="278">
        <f t="shared" si="1"/>
        <v>1965</v>
      </c>
      <c r="AF26" s="278">
        <f t="shared" si="1"/>
        <v>1952</v>
      </c>
      <c r="AG26" s="278">
        <f t="shared" si="1"/>
        <v>1543</v>
      </c>
      <c r="AH26" s="278">
        <f t="shared" si="1"/>
        <v>13</v>
      </c>
    </row>
    <row r="27" spans="1:20">
      <c r="A27" s="255">
        <v>24</v>
      </c>
      <c r="B27" s="255" t="s">
        <v>162</v>
      </c>
      <c r="C27" s="255" t="s">
        <v>21</v>
      </c>
      <c r="D27" s="255" t="s">
        <v>22</v>
      </c>
      <c r="E27" s="255" t="s">
        <v>163</v>
      </c>
      <c r="F27" s="255" t="s">
        <v>24</v>
      </c>
      <c r="G27" s="255">
        <v>19</v>
      </c>
      <c r="H27" s="255" t="s">
        <v>164</v>
      </c>
      <c r="I27" s="255" t="s">
        <v>165</v>
      </c>
      <c r="J27" s="255">
        <v>13725829389</v>
      </c>
      <c r="K27" s="255" t="s">
        <v>27</v>
      </c>
      <c r="L27" s="260">
        <v>44331</v>
      </c>
      <c r="M27" s="255" t="s">
        <v>28</v>
      </c>
      <c r="N27" s="255" t="s">
        <v>27</v>
      </c>
      <c r="O27" s="260">
        <v>44390</v>
      </c>
      <c r="P27" s="255" t="s">
        <v>28</v>
      </c>
      <c r="Q27" s="255" t="s">
        <v>30</v>
      </c>
      <c r="R27" s="255"/>
      <c r="S27" s="255"/>
      <c r="T27" s="265" t="str">
        <f t="array" ref="T27">VLOOKUP(D27&amp;E27,IF({1,0},'2021春'!$C$3:$C$4485&amp;'2021春'!$D$3:$D$4485,'2021春'!$H$3:$H$4485),2,0)</f>
        <v>452731200202231814</v>
      </c>
    </row>
    <row r="28" spans="1:41">
      <c r="A28" s="255">
        <v>25</v>
      </c>
      <c r="B28" s="255" t="s">
        <v>166</v>
      </c>
      <c r="C28" s="255" t="s">
        <v>21</v>
      </c>
      <c r="D28" s="255" t="s">
        <v>22</v>
      </c>
      <c r="E28" s="255" t="s">
        <v>167</v>
      </c>
      <c r="F28" s="255" t="s">
        <v>24</v>
      </c>
      <c r="G28" s="255">
        <v>18</v>
      </c>
      <c r="H28" s="255" t="s">
        <v>168</v>
      </c>
      <c r="I28" s="255" t="s">
        <v>169</v>
      </c>
      <c r="J28" s="255">
        <v>15977838589</v>
      </c>
      <c r="K28" s="255" t="s">
        <v>27</v>
      </c>
      <c r="L28" s="260">
        <v>44352</v>
      </c>
      <c r="M28" s="255" t="s">
        <v>170</v>
      </c>
      <c r="N28" s="255" t="s">
        <v>30</v>
      </c>
      <c r="O28" s="260"/>
      <c r="P28" s="255"/>
      <c r="Q28" s="255" t="s">
        <v>30</v>
      </c>
      <c r="R28" s="255"/>
      <c r="S28" s="255"/>
      <c r="T28" s="265" t="str">
        <f t="array" ref="T28">VLOOKUP(D28&amp;E28,IF({1,0},'2021春'!$C$3:$C$4485&amp;'2021春'!$D$3:$D$4485,'2021春'!$H$3:$H$4485),2,0)</f>
        <v>452731200304285717</v>
      </c>
      <c r="U28" s="279" t="s">
        <v>2</v>
      </c>
      <c r="V28" s="279" t="s">
        <v>171</v>
      </c>
      <c r="W28" s="279" t="s">
        <v>172</v>
      </c>
      <c r="X28" s="279" t="s">
        <v>173</v>
      </c>
      <c r="Y28" s="279" t="s">
        <v>174</v>
      </c>
      <c r="Z28" s="279" t="s">
        <v>175</v>
      </c>
      <c r="AA28" s="279" t="s">
        <v>176</v>
      </c>
      <c r="AC28" s="267" t="s">
        <v>177</v>
      </c>
      <c r="AD28" s="268" t="s">
        <v>47</v>
      </c>
      <c r="AE28" s="269"/>
      <c r="AF28" s="269"/>
      <c r="AG28" s="281"/>
      <c r="AH28" s="269" t="s">
        <v>48</v>
      </c>
      <c r="AI28" s="269"/>
      <c r="AJ28" s="269"/>
      <c r="AK28" s="281"/>
      <c r="AL28" s="269" t="s">
        <v>49</v>
      </c>
      <c r="AM28" s="269"/>
      <c r="AN28" s="269"/>
      <c r="AO28" s="281"/>
    </row>
    <row r="29" ht="36" spans="1:41">
      <c r="A29" s="255">
        <v>26</v>
      </c>
      <c r="B29" s="255" t="s">
        <v>178</v>
      </c>
      <c r="C29" s="255" t="s">
        <v>21</v>
      </c>
      <c r="D29" s="255" t="s">
        <v>22</v>
      </c>
      <c r="E29" s="255" t="s">
        <v>109</v>
      </c>
      <c r="F29" s="255" t="s">
        <v>24</v>
      </c>
      <c r="G29" s="255">
        <v>18</v>
      </c>
      <c r="H29" s="255" t="s">
        <v>179</v>
      </c>
      <c r="I29" s="255" t="s">
        <v>180</v>
      </c>
      <c r="J29" s="255">
        <v>18174939868</v>
      </c>
      <c r="K29" s="255" t="s">
        <v>27</v>
      </c>
      <c r="L29" s="260">
        <v>44331</v>
      </c>
      <c r="M29" s="255" t="s">
        <v>28</v>
      </c>
      <c r="N29" s="255" t="s">
        <v>27</v>
      </c>
      <c r="O29" s="260">
        <v>44362</v>
      </c>
      <c r="P29" s="255" t="s">
        <v>54</v>
      </c>
      <c r="Q29" s="255" t="s">
        <v>30</v>
      </c>
      <c r="R29" s="255"/>
      <c r="S29" s="255"/>
      <c r="T29" s="265" t="str">
        <f t="array" ref="T29">VLOOKUP(D29&amp;E29,IF({1,0},'2021春'!$C$3:$C$4485&amp;'2021春'!$D$3:$D$4485,'2021春'!$H$3:$H$4485),2,0)</f>
        <v>452731200209134515</v>
      </c>
      <c r="U29" s="279" t="s">
        <v>22</v>
      </c>
      <c r="V29" s="280">
        <f>COUNTIFS(D:D,U29,K:K,"是")</f>
        <v>65</v>
      </c>
      <c r="W29" s="280">
        <f>COUNTIFS(D:D,U29,N:N,"是")</f>
        <v>53</v>
      </c>
      <c r="X29" s="280">
        <f>COUNTIFS(D:D,U29,K:K,"否")</f>
        <v>0</v>
      </c>
      <c r="Y29" s="280">
        <f>COUNTIFS(D:D,U29,N:N,"否")</f>
        <v>12</v>
      </c>
      <c r="Z29" s="280">
        <f>AA29-V29-X29</f>
        <v>0</v>
      </c>
      <c r="AA29" s="280">
        <f>COUNTIF(D:D,U29)</f>
        <v>65</v>
      </c>
      <c r="AC29" s="267"/>
      <c r="AD29" s="267" t="s">
        <v>55</v>
      </c>
      <c r="AE29" s="266" t="s">
        <v>56</v>
      </c>
      <c r="AF29" s="266" t="s">
        <v>57</v>
      </c>
      <c r="AG29" s="282" t="s">
        <v>58</v>
      </c>
      <c r="AH29" s="267" t="s">
        <v>55</v>
      </c>
      <c r="AI29" s="266" t="s">
        <v>56</v>
      </c>
      <c r="AJ29" s="266" t="s">
        <v>57</v>
      </c>
      <c r="AK29" s="282" t="s">
        <v>58</v>
      </c>
      <c r="AL29" s="267" t="s">
        <v>55</v>
      </c>
      <c r="AM29" s="266" t="s">
        <v>56</v>
      </c>
      <c r="AN29" s="266" t="s">
        <v>57</v>
      </c>
      <c r="AO29" s="266" t="s">
        <v>58</v>
      </c>
    </row>
    <row r="30" spans="1:41">
      <c r="A30" s="255">
        <v>27</v>
      </c>
      <c r="B30" s="255" t="s">
        <v>181</v>
      </c>
      <c r="C30" s="255" t="s">
        <v>21</v>
      </c>
      <c r="D30" s="255" t="s">
        <v>22</v>
      </c>
      <c r="E30" s="255" t="s">
        <v>182</v>
      </c>
      <c r="F30" s="255" t="s">
        <v>24</v>
      </c>
      <c r="G30" s="255">
        <v>18</v>
      </c>
      <c r="H30" s="255" t="s">
        <v>183</v>
      </c>
      <c r="I30" s="255" t="s">
        <v>184</v>
      </c>
      <c r="J30" s="255">
        <v>19907881269</v>
      </c>
      <c r="K30" s="255" t="s">
        <v>27</v>
      </c>
      <c r="L30" s="260">
        <v>44390</v>
      </c>
      <c r="M30" s="255" t="s">
        <v>185</v>
      </c>
      <c r="N30" s="255" t="s">
        <v>30</v>
      </c>
      <c r="O30" s="260"/>
      <c r="P30" s="255"/>
      <c r="Q30" s="255" t="s">
        <v>30</v>
      </c>
      <c r="R30" s="255"/>
      <c r="S30" s="255"/>
      <c r="T30" s="265" t="str">
        <f t="array" ref="T30">VLOOKUP(D30&amp;E30,IF({1,0},'2021春'!$C$3:$C$4485&amp;'2021春'!$D$3:$D$4485,'2021春'!$H$3:$H$4485),2,0)</f>
        <v>451229200307061217</v>
      </c>
      <c r="U30" s="279" t="s">
        <v>186</v>
      </c>
      <c r="V30" s="280">
        <f t="shared" ref="V30:V50" si="2">COUNTIFS(D:D,U30,K:K,"是")</f>
        <v>46</v>
      </c>
      <c r="W30" s="280">
        <f t="shared" ref="W30:W50" si="3">COUNTIFS(D:D,U30,N:N,"是")</f>
        <v>42</v>
      </c>
      <c r="X30" s="280">
        <f t="shared" ref="X30:X50" si="4">COUNTIFS(D:D,U30,K:K,"否")</f>
        <v>1</v>
      </c>
      <c r="Y30" s="280">
        <f t="shared" ref="Y30:Y50" si="5">COUNTIFS(D:D,U30,N:N,"否")</f>
        <v>5</v>
      </c>
      <c r="Z30" s="280">
        <f t="shared" ref="Z30:Z61" si="6">AA30-V30-X30</f>
        <v>0</v>
      </c>
      <c r="AA30" s="280">
        <f t="shared" ref="AA30:AA50" si="7">COUNTIF(D:D,U30)</f>
        <v>47</v>
      </c>
      <c r="AC30" s="283" t="s">
        <v>187</v>
      </c>
      <c r="AD30" s="284">
        <f>COUNTIFS(D:D,"20(*)",G:G,"&gt;=12",G:G,"&lt;=14")</f>
        <v>36</v>
      </c>
      <c r="AE30" s="284">
        <f>COUNTIFS(D:D,"20(*)",G:G,"&gt;=12",G:G,"&lt;=14",K:K,"是")</f>
        <v>36</v>
      </c>
      <c r="AF30" s="284">
        <f>COUNTIFS(D:D,"20(*)",G:G,"&gt;=12",G:G,"&lt;=14",N:N,"是")</f>
        <v>0</v>
      </c>
      <c r="AG30" s="284">
        <f>COUNTIFS(D:D,"20(*)",G:G,"&gt;=12",G:G,"&lt;=14",K:K,"否")</f>
        <v>0</v>
      </c>
      <c r="AH30" s="284">
        <f>COUNTIFS(D:D,"20(*)",G:G,"&gt;=15",G:G,"&lt;=17")</f>
        <v>1283</v>
      </c>
      <c r="AI30" s="284">
        <f>COUNTIFS(D:D,"20(*)",G:G,"&gt;=15",G:G,"&lt;=17",K:K,"是")</f>
        <v>1280</v>
      </c>
      <c r="AJ30" s="284">
        <f>COUNTIFS(D:D,"20(*)",G:G,"&gt;=15",G:G,"&lt;=17",N:N,"是")</f>
        <v>161</v>
      </c>
      <c r="AK30" s="284">
        <f>COUNTIFS(D:D,"20(*)",G:G,"&gt;=15",G:G,"&lt;=17",K:K,"否")</f>
        <v>3</v>
      </c>
      <c r="AL30" s="284">
        <f>COUNTIFS(D:D,"20(*)",G:G,"&gt;=18")</f>
        <v>192</v>
      </c>
      <c r="AM30" s="284">
        <f>COUNTIFS(D:D,"20(*)",G:G,"&gt;=18",K:K,"是")</f>
        <v>192</v>
      </c>
      <c r="AN30" s="284">
        <f>COUNTIFS(D:D,"20(*)",G:G,"&gt;=18",N:N,"是")</f>
        <v>104</v>
      </c>
      <c r="AO30" s="284">
        <f>COUNTIFS(D:D,"20(*)",G:G,"&gt;=18",K:K,"否")</f>
        <v>0</v>
      </c>
    </row>
    <row r="31" spans="1:41">
      <c r="A31" s="255">
        <v>28</v>
      </c>
      <c r="B31" s="255" t="s">
        <v>188</v>
      </c>
      <c r="C31" s="255" t="s">
        <v>21</v>
      </c>
      <c r="D31" s="255" t="s">
        <v>22</v>
      </c>
      <c r="E31" s="255" t="s">
        <v>189</v>
      </c>
      <c r="F31" s="255" t="s">
        <v>24</v>
      </c>
      <c r="G31" s="255">
        <v>18</v>
      </c>
      <c r="H31" s="255" t="s">
        <v>190</v>
      </c>
      <c r="I31" s="255" t="s">
        <v>191</v>
      </c>
      <c r="J31" s="255">
        <v>15876268735</v>
      </c>
      <c r="K31" s="255" t="s">
        <v>27</v>
      </c>
      <c r="L31" s="260">
        <v>44331</v>
      </c>
      <c r="M31" s="255" t="s">
        <v>139</v>
      </c>
      <c r="N31" s="255" t="s">
        <v>27</v>
      </c>
      <c r="O31" s="260">
        <v>44357</v>
      </c>
      <c r="P31" s="255" t="s">
        <v>139</v>
      </c>
      <c r="Q31" s="255" t="s">
        <v>30</v>
      </c>
      <c r="R31" s="255"/>
      <c r="S31" s="255"/>
      <c r="T31" s="265" t="str">
        <f t="array" ref="T31">VLOOKUP(D31&amp;E31,IF({1,0},'2021春'!$C$3:$C$4485&amp;'2021春'!$D$3:$D$4485,'2021春'!$H$3:$H$4485),2,0)</f>
        <v>451229200301033610</v>
      </c>
      <c r="U31" s="279" t="s">
        <v>192</v>
      </c>
      <c r="V31" s="280">
        <f t="shared" si="2"/>
        <v>69</v>
      </c>
      <c r="W31" s="280">
        <f t="shared" si="3"/>
        <v>66</v>
      </c>
      <c r="X31" s="280">
        <f t="shared" si="4"/>
        <v>0</v>
      </c>
      <c r="Y31" s="280">
        <f t="shared" si="5"/>
        <v>3</v>
      </c>
      <c r="Z31" s="280">
        <f t="shared" si="6"/>
        <v>0</v>
      </c>
      <c r="AA31" s="280">
        <f t="shared" si="7"/>
        <v>69</v>
      </c>
      <c r="AC31" s="279" t="s">
        <v>193</v>
      </c>
      <c r="AD31" s="280">
        <f>COUNTIFS(D:D,"19(*)",G:G,"&gt;=12",G:G,"&lt;=14")</f>
        <v>9</v>
      </c>
      <c r="AE31" s="280">
        <f>COUNTIFS(D:D,"19(*)",G:G,"&gt;=12",G:G,"&lt;=14",K:K,"是")</f>
        <v>9</v>
      </c>
      <c r="AF31" s="280">
        <f>COUNTIFS(D:D,"19(*)",G:G,"&gt;=12",G:G,"&lt;=14",N:N,"是")</f>
        <v>0</v>
      </c>
      <c r="AG31" s="280">
        <f>COUNTIFS(D:D,"19(*)",G:G,"&gt;=12",G:G,"&lt;=14",K:K,"否")</f>
        <v>0</v>
      </c>
      <c r="AH31" s="280">
        <f>COUNTIFS(D:D,"19(*)",G:G,"&gt;=15",G:G,"&lt;=17")</f>
        <v>922</v>
      </c>
      <c r="AI31" s="280">
        <f>COUNTIFS(D:D,"19(*)",G:G,"&gt;=15",G:G,"&lt;=17",K:K,"是")</f>
        <v>916</v>
      </c>
      <c r="AJ31" s="280">
        <f>COUNTIFS(D:D,"19(*)",G:G,"&gt;=15",G:G,"&lt;=17",N:N,"是")</f>
        <v>96</v>
      </c>
      <c r="AK31" s="280">
        <f>COUNTIFS(D:D,"19(*)",G:G,"&gt;=15",G:G,"&lt;=17",K:K,"否")</f>
        <v>6</v>
      </c>
      <c r="AL31" s="280">
        <f>COUNTIFS(D:D,"19(*)",G:G,"&gt;=18")</f>
        <v>595</v>
      </c>
      <c r="AM31" s="280">
        <f>COUNTIFS(D:D,"19(*)",G:G,"&gt;=18",K:K,"是")</f>
        <v>593</v>
      </c>
      <c r="AN31" s="280">
        <f>COUNTIFS(D:D,"19(*)",G:G,"&gt;=18",N:N,"是")</f>
        <v>440</v>
      </c>
      <c r="AO31" s="280">
        <f>COUNTIFS(D:D,"19(*)",G:G,"&gt;=18",K:K,"否")</f>
        <v>2</v>
      </c>
    </row>
    <row r="32" spans="1:41">
      <c r="A32" s="255">
        <v>29</v>
      </c>
      <c r="B32" s="255" t="s">
        <v>194</v>
      </c>
      <c r="C32" s="255" t="s">
        <v>21</v>
      </c>
      <c r="D32" s="255" t="s">
        <v>22</v>
      </c>
      <c r="E32" s="255" t="s">
        <v>195</v>
      </c>
      <c r="F32" s="255" t="s">
        <v>143</v>
      </c>
      <c r="G32" s="255">
        <v>19</v>
      </c>
      <c r="H32" s="255" t="s">
        <v>196</v>
      </c>
      <c r="I32" s="255" t="s">
        <v>197</v>
      </c>
      <c r="J32" s="255">
        <v>15078612903</v>
      </c>
      <c r="K32" s="255" t="s">
        <v>27</v>
      </c>
      <c r="L32" s="260">
        <v>44331</v>
      </c>
      <c r="M32" s="255" t="s">
        <v>28</v>
      </c>
      <c r="N32" s="255" t="s">
        <v>27</v>
      </c>
      <c r="O32" s="260">
        <v>44365</v>
      </c>
      <c r="P32" s="255" t="s">
        <v>54</v>
      </c>
      <c r="Q32" s="255" t="s">
        <v>30</v>
      </c>
      <c r="R32" s="255"/>
      <c r="S32" s="255"/>
      <c r="T32" s="265" t="str">
        <f t="array" ref="T32">VLOOKUP(D32&amp;E32,IF({1,0},'2021春'!$C$3:$C$4485&amp;'2021春'!$D$3:$D$4485,'2021春'!$H$3:$H$4485),2,0)</f>
        <v>452731200205161823</v>
      </c>
      <c r="U32" s="279" t="s">
        <v>198</v>
      </c>
      <c r="V32" s="280">
        <f t="shared" si="2"/>
        <v>71</v>
      </c>
      <c r="W32" s="280">
        <f t="shared" si="3"/>
        <v>58</v>
      </c>
      <c r="X32" s="280">
        <f t="shared" si="4"/>
        <v>1</v>
      </c>
      <c r="Y32" s="280">
        <f t="shared" si="5"/>
        <v>14</v>
      </c>
      <c r="Z32" s="280">
        <f t="shared" si="6"/>
        <v>0</v>
      </c>
      <c r="AA32" s="280">
        <f t="shared" si="7"/>
        <v>72</v>
      </c>
      <c r="AC32" s="279" t="s">
        <v>199</v>
      </c>
      <c r="AD32" s="280">
        <f>COUNTIFS(D:D,"18(*)",G:G,"&gt;=12",G:G,"&lt;=14")</f>
        <v>2</v>
      </c>
      <c r="AE32" s="280">
        <f>COUNTIFS(D:D,"18(*)",G:G,"&gt;=12",G:G,"&lt;=14",K:K,"是")</f>
        <v>2</v>
      </c>
      <c r="AF32" s="280">
        <f>COUNTIFS(D:D,"18(*)",G:G,"&gt;=12",G:G,"&lt;=14",N:N,"是")</f>
        <v>0</v>
      </c>
      <c r="AG32" s="280">
        <f>COUNTIFS(D:D,"18(*)",G:G,"&gt;=12",G:G,"&lt;=14",K:K,"否")</f>
        <v>0</v>
      </c>
      <c r="AH32" s="280">
        <f>COUNTIFS(D:D,"18(*)",G:G,"&gt;=15",G:G,"&lt;=17")</f>
        <v>152</v>
      </c>
      <c r="AI32" s="280">
        <f>COUNTIFS(D:D,"18(*)",G:G,"&gt;=15",G:G,"&lt;=17",K:K,"是")</f>
        <v>136</v>
      </c>
      <c r="AJ32" s="280">
        <f>COUNTIFS(D:D,"18(*)",G:G,"&gt;=15",G:G,"&lt;=17",N:N,"是")</f>
        <v>16</v>
      </c>
      <c r="AK32" s="280">
        <f>COUNTIFS(D:D,"18(*)",G:G,"&gt;=15",G:G,"&lt;=17",K:K,"否")</f>
        <v>16</v>
      </c>
      <c r="AL32" s="280">
        <f>COUNTIFS(D:D,"18(*)",G:G,"&gt;=18")</f>
        <v>1178</v>
      </c>
      <c r="AM32" s="280">
        <f>COUNTIFS(D:D,"18(*)",G:G,"&gt;=18",K:K,"是")</f>
        <v>1167</v>
      </c>
      <c r="AN32" s="280">
        <f>COUNTIFS(D:D,"18(*)",G:G,"&gt;=18",N:N,"是")</f>
        <v>999</v>
      </c>
      <c r="AO32" s="280">
        <f>COUNTIFS(D:D,"18(*)",G:G,"&gt;=18",K:K,"否")</f>
        <v>11</v>
      </c>
    </row>
    <row r="33" spans="1:41">
      <c r="A33" s="255">
        <v>30</v>
      </c>
      <c r="B33" s="255" t="s">
        <v>200</v>
      </c>
      <c r="C33" s="255" t="s">
        <v>21</v>
      </c>
      <c r="D33" s="255" t="s">
        <v>22</v>
      </c>
      <c r="E33" s="255" t="s">
        <v>201</v>
      </c>
      <c r="F33" s="255" t="s">
        <v>24</v>
      </c>
      <c r="G33" s="255">
        <v>18</v>
      </c>
      <c r="H33" s="255" t="s">
        <v>202</v>
      </c>
      <c r="I33" s="255" t="s">
        <v>203</v>
      </c>
      <c r="J33" s="255">
        <v>18176119783</v>
      </c>
      <c r="K33" s="255" t="s">
        <v>27</v>
      </c>
      <c r="L33" s="260">
        <v>44331</v>
      </c>
      <c r="M33" s="255" t="s">
        <v>28</v>
      </c>
      <c r="N33" s="255" t="s">
        <v>27</v>
      </c>
      <c r="O33" s="260">
        <v>44364</v>
      </c>
      <c r="P33" s="255"/>
      <c r="Q33" s="255" t="s">
        <v>30</v>
      </c>
      <c r="R33" s="255"/>
      <c r="S33" s="255"/>
      <c r="T33" s="265" t="str">
        <f t="array" ref="T33">VLOOKUP(D33&amp;E33,IF({1,0},'2021春'!$C$3:$C$4485&amp;'2021春'!$D$3:$D$4485,'2021春'!$H$3:$H$4485),2,0)</f>
        <v>452731200304281214</v>
      </c>
      <c r="U33" s="279" t="s">
        <v>204</v>
      </c>
      <c r="V33" s="280">
        <f t="shared" si="2"/>
        <v>72</v>
      </c>
      <c r="W33" s="280">
        <f t="shared" si="3"/>
        <v>53</v>
      </c>
      <c r="X33" s="280">
        <f t="shared" si="4"/>
        <v>1</v>
      </c>
      <c r="Y33" s="280">
        <f t="shared" si="5"/>
        <v>20</v>
      </c>
      <c r="Z33" s="280">
        <f t="shared" si="6"/>
        <v>0</v>
      </c>
      <c r="AA33" s="280">
        <f t="shared" si="7"/>
        <v>73</v>
      </c>
      <c r="AC33" s="279" t="s">
        <v>205</v>
      </c>
      <c r="AD33" s="280">
        <f>SUM(AD30:AD32)</f>
        <v>47</v>
      </c>
      <c r="AE33" s="280">
        <f t="shared" ref="AE33:AO33" si="8">SUM(AE30:AE32)</f>
        <v>47</v>
      </c>
      <c r="AF33" s="280">
        <f t="shared" si="8"/>
        <v>0</v>
      </c>
      <c r="AG33" s="280">
        <f t="shared" si="8"/>
        <v>0</v>
      </c>
      <c r="AH33" s="280">
        <f t="shared" si="8"/>
        <v>2357</v>
      </c>
      <c r="AI33" s="280">
        <f t="shared" si="8"/>
        <v>2332</v>
      </c>
      <c r="AJ33" s="280">
        <f t="shared" si="8"/>
        <v>273</v>
      </c>
      <c r="AK33" s="280">
        <f t="shared" si="8"/>
        <v>25</v>
      </c>
      <c r="AL33" s="280">
        <f t="shared" si="8"/>
        <v>1965</v>
      </c>
      <c r="AM33" s="280">
        <f t="shared" si="8"/>
        <v>1952</v>
      </c>
      <c r="AN33" s="280">
        <f t="shared" si="8"/>
        <v>1543</v>
      </c>
      <c r="AO33" s="280">
        <f t="shared" si="8"/>
        <v>13</v>
      </c>
    </row>
    <row r="34" spans="1:27">
      <c r="A34" s="255">
        <v>31</v>
      </c>
      <c r="B34" s="255" t="s">
        <v>206</v>
      </c>
      <c r="C34" s="255" t="s">
        <v>21</v>
      </c>
      <c r="D34" s="255" t="s">
        <v>22</v>
      </c>
      <c r="E34" s="255" t="s">
        <v>207</v>
      </c>
      <c r="F34" s="255" t="s">
        <v>24</v>
      </c>
      <c r="G34" s="255">
        <v>19</v>
      </c>
      <c r="H34" s="255" t="s">
        <v>208</v>
      </c>
      <c r="I34" s="255" t="s">
        <v>209</v>
      </c>
      <c r="J34" s="255">
        <v>15277857425</v>
      </c>
      <c r="K34" s="255" t="s">
        <v>27</v>
      </c>
      <c r="L34" s="260">
        <v>44331</v>
      </c>
      <c r="M34" s="255" t="s">
        <v>28</v>
      </c>
      <c r="N34" s="255" t="s">
        <v>27</v>
      </c>
      <c r="O34" s="260">
        <v>44365</v>
      </c>
      <c r="P34" s="255" t="s">
        <v>28</v>
      </c>
      <c r="Q34" s="255" t="s">
        <v>30</v>
      </c>
      <c r="R34" s="255"/>
      <c r="S34" s="255"/>
      <c r="T34" s="265" t="str">
        <f t="array" ref="T34">VLOOKUP(D34&amp;E34,IF({1,0},'2021春'!$C$3:$C$4485&amp;'2021春'!$D$3:$D$4485,'2021春'!$H$3:$H$4485),2,0)</f>
        <v>451229200111153910</v>
      </c>
      <c r="U34" s="279" t="s">
        <v>210</v>
      </c>
      <c r="V34" s="280">
        <f t="shared" si="2"/>
        <v>66</v>
      </c>
      <c r="W34" s="280">
        <f t="shared" si="3"/>
        <v>55</v>
      </c>
      <c r="X34" s="280">
        <f t="shared" si="4"/>
        <v>3</v>
      </c>
      <c r="Y34" s="280">
        <f t="shared" si="5"/>
        <v>14</v>
      </c>
      <c r="Z34" s="280">
        <f t="shared" si="6"/>
        <v>0</v>
      </c>
      <c r="AA34" s="280">
        <f t="shared" si="7"/>
        <v>69</v>
      </c>
    </row>
    <row r="35" spans="1:27">
      <c r="A35" s="255">
        <v>32</v>
      </c>
      <c r="B35" s="255" t="s">
        <v>211</v>
      </c>
      <c r="C35" s="255" t="s">
        <v>21</v>
      </c>
      <c r="D35" s="255" t="s">
        <v>22</v>
      </c>
      <c r="E35" s="255" t="s">
        <v>212</v>
      </c>
      <c r="F35" s="255" t="s">
        <v>24</v>
      </c>
      <c r="G35" s="255">
        <v>19</v>
      </c>
      <c r="H35" s="255" t="s">
        <v>213</v>
      </c>
      <c r="I35" s="255" t="s">
        <v>214</v>
      </c>
      <c r="J35" s="255">
        <v>13557181358</v>
      </c>
      <c r="K35" s="255" t="s">
        <v>27</v>
      </c>
      <c r="L35" s="260">
        <v>44331</v>
      </c>
      <c r="M35" s="255" t="s">
        <v>28</v>
      </c>
      <c r="N35" s="255" t="s">
        <v>27</v>
      </c>
      <c r="O35" s="260">
        <v>44375</v>
      </c>
      <c r="P35" s="255" t="s">
        <v>29</v>
      </c>
      <c r="Q35" s="255" t="s">
        <v>30</v>
      </c>
      <c r="R35" s="255"/>
      <c r="S35" s="255"/>
      <c r="T35" s="265" t="str">
        <f t="array" ref="T35">VLOOKUP(D35&amp;E35,IF({1,0},'2021春'!$C$3:$C$4485&amp;'2021春'!$D$3:$D$4485,'2021春'!$H$3:$H$4485),2,0)</f>
        <v>452731200207023635</v>
      </c>
      <c r="U35" s="279" t="s">
        <v>215</v>
      </c>
      <c r="V35" s="280">
        <f t="shared" si="2"/>
        <v>71</v>
      </c>
      <c r="W35" s="280">
        <f t="shared" si="3"/>
        <v>55</v>
      </c>
      <c r="X35" s="280">
        <f t="shared" si="4"/>
        <v>0</v>
      </c>
      <c r="Y35" s="280">
        <f t="shared" si="5"/>
        <v>4</v>
      </c>
      <c r="Z35" s="280">
        <f t="shared" si="6"/>
        <v>0</v>
      </c>
      <c r="AA35" s="280">
        <f t="shared" si="7"/>
        <v>71</v>
      </c>
    </row>
    <row r="36" spans="1:27">
      <c r="A36" s="255">
        <v>33</v>
      </c>
      <c r="B36" s="255" t="s">
        <v>216</v>
      </c>
      <c r="C36" s="255" t="s">
        <v>21</v>
      </c>
      <c r="D36" s="255" t="s">
        <v>22</v>
      </c>
      <c r="E36" s="255" t="s">
        <v>217</v>
      </c>
      <c r="F36" s="255" t="s">
        <v>143</v>
      </c>
      <c r="G36" s="255">
        <v>17</v>
      </c>
      <c r="H36" s="255" t="s">
        <v>108</v>
      </c>
      <c r="I36" s="255" t="s">
        <v>218</v>
      </c>
      <c r="J36" s="255">
        <v>15878822420</v>
      </c>
      <c r="K36" s="255" t="s">
        <v>27</v>
      </c>
      <c r="L36" s="260">
        <v>44419</v>
      </c>
      <c r="M36" s="255" t="s">
        <v>219</v>
      </c>
      <c r="N36" s="255" t="s">
        <v>30</v>
      </c>
      <c r="O36" s="260"/>
      <c r="P36" s="255"/>
      <c r="Q36" s="255" t="s">
        <v>30</v>
      </c>
      <c r="R36" s="255"/>
      <c r="S36" s="255"/>
      <c r="T36" s="265" t="str">
        <f t="array" ref="T36">VLOOKUP(D36&amp;E36,IF({1,0},'2021春'!$C$3:$C$4485&amp;'2021春'!$D$3:$D$4485,'2021春'!$H$3:$H$4485),2,0)</f>
        <v>45273120030924112X</v>
      </c>
      <c r="U36" s="279" t="s">
        <v>220</v>
      </c>
      <c r="V36" s="280">
        <f t="shared" si="2"/>
        <v>49</v>
      </c>
      <c r="W36" s="280">
        <f t="shared" si="3"/>
        <v>35</v>
      </c>
      <c r="X36" s="280">
        <f t="shared" si="4"/>
        <v>1</v>
      </c>
      <c r="Y36" s="280">
        <f t="shared" si="5"/>
        <v>1</v>
      </c>
      <c r="Z36" s="280">
        <f t="shared" si="6"/>
        <v>0</v>
      </c>
      <c r="AA36" s="280">
        <f t="shared" si="7"/>
        <v>50</v>
      </c>
    </row>
    <row r="37" spans="1:27">
      <c r="A37" s="255">
        <v>34</v>
      </c>
      <c r="B37" s="255" t="s">
        <v>221</v>
      </c>
      <c r="C37" s="255" t="s">
        <v>21</v>
      </c>
      <c r="D37" s="255" t="s">
        <v>22</v>
      </c>
      <c r="E37" s="255" t="s">
        <v>222</v>
      </c>
      <c r="F37" s="255" t="s">
        <v>24</v>
      </c>
      <c r="G37" s="255">
        <v>20</v>
      </c>
      <c r="H37" s="255" t="s">
        <v>223</v>
      </c>
      <c r="I37" s="255" t="s">
        <v>224</v>
      </c>
      <c r="J37" s="255">
        <v>15277893346</v>
      </c>
      <c r="K37" s="255" t="s">
        <v>27</v>
      </c>
      <c r="L37" s="260">
        <v>44331</v>
      </c>
      <c r="M37" s="255" t="s">
        <v>28</v>
      </c>
      <c r="N37" s="255" t="s">
        <v>27</v>
      </c>
      <c r="O37" s="260">
        <v>44370</v>
      </c>
      <c r="P37" s="255" t="s">
        <v>28</v>
      </c>
      <c r="Q37" s="255" t="s">
        <v>30</v>
      </c>
      <c r="R37" s="255"/>
      <c r="S37" s="255"/>
      <c r="T37" s="265" t="str">
        <f t="array" ref="T37">VLOOKUP(D37&amp;E37,IF({1,0},'2021春'!$C$3:$C$4485&amp;'2021春'!$D$3:$D$4485,'2021春'!$H$3:$H$4485),2,0)</f>
        <v>452731200012203951</v>
      </c>
      <c r="U37" s="279" t="s">
        <v>225</v>
      </c>
      <c r="V37" s="280">
        <f t="shared" si="2"/>
        <v>51</v>
      </c>
      <c r="W37" s="280">
        <f t="shared" si="3"/>
        <v>42</v>
      </c>
      <c r="X37" s="280">
        <f t="shared" si="4"/>
        <v>0</v>
      </c>
      <c r="Y37" s="280">
        <f t="shared" si="5"/>
        <v>8</v>
      </c>
      <c r="Z37" s="280">
        <f t="shared" si="6"/>
        <v>0</v>
      </c>
      <c r="AA37" s="280">
        <f t="shared" si="7"/>
        <v>51</v>
      </c>
    </row>
    <row r="38" spans="1:27">
      <c r="A38" s="255">
        <v>35</v>
      </c>
      <c r="B38" s="255" t="s">
        <v>226</v>
      </c>
      <c r="C38" s="255" t="s">
        <v>21</v>
      </c>
      <c r="D38" s="255" t="s">
        <v>22</v>
      </c>
      <c r="E38" s="255" t="s">
        <v>227</v>
      </c>
      <c r="F38" s="255" t="s">
        <v>24</v>
      </c>
      <c r="G38" s="255">
        <v>17</v>
      </c>
      <c r="H38" s="255" t="s">
        <v>228</v>
      </c>
      <c r="I38" s="255" t="s">
        <v>229</v>
      </c>
      <c r="J38" s="255">
        <v>18707785927</v>
      </c>
      <c r="K38" s="255" t="s">
        <v>27</v>
      </c>
      <c r="L38" s="260">
        <v>44421</v>
      </c>
      <c r="M38" s="255" t="s">
        <v>28</v>
      </c>
      <c r="N38" s="255" t="s">
        <v>30</v>
      </c>
      <c r="O38" s="260"/>
      <c r="P38" s="255"/>
      <c r="Q38" s="255" t="s">
        <v>30</v>
      </c>
      <c r="R38" s="255"/>
      <c r="S38" s="255"/>
      <c r="T38" s="265" t="str">
        <f t="array" ref="T38">VLOOKUP(D38&amp;E38,IF({1,0},'2021春'!$C$3:$C$4485&amp;'2021春'!$D$3:$D$4485,'2021春'!$H$3:$H$4485),2,0)</f>
        <v>451229200308205112</v>
      </c>
      <c r="U38" s="279" t="s">
        <v>230</v>
      </c>
      <c r="V38" s="280">
        <f t="shared" si="2"/>
        <v>56</v>
      </c>
      <c r="W38" s="280">
        <f t="shared" si="3"/>
        <v>33</v>
      </c>
      <c r="X38" s="280">
        <f t="shared" si="4"/>
        <v>2</v>
      </c>
      <c r="Y38" s="280">
        <f t="shared" si="5"/>
        <v>25</v>
      </c>
      <c r="Z38" s="280">
        <f t="shared" si="6"/>
        <v>0</v>
      </c>
      <c r="AA38" s="280">
        <f t="shared" si="7"/>
        <v>58</v>
      </c>
    </row>
    <row r="39" spans="1:27">
      <c r="A39" s="255">
        <v>36</v>
      </c>
      <c r="B39" s="255" t="s">
        <v>231</v>
      </c>
      <c r="C39" s="255" t="s">
        <v>21</v>
      </c>
      <c r="D39" s="255" t="s">
        <v>22</v>
      </c>
      <c r="E39" s="255" t="s">
        <v>232</v>
      </c>
      <c r="F39" s="255" t="s">
        <v>24</v>
      </c>
      <c r="G39" s="255">
        <v>18</v>
      </c>
      <c r="H39" s="255" t="s">
        <v>183</v>
      </c>
      <c r="I39" s="255" t="s">
        <v>233</v>
      </c>
      <c r="J39" s="255">
        <v>18877842357</v>
      </c>
      <c r="K39" s="255" t="s">
        <v>27</v>
      </c>
      <c r="L39" s="260">
        <v>44331</v>
      </c>
      <c r="M39" s="255" t="s">
        <v>28</v>
      </c>
      <c r="N39" s="255" t="s">
        <v>27</v>
      </c>
      <c r="O39" s="260">
        <v>44362</v>
      </c>
      <c r="P39" s="255" t="s">
        <v>54</v>
      </c>
      <c r="Q39" s="255" t="s">
        <v>30</v>
      </c>
      <c r="R39" s="255"/>
      <c r="S39" s="255"/>
      <c r="T39" s="265" t="str">
        <f t="array" ref="T39">VLOOKUP(D39&amp;E39,IF({1,0},'2021春'!$C$3:$C$4485&amp;'2021春'!$D$3:$D$4485,'2021春'!$H$3:$H$4485),2,0)</f>
        <v>452731200210111214</v>
      </c>
      <c r="U39" s="279" t="s">
        <v>234</v>
      </c>
      <c r="V39" s="280">
        <f t="shared" si="2"/>
        <v>72</v>
      </c>
      <c r="W39" s="280">
        <f t="shared" si="3"/>
        <v>54</v>
      </c>
      <c r="X39" s="280">
        <f t="shared" si="4"/>
        <v>1</v>
      </c>
      <c r="Y39" s="280">
        <f t="shared" si="5"/>
        <v>15</v>
      </c>
      <c r="Z39" s="280">
        <f t="shared" si="6"/>
        <v>0</v>
      </c>
      <c r="AA39" s="280">
        <f t="shared" si="7"/>
        <v>73</v>
      </c>
    </row>
    <row r="40" spans="1:27">
      <c r="A40" s="255">
        <v>37</v>
      </c>
      <c r="B40" s="255" t="s">
        <v>235</v>
      </c>
      <c r="C40" s="255" t="s">
        <v>21</v>
      </c>
      <c r="D40" s="255" t="s">
        <v>22</v>
      </c>
      <c r="E40" s="255" t="s">
        <v>236</v>
      </c>
      <c r="F40" s="255" t="s">
        <v>24</v>
      </c>
      <c r="G40" s="255">
        <v>18</v>
      </c>
      <c r="H40" s="255" t="s">
        <v>237</v>
      </c>
      <c r="I40" s="255" t="s">
        <v>238</v>
      </c>
      <c r="J40" s="255">
        <v>15277859858</v>
      </c>
      <c r="K40" s="255" t="s">
        <v>27</v>
      </c>
      <c r="L40" s="260">
        <v>44377</v>
      </c>
      <c r="M40" s="255" t="s">
        <v>28</v>
      </c>
      <c r="N40" s="255" t="s">
        <v>27</v>
      </c>
      <c r="O40" s="260">
        <v>44398</v>
      </c>
      <c r="P40" s="255" t="s">
        <v>54</v>
      </c>
      <c r="Q40" s="255" t="s">
        <v>30</v>
      </c>
      <c r="R40" s="255"/>
      <c r="S40" s="255"/>
      <c r="T40" s="265" t="str">
        <f t="array" ref="T40">VLOOKUP(D40&amp;E40,IF({1,0},'2021春'!$C$3:$C$4485&amp;'2021春'!$D$3:$D$4485,'2021春'!$H$3:$H$4485),2,0)</f>
        <v>451229200306012712</v>
      </c>
      <c r="U40" s="279" t="s">
        <v>239</v>
      </c>
      <c r="V40" s="280">
        <f t="shared" si="2"/>
        <v>65</v>
      </c>
      <c r="W40" s="280">
        <f t="shared" si="3"/>
        <v>46</v>
      </c>
      <c r="X40" s="280">
        <f t="shared" si="4"/>
        <v>2</v>
      </c>
      <c r="Y40" s="280">
        <f t="shared" si="5"/>
        <v>21</v>
      </c>
      <c r="Z40" s="280">
        <f t="shared" si="6"/>
        <v>0</v>
      </c>
      <c r="AA40" s="280">
        <f t="shared" si="7"/>
        <v>67</v>
      </c>
    </row>
    <row r="41" spans="1:27">
      <c r="A41" s="255">
        <v>38</v>
      </c>
      <c r="B41" s="255" t="s">
        <v>240</v>
      </c>
      <c r="C41" s="255" t="s">
        <v>21</v>
      </c>
      <c r="D41" s="255" t="s">
        <v>22</v>
      </c>
      <c r="E41" s="255" t="s">
        <v>241</v>
      </c>
      <c r="F41" s="255" t="s">
        <v>24</v>
      </c>
      <c r="G41" s="255">
        <v>17</v>
      </c>
      <c r="H41" s="255" t="s">
        <v>242</v>
      </c>
      <c r="I41" s="255" t="s">
        <v>243</v>
      </c>
      <c r="J41" s="255">
        <v>13226910847</v>
      </c>
      <c r="K41" s="255" t="s">
        <v>27</v>
      </c>
      <c r="L41" s="260">
        <v>44400</v>
      </c>
      <c r="M41" s="255" t="s">
        <v>28</v>
      </c>
      <c r="N41" s="255" t="s">
        <v>30</v>
      </c>
      <c r="O41" s="260"/>
      <c r="P41" s="255"/>
      <c r="Q41" s="255" t="s">
        <v>30</v>
      </c>
      <c r="R41" s="255"/>
      <c r="S41" s="255"/>
      <c r="T41" s="265" t="str">
        <f t="array" ref="T41">VLOOKUP(D41&amp;E41,IF({1,0},'2021春'!$C$3:$C$4485&amp;'2021春'!$D$3:$D$4485,'2021春'!$H$3:$H$4485),2,0)</f>
        <v>452731200401105415</v>
      </c>
      <c r="U41" s="279" t="s">
        <v>244</v>
      </c>
      <c r="V41" s="280">
        <f t="shared" si="2"/>
        <v>67</v>
      </c>
      <c r="W41" s="280">
        <f t="shared" si="3"/>
        <v>49</v>
      </c>
      <c r="X41" s="280">
        <f t="shared" si="4"/>
        <v>0</v>
      </c>
      <c r="Y41" s="280">
        <f t="shared" si="5"/>
        <v>18</v>
      </c>
      <c r="Z41" s="280">
        <f t="shared" si="6"/>
        <v>0</v>
      </c>
      <c r="AA41" s="280">
        <f t="shared" si="7"/>
        <v>67</v>
      </c>
    </row>
    <row r="42" spans="1:27">
      <c r="A42" s="255">
        <v>39</v>
      </c>
      <c r="B42" s="255" t="s">
        <v>245</v>
      </c>
      <c r="C42" s="255" t="s">
        <v>21</v>
      </c>
      <c r="D42" s="255" t="s">
        <v>22</v>
      </c>
      <c r="E42" s="255" t="s">
        <v>246</v>
      </c>
      <c r="F42" s="255" t="s">
        <v>24</v>
      </c>
      <c r="G42" s="255">
        <v>19</v>
      </c>
      <c r="H42" s="255" t="s">
        <v>247</v>
      </c>
      <c r="I42" s="255" t="s">
        <v>248</v>
      </c>
      <c r="J42" s="255">
        <v>18776874437</v>
      </c>
      <c r="K42" s="255" t="s">
        <v>27</v>
      </c>
      <c r="L42" s="260">
        <v>44331</v>
      </c>
      <c r="M42" s="255" t="s">
        <v>28</v>
      </c>
      <c r="N42" s="255" t="s">
        <v>27</v>
      </c>
      <c r="O42" s="260">
        <v>44361</v>
      </c>
      <c r="P42" s="255" t="s">
        <v>28</v>
      </c>
      <c r="Q42" s="255" t="s">
        <v>30</v>
      </c>
      <c r="R42" s="255"/>
      <c r="S42" s="255"/>
      <c r="T42" s="265" t="str">
        <f t="array" ref="T42">VLOOKUP(D42&amp;E42,IF({1,0},'2021春'!$C$3:$C$4485&amp;'2021春'!$D$3:$D$4485,'2021春'!$H$3:$H$4485),2,0)</f>
        <v>452731200110081214</v>
      </c>
      <c r="U42" s="279" t="s">
        <v>249</v>
      </c>
      <c r="V42" s="280">
        <f>COUNTIFS(D:D,U42,K:K,"是")</f>
        <v>71</v>
      </c>
      <c r="W42" s="280">
        <f t="shared" si="3"/>
        <v>58</v>
      </c>
      <c r="X42" s="280">
        <f t="shared" si="4"/>
        <v>0</v>
      </c>
      <c r="Y42" s="280">
        <f t="shared" si="5"/>
        <v>13</v>
      </c>
      <c r="Z42" s="280">
        <f t="shared" si="6"/>
        <v>0</v>
      </c>
      <c r="AA42" s="280">
        <f t="shared" si="7"/>
        <v>71</v>
      </c>
    </row>
    <row r="43" spans="1:27">
      <c r="A43" s="255">
        <v>40</v>
      </c>
      <c r="B43" s="255" t="s">
        <v>250</v>
      </c>
      <c r="C43" s="255" t="s">
        <v>21</v>
      </c>
      <c r="D43" s="255" t="s">
        <v>22</v>
      </c>
      <c r="E43" s="255" t="s">
        <v>251</v>
      </c>
      <c r="F43" s="255" t="s">
        <v>24</v>
      </c>
      <c r="G43" s="255">
        <v>18</v>
      </c>
      <c r="H43" s="255" t="s">
        <v>252</v>
      </c>
      <c r="I43" s="255" t="s">
        <v>253</v>
      </c>
      <c r="J43" s="255">
        <v>13407752585</v>
      </c>
      <c r="K43" s="255" t="s">
        <v>27</v>
      </c>
      <c r="L43" s="260">
        <v>44331</v>
      </c>
      <c r="M43" s="255" t="s">
        <v>28</v>
      </c>
      <c r="N43" s="255" t="s">
        <v>27</v>
      </c>
      <c r="O43" s="260">
        <v>44361</v>
      </c>
      <c r="P43" s="255" t="s">
        <v>28</v>
      </c>
      <c r="Q43" s="255" t="s">
        <v>30</v>
      </c>
      <c r="R43" s="255"/>
      <c r="S43" s="255"/>
      <c r="T43" s="265" t="str">
        <f t="array" ref="T43">VLOOKUP(D43&amp;E43,IF({1,0},'2021春'!$C$3:$C$4485&amp;'2021春'!$D$3:$D$4485,'2021春'!$H$3:$H$4485),2,0)</f>
        <v>452731200303135717</v>
      </c>
      <c r="U43" s="279" t="s">
        <v>254</v>
      </c>
      <c r="V43" s="280">
        <f t="shared" si="2"/>
        <v>0</v>
      </c>
      <c r="W43" s="280">
        <f t="shared" si="3"/>
        <v>0</v>
      </c>
      <c r="X43" s="280">
        <f t="shared" si="4"/>
        <v>0</v>
      </c>
      <c r="Y43" s="280">
        <f t="shared" si="5"/>
        <v>0</v>
      </c>
      <c r="Z43" s="280">
        <f t="shared" si="6"/>
        <v>0</v>
      </c>
      <c r="AA43" s="280">
        <f t="shared" si="7"/>
        <v>0</v>
      </c>
    </row>
    <row r="44" spans="1:27">
      <c r="A44" s="255">
        <v>41</v>
      </c>
      <c r="B44" s="255" t="s">
        <v>255</v>
      </c>
      <c r="C44" s="255" t="s">
        <v>21</v>
      </c>
      <c r="D44" s="255" t="s">
        <v>22</v>
      </c>
      <c r="E44" s="255" t="s">
        <v>256</v>
      </c>
      <c r="F44" s="255" t="s">
        <v>24</v>
      </c>
      <c r="G44" s="255">
        <v>19</v>
      </c>
      <c r="H44" s="255" t="s">
        <v>257</v>
      </c>
      <c r="I44" s="255" t="s">
        <v>258</v>
      </c>
      <c r="J44" s="255">
        <v>13977854564</v>
      </c>
      <c r="K44" s="255" t="s">
        <v>27</v>
      </c>
      <c r="L44" s="260">
        <v>44331</v>
      </c>
      <c r="M44" s="255" t="s">
        <v>28</v>
      </c>
      <c r="N44" s="255" t="s">
        <v>27</v>
      </c>
      <c r="O44" s="260">
        <v>44357</v>
      </c>
      <c r="P44" s="255" t="s">
        <v>28</v>
      </c>
      <c r="Q44" s="255" t="s">
        <v>30</v>
      </c>
      <c r="R44" s="255"/>
      <c r="S44" s="255"/>
      <c r="T44" s="265" t="str">
        <f t="array" ref="T44">VLOOKUP(D44&amp;E44,IF({1,0},'2021春'!$C$3:$C$4485&amp;'2021春'!$D$3:$D$4485,'2021春'!$H$3:$H$4485),2,0)</f>
        <v>451229200201102113</v>
      </c>
      <c r="U44" s="279" t="s">
        <v>259</v>
      </c>
      <c r="V44" s="280">
        <f t="shared" si="2"/>
        <v>66</v>
      </c>
      <c r="W44" s="280">
        <f t="shared" si="3"/>
        <v>52</v>
      </c>
      <c r="X44" s="280">
        <f t="shared" si="4"/>
        <v>2</v>
      </c>
      <c r="Y44" s="280">
        <f t="shared" si="5"/>
        <v>16</v>
      </c>
      <c r="Z44" s="280">
        <f t="shared" si="6"/>
        <v>0</v>
      </c>
      <c r="AA44" s="280">
        <f t="shared" si="7"/>
        <v>68</v>
      </c>
    </row>
    <row r="45" spans="1:27">
      <c r="A45" s="255">
        <v>42</v>
      </c>
      <c r="B45" s="255" t="s">
        <v>260</v>
      </c>
      <c r="C45" s="255" t="s">
        <v>21</v>
      </c>
      <c r="D45" s="255" t="s">
        <v>22</v>
      </c>
      <c r="E45" s="255" t="s">
        <v>261</v>
      </c>
      <c r="F45" s="255" t="s">
        <v>24</v>
      </c>
      <c r="G45" s="255">
        <v>18</v>
      </c>
      <c r="H45" s="255" t="s">
        <v>262</v>
      </c>
      <c r="I45" s="255" t="s">
        <v>263</v>
      </c>
      <c r="J45" s="255">
        <v>13481866731</v>
      </c>
      <c r="K45" s="255" t="s">
        <v>27</v>
      </c>
      <c r="L45" s="260">
        <v>44407</v>
      </c>
      <c r="M45" s="255" t="s">
        <v>264</v>
      </c>
      <c r="N45" s="255" t="s">
        <v>30</v>
      </c>
      <c r="O45" s="260"/>
      <c r="P45" s="255"/>
      <c r="Q45" s="255" t="s">
        <v>30</v>
      </c>
      <c r="R45" s="255"/>
      <c r="S45" s="255"/>
      <c r="T45" s="265" t="str">
        <f t="array" ref="T45">VLOOKUP(D45&amp;E45,IF({1,0},'2021春'!$C$3:$C$4485&amp;'2021春'!$D$3:$D$4485,'2021春'!$H$3:$H$4485),2,0)</f>
        <v>452731200306051236</v>
      </c>
      <c r="U45" s="279" t="s">
        <v>265</v>
      </c>
      <c r="V45" s="280">
        <f t="shared" si="2"/>
        <v>71</v>
      </c>
      <c r="W45" s="280">
        <f t="shared" si="3"/>
        <v>42</v>
      </c>
      <c r="X45" s="280">
        <f t="shared" si="4"/>
        <v>2</v>
      </c>
      <c r="Y45" s="280">
        <f t="shared" si="5"/>
        <v>31</v>
      </c>
      <c r="Z45" s="280">
        <f t="shared" si="6"/>
        <v>0</v>
      </c>
      <c r="AA45" s="280">
        <f t="shared" si="7"/>
        <v>73</v>
      </c>
    </row>
    <row r="46" spans="1:27">
      <c r="A46" s="255">
        <v>43</v>
      </c>
      <c r="B46" s="255" t="s">
        <v>266</v>
      </c>
      <c r="C46" s="255" t="s">
        <v>21</v>
      </c>
      <c r="D46" s="255" t="s">
        <v>22</v>
      </c>
      <c r="E46" s="255" t="s">
        <v>267</v>
      </c>
      <c r="F46" s="255" t="s">
        <v>143</v>
      </c>
      <c r="G46" s="255">
        <v>19</v>
      </c>
      <c r="H46" s="255" t="s">
        <v>268</v>
      </c>
      <c r="I46" s="255" t="s">
        <v>269</v>
      </c>
      <c r="J46" s="255">
        <v>17777937201</v>
      </c>
      <c r="K46" s="255" t="s">
        <v>27</v>
      </c>
      <c r="L46" s="260">
        <v>44331</v>
      </c>
      <c r="M46" s="255" t="s">
        <v>28</v>
      </c>
      <c r="N46" s="255" t="s">
        <v>27</v>
      </c>
      <c r="O46" s="260">
        <v>44358</v>
      </c>
      <c r="P46" s="255" t="s">
        <v>28</v>
      </c>
      <c r="Q46" s="255" t="s">
        <v>30</v>
      </c>
      <c r="R46" s="255"/>
      <c r="S46" s="255"/>
      <c r="T46" s="265" t="str">
        <f t="array" ref="T46">VLOOKUP(D46&amp;E46,IF({1,0},'2021春'!$C$3:$C$4485&amp;'2021春'!$D$3:$D$4485,'2021春'!$H$3:$H$4485),2,0)</f>
        <v>452731200110042426</v>
      </c>
      <c r="U46" s="279" t="s">
        <v>270</v>
      </c>
      <c r="V46" s="280">
        <f t="shared" si="2"/>
        <v>64</v>
      </c>
      <c r="W46" s="280">
        <f t="shared" si="3"/>
        <v>54</v>
      </c>
      <c r="X46" s="280">
        <f t="shared" si="4"/>
        <v>8</v>
      </c>
      <c r="Y46" s="280">
        <f t="shared" si="5"/>
        <v>18</v>
      </c>
      <c r="Z46" s="280">
        <f t="shared" si="6"/>
        <v>0</v>
      </c>
      <c r="AA46" s="280">
        <f t="shared" si="7"/>
        <v>72</v>
      </c>
    </row>
    <row r="47" spans="1:27">
      <c r="A47" s="255">
        <v>44</v>
      </c>
      <c r="B47" s="255" t="s">
        <v>271</v>
      </c>
      <c r="C47" s="255" t="s">
        <v>21</v>
      </c>
      <c r="D47" s="255" t="s">
        <v>22</v>
      </c>
      <c r="E47" s="255" t="s">
        <v>272</v>
      </c>
      <c r="F47" s="255" t="s">
        <v>24</v>
      </c>
      <c r="G47" s="255">
        <v>18</v>
      </c>
      <c r="H47" s="255" t="s">
        <v>273</v>
      </c>
      <c r="I47" s="255" t="s">
        <v>274</v>
      </c>
      <c r="J47" s="255">
        <v>13788387545</v>
      </c>
      <c r="K47" s="255" t="s">
        <v>27</v>
      </c>
      <c r="L47" s="260">
        <v>44331</v>
      </c>
      <c r="M47" s="255" t="s">
        <v>28</v>
      </c>
      <c r="N47" s="255" t="s">
        <v>27</v>
      </c>
      <c r="O47" s="260">
        <v>44364</v>
      </c>
      <c r="P47" s="255" t="s">
        <v>28</v>
      </c>
      <c r="Q47" s="255" t="s">
        <v>30</v>
      </c>
      <c r="R47" s="255"/>
      <c r="S47" s="255"/>
      <c r="T47" s="265" t="str">
        <f t="array" ref="T47">VLOOKUP(D47&amp;E47,IF({1,0},'2021春'!$C$3:$C$4485&amp;'2021春'!$D$3:$D$4485,'2021春'!$H$3:$H$4485),2,0)</f>
        <v>452731200210291219</v>
      </c>
      <c r="U47" s="279" t="s">
        <v>275</v>
      </c>
      <c r="V47" s="280">
        <f t="shared" si="2"/>
        <v>72</v>
      </c>
      <c r="W47" s="280">
        <f t="shared" si="3"/>
        <v>51</v>
      </c>
      <c r="X47" s="280">
        <f t="shared" si="4"/>
        <v>2</v>
      </c>
      <c r="Y47" s="280">
        <f t="shared" si="5"/>
        <v>22</v>
      </c>
      <c r="Z47" s="280">
        <f t="shared" si="6"/>
        <v>0</v>
      </c>
      <c r="AA47" s="280">
        <f t="shared" si="7"/>
        <v>74</v>
      </c>
    </row>
    <row r="48" spans="1:27">
      <c r="A48" s="255">
        <v>45</v>
      </c>
      <c r="B48" s="255" t="s">
        <v>276</v>
      </c>
      <c r="C48" s="255" t="s">
        <v>21</v>
      </c>
      <c r="D48" s="255" t="s">
        <v>22</v>
      </c>
      <c r="E48" s="255" t="s">
        <v>277</v>
      </c>
      <c r="F48" s="255" t="s">
        <v>24</v>
      </c>
      <c r="G48" s="255">
        <v>19</v>
      </c>
      <c r="H48" s="255" t="s">
        <v>278</v>
      </c>
      <c r="I48" s="255" t="s">
        <v>279</v>
      </c>
      <c r="J48" s="255">
        <v>13580840807</v>
      </c>
      <c r="K48" s="255" t="s">
        <v>27</v>
      </c>
      <c r="L48" s="260">
        <v>44331</v>
      </c>
      <c r="M48" s="255" t="s">
        <v>28</v>
      </c>
      <c r="N48" s="255" t="s">
        <v>27</v>
      </c>
      <c r="O48" s="260">
        <v>44364</v>
      </c>
      <c r="P48" s="255" t="s">
        <v>28</v>
      </c>
      <c r="Q48" s="255" t="s">
        <v>30</v>
      </c>
      <c r="R48" s="255"/>
      <c r="S48" s="255"/>
      <c r="T48" s="265" t="str">
        <f t="array" ref="T48">VLOOKUP(D48&amp;E48,IF({1,0},'2021春'!$C$3:$C$4485&amp;'2021春'!$D$3:$D$4485,'2021春'!$H$3:$H$4485),2,0)</f>
        <v>452731200111273914</v>
      </c>
      <c r="U48" s="279" t="s">
        <v>280</v>
      </c>
      <c r="V48" s="280">
        <f t="shared" si="2"/>
        <v>71</v>
      </c>
      <c r="W48" s="280">
        <f t="shared" si="3"/>
        <v>57</v>
      </c>
      <c r="X48" s="280">
        <f t="shared" si="4"/>
        <v>0</v>
      </c>
      <c r="Y48" s="280">
        <f t="shared" si="5"/>
        <v>14</v>
      </c>
      <c r="Z48" s="280">
        <f t="shared" si="6"/>
        <v>0</v>
      </c>
      <c r="AA48" s="280">
        <f t="shared" si="7"/>
        <v>71</v>
      </c>
    </row>
    <row r="49" spans="1:27">
      <c r="A49" s="255">
        <v>46</v>
      </c>
      <c r="B49" s="255" t="s">
        <v>281</v>
      </c>
      <c r="C49" s="255" t="s">
        <v>21</v>
      </c>
      <c r="D49" s="255" t="s">
        <v>22</v>
      </c>
      <c r="E49" s="255" t="s">
        <v>282</v>
      </c>
      <c r="F49" s="255" t="s">
        <v>24</v>
      </c>
      <c r="G49" s="255">
        <v>20</v>
      </c>
      <c r="H49" s="255" t="s">
        <v>283</v>
      </c>
      <c r="I49" s="255" t="s">
        <v>284</v>
      </c>
      <c r="J49" s="255">
        <v>18776873720</v>
      </c>
      <c r="K49" s="255" t="s">
        <v>27</v>
      </c>
      <c r="L49" s="260">
        <v>44331</v>
      </c>
      <c r="M49" s="255" t="s">
        <v>28</v>
      </c>
      <c r="N49" s="255" t="s">
        <v>27</v>
      </c>
      <c r="O49" s="260">
        <v>44364</v>
      </c>
      <c r="P49" s="255" t="s">
        <v>28</v>
      </c>
      <c r="Q49" s="255" t="s">
        <v>30</v>
      </c>
      <c r="R49" s="255"/>
      <c r="S49" s="255"/>
      <c r="T49" s="265" t="str">
        <f t="array" ref="T49">VLOOKUP(D49&amp;E49,IF({1,0},'2021春'!$C$3:$C$4485&amp;'2021春'!$D$3:$D$4485,'2021春'!$H$3:$H$4485),2,0)</f>
        <v>452731200102083615</v>
      </c>
      <c r="U49" s="279" t="s">
        <v>285</v>
      </c>
      <c r="V49" s="280">
        <f t="shared" si="2"/>
        <v>69</v>
      </c>
      <c r="W49" s="280">
        <f t="shared" si="3"/>
        <v>59</v>
      </c>
      <c r="X49" s="280">
        <f t="shared" si="4"/>
        <v>2</v>
      </c>
      <c r="Y49" s="280">
        <f t="shared" si="5"/>
        <v>12</v>
      </c>
      <c r="Z49" s="280">
        <f t="shared" si="6"/>
        <v>0</v>
      </c>
      <c r="AA49" s="280">
        <f t="shared" si="7"/>
        <v>71</v>
      </c>
    </row>
    <row r="50" spans="1:27">
      <c r="A50" s="255">
        <v>47</v>
      </c>
      <c r="B50" s="255" t="s">
        <v>286</v>
      </c>
      <c r="C50" s="255" t="s">
        <v>21</v>
      </c>
      <c r="D50" s="255" t="s">
        <v>22</v>
      </c>
      <c r="E50" s="255" t="s">
        <v>287</v>
      </c>
      <c r="F50" s="255" t="s">
        <v>24</v>
      </c>
      <c r="G50" s="255">
        <v>18</v>
      </c>
      <c r="H50" s="255" t="s">
        <v>288</v>
      </c>
      <c r="I50" s="255" t="s">
        <v>289</v>
      </c>
      <c r="J50" s="255">
        <v>18978757287</v>
      </c>
      <c r="K50" s="255" t="s">
        <v>27</v>
      </c>
      <c r="L50" s="260">
        <v>44331</v>
      </c>
      <c r="M50" s="255" t="s">
        <v>28</v>
      </c>
      <c r="N50" s="255" t="s">
        <v>27</v>
      </c>
      <c r="O50" s="260">
        <v>44365</v>
      </c>
      <c r="P50" s="255" t="s">
        <v>29</v>
      </c>
      <c r="Q50" s="255" t="s">
        <v>30</v>
      </c>
      <c r="R50" s="255"/>
      <c r="S50" s="255"/>
      <c r="T50" s="265" t="str">
        <f t="array" ref="T50">VLOOKUP(D50&amp;E50,IF({1,0},'2021春'!$C$3:$C$4485&amp;'2021春'!$D$3:$D$4485,'2021春'!$H$3:$H$4485),2,0)</f>
        <v>452731200303104216</v>
      </c>
      <c r="U50" s="279" t="s">
        <v>290</v>
      </c>
      <c r="V50" s="280">
        <f t="shared" si="2"/>
        <v>66</v>
      </c>
      <c r="W50" s="280">
        <f t="shared" si="3"/>
        <v>48</v>
      </c>
      <c r="X50" s="280">
        <f t="shared" si="4"/>
        <v>1</v>
      </c>
      <c r="Y50" s="280">
        <f t="shared" si="5"/>
        <v>19</v>
      </c>
      <c r="Z50" s="280">
        <f t="shared" si="6"/>
        <v>0</v>
      </c>
      <c r="AA50" s="280">
        <f t="shared" si="7"/>
        <v>67</v>
      </c>
    </row>
    <row r="51" spans="1:28">
      <c r="A51" s="255">
        <v>48</v>
      </c>
      <c r="B51" s="255" t="s">
        <v>291</v>
      </c>
      <c r="C51" s="255" t="s">
        <v>21</v>
      </c>
      <c r="D51" s="255" t="s">
        <v>22</v>
      </c>
      <c r="E51" s="255" t="s">
        <v>292</v>
      </c>
      <c r="F51" s="255" t="s">
        <v>24</v>
      </c>
      <c r="G51" s="255">
        <v>18</v>
      </c>
      <c r="H51" s="255" t="s">
        <v>293</v>
      </c>
      <c r="I51" s="255" t="s">
        <v>294</v>
      </c>
      <c r="J51" s="255">
        <v>13481866158</v>
      </c>
      <c r="K51" s="255" t="s">
        <v>27</v>
      </c>
      <c r="L51" s="260">
        <v>44394</v>
      </c>
      <c r="M51" s="255" t="s">
        <v>28</v>
      </c>
      <c r="N51" s="255" t="s">
        <v>30</v>
      </c>
      <c r="O51" s="260"/>
      <c r="P51" s="255"/>
      <c r="Q51" s="255" t="s">
        <v>30</v>
      </c>
      <c r="R51" s="255"/>
      <c r="S51" s="255"/>
      <c r="T51" s="265" t="str">
        <f t="array" ref="T51">VLOOKUP(D51&amp;E51,IF({1,0},'2021春'!$C$3:$C$4485&amp;'2021春'!$D$3:$D$4485,'2021春'!$H$3:$H$4485),2,0)</f>
        <v>451229200302250019</v>
      </c>
      <c r="U51" s="279" t="s">
        <v>295</v>
      </c>
      <c r="V51" s="280">
        <f>SUM(V29:V50)</f>
        <v>1370</v>
      </c>
      <c r="W51" s="280">
        <f>SUM(W29:W50)</f>
        <v>1062</v>
      </c>
      <c r="X51" s="280">
        <f>SUM(X29:X50)</f>
        <v>29</v>
      </c>
      <c r="Y51" s="280">
        <f>SUM(Y29:Y50)</f>
        <v>305</v>
      </c>
      <c r="Z51" s="280">
        <f t="shared" si="6"/>
        <v>0</v>
      </c>
      <c r="AA51" s="280">
        <f>SUM(AA29:AA50)</f>
        <v>1399</v>
      </c>
      <c r="AB51" s="252" t="s">
        <v>296</v>
      </c>
    </row>
    <row r="52" spans="1:27">
      <c r="A52" s="255">
        <v>49</v>
      </c>
      <c r="B52" s="255" t="s">
        <v>297</v>
      </c>
      <c r="C52" s="255" t="s">
        <v>21</v>
      </c>
      <c r="D52" s="255" t="s">
        <v>22</v>
      </c>
      <c r="E52" s="255" t="s">
        <v>298</v>
      </c>
      <c r="F52" s="255" t="s">
        <v>24</v>
      </c>
      <c r="G52" s="255">
        <v>17</v>
      </c>
      <c r="H52" s="255" t="s">
        <v>299</v>
      </c>
      <c r="I52" s="255" t="s">
        <v>300</v>
      </c>
      <c r="J52" s="255">
        <v>15078636989</v>
      </c>
      <c r="K52" s="255" t="s">
        <v>27</v>
      </c>
      <c r="L52" s="260">
        <v>44396</v>
      </c>
      <c r="M52" s="255" t="s">
        <v>301</v>
      </c>
      <c r="N52" s="255" t="s">
        <v>30</v>
      </c>
      <c r="O52" s="260"/>
      <c r="P52" s="255"/>
      <c r="Q52" s="255" t="s">
        <v>30</v>
      </c>
      <c r="R52" s="255"/>
      <c r="S52" s="255"/>
      <c r="T52" s="265" t="str">
        <f t="array" ref="T52">VLOOKUP(D52&amp;E52,IF({1,0},'2021春'!$C$3:$C$4485&amp;'2021春'!$D$3:$D$4485,'2021春'!$H$3:$H$4485),2,0)</f>
        <v>452731200404170036</v>
      </c>
      <c r="U52" s="279" t="s">
        <v>302</v>
      </c>
      <c r="V52" s="280">
        <f t="shared" ref="V51:V95" si="9">COUNTIFS(D:D,U52,K:K,"是")</f>
        <v>76</v>
      </c>
      <c r="W52" s="280">
        <f t="shared" ref="W51:W95" si="10">COUNTIFS(D:D,U52,N:N,"是")</f>
        <v>32</v>
      </c>
      <c r="X52" s="280">
        <f t="shared" ref="X51:X95" si="11">COUNTIFS(D:D,U52,K:K,"否")</f>
        <v>0</v>
      </c>
      <c r="Y52" s="280">
        <f t="shared" ref="Y51:Y95" si="12">COUNTIFS(D:D,U52,N:N,"否")</f>
        <v>44</v>
      </c>
      <c r="Z52" s="280">
        <f t="shared" si="6"/>
        <v>0</v>
      </c>
      <c r="AA52" s="280">
        <f t="shared" ref="AA51:AA95" si="13">COUNTIF(D:D,U52)</f>
        <v>76</v>
      </c>
    </row>
    <row r="53" spans="1:27">
      <c r="A53" s="255">
        <v>50</v>
      </c>
      <c r="B53" s="255" t="s">
        <v>303</v>
      </c>
      <c r="C53" s="255" t="s">
        <v>21</v>
      </c>
      <c r="D53" s="255" t="s">
        <v>22</v>
      </c>
      <c r="E53" s="255" t="s">
        <v>304</v>
      </c>
      <c r="F53" s="255" t="s">
        <v>24</v>
      </c>
      <c r="G53" s="255">
        <v>18</v>
      </c>
      <c r="H53" s="255" t="s">
        <v>305</v>
      </c>
      <c r="I53" s="255" t="s">
        <v>306</v>
      </c>
      <c r="J53" s="255">
        <v>13543608909</v>
      </c>
      <c r="K53" s="255" t="s">
        <v>27</v>
      </c>
      <c r="L53" s="260">
        <v>44331</v>
      </c>
      <c r="M53" s="255" t="s">
        <v>28</v>
      </c>
      <c r="N53" s="255" t="s">
        <v>27</v>
      </c>
      <c r="O53" s="260">
        <v>44363</v>
      </c>
      <c r="P53" s="255"/>
      <c r="Q53" s="255" t="s">
        <v>30</v>
      </c>
      <c r="R53" s="255"/>
      <c r="S53" s="255"/>
      <c r="T53" s="265" t="str">
        <f t="array" ref="T53">VLOOKUP(D53&amp;E53,IF({1,0},'2021春'!$C$3:$C$4485&amp;'2021春'!$D$3:$D$4485,'2021春'!$H$3:$H$4485),2,0)</f>
        <v>452731200208174814</v>
      </c>
      <c r="U53" s="279" t="s">
        <v>307</v>
      </c>
      <c r="V53" s="280">
        <f t="shared" si="9"/>
        <v>76</v>
      </c>
      <c r="W53" s="280">
        <f t="shared" si="10"/>
        <v>24</v>
      </c>
      <c r="X53" s="280">
        <f t="shared" si="11"/>
        <v>1</v>
      </c>
      <c r="Y53" s="280">
        <f t="shared" si="12"/>
        <v>53</v>
      </c>
      <c r="Z53" s="280">
        <f t="shared" si="6"/>
        <v>0</v>
      </c>
      <c r="AA53" s="280">
        <f t="shared" si="13"/>
        <v>77</v>
      </c>
    </row>
    <row r="54" spans="1:27">
      <c r="A54" s="255">
        <v>51</v>
      </c>
      <c r="B54" s="255" t="s">
        <v>308</v>
      </c>
      <c r="C54" s="255" t="s">
        <v>21</v>
      </c>
      <c r="D54" s="255" t="s">
        <v>22</v>
      </c>
      <c r="E54" s="255" t="s">
        <v>309</v>
      </c>
      <c r="F54" s="255" t="s">
        <v>24</v>
      </c>
      <c r="G54" s="255">
        <v>18</v>
      </c>
      <c r="H54" s="255" t="s">
        <v>310</v>
      </c>
      <c r="I54" s="255" t="s">
        <v>311</v>
      </c>
      <c r="J54" s="255">
        <v>15777831085</v>
      </c>
      <c r="K54" s="255" t="s">
        <v>27</v>
      </c>
      <c r="L54" s="260">
        <v>44331</v>
      </c>
      <c r="M54" s="255" t="s">
        <v>28</v>
      </c>
      <c r="N54" s="255" t="s">
        <v>27</v>
      </c>
      <c r="O54" s="260">
        <v>44365</v>
      </c>
      <c r="P54" s="255" t="s">
        <v>29</v>
      </c>
      <c r="Q54" s="255" t="s">
        <v>30</v>
      </c>
      <c r="R54" s="255"/>
      <c r="S54" s="255"/>
      <c r="T54" s="265" t="str">
        <f t="array" ref="T54">VLOOKUP(D54&amp;E54,IF({1,0},'2021春'!$C$3:$C$4485&amp;'2021春'!$D$3:$D$4485,'2021春'!$H$3:$H$4485),2,0)</f>
        <v>452731200305125715</v>
      </c>
      <c r="U54" s="279" t="s">
        <v>312</v>
      </c>
      <c r="V54" s="280">
        <f t="shared" si="9"/>
        <v>74</v>
      </c>
      <c r="W54" s="280">
        <f t="shared" si="10"/>
        <v>21</v>
      </c>
      <c r="X54" s="280">
        <f t="shared" si="11"/>
        <v>0</v>
      </c>
      <c r="Y54" s="280">
        <f t="shared" si="12"/>
        <v>53</v>
      </c>
      <c r="Z54" s="280">
        <f t="shared" si="6"/>
        <v>0</v>
      </c>
      <c r="AA54" s="280">
        <f t="shared" si="13"/>
        <v>74</v>
      </c>
    </row>
    <row r="55" spans="1:27">
      <c r="A55" s="255">
        <v>52</v>
      </c>
      <c r="B55" s="255" t="s">
        <v>313</v>
      </c>
      <c r="C55" s="255" t="s">
        <v>21</v>
      </c>
      <c r="D55" s="255" t="s">
        <v>22</v>
      </c>
      <c r="E55" s="255" t="s">
        <v>314</v>
      </c>
      <c r="F55" s="255" t="s">
        <v>24</v>
      </c>
      <c r="G55" s="255">
        <v>18</v>
      </c>
      <c r="H55" s="255" t="s">
        <v>315</v>
      </c>
      <c r="I55" s="255" t="s">
        <v>316</v>
      </c>
      <c r="J55" s="255">
        <v>13437355705</v>
      </c>
      <c r="K55" s="255" t="s">
        <v>27</v>
      </c>
      <c r="L55" s="260">
        <v>44331</v>
      </c>
      <c r="M55" s="255" t="s">
        <v>28</v>
      </c>
      <c r="N55" s="255" t="s">
        <v>27</v>
      </c>
      <c r="O55" s="260">
        <v>44371</v>
      </c>
      <c r="P55" s="255"/>
      <c r="Q55" s="255" t="s">
        <v>30</v>
      </c>
      <c r="R55" s="255"/>
      <c r="S55" s="255"/>
      <c r="T55" s="265" t="str">
        <f t="array" ref="T55">VLOOKUP(D55&amp;E55,IF({1,0},'2021春'!$C$3:$C$4485&amp;'2021春'!$D$3:$D$4485,'2021春'!$H$3:$H$4485),2,0)</f>
        <v>452731200209175413</v>
      </c>
      <c r="U55" s="279" t="s">
        <v>317</v>
      </c>
      <c r="V55" s="280">
        <f t="shared" si="9"/>
        <v>79</v>
      </c>
      <c r="W55" s="280">
        <f t="shared" si="10"/>
        <v>11</v>
      </c>
      <c r="X55" s="280">
        <f t="shared" si="11"/>
        <v>0</v>
      </c>
      <c r="Y55" s="280">
        <f t="shared" si="12"/>
        <v>30</v>
      </c>
      <c r="Z55" s="280">
        <f t="shared" si="6"/>
        <v>0</v>
      </c>
      <c r="AA55" s="280">
        <f t="shared" si="13"/>
        <v>79</v>
      </c>
    </row>
    <row r="56" spans="1:27">
      <c r="A56" s="255">
        <v>53</v>
      </c>
      <c r="B56" s="255" t="s">
        <v>318</v>
      </c>
      <c r="C56" s="255" t="s">
        <v>21</v>
      </c>
      <c r="D56" s="255" t="s">
        <v>22</v>
      </c>
      <c r="E56" s="255" t="s">
        <v>319</v>
      </c>
      <c r="F56" s="255" t="s">
        <v>24</v>
      </c>
      <c r="G56" s="255">
        <v>19</v>
      </c>
      <c r="H56" s="255" t="s">
        <v>320</v>
      </c>
      <c r="I56" s="255" t="s">
        <v>321</v>
      </c>
      <c r="J56" s="255">
        <v>18378897963</v>
      </c>
      <c r="K56" s="255" t="s">
        <v>27</v>
      </c>
      <c r="L56" s="260">
        <v>44353</v>
      </c>
      <c r="M56" s="255" t="s">
        <v>28</v>
      </c>
      <c r="N56" s="255" t="s">
        <v>27</v>
      </c>
      <c r="O56" s="260">
        <v>44374</v>
      </c>
      <c r="P56" s="255" t="s">
        <v>28</v>
      </c>
      <c r="Q56" s="255" t="s">
        <v>30</v>
      </c>
      <c r="R56" s="255"/>
      <c r="S56" s="255"/>
      <c r="T56" s="265" t="str">
        <f t="array" ref="T56">VLOOKUP(D56&amp;E56,IF({1,0},'2021春'!$C$3:$C$4485&amp;'2021春'!$D$3:$D$4485,'2021春'!$H$3:$H$4485),2,0)</f>
        <v>451229200111175714</v>
      </c>
      <c r="U56" s="279" t="s">
        <v>322</v>
      </c>
      <c r="V56" s="280">
        <f t="shared" si="9"/>
        <v>72</v>
      </c>
      <c r="W56" s="280">
        <f t="shared" si="10"/>
        <v>27</v>
      </c>
      <c r="X56" s="280">
        <f t="shared" si="11"/>
        <v>1</v>
      </c>
      <c r="Y56" s="280">
        <f t="shared" si="12"/>
        <v>46</v>
      </c>
      <c r="Z56" s="280">
        <f t="shared" si="6"/>
        <v>0</v>
      </c>
      <c r="AA56" s="280">
        <f t="shared" si="13"/>
        <v>73</v>
      </c>
    </row>
    <row r="57" spans="1:27">
      <c r="A57" s="255">
        <v>54</v>
      </c>
      <c r="B57" s="255" t="s">
        <v>323</v>
      </c>
      <c r="C57" s="255" t="s">
        <v>21</v>
      </c>
      <c r="D57" s="255" t="s">
        <v>22</v>
      </c>
      <c r="E57" s="255" t="s">
        <v>324</v>
      </c>
      <c r="F57" s="255" t="s">
        <v>24</v>
      </c>
      <c r="G57" s="255">
        <v>18</v>
      </c>
      <c r="H57" s="255" t="s">
        <v>325</v>
      </c>
      <c r="I57" s="255" t="s">
        <v>326</v>
      </c>
      <c r="J57" s="255">
        <v>13367565860</v>
      </c>
      <c r="K57" s="255" t="s">
        <v>27</v>
      </c>
      <c r="L57" s="260">
        <v>44340</v>
      </c>
      <c r="M57" s="255" t="s">
        <v>327</v>
      </c>
      <c r="N57" s="255" t="s">
        <v>27</v>
      </c>
      <c r="O57" s="260">
        <v>44367</v>
      </c>
      <c r="P57" s="255" t="s">
        <v>327</v>
      </c>
      <c r="Q57" s="255" t="s">
        <v>30</v>
      </c>
      <c r="R57" s="255"/>
      <c r="S57" s="255"/>
      <c r="T57" s="265" t="str">
        <f t="array" ref="T57">VLOOKUP(D57&amp;E57,IF({1,0},'2021春'!$C$3:$C$4485&amp;'2021春'!$D$3:$D$4485,'2021春'!$H$3:$H$4485),2,0)</f>
        <v>451229200208240914</v>
      </c>
      <c r="U57" s="279" t="s">
        <v>328</v>
      </c>
      <c r="V57" s="280">
        <f t="shared" si="9"/>
        <v>77</v>
      </c>
      <c r="W57" s="280">
        <f t="shared" si="10"/>
        <v>30</v>
      </c>
      <c r="X57" s="280">
        <f t="shared" si="11"/>
        <v>0</v>
      </c>
      <c r="Y57" s="280">
        <f t="shared" si="12"/>
        <v>47</v>
      </c>
      <c r="Z57" s="280">
        <f t="shared" si="6"/>
        <v>0</v>
      </c>
      <c r="AA57" s="280">
        <f t="shared" si="13"/>
        <v>77</v>
      </c>
    </row>
    <row r="58" spans="1:27">
      <c r="A58" s="255">
        <v>55</v>
      </c>
      <c r="B58" s="255" t="s">
        <v>329</v>
      </c>
      <c r="C58" s="255" t="s">
        <v>21</v>
      </c>
      <c r="D58" s="255" t="s">
        <v>22</v>
      </c>
      <c r="E58" s="255" t="s">
        <v>330</v>
      </c>
      <c r="F58" s="255" t="s">
        <v>143</v>
      </c>
      <c r="G58" s="255">
        <v>21</v>
      </c>
      <c r="H58" s="255" t="s">
        <v>331</v>
      </c>
      <c r="I58" s="255" t="s">
        <v>332</v>
      </c>
      <c r="J58" s="255">
        <v>18077899543</v>
      </c>
      <c r="K58" s="255" t="s">
        <v>27</v>
      </c>
      <c r="L58" s="260">
        <v>44331</v>
      </c>
      <c r="M58" s="255" t="s">
        <v>28</v>
      </c>
      <c r="N58" s="255" t="s">
        <v>27</v>
      </c>
      <c r="O58" s="260">
        <v>44358</v>
      </c>
      <c r="P58" s="255" t="s">
        <v>28</v>
      </c>
      <c r="Q58" s="255" t="s">
        <v>30</v>
      </c>
      <c r="R58" s="255"/>
      <c r="S58" s="255"/>
      <c r="T58" s="265" t="str">
        <f t="array" ref="T58">VLOOKUP(D58&amp;E58,IF({1,0},'2021春'!$C$3:$C$4485&amp;'2021春'!$D$3:$D$4485,'2021春'!$H$3:$H$4485),2,0)</f>
        <v>451229200006192440</v>
      </c>
      <c r="U58" s="279" t="s">
        <v>333</v>
      </c>
      <c r="V58" s="280">
        <f t="shared" si="9"/>
        <v>76</v>
      </c>
      <c r="W58" s="280">
        <f t="shared" si="10"/>
        <v>29</v>
      </c>
      <c r="X58" s="280">
        <f t="shared" si="11"/>
        <v>0</v>
      </c>
      <c r="Y58" s="280">
        <f t="shared" si="12"/>
        <v>47</v>
      </c>
      <c r="Z58" s="280">
        <f t="shared" si="6"/>
        <v>0</v>
      </c>
      <c r="AA58" s="280">
        <f t="shared" si="13"/>
        <v>76</v>
      </c>
    </row>
    <row r="59" spans="1:27">
      <c r="A59" s="255">
        <v>56</v>
      </c>
      <c r="B59" s="255" t="s">
        <v>334</v>
      </c>
      <c r="C59" s="255" t="s">
        <v>21</v>
      </c>
      <c r="D59" s="255" t="s">
        <v>22</v>
      </c>
      <c r="E59" s="255" t="s">
        <v>335</v>
      </c>
      <c r="F59" s="255" t="s">
        <v>24</v>
      </c>
      <c r="G59" s="255">
        <v>17</v>
      </c>
      <c r="H59" s="255" t="s">
        <v>336</v>
      </c>
      <c r="I59" s="255" t="s">
        <v>337</v>
      </c>
      <c r="J59" s="255">
        <v>15878688310</v>
      </c>
      <c r="K59" s="255" t="s">
        <v>27</v>
      </c>
      <c r="L59" s="260">
        <v>44404</v>
      </c>
      <c r="M59" s="255" t="s">
        <v>338</v>
      </c>
      <c r="N59" s="255" t="s">
        <v>30</v>
      </c>
      <c r="O59" s="260"/>
      <c r="P59" s="255"/>
      <c r="Q59" s="255" t="s">
        <v>30</v>
      </c>
      <c r="R59" s="255"/>
      <c r="S59" s="255"/>
      <c r="T59" s="265" t="str">
        <f t="array" ref="T59">VLOOKUP(D59&amp;E59,IF({1,0},'2021春'!$C$3:$C$4485&amp;'2021春'!$D$3:$D$4485,'2021春'!$H$3:$H$4485),2,0)</f>
        <v>451229200407155712</v>
      </c>
      <c r="U59" s="279" t="s">
        <v>339</v>
      </c>
      <c r="V59" s="280">
        <f t="shared" si="9"/>
        <v>73</v>
      </c>
      <c r="W59" s="280">
        <f t="shared" si="10"/>
        <v>21</v>
      </c>
      <c r="X59" s="280">
        <f t="shared" si="11"/>
        <v>0</v>
      </c>
      <c r="Y59" s="280">
        <f t="shared" si="12"/>
        <v>52</v>
      </c>
      <c r="Z59" s="280">
        <f t="shared" si="6"/>
        <v>0</v>
      </c>
      <c r="AA59" s="280">
        <f t="shared" si="13"/>
        <v>73</v>
      </c>
    </row>
    <row r="60" spans="1:27">
      <c r="A60" s="255">
        <v>57</v>
      </c>
      <c r="B60" s="255" t="s">
        <v>340</v>
      </c>
      <c r="C60" s="255" t="s">
        <v>21</v>
      </c>
      <c r="D60" s="255" t="s">
        <v>22</v>
      </c>
      <c r="E60" s="255" t="s">
        <v>341</v>
      </c>
      <c r="F60" s="255" t="s">
        <v>143</v>
      </c>
      <c r="G60" s="255">
        <v>18</v>
      </c>
      <c r="H60" s="255" t="s">
        <v>183</v>
      </c>
      <c r="I60" s="255" t="s">
        <v>342</v>
      </c>
      <c r="J60" s="255">
        <v>15277855959</v>
      </c>
      <c r="K60" s="255" t="s">
        <v>27</v>
      </c>
      <c r="L60" s="260">
        <v>44331</v>
      </c>
      <c r="M60" s="255" t="s">
        <v>28</v>
      </c>
      <c r="N60" s="255" t="s">
        <v>27</v>
      </c>
      <c r="O60" s="260">
        <v>44358</v>
      </c>
      <c r="P60" s="255" t="s">
        <v>28</v>
      </c>
      <c r="Q60" s="255" t="s">
        <v>30</v>
      </c>
      <c r="R60" s="255"/>
      <c r="S60" s="255"/>
      <c r="T60" s="265" t="str">
        <f t="array" ref="T60">VLOOKUP(D60&amp;E60,IF({1,0},'2021春'!$C$3:$C$4485&amp;'2021春'!$D$3:$D$4485,'2021春'!$H$3:$H$4485),2,0)</f>
        <v>451229200212021247</v>
      </c>
      <c r="U60" s="279" t="s">
        <v>343</v>
      </c>
      <c r="V60" s="280">
        <f t="shared" si="9"/>
        <v>64</v>
      </c>
      <c r="W60" s="280">
        <f t="shared" si="10"/>
        <v>29</v>
      </c>
      <c r="X60" s="280">
        <f t="shared" si="11"/>
        <v>1</v>
      </c>
      <c r="Y60" s="280">
        <f t="shared" si="12"/>
        <v>35</v>
      </c>
      <c r="Z60" s="280">
        <f t="shared" si="6"/>
        <v>0</v>
      </c>
      <c r="AA60" s="280">
        <f t="shared" si="13"/>
        <v>65</v>
      </c>
    </row>
    <row r="61" spans="1:27">
      <c r="A61" s="255">
        <v>58</v>
      </c>
      <c r="B61" s="255" t="s">
        <v>344</v>
      </c>
      <c r="C61" s="255" t="s">
        <v>21</v>
      </c>
      <c r="D61" s="255" t="s">
        <v>22</v>
      </c>
      <c r="E61" s="255" t="s">
        <v>345</v>
      </c>
      <c r="F61" s="255" t="s">
        <v>24</v>
      </c>
      <c r="G61" s="255">
        <v>20</v>
      </c>
      <c r="H61" s="255" t="s">
        <v>346</v>
      </c>
      <c r="I61" s="255" t="s">
        <v>347</v>
      </c>
      <c r="J61" s="255">
        <v>13977876614</v>
      </c>
      <c r="K61" s="255" t="s">
        <v>27</v>
      </c>
      <c r="L61" s="260">
        <v>44332</v>
      </c>
      <c r="M61" s="255" t="s">
        <v>28</v>
      </c>
      <c r="N61" s="255" t="s">
        <v>27</v>
      </c>
      <c r="O61" s="260">
        <v>44361</v>
      </c>
      <c r="P61" s="255" t="s">
        <v>54</v>
      </c>
      <c r="Q61" s="255" t="s">
        <v>30</v>
      </c>
      <c r="R61" s="255"/>
      <c r="S61" s="255"/>
      <c r="T61" s="265" t="str">
        <f t="array" ref="T61">VLOOKUP(D61&amp;E61,IF({1,0},'2021春'!$C$3:$C$4485&amp;'2021春'!$D$3:$D$4485,'2021春'!$H$3:$H$4485),2,0)</f>
        <v>452731200102221213</v>
      </c>
      <c r="U61" s="279" t="s">
        <v>348</v>
      </c>
      <c r="V61" s="280">
        <f t="shared" si="9"/>
        <v>54</v>
      </c>
      <c r="W61" s="280">
        <f t="shared" si="10"/>
        <v>29</v>
      </c>
      <c r="X61" s="280">
        <f t="shared" si="11"/>
        <v>0</v>
      </c>
      <c r="Y61" s="280">
        <f t="shared" si="12"/>
        <v>25</v>
      </c>
      <c r="Z61" s="280">
        <f t="shared" si="6"/>
        <v>0</v>
      </c>
      <c r="AA61" s="280">
        <f t="shared" si="13"/>
        <v>54</v>
      </c>
    </row>
    <row r="62" spans="1:27">
      <c r="A62" s="255">
        <v>59</v>
      </c>
      <c r="B62" s="255" t="s">
        <v>349</v>
      </c>
      <c r="C62" s="255" t="s">
        <v>21</v>
      </c>
      <c r="D62" s="255" t="s">
        <v>22</v>
      </c>
      <c r="E62" s="255" t="s">
        <v>350</v>
      </c>
      <c r="F62" s="255" t="s">
        <v>24</v>
      </c>
      <c r="G62" s="255">
        <v>18</v>
      </c>
      <c r="H62" s="255" t="s">
        <v>351</v>
      </c>
      <c r="I62" s="255" t="s">
        <v>352</v>
      </c>
      <c r="J62" s="255">
        <v>19977825307</v>
      </c>
      <c r="K62" s="255" t="s">
        <v>27</v>
      </c>
      <c r="L62" s="260">
        <v>44331</v>
      </c>
      <c r="M62" s="255" t="s">
        <v>28</v>
      </c>
      <c r="N62" s="255" t="s">
        <v>27</v>
      </c>
      <c r="O62" s="260">
        <v>44366</v>
      </c>
      <c r="P62" s="255" t="s">
        <v>54</v>
      </c>
      <c r="Q62" s="255" t="s">
        <v>30</v>
      </c>
      <c r="R62" s="255"/>
      <c r="S62" s="255"/>
      <c r="T62" s="265" t="str">
        <f t="array" ref="T62">VLOOKUP(D62&amp;E62,IF({1,0},'2021春'!$C$3:$C$4485&amp;'2021春'!$D$3:$D$4485,'2021春'!$H$3:$H$4485),2,0)</f>
        <v>451229200211102715</v>
      </c>
      <c r="U62" s="279" t="s">
        <v>353</v>
      </c>
      <c r="V62" s="280">
        <f t="shared" si="9"/>
        <v>58</v>
      </c>
      <c r="W62" s="280">
        <f t="shared" si="10"/>
        <v>20</v>
      </c>
      <c r="X62" s="280">
        <f t="shared" si="11"/>
        <v>0</v>
      </c>
      <c r="Y62" s="280">
        <f t="shared" si="12"/>
        <v>36</v>
      </c>
      <c r="Z62" s="280">
        <f t="shared" ref="Z62:Z95" si="14">AA62-V62-X62</f>
        <v>0</v>
      </c>
      <c r="AA62" s="280">
        <f t="shared" si="13"/>
        <v>58</v>
      </c>
    </row>
    <row r="63" spans="1:27">
      <c r="A63" s="255">
        <v>60</v>
      </c>
      <c r="B63" s="255" t="s">
        <v>354</v>
      </c>
      <c r="C63" s="255" t="s">
        <v>21</v>
      </c>
      <c r="D63" s="255" t="s">
        <v>22</v>
      </c>
      <c r="E63" s="255" t="s">
        <v>355</v>
      </c>
      <c r="F63" s="255" t="s">
        <v>143</v>
      </c>
      <c r="G63" s="255">
        <v>18</v>
      </c>
      <c r="H63" s="255" t="s">
        <v>356</v>
      </c>
      <c r="I63" s="255" t="s">
        <v>357</v>
      </c>
      <c r="J63" s="255">
        <v>18978757581</v>
      </c>
      <c r="K63" s="255" t="s">
        <v>27</v>
      </c>
      <c r="L63" s="260">
        <v>44331</v>
      </c>
      <c r="M63" s="255" t="s">
        <v>28</v>
      </c>
      <c r="N63" s="255" t="s">
        <v>27</v>
      </c>
      <c r="O63" s="260">
        <v>44359</v>
      </c>
      <c r="P63" s="255"/>
      <c r="Q63" s="255" t="s">
        <v>30</v>
      </c>
      <c r="R63" s="255"/>
      <c r="S63" s="255"/>
      <c r="T63" s="265" t="str">
        <f t="array" ref="T63">VLOOKUP(D63&amp;E63,IF({1,0},'2021春'!$C$3:$C$4485&amp;'2021春'!$D$3:$D$4485,'2021春'!$H$3:$H$4485),2,0)</f>
        <v>451229200209170321</v>
      </c>
      <c r="U63" s="279" t="s">
        <v>358</v>
      </c>
      <c r="V63" s="280">
        <f t="shared" si="9"/>
        <v>78</v>
      </c>
      <c r="W63" s="280">
        <f t="shared" si="10"/>
        <v>32</v>
      </c>
      <c r="X63" s="280">
        <f t="shared" si="11"/>
        <v>1</v>
      </c>
      <c r="Y63" s="280">
        <f t="shared" si="12"/>
        <v>9</v>
      </c>
      <c r="Z63" s="280">
        <f t="shared" si="14"/>
        <v>0</v>
      </c>
      <c r="AA63" s="280">
        <f t="shared" si="13"/>
        <v>79</v>
      </c>
    </row>
    <row r="64" spans="1:27">
      <c r="A64" s="255">
        <v>61</v>
      </c>
      <c r="B64" s="255" t="s">
        <v>359</v>
      </c>
      <c r="C64" s="255" t="s">
        <v>21</v>
      </c>
      <c r="D64" s="255" t="s">
        <v>22</v>
      </c>
      <c r="E64" s="255" t="s">
        <v>360</v>
      </c>
      <c r="F64" s="255" t="s">
        <v>143</v>
      </c>
      <c r="G64" s="255">
        <v>18</v>
      </c>
      <c r="H64" s="255" t="s">
        <v>361</v>
      </c>
      <c r="I64" s="255" t="s">
        <v>362</v>
      </c>
      <c r="J64" s="255">
        <v>15277851276</v>
      </c>
      <c r="K64" s="255" t="s">
        <v>27</v>
      </c>
      <c r="L64" s="260">
        <v>44331</v>
      </c>
      <c r="M64" s="255" t="s">
        <v>28</v>
      </c>
      <c r="N64" s="255" t="s">
        <v>27</v>
      </c>
      <c r="O64" s="260">
        <v>44372</v>
      </c>
      <c r="P64" s="255"/>
      <c r="Q64" s="255" t="s">
        <v>30</v>
      </c>
      <c r="R64" s="255"/>
      <c r="S64" s="255"/>
      <c r="T64" s="265" t="str">
        <f t="array" ref="T64">VLOOKUP(D64&amp;E64,IF({1,0},'2021春'!$C$3:$C$4485&amp;'2021春'!$D$3:$D$4485,'2021春'!$H$3:$H$4485),2,0)</f>
        <v>451229200302210025</v>
      </c>
      <c r="U64" s="279" t="s">
        <v>363</v>
      </c>
      <c r="V64" s="280">
        <f t="shared" si="9"/>
        <v>63</v>
      </c>
      <c r="W64" s="280">
        <f t="shared" si="10"/>
        <v>20</v>
      </c>
      <c r="X64" s="280">
        <f t="shared" si="11"/>
        <v>3</v>
      </c>
      <c r="Y64" s="280">
        <f t="shared" si="12"/>
        <v>43</v>
      </c>
      <c r="Z64" s="280">
        <f t="shared" si="14"/>
        <v>0</v>
      </c>
      <c r="AA64" s="280">
        <f t="shared" si="13"/>
        <v>66</v>
      </c>
    </row>
    <row r="65" spans="1:27">
      <c r="A65" s="255">
        <v>62</v>
      </c>
      <c r="B65" s="255" t="s">
        <v>364</v>
      </c>
      <c r="C65" s="255" t="s">
        <v>21</v>
      </c>
      <c r="D65" s="255" t="s">
        <v>22</v>
      </c>
      <c r="E65" s="255" t="s">
        <v>365</v>
      </c>
      <c r="F65" s="255" t="s">
        <v>24</v>
      </c>
      <c r="G65" s="255">
        <v>19</v>
      </c>
      <c r="H65" s="255" t="s">
        <v>366</v>
      </c>
      <c r="I65" s="255" t="s">
        <v>367</v>
      </c>
      <c r="J65" s="255">
        <v>13727894748</v>
      </c>
      <c r="K65" s="255" t="s">
        <v>27</v>
      </c>
      <c r="L65" s="260">
        <v>44331</v>
      </c>
      <c r="M65" s="255" t="s">
        <v>28</v>
      </c>
      <c r="N65" s="255" t="s">
        <v>27</v>
      </c>
      <c r="O65" s="260">
        <v>44369</v>
      </c>
      <c r="P65" s="255" t="s">
        <v>104</v>
      </c>
      <c r="Q65" s="255" t="s">
        <v>30</v>
      </c>
      <c r="R65" s="255"/>
      <c r="S65" s="255"/>
      <c r="T65" s="265" t="str">
        <f t="array" ref="T65">VLOOKUP(D65&amp;E65,IF({1,0},'2021春'!$C$3:$C$4485&amp;'2021春'!$D$3:$D$4485,'2021春'!$H$3:$H$4485),2,0)</f>
        <v>452731200110270314</v>
      </c>
      <c r="U65" s="279" t="s">
        <v>368</v>
      </c>
      <c r="V65" s="280">
        <f t="shared" si="9"/>
        <v>75</v>
      </c>
      <c r="W65" s="280">
        <f t="shared" si="10"/>
        <v>24</v>
      </c>
      <c r="X65" s="280">
        <f t="shared" si="11"/>
        <v>0</v>
      </c>
      <c r="Y65" s="280">
        <f t="shared" si="12"/>
        <v>32</v>
      </c>
      <c r="Z65" s="280">
        <f t="shared" si="14"/>
        <v>0</v>
      </c>
      <c r="AA65" s="280">
        <f t="shared" si="13"/>
        <v>75</v>
      </c>
    </row>
    <row r="66" spans="1:27">
      <c r="A66" s="255">
        <v>63</v>
      </c>
      <c r="B66" s="255" t="s">
        <v>369</v>
      </c>
      <c r="C66" s="255" t="s">
        <v>21</v>
      </c>
      <c r="D66" s="255" t="s">
        <v>22</v>
      </c>
      <c r="E66" s="255" t="s">
        <v>370</v>
      </c>
      <c r="F66" s="255" t="s">
        <v>24</v>
      </c>
      <c r="G66" s="255">
        <v>18</v>
      </c>
      <c r="H66" s="255" t="s">
        <v>371</v>
      </c>
      <c r="I66" s="255" t="s">
        <v>372</v>
      </c>
      <c r="J66" s="255">
        <v>15218777949</v>
      </c>
      <c r="K66" s="255" t="s">
        <v>27</v>
      </c>
      <c r="L66" s="260">
        <v>44394</v>
      </c>
      <c r="M66" s="255" t="s">
        <v>373</v>
      </c>
      <c r="N66" s="255" t="s">
        <v>27</v>
      </c>
      <c r="O66" s="260">
        <v>44417</v>
      </c>
      <c r="P66" s="255" t="s">
        <v>373</v>
      </c>
      <c r="Q66" s="255" t="s">
        <v>30</v>
      </c>
      <c r="R66" s="255"/>
      <c r="S66" s="255"/>
      <c r="T66" s="265" t="str">
        <f t="array" ref="T66">VLOOKUP(D66&amp;E66,IF({1,0},'2021春'!$C$3:$C$4485&amp;'2021春'!$D$3:$D$4485,'2021春'!$H$3:$H$4485),2,0)</f>
        <v>451229200212081231</v>
      </c>
      <c r="U66" s="279" t="s">
        <v>374</v>
      </c>
      <c r="V66" s="280">
        <f t="shared" si="9"/>
        <v>67</v>
      </c>
      <c r="W66" s="280">
        <f t="shared" si="10"/>
        <v>18</v>
      </c>
      <c r="X66" s="280">
        <f t="shared" si="11"/>
        <v>1</v>
      </c>
      <c r="Y66" s="280">
        <f t="shared" si="12"/>
        <v>45</v>
      </c>
      <c r="Z66" s="280">
        <f t="shared" si="14"/>
        <v>0</v>
      </c>
      <c r="AA66" s="280">
        <f t="shared" si="13"/>
        <v>68</v>
      </c>
    </row>
    <row r="67" spans="1:27">
      <c r="A67" s="255">
        <v>64</v>
      </c>
      <c r="B67" s="255" t="s">
        <v>375</v>
      </c>
      <c r="C67" s="255" t="s">
        <v>21</v>
      </c>
      <c r="D67" s="255" t="s">
        <v>22</v>
      </c>
      <c r="E67" s="255" t="s">
        <v>376</v>
      </c>
      <c r="F67" s="255" t="s">
        <v>24</v>
      </c>
      <c r="G67" s="255">
        <v>19</v>
      </c>
      <c r="H67" s="255" t="s">
        <v>377</v>
      </c>
      <c r="I67" s="255" t="s">
        <v>378</v>
      </c>
      <c r="J67" s="255">
        <v>13768280347</v>
      </c>
      <c r="K67" s="255" t="s">
        <v>27</v>
      </c>
      <c r="L67" s="260">
        <v>44394</v>
      </c>
      <c r="M67" s="255" t="s">
        <v>373</v>
      </c>
      <c r="N67" s="255" t="s">
        <v>27</v>
      </c>
      <c r="O67" s="260">
        <v>44417</v>
      </c>
      <c r="P67" s="255" t="s">
        <v>373</v>
      </c>
      <c r="Q67" s="255" t="s">
        <v>30</v>
      </c>
      <c r="R67" s="255"/>
      <c r="S67" s="255"/>
      <c r="T67" s="265" t="str">
        <f t="array" ref="T67">VLOOKUP(D67&amp;E67,IF({1,0},'2021春'!$C$3:$C$4485&amp;'2021春'!$D$3:$D$4485,'2021春'!$H$3:$H$4485),2,0)</f>
        <v>45273120020801241X</v>
      </c>
      <c r="U67" s="279" t="s">
        <v>379</v>
      </c>
      <c r="V67" s="280">
        <f t="shared" si="9"/>
        <v>76</v>
      </c>
      <c r="W67" s="280">
        <f t="shared" si="10"/>
        <v>23</v>
      </c>
      <c r="X67" s="280">
        <f t="shared" si="11"/>
        <v>0</v>
      </c>
      <c r="Y67" s="280">
        <f t="shared" si="12"/>
        <v>53</v>
      </c>
      <c r="Z67" s="280">
        <f t="shared" si="14"/>
        <v>0</v>
      </c>
      <c r="AA67" s="280">
        <f t="shared" si="13"/>
        <v>76</v>
      </c>
    </row>
    <row r="68" spans="1:27">
      <c r="A68" s="255">
        <v>65</v>
      </c>
      <c r="B68" s="255" t="s">
        <v>380</v>
      </c>
      <c r="C68" s="255" t="s">
        <v>21</v>
      </c>
      <c r="D68" s="255" t="s">
        <v>22</v>
      </c>
      <c r="E68" s="255" t="s">
        <v>381</v>
      </c>
      <c r="F68" s="255" t="s">
        <v>24</v>
      </c>
      <c r="G68" s="255">
        <v>19</v>
      </c>
      <c r="H68" s="255" t="s">
        <v>382</v>
      </c>
      <c r="I68" s="255" t="s">
        <v>383</v>
      </c>
      <c r="J68" s="255">
        <v>18378897963</v>
      </c>
      <c r="K68" s="255" t="s">
        <v>27</v>
      </c>
      <c r="L68" s="260">
        <v>44331</v>
      </c>
      <c r="M68" s="255" t="s">
        <v>28</v>
      </c>
      <c r="N68" s="255" t="s">
        <v>27</v>
      </c>
      <c r="O68" s="260">
        <v>44368</v>
      </c>
      <c r="P68" s="255" t="s">
        <v>28</v>
      </c>
      <c r="Q68" s="255" t="s">
        <v>30</v>
      </c>
      <c r="R68" s="255"/>
      <c r="S68" s="255"/>
      <c r="T68" s="265" t="str">
        <f t="array" ref="T68">VLOOKUP(D68&amp;E68,IF({1,0},'2021春'!$C$3:$C$4485&amp;'2021春'!$D$3:$D$4485,'2021春'!$H$3:$H$4485),2,0)</f>
        <v>452731200203015419</v>
      </c>
      <c r="U68" s="279" t="s">
        <v>384</v>
      </c>
      <c r="V68" s="280">
        <f t="shared" si="9"/>
        <v>76</v>
      </c>
      <c r="W68" s="280">
        <f t="shared" si="10"/>
        <v>28</v>
      </c>
      <c r="X68" s="280">
        <f t="shared" si="11"/>
        <v>0</v>
      </c>
      <c r="Y68" s="280">
        <f t="shared" si="12"/>
        <v>48</v>
      </c>
      <c r="Z68" s="280">
        <f t="shared" si="14"/>
        <v>0</v>
      </c>
      <c r="AA68" s="280">
        <f t="shared" si="13"/>
        <v>76</v>
      </c>
    </row>
    <row r="69" spans="1:27">
      <c r="A69" s="255">
        <v>66</v>
      </c>
      <c r="B69" s="255" t="s">
        <v>385</v>
      </c>
      <c r="C69" s="255" t="s">
        <v>21</v>
      </c>
      <c r="D69" s="255" t="s">
        <v>186</v>
      </c>
      <c r="E69" s="255" t="s">
        <v>386</v>
      </c>
      <c r="F69" s="255" t="s">
        <v>24</v>
      </c>
      <c r="G69" s="255">
        <v>20</v>
      </c>
      <c r="H69" s="255" t="s">
        <v>387</v>
      </c>
      <c r="I69" s="255" t="s">
        <v>388</v>
      </c>
      <c r="J69" s="255">
        <v>13557887887</v>
      </c>
      <c r="K69" s="255" t="s">
        <v>27</v>
      </c>
      <c r="L69" s="260"/>
      <c r="M69" s="255"/>
      <c r="N69" s="255" t="s">
        <v>27</v>
      </c>
      <c r="O69" s="260"/>
      <c r="P69" s="255"/>
      <c r="Q69" s="255" t="s">
        <v>30</v>
      </c>
      <c r="R69" s="255"/>
      <c r="S69" s="255"/>
      <c r="T69" s="265" t="str">
        <f t="array" ref="T69">VLOOKUP(D69&amp;E69,IF({1,0},'2021春'!$C$3:$C$4485&amp;'2021春'!$D$3:$D$4485,'2021春'!$H$3:$H$4485),2,0)</f>
        <v>451229200106122116</v>
      </c>
      <c r="U69" s="279" t="s">
        <v>389</v>
      </c>
      <c r="V69" s="280">
        <f t="shared" si="9"/>
        <v>78</v>
      </c>
      <c r="W69" s="280">
        <f t="shared" si="10"/>
        <v>32</v>
      </c>
      <c r="X69" s="280">
        <f t="shared" si="11"/>
        <v>0</v>
      </c>
      <c r="Y69" s="280">
        <f t="shared" si="12"/>
        <v>46</v>
      </c>
      <c r="Z69" s="280">
        <f t="shared" si="14"/>
        <v>0</v>
      </c>
      <c r="AA69" s="280">
        <f t="shared" si="13"/>
        <v>78</v>
      </c>
    </row>
    <row r="70" spans="1:27">
      <c r="A70" s="255">
        <v>67</v>
      </c>
      <c r="B70" s="255" t="s">
        <v>390</v>
      </c>
      <c r="C70" s="255" t="s">
        <v>21</v>
      </c>
      <c r="D70" s="255" t="s">
        <v>186</v>
      </c>
      <c r="E70" s="255" t="s">
        <v>391</v>
      </c>
      <c r="F70" s="255" t="s">
        <v>24</v>
      </c>
      <c r="G70" s="255">
        <v>18</v>
      </c>
      <c r="H70" s="255" t="s">
        <v>392</v>
      </c>
      <c r="I70" s="255" t="s">
        <v>393</v>
      </c>
      <c r="J70" s="255">
        <v>13481027507</v>
      </c>
      <c r="K70" s="255" t="s">
        <v>27</v>
      </c>
      <c r="L70" s="260"/>
      <c r="M70" s="255"/>
      <c r="N70" s="255" t="s">
        <v>27</v>
      </c>
      <c r="O70" s="260"/>
      <c r="P70" s="255"/>
      <c r="Q70" s="255" t="s">
        <v>30</v>
      </c>
      <c r="R70" s="255"/>
      <c r="S70" s="255"/>
      <c r="T70" s="265" t="str">
        <f t="array" ref="T70">VLOOKUP(D70&amp;E70,IF({1,0},'2021春'!$C$3:$C$4485&amp;'2021春'!$D$3:$D$4485,'2021春'!$H$3:$H$4485),2,0)</f>
        <v>452731200307024512</v>
      </c>
      <c r="U70" s="279" t="s">
        <v>394</v>
      </c>
      <c r="V70" s="280">
        <f t="shared" si="9"/>
        <v>73</v>
      </c>
      <c r="W70" s="280">
        <f t="shared" si="10"/>
        <v>22</v>
      </c>
      <c r="X70" s="280">
        <f t="shared" si="11"/>
        <v>0</v>
      </c>
      <c r="Y70" s="280">
        <f t="shared" si="12"/>
        <v>51</v>
      </c>
      <c r="Z70" s="280">
        <f t="shared" si="14"/>
        <v>0</v>
      </c>
      <c r="AA70" s="280">
        <f t="shared" si="13"/>
        <v>73</v>
      </c>
    </row>
    <row r="71" spans="1:27">
      <c r="A71" s="255">
        <v>68</v>
      </c>
      <c r="B71" s="255" t="s">
        <v>395</v>
      </c>
      <c r="C71" s="255" t="s">
        <v>21</v>
      </c>
      <c r="D71" s="255" t="s">
        <v>186</v>
      </c>
      <c r="E71" s="255" t="s">
        <v>396</v>
      </c>
      <c r="F71" s="255" t="s">
        <v>24</v>
      </c>
      <c r="G71" s="255">
        <v>18</v>
      </c>
      <c r="H71" s="255" t="s">
        <v>397</v>
      </c>
      <c r="I71" s="255" t="s">
        <v>398</v>
      </c>
      <c r="J71" s="255">
        <v>17807836210</v>
      </c>
      <c r="K71" s="255" t="s">
        <v>27</v>
      </c>
      <c r="L71" s="260"/>
      <c r="M71" s="255"/>
      <c r="N71" s="255" t="s">
        <v>27</v>
      </c>
      <c r="O71" s="260"/>
      <c r="P71" s="255"/>
      <c r="Q71" s="255" t="s">
        <v>30</v>
      </c>
      <c r="R71" s="255"/>
      <c r="S71" s="255"/>
      <c r="T71" s="265" t="str">
        <f t="array" ref="T71">VLOOKUP(D71&amp;E71,IF({1,0},'2021春'!$C$3:$C$4485&amp;'2021春'!$D$3:$D$4485,'2021春'!$H$3:$H$4485),2,0)</f>
        <v>452731200304100612</v>
      </c>
      <c r="U71" s="279" t="s">
        <v>399</v>
      </c>
      <c r="V71" s="280">
        <f t="shared" si="9"/>
        <v>76</v>
      </c>
      <c r="W71" s="280">
        <f t="shared" si="10"/>
        <v>33</v>
      </c>
      <c r="X71" s="280">
        <f t="shared" si="11"/>
        <v>0</v>
      </c>
      <c r="Y71" s="280">
        <f t="shared" si="12"/>
        <v>42</v>
      </c>
      <c r="Z71" s="280">
        <f t="shared" si="14"/>
        <v>0</v>
      </c>
      <c r="AA71" s="280">
        <f t="shared" si="13"/>
        <v>76</v>
      </c>
    </row>
    <row r="72" spans="1:27">
      <c r="A72" s="255">
        <v>69</v>
      </c>
      <c r="B72" s="255" t="s">
        <v>400</v>
      </c>
      <c r="C72" s="255" t="s">
        <v>21</v>
      </c>
      <c r="D72" s="255" t="s">
        <v>186</v>
      </c>
      <c r="E72" s="255" t="s">
        <v>401</v>
      </c>
      <c r="F72" s="255" t="s">
        <v>24</v>
      </c>
      <c r="G72" s="255">
        <v>19</v>
      </c>
      <c r="H72" s="255" t="s">
        <v>402</v>
      </c>
      <c r="I72" s="255" t="s">
        <v>403</v>
      </c>
      <c r="J72" s="255">
        <v>18249919039</v>
      </c>
      <c r="K72" s="255" t="s">
        <v>27</v>
      </c>
      <c r="L72" s="260"/>
      <c r="M72" s="255"/>
      <c r="N72" s="255" t="s">
        <v>27</v>
      </c>
      <c r="O72" s="260"/>
      <c r="P72" s="255"/>
      <c r="Q72" s="255" t="s">
        <v>30</v>
      </c>
      <c r="R72" s="255"/>
      <c r="S72" s="255"/>
      <c r="T72" s="265" t="str">
        <f t="array" ref="T72">VLOOKUP(D72&amp;E72,IF({1,0},'2021春'!$C$3:$C$4485&amp;'2021春'!$D$3:$D$4485,'2021春'!$H$3:$H$4485),2,0)</f>
        <v>452731200203105414</v>
      </c>
      <c r="U72" s="279" t="s">
        <v>404</v>
      </c>
      <c r="V72" s="280">
        <f t="shared" si="9"/>
        <v>77</v>
      </c>
      <c r="W72" s="280">
        <f t="shared" si="10"/>
        <v>31</v>
      </c>
      <c r="X72" s="280">
        <f t="shared" si="11"/>
        <v>0</v>
      </c>
      <c r="Y72" s="280">
        <f t="shared" si="12"/>
        <v>46</v>
      </c>
      <c r="Z72" s="280">
        <f t="shared" si="14"/>
        <v>0</v>
      </c>
      <c r="AA72" s="280">
        <f t="shared" si="13"/>
        <v>77</v>
      </c>
    </row>
    <row r="73" spans="1:28">
      <c r="A73" s="255">
        <v>70</v>
      </c>
      <c r="B73" s="255" t="s">
        <v>405</v>
      </c>
      <c r="C73" s="255" t="s">
        <v>21</v>
      </c>
      <c r="D73" s="255" t="s">
        <v>186</v>
      </c>
      <c r="E73" s="255" t="s">
        <v>406</v>
      </c>
      <c r="F73" s="255" t="s">
        <v>24</v>
      </c>
      <c r="G73" s="255">
        <v>19</v>
      </c>
      <c r="H73" s="255" t="s">
        <v>407</v>
      </c>
      <c r="I73" s="255" t="s">
        <v>408</v>
      </c>
      <c r="J73" s="255" t="s">
        <v>409</v>
      </c>
      <c r="K73" s="255" t="s">
        <v>27</v>
      </c>
      <c r="L73" s="260"/>
      <c r="M73" s="255"/>
      <c r="N73" s="255" t="s">
        <v>27</v>
      </c>
      <c r="O73" s="260"/>
      <c r="P73" s="255"/>
      <c r="Q73" s="255" t="s">
        <v>30</v>
      </c>
      <c r="R73" s="255"/>
      <c r="S73" s="255"/>
      <c r="T73" s="265" t="str">
        <f t="array" ref="T73">VLOOKUP(D73&amp;E73,IF({1,0},'2021春'!$C$3:$C$4485&amp;'2021春'!$D$3:$D$4485,'2021春'!$H$3:$H$4485),2,0)</f>
        <v>452731200110183915</v>
      </c>
      <c r="U73" s="279" t="s">
        <v>410</v>
      </c>
      <c r="V73" s="280">
        <f>SUM(V52:V72)</f>
        <v>1518</v>
      </c>
      <c r="W73" s="280">
        <f>SUM(W52:W72)</f>
        <v>536</v>
      </c>
      <c r="X73" s="280">
        <f>SUM(X52:X72)</f>
        <v>8</v>
      </c>
      <c r="Y73" s="280">
        <f>SUM(Y52:Y72)</f>
        <v>883</v>
      </c>
      <c r="Z73" s="280">
        <f t="shared" si="14"/>
        <v>0</v>
      </c>
      <c r="AA73" s="280">
        <f>SUM(AA52:AA72)</f>
        <v>1526</v>
      </c>
      <c r="AB73" s="252" t="s">
        <v>411</v>
      </c>
    </row>
    <row r="74" spans="1:27">
      <c r="A74" s="255">
        <v>71</v>
      </c>
      <c r="B74" s="255" t="s">
        <v>412</v>
      </c>
      <c r="C74" s="255" t="s">
        <v>21</v>
      </c>
      <c r="D74" s="255" t="s">
        <v>186</v>
      </c>
      <c r="E74" s="255" t="s">
        <v>413</v>
      </c>
      <c r="F74" s="255" t="s">
        <v>24</v>
      </c>
      <c r="G74" s="255">
        <v>19</v>
      </c>
      <c r="H74" s="255" t="s">
        <v>414</v>
      </c>
      <c r="I74" s="255" t="s">
        <v>415</v>
      </c>
      <c r="J74" s="255">
        <v>15277849925</v>
      </c>
      <c r="K74" s="255" t="s">
        <v>27</v>
      </c>
      <c r="L74" s="260"/>
      <c r="M74" s="255"/>
      <c r="N74" s="255" t="s">
        <v>27</v>
      </c>
      <c r="O74" s="260"/>
      <c r="P74" s="255"/>
      <c r="Q74" s="255" t="s">
        <v>30</v>
      </c>
      <c r="R74" s="255"/>
      <c r="S74" s="255"/>
      <c r="T74" s="265" t="str">
        <f t="array" ref="T74">VLOOKUP(D74&amp;E74,IF({1,0},'2021春'!$C$3:$C$4485&amp;'2021春'!$D$3:$D$4485,'2021春'!$H$3:$H$4485),2,0)</f>
        <v>452731200204224212</v>
      </c>
      <c r="U74" s="279" t="s">
        <v>416</v>
      </c>
      <c r="V74" s="280">
        <f t="shared" si="9"/>
        <v>78</v>
      </c>
      <c r="W74" s="280">
        <f t="shared" si="10"/>
        <v>5</v>
      </c>
      <c r="X74" s="280">
        <f t="shared" si="11"/>
        <v>0</v>
      </c>
      <c r="Y74" s="280">
        <f t="shared" si="12"/>
        <v>73</v>
      </c>
      <c r="Z74" s="280">
        <f t="shared" si="14"/>
        <v>0</v>
      </c>
      <c r="AA74" s="280">
        <f t="shared" si="13"/>
        <v>78</v>
      </c>
    </row>
    <row r="75" spans="1:27">
      <c r="A75" s="255">
        <v>72</v>
      </c>
      <c r="B75" s="255" t="s">
        <v>417</v>
      </c>
      <c r="C75" s="255" t="s">
        <v>21</v>
      </c>
      <c r="D75" s="255" t="s">
        <v>186</v>
      </c>
      <c r="E75" s="255" t="s">
        <v>418</v>
      </c>
      <c r="F75" s="255" t="s">
        <v>24</v>
      </c>
      <c r="G75" s="255">
        <v>18</v>
      </c>
      <c r="H75" s="255" t="s">
        <v>419</v>
      </c>
      <c r="I75" s="255" t="s">
        <v>420</v>
      </c>
      <c r="J75" s="255">
        <v>15977863809</v>
      </c>
      <c r="K75" s="255" t="s">
        <v>27</v>
      </c>
      <c r="L75" s="260"/>
      <c r="M75" s="255"/>
      <c r="N75" s="255" t="s">
        <v>27</v>
      </c>
      <c r="O75" s="260"/>
      <c r="P75" s="255"/>
      <c r="Q75" s="255" t="s">
        <v>30</v>
      </c>
      <c r="R75" s="255"/>
      <c r="S75" s="255"/>
      <c r="T75" s="265" t="str">
        <f t="array" ref="T75">VLOOKUP(D75&amp;E75,IF({1,0},'2021春'!$C$3:$C$4485&amp;'2021春'!$D$3:$D$4485,'2021春'!$H$3:$H$4485),2,0)</f>
        <v>452731200212181830</v>
      </c>
      <c r="U75" s="279" t="s">
        <v>421</v>
      </c>
      <c r="V75" s="280">
        <f t="shared" si="9"/>
        <v>69</v>
      </c>
      <c r="W75" s="280">
        <f t="shared" si="10"/>
        <v>9</v>
      </c>
      <c r="X75" s="280">
        <f t="shared" si="11"/>
        <v>0</v>
      </c>
      <c r="Y75" s="280">
        <f t="shared" si="12"/>
        <v>59</v>
      </c>
      <c r="Z75" s="280">
        <f t="shared" si="14"/>
        <v>0</v>
      </c>
      <c r="AA75" s="280">
        <f t="shared" si="13"/>
        <v>69</v>
      </c>
    </row>
    <row r="76" spans="1:27">
      <c r="A76" s="255">
        <v>73</v>
      </c>
      <c r="B76" s="255" t="s">
        <v>422</v>
      </c>
      <c r="C76" s="255" t="s">
        <v>21</v>
      </c>
      <c r="D76" s="255" t="s">
        <v>186</v>
      </c>
      <c r="E76" s="255" t="s">
        <v>423</v>
      </c>
      <c r="F76" s="255" t="s">
        <v>24</v>
      </c>
      <c r="G76" s="255">
        <v>18</v>
      </c>
      <c r="H76" s="255" t="s">
        <v>424</v>
      </c>
      <c r="I76" s="255" t="s">
        <v>425</v>
      </c>
      <c r="J76" s="255">
        <v>15177891868</v>
      </c>
      <c r="K76" s="255" t="s">
        <v>27</v>
      </c>
      <c r="L76" s="260"/>
      <c r="M76" s="255"/>
      <c r="N76" s="255" t="s">
        <v>27</v>
      </c>
      <c r="O76" s="260"/>
      <c r="P76" s="255"/>
      <c r="Q76" s="255" t="s">
        <v>30</v>
      </c>
      <c r="R76" s="255"/>
      <c r="S76" s="255"/>
      <c r="T76" s="265" t="str">
        <f t="array" ref="T76">VLOOKUP(D76&amp;E76,IF({1,0},'2021春'!$C$3:$C$4485&amp;'2021春'!$D$3:$D$4485,'2021春'!$H$3:$H$4485),2,0)</f>
        <v>452701200211062719</v>
      </c>
      <c r="U76" s="279" t="s">
        <v>426</v>
      </c>
      <c r="V76" s="280">
        <f t="shared" si="9"/>
        <v>71</v>
      </c>
      <c r="W76" s="280">
        <f t="shared" si="10"/>
        <v>9</v>
      </c>
      <c r="X76" s="280">
        <f t="shared" si="11"/>
        <v>0</v>
      </c>
      <c r="Y76" s="280">
        <f t="shared" si="12"/>
        <v>34</v>
      </c>
      <c r="Z76" s="280">
        <f t="shared" si="14"/>
        <v>0</v>
      </c>
      <c r="AA76" s="280">
        <f t="shared" si="13"/>
        <v>71</v>
      </c>
    </row>
    <row r="77" spans="1:27">
      <c r="A77" s="255">
        <v>74</v>
      </c>
      <c r="B77" s="255" t="s">
        <v>427</v>
      </c>
      <c r="C77" s="255" t="s">
        <v>21</v>
      </c>
      <c r="D77" s="255" t="s">
        <v>186</v>
      </c>
      <c r="E77" s="255" t="s">
        <v>428</v>
      </c>
      <c r="F77" s="255" t="s">
        <v>24</v>
      </c>
      <c r="G77" s="255">
        <v>19</v>
      </c>
      <c r="H77" s="255" t="s">
        <v>429</v>
      </c>
      <c r="I77" s="255" t="s">
        <v>430</v>
      </c>
      <c r="J77" s="255">
        <v>15878821603</v>
      </c>
      <c r="K77" s="255" t="s">
        <v>27</v>
      </c>
      <c r="L77" s="260"/>
      <c r="M77" s="255"/>
      <c r="N77" s="255" t="s">
        <v>27</v>
      </c>
      <c r="O77" s="260"/>
      <c r="P77" s="255"/>
      <c r="Q77" s="255" t="s">
        <v>30</v>
      </c>
      <c r="R77" s="255"/>
      <c r="S77" s="255"/>
      <c r="T77" s="265" t="str">
        <f t="array" ref="T77">VLOOKUP(D77&amp;E77,IF({1,0},'2021春'!$C$3:$C$4485&amp;'2021春'!$D$3:$D$4485,'2021春'!$H$3:$H$4485),2,0)</f>
        <v>451229200111172716</v>
      </c>
      <c r="U77" s="279" t="s">
        <v>431</v>
      </c>
      <c r="V77" s="280">
        <f t="shared" si="9"/>
        <v>69</v>
      </c>
      <c r="W77" s="280">
        <f t="shared" si="10"/>
        <v>18</v>
      </c>
      <c r="X77" s="280">
        <f t="shared" si="11"/>
        <v>0</v>
      </c>
      <c r="Y77" s="280">
        <f t="shared" si="12"/>
        <v>51</v>
      </c>
      <c r="Z77" s="280">
        <f t="shared" si="14"/>
        <v>0</v>
      </c>
      <c r="AA77" s="280">
        <f t="shared" si="13"/>
        <v>69</v>
      </c>
    </row>
    <row r="78" spans="1:27">
      <c r="A78" s="255">
        <v>75</v>
      </c>
      <c r="B78" s="255" t="s">
        <v>432</v>
      </c>
      <c r="C78" s="255" t="s">
        <v>21</v>
      </c>
      <c r="D78" s="255" t="s">
        <v>186</v>
      </c>
      <c r="E78" s="255" t="s">
        <v>433</v>
      </c>
      <c r="F78" s="255" t="s">
        <v>24</v>
      </c>
      <c r="G78" s="255">
        <v>19</v>
      </c>
      <c r="H78" s="255" t="s">
        <v>434</v>
      </c>
      <c r="I78" s="255" t="s">
        <v>435</v>
      </c>
      <c r="J78" s="255">
        <v>15277782862</v>
      </c>
      <c r="K78" s="255" t="s">
        <v>27</v>
      </c>
      <c r="L78" s="260"/>
      <c r="M78" s="255"/>
      <c r="N78" s="255" t="s">
        <v>27</v>
      </c>
      <c r="O78" s="260"/>
      <c r="P78" s="255"/>
      <c r="Q78" s="255" t="s">
        <v>30</v>
      </c>
      <c r="R78" s="255"/>
      <c r="S78" s="255"/>
      <c r="T78" s="265" t="str">
        <f t="array" ref="T78">VLOOKUP(D78&amp;E78,IF({1,0},'2021春'!$C$3:$C$4485&amp;'2021春'!$D$3:$D$4485,'2021春'!$H$3:$H$4485),2,0)</f>
        <v>451229200206250019</v>
      </c>
      <c r="U78" s="279" t="s">
        <v>436</v>
      </c>
      <c r="V78" s="280">
        <f t="shared" si="9"/>
        <v>64</v>
      </c>
      <c r="W78" s="280">
        <f t="shared" si="10"/>
        <v>8</v>
      </c>
      <c r="X78" s="280">
        <f t="shared" si="11"/>
        <v>0</v>
      </c>
      <c r="Y78" s="280">
        <f t="shared" si="12"/>
        <v>0</v>
      </c>
      <c r="Z78" s="280">
        <f t="shared" si="14"/>
        <v>0</v>
      </c>
      <c r="AA78" s="280">
        <f t="shared" si="13"/>
        <v>64</v>
      </c>
    </row>
    <row r="79" spans="1:27">
      <c r="A79" s="255">
        <v>76</v>
      </c>
      <c r="B79" s="255" t="s">
        <v>437</v>
      </c>
      <c r="C79" s="255" t="s">
        <v>21</v>
      </c>
      <c r="D79" s="255" t="s">
        <v>186</v>
      </c>
      <c r="E79" s="255" t="s">
        <v>438</v>
      </c>
      <c r="F79" s="255" t="s">
        <v>24</v>
      </c>
      <c r="G79" s="255">
        <v>17</v>
      </c>
      <c r="H79" s="255" t="s">
        <v>439</v>
      </c>
      <c r="I79" s="255" t="s">
        <v>440</v>
      </c>
      <c r="J79" s="255">
        <v>14777661247</v>
      </c>
      <c r="K79" s="255" t="s">
        <v>27</v>
      </c>
      <c r="L79" s="260"/>
      <c r="M79" s="255"/>
      <c r="N79" s="255" t="s">
        <v>30</v>
      </c>
      <c r="O79" s="260"/>
      <c r="P79" s="255"/>
      <c r="Q79" s="255" t="s">
        <v>30</v>
      </c>
      <c r="R79" s="255"/>
      <c r="S79" s="255"/>
      <c r="T79" s="265" t="str">
        <f t="array" ref="T79">VLOOKUP(D79&amp;E79,IF({1,0},'2021春'!$C$3:$C$4485&amp;'2021春'!$D$3:$D$4485,'2021春'!$H$3:$H$4485),2,0)</f>
        <v>452731200310205410</v>
      </c>
      <c r="U79" s="279" t="s">
        <v>441</v>
      </c>
      <c r="V79" s="280">
        <f t="shared" si="9"/>
        <v>73</v>
      </c>
      <c r="W79" s="280">
        <f t="shared" si="10"/>
        <v>10</v>
      </c>
      <c r="X79" s="280">
        <f t="shared" si="11"/>
        <v>1</v>
      </c>
      <c r="Y79" s="280">
        <f t="shared" si="12"/>
        <v>2</v>
      </c>
      <c r="Z79" s="280">
        <f t="shared" si="14"/>
        <v>0</v>
      </c>
      <c r="AA79" s="280">
        <f t="shared" si="13"/>
        <v>74</v>
      </c>
    </row>
    <row r="80" spans="1:27">
      <c r="A80" s="255">
        <v>77</v>
      </c>
      <c r="B80" s="255" t="s">
        <v>442</v>
      </c>
      <c r="C80" s="255" t="s">
        <v>21</v>
      </c>
      <c r="D80" s="255" t="s">
        <v>186</v>
      </c>
      <c r="E80" s="255" t="s">
        <v>443</v>
      </c>
      <c r="F80" s="255" t="s">
        <v>24</v>
      </c>
      <c r="G80" s="255">
        <v>18</v>
      </c>
      <c r="H80" s="255" t="s">
        <v>444</v>
      </c>
      <c r="I80" s="255" t="s">
        <v>445</v>
      </c>
      <c r="J80" s="255">
        <v>13481848304</v>
      </c>
      <c r="K80" s="255" t="s">
        <v>27</v>
      </c>
      <c r="L80" s="260"/>
      <c r="M80" s="255"/>
      <c r="N80" s="255" t="s">
        <v>30</v>
      </c>
      <c r="O80" s="260"/>
      <c r="P80" s="255"/>
      <c r="Q80" s="255" t="s">
        <v>30</v>
      </c>
      <c r="R80" s="255"/>
      <c r="S80" s="255"/>
      <c r="T80" s="265" t="str">
        <f t="array" ref="T80">VLOOKUP(D80&amp;E80,IF({1,0},'2021春'!$C$3:$C$4485&amp;'2021春'!$D$3:$D$4485,'2021春'!$H$3:$H$4485),2,0)</f>
        <v>452731200302084217</v>
      </c>
      <c r="U80" s="279" t="s">
        <v>446</v>
      </c>
      <c r="V80" s="280">
        <f t="shared" si="9"/>
        <v>73</v>
      </c>
      <c r="W80" s="280">
        <f t="shared" si="10"/>
        <v>12</v>
      </c>
      <c r="X80" s="280">
        <f t="shared" si="11"/>
        <v>0</v>
      </c>
      <c r="Y80" s="280">
        <f t="shared" si="12"/>
        <v>61</v>
      </c>
      <c r="Z80" s="280">
        <f t="shared" si="14"/>
        <v>0</v>
      </c>
      <c r="AA80" s="280">
        <f t="shared" si="13"/>
        <v>73</v>
      </c>
    </row>
    <row r="81" spans="1:27">
      <c r="A81" s="255">
        <v>78</v>
      </c>
      <c r="B81" s="255" t="s">
        <v>447</v>
      </c>
      <c r="C81" s="255" t="s">
        <v>21</v>
      </c>
      <c r="D81" s="255" t="s">
        <v>186</v>
      </c>
      <c r="E81" s="255" t="s">
        <v>448</v>
      </c>
      <c r="F81" s="255" t="s">
        <v>24</v>
      </c>
      <c r="G81" s="255">
        <v>18</v>
      </c>
      <c r="H81" s="255" t="s">
        <v>449</v>
      </c>
      <c r="I81" s="255" t="s">
        <v>450</v>
      </c>
      <c r="J81" s="255">
        <v>15878822746</v>
      </c>
      <c r="K81" s="255" t="s">
        <v>27</v>
      </c>
      <c r="L81" s="260"/>
      <c r="M81" s="255"/>
      <c r="N81" s="255" t="s">
        <v>27</v>
      </c>
      <c r="O81" s="260"/>
      <c r="P81" s="255"/>
      <c r="Q81" s="255" t="s">
        <v>30</v>
      </c>
      <c r="R81" s="255"/>
      <c r="S81" s="255"/>
      <c r="T81" s="265" t="str">
        <f t="array" ref="T81">VLOOKUP(D81&amp;E81,IF({1,0},'2021春'!$C$3:$C$4485&amp;'2021春'!$D$3:$D$4485,'2021春'!$H$3:$H$4485),2,0)</f>
        <v>452731200212240917</v>
      </c>
      <c r="U81" s="279" t="s">
        <v>451</v>
      </c>
      <c r="V81" s="280">
        <f t="shared" si="9"/>
        <v>71</v>
      </c>
      <c r="W81" s="280">
        <f t="shared" si="10"/>
        <v>14</v>
      </c>
      <c r="X81" s="280">
        <f t="shared" si="11"/>
        <v>0</v>
      </c>
      <c r="Y81" s="280">
        <f t="shared" si="12"/>
        <v>3</v>
      </c>
      <c r="Z81" s="280">
        <f t="shared" si="14"/>
        <v>0</v>
      </c>
      <c r="AA81" s="280">
        <f t="shared" si="13"/>
        <v>71</v>
      </c>
    </row>
    <row r="82" spans="1:27">
      <c r="A82" s="255">
        <v>79</v>
      </c>
      <c r="B82" s="255" t="s">
        <v>452</v>
      </c>
      <c r="C82" s="255" t="s">
        <v>21</v>
      </c>
      <c r="D82" s="255" t="s">
        <v>186</v>
      </c>
      <c r="E82" s="255" t="s">
        <v>453</v>
      </c>
      <c r="F82" s="255" t="s">
        <v>24</v>
      </c>
      <c r="G82" s="255">
        <v>18</v>
      </c>
      <c r="H82" s="255" t="s">
        <v>454</v>
      </c>
      <c r="I82" s="255" t="s">
        <v>455</v>
      </c>
      <c r="J82" s="255">
        <v>15977888960</v>
      </c>
      <c r="K82" s="255" t="s">
        <v>27</v>
      </c>
      <c r="L82" s="260"/>
      <c r="M82" s="255"/>
      <c r="N82" s="255" t="s">
        <v>27</v>
      </c>
      <c r="O82" s="260"/>
      <c r="P82" s="255"/>
      <c r="Q82" s="255" t="s">
        <v>30</v>
      </c>
      <c r="R82" s="255"/>
      <c r="S82" s="255"/>
      <c r="T82" s="265" t="str">
        <f t="array" ref="T82">VLOOKUP(D82&amp;E82,IF({1,0},'2021春'!$C$3:$C$4485&amp;'2021春'!$D$3:$D$4485,'2021春'!$H$3:$H$4485),2,0)</f>
        <v>450102200305062033</v>
      </c>
      <c r="U82" s="279" t="s">
        <v>456</v>
      </c>
      <c r="V82" s="280">
        <f t="shared" si="9"/>
        <v>75</v>
      </c>
      <c r="W82" s="280">
        <f t="shared" si="10"/>
        <v>13</v>
      </c>
      <c r="X82" s="280">
        <f t="shared" si="11"/>
        <v>0</v>
      </c>
      <c r="Y82" s="280">
        <f t="shared" si="12"/>
        <v>33</v>
      </c>
      <c r="Z82" s="280">
        <f t="shared" si="14"/>
        <v>0</v>
      </c>
      <c r="AA82" s="280">
        <f t="shared" si="13"/>
        <v>75</v>
      </c>
    </row>
    <row r="83" spans="1:27">
      <c r="A83" s="255">
        <v>80</v>
      </c>
      <c r="B83" s="255" t="s">
        <v>457</v>
      </c>
      <c r="C83" s="255" t="s">
        <v>21</v>
      </c>
      <c r="D83" s="255" t="s">
        <v>186</v>
      </c>
      <c r="E83" s="255" t="s">
        <v>458</v>
      </c>
      <c r="F83" s="255" t="s">
        <v>24</v>
      </c>
      <c r="G83" s="255">
        <v>18</v>
      </c>
      <c r="H83" s="255" t="s">
        <v>459</v>
      </c>
      <c r="I83" s="255" t="s">
        <v>460</v>
      </c>
      <c r="J83" s="255">
        <v>13768281579</v>
      </c>
      <c r="K83" s="255" t="s">
        <v>27</v>
      </c>
      <c r="L83" s="260"/>
      <c r="M83" s="255"/>
      <c r="N83" s="255" t="s">
        <v>27</v>
      </c>
      <c r="O83" s="260"/>
      <c r="P83" s="255"/>
      <c r="Q83" s="255" t="s">
        <v>30</v>
      </c>
      <c r="R83" s="255"/>
      <c r="S83" s="255"/>
      <c r="T83" s="265" t="str">
        <f t="array" ref="T83">VLOOKUP(D83&amp;E83,IF({1,0},'2021春'!$C$3:$C$4485&amp;'2021春'!$D$3:$D$4485,'2021春'!$H$3:$H$4485),2,0)</f>
        <v>452731200210113316</v>
      </c>
      <c r="U83" s="279" t="s">
        <v>461</v>
      </c>
      <c r="V83" s="280">
        <f t="shared" si="9"/>
        <v>70</v>
      </c>
      <c r="W83" s="280">
        <f t="shared" si="10"/>
        <v>5</v>
      </c>
      <c r="X83" s="280">
        <f t="shared" si="11"/>
        <v>0</v>
      </c>
      <c r="Y83" s="280">
        <f t="shared" si="12"/>
        <v>63</v>
      </c>
      <c r="Z83" s="280">
        <f t="shared" si="14"/>
        <v>0</v>
      </c>
      <c r="AA83" s="280">
        <f t="shared" si="13"/>
        <v>70</v>
      </c>
    </row>
    <row r="84" spans="1:27">
      <c r="A84" s="255">
        <v>81</v>
      </c>
      <c r="B84" s="255" t="s">
        <v>462</v>
      </c>
      <c r="C84" s="255" t="s">
        <v>21</v>
      </c>
      <c r="D84" s="255" t="s">
        <v>186</v>
      </c>
      <c r="E84" s="255" t="s">
        <v>463</v>
      </c>
      <c r="F84" s="255" t="s">
        <v>24</v>
      </c>
      <c r="G84" s="255">
        <v>18</v>
      </c>
      <c r="H84" s="255" t="s">
        <v>464</v>
      </c>
      <c r="I84" s="255" t="s">
        <v>465</v>
      </c>
      <c r="J84" s="255">
        <v>13737982707</v>
      </c>
      <c r="K84" s="255" t="s">
        <v>27</v>
      </c>
      <c r="L84" s="260"/>
      <c r="M84" s="255"/>
      <c r="N84" s="255" t="s">
        <v>27</v>
      </c>
      <c r="O84" s="260"/>
      <c r="P84" s="255"/>
      <c r="Q84" s="255" t="s">
        <v>30</v>
      </c>
      <c r="R84" s="255"/>
      <c r="S84" s="255"/>
      <c r="T84" s="265" t="str">
        <f t="array" ref="T84">VLOOKUP(D84&amp;E84,IF({1,0},'2021春'!$C$3:$C$4485&amp;'2021春'!$D$3:$D$4485,'2021春'!$H$3:$H$4485),2,0)</f>
        <v>452731200209163017</v>
      </c>
      <c r="U84" s="279" t="s">
        <v>466</v>
      </c>
      <c r="V84" s="280">
        <f t="shared" si="9"/>
        <v>59</v>
      </c>
      <c r="W84" s="280">
        <f t="shared" si="10"/>
        <v>8</v>
      </c>
      <c r="X84" s="280">
        <f t="shared" si="11"/>
        <v>0</v>
      </c>
      <c r="Y84" s="280">
        <f t="shared" si="12"/>
        <v>0</v>
      </c>
      <c r="Z84" s="280">
        <f t="shared" si="14"/>
        <v>0</v>
      </c>
      <c r="AA84" s="280">
        <f t="shared" si="13"/>
        <v>59</v>
      </c>
    </row>
    <row r="85" spans="1:27">
      <c r="A85" s="255">
        <v>82</v>
      </c>
      <c r="B85" s="255" t="s">
        <v>467</v>
      </c>
      <c r="C85" s="255" t="s">
        <v>21</v>
      </c>
      <c r="D85" s="255" t="s">
        <v>186</v>
      </c>
      <c r="E85" s="255" t="s">
        <v>468</v>
      </c>
      <c r="F85" s="255" t="s">
        <v>24</v>
      </c>
      <c r="G85" s="255">
        <v>20</v>
      </c>
      <c r="H85" s="255" t="s">
        <v>469</v>
      </c>
      <c r="I85" s="255" t="s">
        <v>470</v>
      </c>
      <c r="J85" s="255">
        <v>13481868663</v>
      </c>
      <c r="K85" s="255" t="s">
        <v>27</v>
      </c>
      <c r="L85" s="260"/>
      <c r="M85" s="255"/>
      <c r="N85" s="255" t="s">
        <v>27</v>
      </c>
      <c r="O85" s="260"/>
      <c r="P85" s="255"/>
      <c r="Q85" s="255" t="s">
        <v>30</v>
      </c>
      <c r="R85" s="255"/>
      <c r="S85" s="255"/>
      <c r="T85" s="265" t="str">
        <f t="array" ref="T85">VLOOKUP(D85&amp;E85,IF({1,0},'2021春'!$C$3:$C$4485&amp;'2021春'!$D$3:$D$4485,'2021春'!$H$3:$H$4485),2,0)</f>
        <v>452731200105303919</v>
      </c>
      <c r="U85" s="279" t="s">
        <v>471</v>
      </c>
      <c r="V85" s="280">
        <f t="shared" si="9"/>
        <v>74</v>
      </c>
      <c r="W85" s="280">
        <f t="shared" si="10"/>
        <v>13</v>
      </c>
      <c r="X85" s="280">
        <f t="shared" si="11"/>
        <v>0</v>
      </c>
      <c r="Y85" s="280">
        <f t="shared" si="12"/>
        <v>55</v>
      </c>
      <c r="Z85" s="280">
        <f t="shared" si="14"/>
        <v>0</v>
      </c>
      <c r="AA85" s="280">
        <f t="shared" si="13"/>
        <v>74</v>
      </c>
    </row>
    <row r="86" spans="1:27">
      <c r="A86" s="255">
        <v>83</v>
      </c>
      <c r="B86" s="255" t="s">
        <v>472</v>
      </c>
      <c r="C86" s="255" t="s">
        <v>21</v>
      </c>
      <c r="D86" s="255" t="s">
        <v>186</v>
      </c>
      <c r="E86" s="255" t="s">
        <v>473</v>
      </c>
      <c r="F86" s="255" t="s">
        <v>24</v>
      </c>
      <c r="G86" s="255">
        <v>19</v>
      </c>
      <c r="H86" s="255" t="s">
        <v>474</v>
      </c>
      <c r="I86" s="255" t="s">
        <v>475</v>
      </c>
      <c r="J86" s="255" t="s">
        <v>476</v>
      </c>
      <c r="K86" s="255" t="s">
        <v>27</v>
      </c>
      <c r="L86" s="260"/>
      <c r="M86" s="255"/>
      <c r="N86" s="255" t="s">
        <v>27</v>
      </c>
      <c r="O86" s="260"/>
      <c r="P86" s="255"/>
      <c r="Q86" s="255" t="s">
        <v>30</v>
      </c>
      <c r="R86" s="255"/>
      <c r="S86" s="255"/>
      <c r="T86" s="265" t="str">
        <f t="array" ref="T86">VLOOKUP(D86&amp;E86,IF({1,0},'2021春'!$C$3:$C$4485&amp;'2021春'!$D$3:$D$4485,'2021春'!$H$3:$H$4485),2,0)</f>
        <v>451229200201102711</v>
      </c>
      <c r="U86" s="279" t="s">
        <v>477</v>
      </c>
      <c r="V86" s="280">
        <f t="shared" si="9"/>
        <v>75</v>
      </c>
      <c r="W86" s="280">
        <f t="shared" si="10"/>
        <v>22</v>
      </c>
      <c r="X86" s="280">
        <f t="shared" si="11"/>
        <v>1</v>
      </c>
      <c r="Y86" s="280">
        <f t="shared" si="12"/>
        <v>54</v>
      </c>
      <c r="Z86" s="280">
        <f t="shared" si="14"/>
        <v>0</v>
      </c>
      <c r="AA86" s="280">
        <f t="shared" si="13"/>
        <v>76</v>
      </c>
    </row>
    <row r="87" spans="1:27">
      <c r="A87" s="255">
        <v>84</v>
      </c>
      <c r="B87" s="255" t="s">
        <v>478</v>
      </c>
      <c r="C87" s="255" t="s">
        <v>21</v>
      </c>
      <c r="D87" s="255" t="s">
        <v>186</v>
      </c>
      <c r="E87" s="255" t="s">
        <v>479</v>
      </c>
      <c r="F87" s="255" t="s">
        <v>24</v>
      </c>
      <c r="G87" s="255">
        <v>18</v>
      </c>
      <c r="H87" s="255" t="s">
        <v>480</v>
      </c>
      <c r="I87" s="255" t="s">
        <v>481</v>
      </c>
      <c r="J87" s="255">
        <v>15177387373</v>
      </c>
      <c r="K87" s="255" t="s">
        <v>27</v>
      </c>
      <c r="L87" s="260"/>
      <c r="M87" s="255"/>
      <c r="N87" s="255" t="s">
        <v>27</v>
      </c>
      <c r="O87" s="260"/>
      <c r="P87" s="255"/>
      <c r="Q87" s="255" t="s">
        <v>30</v>
      </c>
      <c r="R87" s="255"/>
      <c r="S87" s="255"/>
      <c r="T87" s="265" t="str">
        <f t="array" ref="T87">VLOOKUP(D87&amp;E87,IF({1,0},'2021春'!$C$3:$C$4485&amp;'2021春'!$D$3:$D$4485,'2021春'!$H$3:$H$4485),2,0)</f>
        <v>452731200211264212</v>
      </c>
      <c r="U87" s="279" t="s">
        <v>482</v>
      </c>
      <c r="V87" s="280">
        <f t="shared" si="9"/>
        <v>78</v>
      </c>
      <c r="W87" s="280">
        <f t="shared" si="10"/>
        <v>22</v>
      </c>
      <c r="X87" s="280">
        <f t="shared" si="11"/>
        <v>0</v>
      </c>
      <c r="Y87" s="280">
        <f t="shared" si="12"/>
        <v>39</v>
      </c>
      <c r="Z87" s="280">
        <f t="shared" si="14"/>
        <v>0</v>
      </c>
      <c r="AA87" s="280">
        <f t="shared" si="13"/>
        <v>78</v>
      </c>
    </row>
    <row r="88" spans="1:27">
      <c r="A88" s="255">
        <v>85</v>
      </c>
      <c r="B88" s="255" t="s">
        <v>483</v>
      </c>
      <c r="C88" s="255" t="s">
        <v>21</v>
      </c>
      <c r="D88" s="255" t="s">
        <v>186</v>
      </c>
      <c r="E88" s="255" t="s">
        <v>484</v>
      </c>
      <c r="F88" s="255" t="s">
        <v>24</v>
      </c>
      <c r="G88" s="255">
        <v>18</v>
      </c>
      <c r="H88" s="255" t="s">
        <v>485</v>
      </c>
      <c r="I88" s="255" t="s">
        <v>486</v>
      </c>
      <c r="J88" s="255">
        <v>15977839517</v>
      </c>
      <c r="K88" s="255" t="s">
        <v>27</v>
      </c>
      <c r="L88" s="260"/>
      <c r="M88" s="255"/>
      <c r="N88" s="255" t="s">
        <v>30</v>
      </c>
      <c r="O88" s="260"/>
      <c r="P88" s="255"/>
      <c r="Q88" s="255" t="s">
        <v>30</v>
      </c>
      <c r="R88" s="255"/>
      <c r="S88" s="255"/>
      <c r="T88" s="265" t="str">
        <f t="array" ref="T88">VLOOKUP(D88&amp;E88,IF({1,0},'2021春'!$C$3:$C$4485&amp;'2021春'!$D$3:$D$4485,'2021春'!$H$3:$H$4485),2,0)</f>
        <v>451229200307105718</v>
      </c>
      <c r="U88" s="279" t="s">
        <v>487</v>
      </c>
      <c r="V88" s="280">
        <f t="shared" si="9"/>
        <v>75</v>
      </c>
      <c r="W88" s="280">
        <f t="shared" si="10"/>
        <v>15</v>
      </c>
      <c r="X88" s="280">
        <f t="shared" si="11"/>
        <v>0</v>
      </c>
      <c r="Y88" s="280">
        <f t="shared" si="12"/>
        <v>60</v>
      </c>
      <c r="Z88" s="280">
        <f t="shared" si="14"/>
        <v>0</v>
      </c>
      <c r="AA88" s="280">
        <f t="shared" si="13"/>
        <v>75</v>
      </c>
    </row>
    <row r="89" spans="1:27">
      <c r="A89" s="255">
        <v>86</v>
      </c>
      <c r="B89" s="255" t="s">
        <v>488</v>
      </c>
      <c r="C89" s="255" t="s">
        <v>21</v>
      </c>
      <c r="D89" s="255" t="s">
        <v>186</v>
      </c>
      <c r="E89" s="255" t="s">
        <v>489</v>
      </c>
      <c r="F89" s="255" t="s">
        <v>24</v>
      </c>
      <c r="G89" s="255">
        <v>18</v>
      </c>
      <c r="H89" s="255" t="s">
        <v>490</v>
      </c>
      <c r="I89" s="255" t="s">
        <v>491</v>
      </c>
      <c r="J89" s="255">
        <v>15277858620</v>
      </c>
      <c r="K89" s="255" t="s">
        <v>27</v>
      </c>
      <c r="L89" s="260"/>
      <c r="M89" s="255"/>
      <c r="N89" s="255" t="s">
        <v>27</v>
      </c>
      <c r="O89" s="260"/>
      <c r="P89" s="255"/>
      <c r="Q89" s="255" t="s">
        <v>30</v>
      </c>
      <c r="R89" s="255"/>
      <c r="S89" s="255"/>
      <c r="T89" s="265" t="str">
        <f t="array" ref="T89">VLOOKUP(D89&amp;E89,IF({1,0},'2021春'!$C$3:$C$4485&amp;'2021春'!$D$3:$D$4485,'2021春'!$H$3:$H$4485),2,0)</f>
        <v>451229200303053615</v>
      </c>
      <c r="U89" s="279" t="s">
        <v>492</v>
      </c>
      <c r="V89" s="280">
        <f t="shared" si="9"/>
        <v>72</v>
      </c>
      <c r="W89" s="280">
        <f t="shared" si="10"/>
        <v>15</v>
      </c>
      <c r="X89" s="280">
        <f t="shared" si="11"/>
        <v>0</v>
      </c>
      <c r="Y89" s="280">
        <f t="shared" si="12"/>
        <v>57</v>
      </c>
      <c r="Z89" s="280">
        <f t="shared" si="14"/>
        <v>0</v>
      </c>
      <c r="AA89" s="280">
        <f t="shared" si="13"/>
        <v>72</v>
      </c>
    </row>
    <row r="90" spans="1:27">
      <c r="A90" s="255">
        <v>87</v>
      </c>
      <c r="B90" s="255" t="s">
        <v>493</v>
      </c>
      <c r="C90" s="255" t="s">
        <v>21</v>
      </c>
      <c r="D90" s="255" t="s">
        <v>186</v>
      </c>
      <c r="E90" s="255" t="s">
        <v>494</v>
      </c>
      <c r="F90" s="255" t="s">
        <v>24</v>
      </c>
      <c r="G90" s="255">
        <v>19</v>
      </c>
      <c r="H90" s="255" t="s">
        <v>495</v>
      </c>
      <c r="I90" s="255" t="s">
        <v>496</v>
      </c>
      <c r="J90" s="255">
        <v>18378873056</v>
      </c>
      <c r="K90" s="255" t="s">
        <v>27</v>
      </c>
      <c r="L90" s="260"/>
      <c r="M90" s="255"/>
      <c r="N90" s="255" t="s">
        <v>27</v>
      </c>
      <c r="O90" s="260"/>
      <c r="P90" s="255"/>
      <c r="Q90" s="255" t="s">
        <v>30</v>
      </c>
      <c r="R90" s="255"/>
      <c r="S90" s="255"/>
      <c r="T90" s="265" t="str">
        <f t="array" ref="T90">VLOOKUP(D90&amp;E90,IF({1,0},'2021春'!$C$3:$C$4485&amp;'2021春'!$D$3:$D$4485,'2021春'!$H$3:$H$4485),2,0)</f>
        <v>452730200202056538</v>
      </c>
      <c r="U90" s="279" t="s">
        <v>497</v>
      </c>
      <c r="V90" s="280">
        <f t="shared" si="9"/>
        <v>77</v>
      </c>
      <c r="W90" s="280">
        <f t="shared" si="10"/>
        <v>12</v>
      </c>
      <c r="X90" s="280">
        <f t="shared" si="11"/>
        <v>0</v>
      </c>
      <c r="Y90" s="280">
        <f t="shared" si="12"/>
        <v>11</v>
      </c>
      <c r="Z90" s="280">
        <f t="shared" si="14"/>
        <v>0</v>
      </c>
      <c r="AA90" s="280">
        <f t="shared" si="13"/>
        <v>77</v>
      </c>
    </row>
    <row r="91" spans="1:27">
      <c r="A91" s="255">
        <v>88</v>
      </c>
      <c r="B91" s="255" t="s">
        <v>498</v>
      </c>
      <c r="C91" s="255" t="s">
        <v>21</v>
      </c>
      <c r="D91" s="255" t="s">
        <v>186</v>
      </c>
      <c r="E91" s="255" t="s">
        <v>499</v>
      </c>
      <c r="F91" s="255" t="s">
        <v>24</v>
      </c>
      <c r="G91" s="255">
        <v>19</v>
      </c>
      <c r="H91" s="255" t="s">
        <v>500</v>
      </c>
      <c r="I91" s="255" t="s">
        <v>501</v>
      </c>
      <c r="J91" s="255">
        <v>18978295200</v>
      </c>
      <c r="K91" s="255" t="s">
        <v>27</v>
      </c>
      <c r="L91" s="260"/>
      <c r="M91" s="255"/>
      <c r="N91" s="255" t="s">
        <v>27</v>
      </c>
      <c r="O91" s="260"/>
      <c r="P91" s="255"/>
      <c r="Q91" s="255" t="s">
        <v>30</v>
      </c>
      <c r="R91" s="255"/>
      <c r="S91" s="255"/>
      <c r="T91" s="265" t="str">
        <f t="array" ref="T91">VLOOKUP(D91&amp;E91,IF({1,0},'2021春'!$C$3:$C$4485&amp;'2021春'!$D$3:$D$4485,'2021春'!$H$3:$H$4485),2,0)</f>
        <v>452731200202155436</v>
      </c>
      <c r="U91" s="279" t="s">
        <v>502</v>
      </c>
      <c r="V91" s="280">
        <f t="shared" si="9"/>
        <v>72</v>
      </c>
      <c r="W91" s="280">
        <f t="shared" si="10"/>
        <v>30</v>
      </c>
      <c r="X91" s="280">
        <f t="shared" si="11"/>
        <v>0</v>
      </c>
      <c r="Y91" s="280">
        <f t="shared" si="12"/>
        <v>19</v>
      </c>
      <c r="Z91" s="280">
        <f t="shared" si="14"/>
        <v>0</v>
      </c>
      <c r="AA91" s="280">
        <f t="shared" si="13"/>
        <v>72</v>
      </c>
    </row>
    <row r="92" spans="1:27">
      <c r="A92" s="255">
        <v>89</v>
      </c>
      <c r="B92" s="255" t="s">
        <v>503</v>
      </c>
      <c r="C92" s="255" t="s">
        <v>21</v>
      </c>
      <c r="D92" s="255" t="s">
        <v>186</v>
      </c>
      <c r="E92" s="255" t="s">
        <v>504</v>
      </c>
      <c r="F92" s="255" t="s">
        <v>24</v>
      </c>
      <c r="G92" s="255">
        <v>18</v>
      </c>
      <c r="H92" s="255" t="s">
        <v>505</v>
      </c>
      <c r="I92" s="255" t="s">
        <v>506</v>
      </c>
      <c r="J92" s="255">
        <v>15878856118</v>
      </c>
      <c r="K92" s="255" t="s">
        <v>27</v>
      </c>
      <c r="L92" s="260"/>
      <c r="M92" s="255"/>
      <c r="N92" s="255" t="s">
        <v>27</v>
      </c>
      <c r="O92" s="260"/>
      <c r="P92" s="255"/>
      <c r="Q92" s="255" t="s">
        <v>30</v>
      </c>
      <c r="R92" s="255"/>
      <c r="S92" s="255"/>
      <c r="T92" s="265" t="str">
        <f t="array" ref="T92">VLOOKUP(D92&amp;E92,IF({1,0},'2021春'!$C$3:$C$4485&amp;'2021春'!$D$3:$D$4485,'2021春'!$H$3:$H$4485),2,0)</f>
        <v>451224200306171818</v>
      </c>
      <c r="U92" s="279" t="s">
        <v>507</v>
      </c>
      <c r="V92" s="280">
        <f t="shared" si="9"/>
        <v>74</v>
      </c>
      <c r="W92" s="280">
        <f t="shared" si="10"/>
        <v>15</v>
      </c>
      <c r="X92" s="280">
        <f t="shared" si="11"/>
        <v>1</v>
      </c>
      <c r="Y92" s="280">
        <f t="shared" si="12"/>
        <v>3</v>
      </c>
      <c r="Z92" s="280">
        <f t="shared" si="14"/>
        <v>0</v>
      </c>
      <c r="AA92" s="280">
        <f t="shared" si="13"/>
        <v>75</v>
      </c>
    </row>
    <row r="93" spans="1:27">
      <c r="A93" s="255">
        <v>90</v>
      </c>
      <c r="B93" s="255" t="s">
        <v>508</v>
      </c>
      <c r="C93" s="255" t="s">
        <v>21</v>
      </c>
      <c r="D93" s="255" t="s">
        <v>186</v>
      </c>
      <c r="E93" s="255" t="s">
        <v>509</v>
      </c>
      <c r="F93" s="255" t="s">
        <v>24</v>
      </c>
      <c r="G93" s="255">
        <v>19</v>
      </c>
      <c r="H93" s="255" t="s">
        <v>510</v>
      </c>
      <c r="I93" s="255" t="s">
        <v>511</v>
      </c>
      <c r="J93" s="255">
        <v>13481869488</v>
      </c>
      <c r="K93" s="255" t="s">
        <v>27</v>
      </c>
      <c r="L93" s="260"/>
      <c r="M93" s="255"/>
      <c r="N93" s="255" t="s">
        <v>27</v>
      </c>
      <c r="O93" s="260"/>
      <c r="P93" s="255"/>
      <c r="Q93" s="255" t="s">
        <v>30</v>
      </c>
      <c r="R93" s="255"/>
      <c r="S93" s="255"/>
      <c r="T93" s="265" t="str">
        <f t="array" ref="T93">VLOOKUP(D93&amp;E93,IF({1,0},'2021春'!$C$3:$C$4485&amp;'2021春'!$D$3:$D$4485,'2021春'!$H$3:$H$4485),2,0)</f>
        <v>452731200206080312</v>
      </c>
      <c r="U93" s="279" t="s">
        <v>512</v>
      </c>
      <c r="V93" s="280">
        <f t="shared" si="9"/>
        <v>72</v>
      </c>
      <c r="W93" s="280">
        <f t="shared" si="10"/>
        <v>6</v>
      </c>
      <c r="X93" s="280">
        <f t="shared" si="11"/>
        <v>0</v>
      </c>
      <c r="Y93" s="280">
        <f t="shared" si="12"/>
        <v>60</v>
      </c>
      <c r="Z93" s="280">
        <f t="shared" si="14"/>
        <v>0</v>
      </c>
      <c r="AA93" s="280">
        <f t="shared" si="13"/>
        <v>72</v>
      </c>
    </row>
    <row r="94" spans="1:27">
      <c r="A94" s="255">
        <v>91</v>
      </c>
      <c r="B94" s="255" t="s">
        <v>513</v>
      </c>
      <c r="C94" s="255" t="s">
        <v>21</v>
      </c>
      <c r="D94" s="255" t="s">
        <v>186</v>
      </c>
      <c r="E94" s="255" t="s">
        <v>514</v>
      </c>
      <c r="F94" s="255" t="s">
        <v>24</v>
      </c>
      <c r="G94" s="255">
        <v>20</v>
      </c>
      <c r="H94" s="255" t="s">
        <v>515</v>
      </c>
      <c r="I94" s="255" t="s">
        <v>516</v>
      </c>
      <c r="J94" s="255">
        <v>15878679165</v>
      </c>
      <c r="K94" s="255" t="s">
        <v>27</v>
      </c>
      <c r="L94" s="260"/>
      <c r="M94" s="255"/>
      <c r="N94" s="255" t="s">
        <v>27</v>
      </c>
      <c r="O94" s="260"/>
      <c r="P94" s="255"/>
      <c r="Q94" s="255" t="s">
        <v>30</v>
      </c>
      <c r="R94" s="255"/>
      <c r="S94" s="255"/>
      <c r="T94" s="265" t="str">
        <f t="array" ref="T94">VLOOKUP(D94&amp;E94,IF({1,0},'2021春'!$C$3:$C$4485&amp;'2021春'!$D$3:$D$4485,'2021春'!$H$3:$H$4485),2,0)</f>
        <v>452730200104260834</v>
      </c>
      <c r="U94" s="279" t="s">
        <v>517</v>
      </c>
      <c r="V94" s="280">
        <f t="shared" si="9"/>
        <v>67</v>
      </c>
      <c r="W94" s="280">
        <f t="shared" si="10"/>
        <v>4</v>
      </c>
      <c r="X94" s="280">
        <f t="shared" si="11"/>
        <v>0</v>
      </c>
      <c r="Y94" s="280">
        <f t="shared" si="12"/>
        <v>1</v>
      </c>
      <c r="Z94" s="280">
        <f t="shared" si="14"/>
        <v>0</v>
      </c>
      <c r="AA94" s="280">
        <f t="shared" si="13"/>
        <v>67</v>
      </c>
    </row>
    <row r="95" spans="1:28">
      <c r="A95" s="255">
        <v>92</v>
      </c>
      <c r="B95" s="255" t="s">
        <v>518</v>
      </c>
      <c r="C95" s="255" t="s">
        <v>21</v>
      </c>
      <c r="D95" s="255" t="s">
        <v>186</v>
      </c>
      <c r="E95" s="255" t="s">
        <v>519</v>
      </c>
      <c r="F95" s="255" t="s">
        <v>24</v>
      </c>
      <c r="G95" s="255">
        <v>18</v>
      </c>
      <c r="H95" s="255" t="s">
        <v>520</v>
      </c>
      <c r="I95" s="255" t="s">
        <v>521</v>
      </c>
      <c r="J95" s="255">
        <v>13471848833</v>
      </c>
      <c r="K95" s="255" t="s">
        <v>27</v>
      </c>
      <c r="L95" s="260"/>
      <c r="M95" s="255"/>
      <c r="N95" s="255" t="s">
        <v>27</v>
      </c>
      <c r="O95" s="260"/>
      <c r="P95" s="255"/>
      <c r="Q95" s="255" t="s">
        <v>30</v>
      </c>
      <c r="R95" s="255"/>
      <c r="S95" s="255"/>
      <c r="T95" s="265" t="str">
        <f t="array" ref="T95">VLOOKUP(D95&amp;E95,IF({1,0},'2021春'!$C$3:$C$4485&amp;'2021春'!$D$3:$D$4485,'2021春'!$H$3:$H$4485),2,0)</f>
        <v>451229200208300913</v>
      </c>
      <c r="U95" s="279" t="s">
        <v>522</v>
      </c>
      <c r="V95" s="280">
        <f>SUM(V74:V94)</f>
        <v>1508</v>
      </c>
      <c r="W95" s="280">
        <f>SUM(W74:W94)</f>
        <v>265</v>
      </c>
      <c r="X95" s="280">
        <f>SUM(X74:X94)</f>
        <v>3</v>
      </c>
      <c r="Y95" s="280">
        <f>SUM(Y74:Y94)</f>
        <v>738</v>
      </c>
      <c r="Z95" s="280">
        <f t="shared" si="14"/>
        <v>0</v>
      </c>
      <c r="AA95" s="280">
        <f>SUM(AA74:AA94)</f>
        <v>1511</v>
      </c>
      <c r="AB95" s="252" t="s">
        <v>523</v>
      </c>
    </row>
    <row r="96" spans="1:28">
      <c r="A96" s="255">
        <v>93</v>
      </c>
      <c r="B96" s="255" t="s">
        <v>524</v>
      </c>
      <c r="C96" s="255" t="s">
        <v>21</v>
      </c>
      <c r="D96" s="255" t="s">
        <v>186</v>
      </c>
      <c r="E96" s="255" t="s">
        <v>525</v>
      </c>
      <c r="F96" s="255" t="s">
        <v>24</v>
      </c>
      <c r="G96" s="255">
        <v>19</v>
      </c>
      <c r="H96" s="255" t="s">
        <v>526</v>
      </c>
      <c r="I96" s="255" t="s">
        <v>527</v>
      </c>
      <c r="J96" s="255">
        <v>15977843259</v>
      </c>
      <c r="K96" s="255" t="s">
        <v>27</v>
      </c>
      <c r="L96" s="260"/>
      <c r="M96" s="255"/>
      <c r="N96" s="255" t="s">
        <v>27</v>
      </c>
      <c r="O96" s="260"/>
      <c r="P96" s="255"/>
      <c r="Q96" s="255" t="s">
        <v>30</v>
      </c>
      <c r="R96" s="255"/>
      <c r="S96" s="255"/>
      <c r="T96" s="265" t="str">
        <f t="array" ref="T96">VLOOKUP(D96&amp;E96,IF({1,0},'2021春'!$C$3:$C$4485&amp;'2021春'!$D$3:$D$4485,'2021春'!$H$3:$H$4485),2,0)</f>
        <v>452731200208032410</v>
      </c>
      <c r="U96" s="283" t="s">
        <v>528</v>
      </c>
      <c r="V96" s="284">
        <f t="shared" ref="V96:AA96" si="15">SUM(V95,V73,V51)</f>
        <v>4396</v>
      </c>
      <c r="W96" s="284">
        <f t="shared" si="15"/>
        <v>1863</v>
      </c>
      <c r="X96" s="284">
        <f t="shared" si="15"/>
        <v>40</v>
      </c>
      <c r="Y96" s="284">
        <f t="shared" si="15"/>
        <v>1926</v>
      </c>
      <c r="Z96" s="284">
        <f t="shared" si="15"/>
        <v>0</v>
      </c>
      <c r="AA96" s="284">
        <f t="shared" si="15"/>
        <v>4436</v>
      </c>
      <c r="AB96" s="252" t="s">
        <v>529</v>
      </c>
    </row>
    <row r="97" spans="1:20">
      <c r="A97" s="255">
        <v>94</v>
      </c>
      <c r="B97" s="255" t="s">
        <v>530</v>
      </c>
      <c r="C97" s="255" t="s">
        <v>21</v>
      </c>
      <c r="D97" s="255" t="s">
        <v>186</v>
      </c>
      <c r="E97" s="255" t="s">
        <v>531</v>
      </c>
      <c r="F97" s="255" t="s">
        <v>24</v>
      </c>
      <c r="G97" s="255">
        <v>18</v>
      </c>
      <c r="H97" s="255" t="s">
        <v>213</v>
      </c>
      <c r="I97" s="255" t="s">
        <v>532</v>
      </c>
      <c r="J97" s="255">
        <v>13877895194</v>
      </c>
      <c r="K97" s="255" t="s">
        <v>27</v>
      </c>
      <c r="L97" s="260"/>
      <c r="M97" s="255"/>
      <c r="N97" s="255" t="s">
        <v>27</v>
      </c>
      <c r="O97" s="260"/>
      <c r="P97" s="255"/>
      <c r="Q97" s="255" t="s">
        <v>30</v>
      </c>
      <c r="R97" s="255"/>
      <c r="S97" s="255"/>
      <c r="T97" s="265" t="str">
        <f t="array" ref="T97">VLOOKUP(D97&amp;E97,IF({1,0},'2021春'!$C$3:$C$4485&amp;'2021春'!$D$3:$D$4485,'2021春'!$H$3:$H$4485),2,0)</f>
        <v>452731200306143616</v>
      </c>
    </row>
    <row r="98" spans="1:20">
      <c r="A98" s="255">
        <v>95</v>
      </c>
      <c r="B98" s="255" t="s">
        <v>533</v>
      </c>
      <c r="C98" s="255" t="s">
        <v>21</v>
      </c>
      <c r="D98" s="255" t="s">
        <v>186</v>
      </c>
      <c r="E98" s="255" t="s">
        <v>534</v>
      </c>
      <c r="F98" s="255" t="s">
        <v>24</v>
      </c>
      <c r="G98" s="255">
        <v>19</v>
      </c>
      <c r="H98" s="255" t="s">
        <v>535</v>
      </c>
      <c r="I98" s="255" t="s">
        <v>536</v>
      </c>
      <c r="J98" s="255">
        <v>18278873968</v>
      </c>
      <c r="K98" s="255" t="s">
        <v>27</v>
      </c>
      <c r="L98" s="260"/>
      <c r="M98" s="255"/>
      <c r="N98" s="255" t="s">
        <v>27</v>
      </c>
      <c r="O98" s="260"/>
      <c r="P98" s="255"/>
      <c r="Q98" s="255" t="s">
        <v>30</v>
      </c>
      <c r="R98" s="255"/>
      <c r="S98" s="255"/>
      <c r="T98" s="265" t="str">
        <f t="array" ref="T98">VLOOKUP(D98&amp;E98,IF({1,0},'2021春'!$C$3:$C$4485&amp;'2021春'!$D$3:$D$4485,'2021春'!$H$3:$H$4485),2,0)</f>
        <v>452731200202091815</v>
      </c>
    </row>
    <row r="99" spans="1:20">
      <c r="A99" s="255">
        <v>96</v>
      </c>
      <c r="B99" s="255" t="s">
        <v>537</v>
      </c>
      <c r="C99" s="255" t="s">
        <v>21</v>
      </c>
      <c r="D99" s="255" t="s">
        <v>186</v>
      </c>
      <c r="E99" s="255" t="s">
        <v>538</v>
      </c>
      <c r="F99" s="255" t="s">
        <v>24</v>
      </c>
      <c r="G99" s="255">
        <v>18</v>
      </c>
      <c r="H99" s="255" t="s">
        <v>539</v>
      </c>
      <c r="I99" s="255" t="s">
        <v>540</v>
      </c>
      <c r="J99" s="255">
        <v>18278870482</v>
      </c>
      <c r="K99" s="255" t="s">
        <v>27</v>
      </c>
      <c r="L99" s="260"/>
      <c r="M99" s="255"/>
      <c r="N99" s="255" t="s">
        <v>27</v>
      </c>
      <c r="O99" s="260"/>
      <c r="P99" s="255"/>
      <c r="Q99" s="255" t="s">
        <v>30</v>
      </c>
      <c r="R99" s="255"/>
      <c r="S99" s="255"/>
      <c r="T99" s="265" t="str">
        <f t="array" ref="T99">VLOOKUP(D99&amp;E99,IF({1,0},'2021春'!$C$3:$C$4485&amp;'2021春'!$D$3:$D$4485,'2021春'!$H$3:$H$4485),2,0)</f>
        <v>452731200302041815</v>
      </c>
    </row>
    <row r="100" spans="1:20">
      <c r="A100" s="255">
        <v>97</v>
      </c>
      <c r="B100" s="255" t="s">
        <v>541</v>
      </c>
      <c r="C100" s="255" t="s">
        <v>21</v>
      </c>
      <c r="D100" s="255" t="s">
        <v>186</v>
      </c>
      <c r="E100" s="255" t="s">
        <v>542</v>
      </c>
      <c r="F100" s="255" t="s">
        <v>24</v>
      </c>
      <c r="G100" s="255">
        <v>18</v>
      </c>
      <c r="H100" s="255" t="s">
        <v>543</v>
      </c>
      <c r="I100" s="255" t="s">
        <v>544</v>
      </c>
      <c r="J100" s="255">
        <v>15577801557</v>
      </c>
      <c r="K100" s="255" t="s">
        <v>27</v>
      </c>
      <c r="L100" s="260"/>
      <c r="M100" s="255"/>
      <c r="N100" s="255" t="s">
        <v>27</v>
      </c>
      <c r="O100" s="260"/>
      <c r="P100" s="255"/>
      <c r="Q100" s="255" t="s">
        <v>30</v>
      </c>
      <c r="R100" s="255"/>
      <c r="S100" s="255"/>
      <c r="T100" s="265" t="str">
        <f t="array" ref="T100">VLOOKUP(D100&amp;E100,IF({1,0},'2021春'!$C$3:$C$4485&amp;'2021春'!$D$3:$D$4485,'2021春'!$H$3:$H$4485),2,0)</f>
        <v>451229200305033618</v>
      </c>
    </row>
    <row r="101" spans="1:20">
      <c r="A101" s="255">
        <v>98</v>
      </c>
      <c r="B101" s="255" t="s">
        <v>545</v>
      </c>
      <c r="C101" s="255" t="s">
        <v>21</v>
      </c>
      <c r="D101" s="255" t="s">
        <v>186</v>
      </c>
      <c r="E101" s="255" t="s">
        <v>546</v>
      </c>
      <c r="F101" s="255" t="s">
        <v>24</v>
      </c>
      <c r="G101" s="255">
        <v>22</v>
      </c>
      <c r="H101" s="255" t="s">
        <v>547</v>
      </c>
      <c r="I101" s="255" t="s">
        <v>548</v>
      </c>
      <c r="J101" s="255">
        <v>18776870885</v>
      </c>
      <c r="K101" s="255" t="s">
        <v>27</v>
      </c>
      <c r="L101" s="260"/>
      <c r="M101" s="255"/>
      <c r="N101" s="255" t="s">
        <v>27</v>
      </c>
      <c r="O101" s="260"/>
      <c r="P101" s="255"/>
      <c r="Q101" s="255" t="s">
        <v>30</v>
      </c>
      <c r="R101" s="255"/>
      <c r="S101" s="255"/>
      <c r="T101" s="265" t="str">
        <f t="array" ref="T101">VLOOKUP(D101&amp;E101,IF({1,0},'2021春'!$C$3:$C$4485&amp;'2021春'!$D$3:$D$4485,'2021春'!$H$3:$H$4485),2,0)</f>
        <v>452731199905104218</v>
      </c>
    </row>
    <row r="102" spans="1:20">
      <c r="A102" s="255">
        <v>99</v>
      </c>
      <c r="B102" s="255" t="s">
        <v>549</v>
      </c>
      <c r="C102" s="255" t="s">
        <v>21</v>
      </c>
      <c r="D102" s="255" t="s">
        <v>186</v>
      </c>
      <c r="E102" s="255" t="s">
        <v>550</v>
      </c>
      <c r="F102" s="255" t="s">
        <v>24</v>
      </c>
      <c r="G102" s="255">
        <v>19</v>
      </c>
      <c r="H102" s="255" t="s">
        <v>551</v>
      </c>
      <c r="I102" s="255" t="s">
        <v>552</v>
      </c>
      <c r="J102" s="255">
        <v>15177385588</v>
      </c>
      <c r="K102" s="255" t="s">
        <v>27</v>
      </c>
      <c r="L102" s="260"/>
      <c r="M102" s="255"/>
      <c r="N102" s="255" t="s">
        <v>27</v>
      </c>
      <c r="O102" s="260"/>
      <c r="P102" s="255"/>
      <c r="Q102" s="255" t="s">
        <v>30</v>
      </c>
      <c r="R102" s="255"/>
      <c r="S102" s="255"/>
      <c r="T102" s="265" t="str">
        <f t="array" ref="T102">VLOOKUP(D102&amp;E102,IF({1,0},'2021春'!$C$3:$C$4485&amp;'2021春'!$D$3:$D$4485,'2021春'!$H$3:$H$4485),2,0)</f>
        <v>452731200207172411</v>
      </c>
    </row>
    <row r="103" spans="1:20">
      <c r="A103" s="255">
        <v>100</v>
      </c>
      <c r="B103" s="255" t="s">
        <v>553</v>
      </c>
      <c r="C103" s="255" t="s">
        <v>21</v>
      </c>
      <c r="D103" s="255" t="s">
        <v>186</v>
      </c>
      <c r="E103" s="255" t="s">
        <v>554</v>
      </c>
      <c r="F103" s="255" t="s">
        <v>24</v>
      </c>
      <c r="G103" s="255">
        <v>19</v>
      </c>
      <c r="H103" s="255" t="s">
        <v>555</v>
      </c>
      <c r="I103" s="255" t="s">
        <v>556</v>
      </c>
      <c r="J103" s="255">
        <v>13977876186</v>
      </c>
      <c r="K103" s="255" t="s">
        <v>27</v>
      </c>
      <c r="L103" s="260"/>
      <c r="M103" s="255"/>
      <c r="N103" s="255" t="s">
        <v>27</v>
      </c>
      <c r="O103" s="260"/>
      <c r="P103" s="255"/>
      <c r="Q103" s="255" t="s">
        <v>30</v>
      </c>
      <c r="R103" s="255"/>
      <c r="S103" s="255"/>
      <c r="T103" s="265" t="str">
        <f t="array" ref="T103">VLOOKUP(D103&amp;E103,IF({1,0},'2021春'!$C$3:$C$4485&amp;'2021春'!$D$3:$D$4485,'2021春'!$H$3:$H$4485),2,0)</f>
        <v>452731200110194817</v>
      </c>
    </row>
    <row r="104" spans="1:20">
      <c r="A104" s="255">
        <v>101</v>
      </c>
      <c r="B104" s="255" t="s">
        <v>557</v>
      </c>
      <c r="C104" s="255" t="s">
        <v>21</v>
      </c>
      <c r="D104" s="255" t="s">
        <v>186</v>
      </c>
      <c r="E104" s="255" t="s">
        <v>558</v>
      </c>
      <c r="F104" s="255" t="s">
        <v>24</v>
      </c>
      <c r="G104" s="255">
        <v>19</v>
      </c>
      <c r="H104" s="255" t="s">
        <v>429</v>
      </c>
      <c r="I104" s="255" t="s">
        <v>559</v>
      </c>
      <c r="J104" s="255">
        <v>17376186329</v>
      </c>
      <c r="K104" s="255" t="s">
        <v>27</v>
      </c>
      <c r="L104" s="260"/>
      <c r="M104" s="255"/>
      <c r="N104" s="255" t="s">
        <v>27</v>
      </c>
      <c r="O104" s="260"/>
      <c r="P104" s="255"/>
      <c r="Q104" s="255" t="s">
        <v>30</v>
      </c>
      <c r="R104" s="255"/>
      <c r="S104" s="255"/>
      <c r="T104" s="265" t="str">
        <f t="array" ref="T104">VLOOKUP(D104&amp;E104,IF({1,0},'2021春'!$C$3:$C$4485&amp;'2021春'!$D$3:$D$4485,'2021春'!$H$3:$H$4485),2,0)</f>
        <v>451229200111202719</v>
      </c>
    </row>
    <row r="105" spans="1:20">
      <c r="A105" s="255">
        <v>102</v>
      </c>
      <c r="B105" s="255" t="s">
        <v>560</v>
      </c>
      <c r="C105" s="255" t="s">
        <v>21</v>
      </c>
      <c r="D105" s="255" t="s">
        <v>186</v>
      </c>
      <c r="E105" s="255" t="s">
        <v>561</v>
      </c>
      <c r="F105" s="255" t="s">
        <v>24</v>
      </c>
      <c r="G105" s="255">
        <v>16</v>
      </c>
      <c r="H105" s="255" t="s">
        <v>562</v>
      </c>
      <c r="I105" s="255" t="s">
        <v>563</v>
      </c>
      <c r="J105" s="255">
        <v>18934965911</v>
      </c>
      <c r="K105" s="255" t="s">
        <v>30</v>
      </c>
      <c r="L105" s="260"/>
      <c r="M105" s="255"/>
      <c r="N105" s="255" t="s">
        <v>30</v>
      </c>
      <c r="O105" s="260"/>
      <c r="P105" s="255"/>
      <c r="Q105" s="255" t="s">
        <v>30</v>
      </c>
      <c r="R105" s="255"/>
      <c r="S105" s="255" t="s">
        <v>564</v>
      </c>
      <c r="T105" s="265" t="str">
        <f t="array" ref="T105">VLOOKUP(D105&amp;E105,IF({1,0},'2021春'!$C$3:$C$4485&amp;'2021春'!$D$3:$D$4485,'2021春'!$H$3:$H$4485),2,0)</f>
        <v>452731200409284817</v>
      </c>
    </row>
    <row r="106" spans="1:35">
      <c r="A106" s="255">
        <v>103</v>
      </c>
      <c r="B106" s="255" t="s">
        <v>565</v>
      </c>
      <c r="C106" s="255" t="s">
        <v>21</v>
      </c>
      <c r="D106" s="255" t="s">
        <v>186</v>
      </c>
      <c r="E106" s="255" t="s">
        <v>566</v>
      </c>
      <c r="F106" s="255" t="s">
        <v>24</v>
      </c>
      <c r="G106" s="255">
        <v>20</v>
      </c>
      <c r="H106" s="255" t="s">
        <v>567</v>
      </c>
      <c r="I106" s="255" t="s">
        <v>568</v>
      </c>
      <c r="J106" s="255">
        <v>15177895108</v>
      </c>
      <c r="K106" s="255" t="s">
        <v>27</v>
      </c>
      <c r="L106" s="260"/>
      <c r="M106" s="255"/>
      <c r="N106" s="255" t="s">
        <v>27</v>
      </c>
      <c r="O106" s="260"/>
      <c r="P106" s="255"/>
      <c r="Q106" s="255" t="s">
        <v>30</v>
      </c>
      <c r="R106" s="255"/>
      <c r="S106" s="255"/>
      <c r="T106" s="265" t="str">
        <f t="array" ref="T106">VLOOKUP(D106&amp;E106,IF({1,0},'2021春'!$C$3:$C$4485&amp;'2021春'!$D$3:$D$4485,'2021春'!$H$3:$H$4485),2,0)</f>
        <v>45122720010208157X</v>
      </c>
      <c r="X106" s="280">
        <v>3</v>
      </c>
      <c r="Y106" s="280">
        <v>3</v>
      </c>
      <c r="Z106" s="280">
        <v>0</v>
      </c>
      <c r="AA106" s="280">
        <v>0</v>
      </c>
      <c r="AB106" s="280">
        <v>490</v>
      </c>
      <c r="AC106" s="280">
        <v>485</v>
      </c>
      <c r="AD106" s="280">
        <v>37</v>
      </c>
      <c r="AE106" s="280">
        <v>5</v>
      </c>
      <c r="AF106" s="280">
        <v>252</v>
      </c>
      <c r="AG106" s="280">
        <v>252</v>
      </c>
      <c r="AH106" s="280">
        <v>194</v>
      </c>
      <c r="AI106" s="280">
        <v>0</v>
      </c>
    </row>
    <row r="107" spans="1:35">
      <c r="A107" s="255">
        <v>104</v>
      </c>
      <c r="B107" s="255" t="s">
        <v>569</v>
      </c>
      <c r="C107" s="255" t="s">
        <v>21</v>
      </c>
      <c r="D107" s="255" t="s">
        <v>186</v>
      </c>
      <c r="E107" s="255" t="s">
        <v>570</v>
      </c>
      <c r="F107" s="255" t="s">
        <v>24</v>
      </c>
      <c r="G107" s="255">
        <v>19</v>
      </c>
      <c r="H107" s="255" t="s">
        <v>571</v>
      </c>
      <c r="I107" s="255" t="s">
        <v>572</v>
      </c>
      <c r="J107" s="255">
        <v>14777393098</v>
      </c>
      <c r="K107" s="255" t="s">
        <v>27</v>
      </c>
      <c r="L107" s="260"/>
      <c r="M107" s="255"/>
      <c r="N107" s="255" t="s">
        <v>27</v>
      </c>
      <c r="O107" s="260"/>
      <c r="P107" s="255"/>
      <c r="Q107" s="255" t="s">
        <v>30</v>
      </c>
      <c r="R107" s="255"/>
      <c r="S107" s="255"/>
      <c r="T107" s="265" t="str">
        <f t="array" ref="T107">VLOOKUP(D107&amp;E107,IF({1,0},'2021春'!$C$3:$C$4485&amp;'2021春'!$D$3:$D$4485,'2021春'!$H$3:$H$4485),2,0)</f>
        <v>451229200109101812</v>
      </c>
      <c r="X107" s="280">
        <v>0</v>
      </c>
      <c r="Y107" s="280">
        <v>0</v>
      </c>
      <c r="Z107" s="280">
        <v>0</v>
      </c>
      <c r="AA107" s="280">
        <v>0</v>
      </c>
      <c r="AB107" s="280">
        <v>113</v>
      </c>
      <c r="AC107" s="280">
        <v>113</v>
      </c>
      <c r="AD107" s="280">
        <v>8</v>
      </c>
      <c r="AE107" s="280">
        <v>0</v>
      </c>
      <c r="AF107" s="280">
        <v>84</v>
      </c>
      <c r="AG107" s="280">
        <v>84</v>
      </c>
      <c r="AH107" s="280">
        <v>68</v>
      </c>
      <c r="AI107" s="280">
        <v>0</v>
      </c>
    </row>
    <row r="108" spans="1:35">
      <c r="A108" s="255">
        <v>105</v>
      </c>
      <c r="B108" s="255" t="s">
        <v>573</v>
      </c>
      <c r="C108" s="255" t="s">
        <v>21</v>
      </c>
      <c r="D108" s="255" t="s">
        <v>186</v>
      </c>
      <c r="E108" s="255" t="s">
        <v>574</v>
      </c>
      <c r="F108" s="255" t="s">
        <v>24</v>
      </c>
      <c r="G108" s="255">
        <v>18</v>
      </c>
      <c r="H108" s="255" t="s">
        <v>575</v>
      </c>
      <c r="I108" s="255" t="s">
        <v>576</v>
      </c>
      <c r="J108" s="255">
        <v>13471849795</v>
      </c>
      <c r="K108" s="255" t="s">
        <v>27</v>
      </c>
      <c r="L108" s="260"/>
      <c r="M108" s="255"/>
      <c r="N108" s="255" t="s">
        <v>27</v>
      </c>
      <c r="O108" s="260"/>
      <c r="P108" s="255"/>
      <c r="Q108" s="255" t="s">
        <v>30</v>
      </c>
      <c r="R108" s="255"/>
      <c r="S108" s="255"/>
      <c r="T108" s="265" t="str">
        <f t="array" ref="T108">VLOOKUP(D108&amp;E108,IF({1,0},'2021春'!$C$3:$C$4485&amp;'2021春'!$D$3:$D$4485,'2021春'!$H$3:$H$4485),2,0)</f>
        <v>452731200301100019</v>
      </c>
      <c r="X108" s="280">
        <v>1</v>
      </c>
      <c r="Y108" s="280">
        <v>1</v>
      </c>
      <c r="Z108" s="280">
        <v>0</v>
      </c>
      <c r="AA108" s="280">
        <v>0</v>
      </c>
      <c r="AB108" s="280">
        <v>155</v>
      </c>
      <c r="AC108" s="280">
        <v>153</v>
      </c>
      <c r="AD108" s="280">
        <v>27</v>
      </c>
      <c r="AE108" s="280">
        <v>2</v>
      </c>
      <c r="AF108" s="280">
        <v>154</v>
      </c>
      <c r="AG108" s="280">
        <v>149</v>
      </c>
      <c r="AH108" s="280">
        <v>114</v>
      </c>
      <c r="AI108" s="280">
        <v>5</v>
      </c>
    </row>
    <row r="109" spans="1:35">
      <c r="A109" s="255">
        <v>106</v>
      </c>
      <c r="B109" s="255" t="s">
        <v>577</v>
      </c>
      <c r="C109" s="255" t="s">
        <v>21</v>
      </c>
      <c r="D109" s="255" t="s">
        <v>186</v>
      </c>
      <c r="E109" s="255" t="s">
        <v>578</v>
      </c>
      <c r="F109" s="255" t="s">
        <v>24</v>
      </c>
      <c r="G109" s="255">
        <v>19</v>
      </c>
      <c r="H109" s="255" t="s">
        <v>579</v>
      </c>
      <c r="I109" s="255" t="s">
        <v>580</v>
      </c>
      <c r="J109" s="255">
        <v>15878686638</v>
      </c>
      <c r="K109" s="255" t="s">
        <v>27</v>
      </c>
      <c r="L109" s="260"/>
      <c r="M109" s="255"/>
      <c r="N109" s="255" t="s">
        <v>27</v>
      </c>
      <c r="O109" s="260"/>
      <c r="P109" s="255"/>
      <c r="Q109" s="255" t="s">
        <v>30</v>
      </c>
      <c r="R109" s="255"/>
      <c r="S109" s="255"/>
      <c r="T109" s="265" t="str">
        <f t="array" ref="T109">VLOOKUP(D109&amp;E109,IF({1,0},'2021春'!$C$3:$C$4485&amp;'2021春'!$D$3:$D$4485,'2021春'!$H$3:$H$4485),2,0)</f>
        <v>45273120020318241X</v>
      </c>
      <c r="X109" s="280">
        <v>2</v>
      </c>
      <c r="Y109" s="280">
        <v>2</v>
      </c>
      <c r="Z109" s="280">
        <v>0</v>
      </c>
      <c r="AA109" s="280">
        <v>0</v>
      </c>
      <c r="AB109" s="280">
        <v>152</v>
      </c>
      <c r="AC109" s="280">
        <v>150</v>
      </c>
      <c r="AD109" s="280">
        <v>20</v>
      </c>
      <c r="AE109" s="280">
        <v>2</v>
      </c>
      <c r="AF109" s="280">
        <v>154</v>
      </c>
      <c r="AG109" s="280">
        <v>152</v>
      </c>
      <c r="AH109" s="280">
        <v>122</v>
      </c>
      <c r="AI109" s="280">
        <v>2</v>
      </c>
    </row>
    <row r="110" spans="1:35">
      <c r="A110" s="255">
        <v>107</v>
      </c>
      <c r="B110" s="255" t="s">
        <v>581</v>
      </c>
      <c r="C110" s="255" t="s">
        <v>21</v>
      </c>
      <c r="D110" s="255" t="s">
        <v>186</v>
      </c>
      <c r="E110" s="255" t="s">
        <v>582</v>
      </c>
      <c r="F110" s="255" t="s">
        <v>24</v>
      </c>
      <c r="G110" s="255">
        <v>17</v>
      </c>
      <c r="H110" s="255" t="s">
        <v>583</v>
      </c>
      <c r="I110" s="255" t="s">
        <v>584</v>
      </c>
      <c r="J110" s="255">
        <v>15277848837</v>
      </c>
      <c r="K110" s="255" t="s">
        <v>27</v>
      </c>
      <c r="L110" s="260"/>
      <c r="M110" s="255"/>
      <c r="N110" s="255" t="s">
        <v>30</v>
      </c>
      <c r="O110" s="260"/>
      <c r="P110" s="255"/>
      <c r="Q110" s="255" t="s">
        <v>30</v>
      </c>
      <c r="R110" s="255"/>
      <c r="S110" s="255"/>
      <c r="T110" s="265" t="str">
        <f t="array" ref="T110">VLOOKUP(D110&amp;E110,IF({1,0},'2021春'!$C$3:$C$4485&amp;'2021春'!$D$3:$D$4485,'2021春'!$H$3:$H$4485),2,0)</f>
        <v>451229200308240911</v>
      </c>
      <c r="X110" s="280">
        <v>3</v>
      </c>
      <c r="Y110" s="280">
        <v>3</v>
      </c>
      <c r="Z110" s="280">
        <v>0</v>
      </c>
      <c r="AA110" s="280">
        <v>0</v>
      </c>
      <c r="AB110" s="280">
        <v>86</v>
      </c>
      <c r="AC110" s="280">
        <v>85</v>
      </c>
      <c r="AD110" s="280">
        <v>10</v>
      </c>
      <c r="AE110" s="280">
        <v>1</v>
      </c>
      <c r="AF110" s="280">
        <v>56</v>
      </c>
      <c r="AG110" s="280">
        <v>56</v>
      </c>
      <c r="AH110" s="280">
        <v>46</v>
      </c>
      <c r="AI110" s="280">
        <v>0</v>
      </c>
    </row>
    <row r="111" spans="1:35">
      <c r="A111" s="255">
        <v>108</v>
      </c>
      <c r="B111" s="255" t="s">
        <v>585</v>
      </c>
      <c r="C111" s="255" t="s">
        <v>21</v>
      </c>
      <c r="D111" s="255" t="s">
        <v>186</v>
      </c>
      <c r="E111" s="255" t="s">
        <v>586</v>
      </c>
      <c r="F111" s="255" t="s">
        <v>24</v>
      </c>
      <c r="G111" s="255">
        <v>18</v>
      </c>
      <c r="H111" s="255" t="s">
        <v>587</v>
      </c>
      <c r="I111" s="255" t="s">
        <v>588</v>
      </c>
      <c r="J111" s="255">
        <v>17344511917</v>
      </c>
      <c r="K111" s="255" t="s">
        <v>27</v>
      </c>
      <c r="L111" s="260"/>
      <c r="M111" s="255"/>
      <c r="N111" s="255" t="s">
        <v>27</v>
      </c>
      <c r="O111" s="260"/>
      <c r="P111" s="255"/>
      <c r="Q111" s="255" t="s">
        <v>30</v>
      </c>
      <c r="R111" s="255"/>
      <c r="S111" s="255"/>
      <c r="T111" s="265" t="str">
        <f t="array" ref="T111">VLOOKUP(D111&amp;E111,IF({1,0},'2021春'!$C$3:$C$4485&amp;'2021春'!$D$3:$D$4485,'2021春'!$H$3:$H$4485),2,0)</f>
        <v>451229200209013617</v>
      </c>
      <c r="X111" s="280">
        <v>1</v>
      </c>
      <c r="Y111" s="280">
        <v>1</v>
      </c>
      <c r="Z111" s="280">
        <v>0</v>
      </c>
      <c r="AA111" s="280">
        <v>0</v>
      </c>
      <c r="AB111" s="280">
        <v>86</v>
      </c>
      <c r="AC111" s="280">
        <v>86</v>
      </c>
      <c r="AD111" s="280">
        <v>14</v>
      </c>
      <c r="AE111" s="280">
        <v>0</v>
      </c>
      <c r="AF111" s="280">
        <v>48</v>
      </c>
      <c r="AG111" s="280">
        <v>48</v>
      </c>
      <c r="AH111" s="280">
        <v>39</v>
      </c>
      <c r="AI111" s="280">
        <v>0</v>
      </c>
    </row>
    <row r="112" spans="1:35">
      <c r="A112" s="255">
        <v>109</v>
      </c>
      <c r="B112" s="255" t="s">
        <v>589</v>
      </c>
      <c r="C112" s="255" t="s">
        <v>21</v>
      </c>
      <c r="D112" s="255" t="s">
        <v>186</v>
      </c>
      <c r="E112" s="255" t="s">
        <v>324</v>
      </c>
      <c r="F112" s="255" t="s">
        <v>24</v>
      </c>
      <c r="G112" s="255">
        <v>18</v>
      </c>
      <c r="H112" s="255" t="s">
        <v>590</v>
      </c>
      <c r="I112" s="255" t="s">
        <v>591</v>
      </c>
      <c r="J112" s="255">
        <v>18378894278</v>
      </c>
      <c r="K112" s="255" t="s">
        <v>27</v>
      </c>
      <c r="L112" s="260"/>
      <c r="M112" s="255"/>
      <c r="N112" s="255" t="s">
        <v>27</v>
      </c>
      <c r="O112" s="260"/>
      <c r="P112" s="255"/>
      <c r="Q112" s="255" t="s">
        <v>30</v>
      </c>
      <c r="R112" s="255"/>
      <c r="S112" s="255"/>
      <c r="T112" s="265" t="str">
        <f t="array" ref="T112">VLOOKUP(D112&amp;E112,IF({1,0},'2021春'!$C$3:$C$4485&amp;'2021春'!$D$3:$D$4485,'2021春'!$H$3:$H$4485),2,0)</f>
        <v>452731200301255715</v>
      </c>
      <c r="X112" s="280">
        <v>1</v>
      </c>
      <c r="Y112" s="280">
        <v>1</v>
      </c>
      <c r="Z112" s="280">
        <v>0</v>
      </c>
      <c r="AA112" s="280">
        <v>0</v>
      </c>
      <c r="AB112" s="280">
        <v>87</v>
      </c>
      <c r="AC112" s="280">
        <v>87</v>
      </c>
      <c r="AD112" s="280">
        <v>19</v>
      </c>
      <c r="AE112" s="280">
        <v>0</v>
      </c>
      <c r="AF112" s="280">
        <v>65</v>
      </c>
      <c r="AG112" s="280">
        <v>63</v>
      </c>
      <c r="AH112" s="280">
        <v>48</v>
      </c>
      <c r="AI112" s="280">
        <v>2</v>
      </c>
    </row>
    <row r="113" spans="1:35">
      <c r="A113" s="255">
        <v>110</v>
      </c>
      <c r="B113" s="255" t="s">
        <v>592</v>
      </c>
      <c r="C113" s="255" t="s">
        <v>21</v>
      </c>
      <c r="D113" s="255" t="s">
        <v>186</v>
      </c>
      <c r="E113" s="255" t="s">
        <v>593</v>
      </c>
      <c r="F113" s="255" t="s">
        <v>24</v>
      </c>
      <c r="G113" s="255">
        <v>19</v>
      </c>
      <c r="H113" s="255" t="s">
        <v>594</v>
      </c>
      <c r="I113" s="255" t="s">
        <v>595</v>
      </c>
      <c r="J113" s="255" t="s">
        <v>596</v>
      </c>
      <c r="K113" s="255" t="s">
        <v>27</v>
      </c>
      <c r="L113" s="260"/>
      <c r="M113" s="255"/>
      <c r="N113" s="255" t="s">
        <v>27</v>
      </c>
      <c r="O113" s="260"/>
      <c r="P113" s="255"/>
      <c r="Q113" s="255" t="s">
        <v>30</v>
      </c>
      <c r="R113" s="255"/>
      <c r="S113" s="255"/>
      <c r="T113" s="265" t="str">
        <f t="array" ref="T113">VLOOKUP(D113&amp;E113,IF({1,0},'2021春'!$C$3:$C$4485&amp;'2021春'!$D$3:$D$4485,'2021春'!$H$3:$H$4485),2,0)</f>
        <v>452731200206050914</v>
      </c>
      <c r="X113" s="280">
        <v>0</v>
      </c>
      <c r="Y113" s="280">
        <v>0</v>
      </c>
      <c r="Z113" s="280">
        <v>0</v>
      </c>
      <c r="AA113" s="280">
        <v>0</v>
      </c>
      <c r="AB113" s="280">
        <v>27</v>
      </c>
      <c r="AC113" s="280">
        <v>27</v>
      </c>
      <c r="AD113" s="280">
        <v>2</v>
      </c>
      <c r="AE113" s="280">
        <v>0</v>
      </c>
      <c r="AF113" s="280">
        <v>15</v>
      </c>
      <c r="AG113" s="280">
        <v>15</v>
      </c>
      <c r="AH113" s="280">
        <v>14</v>
      </c>
      <c r="AI113" s="280">
        <v>0</v>
      </c>
    </row>
    <row r="114" spans="1:35">
      <c r="A114" s="255">
        <v>111</v>
      </c>
      <c r="B114" s="255" t="s">
        <v>597</v>
      </c>
      <c r="C114" s="255" t="s">
        <v>21</v>
      </c>
      <c r="D114" s="255" t="s">
        <v>186</v>
      </c>
      <c r="E114" s="255" t="s">
        <v>598</v>
      </c>
      <c r="F114" s="255" t="s">
        <v>24</v>
      </c>
      <c r="G114" s="255">
        <v>19</v>
      </c>
      <c r="H114" s="255" t="s">
        <v>599</v>
      </c>
      <c r="I114" s="255" t="s">
        <v>600</v>
      </c>
      <c r="J114" s="255">
        <v>15900189506</v>
      </c>
      <c r="K114" s="255" t="s">
        <v>27</v>
      </c>
      <c r="L114" s="260"/>
      <c r="M114" s="255"/>
      <c r="N114" s="255" t="s">
        <v>27</v>
      </c>
      <c r="O114" s="260"/>
      <c r="P114" s="255"/>
      <c r="Q114" s="255" t="s">
        <v>30</v>
      </c>
      <c r="R114" s="255"/>
      <c r="S114" s="255"/>
      <c r="T114" s="265" t="str">
        <f t="array" ref="T114">VLOOKUP(D114&amp;E114,IF({1,0},'2021春'!$C$3:$C$4485&amp;'2021春'!$D$3:$D$4485,'2021春'!$H$3:$H$4485),2,0)</f>
        <v>451229200112193615</v>
      </c>
      <c r="X114" s="280">
        <v>0</v>
      </c>
      <c r="Y114" s="280">
        <v>0</v>
      </c>
      <c r="Z114" s="280">
        <v>0</v>
      </c>
      <c r="AA114" s="280">
        <v>0</v>
      </c>
      <c r="AB114" s="280">
        <v>54</v>
      </c>
      <c r="AC114" s="280">
        <v>53</v>
      </c>
      <c r="AD114" s="280">
        <v>7</v>
      </c>
      <c r="AE114" s="280">
        <v>1</v>
      </c>
      <c r="AF114" s="280">
        <v>40</v>
      </c>
      <c r="AG114" s="280">
        <v>40</v>
      </c>
      <c r="AH114" s="280">
        <v>35</v>
      </c>
      <c r="AI114" s="280">
        <v>0</v>
      </c>
    </row>
    <row r="115" spans="1:35">
      <c r="A115" s="255">
        <v>112</v>
      </c>
      <c r="B115" s="255" t="s">
        <v>601</v>
      </c>
      <c r="C115" s="255" t="s">
        <v>21</v>
      </c>
      <c r="D115" s="255" t="s">
        <v>186</v>
      </c>
      <c r="E115" s="255" t="s">
        <v>602</v>
      </c>
      <c r="F115" s="255" t="s">
        <v>24</v>
      </c>
      <c r="G115" s="255">
        <v>20</v>
      </c>
      <c r="H115" s="255" t="s">
        <v>603</v>
      </c>
      <c r="I115" s="255" t="s">
        <v>604</v>
      </c>
      <c r="J115" s="255">
        <v>15878686442</v>
      </c>
      <c r="K115" s="255" t="s">
        <v>27</v>
      </c>
      <c r="L115" s="260"/>
      <c r="M115" s="255"/>
      <c r="N115" s="255" t="s">
        <v>27</v>
      </c>
      <c r="O115" s="260"/>
      <c r="P115" s="255"/>
      <c r="Q115" s="255" t="s">
        <v>30</v>
      </c>
      <c r="R115" s="255"/>
      <c r="S115" s="255"/>
      <c r="T115" s="265" t="str">
        <f t="array" ref="T115">VLOOKUP(D115&amp;E115,IF({1,0},'2021春'!$C$3:$C$4485&amp;'2021春'!$D$3:$D$4485,'2021春'!$H$3:$H$4485),2,0)</f>
        <v>452729200102031119</v>
      </c>
      <c r="X115" s="280">
        <v>1</v>
      </c>
      <c r="Y115" s="280">
        <v>1</v>
      </c>
      <c r="Z115" s="280">
        <v>0</v>
      </c>
      <c r="AA115" s="280">
        <v>0</v>
      </c>
      <c r="AB115" s="280">
        <v>161</v>
      </c>
      <c r="AC115" s="280">
        <v>160</v>
      </c>
      <c r="AD115" s="280">
        <v>29</v>
      </c>
      <c r="AE115" s="280">
        <v>1</v>
      </c>
      <c r="AF115" s="280">
        <v>132</v>
      </c>
      <c r="AG115" s="280">
        <v>132</v>
      </c>
      <c r="AH115" s="280">
        <v>94</v>
      </c>
      <c r="AI115" s="280">
        <v>0</v>
      </c>
    </row>
    <row r="116" spans="1:35">
      <c r="A116" s="255">
        <v>113</v>
      </c>
      <c r="B116" s="255" t="s">
        <v>605</v>
      </c>
      <c r="C116" s="255" t="s">
        <v>21</v>
      </c>
      <c r="D116" s="255" t="s">
        <v>192</v>
      </c>
      <c r="E116" s="255" t="s">
        <v>606</v>
      </c>
      <c r="F116" s="255" t="s">
        <v>143</v>
      </c>
      <c r="G116" s="255">
        <v>16</v>
      </c>
      <c r="H116" s="255" t="s">
        <v>607</v>
      </c>
      <c r="I116" s="255" t="s">
        <v>608</v>
      </c>
      <c r="J116" s="255" t="s">
        <v>609</v>
      </c>
      <c r="K116" s="255" t="s">
        <v>27</v>
      </c>
      <c r="L116" s="260"/>
      <c r="M116" s="255"/>
      <c r="N116" s="255" t="s">
        <v>27</v>
      </c>
      <c r="O116" s="260"/>
      <c r="P116" s="255"/>
      <c r="Q116" s="255" t="s">
        <v>30</v>
      </c>
      <c r="R116" s="255"/>
      <c r="S116" s="255"/>
      <c r="T116" s="265" t="str">
        <f t="array" ref="T116">VLOOKUP(D116&amp;E116,IF({1,0},'2021春'!$C$3:$C$4485&amp;'2021春'!$D$3:$D$4485,'2021春'!$H$3:$H$4485),2,0)</f>
        <v>451229200505283929</v>
      </c>
      <c r="X116" s="280">
        <v>3</v>
      </c>
      <c r="Y116" s="280">
        <v>3</v>
      </c>
      <c r="Z116" s="280">
        <v>0</v>
      </c>
      <c r="AA116" s="280">
        <v>0</v>
      </c>
      <c r="AB116" s="280">
        <v>88</v>
      </c>
      <c r="AC116" s="280">
        <v>86</v>
      </c>
      <c r="AD116" s="280">
        <v>4</v>
      </c>
      <c r="AE116" s="280">
        <v>2</v>
      </c>
      <c r="AF116" s="280">
        <v>84</v>
      </c>
      <c r="AG116" s="280">
        <v>83</v>
      </c>
      <c r="AH116" s="280">
        <v>67</v>
      </c>
      <c r="AI116" s="280">
        <v>1</v>
      </c>
    </row>
    <row r="117" spans="1:35">
      <c r="A117" s="255">
        <v>114</v>
      </c>
      <c r="B117" s="255" t="s">
        <v>610</v>
      </c>
      <c r="C117" s="255" t="s">
        <v>21</v>
      </c>
      <c r="D117" s="255" t="s">
        <v>192</v>
      </c>
      <c r="E117" s="255" t="s">
        <v>611</v>
      </c>
      <c r="F117" s="255" t="s">
        <v>24</v>
      </c>
      <c r="G117" s="255">
        <v>18</v>
      </c>
      <c r="H117" s="255" t="s">
        <v>612</v>
      </c>
      <c r="I117" s="255" t="s">
        <v>613</v>
      </c>
      <c r="J117" s="255" t="s">
        <v>614</v>
      </c>
      <c r="K117" s="255" t="s">
        <v>27</v>
      </c>
      <c r="L117" s="260"/>
      <c r="M117" s="255"/>
      <c r="N117" s="255" t="s">
        <v>27</v>
      </c>
      <c r="O117" s="260"/>
      <c r="P117" s="255"/>
      <c r="Q117" s="255" t="s">
        <v>30</v>
      </c>
      <c r="R117" s="255"/>
      <c r="S117" s="255"/>
      <c r="T117" s="265" t="str">
        <f t="array" ref="T117">VLOOKUP(D117&amp;E117,IF({1,0},'2021春'!$C$3:$C$4485&amp;'2021春'!$D$3:$D$4485,'2021春'!$H$3:$H$4485),2,0)</f>
        <v>452731200304055719</v>
      </c>
      <c r="X117" s="280">
        <v>2</v>
      </c>
      <c r="Y117" s="280">
        <v>2</v>
      </c>
      <c r="Z117" s="280">
        <v>0</v>
      </c>
      <c r="AA117" s="280">
        <v>0</v>
      </c>
      <c r="AB117" s="280">
        <v>89</v>
      </c>
      <c r="AC117" s="280">
        <v>89</v>
      </c>
      <c r="AD117" s="280">
        <v>12</v>
      </c>
      <c r="AE117" s="280">
        <v>0</v>
      </c>
      <c r="AF117" s="280">
        <v>83</v>
      </c>
      <c r="AG117" s="280">
        <v>83</v>
      </c>
      <c r="AH117" s="280">
        <v>69</v>
      </c>
      <c r="AI117" s="280">
        <v>0</v>
      </c>
    </row>
    <row r="118" spans="1:35">
      <c r="A118" s="255">
        <v>115</v>
      </c>
      <c r="B118" s="255" t="s">
        <v>615</v>
      </c>
      <c r="C118" s="255" t="s">
        <v>21</v>
      </c>
      <c r="D118" s="255" t="s">
        <v>192</v>
      </c>
      <c r="E118" s="255" t="s">
        <v>616</v>
      </c>
      <c r="F118" s="255" t="s">
        <v>143</v>
      </c>
      <c r="G118" s="255">
        <v>19</v>
      </c>
      <c r="H118" s="255" t="s">
        <v>617</v>
      </c>
      <c r="I118" s="255" t="s">
        <v>618</v>
      </c>
      <c r="J118" s="255" t="s">
        <v>619</v>
      </c>
      <c r="K118" s="255" t="s">
        <v>27</v>
      </c>
      <c r="L118" s="260"/>
      <c r="M118" s="255"/>
      <c r="N118" s="255" t="s">
        <v>27</v>
      </c>
      <c r="O118" s="260"/>
      <c r="P118" s="255"/>
      <c r="Q118" s="255" t="s">
        <v>30</v>
      </c>
      <c r="R118" s="255"/>
      <c r="S118" s="255"/>
      <c r="T118" s="265" t="str">
        <f t="array" ref="T118">VLOOKUP(D118&amp;E118,IF({1,0},'2021春'!$C$3:$C$4485&amp;'2021春'!$D$3:$D$4485,'2021春'!$H$3:$H$4485),2,0)</f>
        <v>452731200207200320</v>
      </c>
      <c r="X118" s="280">
        <v>10</v>
      </c>
      <c r="Y118" s="280">
        <v>10</v>
      </c>
      <c r="Z118" s="280">
        <v>0</v>
      </c>
      <c r="AA118" s="280">
        <v>0</v>
      </c>
      <c r="AB118" s="280">
        <v>127</v>
      </c>
      <c r="AC118" s="280">
        <v>125</v>
      </c>
      <c r="AD118" s="280">
        <v>14</v>
      </c>
      <c r="AE118" s="280">
        <v>2</v>
      </c>
      <c r="AF118" s="280">
        <v>170</v>
      </c>
      <c r="AG118" s="280">
        <v>170</v>
      </c>
      <c r="AH118" s="280">
        <v>137</v>
      </c>
      <c r="AI118" s="280">
        <v>0</v>
      </c>
    </row>
    <row r="119" spans="1:35">
      <c r="A119" s="255">
        <v>116</v>
      </c>
      <c r="B119" s="255" t="s">
        <v>620</v>
      </c>
      <c r="C119" s="255" t="s">
        <v>21</v>
      </c>
      <c r="D119" s="255" t="s">
        <v>192</v>
      </c>
      <c r="E119" s="255" t="s">
        <v>621</v>
      </c>
      <c r="F119" s="255" t="s">
        <v>24</v>
      </c>
      <c r="G119" s="255">
        <v>18</v>
      </c>
      <c r="H119" s="255" t="s">
        <v>622</v>
      </c>
      <c r="I119" s="255" t="s">
        <v>623</v>
      </c>
      <c r="J119" s="255" t="s">
        <v>624</v>
      </c>
      <c r="K119" s="255" t="s">
        <v>27</v>
      </c>
      <c r="L119" s="260"/>
      <c r="M119" s="255"/>
      <c r="N119" s="255" t="s">
        <v>27</v>
      </c>
      <c r="O119" s="260"/>
      <c r="P119" s="255"/>
      <c r="Q119" s="255" t="s">
        <v>30</v>
      </c>
      <c r="R119" s="255"/>
      <c r="S119" s="255"/>
      <c r="T119" s="265" t="str">
        <f t="array" ref="T119">VLOOKUP(D119&amp;E119,IF({1,0},'2021春'!$C$3:$C$4485&amp;'2021春'!$D$3:$D$4485,'2021春'!$H$3:$H$4485),2,0)</f>
        <v>452127200301253616</v>
      </c>
      <c r="X119" s="280">
        <v>4</v>
      </c>
      <c r="Y119" s="280">
        <v>4</v>
      </c>
      <c r="Z119" s="280">
        <v>0</v>
      </c>
      <c r="AA119" s="280">
        <v>0</v>
      </c>
      <c r="AB119" s="280">
        <v>120</v>
      </c>
      <c r="AC119" s="280">
        <v>117</v>
      </c>
      <c r="AD119" s="280">
        <v>10</v>
      </c>
      <c r="AE119" s="280">
        <v>3</v>
      </c>
      <c r="AF119" s="280">
        <v>170</v>
      </c>
      <c r="AG119" s="280">
        <v>169</v>
      </c>
      <c r="AH119" s="280">
        <v>145</v>
      </c>
      <c r="AI119" s="280">
        <v>1</v>
      </c>
    </row>
    <row r="120" spans="1:35">
      <c r="A120" s="255">
        <v>117</v>
      </c>
      <c r="B120" s="255" t="s">
        <v>625</v>
      </c>
      <c r="C120" s="255" t="s">
        <v>21</v>
      </c>
      <c r="D120" s="255" t="s">
        <v>192</v>
      </c>
      <c r="E120" s="255" t="s">
        <v>626</v>
      </c>
      <c r="F120" s="255" t="s">
        <v>24</v>
      </c>
      <c r="G120" s="255">
        <v>18</v>
      </c>
      <c r="H120" s="255" t="s">
        <v>627</v>
      </c>
      <c r="I120" s="255" t="s">
        <v>628</v>
      </c>
      <c r="J120" s="255" t="s">
        <v>629</v>
      </c>
      <c r="K120" s="255" t="s">
        <v>27</v>
      </c>
      <c r="L120" s="260"/>
      <c r="M120" s="255"/>
      <c r="N120" s="255" t="s">
        <v>27</v>
      </c>
      <c r="O120" s="260"/>
      <c r="P120" s="255"/>
      <c r="Q120" s="255" t="s">
        <v>30</v>
      </c>
      <c r="R120" s="255"/>
      <c r="S120" s="255"/>
      <c r="T120" s="265" t="str">
        <f t="array" ref="T120">VLOOKUP(D120&amp;E120,IF({1,0},'2021春'!$C$3:$C$4485&amp;'2021春'!$D$3:$D$4485,'2021春'!$H$3:$H$4485),2,0)</f>
        <v>452731200303116014</v>
      </c>
      <c r="X120" s="280">
        <v>5</v>
      </c>
      <c r="Y120" s="280">
        <v>5</v>
      </c>
      <c r="Z120" s="280">
        <v>0</v>
      </c>
      <c r="AA120" s="280">
        <v>0</v>
      </c>
      <c r="AB120" s="280">
        <v>161</v>
      </c>
      <c r="AC120" s="280">
        <v>157</v>
      </c>
      <c r="AD120" s="280">
        <v>29</v>
      </c>
      <c r="AE120" s="280">
        <v>4</v>
      </c>
      <c r="AF120" s="280">
        <v>182</v>
      </c>
      <c r="AG120" s="280">
        <v>181</v>
      </c>
      <c r="AH120" s="280">
        <v>135</v>
      </c>
      <c r="AI120" s="280">
        <v>1</v>
      </c>
    </row>
    <row r="121" ht="22.5" spans="1:35">
      <c r="A121" s="255">
        <v>118</v>
      </c>
      <c r="B121" s="255" t="s">
        <v>630</v>
      </c>
      <c r="C121" s="255" t="s">
        <v>21</v>
      </c>
      <c r="D121" s="255" t="s">
        <v>192</v>
      </c>
      <c r="E121" s="255" t="s">
        <v>631</v>
      </c>
      <c r="F121" s="255" t="s">
        <v>24</v>
      </c>
      <c r="G121" s="255">
        <v>20</v>
      </c>
      <c r="H121" s="255" t="s">
        <v>632</v>
      </c>
      <c r="I121" s="285" t="s">
        <v>633</v>
      </c>
      <c r="J121" s="255" t="s">
        <v>634</v>
      </c>
      <c r="K121" s="255" t="s">
        <v>27</v>
      </c>
      <c r="L121" s="260"/>
      <c r="M121" s="255"/>
      <c r="N121" s="255" t="s">
        <v>27</v>
      </c>
      <c r="O121" s="260"/>
      <c r="P121" s="255"/>
      <c r="Q121" s="255" t="s">
        <v>30</v>
      </c>
      <c r="R121" s="255"/>
      <c r="S121" s="255"/>
      <c r="T121" s="265" t="str">
        <f t="array" ref="T121">VLOOKUP(D121&amp;E121,IF({1,0},'2021春'!$C$3:$C$4485&amp;'2021春'!$D$3:$D$4485,'2021春'!$H$3:$H$4485),2,0)</f>
        <v>452731200103252417</v>
      </c>
      <c r="X121" s="280">
        <v>9</v>
      </c>
      <c r="Y121" s="280">
        <v>9</v>
      </c>
      <c r="Z121" s="280">
        <v>0</v>
      </c>
      <c r="AA121" s="280">
        <v>0</v>
      </c>
      <c r="AB121" s="280">
        <v>134</v>
      </c>
      <c r="AC121" s="280">
        <v>131</v>
      </c>
      <c r="AD121" s="280">
        <v>9</v>
      </c>
      <c r="AE121" s="280">
        <v>3</v>
      </c>
      <c r="AF121" s="280">
        <v>90</v>
      </c>
      <c r="AG121" s="280">
        <v>90</v>
      </c>
      <c r="AH121" s="280">
        <v>68</v>
      </c>
      <c r="AI121" s="280">
        <v>0</v>
      </c>
    </row>
    <row r="122" spans="1:35">
      <c r="A122" s="255">
        <v>119</v>
      </c>
      <c r="B122" s="255" t="s">
        <v>635</v>
      </c>
      <c r="C122" s="255" t="s">
        <v>21</v>
      </c>
      <c r="D122" s="255" t="s">
        <v>192</v>
      </c>
      <c r="E122" s="255" t="s">
        <v>636</v>
      </c>
      <c r="F122" s="255" t="s">
        <v>143</v>
      </c>
      <c r="G122" s="255">
        <v>18</v>
      </c>
      <c r="H122" s="255" t="s">
        <v>637</v>
      </c>
      <c r="I122" s="255" t="s">
        <v>638</v>
      </c>
      <c r="J122" s="255" t="s">
        <v>639</v>
      </c>
      <c r="K122" s="255" t="s">
        <v>27</v>
      </c>
      <c r="L122" s="260"/>
      <c r="M122" s="255"/>
      <c r="N122" s="255" t="s">
        <v>27</v>
      </c>
      <c r="O122" s="260"/>
      <c r="P122" s="255"/>
      <c r="Q122" s="255" t="s">
        <v>30</v>
      </c>
      <c r="R122" s="255"/>
      <c r="S122" s="255"/>
      <c r="T122" s="265" t="str">
        <f t="array" ref="T122">VLOOKUP(D122&amp;E122,IF({1,0},'2021春'!$C$3:$C$4485&amp;'2021春'!$D$3:$D$4485,'2021春'!$H$3:$H$4485),2,0)</f>
        <v>452731200301301240</v>
      </c>
      <c r="X122" s="280">
        <v>2</v>
      </c>
      <c r="Y122" s="280">
        <v>2</v>
      </c>
      <c r="Z122" s="280">
        <v>0</v>
      </c>
      <c r="AA122" s="280">
        <v>0</v>
      </c>
      <c r="AB122" s="280">
        <v>226</v>
      </c>
      <c r="AC122" s="280">
        <v>225</v>
      </c>
      <c r="AD122" s="280">
        <v>22</v>
      </c>
      <c r="AE122" s="280">
        <v>1</v>
      </c>
      <c r="AF122" s="280">
        <v>187</v>
      </c>
      <c r="AG122" s="280">
        <v>185</v>
      </c>
      <c r="AH122" s="280">
        <v>149</v>
      </c>
      <c r="AI122" s="280">
        <v>2</v>
      </c>
    </row>
    <row r="123" spans="1:35">
      <c r="A123" s="255">
        <v>120</v>
      </c>
      <c r="B123" s="255" t="s">
        <v>640</v>
      </c>
      <c r="C123" s="255" t="s">
        <v>21</v>
      </c>
      <c r="D123" s="255" t="s">
        <v>192</v>
      </c>
      <c r="E123" s="255" t="s">
        <v>641</v>
      </c>
      <c r="F123" s="255" t="s">
        <v>24</v>
      </c>
      <c r="G123" s="255">
        <v>18</v>
      </c>
      <c r="H123" s="255" t="s">
        <v>642</v>
      </c>
      <c r="I123" s="255" t="s">
        <v>643</v>
      </c>
      <c r="J123" s="255">
        <v>15878821539</v>
      </c>
      <c r="K123" s="255" t="s">
        <v>27</v>
      </c>
      <c r="L123" s="260"/>
      <c r="M123" s="255"/>
      <c r="N123" s="255" t="s">
        <v>27</v>
      </c>
      <c r="O123" s="260"/>
      <c r="P123" s="255"/>
      <c r="Q123" s="255" t="s">
        <v>30</v>
      </c>
      <c r="R123" s="255"/>
      <c r="S123" s="255"/>
      <c r="T123" s="265" t="str">
        <f t="array" ref="T123">VLOOKUP(D123&amp;E123,IF({1,0},'2021春'!$C$3:$C$4485&amp;'2021春'!$D$3:$D$4485,'2021春'!$H$3:$H$4485),2,0)</f>
        <v>452731200212152714</v>
      </c>
      <c r="X123" s="280">
        <v>47</v>
      </c>
      <c r="Y123" s="280">
        <v>47</v>
      </c>
      <c r="Z123" s="280">
        <v>0</v>
      </c>
      <c r="AA123" s="280">
        <v>0</v>
      </c>
      <c r="AB123" s="280">
        <v>2356</v>
      </c>
      <c r="AC123" s="280">
        <v>2329</v>
      </c>
      <c r="AD123" s="280">
        <v>273</v>
      </c>
      <c r="AE123" s="280">
        <v>27</v>
      </c>
      <c r="AF123" s="280">
        <v>1966</v>
      </c>
      <c r="AG123" s="280">
        <v>1952</v>
      </c>
      <c r="AH123" s="280">
        <v>1544</v>
      </c>
      <c r="AI123" s="280">
        <v>14</v>
      </c>
    </row>
    <row r="124" spans="1:20">
      <c r="A124" s="255">
        <v>121</v>
      </c>
      <c r="B124" s="255" t="s">
        <v>644</v>
      </c>
      <c r="C124" s="255" t="s">
        <v>21</v>
      </c>
      <c r="D124" s="255" t="s">
        <v>192</v>
      </c>
      <c r="E124" s="255" t="s">
        <v>645</v>
      </c>
      <c r="F124" s="255" t="s">
        <v>24</v>
      </c>
      <c r="G124" s="255">
        <v>19</v>
      </c>
      <c r="H124" s="255" t="s">
        <v>646</v>
      </c>
      <c r="I124" s="255" t="s">
        <v>647</v>
      </c>
      <c r="J124" s="255">
        <v>15777803003</v>
      </c>
      <c r="K124" s="255" t="s">
        <v>27</v>
      </c>
      <c r="L124" s="260"/>
      <c r="M124" s="255"/>
      <c r="N124" s="255" t="s">
        <v>27</v>
      </c>
      <c r="O124" s="260"/>
      <c r="P124" s="255"/>
      <c r="Q124" s="255" t="s">
        <v>30</v>
      </c>
      <c r="R124" s="255"/>
      <c r="S124" s="255"/>
      <c r="T124" s="265" t="str">
        <f t="array" ref="T124">VLOOKUP(D124&amp;E124,IF({1,0},'2021春'!$C$3:$C$4485&amp;'2021春'!$D$3:$D$4485,'2021春'!$H$3:$H$4485),2,0)</f>
        <v>452731200110052712</v>
      </c>
    </row>
    <row r="125" spans="1:20">
      <c r="A125" s="255">
        <v>122</v>
      </c>
      <c r="B125" s="255" t="s">
        <v>648</v>
      </c>
      <c r="C125" s="255" t="s">
        <v>21</v>
      </c>
      <c r="D125" s="255" t="s">
        <v>192</v>
      </c>
      <c r="E125" s="255" t="s">
        <v>649</v>
      </c>
      <c r="F125" s="255" t="s">
        <v>24</v>
      </c>
      <c r="G125" s="255">
        <v>18</v>
      </c>
      <c r="H125" s="255" t="s">
        <v>650</v>
      </c>
      <c r="I125" s="255" t="s">
        <v>651</v>
      </c>
      <c r="J125" s="255" t="s">
        <v>652</v>
      </c>
      <c r="K125" s="255" t="s">
        <v>27</v>
      </c>
      <c r="L125" s="260"/>
      <c r="M125" s="255"/>
      <c r="N125" s="255" t="s">
        <v>27</v>
      </c>
      <c r="O125" s="260"/>
      <c r="P125" s="255"/>
      <c r="Q125" s="255" t="s">
        <v>30</v>
      </c>
      <c r="R125" s="255"/>
      <c r="S125" s="255"/>
      <c r="T125" s="265" t="str">
        <f t="array" ref="T125">VLOOKUP(D125&amp;E125,IF({1,0},'2021春'!$C$3:$C$4485&amp;'2021春'!$D$3:$D$4485,'2021春'!$H$3:$H$4485),2,0)</f>
        <v>452731200210316615</v>
      </c>
    </row>
    <row r="126" spans="1:20">
      <c r="A126" s="255">
        <v>123</v>
      </c>
      <c r="B126" s="255" t="s">
        <v>653</v>
      </c>
      <c r="C126" s="255" t="s">
        <v>21</v>
      </c>
      <c r="D126" s="255" t="s">
        <v>192</v>
      </c>
      <c r="E126" s="255" t="s">
        <v>654</v>
      </c>
      <c r="F126" s="255" t="s">
        <v>24</v>
      </c>
      <c r="G126" s="255">
        <v>21</v>
      </c>
      <c r="H126" s="255" t="s">
        <v>655</v>
      </c>
      <c r="I126" s="255" t="s">
        <v>656</v>
      </c>
      <c r="J126" s="255">
        <v>19977871575</v>
      </c>
      <c r="K126" s="255" t="s">
        <v>27</v>
      </c>
      <c r="L126" s="260"/>
      <c r="M126" s="255"/>
      <c r="N126" s="255" t="s">
        <v>27</v>
      </c>
      <c r="O126" s="260"/>
      <c r="P126" s="255"/>
      <c r="Q126" s="255" t="s">
        <v>30</v>
      </c>
      <c r="R126" s="255"/>
      <c r="S126" s="255"/>
      <c r="T126" s="265" t="str">
        <f t="array" ref="T126">VLOOKUP(D126&amp;E126,IF({1,0},'2021春'!$C$3:$C$4485&amp;'2021春'!$D$3:$D$4485,'2021春'!$H$3:$H$4485),2,0)</f>
        <v>451229200001262172</v>
      </c>
    </row>
    <row r="127" spans="1:20">
      <c r="A127" s="255">
        <v>124</v>
      </c>
      <c r="B127" s="255" t="s">
        <v>657</v>
      </c>
      <c r="C127" s="255" t="s">
        <v>21</v>
      </c>
      <c r="D127" s="255" t="s">
        <v>192</v>
      </c>
      <c r="E127" s="255" t="s">
        <v>658</v>
      </c>
      <c r="F127" s="255" t="s">
        <v>143</v>
      </c>
      <c r="G127" s="255">
        <v>18</v>
      </c>
      <c r="H127" s="255" t="s">
        <v>659</v>
      </c>
      <c r="I127" s="255" t="s">
        <v>660</v>
      </c>
      <c r="J127" s="255" t="s">
        <v>661</v>
      </c>
      <c r="K127" s="255" t="s">
        <v>27</v>
      </c>
      <c r="L127" s="260"/>
      <c r="M127" s="255"/>
      <c r="N127" s="255" t="s">
        <v>27</v>
      </c>
      <c r="O127" s="260"/>
      <c r="P127" s="255"/>
      <c r="Q127" s="255" t="s">
        <v>30</v>
      </c>
      <c r="R127" s="255"/>
      <c r="S127" s="255"/>
      <c r="T127" s="265" t="str">
        <f t="array" ref="T127">VLOOKUP(D127&amp;E127,IF({1,0},'2021春'!$C$3:$C$4485&amp;'2021春'!$D$3:$D$4485,'2021春'!$H$3:$H$4485),2,0)</f>
        <v>450124200305100923</v>
      </c>
    </row>
    <row r="128" spans="1:20">
      <c r="A128" s="255">
        <v>125</v>
      </c>
      <c r="B128" s="255" t="s">
        <v>662</v>
      </c>
      <c r="C128" s="255" t="s">
        <v>21</v>
      </c>
      <c r="D128" s="255" t="s">
        <v>192</v>
      </c>
      <c r="E128" s="255" t="s">
        <v>663</v>
      </c>
      <c r="F128" s="255" t="s">
        <v>143</v>
      </c>
      <c r="G128" s="255">
        <v>20</v>
      </c>
      <c r="H128" s="255" t="s">
        <v>664</v>
      </c>
      <c r="I128" s="255" t="s">
        <v>665</v>
      </c>
      <c r="J128" s="255" t="s">
        <v>666</v>
      </c>
      <c r="K128" s="255" t="s">
        <v>27</v>
      </c>
      <c r="L128" s="260"/>
      <c r="M128" s="255"/>
      <c r="N128" s="255" t="s">
        <v>27</v>
      </c>
      <c r="O128" s="260"/>
      <c r="P128" s="255"/>
      <c r="Q128" s="255" t="s">
        <v>30</v>
      </c>
      <c r="R128" s="255"/>
      <c r="S128" s="255"/>
      <c r="T128" s="265" t="str">
        <f t="array" ref="T128">VLOOKUP(D128&amp;E128,IF({1,0},'2021春'!$C$3:$C$4485&amp;'2021春'!$D$3:$D$4485,'2021春'!$H$3:$H$4485),2,0)</f>
        <v>451229200008211828</v>
      </c>
    </row>
    <row r="129" spans="1:20">
      <c r="A129" s="255">
        <v>126</v>
      </c>
      <c r="B129" s="255" t="s">
        <v>667</v>
      </c>
      <c r="C129" s="255" t="s">
        <v>21</v>
      </c>
      <c r="D129" s="255" t="s">
        <v>192</v>
      </c>
      <c r="E129" s="255" t="s">
        <v>668</v>
      </c>
      <c r="F129" s="255" t="s">
        <v>24</v>
      </c>
      <c r="G129" s="255">
        <v>15</v>
      </c>
      <c r="H129" s="255" t="s">
        <v>669</v>
      </c>
      <c r="I129" s="255" t="s">
        <v>670</v>
      </c>
      <c r="J129" s="255">
        <v>19978845391</v>
      </c>
      <c r="K129" s="255" t="s">
        <v>27</v>
      </c>
      <c r="L129" s="260"/>
      <c r="M129" s="255"/>
      <c r="N129" s="255" t="s">
        <v>30</v>
      </c>
      <c r="O129" s="260"/>
      <c r="P129" s="255"/>
      <c r="Q129" s="255" t="s">
        <v>30</v>
      </c>
      <c r="R129" s="255"/>
      <c r="S129" s="255" t="s">
        <v>671</v>
      </c>
      <c r="T129" s="265" t="str">
        <f t="array" ref="T129">VLOOKUP(D129&amp;E129,IF({1,0},'2021春'!$C$3:$C$4485&amp;'2021春'!$D$3:$D$4485,'2021春'!$H$3:$H$4485),2,0)</f>
        <v>45122920060801211X</v>
      </c>
    </row>
    <row r="130" spans="1:20">
      <c r="A130" s="255">
        <v>127</v>
      </c>
      <c r="B130" s="255" t="s">
        <v>672</v>
      </c>
      <c r="C130" s="255" t="s">
        <v>21</v>
      </c>
      <c r="D130" s="255" t="s">
        <v>192</v>
      </c>
      <c r="E130" s="255" t="s">
        <v>673</v>
      </c>
      <c r="F130" s="255" t="s">
        <v>24</v>
      </c>
      <c r="G130" s="255">
        <v>18</v>
      </c>
      <c r="H130" s="255" t="s">
        <v>674</v>
      </c>
      <c r="I130" s="255" t="s">
        <v>675</v>
      </c>
      <c r="J130" s="255" t="s">
        <v>676</v>
      </c>
      <c r="K130" s="255" t="s">
        <v>27</v>
      </c>
      <c r="L130" s="260"/>
      <c r="M130" s="255"/>
      <c r="N130" s="255" t="s">
        <v>27</v>
      </c>
      <c r="O130" s="260"/>
      <c r="P130" s="255"/>
      <c r="Q130" s="255" t="s">
        <v>30</v>
      </c>
      <c r="R130" s="255"/>
      <c r="S130" s="255"/>
      <c r="T130" s="265" t="str">
        <f t="array" ref="T130">VLOOKUP(D130&amp;E130,IF({1,0},'2021春'!$C$3:$C$4485&amp;'2021春'!$D$3:$D$4485,'2021春'!$H$3:$H$4485),2,0)</f>
        <v>45012420021108271X</v>
      </c>
    </row>
    <row r="131" spans="1:20">
      <c r="A131" s="255">
        <v>128</v>
      </c>
      <c r="B131" s="255" t="s">
        <v>677</v>
      </c>
      <c r="C131" s="255" t="s">
        <v>21</v>
      </c>
      <c r="D131" s="255" t="s">
        <v>192</v>
      </c>
      <c r="E131" s="255" t="s">
        <v>678</v>
      </c>
      <c r="F131" s="255" t="s">
        <v>24</v>
      </c>
      <c r="G131" s="255">
        <v>19</v>
      </c>
      <c r="H131" s="255" t="s">
        <v>679</v>
      </c>
      <c r="I131" s="255" t="s">
        <v>680</v>
      </c>
      <c r="J131" s="255">
        <v>15277891674</v>
      </c>
      <c r="K131" s="255" t="s">
        <v>27</v>
      </c>
      <c r="L131" s="260"/>
      <c r="M131" s="255"/>
      <c r="N131" s="255" t="s">
        <v>27</v>
      </c>
      <c r="O131" s="260"/>
      <c r="P131" s="255"/>
      <c r="Q131" s="255" t="s">
        <v>30</v>
      </c>
      <c r="R131" s="255"/>
      <c r="S131" s="255"/>
      <c r="T131" s="265" t="str">
        <f t="array" ref="T131">VLOOKUP(D131&amp;E131,IF({1,0},'2021春'!$C$3:$C$4485&amp;'2021春'!$D$3:$D$4485,'2021春'!$H$3:$H$4485),2,0)</f>
        <v>452731200207315419</v>
      </c>
    </row>
    <row r="132" spans="1:20">
      <c r="A132" s="255">
        <v>129</v>
      </c>
      <c r="B132" s="255" t="s">
        <v>681</v>
      </c>
      <c r="C132" s="255" t="s">
        <v>21</v>
      </c>
      <c r="D132" s="255" t="s">
        <v>192</v>
      </c>
      <c r="E132" s="255" t="s">
        <v>682</v>
      </c>
      <c r="F132" s="255" t="s">
        <v>143</v>
      </c>
      <c r="G132" s="255">
        <v>16</v>
      </c>
      <c r="H132" s="255" t="s">
        <v>683</v>
      </c>
      <c r="I132" s="255" t="s">
        <v>684</v>
      </c>
      <c r="J132" s="255" t="s">
        <v>685</v>
      </c>
      <c r="K132" s="255" t="s">
        <v>27</v>
      </c>
      <c r="L132" s="260"/>
      <c r="M132" s="255"/>
      <c r="N132" s="255" t="s">
        <v>27</v>
      </c>
      <c r="O132" s="260"/>
      <c r="P132" s="255"/>
      <c r="Q132" s="255" t="s">
        <v>30</v>
      </c>
      <c r="R132" s="255"/>
      <c r="S132" s="255"/>
      <c r="T132" s="265" t="str">
        <f t="array" ref="T132">VLOOKUP(D132&amp;E132,IF({1,0},'2021春'!$C$3:$C$4485&amp;'2021春'!$D$3:$D$4485,'2021春'!$H$3:$H$4485),2,0)</f>
        <v>451229200410154526</v>
      </c>
    </row>
    <row r="133" spans="1:20">
      <c r="A133" s="255">
        <v>130</v>
      </c>
      <c r="B133" s="255" t="s">
        <v>686</v>
      </c>
      <c r="C133" s="255" t="s">
        <v>21</v>
      </c>
      <c r="D133" s="255" t="s">
        <v>192</v>
      </c>
      <c r="E133" s="255" t="s">
        <v>687</v>
      </c>
      <c r="F133" s="255" t="s">
        <v>24</v>
      </c>
      <c r="G133" s="255">
        <v>21</v>
      </c>
      <c r="H133" s="255" t="s">
        <v>688</v>
      </c>
      <c r="I133" s="255" t="s">
        <v>689</v>
      </c>
      <c r="J133" s="255">
        <v>18070870155</v>
      </c>
      <c r="K133" s="255" t="s">
        <v>27</v>
      </c>
      <c r="L133" s="260"/>
      <c r="M133" s="255"/>
      <c r="N133" s="255" t="s">
        <v>27</v>
      </c>
      <c r="O133" s="260"/>
      <c r="P133" s="255"/>
      <c r="Q133" s="255" t="s">
        <v>30</v>
      </c>
      <c r="R133" s="255"/>
      <c r="S133" s="255"/>
      <c r="T133" s="265" t="str">
        <f t="array" ref="T133">VLOOKUP(D133&amp;E133,IF({1,0},'2021春'!$C$3:$C$4485&amp;'2021春'!$D$3:$D$4485,'2021春'!$H$3:$H$4485),2,0)</f>
        <v>452731200003102112</v>
      </c>
    </row>
    <row r="134" spans="1:20">
      <c r="A134" s="255">
        <v>131</v>
      </c>
      <c r="B134" s="255" t="s">
        <v>690</v>
      </c>
      <c r="C134" s="255" t="s">
        <v>21</v>
      </c>
      <c r="D134" s="255" t="s">
        <v>192</v>
      </c>
      <c r="E134" s="255" t="s">
        <v>691</v>
      </c>
      <c r="F134" s="255" t="s">
        <v>24</v>
      </c>
      <c r="G134" s="255">
        <v>19</v>
      </c>
      <c r="H134" s="255" t="s">
        <v>692</v>
      </c>
      <c r="I134" s="255" t="s">
        <v>693</v>
      </c>
      <c r="J134" s="255" t="s">
        <v>694</v>
      </c>
      <c r="K134" s="255" t="s">
        <v>27</v>
      </c>
      <c r="L134" s="260"/>
      <c r="M134" s="255"/>
      <c r="N134" s="255" t="s">
        <v>27</v>
      </c>
      <c r="O134" s="260"/>
      <c r="P134" s="255"/>
      <c r="Q134" s="255" t="s">
        <v>30</v>
      </c>
      <c r="R134" s="255"/>
      <c r="S134" s="255"/>
      <c r="T134" s="265" t="str">
        <f t="array" ref="T134">VLOOKUP(D134&amp;E134,IF({1,0},'2021春'!$C$3:$C$4485&amp;'2021春'!$D$3:$D$4485,'2021春'!$H$3:$H$4485),2,0)</f>
        <v>452731200207173318</v>
      </c>
    </row>
    <row r="135" spans="1:20">
      <c r="A135" s="255">
        <v>132</v>
      </c>
      <c r="B135" s="255" t="s">
        <v>695</v>
      </c>
      <c r="C135" s="255" t="s">
        <v>21</v>
      </c>
      <c r="D135" s="255" t="s">
        <v>192</v>
      </c>
      <c r="E135" s="255" t="s">
        <v>696</v>
      </c>
      <c r="F135" s="255" t="s">
        <v>24</v>
      </c>
      <c r="G135" s="255">
        <v>18</v>
      </c>
      <c r="H135" s="255" t="s">
        <v>697</v>
      </c>
      <c r="I135" s="255" t="s">
        <v>698</v>
      </c>
      <c r="J135" s="255" t="s">
        <v>699</v>
      </c>
      <c r="K135" s="255" t="s">
        <v>27</v>
      </c>
      <c r="L135" s="260"/>
      <c r="M135" s="255"/>
      <c r="N135" s="255" t="s">
        <v>27</v>
      </c>
      <c r="O135" s="260"/>
      <c r="P135" s="255"/>
      <c r="Q135" s="255" t="s">
        <v>30</v>
      </c>
      <c r="R135" s="255"/>
      <c r="S135" s="255"/>
      <c r="T135" s="265" t="str">
        <f t="array" ref="T135">VLOOKUP(D135&amp;E135,IF({1,0},'2021春'!$C$3:$C$4485&amp;'2021春'!$D$3:$D$4485,'2021春'!$H$3:$H$4485),2,0)</f>
        <v>452731200209305732</v>
      </c>
    </row>
    <row r="136" spans="1:20">
      <c r="A136" s="255">
        <v>133</v>
      </c>
      <c r="B136" s="255" t="s">
        <v>700</v>
      </c>
      <c r="C136" s="255" t="s">
        <v>21</v>
      </c>
      <c r="D136" s="255" t="s">
        <v>192</v>
      </c>
      <c r="E136" s="255" t="s">
        <v>701</v>
      </c>
      <c r="F136" s="255" t="s">
        <v>24</v>
      </c>
      <c r="G136" s="255">
        <v>17</v>
      </c>
      <c r="H136" s="255" t="s">
        <v>702</v>
      </c>
      <c r="I136" s="255" t="s">
        <v>703</v>
      </c>
      <c r="J136" s="255" t="s">
        <v>704</v>
      </c>
      <c r="K136" s="255" t="s">
        <v>27</v>
      </c>
      <c r="L136" s="260"/>
      <c r="M136" s="255"/>
      <c r="N136" s="255" t="s">
        <v>27</v>
      </c>
      <c r="O136" s="260"/>
      <c r="P136" s="255"/>
      <c r="Q136" s="255" t="s">
        <v>30</v>
      </c>
      <c r="R136" s="255"/>
      <c r="S136" s="255"/>
      <c r="T136" s="265" t="str">
        <f t="array" ref="T136">VLOOKUP(D136&amp;E136,IF({1,0},'2021春'!$C$3:$C$4485&amp;'2021春'!$D$3:$D$4485,'2021春'!$H$3:$H$4485),2,0)</f>
        <v>431121200311113438</v>
      </c>
    </row>
    <row r="137" spans="1:20">
      <c r="A137" s="255">
        <v>134</v>
      </c>
      <c r="B137" s="255" t="s">
        <v>705</v>
      </c>
      <c r="C137" s="255" t="s">
        <v>21</v>
      </c>
      <c r="D137" s="255" t="s">
        <v>192</v>
      </c>
      <c r="E137" s="255" t="s">
        <v>706</v>
      </c>
      <c r="F137" s="255" t="s">
        <v>143</v>
      </c>
      <c r="G137" s="255">
        <v>19</v>
      </c>
      <c r="H137" s="255" t="s">
        <v>707</v>
      </c>
      <c r="I137" s="255" t="s">
        <v>708</v>
      </c>
      <c r="J137" s="255">
        <v>13877876449</v>
      </c>
      <c r="K137" s="255" t="s">
        <v>27</v>
      </c>
      <c r="L137" s="260"/>
      <c r="M137" s="255"/>
      <c r="N137" s="255" t="s">
        <v>27</v>
      </c>
      <c r="O137" s="260"/>
      <c r="P137" s="255"/>
      <c r="Q137" s="255" t="s">
        <v>30</v>
      </c>
      <c r="R137" s="255"/>
      <c r="S137" s="255"/>
      <c r="T137" s="265" t="str">
        <f t="array" ref="T137">VLOOKUP(D137&amp;E137,IF({1,0},'2021春'!$C$3:$C$4485&amp;'2021春'!$D$3:$D$4485,'2021春'!$H$3:$H$4485),2,0)</f>
        <v>452731200203251227</v>
      </c>
    </row>
    <row r="138" spans="1:20">
      <c r="A138" s="255">
        <v>135</v>
      </c>
      <c r="B138" s="255" t="s">
        <v>709</v>
      </c>
      <c r="C138" s="255" t="s">
        <v>21</v>
      </c>
      <c r="D138" s="255" t="s">
        <v>192</v>
      </c>
      <c r="E138" s="255" t="s">
        <v>710</v>
      </c>
      <c r="F138" s="255" t="s">
        <v>143</v>
      </c>
      <c r="G138" s="255">
        <v>19</v>
      </c>
      <c r="H138" s="255" t="s">
        <v>711</v>
      </c>
      <c r="I138" s="255" t="s">
        <v>712</v>
      </c>
      <c r="J138" s="255" t="s">
        <v>713</v>
      </c>
      <c r="K138" s="255" t="s">
        <v>27</v>
      </c>
      <c r="L138" s="260"/>
      <c r="M138" s="255"/>
      <c r="N138" s="255" t="s">
        <v>27</v>
      </c>
      <c r="O138" s="260"/>
      <c r="P138" s="255"/>
      <c r="Q138" s="255" t="s">
        <v>30</v>
      </c>
      <c r="R138" s="255"/>
      <c r="S138" s="255"/>
      <c r="T138" s="265" t="str">
        <f t="array" ref="T138">VLOOKUP(D138&amp;E138,IF({1,0},'2021春'!$C$3:$C$4485&amp;'2021春'!$D$3:$D$4485,'2021春'!$H$3:$H$4485),2,0)</f>
        <v>452731200110181821</v>
      </c>
    </row>
    <row r="139" spans="1:20">
      <c r="A139" s="255">
        <v>136</v>
      </c>
      <c r="B139" s="255" t="s">
        <v>714</v>
      </c>
      <c r="C139" s="255" t="s">
        <v>21</v>
      </c>
      <c r="D139" s="255" t="s">
        <v>192</v>
      </c>
      <c r="E139" s="255" t="s">
        <v>715</v>
      </c>
      <c r="F139" s="255" t="s">
        <v>24</v>
      </c>
      <c r="G139" s="255">
        <v>19</v>
      </c>
      <c r="H139" s="255" t="s">
        <v>716</v>
      </c>
      <c r="I139" s="255" t="s">
        <v>717</v>
      </c>
      <c r="J139" s="255">
        <v>19978846586</v>
      </c>
      <c r="K139" s="255" t="s">
        <v>27</v>
      </c>
      <c r="L139" s="260"/>
      <c r="M139" s="255"/>
      <c r="N139" s="255" t="s">
        <v>27</v>
      </c>
      <c r="O139" s="260"/>
      <c r="P139" s="255"/>
      <c r="Q139" s="255" t="s">
        <v>30</v>
      </c>
      <c r="R139" s="255"/>
      <c r="S139" s="255"/>
      <c r="T139" s="265" t="str">
        <f t="array" ref="T139">VLOOKUP(D139&amp;E139,IF({1,0},'2021春'!$C$3:$C$4485&amp;'2021春'!$D$3:$D$4485,'2021春'!$H$3:$H$4485),2,0)</f>
        <v>451229200206202412</v>
      </c>
    </row>
    <row r="140" spans="1:20">
      <c r="A140" s="255">
        <v>137</v>
      </c>
      <c r="B140" s="255" t="s">
        <v>718</v>
      </c>
      <c r="C140" s="255" t="s">
        <v>21</v>
      </c>
      <c r="D140" s="255" t="s">
        <v>192</v>
      </c>
      <c r="E140" s="255" t="s">
        <v>719</v>
      </c>
      <c r="F140" s="255" t="s">
        <v>24</v>
      </c>
      <c r="G140" s="255">
        <v>18</v>
      </c>
      <c r="H140" s="255" t="s">
        <v>720</v>
      </c>
      <c r="I140" s="255" t="s">
        <v>721</v>
      </c>
      <c r="J140" s="255">
        <v>18877824390</v>
      </c>
      <c r="K140" s="255" t="s">
        <v>27</v>
      </c>
      <c r="L140" s="260"/>
      <c r="M140" s="255"/>
      <c r="N140" s="255" t="s">
        <v>30</v>
      </c>
      <c r="O140" s="260"/>
      <c r="P140" s="255"/>
      <c r="Q140" s="255" t="s">
        <v>30</v>
      </c>
      <c r="R140" s="255"/>
      <c r="S140" s="255" t="s">
        <v>722</v>
      </c>
      <c r="T140" s="265" t="str">
        <f t="array" ref="T140">VLOOKUP(D140&amp;E140,IF({1,0},'2021春'!$C$3:$C$4485&amp;'2021春'!$D$3:$D$4485,'2021春'!$H$3:$H$4485),2,0)</f>
        <v>451229200306132415</v>
      </c>
    </row>
    <row r="141" spans="1:20">
      <c r="A141" s="255">
        <v>138</v>
      </c>
      <c r="B141" s="255" t="s">
        <v>723</v>
      </c>
      <c r="C141" s="255" t="s">
        <v>21</v>
      </c>
      <c r="D141" s="255" t="s">
        <v>192</v>
      </c>
      <c r="E141" s="255" t="s">
        <v>724</v>
      </c>
      <c r="F141" s="255" t="s">
        <v>143</v>
      </c>
      <c r="G141" s="255">
        <v>17</v>
      </c>
      <c r="H141" s="255" t="s">
        <v>725</v>
      </c>
      <c r="I141" s="255" t="s">
        <v>726</v>
      </c>
      <c r="J141" s="255" t="s">
        <v>727</v>
      </c>
      <c r="K141" s="255" t="s">
        <v>27</v>
      </c>
      <c r="L141" s="260"/>
      <c r="M141" s="255"/>
      <c r="N141" s="255" t="s">
        <v>27</v>
      </c>
      <c r="O141" s="260"/>
      <c r="P141" s="255"/>
      <c r="Q141" s="255" t="s">
        <v>30</v>
      </c>
      <c r="R141" s="255"/>
      <c r="S141" s="255"/>
      <c r="T141" s="265" t="str">
        <f t="array" ref="T141">VLOOKUP(D141&amp;E141,IF({1,0},'2021春'!$C$3:$C$4485&amp;'2021春'!$D$3:$D$4485,'2021春'!$H$3:$H$4485),2,0)</f>
        <v>452731200312303022</v>
      </c>
    </row>
    <row r="142" spans="1:20">
      <c r="A142" s="255">
        <v>139</v>
      </c>
      <c r="B142" s="255" t="s">
        <v>728</v>
      </c>
      <c r="C142" s="255" t="s">
        <v>21</v>
      </c>
      <c r="D142" s="255" t="s">
        <v>192</v>
      </c>
      <c r="E142" s="255" t="s">
        <v>729</v>
      </c>
      <c r="F142" s="255" t="s">
        <v>24</v>
      </c>
      <c r="G142" s="255">
        <v>18</v>
      </c>
      <c r="H142" s="255" t="s">
        <v>730</v>
      </c>
      <c r="I142" s="255" t="s">
        <v>731</v>
      </c>
      <c r="J142" s="255" t="s">
        <v>732</v>
      </c>
      <c r="K142" s="255" t="s">
        <v>27</v>
      </c>
      <c r="L142" s="260"/>
      <c r="M142" s="255"/>
      <c r="N142" s="255" t="s">
        <v>27</v>
      </c>
      <c r="O142" s="260"/>
      <c r="P142" s="255"/>
      <c r="Q142" s="255" t="s">
        <v>30</v>
      </c>
      <c r="R142" s="255"/>
      <c r="S142" s="255"/>
      <c r="T142" s="265" t="str">
        <f t="array" ref="T142">VLOOKUP(D142&amp;E142,IF({1,0},'2021春'!$C$3:$C$4485&amp;'2021春'!$D$3:$D$4485,'2021春'!$H$3:$H$4485),2,0)</f>
        <v>452731200306094818</v>
      </c>
    </row>
    <row r="143" spans="1:20">
      <c r="A143" s="255">
        <v>140</v>
      </c>
      <c r="B143" s="255" t="s">
        <v>733</v>
      </c>
      <c r="C143" s="255" t="s">
        <v>21</v>
      </c>
      <c r="D143" s="255" t="s">
        <v>192</v>
      </c>
      <c r="E143" s="255" t="s">
        <v>734</v>
      </c>
      <c r="F143" s="255" t="s">
        <v>143</v>
      </c>
      <c r="G143" s="255">
        <v>20</v>
      </c>
      <c r="H143" s="255" t="s">
        <v>735</v>
      </c>
      <c r="I143" s="255" t="s">
        <v>736</v>
      </c>
      <c r="J143" s="255" t="s">
        <v>737</v>
      </c>
      <c r="K143" s="255" t="s">
        <v>27</v>
      </c>
      <c r="L143" s="260"/>
      <c r="M143" s="255"/>
      <c r="N143" s="255" t="s">
        <v>27</v>
      </c>
      <c r="O143" s="260"/>
      <c r="P143" s="255"/>
      <c r="Q143" s="255" t="s">
        <v>30</v>
      </c>
      <c r="R143" s="255"/>
      <c r="S143" s="255"/>
      <c r="T143" s="265" t="str">
        <f t="array" ref="T143">VLOOKUP(D143&amp;E143,IF({1,0},'2021春'!$C$3:$C$4485&amp;'2021春'!$D$3:$D$4485,'2021春'!$H$3:$H$4485),2,0)</f>
        <v>452731200105130923</v>
      </c>
    </row>
    <row r="144" spans="1:20">
      <c r="A144" s="255">
        <v>141</v>
      </c>
      <c r="B144" s="255" t="s">
        <v>738</v>
      </c>
      <c r="C144" s="255" t="s">
        <v>21</v>
      </c>
      <c r="D144" s="255" t="s">
        <v>192</v>
      </c>
      <c r="E144" s="255" t="s">
        <v>739</v>
      </c>
      <c r="F144" s="255" t="s">
        <v>24</v>
      </c>
      <c r="G144" s="255">
        <v>18</v>
      </c>
      <c r="H144" s="255" t="s">
        <v>740</v>
      </c>
      <c r="I144" s="255" t="s">
        <v>741</v>
      </c>
      <c r="J144" s="255" t="s">
        <v>742</v>
      </c>
      <c r="K144" s="255" t="s">
        <v>27</v>
      </c>
      <c r="L144" s="260"/>
      <c r="M144" s="255"/>
      <c r="N144" s="255" t="s">
        <v>27</v>
      </c>
      <c r="O144" s="260"/>
      <c r="P144" s="255"/>
      <c r="Q144" s="255" t="s">
        <v>30</v>
      </c>
      <c r="R144" s="255"/>
      <c r="S144" s="255"/>
      <c r="T144" s="265" t="str">
        <f t="array" ref="T144">VLOOKUP(D144&amp;E144,IF({1,0},'2021春'!$C$3:$C$4485&amp;'2021春'!$D$3:$D$4485,'2021春'!$H$3:$H$4485),2,0)</f>
        <v>452731200209120017</v>
      </c>
    </row>
    <row r="145" spans="1:20">
      <c r="A145" s="255">
        <v>142</v>
      </c>
      <c r="B145" s="255" t="s">
        <v>743</v>
      </c>
      <c r="C145" s="255" t="s">
        <v>21</v>
      </c>
      <c r="D145" s="255" t="s">
        <v>192</v>
      </c>
      <c r="E145" s="255" t="s">
        <v>744</v>
      </c>
      <c r="F145" s="255" t="s">
        <v>24</v>
      </c>
      <c r="G145" s="255">
        <v>18</v>
      </c>
      <c r="H145" s="255" t="s">
        <v>745</v>
      </c>
      <c r="I145" s="255" t="s">
        <v>746</v>
      </c>
      <c r="J145" s="255">
        <v>13657780583</v>
      </c>
      <c r="K145" s="255" t="s">
        <v>27</v>
      </c>
      <c r="L145" s="260"/>
      <c r="M145" s="255"/>
      <c r="N145" s="255" t="s">
        <v>27</v>
      </c>
      <c r="O145" s="260"/>
      <c r="P145" s="255"/>
      <c r="Q145" s="255" t="s">
        <v>30</v>
      </c>
      <c r="R145" s="255"/>
      <c r="S145" s="255"/>
      <c r="T145" s="265" t="str">
        <f t="array" ref="T145">VLOOKUP(D145&amp;E145,IF({1,0},'2021春'!$C$3:$C$4485&amp;'2021春'!$D$3:$D$4485,'2021春'!$H$3:$H$4485),2,0)</f>
        <v>451229200210081836</v>
      </c>
    </row>
    <row r="146" spans="1:20">
      <c r="A146" s="255">
        <v>143</v>
      </c>
      <c r="B146" s="255" t="s">
        <v>747</v>
      </c>
      <c r="C146" s="255" t="s">
        <v>21</v>
      </c>
      <c r="D146" s="255" t="s">
        <v>192</v>
      </c>
      <c r="E146" s="255" t="s">
        <v>748</v>
      </c>
      <c r="F146" s="255" t="s">
        <v>24</v>
      </c>
      <c r="G146" s="255">
        <v>18</v>
      </c>
      <c r="H146" s="255" t="s">
        <v>749</v>
      </c>
      <c r="I146" s="255" t="s">
        <v>750</v>
      </c>
      <c r="J146" s="255" t="s">
        <v>751</v>
      </c>
      <c r="K146" s="255" t="s">
        <v>27</v>
      </c>
      <c r="L146" s="260"/>
      <c r="M146" s="255"/>
      <c r="N146" s="255" t="s">
        <v>27</v>
      </c>
      <c r="O146" s="260"/>
      <c r="P146" s="255"/>
      <c r="Q146" s="255" t="s">
        <v>30</v>
      </c>
      <c r="R146" s="255"/>
      <c r="S146" s="255"/>
      <c r="T146" s="265" t="str">
        <f t="array" ref="T146">VLOOKUP(D146&amp;E146,IF({1,0},'2021春'!$C$3:$C$4485&amp;'2021春'!$D$3:$D$4485,'2021春'!$H$3:$H$4485),2,0)</f>
        <v>451229200305140317</v>
      </c>
    </row>
    <row r="147" spans="1:20">
      <c r="A147" s="255">
        <v>144</v>
      </c>
      <c r="B147" s="255" t="s">
        <v>752</v>
      </c>
      <c r="C147" s="255" t="s">
        <v>21</v>
      </c>
      <c r="D147" s="255" t="s">
        <v>192</v>
      </c>
      <c r="E147" s="255" t="s">
        <v>753</v>
      </c>
      <c r="F147" s="255" t="s">
        <v>143</v>
      </c>
      <c r="G147" s="255">
        <v>18</v>
      </c>
      <c r="H147" s="255" t="s">
        <v>725</v>
      </c>
      <c r="I147" s="255" t="s">
        <v>754</v>
      </c>
      <c r="J147" s="255">
        <v>15577899551</v>
      </c>
      <c r="K147" s="255" t="s">
        <v>27</v>
      </c>
      <c r="L147" s="260"/>
      <c r="M147" s="255"/>
      <c r="N147" s="255" t="s">
        <v>27</v>
      </c>
      <c r="O147" s="260"/>
      <c r="P147" s="255"/>
      <c r="Q147" s="255" t="s">
        <v>30</v>
      </c>
      <c r="R147" s="255"/>
      <c r="S147" s="255"/>
      <c r="T147" s="265" t="str">
        <f t="array" ref="T147">VLOOKUP(D147&amp;E147,IF({1,0},'2021春'!$C$3:$C$4485&amp;'2021春'!$D$3:$D$4485,'2021春'!$H$3:$H$4485),2,0)</f>
        <v>451229200301062788</v>
      </c>
    </row>
    <row r="148" spans="1:20">
      <c r="A148" s="255">
        <v>145</v>
      </c>
      <c r="B148" s="255" t="s">
        <v>755</v>
      </c>
      <c r="C148" s="255" t="s">
        <v>21</v>
      </c>
      <c r="D148" s="255" t="s">
        <v>192</v>
      </c>
      <c r="E148" s="255" t="s">
        <v>756</v>
      </c>
      <c r="F148" s="255" t="s">
        <v>24</v>
      </c>
      <c r="G148" s="255">
        <v>19</v>
      </c>
      <c r="H148" s="255" t="s">
        <v>757</v>
      </c>
      <c r="I148" s="255" t="s">
        <v>758</v>
      </c>
      <c r="J148" s="255">
        <v>13728586282</v>
      </c>
      <c r="K148" s="255" t="s">
        <v>27</v>
      </c>
      <c r="L148" s="260"/>
      <c r="M148" s="255"/>
      <c r="N148" s="255" t="s">
        <v>27</v>
      </c>
      <c r="O148" s="260"/>
      <c r="P148" s="255"/>
      <c r="Q148" s="255" t="s">
        <v>30</v>
      </c>
      <c r="R148" s="255"/>
      <c r="S148" s="255"/>
      <c r="T148" s="265" t="str">
        <f t="array" ref="T148">VLOOKUP(D148&amp;E148,IF({1,0},'2021春'!$C$3:$C$4485&amp;'2021春'!$D$3:$D$4485,'2021春'!$H$3:$H$4485),2,0)</f>
        <v>452731200203253919</v>
      </c>
    </row>
    <row r="149" spans="1:20">
      <c r="A149" s="255">
        <v>146</v>
      </c>
      <c r="B149" s="255" t="s">
        <v>759</v>
      </c>
      <c r="C149" s="255" t="s">
        <v>21</v>
      </c>
      <c r="D149" s="255" t="s">
        <v>192</v>
      </c>
      <c r="E149" s="255" t="s">
        <v>760</v>
      </c>
      <c r="F149" s="255" t="s">
        <v>143</v>
      </c>
      <c r="G149" s="255">
        <v>19</v>
      </c>
      <c r="H149" s="255" t="s">
        <v>761</v>
      </c>
      <c r="I149" s="255" t="s">
        <v>762</v>
      </c>
      <c r="J149" s="255" t="s">
        <v>763</v>
      </c>
      <c r="K149" s="255" t="s">
        <v>27</v>
      </c>
      <c r="L149" s="260"/>
      <c r="M149" s="255"/>
      <c r="N149" s="255" t="s">
        <v>27</v>
      </c>
      <c r="O149" s="260"/>
      <c r="P149" s="255"/>
      <c r="Q149" s="255" t="s">
        <v>30</v>
      </c>
      <c r="R149" s="255"/>
      <c r="S149" s="255"/>
      <c r="T149" s="265" t="str">
        <f t="array" ref="T149">VLOOKUP(D149&amp;E149,IF({1,0},'2021春'!$C$3:$C$4485&amp;'2021春'!$D$3:$D$4485,'2021春'!$H$3:$H$4485),2,0)</f>
        <v>450124200204064249</v>
      </c>
    </row>
    <row r="150" spans="1:20">
      <c r="A150" s="255">
        <v>147</v>
      </c>
      <c r="B150" s="255" t="s">
        <v>764</v>
      </c>
      <c r="C150" s="255" t="s">
        <v>21</v>
      </c>
      <c r="D150" s="255" t="s">
        <v>192</v>
      </c>
      <c r="E150" s="255" t="s">
        <v>765</v>
      </c>
      <c r="F150" s="255" t="s">
        <v>24</v>
      </c>
      <c r="G150" s="255">
        <v>21</v>
      </c>
      <c r="H150" s="255" t="s">
        <v>766</v>
      </c>
      <c r="I150" s="255" t="s">
        <v>767</v>
      </c>
      <c r="J150" s="255" t="s">
        <v>768</v>
      </c>
      <c r="K150" s="255" t="s">
        <v>27</v>
      </c>
      <c r="L150" s="260"/>
      <c r="M150" s="255"/>
      <c r="N150" s="255" t="s">
        <v>27</v>
      </c>
      <c r="O150" s="260"/>
      <c r="P150" s="255"/>
      <c r="Q150" s="255" t="s">
        <v>30</v>
      </c>
      <c r="R150" s="255"/>
      <c r="S150" s="255"/>
      <c r="T150" s="265" t="str">
        <f t="array" ref="T150">VLOOKUP(D150&amp;E150,IF({1,0},'2021春'!$C$3:$C$4485&amp;'2021春'!$D$3:$D$4485,'2021春'!$H$3:$H$4485),2,0)</f>
        <v>45122920000608241X</v>
      </c>
    </row>
    <row r="151" spans="1:20">
      <c r="A151" s="255">
        <v>148</v>
      </c>
      <c r="B151" s="255" t="s">
        <v>769</v>
      </c>
      <c r="C151" s="255" t="s">
        <v>21</v>
      </c>
      <c r="D151" s="255" t="s">
        <v>192</v>
      </c>
      <c r="E151" s="255" t="s">
        <v>770</v>
      </c>
      <c r="F151" s="255" t="s">
        <v>24</v>
      </c>
      <c r="G151" s="255">
        <v>19</v>
      </c>
      <c r="H151" s="255" t="s">
        <v>771</v>
      </c>
      <c r="I151" s="255" t="s">
        <v>772</v>
      </c>
      <c r="J151" s="255">
        <v>13925779337</v>
      </c>
      <c r="K151" s="255" t="s">
        <v>27</v>
      </c>
      <c r="L151" s="260"/>
      <c r="M151" s="255"/>
      <c r="N151" s="255" t="s">
        <v>27</v>
      </c>
      <c r="O151" s="260"/>
      <c r="P151" s="255"/>
      <c r="Q151" s="255" t="s">
        <v>30</v>
      </c>
      <c r="R151" s="255"/>
      <c r="S151" s="255"/>
      <c r="T151" s="265" t="str">
        <f t="array" ref="T151">VLOOKUP(D151&amp;E151,IF({1,0},'2021春'!$C$3:$C$4485&amp;'2021春'!$D$3:$D$4485,'2021春'!$H$3:$H$4485),2,0)</f>
        <v>451229200201203918</v>
      </c>
    </row>
    <row r="152" spans="1:20">
      <c r="A152" s="255">
        <v>149</v>
      </c>
      <c r="B152" s="255" t="s">
        <v>773</v>
      </c>
      <c r="C152" s="255" t="s">
        <v>21</v>
      </c>
      <c r="D152" s="255" t="s">
        <v>192</v>
      </c>
      <c r="E152" s="255" t="s">
        <v>774</v>
      </c>
      <c r="F152" s="255" t="s">
        <v>143</v>
      </c>
      <c r="G152" s="255">
        <v>18</v>
      </c>
      <c r="H152" s="255" t="s">
        <v>775</v>
      </c>
      <c r="I152" s="255" t="s">
        <v>776</v>
      </c>
      <c r="J152" s="255" t="s">
        <v>777</v>
      </c>
      <c r="K152" s="255" t="s">
        <v>27</v>
      </c>
      <c r="L152" s="260"/>
      <c r="M152" s="255"/>
      <c r="N152" s="255" t="s">
        <v>27</v>
      </c>
      <c r="O152" s="260"/>
      <c r="P152" s="255"/>
      <c r="Q152" s="255" t="s">
        <v>30</v>
      </c>
      <c r="R152" s="255"/>
      <c r="S152" s="255"/>
      <c r="T152" s="265" t="str">
        <f t="array" ref="T152">VLOOKUP(D152&amp;E152,IF({1,0},'2021春'!$C$3:$C$4485&amp;'2021春'!$D$3:$D$4485,'2021春'!$H$3:$H$4485),2,0)</f>
        <v>452731200212102426</v>
      </c>
    </row>
    <row r="153" spans="1:20">
      <c r="A153" s="255">
        <v>150</v>
      </c>
      <c r="B153" s="255" t="s">
        <v>778</v>
      </c>
      <c r="C153" s="255" t="s">
        <v>21</v>
      </c>
      <c r="D153" s="255" t="s">
        <v>192</v>
      </c>
      <c r="E153" s="255" t="s">
        <v>779</v>
      </c>
      <c r="F153" s="255" t="s">
        <v>24</v>
      </c>
      <c r="G153" s="255">
        <v>18</v>
      </c>
      <c r="H153" s="255" t="s">
        <v>780</v>
      </c>
      <c r="I153" s="255" t="s">
        <v>781</v>
      </c>
      <c r="J153" s="255">
        <v>13481867288</v>
      </c>
      <c r="K153" s="255" t="s">
        <v>27</v>
      </c>
      <c r="L153" s="260"/>
      <c r="M153" s="255"/>
      <c r="N153" s="255" t="s">
        <v>27</v>
      </c>
      <c r="O153" s="260"/>
      <c r="P153" s="255"/>
      <c r="Q153" s="255" t="s">
        <v>30</v>
      </c>
      <c r="R153" s="255"/>
      <c r="S153" s="255"/>
      <c r="T153" s="265" t="str">
        <f t="array" ref="T153">VLOOKUP(D153&amp;E153,IF({1,0},'2021春'!$C$3:$C$4485&amp;'2021春'!$D$3:$D$4485,'2021春'!$H$3:$H$4485),2,0)</f>
        <v>452731200208260317</v>
      </c>
    </row>
    <row r="154" spans="1:20">
      <c r="A154" s="255">
        <v>151</v>
      </c>
      <c r="B154" s="255" t="s">
        <v>782</v>
      </c>
      <c r="C154" s="255" t="s">
        <v>21</v>
      </c>
      <c r="D154" s="255" t="s">
        <v>192</v>
      </c>
      <c r="E154" s="255" t="s">
        <v>783</v>
      </c>
      <c r="F154" s="255" t="s">
        <v>143</v>
      </c>
      <c r="G154" s="255">
        <v>21</v>
      </c>
      <c r="H154" s="255" t="s">
        <v>784</v>
      </c>
      <c r="I154" s="255" t="s">
        <v>785</v>
      </c>
      <c r="J154" s="255" t="s">
        <v>786</v>
      </c>
      <c r="K154" s="255" t="s">
        <v>27</v>
      </c>
      <c r="L154" s="260"/>
      <c r="M154" s="255"/>
      <c r="N154" s="255" t="s">
        <v>27</v>
      </c>
      <c r="O154" s="260"/>
      <c r="P154" s="255"/>
      <c r="Q154" s="255" t="s">
        <v>30</v>
      </c>
      <c r="R154" s="255"/>
      <c r="S154" s="255"/>
      <c r="T154" s="265" t="str">
        <f t="array" ref="T154">VLOOKUP(D154&amp;E154,IF({1,0},'2021春'!$C$3:$C$4485&amp;'2021春'!$D$3:$D$4485,'2021春'!$H$3:$H$4485),2,0)</f>
        <v>451229200001011866</v>
      </c>
    </row>
    <row r="155" spans="1:20">
      <c r="A155" s="255">
        <v>152</v>
      </c>
      <c r="B155" s="255" t="s">
        <v>787</v>
      </c>
      <c r="C155" s="255" t="s">
        <v>21</v>
      </c>
      <c r="D155" s="255" t="s">
        <v>192</v>
      </c>
      <c r="E155" s="255" t="s">
        <v>788</v>
      </c>
      <c r="F155" s="255" t="s">
        <v>24</v>
      </c>
      <c r="G155" s="255">
        <v>18</v>
      </c>
      <c r="H155" s="255" t="s">
        <v>789</v>
      </c>
      <c r="I155" s="255" t="s">
        <v>790</v>
      </c>
      <c r="J155" s="255" t="s">
        <v>791</v>
      </c>
      <c r="K155" s="255" t="s">
        <v>27</v>
      </c>
      <c r="L155" s="260"/>
      <c r="M155" s="255"/>
      <c r="N155" s="255" t="s">
        <v>27</v>
      </c>
      <c r="O155" s="260"/>
      <c r="P155" s="255"/>
      <c r="Q155" s="255" t="s">
        <v>30</v>
      </c>
      <c r="R155" s="255"/>
      <c r="S155" s="255"/>
      <c r="T155" s="265" t="str">
        <f t="array" ref="T155">VLOOKUP(D155&amp;E155,IF({1,0},'2021春'!$C$3:$C$4485&amp;'2021春'!$D$3:$D$4485,'2021春'!$H$3:$H$4485),2,0)</f>
        <v>451229200209031815</v>
      </c>
    </row>
    <row r="156" spans="1:20">
      <c r="A156" s="255">
        <v>153</v>
      </c>
      <c r="B156" s="255" t="s">
        <v>792</v>
      </c>
      <c r="C156" s="255" t="s">
        <v>21</v>
      </c>
      <c r="D156" s="255" t="s">
        <v>192</v>
      </c>
      <c r="E156" s="255" t="s">
        <v>793</v>
      </c>
      <c r="F156" s="255" t="s">
        <v>143</v>
      </c>
      <c r="G156" s="255">
        <v>17</v>
      </c>
      <c r="H156" s="255" t="s">
        <v>794</v>
      </c>
      <c r="I156" s="255" t="s">
        <v>795</v>
      </c>
      <c r="J156" s="255" t="s">
        <v>796</v>
      </c>
      <c r="K156" s="255" t="s">
        <v>27</v>
      </c>
      <c r="L156" s="260"/>
      <c r="M156" s="255"/>
      <c r="N156" s="255" t="s">
        <v>27</v>
      </c>
      <c r="O156" s="260"/>
      <c r="P156" s="255"/>
      <c r="Q156" s="255" t="s">
        <v>30</v>
      </c>
      <c r="R156" s="255"/>
      <c r="S156" s="255"/>
      <c r="T156" s="265" t="str">
        <f t="array" ref="T156">VLOOKUP(D156&amp;E156,IF({1,0},'2021春'!$C$3:$C$4485&amp;'2021春'!$D$3:$D$4485,'2021春'!$H$3:$H$4485),2,0)</f>
        <v>451229200310052741</v>
      </c>
    </row>
    <row r="157" spans="1:20">
      <c r="A157" s="255">
        <v>154</v>
      </c>
      <c r="B157" s="255" t="s">
        <v>797</v>
      </c>
      <c r="C157" s="255" t="s">
        <v>21</v>
      </c>
      <c r="D157" s="255" t="s">
        <v>192</v>
      </c>
      <c r="E157" s="255" t="s">
        <v>798</v>
      </c>
      <c r="F157" s="255" t="s">
        <v>24</v>
      </c>
      <c r="G157" s="255">
        <v>22</v>
      </c>
      <c r="H157" s="255" t="s">
        <v>799</v>
      </c>
      <c r="I157" s="255" t="s">
        <v>800</v>
      </c>
      <c r="J157" s="255" t="s">
        <v>801</v>
      </c>
      <c r="K157" s="255" t="s">
        <v>27</v>
      </c>
      <c r="L157" s="260"/>
      <c r="M157" s="255"/>
      <c r="N157" s="255" t="s">
        <v>27</v>
      </c>
      <c r="O157" s="260"/>
      <c r="P157" s="255"/>
      <c r="Q157" s="255" t="s">
        <v>30</v>
      </c>
      <c r="R157" s="255"/>
      <c r="S157" s="255"/>
      <c r="T157" s="265" t="str">
        <f t="array" ref="T157">VLOOKUP(D157&amp;E157,IF({1,0},'2021春'!$C$3:$C$4485&amp;'2021春'!$D$3:$D$4485,'2021春'!$H$3:$H$4485),2,0)</f>
        <v>452730199811130814</v>
      </c>
    </row>
    <row r="158" spans="1:20">
      <c r="A158" s="255">
        <v>155</v>
      </c>
      <c r="B158" s="255" t="s">
        <v>802</v>
      </c>
      <c r="C158" s="255" t="s">
        <v>21</v>
      </c>
      <c r="D158" s="255" t="s">
        <v>192</v>
      </c>
      <c r="E158" s="255" t="s">
        <v>803</v>
      </c>
      <c r="F158" s="255" t="s">
        <v>143</v>
      </c>
      <c r="G158" s="255">
        <v>19</v>
      </c>
      <c r="H158" s="255" t="s">
        <v>804</v>
      </c>
      <c r="I158" s="255" t="s">
        <v>805</v>
      </c>
      <c r="J158" s="255">
        <v>18978757946</v>
      </c>
      <c r="K158" s="255" t="s">
        <v>27</v>
      </c>
      <c r="L158" s="260"/>
      <c r="M158" s="255"/>
      <c r="N158" s="255" t="s">
        <v>27</v>
      </c>
      <c r="O158" s="260"/>
      <c r="P158" s="255"/>
      <c r="Q158" s="255" t="s">
        <v>30</v>
      </c>
      <c r="R158" s="255"/>
      <c r="S158" s="255"/>
      <c r="T158" s="265" t="str">
        <f t="array" ref="T158">VLOOKUP(D158&amp;E158,IF({1,0},'2021春'!$C$3:$C$4485&amp;'2021春'!$D$3:$D$4485,'2021春'!$H$3:$H$4485),2,0)</f>
        <v>45122920011220242X</v>
      </c>
    </row>
    <row r="159" spans="1:20">
      <c r="A159" s="255">
        <v>156</v>
      </c>
      <c r="B159" s="255" t="s">
        <v>806</v>
      </c>
      <c r="C159" s="255" t="s">
        <v>21</v>
      </c>
      <c r="D159" s="255" t="s">
        <v>192</v>
      </c>
      <c r="E159" s="255" t="s">
        <v>807</v>
      </c>
      <c r="F159" s="255" t="s">
        <v>24</v>
      </c>
      <c r="G159" s="255">
        <v>19</v>
      </c>
      <c r="H159" s="255" t="s">
        <v>808</v>
      </c>
      <c r="I159" s="255" t="s">
        <v>809</v>
      </c>
      <c r="J159" s="255" t="s">
        <v>810</v>
      </c>
      <c r="K159" s="255" t="s">
        <v>27</v>
      </c>
      <c r="L159" s="260"/>
      <c r="M159" s="255"/>
      <c r="N159" s="255" t="s">
        <v>27</v>
      </c>
      <c r="O159" s="260"/>
      <c r="P159" s="255"/>
      <c r="Q159" s="255" t="s">
        <v>30</v>
      </c>
      <c r="R159" s="255"/>
      <c r="S159" s="255"/>
      <c r="T159" s="265" t="str">
        <f t="array" ref="T159">VLOOKUP(D159&amp;E159,IF({1,0},'2021春'!$C$3:$C$4485&amp;'2021春'!$D$3:$D$4485,'2021春'!$H$3:$H$4485),2,0)</f>
        <v>452731200109234818</v>
      </c>
    </row>
    <row r="160" spans="1:20">
      <c r="A160" s="255">
        <v>157</v>
      </c>
      <c r="B160" s="255" t="s">
        <v>811</v>
      </c>
      <c r="C160" s="255" t="s">
        <v>21</v>
      </c>
      <c r="D160" s="255" t="s">
        <v>192</v>
      </c>
      <c r="E160" s="255" t="s">
        <v>812</v>
      </c>
      <c r="F160" s="255" t="s">
        <v>24</v>
      </c>
      <c r="G160" s="255">
        <v>18</v>
      </c>
      <c r="H160" s="255" t="s">
        <v>813</v>
      </c>
      <c r="I160" s="255" t="s">
        <v>814</v>
      </c>
      <c r="J160" s="255" t="s">
        <v>815</v>
      </c>
      <c r="K160" s="255" t="s">
        <v>27</v>
      </c>
      <c r="L160" s="260"/>
      <c r="M160" s="255"/>
      <c r="N160" s="255" t="s">
        <v>27</v>
      </c>
      <c r="O160" s="260"/>
      <c r="P160" s="255"/>
      <c r="Q160" s="255" t="s">
        <v>30</v>
      </c>
      <c r="R160" s="255"/>
      <c r="S160" s="255"/>
      <c r="T160" s="265" t="str">
        <f t="array" ref="T160">VLOOKUP(D160&amp;E160,IF({1,0},'2021春'!$C$3:$C$4485&amp;'2021春'!$D$3:$D$4485,'2021春'!$H$3:$H$4485),2,0)</f>
        <v>452731200301221232</v>
      </c>
    </row>
    <row r="161" ht="22.5" spans="1:20">
      <c r="A161" s="255">
        <v>158</v>
      </c>
      <c r="B161" s="255" t="s">
        <v>816</v>
      </c>
      <c r="C161" s="255" t="s">
        <v>21</v>
      </c>
      <c r="D161" s="255" t="s">
        <v>192</v>
      </c>
      <c r="E161" s="255" t="s">
        <v>817</v>
      </c>
      <c r="F161" s="255" t="s">
        <v>24</v>
      </c>
      <c r="G161" s="255">
        <v>18</v>
      </c>
      <c r="H161" s="285" t="s">
        <v>818</v>
      </c>
      <c r="I161" s="255" t="s">
        <v>819</v>
      </c>
      <c r="J161" s="255" t="s">
        <v>820</v>
      </c>
      <c r="K161" s="255" t="s">
        <v>27</v>
      </c>
      <c r="L161" s="260"/>
      <c r="M161" s="255"/>
      <c r="N161" s="255" t="s">
        <v>27</v>
      </c>
      <c r="O161" s="260"/>
      <c r="P161" s="255"/>
      <c r="Q161" s="255" t="s">
        <v>30</v>
      </c>
      <c r="R161" s="255"/>
      <c r="S161" s="255"/>
      <c r="T161" s="265" t="str">
        <f t="array" ref="T161">VLOOKUP(D161&amp;E161,IF({1,0},'2021春'!$C$3:$C$4485&amp;'2021春'!$D$3:$D$4485,'2021春'!$H$3:$H$4485),2,0)</f>
        <v>452731200303115417</v>
      </c>
    </row>
    <row r="162" spans="1:20">
      <c r="A162" s="255">
        <v>159</v>
      </c>
      <c r="B162" s="255" t="s">
        <v>821</v>
      </c>
      <c r="C162" s="255" t="s">
        <v>21</v>
      </c>
      <c r="D162" s="255" t="s">
        <v>192</v>
      </c>
      <c r="E162" s="255" t="s">
        <v>822</v>
      </c>
      <c r="F162" s="255" t="s">
        <v>143</v>
      </c>
      <c r="G162" s="255">
        <v>23</v>
      </c>
      <c r="H162" s="255" t="s">
        <v>823</v>
      </c>
      <c r="I162" s="255" t="s">
        <v>824</v>
      </c>
      <c r="J162" s="255">
        <v>19127217071</v>
      </c>
      <c r="K162" s="255" t="s">
        <v>27</v>
      </c>
      <c r="L162" s="260"/>
      <c r="M162" s="255"/>
      <c r="N162" s="255" t="s">
        <v>27</v>
      </c>
      <c r="O162" s="260"/>
      <c r="P162" s="255"/>
      <c r="Q162" s="255" t="s">
        <v>30</v>
      </c>
      <c r="R162" s="255"/>
      <c r="S162" s="255"/>
      <c r="T162" s="265" t="str">
        <f t="array" ref="T162">VLOOKUP(D162&amp;E162,IF({1,0},'2021春'!$C$3:$C$4485&amp;'2021春'!$D$3:$D$4485,'2021春'!$H$3:$H$4485),2,0)</f>
        <v>451229199710072420</v>
      </c>
    </row>
    <row r="163" spans="1:20">
      <c r="A163" s="255">
        <v>160</v>
      </c>
      <c r="B163" s="255" t="s">
        <v>825</v>
      </c>
      <c r="C163" s="255" t="s">
        <v>21</v>
      </c>
      <c r="D163" s="255" t="s">
        <v>192</v>
      </c>
      <c r="E163" s="255" t="s">
        <v>826</v>
      </c>
      <c r="F163" s="255" t="s">
        <v>24</v>
      </c>
      <c r="G163" s="255">
        <v>18</v>
      </c>
      <c r="H163" s="255" t="s">
        <v>827</v>
      </c>
      <c r="I163" s="255" t="s">
        <v>828</v>
      </c>
      <c r="J163" s="255" t="s">
        <v>829</v>
      </c>
      <c r="K163" s="255" t="s">
        <v>27</v>
      </c>
      <c r="L163" s="260"/>
      <c r="M163" s="255"/>
      <c r="N163" s="255" t="s">
        <v>27</v>
      </c>
      <c r="O163" s="260"/>
      <c r="P163" s="255"/>
      <c r="Q163" s="255" t="s">
        <v>30</v>
      </c>
      <c r="R163" s="255"/>
      <c r="S163" s="255"/>
      <c r="T163" s="265" t="str">
        <f t="array" ref="T163">VLOOKUP(D163&amp;E163,IF({1,0},'2021春'!$C$3:$C$4485&amp;'2021春'!$D$3:$D$4485,'2021春'!$H$3:$H$4485),2,0)</f>
        <v>452731200301150331</v>
      </c>
    </row>
    <row r="164" spans="1:20">
      <c r="A164" s="255">
        <v>161</v>
      </c>
      <c r="B164" s="255" t="s">
        <v>830</v>
      </c>
      <c r="C164" s="255" t="s">
        <v>21</v>
      </c>
      <c r="D164" s="255" t="s">
        <v>192</v>
      </c>
      <c r="E164" s="255" t="s">
        <v>831</v>
      </c>
      <c r="F164" s="255" t="s">
        <v>143</v>
      </c>
      <c r="G164" s="255">
        <v>19</v>
      </c>
      <c r="H164" s="255" t="s">
        <v>832</v>
      </c>
      <c r="I164" s="255" t="s">
        <v>833</v>
      </c>
      <c r="J164" s="255" t="s">
        <v>834</v>
      </c>
      <c r="K164" s="255" t="s">
        <v>27</v>
      </c>
      <c r="L164" s="260"/>
      <c r="M164" s="255"/>
      <c r="N164" s="255" t="s">
        <v>27</v>
      </c>
      <c r="O164" s="260"/>
      <c r="P164" s="255"/>
      <c r="Q164" s="255" t="s">
        <v>30</v>
      </c>
      <c r="R164" s="255"/>
      <c r="S164" s="255"/>
      <c r="T164" s="265" t="str">
        <f t="array" ref="T164">VLOOKUP(D164&amp;E164,IF({1,0},'2021春'!$C$3:$C$4485&amp;'2021春'!$D$3:$D$4485,'2021春'!$H$3:$H$4485),2,0)</f>
        <v>452731200202040022</v>
      </c>
    </row>
    <row r="165" spans="1:20">
      <c r="A165" s="255">
        <v>162</v>
      </c>
      <c r="B165" s="255" t="s">
        <v>835</v>
      </c>
      <c r="C165" s="255" t="s">
        <v>21</v>
      </c>
      <c r="D165" s="255" t="s">
        <v>192</v>
      </c>
      <c r="E165" s="255" t="s">
        <v>836</v>
      </c>
      <c r="F165" s="255" t="s">
        <v>24</v>
      </c>
      <c r="G165" s="255">
        <v>18</v>
      </c>
      <c r="H165" s="255" t="s">
        <v>837</v>
      </c>
      <c r="I165" s="255" t="s">
        <v>838</v>
      </c>
      <c r="J165" s="255" t="s">
        <v>839</v>
      </c>
      <c r="K165" s="255" t="s">
        <v>27</v>
      </c>
      <c r="L165" s="260"/>
      <c r="M165" s="255"/>
      <c r="N165" s="255" t="s">
        <v>27</v>
      </c>
      <c r="O165" s="260"/>
      <c r="P165" s="255"/>
      <c r="Q165" s="255" t="s">
        <v>30</v>
      </c>
      <c r="R165" s="255"/>
      <c r="S165" s="255"/>
      <c r="T165" s="265" t="str">
        <f t="array" ref="T165">VLOOKUP(D165&amp;E165,IF({1,0},'2021春'!$C$3:$C$4485&amp;'2021春'!$D$3:$D$4485,'2021春'!$H$3:$H$4485),2,0)</f>
        <v>452731200209085119</v>
      </c>
    </row>
    <row r="166" spans="1:20">
      <c r="A166" s="255">
        <v>163</v>
      </c>
      <c r="B166" s="255" t="s">
        <v>840</v>
      </c>
      <c r="C166" s="255" t="s">
        <v>21</v>
      </c>
      <c r="D166" s="255" t="s">
        <v>192</v>
      </c>
      <c r="E166" s="255" t="s">
        <v>841</v>
      </c>
      <c r="F166" s="255" t="s">
        <v>143</v>
      </c>
      <c r="G166" s="255">
        <v>19</v>
      </c>
      <c r="H166" s="255" t="s">
        <v>842</v>
      </c>
      <c r="I166" s="255" t="s">
        <v>843</v>
      </c>
      <c r="J166" s="255" t="s">
        <v>844</v>
      </c>
      <c r="K166" s="255" t="s">
        <v>27</v>
      </c>
      <c r="L166" s="260"/>
      <c r="M166" s="255"/>
      <c r="N166" s="255" t="s">
        <v>27</v>
      </c>
      <c r="O166" s="260"/>
      <c r="P166" s="255"/>
      <c r="Q166" s="255" t="s">
        <v>30</v>
      </c>
      <c r="R166" s="255"/>
      <c r="S166" s="255"/>
      <c r="T166" s="265" t="str">
        <f t="array" ref="T166">VLOOKUP(D166&amp;E166,IF({1,0},'2021春'!$C$3:$C$4485&amp;'2021春'!$D$3:$D$4485,'2021春'!$H$3:$H$4485),2,0)</f>
        <v>452731200202252420</v>
      </c>
    </row>
    <row r="167" spans="1:20">
      <c r="A167" s="255">
        <v>164</v>
      </c>
      <c r="B167" s="255" t="s">
        <v>845</v>
      </c>
      <c r="C167" s="255" t="s">
        <v>21</v>
      </c>
      <c r="D167" s="255" t="s">
        <v>192</v>
      </c>
      <c r="E167" s="255" t="s">
        <v>846</v>
      </c>
      <c r="F167" s="255" t="s">
        <v>24</v>
      </c>
      <c r="G167" s="255">
        <v>18</v>
      </c>
      <c r="H167" s="255" t="s">
        <v>847</v>
      </c>
      <c r="I167" s="255" t="s">
        <v>848</v>
      </c>
      <c r="J167" s="255" t="s">
        <v>849</v>
      </c>
      <c r="K167" s="255" t="s">
        <v>27</v>
      </c>
      <c r="L167" s="260"/>
      <c r="M167" s="255"/>
      <c r="N167" s="255" t="s">
        <v>27</v>
      </c>
      <c r="O167" s="260"/>
      <c r="P167" s="255"/>
      <c r="Q167" s="255" t="s">
        <v>30</v>
      </c>
      <c r="R167" s="255"/>
      <c r="S167" s="255"/>
      <c r="T167" s="265" t="str">
        <f t="array" ref="T167">VLOOKUP(D167&amp;E167,IF({1,0},'2021春'!$C$3:$C$4485&amp;'2021春'!$D$3:$D$4485,'2021春'!$H$3:$H$4485),2,0)</f>
        <v>452731200212072714</v>
      </c>
    </row>
    <row r="168" spans="1:20">
      <c r="A168" s="255">
        <v>165</v>
      </c>
      <c r="B168" s="255" t="s">
        <v>850</v>
      </c>
      <c r="C168" s="255" t="s">
        <v>21</v>
      </c>
      <c r="D168" s="255" t="s">
        <v>192</v>
      </c>
      <c r="E168" s="255" t="s">
        <v>851</v>
      </c>
      <c r="F168" s="255" t="s">
        <v>24</v>
      </c>
      <c r="G168" s="255">
        <v>20</v>
      </c>
      <c r="H168" s="255" t="s">
        <v>852</v>
      </c>
      <c r="I168" s="255" t="s">
        <v>853</v>
      </c>
      <c r="J168" s="255">
        <v>13307884370</v>
      </c>
      <c r="K168" s="255" t="s">
        <v>27</v>
      </c>
      <c r="L168" s="260"/>
      <c r="M168" s="255"/>
      <c r="N168" s="255" t="s">
        <v>27</v>
      </c>
      <c r="O168" s="260"/>
      <c r="P168" s="255"/>
      <c r="Q168" s="255" t="s">
        <v>30</v>
      </c>
      <c r="R168" s="255"/>
      <c r="S168" s="255"/>
      <c r="T168" s="265" t="str">
        <f t="array" ref="T168">VLOOKUP(D168&amp;E168,IF({1,0},'2021春'!$C$3:$C$4485&amp;'2021春'!$D$3:$D$4485,'2021春'!$H$3:$H$4485),2,0)</f>
        <v>451229200104143618</v>
      </c>
    </row>
    <row r="169" spans="1:20">
      <c r="A169" s="255">
        <v>166</v>
      </c>
      <c r="B169" s="255" t="s">
        <v>854</v>
      </c>
      <c r="C169" s="255" t="s">
        <v>21</v>
      </c>
      <c r="D169" s="255" t="s">
        <v>192</v>
      </c>
      <c r="E169" s="255" t="s">
        <v>855</v>
      </c>
      <c r="F169" s="255" t="s">
        <v>24</v>
      </c>
      <c r="G169" s="255">
        <v>19</v>
      </c>
      <c r="H169" s="255" t="s">
        <v>856</v>
      </c>
      <c r="I169" s="255" t="s">
        <v>857</v>
      </c>
      <c r="J169" s="255" t="s">
        <v>858</v>
      </c>
      <c r="K169" s="255" t="s">
        <v>27</v>
      </c>
      <c r="L169" s="260"/>
      <c r="M169" s="255"/>
      <c r="N169" s="255" t="s">
        <v>27</v>
      </c>
      <c r="O169" s="260"/>
      <c r="P169" s="255"/>
      <c r="Q169" s="255" t="s">
        <v>30</v>
      </c>
      <c r="R169" s="255"/>
      <c r="S169" s="255"/>
      <c r="T169" s="265" t="str">
        <f t="array" ref="T169">VLOOKUP(D169&amp;E169,IF({1,0},'2021春'!$C$3:$C$4485&amp;'2021春'!$D$3:$D$4485,'2021春'!$H$3:$H$4485),2,0)</f>
        <v>452731200205152118</v>
      </c>
    </row>
    <row r="170" spans="1:20">
      <c r="A170" s="255">
        <v>167</v>
      </c>
      <c r="B170" s="255" t="s">
        <v>859</v>
      </c>
      <c r="C170" s="255" t="s">
        <v>21</v>
      </c>
      <c r="D170" s="255" t="s">
        <v>192</v>
      </c>
      <c r="E170" s="255" t="s">
        <v>860</v>
      </c>
      <c r="F170" s="255" t="s">
        <v>24</v>
      </c>
      <c r="G170" s="255">
        <v>19</v>
      </c>
      <c r="H170" s="255" t="s">
        <v>861</v>
      </c>
      <c r="I170" s="255" t="s">
        <v>862</v>
      </c>
      <c r="J170" s="255" t="s">
        <v>863</v>
      </c>
      <c r="K170" s="255" t="s">
        <v>27</v>
      </c>
      <c r="L170" s="260"/>
      <c r="M170" s="255"/>
      <c r="N170" s="255" t="s">
        <v>27</v>
      </c>
      <c r="O170" s="260"/>
      <c r="P170" s="255"/>
      <c r="Q170" s="255" t="s">
        <v>30</v>
      </c>
      <c r="R170" s="255"/>
      <c r="S170" s="255"/>
      <c r="T170" s="265" t="str">
        <f t="array" ref="T170">VLOOKUP(D170&amp;E170,IF({1,0},'2021春'!$C$3:$C$4485&amp;'2021春'!$D$3:$D$4485,'2021春'!$H$3:$H$4485),2,0)</f>
        <v>45122920010929241X</v>
      </c>
    </row>
    <row r="171" spans="1:20">
      <c r="A171" s="255">
        <v>168</v>
      </c>
      <c r="B171" s="255" t="s">
        <v>864</v>
      </c>
      <c r="C171" s="255" t="s">
        <v>21</v>
      </c>
      <c r="D171" s="255" t="s">
        <v>192</v>
      </c>
      <c r="E171" s="255" t="s">
        <v>865</v>
      </c>
      <c r="F171" s="255" t="s">
        <v>143</v>
      </c>
      <c r="G171" s="255">
        <v>21</v>
      </c>
      <c r="H171" s="255" t="s">
        <v>866</v>
      </c>
      <c r="I171" s="255" t="s">
        <v>867</v>
      </c>
      <c r="J171" s="255">
        <v>18777674118</v>
      </c>
      <c r="K171" s="255" t="s">
        <v>27</v>
      </c>
      <c r="L171" s="260"/>
      <c r="M171" s="255"/>
      <c r="N171" s="255" t="s">
        <v>27</v>
      </c>
      <c r="O171" s="260"/>
      <c r="P171" s="255"/>
      <c r="Q171" s="255" t="s">
        <v>30</v>
      </c>
      <c r="R171" s="255"/>
      <c r="S171" s="255"/>
      <c r="T171" s="265" t="str">
        <f t="array" ref="T171">VLOOKUP(D171&amp;E171,IF({1,0},'2021春'!$C$3:$C$4485&amp;'2021春'!$D$3:$D$4485,'2021春'!$H$3:$H$4485),2,0)</f>
        <v>451229200007202727</v>
      </c>
    </row>
    <row r="172" spans="1:20">
      <c r="A172" s="255">
        <v>169</v>
      </c>
      <c r="B172" s="255" t="s">
        <v>868</v>
      </c>
      <c r="C172" s="255" t="s">
        <v>21</v>
      </c>
      <c r="D172" s="255" t="s">
        <v>192</v>
      </c>
      <c r="E172" s="255" t="s">
        <v>869</v>
      </c>
      <c r="F172" s="255" t="s">
        <v>24</v>
      </c>
      <c r="G172" s="255">
        <v>18</v>
      </c>
      <c r="H172" s="255" t="s">
        <v>870</v>
      </c>
      <c r="I172" s="255" t="s">
        <v>871</v>
      </c>
      <c r="J172" s="255" t="s">
        <v>872</v>
      </c>
      <c r="K172" s="255" t="s">
        <v>27</v>
      </c>
      <c r="L172" s="260"/>
      <c r="M172" s="255"/>
      <c r="N172" s="255" t="s">
        <v>27</v>
      </c>
      <c r="O172" s="260"/>
      <c r="P172" s="255"/>
      <c r="Q172" s="255" t="s">
        <v>30</v>
      </c>
      <c r="R172" s="255"/>
      <c r="S172" s="255"/>
      <c r="T172" s="265" t="str">
        <f t="array" ref="T172">VLOOKUP(D172&amp;E172,IF({1,0},'2021春'!$C$3:$C$4485&amp;'2021春'!$D$3:$D$4485,'2021春'!$H$3:$H$4485),2,0)</f>
        <v>452731200303264818</v>
      </c>
    </row>
    <row r="173" spans="1:20">
      <c r="A173" s="255">
        <v>170</v>
      </c>
      <c r="B173" s="255" t="s">
        <v>873</v>
      </c>
      <c r="C173" s="255" t="s">
        <v>21</v>
      </c>
      <c r="D173" s="255" t="s">
        <v>192</v>
      </c>
      <c r="E173" s="255" t="s">
        <v>874</v>
      </c>
      <c r="F173" s="255" t="s">
        <v>143</v>
      </c>
      <c r="G173" s="255">
        <v>19</v>
      </c>
      <c r="H173" s="255" t="s">
        <v>875</v>
      </c>
      <c r="I173" s="255" t="s">
        <v>876</v>
      </c>
      <c r="J173" s="255" t="s">
        <v>877</v>
      </c>
      <c r="K173" s="255" t="s">
        <v>27</v>
      </c>
      <c r="L173" s="260"/>
      <c r="M173" s="255"/>
      <c r="N173" s="255" t="s">
        <v>27</v>
      </c>
      <c r="O173" s="260"/>
      <c r="P173" s="255"/>
      <c r="Q173" s="255" t="s">
        <v>30</v>
      </c>
      <c r="R173" s="255"/>
      <c r="S173" s="255"/>
      <c r="T173" s="265" t="str">
        <f t="array" ref="T173">VLOOKUP(D173&amp;E173,IF({1,0},'2021春'!$C$3:$C$4485&amp;'2021春'!$D$3:$D$4485,'2021春'!$H$3:$H$4485),2,0)</f>
        <v>451229200205252725</v>
      </c>
    </row>
    <row r="174" spans="1:20">
      <c r="A174" s="255">
        <v>171</v>
      </c>
      <c r="B174" s="255" t="s">
        <v>878</v>
      </c>
      <c r="C174" s="255" t="s">
        <v>21</v>
      </c>
      <c r="D174" s="255" t="s">
        <v>192</v>
      </c>
      <c r="E174" s="255" t="s">
        <v>879</v>
      </c>
      <c r="F174" s="255" t="s">
        <v>143</v>
      </c>
      <c r="G174" s="255">
        <v>18</v>
      </c>
      <c r="H174" s="255" t="s">
        <v>880</v>
      </c>
      <c r="I174" s="255" t="s">
        <v>881</v>
      </c>
      <c r="J174" s="255" t="s">
        <v>882</v>
      </c>
      <c r="K174" s="255" t="s">
        <v>27</v>
      </c>
      <c r="L174" s="260"/>
      <c r="M174" s="255"/>
      <c r="N174" s="255" t="s">
        <v>27</v>
      </c>
      <c r="O174" s="260"/>
      <c r="P174" s="255"/>
      <c r="Q174" s="255" t="s">
        <v>30</v>
      </c>
      <c r="R174" s="255"/>
      <c r="S174" s="255"/>
      <c r="T174" s="265" t="str">
        <f t="array" ref="T174">VLOOKUP(D174&amp;E174,IF({1,0},'2021春'!$C$3:$C$4485&amp;'2021春'!$D$3:$D$4485,'2021春'!$H$3:$H$4485),2,0)</f>
        <v>451229200304255147</v>
      </c>
    </row>
    <row r="175" spans="1:20">
      <c r="A175" s="255">
        <v>172</v>
      </c>
      <c r="B175" s="255" t="s">
        <v>883</v>
      </c>
      <c r="C175" s="255" t="s">
        <v>21</v>
      </c>
      <c r="D175" s="255" t="s">
        <v>192</v>
      </c>
      <c r="E175" s="255" t="s">
        <v>884</v>
      </c>
      <c r="F175" s="255" t="s">
        <v>24</v>
      </c>
      <c r="G175" s="255">
        <v>19</v>
      </c>
      <c r="H175" s="255" t="s">
        <v>885</v>
      </c>
      <c r="I175" s="255" t="s">
        <v>886</v>
      </c>
      <c r="J175" s="255">
        <v>13877877843</v>
      </c>
      <c r="K175" s="255" t="s">
        <v>27</v>
      </c>
      <c r="L175" s="260"/>
      <c r="M175" s="255"/>
      <c r="N175" s="255" t="s">
        <v>27</v>
      </c>
      <c r="O175" s="260"/>
      <c r="P175" s="255"/>
      <c r="Q175" s="255" t="s">
        <v>30</v>
      </c>
      <c r="R175" s="255"/>
      <c r="S175" s="255"/>
      <c r="T175" s="265" t="str">
        <f t="array" ref="T175">VLOOKUP(D175&amp;E175,IF({1,0},'2021春'!$C$3:$C$4485&amp;'2021春'!$D$3:$D$4485,'2021春'!$H$3:$H$4485),2,0)</f>
        <v>452731200204054815</v>
      </c>
    </row>
    <row r="176" spans="1:20">
      <c r="A176" s="255">
        <v>173</v>
      </c>
      <c r="B176" s="255" t="s">
        <v>887</v>
      </c>
      <c r="C176" s="255" t="s">
        <v>21</v>
      </c>
      <c r="D176" s="255" t="s">
        <v>192</v>
      </c>
      <c r="E176" s="255" t="s">
        <v>888</v>
      </c>
      <c r="F176" s="255" t="s">
        <v>24</v>
      </c>
      <c r="G176" s="255">
        <v>18</v>
      </c>
      <c r="H176" s="255" t="s">
        <v>889</v>
      </c>
      <c r="I176" s="255" t="s">
        <v>890</v>
      </c>
      <c r="J176" s="255">
        <v>13100482830</v>
      </c>
      <c r="K176" s="255" t="s">
        <v>27</v>
      </c>
      <c r="L176" s="260"/>
      <c r="M176" s="255"/>
      <c r="N176" s="255" t="s">
        <v>27</v>
      </c>
      <c r="O176" s="260"/>
      <c r="P176" s="255"/>
      <c r="Q176" s="255" t="s">
        <v>30</v>
      </c>
      <c r="R176" s="255"/>
      <c r="S176" s="255"/>
      <c r="T176" s="265" t="str">
        <f t="array" ref="T176">VLOOKUP(D176&amp;E176,IF({1,0},'2021春'!$C$3:$C$4485&amp;'2021春'!$D$3:$D$4485,'2021春'!$H$3:$H$4485),2,0)</f>
        <v>452731200212266631</v>
      </c>
    </row>
    <row r="177" spans="1:20">
      <c r="A177" s="255">
        <v>174</v>
      </c>
      <c r="B177" s="255" t="s">
        <v>891</v>
      </c>
      <c r="C177" s="255" t="s">
        <v>21</v>
      </c>
      <c r="D177" s="255" t="s">
        <v>192</v>
      </c>
      <c r="E177" s="255" t="s">
        <v>892</v>
      </c>
      <c r="F177" s="255" t="s">
        <v>24</v>
      </c>
      <c r="G177" s="255">
        <v>20</v>
      </c>
      <c r="H177" s="255" t="s">
        <v>664</v>
      </c>
      <c r="I177" s="255" t="s">
        <v>893</v>
      </c>
      <c r="J177" s="255">
        <v>18378894980</v>
      </c>
      <c r="K177" s="255" t="s">
        <v>27</v>
      </c>
      <c r="L177" s="260"/>
      <c r="M177" s="255"/>
      <c r="N177" s="255" t="s">
        <v>27</v>
      </c>
      <c r="O177" s="260"/>
      <c r="P177" s="255"/>
      <c r="Q177" s="255" t="s">
        <v>30</v>
      </c>
      <c r="R177" s="255"/>
      <c r="S177" s="255"/>
      <c r="T177" s="265" t="str">
        <f t="array" ref="T177">VLOOKUP(D177&amp;E177,IF({1,0},'2021春'!$C$3:$C$4485&amp;'2021春'!$D$3:$D$4485,'2021春'!$H$3:$H$4485),2,0)</f>
        <v>452731200105101831</v>
      </c>
    </row>
    <row r="178" spans="1:20">
      <c r="A178" s="255">
        <v>175</v>
      </c>
      <c r="B178" s="255" t="s">
        <v>894</v>
      </c>
      <c r="C178" s="255" t="s">
        <v>21</v>
      </c>
      <c r="D178" s="255" t="s">
        <v>192</v>
      </c>
      <c r="E178" s="255" t="s">
        <v>895</v>
      </c>
      <c r="F178" s="255" t="s">
        <v>24</v>
      </c>
      <c r="G178" s="255">
        <v>18</v>
      </c>
      <c r="H178" s="255" t="s">
        <v>896</v>
      </c>
      <c r="I178" s="255" t="s">
        <v>897</v>
      </c>
      <c r="J178" s="255">
        <v>18776860610</v>
      </c>
      <c r="K178" s="255" t="s">
        <v>27</v>
      </c>
      <c r="L178" s="260"/>
      <c r="M178" s="255"/>
      <c r="N178" s="255" t="s">
        <v>27</v>
      </c>
      <c r="O178" s="260"/>
      <c r="P178" s="255"/>
      <c r="Q178" s="255" t="s">
        <v>30</v>
      </c>
      <c r="R178" s="255"/>
      <c r="S178" s="255"/>
      <c r="T178" s="265" t="str">
        <f t="array" ref="T178">VLOOKUP(D178&amp;E178,IF({1,0},'2021春'!$C$3:$C$4485&amp;'2021春'!$D$3:$D$4485,'2021春'!$H$3:$H$4485),2,0)</f>
        <v>452731200212171819</v>
      </c>
    </row>
    <row r="179" spans="1:20">
      <c r="A179" s="255">
        <v>176</v>
      </c>
      <c r="B179" s="255" t="s">
        <v>898</v>
      </c>
      <c r="C179" s="255" t="s">
        <v>21</v>
      </c>
      <c r="D179" s="255" t="s">
        <v>192</v>
      </c>
      <c r="E179" s="255" t="s">
        <v>899</v>
      </c>
      <c r="F179" s="255" t="s">
        <v>24</v>
      </c>
      <c r="G179" s="255">
        <v>18</v>
      </c>
      <c r="H179" s="255" t="s">
        <v>900</v>
      </c>
      <c r="I179" s="255" t="s">
        <v>901</v>
      </c>
      <c r="J179" s="255">
        <v>15362162526</v>
      </c>
      <c r="K179" s="255" t="s">
        <v>27</v>
      </c>
      <c r="L179" s="260"/>
      <c r="M179" s="255"/>
      <c r="N179" s="255" t="s">
        <v>27</v>
      </c>
      <c r="O179" s="260"/>
      <c r="P179" s="255"/>
      <c r="Q179" s="255" t="s">
        <v>30</v>
      </c>
      <c r="R179" s="255"/>
      <c r="S179" s="255"/>
      <c r="T179" s="265" t="str">
        <f t="array" ref="T179">VLOOKUP(D179&amp;E179,IF({1,0},'2021春'!$C$3:$C$4485&amp;'2021春'!$D$3:$D$4485,'2021春'!$H$3:$H$4485),2,0)</f>
        <v>452731200211234515</v>
      </c>
    </row>
    <row r="180" spans="1:20">
      <c r="A180" s="255">
        <v>177</v>
      </c>
      <c r="B180" s="255" t="s">
        <v>902</v>
      </c>
      <c r="C180" s="255" t="s">
        <v>21</v>
      </c>
      <c r="D180" s="255" t="s">
        <v>192</v>
      </c>
      <c r="E180" s="255" t="s">
        <v>903</v>
      </c>
      <c r="F180" s="255" t="s">
        <v>24</v>
      </c>
      <c r="G180" s="255">
        <v>18</v>
      </c>
      <c r="H180" s="255" t="s">
        <v>904</v>
      </c>
      <c r="I180" s="255" t="s">
        <v>905</v>
      </c>
      <c r="J180" s="255" t="s">
        <v>906</v>
      </c>
      <c r="K180" s="255" t="s">
        <v>27</v>
      </c>
      <c r="L180" s="260"/>
      <c r="M180" s="255"/>
      <c r="N180" s="255" t="s">
        <v>27</v>
      </c>
      <c r="O180" s="260"/>
      <c r="P180" s="255"/>
      <c r="Q180" s="255" t="s">
        <v>30</v>
      </c>
      <c r="R180" s="255"/>
      <c r="S180" s="255"/>
      <c r="T180" s="265" t="str">
        <f t="array" ref="T180">VLOOKUP(D180&amp;E180,IF({1,0},'2021春'!$C$3:$C$4485&amp;'2021春'!$D$3:$D$4485,'2021春'!$H$3:$H$4485),2,0)</f>
        <v>45122920030323511X</v>
      </c>
    </row>
    <row r="181" spans="1:20">
      <c r="A181" s="255">
        <v>178</v>
      </c>
      <c r="B181" s="255" t="s">
        <v>907</v>
      </c>
      <c r="C181" s="255" t="s">
        <v>21</v>
      </c>
      <c r="D181" s="255" t="s">
        <v>192</v>
      </c>
      <c r="E181" s="255" t="s">
        <v>908</v>
      </c>
      <c r="F181" s="255" t="s">
        <v>24</v>
      </c>
      <c r="G181" s="255">
        <v>18</v>
      </c>
      <c r="H181" s="255" t="s">
        <v>909</v>
      </c>
      <c r="I181" s="255" t="s">
        <v>910</v>
      </c>
      <c r="J181" s="255" t="s">
        <v>911</v>
      </c>
      <c r="K181" s="255" t="s">
        <v>27</v>
      </c>
      <c r="L181" s="260"/>
      <c r="M181" s="255"/>
      <c r="N181" s="255" t="s">
        <v>27</v>
      </c>
      <c r="O181" s="260"/>
      <c r="P181" s="255"/>
      <c r="Q181" s="255" t="s">
        <v>30</v>
      </c>
      <c r="R181" s="255"/>
      <c r="S181" s="255"/>
      <c r="T181" s="265" t="str">
        <f t="array" ref="T181">VLOOKUP(D181&amp;E181,IF({1,0},'2021春'!$C$3:$C$4485&amp;'2021春'!$D$3:$D$4485,'2021春'!$H$3:$H$4485),2,0)</f>
        <v>452731200301211210</v>
      </c>
    </row>
    <row r="182" spans="1:20">
      <c r="A182" s="255">
        <v>179</v>
      </c>
      <c r="B182" s="255" t="s">
        <v>912</v>
      </c>
      <c r="C182" s="255" t="s">
        <v>21</v>
      </c>
      <c r="D182" s="255" t="s">
        <v>192</v>
      </c>
      <c r="E182" s="255" t="s">
        <v>913</v>
      </c>
      <c r="F182" s="255" t="s">
        <v>24</v>
      </c>
      <c r="G182" s="255">
        <v>21</v>
      </c>
      <c r="H182" s="255" t="s">
        <v>914</v>
      </c>
      <c r="I182" s="255" t="s">
        <v>915</v>
      </c>
      <c r="J182" s="255" t="s">
        <v>916</v>
      </c>
      <c r="K182" s="255" t="s">
        <v>27</v>
      </c>
      <c r="L182" s="260"/>
      <c r="M182" s="255"/>
      <c r="N182" s="255" t="s">
        <v>30</v>
      </c>
      <c r="O182" s="260"/>
      <c r="P182" s="255"/>
      <c r="Q182" s="255" t="s">
        <v>30</v>
      </c>
      <c r="R182" s="255"/>
      <c r="S182" s="255" t="s">
        <v>917</v>
      </c>
      <c r="T182" s="265" t="str">
        <f t="array" ref="T182">VLOOKUP(D182&amp;E182,IF({1,0},'2021春'!$C$3:$C$4485&amp;'2021春'!$D$3:$D$4485,'2021春'!$H$3:$H$4485),2,0)</f>
        <v>451229200006282112</v>
      </c>
    </row>
    <row r="183" spans="1:20">
      <c r="A183" s="255">
        <v>180</v>
      </c>
      <c r="B183" s="255" t="s">
        <v>918</v>
      </c>
      <c r="C183" s="255" t="s">
        <v>21</v>
      </c>
      <c r="D183" s="255" t="s">
        <v>192</v>
      </c>
      <c r="E183" s="255" t="s">
        <v>919</v>
      </c>
      <c r="F183" s="255" t="s">
        <v>143</v>
      </c>
      <c r="G183" s="255">
        <v>19</v>
      </c>
      <c r="H183" s="255" t="s">
        <v>920</v>
      </c>
      <c r="I183" s="255" t="s">
        <v>921</v>
      </c>
      <c r="J183" s="255">
        <v>15078572186</v>
      </c>
      <c r="K183" s="255" t="s">
        <v>27</v>
      </c>
      <c r="L183" s="260"/>
      <c r="M183" s="255"/>
      <c r="N183" s="255" t="s">
        <v>27</v>
      </c>
      <c r="O183" s="260"/>
      <c r="P183" s="255"/>
      <c r="Q183" s="255" t="s">
        <v>30</v>
      </c>
      <c r="R183" s="255"/>
      <c r="S183" s="255"/>
      <c r="T183" s="265" t="str">
        <f t="array" ref="T183">VLOOKUP(D183&amp;E183,IF({1,0},'2021春'!$C$3:$C$4485&amp;'2021春'!$D$3:$D$4485,'2021春'!$H$3:$H$4485),2,0)</f>
        <v>452731200201041226</v>
      </c>
    </row>
    <row r="184" spans="1:20">
      <c r="A184" s="255">
        <v>181</v>
      </c>
      <c r="B184" s="255" t="s">
        <v>922</v>
      </c>
      <c r="C184" s="255" t="s">
        <v>21</v>
      </c>
      <c r="D184" s="255" t="s">
        <v>192</v>
      </c>
      <c r="E184" s="255" t="s">
        <v>923</v>
      </c>
      <c r="F184" s="255" t="s">
        <v>143</v>
      </c>
      <c r="G184" s="255">
        <v>22</v>
      </c>
      <c r="H184" s="255" t="s">
        <v>924</v>
      </c>
      <c r="I184" s="255" t="s">
        <v>925</v>
      </c>
      <c r="J184" s="255">
        <v>18176756126</v>
      </c>
      <c r="K184" s="255" t="s">
        <v>27</v>
      </c>
      <c r="L184" s="260"/>
      <c r="M184" s="255"/>
      <c r="N184" s="255" t="s">
        <v>27</v>
      </c>
      <c r="O184" s="260"/>
      <c r="P184" s="255"/>
      <c r="Q184" s="255" t="s">
        <v>30</v>
      </c>
      <c r="R184" s="255"/>
      <c r="S184" s="255"/>
      <c r="T184" s="265" t="str">
        <f t="array" ref="T184">VLOOKUP(D184&amp;E184,IF({1,0},'2021春'!$C$3:$C$4485&amp;'2021春'!$D$3:$D$4485,'2021春'!$H$3:$H$4485),2,0)</f>
        <v>451229199810212443</v>
      </c>
    </row>
    <row r="185" spans="1:20">
      <c r="A185" s="255">
        <v>182</v>
      </c>
      <c r="B185" s="255" t="s">
        <v>926</v>
      </c>
      <c r="C185" s="255" t="s">
        <v>21</v>
      </c>
      <c r="D185" s="255" t="s">
        <v>198</v>
      </c>
      <c r="E185" s="255" t="s">
        <v>927</v>
      </c>
      <c r="F185" s="255" t="s">
        <v>24</v>
      </c>
      <c r="G185" s="255">
        <v>17</v>
      </c>
      <c r="H185" s="255" t="s">
        <v>928</v>
      </c>
      <c r="I185" s="255" t="s">
        <v>580</v>
      </c>
      <c r="J185" s="255">
        <v>13977881024</v>
      </c>
      <c r="K185" s="255" t="s">
        <v>27</v>
      </c>
      <c r="L185" s="260"/>
      <c r="M185" s="255"/>
      <c r="N185" s="255" t="s">
        <v>30</v>
      </c>
      <c r="O185" s="260"/>
      <c r="P185" s="255"/>
      <c r="Q185" s="255" t="s">
        <v>30</v>
      </c>
      <c r="R185" s="255"/>
      <c r="S185" s="255"/>
      <c r="T185" s="265" t="str">
        <f t="array" ref="T185">VLOOKUP(D185&amp;E185,IF({1,0},'2021春'!$C$3:$C$4485&amp;'2021春'!$D$3:$D$4485,'2021春'!$H$3:$H$4485),2,0)</f>
        <v>451229200309080016</v>
      </c>
    </row>
    <row r="186" spans="1:20">
      <c r="A186" s="255">
        <v>183</v>
      </c>
      <c r="B186" s="255" t="s">
        <v>929</v>
      </c>
      <c r="C186" s="255" t="s">
        <v>21</v>
      </c>
      <c r="D186" s="255" t="s">
        <v>198</v>
      </c>
      <c r="E186" s="255" t="s">
        <v>930</v>
      </c>
      <c r="F186" s="255" t="s">
        <v>143</v>
      </c>
      <c r="G186" s="255">
        <v>19</v>
      </c>
      <c r="H186" s="255" t="s">
        <v>931</v>
      </c>
      <c r="I186" s="255" t="s">
        <v>932</v>
      </c>
      <c r="J186" s="255">
        <v>19977885128</v>
      </c>
      <c r="K186" s="255" t="s">
        <v>27</v>
      </c>
      <c r="L186" s="260"/>
      <c r="M186" s="255"/>
      <c r="N186" s="255" t="s">
        <v>27</v>
      </c>
      <c r="O186" s="260"/>
      <c r="P186" s="255"/>
      <c r="Q186" s="255" t="s">
        <v>30</v>
      </c>
      <c r="R186" s="255"/>
      <c r="S186" s="255"/>
      <c r="T186" s="265" t="str">
        <f t="array" ref="T186">VLOOKUP(D186&amp;E186,IF({1,0},'2021春'!$C$3:$C$4485&amp;'2021春'!$D$3:$D$4485,'2021春'!$H$3:$H$4485),2,0)</f>
        <v>452731200111152125</v>
      </c>
    </row>
    <row r="187" spans="1:20">
      <c r="A187" s="255">
        <v>184</v>
      </c>
      <c r="B187" s="255" t="s">
        <v>933</v>
      </c>
      <c r="C187" s="255" t="s">
        <v>21</v>
      </c>
      <c r="D187" s="255" t="s">
        <v>198</v>
      </c>
      <c r="E187" s="255" t="s">
        <v>934</v>
      </c>
      <c r="F187" s="255" t="s">
        <v>24</v>
      </c>
      <c r="G187" s="255">
        <v>18</v>
      </c>
      <c r="H187" s="255" t="s">
        <v>935</v>
      </c>
      <c r="I187" s="255" t="s">
        <v>936</v>
      </c>
      <c r="J187" s="255">
        <v>13667780450</v>
      </c>
      <c r="K187" s="255" t="s">
        <v>27</v>
      </c>
      <c r="L187" s="260"/>
      <c r="M187" s="255"/>
      <c r="N187" s="255" t="s">
        <v>27</v>
      </c>
      <c r="O187" s="260"/>
      <c r="P187" s="255"/>
      <c r="Q187" s="255" t="s">
        <v>30</v>
      </c>
      <c r="R187" s="255"/>
      <c r="S187" s="255"/>
      <c r="T187" s="265" t="str">
        <f t="array" ref="T187">VLOOKUP(D187&amp;E187,IF({1,0},'2021春'!$C$3:$C$4485&amp;'2021春'!$D$3:$D$4485,'2021春'!$H$3:$H$4485),2,0)</f>
        <v>452731200211170339</v>
      </c>
    </row>
    <row r="188" spans="1:20">
      <c r="A188" s="255">
        <v>185</v>
      </c>
      <c r="B188" s="255" t="s">
        <v>937</v>
      </c>
      <c r="C188" s="255" t="s">
        <v>21</v>
      </c>
      <c r="D188" s="255" t="s">
        <v>198</v>
      </c>
      <c r="E188" s="255" t="s">
        <v>938</v>
      </c>
      <c r="F188" s="255" t="s">
        <v>24</v>
      </c>
      <c r="G188" s="255">
        <v>19</v>
      </c>
      <c r="H188" s="255" t="s">
        <v>939</v>
      </c>
      <c r="I188" s="255" t="s">
        <v>940</v>
      </c>
      <c r="J188" s="255">
        <v>17754599109</v>
      </c>
      <c r="K188" s="255" t="s">
        <v>27</v>
      </c>
      <c r="L188" s="260"/>
      <c r="M188" s="255"/>
      <c r="N188" s="255" t="s">
        <v>27</v>
      </c>
      <c r="O188" s="260"/>
      <c r="P188" s="255"/>
      <c r="Q188" s="255" t="s">
        <v>30</v>
      </c>
      <c r="R188" s="255"/>
      <c r="S188" s="255"/>
      <c r="T188" s="265" t="str">
        <f t="array" ref="T188">VLOOKUP(D188&amp;E188,IF({1,0},'2021春'!$C$3:$C$4485&amp;'2021春'!$D$3:$D$4485,'2021春'!$H$3:$H$4485),2,0)</f>
        <v>452731200112202112</v>
      </c>
    </row>
    <row r="189" spans="1:20">
      <c r="A189" s="255">
        <v>186</v>
      </c>
      <c r="B189" s="255" t="s">
        <v>941</v>
      </c>
      <c r="C189" s="255" t="s">
        <v>21</v>
      </c>
      <c r="D189" s="255" t="s">
        <v>198</v>
      </c>
      <c r="E189" s="255" t="s">
        <v>942</v>
      </c>
      <c r="F189" s="255" t="s">
        <v>24</v>
      </c>
      <c r="G189" s="255">
        <v>18</v>
      </c>
      <c r="H189" s="255" t="s">
        <v>943</v>
      </c>
      <c r="I189" s="255" t="s">
        <v>944</v>
      </c>
      <c r="J189" s="255">
        <v>13907881503</v>
      </c>
      <c r="K189" s="255" t="s">
        <v>27</v>
      </c>
      <c r="L189" s="260"/>
      <c r="M189" s="255"/>
      <c r="N189" s="255" t="s">
        <v>27</v>
      </c>
      <c r="O189" s="260"/>
      <c r="P189" s="255"/>
      <c r="Q189" s="255" t="s">
        <v>30</v>
      </c>
      <c r="R189" s="255"/>
      <c r="S189" s="255"/>
      <c r="T189" s="265" t="str">
        <f t="array" ref="T189">VLOOKUP(D189&amp;E189,IF({1,0},'2021春'!$C$3:$C$4485&amp;'2021春'!$D$3:$D$4485,'2021春'!$H$3:$H$4485),2,0)</f>
        <v>451224200303170019</v>
      </c>
    </row>
    <row r="190" spans="1:20">
      <c r="A190" s="255">
        <v>187</v>
      </c>
      <c r="B190" s="255" t="s">
        <v>945</v>
      </c>
      <c r="C190" s="255" t="s">
        <v>21</v>
      </c>
      <c r="D190" s="255" t="s">
        <v>198</v>
      </c>
      <c r="E190" s="255" t="s">
        <v>946</v>
      </c>
      <c r="F190" s="255" t="s">
        <v>143</v>
      </c>
      <c r="G190" s="255">
        <v>17</v>
      </c>
      <c r="H190" s="255" t="s">
        <v>947</v>
      </c>
      <c r="I190" s="255" t="s">
        <v>948</v>
      </c>
      <c r="J190" s="255">
        <v>18378899872</v>
      </c>
      <c r="K190" s="255" t="s">
        <v>27</v>
      </c>
      <c r="L190" s="260"/>
      <c r="M190" s="255"/>
      <c r="N190" s="255" t="s">
        <v>30</v>
      </c>
      <c r="O190" s="260"/>
      <c r="P190" s="255"/>
      <c r="Q190" s="255" t="s">
        <v>30</v>
      </c>
      <c r="R190" s="255"/>
      <c r="S190" s="255"/>
      <c r="T190" s="265" t="str">
        <f t="array" ref="T190">VLOOKUP(D190&amp;E190,IF({1,0},'2021春'!$C$3:$C$4485&amp;'2021春'!$D$3:$D$4485,'2021春'!$H$3:$H$4485),2,0)</f>
        <v>451229200407300326</v>
      </c>
    </row>
    <row r="191" spans="1:20">
      <c r="A191" s="255">
        <v>188</v>
      </c>
      <c r="B191" s="255" t="s">
        <v>949</v>
      </c>
      <c r="C191" s="255" t="s">
        <v>21</v>
      </c>
      <c r="D191" s="255" t="s">
        <v>198</v>
      </c>
      <c r="E191" s="255" t="s">
        <v>950</v>
      </c>
      <c r="F191" s="255" t="s">
        <v>24</v>
      </c>
      <c r="G191" s="255">
        <v>18</v>
      </c>
      <c r="H191" s="255" t="s">
        <v>951</v>
      </c>
      <c r="I191" s="255" t="s">
        <v>952</v>
      </c>
      <c r="J191" s="255">
        <v>13826164883</v>
      </c>
      <c r="K191" s="255" t="s">
        <v>27</v>
      </c>
      <c r="L191" s="260"/>
      <c r="M191" s="255"/>
      <c r="N191" s="255" t="s">
        <v>27</v>
      </c>
      <c r="O191" s="260"/>
      <c r="P191" s="255"/>
      <c r="Q191" s="255" t="s">
        <v>30</v>
      </c>
      <c r="R191" s="255"/>
      <c r="S191" s="255"/>
      <c r="T191" s="265" t="str">
        <f t="array" ref="T191">VLOOKUP(D191&amp;E191,IF({1,0},'2021春'!$C$3:$C$4485&amp;'2021春'!$D$3:$D$4485,'2021春'!$H$3:$H$4485),2,0)</f>
        <v>452731200301065719</v>
      </c>
    </row>
    <row r="192" spans="1:20">
      <c r="A192" s="255">
        <v>189</v>
      </c>
      <c r="B192" s="255" t="s">
        <v>953</v>
      </c>
      <c r="C192" s="255" t="s">
        <v>21</v>
      </c>
      <c r="D192" s="255" t="s">
        <v>198</v>
      </c>
      <c r="E192" s="255" t="s">
        <v>954</v>
      </c>
      <c r="F192" s="255" t="s">
        <v>24</v>
      </c>
      <c r="G192" s="255">
        <v>18</v>
      </c>
      <c r="H192" s="255" t="s">
        <v>955</v>
      </c>
      <c r="I192" s="255" t="s">
        <v>956</v>
      </c>
      <c r="J192" s="255">
        <v>13737028929</v>
      </c>
      <c r="K192" s="255" t="s">
        <v>27</v>
      </c>
      <c r="L192" s="260"/>
      <c r="M192" s="255"/>
      <c r="N192" s="255" t="s">
        <v>27</v>
      </c>
      <c r="O192" s="260"/>
      <c r="P192" s="255"/>
      <c r="Q192" s="255" t="s">
        <v>30</v>
      </c>
      <c r="R192" s="255"/>
      <c r="S192" s="255"/>
      <c r="T192" s="265" t="str">
        <f t="array" ref="T192">VLOOKUP(D192&amp;E192,IF({1,0},'2021春'!$C$3:$C$4485&amp;'2021春'!$D$3:$D$4485,'2021春'!$H$3:$H$4485),2,0)</f>
        <v>452127200209112714</v>
      </c>
    </row>
    <row r="193" spans="1:20">
      <c r="A193" s="255">
        <v>190</v>
      </c>
      <c r="B193" s="255" t="s">
        <v>957</v>
      </c>
      <c r="C193" s="255" t="s">
        <v>21</v>
      </c>
      <c r="D193" s="255" t="s">
        <v>198</v>
      </c>
      <c r="E193" s="255" t="s">
        <v>958</v>
      </c>
      <c r="F193" s="255" t="s">
        <v>24</v>
      </c>
      <c r="G193" s="255">
        <v>18</v>
      </c>
      <c r="H193" s="255" t="s">
        <v>959</v>
      </c>
      <c r="I193" s="255" t="s">
        <v>960</v>
      </c>
      <c r="J193" s="255">
        <v>17878819953</v>
      </c>
      <c r="K193" s="255" t="s">
        <v>27</v>
      </c>
      <c r="L193" s="260"/>
      <c r="M193" s="255"/>
      <c r="N193" s="255" t="s">
        <v>27</v>
      </c>
      <c r="O193" s="260"/>
      <c r="P193" s="255"/>
      <c r="Q193" s="255" t="s">
        <v>30</v>
      </c>
      <c r="R193" s="255"/>
      <c r="S193" s="255"/>
      <c r="T193" s="265" t="str">
        <f t="array" ref="T193">VLOOKUP(D193&amp;E193,IF({1,0},'2021春'!$C$3:$C$4485&amp;'2021春'!$D$3:$D$4485,'2021春'!$H$3:$H$4485),2,0)</f>
        <v>451224200211144219</v>
      </c>
    </row>
    <row r="194" spans="1:20">
      <c r="A194" s="255">
        <v>191</v>
      </c>
      <c r="B194" s="255" t="s">
        <v>961</v>
      </c>
      <c r="C194" s="255" t="s">
        <v>21</v>
      </c>
      <c r="D194" s="255" t="s">
        <v>198</v>
      </c>
      <c r="E194" s="255" t="s">
        <v>962</v>
      </c>
      <c r="F194" s="255" t="s">
        <v>24</v>
      </c>
      <c r="G194" s="255">
        <v>18</v>
      </c>
      <c r="H194" s="255" t="s">
        <v>963</v>
      </c>
      <c r="I194" s="255" t="s">
        <v>964</v>
      </c>
      <c r="J194" s="255">
        <v>18176756978</v>
      </c>
      <c r="K194" s="255" t="s">
        <v>27</v>
      </c>
      <c r="L194" s="260"/>
      <c r="M194" s="255"/>
      <c r="N194" s="255" t="s">
        <v>27</v>
      </c>
      <c r="O194" s="260"/>
      <c r="P194" s="255"/>
      <c r="Q194" s="255" t="s">
        <v>30</v>
      </c>
      <c r="R194" s="255"/>
      <c r="S194" s="255"/>
      <c r="T194" s="265" t="str">
        <f t="array" ref="T194">VLOOKUP(D194&amp;E194,IF({1,0},'2021春'!$C$3:$C$4485&amp;'2021春'!$D$3:$D$4485,'2021春'!$H$3:$H$4485),2,0)</f>
        <v>452731200212282412</v>
      </c>
    </row>
    <row r="195" spans="1:20">
      <c r="A195" s="255">
        <v>192</v>
      </c>
      <c r="B195" s="255" t="s">
        <v>965</v>
      </c>
      <c r="C195" s="286" t="s">
        <v>21</v>
      </c>
      <c r="D195" s="286" t="s">
        <v>198</v>
      </c>
      <c r="E195" s="286" t="s">
        <v>966</v>
      </c>
      <c r="F195" s="286" t="s">
        <v>24</v>
      </c>
      <c r="G195" s="286">
        <v>20</v>
      </c>
      <c r="H195" s="286" t="s">
        <v>967</v>
      </c>
      <c r="I195" s="286" t="s">
        <v>968</v>
      </c>
      <c r="J195" s="286">
        <v>18278865059</v>
      </c>
      <c r="K195" s="286" t="s">
        <v>27</v>
      </c>
      <c r="L195" s="287">
        <v>44378</v>
      </c>
      <c r="M195" s="286"/>
      <c r="N195" s="286" t="s">
        <v>27</v>
      </c>
      <c r="O195" s="287"/>
      <c r="P195" s="286"/>
      <c r="Q195" s="286" t="s">
        <v>30</v>
      </c>
      <c r="R195" s="286"/>
      <c r="S195" s="286"/>
      <c r="T195" s="265" t="str">
        <f t="array" ref="T195">VLOOKUP(D195&amp;E195,IF({1,0},'2021春'!$C$3:$C$4485&amp;'2021春'!$D$3:$D$4485,'2021春'!$H$3:$H$4485),2,0)</f>
        <v>452731200102164212</v>
      </c>
    </row>
    <row r="196" spans="1:20">
      <c r="A196" s="255">
        <v>193</v>
      </c>
      <c r="B196" s="255" t="s">
        <v>969</v>
      </c>
      <c r="C196" s="255" t="s">
        <v>21</v>
      </c>
      <c r="D196" s="255" t="s">
        <v>198</v>
      </c>
      <c r="E196" s="255" t="s">
        <v>970</v>
      </c>
      <c r="F196" s="255" t="s">
        <v>143</v>
      </c>
      <c r="G196" s="255">
        <v>18</v>
      </c>
      <c r="H196" s="255" t="s">
        <v>971</v>
      </c>
      <c r="I196" s="255" t="s">
        <v>972</v>
      </c>
      <c r="J196" s="255">
        <v>13877833761</v>
      </c>
      <c r="K196" s="255" t="s">
        <v>27</v>
      </c>
      <c r="L196" s="260"/>
      <c r="M196" s="255"/>
      <c r="N196" s="255" t="s">
        <v>27</v>
      </c>
      <c r="O196" s="260"/>
      <c r="P196" s="255"/>
      <c r="Q196" s="255" t="s">
        <v>30</v>
      </c>
      <c r="R196" s="255"/>
      <c r="S196" s="255"/>
      <c r="T196" s="265" t="str">
        <f t="array" ref="T196">VLOOKUP(D196&amp;E196,IF({1,0},'2021春'!$C$3:$C$4485&amp;'2021春'!$D$3:$D$4485,'2021春'!$H$3:$H$4485),2,0)</f>
        <v>452731200304030028</v>
      </c>
    </row>
    <row r="197" spans="1:20">
      <c r="A197" s="255">
        <v>194</v>
      </c>
      <c r="B197" s="255" t="s">
        <v>973</v>
      </c>
      <c r="C197" s="255" t="s">
        <v>21</v>
      </c>
      <c r="D197" s="255" t="s">
        <v>198</v>
      </c>
      <c r="E197" s="255" t="s">
        <v>974</v>
      </c>
      <c r="F197" s="255" t="s">
        <v>24</v>
      </c>
      <c r="G197" s="255">
        <v>18</v>
      </c>
      <c r="H197" s="255" t="s">
        <v>975</v>
      </c>
      <c r="I197" s="255" t="s">
        <v>976</v>
      </c>
      <c r="J197" s="255">
        <v>18174936646</v>
      </c>
      <c r="K197" s="255" t="s">
        <v>27</v>
      </c>
      <c r="L197" s="260"/>
      <c r="M197" s="255"/>
      <c r="N197" s="255" t="s">
        <v>27</v>
      </c>
      <c r="O197" s="260"/>
      <c r="P197" s="255"/>
      <c r="Q197" s="255" t="s">
        <v>30</v>
      </c>
      <c r="R197" s="255"/>
      <c r="S197" s="255"/>
      <c r="T197" s="265" t="str">
        <f t="array" ref="T197">VLOOKUP(D197&amp;E197,IF({1,0},'2021春'!$C$3:$C$4485&amp;'2021春'!$D$3:$D$4485,'2021春'!$H$3:$H$4485),2,0)</f>
        <v>452731200210163612</v>
      </c>
    </row>
    <row r="198" spans="1:20">
      <c r="A198" s="255">
        <v>195</v>
      </c>
      <c r="B198" s="255" t="s">
        <v>977</v>
      </c>
      <c r="C198" s="255" t="s">
        <v>21</v>
      </c>
      <c r="D198" s="255" t="s">
        <v>198</v>
      </c>
      <c r="E198" s="255" t="s">
        <v>978</v>
      </c>
      <c r="F198" s="255" t="s">
        <v>143</v>
      </c>
      <c r="G198" s="255">
        <v>20</v>
      </c>
      <c r="H198" s="255" t="s">
        <v>979</v>
      </c>
      <c r="I198" s="255" t="s">
        <v>980</v>
      </c>
      <c r="J198" s="255">
        <v>17695467289</v>
      </c>
      <c r="K198" s="255" t="s">
        <v>27</v>
      </c>
      <c r="L198" s="260"/>
      <c r="M198" s="255"/>
      <c r="N198" s="255" t="s">
        <v>27</v>
      </c>
      <c r="O198" s="260"/>
      <c r="P198" s="255"/>
      <c r="Q198" s="255" t="s">
        <v>30</v>
      </c>
      <c r="R198" s="255"/>
      <c r="S198" s="255"/>
      <c r="T198" s="265" t="str">
        <f t="array" ref="T198">VLOOKUP(D198&amp;E198,IF({1,0},'2021春'!$C$3:$C$4485&amp;'2021春'!$D$3:$D$4485,'2021春'!$H$3:$H$4485),2,0)</f>
        <v>451229200012132129</v>
      </c>
    </row>
    <row r="199" spans="1:20">
      <c r="A199" s="255">
        <v>196</v>
      </c>
      <c r="B199" s="255" t="s">
        <v>981</v>
      </c>
      <c r="C199" s="255" t="s">
        <v>21</v>
      </c>
      <c r="D199" s="255" t="s">
        <v>198</v>
      </c>
      <c r="E199" s="255" t="s">
        <v>982</v>
      </c>
      <c r="F199" s="255" t="s">
        <v>24</v>
      </c>
      <c r="G199" s="255">
        <v>19</v>
      </c>
      <c r="H199" s="255" t="s">
        <v>983</v>
      </c>
      <c r="I199" s="255" t="s">
        <v>984</v>
      </c>
      <c r="J199" s="255">
        <v>13481199545</v>
      </c>
      <c r="K199" s="255" t="s">
        <v>27</v>
      </c>
      <c r="L199" s="260"/>
      <c r="M199" s="255"/>
      <c r="N199" s="255" t="s">
        <v>27</v>
      </c>
      <c r="O199" s="260"/>
      <c r="P199" s="255"/>
      <c r="Q199" s="255" t="s">
        <v>30</v>
      </c>
      <c r="R199" s="255"/>
      <c r="S199" s="255"/>
      <c r="T199" s="265" t="str">
        <f t="array" ref="T199">VLOOKUP(D199&amp;E199,IF({1,0},'2021春'!$C$3:$C$4485&amp;'2021春'!$D$3:$D$4485,'2021春'!$H$3:$H$4485),2,0)</f>
        <v>45273120020703481X</v>
      </c>
    </row>
    <row r="200" spans="1:20">
      <c r="A200" s="255">
        <v>197</v>
      </c>
      <c r="B200" s="255" t="s">
        <v>985</v>
      </c>
      <c r="C200" s="255" t="s">
        <v>21</v>
      </c>
      <c r="D200" s="255" t="s">
        <v>198</v>
      </c>
      <c r="E200" s="255" t="s">
        <v>986</v>
      </c>
      <c r="F200" s="255" t="s">
        <v>24</v>
      </c>
      <c r="G200" s="255">
        <v>18</v>
      </c>
      <c r="H200" s="255" t="s">
        <v>987</v>
      </c>
      <c r="I200" s="255" t="s">
        <v>988</v>
      </c>
      <c r="J200" s="255">
        <v>18278873040</v>
      </c>
      <c r="K200" s="255" t="s">
        <v>27</v>
      </c>
      <c r="L200" s="260"/>
      <c r="M200" s="255"/>
      <c r="N200" s="255" t="s">
        <v>30</v>
      </c>
      <c r="O200" s="260"/>
      <c r="P200" s="255"/>
      <c r="Q200" s="255" t="s">
        <v>30</v>
      </c>
      <c r="R200" s="255"/>
      <c r="S200" s="255"/>
      <c r="T200" s="265" t="str">
        <f t="array" ref="T200">VLOOKUP(D200&amp;E200,IF({1,0},'2021春'!$C$3:$C$4485&amp;'2021春'!$D$3:$D$4485,'2021春'!$H$3:$H$4485),2,0)</f>
        <v>452731200303294216</v>
      </c>
    </row>
    <row r="201" spans="1:20">
      <c r="A201" s="255">
        <v>198</v>
      </c>
      <c r="B201" s="255" t="s">
        <v>989</v>
      </c>
      <c r="C201" s="255" t="s">
        <v>21</v>
      </c>
      <c r="D201" s="255" t="s">
        <v>198</v>
      </c>
      <c r="E201" s="255" t="s">
        <v>990</v>
      </c>
      <c r="F201" s="255" t="s">
        <v>24</v>
      </c>
      <c r="G201" s="255">
        <v>18</v>
      </c>
      <c r="H201" s="255" t="s">
        <v>991</v>
      </c>
      <c r="I201" s="255" t="s">
        <v>992</v>
      </c>
      <c r="J201" s="255">
        <v>13977860461</v>
      </c>
      <c r="K201" s="255" t="s">
        <v>27</v>
      </c>
      <c r="L201" s="260"/>
      <c r="M201" s="255"/>
      <c r="N201" s="255" t="s">
        <v>30</v>
      </c>
      <c r="O201" s="260"/>
      <c r="P201" s="255"/>
      <c r="Q201" s="255" t="s">
        <v>30</v>
      </c>
      <c r="R201" s="255"/>
      <c r="S201" s="255"/>
      <c r="T201" s="265" t="str">
        <f t="array" ref="T201">VLOOKUP(D201&amp;E201,IF({1,0},'2021春'!$C$3:$C$4485&amp;'2021春'!$D$3:$D$4485,'2021春'!$H$3:$H$4485),2,0)</f>
        <v>45273120030805481X</v>
      </c>
    </row>
    <row r="202" spans="1:20">
      <c r="A202" s="255">
        <v>199</v>
      </c>
      <c r="B202" s="255" t="s">
        <v>993</v>
      </c>
      <c r="C202" s="255" t="s">
        <v>21</v>
      </c>
      <c r="D202" s="255" t="s">
        <v>198</v>
      </c>
      <c r="E202" s="255" t="s">
        <v>994</v>
      </c>
      <c r="F202" s="255" t="s">
        <v>143</v>
      </c>
      <c r="G202" s="255">
        <v>18</v>
      </c>
      <c r="H202" s="255" t="s">
        <v>995</v>
      </c>
      <c r="I202" s="255" t="s">
        <v>996</v>
      </c>
      <c r="J202" s="255">
        <v>18877824910</v>
      </c>
      <c r="K202" s="255" t="s">
        <v>27</v>
      </c>
      <c r="L202" s="260"/>
      <c r="M202" s="255"/>
      <c r="N202" s="255" t="s">
        <v>27</v>
      </c>
      <c r="O202" s="260"/>
      <c r="P202" s="255"/>
      <c r="Q202" s="255" t="s">
        <v>30</v>
      </c>
      <c r="R202" s="255"/>
      <c r="S202" s="255"/>
      <c r="T202" s="265" t="str">
        <f t="array" ref="T202">VLOOKUP(D202&amp;E202,IF({1,0},'2021春'!$C$3:$C$4485&amp;'2021春'!$D$3:$D$4485,'2021春'!$H$3:$H$4485),2,0)</f>
        <v>452731200307201224</v>
      </c>
    </row>
    <row r="203" spans="1:20">
      <c r="A203" s="255">
        <v>200</v>
      </c>
      <c r="B203" s="255" t="s">
        <v>997</v>
      </c>
      <c r="C203" s="255" t="s">
        <v>21</v>
      </c>
      <c r="D203" s="255" t="s">
        <v>198</v>
      </c>
      <c r="E203" s="255" t="s">
        <v>998</v>
      </c>
      <c r="F203" s="255" t="s">
        <v>24</v>
      </c>
      <c r="G203" s="255">
        <v>16</v>
      </c>
      <c r="H203" s="255" t="s">
        <v>999</v>
      </c>
      <c r="I203" s="255" t="s">
        <v>1000</v>
      </c>
      <c r="J203" s="255">
        <v>13647591798</v>
      </c>
      <c r="K203" s="255" t="s">
        <v>27</v>
      </c>
      <c r="L203" s="260"/>
      <c r="M203" s="255"/>
      <c r="N203" s="255" t="s">
        <v>30</v>
      </c>
      <c r="O203" s="260"/>
      <c r="P203" s="255"/>
      <c r="Q203" s="255" t="s">
        <v>30</v>
      </c>
      <c r="R203" s="255"/>
      <c r="S203" s="255"/>
      <c r="T203" s="265" t="str">
        <f t="array" ref="T203">VLOOKUP(D203&amp;E203,IF({1,0},'2021春'!$C$3:$C$4485&amp;'2021春'!$D$3:$D$4485,'2021春'!$H$3:$H$4485),2,0)</f>
        <v>451229200504195759</v>
      </c>
    </row>
    <row r="204" spans="1:20">
      <c r="A204" s="255">
        <v>201</v>
      </c>
      <c r="B204" s="255" t="s">
        <v>1001</v>
      </c>
      <c r="C204" s="255" t="s">
        <v>21</v>
      </c>
      <c r="D204" s="255" t="s">
        <v>198</v>
      </c>
      <c r="E204" s="255" t="s">
        <v>1002</v>
      </c>
      <c r="F204" s="255" t="s">
        <v>24</v>
      </c>
      <c r="G204" s="255">
        <v>20</v>
      </c>
      <c r="H204" s="255" t="s">
        <v>1003</v>
      </c>
      <c r="I204" s="255" t="s">
        <v>1004</v>
      </c>
      <c r="J204" s="255">
        <v>19127177937</v>
      </c>
      <c r="K204" s="255" t="s">
        <v>27</v>
      </c>
      <c r="L204" s="260">
        <v>44328</v>
      </c>
      <c r="M204" s="255"/>
      <c r="N204" s="255" t="s">
        <v>27</v>
      </c>
      <c r="O204" s="260">
        <v>44366</v>
      </c>
      <c r="P204" s="255"/>
      <c r="Q204" s="255" t="s">
        <v>30</v>
      </c>
      <c r="R204" s="255"/>
      <c r="S204" s="255"/>
      <c r="T204" s="265" t="str">
        <f t="array" ref="T204">VLOOKUP(D204&amp;E204,IF({1,0},'2021春'!$C$3:$C$4485&amp;'2021春'!$D$3:$D$4485,'2021春'!$H$3:$H$4485),2,0)</f>
        <v>451229200011132418</v>
      </c>
    </row>
    <row r="205" spans="1:20">
      <c r="A205" s="255">
        <v>202</v>
      </c>
      <c r="B205" s="255" t="s">
        <v>1005</v>
      </c>
      <c r="C205" s="255" t="s">
        <v>21</v>
      </c>
      <c r="D205" s="255" t="s">
        <v>198</v>
      </c>
      <c r="E205" s="255" t="s">
        <v>1006</v>
      </c>
      <c r="F205" s="255" t="s">
        <v>143</v>
      </c>
      <c r="G205" s="255">
        <v>17</v>
      </c>
      <c r="H205" s="255" t="s">
        <v>1007</v>
      </c>
      <c r="I205" s="255" t="s">
        <v>1008</v>
      </c>
      <c r="J205" s="255">
        <v>15078575355</v>
      </c>
      <c r="K205" s="255" t="s">
        <v>27</v>
      </c>
      <c r="L205" s="260"/>
      <c r="M205" s="255"/>
      <c r="N205" s="255" t="s">
        <v>30</v>
      </c>
      <c r="O205" s="260"/>
      <c r="P205" s="255"/>
      <c r="Q205" s="255" t="s">
        <v>30</v>
      </c>
      <c r="R205" s="255"/>
      <c r="S205" s="255"/>
      <c r="T205" s="265" t="str">
        <f t="array" ref="T205">VLOOKUP(D205&amp;E205,IF({1,0},'2021春'!$C$3:$C$4485&amp;'2021春'!$D$3:$D$4485,'2021春'!$H$3:$H$4485),2,0)</f>
        <v>45273120031111182X</v>
      </c>
    </row>
    <row r="206" spans="1:20">
      <c r="A206" s="255">
        <v>203</v>
      </c>
      <c r="B206" s="255" t="s">
        <v>1009</v>
      </c>
      <c r="C206" s="255" t="s">
        <v>21</v>
      </c>
      <c r="D206" s="255" t="s">
        <v>198</v>
      </c>
      <c r="E206" s="255" t="s">
        <v>1010</v>
      </c>
      <c r="F206" s="255" t="s">
        <v>24</v>
      </c>
      <c r="G206" s="255">
        <v>18</v>
      </c>
      <c r="H206" s="255" t="s">
        <v>1011</v>
      </c>
      <c r="I206" s="255" t="s">
        <v>1012</v>
      </c>
      <c r="J206" s="255">
        <v>18776860533</v>
      </c>
      <c r="K206" s="255" t="s">
        <v>27</v>
      </c>
      <c r="L206" s="260"/>
      <c r="M206" s="255"/>
      <c r="N206" s="255" t="s">
        <v>27</v>
      </c>
      <c r="O206" s="260"/>
      <c r="P206" s="255"/>
      <c r="Q206" s="255" t="s">
        <v>30</v>
      </c>
      <c r="R206" s="255"/>
      <c r="S206" s="255"/>
      <c r="T206" s="265" t="str">
        <f t="array" ref="T206">VLOOKUP(D206&amp;E206,IF({1,0},'2021春'!$C$3:$C$4485&amp;'2021春'!$D$3:$D$4485,'2021春'!$H$3:$H$4485),2,0)</f>
        <v>452731200303293619</v>
      </c>
    </row>
    <row r="207" spans="1:20">
      <c r="A207" s="255">
        <v>204</v>
      </c>
      <c r="B207" s="255" t="s">
        <v>1013</v>
      </c>
      <c r="C207" s="255" t="s">
        <v>21</v>
      </c>
      <c r="D207" s="255" t="s">
        <v>198</v>
      </c>
      <c r="E207" s="255" t="s">
        <v>1014</v>
      </c>
      <c r="F207" s="255" t="s">
        <v>143</v>
      </c>
      <c r="G207" s="255">
        <v>18</v>
      </c>
      <c r="H207" s="255" t="s">
        <v>1015</v>
      </c>
      <c r="I207" s="255" t="s">
        <v>1016</v>
      </c>
      <c r="J207" s="255">
        <v>18389959139</v>
      </c>
      <c r="K207" s="255" t="s">
        <v>27</v>
      </c>
      <c r="L207" s="260"/>
      <c r="M207" s="255"/>
      <c r="N207" s="255" t="s">
        <v>27</v>
      </c>
      <c r="O207" s="260"/>
      <c r="P207" s="255"/>
      <c r="Q207" s="255" t="s">
        <v>30</v>
      </c>
      <c r="R207" s="255"/>
      <c r="S207" s="255"/>
      <c r="T207" s="265" t="str">
        <f t="array" ref="T207">VLOOKUP(D207&amp;E207,IF({1,0},'2021春'!$C$3:$C$4485&amp;'2021春'!$D$3:$D$4485,'2021春'!$H$3:$H$4485),2,0)</f>
        <v>452731200209305425</v>
      </c>
    </row>
    <row r="208" spans="1:20">
      <c r="A208" s="255">
        <v>205</v>
      </c>
      <c r="B208" s="255" t="s">
        <v>1017</v>
      </c>
      <c r="C208" s="255" t="s">
        <v>21</v>
      </c>
      <c r="D208" s="255" t="s">
        <v>198</v>
      </c>
      <c r="E208" s="255" t="s">
        <v>1018</v>
      </c>
      <c r="F208" s="255" t="s">
        <v>143</v>
      </c>
      <c r="G208" s="255">
        <v>18</v>
      </c>
      <c r="H208" s="255" t="s">
        <v>1019</v>
      </c>
      <c r="I208" s="255" t="s">
        <v>1020</v>
      </c>
      <c r="J208" s="255">
        <v>17376186645</v>
      </c>
      <c r="K208" s="255" t="s">
        <v>27</v>
      </c>
      <c r="L208" s="260"/>
      <c r="M208" s="255"/>
      <c r="N208" s="255" t="s">
        <v>27</v>
      </c>
      <c r="O208" s="260"/>
      <c r="P208" s="255"/>
      <c r="Q208" s="255" t="s">
        <v>30</v>
      </c>
      <c r="R208" s="255"/>
      <c r="S208" s="255"/>
      <c r="T208" s="265" t="str">
        <f t="array" ref="T208">VLOOKUP(D208&amp;E208,IF({1,0},'2021春'!$C$3:$C$4485&amp;'2021春'!$D$3:$D$4485,'2021春'!$H$3:$H$4485),2,0)</f>
        <v>45122920030626002X</v>
      </c>
    </row>
    <row r="209" spans="1:20">
      <c r="A209" s="255">
        <v>206</v>
      </c>
      <c r="B209" s="255" t="s">
        <v>1021</v>
      </c>
      <c r="C209" s="255" t="s">
        <v>21</v>
      </c>
      <c r="D209" s="255" t="s">
        <v>198</v>
      </c>
      <c r="E209" s="255" t="s">
        <v>1022</v>
      </c>
      <c r="F209" s="255" t="s">
        <v>24</v>
      </c>
      <c r="G209" s="255">
        <v>18</v>
      </c>
      <c r="H209" s="255" t="s">
        <v>1023</v>
      </c>
      <c r="I209" s="255" t="s">
        <v>1024</v>
      </c>
      <c r="J209" s="255">
        <v>13737982559</v>
      </c>
      <c r="K209" s="255" t="s">
        <v>27</v>
      </c>
      <c r="L209" s="260"/>
      <c r="M209" s="255"/>
      <c r="N209" s="255" t="s">
        <v>27</v>
      </c>
      <c r="O209" s="260"/>
      <c r="P209" s="255"/>
      <c r="Q209" s="255" t="s">
        <v>30</v>
      </c>
      <c r="R209" s="255"/>
      <c r="S209" s="255"/>
      <c r="T209" s="265" t="str">
        <f t="array" ref="T209">VLOOKUP(D209&amp;E209,IF({1,0},'2021春'!$C$3:$C$4485&amp;'2021春'!$D$3:$D$4485,'2021春'!$H$3:$H$4485),2,0)</f>
        <v>452731200303024814</v>
      </c>
    </row>
    <row r="210" spans="1:20">
      <c r="A210" s="255">
        <v>207</v>
      </c>
      <c r="B210" s="255" t="s">
        <v>1025</v>
      </c>
      <c r="C210" s="255" t="s">
        <v>21</v>
      </c>
      <c r="D210" s="255" t="s">
        <v>198</v>
      </c>
      <c r="E210" s="255" t="s">
        <v>1026</v>
      </c>
      <c r="F210" s="255" t="s">
        <v>24</v>
      </c>
      <c r="G210" s="255">
        <v>18</v>
      </c>
      <c r="H210" s="255" t="s">
        <v>1027</v>
      </c>
      <c r="I210" s="255" t="s">
        <v>1028</v>
      </c>
      <c r="J210" s="255">
        <v>13788180175</v>
      </c>
      <c r="K210" s="255" t="s">
        <v>27</v>
      </c>
      <c r="L210" s="260"/>
      <c r="M210" s="255"/>
      <c r="N210" s="255" t="s">
        <v>27</v>
      </c>
      <c r="O210" s="260"/>
      <c r="P210" s="255"/>
      <c r="Q210" s="255" t="s">
        <v>30</v>
      </c>
      <c r="R210" s="255"/>
      <c r="S210" s="255"/>
      <c r="T210" s="265" t="str">
        <f t="array" ref="T210">VLOOKUP(D210&amp;E210,IF({1,0},'2021春'!$C$3:$C$4485&amp;'2021春'!$D$3:$D$4485,'2021春'!$H$3:$H$4485),2,0)</f>
        <v>452730200211080839</v>
      </c>
    </row>
    <row r="211" spans="1:20">
      <c r="A211" s="255">
        <v>208</v>
      </c>
      <c r="B211" s="255" t="s">
        <v>1029</v>
      </c>
      <c r="C211" s="255" t="s">
        <v>21</v>
      </c>
      <c r="D211" s="255" t="s">
        <v>198</v>
      </c>
      <c r="E211" s="255" t="s">
        <v>1030</v>
      </c>
      <c r="F211" s="255" t="s">
        <v>143</v>
      </c>
      <c r="G211" s="255">
        <v>20</v>
      </c>
      <c r="H211" s="255" t="s">
        <v>1031</v>
      </c>
      <c r="I211" s="255" t="s">
        <v>1032</v>
      </c>
      <c r="J211" s="255">
        <v>15977887639</v>
      </c>
      <c r="K211" s="255" t="s">
        <v>27</v>
      </c>
      <c r="L211" s="260"/>
      <c r="M211" s="255"/>
      <c r="N211" s="255" t="s">
        <v>27</v>
      </c>
      <c r="O211" s="260"/>
      <c r="P211" s="255"/>
      <c r="Q211" s="255" t="s">
        <v>30</v>
      </c>
      <c r="R211" s="255"/>
      <c r="S211" s="255"/>
      <c r="T211" s="265" t="str">
        <f t="array" ref="T211">VLOOKUP(D211&amp;E211,IF({1,0},'2021春'!$C$3:$C$4485&amp;'2021春'!$D$3:$D$4485,'2021春'!$H$3:$H$4485),2,0)</f>
        <v>451229200011242422</v>
      </c>
    </row>
    <row r="212" spans="1:20">
      <c r="A212" s="255">
        <v>209</v>
      </c>
      <c r="B212" s="255" t="s">
        <v>1033</v>
      </c>
      <c r="C212" s="255" t="s">
        <v>21</v>
      </c>
      <c r="D212" s="255" t="s">
        <v>198</v>
      </c>
      <c r="E212" s="255" t="s">
        <v>1034</v>
      </c>
      <c r="F212" s="255" t="s">
        <v>24</v>
      </c>
      <c r="G212" s="255">
        <v>18</v>
      </c>
      <c r="H212" s="255" t="s">
        <v>1035</v>
      </c>
      <c r="I212" s="255" t="s">
        <v>1036</v>
      </c>
      <c r="J212" s="255">
        <v>15949329434</v>
      </c>
      <c r="K212" s="255" t="s">
        <v>27</v>
      </c>
      <c r="L212" s="260"/>
      <c r="M212" s="255"/>
      <c r="N212" s="255" t="s">
        <v>27</v>
      </c>
      <c r="O212" s="260"/>
      <c r="P212" s="255"/>
      <c r="Q212" s="255" t="s">
        <v>30</v>
      </c>
      <c r="R212" s="255"/>
      <c r="S212" s="255"/>
      <c r="T212" s="265" t="str">
        <f t="array" ref="T212">VLOOKUP(D212&amp;E212,IF({1,0},'2021春'!$C$3:$C$4485&amp;'2021春'!$D$3:$D$4485,'2021春'!$H$3:$H$4485),2,0)</f>
        <v>451229200301265112</v>
      </c>
    </row>
    <row r="213" spans="1:20">
      <c r="A213" s="255">
        <v>210</v>
      </c>
      <c r="B213" s="255" t="s">
        <v>1037</v>
      </c>
      <c r="C213" s="255" t="s">
        <v>21</v>
      </c>
      <c r="D213" s="255" t="s">
        <v>198</v>
      </c>
      <c r="E213" s="255" t="s">
        <v>1038</v>
      </c>
      <c r="F213" s="255" t="s">
        <v>24</v>
      </c>
      <c r="G213" s="255">
        <v>18</v>
      </c>
      <c r="H213" s="255" t="s">
        <v>1039</v>
      </c>
      <c r="I213" s="255" t="s">
        <v>1040</v>
      </c>
      <c r="J213" s="255">
        <v>18376960466</v>
      </c>
      <c r="K213" s="255" t="s">
        <v>27</v>
      </c>
      <c r="L213" s="260"/>
      <c r="M213" s="255"/>
      <c r="N213" s="255" t="s">
        <v>27</v>
      </c>
      <c r="O213" s="260"/>
      <c r="P213" s="255"/>
      <c r="Q213" s="255" t="s">
        <v>30</v>
      </c>
      <c r="R213" s="255"/>
      <c r="S213" s="255"/>
      <c r="T213" s="265" t="str">
        <f t="array" ref="T213">VLOOKUP(D213&amp;E213,IF({1,0},'2021春'!$C$3:$C$4485&amp;'2021春'!$D$3:$D$4485,'2021春'!$H$3:$H$4485),2,0)</f>
        <v>451229200301305110</v>
      </c>
    </row>
    <row r="214" spans="1:20">
      <c r="A214" s="255">
        <v>211</v>
      </c>
      <c r="B214" s="255" t="s">
        <v>1041</v>
      </c>
      <c r="C214" s="255" t="s">
        <v>21</v>
      </c>
      <c r="D214" s="255" t="s">
        <v>198</v>
      </c>
      <c r="E214" s="255" t="s">
        <v>1042</v>
      </c>
      <c r="F214" s="255" t="s">
        <v>143</v>
      </c>
      <c r="G214" s="255">
        <v>16</v>
      </c>
      <c r="H214" s="255" t="s">
        <v>1043</v>
      </c>
      <c r="I214" s="255" t="s">
        <v>1044</v>
      </c>
      <c r="J214" s="255">
        <v>13877895725</v>
      </c>
      <c r="K214" s="255" t="s">
        <v>27</v>
      </c>
      <c r="L214" s="260"/>
      <c r="M214" s="255"/>
      <c r="N214" s="255" t="s">
        <v>30</v>
      </c>
      <c r="O214" s="260"/>
      <c r="P214" s="255"/>
      <c r="Q214" s="255" t="s">
        <v>30</v>
      </c>
      <c r="R214" s="255"/>
      <c r="S214" s="255"/>
      <c r="T214" s="265" t="str">
        <f t="array" ref="T214">VLOOKUP(D214&amp;E214,IF({1,0},'2021春'!$C$3:$C$4485&amp;'2021春'!$D$3:$D$4485,'2021春'!$H$3:$H$4485),2,0)</f>
        <v>452731200409155126</v>
      </c>
    </row>
    <row r="215" spans="1:20">
      <c r="A215" s="255">
        <v>212</v>
      </c>
      <c r="B215" s="255" t="s">
        <v>1045</v>
      </c>
      <c r="C215" s="255" t="s">
        <v>21</v>
      </c>
      <c r="D215" s="255" t="s">
        <v>198</v>
      </c>
      <c r="E215" s="255" t="s">
        <v>1046</v>
      </c>
      <c r="F215" s="255" t="s">
        <v>24</v>
      </c>
      <c r="G215" s="255">
        <v>18</v>
      </c>
      <c r="H215" s="255" t="s">
        <v>1047</v>
      </c>
      <c r="I215" s="255" t="s">
        <v>1048</v>
      </c>
      <c r="J215" s="255">
        <v>19127250196</v>
      </c>
      <c r="K215" s="255" t="s">
        <v>27</v>
      </c>
      <c r="L215" s="260"/>
      <c r="M215" s="255"/>
      <c r="N215" s="255" t="s">
        <v>27</v>
      </c>
      <c r="O215" s="260"/>
      <c r="P215" s="255"/>
      <c r="Q215" s="255" t="s">
        <v>30</v>
      </c>
      <c r="R215" s="255"/>
      <c r="S215" s="255"/>
      <c r="T215" s="265" t="str">
        <f t="array" ref="T215">VLOOKUP(D215&amp;E215,IF({1,0},'2021春'!$C$3:$C$4485&amp;'2021春'!$D$3:$D$4485,'2021春'!$H$3:$H$4485),2,0)</f>
        <v>452731200302272111</v>
      </c>
    </row>
    <row r="216" spans="1:20">
      <c r="A216" s="255">
        <v>213</v>
      </c>
      <c r="B216" s="255" t="s">
        <v>1049</v>
      </c>
      <c r="C216" s="255" t="s">
        <v>21</v>
      </c>
      <c r="D216" s="255" t="s">
        <v>198</v>
      </c>
      <c r="E216" s="255" t="s">
        <v>1050</v>
      </c>
      <c r="F216" s="255" t="s">
        <v>24</v>
      </c>
      <c r="G216" s="255">
        <v>18</v>
      </c>
      <c r="H216" s="255" t="s">
        <v>1051</v>
      </c>
      <c r="I216" s="255" t="s">
        <v>1052</v>
      </c>
      <c r="J216" s="255">
        <v>18176118949</v>
      </c>
      <c r="K216" s="255" t="s">
        <v>27</v>
      </c>
      <c r="L216" s="260"/>
      <c r="M216" s="255"/>
      <c r="N216" s="255" t="s">
        <v>27</v>
      </c>
      <c r="O216" s="260"/>
      <c r="P216" s="255"/>
      <c r="Q216" s="255" t="s">
        <v>30</v>
      </c>
      <c r="R216" s="255"/>
      <c r="S216" s="255"/>
      <c r="T216" s="265" t="str">
        <f t="array" ref="T216">VLOOKUP(D216&amp;E216,IF({1,0},'2021春'!$C$3:$C$4485&amp;'2021春'!$D$3:$D$4485,'2021春'!$H$3:$H$4485),2,0)</f>
        <v>451229200212232714</v>
      </c>
    </row>
    <row r="217" spans="1:20">
      <c r="A217" s="255">
        <v>214</v>
      </c>
      <c r="B217" s="255" t="s">
        <v>1053</v>
      </c>
      <c r="C217" s="255" t="s">
        <v>21</v>
      </c>
      <c r="D217" s="255" t="s">
        <v>198</v>
      </c>
      <c r="E217" s="255" t="s">
        <v>1054</v>
      </c>
      <c r="F217" s="255" t="s">
        <v>24</v>
      </c>
      <c r="G217" s="255">
        <v>19</v>
      </c>
      <c r="H217" s="255" t="s">
        <v>1055</v>
      </c>
      <c r="I217" s="255" t="s">
        <v>1056</v>
      </c>
      <c r="J217" s="255">
        <v>15177385381</v>
      </c>
      <c r="K217" s="255" t="s">
        <v>27</v>
      </c>
      <c r="L217" s="260"/>
      <c r="M217" s="255"/>
      <c r="N217" s="255" t="s">
        <v>27</v>
      </c>
      <c r="O217" s="260"/>
      <c r="P217" s="255"/>
      <c r="Q217" s="255" t="s">
        <v>30</v>
      </c>
      <c r="R217" s="255"/>
      <c r="S217" s="255"/>
      <c r="T217" s="265" t="str">
        <f t="array" ref="T217">VLOOKUP(D217&amp;E217,IF({1,0},'2021春'!$C$3:$C$4485&amp;'2021春'!$D$3:$D$4485,'2021春'!$H$3:$H$4485),2,0)</f>
        <v>450124200207182718</v>
      </c>
    </row>
    <row r="218" spans="1:20">
      <c r="A218" s="255">
        <v>215</v>
      </c>
      <c r="B218" s="255" t="s">
        <v>1057</v>
      </c>
      <c r="C218" s="255" t="s">
        <v>21</v>
      </c>
      <c r="D218" s="255" t="s">
        <v>198</v>
      </c>
      <c r="E218" s="255" t="s">
        <v>1058</v>
      </c>
      <c r="F218" s="255" t="s">
        <v>24</v>
      </c>
      <c r="G218" s="255">
        <v>18</v>
      </c>
      <c r="H218" s="255" t="s">
        <v>1059</v>
      </c>
      <c r="I218" s="255" t="s">
        <v>1060</v>
      </c>
      <c r="J218" s="255">
        <v>13878746751</v>
      </c>
      <c r="K218" s="255" t="s">
        <v>27</v>
      </c>
      <c r="L218" s="260"/>
      <c r="M218" s="255"/>
      <c r="N218" s="255" t="s">
        <v>27</v>
      </c>
      <c r="O218" s="260"/>
      <c r="P218" s="255"/>
      <c r="Q218" s="255" t="s">
        <v>30</v>
      </c>
      <c r="R218" s="255"/>
      <c r="S218" s="255"/>
      <c r="T218" s="265" t="str">
        <f t="array" ref="T218">VLOOKUP(D218&amp;E218,IF({1,0},'2021春'!$C$3:$C$4485&amp;'2021春'!$D$3:$D$4485,'2021春'!$H$3:$H$4485),2,0)</f>
        <v>451229200304230011</v>
      </c>
    </row>
    <row r="219" spans="1:20">
      <c r="A219" s="255">
        <v>216</v>
      </c>
      <c r="B219" s="255" t="s">
        <v>1061</v>
      </c>
      <c r="C219" s="255" t="s">
        <v>21</v>
      </c>
      <c r="D219" s="255" t="s">
        <v>198</v>
      </c>
      <c r="E219" s="255" t="s">
        <v>1062</v>
      </c>
      <c r="F219" s="255" t="s">
        <v>143</v>
      </c>
      <c r="G219" s="255">
        <v>18</v>
      </c>
      <c r="H219" s="255" t="s">
        <v>1063</v>
      </c>
      <c r="I219" s="255" t="s">
        <v>1064</v>
      </c>
      <c r="J219" s="255">
        <v>15878686161</v>
      </c>
      <c r="K219" s="255" t="s">
        <v>27</v>
      </c>
      <c r="L219" s="260"/>
      <c r="M219" s="255"/>
      <c r="N219" s="255" t="s">
        <v>27</v>
      </c>
      <c r="O219" s="260"/>
      <c r="P219" s="255"/>
      <c r="Q219" s="255" t="s">
        <v>30</v>
      </c>
      <c r="R219" s="255"/>
      <c r="S219" s="255"/>
      <c r="T219" s="265" t="str">
        <f t="array" ref="T219">VLOOKUP(D219&amp;E219,IF({1,0},'2021春'!$C$3:$C$4485&amp;'2021春'!$D$3:$D$4485,'2021春'!$H$3:$H$4485),2,0)</f>
        <v>452731200301020027</v>
      </c>
    </row>
    <row r="220" spans="1:20">
      <c r="A220" s="255">
        <v>217</v>
      </c>
      <c r="B220" s="255" t="s">
        <v>1065</v>
      </c>
      <c r="C220" s="255" t="s">
        <v>21</v>
      </c>
      <c r="D220" s="255" t="s">
        <v>198</v>
      </c>
      <c r="E220" s="255" t="s">
        <v>1066</v>
      </c>
      <c r="F220" s="255" t="s">
        <v>24</v>
      </c>
      <c r="G220" s="255">
        <v>18</v>
      </c>
      <c r="H220" s="255" t="s">
        <v>1067</v>
      </c>
      <c r="I220" s="255" t="s">
        <v>1068</v>
      </c>
      <c r="J220" s="255">
        <v>17777938535</v>
      </c>
      <c r="K220" s="255" t="s">
        <v>27</v>
      </c>
      <c r="L220" s="260"/>
      <c r="M220" s="255"/>
      <c r="N220" s="255" t="s">
        <v>27</v>
      </c>
      <c r="O220" s="260"/>
      <c r="P220" s="255"/>
      <c r="Q220" s="255" t="s">
        <v>30</v>
      </c>
      <c r="R220" s="255"/>
      <c r="S220" s="255"/>
      <c r="T220" s="265" t="str">
        <f t="array" ref="T220">VLOOKUP(D220&amp;E220,IF({1,0},'2021春'!$C$3:$C$4485&amp;'2021春'!$D$3:$D$4485,'2021春'!$H$3:$H$4485),2,0)</f>
        <v>45273120020908241X</v>
      </c>
    </row>
    <row r="221" spans="1:20">
      <c r="A221" s="255">
        <v>218</v>
      </c>
      <c r="B221" s="255" t="s">
        <v>1069</v>
      </c>
      <c r="C221" s="255" t="s">
        <v>21</v>
      </c>
      <c r="D221" s="255" t="s">
        <v>198</v>
      </c>
      <c r="E221" s="255" t="s">
        <v>1070</v>
      </c>
      <c r="F221" s="255" t="s">
        <v>24</v>
      </c>
      <c r="G221" s="255">
        <v>18</v>
      </c>
      <c r="H221" s="255" t="s">
        <v>1071</v>
      </c>
      <c r="I221" s="255" t="s">
        <v>1072</v>
      </c>
      <c r="J221" s="255">
        <v>13418885499</v>
      </c>
      <c r="K221" s="255" t="s">
        <v>27</v>
      </c>
      <c r="L221" s="260"/>
      <c r="M221" s="255"/>
      <c r="N221" s="255" t="s">
        <v>30</v>
      </c>
      <c r="O221" s="260"/>
      <c r="P221" s="255"/>
      <c r="Q221" s="255" t="s">
        <v>30</v>
      </c>
      <c r="R221" s="255"/>
      <c r="S221" s="255"/>
      <c r="T221" s="265" t="str">
        <f t="array" ref="T221">VLOOKUP(D221&amp;E221,IF({1,0},'2021春'!$C$3:$C$4485&amp;'2021春'!$D$3:$D$4485,'2021春'!$H$3:$H$4485),2,0)</f>
        <v>452731200306061813</v>
      </c>
    </row>
    <row r="222" spans="1:20">
      <c r="A222" s="255">
        <v>219</v>
      </c>
      <c r="B222" s="255" t="s">
        <v>1073</v>
      </c>
      <c r="C222" s="255" t="s">
        <v>21</v>
      </c>
      <c r="D222" s="255" t="s">
        <v>198</v>
      </c>
      <c r="E222" s="255" t="s">
        <v>1074</v>
      </c>
      <c r="F222" s="255" t="s">
        <v>24</v>
      </c>
      <c r="G222" s="255">
        <v>21</v>
      </c>
      <c r="H222" s="255" t="s">
        <v>1075</v>
      </c>
      <c r="I222" s="255" t="s">
        <v>1076</v>
      </c>
      <c r="J222" s="255">
        <v>15078635712</v>
      </c>
      <c r="K222" s="255" t="s">
        <v>27</v>
      </c>
      <c r="L222" s="260"/>
      <c r="M222" s="255"/>
      <c r="N222" s="255" t="s">
        <v>27</v>
      </c>
      <c r="O222" s="260"/>
      <c r="P222" s="255"/>
      <c r="Q222" s="255" t="s">
        <v>30</v>
      </c>
      <c r="R222" s="255"/>
      <c r="S222" s="255"/>
      <c r="T222" s="265" t="str">
        <f t="array" ref="T222">VLOOKUP(D222&amp;E222,IF({1,0},'2021春'!$C$3:$C$4485&amp;'2021春'!$D$3:$D$4485,'2021春'!$H$3:$H$4485),2,0)</f>
        <v>451229200007182412</v>
      </c>
    </row>
    <row r="223" spans="1:20">
      <c r="A223" s="255">
        <v>220</v>
      </c>
      <c r="B223" s="255" t="s">
        <v>1077</v>
      </c>
      <c r="C223" s="255" t="s">
        <v>21</v>
      </c>
      <c r="D223" s="255" t="s">
        <v>198</v>
      </c>
      <c r="E223" s="255" t="s">
        <v>1078</v>
      </c>
      <c r="F223" s="255" t="s">
        <v>24</v>
      </c>
      <c r="G223" s="255">
        <v>18</v>
      </c>
      <c r="H223" s="255" t="s">
        <v>1079</v>
      </c>
      <c r="I223" s="255" t="s">
        <v>1080</v>
      </c>
      <c r="J223" s="255">
        <v>15077659212</v>
      </c>
      <c r="K223" s="255" t="s">
        <v>27</v>
      </c>
      <c r="L223" s="260"/>
      <c r="M223" s="255"/>
      <c r="N223" s="255" t="s">
        <v>27</v>
      </c>
      <c r="O223" s="260"/>
      <c r="P223" s="255"/>
      <c r="Q223" s="255" t="s">
        <v>30</v>
      </c>
      <c r="R223" s="255"/>
      <c r="S223" s="255"/>
      <c r="T223" s="265" t="str">
        <f t="array" ref="T223">VLOOKUP(D223&amp;E223,IF({1,0},'2021春'!$C$3:$C$4485&amp;'2021春'!$D$3:$D$4485,'2021春'!$H$3:$H$4485),2,0)</f>
        <v>451229200210250054</v>
      </c>
    </row>
    <row r="224" spans="1:20">
      <c r="A224" s="255">
        <v>221</v>
      </c>
      <c r="B224" s="255" t="s">
        <v>1081</v>
      </c>
      <c r="C224" s="255" t="s">
        <v>21</v>
      </c>
      <c r="D224" s="255" t="s">
        <v>198</v>
      </c>
      <c r="E224" s="255" t="s">
        <v>1082</v>
      </c>
      <c r="F224" s="255" t="s">
        <v>24</v>
      </c>
      <c r="G224" s="255">
        <v>21</v>
      </c>
      <c r="H224" s="255" t="s">
        <v>1083</v>
      </c>
      <c r="I224" s="255" t="s">
        <v>1084</v>
      </c>
      <c r="J224" s="255">
        <v>18775854969</v>
      </c>
      <c r="K224" s="255" t="s">
        <v>27</v>
      </c>
      <c r="L224" s="260"/>
      <c r="M224" s="255"/>
      <c r="N224" s="255" t="s">
        <v>27</v>
      </c>
      <c r="O224" s="260"/>
      <c r="P224" s="255"/>
      <c r="Q224" s="255" t="s">
        <v>30</v>
      </c>
      <c r="R224" s="255"/>
      <c r="S224" s="255"/>
      <c r="T224" s="265" t="str">
        <f t="array" ref="T224">VLOOKUP(D224&amp;E224,IF({1,0},'2021春'!$C$3:$C$4485&amp;'2021春'!$D$3:$D$4485,'2021春'!$H$3:$H$4485),2,0)</f>
        <v>452731199912010332</v>
      </c>
    </row>
    <row r="225" spans="1:20">
      <c r="A225" s="255">
        <v>222</v>
      </c>
      <c r="B225" s="255" t="s">
        <v>1085</v>
      </c>
      <c r="C225" s="255" t="s">
        <v>21</v>
      </c>
      <c r="D225" s="255" t="s">
        <v>198</v>
      </c>
      <c r="E225" s="255" t="s">
        <v>1086</v>
      </c>
      <c r="F225" s="255" t="s">
        <v>143</v>
      </c>
      <c r="G225" s="255">
        <v>19</v>
      </c>
      <c r="H225" s="255" t="s">
        <v>1087</v>
      </c>
      <c r="I225" s="255" t="s">
        <v>1088</v>
      </c>
      <c r="J225" s="255">
        <v>18176149658</v>
      </c>
      <c r="K225" s="255" t="s">
        <v>27</v>
      </c>
      <c r="L225" s="260"/>
      <c r="M225" s="255"/>
      <c r="N225" s="255" t="s">
        <v>27</v>
      </c>
      <c r="O225" s="260"/>
      <c r="P225" s="255"/>
      <c r="Q225" s="255" t="s">
        <v>30</v>
      </c>
      <c r="R225" s="255"/>
      <c r="S225" s="255"/>
      <c r="T225" s="265" t="str">
        <f t="array" ref="T225">VLOOKUP(D225&amp;E225,IF({1,0},'2021春'!$C$3:$C$4485&amp;'2021春'!$D$3:$D$4485,'2021春'!$H$3:$H$4485),2,0)</f>
        <v>451229200208123929</v>
      </c>
    </row>
    <row r="226" spans="1:20">
      <c r="A226" s="255">
        <v>223</v>
      </c>
      <c r="B226" s="255" t="s">
        <v>1089</v>
      </c>
      <c r="C226" s="255" t="s">
        <v>21</v>
      </c>
      <c r="D226" s="255" t="s">
        <v>198</v>
      </c>
      <c r="E226" s="255" t="s">
        <v>1090</v>
      </c>
      <c r="F226" s="255" t="s">
        <v>143</v>
      </c>
      <c r="G226" s="255">
        <v>18</v>
      </c>
      <c r="H226" s="255" t="s">
        <v>1091</v>
      </c>
      <c r="I226" s="255" t="s">
        <v>1092</v>
      </c>
      <c r="J226" s="255">
        <v>13123586175</v>
      </c>
      <c r="K226" s="255" t="s">
        <v>27</v>
      </c>
      <c r="L226" s="260"/>
      <c r="M226" s="255"/>
      <c r="N226" s="255" t="s">
        <v>27</v>
      </c>
      <c r="O226" s="260"/>
      <c r="P226" s="255"/>
      <c r="Q226" s="255" t="s">
        <v>30</v>
      </c>
      <c r="R226" s="255"/>
      <c r="S226" s="255"/>
      <c r="T226" s="265" t="str">
        <f t="array" ref="T226">VLOOKUP(D226&amp;E226,IF({1,0},'2021春'!$C$3:$C$4485&amp;'2021春'!$D$3:$D$4485,'2021春'!$H$3:$H$4485),2,0)</f>
        <v>452132200301301228</v>
      </c>
    </row>
    <row r="227" spans="1:20">
      <c r="A227" s="255">
        <v>224</v>
      </c>
      <c r="B227" s="255" t="s">
        <v>1093</v>
      </c>
      <c r="C227" s="255" t="s">
        <v>21</v>
      </c>
      <c r="D227" s="255" t="s">
        <v>198</v>
      </c>
      <c r="E227" s="255" t="s">
        <v>1094</v>
      </c>
      <c r="F227" s="255" t="s">
        <v>24</v>
      </c>
      <c r="G227" s="255">
        <v>18</v>
      </c>
      <c r="H227" s="255" t="s">
        <v>1095</v>
      </c>
      <c r="I227" s="255" t="s">
        <v>1096</v>
      </c>
      <c r="J227" s="255">
        <v>13557181200</v>
      </c>
      <c r="K227" s="255" t="s">
        <v>27</v>
      </c>
      <c r="L227" s="260"/>
      <c r="M227" s="255"/>
      <c r="N227" s="255" t="s">
        <v>27</v>
      </c>
      <c r="O227" s="260"/>
      <c r="P227" s="255"/>
      <c r="Q227" s="255" t="s">
        <v>30</v>
      </c>
      <c r="R227" s="255"/>
      <c r="S227" s="255"/>
      <c r="T227" s="265" t="str">
        <f t="array" ref="T227">VLOOKUP(D227&amp;E227,IF({1,0},'2021春'!$C$3:$C$4485&amp;'2021春'!$D$3:$D$4485,'2021春'!$H$3:$H$4485),2,0)</f>
        <v>452731200304160033</v>
      </c>
    </row>
    <row r="228" spans="1:20">
      <c r="A228" s="255">
        <v>225</v>
      </c>
      <c r="B228" s="255" t="s">
        <v>1097</v>
      </c>
      <c r="C228" s="255" t="s">
        <v>21</v>
      </c>
      <c r="D228" s="255" t="s">
        <v>198</v>
      </c>
      <c r="E228" s="255" t="s">
        <v>1098</v>
      </c>
      <c r="F228" s="255" t="s">
        <v>24</v>
      </c>
      <c r="G228" s="255">
        <v>18</v>
      </c>
      <c r="H228" s="255" t="s">
        <v>1099</v>
      </c>
      <c r="I228" s="255" t="s">
        <v>1100</v>
      </c>
      <c r="J228" s="255">
        <v>15078574703</v>
      </c>
      <c r="K228" s="255" t="s">
        <v>27</v>
      </c>
      <c r="L228" s="260"/>
      <c r="M228" s="255"/>
      <c r="N228" s="255" t="s">
        <v>27</v>
      </c>
      <c r="O228" s="260"/>
      <c r="P228" s="255"/>
      <c r="Q228" s="255" t="s">
        <v>30</v>
      </c>
      <c r="R228" s="255"/>
      <c r="S228" s="255"/>
      <c r="T228" s="265" t="str">
        <f t="array" ref="T228">VLOOKUP(D228&amp;E228,IF({1,0},'2021春'!$C$3:$C$4485&amp;'2021春'!$D$3:$D$4485,'2021春'!$H$3:$H$4485),2,0)</f>
        <v>451229200303083611</v>
      </c>
    </row>
    <row r="229" spans="1:20">
      <c r="A229" s="255">
        <v>226</v>
      </c>
      <c r="B229" s="255" t="s">
        <v>1101</v>
      </c>
      <c r="C229" s="255" t="s">
        <v>21</v>
      </c>
      <c r="D229" s="255" t="s">
        <v>198</v>
      </c>
      <c r="E229" s="255" t="s">
        <v>1102</v>
      </c>
      <c r="F229" s="255" t="s">
        <v>143</v>
      </c>
      <c r="G229" s="255">
        <v>18</v>
      </c>
      <c r="H229" s="255" t="s">
        <v>1103</v>
      </c>
      <c r="I229" s="255" t="s">
        <v>1104</v>
      </c>
      <c r="J229" s="255">
        <v>18887756607</v>
      </c>
      <c r="K229" s="255" t="s">
        <v>27</v>
      </c>
      <c r="L229" s="260"/>
      <c r="M229" s="255"/>
      <c r="N229" s="255" t="s">
        <v>27</v>
      </c>
      <c r="O229" s="260"/>
      <c r="P229" s="255"/>
      <c r="Q229" s="255" t="s">
        <v>30</v>
      </c>
      <c r="R229" s="255"/>
      <c r="S229" s="255"/>
      <c r="T229" s="265" t="str">
        <f t="array" ref="T229">VLOOKUP(D229&amp;E229,IF({1,0},'2021春'!$C$3:$C$4485&amp;'2021春'!$D$3:$D$4485,'2021春'!$H$3:$H$4485),2,0)</f>
        <v>451229200301100027</v>
      </c>
    </row>
    <row r="230" spans="1:20">
      <c r="A230" s="255">
        <v>227</v>
      </c>
      <c r="B230" s="255" t="s">
        <v>1105</v>
      </c>
      <c r="C230" s="255" t="s">
        <v>21</v>
      </c>
      <c r="D230" s="255" t="s">
        <v>198</v>
      </c>
      <c r="E230" s="255" t="s">
        <v>1106</v>
      </c>
      <c r="F230" s="255" t="s">
        <v>24</v>
      </c>
      <c r="G230" s="255">
        <v>20</v>
      </c>
      <c r="H230" s="255" t="s">
        <v>1107</v>
      </c>
      <c r="I230" s="255" t="s">
        <v>1108</v>
      </c>
      <c r="J230" s="255">
        <v>18707782046</v>
      </c>
      <c r="K230" s="255" t="s">
        <v>27</v>
      </c>
      <c r="L230" s="260"/>
      <c r="M230" s="255"/>
      <c r="N230" s="255" t="s">
        <v>30</v>
      </c>
      <c r="O230" s="260"/>
      <c r="P230" s="255"/>
      <c r="Q230" s="255" t="s">
        <v>30</v>
      </c>
      <c r="R230" s="255"/>
      <c r="S230" s="255"/>
      <c r="T230" s="265" t="str">
        <f t="array" ref="T230">VLOOKUP(D230&amp;E230,IF({1,0},'2021春'!$C$3:$C$4485&amp;'2021春'!$D$3:$D$4485,'2021春'!$H$3:$H$4485),2,0)</f>
        <v>452731200102205117</v>
      </c>
    </row>
    <row r="231" spans="1:20">
      <c r="A231" s="255">
        <v>228</v>
      </c>
      <c r="B231" s="255" t="s">
        <v>1109</v>
      </c>
      <c r="C231" s="255" t="s">
        <v>21</v>
      </c>
      <c r="D231" s="255" t="s">
        <v>198</v>
      </c>
      <c r="E231" s="255" t="s">
        <v>1110</v>
      </c>
      <c r="F231" s="255" t="s">
        <v>143</v>
      </c>
      <c r="G231" s="255">
        <v>19</v>
      </c>
      <c r="H231" s="255" t="s">
        <v>1111</v>
      </c>
      <c r="I231" s="255" t="s">
        <v>1112</v>
      </c>
      <c r="J231" s="255">
        <v>15807781073</v>
      </c>
      <c r="K231" s="255" t="s">
        <v>27</v>
      </c>
      <c r="L231" s="260"/>
      <c r="M231" s="255"/>
      <c r="N231" s="255" t="s">
        <v>27</v>
      </c>
      <c r="O231" s="260"/>
      <c r="P231" s="255"/>
      <c r="Q231" s="255" t="s">
        <v>30</v>
      </c>
      <c r="R231" s="255"/>
      <c r="S231" s="255"/>
      <c r="T231" s="265" t="str">
        <f t="array" ref="T231">VLOOKUP(D231&amp;E231,IF({1,0},'2021春'!$C$3:$C$4485&amp;'2021春'!$D$3:$D$4485,'2021春'!$H$3:$H$4485),2,0)</f>
        <v>450124200109132725</v>
      </c>
    </row>
    <row r="232" spans="1:20">
      <c r="A232" s="255">
        <v>229</v>
      </c>
      <c r="B232" s="255" t="s">
        <v>1113</v>
      </c>
      <c r="C232" s="255" t="s">
        <v>21</v>
      </c>
      <c r="D232" s="255" t="s">
        <v>198</v>
      </c>
      <c r="E232" s="255" t="s">
        <v>1114</v>
      </c>
      <c r="F232" s="255" t="s">
        <v>143</v>
      </c>
      <c r="G232" s="255">
        <v>18</v>
      </c>
      <c r="H232" s="255" t="s">
        <v>1115</v>
      </c>
      <c r="I232" s="255" t="s">
        <v>1116</v>
      </c>
      <c r="J232" s="255">
        <v>15078636498</v>
      </c>
      <c r="K232" s="255" t="s">
        <v>27</v>
      </c>
      <c r="L232" s="260"/>
      <c r="M232" s="255"/>
      <c r="N232" s="255" t="s">
        <v>30</v>
      </c>
      <c r="O232" s="260"/>
      <c r="P232" s="255"/>
      <c r="Q232" s="255" t="s">
        <v>30</v>
      </c>
      <c r="R232" s="255"/>
      <c r="S232" s="255"/>
      <c r="T232" s="265" t="str">
        <f t="array" ref="T232">VLOOKUP(D232&amp;E232,IF({1,0},'2021春'!$C$3:$C$4485&amp;'2021春'!$D$3:$D$4485,'2021春'!$H$3:$H$4485),2,0)</f>
        <v>451229200302180049</v>
      </c>
    </row>
    <row r="233" spans="1:20">
      <c r="A233" s="255">
        <v>230</v>
      </c>
      <c r="B233" s="255" t="s">
        <v>1117</v>
      </c>
      <c r="C233" s="255" t="s">
        <v>21</v>
      </c>
      <c r="D233" s="255" t="s">
        <v>198</v>
      </c>
      <c r="E233" s="255" t="s">
        <v>1118</v>
      </c>
      <c r="F233" s="255" t="s">
        <v>24</v>
      </c>
      <c r="G233" s="255">
        <v>18</v>
      </c>
      <c r="H233" s="255" t="s">
        <v>1119</v>
      </c>
      <c r="I233" s="255" t="s">
        <v>1120</v>
      </c>
      <c r="J233" s="255">
        <v>18174936870</v>
      </c>
      <c r="K233" s="255" t="s">
        <v>27</v>
      </c>
      <c r="L233" s="260"/>
      <c r="M233" s="255"/>
      <c r="N233" s="255" t="s">
        <v>27</v>
      </c>
      <c r="O233" s="260"/>
      <c r="P233" s="255"/>
      <c r="Q233" s="255" t="s">
        <v>30</v>
      </c>
      <c r="R233" s="255"/>
      <c r="S233" s="255"/>
      <c r="T233" s="265" t="str">
        <f t="array" ref="T233">VLOOKUP(D233&amp;E233,IF({1,0},'2021春'!$C$3:$C$4485&amp;'2021春'!$D$3:$D$4485,'2021春'!$H$3:$H$4485),2,0)</f>
        <v>451229200302282117</v>
      </c>
    </row>
    <row r="234" spans="1:20">
      <c r="A234" s="255">
        <v>231</v>
      </c>
      <c r="B234" s="255" t="s">
        <v>1121</v>
      </c>
      <c r="C234" s="255" t="s">
        <v>21</v>
      </c>
      <c r="D234" s="255" t="s">
        <v>198</v>
      </c>
      <c r="E234" s="255" t="s">
        <v>1122</v>
      </c>
      <c r="F234" s="255" t="s">
        <v>143</v>
      </c>
      <c r="G234" s="255">
        <v>18</v>
      </c>
      <c r="H234" s="255" t="s">
        <v>1123</v>
      </c>
      <c r="I234" s="255" t="s">
        <v>1124</v>
      </c>
      <c r="J234" s="255">
        <v>18776879606</v>
      </c>
      <c r="K234" s="255" t="s">
        <v>27</v>
      </c>
      <c r="L234" s="260"/>
      <c r="M234" s="255"/>
      <c r="N234" s="255" t="s">
        <v>27</v>
      </c>
      <c r="O234" s="260"/>
      <c r="P234" s="255"/>
      <c r="Q234" s="255" t="s">
        <v>30</v>
      </c>
      <c r="R234" s="255"/>
      <c r="S234" s="255"/>
      <c r="T234" s="265" t="str">
        <f t="array" ref="T234">VLOOKUP(D234&amp;E234,IF({1,0},'2021春'!$C$3:$C$4485&amp;'2021春'!$D$3:$D$4485,'2021春'!$H$3:$H$4485),2,0)</f>
        <v>452731200307080020</v>
      </c>
    </row>
    <row r="235" spans="1:20">
      <c r="A235" s="255">
        <v>232</v>
      </c>
      <c r="B235" s="255" t="s">
        <v>1125</v>
      </c>
      <c r="C235" s="255" t="s">
        <v>21</v>
      </c>
      <c r="D235" s="255" t="s">
        <v>198</v>
      </c>
      <c r="E235" s="255" t="s">
        <v>1126</v>
      </c>
      <c r="F235" s="255" t="s">
        <v>143</v>
      </c>
      <c r="G235" s="255">
        <v>17</v>
      </c>
      <c r="H235" s="255" t="s">
        <v>1127</v>
      </c>
      <c r="I235" s="255" t="s">
        <v>1128</v>
      </c>
      <c r="J235" s="255">
        <v>13407753063</v>
      </c>
      <c r="K235" s="255" t="s">
        <v>30</v>
      </c>
      <c r="L235" s="260"/>
      <c r="M235" s="255"/>
      <c r="N235" s="255" t="s">
        <v>30</v>
      </c>
      <c r="O235" s="260"/>
      <c r="P235" s="255"/>
      <c r="Q235" s="255" t="s">
        <v>30</v>
      </c>
      <c r="R235" s="255"/>
      <c r="S235" s="255" t="s">
        <v>1129</v>
      </c>
      <c r="T235" s="265" t="str">
        <f t="array" ref="T235">VLOOKUP(D235&amp;E235,IF({1,0},'2021春'!$C$3:$C$4485&amp;'2021春'!$D$3:$D$4485,'2021春'!$H$3:$H$4485),2,0)</f>
        <v>452731200310235724</v>
      </c>
    </row>
    <row r="236" spans="1:20">
      <c r="A236" s="255">
        <v>233</v>
      </c>
      <c r="B236" s="255" t="s">
        <v>1130</v>
      </c>
      <c r="C236" s="255" t="s">
        <v>21</v>
      </c>
      <c r="D236" s="255" t="s">
        <v>198</v>
      </c>
      <c r="E236" s="255" t="s">
        <v>1131</v>
      </c>
      <c r="F236" s="255" t="s">
        <v>24</v>
      </c>
      <c r="G236" s="255">
        <v>21</v>
      </c>
      <c r="H236" s="255" t="s">
        <v>1132</v>
      </c>
      <c r="I236" s="255" t="s">
        <v>1133</v>
      </c>
      <c r="J236" s="255">
        <v>18977861595</v>
      </c>
      <c r="K236" s="255" t="s">
        <v>27</v>
      </c>
      <c r="L236" s="260"/>
      <c r="M236" s="255"/>
      <c r="N236" s="255" t="s">
        <v>27</v>
      </c>
      <c r="O236" s="260"/>
      <c r="P236" s="255"/>
      <c r="Q236" s="255" t="s">
        <v>30</v>
      </c>
      <c r="R236" s="255"/>
      <c r="S236" s="255"/>
      <c r="T236" s="265" t="str">
        <f t="array" ref="T236">VLOOKUP(D236&amp;E236,IF({1,0},'2021春'!$C$3:$C$4485&amp;'2021春'!$D$3:$D$4485,'2021春'!$H$3:$H$4485),2,0)</f>
        <v>451227200007191279</v>
      </c>
    </row>
    <row r="237" spans="1:20">
      <c r="A237" s="255">
        <v>234</v>
      </c>
      <c r="B237" s="255" t="s">
        <v>1134</v>
      </c>
      <c r="C237" s="255" t="s">
        <v>21</v>
      </c>
      <c r="D237" s="255" t="s">
        <v>198</v>
      </c>
      <c r="E237" s="255" t="s">
        <v>1135</v>
      </c>
      <c r="F237" s="255" t="s">
        <v>24</v>
      </c>
      <c r="G237" s="255">
        <v>20</v>
      </c>
      <c r="H237" s="255" t="s">
        <v>1136</v>
      </c>
      <c r="I237" s="255" t="s">
        <v>1137</v>
      </c>
      <c r="J237" s="255">
        <v>18174936996</v>
      </c>
      <c r="K237" s="255" t="s">
        <v>27</v>
      </c>
      <c r="L237" s="260"/>
      <c r="M237" s="255"/>
      <c r="N237" s="255" t="s">
        <v>27</v>
      </c>
      <c r="O237" s="260"/>
      <c r="P237" s="255"/>
      <c r="Q237" s="255" t="s">
        <v>30</v>
      </c>
      <c r="R237" s="255"/>
      <c r="S237" s="255"/>
      <c r="T237" s="265" t="str">
        <f t="array" ref="T237">VLOOKUP(D237&amp;E237,IF({1,0},'2021春'!$C$3:$C$4485&amp;'2021春'!$D$3:$D$4485,'2021春'!$H$3:$H$4485),2,0)</f>
        <v>451229200105132718</v>
      </c>
    </row>
    <row r="238" spans="1:20">
      <c r="A238" s="255">
        <v>235</v>
      </c>
      <c r="B238" s="255" t="s">
        <v>1138</v>
      </c>
      <c r="C238" s="255" t="s">
        <v>21</v>
      </c>
      <c r="D238" s="255" t="s">
        <v>198</v>
      </c>
      <c r="E238" s="255" t="s">
        <v>1139</v>
      </c>
      <c r="F238" s="255" t="s">
        <v>143</v>
      </c>
      <c r="G238" s="255">
        <v>18</v>
      </c>
      <c r="H238" s="255" t="s">
        <v>1140</v>
      </c>
      <c r="I238" s="255" t="s">
        <v>1141</v>
      </c>
      <c r="J238" s="255">
        <v>17807833020</v>
      </c>
      <c r="K238" s="255" t="s">
        <v>27</v>
      </c>
      <c r="L238" s="260"/>
      <c r="M238" s="255"/>
      <c r="N238" s="255" t="s">
        <v>27</v>
      </c>
      <c r="O238" s="260"/>
      <c r="P238" s="255"/>
      <c r="Q238" s="255" t="s">
        <v>30</v>
      </c>
      <c r="R238" s="255"/>
      <c r="S238" s="255"/>
      <c r="T238" s="265" t="str">
        <f t="array" ref="T238">VLOOKUP(D238&amp;E238,IF({1,0},'2021春'!$C$3:$C$4485&amp;'2021春'!$D$3:$D$4485,'2021春'!$H$3:$H$4485),2,0)</f>
        <v>452731200211090320</v>
      </c>
    </row>
    <row r="239" spans="1:20">
      <c r="A239" s="255">
        <v>236</v>
      </c>
      <c r="B239" s="255" t="s">
        <v>1142</v>
      </c>
      <c r="C239" s="255" t="s">
        <v>21</v>
      </c>
      <c r="D239" s="255" t="s">
        <v>198</v>
      </c>
      <c r="E239" s="255" t="s">
        <v>1143</v>
      </c>
      <c r="F239" s="255" t="s">
        <v>24</v>
      </c>
      <c r="G239" s="255">
        <v>21</v>
      </c>
      <c r="H239" s="255" t="s">
        <v>1144</v>
      </c>
      <c r="I239" s="255" t="s">
        <v>1145</v>
      </c>
      <c r="J239" s="255">
        <v>18177873868</v>
      </c>
      <c r="K239" s="255" t="s">
        <v>27</v>
      </c>
      <c r="L239" s="260"/>
      <c r="M239" s="255"/>
      <c r="N239" s="255" t="s">
        <v>27</v>
      </c>
      <c r="O239" s="260"/>
      <c r="P239" s="255"/>
      <c r="Q239" s="255" t="s">
        <v>30</v>
      </c>
      <c r="R239" s="255"/>
      <c r="S239" s="255"/>
      <c r="T239" s="265" t="str">
        <f t="array" ref="T239">VLOOKUP(D239&amp;E239,IF({1,0},'2021春'!$C$3:$C$4485&amp;'2021春'!$D$3:$D$4485,'2021春'!$H$3:$H$4485),2,0)</f>
        <v>451229200007154219</v>
      </c>
    </row>
    <row r="240" spans="1:20">
      <c r="A240" s="255">
        <v>237</v>
      </c>
      <c r="B240" s="255" t="s">
        <v>1146</v>
      </c>
      <c r="C240" s="255" t="s">
        <v>21</v>
      </c>
      <c r="D240" s="255" t="s">
        <v>198</v>
      </c>
      <c r="E240" s="255" t="s">
        <v>1147</v>
      </c>
      <c r="F240" s="255" t="s">
        <v>24</v>
      </c>
      <c r="G240" s="255">
        <v>20</v>
      </c>
      <c r="H240" s="255" t="s">
        <v>1148</v>
      </c>
      <c r="I240" s="255" t="s">
        <v>1149</v>
      </c>
      <c r="J240" s="255">
        <v>18776862535</v>
      </c>
      <c r="K240" s="255" t="s">
        <v>27</v>
      </c>
      <c r="L240" s="260"/>
      <c r="M240" s="255"/>
      <c r="N240" s="255" t="s">
        <v>27</v>
      </c>
      <c r="O240" s="260"/>
      <c r="P240" s="255"/>
      <c r="Q240" s="255" t="s">
        <v>30</v>
      </c>
      <c r="R240" s="255"/>
      <c r="S240" s="255"/>
      <c r="T240" s="265" t="str">
        <f t="array" ref="T240">VLOOKUP(D240&amp;E240,IF({1,0},'2021春'!$C$3:$C$4485&amp;'2021春'!$D$3:$D$4485,'2021春'!$H$3:$H$4485),2,0)</f>
        <v>451229200106232112</v>
      </c>
    </row>
    <row r="241" spans="1:20">
      <c r="A241" s="255">
        <v>238</v>
      </c>
      <c r="B241" s="255" t="s">
        <v>1150</v>
      </c>
      <c r="C241" s="255" t="s">
        <v>21</v>
      </c>
      <c r="D241" s="255" t="s">
        <v>198</v>
      </c>
      <c r="E241" s="255" t="s">
        <v>1151</v>
      </c>
      <c r="F241" s="255" t="s">
        <v>143</v>
      </c>
      <c r="G241" s="255">
        <v>17</v>
      </c>
      <c r="H241" s="255" t="s">
        <v>1152</v>
      </c>
      <c r="I241" s="255" t="s">
        <v>90</v>
      </c>
      <c r="J241" s="255">
        <v>13907884062</v>
      </c>
      <c r="K241" s="255" t="s">
        <v>27</v>
      </c>
      <c r="L241" s="260"/>
      <c r="M241" s="255"/>
      <c r="N241" s="255" t="s">
        <v>30</v>
      </c>
      <c r="O241" s="260"/>
      <c r="P241" s="255"/>
      <c r="Q241" s="255" t="s">
        <v>30</v>
      </c>
      <c r="R241" s="255"/>
      <c r="S241" s="255"/>
      <c r="T241" s="265" t="str">
        <f t="array" ref="T241">VLOOKUP(D241&amp;E241,IF({1,0},'2021春'!$C$3:$C$4485&amp;'2021春'!$D$3:$D$4485,'2021春'!$H$3:$H$4485),2,0)</f>
        <v>452731200311111221</v>
      </c>
    </row>
    <row r="242" spans="1:20">
      <c r="A242" s="255">
        <v>239</v>
      </c>
      <c r="B242" s="255" t="s">
        <v>1153</v>
      </c>
      <c r="C242" s="255" t="s">
        <v>21</v>
      </c>
      <c r="D242" s="255" t="s">
        <v>198</v>
      </c>
      <c r="E242" s="255" t="s">
        <v>1154</v>
      </c>
      <c r="F242" s="255" t="s">
        <v>24</v>
      </c>
      <c r="G242" s="255">
        <v>18</v>
      </c>
      <c r="H242" s="255" t="s">
        <v>1155</v>
      </c>
      <c r="I242" s="255" t="s">
        <v>1156</v>
      </c>
      <c r="J242" s="255">
        <v>18249927750</v>
      </c>
      <c r="K242" s="255" t="s">
        <v>27</v>
      </c>
      <c r="L242" s="260"/>
      <c r="M242" s="255"/>
      <c r="N242" s="255" t="s">
        <v>27</v>
      </c>
      <c r="O242" s="260"/>
      <c r="P242" s="255"/>
      <c r="Q242" s="255" t="s">
        <v>30</v>
      </c>
      <c r="R242" s="255"/>
      <c r="S242" s="255"/>
      <c r="T242" s="265" t="str">
        <f t="array" ref="T242">VLOOKUP(D242&amp;E242,IF({1,0},'2021春'!$C$3:$C$4485&amp;'2021春'!$D$3:$D$4485,'2021春'!$H$3:$H$4485),2,0)</f>
        <v>451229200210152710</v>
      </c>
    </row>
    <row r="243" spans="1:20">
      <c r="A243" s="255">
        <v>240</v>
      </c>
      <c r="B243" s="255" t="s">
        <v>1157</v>
      </c>
      <c r="C243" s="255" t="s">
        <v>21</v>
      </c>
      <c r="D243" s="255" t="s">
        <v>198</v>
      </c>
      <c r="E243" s="255" t="s">
        <v>1158</v>
      </c>
      <c r="F243" s="255" t="s">
        <v>143</v>
      </c>
      <c r="G243" s="255">
        <v>17</v>
      </c>
      <c r="H243" s="255" t="s">
        <v>1159</v>
      </c>
      <c r="I243" s="255" t="s">
        <v>1160</v>
      </c>
      <c r="J243" s="255">
        <v>15977887198</v>
      </c>
      <c r="K243" s="255" t="s">
        <v>27</v>
      </c>
      <c r="L243" s="260"/>
      <c r="M243" s="255"/>
      <c r="N243" s="255" t="s">
        <v>30</v>
      </c>
      <c r="O243" s="260"/>
      <c r="P243" s="255"/>
      <c r="Q243" s="255" t="s">
        <v>30</v>
      </c>
      <c r="R243" s="255"/>
      <c r="S243" s="255"/>
      <c r="T243" s="265" t="str">
        <f t="array" ref="T243">VLOOKUP(D243&amp;E243,IF({1,0},'2021春'!$C$3:$C$4485&amp;'2021春'!$D$3:$D$4485,'2021春'!$H$3:$H$4485),2,0)</f>
        <v>451229200405231267</v>
      </c>
    </row>
    <row r="244" spans="1:20">
      <c r="A244" s="255">
        <v>241</v>
      </c>
      <c r="B244" s="255" t="s">
        <v>1161</v>
      </c>
      <c r="C244" s="255" t="s">
        <v>21</v>
      </c>
      <c r="D244" s="255" t="s">
        <v>198</v>
      </c>
      <c r="E244" s="255" t="s">
        <v>1162</v>
      </c>
      <c r="F244" s="255" t="s">
        <v>24</v>
      </c>
      <c r="G244" s="255">
        <v>19</v>
      </c>
      <c r="H244" s="255" t="s">
        <v>1163</v>
      </c>
      <c r="I244" s="255" t="s">
        <v>1164</v>
      </c>
      <c r="J244" s="255">
        <v>13437426904</v>
      </c>
      <c r="K244" s="255" t="s">
        <v>27</v>
      </c>
      <c r="L244" s="260"/>
      <c r="M244" s="255"/>
      <c r="N244" s="255" t="s">
        <v>27</v>
      </c>
      <c r="O244" s="260"/>
      <c r="P244" s="255"/>
      <c r="Q244" s="255" t="s">
        <v>30</v>
      </c>
      <c r="R244" s="255"/>
      <c r="S244" s="255"/>
      <c r="T244" s="265" t="str">
        <f t="array" ref="T244">VLOOKUP(D244&amp;E244,IF({1,0},'2021春'!$C$3:$C$4485&amp;'2021春'!$D$3:$D$4485,'2021春'!$H$3:$H$4485),2,0)</f>
        <v>451229200109283919</v>
      </c>
    </row>
    <row r="245" spans="1:20">
      <c r="A245" s="255">
        <v>242</v>
      </c>
      <c r="B245" s="255" t="s">
        <v>1165</v>
      </c>
      <c r="C245" s="255" t="s">
        <v>21</v>
      </c>
      <c r="D245" s="255" t="s">
        <v>198</v>
      </c>
      <c r="E245" s="255" t="s">
        <v>1166</v>
      </c>
      <c r="F245" s="255" t="s">
        <v>143</v>
      </c>
      <c r="G245" s="255">
        <v>18</v>
      </c>
      <c r="H245" s="255" t="s">
        <v>1167</v>
      </c>
      <c r="I245" s="255" t="s">
        <v>1168</v>
      </c>
      <c r="J245" s="255">
        <v>13926832148</v>
      </c>
      <c r="K245" s="255" t="s">
        <v>27</v>
      </c>
      <c r="L245" s="260"/>
      <c r="M245" s="255"/>
      <c r="N245" s="255" t="s">
        <v>27</v>
      </c>
      <c r="O245" s="260"/>
      <c r="P245" s="255"/>
      <c r="Q245" s="255" t="s">
        <v>30</v>
      </c>
      <c r="R245" s="255"/>
      <c r="S245" s="255"/>
      <c r="T245" s="265" t="str">
        <f t="array" ref="T245">VLOOKUP(D245&amp;E245,IF({1,0},'2021春'!$C$3:$C$4485&amp;'2021春'!$D$3:$D$4485,'2021春'!$H$3:$H$4485),2,0)</f>
        <v>451229200303035425</v>
      </c>
    </row>
    <row r="246" spans="1:20">
      <c r="A246" s="255">
        <v>243</v>
      </c>
      <c r="B246" s="255" t="s">
        <v>1169</v>
      </c>
      <c r="C246" s="255" t="s">
        <v>21</v>
      </c>
      <c r="D246" s="255" t="s">
        <v>198</v>
      </c>
      <c r="E246" s="255" t="s">
        <v>1170</v>
      </c>
      <c r="F246" s="255" t="s">
        <v>143</v>
      </c>
      <c r="G246" s="255">
        <v>18</v>
      </c>
      <c r="H246" s="255" t="s">
        <v>1171</v>
      </c>
      <c r="I246" s="255" t="s">
        <v>1172</v>
      </c>
      <c r="J246" s="255">
        <v>15949326110</v>
      </c>
      <c r="K246" s="255" t="s">
        <v>27</v>
      </c>
      <c r="L246" s="260"/>
      <c r="M246" s="255"/>
      <c r="N246" s="255" t="s">
        <v>27</v>
      </c>
      <c r="O246" s="260"/>
      <c r="P246" s="255"/>
      <c r="Q246" s="255" t="s">
        <v>30</v>
      </c>
      <c r="R246" s="255"/>
      <c r="S246" s="255"/>
      <c r="T246" s="265" t="str">
        <f t="array" ref="T246">VLOOKUP(D246&amp;E246,IF({1,0},'2021春'!$C$3:$C$4485&amp;'2021春'!$D$3:$D$4485,'2021春'!$H$3:$H$4485),2,0)</f>
        <v>451229200305203920</v>
      </c>
    </row>
    <row r="247" spans="1:20">
      <c r="A247" s="255">
        <v>244</v>
      </c>
      <c r="B247" s="255" t="s">
        <v>1173</v>
      </c>
      <c r="C247" s="255" t="s">
        <v>21</v>
      </c>
      <c r="D247" s="255" t="s">
        <v>198</v>
      </c>
      <c r="E247" s="255" t="s">
        <v>1174</v>
      </c>
      <c r="F247" s="255" t="s">
        <v>24</v>
      </c>
      <c r="G247" s="255">
        <v>19</v>
      </c>
      <c r="H247" s="255" t="s">
        <v>1175</v>
      </c>
      <c r="I247" s="255" t="s">
        <v>1176</v>
      </c>
      <c r="J247" s="255">
        <v>18977801221</v>
      </c>
      <c r="K247" s="255" t="s">
        <v>27</v>
      </c>
      <c r="L247" s="260"/>
      <c r="M247" s="255"/>
      <c r="N247" s="255" t="s">
        <v>27</v>
      </c>
      <c r="O247" s="260"/>
      <c r="P247" s="255"/>
      <c r="Q247" s="255" t="s">
        <v>30</v>
      </c>
      <c r="R247" s="255"/>
      <c r="S247" s="255"/>
      <c r="T247" s="265" t="str">
        <f t="array" ref="T247">VLOOKUP(D247&amp;E247,IF({1,0},'2021春'!$C$3:$C$4485&amp;'2021春'!$D$3:$D$4485,'2021春'!$H$3:$H$4485),2,0)</f>
        <v>452731200203250910</v>
      </c>
    </row>
    <row r="248" spans="1:20">
      <c r="A248" s="255">
        <v>245</v>
      </c>
      <c r="B248" s="255" t="s">
        <v>1177</v>
      </c>
      <c r="C248" s="255" t="s">
        <v>21</v>
      </c>
      <c r="D248" s="255" t="s">
        <v>198</v>
      </c>
      <c r="E248" s="255" t="s">
        <v>654</v>
      </c>
      <c r="F248" s="255" t="s">
        <v>24</v>
      </c>
      <c r="G248" s="255">
        <v>20</v>
      </c>
      <c r="H248" s="255" t="s">
        <v>655</v>
      </c>
      <c r="I248" s="255" t="s">
        <v>656</v>
      </c>
      <c r="J248" s="255">
        <v>19977871575</v>
      </c>
      <c r="K248" s="255" t="s">
        <v>27</v>
      </c>
      <c r="L248" s="260"/>
      <c r="M248" s="255"/>
      <c r="N248" s="255" t="s">
        <v>27</v>
      </c>
      <c r="O248" s="260"/>
      <c r="P248" s="255"/>
      <c r="Q248" s="255" t="s">
        <v>30</v>
      </c>
      <c r="R248" s="255"/>
      <c r="S248" s="255"/>
      <c r="T248" s="265" t="str">
        <f t="array" ref="T248">VLOOKUP(D248&amp;E248,IF({1,0},'2021春'!$C$3:$C$4485&amp;'2021春'!$D$3:$D$4485,'2021春'!$H$3:$H$4485),2,0)</f>
        <v>451229200101152113</v>
      </c>
    </row>
    <row r="249" spans="1:20">
      <c r="A249" s="255">
        <v>246</v>
      </c>
      <c r="B249" s="255" t="s">
        <v>1178</v>
      </c>
      <c r="C249" s="255" t="s">
        <v>21</v>
      </c>
      <c r="D249" s="255" t="s">
        <v>198</v>
      </c>
      <c r="E249" s="255" t="s">
        <v>1179</v>
      </c>
      <c r="F249" s="255" t="s">
        <v>143</v>
      </c>
      <c r="G249" s="255">
        <v>19</v>
      </c>
      <c r="H249" s="255" t="s">
        <v>1180</v>
      </c>
      <c r="I249" s="255" t="s">
        <v>1181</v>
      </c>
      <c r="J249" s="255">
        <v>13737966801</v>
      </c>
      <c r="K249" s="255" t="s">
        <v>27</v>
      </c>
      <c r="L249" s="260"/>
      <c r="M249" s="255"/>
      <c r="N249" s="255" t="s">
        <v>27</v>
      </c>
      <c r="O249" s="260"/>
      <c r="P249" s="255"/>
      <c r="Q249" s="255" t="s">
        <v>30</v>
      </c>
      <c r="R249" s="255"/>
      <c r="S249" s="255"/>
      <c r="T249" s="265" t="str">
        <f t="array" ref="T249">VLOOKUP(D249&amp;E249,IF({1,0},'2021春'!$C$3:$C$4485&amp;'2021春'!$D$3:$D$4485,'2021春'!$H$3:$H$4485),2,0)</f>
        <v>452731200201124224</v>
      </c>
    </row>
    <row r="250" spans="1:20">
      <c r="A250" s="255">
        <v>247</v>
      </c>
      <c r="B250" s="255" t="s">
        <v>1182</v>
      </c>
      <c r="C250" s="255" t="s">
        <v>21</v>
      </c>
      <c r="D250" s="255" t="s">
        <v>198</v>
      </c>
      <c r="E250" s="255" t="s">
        <v>1183</v>
      </c>
      <c r="F250" s="255" t="s">
        <v>24</v>
      </c>
      <c r="G250" s="255">
        <v>17</v>
      </c>
      <c r="H250" s="255" t="s">
        <v>1184</v>
      </c>
      <c r="I250" s="255" t="s">
        <v>559</v>
      </c>
      <c r="J250" s="255">
        <v>18177127319</v>
      </c>
      <c r="K250" s="255" t="s">
        <v>27</v>
      </c>
      <c r="L250" s="260"/>
      <c r="M250" s="255"/>
      <c r="N250" s="255" t="s">
        <v>30</v>
      </c>
      <c r="O250" s="260"/>
      <c r="P250" s="255"/>
      <c r="Q250" s="255" t="s">
        <v>30</v>
      </c>
      <c r="R250" s="255"/>
      <c r="S250" s="255"/>
      <c r="T250" s="265" t="str">
        <f t="array" ref="T250">VLOOKUP(D250&amp;E250,IF({1,0},'2021春'!$C$3:$C$4485&amp;'2021春'!$D$3:$D$4485,'2021春'!$H$3:$H$4485),2,0)</f>
        <v>452731200308160030</v>
      </c>
    </row>
    <row r="251" spans="1:20">
      <c r="A251" s="255">
        <v>248</v>
      </c>
      <c r="B251" s="255" t="s">
        <v>1185</v>
      </c>
      <c r="C251" s="255" t="s">
        <v>21</v>
      </c>
      <c r="D251" s="255" t="s">
        <v>198</v>
      </c>
      <c r="E251" s="255" t="s">
        <v>1186</v>
      </c>
      <c r="F251" s="255" t="s">
        <v>24</v>
      </c>
      <c r="G251" s="255">
        <v>18</v>
      </c>
      <c r="H251" s="255" t="s">
        <v>1187</v>
      </c>
      <c r="I251" s="255" t="s">
        <v>1188</v>
      </c>
      <c r="J251" s="255">
        <v>18977876915</v>
      </c>
      <c r="K251" s="255" t="s">
        <v>27</v>
      </c>
      <c r="L251" s="260"/>
      <c r="M251" s="255"/>
      <c r="N251" s="255" t="s">
        <v>27</v>
      </c>
      <c r="O251" s="260"/>
      <c r="P251" s="255"/>
      <c r="Q251" s="255" t="s">
        <v>30</v>
      </c>
      <c r="R251" s="255"/>
      <c r="S251" s="255"/>
      <c r="T251" s="265" t="str">
        <f t="array" ref="T251">VLOOKUP(D251&amp;E251,IF({1,0},'2021春'!$C$3:$C$4485&amp;'2021春'!$D$3:$D$4485,'2021春'!$H$3:$H$4485),2,0)</f>
        <v>452726200208161238</v>
      </c>
    </row>
    <row r="252" spans="1:20">
      <c r="A252" s="255">
        <v>249</v>
      </c>
      <c r="B252" s="255" t="s">
        <v>1189</v>
      </c>
      <c r="C252" s="255" t="s">
        <v>21</v>
      </c>
      <c r="D252" s="255" t="s">
        <v>198</v>
      </c>
      <c r="E252" s="255" t="s">
        <v>1190</v>
      </c>
      <c r="F252" s="255" t="s">
        <v>24</v>
      </c>
      <c r="G252" s="255">
        <v>19</v>
      </c>
      <c r="H252" s="255" t="s">
        <v>1191</v>
      </c>
      <c r="I252" s="255" t="s">
        <v>1192</v>
      </c>
      <c r="J252" s="255">
        <v>17377049403</v>
      </c>
      <c r="K252" s="255" t="s">
        <v>27</v>
      </c>
      <c r="L252" s="260"/>
      <c r="M252" s="255"/>
      <c r="N252" s="255" t="s">
        <v>27</v>
      </c>
      <c r="O252" s="260"/>
      <c r="P252" s="255"/>
      <c r="Q252" s="255" t="s">
        <v>30</v>
      </c>
      <c r="R252" s="255"/>
      <c r="S252" s="255"/>
      <c r="T252" s="265" t="str">
        <f t="array" ref="T252">VLOOKUP(D252&amp;E252,IF({1,0},'2021春'!$C$3:$C$4485&amp;'2021春'!$D$3:$D$4485,'2021春'!$H$3:$H$4485),2,0)</f>
        <v>451229200204164512</v>
      </c>
    </row>
    <row r="253" spans="1:20">
      <c r="A253" s="255">
        <v>250</v>
      </c>
      <c r="B253" s="255" t="s">
        <v>1193</v>
      </c>
      <c r="C253" s="255" t="s">
        <v>21</v>
      </c>
      <c r="D253" s="255" t="s">
        <v>198</v>
      </c>
      <c r="E253" s="255" t="s">
        <v>1194</v>
      </c>
      <c r="F253" s="255" t="s">
        <v>24</v>
      </c>
      <c r="G253" s="255">
        <v>18</v>
      </c>
      <c r="H253" s="255" t="s">
        <v>1195</v>
      </c>
      <c r="I253" s="255" t="s">
        <v>1196</v>
      </c>
      <c r="J253" s="255">
        <v>18807880040</v>
      </c>
      <c r="K253" s="255" t="s">
        <v>27</v>
      </c>
      <c r="L253" s="260"/>
      <c r="M253" s="255"/>
      <c r="N253" s="255" t="s">
        <v>27</v>
      </c>
      <c r="O253" s="260"/>
      <c r="P253" s="255"/>
      <c r="Q253" s="255" t="s">
        <v>30</v>
      </c>
      <c r="R253" s="255"/>
      <c r="S253" s="255"/>
      <c r="T253" s="265" t="str">
        <f t="array" ref="T253">VLOOKUP(D253&amp;E253,IF({1,0},'2021春'!$C$3:$C$4485&amp;'2021春'!$D$3:$D$4485,'2021春'!$H$3:$H$4485),2,0)</f>
        <v>452731200210314812</v>
      </c>
    </row>
    <row r="254" spans="1:20">
      <c r="A254" s="255">
        <v>251</v>
      </c>
      <c r="B254" s="255" t="s">
        <v>1197</v>
      </c>
      <c r="C254" s="255" t="s">
        <v>21</v>
      </c>
      <c r="D254" s="255" t="s">
        <v>198</v>
      </c>
      <c r="E254" s="255" t="s">
        <v>1198</v>
      </c>
      <c r="F254" s="255" t="s">
        <v>24</v>
      </c>
      <c r="G254" s="255">
        <v>19</v>
      </c>
      <c r="H254" s="255" t="s">
        <v>1199</v>
      </c>
      <c r="I254" s="255" t="s">
        <v>1200</v>
      </c>
      <c r="J254" s="255">
        <v>17754790693</v>
      </c>
      <c r="K254" s="255" t="s">
        <v>27</v>
      </c>
      <c r="L254" s="260"/>
      <c r="M254" s="255"/>
      <c r="N254" s="255" t="s">
        <v>27</v>
      </c>
      <c r="O254" s="260"/>
      <c r="P254" s="255"/>
      <c r="Q254" s="255" t="s">
        <v>30</v>
      </c>
      <c r="R254" s="255"/>
      <c r="S254" s="255"/>
      <c r="T254" s="265" t="str">
        <f t="array" ref="T254">VLOOKUP(D254&amp;E254,IF({1,0},'2021春'!$C$3:$C$4485&amp;'2021春'!$D$3:$D$4485,'2021春'!$H$3:$H$4485),2,0)</f>
        <v>451229200109122410</v>
      </c>
    </row>
    <row r="255" spans="1:20">
      <c r="A255" s="255">
        <v>252</v>
      </c>
      <c r="B255" s="255" t="s">
        <v>1201</v>
      </c>
      <c r="C255" s="255" t="s">
        <v>21</v>
      </c>
      <c r="D255" s="255" t="s">
        <v>198</v>
      </c>
      <c r="E255" s="255" t="s">
        <v>1202</v>
      </c>
      <c r="F255" s="255" t="s">
        <v>24</v>
      </c>
      <c r="G255" s="255">
        <v>19</v>
      </c>
      <c r="H255" s="255" t="s">
        <v>1203</v>
      </c>
      <c r="I255" s="255" t="s">
        <v>1204</v>
      </c>
      <c r="J255" s="255">
        <v>18278870660</v>
      </c>
      <c r="K255" s="255" t="s">
        <v>27</v>
      </c>
      <c r="L255" s="260"/>
      <c r="M255" s="255"/>
      <c r="N255" s="255" t="s">
        <v>27</v>
      </c>
      <c r="O255" s="260"/>
      <c r="P255" s="255"/>
      <c r="Q255" s="255" t="s">
        <v>30</v>
      </c>
      <c r="R255" s="255"/>
      <c r="S255" s="255"/>
      <c r="T255" s="265" t="str">
        <f t="array" ref="T255">VLOOKUP(D255&amp;E255,IF({1,0},'2021春'!$C$3:$C$4485&amp;'2021春'!$D$3:$D$4485,'2021春'!$H$3:$H$4485),2,0)</f>
        <v>452731200206134210</v>
      </c>
    </row>
    <row r="256" spans="1:20">
      <c r="A256" s="255">
        <v>253</v>
      </c>
      <c r="B256" s="255" t="s">
        <v>1205</v>
      </c>
      <c r="C256" s="255" t="s">
        <v>21</v>
      </c>
      <c r="D256" s="255" t="s">
        <v>198</v>
      </c>
      <c r="E256" s="255" t="s">
        <v>1206</v>
      </c>
      <c r="F256" s="255" t="s">
        <v>143</v>
      </c>
      <c r="G256" s="255">
        <v>19</v>
      </c>
      <c r="H256" s="255" t="s">
        <v>1207</v>
      </c>
      <c r="I256" s="255" t="s">
        <v>1208</v>
      </c>
      <c r="J256" s="255">
        <v>15878170969</v>
      </c>
      <c r="K256" s="255" t="s">
        <v>27</v>
      </c>
      <c r="L256" s="260"/>
      <c r="M256" s="255"/>
      <c r="N256" s="255" t="s">
        <v>27</v>
      </c>
      <c r="O256" s="260"/>
      <c r="P256" s="255"/>
      <c r="Q256" s="255" t="s">
        <v>30</v>
      </c>
      <c r="R256" s="255"/>
      <c r="S256" s="255"/>
      <c r="T256" s="265" t="str">
        <f t="array" ref="T256">VLOOKUP(D256&amp;E256,IF({1,0},'2021春'!$C$3:$C$4485&amp;'2021春'!$D$3:$D$4485,'2021春'!$H$3:$H$4485),2,0)</f>
        <v>451229200201014228</v>
      </c>
    </row>
    <row r="257" spans="1:20">
      <c r="A257" s="255">
        <v>254</v>
      </c>
      <c r="B257" s="255" t="s">
        <v>1209</v>
      </c>
      <c r="C257" s="255" t="s">
        <v>21</v>
      </c>
      <c r="D257" s="255" t="s">
        <v>204</v>
      </c>
      <c r="E257" s="255" t="s">
        <v>1210</v>
      </c>
      <c r="F257" s="255" t="s">
        <v>24</v>
      </c>
      <c r="G257" s="255">
        <v>19</v>
      </c>
      <c r="H257" s="255" t="s">
        <v>1211</v>
      </c>
      <c r="I257" s="255" t="s">
        <v>1212</v>
      </c>
      <c r="J257" s="255">
        <v>13768380135</v>
      </c>
      <c r="K257" s="255" t="s">
        <v>27</v>
      </c>
      <c r="L257" s="260">
        <v>44331</v>
      </c>
      <c r="M257" s="255" t="s">
        <v>28</v>
      </c>
      <c r="N257" s="255" t="s">
        <v>30</v>
      </c>
      <c r="O257" s="260"/>
      <c r="P257" s="255"/>
      <c r="Q257" s="255" t="s">
        <v>30</v>
      </c>
      <c r="R257" s="255"/>
      <c r="S257" s="255"/>
      <c r="T257" s="265" t="str">
        <f t="array" ref="T257">VLOOKUP(D257&amp;E257,IF({1,0},'2021春'!$C$3:$C$4485&amp;'2021春'!$D$3:$D$4485,'2021春'!$H$3:$H$4485),2,0)</f>
        <v>452127200109163338</v>
      </c>
    </row>
    <row r="258" spans="1:20">
      <c r="A258" s="255">
        <v>255</v>
      </c>
      <c r="B258" s="255" t="s">
        <v>1213</v>
      </c>
      <c r="C258" s="255" t="s">
        <v>21</v>
      </c>
      <c r="D258" s="255" t="s">
        <v>204</v>
      </c>
      <c r="E258" s="255" t="s">
        <v>1214</v>
      </c>
      <c r="F258" s="255" t="s">
        <v>143</v>
      </c>
      <c r="G258" s="255">
        <v>17</v>
      </c>
      <c r="H258" s="255" t="s">
        <v>1215</v>
      </c>
      <c r="I258" s="255" t="s">
        <v>1216</v>
      </c>
      <c r="J258" s="255">
        <v>17776180320</v>
      </c>
      <c r="K258" s="255" t="s">
        <v>27</v>
      </c>
      <c r="L258" s="260">
        <v>44397</v>
      </c>
      <c r="M258" s="255" t="s">
        <v>1217</v>
      </c>
      <c r="N258" s="255" t="s">
        <v>30</v>
      </c>
      <c r="O258" s="260"/>
      <c r="P258" s="255"/>
      <c r="Q258" s="255" t="s">
        <v>30</v>
      </c>
      <c r="R258" s="255"/>
      <c r="S258" s="255"/>
      <c r="T258" s="265" t="str">
        <f t="array" ref="T258">VLOOKUP(D258&amp;E258,IF({1,0},'2021春'!$C$3:$C$4485&amp;'2021春'!$D$3:$D$4485,'2021春'!$H$3:$H$4485),2,0)</f>
        <v>452731200404035125</v>
      </c>
    </row>
    <row r="259" spans="1:20">
      <c r="A259" s="255">
        <v>256</v>
      </c>
      <c r="B259" s="255" t="s">
        <v>1218</v>
      </c>
      <c r="C259" s="255" t="s">
        <v>21</v>
      </c>
      <c r="D259" s="255" t="s">
        <v>204</v>
      </c>
      <c r="E259" s="255" t="s">
        <v>1219</v>
      </c>
      <c r="F259" s="255" t="s">
        <v>143</v>
      </c>
      <c r="G259" s="255">
        <v>17</v>
      </c>
      <c r="H259" s="255" t="s">
        <v>1159</v>
      </c>
      <c r="I259" s="255" t="s">
        <v>1220</v>
      </c>
      <c r="J259" s="255">
        <v>13414397712</v>
      </c>
      <c r="K259" s="255" t="s">
        <v>27</v>
      </c>
      <c r="L259" s="260">
        <v>44395</v>
      </c>
      <c r="M259" s="255" t="s">
        <v>28</v>
      </c>
      <c r="N259" s="255" t="s">
        <v>27</v>
      </c>
      <c r="O259" s="260">
        <v>44416</v>
      </c>
      <c r="P259" s="255" t="s">
        <v>28</v>
      </c>
      <c r="Q259" s="255" t="s">
        <v>30</v>
      </c>
      <c r="R259" s="255"/>
      <c r="S259" s="255"/>
      <c r="T259" s="265" t="str">
        <f t="array" ref="T259">VLOOKUP(D259&amp;E259,IF({1,0},'2021春'!$C$3:$C$4485&amp;'2021春'!$D$3:$D$4485,'2021春'!$H$3:$H$4485),2,0)</f>
        <v>451229200310151248</v>
      </c>
    </row>
    <row r="260" spans="1:20">
      <c r="A260" s="255">
        <v>257</v>
      </c>
      <c r="B260" s="255" t="s">
        <v>1221</v>
      </c>
      <c r="C260" s="255" t="s">
        <v>21</v>
      </c>
      <c r="D260" s="255" t="s">
        <v>204</v>
      </c>
      <c r="E260" s="255" t="s">
        <v>1222</v>
      </c>
      <c r="F260" s="255" t="s">
        <v>143</v>
      </c>
      <c r="G260" s="255">
        <v>18</v>
      </c>
      <c r="H260" s="255" t="s">
        <v>1223</v>
      </c>
      <c r="I260" s="255" t="s">
        <v>1224</v>
      </c>
      <c r="J260" s="255">
        <v>19978835390</v>
      </c>
      <c r="K260" s="255" t="s">
        <v>27</v>
      </c>
      <c r="L260" s="260">
        <v>44331</v>
      </c>
      <c r="M260" s="255" t="s">
        <v>28</v>
      </c>
      <c r="N260" s="255" t="s">
        <v>27</v>
      </c>
      <c r="O260" s="260">
        <v>44365</v>
      </c>
      <c r="P260" s="255" t="s">
        <v>29</v>
      </c>
      <c r="Q260" s="255" t="s">
        <v>30</v>
      </c>
      <c r="R260" s="255"/>
      <c r="S260" s="255"/>
      <c r="T260" s="265" t="str">
        <f t="array" ref="T260">VLOOKUP(D260&amp;E260,IF({1,0},'2021春'!$C$3:$C$4485&amp;'2021春'!$D$3:$D$4485,'2021春'!$H$3:$H$4485),2,0)</f>
        <v>450621200210300824</v>
      </c>
    </row>
    <row r="261" spans="1:20">
      <c r="A261" s="255">
        <v>258</v>
      </c>
      <c r="B261" s="255" t="s">
        <v>1225</v>
      </c>
      <c r="C261" s="255" t="s">
        <v>21</v>
      </c>
      <c r="D261" s="255" t="s">
        <v>204</v>
      </c>
      <c r="E261" s="255" t="s">
        <v>1226</v>
      </c>
      <c r="F261" s="255" t="s">
        <v>24</v>
      </c>
      <c r="G261" s="255">
        <v>19</v>
      </c>
      <c r="H261" s="255" t="s">
        <v>1227</v>
      </c>
      <c r="I261" s="255" t="s">
        <v>1228</v>
      </c>
      <c r="J261" s="255">
        <v>18276985662</v>
      </c>
      <c r="K261" s="255" t="s">
        <v>27</v>
      </c>
      <c r="L261" s="260">
        <v>44331</v>
      </c>
      <c r="M261" s="255" t="s">
        <v>28</v>
      </c>
      <c r="N261" s="255" t="s">
        <v>27</v>
      </c>
      <c r="O261" s="260">
        <v>44364</v>
      </c>
      <c r="P261" s="255" t="s">
        <v>29</v>
      </c>
      <c r="Q261" s="255" t="s">
        <v>30</v>
      </c>
      <c r="R261" s="255"/>
      <c r="S261" s="255"/>
      <c r="T261" s="265" t="str">
        <f t="array" ref="T261">VLOOKUP(D261&amp;E261,IF({1,0},'2021春'!$C$3:$C$4485&amp;'2021春'!$D$3:$D$4485,'2021春'!$H$3:$H$4485),2,0)</f>
        <v>451229200201163610</v>
      </c>
    </row>
    <row r="262" spans="1:20">
      <c r="A262" s="255">
        <v>259</v>
      </c>
      <c r="B262" s="255" t="s">
        <v>1229</v>
      </c>
      <c r="C262" s="255" t="s">
        <v>21</v>
      </c>
      <c r="D262" s="255" t="s">
        <v>204</v>
      </c>
      <c r="E262" s="255" t="s">
        <v>1230</v>
      </c>
      <c r="F262" s="255" t="s">
        <v>24</v>
      </c>
      <c r="G262" s="255">
        <v>18</v>
      </c>
      <c r="H262" s="255" t="s">
        <v>1231</v>
      </c>
      <c r="I262" s="255" t="s">
        <v>1232</v>
      </c>
      <c r="J262" s="255">
        <v>15878823689</v>
      </c>
      <c r="K262" s="255" t="s">
        <v>27</v>
      </c>
      <c r="L262" s="260">
        <v>44331</v>
      </c>
      <c r="M262" s="255" t="s">
        <v>28</v>
      </c>
      <c r="N262" s="255" t="s">
        <v>27</v>
      </c>
      <c r="O262" s="260">
        <v>44368</v>
      </c>
      <c r="P262" s="255" t="s">
        <v>28</v>
      </c>
      <c r="Q262" s="255" t="s">
        <v>30</v>
      </c>
      <c r="R262" s="255"/>
      <c r="S262" s="255"/>
      <c r="T262" s="265" t="str">
        <f t="array" ref="T262">VLOOKUP(D262&amp;E262,IF({1,0},'2021春'!$C$3:$C$4485&amp;'2021春'!$D$3:$D$4485,'2021春'!$H$3:$H$4485),2,0)</f>
        <v>451229200210250038</v>
      </c>
    </row>
    <row r="263" spans="1:20">
      <c r="A263" s="255">
        <v>260</v>
      </c>
      <c r="B263" s="255" t="s">
        <v>1233</v>
      </c>
      <c r="C263" s="255" t="s">
        <v>21</v>
      </c>
      <c r="D263" s="255" t="s">
        <v>204</v>
      </c>
      <c r="E263" s="255" t="s">
        <v>1234</v>
      </c>
      <c r="F263" s="255" t="s">
        <v>24</v>
      </c>
      <c r="G263" s="255">
        <v>18</v>
      </c>
      <c r="H263" s="255" t="s">
        <v>1235</v>
      </c>
      <c r="I263" s="255" t="s">
        <v>1236</v>
      </c>
      <c r="J263" s="255">
        <v>15878688790</v>
      </c>
      <c r="K263" s="255" t="s">
        <v>27</v>
      </c>
      <c r="L263" s="260">
        <v>44331</v>
      </c>
      <c r="M263" s="255" t="s">
        <v>68</v>
      </c>
      <c r="N263" s="255" t="s">
        <v>27</v>
      </c>
      <c r="O263" s="260">
        <v>44362</v>
      </c>
      <c r="P263" s="255" t="s">
        <v>68</v>
      </c>
      <c r="Q263" s="255" t="s">
        <v>30</v>
      </c>
      <c r="R263" s="255"/>
      <c r="S263" s="255"/>
      <c r="T263" s="265" t="str">
        <f t="array" ref="T263">VLOOKUP(D263&amp;E263,IF({1,0},'2021春'!$C$3:$C$4485&amp;'2021春'!$D$3:$D$4485,'2021春'!$H$3:$H$4485),2,0)</f>
        <v>452624200208223576</v>
      </c>
    </row>
    <row r="264" spans="1:20">
      <c r="A264" s="255">
        <v>261</v>
      </c>
      <c r="B264" s="255" t="s">
        <v>1237</v>
      </c>
      <c r="C264" s="255" t="s">
        <v>21</v>
      </c>
      <c r="D264" s="255" t="s">
        <v>204</v>
      </c>
      <c r="E264" s="255" t="s">
        <v>1238</v>
      </c>
      <c r="F264" s="255" t="s">
        <v>143</v>
      </c>
      <c r="G264" s="255">
        <v>18</v>
      </c>
      <c r="H264" s="255" t="s">
        <v>1239</v>
      </c>
      <c r="I264" s="255" t="s">
        <v>1240</v>
      </c>
      <c r="J264" s="255">
        <v>13557783337</v>
      </c>
      <c r="K264" s="255" t="s">
        <v>27</v>
      </c>
      <c r="L264" s="260">
        <v>44331</v>
      </c>
      <c r="M264" s="255" t="s">
        <v>28</v>
      </c>
      <c r="N264" s="255" t="s">
        <v>27</v>
      </c>
      <c r="O264" s="260">
        <v>44373</v>
      </c>
      <c r="P264" s="255"/>
      <c r="Q264" s="255" t="s">
        <v>30</v>
      </c>
      <c r="R264" s="255" t="s">
        <v>1241</v>
      </c>
      <c r="S264" s="255"/>
      <c r="T264" s="265" t="str">
        <f t="array" ref="T264">VLOOKUP(D264&amp;E264,IF({1,0},'2021春'!$C$3:$C$4485&amp;'2021春'!$D$3:$D$4485,'2021春'!$H$3:$H$4485),2,0)</f>
        <v>452731200301030022</v>
      </c>
    </row>
    <row r="265" spans="1:20">
      <c r="A265" s="255">
        <v>262</v>
      </c>
      <c r="B265" s="255" t="s">
        <v>1242</v>
      </c>
      <c r="C265" s="255" t="s">
        <v>21</v>
      </c>
      <c r="D265" s="255" t="s">
        <v>204</v>
      </c>
      <c r="E265" s="255" t="s">
        <v>1243</v>
      </c>
      <c r="F265" s="255" t="s">
        <v>24</v>
      </c>
      <c r="G265" s="255">
        <v>17</v>
      </c>
      <c r="H265" s="255" t="s">
        <v>1244</v>
      </c>
      <c r="I265" s="255" t="s">
        <v>1245</v>
      </c>
      <c r="J265" s="255">
        <v>15296877082</v>
      </c>
      <c r="K265" s="255" t="s">
        <v>27</v>
      </c>
      <c r="L265" s="260">
        <v>44396</v>
      </c>
      <c r="M265" s="255" t="s">
        <v>133</v>
      </c>
      <c r="N265" s="255" t="s">
        <v>30</v>
      </c>
      <c r="O265" s="260"/>
      <c r="P265" s="255"/>
      <c r="Q265" s="255" t="s">
        <v>30</v>
      </c>
      <c r="R265" s="255"/>
      <c r="S265" s="255"/>
      <c r="T265" s="265" t="str">
        <f t="array" ref="T265">VLOOKUP(D265&amp;E265,IF({1,0},'2021春'!$C$3:$C$4485&amp;'2021春'!$D$3:$D$4485,'2021春'!$H$3:$H$4485),2,0)</f>
        <v>452731200309202415</v>
      </c>
    </row>
    <row r="266" spans="1:20">
      <c r="A266" s="255">
        <v>263</v>
      </c>
      <c r="B266" s="255" t="s">
        <v>1246</v>
      </c>
      <c r="C266" s="255" t="s">
        <v>21</v>
      </c>
      <c r="D266" s="255" t="s">
        <v>204</v>
      </c>
      <c r="E266" s="255" t="s">
        <v>1247</v>
      </c>
      <c r="F266" s="255" t="s">
        <v>24</v>
      </c>
      <c r="G266" s="255">
        <v>18</v>
      </c>
      <c r="H266" s="255" t="s">
        <v>1248</v>
      </c>
      <c r="I266" s="255" t="s">
        <v>1249</v>
      </c>
      <c r="J266" s="255">
        <v>13737981674</v>
      </c>
      <c r="K266" s="255" t="s">
        <v>27</v>
      </c>
      <c r="L266" s="260">
        <v>44387</v>
      </c>
      <c r="M266" s="255" t="s">
        <v>1250</v>
      </c>
      <c r="N266" s="255" t="s">
        <v>30</v>
      </c>
      <c r="O266" s="260"/>
      <c r="P266" s="255"/>
      <c r="Q266" s="255" t="s">
        <v>30</v>
      </c>
      <c r="R266" s="255"/>
      <c r="S266" s="255"/>
      <c r="T266" s="265" t="str">
        <f t="array" ref="T266">VLOOKUP(D266&amp;E266,IF({1,0},'2021春'!$C$3:$C$4485&amp;'2021春'!$D$3:$D$4485,'2021春'!$H$3:$H$4485),2,0)</f>
        <v>452731200211131217</v>
      </c>
    </row>
    <row r="267" spans="1:20">
      <c r="A267" s="255">
        <v>264</v>
      </c>
      <c r="B267" s="255" t="s">
        <v>1251</v>
      </c>
      <c r="C267" s="255" t="s">
        <v>21</v>
      </c>
      <c r="D267" s="255" t="s">
        <v>204</v>
      </c>
      <c r="E267" s="255" t="s">
        <v>1252</v>
      </c>
      <c r="F267" s="255" t="s">
        <v>24</v>
      </c>
      <c r="G267" s="255">
        <v>18</v>
      </c>
      <c r="H267" s="255" t="s">
        <v>1253</v>
      </c>
      <c r="I267" s="255" t="s">
        <v>1254</v>
      </c>
      <c r="J267" s="255">
        <v>13621402333</v>
      </c>
      <c r="K267" s="255" t="s">
        <v>27</v>
      </c>
      <c r="L267" s="260">
        <v>44331</v>
      </c>
      <c r="M267" s="255" t="s">
        <v>28</v>
      </c>
      <c r="N267" s="255" t="s">
        <v>27</v>
      </c>
      <c r="O267" s="260">
        <v>44361</v>
      </c>
      <c r="P267" s="255"/>
      <c r="Q267" s="255" t="s">
        <v>30</v>
      </c>
      <c r="R267" s="255" t="s">
        <v>1255</v>
      </c>
      <c r="S267" s="255"/>
      <c r="T267" s="265" t="str">
        <f t="array" ref="T267">VLOOKUP(D267&amp;E267,IF({1,0},'2021春'!$C$3:$C$4485&amp;'2021春'!$D$3:$D$4485,'2021春'!$H$3:$H$4485),2,0)</f>
        <v>451229200304153917</v>
      </c>
    </row>
    <row r="268" spans="1:20">
      <c r="A268" s="255">
        <v>265</v>
      </c>
      <c r="B268" s="255" t="s">
        <v>1256</v>
      </c>
      <c r="C268" s="255" t="s">
        <v>21</v>
      </c>
      <c r="D268" s="255" t="s">
        <v>204</v>
      </c>
      <c r="E268" s="255" t="s">
        <v>1257</v>
      </c>
      <c r="F268" s="255" t="s">
        <v>24</v>
      </c>
      <c r="G268" s="255">
        <v>18</v>
      </c>
      <c r="H268" s="255" t="s">
        <v>1258</v>
      </c>
      <c r="I268" s="255" t="s">
        <v>1259</v>
      </c>
      <c r="J268" s="255">
        <v>13768281259</v>
      </c>
      <c r="K268" s="255" t="s">
        <v>27</v>
      </c>
      <c r="L268" s="260">
        <v>44331</v>
      </c>
      <c r="M268" s="255" t="s">
        <v>28</v>
      </c>
      <c r="N268" s="255" t="s">
        <v>27</v>
      </c>
      <c r="O268" s="260">
        <v>44365</v>
      </c>
      <c r="P268" s="255" t="s">
        <v>54</v>
      </c>
      <c r="Q268" s="255" t="s">
        <v>30</v>
      </c>
      <c r="R268" s="255" t="s">
        <v>1260</v>
      </c>
      <c r="S268" s="255"/>
      <c r="T268" s="265" t="str">
        <f t="array" ref="T268">VLOOKUP(D268&amp;E268,IF({1,0},'2021春'!$C$3:$C$4485&amp;'2021春'!$D$3:$D$4485,'2021春'!$H$3:$H$4485),2,0)</f>
        <v>45122920021127121X</v>
      </c>
    </row>
    <row r="269" spans="1:20">
      <c r="A269" s="255">
        <v>266</v>
      </c>
      <c r="B269" s="255" t="s">
        <v>1261</v>
      </c>
      <c r="C269" s="255" t="s">
        <v>21</v>
      </c>
      <c r="D269" s="255" t="s">
        <v>204</v>
      </c>
      <c r="E269" s="255" t="s">
        <v>1262</v>
      </c>
      <c r="F269" s="255" t="s">
        <v>24</v>
      </c>
      <c r="G269" s="255">
        <v>19</v>
      </c>
      <c r="H269" s="255" t="s">
        <v>1263</v>
      </c>
      <c r="I269" s="255" t="s">
        <v>1264</v>
      </c>
      <c r="J269" s="255">
        <v>15878685770</v>
      </c>
      <c r="K269" s="255" t="s">
        <v>27</v>
      </c>
      <c r="L269" s="260">
        <v>44331</v>
      </c>
      <c r="M269" s="255" t="s">
        <v>28</v>
      </c>
      <c r="N269" s="255" t="s">
        <v>27</v>
      </c>
      <c r="O269" s="260">
        <v>44362</v>
      </c>
      <c r="P269" s="255" t="s">
        <v>54</v>
      </c>
      <c r="Q269" s="255" t="s">
        <v>30</v>
      </c>
      <c r="R269" s="255"/>
      <c r="S269" s="255"/>
      <c r="T269" s="265" t="str">
        <f t="array" ref="T269">VLOOKUP(D269&amp;E269,IF({1,0},'2021春'!$C$3:$C$4485&amp;'2021春'!$D$3:$D$4485,'2021春'!$H$3:$H$4485),2,0)</f>
        <v>452731200202210917</v>
      </c>
    </row>
    <row r="270" spans="1:20">
      <c r="A270" s="255">
        <v>267</v>
      </c>
      <c r="B270" s="255" t="s">
        <v>1265</v>
      </c>
      <c r="C270" s="255" t="s">
        <v>21</v>
      </c>
      <c r="D270" s="255" t="s">
        <v>204</v>
      </c>
      <c r="E270" s="255" t="s">
        <v>1266</v>
      </c>
      <c r="F270" s="255" t="s">
        <v>24</v>
      </c>
      <c r="G270" s="255">
        <v>19</v>
      </c>
      <c r="H270" s="255" t="s">
        <v>1267</v>
      </c>
      <c r="I270" s="255" t="s">
        <v>1268</v>
      </c>
      <c r="J270" s="255">
        <v>13377047836</v>
      </c>
      <c r="K270" s="255" t="s">
        <v>27</v>
      </c>
      <c r="L270" s="260">
        <v>44331</v>
      </c>
      <c r="M270" s="255" t="s">
        <v>28</v>
      </c>
      <c r="N270" s="255" t="s">
        <v>27</v>
      </c>
      <c r="O270" s="260">
        <v>44371</v>
      </c>
      <c r="P270" s="255" t="s">
        <v>28</v>
      </c>
      <c r="Q270" s="255" t="s">
        <v>30</v>
      </c>
      <c r="R270" s="255"/>
      <c r="S270" s="255"/>
      <c r="T270" s="265" t="str">
        <f t="array" ref="T270">VLOOKUP(D270&amp;E270,IF({1,0},'2021春'!$C$3:$C$4485&amp;'2021春'!$D$3:$D$4485,'2021春'!$H$3:$H$4485),2,0)</f>
        <v>452731200205205718</v>
      </c>
    </row>
    <row r="271" spans="1:20">
      <c r="A271" s="255">
        <v>268</v>
      </c>
      <c r="B271" s="255" t="s">
        <v>1269</v>
      </c>
      <c r="C271" s="255" t="s">
        <v>21</v>
      </c>
      <c r="D271" s="255" t="s">
        <v>204</v>
      </c>
      <c r="E271" s="255" t="s">
        <v>1270</v>
      </c>
      <c r="F271" s="255" t="s">
        <v>24</v>
      </c>
      <c r="G271" s="255">
        <v>22</v>
      </c>
      <c r="H271" s="255" t="s">
        <v>1271</v>
      </c>
      <c r="I271" s="255" t="s">
        <v>1272</v>
      </c>
      <c r="J271" s="255">
        <v>18174937658</v>
      </c>
      <c r="K271" s="255" t="s">
        <v>27</v>
      </c>
      <c r="L271" s="260">
        <v>44331</v>
      </c>
      <c r="M271" s="255" t="s">
        <v>28</v>
      </c>
      <c r="N271" s="255" t="s">
        <v>27</v>
      </c>
      <c r="O271" s="260"/>
      <c r="P271" s="255" t="s">
        <v>1273</v>
      </c>
      <c r="Q271" s="255" t="s">
        <v>30</v>
      </c>
      <c r="R271" s="255"/>
      <c r="S271" s="255"/>
      <c r="T271" s="265" t="str">
        <f t="array" ref="T271">VLOOKUP(D271&amp;E271,IF({1,0},'2021春'!$C$3:$C$4485&amp;'2021春'!$D$3:$D$4485,'2021春'!$H$3:$H$4485),2,0)</f>
        <v>451229199903012117</v>
      </c>
    </row>
    <row r="272" spans="1:20">
      <c r="A272" s="255">
        <v>269</v>
      </c>
      <c r="B272" s="255" t="s">
        <v>1274</v>
      </c>
      <c r="C272" s="255" t="s">
        <v>21</v>
      </c>
      <c r="D272" s="255" t="s">
        <v>204</v>
      </c>
      <c r="E272" s="255" t="s">
        <v>1275</v>
      </c>
      <c r="F272" s="255" t="s">
        <v>24</v>
      </c>
      <c r="G272" s="255">
        <v>17</v>
      </c>
      <c r="H272" s="255" t="s">
        <v>44</v>
      </c>
      <c r="I272" s="255" t="s">
        <v>1276</v>
      </c>
      <c r="J272" s="255">
        <v>15078638553</v>
      </c>
      <c r="K272" s="255" t="s">
        <v>27</v>
      </c>
      <c r="L272" s="260">
        <v>44398</v>
      </c>
      <c r="M272" s="255" t="s">
        <v>28</v>
      </c>
      <c r="N272" s="255" t="s">
        <v>30</v>
      </c>
      <c r="O272" s="260"/>
      <c r="P272" s="255"/>
      <c r="Q272" s="255" t="s">
        <v>30</v>
      </c>
      <c r="R272" s="255"/>
      <c r="S272" s="255"/>
      <c r="T272" s="265" t="str">
        <f t="array" ref="T272">VLOOKUP(D272&amp;E272,IF({1,0},'2021春'!$C$3:$C$4485&amp;'2021春'!$D$3:$D$4485,'2021春'!$H$3:$H$4485),2,0)</f>
        <v>452731200310215416</v>
      </c>
    </row>
    <row r="273" spans="1:20">
      <c r="A273" s="255">
        <v>270</v>
      </c>
      <c r="B273" s="255" t="s">
        <v>1277</v>
      </c>
      <c r="C273" s="255" t="s">
        <v>21</v>
      </c>
      <c r="D273" s="255" t="s">
        <v>204</v>
      </c>
      <c r="E273" s="255" t="s">
        <v>1278</v>
      </c>
      <c r="F273" s="255" t="s">
        <v>143</v>
      </c>
      <c r="G273" s="255">
        <v>18</v>
      </c>
      <c r="H273" s="255" t="s">
        <v>273</v>
      </c>
      <c r="I273" s="255" t="s">
        <v>1279</v>
      </c>
      <c r="J273" s="255">
        <v>15078635822</v>
      </c>
      <c r="K273" s="255" t="s">
        <v>27</v>
      </c>
      <c r="L273" s="260">
        <v>44331</v>
      </c>
      <c r="M273" s="255" t="s">
        <v>98</v>
      </c>
      <c r="N273" s="255" t="s">
        <v>27</v>
      </c>
      <c r="O273" s="260">
        <v>44362</v>
      </c>
      <c r="P273" s="255" t="s">
        <v>98</v>
      </c>
      <c r="Q273" s="255" t="s">
        <v>30</v>
      </c>
      <c r="R273" s="255"/>
      <c r="S273" s="255"/>
      <c r="T273" s="265" t="str">
        <f t="array" ref="T273">VLOOKUP(D273&amp;E273,IF({1,0},'2021春'!$C$3:$C$4485&amp;'2021春'!$D$3:$D$4485,'2021春'!$H$3:$H$4485),2,0)</f>
        <v>452731200212021220</v>
      </c>
    </row>
    <row r="274" spans="1:20">
      <c r="A274" s="255">
        <v>271</v>
      </c>
      <c r="B274" s="255" t="s">
        <v>1280</v>
      </c>
      <c r="C274" s="255" t="s">
        <v>21</v>
      </c>
      <c r="D274" s="255" t="s">
        <v>204</v>
      </c>
      <c r="E274" s="255" t="s">
        <v>1281</v>
      </c>
      <c r="F274" s="255" t="s">
        <v>24</v>
      </c>
      <c r="G274" s="255">
        <v>23</v>
      </c>
      <c r="H274" s="255" t="s">
        <v>1282</v>
      </c>
      <c r="I274" s="255" t="s">
        <v>1283</v>
      </c>
      <c r="J274" s="255">
        <v>13317685754</v>
      </c>
      <c r="K274" s="255" t="s">
        <v>27</v>
      </c>
      <c r="L274" s="260">
        <v>44331</v>
      </c>
      <c r="M274" s="255" t="s">
        <v>28</v>
      </c>
      <c r="N274" s="255" t="s">
        <v>27</v>
      </c>
      <c r="O274" s="260">
        <v>44374</v>
      </c>
      <c r="P274" s="255" t="s">
        <v>54</v>
      </c>
      <c r="Q274" s="255" t="s">
        <v>30</v>
      </c>
      <c r="R274" s="255"/>
      <c r="S274" s="255"/>
      <c r="T274" s="265" t="str">
        <f t="array" ref="T274">VLOOKUP(D274&amp;E274,IF({1,0},'2021春'!$C$3:$C$4485&amp;'2021春'!$D$3:$D$4485,'2021春'!$H$3:$H$4485),2,0)</f>
        <v>451229199806171810</v>
      </c>
    </row>
    <row r="275" spans="1:20">
      <c r="A275" s="255">
        <v>272</v>
      </c>
      <c r="B275" s="255" t="s">
        <v>1284</v>
      </c>
      <c r="C275" s="255" t="s">
        <v>21</v>
      </c>
      <c r="D275" s="255" t="s">
        <v>204</v>
      </c>
      <c r="E275" s="255" t="s">
        <v>1285</v>
      </c>
      <c r="F275" s="255" t="s">
        <v>143</v>
      </c>
      <c r="G275" s="255">
        <v>18</v>
      </c>
      <c r="H275" s="255" t="s">
        <v>1286</v>
      </c>
      <c r="I275" s="255" t="s">
        <v>1287</v>
      </c>
      <c r="J275" s="255">
        <v>13768280249</v>
      </c>
      <c r="K275" s="255" t="s">
        <v>27</v>
      </c>
      <c r="L275" s="260">
        <v>44401</v>
      </c>
      <c r="M275" s="255" t="s">
        <v>1288</v>
      </c>
      <c r="N275" s="255" t="s">
        <v>30</v>
      </c>
      <c r="O275" s="260"/>
      <c r="P275" s="255"/>
      <c r="Q275" s="255" t="s">
        <v>30</v>
      </c>
      <c r="R275" s="255"/>
      <c r="S275" s="255"/>
      <c r="T275" s="265" t="str">
        <f t="array" ref="T275">VLOOKUP(D275&amp;E275,IF({1,0},'2021春'!$C$3:$C$4485&amp;'2021春'!$D$3:$D$4485,'2021春'!$H$3:$H$4485),2,0)</f>
        <v>451229200307250624</v>
      </c>
    </row>
    <row r="276" spans="1:20">
      <c r="A276" s="255">
        <v>273</v>
      </c>
      <c r="B276" s="255" t="s">
        <v>1289</v>
      </c>
      <c r="C276" s="255" t="s">
        <v>21</v>
      </c>
      <c r="D276" s="255" t="s">
        <v>204</v>
      </c>
      <c r="E276" s="255" t="s">
        <v>1290</v>
      </c>
      <c r="F276" s="255" t="s">
        <v>143</v>
      </c>
      <c r="G276" s="255">
        <v>18</v>
      </c>
      <c r="H276" s="255" t="s">
        <v>1291</v>
      </c>
      <c r="I276" s="255" t="s">
        <v>1292</v>
      </c>
      <c r="J276" s="255">
        <v>18789925186</v>
      </c>
      <c r="K276" s="255" t="s">
        <v>27</v>
      </c>
      <c r="L276" s="260">
        <v>44331</v>
      </c>
      <c r="M276" s="255" t="s">
        <v>28</v>
      </c>
      <c r="N276" s="255" t="s">
        <v>27</v>
      </c>
      <c r="O276" s="260">
        <v>44364</v>
      </c>
      <c r="P276" s="255"/>
      <c r="Q276" s="255" t="s">
        <v>30</v>
      </c>
      <c r="R276" s="255" t="s">
        <v>1293</v>
      </c>
      <c r="S276" s="255"/>
      <c r="T276" s="265" t="str">
        <f t="array" ref="T276">VLOOKUP(D276&amp;E276,IF({1,0},'2021春'!$C$3:$C$4485&amp;'2021春'!$D$3:$D$4485,'2021春'!$H$3:$H$4485),2,0)</f>
        <v>452731200303010623</v>
      </c>
    </row>
    <row r="277" spans="1:20">
      <c r="A277" s="255">
        <v>274</v>
      </c>
      <c r="B277" s="255" t="s">
        <v>1294</v>
      </c>
      <c r="C277" s="255" t="s">
        <v>21</v>
      </c>
      <c r="D277" s="255" t="s">
        <v>204</v>
      </c>
      <c r="E277" s="255" t="s">
        <v>1295</v>
      </c>
      <c r="F277" s="255" t="s">
        <v>143</v>
      </c>
      <c r="G277" s="255">
        <v>18</v>
      </c>
      <c r="H277" s="255" t="s">
        <v>1296</v>
      </c>
      <c r="I277" s="255" t="s">
        <v>1297</v>
      </c>
      <c r="J277" s="255">
        <v>13407751974</v>
      </c>
      <c r="K277" s="255" t="s">
        <v>27</v>
      </c>
      <c r="L277" s="260">
        <v>44298</v>
      </c>
      <c r="M277" s="255"/>
      <c r="N277" s="255" t="s">
        <v>27</v>
      </c>
      <c r="O277" s="260">
        <v>44323</v>
      </c>
      <c r="P277" s="255"/>
      <c r="Q277" s="255" t="s">
        <v>30</v>
      </c>
      <c r="R277" s="255" t="s">
        <v>1298</v>
      </c>
      <c r="S277" s="255"/>
      <c r="T277" s="265" t="str">
        <f t="array" ref="T277">VLOOKUP(D277&amp;E277,IF({1,0},'2021春'!$C$3:$C$4485&amp;'2021春'!$D$3:$D$4485,'2021春'!$H$3:$H$4485),2,0)</f>
        <v>451229200303101226</v>
      </c>
    </row>
    <row r="278" spans="1:20">
      <c r="A278" s="255">
        <v>275</v>
      </c>
      <c r="B278" s="255" t="s">
        <v>1299</v>
      </c>
      <c r="C278" s="255" t="s">
        <v>21</v>
      </c>
      <c r="D278" s="255" t="s">
        <v>204</v>
      </c>
      <c r="E278" s="255" t="s">
        <v>1300</v>
      </c>
      <c r="F278" s="255" t="s">
        <v>24</v>
      </c>
      <c r="G278" s="255">
        <v>20</v>
      </c>
      <c r="H278" s="255" t="s">
        <v>1301</v>
      </c>
      <c r="I278" s="255" t="s">
        <v>1302</v>
      </c>
      <c r="J278" s="255">
        <v>18278867330</v>
      </c>
      <c r="K278" s="255" t="s">
        <v>27</v>
      </c>
      <c r="L278" s="260">
        <v>44331</v>
      </c>
      <c r="M278" s="255" t="s">
        <v>28</v>
      </c>
      <c r="N278" s="255" t="s">
        <v>27</v>
      </c>
      <c r="O278" s="260">
        <v>44373</v>
      </c>
      <c r="P278" s="255" t="s">
        <v>1303</v>
      </c>
      <c r="Q278" s="255" t="s">
        <v>30</v>
      </c>
      <c r="R278" s="255"/>
      <c r="S278" s="255"/>
      <c r="T278" s="265" t="str">
        <f t="array" ref="T278">VLOOKUP(D278&amp;E278,IF({1,0},'2021春'!$C$3:$C$4485&amp;'2021春'!$D$3:$D$4485,'2021春'!$H$3:$H$4485),2,0)</f>
        <v>45122920010217391X</v>
      </c>
    </row>
    <row r="279" spans="1:20">
      <c r="A279" s="255">
        <v>276</v>
      </c>
      <c r="B279" s="255" t="s">
        <v>1304</v>
      </c>
      <c r="C279" s="255" t="s">
        <v>21</v>
      </c>
      <c r="D279" s="255" t="s">
        <v>204</v>
      </c>
      <c r="E279" s="255" t="s">
        <v>1305</v>
      </c>
      <c r="F279" s="255" t="s">
        <v>24</v>
      </c>
      <c r="G279" s="255">
        <v>18</v>
      </c>
      <c r="H279" s="255" t="s">
        <v>1306</v>
      </c>
      <c r="I279" s="255" t="s">
        <v>1307</v>
      </c>
      <c r="J279" s="255">
        <v>19994567732</v>
      </c>
      <c r="K279" s="255" t="s">
        <v>27</v>
      </c>
      <c r="L279" s="260">
        <v>44335</v>
      </c>
      <c r="M279" s="255"/>
      <c r="N279" s="255" t="s">
        <v>27</v>
      </c>
      <c r="O279" s="260">
        <v>44364</v>
      </c>
      <c r="P279" s="255"/>
      <c r="Q279" s="255" t="s">
        <v>30</v>
      </c>
      <c r="R279" s="255" t="s">
        <v>1308</v>
      </c>
      <c r="S279" s="255"/>
      <c r="T279" s="265" t="str">
        <f t="array" ref="T279">VLOOKUP(D279&amp;E279,IF({1,0},'2021春'!$C$3:$C$4485&amp;'2021春'!$D$3:$D$4485,'2021春'!$H$3:$H$4485),2,0)</f>
        <v>452731200209102118</v>
      </c>
    </row>
    <row r="280" spans="1:20">
      <c r="A280" s="255">
        <v>277</v>
      </c>
      <c r="B280" s="255" t="s">
        <v>1309</v>
      </c>
      <c r="C280" s="255" t="s">
        <v>21</v>
      </c>
      <c r="D280" s="255" t="s">
        <v>204</v>
      </c>
      <c r="E280" s="255" t="s">
        <v>1310</v>
      </c>
      <c r="F280" s="255" t="s">
        <v>24</v>
      </c>
      <c r="G280" s="255">
        <v>19</v>
      </c>
      <c r="H280" s="255" t="s">
        <v>1311</v>
      </c>
      <c r="I280" s="255" t="s">
        <v>1312</v>
      </c>
      <c r="J280" s="255">
        <v>13481868706</v>
      </c>
      <c r="K280" s="255" t="s">
        <v>27</v>
      </c>
      <c r="L280" s="260">
        <v>44331</v>
      </c>
      <c r="M280" s="255" t="s">
        <v>28</v>
      </c>
      <c r="N280" s="255" t="s">
        <v>27</v>
      </c>
      <c r="O280" s="260">
        <v>44364</v>
      </c>
      <c r="P280" s="255" t="s">
        <v>28</v>
      </c>
      <c r="Q280" s="255" t="s">
        <v>30</v>
      </c>
      <c r="R280" s="255"/>
      <c r="S280" s="255"/>
      <c r="T280" s="265" t="str">
        <f t="array" ref="T280">VLOOKUP(D280&amp;E280,IF({1,0},'2021春'!$C$3:$C$4485&amp;'2021春'!$D$3:$D$4485,'2021春'!$H$3:$H$4485),2,0)</f>
        <v>451229200206041217</v>
      </c>
    </row>
    <row r="281" spans="1:20">
      <c r="A281" s="255">
        <v>278</v>
      </c>
      <c r="B281" s="255" t="s">
        <v>1313</v>
      </c>
      <c r="C281" s="255" t="s">
        <v>21</v>
      </c>
      <c r="D281" s="255" t="s">
        <v>204</v>
      </c>
      <c r="E281" s="255" t="s">
        <v>1314</v>
      </c>
      <c r="F281" s="255" t="s">
        <v>143</v>
      </c>
      <c r="G281" s="255">
        <v>18</v>
      </c>
      <c r="H281" s="255" t="s">
        <v>1315</v>
      </c>
      <c r="I281" s="255" t="s">
        <v>1316</v>
      </c>
      <c r="J281" s="255">
        <v>18176136930</v>
      </c>
      <c r="K281" s="255" t="s">
        <v>27</v>
      </c>
      <c r="L281" s="260">
        <v>44321</v>
      </c>
      <c r="M281" s="255" t="s">
        <v>28</v>
      </c>
      <c r="N281" s="255" t="s">
        <v>27</v>
      </c>
      <c r="O281" s="260">
        <v>44369</v>
      </c>
      <c r="P281" s="255"/>
      <c r="Q281" s="255" t="s">
        <v>30</v>
      </c>
      <c r="R281" s="255" t="s">
        <v>1317</v>
      </c>
      <c r="S281" s="255"/>
      <c r="T281" s="265" t="str">
        <f t="array" ref="T281">VLOOKUP(D281&amp;E281,IF({1,0},'2021春'!$C$3:$C$4485&amp;'2021春'!$D$3:$D$4485,'2021春'!$H$3:$H$4485),2,0)</f>
        <v>451229200303030325</v>
      </c>
    </row>
    <row r="282" spans="1:20">
      <c r="A282" s="255">
        <v>279</v>
      </c>
      <c r="B282" s="255" t="s">
        <v>1318</v>
      </c>
      <c r="C282" s="255" t="s">
        <v>21</v>
      </c>
      <c r="D282" s="255" t="s">
        <v>204</v>
      </c>
      <c r="E282" s="255" t="s">
        <v>1319</v>
      </c>
      <c r="F282" s="255" t="s">
        <v>143</v>
      </c>
      <c r="G282" s="255">
        <v>20</v>
      </c>
      <c r="H282" s="255" t="s">
        <v>1320</v>
      </c>
      <c r="I282" s="255" t="s">
        <v>1321</v>
      </c>
      <c r="J282" s="255">
        <v>19978845369</v>
      </c>
      <c r="K282" s="255" t="s">
        <v>27</v>
      </c>
      <c r="L282" s="260">
        <v>44321</v>
      </c>
      <c r="M282" s="255" t="s">
        <v>28</v>
      </c>
      <c r="N282" s="255" t="s">
        <v>27</v>
      </c>
      <c r="O282" s="260">
        <v>44361</v>
      </c>
      <c r="P282" s="255" t="s">
        <v>54</v>
      </c>
      <c r="Q282" s="255" t="s">
        <v>30</v>
      </c>
      <c r="R282" s="255"/>
      <c r="S282" s="255"/>
      <c r="T282" s="265" t="str">
        <f t="array" ref="T282">VLOOKUP(D282&amp;E282,IF({1,0},'2021春'!$C$3:$C$4485&amp;'2021春'!$D$3:$D$4485,'2021春'!$H$3:$H$4485),2,0)</f>
        <v>451229200106031820</v>
      </c>
    </row>
    <row r="283" spans="1:20">
      <c r="A283" s="255">
        <v>280</v>
      </c>
      <c r="B283" s="255" t="s">
        <v>1322</v>
      </c>
      <c r="C283" s="255" t="s">
        <v>21</v>
      </c>
      <c r="D283" s="255" t="s">
        <v>204</v>
      </c>
      <c r="E283" s="255" t="s">
        <v>1323</v>
      </c>
      <c r="F283" s="255" t="s">
        <v>143</v>
      </c>
      <c r="G283" s="255">
        <v>18</v>
      </c>
      <c r="H283" s="255" t="s">
        <v>1324</v>
      </c>
      <c r="I283" s="255" t="s">
        <v>1325</v>
      </c>
      <c r="J283" s="255">
        <v>13687780565</v>
      </c>
      <c r="K283" s="255" t="s">
        <v>27</v>
      </c>
      <c r="L283" s="260">
        <v>44331</v>
      </c>
      <c r="M283" s="255" t="s">
        <v>28</v>
      </c>
      <c r="N283" s="255" t="s">
        <v>27</v>
      </c>
      <c r="O283" s="260">
        <v>44373</v>
      </c>
      <c r="P283" s="255"/>
      <c r="Q283" s="255" t="s">
        <v>30</v>
      </c>
      <c r="R283" s="255" t="s">
        <v>1241</v>
      </c>
      <c r="S283" s="255"/>
      <c r="T283" s="265" t="str">
        <f t="array" ref="T283">VLOOKUP(D283&amp;E283,IF({1,0},'2021春'!$C$3:$C$4485&amp;'2021春'!$D$3:$D$4485,'2021春'!$H$3:$H$4485),2,0)</f>
        <v>452731200301254827</v>
      </c>
    </row>
    <row r="284" spans="1:20">
      <c r="A284" s="255">
        <v>281</v>
      </c>
      <c r="B284" s="255" t="s">
        <v>1326</v>
      </c>
      <c r="C284" s="255" t="s">
        <v>21</v>
      </c>
      <c r="D284" s="255" t="s">
        <v>204</v>
      </c>
      <c r="E284" s="255" t="s">
        <v>1327</v>
      </c>
      <c r="F284" s="255" t="s">
        <v>24</v>
      </c>
      <c r="G284" s="255">
        <v>19</v>
      </c>
      <c r="H284" s="255" t="s">
        <v>1328</v>
      </c>
      <c r="I284" s="255" t="s">
        <v>1329</v>
      </c>
      <c r="J284" s="255">
        <v>15007715198</v>
      </c>
      <c r="K284" s="255" t="s">
        <v>27</v>
      </c>
      <c r="L284" s="260">
        <v>44331</v>
      </c>
      <c r="M284" s="255" t="s">
        <v>28</v>
      </c>
      <c r="N284" s="255" t="s">
        <v>27</v>
      </c>
      <c r="O284" s="260">
        <v>44366</v>
      </c>
      <c r="P284" s="255" t="s">
        <v>28</v>
      </c>
      <c r="Q284" s="255" t="s">
        <v>30</v>
      </c>
      <c r="R284" s="255"/>
      <c r="S284" s="255"/>
      <c r="T284" s="265" t="str">
        <f t="array" ref="T284">VLOOKUP(D284&amp;E284,IF({1,0},'2021春'!$C$3:$C$4485&amp;'2021春'!$D$3:$D$4485,'2021春'!$H$3:$H$4485),2,0)</f>
        <v>452731200203315411</v>
      </c>
    </row>
    <row r="285" spans="1:20">
      <c r="A285" s="255">
        <v>282</v>
      </c>
      <c r="B285" s="255" t="s">
        <v>1330</v>
      </c>
      <c r="C285" s="255" t="s">
        <v>21</v>
      </c>
      <c r="D285" s="255" t="s">
        <v>204</v>
      </c>
      <c r="E285" s="255" t="s">
        <v>1331</v>
      </c>
      <c r="F285" s="255" t="s">
        <v>143</v>
      </c>
      <c r="G285" s="255">
        <v>19</v>
      </c>
      <c r="H285" s="255" t="s">
        <v>1332</v>
      </c>
      <c r="I285" s="255" t="s">
        <v>1333</v>
      </c>
      <c r="J285" s="255">
        <v>17377048587</v>
      </c>
      <c r="K285" s="255" t="s">
        <v>27</v>
      </c>
      <c r="L285" s="260"/>
      <c r="M285" s="255" t="s">
        <v>28</v>
      </c>
      <c r="N285" s="255" t="s">
        <v>27</v>
      </c>
      <c r="O285" s="260">
        <v>44366</v>
      </c>
      <c r="P285" s="255"/>
      <c r="Q285" s="255" t="s">
        <v>30</v>
      </c>
      <c r="R285" s="255"/>
      <c r="S285" s="255"/>
      <c r="T285" s="265" t="str">
        <f t="array" ref="T285">VLOOKUP(D285&amp;E285,IF({1,0},'2021春'!$C$3:$C$4485&amp;'2021春'!$D$3:$D$4485,'2021春'!$H$3:$H$4485),2,0)</f>
        <v>451229200207010922</v>
      </c>
    </row>
    <row r="286" spans="1:20">
      <c r="A286" s="255">
        <v>283</v>
      </c>
      <c r="B286" s="255" t="s">
        <v>1334</v>
      </c>
      <c r="C286" s="255" t="s">
        <v>21</v>
      </c>
      <c r="D286" s="255" t="s">
        <v>204</v>
      </c>
      <c r="E286" s="255" t="s">
        <v>1335</v>
      </c>
      <c r="F286" s="255" t="s">
        <v>143</v>
      </c>
      <c r="G286" s="255">
        <v>19</v>
      </c>
      <c r="H286" s="255" t="s">
        <v>1336</v>
      </c>
      <c r="I286" s="255" t="s">
        <v>1337</v>
      </c>
      <c r="J286" s="255">
        <v>13923272793</v>
      </c>
      <c r="K286" s="255" t="s">
        <v>27</v>
      </c>
      <c r="L286" s="260">
        <v>44331</v>
      </c>
      <c r="M286" s="255" t="s">
        <v>28</v>
      </c>
      <c r="N286" s="255" t="s">
        <v>27</v>
      </c>
      <c r="O286" s="260">
        <v>44362</v>
      </c>
      <c r="P286" s="255" t="s">
        <v>54</v>
      </c>
      <c r="Q286" s="255" t="s">
        <v>30</v>
      </c>
      <c r="R286" s="255"/>
      <c r="S286" s="255"/>
      <c r="T286" s="265" t="str">
        <f t="array" ref="T286">VLOOKUP(D286&amp;E286,IF({1,0},'2021春'!$C$3:$C$4485&amp;'2021春'!$D$3:$D$4485,'2021春'!$H$3:$H$4485),2,0)</f>
        <v>440825200202151165</v>
      </c>
    </row>
    <row r="287" spans="1:20">
      <c r="A287" s="255">
        <v>284</v>
      </c>
      <c r="B287" s="255" t="s">
        <v>1338</v>
      </c>
      <c r="C287" s="255" t="s">
        <v>21</v>
      </c>
      <c r="D287" s="255" t="s">
        <v>204</v>
      </c>
      <c r="E287" s="255" t="s">
        <v>1339</v>
      </c>
      <c r="F287" s="255" t="s">
        <v>24</v>
      </c>
      <c r="G287" s="255">
        <v>18</v>
      </c>
      <c r="H287" s="255" t="s">
        <v>1340</v>
      </c>
      <c r="I287" s="255" t="s">
        <v>1341</v>
      </c>
      <c r="J287" s="255">
        <v>18278871352</v>
      </c>
      <c r="K287" s="255" t="s">
        <v>27</v>
      </c>
      <c r="L287" s="260">
        <v>44336</v>
      </c>
      <c r="M287" s="255" t="s">
        <v>29</v>
      </c>
      <c r="N287" s="255" t="s">
        <v>27</v>
      </c>
      <c r="O287" s="260">
        <v>44371</v>
      </c>
      <c r="P287" s="255" t="s">
        <v>28</v>
      </c>
      <c r="Q287" s="255" t="s">
        <v>30</v>
      </c>
      <c r="R287" s="255" t="s">
        <v>1342</v>
      </c>
      <c r="S287" s="255"/>
      <c r="T287" s="265" t="str">
        <f t="array" ref="T287">VLOOKUP(D287&amp;E287,IF({1,0},'2021春'!$C$3:$C$4485&amp;'2021春'!$D$3:$D$4485,'2021春'!$H$3:$H$4485),2,0)</f>
        <v>450721200301255833</v>
      </c>
    </row>
    <row r="288" spans="1:20">
      <c r="A288" s="255">
        <v>285</v>
      </c>
      <c r="B288" s="255" t="s">
        <v>1343</v>
      </c>
      <c r="C288" s="255" t="s">
        <v>21</v>
      </c>
      <c r="D288" s="255" t="s">
        <v>204</v>
      </c>
      <c r="E288" s="255" t="s">
        <v>1344</v>
      </c>
      <c r="F288" s="255" t="s">
        <v>24</v>
      </c>
      <c r="G288" s="255">
        <v>21</v>
      </c>
      <c r="H288" s="255" t="s">
        <v>1345</v>
      </c>
      <c r="I288" s="255" t="s">
        <v>1346</v>
      </c>
      <c r="J288" s="255">
        <v>18278870960</v>
      </c>
      <c r="K288" s="255" t="s">
        <v>27</v>
      </c>
      <c r="L288" s="260">
        <v>44397</v>
      </c>
      <c r="M288" s="255" t="s">
        <v>1347</v>
      </c>
      <c r="N288" s="255" t="s">
        <v>30</v>
      </c>
      <c r="O288" s="260"/>
      <c r="P288" s="255"/>
      <c r="Q288" s="255" t="s">
        <v>30</v>
      </c>
      <c r="R288" s="255"/>
      <c r="S288" s="255"/>
      <c r="T288" s="265" t="str">
        <f t="array" ref="T288">VLOOKUP(D288&amp;E288,IF({1,0},'2021春'!$C$3:$C$4485&amp;'2021春'!$D$3:$D$4485,'2021春'!$H$3:$H$4485),2,0)</f>
        <v>452731200008114518</v>
      </c>
    </row>
    <row r="289" spans="1:20">
      <c r="A289" s="255">
        <v>286</v>
      </c>
      <c r="B289" s="255" t="s">
        <v>1348</v>
      </c>
      <c r="C289" s="255" t="s">
        <v>21</v>
      </c>
      <c r="D289" s="255" t="s">
        <v>204</v>
      </c>
      <c r="E289" s="255" t="s">
        <v>1349</v>
      </c>
      <c r="F289" s="255" t="s">
        <v>143</v>
      </c>
      <c r="G289" s="255">
        <v>17</v>
      </c>
      <c r="H289" s="255" t="s">
        <v>1350</v>
      </c>
      <c r="I289" s="255" t="s">
        <v>1351</v>
      </c>
      <c r="J289" s="255">
        <v>15777831838</v>
      </c>
      <c r="K289" s="255" t="s">
        <v>27</v>
      </c>
      <c r="L289" s="260">
        <v>44389</v>
      </c>
      <c r="M289" s="255" t="s">
        <v>1352</v>
      </c>
      <c r="N289" s="255" t="s">
        <v>30</v>
      </c>
      <c r="O289" s="260"/>
      <c r="P289" s="255"/>
      <c r="Q289" s="255" t="s">
        <v>30</v>
      </c>
      <c r="R289" s="255"/>
      <c r="S289" s="255"/>
      <c r="T289" s="265" t="str">
        <f t="array" ref="T289">VLOOKUP(D289&amp;E289,IF({1,0},'2021春'!$C$3:$C$4485&amp;'2021春'!$D$3:$D$4485,'2021春'!$H$3:$H$4485),2,0)</f>
        <v>452731200310081825</v>
      </c>
    </row>
    <row r="290" spans="1:20">
      <c r="A290" s="255">
        <v>287</v>
      </c>
      <c r="B290" s="255" t="s">
        <v>1353</v>
      </c>
      <c r="C290" s="255" t="s">
        <v>21</v>
      </c>
      <c r="D290" s="255" t="s">
        <v>204</v>
      </c>
      <c r="E290" s="255" t="s">
        <v>1354</v>
      </c>
      <c r="F290" s="255" t="s">
        <v>24</v>
      </c>
      <c r="G290" s="255">
        <v>18</v>
      </c>
      <c r="H290" s="255" t="s">
        <v>1355</v>
      </c>
      <c r="I290" s="255" t="s">
        <v>1356</v>
      </c>
      <c r="J290" s="255">
        <v>13768380707</v>
      </c>
      <c r="K290" s="255" t="s">
        <v>27</v>
      </c>
      <c r="L290" s="260">
        <v>44331</v>
      </c>
      <c r="M290" s="255" t="s">
        <v>28</v>
      </c>
      <c r="N290" s="255" t="s">
        <v>27</v>
      </c>
      <c r="O290" s="260">
        <v>44365</v>
      </c>
      <c r="P290" s="255" t="s">
        <v>28</v>
      </c>
      <c r="Q290" s="255" t="s">
        <v>30</v>
      </c>
      <c r="R290" s="255"/>
      <c r="S290" s="255"/>
      <c r="T290" s="265" t="str">
        <f t="array" ref="T290">VLOOKUP(D290&amp;E290,IF({1,0},'2021春'!$C$3:$C$4485&amp;'2021春'!$D$3:$D$4485,'2021春'!$H$3:$H$4485),2,0)</f>
        <v>45273120030106031X</v>
      </c>
    </row>
    <row r="291" spans="1:20">
      <c r="A291" s="255">
        <v>288</v>
      </c>
      <c r="B291" s="255" t="s">
        <v>1357</v>
      </c>
      <c r="C291" s="255" t="s">
        <v>21</v>
      </c>
      <c r="D291" s="255" t="s">
        <v>204</v>
      </c>
      <c r="E291" s="255" t="s">
        <v>1358</v>
      </c>
      <c r="F291" s="255" t="s">
        <v>24</v>
      </c>
      <c r="G291" s="255">
        <v>18</v>
      </c>
      <c r="H291" s="255" t="s">
        <v>1359</v>
      </c>
      <c r="I291" s="255" t="s">
        <v>1360</v>
      </c>
      <c r="J291" s="255">
        <v>15949326211</v>
      </c>
      <c r="K291" s="255" t="s">
        <v>27</v>
      </c>
      <c r="L291" s="260">
        <v>44416</v>
      </c>
      <c r="M291" s="255" t="s">
        <v>28</v>
      </c>
      <c r="N291" s="255" t="s">
        <v>30</v>
      </c>
      <c r="O291" s="260"/>
      <c r="P291" s="255"/>
      <c r="Q291" s="255" t="s">
        <v>30</v>
      </c>
      <c r="R291" s="255"/>
      <c r="S291" s="255"/>
      <c r="T291" s="265" t="str">
        <f t="array" ref="T291">VLOOKUP(D291&amp;E291,IF({1,0},'2021春'!$C$3:$C$4485&amp;'2021春'!$D$3:$D$4485,'2021春'!$H$3:$H$4485),2,0)</f>
        <v>452731200301135430</v>
      </c>
    </row>
    <row r="292" spans="1:20">
      <c r="A292" s="255">
        <v>289</v>
      </c>
      <c r="B292" s="255" t="s">
        <v>1361</v>
      </c>
      <c r="C292" s="255" t="s">
        <v>21</v>
      </c>
      <c r="D292" s="255" t="s">
        <v>204</v>
      </c>
      <c r="E292" s="255" t="s">
        <v>1362</v>
      </c>
      <c r="F292" s="255" t="s">
        <v>24</v>
      </c>
      <c r="G292" s="255">
        <v>18</v>
      </c>
      <c r="H292" s="255" t="s">
        <v>1363</v>
      </c>
      <c r="I292" s="255" t="s">
        <v>1364</v>
      </c>
      <c r="J292" s="255">
        <v>18776872250</v>
      </c>
      <c r="K292" s="255" t="s">
        <v>27</v>
      </c>
      <c r="L292" s="260">
        <v>44341</v>
      </c>
      <c r="M292" s="255" t="s">
        <v>28</v>
      </c>
      <c r="N292" s="255" t="s">
        <v>27</v>
      </c>
      <c r="O292" s="260">
        <v>44366</v>
      </c>
      <c r="P292" s="255" t="s">
        <v>28</v>
      </c>
      <c r="Q292" s="255" t="s">
        <v>30</v>
      </c>
      <c r="R292" s="255"/>
      <c r="S292" s="255"/>
      <c r="T292" s="265" t="str">
        <f t="array" ref="T292">VLOOKUP(D292&amp;E292,IF({1,0},'2021春'!$C$3:$C$4485&amp;'2021春'!$D$3:$D$4485,'2021春'!$H$3:$H$4485),2,0)</f>
        <v>452731200210055718</v>
      </c>
    </row>
    <row r="293" spans="1:20">
      <c r="A293" s="255">
        <v>290</v>
      </c>
      <c r="B293" s="255" t="s">
        <v>1365</v>
      </c>
      <c r="C293" s="255" t="s">
        <v>21</v>
      </c>
      <c r="D293" s="255" t="s">
        <v>204</v>
      </c>
      <c r="E293" s="255" t="s">
        <v>1366</v>
      </c>
      <c r="F293" s="255" t="s">
        <v>24</v>
      </c>
      <c r="G293" s="255">
        <v>18</v>
      </c>
      <c r="H293" s="255" t="s">
        <v>1367</v>
      </c>
      <c r="I293" s="255" t="s">
        <v>1368</v>
      </c>
      <c r="J293" s="255">
        <v>15078638565</v>
      </c>
      <c r="K293" s="255" t="s">
        <v>27</v>
      </c>
      <c r="L293" s="260">
        <v>44398</v>
      </c>
      <c r="M293" s="255" t="s">
        <v>28</v>
      </c>
      <c r="N293" s="255" t="s">
        <v>30</v>
      </c>
      <c r="O293" s="260"/>
      <c r="P293" s="255"/>
      <c r="Q293" s="255" t="s">
        <v>30</v>
      </c>
      <c r="R293" s="255"/>
      <c r="S293" s="255"/>
      <c r="T293" s="265" t="str">
        <f t="array" ref="T293">VLOOKUP(D293&amp;E293,IF({1,0},'2021春'!$C$3:$C$4485&amp;'2021春'!$D$3:$D$4485,'2021春'!$H$3:$H$4485),2,0)</f>
        <v>451229200307204214</v>
      </c>
    </row>
    <row r="294" spans="1:20">
      <c r="A294" s="255">
        <v>291</v>
      </c>
      <c r="B294" s="255" t="s">
        <v>1369</v>
      </c>
      <c r="C294" s="255" t="s">
        <v>21</v>
      </c>
      <c r="D294" s="255" t="s">
        <v>204</v>
      </c>
      <c r="E294" s="255" t="s">
        <v>1370</v>
      </c>
      <c r="F294" s="255" t="s">
        <v>24</v>
      </c>
      <c r="G294" s="255">
        <v>19</v>
      </c>
      <c r="H294" s="255" t="s">
        <v>1371</v>
      </c>
      <c r="I294" s="255" t="s">
        <v>1372</v>
      </c>
      <c r="J294" s="255">
        <v>18077893634</v>
      </c>
      <c r="K294" s="255" t="s">
        <v>27</v>
      </c>
      <c r="L294" s="260">
        <v>44331</v>
      </c>
      <c r="M294" s="255" t="s">
        <v>28</v>
      </c>
      <c r="N294" s="255" t="s">
        <v>27</v>
      </c>
      <c r="O294" s="260">
        <v>44362</v>
      </c>
      <c r="P294" s="255" t="s">
        <v>54</v>
      </c>
      <c r="Q294" s="255" t="s">
        <v>30</v>
      </c>
      <c r="R294" s="255"/>
      <c r="S294" s="255"/>
      <c r="T294" s="265" t="str">
        <f t="array" ref="T294">VLOOKUP(D294&amp;E294,IF({1,0},'2021春'!$C$3:$C$4485&amp;'2021春'!$D$3:$D$4485,'2021春'!$H$3:$H$4485),2,0)</f>
        <v>451229200204262112</v>
      </c>
    </row>
    <row r="295" spans="1:20">
      <c r="A295" s="255">
        <v>292</v>
      </c>
      <c r="B295" s="255" t="s">
        <v>1373</v>
      </c>
      <c r="C295" s="255" t="s">
        <v>21</v>
      </c>
      <c r="D295" s="255" t="s">
        <v>204</v>
      </c>
      <c r="E295" s="255" t="s">
        <v>1374</v>
      </c>
      <c r="F295" s="255" t="s">
        <v>24</v>
      </c>
      <c r="G295" s="255">
        <v>19</v>
      </c>
      <c r="H295" s="255" t="s">
        <v>1375</v>
      </c>
      <c r="I295" s="255" t="s">
        <v>1376</v>
      </c>
      <c r="J295" s="255">
        <v>18978760953</v>
      </c>
      <c r="K295" s="255" t="s">
        <v>27</v>
      </c>
      <c r="L295" s="260">
        <v>44349</v>
      </c>
      <c r="M295" s="255" t="s">
        <v>1273</v>
      </c>
      <c r="N295" s="255" t="s">
        <v>27</v>
      </c>
      <c r="O295" s="260">
        <v>44379</v>
      </c>
      <c r="P295" s="255" t="s">
        <v>1273</v>
      </c>
      <c r="Q295" s="255" t="s">
        <v>30</v>
      </c>
      <c r="R295" s="255"/>
      <c r="S295" s="255"/>
      <c r="T295" s="265" t="str">
        <f t="array" ref="T295">VLOOKUP(D295&amp;E295,IF({1,0},'2021春'!$C$3:$C$4485&amp;'2021春'!$D$3:$D$4485,'2021春'!$H$3:$H$4485),2,0)</f>
        <v>45273120011006211X</v>
      </c>
    </row>
    <row r="296" spans="1:20">
      <c r="A296" s="255">
        <v>293</v>
      </c>
      <c r="B296" s="255" t="s">
        <v>1377</v>
      </c>
      <c r="C296" s="255" t="s">
        <v>21</v>
      </c>
      <c r="D296" s="255" t="s">
        <v>204</v>
      </c>
      <c r="E296" s="255" t="s">
        <v>1378</v>
      </c>
      <c r="F296" s="255" t="s">
        <v>24</v>
      </c>
      <c r="G296" s="255">
        <v>18</v>
      </c>
      <c r="H296" s="255" t="s">
        <v>1379</v>
      </c>
      <c r="I296" s="255" t="s">
        <v>224</v>
      </c>
      <c r="J296" s="255">
        <v>17776575053</v>
      </c>
      <c r="K296" s="255" t="s">
        <v>27</v>
      </c>
      <c r="L296" s="260">
        <v>44377</v>
      </c>
      <c r="M296" s="255"/>
      <c r="N296" s="255" t="s">
        <v>27</v>
      </c>
      <c r="O296" s="260">
        <v>44405</v>
      </c>
      <c r="P296" s="255"/>
      <c r="Q296" s="255" t="s">
        <v>30</v>
      </c>
      <c r="R296" s="255" t="s">
        <v>1380</v>
      </c>
      <c r="S296" s="255"/>
      <c r="T296" s="265" t="str">
        <f t="array" ref="T296">VLOOKUP(D296&amp;E296,IF({1,0},'2021春'!$C$3:$C$4485&amp;'2021春'!$D$3:$D$4485,'2021春'!$H$3:$H$4485),2,0)</f>
        <v>452731200301121215</v>
      </c>
    </row>
    <row r="297" spans="1:20">
      <c r="A297" s="255">
        <v>294</v>
      </c>
      <c r="B297" s="255" t="s">
        <v>1381</v>
      </c>
      <c r="C297" s="255" t="s">
        <v>21</v>
      </c>
      <c r="D297" s="255" t="s">
        <v>204</v>
      </c>
      <c r="E297" s="255" t="s">
        <v>1382</v>
      </c>
      <c r="F297" s="255" t="s">
        <v>143</v>
      </c>
      <c r="G297" s="255">
        <v>17</v>
      </c>
      <c r="H297" s="255" t="s">
        <v>1383</v>
      </c>
      <c r="I297" s="255" t="s">
        <v>1384</v>
      </c>
      <c r="J297" s="255">
        <v>18877842250</v>
      </c>
      <c r="K297" s="255" t="s">
        <v>27</v>
      </c>
      <c r="L297" s="260">
        <v>44395</v>
      </c>
      <c r="M297" s="255" t="s">
        <v>28</v>
      </c>
      <c r="N297" s="255" t="s">
        <v>30</v>
      </c>
      <c r="O297" s="260"/>
      <c r="P297" s="255"/>
      <c r="Q297" s="255" t="s">
        <v>30</v>
      </c>
      <c r="R297" s="255"/>
      <c r="S297" s="255"/>
      <c r="T297" s="265" t="str">
        <f t="array" ref="T297">VLOOKUP(D297&amp;E297,IF({1,0},'2021春'!$C$3:$C$4485&amp;'2021春'!$D$3:$D$4485,'2021春'!$H$3:$H$4485),2,0)</f>
        <v>451229200309160622</v>
      </c>
    </row>
    <row r="298" spans="1:20">
      <c r="A298" s="255">
        <v>295</v>
      </c>
      <c r="B298" s="255" t="s">
        <v>1385</v>
      </c>
      <c r="C298" s="255" t="s">
        <v>21</v>
      </c>
      <c r="D298" s="255" t="s">
        <v>204</v>
      </c>
      <c r="E298" s="255" t="s">
        <v>1386</v>
      </c>
      <c r="F298" s="255" t="s">
        <v>24</v>
      </c>
      <c r="G298" s="255">
        <v>18</v>
      </c>
      <c r="H298" s="255" t="s">
        <v>1387</v>
      </c>
      <c r="I298" s="255" t="s">
        <v>1388</v>
      </c>
      <c r="J298" s="255">
        <v>18276682912</v>
      </c>
      <c r="K298" s="255" t="s">
        <v>27</v>
      </c>
      <c r="L298" s="260">
        <v>44412</v>
      </c>
      <c r="M298" s="255" t="s">
        <v>98</v>
      </c>
      <c r="N298" s="255" t="s">
        <v>30</v>
      </c>
      <c r="O298" s="260"/>
      <c r="P298" s="255"/>
      <c r="Q298" s="255" t="s">
        <v>30</v>
      </c>
      <c r="R298" s="255"/>
      <c r="S298" s="255"/>
      <c r="T298" s="265" t="str">
        <f t="array" ref="T298">VLOOKUP(D298&amp;E298,IF({1,0},'2021春'!$C$3:$C$4485&amp;'2021春'!$D$3:$D$4485,'2021春'!$H$3:$H$4485),2,0)</f>
        <v>451229200306071210</v>
      </c>
    </row>
    <row r="299" spans="1:20">
      <c r="A299" s="255">
        <v>296</v>
      </c>
      <c r="B299" s="255" t="s">
        <v>1389</v>
      </c>
      <c r="C299" s="255" t="s">
        <v>21</v>
      </c>
      <c r="D299" s="255" t="s">
        <v>204</v>
      </c>
      <c r="E299" s="255" t="s">
        <v>1390</v>
      </c>
      <c r="F299" s="255" t="s">
        <v>24</v>
      </c>
      <c r="G299" s="255">
        <v>18</v>
      </c>
      <c r="H299" s="255" t="s">
        <v>1391</v>
      </c>
      <c r="I299" s="255" t="s">
        <v>1392</v>
      </c>
      <c r="J299" s="255">
        <v>15078573518</v>
      </c>
      <c r="K299" s="255" t="s">
        <v>30</v>
      </c>
      <c r="L299" s="260"/>
      <c r="M299" s="255"/>
      <c r="N299" s="255" t="s">
        <v>30</v>
      </c>
      <c r="O299" s="260"/>
      <c r="P299" s="255"/>
      <c r="Q299" s="255" t="s">
        <v>30</v>
      </c>
      <c r="R299" s="255"/>
      <c r="S299" s="255" t="s">
        <v>1393</v>
      </c>
      <c r="T299" s="265" t="str">
        <f t="array" ref="T299">VLOOKUP(D299&amp;E299,IF({1,0},'2021春'!$C$3:$C$4485&amp;'2021春'!$D$3:$D$4485,'2021春'!$H$3:$H$4485),2,0)</f>
        <v>452731200212301214</v>
      </c>
    </row>
    <row r="300" spans="1:20">
      <c r="A300" s="255">
        <v>297</v>
      </c>
      <c r="B300" s="255" t="s">
        <v>1394</v>
      </c>
      <c r="C300" s="255" t="s">
        <v>21</v>
      </c>
      <c r="D300" s="255" t="s">
        <v>204</v>
      </c>
      <c r="E300" s="255" t="s">
        <v>1395</v>
      </c>
      <c r="F300" s="255" t="s">
        <v>143</v>
      </c>
      <c r="G300" s="255">
        <v>19</v>
      </c>
      <c r="H300" s="255" t="s">
        <v>1396</v>
      </c>
      <c r="I300" s="255" t="s">
        <v>1397</v>
      </c>
      <c r="J300" s="255">
        <v>13829970195</v>
      </c>
      <c r="K300" s="255" t="s">
        <v>27</v>
      </c>
      <c r="L300" s="260">
        <v>44331</v>
      </c>
      <c r="M300" s="255" t="s">
        <v>28</v>
      </c>
      <c r="N300" s="255" t="s">
        <v>27</v>
      </c>
      <c r="O300" s="260">
        <v>44371</v>
      </c>
      <c r="P300" s="255"/>
      <c r="Q300" s="255" t="s">
        <v>30</v>
      </c>
      <c r="R300" s="255"/>
      <c r="S300" s="255"/>
      <c r="T300" s="265" t="str">
        <f t="array" ref="T300">VLOOKUP(D300&amp;E300,IF({1,0},'2021春'!$C$3:$C$4485&amp;'2021春'!$D$3:$D$4485,'2021春'!$H$3:$H$4485),2,0)</f>
        <v>452731200111152424</v>
      </c>
    </row>
    <row r="301" spans="1:20">
      <c r="A301" s="255">
        <v>298</v>
      </c>
      <c r="B301" s="255" t="s">
        <v>1398</v>
      </c>
      <c r="C301" s="255" t="s">
        <v>21</v>
      </c>
      <c r="D301" s="255" t="s">
        <v>204</v>
      </c>
      <c r="E301" s="255" t="s">
        <v>1399</v>
      </c>
      <c r="F301" s="255" t="s">
        <v>24</v>
      </c>
      <c r="G301" s="255">
        <v>18</v>
      </c>
      <c r="H301" s="255" t="s">
        <v>1400</v>
      </c>
      <c r="I301" s="255" t="s">
        <v>1401</v>
      </c>
      <c r="J301" s="255">
        <v>13977891220</v>
      </c>
      <c r="K301" s="255" t="s">
        <v>27</v>
      </c>
      <c r="L301" s="260">
        <v>44331</v>
      </c>
      <c r="M301" s="255" t="s">
        <v>28</v>
      </c>
      <c r="N301" s="255" t="s">
        <v>27</v>
      </c>
      <c r="O301" s="260">
        <v>44366</v>
      </c>
      <c r="P301" s="255" t="s">
        <v>28</v>
      </c>
      <c r="Q301" s="255" t="s">
        <v>30</v>
      </c>
      <c r="R301" s="255"/>
      <c r="S301" s="255"/>
      <c r="T301" s="265" t="str">
        <f t="array" ref="T301">VLOOKUP(D301&amp;E301,IF({1,0},'2021春'!$C$3:$C$4485&amp;'2021春'!$D$3:$D$4485,'2021春'!$H$3:$H$4485),2,0)</f>
        <v>452731200301220918</v>
      </c>
    </row>
    <row r="302" spans="1:20">
      <c r="A302" s="255">
        <v>299</v>
      </c>
      <c r="B302" s="255" t="s">
        <v>1402</v>
      </c>
      <c r="C302" s="255" t="s">
        <v>21</v>
      </c>
      <c r="D302" s="255" t="s">
        <v>204</v>
      </c>
      <c r="E302" s="255" t="s">
        <v>1403</v>
      </c>
      <c r="F302" s="255" t="s">
        <v>24</v>
      </c>
      <c r="G302" s="255">
        <v>18</v>
      </c>
      <c r="H302" s="255" t="s">
        <v>1404</v>
      </c>
      <c r="I302" s="255" t="s">
        <v>1405</v>
      </c>
      <c r="J302" s="255">
        <v>15807784766</v>
      </c>
      <c r="K302" s="255" t="s">
        <v>27</v>
      </c>
      <c r="L302" s="260">
        <v>44338</v>
      </c>
      <c r="M302" s="255" t="s">
        <v>29</v>
      </c>
      <c r="N302" s="255" t="s">
        <v>27</v>
      </c>
      <c r="O302" s="260">
        <v>44367</v>
      </c>
      <c r="P302" s="255" t="s">
        <v>29</v>
      </c>
      <c r="Q302" s="255" t="s">
        <v>30</v>
      </c>
      <c r="R302" s="255"/>
      <c r="S302" s="255"/>
      <c r="T302" s="265" t="str">
        <f t="array" ref="T302">VLOOKUP(D302&amp;E302,IF({1,0},'2021春'!$C$3:$C$4485&amp;'2021春'!$D$3:$D$4485,'2021春'!$H$3:$H$4485),2,0)</f>
        <v>452731200212291212</v>
      </c>
    </row>
    <row r="303" spans="1:20">
      <c r="A303" s="255">
        <v>300</v>
      </c>
      <c r="B303" s="255" t="s">
        <v>1406</v>
      </c>
      <c r="C303" s="255" t="s">
        <v>21</v>
      </c>
      <c r="D303" s="255" t="s">
        <v>204</v>
      </c>
      <c r="E303" s="255" t="s">
        <v>1407</v>
      </c>
      <c r="F303" s="255" t="s">
        <v>24</v>
      </c>
      <c r="G303" s="255">
        <v>18</v>
      </c>
      <c r="H303" s="255" t="s">
        <v>1408</v>
      </c>
      <c r="I303" s="255" t="s">
        <v>1409</v>
      </c>
      <c r="J303" s="255">
        <v>18707781271</v>
      </c>
      <c r="K303" s="255" t="s">
        <v>27</v>
      </c>
      <c r="L303" s="260">
        <v>44331</v>
      </c>
      <c r="M303" s="255" t="s">
        <v>28</v>
      </c>
      <c r="N303" s="255" t="s">
        <v>27</v>
      </c>
      <c r="O303" s="260">
        <v>44365</v>
      </c>
      <c r="P303" s="255" t="s">
        <v>28</v>
      </c>
      <c r="Q303" s="255" t="s">
        <v>30</v>
      </c>
      <c r="R303" s="255" t="s">
        <v>1410</v>
      </c>
      <c r="S303" s="255"/>
      <c r="T303" s="265" t="str">
        <f t="array" ref="T303">VLOOKUP(D303&amp;E303,IF({1,0},'2021春'!$C$3:$C$4485&amp;'2021春'!$D$3:$D$4485,'2021春'!$H$3:$H$4485),2,0)</f>
        <v>452731200211281231</v>
      </c>
    </row>
    <row r="304" spans="1:20">
      <c r="A304" s="255">
        <v>301</v>
      </c>
      <c r="B304" s="255" t="s">
        <v>1411</v>
      </c>
      <c r="C304" s="255" t="s">
        <v>21</v>
      </c>
      <c r="D304" s="255" t="s">
        <v>204</v>
      </c>
      <c r="E304" s="255" t="s">
        <v>1412</v>
      </c>
      <c r="F304" s="255" t="s">
        <v>143</v>
      </c>
      <c r="G304" s="255">
        <v>18</v>
      </c>
      <c r="H304" s="255" t="s">
        <v>1413</v>
      </c>
      <c r="I304" s="255" t="s">
        <v>1414</v>
      </c>
      <c r="J304" s="255">
        <v>19977818767</v>
      </c>
      <c r="K304" s="255" t="s">
        <v>27</v>
      </c>
      <c r="L304" s="260">
        <v>44331</v>
      </c>
      <c r="M304" s="255" t="s">
        <v>28</v>
      </c>
      <c r="N304" s="255" t="s">
        <v>27</v>
      </c>
      <c r="O304" s="260">
        <v>44362</v>
      </c>
      <c r="P304" s="255" t="s">
        <v>54</v>
      </c>
      <c r="Q304" s="255" t="s">
        <v>30</v>
      </c>
      <c r="R304" s="255" t="s">
        <v>1415</v>
      </c>
      <c r="S304" s="255"/>
      <c r="T304" s="265" t="str">
        <f t="array" ref="T304">VLOOKUP(D304&amp;E304,IF({1,0},'2021春'!$C$3:$C$4485&amp;'2021春'!$D$3:$D$4485,'2021春'!$H$3:$H$4485),2,0)</f>
        <v>452731200211030627</v>
      </c>
    </row>
    <row r="305" spans="1:20">
      <c r="A305" s="255">
        <v>302</v>
      </c>
      <c r="B305" s="255" t="s">
        <v>1416</v>
      </c>
      <c r="C305" s="255" t="s">
        <v>21</v>
      </c>
      <c r="D305" s="255" t="s">
        <v>204</v>
      </c>
      <c r="E305" s="255" t="s">
        <v>1417</v>
      </c>
      <c r="F305" s="255" t="s">
        <v>143</v>
      </c>
      <c r="G305" s="255">
        <v>17</v>
      </c>
      <c r="H305" s="255" t="s">
        <v>1418</v>
      </c>
      <c r="I305" s="255" t="s">
        <v>1419</v>
      </c>
      <c r="J305" s="255">
        <v>15177890609</v>
      </c>
      <c r="K305" s="255" t="s">
        <v>27</v>
      </c>
      <c r="L305" s="260">
        <v>44421</v>
      </c>
      <c r="M305" s="255" t="s">
        <v>29</v>
      </c>
      <c r="N305" s="255" t="s">
        <v>30</v>
      </c>
      <c r="O305" s="260"/>
      <c r="P305" s="255"/>
      <c r="Q305" s="255" t="s">
        <v>30</v>
      </c>
      <c r="R305" s="255"/>
      <c r="S305" s="255"/>
      <c r="T305" s="265" t="str">
        <f t="array" ref="T305">VLOOKUP(D305&amp;E305,IF({1,0},'2021春'!$C$3:$C$4485&amp;'2021春'!$D$3:$D$4485,'2021春'!$H$3:$H$4485),2,0)</f>
        <v>452731200403055423</v>
      </c>
    </row>
    <row r="306" spans="1:20">
      <c r="A306" s="255">
        <v>303</v>
      </c>
      <c r="B306" s="255" t="s">
        <v>1420</v>
      </c>
      <c r="C306" s="255" t="s">
        <v>21</v>
      </c>
      <c r="D306" s="255" t="s">
        <v>204</v>
      </c>
      <c r="E306" s="255" t="s">
        <v>1421</v>
      </c>
      <c r="F306" s="255" t="s">
        <v>24</v>
      </c>
      <c r="G306" s="255">
        <v>18</v>
      </c>
      <c r="H306" s="255" t="s">
        <v>1422</v>
      </c>
      <c r="I306" s="255" t="s">
        <v>1423</v>
      </c>
      <c r="J306" s="255">
        <v>18378864191</v>
      </c>
      <c r="K306" s="255" t="s">
        <v>27</v>
      </c>
      <c r="L306" s="260">
        <v>44396</v>
      </c>
      <c r="M306" s="255"/>
      <c r="N306" s="255" t="s">
        <v>30</v>
      </c>
      <c r="O306" s="260"/>
      <c r="P306" s="255"/>
      <c r="Q306" s="255" t="s">
        <v>30</v>
      </c>
      <c r="R306" s="255" t="s">
        <v>1424</v>
      </c>
      <c r="S306" s="255"/>
      <c r="T306" s="265" t="str">
        <f t="array" ref="T306">VLOOKUP(D306&amp;E306,IF({1,0},'2021春'!$C$3:$C$4485&amp;'2021春'!$D$3:$D$4485,'2021春'!$H$3:$H$4485),2,0)</f>
        <v>452731200307080311</v>
      </c>
    </row>
    <row r="307" spans="1:20">
      <c r="A307" s="255">
        <v>304</v>
      </c>
      <c r="B307" s="255" t="s">
        <v>1425</v>
      </c>
      <c r="C307" s="255" t="s">
        <v>21</v>
      </c>
      <c r="D307" s="255" t="s">
        <v>204</v>
      </c>
      <c r="E307" s="255" t="s">
        <v>1426</v>
      </c>
      <c r="F307" s="255" t="s">
        <v>24</v>
      </c>
      <c r="G307" s="255">
        <v>19</v>
      </c>
      <c r="H307" s="255" t="s">
        <v>1427</v>
      </c>
      <c r="I307" s="255" t="s">
        <v>1428</v>
      </c>
      <c r="J307" s="255">
        <v>13878522558</v>
      </c>
      <c r="K307" s="255" t="s">
        <v>27</v>
      </c>
      <c r="L307" s="260">
        <v>44331</v>
      </c>
      <c r="M307" s="255" t="s">
        <v>28</v>
      </c>
      <c r="N307" s="255" t="s">
        <v>27</v>
      </c>
      <c r="O307" s="260">
        <v>44367</v>
      </c>
      <c r="P307" s="255" t="s">
        <v>28</v>
      </c>
      <c r="Q307" s="255" t="s">
        <v>30</v>
      </c>
      <c r="R307" s="255"/>
      <c r="S307" s="255"/>
      <c r="T307" s="265" t="str">
        <f t="array" ref="T307">VLOOKUP(D307&amp;E307,IF({1,0},'2021春'!$C$3:$C$4485&amp;'2021春'!$D$3:$D$4485,'2021春'!$H$3:$H$4485),2,0)</f>
        <v>452731200205240310</v>
      </c>
    </row>
    <row r="308" spans="1:20">
      <c r="A308" s="255">
        <v>305</v>
      </c>
      <c r="B308" s="255" t="s">
        <v>1429</v>
      </c>
      <c r="C308" s="255" t="s">
        <v>21</v>
      </c>
      <c r="D308" s="255" t="s">
        <v>204</v>
      </c>
      <c r="E308" s="255" t="s">
        <v>1430</v>
      </c>
      <c r="F308" s="255" t="s">
        <v>24</v>
      </c>
      <c r="G308" s="255">
        <v>20</v>
      </c>
      <c r="H308" s="255" t="s">
        <v>562</v>
      </c>
      <c r="I308" s="255" t="s">
        <v>563</v>
      </c>
      <c r="J308" s="255">
        <v>18934965911</v>
      </c>
      <c r="K308" s="255" t="s">
        <v>27</v>
      </c>
      <c r="L308" s="260">
        <v>44331</v>
      </c>
      <c r="M308" s="255" t="s">
        <v>28</v>
      </c>
      <c r="N308" s="255" t="s">
        <v>27</v>
      </c>
      <c r="O308" s="260">
        <v>44364</v>
      </c>
      <c r="P308" s="255" t="s">
        <v>29</v>
      </c>
      <c r="Q308" s="255" t="s">
        <v>30</v>
      </c>
      <c r="R308" s="255" t="s">
        <v>1431</v>
      </c>
      <c r="S308" s="255"/>
      <c r="T308" s="265" t="str">
        <f t="array" ref="T308">VLOOKUP(D308&amp;E308,IF({1,0},'2021春'!$C$3:$C$4485&amp;'2021春'!$D$3:$D$4485,'2021春'!$H$3:$H$4485),2,0)</f>
        <v>452731200008154835</v>
      </c>
    </row>
    <row r="309" spans="1:20">
      <c r="A309" s="255">
        <v>306</v>
      </c>
      <c r="B309" s="255" t="s">
        <v>1432</v>
      </c>
      <c r="C309" s="255" t="s">
        <v>21</v>
      </c>
      <c r="D309" s="255" t="s">
        <v>204</v>
      </c>
      <c r="E309" s="255" t="s">
        <v>1433</v>
      </c>
      <c r="F309" s="255" t="s">
        <v>24</v>
      </c>
      <c r="G309" s="255">
        <v>18</v>
      </c>
      <c r="H309" s="255" t="s">
        <v>1434</v>
      </c>
      <c r="I309" s="255" t="s">
        <v>1435</v>
      </c>
      <c r="J309" s="255">
        <v>15875007836</v>
      </c>
      <c r="K309" s="255" t="s">
        <v>27</v>
      </c>
      <c r="L309" s="260">
        <v>44331</v>
      </c>
      <c r="M309" s="255" t="s">
        <v>28</v>
      </c>
      <c r="N309" s="255" t="s">
        <v>27</v>
      </c>
      <c r="O309" s="260">
        <v>44366</v>
      </c>
      <c r="P309" s="255" t="s">
        <v>29</v>
      </c>
      <c r="Q309" s="255" t="s">
        <v>30</v>
      </c>
      <c r="R309" s="255"/>
      <c r="S309" s="255"/>
      <c r="T309" s="265" t="str">
        <f t="array" ref="T309">VLOOKUP(D309&amp;E309,IF({1,0},'2021春'!$C$3:$C$4485&amp;'2021春'!$D$3:$D$4485,'2021春'!$H$3:$H$4485),2,0)</f>
        <v>451229200301090017</v>
      </c>
    </row>
    <row r="310" spans="1:20">
      <c r="A310" s="255">
        <v>307</v>
      </c>
      <c r="B310" s="255" t="s">
        <v>1436</v>
      </c>
      <c r="C310" s="255" t="s">
        <v>21</v>
      </c>
      <c r="D310" s="255" t="s">
        <v>204</v>
      </c>
      <c r="E310" s="255" t="s">
        <v>1437</v>
      </c>
      <c r="F310" s="255" t="s">
        <v>24</v>
      </c>
      <c r="G310" s="255">
        <v>18</v>
      </c>
      <c r="H310" s="255" t="s">
        <v>490</v>
      </c>
      <c r="I310" s="255" t="s">
        <v>1438</v>
      </c>
      <c r="J310" s="255">
        <v>18877842836</v>
      </c>
      <c r="K310" s="255" t="s">
        <v>27</v>
      </c>
      <c r="L310" s="260">
        <v>44377</v>
      </c>
      <c r="M310" s="255" t="s">
        <v>139</v>
      </c>
      <c r="N310" s="255" t="s">
        <v>27</v>
      </c>
      <c r="O310" s="260">
        <v>44399</v>
      </c>
      <c r="P310" s="255" t="s">
        <v>139</v>
      </c>
      <c r="Q310" s="255" t="s">
        <v>30</v>
      </c>
      <c r="R310" s="255"/>
      <c r="S310" s="255"/>
      <c r="T310" s="265" t="str">
        <f t="array" ref="T310">VLOOKUP(D310&amp;E310,IF({1,0},'2021春'!$C$3:$C$4485&amp;'2021春'!$D$3:$D$4485,'2021春'!$H$3:$H$4485),2,0)</f>
        <v>452731200306063616</v>
      </c>
    </row>
    <row r="311" spans="1:20">
      <c r="A311" s="255">
        <v>308</v>
      </c>
      <c r="B311" s="255" t="s">
        <v>1439</v>
      </c>
      <c r="C311" s="255" t="s">
        <v>21</v>
      </c>
      <c r="D311" s="255" t="s">
        <v>204</v>
      </c>
      <c r="E311" s="255" t="s">
        <v>1440</v>
      </c>
      <c r="F311" s="255" t="s">
        <v>24</v>
      </c>
      <c r="G311" s="255">
        <v>19</v>
      </c>
      <c r="H311" s="255" t="s">
        <v>490</v>
      </c>
      <c r="I311" s="255" t="s">
        <v>1441</v>
      </c>
      <c r="J311" s="255">
        <v>15296077342</v>
      </c>
      <c r="K311" s="255" t="s">
        <v>27</v>
      </c>
      <c r="L311" s="260">
        <v>44331</v>
      </c>
      <c r="M311" s="255" t="s">
        <v>28</v>
      </c>
      <c r="N311" s="255" t="s">
        <v>27</v>
      </c>
      <c r="O311" s="260">
        <v>44374</v>
      </c>
      <c r="P311" s="255"/>
      <c r="Q311" s="255" t="s">
        <v>30</v>
      </c>
      <c r="R311" s="255"/>
      <c r="S311" s="255"/>
      <c r="T311" s="265" t="str">
        <f t="array" ref="T311">VLOOKUP(D311&amp;E311,IF({1,0},'2021春'!$C$3:$C$4485&amp;'2021春'!$D$3:$D$4485,'2021春'!$H$3:$H$4485),2,0)</f>
        <v>452731200112163619</v>
      </c>
    </row>
    <row r="312" spans="1:20">
      <c r="A312" s="255">
        <v>309</v>
      </c>
      <c r="B312" s="255" t="s">
        <v>1442</v>
      </c>
      <c r="C312" s="255" t="s">
        <v>21</v>
      </c>
      <c r="D312" s="255" t="s">
        <v>204</v>
      </c>
      <c r="E312" s="255" t="s">
        <v>1443</v>
      </c>
      <c r="F312" s="255" t="s">
        <v>143</v>
      </c>
      <c r="G312" s="255">
        <v>18</v>
      </c>
      <c r="H312" s="255" t="s">
        <v>1444</v>
      </c>
      <c r="I312" s="255" t="s">
        <v>1445</v>
      </c>
      <c r="J312" s="255">
        <v>19977870923</v>
      </c>
      <c r="K312" s="255" t="s">
        <v>27</v>
      </c>
      <c r="L312" s="260">
        <v>44331</v>
      </c>
      <c r="M312" s="255" t="s">
        <v>28</v>
      </c>
      <c r="N312" s="255" t="s">
        <v>27</v>
      </c>
      <c r="O312" s="260">
        <v>44357</v>
      </c>
      <c r="P312" s="255" t="s">
        <v>28</v>
      </c>
      <c r="Q312" s="255" t="s">
        <v>30</v>
      </c>
      <c r="R312" s="255"/>
      <c r="S312" s="255"/>
      <c r="T312" s="265" t="str">
        <f t="array" ref="T312">VLOOKUP(D312&amp;E312,IF({1,0},'2021春'!$C$3:$C$4485&amp;'2021春'!$D$3:$D$4485,'2021春'!$H$3:$H$4485),2,0)</f>
        <v>451229200209123920</v>
      </c>
    </row>
    <row r="313" spans="1:20">
      <c r="A313" s="255">
        <v>310</v>
      </c>
      <c r="B313" s="255" t="s">
        <v>1446</v>
      </c>
      <c r="C313" s="255" t="s">
        <v>21</v>
      </c>
      <c r="D313" s="255" t="s">
        <v>204</v>
      </c>
      <c r="E313" s="255" t="s">
        <v>1447</v>
      </c>
      <c r="F313" s="255" t="s">
        <v>24</v>
      </c>
      <c r="G313" s="255">
        <v>18</v>
      </c>
      <c r="H313" s="255" t="s">
        <v>1448</v>
      </c>
      <c r="I313" s="255" t="s">
        <v>1449</v>
      </c>
      <c r="J313" s="255">
        <v>18820182819</v>
      </c>
      <c r="K313" s="255" t="s">
        <v>27</v>
      </c>
      <c r="L313" s="260">
        <v>44345</v>
      </c>
      <c r="M313" s="255" t="s">
        <v>28</v>
      </c>
      <c r="N313" s="255" t="s">
        <v>27</v>
      </c>
      <c r="O313" s="260">
        <v>44371</v>
      </c>
      <c r="P313" s="255" t="s">
        <v>28</v>
      </c>
      <c r="Q313" s="255" t="s">
        <v>30</v>
      </c>
      <c r="R313" s="255"/>
      <c r="S313" s="255"/>
      <c r="T313" s="265" t="str">
        <f t="array" ref="T313">VLOOKUP(D313&amp;E313,IF({1,0},'2021春'!$C$3:$C$4485&amp;'2021春'!$D$3:$D$4485,'2021春'!$H$3:$H$4485),2,0)</f>
        <v>452731200211260318</v>
      </c>
    </row>
    <row r="314" spans="1:20">
      <c r="A314" s="255">
        <v>311</v>
      </c>
      <c r="B314" s="255" t="s">
        <v>1450</v>
      </c>
      <c r="C314" s="255" t="s">
        <v>21</v>
      </c>
      <c r="D314" s="255" t="s">
        <v>204</v>
      </c>
      <c r="E314" s="255" t="s">
        <v>1451</v>
      </c>
      <c r="F314" s="255" t="s">
        <v>24</v>
      </c>
      <c r="G314" s="255">
        <v>18</v>
      </c>
      <c r="H314" s="255" t="s">
        <v>1452</v>
      </c>
      <c r="I314" s="255" t="s">
        <v>1453</v>
      </c>
      <c r="J314" s="255">
        <v>15277783882</v>
      </c>
      <c r="K314" s="255" t="s">
        <v>27</v>
      </c>
      <c r="L314" s="260">
        <v>44331</v>
      </c>
      <c r="M314" s="255" t="s">
        <v>28</v>
      </c>
      <c r="N314" s="255" t="s">
        <v>27</v>
      </c>
      <c r="O314" s="260">
        <v>44367</v>
      </c>
      <c r="P314" s="255" t="s">
        <v>28</v>
      </c>
      <c r="Q314" s="255" t="s">
        <v>30</v>
      </c>
      <c r="R314" s="255"/>
      <c r="S314" s="255"/>
      <c r="T314" s="265" t="str">
        <f t="array" ref="T314">VLOOKUP(D314&amp;E314,IF({1,0},'2021春'!$C$3:$C$4485&amp;'2021春'!$D$3:$D$4485,'2021春'!$H$3:$H$4485),2,0)</f>
        <v>452731200209180618</v>
      </c>
    </row>
    <row r="315" spans="1:20">
      <c r="A315" s="255">
        <v>312</v>
      </c>
      <c r="B315" s="255" t="s">
        <v>1454</v>
      </c>
      <c r="C315" s="255" t="s">
        <v>21</v>
      </c>
      <c r="D315" s="255" t="s">
        <v>204</v>
      </c>
      <c r="E315" s="255" t="s">
        <v>1455</v>
      </c>
      <c r="F315" s="255" t="s">
        <v>24</v>
      </c>
      <c r="G315" s="255">
        <v>18</v>
      </c>
      <c r="H315" s="255" t="s">
        <v>1456</v>
      </c>
      <c r="I315" s="255" t="s">
        <v>1457</v>
      </c>
      <c r="J315" s="255">
        <v>13691172278</v>
      </c>
      <c r="K315" s="255" t="s">
        <v>27</v>
      </c>
      <c r="L315" s="260">
        <v>44416</v>
      </c>
      <c r="M315" s="255" t="s">
        <v>1352</v>
      </c>
      <c r="N315" s="255" t="s">
        <v>30</v>
      </c>
      <c r="O315" s="260"/>
      <c r="P315" s="255"/>
      <c r="Q315" s="255" t="s">
        <v>30</v>
      </c>
      <c r="R315" s="255"/>
      <c r="S315" s="255"/>
      <c r="T315" s="265" t="str">
        <f t="array" ref="T315">VLOOKUP(D315&amp;E315,IF({1,0},'2021春'!$C$3:$C$4485&amp;'2021春'!$D$3:$D$4485,'2021春'!$H$3:$H$4485),2,0)</f>
        <v>45273120020822181X</v>
      </c>
    </row>
    <row r="316" spans="1:20">
      <c r="A316" s="255">
        <v>313</v>
      </c>
      <c r="B316" s="255" t="s">
        <v>1458</v>
      </c>
      <c r="C316" s="255" t="s">
        <v>21</v>
      </c>
      <c r="D316" s="255" t="s">
        <v>204</v>
      </c>
      <c r="E316" s="255" t="s">
        <v>1459</v>
      </c>
      <c r="F316" s="255" t="s">
        <v>24</v>
      </c>
      <c r="G316" s="255">
        <v>19</v>
      </c>
      <c r="H316" s="255" t="s">
        <v>1460</v>
      </c>
      <c r="I316" s="255" t="s">
        <v>1461</v>
      </c>
      <c r="J316" s="255">
        <v>13707787404</v>
      </c>
      <c r="K316" s="255" t="s">
        <v>27</v>
      </c>
      <c r="L316" s="260">
        <v>44331</v>
      </c>
      <c r="M316" s="255" t="s">
        <v>28</v>
      </c>
      <c r="N316" s="255" t="s">
        <v>27</v>
      </c>
      <c r="O316" s="260">
        <v>44367</v>
      </c>
      <c r="P316" s="255" t="s">
        <v>29</v>
      </c>
      <c r="Q316" s="255" t="s">
        <v>30</v>
      </c>
      <c r="R316" s="255"/>
      <c r="S316" s="255"/>
      <c r="T316" s="265" t="str">
        <f t="array" ref="T316">VLOOKUP(D316&amp;E316,IF({1,0},'2021春'!$C$3:$C$4485&amp;'2021春'!$D$3:$D$4485,'2021春'!$H$3:$H$4485),2,0)</f>
        <v>452731200208081239</v>
      </c>
    </row>
    <row r="317" spans="1:20">
      <c r="A317" s="255">
        <v>314</v>
      </c>
      <c r="B317" s="255" t="s">
        <v>1462</v>
      </c>
      <c r="C317" s="255" t="s">
        <v>21</v>
      </c>
      <c r="D317" s="255" t="s">
        <v>204</v>
      </c>
      <c r="E317" s="255" t="s">
        <v>1463</v>
      </c>
      <c r="F317" s="255" t="s">
        <v>24</v>
      </c>
      <c r="G317" s="255">
        <v>18</v>
      </c>
      <c r="H317" s="255" t="s">
        <v>213</v>
      </c>
      <c r="I317" s="255" t="s">
        <v>1464</v>
      </c>
      <c r="J317" s="255">
        <v>13481867669</v>
      </c>
      <c r="K317" s="255" t="s">
        <v>27</v>
      </c>
      <c r="L317" s="260">
        <v>44331</v>
      </c>
      <c r="M317" s="255" t="s">
        <v>28</v>
      </c>
      <c r="N317" s="255" t="s">
        <v>27</v>
      </c>
      <c r="O317" s="260">
        <v>44371</v>
      </c>
      <c r="P317" s="255" t="s">
        <v>139</v>
      </c>
      <c r="Q317" s="255" t="s">
        <v>30</v>
      </c>
      <c r="R317" s="255"/>
      <c r="S317" s="255"/>
      <c r="T317" s="265" t="str">
        <f t="array" ref="T317">VLOOKUP(D317&amp;E317,IF({1,0},'2021春'!$C$3:$C$4485&amp;'2021春'!$D$3:$D$4485,'2021春'!$H$3:$H$4485),2,0)</f>
        <v>452731200303093617</v>
      </c>
    </row>
    <row r="318" spans="1:20">
      <c r="A318" s="255">
        <v>315</v>
      </c>
      <c r="B318" s="255" t="s">
        <v>1465</v>
      </c>
      <c r="C318" s="255" t="s">
        <v>21</v>
      </c>
      <c r="D318" s="255" t="s">
        <v>204</v>
      </c>
      <c r="E318" s="255" t="s">
        <v>1466</v>
      </c>
      <c r="F318" s="255" t="s">
        <v>24</v>
      </c>
      <c r="G318" s="255">
        <v>18</v>
      </c>
      <c r="H318" s="255" t="s">
        <v>1467</v>
      </c>
      <c r="I318" s="255" t="s">
        <v>1468</v>
      </c>
      <c r="J318" s="255">
        <v>13397886889</v>
      </c>
      <c r="K318" s="255" t="s">
        <v>27</v>
      </c>
      <c r="L318" s="260">
        <v>44386</v>
      </c>
      <c r="M318" s="255" t="s">
        <v>1352</v>
      </c>
      <c r="N318" s="255" t="s">
        <v>27</v>
      </c>
      <c r="O318" s="260">
        <v>44407</v>
      </c>
      <c r="P318" s="255" t="s">
        <v>1352</v>
      </c>
      <c r="Q318" s="255" t="s">
        <v>30</v>
      </c>
      <c r="R318" s="255"/>
      <c r="S318" s="255"/>
      <c r="T318" s="265" t="str">
        <f t="array" ref="T318">VLOOKUP(D318&amp;E318,IF({1,0},'2021春'!$C$3:$C$4485&amp;'2021春'!$D$3:$D$4485,'2021春'!$H$3:$H$4485),2,0)</f>
        <v>452731200306121812</v>
      </c>
    </row>
    <row r="319" spans="1:20">
      <c r="A319" s="255">
        <v>316</v>
      </c>
      <c r="B319" s="255" t="s">
        <v>1469</v>
      </c>
      <c r="C319" s="255" t="s">
        <v>21</v>
      </c>
      <c r="D319" s="255" t="s">
        <v>204</v>
      </c>
      <c r="E319" s="255" t="s">
        <v>1470</v>
      </c>
      <c r="F319" s="255" t="s">
        <v>24</v>
      </c>
      <c r="G319" s="255">
        <v>19</v>
      </c>
      <c r="H319" s="255" t="s">
        <v>1471</v>
      </c>
      <c r="I319" s="255" t="s">
        <v>1472</v>
      </c>
      <c r="J319" s="255">
        <v>17777939796</v>
      </c>
      <c r="K319" s="255" t="s">
        <v>27</v>
      </c>
      <c r="L319" s="260">
        <v>44331</v>
      </c>
      <c r="M319" s="255" t="s">
        <v>28</v>
      </c>
      <c r="N319" s="255" t="s">
        <v>27</v>
      </c>
      <c r="O319" s="260">
        <v>44367</v>
      </c>
      <c r="P319" s="255" t="s">
        <v>29</v>
      </c>
      <c r="Q319" s="255" t="s">
        <v>30</v>
      </c>
      <c r="R319" s="255"/>
      <c r="S319" s="255"/>
      <c r="T319" s="265" t="str">
        <f t="array" ref="T319">VLOOKUP(D319&amp;E319,IF({1,0},'2021春'!$C$3:$C$4485&amp;'2021春'!$D$3:$D$4485,'2021春'!$H$3:$H$4485),2,0)</f>
        <v>452730200208110814</v>
      </c>
    </row>
    <row r="320" spans="1:20">
      <c r="A320" s="255">
        <v>317</v>
      </c>
      <c r="B320" s="255" t="s">
        <v>1473</v>
      </c>
      <c r="C320" s="255" t="s">
        <v>21</v>
      </c>
      <c r="D320" s="255" t="s">
        <v>204</v>
      </c>
      <c r="E320" s="255" t="s">
        <v>1474</v>
      </c>
      <c r="F320" s="255" t="s">
        <v>24</v>
      </c>
      <c r="G320" s="255">
        <v>18</v>
      </c>
      <c r="H320" s="255" t="s">
        <v>1475</v>
      </c>
      <c r="I320" s="255" t="s">
        <v>1476</v>
      </c>
      <c r="J320" s="255">
        <v>18176138203</v>
      </c>
      <c r="K320" s="255" t="s">
        <v>27</v>
      </c>
      <c r="L320" s="260">
        <v>44396</v>
      </c>
      <c r="M320" s="255" t="s">
        <v>28</v>
      </c>
      <c r="N320" s="255" t="s">
        <v>30</v>
      </c>
      <c r="O320" s="260"/>
      <c r="P320" s="255"/>
      <c r="Q320" s="255" t="s">
        <v>30</v>
      </c>
      <c r="R320" s="255"/>
      <c r="S320" s="255"/>
      <c r="T320" s="265" t="str">
        <f t="array" ref="T320">VLOOKUP(D320&amp;E320,IF({1,0},'2021春'!$C$3:$C$4485&amp;'2021春'!$D$3:$D$4485,'2021春'!$H$3:$H$4485),2,0)</f>
        <v>451229200212234517</v>
      </c>
    </row>
    <row r="321" spans="1:20">
      <c r="A321" s="255">
        <v>318</v>
      </c>
      <c r="B321" s="255" t="s">
        <v>1477</v>
      </c>
      <c r="C321" s="255" t="s">
        <v>21</v>
      </c>
      <c r="D321" s="255" t="s">
        <v>204</v>
      </c>
      <c r="E321" s="255" t="s">
        <v>1478</v>
      </c>
      <c r="F321" s="255" t="s">
        <v>24</v>
      </c>
      <c r="G321" s="255">
        <v>18</v>
      </c>
      <c r="H321" s="255" t="s">
        <v>1479</v>
      </c>
      <c r="I321" s="255" t="s">
        <v>1480</v>
      </c>
      <c r="J321" s="255">
        <v>15177385908</v>
      </c>
      <c r="K321" s="255" t="s">
        <v>27</v>
      </c>
      <c r="L321" s="260">
        <v>44403</v>
      </c>
      <c r="M321" s="255" t="s">
        <v>28</v>
      </c>
      <c r="N321" s="255" t="s">
        <v>30</v>
      </c>
      <c r="O321" s="260"/>
      <c r="P321" s="255"/>
      <c r="Q321" s="255" t="s">
        <v>30</v>
      </c>
      <c r="R321" s="255"/>
      <c r="S321" s="255"/>
      <c r="T321" s="265" t="str">
        <f t="array" ref="T321">VLOOKUP(D321&amp;E321,IF({1,0},'2021春'!$C$3:$C$4485&amp;'2021春'!$D$3:$D$4485,'2021春'!$H$3:$H$4485),2,0)</f>
        <v>452731200301100393</v>
      </c>
    </row>
    <row r="322" spans="1:20">
      <c r="A322" s="255">
        <v>319</v>
      </c>
      <c r="B322" s="255" t="s">
        <v>1481</v>
      </c>
      <c r="C322" s="255" t="s">
        <v>21</v>
      </c>
      <c r="D322" s="255" t="s">
        <v>204</v>
      </c>
      <c r="E322" s="255" t="s">
        <v>1482</v>
      </c>
      <c r="F322" s="255" t="s">
        <v>24</v>
      </c>
      <c r="G322" s="255">
        <v>20</v>
      </c>
      <c r="H322" s="255" t="s">
        <v>1483</v>
      </c>
      <c r="I322" s="255" t="s">
        <v>1484</v>
      </c>
      <c r="J322" s="255">
        <v>13907884530</v>
      </c>
      <c r="K322" s="255" t="s">
        <v>27</v>
      </c>
      <c r="L322" s="260">
        <v>44338</v>
      </c>
      <c r="M322" s="255"/>
      <c r="N322" s="255" t="s">
        <v>27</v>
      </c>
      <c r="O322" s="260">
        <v>44362</v>
      </c>
      <c r="P322" s="255"/>
      <c r="Q322" s="255" t="s">
        <v>30</v>
      </c>
      <c r="R322" s="255"/>
      <c r="S322" s="255"/>
      <c r="T322" s="265" t="str">
        <f t="array" ref="T322">VLOOKUP(D322&amp;E322,IF({1,0},'2021春'!$C$3:$C$4485&amp;'2021春'!$D$3:$D$4485,'2021春'!$H$3:$H$4485),2,0)</f>
        <v>452731200103170913</v>
      </c>
    </row>
    <row r="323" spans="1:20">
      <c r="A323" s="255">
        <v>320</v>
      </c>
      <c r="B323" s="255" t="s">
        <v>1485</v>
      </c>
      <c r="C323" s="255" t="s">
        <v>21</v>
      </c>
      <c r="D323" s="255" t="s">
        <v>204</v>
      </c>
      <c r="E323" s="255" t="s">
        <v>1486</v>
      </c>
      <c r="F323" s="255" t="s">
        <v>24</v>
      </c>
      <c r="G323" s="255">
        <v>18</v>
      </c>
      <c r="H323" s="255" t="s">
        <v>1487</v>
      </c>
      <c r="I323" s="255" t="s">
        <v>1488</v>
      </c>
      <c r="J323" s="255">
        <v>15949304706</v>
      </c>
      <c r="K323" s="255" t="s">
        <v>27</v>
      </c>
      <c r="L323" s="260">
        <v>44331</v>
      </c>
      <c r="M323" s="255" t="s">
        <v>28</v>
      </c>
      <c r="N323" s="255" t="s">
        <v>27</v>
      </c>
      <c r="O323" s="260">
        <v>44412</v>
      </c>
      <c r="P323" s="255" t="s">
        <v>29</v>
      </c>
      <c r="Q323" s="255" t="s">
        <v>30</v>
      </c>
      <c r="R323" s="255"/>
      <c r="S323" s="255"/>
      <c r="T323" s="265" t="str">
        <f t="array" ref="T323">VLOOKUP(D323&amp;E323,IF({1,0},'2021春'!$C$3:$C$4485&amp;'2021春'!$D$3:$D$4485,'2021春'!$H$3:$H$4485),2,0)</f>
        <v>452731200211183914</v>
      </c>
    </row>
    <row r="324" spans="1:20">
      <c r="A324" s="255">
        <v>321</v>
      </c>
      <c r="B324" s="255" t="s">
        <v>1489</v>
      </c>
      <c r="C324" s="255" t="s">
        <v>21</v>
      </c>
      <c r="D324" s="255" t="s">
        <v>204</v>
      </c>
      <c r="E324" s="255" t="s">
        <v>1490</v>
      </c>
      <c r="F324" s="255" t="s">
        <v>24</v>
      </c>
      <c r="G324" s="255">
        <v>19</v>
      </c>
      <c r="H324" s="255" t="s">
        <v>1491</v>
      </c>
      <c r="I324" s="255" t="s">
        <v>1492</v>
      </c>
      <c r="J324" s="255">
        <v>18877843788</v>
      </c>
      <c r="K324" s="255" t="s">
        <v>27</v>
      </c>
      <c r="L324" s="260">
        <v>44345</v>
      </c>
      <c r="M324" s="255" t="s">
        <v>185</v>
      </c>
      <c r="N324" s="255" t="s">
        <v>27</v>
      </c>
      <c r="O324" s="260">
        <v>44367</v>
      </c>
      <c r="P324" s="255" t="s">
        <v>185</v>
      </c>
      <c r="Q324" s="255" t="s">
        <v>30</v>
      </c>
      <c r="R324" s="255"/>
      <c r="S324" s="255"/>
      <c r="T324" s="265" t="str">
        <f t="array" ref="T324">VLOOKUP(D324&amp;E324,IF({1,0},'2021春'!$C$3:$C$4485&amp;'2021春'!$D$3:$D$4485,'2021春'!$H$3:$H$4485),2,0)</f>
        <v>452730200202050857</v>
      </c>
    </row>
    <row r="325" spans="1:20">
      <c r="A325" s="255">
        <v>322</v>
      </c>
      <c r="B325" s="255" t="s">
        <v>1493</v>
      </c>
      <c r="C325" s="255" t="s">
        <v>21</v>
      </c>
      <c r="D325" s="255" t="s">
        <v>204</v>
      </c>
      <c r="E325" s="255" t="s">
        <v>1494</v>
      </c>
      <c r="F325" s="255" t="s">
        <v>24</v>
      </c>
      <c r="G325" s="255">
        <v>19</v>
      </c>
      <c r="H325" s="255" t="s">
        <v>1495</v>
      </c>
      <c r="I325" s="255" t="s">
        <v>1496</v>
      </c>
      <c r="J325" s="255">
        <v>13114783199</v>
      </c>
      <c r="K325" s="255" t="s">
        <v>27</v>
      </c>
      <c r="L325" s="260">
        <v>44383</v>
      </c>
      <c r="M325" s="255" t="s">
        <v>98</v>
      </c>
      <c r="N325" s="255" t="s">
        <v>27</v>
      </c>
      <c r="O325" s="260">
        <v>44404</v>
      </c>
      <c r="P325" s="255" t="s">
        <v>98</v>
      </c>
      <c r="Q325" s="255" t="s">
        <v>30</v>
      </c>
      <c r="R325" s="255"/>
      <c r="S325" s="255"/>
      <c r="T325" s="265" t="str">
        <f t="array" ref="T325">VLOOKUP(D325&amp;E325,IF({1,0},'2021春'!$C$3:$C$4485&amp;'2021春'!$D$3:$D$4485,'2021春'!$H$3:$H$4485),2,0)</f>
        <v>45273120020407121X</v>
      </c>
    </row>
    <row r="326" spans="1:20">
      <c r="A326" s="255">
        <v>323</v>
      </c>
      <c r="B326" s="255" t="s">
        <v>1497</v>
      </c>
      <c r="C326" s="255" t="s">
        <v>21</v>
      </c>
      <c r="D326" s="255" t="s">
        <v>204</v>
      </c>
      <c r="E326" s="255" t="s">
        <v>1498</v>
      </c>
      <c r="F326" s="255" t="s">
        <v>143</v>
      </c>
      <c r="G326" s="255">
        <v>17</v>
      </c>
      <c r="H326" s="255" t="s">
        <v>1499</v>
      </c>
      <c r="I326" s="255" t="s">
        <v>1500</v>
      </c>
      <c r="J326" s="255">
        <v>13481848127</v>
      </c>
      <c r="K326" s="255" t="s">
        <v>27</v>
      </c>
      <c r="L326" s="260">
        <v>44411</v>
      </c>
      <c r="M326" s="255" t="s">
        <v>98</v>
      </c>
      <c r="N326" s="255" t="s">
        <v>30</v>
      </c>
      <c r="O326" s="260"/>
      <c r="P326" s="255"/>
      <c r="Q326" s="255" t="s">
        <v>30</v>
      </c>
      <c r="R326" s="255"/>
      <c r="S326" s="255"/>
      <c r="T326" s="265" t="str">
        <f t="array" ref="T326">VLOOKUP(D326&amp;E326,IF({1,0},'2021春'!$C$3:$C$4485&amp;'2021春'!$D$3:$D$4485,'2021春'!$H$3:$H$4485),2,0)</f>
        <v>452731200312071225</v>
      </c>
    </row>
    <row r="327" spans="1:20">
      <c r="A327" s="255">
        <v>324</v>
      </c>
      <c r="B327" s="255" t="s">
        <v>1501</v>
      </c>
      <c r="C327" s="255" t="s">
        <v>21</v>
      </c>
      <c r="D327" s="255" t="s">
        <v>204</v>
      </c>
      <c r="E327" s="255" t="s">
        <v>1502</v>
      </c>
      <c r="F327" s="255" t="s">
        <v>24</v>
      </c>
      <c r="G327" s="255">
        <v>19</v>
      </c>
      <c r="H327" s="255" t="s">
        <v>1503</v>
      </c>
      <c r="I327" s="255" t="s">
        <v>1504</v>
      </c>
      <c r="J327" s="255">
        <v>15949327826</v>
      </c>
      <c r="K327" s="255" t="s">
        <v>27</v>
      </c>
      <c r="L327" s="260">
        <v>44331</v>
      </c>
      <c r="M327" s="255" t="s">
        <v>28</v>
      </c>
      <c r="N327" s="255" t="s">
        <v>27</v>
      </c>
      <c r="O327" s="260">
        <v>44365</v>
      </c>
      <c r="P327" s="255" t="s">
        <v>54</v>
      </c>
      <c r="Q327" s="255" t="s">
        <v>30</v>
      </c>
      <c r="R327" s="255"/>
      <c r="S327" s="255"/>
      <c r="T327" s="265" t="str">
        <f t="array" ref="T327">VLOOKUP(D327&amp;E327,IF({1,0},'2021春'!$C$3:$C$4485&amp;'2021春'!$D$3:$D$4485,'2021春'!$H$3:$H$4485),2,0)</f>
        <v>451229200207200312</v>
      </c>
    </row>
    <row r="328" spans="1:20">
      <c r="A328" s="255">
        <v>325</v>
      </c>
      <c r="B328" s="255" t="s">
        <v>1505</v>
      </c>
      <c r="C328" s="255" t="s">
        <v>21</v>
      </c>
      <c r="D328" s="255" t="s">
        <v>204</v>
      </c>
      <c r="E328" s="255" t="s">
        <v>1506</v>
      </c>
      <c r="F328" s="255" t="s">
        <v>143</v>
      </c>
      <c r="G328" s="255">
        <v>20</v>
      </c>
      <c r="H328" s="255" t="s">
        <v>1507</v>
      </c>
      <c r="I328" s="255" t="s">
        <v>1508</v>
      </c>
      <c r="J328" s="255">
        <v>13902376739</v>
      </c>
      <c r="K328" s="255" t="s">
        <v>27</v>
      </c>
      <c r="L328" s="260">
        <v>44331</v>
      </c>
      <c r="M328" s="255" t="s">
        <v>28</v>
      </c>
      <c r="N328" s="255" t="s">
        <v>27</v>
      </c>
      <c r="O328" s="260">
        <v>44369</v>
      </c>
      <c r="P328" s="255" t="s">
        <v>29</v>
      </c>
      <c r="Q328" s="255" t="s">
        <v>30</v>
      </c>
      <c r="R328" s="255"/>
      <c r="S328" s="255"/>
      <c r="T328" s="265" t="str">
        <f t="array" ref="T328">VLOOKUP(D328&amp;E328,IF({1,0},'2021春'!$C$3:$C$4485&amp;'2021春'!$D$3:$D$4485,'2021春'!$H$3:$H$4485),2,0)</f>
        <v>45122620010426252X</v>
      </c>
    </row>
    <row r="329" spans="1:20">
      <c r="A329" s="255">
        <v>326</v>
      </c>
      <c r="B329" s="255" t="s">
        <v>1509</v>
      </c>
      <c r="C329" s="255" t="s">
        <v>21</v>
      </c>
      <c r="D329" s="255" t="s">
        <v>204</v>
      </c>
      <c r="E329" s="255" t="s">
        <v>1510</v>
      </c>
      <c r="F329" s="255" t="s">
        <v>24</v>
      </c>
      <c r="G329" s="255">
        <v>18</v>
      </c>
      <c r="H329" s="255" t="s">
        <v>1511</v>
      </c>
      <c r="I329" s="255" t="s">
        <v>1512</v>
      </c>
      <c r="J329" s="255">
        <v>15878686867</v>
      </c>
      <c r="K329" s="255" t="s">
        <v>27</v>
      </c>
      <c r="L329" s="260">
        <v>44398</v>
      </c>
      <c r="M329" s="255" t="s">
        <v>54</v>
      </c>
      <c r="N329" s="255" t="s">
        <v>30</v>
      </c>
      <c r="O329" s="260"/>
      <c r="P329" s="255"/>
      <c r="Q329" s="255" t="s">
        <v>30</v>
      </c>
      <c r="R329" s="255"/>
      <c r="S329" s="255"/>
      <c r="T329" s="265" t="str">
        <f t="array" ref="T329">VLOOKUP(D329&amp;E329,IF({1,0},'2021春'!$C$3:$C$4485&amp;'2021春'!$D$3:$D$4485,'2021春'!$H$3:$H$4485),2,0)</f>
        <v>45273120030630001X</v>
      </c>
    </row>
    <row r="330" spans="1:20">
      <c r="A330" s="255">
        <v>327</v>
      </c>
      <c r="B330" s="255" t="s">
        <v>1513</v>
      </c>
      <c r="C330" s="255" t="s">
        <v>21</v>
      </c>
      <c r="D330" s="255" t="s">
        <v>210</v>
      </c>
      <c r="E330" s="255" t="s">
        <v>1514</v>
      </c>
      <c r="F330" s="255" t="s">
        <v>24</v>
      </c>
      <c r="G330" s="255">
        <v>17</v>
      </c>
      <c r="H330" s="255" t="s">
        <v>1515</v>
      </c>
      <c r="I330" s="255" t="s">
        <v>1516</v>
      </c>
      <c r="J330" s="255">
        <v>15277892851</v>
      </c>
      <c r="K330" s="255" t="s">
        <v>27</v>
      </c>
      <c r="L330" s="260">
        <v>44399</v>
      </c>
      <c r="M330" s="255" t="s">
        <v>1517</v>
      </c>
      <c r="N330" s="255" t="s">
        <v>30</v>
      </c>
      <c r="O330" s="260"/>
      <c r="P330" s="255"/>
      <c r="Q330" s="255" t="s">
        <v>30</v>
      </c>
      <c r="R330" s="255"/>
      <c r="S330" s="255"/>
      <c r="T330" s="265" t="str">
        <f t="array" ref="T330">VLOOKUP(D330&amp;E330,IF({1,0},'2021春'!$C$3:$C$4485&amp;'2021春'!$D$3:$D$4485,'2021春'!$H$3:$H$4485),2,0)</f>
        <v>452731200402155414</v>
      </c>
    </row>
    <row r="331" spans="1:20">
      <c r="A331" s="255">
        <v>328</v>
      </c>
      <c r="B331" s="255" t="s">
        <v>1518</v>
      </c>
      <c r="C331" s="255" t="s">
        <v>21</v>
      </c>
      <c r="D331" s="255" t="s">
        <v>210</v>
      </c>
      <c r="E331" s="255" t="s">
        <v>1519</v>
      </c>
      <c r="F331" s="255" t="s">
        <v>24</v>
      </c>
      <c r="G331" s="255">
        <v>19</v>
      </c>
      <c r="H331" s="255" t="s">
        <v>1520</v>
      </c>
      <c r="I331" s="255" t="s">
        <v>1521</v>
      </c>
      <c r="J331" s="255">
        <v>13923108531</v>
      </c>
      <c r="K331" s="255" t="s">
        <v>27</v>
      </c>
      <c r="L331" s="260"/>
      <c r="M331" s="255"/>
      <c r="N331" s="255" t="s">
        <v>27</v>
      </c>
      <c r="O331" s="260"/>
      <c r="P331" s="255"/>
      <c r="Q331" s="255" t="s">
        <v>30</v>
      </c>
      <c r="R331" s="255"/>
      <c r="S331" s="255"/>
      <c r="T331" s="265" t="str">
        <f t="array" ref="T331">VLOOKUP(D331&amp;E331,IF({1,0},'2021春'!$C$3:$C$4485&amp;'2021春'!$D$3:$D$4485,'2021春'!$H$3:$H$4485),2,0)</f>
        <v>452731200109302411</v>
      </c>
    </row>
    <row r="332" spans="1:20">
      <c r="A332" s="255">
        <v>329</v>
      </c>
      <c r="B332" s="255" t="s">
        <v>1522</v>
      </c>
      <c r="C332" s="255" t="s">
        <v>21</v>
      </c>
      <c r="D332" s="255" t="s">
        <v>210</v>
      </c>
      <c r="E332" s="255" t="s">
        <v>1523</v>
      </c>
      <c r="F332" s="255" t="s">
        <v>24</v>
      </c>
      <c r="G332" s="255">
        <v>19</v>
      </c>
      <c r="H332" s="255" t="s">
        <v>1524</v>
      </c>
      <c r="I332" s="255" t="s">
        <v>1525</v>
      </c>
      <c r="J332" s="255">
        <v>15777832844</v>
      </c>
      <c r="K332" s="255" t="s">
        <v>27</v>
      </c>
      <c r="L332" s="260"/>
      <c r="M332" s="255"/>
      <c r="N332" s="255" t="s">
        <v>27</v>
      </c>
      <c r="O332" s="260"/>
      <c r="P332" s="255"/>
      <c r="Q332" s="255" t="s">
        <v>30</v>
      </c>
      <c r="R332" s="255"/>
      <c r="S332" s="255"/>
      <c r="T332" s="265" t="str">
        <f t="array" ref="T332">VLOOKUP(D332&amp;E332,IF({1,0},'2021春'!$C$3:$C$4485&amp;'2021春'!$D$3:$D$4485,'2021春'!$H$3:$H$4485),2,0)</f>
        <v>452731200109043616</v>
      </c>
    </row>
    <row r="333" spans="1:20">
      <c r="A333" s="255">
        <v>330</v>
      </c>
      <c r="B333" s="255" t="s">
        <v>1526</v>
      </c>
      <c r="C333" s="255" t="s">
        <v>21</v>
      </c>
      <c r="D333" s="255" t="s">
        <v>210</v>
      </c>
      <c r="E333" s="255" t="s">
        <v>1527</v>
      </c>
      <c r="F333" s="255" t="s">
        <v>24</v>
      </c>
      <c r="G333" s="255">
        <v>19</v>
      </c>
      <c r="H333" s="255" t="s">
        <v>1528</v>
      </c>
      <c r="I333" s="255" t="s">
        <v>1529</v>
      </c>
      <c r="J333" s="255">
        <v>15277894722</v>
      </c>
      <c r="K333" s="255" t="s">
        <v>27</v>
      </c>
      <c r="L333" s="260"/>
      <c r="M333" s="255"/>
      <c r="N333" s="255" t="s">
        <v>27</v>
      </c>
      <c r="O333" s="260"/>
      <c r="P333" s="255"/>
      <c r="Q333" s="255" t="s">
        <v>30</v>
      </c>
      <c r="R333" s="255"/>
      <c r="S333" s="255"/>
      <c r="T333" s="265" t="str">
        <f t="array" ref="T333">VLOOKUP(D333&amp;E333,IF({1,0},'2021春'!$C$3:$C$4485&amp;'2021春'!$D$3:$D$4485,'2021春'!$H$3:$H$4485),2,0)</f>
        <v>452731200207245131</v>
      </c>
    </row>
    <row r="334" spans="1:20">
      <c r="A334" s="255">
        <v>331</v>
      </c>
      <c r="B334" s="255" t="s">
        <v>1530</v>
      </c>
      <c r="C334" s="255" t="s">
        <v>21</v>
      </c>
      <c r="D334" s="255" t="s">
        <v>210</v>
      </c>
      <c r="E334" s="255" t="s">
        <v>1531</v>
      </c>
      <c r="F334" s="255" t="s">
        <v>24</v>
      </c>
      <c r="G334" s="255">
        <v>18</v>
      </c>
      <c r="H334" s="255" t="s">
        <v>168</v>
      </c>
      <c r="I334" s="255" t="s">
        <v>1532</v>
      </c>
      <c r="J334" s="255">
        <v>15878678637</v>
      </c>
      <c r="K334" s="255" t="s">
        <v>27</v>
      </c>
      <c r="L334" s="260"/>
      <c r="M334" s="255"/>
      <c r="N334" s="255" t="s">
        <v>27</v>
      </c>
      <c r="O334" s="260"/>
      <c r="P334" s="255"/>
      <c r="Q334" s="255" t="s">
        <v>30</v>
      </c>
      <c r="R334" s="255"/>
      <c r="S334" s="255"/>
      <c r="T334" s="265" t="str">
        <f t="array" ref="T334">VLOOKUP(D334&amp;E334,IF({1,0},'2021春'!$C$3:$C$4485&amp;'2021春'!$D$3:$D$4485,'2021春'!$H$3:$H$4485),2,0)</f>
        <v>452731200302220012</v>
      </c>
    </row>
    <row r="335" spans="1:20">
      <c r="A335" s="255">
        <v>332</v>
      </c>
      <c r="B335" s="255" t="s">
        <v>1533</v>
      </c>
      <c r="C335" s="255" t="s">
        <v>21</v>
      </c>
      <c r="D335" s="255" t="s">
        <v>210</v>
      </c>
      <c r="E335" s="255" t="s">
        <v>1534</v>
      </c>
      <c r="F335" s="255" t="s">
        <v>24</v>
      </c>
      <c r="G335" s="255">
        <v>17</v>
      </c>
      <c r="H335" s="255" t="s">
        <v>1535</v>
      </c>
      <c r="I335" s="255" t="s">
        <v>1536</v>
      </c>
      <c r="J335" s="255">
        <v>13768281229</v>
      </c>
      <c r="K335" s="255" t="s">
        <v>27</v>
      </c>
      <c r="L335" s="260"/>
      <c r="M335" s="255"/>
      <c r="N335" s="255" t="s">
        <v>30</v>
      </c>
      <c r="O335" s="260"/>
      <c r="P335" s="255"/>
      <c r="Q335" s="255" t="s">
        <v>30</v>
      </c>
      <c r="R335" s="255"/>
      <c r="S335" s="255"/>
      <c r="T335" s="265" t="str">
        <f t="array" ref="T335">VLOOKUP(D335&amp;E335,IF({1,0},'2021春'!$C$3:$C$4485&amp;'2021春'!$D$3:$D$4485,'2021春'!$H$3:$H$4485),2,0)</f>
        <v>452731200310310616</v>
      </c>
    </row>
    <row r="336" spans="1:20">
      <c r="A336" s="255">
        <v>333</v>
      </c>
      <c r="B336" s="255" t="s">
        <v>1537</v>
      </c>
      <c r="C336" s="255" t="s">
        <v>21</v>
      </c>
      <c r="D336" s="255" t="s">
        <v>210</v>
      </c>
      <c r="E336" s="255" t="s">
        <v>1538</v>
      </c>
      <c r="F336" s="255" t="s">
        <v>24</v>
      </c>
      <c r="G336" s="255">
        <v>17</v>
      </c>
      <c r="H336" s="255" t="s">
        <v>1539</v>
      </c>
      <c r="I336" s="255" t="s">
        <v>1540</v>
      </c>
      <c r="J336" s="255">
        <v>18378895748</v>
      </c>
      <c r="K336" s="255" t="s">
        <v>27</v>
      </c>
      <c r="L336" s="260"/>
      <c r="M336" s="255"/>
      <c r="N336" s="255" t="s">
        <v>30</v>
      </c>
      <c r="O336" s="260"/>
      <c r="P336" s="255"/>
      <c r="Q336" s="255" t="s">
        <v>30</v>
      </c>
      <c r="R336" s="255"/>
      <c r="S336" s="255"/>
      <c r="T336" s="265" t="str">
        <f t="array" ref="T336">VLOOKUP(D336&amp;E336,IF({1,0},'2021春'!$C$3:$C$4485&amp;'2021春'!$D$3:$D$4485,'2021春'!$H$3:$H$4485),2,0)</f>
        <v>451229200309251815</v>
      </c>
    </row>
    <row r="337" spans="1:20">
      <c r="A337" s="255">
        <v>334</v>
      </c>
      <c r="B337" s="255" t="s">
        <v>1541</v>
      </c>
      <c r="C337" s="255" t="s">
        <v>21</v>
      </c>
      <c r="D337" s="255" t="s">
        <v>210</v>
      </c>
      <c r="E337" s="255" t="s">
        <v>1542</v>
      </c>
      <c r="F337" s="255" t="s">
        <v>24</v>
      </c>
      <c r="G337" s="255">
        <v>19</v>
      </c>
      <c r="H337" s="255" t="s">
        <v>1543</v>
      </c>
      <c r="I337" s="255" t="s">
        <v>1544</v>
      </c>
      <c r="J337" s="255">
        <v>15218234788</v>
      </c>
      <c r="K337" s="255" t="s">
        <v>27</v>
      </c>
      <c r="L337" s="260"/>
      <c r="M337" s="255"/>
      <c r="N337" s="255" t="s">
        <v>27</v>
      </c>
      <c r="O337" s="260"/>
      <c r="P337" s="255"/>
      <c r="Q337" s="255" t="s">
        <v>30</v>
      </c>
      <c r="R337" s="255"/>
      <c r="S337" s="255"/>
      <c r="T337" s="265" t="str">
        <f t="array" ref="T337">VLOOKUP(D337&amp;E337,IF({1,0},'2021春'!$C$3:$C$4485&amp;'2021春'!$D$3:$D$4485,'2021春'!$H$3:$H$4485),2,0)</f>
        <v>451229200201282118</v>
      </c>
    </row>
    <row r="338" spans="1:20">
      <c r="A338" s="255">
        <v>335</v>
      </c>
      <c r="B338" s="255" t="s">
        <v>1545</v>
      </c>
      <c r="C338" s="255" t="s">
        <v>21</v>
      </c>
      <c r="D338" s="255" t="s">
        <v>210</v>
      </c>
      <c r="E338" s="255" t="s">
        <v>1546</v>
      </c>
      <c r="F338" s="255" t="s">
        <v>24</v>
      </c>
      <c r="G338" s="255">
        <v>20</v>
      </c>
      <c r="H338" s="255" t="s">
        <v>1547</v>
      </c>
      <c r="I338" s="255" t="s">
        <v>1548</v>
      </c>
      <c r="J338" s="255">
        <v>18070829138</v>
      </c>
      <c r="K338" s="255" t="s">
        <v>27</v>
      </c>
      <c r="L338" s="260"/>
      <c r="M338" s="255"/>
      <c r="N338" s="255" t="s">
        <v>27</v>
      </c>
      <c r="O338" s="260"/>
      <c r="P338" s="255"/>
      <c r="Q338" s="255" t="s">
        <v>30</v>
      </c>
      <c r="R338" s="255"/>
      <c r="S338" s="255"/>
      <c r="T338" s="265" t="str">
        <f t="array" ref="T338">VLOOKUP(D338&amp;E338,IF({1,0},'2021春'!$C$3:$C$4485&amp;'2021春'!$D$3:$D$4485,'2021春'!$H$3:$H$4485),2,0)</f>
        <v>451229200009212136</v>
      </c>
    </row>
    <row r="339" spans="1:20">
      <c r="A339" s="255">
        <v>336</v>
      </c>
      <c r="B339" s="255" t="s">
        <v>1549</v>
      </c>
      <c r="C339" s="255" t="s">
        <v>21</v>
      </c>
      <c r="D339" s="255" t="s">
        <v>210</v>
      </c>
      <c r="E339" s="255" t="s">
        <v>1550</v>
      </c>
      <c r="F339" s="255" t="s">
        <v>143</v>
      </c>
      <c r="G339" s="255">
        <v>23</v>
      </c>
      <c r="H339" s="255" t="s">
        <v>664</v>
      </c>
      <c r="I339" s="255" t="s">
        <v>1551</v>
      </c>
      <c r="J339" s="255">
        <v>15078574668</v>
      </c>
      <c r="K339" s="255" t="s">
        <v>27</v>
      </c>
      <c r="L339" s="260"/>
      <c r="M339" s="255"/>
      <c r="N339" s="255" t="s">
        <v>27</v>
      </c>
      <c r="O339" s="260"/>
      <c r="P339" s="255"/>
      <c r="Q339" s="255" t="s">
        <v>30</v>
      </c>
      <c r="R339" s="255"/>
      <c r="S339" s="255"/>
      <c r="T339" s="265" t="str">
        <f t="array" ref="T339">VLOOKUP(D339&amp;E339,IF({1,0},'2021春'!$C$3:$C$4485&amp;'2021春'!$D$3:$D$4485,'2021春'!$H$3:$H$4485),2,0)</f>
        <v>452731199712211826</v>
      </c>
    </row>
    <row r="340" spans="1:20">
      <c r="A340" s="255">
        <v>337</v>
      </c>
      <c r="B340" s="255" t="s">
        <v>1552</v>
      </c>
      <c r="C340" s="255" t="s">
        <v>21</v>
      </c>
      <c r="D340" s="255" t="s">
        <v>210</v>
      </c>
      <c r="E340" s="255" t="s">
        <v>1553</v>
      </c>
      <c r="F340" s="255" t="s">
        <v>143</v>
      </c>
      <c r="G340" s="255">
        <v>21</v>
      </c>
      <c r="H340" s="255" t="s">
        <v>1554</v>
      </c>
      <c r="I340" s="255" t="s">
        <v>1555</v>
      </c>
      <c r="J340" s="255">
        <v>13377494782</v>
      </c>
      <c r="K340" s="255" t="s">
        <v>27</v>
      </c>
      <c r="L340" s="260"/>
      <c r="M340" s="255"/>
      <c r="N340" s="255" t="s">
        <v>27</v>
      </c>
      <c r="O340" s="260"/>
      <c r="P340" s="255"/>
      <c r="Q340" s="255" t="s">
        <v>30</v>
      </c>
      <c r="R340" s="255"/>
      <c r="S340" s="255"/>
      <c r="T340" s="265" t="str">
        <f t="array" ref="T340">VLOOKUP(D340&amp;E340,IF({1,0},'2021春'!$C$3:$C$4485&amp;'2021春'!$D$3:$D$4485,'2021春'!$H$3:$H$4485),2,0)</f>
        <v>451229200003192445</v>
      </c>
    </row>
    <row r="341" spans="1:20">
      <c r="A341" s="255">
        <v>338</v>
      </c>
      <c r="B341" s="255" t="s">
        <v>1556</v>
      </c>
      <c r="C341" s="255" t="s">
        <v>21</v>
      </c>
      <c r="D341" s="255" t="s">
        <v>210</v>
      </c>
      <c r="E341" s="255" t="s">
        <v>1557</v>
      </c>
      <c r="F341" s="255" t="s">
        <v>143</v>
      </c>
      <c r="G341" s="255">
        <v>19</v>
      </c>
      <c r="H341" s="255" t="s">
        <v>1558</v>
      </c>
      <c r="I341" s="255" t="s">
        <v>1559</v>
      </c>
      <c r="J341" s="255">
        <v>18177870047</v>
      </c>
      <c r="K341" s="255" t="s">
        <v>27</v>
      </c>
      <c r="L341" s="260"/>
      <c r="M341" s="255"/>
      <c r="N341" s="255" t="s">
        <v>27</v>
      </c>
      <c r="O341" s="260"/>
      <c r="P341" s="255"/>
      <c r="Q341" s="255" t="s">
        <v>30</v>
      </c>
      <c r="R341" s="255"/>
      <c r="S341" s="255"/>
      <c r="T341" s="265" t="str">
        <f t="array" ref="T341">VLOOKUP(D341&amp;E341,IF({1,0},'2021春'!$C$3:$C$4485&amp;'2021春'!$D$3:$D$4485,'2021春'!$H$3:$H$4485),2,0)</f>
        <v>451229200205072425</v>
      </c>
    </row>
    <row r="342" spans="1:20">
      <c r="A342" s="255">
        <v>339</v>
      </c>
      <c r="B342" s="255" t="s">
        <v>1560</v>
      </c>
      <c r="C342" s="255" t="s">
        <v>21</v>
      </c>
      <c r="D342" s="255" t="s">
        <v>210</v>
      </c>
      <c r="E342" s="255" t="s">
        <v>1561</v>
      </c>
      <c r="F342" s="255" t="s">
        <v>24</v>
      </c>
      <c r="G342" s="255">
        <v>17</v>
      </c>
      <c r="H342" s="255" t="s">
        <v>1562</v>
      </c>
      <c r="I342" s="255" t="s">
        <v>1563</v>
      </c>
      <c r="J342" s="255">
        <v>18176138402</v>
      </c>
      <c r="K342" s="255" t="s">
        <v>30</v>
      </c>
      <c r="L342" s="260"/>
      <c r="M342" s="255"/>
      <c r="N342" s="255" t="s">
        <v>30</v>
      </c>
      <c r="O342" s="260"/>
      <c r="P342" s="255"/>
      <c r="Q342" s="255" t="s">
        <v>30</v>
      </c>
      <c r="R342" s="255"/>
      <c r="S342" s="255" t="s">
        <v>1564</v>
      </c>
      <c r="T342" s="265" t="str">
        <f t="array" ref="T342">VLOOKUP(D342&amp;E342,IF({1,0},'2021春'!$C$3:$C$4485&amp;'2021春'!$D$3:$D$4485,'2021春'!$H$3:$H$4485),2,0)</f>
        <v>452731200308162714</v>
      </c>
    </row>
    <row r="343" spans="1:20">
      <c r="A343" s="255">
        <v>340</v>
      </c>
      <c r="B343" s="255" t="s">
        <v>1565</v>
      </c>
      <c r="C343" s="255" t="s">
        <v>21</v>
      </c>
      <c r="D343" s="255" t="s">
        <v>210</v>
      </c>
      <c r="E343" s="255" t="s">
        <v>1566</v>
      </c>
      <c r="F343" s="255" t="s">
        <v>24</v>
      </c>
      <c r="G343" s="255">
        <v>18</v>
      </c>
      <c r="H343" s="255" t="s">
        <v>1567</v>
      </c>
      <c r="I343" s="255" t="s">
        <v>1568</v>
      </c>
      <c r="J343" s="255">
        <v>13977891185</v>
      </c>
      <c r="K343" s="255" t="s">
        <v>27</v>
      </c>
      <c r="L343" s="260"/>
      <c r="M343" s="255"/>
      <c r="N343" s="255" t="s">
        <v>27</v>
      </c>
      <c r="O343" s="260"/>
      <c r="P343" s="255"/>
      <c r="Q343" s="255" t="s">
        <v>30</v>
      </c>
      <c r="R343" s="255"/>
      <c r="S343" s="255"/>
      <c r="T343" s="265" t="str">
        <f t="array" ref="T343">VLOOKUP(D343&amp;E343,IF({1,0},'2021春'!$C$3:$C$4485&amp;'2021春'!$D$3:$D$4485,'2021春'!$H$3:$H$4485),2,0)</f>
        <v>452731200304134812</v>
      </c>
    </row>
    <row r="344" spans="1:20">
      <c r="A344" s="255">
        <v>341</v>
      </c>
      <c r="B344" s="255" t="s">
        <v>1569</v>
      </c>
      <c r="C344" s="255" t="s">
        <v>21</v>
      </c>
      <c r="D344" s="255" t="s">
        <v>210</v>
      </c>
      <c r="E344" s="255" t="s">
        <v>1570</v>
      </c>
      <c r="F344" s="255" t="s">
        <v>24</v>
      </c>
      <c r="G344" s="255">
        <v>20</v>
      </c>
      <c r="H344" s="255" t="s">
        <v>914</v>
      </c>
      <c r="I344" s="255" t="s">
        <v>1571</v>
      </c>
      <c r="J344" s="255">
        <v>19107884316</v>
      </c>
      <c r="K344" s="255" t="s">
        <v>27</v>
      </c>
      <c r="L344" s="260"/>
      <c r="M344" s="255"/>
      <c r="N344" s="255" t="s">
        <v>27</v>
      </c>
      <c r="O344" s="260"/>
      <c r="P344" s="255"/>
      <c r="Q344" s="255" t="s">
        <v>30</v>
      </c>
      <c r="R344" s="255"/>
      <c r="S344" s="255"/>
      <c r="T344" s="265" t="str">
        <f t="array" ref="T344">VLOOKUP(D344&amp;E344,IF({1,0},'2021春'!$C$3:$C$4485&amp;'2021春'!$D$3:$D$4485,'2021春'!$H$3:$H$4485),2,0)</f>
        <v>451229200101232113</v>
      </c>
    </row>
    <row r="345" spans="1:20">
      <c r="A345" s="255">
        <v>342</v>
      </c>
      <c r="B345" s="255" t="s">
        <v>1572</v>
      </c>
      <c r="C345" s="255" t="s">
        <v>21</v>
      </c>
      <c r="D345" s="255" t="s">
        <v>210</v>
      </c>
      <c r="E345" s="255" t="s">
        <v>1573</v>
      </c>
      <c r="F345" s="255" t="s">
        <v>143</v>
      </c>
      <c r="G345" s="255">
        <v>16</v>
      </c>
      <c r="H345" s="255" t="s">
        <v>1574</v>
      </c>
      <c r="I345" s="255" t="s">
        <v>1575</v>
      </c>
      <c r="J345" s="255">
        <v>18877824558</v>
      </c>
      <c r="K345" s="255" t="s">
        <v>27</v>
      </c>
      <c r="L345" s="260"/>
      <c r="M345" s="255"/>
      <c r="N345" s="255" t="s">
        <v>30</v>
      </c>
      <c r="O345" s="260"/>
      <c r="P345" s="255"/>
      <c r="Q345" s="255" t="s">
        <v>30</v>
      </c>
      <c r="R345" s="255"/>
      <c r="S345" s="255"/>
      <c r="T345" s="265" t="str">
        <f t="array" ref="T345">VLOOKUP(D345&amp;E345,IF({1,0},'2021春'!$C$3:$C$4485&amp;'2021春'!$D$3:$D$4485,'2021春'!$H$3:$H$4485),2,0)</f>
        <v>452731200408153321</v>
      </c>
    </row>
    <row r="346" spans="1:20">
      <c r="A346" s="255">
        <v>343</v>
      </c>
      <c r="B346" s="255" t="s">
        <v>1576</v>
      </c>
      <c r="C346" s="255" t="s">
        <v>21</v>
      </c>
      <c r="D346" s="255" t="s">
        <v>210</v>
      </c>
      <c r="E346" s="255" t="s">
        <v>1577</v>
      </c>
      <c r="F346" s="255" t="s">
        <v>143</v>
      </c>
      <c r="G346" s="255">
        <v>19</v>
      </c>
      <c r="H346" s="255" t="s">
        <v>1111</v>
      </c>
      <c r="I346" s="255" t="s">
        <v>1578</v>
      </c>
      <c r="J346" s="255">
        <v>15277892113</v>
      </c>
      <c r="K346" s="255" t="s">
        <v>27</v>
      </c>
      <c r="L346" s="260"/>
      <c r="M346" s="255"/>
      <c r="N346" s="255" t="s">
        <v>27</v>
      </c>
      <c r="O346" s="260"/>
      <c r="P346" s="255"/>
      <c r="Q346" s="255" t="s">
        <v>30</v>
      </c>
      <c r="R346" s="255"/>
      <c r="S346" s="255"/>
      <c r="T346" s="265" t="str">
        <f t="array" ref="T346">VLOOKUP(D346&amp;E346,IF({1,0},'2021春'!$C$3:$C$4485&amp;'2021春'!$D$3:$D$4485,'2021春'!$H$3:$H$4485),2,0)</f>
        <v>45212720020510272X</v>
      </c>
    </row>
    <row r="347" spans="1:20">
      <c r="A347" s="255">
        <v>344</v>
      </c>
      <c r="B347" s="255" t="s">
        <v>1579</v>
      </c>
      <c r="C347" s="255" t="s">
        <v>21</v>
      </c>
      <c r="D347" s="255" t="s">
        <v>210</v>
      </c>
      <c r="E347" s="255" t="s">
        <v>1580</v>
      </c>
      <c r="F347" s="255" t="s">
        <v>143</v>
      </c>
      <c r="G347" s="255">
        <v>18</v>
      </c>
      <c r="H347" s="255" t="s">
        <v>1581</v>
      </c>
      <c r="I347" s="255" t="s">
        <v>1582</v>
      </c>
      <c r="J347" s="255">
        <v>13229956458</v>
      </c>
      <c r="K347" s="255" t="s">
        <v>27</v>
      </c>
      <c r="L347" s="260"/>
      <c r="M347" s="255"/>
      <c r="N347" s="255" t="s">
        <v>27</v>
      </c>
      <c r="O347" s="260"/>
      <c r="P347" s="255"/>
      <c r="Q347" s="255" t="s">
        <v>30</v>
      </c>
      <c r="R347" s="255"/>
      <c r="S347" s="255"/>
      <c r="T347" s="265" t="str">
        <f t="array" ref="T347">VLOOKUP(D347&amp;E347,IF({1,0},'2021春'!$C$3:$C$4485&amp;'2021春'!$D$3:$D$4485,'2021春'!$H$3:$H$4485),2,0)</f>
        <v>452731200209141221</v>
      </c>
    </row>
    <row r="348" spans="1:20">
      <c r="A348" s="255">
        <v>345</v>
      </c>
      <c r="B348" s="255" t="s">
        <v>1583</v>
      </c>
      <c r="C348" s="255" t="s">
        <v>21</v>
      </c>
      <c r="D348" s="255" t="s">
        <v>210</v>
      </c>
      <c r="E348" s="255" t="s">
        <v>1584</v>
      </c>
      <c r="F348" s="255" t="s">
        <v>24</v>
      </c>
      <c r="G348" s="255">
        <v>17</v>
      </c>
      <c r="H348" s="255" t="s">
        <v>1585</v>
      </c>
      <c r="I348" s="255" t="s">
        <v>1586</v>
      </c>
      <c r="J348" s="255">
        <v>13407751040</v>
      </c>
      <c r="K348" s="255" t="s">
        <v>27</v>
      </c>
      <c r="L348" s="260">
        <v>44396</v>
      </c>
      <c r="M348" s="255"/>
      <c r="N348" s="255" t="s">
        <v>30</v>
      </c>
      <c r="O348" s="260"/>
      <c r="P348" s="255"/>
      <c r="Q348" s="255" t="s">
        <v>30</v>
      </c>
      <c r="R348" s="255"/>
      <c r="S348" s="255"/>
      <c r="T348" s="265" t="str">
        <f t="array" ref="T348">VLOOKUP(D348&amp;E348,IF({1,0},'2021春'!$C$3:$C$4485&amp;'2021春'!$D$3:$D$4485,'2021春'!$H$3:$H$4485),2,0)</f>
        <v>452731200308194214</v>
      </c>
    </row>
    <row r="349" spans="1:20">
      <c r="A349" s="255">
        <v>346</v>
      </c>
      <c r="B349" s="255" t="s">
        <v>1587</v>
      </c>
      <c r="C349" s="255" t="s">
        <v>21</v>
      </c>
      <c r="D349" s="255" t="s">
        <v>210</v>
      </c>
      <c r="E349" s="255" t="s">
        <v>1588</v>
      </c>
      <c r="F349" s="255" t="s">
        <v>24</v>
      </c>
      <c r="G349" s="255">
        <v>18</v>
      </c>
      <c r="H349" s="255" t="s">
        <v>1589</v>
      </c>
      <c r="I349" s="255" t="s">
        <v>1590</v>
      </c>
      <c r="J349" s="255">
        <v>13737966362</v>
      </c>
      <c r="K349" s="255" t="s">
        <v>27</v>
      </c>
      <c r="L349" s="260"/>
      <c r="M349" s="255"/>
      <c r="N349" s="255" t="s">
        <v>27</v>
      </c>
      <c r="O349" s="260"/>
      <c r="P349" s="255"/>
      <c r="Q349" s="255" t="s">
        <v>30</v>
      </c>
      <c r="R349" s="255"/>
      <c r="S349" s="255"/>
      <c r="T349" s="265" t="str">
        <f t="array" ref="T349">VLOOKUP(D349&amp;E349,IF({1,0},'2021春'!$C$3:$C$4485&amp;'2021春'!$D$3:$D$4485,'2021春'!$H$3:$H$4485),2,0)</f>
        <v>452731200210310010</v>
      </c>
    </row>
    <row r="350" spans="1:20">
      <c r="A350" s="255">
        <v>347</v>
      </c>
      <c r="B350" s="255" t="s">
        <v>1591</v>
      </c>
      <c r="C350" s="255" t="s">
        <v>21</v>
      </c>
      <c r="D350" s="255" t="s">
        <v>210</v>
      </c>
      <c r="E350" s="255" t="s">
        <v>1592</v>
      </c>
      <c r="F350" s="255" t="s">
        <v>143</v>
      </c>
      <c r="G350" s="255">
        <v>19</v>
      </c>
      <c r="H350" s="255" t="s">
        <v>1593</v>
      </c>
      <c r="I350" s="255" t="s">
        <v>1594</v>
      </c>
      <c r="J350" s="255">
        <v>13471833278</v>
      </c>
      <c r="K350" s="255" t="s">
        <v>27</v>
      </c>
      <c r="L350" s="260"/>
      <c r="M350" s="255"/>
      <c r="N350" s="255" t="s">
        <v>27</v>
      </c>
      <c r="O350" s="260"/>
      <c r="P350" s="255"/>
      <c r="Q350" s="255" t="s">
        <v>30</v>
      </c>
      <c r="R350" s="255"/>
      <c r="S350" s="255"/>
      <c r="T350" s="265" t="str">
        <f t="array" ref="T350">VLOOKUP(D350&amp;E350,IF({1,0},'2021春'!$C$3:$C$4485&amp;'2021春'!$D$3:$D$4485,'2021春'!$H$3:$H$4485),2,0)</f>
        <v>452731200206023924</v>
      </c>
    </row>
    <row r="351" spans="1:20">
      <c r="A351" s="255">
        <v>348</v>
      </c>
      <c r="B351" s="255" t="s">
        <v>1595</v>
      </c>
      <c r="C351" s="255" t="s">
        <v>21</v>
      </c>
      <c r="D351" s="255" t="s">
        <v>210</v>
      </c>
      <c r="E351" s="255" t="s">
        <v>1596</v>
      </c>
      <c r="F351" s="255" t="s">
        <v>24</v>
      </c>
      <c r="G351" s="255">
        <v>18</v>
      </c>
      <c r="H351" s="255" t="s">
        <v>1597</v>
      </c>
      <c r="I351" s="255" t="s">
        <v>1598</v>
      </c>
      <c r="J351" s="255">
        <v>13434824907</v>
      </c>
      <c r="K351" s="255" t="s">
        <v>27</v>
      </c>
      <c r="L351" s="260"/>
      <c r="M351" s="255"/>
      <c r="N351" s="255" t="s">
        <v>27</v>
      </c>
      <c r="O351" s="260"/>
      <c r="P351" s="255"/>
      <c r="Q351" s="255" t="s">
        <v>30</v>
      </c>
      <c r="R351" s="255"/>
      <c r="S351" s="255"/>
      <c r="T351" s="265" t="str">
        <f t="array" ref="T351">VLOOKUP(D351&amp;E351,IF({1,0},'2021春'!$C$3:$C$4485&amp;'2021春'!$D$3:$D$4485,'2021春'!$H$3:$H$4485),2,0)</f>
        <v>451229200301165111</v>
      </c>
    </row>
    <row r="352" spans="1:20">
      <c r="A352" s="255">
        <v>349</v>
      </c>
      <c r="B352" s="255" t="s">
        <v>1599</v>
      </c>
      <c r="C352" s="255" t="s">
        <v>21</v>
      </c>
      <c r="D352" s="255" t="s">
        <v>210</v>
      </c>
      <c r="E352" s="255" t="s">
        <v>1600</v>
      </c>
      <c r="F352" s="255" t="s">
        <v>24</v>
      </c>
      <c r="G352" s="255">
        <v>18</v>
      </c>
      <c r="H352" s="255" t="s">
        <v>1601</v>
      </c>
      <c r="I352" s="255" t="s">
        <v>1602</v>
      </c>
      <c r="J352" s="255">
        <v>18707783335</v>
      </c>
      <c r="K352" s="255" t="s">
        <v>27</v>
      </c>
      <c r="L352" s="260"/>
      <c r="M352" s="255"/>
      <c r="N352" s="255" t="s">
        <v>27</v>
      </c>
      <c r="O352" s="260"/>
      <c r="P352" s="255"/>
      <c r="Q352" s="255" t="s">
        <v>30</v>
      </c>
      <c r="R352" s="255"/>
      <c r="S352" s="255"/>
      <c r="T352" s="265" t="str">
        <f t="array" ref="T352">VLOOKUP(D352&amp;E352,IF({1,0},'2021春'!$C$3:$C$4485&amp;'2021春'!$D$3:$D$4485,'2021春'!$H$3:$H$4485),2,0)</f>
        <v>452731200211016016</v>
      </c>
    </row>
    <row r="353" spans="1:20">
      <c r="A353" s="255">
        <v>350</v>
      </c>
      <c r="B353" s="255" t="s">
        <v>1603</v>
      </c>
      <c r="C353" s="255" t="s">
        <v>21</v>
      </c>
      <c r="D353" s="255" t="s">
        <v>210</v>
      </c>
      <c r="E353" s="255" t="s">
        <v>1604</v>
      </c>
      <c r="F353" s="255" t="s">
        <v>24</v>
      </c>
      <c r="G353" s="255">
        <v>18</v>
      </c>
      <c r="H353" s="255" t="s">
        <v>1605</v>
      </c>
      <c r="I353" s="255" t="s">
        <v>1606</v>
      </c>
      <c r="J353" s="255">
        <v>13324788206</v>
      </c>
      <c r="K353" s="255" t="s">
        <v>27</v>
      </c>
      <c r="L353" s="260"/>
      <c r="M353" s="255"/>
      <c r="N353" s="255" t="s">
        <v>27</v>
      </c>
      <c r="O353" s="260"/>
      <c r="P353" s="255"/>
      <c r="Q353" s="255" t="s">
        <v>30</v>
      </c>
      <c r="R353" s="255"/>
      <c r="S353" s="255"/>
      <c r="T353" s="265" t="str">
        <f t="array" ref="T353">VLOOKUP(D353&amp;E353,IF({1,0},'2021春'!$C$3:$C$4485&amp;'2021春'!$D$3:$D$4485,'2021春'!$H$3:$H$4485),2,0)</f>
        <v>452731200211263615</v>
      </c>
    </row>
    <row r="354" spans="1:20">
      <c r="A354" s="255">
        <v>351</v>
      </c>
      <c r="B354" s="255" t="s">
        <v>1607</v>
      </c>
      <c r="C354" s="255" t="s">
        <v>21</v>
      </c>
      <c r="D354" s="255" t="s">
        <v>210</v>
      </c>
      <c r="E354" s="255" t="s">
        <v>1608</v>
      </c>
      <c r="F354" s="255" t="s">
        <v>24</v>
      </c>
      <c r="G354" s="255">
        <v>18</v>
      </c>
      <c r="H354" s="255" t="s">
        <v>1609</v>
      </c>
      <c r="I354" s="255" t="s">
        <v>1610</v>
      </c>
      <c r="J354" s="255">
        <v>13557488688</v>
      </c>
      <c r="K354" s="255" t="s">
        <v>27</v>
      </c>
      <c r="L354" s="260">
        <v>44420</v>
      </c>
      <c r="M354" s="255"/>
      <c r="N354" s="255" t="s">
        <v>30</v>
      </c>
      <c r="O354" s="260"/>
      <c r="P354" s="255"/>
      <c r="Q354" s="255" t="s">
        <v>30</v>
      </c>
      <c r="R354" s="255"/>
      <c r="S354" s="255"/>
      <c r="T354" s="265" t="str">
        <f t="array" ref="T354">VLOOKUP(D354&amp;E354,IF({1,0},'2021春'!$C$3:$C$4485&amp;'2021春'!$D$3:$D$4485,'2021春'!$H$3:$H$4485),2,0)</f>
        <v>452731200210105711</v>
      </c>
    </row>
    <row r="355" spans="1:20">
      <c r="A355" s="255">
        <v>352</v>
      </c>
      <c r="B355" s="255" t="s">
        <v>1611</v>
      </c>
      <c r="C355" s="255" t="s">
        <v>21</v>
      </c>
      <c r="D355" s="255" t="s">
        <v>210</v>
      </c>
      <c r="E355" s="255" t="s">
        <v>1612</v>
      </c>
      <c r="F355" s="255" t="s">
        <v>24</v>
      </c>
      <c r="G355" s="255">
        <v>18</v>
      </c>
      <c r="H355" s="255" t="s">
        <v>1613</v>
      </c>
      <c r="I355" s="255" t="s">
        <v>1614</v>
      </c>
      <c r="J355" s="255">
        <v>13229225772</v>
      </c>
      <c r="K355" s="255" t="s">
        <v>27</v>
      </c>
      <c r="L355" s="260"/>
      <c r="M355" s="255"/>
      <c r="N355" s="255" t="s">
        <v>27</v>
      </c>
      <c r="O355" s="260"/>
      <c r="P355" s="255"/>
      <c r="Q355" s="255" t="s">
        <v>30</v>
      </c>
      <c r="R355" s="255"/>
      <c r="S355" s="255"/>
      <c r="T355" s="265" t="str">
        <f t="array" ref="T355">VLOOKUP(D355&amp;E355,IF({1,0},'2021春'!$C$3:$C$4485&amp;'2021春'!$D$3:$D$4485,'2021春'!$H$3:$H$4485),2,0)</f>
        <v>452127200210233011</v>
      </c>
    </row>
    <row r="356" spans="1:20">
      <c r="A356" s="255">
        <v>353</v>
      </c>
      <c r="B356" s="255" t="s">
        <v>1615</v>
      </c>
      <c r="C356" s="255" t="s">
        <v>21</v>
      </c>
      <c r="D356" s="255" t="s">
        <v>210</v>
      </c>
      <c r="E356" s="255" t="s">
        <v>1616</v>
      </c>
      <c r="F356" s="255" t="s">
        <v>24</v>
      </c>
      <c r="G356" s="255">
        <v>18</v>
      </c>
      <c r="H356" s="255" t="s">
        <v>1617</v>
      </c>
      <c r="I356" s="255" t="s">
        <v>1618</v>
      </c>
      <c r="J356" s="255" t="s">
        <v>1619</v>
      </c>
      <c r="K356" s="255" t="s">
        <v>27</v>
      </c>
      <c r="L356" s="260"/>
      <c r="M356" s="255"/>
      <c r="N356" s="255" t="s">
        <v>27</v>
      </c>
      <c r="O356" s="260"/>
      <c r="P356" s="255"/>
      <c r="Q356" s="255" t="s">
        <v>30</v>
      </c>
      <c r="R356" s="255"/>
      <c r="S356" s="255"/>
      <c r="T356" s="265" t="str">
        <f t="array" ref="T356">VLOOKUP(D356&amp;E356,IF({1,0},'2021春'!$C$3:$C$4485&amp;'2021春'!$D$3:$D$4485,'2021春'!$H$3:$H$4485),2,0)</f>
        <v>452731200211184837</v>
      </c>
    </row>
    <row r="357" spans="1:20">
      <c r="A357" s="255">
        <v>354</v>
      </c>
      <c r="B357" s="255" t="s">
        <v>1620</v>
      </c>
      <c r="C357" s="255" t="s">
        <v>21</v>
      </c>
      <c r="D357" s="255" t="s">
        <v>210</v>
      </c>
      <c r="E357" s="255" t="s">
        <v>1621</v>
      </c>
      <c r="F357" s="255" t="s">
        <v>24</v>
      </c>
      <c r="G357" s="255">
        <v>18</v>
      </c>
      <c r="H357" s="255" t="s">
        <v>1622</v>
      </c>
      <c r="I357" s="255" t="s">
        <v>1623</v>
      </c>
      <c r="J357" s="255" t="s">
        <v>1624</v>
      </c>
      <c r="K357" s="255" t="s">
        <v>27</v>
      </c>
      <c r="L357" s="260"/>
      <c r="M357" s="255"/>
      <c r="N357" s="255" t="s">
        <v>27</v>
      </c>
      <c r="O357" s="260"/>
      <c r="P357" s="255"/>
      <c r="Q357" s="255" t="s">
        <v>30</v>
      </c>
      <c r="R357" s="255"/>
      <c r="S357" s="255"/>
      <c r="T357" s="265" t="str">
        <f t="array" ref="T357">VLOOKUP(D357&amp;E357,IF({1,0},'2021春'!$C$3:$C$4485&amp;'2021春'!$D$3:$D$4485,'2021春'!$H$3:$H$4485),2,0)</f>
        <v>452731200301034816</v>
      </c>
    </row>
    <row r="358" spans="1:20">
      <c r="A358" s="255">
        <v>355</v>
      </c>
      <c r="B358" s="255" t="s">
        <v>1625</v>
      </c>
      <c r="C358" s="255" t="s">
        <v>21</v>
      </c>
      <c r="D358" s="255" t="s">
        <v>210</v>
      </c>
      <c r="E358" s="255" t="s">
        <v>1626</v>
      </c>
      <c r="F358" s="255" t="s">
        <v>24</v>
      </c>
      <c r="G358" s="255">
        <v>18</v>
      </c>
      <c r="H358" s="255" t="s">
        <v>1593</v>
      </c>
      <c r="I358" s="255" t="s">
        <v>1627</v>
      </c>
      <c r="J358" s="255">
        <v>13580944041</v>
      </c>
      <c r="K358" s="255" t="s">
        <v>27</v>
      </c>
      <c r="L358" s="260">
        <v>44396</v>
      </c>
      <c r="M358" s="255"/>
      <c r="N358" s="255" t="s">
        <v>30</v>
      </c>
      <c r="O358" s="260"/>
      <c r="P358" s="255"/>
      <c r="Q358" s="255" t="s">
        <v>30</v>
      </c>
      <c r="R358" s="255"/>
      <c r="S358" s="255"/>
      <c r="T358" s="265" t="str">
        <f t="array" ref="T358">VLOOKUP(D358&amp;E358,IF({1,0},'2021春'!$C$3:$C$4485&amp;'2021春'!$D$3:$D$4485,'2021春'!$H$3:$H$4485),2,0)</f>
        <v>451229200307043916</v>
      </c>
    </row>
    <row r="359" spans="1:20">
      <c r="A359" s="255">
        <v>356</v>
      </c>
      <c r="B359" s="255" t="s">
        <v>1628</v>
      </c>
      <c r="C359" s="255" t="s">
        <v>21</v>
      </c>
      <c r="D359" s="255" t="s">
        <v>210</v>
      </c>
      <c r="E359" s="255" t="s">
        <v>1629</v>
      </c>
      <c r="F359" s="255" t="s">
        <v>24</v>
      </c>
      <c r="G359" s="255">
        <v>18</v>
      </c>
      <c r="H359" s="255" t="s">
        <v>1630</v>
      </c>
      <c r="I359" s="255" t="s">
        <v>1631</v>
      </c>
      <c r="J359" s="255">
        <v>13768380032</v>
      </c>
      <c r="K359" s="255" t="s">
        <v>27</v>
      </c>
      <c r="L359" s="260"/>
      <c r="M359" s="255"/>
      <c r="N359" s="255" t="s">
        <v>27</v>
      </c>
      <c r="O359" s="260"/>
      <c r="P359" s="255"/>
      <c r="Q359" s="255" t="s">
        <v>30</v>
      </c>
      <c r="R359" s="255"/>
      <c r="S359" s="255"/>
      <c r="T359" s="265" t="str">
        <f t="array" ref="T359">VLOOKUP(D359&amp;E359,IF({1,0},'2021春'!$C$3:$C$4485&amp;'2021春'!$D$3:$D$4485,'2021春'!$H$3:$H$4485),2,0)</f>
        <v>452731200301054817</v>
      </c>
    </row>
    <row r="360" spans="1:20">
      <c r="A360" s="255">
        <v>357</v>
      </c>
      <c r="B360" s="255" t="s">
        <v>1632</v>
      </c>
      <c r="C360" s="255" t="s">
        <v>21</v>
      </c>
      <c r="D360" s="255" t="s">
        <v>210</v>
      </c>
      <c r="E360" s="255" t="s">
        <v>1633</v>
      </c>
      <c r="F360" s="255" t="s">
        <v>143</v>
      </c>
      <c r="G360" s="255">
        <v>18</v>
      </c>
      <c r="H360" s="255" t="s">
        <v>1634</v>
      </c>
      <c r="I360" s="255" t="s">
        <v>1635</v>
      </c>
      <c r="J360" s="255">
        <v>13481865036</v>
      </c>
      <c r="K360" s="255" t="s">
        <v>27</v>
      </c>
      <c r="L360" s="260"/>
      <c r="M360" s="255"/>
      <c r="N360" s="255" t="s">
        <v>27</v>
      </c>
      <c r="O360" s="260"/>
      <c r="P360" s="255"/>
      <c r="Q360" s="255" t="s">
        <v>30</v>
      </c>
      <c r="R360" s="255"/>
      <c r="S360" s="255"/>
      <c r="T360" s="265" t="str">
        <f t="array" ref="T360">VLOOKUP(D360&amp;E360,IF({1,0},'2021春'!$C$3:$C$4485&amp;'2021春'!$D$3:$D$4485,'2021春'!$H$3:$H$4485),2,0)</f>
        <v>452731200211064827</v>
      </c>
    </row>
    <row r="361" spans="1:20">
      <c r="A361" s="255">
        <v>358</v>
      </c>
      <c r="B361" s="255" t="s">
        <v>1636</v>
      </c>
      <c r="C361" s="255" t="s">
        <v>21</v>
      </c>
      <c r="D361" s="255" t="s">
        <v>210</v>
      </c>
      <c r="E361" s="255" t="s">
        <v>1637</v>
      </c>
      <c r="F361" s="255" t="s">
        <v>143</v>
      </c>
      <c r="G361" s="255">
        <v>19</v>
      </c>
      <c r="H361" s="255" t="s">
        <v>402</v>
      </c>
      <c r="I361" s="255" t="s">
        <v>109</v>
      </c>
      <c r="J361" s="255">
        <v>18249919154</v>
      </c>
      <c r="K361" s="255" t="s">
        <v>27</v>
      </c>
      <c r="L361" s="260"/>
      <c r="M361" s="255"/>
      <c r="N361" s="255" t="s">
        <v>27</v>
      </c>
      <c r="O361" s="260"/>
      <c r="P361" s="255"/>
      <c r="Q361" s="255" t="s">
        <v>30</v>
      </c>
      <c r="R361" s="255"/>
      <c r="S361" s="255"/>
      <c r="T361" s="265" t="str">
        <f t="array" ref="T361">VLOOKUP(D361&amp;E361,IF({1,0},'2021春'!$C$3:$C$4485&amp;'2021春'!$D$3:$D$4485,'2021春'!$H$3:$H$4485),2,0)</f>
        <v>451229200201205729</v>
      </c>
    </row>
    <row r="362" spans="1:20">
      <c r="A362" s="255">
        <v>359</v>
      </c>
      <c r="B362" s="255" t="s">
        <v>1638</v>
      </c>
      <c r="C362" s="255" t="s">
        <v>21</v>
      </c>
      <c r="D362" s="255" t="s">
        <v>210</v>
      </c>
      <c r="E362" s="255" t="s">
        <v>1639</v>
      </c>
      <c r="F362" s="255" t="s">
        <v>24</v>
      </c>
      <c r="G362" s="255">
        <v>18</v>
      </c>
      <c r="H362" s="255" t="s">
        <v>1640</v>
      </c>
      <c r="I362" s="255" t="s">
        <v>1641</v>
      </c>
      <c r="J362" s="255">
        <v>15916581668</v>
      </c>
      <c r="K362" s="255" t="s">
        <v>27</v>
      </c>
      <c r="L362" s="260"/>
      <c r="M362" s="255"/>
      <c r="N362" s="255" t="s">
        <v>27</v>
      </c>
      <c r="O362" s="260"/>
      <c r="P362" s="255"/>
      <c r="Q362" s="255" t="s">
        <v>30</v>
      </c>
      <c r="R362" s="255"/>
      <c r="S362" s="255"/>
      <c r="T362" s="265" t="str">
        <f t="array" ref="T362">VLOOKUP(D362&amp;E362,IF({1,0},'2021春'!$C$3:$C$4485&amp;'2021春'!$D$3:$D$4485,'2021春'!$H$3:$H$4485),2,0)</f>
        <v>452731200210113914</v>
      </c>
    </row>
    <row r="363" spans="1:20">
      <c r="A363" s="255">
        <v>360</v>
      </c>
      <c r="B363" s="255" t="s">
        <v>1642</v>
      </c>
      <c r="C363" s="255" t="s">
        <v>21</v>
      </c>
      <c r="D363" s="255" t="s">
        <v>210</v>
      </c>
      <c r="E363" s="255" t="s">
        <v>1643</v>
      </c>
      <c r="F363" s="255" t="s">
        <v>143</v>
      </c>
      <c r="G363" s="255">
        <v>18</v>
      </c>
      <c r="H363" s="255" t="s">
        <v>1644</v>
      </c>
      <c r="I363" s="255" t="s">
        <v>1645</v>
      </c>
      <c r="J363" s="255">
        <v>17754791680</v>
      </c>
      <c r="K363" s="255" t="s">
        <v>27</v>
      </c>
      <c r="L363" s="260"/>
      <c r="M363" s="255"/>
      <c r="N363" s="255" t="s">
        <v>27</v>
      </c>
      <c r="O363" s="260"/>
      <c r="P363" s="255"/>
      <c r="Q363" s="255" t="s">
        <v>30</v>
      </c>
      <c r="R363" s="255"/>
      <c r="S363" s="255"/>
      <c r="T363" s="265" t="str">
        <f t="array" ref="T363">VLOOKUP(D363&amp;E363,IF({1,0},'2021春'!$C$3:$C$4485&amp;'2021春'!$D$3:$D$4485,'2021春'!$H$3:$H$4485),2,0)</f>
        <v>451229200307093921</v>
      </c>
    </row>
    <row r="364" spans="1:20">
      <c r="A364" s="255">
        <v>361</v>
      </c>
      <c r="B364" s="255" t="s">
        <v>1646</v>
      </c>
      <c r="C364" s="255" t="s">
        <v>21</v>
      </c>
      <c r="D364" s="255" t="s">
        <v>210</v>
      </c>
      <c r="E364" s="255" t="s">
        <v>1647</v>
      </c>
      <c r="F364" s="255" t="s">
        <v>24</v>
      </c>
      <c r="G364" s="255">
        <v>19</v>
      </c>
      <c r="H364" s="255" t="s">
        <v>1648</v>
      </c>
      <c r="I364" s="255" t="s">
        <v>1649</v>
      </c>
      <c r="J364" s="255">
        <v>18249991062</v>
      </c>
      <c r="K364" s="255" t="s">
        <v>27</v>
      </c>
      <c r="L364" s="260"/>
      <c r="M364" s="255"/>
      <c r="N364" s="255" t="s">
        <v>27</v>
      </c>
      <c r="O364" s="260"/>
      <c r="P364" s="255"/>
      <c r="Q364" s="255" t="s">
        <v>30</v>
      </c>
      <c r="R364" s="255"/>
      <c r="S364" s="255"/>
      <c r="T364" s="265" t="str">
        <f t="array" ref="T364">VLOOKUP(D364&amp;E364,IF({1,0},'2021春'!$C$3:$C$4485&amp;'2021春'!$D$3:$D$4485,'2021春'!$H$3:$H$4485),2,0)</f>
        <v>452731200203215111</v>
      </c>
    </row>
    <row r="365" spans="1:20">
      <c r="A365" s="255">
        <v>362</v>
      </c>
      <c r="B365" s="255" t="s">
        <v>1650</v>
      </c>
      <c r="C365" s="255" t="s">
        <v>21</v>
      </c>
      <c r="D365" s="255" t="s">
        <v>210</v>
      </c>
      <c r="E365" s="255" t="s">
        <v>1651</v>
      </c>
      <c r="F365" s="255" t="s">
        <v>24</v>
      </c>
      <c r="G365" s="255">
        <v>18</v>
      </c>
      <c r="H365" s="255" t="s">
        <v>1652</v>
      </c>
      <c r="I365" s="255" t="s">
        <v>1653</v>
      </c>
      <c r="J365" s="255">
        <v>15977839670</v>
      </c>
      <c r="K365" s="255" t="s">
        <v>27</v>
      </c>
      <c r="L365" s="260"/>
      <c r="M365" s="255"/>
      <c r="N365" s="255" t="s">
        <v>27</v>
      </c>
      <c r="O365" s="260"/>
      <c r="P365" s="255"/>
      <c r="Q365" s="255" t="s">
        <v>30</v>
      </c>
      <c r="R365" s="255"/>
      <c r="S365" s="255"/>
      <c r="T365" s="265" t="str">
        <f t="array" ref="T365">VLOOKUP(D365&amp;E365,IF({1,0},'2021春'!$C$3:$C$4485&amp;'2021春'!$D$3:$D$4485,'2021春'!$H$3:$H$4485),2,0)</f>
        <v>452731200305131816</v>
      </c>
    </row>
    <row r="366" spans="1:20">
      <c r="A366" s="255">
        <v>363</v>
      </c>
      <c r="B366" s="255" t="s">
        <v>1654</v>
      </c>
      <c r="C366" s="255" t="s">
        <v>21</v>
      </c>
      <c r="D366" s="255" t="s">
        <v>210</v>
      </c>
      <c r="E366" s="255" t="s">
        <v>1655</v>
      </c>
      <c r="F366" s="255" t="s">
        <v>143</v>
      </c>
      <c r="G366" s="255">
        <v>22</v>
      </c>
      <c r="H366" s="255" t="s">
        <v>1656</v>
      </c>
      <c r="I366" s="255" t="s">
        <v>1657</v>
      </c>
      <c r="J366" s="255">
        <v>15177890567</v>
      </c>
      <c r="K366" s="255" t="s">
        <v>27</v>
      </c>
      <c r="L366" s="260"/>
      <c r="M366" s="255"/>
      <c r="N366" s="255" t="s">
        <v>27</v>
      </c>
      <c r="O366" s="260"/>
      <c r="P366" s="255"/>
      <c r="Q366" s="255" t="s">
        <v>30</v>
      </c>
      <c r="R366" s="255"/>
      <c r="S366" s="255"/>
      <c r="T366" s="265" t="str">
        <f t="array" ref="T366">VLOOKUP(D366&amp;E366,IF({1,0},'2021春'!$C$3:$C$4485&amp;'2021春'!$D$3:$D$4485,'2021春'!$H$3:$H$4485),2,0)</f>
        <v>452731199904083945</v>
      </c>
    </row>
    <row r="367" spans="1:20">
      <c r="A367" s="255">
        <v>364</v>
      </c>
      <c r="B367" s="255" t="s">
        <v>1658</v>
      </c>
      <c r="C367" s="255" t="s">
        <v>21</v>
      </c>
      <c r="D367" s="255" t="s">
        <v>210</v>
      </c>
      <c r="E367" s="255" t="s">
        <v>1659</v>
      </c>
      <c r="F367" s="255" t="s">
        <v>24</v>
      </c>
      <c r="G367" s="255">
        <v>18</v>
      </c>
      <c r="H367" s="255" t="s">
        <v>1660</v>
      </c>
      <c r="I367" s="255" t="s">
        <v>1661</v>
      </c>
      <c r="J367" s="255">
        <v>13543026395</v>
      </c>
      <c r="K367" s="255" t="s">
        <v>27</v>
      </c>
      <c r="L367" s="260"/>
      <c r="M367" s="255"/>
      <c r="N367" s="255" t="s">
        <v>27</v>
      </c>
      <c r="O367" s="260"/>
      <c r="P367" s="255"/>
      <c r="Q367" s="255" t="s">
        <v>30</v>
      </c>
      <c r="R367" s="255"/>
      <c r="S367" s="255"/>
      <c r="T367" s="265" t="str">
        <f t="array" ref="T367">VLOOKUP(D367&amp;E367,IF({1,0},'2021春'!$C$3:$C$4485&amp;'2021春'!$D$3:$D$4485,'2021春'!$H$3:$H$4485),2,0)</f>
        <v>452731200306180310</v>
      </c>
    </row>
    <row r="368" spans="1:20">
      <c r="A368" s="255">
        <v>365</v>
      </c>
      <c r="B368" s="255" t="s">
        <v>1662</v>
      </c>
      <c r="C368" s="255" t="s">
        <v>21</v>
      </c>
      <c r="D368" s="255" t="s">
        <v>210</v>
      </c>
      <c r="E368" s="255" t="s">
        <v>1663</v>
      </c>
      <c r="F368" s="255" t="s">
        <v>24</v>
      </c>
      <c r="G368" s="255">
        <v>21</v>
      </c>
      <c r="H368" s="255" t="s">
        <v>1664</v>
      </c>
      <c r="I368" s="255" t="s">
        <v>1665</v>
      </c>
      <c r="J368" s="255" t="s">
        <v>1666</v>
      </c>
      <c r="K368" s="255" t="s">
        <v>27</v>
      </c>
      <c r="L368" s="260"/>
      <c r="M368" s="255"/>
      <c r="N368" s="255" t="s">
        <v>27</v>
      </c>
      <c r="O368" s="260"/>
      <c r="P368" s="255"/>
      <c r="Q368" s="255" t="s">
        <v>30</v>
      </c>
      <c r="R368" s="255"/>
      <c r="S368" s="255"/>
      <c r="T368" s="265" t="str">
        <f t="array" ref="T368">VLOOKUP(D368&amp;E368,IF({1,0},'2021春'!$C$3:$C$4485&amp;'2021春'!$D$3:$D$4485,'2021春'!$H$3:$H$4485),2,0)</f>
        <v>452731200003051810</v>
      </c>
    </row>
    <row r="369" spans="1:20">
      <c r="A369" s="255">
        <v>366</v>
      </c>
      <c r="B369" s="255" t="s">
        <v>1667</v>
      </c>
      <c r="C369" s="255" t="s">
        <v>21</v>
      </c>
      <c r="D369" s="255" t="s">
        <v>210</v>
      </c>
      <c r="E369" s="255" t="s">
        <v>1668</v>
      </c>
      <c r="F369" s="255" t="s">
        <v>24</v>
      </c>
      <c r="G369" s="255">
        <v>18</v>
      </c>
      <c r="H369" s="255" t="s">
        <v>1669</v>
      </c>
      <c r="I369" s="255" t="s">
        <v>1670</v>
      </c>
      <c r="J369" s="255">
        <v>18877840769</v>
      </c>
      <c r="K369" s="255" t="s">
        <v>27</v>
      </c>
      <c r="L369" s="260"/>
      <c r="M369" s="255"/>
      <c r="N369" s="255" t="s">
        <v>27</v>
      </c>
      <c r="O369" s="260"/>
      <c r="P369" s="255"/>
      <c r="Q369" s="255" t="s">
        <v>30</v>
      </c>
      <c r="R369" s="255"/>
      <c r="S369" s="255"/>
      <c r="T369" s="265" t="str">
        <f t="array" ref="T369">VLOOKUP(D369&amp;E369,IF({1,0},'2021春'!$C$3:$C$4485&amp;'2021春'!$D$3:$D$4485,'2021春'!$H$3:$H$4485),2,0)</f>
        <v>452731200212185137</v>
      </c>
    </row>
    <row r="370" spans="1:20">
      <c r="A370" s="255">
        <v>367</v>
      </c>
      <c r="B370" s="255" t="s">
        <v>1671</v>
      </c>
      <c r="C370" s="255" t="s">
        <v>21</v>
      </c>
      <c r="D370" s="255" t="s">
        <v>210</v>
      </c>
      <c r="E370" s="255" t="s">
        <v>1672</v>
      </c>
      <c r="F370" s="255" t="s">
        <v>24</v>
      </c>
      <c r="G370" s="255">
        <v>19</v>
      </c>
      <c r="H370" s="255" t="s">
        <v>1075</v>
      </c>
      <c r="I370" s="255" t="s">
        <v>1673</v>
      </c>
      <c r="J370" s="255">
        <v>13737980536</v>
      </c>
      <c r="K370" s="255" t="s">
        <v>27</v>
      </c>
      <c r="L370" s="260"/>
      <c r="M370" s="255"/>
      <c r="N370" s="255" t="s">
        <v>27</v>
      </c>
      <c r="O370" s="260"/>
      <c r="P370" s="255"/>
      <c r="Q370" s="255" t="s">
        <v>30</v>
      </c>
      <c r="R370" s="255"/>
      <c r="S370" s="255"/>
      <c r="T370" s="265" t="str">
        <f t="array" ref="T370">VLOOKUP(D370&amp;E370,IF({1,0},'2021春'!$C$3:$C$4485&amp;'2021春'!$D$3:$D$4485,'2021春'!$H$3:$H$4485),2,0)</f>
        <v>45122920020414241X</v>
      </c>
    </row>
    <row r="371" spans="1:20">
      <c r="A371" s="255">
        <v>368</v>
      </c>
      <c r="B371" s="288" t="s">
        <v>1674</v>
      </c>
      <c r="C371" s="255" t="s">
        <v>21</v>
      </c>
      <c r="D371" s="255" t="s">
        <v>210</v>
      </c>
      <c r="E371" s="255" t="s">
        <v>1675</v>
      </c>
      <c r="F371" s="255" t="s">
        <v>24</v>
      </c>
      <c r="G371" s="255">
        <v>19</v>
      </c>
      <c r="H371" s="255" t="s">
        <v>730</v>
      </c>
      <c r="I371" s="255" t="s">
        <v>1676</v>
      </c>
      <c r="J371" s="255" t="s">
        <v>1677</v>
      </c>
      <c r="K371" s="255" t="s">
        <v>27</v>
      </c>
      <c r="L371" s="260">
        <v>44396</v>
      </c>
      <c r="M371" s="255"/>
      <c r="N371" s="255" t="s">
        <v>27</v>
      </c>
      <c r="O371" s="260"/>
      <c r="P371" s="255"/>
      <c r="Q371" s="255" t="s">
        <v>30</v>
      </c>
      <c r="R371" s="255"/>
      <c r="S371" s="255"/>
      <c r="T371" s="265" t="str">
        <f t="array" ref="T371">VLOOKUP(D371&amp;E371,IF({1,0},'2021春'!$C$3:$C$4485&amp;'2021春'!$D$3:$D$4485,'2021春'!$H$3:$H$4485),2,0)</f>
        <v>452731200206264816</v>
      </c>
    </row>
    <row r="372" spans="1:20">
      <c r="A372" s="255">
        <v>369</v>
      </c>
      <c r="B372" s="255" t="s">
        <v>1678</v>
      </c>
      <c r="C372" s="255" t="s">
        <v>21</v>
      </c>
      <c r="D372" s="255" t="s">
        <v>210</v>
      </c>
      <c r="E372" s="255" t="s">
        <v>1679</v>
      </c>
      <c r="F372" s="255" t="s">
        <v>143</v>
      </c>
      <c r="G372" s="255">
        <v>19</v>
      </c>
      <c r="H372" s="255" t="s">
        <v>1680</v>
      </c>
      <c r="I372" s="255" t="s">
        <v>1681</v>
      </c>
      <c r="J372" s="255">
        <v>13558088483</v>
      </c>
      <c r="K372" s="255" t="s">
        <v>27</v>
      </c>
      <c r="L372" s="260"/>
      <c r="M372" s="255"/>
      <c r="N372" s="255" t="s">
        <v>30</v>
      </c>
      <c r="O372" s="260"/>
      <c r="P372" s="255"/>
      <c r="Q372" s="255" t="s">
        <v>30</v>
      </c>
      <c r="R372" s="255"/>
      <c r="S372" s="255"/>
      <c r="T372" s="265" t="str">
        <f t="array" ref="T372">VLOOKUP(D372&amp;E372,IF({1,0},'2021春'!$C$3:$C$4485&amp;'2021春'!$D$3:$D$4485,'2021春'!$H$3:$H$4485),2,0)</f>
        <v>452731200203044826</v>
      </c>
    </row>
    <row r="373" spans="1:20">
      <c r="A373" s="255">
        <v>370</v>
      </c>
      <c r="B373" s="255" t="s">
        <v>1682</v>
      </c>
      <c r="C373" s="255" t="s">
        <v>21</v>
      </c>
      <c r="D373" s="255" t="s">
        <v>210</v>
      </c>
      <c r="E373" s="255" t="s">
        <v>1683</v>
      </c>
      <c r="F373" s="255" t="s">
        <v>24</v>
      </c>
      <c r="G373" s="255">
        <v>18</v>
      </c>
      <c r="H373" s="255" t="s">
        <v>1684</v>
      </c>
      <c r="I373" s="255" t="s">
        <v>1685</v>
      </c>
      <c r="J373" s="255">
        <v>13977840593</v>
      </c>
      <c r="K373" s="255" t="s">
        <v>27</v>
      </c>
      <c r="L373" s="260"/>
      <c r="M373" s="255"/>
      <c r="N373" s="255" t="s">
        <v>27</v>
      </c>
      <c r="O373" s="260"/>
      <c r="P373" s="255"/>
      <c r="Q373" s="255" t="s">
        <v>30</v>
      </c>
      <c r="R373" s="255"/>
      <c r="S373" s="255"/>
      <c r="T373" s="265" t="str">
        <f t="array" ref="T373">VLOOKUP(D373&amp;E373,IF({1,0},'2021春'!$C$3:$C$4485&amp;'2021春'!$D$3:$D$4485,'2021春'!$H$3:$H$4485),2,0)</f>
        <v>451229200210052111</v>
      </c>
    </row>
    <row r="374" spans="1:20">
      <c r="A374" s="255">
        <v>371</v>
      </c>
      <c r="B374" s="255" t="s">
        <v>1686</v>
      </c>
      <c r="C374" s="255" t="s">
        <v>21</v>
      </c>
      <c r="D374" s="255" t="s">
        <v>210</v>
      </c>
      <c r="E374" s="255" t="s">
        <v>1687</v>
      </c>
      <c r="F374" s="255" t="s">
        <v>143</v>
      </c>
      <c r="G374" s="255">
        <v>18</v>
      </c>
      <c r="H374" s="255" t="s">
        <v>1581</v>
      </c>
      <c r="I374" s="255" t="s">
        <v>1688</v>
      </c>
      <c r="J374" s="255">
        <v>13707787077</v>
      </c>
      <c r="K374" s="255" t="s">
        <v>27</v>
      </c>
      <c r="L374" s="260"/>
      <c r="M374" s="255"/>
      <c r="N374" s="255" t="s">
        <v>27</v>
      </c>
      <c r="O374" s="260"/>
      <c r="P374" s="255"/>
      <c r="Q374" s="255" t="s">
        <v>30</v>
      </c>
      <c r="R374" s="255"/>
      <c r="S374" s="255"/>
      <c r="T374" s="265" t="str">
        <f t="array" ref="T374">VLOOKUP(D374&amp;E374,IF({1,0},'2021春'!$C$3:$C$4485&amp;'2021春'!$D$3:$D$4485,'2021春'!$H$3:$H$4485),2,0)</f>
        <v>45273120021227122X</v>
      </c>
    </row>
    <row r="375" spans="1:20">
      <c r="A375" s="255">
        <v>372</v>
      </c>
      <c r="B375" s="255" t="s">
        <v>1689</v>
      </c>
      <c r="C375" s="255" t="s">
        <v>21</v>
      </c>
      <c r="D375" s="255" t="s">
        <v>210</v>
      </c>
      <c r="E375" s="255" t="s">
        <v>1690</v>
      </c>
      <c r="F375" s="255" t="s">
        <v>24</v>
      </c>
      <c r="G375" s="255">
        <v>19</v>
      </c>
      <c r="H375" s="255" t="s">
        <v>1691</v>
      </c>
      <c r="I375" s="255" t="s">
        <v>1692</v>
      </c>
      <c r="J375" s="255">
        <v>18176149460</v>
      </c>
      <c r="K375" s="255" t="s">
        <v>27</v>
      </c>
      <c r="L375" s="260"/>
      <c r="M375" s="255"/>
      <c r="N375" s="255" t="s">
        <v>30</v>
      </c>
      <c r="O375" s="260"/>
      <c r="P375" s="255"/>
      <c r="Q375" s="255" t="s">
        <v>30</v>
      </c>
      <c r="R375" s="255"/>
      <c r="S375" s="255"/>
      <c r="T375" s="265" t="str">
        <f t="array" ref="T375">VLOOKUP(D375&amp;E375,IF({1,0},'2021春'!$C$3:$C$4485&amp;'2021春'!$D$3:$D$4485,'2021春'!$H$3:$H$4485),2,0)</f>
        <v>452731200112141815</v>
      </c>
    </row>
    <row r="376" spans="1:20">
      <c r="A376" s="255">
        <v>373</v>
      </c>
      <c r="B376" s="255" t="s">
        <v>1693</v>
      </c>
      <c r="C376" s="255" t="s">
        <v>21</v>
      </c>
      <c r="D376" s="255" t="s">
        <v>210</v>
      </c>
      <c r="E376" s="255" t="s">
        <v>1694</v>
      </c>
      <c r="F376" s="255" t="s">
        <v>24</v>
      </c>
      <c r="G376" s="255">
        <v>19</v>
      </c>
      <c r="H376" s="255" t="s">
        <v>1695</v>
      </c>
      <c r="I376" s="255" t="s">
        <v>1696</v>
      </c>
      <c r="J376" s="255">
        <v>13557783170</v>
      </c>
      <c r="K376" s="255" t="s">
        <v>27</v>
      </c>
      <c r="L376" s="260"/>
      <c r="M376" s="255"/>
      <c r="N376" s="255" t="s">
        <v>30</v>
      </c>
      <c r="O376" s="260"/>
      <c r="P376" s="255"/>
      <c r="Q376" s="255" t="s">
        <v>30</v>
      </c>
      <c r="R376" s="255"/>
      <c r="S376" s="255"/>
      <c r="T376" s="265" t="str">
        <f t="array" ref="T376">VLOOKUP(D376&amp;E376,IF({1,0},'2021春'!$C$3:$C$4485&amp;'2021春'!$D$3:$D$4485,'2021春'!$H$3:$H$4485),2,0)</f>
        <v>452127200205022738</v>
      </c>
    </row>
    <row r="377" spans="1:20">
      <c r="A377" s="255">
        <v>374</v>
      </c>
      <c r="B377" s="255" t="s">
        <v>1697</v>
      </c>
      <c r="C377" s="255" t="s">
        <v>21</v>
      </c>
      <c r="D377" s="255" t="s">
        <v>210</v>
      </c>
      <c r="E377" s="255" t="s">
        <v>1698</v>
      </c>
      <c r="F377" s="255" t="s">
        <v>24</v>
      </c>
      <c r="G377" s="255">
        <v>18</v>
      </c>
      <c r="H377" s="255" t="s">
        <v>1699</v>
      </c>
      <c r="I377" s="255" t="s">
        <v>1700</v>
      </c>
      <c r="J377" s="255">
        <v>13217673061</v>
      </c>
      <c r="K377" s="255" t="s">
        <v>30</v>
      </c>
      <c r="L377" s="260"/>
      <c r="M377" s="255"/>
      <c r="N377" s="255" t="s">
        <v>30</v>
      </c>
      <c r="O377" s="260"/>
      <c r="P377" s="255"/>
      <c r="Q377" s="255" t="s">
        <v>30</v>
      </c>
      <c r="R377" s="255"/>
      <c r="S377" s="255" t="s">
        <v>1564</v>
      </c>
      <c r="T377" s="265" t="str">
        <f t="array" ref="T377">VLOOKUP(D377&amp;E377,IF({1,0},'2021春'!$C$3:$C$4485&amp;'2021春'!$D$3:$D$4485,'2021春'!$H$3:$H$4485),2,0)</f>
        <v>452731200209213619</v>
      </c>
    </row>
    <row r="378" spans="1:20">
      <c r="A378" s="255">
        <v>375</v>
      </c>
      <c r="B378" s="255" t="s">
        <v>1701</v>
      </c>
      <c r="C378" s="255" t="s">
        <v>21</v>
      </c>
      <c r="D378" s="255" t="s">
        <v>210</v>
      </c>
      <c r="E378" s="255" t="s">
        <v>1702</v>
      </c>
      <c r="F378" s="255" t="s">
        <v>143</v>
      </c>
      <c r="G378" s="255">
        <v>19</v>
      </c>
      <c r="H378" s="255" t="s">
        <v>1703</v>
      </c>
      <c r="I378" s="255" t="s">
        <v>1704</v>
      </c>
      <c r="J378" s="255">
        <v>15177891135</v>
      </c>
      <c r="K378" s="255" t="s">
        <v>27</v>
      </c>
      <c r="L378" s="260"/>
      <c r="M378" s="255"/>
      <c r="N378" s="255" t="s">
        <v>27</v>
      </c>
      <c r="O378" s="260"/>
      <c r="P378" s="255"/>
      <c r="Q378" s="255" t="s">
        <v>30</v>
      </c>
      <c r="R378" s="255"/>
      <c r="S378" s="255"/>
      <c r="T378" s="265" t="str">
        <f t="array" ref="T378">VLOOKUP(D378&amp;E378,IF({1,0},'2021春'!$C$3:$C$4485&amp;'2021春'!$D$3:$D$4485,'2021春'!$H$3:$H$4485),2,0)</f>
        <v>451229200204280927</v>
      </c>
    </row>
    <row r="379" spans="1:20">
      <c r="A379" s="255">
        <v>376</v>
      </c>
      <c r="B379" s="255" t="s">
        <v>1705</v>
      </c>
      <c r="C379" s="255" t="s">
        <v>21</v>
      </c>
      <c r="D379" s="255" t="s">
        <v>210</v>
      </c>
      <c r="E379" s="255" t="s">
        <v>1706</v>
      </c>
      <c r="F379" s="255" t="s">
        <v>24</v>
      </c>
      <c r="G379" s="255">
        <v>19</v>
      </c>
      <c r="H379" s="255" t="s">
        <v>1707</v>
      </c>
      <c r="I379" s="255" t="s">
        <v>1708</v>
      </c>
      <c r="J379" s="255">
        <v>15177386414</v>
      </c>
      <c r="K379" s="255" t="s">
        <v>27</v>
      </c>
      <c r="L379" s="260"/>
      <c r="M379" s="255"/>
      <c r="N379" s="255" t="s">
        <v>27</v>
      </c>
      <c r="O379" s="260"/>
      <c r="P379" s="255"/>
      <c r="Q379" s="255" t="s">
        <v>30</v>
      </c>
      <c r="R379" s="255"/>
      <c r="S379" s="255"/>
      <c r="T379" s="265" t="str">
        <f t="array" ref="T379">VLOOKUP(D379&amp;E379,IF({1,0},'2021春'!$C$3:$C$4485&amp;'2021春'!$D$3:$D$4485,'2021春'!$H$3:$H$4485),2,0)</f>
        <v>452731200205176910</v>
      </c>
    </row>
    <row r="380" spans="1:20">
      <c r="A380" s="255">
        <v>377</v>
      </c>
      <c r="B380" s="255" t="s">
        <v>1709</v>
      </c>
      <c r="C380" s="255" t="s">
        <v>21</v>
      </c>
      <c r="D380" s="255" t="s">
        <v>210</v>
      </c>
      <c r="E380" s="255" t="s">
        <v>1710</v>
      </c>
      <c r="F380" s="255" t="s">
        <v>24</v>
      </c>
      <c r="G380" s="255">
        <v>18</v>
      </c>
      <c r="H380" s="255" t="s">
        <v>1711</v>
      </c>
      <c r="I380" s="255" t="s">
        <v>1712</v>
      </c>
      <c r="J380" s="255">
        <v>13768373113</v>
      </c>
      <c r="K380" s="255" t="s">
        <v>27</v>
      </c>
      <c r="L380" s="260"/>
      <c r="M380" s="255"/>
      <c r="N380" s="255" t="s">
        <v>27</v>
      </c>
      <c r="O380" s="260"/>
      <c r="P380" s="255"/>
      <c r="Q380" s="255" t="s">
        <v>30</v>
      </c>
      <c r="R380" s="255"/>
      <c r="S380" s="255"/>
      <c r="T380" s="265" t="str">
        <f t="array" ref="T380">VLOOKUP(D380&amp;E380,IF({1,0},'2021春'!$C$3:$C$4485&amp;'2021春'!$D$3:$D$4485,'2021春'!$H$3:$H$4485),2,0)</f>
        <v>450124200210242734</v>
      </c>
    </row>
    <row r="381" spans="1:20">
      <c r="A381" s="255">
        <v>378</v>
      </c>
      <c r="B381" s="255" t="s">
        <v>1713</v>
      </c>
      <c r="C381" s="255" t="s">
        <v>21</v>
      </c>
      <c r="D381" s="255" t="s">
        <v>210</v>
      </c>
      <c r="E381" s="255" t="s">
        <v>1714</v>
      </c>
      <c r="F381" s="255" t="s">
        <v>24</v>
      </c>
      <c r="G381" s="255">
        <v>18</v>
      </c>
      <c r="H381" s="255" t="s">
        <v>1715</v>
      </c>
      <c r="I381" s="255" t="s">
        <v>1096</v>
      </c>
      <c r="J381" s="255">
        <v>13557181200</v>
      </c>
      <c r="K381" s="255" t="s">
        <v>27</v>
      </c>
      <c r="L381" s="260"/>
      <c r="M381" s="255"/>
      <c r="N381" s="255" t="s">
        <v>27</v>
      </c>
      <c r="O381" s="260"/>
      <c r="P381" s="255"/>
      <c r="Q381" s="255" t="s">
        <v>30</v>
      </c>
      <c r="R381" s="255"/>
      <c r="S381" s="255"/>
      <c r="T381" s="265" t="str">
        <f t="array" ref="T381">VLOOKUP(D381&amp;E381,IF({1,0},'2021春'!$C$3:$C$4485&amp;'2021春'!$D$3:$D$4485,'2021春'!$H$3:$H$4485),2,0)</f>
        <v>452731200304160017</v>
      </c>
    </row>
    <row r="382" spans="1:20">
      <c r="A382" s="255">
        <v>379</v>
      </c>
      <c r="B382" s="255" t="s">
        <v>1716</v>
      </c>
      <c r="C382" s="255" t="s">
        <v>21</v>
      </c>
      <c r="D382" s="255" t="s">
        <v>210</v>
      </c>
      <c r="E382" s="255" t="s">
        <v>1717</v>
      </c>
      <c r="F382" s="255" t="s">
        <v>24</v>
      </c>
      <c r="G382" s="255">
        <v>18</v>
      </c>
      <c r="H382" s="255" t="s">
        <v>1718</v>
      </c>
      <c r="I382" s="255" t="s">
        <v>1719</v>
      </c>
      <c r="J382" s="255">
        <v>13977805626</v>
      </c>
      <c r="K382" s="255" t="s">
        <v>27</v>
      </c>
      <c r="L382" s="260">
        <v>44353</v>
      </c>
      <c r="M382" s="255" t="s">
        <v>1720</v>
      </c>
      <c r="N382" s="255" t="s">
        <v>27</v>
      </c>
      <c r="O382" s="260">
        <v>44374</v>
      </c>
      <c r="P382" s="255" t="s">
        <v>1721</v>
      </c>
      <c r="Q382" s="255" t="s">
        <v>30</v>
      </c>
      <c r="R382" s="255"/>
      <c r="S382" s="255"/>
      <c r="T382" s="265" t="str">
        <f t="array" ref="T382">VLOOKUP(D382&amp;E382,IF({1,0},'2021春'!$C$3:$C$4485&amp;'2021春'!$D$3:$D$4485,'2021春'!$H$3:$H$4485),2,0)</f>
        <v>451229200208230011</v>
      </c>
    </row>
    <row r="383" spans="1:20">
      <c r="A383" s="255">
        <v>380</v>
      </c>
      <c r="B383" s="255" t="s">
        <v>1722</v>
      </c>
      <c r="C383" s="255" t="s">
        <v>21</v>
      </c>
      <c r="D383" s="255" t="s">
        <v>210</v>
      </c>
      <c r="E383" s="255" t="s">
        <v>1723</v>
      </c>
      <c r="F383" s="255" t="s">
        <v>24</v>
      </c>
      <c r="G383" s="255">
        <v>20</v>
      </c>
      <c r="H383" s="255" t="s">
        <v>1724</v>
      </c>
      <c r="I383" s="255" t="s">
        <v>1725</v>
      </c>
      <c r="J383" s="255">
        <v>18934965588</v>
      </c>
      <c r="K383" s="255" t="s">
        <v>27</v>
      </c>
      <c r="L383" s="260"/>
      <c r="M383" s="255"/>
      <c r="N383" s="255" t="s">
        <v>27</v>
      </c>
      <c r="O383" s="260"/>
      <c r="P383" s="255"/>
      <c r="Q383" s="255" t="s">
        <v>30</v>
      </c>
      <c r="R383" s="255"/>
      <c r="S383" s="255"/>
      <c r="T383" s="265" t="str">
        <f t="array" ref="T383">VLOOKUP(D383&amp;E383,IF({1,0},'2021春'!$C$3:$C$4485&amp;'2021春'!$D$3:$D$4485,'2021春'!$H$3:$H$4485),2,0)</f>
        <v>451229200106012718</v>
      </c>
    </row>
    <row r="384" spans="1:20">
      <c r="A384" s="255">
        <v>381</v>
      </c>
      <c r="B384" s="255" t="s">
        <v>1726</v>
      </c>
      <c r="C384" s="255" t="s">
        <v>21</v>
      </c>
      <c r="D384" s="255" t="s">
        <v>210</v>
      </c>
      <c r="E384" s="255" t="s">
        <v>1727</v>
      </c>
      <c r="F384" s="255" t="s">
        <v>24</v>
      </c>
      <c r="G384" s="255">
        <v>19</v>
      </c>
      <c r="H384" s="255" t="s">
        <v>1728</v>
      </c>
      <c r="I384" s="255" t="s">
        <v>1240</v>
      </c>
      <c r="J384" s="255">
        <v>13471142265</v>
      </c>
      <c r="K384" s="255" t="s">
        <v>27</v>
      </c>
      <c r="L384" s="260"/>
      <c r="M384" s="255"/>
      <c r="N384" s="255" t="s">
        <v>27</v>
      </c>
      <c r="O384" s="260"/>
      <c r="P384" s="255"/>
      <c r="Q384" s="255" t="s">
        <v>30</v>
      </c>
      <c r="R384" s="255"/>
      <c r="S384" s="255"/>
      <c r="T384" s="265" t="str">
        <f t="array" ref="T384">VLOOKUP(D384&amp;E384,IF({1,0},'2021春'!$C$3:$C$4485&amp;'2021春'!$D$3:$D$4485,'2021春'!$H$3:$H$4485),2,0)</f>
        <v>452127200111142739</v>
      </c>
    </row>
    <row r="385" spans="1:20">
      <c r="A385" s="255">
        <v>382</v>
      </c>
      <c r="B385" s="255" t="s">
        <v>1729</v>
      </c>
      <c r="C385" s="255" t="s">
        <v>21</v>
      </c>
      <c r="D385" s="255" t="s">
        <v>210</v>
      </c>
      <c r="E385" s="255" t="s">
        <v>1730</v>
      </c>
      <c r="F385" s="255" t="s">
        <v>24</v>
      </c>
      <c r="G385" s="255">
        <v>18</v>
      </c>
      <c r="H385" s="255" t="s">
        <v>1731</v>
      </c>
      <c r="I385" s="255" t="s">
        <v>1732</v>
      </c>
      <c r="J385" s="255">
        <v>18174937546</v>
      </c>
      <c r="K385" s="255" t="s">
        <v>27</v>
      </c>
      <c r="L385" s="260"/>
      <c r="M385" s="255"/>
      <c r="N385" s="255" t="s">
        <v>27</v>
      </c>
      <c r="O385" s="260"/>
      <c r="P385" s="255"/>
      <c r="Q385" s="255" t="s">
        <v>30</v>
      </c>
      <c r="R385" s="255"/>
      <c r="S385" s="255"/>
      <c r="T385" s="265" t="str">
        <f t="array" ref="T385">VLOOKUP(D385&amp;E385,IF({1,0},'2021春'!$C$3:$C$4485&amp;'2021春'!$D$3:$D$4485,'2021春'!$H$3:$H$4485),2,0)</f>
        <v>452731200305086912</v>
      </c>
    </row>
    <row r="386" spans="1:20">
      <c r="A386" s="255">
        <v>383</v>
      </c>
      <c r="B386" s="255" t="s">
        <v>1733</v>
      </c>
      <c r="C386" s="255" t="s">
        <v>21</v>
      </c>
      <c r="D386" s="255" t="s">
        <v>210</v>
      </c>
      <c r="E386" s="255" t="s">
        <v>1734</v>
      </c>
      <c r="F386" s="255" t="s">
        <v>24</v>
      </c>
      <c r="G386" s="255">
        <v>19</v>
      </c>
      <c r="H386" s="255" t="s">
        <v>1735</v>
      </c>
      <c r="I386" s="255" t="s">
        <v>1736</v>
      </c>
      <c r="J386" s="255" t="s">
        <v>1737</v>
      </c>
      <c r="K386" s="255" t="s">
        <v>27</v>
      </c>
      <c r="L386" s="260"/>
      <c r="M386" s="255"/>
      <c r="N386" s="255" t="s">
        <v>27</v>
      </c>
      <c r="O386" s="260"/>
      <c r="P386" s="255"/>
      <c r="Q386" s="255" t="s">
        <v>30</v>
      </c>
      <c r="R386" s="255"/>
      <c r="S386" s="255"/>
      <c r="T386" s="265" t="str">
        <f t="array" ref="T386">VLOOKUP(D386&amp;E386,IF({1,0},'2021春'!$C$3:$C$4485&amp;'2021春'!$D$3:$D$4485,'2021春'!$H$3:$H$4485),2,0)</f>
        <v>452731200111233910</v>
      </c>
    </row>
    <row r="387" spans="1:20">
      <c r="A387" s="255">
        <v>384</v>
      </c>
      <c r="B387" s="255" t="s">
        <v>1738</v>
      </c>
      <c r="C387" s="255" t="s">
        <v>21</v>
      </c>
      <c r="D387" s="255" t="s">
        <v>210</v>
      </c>
      <c r="E387" s="255" t="s">
        <v>1739</v>
      </c>
      <c r="F387" s="255" t="s">
        <v>24</v>
      </c>
      <c r="G387" s="255">
        <v>20</v>
      </c>
      <c r="H387" s="255" t="s">
        <v>1740</v>
      </c>
      <c r="I387" s="255" t="s">
        <v>1741</v>
      </c>
      <c r="J387" s="255" t="s">
        <v>1742</v>
      </c>
      <c r="K387" s="255" t="s">
        <v>27</v>
      </c>
      <c r="L387" s="260"/>
      <c r="M387" s="255"/>
      <c r="N387" s="255" t="s">
        <v>27</v>
      </c>
      <c r="O387" s="260"/>
      <c r="P387" s="255"/>
      <c r="Q387" s="255" t="s">
        <v>30</v>
      </c>
      <c r="R387" s="255"/>
      <c r="S387" s="255"/>
      <c r="T387" s="265" t="str">
        <f t="array" ref="T387">VLOOKUP(D387&amp;E387,IF({1,0},'2021春'!$C$3:$C$4485&amp;'2021春'!$D$3:$D$4485,'2021春'!$H$3:$H$4485),2,0)</f>
        <v>452731200012275410</v>
      </c>
    </row>
    <row r="388" spans="1:20">
      <c r="A388" s="255">
        <v>385</v>
      </c>
      <c r="B388" s="255" t="s">
        <v>1743</v>
      </c>
      <c r="C388" s="255" t="s">
        <v>21</v>
      </c>
      <c r="D388" s="255" t="s">
        <v>210</v>
      </c>
      <c r="E388" s="255" t="s">
        <v>1744</v>
      </c>
      <c r="F388" s="255" t="s">
        <v>24</v>
      </c>
      <c r="G388" s="255">
        <v>18</v>
      </c>
      <c r="H388" s="255" t="s">
        <v>1745</v>
      </c>
      <c r="I388" s="255" t="s">
        <v>1746</v>
      </c>
      <c r="J388" s="255" t="s">
        <v>1747</v>
      </c>
      <c r="K388" s="255" t="s">
        <v>27</v>
      </c>
      <c r="L388" s="260"/>
      <c r="M388" s="255"/>
      <c r="N388" s="255" t="s">
        <v>27</v>
      </c>
      <c r="O388" s="260"/>
      <c r="P388" s="255"/>
      <c r="Q388" s="255" t="s">
        <v>30</v>
      </c>
      <c r="R388" s="255"/>
      <c r="S388" s="255"/>
      <c r="T388" s="265" t="str">
        <f t="array" ref="T388">VLOOKUP(D388&amp;E388,IF({1,0},'2021春'!$C$3:$C$4485&amp;'2021春'!$D$3:$D$4485,'2021春'!$H$3:$H$4485),2,0)</f>
        <v>451229200305112412</v>
      </c>
    </row>
    <row r="389" spans="1:20">
      <c r="A389" s="255">
        <v>386</v>
      </c>
      <c r="B389" s="255" t="s">
        <v>1748</v>
      </c>
      <c r="C389" s="255" t="s">
        <v>21</v>
      </c>
      <c r="D389" s="255" t="s">
        <v>210</v>
      </c>
      <c r="E389" s="255" t="s">
        <v>1749</v>
      </c>
      <c r="F389" s="255" t="s">
        <v>143</v>
      </c>
      <c r="G389" s="255">
        <v>18</v>
      </c>
      <c r="H389" s="255" t="s">
        <v>1750</v>
      </c>
      <c r="I389" s="255" t="s">
        <v>1751</v>
      </c>
      <c r="J389" s="255" t="s">
        <v>1752</v>
      </c>
      <c r="K389" s="255" t="s">
        <v>27</v>
      </c>
      <c r="L389" s="260">
        <v>44331</v>
      </c>
      <c r="M389" s="255" t="s">
        <v>1273</v>
      </c>
      <c r="N389" s="255" t="s">
        <v>27</v>
      </c>
      <c r="O389" s="260">
        <v>44363</v>
      </c>
      <c r="P389" s="255" t="s">
        <v>1753</v>
      </c>
      <c r="Q389" s="255" t="s">
        <v>30</v>
      </c>
      <c r="R389" s="255"/>
      <c r="S389" s="255"/>
      <c r="T389" s="265" t="str">
        <f t="array" ref="T389">VLOOKUP(D389&amp;E389,IF({1,0},'2021春'!$C$3:$C$4485&amp;'2021春'!$D$3:$D$4485,'2021春'!$H$3:$H$4485),2,0)</f>
        <v>451229200210172148</v>
      </c>
    </row>
    <row r="390" spans="1:20">
      <c r="A390" s="255">
        <v>387</v>
      </c>
      <c r="B390" s="255" t="s">
        <v>1754</v>
      </c>
      <c r="C390" s="255" t="s">
        <v>21</v>
      </c>
      <c r="D390" s="255" t="s">
        <v>210</v>
      </c>
      <c r="E390" s="255" t="s">
        <v>1755</v>
      </c>
      <c r="F390" s="255" t="s">
        <v>143</v>
      </c>
      <c r="G390" s="255">
        <v>18</v>
      </c>
      <c r="H390" s="255" t="s">
        <v>1756</v>
      </c>
      <c r="I390" s="255" t="s">
        <v>1757</v>
      </c>
      <c r="J390" s="255" t="s">
        <v>1758</v>
      </c>
      <c r="K390" s="255" t="s">
        <v>27</v>
      </c>
      <c r="L390" s="260"/>
      <c r="M390" s="255"/>
      <c r="N390" s="255" t="s">
        <v>27</v>
      </c>
      <c r="O390" s="260"/>
      <c r="P390" s="255"/>
      <c r="Q390" s="255" t="s">
        <v>30</v>
      </c>
      <c r="R390" s="255"/>
      <c r="S390" s="255"/>
      <c r="T390" s="265" t="str">
        <f t="array" ref="T390">VLOOKUP(D390&amp;E390,IF({1,0},'2021春'!$C$3:$C$4485&amp;'2021春'!$D$3:$D$4485,'2021春'!$H$3:$H$4485),2,0)</f>
        <v>452731200211133925</v>
      </c>
    </row>
    <row r="391" spans="1:20">
      <c r="A391" s="255">
        <v>388</v>
      </c>
      <c r="B391" s="255" t="s">
        <v>1759</v>
      </c>
      <c r="C391" s="255" t="s">
        <v>21</v>
      </c>
      <c r="D391" s="255" t="s">
        <v>210</v>
      </c>
      <c r="E391" s="255" t="s">
        <v>1760</v>
      </c>
      <c r="F391" s="255" t="s">
        <v>24</v>
      </c>
      <c r="G391" s="255">
        <v>18</v>
      </c>
      <c r="H391" s="255" t="s">
        <v>1761</v>
      </c>
      <c r="I391" s="255" t="s">
        <v>1762</v>
      </c>
      <c r="J391" s="255">
        <v>13324788474</v>
      </c>
      <c r="K391" s="255" t="s">
        <v>27</v>
      </c>
      <c r="L391" s="260"/>
      <c r="M391" s="255"/>
      <c r="N391" s="255" t="s">
        <v>30</v>
      </c>
      <c r="O391" s="260"/>
      <c r="P391" s="255"/>
      <c r="Q391" s="255" t="s">
        <v>30</v>
      </c>
      <c r="R391" s="255"/>
      <c r="S391" s="255"/>
      <c r="T391" s="265" t="str">
        <f t="array" ref="T391">VLOOKUP(D391&amp;E391,IF({1,0},'2021春'!$C$3:$C$4485&amp;'2021春'!$D$3:$D$4485,'2021春'!$H$3:$H$4485),2,0)</f>
        <v>451229200211052113</v>
      </c>
    </row>
    <row r="392" spans="1:20">
      <c r="A392" s="255">
        <v>389</v>
      </c>
      <c r="B392" s="255" t="s">
        <v>1763</v>
      </c>
      <c r="C392" s="255" t="s">
        <v>21</v>
      </c>
      <c r="D392" s="255" t="s">
        <v>210</v>
      </c>
      <c r="E392" s="255" t="s">
        <v>1764</v>
      </c>
      <c r="F392" s="255" t="s">
        <v>143</v>
      </c>
      <c r="G392" s="255">
        <v>19</v>
      </c>
      <c r="H392" s="255" t="s">
        <v>1765</v>
      </c>
      <c r="I392" s="255" t="s">
        <v>1766</v>
      </c>
      <c r="J392" s="255">
        <v>15177894089</v>
      </c>
      <c r="K392" s="255" t="s">
        <v>27</v>
      </c>
      <c r="L392" s="260"/>
      <c r="M392" s="255"/>
      <c r="N392" s="255" t="s">
        <v>27</v>
      </c>
      <c r="O392" s="260"/>
      <c r="P392" s="255"/>
      <c r="Q392" s="255" t="s">
        <v>30</v>
      </c>
      <c r="R392" s="255"/>
      <c r="S392" s="255"/>
      <c r="T392" s="265" t="str">
        <f t="array" ref="T392">VLOOKUP(D392&amp;E392,IF({1,0},'2021春'!$C$3:$C$4485&amp;'2021春'!$D$3:$D$4485,'2021春'!$H$3:$H$4485),2,0)</f>
        <v>45273120020703422X</v>
      </c>
    </row>
    <row r="393" spans="1:20">
      <c r="A393" s="255">
        <v>390</v>
      </c>
      <c r="B393" s="255" t="s">
        <v>1767</v>
      </c>
      <c r="C393" s="255" t="s">
        <v>21</v>
      </c>
      <c r="D393" s="255" t="s">
        <v>210</v>
      </c>
      <c r="E393" s="255" t="s">
        <v>1768</v>
      </c>
      <c r="F393" s="255" t="s">
        <v>143</v>
      </c>
      <c r="G393" s="255">
        <v>18</v>
      </c>
      <c r="H393" s="255" t="s">
        <v>1640</v>
      </c>
      <c r="I393" s="255" t="s">
        <v>1769</v>
      </c>
      <c r="J393" s="255">
        <v>18276682133</v>
      </c>
      <c r="K393" s="255" t="s">
        <v>27</v>
      </c>
      <c r="L393" s="260"/>
      <c r="M393" s="255"/>
      <c r="N393" s="255" t="s">
        <v>27</v>
      </c>
      <c r="O393" s="260"/>
      <c r="P393" s="255"/>
      <c r="Q393" s="255" t="s">
        <v>30</v>
      </c>
      <c r="R393" s="255"/>
      <c r="S393" s="255"/>
      <c r="T393" s="265" t="str">
        <f t="array" ref="T393">VLOOKUP(D393&amp;E393,IF({1,0},'2021春'!$C$3:$C$4485&amp;'2021春'!$D$3:$D$4485,'2021春'!$H$3:$H$4485),2,0)</f>
        <v>452731200307103923</v>
      </c>
    </row>
    <row r="394" spans="1:20">
      <c r="A394" s="255">
        <v>391</v>
      </c>
      <c r="B394" s="255" t="s">
        <v>1770</v>
      </c>
      <c r="C394" s="255" t="s">
        <v>21</v>
      </c>
      <c r="D394" s="255" t="s">
        <v>210</v>
      </c>
      <c r="E394" s="255" t="s">
        <v>1771</v>
      </c>
      <c r="F394" s="255" t="s">
        <v>24</v>
      </c>
      <c r="G394" s="255">
        <v>18</v>
      </c>
      <c r="H394" s="255" t="s">
        <v>1772</v>
      </c>
      <c r="I394" s="255" t="s">
        <v>1773</v>
      </c>
      <c r="J394" s="255" t="s">
        <v>1774</v>
      </c>
      <c r="K394" s="255" t="s">
        <v>27</v>
      </c>
      <c r="L394" s="260"/>
      <c r="M394" s="255"/>
      <c r="N394" s="255" t="s">
        <v>27</v>
      </c>
      <c r="O394" s="260"/>
      <c r="P394" s="255"/>
      <c r="Q394" s="255" t="s">
        <v>30</v>
      </c>
      <c r="R394" s="255"/>
      <c r="S394" s="255"/>
      <c r="T394" s="265" t="str">
        <f t="array" ref="T394">VLOOKUP(D394&amp;E394,IF({1,0},'2021春'!$C$3:$C$4485&amp;'2021春'!$D$3:$D$4485,'2021春'!$H$3:$H$4485),2,0)</f>
        <v>452731200212262438</v>
      </c>
    </row>
    <row r="395" spans="1:20">
      <c r="A395" s="255">
        <v>392</v>
      </c>
      <c r="B395" s="255" t="s">
        <v>1775</v>
      </c>
      <c r="C395" s="255" t="s">
        <v>21</v>
      </c>
      <c r="D395" s="255" t="s">
        <v>210</v>
      </c>
      <c r="E395" s="255" t="s">
        <v>1776</v>
      </c>
      <c r="F395" s="255" t="s">
        <v>143</v>
      </c>
      <c r="G395" s="255">
        <v>18</v>
      </c>
      <c r="H395" s="255" t="s">
        <v>1777</v>
      </c>
      <c r="I395" s="255" t="s">
        <v>1778</v>
      </c>
      <c r="J395" s="255">
        <v>13727826550</v>
      </c>
      <c r="K395" s="255" t="s">
        <v>27</v>
      </c>
      <c r="L395" s="260">
        <v>44394</v>
      </c>
      <c r="M395" s="255"/>
      <c r="N395" s="255" t="s">
        <v>27</v>
      </c>
      <c r="O395" s="260"/>
      <c r="P395" s="255"/>
      <c r="Q395" s="255" t="s">
        <v>30</v>
      </c>
      <c r="R395" s="255"/>
      <c r="S395" s="255"/>
      <c r="T395" s="265" t="str">
        <f t="array" ref="T395">VLOOKUP(D395&amp;E395,IF({1,0},'2021春'!$C$3:$C$4485&amp;'2021春'!$D$3:$D$4485,'2021春'!$H$3:$H$4485),2,0)</f>
        <v>451229200209125723</v>
      </c>
    </row>
    <row r="396" spans="1:20">
      <c r="A396" s="255">
        <v>393</v>
      </c>
      <c r="B396" s="255" t="s">
        <v>1779</v>
      </c>
      <c r="C396" s="255" t="s">
        <v>21</v>
      </c>
      <c r="D396" s="255" t="s">
        <v>210</v>
      </c>
      <c r="E396" s="255" t="s">
        <v>1780</v>
      </c>
      <c r="F396" s="255" t="s">
        <v>24</v>
      </c>
      <c r="G396" s="255">
        <v>18</v>
      </c>
      <c r="H396" s="255" t="s">
        <v>1781</v>
      </c>
      <c r="I396" s="255" t="s">
        <v>1782</v>
      </c>
      <c r="J396" s="255">
        <v>18776878558</v>
      </c>
      <c r="K396" s="255" t="s">
        <v>30</v>
      </c>
      <c r="L396" s="260"/>
      <c r="M396" s="255"/>
      <c r="N396" s="255" t="s">
        <v>30</v>
      </c>
      <c r="O396" s="260"/>
      <c r="P396" s="255"/>
      <c r="Q396" s="255" t="s">
        <v>30</v>
      </c>
      <c r="R396" s="255"/>
      <c r="S396" s="255" t="s">
        <v>1783</v>
      </c>
      <c r="T396" s="265" t="str">
        <f t="array" ref="T396">VLOOKUP(D396&amp;E396,IF({1,0},'2021春'!$C$3:$C$4485&amp;'2021春'!$D$3:$D$4485,'2021春'!$H$3:$H$4485),2,0)</f>
        <v>45273120030514481X</v>
      </c>
    </row>
    <row r="397" spans="1:20">
      <c r="A397" s="255">
        <v>394</v>
      </c>
      <c r="B397" s="255" t="s">
        <v>1784</v>
      </c>
      <c r="C397" s="255" t="s">
        <v>21</v>
      </c>
      <c r="D397" s="255" t="s">
        <v>210</v>
      </c>
      <c r="E397" s="255" t="s">
        <v>1785</v>
      </c>
      <c r="F397" s="255" t="s">
        <v>24</v>
      </c>
      <c r="G397" s="255">
        <v>18</v>
      </c>
      <c r="H397" s="255" t="s">
        <v>1786</v>
      </c>
      <c r="I397" s="255" t="s">
        <v>1787</v>
      </c>
      <c r="J397" s="255">
        <v>13481848670</v>
      </c>
      <c r="K397" s="255" t="s">
        <v>27</v>
      </c>
      <c r="L397" s="260"/>
      <c r="M397" s="255"/>
      <c r="N397" s="255" t="s">
        <v>27</v>
      </c>
      <c r="O397" s="260"/>
      <c r="P397" s="255"/>
      <c r="Q397" s="255" t="s">
        <v>30</v>
      </c>
      <c r="R397" s="255"/>
      <c r="S397" s="255"/>
      <c r="T397" s="265" t="str">
        <f t="array" ref="T397">VLOOKUP(D397&amp;E397,IF({1,0},'2021春'!$C$3:$C$4485&amp;'2021春'!$D$3:$D$4485,'2021春'!$H$3:$H$4485),2,0)</f>
        <v>45273120021215121X</v>
      </c>
    </row>
    <row r="398" spans="1:20">
      <c r="A398" s="255">
        <v>395</v>
      </c>
      <c r="B398" s="255" t="s">
        <v>1788</v>
      </c>
      <c r="C398" s="255" t="s">
        <v>21</v>
      </c>
      <c r="D398" s="255" t="s">
        <v>210</v>
      </c>
      <c r="E398" s="255" t="s">
        <v>1789</v>
      </c>
      <c r="F398" s="255" t="s">
        <v>24</v>
      </c>
      <c r="G398" s="255">
        <v>21</v>
      </c>
      <c r="H398" s="255" t="s">
        <v>1790</v>
      </c>
      <c r="I398" s="255" t="s">
        <v>1791</v>
      </c>
      <c r="J398" s="255">
        <v>13977818463</v>
      </c>
      <c r="K398" s="255" t="s">
        <v>27</v>
      </c>
      <c r="L398" s="260"/>
      <c r="M398" s="255"/>
      <c r="N398" s="255" t="s">
        <v>27</v>
      </c>
      <c r="O398" s="260"/>
      <c r="P398" s="255"/>
      <c r="Q398" s="255" t="s">
        <v>30</v>
      </c>
      <c r="R398" s="255"/>
      <c r="S398" s="255"/>
      <c r="T398" s="265" t="str">
        <f t="array" ref="T398">VLOOKUP(D398&amp;E398,IF({1,0},'2021春'!$C$3:$C$4485&amp;'2021春'!$D$3:$D$4485,'2021春'!$H$3:$H$4485),2,0)</f>
        <v>452731200008024811</v>
      </c>
    </row>
    <row r="399" spans="1:20">
      <c r="A399" s="255">
        <v>396</v>
      </c>
      <c r="B399" s="255" t="s">
        <v>1792</v>
      </c>
      <c r="C399" s="255" t="s">
        <v>21</v>
      </c>
      <c r="D399" s="255" t="s">
        <v>215</v>
      </c>
      <c r="E399" s="255" t="s">
        <v>1793</v>
      </c>
      <c r="F399" s="255" t="s">
        <v>24</v>
      </c>
      <c r="G399" s="255">
        <v>18</v>
      </c>
      <c r="H399" s="255" t="s">
        <v>1794</v>
      </c>
      <c r="I399" s="255" t="s">
        <v>1795</v>
      </c>
      <c r="J399" s="255">
        <v>13687780407</v>
      </c>
      <c r="K399" s="261" t="s">
        <v>27</v>
      </c>
      <c r="L399" s="260"/>
      <c r="M399" s="255"/>
      <c r="N399" s="255"/>
      <c r="O399" s="260"/>
      <c r="P399" s="255"/>
      <c r="Q399" s="261" t="s">
        <v>30</v>
      </c>
      <c r="R399" s="255"/>
      <c r="S399" s="255"/>
      <c r="T399" s="265" t="str">
        <f t="array" ref="T399">VLOOKUP(D399&amp;E399,IF({1,0},'2021春'!$C$3:$C$4485&amp;'2021春'!$D$3:$D$4485,'2021春'!$H$3:$H$4485),2,0)</f>
        <v>452731200307290036</v>
      </c>
    </row>
    <row r="400" spans="1:20">
      <c r="A400" s="255">
        <v>397</v>
      </c>
      <c r="B400" s="255" t="s">
        <v>1796</v>
      </c>
      <c r="C400" s="255" t="s">
        <v>21</v>
      </c>
      <c r="D400" s="255" t="s">
        <v>215</v>
      </c>
      <c r="E400" s="255" t="s">
        <v>1797</v>
      </c>
      <c r="F400" s="255" t="s">
        <v>24</v>
      </c>
      <c r="G400" s="255">
        <v>19</v>
      </c>
      <c r="H400" s="255" t="s">
        <v>1798</v>
      </c>
      <c r="I400" s="255" t="s">
        <v>1799</v>
      </c>
      <c r="J400" s="255">
        <v>15277848890</v>
      </c>
      <c r="K400" s="261" t="s">
        <v>27</v>
      </c>
      <c r="L400" s="260"/>
      <c r="M400" s="255"/>
      <c r="N400" s="255" t="s">
        <v>27</v>
      </c>
      <c r="O400" s="260"/>
      <c r="P400" s="255"/>
      <c r="Q400" s="261" t="s">
        <v>30</v>
      </c>
      <c r="R400" s="255"/>
      <c r="S400" s="255"/>
      <c r="T400" s="265" t="str">
        <f t="array" ref="T400">VLOOKUP(D400&amp;E400,IF({1,0},'2021春'!$C$3:$C$4485&amp;'2021春'!$D$3:$D$4485,'2021春'!$H$3:$H$4485),2,0)</f>
        <v>452731200206290010</v>
      </c>
    </row>
    <row r="401" spans="1:20">
      <c r="A401" s="255">
        <v>398</v>
      </c>
      <c r="B401" s="255" t="s">
        <v>1800</v>
      </c>
      <c r="C401" s="255" t="s">
        <v>21</v>
      </c>
      <c r="D401" s="255" t="s">
        <v>215</v>
      </c>
      <c r="E401" s="255" t="s">
        <v>1801</v>
      </c>
      <c r="F401" s="255" t="s">
        <v>143</v>
      </c>
      <c r="G401" s="255">
        <v>19</v>
      </c>
      <c r="H401" s="255" t="s">
        <v>1802</v>
      </c>
      <c r="I401" s="255" t="s">
        <v>1803</v>
      </c>
      <c r="J401" s="255">
        <v>13481868837</v>
      </c>
      <c r="K401" s="261" t="s">
        <v>27</v>
      </c>
      <c r="L401" s="260"/>
      <c r="M401" s="255"/>
      <c r="N401" s="255" t="s">
        <v>27</v>
      </c>
      <c r="O401" s="260"/>
      <c r="P401" s="255"/>
      <c r="Q401" s="261" t="s">
        <v>30</v>
      </c>
      <c r="R401" s="255"/>
      <c r="S401" s="255"/>
      <c r="T401" s="265" t="str">
        <f t="array" ref="T401">VLOOKUP(D401&amp;E401,IF({1,0},'2021春'!$C$3:$C$4485&amp;'2021春'!$D$3:$D$4485,'2021春'!$H$3:$H$4485),2,0)</f>
        <v>452731200208122424</v>
      </c>
    </row>
    <row r="402" spans="1:20">
      <c r="A402" s="255">
        <v>399</v>
      </c>
      <c r="B402" s="255" t="s">
        <v>1804</v>
      </c>
      <c r="C402" s="255" t="s">
        <v>21</v>
      </c>
      <c r="D402" s="255" t="s">
        <v>215</v>
      </c>
      <c r="E402" s="255" t="s">
        <v>1805</v>
      </c>
      <c r="F402" s="255" t="s">
        <v>24</v>
      </c>
      <c r="G402" s="255">
        <v>18</v>
      </c>
      <c r="H402" s="255" t="s">
        <v>590</v>
      </c>
      <c r="I402" s="255" t="s">
        <v>180</v>
      </c>
      <c r="J402" s="255">
        <v>18977894301</v>
      </c>
      <c r="K402" s="261" t="s">
        <v>27</v>
      </c>
      <c r="L402" s="260"/>
      <c r="M402" s="255"/>
      <c r="N402" s="255" t="s">
        <v>27</v>
      </c>
      <c r="O402" s="260"/>
      <c r="P402" s="255"/>
      <c r="Q402" s="261" t="s">
        <v>30</v>
      </c>
      <c r="R402" s="255"/>
      <c r="S402" s="255"/>
      <c r="T402" s="265" t="str">
        <f t="array" ref="T402">VLOOKUP(D402&amp;E402,IF({1,0},'2021春'!$C$3:$C$4485&amp;'2021春'!$D$3:$D$4485,'2021春'!$H$3:$H$4485),2,0)</f>
        <v>452731200210125712</v>
      </c>
    </row>
    <row r="403" spans="1:20">
      <c r="A403" s="255">
        <v>400</v>
      </c>
      <c r="B403" s="255" t="s">
        <v>1806</v>
      </c>
      <c r="C403" s="255" t="s">
        <v>21</v>
      </c>
      <c r="D403" s="255" t="s">
        <v>215</v>
      </c>
      <c r="E403" s="255" t="s">
        <v>1807</v>
      </c>
      <c r="F403" s="255" t="s">
        <v>143</v>
      </c>
      <c r="G403" s="255">
        <v>17</v>
      </c>
      <c r="H403" s="255" t="s">
        <v>1808</v>
      </c>
      <c r="I403" s="255" t="s">
        <v>1809</v>
      </c>
      <c r="J403" s="255">
        <v>15277855265</v>
      </c>
      <c r="K403" s="261" t="s">
        <v>27</v>
      </c>
      <c r="L403" s="260"/>
      <c r="M403" s="255"/>
      <c r="N403" s="255"/>
      <c r="O403" s="260"/>
      <c r="P403" s="255"/>
      <c r="Q403" s="261" t="s">
        <v>30</v>
      </c>
      <c r="R403" s="255"/>
      <c r="S403" s="255"/>
      <c r="T403" s="265" t="str">
        <f t="array" ref="T403">VLOOKUP(D403&amp;E403,IF({1,0},'2021春'!$C$3:$C$4485&amp;'2021春'!$D$3:$D$4485,'2021春'!$H$3:$H$4485),2,0)</f>
        <v>451229200311204524</v>
      </c>
    </row>
    <row r="404" spans="1:20">
      <c r="A404" s="255">
        <v>401</v>
      </c>
      <c r="B404" s="255" t="s">
        <v>1810</v>
      </c>
      <c r="C404" s="255" t="s">
        <v>21</v>
      </c>
      <c r="D404" s="255" t="s">
        <v>215</v>
      </c>
      <c r="E404" s="255" t="s">
        <v>1811</v>
      </c>
      <c r="F404" s="255" t="s">
        <v>143</v>
      </c>
      <c r="G404" s="255">
        <v>18</v>
      </c>
      <c r="H404" s="255" t="s">
        <v>1812</v>
      </c>
      <c r="I404" s="255" t="s">
        <v>1813</v>
      </c>
      <c r="J404" s="255">
        <v>17777939226</v>
      </c>
      <c r="K404" s="261" t="s">
        <v>27</v>
      </c>
      <c r="L404" s="260"/>
      <c r="M404" s="255"/>
      <c r="N404" s="255" t="s">
        <v>30</v>
      </c>
      <c r="O404" s="260"/>
      <c r="P404" s="255"/>
      <c r="Q404" s="261" t="s">
        <v>30</v>
      </c>
      <c r="R404" s="255"/>
      <c r="S404" s="255"/>
      <c r="T404" s="265" t="str">
        <f t="array" ref="T404">VLOOKUP(D404&amp;E404,IF({1,0},'2021春'!$C$3:$C$4485&amp;'2021春'!$D$3:$D$4485,'2021春'!$H$3:$H$4485),2,0)</f>
        <v>451229200306202727</v>
      </c>
    </row>
    <row r="405" spans="1:20">
      <c r="A405" s="255">
        <v>402</v>
      </c>
      <c r="B405" s="255" t="s">
        <v>1814</v>
      </c>
      <c r="C405" s="255" t="s">
        <v>21</v>
      </c>
      <c r="D405" s="255" t="s">
        <v>215</v>
      </c>
      <c r="E405" s="255" t="s">
        <v>1815</v>
      </c>
      <c r="F405" s="255" t="s">
        <v>24</v>
      </c>
      <c r="G405" s="255">
        <v>19</v>
      </c>
      <c r="H405" s="255" t="s">
        <v>1816</v>
      </c>
      <c r="I405" s="255" t="s">
        <v>1817</v>
      </c>
      <c r="J405" s="255">
        <v>18378888028</v>
      </c>
      <c r="K405" s="261" t="s">
        <v>27</v>
      </c>
      <c r="L405" s="260"/>
      <c r="M405" s="255"/>
      <c r="N405" s="255" t="s">
        <v>30</v>
      </c>
      <c r="O405" s="260"/>
      <c r="P405" s="255"/>
      <c r="Q405" s="261" t="s">
        <v>30</v>
      </c>
      <c r="R405" s="255"/>
      <c r="S405" s="255"/>
      <c r="T405" s="265" t="str">
        <f t="array" ref="T405">VLOOKUP(D405&amp;E405,IF({1,0},'2021春'!$C$3:$C$4485&amp;'2021春'!$D$3:$D$4485,'2021春'!$H$3:$H$4485),2,0)</f>
        <v>451229200207015117</v>
      </c>
    </row>
    <row r="406" spans="1:20">
      <c r="A406" s="255">
        <v>403</v>
      </c>
      <c r="B406" s="255" t="s">
        <v>1818</v>
      </c>
      <c r="C406" s="255" t="s">
        <v>21</v>
      </c>
      <c r="D406" s="255" t="s">
        <v>215</v>
      </c>
      <c r="E406" s="255" t="s">
        <v>1819</v>
      </c>
      <c r="F406" s="255" t="s">
        <v>24</v>
      </c>
      <c r="G406" s="255">
        <v>19</v>
      </c>
      <c r="H406" s="255" t="s">
        <v>1820</v>
      </c>
      <c r="I406" s="255" t="s">
        <v>1821</v>
      </c>
      <c r="J406" s="255">
        <v>13557783595</v>
      </c>
      <c r="K406" s="261" t="s">
        <v>27</v>
      </c>
      <c r="L406" s="260"/>
      <c r="M406" s="255"/>
      <c r="N406" s="255" t="s">
        <v>27</v>
      </c>
      <c r="O406" s="260"/>
      <c r="P406" s="255"/>
      <c r="Q406" s="261" t="s">
        <v>30</v>
      </c>
      <c r="R406" s="255"/>
      <c r="S406" s="255"/>
      <c r="T406" s="265" t="str">
        <f t="array" ref="T406">VLOOKUP(D406&amp;E406,IF({1,0},'2021春'!$C$3:$C$4485&amp;'2021春'!$D$3:$D$4485,'2021春'!$H$3:$H$4485),2,0)</f>
        <v>452127200206242716</v>
      </c>
    </row>
    <row r="407" spans="1:20">
      <c r="A407" s="255">
        <v>404</v>
      </c>
      <c r="B407" s="255" t="s">
        <v>1822</v>
      </c>
      <c r="C407" s="255" t="s">
        <v>21</v>
      </c>
      <c r="D407" s="255" t="s">
        <v>215</v>
      </c>
      <c r="E407" s="255" t="s">
        <v>1823</v>
      </c>
      <c r="F407" s="255" t="s">
        <v>24</v>
      </c>
      <c r="G407" s="255">
        <v>18</v>
      </c>
      <c r="H407" s="255" t="s">
        <v>1824</v>
      </c>
      <c r="I407" s="255" t="s">
        <v>1825</v>
      </c>
      <c r="J407" s="255">
        <v>15778318801</v>
      </c>
      <c r="K407" s="261" t="s">
        <v>27</v>
      </c>
      <c r="L407" s="260"/>
      <c r="M407" s="255"/>
      <c r="N407" s="255" t="s">
        <v>30</v>
      </c>
      <c r="O407" s="260"/>
      <c r="P407" s="255"/>
      <c r="Q407" s="261" t="s">
        <v>30</v>
      </c>
      <c r="R407" s="255"/>
      <c r="S407" s="255"/>
      <c r="T407" s="265" t="str">
        <f t="array" ref="T407">VLOOKUP(D407&amp;E407,IF({1,0},'2021春'!$C$3:$C$4485&amp;'2021春'!$D$3:$D$4485,'2021春'!$H$3:$H$4485),2,0)</f>
        <v>451229200211132711</v>
      </c>
    </row>
    <row r="408" spans="1:20">
      <c r="A408" s="255">
        <v>405</v>
      </c>
      <c r="B408" s="255" t="s">
        <v>1826</v>
      </c>
      <c r="C408" s="255" t="s">
        <v>21</v>
      </c>
      <c r="D408" s="255" t="s">
        <v>215</v>
      </c>
      <c r="E408" s="255" t="s">
        <v>1827</v>
      </c>
      <c r="F408" s="255" t="s">
        <v>24</v>
      </c>
      <c r="G408" s="255">
        <v>16</v>
      </c>
      <c r="H408" s="255" t="s">
        <v>1828</v>
      </c>
      <c r="I408" s="255" t="s">
        <v>1829</v>
      </c>
      <c r="J408" s="255">
        <v>18176138217</v>
      </c>
      <c r="K408" s="261" t="s">
        <v>27</v>
      </c>
      <c r="L408" s="260"/>
      <c r="M408" s="255"/>
      <c r="N408" s="255"/>
      <c r="O408" s="260"/>
      <c r="P408" s="255"/>
      <c r="Q408" s="261" t="s">
        <v>30</v>
      </c>
      <c r="R408" s="255"/>
      <c r="S408" s="255"/>
      <c r="T408" s="265" t="str">
        <f t="array" ref="T408">VLOOKUP(D408&amp;E408,IF({1,0},'2021春'!$C$3:$C$4485&amp;'2021春'!$D$3:$D$4485,'2021春'!$H$3:$H$4485),2,0)</f>
        <v>45273020041125651X</v>
      </c>
    </row>
    <row r="409" spans="1:20">
      <c r="A409" s="255">
        <v>406</v>
      </c>
      <c r="B409" s="255" t="s">
        <v>1830</v>
      </c>
      <c r="C409" s="255" t="s">
        <v>21</v>
      </c>
      <c r="D409" s="255" t="s">
        <v>215</v>
      </c>
      <c r="E409" s="255" t="s">
        <v>1831</v>
      </c>
      <c r="F409" s="255" t="s">
        <v>24</v>
      </c>
      <c r="G409" s="255">
        <v>18</v>
      </c>
      <c r="H409" s="255" t="s">
        <v>1832</v>
      </c>
      <c r="I409" s="255" t="s">
        <v>109</v>
      </c>
      <c r="J409" s="255">
        <v>18977838873</v>
      </c>
      <c r="K409" s="261" t="s">
        <v>27</v>
      </c>
      <c r="L409" s="260"/>
      <c r="M409" s="255"/>
      <c r="N409" s="255" t="s">
        <v>27</v>
      </c>
      <c r="O409" s="260"/>
      <c r="P409" s="255"/>
      <c r="Q409" s="261" t="s">
        <v>30</v>
      </c>
      <c r="R409" s="255"/>
      <c r="S409" s="255"/>
      <c r="T409" s="265" t="str">
        <f t="array" ref="T409">VLOOKUP(D409&amp;E409,IF({1,0},'2021春'!$C$3:$C$4485&amp;'2021春'!$D$3:$D$4485,'2021春'!$H$3:$H$4485),2,0)</f>
        <v>45273120030101003x</v>
      </c>
    </row>
    <row r="410" spans="1:20">
      <c r="A410" s="255">
        <v>407</v>
      </c>
      <c r="B410" s="255" t="s">
        <v>1833</v>
      </c>
      <c r="C410" s="255" t="s">
        <v>21</v>
      </c>
      <c r="D410" s="255" t="s">
        <v>215</v>
      </c>
      <c r="E410" s="255" t="s">
        <v>1834</v>
      </c>
      <c r="F410" s="255" t="s">
        <v>24</v>
      </c>
      <c r="G410" s="255">
        <v>18</v>
      </c>
      <c r="H410" s="255" t="s">
        <v>1835</v>
      </c>
      <c r="I410" s="255" t="s">
        <v>1836</v>
      </c>
      <c r="J410" s="255">
        <v>18677881031</v>
      </c>
      <c r="K410" s="261" t="s">
        <v>27</v>
      </c>
      <c r="L410" s="260"/>
      <c r="M410" s="255"/>
      <c r="N410" s="255" t="s">
        <v>27</v>
      </c>
      <c r="O410" s="260"/>
      <c r="P410" s="255"/>
      <c r="Q410" s="261" t="s">
        <v>30</v>
      </c>
      <c r="R410" s="255"/>
      <c r="S410" s="255"/>
      <c r="T410" s="265" t="str">
        <f t="array" ref="T410">VLOOKUP(D410&amp;E410,IF({1,0},'2021春'!$C$3:$C$4485&amp;'2021春'!$D$3:$D$4485,'2021春'!$H$3:$H$4485),2,0)</f>
        <v>452731200305075711</v>
      </c>
    </row>
    <row r="411" spans="1:20">
      <c r="A411" s="255">
        <v>408</v>
      </c>
      <c r="B411" s="255" t="s">
        <v>1837</v>
      </c>
      <c r="C411" s="255" t="s">
        <v>21</v>
      </c>
      <c r="D411" s="255" t="s">
        <v>215</v>
      </c>
      <c r="E411" s="255" t="s">
        <v>1838</v>
      </c>
      <c r="F411" s="255" t="s">
        <v>24</v>
      </c>
      <c r="G411" s="255">
        <v>18</v>
      </c>
      <c r="H411" s="255" t="s">
        <v>1839</v>
      </c>
      <c r="I411" s="255" t="s">
        <v>1840</v>
      </c>
      <c r="J411" s="255">
        <v>18176135250</v>
      </c>
      <c r="K411" s="261" t="s">
        <v>27</v>
      </c>
      <c r="L411" s="260"/>
      <c r="M411" s="255"/>
      <c r="N411" s="255" t="s">
        <v>27</v>
      </c>
      <c r="O411" s="260"/>
      <c r="P411" s="255"/>
      <c r="Q411" s="261" t="s">
        <v>30</v>
      </c>
      <c r="R411" s="255"/>
      <c r="S411" s="255"/>
      <c r="T411" s="265" t="str">
        <f t="array" ref="T411">VLOOKUP(D411&amp;E411,IF({1,0},'2021春'!$C$3:$C$4485&amp;'2021春'!$D$3:$D$4485,'2021春'!$H$3:$H$4485),2,0)</f>
        <v>451229200304010019</v>
      </c>
    </row>
    <row r="412" spans="1:20">
      <c r="A412" s="255">
        <v>409</v>
      </c>
      <c r="B412" s="255" t="s">
        <v>1841</v>
      </c>
      <c r="C412" s="255" t="s">
        <v>21</v>
      </c>
      <c r="D412" s="255" t="s">
        <v>215</v>
      </c>
      <c r="E412" s="255" t="s">
        <v>1842</v>
      </c>
      <c r="F412" s="255" t="s">
        <v>143</v>
      </c>
      <c r="G412" s="255">
        <v>18</v>
      </c>
      <c r="H412" s="255" t="s">
        <v>1843</v>
      </c>
      <c r="I412" s="255" t="s">
        <v>1844</v>
      </c>
      <c r="J412" s="255">
        <v>15077154167</v>
      </c>
      <c r="K412" s="261" t="s">
        <v>27</v>
      </c>
      <c r="L412" s="260"/>
      <c r="M412" s="255"/>
      <c r="N412" s="255" t="s">
        <v>27</v>
      </c>
      <c r="O412" s="260"/>
      <c r="P412" s="255"/>
      <c r="Q412" s="261" t="s">
        <v>30</v>
      </c>
      <c r="R412" s="255"/>
      <c r="S412" s="255"/>
      <c r="T412" s="265" t="str">
        <f t="array" ref="T412">VLOOKUP(D412&amp;E412,IF({1,0},'2021春'!$C$3:$C$4485&amp;'2021春'!$D$3:$D$4485,'2021春'!$H$3:$H$4485),2,0)</f>
        <v>452731200209274825</v>
      </c>
    </row>
    <row r="413" spans="1:20">
      <c r="A413" s="255">
        <v>410</v>
      </c>
      <c r="B413" s="255" t="s">
        <v>1845</v>
      </c>
      <c r="C413" s="255" t="s">
        <v>21</v>
      </c>
      <c r="D413" s="255" t="s">
        <v>215</v>
      </c>
      <c r="E413" s="255" t="s">
        <v>1846</v>
      </c>
      <c r="F413" s="255" t="s">
        <v>24</v>
      </c>
      <c r="G413" s="255">
        <v>18</v>
      </c>
      <c r="H413" s="255" t="s">
        <v>1847</v>
      </c>
      <c r="I413" s="255" t="s">
        <v>1848</v>
      </c>
      <c r="J413" s="255">
        <v>15807782566</v>
      </c>
      <c r="K413" s="261" t="s">
        <v>27</v>
      </c>
      <c r="L413" s="260"/>
      <c r="M413" s="255"/>
      <c r="N413" s="255" t="s">
        <v>27</v>
      </c>
      <c r="O413" s="260"/>
      <c r="P413" s="255"/>
      <c r="Q413" s="261" t="s">
        <v>30</v>
      </c>
      <c r="R413" s="255"/>
      <c r="S413" s="255"/>
      <c r="T413" s="265" t="str">
        <f t="array" ref="T413">VLOOKUP(D413&amp;E413,IF({1,0},'2021春'!$C$3:$C$4485&amp;'2021春'!$D$3:$D$4485,'2021春'!$H$3:$H$4485),2,0)</f>
        <v>45273120030104001X</v>
      </c>
    </row>
    <row r="414" spans="1:20">
      <c r="A414" s="255">
        <v>411</v>
      </c>
      <c r="B414" s="255" t="s">
        <v>1849</v>
      </c>
      <c r="C414" s="255" t="s">
        <v>21</v>
      </c>
      <c r="D414" s="255" t="s">
        <v>215</v>
      </c>
      <c r="E414" s="255" t="s">
        <v>1850</v>
      </c>
      <c r="F414" s="255" t="s">
        <v>24</v>
      </c>
      <c r="G414" s="255">
        <v>18</v>
      </c>
      <c r="H414" s="255" t="s">
        <v>1851</v>
      </c>
      <c r="I414" s="255" t="s">
        <v>1852</v>
      </c>
      <c r="J414" s="255">
        <v>13877895914</v>
      </c>
      <c r="K414" s="261" t="s">
        <v>27</v>
      </c>
      <c r="L414" s="260"/>
      <c r="M414" s="255"/>
      <c r="N414" s="255" t="s">
        <v>27</v>
      </c>
      <c r="O414" s="260"/>
      <c r="P414" s="255"/>
      <c r="Q414" s="261" t="s">
        <v>30</v>
      </c>
      <c r="R414" s="255"/>
      <c r="S414" s="255"/>
      <c r="T414" s="265" t="str">
        <f t="array" ref="T414">VLOOKUP(D414&amp;E414,IF({1,0},'2021春'!$C$3:$C$4485&amp;'2021春'!$D$3:$D$4485,'2021春'!$H$3:$H$4485),2,0)</f>
        <v>452731200210233916</v>
      </c>
    </row>
    <row r="415" spans="1:20">
      <c r="A415" s="255">
        <v>412</v>
      </c>
      <c r="B415" s="255" t="s">
        <v>1853</v>
      </c>
      <c r="C415" s="255" t="s">
        <v>21</v>
      </c>
      <c r="D415" s="255" t="s">
        <v>215</v>
      </c>
      <c r="E415" s="255" t="s">
        <v>1854</v>
      </c>
      <c r="F415" s="255" t="s">
        <v>24</v>
      </c>
      <c r="G415" s="255">
        <v>19</v>
      </c>
      <c r="H415" s="255" t="s">
        <v>1855</v>
      </c>
      <c r="I415" s="255" t="s">
        <v>1856</v>
      </c>
      <c r="J415" s="255">
        <v>13977860997</v>
      </c>
      <c r="K415" s="261" t="s">
        <v>27</v>
      </c>
      <c r="L415" s="260"/>
      <c r="M415" s="255"/>
      <c r="N415" s="255" t="s">
        <v>27</v>
      </c>
      <c r="O415" s="260"/>
      <c r="P415" s="255"/>
      <c r="Q415" s="261" t="s">
        <v>30</v>
      </c>
      <c r="R415" s="255"/>
      <c r="S415" s="255"/>
      <c r="T415" s="265" t="str">
        <f t="array" ref="T415">VLOOKUP(D415&amp;E415,IF({1,0},'2021春'!$C$3:$C$4485&amp;'2021春'!$D$3:$D$4485,'2021春'!$H$3:$H$4485),2,0)</f>
        <v>451229200205022719</v>
      </c>
    </row>
    <row r="416" spans="1:20">
      <c r="A416" s="255">
        <v>413</v>
      </c>
      <c r="B416" s="255" t="s">
        <v>1857</v>
      </c>
      <c r="C416" s="255" t="s">
        <v>21</v>
      </c>
      <c r="D416" s="255" t="s">
        <v>215</v>
      </c>
      <c r="E416" s="255" t="s">
        <v>1858</v>
      </c>
      <c r="F416" s="255" t="s">
        <v>143</v>
      </c>
      <c r="G416" s="255">
        <v>16</v>
      </c>
      <c r="H416" s="255" t="s">
        <v>1859</v>
      </c>
      <c r="I416" s="255" t="s">
        <v>1860</v>
      </c>
      <c r="J416" s="255">
        <v>18378889593</v>
      </c>
      <c r="K416" s="261" t="s">
        <v>27</v>
      </c>
      <c r="L416" s="260"/>
      <c r="M416" s="255"/>
      <c r="N416" s="255"/>
      <c r="O416" s="260"/>
      <c r="P416" s="255"/>
      <c r="Q416" s="261" t="s">
        <v>30</v>
      </c>
      <c r="R416" s="255"/>
      <c r="S416" s="255"/>
      <c r="T416" s="265" t="str">
        <f t="array" ref="T416">VLOOKUP(D416&amp;E416,IF({1,0},'2021春'!$C$3:$C$4485&amp;'2021春'!$D$3:$D$4485,'2021春'!$H$3:$H$4485),2,0)</f>
        <v>451229200504080927</v>
      </c>
    </row>
    <row r="417" spans="1:20">
      <c r="A417" s="255">
        <v>414</v>
      </c>
      <c r="B417" s="255" t="s">
        <v>1861</v>
      </c>
      <c r="C417" s="255" t="s">
        <v>21</v>
      </c>
      <c r="D417" s="255" t="s">
        <v>215</v>
      </c>
      <c r="E417" s="255" t="s">
        <v>1862</v>
      </c>
      <c r="F417" s="255" t="s">
        <v>143</v>
      </c>
      <c r="G417" s="255">
        <v>18</v>
      </c>
      <c r="H417" s="255" t="s">
        <v>1863</v>
      </c>
      <c r="I417" s="255" t="s">
        <v>1864</v>
      </c>
      <c r="J417" s="255">
        <v>19807781365</v>
      </c>
      <c r="K417" s="261" t="s">
        <v>27</v>
      </c>
      <c r="L417" s="260"/>
      <c r="M417" s="255"/>
      <c r="N417" s="255" t="s">
        <v>27</v>
      </c>
      <c r="O417" s="260"/>
      <c r="P417" s="255"/>
      <c r="Q417" s="261" t="s">
        <v>30</v>
      </c>
      <c r="R417" s="255"/>
      <c r="S417" s="255"/>
      <c r="T417" s="265" t="str">
        <f t="array" ref="T417">VLOOKUP(D417&amp;E417,IF({1,0},'2021春'!$C$3:$C$4485&amp;'2021春'!$D$3:$D$4485,'2021春'!$H$3:$H$4485),2,0)</f>
        <v>450124200211142727</v>
      </c>
    </row>
    <row r="418" spans="1:20">
      <c r="A418" s="255">
        <v>415</v>
      </c>
      <c r="B418" s="255" t="s">
        <v>1865</v>
      </c>
      <c r="C418" s="255" t="s">
        <v>21</v>
      </c>
      <c r="D418" s="255" t="s">
        <v>215</v>
      </c>
      <c r="E418" s="255" t="s">
        <v>1866</v>
      </c>
      <c r="F418" s="255" t="s">
        <v>24</v>
      </c>
      <c r="G418" s="255">
        <v>19</v>
      </c>
      <c r="H418" s="255" t="s">
        <v>1867</v>
      </c>
      <c r="I418" s="255" t="s">
        <v>1868</v>
      </c>
      <c r="J418" s="255">
        <v>13630176088</v>
      </c>
      <c r="K418" s="261" t="s">
        <v>27</v>
      </c>
      <c r="L418" s="260"/>
      <c r="M418" s="255"/>
      <c r="N418" s="255" t="s">
        <v>27</v>
      </c>
      <c r="O418" s="260"/>
      <c r="P418" s="255"/>
      <c r="Q418" s="261" t="s">
        <v>30</v>
      </c>
      <c r="R418" s="255"/>
      <c r="S418" s="255"/>
      <c r="T418" s="265" t="str">
        <f t="array" ref="T418">VLOOKUP(D418&amp;E418,IF({1,0},'2021春'!$C$3:$C$4485&amp;'2021春'!$D$3:$D$4485,'2021春'!$H$3:$H$4485),2,0)</f>
        <v>452731200204175115</v>
      </c>
    </row>
    <row r="419" spans="1:20">
      <c r="A419" s="255">
        <v>416</v>
      </c>
      <c r="B419" s="255" t="s">
        <v>1869</v>
      </c>
      <c r="C419" s="255" t="s">
        <v>21</v>
      </c>
      <c r="D419" s="255" t="s">
        <v>215</v>
      </c>
      <c r="E419" s="255" t="s">
        <v>1870</v>
      </c>
      <c r="F419" s="255" t="s">
        <v>24</v>
      </c>
      <c r="G419" s="255">
        <v>18</v>
      </c>
      <c r="H419" s="255" t="s">
        <v>1871</v>
      </c>
      <c r="I419" s="255" t="s">
        <v>1872</v>
      </c>
      <c r="J419" s="255">
        <v>15807784476</v>
      </c>
      <c r="K419" s="261" t="s">
        <v>27</v>
      </c>
      <c r="L419" s="260"/>
      <c r="M419" s="255"/>
      <c r="N419" s="255" t="s">
        <v>27</v>
      </c>
      <c r="O419" s="260"/>
      <c r="P419" s="255"/>
      <c r="Q419" s="261" t="s">
        <v>30</v>
      </c>
      <c r="R419" s="255"/>
      <c r="S419" s="255"/>
      <c r="T419" s="265" t="str">
        <f t="array" ref="T419">VLOOKUP(D419&amp;E419,IF({1,0},'2021春'!$C$3:$C$4485&amp;'2021春'!$D$3:$D$4485,'2021春'!$H$3:$H$4485),2,0)</f>
        <v>451229200209214216</v>
      </c>
    </row>
    <row r="420" spans="1:20">
      <c r="A420" s="255">
        <v>417</v>
      </c>
      <c r="B420" s="255" t="s">
        <v>1873</v>
      </c>
      <c r="C420" s="255" t="s">
        <v>21</v>
      </c>
      <c r="D420" s="255" t="s">
        <v>215</v>
      </c>
      <c r="E420" s="255" t="s">
        <v>1874</v>
      </c>
      <c r="F420" s="255" t="s">
        <v>24</v>
      </c>
      <c r="G420" s="255">
        <v>19</v>
      </c>
      <c r="H420" s="255" t="s">
        <v>1875</v>
      </c>
      <c r="I420" s="255" t="s">
        <v>1876</v>
      </c>
      <c r="J420" s="255">
        <v>13267613347</v>
      </c>
      <c r="K420" s="261" t="s">
        <v>27</v>
      </c>
      <c r="L420" s="260"/>
      <c r="M420" s="255"/>
      <c r="N420" s="255" t="s">
        <v>27</v>
      </c>
      <c r="O420" s="260"/>
      <c r="P420" s="255"/>
      <c r="Q420" s="261" t="s">
        <v>30</v>
      </c>
      <c r="R420" s="255"/>
      <c r="S420" s="255"/>
      <c r="T420" s="265" t="str">
        <f t="array" ref="T420">VLOOKUP(D420&amp;E420,IF({1,0},'2021春'!$C$3:$C$4485&amp;'2021春'!$D$3:$D$4485,'2021春'!$H$3:$H$4485),2,0)</f>
        <v>452731200112162114</v>
      </c>
    </row>
    <row r="421" spans="1:20">
      <c r="A421" s="255">
        <v>418</v>
      </c>
      <c r="B421" s="255" t="s">
        <v>1877</v>
      </c>
      <c r="C421" s="255" t="s">
        <v>21</v>
      </c>
      <c r="D421" s="255" t="s">
        <v>215</v>
      </c>
      <c r="E421" s="255" t="s">
        <v>1878</v>
      </c>
      <c r="F421" s="255" t="s">
        <v>24</v>
      </c>
      <c r="G421" s="255">
        <v>18</v>
      </c>
      <c r="H421" s="255" t="s">
        <v>1879</v>
      </c>
      <c r="I421" s="255" t="s">
        <v>1880</v>
      </c>
      <c r="J421" s="255">
        <v>13481865702</v>
      </c>
      <c r="K421" s="261" t="s">
        <v>27</v>
      </c>
      <c r="L421" s="260"/>
      <c r="M421" s="255"/>
      <c r="N421" s="255" t="s">
        <v>27</v>
      </c>
      <c r="O421" s="260"/>
      <c r="P421" s="255"/>
      <c r="Q421" s="261" t="s">
        <v>30</v>
      </c>
      <c r="R421" s="255"/>
      <c r="S421" s="255"/>
      <c r="T421" s="265" t="str">
        <f t="array" ref="T421">VLOOKUP(D421&amp;E421,IF({1,0},'2021春'!$C$3:$C$4485&amp;'2021春'!$D$3:$D$4485,'2021春'!$H$3:$H$4485),2,0)</f>
        <v>452731200211112411</v>
      </c>
    </row>
    <row r="422" spans="1:20">
      <c r="A422" s="255">
        <v>419</v>
      </c>
      <c r="B422" s="255" t="s">
        <v>1881</v>
      </c>
      <c r="C422" s="255" t="s">
        <v>21</v>
      </c>
      <c r="D422" s="255" t="s">
        <v>215</v>
      </c>
      <c r="E422" s="255" t="s">
        <v>1882</v>
      </c>
      <c r="F422" s="255" t="s">
        <v>143</v>
      </c>
      <c r="G422" s="255">
        <v>18</v>
      </c>
      <c r="H422" s="255" t="s">
        <v>1883</v>
      </c>
      <c r="I422" s="255" t="s">
        <v>1884</v>
      </c>
      <c r="J422" s="255">
        <v>18278868078</v>
      </c>
      <c r="K422" s="261" t="s">
        <v>27</v>
      </c>
      <c r="L422" s="260"/>
      <c r="M422" s="255"/>
      <c r="N422" s="255" t="s">
        <v>27</v>
      </c>
      <c r="O422" s="260"/>
      <c r="P422" s="255"/>
      <c r="Q422" s="261" t="s">
        <v>30</v>
      </c>
      <c r="R422" s="255"/>
      <c r="S422" s="255"/>
      <c r="T422" s="265" t="str">
        <f t="array" ref="T422">VLOOKUP(D422&amp;E422,IF({1,0},'2021春'!$C$3:$C$4485&amp;'2021春'!$D$3:$D$4485,'2021春'!$H$3:$H$4485),2,0)</f>
        <v>451229200211225723</v>
      </c>
    </row>
    <row r="423" spans="1:20">
      <c r="A423" s="255">
        <v>420</v>
      </c>
      <c r="B423" s="255" t="s">
        <v>1885</v>
      </c>
      <c r="C423" s="255" t="s">
        <v>21</v>
      </c>
      <c r="D423" s="255" t="s">
        <v>215</v>
      </c>
      <c r="E423" s="255" t="s">
        <v>1886</v>
      </c>
      <c r="F423" s="255" t="s">
        <v>143</v>
      </c>
      <c r="G423" s="255">
        <v>18</v>
      </c>
      <c r="H423" s="255" t="s">
        <v>1887</v>
      </c>
      <c r="I423" s="255" t="s">
        <v>1888</v>
      </c>
      <c r="J423" s="255">
        <v>17776259852</v>
      </c>
      <c r="K423" s="261" t="s">
        <v>27</v>
      </c>
      <c r="L423" s="260"/>
      <c r="M423" s="255"/>
      <c r="N423" s="255" t="s">
        <v>27</v>
      </c>
      <c r="O423" s="260"/>
      <c r="P423" s="255"/>
      <c r="Q423" s="261" t="s">
        <v>30</v>
      </c>
      <c r="R423" s="255"/>
      <c r="S423" s="255"/>
      <c r="T423" s="265" t="str">
        <f t="array" ref="T423">VLOOKUP(D423&amp;E423,IF({1,0},'2021春'!$C$3:$C$4485&amp;'2021春'!$D$3:$D$4485,'2021春'!$H$3:$H$4485),2,0)</f>
        <v>452127200209141523</v>
      </c>
    </row>
    <row r="424" spans="1:20">
      <c r="A424" s="255">
        <v>421</v>
      </c>
      <c r="B424" s="255" t="s">
        <v>1889</v>
      </c>
      <c r="C424" s="255" t="s">
        <v>21</v>
      </c>
      <c r="D424" s="255" t="s">
        <v>215</v>
      </c>
      <c r="E424" s="255" t="s">
        <v>1890</v>
      </c>
      <c r="F424" s="255" t="s">
        <v>24</v>
      </c>
      <c r="G424" s="255">
        <v>18</v>
      </c>
      <c r="H424" s="255" t="s">
        <v>1891</v>
      </c>
      <c r="I424" s="255" t="s">
        <v>1892</v>
      </c>
      <c r="J424" s="255">
        <v>13410674247</v>
      </c>
      <c r="K424" s="261" t="s">
        <v>27</v>
      </c>
      <c r="L424" s="260"/>
      <c r="M424" s="255"/>
      <c r="N424" s="255" t="s">
        <v>27</v>
      </c>
      <c r="O424" s="260"/>
      <c r="P424" s="255"/>
      <c r="Q424" s="261" t="s">
        <v>30</v>
      </c>
      <c r="R424" s="255"/>
      <c r="S424" s="255"/>
      <c r="T424" s="265" t="str">
        <f t="array" ref="T424">VLOOKUP(D424&amp;E424,IF({1,0},'2021春'!$C$3:$C$4485&amp;'2021春'!$D$3:$D$4485,'2021春'!$H$3:$H$4485),2,0)</f>
        <v>452730200304035412</v>
      </c>
    </row>
    <row r="425" spans="1:20">
      <c r="A425" s="255">
        <v>422</v>
      </c>
      <c r="B425" s="255" t="s">
        <v>1893</v>
      </c>
      <c r="C425" s="255" t="s">
        <v>21</v>
      </c>
      <c r="D425" s="255" t="s">
        <v>215</v>
      </c>
      <c r="E425" s="255" t="s">
        <v>1894</v>
      </c>
      <c r="F425" s="255" t="s">
        <v>143</v>
      </c>
      <c r="G425" s="255">
        <v>20</v>
      </c>
      <c r="H425" s="255" t="s">
        <v>1895</v>
      </c>
      <c r="I425" s="255" t="s">
        <v>1896</v>
      </c>
      <c r="J425" s="255">
        <v>13667780687</v>
      </c>
      <c r="K425" s="261" t="s">
        <v>27</v>
      </c>
      <c r="L425" s="260"/>
      <c r="M425" s="255"/>
      <c r="N425" s="255" t="s">
        <v>27</v>
      </c>
      <c r="O425" s="260"/>
      <c r="P425" s="255"/>
      <c r="Q425" s="261" t="s">
        <v>30</v>
      </c>
      <c r="R425" s="255"/>
      <c r="S425" s="255"/>
      <c r="T425" s="265" t="str">
        <f t="array" ref="T425">VLOOKUP(D425&amp;E425,IF({1,0},'2021春'!$C$3:$C$4485&amp;'2021春'!$D$3:$D$4485,'2021春'!$H$3:$H$4485),2,0)</f>
        <v>452731200106200348</v>
      </c>
    </row>
    <row r="426" spans="1:20">
      <c r="A426" s="255">
        <v>423</v>
      </c>
      <c r="B426" s="255" t="s">
        <v>1897</v>
      </c>
      <c r="C426" s="255" t="s">
        <v>21</v>
      </c>
      <c r="D426" s="255" t="s">
        <v>215</v>
      </c>
      <c r="E426" s="255" t="s">
        <v>1898</v>
      </c>
      <c r="F426" s="255" t="s">
        <v>143</v>
      </c>
      <c r="G426" s="255">
        <v>19</v>
      </c>
      <c r="H426" s="255" t="s">
        <v>1899</v>
      </c>
      <c r="I426" s="255" t="s">
        <v>1900</v>
      </c>
      <c r="J426" s="255" t="s">
        <v>1901</v>
      </c>
      <c r="K426" s="261" t="s">
        <v>27</v>
      </c>
      <c r="L426" s="260"/>
      <c r="M426" s="255"/>
      <c r="N426" s="255" t="s">
        <v>27</v>
      </c>
      <c r="O426" s="260"/>
      <c r="P426" s="255"/>
      <c r="Q426" s="261" t="s">
        <v>30</v>
      </c>
      <c r="R426" s="255"/>
      <c r="S426" s="255"/>
      <c r="T426" s="265" t="str">
        <f t="array" ref="T426">VLOOKUP(D426&amp;E426,IF({1,0},'2021春'!$C$3:$C$4485&amp;'2021春'!$D$3:$D$4485,'2021春'!$H$3:$H$4485),2,0)</f>
        <v>452729200206281120</v>
      </c>
    </row>
    <row r="427" spans="1:20">
      <c r="A427" s="255">
        <v>424</v>
      </c>
      <c r="B427" s="255" t="s">
        <v>1902</v>
      </c>
      <c r="C427" s="255" t="s">
        <v>21</v>
      </c>
      <c r="D427" s="255" t="s">
        <v>215</v>
      </c>
      <c r="E427" s="255" t="s">
        <v>1903</v>
      </c>
      <c r="F427" s="255" t="s">
        <v>143</v>
      </c>
      <c r="G427" s="255">
        <v>18</v>
      </c>
      <c r="H427" s="255" t="s">
        <v>1904</v>
      </c>
      <c r="I427" s="255" t="s">
        <v>1905</v>
      </c>
      <c r="J427" s="255">
        <v>13768380270</v>
      </c>
      <c r="K427" s="261" t="s">
        <v>27</v>
      </c>
      <c r="L427" s="260"/>
      <c r="M427" s="255"/>
      <c r="N427" s="255"/>
      <c r="O427" s="260"/>
      <c r="P427" s="255"/>
      <c r="Q427" s="261" t="s">
        <v>30</v>
      </c>
      <c r="R427" s="255"/>
      <c r="S427" s="255"/>
      <c r="T427" s="265" t="str">
        <f t="array" ref="T427">VLOOKUP(D427&amp;E427,IF({1,0},'2021春'!$C$3:$C$4485&amp;'2021春'!$D$3:$D$4485,'2021春'!$H$3:$H$4485),2,0)</f>
        <v>452729200308091563</v>
      </c>
    </row>
    <row r="428" spans="1:20">
      <c r="A428" s="255">
        <v>425</v>
      </c>
      <c r="B428" s="255" t="s">
        <v>1906</v>
      </c>
      <c r="C428" s="255" t="s">
        <v>21</v>
      </c>
      <c r="D428" s="255" t="s">
        <v>215</v>
      </c>
      <c r="E428" s="255" t="s">
        <v>1907</v>
      </c>
      <c r="F428" s="255" t="s">
        <v>24</v>
      </c>
      <c r="G428" s="255">
        <v>18</v>
      </c>
      <c r="H428" s="255" t="s">
        <v>1908</v>
      </c>
      <c r="I428" s="255" t="s">
        <v>1909</v>
      </c>
      <c r="J428" s="255">
        <v>19148600529</v>
      </c>
      <c r="K428" s="261" t="s">
        <v>27</v>
      </c>
      <c r="L428" s="260"/>
      <c r="M428" s="255"/>
      <c r="N428" s="255" t="s">
        <v>27</v>
      </c>
      <c r="O428" s="260"/>
      <c r="P428" s="255"/>
      <c r="Q428" s="261" t="s">
        <v>30</v>
      </c>
      <c r="R428" s="255"/>
      <c r="S428" s="255"/>
      <c r="T428" s="265" t="str">
        <f t="array" ref="T428">VLOOKUP(D428&amp;E428,IF({1,0},'2021春'!$C$3:$C$4485&amp;'2021春'!$D$3:$D$4485,'2021春'!$H$3:$H$4485),2,0)</f>
        <v>452731200209081214</v>
      </c>
    </row>
    <row r="429" spans="1:20">
      <c r="A429" s="255">
        <v>426</v>
      </c>
      <c r="B429" s="255" t="s">
        <v>1910</v>
      </c>
      <c r="C429" s="255" t="s">
        <v>21</v>
      </c>
      <c r="D429" s="255" t="s">
        <v>215</v>
      </c>
      <c r="E429" s="255" t="s">
        <v>1911</v>
      </c>
      <c r="F429" s="255" t="s">
        <v>143</v>
      </c>
      <c r="G429" s="255">
        <v>18</v>
      </c>
      <c r="H429" s="255" t="s">
        <v>1912</v>
      </c>
      <c r="I429" s="255" t="s">
        <v>1913</v>
      </c>
      <c r="J429" s="255">
        <v>18176755117</v>
      </c>
      <c r="K429" s="261" t="s">
        <v>27</v>
      </c>
      <c r="L429" s="260"/>
      <c r="M429" s="255"/>
      <c r="N429" s="255" t="s">
        <v>27</v>
      </c>
      <c r="O429" s="260"/>
      <c r="P429" s="255"/>
      <c r="Q429" s="261" t="s">
        <v>30</v>
      </c>
      <c r="R429" s="255"/>
      <c r="S429" s="255"/>
      <c r="T429" s="265" t="str">
        <f t="array" ref="T429">VLOOKUP(D429&amp;E429,IF({1,0},'2021春'!$C$3:$C$4485&amp;'2021春'!$D$3:$D$4485,'2021春'!$H$3:$H$4485),2,0)</f>
        <v>451229200211102723</v>
      </c>
    </row>
    <row r="430" spans="1:20">
      <c r="A430" s="255">
        <v>427</v>
      </c>
      <c r="B430" s="255" t="s">
        <v>1914</v>
      </c>
      <c r="C430" s="255" t="s">
        <v>21</v>
      </c>
      <c r="D430" s="255" t="s">
        <v>215</v>
      </c>
      <c r="E430" s="255" t="s">
        <v>1915</v>
      </c>
      <c r="F430" s="255" t="s">
        <v>24</v>
      </c>
      <c r="G430" s="255">
        <v>19</v>
      </c>
      <c r="H430" s="255" t="s">
        <v>1916</v>
      </c>
      <c r="I430" s="255" t="s">
        <v>1917</v>
      </c>
      <c r="J430" s="255">
        <v>18070840799</v>
      </c>
      <c r="K430" s="261" t="s">
        <v>27</v>
      </c>
      <c r="L430" s="260"/>
      <c r="M430" s="255"/>
      <c r="N430" s="255" t="s">
        <v>27</v>
      </c>
      <c r="O430" s="260"/>
      <c r="P430" s="255"/>
      <c r="Q430" s="261" t="s">
        <v>30</v>
      </c>
      <c r="R430" s="255"/>
      <c r="S430" s="255"/>
      <c r="T430" s="265" t="str">
        <f t="array" ref="T430">VLOOKUP(D430&amp;E430,IF({1,0},'2021春'!$C$3:$C$4485&amp;'2021春'!$D$3:$D$4485,'2021春'!$H$3:$H$4485),2,0)</f>
        <v>451229200206251812</v>
      </c>
    </row>
    <row r="431" spans="1:20">
      <c r="A431" s="255">
        <v>428</v>
      </c>
      <c r="B431" s="255" t="s">
        <v>1918</v>
      </c>
      <c r="C431" s="255" t="s">
        <v>21</v>
      </c>
      <c r="D431" s="255" t="s">
        <v>215</v>
      </c>
      <c r="E431" s="255" t="s">
        <v>1919</v>
      </c>
      <c r="F431" s="255" t="s">
        <v>24</v>
      </c>
      <c r="G431" s="255">
        <v>18</v>
      </c>
      <c r="H431" s="255" t="s">
        <v>1920</v>
      </c>
      <c r="I431" s="255" t="s">
        <v>1921</v>
      </c>
      <c r="J431" s="255">
        <v>15078613916</v>
      </c>
      <c r="K431" s="261" t="s">
        <v>27</v>
      </c>
      <c r="L431" s="260"/>
      <c r="M431" s="255"/>
      <c r="N431" s="255"/>
      <c r="O431" s="260"/>
      <c r="P431" s="255"/>
      <c r="Q431" s="261" t="s">
        <v>30</v>
      </c>
      <c r="R431" s="255"/>
      <c r="S431" s="255"/>
      <c r="T431" s="265" t="str">
        <f t="array" ref="T431">VLOOKUP(D431&amp;E431,IF({1,0},'2021春'!$C$3:$C$4485&amp;'2021春'!$D$3:$D$4485,'2021春'!$H$3:$H$4485),2,0)</f>
        <v>452731200307191839</v>
      </c>
    </row>
    <row r="432" spans="1:20">
      <c r="A432" s="255">
        <v>429</v>
      </c>
      <c r="B432" s="255" t="s">
        <v>1922</v>
      </c>
      <c r="C432" s="255" t="s">
        <v>21</v>
      </c>
      <c r="D432" s="255" t="s">
        <v>215</v>
      </c>
      <c r="E432" s="255" t="s">
        <v>1923</v>
      </c>
      <c r="F432" s="255" t="s">
        <v>24</v>
      </c>
      <c r="G432" s="255">
        <v>18</v>
      </c>
      <c r="H432" s="255" t="s">
        <v>1924</v>
      </c>
      <c r="I432" s="255" t="s">
        <v>1925</v>
      </c>
      <c r="J432" s="255">
        <v>18978295506</v>
      </c>
      <c r="K432" s="261" t="s">
        <v>27</v>
      </c>
      <c r="L432" s="260"/>
      <c r="M432" s="255"/>
      <c r="N432" s="255" t="s">
        <v>27</v>
      </c>
      <c r="O432" s="260"/>
      <c r="P432" s="255"/>
      <c r="Q432" s="261" t="s">
        <v>30</v>
      </c>
      <c r="R432" s="255"/>
      <c r="S432" s="255"/>
      <c r="T432" s="265" t="str">
        <f t="array" ref="T432">VLOOKUP(D432&amp;E432,IF({1,0},'2021春'!$C$3:$C$4485&amp;'2021春'!$D$3:$D$4485,'2021春'!$H$3:$H$4485),2,0)</f>
        <v>452731200301271213</v>
      </c>
    </row>
    <row r="433" spans="1:20">
      <c r="A433" s="255">
        <v>430</v>
      </c>
      <c r="B433" s="255" t="s">
        <v>1926</v>
      </c>
      <c r="C433" s="255" t="s">
        <v>21</v>
      </c>
      <c r="D433" s="255" t="s">
        <v>215</v>
      </c>
      <c r="E433" s="255" t="s">
        <v>1927</v>
      </c>
      <c r="F433" s="255" t="s">
        <v>143</v>
      </c>
      <c r="G433" s="255">
        <v>18</v>
      </c>
      <c r="H433" s="255" t="s">
        <v>1928</v>
      </c>
      <c r="I433" s="255" t="s">
        <v>1929</v>
      </c>
      <c r="J433" s="255">
        <v>13407752082</v>
      </c>
      <c r="K433" s="261" t="s">
        <v>27</v>
      </c>
      <c r="L433" s="260"/>
      <c r="M433" s="255"/>
      <c r="N433" s="255" t="s">
        <v>27</v>
      </c>
      <c r="O433" s="260"/>
      <c r="P433" s="255"/>
      <c r="Q433" s="261" t="s">
        <v>30</v>
      </c>
      <c r="R433" s="255"/>
      <c r="S433" s="255"/>
      <c r="T433" s="265" t="str">
        <f t="array" ref="T433">VLOOKUP(D433&amp;E433,IF({1,0},'2021春'!$C$3:$C$4485&amp;'2021春'!$D$3:$D$4485,'2021春'!$H$3:$H$4485),2,0)</f>
        <v>452731200303175129</v>
      </c>
    </row>
    <row r="434" spans="1:20">
      <c r="A434" s="255">
        <v>431</v>
      </c>
      <c r="B434" s="255" t="s">
        <v>1930</v>
      </c>
      <c r="C434" s="255" t="s">
        <v>21</v>
      </c>
      <c r="D434" s="255" t="s">
        <v>215</v>
      </c>
      <c r="E434" s="255" t="s">
        <v>1931</v>
      </c>
      <c r="F434" s="255" t="s">
        <v>143</v>
      </c>
      <c r="G434" s="255">
        <v>19</v>
      </c>
      <c r="H434" s="255" t="s">
        <v>1932</v>
      </c>
      <c r="I434" s="255" t="s">
        <v>1933</v>
      </c>
      <c r="J434" s="255">
        <v>18977876057</v>
      </c>
      <c r="K434" s="261" t="s">
        <v>27</v>
      </c>
      <c r="L434" s="260"/>
      <c r="M434" s="255"/>
      <c r="N434" s="255" t="s">
        <v>27</v>
      </c>
      <c r="O434" s="260"/>
      <c r="P434" s="255"/>
      <c r="Q434" s="261" t="s">
        <v>30</v>
      </c>
      <c r="R434" s="255"/>
      <c r="S434" s="255"/>
      <c r="T434" s="265" t="str">
        <f t="array" ref="T434">VLOOKUP(D434&amp;E434,IF({1,0},'2021春'!$C$3:$C$4485&amp;'2021春'!$D$3:$D$4485,'2021春'!$H$3:$H$4485),2,0)</f>
        <v>452731200207123927</v>
      </c>
    </row>
    <row r="435" spans="1:20">
      <c r="A435" s="255">
        <v>432</v>
      </c>
      <c r="B435" s="255" t="s">
        <v>1934</v>
      </c>
      <c r="C435" s="255" t="s">
        <v>21</v>
      </c>
      <c r="D435" s="255" t="s">
        <v>215</v>
      </c>
      <c r="E435" s="255" t="s">
        <v>1935</v>
      </c>
      <c r="F435" s="255" t="s">
        <v>143</v>
      </c>
      <c r="G435" s="255">
        <v>18</v>
      </c>
      <c r="H435" s="255" t="s">
        <v>1936</v>
      </c>
      <c r="I435" s="255" t="s">
        <v>1937</v>
      </c>
      <c r="J435" s="255">
        <v>15078573472</v>
      </c>
      <c r="K435" s="261" t="s">
        <v>27</v>
      </c>
      <c r="L435" s="260"/>
      <c r="M435" s="255"/>
      <c r="N435" s="255" t="s">
        <v>27</v>
      </c>
      <c r="O435" s="260"/>
      <c r="P435" s="255"/>
      <c r="Q435" s="261" t="s">
        <v>30</v>
      </c>
      <c r="R435" s="255"/>
      <c r="S435" s="255"/>
      <c r="T435" s="265" t="str">
        <f t="array" ref="T435">VLOOKUP(D435&amp;E435,IF({1,0},'2021春'!$C$3:$C$4485&amp;'2021春'!$D$3:$D$4485,'2021春'!$H$3:$H$4485),2,0)</f>
        <v>452731200304281249</v>
      </c>
    </row>
    <row r="436" spans="1:20">
      <c r="A436" s="255">
        <v>433</v>
      </c>
      <c r="B436" s="255" t="s">
        <v>1938</v>
      </c>
      <c r="C436" s="255" t="s">
        <v>21</v>
      </c>
      <c r="D436" s="255" t="s">
        <v>215</v>
      </c>
      <c r="E436" s="255" t="s">
        <v>1939</v>
      </c>
      <c r="F436" s="255" t="s">
        <v>24</v>
      </c>
      <c r="G436" s="255">
        <v>20</v>
      </c>
      <c r="H436" s="255" t="s">
        <v>1695</v>
      </c>
      <c r="I436" s="255" t="s">
        <v>1940</v>
      </c>
      <c r="J436" s="255">
        <v>15878832298</v>
      </c>
      <c r="K436" s="261" t="s">
        <v>27</v>
      </c>
      <c r="L436" s="260"/>
      <c r="M436" s="255"/>
      <c r="N436" s="255" t="s">
        <v>27</v>
      </c>
      <c r="O436" s="260"/>
      <c r="P436" s="255"/>
      <c r="Q436" s="261" t="s">
        <v>30</v>
      </c>
      <c r="R436" s="255"/>
      <c r="S436" s="255"/>
      <c r="T436" s="265" t="str">
        <f t="array" ref="T436">VLOOKUP(D436&amp;E436,IF({1,0},'2021春'!$C$3:$C$4485&amp;'2021春'!$D$3:$D$4485,'2021春'!$H$3:$H$4485),2,0)</f>
        <v>452127200010012732</v>
      </c>
    </row>
    <row r="437" spans="1:20">
      <c r="A437" s="255">
        <v>434</v>
      </c>
      <c r="B437" s="255" t="s">
        <v>1941</v>
      </c>
      <c r="C437" s="255" t="s">
        <v>21</v>
      </c>
      <c r="D437" s="255" t="s">
        <v>215</v>
      </c>
      <c r="E437" s="255" t="s">
        <v>1942</v>
      </c>
      <c r="F437" s="255" t="s">
        <v>24</v>
      </c>
      <c r="G437" s="255">
        <v>18</v>
      </c>
      <c r="H437" s="255" t="s">
        <v>1943</v>
      </c>
      <c r="I437" s="255" t="s">
        <v>1944</v>
      </c>
      <c r="J437" s="255">
        <v>13768280375</v>
      </c>
      <c r="K437" s="261" t="s">
        <v>27</v>
      </c>
      <c r="L437" s="260"/>
      <c r="M437" s="255"/>
      <c r="N437" s="255" t="s">
        <v>27</v>
      </c>
      <c r="O437" s="260"/>
      <c r="P437" s="255"/>
      <c r="Q437" s="261" t="s">
        <v>30</v>
      </c>
      <c r="R437" s="255"/>
      <c r="S437" s="255"/>
      <c r="T437" s="265" t="str">
        <f t="array" ref="T437">VLOOKUP(D437&amp;E437,IF({1,0},'2021春'!$C$3:$C$4485&amp;'2021春'!$D$3:$D$4485,'2021春'!$H$3:$H$4485),2,0)</f>
        <v>451229200210181212</v>
      </c>
    </row>
    <row r="438" spans="1:20">
      <c r="A438" s="255">
        <v>435</v>
      </c>
      <c r="B438" s="255" t="s">
        <v>1945</v>
      </c>
      <c r="C438" s="255" t="s">
        <v>21</v>
      </c>
      <c r="D438" s="255" t="s">
        <v>215</v>
      </c>
      <c r="E438" s="255" t="s">
        <v>1946</v>
      </c>
      <c r="F438" s="255" t="s">
        <v>24</v>
      </c>
      <c r="G438" s="255">
        <v>19</v>
      </c>
      <c r="H438" s="255" t="s">
        <v>1947</v>
      </c>
      <c r="I438" s="255" t="s">
        <v>1948</v>
      </c>
      <c r="J438" s="255">
        <v>15296879645</v>
      </c>
      <c r="K438" s="261" t="s">
        <v>27</v>
      </c>
      <c r="L438" s="260"/>
      <c r="M438" s="255"/>
      <c r="N438" s="255" t="s">
        <v>27</v>
      </c>
      <c r="O438" s="260"/>
      <c r="P438" s="255"/>
      <c r="Q438" s="261" t="s">
        <v>30</v>
      </c>
      <c r="R438" s="255"/>
      <c r="S438" s="255"/>
      <c r="T438" s="265" t="str">
        <f t="array" ref="T438">VLOOKUP(D438&amp;E438,IF({1,0},'2021春'!$C$3:$C$4485&amp;'2021春'!$D$3:$D$4485,'2021春'!$H$3:$H$4485),2,0)</f>
        <v>452731200206081219</v>
      </c>
    </row>
    <row r="439" spans="1:20">
      <c r="A439" s="255">
        <v>436</v>
      </c>
      <c r="B439" s="255" t="s">
        <v>1949</v>
      </c>
      <c r="C439" s="255" t="s">
        <v>21</v>
      </c>
      <c r="D439" s="255" t="s">
        <v>215</v>
      </c>
      <c r="E439" s="255" t="s">
        <v>1950</v>
      </c>
      <c r="F439" s="255" t="s">
        <v>24</v>
      </c>
      <c r="G439" s="255">
        <v>19</v>
      </c>
      <c r="H439" s="255" t="s">
        <v>1951</v>
      </c>
      <c r="I439" s="255" t="s">
        <v>1952</v>
      </c>
      <c r="J439" s="255">
        <v>13647780271</v>
      </c>
      <c r="K439" s="261" t="s">
        <v>27</v>
      </c>
      <c r="L439" s="260"/>
      <c r="M439" s="255"/>
      <c r="N439" s="255" t="s">
        <v>27</v>
      </c>
      <c r="O439" s="260"/>
      <c r="P439" s="255"/>
      <c r="Q439" s="261" t="s">
        <v>30</v>
      </c>
      <c r="R439" s="255"/>
      <c r="S439" s="255"/>
      <c r="T439" s="265" t="str">
        <f t="array" ref="T439">VLOOKUP(D439&amp;E439,IF({1,0},'2021春'!$C$3:$C$4485&amp;'2021春'!$D$3:$D$4485,'2021春'!$H$3:$H$4485),2,0)</f>
        <v>452731200208070337</v>
      </c>
    </row>
    <row r="440" spans="1:20">
      <c r="A440" s="255">
        <v>437</v>
      </c>
      <c r="B440" s="255" t="s">
        <v>1953</v>
      </c>
      <c r="C440" s="255" t="s">
        <v>21</v>
      </c>
      <c r="D440" s="255" t="s">
        <v>215</v>
      </c>
      <c r="E440" s="255" t="s">
        <v>1954</v>
      </c>
      <c r="F440" s="255" t="s">
        <v>143</v>
      </c>
      <c r="G440" s="255">
        <v>19</v>
      </c>
      <c r="H440" s="255" t="s">
        <v>1955</v>
      </c>
      <c r="I440" s="255" t="s">
        <v>1956</v>
      </c>
      <c r="J440" s="255" t="s">
        <v>1957</v>
      </c>
      <c r="K440" s="261" t="s">
        <v>27</v>
      </c>
      <c r="L440" s="260"/>
      <c r="M440" s="255"/>
      <c r="N440" s="255" t="s">
        <v>27</v>
      </c>
      <c r="O440" s="260"/>
      <c r="P440" s="255"/>
      <c r="Q440" s="261" t="s">
        <v>30</v>
      </c>
      <c r="R440" s="255"/>
      <c r="S440" s="255"/>
      <c r="T440" s="265" t="str">
        <f t="array" ref="T440">VLOOKUP(D440&amp;E440,IF({1,0},'2021春'!$C$3:$C$4485&amp;'2021春'!$D$3:$D$4485,'2021春'!$H$3:$H$4485),2,0)</f>
        <v>45273120020706244X </v>
      </c>
    </row>
    <row r="441" spans="1:20">
      <c r="A441" s="255">
        <v>438</v>
      </c>
      <c r="B441" s="255" t="s">
        <v>1958</v>
      </c>
      <c r="C441" s="255" t="s">
        <v>21</v>
      </c>
      <c r="D441" s="255" t="s">
        <v>215</v>
      </c>
      <c r="E441" s="255" t="s">
        <v>1959</v>
      </c>
      <c r="F441" s="255" t="s">
        <v>24</v>
      </c>
      <c r="G441" s="255">
        <v>18</v>
      </c>
      <c r="H441" s="255" t="s">
        <v>1960</v>
      </c>
      <c r="I441" s="255" t="s">
        <v>1961</v>
      </c>
      <c r="J441" s="255">
        <v>13877896792</v>
      </c>
      <c r="K441" s="261" t="s">
        <v>27</v>
      </c>
      <c r="L441" s="260"/>
      <c r="M441" s="255"/>
      <c r="N441" s="255"/>
      <c r="O441" s="260"/>
      <c r="P441" s="255"/>
      <c r="Q441" s="261" t="s">
        <v>30</v>
      </c>
      <c r="R441" s="255"/>
      <c r="S441" s="255"/>
      <c r="T441" s="265" t="str">
        <f t="array" ref="T441">VLOOKUP(D441&amp;E441,IF({1,0},'2021春'!$C$3:$C$4485&amp;'2021春'!$D$3:$D$4485,'2021春'!$H$3:$H$4485),2,0)</f>
        <v>452731200307223618</v>
      </c>
    </row>
    <row r="442" spans="1:20">
      <c r="A442" s="255">
        <v>439</v>
      </c>
      <c r="B442" s="255" t="s">
        <v>1962</v>
      </c>
      <c r="C442" s="255" t="s">
        <v>21</v>
      </c>
      <c r="D442" s="255" t="s">
        <v>215</v>
      </c>
      <c r="E442" s="255" t="s">
        <v>1963</v>
      </c>
      <c r="F442" s="255" t="s">
        <v>24</v>
      </c>
      <c r="G442" s="255">
        <v>18</v>
      </c>
      <c r="H442" s="255" t="s">
        <v>1964</v>
      </c>
      <c r="I442" s="255" t="s">
        <v>1965</v>
      </c>
      <c r="J442" s="255">
        <v>18977115758</v>
      </c>
      <c r="K442" s="261" t="s">
        <v>27</v>
      </c>
      <c r="L442" s="260"/>
      <c r="M442" s="255"/>
      <c r="N442" s="255" t="s">
        <v>27</v>
      </c>
      <c r="O442" s="260"/>
      <c r="P442" s="255"/>
      <c r="Q442" s="261" t="s">
        <v>30</v>
      </c>
      <c r="R442" s="255"/>
      <c r="S442" s="255"/>
      <c r="T442" s="265" t="str">
        <f t="array" ref="T442">VLOOKUP(D442&amp;E442,IF({1,0},'2021春'!$C$3:$C$4485&amp;'2021春'!$D$3:$D$4485,'2021春'!$H$3:$H$4485),2,0)</f>
        <v>452731200210033930</v>
      </c>
    </row>
    <row r="443" spans="1:20">
      <c r="A443" s="255">
        <v>440</v>
      </c>
      <c r="B443" s="255" t="s">
        <v>1966</v>
      </c>
      <c r="C443" s="255" t="s">
        <v>21</v>
      </c>
      <c r="D443" s="255" t="s">
        <v>215</v>
      </c>
      <c r="E443" s="255" t="s">
        <v>1967</v>
      </c>
      <c r="F443" s="255" t="s">
        <v>24</v>
      </c>
      <c r="G443" s="255">
        <v>17</v>
      </c>
      <c r="H443" s="255" t="s">
        <v>1968</v>
      </c>
      <c r="I443" s="255" t="s">
        <v>1969</v>
      </c>
      <c r="J443" s="255">
        <v>13481849840</v>
      </c>
      <c r="K443" s="261" t="s">
        <v>27</v>
      </c>
      <c r="L443" s="260"/>
      <c r="M443" s="255"/>
      <c r="N443" s="255"/>
      <c r="O443" s="260"/>
      <c r="P443" s="255"/>
      <c r="Q443" s="261" t="s">
        <v>30</v>
      </c>
      <c r="R443" s="255"/>
      <c r="S443" s="255"/>
      <c r="T443" s="265" t="str">
        <f t="array" ref="T443">VLOOKUP(D443&amp;E443,IF({1,0},'2021春'!$C$3:$C$4485&amp;'2021春'!$D$3:$D$4485,'2021春'!$H$3:$H$4485),2,0)</f>
        <v>452731200309240913</v>
      </c>
    </row>
    <row r="444" spans="1:20">
      <c r="A444" s="255">
        <v>441</v>
      </c>
      <c r="B444" s="255" t="s">
        <v>1970</v>
      </c>
      <c r="C444" s="255" t="s">
        <v>21</v>
      </c>
      <c r="D444" s="255" t="s">
        <v>215</v>
      </c>
      <c r="E444" s="255" t="s">
        <v>1971</v>
      </c>
      <c r="F444" s="255" t="s">
        <v>24</v>
      </c>
      <c r="G444" s="255">
        <v>19</v>
      </c>
      <c r="H444" s="255" t="s">
        <v>1972</v>
      </c>
      <c r="I444" s="255" t="s">
        <v>1973</v>
      </c>
      <c r="J444" s="255">
        <v>15718130995</v>
      </c>
      <c r="K444" s="261" t="s">
        <v>27</v>
      </c>
      <c r="L444" s="260"/>
      <c r="M444" s="255"/>
      <c r="N444" s="255" t="s">
        <v>27</v>
      </c>
      <c r="O444" s="260"/>
      <c r="P444" s="255"/>
      <c r="Q444" s="261" t="s">
        <v>30</v>
      </c>
      <c r="R444" s="255"/>
      <c r="S444" s="255"/>
      <c r="T444" s="265" t="str">
        <f t="array" ref="T444">VLOOKUP(D444&amp;E444,IF({1,0},'2021春'!$C$3:$C$4485&amp;'2021春'!$D$3:$D$4485,'2021春'!$H$3:$H$4485),2,0)</f>
        <v>452731200109093912</v>
      </c>
    </row>
    <row r="445" spans="1:20">
      <c r="A445" s="255">
        <v>442</v>
      </c>
      <c r="B445" s="255" t="s">
        <v>1974</v>
      </c>
      <c r="C445" s="255" t="s">
        <v>21</v>
      </c>
      <c r="D445" s="255" t="s">
        <v>215</v>
      </c>
      <c r="E445" s="255" t="s">
        <v>1975</v>
      </c>
      <c r="F445" s="255" t="s">
        <v>143</v>
      </c>
      <c r="G445" s="255">
        <v>18</v>
      </c>
      <c r="H445" s="255" t="s">
        <v>1286</v>
      </c>
      <c r="I445" s="255" t="s">
        <v>1976</v>
      </c>
      <c r="J445" s="255">
        <v>15949329295</v>
      </c>
      <c r="K445" s="261" t="s">
        <v>27</v>
      </c>
      <c r="L445" s="260"/>
      <c r="M445" s="255"/>
      <c r="N445" s="255" t="s">
        <v>27</v>
      </c>
      <c r="O445" s="260"/>
      <c r="P445" s="255"/>
      <c r="Q445" s="261" t="s">
        <v>30</v>
      </c>
      <c r="R445" s="255"/>
      <c r="S445" s="255"/>
      <c r="T445" s="265" t="str">
        <f t="array" ref="T445">VLOOKUP(D445&amp;E445,IF({1,0},'2021春'!$C$3:$C$4485&amp;'2021春'!$D$3:$D$4485,'2021春'!$H$3:$H$4485),2,0)</f>
        <v>452731200304250629</v>
      </c>
    </row>
    <row r="446" spans="1:20">
      <c r="A446" s="255">
        <v>443</v>
      </c>
      <c r="B446" s="255" t="s">
        <v>1977</v>
      </c>
      <c r="C446" s="255" t="s">
        <v>21</v>
      </c>
      <c r="D446" s="255" t="s">
        <v>215</v>
      </c>
      <c r="E446" s="255" t="s">
        <v>1978</v>
      </c>
      <c r="F446" s="255" t="s">
        <v>24</v>
      </c>
      <c r="G446" s="255">
        <v>19</v>
      </c>
      <c r="H446" s="255" t="s">
        <v>1979</v>
      </c>
      <c r="I446" s="255" t="s">
        <v>1980</v>
      </c>
      <c r="J446" s="255">
        <v>13902573478</v>
      </c>
      <c r="K446" s="261" t="s">
        <v>27</v>
      </c>
      <c r="L446" s="260"/>
      <c r="M446" s="255"/>
      <c r="N446" s="255" t="s">
        <v>27</v>
      </c>
      <c r="O446" s="260"/>
      <c r="P446" s="255"/>
      <c r="Q446" s="261" t="s">
        <v>30</v>
      </c>
      <c r="R446" s="255"/>
      <c r="S446" s="255"/>
      <c r="T446" s="265" t="str">
        <f t="array" ref="T446">VLOOKUP(D446&amp;E446,IF({1,0},'2021春'!$C$3:$C$4485&amp;'2021春'!$D$3:$D$4485,'2021春'!$H$3:$H$4485),2,0)</f>
        <v>452731200111094818</v>
      </c>
    </row>
    <row r="447" spans="1:20">
      <c r="A447" s="255">
        <v>444</v>
      </c>
      <c r="B447" s="255" t="s">
        <v>1981</v>
      </c>
      <c r="C447" s="255" t="s">
        <v>21</v>
      </c>
      <c r="D447" s="255" t="s">
        <v>215</v>
      </c>
      <c r="E447" s="255" t="s">
        <v>1982</v>
      </c>
      <c r="F447" s="255" t="s">
        <v>24</v>
      </c>
      <c r="G447" s="255">
        <v>17</v>
      </c>
      <c r="H447" s="255" t="s">
        <v>1979</v>
      </c>
      <c r="I447" s="255" t="s">
        <v>1983</v>
      </c>
      <c r="J447" s="255">
        <v>15777808549</v>
      </c>
      <c r="K447" s="261" t="s">
        <v>27</v>
      </c>
      <c r="L447" s="260"/>
      <c r="M447" s="255"/>
      <c r="N447" s="255"/>
      <c r="O447" s="260"/>
      <c r="P447" s="255"/>
      <c r="Q447" s="261" t="s">
        <v>30</v>
      </c>
      <c r="R447" s="255"/>
      <c r="S447" s="255"/>
      <c r="T447" s="265" t="str">
        <f t="array" ref="T447">VLOOKUP(D447&amp;E447,IF({1,0},'2021春'!$C$3:$C$4485&amp;'2021春'!$D$3:$D$4485,'2021春'!$H$3:$H$4485),2,0)</f>
        <v>452731200312284810</v>
      </c>
    </row>
    <row r="448" spans="1:20">
      <c r="A448" s="255">
        <v>445</v>
      </c>
      <c r="B448" s="255" t="s">
        <v>1984</v>
      </c>
      <c r="C448" s="255" t="s">
        <v>21</v>
      </c>
      <c r="D448" s="255" t="s">
        <v>215</v>
      </c>
      <c r="E448" s="255" t="s">
        <v>1985</v>
      </c>
      <c r="F448" s="255" t="s">
        <v>24</v>
      </c>
      <c r="G448" s="255">
        <v>18</v>
      </c>
      <c r="H448" s="255" t="s">
        <v>1986</v>
      </c>
      <c r="I448" s="255" t="s">
        <v>1987</v>
      </c>
      <c r="J448" s="255">
        <v>18977801346</v>
      </c>
      <c r="K448" s="261" t="s">
        <v>27</v>
      </c>
      <c r="L448" s="260"/>
      <c r="M448" s="255"/>
      <c r="N448" s="255" t="s">
        <v>27</v>
      </c>
      <c r="O448" s="260"/>
      <c r="P448" s="255"/>
      <c r="Q448" s="261" t="s">
        <v>30</v>
      </c>
      <c r="R448" s="255"/>
      <c r="S448" s="255"/>
      <c r="T448" s="265" t="str">
        <f t="array" ref="T448">VLOOKUP(D448&amp;E448,IF({1,0},'2021春'!$C$3:$C$4485&amp;'2021春'!$D$3:$D$4485,'2021春'!$H$3:$H$4485),2,0)</f>
        <v>452731200211230610</v>
      </c>
    </row>
    <row r="449" spans="1:20">
      <c r="A449" s="255">
        <v>446</v>
      </c>
      <c r="B449" s="255" t="s">
        <v>1988</v>
      </c>
      <c r="C449" s="255" t="s">
        <v>21</v>
      </c>
      <c r="D449" s="255" t="s">
        <v>215</v>
      </c>
      <c r="E449" s="255" t="s">
        <v>1989</v>
      </c>
      <c r="F449" s="255" t="s">
        <v>24</v>
      </c>
      <c r="G449" s="255">
        <v>18</v>
      </c>
      <c r="H449" s="255" t="s">
        <v>1990</v>
      </c>
      <c r="I449" s="255" t="s">
        <v>1991</v>
      </c>
      <c r="J449" s="255">
        <v>18934943220</v>
      </c>
      <c r="K449" s="261" t="s">
        <v>27</v>
      </c>
      <c r="L449" s="260"/>
      <c r="M449" s="255"/>
      <c r="N449" s="255" t="s">
        <v>27</v>
      </c>
      <c r="O449" s="260"/>
      <c r="P449" s="255"/>
      <c r="Q449" s="261" t="s">
        <v>30</v>
      </c>
      <c r="R449" s="255"/>
      <c r="S449" s="255"/>
      <c r="T449" s="265" t="str">
        <f t="array" ref="T449">VLOOKUP(D449&amp;E449,IF({1,0},'2021春'!$C$3:$C$4485&amp;'2021春'!$D$3:$D$4485,'2021春'!$H$3:$H$4485),2,0)</f>
        <v>451229200210162118</v>
      </c>
    </row>
    <row r="450" spans="1:20">
      <c r="A450" s="255">
        <v>447</v>
      </c>
      <c r="B450" s="255" t="s">
        <v>1992</v>
      </c>
      <c r="C450" s="255" t="s">
        <v>21</v>
      </c>
      <c r="D450" s="255" t="s">
        <v>215</v>
      </c>
      <c r="E450" s="255" t="s">
        <v>1993</v>
      </c>
      <c r="F450" s="255" t="s">
        <v>143</v>
      </c>
      <c r="G450" s="255">
        <v>19</v>
      </c>
      <c r="H450" s="255" t="s">
        <v>1994</v>
      </c>
      <c r="I450" s="255" t="s">
        <v>1995</v>
      </c>
      <c r="J450" s="255">
        <v>13647723456</v>
      </c>
      <c r="K450" s="261" t="s">
        <v>27</v>
      </c>
      <c r="L450" s="260"/>
      <c r="M450" s="255"/>
      <c r="N450" s="255" t="s">
        <v>27</v>
      </c>
      <c r="O450" s="260"/>
      <c r="P450" s="255"/>
      <c r="Q450" s="261" t="s">
        <v>30</v>
      </c>
      <c r="R450" s="255"/>
      <c r="S450" s="255"/>
      <c r="T450" s="265" t="str">
        <f t="array" ref="T450">VLOOKUP(D450&amp;E450,IF({1,0},'2021春'!$C$3:$C$4485&amp;'2021春'!$D$3:$D$4485,'2021春'!$H$3:$H$4485),2,0)</f>
        <v>452731200109110620</v>
      </c>
    </row>
    <row r="451" spans="1:20">
      <c r="A451" s="255">
        <v>448</v>
      </c>
      <c r="B451" s="255" t="s">
        <v>1996</v>
      </c>
      <c r="C451" s="255" t="s">
        <v>21</v>
      </c>
      <c r="D451" s="255" t="s">
        <v>215</v>
      </c>
      <c r="E451" s="255" t="s">
        <v>1997</v>
      </c>
      <c r="F451" s="255" t="s">
        <v>143</v>
      </c>
      <c r="G451" s="255">
        <v>17</v>
      </c>
      <c r="H451" s="255" t="s">
        <v>1998</v>
      </c>
      <c r="I451" s="255" t="s">
        <v>1999</v>
      </c>
      <c r="J451" s="255" t="s">
        <v>2000</v>
      </c>
      <c r="K451" s="261" t="s">
        <v>27</v>
      </c>
      <c r="L451" s="260"/>
      <c r="M451" s="255"/>
      <c r="N451" s="255"/>
      <c r="O451" s="260"/>
      <c r="P451" s="255"/>
      <c r="Q451" s="261" t="s">
        <v>30</v>
      </c>
      <c r="R451" s="255"/>
      <c r="S451" s="255"/>
      <c r="T451" s="265" t="str">
        <f t="array" ref="T451">VLOOKUP(D451&amp;E451,IF({1,0},'2021春'!$C$3:$C$4485&amp;'2021春'!$D$3:$D$4485,'2021春'!$H$3:$H$4485),2,0)</f>
        <v>452731200404270328</v>
      </c>
    </row>
    <row r="452" spans="1:20">
      <c r="A452" s="255">
        <v>449</v>
      </c>
      <c r="B452" s="255" t="s">
        <v>2001</v>
      </c>
      <c r="C452" s="255" t="s">
        <v>21</v>
      </c>
      <c r="D452" s="255" t="s">
        <v>215</v>
      </c>
      <c r="E452" s="255" t="s">
        <v>2002</v>
      </c>
      <c r="F452" s="255" t="s">
        <v>24</v>
      </c>
      <c r="G452" s="255">
        <v>19</v>
      </c>
      <c r="H452" s="255" t="s">
        <v>2003</v>
      </c>
      <c r="I452" s="255" t="s">
        <v>2004</v>
      </c>
      <c r="J452" s="255" t="s">
        <v>2005</v>
      </c>
      <c r="K452" s="261" t="s">
        <v>27</v>
      </c>
      <c r="L452" s="260"/>
      <c r="M452" s="255"/>
      <c r="N452" s="255" t="s">
        <v>27</v>
      </c>
      <c r="O452" s="260"/>
      <c r="P452" s="255"/>
      <c r="Q452" s="261" t="s">
        <v>30</v>
      </c>
      <c r="R452" s="255"/>
      <c r="S452" s="255"/>
      <c r="T452" s="265" t="str">
        <f t="array" ref="T452">VLOOKUP(D452&amp;E452,IF({1,0},'2021春'!$C$3:$C$4485&amp;'2021春'!$D$3:$D$4485,'2021春'!$H$3:$H$4485),2,0)</f>
        <v>452731200208120314</v>
      </c>
    </row>
    <row r="453" spans="1:20">
      <c r="A453" s="255">
        <v>450</v>
      </c>
      <c r="B453" s="255" t="s">
        <v>2006</v>
      </c>
      <c r="C453" s="255" t="s">
        <v>21</v>
      </c>
      <c r="D453" s="255" t="s">
        <v>215</v>
      </c>
      <c r="E453" s="255" t="s">
        <v>2007</v>
      </c>
      <c r="F453" s="255" t="s">
        <v>24</v>
      </c>
      <c r="G453" s="255">
        <v>18</v>
      </c>
      <c r="H453" s="255" t="s">
        <v>2008</v>
      </c>
      <c r="I453" s="255" t="s">
        <v>2009</v>
      </c>
      <c r="J453" s="255">
        <v>18977819103</v>
      </c>
      <c r="K453" s="261" t="s">
        <v>27</v>
      </c>
      <c r="L453" s="260"/>
      <c r="M453" s="255"/>
      <c r="N453" s="255" t="s">
        <v>27</v>
      </c>
      <c r="O453" s="260"/>
      <c r="P453" s="255"/>
      <c r="Q453" s="261" t="s">
        <v>30</v>
      </c>
      <c r="R453" s="255"/>
      <c r="S453" s="255"/>
      <c r="T453" s="265" t="str">
        <f t="array" ref="T453">VLOOKUP(D453&amp;E453,IF({1,0},'2021春'!$C$3:$C$4485&amp;'2021春'!$D$3:$D$4485,'2021春'!$H$3:$H$4485),2,0)</f>
        <v>452731200301144812</v>
      </c>
    </row>
    <row r="454" spans="1:20">
      <c r="A454" s="255">
        <v>451</v>
      </c>
      <c r="B454" s="255" t="s">
        <v>2010</v>
      </c>
      <c r="C454" s="255" t="s">
        <v>21</v>
      </c>
      <c r="D454" s="255" t="s">
        <v>215</v>
      </c>
      <c r="E454" s="255" t="s">
        <v>2011</v>
      </c>
      <c r="F454" s="255" t="s">
        <v>143</v>
      </c>
      <c r="G454" s="255">
        <v>20</v>
      </c>
      <c r="H454" s="255" t="s">
        <v>1119</v>
      </c>
      <c r="I454" s="255" t="s">
        <v>2012</v>
      </c>
      <c r="J454" s="255">
        <v>19127213457</v>
      </c>
      <c r="K454" s="261" t="s">
        <v>27</v>
      </c>
      <c r="L454" s="260"/>
      <c r="M454" s="255"/>
      <c r="N454" s="255" t="s">
        <v>27</v>
      </c>
      <c r="O454" s="260"/>
      <c r="P454" s="255"/>
      <c r="Q454" s="261" t="s">
        <v>30</v>
      </c>
      <c r="R454" s="255"/>
      <c r="S454" s="255"/>
      <c r="T454" s="265" t="str">
        <f t="array" ref="T454">VLOOKUP(D454&amp;E454,IF({1,0},'2021春'!$C$3:$C$4485&amp;'2021春'!$D$3:$D$4485,'2021春'!$H$3:$H$4485),2,0)</f>
        <v>451229200105052144</v>
      </c>
    </row>
    <row r="455" spans="1:20">
      <c r="A455" s="255">
        <v>452</v>
      </c>
      <c r="B455" s="255" t="s">
        <v>2013</v>
      </c>
      <c r="C455" s="255" t="s">
        <v>21</v>
      </c>
      <c r="D455" s="255" t="s">
        <v>215</v>
      </c>
      <c r="E455" s="255" t="s">
        <v>2014</v>
      </c>
      <c r="F455" s="255" t="s">
        <v>24</v>
      </c>
      <c r="G455" s="255">
        <v>20</v>
      </c>
      <c r="H455" s="255" t="s">
        <v>2015</v>
      </c>
      <c r="I455" s="255" t="s">
        <v>2016</v>
      </c>
      <c r="J455" s="255">
        <v>18177873702</v>
      </c>
      <c r="K455" s="261" t="s">
        <v>27</v>
      </c>
      <c r="L455" s="260"/>
      <c r="M455" s="255"/>
      <c r="N455" s="255" t="s">
        <v>27</v>
      </c>
      <c r="O455" s="260"/>
      <c r="P455" s="255"/>
      <c r="Q455" s="261" t="s">
        <v>30</v>
      </c>
      <c r="R455" s="255"/>
      <c r="S455" s="255"/>
      <c r="T455" s="265" t="str">
        <f t="array" ref="T455">VLOOKUP(D455&amp;E455,IF({1,0},'2021春'!$C$3:$C$4485&amp;'2021春'!$D$3:$D$4485,'2021春'!$H$3:$H$4485),2,0)</f>
        <v>451229200009131811</v>
      </c>
    </row>
    <row r="456" spans="1:20">
      <c r="A456" s="255">
        <v>453</v>
      </c>
      <c r="B456" s="255" t="s">
        <v>2017</v>
      </c>
      <c r="C456" s="255" t="s">
        <v>21</v>
      </c>
      <c r="D456" s="255" t="s">
        <v>215</v>
      </c>
      <c r="E456" s="255" t="s">
        <v>2018</v>
      </c>
      <c r="F456" s="255" t="s">
        <v>24</v>
      </c>
      <c r="G456" s="255">
        <v>18</v>
      </c>
      <c r="H456" s="255" t="s">
        <v>2019</v>
      </c>
      <c r="I456" s="255" t="s">
        <v>2020</v>
      </c>
      <c r="J456" s="255">
        <v>13420300730</v>
      </c>
      <c r="K456" s="261" t="s">
        <v>27</v>
      </c>
      <c r="L456" s="260"/>
      <c r="M456" s="255"/>
      <c r="N456" s="255" t="s">
        <v>27</v>
      </c>
      <c r="O456" s="260"/>
      <c r="P456" s="255"/>
      <c r="Q456" s="261" t="s">
        <v>30</v>
      </c>
      <c r="R456" s="255"/>
      <c r="S456" s="255"/>
      <c r="T456" s="265" t="str">
        <f t="array" ref="T456">VLOOKUP(D456&amp;E456,IF({1,0},'2021春'!$C$3:$C$4485&amp;'2021春'!$D$3:$D$4485,'2021春'!$H$3:$H$4485),2,0)</f>
        <v>452731200211230311</v>
      </c>
    </row>
    <row r="457" spans="1:20">
      <c r="A457" s="255">
        <v>454</v>
      </c>
      <c r="B457" s="255" t="s">
        <v>2021</v>
      </c>
      <c r="C457" s="255" t="s">
        <v>21</v>
      </c>
      <c r="D457" s="255" t="s">
        <v>215</v>
      </c>
      <c r="E457" s="255" t="s">
        <v>2022</v>
      </c>
      <c r="F457" s="255" t="s">
        <v>143</v>
      </c>
      <c r="G457" s="255">
        <v>18</v>
      </c>
      <c r="H457" s="255" t="s">
        <v>2023</v>
      </c>
      <c r="I457" s="255" t="s">
        <v>2024</v>
      </c>
      <c r="J457" s="255">
        <v>15278975543</v>
      </c>
      <c r="K457" s="261" t="s">
        <v>27</v>
      </c>
      <c r="L457" s="260"/>
      <c r="M457" s="255"/>
      <c r="N457" s="255" t="s">
        <v>27</v>
      </c>
      <c r="O457" s="260"/>
      <c r="P457" s="255"/>
      <c r="Q457" s="261" t="s">
        <v>30</v>
      </c>
      <c r="R457" s="255"/>
      <c r="S457" s="255"/>
      <c r="T457" s="265" t="str">
        <f t="array" ref="T457">VLOOKUP(D457&amp;E457,IF({1,0},'2021春'!$C$3:$C$4485&amp;'2021春'!$D$3:$D$4485,'2021春'!$H$3:$H$4485),2,0)</f>
        <v>452731200210010640</v>
      </c>
    </row>
    <row r="458" spans="1:20">
      <c r="A458" s="255">
        <v>455</v>
      </c>
      <c r="B458" s="255" t="s">
        <v>2025</v>
      </c>
      <c r="C458" s="255" t="s">
        <v>21</v>
      </c>
      <c r="D458" s="255" t="s">
        <v>215</v>
      </c>
      <c r="E458" s="255" t="s">
        <v>2026</v>
      </c>
      <c r="F458" s="255" t="s">
        <v>24</v>
      </c>
      <c r="G458" s="255">
        <v>18</v>
      </c>
      <c r="H458" s="255" t="s">
        <v>2027</v>
      </c>
      <c r="I458" s="255" t="s">
        <v>2028</v>
      </c>
      <c r="J458" s="255">
        <v>15177385662</v>
      </c>
      <c r="K458" s="261" t="s">
        <v>27</v>
      </c>
      <c r="L458" s="260"/>
      <c r="M458" s="255"/>
      <c r="N458" s="255" t="s">
        <v>27</v>
      </c>
      <c r="O458" s="260"/>
      <c r="P458" s="255"/>
      <c r="Q458" s="261" t="s">
        <v>30</v>
      </c>
      <c r="R458" s="255"/>
      <c r="S458" s="255"/>
      <c r="T458" s="265" t="str">
        <f t="array" ref="T458">VLOOKUP(D458&amp;E458,IF({1,0},'2021春'!$C$3:$C$4485&amp;'2021春'!$D$3:$D$4485,'2021春'!$H$3:$H$4485),2,0)</f>
        <v>451229200209282112</v>
      </c>
    </row>
    <row r="459" spans="1:20">
      <c r="A459" s="255">
        <v>456</v>
      </c>
      <c r="B459" s="255" t="s">
        <v>2029</v>
      </c>
      <c r="C459" s="255" t="s">
        <v>21</v>
      </c>
      <c r="D459" s="255" t="s">
        <v>215</v>
      </c>
      <c r="E459" s="255" t="s">
        <v>2030</v>
      </c>
      <c r="F459" s="255" t="s">
        <v>24</v>
      </c>
      <c r="G459" s="255">
        <v>19</v>
      </c>
      <c r="H459" s="255" t="s">
        <v>2027</v>
      </c>
      <c r="I459" s="255" t="s">
        <v>2031</v>
      </c>
      <c r="J459" s="255">
        <v>18176755468</v>
      </c>
      <c r="K459" s="261" t="s">
        <v>27</v>
      </c>
      <c r="L459" s="260"/>
      <c r="M459" s="255"/>
      <c r="N459" s="255" t="s">
        <v>27</v>
      </c>
      <c r="O459" s="260"/>
      <c r="P459" s="255"/>
      <c r="Q459" s="261" t="s">
        <v>30</v>
      </c>
      <c r="R459" s="255"/>
      <c r="S459" s="255"/>
      <c r="T459" s="265" t="str">
        <f t="array" ref="T459">VLOOKUP(D459&amp;E459,IF({1,0},'2021春'!$C$3:$C$4485&amp;'2021春'!$D$3:$D$4485,'2021春'!$H$3:$H$4485),2,0)</f>
        <v>452731200203182110</v>
      </c>
    </row>
    <row r="460" spans="1:20">
      <c r="A460" s="255">
        <v>457</v>
      </c>
      <c r="B460" s="255" t="s">
        <v>2032</v>
      </c>
      <c r="C460" s="255" t="s">
        <v>21</v>
      </c>
      <c r="D460" s="255" t="s">
        <v>215</v>
      </c>
      <c r="E460" s="255" t="s">
        <v>805</v>
      </c>
      <c r="F460" s="255" t="s">
        <v>24</v>
      </c>
      <c r="G460" s="255">
        <v>20</v>
      </c>
      <c r="H460" s="255" t="s">
        <v>2033</v>
      </c>
      <c r="I460" s="255" t="s">
        <v>2034</v>
      </c>
      <c r="J460" s="255">
        <v>13788375521</v>
      </c>
      <c r="K460" s="261" t="s">
        <v>27</v>
      </c>
      <c r="L460" s="260"/>
      <c r="M460" s="255"/>
      <c r="N460" s="255"/>
      <c r="O460" s="260"/>
      <c r="P460" s="255"/>
      <c r="Q460" s="261" t="s">
        <v>30</v>
      </c>
      <c r="R460" s="255"/>
      <c r="S460" s="255"/>
      <c r="T460" s="265" t="str">
        <f t="array" ref="T460">VLOOKUP(D460&amp;E460,IF({1,0},'2021春'!$C$3:$C$4485&amp;'2021春'!$D$3:$D$4485,'2021春'!$H$3:$H$4485),2,0)</f>
        <v>45122920010216241X</v>
      </c>
    </row>
    <row r="461" spans="1:20">
      <c r="A461" s="255">
        <v>458</v>
      </c>
      <c r="B461" s="255" t="s">
        <v>2035</v>
      </c>
      <c r="C461" s="255" t="s">
        <v>21</v>
      </c>
      <c r="D461" s="255" t="s">
        <v>215</v>
      </c>
      <c r="E461" s="255" t="s">
        <v>2036</v>
      </c>
      <c r="F461" s="255" t="s">
        <v>24</v>
      </c>
      <c r="G461" s="255">
        <v>19</v>
      </c>
      <c r="H461" s="255" t="s">
        <v>2037</v>
      </c>
      <c r="I461" s="255" t="s">
        <v>2038</v>
      </c>
      <c r="J461" s="255">
        <v>18378892284</v>
      </c>
      <c r="K461" s="261" t="s">
        <v>27</v>
      </c>
      <c r="L461" s="260"/>
      <c r="M461" s="255"/>
      <c r="N461" s="255" t="s">
        <v>27</v>
      </c>
      <c r="O461" s="260"/>
      <c r="P461" s="255"/>
      <c r="Q461" s="261" t="s">
        <v>30</v>
      </c>
      <c r="R461" s="255"/>
      <c r="S461" s="255"/>
      <c r="T461" s="265" t="str">
        <f t="array" ref="T461">VLOOKUP(D461&amp;E461,IF({1,0},'2021春'!$C$3:$C$4485&amp;'2021春'!$D$3:$D$4485,'2021春'!$H$3:$H$4485),2,0)</f>
        <v>451229200202282734</v>
      </c>
    </row>
    <row r="462" spans="1:20">
      <c r="A462" s="255">
        <v>459</v>
      </c>
      <c r="B462" s="255" t="s">
        <v>2039</v>
      </c>
      <c r="C462" s="255" t="s">
        <v>21</v>
      </c>
      <c r="D462" s="255" t="s">
        <v>215</v>
      </c>
      <c r="E462" s="255" t="s">
        <v>2040</v>
      </c>
      <c r="F462" s="255" t="s">
        <v>143</v>
      </c>
      <c r="G462" s="255">
        <v>19</v>
      </c>
      <c r="H462" s="255" t="s">
        <v>1282</v>
      </c>
      <c r="I462" s="255" t="s">
        <v>2041</v>
      </c>
      <c r="J462" s="255">
        <v>18176744465</v>
      </c>
      <c r="K462" s="261" t="s">
        <v>27</v>
      </c>
      <c r="L462" s="260"/>
      <c r="M462" s="255"/>
      <c r="N462" s="255" t="s">
        <v>27</v>
      </c>
      <c r="O462" s="260"/>
      <c r="P462" s="255"/>
      <c r="Q462" s="261" t="s">
        <v>30</v>
      </c>
      <c r="R462" s="255"/>
      <c r="S462" s="255"/>
      <c r="T462" s="265" t="str">
        <f t="array" ref="T462">VLOOKUP(D462&amp;E462,IF({1,0},'2021春'!$C$3:$C$4485&amp;'2021春'!$D$3:$D$4485,'2021春'!$H$3:$H$4485),2,0)</f>
        <v>451229200203101827</v>
      </c>
    </row>
    <row r="463" spans="1:20">
      <c r="A463" s="255">
        <v>460</v>
      </c>
      <c r="B463" s="255" t="s">
        <v>2042</v>
      </c>
      <c r="C463" s="255" t="s">
        <v>21</v>
      </c>
      <c r="D463" s="255" t="s">
        <v>215</v>
      </c>
      <c r="E463" s="255" t="s">
        <v>2043</v>
      </c>
      <c r="F463" s="255" t="s">
        <v>24</v>
      </c>
      <c r="G463" s="255">
        <v>18</v>
      </c>
      <c r="H463" s="255" t="s">
        <v>2044</v>
      </c>
      <c r="I463" s="255" t="s">
        <v>2045</v>
      </c>
      <c r="J463" s="255">
        <v>13392269967</v>
      </c>
      <c r="K463" s="261" t="s">
        <v>27</v>
      </c>
      <c r="L463" s="260"/>
      <c r="M463" s="255"/>
      <c r="N463" s="255" t="s">
        <v>27</v>
      </c>
      <c r="O463" s="260"/>
      <c r="P463" s="255"/>
      <c r="Q463" s="261" t="s">
        <v>30</v>
      </c>
      <c r="R463" s="255"/>
      <c r="S463" s="255"/>
      <c r="T463" s="265" t="str">
        <f t="array" ref="T463">VLOOKUP(D463&amp;E463,IF({1,0},'2021春'!$C$3:$C$4485&amp;'2021春'!$D$3:$D$4485,'2021春'!$H$3:$H$4485),2,0)</f>
        <v>451229200301204512</v>
      </c>
    </row>
    <row r="464" spans="1:20">
      <c r="A464" s="255">
        <v>461</v>
      </c>
      <c r="B464" s="255" t="s">
        <v>2046</v>
      </c>
      <c r="C464" s="255" t="s">
        <v>21</v>
      </c>
      <c r="D464" s="255" t="s">
        <v>215</v>
      </c>
      <c r="E464" s="255" t="s">
        <v>2047</v>
      </c>
      <c r="F464" s="255" t="s">
        <v>143</v>
      </c>
      <c r="G464" s="255">
        <v>18</v>
      </c>
      <c r="H464" s="255" t="s">
        <v>2048</v>
      </c>
      <c r="I464" s="255" t="s">
        <v>2049</v>
      </c>
      <c r="J464" s="255">
        <v>13481868063</v>
      </c>
      <c r="K464" s="261" t="s">
        <v>27</v>
      </c>
      <c r="L464" s="260"/>
      <c r="M464" s="255"/>
      <c r="N464" s="255" t="s">
        <v>27</v>
      </c>
      <c r="O464" s="260"/>
      <c r="P464" s="255"/>
      <c r="Q464" s="261" t="s">
        <v>30</v>
      </c>
      <c r="R464" s="255"/>
      <c r="S464" s="255"/>
      <c r="T464" s="265" t="str">
        <f t="array" ref="T464">VLOOKUP(D464&amp;E464,IF({1,0},'2021春'!$C$3:$C$4485&amp;'2021春'!$D$3:$D$4485,'2021春'!$H$3:$H$4485),2,0)</f>
        <v>452731200211022723</v>
      </c>
    </row>
    <row r="465" spans="1:20">
      <c r="A465" s="255">
        <v>462</v>
      </c>
      <c r="B465" s="255" t="s">
        <v>2050</v>
      </c>
      <c r="C465" s="255" t="s">
        <v>21</v>
      </c>
      <c r="D465" s="255" t="s">
        <v>215</v>
      </c>
      <c r="E465" s="255" t="s">
        <v>2051</v>
      </c>
      <c r="F465" s="255" t="s">
        <v>24</v>
      </c>
      <c r="G465" s="255">
        <v>17</v>
      </c>
      <c r="H465" s="255" t="s">
        <v>2052</v>
      </c>
      <c r="I465" s="255" t="s">
        <v>2053</v>
      </c>
      <c r="J465" s="255">
        <v>15177894984</v>
      </c>
      <c r="K465" s="261" t="s">
        <v>27</v>
      </c>
      <c r="L465" s="260"/>
      <c r="M465" s="255"/>
      <c r="N465" s="255"/>
      <c r="O465" s="260"/>
      <c r="P465" s="255"/>
      <c r="Q465" s="261" t="s">
        <v>30</v>
      </c>
      <c r="R465" s="255"/>
      <c r="S465" s="255"/>
      <c r="T465" s="265" t="str">
        <f t="array" ref="T465">VLOOKUP(D465&amp;E465,IF({1,0},'2021春'!$C$3:$C$4485&amp;'2021春'!$D$3:$D$4485,'2021春'!$H$3:$H$4485),2,0)</f>
        <v>452127200308251816</v>
      </c>
    </row>
    <row r="466" spans="1:20">
      <c r="A466" s="255">
        <v>463</v>
      </c>
      <c r="B466" s="255" t="s">
        <v>2054</v>
      </c>
      <c r="C466" s="255" t="s">
        <v>21</v>
      </c>
      <c r="D466" s="255" t="s">
        <v>215</v>
      </c>
      <c r="E466" s="255" t="s">
        <v>2055</v>
      </c>
      <c r="F466" s="255" t="s">
        <v>143</v>
      </c>
      <c r="G466" s="255">
        <v>18</v>
      </c>
      <c r="H466" s="255" t="s">
        <v>2056</v>
      </c>
      <c r="I466" s="255" t="s">
        <v>2057</v>
      </c>
      <c r="J466" s="255">
        <v>18176119045</v>
      </c>
      <c r="K466" s="261" t="s">
        <v>27</v>
      </c>
      <c r="L466" s="260"/>
      <c r="M466" s="255"/>
      <c r="N466" s="255" t="s">
        <v>27</v>
      </c>
      <c r="O466" s="260"/>
      <c r="P466" s="255"/>
      <c r="Q466" s="261" t="s">
        <v>30</v>
      </c>
      <c r="R466" s="255"/>
      <c r="S466" s="255"/>
      <c r="T466" s="265" t="str">
        <f t="array" ref="T466">VLOOKUP(D466&amp;E466,IF({1,0},'2021春'!$C$3:$C$4485&amp;'2021春'!$D$3:$D$4485,'2021春'!$H$3:$H$4485),2,0)</f>
        <v>452731200304280027</v>
      </c>
    </row>
    <row r="467" spans="1:20">
      <c r="A467" s="255">
        <v>464</v>
      </c>
      <c r="B467" s="255" t="s">
        <v>2058</v>
      </c>
      <c r="C467" s="255" t="s">
        <v>21</v>
      </c>
      <c r="D467" s="255" t="s">
        <v>215</v>
      </c>
      <c r="E467" s="255" t="s">
        <v>2059</v>
      </c>
      <c r="F467" s="255" t="s">
        <v>24</v>
      </c>
      <c r="G467" s="255">
        <v>19</v>
      </c>
      <c r="H467" s="255" t="s">
        <v>2060</v>
      </c>
      <c r="I467" s="255" t="s">
        <v>2061</v>
      </c>
      <c r="J467" s="255">
        <v>18174937135</v>
      </c>
      <c r="K467" s="261" t="s">
        <v>27</v>
      </c>
      <c r="L467" s="260"/>
      <c r="M467" s="255"/>
      <c r="N467" s="255" t="s">
        <v>27</v>
      </c>
      <c r="O467" s="260"/>
      <c r="P467" s="255"/>
      <c r="Q467" s="261" t="s">
        <v>30</v>
      </c>
      <c r="R467" s="255"/>
      <c r="S467" s="255"/>
      <c r="T467" s="265" t="str">
        <f t="array" ref="T467">VLOOKUP(D467&amp;E467,IF({1,0},'2021春'!$C$3:$C$4485&amp;'2021春'!$D$3:$D$4485,'2021春'!$H$3:$H$4485),2,0)</f>
        <v>452731200108173312</v>
      </c>
    </row>
    <row r="468" spans="1:20">
      <c r="A468" s="255">
        <v>465</v>
      </c>
      <c r="B468" s="255" t="s">
        <v>2062</v>
      </c>
      <c r="C468" s="255" t="s">
        <v>21</v>
      </c>
      <c r="D468" s="255" t="s">
        <v>215</v>
      </c>
      <c r="E468" s="255" t="s">
        <v>2063</v>
      </c>
      <c r="F468" s="255" t="s">
        <v>143</v>
      </c>
      <c r="G468" s="255">
        <v>19</v>
      </c>
      <c r="H468" s="255" t="s">
        <v>2064</v>
      </c>
      <c r="I468" s="255" t="s">
        <v>2065</v>
      </c>
      <c r="J468" s="255">
        <v>13877877397</v>
      </c>
      <c r="K468" s="261" t="s">
        <v>27</v>
      </c>
      <c r="L468" s="260"/>
      <c r="M468" s="255"/>
      <c r="N468" s="255" t="s">
        <v>27</v>
      </c>
      <c r="O468" s="260"/>
      <c r="P468" s="255"/>
      <c r="Q468" s="261" t="s">
        <v>30</v>
      </c>
      <c r="R468" s="255"/>
      <c r="S468" s="255"/>
      <c r="T468" s="265" t="str">
        <f t="array" ref="T468">VLOOKUP(D468&amp;E468,IF({1,0},'2021春'!$C$3:$C$4485&amp;'2021春'!$D$3:$D$4485,'2021春'!$H$3:$H$4485),2,0)</f>
        <v>45273120011031062x</v>
      </c>
    </row>
    <row r="469" spans="1:20">
      <c r="A469" s="255">
        <v>466</v>
      </c>
      <c r="B469" s="255" t="s">
        <v>2066</v>
      </c>
      <c r="C469" s="255" t="s">
        <v>21</v>
      </c>
      <c r="D469" s="255" t="s">
        <v>215</v>
      </c>
      <c r="E469" s="255" t="s">
        <v>2067</v>
      </c>
      <c r="F469" s="255" t="s">
        <v>24</v>
      </c>
      <c r="G469" s="255">
        <v>19</v>
      </c>
      <c r="H469" s="255" t="s">
        <v>2068</v>
      </c>
      <c r="I469" s="255" t="s">
        <v>2069</v>
      </c>
      <c r="J469" s="255">
        <v>13737966221</v>
      </c>
      <c r="K469" s="261" t="s">
        <v>27</v>
      </c>
      <c r="L469" s="260"/>
      <c r="M469" s="255"/>
      <c r="N469" s="255" t="s">
        <v>30</v>
      </c>
      <c r="O469" s="260"/>
      <c r="P469" s="255"/>
      <c r="Q469" s="261" t="s">
        <v>30</v>
      </c>
      <c r="R469" s="255"/>
      <c r="S469" s="255"/>
      <c r="T469" s="265" t="str">
        <f t="array" ref="T469">VLOOKUP(D469&amp;E469,IF({1,0},'2021春'!$C$3:$C$4485&amp;'2021春'!$D$3:$D$4485,'2021春'!$H$3:$H$4485),2,0)</f>
        <v>452731200202113615</v>
      </c>
    </row>
    <row r="470" spans="1:20">
      <c r="A470" s="255">
        <v>467</v>
      </c>
      <c r="B470" s="255" t="s">
        <v>2070</v>
      </c>
      <c r="C470" s="255" t="s">
        <v>21</v>
      </c>
      <c r="D470" s="255" t="s">
        <v>220</v>
      </c>
      <c r="E470" s="261" t="s">
        <v>2071</v>
      </c>
      <c r="F470" s="261" t="s">
        <v>143</v>
      </c>
      <c r="G470" s="261">
        <v>17</v>
      </c>
      <c r="H470" s="261" t="s">
        <v>2072</v>
      </c>
      <c r="I470" s="261" t="s">
        <v>2073</v>
      </c>
      <c r="J470" s="261">
        <v>13481848247</v>
      </c>
      <c r="K470" s="261" t="s">
        <v>27</v>
      </c>
      <c r="L470" s="260"/>
      <c r="M470" s="261"/>
      <c r="N470" s="261"/>
      <c r="O470" s="260"/>
      <c r="P470" s="261"/>
      <c r="Q470" s="255" t="s">
        <v>30</v>
      </c>
      <c r="R470" s="261"/>
      <c r="S470" s="261"/>
      <c r="T470" s="265" t="str">
        <f t="array" ref="T470">VLOOKUP(D470&amp;E470,IF({1,0},'2021春'!$C$3:$C$4485&amp;'2021春'!$D$3:$D$4485,'2021春'!$H$3:$H$4485),2,0)</f>
        <v>452731200312121229</v>
      </c>
    </row>
    <row r="471" spans="1:20">
      <c r="A471" s="255">
        <v>468</v>
      </c>
      <c r="B471" s="255" t="s">
        <v>2074</v>
      </c>
      <c r="C471" s="255" t="s">
        <v>21</v>
      </c>
      <c r="D471" s="255" t="s">
        <v>220</v>
      </c>
      <c r="E471" s="261" t="s">
        <v>2075</v>
      </c>
      <c r="F471" s="261" t="s">
        <v>143</v>
      </c>
      <c r="G471" s="261">
        <v>17</v>
      </c>
      <c r="H471" s="261" t="s">
        <v>2076</v>
      </c>
      <c r="I471" s="261" t="s">
        <v>2077</v>
      </c>
      <c r="J471" s="261">
        <v>15807783193</v>
      </c>
      <c r="K471" s="261" t="s">
        <v>27</v>
      </c>
      <c r="L471" s="260"/>
      <c r="M471" s="261"/>
      <c r="N471" s="261"/>
      <c r="O471" s="260"/>
      <c r="P471" s="261"/>
      <c r="Q471" s="255" t="s">
        <v>30</v>
      </c>
      <c r="R471" s="261"/>
      <c r="S471" s="261"/>
      <c r="T471" s="265" t="str">
        <f t="array" ref="T471">VLOOKUP(D471&amp;E471,IF({1,0},'2021春'!$C$3:$C$4485&amp;'2021春'!$D$3:$D$4485,'2021春'!$H$3:$H$4485),2,0)</f>
        <v>452731200401093629</v>
      </c>
    </row>
    <row r="472" spans="1:20">
      <c r="A472" s="255">
        <v>469</v>
      </c>
      <c r="B472" s="255" t="s">
        <v>2078</v>
      </c>
      <c r="C472" s="255" t="s">
        <v>21</v>
      </c>
      <c r="D472" s="255" t="s">
        <v>220</v>
      </c>
      <c r="E472" s="261" t="s">
        <v>2079</v>
      </c>
      <c r="F472" s="261" t="s">
        <v>24</v>
      </c>
      <c r="G472" s="261">
        <v>18</v>
      </c>
      <c r="H472" s="261" t="s">
        <v>2080</v>
      </c>
      <c r="I472" s="261" t="s">
        <v>2081</v>
      </c>
      <c r="J472" s="261">
        <v>15177388265</v>
      </c>
      <c r="K472" s="261" t="s">
        <v>27</v>
      </c>
      <c r="L472" s="260"/>
      <c r="M472" s="261"/>
      <c r="N472" s="261" t="s">
        <v>27</v>
      </c>
      <c r="O472" s="260"/>
      <c r="P472" s="261"/>
      <c r="Q472" s="255" t="s">
        <v>30</v>
      </c>
      <c r="R472" s="261"/>
      <c r="S472" s="261"/>
      <c r="T472" s="265" t="str">
        <f t="array" ref="T472">VLOOKUP(D472&amp;E472,IF({1,0},'2021春'!$C$3:$C$4485&amp;'2021春'!$D$3:$D$4485,'2021春'!$H$3:$H$4485),2,0)</f>
        <v>452731200301100916</v>
      </c>
    </row>
    <row r="473" spans="1:20">
      <c r="A473" s="255">
        <v>470</v>
      </c>
      <c r="B473" s="255" t="s">
        <v>2082</v>
      </c>
      <c r="C473" s="255" t="s">
        <v>21</v>
      </c>
      <c r="D473" s="255" t="s">
        <v>220</v>
      </c>
      <c r="E473" s="261" t="s">
        <v>2083</v>
      </c>
      <c r="F473" s="261" t="s">
        <v>143</v>
      </c>
      <c r="G473" s="261">
        <v>19</v>
      </c>
      <c r="H473" s="261" t="s">
        <v>2084</v>
      </c>
      <c r="I473" s="261" t="s">
        <v>2085</v>
      </c>
      <c r="J473" s="261">
        <v>13481849222</v>
      </c>
      <c r="K473" s="261" t="s">
        <v>27</v>
      </c>
      <c r="L473" s="260"/>
      <c r="M473" s="261"/>
      <c r="N473" s="261" t="s">
        <v>27</v>
      </c>
      <c r="O473" s="260"/>
      <c r="P473" s="261"/>
      <c r="Q473" s="255" t="s">
        <v>30</v>
      </c>
      <c r="R473" s="261"/>
      <c r="S473" s="261"/>
      <c r="T473" s="265" t="str">
        <f t="array" ref="T473">VLOOKUP(D473&amp;E473,IF({1,0},'2021春'!$C$3:$C$4485&amp;'2021春'!$D$3:$D$4485,'2021春'!$H$3:$H$4485),2,0)</f>
        <v>451229200111094228</v>
      </c>
    </row>
    <row r="474" spans="1:20">
      <c r="A474" s="255">
        <v>471</v>
      </c>
      <c r="B474" s="255" t="s">
        <v>2086</v>
      </c>
      <c r="C474" s="255" t="s">
        <v>21</v>
      </c>
      <c r="D474" s="255" t="s">
        <v>220</v>
      </c>
      <c r="E474" s="261" t="s">
        <v>2087</v>
      </c>
      <c r="F474" s="261" t="s">
        <v>24</v>
      </c>
      <c r="G474" s="261">
        <v>18</v>
      </c>
      <c r="H474" s="261" t="s">
        <v>2088</v>
      </c>
      <c r="I474" s="261" t="s">
        <v>2089</v>
      </c>
      <c r="J474" s="261">
        <v>13977891889</v>
      </c>
      <c r="K474" s="261" t="s">
        <v>27</v>
      </c>
      <c r="L474" s="260"/>
      <c r="M474" s="261"/>
      <c r="N474" s="261" t="s">
        <v>27</v>
      </c>
      <c r="O474" s="260"/>
      <c r="P474" s="261"/>
      <c r="Q474" s="255" t="s">
        <v>30</v>
      </c>
      <c r="R474" s="261"/>
      <c r="S474" s="261"/>
      <c r="T474" s="265" t="str">
        <f t="array" ref="T474">VLOOKUP(D474&amp;E474,IF({1,0},'2021春'!$C$3:$C$4485&amp;'2021春'!$D$3:$D$4485,'2021春'!$H$3:$H$4485),2,0)</f>
        <v>452731200301172119</v>
      </c>
    </row>
    <row r="475" spans="1:20">
      <c r="A475" s="255">
        <v>472</v>
      </c>
      <c r="B475" s="255" t="s">
        <v>2090</v>
      </c>
      <c r="C475" s="255" t="s">
        <v>21</v>
      </c>
      <c r="D475" s="255" t="s">
        <v>220</v>
      </c>
      <c r="E475" s="261" t="s">
        <v>2091</v>
      </c>
      <c r="F475" s="261" t="s">
        <v>143</v>
      </c>
      <c r="G475" s="261">
        <v>18</v>
      </c>
      <c r="H475" s="261" t="s">
        <v>2092</v>
      </c>
      <c r="I475" s="261" t="s">
        <v>2093</v>
      </c>
      <c r="J475" s="261">
        <v>14777394658</v>
      </c>
      <c r="K475" s="261" t="s">
        <v>27</v>
      </c>
      <c r="L475" s="260"/>
      <c r="M475" s="261"/>
      <c r="N475" s="261" t="s">
        <v>27</v>
      </c>
      <c r="O475" s="260"/>
      <c r="P475" s="261"/>
      <c r="Q475" s="255" t="s">
        <v>30</v>
      </c>
      <c r="R475" s="261"/>
      <c r="S475" s="261"/>
      <c r="T475" s="265" t="str">
        <f t="array" ref="T475">VLOOKUP(D475&amp;E475,IF({1,0},'2021春'!$C$3:$C$4485&amp;'2021春'!$D$3:$D$4485,'2021春'!$H$3:$H$4485),2,0)</f>
        <v>452731200210206627</v>
      </c>
    </row>
    <row r="476" spans="1:20">
      <c r="A476" s="255">
        <v>473</v>
      </c>
      <c r="B476" s="255" t="s">
        <v>2094</v>
      </c>
      <c r="C476" s="255" t="s">
        <v>21</v>
      </c>
      <c r="D476" s="255" t="s">
        <v>220</v>
      </c>
      <c r="E476" s="261" t="s">
        <v>2095</v>
      </c>
      <c r="F476" s="261" t="s">
        <v>143</v>
      </c>
      <c r="G476" s="261">
        <v>19</v>
      </c>
      <c r="H476" s="261" t="s">
        <v>2096</v>
      </c>
      <c r="I476" s="261" t="s">
        <v>2097</v>
      </c>
      <c r="J476" s="261">
        <v>19978429745</v>
      </c>
      <c r="K476" s="261" t="s">
        <v>27</v>
      </c>
      <c r="L476" s="260"/>
      <c r="M476" s="261"/>
      <c r="N476" s="261" t="s">
        <v>27</v>
      </c>
      <c r="O476" s="260"/>
      <c r="P476" s="261"/>
      <c r="Q476" s="255" t="s">
        <v>30</v>
      </c>
      <c r="R476" s="261"/>
      <c r="S476" s="261"/>
      <c r="T476" s="265" t="str">
        <f t="array" ref="T476">VLOOKUP(D476&amp;E476,IF({1,0},'2021春'!$C$3:$C$4485&amp;'2021春'!$D$3:$D$4485,'2021春'!$H$3:$H$4485),2,0)</f>
        <v>451229200205062120</v>
      </c>
    </row>
    <row r="477" spans="1:20">
      <c r="A477" s="255">
        <v>474</v>
      </c>
      <c r="B477" s="255" t="s">
        <v>2098</v>
      </c>
      <c r="C477" s="255" t="s">
        <v>21</v>
      </c>
      <c r="D477" s="255" t="s">
        <v>220</v>
      </c>
      <c r="E477" s="261" t="s">
        <v>2099</v>
      </c>
      <c r="F477" s="261" t="s">
        <v>143</v>
      </c>
      <c r="G477" s="261">
        <v>18</v>
      </c>
      <c r="H477" s="261" t="s">
        <v>2100</v>
      </c>
      <c r="I477" s="261" t="s">
        <v>2101</v>
      </c>
      <c r="J477" s="261" t="s">
        <v>2102</v>
      </c>
      <c r="K477" s="261" t="s">
        <v>27</v>
      </c>
      <c r="L477" s="260"/>
      <c r="M477" s="261"/>
      <c r="N477" s="261" t="s">
        <v>27</v>
      </c>
      <c r="O477" s="260"/>
      <c r="P477" s="261"/>
      <c r="Q477" s="255" t="s">
        <v>30</v>
      </c>
      <c r="R477" s="261"/>
      <c r="S477" s="261"/>
      <c r="T477" s="265" t="str">
        <f t="array" ref="T477">VLOOKUP(D477&amp;E477,IF({1,0},'2021春'!$C$3:$C$4485&amp;'2021春'!$D$3:$D$4485,'2021春'!$H$3:$H$4485),2,0)</f>
        <v>452731200211303621</v>
      </c>
    </row>
    <row r="478" spans="1:20">
      <c r="A478" s="255">
        <v>475</v>
      </c>
      <c r="B478" s="255" t="s">
        <v>2103</v>
      </c>
      <c r="C478" s="255" t="s">
        <v>21</v>
      </c>
      <c r="D478" s="255" t="s">
        <v>220</v>
      </c>
      <c r="E478" s="261" t="s">
        <v>2104</v>
      </c>
      <c r="F478" s="261" t="s">
        <v>24</v>
      </c>
      <c r="G478" s="261">
        <v>19</v>
      </c>
      <c r="H478" s="261" t="s">
        <v>2105</v>
      </c>
      <c r="I478" s="261" t="s">
        <v>2106</v>
      </c>
      <c r="J478" s="261" t="s">
        <v>2107</v>
      </c>
      <c r="K478" s="261" t="s">
        <v>27</v>
      </c>
      <c r="L478" s="260"/>
      <c r="M478" s="261"/>
      <c r="N478" s="261" t="s">
        <v>27</v>
      </c>
      <c r="O478" s="260"/>
      <c r="P478" s="261"/>
      <c r="Q478" s="255" t="s">
        <v>30</v>
      </c>
      <c r="R478" s="261"/>
      <c r="S478" s="261"/>
      <c r="T478" s="265" t="str">
        <f t="array" ref="T478">VLOOKUP(D478&amp;E478,IF({1,0},'2021春'!$C$3:$C$4485&amp;'2021春'!$D$3:$D$4485,'2021春'!$H$3:$H$4485),2,0)</f>
        <v>451229200203152472</v>
      </c>
    </row>
    <row r="479" spans="1:20">
      <c r="A479" s="255">
        <v>476</v>
      </c>
      <c r="B479" s="255" t="s">
        <v>2108</v>
      </c>
      <c r="C479" s="255" t="s">
        <v>21</v>
      </c>
      <c r="D479" s="255" t="s">
        <v>220</v>
      </c>
      <c r="E479" s="261" t="s">
        <v>2109</v>
      </c>
      <c r="F479" s="261" t="s">
        <v>143</v>
      </c>
      <c r="G479" s="261">
        <v>18</v>
      </c>
      <c r="H479" s="261" t="s">
        <v>2110</v>
      </c>
      <c r="I479" s="261" t="s">
        <v>2111</v>
      </c>
      <c r="J479" s="261">
        <v>18176136469</v>
      </c>
      <c r="K479" s="261" t="s">
        <v>27</v>
      </c>
      <c r="L479" s="260"/>
      <c r="M479" s="261"/>
      <c r="N479" s="261" t="s">
        <v>27</v>
      </c>
      <c r="O479" s="260"/>
      <c r="P479" s="261"/>
      <c r="Q479" s="255" t="s">
        <v>30</v>
      </c>
      <c r="R479" s="261"/>
      <c r="S479" s="261"/>
      <c r="T479" s="265" t="str">
        <f t="array" ref="T479">VLOOKUP(D479&amp;E479,IF({1,0},'2021春'!$C$3:$C$4485&amp;'2021春'!$D$3:$D$4485,'2021春'!$H$3:$H$4485),2,0)</f>
        <v>452731200212301820</v>
      </c>
    </row>
    <row r="480" spans="1:20">
      <c r="A480" s="255">
        <v>477</v>
      </c>
      <c r="B480" s="255" t="s">
        <v>2112</v>
      </c>
      <c r="C480" s="255" t="s">
        <v>21</v>
      </c>
      <c r="D480" s="255" t="s">
        <v>220</v>
      </c>
      <c r="E480" s="261" t="s">
        <v>2113</v>
      </c>
      <c r="F480" s="261" t="s">
        <v>24</v>
      </c>
      <c r="G480" s="261">
        <v>19</v>
      </c>
      <c r="H480" s="261" t="s">
        <v>567</v>
      </c>
      <c r="I480" s="261" t="s">
        <v>2114</v>
      </c>
      <c r="J480" s="261">
        <v>15777896748</v>
      </c>
      <c r="K480" s="261" t="s">
        <v>27</v>
      </c>
      <c r="L480" s="260"/>
      <c r="M480" s="261"/>
      <c r="N480" s="261"/>
      <c r="O480" s="260"/>
      <c r="P480" s="261"/>
      <c r="Q480" s="255" t="s">
        <v>30</v>
      </c>
      <c r="R480" s="261"/>
      <c r="S480" s="261"/>
      <c r="T480" s="265" t="str">
        <f t="array" ref="T480">VLOOKUP(D480&amp;E480,IF({1,0},'2021春'!$C$3:$C$4485&amp;'2021春'!$D$3:$D$4485,'2021春'!$H$3:$H$4485),2,0)</f>
        <v>452729200205241573</v>
      </c>
    </row>
    <row r="481" spans="1:20">
      <c r="A481" s="255">
        <v>478</v>
      </c>
      <c r="B481" s="255" t="s">
        <v>2115</v>
      </c>
      <c r="C481" s="255" t="s">
        <v>21</v>
      </c>
      <c r="D481" s="255" t="s">
        <v>220</v>
      </c>
      <c r="E481" s="261" t="s">
        <v>2116</v>
      </c>
      <c r="F481" s="261" t="s">
        <v>24</v>
      </c>
      <c r="G481" s="261">
        <v>18</v>
      </c>
      <c r="H481" s="261" t="s">
        <v>2117</v>
      </c>
      <c r="I481" s="261" t="s">
        <v>2118</v>
      </c>
      <c r="J481" s="261">
        <v>13397886764</v>
      </c>
      <c r="K481" s="261" t="s">
        <v>27</v>
      </c>
      <c r="L481" s="260"/>
      <c r="M481" s="261"/>
      <c r="N481" s="261" t="s">
        <v>27</v>
      </c>
      <c r="O481" s="260"/>
      <c r="P481" s="261"/>
      <c r="Q481" s="255" t="s">
        <v>30</v>
      </c>
      <c r="R481" s="261"/>
      <c r="S481" s="261"/>
      <c r="T481" s="265" t="str">
        <f t="array" ref="T481">VLOOKUP(D481&amp;E481,IF({1,0},'2021春'!$C$3:$C$4485&amp;'2021春'!$D$3:$D$4485,'2021春'!$H$3:$H$4485),2,0)</f>
        <v>452731200305186614</v>
      </c>
    </row>
    <row r="482" spans="1:20">
      <c r="A482" s="255">
        <v>479</v>
      </c>
      <c r="B482" s="255" t="s">
        <v>2119</v>
      </c>
      <c r="C482" s="255" t="s">
        <v>21</v>
      </c>
      <c r="D482" s="255" t="s">
        <v>220</v>
      </c>
      <c r="E482" s="261" t="s">
        <v>2120</v>
      </c>
      <c r="F482" s="261" t="s">
        <v>143</v>
      </c>
      <c r="G482" s="261">
        <v>18</v>
      </c>
      <c r="H482" s="261" t="s">
        <v>2121</v>
      </c>
      <c r="I482" s="261" t="s">
        <v>2122</v>
      </c>
      <c r="J482" s="261">
        <v>18707782351</v>
      </c>
      <c r="K482" s="261" t="s">
        <v>27</v>
      </c>
      <c r="L482" s="260"/>
      <c r="M482" s="261"/>
      <c r="N482" s="261" t="s">
        <v>27</v>
      </c>
      <c r="O482" s="260"/>
      <c r="P482" s="261"/>
      <c r="Q482" s="255" t="s">
        <v>30</v>
      </c>
      <c r="R482" s="261"/>
      <c r="S482" s="261"/>
      <c r="T482" s="265" t="str">
        <f t="array" ref="T482">VLOOKUP(D482&amp;E482,IF({1,0},'2021春'!$C$3:$C$4485&amp;'2021春'!$D$3:$D$4485,'2021春'!$H$3:$H$4485),2,0)</f>
        <v>452731200303184826</v>
      </c>
    </row>
    <row r="483" spans="1:20">
      <c r="A483" s="255">
        <v>480</v>
      </c>
      <c r="B483" s="255" t="s">
        <v>2123</v>
      </c>
      <c r="C483" s="255" t="s">
        <v>21</v>
      </c>
      <c r="D483" s="255" t="s">
        <v>220</v>
      </c>
      <c r="E483" s="261" t="s">
        <v>2124</v>
      </c>
      <c r="F483" s="261" t="s">
        <v>24</v>
      </c>
      <c r="G483" s="261">
        <v>19</v>
      </c>
      <c r="H483" s="261" t="s">
        <v>2125</v>
      </c>
      <c r="I483" s="261" t="s">
        <v>2126</v>
      </c>
      <c r="J483" s="261">
        <v>18077824148</v>
      </c>
      <c r="K483" s="261" t="s">
        <v>27</v>
      </c>
      <c r="L483" s="260"/>
      <c r="M483" s="261"/>
      <c r="N483" s="261"/>
      <c r="O483" s="260"/>
      <c r="P483" s="261"/>
      <c r="Q483" s="255" t="s">
        <v>30</v>
      </c>
      <c r="R483" s="261"/>
      <c r="S483" s="261"/>
      <c r="T483" s="265" t="str">
        <f t="array" ref="T483">VLOOKUP(D483&amp;E483,IF({1,0},'2021春'!$C$3:$C$4485&amp;'2021春'!$D$3:$D$4485,'2021春'!$H$3:$H$4485),2,0)</f>
        <v>451229200203052711</v>
      </c>
    </row>
    <row r="484" spans="1:20">
      <c r="A484" s="255">
        <v>481</v>
      </c>
      <c r="B484" s="255" t="s">
        <v>2127</v>
      </c>
      <c r="C484" s="255" t="s">
        <v>21</v>
      </c>
      <c r="D484" s="255" t="s">
        <v>220</v>
      </c>
      <c r="E484" s="261" t="s">
        <v>2128</v>
      </c>
      <c r="F484" s="261" t="s">
        <v>24</v>
      </c>
      <c r="G484" s="261">
        <v>19</v>
      </c>
      <c r="H484" s="261" t="s">
        <v>1724</v>
      </c>
      <c r="I484" s="261" t="s">
        <v>2129</v>
      </c>
      <c r="J484" s="261">
        <v>15217239742</v>
      </c>
      <c r="K484" s="261" t="s">
        <v>27</v>
      </c>
      <c r="L484" s="260"/>
      <c r="M484" s="261"/>
      <c r="N484" s="261" t="s">
        <v>27</v>
      </c>
      <c r="O484" s="260"/>
      <c r="P484" s="261"/>
      <c r="Q484" s="255" t="s">
        <v>30</v>
      </c>
      <c r="R484" s="261"/>
      <c r="S484" s="261"/>
      <c r="T484" s="265" t="str">
        <f t="array" ref="T484">VLOOKUP(D484&amp;E484,IF({1,0},'2021春'!$C$3:$C$4485&amp;'2021春'!$D$3:$D$4485,'2021春'!$H$3:$H$4485),2,0)</f>
        <v>451229200201202712</v>
      </c>
    </row>
    <row r="485" spans="1:20">
      <c r="A485" s="255">
        <v>482</v>
      </c>
      <c r="B485" s="255" t="s">
        <v>2130</v>
      </c>
      <c r="C485" s="255" t="s">
        <v>21</v>
      </c>
      <c r="D485" s="255" t="s">
        <v>220</v>
      </c>
      <c r="E485" s="261" t="s">
        <v>2131</v>
      </c>
      <c r="F485" s="261" t="s">
        <v>143</v>
      </c>
      <c r="G485" s="261">
        <v>19</v>
      </c>
      <c r="H485" s="261" t="s">
        <v>1972</v>
      </c>
      <c r="I485" s="261" t="s">
        <v>2132</v>
      </c>
      <c r="J485" s="261">
        <v>18877841912</v>
      </c>
      <c r="K485" s="261" t="s">
        <v>27</v>
      </c>
      <c r="L485" s="260"/>
      <c r="M485" s="261"/>
      <c r="N485" s="261" t="s">
        <v>27</v>
      </c>
      <c r="O485" s="260"/>
      <c r="P485" s="261"/>
      <c r="Q485" s="255" t="s">
        <v>30</v>
      </c>
      <c r="R485" s="261"/>
      <c r="S485" s="261"/>
      <c r="T485" s="265" t="str">
        <f t="array" ref="T485">VLOOKUP(D485&amp;E485,IF({1,0},'2021春'!$C$3:$C$4485&amp;'2021春'!$D$3:$D$4485,'2021春'!$H$3:$H$4485),2,0)</f>
        <v>45273120020520394X</v>
      </c>
    </row>
    <row r="486" spans="1:20">
      <c r="A486" s="255">
        <v>483</v>
      </c>
      <c r="B486" s="255" t="s">
        <v>2133</v>
      </c>
      <c r="C486" s="255" t="s">
        <v>21</v>
      </c>
      <c r="D486" s="255" t="s">
        <v>220</v>
      </c>
      <c r="E486" s="261" t="s">
        <v>2134</v>
      </c>
      <c r="F486" s="261" t="s">
        <v>143</v>
      </c>
      <c r="G486" s="261">
        <v>18</v>
      </c>
      <c r="H486" s="261" t="s">
        <v>2135</v>
      </c>
      <c r="I486" s="261" t="s">
        <v>2136</v>
      </c>
      <c r="J486" s="261">
        <v>15177883470</v>
      </c>
      <c r="K486" s="261" t="s">
        <v>27</v>
      </c>
      <c r="L486" s="260"/>
      <c r="M486" s="261"/>
      <c r="N486" s="261" t="s">
        <v>27</v>
      </c>
      <c r="O486" s="260"/>
      <c r="P486" s="261"/>
      <c r="Q486" s="255" t="s">
        <v>30</v>
      </c>
      <c r="R486" s="261"/>
      <c r="S486" s="261"/>
      <c r="T486" s="265" t="str">
        <f t="array" ref="T486">VLOOKUP(D486&amp;E486,IF({1,0},'2021春'!$C$3:$C$4485&amp;'2021春'!$D$3:$D$4485,'2021春'!$H$3:$H$4485),2,0)</f>
        <v>452731200211066021</v>
      </c>
    </row>
    <row r="487" spans="1:20">
      <c r="A487" s="255">
        <v>484</v>
      </c>
      <c r="B487" s="255" t="s">
        <v>2137</v>
      </c>
      <c r="C487" s="255" t="s">
        <v>21</v>
      </c>
      <c r="D487" s="255" t="s">
        <v>220</v>
      </c>
      <c r="E487" s="261" t="s">
        <v>2138</v>
      </c>
      <c r="F487" s="261" t="s">
        <v>24</v>
      </c>
      <c r="G487" s="261">
        <v>18</v>
      </c>
      <c r="H487" s="261" t="s">
        <v>2139</v>
      </c>
      <c r="I487" s="261" t="s">
        <v>2140</v>
      </c>
      <c r="J487" s="261">
        <v>15277855979</v>
      </c>
      <c r="K487" s="261" t="s">
        <v>27</v>
      </c>
      <c r="L487" s="260"/>
      <c r="M487" s="261"/>
      <c r="N487" s="261" t="s">
        <v>27</v>
      </c>
      <c r="O487" s="260"/>
      <c r="P487" s="261"/>
      <c r="Q487" s="255" t="s">
        <v>30</v>
      </c>
      <c r="R487" s="261"/>
      <c r="S487" s="261"/>
      <c r="T487" s="265" t="str">
        <f t="array" ref="T487">VLOOKUP(D487&amp;E487,IF({1,0},'2021春'!$C$3:$C$4485&amp;'2021春'!$D$3:$D$4485,'2021春'!$H$3:$H$4485),2,0)</f>
        <v>452731200211220615</v>
      </c>
    </row>
    <row r="488" spans="1:20">
      <c r="A488" s="255">
        <v>485</v>
      </c>
      <c r="B488" s="255" t="s">
        <v>2141</v>
      </c>
      <c r="C488" s="255" t="s">
        <v>21</v>
      </c>
      <c r="D488" s="255" t="s">
        <v>220</v>
      </c>
      <c r="E488" s="261" t="s">
        <v>2142</v>
      </c>
      <c r="F488" s="261" t="s">
        <v>143</v>
      </c>
      <c r="G488" s="261">
        <v>18</v>
      </c>
      <c r="H488" s="261" t="s">
        <v>2143</v>
      </c>
      <c r="I488" s="261" t="s">
        <v>2144</v>
      </c>
      <c r="J488" s="261" t="s">
        <v>2145</v>
      </c>
      <c r="K488" s="261" t="s">
        <v>27</v>
      </c>
      <c r="L488" s="260"/>
      <c r="M488" s="261"/>
      <c r="N488" s="261" t="s">
        <v>27</v>
      </c>
      <c r="O488" s="260"/>
      <c r="P488" s="261"/>
      <c r="Q488" s="255" t="s">
        <v>30</v>
      </c>
      <c r="R488" s="261"/>
      <c r="S488" s="261"/>
      <c r="T488" s="265" t="str">
        <f t="array" ref="T488">VLOOKUP(D488&amp;E488,IF({1,0},'2021春'!$C$3:$C$4485&amp;'2021春'!$D$3:$D$4485,'2021春'!$H$3:$H$4485),2,0)</f>
        <v>452731200305220923</v>
      </c>
    </row>
    <row r="489" spans="1:20">
      <c r="A489" s="255">
        <v>486</v>
      </c>
      <c r="B489" s="255" t="s">
        <v>2146</v>
      </c>
      <c r="C489" s="255" t="s">
        <v>21</v>
      </c>
      <c r="D489" s="255" t="s">
        <v>220</v>
      </c>
      <c r="E489" s="261" t="s">
        <v>2147</v>
      </c>
      <c r="F489" s="261" t="s">
        <v>143</v>
      </c>
      <c r="G489" s="261">
        <v>18</v>
      </c>
      <c r="H489" s="261" t="s">
        <v>2143</v>
      </c>
      <c r="I489" s="261" t="s">
        <v>2148</v>
      </c>
      <c r="J489" s="261">
        <v>13557783005</v>
      </c>
      <c r="K489" s="261" t="s">
        <v>27</v>
      </c>
      <c r="L489" s="260"/>
      <c r="M489" s="261"/>
      <c r="N489" s="261" t="s">
        <v>27</v>
      </c>
      <c r="O489" s="260"/>
      <c r="P489" s="261"/>
      <c r="Q489" s="255" t="s">
        <v>30</v>
      </c>
      <c r="R489" s="261"/>
      <c r="S489" s="261"/>
      <c r="T489" s="265" t="str">
        <f t="array" ref="T489">VLOOKUP(D489&amp;E489,IF({1,0},'2021春'!$C$3:$C$4485&amp;'2021春'!$D$3:$D$4485,'2021春'!$H$3:$H$4485),2,0)</f>
        <v>452731200306090921</v>
      </c>
    </row>
    <row r="490" spans="1:20">
      <c r="A490" s="255">
        <v>487</v>
      </c>
      <c r="B490" s="255" t="s">
        <v>2149</v>
      </c>
      <c r="C490" s="255" t="s">
        <v>21</v>
      </c>
      <c r="D490" s="255" t="s">
        <v>220</v>
      </c>
      <c r="E490" s="261" t="s">
        <v>2150</v>
      </c>
      <c r="F490" s="261" t="s">
        <v>143</v>
      </c>
      <c r="G490" s="261">
        <v>19</v>
      </c>
      <c r="H490" s="261" t="s">
        <v>535</v>
      </c>
      <c r="I490" s="261" t="s">
        <v>2151</v>
      </c>
      <c r="J490" s="261">
        <v>19994560635</v>
      </c>
      <c r="K490" s="261" t="s">
        <v>27</v>
      </c>
      <c r="L490" s="260"/>
      <c r="M490" s="261"/>
      <c r="N490" s="261" t="s">
        <v>27</v>
      </c>
      <c r="O490" s="260"/>
      <c r="P490" s="261"/>
      <c r="Q490" s="255" t="s">
        <v>30</v>
      </c>
      <c r="R490" s="261"/>
      <c r="S490" s="261"/>
      <c r="T490" s="265" t="str">
        <f t="array" ref="T490">VLOOKUP(D490&amp;E490,IF({1,0},'2021春'!$C$3:$C$4485&amp;'2021春'!$D$3:$D$4485,'2021春'!$H$3:$H$4485),2,0)</f>
        <v>452731200205031826</v>
      </c>
    </row>
    <row r="491" spans="1:20">
      <c r="A491" s="255">
        <v>488</v>
      </c>
      <c r="B491" s="255" t="s">
        <v>2152</v>
      </c>
      <c r="C491" s="255" t="s">
        <v>21</v>
      </c>
      <c r="D491" s="255" t="s">
        <v>220</v>
      </c>
      <c r="E491" s="261" t="s">
        <v>2153</v>
      </c>
      <c r="F491" s="261" t="s">
        <v>143</v>
      </c>
      <c r="G491" s="261">
        <v>20</v>
      </c>
      <c r="H491" s="261" t="s">
        <v>2154</v>
      </c>
      <c r="I491" s="261" t="s">
        <v>2155</v>
      </c>
      <c r="J491" s="261">
        <v>15878822181</v>
      </c>
      <c r="K491" s="261" t="s">
        <v>27</v>
      </c>
      <c r="L491" s="260"/>
      <c r="M491" s="261"/>
      <c r="N491" s="261" t="s">
        <v>27</v>
      </c>
      <c r="O491" s="260"/>
      <c r="P491" s="261"/>
      <c r="Q491" s="255" t="s">
        <v>30</v>
      </c>
      <c r="R491" s="261"/>
      <c r="S491" s="261"/>
      <c r="T491" s="265" t="str">
        <f t="array" ref="T491">VLOOKUP(D491&amp;E491,IF({1,0},'2021春'!$C$3:$C$4485&amp;'2021春'!$D$3:$D$4485,'2021春'!$H$3:$H$4485),2,0)</f>
        <v>451229200105244226</v>
      </c>
    </row>
    <row r="492" spans="1:20">
      <c r="A492" s="255">
        <v>489</v>
      </c>
      <c r="B492" s="255" t="s">
        <v>2156</v>
      </c>
      <c r="C492" s="255" t="s">
        <v>21</v>
      </c>
      <c r="D492" s="255" t="s">
        <v>220</v>
      </c>
      <c r="E492" s="261" t="s">
        <v>2157</v>
      </c>
      <c r="F492" s="261" t="s">
        <v>24</v>
      </c>
      <c r="G492" s="261">
        <v>18</v>
      </c>
      <c r="H492" s="261" t="s">
        <v>1605</v>
      </c>
      <c r="I492" s="261" t="s">
        <v>2158</v>
      </c>
      <c r="J492" s="261">
        <v>13407754908</v>
      </c>
      <c r="K492" s="261" t="s">
        <v>27</v>
      </c>
      <c r="L492" s="260"/>
      <c r="M492" s="261"/>
      <c r="N492" s="261"/>
      <c r="O492" s="260"/>
      <c r="P492" s="261"/>
      <c r="Q492" s="255" t="s">
        <v>30</v>
      </c>
      <c r="R492" s="261"/>
      <c r="S492" s="261"/>
      <c r="T492" s="265" t="str">
        <f t="array" ref="T492">VLOOKUP(D492&amp;E492,IF({1,0},'2021春'!$C$3:$C$4485&amp;'2021春'!$D$3:$D$4485,'2021春'!$H$3:$H$4485),2,0)</f>
        <v>451229200307193615</v>
      </c>
    </row>
    <row r="493" spans="1:20">
      <c r="A493" s="255">
        <v>490</v>
      </c>
      <c r="B493" s="255" t="s">
        <v>2159</v>
      </c>
      <c r="C493" s="255" t="s">
        <v>21</v>
      </c>
      <c r="D493" s="255" t="s">
        <v>220</v>
      </c>
      <c r="E493" s="261" t="s">
        <v>2160</v>
      </c>
      <c r="F493" s="261" t="s">
        <v>24</v>
      </c>
      <c r="G493" s="261">
        <v>19</v>
      </c>
      <c r="H493" s="261" t="s">
        <v>2161</v>
      </c>
      <c r="I493" s="261" t="s">
        <v>2162</v>
      </c>
      <c r="J493" s="261" t="s">
        <v>2163</v>
      </c>
      <c r="K493" s="261" t="s">
        <v>27</v>
      </c>
      <c r="L493" s="260"/>
      <c r="M493" s="261"/>
      <c r="N493" s="261" t="s">
        <v>27</v>
      </c>
      <c r="O493" s="260"/>
      <c r="P493" s="261"/>
      <c r="Q493" s="255" t="s">
        <v>30</v>
      </c>
      <c r="R493" s="261"/>
      <c r="S493" s="261"/>
      <c r="T493" s="265" t="str">
        <f t="array" ref="T493">VLOOKUP(D493&amp;E493,IF({1,0},'2021春'!$C$3:$C$4485&amp;'2021春'!$D$3:$D$4485,'2021春'!$H$3:$H$4485),2,0)</f>
        <v>452127200201140630</v>
      </c>
    </row>
    <row r="494" spans="1:20">
      <c r="A494" s="255">
        <v>491</v>
      </c>
      <c r="B494" s="255" t="s">
        <v>2164</v>
      </c>
      <c r="C494" s="255" t="s">
        <v>21</v>
      </c>
      <c r="D494" s="255" t="s">
        <v>220</v>
      </c>
      <c r="E494" s="261" t="s">
        <v>2165</v>
      </c>
      <c r="F494" s="261" t="s">
        <v>24</v>
      </c>
      <c r="G494" s="261">
        <v>19</v>
      </c>
      <c r="H494" s="261" t="s">
        <v>2166</v>
      </c>
      <c r="I494" s="261" t="s">
        <v>2167</v>
      </c>
      <c r="J494" s="261">
        <v>18822834671</v>
      </c>
      <c r="K494" s="261" t="s">
        <v>27</v>
      </c>
      <c r="L494" s="260"/>
      <c r="M494" s="261"/>
      <c r="N494" s="261" t="s">
        <v>27</v>
      </c>
      <c r="O494" s="260"/>
      <c r="P494" s="261"/>
      <c r="Q494" s="255" t="s">
        <v>30</v>
      </c>
      <c r="R494" s="261"/>
      <c r="S494" s="261"/>
      <c r="T494" s="265" t="str">
        <f t="array" ref="T494">VLOOKUP(D494&amp;E494,IF({1,0},'2021春'!$C$3:$C$4485&amp;'2021春'!$D$3:$D$4485,'2021春'!$H$3:$H$4485),2,0)</f>
        <v>452731200201103618</v>
      </c>
    </row>
    <row r="495" spans="1:20">
      <c r="A495" s="255">
        <v>492</v>
      </c>
      <c r="B495" s="255" t="s">
        <v>2168</v>
      </c>
      <c r="C495" s="255" t="s">
        <v>21</v>
      </c>
      <c r="D495" s="255" t="s">
        <v>220</v>
      </c>
      <c r="E495" s="261" t="s">
        <v>2169</v>
      </c>
      <c r="F495" s="261" t="s">
        <v>24</v>
      </c>
      <c r="G495" s="261">
        <v>19</v>
      </c>
      <c r="H495" s="261" t="s">
        <v>2170</v>
      </c>
      <c r="I495" s="261" t="s">
        <v>2171</v>
      </c>
      <c r="J495" s="261">
        <v>18776871605</v>
      </c>
      <c r="K495" s="261" t="s">
        <v>27</v>
      </c>
      <c r="L495" s="260">
        <v>44395</v>
      </c>
      <c r="M495" s="261" t="s">
        <v>2172</v>
      </c>
      <c r="N495" s="261" t="s">
        <v>27</v>
      </c>
      <c r="O495" s="260">
        <v>44416</v>
      </c>
      <c r="P495" s="261" t="s">
        <v>2172</v>
      </c>
      <c r="Q495" s="255" t="s">
        <v>30</v>
      </c>
      <c r="R495" s="261"/>
      <c r="S495" s="261"/>
      <c r="T495" s="265" t="str">
        <f t="array" ref="T495">VLOOKUP(D495&amp;E495,IF({1,0},'2021春'!$C$3:$C$4485&amp;'2021春'!$D$3:$D$4485,'2021春'!$H$3:$H$4485),2,0)</f>
        <v>452731200204124836</v>
      </c>
    </row>
    <row r="496" spans="1:20">
      <c r="A496" s="255">
        <v>493</v>
      </c>
      <c r="B496" s="255" t="s">
        <v>2173</v>
      </c>
      <c r="C496" s="255" t="s">
        <v>21</v>
      </c>
      <c r="D496" s="255" t="s">
        <v>220</v>
      </c>
      <c r="E496" s="261" t="s">
        <v>2174</v>
      </c>
      <c r="F496" s="261" t="s">
        <v>143</v>
      </c>
      <c r="G496" s="261">
        <v>19</v>
      </c>
      <c r="H496" s="261" t="s">
        <v>2175</v>
      </c>
      <c r="I496" s="261" t="s">
        <v>2176</v>
      </c>
      <c r="J496" s="261">
        <v>13500178013</v>
      </c>
      <c r="K496" s="261" t="s">
        <v>27</v>
      </c>
      <c r="L496" s="260"/>
      <c r="M496" s="261"/>
      <c r="N496" s="261" t="s">
        <v>27</v>
      </c>
      <c r="O496" s="260"/>
      <c r="P496" s="261"/>
      <c r="Q496" s="255" t="s">
        <v>30</v>
      </c>
      <c r="R496" s="261"/>
      <c r="S496" s="261"/>
      <c r="T496" s="265" t="str">
        <f t="array" ref="T496">VLOOKUP(D496&amp;E496,IF({1,0},'2021春'!$C$3:$C$4485&amp;'2021春'!$D$3:$D$4485,'2021春'!$H$3:$H$4485),2,0)</f>
        <v>451229200208052446</v>
      </c>
    </row>
    <row r="497" spans="1:20">
      <c r="A497" s="255">
        <v>494</v>
      </c>
      <c r="B497" s="255" t="s">
        <v>2177</v>
      </c>
      <c r="C497" s="255" t="s">
        <v>21</v>
      </c>
      <c r="D497" s="255" t="s">
        <v>220</v>
      </c>
      <c r="E497" s="261" t="s">
        <v>2178</v>
      </c>
      <c r="F497" s="261" t="s">
        <v>24</v>
      </c>
      <c r="G497" s="261">
        <v>14</v>
      </c>
      <c r="H497" s="261" t="s">
        <v>2179</v>
      </c>
      <c r="I497" s="261" t="s">
        <v>2180</v>
      </c>
      <c r="J497" s="261">
        <v>15913598909</v>
      </c>
      <c r="K497" s="261" t="s">
        <v>27</v>
      </c>
      <c r="L497" s="260"/>
      <c r="M497" s="261"/>
      <c r="N497" s="261" t="s">
        <v>30</v>
      </c>
      <c r="O497" s="260"/>
      <c r="P497" s="261"/>
      <c r="Q497" s="255" t="s">
        <v>30</v>
      </c>
      <c r="R497" s="261"/>
      <c r="S497" s="261"/>
      <c r="T497" s="265" t="str">
        <f t="array" ref="T497">VLOOKUP(D497&amp;E497,IF({1,0},'2021春'!$C$3:$C$4485&amp;'2021春'!$D$3:$D$4485,'2021春'!$H$3:$H$4485),2,0)</f>
        <v>451229200703160014</v>
      </c>
    </row>
    <row r="498" spans="1:20">
      <c r="A498" s="255">
        <v>495</v>
      </c>
      <c r="B498" s="255" t="s">
        <v>2181</v>
      </c>
      <c r="C498" s="255" t="s">
        <v>21</v>
      </c>
      <c r="D498" s="255" t="s">
        <v>220</v>
      </c>
      <c r="E498" s="261" t="s">
        <v>2182</v>
      </c>
      <c r="F498" s="261" t="s">
        <v>24</v>
      </c>
      <c r="G498" s="261">
        <v>18</v>
      </c>
      <c r="H498" s="261" t="s">
        <v>2183</v>
      </c>
      <c r="I498" s="261" t="s">
        <v>2184</v>
      </c>
      <c r="J498" s="261">
        <v>13428858896</v>
      </c>
      <c r="K498" s="261" t="s">
        <v>27</v>
      </c>
      <c r="L498" s="260"/>
      <c r="M498" s="261"/>
      <c r="N498" s="261"/>
      <c r="O498" s="260"/>
      <c r="P498" s="261"/>
      <c r="Q498" s="255" t="s">
        <v>30</v>
      </c>
      <c r="R498" s="261"/>
      <c r="S498" s="261"/>
      <c r="T498" s="265" t="str">
        <f t="array" ref="T498">VLOOKUP(D498&amp;E498,IF({1,0},'2021春'!$C$3:$C$4485&amp;'2021春'!$D$3:$D$4485,'2021春'!$H$3:$H$4485),2,0)</f>
        <v>451229200209113618</v>
      </c>
    </row>
    <row r="499" spans="1:20">
      <c r="A499" s="255">
        <v>496</v>
      </c>
      <c r="B499" s="255" t="s">
        <v>2185</v>
      </c>
      <c r="C499" s="255" t="s">
        <v>21</v>
      </c>
      <c r="D499" s="255" t="s">
        <v>220</v>
      </c>
      <c r="E499" s="261" t="s">
        <v>2186</v>
      </c>
      <c r="F499" s="261" t="s">
        <v>143</v>
      </c>
      <c r="G499" s="261">
        <v>21</v>
      </c>
      <c r="H499" s="261" t="s">
        <v>2187</v>
      </c>
      <c r="I499" s="261" t="s">
        <v>2188</v>
      </c>
      <c r="J499" s="261">
        <v>19127175931</v>
      </c>
      <c r="K499" s="261" t="s">
        <v>27</v>
      </c>
      <c r="L499" s="260"/>
      <c r="M499" s="261"/>
      <c r="N499" s="261"/>
      <c r="O499" s="260"/>
      <c r="P499" s="261"/>
      <c r="Q499" s="255" t="s">
        <v>30</v>
      </c>
      <c r="R499" s="261"/>
      <c r="S499" s="261"/>
      <c r="T499" s="265" t="str">
        <f t="array" ref="T499">VLOOKUP(D499&amp;E499,IF({1,0},'2021春'!$C$3:$C$4485&amp;'2021春'!$D$3:$D$4485,'2021春'!$H$3:$H$4485),2,0)</f>
        <v>451229200007172724</v>
      </c>
    </row>
    <row r="500" spans="1:20">
      <c r="A500" s="255">
        <v>497</v>
      </c>
      <c r="B500" s="255" t="s">
        <v>2189</v>
      </c>
      <c r="C500" s="255" t="s">
        <v>21</v>
      </c>
      <c r="D500" s="255" t="s">
        <v>220</v>
      </c>
      <c r="E500" s="261" t="s">
        <v>2190</v>
      </c>
      <c r="F500" s="261" t="s">
        <v>24</v>
      </c>
      <c r="G500" s="261">
        <v>20</v>
      </c>
      <c r="H500" s="261" t="s">
        <v>2191</v>
      </c>
      <c r="I500" s="261" t="s">
        <v>2192</v>
      </c>
      <c r="J500" s="261">
        <v>13768480998</v>
      </c>
      <c r="K500" s="261" t="s">
        <v>27</v>
      </c>
      <c r="L500" s="260"/>
      <c r="M500" s="261"/>
      <c r="N500" s="261" t="s">
        <v>27</v>
      </c>
      <c r="O500" s="260"/>
      <c r="P500" s="261"/>
      <c r="Q500" s="255" t="s">
        <v>30</v>
      </c>
      <c r="R500" s="261"/>
      <c r="S500" s="261"/>
      <c r="T500" s="265" t="str">
        <f t="array" ref="T500">VLOOKUP(D500&amp;E500,IF({1,0},'2021春'!$C$3:$C$4485&amp;'2021春'!$D$3:$D$4485,'2021春'!$H$3:$H$4485),2,0)</f>
        <v>452731200102100016</v>
      </c>
    </row>
    <row r="501" spans="1:20">
      <c r="A501" s="255">
        <v>498</v>
      </c>
      <c r="B501" s="255" t="s">
        <v>2193</v>
      </c>
      <c r="C501" s="255" t="s">
        <v>21</v>
      </c>
      <c r="D501" s="255" t="s">
        <v>220</v>
      </c>
      <c r="E501" s="261" t="s">
        <v>2194</v>
      </c>
      <c r="F501" s="261" t="s">
        <v>24</v>
      </c>
      <c r="G501" s="261">
        <v>21</v>
      </c>
      <c r="H501" s="261" t="s">
        <v>2195</v>
      </c>
      <c r="I501" s="261" t="s">
        <v>2196</v>
      </c>
      <c r="J501" s="261">
        <v>15800137774</v>
      </c>
      <c r="K501" s="261" t="s">
        <v>27</v>
      </c>
      <c r="L501" s="260"/>
      <c r="M501" s="261"/>
      <c r="N501" s="261" t="s">
        <v>27</v>
      </c>
      <c r="O501" s="260"/>
      <c r="P501" s="261"/>
      <c r="Q501" s="255" t="s">
        <v>30</v>
      </c>
      <c r="R501" s="261"/>
      <c r="S501" s="261"/>
      <c r="T501" s="265" t="str">
        <f t="array" ref="T501">VLOOKUP(D501&amp;E501,IF({1,0},'2021春'!$C$3:$C$4485&amp;'2021春'!$D$3:$D$4485,'2021春'!$H$3:$H$4485),2,0)</f>
        <v>451229200003212119</v>
      </c>
    </row>
    <row r="502" spans="1:20">
      <c r="A502" s="255">
        <v>499</v>
      </c>
      <c r="B502" s="255" t="s">
        <v>2197</v>
      </c>
      <c r="C502" s="255" t="s">
        <v>21</v>
      </c>
      <c r="D502" s="255" t="s">
        <v>220</v>
      </c>
      <c r="E502" s="261" t="s">
        <v>2198</v>
      </c>
      <c r="F502" s="261" t="s">
        <v>24</v>
      </c>
      <c r="G502" s="261">
        <v>19</v>
      </c>
      <c r="H502" s="261" t="s">
        <v>2199</v>
      </c>
      <c r="I502" s="261" t="s">
        <v>2200</v>
      </c>
      <c r="J502" s="261">
        <v>15816954575</v>
      </c>
      <c r="K502" s="261" t="s">
        <v>27</v>
      </c>
      <c r="L502" s="260"/>
      <c r="M502" s="261"/>
      <c r="N502" s="261" t="s">
        <v>27</v>
      </c>
      <c r="O502" s="260"/>
      <c r="P502" s="261"/>
      <c r="Q502" s="255" t="s">
        <v>30</v>
      </c>
      <c r="R502" s="261"/>
      <c r="S502" s="261"/>
      <c r="T502" s="265" t="str">
        <f t="array" ref="T502">VLOOKUP(D502&amp;E502,IF({1,0},'2021春'!$C$3:$C$4485&amp;'2021春'!$D$3:$D$4485,'2021春'!$H$3:$H$4485),2,0)</f>
        <v>451229200204181814</v>
      </c>
    </row>
    <row r="503" spans="1:20">
      <c r="A503" s="255">
        <v>500</v>
      </c>
      <c r="B503" s="255" t="s">
        <v>2201</v>
      </c>
      <c r="C503" s="255" t="s">
        <v>21</v>
      </c>
      <c r="D503" s="255" t="s">
        <v>220</v>
      </c>
      <c r="E503" s="261" t="s">
        <v>2202</v>
      </c>
      <c r="F503" s="261" t="s">
        <v>24</v>
      </c>
      <c r="G503" s="261">
        <v>18</v>
      </c>
      <c r="H503" s="261" t="s">
        <v>2203</v>
      </c>
      <c r="I503" s="261" t="s">
        <v>2204</v>
      </c>
      <c r="J503" s="261">
        <v>13667780284</v>
      </c>
      <c r="K503" s="261" t="s">
        <v>27</v>
      </c>
      <c r="L503" s="260"/>
      <c r="M503" s="261"/>
      <c r="N503" s="261" t="s">
        <v>27</v>
      </c>
      <c r="O503" s="260"/>
      <c r="P503" s="261"/>
      <c r="Q503" s="255" t="s">
        <v>30</v>
      </c>
      <c r="R503" s="261"/>
      <c r="S503" s="261"/>
      <c r="T503" s="265" t="str">
        <f t="array" ref="T503">VLOOKUP(D503&amp;E503,IF({1,0},'2021春'!$C$3:$C$4485&amp;'2021春'!$D$3:$D$4485,'2021春'!$H$3:$H$4485),2,0)</f>
        <v>452731200304081212</v>
      </c>
    </row>
    <row r="504" spans="1:20">
      <c r="A504" s="255">
        <v>501</v>
      </c>
      <c r="B504" s="255" t="s">
        <v>2205</v>
      </c>
      <c r="C504" s="255" t="s">
        <v>21</v>
      </c>
      <c r="D504" s="255" t="s">
        <v>220</v>
      </c>
      <c r="E504" s="261" t="s">
        <v>2206</v>
      </c>
      <c r="F504" s="261" t="s">
        <v>24</v>
      </c>
      <c r="G504" s="261">
        <v>16</v>
      </c>
      <c r="H504" s="261" t="s">
        <v>2207</v>
      </c>
      <c r="I504" s="261" t="s">
        <v>2208</v>
      </c>
      <c r="J504" s="261">
        <v>14797768388</v>
      </c>
      <c r="K504" s="261" t="s">
        <v>27</v>
      </c>
      <c r="L504" s="260"/>
      <c r="M504" s="261"/>
      <c r="N504" s="261"/>
      <c r="O504" s="260"/>
      <c r="P504" s="261"/>
      <c r="Q504" s="255" t="s">
        <v>30</v>
      </c>
      <c r="R504" s="261"/>
      <c r="S504" s="261"/>
      <c r="T504" s="265" t="str">
        <f t="array" ref="T504">VLOOKUP(D504&amp;E504,IF({1,0},'2021春'!$C$3:$C$4485&amp;'2021春'!$D$3:$D$4485,'2021春'!$H$3:$H$4485),2,0)</f>
        <v>451229200508081871</v>
      </c>
    </row>
    <row r="505" spans="1:20">
      <c r="A505" s="255">
        <v>502</v>
      </c>
      <c r="B505" s="255" t="s">
        <v>2209</v>
      </c>
      <c r="C505" s="255" t="s">
        <v>21</v>
      </c>
      <c r="D505" s="255" t="s">
        <v>220</v>
      </c>
      <c r="E505" s="261" t="s">
        <v>2210</v>
      </c>
      <c r="F505" s="261" t="s">
        <v>24</v>
      </c>
      <c r="G505" s="261">
        <v>19</v>
      </c>
      <c r="H505" s="261" t="s">
        <v>2211</v>
      </c>
      <c r="I505" s="261" t="s">
        <v>2212</v>
      </c>
      <c r="J505" s="261">
        <v>13726244586</v>
      </c>
      <c r="K505" s="261" t="s">
        <v>27</v>
      </c>
      <c r="L505" s="260"/>
      <c r="M505" s="261"/>
      <c r="N505" s="261" t="s">
        <v>27</v>
      </c>
      <c r="O505" s="260"/>
      <c r="P505" s="261"/>
      <c r="Q505" s="255" t="s">
        <v>30</v>
      </c>
      <c r="R505" s="261"/>
      <c r="S505" s="261"/>
      <c r="T505" s="265" t="str">
        <f t="array" ref="T505">VLOOKUP(D505&amp;E505,IF({1,0},'2021春'!$C$3:$C$4485&amp;'2021春'!$D$3:$D$4485,'2021春'!$H$3:$H$4485),2,0)</f>
        <v>452731200206294257</v>
      </c>
    </row>
    <row r="506" spans="1:20">
      <c r="A506" s="255">
        <v>503</v>
      </c>
      <c r="B506" s="255" t="s">
        <v>2213</v>
      </c>
      <c r="C506" s="255" t="s">
        <v>21</v>
      </c>
      <c r="D506" s="255" t="s">
        <v>220</v>
      </c>
      <c r="E506" s="261" t="s">
        <v>2214</v>
      </c>
      <c r="F506" s="261" t="s">
        <v>143</v>
      </c>
      <c r="G506" s="261">
        <v>18</v>
      </c>
      <c r="H506" s="261" t="s">
        <v>1908</v>
      </c>
      <c r="I506" s="261" t="s">
        <v>2215</v>
      </c>
      <c r="J506" s="261" t="s">
        <v>2216</v>
      </c>
      <c r="K506" s="261" t="s">
        <v>27</v>
      </c>
      <c r="L506" s="260"/>
      <c r="M506" s="261"/>
      <c r="N506" s="261" t="s">
        <v>27</v>
      </c>
      <c r="O506" s="260"/>
      <c r="P506" s="261"/>
      <c r="Q506" s="255" t="s">
        <v>30</v>
      </c>
      <c r="R506" s="261"/>
      <c r="S506" s="261"/>
      <c r="T506" s="265" t="str">
        <f t="array" ref="T506">VLOOKUP(D506&amp;E506,IF({1,0},'2021春'!$C$3:$C$4485&amp;'2021春'!$D$3:$D$4485,'2021春'!$H$3:$H$4485),2,0)</f>
        <v>452731200208161220</v>
      </c>
    </row>
    <row r="507" spans="1:20">
      <c r="A507" s="255">
        <v>504</v>
      </c>
      <c r="B507" s="255" t="s">
        <v>2217</v>
      </c>
      <c r="C507" s="255" t="s">
        <v>21</v>
      </c>
      <c r="D507" s="255" t="s">
        <v>220</v>
      </c>
      <c r="E507" s="261" t="s">
        <v>2218</v>
      </c>
      <c r="F507" s="261" t="s">
        <v>24</v>
      </c>
      <c r="G507" s="261">
        <v>18</v>
      </c>
      <c r="H507" s="261" t="s">
        <v>2219</v>
      </c>
      <c r="I507" s="261" t="s">
        <v>2220</v>
      </c>
      <c r="J507" s="261">
        <v>13824131519</v>
      </c>
      <c r="K507" s="261" t="s">
        <v>27</v>
      </c>
      <c r="L507" s="260"/>
      <c r="M507" s="261"/>
      <c r="N507" s="261" t="s">
        <v>27</v>
      </c>
      <c r="O507" s="260"/>
      <c r="P507" s="261"/>
      <c r="Q507" s="255" t="s">
        <v>30</v>
      </c>
      <c r="R507" s="261"/>
      <c r="S507" s="261"/>
      <c r="T507" s="265" t="str">
        <f t="array" ref="T507">VLOOKUP(D507&amp;E507,IF({1,0},'2021春'!$C$3:$C$4485&amp;'2021春'!$D$3:$D$4485,'2021春'!$H$3:$H$4485),2,0)</f>
        <v>452731200303020311</v>
      </c>
    </row>
    <row r="508" spans="1:20">
      <c r="A508" s="255">
        <v>505</v>
      </c>
      <c r="B508" s="255" t="s">
        <v>2221</v>
      </c>
      <c r="C508" s="255" t="s">
        <v>21</v>
      </c>
      <c r="D508" s="255" t="s">
        <v>220</v>
      </c>
      <c r="E508" s="261" t="s">
        <v>2222</v>
      </c>
      <c r="F508" s="261" t="s">
        <v>24</v>
      </c>
      <c r="G508" s="261">
        <v>22</v>
      </c>
      <c r="H508" s="261" t="s">
        <v>2223</v>
      </c>
      <c r="I508" s="261" t="s">
        <v>2224</v>
      </c>
      <c r="J508" s="261">
        <v>18934933069</v>
      </c>
      <c r="K508" s="261" t="s">
        <v>27</v>
      </c>
      <c r="L508" s="260"/>
      <c r="M508" s="261"/>
      <c r="N508" s="261"/>
      <c r="O508" s="260"/>
      <c r="P508" s="261"/>
      <c r="Q508" s="255" t="s">
        <v>30</v>
      </c>
      <c r="R508" s="261"/>
      <c r="S508" s="261"/>
      <c r="T508" s="265" t="str">
        <f t="array" ref="T508">VLOOKUP(D508&amp;E508,IF({1,0},'2021春'!$C$3:$C$4485&amp;'2021春'!$D$3:$D$4485,'2021春'!$H$3:$H$4485),2,0)</f>
        <v>451229199907172118</v>
      </c>
    </row>
    <row r="509" spans="1:20">
      <c r="A509" s="255">
        <v>506</v>
      </c>
      <c r="B509" s="255" t="s">
        <v>2225</v>
      </c>
      <c r="C509" s="255" t="s">
        <v>21</v>
      </c>
      <c r="D509" s="255" t="s">
        <v>220</v>
      </c>
      <c r="E509" s="261" t="s">
        <v>2226</v>
      </c>
      <c r="F509" s="261" t="s">
        <v>143</v>
      </c>
      <c r="G509" s="261">
        <v>18</v>
      </c>
      <c r="H509" s="261" t="s">
        <v>2227</v>
      </c>
      <c r="I509" s="261" t="s">
        <v>2228</v>
      </c>
      <c r="J509" s="261">
        <v>15777801142</v>
      </c>
      <c r="K509" s="261" t="s">
        <v>27</v>
      </c>
      <c r="L509" s="260"/>
      <c r="M509" s="261"/>
      <c r="N509" s="261" t="s">
        <v>27</v>
      </c>
      <c r="O509" s="260"/>
      <c r="P509" s="261"/>
      <c r="Q509" s="255" t="s">
        <v>30</v>
      </c>
      <c r="R509" s="261"/>
      <c r="S509" s="261"/>
      <c r="T509" s="265" t="str">
        <f t="array" ref="T509">VLOOKUP(D509&amp;E509,IF({1,0},'2021春'!$C$3:$C$4485&amp;'2021春'!$D$3:$D$4485,'2021春'!$H$3:$H$4485),2,0)</f>
        <v>451229200209072123</v>
      </c>
    </row>
    <row r="510" spans="1:20">
      <c r="A510" s="255">
        <v>507</v>
      </c>
      <c r="B510" s="255" t="s">
        <v>2229</v>
      </c>
      <c r="C510" s="255" t="s">
        <v>21</v>
      </c>
      <c r="D510" s="255" t="s">
        <v>220</v>
      </c>
      <c r="E510" s="261" t="s">
        <v>2230</v>
      </c>
      <c r="F510" s="261" t="s">
        <v>24</v>
      </c>
      <c r="G510" s="261">
        <v>19</v>
      </c>
      <c r="H510" s="261" t="s">
        <v>975</v>
      </c>
      <c r="I510" s="261" t="s">
        <v>2231</v>
      </c>
      <c r="J510" s="261">
        <v>13609627893</v>
      </c>
      <c r="K510" s="261" t="s">
        <v>27</v>
      </c>
      <c r="L510" s="260"/>
      <c r="M510" s="261"/>
      <c r="N510" s="261" t="s">
        <v>27</v>
      </c>
      <c r="O510" s="260"/>
      <c r="P510" s="261"/>
      <c r="Q510" s="255" t="s">
        <v>30</v>
      </c>
      <c r="R510" s="261"/>
      <c r="S510" s="261"/>
      <c r="T510" s="265" t="str">
        <f t="array" ref="T510">VLOOKUP(D510&amp;E510,IF({1,0},'2021春'!$C$3:$C$4485&amp;'2021春'!$D$3:$D$4485,'2021春'!$H$3:$H$4485),2,0)</f>
        <v>451229200202033615</v>
      </c>
    </row>
    <row r="511" spans="1:20">
      <c r="A511" s="255">
        <v>508</v>
      </c>
      <c r="B511" s="255" t="s">
        <v>2232</v>
      </c>
      <c r="C511" s="255" t="s">
        <v>21</v>
      </c>
      <c r="D511" s="255" t="s">
        <v>220</v>
      </c>
      <c r="E511" s="261" t="s">
        <v>2233</v>
      </c>
      <c r="F511" s="261" t="s">
        <v>143</v>
      </c>
      <c r="G511" s="261">
        <v>18</v>
      </c>
      <c r="H511" s="261" t="s">
        <v>2234</v>
      </c>
      <c r="I511" s="261" t="s">
        <v>2235</v>
      </c>
      <c r="J511" s="261">
        <v>13481869954</v>
      </c>
      <c r="K511" s="261" t="s">
        <v>27</v>
      </c>
      <c r="L511" s="260"/>
      <c r="M511" s="261"/>
      <c r="N511" s="261" t="s">
        <v>27</v>
      </c>
      <c r="O511" s="260"/>
      <c r="P511" s="261"/>
      <c r="Q511" s="255" t="s">
        <v>30</v>
      </c>
      <c r="R511" s="261"/>
      <c r="S511" s="261"/>
      <c r="T511" s="265" t="str">
        <f t="array" ref="T511">VLOOKUP(D511&amp;E511,IF({1,0},'2021春'!$C$3:$C$4485&amp;'2021春'!$D$3:$D$4485,'2021春'!$H$3:$H$4485),2,0)</f>
        <v>451228200212232929</v>
      </c>
    </row>
    <row r="512" spans="1:20">
      <c r="A512" s="255">
        <v>509</v>
      </c>
      <c r="B512" s="255" t="s">
        <v>2236</v>
      </c>
      <c r="C512" s="255" t="s">
        <v>21</v>
      </c>
      <c r="D512" s="255" t="s">
        <v>220</v>
      </c>
      <c r="E512" s="261" t="s">
        <v>2237</v>
      </c>
      <c r="F512" s="261" t="s">
        <v>24</v>
      </c>
      <c r="G512" s="261">
        <v>18</v>
      </c>
      <c r="H512" s="261" t="s">
        <v>2238</v>
      </c>
      <c r="I512" s="261" t="s">
        <v>2239</v>
      </c>
      <c r="J512" s="261">
        <v>15777800442</v>
      </c>
      <c r="K512" s="261" t="s">
        <v>27</v>
      </c>
      <c r="L512" s="260"/>
      <c r="M512" s="261"/>
      <c r="N512" s="261"/>
      <c r="O512" s="260"/>
      <c r="P512" s="261"/>
      <c r="Q512" s="255" t="s">
        <v>30</v>
      </c>
      <c r="R512" s="261"/>
      <c r="S512" s="261"/>
      <c r="T512" s="265" t="str">
        <f t="array" ref="T512">VLOOKUP(D512&amp;E512,IF({1,0},'2021春'!$C$3:$C$4485&amp;'2021春'!$D$3:$D$4485,'2021春'!$H$3:$H$4485),2,0)</f>
        <v>452731200212110637</v>
      </c>
    </row>
    <row r="513" spans="1:20">
      <c r="A513" s="255">
        <v>510</v>
      </c>
      <c r="B513" s="255" t="s">
        <v>2240</v>
      </c>
      <c r="C513" s="255" t="s">
        <v>21</v>
      </c>
      <c r="D513" s="255" t="s">
        <v>220</v>
      </c>
      <c r="E513" s="261" t="s">
        <v>1399</v>
      </c>
      <c r="F513" s="261" t="s">
        <v>24</v>
      </c>
      <c r="G513" s="261">
        <v>17</v>
      </c>
      <c r="H513" s="261" t="s">
        <v>2241</v>
      </c>
      <c r="I513" s="261" t="s">
        <v>1639</v>
      </c>
      <c r="J513" s="261">
        <v>17777932561</v>
      </c>
      <c r="K513" s="261" t="s">
        <v>27</v>
      </c>
      <c r="L513" s="260"/>
      <c r="M513" s="261"/>
      <c r="N513" s="261"/>
      <c r="O513" s="260"/>
      <c r="P513" s="261"/>
      <c r="Q513" s="255" t="s">
        <v>30</v>
      </c>
      <c r="R513" s="261"/>
      <c r="S513" s="261"/>
      <c r="T513" s="265" t="str">
        <f t="array" ref="T513">VLOOKUP(D513&amp;E513,IF({1,0},'2021春'!$C$3:$C$4485&amp;'2021春'!$D$3:$D$4485,'2021春'!$H$3:$H$4485),2,0)</f>
        <v>452731200310081219</v>
      </c>
    </row>
    <row r="514" spans="1:20">
      <c r="A514" s="255">
        <v>511</v>
      </c>
      <c r="B514" s="255" t="s">
        <v>2242</v>
      </c>
      <c r="C514" s="255" t="s">
        <v>21</v>
      </c>
      <c r="D514" s="255" t="s">
        <v>220</v>
      </c>
      <c r="E514" s="261" t="s">
        <v>2243</v>
      </c>
      <c r="F514" s="261" t="s">
        <v>143</v>
      </c>
      <c r="G514" s="261">
        <v>17</v>
      </c>
      <c r="H514" s="261" t="s">
        <v>1524</v>
      </c>
      <c r="I514" s="261" t="s">
        <v>2244</v>
      </c>
      <c r="J514" s="261">
        <v>18176136616</v>
      </c>
      <c r="K514" s="261" t="s">
        <v>27</v>
      </c>
      <c r="L514" s="260"/>
      <c r="M514" s="261"/>
      <c r="N514" s="261"/>
      <c r="O514" s="260"/>
      <c r="P514" s="261"/>
      <c r="Q514" s="255" t="s">
        <v>30</v>
      </c>
      <c r="R514" s="261"/>
      <c r="S514" s="261"/>
      <c r="T514" s="265" t="str">
        <f t="array" ref="T514">VLOOKUP(D514&amp;E514,IF({1,0},'2021春'!$C$3:$C$4485&amp;'2021春'!$D$3:$D$4485,'2021春'!$H$3:$H$4485),2,0)</f>
        <v>451229200311153683</v>
      </c>
    </row>
    <row r="515" spans="1:20">
      <c r="A515" s="255">
        <v>512</v>
      </c>
      <c r="B515" s="255" t="s">
        <v>2245</v>
      </c>
      <c r="C515" s="255" t="s">
        <v>21</v>
      </c>
      <c r="D515" s="255" t="s">
        <v>220</v>
      </c>
      <c r="E515" s="261" t="s">
        <v>2246</v>
      </c>
      <c r="F515" s="261" t="s">
        <v>143</v>
      </c>
      <c r="G515" s="261">
        <v>18</v>
      </c>
      <c r="H515" s="261" t="s">
        <v>2247</v>
      </c>
      <c r="I515" s="261" t="s">
        <v>2248</v>
      </c>
      <c r="J515" s="261">
        <v>17727959161</v>
      </c>
      <c r="K515" s="261" t="s">
        <v>27</v>
      </c>
      <c r="L515" s="260"/>
      <c r="M515" s="261"/>
      <c r="N515" s="261" t="s">
        <v>27</v>
      </c>
      <c r="O515" s="260"/>
      <c r="P515" s="261"/>
      <c r="Q515" s="255" t="s">
        <v>30</v>
      </c>
      <c r="R515" s="261"/>
      <c r="S515" s="261"/>
      <c r="T515" s="265" t="str">
        <f t="array" ref="T515">VLOOKUP(D515&amp;E515,IF({1,0},'2021春'!$C$3:$C$4485&amp;'2021春'!$D$3:$D$4485,'2021春'!$H$3:$H$4485),2,0)</f>
        <v>451229200211131225</v>
      </c>
    </row>
    <row r="516" spans="1:20">
      <c r="A516" s="255">
        <v>513</v>
      </c>
      <c r="B516" s="255" t="s">
        <v>2249</v>
      </c>
      <c r="C516" s="255" t="s">
        <v>21</v>
      </c>
      <c r="D516" s="255" t="s">
        <v>220</v>
      </c>
      <c r="E516" s="261" t="s">
        <v>2250</v>
      </c>
      <c r="F516" s="261" t="s">
        <v>143</v>
      </c>
      <c r="G516" s="261">
        <v>19</v>
      </c>
      <c r="H516" s="261" t="s">
        <v>2251</v>
      </c>
      <c r="I516" s="261" t="s">
        <v>2252</v>
      </c>
      <c r="J516" s="261">
        <v>15815686163</v>
      </c>
      <c r="K516" s="261" t="s">
        <v>30</v>
      </c>
      <c r="L516" s="260">
        <v>44398</v>
      </c>
      <c r="M516" s="261"/>
      <c r="N516" s="261"/>
      <c r="O516" s="260"/>
      <c r="P516" s="261"/>
      <c r="Q516" s="255" t="s">
        <v>30</v>
      </c>
      <c r="R516" s="261"/>
      <c r="S516" s="261" t="s">
        <v>2253</v>
      </c>
      <c r="T516" s="265" t="str">
        <f t="array" ref="T516">VLOOKUP(D516&amp;E516,IF({1,0},'2021春'!$C$3:$C$4485&amp;'2021春'!$D$3:$D$4485,'2021春'!$H$3:$H$4485),2,0)</f>
        <v>452731200202030625</v>
      </c>
    </row>
    <row r="517" spans="1:20">
      <c r="A517" s="255">
        <v>514</v>
      </c>
      <c r="B517" s="255" t="s">
        <v>2254</v>
      </c>
      <c r="C517" s="255" t="s">
        <v>21</v>
      </c>
      <c r="D517" s="255" t="s">
        <v>220</v>
      </c>
      <c r="E517" s="261" t="s">
        <v>2255</v>
      </c>
      <c r="F517" s="261" t="s">
        <v>24</v>
      </c>
      <c r="G517" s="261">
        <v>19</v>
      </c>
      <c r="H517" s="261" t="s">
        <v>2256</v>
      </c>
      <c r="I517" s="261" t="s">
        <v>2257</v>
      </c>
      <c r="J517" s="261">
        <v>18900838254</v>
      </c>
      <c r="K517" s="261" t="s">
        <v>27</v>
      </c>
      <c r="L517" s="260"/>
      <c r="M517" s="261"/>
      <c r="N517" s="261" t="s">
        <v>27</v>
      </c>
      <c r="O517" s="260"/>
      <c r="P517" s="261"/>
      <c r="Q517" s="255" t="s">
        <v>30</v>
      </c>
      <c r="R517" s="261"/>
      <c r="S517" s="261"/>
      <c r="T517" s="265" t="str">
        <f t="array" ref="T517">VLOOKUP(D517&amp;E517,IF({1,0},'2021春'!$C$3:$C$4485&amp;'2021春'!$D$3:$D$4485,'2021春'!$H$3:$H$4485),2,0)</f>
        <v>451229200202080614</v>
      </c>
    </row>
    <row r="518" spans="1:20">
      <c r="A518" s="255">
        <v>515</v>
      </c>
      <c r="B518" s="255" t="s">
        <v>2258</v>
      </c>
      <c r="C518" s="255" t="s">
        <v>21</v>
      </c>
      <c r="D518" s="255" t="s">
        <v>220</v>
      </c>
      <c r="E518" s="261" t="s">
        <v>2259</v>
      </c>
      <c r="F518" s="261" t="s">
        <v>24</v>
      </c>
      <c r="G518" s="261">
        <v>18</v>
      </c>
      <c r="H518" s="261" t="s">
        <v>2260</v>
      </c>
      <c r="I518" s="261" t="s">
        <v>2261</v>
      </c>
      <c r="J518" s="261">
        <v>13737981667</v>
      </c>
      <c r="K518" s="261" t="s">
        <v>27</v>
      </c>
      <c r="L518" s="260"/>
      <c r="M518" s="261"/>
      <c r="N518" s="261" t="s">
        <v>27</v>
      </c>
      <c r="O518" s="260"/>
      <c r="P518" s="261"/>
      <c r="Q518" s="255" t="s">
        <v>30</v>
      </c>
      <c r="R518" s="261"/>
      <c r="S518" s="261"/>
      <c r="T518" s="265" t="str">
        <f t="array" ref="T518">VLOOKUP(D518&amp;E518,IF({1,0},'2021春'!$C$3:$C$4485&amp;'2021春'!$D$3:$D$4485,'2021春'!$H$3:$H$4485),2,0)</f>
        <v>451229200304182136</v>
      </c>
    </row>
    <row r="519" spans="1:20">
      <c r="A519" s="255">
        <v>516</v>
      </c>
      <c r="B519" s="255" t="s">
        <v>2262</v>
      </c>
      <c r="C519" s="255" t="s">
        <v>21</v>
      </c>
      <c r="D519" s="255" t="s">
        <v>220</v>
      </c>
      <c r="E519" s="261" t="s">
        <v>2263</v>
      </c>
      <c r="F519" s="261" t="s">
        <v>24</v>
      </c>
      <c r="G519" s="261">
        <v>15</v>
      </c>
      <c r="H519" s="261" t="s">
        <v>2264</v>
      </c>
      <c r="I519" s="261" t="s">
        <v>2265</v>
      </c>
      <c r="J519" s="261">
        <v>15277888011</v>
      </c>
      <c r="K519" s="261" t="s">
        <v>27</v>
      </c>
      <c r="L519" s="260"/>
      <c r="M519" s="261"/>
      <c r="N519" s="261"/>
      <c r="O519" s="260"/>
      <c r="P519" s="261"/>
      <c r="Q519" s="255" t="s">
        <v>30</v>
      </c>
      <c r="R519" s="261"/>
      <c r="S519" s="261"/>
      <c r="T519" s="265" t="str">
        <f t="array" ref="T519">VLOOKUP(D519&amp;E519,IF({1,0},'2021春'!$C$3:$C$4485&amp;'2021春'!$D$3:$D$4485,'2021春'!$H$3:$H$4485),2,0)</f>
        <v>451229200510183914</v>
      </c>
    </row>
    <row r="520" spans="1:20">
      <c r="A520" s="255">
        <v>517</v>
      </c>
      <c r="B520" s="255" t="s">
        <v>2266</v>
      </c>
      <c r="C520" s="255" t="s">
        <v>21</v>
      </c>
      <c r="D520" s="255" t="s">
        <v>225</v>
      </c>
      <c r="E520" s="255" t="s">
        <v>2267</v>
      </c>
      <c r="F520" s="255" t="s">
        <v>143</v>
      </c>
      <c r="G520" s="255">
        <v>18</v>
      </c>
      <c r="H520" s="255" t="s">
        <v>2268</v>
      </c>
      <c r="I520" s="255" t="s">
        <v>2269</v>
      </c>
      <c r="J520" s="255">
        <v>18934965819</v>
      </c>
      <c r="K520" s="255" t="s">
        <v>27</v>
      </c>
      <c r="L520" s="260"/>
      <c r="M520" s="255"/>
      <c r="N520" s="255" t="s">
        <v>27</v>
      </c>
      <c r="O520" s="260"/>
      <c r="P520" s="255"/>
      <c r="Q520" s="255" t="s">
        <v>30</v>
      </c>
      <c r="R520" s="255"/>
      <c r="S520" s="255"/>
      <c r="T520" s="265" t="str">
        <f t="array" ref="T520">VLOOKUP(D520&amp;E520,IF({1,0},'2021春'!$C$3:$C$4485&amp;'2021春'!$D$3:$D$4485,'2021春'!$H$3:$H$4485),2,0)</f>
        <v>452731200208211224</v>
      </c>
    </row>
    <row r="521" spans="1:20">
      <c r="A521" s="255">
        <v>518</v>
      </c>
      <c r="B521" s="255" t="s">
        <v>2270</v>
      </c>
      <c r="C521" s="255" t="s">
        <v>21</v>
      </c>
      <c r="D521" s="255" t="s">
        <v>225</v>
      </c>
      <c r="E521" s="255" t="s">
        <v>2271</v>
      </c>
      <c r="F521" s="255" t="s">
        <v>143</v>
      </c>
      <c r="G521" s="255">
        <v>18</v>
      </c>
      <c r="H521" s="255" t="s">
        <v>2272</v>
      </c>
      <c r="I521" s="255" t="s">
        <v>2273</v>
      </c>
      <c r="J521" s="255">
        <v>18977802195</v>
      </c>
      <c r="K521" s="255" t="s">
        <v>27</v>
      </c>
      <c r="L521" s="260"/>
      <c r="M521" s="255"/>
      <c r="N521" s="255" t="s">
        <v>27</v>
      </c>
      <c r="O521" s="260"/>
      <c r="P521" s="255"/>
      <c r="Q521" s="255" t="s">
        <v>30</v>
      </c>
      <c r="R521" s="255"/>
      <c r="S521" s="255"/>
      <c r="T521" s="265" t="str">
        <f t="array" ref="T521">VLOOKUP(D521&amp;E521,IF({1,0},'2021春'!$C$3:$C$4485&amp;'2021春'!$D$3:$D$4485,'2021春'!$H$3:$H$4485),2,0)</f>
        <v>452731200301246026</v>
      </c>
    </row>
    <row r="522" spans="1:20">
      <c r="A522" s="255">
        <v>519</v>
      </c>
      <c r="B522" s="255" t="s">
        <v>2274</v>
      </c>
      <c r="C522" s="255" t="s">
        <v>21</v>
      </c>
      <c r="D522" s="255" t="s">
        <v>225</v>
      </c>
      <c r="E522" s="255" t="s">
        <v>2275</v>
      </c>
      <c r="F522" s="255" t="s">
        <v>24</v>
      </c>
      <c r="G522" s="255">
        <v>19</v>
      </c>
      <c r="H522" s="255" t="s">
        <v>2276</v>
      </c>
      <c r="I522" s="255" t="s">
        <v>2277</v>
      </c>
      <c r="J522" s="255">
        <v>13481865731</v>
      </c>
      <c r="K522" s="255" t="s">
        <v>27</v>
      </c>
      <c r="L522" s="260"/>
      <c r="M522" s="255"/>
      <c r="N522" s="255" t="s">
        <v>27</v>
      </c>
      <c r="O522" s="260"/>
      <c r="P522" s="255"/>
      <c r="Q522" s="255" t="s">
        <v>30</v>
      </c>
      <c r="R522" s="255"/>
      <c r="S522" s="255"/>
      <c r="T522" s="265" t="str">
        <f t="array" ref="T522">VLOOKUP(D522&amp;E522,IF({1,0},'2021春'!$C$3:$C$4485&amp;'2021春'!$D$3:$D$4485,'2021春'!$H$3:$H$4485),2,0)</f>
        <v>451229200205204213</v>
      </c>
    </row>
    <row r="523" spans="1:20">
      <c r="A523" s="255">
        <v>520</v>
      </c>
      <c r="B523" s="255" t="s">
        <v>2278</v>
      </c>
      <c r="C523" s="255" t="s">
        <v>21</v>
      </c>
      <c r="D523" s="255" t="s">
        <v>225</v>
      </c>
      <c r="E523" s="255" t="s">
        <v>2279</v>
      </c>
      <c r="F523" s="255" t="s">
        <v>143</v>
      </c>
      <c r="G523" s="255">
        <v>18</v>
      </c>
      <c r="H523" s="255" t="s">
        <v>2280</v>
      </c>
      <c r="I523" s="255" t="s">
        <v>2281</v>
      </c>
      <c r="J523" s="255">
        <v>13481869099</v>
      </c>
      <c r="K523" s="255" t="s">
        <v>27</v>
      </c>
      <c r="L523" s="260">
        <v>44416</v>
      </c>
      <c r="M523" s="255" t="s">
        <v>2282</v>
      </c>
      <c r="N523" s="255" t="s">
        <v>30</v>
      </c>
      <c r="O523" s="260"/>
      <c r="P523" s="255"/>
      <c r="Q523" s="255" t="s">
        <v>30</v>
      </c>
      <c r="R523" s="255"/>
      <c r="S523" s="255"/>
      <c r="T523" s="265" t="str">
        <f t="array" ref="T523">VLOOKUP(D523&amp;E523,IF({1,0},'2021春'!$C$3:$C$4485&amp;'2021春'!$D$3:$D$4485,'2021春'!$H$3:$H$4485),2,0)</f>
        <v>451229200307310922</v>
      </c>
    </row>
    <row r="524" spans="1:20">
      <c r="A524" s="255">
        <v>521</v>
      </c>
      <c r="B524" s="255" t="s">
        <v>2283</v>
      </c>
      <c r="C524" s="255" t="s">
        <v>21</v>
      </c>
      <c r="D524" s="255" t="s">
        <v>225</v>
      </c>
      <c r="E524" s="255" t="s">
        <v>2284</v>
      </c>
      <c r="F524" s="255" t="s">
        <v>24</v>
      </c>
      <c r="G524" s="255">
        <v>19</v>
      </c>
      <c r="H524" s="255" t="s">
        <v>2285</v>
      </c>
      <c r="I524" s="255" t="s">
        <v>2286</v>
      </c>
      <c r="J524" s="255">
        <v>13976916845</v>
      </c>
      <c r="K524" s="255" t="s">
        <v>27</v>
      </c>
      <c r="L524" s="260"/>
      <c r="M524" s="255"/>
      <c r="N524" s="255" t="s">
        <v>27</v>
      </c>
      <c r="O524" s="260"/>
      <c r="P524" s="255"/>
      <c r="Q524" s="255" t="s">
        <v>30</v>
      </c>
      <c r="R524" s="255"/>
      <c r="S524" s="255"/>
      <c r="T524" s="265" t="str">
        <f t="array" ref="T524">VLOOKUP(D524&amp;E524,IF({1,0},'2021春'!$C$3:$C$4485&amp;'2021春'!$D$3:$D$4485,'2021春'!$H$3:$H$4485),2,0)</f>
        <v>451229200207163910</v>
      </c>
    </row>
    <row r="525" spans="1:20">
      <c r="A525" s="255">
        <v>522</v>
      </c>
      <c r="B525" s="255" t="s">
        <v>2287</v>
      </c>
      <c r="C525" s="255" t="s">
        <v>21</v>
      </c>
      <c r="D525" s="255" t="s">
        <v>225</v>
      </c>
      <c r="E525" s="255" t="s">
        <v>2288</v>
      </c>
      <c r="F525" s="255" t="s">
        <v>24</v>
      </c>
      <c r="G525" s="255">
        <v>20</v>
      </c>
      <c r="H525" s="255" t="s">
        <v>2289</v>
      </c>
      <c r="I525" s="255" t="s">
        <v>2290</v>
      </c>
      <c r="J525" s="255">
        <v>18378894625</v>
      </c>
      <c r="K525" s="255" t="s">
        <v>27</v>
      </c>
      <c r="L525" s="260"/>
      <c r="M525" s="255"/>
      <c r="N525" s="255" t="s">
        <v>27</v>
      </c>
      <c r="O525" s="260"/>
      <c r="P525" s="255"/>
      <c r="Q525" s="255" t="s">
        <v>30</v>
      </c>
      <c r="R525" s="255"/>
      <c r="S525" s="255"/>
      <c r="T525" s="265" t="str">
        <f t="array" ref="T525">VLOOKUP(D525&amp;E525,IF({1,0},'2021春'!$C$3:$C$4485&amp;'2021春'!$D$3:$D$4485,'2021春'!$H$3:$H$4485),2,0)</f>
        <v>452731200011134210</v>
      </c>
    </row>
    <row r="526" spans="1:20">
      <c r="A526" s="255">
        <v>523</v>
      </c>
      <c r="B526" s="255" t="s">
        <v>2291</v>
      </c>
      <c r="C526" s="255" t="s">
        <v>21</v>
      </c>
      <c r="D526" s="255" t="s">
        <v>225</v>
      </c>
      <c r="E526" s="255" t="s">
        <v>2292</v>
      </c>
      <c r="F526" s="255" t="s">
        <v>24</v>
      </c>
      <c r="G526" s="255">
        <v>19</v>
      </c>
      <c r="H526" s="255" t="s">
        <v>2293</v>
      </c>
      <c r="I526" s="255" t="s">
        <v>2294</v>
      </c>
      <c r="J526" s="255">
        <v>18978755044</v>
      </c>
      <c r="K526" s="255" t="s">
        <v>27</v>
      </c>
      <c r="L526" s="260"/>
      <c r="M526" s="255"/>
      <c r="N526" s="255" t="s">
        <v>27</v>
      </c>
      <c r="O526" s="260"/>
      <c r="P526" s="255"/>
      <c r="Q526" s="255" t="s">
        <v>30</v>
      </c>
      <c r="R526" s="255"/>
      <c r="S526" s="255"/>
      <c r="T526" s="265" t="str">
        <f t="array" ref="T526">VLOOKUP(D526&amp;E526,IF({1,0},'2021春'!$C$3:$C$4485&amp;'2021春'!$D$3:$D$4485,'2021春'!$H$3:$H$4485),2,0)</f>
        <v>451229200207050617</v>
      </c>
    </row>
    <row r="527" spans="1:20">
      <c r="A527" s="255">
        <v>524</v>
      </c>
      <c r="B527" s="255" t="s">
        <v>2295</v>
      </c>
      <c r="C527" s="255" t="s">
        <v>21</v>
      </c>
      <c r="D527" s="255" t="s">
        <v>225</v>
      </c>
      <c r="E527" s="255" t="s">
        <v>2296</v>
      </c>
      <c r="F527" s="255" t="s">
        <v>24</v>
      </c>
      <c r="G527" s="255">
        <v>18</v>
      </c>
      <c r="H527" s="255" t="s">
        <v>2297</v>
      </c>
      <c r="I527" s="255" t="s">
        <v>2298</v>
      </c>
      <c r="J527" s="255">
        <v>18707785662</v>
      </c>
      <c r="K527" s="255" t="s">
        <v>27</v>
      </c>
      <c r="L527" s="260"/>
      <c r="M527" s="255"/>
      <c r="N527" s="255" t="s">
        <v>27</v>
      </c>
      <c r="O527" s="260"/>
      <c r="P527" s="255"/>
      <c r="Q527" s="255" t="s">
        <v>30</v>
      </c>
      <c r="R527" s="255"/>
      <c r="S527" s="255"/>
      <c r="T527" s="265" t="str">
        <f t="array" ref="T527">VLOOKUP(D527&amp;E527,IF({1,0},'2021春'!$C$3:$C$4485&amp;'2021春'!$D$3:$D$4485,'2021春'!$H$3:$H$4485),2,0)</f>
        <v>452731200308054537</v>
      </c>
    </row>
    <row r="528" spans="1:20">
      <c r="A528" s="255">
        <v>525</v>
      </c>
      <c r="B528" s="255" t="s">
        <v>2299</v>
      </c>
      <c r="C528" s="255" t="s">
        <v>21</v>
      </c>
      <c r="D528" s="255" t="s">
        <v>225</v>
      </c>
      <c r="E528" s="255" t="s">
        <v>2300</v>
      </c>
      <c r="F528" s="255" t="s">
        <v>24</v>
      </c>
      <c r="G528" s="255">
        <v>18</v>
      </c>
      <c r="H528" s="255" t="s">
        <v>2301</v>
      </c>
      <c r="I528" s="255" t="s">
        <v>2302</v>
      </c>
      <c r="J528" s="255">
        <v>13737965245</v>
      </c>
      <c r="K528" s="255" t="s">
        <v>27</v>
      </c>
      <c r="L528" s="260"/>
      <c r="M528" s="255"/>
      <c r="N528" s="255" t="s">
        <v>27</v>
      </c>
      <c r="O528" s="260"/>
      <c r="P528" s="255"/>
      <c r="Q528" s="255" t="s">
        <v>30</v>
      </c>
      <c r="R528" s="255"/>
      <c r="S528" s="255"/>
      <c r="T528" s="265" t="str">
        <f t="array" ref="T528">VLOOKUP(D528&amp;E528,IF({1,0},'2021春'!$C$3:$C$4485&amp;'2021春'!$D$3:$D$4485,'2021春'!$H$3:$H$4485),2,0)</f>
        <v>452731200302183936</v>
      </c>
    </row>
    <row r="529" spans="1:20">
      <c r="A529" s="255">
        <v>526</v>
      </c>
      <c r="B529" s="255" t="s">
        <v>2303</v>
      </c>
      <c r="C529" s="255" t="s">
        <v>21</v>
      </c>
      <c r="D529" s="255" t="s">
        <v>225</v>
      </c>
      <c r="E529" s="255" t="s">
        <v>2304</v>
      </c>
      <c r="F529" s="255" t="s">
        <v>143</v>
      </c>
      <c r="G529" s="255">
        <v>24</v>
      </c>
      <c r="H529" s="255" t="s">
        <v>2096</v>
      </c>
      <c r="I529" s="255" t="s">
        <v>2305</v>
      </c>
      <c r="J529" s="255">
        <v>18877842752</v>
      </c>
      <c r="K529" s="255" t="s">
        <v>27</v>
      </c>
      <c r="L529" s="260">
        <v>44421</v>
      </c>
      <c r="M529" s="255" t="s">
        <v>2306</v>
      </c>
      <c r="N529" s="255" t="s">
        <v>30</v>
      </c>
      <c r="O529" s="260"/>
      <c r="P529" s="255"/>
      <c r="Q529" s="255" t="s">
        <v>30</v>
      </c>
      <c r="R529" s="255"/>
      <c r="S529" s="255"/>
      <c r="T529" s="265" t="str">
        <f t="array" ref="T529">VLOOKUP(D529&amp;E529,IF({1,0},'2021春'!$C$3:$C$4485&amp;'2021春'!$D$3:$D$4485,'2021春'!$H$3:$H$4485),2,0)</f>
        <v>451229199704292128</v>
      </c>
    </row>
    <row r="530" spans="1:20">
      <c r="A530" s="255">
        <v>527</v>
      </c>
      <c r="B530" s="255" t="s">
        <v>2307</v>
      </c>
      <c r="C530" s="255" t="s">
        <v>21</v>
      </c>
      <c r="D530" s="255" t="s">
        <v>225</v>
      </c>
      <c r="E530" s="255" t="s">
        <v>2308</v>
      </c>
      <c r="F530" s="255" t="s">
        <v>143</v>
      </c>
      <c r="G530" s="255">
        <v>19</v>
      </c>
      <c r="H530" s="255" t="s">
        <v>2309</v>
      </c>
      <c r="I530" s="255" t="s">
        <v>2310</v>
      </c>
      <c r="J530" s="255">
        <v>13417502866</v>
      </c>
      <c r="K530" s="255" t="s">
        <v>27</v>
      </c>
      <c r="L530" s="260"/>
      <c r="M530" s="255"/>
      <c r="N530" s="255" t="s">
        <v>27</v>
      </c>
      <c r="O530" s="260"/>
      <c r="P530" s="255"/>
      <c r="Q530" s="255" t="s">
        <v>30</v>
      </c>
      <c r="R530" s="255"/>
      <c r="S530" s="255"/>
      <c r="T530" s="265" t="str">
        <f t="array" ref="T530">VLOOKUP(D530&amp;E530,IF({1,0},'2021春'!$C$3:$C$4485&amp;'2021春'!$D$3:$D$4485,'2021春'!$H$3:$H$4485),2,0)</f>
        <v>451229200207021242</v>
      </c>
    </row>
    <row r="531" spans="1:20">
      <c r="A531" s="255">
        <v>528</v>
      </c>
      <c r="B531" s="255" t="s">
        <v>2311</v>
      </c>
      <c r="C531" s="255" t="s">
        <v>21</v>
      </c>
      <c r="D531" s="255" t="s">
        <v>225</v>
      </c>
      <c r="E531" s="255" t="s">
        <v>2312</v>
      </c>
      <c r="F531" s="255" t="s">
        <v>143</v>
      </c>
      <c r="G531" s="255">
        <v>20</v>
      </c>
      <c r="H531" s="255" t="s">
        <v>2313</v>
      </c>
      <c r="I531" s="255" t="s">
        <v>2314</v>
      </c>
      <c r="J531" s="255">
        <v>15277859396</v>
      </c>
      <c r="K531" s="255" t="s">
        <v>27</v>
      </c>
      <c r="L531" s="260"/>
      <c r="M531" s="255"/>
      <c r="N531" s="255" t="s">
        <v>27</v>
      </c>
      <c r="O531" s="260"/>
      <c r="P531" s="255"/>
      <c r="Q531" s="255" t="s">
        <v>30</v>
      </c>
      <c r="R531" s="255"/>
      <c r="S531" s="255"/>
      <c r="T531" s="265" t="str">
        <f t="array" ref="T531">VLOOKUP(D531&amp;E531,IF({1,0},'2021春'!$C$3:$C$4485&amp;'2021春'!$D$3:$D$4485,'2021春'!$H$3:$H$4485),2,0)</f>
        <v>452127200107162745</v>
      </c>
    </row>
    <row r="532" spans="1:20">
      <c r="A532" s="255">
        <v>529</v>
      </c>
      <c r="B532" s="255" t="s">
        <v>2315</v>
      </c>
      <c r="C532" s="255" t="s">
        <v>21</v>
      </c>
      <c r="D532" s="255" t="s">
        <v>225</v>
      </c>
      <c r="E532" s="255" t="s">
        <v>2316</v>
      </c>
      <c r="F532" s="255" t="s">
        <v>143</v>
      </c>
      <c r="G532" s="255">
        <v>18</v>
      </c>
      <c r="H532" s="255" t="s">
        <v>2317</v>
      </c>
      <c r="I532" s="255" t="s">
        <v>2318</v>
      </c>
      <c r="J532" s="255">
        <v>18707781492</v>
      </c>
      <c r="K532" s="255" t="s">
        <v>27</v>
      </c>
      <c r="L532" s="260"/>
      <c r="M532" s="255"/>
      <c r="N532" s="255" t="s">
        <v>27</v>
      </c>
      <c r="O532" s="260"/>
      <c r="P532" s="255"/>
      <c r="Q532" s="255" t="s">
        <v>30</v>
      </c>
      <c r="R532" s="255"/>
      <c r="S532" s="255"/>
      <c r="T532" s="265" t="str">
        <f t="array" ref="T532">VLOOKUP(D532&amp;E532,IF({1,0},'2021春'!$C$3:$C$4485&amp;'2021春'!$D$3:$D$4485,'2021春'!$H$3:$H$4485),2,0)</f>
        <v>452731200301060627</v>
      </c>
    </row>
    <row r="533" spans="1:20">
      <c r="A533" s="255">
        <v>530</v>
      </c>
      <c r="B533" s="255" t="s">
        <v>2319</v>
      </c>
      <c r="C533" s="255" t="s">
        <v>21</v>
      </c>
      <c r="D533" s="255" t="s">
        <v>225</v>
      </c>
      <c r="E533" s="255" t="s">
        <v>2320</v>
      </c>
      <c r="F533" s="255" t="s">
        <v>143</v>
      </c>
      <c r="G533" s="255">
        <v>18</v>
      </c>
      <c r="H533" s="255" t="s">
        <v>2321</v>
      </c>
      <c r="I533" s="255" t="s">
        <v>2322</v>
      </c>
      <c r="J533" s="255">
        <v>15078614628</v>
      </c>
      <c r="K533" s="255" t="s">
        <v>27</v>
      </c>
      <c r="L533" s="260">
        <v>44412</v>
      </c>
      <c r="M533" s="255" t="s">
        <v>2323</v>
      </c>
      <c r="N533" s="255" t="s">
        <v>30</v>
      </c>
      <c r="O533" s="260"/>
      <c r="P533" s="255"/>
      <c r="Q533" s="255" t="s">
        <v>30</v>
      </c>
      <c r="R533" s="255"/>
      <c r="S533" s="255"/>
      <c r="T533" s="265" t="str">
        <f t="array" ref="T533">VLOOKUP(D533&amp;E533,IF({1,0},'2021春'!$C$3:$C$4485&amp;'2021春'!$D$3:$D$4485,'2021春'!$H$3:$H$4485),2,0)</f>
        <v>451229200306141223</v>
      </c>
    </row>
    <row r="534" spans="1:20">
      <c r="A534" s="255">
        <v>531</v>
      </c>
      <c r="B534" s="255" t="s">
        <v>2324</v>
      </c>
      <c r="C534" s="255" t="s">
        <v>21</v>
      </c>
      <c r="D534" s="255" t="s">
        <v>225</v>
      </c>
      <c r="E534" s="255" t="s">
        <v>2325</v>
      </c>
      <c r="F534" s="255" t="s">
        <v>143</v>
      </c>
      <c r="G534" s="255">
        <v>19</v>
      </c>
      <c r="H534" s="255" t="s">
        <v>2326</v>
      </c>
      <c r="I534" s="255" t="s">
        <v>2327</v>
      </c>
      <c r="J534" s="255">
        <v>18070860743</v>
      </c>
      <c r="K534" s="255" t="s">
        <v>27</v>
      </c>
      <c r="L534" s="260"/>
      <c r="M534" s="255"/>
      <c r="N534" s="255" t="s">
        <v>27</v>
      </c>
      <c r="O534" s="260"/>
      <c r="P534" s="255"/>
      <c r="Q534" s="255" t="s">
        <v>30</v>
      </c>
      <c r="R534" s="255"/>
      <c r="S534" s="255"/>
      <c r="T534" s="265" t="str">
        <f t="array" ref="T534">VLOOKUP(D534&amp;E534,IF({1,0},'2021春'!$C$3:$C$4485&amp;'2021春'!$D$3:$D$4485,'2021春'!$H$3:$H$4485),2,0)</f>
        <v>451229200203244529</v>
      </c>
    </row>
    <row r="535" spans="1:20">
      <c r="A535" s="255">
        <v>532</v>
      </c>
      <c r="B535" s="255" t="s">
        <v>2328</v>
      </c>
      <c r="C535" s="255" t="s">
        <v>21</v>
      </c>
      <c r="D535" s="255" t="s">
        <v>225</v>
      </c>
      <c r="E535" s="255" t="s">
        <v>2329</v>
      </c>
      <c r="F535" s="255" t="s">
        <v>143</v>
      </c>
      <c r="G535" s="255">
        <v>20</v>
      </c>
      <c r="H535" s="255" t="s">
        <v>2330</v>
      </c>
      <c r="I535" s="255" t="s">
        <v>2331</v>
      </c>
      <c r="J535" s="255">
        <v>13307884778</v>
      </c>
      <c r="K535" s="255" t="s">
        <v>27</v>
      </c>
      <c r="L535" s="260"/>
      <c r="M535" s="255"/>
      <c r="N535" s="255" t="s">
        <v>27</v>
      </c>
      <c r="O535" s="260"/>
      <c r="P535" s="255"/>
      <c r="Q535" s="255" t="s">
        <v>30</v>
      </c>
      <c r="R535" s="255"/>
      <c r="S535" s="255"/>
      <c r="T535" s="265" t="str">
        <f t="array" ref="T535">VLOOKUP(D535&amp;E535,IF({1,0},'2021春'!$C$3:$C$4485&amp;'2021春'!$D$3:$D$4485,'2021春'!$H$3:$H$4485),2,0)</f>
        <v>451229200106012726</v>
      </c>
    </row>
    <row r="536" spans="1:20">
      <c r="A536" s="255">
        <v>533</v>
      </c>
      <c r="B536" s="255" t="s">
        <v>2332</v>
      </c>
      <c r="C536" s="255" t="s">
        <v>21</v>
      </c>
      <c r="D536" s="255" t="s">
        <v>225</v>
      </c>
      <c r="E536" s="255" t="s">
        <v>2333</v>
      </c>
      <c r="F536" s="255" t="s">
        <v>143</v>
      </c>
      <c r="G536" s="255">
        <v>22</v>
      </c>
      <c r="H536" s="255" t="s">
        <v>2334</v>
      </c>
      <c r="I536" s="255" t="s">
        <v>2335</v>
      </c>
      <c r="J536" s="255">
        <v>18077847294</v>
      </c>
      <c r="K536" s="255" t="s">
        <v>27</v>
      </c>
      <c r="L536" s="260">
        <v>44388</v>
      </c>
      <c r="M536" s="255" t="s">
        <v>2336</v>
      </c>
      <c r="N536" s="255" t="s">
        <v>30</v>
      </c>
      <c r="O536" s="260"/>
      <c r="P536" s="255"/>
      <c r="Q536" s="255" t="s">
        <v>30</v>
      </c>
      <c r="R536" s="255"/>
      <c r="S536" s="255"/>
      <c r="T536" s="265" t="str">
        <f t="array" ref="T536">VLOOKUP(D536&amp;E536,IF({1,0},'2021春'!$C$3:$C$4485&amp;'2021春'!$D$3:$D$4485,'2021春'!$H$3:$H$4485),2,0)</f>
        <v>451229199908102728</v>
      </c>
    </row>
    <row r="537" spans="1:20">
      <c r="A537" s="255">
        <v>534</v>
      </c>
      <c r="B537" s="255" t="s">
        <v>2337</v>
      </c>
      <c r="C537" s="255" t="s">
        <v>21</v>
      </c>
      <c r="D537" s="255" t="s">
        <v>225</v>
      </c>
      <c r="E537" s="255" t="s">
        <v>2338</v>
      </c>
      <c r="F537" s="255" t="s">
        <v>24</v>
      </c>
      <c r="G537" s="255">
        <v>19</v>
      </c>
      <c r="H537" s="255" t="s">
        <v>2339</v>
      </c>
      <c r="I537" s="255" t="s">
        <v>2340</v>
      </c>
      <c r="J537" s="255">
        <v>18176483586</v>
      </c>
      <c r="K537" s="255" t="s">
        <v>27</v>
      </c>
      <c r="L537" s="260"/>
      <c r="M537" s="255"/>
      <c r="N537" s="255" t="s">
        <v>27</v>
      </c>
      <c r="O537" s="260"/>
      <c r="P537" s="255"/>
      <c r="Q537" s="255" t="s">
        <v>30</v>
      </c>
      <c r="R537" s="255"/>
      <c r="S537" s="255"/>
      <c r="T537" s="265" t="str">
        <f t="array" ref="T537">VLOOKUP(D537&amp;E537,IF({1,0},'2021春'!$C$3:$C$4485&amp;'2021春'!$D$3:$D$4485,'2021春'!$H$3:$H$4485),2,0)</f>
        <v>451229200112182115</v>
      </c>
    </row>
    <row r="538" spans="1:20">
      <c r="A538" s="255">
        <v>535</v>
      </c>
      <c r="B538" s="255" t="s">
        <v>2341</v>
      </c>
      <c r="C538" s="255" t="s">
        <v>21</v>
      </c>
      <c r="D538" s="255" t="s">
        <v>225</v>
      </c>
      <c r="E538" s="255" t="s">
        <v>2342</v>
      </c>
      <c r="F538" s="255" t="s">
        <v>24</v>
      </c>
      <c r="G538" s="255">
        <v>18</v>
      </c>
      <c r="H538" s="255" t="s">
        <v>2076</v>
      </c>
      <c r="I538" s="255" t="s">
        <v>2343</v>
      </c>
      <c r="J538" s="255">
        <v>19970881895</v>
      </c>
      <c r="K538" s="255" t="s">
        <v>27</v>
      </c>
      <c r="L538" s="260"/>
      <c r="M538" s="255"/>
      <c r="N538" s="255" t="s">
        <v>27</v>
      </c>
      <c r="O538" s="260"/>
      <c r="P538" s="255"/>
      <c r="Q538" s="255" t="s">
        <v>30</v>
      </c>
      <c r="R538" s="255"/>
      <c r="S538" s="255"/>
      <c r="T538" s="265" t="str">
        <f t="array" ref="T538">VLOOKUP(D538&amp;E538,IF({1,0},'2021春'!$C$3:$C$4485&amp;'2021春'!$D$3:$D$4485,'2021春'!$H$3:$H$4485),2,0)</f>
        <v>452731200302103617</v>
      </c>
    </row>
    <row r="539" spans="1:20">
      <c r="A539" s="255">
        <v>536</v>
      </c>
      <c r="B539" s="255" t="s">
        <v>2344</v>
      </c>
      <c r="C539" s="255" t="s">
        <v>21</v>
      </c>
      <c r="D539" s="255" t="s">
        <v>225</v>
      </c>
      <c r="E539" s="255" t="s">
        <v>2345</v>
      </c>
      <c r="F539" s="255" t="s">
        <v>24</v>
      </c>
      <c r="G539" s="255">
        <v>20</v>
      </c>
      <c r="H539" s="255" t="s">
        <v>2346</v>
      </c>
      <c r="I539" s="255" t="s">
        <v>2347</v>
      </c>
      <c r="J539" s="255">
        <v>18070828583</v>
      </c>
      <c r="K539" s="255" t="s">
        <v>27</v>
      </c>
      <c r="L539" s="260"/>
      <c r="M539" s="255"/>
      <c r="N539" s="255" t="s">
        <v>27</v>
      </c>
      <c r="O539" s="260"/>
      <c r="P539" s="255"/>
      <c r="Q539" s="255" t="s">
        <v>30</v>
      </c>
      <c r="R539" s="255"/>
      <c r="S539" s="255"/>
      <c r="T539" s="265" t="str">
        <f t="array" ref="T539">VLOOKUP(D539&amp;E539,IF({1,0},'2021春'!$C$3:$C$4485&amp;'2021春'!$D$3:$D$4485,'2021春'!$H$3:$H$4485),2,0)</f>
        <v>451229200012192711</v>
      </c>
    </row>
    <row r="540" spans="1:20">
      <c r="A540" s="255">
        <v>537</v>
      </c>
      <c r="B540" s="255" t="s">
        <v>2348</v>
      </c>
      <c r="C540" s="255" t="s">
        <v>21</v>
      </c>
      <c r="D540" s="255" t="s">
        <v>225</v>
      </c>
      <c r="E540" s="255" t="s">
        <v>2349</v>
      </c>
      <c r="F540" s="255" t="s">
        <v>24</v>
      </c>
      <c r="G540" s="255">
        <v>18</v>
      </c>
      <c r="H540" s="255" t="s">
        <v>2350</v>
      </c>
      <c r="I540" s="255" t="s">
        <v>2351</v>
      </c>
      <c r="J540" s="255">
        <v>15078611148</v>
      </c>
      <c r="K540" s="255" t="s">
        <v>27</v>
      </c>
      <c r="L540" s="260"/>
      <c r="M540" s="255"/>
      <c r="N540" s="255" t="s">
        <v>27</v>
      </c>
      <c r="O540" s="260"/>
      <c r="P540" s="255"/>
      <c r="Q540" s="255" t="s">
        <v>30</v>
      </c>
      <c r="R540" s="255"/>
      <c r="S540" s="255"/>
      <c r="T540" s="265" t="str">
        <f t="array" ref="T540">VLOOKUP(D540&amp;E540,IF({1,0},'2021春'!$C$3:$C$4485&amp;'2021春'!$D$3:$D$4485,'2021春'!$H$3:$H$4485),2,0)</f>
        <v>452731200302264218</v>
      </c>
    </row>
    <row r="541" spans="1:20">
      <c r="A541" s="255">
        <v>538</v>
      </c>
      <c r="B541" s="255" t="s">
        <v>2352</v>
      </c>
      <c r="C541" s="255" t="s">
        <v>21</v>
      </c>
      <c r="D541" s="255" t="s">
        <v>225</v>
      </c>
      <c r="E541" s="255" t="s">
        <v>2353</v>
      </c>
      <c r="F541" s="255" t="s">
        <v>143</v>
      </c>
      <c r="G541" s="255">
        <v>20</v>
      </c>
      <c r="H541" s="255" t="s">
        <v>2354</v>
      </c>
      <c r="I541" s="255" t="s">
        <v>2355</v>
      </c>
      <c r="J541" s="255">
        <v>13317685982</v>
      </c>
      <c r="K541" s="255" t="s">
        <v>27</v>
      </c>
      <c r="L541" s="260"/>
      <c r="M541" s="255"/>
      <c r="N541" s="255" t="s">
        <v>27</v>
      </c>
      <c r="O541" s="260"/>
      <c r="P541" s="255"/>
      <c r="Q541" s="255" t="s">
        <v>30</v>
      </c>
      <c r="R541" s="255"/>
      <c r="S541" s="255"/>
      <c r="T541" s="265" t="str">
        <f t="array" ref="T541">VLOOKUP(D541&amp;E541,IF({1,0},'2021春'!$C$3:$C$4485&amp;'2021春'!$D$3:$D$4485,'2021春'!$H$3:$H$4485),2,0)</f>
        <v>45122920000917212X</v>
      </c>
    </row>
    <row r="542" spans="1:20">
      <c r="A542" s="255">
        <v>539</v>
      </c>
      <c r="B542" s="255" t="s">
        <v>2356</v>
      </c>
      <c r="C542" s="255" t="s">
        <v>21</v>
      </c>
      <c r="D542" s="255" t="s">
        <v>225</v>
      </c>
      <c r="E542" s="255" t="s">
        <v>2357</v>
      </c>
      <c r="F542" s="255" t="s">
        <v>143</v>
      </c>
      <c r="G542" s="255">
        <v>21</v>
      </c>
      <c r="H542" s="255" t="s">
        <v>2358</v>
      </c>
      <c r="I542" s="255" t="s">
        <v>2359</v>
      </c>
      <c r="J542" s="255">
        <v>15777805272</v>
      </c>
      <c r="K542" s="255" t="s">
        <v>27</v>
      </c>
      <c r="L542" s="260"/>
      <c r="M542" s="255"/>
      <c r="N542" s="255" t="s">
        <v>27</v>
      </c>
      <c r="O542" s="260"/>
      <c r="P542" s="255"/>
      <c r="Q542" s="255" t="s">
        <v>30</v>
      </c>
      <c r="R542" s="255"/>
      <c r="S542" s="255"/>
      <c r="T542" s="265" t="str">
        <f t="array" ref="T542">VLOOKUP(D542&amp;E542,IF({1,0},'2021春'!$C$3:$C$4485&amp;'2021春'!$D$3:$D$4485,'2021春'!$H$3:$H$4485),2,0)</f>
        <v>452731200005313925</v>
      </c>
    </row>
    <row r="543" spans="1:20">
      <c r="A543" s="255">
        <v>540</v>
      </c>
      <c r="B543" s="255" t="s">
        <v>2360</v>
      </c>
      <c r="C543" s="255" t="s">
        <v>21</v>
      </c>
      <c r="D543" s="255" t="s">
        <v>225</v>
      </c>
      <c r="E543" s="255" t="s">
        <v>2361</v>
      </c>
      <c r="F543" s="255" t="s">
        <v>143</v>
      </c>
      <c r="G543" s="255">
        <v>18</v>
      </c>
      <c r="H543" s="255" t="s">
        <v>2362</v>
      </c>
      <c r="I543" s="255" t="s">
        <v>2363</v>
      </c>
      <c r="J543" s="255">
        <v>15777802072</v>
      </c>
      <c r="K543" s="255" t="s">
        <v>27</v>
      </c>
      <c r="L543" s="260"/>
      <c r="M543" s="255"/>
      <c r="N543" s="255" t="s">
        <v>27</v>
      </c>
      <c r="O543" s="260"/>
      <c r="P543" s="255"/>
      <c r="Q543" s="255" t="s">
        <v>30</v>
      </c>
      <c r="R543" s="255"/>
      <c r="S543" s="255"/>
      <c r="T543" s="265" t="str">
        <f t="array" ref="T543">VLOOKUP(D543&amp;E543,IF({1,0},'2021春'!$C$3:$C$4485&amp;'2021春'!$D$3:$D$4485,'2021春'!$H$3:$H$4485),2,0)</f>
        <v>452731200209021828</v>
      </c>
    </row>
    <row r="544" spans="1:20">
      <c r="A544" s="255">
        <v>541</v>
      </c>
      <c r="B544" s="255" t="s">
        <v>2364</v>
      </c>
      <c r="C544" s="255" t="s">
        <v>21</v>
      </c>
      <c r="D544" s="255" t="s">
        <v>225</v>
      </c>
      <c r="E544" s="255" t="s">
        <v>2365</v>
      </c>
      <c r="F544" s="255" t="s">
        <v>143</v>
      </c>
      <c r="G544" s="255">
        <v>18</v>
      </c>
      <c r="H544" s="255" t="s">
        <v>2366</v>
      </c>
      <c r="I544" s="255" t="s">
        <v>2367</v>
      </c>
      <c r="J544" s="255">
        <v>15949327226</v>
      </c>
      <c r="K544" s="255" t="s">
        <v>27</v>
      </c>
      <c r="L544" s="260"/>
      <c r="M544" s="255"/>
      <c r="N544" s="255" t="s">
        <v>27</v>
      </c>
      <c r="O544" s="260"/>
      <c r="P544" s="255"/>
      <c r="Q544" s="255" t="s">
        <v>30</v>
      </c>
      <c r="R544" s="255"/>
      <c r="S544" s="255"/>
      <c r="T544" s="265" t="str">
        <f t="array" ref="T544">VLOOKUP(D544&amp;E544,IF({1,0},'2021春'!$C$3:$C$4485&amp;'2021春'!$D$3:$D$4485,'2021春'!$H$3:$H$4485),2,0)</f>
        <v>452731200305200025</v>
      </c>
    </row>
    <row r="545" spans="1:20">
      <c r="A545" s="255">
        <v>542</v>
      </c>
      <c r="B545" s="255" t="s">
        <v>2368</v>
      </c>
      <c r="C545" s="255" t="s">
        <v>21</v>
      </c>
      <c r="D545" s="255" t="s">
        <v>225</v>
      </c>
      <c r="E545" s="255" t="s">
        <v>2369</v>
      </c>
      <c r="F545" s="255" t="s">
        <v>24</v>
      </c>
      <c r="G545" s="255">
        <v>18</v>
      </c>
      <c r="H545" s="255" t="s">
        <v>2370</v>
      </c>
      <c r="I545" s="255" t="s">
        <v>2371</v>
      </c>
      <c r="J545" s="255">
        <v>13877894580</v>
      </c>
      <c r="K545" s="255" t="s">
        <v>27</v>
      </c>
      <c r="L545" s="260"/>
      <c r="M545" s="255"/>
      <c r="N545" s="255" t="s">
        <v>27</v>
      </c>
      <c r="O545" s="260"/>
      <c r="P545" s="255"/>
      <c r="Q545" s="255" t="s">
        <v>30</v>
      </c>
      <c r="R545" s="255"/>
      <c r="S545" s="255"/>
      <c r="T545" s="265" t="str">
        <f t="array" ref="T545">VLOOKUP(D545&amp;E545,IF({1,0},'2021春'!$C$3:$C$4485&amp;'2021春'!$D$3:$D$4485,'2021春'!$H$3:$H$4485),2,0)</f>
        <v>452731200212114216</v>
      </c>
    </row>
    <row r="546" spans="1:20">
      <c r="A546" s="255">
        <v>543</v>
      </c>
      <c r="B546" s="255" t="s">
        <v>2372</v>
      </c>
      <c r="C546" s="255" t="s">
        <v>21</v>
      </c>
      <c r="D546" s="255" t="s">
        <v>225</v>
      </c>
      <c r="E546" s="255" t="s">
        <v>2373</v>
      </c>
      <c r="F546" s="255" t="s">
        <v>24</v>
      </c>
      <c r="G546" s="255">
        <v>18</v>
      </c>
      <c r="H546" s="255" t="s">
        <v>2374</v>
      </c>
      <c r="I546" s="255" t="s">
        <v>2375</v>
      </c>
      <c r="J546" s="255">
        <v>15777849906</v>
      </c>
      <c r="K546" s="255" t="s">
        <v>27</v>
      </c>
      <c r="L546" s="260"/>
      <c r="M546" s="255"/>
      <c r="N546" s="255" t="s">
        <v>27</v>
      </c>
      <c r="O546" s="260"/>
      <c r="P546" s="255"/>
      <c r="Q546" s="255" t="s">
        <v>30</v>
      </c>
      <c r="R546" s="255"/>
      <c r="S546" s="255"/>
      <c r="T546" s="265" t="str">
        <f t="array" ref="T546">VLOOKUP(D546&amp;E546,IF({1,0},'2021春'!$C$3:$C$4485&amp;'2021春'!$D$3:$D$4485,'2021春'!$H$3:$H$4485),2,0)</f>
        <v>452731200212220019</v>
      </c>
    </row>
    <row r="547" spans="1:20">
      <c r="A547" s="255">
        <v>544</v>
      </c>
      <c r="B547" s="255" t="s">
        <v>2376</v>
      </c>
      <c r="C547" s="255" t="s">
        <v>21</v>
      </c>
      <c r="D547" s="255" t="s">
        <v>225</v>
      </c>
      <c r="E547" s="255" t="s">
        <v>2377</v>
      </c>
      <c r="F547" s="255" t="s">
        <v>24</v>
      </c>
      <c r="G547" s="255">
        <v>18</v>
      </c>
      <c r="H547" s="255" t="s">
        <v>2378</v>
      </c>
      <c r="I547" s="255" t="s">
        <v>2379</v>
      </c>
      <c r="J547" s="255">
        <v>13877817551</v>
      </c>
      <c r="K547" s="255" t="s">
        <v>27</v>
      </c>
      <c r="L547" s="260"/>
      <c r="M547" s="255"/>
      <c r="N547" s="255" t="s">
        <v>27</v>
      </c>
      <c r="O547" s="260"/>
      <c r="P547" s="255"/>
      <c r="Q547" s="255" t="s">
        <v>30</v>
      </c>
      <c r="R547" s="255"/>
      <c r="S547" s="255"/>
      <c r="T547" s="265" t="str">
        <f t="array" ref="T547">VLOOKUP(D547&amp;E547,IF({1,0},'2021春'!$C$3:$C$4485&amp;'2021春'!$D$3:$D$4485,'2021春'!$H$3:$H$4485),2,0)</f>
        <v>451229200303140014</v>
      </c>
    </row>
    <row r="548" spans="1:20">
      <c r="A548" s="255">
        <v>545</v>
      </c>
      <c r="B548" s="255" t="s">
        <v>2380</v>
      </c>
      <c r="C548" s="255" t="s">
        <v>21</v>
      </c>
      <c r="D548" s="255" t="s">
        <v>225</v>
      </c>
      <c r="E548" s="255" t="s">
        <v>2381</v>
      </c>
      <c r="F548" s="255" t="s">
        <v>24</v>
      </c>
      <c r="G548" s="255">
        <v>19</v>
      </c>
      <c r="H548" s="255" t="s">
        <v>2382</v>
      </c>
      <c r="I548" s="255" t="s">
        <v>2383</v>
      </c>
      <c r="J548" s="255">
        <v>14777392897</v>
      </c>
      <c r="K548" s="255" t="s">
        <v>27</v>
      </c>
      <c r="L548" s="260"/>
      <c r="M548" s="255"/>
      <c r="N548" s="255" t="s">
        <v>27</v>
      </c>
      <c r="O548" s="260"/>
      <c r="P548" s="255"/>
      <c r="Q548" s="255" t="s">
        <v>30</v>
      </c>
      <c r="R548" s="255"/>
      <c r="S548" s="255"/>
      <c r="T548" s="265" t="str">
        <f t="array" ref="T548">VLOOKUP(D548&amp;E548,IF({1,0},'2021春'!$C$3:$C$4485&amp;'2021春'!$D$3:$D$4485,'2021春'!$H$3:$H$4485),2,0)</f>
        <v>45122920020315091X</v>
      </c>
    </row>
    <row r="549" spans="1:20">
      <c r="A549" s="255">
        <v>546</v>
      </c>
      <c r="B549" s="255" t="s">
        <v>2384</v>
      </c>
      <c r="C549" s="255" t="s">
        <v>21</v>
      </c>
      <c r="D549" s="255" t="s">
        <v>225</v>
      </c>
      <c r="E549" s="255" t="s">
        <v>2385</v>
      </c>
      <c r="F549" s="255" t="s">
        <v>143</v>
      </c>
      <c r="G549" s="255">
        <v>19</v>
      </c>
      <c r="H549" s="255" t="s">
        <v>2386</v>
      </c>
      <c r="I549" s="255" t="s">
        <v>2387</v>
      </c>
      <c r="J549" s="255">
        <v>19977825493</v>
      </c>
      <c r="K549" s="255" t="s">
        <v>27</v>
      </c>
      <c r="L549" s="260"/>
      <c r="M549" s="255"/>
      <c r="N549" s="255" t="s">
        <v>27</v>
      </c>
      <c r="O549" s="260"/>
      <c r="P549" s="255"/>
      <c r="Q549" s="255" t="s">
        <v>30</v>
      </c>
      <c r="R549" s="255"/>
      <c r="S549" s="255"/>
      <c r="T549" s="265" t="str">
        <f t="array" ref="T549">VLOOKUP(D549&amp;E549,IF({1,0},'2021春'!$C$3:$C$4485&amp;'2021春'!$D$3:$D$4485,'2021春'!$H$3:$H$4485),2,0)</f>
        <v>452731200201201824</v>
      </c>
    </row>
    <row r="550" spans="1:20">
      <c r="A550" s="255">
        <v>547</v>
      </c>
      <c r="B550" s="255" t="s">
        <v>2388</v>
      </c>
      <c r="C550" s="255" t="s">
        <v>21</v>
      </c>
      <c r="D550" s="255" t="s">
        <v>225</v>
      </c>
      <c r="E550" s="255" t="s">
        <v>2389</v>
      </c>
      <c r="F550" s="255" t="s">
        <v>143</v>
      </c>
      <c r="G550" s="255">
        <v>18</v>
      </c>
      <c r="H550" s="255" t="s">
        <v>2390</v>
      </c>
      <c r="I550" s="255" t="s">
        <v>2391</v>
      </c>
      <c r="J550" s="255">
        <v>15296877304</v>
      </c>
      <c r="K550" s="255" t="s">
        <v>27</v>
      </c>
      <c r="L550" s="260">
        <v>44402</v>
      </c>
      <c r="M550" s="255" t="s">
        <v>54</v>
      </c>
      <c r="N550" s="255" t="s">
        <v>30</v>
      </c>
      <c r="O550" s="260"/>
      <c r="P550" s="255"/>
      <c r="Q550" s="255" t="s">
        <v>30</v>
      </c>
      <c r="R550" s="255"/>
      <c r="S550" s="255"/>
      <c r="T550" s="265" t="str">
        <f t="array" ref="T550">VLOOKUP(D550&amp;E550,IF({1,0},'2021春'!$C$3:$C$4485&amp;'2021春'!$D$3:$D$4485,'2021春'!$H$3:$H$4485),2,0)</f>
        <v>451229200307180929</v>
      </c>
    </row>
    <row r="551" spans="1:20">
      <c r="A551" s="255">
        <v>548</v>
      </c>
      <c r="B551" s="255" t="s">
        <v>2392</v>
      </c>
      <c r="C551" s="255" t="s">
        <v>21</v>
      </c>
      <c r="D551" s="255" t="s">
        <v>225</v>
      </c>
      <c r="E551" s="255" t="s">
        <v>2393</v>
      </c>
      <c r="F551" s="255" t="s">
        <v>24</v>
      </c>
      <c r="G551" s="255">
        <v>18</v>
      </c>
      <c r="H551" s="255" t="s">
        <v>2394</v>
      </c>
      <c r="I551" s="255" t="s">
        <v>2395</v>
      </c>
      <c r="J551" s="255">
        <v>14736225830</v>
      </c>
      <c r="K551" s="255" t="s">
        <v>27</v>
      </c>
      <c r="L551" s="260"/>
      <c r="M551" s="255"/>
      <c r="N551" s="255" t="s">
        <v>27</v>
      </c>
      <c r="O551" s="260"/>
      <c r="P551" s="255"/>
      <c r="Q551" s="255" t="s">
        <v>30</v>
      </c>
      <c r="R551" s="255"/>
      <c r="S551" s="255"/>
      <c r="T551" s="265" t="str">
        <f t="array" ref="T551">VLOOKUP(D551&amp;E551,IF({1,0},'2021春'!$C$3:$C$4485&amp;'2021春'!$D$3:$D$4485,'2021春'!$H$3:$H$4485),2,0)</f>
        <v>451229200212134516</v>
      </c>
    </row>
    <row r="552" spans="1:20">
      <c r="A552" s="255">
        <v>549</v>
      </c>
      <c r="B552" s="255" t="s">
        <v>2396</v>
      </c>
      <c r="C552" s="255" t="s">
        <v>21</v>
      </c>
      <c r="D552" s="255" t="s">
        <v>225</v>
      </c>
      <c r="E552" s="255" t="s">
        <v>2397</v>
      </c>
      <c r="F552" s="255" t="s">
        <v>24</v>
      </c>
      <c r="G552" s="255">
        <v>21</v>
      </c>
      <c r="H552" s="255" t="s">
        <v>2398</v>
      </c>
      <c r="I552" s="255" t="s">
        <v>2399</v>
      </c>
      <c r="J552" s="255">
        <v>13481867349</v>
      </c>
      <c r="K552" s="255" t="s">
        <v>27</v>
      </c>
      <c r="L552" s="260"/>
      <c r="M552" s="255"/>
      <c r="N552" s="255" t="s">
        <v>27</v>
      </c>
      <c r="O552" s="260"/>
      <c r="P552" s="255"/>
      <c r="Q552" s="255" t="s">
        <v>30</v>
      </c>
      <c r="R552" s="255"/>
      <c r="S552" s="255"/>
      <c r="T552" s="265" t="str">
        <f t="array" ref="T552">VLOOKUP(D552&amp;E552,IF({1,0},'2021春'!$C$3:$C$4485&amp;'2021春'!$D$3:$D$4485,'2021春'!$H$3:$H$4485),2,0)</f>
        <v>451229200002102110</v>
      </c>
    </row>
    <row r="553" spans="1:20">
      <c r="A553" s="255">
        <v>550</v>
      </c>
      <c r="B553" s="255" t="s">
        <v>2400</v>
      </c>
      <c r="C553" s="255" t="s">
        <v>21</v>
      </c>
      <c r="D553" s="255" t="s">
        <v>225</v>
      </c>
      <c r="E553" s="255" t="s">
        <v>2401</v>
      </c>
      <c r="F553" s="255" t="s">
        <v>24</v>
      </c>
      <c r="G553" s="255">
        <v>18</v>
      </c>
      <c r="H553" s="255" t="s">
        <v>1740</v>
      </c>
      <c r="I553" s="255" t="s">
        <v>2402</v>
      </c>
      <c r="J553" s="255">
        <v>13627783483</v>
      </c>
      <c r="K553" s="255" t="s">
        <v>27</v>
      </c>
      <c r="L553" s="260"/>
      <c r="M553" s="255"/>
      <c r="N553" s="255" t="s">
        <v>27</v>
      </c>
      <c r="O553" s="260"/>
      <c r="P553" s="255"/>
      <c r="Q553" s="255" t="s">
        <v>30</v>
      </c>
      <c r="R553" s="255"/>
      <c r="S553" s="255"/>
      <c r="T553" s="265" t="str">
        <f t="array" ref="T553">VLOOKUP(D553&amp;E553,IF({1,0},'2021春'!$C$3:$C$4485&amp;'2021春'!$D$3:$D$4485,'2021春'!$H$3:$H$4485),2,0)</f>
        <v>452731200301155431</v>
      </c>
    </row>
    <row r="554" spans="1:20">
      <c r="A554" s="255">
        <v>551</v>
      </c>
      <c r="B554" s="255" t="s">
        <v>2403</v>
      </c>
      <c r="C554" s="255" t="s">
        <v>21</v>
      </c>
      <c r="D554" s="255" t="s">
        <v>225</v>
      </c>
      <c r="E554" s="255" t="s">
        <v>2404</v>
      </c>
      <c r="F554" s="255" t="s">
        <v>24</v>
      </c>
      <c r="G554" s="255">
        <v>17</v>
      </c>
      <c r="H554" s="255" t="s">
        <v>2405</v>
      </c>
      <c r="I554" s="255" t="s">
        <v>2406</v>
      </c>
      <c r="J554" s="255">
        <v>13877888915</v>
      </c>
      <c r="K554" s="255" t="s">
        <v>27</v>
      </c>
      <c r="L554" s="260">
        <v>44422</v>
      </c>
      <c r="M554" s="255" t="s">
        <v>29</v>
      </c>
      <c r="N554" s="255" t="s">
        <v>30</v>
      </c>
      <c r="O554" s="260"/>
      <c r="P554" s="255"/>
      <c r="Q554" s="255" t="s">
        <v>30</v>
      </c>
      <c r="R554" s="255"/>
      <c r="S554" s="255"/>
      <c r="T554" s="265" t="str">
        <f t="array" ref="T554">VLOOKUP(D554&amp;E554,IF({1,0},'2021春'!$C$3:$C$4485&amp;'2021春'!$D$3:$D$4485,'2021春'!$H$3:$H$4485),2,0)</f>
        <v>452731200312093918</v>
      </c>
    </row>
    <row r="555" spans="1:20">
      <c r="A555" s="255">
        <v>552</v>
      </c>
      <c r="B555" s="255" t="s">
        <v>2407</v>
      </c>
      <c r="C555" s="255" t="s">
        <v>21</v>
      </c>
      <c r="D555" s="255" t="s">
        <v>225</v>
      </c>
      <c r="E555" s="255" t="s">
        <v>2408</v>
      </c>
      <c r="F555" s="255" t="s">
        <v>24</v>
      </c>
      <c r="G555" s="255">
        <v>18</v>
      </c>
      <c r="H555" s="255" t="s">
        <v>2409</v>
      </c>
      <c r="I555" s="255" t="s">
        <v>2410</v>
      </c>
      <c r="J555" s="255">
        <v>15077000151</v>
      </c>
      <c r="K555" s="255" t="s">
        <v>27</v>
      </c>
      <c r="L555" s="260"/>
      <c r="M555" s="255"/>
      <c r="N555" s="255" t="s">
        <v>27</v>
      </c>
      <c r="O555" s="260"/>
      <c r="P555" s="255"/>
      <c r="Q555" s="255" t="s">
        <v>30</v>
      </c>
      <c r="R555" s="255"/>
      <c r="S555" s="255"/>
      <c r="T555" s="265" t="str">
        <f t="array" ref="T555">VLOOKUP(D555&amp;E555,IF({1,0},'2021春'!$C$3:$C$4485&amp;'2021春'!$D$3:$D$4485,'2021春'!$H$3:$H$4485),2,0)</f>
        <v>452731200301035413</v>
      </c>
    </row>
    <row r="556" spans="1:20">
      <c r="A556" s="255">
        <v>553</v>
      </c>
      <c r="B556" s="255" t="s">
        <v>2411</v>
      </c>
      <c r="C556" s="255" t="s">
        <v>21</v>
      </c>
      <c r="D556" s="255" t="s">
        <v>225</v>
      </c>
      <c r="E556" s="255" t="s">
        <v>2412</v>
      </c>
      <c r="F556" s="255" t="s">
        <v>24</v>
      </c>
      <c r="G556" s="255">
        <v>19</v>
      </c>
      <c r="H556" s="255" t="s">
        <v>2413</v>
      </c>
      <c r="I556" s="255" t="s">
        <v>2414</v>
      </c>
      <c r="J556" s="255">
        <v>15807783128</v>
      </c>
      <c r="K556" s="255" t="s">
        <v>27</v>
      </c>
      <c r="L556" s="260"/>
      <c r="M556" s="255"/>
      <c r="N556" s="255" t="s">
        <v>27</v>
      </c>
      <c r="O556" s="260"/>
      <c r="P556" s="255"/>
      <c r="Q556" s="255" t="s">
        <v>30</v>
      </c>
      <c r="R556" s="255"/>
      <c r="S556" s="255"/>
      <c r="T556" s="265" t="str">
        <f t="array" ref="T556">VLOOKUP(D556&amp;E556,IF({1,0},'2021春'!$C$3:$C$4485&amp;'2021春'!$D$3:$D$4485,'2021春'!$H$3:$H$4485),2,0)</f>
        <v>452731200206055416</v>
      </c>
    </row>
    <row r="557" spans="1:20">
      <c r="A557" s="255">
        <v>554</v>
      </c>
      <c r="B557" s="255" t="s">
        <v>2415</v>
      </c>
      <c r="C557" s="255" t="s">
        <v>21</v>
      </c>
      <c r="D557" s="255" t="s">
        <v>225</v>
      </c>
      <c r="E557" s="255" t="s">
        <v>2416</v>
      </c>
      <c r="F557" s="255" t="s">
        <v>24</v>
      </c>
      <c r="G557" s="255">
        <v>18</v>
      </c>
      <c r="H557" s="255" t="s">
        <v>2417</v>
      </c>
      <c r="I557" s="255" t="s">
        <v>2418</v>
      </c>
      <c r="J557" s="255">
        <v>15977836598</v>
      </c>
      <c r="K557" s="255" t="s">
        <v>27</v>
      </c>
      <c r="L557" s="260"/>
      <c r="M557" s="255"/>
      <c r="N557" s="255" t="s">
        <v>27</v>
      </c>
      <c r="O557" s="260"/>
      <c r="P557" s="255"/>
      <c r="Q557" s="255" t="s">
        <v>30</v>
      </c>
      <c r="R557" s="255"/>
      <c r="S557" s="255"/>
      <c r="T557" s="265" t="str">
        <f t="array" ref="T557">VLOOKUP(D557&amp;E557,IF({1,0},'2021春'!$C$3:$C$4485&amp;'2021春'!$D$3:$D$4485,'2021春'!$H$3:$H$4485),2,0)</f>
        <v>45273120030322391x</v>
      </c>
    </row>
    <row r="558" spans="1:20">
      <c r="A558" s="255">
        <v>555</v>
      </c>
      <c r="B558" s="255" t="s">
        <v>2419</v>
      </c>
      <c r="C558" s="255" t="s">
        <v>21</v>
      </c>
      <c r="D558" s="255" t="s">
        <v>225</v>
      </c>
      <c r="E558" s="255" t="s">
        <v>2420</v>
      </c>
      <c r="F558" s="255" t="s">
        <v>24</v>
      </c>
      <c r="G558" s="255">
        <v>22</v>
      </c>
      <c r="H558" s="255" t="s">
        <v>2421</v>
      </c>
      <c r="I558" s="255" t="s">
        <v>2422</v>
      </c>
      <c r="J558" s="255">
        <v>17307781874</v>
      </c>
      <c r="K558" s="255" t="s">
        <v>27</v>
      </c>
      <c r="L558" s="260"/>
      <c r="M558" s="255"/>
      <c r="N558" s="255" t="s">
        <v>27</v>
      </c>
      <c r="O558" s="260"/>
      <c r="P558" s="255"/>
      <c r="Q558" s="255" t="s">
        <v>30</v>
      </c>
      <c r="R558" s="255"/>
      <c r="S558" s="255"/>
      <c r="T558" s="265" t="str">
        <f t="array" ref="T558">VLOOKUP(D558&amp;E558,IF({1,0},'2021春'!$C$3:$C$4485&amp;'2021春'!$D$3:$D$4485,'2021春'!$H$3:$H$4485),2,0)</f>
        <v>451229199908032432</v>
      </c>
    </row>
    <row r="559" spans="1:20">
      <c r="A559" s="255">
        <v>556</v>
      </c>
      <c r="B559" s="255" t="s">
        <v>2423</v>
      </c>
      <c r="C559" s="255" t="s">
        <v>21</v>
      </c>
      <c r="D559" s="255" t="s">
        <v>225</v>
      </c>
      <c r="E559" s="255" t="s">
        <v>2424</v>
      </c>
      <c r="F559" s="255" t="s">
        <v>24</v>
      </c>
      <c r="G559" s="255">
        <v>18</v>
      </c>
      <c r="H559" s="255" t="s">
        <v>2425</v>
      </c>
      <c r="I559" s="255" t="s">
        <v>2426</v>
      </c>
      <c r="J559" s="255">
        <v>15177893539</v>
      </c>
      <c r="K559" s="255" t="s">
        <v>27</v>
      </c>
      <c r="L559" s="260"/>
      <c r="M559" s="255"/>
      <c r="N559" s="255" t="s">
        <v>27</v>
      </c>
      <c r="O559" s="260"/>
      <c r="P559" s="255"/>
      <c r="Q559" s="255" t="s">
        <v>30</v>
      </c>
      <c r="R559" s="255"/>
      <c r="S559" s="255"/>
      <c r="T559" s="265" t="str">
        <f t="array" ref="T559">VLOOKUP(D559&amp;E559,IF({1,0},'2021春'!$C$3:$C$4485&amp;'2021春'!$D$3:$D$4485,'2021春'!$H$3:$H$4485),2,0)</f>
        <v>451229200302200919</v>
      </c>
    </row>
    <row r="560" spans="1:20">
      <c r="A560" s="255">
        <v>557</v>
      </c>
      <c r="B560" s="255" t="s">
        <v>2427</v>
      </c>
      <c r="C560" s="255" t="s">
        <v>21</v>
      </c>
      <c r="D560" s="255" t="s">
        <v>225</v>
      </c>
      <c r="E560" s="255" t="s">
        <v>2428</v>
      </c>
      <c r="F560" s="255" t="s">
        <v>24</v>
      </c>
      <c r="G560" s="255">
        <v>19</v>
      </c>
      <c r="H560" s="255" t="s">
        <v>2429</v>
      </c>
      <c r="I560" s="255" t="s">
        <v>2430</v>
      </c>
      <c r="J560" s="255">
        <v>15296079826</v>
      </c>
      <c r="K560" s="255" t="s">
        <v>27</v>
      </c>
      <c r="L560" s="260"/>
      <c r="M560" s="255"/>
      <c r="N560" s="255" t="s">
        <v>27</v>
      </c>
      <c r="O560" s="260"/>
      <c r="P560" s="255"/>
      <c r="Q560" s="255" t="s">
        <v>30</v>
      </c>
      <c r="R560" s="255"/>
      <c r="S560" s="255"/>
      <c r="T560" s="265" t="str">
        <f t="array" ref="T560">VLOOKUP(D560&amp;E560,IF({1,0},'2021春'!$C$3:$C$4485&amp;'2021春'!$D$3:$D$4485,'2021春'!$H$3:$H$4485),2,0)</f>
        <v>452731200205152716</v>
      </c>
    </row>
    <row r="561" spans="1:20">
      <c r="A561" s="255">
        <v>558</v>
      </c>
      <c r="B561" s="255" t="s">
        <v>2431</v>
      </c>
      <c r="C561" s="255" t="s">
        <v>21</v>
      </c>
      <c r="D561" s="255" t="s">
        <v>225</v>
      </c>
      <c r="E561" s="255" t="s">
        <v>2432</v>
      </c>
      <c r="F561" s="255" t="s">
        <v>24</v>
      </c>
      <c r="G561" s="255">
        <v>18</v>
      </c>
      <c r="H561" s="255" t="s">
        <v>2433</v>
      </c>
      <c r="I561" s="255" t="s">
        <v>2434</v>
      </c>
      <c r="J561" s="255">
        <v>15277856758</v>
      </c>
      <c r="K561" s="255" t="s">
        <v>27</v>
      </c>
      <c r="L561" s="260"/>
      <c r="M561" s="255"/>
      <c r="N561" s="255" t="s">
        <v>27</v>
      </c>
      <c r="O561" s="260"/>
      <c r="P561" s="255"/>
      <c r="Q561" s="255" t="s">
        <v>30</v>
      </c>
      <c r="R561" s="255"/>
      <c r="S561" s="255"/>
      <c r="T561" s="265" t="str">
        <f t="array" ref="T561">VLOOKUP(D561&amp;E561,IF({1,0},'2021春'!$C$3:$C$4485&amp;'2021春'!$D$3:$D$4485,'2021春'!$H$3:$H$4485),2,0)</f>
        <v>452731200301150999</v>
      </c>
    </row>
    <row r="562" spans="1:20">
      <c r="A562" s="255">
        <v>559</v>
      </c>
      <c r="B562" s="255" t="s">
        <v>2435</v>
      </c>
      <c r="C562" s="255" t="s">
        <v>21</v>
      </c>
      <c r="D562" s="255" t="s">
        <v>225</v>
      </c>
      <c r="E562" s="255" t="s">
        <v>2436</v>
      </c>
      <c r="F562" s="255" t="s">
        <v>143</v>
      </c>
      <c r="G562" s="255">
        <v>18</v>
      </c>
      <c r="H562" s="255" t="s">
        <v>2437</v>
      </c>
      <c r="I562" s="255" t="s">
        <v>2438</v>
      </c>
      <c r="J562" s="255">
        <v>13471801958</v>
      </c>
      <c r="K562" s="255" t="s">
        <v>27</v>
      </c>
      <c r="L562" s="260"/>
      <c r="M562" s="255"/>
      <c r="N562" s="255" t="s">
        <v>27</v>
      </c>
      <c r="O562" s="260"/>
      <c r="P562" s="255"/>
      <c r="Q562" s="255" t="s">
        <v>30</v>
      </c>
      <c r="R562" s="255"/>
      <c r="S562" s="255"/>
      <c r="T562" s="265" t="str">
        <f t="array" ref="T562">VLOOKUP(D562&amp;E562,IF({1,0},'2021春'!$C$3:$C$4485&amp;'2021春'!$D$3:$D$4485,'2021春'!$H$3:$H$4485),2,0)</f>
        <v>45273120021220422x</v>
      </c>
    </row>
    <row r="563" spans="1:20">
      <c r="A563" s="255">
        <v>560</v>
      </c>
      <c r="B563" s="255" t="s">
        <v>2439</v>
      </c>
      <c r="C563" s="255" t="s">
        <v>21</v>
      </c>
      <c r="D563" s="255" t="s">
        <v>225</v>
      </c>
      <c r="E563" s="255" t="s">
        <v>2440</v>
      </c>
      <c r="F563" s="255" t="s">
        <v>143</v>
      </c>
      <c r="G563" s="255">
        <v>18</v>
      </c>
      <c r="H563" s="255" t="s">
        <v>735</v>
      </c>
      <c r="I563" s="255" t="s">
        <v>2441</v>
      </c>
      <c r="J563" s="255">
        <v>18807880916</v>
      </c>
      <c r="K563" s="255" t="s">
        <v>27</v>
      </c>
      <c r="L563" s="260"/>
      <c r="M563" s="255"/>
      <c r="N563" s="255" t="s">
        <v>27</v>
      </c>
      <c r="O563" s="260"/>
      <c r="P563" s="255"/>
      <c r="Q563" s="255" t="s">
        <v>30</v>
      </c>
      <c r="R563" s="255"/>
      <c r="S563" s="255"/>
      <c r="T563" s="265" t="str">
        <f t="array" ref="T563">VLOOKUP(D563&amp;E563,IF({1,0},'2021春'!$C$3:$C$4485&amp;'2021春'!$D$3:$D$4485,'2021春'!$H$3:$H$4485),2,0)</f>
        <v>452731200212080925</v>
      </c>
    </row>
    <row r="564" spans="1:20">
      <c r="A564" s="255">
        <v>561</v>
      </c>
      <c r="B564" s="255" t="s">
        <v>2442</v>
      </c>
      <c r="C564" s="255" t="s">
        <v>21</v>
      </c>
      <c r="D564" s="255" t="s">
        <v>225</v>
      </c>
      <c r="E564" s="255" t="s">
        <v>2443</v>
      </c>
      <c r="F564" s="255" t="s">
        <v>143</v>
      </c>
      <c r="G564" s="255">
        <v>18</v>
      </c>
      <c r="H564" s="255" t="s">
        <v>2444</v>
      </c>
      <c r="I564" s="255" t="s">
        <v>2445</v>
      </c>
      <c r="J564" s="255">
        <v>15919117468</v>
      </c>
      <c r="K564" s="255" t="s">
        <v>27</v>
      </c>
      <c r="L564" s="260">
        <v>44409</v>
      </c>
      <c r="M564" s="255" t="s">
        <v>2446</v>
      </c>
      <c r="N564" s="255" t="s">
        <v>30</v>
      </c>
      <c r="O564" s="260"/>
      <c r="P564" s="255"/>
      <c r="Q564" s="255" t="s">
        <v>30</v>
      </c>
      <c r="R564" s="255"/>
      <c r="S564" s="255"/>
      <c r="T564" s="265" t="str">
        <f t="array" ref="T564">VLOOKUP(D564&amp;E564,IF({1,0},'2021春'!$C$3:$C$4485&amp;'2021春'!$D$3:$D$4485,'2021春'!$H$3:$H$4485),2,0)</f>
        <v>452731200308030324</v>
      </c>
    </row>
    <row r="565" spans="1:20">
      <c r="A565" s="255">
        <v>562</v>
      </c>
      <c r="B565" s="255" t="s">
        <v>2447</v>
      </c>
      <c r="C565" s="255" t="s">
        <v>21</v>
      </c>
      <c r="D565" s="255" t="s">
        <v>225</v>
      </c>
      <c r="E565" s="255" t="s">
        <v>2448</v>
      </c>
      <c r="F565" s="255" t="s">
        <v>24</v>
      </c>
      <c r="G565" s="255">
        <v>18</v>
      </c>
      <c r="H565" s="255" t="s">
        <v>2449</v>
      </c>
      <c r="I565" s="255" t="s">
        <v>2450</v>
      </c>
      <c r="J565" s="255">
        <v>17807833418</v>
      </c>
      <c r="K565" s="255" t="s">
        <v>27</v>
      </c>
      <c r="L565" s="260"/>
      <c r="M565" s="255"/>
      <c r="N565" s="255" t="s">
        <v>27</v>
      </c>
      <c r="O565" s="260"/>
      <c r="P565" s="255"/>
      <c r="Q565" s="255" t="s">
        <v>30</v>
      </c>
      <c r="R565" s="255"/>
      <c r="S565" s="255"/>
      <c r="T565" s="265" t="str">
        <f t="array" ref="T565">VLOOKUP(D565&amp;E565,IF({1,0},'2021春'!$C$3:$C$4485&amp;'2021春'!$D$3:$D$4485,'2021春'!$H$3:$H$4485),2,0)</f>
        <v>452731200303106318</v>
      </c>
    </row>
    <row r="566" spans="1:20">
      <c r="A566" s="255">
        <v>563</v>
      </c>
      <c r="B566" s="255" t="s">
        <v>2451</v>
      </c>
      <c r="C566" s="255" t="s">
        <v>21</v>
      </c>
      <c r="D566" s="255" t="s">
        <v>225</v>
      </c>
      <c r="E566" s="255" t="s">
        <v>2452</v>
      </c>
      <c r="F566" s="255" t="s">
        <v>143</v>
      </c>
      <c r="G566" s="255">
        <v>15</v>
      </c>
      <c r="H566" s="255" t="s">
        <v>2453</v>
      </c>
      <c r="I566" s="255" t="s">
        <v>2454</v>
      </c>
      <c r="J566" s="255">
        <v>18107882642</v>
      </c>
      <c r="K566" s="255" t="s">
        <v>27</v>
      </c>
      <c r="L566" s="260">
        <v>44399</v>
      </c>
      <c r="M566" s="255" t="s">
        <v>2455</v>
      </c>
      <c r="N566" s="255" t="s">
        <v>30</v>
      </c>
      <c r="O566" s="260"/>
      <c r="P566" s="255"/>
      <c r="Q566" s="255" t="s">
        <v>30</v>
      </c>
      <c r="R566" s="255"/>
      <c r="S566" s="255"/>
      <c r="T566" s="265" t="str">
        <f t="array" ref="T566">VLOOKUP(D566&amp;E566,IF({1,0},'2021春'!$C$3:$C$4485&amp;'2021春'!$D$3:$D$4485,'2021春'!$H$3:$H$4485),2,0)</f>
        <v>452731200510050329</v>
      </c>
    </row>
    <row r="567" spans="1:20">
      <c r="A567" s="255">
        <v>564</v>
      </c>
      <c r="B567" s="255" t="s">
        <v>2456</v>
      </c>
      <c r="C567" s="255" t="s">
        <v>21</v>
      </c>
      <c r="D567" s="255" t="s">
        <v>225</v>
      </c>
      <c r="E567" s="255" t="s">
        <v>2457</v>
      </c>
      <c r="F567" s="255" t="s">
        <v>24</v>
      </c>
      <c r="G567" s="255">
        <v>18</v>
      </c>
      <c r="H567" s="255" t="s">
        <v>2458</v>
      </c>
      <c r="I567" s="255" t="s">
        <v>2459</v>
      </c>
      <c r="J567" s="255">
        <v>18378898418</v>
      </c>
      <c r="K567" s="255" t="s">
        <v>27</v>
      </c>
      <c r="L567" s="260"/>
      <c r="M567" s="255"/>
      <c r="N567" s="255" t="s">
        <v>27</v>
      </c>
      <c r="O567" s="260"/>
      <c r="P567" s="255"/>
      <c r="Q567" s="255" t="s">
        <v>30</v>
      </c>
      <c r="R567" s="255"/>
      <c r="S567" s="255"/>
      <c r="T567" s="265" t="str">
        <f t="array" ref="T567">VLOOKUP(D567&amp;E567,IF({1,0},'2021春'!$C$3:$C$4485&amp;'2021春'!$D$3:$D$4485,'2021春'!$H$3:$H$4485),2,0)</f>
        <v>452731200303284819</v>
      </c>
    </row>
    <row r="568" spans="1:20">
      <c r="A568" s="255">
        <v>565</v>
      </c>
      <c r="B568" s="255" t="s">
        <v>2460</v>
      </c>
      <c r="C568" s="255" t="s">
        <v>21</v>
      </c>
      <c r="D568" s="255" t="s">
        <v>225</v>
      </c>
      <c r="E568" s="255" t="s">
        <v>2461</v>
      </c>
      <c r="F568" s="255" t="s">
        <v>24</v>
      </c>
      <c r="G568" s="255">
        <v>18</v>
      </c>
      <c r="H568" s="255" t="s">
        <v>2064</v>
      </c>
      <c r="I568" s="255" t="s">
        <v>2462</v>
      </c>
      <c r="J568" s="255">
        <v>15977887315</v>
      </c>
      <c r="K568" s="255" t="s">
        <v>27</v>
      </c>
      <c r="L568" s="260"/>
      <c r="M568" s="255"/>
      <c r="N568" s="255" t="s">
        <v>27</v>
      </c>
      <c r="O568" s="260"/>
      <c r="P568" s="255"/>
      <c r="Q568" s="255" t="s">
        <v>30</v>
      </c>
      <c r="R568" s="255"/>
      <c r="S568" s="255"/>
      <c r="T568" s="265" t="str">
        <f t="array" ref="T568">VLOOKUP(D568&amp;E568,IF({1,0},'2021春'!$C$3:$C$4485&amp;'2021春'!$D$3:$D$4485,'2021春'!$H$3:$H$4485),2,0)</f>
        <v>452731200305180618</v>
      </c>
    </row>
    <row r="569" spans="1:20">
      <c r="A569" s="255">
        <v>566</v>
      </c>
      <c r="B569" s="255" t="s">
        <v>2463</v>
      </c>
      <c r="C569" s="255" t="s">
        <v>21</v>
      </c>
      <c r="D569" s="255" t="s">
        <v>225</v>
      </c>
      <c r="E569" s="255" t="s">
        <v>2464</v>
      </c>
      <c r="F569" s="255" t="s">
        <v>24</v>
      </c>
      <c r="G569" s="255">
        <v>18</v>
      </c>
      <c r="H569" s="255" t="s">
        <v>2465</v>
      </c>
      <c r="I569" s="255" t="s">
        <v>708</v>
      </c>
      <c r="J569" s="255">
        <v>17396717136</v>
      </c>
      <c r="K569" s="255" t="s">
        <v>27</v>
      </c>
      <c r="L569" s="260"/>
      <c r="M569" s="255"/>
      <c r="N569" s="255" t="s">
        <v>27</v>
      </c>
      <c r="O569" s="260"/>
      <c r="P569" s="255"/>
      <c r="Q569" s="255" t="s">
        <v>30</v>
      </c>
      <c r="R569" s="255"/>
      <c r="S569" s="255"/>
      <c r="T569" s="265" t="str">
        <f t="array" ref="T569">VLOOKUP(D569&amp;E569,IF({1,0},'2021春'!$C$3:$C$4485&amp;'2021春'!$D$3:$D$4485,'2021春'!$H$3:$H$4485),2,0)</f>
        <v>452731200301045419</v>
      </c>
    </row>
    <row r="570" spans="1:20">
      <c r="A570" s="255">
        <v>567</v>
      </c>
      <c r="B570" s="255" t="e">
        <v>#N/A</v>
      </c>
      <c r="C570" s="255" t="s">
        <v>21</v>
      </c>
      <c r="D570" s="255" t="s">
        <v>225</v>
      </c>
      <c r="E570" s="255" t="s">
        <v>2466</v>
      </c>
      <c r="F570" s="255" t="s">
        <v>24</v>
      </c>
      <c r="G570" s="255">
        <v>17</v>
      </c>
      <c r="H570" s="255" t="s">
        <v>2467</v>
      </c>
      <c r="I570" s="255" t="s">
        <v>2468</v>
      </c>
      <c r="J570" s="255">
        <v>13788283633</v>
      </c>
      <c r="K570" s="255" t="s">
        <v>27</v>
      </c>
      <c r="L570" s="260">
        <v>44402</v>
      </c>
      <c r="M570" s="255" t="s">
        <v>54</v>
      </c>
      <c r="N570" s="255"/>
      <c r="O570" s="260"/>
      <c r="P570" s="255"/>
      <c r="Q570" s="255" t="s">
        <v>30</v>
      </c>
      <c r="R570" s="255"/>
      <c r="S570" s="255"/>
      <c r="T570" s="265" t="e">
        <f t="array" ref="T570">VLOOKUP(D570&amp;E570,IF({1,0},'2021春'!$C$3:$C$4485&amp;'2021春'!$D$3:$D$4485,'2021春'!$H$3:$H$4485),2,0)</f>
        <v>#N/A</v>
      </c>
    </row>
    <row r="571" spans="1:20">
      <c r="A571" s="255">
        <v>568</v>
      </c>
      <c r="B571" s="255" t="s">
        <v>2469</v>
      </c>
      <c r="C571" s="255" t="s">
        <v>21</v>
      </c>
      <c r="D571" s="255" t="s">
        <v>230</v>
      </c>
      <c r="E571" s="255" t="s">
        <v>2470</v>
      </c>
      <c r="F571" s="255" t="s">
        <v>143</v>
      </c>
      <c r="G571" s="255">
        <v>18</v>
      </c>
      <c r="H571" s="255" t="s">
        <v>2417</v>
      </c>
      <c r="I571" s="255" t="s">
        <v>2471</v>
      </c>
      <c r="J571" s="255" t="s">
        <v>2472</v>
      </c>
      <c r="K571" s="255" t="s">
        <v>27</v>
      </c>
      <c r="L571" s="260"/>
      <c r="M571" s="255"/>
      <c r="N571" s="255" t="s">
        <v>27</v>
      </c>
      <c r="O571" s="260"/>
      <c r="P571" s="255"/>
      <c r="Q571" s="255" t="s">
        <v>30</v>
      </c>
      <c r="R571" s="255"/>
      <c r="S571" s="255"/>
      <c r="T571" s="265" t="str">
        <f t="array" ref="T571">VLOOKUP(D571&amp;E571,IF({1,0},'2021春'!$C$3:$C$4485&amp;'2021春'!$D$3:$D$4485,'2021春'!$H$3:$H$4485),2,0)</f>
        <v>452731200308113920</v>
      </c>
    </row>
    <row r="572" spans="1:20">
      <c r="A572" s="255">
        <v>569</v>
      </c>
      <c r="B572" s="255" t="s">
        <v>2473</v>
      </c>
      <c r="C572" s="255" t="s">
        <v>21</v>
      </c>
      <c r="D572" s="255" t="s">
        <v>230</v>
      </c>
      <c r="E572" s="255" t="s">
        <v>2474</v>
      </c>
      <c r="F572" s="255" t="s">
        <v>143</v>
      </c>
      <c r="G572" s="255">
        <v>18</v>
      </c>
      <c r="H572" s="255" t="s">
        <v>228</v>
      </c>
      <c r="I572" s="255" t="s">
        <v>2475</v>
      </c>
      <c r="J572" s="255" t="s">
        <v>2476</v>
      </c>
      <c r="K572" s="255" t="s">
        <v>27</v>
      </c>
      <c r="L572" s="260"/>
      <c r="M572" s="255"/>
      <c r="N572" s="255" t="s">
        <v>30</v>
      </c>
      <c r="O572" s="260"/>
      <c r="P572" s="255"/>
      <c r="Q572" s="255" t="s">
        <v>30</v>
      </c>
      <c r="R572" s="255"/>
      <c r="S572" s="255"/>
      <c r="T572" s="265" t="str">
        <f t="array" ref="T572">VLOOKUP(D572&amp;E572,IF({1,0},'2021春'!$C$3:$C$4485&amp;'2021春'!$D$3:$D$4485,'2021春'!$H$3:$H$4485),2,0)</f>
        <v>452731200209215147</v>
      </c>
    </row>
    <row r="573" spans="1:20">
      <c r="A573" s="255">
        <v>570</v>
      </c>
      <c r="B573" s="255" t="s">
        <v>2477</v>
      </c>
      <c r="C573" s="255" t="s">
        <v>21</v>
      </c>
      <c r="D573" s="255" t="s">
        <v>230</v>
      </c>
      <c r="E573" s="255" t="s">
        <v>2478</v>
      </c>
      <c r="F573" s="255" t="s">
        <v>143</v>
      </c>
      <c r="G573" s="255">
        <v>17</v>
      </c>
      <c r="H573" s="255" t="s">
        <v>2479</v>
      </c>
      <c r="I573" s="255" t="s">
        <v>2480</v>
      </c>
      <c r="J573" s="255" t="s">
        <v>2481</v>
      </c>
      <c r="K573" s="255" t="s">
        <v>27</v>
      </c>
      <c r="L573" s="260"/>
      <c r="M573" s="255"/>
      <c r="N573" s="255" t="s">
        <v>30</v>
      </c>
      <c r="O573" s="260"/>
      <c r="P573" s="255"/>
      <c r="Q573" s="255" t="s">
        <v>30</v>
      </c>
      <c r="R573" s="255"/>
      <c r="S573" s="255"/>
      <c r="T573" s="265" t="str">
        <f t="array" ref="T573">VLOOKUP(D573&amp;E573,IF({1,0},'2021春'!$C$3:$C$4485&amp;'2021春'!$D$3:$D$4485,'2021春'!$H$3:$H$4485),2,0)</f>
        <v>452731200308313623</v>
      </c>
    </row>
    <row r="574" spans="1:20">
      <c r="A574" s="255">
        <v>571</v>
      </c>
      <c r="B574" s="255" t="s">
        <v>2482</v>
      </c>
      <c r="C574" s="255" t="s">
        <v>21</v>
      </c>
      <c r="D574" s="255" t="s">
        <v>230</v>
      </c>
      <c r="E574" s="255" t="s">
        <v>2483</v>
      </c>
      <c r="F574" s="255" t="s">
        <v>24</v>
      </c>
      <c r="G574" s="255">
        <v>16</v>
      </c>
      <c r="H574" s="255" t="s">
        <v>2484</v>
      </c>
      <c r="I574" s="255" t="s">
        <v>2485</v>
      </c>
      <c r="J574" s="255" t="s">
        <v>2486</v>
      </c>
      <c r="K574" s="255" t="s">
        <v>27</v>
      </c>
      <c r="L574" s="260"/>
      <c r="M574" s="255"/>
      <c r="N574" s="255" t="s">
        <v>30</v>
      </c>
      <c r="O574" s="260"/>
      <c r="P574" s="255"/>
      <c r="Q574" s="255" t="s">
        <v>30</v>
      </c>
      <c r="R574" s="255"/>
      <c r="S574" s="255"/>
      <c r="T574" s="265" t="str">
        <f t="array" ref="T574">VLOOKUP(D574&amp;E574,IF({1,0},'2021春'!$C$3:$C$4485&amp;'2021春'!$D$3:$D$4485,'2021春'!$H$3:$H$4485),2,0)</f>
        <v>451229200412080014</v>
      </c>
    </row>
    <row r="575" spans="1:20">
      <c r="A575" s="255">
        <v>572</v>
      </c>
      <c r="B575" s="255" t="s">
        <v>2487</v>
      </c>
      <c r="C575" s="255" t="s">
        <v>21</v>
      </c>
      <c r="D575" s="255" t="s">
        <v>230</v>
      </c>
      <c r="E575" s="255" t="s">
        <v>2488</v>
      </c>
      <c r="F575" s="255" t="s">
        <v>24</v>
      </c>
      <c r="G575" s="255">
        <v>18</v>
      </c>
      <c r="H575" s="255" t="s">
        <v>2489</v>
      </c>
      <c r="I575" s="255" t="s">
        <v>2490</v>
      </c>
      <c r="J575" s="255">
        <v>13481869458</v>
      </c>
      <c r="K575" s="255" t="s">
        <v>27</v>
      </c>
      <c r="L575" s="260"/>
      <c r="M575" s="255"/>
      <c r="N575" s="255" t="s">
        <v>27</v>
      </c>
      <c r="O575" s="260"/>
      <c r="P575" s="255"/>
      <c r="Q575" s="255" t="s">
        <v>30</v>
      </c>
      <c r="R575" s="255"/>
      <c r="S575" s="255"/>
      <c r="T575" s="265" t="str">
        <f t="array" ref="T575">VLOOKUP(D575&amp;E575,IF({1,0},'2021春'!$C$3:$C$4485&amp;'2021春'!$D$3:$D$4485,'2021春'!$H$3:$H$4485),2,0)</f>
        <v>452731200209225716</v>
      </c>
    </row>
    <row r="576" spans="1:20">
      <c r="A576" s="255">
        <v>573</v>
      </c>
      <c r="B576" s="255" t="s">
        <v>2491</v>
      </c>
      <c r="C576" s="255" t="s">
        <v>21</v>
      </c>
      <c r="D576" s="255" t="s">
        <v>230</v>
      </c>
      <c r="E576" s="255" t="s">
        <v>2492</v>
      </c>
      <c r="F576" s="255" t="s">
        <v>24</v>
      </c>
      <c r="G576" s="255">
        <v>19</v>
      </c>
      <c r="H576" s="255" t="s">
        <v>2493</v>
      </c>
      <c r="I576" s="255" t="s">
        <v>2494</v>
      </c>
      <c r="J576" s="255">
        <v>18070861031</v>
      </c>
      <c r="K576" s="255" t="s">
        <v>27</v>
      </c>
      <c r="L576" s="260"/>
      <c r="M576" s="255"/>
      <c r="N576" s="255" t="s">
        <v>30</v>
      </c>
      <c r="O576" s="260"/>
      <c r="P576" s="255"/>
      <c r="Q576" s="255" t="s">
        <v>30</v>
      </c>
      <c r="R576" s="255"/>
      <c r="S576" s="255"/>
      <c r="T576" s="265" t="str">
        <f t="array" ref="T576">VLOOKUP(D576&amp;E576,IF({1,0},'2021春'!$C$3:$C$4485&amp;'2021春'!$D$3:$D$4485,'2021春'!$H$3:$H$4485),2,0)</f>
        <v>452731200110151817</v>
      </c>
    </row>
    <row r="577" spans="1:20">
      <c r="A577" s="255">
        <v>574</v>
      </c>
      <c r="B577" s="255" t="s">
        <v>2495</v>
      </c>
      <c r="C577" s="255" t="s">
        <v>21</v>
      </c>
      <c r="D577" s="255" t="s">
        <v>230</v>
      </c>
      <c r="E577" s="255" t="s">
        <v>2496</v>
      </c>
      <c r="F577" s="255" t="s">
        <v>143</v>
      </c>
      <c r="G577" s="255">
        <v>19</v>
      </c>
      <c r="H577" s="255" t="s">
        <v>852</v>
      </c>
      <c r="I577" s="255" t="s">
        <v>2497</v>
      </c>
      <c r="J577" s="255">
        <v>18176139253</v>
      </c>
      <c r="K577" s="255" t="s">
        <v>27</v>
      </c>
      <c r="L577" s="260"/>
      <c r="M577" s="255"/>
      <c r="N577" s="255" t="s">
        <v>30</v>
      </c>
      <c r="O577" s="260"/>
      <c r="P577" s="255"/>
      <c r="Q577" s="255" t="s">
        <v>30</v>
      </c>
      <c r="R577" s="255"/>
      <c r="S577" s="255"/>
      <c r="T577" s="265" t="str">
        <f t="array" ref="T577">VLOOKUP(D577&amp;E577,IF({1,0},'2021春'!$C$3:$C$4485&amp;'2021春'!$D$3:$D$4485,'2021春'!$H$3:$H$4485),2,0)</f>
        <v>451229200110183624</v>
      </c>
    </row>
    <row r="578" spans="1:20">
      <c r="A578" s="255">
        <v>575</v>
      </c>
      <c r="B578" s="255" t="s">
        <v>2498</v>
      </c>
      <c r="C578" s="255" t="s">
        <v>21</v>
      </c>
      <c r="D578" s="255" t="s">
        <v>230</v>
      </c>
      <c r="E578" s="255" t="s">
        <v>2499</v>
      </c>
      <c r="F578" s="255" t="s">
        <v>143</v>
      </c>
      <c r="G578" s="255">
        <v>20</v>
      </c>
      <c r="H578" s="255" t="s">
        <v>2500</v>
      </c>
      <c r="I578" s="255" t="s">
        <v>2501</v>
      </c>
      <c r="J578" s="255">
        <v>18777846419</v>
      </c>
      <c r="K578" s="255" t="s">
        <v>27</v>
      </c>
      <c r="L578" s="260"/>
      <c r="M578" s="255"/>
      <c r="N578" s="255" t="s">
        <v>27</v>
      </c>
      <c r="O578" s="260"/>
      <c r="P578" s="255"/>
      <c r="Q578" s="255" t="s">
        <v>30</v>
      </c>
      <c r="R578" s="255"/>
      <c r="S578" s="255"/>
      <c r="T578" s="265" t="str">
        <f t="array" ref="T578">VLOOKUP(D578&amp;E578,IF({1,0},'2021春'!$C$3:$C$4485&amp;'2021春'!$D$3:$D$4485,'2021春'!$H$3:$H$4485),2,0)</f>
        <v>45122920010406272X</v>
      </c>
    </row>
    <row r="579" spans="1:20">
      <c r="A579" s="255">
        <v>576</v>
      </c>
      <c r="B579" s="255" t="s">
        <v>2502</v>
      </c>
      <c r="C579" s="255" t="s">
        <v>21</v>
      </c>
      <c r="D579" s="255" t="s">
        <v>230</v>
      </c>
      <c r="E579" s="255" t="s">
        <v>2503</v>
      </c>
      <c r="F579" s="255" t="s">
        <v>143</v>
      </c>
      <c r="G579" s="255">
        <v>19</v>
      </c>
      <c r="H579" s="255" t="s">
        <v>2504</v>
      </c>
      <c r="I579" s="255" t="s">
        <v>2505</v>
      </c>
      <c r="J579" s="255">
        <v>13416656406</v>
      </c>
      <c r="K579" s="255" t="s">
        <v>27</v>
      </c>
      <c r="L579" s="260"/>
      <c r="M579" s="255"/>
      <c r="N579" s="255" t="s">
        <v>27</v>
      </c>
      <c r="O579" s="260"/>
      <c r="P579" s="255"/>
      <c r="Q579" s="255" t="s">
        <v>30</v>
      </c>
      <c r="R579" s="255"/>
      <c r="S579" s="255"/>
      <c r="T579" s="265" t="str">
        <f t="array" ref="T579">VLOOKUP(D579&amp;E579,IF({1,0},'2021春'!$C$3:$C$4485&amp;'2021春'!$D$3:$D$4485,'2021春'!$H$3:$H$4485),2,0)</f>
        <v>451229200111222429</v>
      </c>
    </row>
    <row r="580" spans="1:20">
      <c r="A580" s="255">
        <v>577</v>
      </c>
      <c r="B580" s="255" t="s">
        <v>2506</v>
      </c>
      <c r="C580" s="255" t="s">
        <v>21</v>
      </c>
      <c r="D580" s="255" t="s">
        <v>230</v>
      </c>
      <c r="E580" s="255" t="s">
        <v>2507</v>
      </c>
      <c r="F580" s="255" t="s">
        <v>143</v>
      </c>
      <c r="G580" s="255">
        <v>16</v>
      </c>
      <c r="H580" s="255" t="s">
        <v>2508</v>
      </c>
      <c r="I580" s="255" t="s">
        <v>2509</v>
      </c>
      <c r="J580" s="255">
        <v>13437589944</v>
      </c>
      <c r="K580" s="255" t="s">
        <v>27</v>
      </c>
      <c r="L580" s="260"/>
      <c r="M580" s="255"/>
      <c r="N580" s="255" t="s">
        <v>30</v>
      </c>
      <c r="O580" s="260"/>
      <c r="P580" s="255"/>
      <c r="Q580" s="255" t="s">
        <v>30</v>
      </c>
      <c r="R580" s="255"/>
      <c r="S580" s="255"/>
      <c r="T580" s="265" t="str">
        <f t="array" ref="T580">VLOOKUP(D580&amp;E580,IF({1,0},'2021春'!$C$3:$C$4485&amp;'2021春'!$D$3:$D$4485,'2021春'!$H$3:$H$4485),2,0)</f>
        <v>452624200508093320</v>
      </c>
    </row>
    <row r="581" spans="1:20">
      <c r="A581" s="255">
        <v>578</v>
      </c>
      <c r="B581" s="255" t="s">
        <v>2510</v>
      </c>
      <c r="C581" s="255" t="s">
        <v>21</v>
      </c>
      <c r="D581" s="255" t="s">
        <v>230</v>
      </c>
      <c r="E581" s="255" t="s">
        <v>2511</v>
      </c>
      <c r="F581" s="255" t="s">
        <v>143</v>
      </c>
      <c r="G581" s="255">
        <v>18</v>
      </c>
      <c r="H581" s="255" t="s">
        <v>2512</v>
      </c>
      <c r="I581" s="255" t="s">
        <v>2513</v>
      </c>
      <c r="J581" s="255" t="s">
        <v>2514</v>
      </c>
      <c r="K581" s="255" t="s">
        <v>27</v>
      </c>
      <c r="L581" s="260"/>
      <c r="M581" s="255"/>
      <c r="N581" s="255" t="s">
        <v>27</v>
      </c>
      <c r="O581" s="260"/>
      <c r="P581" s="255"/>
      <c r="Q581" s="255" t="s">
        <v>30</v>
      </c>
      <c r="R581" s="255"/>
      <c r="S581" s="255"/>
      <c r="T581" s="265" t="str">
        <f t="array" ref="T581">VLOOKUP(D581&amp;E581,IF({1,0},'2021春'!$C$3:$C$4485&amp;'2021春'!$D$3:$D$4485,'2021春'!$H$3:$H$4485),2,0)</f>
        <v>451229200302055723</v>
      </c>
    </row>
    <row r="582" spans="1:20">
      <c r="A582" s="255">
        <v>579</v>
      </c>
      <c r="B582" s="255" t="s">
        <v>2515</v>
      </c>
      <c r="C582" s="255" t="s">
        <v>21</v>
      </c>
      <c r="D582" s="255" t="s">
        <v>230</v>
      </c>
      <c r="E582" s="255" t="s">
        <v>2516</v>
      </c>
      <c r="F582" s="255" t="s">
        <v>24</v>
      </c>
      <c r="G582" s="255">
        <v>19</v>
      </c>
      <c r="H582" s="255" t="s">
        <v>2517</v>
      </c>
      <c r="I582" s="255" t="s">
        <v>2518</v>
      </c>
      <c r="J582" s="255">
        <v>15976318465</v>
      </c>
      <c r="K582" s="255" t="s">
        <v>27</v>
      </c>
      <c r="L582" s="260"/>
      <c r="M582" s="255"/>
      <c r="N582" s="255" t="s">
        <v>30</v>
      </c>
      <c r="O582" s="260"/>
      <c r="P582" s="255"/>
      <c r="Q582" s="255" t="s">
        <v>30</v>
      </c>
      <c r="R582" s="255"/>
      <c r="S582" s="255"/>
      <c r="T582" s="265" t="str">
        <f t="array" ref="T582">VLOOKUP(D582&amp;E582,IF({1,0},'2021春'!$C$3:$C$4485&amp;'2021春'!$D$3:$D$4485,'2021春'!$H$3:$H$4485),2,0)</f>
        <v>452731200203203313</v>
      </c>
    </row>
    <row r="583" spans="1:20">
      <c r="A583" s="255">
        <v>580</v>
      </c>
      <c r="B583" s="255" t="s">
        <v>2519</v>
      </c>
      <c r="C583" s="255" t="s">
        <v>21</v>
      </c>
      <c r="D583" s="255" t="s">
        <v>230</v>
      </c>
      <c r="E583" s="255" t="s">
        <v>2520</v>
      </c>
      <c r="F583" s="255" t="s">
        <v>24</v>
      </c>
      <c r="G583" s="255">
        <v>19</v>
      </c>
      <c r="H583" s="255" t="s">
        <v>2521</v>
      </c>
      <c r="I583" s="255" t="s">
        <v>2522</v>
      </c>
      <c r="J583" s="255">
        <v>15878489083</v>
      </c>
      <c r="K583" s="255" t="s">
        <v>27</v>
      </c>
      <c r="L583" s="260"/>
      <c r="M583" s="255"/>
      <c r="N583" s="255" t="s">
        <v>30</v>
      </c>
      <c r="O583" s="260"/>
      <c r="P583" s="255"/>
      <c r="Q583" s="255" t="s">
        <v>30</v>
      </c>
      <c r="R583" s="255"/>
      <c r="S583" s="255"/>
      <c r="T583" s="265" t="str">
        <f t="array" ref="T583">VLOOKUP(D583&amp;E583,IF({1,0},'2021春'!$C$3:$C$4485&amp;'2021春'!$D$3:$D$4485,'2021春'!$H$3:$H$4485),2,0)</f>
        <v>452731200202031839</v>
      </c>
    </row>
    <row r="584" spans="1:20">
      <c r="A584" s="255">
        <v>581</v>
      </c>
      <c r="B584" s="255" t="s">
        <v>2523</v>
      </c>
      <c r="C584" s="255" t="s">
        <v>21</v>
      </c>
      <c r="D584" s="255" t="s">
        <v>230</v>
      </c>
      <c r="E584" s="255" t="s">
        <v>2524</v>
      </c>
      <c r="F584" s="255" t="s">
        <v>24</v>
      </c>
      <c r="G584" s="255">
        <v>20</v>
      </c>
      <c r="H584" s="255" t="s">
        <v>2525</v>
      </c>
      <c r="I584" s="255" t="s">
        <v>2526</v>
      </c>
      <c r="J584" s="255">
        <v>15807782430</v>
      </c>
      <c r="K584" s="255" t="s">
        <v>27</v>
      </c>
      <c r="L584" s="260"/>
      <c r="M584" s="255"/>
      <c r="N584" s="255" t="s">
        <v>30</v>
      </c>
      <c r="O584" s="260"/>
      <c r="P584" s="255"/>
      <c r="Q584" s="255" t="s">
        <v>30</v>
      </c>
      <c r="R584" s="255"/>
      <c r="S584" s="255"/>
      <c r="T584" s="265" t="str">
        <f t="array" ref="T584">VLOOKUP(D584&amp;E584,IF({1,0},'2021春'!$C$3:$C$4485&amp;'2021春'!$D$3:$D$4485,'2021春'!$H$3:$H$4485),2,0)</f>
        <v>452731200104030613</v>
      </c>
    </row>
    <row r="585" spans="1:20">
      <c r="A585" s="255">
        <v>582</v>
      </c>
      <c r="B585" s="255" t="s">
        <v>2527</v>
      </c>
      <c r="C585" s="255" t="s">
        <v>21</v>
      </c>
      <c r="D585" s="255" t="s">
        <v>230</v>
      </c>
      <c r="E585" s="255" t="s">
        <v>2528</v>
      </c>
      <c r="F585" s="255" t="s">
        <v>143</v>
      </c>
      <c r="G585" s="255">
        <v>18</v>
      </c>
      <c r="H585" s="255" t="s">
        <v>2529</v>
      </c>
      <c r="I585" s="255" t="s">
        <v>2530</v>
      </c>
      <c r="J585" s="255">
        <v>14736274423</v>
      </c>
      <c r="K585" s="255" t="s">
        <v>27</v>
      </c>
      <c r="L585" s="260"/>
      <c r="M585" s="255"/>
      <c r="N585" s="255" t="s">
        <v>27</v>
      </c>
      <c r="O585" s="260"/>
      <c r="P585" s="255"/>
      <c r="Q585" s="255" t="s">
        <v>30</v>
      </c>
      <c r="R585" s="255"/>
      <c r="S585" s="255"/>
      <c r="T585" s="265" t="str">
        <f t="array" ref="T585">VLOOKUP(D585&amp;E585,IF({1,0},'2021春'!$C$3:$C$4485&amp;'2021春'!$D$3:$D$4485,'2021春'!$H$3:$H$4485),2,0)</f>
        <v>45273120021025512X</v>
      </c>
    </row>
    <row r="586" spans="1:20">
      <c r="A586" s="255">
        <v>583</v>
      </c>
      <c r="B586" s="255" t="s">
        <v>2531</v>
      </c>
      <c r="C586" s="255" t="s">
        <v>21</v>
      </c>
      <c r="D586" s="255" t="s">
        <v>230</v>
      </c>
      <c r="E586" s="255" t="s">
        <v>2532</v>
      </c>
      <c r="F586" s="255" t="s">
        <v>143</v>
      </c>
      <c r="G586" s="255">
        <v>19</v>
      </c>
      <c r="H586" s="255" t="s">
        <v>2533</v>
      </c>
      <c r="I586" s="255" t="s">
        <v>2534</v>
      </c>
      <c r="J586" s="255">
        <v>13407754725</v>
      </c>
      <c r="K586" s="255" t="s">
        <v>27</v>
      </c>
      <c r="L586" s="260"/>
      <c r="M586" s="255"/>
      <c r="N586" s="255" t="s">
        <v>27</v>
      </c>
      <c r="O586" s="260"/>
      <c r="P586" s="255"/>
      <c r="Q586" s="255" t="s">
        <v>30</v>
      </c>
      <c r="R586" s="255"/>
      <c r="S586" s="255"/>
      <c r="T586" s="265" t="str">
        <f t="array" ref="T586">VLOOKUP(D586&amp;E586,IF({1,0},'2021春'!$C$3:$C$4485&amp;'2021春'!$D$3:$D$4485,'2021春'!$H$3:$H$4485),2,0)</f>
        <v>451229200203172764</v>
      </c>
    </row>
    <row r="587" spans="1:20">
      <c r="A587" s="255">
        <v>584</v>
      </c>
      <c r="B587" s="255" t="s">
        <v>2535</v>
      </c>
      <c r="C587" s="255" t="s">
        <v>21</v>
      </c>
      <c r="D587" s="255" t="s">
        <v>230</v>
      </c>
      <c r="E587" s="255" t="s">
        <v>2536</v>
      </c>
      <c r="F587" s="255" t="s">
        <v>143</v>
      </c>
      <c r="G587" s="255">
        <v>22</v>
      </c>
      <c r="H587" s="255" t="s">
        <v>2537</v>
      </c>
      <c r="I587" s="255" t="s">
        <v>2538</v>
      </c>
      <c r="J587" s="255" t="s">
        <v>2539</v>
      </c>
      <c r="K587" s="255" t="s">
        <v>27</v>
      </c>
      <c r="L587" s="260"/>
      <c r="M587" s="255"/>
      <c r="N587" s="255" t="s">
        <v>27</v>
      </c>
      <c r="O587" s="260"/>
      <c r="P587" s="255"/>
      <c r="Q587" s="255" t="s">
        <v>30</v>
      </c>
      <c r="R587" s="255"/>
      <c r="S587" s="255"/>
      <c r="T587" s="265" t="str">
        <f t="array" ref="T587">VLOOKUP(D587&amp;E587,IF({1,0},'2021春'!$C$3:$C$4485&amp;'2021春'!$D$3:$D$4485,'2021春'!$H$3:$H$4485),2,0)</f>
        <v>451229199812055429</v>
      </c>
    </row>
    <row r="588" spans="1:20">
      <c r="A588" s="255">
        <v>585</v>
      </c>
      <c r="B588" s="255" t="s">
        <v>2540</v>
      </c>
      <c r="C588" s="255" t="s">
        <v>21</v>
      </c>
      <c r="D588" s="255" t="s">
        <v>230</v>
      </c>
      <c r="E588" s="255" t="s">
        <v>2541</v>
      </c>
      <c r="F588" s="255" t="s">
        <v>143</v>
      </c>
      <c r="G588" s="255">
        <v>20</v>
      </c>
      <c r="H588" s="255" t="s">
        <v>924</v>
      </c>
      <c r="I588" s="255" t="s">
        <v>2542</v>
      </c>
      <c r="J588" s="255">
        <v>18977883555</v>
      </c>
      <c r="K588" s="255" t="s">
        <v>27</v>
      </c>
      <c r="L588" s="260"/>
      <c r="M588" s="255"/>
      <c r="N588" s="255" t="s">
        <v>30</v>
      </c>
      <c r="O588" s="260"/>
      <c r="P588" s="255"/>
      <c r="Q588" s="255" t="s">
        <v>30</v>
      </c>
      <c r="R588" s="255"/>
      <c r="S588" s="255"/>
      <c r="T588" s="265" t="str">
        <f t="array" ref="T588">VLOOKUP(D588&amp;E588,IF({1,0},'2021春'!$C$3:$C$4485&amp;'2021春'!$D$3:$D$4485,'2021春'!$H$3:$H$4485),2,0)</f>
        <v>451229200105082423</v>
      </c>
    </row>
    <row r="589" spans="1:20">
      <c r="A589" s="255">
        <v>586</v>
      </c>
      <c r="B589" s="255" t="s">
        <v>2543</v>
      </c>
      <c r="C589" s="255" t="s">
        <v>21</v>
      </c>
      <c r="D589" s="255" t="s">
        <v>230</v>
      </c>
      <c r="E589" s="255" t="s">
        <v>2544</v>
      </c>
      <c r="F589" s="255" t="s">
        <v>143</v>
      </c>
      <c r="G589" s="255">
        <v>17</v>
      </c>
      <c r="H589" s="255" t="s">
        <v>2370</v>
      </c>
      <c r="I589" s="255" t="s">
        <v>2545</v>
      </c>
      <c r="J589" s="255" t="s">
        <v>2546</v>
      </c>
      <c r="K589" s="255" t="s">
        <v>30</v>
      </c>
      <c r="L589" s="260"/>
      <c r="M589" s="255"/>
      <c r="N589" s="255" t="s">
        <v>30</v>
      </c>
      <c r="O589" s="260"/>
      <c r="P589" s="255"/>
      <c r="Q589" s="255" t="s">
        <v>30</v>
      </c>
      <c r="R589" s="255"/>
      <c r="S589" s="255" t="s">
        <v>2547</v>
      </c>
      <c r="T589" s="265" t="str">
        <f t="array" ref="T589">VLOOKUP(D589&amp;E589,IF({1,0},'2021春'!$C$3:$C$4485&amp;'2021春'!$D$3:$D$4485,'2021春'!$H$3:$H$4485),2,0)</f>
        <v>452731200309224227</v>
      </c>
    </row>
    <row r="590" spans="1:20">
      <c r="A590" s="255">
        <v>587</v>
      </c>
      <c r="B590" s="255" t="s">
        <v>2548</v>
      </c>
      <c r="C590" s="255" t="s">
        <v>21</v>
      </c>
      <c r="D590" s="255" t="s">
        <v>230</v>
      </c>
      <c r="E590" s="255" t="s">
        <v>2549</v>
      </c>
      <c r="F590" s="255" t="s">
        <v>143</v>
      </c>
      <c r="G590" s="255">
        <v>19</v>
      </c>
      <c r="H590" s="255" t="s">
        <v>2313</v>
      </c>
      <c r="I590" s="255" t="s">
        <v>2550</v>
      </c>
      <c r="J590" s="255">
        <v>13517584934</v>
      </c>
      <c r="K590" s="255" t="s">
        <v>27</v>
      </c>
      <c r="L590" s="260"/>
      <c r="M590" s="255"/>
      <c r="N590" s="255" t="s">
        <v>27</v>
      </c>
      <c r="O590" s="260"/>
      <c r="P590" s="255"/>
      <c r="Q590" s="255" t="s">
        <v>30</v>
      </c>
      <c r="R590" s="255"/>
      <c r="S590" s="255"/>
      <c r="T590" s="265" t="str">
        <f t="array" ref="T590">VLOOKUP(D590&amp;E590,IF({1,0},'2021春'!$C$3:$C$4485&amp;'2021春'!$D$3:$D$4485,'2021春'!$H$3:$H$4485),2,0)</f>
        <v>450124200203162728</v>
      </c>
    </row>
    <row r="591" spans="1:20">
      <c r="A591" s="255">
        <v>588</v>
      </c>
      <c r="B591" s="255" t="s">
        <v>2551</v>
      </c>
      <c r="C591" s="255" t="s">
        <v>21</v>
      </c>
      <c r="D591" s="255" t="s">
        <v>230</v>
      </c>
      <c r="E591" s="255" t="s">
        <v>2552</v>
      </c>
      <c r="F591" s="255" t="s">
        <v>143</v>
      </c>
      <c r="G591" s="255">
        <v>19</v>
      </c>
      <c r="H591" s="255" t="s">
        <v>2553</v>
      </c>
      <c r="I591" s="255" t="s">
        <v>2554</v>
      </c>
      <c r="J591" s="255">
        <v>15977838201</v>
      </c>
      <c r="K591" s="255" t="s">
        <v>27</v>
      </c>
      <c r="L591" s="260"/>
      <c r="M591" s="255"/>
      <c r="N591" s="255" t="s">
        <v>30</v>
      </c>
      <c r="O591" s="260"/>
      <c r="P591" s="255"/>
      <c r="Q591" s="255" t="s">
        <v>30</v>
      </c>
      <c r="R591" s="255"/>
      <c r="S591" s="255"/>
      <c r="T591" s="265" t="str">
        <f t="array" ref="T591">VLOOKUP(D591&amp;E591,IF({1,0},'2021春'!$C$3:$C$4485&amp;'2021春'!$D$3:$D$4485,'2021春'!$H$3:$H$4485),2,0)</f>
        <v>451229200204202726</v>
      </c>
    </row>
    <row r="592" spans="1:20">
      <c r="A592" s="255">
        <v>589</v>
      </c>
      <c r="B592" s="255" t="s">
        <v>2555</v>
      </c>
      <c r="C592" s="255" t="s">
        <v>21</v>
      </c>
      <c r="D592" s="255" t="s">
        <v>230</v>
      </c>
      <c r="E592" s="255" t="s">
        <v>2556</v>
      </c>
      <c r="F592" s="255" t="s">
        <v>24</v>
      </c>
      <c r="G592" s="255">
        <v>18</v>
      </c>
      <c r="H592" s="255" t="s">
        <v>2557</v>
      </c>
      <c r="I592" s="255" t="s">
        <v>2558</v>
      </c>
      <c r="J592" s="255">
        <v>18776811995</v>
      </c>
      <c r="K592" s="255" t="s">
        <v>27</v>
      </c>
      <c r="L592" s="260"/>
      <c r="M592" s="255"/>
      <c r="N592" s="255" t="s">
        <v>30</v>
      </c>
      <c r="O592" s="260"/>
      <c r="P592" s="255"/>
      <c r="Q592" s="255" t="s">
        <v>30</v>
      </c>
      <c r="R592" s="255"/>
      <c r="S592" s="255"/>
      <c r="T592" s="265" t="str">
        <f t="array" ref="T592">VLOOKUP(D592&amp;E592,IF({1,0},'2021春'!$C$3:$C$4485&amp;'2021春'!$D$3:$D$4485,'2021春'!$H$3:$H$4485),2,0)</f>
        <v>451229200209151219</v>
      </c>
    </row>
    <row r="593" spans="1:20">
      <c r="A593" s="255">
        <v>590</v>
      </c>
      <c r="B593" s="255" t="s">
        <v>2559</v>
      </c>
      <c r="C593" s="255" t="s">
        <v>21</v>
      </c>
      <c r="D593" s="255" t="s">
        <v>230</v>
      </c>
      <c r="E593" s="255" t="s">
        <v>2560</v>
      </c>
      <c r="F593" s="255" t="s">
        <v>24</v>
      </c>
      <c r="G593" s="255">
        <v>19</v>
      </c>
      <c r="H593" s="255" t="s">
        <v>2561</v>
      </c>
      <c r="I593" s="255" t="s">
        <v>1532</v>
      </c>
      <c r="J593" s="255">
        <v>15878687152</v>
      </c>
      <c r="K593" s="255" t="s">
        <v>27</v>
      </c>
      <c r="L593" s="260"/>
      <c r="M593" s="255"/>
      <c r="N593" s="255" t="s">
        <v>30</v>
      </c>
      <c r="O593" s="260"/>
      <c r="P593" s="255"/>
      <c r="Q593" s="255" t="s">
        <v>30</v>
      </c>
      <c r="R593" s="255"/>
      <c r="S593" s="255"/>
      <c r="T593" s="265" t="str">
        <f t="array" ref="T593">VLOOKUP(D593&amp;E593,IF({1,0},'2021春'!$C$3:$C$4485&amp;'2021春'!$D$3:$D$4485,'2021春'!$H$3:$H$4485),2,0)</f>
        <v>451229200208051216</v>
      </c>
    </row>
    <row r="594" spans="1:20">
      <c r="A594" s="255">
        <v>591</v>
      </c>
      <c r="B594" s="255" t="s">
        <v>2562</v>
      </c>
      <c r="C594" s="255" t="s">
        <v>21</v>
      </c>
      <c r="D594" s="255" t="s">
        <v>230</v>
      </c>
      <c r="E594" s="255" t="s">
        <v>2563</v>
      </c>
      <c r="F594" s="255" t="s">
        <v>24</v>
      </c>
      <c r="G594" s="255">
        <v>18</v>
      </c>
      <c r="H594" s="255" t="s">
        <v>2564</v>
      </c>
      <c r="I594" s="255" t="s">
        <v>2565</v>
      </c>
      <c r="J594" s="255">
        <v>13457857848</v>
      </c>
      <c r="K594" s="255" t="s">
        <v>27</v>
      </c>
      <c r="L594" s="260"/>
      <c r="M594" s="255"/>
      <c r="N594" s="255" t="s">
        <v>30</v>
      </c>
      <c r="O594" s="260"/>
      <c r="P594" s="255"/>
      <c r="Q594" s="255" t="s">
        <v>30</v>
      </c>
      <c r="R594" s="255"/>
      <c r="S594" s="255"/>
      <c r="T594" s="265" t="str">
        <f t="array" ref="T594">VLOOKUP(D594&amp;E594,IF({1,0},'2021春'!$C$3:$C$4485&amp;'2021春'!$D$3:$D$4485,'2021春'!$H$3:$H$4485),2,0)</f>
        <v>451229200212240319</v>
      </c>
    </row>
    <row r="595" spans="1:20">
      <c r="A595" s="255">
        <v>592</v>
      </c>
      <c r="B595" s="255" t="s">
        <v>2566</v>
      </c>
      <c r="C595" s="255" t="s">
        <v>21</v>
      </c>
      <c r="D595" s="255" t="s">
        <v>230</v>
      </c>
      <c r="E595" s="255" t="s">
        <v>2567</v>
      </c>
      <c r="F595" s="255" t="s">
        <v>143</v>
      </c>
      <c r="G595" s="255">
        <v>20</v>
      </c>
      <c r="H595" s="255" t="s">
        <v>2568</v>
      </c>
      <c r="I595" s="255" t="s">
        <v>2569</v>
      </c>
      <c r="J595" s="255" t="s">
        <v>2570</v>
      </c>
      <c r="K595" s="255" t="s">
        <v>27</v>
      </c>
      <c r="L595" s="260"/>
      <c r="M595" s="255"/>
      <c r="N595" s="255" t="s">
        <v>27</v>
      </c>
      <c r="O595" s="260"/>
      <c r="P595" s="255"/>
      <c r="Q595" s="255" t="s">
        <v>30</v>
      </c>
      <c r="R595" s="255"/>
      <c r="S595" s="255"/>
      <c r="T595" s="265" t="str">
        <f t="array" ref="T595">VLOOKUP(D595&amp;E595,IF({1,0},'2021春'!$C$3:$C$4485&amp;'2021春'!$D$3:$D$4485,'2021春'!$H$3:$H$4485),2,0)</f>
        <v>45122920001019182X</v>
      </c>
    </row>
    <row r="596" spans="1:20">
      <c r="A596" s="255">
        <v>593</v>
      </c>
      <c r="B596" s="255" t="s">
        <v>2571</v>
      </c>
      <c r="C596" s="255" t="s">
        <v>21</v>
      </c>
      <c r="D596" s="255" t="s">
        <v>230</v>
      </c>
      <c r="E596" s="255" t="s">
        <v>2572</v>
      </c>
      <c r="F596" s="255" t="s">
        <v>143</v>
      </c>
      <c r="G596" s="255">
        <v>20</v>
      </c>
      <c r="H596" s="255" t="s">
        <v>2573</v>
      </c>
      <c r="I596" s="255" t="s">
        <v>2574</v>
      </c>
      <c r="J596" s="255" t="s">
        <v>2575</v>
      </c>
      <c r="K596" s="255" t="s">
        <v>27</v>
      </c>
      <c r="L596" s="260"/>
      <c r="M596" s="255"/>
      <c r="N596" s="255" t="s">
        <v>27</v>
      </c>
      <c r="O596" s="260"/>
      <c r="P596" s="255"/>
      <c r="Q596" s="255" t="s">
        <v>30</v>
      </c>
      <c r="R596" s="255"/>
      <c r="S596" s="255"/>
      <c r="T596" s="265" t="str">
        <f t="array" ref="T596">VLOOKUP(D596&amp;E596,IF({1,0},'2021春'!$C$3:$C$4485&amp;'2021春'!$D$3:$D$4485,'2021春'!$H$3:$H$4485),2,0)</f>
        <v>452731200103151886</v>
      </c>
    </row>
    <row r="597" spans="1:20">
      <c r="A597" s="255">
        <v>594</v>
      </c>
      <c r="B597" s="255" t="s">
        <v>2576</v>
      </c>
      <c r="C597" s="255" t="s">
        <v>21</v>
      </c>
      <c r="D597" s="255" t="s">
        <v>230</v>
      </c>
      <c r="E597" s="255" t="s">
        <v>2577</v>
      </c>
      <c r="F597" s="255" t="s">
        <v>143</v>
      </c>
      <c r="G597" s="255">
        <v>18</v>
      </c>
      <c r="H597" s="255" t="s">
        <v>2578</v>
      </c>
      <c r="I597" s="255" t="s">
        <v>2579</v>
      </c>
      <c r="J597" s="255" t="s">
        <v>2580</v>
      </c>
      <c r="K597" s="255" t="s">
        <v>27</v>
      </c>
      <c r="L597" s="260"/>
      <c r="M597" s="255"/>
      <c r="N597" s="255" t="s">
        <v>27</v>
      </c>
      <c r="O597" s="260"/>
      <c r="P597" s="255"/>
      <c r="Q597" s="255" t="s">
        <v>30</v>
      </c>
      <c r="R597" s="255"/>
      <c r="S597" s="255"/>
      <c r="T597" s="265" t="str">
        <f t="array" ref="T597">VLOOKUP(D597&amp;E597,IF({1,0},'2021春'!$C$3:$C$4485&amp;'2021春'!$D$3:$D$4485,'2021春'!$H$3:$H$4485),2,0)</f>
        <v>452731200306095124</v>
      </c>
    </row>
    <row r="598" spans="1:20">
      <c r="A598" s="255">
        <v>595</v>
      </c>
      <c r="B598" s="255" t="s">
        <v>2581</v>
      </c>
      <c r="C598" s="255" t="s">
        <v>21</v>
      </c>
      <c r="D598" s="255" t="s">
        <v>230</v>
      </c>
      <c r="E598" s="255" t="s">
        <v>2582</v>
      </c>
      <c r="F598" s="255" t="s">
        <v>143</v>
      </c>
      <c r="G598" s="255">
        <v>18</v>
      </c>
      <c r="H598" s="255" t="s">
        <v>2583</v>
      </c>
      <c r="I598" s="255" t="s">
        <v>2584</v>
      </c>
      <c r="J598" s="255">
        <v>18277830096</v>
      </c>
      <c r="K598" s="255" t="s">
        <v>27</v>
      </c>
      <c r="L598" s="260"/>
      <c r="M598" s="255"/>
      <c r="N598" s="255" t="s">
        <v>30</v>
      </c>
      <c r="O598" s="260"/>
      <c r="P598" s="255"/>
      <c r="Q598" s="255" t="s">
        <v>30</v>
      </c>
      <c r="R598" s="255"/>
      <c r="S598" s="255"/>
      <c r="T598" s="265" t="str">
        <f t="array" ref="T598">VLOOKUP(D598&amp;E598,IF({1,0},'2021春'!$C$3:$C$4485&amp;'2021春'!$D$3:$D$4485,'2021春'!$H$3:$H$4485),2,0)</f>
        <v>451229200302113620</v>
      </c>
    </row>
    <row r="599" spans="1:20">
      <c r="A599" s="255">
        <v>596</v>
      </c>
      <c r="B599" s="255" t="s">
        <v>2585</v>
      </c>
      <c r="C599" s="255" t="s">
        <v>21</v>
      </c>
      <c r="D599" s="255" t="s">
        <v>230</v>
      </c>
      <c r="E599" s="255" t="s">
        <v>2586</v>
      </c>
      <c r="F599" s="255" t="s">
        <v>143</v>
      </c>
      <c r="G599" s="255">
        <v>18</v>
      </c>
      <c r="H599" s="255" t="s">
        <v>2587</v>
      </c>
      <c r="I599" s="255" t="s">
        <v>2588</v>
      </c>
      <c r="J599" s="255">
        <v>18707781354</v>
      </c>
      <c r="K599" s="255" t="s">
        <v>27</v>
      </c>
      <c r="L599" s="260"/>
      <c r="M599" s="255"/>
      <c r="N599" s="255" t="s">
        <v>27</v>
      </c>
      <c r="O599" s="260"/>
      <c r="P599" s="255"/>
      <c r="Q599" s="255" t="s">
        <v>30</v>
      </c>
      <c r="R599" s="255"/>
      <c r="S599" s="255"/>
      <c r="T599" s="265" t="str">
        <f t="array" ref="T599">VLOOKUP(D599&amp;E599,IF({1,0},'2021春'!$C$3:$C$4485&amp;'2021春'!$D$3:$D$4485,'2021春'!$H$3:$H$4485),2,0)</f>
        <v>452127200212162747</v>
      </c>
    </row>
    <row r="600" spans="1:20">
      <c r="A600" s="255">
        <v>597</v>
      </c>
      <c r="B600" s="255" t="s">
        <v>2589</v>
      </c>
      <c r="C600" s="255" t="s">
        <v>21</v>
      </c>
      <c r="D600" s="255" t="s">
        <v>230</v>
      </c>
      <c r="E600" s="255" t="s">
        <v>2590</v>
      </c>
      <c r="F600" s="255" t="s">
        <v>143</v>
      </c>
      <c r="G600" s="255">
        <v>19</v>
      </c>
      <c r="H600" s="255" t="s">
        <v>2591</v>
      </c>
      <c r="I600" s="255" t="s">
        <v>2592</v>
      </c>
      <c r="J600" s="255">
        <v>15977880462</v>
      </c>
      <c r="K600" s="255" t="s">
        <v>27</v>
      </c>
      <c r="L600" s="260"/>
      <c r="M600" s="255"/>
      <c r="N600" s="255" t="s">
        <v>27</v>
      </c>
      <c r="O600" s="260"/>
      <c r="P600" s="255"/>
      <c r="Q600" s="255" t="s">
        <v>30</v>
      </c>
      <c r="R600" s="255"/>
      <c r="S600" s="255"/>
      <c r="T600" s="265" t="str">
        <f t="array" ref="T600">VLOOKUP(D600&amp;E600,IF({1,0},'2021春'!$C$3:$C$4485&amp;'2021春'!$D$3:$D$4485,'2021春'!$H$3:$H$4485),2,0)</f>
        <v>452731200205144281</v>
      </c>
    </row>
    <row r="601" spans="1:20">
      <c r="A601" s="255">
        <v>598</v>
      </c>
      <c r="B601" s="255" t="s">
        <v>2593</v>
      </c>
      <c r="C601" s="255" t="s">
        <v>21</v>
      </c>
      <c r="D601" s="255" t="s">
        <v>230</v>
      </c>
      <c r="E601" s="255" t="s">
        <v>2594</v>
      </c>
      <c r="F601" s="255" t="s">
        <v>24</v>
      </c>
      <c r="G601" s="255">
        <v>19</v>
      </c>
      <c r="H601" s="255" t="s">
        <v>2595</v>
      </c>
      <c r="I601" s="255" t="s">
        <v>2596</v>
      </c>
      <c r="J601" s="255">
        <v>15277856849</v>
      </c>
      <c r="K601" s="255" t="s">
        <v>27</v>
      </c>
      <c r="L601" s="260"/>
      <c r="M601" s="255"/>
      <c r="N601" s="255" t="s">
        <v>27</v>
      </c>
      <c r="O601" s="260"/>
      <c r="P601" s="255"/>
      <c r="Q601" s="255" t="s">
        <v>30</v>
      </c>
      <c r="R601" s="255"/>
      <c r="S601" s="255"/>
      <c r="T601" s="265" t="str">
        <f t="array" ref="T601">VLOOKUP(D601&amp;E601,IF({1,0},'2021春'!$C$3:$C$4485&amp;'2021春'!$D$3:$D$4485,'2021春'!$H$3:$H$4485),2,0)</f>
        <v>452731200207071215</v>
      </c>
    </row>
    <row r="602" spans="1:20">
      <c r="A602" s="255">
        <v>599</v>
      </c>
      <c r="B602" s="255" t="s">
        <v>2597</v>
      </c>
      <c r="C602" s="255" t="s">
        <v>21</v>
      </c>
      <c r="D602" s="255" t="s">
        <v>230</v>
      </c>
      <c r="E602" s="255" t="s">
        <v>2598</v>
      </c>
      <c r="F602" s="255" t="s">
        <v>24</v>
      </c>
      <c r="G602" s="255">
        <v>19</v>
      </c>
      <c r="H602" s="255" t="s">
        <v>2599</v>
      </c>
      <c r="I602" s="255" t="s">
        <v>2600</v>
      </c>
      <c r="J602" s="255">
        <v>18176138490</v>
      </c>
      <c r="K602" s="255" t="s">
        <v>27</v>
      </c>
      <c r="L602" s="260"/>
      <c r="M602" s="255"/>
      <c r="N602" s="255" t="s">
        <v>30</v>
      </c>
      <c r="O602" s="260"/>
      <c r="P602" s="255"/>
      <c r="Q602" s="255" t="s">
        <v>30</v>
      </c>
      <c r="R602" s="255"/>
      <c r="S602" s="255"/>
      <c r="T602" s="265" t="str">
        <f t="array" ref="T602">VLOOKUP(D602&amp;E602,IF({1,0},'2021春'!$C$3:$C$4485&amp;'2021春'!$D$3:$D$4485,'2021春'!$H$3:$H$4485),2,0)</f>
        <v>452731200208111215</v>
      </c>
    </row>
    <row r="603" spans="1:20">
      <c r="A603" s="255">
        <v>600</v>
      </c>
      <c r="B603" s="255" t="s">
        <v>2601</v>
      </c>
      <c r="C603" s="255" t="s">
        <v>21</v>
      </c>
      <c r="D603" s="255" t="s">
        <v>230</v>
      </c>
      <c r="E603" s="255" t="s">
        <v>2602</v>
      </c>
      <c r="F603" s="255" t="s">
        <v>24</v>
      </c>
      <c r="G603" s="255">
        <v>19</v>
      </c>
      <c r="H603" s="255" t="s">
        <v>2603</v>
      </c>
      <c r="I603" s="255" t="s">
        <v>2604</v>
      </c>
      <c r="J603" s="255" t="s">
        <v>2605</v>
      </c>
      <c r="K603" s="255" t="s">
        <v>27</v>
      </c>
      <c r="L603" s="260"/>
      <c r="M603" s="255"/>
      <c r="N603" s="255" t="s">
        <v>27</v>
      </c>
      <c r="O603" s="260"/>
      <c r="P603" s="255"/>
      <c r="Q603" s="255" t="s">
        <v>30</v>
      </c>
      <c r="R603" s="255"/>
      <c r="S603" s="255"/>
      <c r="T603" s="265" t="str">
        <f t="array" ref="T603">VLOOKUP(D603&amp;E603,IF({1,0},'2021春'!$C$3:$C$4485&amp;'2021春'!$D$3:$D$4485,'2021春'!$H$3:$H$4485),2,0)</f>
        <v>452731200112170317</v>
      </c>
    </row>
    <row r="604" spans="1:20">
      <c r="A604" s="255">
        <v>601</v>
      </c>
      <c r="B604" s="255" t="s">
        <v>2606</v>
      </c>
      <c r="C604" s="255" t="s">
        <v>21</v>
      </c>
      <c r="D604" s="255" t="s">
        <v>230</v>
      </c>
      <c r="E604" s="255" t="s">
        <v>2607</v>
      </c>
      <c r="F604" s="255" t="s">
        <v>143</v>
      </c>
      <c r="G604" s="255">
        <v>18</v>
      </c>
      <c r="H604" s="255" t="s">
        <v>2608</v>
      </c>
      <c r="I604" s="255" t="s">
        <v>2609</v>
      </c>
      <c r="J604" s="255">
        <v>14797769178</v>
      </c>
      <c r="K604" s="255" t="s">
        <v>27</v>
      </c>
      <c r="L604" s="260"/>
      <c r="M604" s="255"/>
      <c r="N604" s="255" t="s">
        <v>27</v>
      </c>
      <c r="O604" s="260"/>
      <c r="P604" s="255"/>
      <c r="Q604" s="255" t="s">
        <v>30</v>
      </c>
      <c r="R604" s="255"/>
      <c r="S604" s="255"/>
      <c r="T604" s="265" t="str">
        <f t="array" ref="T604">VLOOKUP(D604&amp;E604,IF({1,0},'2021春'!$C$3:$C$4485&amp;'2021春'!$D$3:$D$4485,'2021春'!$H$3:$H$4485),2,0)</f>
        <v>452731200308035424</v>
      </c>
    </row>
    <row r="605" spans="1:20">
      <c r="A605" s="255">
        <v>602</v>
      </c>
      <c r="B605" s="255" t="s">
        <v>2610</v>
      </c>
      <c r="C605" s="255" t="s">
        <v>21</v>
      </c>
      <c r="D605" s="255" t="s">
        <v>230</v>
      </c>
      <c r="E605" s="255" t="s">
        <v>2611</v>
      </c>
      <c r="F605" s="255" t="s">
        <v>143</v>
      </c>
      <c r="G605" s="255">
        <v>17</v>
      </c>
      <c r="H605" s="255" t="s">
        <v>2612</v>
      </c>
      <c r="I605" s="255" t="s">
        <v>2613</v>
      </c>
      <c r="J605" s="255">
        <v>13707787484</v>
      </c>
      <c r="K605" s="255" t="s">
        <v>27</v>
      </c>
      <c r="L605" s="260"/>
      <c r="M605" s="255"/>
      <c r="N605" s="255" t="s">
        <v>30</v>
      </c>
      <c r="O605" s="260"/>
      <c r="P605" s="255"/>
      <c r="Q605" s="255" t="s">
        <v>30</v>
      </c>
      <c r="R605" s="255"/>
      <c r="S605" s="255"/>
      <c r="T605" s="265" t="str">
        <f t="array" ref="T605">VLOOKUP(D605&amp;E605,IF({1,0},'2021春'!$C$3:$C$4485&amp;'2021春'!$D$3:$D$4485,'2021春'!$H$3:$H$4485),2,0)</f>
        <v>452731200312255462</v>
      </c>
    </row>
    <row r="606" spans="1:20">
      <c r="A606" s="255">
        <v>603</v>
      </c>
      <c r="B606" s="255" t="s">
        <v>2614</v>
      </c>
      <c r="C606" s="255" t="s">
        <v>21</v>
      </c>
      <c r="D606" s="255" t="s">
        <v>230</v>
      </c>
      <c r="E606" s="255" t="s">
        <v>2615</v>
      </c>
      <c r="F606" s="255" t="s">
        <v>143</v>
      </c>
      <c r="G606" s="255">
        <v>19</v>
      </c>
      <c r="H606" s="255" t="s">
        <v>2616</v>
      </c>
      <c r="I606" s="255" t="s">
        <v>2617</v>
      </c>
      <c r="J606" s="255">
        <v>18177871626</v>
      </c>
      <c r="K606" s="255" t="s">
        <v>27</v>
      </c>
      <c r="L606" s="260"/>
      <c r="M606" s="255"/>
      <c r="N606" s="255" t="s">
        <v>27</v>
      </c>
      <c r="O606" s="260"/>
      <c r="P606" s="255"/>
      <c r="Q606" s="255" t="s">
        <v>30</v>
      </c>
      <c r="R606" s="255"/>
      <c r="S606" s="255"/>
      <c r="T606" s="265" t="str">
        <f t="array" ref="T606">VLOOKUP(D606&amp;E606,IF({1,0},'2021春'!$C$3:$C$4485&amp;'2021春'!$D$3:$D$4485,'2021春'!$H$3:$H$4485),2,0)</f>
        <v>452731200203074849</v>
      </c>
    </row>
    <row r="607" spans="1:20">
      <c r="A607" s="255">
        <v>604</v>
      </c>
      <c r="B607" s="255" t="s">
        <v>2618</v>
      </c>
      <c r="C607" s="255" t="s">
        <v>21</v>
      </c>
      <c r="D607" s="255" t="s">
        <v>230</v>
      </c>
      <c r="E607" s="255" t="s">
        <v>2619</v>
      </c>
      <c r="F607" s="255" t="s">
        <v>24</v>
      </c>
      <c r="G607" s="255">
        <v>18</v>
      </c>
      <c r="H607" s="255" t="s">
        <v>2620</v>
      </c>
      <c r="I607" s="255" t="s">
        <v>2621</v>
      </c>
      <c r="J607" s="255">
        <v>18154521518</v>
      </c>
      <c r="K607" s="255" t="s">
        <v>27</v>
      </c>
      <c r="L607" s="260"/>
      <c r="M607" s="255"/>
      <c r="N607" s="255" t="s">
        <v>27</v>
      </c>
      <c r="O607" s="260"/>
      <c r="P607" s="255"/>
      <c r="Q607" s="255" t="s">
        <v>30</v>
      </c>
      <c r="R607" s="255"/>
      <c r="S607" s="255"/>
      <c r="T607" s="265" t="str">
        <f t="array" ref="T607">VLOOKUP(D607&amp;E607,IF({1,0},'2021春'!$C$3:$C$4485&amp;'2021春'!$D$3:$D$4485,'2021春'!$H$3:$H$4485),2,0)</f>
        <v>452731200209152414</v>
      </c>
    </row>
    <row r="608" spans="1:20">
      <c r="A608" s="255">
        <v>605</v>
      </c>
      <c r="B608" s="255" t="s">
        <v>2622</v>
      </c>
      <c r="C608" s="255" t="s">
        <v>21</v>
      </c>
      <c r="D608" s="255" t="s">
        <v>230</v>
      </c>
      <c r="E608" s="255" t="s">
        <v>2623</v>
      </c>
      <c r="F608" s="255" t="s">
        <v>143</v>
      </c>
      <c r="G608" s="255">
        <v>21</v>
      </c>
      <c r="H608" s="255" t="s">
        <v>2624</v>
      </c>
      <c r="I608" s="255" t="s">
        <v>2625</v>
      </c>
      <c r="J608" s="255" t="s">
        <v>2626</v>
      </c>
      <c r="K608" s="255" t="s">
        <v>27</v>
      </c>
      <c r="L608" s="260"/>
      <c r="M608" s="255"/>
      <c r="N608" s="255" t="s">
        <v>27</v>
      </c>
      <c r="O608" s="260"/>
      <c r="P608" s="255"/>
      <c r="Q608" s="255" t="s">
        <v>30</v>
      </c>
      <c r="R608" s="255"/>
      <c r="S608" s="255"/>
      <c r="T608" s="265" t="str">
        <f t="array" ref="T608">VLOOKUP(D608&amp;E608,IF({1,0},'2021春'!$C$3:$C$4485&amp;'2021春'!$D$3:$D$4485,'2021春'!$H$3:$H$4485),2,0)</f>
        <v>451229200001021829</v>
      </c>
    </row>
    <row r="609" spans="1:20">
      <c r="A609" s="255">
        <v>606</v>
      </c>
      <c r="B609" s="255" t="s">
        <v>2627</v>
      </c>
      <c r="C609" s="255" t="s">
        <v>21</v>
      </c>
      <c r="D609" s="255" t="s">
        <v>230</v>
      </c>
      <c r="E609" s="255" t="s">
        <v>2628</v>
      </c>
      <c r="F609" s="255" t="s">
        <v>143</v>
      </c>
      <c r="G609" s="255">
        <v>17</v>
      </c>
      <c r="H609" s="255" t="s">
        <v>2629</v>
      </c>
      <c r="I609" s="255" t="s">
        <v>2630</v>
      </c>
      <c r="J609" s="255">
        <v>13907884030</v>
      </c>
      <c r="K609" s="255" t="s">
        <v>30</v>
      </c>
      <c r="L609" s="260"/>
      <c r="M609" s="255"/>
      <c r="N609" s="255" t="s">
        <v>30</v>
      </c>
      <c r="O609" s="260"/>
      <c r="P609" s="255"/>
      <c r="Q609" s="255" t="s">
        <v>30</v>
      </c>
      <c r="R609" s="255"/>
      <c r="S609" s="255" t="s">
        <v>2547</v>
      </c>
      <c r="T609" s="265" t="str">
        <f t="array" ref="T609">VLOOKUP(D609&amp;E609,IF({1,0},'2021春'!$C$3:$C$4485&amp;'2021春'!$D$3:$D$4485,'2021春'!$H$3:$H$4485),2,0)</f>
        <v>451229200311095129</v>
      </c>
    </row>
    <row r="610" spans="1:20">
      <c r="A610" s="255">
        <v>607</v>
      </c>
      <c r="B610" s="255" t="s">
        <v>2631</v>
      </c>
      <c r="C610" s="255" t="s">
        <v>21</v>
      </c>
      <c r="D610" s="255" t="s">
        <v>230</v>
      </c>
      <c r="E610" s="255" t="s">
        <v>2632</v>
      </c>
      <c r="F610" s="255" t="s">
        <v>143</v>
      </c>
      <c r="G610" s="255">
        <v>19</v>
      </c>
      <c r="H610" s="255" t="s">
        <v>2633</v>
      </c>
      <c r="I610" s="255" t="s">
        <v>2634</v>
      </c>
      <c r="J610" s="255">
        <v>15807784182</v>
      </c>
      <c r="K610" s="255" t="s">
        <v>27</v>
      </c>
      <c r="L610" s="260"/>
      <c r="M610" s="255"/>
      <c r="N610" s="255" t="s">
        <v>27</v>
      </c>
      <c r="O610" s="260"/>
      <c r="P610" s="255"/>
      <c r="Q610" s="255" t="s">
        <v>30</v>
      </c>
      <c r="R610" s="255"/>
      <c r="S610" s="255"/>
      <c r="T610" s="265" t="str">
        <f t="array" ref="T610">VLOOKUP(D610&amp;E610,IF({1,0},'2021春'!$C$3:$C$4485&amp;'2021春'!$D$3:$D$4485,'2021春'!$H$3:$H$4485),2,0)</f>
        <v>452731200207284528</v>
      </c>
    </row>
    <row r="611" spans="1:20">
      <c r="A611" s="255">
        <v>608</v>
      </c>
      <c r="B611" s="255" t="s">
        <v>2635</v>
      </c>
      <c r="C611" s="255" t="s">
        <v>21</v>
      </c>
      <c r="D611" s="255" t="s">
        <v>230</v>
      </c>
      <c r="E611" s="255" t="s">
        <v>2636</v>
      </c>
      <c r="F611" s="255" t="s">
        <v>24</v>
      </c>
      <c r="G611" s="255">
        <v>18</v>
      </c>
      <c r="H611" s="255" t="s">
        <v>2637</v>
      </c>
      <c r="I611" s="255" t="s">
        <v>2638</v>
      </c>
      <c r="J611" s="255">
        <v>18977893155</v>
      </c>
      <c r="K611" s="255" t="s">
        <v>27</v>
      </c>
      <c r="L611" s="260"/>
      <c r="M611" s="255"/>
      <c r="N611" s="255" t="s">
        <v>30</v>
      </c>
      <c r="O611" s="260"/>
      <c r="P611" s="255"/>
      <c r="Q611" s="255" t="s">
        <v>30</v>
      </c>
      <c r="R611" s="255"/>
      <c r="S611" s="255"/>
      <c r="T611" s="265" t="str">
        <f t="array" ref="T611">VLOOKUP(D611&amp;E611,IF({1,0},'2021春'!$C$3:$C$4485&amp;'2021春'!$D$3:$D$4485,'2021春'!$H$3:$H$4485),2,0)</f>
        <v>452731200211184810</v>
      </c>
    </row>
    <row r="612" spans="1:20">
      <c r="A612" s="255">
        <v>609</v>
      </c>
      <c r="B612" s="255" t="s">
        <v>2639</v>
      </c>
      <c r="C612" s="255" t="s">
        <v>21</v>
      </c>
      <c r="D612" s="255" t="s">
        <v>230</v>
      </c>
      <c r="E612" s="255" t="s">
        <v>2640</v>
      </c>
      <c r="F612" s="255" t="s">
        <v>24</v>
      </c>
      <c r="G612" s="255">
        <v>18</v>
      </c>
      <c r="H612" s="255" t="s">
        <v>1535</v>
      </c>
      <c r="I612" s="255" t="s">
        <v>2641</v>
      </c>
      <c r="J612" s="255">
        <v>18977800183</v>
      </c>
      <c r="K612" s="255" t="s">
        <v>27</v>
      </c>
      <c r="L612" s="260"/>
      <c r="M612" s="255"/>
      <c r="N612" s="255" t="s">
        <v>30</v>
      </c>
      <c r="O612" s="260"/>
      <c r="P612" s="255"/>
      <c r="Q612" s="255" t="s">
        <v>30</v>
      </c>
      <c r="R612" s="255"/>
      <c r="S612" s="255"/>
      <c r="T612" s="265" t="str">
        <f t="array" ref="T612">VLOOKUP(D612&amp;E612,IF({1,0},'2021春'!$C$3:$C$4485&amp;'2021春'!$D$3:$D$4485,'2021春'!$H$3:$H$4485),2,0)</f>
        <v>452731200301055019</v>
      </c>
    </row>
    <row r="613" spans="1:20">
      <c r="A613" s="255">
        <v>610</v>
      </c>
      <c r="B613" s="255" t="s">
        <v>2642</v>
      </c>
      <c r="C613" s="255" t="s">
        <v>21</v>
      </c>
      <c r="D613" s="255" t="s">
        <v>230</v>
      </c>
      <c r="E613" s="255" t="s">
        <v>2643</v>
      </c>
      <c r="F613" s="255" t="s">
        <v>24</v>
      </c>
      <c r="G613" s="255">
        <v>19</v>
      </c>
      <c r="H613" s="255" t="s">
        <v>2644</v>
      </c>
      <c r="I613" s="255" t="s">
        <v>362</v>
      </c>
      <c r="J613" s="255">
        <v>15878822902</v>
      </c>
      <c r="K613" s="255" t="s">
        <v>27</v>
      </c>
      <c r="L613" s="260"/>
      <c r="M613" s="255"/>
      <c r="N613" s="255" t="s">
        <v>27</v>
      </c>
      <c r="O613" s="260"/>
      <c r="P613" s="255"/>
      <c r="Q613" s="255" t="s">
        <v>30</v>
      </c>
      <c r="R613" s="255"/>
      <c r="S613" s="255"/>
      <c r="T613" s="265" t="str">
        <f t="array" ref="T613">VLOOKUP(D613&amp;E613,IF({1,0},'2021春'!$C$3:$C$4485&amp;'2021春'!$D$3:$D$4485,'2021春'!$H$3:$H$4485),2,0)</f>
        <v>452731200204070911</v>
      </c>
    </row>
    <row r="614" spans="1:20">
      <c r="A614" s="255">
        <v>611</v>
      </c>
      <c r="B614" s="255" t="s">
        <v>2645</v>
      </c>
      <c r="C614" s="255" t="s">
        <v>21</v>
      </c>
      <c r="D614" s="255" t="s">
        <v>230</v>
      </c>
      <c r="E614" s="255" t="s">
        <v>2646</v>
      </c>
      <c r="F614" s="255" t="s">
        <v>143</v>
      </c>
      <c r="G614" s="255">
        <v>19</v>
      </c>
      <c r="H614" s="255" t="s">
        <v>2647</v>
      </c>
      <c r="I614" s="255" t="s">
        <v>2648</v>
      </c>
      <c r="J614" s="255">
        <v>19978821634</v>
      </c>
      <c r="K614" s="255" t="s">
        <v>27</v>
      </c>
      <c r="L614" s="260"/>
      <c r="M614" s="255"/>
      <c r="N614" s="255" t="s">
        <v>27</v>
      </c>
      <c r="O614" s="260"/>
      <c r="P614" s="255"/>
      <c r="Q614" s="255" t="s">
        <v>30</v>
      </c>
      <c r="R614" s="255"/>
      <c r="S614" s="255"/>
      <c r="T614" s="265" t="str">
        <f t="array" ref="T614">VLOOKUP(D614&amp;E614,IF({1,0},'2021春'!$C$3:$C$4485&amp;'2021春'!$D$3:$D$4485,'2021春'!$H$3:$H$4485),2,0)</f>
        <v>452731200108185460</v>
      </c>
    </row>
    <row r="615" spans="1:20">
      <c r="A615" s="255">
        <v>612</v>
      </c>
      <c r="B615" s="255" t="s">
        <v>2649</v>
      </c>
      <c r="C615" s="255" t="s">
        <v>21</v>
      </c>
      <c r="D615" s="255" t="s">
        <v>230</v>
      </c>
      <c r="E615" s="255" t="s">
        <v>2650</v>
      </c>
      <c r="F615" s="255" t="s">
        <v>143</v>
      </c>
      <c r="G615" s="255">
        <v>18</v>
      </c>
      <c r="H615" s="255" t="s">
        <v>2651</v>
      </c>
      <c r="I615" s="255" t="s">
        <v>2652</v>
      </c>
      <c r="J615" s="255" t="s">
        <v>2653</v>
      </c>
      <c r="K615" s="255" t="s">
        <v>27</v>
      </c>
      <c r="L615" s="260"/>
      <c r="M615" s="255"/>
      <c r="N615" s="255" t="s">
        <v>27</v>
      </c>
      <c r="O615" s="260"/>
      <c r="P615" s="255"/>
      <c r="Q615" s="255" t="s">
        <v>30</v>
      </c>
      <c r="R615" s="255"/>
      <c r="S615" s="255"/>
      <c r="T615" s="265" t="str">
        <f t="array" ref="T615">VLOOKUP(D615&amp;E615,IF({1,0},'2021春'!$C$3:$C$4485&amp;'2021春'!$D$3:$D$4485,'2021春'!$H$3:$H$4485),2,0)</f>
        <v>452731200305134822</v>
      </c>
    </row>
    <row r="616" spans="1:20">
      <c r="A616" s="255">
        <v>613</v>
      </c>
      <c r="B616" s="255" t="s">
        <v>2654</v>
      </c>
      <c r="C616" s="255" t="s">
        <v>21</v>
      </c>
      <c r="D616" s="255" t="s">
        <v>230</v>
      </c>
      <c r="E616" s="255" t="s">
        <v>2655</v>
      </c>
      <c r="F616" s="255" t="s">
        <v>143</v>
      </c>
      <c r="G616" s="255">
        <v>20</v>
      </c>
      <c r="H616" s="255" t="s">
        <v>2656</v>
      </c>
      <c r="I616" s="255" t="s">
        <v>2657</v>
      </c>
      <c r="J616" s="255">
        <v>15777804526</v>
      </c>
      <c r="K616" s="255" t="s">
        <v>27</v>
      </c>
      <c r="L616" s="260"/>
      <c r="M616" s="255"/>
      <c r="N616" s="255" t="s">
        <v>27</v>
      </c>
      <c r="O616" s="260"/>
      <c r="P616" s="255"/>
      <c r="Q616" s="255" t="s">
        <v>30</v>
      </c>
      <c r="R616" s="255"/>
      <c r="S616" s="255"/>
      <c r="T616" s="265" t="str">
        <f t="array" ref="T616">VLOOKUP(D616&amp;E616,IF({1,0},'2021春'!$C$3:$C$4485&amp;'2021春'!$D$3:$D$4485,'2021春'!$H$3:$H$4485),2,0)</f>
        <v>451229200106111249</v>
      </c>
    </row>
    <row r="617" spans="1:20">
      <c r="A617" s="255">
        <v>614</v>
      </c>
      <c r="B617" s="255" t="s">
        <v>2658</v>
      </c>
      <c r="C617" s="255" t="s">
        <v>21</v>
      </c>
      <c r="D617" s="255" t="s">
        <v>230</v>
      </c>
      <c r="E617" s="255" t="s">
        <v>2659</v>
      </c>
      <c r="F617" s="255" t="s">
        <v>24</v>
      </c>
      <c r="G617" s="255">
        <v>18</v>
      </c>
      <c r="H617" s="255" t="s">
        <v>2660</v>
      </c>
      <c r="I617" s="255" t="s">
        <v>2661</v>
      </c>
      <c r="J617" s="255">
        <v>18077895517</v>
      </c>
      <c r="K617" s="255" t="s">
        <v>27</v>
      </c>
      <c r="L617" s="260"/>
      <c r="M617" s="255"/>
      <c r="N617" s="255" t="s">
        <v>30</v>
      </c>
      <c r="O617" s="260"/>
      <c r="P617" s="255"/>
      <c r="Q617" s="255" t="s">
        <v>30</v>
      </c>
      <c r="R617" s="255"/>
      <c r="S617" s="255"/>
      <c r="T617" s="265" t="str">
        <f t="array" ref="T617">VLOOKUP(D617&amp;E617,IF({1,0},'2021春'!$C$3:$C$4485&amp;'2021春'!$D$3:$D$4485,'2021春'!$H$3:$H$4485),2,0)</f>
        <v>451229200212280038</v>
      </c>
    </row>
    <row r="618" spans="1:20">
      <c r="A618" s="255">
        <v>615</v>
      </c>
      <c r="B618" s="255" t="s">
        <v>2662</v>
      </c>
      <c r="C618" s="255" t="s">
        <v>21</v>
      </c>
      <c r="D618" s="255" t="s">
        <v>230</v>
      </c>
      <c r="E618" s="255" t="s">
        <v>2663</v>
      </c>
      <c r="F618" s="255" t="s">
        <v>24</v>
      </c>
      <c r="G618" s="255">
        <v>18</v>
      </c>
      <c r="H618" s="255" t="s">
        <v>2664</v>
      </c>
      <c r="I618" s="255" t="s">
        <v>2665</v>
      </c>
      <c r="J618" s="255">
        <v>18978295348</v>
      </c>
      <c r="K618" s="255" t="s">
        <v>27</v>
      </c>
      <c r="L618" s="260"/>
      <c r="M618" s="255"/>
      <c r="N618" s="255" t="s">
        <v>27</v>
      </c>
      <c r="O618" s="260"/>
      <c r="P618" s="255"/>
      <c r="Q618" s="255" t="s">
        <v>30</v>
      </c>
      <c r="R618" s="255"/>
      <c r="S618" s="255"/>
      <c r="T618" s="265" t="str">
        <f t="array" ref="T618">VLOOKUP(D618&amp;E618,IF({1,0},'2021春'!$C$3:$C$4485&amp;'2021春'!$D$3:$D$4485,'2021春'!$H$3:$H$4485),2,0)</f>
        <v>451229200307122710</v>
      </c>
    </row>
    <row r="619" spans="1:20">
      <c r="A619" s="255">
        <v>616</v>
      </c>
      <c r="B619" s="255" t="s">
        <v>2666</v>
      </c>
      <c r="C619" s="255" t="s">
        <v>21</v>
      </c>
      <c r="D619" s="255" t="s">
        <v>230</v>
      </c>
      <c r="E619" s="255" t="s">
        <v>2667</v>
      </c>
      <c r="F619" s="255" t="s">
        <v>24</v>
      </c>
      <c r="G619" s="255">
        <v>18</v>
      </c>
      <c r="H619" s="255" t="s">
        <v>2668</v>
      </c>
      <c r="I619" s="255" t="s">
        <v>2669</v>
      </c>
      <c r="J619" s="255">
        <v>13407754101</v>
      </c>
      <c r="K619" s="255" t="s">
        <v>27</v>
      </c>
      <c r="L619" s="260"/>
      <c r="M619" s="255"/>
      <c r="N619" s="255" t="s">
        <v>27</v>
      </c>
      <c r="O619" s="260"/>
      <c r="P619" s="255"/>
      <c r="Q619" s="255" t="s">
        <v>30</v>
      </c>
      <c r="R619" s="255"/>
      <c r="S619" s="255"/>
      <c r="T619" s="265" t="str">
        <f t="array" ref="T619">VLOOKUP(D619&amp;E619,IF({1,0},'2021春'!$C$3:$C$4485&amp;'2021春'!$D$3:$D$4485,'2021春'!$H$3:$H$4485),2,0)</f>
        <v>452731200307300919</v>
      </c>
    </row>
    <row r="620" spans="1:20">
      <c r="A620" s="255">
        <v>617</v>
      </c>
      <c r="B620" s="255" t="s">
        <v>2670</v>
      </c>
      <c r="C620" s="255" t="s">
        <v>21</v>
      </c>
      <c r="D620" s="255" t="s">
        <v>230</v>
      </c>
      <c r="E620" s="255" t="s">
        <v>2671</v>
      </c>
      <c r="F620" s="255" t="s">
        <v>143</v>
      </c>
      <c r="G620" s="255">
        <v>19</v>
      </c>
      <c r="H620" s="255" t="s">
        <v>2672</v>
      </c>
      <c r="I620" s="255" t="s">
        <v>2673</v>
      </c>
      <c r="J620" s="255">
        <v>18275897042</v>
      </c>
      <c r="K620" s="255" t="s">
        <v>27</v>
      </c>
      <c r="L620" s="260"/>
      <c r="M620" s="255"/>
      <c r="N620" s="255" t="s">
        <v>27</v>
      </c>
      <c r="O620" s="260"/>
      <c r="P620" s="255"/>
      <c r="Q620" s="255" t="s">
        <v>30</v>
      </c>
      <c r="R620" s="255"/>
      <c r="S620" s="255"/>
      <c r="T620" s="265" t="str">
        <f t="array" ref="T620">VLOOKUP(D620&amp;E620,IF({1,0},'2021春'!$C$3:$C$4485&amp;'2021春'!$D$3:$D$4485,'2021春'!$H$3:$H$4485),2,0)</f>
        <v>451229200205035448</v>
      </c>
    </row>
    <row r="621" spans="1:20">
      <c r="A621" s="255">
        <v>618</v>
      </c>
      <c r="B621" s="255" t="s">
        <v>2674</v>
      </c>
      <c r="C621" s="255" t="s">
        <v>21</v>
      </c>
      <c r="D621" s="255" t="s">
        <v>230</v>
      </c>
      <c r="E621" s="255" t="s">
        <v>2675</v>
      </c>
      <c r="F621" s="255" t="s">
        <v>143</v>
      </c>
      <c r="G621" s="255">
        <v>18</v>
      </c>
      <c r="H621" s="255" t="s">
        <v>2676</v>
      </c>
      <c r="I621" s="255" t="s">
        <v>2677</v>
      </c>
      <c r="J621" s="255" t="s">
        <v>2678</v>
      </c>
      <c r="K621" s="255" t="s">
        <v>27</v>
      </c>
      <c r="L621" s="260"/>
      <c r="M621" s="255"/>
      <c r="N621" s="255" t="s">
        <v>27</v>
      </c>
      <c r="O621" s="260"/>
      <c r="P621" s="255"/>
      <c r="Q621" s="255" t="s">
        <v>30</v>
      </c>
      <c r="R621" s="255"/>
      <c r="S621" s="255"/>
      <c r="T621" s="265" t="str">
        <f t="array" ref="T621">VLOOKUP(D621&amp;E621,IF({1,0},'2021春'!$C$3:$C$4485&amp;'2021春'!$D$3:$D$4485,'2021春'!$H$3:$H$4485),2,0)</f>
        <v>451229200307133620</v>
      </c>
    </row>
    <row r="622" spans="1:20">
      <c r="A622" s="255">
        <v>619</v>
      </c>
      <c r="B622" s="255" t="s">
        <v>2679</v>
      </c>
      <c r="C622" s="255" t="s">
        <v>21</v>
      </c>
      <c r="D622" s="255" t="s">
        <v>230</v>
      </c>
      <c r="E622" s="255" t="s">
        <v>2680</v>
      </c>
      <c r="F622" s="255" t="s">
        <v>143</v>
      </c>
      <c r="G622" s="255">
        <v>19</v>
      </c>
      <c r="H622" s="255" t="s">
        <v>2681</v>
      </c>
      <c r="I622" s="255" t="s">
        <v>2682</v>
      </c>
      <c r="J622" s="255">
        <v>15777804854</v>
      </c>
      <c r="K622" s="255" t="s">
        <v>27</v>
      </c>
      <c r="L622" s="260"/>
      <c r="M622" s="255"/>
      <c r="N622" s="255" t="s">
        <v>27</v>
      </c>
      <c r="O622" s="260"/>
      <c r="P622" s="255"/>
      <c r="Q622" s="255" t="s">
        <v>30</v>
      </c>
      <c r="R622" s="255"/>
      <c r="S622" s="255"/>
      <c r="T622" s="265" t="str">
        <f t="array" ref="T622">VLOOKUP(D622&amp;E622,IF({1,0},'2021春'!$C$3:$C$4485&amp;'2021春'!$D$3:$D$4485,'2021春'!$H$3:$H$4485),2,0)</f>
        <v>452731200207173924</v>
      </c>
    </row>
    <row r="623" spans="1:20">
      <c r="A623" s="255">
        <v>620</v>
      </c>
      <c r="B623" s="255" t="s">
        <v>2683</v>
      </c>
      <c r="C623" s="255" t="s">
        <v>21</v>
      </c>
      <c r="D623" s="255" t="s">
        <v>230</v>
      </c>
      <c r="E623" s="255" t="s">
        <v>2684</v>
      </c>
      <c r="F623" s="255" t="s">
        <v>24</v>
      </c>
      <c r="G623" s="255">
        <v>18</v>
      </c>
      <c r="H623" s="255" t="s">
        <v>2685</v>
      </c>
      <c r="I623" s="255" t="s">
        <v>2686</v>
      </c>
      <c r="J623" s="255">
        <v>18977842387</v>
      </c>
      <c r="K623" s="255" t="s">
        <v>27</v>
      </c>
      <c r="L623" s="260"/>
      <c r="M623" s="255"/>
      <c r="N623" s="255" t="s">
        <v>30</v>
      </c>
      <c r="O623" s="260"/>
      <c r="P623" s="255"/>
      <c r="Q623" s="255" t="s">
        <v>30</v>
      </c>
      <c r="R623" s="255"/>
      <c r="S623" s="255"/>
      <c r="T623" s="265" t="str">
        <f t="array" ref="T623">VLOOKUP(D623&amp;E623,IF({1,0},'2021春'!$C$3:$C$4485&amp;'2021春'!$D$3:$D$4485,'2021春'!$H$3:$H$4485),2,0)</f>
        <v>45272720021202251X</v>
      </c>
    </row>
    <row r="624" spans="1:20">
      <c r="A624" s="255">
        <v>621</v>
      </c>
      <c r="B624" s="255" t="s">
        <v>2687</v>
      </c>
      <c r="C624" s="255" t="s">
        <v>21</v>
      </c>
      <c r="D624" s="255" t="s">
        <v>230</v>
      </c>
      <c r="E624" s="255" t="s">
        <v>2688</v>
      </c>
      <c r="F624" s="255" t="s">
        <v>24</v>
      </c>
      <c r="G624" s="255">
        <v>18</v>
      </c>
      <c r="H624" s="255" t="s">
        <v>2689</v>
      </c>
      <c r="I624" s="255" t="s">
        <v>2690</v>
      </c>
      <c r="J624" s="255">
        <v>13788387399</v>
      </c>
      <c r="K624" s="255" t="s">
        <v>27</v>
      </c>
      <c r="L624" s="260"/>
      <c r="M624" s="255"/>
      <c r="N624" s="255" t="s">
        <v>30</v>
      </c>
      <c r="O624" s="260"/>
      <c r="P624" s="255"/>
      <c r="Q624" s="255" t="s">
        <v>30</v>
      </c>
      <c r="R624" s="255"/>
      <c r="S624" s="255"/>
      <c r="T624" s="265" t="str">
        <f t="array" ref="T624">VLOOKUP(D624&amp;E624,IF({1,0},'2021春'!$C$3:$C$4485&amp;'2021春'!$D$3:$D$4485,'2021春'!$H$3:$H$4485),2,0)</f>
        <v>452731200210013913</v>
      </c>
    </row>
    <row r="625" spans="1:20">
      <c r="A625" s="255">
        <v>622</v>
      </c>
      <c r="B625" s="255" t="s">
        <v>2691</v>
      </c>
      <c r="C625" s="255" t="s">
        <v>21</v>
      </c>
      <c r="D625" s="255" t="s">
        <v>230</v>
      </c>
      <c r="E625" s="255" t="s">
        <v>2692</v>
      </c>
      <c r="F625" s="255" t="s">
        <v>24</v>
      </c>
      <c r="G625" s="255">
        <v>21</v>
      </c>
      <c r="H625" s="255" t="s">
        <v>2693</v>
      </c>
      <c r="I625" s="255" t="s">
        <v>2694</v>
      </c>
      <c r="J625" s="255">
        <v>13481189569</v>
      </c>
      <c r="K625" s="255" t="s">
        <v>27</v>
      </c>
      <c r="L625" s="260"/>
      <c r="M625" s="255"/>
      <c r="N625" s="255" t="s">
        <v>30</v>
      </c>
      <c r="O625" s="260"/>
      <c r="P625" s="255"/>
      <c r="Q625" s="255" t="s">
        <v>30</v>
      </c>
      <c r="R625" s="255"/>
      <c r="S625" s="255"/>
      <c r="T625" s="265" t="str">
        <f t="array" ref="T625">VLOOKUP(D625&amp;E625,IF({1,0},'2021春'!$C$3:$C$4485&amp;'2021春'!$D$3:$D$4485,'2021春'!$H$3:$H$4485),2,0)</f>
        <v>452731200005131216</v>
      </c>
    </row>
    <row r="626" spans="1:20">
      <c r="A626" s="255">
        <v>623</v>
      </c>
      <c r="B626" s="255" t="s">
        <v>2695</v>
      </c>
      <c r="C626" s="255" t="s">
        <v>21</v>
      </c>
      <c r="D626" s="255" t="s">
        <v>230</v>
      </c>
      <c r="E626" s="255" t="s">
        <v>2696</v>
      </c>
      <c r="F626" s="255" t="s">
        <v>24</v>
      </c>
      <c r="G626" s="255">
        <v>19</v>
      </c>
      <c r="H626" s="255" t="s">
        <v>2697</v>
      </c>
      <c r="I626" s="255" t="s">
        <v>2698</v>
      </c>
      <c r="J626" s="255">
        <v>15277855563</v>
      </c>
      <c r="K626" s="255" t="s">
        <v>27</v>
      </c>
      <c r="L626" s="260"/>
      <c r="M626" s="255"/>
      <c r="N626" s="255" t="s">
        <v>27</v>
      </c>
      <c r="O626" s="260"/>
      <c r="P626" s="255"/>
      <c r="Q626" s="255" t="s">
        <v>30</v>
      </c>
      <c r="R626" s="255"/>
      <c r="S626" s="255"/>
      <c r="T626" s="265" t="str">
        <f t="array" ref="T626">VLOOKUP(D626&amp;E626,IF({1,0},'2021春'!$C$3:$C$4485&amp;'2021春'!$D$3:$D$4485,'2021春'!$H$3:$H$4485),2,0)</f>
        <v>451229200208111813</v>
      </c>
    </row>
    <row r="627" spans="1:20">
      <c r="A627" s="255">
        <v>624</v>
      </c>
      <c r="B627" s="255" t="s">
        <v>2699</v>
      </c>
      <c r="C627" s="255" t="s">
        <v>21</v>
      </c>
      <c r="D627" s="255" t="s">
        <v>230</v>
      </c>
      <c r="E627" s="255" t="s">
        <v>2700</v>
      </c>
      <c r="F627" s="255" t="s">
        <v>24</v>
      </c>
      <c r="G627" s="255">
        <v>19</v>
      </c>
      <c r="H627" s="255" t="s">
        <v>2701</v>
      </c>
      <c r="I627" s="255" t="s">
        <v>2702</v>
      </c>
      <c r="J627" s="255" t="s">
        <v>2703</v>
      </c>
      <c r="K627" s="255" t="s">
        <v>27</v>
      </c>
      <c r="L627" s="260"/>
      <c r="M627" s="255"/>
      <c r="N627" s="255" t="s">
        <v>27</v>
      </c>
      <c r="O627" s="260"/>
      <c r="P627" s="255"/>
      <c r="Q627" s="255" t="s">
        <v>30</v>
      </c>
      <c r="R627" s="255"/>
      <c r="S627" s="255"/>
      <c r="T627" s="265" t="str">
        <f t="array" ref="T627">VLOOKUP(D627&amp;E627,IF({1,0},'2021春'!$C$3:$C$4485&amp;'2021春'!$D$3:$D$4485,'2021春'!$H$3:$H$4485),2,0)</f>
        <v>452731200208024832</v>
      </c>
    </row>
    <row r="628" spans="1:20">
      <c r="A628" s="255">
        <v>625</v>
      </c>
      <c r="B628" s="255" t="s">
        <v>2704</v>
      </c>
      <c r="C628" s="255" t="s">
        <v>21</v>
      </c>
      <c r="D628" s="255" t="s">
        <v>230</v>
      </c>
      <c r="E628" s="255" t="s">
        <v>2705</v>
      </c>
      <c r="F628" s="255" t="s">
        <v>24</v>
      </c>
      <c r="G628" s="255">
        <v>18</v>
      </c>
      <c r="H628" s="255" t="s">
        <v>2706</v>
      </c>
      <c r="I628" s="255" t="s">
        <v>2707</v>
      </c>
      <c r="J628" s="255">
        <v>18776871691</v>
      </c>
      <c r="K628" s="255" t="s">
        <v>27</v>
      </c>
      <c r="L628" s="260"/>
      <c r="M628" s="255"/>
      <c r="N628" s="255" t="s">
        <v>27</v>
      </c>
      <c r="O628" s="260"/>
      <c r="P628" s="255"/>
      <c r="Q628" s="255" t="s">
        <v>30</v>
      </c>
      <c r="R628" s="255"/>
      <c r="S628" s="255"/>
      <c r="T628" s="265" t="str">
        <f t="array" ref="T628">VLOOKUP(D628&amp;E628,IF({1,0},'2021春'!$C$3:$C$4485&amp;'2021春'!$D$3:$D$4485,'2021春'!$H$3:$H$4485),2,0)</f>
        <v>452731200301064839</v>
      </c>
    </row>
    <row r="629" spans="1:20">
      <c r="A629" s="255">
        <v>626</v>
      </c>
      <c r="B629" s="255" t="s">
        <v>2708</v>
      </c>
      <c r="C629" s="255" t="s">
        <v>21</v>
      </c>
      <c r="D629" s="255" t="s">
        <v>234</v>
      </c>
      <c r="E629" s="255" t="s">
        <v>2709</v>
      </c>
      <c r="F629" s="255" t="s">
        <v>143</v>
      </c>
      <c r="G629" s="255">
        <v>18</v>
      </c>
      <c r="H629" s="255" t="s">
        <v>2710</v>
      </c>
      <c r="I629" s="255" t="s">
        <v>2711</v>
      </c>
      <c r="J629" s="255">
        <v>15777807264</v>
      </c>
      <c r="K629" s="255" t="s">
        <v>27</v>
      </c>
      <c r="L629" s="260">
        <v>44331</v>
      </c>
      <c r="M629" s="255" t="s">
        <v>28</v>
      </c>
      <c r="N629" s="255" t="s">
        <v>27</v>
      </c>
      <c r="O629" s="260">
        <v>44357</v>
      </c>
      <c r="P629" s="255"/>
      <c r="Q629" s="255" t="s">
        <v>30</v>
      </c>
      <c r="R629" s="255"/>
      <c r="S629" s="255"/>
      <c r="T629" s="265" t="str">
        <f t="array" ref="T629">VLOOKUP(D629&amp;E629,IF({1,0},'2021春'!$C$3:$C$4485&amp;'2021春'!$D$3:$D$4485,'2021春'!$H$3:$H$4485),2,0)</f>
        <v>452731200303130027</v>
      </c>
    </row>
    <row r="630" spans="1:20">
      <c r="A630" s="255">
        <v>627</v>
      </c>
      <c r="B630" s="255" t="s">
        <v>2712</v>
      </c>
      <c r="C630" s="255" t="s">
        <v>21</v>
      </c>
      <c r="D630" s="255" t="s">
        <v>234</v>
      </c>
      <c r="E630" s="255" t="s">
        <v>2713</v>
      </c>
      <c r="F630" s="255" t="s">
        <v>143</v>
      </c>
      <c r="G630" s="255">
        <v>19</v>
      </c>
      <c r="H630" s="255" t="s">
        <v>2714</v>
      </c>
      <c r="I630" s="255" t="s">
        <v>2715</v>
      </c>
      <c r="J630" s="255">
        <v>19977846258</v>
      </c>
      <c r="K630" s="255" t="s">
        <v>27</v>
      </c>
      <c r="L630" s="260">
        <v>44331</v>
      </c>
      <c r="M630" s="255" t="s">
        <v>28</v>
      </c>
      <c r="N630" s="255" t="s">
        <v>27</v>
      </c>
      <c r="O630" s="260">
        <v>44361</v>
      </c>
      <c r="P630" s="255"/>
      <c r="Q630" s="255" t="s">
        <v>30</v>
      </c>
      <c r="R630" s="255"/>
      <c r="S630" s="255"/>
      <c r="T630" s="265" t="str">
        <f t="array" ref="T630">VLOOKUP(D630&amp;E630,IF({1,0},'2021春'!$C$3:$C$4485&amp;'2021春'!$D$3:$D$4485,'2021春'!$H$3:$H$4485),2,0)</f>
        <v>451229200205283927</v>
      </c>
    </row>
    <row r="631" spans="1:20">
      <c r="A631" s="255">
        <v>628</v>
      </c>
      <c r="B631" s="255" t="s">
        <v>2716</v>
      </c>
      <c r="C631" s="255" t="s">
        <v>21</v>
      </c>
      <c r="D631" s="255" t="s">
        <v>234</v>
      </c>
      <c r="E631" s="255" t="s">
        <v>2717</v>
      </c>
      <c r="F631" s="255" t="s">
        <v>143</v>
      </c>
      <c r="G631" s="255">
        <v>16</v>
      </c>
      <c r="H631" s="255" t="s">
        <v>183</v>
      </c>
      <c r="I631" s="255" t="s">
        <v>2718</v>
      </c>
      <c r="J631" s="255">
        <v>13471802327</v>
      </c>
      <c r="K631" s="255" t="s">
        <v>27</v>
      </c>
      <c r="L631" s="260">
        <v>44404</v>
      </c>
      <c r="M631" s="255"/>
      <c r="N631" s="255" t="s">
        <v>30</v>
      </c>
      <c r="O631" s="260"/>
      <c r="P631" s="255"/>
      <c r="Q631" s="255" t="s">
        <v>30</v>
      </c>
      <c r="R631" s="255"/>
      <c r="S631" s="255"/>
      <c r="T631" s="265" t="str">
        <f t="array" ref="T631">VLOOKUP(D631&amp;E631,IF({1,0},'2021春'!$C$3:$C$4485&amp;'2021春'!$D$3:$D$4485,'2021春'!$H$3:$H$4485),2,0)</f>
        <v>451229200412141227</v>
      </c>
    </row>
    <row r="632" spans="1:20">
      <c r="A632" s="255">
        <v>629</v>
      </c>
      <c r="B632" s="255" t="s">
        <v>2719</v>
      </c>
      <c r="C632" s="255" t="s">
        <v>21</v>
      </c>
      <c r="D632" s="255" t="s">
        <v>234</v>
      </c>
      <c r="E632" s="255" t="s">
        <v>2720</v>
      </c>
      <c r="F632" s="255" t="s">
        <v>143</v>
      </c>
      <c r="G632" s="255">
        <v>18</v>
      </c>
      <c r="H632" s="255" t="s">
        <v>2721</v>
      </c>
      <c r="I632" s="255" t="s">
        <v>2722</v>
      </c>
      <c r="J632" s="255">
        <v>15296877540</v>
      </c>
      <c r="K632" s="255" t="s">
        <v>27</v>
      </c>
      <c r="L632" s="260">
        <v>44331</v>
      </c>
      <c r="M632" s="255" t="s">
        <v>28</v>
      </c>
      <c r="N632" s="255" t="s">
        <v>27</v>
      </c>
      <c r="O632" s="260">
        <v>44367</v>
      </c>
      <c r="P632" s="255"/>
      <c r="Q632" s="255" t="s">
        <v>30</v>
      </c>
      <c r="R632" s="255"/>
      <c r="S632" s="255"/>
      <c r="T632" s="265" t="str">
        <f t="array" ref="T632">VLOOKUP(D632&amp;E632,IF({1,0},'2021春'!$C$3:$C$4485&amp;'2021春'!$D$3:$D$4485,'2021春'!$H$3:$H$4485),2,0)</f>
        <v>452731200303161229</v>
      </c>
    </row>
    <row r="633" spans="1:20">
      <c r="A633" s="255">
        <v>630</v>
      </c>
      <c r="B633" s="255" t="s">
        <v>2723</v>
      </c>
      <c r="C633" s="255" t="s">
        <v>21</v>
      </c>
      <c r="D633" s="255" t="s">
        <v>234</v>
      </c>
      <c r="E633" s="255" t="s">
        <v>2724</v>
      </c>
      <c r="F633" s="255" t="s">
        <v>143</v>
      </c>
      <c r="G633" s="255">
        <v>19</v>
      </c>
      <c r="H633" s="255" t="s">
        <v>2725</v>
      </c>
      <c r="I633" s="255" t="s">
        <v>2726</v>
      </c>
      <c r="J633" s="255">
        <v>15078613453</v>
      </c>
      <c r="K633" s="255" t="s">
        <v>27</v>
      </c>
      <c r="L633" s="260">
        <v>44331</v>
      </c>
      <c r="M633" s="255" t="s">
        <v>28</v>
      </c>
      <c r="N633" s="255" t="s">
        <v>27</v>
      </c>
      <c r="O633" s="260">
        <v>44358</v>
      </c>
      <c r="P633" s="255"/>
      <c r="Q633" s="255" t="s">
        <v>30</v>
      </c>
      <c r="R633" s="255"/>
      <c r="S633" s="255"/>
      <c r="T633" s="265" t="str">
        <f t="array" ref="T633">VLOOKUP(D633&amp;E633,IF({1,0},'2021春'!$C$3:$C$4485&amp;'2021春'!$D$3:$D$4485,'2021春'!$H$3:$H$4485),2,0)</f>
        <v>451229200202173626</v>
      </c>
    </row>
    <row r="634" spans="1:20">
      <c r="A634" s="255">
        <v>631</v>
      </c>
      <c r="B634" s="255" t="s">
        <v>2727</v>
      </c>
      <c r="C634" s="255" t="s">
        <v>21</v>
      </c>
      <c r="D634" s="255" t="s">
        <v>234</v>
      </c>
      <c r="E634" s="255" t="s">
        <v>2728</v>
      </c>
      <c r="F634" s="255" t="s">
        <v>24</v>
      </c>
      <c r="G634" s="255">
        <v>19</v>
      </c>
      <c r="H634" s="255" t="s">
        <v>866</v>
      </c>
      <c r="I634" s="255" t="s">
        <v>2729</v>
      </c>
      <c r="J634" s="255">
        <v>15019656004</v>
      </c>
      <c r="K634" s="255" t="s">
        <v>27</v>
      </c>
      <c r="L634" s="260">
        <v>44331</v>
      </c>
      <c r="M634" s="255" t="s">
        <v>28</v>
      </c>
      <c r="N634" s="255" t="s">
        <v>27</v>
      </c>
      <c r="O634" s="260">
        <v>44386</v>
      </c>
      <c r="P634" s="255"/>
      <c r="Q634" s="255" t="s">
        <v>30</v>
      </c>
      <c r="R634" s="255"/>
      <c r="S634" s="255"/>
      <c r="T634" s="265" t="str">
        <f t="array" ref="T634">VLOOKUP(D634&amp;E634,IF({1,0},'2021春'!$C$3:$C$4485&amp;'2021春'!$D$3:$D$4485,'2021春'!$H$3:$H$4485),2,0)</f>
        <v>451229200109055115</v>
      </c>
    </row>
    <row r="635" spans="1:20">
      <c r="A635" s="255">
        <v>632</v>
      </c>
      <c r="B635" s="255" t="s">
        <v>2730</v>
      </c>
      <c r="C635" s="255" t="s">
        <v>21</v>
      </c>
      <c r="D635" s="255" t="s">
        <v>234</v>
      </c>
      <c r="E635" s="255" t="s">
        <v>2731</v>
      </c>
      <c r="F635" s="255" t="s">
        <v>24</v>
      </c>
      <c r="G635" s="255">
        <v>18</v>
      </c>
      <c r="H635" s="255" t="s">
        <v>2732</v>
      </c>
      <c r="I635" s="255" t="s">
        <v>2733</v>
      </c>
      <c r="J635" s="255">
        <v>18978760010</v>
      </c>
      <c r="K635" s="255" t="s">
        <v>27</v>
      </c>
      <c r="L635" s="260">
        <v>44331</v>
      </c>
      <c r="M635" s="255" t="s">
        <v>28</v>
      </c>
      <c r="N635" s="255" t="s">
        <v>27</v>
      </c>
      <c r="O635" s="260">
        <v>44358</v>
      </c>
      <c r="P635" s="255"/>
      <c r="Q635" s="255" t="s">
        <v>30</v>
      </c>
      <c r="R635" s="255"/>
      <c r="S635" s="255"/>
      <c r="T635" s="265" t="str">
        <f t="array" ref="T635">VLOOKUP(D635&amp;E635,IF({1,0},'2021春'!$C$3:$C$4485&amp;'2021春'!$D$3:$D$4485,'2021春'!$H$3:$H$4485),2,0)</f>
        <v>452731200210035717</v>
      </c>
    </row>
    <row r="636" spans="1:20">
      <c r="A636" s="255">
        <v>633</v>
      </c>
      <c r="B636" s="255" t="s">
        <v>2734</v>
      </c>
      <c r="C636" s="255" t="s">
        <v>21</v>
      </c>
      <c r="D636" s="255" t="s">
        <v>234</v>
      </c>
      <c r="E636" s="255" t="s">
        <v>2735</v>
      </c>
      <c r="F636" s="255" t="s">
        <v>143</v>
      </c>
      <c r="G636" s="255">
        <v>18</v>
      </c>
      <c r="H636" s="255" t="s">
        <v>2736</v>
      </c>
      <c r="I636" s="255" t="s">
        <v>2737</v>
      </c>
      <c r="J636" s="255" t="s">
        <v>2738</v>
      </c>
      <c r="K636" s="255" t="s">
        <v>27</v>
      </c>
      <c r="L636" s="260">
        <v>44331</v>
      </c>
      <c r="M636" s="255" t="s">
        <v>28</v>
      </c>
      <c r="N636" s="255" t="s">
        <v>27</v>
      </c>
      <c r="O636" s="260">
        <v>44361</v>
      </c>
      <c r="P636" s="255"/>
      <c r="Q636" s="255" t="s">
        <v>30</v>
      </c>
      <c r="R636" s="255"/>
      <c r="S636" s="255"/>
      <c r="T636" s="265" t="str">
        <f t="array" ref="T636">VLOOKUP(D636&amp;E636,IF({1,0},'2021春'!$C$3:$C$4485&amp;'2021春'!$D$3:$D$4485,'2021春'!$H$3:$H$4485),2,0)</f>
        <v>452731200305034821</v>
      </c>
    </row>
    <row r="637" spans="1:20">
      <c r="A637" s="255">
        <v>634</v>
      </c>
      <c r="B637" s="255" t="s">
        <v>2739</v>
      </c>
      <c r="C637" s="255" t="s">
        <v>21</v>
      </c>
      <c r="D637" s="255" t="s">
        <v>234</v>
      </c>
      <c r="E637" s="255" t="s">
        <v>2740</v>
      </c>
      <c r="F637" s="255" t="s">
        <v>143</v>
      </c>
      <c r="G637" s="255">
        <v>20</v>
      </c>
      <c r="H637" s="255" t="s">
        <v>2741</v>
      </c>
      <c r="I637" s="255" t="s">
        <v>2742</v>
      </c>
      <c r="J637" s="255">
        <v>17776576510</v>
      </c>
      <c r="K637" s="255" t="s">
        <v>27</v>
      </c>
      <c r="L637" s="260">
        <v>44331</v>
      </c>
      <c r="M637" s="255" t="s">
        <v>28</v>
      </c>
      <c r="N637" s="255" t="s">
        <v>27</v>
      </c>
      <c r="O637" s="260">
        <v>44362</v>
      </c>
      <c r="P637" s="255"/>
      <c r="Q637" s="255" t="s">
        <v>30</v>
      </c>
      <c r="R637" s="255"/>
      <c r="S637" s="255"/>
      <c r="T637" s="265" t="str">
        <f t="array" ref="T637">VLOOKUP(D637&amp;E637,IF({1,0},'2021春'!$C$3:$C$4485&amp;'2021春'!$D$3:$D$4485,'2021春'!$H$3:$H$4485),2,0)</f>
        <v>45273120010416542X</v>
      </c>
    </row>
    <row r="638" spans="1:20">
      <c r="A638" s="255">
        <v>635</v>
      </c>
      <c r="B638" s="255" t="s">
        <v>2743</v>
      </c>
      <c r="C638" s="255" t="s">
        <v>21</v>
      </c>
      <c r="D638" s="255" t="s">
        <v>234</v>
      </c>
      <c r="E638" s="255" t="s">
        <v>2744</v>
      </c>
      <c r="F638" s="255" t="s">
        <v>24</v>
      </c>
      <c r="G638" s="255">
        <v>17</v>
      </c>
      <c r="H638" s="255" t="s">
        <v>2745</v>
      </c>
      <c r="I638" s="255" t="s">
        <v>2746</v>
      </c>
      <c r="J638" s="255">
        <v>13558289296</v>
      </c>
      <c r="K638" s="255" t="s">
        <v>27</v>
      </c>
      <c r="L638" s="260">
        <v>44396</v>
      </c>
      <c r="M638" s="255" t="s">
        <v>2747</v>
      </c>
      <c r="N638" s="255" t="s">
        <v>30</v>
      </c>
      <c r="O638" s="260"/>
      <c r="P638" s="255"/>
      <c r="Q638" s="255" t="s">
        <v>30</v>
      </c>
      <c r="R638" s="255"/>
      <c r="S638" s="255"/>
      <c r="T638" s="265" t="str">
        <f t="array" ref="T638">VLOOKUP(D638&amp;E638,IF({1,0},'2021春'!$C$3:$C$4485&amp;'2021春'!$D$3:$D$4485,'2021春'!$H$3:$H$4485),2,0)</f>
        <v>451229200310032716</v>
      </c>
    </row>
    <row r="639" spans="1:20">
      <c r="A639" s="255">
        <v>636</v>
      </c>
      <c r="B639" s="255" t="s">
        <v>2748</v>
      </c>
      <c r="C639" s="255" t="s">
        <v>21</v>
      </c>
      <c r="D639" s="255" t="s">
        <v>234</v>
      </c>
      <c r="E639" s="255" t="s">
        <v>2749</v>
      </c>
      <c r="F639" s="255" t="s">
        <v>143</v>
      </c>
      <c r="G639" s="255">
        <v>20</v>
      </c>
      <c r="H639" s="255" t="s">
        <v>2750</v>
      </c>
      <c r="I639" s="255" t="s">
        <v>2751</v>
      </c>
      <c r="J639" s="255">
        <v>19127018357</v>
      </c>
      <c r="K639" s="255" t="s">
        <v>27</v>
      </c>
      <c r="L639" s="260"/>
      <c r="M639" s="255"/>
      <c r="N639" s="255" t="s">
        <v>27</v>
      </c>
      <c r="O639" s="260"/>
      <c r="P639" s="255"/>
      <c r="Q639" s="255" t="s">
        <v>30</v>
      </c>
      <c r="R639" s="255"/>
      <c r="S639" s="255"/>
      <c r="T639" s="265" t="str">
        <f t="array" ref="T639">VLOOKUP(D639&amp;E639,IF({1,0},'2021春'!$C$3:$C$4485&amp;'2021春'!$D$3:$D$4485,'2021春'!$H$3:$H$4485),2,0)</f>
        <v>451229200104104520</v>
      </c>
    </row>
    <row r="640" spans="1:20">
      <c r="A640" s="255">
        <v>637</v>
      </c>
      <c r="B640" s="255" t="s">
        <v>2752</v>
      </c>
      <c r="C640" s="255" t="s">
        <v>21</v>
      </c>
      <c r="D640" s="255" t="s">
        <v>234</v>
      </c>
      <c r="E640" s="255" t="s">
        <v>2753</v>
      </c>
      <c r="F640" s="255" t="s">
        <v>143</v>
      </c>
      <c r="G640" s="255">
        <v>17</v>
      </c>
      <c r="H640" s="255" t="s">
        <v>2754</v>
      </c>
      <c r="I640" s="255" t="s">
        <v>944</v>
      </c>
      <c r="J640" s="255">
        <v>14777392130</v>
      </c>
      <c r="K640" s="255" t="s">
        <v>27</v>
      </c>
      <c r="L640" s="260">
        <v>44414</v>
      </c>
      <c r="M640" s="255"/>
      <c r="N640" s="255" t="s">
        <v>30</v>
      </c>
      <c r="O640" s="260"/>
      <c r="P640" s="255"/>
      <c r="Q640" s="255" t="s">
        <v>30</v>
      </c>
      <c r="R640" s="255"/>
      <c r="S640" s="255"/>
      <c r="T640" s="265" t="str">
        <f t="array" ref="T640">VLOOKUP(D640&amp;E640,IF({1,0},'2021春'!$C$3:$C$4485&amp;'2021春'!$D$3:$D$4485,'2021春'!$H$3:$H$4485),2,0)</f>
        <v>451229200312012727</v>
      </c>
    </row>
    <row r="641" spans="1:20">
      <c r="A641" s="255">
        <v>638</v>
      </c>
      <c r="B641" s="255" t="s">
        <v>2755</v>
      </c>
      <c r="C641" s="255" t="s">
        <v>21</v>
      </c>
      <c r="D641" s="255" t="s">
        <v>234</v>
      </c>
      <c r="E641" s="255" t="s">
        <v>2756</v>
      </c>
      <c r="F641" s="255" t="s">
        <v>24</v>
      </c>
      <c r="G641" s="255">
        <v>18</v>
      </c>
      <c r="H641" s="255" t="s">
        <v>2757</v>
      </c>
      <c r="I641" s="255" t="s">
        <v>2758</v>
      </c>
      <c r="J641" s="255">
        <v>13554707255</v>
      </c>
      <c r="K641" s="255" t="s">
        <v>27</v>
      </c>
      <c r="L641" s="260"/>
      <c r="M641" s="255"/>
      <c r="N641" s="255" t="s">
        <v>30</v>
      </c>
      <c r="O641" s="260"/>
      <c r="P641" s="255"/>
      <c r="Q641" s="255" t="s">
        <v>30</v>
      </c>
      <c r="R641" s="255"/>
      <c r="S641" s="255"/>
      <c r="T641" s="265" t="str">
        <f t="array" ref="T641">VLOOKUP(D641&amp;E641,IF({1,0},'2021春'!$C$3:$C$4485&amp;'2021春'!$D$3:$D$4485,'2021春'!$H$3:$H$4485),2,0)</f>
        <v>451229200307275119</v>
      </c>
    </row>
    <row r="642" spans="1:20">
      <c r="A642" s="255">
        <v>639</v>
      </c>
      <c r="B642" s="255" t="s">
        <v>2759</v>
      </c>
      <c r="C642" s="255" t="s">
        <v>21</v>
      </c>
      <c r="D642" s="255" t="s">
        <v>234</v>
      </c>
      <c r="E642" s="255" t="s">
        <v>2760</v>
      </c>
      <c r="F642" s="255" t="s">
        <v>143</v>
      </c>
      <c r="G642" s="255">
        <v>18</v>
      </c>
      <c r="H642" s="255" t="s">
        <v>2761</v>
      </c>
      <c r="I642" s="255" t="s">
        <v>2762</v>
      </c>
      <c r="J642" s="255">
        <v>13377494016</v>
      </c>
      <c r="K642" s="255" t="s">
        <v>27</v>
      </c>
      <c r="L642" s="260"/>
      <c r="M642" s="255" t="s">
        <v>28</v>
      </c>
      <c r="N642" s="255" t="s">
        <v>27</v>
      </c>
      <c r="O642" s="260">
        <v>44365</v>
      </c>
      <c r="P642" s="255"/>
      <c r="Q642" s="255" t="s">
        <v>30</v>
      </c>
      <c r="R642" s="255"/>
      <c r="S642" s="255"/>
      <c r="T642" s="265" t="str">
        <f t="array" ref="T642">VLOOKUP(D642&amp;E642,IF({1,0},'2021春'!$C$3:$C$4485&amp;'2021春'!$D$3:$D$4485,'2021春'!$H$3:$H$4485),2,0)</f>
        <v>451229200304264529</v>
      </c>
    </row>
    <row r="643" spans="1:20">
      <c r="A643" s="255">
        <v>640</v>
      </c>
      <c r="B643" s="255" t="s">
        <v>2763</v>
      </c>
      <c r="C643" s="255" t="s">
        <v>21</v>
      </c>
      <c r="D643" s="255" t="s">
        <v>234</v>
      </c>
      <c r="E643" s="255" t="s">
        <v>2764</v>
      </c>
      <c r="F643" s="255" t="s">
        <v>143</v>
      </c>
      <c r="G643" s="255">
        <v>18</v>
      </c>
      <c r="H643" s="255" t="s">
        <v>2668</v>
      </c>
      <c r="I643" s="255" t="s">
        <v>2765</v>
      </c>
      <c r="J643" s="255">
        <v>18978295466</v>
      </c>
      <c r="K643" s="255" t="s">
        <v>27</v>
      </c>
      <c r="L643" s="260">
        <v>44399</v>
      </c>
      <c r="M643" s="255" t="s">
        <v>185</v>
      </c>
      <c r="N643" s="255" t="s">
        <v>30</v>
      </c>
      <c r="O643" s="260"/>
      <c r="P643" s="255"/>
      <c r="Q643" s="255" t="s">
        <v>30</v>
      </c>
      <c r="R643" s="255"/>
      <c r="S643" s="255"/>
      <c r="T643" s="265" t="str">
        <f t="array" ref="T643">VLOOKUP(D643&amp;E643,IF({1,0},'2021春'!$C$3:$C$4485&amp;'2021春'!$D$3:$D$4485,'2021春'!$H$3:$H$4485),2,0)</f>
        <v>450922200307143987</v>
      </c>
    </row>
    <row r="644" spans="1:20">
      <c r="A644" s="255">
        <v>641</v>
      </c>
      <c r="B644" s="255" t="s">
        <v>2766</v>
      </c>
      <c r="C644" s="255" t="s">
        <v>21</v>
      </c>
      <c r="D644" s="255" t="s">
        <v>234</v>
      </c>
      <c r="E644" s="255" t="s">
        <v>2767</v>
      </c>
      <c r="F644" s="255" t="s">
        <v>24</v>
      </c>
      <c r="G644" s="255">
        <v>18</v>
      </c>
      <c r="H644" s="255" t="s">
        <v>2768</v>
      </c>
      <c r="I644" s="255" t="s">
        <v>2769</v>
      </c>
      <c r="J644" s="255">
        <v>15777802138</v>
      </c>
      <c r="K644" s="255" t="s">
        <v>27</v>
      </c>
      <c r="L644" s="260"/>
      <c r="M644" s="255"/>
      <c r="N644" s="255" t="s">
        <v>27</v>
      </c>
      <c r="O644" s="260"/>
      <c r="P644" s="255"/>
      <c r="Q644" s="255" t="s">
        <v>30</v>
      </c>
      <c r="R644" s="255"/>
      <c r="S644" s="255"/>
      <c r="T644" s="265" t="str">
        <f t="array" ref="T644">VLOOKUP(D644&amp;E644,IF({1,0},'2021春'!$C$3:$C$4485&amp;'2021春'!$D$3:$D$4485,'2021春'!$H$3:$H$4485),2,0)</f>
        <v>45212720030704361X</v>
      </c>
    </row>
    <row r="645" spans="1:20">
      <c r="A645" s="255">
        <v>642</v>
      </c>
      <c r="B645" s="255" t="s">
        <v>2770</v>
      </c>
      <c r="C645" s="255" t="s">
        <v>21</v>
      </c>
      <c r="D645" s="255" t="s">
        <v>234</v>
      </c>
      <c r="E645" s="255" t="s">
        <v>2771</v>
      </c>
      <c r="F645" s="255" t="s">
        <v>143</v>
      </c>
      <c r="G645" s="255">
        <v>18</v>
      </c>
      <c r="H645" s="255" t="s">
        <v>1990</v>
      </c>
      <c r="I645" s="255" t="s">
        <v>2532</v>
      </c>
      <c r="J645" s="255">
        <v>18107883775</v>
      </c>
      <c r="K645" s="255" t="s">
        <v>27</v>
      </c>
      <c r="L645" s="260"/>
      <c r="M645" s="255"/>
      <c r="N645" s="255" t="s">
        <v>27</v>
      </c>
      <c r="O645" s="260"/>
      <c r="P645" s="255"/>
      <c r="Q645" s="255" t="s">
        <v>30</v>
      </c>
      <c r="R645" s="255"/>
      <c r="S645" s="255"/>
      <c r="T645" s="265" t="str">
        <f t="array" ref="T645">VLOOKUP(D645&amp;E645,IF({1,0},'2021春'!$C$3:$C$4485&amp;'2021春'!$D$3:$D$4485,'2021春'!$H$3:$H$4485),2,0)</f>
        <v>452731200302012125</v>
      </c>
    </row>
    <row r="646" spans="1:20">
      <c r="A646" s="255">
        <v>643</v>
      </c>
      <c r="B646" s="255" t="s">
        <v>2772</v>
      </c>
      <c r="C646" s="255" t="s">
        <v>21</v>
      </c>
      <c r="D646" s="255" t="s">
        <v>234</v>
      </c>
      <c r="E646" s="255" t="s">
        <v>2773</v>
      </c>
      <c r="F646" s="255" t="s">
        <v>143</v>
      </c>
      <c r="G646" s="255">
        <v>18</v>
      </c>
      <c r="H646" s="255" t="s">
        <v>2774</v>
      </c>
      <c r="I646" s="255" t="s">
        <v>2775</v>
      </c>
      <c r="J646" s="255">
        <v>13557083679</v>
      </c>
      <c r="K646" s="255" t="s">
        <v>27</v>
      </c>
      <c r="L646" s="260">
        <v>44331</v>
      </c>
      <c r="M646" s="255" t="s">
        <v>28</v>
      </c>
      <c r="N646" s="255" t="s">
        <v>27</v>
      </c>
      <c r="O646" s="260">
        <v>44362</v>
      </c>
      <c r="P646" s="255"/>
      <c r="Q646" s="255" t="s">
        <v>30</v>
      </c>
      <c r="R646" s="255"/>
      <c r="S646" s="255"/>
      <c r="T646" s="265" t="str">
        <f t="array" ref="T646">VLOOKUP(D646&amp;E646,IF({1,0},'2021春'!$C$3:$C$4485&amp;'2021春'!$D$3:$D$4485,'2021春'!$H$3:$H$4485),2,0)</f>
        <v>452731200302073622</v>
      </c>
    </row>
    <row r="647" spans="1:20">
      <c r="A647" s="255">
        <v>644</v>
      </c>
      <c r="B647" s="255" t="s">
        <v>2776</v>
      </c>
      <c r="C647" s="255" t="s">
        <v>21</v>
      </c>
      <c r="D647" s="255" t="s">
        <v>234</v>
      </c>
      <c r="E647" s="255" t="s">
        <v>2777</v>
      </c>
      <c r="F647" s="255" t="s">
        <v>24</v>
      </c>
      <c r="G647" s="255">
        <v>19</v>
      </c>
      <c r="H647" s="255" t="s">
        <v>2778</v>
      </c>
      <c r="I647" s="255" t="s">
        <v>2779</v>
      </c>
      <c r="J647" s="255" t="s">
        <v>2780</v>
      </c>
      <c r="K647" s="255" t="s">
        <v>27</v>
      </c>
      <c r="L647" s="260"/>
      <c r="M647" s="255"/>
      <c r="N647" s="255" t="s">
        <v>27</v>
      </c>
      <c r="O647" s="260"/>
      <c r="P647" s="255"/>
      <c r="Q647" s="255" t="s">
        <v>30</v>
      </c>
      <c r="R647" s="255"/>
      <c r="S647" s="255"/>
      <c r="T647" s="265" t="str">
        <f t="array" ref="T647">VLOOKUP(D647&amp;E647,IF({1,0},'2021春'!$C$3:$C$4485&amp;'2021春'!$D$3:$D$4485,'2021春'!$H$3:$H$4485),2,0)</f>
        <v>452731200206030315</v>
      </c>
    </row>
    <row r="648" spans="1:20">
      <c r="A648" s="255">
        <v>645</v>
      </c>
      <c r="B648" s="255" t="s">
        <v>2781</v>
      </c>
      <c r="C648" s="255" t="s">
        <v>21</v>
      </c>
      <c r="D648" s="255" t="s">
        <v>234</v>
      </c>
      <c r="E648" s="255" t="s">
        <v>2782</v>
      </c>
      <c r="F648" s="255" t="s">
        <v>143</v>
      </c>
      <c r="G648" s="255">
        <v>18</v>
      </c>
      <c r="H648" s="255" t="s">
        <v>2783</v>
      </c>
      <c r="I648" s="255" t="s">
        <v>2784</v>
      </c>
      <c r="J648" s="255" t="s">
        <v>2785</v>
      </c>
      <c r="K648" s="255" t="s">
        <v>27</v>
      </c>
      <c r="L648" s="260"/>
      <c r="M648" s="255"/>
      <c r="N648" s="255" t="s">
        <v>27</v>
      </c>
      <c r="O648" s="260"/>
      <c r="P648" s="255"/>
      <c r="Q648" s="255" t="s">
        <v>30</v>
      </c>
      <c r="R648" s="255"/>
      <c r="S648" s="255"/>
      <c r="T648" s="265" t="str">
        <f t="array" ref="T648">VLOOKUP(D648&amp;E648,IF({1,0},'2021春'!$C$3:$C$4485&amp;'2021春'!$D$3:$D$4485,'2021春'!$H$3:$H$4485),2,0)</f>
        <v>452726200304260025</v>
      </c>
    </row>
    <row r="649" spans="1:20">
      <c r="A649" s="255">
        <v>646</v>
      </c>
      <c r="B649" s="255" t="s">
        <v>2786</v>
      </c>
      <c r="C649" s="255" t="s">
        <v>21</v>
      </c>
      <c r="D649" s="255" t="s">
        <v>234</v>
      </c>
      <c r="E649" s="255" t="s">
        <v>2787</v>
      </c>
      <c r="F649" s="255" t="s">
        <v>143</v>
      </c>
      <c r="G649" s="255">
        <v>18</v>
      </c>
      <c r="H649" s="255" t="s">
        <v>2788</v>
      </c>
      <c r="I649" s="255" t="s">
        <v>2789</v>
      </c>
      <c r="J649" s="255">
        <v>15177387610</v>
      </c>
      <c r="K649" s="255" t="s">
        <v>27</v>
      </c>
      <c r="L649" s="260">
        <v>44383</v>
      </c>
      <c r="M649" s="255" t="s">
        <v>28</v>
      </c>
      <c r="N649" s="255" t="s">
        <v>27</v>
      </c>
      <c r="O649" s="260">
        <v>44410</v>
      </c>
      <c r="P649" s="255"/>
      <c r="Q649" s="255" t="s">
        <v>30</v>
      </c>
      <c r="R649" s="255"/>
      <c r="S649" s="255"/>
      <c r="T649" s="265" t="str">
        <f t="array" ref="T649">VLOOKUP(D649&amp;E649,IF({1,0},'2021春'!$C$3:$C$4485&amp;'2021春'!$D$3:$D$4485,'2021春'!$H$3:$H$4485),2,0)</f>
        <v>451229200307055423</v>
      </c>
    </row>
    <row r="650" spans="1:20">
      <c r="A650" s="255">
        <v>647</v>
      </c>
      <c r="B650" s="255" t="s">
        <v>2790</v>
      </c>
      <c r="C650" s="255" t="s">
        <v>21</v>
      </c>
      <c r="D650" s="255" t="s">
        <v>234</v>
      </c>
      <c r="E650" s="255" t="s">
        <v>2791</v>
      </c>
      <c r="F650" s="255" t="s">
        <v>143</v>
      </c>
      <c r="G650" s="255">
        <v>18</v>
      </c>
      <c r="H650" s="255" t="s">
        <v>2792</v>
      </c>
      <c r="I650" s="255" t="s">
        <v>2793</v>
      </c>
      <c r="J650" s="255">
        <v>13481867547</v>
      </c>
      <c r="K650" s="255" t="s">
        <v>27</v>
      </c>
      <c r="L650" s="260">
        <v>44331</v>
      </c>
      <c r="M650" s="255" t="s">
        <v>28</v>
      </c>
      <c r="N650" s="255" t="s">
        <v>27</v>
      </c>
      <c r="O650" s="260">
        <v>44358</v>
      </c>
      <c r="P650" s="255"/>
      <c r="Q650" s="255" t="s">
        <v>30</v>
      </c>
      <c r="R650" s="255"/>
      <c r="S650" s="255"/>
      <c r="T650" s="265" t="str">
        <f t="array" ref="T650">VLOOKUP(D650&amp;E650,IF({1,0},'2021春'!$C$3:$C$4485&amp;'2021春'!$D$3:$D$4485,'2021春'!$H$3:$H$4485),2,0)</f>
        <v>45122920020918212X</v>
      </c>
    </row>
    <row r="651" spans="1:20">
      <c r="A651" s="255">
        <v>648</v>
      </c>
      <c r="B651" s="255" t="s">
        <v>2794</v>
      </c>
      <c r="C651" s="255" t="s">
        <v>21</v>
      </c>
      <c r="D651" s="255" t="s">
        <v>234</v>
      </c>
      <c r="E651" s="255" t="s">
        <v>2795</v>
      </c>
      <c r="F651" s="255" t="s">
        <v>143</v>
      </c>
      <c r="G651" s="255">
        <v>18</v>
      </c>
      <c r="H651" s="255" t="s">
        <v>2796</v>
      </c>
      <c r="I651" s="255" t="s">
        <v>2797</v>
      </c>
      <c r="J651" s="255">
        <v>13471848501</v>
      </c>
      <c r="K651" s="255" t="s">
        <v>27</v>
      </c>
      <c r="L651" s="260">
        <v>44331</v>
      </c>
      <c r="M651" s="255" t="s">
        <v>28</v>
      </c>
      <c r="N651" s="255" t="s">
        <v>27</v>
      </c>
      <c r="O651" s="260">
        <v>44362</v>
      </c>
      <c r="P651" s="255"/>
      <c r="Q651" s="255" t="s">
        <v>30</v>
      </c>
      <c r="R651" s="255"/>
      <c r="S651" s="255"/>
      <c r="T651" s="265" t="str">
        <f t="array" ref="T651">VLOOKUP(D651&amp;E651,IF({1,0},'2021春'!$C$3:$C$4485&amp;'2021春'!$D$3:$D$4485,'2021春'!$H$3:$H$4485),2,0)</f>
        <v>45273120021201002X</v>
      </c>
    </row>
    <row r="652" spans="1:20">
      <c r="A652" s="255">
        <v>649</v>
      </c>
      <c r="B652" s="255" t="s">
        <v>2798</v>
      </c>
      <c r="C652" s="255" t="s">
        <v>21</v>
      </c>
      <c r="D652" s="255" t="s">
        <v>234</v>
      </c>
      <c r="E652" s="255" t="s">
        <v>2799</v>
      </c>
      <c r="F652" s="255" t="s">
        <v>24</v>
      </c>
      <c r="G652" s="255">
        <v>18</v>
      </c>
      <c r="H652" s="255" t="s">
        <v>2800</v>
      </c>
      <c r="I652" s="255" t="s">
        <v>2801</v>
      </c>
      <c r="J652" s="255">
        <v>18176119807</v>
      </c>
      <c r="K652" s="255" t="s">
        <v>27</v>
      </c>
      <c r="L652" s="260"/>
      <c r="M652" s="255"/>
      <c r="N652" s="255" t="s">
        <v>27</v>
      </c>
      <c r="O652" s="260"/>
      <c r="P652" s="255"/>
      <c r="Q652" s="255" t="s">
        <v>30</v>
      </c>
      <c r="R652" s="255"/>
      <c r="S652" s="255"/>
      <c r="T652" s="265" t="str">
        <f t="array" ref="T652">VLOOKUP(D652&amp;E652,IF({1,0},'2021春'!$C$3:$C$4485&amp;'2021春'!$D$3:$D$4485,'2021春'!$H$3:$H$4485),2,0)</f>
        <v>451229200301172119</v>
      </c>
    </row>
    <row r="653" spans="1:20">
      <c r="A653" s="255">
        <v>650</v>
      </c>
      <c r="B653" s="255" t="s">
        <v>2802</v>
      </c>
      <c r="C653" s="255" t="s">
        <v>21</v>
      </c>
      <c r="D653" s="255" t="s">
        <v>234</v>
      </c>
      <c r="E653" s="255" t="s">
        <v>2803</v>
      </c>
      <c r="F653" s="255" t="s">
        <v>143</v>
      </c>
      <c r="G653" s="255">
        <v>19</v>
      </c>
      <c r="H653" s="255" t="s">
        <v>2804</v>
      </c>
      <c r="I653" s="255" t="s">
        <v>2805</v>
      </c>
      <c r="J653" s="255">
        <v>19978177329</v>
      </c>
      <c r="K653" s="255" t="s">
        <v>27</v>
      </c>
      <c r="L653" s="260"/>
      <c r="M653" s="255"/>
      <c r="N653" s="255" t="s">
        <v>27</v>
      </c>
      <c r="O653" s="260"/>
      <c r="P653" s="255"/>
      <c r="Q653" s="255" t="s">
        <v>30</v>
      </c>
      <c r="R653" s="255"/>
      <c r="S653" s="255"/>
      <c r="T653" s="265" t="str">
        <f t="array" ref="T653">VLOOKUP(D653&amp;E653,IF({1,0},'2021春'!$C$3:$C$4485&amp;'2021春'!$D$3:$D$4485,'2021春'!$H$3:$H$4485),2,0)</f>
        <v>452731200112302121</v>
      </c>
    </row>
    <row r="654" spans="1:20">
      <c r="A654" s="255">
        <v>651</v>
      </c>
      <c r="B654" s="255" t="s">
        <v>2806</v>
      </c>
      <c r="C654" s="255" t="s">
        <v>21</v>
      </c>
      <c r="D654" s="255" t="s">
        <v>234</v>
      </c>
      <c r="E654" s="255" t="s">
        <v>2807</v>
      </c>
      <c r="F654" s="255" t="s">
        <v>143</v>
      </c>
      <c r="G654" s="255">
        <v>16</v>
      </c>
      <c r="H654" s="255" t="s">
        <v>2808</v>
      </c>
      <c r="I654" s="255" t="s">
        <v>2809</v>
      </c>
      <c r="J654" s="255">
        <v>15807784748</v>
      </c>
      <c r="K654" s="255" t="s">
        <v>27</v>
      </c>
      <c r="L654" s="260">
        <v>44396</v>
      </c>
      <c r="M654" s="255" t="s">
        <v>98</v>
      </c>
      <c r="N654" s="255" t="s">
        <v>30</v>
      </c>
      <c r="O654" s="260"/>
      <c r="P654" s="255"/>
      <c r="Q654" s="255" t="s">
        <v>30</v>
      </c>
      <c r="R654" s="255"/>
      <c r="S654" s="255"/>
      <c r="T654" s="265" t="str">
        <f t="array" ref="T654">VLOOKUP(D654&amp;E654,IF({1,0},'2021春'!$C$3:$C$4485&amp;'2021春'!$D$3:$D$4485,'2021春'!$H$3:$H$4485),2,0)</f>
        <v>451229200408281227</v>
      </c>
    </row>
    <row r="655" spans="1:20">
      <c r="A655" s="255">
        <v>652</v>
      </c>
      <c r="B655" s="255" t="s">
        <v>2810</v>
      </c>
      <c r="C655" s="255" t="s">
        <v>21</v>
      </c>
      <c r="D655" s="255" t="s">
        <v>234</v>
      </c>
      <c r="E655" s="255" t="s">
        <v>2811</v>
      </c>
      <c r="F655" s="255" t="s">
        <v>143</v>
      </c>
      <c r="G655" s="255">
        <v>17</v>
      </c>
      <c r="H655" s="255" t="s">
        <v>2812</v>
      </c>
      <c r="I655" s="255" t="s">
        <v>2813</v>
      </c>
      <c r="J655" s="255">
        <v>15078572280</v>
      </c>
      <c r="K655" s="255" t="s">
        <v>27</v>
      </c>
      <c r="L655" s="260">
        <v>44395</v>
      </c>
      <c r="M655" s="255" t="s">
        <v>1352</v>
      </c>
      <c r="N655" s="255" t="s">
        <v>30</v>
      </c>
      <c r="O655" s="260"/>
      <c r="P655" s="255"/>
      <c r="Q655" s="255" t="s">
        <v>30</v>
      </c>
      <c r="R655" s="255"/>
      <c r="S655" s="255"/>
      <c r="T655" s="265" t="str">
        <f t="array" ref="T655">VLOOKUP(D655&amp;E655,IF({1,0},'2021春'!$C$3:$C$4485&amp;'2021春'!$D$3:$D$4485,'2021春'!$H$3:$H$4485),2,0)</f>
        <v>452731200309221827</v>
      </c>
    </row>
    <row r="656" spans="1:20">
      <c r="A656" s="255">
        <v>653</v>
      </c>
      <c r="B656" s="255" t="s">
        <v>2814</v>
      </c>
      <c r="C656" s="255" t="s">
        <v>21</v>
      </c>
      <c r="D656" s="255" t="s">
        <v>234</v>
      </c>
      <c r="E656" s="255" t="s">
        <v>2815</v>
      </c>
      <c r="F656" s="255" t="s">
        <v>143</v>
      </c>
      <c r="G656" s="255">
        <v>18</v>
      </c>
      <c r="H656" s="255" t="s">
        <v>1258</v>
      </c>
      <c r="I656" s="255" t="s">
        <v>2816</v>
      </c>
      <c r="J656" s="255">
        <v>13737980611</v>
      </c>
      <c r="K656" s="255" t="s">
        <v>27</v>
      </c>
      <c r="L656" s="260"/>
      <c r="M656" s="255"/>
      <c r="N656" s="255" t="s">
        <v>27</v>
      </c>
      <c r="O656" s="260"/>
      <c r="P656" s="255"/>
      <c r="Q656" s="255" t="s">
        <v>30</v>
      </c>
      <c r="R656" s="255"/>
      <c r="S656" s="255"/>
      <c r="T656" s="265" t="str">
        <f t="array" ref="T656">VLOOKUP(D656&amp;E656,IF({1,0},'2021春'!$C$3:$C$4485&amp;'2021春'!$D$3:$D$4485,'2021春'!$H$3:$H$4485),2,0)</f>
        <v>451229200304261248</v>
      </c>
    </row>
    <row r="657" spans="1:20">
      <c r="A657" s="255">
        <v>654</v>
      </c>
      <c r="B657" s="255" t="s">
        <v>2817</v>
      </c>
      <c r="C657" s="255" t="s">
        <v>21</v>
      </c>
      <c r="D657" s="255" t="s">
        <v>234</v>
      </c>
      <c r="E657" s="255" t="s">
        <v>2818</v>
      </c>
      <c r="F657" s="255" t="s">
        <v>143</v>
      </c>
      <c r="G657" s="255">
        <v>18</v>
      </c>
      <c r="H657" s="255" t="s">
        <v>2819</v>
      </c>
      <c r="I657" s="255" t="s">
        <v>2820</v>
      </c>
      <c r="J657" s="255" t="s">
        <v>2821</v>
      </c>
      <c r="K657" s="255" t="s">
        <v>27</v>
      </c>
      <c r="L657" s="260"/>
      <c r="M657" s="255"/>
      <c r="N657" s="255" t="s">
        <v>30</v>
      </c>
      <c r="O657" s="260"/>
      <c r="P657" s="255"/>
      <c r="Q657" s="255" t="s">
        <v>30</v>
      </c>
      <c r="R657" s="255"/>
      <c r="S657" s="255"/>
      <c r="T657" s="265" t="str">
        <f t="array" ref="T657">VLOOKUP(D657&amp;E657,IF({1,0},'2021春'!$C$3:$C$4485&amp;'2021春'!$D$3:$D$4485,'2021春'!$H$3:$H$4485),2,0)</f>
        <v>45122920030617392X</v>
      </c>
    </row>
    <row r="658" spans="1:20">
      <c r="A658" s="255">
        <v>655</v>
      </c>
      <c r="B658" s="255" t="s">
        <v>2822</v>
      </c>
      <c r="C658" s="255" t="s">
        <v>21</v>
      </c>
      <c r="D658" s="255" t="s">
        <v>234</v>
      </c>
      <c r="E658" s="255" t="s">
        <v>2823</v>
      </c>
      <c r="F658" s="255" t="s">
        <v>143</v>
      </c>
      <c r="G658" s="255">
        <v>18</v>
      </c>
      <c r="H658" s="255" t="s">
        <v>2824</v>
      </c>
      <c r="I658" s="255" t="s">
        <v>2825</v>
      </c>
      <c r="J658" s="255" t="s">
        <v>2826</v>
      </c>
      <c r="K658" s="255" t="s">
        <v>27</v>
      </c>
      <c r="L658" s="260"/>
      <c r="M658" s="255"/>
      <c r="N658" s="255" t="s">
        <v>27</v>
      </c>
      <c r="O658" s="260"/>
      <c r="P658" s="255"/>
      <c r="Q658" s="255" t="s">
        <v>30</v>
      </c>
      <c r="R658" s="255"/>
      <c r="S658" s="255"/>
      <c r="T658" s="265" t="str">
        <f t="array" ref="T658">VLOOKUP(D658&amp;E658,IF({1,0},'2021春'!$C$3:$C$4485&amp;'2021春'!$D$3:$D$4485,'2021春'!$H$3:$H$4485),2,0)</f>
        <v>452731200303214829</v>
      </c>
    </row>
    <row r="659" spans="1:20">
      <c r="A659" s="255">
        <v>656</v>
      </c>
      <c r="B659" s="255" t="s">
        <v>2827</v>
      </c>
      <c r="C659" s="255" t="s">
        <v>21</v>
      </c>
      <c r="D659" s="255" t="s">
        <v>234</v>
      </c>
      <c r="E659" s="255" t="s">
        <v>2828</v>
      </c>
      <c r="F659" s="255" t="s">
        <v>143</v>
      </c>
      <c r="G659" s="255">
        <v>19</v>
      </c>
      <c r="H659" s="255" t="s">
        <v>2829</v>
      </c>
      <c r="I659" s="255" t="s">
        <v>2830</v>
      </c>
      <c r="J659" s="255">
        <v>15949327895</v>
      </c>
      <c r="K659" s="255" t="s">
        <v>27</v>
      </c>
      <c r="L659" s="260">
        <v>44331</v>
      </c>
      <c r="M659" s="255" t="s">
        <v>28</v>
      </c>
      <c r="N659" s="255" t="s">
        <v>27</v>
      </c>
      <c r="O659" s="260">
        <v>44369</v>
      </c>
      <c r="P659" s="255"/>
      <c r="Q659" s="255" t="s">
        <v>30</v>
      </c>
      <c r="R659" s="255"/>
      <c r="S659" s="255"/>
      <c r="T659" s="265" t="str">
        <f t="array" ref="T659">VLOOKUP(D659&amp;E659,IF({1,0},'2021春'!$C$3:$C$4485&amp;'2021春'!$D$3:$D$4485,'2021春'!$H$3:$H$4485),2,0)</f>
        <v>452731200110140923</v>
      </c>
    </row>
    <row r="660" spans="1:20">
      <c r="A660" s="255">
        <v>657</v>
      </c>
      <c r="B660" s="255" t="s">
        <v>2831</v>
      </c>
      <c r="C660" s="255" t="s">
        <v>21</v>
      </c>
      <c r="D660" s="255" t="s">
        <v>234</v>
      </c>
      <c r="E660" s="255" t="s">
        <v>2832</v>
      </c>
      <c r="F660" s="255" t="s">
        <v>143</v>
      </c>
      <c r="G660" s="255">
        <v>18</v>
      </c>
      <c r="H660" s="255" t="s">
        <v>2833</v>
      </c>
      <c r="I660" s="255" t="s">
        <v>2834</v>
      </c>
      <c r="J660" s="255">
        <v>15019699083</v>
      </c>
      <c r="K660" s="255" t="s">
        <v>27</v>
      </c>
      <c r="L660" s="260"/>
      <c r="M660" s="255"/>
      <c r="N660" s="255" t="s">
        <v>27</v>
      </c>
      <c r="O660" s="260"/>
      <c r="P660" s="255"/>
      <c r="Q660" s="255" t="s">
        <v>30</v>
      </c>
      <c r="R660" s="255"/>
      <c r="S660" s="255"/>
      <c r="T660" s="265" t="str">
        <f t="array" ref="T660">VLOOKUP(D660&amp;E660,IF({1,0},'2021春'!$C$3:$C$4485&amp;'2021春'!$D$3:$D$4485,'2021春'!$H$3:$H$4485),2,0)</f>
        <v>452731200209235121</v>
      </c>
    </row>
    <row r="661" spans="1:20">
      <c r="A661" s="255">
        <v>658</v>
      </c>
      <c r="B661" s="255" t="s">
        <v>2835</v>
      </c>
      <c r="C661" s="255" t="s">
        <v>21</v>
      </c>
      <c r="D661" s="255" t="s">
        <v>234</v>
      </c>
      <c r="E661" s="255" t="s">
        <v>2836</v>
      </c>
      <c r="F661" s="255" t="s">
        <v>24</v>
      </c>
      <c r="G661" s="255">
        <v>20</v>
      </c>
      <c r="H661" s="255" t="s">
        <v>2837</v>
      </c>
      <c r="I661" s="255" t="s">
        <v>2838</v>
      </c>
      <c r="J661" s="255">
        <v>13711830016</v>
      </c>
      <c r="K661" s="255" t="s">
        <v>27</v>
      </c>
      <c r="L661" s="260">
        <v>44331</v>
      </c>
      <c r="M661" s="255" t="s">
        <v>28</v>
      </c>
      <c r="N661" s="255" t="s">
        <v>27</v>
      </c>
      <c r="O661" s="260">
        <v>44365</v>
      </c>
      <c r="P661" s="255"/>
      <c r="Q661" s="255" t="s">
        <v>30</v>
      </c>
      <c r="R661" s="255"/>
      <c r="S661" s="255"/>
      <c r="T661" s="265" t="str">
        <f t="array" ref="T661">VLOOKUP(D661&amp;E661,IF({1,0},'2021春'!$C$3:$C$4485&amp;'2021春'!$D$3:$D$4485,'2021春'!$H$3:$H$4485),2,0)</f>
        <v>452731200108025117</v>
      </c>
    </row>
    <row r="662" spans="1:20">
      <c r="A662" s="255">
        <v>659</v>
      </c>
      <c r="B662" s="255" t="s">
        <v>2839</v>
      </c>
      <c r="C662" s="255" t="s">
        <v>21</v>
      </c>
      <c r="D662" s="255" t="s">
        <v>234</v>
      </c>
      <c r="E662" s="255" t="s">
        <v>2840</v>
      </c>
      <c r="F662" s="255" t="s">
        <v>143</v>
      </c>
      <c r="G662" s="255">
        <v>19</v>
      </c>
      <c r="H662" s="255" t="s">
        <v>2841</v>
      </c>
      <c r="I662" s="255" t="s">
        <v>2842</v>
      </c>
      <c r="J662" s="255">
        <v>18176483167</v>
      </c>
      <c r="K662" s="255" t="s">
        <v>27</v>
      </c>
      <c r="L662" s="260"/>
      <c r="M662" s="255"/>
      <c r="N662" s="255" t="s">
        <v>27</v>
      </c>
      <c r="O662" s="260"/>
      <c r="P662" s="255"/>
      <c r="Q662" s="255" t="s">
        <v>30</v>
      </c>
      <c r="R662" s="255"/>
      <c r="S662" s="255"/>
      <c r="T662" s="265" t="str">
        <f t="array" ref="T662">VLOOKUP(D662&amp;E662,IF({1,0},'2021春'!$C$3:$C$4485&amp;'2021春'!$D$3:$D$4485,'2021春'!$H$3:$H$4485),2,0)</f>
        <v>451229200108202742</v>
      </c>
    </row>
    <row r="663" spans="1:20">
      <c r="A663" s="255">
        <v>660</v>
      </c>
      <c r="B663" s="255" t="s">
        <v>2843</v>
      </c>
      <c r="C663" s="255" t="s">
        <v>21</v>
      </c>
      <c r="D663" s="255" t="s">
        <v>234</v>
      </c>
      <c r="E663" s="255" t="s">
        <v>2844</v>
      </c>
      <c r="F663" s="255" t="s">
        <v>143</v>
      </c>
      <c r="G663" s="255">
        <v>18</v>
      </c>
      <c r="H663" s="255" t="s">
        <v>2845</v>
      </c>
      <c r="I663" s="255" t="s">
        <v>2846</v>
      </c>
      <c r="J663" s="255">
        <v>15878685462</v>
      </c>
      <c r="K663" s="255" t="s">
        <v>27</v>
      </c>
      <c r="L663" s="260">
        <v>44331</v>
      </c>
      <c r="M663" s="255" t="s">
        <v>28</v>
      </c>
      <c r="N663" s="255" t="s">
        <v>27</v>
      </c>
      <c r="O663" s="260">
        <v>44367</v>
      </c>
      <c r="P663" s="255"/>
      <c r="Q663" s="255" t="s">
        <v>30</v>
      </c>
      <c r="R663" s="255"/>
      <c r="S663" s="255"/>
      <c r="T663" s="265" t="str">
        <f t="array" ref="T663">VLOOKUP(D663&amp;E663,IF({1,0},'2021春'!$C$3:$C$4485&amp;'2021春'!$D$3:$D$4485,'2021春'!$H$3:$H$4485),2,0)</f>
        <v>452731200211260940</v>
      </c>
    </row>
    <row r="664" spans="1:20">
      <c r="A664" s="255">
        <v>661</v>
      </c>
      <c r="B664" s="255" t="s">
        <v>2847</v>
      </c>
      <c r="C664" s="255" t="s">
        <v>21</v>
      </c>
      <c r="D664" s="255" t="s">
        <v>234</v>
      </c>
      <c r="E664" s="255" t="s">
        <v>2848</v>
      </c>
      <c r="F664" s="255" t="s">
        <v>24</v>
      </c>
      <c r="G664" s="255">
        <v>18</v>
      </c>
      <c r="H664" s="255" t="s">
        <v>2849</v>
      </c>
      <c r="I664" s="255" t="s">
        <v>2202</v>
      </c>
      <c r="J664" s="255">
        <v>15878686578</v>
      </c>
      <c r="K664" s="255" t="s">
        <v>27</v>
      </c>
      <c r="L664" s="260"/>
      <c r="M664" s="255"/>
      <c r="N664" s="255" t="s">
        <v>30</v>
      </c>
      <c r="O664" s="260"/>
      <c r="P664" s="255"/>
      <c r="Q664" s="255" t="s">
        <v>30</v>
      </c>
      <c r="R664" s="255"/>
      <c r="S664" s="255"/>
      <c r="T664" s="265" t="str">
        <f t="array" ref="T664">VLOOKUP(D664&amp;E664,IF({1,0},'2021春'!$C$3:$C$4485&amp;'2021春'!$D$3:$D$4485,'2021春'!$H$3:$H$4485),2,0)</f>
        <v>452731200307030015</v>
      </c>
    </row>
    <row r="665" spans="1:20">
      <c r="A665" s="255">
        <v>662</v>
      </c>
      <c r="B665" s="255" t="s">
        <v>2850</v>
      </c>
      <c r="C665" s="255" t="s">
        <v>21</v>
      </c>
      <c r="D665" s="255" t="s">
        <v>234</v>
      </c>
      <c r="E665" s="255" t="s">
        <v>2851</v>
      </c>
      <c r="F665" s="255" t="s">
        <v>143</v>
      </c>
      <c r="G665" s="255">
        <v>20</v>
      </c>
      <c r="H665" s="255" t="s">
        <v>2852</v>
      </c>
      <c r="I665" s="255" t="s">
        <v>2853</v>
      </c>
      <c r="J665" s="255">
        <v>17807872263</v>
      </c>
      <c r="K665" s="255" t="s">
        <v>27</v>
      </c>
      <c r="L665" s="260"/>
      <c r="M665" s="255"/>
      <c r="N665" s="255" t="s">
        <v>27</v>
      </c>
      <c r="O665" s="260"/>
      <c r="P665" s="255"/>
      <c r="Q665" s="255" t="s">
        <v>30</v>
      </c>
      <c r="R665" s="255"/>
      <c r="S665" s="255"/>
      <c r="T665" s="265" t="str">
        <f t="array" ref="T665">VLOOKUP(D665&amp;E665,IF({1,0},'2021春'!$C$3:$C$4485&amp;'2021春'!$D$3:$D$4485,'2021春'!$H$3:$H$4485),2,0)</f>
        <v>452731200012200929</v>
      </c>
    </row>
    <row r="666" spans="1:20">
      <c r="A666" s="255">
        <v>663</v>
      </c>
      <c r="B666" s="255" t="s">
        <v>2854</v>
      </c>
      <c r="C666" s="255" t="s">
        <v>21</v>
      </c>
      <c r="D666" s="255" t="s">
        <v>234</v>
      </c>
      <c r="E666" s="255" t="s">
        <v>2855</v>
      </c>
      <c r="F666" s="255" t="s">
        <v>24</v>
      </c>
      <c r="G666" s="255">
        <v>18</v>
      </c>
      <c r="H666" s="255" t="s">
        <v>2856</v>
      </c>
      <c r="I666" s="255" t="s">
        <v>2857</v>
      </c>
      <c r="J666" s="255">
        <v>15723889701</v>
      </c>
      <c r="K666" s="255" t="s">
        <v>27</v>
      </c>
      <c r="L666" s="260">
        <v>44341</v>
      </c>
      <c r="M666" s="255"/>
      <c r="N666" s="255" t="s">
        <v>27</v>
      </c>
      <c r="O666" s="260">
        <v>44373</v>
      </c>
      <c r="P666" s="255"/>
      <c r="Q666" s="255" t="s">
        <v>30</v>
      </c>
      <c r="R666" s="255"/>
      <c r="S666" s="255"/>
      <c r="T666" s="265" t="str">
        <f t="array" ref="T666">VLOOKUP(D666&amp;E666,IF({1,0},'2021春'!$C$3:$C$4485&amp;'2021春'!$D$3:$D$4485,'2021春'!$H$3:$H$4485),2,0)</f>
        <v>452127200303103355</v>
      </c>
    </row>
    <row r="667" spans="1:20">
      <c r="A667" s="255">
        <v>664</v>
      </c>
      <c r="B667" s="255" t="s">
        <v>2858</v>
      </c>
      <c r="C667" s="255" t="s">
        <v>21</v>
      </c>
      <c r="D667" s="255" t="s">
        <v>234</v>
      </c>
      <c r="E667" s="255" t="s">
        <v>2859</v>
      </c>
      <c r="F667" s="255" t="s">
        <v>143</v>
      </c>
      <c r="G667" s="255">
        <v>17</v>
      </c>
      <c r="H667" s="255" t="s">
        <v>2860</v>
      </c>
      <c r="I667" s="255" t="s">
        <v>2861</v>
      </c>
      <c r="J667" s="255">
        <v>13662938851</v>
      </c>
      <c r="K667" s="255" t="s">
        <v>27</v>
      </c>
      <c r="L667" s="260">
        <v>44411</v>
      </c>
      <c r="M667" s="255" t="s">
        <v>28</v>
      </c>
      <c r="N667" s="255" t="s">
        <v>30</v>
      </c>
      <c r="O667" s="260"/>
      <c r="P667" s="255"/>
      <c r="Q667" s="255" t="s">
        <v>30</v>
      </c>
      <c r="R667" s="255"/>
      <c r="S667" s="255"/>
      <c r="T667" s="265" t="str">
        <f t="array" ref="T667">VLOOKUP(D667&amp;E667,IF({1,0},'2021春'!$C$3:$C$4485&amp;'2021春'!$D$3:$D$4485,'2021春'!$H$3:$H$4485),2,0)</f>
        <v>452731200310134827</v>
      </c>
    </row>
    <row r="668" spans="1:20">
      <c r="A668" s="255">
        <v>665</v>
      </c>
      <c r="B668" s="255" t="s">
        <v>2862</v>
      </c>
      <c r="C668" s="255" t="s">
        <v>21</v>
      </c>
      <c r="D668" s="255" t="s">
        <v>234</v>
      </c>
      <c r="E668" s="255" t="s">
        <v>2863</v>
      </c>
      <c r="F668" s="255" t="s">
        <v>143</v>
      </c>
      <c r="G668" s="255">
        <v>19</v>
      </c>
      <c r="H668" s="255" t="s">
        <v>2864</v>
      </c>
      <c r="I668" s="255" t="s">
        <v>2865</v>
      </c>
      <c r="J668" s="255" t="s">
        <v>2866</v>
      </c>
      <c r="K668" s="255" t="s">
        <v>27</v>
      </c>
      <c r="L668" s="260">
        <v>44331</v>
      </c>
      <c r="M668" s="255" t="s">
        <v>28</v>
      </c>
      <c r="N668" s="255" t="s">
        <v>27</v>
      </c>
      <c r="O668" s="260">
        <v>44366</v>
      </c>
      <c r="P668" s="255"/>
      <c r="Q668" s="255" t="s">
        <v>30</v>
      </c>
      <c r="R668" s="255"/>
      <c r="S668" s="255"/>
      <c r="T668" s="265" t="str">
        <f t="array" ref="T668">VLOOKUP(D668&amp;E668,IF({1,0},'2021春'!$C$3:$C$4485&amp;'2021春'!$D$3:$D$4485,'2021春'!$H$3:$H$4485),2,0)</f>
        <v>45273120020411032X</v>
      </c>
    </row>
    <row r="669" spans="1:20">
      <c r="A669" s="255">
        <v>666</v>
      </c>
      <c r="B669" s="255" t="s">
        <v>2867</v>
      </c>
      <c r="C669" s="255" t="s">
        <v>21</v>
      </c>
      <c r="D669" s="255" t="s">
        <v>234</v>
      </c>
      <c r="E669" s="255" t="s">
        <v>2868</v>
      </c>
      <c r="F669" s="255" t="s">
        <v>143</v>
      </c>
      <c r="G669" s="255">
        <v>19</v>
      </c>
      <c r="H669" s="255" t="s">
        <v>2869</v>
      </c>
      <c r="I669" s="255" t="s">
        <v>2870</v>
      </c>
      <c r="J669" s="255">
        <v>13422844233</v>
      </c>
      <c r="K669" s="255" t="s">
        <v>27</v>
      </c>
      <c r="L669" s="260"/>
      <c r="M669" s="255"/>
      <c r="N669" s="255" t="s">
        <v>27</v>
      </c>
      <c r="O669" s="260"/>
      <c r="P669" s="255"/>
      <c r="Q669" s="255" t="s">
        <v>30</v>
      </c>
      <c r="R669" s="255"/>
      <c r="S669" s="255"/>
      <c r="T669" s="265" t="str">
        <f t="array" ref="T669">VLOOKUP(D669&amp;E669,IF({1,0},'2021春'!$C$3:$C$4485&amp;'2021春'!$D$3:$D$4485,'2021春'!$H$3:$H$4485),2,0)</f>
        <v>452731200205093621</v>
      </c>
    </row>
    <row r="670" spans="1:20">
      <c r="A670" s="255">
        <v>667</v>
      </c>
      <c r="B670" s="255" t="s">
        <v>2871</v>
      </c>
      <c r="C670" s="255" t="s">
        <v>21</v>
      </c>
      <c r="D670" s="255" t="s">
        <v>234</v>
      </c>
      <c r="E670" s="255" t="s">
        <v>2872</v>
      </c>
      <c r="F670" s="255" t="s">
        <v>143</v>
      </c>
      <c r="G670" s="255">
        <v>19</v>
      </c>
      <c r="H670" s="255" t="s">
        <v>2873</v>
      </c>
      <c r="I670" s="255" t="s">
        <v>2874</v>
      </c>
      <c r="J670" s="255" t="s">
        <v>2875</v>
      </c>
      <c r="K670" s="255" t="s">
        <v>27</v>
      </c>
      <c r="L670" s="260"/>
      <c r="M670" s="255"/>
      <c r="N670" s="255" t="s">
        <v>27</v>
      </c>
      <c r="O670" s="260"/>
      <c r="P670" s="255"/>
      <c r="Q670" s="255" t="s">
        <v>30</v>
      </c>
      <c r="R670" s="255"/>
      <c r="S670" s="255"/>
      <c r="T670" s="265" t="str">
        <f t="array" ref="T670">VLOOKUP(D670&amp;E670,IF({1,0},'2021春'!$C$3:$C$4485&amp;'2021春'!$D$3:$D$4485,'2021春'!$H$3:$H$4485),2,0)</f>
        <v>451229200206292729</v>
      </c>
    </row>
    <row r="671" spans="1:20">
      <c r="A671" s="255">
        <v>668</v>
      </c>
      <c r="B671" s="255" t="s">
        <v>2876</v>
      </c>
      <c r="C671" s="255" t="s">
        <v>21</v>
      </c>
      <c r="D671" s="255" t="s">
        <v>234</v>
      </c>
      <c r="E671" s="255" t="s">
        <v>2877</v>
      </c>
      <c r="F671" s="255" t="s">
        <v>143</v>
      </c>
      <c r="G671" s="255">
        <v>18</v>
      </c>
      <c r="H671" s="255" t="s">
        <v>2878</v>
      </c>
      <c r="I671" s="255" t="s">
        <v>2879</v>
      </c>
      <c r="J671" s="255">
        <v>13367588225</v>
      </c>
      <c r="K671" s="255" t="s">
        <v>27</v>
      </c>
      <c r="L671" s="260">
        <v>44333</v>
      </c>
      <c r="M671" s="255"/>
      <c r="N671" s="255" t="s">
        <v>27</v>
      </c>
      <c r="O671" s="260">
        <v>44365</v>
      </c>
      <c r="P671" s="255"/>
      <c r="Q671" s="255" t="s">
        <v>30</v>
      </c>
      <c r="R671" s="255"/>
      <c r="S671" s="255"/>
      <c r="T671" s="265" t="str">
        <f t="array" ref="T671">VLOOKUP(D671&amp;E671,IF({1,0},'2021春'!$C$3:$C$4485&amp;'2021春'!$D$3:$D$4485,'2021春'!$H$3:$H$4485),2,0)</f>
        <v>45122920020823272X</v>
      </c>
    </row>
    <row r="672" spans="1:20">
      <c r="A672" s="255">
        <v>669</v>
      </c>
      <c r="B672" s="255" t="s">
        <v>2880</v>
      </c>
      <c r="C672" s="255" t="s">
        <v>21</v>
      </c>
      <c r="D672" s="255" t="s">
        <v>234</v>
      </c>
      <c r="E672" s="255" t="s">
        <v>2881</v>
      </c>
      <c r="F672" s="255" t="s">
        <v>143</v>
      </c>
      <c r="G672" s="255">
        <v>18</v>
      </c>
      <c r="H672" s="255" t="s">
        <v>2882</v>
      </c>
      <c r="I672" s="255" t="s">
        <v>2883</v>
      </c>
      <c r="J672" s="255" t="s">
        <v>2884</v>
      </c>
      <c r="K672" s="255" t="s">
        <v>27</v>
      </c>
      <c r="L672" s="260">
        <v>44331</v>
      </c>
      <c r="M672" s="255" t="s">
        <v>28</v>
      </c>
      <c r="N672" s="255" t="s">
        <v>27</v>
      </c>
      <c r="O672" s="260">
        <v>44362</v>
      </c>
      <c r="P672" s="255"/>
      <c r="Q672" s="255" t="s">
        <v>30</v>
      </c>
      <c r="R672" s="255"/>
      <c r="S672" s="255"/>
      <c r="T672" s="265" t="str">
        <f t="array" ref="T672">VLOOKUP(D672&amp;E672,IF({1,0},'2021春'!$C$3:$C$4485&amp;'2021春'!$D$3:$D$4485,'2021春'!$H$3:$H$4485),2,0)</f>
        <v>452731200303272121</v>
      </c>
    </row>
    <row r="673" spans="1:20">
      <c r="A673" s="255">
        <v>670</v>
      </c>
      <c r="B673" s="255" t="s">
        <v>2885</v>
      </c>
      <c r="C673" s="255" t="s">
        <v>21</v>
      </c>
      <c r="D673" s="255" t="s">
        <v>234</v>
      </c>
      <c r="E673" s="255" t="s">
        <v>2886</v>
      </c>
      <c r="F673" s="255" t="s">
        <v>143</v>
      </c>
      <c r="G673" s="255">
        <v>16</v>
      </c>
      <c r="H673" s="255" t="s">
        <v>2887</v>
      </c>
      <c r="I673" s="255" t="s">
        <v>2888</v>
      </c>
      <c r="J673" s="255">
        <v>15949327850</v>
      </c>
      <c r="K673" s="255" t="s">
        <v>30</v>
      </c>
      <c r="L673" s="260"/>
      <c r="M673" s="255"/>
      <c r="N673" s="255" t="s">
        <v>30</v>
      </c>
      <c r="O673" s="260"/>
      <c r="P673" s="255"/>
      <c r="Q673" s="255" t="s">
        <v>30</v>
      </c>
      <c r="R673" s="255"/>
      <c r="S673" s="255"/>
      <c r="T673" s="265" t="str">
        <f t="array" ref="T673">VLOOKUP(D673&amp;E673,IF({1,0},'2021春'!$C$3:$C$4485&amp;'2021春'!$D$3:$D$4485,'2021春'!$H$3:$H$4485),2,0)</f>
        <v>45122920041217124X</v>
      </c>
    </row>
    <row r="674" spans="1:20">
      <c r="A674" s="255">
        <v>671</v>
      </c>
      <c r="B674" s="255" t="s">
        <v>2889</v>
      </c>
      <c r="C674" s="255" t="s">
        <v>21</v>
      </c>
      <c r="D674" s="255" t="s">
        <v>234</v>
      </c>
      <c r="E674" s="255" t="s">
        <v>2890</v>
      </c>
      <c r="F674" s="255" t="s">
        <v>143</v>
      </c>
      <c r="G674" s="255">
        <v>18</v>
      </c>
      <c r="H674" s="255" t="s">
        <v>2891</v>
      </c>
      <c r="I674" s="255" t="s">
        <v>2892</v>
      </c>
      <c r="J674" s="255">
        <v>19994566813</v>
      </c>
      <c r="K674" s="255" t="s">
        <v>27</v>
      </c>
      <c r="L674" s="260">
        <v>44331</v>
      </c>
      <c r="M674" s="255"/>
      <c r="N674" s="255" t="s">
        <v>27</v>
      </c>
      <c r="O674" s="260">
        <v>44371</v>
      </c>
      <c r="P674" s="255"/>
      <c r="Q674" s="255" t="s">
        <v>30</v>
      </c>
      <c r="R674" s="255"/>
      <c r="S674" s="255"/>
      <c r="T674" s="265" t="str">
        <f t="array" ref="T674">VLOOKUP(D674&amp;E674,IF({1,0},'2021春'!$C$3:$C$4485&amp;'2021春'!$D$3:$D$4485,'2021春'!$H$3:$H$4485),2,0)</f>
        <v>452730200301265327</v>
      </c>
    </row>
    <row r="675" spans="1:20">
      <c r="A675" s="255">
        <v>672</v>
      </c>
      <c r="B675" s="255" t="s">
        <v>2893</v>
      </c>
      <c r="C675" s="255" t="s">
        <v>21</v>
      </c>
      <c r="D675" s="255" t="s">
        <v>234</v>
      </c>
      <c r="E675" s="255" t="s">
        <v>2894</v>
      </c>
      <c r="F675" s="255" t="s">
        <v>24</v>
      </c>
      <c r="G675" s="255">
        <v>17</v>
      </c>
      <c r="H675" s="255" t="s">
        <v>2895</v>
      </c>
      <c r="I675" s="255" t="s">
        <v>2896</v>
      </c>
      <c r="J675" s="255">
        <v>15875711287</v>
      </c>
      <c r="K675" s="255" t="s">
        <v>27</v>
      </c>
      <c r="L675" s="260">
        <v>44404</v>
      </c>
      <c r="M675" s="255" t="s">
        <v>98</v>
      </c>
      <c r="N675" s="255" t="s">
        <v>30</v>
      </c>
      <c r="O675" s="260"/>
      <c r="P675" s="255"/>
      <c r="Q675" s="255" t="s">
        <v>30</v>
      </c>
      <c r="R675" s="255"/>
      <c r="S675" s="255"/>
      <c r="T675" s="265" t="str">
        <f t="array" ref="T675">VLOOKUP(D675&amp;E675,IF({1,0},'2021春'!$C$3:$C$4485&amp;'2021春'!$D$3:$D$4485,'2021春'!$H$3:$H$4485),2,0)</f>
        <v>452731200310031238</v>
      </c>
    </row>
    <row r="676" spans="1:20">
      <c r="A676" s="255">
        <v>673</v>
      </c>
      <c r="B676" s="255" t="s">
        <v>2897</v>
      </c>
      <c r="C676" s="255" t="s">
        <v>21</v>
      </c>
      <c r="D676" s="255" t="s">
        <v>234</v>
      </c>
      <c r="E676" s="255" t="s">
        <v>2898</v>
      </c>
      <c r="F676" s="255" t="s">
        <v>143</v>
      </c>
      <c r="G676" s="255">
        <v>18</v>
      </c>
      <c r="H676" s="255" t="s">
        <v>2899</v>
      </c>
      <c r="I676" s="255" t="s">
        <v>2900</v>
      </c>
      <c r="J676" s="255">
        <v>13794798255</v>
      </c>
      <c r="K676" s="255" t="s">
        <v>27</v>
      </c>
      <c r="L676" s="260"/>
      <c r="M676" s="255"/>
      <c r="N676" s="255" t="s">
        <v>27</v>
      </c>
      <c r="O676" s="260"/>
      <c r="P676" s="255"/>
      <c r="Q676" s="255" t="s">
        <v>30</v>
      </c>
      <c r="R676" s="255"/>
      <c r="S676" s="255"/>
      <c r="T676" s="265" t="str">
        <f t="array" ref="T676">VLOOKUP(D676&amp;E676,IF({1,0},'2021春'!$C$3:$C$4485&amp;'2021春'!$D$3:$D$4485,'2021春'!$H$3:$H$4485),2,0)</f>
        <v>451229200208175120</v>
      </c>
    </row>
    <row r="677" spans="1:20">
      <c r="A677" s="255">
        <v>674</v>
      </c>
      <c r="B677" s="255" t="s">
        <v>2901</v>
      </c>
      <c r="C677" s="255" t="s">
        <v>21</v>
      </c>
      <c r="D677" s="255" t="s">
        <v>234</v>
      </c>
      <c r="E677" s="255" t="s">
        <v>2902</v>
      </c>
      <c r="F677" s="255" t="s">
        <v>143</v>
      </c>
      <c r="G677" s="255">
        <v>21</v>
      </c>
      <c r="H677" s="255" t="s">
        <v>2903</v>
      </c>
      <c r="I677" s="255" t="s">
        <v>2904</v>
      </c>
      <c r="J677" s="255">
        <v>18278865103</v>
      </c>
      <c r="K677" s="255" t="s">
        <v>27</v>
      </c>
      <c r="L677" s="260"/>
      <c r="M677" s="255"/>
      <c r="N677" s="255" t="s">
        <v>27</v>
      </c>
      <c r="O677" s="260"/>
      <c r="P677" s="255"/>
      <c r="Q677" s="255" t="s">
        <v>30</v>
      </c>
      <c r="R677" s="255"/>
      <c r="S677" s="255"/>
      <c r="T677" s="265" t="str">
        <f t="array" ref="T677">VLOOKUP(D677&amp;E677,IF({1,0},'2021春'!$C$3:$C$4485&amp;'2021春'!$D$3:$D$4485,'2021春'!$H$3:$H$4485),2,0)</f>
        <v>451229199912091822</v>
      </c>
    </row>
    <row r="678" spans="1:20">
      <c r="A678" s="255">
        <v>675</v>
      </c>
      <c r="B678" s="255" t="s">
        <v>2905</v>
      </c>
      <c r="C678" s="255" t="s">
        <v>21</v>
      </c>
      <c r="D678" s="255" t="s">
        <v>234</v>
      </c>
      <c r="E678" s="255" t="s">
        <v>2906</v>
      </c>
      <c r="F678" s="255" t="s">
        <v>143</v>
      </c>
      <c r="G678" s="255">
        <v>18</v>
      </c>
      <c r="H678" s="255" t="s">
        <v>2907</v>
      </c>
      <c r="I678" s="255" t="s">
        <v>2908</v>
      </c>
      <c r="J678" s="255">
        <v>13307884101</v>
      </c>
      <c r="K678" s="255" t="s">
        <v>27</v>
      </c>
      <c r="L678" s="260"/>
      <c r="M678" s="255"/>
      <c r="N678" s="255" t="s">
        <v>27</v>
      </c>
      <c r="O678" s="260"/>
      <c r="P678" s="255"/>
      <c r="Q678" s="255" t="s">
        <v>30</v>
      </c>
      <c r="R678" s="255"/>
      <c r="S678" s="255"/>
      <c r="T678" s="265" t="str">
        <f t="array" ref="T678">VLOOKUP(D678&amp;E678,IF({1,0},'2021春'!$C$3:$C$4485&amp;'2021春'!$D$3:$D$4485,'2021春'!$H$3:$H$4485),2,0)</f>
        <v>451229200302162721</v>
      </c>
    </row>
    <row r="679" spans="1:20">
      <c r="A679" s="255">
        <v>676</v>
      </c>
      <c r="B679" s="255" t="s">
        <v>2909</v>
      </c>
      <c r="C679" s="255" t="s">
        <v>21</v>
      </c>
      <c r="D679" s="255" t="s">
        <v>234</v>
      </c>
      <c r="E679" s="255" t="s">
        <v>2910</v>
      </c>
      <c r="F679" s="255" t="s">
        <v>24</v>
      </c>
      <c r="G679" s="255">
        <v>20</v>
      </c>
      <c r="H679" s="255" t="s">
        <v>2911</v>
      </c>
      <c r="I679" s="255" t="s">
        <v>2912</v>
      </c>
      <c r="J679" s="255">
        <v>13123489412</v>
      </c>
      <c r="K679" s="255" t="s">
        <v>27</v>
      </c>
      <c r="L679" s="260"/>
      <c r="M679" s="255"/>
      <c r="N679" s="255" t="s">
        <v>27</v>
      </c>
      <c r="O679" s="260"/>
      <c r="P679" s="255"/>
      <c r="Q679" s="255" t="s">
        <v>30</v>
      </c>
      <c r="R679" s="255"/>
      <c r="S679" s="255"/>
      <c r="T679" s="265" t="str">
        <f t="array" ref="T679">VLOOKUP(D679&amp;E679,IF({1,0},'2021春'!$C$3:$C$4485&amp;'2021春'!$D$3:$D$4485,'2021春'!$H$3:$H$4485),2,0)</f>
        <v>451229200102114514</v>
      </c>
    </row>
    <row r="680" spans="1:20">
      <c r="A680" s="255">
        <v>677</v>
      </c>
      <c r="B680" s="255" t="s">
        <v>2913</v>
      </c>
      <c r="C680" s="255" t="s">
        <v>21</v>
      </c>
      <c r="D680" s="255" t="s">
        <v>234</v>
      </c>
      <c r="E680" s="255" t="s">
        <v>2914</v>
      </c>
      <c r="F680" s="255" t="s">
        <v>143</v>
      </c>
      <c r="G680" s="255">
        <v>17</v>
      </c>
      <c r="H680" s="255" t="s">
        <v>2915</v>
      </c>
      <c r="I680" s="255" t="s">
        <v>2916</v>
      </c>
      <c r="J680" s="255">
        <v>15817329545</v>
      </c>
      <c r="K680" s="255" t="s">
        <v>27</v>
      </c>
      <c r="L680" s="260">
        <v>44396</v>
      </c>
      <c r="M680" s="255"/>
      <c r="N680" s="255" t="s">
        <v>30</v>
      </c>
      <c r="O680" s="260"/>
      <c r="P680" s="255"/>
      <c r="Q680" s="255" t="s">
        <v>30</v>
      </c>
      <c r="R680" s="255"/>
      <c r="S680" s="255"/>
      <c r="T680" s="265" t="str">
        <f t="array" ref="T680">VLOOKUP(D680&amp;E680,IF({1,0},'2021春'!$C$3:$C$4485&amp;'2021春'!$D$3:$D$4485,'2021春'!$H$3:$H$4485),2,0)</f>
        <v>452731200309015724</v>
      </c>
    </row>
    <row r="681" spans="1:20">
      <c r="A681" s="255">
        <v>678</v>
      </c>
      <c r="B681" s="255" t="s">
        <v>2917</v>
      </c>
      <c r="C681" s="255" t="s">
        <v>21</v>
      </c>
      <c r="D681" s="255" t="s">
        <v>234</v>
      </c>
      <c r="E681" s="255" t="s">
        <v>2918</v>
      </c>
      <c r="F681" s="255" t="s">
        <v>143</v>
      </c>
      <c r="G681" s="255">
        <v>19</v>
      </c>
      <c r="H681" s="255" t="s">
        <v>2919</v>
      </c>
      <c r="I681" s="255" t="s">
        <v>2920</v>
      </c>
      <c r="J681" s="255">
        <v>18877136601</v>
      </c>
      <c r="K681" s="255" t="s">
        <v>27</v>
      </c>
      <c r="L681" s="260">
        <v>44331</v>
      </c>
      <c r="M681" s="255" t="s">
        <v>28</v>
      </c>
      <c r="N681" s="255" t="s">
        <v>27</v>
      </c>
      <c r="O681" s="260">
        <v>44364</v>
      </c>
      <c r="P681" s="255"/>
      <c r="Q681" s="255" t="s">
        <v>30</v>
      </c>
      <c r="R681" s="255"/>
      <c r="S681" s="255"/>
      <c r="T681" s="265" t="str">
        <f t="array" ref="T681">VLOOKUP(D681&amp;E681,IF({1,0},'2021春'!$C$3:$C$4485&amp;'2021春'!$D$3:$D$4485,'2021春'!$H$3:$H$4485),2,0)</f>
        <v>45122920020524272X</v>
      </c>
    </row>
    <row r="682" spans="1:20">
      <c r="A682" s="255">
        <v>679</v>
      </c>
      <c r="B682" s="255" t="s">
        <v>2921</v>
      </c>
      <c r="C682" s="255" t="s">
        <v>21</v>
      </c>
      <c r="D682" s="255" t="s">
        <v>234</v>
      </c>
      <c r="E682" s="255" t="s">
        <v>2922</v>
      </c>
      <c r="F682" s="255" t="s">
        <v>143</v>
      </c>
      <c r="G682" s="255">
        <v>19</v>
      </c>
      <c r="H682" s="255" t="s">
        <v>2923</v>
      </c>
      <c r="I682" s="255" t="s">
        <v>2924</v>
      </c>
      <c r="J682" s="255">
        <v>18077896350</v>
      </c>
      <c r="K682" s="255" t="s">
        <v>27</v>
      </c>
      <c r="L682" s="260">
        <v>44331</v>
      </c>
      <c r="M682" s="255" t="s">
        <v>28</v>
      </c>
      <c r="N682" s="255" t="s">
        <v>27</v>
      </c>
      <c r="O682" s="260">
        <v>44361</v>
      </c>
      <c r="P682" s="255"/>
      <c r="Q682" s="255" t="s">
        <v>30</v>
      </c>
      <c r="R682" s="255"/>
      <c r="S682" s="255"/>
      <c r="T682" s="265" t="str">
        <f t="array" ref="T682">VLOOKUP(D682&amp;E682,IF({1,0},'2021春'!$C$3:$C$4485&amp;'2021春'!$D$3:$D$4485,'2021春'!$H$3:$H$4485),2,0)</f>
        <v>451229200207220022</v>
      </c>
    </row>
    <row r="683" spans="1:20">
      <c r="A683" s="255">
        <v>680</v>
      </c>
      <c r="B683" s="255" t="s">
        <v>2925</v>
      </c>
      <c r="C683" s="255" t="s">
        <v>21</v>
      </c>
      <c r="D683" s="255" t="s">
        <v>234</v>
      </c>
      <c r="E683" s="255" t="s">
        <v>2926</v>
      </c>
      <c r="F683" s="255" t="s">
        <v>24</v>
      </c>
      <c r="G683" s="255">
        <v>18</v>
      </c>
      <c r="H683" s="255" t="s">
        <v>2927</v>
      </c>
      <c r="I683" s="255" t="s">
        <v>2928</v>
      </c>
      <c r="J683" s="255">
        <v>13132987833</v>
      </c>
      <c r="K683" s="255" t="s">
        <v>27</v>
      </c>
      <c r="L683" s="260">
        <v>44331</v>
      </c>
      <c r="M683" s="255" t="s">
        <v>28</v>
      </c>
      <c r="N683" s="255" t="s">
        <v>27</v>
      </c>
      <c r="O683" s="260">
        <v>44362</v>
      </c>
      <c r="P683" s="255"/>
      <c r="Q683" s="255" t="s">
        <v>30</v>
      </c>
      <c r="R683" s="255"/>
      <c r="S683" s="255"/>
      <c r="T683" s="265" t="str">
        <f t="array" ref="T683">VLOOKUP(D683&amp;E683,IF({1,0},'2021春'!$C$3:$C$4485&amp;'2021春'!$D$3:$D$4485,'2021春'!$H$3:$H$4485),2,0)</f>
        <v>452731200304050010</v>
      </c>
    </row>
    <row r="684" spans="1:20">
      <c r="A684" s="255">
        <v>681</v>
      </c>
      <c r="B684" s="255" t="s">
        <v>2929</v>
      </c>
      <c r="C684" s="255" t="s">
        <v>21</v>
      </c>
      <c r="D684" s="255" t="s">
        <v>234</v>
      </c>
      <c r="E684" s="255" t="s">
        <v>2930</v>
      </c>
      <c r="F684" s="255" t="s">
        <v>24</v>
      </c>
      <c r="G684" s="255">
        <v>19</v>
      </c>
      <c r="H684" s="255" t="s">
        <v>2931</v>
      </c>
      <c r="I684" s="255" t="s">
        <v>2932</v>
      </c>
      <c r="J684" s="255">
        <v>13687780582</v>
      </c>
      <c r="K684" s="255" t="s">
        <v>27</v>
      </c>
      <c r="L684" s="260"/>
      <c r="M684" s="255"/>
      <c r="N684" s="255" t="s">
        <v>27</v>
      </c>
      <c r="O684" s="260"/>
      <c r="P684" s="255"/>
      <c r="Q684" s="255" t="s">
        <v>30</v>
      </c>
      <c r="R684" s="255"/>
      <c r="S684" s="255"/>
      <c r="T684" s="265" t="str">
        <f t="array" ref="T684">VLOOKUP(D684&amp;E684,IF({1,0},'2021春'!$C$3:$C$4485&amp;'2021春'!$D$3:$D$4485,'2021春'!$H$3:$H$4485),2,0)</f>
        <v>451229200207120013</v>
      </c>
    </row>
    <row r="685" spans="1:20">
      <c r="A685" s="255">
        <v>682</v>
      </c>
      <c r="B685" s="255" t="s">
        <v>2933</v>
      </c>
      <c r="C685" s="255" t="s">
        <v>21</v>
      </c>
      <c r="D685" s="255" t="s">
        <v>234</v>
      </c>
      <c r="E685" s="255" t="s">
        <v>2934</v>
      </c>
      <c r="F685" s="255" t="s">
        <v>24</v>
      </c>
      <c r="G685" s="255">
        <v>18</v>
      </c>
      <c r="H685" s="255" t="s">
        <v>2935</v>
      </c>
      <c r="I685" s="255" t="s">
        <v>2936</v>
      </c>
      <c r="J685" s="255">
        <v>18977893304</v>
      </c>
      <c r="K685" s="255" t="s">
        <v>27</v>
      </c>
      <c r="L685" s="260"/>
      <c r="M685" s="255"/>
      <c r="N685" s="255" t="s">
        <v>27</v>
      </c>
      <c r="O685" s="260"/>
      <c r="P685" s="255"/>
      <c r="Q685" s="255" t="s">
        <v>30</v>
      </c>
      <c r="R685" s="255"/>
      <c r="S685" s="255"/>
      <c r="T685" s="265" t="str">
        <f t="array" ref="T685">VLOOKUP(D685&amp;E685,IF({1,0},'2021春'!$C$3:$C$4485&amp;'2021春'!$D$3:$D$4485,'2021春'!$H$3:$H$4485),2,0)</f>
        <v>45273120030509391X</v>
      </c>
    </row>
    <row r="686" spans="1:20">
      <c r="A686" s="255">
        <v>683</v>
      </c>
      <c r="B686" s="255" t="s">
        <v>2937</v>
      </c>
      <c r="C686" s="255" t="s">
        <v>21</v>
      </c>
      <c r="D686" s="255" t="s">
        <v>234</v>
      </c>
      <c r="E686" s="255" t="s">
        <v>2938</v>
      </c>
      <c r="F686" s="255" t="s">
        <v>143</v>
      </c>
      <c r="G686" s="255">
        <v>18</v>
      </c>
      <c r="H686" s="255" t="s">
        <v>2939</v>
      </c>
      <c r="I686" s="255" t="s">
        <v>2940</v>
      </c>
      <c r="J686" s="255">
        <v>15977838562</v>
      </c>
      <c r="K686" s="255" t="s">
        <v>27</v>
      </c>
      <c r="L686" s="260">
        <v>44331</v>
      </c>
      <c r="M686" s="255" t="s">
        <v>28</v>
      </c>
      <c r="N686" s="255" t="s">
        <v>27</v>
      </c>
      <c r="O686" s="260">
        <v>44365</v>
      </c>
      <c r="P686" s="255"/>
      <c r="Q686" s="255" t="s">
        <v>30</v>
      </c>
      <c r="R686" s="255"/>
      <c r="S686" s="255"/>
      <c r="T686" s="265" t="str">
        <f t="array" ref="T686">VLOOKUP(D686&amp;E686,IF({1,0},'2021春'!$C$3:$C$4485&amp;'2021春'!$D$3:$D$4485,'2021春'!$H$3:$H$4485),2,0)</f>
        <v>452731200303090926</v>
      </c>
    </row>
    <row r="687" spans="1:20">
      <c r="A687" s="255">
        <v>684</v>
      </c>
      <c r="B687" s="255" t="s">
        <v>2941</v>
      </c>
      <c r="C687" s="255" t="s">
        <v>21</v>
      </c>
      <c r="D687" s="255" t="s">
        <v>234</v>
      </c>
      <c r="E687" s="255" t="s">
        <v>2942</v>
      </c>
      <c r="F687" s="255" t="s">
        <v>143</v>
      </c>
      <c r="G687" s="255">
        <v>18</v>
      </c>
      <c r="H687" s="255" t="s">
        <v>2943</v>
      </c>
      <c r="I687" s="255" t="s">
        <v>2944</v>
      </c>
      <c r="J687" s="255">
        <v>18276682647</v>
      </c>
      <c r="K687" s="255" t="s">
        <v>27</v>
      </c>
      <c r="L687" s="260"/>
      <c r="M687" s="255"/>
      <c r="N687" s="255" t="s">
        <v>27</v>
      </c>
      <c r="O687" s="260"/>
      <c r="P687" s="255"/>
      <c r="Q687" s="255" t="s">
        <v>30</v>
      </c>
      <c r="R687" s="255"/>
      <c r="S687" s="255"/>
      <c r="T687" s="265" t="str">
        <f t="array" ref="T687">VLOOKUP(D687&amp;E687,IF({1,0},'2021春'!$C$3:$C$4485&amp;'2021春'!$D$3:$D$4485,'2021春'!$H$3:$H$4485),2,0)</f>
        <v>452731200212021247</v>
      </c>
    </row>
    <row r="688" spans="1:20">
      <c r="A688" s="255">
        <v>685</v>
      </c>
      <c r="B688" s="255" t="s">
        <v>2945</v>
      </c>
      <c r="C688" s="255" t="s">
        <v>21</v>
      </c>
      <c r="D688" s="255" t="s">
        <v>234</v>
      </c>
      <c r="E688" s="255" t="s">
        <v>2946</v>
      </c>
      <c r="F688" s="255" t="s">
        <v>143</v>
      </c>
      <c r="G688" s="255">
        <v>19</v>
      </c>
      <c r="H688" s="255" t="s">
        <v>2947</v>
      </c>
      <c r="I688" s="255" t="s">
        <v>2948</v>
      </c>
      <c r="J688" s="255">
        <v>18067907397</v>
      </c>
      <c r="K688" s="255" t="s">
        <v>27</v>
      </c>
      <c r="L688" s="260">
        <v>44331</v>
      </c>
      <c r="M688" s="255" t="s">
        <v>28</v>
      </c>
      <c r="N688" s="255" t="s">
        <v>27</v>
      </c>
      <c r="O688" s="260">
        <v>44361</v>
      </c>
      <c r="P688" s="255"/>
      <c r="Q688" s="255" t="s">
        <v>30</v>
      </c>
      <c r="R688" s="255"/>
      <c r="S688" s="255"/>
      <c r="T688" s="265" t="str">
        <f t="array" ref="T688">VLOOKUP(D688&amp;E688,IF({1,0},'2021春'!$C$3:$C$4485&amp;'2021春'!$D$3:$D$4485,'2021春'!$H$3:$H$4485),2,0)</f>
        <v>452731200208104226</v>
      </c>
    </row>
    <row r="689" spans="1:20">
      <c r="A689" s="255">
        <v>686</v>
      </c>
      <c r="B689" s="255" t="s">
        <v>2949</v>
      </c>
      <c r="C689" s="255" t="s">
        <v>21</v>
      </c>
      <c r="D689" s="255" t="s">
        <v>234</v>
      </c>
      <c r="E689" s="255" t="s">
        <v>2950</v>
      </c>
      <c r="F689" s="255" t="s">
        <v>143</v>
      </c>
      <c r="G689" s="255">
        <v>18</v>
      </c>
      <c r="H689" s="255" t="s">
        <v>2951</v>
      </c>
      <c r="I689" s="255" t="s">
        <v>2952</v>
      </c>
      <c r="J689" s="255">
        <v>13692393353</v>
      </c>
      <c r="K689" s="255" t="s">
        <v>27</v>
      </c>
      <c r="L689" s="260"/>
      <c r="M689" s="255"/>
      <c r="N689" s="255" t="s">
        <v>27</v>
      </c>
      <c r="O689" s="260"/>
      <c r="P689" s="255"/>
      <c r="Q689" s="255" t="s">
        <v>30</v>
      </c>
      <c r="R689" s="255"/>
      <c r="S689" s="255"/>
      <c r="T689" s="265" t="str">
        <f t="array" ref="T689">VLOOKUP(D689&amp;E689,IF({1,0},'2021春'!$C$3:$C$4485&amp;'2021春'!$D$3:$D$4485,'2021春'!$H$3:$H$4485),2,0)</f>
        <v>451229200212290623</v>
      </c>
    </row>
    <row r="690" spans="1:20">
      <c r="A690" s="255">
        <v>687</v>
      </c>
      <c r="B690" s="255" t="s">
        <v>2953</v>
      </c>
      <c r="C690" s="255" t="s">
        <v>21</v>
      </c>
      <c r="D690" s="255" t="s">
        <v>234</v>
      </c>
      <c r="E690" s="255" t="s">
        <v>2954</v>
      </c>
      <c r="F690" s="255" t="s">
        <v>143</v>
      </c>
      <c r="G690" s="255">
        <v>16</v>
      </c>
      <c r="H690" s="255" t="s">
        <v>2955</v>
      </c>
      <c r="I690" s="255" t="s">
        <v>2956</v>
      </c>
      <c r="J690" s="255">
        <v>13622410822</v>
      </c>
      <c r="K690" s="255" t="s">
        <v>27</v>
      </c>
      <c r="L690" s="260"/>
      <c r="M690" s="255"/>
      <c r="N690" s="255"/>
      <c r="O690" s="260"/>
      <c r="P690" s="255"/>
      <c r="Q690" s="255" t="s">
        <v>30</v>
      </c>
      <c r="R690" s="255"/>
      <c r="S690" s="255"/>
      <c r="T690" s="265" t="str">
        <f t="array" ref="T690">VLOOKUP(D690&amp;E690,IF({1,0},'2021春'!$C$3:$C$4485&amp;'2021春'!$D$3:$D$4485,'2021春'!$H$3:$H$4485),2,0)</f>
        <v>45122920040818542X</v>
      </c>
    </row>
    <row r="691" spans="1:20">
      <c r="A691" s="255">
        <v>688</v>
      </c>
      <c r="B691" s="255" t="s">
        <v>2957</v>
      </c>
      <c r="C691" s="255" t="s">
        <v>21</v>
      </c>
      <c r="D691" s="255" t="s">
        <v>234</v>
      </c>
      <c r="E691" s="255" t="s">
        <v>2958</v>
      </c>
      <c r="F691" s="255" t="s">
        <v>143</v>
      </c>
      <c r="G691" s="255">
        <v>18</v>
      </c>
      <c r="H691" s="255" t="s">
        <v>2959</v>
      </c>
      <c r="I691" s="255" t="s">
        <v>2960</v>
      </c>
      <c r="J691" s="255">
        <v>15277855872</v>
      </c>
      <c r="K691" s="255" t="s">
        <v>27</v>
      </c>
      <c r="L691" s="260"/>
      <c r="M691" s="255"/>
      <c r="N691" s="255"/>
      <c r="O691" s="260"/>
      <c r="P691" s="255"/>
      <c r="Q691" s="255" t="s">
        <v>30</v>
      </c>
      <c r="R691" s="255"/>
      <c r="S691" s="255"/>
      <c r="T691" s="265" t="str">
        <f t="array" ref="T691">VLOOKUP(D691&amp;E691,IF({1,0},'2021春'!$C$3:$C$4485&amp;'2021春'!$D$3:$D$4485,'2021春'!$H$3:$H$4485),2,0)</f>
        <v>451229200308085720</v>
      </c>
    </row>
    <row r="692" spans="1:20">
      <c r="A692" s="255">
        <v>689</v>
      </c>
      <c r="B692" s="255" t="s">
        <v>2961</v>
      </c>
      <c r="C692" s="255" t="s">
        <v>21</v>
      </c>
      <c r="D692" s="255" t="s">
        <v>234</v>
      </c>
      <c r="E692" s="255" t="s">
        <v>2962</v>
      </c>
      <c r="F692" s="255" t="s">
        <v>143</v>
      </c>
      <c r="G692" s="255">
        <v>18</v>
      </c>
      <c r="H692" s="255" t="s">
        <v>2963</v>
      </c>
      <c r="I692" s="255" t="s">
        <v>2964</v>
      </c>
      <c r="J692" s="255">
        <v>15777809125</v>
      </c>
      <c r="K692" s="255" t="s">
        <v>27</v>
      </c>
      <c r="L692" s="260"/>
      <c r="M692" s="255"/>
      <c r="N692" s="255" t="s">
        <v>30</v>
      </c>
      <c r="O692" s="260"/>
      <c r="P692" s="255"/>
      <c r="Q692" s="255" t="s">
        <v>30</v>
      </c>
      <c r="R692" s="255"/>
      <c r="S692" s="255"/>
      <c r="T692" s="265" t="str">
        <f t="array" ref="T692">VLOOKUP(D692&amp;E692,IF({1,0},'2021春'!$C$3:$C$4485&amp;'2021春'!$D$3:$D$4485,'2021春'!$H$3:$H$4485),2,0)</f>
        <v>452731200305114223</v>
      </c>
    </row>
    <row r="693" spans="1:20">
      <c r="A693" s="255">
        <v>690</v>
      </c>
      <c r="B693" s="255" t="s">
        <v>2965</v>
      </c>
      <c r="C693" s="255" t="s">
        <v>21</v>
      </c>
      <c r="D693" s="255" t="s">
        <v>234</v>
      </c>
      <c r="E693" s="255" t="s">
        <v>2966</v>
      </c>
      <c r="F693" s="255" t="s">
        <v>143</v>
      </c>
      <c r="G693" s="255">
        <v>18</v>
      </c>
      <c r="H693" s="255" t="s">
        <v>2967</v>
      </c>
      <c r="I693" s="255" t="s">
        <v>2968</v>
      </c>
      <c r="J693" s="255">
        <v>13737966585</v>
      </c>
      <c r="K693" s="255" t="s">
        <v>27</v>
      </c>
      <c r="L693" s="260"/>
      <c r="M693" s="255"/>
      <c r="N693" s="255" t="s">
        <v>27</v>
      </c>
      <c r="O693" s="260"/>
      <c r="P693" s="255"/>
      <c r="Q693" s="255" t="s">
        <v>30</v>
      </c>
      <c r="R693" s="255"/>
      <c r="S693" s="255"/>
      <c r="T693" s="265" t="str">
        <f t="array" ref="T693">VLOOKUP(D693&amp;E693,IF({1,0},'2021春'!$C$3:$C$4485&amp;'2021春'!$D$3:$D$4485,'2021春'!$H$3:$H$4485),2,0)</f>
        <v>451229200208151241</v>
      </c>
    </row>
    <row r="694" spans="1:20">
      <c r="A694" s="255">
        <v>691</v>
      </c>
      <c r="B694" s="255" t="s">
        <v>2969</v>
      </c>
      <c r="C694" s="255" t="s">
        <v>21</v>
      </c>
      <c r="D694" s="255" t="s">
        <v>234</v>
      </c>
      <c r="E694" s="255" t="s">
        <v>2970</v>
      </c>
      <c r="F694" s="255" t="s">
        <v>143</v>
      </c>
      <c r="G694" s="255">
        <v>18</v>
      </c>
      <c r="H694" s="255" t="s">
        <v>2971</v>
      </c>
      <c r="I694" s="255" t="s">
        <v>2972</v>
      </c>
      <c r="J694" s="255">
        <v>18378890328</v>
      </c>
      <c r="K694" s="255" t="s">
        <v>27</v>
      </c>
      <c r="L694" s="260"/>
      <c r="M694" s="255"/>
      <c r="N694" s="255"/>
      <c r="O694" s="260"/>
      <c r="P694" s="255"/>
      <c r="Q694" s="255" t="s">
        <v>30</v>
      </c>
      <c r="R694" s="255"/>
      <c r="S694" s="255"/>
      <c r="T694" s="265" t="str">
        <f t="array" ref="T694">VLOOKUP(D694&amp;E694,IF({1,0},'2021春'!$C$3:$C$4485&amp;'2021春'!$D$3:$D$4485,'2021春'!$H$3:$H$4485),2,0)</f>
        <v>451229200301032722</v>
      </c>
    </row>
    <row r="695" spans="1:20">
      <c r="A695" s="255">
        <v>692</v>
      </c>
      <c r="B695" s="255" t="s">
        <v>2973</v>
      </c>
      <c r="C695" s="255" t="s">
        <v>21</v>
      </c>
      <c r="D695" s="255" t="s">
        <v>234</v>
      </c>
      <c r="E695" s="255" t="s">
        <v>2974</v>
      </c>
      <c r="F695" s="255" t="s">
        <v>143</v>
      </c>
      <c r="G695" s="255">
        <v>19</v>
      </c>
      <c r="H695" s="255" t="s">
        <v>2975</v>
      </c>
      <c r="I695" s="255" t="s">
        <v>2976</v>
      </c>
      <c r="J695" s="255">
        <v>15277782856</v>
      </c>
      <c r="K695" s="255" t="s">
        <v>27</v>
      </c>
      <c r="L695" s="260"/>
      <c r="M695" s="255"/>
      <c r="N695" s="255" t="s">
        <v>27</v>
      </c>
      <c r="O695" s="260"/>
      <c r="P695" s="255"/>
      <c r="Q695" s="255" t="s">
        <v>30</v>
      </c>
      <c r="R695" s="255"/>
      <c r="S695" s="255"/>
      <c r="T695" s="265" t="str">
        <f t="array" ref="T695">VLOOKUP(D695&amp;E695,IF({1,0},'2021春'!$C$3:$C$4485&amp;'2021春'!$D$3:$D$4485,'2021春'!$H$3:$H$4485),2,0)</f>
        <v>45273120020610242X</v>
      </c>
    </row>
    <row r="696" spans="1:20">
      <c r="A696" s="255">
        <v>693</v>
      </c>
      <c r="B696" s="255" t="s">
        <v>2977</v>
      </c>
      <c r="C696" s="255" t="s">
        <v>21</v>
      </c>
      <c r="D696" s="255" t="s">
        <v>234</v>
      </c>
      <c r="E696" s="255" t="s">
        <v>2978</v>
      </c>
      <c r="F696" s="255" t="s">
        <v>143</v>
      </c>
      <c r="G696" s="255">
        <v>18</v>
      </c>
      <c r="H696" s="255" t="s">
        <v>2979</v>
      </c>
      <c r="I696" s="255" t="s">
        <v>2980</v>
      </c>
      <c r="J696" s="255">
        <v>13367588004</v>
      </c>
      <c r="K696" s="255" t="s">
        <v>27</v>
      </c>
      <c r="L696" s="260"/>
      <c r="M696" s="255"/>
      <c r="N696" s="255"/>
      <c r="O696" s="260"/>
      <c r="P696" s="255"/>
      <c r="Q696" s="255" t="s">
        <v>30</v>
      </c>
      <c r="R696" s="255"/>
      <c r="S696" s="255"/>
      <c r="T696" s="265" t="str">
        <f t="array" ref="T696">VLOOKUP(D696&amp;E696,IF({1,0},'2021春'!$C$3:$C$4485&amp;'2021春'!$D$3:$D$4485,'2021春'!$H$3:$H$4485),2,0)</f>
        <v>452731200209275721</v>
      </c>
    </row>
    <row r="697" spans="1:20">
      <c r="A697" s="255">
        <v>694</v>
      </c>
      <c r="B697" s="255" t="s">
        <v>2981</v>
      </c>
      <c r="C697" s="255" t="s">
        <v>21</v>
      </c>
      <c r="D697" s="255" t="s">
        <v>234</v>
      </c>
      <c r="E697" s="255" t="s">
        <v>2982</v>
      </c>
      <c r="F697" s="255" t="s">
        <v>143</v>
      </c>
      <c r="G697" s="255">
        <v>19</v>
      </c>
      <c r="H697" s="255" t="s">
        <v>2983</v>
      </c>
      <c r="I697" s="255" t="s">
        <v>2984</v>
      </c>
      <c r="J697" s="255">
        <v>13737961026</v>
      </c>
      <c r="K697" s="255" t="s">
        <v>27</v>
      </c>
      <c r="L697" s="260"/>
      <c r="M697" s="255"/>
      <c r="N697" s="255" t="s">
        <v>27</v>
      </c>
      <c r="O697" s="260"/>
      <c r="P697" s="255"/>
      <c r="Q697" s="255" t="s">
        <v>30</v>
      </c>
      <c r="R697" s="255"/>
      <c r="S697" s="255"/>
      <c r="T697" s="265" t="str">
        <f t="array" ref="T697">VLOOKUP(D697&amp;E697,IF({1,0},'2021春'!$C$3:$C$4485&amp;'2021春'!$D$3:$D$4485,'2021春'!$H$3:$H$4485),2,0)</f>
        <v>452730200202026224</v>
      </c>
    </row>
    <row r="698" spans="1:20">
      <c r="A698" s="255">
        <v>695</v>
      </c>
      <c r="B698" s="255" t="s">
        <v>2985</v>
      </c>
      <c r="C698" s="255" t="s">
        <v>21</v>
      </c>
      <c r="D698" s="255" t="s">
        <v>234</v>
      </c>
      <c r="E698" s="255" t="s">
        <v>2986</v>
      </c>
      <c r="F698" s="255" t="s">
        <v>143</v>
      </c>
      <c r="G698" s="255">
        <v>19</v>
      </c>
      <c r="H698" s="255" t="s">
        <v>2672</v>
      </c>
      <c r="I698" s="255" t="s">
        <v>2673</v>
      </c>
      <c r="J698" s="255">
        <v>18275897042</v>
      </c>
      <c r="K698" s="255" t="s">
        <v>27</v>
      </c>
      <c r="L698" s="260"/>
      <c r="M698" s="255"/>
      <c r="N698" s="255" t="s">
        <v>27</v>
      </c>
      <c r="O698" s="260"/>
      <c r="P698" s="255"/>
      <c r="Q698" s="255" t="s">
        <v>30</v>
      </c>
      <c r="R698" s="255"/>
      <c r="S698" s="255"/>
      <c r="T698" s="265" t="str">
        <f t="array" ref="T698">VLOOKUP(D698&amp;E698,IF({1,0},'2021春'!$C$3:$C$4485&amp;'2021春'!$D$3:$D$4485,'2021春'!$H$3:$H$4485),2,0)</f>
        <v>451229200205035421</v>
      </c>
    </row>
    <row r="699" spans="1:20">
      <c r="A699" s="255">
        <v>696</v>
      </c>
      <c r="B699" s="255" t="s">
        <v>2987</v>
      </c>
      <c r="C699" s="255" t="s">
        <v>21</v>
      </c>
      <c r="D699" s="255" t="s">
        <v>234</v>
      </c>
      <c r="E699" s="255" t="s">
        <v>651</v>
      </c>
      <c r="F699" s="255" t="s">
        <v>143</v>
      </c>
      <c r="G699" s="255">
        <v>19</v>
      </c>
      <c r="H699" s="255" t="s">
        <v>2988</v>
      </c>
      <c r="I699" s="255" t="s">
        <v>2989</v>
      </c>
      <c r="J699" s="255">
        <v>13531918386</v>
      </c>
      <c r="K699" s="255" t="s">
        <v>27</v>
      </c>
      <c r="L699" s="260"/>
      <c r="M699" s="255"/>
      <c r="N699" s="255" t="s">
        <v>27</v>
      </c>
      <c r="O699" s="260"/>
      <c r="P699" s="255"/>
      <c r="Q699" s="255" t="s">
        <v>30</v>
      </c>
      <c r="R699" s="255"/>
      <c r="S699" s="255"/>
      <c r="T699" s="265" t="str">
        <f t="array" ref="T699">VLOOKUP(D699&amp;E699,IF({1,0},'2021春'!$C$3:$C$4485&amp;'2021春'!$D$3:$D$4485,'2021春'!$H$3:$H$4485),2,0)</f>
        <v>452731200205103623</v>
      </c>
    </row>
    <row r="700" spans="1:20">
      <c r="A700" s="255">
        <v>697</v>
      </c>
      <c r="B700" s="255" t="s">
        <v>2990</v>
      </c>
      <c r="C700" s="255" t="s">
        <v>21</v>
      </c>
      <c r="D700" s="255" t="s">
        <v>234</v>
      </c>
      <c r="E700" s="255" t="s">
        <v>2991</v>
      </c>
      <c r="F700" s="255" t="s">
        <v>143</v>
      </c>
      <c r="G700" s="255">
        <v>18</v>
      </c>
      <c r="H700" s="255" t="s">
        <v>2992</v>
      </c>
      <c r="I700" s="255" t="s">
        <v>2993</v>
      </c>
      <c r="J700" s="255">
        <v>15177883996</v>
      </c>
      <c r="K700" s="255" t="s">
        <v>27</v>
      </c>
      <c r="L700" s="260"/>
      <c r="M700" s="255"/>
      <c r="N700" s="255" t="s">
        <v>30</v>
      </c>
      <c r="O700" s="260"/>
      <c r="P700" s="255"/>
      <c r="Q700" s="255" t="s">
        <v>30</v>
      </c>
      <c r="R700" s="255"/>
      <c r="S700" s="255"/>
      <c r="T700" s="265" t="str">
        <f t="array" ref="T700">VLOOKUP(D700&amp;E700,IF({1,0},'2021春'!$C$3:$C$4485&amp;'2021春'!$D$3:$D$4485,'2021春'!$H$3:$H$4485),2,0)</f>
        <v>452731200306245727</v>
      </c>
    </row>
    <row r="701" spans="1:20">
      <c r="A701" s="255">
        <v>698</v>
      </c>
      <c r="B701" s="255" t="s">
        <v>2994</v>
      </c>
      <c r="C701" s="255" t="s">
        <v>21</v>
      </c>
      <c r="D701" s="255" t="s">
        <v>234</v>
      </c>
      <c r="E701" s="255" t="s">
        <v>2995</v>
      </c>
      <c r="F701" s="255" t="s">
        <v>143</v>
      </c>
      <c r="G701" s="255">
        <v>19</v>
      </c>
      <c r="H701" s="255" t="s">
        <v>2996</v>
      </c>
      <c r="I701" s="255" t="s">
        <v>2997</v>
      </c>
      <c r="J701" s="255">
        <v>18823665517</v>
      </c>
      <c r="K701" s="255" t="s">
        <v>27</v>
      </c>
      <c r="L701" s="260"/>
      <c r="M701" s="255"/>
      <c r="N701" s="255" t="s">
        <v>27</v>
      </c>
      <c r="O701" s="260"/>
      <c r="P701" s="255"/>
      <c r="Q701" s="255" t="s">
        <v>30</v>
      </c>
      <c r="R701" s="255"/>
      <c r="S701" s="255"/>
      <c r="T701" s="265" t="str">
        <f t="array" ref="T701">VLOOKUP(D701&amp;E701,IF({1,0},'2021春'!$C$3:$C$4485&amp;'2021春'!$D$3:$D$4485,'2021春'!$H$3:$H$4485),2,0)</f>
        <v>452731200206035423</v>
      </c>
    </row>
    <row r="702" spans="1:20">
      <c r="A702" s="255">
        <v>699</v>
      </c>
      <c r="B702" s="255" t="s">
        <v>2998</v>
      </c>
      <c r="C702" s="255" t="s">
        <v>21</v>
      </c>
      <c r="D702" s="255" t="s">
        <v>239</v>
      </c>
      <c r="E702" s="255" t="s">
        <v>2999</v>
      </c>
      <c r="F702" s="255" t="s">
        <v>143</v>
      </c>
      <c r="G702" s="255">
        <v>18</v>
      </c>
      <c r="H702" s="255" t="s">
        <v>2988</v>
      </c>
      <c r="I702" s="255" t="s">
        <v>3000</v>
      </c>
      <c r="J702" s="255">
        <v>15277853925</v>
      </c>
      <c r="K702" s="255" t="s">
        <v>27</v>
      </c>
      <c r="L702" s="260">
        <v>210718</v>
      </c>
      <c r="M702" s="255" t="s">
        <v>3001</v>
      </c>
      <c r="N702" s="255" t="s">
        <v>30</v>
      </c>
      <c r="O702" s="260"/>
      <c r="P702" s="255"/>
      <c r="Q702" s="255" t="s">
        <v>30</v>
      </c>
      <c r="R702" s="255"/>
      <c r="S702" s="255"/>
      <c r="T702" s="265" t="str">
        <f t="array" ref="T702">VLOOKUP(D702&amp;E702,IF({1,0},'2021春'!$C$3:$C$4485&amp;'2021春'!$D$3:$D$4485,'2021春'!$H$3:$H$4485),2,0)</f>
        <v>451229200303123628</v>
      </c>
    </row>
    <row r="703" spans="1:20">
      <c r="A703" s="255">
        <v>700</v>
      </c>
      <c r="B703" s="255" t="s">
        <v>3002</v>
      </c>
      <c r="C703" s="255" t="s">
        <v>21</v>
      </c>
      <c r="D703" s="255" t="s">
        <v>239</v>
      </c>
      <c r="E703" s="255" t="s">
        <v>3003</v>
      </c>
      <c r="F703" s="255" t="s">
        <v>143</v>
      </c>
      <c r="G703" s="255" t="s">
        <v>3004</v>
      </c>
      <c r="H703" s="255" t="s">
        <v>3005</v>
      </c>
      <c r="I703" s="255" t="s">
        <v>3006</v>
      </c>
      <c r="J703" s="255" t="s">
        <v>3007</v>
      </c>
      <c r="K703" s="255" t="s">
        <v>27</v>
      </c>
      <c r="L703" s="260"/>
      <c r="M703" s="255"/>
      <c r="N703" s="255" t="s">
        <v>27</v>
      </c>
      <c r="O703" s="260"/>
      <c r="P703" s="255"/>
      <c r="Q703" s="255" t="s">
        <v>30</v>
      </c>
      <c r="R703" s="255"/>
      <c r="S703" s="255"/>
      <c r="T703" s="265" t="str">
        <f t="array" ref="T703">VLOOKUP(D703&amp;E703,IF({1,0},'2021春'!$C$3:$C$4485&amp;'2021春'!$D$3:$D$4485,'2021春'!$H$3:$H$4485),2,0)</f>
        <v>451229200212075421</v>
      </c>
    </row>
    <row r="704" spans="1:20">
      <c r="A704" s="255">
        <v>701</v>
      </c>
      <c r="B704" s="255" t="s">
        <v>3008</v>
      </c>
      <c r="C704" s="255" t="s">
        <v>21</v>
      </c>
      <c r="D704" s="255" t="s">
        <v>239</v>
      </c>
      <c r="E704" s="255" t="s">
        <v>3009</v>
      </c>
      <c r="F704" s="255" t="s">
        <v>143</v>
      </c>
      <c r="G704" s="255" t="s">
        <v>3010</v>
      </c>
      <c r="H704" s="255" t="s">
        <v>3011</v>
      </c>
      <c r="I704" s="255" t="s">
        <v>3012</v>
      </c>
      <c r="J704" s="255" t="s">
        <v>3013</v>
      </c>
      <c r="K704" s="255" t="s">
        <v>27</v>
      </c>
      <c r="L704" s="260"/>
      <c r="M704" s="255"/>
      <c r="N704" s="255" t="s">
        <v>27</v>
      </c>
      <c r="O704" s="260"/>
      <c r="P704" s="255"/>
      <c r="Q704" s="255" t="s">
        <v>30</v>
      </c>
      <c r="R704" s="255"/>
      <c r="S704" s="255"/>
      <c r="T704" s="265" t="str">
        <f t="array" ref="T704">VLOOKUP(D704&amp;E704,IF({1,0},'2021春'!$C$3:$C$4485&amp;'2021春'!$D$3:$D$4485,'2021春'!$H$3:$H$4485),2,0)</f>
        <v>451229200110013625</v>
      </c>
    </row>
    <row r="705" spans="1:20">
      <c r="A705" s="255">
        <v>702</v>
      </c>
      <c r="B705" s="255" t="s">
        <v>3014</v>
      </c>
      <c r="C705" s="255" t="s">
        <v>21</v>
      </c>
      <c r="D705" s="255" t="s">
        <v>239</v>
      </c>
      <c r="E705" s="255" t="s">
        <v>3015</v>
      </c>
      <c r="F705" s="255" t="s">
        <v>143</v>
      </c>
      <c r="G705" s="255" t="s">
        <v>3016</v>
      </c>
      <c r="H705" s="255" t="s">
        <v>3017</v>
      </c>
      <c r="I705" s="255" t="s">
        <v>3018</v>
      </c>
      <c r="J705" s="255" t="s">
        <v>3019</v>
      </c>
      <c r="K705" s="255" t="s">
        <v>27</v>
      </c>
      <c r="L705" s="260"/>
      <c r="M705" s="255"/>
      <c r="N705" s="255" t="s">
        <v>27</v>
      </c>
      <c r="O705" s="260"/>
      <c r="P705" s="255"/>
      <c r="Q705" s="255" t="s">
        <v>30</v>
      </c>
      <c r="R705" s="255"/>
      <c r="S705" s="255"/>
      <c r="T705" s="265" t="str">
        <f t="array" ref="T705">VLOOKUP(D705&amp;E705,IF({1,0},'2021春'!$C$3:$C$4485&amp;'2021春'!$D$3:$D$4485,'2021春'!$H$3:$H$4485),2,0)</f>
        <v>452731200101192123</v>
      </c>
    </row>
    <row r="706" spans="1:20">
      <c r="A706" s="255">
        <v>703</v>
      </c>
      <c r="B706" s="255" t="s">
        <v>3020</v>
      </c>
      <c r="C706" s="255" t="s">
        <v>21</v>
      </c>
      <c r="D706" s="255" t="s">
        <v>239</v>
      </c>
      <c r="E706" s="255" t="s">
        <v>3021</v>
      </c>
      <c r="F706" s="255" t="s">
        <v>143</v>
      </c>
      <c r="G706" s="255" t="s">
        <v>3004</v>
      </c>
      <c r="H706" s="255" t="s">
        <v>3022</v>
      </c>
      <c r="I706" s="255" t="s">
        <v>3023</v>
      </c>
      <c r="J706" s="255" t="s">
        <v>3024</v>
      </c>
      <c r="K706" s="255" t="s">
        <v>27</v>
      </c>
      <c r="L706" s="260"/>
      <c r="M706" s="255"/>
      <c r="N706" s="255" t="s">
        <v>27</v>
      </c>
      <c r="O706" s="260"/>
      <c r="P706" s="255"/>
      <c r="Q706" s="255" t="s">
        <v>30</v>
      </c>
      <c r="R706" s="255"/>
      <c r="S706" s="255"/>
      <c r="T706" s="265" t="str">
        <f t="array" ref="T706">VLOOKUP(D706&amp;E706,IF({1,0},'2021春'!$C$3:$C$4485&amp;'2021春'!$D$3:$D$4485,'2021春'!$H$3:$H$4485),2,0)</f>
        <v>452127200212062746</v>
      </c>
    </row>
    <row r="707" spans="1:20">
      <c r="A707" s="255">
        <v>704</v>
      </c>
      <c r="B707" s="255" t="s">
        <v>3025</v>
      </c>
      <c r="C707" s="255" t="s">
        <v>21</v>
      </c>
      <c r="D707" s="255" t="s">
        <v>239</v>
      </c>
      <c r="E707" s="255" t="s">
        <v>3026</v>
      </c>
      <c r="F707" s="255" t="s">
        <v>24</v>
      </c>
      <c r="G707" s="255" t="s">
        <v>3027</v>
      </c>
      <c r="H707" s="255" t="s">
        <v>3028</v>
      </c>
      <c r="I707" s="255" t="s">
        <v>3029</v>
      </c>
      <c r="J707" s="255" t="s">
        <v>3030</v>
      </c>
      <c r="K707" s="255" t="s">
        <v>27</v>
      </c>
      <c r="L707" s="260" t="s">
        <v>3031</v>
      </c>
      <c r="M707" s="255" t="s">
        <v>2172</v>
      </c>
      <c r="N707" s="255" t="s">
        <v>30</v>
      </c>
      <c r="O707" s="260"/>
      <c r="P707" s="255"/>
      <c r="Q707" s="255" t="s">
        <v>30</v>
      </c>
      <c r="R707" s="255"/>
      <c r="S707" s="255"/>
      <c r="T707" s="265" t="str">
        <f t="array" ref="T707">VLOOKUP(D707&amp;E707,IF({1,0},'2021春'!$C$3:$C$4485&amp;'2021春'!$D$3:$D$4485,'2021春'!$H$3:$H$4485),2,0)</f>
        <v>452731200309244818</v>
      </c>
    </row>
    <row r="708" spans="1:20">
      <c r="A708" s="255">
        <v>705</v>
      </c>
      <c r="B708" s="255" t="s">
        <v>3032</v>
      </c>
      <c r="C708" s="255" t="s">
        <v>21</v>
      </c>
      <c r="D708" s="255" t="s">
        <v>239</v>
      </c>
      <c r="E708" s="255" t="s">
        <v>3033</v>
      </c>
      <c r="F708" s="255" t="s">
        <v>24</v>
      </c>
      <c r="G708" s="255" t="s">
        <v>3016</v>
      </c>
      <c r="H708" s="255" t="s">
        <v>3034</v>
      </c>
      <c r="I708" s="255" t="s">
        <v>3035</v>
      </c>
      <c r="J708" s="255" t="s">
        <v>3036</v>
      </c>
      <c r="K708" s="255" t="s">
        <v>27</v>
      </c>
      <c r="L708" s="260"/>
      <c r="M708" s="255"/>
      <c r="N708" s="255" t="s">
        <v>27</v>
      </c>
      <c r="O708" s="260"/>
      <c r="P708" s="255"/>
      <c r="Q708" s="255" t="s">
        <v>30</v>
      </c>
      <c r="R708" s="255"/>
      <c r="S708" s="255"/>
      <c r="T708" s="265" t="str">
        <f t="array" ref="T708">VLOOKUP(D708&amp;E708,IF({1,0},'2021春'!$C$3:$C$4485&amp;'2021春'!$D$3:$D$4485,'2021春'!$H$3:$H$4485),2,0)</f>
        <v>451229200107025414</v>
      </c>
    </row>
    <row r="709" spans="1:20">
      <c r="A709" s="255">
        <v>706</v>
      </c>
      <c r="B709" s="255" t="s">
        <v>3037</v>
      </c>
      <c r="C709" s="255" t="s">
        <v>21</v>
      </c>
      <c r="D709" s="255" t="s">
        <v>239</v>
      </c>
      <c r="E709" s="255" t="s">
        <v>3038</v>
      </c>
      <c r="F709" s="255" t="s">
        <v>24</v>
      </c>
      <c r="G709" s="255" t="s">
        <v>3004</v>
      </c>
      <c r="H709" s="255" t="s">
        <v>3039</v>
      </c>
      <c r="I709" s="255" t="s">
        <v>3040</v>
      </c>
      <c r="J709" s="255" t="s">
        <v>3041</v>
      </c>
      <c r="K709" s="255" t="s">
        <v>27</v>
      </c>
      <c r="L709" s="260"/>
      <c r="M709" s="255"/>
      <c r="N709" s="255" t="s">
        <v>27</v>
      </c>
      <c r="O709" s="260"/>
      <c r="P709" s="255"/>
      <c r="Q709" s="255" t="s">
        <v>30</v>
      </c>
      <c r="R709" s="255"/>
      <c r="S709" s="255"/>
      <c r="T709" s="265" t="str">
        <f t="array" ref="T709">VLOOKUP(D709&amp;E709,IF({1,0},'2021春'!$C$3:$C$4485&amp;'2021春'!$D$3:$D$4485,'2021春'!$H$3:$H$4485),2,0)</f>
        <v>45273120030603601x</v>
      </c>
    </row>
    <row r="710" spans="1:20">
      <c r="A710" s="255">
        <v>707</v>
      </c>
      <c r="B710" s="255" t="s">
        <v>3042</v>
      </c>
      <c r="C710" s="255" t="s">
        <v>21</v>
      </c>
      <c r="D710" s="255" t="s">
        <v>239</v>
      </c>
      <c r="E710" s="255" t="s">
        <v>3043</v>
      </c>
      <c r="F710" s="255" t="s">
        <v>24</v>
      </c>
      <c r="G710" s="255" t="s">
        <v>3004</v>
      </c>
      <c r="H710" s="255" t="s">
        <v>3044</v>
      </c>
      <c r="I710" s="255" t="s">
        <v>3045</v>
      </c>
      <c r="J710" s="255" t="s">
        <v>3046</v>
      </c>
      <c r="K710" s="255" t="s">
        <v>27</v>
      </c>
      <c r="L710" s="260"/>
      <c r="M710" s="255"/>
      <c r="N710" s="255" t="s">
        <v>27</v>
      </c>
      <c r="O710" s="260"/>
      <c r="P710" s="255"/>
      <c r="Q710" s="255" t="s">
        <v>30</v>
      </c>
      <c r="R710" s="255"/>
      <c r="S710" s="255"/>
      <c r="T710" s="265" t="str">
        <f t="array" ref="T710">VLOOKUP(D710&amp;E710,IF({1,0},'2021春'!$C$3:$C$4485&amp;'2021春'!$D$3:$D$4485,'2021春'!$H$3:$H$4485),2,0)</f>
        <v>452731200302163919</v>
      </c>
    </row>
    <row r="711" spans="1:20">
      <c r="A711" s="255">
        <v>708</v>
      </c>
      <c r="B711" s="255" t="s">
        <v>3047</v>
      </c>
      <c r="C711" s="255" t="s">
        <v>21</v>
      </c>
      <c r="D711" s="255" t="s">
        <v>239</v>
      </c>
      <c r="E711" s="255" t="s">
        <v>3048</v>
      </c>
      <c r="F711" s="255" t="s">
        <v>24</v>
      </c>
      <c r="G711" s="255" t="s">
        <v>3004</v>
      </c>
      <c r="H711" s="255" t="s">
        <v>202</v>
      </c>
      <c r="I711" s="255" t="s">
        <v>3049</v>
      </c>
      <c r="J711" s="255" t="s">
        <v>3050</v>
      </c>
      <c r="K711" s="255" t="s">
        <v>27</v>
      </c>
      <c r="L711" s="260"/>
      <c r="M711" s="255"/>
      <c r="N711" s="255" t="s">
        <v>27</v>
      </c>
      <c r="O711" s="260"/>
      <c r="P711" s="255"/>
      <c r="Q711" s="255" t="s">
        <v>30</v>
      </c>
      <c r="R711" s="255"/>
      <c r="S711" s="255"/>
      <c r="T711" s="265" t="str">
        <f t="array" ref="T711">VLOOKUP(D711&amp;E711,IF({1,0},'2021春'!$C$3:$C$4485&amp;'2021春'!$D$3:$D$4485,'2021春'!$H$3:$H$4485),2,0)</f>
        <v>451229200308031212</v>
      </c>
    </row>
    <row r="712" spans="1:20">
      <c r="A712" s="255">
        <v>709</v>
      </c>
      <c r="B712" s="255" t="s">
        <v>3051</v>
      </c>
      <c r="C712" s="255" t="s">
        <v>21</v>
      </c>
      <c r="D712" s="255" t="s">
        <v>239</v>
      </c>
      <c r="E712" s="255" t="s">
        <v>3052</v>
      </c>
      <c r="F712" s="255" t="s">
        <v>24</v>
      </c>
      <c r="G712" s="255" t="s">
        <v>3004</v>
      </c>
      <c r="H712" s="255" t="s">
        <v>3053</v>
      </c>
      <c r="I712" s="255" t="s">
        <v>3054</v>
      </c>
      <c r="J712" s="255" t="s">
        <v>3055</v>
      </c>
      <c r="K712" s="255" t="s">
        <v>27</v>
      </c>
      <c r="L712" s="260"/>
      <c r="M712" s="255"/>
      <c r="N712" s="255" t="s">
        <v>27</v>
      </c>
      <c r="O712" s="260"/>
      <c r="P712" s="255"/>
      <c r="Q712" s="255" t="s">
        <v>30</v>
      </c>
      <c r="R712" s="255"/>
      <c r="S712" s="255"/>
      <c r="T712" s="265" t="str">
        <f t="array" ref="T712">VLOOKUP(D712&amp;E712,IF({1,0},'2021春'!$C$3:$C$4485&amp;'2021春'!$D$3:$D$4485,'2021春'!$H$3:$H$4485),2,0)</f>
        <v>452731200208155111</v>
      </c>
    </row>
    <row r="713" spans="1:20">
      <c r="A713" s="255">
        <v>710</v>
      </c>
      <c r="B713" s="255" t="s">
        <v>3056</v>
      </c>
      <c r="C713" s="255" t="s">
        <v>21</v>
      </c>
      <c r="D713" s="255" t="s">
        <v>239</v>
      </c>
      <c r="E713" s="255" t="s">
        <v>3057</v>
      </c>
      <c r="F713" s="255" t="s">
        <v>24</v>
      </c>
      <c r="G713" s="255" t="s">
        <v>3004</v>
      </c>
      <c r="H713" s="255" t="s">
        <v>3058</v>
      </c>
      <c r="I713" s="255" t="s">
        <v>3059</v>
      </c>
      <c r="J713" s="255" t="s">
        <v>3060</v>
      </c>
      <c r="K713" s="255" t="s">
        <v>27</v>
      </c>
      <c r="L713" s="260"/>
      <c r="M713" s="255"/>
      <c r="N713" s="255" t="s">
        <v>27</v>
      </c>
      <c r="O713" s="260"/>
      <c r="P713" s="255"/>
      <c r="Q713" s="255" t="s">
        <v>30</v>
      </c>
      <c r="R713" s="255"/>
      <c r="S713" s="255"/>
      <c r="T713" s="265" t="str">
        <f t="array" ref="T713">VLOOKUP(D713&amp;E713,IF({1,0},'2021春'!$C$3:$C$4485&amp;'2021春'!$D$3:$D$4485,'2021春'!$H$3:$H$4485),2,0)</f>
        <v>452731200211190014</v>
      </c>
    </row>
    <row r="714" spans="1:20">
      <c r="A714" s="255">
        <v>711</v>
      </c>
      <c r="B714" s="255" t="s">
        <v>3061</v>
      </c>
      <c r="C714" s="255" t="s">
        <v>21</v>
      </c>
      <c r="D714" s="255" t="s">
        <v>239</v>
      </c>
      <c r="E714" s="255" t="s">
        <v>3062</v>
      </c>
      <c r="F714" s="255" t="s">
        <v>143</v>
      </c>
      <c r="G714" s="255" t="s">
        <v>3004</v>
      </c>
      <c r="H714" s="255" t="s">
        <v>3063</v>
      </c>
      <c r="I714" s="255" t="s">
        <v>3064</v>
      </c>
      <c r="J714" s="255" t="s">
        <v>3065</v>
      </c>
      <c r="K714" s="255" t="s">
        <v>27</v>
      </c>
      <c r="L714" s="260"/>
      <c r="M714" s="255"/>
      <c r="N714" s="255" t="s">
        <v>27</v>
      </c>
      <c r="O714" s="260"/>
      <c r="P714" s="255"/>
      <c r="Q714" s="255" t="s">
        <v>30</v>
      </c>
      <c r="R714" s="255"/>
      <c r="S714" s="255"/>
      <c r="T714" s="265" t="str">
        <f t="array" ref="T714">VLOOKUP(D714&amp;E714,IF({1,0},'2021春'!$C$3:$C$4485&amp;'2021春'!$D$3:$D$4485,'2021春'!$H$3:$H$4485),2,0)</f>
        <v>452731200211104825</v>
      </c>
    </row>
    <row r="715" spans="1:20">
      <c r="A715" s="255">
        <v>712</v>
      </c>
      <c r="B715" s="255" t="s">
        <v>3066</v>
      </c>
      <c r="C715" s="255" t="s">
        <v>21</v>
      </c>
      <c r="D715" s="255" t="s">
        <v>239</v>
      </c>
      <c r="E715" s="255" t="s">
        <v>3067</v>
      </c>
      <c r="F715" s="255" t="s">
        <v>24</v>
      </c>
      <c r="G715" s="255" t="s">
        <v>3004</v>
      </c>
      <c r="H715" s="255" t="s">
        <v>3068</v>
      </c>
      <c r="I715" s="255" t="s">
        <v>3069</v>
      </c>
      <c r="J715" s="255" t="s">
        <v>3070</v>
      </c>
      <c r="K715" s="255" t="s">
        <v>27</v>
      </c>
      <c r="L715" s="260"/>
      <c r="M715" s="255"/>
      <c r="N715" s="255" t="s">
        <v>27</v>
      </c>
      <c r="O715" s="260"/>
      <c r="P715" s="255"/>
      <c r="Q715" s="255" t="s">
        <v>30</v>
      </c>
      <c r="R715" s="255"/>
      <c r="S715" s="255"/>
      <c r="T715" s="265" t="str">
        <f t="array" ref="T715">VLOOKUP(D715&amp;E715,IF({1,0},'2021春'!$C$3:$C$4485&amp;'2021春'!$D$3:$D$4485,'2021春'!$H$3:$H$4485),2,0)</f>
        <v>452730200212011114</v>
      </c>
    </row>
    <row r="716" spans="1:20">
      <c r="A716" s="255">
        <v>713</v>
      </c>
      <c r="B716" s="255" t="s">
        <v>3071</v>
      </c>
      <c r="C716" s="255" t="s">
        <v>21</v>
      </c>
      <c r="D716" s="255" t="s">
        <v>239</v>
      </c>
      <c r="E716" s="255" t="s">
        <v>3072</v>
      </c>
      <c r="F716" s="255" t="s">
        <v>143</v>
      </c>
      <c r="G716" s="255" t="s">
        <v>3004</v>
      </c>
      <c r="H716" s="255" t="s">
        <v>3073</v>
      </c>
      <c r="I716" s="255" t="s">
        <v>3074</v>
      </c>
      <c r="J716" s="255" t="s">
        <v>3075</v>
      </c>
      <c r="K716" s="255" t="s">
        <v>27</v>
      </c>
      <c r="L716" s="260"/>
      <c r="M716" s="255"/>
      <c r="N716" s="255" t="s">
        <v>27</v>
      </c>
      <c r="O716" s="260"/>
      <c r="P716" s="255"/>
      <c r="Q716" s="255" t="s">
        <v>30</v>
      </c>
      <c r="R716" s="255"/>
      <c r="S716" s="255"/>
      <c r="T716" s="265" t="str">
        <f t="array" ref="T716">VLOOKUP(D716&amp;E716,IF({1,0},'2021春'!$C$3:$C$4485&amp;'2021春'!$D$3:$D$4485,'2021春'!$H$3:$H$4485),2,0)</f>
        <v>452731200301014823</v>
      </c>
    </row>
    <row r="717" spans="1:20">
      <c r="A717" s="255">
        <v>714</v>
      </c>
      <c r="B717" s="255" t="s">
        <v>3076</v>
      </c>
      <c r="C717" s="255" t="s">
        <v>21</v>
      </c>
      <c r="D717" s="255" t="s">
        <v>239</v>
      </c>
      <c r="E717" s="255" t="s">
        <v>3077</v>
      </c>
      <c r="F717" s="255" t="s">
        <v>143</v>
      </c>
      <c r="G717" s="255" t="s">
        <v>3027</v>
      </c>
      <c r="H717" s="255" t="s">
        <v>3078</v>
      </c>
      <c r="I717" s="255" t="s">
        <v>3079</v>
      </c>
      <c r="J717" s="255" t="s">
        <v>3080</v>
      </c>
      <c r="K717" s="255" t="s">
        <v>27</v>
      </c>
      <c r="L717" s="260" t="s">
        <v>3081</v>
      </c>
      <c r="M717" s="255" t="s">
        <v>3082</v>
      </c>
      <c r="N717" s="255" t="s">
        <v>30</v>
      </c>
      <c r="O717" s="260"/>
      <c r="P717" s="255"/>
      <c r="Q717" s="255" t="s">
        <v>30</v>
      </c>
      <c r="R717" s="255"/>
      <c r="S717" s="255"/>
      <c r="T717" s="265" t="str">
        <f t="array" ref="T717">VLOOKUP(D717&amp;E717,IF({1,0},'2021春'!$C$3:$C$4485&amp;'2021春'!$D$3:$D$4485,'2021春'!$H$3:$H$4485),2,0)</f>
        <v>452731200311294240</v>
      </c>
    </row>
    <row r="718" spans="1:20">
      <c r="A718" s="255">
        <v>715</v>
      </c>
      <c r="B718" s="255" t="s">
        <v>3083</v>
      </c>
      <c r="C718" s="255" t="s">
        <v>21</v>
      </c>
      <c r="D718" s="255" t="s">
        <v>239</v>
      </c>
      <c r="E718" s="255" t="s">
        <v>3084</v>
      </c>
      <c r="F718" s="255" t="s">
        <v>143</v>
      </c>
      <c r="G718" s="255" t="s">
        <v>3027</v>
      </c>
      <c r="H718" s="255" t="s">
        <v>3085</v>
      </c>
      <c r="I718" s="255" t="s">
        <v>3086</v>
      </c>
      <c r="J718" s="255" t="s">
        <v>3087</v>
      </c>
      <c r="K718" s="255" t="s">
        <v>27</v>
      </c>
      <c r="L718" s="260" t="s">
        <v>3088</v>
      </c>
      <c r="M718" s="255" t="s">
        <v>2172</v>
      </c>
      <c r="N718" s="255" t="s">
        <v>30</v>
      </c>
      <c r="O718" s="260"/>
      <c r="P718" s="255"/>
      <c r="Q718" s="255" t="s">
        <v>30</v>
      </c>
      <c r="R718" s="255"/>
      <c r="S718" s="255"/>
      <c r="T718" s="265" t="str">
        <f t="array" ref="T718">VLOOKUP(D718&amp;E718,IF({1,0},'2021春'!$C$3:$C$4485&amp;'2021春'!$D$3:$D$4485,'2021春'!$H$3:$H$4485),2,0)</f>
        <v>452731200312254865</v>
      </c>
    </row>
    <row r="719" spans="1:20">
      <c r="A719" s="255">
        <v>716</v>
      </c>
      <c r="B719" s="255" t="e">
        <v>#N/A</v>
      </c>
      <c r="C719" s="255" t="s">
        <v>21</v>
      </c>
      <c r="D719" s="255" t="s">
        <v>239</v>
      </c>
      <c r="E719" s="255" t="s">
        <v>1801</v>
      </c>
      <c r="F719" s="255" t="s">
        <v>143</v>
      </c>
      <c r="G719" s="255" t="s">
        <v>3010</v>
      </c>
      <c r="H719" s="255" t="s">
        <v>3089</v>
      </c>
      <c r="I719" s="255" t="s">
        <v>3090</v>
      </c>
      <c r="J719" s="255" t="s">
        <v>3091</v>
      </c>
      <c r="K719" s="255" t="s">
        <v>27</v>
      </c>
      <c r="L719" s="260"/>
      <c r="M719" s="255"/>
      <c r="N719" s="255" t="s">
        <v>27</v>
      </c>
      <c r="O719" s="260"/>
      <c r="P719" s="255"/>
      <c r="Q719" s="255" t="s">
        <v>30</v>
      </c>
      <c r="R719" s="255"/>
      <c r="S719" s="255"/>
      <c r="T719" s="265" t="e">
        <f t="array" ref="T719">VLOOKUP(D719&amp;E719,IF({1,0},'2021春'!$C$3:$C$4485&amp;'2021春'!$D$3:$D$4485,'2021春'!$H$3:$H$4485),2,0)</f>
        <v>#N/A</v>
      </c>
    </row>
    <row r="720" spans="1:20">
      <c r="A720" s="255">
        <v>717</v>
      </c>
      <c r="B720" s="255" t="s">
        <v>3092</v>
      </c>
      <c r="C720" s="255" t="s">
        <v>21</v>
      </c>
      <c r="D720" s="255" t="s">
        <v>239</v>
      </c>
      <c r="E720" s="255" t="s">
        <v>3093</v>
      </c>
      <c r="F720" s="255" t="s">
        <v>143</v>
      </c>
      <c r="G720" s="255" t="s">
        <v>3004</v>
      </c>
      <c r="H720" s="255" t="s">
        <v>2117</v>
      </c>
      <c r="I720" s="255" t="s">
        <v>3094</v>
      </c>
      <c r="J720" s="255" t="s">
        <v>3095</v>
      </c>
      <c r="K720" s="255" t="s">
        <v>27</v>
      </c>
      <c r="L720" s="260"/>
      <c r="M720" s="255"/>
      <c r="N720" s="255" t="s">
        <v>27</v>
      </c>
      <c r="O720" s="260"/>
      <c r="P720" s="255"/>
      <c r="Q720" s="255" t="s">
        <v>30</v>
      </c>
      <c r="R720" s="255"/>
      <c r="S720" s="255"/>
      <c r="T720" s="265" t="str">
        <f t="array" ref="T720">VLOOKUP(D720&amp;E720,IF({1,0},'2021春'!$C$3:$C$4485&amp;'2021春'!$D$3:$D$4485,'2021春'!$H$3:$H$4485),2,0)</f>
        <v>452731200212046620</v>
      </c>
    </row>
    <row r="721" spans="1:20">
      <c r="A721" s="255">
        <v>718</v>
      </c>
      <c r="B721" s="255" t="s">
        <v>3096</v>
      </c>
      <c r="C721" s="255" t="s">
        <v>21</v>
      </c>
      <c r="D721" s="255" t="s">
        <v>239</v>
      </c>
      <c r="E721" s="255" t="s">
        <v>3097</v>
      </c>
      <c r="F721" s="255" t="s">
        <v>143</v>
      </c>
      <c r="G721" s="255" t="s">
        <v>3004</v>
      </c>
      <c r="H721" s="255" t="s">
        <v>3098</v>
      </c>
      <c r="I721" s="255" t="s">
        <v>3099</v>
      </c>
      <c r="J721" s="255" t="s">
        <v>3100</v>
      </c>
      <c r="K721" s="255" t="s">
        <v>27</v>
      </c>
      <c r="L721" s="260"/>
      <c r="M721" s="255"/>
      <c r="N721" s="255" t="s">
        <v>27</v>
      </c>
      <c r="O721" s="260"/>
      <c r="P721" s="255"/>
      <c r="Q721" s="255" t="s">
        <v>30</v>
      </c>
      <c r="R721" s="255"/>
      <c r="S721" s="255"/>
      <c r="T721" s="265" t="str">
        <f t="array" ref="T721">VLOOKUP(D721&amp;E721,IF({1,0},'2021春'!$C$3:$C$4485&amp;'2021春'!$D$3:$D$4485,'2021春'!$H$3:$H$4485),2,0)</f>
        <v>452731200208220921</v>
      </c>
    </row>
    <row r="722" spans="1:20">
      <c r="A722" s="255">
        <v>719</v>
      </c>
      <c r="B722" s="255" t="s">
        <v>3101</v>
      </c>
      <c r="C722" s="255" t="s">
        <v>21</v>
      </c>
      <c r="D722" s="255" t="s">
        <v>239</v>
      </c>
      <c r="E722" s="255" t="s">
        <v>3102</v>
      </c>
      <c r="F722" s="255" t="s">
        <v>143</v>
      </c>
      <c r="G722" s="255" t="s">
        <v>3004</v>
      </c>
      <c r="H722" s="255" t="s">
        <v>3103</v>
      </c>
      <c r="I722" s="255" t="s">
        <v>3104</v>
      </c>
      <c r="J722" s="255" t="s">
        <v>3105</v>
      </c>
      <c r="K722" s="255" t="s">
        <v>27</v>
      </c>
      <c r="L722" s="260"/>
      <c r="M722" s="255"/>
      <c r="N722" s="255" t="s">
        <v>27</v>
      </c>
      <c r="O722" s="260"/>
      <c r="P722" s="255"/>
      <c r="Q722" s="255" t="s">
        <v>30</v>
      </c>
      <c r="R722" s="255"/>
      <c r="S722" s="255"/>
      <c r="T722" s="265" t="str">
        <f t="array" ref="T722">VLOOKUP(D722&amp;E722,IF({1,0},'2021春'!$C$3:$C$4485&amp;'2021春'!$D$3:$D$4485,'2021春'!$H$3:$H$4485),2,0)</f>
        <v>45273120020819302X</v>
      </c>
    </row>
    <row r="723" spans="1:20">
      <c r="A723" s="255">
        <v>720</v>
      </c>
      <c r="B723" s="255" t="s">
        <v>3106</v>
      </c>
      <c r="C723" s="255" t="s">
        <v>21</v>
      </c>
      <c r="D723" s="255" t="s">
        <v>239</v>
      </c>
      <c r="E723" s="255" t="s">
        <v>3107</v>
      </c>
      <c r="F723" s="255" t="s">
        <v>143</v>
      </c>
      <c r="G723" s="255" t="s">
        <v>3004</v>
      </c>
      <c r="H723" s="255" t="s">
        <v>3089</v>
      </c>
      <c r="I723" s="255" t="s">
        <v>3108</v>
      </c>
      <c r="J723" s="255" t="s">
        <v>3109</v>
      </c>
      <c r="K723" s="255" t="s">
        <v>27</v>
      </c>
      <c r="L723" s="260"/>
      <c r="M723" s="255"/>
      <c r="N723" s="255" t="s">
        <v>27</v>
      </c>
      <c r="O723" s="260"/>
      <c r="P723" s="255"/>
      <c r="Q723" s="255" t="s">
        <v>30</v>
      </c>
      <c r="R723" s="255"/>
      <c r="S723" s="255"/>
      <c r="T723" s="265" t="str">
        <f t="array" ref="T723">VLOOKUP(D723&amp;E723,IF({1,0},'2021春'!$C$3:$C$4485&amp;'2021春'!$D$3:$D$4485,'2021春'!$H$3:$H$4485),2,0)</f>
        <v>452731200210235727</v>
      </c>
    </row>
    <row r="724" spans="1:20">
      <c r="A724" s="255">
        <v>721</v>
      </c>
      <c r="B724" s="255" t="s">
        <v>3110</v>
      </c>
      <c r="C724" s="255" t="s">
        <v>21</v>
      </c>
      <c r="D724" s="255" t="s">
        <v>239</v>
      </c>
      <c r="E724" s="255" t="s">
        <v>3111</v>
      </c>
      <c r="F724" s="255" t="s">
        <v>143</v>
      </c>
      <c r="G724" s="255" t="s">
        <v>3010</v>
      </c>
      <c r="H724" s="255" t="s">
        <v>1244</v>
      </c>
      <c r="I724" s="255" t="s">
        <v>3112</v>
      </c>
      <c r="J724" s="255" t="s">
        <v>3113</v>
      </c>
      <c r="K724" s="255" t="s">
        <v>27</v>
      </c>
      <c r="L724" s="260"/>
      <c r="M724" s="255"/>
      <c r="N724" s="255" t="s">
        <v>27</v>
      </c>
      <c r="O724" s="260"/>
      <c r="P724" s="255"/>
      <c r="Q724" s="255" t="s">
        <v>30</v>
      </c>
      <c r="R724" s="255"/>
      <c r="S724" s="255"/>
      <c r="T724" s="265" t="str">
        <f t="array" ref="T724">VLOOKUP(D724&amp;E724,IF({1,0},'2021春'!$C$3:$C$4485&amp;'2021春'!$D$3:$D$4485,'2021春'!$H$3:$H$4485),2,0)</f>
        <v>452731200111262420</v>
      </c>
    </row>
    <row r="725" spans="1:20">
      <c r="A725" s="255">
        <v>722</v>
      </c>
      <c r="B725" s="255" t="s">
        <v>3114</v>
      </c>
      <c r="C725" s="255" t="s">
        <v>21</v>
      </c>
      <c r="D725" s="255" t="s">
        <v>239</v>
      </c>
      <c r="E725" s="255" t="s">
        <v>3115</v>
      </c>
      <c r="F725" s="255" t="s">
        <v>143</v>
      </c>
      <c r="G725" s="255" t="s">
        <v>3004</v>
      </c>
      <c r="H725" s="255" t="s">
        <v>3116</v>
      </c>
      <c r="I725" s="255" t="s">
        <v>3117</v>
      </c>
      <c r="J725" s="255" t="s">
        <v>3118</v>
      </c>
      <c r="K725" s="255" t="s">
        <v>27</v>
      </c>
      <c r="L725" s="260"/>
      <c r="M725" s="255"/>
      <c r="N725" s="255" t="s">
        <v>27</v>
      </c>
      <c r="O725" s="260"/>
      <c r="P725" s="255"/>
      <c r="Q725" s="255" t="s">
        <v>30</v>
      </c>
      <c r="R725" s="255"/>
      <c r="S725" s="255"/>
      <c r="T725" s="265" t="str">
        <f t="array" ref="T725">VLOOKUP(D725&amp;E725,IF({1,0},'2021春'!$C$3:$C$4485&amp;'2021春'!$D$3:$D$4485,'2021春'!$H$3:$H$4485),2,0)</f>
        <v>450121200305106621</v>
      </c>
    </row>
    <row r="726" spans="1:20">
      <c r="A726" s="255">
        <v>723</v>
      </c>
      <c r="B726" s="255" t="s">
        <v>3119</v>
      </c>
      <c r="C726" s="255" t="s">
        <v>21</v>
      </c>
      <c r="D726" s="255" t="s">
        <v>239</v>
      </c>
      <c r="E726" s="255" t="s">
        <v>3120</v>
      </c>
      <c r="F726" s="255" t="s">
        <v>143</v>
      </c>
      <c r="G726" s="255" t="s">
        <v>3004</v>
      </c>
      <c r="H726" s="255" t="s">
        <v>3121</v>
      </c>
      <c r="I726" s="255" t="s">
        <v>3122</v>
      </c>
      <c r="J726" s="255" t="s">
        <v>3123</v>
      </c>
      <c r="K726" s="255" t="s">
        <v>27</v>
      </c>
      <c r="L726" s="260"/>
      <c r="M726" s="255"/>
      <c r="N726" s="255" t="s">
        <v>27</v>
      </c>
      <c r="O726" s="260"/>
      <c r="P726" s="255"/>
      <c r="Q726" s="255" t="s">
        <v>30</v>
      </c>
      <c r="R726" s="255"/>
      <c r="S726" s="255"/>
      <c r="T726" s="265" t="str">
        <f t="array" ref="T726">VLOOKUP(D726&amp;E726,IF({1,0},'2021春'!$C$3:$C$4485&amp;'2021春'!$D$3:$D$4485,'2021春'!$H$3:$H$4485),2,0)</f>
        <v>452731200301050322</v>
      </c>
    </row>
    <row r="727" spans="1:20">
      <c r="A727" s="255">
        <v>724</v>
      </c>
      <c r="B727" s="255" t="s">
        <v>3124</v>
      </c>
      <c r="C727" s="255" t="s">
        <v>21</v>
      </c>
      <c r="D727" s="255" t="s">
        <v>239</v>
      </c>
      <c r="E727" s="255" t="s">
        <v>3125</v>
      </c>
      <c r="F727" s="255" t="s">
        <v>143</v>
      </c>
      <c r="G727" s="255" t="s">
        <v>3027</v>
      </c>
      <c r="H727" s="255" t="s">
        <v>3126</v>
      </c>
      <c r="I727" s="255" t="s">
        <v>3127</v>
      </c>
      <c r="J727" s="255" t="s">
        <v>3128</v>
      </c>
      <c r="K727" s="255" t="s">
        <v>27</v>
      </c>
      <c r="L727" s="260" t="s">
        <v>3129</v>
      </c>
      <c r="M727" s="255" t="s">
        <v>2172</v>
      </c>
      <c r="N727" s="255" t="s">
        <v>30</v>
      </c>
      <c r="O727" s="260"/>
      <c r="P727" s="255"/>
      <c r="Q727" s="255" t="s">
        <v>30</v>
      </c>
      <c r="R727" s="255"/>
      <c r="S727" s="255"/>
      <c r="T727" s="265" t="str">
        <f t="array" ref="T727">VLOOKUP(D727&amp;E727,IF({1,0},'2021春'!$C$3:$C$4485&amp;'2021春'!$D$3:$D$4485,'2021春'!$H$3:$H$4485),2,0)</f>
        <v>452731200309045421</v>
      </c>
    </row>
    <row r="728" spans="1:20">
      <c r="A728" s="255">
        <v>725</v>
      </c>
      <c r="B728" s="255" t="s">
        <v>3130</v>
      </c>
      <c r="C728" s="255" t="s">
        <v>21</v>
      </c>
      <c r="D728" s="255" t="s">
        <v>239</v>
      </c>
      <c r="E728" s="255" t="s">
        <v>3131</v>
      </c>
      <c r="F728" s="255" t="s">
        <v>24</v>
      </c>
      <c r="G728" s="255" t="s">
        <v>3010</v>
      </c>
      <c r="H728" s="255" t="s">
        <v>3132</v>
      </c>
      <c r="I728" s="255" t="s">
        <v>3133</v>
      </c>
      <c r="J728" s="255" t="s">
        <v>3134</v>
      </c>
      <c r="K728" s="255" t="s">
        <v>27</v>
      </c>
      <c r="L728" s="260" t="s">
        <v>3135</v>
      </c>
      <c r="M728" s="255" t="s">
        <v>3136</v>
      </c>
      <c r="N728" s="255" t="s">
        <v>30</v>
      </c>
      <c r="O728" s="260"/>
      <c r="P728" s="255"/>
      <c r="Q728" s="255" t="s">
        <v>30</v>
      </c>
      <c r="R728" s="255"/>
      <c r="S728" s="255"/>
      <c r="T728" s="265" t="str">
        <f t="array" ref="T728">VLOOKUP(D728&amp;E728,IF({1,0},'2021春'!$C$3:$C$4485&amp;'2021春'!$D$3:$D$4485,'2021春'!$H$3:$H$4485),2,0)</f>
        <v>451229200108303615</v>
      </c>
    </row>
    <row r="729" spans="1:20">
      <c r="A729" s="255">
        <v>726</v>
      </c>
      <c r="B729" s="255" t="s">
        <v>3137</v>
      </c>
      <c r="C729" s="255" t="s">
        <v>21</v>
      </c>
      <c r="D729" s="255" t="s">
        <v>239</v>
      </c>
      <c r="E729" s="255" t="s">
        <v>3138</v>
      </c>
      <c r="F729" s="255" t="s">
        <v>24</v>
      </c>
      <c r="G729" s="255" t="s">
        <v>3004</v>
      </c>
      <c r="H729" s="255" t="s">
        <v>3139</v>
      </c>
      <c r="I729" s="255" t="s">
        <v>3140</v>
      </c>
      <c r="J729" s="255" t="s">
        <v>3141</v>
      </c>
      <c r="K729" s="255" t="s">
        <v>27</v>
      </c>
      <c r="L729" s="260" t="s">
        <v>3142</v>
      </c>
      <c r="M729" s="255" t="s">
        <v>3143</v>
      </c>
      <c r="N729" s="255" t="s">
        <v>30</v>
      </c>
      <c r="O729" s="260"/>
      <c r="P729" s="255"/>
      <c r="Q729" s="255" t="s">
        <v>30</v>
      </c>
      <c r="R729" s="255"/>
      <c r="S729" s="255"/>
      <c r="T729" s="265" t="str">
        <f t="array" ref="T729">VLOOKUP(D729&amp;E729,IF({1,0},'2021春'!$C$3:$C$4485&amp;'2021春'!$D$3:$D$4485,'2021春'!$H$3:$H$4485),2,0)</f>
        <v>452731200301192419</v>
      </c>
    </row>
    <row r="730" spans="1:20">
      <c r="A730" s="255">
        <v>727</v>
      </c>
      <c r="B730" s="255" t="s">
        <v>3144</v>
      </c>
      <c r="C730" s="255" t="s">
        <v>21</v>
      </c>
      <c r="D730" s="255" t="s">
        <v>239</v>
      </c>
      <c r="E730" s="255" t="s">
        <v>3145</v>
      </c>
      <c r="F730" s="255" t="s">
        <v>143</v>
      </c>
      <c r="G730" s="255" t="s">
        <v>3004</v>
      </c>
      <c r="H730" s="255" t="s">
        <v>3146</v>
      </c>
      <c r="I730" s="255" t="s">
        <v>3147</v>
      </c>
      <c r="J730" s="255" t="s">
        <v>3148</v>
      </c>
      <c r="K730" s="255" t="s">
        <v>27</v>
      </c>
      <c r="L730" s="260"/>
      <c r="M730" s="255"/>
      <c r="N730" s="255" t="s">
        <v>30</v>
      </c>
      <c r="O730" s="260"/>
      <c r="P730" s="255"/>
      <c r="Q730" s="255" t="s">
        <v>30</v>
      </c>
      <c r="R730" s="255"/>
      <c r="S730" s="255"/>
      <c r="T730" s="265" t="str">
        <f t="array" ref="T730">VLOOKUP(D730&amp;E730,IF({1,0},'2021春'!$C$3:$C$4485&amp;'2021春'!$D$3:$D$4485,'2021春'!$H$3:$H$4485),2,0)</f>
        <v>452731200306100923</v>
      </c>
    </row>
    <row r="731" spans="1:20">
      <c r="A731" s="255">
        <v>728</v>
      </c>
      <c r="B731" s="255" t="s">
        <v>3149</v>
      </c>
      <c r="C731" s="255" t="s">
        <v>21</v>
      </c>
      <c r="D731" s="255" t="s">
        <v>239</v>
      </c>
      <c r="E731" s="255" t="s">
        <v>3150</v>
      </c>
      <c r="F731" s="255" t="s">
        <v>143</v>
      </c>
      <c r="G731" s="255" t="s">
        <v>3016</v>
      </c>
      <c r="H731" s="255" t="s">
        <v>3151</v>
      </c>
      <c r="I731" s="255" t="s">
        <v>3152</v>
      </c>
      <c r="J731" s="255" t="s">
        <v>3153</v>
      </c>
      <c r="K731" s="255" t="s">
        <v>27</v>
      </c>
      <c r="L731" s="260"/>
      <c r="M731" s="255"/>
      <c r="N731" s="255" t="s">
        <v>27</v>
      </c>
      <c r="O731" s="260"/>
      <c r="P731" s="255"/>
      <c r="Q731" s="255" t="s">
        <v>30</v>
      </c>
      <c r="R731" s="255"/>
      <c r="S731" s="255"/>
      <c r="T731" s="265" t="str">
        <f t="array" ref="T731">VLOOKUP(D731&amp;E731,IF({1,0},'2021春'!$C$3:$C$4485&amp;'2021春'!$D$3:$D$4485,'2021春'!$H$3:$H$4485),2,0)</f>
        <v>452731200101012428</v>
      </c>
    </row>
    <row r="732" spans="1:20">
      <c r="A732" s="255">
        <v>729</v>
      </c>
      <c r="B732" s="255" t="s">
        <v>3154</v>
      </c>
      <c r="C732" s="255" t="s">
        <v>21</v>
      </c>
      <c r="D732" s="255" t="s">
        <v>239</v>
      </c>
      <c r="E732" s="255" t="s">
        <v>3155</v>
      </c>
      <c r="F732" s="255" t="s">
        <v>143</v>
      </c>
      <c r="G732" s="255" t="s">
        <v>3004</v>
      </c>
      <c r="H732" s="255" t="s">
        <v>3156</v>
      </c>
      <c r="I732" s="255" t="s">
        <v>3157</v>
      </c>
      <c r="J732" s="255" t="s">
        <v>3158</v>
      </c>
      <c r="K732" s="255" t="s">
        <v>27</v>
      </c>
      <c r="L732" s="260"/>
      <c r="M732" s="255"/>
      <c r="N732" s="255" t="s">
        <v>27</v>
      </c>
      <c r="O732" s="260"/>
      <c r="P732" s="255"/>
      <c r="Q732" s="255" t="s">
        <v>30</v>
      </c>
      <c r="R732" s="255"/>
      <c r="S732" s="255"/>
      <c r="T732" s="265" t="str">
        <f t="array" ref="T732">VLOOKUP(D732&amp;E732,IF({1,0},'2021春'!$C$3:$C$4485&amp;'2021春'!$D$3:$D$4485,'2021春'!$H$3:$H$4485),2,0)</f>
        <v>452731200209170647</v>
      </c>
    </row>
    <row r="733" spans="1:20">
      <c r="A733" s="255">
        <v>730</v>
      </c>
      <c r="B733" s="255" t="s">
        <v>3159</v>
      </c>
      <c r="C733" s="255" t="s">
        <v>21</v>
      </c>
      <c r="D733" s="255" t="s">
        <v>239</v>
      </c>
      <c r="E733" s="255" t="s">
        <v>3160</v>
      </c>
      <c r="F733" s="255" t="s">
        <v>143</v>
      </c>
      <c r="G733" s="255" t="s">
        <v>3004</v>
      </c>
      <c r="H733" s="255" t="s">
        <v>3161</v>
      </c>
      <c r="I733" s="255" t="s">
        <v>2982</v>
      </c>
      <c r="J733" s="255" t="s">
        <v>3162</v>
      </c>
      <c r="K733" s="255" t="s">
        <v>27</v>
      </c>
      <c r="L733" s="260"/>
      <c r="M733" s="255"/>
      <c r="N733" s="255" t="s">
        <v>27</v>
      </c>
      <c r="O733" s="260"/>
      <c r="P733" s="255"/>
      <c r="Q733" s="255" t="s">
        <v>30</v>
      </c>
      <c r="R733" s="255"/>
      <c r="S733" s="255"/>
      <c r="T733" s="265" t="str">
        <f t="array" ref="T733">VLOOKUP(D733&amp;E733,IF({1,0},'2021春'!$C$3:$C$4485&amp;'2021春'!$D$3:$D$4485,'2021春'!$H$3:$H$4485),2,0)</f>
        <v>452731200211145723</v>
      </c>
    </row>
    <row r="734" spans="1:20">
      <c r="A734" s="255">
        <v>731</v>
      </c>
      <c r="B734" s="255" t="s">
        <v>3163</v>
      </c>
      <c r="C734" s="255" t="s">
        <v>21</v>
      </c>
      <c r="D734" s="255" t="s">
        <v>239</v>
      </c>
      <c r="E734" s="255" t="s">
        <v>3164</v>
      </c>
      <c r="F734" s="255" t="s">
        <v>24</v>
      </c>
      <c r="G734" s="255" t="s">
        <v>3165</v>
      </c>
      <c r="H734" s="255" t="s">
        <v>3166</v>
      </c>
      <c r="I734" s="255" t="s">
        <v>3167</v>
      </c>
      <c r="J734" s="255" t="s">
        <v>3168</v>
      </c>
      <c r="K734" s="255" t="s">
        <v>27</v>
      </c>
      <c r="L734" s="260" t="s">
        <v>3169</v>
      </c>
      <c r="M734" s="255" t="s">
        <v>2172</v>
      </c>
      <c r="N734" s="255" t="s">
        <v>30</v>
      </c>
      <c r="O734" s="260"/>
      <c r="P734" s="255"/>
      <c r="Q734" s="255" t="s">
        <v>30</v>
      </c>
      <c r="R734" s="255"/>
      <c r="S734" s="255"/>
      <c r="T734" s="265" t="str">
        <f t="array" ref="T734">VLOOKUP(D734&amp;E734,IF({1,0},'2021春'!$C$3:$C$4485&amp;'2021春'!$D$3:$D$4485,'2021春'!$H$3:$H$4485),2,0)</f>
        <v>452731200412145113</v>
      </c>
    </row>
    <row r="735" spans="1:20">
      <c r="A735" s="255">
        <v>732</v>
      </c>
      <c r="B735" s="255" t="s">
        <v>3170</v>
      </c>
      <c r="C735" s="255" t="s">
        <v>21</v>
      </c>
      <c r="D735" s="255" t="s">
        <v>239</v>
      </c>
      <c r="E735" s="255" t="s">
        <v>3171</v>
      </c>
      <c r="F735" s="255" t="s">
        <v>24</v>
      </c>
      <c r="G735" s="255" t="s">
        <v>3004</v>
      </c>
      <c r="H735" s="255" t="s">
        <v>3172</v>
      </c>
      <c r="I735" s="255" t="s">
        <v>3173</v>
      </c>
      <c r="J735" s="255" t="s">
        <v>3174</v>
      </c>
      <c r="K735" s="255" t="s">
        <v>27</v>
      </c>
      <c r="L735" s="260" t="s">
        <v>3175</v>
      </c>
      <c r="M735" s="255" t="s">
        <v>2172</v>
      </c>
      <c r="N735" s="255" t="s">
        <v>30</v>
      </c>
      <c r="O735" s="260"/>
      <c r="P735" s="255"/>
      <c r="Q735" s="255" t="s">
        <v>30</v>
      </c>
      <c r="R735" s="255"/>
      <c r="S735" s="255"/>
      <c r="T735" s="265" t="str">
        <f t="array" ref="T735">VLOOKUP(D735&amp;E735,IF({1,0},'2021春'!$C$3:$C$4485&amp;'2021春'!$D$3:$D$4485,'2021春'!$H$3:$H$4485),2,0)</f>
        <v>452731200306074518</v>
      </c>
    </row>
    <row r="736" spans="1:20">
      <c r="A736" s="255">
        <v>733</v>
      </c>
      <c r="B736" s="255" t="s">
        <v>3176</v>
      </c>
      <c r="C736" s="255" t="s">
        <v>21</v>
      </c>
      <c r="D736" s="255" t="s">
        <v>239</v>
      </c>
      <c r="E736" s="255" t="s">
        <v>3177</v>
      </c>
      <c r="F736" s="255" t="s">
        <v>24</v>
      </c>
      <c r="G736" s="255" t="s">
        <v>3010</v>
      </c>
      <c r="H736" s="255" t="s">
        <v>3178</v>
      </c>
      <c r="I736" s="255" t="s">
        <v>3179</v>
      </c>
      <c r="J736" s="255" t="s">
        <v>3180</v>
      </c>
      <c r="K736" s="255" t="s">
        <v>27</v>
      </c>
      <c r="L736" s="260"/>
      <c r="M736" s="255"/>
      <c r="N736" s="255" t="s">
        <v>27</v>
      </c>
      <c r="O736" s="260"/>
      <c r="P736" s="255"/>
      <c r="Q736" s="255" t="s">
        <v>30</v>
      </c>
      <c r="R736" s="255"/>
      <c r="S736" s="255"/>
      <c r="T736" s="265" t="str">
        <f t="array" ref="T736">VLOOKUP(D736&amp;E736,IF({1,0},'2021春'!$C$3:$C$4485&amp;'2021春'!$D$3:$D$4485,'2021春'!$H$3:$H$4485),2,0)</f>
        <v>452731200206184517</v>
      </c>
    </row>
    <row r="737" spans="1:20">
      <c r="A737" s="255">
        <v>734</v>
      </c>
      <c r="B737" s="255" t="s">
        <v>3181</v>
      </c>
      <c r="C737" s="255" t="s">
        <v>21</v>
      </c>
      <c r="D737" s="255" t="s">
        <v>239</v>
      </c>
      <c r="E737" s="255" t="s">
        <v>3182</v>
      </c>
      <c r="F737" s="255" t="s">
        <v>24</v>
      </c>
      <c r="G737" s="255" t="s">
        <v>3010</v>
      </c>
      <c r="H737" s="255" t="s">
        <v>3183</v>
      </c>
      <c r="I737" s="255" t="s">
        <v>3184</v>
      </c>
      <c r="J737" s="255" t="s">
        <v>3185</v>
      </c>
      <c r="K737" s="255" t="s">
        <v>27</v>
      </c>
      <c r="L737" s="260"/>
      <c r="M737" s="255"/>
      <c r="N737" s="255" t="s">
        <v>27</v>
      </c>
      <c r="O737" s="260"/>
      <c r="P737" s="255"/>
      <c r="Q737" s="255" t="s">
        <v>30</v>
      </c>
      <c r="R737" s="255"/>
      <c r="S737" s="255"/>
      <c r="T737" s="265" t="str">
        <f t="array" ref="T737">VLOOKUP(D737&amp;E737,IF({1,0},'2021春'!$C$3:$C$4485&amp;'2021春'!$D$3:$D$4485,'2021春'!$H$3:$H$4485),2,0)</f>
        <v>451229200204223914</v>
      </c>
    </row>
    <row r="738" spans="1:20">
      <c r="A738" s="255">
        <v>735</v>
      </c>
      <c r="B738" s="255" t="s">
        <v>3186</v>
      </c>
      <c r="C738" s="255" t="s">
        <v>21</v>
      </c>
      <c r="D738" s="255" t="s">
        <v>239</v>
      </c>
      <c r="E738" s="255" t="s">
        <v>3187</v>
      </c>
      <c r="F738" s="255" t="s">
        <v>24</v>
      </c>
      <c r="G738" s="255" t="s">
        <v>3010</v>
      </c>
      <c r="H738" s="255" t="s">
        <v>2382</v>
      </c>
      <c r="I738" s="255" t="s">
        <v>3188</v>
      </c>
      <c r="J738" s="255" t="s">
        <v>3189</v>
      </c>
      <c r="K738" s="255" t="s">
        <v>30</v>
      </c>
      <c r="L738" s="260"/>
      <c r="M738" s="255"/>
      <c r="N738" s="255" t="s">
        <v>30</v>
      </c>
      <c r="O738" s="260"/>
      <c r="P738" s="255"/>
      <c r="Q738" s="255" t="s">
        <v>30</v>
      </c>
      <c r="R738" s="255"/>
      <c r="S738" s="255" t="s">
        <v>3190</v>
      </c>
      <c r="T738" s="265" t="str">
        <f t="array" ref="T738">VLOOKUP(D738&amp;E738,IF({1,0},'2021春'!$C$3:$C$4485&amp;'2021春'!$D$3:$D$4485,'2021春'!$H$3:$H$4485),2,0)</f>
        <v>452731200111070912</v>
      </c>
    </row>
    <row r="739" spans="1:20">
      <c r="A739" s="255">
        <v>736</v>
      </c>
      <c r="B739" s="255" t="s">
        <v>3191</v>
      </c>
      <c r="C739" s="255" t="s">
        <v>21</v>
      </c>
      <c r="D739" s="255" t="s">
        <v>239</v>
      </c>
      <c r="E739" s="255" t="s">
        <v>3192</v>
      </c>
      <c r="F739" s="255" t="s">
        <v>143</v>
      </c>
      <c r="G739" s="255" t="s">
        <v>3004</v>
      </c>
      <c r="H739" s="255" t="s">
        <v>3193</v>
      </c>
      <c r="I739" s="255" t="s">
        <v>3194</v>
      </c>
      <c r="J739" s="255" t="s">
        <v>3195</v>
      </c>
      <c r="K739" s="255" t="s">
        <v>27</v>
      </c>
      <c r="L739" s="260" t="s">
        <v>3129</v>
      </c>
      <c r="M739" s="255" t="s">
        <v>2172</v>
      </c>
      <c r="N739" s="255" t="s">
        <v>30</v>
      </c>
      <c r="O739" s="260"/>
      <c r="P739" s="255"/>
      <c r="Q739" s="255" t="s">
        <v>30</v>
      </c>
      <c r="R739" s="255"/>
      <c r="S739" s="255"/>
      <c r="T739" s="265" t="str">
        <f t="array" ref="T739">VLOOKUP(D739&amp;E739,IF({1,0},'2021春'!$C$3:$C$4485&amp;'2021春'!$D$3:$D$4485,'2021春'!$H$3:$H$4485),2,0)</f>
        <v>451229200308091223</v>
      </c>
    </row>
    <row r="740" spans="1:20">
      <c r="A740" s="255">
        <v>737</v>
      </c>
      <c r="B740" s="255" t="s">
        <v>3196</v>
      </c>
      <c r="C740" s="255" t="s">
        <v>21</v>
      </c>
      <c r="D740" s="255" t="s">
        <v>239</v>
      </c>
      <c r="E740" s="255" t="s">
        <v>3197</v>
      </c>
      <c r="F740" s="255" t="s">
        <v>143</v>
      </c>
      <c r="G740" s="255" t="s">
        <v>3165</v>
      </c>
      <c r="H740" s="255" t="s">
        <v>1750</v>
      </c>
      <c r="I740" s="255" t="s">
        <v>3198</v>
      </c>
      <c r="J740" s="255" t="s">
        <v>3199</v>
      </c>
      <c r="K740" s="255" t="s">
        <v>27</v>
      </c>
      <c r="L740" s="260" t="s">
        <v>3200</v>
      </c>
      <c r="M740" s="255" t="s">
        <v>3201</v>
      </c>
      <c r="N740" s="255" t="s">
        <v>30</v>
      </c>
      <c r="O740" s="260"/>
      <c r="P740" s="255"/>
      <c r="Q740" s="255" t="s">
        <v>30</v>
      </c>
      <c r="R740" s="255"/>
      <c r="S740" s="255"/>
      <c r="T740" s="265" t="str">
        <f t="array" ref="T740">VLOOKUP(D740&amp;E740,IF({1,0},'2021春'!$C$3:$C$4485&amp;'2021春'!$D$3:$D$4485,'2021春'!$H$3:$H$4485),2,0)</f>
        <v>452731200507272123</v>
      </c>
    </row>
    <row r="741" spans="1:20">
      <c r="A741" s="255">
        <v>738</v>
      </c>
      <c r="B741" s="255" t="s">
        <v>3202</v>
      </c>
      <c r="C741" s="255" t="s">
        <v>21</v>
      </c>
      <c r="D741" s="255" t="s">
        <v>239</v>
      </c>
      <c r="E741" s="255" t="s">
        <v>3203</v>
      </c>
      <c r="F741" s="255" t="s">
        <v>143</v>
      </c>
      <c r="G741" s="255" t="s">
        <v>3004</v>
      </c>
      <c r="H741" s="255" t="s">
        <v>3204</v>
      </c>
      <c r="I741" s="255" t="s">
        <v>3205</v>
      </c>
      <c r="J741" s="255" t="s">
        <v>3206</v>
      </c>
      <c r="K741" s="255" t="s">
        <v>27</v>
      </c>
      <c r="L741" s="260" t="s">
        <v>3129</v>
      </c>
      <c r="M741" s="255" t="s">
        <v>2172</v>
      </c>
      <c r="N741" s="255" t="s">
        <v>30</v>
      </c>
      <c r="O741" s="260"/>
      <c r="P741" s="255"/>
      <c r="Q741" s="255" t="s">
        <v>30</v>
      </c>
      <c r="R741" s="255"/>
      <c r="S741" s="255"/>
      <c r="T741" s="265" t="str">
        <f t="array" ref="T741">VLOOKUP(D741&amp;E741,IF({1,0},'2021春'!$C$3:$C$4485&amp;'2021春'!$D$3:$D$4485,'2021春'!$H$3:$H$4485),2,0)</f>
        <v>452731200307044222</v>
      </c>
    </row>
    <row r="742" spans="1:20">
      <c r="A742" s="255">
        <v>739</v>
      </c>
      <c r="B742" s="255" t="s">
        <v>3207</v>
      </c>
      <c r="C742" s="255" t="s">
        <v>21</v>
      </c>
      <c r="D742" s="255" t="s">
        <v>239</v>
      </c>
      <c r="E742" s="255" t="s">
        <v>2868</v>
      </c>
      <c r="F742" s="255" t="s">
        <v>143</v>
      </c>
      <c r="G742" s="255" t="s">
        <v>3004</v>
      </c>
      <c r="H742" s="255" t="s">
        <v>3208</v>
      </c>
      <c r="I742" s="255" t="s">
        <v>3209</v>
      </c>
      <c r="J742" s="255" t="s">
        <v>3210</v>
      </c>
      <c r="K742" s="255" t="s">
        <v>27</v>
      </c>
      <c r="L742" s="260"/>
      <c r="M742" s="255"/>
      <c r="N742" s="255" t="s">
        <v>27</v>
      </c>
      <c r="O742" s="260"/>
      <c r="P742" s="255"/>
      <c r="Q742" s="255" t="s">
        <v>30</v>
      </c>
      <c r="R742" s="255"/>
      <c r="S742" s="255"/>
      <c r="T742" s="265" t="str">
        <f t="array" ref="T742">VLOOKUP(D742&amp;E742,IF({1,0},'2021春'!$C$3:$C$4485&amp;'2021春'!$D$3:$D$4485,'2021春'!$H$3:$H$4485),2,0)</f>
        <v>452731200212105125</v>
      </c>
    </row>
    <row r="743" spans="1:20">
      <c r="A743" s="255">
        <v>740</v>
      </c>
      <c r="B743" s="255" t="s">
        <v>3211</v>
      </c>
      <c r="C743" s="255" t="s">
        <v>21</v>
      </c>
      <c r="D743" s="255" t="s">
        <v>239</v>
      </c>
      <c r="E743" s="255" t="s">
        <v>3212</v>
      </c>
      <c r="F743" s="255" t="s">
        <v>24</v>
      </c>
      <c r="G743" s="255" t="s">
        <v>3004</v>
      </c>
      <c r="H743" s="255" t="s">
        <v>3213</v>
      </c>
      <c r="I743" s="255" t="s">
        <v>1817</v>
      </c>
      <c r="J743" s="255" t="s">
        <v>3214</v>
      </c>
      <c r="K743" s="255" t="s">
        <v>27</v>
      </c>
      <c r="L743" s="260"/>
      <c r="M743" s="255"/>
      <c r="N743" s="255" t="s">
        <v>27</v>
      </c>
      <c r="O743" s="260"/>
      <c r="P743" s="255"/>
      <c r="Q743" s="255" t="s">
        <v>30</v>
      </c>
      <c r="R743" s="255"/>
      <c r="S743" s="255"/>
      <c r="T743" s="265" t="str">
        <f t="array" ref="T743">VLOOKUP(D743&amp;E743,IF({1,0},'2021春'!$C$3:$C$4485&amp;'2021春'!$D$3:$D$4485,'2021春'!$H$3:$H$4485),2,0)</f>
        <v>452731200306203017</v>
      </c>
    </row>
    <row r="744" spans="1:20">
      <c r="A744" s="255">
        <v>741</v>
      </c>
      <c r="B744" s="255" t="s">
        <v>3215</v>
      </c>
      <c r="C744" s="255" t="s">
        <v>21</v>
      </c>
      <c r="D744" s="255" t="s">
        <v>239</v>
      </c>
      <c r="E744" s="255" t="s">
        <v>1428</v>
      </c>
      <c r="F744" s="255" t="s">
        <v>24</v>
      </c>
      <c r="G744" s="255" t="s">
        <v>3004</v>
      </c>
      <c r="H744" s="255" t="s">
        <v>3216</v>
      </c>
      <c r="I744" s="255" t="s">
        <v>3217</v>
      </c>
      <c r="J744" s="255" t="s">
        <v>3218</v>
      </c>
      <c r="K744" s="255" t="s">
        <v>27</v>
      </c>
      <c r="L744" s="260" t="s">
        <v>3219</v>
      </c>
      <c r="M744" s="255"/>
      <c r="N744" s="255" t="s">
        <v>27</v>
      </c>
      <c r="O744" s="260" t="s">
        <v>3220</v>
      </c>
      <c r="P744" s="255"/>
      <c r="Q744" s="255" t="s">
        <v>30</v>
      </c>
      <c r="R744" s="255"/>
      <c r="S744" s="255"/>
      <c r="T744" s="265" t="str">
        <f t="array" ref="T744">VLOOKUP(D744&amp;E744,IF({1,0},'2021春'!$C$3:$C$4485&amp;'2021春'!$D$3:$D$4485,'2021春'!$H$3:$H$4485),2,0)</f>
        <v>452731200211285419</v>
      </c>
    </row>
    <row r="745" spans="1:20">
      <c r="A745" s="255">
        <v>742</v>
      </c>
      <c r="B745" s="255" t="s">
        <v>3221</v>
      </c>
      <c r="C745" s="255" t="s">
        <v>21</v>
      </c>
      <c r="D745" s="255" t="s">
        <v>239</v>
      </c>
      <c r="E745" s="255" t="s">
        <v>3222</v>
      </c>
      <c r="F745" s="255" t="s">
        <v>24</v>
      </c>
      <c r="G745" s="255" t="s">
        <v>3016</v>
      </c>
      <c r="H745" s="255" t="s">
        <v>3223</v>
      </c>
      <c r="I745" s="255" t="s">
        <v>3224</v>
      </c>
      <c r="J745" s="255" t="s">
        <v>3225</v>
      </c>
      <c r="K745" s="255" t="s">
        <v>27</v>
      </c>
      <c r="L745" s="260"/>
      <c r="M745" s="255"/>
      <c r="N745" s="255" t="s">
        <v>27</v>
      </c>
      <c r="O745" s="260"/>
      <c r="P745" s="255"/>
      <c r="Q745" s="255" t="s">
        <v>30</v>
      </c>
      <c r="R745" s="255"/>
      <c r="S745" s="255"/>
      <c r="T745" s="265" t="str">
        <f t="array" ref="T745">VLOOKUP(D745&amp;E745,IF({1,0},'2021春'!$C$3:$C$4485&amp;'2021春'!$D$3:$D$4485,'2021春'!$H$3:$H$4485),2,0)</f>
        <v>452731200011090617</v>
      </c>
    </row>
    <row r="746" spans="1:20">
      <c r="A746" s="255">
        <v>743</v>
      </c>
      <c r="B746" s="255" t="s">
        <v>3226</v>
      </c>
      <c r="C746" s="255" t="s">
        <v>21</v>
      </c>
      <c r="D746" s="255" t="s">
        <v>239</v>
      </c>
      <c r="E746" s="255" t="s">
        <v>3227</v>
      </c>
      <c r="F746" s="255" t="s">
        <v>24</v>
      </c>
      <c r="G746" s="255" t="s">
        <v>3016</v>
      </c>
      <c r="H746" s="255" t="s">
        <v>3228</v>
      </c>
      <c r="I746" s="255" t="s">
        <v>582</v>
      </c>
      <c r="J746" s="255" t="s">
        <v>3229</v>
      </c>
      <c r="K746" s="255" t="s">
        <v>27</v>
      </c>
      <c r="L746" s="260"/>
      <c r="M746" s="255"/>
      <c r="N746" s="255" t="s">
        <v>27</v>
      </c>
      <c r="O746" s="260"/>
      <c r="P746" s="255"/>
      <c r="Q746" s="255" t="s">
        <v>30</v>
      </c>
      <c r="R746" s="255"/>
      <c r="S746" s="255"/>
      <c r="T746" s="265" t="str">
        <f t="array" ref="T746">VLOOKUP(D746&amp;E746,IF({1,0},'2021春'!$C$3:$C$4485&amp;'2021春'!$D$3:$D$4485,'2021春'!$H$3:$H$4485),2,0)</f>
        <v>452731200105310910</v>
      </c>
    </row>
    <row r="747" spans="1:20">
      <c r="A747" s="255">
        <v>744</v>
      </c>
      <c r="B747" s="255" t="s">
        <v>3230</v>
      </c>
      <c r="C747" s="255" t="s">
        <v>21</v>
      </c>
      <c r="D747" s="255" t="s">
        <v>239</v>
      </c>
      <c r="E747" s="255" t="s">
        <v>3231</v>
      </c>
      <c r="F747" s="255" t="s">
        <v>143</v>
      </c>
      <c r="G747" s="255" t="s">
        <v>3016</v>
      </c>
      <c r="H747" s="255" t="s">
        <v>1660</v>
      </c>
      <c r="I747" s="255" t="s">
        <v>3232</v>
      </c>
      <c r="J747" s="255" t="s">
        <v>3233</v>
      </c>
      <c r="K747" s="255" t="s">
        <v>27</v>
      </c>
      <c r="L747" s="260"/>
      <c r="M747" s="255"/>
      <c r="N747" s="255" t="s">
        <v>27</v>
      </c>
      <c r="O747" s="260"/>
      <c r="P747" s="255"/>
      <c r="Q747" s="255" t="s">
        <v>30</v>
      </c>
      <c r="R747" s="255"/>
      <c r="S747" s="255"/>
      <c r="T747" s="265" t="str">
        <f t="array" ref="T747">VLOOKUP(D747&amp;E747,IF({1,0},'2021春'!$C$3:$C$4485&amp;'2021春'!$D$3:$D$4485,'2021春'!$H$3:$H$4485),2,0)</f>
        <v>451229200104080346</v>
      </c>
    </row>
    <row r="748" spans="1:20">
      <c r="A748" s="255">
        <v>745</v>
      </c>
      <c r="B748" s="255" t="s">
        <v>3234</v>
      </c>
      <c r="C748" s="255" t="s">
        <v>21</v>
      </c>
      <c r="D748" s="255" t="s">
        <v>239</v>
      </c>
      <c r="E748" s="255" t="s">
        <v>3235</v>
      </c>
      <c r="F748" s="255" t="s">
        <v>143</v>
      </c>
      <c r="G748" s="255" t="s">
        <v>3004</v>
      </c>
      <c r="H748" s="255" t="s">
        <v>3236</v>
      </c>
      <c r="I748" s="255" t="s">
        <v>3237</v>
      </c>
      <c r="J748" s="255" t="s">
        <v>3238</v>
      </c>
      <c r="K748" s="255" t="s">
        <v>27</v>
      </c>
      <c r="L748" s="260"/>
      <c r="M748" s="255"/>
      <c r="N748" s="255" t="s">
        <v>30</v>
      </c>
      <c r="O748" s="260"/>
      <c r="P748" s="255"/>
      <c r="Q748" s="255" t="s">
        <v>30</v>
      </c>
      <c r="R748" s="255"/>
      <c r="S748" s="255" t="s">
        <v>3239</v>
      </c>
      <c r="T748" s="265" t="str">
        <f t="array" ref="T748">VLOOKUP(D748&amp;E748,IF({1,0},'2021春'!$C$3:$C$4485&amp;'2021春'!$D$3:$D$4485,'2021春'!$H$3:$H$4485),2,0)</f>
        <v>452731200211083622</v>
      </c>
    </row>
    <row r="749" spans="1:20">
      <c r="A749" s="255">
        <v>746</v>
      </c>
      <c r="B749" s="255" t="s">
        <v>3240</v>
      </c>
      <c r="C749" s="255" t="s">
        <v>21</v>
      </c>
      <c r="D749" s="255" t="s">
        <v>239</v>
      </c>
      <c r="E749" s="255" t="s">
        <v>3241</v>
      </c>
      <c r="F749" s="255" t="s">
        <v>24</v>
      </c>
      <c r="G749" s="255" t="s">
        <v>3010</v>
      </c>
      <c r="H749" s="255" t="s">
        <v>168</v>
      </c>
      <c r="I749" s="255" t="s">
        <v>3242</v>
      </c>
      <c r="J749" s="255" t="s">
        <v>3243</v>
      </c>
      <c r="K749" s="255" t="s">
        <v>27</v>
      </c>
      <c r="L749" s="260"/>
      <c r="M749" s="255"/>
      <c r="N749" s="255" t="s">
        <v>27</v>
      </c>
      <c r="O749" s="260"/>
      <c r="P749" s="255"/>
      <c r="Q749" s="255" t="s">
        <v>30</v>
      </c>
      <c r="R749" s="255"/>
      <c r="S749" s="255"/>
      <c r="T749" s="265" t="str">
        <f t="array" ref="T749">VLOOKUP(D749&amp;E749,IF({1,0},'2021春'!$C$3:$C$4485&amp;'2021春'!$D$3:$D$4485,'2021春'!$H$3:$H$4485),2,0)</f>
        <v>452731200208010019</v>
      </c>
    </row>
    <row r="750" spans="1:20">
      <c r="A750" s="255">
        <v>747</v>
      </c>
      <c r="B750" s="255" t="s">
        <v>3244</v>
      </c>
      <c r="C750" s="255" t="s">
        <v>21</v>
      </c>
      <c r="D750" s="255" t="s">
        <v>239</v>
      </c>
      <c r="E750" s="255" t="s">
        <v>3245</v>
      </c>
      <c r="F750" s="255" t="s">
        <v>24</v>
      </c>
      <c r="G750" s="255" t="s">
        <v>3010</v>
      </c>
      <c r="H750" s="255" t="s">
        <v>3246</v>
      </c>
      <c r="I750" s="255" t="s">
        <v>3247</v>
      </c>
      <c r="J750" s="255" t="s">
        <v>3248</v>
      </c>
      <c r="K750" s="255" t="s">
        <v>27</v>
      </c>
      <c r="L750" s="260"/>
      <c r="M750" s="255"/>
      <c r="N750" s="255" t="s">
        <v>27</v>
      </c>
      <c r="O750" s="260"/>
      <c r="P750" s="255"/>
      <c r="Q750" s="255" t="s">
        <v>30</v>
      </c>
      <c r="R750" s="255"/>
      <c r="S750" s="255"/>
      <c r="T750" s="265" t="str">
        <f t="array" ref="T750">VLOOKUP(D750&amp;E750,IF({1,0},'2021春'!$C$3:$C$4485&amp;'2021春'!$D$3:$D$4485,'2021春'!$H$3:$H$4485),2,0)</f>
        <v>45122920010930031X</v>
      </c>
    </row>
    <row r="751" spans="1:20">
      <c r="A751" s="255">
        <v>748</v>
      </c>
      <c r="B751" s="255" t="s">
        <v>3249</v>
      </c>
      <c r="C751" s="255" t="s">
        <v>21</v>
      </c>
      <c r="D751" s="255" t="s">
        <v>239</v>
      </c>
      <c r="E751" s="255" t="s">
        <v>3250</v>
      </c>
      <c r="F751" s="255" t="s">
        <v>24</v>
      </c>
      <c r="G751" s="255" t="s">
        <v>3010</v>
      </c>
      <c r="H751" s="255" t="s">
        <v>3251</v>
      </c>
      <c r="I751" s="255" t="s">
        <v>3252</v>
      </c>
      <c r="J751" s="255" t="s">
        <v>3253</v>
      </c>
      <c r="K751" s="255" t="s">
        <v>27</v>
      </c>
      <c r="L751" s="260"/>
      <c r="M751" s="255"/>
      <c r="N751" s="255" t="s">
        <v>27</v>
      </c>
      <c r="O751" s="260"/>
      <c r="P751" s="255"/>
      <c r="Q751" s="255" t="s">
        <v>30</v>
      </c>
      <c r="R751" s="255"/>
      <c r="S751" s="255"/>
      <c r="T751" s="265" t="str">
        <f t="array" ref="T751">VLOOKUP(D751&amp;E751,IF({1,0},'2021春'!$C$3:$C$4485&amp;'2021春'!$D$3:$D$4485,'2021春'!$H$3:$H$4485),2,0)</f>
        <v>452731200205080011</v>
      </c>
    </row>
    <row r="752" spans="1:20">
      <c r="A752" s="255">
        <v>749</v>
      </c>
      <c r="B752" s="255" t="s">
        <v>3254</v>
      </c>
      <c r="C752" s="255" t="s">
        <v>21</v>
      </c>
      <c r="D752" s="255" t="s">
        <v>239</v>
      </c>
      <c r="E752" s="255" t="s">
        <v>3255</v>
      </c>
      <c r="F752" s="255" t="s">
        <v>24</v>
      </c>
      <c r="G752" s="255" t="s">
        <v>3010</v>
      </c>
      <c r="H752" s="255" t="s">
        <v>3256</v>
      </c>
      <c r="I752" s="255" t="s">
        <v>3257</v>
      </c>
      <c r="J752" s="255" t="s">
        <v>3258</v>
      </c>
      <c r="K752" s="255" t="s">
        <v>27</v>
      </c>
      <c r="L752" s="260"/>
      <c r="M752" s="255"/>
      <c r="N752" s="255" t="s">
        <v>27</v>
      </c>
      <c r="O752" s="260"/>
      <c r="P752" s="255"/>
      <c r="Q752" s="255" t="s">
        <v>30</v>
      </c>
      <c r="R752" s="255"/>
      <c r="S752" s="255"/>
      <c r="T752" s="265" t="str">
        <f t="array" ref="T752">VLOOKUP(D752&amp;E752,IF({1,0},'2021春'!$C$3:$C$4485&amp;'2021春'!$D$3:$D$4485,'2021春'!$H$3:$H$4485),2,0)</f>
        <v>451229200109261218</v>
      </c>
    </row>
    <row r="753" spans="1:20">
      <c r="A753" s="255">
        <v>750</v>
      </c>
      <c r="B753" s="255" t="s">
        <v>3259</v>
      </c>
      <c r="C753" s="255" t="s">
        <v>21</v>
      </c>
      <c r="D753" s="255" t="s">
        <v>239</v>
      </c>
      <c r="E753" s="255" t="s">
        <v>3260</v>
      </c>
      <c r="F753" s="255" t="s">
        <v>24</v>
      </c>
      <c r="G753" s="255" t="s">
        <v>3004</v>
      </c>
      <c r="H753" s="255" t="s">
        <v>3261</v>
      </c>
      <c r="I753" s="255" t="s">
        <v>3262</v>
      </c>
      <c r="J753" s="255" t="s">
        <v>3263</v>
      </c>
      <c r="K753" s="255" t="s">
        <v>27</v>
      </c>
      <c r="L753" s="260"/>
      <c r="M753" s="255"/>
      <c r="N753" s="255" t="s">
        <v>27</v>
      </c>
      <c r="O753" s="260"/>
      <c r="P753" s="255"/>
      <c r="Q753" s="255" t="s">
        <v>30</v>
      </c>
      <c r="R753" s="255"/>
      <c r="S753" s="255"/>
      <c r="T753" s="265" t="str">
        <f t="array" ref="T753">VLOOKUP(D753&amp;E753,IF({1,0},'2021春'!$C$3:$C$4485&amp;'2021春'!$D$3:$D$4485,'2021春'!$H$3:$H$4485),2,0)</f>
        <v>452731200208250012</v>
      </c>
    </row>
    <row r="754" spans="1:20">
      <c r="A754" s="255">
        <v>751</v>
      </c>
      <c r="B754" s="255" t="s">
        <v>3264</v>
      </c>
      <c r="C754" s="255" t="s">
        <v>21</v>
      </c>
      <c r="D754" s="255" t="s">
        <v>239</v>
      </c>
      <c r="E754" s="255" t="s">
        <v>3265</v>
      </c>
      <c r="F754" s="255" t="s">
        <v>143</v>
      </c>
      <c r="G754" s="255" t="s">
        <v>3004</v>
      </c>
      <c r="H754" s="255" t="s">
        <v>3266</v>
      </c>
      <c r="I754" s="255" t="s">
        <v>3267</v>
      </c>
      <c r="J754" s="255" t="s">
        <v>3268</v>
      </c>
      <c r="K754" s="255" t="s">
        <v>27</v>
      </c>
      <c r="L754" s="260" t="s">
        <v>3269</v>
      </c>
      <c r="M754" s="255" t="s">
        <v>3270</v>
      </c>
      <c r="N754" s="255" t="s">
        <v>30</v>
      </c>
      <c r="O754" s="260"/>
      <c r="P754" s="255"/>
      <c r="Q754" s="255" t="s">
        <v>30</v>
      </c>
      <c r="R754" s="255"/>
      <c r="S754" s="255"/>
      <c r="T754" s="265" t="str">
        <f t="array" ref="T754">VLOOKUP(D754&amp;E754,IF({1,0},'2021春'!$C$3:$C$4485&amp;'2021春'!$D$3:$D$4485,'2021春'!$H$3:$H$4485),2,0)</f>
        <v>450104200210212521</v>
      </c>
    </row>
    <row r="755" spans="1:20">
      <c r="A755" s="255">
        <v>752</v>
      </c>
      <c r="B755" s="255" t="s">
        <v>3271</v>
      </c>
      <c r="C755" s="255" t="s">
        <v>21</v>
      </c>
      <c r="D755" s="255" t="s">
        <v>239</v>
      </c>
      <c r="E755" s="255" t="s">
        <v>3272</v>
      </c>
      <c r="F755" s="255" t="s">
        <v>24</v>
      </c>
      <c r="G755" s="255" t="s">
        <v>3016</v>
      </c>
      <c r="H755" s="255" t="s">
        <v>3273</v>
      </c>
      <c r="I755" s="255" t="s">
        <v>3274</v>
      </c>
      <c r="J755" s="255" t="s">
        <v>3275</v>
      </c>
      <c r="K755" s="255" t="s">
        <v>27</v>
      </c>
      <c r="L755" s="260"/>
      <c r="M755" s="255"/>
      <c r="N755" s="255" t="s">
        <v>27</v>
      </c>
      <c r="O755" s="260"/>
      <c r="P755" s="255"/>
      <c r="Q755" s="255" t="s">
        <v>30</v>
      </c>
      <c r="R755" s="255"/>
      <c r="S755" s="255"/>
      <c r="T755" s="265" t="str">
        <f t="array" ref="T755">VLOOKUP(D755&amp;E755,IF({1,0},'2021春'!$C$3:$C$4485&amp;'2021春'!$D$3:$D$4485,'2021春'!$H$3:$H$4485),2,0)</f>
        <v>451229200101110618</v>
      </c>
    </row>
    <row r="756" spans="1:20">
      <c r="A756" s="255">
        <v>753</v>
      </c>
      <c r="B756" s="255" t="s">
        <v>3276</v>
      </c>
      <c r="C756" s="255" t="s">
        <v>21</v>
      </c>
      <c r="D756" s="255" t="s">
        <v>239</v>
      </c>
      <c r="E756" s="255" t="s">
        <v>3277</v>
      </c>
      <c r="F756" s="255" t="s">
        <v>143</v>
      </c>
      <c r="G756" s="255" t="s">
        <v>3016</v>
      </c>
      <c r="H756" s="255" t="s">
        <v>382</v>
      </c>
      <c r="I756" s="255" t="s">
        <v>3278</v>
      </c>
      <c r="J756" s="255" t="s">
        <v>3279</v>
      </c>
      <c r="K756" s="255" t="s">
        <v>27</v>
      </c>
      <c r="L756" s="260"/>
      <c r="M756" s="255"/>
      <c r="N756" s="255" t="s">
        <v>27</v>
      </c>
      <c r="O756" s="260"/>
      <c r="P756" s="255"/>
      <c r="Q756" s="255" t="s">
        <v>30</v>
      </c>
      <c r="R756" s="255"/>
      <c r="S756" s="255"/>
      <c r="T756" s="265" t="str">
        <f t="array" ref="T756">VLOOKUP(D756&amp;E756,IF({1,0},'2021春'!$C$3:$C$4485&amp;'2021春'!$D$3:$D$4485,'2021春'!$H$3:$H$4485),2,0)</f>
        <v>451229200011115722</v>
      </c>
    </row>
    <row r="757" spans="1:20">
      <c r="A757" s="255">
        <v>754</v>
      </c>
      <c r="B757" s="255" t="s">
        <v>3280</v>
      </c>
      <c r="C757" s="255" t="s">
        <v>21</v>
      </c>
      <c r="D757" s="255" t="s">
        <v>239</v>
      </c>
      <c r="E757" s="255" t="s">
        <v>3281</v>
      </c>
      <c r="F757" s="255" t="s">
        <v>24</v>
      </c>
      <c r="G757" s="255" t="s">
        <v>3010</v>
      </c>
      <c r="H757" s="255" t="s">
        <v>3282</v>
      </c>
      <c r="I757" s="255" t="s">
        <v>3283</v>
      </c>
      <c r="J757" s="255" t="s">
        <v>3284</v>
      </c>
      <c r="K757" s="255" t="s">
        <v>27</v>
      </c>
      <c r="L757" s="260" t="s">
        <v>3285</v>
      </c>
      <c r="M757" s="255" t="s">
        <v>2172</v>
      </c>
      <c r="N757" s="255" t="s">
        <v>27</v>
      </c>
      <c r="O757" s="260" t="s">
        <v>3286</v>
      </c>
      <c r="P757" s="255"/>
      <c r="Q757" s="255" t="s">
        <v>30</v>
      </c>
      <c r="R757" s="255"/>
      <c r="S757" s="255"/>
      <c r="T757" s="265" t="str">
        <f t="array" ref="T757">VLOOKUP(D757&amp;E757,IF({1,0},'2021春'!$C$3:$C$4485&amp;'2021春'!$D$3:$D$4485,'2021春'!$H$3:$H$4485),2,0)</f>
        <v>451229200208060614</v>
      </c>
    </row>
    <row r="758" spans="1:20">
      <c r="A758" s="255">
        <v>755</v>
      </c>
      <c r="B758" s="255" t="s">
        <v>3287</v>
      </c>
      <c r="C758" s="255" t="s">
        <v>21</v>
      </c>
      <c r="D758" s="255" t="s">
        <v>239</v>
      </c>
      <c r="E758" s="255" t="s">
        <v>3288</v>
      </c>
      <c r="F758" s="255" t="s">
        <v>24</v>
      </c>
      <c r="G758" s="255" t="s">
        <v>3010</v>
      </c>
      <c r="H758" s="255" t="s">
        <v>3289</v>
      </c>
      <c r="I758" s="255" t="s">
        <v>3290</v>
      </c>
      <c r="J758" s="255" t="s">
        <v>3291</v>
      </c>
      <c r="K758" s="255" t="s">
        <v>27</v>
      </c>
      <c r="L758" s="260"/>
      <c r="M758" s="255"/>
      <c r="N758" s="255" t="s">
        <v>27</v>
      </c>
      <c r="O758" s="260"/>
      <c r="P758" s="255"/>
      <c r="Q758" s="255" t="s">
        <v>30</v>
      </c>
      <c r="R758" s="255"/>
      <c r="S758" s="255"/>
      <c r="T758" s="265" t="str">
        <f t="array" ref="T758">VLOOKUP(D758&amp;E758,IF({1,0},'2021春'!$C$3:$C$4485&amp;'2021春'!$D$3:$D$4485,'2021春'!$H$3:$H$4485),2,0)</f>
        <v>452731200206210316</v>
      </c>
    </row>
    <row r="759" spans="1:20">
      <c r="A759" s="255">
        <v>756</v>
      </c>
      <c r="B759" s="255" t="s">
        <v>3292</v>
      </c>
      <c r="C759" s="255" t="s">
        <v>21</v>
      </c>
      <c r="D759" s="255" t="s">
        <v>239</v>
      </c>
      <c r="E759" s="255" t="s">
        <v>3293</v>
      </c>
      <c r="F759" s="255" t="s">
        <v>143</v>
      </c>
      <c r="G759" s="255" t="s">
        <v>3016</v>
      </c>
      <c r="H759" s="255" t="s">
        <v>707</v>
      </c>
      <c r="I759" s="255" t="s">
        <v>3294</v>
      </c>
      <c r="J759" s="255" t="s">
        <v>3295</v>
      </c>
      <c r="K759" s="255" t="s">
        <v>27</v>
      </c>
      <c r="L759" s="260"/>
      <c r="M759" s="255"/>
      <c r="N759" s="255" t="s">
        <v>27</v>
      </c>
      <c r="O759" s="260"/>
      <c r="P759" s="255"/>
      <c r="Q759" s="255" t="s">
        <v>30</v>
      </c>
      <c r="R759" s="255"/>
      <c r="S759" s="255"/>
      <c r="T759" s="265" t="str">
        <f t="array" ref="T759">VLOOKUP(D759&amp;E759,IF({1,0},'2021春'!$C$3:$C$4485&amp;'2021春'!$D$3:$D$4485,'2021春'!$H$3:$H$4485),2,0)</f>
        <v>452731200108101220</v>
      </c>
    </row>
    <row r="760" spans="1:20">
      <c r="A760" s="255">
        <v>757</v>
      </c>
      <c r="B760" s="255" t="s">
        <v>3296</v>
      </c>
      <c r="C760" s="255" t="s">
        <v>21</v>
      </c>
      <c r="D760" s="255" t="s">
        <v>239</v>
      </c>
      <c r="E760" s="255" t="s">
        <v>3297</v>
      </c>
      <c r="F760" s="255" t="s">
        <v>143</v>
      </c>
      <c r="G760" s="255" t="s">
        <v>3016</v>
      </c>
      <c r="H760" s="255" t="s">
        <v>3298</v>
      </c>
      <c r="I760" s="255" t="s">
        <v>3299</v>
      </c>
      <c r="J760" s="255" t="s">
        <v>3300</v>
      </c>
      <c r="K760" s="255" t="s">
        <v>27</v>
      </c>
      <c r="L760" s="260"/>
      <c r="M760" s="255"/>
      <c r="N760" s="255" t="s">
        <v>27</v>
      </c>
      <c r="O760" s="260"/>
      <c r="P760" s="255"/>
      <c r="Q760" s="255" t="s">
        <v>30</v>
      </c>
      <c r="R760" s="255"/>
      <c r="S760" s="255"/>
      <c r="T760" s="265" t="str">
        <f t="array" ref="T760">VLOOKUP(D760&amp;E760,IF({1,0},'2021春'!$C$3:$C$4485&amp;'2021春'!$D$3:$D$4485,'2021春'!$H$3:$H$4485),2,0)</f>
        <v>451229200104114227</v>
      </c>
    </row>
    <row r="761" spans="1:20">
      <c r="A761" s="255">
        <v>758</v>
      </c>
      <c r="B761" s="255" t="s">
        <v>3301</v>
      </c>
      <c r="C761" s="255" t="s">
        <v>21</v>
      </c>
      <c r="D761" s="255" t="s">
        <v>239</v>
      </c>
      <c r="E761" s="255" t="s">
        <v>3302</v>
      </c>
      <c r="F761" s="255" t="s">
        <v>143</v>
      </c>
      <c r="G761" s="255" t="s">
        <v>3303</v>
      </c>
      <c r="H761" s="255" t="s">
        <v>3304</v>
      </c>
      <c r="I761" s="255" t="s">
        <v>3305</v>
      </c>
      <c r="J761" s="255" t="s">
        <v>3306</v>
      </c>
      <c r="K761" s="255" t="s">
        <v>27</v>
      </c>
      <c r="L761" s="260"/>
      <c r="M761" s="255"/>
      <c r="N761" s="255" t="s">
        <v>27</v>
      </c>
      <c r="O761" s="260"/>
      <c r="P761" s="255"/>
      <c r="Q761" s="255" t="s">
        <v>30</v>
      </c>
      <c r="R761" s="255"/>
      <c r="S761" s="255"/>
      <c r="T761" s="265" t="str">
        <f t="array" ref="T761">VLOOKUP(D761&amp;E761,IF({1,0},'2021春'!$C$3:$C$4485&amp;'2021春'!$D$3:$D$4485,'2021春'!$H$3:$H$4485),2,0)</f>
        <v>451229200007241224</v>
      </c>
    </row>
    <row r="762" spans="1:20">
      <c r="A762" s="255">
        <v>759</v>
      </c>
      <c r="B762" s="255" t="s">
        <v>3307</v>
      </c>
      <c r="C762" s="255" t="s">
        <v>21</v>
      </c>
      <c r="D762" s="255" t="s">
        <v>239</v>
      </c>
      <c r="E762" s="255" t="s">
        <v>3308</v>
      </c>
      <c r="F762" s="255" t="s">
        <v>143</v>
      </c>
      <c r="G762" s="255" t="s">
        <v>3010</v>
      </c>
      <c r="H762" s="255" t="s">
        <v>315</v>
      </c>
      <c r="I762" s="255" t="s">
        <v>3309</v>
      </c>
      <c r="J762" s="255" t="s">
        <v>3310</v>
      </c>
      <c r="K762" s="255" t="s">
        <v>27</v>
      </c>
      <c r="L762" s="260"/>
      <c r="M762" s="255"/>
      <c r="N762" s="255" t="s">
        <v>27</v>
      </c>
      <c r="O762" s="260"/>
      <c r="P762" s="255"/>
      <c r="Q762" s="255" t="s">
        <v>30</v>
      </c>
      <c r="R762" s="255"/>
      <c r="S762" s="255"/>
      <c r="T762" s="265" t="str">
        <f t="array" ref="T762">VLOOKUP(D762&amp;E762,IF({1,0},'2021春'!$C$3:$C$4485&amp;'2021春'!$D$3:$D$4485,'2021春'!$H$3:$H$4485),2,0)</f>
        <v>452731200108195423</v>
      </c>
    </row>
    <row r="763" spans="1:20">
      <c r="A763" s="255">
        <v>760</v>
      </c>
      <c r="B763" s="255" t="s">
        <v>3311</v>
      </c>
      <c r="C763" s="255" t="s">
        <v>21</v>
      </c>
      <c r="D763" s="255" t="s">
        <v>239</v>
      </c>
      <c r="E763" s="255" t="s">
        <v>3312</v>
      </c>
      <c r="F763" s="255" t="s">
        <v>24</v>
      </c>
      <c r="G763" s="255" t="s">
        <v>3004</v>
      </c>
      <c r="H763" s="255" t="s">
        <v>2947</v>
      </c>
      <c r="I763" s="255" t="s">
        <v>3313</v>
      </c>
      <c r="J763" s="255" t="s">
        <v>3314</v>
      </c>
      <c r="K763" s="255" t="s">
        <v>27</v>
      </c>
      <c r="L763" s="260" t="s">
        <v>3169</v>
      </c>
      <c r="M763" s="255" t="s">
        <v>2172</v>
      </c>
      <c r="N763" s="255" t="s">
        <v>30</v>
      </c>
      <c r="O763" s="260"/>
      <c r="P763" s="255"/>
      <c r="Q763" s="255" t="s">
        <v>30</v>
      </c>
      <c r="R763" s="255"/>
      <c r="S763" s="255"/>
      <c r="T763" s="265" t="str">
        <f t="array" ref="T763">VLOOKUP(D763&amp;E763,IF({1,0},'2021春'!$C$3:$C$4485&amp;'2021春'!$D$3:$D$4485,'2021春'!$H$3:$H$4485),2,0)</f>
        <v>452731200308104215</v>
      </c>
    </row>
    <row r="764" spans="1:20">
      <c r="A764" s="255">
        <v>761</v>
      </c>
      <c r="B764" s="255" t="s">
        <v>3315</v>
      </c>
      <c r="C764" s="255" t="s">
        <v>21</v>
      </c>
      <c r="D764" s="255" t="s">
        <v>239</v>
      </c>
      <c r="E764" s="255" t="s">
        <v>3316</v>
      </c>
      <c r="F764" s="255" t="s">
        <v>24</v>
      </c>
      <c r="G764" s="255" t="s">
        <v>3027</v>
      </c>
      <c r="H764" s="255" t="s">
        <v>3317</v>
      </c>
      <c r="I764" s="255" t="s">
        <v>3318</v>
      </c>
      <c r="J764" s="255" t="s">
        <v>3319</v>
      </c>
      <c r="K764" s="255" t="s">
        <v>27</v>
      </c>
      <c r="L764" s="260" t="s">
        <v>3320</v>
      </c>
      <c r="M764" s="255" t="s">
        <v>2172</v>
      </c>
      <c r="N764" s="255" t="s">
        <v>30</v>
      </c>
      <c r="O764" s="260"/>
      <c r="P764" s="255"/>
      <c r="Q764" s="255" t="s">
        <v>30</v>
      </c>
      <c r="R764" s="255"/>
      <c r="S764" s="255"/>
      <c r="T764" s="265" t="str">
        <f t="array" ref="T764">VLOOKUP(D764&amp;E764,IF({1,0},'2021春'!$C$3:$C$4485&amp;'2021春'!$D$3:$D$4485,'2021春'!$H$3:$H$4485),2,0)</f>
        <v>452731200312285418</v>
      </c>
    </row>
    <row r="765" spans="1:20">
      <c r="A765" s="255">
        <v>762</v>
      </c>
      <c r="B765" s="255" t="s">
        <v>3321</v>
      </c>
      <c r="C765" s="255" t="s">
        <v>21</v>
      </c>
      <c r="D765" s="255" t="s">
        <v>239</v>
      </c>
      <c r="E765" s="255" t="s">
        <v>3322</v>
      </c>
      <c r="F765" s="255" t="s">
        <v>143</v>
      </c>
      <c r="G765" s="255" t="s">
        <v>3027</v>
      </c>
      <c r="H765" s="255" t="s">
        <v>3323</v>
      </c>
      <c r="I765" s="255" t="s">
        <v>3324</v>
      </c>
      <c r="J765" s="255" t="s">
        <v>3325</v>
      </c>
      <c r="K765" s="255" t="s">
        <v>27</v>
      </c>
      <c r="L765" s="260" t="s">
        <v>3169</v>
      </c>
      <c r="M765" s="255" t="s">
        <v>3326</v>
      </c>
      <c r="N765" s="255" t="s">
        <v>30</v>
      </c>
      <c r="O765" s="260"/>
      <c r="P765" s="255"/>
      <c r="Q765" s="255" t="s">
        <v>30</v>
      </c>
      <c r="R765" s="255"/>
      <c r="S765" s="255"/>
      <c r="T765" s="265" t="str">
        <f t="array" ref="T765">VLOOKUP(D765&amp;E765,IF({1,0},'2021春'!$C$3:$C$4485&amp;'2021春'!$D$3:$D$4485,'2021春'!$H$3:$H$4485),2,0)</f>
        <v>451229200401053926</v>
      </c>
    </row>
    <row r="766" spans="1:20">
      <c r="A766" s="255">
        <v>763</v>
      </c>
      <c r="B766" s="255" t="s">
        <v>3327</v>
      </c>
      <c r="C766" s="255" t="s">
        <v>21</v>
      </c>
      <c r="D766" s="255" t="s">
        <v>239</v>
      </c>
      <c r="E766" s="255" t="s">
        <v>3328</v>
      </c>
      <c r="F766" s="255" t="s">
        <v>24</v>
      </c>
      <c r="G766" s="255" t="s">
        <v>3027</v>
      </c>
      <c r="H766" s="255" t="s">
        <v>3329</v>
      </c>
      <c r="I766" s="255" t="s">
        <v>3330</v>
      </c>
      <c r="J766" s="255" t="s">
        <v>3331</v>
      </c>
      <c r="K766" s="255" t="s">
        <v>30</v>
      </c>
      <c r="L766" s="260"/>
      <c r="M766" s="255"/>
      <c r="N766" s="255" t="s">
        <v>30</v>
      </c>
      <c r="O766" s="260"/>
      <c r="P766" s="255"/>
      <c r="Q766" s="255" t="s">
        <v>30</v>
      </c>
      <c r="R766" s="255"/>
      <c r="S766" s="255" t="s">
        <v>3332</v>
      </c>
      <c r="T766" s="265" t="str">
        <f t="array" ref="T766">VLOOKUP(D766&amp;E766,IF({1,0},'2021春'!$C$3:$C$4485&amp;'2021春'!$D$3:$D$4485,'2021春'!$H$3:$H$4485),2,0)</f>
        <v>451229200312152113</v>
      </c>
    </row>
    <row r="767" spans="1:20">
      <c r="A767" s="255">
        <v>764</v>
      </c>
      <c r="B767" s="255" t="s">
        <v>3333</v>
      </c>
      <c r="C767" s="255" t="s">
        <v>21</v>
      </c>
      <c r="D767" s="255" t="s">
        <v>239</v>
      </c>
      <c r="E767" s="255" t="s">
        <v>3334</v>
      </c>
      <c r="F767" s="255" t="s">
        <v>24</v>
      </c>
      <c r="G767" s="255" t="s">
        <v>3004</v>
      </c>
      <c r="H767" s="255" t="s">
        <v>3335</v>
      </c>
      <c r="I767" s="255" t="s">
        <v>3336</v>
      </c>
      <c r="J767" s="255" t="s">
        <v>3337</v>
      </c>
      <c r="K767" s="255" t="s">
        <v>27</v>
      </c>
      <c r="L767" s="260"/>
      <c r="M767" s="255"/>
      <c r="N767" s="255" t="s">
        <v>27</v>
      </c>
      <c r="O767" s="260"/>
      <c r="P767" s="255"/>
      <c r="Q767" s="255" t="s">
        <v>30</v>
      </c>
      <c r="R767" s="255"/>
      <c r="S767" s="255"/>
      <c r="T767" s="265" t="str">
        <f t="array" ref="T767">VLOOKUP(D767&amp;E767,IF({1,0},'2021春'!$C$3:$C$4485&amp;'2021春'!$D$3:$D$4485,'2021春'!$H$3:$H$4485),2,0)</f>
        <v>451229200208184238</v>
      </c>
    </row>
    <row r="768" spans="1:20">
      <c r="A768" s="255">
        <v>765</v>
      </c>
      <c r="B768" s="255" t="s">
        <v>3338</v>
      </c>
      <c r="C768" s="255" t="s">
        <v>21</v>
      </c>
      <c r="D768" s="255" t="s">
        <v>239</v>
      </c>
      <c r="E768" s="255" t="s">
        <v>3339</v>
      </c>
      <c r="F768" s="255" t="s">
        <v>24</v>
      </c>
      <c r="G768" s="255" t="s">
        <v>3027</v>
      </c>
      <c r="H768" s="255" t="s">
        <v>3340</v>
      </c>
      <c r="I768" s="255" t="s">
        <v>3341</v>
      </c>
      <c r="J768" s="255" t="s">
        <v>3342</v>
      </c>
      <c r="K768" s="255" t="s">
        <v>27</v>
      </c>
      <c r="L768" s="260" t="s">
        <v>3343</v>
      </c>
      <c r="M768" s="255" t="s">
        <v>2172</v>
      </c>
      <c r="N768" s="255" t="s">
        <v>30</v>
      </c>
      <c r="O768" s="260"/>
      <c r="P768" s="255"/>
      <c r="Q768" s="255" t="s">
        <v>30</v>
      </c>
      <c r="R768" s="255"/>
      <c r="S768" s="255"/>
      <c r="T768" s="265" t="str">
        <f t="array" ref="T768">VLOOKUP(D768&amp;E768,IF({1,0},'2021春'!$C$3:$C$4485&amp;'2021春'!$D$3:$D$4485,'2021春'!$H$3:$H$4485),2,0)</f>
        <v>452731200310205453</v>
      </c>
    </row>
    <row r="769" spans="1:20">
      <c r="A769" s="255">
        <v>766</v>
      </c>
      <c r="B769" s="255" t="s">
        <v>3344</v>
      </c>
      <c r="C769" s="255" t="s">
        <v>21</v>
      </c>
      <c r="D769" s="255" t="s">
        <v>244</v>
      </c>
      <c r="E769" s="255" t="s">
        <v>3345</v>
      </c>
      <c r="F769" s="255" t="s">
        <v>143</v>
      </c>
      <c r="G769" s="255">
        <v>17</v>
      </c>
      <c r="H769" s="255" t="s">
        <v>1828</v>
      </c>
      <c r="I769" s="255" t="s">
        <v>3346</v>
      </c>
      <c r="J769" s="255">
        <v>13768506319</v>
      </c>
      <c r="K769" s="255" t="s">
        <v>27</v>
      </c>
      <c r="L769" s="260"/>
      <c r="M769" s="255"/>
      <c r="N769" s="255" t="s">
        <v>30</v>
      </c>
      <c r="O769" s="260"/>
      <c r="P769" s="255"/>
      <c r="Q769" s="255" t="s">
        <v>30</v>
      </c>
      <c r="R769" s="255"/>
      <c r="S769" s="255"/>
      <c r="T769" s="265" t="str">
        <f t="array" ref="T769">VLOOKUP(D769&amp;E769,IF({1,0},'2021春'!$C$3:$C$4485&amp;'2021春'!$D$3:$D$4485,'2021春'!$H$3:$H$4485),2,0)</f>
        <v>451229200311155742</v>
      </c>
    </row>
    <row r="770" spans="1:20">
      <c r="A770" s="255">
        <v>767</v>
      </c>
      <c r="B770" s="255" t="s">
        <v>3347</v>
      </c>
      <c r="C770" s="255" t="s">
        <v>21</v>
      </c>
      <c r="D770" s="255" t="s">
        <v>244</v>
      </c>
      <c r="E770" s="255" t="s">
        <v>3348</v>
      </c>
      <c r="F770" s="255" t="s">
        <v>143</v>
      </c>
      <c r="G770" s="255">
        <v>18</v>
      </c>
      <c r="H770" s="255" t="s">
        <v>3349</v>
      </c>
      <c r="I770" s="255" t="s">
        <v>3350</v>
      </c>
      <c r="J770" s="255">
        <v>18378897012</v>
      </c>
      <c r="K770" s="255" t="s">
        <v>27</v>
      </c>
      <c r="L770" s="260"/>
      <c r="M770" s="255"/>
      <c r="N770" s="255" t="s">
        <v>27</v>
      </c>
      <c r="O770" s="260"/>
      <c r="P770" s="255"/>
      <c r="Q770" s="255" t="s">
        <v>30</v>
      </c>
      <c r="R770" s="255"/>
      <c r="S770" s="255"/>
      <c r="T770" s="265" t="str">
        <f t="array" ref="T770">VLOOKUP(D770&amp;E770,IF({1,0},'2021春'!$C$3:$C$4485&amp;'2021春'!$D$3:$D$4485,'2021春'!$H$3:$H$4485),2,0)</f>
        <v>452127200209032749</v>
      </c>
    </row>
    <row r="771" spans="1:20">
      <c r="A771" s="255">
        <v>768</v>
      </c>
      <c r="B771" s="255" t="s">
        <v>3351</v>
      </c>
      <c r="C771" s="255" t="s">
        <v>21</v>
      </c>
      <c r="D771" s="255" t="s">
        <v>244</v>
      </c>
      <c r="E771" s="255" t="s">
        <v>3352</v>
      </c>
      <c r="F771" s="255" t="s">
        <v>143</v>
      </c>
      <c r="G771" s="255">
        <v>18</v>
      </c>
      <c r="H771" s="255" t="s">
        <v>3353</v>
      </c>
      <c r="I771" s="255" t="s">
        <v>3354</v>
      </c>
      <c r="J771" s="255">
        <v>13425482535</v>
      </c>
      <c r="K771" s="255" t="s">
        <v>27</v>
      </c>
      <c r="L771" s="260"/>
      <c r="M771" s="255"/>
      <c r="N771" s="255" t="s">
        <v>27</v>
      </c>
      <c r="O771" s="260"/>
      <c r="P771" s="255"/>
      <c r="Q771" s="255" t="s">
        <v>30</v>
      </c>
      <c r="R771" s="255"/>
      <c r="S771" s="255"/>
      <c r="T771" s="265" t="str">
        <f t="array" ref="T771">VLOOKUP(D771&amp;E771,IF({1,0},'2021春'!$C$3:$C$4485&amp;'2021春'!$D$3:$D$4485,'2021春'!$H$3:$H$4485),2,0)</f>
        <v>452731200301090041</v>
      </c>
    </row>
    <row r="772" spans="1:20">
      <c r="A772" s="255">
        <v>769</v>
      </c>
      <c r="B772" s="255" t="s">
        <v>3355</v>
      </c>
      <c r="C772" s="255" t="s">
        <v>21</v>
      </c>
      <c r="D772" s="255" t="s">
        <v>244</v>
      </c>
      <c r="E772" s="255" t="s">
        <v>3356</v>
      </c>
      <c r="F772" s="255" t="s">
        <v>143</v>
      </c>
      <c r="G772" s="255">
        <v>20</v>
      </c>
      <c r="H772" s="255" t="s">
        <v>3357</v>
      </c>
      <c r="I772" s="255" t="s">
        <v>3358</v>
      </c>
      <c r="J772" s="255">
        <v>15296877913</v>
      </c>
      <c r="K772" s="255" t="s">
        <v>27</v>
      </c>
      <c r="L772" s="260"/>
      <c r="M772" s="255"/>
      <c r="N772" s="255" t="s">
        <v>27</v>
      </c>
      <c r="O772" s="260"/>
      <c r="P772" s="255"/>
      <c r="Q772" s="255" t="s">
        <v>30</v>
      </c>
      <c r="R772" s="255"/>
      <c r="S772" s="255"/>
      <c r="T772" s="265" t="str">
        <f t="array" ref="T772">VLOOKUP(D772&amp;E772,IF({1,0},'2021春'!$C$3:$C$4485&amp;'2021春'!$D$3:$D$4485,'2021春'!$H$3:$H$4485),2,0)</f>
        <v>452731200102231227</v>
      </c>
    </row>
    <row r="773" spans="1:20">
      <c r="A773" s="255">
        <v>770</v>
      </c>
      <c r="B773" s="255" t="s">
        <v>3359</v>
      </c>
      <c r="C773" s="255" t="s">
        <v>21</v>
      </c>
      <c r="D773" s="255" t="s">
        <v>244</v>
      </c>
      <c r="E773" s="255" t="s">
        <v>3360</v>
      </c>
      <c r="F773" s="255" t="s">
        <v>143</v>
      </c>
      <c r="G773" s="255">
        <v>17</v>
      </c>
      <c r="H773" s="255" t="s">
        <v>3361</v>
      </c>
      <c r="I773" s="255" t="s">
        <v>3362</v>
      </c>
      <c r="J773" s="255">
        <v>18378891657</v>
      </c>
      <c r="K773" s="255" t="s">
        <v>27</v>
      </c>
      <c r="L773" s="260"/>
      <c r="M773" s="255"/>
      <c r="N773" s="255" t="s">
        <v>30</v>
      </c>
      <c r="O773" s="260"/>
      <c r="P773" s="255"/>
      <c r="Q773" s="255" t="s">
        <v>30</v>
      </c>
      <c r="R773" s="255"/>
      <c r="S773" s="255"/>
      <c r="T773" s="265" t="str">
        <f t="array" ref="T773">VLOOKUP(D773&amp;E773,IF({1,0},'2021春'!$C$3:$C$4485&amp;'2021春'!$D$3:$D$4485,'2021春'!$H$3:$H$4485),2,0)</f>
        <v>451229200309255728</v>
      </c>
    </row>
    <row r="774" spans="1:20">
      <c r="A774" s="255">
        <v>771</v>
      </c>
      <c r="B774" s="255" t="s">
        <v>3363</v>
      </c>
      <c r="C774" s="255" t="s">
        <v>21</v>
      </c>
      <c r="D774" s="255" t="s">
        <v>244</v>
      </c>
      <c r="E774" s="255" t="s">
        <v>3364</v>
      </c>
      <c r="F774" s="255" t="s">
        <v>143</v>
      </c>
      <c r="G774" s="255">
        <v>20</v>
      </c>
      <c r="H774" s="255" t="s">
        <v>3365</v>
      </c>
      <c r="I774" s="255" t="s">
        <v>3366</v>
      </c>
      <c r="J774" s="255">
        <v>13407753113</v>
      </c>
      <c r="K774" s="255" t="s">
        <v>27</v>
      </c>
      <c r="L774" s="260"/>
      <c r="M774" s="255"/>
      <c r="N774" s="255" t="s">
        <v>27</v>
      </c>
      <c r="O774" s="260"/>
      <c r="P774" s="255"/>
      <c r="Q774" s="255" t="s">
        <v>30</v>
      </c>
      <c r="R774" s="255"/>
      <c r="S774" s="255"/>
      <c r="T774" s="265" t="str">
        <f t="array" ref="T774">VLOOKUP(D774&amp;E774,IF({1,0},'2021春'!$C$3:$C$4485&amp;'2021春'!$D$3:$D$4485,'2021春'!$H$3:$H$4485),2,0)</f>
        <v>450124200103152725</v>
      </c>
    </row>
    <row r="775" spans="1:20">
      <c r="A775" s="255">
        <v>772</v>
      </c>
      <c r="B775" s="255" t="s">
        <v>3367</v>
      </c>
      <c r="C775" s="255" t="s">
        <v>21</v>
      </c>
      <c r="D775" s="255" t="s">
        <v>244</v>
      </c>
      <c r="E775" s="255" t="s">
        <v>3368</v>
      </c>
      <c r="F775" s="255" t="s">
        <v>24</v>
      </c>
      <c r="G775" s="255">
        <v>19</v>
      </c>
      <c r="H775" s="255" t="s">
        <v>3369</v>
      </c>
      <c r="I775" s="255" t="s">
        <v>3370</v>
      </c>
      <c r="J775" s="255">
        <v>13788283355</v>
      </c>
      <c r="K775" s="255" t="s">
        <v>27</v>
      </c>
      <c r="L775" s="260"/>
      <c r="M775" s="255"/>
      <c r="N775" s="255" t="s">
        <v>27</v>
      </c>
      <c r="O775" s="260"/>
      <c r="P775" s="255"/>
      <c r="Q775" s="255" t="s">
        <v>30</v>
      </c>
      <c r="R775" s="255"/>
      <c r="S775" s="255"/>
      <c r="T775" s="265" t="str">
        <f t="array" ref="T775">VLOOKUP(D775&amp;E775,IF({1,0},'2021春'!$C$3:$C$4485&amp;'2021春'!$D$3:$D$4485,'2021春'!$H$3:$H$4485),2,0)</f>
        <v>452731200202281213</v>
      </c>
    </row>
    <row r="776" spans="1:20">
      <c r="A776" s="255">
        <v>773</v>
      </c>
      <c r="B776" s="255" t="s">
        <v>3371</v>
      </c>
      <c r="C776" s="255" t="s">
        <v>21</v>
      </c>
      <c r="D776" s="255" t="s">
        <v>244</v>
      </c>
      <c r="E776" s="255" t="s">
        <v>3372</v>
      </c>
      <c r="F776" s="255" t="s">
        <v>143</v>
      </c>
      <c r="G776" s="255">
        <v>17</v>
      </c>
      <c r="H776" s="255" t="s">
        <v>3373</v>
      </c>
      <c r="I776" s="255" t="s">
        <v>3374</v>
      </c>
      <c r="J776" s="255">
        <v>15177890903</v>
      </c>
      <c r="K776" s="255" t="s">
        <v>27</v>
      </c>
      <c r="L776" s="260"/>
      <c r="M776" s="255"/>
      <c r="N776" s="255" t="s">
        <v>30</v>
      </c>
      <c r="O776" s="260"/>
      <c r="P776" s="255"/>
      <c r="Q776" s="255" t="s">
        <v>30</v>
      </c>
      <c r="R776" s="255"/>
      <c r="S776" s="255"/>
      <c r="T776" s="265" t="str">
        <f t="array" ref="T776">VLOOKUP(D776&amp;E776,IF({1,0},'2021春'!$C$3:$C$4485&amp;'2021春'!$D$3:$D$4485,'2021春'!$H$3:$H$4485),2,0)</f>
        <v>452731200309260025</v>
      </c>
    </row>
    <row r="777" spans="1:20">
      <c r="A777" s="255">
        <v>774</v>
      </c>
      <c r="B777" s="255" t="s">
        <v>3375</v>
      </c>
      <c r="C777" s="255" t="s">
        <v>21</v>
      </c>
      <c r="D777" s="255" t="s">
        <v>244</v>
      </c>
      <c r="E777" s="255" t="s">
        <v>3376</v>
      </c>
      <c r="F777" s="255" t="s">
        <v>24</v>
      </c>
      <c r="G777" s="255">
        <v>19</v>
      </c>
      <c r="H777" s="255" t="s">
        <v>3377</v>
      </c>
      <c r="I777" s="255" t="s">
        <v>3378</v>
      </c>
      <c r="J777" s="255">
        <v>15078613460</v>
      </c>
      <c r="K777" s="255" t="s">
        <v>27</v>
      </c>
      <c r="L777" s="260"/>
      <c r="M777" s="255"/>
      <c r="N777" s="255" t="s">
        <v>27</v>
      </c>
      <c r="O777" s="260"/>
      <c r="P777" s="255"/>
      <c r="Q777" s="255" t="s">
        <v>30</v>
      </c>
      <c r="R777" s="255"/>
      <c r="S777" s="255"/>
      <c r="T777" s="265" t="str">
        <f t="array" ref="T777">VLOOKUP(D777&amp;E777,IF({1,0},'2021春'!$C$3:$C$4485&amp;'2021春'!$D$3:$D$4485,'2021春'!$H$3:$H$4485),2,0)</f>
        <v>452731200202010958</v>
      </c>
    </row>
    <row r="778" spans="1:20">
      <c r="A778" s="255">
        <v>775</v>
      </c>
      <c r="B778" s="255" t="s">
        <v>3379</v>
      </c>
      <c r="C778" s="255" t="s">
        <v>21</v>
      </c>
      <c r="D778" s="255" t="s">
        <v>244</v>
      </c>
      <c r="E778" s="255" t="s">
        <v>3380</v>
      </c>
      <c r="F778" s="255" t="s">
        <v>143</v>
      </c>
      <c r="G778" s="255">
        <v>18</v>
      </c>
      <c r="H778" s="255" t="s">
        <v>3381</v>
      </c>
      <c r="I778" s="255" t="s">
        <v>3382</v>
      </c>
      <c r="J778" s="255">
        <v>15296076838</v>
      </c>
      <c r="K778" s="255" t="s">
        <v>27</v>
      </c>
      <c r="L778" s="260"/>
      <c r="M778" s="255"/>
      <c r="N778" s="255" t="s">
        <v>27</v>
      </c>
      <c r="O778" s="260"/>
      <c r="P778" s="255"/>
      <c r="Q778" s="255" t="s">
        <v>30</v>
      </c>
      <c r="R778" s="255"/>
      <c r="S778" s="255"/>
      <c r="T778" s="265" t="str">
        <f t="array" ref="T778">VLOOKUP(D778&amp;E778,IF({1,0},'2021春'!$C$3:$C$4485&amp;'2021春'!$D$3:$D$4485,'2021春'!$H$3:$H$4485),2,0)</f>
        <v>452731200208215129</v>
      </c>
    </row>
    <row r="779" spans="1:20">
      <c r="A779" s="255">
        <v>776</v>
      </c>
      <c r="B779" s="255" t="s">
        <v>3383</v>
      </c>
      <c r="C779" s="255" t="s">
        <v>21</v>
      </c>
      <c r="D779" s="255" t="s">
        <v>244</v>
      </c>
      <c r="E779" s="255" t="s">
        <v>3384</v>
      </c>
      <c r="F779" s="255" t="s">
        <v>143</v>
      </c>
      <c r="G779" s="255">
        <v>18</v>
      </c>
      <c r="H779" s="255" t="s">
        <v>3385</v>
      </c>
      <c r="I779" s="255" t="s">
        <v>3386</v>
      </c>
      <c r="J779" s="255">
        <v>18070863728</v>
      </c>
      <c r="K779" s="255" t="s">
        <v>27</v>
      </c>
      <c r="L779" s="260"/>
      <c r="M779" s="255"/>
      <c r="N779" s="255" t="s">
        <v>27</v>
      </c>
      <c r="O779" s="260"/>
      <c r="P779" s="255"/>
      <c r="Q779" s="255" t="s">
        <v>30</v>
      </c>
      <c r="R779" s="255"/>
      <c r="S779" s="255"/>
      <c r="T779" s="265" t="str">
        <f t="array" ref="T779">VLOOKUP(D779&amp;E779,IF({1,0},'2021春'!$C$3:$C$4485&amp;'2021春'!$D$3:$D$4485,'2021春'!$H$3:$H$4485),2,0)</f>
        <v>452127200301313324</v>
      </c>
    </row>
    <row r="780" spans="1:20">
      <c r="A780" s="255">
        <v>777</v>
      </c>
      <c r="B780" s="255" t="s">
        <v>3387</v>
      </c>
      <c r="C780" s="255" t="s">
        <v>21</v>
      </c>
      <c r="D780" s="255" t="s">
        <v>244</v>
      </c>
      <c r="E780" s="255" t="s">
        <v>3388</v>
      </c>
      <c r="F780" s="255" t="s">
        <v>143</v>
      </c>
      <c r="G780" s="255">
        <v>19</v>
      </c>
      <c r="H780" s="255" t="s">
        <v>3389</v>
      </c>
      <c r="I780" s="255" t="s">
        <v>3390</v>
      </c>
      <c r="J780" s="255">
        <v>15277850628</v>
      </c>
      <c r="K780" s="255" t="s">
        <v>27</v>
      </c>
      <c r="L780" s="260"/>
      <c r="M780" s="255"/>
      <c r="N780" s="255" t="s">
        <v>27</v>
      </c>
      <c r="O780" s="260"/>
      <c r="P780" s="255"/>
      <c r="Q780" s="255" t="s">
        <v>30</v>
      </c>
      <c r="R780" s="255"/>
      <c r="S780" s="255"/>
      <c r="T780" s="265" t="str">
        <f t="array" ref="T780">VLOOKUP(D780&amp;E780,IF({1,0},'2021春'!$C$3:$C$4485&amp;'2021春'!$D$3:$D$4485,'2021春'!$H$3:$H$4485),2,0)</f>
        <v>452731200201291225</v>
      </c>
    </row>
    <row r="781" spans="1:20">
      <c r="A781" s="255">
        <v>778</v>
      </c>
      <c r="B781" s="255" t="s">
        <v>3391</v>
      </c>
      <c r="C781" s="255" t="s">
        <v>21</v>
      </c>
      <c r="D781" s="255" t="s">
        <v>244</v>
      </c>
      <c r="E781" s="255" t="s">
        <v>3392</v>
      </c>
      <c r="F781" s="255" t="s">
        <v>143</v>
      </c>
      <c r="G781" s="255">
        <v>18</v>
      </c>
      <c r="H781" s="255" t="s">
        <v>3393</v>
      </c>
      <c r="I781" s="255" t="s">
        <v>3394</v>
      </c>
      <c r="J781" s="255">
        <v>18877838970</v>
      </c>
      <c r="K781" s="255" t="s">
        <v>27</v>
      </c>
      <c r="L781" s="260"/>
      <c r="M781" s="255"/>
      <c r="N781" s="255" t="s">
        <v>27</v>
      </c>
      <c r="O781" s="260"/>
      <c r="P781" s="255"/>
      <c r="Q781" s="255" t="s">
        <v>30</v>
      </c>
      <c r="R781" s="255"/>
      <c r="S781" s="255"/>
      <c r="T781" s="265" t="str">
        <f t="array" ref="T781">VLOOKUP(D781&amp;E781,IF({1,0},'2021春'!$C$3:$C$4485&amp;'2021春'!$D$3:$D$4485,'2021春'!$H$3:$H$4485),2,0)</f>
        <v>451229200212030987</v>
      </c>
    </row>
    <row r="782" spans="1:20">
      <c r="A782" s="255">
        <v>779</v>
      </c>
      <c r="B782" s="255" t="s">
        <v>3395</v>
      </c>
      <c r="C782" s="255" t="s">
        <v>21</v>
      </c>
      <c r="D782" s="255" t="s">
        <v>244</v>
      </c>
      <c r="E782" s="255" t="s">
        <v>3396</v>
      </c>
      <c r="F782" s="255" t="s">
        <v>143</v>
      </c>
      <c r="G782" s="255">
        <v>18</v>
      </c>
      <c r="H782" s="255" t="s">
        <v>3397</v>
      </c>
      <c r="I782" s="255" t="s">
        <v>3398</v>
      </c>
      <c r="J782" s="255">
        <v>13977869449</v>
      </c>
      <c r="K782" s="255" t="s">
        <v>27</v>
      </c>
      <c r="L782" s="260"/>
      <c r="M782" s="255"/>
      <c r="N782" s="255" t="s">
        <v>30</v>
      </c>
      <c r="O782" s="260"/>
      <c r="P782" s="255"/>
      <c r="Q782" s="255" t="s">
        <v>30</v>
      </c>
      <c r="R782" s="255"/>
      <c r="S782" s="255"/>
      <c r="T782" s="265" t="str">
        <f t="array" ref="T782">VLOOKUP(D782&amp;E782,IF({1,0},'2021春'!$C$3:$C$4485&amp;'2021春'!$D$3:$D$4485,'2021春'!$H$3:$H$4485),2,0)</f>
        <v>451229200305241222</v>
      </c>
    </row>
    <row r="783" spans="1:20">
      <c r="A783" s="255">
        <v>780</v>
      </c>
      <c r="B783" s="255" t="s">
        <v>3399</v>
      </c>
      <c r="C783" s="255" t="s">
        <v>21</v>
      </c>
      <c r="D783" s="255" t="s">
        <v>244</v>
      </c>
      <c r="E783" s="255" t="s">
        <v>3400</v>
      </c>
      <c r="F783" s="255" t="s">
        <v>143</v>
      </c>
      <c r="G783" s="255">
        <v>19</v>
      </c>
      <c r="H783" s="255" t="s">
        <v>3401</v>
      </c>
      <c r="I783" s="255" t="s">
        <v>3402</v>
      </c>
      <c r="J783" s="255">
        <v>18174937530</v>
      </c>
      <c r="K783" s="255" t="s">
        <v>27</v>
      </c>
      <c r="L783" s="260"/>
      <c r="M783" s="255"/>
      <c r="N783" s="255" t="s">
        <v>27</v>
      </c>
      <c r="O783" s="260"/>
      <c r="P783" s="255"/>
      <c r="Q783" s="255" t="s">
        <v>30</v>
      </c>
      <c r="R783" s="255"/>
      <c r="S783" s="255"/>
      <c r="T783" s="265" t="str">
        <f t="array" ref="T783">VLOOKUP(D783&amp;E783,IF({1,0},'2021春'!$C$3:$C$4485&amp;'2021春'!$D$3:$D$4485,'2021春'!$H$3:$H$4485),2,0)</f>
        <v>452731200205203325</v>
      </c>
    </row>
    <row r="784" spans="1:20">
      <c r="A784" s="255">
        <v>781</v>
      </c>
      <c r="B784" s="255" t="s">
        <v>3403</v>
      </c>
      <c r="C784" s="255" t="s">
        <v>21</v>
      </c>
      <c r="D784" s="255" t="s">
        <v>244</v>
      </c>
      <c r="E784" s="255" t="s">
        <v>3404</v>
      </c>
      <c r="F784" s="255" t="s">
        <v>143</v>
      </c>
      <c r="G784" s="255">
        <v>18</v>
      </c>
      <c r="H784" s="255" t="s">
        <v>3405</v>
      </c>
      <c r="I784" s="255" t="s">
        <v>3406</v>
      </c>
      <c r="J784" s="255">
        <v>13471800664</v>
      </c>
      <c r="K784" s="255" t="s">
        <v>27</v>
      </c>
      <c r="L784" s="260"/>
      <c r="M784" s="255"/>
      <c r="N784" s="255" t="s">
        <v>27</v>
      </c>
      <c r="O784" s="260"/>
      <c r="P784" s="255"/>
      <c r="Q784" s="255" t="s">
        <v>30</v>
      </c>
      <c r="R784" s="255"/>
      <c r="S784" s="255"/>
      <c r="T784" s="265" t="str">
        <f t="array" ref="T784">VLOOKUP(D784&amp;E784,IF({1,0},'2021春'!$C$3:$C$4485&amp;'2021春'!$D$3:$D$4485,'2021春'!$H$3:$H$4485),2,0)</f>
        <v>451228200211080847</v>
      </c>
    </row>
    <row r="785" spans="1:20">
      <c r="A785" s="255">
        <v>782</v>
      </c>
      <c r="B785" s="255" t="s">
        <v>3407</v>
      </c>
      <c r="C785" s="255" t="s">
        <v>21</v>
      </c>
      <c r="D785" s="255" t="s">
        <v>244</v>
      </c>
      <c r="E785" s="255" t="s">
        <v>3408</v>
      </c>
      <c r="F785" s="255" t="s">
        <v>24</v>
      </c>
      <c r="G785" s="255">
        <v>18</v>
      </c>
      <c r="H785" s="255" t="s">
        <v>3409</v>
      </c>
      <c r="I785" s="255" t="s">
        <v>3410</v>
      </c>
      <c r="J785" s="255">
        <v>13662236445</v>
      </c>
      <c r="K785" s="255" t="s">
        <v>27</v>
      </c>
      <c r="L785" s="260"/>
      <c r="M785" s="255"/>
      <c r="N785" s="255" t="s">
        <v>27</v>
      </c>
      <c r="O785" s="260"/>
      <c r="P785" s="255"/>
      <c r="Q785" s="255" t="s">
        <v>30</v>
      </c>
      <c r="R785" s="255"/>
      <c r="S785" s="255"/>
      <c r="T785" s="265" t="str">
        <f t="array" ref="T785">VLOOKUP(D785&amp;E785,IF({1,0},'2021春'!$C$3:$C$4485&amp;'2021春'!$D$3:$D$4485,'2021春'!$H$3:$H$4485),2,0)</f>
        <v>451229200212162111</v>
      </c>
    </row>
    <row r="786" spans="1:20">
      <c r="A786" s="255">
        <v>783</v>
      </c>
      <c r="B786" s="255" t="s">
        <v>3411</v>
      </c>
      <c r="C786" s="255" t="s">
        <v>21</v>
      </c>
      <c r="D786" s="255" t="s">
        <v>244</v>
      </c>
      <c r="E786" s="255" t="s">
        <v>3412</v>
      </c>
      <c r="F786" s="255" t="s">
        <v>24</v>
      </c>
      <c r="G786" s="255">
        <v>18</v>
      </c>
      <c r="H786" s="255" t="s">
        <v>3413</v>
      </c>
      <c r="I786" s="255" t="s">
        <v>3414</v>
      </c>
      <c r="J786" s="255">
        <v>13451979853</v>
      </c>
      <c r="K786" s="255" t="s">
        <v>27</v>
      </c>
      <c r="L786" s="260"/>
      <c r="M786" s="255"/>
      <c r="N786" s="255" t="s">
        <v>27</v>
      </c>
      <c r="O786" s="260"/>
      <c r="P786" s="255"/>
      <c r="Q786" s="255" t="s">
        <v>30</v>
      </c>
      <c r="R786" s="255"/>
      <c r="S786" s="255"/>
      <c r="T786" s="265" t="str">
        <f t="array" ref="T786">VLOOKUP(D786&amp;E786,IF({1,0},'2021春'!$C$3:$C$4485&amp;'2021春'!$D$3:$D$4485,'2021春'!$H$3:$H$4485),2,0)</f>
        <v>452731200301100350</v>
      </c>
    </row>
    <row r="787" spans="1:20">
      <c r="A787" s="255">
        <v>784</v>
      </c>
      <c r="B787" s="255" t="s">
        <v>3415</v>
      </c>
      <c r="C787" s="255" t="s">
        <v>21</v>
      </c>
      <c r="D787" s="255" t="s">
        <v>244</v>
      </c>
      <c r="E787" s="255" t="s">
        <v>3416</v>
      </c>
      <c r="F787" s="255" t="s">
        <v>24</v>
      </c>
      <c r="G787" s="255">
        <v>19</v>
      </c>
      <c r="H787" s="255" t="s">
        <v>3417</v>
      </c>
      <c r="I787" s="255" t="s">
        <v>3418</v>
      </c>
      <c r="J787" s="255">
        <v>18278855713</v>
      </c>
      <c r="K787" s="255" t="s">
        <v>27</v>
      </c>
      <c r="L787" s="260"/>
      <c r="M787" s="255"/>
      <c r="N787" s="255" t="s">
        <v>27</v>
      </c>
      <c r="O787" s="260"/>
      <c r="P787" s="255"/>
      <c r="Q787" s="255" t="s">
        <v>30</v>
      </c>
      <c r="R787" s="255"/>
      <c r="S787" s="255"/>
      <c r="T787" s="265" t="str">
        <f t="array" ref="T787">VLOOKUP(D787&amp;E787,IF({1,0},'2021春'!$C$3:$C$4485&amp;'2021春'!$D$3:$D$4485,'2021春'!$H$3:$H$4485),2,0)</f>
        <v>451229200204013618</v>
      </c>
    </row>
    <row r="788" spans="1:20">
      <c r="A788" s="255">
        <v>785</v>
      </c>
      <c r="B788" s="255" t="s">
        <v>3419</v>
      </c>
      <c r="C788" s="255" t="s">
        <v>21</v>
      </c>
      <c r="D788" s="255" t="s">
        <v>244</v>
      </c>
      <c r="E788" s="255" t="s">
        <v>3420</v>
      </c>
      <c r="F788" s="255" t="s">
        <v>24</v>
      </c>
      <c r="G788" s="255">
        <v>19</v>
      </c>
      <c r="H788" s="255" t="s">
        <v>3421</v>
      </c>
      <c r="I788" s="255" t="s">
        <v>3422</v>
      </c>
      <c r="J788" s="255">
        <v>13557181539</v>
      </c>
      <c r="K788" s="255" t="s">
        <v>27</v>
      </c>
      <c r="L788" s="260"/>
      <c r="M788" s="255"/>
      <c r="N788" s="255" t="s">
        <v>27</v>
      </c>
      <c r="O788" s="260"/>
      <c r="P788" s="255"/>
      <c r="Q788" s="255" t="s">
        <v>30</v>
      </c>
      <c r="R788" s="255"/>
      <c r="S788" s="255"/>
      <c r="T788" s="265" t="str">
        <f t="array" ref="T788">VLOOKUP(D788&amp;E788,IF({1,0},'2021春'!$C$3:$C$4485&amp;'2021春'!$D$3:$D$4485,'2021春'!$H$3:$H$4485),2,0)</f>
        <v>452731200111101811</v>
      </c>
    </row>
    <row r="789" spans="1:20">
      <c r="A789" s="255">
        <v>786</v>
      </c>
      <c r="B789" s="255" t="s">
        <v>3423</v>
      </c>
      <c r="C789" s="255" t="s">
        <v>21</v>
      </c>
      <c r="D789" s="255" t="s">
        <v>244</v>
      </c>
      <c r="E789" s="255" t="s">
        <v>3424</v>
      </c>
      <c r="F789" s="255" t="s">
        <v>24</v>
      </c>
      <c r="G789" s="255">
        <v>11</v>
      </c>
      <c r="H789" s="255" t="s">
        <v>1644</v>
      </c>
      <c r="I789" s="255" t="s">
        <v>3425</v>
      </c>
      <c r="J789" s="255">
        <v>18378896822</v>
      </c>
      <c r="K789" s="255" t="s">
        <v>27</v>
      </c>
      <c r="L789" s="260"/>
      <c r="M789" s="255"/>
      <c r="N789" s="255" t="s">
        <v>27</v>
      </c>
      <c r="O789" s="260"/>
      <c r="P789" s="255"/>
      <c r="Q789" s="255" t="s">
        <v>30</v>
      </c>
      <c r="R789" s="255"/>
      <c r="S789" s="255"/>
      <c r="T789" s="265" t="str">
        <f t="array" ref="T789">VLOOKUP(D789&amp;E789,IF({1,0},'2021春'!$C$3:$C$4485&amp;'2021春'!$D$3:$D$4485,'2021春'!$H$3:$H$4485),2,0)</f>
        <v>451229200910063911</v>
      </c>
    </row>
    <row r="790" spans="1:20">
      <c r="A790" s="255">
        <v>787</v>
      </c>
      <c r="B790" s="255" t="s">
        <v>3426</v>
      </c>
      <c r="C790" s="255" t="s">
        <v>21</v>
      </c>
      <c r="D790" s="255" t="s">
        <v>244</v>
      </c>
      <c r="E790" s="255" t="s">
        <v>3427</v>
      </c>
      <c r="F790" s="255" t="s">
        <v>24</v>
      </c>
      <c r="G790" s="255">
        <v>18</v>
      </c>
      <c r="H790" s="255" t="s">
        <v>3428</v>
      </c>
      <c r="I790" s="255" t="s">
        <v>3429</v>
      </c>
      <c r="J790" s="255">
        <v>13877877134</v>
      </c>
      <c r="K790" s="255" t="s">
        <v>27</v>
      </c>
      <c r="L790" s="260"/>
      <c r="M790" s="255"/>
      <c r="N790" s="255" t="s">
        <v>30</v>
      </c>
      <c r="O790" s="260"/>
      <c r="P790" s="255"/>
      <c r="Q790" s="255" t="s">
        <v>30</v>
      </c>
      <c r="R790" s="255"/>
      <c r="S790" s="255"/>
      <c r="T790" s="265" t="str">
        <f t="array" ref="T790">VLOOKUP(D790&amp;E790,IF({1,0},'2021春'!$C$3:$C$4485&amp;'2021春'!$D$3:$D$4485,'2021春'!$H$3:$H$4485),2,0)</f>
        <v>452731200210283614</v>
      </c>
    </row>
    <row r="791" spans="1:20">
      <c r="A791" s="255">
        <v>788</v>
      </c>
      <c r="B791" s="255" t="s">
        <v>3430</v>
      </c>
      <c r="C791" s="255" t="s">
        <v>21</v>
      </c>
      <c r="D791" s="255" t="s">
        <v>244</v>
      </c>
      <c r="E791" s="255" t="s">
        <v>3431</v>
      </c>
      <c r="F791" s="255" t="s">
        <v>24</v>
      </c>
      <c r="G791" s="255">
        <v>18</v>
      </c>
      <c r="H791" s="255" t="s">
        <v>3432</v>
      </c>
      <c r="I791" s="255" t="s">
        <v>3433</v>
      </c>
      <c r="J791" s="255">
        <v>15677182695</v>
      </c>
      <c r="K791" s="255" t="s">
        <v>27</v>
      </c>
      <c r="L791" s="260"/>
      <c r="M791" s="255"/>
      <c r="N791" s="255" t="s">
        <v>27</v>
      </c>
      <c r="O791" s="260"/>
      <c r="P791" s="255"/>
      <c r="Q791" s="255" t="s">
        <v>30</v>
      </c>
      <c r="R791" s="255"/>
      <c r="S791" s="255"/>
      <c r="T791" s="265" t="str">
        <f t="array" ref="T791">VLOOKUP(D791&amp;E791,IF({1,0},'2021春'!$C$3:$C$4485&amp;'2021春'!$D$3:$D$4485,'2021春'!$H$3:$H$4485),2,0)</f>
        <v>452731200209115410</v>
      </c>
    </row>
    <row r="792" spans="1:20">
      <c r="A792" s="255">
        <v>789</v>
      </c>
      <c r="B792" s="255" t="s">
        <v>3434</v>
      </c>
      <c r="C792" s="255" t="s">
        <v>21</v>
      </c>
      <c r="D792" s="255" t="s">
        <v>244</v>
      </c>
      <c r="E792" s="255" t="s">
        <v>3435</v>
      </c>
      <c r="F792" s="255" t="s">
        <v>24</v>
      </c>
      <c r="G792" s="255">
        <v>17</v>
      </c>
      <c r="H792" s="255" t="s">
        <v>2276</v>
      </c>
      <c r="I792" s="255" t="s">
        <v>3436</v>
      </c>
      <c r="J792" s="255">
        <v>15768499935</v>
      </c>
      <c r="K792" s="255" t="s">
        <v>27</v>
      </c>
      <c r="L792" s="260"/>
      <c r="M792" s="255"/>
      <c r="N792" s="255" t="s">
        <v>30</v>
      </c>
      <c r="O792" s="260"/>
      <c r="P792" s="255"/>
      <c r="Q792" s="255" t="s">
        <v>30</v>
      </c>
      <c r="R792" s="255"/>
      <c r="S792" s="255"/>
      <c r="T792" s="265" t="str">
        <f t="array" ref="T792">VLOOKUP(D792&amp;E792,IF({1,0},'2021春'!$C$3:$C$4485&amp;'2021春'!$D$3:$D$4485,'2021春'!$H$3:$H$4485),2,0)</f>
        <v>451229200405104217</v>
      </c>
    </row>
    <row r="793" spans="1:20">
      <c r="A793" s="255">
        <v>790</v>
      </c>
      <c r="B793" s="255" t="s">
        <v>3437</v>
      </c>
      <c r="C793" s="255" t="s">
        <v>21</v>
      </c>
      <c r="D793" s="255" t="s">
        <v>244</v>
      </c>
      <c r="E793" s="255" t="s">
        <v>3438</v>
      </c>
      <c r="F793" s="255" t="s">
        <v>24</v>
      </c>
      <c r="G793" s="255">
        <v>18</v>
      </c>
      <c r="H793" s="255" t="s">
        <v>3439</v>
      </c>
      <c r="I793" s="255" t="s">
        <v>3440</v>
      </c>
      <c r="J793" s="255" t="s">
        <v>3441</v>
      </c>
      <c r="K793" s="255" t="s">
        <v>27</v>
      </c>
      <c r="L793" s="260"/>
      <c r="M793" s="255"/>
      <c r="N793" s="255" t="s">
        <v>27</v>
      </c>
      <c r="O793" s="260"/>
      <c r="P793" s="255"/>
      <c r="Q793" s="255" t="s">
        <v>30</v>
      </c>
      <c r="R793" s="255"/>
      <c r="S793" s="255"/>
      <c r="T793" s="265" t="str">
        <f t="array" ref="T793">VLOOKUP(D793&amp;E793,IF({1,0},'2021春'!$C$3:$C$4485&amp;'2021春'!$D$3:$D$4485,'2021春'!$H$3:$H$4485),2,0)</f>
        <v>452731200302105719</v>
      </c>
    </row>
    <row r="794" spans="1:20">
      <c r="A794" s="255">
        <v>791</v>
      </c>
      <c r="B794" s="255" t="s">
        <v>3442</v>
      </c>
      <c r="C794" s="255" t="s">
        <v>21</v>
      </c>
      <c r="D794" s="255" t="s">
        <v>244</v>
      </c>
      <c r="E794" s="255" t="s">
        <v>3443</v>
      </c>
      <c r="F794" s="255" t="s">
        <v>24</v>
      </c>
      <c r="G794" s="255">
        <v>19</v>
      </c>
      <c r="H794" s="255" t="s">
        <v>3444</v>
      </c>
      <c r="I794" s="255" t="s">
        <v>3445</v>
      </c>
      <c r="J794" s="255">
        <v>18377803770</v>
      </c>
      <c r="K794" s="255" t="s">
        <v>27</v>
      </c>
      <c r="L794" s="260"/>
      <c r="M794" s="255"/>
      <c r="N794" s="255" t="s">
        <v>27</v>
      </c>
      <c r="O794" s="260"/>
      <c r="P794" s="255"/>
      <c r="Q794" s="255" t="s">
        <v>30</v>
      </c>
      <c r="R794" s="255"/>
      <c r="S794" s="255"/>
      <c r="T794" s="265" t="str">
        <f t="array" ref="T794">VLOOKUP(D794&amp;E794,IF({1,0},'2021春'!$C$3:$C$4485&amp;'2021春'!$D$3:$D$4485,'2021春'!$H$3:$H$4485),2,0)</f>
        <v>451227200109181573</v>
      </c>
    </row>
    <row r="795" spans="1:20">
      <c r="A795" s="255">
        <v>792</v>
      </c>
      <c r="B795" s="255" t="s">
        <v>3446</v>
      </c>
      <c r="C795" s="255" t="s">
        <v>21</v>
      </c>
      <c r="D795" s="255" t="s">
        <v>244</v>
      </c>
      <c r="E795" s="255" t="s">
        <v>3447</v>
      </c>
      <c r="F795" s="255" t="s">
        <v>24</v>
      </c>
      <c r="G795" s="255">
        <v>18</v>
      </c>
      <c r="H795" s="255" t="s">
        <v>3448</v>
      </c>
      <c r="I795" s="255" t="s">
        <v>3449</v>
      </c>
      <c r="J795" s="255">
        <v>17807831958</v>
      </c>
      <c r="K795" s="255" t="s">
        <v>27</v>
      </c>
      <c r="L795" s="260"/>
      <c r="M795" s="255"/>
      <c r="N795" s="255" t="s">
        <v>27</v>
      </c>
      <c r="O795" s="260"/>
      <c r="P795" s="255"/>
      <c r="Q795" s="255" t="s">
        <v>30</v>
      </c>
      <c r="R795" s="255"/>
      <c r="S795" s="255"/>
      <c r="T795" s="265" t="str">
        <f t="array" ref="T795">VLOOKUP(D795&amp;E795,IF({1,0},'2021春'!$C$3:$C$4485&amp;'2021春'!$D$3:$D$4485,'2021春'!$H$3:$H$4485),2,0)</f>
        <v>452731200304050918</v>
      </c>
    </row>
    <row r="796" spans="1:20">
      <c r="A796" s="255">
        <v>793</v>
      </c>
      <c r="B796" s="255" t="s">
        <v>3450</v>
      </c>
      <c r="C796" s="255" t="s">
        <v>21</v>
      </c>
      <c r="D796" s="255" t="s">
        <v>244</v>
      </c>
      <c r="E796" s="255" t="s">
        <v>3451</v>
      </c>
      <c r="F796" s="255" t="s">
        <v>143</v>
      </c>
      <c r="G796" s="255">
        <v>18</v>
      </c>
      <c r="H796" s="255" t="s">
        <v>3452</v>
      </c>
      <c r="I796" s="255" t="s">
        <v>3453</v>
      </c>
      <c r="J796" s="255">
        <v>13539889799</v>
      </c>
      <c r="K796" s="255" t="s">
        <v>27</v>
      </c>
      <c r="L796" s="260"/>
      <c r="M796" s="255"/>
      <c r="N796" s="255" t="s">
        <v>27</v>
      </c>
      <c r="O796" s="260"/>
      <c r="P796" s="255"/>
      <c r="Q796" s="255" t="s">
        <v>30</v>
      </c>
      <c r="R796" s="255"/>
      <c r="S796" s="255"/>
      <c r="T796" s="265" t="str">
        <f t="array" ref="T796">VLOOKUP(D796&amp;E796,IF({1,0},'2021春'!$C$3:$C$4485&amp;'2021春'!$D$3:$D$4485,'2021春'!$H$3:$H$4485),2,0)</f>
        <v>451229200211300623</v>
      </c>
    </row>
    <row r="797" spans="1:20">
      <c r="A797" s="255">
        <v>794</v>
      </c>
      <c r="B797" s="255" t="s">
        <v>3454</v>
      </c>
      <c r="C797" s="255" t="s">
        <v>21</v>
      </c>
      <c r="D797" s="255" t="s">
        <v>244</v>
      </c>
      <c r="E797" s="255" t="s">
        <v>3455</v>
      </c>
      <c r="F797" s="255" t="s">
        <v>24</v>
      </c>
      <c r="G797" s="255">
        <v>18</v>
      </c>
      <c r="H797" s="255" t="s">
        <v>2390</v>
      </c>
      <c r="I797" s="255" t="s">
        <v>3456</v>
      </c>
      <c r="J797" s="255">
        <v>19977828849</v>
      </c>
      <c r="K797" s="255" t="s">
        <v>27</v>
      </c>
      <c r="L797" s="260"/>
      <c r="M797" s="255"/>
      <c r="N797" s="255" t="s">
        <v>27</v>
      </c>
      <c r="O797" s="260"/>
      <c r="P797" s="255"/>
      <c r="Q797" s="255" t="s">
        <v>30</v>
      </c>
      <c r="R797" s="255"/>
      <c r="S797" s="255"/>
      <c r="T797" s="265" t="str">
        <f t="array" ref="T797">VLOOKUP(D797&amp;E797,IF({1,0},'2021春'!$C$3:$C$4485&amp;'2021春'!$D$3:$D$4485,'2021春'!$H$3:$H$4485),2,0)</f>
        <v>451229200212060916</v>
      </c>
    </row>
    <row r="798" spans="1:20">
      <c r="A798" s="255">
        <v>795</v>
      </c>
      <c r="B798" s="255" t="s">
        <v>3457</v>
      </c>
      <c r="C798" s="255" t="s">
        <v>21</v>
      </c>
      <c r="D798" s="255" t="s">
        <v>244</v>
      </c>
      <c r="E798" s="255" t="s">
        <v>3458</v>
      </c>
      <c r="F798" s="255" t="s">
        <v>143</v>
      </c>
      <c r="G798" s="255">
        <v>19</v>
      </c>
      <c r="H798" s="255" t="s">
        <v>2796</v>
      </c>
      <c r="I798" s="255" t="s">
        <v>3459</v>
      </c>
      <c r="J798" s="255">
        <v>15177388041</v>
      </c>
      <c r="K798" s="255" t="s">
        <v>27</v>
      </c>
      <c r="L798" s="260"/>
      <c r="M798" s="255"/>
      <c r="N798" s="255" t="s">
        <v>27</v>
      </c>
      <c r="O798" s="260"/>
      <c r="P798" s="255"/>
      <c r="Q798" s="255" t="s">
        <v>30</v>
      </c>
      <c r="R798" s="255"/>
      <c r="S798" s="255"/>
      <c r="T798" s="265" t="str">
        <f t="array" ref="T798">VLOOKUP(D798&amp;E798,IF({1,0},'2021春'!$C$3:$C$4485&amp;'2021春'!$D$3:$D$4485,'2021春'!$H$3:$H$4485),2,0)</f>
        <v>45273120010824212X</v>
      </c>
    </row>
    <row r="799" spans="1:20">
      <c r="A799" s="255">
        <v>796</v>
      </c>
      <c r="B799" s="255" t="s">
        <v>3460</v>
      </c>
      <c r="C799" s="255" t="s">
        <v>21</v>
      </c>
      <c r="D799" s="255" t="s">
        <v>244</v>
      </c>
      <c r="E799" s="255" t="s">
        <v>3461</v>
      </c>
      <c r="F799" s="255" t="s">
        <v>24</v>
      </c>
      <c r="G799" s="255">
        <v>18</v>
      </c>
      <c r="H799" s="255" t="s">
        <v>3462</v>
      </c>
      <c r="I799" s="255" t="s">
        <v>3463</v>
      </c>
      <c r="J799" s="255">
        <v>13207788480</v>
      </c>
      <c r="K799" s="255" t="s">
        <v>27</v>
      </c>
      <c r="L799" s="260"/>
      <c r="M799" s="255"/>
      <c r="N799" s="255" t="s">
        <v>27</v>
      </c>
      <c r="O799" s="260"/>
      <c r="P799" s="255"/>
      <c r="Q799" s="255" t="s">
        <v>30</v>
      </c>
      <c r="R799" s="255"/>
      <c r="S799" s="255"/>
      <c r="T799" s="265" t="str">
        <f t="array" ref="T799">VLOOKUP(D799&amp;E799,IF({1,0},'2021春'!$C$3:$C$4485&amp;'2021春'!$D$3:$D$4485,'2021春'!$H$3:$H$4485),2,0)</f>
        <v>451229200303135119</v>
      </c>
    </row>
    <row r="800" spans="1:20">
      <c r="A800" s="255">
        <v>797</v>
      </c>
      <c r="B800" s="255" t="s">
        <v>3464</v>
      </c>
      <c r="C800" s="255" t="s">
        <v>21</v>
      </c>
      <c r="D800" s="255" t="s">
        <v>244</v>
      </c>
      <c r="E800" s="255" t="s">
        <v>3465</v>
      </c>
      <c r="F800" s="255" t="s">
        <v>143</v>
      </c>
      <c r="G800" s="255">
        <v>17</v>
      </c>
      <c r="H800" s="255" t="s">
        <v>3466</v>
      </c>
      <c r="I800" s="255" t="s">
        <v>3467</v>
      </c>
      <c r="J800" s="255">
        <v>15277890138</v>
      </c>
      <c r="K800" s="255" t="s">
        <v>27</v>
      </c>
      <c r="L800" s="260"/>
      <c r="M800" s="255"/>
      <c r="N800" s="255" t="s">
        <v>30</v>
      </c>
      <c r="O800" s="260"/>
      <c r="P800" s="255"/>
      <c r="Q800" s="255" t="s">
        <v>30</v>
      </c>
      <c r="R800" s="255"/>
      <c r="S800" s="255"/>
      <c r="T800" s="265" t="str">
        <f t="array" ref="T800">VLOOKUP(D800&amp;E800,IF({1,0},'2021春'!$C$3:$C$4485&amp;'2021春'!$D$3:$D$4485,'2021春'!$H$3:$H$4485),2,0)</f>
        <v>452731200312055428</v>
      </c>
    </row>
    <row r="801" spans="1:20">
      <c r="A801" s="255">
        <v>798</v>
      </c>
      <c r="B801" s="255" t="s">
        <v>3468</v>
      </c>
      <c r="C801" s="255" t="s">
        <v>21</v>
      </c>
      <c r="D801" s="255" t="s">
        <v>244</v>
      </c>
      <c r="E801" s="255" t="s">
        <v>3469</v>
      </c>
      <c r="F801" s="255" t="s">
        <v>24</v>
      </c>
      <c r="G801" s="255">
        <v>19</v>
      </c>
      <c r="H801" s="255" t="s">
        <v>3470</v>
      </c>
      <c r="I801" s="255" t="s">
        <v>3471</v>
      </c>
      <c r="J801" s="255">
        <v>15277858834</v>
      </c>
      <c r="K801" s="255" t="s">
        <v>27</v>
      </c>
      <c r="L801" s="260"/>
      <c r="M801" s="255"/>
      <c r="N801" s="255" t="s">
        <v>27</v>
      </c>
      <c r="O801" s="260"/>
      <c r="P801" s="255"/>
      <c r="Q801" s="255" t="s">
        <v>30</v>
      </c>
      <c r="R801" s="255"/>
      <c r="S801" s="255"/>
      <c r="T801" s="265" t="str">
        <f t="array" ref="T801">VLOOKUP(D801&amp;E801,IF({1,0},'2021春'!$C$3:$C$4485&amp;'2021春'!$D$3:$D$4485,'2021春'!$H$3:$H$4485),2,0)</f>
        <v>452731200204270315</v>
      </c>
    </row>
    <row r="802" spans="1:20">
      <c r="A802" s="255">
        <v>799</v>
      </c>
      <c r="B802" s="255" t="s">
        <v>3472</v>
      </c>
      <c r="C802" s="255" t="s">
        <v>21</v>
      </c>
      <c r="D802" s="255" t="s">
        <v>244</v>
      </c>
      <c r="E802" s="255" t="s">
        <v>3473</v>
      </c>
      <c r="F802" s="255" t="s">
        <v>143</v>
      </c>
      <c r="G802" s="255">
        <v>18</v>
      </c>
      <c r="H802" s="255" t="s">
        <v>3474</v>
      </c>
      <c r="I802" s="255" t="s">
        <v>3475</v>
      </c>
      <c r="J802" s="255" t="s">
        <v>3476</v>
      </c>
      <c r="K802" s="255" t="s">
        <v>27</v>
      </c>
      <c r="L802" s="260"/>
      <c r="M802" s="255"/>
      <c r="N802" s="255" t="s">
        <v>30</v>
      </c>
      <c r="O802" s="260"/>
      <c r="P802" s="255"/>
      <c r="Q802" s="255" t="s">
        <v>30</v>
      </c>
      <c r="R802" s="255"/>
      <c r="S802" s="255"/>
      <c r="T802" s="265" t="str">
        <f t="array" ref="T802">VLOOKUP(D802&amp;E802,IF({1,0},'2021春'!$C$3:$C$4485&amp;'2021春'!$D$3:$D$4485,'2021春'!$H$3:$H$4485),2,0)</f>
        <v>452731200211060324</v>
      </c>
    </row>
    <row r="803" spans="1:20">
      <c r="A803" s="255">
        <v>800</v>
      </c>
      <c r="B803" s="255" t="s">
        <v>3477</v>
      </c>
      <c r="C803" s="255" t="s">
        <v>21</v>
      </c>
      <c r="D803" s="255" t="s">
        <v>244</v>
      </c>
      <c r="E803" s="255" t="s">
        <v>3478</v>
      </c>
      <c r="F803" s="255" t="s">
        <v>143</v>
      </c>
      <c r="G803" s="255">
        <v>18</v>
      </c>
      <c r="H803" s="255" t="s">
        <v>3479</v>
      </c>
      <c r="I803" s="255" t="s">
        <v>3480</v>
      </c>
      <c r="J803" s="255">
        <v>15277852685</v>
      </c>
      <c r="K803" s="255" t="s">
        <v>27</v>
      </c>
      <c r="L803" s="260"/>
      <c r="M803" s="255"/>
      <c r="N803" s="255" t="s">
        <v>30</v>
      </c>
      <c r="O803" s="260"/>
      <c r="P803" s="255"/>
      <c r="Q803" s="255" t="s">
        <v>30</v>
      </c>
      <c r="R803" s="255"/>
      <c r="S803" s="255"/>
      <c r="T803" s="265" t="str">
        <f t="array" ref="T803">VLOOKUP(D803&amp;E803,IF({1,0},'2021春'!$C$3:$C$4485&amp;'2021春'!$D$3:$D$4485,'2021春'!$H$3:$H$4485),2,0)</f>
        <v>452127200212100941</v>
      </c>
    </row>
    <row r="804" spans="1:20">
      <c r="A804" s="255">
        <v>801</v>
      </c>
      <c r="B804" s="255" t="s">
        <v>3481</v>
      </c>
      <c r="C804" s="255" t="s">
        <v>21</v>
      </c>
      <c r="D804" s="255" t="s">
        <v>244</v>
      </c>
      <c r="E804" s="255" t="s">
        <v>3482</v>
      </c>
      <c r="F804" s="255" t="s">
        <v>24</v>
      </c>
      <c r="G804" s="255">
        <v>17</v>
      </c>
      <c r="H804" s="255" t="s">
        <v>3483</v>
      </c>
      <c r="I804" s="255" t="s">
        <v>3484</v>
      </c>
      <c r="J804" s="255">
        <v>13532232758</v>
      </c>
      <c r="K804" s="255" t="s">
        <v>27</v>
      </c>
      <c r="L804" s="260"/>
      <c r="M804" s="255"/>
      <c r="N804" s="255" t="s">
        <v>30</v>
      </c>
      <c r="O804" s="260"/>
      <c r="P804" s="255"/>
      <c r="Q804" s="255" t="s">
        <v>30</v>
      </c>
      <c r="R804" s="255"/>
      <c r="S804" s="255"/>
      <c r="T804" s="265" t="str">
        <f t="array" ref="T804">VLOOKUP(D804&amp;E804,IF({1,0},'2021春'!$C$3:$C$4485&amp;'2021春'!$D$3:$D$4485,'2021春'!$H$3:$H$4485),2,0)</f>
        <v>452731200311234213</v>
      </c>
    </row>
    <row r="805" spans="1:20">
      <c r="A805" s="255">
        <v>802</v>
      </c>
      <c r="B805" s="255" t="s">
        <v>3485</v>
      </c>
      <c r="C805" s="255" t="s">
        <v>21</v>
      </c>
      <c r="D805" s="255" t="s">
        <v>244</v>
      </c>
      <c r="E805" s="255" t="s">
        <v>2874</v>
      </c>
      <c r="F805" s="255" t="s">
        <v>24</v>
      </c>
      <c r="G805" s="255">
        <v>19</v>
      </c>
      <c r="H805" s="255" t="s">
        <v>3393</v>
      </c>
      <c r="I805" s="255" t="s">
        <v>3486</v>
      </c>
      <c r="J805" s="255">
        <v>17807878766</v>
      </c>
      <c r="K805" s="255" t="s">
        <v>27</v>
      </c>
      <c r="L805" s="260"/>
      <c r="M805" s="255"/>
      <c r="N805" s="255" t="s">
        <v>27</v>
      </c>
      <c r="O805" s="260"/>
      <c r="P805" s="255"/>
      <c r="Q805" s="255" t="s">
        <v>30</v>
      </c>
      <c r="R805" s="255"/>
      <c r="S805" s="255"/>
      <c r="T805" s="265" t="str">
        <f t="array" ref="T805">VLOOKUP(D805&amp;E805,IF({1,0},'2021春'!$C$3:$C$4485&amp;'2021春'!$D$3:$D$4485,'2021春'!$H$3:$H$4485),2,0)</f>
        <v>452731200206180911</v>
      </c>
    </row>
    <row r="806" spans="1:20">
      <c r="A806" s="255">
        <v>803</v>
      </c>
      <c r="B806" s="255" t="s">
        <v>3487</v>
      </c>
      <c r="C806" s="255" t="s">
        <v>21</v>
      </c>
      <c r="D806" s="255" t="s">
        <v>244</v>
      </c>
      <c r="E806" s="255" t="s">
        <v>3488</v>
      </c>
      <c r="F806" s="255" t="s">
        <v>143</v>
      </c>
      <c r="G806" s="255">
        <v>17</v>
      </c>
      <c r="H806" s="255" t="s">
        <v>3489</v>
      </c>
      <c r="I806" s="255" t="s">
        <v>3490</v>
      </c>
      <c r="J806" s="255">
        <v>13530817889</v>
      </c>
      <c r="K806" s="255" t="s">
        <v>27</v>
      </c>
      <c r="L806" s="260"/>
      <c r="M806" s="255"/>
      <c r="N806" s="255" t="s">
        <v>30</v>
      </c>
      <c r="O806" s="260"/>
      <c r="P806" s="255"/>
      <c r="Q806" s="255" t="s">
        <v>30</v>
      </c>
      <c r="R806" s="255"/>
      <c r="S806" s="255"/>
      <c r="T806" s="265" t="str">
        <f t="array" ref="T806">VLOOKUP(D806&amp;E806,IF({1,0},'2021春'!$C$3:$C$4485&amp;'2021春'!$D$3:$D$4485,'2021春'!$H$3:$H$4485),2,0)</f>
        <v>452731200401120324</v>
      </c>
    </row>
    <row r="807" spans="1:20">
      <c r="A807" s="255">
        <v>804</v>
      </c>
      <c r="B807" s="255" t="s">
        <v>3491</v>
      </c>
      <c r="C807" s="255" t="s">
        <v>21</v>
      </c>
      <c r="D807" s="255" t="s">
        <v>244</v>
      </c>
      <c r="E807" s="255" t="s">
        <v>3492</v>
      </c>
      <c r="F807" s="255" t="s">
        <v>143</v>
      </c>
      <c r="G807" s="255">
        <v>18</v>
      </c>
      <c r="H807" s="255" t="s">
        <v>3493</v>
      </c>
      <c r="I807" s="255" t="s">
        <v>3494</v>
      </c>
      <c r="J807" s="255">
        <v>13788181814</v>
      </c>
      <c r="K807" s="255" t="s">
        <v>27</v>
      </c>
      <c r="L807" s="260"/>
      <c r="M807" s="255"/>
      <c r="N807" s="255" t="s">
        <v>27</v>
      </c>
      <c r="O807" s="260"/>
      <c r="P807" s="255"/>
      <c r="Q807" s="255" t="s">
        <v>30</v>
      </c>
      <c r="R807" s="255"/>
      <c r="S807" s="255"/>
      <c r="T807" s="265" t="str">
        <f t="array" ref="T807">VLOOKUP(D807&amp;E807,IF({1,0},'2021春'!$C$3:$C$4485&amp;'2021春'!$D$3:$D$4485,'2021春'!$H$3:$H$4485),2,0)</f>
        <v>452730200209250827</v>
      </c>
    </row>
    <row r="808" spans="1:20">
      <c r="A808" s="255">
        <v>805</v>
      </c>
      <c r="B808" s="255" t="s">
        <v>3495</v>
      </c>
      <c r="C808" s="255" t="s">
        <v>21</v>
      </c>
      <c r="D808" s="255" t="s">
        <v>244</v>
      </c>
      <c r="E808" s="255" t="s">
        <v>2192</v>
      </c>
      <c r="F808" s="255" t="s">
        <v>24</v>
      </c>
      <c r="G808" s="255">
        <v>21</v>
      </c>
      <c r="H808" s="255" t="s">
        <v>3496</v>
      </c>
      <c r="I808" s="255" t="s">
        <v>3497</v>
      </c>
      <c r="J808" s="255">
        <v>18260937430</v>
      </c>
      <c r="K808" s="255" t="s">
        <v>27</v>
      </c>
      <c r="L808" s="260"/>
      <c r="M808" s="255"/>
      <c r="N808" s="255" t="s">
        <v>27</v>
      </c>
      <c r="O808" s="260"/>
      <c r="P808" s="255"/>
      <c r="Q808" s="255" t="s">
        <v>30</v>
      </c>
      <c r="R808" s="255"/>
      <c r="S808" s="255"/>
      <c r="T808" s="265" t="str">
        <f t="array" ref="T808">VLOOKUP(D808&amp;E808,IF({1,0},'2021春'!$C$3:$C$4485&amp;'2021春'!$D$3:$D$4485,'2021春'!$H$3:$H$4485),2,0)</f>
        <v>451229199912302116</v>
      </c>
    </row>
    <row r="809" spans="1:20">
      <c r="A809" s="255">
        <v>806</v>
      </c>
      <c r="B809" s="255" t="s">
        <v>3498</v>
      </c>
      <c r="C809" s="255" t="s">
        <v>21</v>
      </c>
      <c r="D809" s="255" t="s">
        <v>244</v>
      </c>
      <c r="E809" s="255" t="s">
        <v>3499</v>
      </c>
      <c r="F809" s="255" t="s">
        <v>143</v>
      </c>
      <c r="G809" s="255">
        <v>15</v>
      </c>
      <c r="H809" s="255" t="s">
        <v>3500</v>
      </c>
      <c r="I809" s="255" t="s">
        <v>3501</v>
      </c>
      <c r="J809" s="255">
        <v>18775516433</v>
      </c>
      <c r="K809" s="255" t="s">
        <v>27</v>
      </c>
      <c r="L809" s="260"/>
      <c r="M809" s="255"/>
      <c r="N809" s="255" t="s">
        <v>30</v>
      </c>
      <c r="O809" s="260"/>
      <c r="P809" s="255"/>
      <c r="Q809" s="255" t="s">
        <v>30</v>
      </c>
      <c r="R809" s="255"/>
      <c r="S809" s="255"/>
      <c r="T809" s="265" t="str">
        <f t="array" ref="T809">VLOOKUP(D809&amp;E809,IF({1,0},'2021春'!$C$3:$C$4485&amp;'2021春'!$D$3:$D$4485,'2021春'!$H$3:$H$4485),2,0)</f>
        <v>452731200510200323</v>
      </c>
    </row>
    <row r="810" spans="1:20">
      <c r="A810" s="255">
        <v>807</v>
      </c>
      <c r="B810" s="255" t="s">
        <v>3502</v>
      </c>
      <c r="C810" s="255" t="s">
        <v>21</v>
      </c>
      <c r="D810" s="255" t="s">
        <v>244</v>
      </c>
      <c r="E810" s="255" t="s">
        <v>3503</v>
      </c>
      <c r="F810" s="255" t="s">
        <v>143</v>
      </c>
      <c r="G810" s="255">
        <v>19</v>
      </c>
      <c r="H810" s="255" t="s">
        <v>3504</v>
      </c>
      <c r="I810" s="255" t="s">
        <v>3505</v>
      </c>
      <c r="J810" s="255">
        <v>13877896300</v>
      </c>
      <c r="K810" s="255" t="s">
        <v>27</v>
      </c>
      <c r="L810" s="260"/>
      <c r="M810" s="255"/>
      <c r="N810" s="255" t="s">
        <v>27</v>
      </c>
      <c r="O810" s="260"/>
      <c r="P810" s="255"/>
      <c r="Q810" s="255" t="s">
        <v>30</v>
      </c>
      <c r="R810" s="255"/>
      <c r="S810" s="255"/>
      <c r="T810" s="265" t="str">
        <f t="array" ref="T810">VLOOKUP(D810&amp;E810,IF({1,0},'2021春'!$C$3:$C$4485&amp;'2021春'!$D$3:$D$4485,'2021春'!$H$3:$H$4485),2,0)</f>
        <v>452731200207170926</v>
      </c>
    </row>
    <row r="811" spans="1:20">
      <c r="A811" s="255">
        <v>808</v>
      </c>
      <c r="B811" s="255" t="s">
        <v>3506</v>
      </c>
      <c r="C811" s="255" t="s">
        <v>21</v>
      </c>
      <c r="D811" s="255" t="s">
        <v>244</v>
      </c>
      <c r="E811" s="255" t="s">
        <v>3507</v>
      </c>
      <c r="F811" s="255" t="s">
        <v>143</v>
      </c>
      <c r="G811" s="255">
        <v>18</v>
      </c>
      <c r="H811" s="255" t="s">
        <v>3508</v>
      </c>
      <c r="I811" s="255" t="s">
        <v>3509</v>
      </c>
      <c r="J811" s="255">
        <v>15078614788</v>
      </c>
      <c r="K811" s="255" t="s">
        <v>27</v>
      </c>
      <c r="L811" s="260"/>
      <c r="M811" s="255"/>
      <c r="N811" s="255" t="s">
        <v>27</v>
      </c>
      <c r="O811" s="260"/>
      <c r="P811" s="255"/>
      <c r="Q811" s="255" t="s">
        <v>30</v>
      </c>
      <c r="R811" s="255"/>
      <c r="S811" s="255"/>
      <c r="T811" s="265" t="str">
        <f t="array" ref="T811">VLOOKUP(D811&amp;E811,IF({1,0},'2021春'!$C$3:$C$4485&amp;'2021春'!$D$3:$D$4485,'2021春'!$H$3:$H$4485),2,0)</f>
        <v>452731200301080927</v>
      </c>
    </row>
    <row r="812" spans="1:20">
      <c r="A812" s="255">
        <v>809</v>
      </c>
      <c r="B812" s="255" t="s">
        <v>3510</v>
      </c>
      <c r="C812" s="255" t="s">
        <v>21</v>
      </c>
      <c r="D812" s="255" t="s">
        <v>244</v>
      </c>
      <c r="E812" s="255" t="s">
        <v>3511</v>
      </c>
      <c r="F812" s="255" t="s">
        <v>143</v>
      </c>
      <c r="G812" s="255">
        <v>18</v>
      </c>
      <c r="H812" s="255" t="s">
        <v>3512</v>
      </c>
      <c r="I812" s="255" t="s">
        <v>3513</v>
      </c>
      <c r="J812" s="255">
        <v>13557085311</v>
      </c>
      <c r="K812" s="255" t="s">
        <v>27</v>
      </c>
      <c r="L812" s="260"/>
      <c r="M812" s="255"/>
      <c r="N812" s="255" t="s">
        <v>30</v>
      </c>
      <c r="O812" s="260"/>
      <c r="P812" s="255"/>
      <c r="Q812" s="255" t="s">
        <v>30</v>
      </c>
      <c r="R812" s="255"/>
      <c r="S812" s="255"/>
      <c r="T812" s="265" t="str">
        <f t="array" ref="T812">VLOOKUP(D812&amp;E812,IF({1,0},'2021春'!$C$3:$C$4485&amp;'2021春'!$D$3:$D$4485,'2021春'!$H$3:$H$4485),2,0)</f>
        <v>451229200307090923</v>
      </c>
    </row>
    <row r="813" spans="1:20">
      <c r="A813" s="255">
        <v>810</v>
      </c>
      <c r="B813" s="255" t="s">
        <v>3514</v>
      </c>
      <c r="C813" s="255" t="s">
        <v>21</v>
      </c>
      <c r="D813" s="255" t="s">
        <v>244</v>
      </c>
      <c r="E813" s="255" t="s">
        <v>3515</v>
      </c>
      <c r="F813" s="255" t="s">
        <v>143</v>
      </c>
      <c r="G813" s="255">
        <v>17</v>
      </c>
      <c r="H813" s="255" t="s">
        <v>2988</v>
      </c>
      <c r="I813" s="255" t="s">
        <v>3516</v>
      </c>
      <c r="J813" s="255">
        <v>18218745918</v>
      </c>
      <c r="K813" s="255" t="s">
        <v>27</v>
      </c>
      <c r="L813" s="260"/>
      <c r="M813" s="255"/>
      <c r="N813" s="255" t="s">
        <v>30</v>
      </c>
      <c r="O813" s="260"/>
      <c r="P813" s="255"/>
      <c r="Q813" s="255" t="s">
        <v>30</v>
      </c>
      <c r="R813" s="255"/>
      <c r="S813" s="255"/>
      <c r="T813" s="265" t="str">
        <f t="array" ref="T813">VLOOKUP(D813&amp;E813,IF({1,0},'2021春'!$C$3:$C$4485&amp;'2021春'!$D$3:$D$4485,'2021春'!$H$3:$H$4485),2,0)</f>
        <v>451229200312263649</v>
      </c>
    </row>
    <row r="814" spans="1:20">
      <c r="A814" s="255">
        <v>811</v>
      </c>
      <c r="B814" s="255" t="s">
        <v>3517</v>
      </c>
      <c r="C814" s="255" t="s">
        <v>21</v>
      </c>
      <c r="D814" s="255" t="s">
        <v>244</v>
      </c>
      <c r="E814" s="255" t="s">
        <v>3518</v>
      </c>
      <c r="F814" s="255" t="s">
        <v>143</v>
      </c>
      <c r="G814" s="255">
        <v>20</v>
      </c>
      <c r="H814" s="255" t="s">
        <v>1475</v>
      </c>
      <c r="I814" s="255" t="s">
        <v>3519</v>
      </c>
      <c r="J814" s="255">
        <v>13481834228</v>
      </c>
      <c r="K814" s="255" t="s">
        <v>27</v>
      </c>
      <c r="L814" s="260"/>
      <c r="M814" s="255"/>
      <c r="N814" s="255" t="s">
        <v>27</v>
      </c>
      <c r="O814" s="260"/>
      <c r="P814" s="255"/>
      <c r="Q814" s="255" t="s">
        <v>30</v>
      </c>
      <c r="R814" s="255"/>
      <c r="S814" s="255"/>
      <c r="T814" s="265" t="str">
        <f t="array" ref="T814">VLOOKUP(D814&amp;E814,IF({1,0},'2021春'!$C$3:$C$4485&amp;'2021春'!$D$3:$D$4485,'2021春'!$H$3:$H$4485),2,0)</f>
        <v>452731200104264524</v>
      </c>
    </row>
    <row r="815" spans="1:20">
      <c r="A815" s="255">
        <v>812</v>
      </c>
      <c r="B815" s="255" t="s">
        <v>3520</v>
      </c>
      <c r="C815" s="255" t="s">
        <v>21</v>
      </c>
      <c r="D815" s="255" t="s">
        <v>244</v>
      </c>
      <c r="E815" s="255" t="s">
        <v>3521</v>
      </c>
      <c r="F815" s="255" t="s">
        <v>143</v>
      </c>
      <c r="G815" s="255">
        <v>18</v>
      </c>
      <c r="H815" s="255" t="s">
        <v>3522</v>
      </c>
      <c r="I815" s="255" t="s">
        <v>3523</v>
      </c>
      <c r="J815" s="255">
        <v>13925956671</v>
      </c>
      <c r="K815" s="255" t="s">
        <v>27</v>
      </c>
      <c r="L815" s="260"/>
      <c r="M815" s="255"/>
      <c r="N815" s="255" t="s">
        <v>27</v>
      </c>
      <c r="O815" s="260"/>
      <c r="P815" s="255"/>
      <c r="Q815" s="255" t="s">
        <v>30</v>
      </c>
      <c r="R815" s="255"/>
      <c r="S815" s="255"/>
      <c r="T815" s="265" t="str">
        <f t="array" ref="T815">VLOOKUP(D815&amp;E815,IF({1,0},'2021春'!$C$3:$C$4485&amp;'2021春'!$D$3:$D$4485,'2021春'!$H$3:$H$4485),2,0)</f>
        <v>452731200212295125</v>
      </c>
    </row>
    <row r="816" spans="1:20">
      <c r="A816" s="255">
        <v>813</v>
      </c>
      <c r="B816" s="255" t="s">
        <v>3524</v>
      </c>
      <c r="C816" s="255" t="s">
        <v>21</v>
      </c>
      <c r="D816" s="255" t="s">
        <v>244</v>
      </c>
      <c r="E816" s="255" t="s">
        <v>3525</v>
      </c>
      <c r="F816" s="255" t="s">
        <v>143</v>
      </c>
      <c r="G816" s="255">
        <v>18</v>
      </c>
      <c r="H816" s="255" t="s">
        <v>1067</v>
      </c>
      <c r="I816" s="255" t="s">
        <v>3526</v>
      </c>
      <c r="J816" s="255">
        <v>18077847767</v>
      </c>
      <c r="K816" s="255" t="s">
        <v>27</v>
      </c>
      <c r="L816" s="260"/>
      <c r="M816" s="255"/>
      <c r="N816" s="255" t="s">
        <v>27</v>
      </c>
      <c r="O816" s="260"/>
      <c r="P816" s="255"/>
      <c r="Q816" s="255" t="s">
        <v>30</v>
      </c>
      <c r="R816" s="255"/>
      <c r="S816" s="255"/>
      <c r="T816" s="265" t="str">
        <f t="array" ref="T816">VLOOKUP(D816&amp;E816,IF({1,0},'2021春'!$C$3:$C$4485&amp;'2021春'!$D$3:$D$4485,'2021春'!$H$3:$H$4485),2,0)</f>
        <v>45273120030202242X</v>
      </c>
    </row>
    <row r="817" spans="1:20">
      <c r="A817" s="255">
        <v>814</v>
      </c>
      <c r="B817" s="255" t="s">
        <v>3527</v>
      </c>
      <c r="C817" s="255" t="s">
        <v>21</v>
      </c>
      <c r="D817" s="255" t="s">
        <v>244</v>
      </c>
      <c r="E817" s="255" t="s">
        <v>3528</v>
      </c>
      <c r="F817" s="255" t="s">
        <v>24</v>
      </c>
      <c r="G817" s="255">
        <v>20</v>
      </c>
      <c r="H817" s="255" t="s">
        <v>3236</v>
      </c>
      <c r="I817" s="255" t="s">
        <v>3529</v>
      </c>
      <c r="J817" s="255">
        <v>13481866960</v>
      </c>
      <c r="K817" s="255" t="s">
        <v>27</v>
      </c>
      <c r="L817" s="260"/>
      <c r="M817" s="255"/>
      <c r="N817" s="255" t="s">
        <v>27</v>
      </c>
      <c r="O817" s="260"/>
      <c r="P817" s="255"/>
      <c r="Q817" s="255" t="s">
        <v>30</v>
      </c>
      <c r="R817" s="255"/>
      <c r="S817" s="255"/>
      <c r="T817" s="265" t="str">
        <f t="array" ref="T817">VLOOKUP(D817&amp;E817,IF({1,0},'2021春'!$C$3:$C$4485&amp;'2021春'!$D$3:$D$4485,'2021春'!$H$3:$H$4485),2,0)</f>
        <v>452731200009273617</v>
      </c>
    </row>
    <row r="818" spans="1:20">
      <c r="A818" s="255">
        <v>815</v>
      </c>
      <c r="B818" s="255" t="s">
        <v>3530</v>
      </c>
      <c r="C818" s="255" t="s">
        <v>21</v>
      </c>
      <c r="D818" s="255" t="s">
        <v>244</v>
      </c>
      <c r="E818" s="255" t="s">
        <v>3531</v>
      </c>
      <c r="F818" s="255" t="s">
        <v>143</v>
      </c>
      <c r="G818" s="255">
        <v>18</v>
      </c>
      <c r="H818" s="255" t="s">
        <v>3532</v>
      </c>
      <c r="I818" s="255" t="s">
        <v>3533</v>
      </c>
      <c r="J818" s="255">
        <v>13977859911</v>
      </c>
      <c r="K818" s="255" t="s">
        <v>27</v>
      </c>
      <c r="L818" s="260"/>
      <c r="M818" s="255"/>
      <c r="N818" s="255" t="s">
        <v>27</v>
      </c>
      <c r="O818" s="260"/>
      <c r="P818" s="255"/>
      <c r="Q818" s="255" t="s">
        <v>30</v>
      </c>
      <c r="R818" s="255"/>
      <c r="S818" s="255"/>
      <c r="T818" s="265" t="str">
        <f t="array" ref="T818">VLOOKUP(D818&amp;E818,IF({1,0},'2021春'!$C$3:$C$4485&amp;'2021春'!$D$3:$D$4485,'2021春'!$H$3:$H$4485),2,0)</f>
        <v>45273120030730002X</v>
      </c>
    </row>
    <row r="819" spans="1:20">
      <c r="A819" s="255">
        <v>816</v>
      </c>
      <c r="B819" s="255" t="s">
        <v>3534</v>
      </c>
      <c r="C819" s="255" t="s">
        <v>21</v>
      </c>
      <c r="D819" s="255" t="s">
        <v>244</v>
      </c>
      <c r="E819" s="255" t="s">
        <v>3535</v>
      </c>
      <c r="F819" s="255" t="s">
        <v>143</v>
      </c>
      <c r="G819" s="255">
        <v>18</v>
      </c>
      <c r="H819" s="255" t="s">
        <v>3536</v>
      </c>
      <c r="I819" s="255" t="s">
        <v>3537</v>
      </c>
      <c r="J819" s="255">
        <v>15278110153</v>
      </c>
      <c r="K819" s="255" t="s">
        <v>27</v>
      </c>
      <c r="L819" s="260"/>
      <c r="M819" s="255"/>
      <c r="N819" s="255" t="s">
        <v>27</v>
      </c>
      <c r="O819" s="260"/>
      <c r="P819" s="255"/>
      <c r="Q819" s="255" t="s">
        <v>30</v>
      </c>
      <c r="R819" s="255"/>
      <c r="S819" s="255"/>
      <c r="T819" s="265" t="str">
        <f t="array" ref="T819">VLOOKUP(D819&amp;E819,IF({1,0},'2021春'!$C$3:$C$4485&amp;'2021春'!$D$3:$D$4485,'2021春'!$H$3:$H$4485),2,0)</f>
        <v>450105200212095521</v>
      </c>
    </row>
    <row r="820" spans="1:20">
      <c r="A820" s="255">
        <v>817</v>
      </c>
      <c r="B820" s="255" t="s">
        <v>3538</v>
      </c>
      <c r="C820" s="255" t="s">
        <v>21</v>
      </c>
      <c r="D820" s="255" t="s">
        <v>244</v>
      </c>
      <c r="E820" s="255" t="s">
        <v>3539</v>
      </c>
      <c r="F820" s="255" t="s">
        <v>143</v>
      </c>
      <c r="G820" s="255">
        <v>18</v>
      </c>
      <c r="H820" s="255" t="s">
        <v>3540</v>
      </c>
      <c r="I820" s="255" t="s">
        <v>3541</v>
      </c>
      <c r="J820" s="255">
        <v>15078611066</v>
      </c>
      <c r="K820" s="255" t="s">
        <v>27</v>
      </c>
      <c r="L820" s="260"/>
      <c r="M820" s="255"/>
      <c r="N820" s="255" t="s">
        <v>27</v>
      </c>
      <c r="O820" s="260"/>
      <c r="P820" s="255"/>
      <c r="Q820" s="255" t="s">
        <v>30</v>
      </c>
      <c r="R820" s="255"/>
      <c r="S820" s="255"/>
      <c r="T820" s="265" t="str">
        <f t="array" ref="T820">VLOOKUP(D820&amp;E820,IF({1,0},'2021春'!$C$3:$C$4485&amp;'2021春'!$D$3:$D$4485,'2021春'!$H$3:$H$4485),2,0)</f>
        <v>452731200306054824</v>
      </c>
    </row>
    <row r="821" spans="1:20">
      <c r="A821" s="255">
        <v>818</v>
      </c>
      <c r="B821" s="255" t="s">
        <v>3542</v>
      </c>
      <c r="C821" s="255" t="s">
        <v>21</v>
      </c>
      <c r="D821" s="255" t="s">
        <v>244</v>
      </c>
      <c r="E821" s="255" t="s">
        <v>3543</v>
      </c>
      <c r="F821" s="255" t="s">
        <v>24</v>
      </c>
      <c r="G821" s="255">
        <v>16</v>
      </c>
      <c r="H821" s="255" t="s">
        <v>3544</v>
      </c>
      <c r="I821" s="255" t="s">
        <v>3545</v>
      </c>
      <c r="J821" s="255">
        <v>15777803291</v>
      </c>
      <c r="K821" s="255" t="s">
        <v>27</v>
      </c>
      <c r="L821" s="260"/>
      <c r="M821" s="255"/>
      <c r="N821" s="255" t="s">
        <v>30</v>
      </c>
      <c r="O821" s="260"/>
      <c r="P821" s="255"/>
      <c r="Q821" s="255" t="s">
        <v>30</v>
      </c>
      <c r="R821" s="255"/>
      <c r="S821" s="255"/>
      <c r="T821" s="265" t="str">
        <f t="array" ref="T821">VLOOKUP(D821&amp;E821,IF({1,0},'2021春'!$C$3:$C$4485&amp;'2021春'!$D$3:$D$4485,'2021春'!$H$3:$H$4485),2,0)</f>
        <v>452731200410024852</v>
      </c>
    </row>
    <row r="822" spans="1:20">
      <c r="A822" s="255">
        <v>819</v>
      </c>
      <c r="B822" s="255" t="s">
        <v>3546</v>
      </c>
      <c r="C822" s="255" t="s">
        <v>21</v>
      </c>
      <c r="D822" s="255" t="s">
        <v>244</v>
      </c>
      <c r="E822" s="255" t="s">
        <v>3547</v>
      </c>
      <c r="F822" s="255" t="s">
        <v>143</v>
      </c>
      <c r="G822" s="255">
        <v>18</v>
      </c>
      <c r="H822" s="255" t="s">
        <v>3548</v>
      </c>
      <c r="I822" s="255" t="s">
        <v>3533</v>
      </c>
      <c r="J822" s="255">
        <v>15240673706</v>
      </c>
      <c r="K822" s="255" t="s">
        <v>27</v>
      </c>
      <c r="L822" s="260"/>
      <c r="M822" s="255"/>
      <c r="N822" s="255" t="s">
        <v>27</v>
      </c>
      <c r="O822" s="260"/>
      <c r="P822" s="255"/>
      <c r="Q822" s="255" t="s">
        <v>30</v>
      </c>
      <c r="R822" s="255"/>
      <c r="S822" s="255"/>
      <c r="T822" s="265" t="str">
        <f t="array" ref="T822">VLOOKUP(D822&amp;E822,IF({1,0},'2021春'!$C$3:$C$4485&amp;'2021春'!$D$3:$D$4485,'2021春'!$H$3:$H$4485),2,0)</f>
        <v>452127200210042725</v>
      </c>
    </row>
    <row r="823" spans="1:20">
      <c r="A823" s="255">
        <v>820</v>
      </c>
      <c r="B823" s="255" t="s">
        <v>3549</v>
      </c>
      <c r="C823" s="255" t="s">
        <v>21</v>
      </c>
      <c r="D823" s="255" t="s">
        <v>244</v>
      </c>
      <c r="E823" s="255" t="s">
        <v>3550</v>
      </c>
      <c r="F823" s="255" t="s">
        <v>143</v>
      </c>
      <c r="G823" s="255">
        <v>18</v>
      </c>
      <c r="H823" s="255" t="s">
        <v>3551</v>
      </c>
      <c r="I823" s="255" t="s">
        <v>3552</v>
      </c>
      <c r="J823" s="255">
        <v>18777662378</v>
      </c>
      <c r="K823" s="255" t="s">
        <v>27</v>
      </c>
      <c r="L823" s="260"/>
      <c r="M823" s="255"/>
      <c r="N823" s="255" t="s">
        <v>30</v>
      </c>
      <c r="O823" s="260"/>
      <c r="P823" s="255"/>
      <c r="Q823" s="255" t="s">
        <v>30</v>
      </c>
      <c r="R823" s="255"/>
      <c r="S823" s="255"/>
      <c r="T823" s="265" t="str">
        <f t="array" ref="T823">VLOOKUP(D823&amp;E823,IF({1,0},'2021春'!$C$3:$C$4485&amp;'2021春'!$D$3:$D$4485,'2021春'!$H$3:$H$4485),2,0)</f>
        <v>452731200307070025</v>
      </c>
    </row>
    <row r="824" spans="1:20">
      <c r="A824" s="255">
        <v>821</v>
      </c>
      <c r="B824" s="255" t="s">
        <v>3553</v>
      </c>
      <c r="C824" s="255" t="s">
        <v>21</v>
      </c>
      <c r="D824" s="255" t="s">
        <v>244</v>
      </c>
      <c r="E824" s="255" t="s">
        <v>3554</v>
      </c>
      <c r="F824" s="255" t="s">
        <v>24</v>
      </c>
      <c r="G824" s="255">
        <v>18</v>
      </c>
      <c r="H824" s="255" t="s">
        <v>429</v>
      </c>
      <c r="I824" s="255" t="s">
        <v>3555</v>
      </c>
      <c r="J824" s="255">
        <v>15177893795</v>
      </c>
      <c r="K824" s="255" t="s">
        <v>27</v>
      </c>
      <c r="L824" s="260"/>
      <c r="M824" s="255"/>
      <c r="N824" s="255" t="s">
        <v>27</v>
      </c>
      <c r="O824" s="260"/>
      <c r="P824" s="255"/>
      <c r="Q824" s="255" t="s">
        <v>30</v>
      </c>
      <c r="R824" s="255"/>
      <c r="S824" s="255"/>
      <c r="T824" s="265" t="str">
        <f t="array" ref="T824">VLOOKUP(D824&amp;E824,IF({1,0},'2021春'!$C$3:$C$4485&amp;'2021春'!$D$3:$D$4485,'2021春'!$H$3:$H$4485),2,0)</f>
        <v>452731200301102735</v>
      </c>
    </row>
    <row r="825" spans="1:20">
      <c r="A825" s="255">
        <v>822</v>
      </c>
      <c r="B825" s="255" t="s">
        <v>3556</v>
      </c>
      <c r="C825" s="255" t="s">
        <v>21</v>
      </c>
      <c r="D825" s="255" t="s">
        <v>244</v>
      </c>
      <c r="E825" s="255" t="s">
        <v>3509</v>
      </c>
      <c r="F825" s="255" t="s">
        <v>24</v>
      </c>
      <c r="G825" s="255">
        <v>20</v>
      </c>
      <c r="H825" s="255" t="s">
        <v>3557</v>
      </c>
      <c r="I825" s="255" t="s">
        <v>3558</v>
      </c>
      <c r="J825" s="255">
        <v>13877895259</v>
      </c>
      <c r="K825" s="255" t="s">
        <v>27</v>
      </c>
      <c r="L825" s="260"/>
      <c r="M825" s="255"/>
      <c r="N825" s="255" t="s">
        <v>27</v>
      </c>
      <c r="O825" s="260"/>
      <c r="P825" s="255"/>
      <c r="Q825" s="255" t="s">
        <v>30</v>
      </c>
      <c r="R825" s="255"/>
      <c r="S825" s="255"/>
      <c r="T825" s="265" t="str">
        <f t="array" ref="T825">VLOOKUP(D825&amp;E825,IF({1,0},'2021春'!$C$3:$C$4485&amp;'2021春'!$D$3:$D$4485,'2021春'!$H$3:$H$4485),2,0)</f>
        <v>452731200102215411</v>
      </c>
    </row>
    <row r="826" spans="1:20">
      <c r="A826" s="255">
        <v>823</v>
      </c>
      <c r="B826" s="255" t="s">
        <v>3559</v>
      </c>
      <c r="C826" s="255" t="s">
        <v>21</v>
      </c>
      <c r="D826" s="255" t="s">
        <v>244</v>
      </c>
      <c r="E826" s="255" t="s">
        <v>3560</v>
      </c>
      <c r="F826" s="255" t="s">
        <v>143</v>
      </c>
      <c r="G826" s="255">
        <v>19</v>
      </c>
      <c r="H826" s="255" t="s">
        <v>3561</v>
      </c>
      <c r="I826" s="255" t="s">
        <v>3562</v>
      </c>
      <c r="J826" s="255">
        <v>15277849019</v>
      </c>
      <c r="K826" s="255" t="s">
        <v>27</v>
      </c>
      <c r="L826" s="260"/>
      <c r="M826" s="255"/>
      <c r="N826" s="255" t="s">
        <v>27</v>
      </c>
      <c r="O826" s="260"/>
      <c r="P826" s="255"/>
      <c r="Q826" s="255" t="s">
        <v>30</v>
      </c>
      <c r="R826" s="255"/>
      <c r="S826" s="255"/>
      <c r="T826" s="265" t="str">
        <f t="array" ref="T826">VLOOKUP(D826&amp;E826,IF({1,0},'2021春'!$C$3:$C$4485&amp;'2021春'!$D$3:$D$4485,'2021春'!$H$3:$H$4485),2,0)</f>
        <v>452731200111123025</v>
      </c>
    </row>
    <row r="827" spans="1:20">
      <c r="A827" s="255">
        <v>824</v>
      </c>
      <c r="B827" s="255" t="s">
        <v>3563</v>
      </c>
      <c r="C827" s="255" t="s">
        <v>21</v>
      </c>
      <c r="D827" s="255" t="s">
        <v>244</v>
      </c>
      <c r="E827" s="255" t="s">
        <v>3564</v>
      </c>
      <c r="F827" s="255" t="s">
        <v>24</v>
      </c>
      <c r="G827" s="255">
        <v>19</v>
      </c>
      <c r="H827" s="255" t="s">
        <v>3565</v>
      </c>
      <c r="I827" s="255" t="s">
        <v>3566</v>
      </c>
      <c r="J827" s="255">
        <v>15177883825</v>
      </c>
      <c r="K827" s="255" t="s">
        <v>27</v>
      </c>
      <c r="L827" s="260"/>
      <c r="M827" s="255"/>
      <c r="N827" s="255" t="s">
        <v>27</v>
      </c>
      <c r="O827" s="260"/>
      <c r="P827" s="255"/>
      <c r="Q827" s="255" t="s">
        <v>30</v>
      </c>
      <c r="R827" s="255"/>
      <c r="S827" s="255"/>
      <c r="T827" s="265" t="str">
        <f t="array" ref="T827">VLOOKUP(D827&amp;E827,IF({1,0},'2021春'!$C$3:$C$4485&amp;'2021春'!$D$3:$D$4485,'2021春'!$H$3:$H$4485),2,0)</f>
        <v>452731200204085718</v>
      </c>
    </row>
    <row r="828" spans="1:20">
      <c r="A828" s="255">
        <v>825</v>
      </c>
      <c r="B828" s="255" t="s">
        <v>3567</v>
      </c>
      <c r="C828" s="255" t="s">
        <v>21</v>
      </c>
      <c r="D828" s="255" t="s">
        <v>244</v>
      </c>
      <c r="E828" s="255" t="s">
        <v>3568</v>
      </c>
      <c r="F828" s="255" t="s">
        <v>24</v>
      </c>
      <c r="G828" s="255">
        <v>19</v>
      </c>
      <c r="H828" s="255" t="s">
        <v>3569</v>
      </c>
      <c r="I828" s="255" t="s">
        <v>3570</v>
      </c>
      <c r="J828" s="255">
        <v>13788180417</v>
      </c>
      <c r="K828" s="255" t="s">
        <v>27</v>
      </c>
      <c r="L828" s="260"/>
      <c r="M828" s="255"/>
      <c r="N828" s="255" t="s">
        <v>27</v>
      </c>
      <c r="O828" s="260"/>
      <c r="P828" s="255"/>
      <c r="Q828" s="255" t="s">
        <v>30</v>
      </c>
      <c r="R828" s="255"/>
      <c r="S828" s="255"/>
      <c r="T828" s="265" t="str">
        <f t="array" ref="T828">VLOOKUP(D828&amp;E828,IF({1,0},'2021春'!$C$3:$C$4485&amp;'2021春'!$D$3:$D$4485,'2021春'!$H$3:$H$4485),2,0)</f>
        <v>451229200204063631</v>
      </c>
    </row>
    <row r="829" spans="1:20">
      <c r="A829" s="255">
        <v>826</v>
      </c>
      <c r="B829" s="255" t="s">
        <v>3571</v>
      </c>
      <c r="C829" s="255" t="s">
        <v>21</v>
      </c>
      <c r="D829" s="255" t="s">
        <v>244</v>
      </c>
      <c r="E829" s="255" t="s">
        <v>3572</v>
      </c>
      <c r="F829" s="255" t="s">
        <v>24</v>
      </c>
      <c r="G829" s="255">
        <v>19</v>
      </c>
      <c r="H829" s="255" t="s">
        <v>3573</v>
      </c>
      <c r="I829" s="255" t="s">
        <v>3574</v>
      </c>
      <c r="J829" s="255">
        <v>15949326153</v>
      </c>
      <c r="K829" s="255" t="s">
        <v>27</v>
      </c>
      <c r="L829" s="260"/>
      <c r="M829" s="255"/>
      <c r="N829" s="255" t="s">
        <v>27</v>
      </c>
      <c r="O829" s="260"/>
      <c r="P829" s="255"/>
      <c r="Q829" s="255" t="s">
        <v>30</v>
      </c>
      <c r="R829" s="255"/>
      <c r="S829" s="255"/>
      <c r="T829" s="265" t="str">
        <f t="array" ref="T829">VLOOKUP(D829&amp;E829,IF({1,0},'2021春'!$C$3:$C$4485&amp;'2021春'!$D$3:$D$4485,'2021春'!$H$3:$H$4485),2,0)</f>
        <v>452731200109200917</v>
      </c>
    </row>
    <row r="830" spans="1:20">
      <c r="A830" s="255">
        <v>827</v>
      </c>
      <c r="B830" s="255" t="s">
        <v>3575</v>
      </c>
      <c r="C830" s="255" t="s">
        <v>21</v>
      </c>
      <c r="D830" s="255" t="s">
        <v>244</v>
      </c>
      <c r="E830" s="255" t="s">
        <v>3576</v>
      </c>
      <c r="F830" s="255" t="s">
        <v>24</v>
      </c>
      <c r="G830" s="255">
        <v>19</v>
      </c>
      <c r="H830" s="255" t="s">
        <v>3577</v>
      </c>
      <c r="I830" s="255" t="s">
        <v>3578</v>
      </c>
      <c r="J830" s="255">
        <v>13877851603</v>
      </c>
      <c r="K830" s="255" t="s">
        <v>27</v>
      </c>
      <c r="L830" s="260"/>
      <c r="M830" s="255"/>
      <c r="N830" s="255" t="s">
        <v>27</v>
      </c>
      <c r="O830" s="260"/>
      <c r="P830" s="255"/>
      <c r="Q830" s="255" t="s">
        <v>30</v>
      </c>
      <c r="R830" s="255"/>
      <c r="S830" s="255"/>
      <c r="T830" s="265" t="str">
        <f t="array" ref="T830">VLOOKUP(D830&amp;E830,IF({1,0},'2021春'!$C$3:$C$4485&amp;'2021春'!$D$3:$D$4485,'2021春'!$H$3:$H$4485),2,0)</f>
        <v>452731200201030615</v>
      </c>
    </row>
    <row r="831" spans="1:20">
      <c r="A831" s="255">
        <v>828</v>
      </c>
      <c r="B831" s="255" t="s">
        <v>3579</v>
      </c>
      <c r="C831" s="255" t="s">
        <v>21</v>
      </c>
      <c r="D831" s="255" t="s">
        <v>244</v>
      </c>
      <c r="E831" s="255" t="s">
        <v>3580</v>
      </c>
      <c r="F831" s="255" t="s">
        <v>24</v>
      </c>
      <c r="G831" s="255">
        <v>19</v>
      </c>
      <c r="H831" s="255" t="s">
        <v>3581</v>
      </c>
      <c r="I831" s="255" t="s">
        <v>3582</v>
      </c>
      <c r="J831" s="255">
        <v>18378894808</v>
      </c>
      <c r="K831" s="255" t="s">
        <v>27</v>
      </c>
      <c r="L831" s="260"/>
      <c r="M831" s="255"/>
      <c r="N831" s="255" t="s">
        <v>27</v>
      </c>
      <c r="O831" s="260"/>
      <c r="P831" s="255"/>
      <c r="Q831" s="255" t="s">
        <v>30</v>
      </c>
      <c r="R831" s="255"/>
      <c r="S831" s="255"/>
      <c r="T831" s="265" t="str">
        <f t="array" ref="T831">VLOOKUP(D831&amp;E831,IF({1,0},'2021春'!$C$3:$C$4485&amp;'2021春'!$D$3:$D$4485,'2021春'!$H$3:$H$4485),2,0)</f>
        <v>452731200206255434</v>
      </c>
    </row>
    <row r="832" spans="1:20">
      <c r="A832" s="255">
        <v>829</v>
      </c>
      <c r="B832" s="255" t="s">
        <v>3583</v>
      </c>
      <c r="C832" s="255" t="s">
        <v>21</v>
      </c>
      <c r="D832" s="255" t="s">
        <v>244</v>
      </c>
      <c r="E832" s="255" t="s">
        <v>3584</v>
      </c>
      <c r="F832" s="255" t="s">
        <v>24</v>
      </c>
      <c r="G832" s="255">
        <v>18</v>
      </c>
      <c r="H832" s="255" t="s">
        <v>3585</v>
      </c>
      <c r="I832" s="255" t="s">
        <v>3586</v>
      </c>
      <c r="J832" s="255" t="s">
        <v>3587</v>
      </c>
      <c r="K832" s="255" t="s">
        <v>27</v>
      </c>
      <c r="L832" s="260"/>
      <c r="M832" s="255"/>
      <c r="N832" s="255" t="s">
        <v>30</v>
      </c>
      <c r="O832" s="260"/>
      <c r="P832" s="255"/>
      <c r="Q832" s="255" t="s">
        <v>30</v>
      </c>
      <c r="R832" s="255"/>
      <c r="S832" s="255"/>
      <c r="T832" s="265" t="str">
        <f t="array" ref="T832">VLOOKUP(D832&amp;E832,IF({1,0},'2021春'!$C$3:$C$4485&amp;'2021春'!$D$3:$D$4485,'2021春'!$H$3:$H$4485),2,0)</f>
        <v>452731200209160916</v>
      </c>
    </row>
    <row r="833" spans="1:20">
      <c r="A833" s="255">
        <v>830</v>
      </c>
      <c r="B833" s="255" t="s">
        <v>3588</v>
      </c>
      <c r="C833" s="255" t="s">
        <v>21</v>
      </c>
      <c r="D833" s="255" t="s">
        <v>244</v>
      </c>
      <c r="E833" s="255" t="s">
        <v>3589</v>
      </c>
      <c r="F833" s="255" t="s">
        <v>143</v>
      </c>
      <c r="G833" s="255">
        <v>20</v>
      </c>
      <c r="H833" s="255" t="s">
        <v>3590</v>
      </c>
      <c r="I833" s="255" t="s">
        <v>3591</v>
      </c>
      <c r="J833" s="255">
        <v>13542328816</v>
      </c>
      <c r="K833" s="255" t="s">
        <v>27</v>
      </c>
      <c r="L833" s="260"/>
      <c r="M833" s="255"/>
      <c r="N833" s="255" t="s">
        <v>27</v>
      </c>
      <c r="O833" s="260"/>
      <c r="P833" s="255"/>
      <c r="Q833" s="255" t="s">
        <v>30</v>
      </c>
      <c r="R833" s="255"/>
      <c r="S833" s="255"/>
      <c r="T833" s="265" t="str">
        <f t="array" ref="T833">VLOOKUP(D833&amp;E833,IF({1,0},'2021春'!$C$3:$C$4485&amp;'2021春'!$D$3:$D$4485,'2021春'!$H$3:$H$4485),2,0)</f>
        <v>452731200105241228</v>
      </c>
    </row>
    <row r="834" spans="1:20">
      <c r="A834" s="255">
        <v>831</v>
      </c>
      <c r="B834" s="255" t="s">
        <v>3592</v>
      </c>
      <c r="C834" s="255" t="s">
        <v>21</v>
      </c>
      <c r="D834" s="255" t="s">
        <v>244</v>
      </c>
      <c r="E834" s="255" t="s">
        <v>3593</v>
      </c>
      <c r="F834" s="255" t="s">
        <v>143</v>
      </c>
      <c r="G834" s="255">
        <v>20</v>
      </c>
      <c r="H834" s="255" t="s">
        <v>3594</v>
      </c>
      <c r="I834" s="255" t="s">
        <v>3595</v>
      </c>
      <c r="J834" s="255">
        <v>18378891668</v>
      </c>
      <c r="K834" s="255" t="s">
        <v>27</v>
      </c>
      <c r="L834" s="260"/>
      <c r="M834" s="255"/>
      <c r="N834" s="255" t="s">
        <v>30</v>
      </c>
      <c r="O834" s="260"/>
      <c r="P834" s="255"/>
      <c r="Q834" s="255" t="s">
        <v>30</v>
      </c>
      <c r="R834" s="255"/>
      <c r="S834" s="255"/>
      <c r="T834" s="265" t="str">
        <f t="array" ref="T834">VLOOKUP(D834&amp;E834,IF({1,0},'2021春'!$C$3:$C$4485&amp;'2021春'!$D$3:$D$4485,'2021春'!$H$3:$H$4485),2,0)</f>
        <v>452731200107221829</v>
      </c>
    </row>
    <row r="835" spans="1:20">
      <c r="A835" s="255">
        <v>832</v>
      </c>
      <c r="B835" s="255" t="s">
        <v>3596</v>
      </c>
      <c r="C835" s="255" t="s">
        <v>21</v>
      </c>
      <c r="D835" s="255" t="s">
        <v>244</v>
      </c>
      <c r="E835" s="255" t="s">
        <v>3597</v>
      </c>
      <c r="F835" s="255" t="s">
        <v>24</v>
      </c>
      <c r="G835" s="255">
        <v>18</v>
      </c>
      <c r="H835" s="255" t="s">
        <v>3598</v>
      </c>
      <c r="I835" s="255" t="s">
        <v>3599</v>
      </c>
      <c r="J835" s="255">
        <v>13807783922</v>
      </c>
      <c r="K835" s="255" t="s">
        <v>27</v>
      </c>
      <c r="L835" s="260"/>
      <c r="M835" s="255"/>
      <c r="N835" s="255" t="s">
        <v>27</v>
      </c>
      <c r="O835" s="260"/>
      <c r="P835" s="255"/>
      <c r="Q835" s="255" t="s">
        <v>30</v>
      </c>
      <c r="R835" s="255"/>
      <c r="S835" s="255"/>
      <c r="T835" s="265" t="str">
        <f t="array" ref="T835">VLOOKUP(D835&amp;E835,IF({1,0},'2021春'!$C$3:$C$4485&amp;'2021春'!$D$3:$D$4485,'2021春'!$H$3:$H$4485),2,0)</f>
        <v>450802200306274634</v>
      </c>
    </row>
    <row r="836" spans="1:23">
      <c r="A836" s="255">
        <v>833</v>
      </c>
      <c r="B836" s="255" t="s">
        <v>3600</v>
      </c>
      <c r="C836" s="255" t="s">
        <v>21</v>
      </c>
      <c r="D836" s="255" t="s">
        <v>249</v>
      </c>
      <c r="E836" s="255" t="s">
        <v>3601</v>
      </c>
      <c r="F836" s="255" t="s">
        <v>24</v>
      </c>
      <c r="G836" s="255">
        <v>20</v>
      </c>
      <c r="H836" s="255" t="s">
        <v>3602</v>
      </c>
      <c r="I836" s="255" t="s">
        <v>3603</v>
      </c>
      <c r="J836" s="255">
        <v>15077130806</v>
      </c>
      <c r="K836" s="255" t="s">
        <v>27</v>
      </c>
      <c r="L836" s="260" t="s">
        <v>3604</v>
      </c>
      <c r="M836" s="255" t="s">
        <v>28</v>
      </c>
      <c r="N836" s="255" t="s">
        <v>27</v>
      </c>
      <c r="O836" s="260" t="s">
        <v>3605</v>
      </c>
      <c r="P836" s="255" t="s">
        <v>3606</v>
      </c>
      <c r="Q836" s="255" t="s">
        <v>30</v>
      </c>
      <c r="R836" s="255"/>
      <c r="S836" s="255"/>
      <c r="T836" s="265" t="str">
        <f t="array" ref="T836">VLOOKUP(D836&amp;E836,IF({1,0},'2021春'!$C$3:$C$4485&amp;'2021春'!$D$3:$D$4485,'2021春'!$H$3:$H$4485),2,0)</f>
        <v>452731200011023633</v>
      </c>
      <c r="W836" s="252">
        <f>VLOOKUP(E836,Sheet2!$A$1:$O$71,15,0)</f>
        <v>0</v>
      </c>
    </row>
    <row r="837" spans="1:23">
      <c r="A837" s="255">
        <v>834</v>
      </c>
      <c r="B837" s="255" t="s">
        <v>3607</v>
      </c>
      <c r="C837" s="255" t="s">
        <v>21</v>
      </c>
      <c r="D837" s="255" t="s">
        <v>249</v>
      </c>
      <c r="E837" s="255" t="s">
        <v>3608</v>
      </c>
      <c r="F837" s="255" t="s">
        <v>24</v>
      </c>
      <c r="G837" s="255">
        <v>18</v>
      </c>
      <c r="H837" s="255" t="s">
        <v>3609</v>
      </c>
      <c r="I837" s="255" t="s">
        <v>3610</v>
      </c>
      <c r="J837" s="255">
        <v>15677141819</v>
      </c>
      <c r="K837" s="255" t="s">
        <v>27</v>
      </c>
      <c r="L837" s="260" t="s">
        <v>3604</v>
      </c>
      <c r="M837" s="255" t="s">
        <v>28</v>
      </c>
      <c r="N837" s="255" t="s">
        <v>27</v>
      </c>
      <c r="O837" s="260" t="s">
        <v>3611</v>
      </c>
      <c r="P837" s="255" t="s">
        <v>28</v>
      </c>
      <c r="Q837" s="255" t="s">
        <v>30</v>
      </c>
      <c r="R837" s="255"/>
      <c r="S837" s="255"/>
      <c r="T837" s="265" t="str">
        <f t="array" ref="T837">VLOOKUP(D837&amp;E837,IF({1,0},'2021春'!$C$3:$C$4485&amp;'2021春'!$D$3:$D$4485,'2021春'!$H$3:$H$4485),2,0)</f>
        <v>452731200211246612</v>
      </c>
      <c r="W837" s="252">
        <f>VLOOKUP(E837,Sheet2!$A$1:$O$71,15,0)</f>
        <v>0</v>
      </c>
    </row>
    <row r="838" spans="1:23">
      <c r="A838" s="255">
        <v>835</v>
      </c>
      <c r="B838" s="255" t="s">
        <v>3612</v>
      </c>
      <c r="C838" s="255" t="s">
        <v>21</v>
      </c>
      <c r="D838" s="255" t="s">
        <v>249</v>
      </c>
      <c r="E838" s="255" t="s">
        <v>3613</v>
      </c>
      <c r="F838" s="255" t="s">
        <v>143</v>
      </c>
      <c r="G838" s="255">
        <v>18</v>
      </c>
      <c r="H838" s="255" t="s">
        <v>3614</v>
      </c>
      <c r="I838" s="255" t="s">
        <v>3615</v>
      </c>
      <c r="J838" s="255">
        <v>13768380251</v>
      </c>
      <c r="K838" s="255" t="s">
        <v>27</v>
      </c>
      <c r="L838" s="260" t="s">
        <v>3604</v>
      </c>
      <c r="M838" s="255" t="s">
        <v>28</v>
      </c>
      <c r="N838" s="255" t="s">
        <v>27</v>
      </c>
      <c r="O838" s="260" t="s">
        <v>3616</v>
      </c>
      <c r="P838" s="255" t="s">
        <v>28</v>
      </c>
      <c r="Q838" s="255" t="s">
        <v>30</v>
      </c>
      <c r="R838" s="255"/>
      <c r="S838" s="255"/>
      <c r="T838" s="265" t="str">
        <f t="array" ref="T838">VLOOKUP(D838&amp;E838,IF({1,0},'2021春'!$C$3:$C$4485&amp;'2021春'!$D$3:$D$4485,'2021春'!$H$3:$H$4485),2,0)</f>
        <v>451229200211300025</v>
      </c>
      <c r="W838" s="252">
        <f>VLOOKUP(E838,Sheet2!$A$1:$O$71,15,0)</f>
        <v>0</v>
      </c>
    </row>
    <row r="839" spans="1:23">
      <c r="A839" s="255">
        <v>836</v>
      </c>
      <c r="B839" s="255" t="s">
        <v>3617</v>
      </c>
      <c r="C839" s="255" t="s">
        <v>21</v>
      </c>
      <c r="D839" s="255" t="s">
        <v>249</v>
      </c>
      <c r="E839" s="255" t="s">
        <v>1238</v>
      </c>
      <c r="F839" s="255" t="s">
        <v>143</v>
      </c>
      <c r="G839" s="255">
        <v>18</v>
      </c>
      <c r="H839" s="255" t="s">
        <v>3618</v>
      </c>
      <c r="I839" s="255" t="s">
        <v>1428</v>
      </c>
      <c r="J839" s="255" t="s">
        <v>3619</v>
      </c>
      <c r="K839" s="255" t="s">
        <v>27</v>
      </c>
      <c r="L839" s="260" t="s">
        <v>3604</v>
      </c>
      <c r="M839" s="255" t="s">
        <v>28</v>
      </c>
      <c r="N839" s="255" t="s">
        <v>27</v>
      </c>
      <c r="O839" s="260" t="s">
        <v>3611</v>
      </c>
      <c r="P839" s="255" t="s">
        <v>28</v>
      </c>
      <c r="Q839" s="255" t="s">
        <v>30</v>
      </c>
      <c r="R839" s="255"/>
      <c r="S839" s="255"/>
      <c r="T839" s="265" t="str">
        <f t="array" ref="T839">VLOOKUP(D839&amp;E839,IF({1,0},'2021春'!$C$3:$C$4485&amp;'2021春'!$D$3:$D$4485,'2021春'!$H$3:$H$4485),2,0)</f>
        <v>452731200302126624</v>
      </c>
      <c r="W839" s="252">
        <f>VLOOKUP(E839,Sheet2!$A$1:$O$71,15,0)</f>
        <v>0</v>
      </c>
    </row>
    <row r="840" spans="1:23">
      <c r="A840" s="255">
        <v>837</v>
      </c>
      <c r="B840" s="255" t="s">
        <v>3620</v>
      </c>
      <c r="C840" s="255" t="s">
        <v>21</v>
      </c>
      <c r="D840" s="255" t="s">
        <v>249</v>
      </c>
      <c r="E840" s="255" t="s">
        <v>3621</v>
      </c>
      <c r="F840" s="255" t="s">
        <v>143</v>
      </c>
      <c r="G840" s="255">
        <v>19</v>
      </c>
      <c r="H840" s="255" t="s">
        <v>2386</v>
      </c>
      <c r="I840" s="255" t="s">
        <v>3622</v>
      </c>
      <c r="J840" s="255">
        <v>19907882419</v>
      </c>
      <c r="K840" s="255" t="s">
        <v>27</v>
      </c>
      <c r="L840" s="260" t="s">
        <v>3604</v>
      </c>
      <c r="M840" s="255" t="s">
        <v>28</v>
      </c>
      <c r="N840" s="255" t="s">
        <v>27</v>
      </c>
      <c r="O840" s="260" t="s">
        <v>3611</v>
      </c>
      <c r="P840" s="255" t="s">
        <v>29</v>
      </c>
      <c r="Q840" s="255" t="s">
        <v>30</v>
      </c>
      <c r="R840" s="255"/>
      <c r="S840" s="255"/>
      <c r="T840" s="265" t="str">
        <f t="array" ref="T840">VLOOKUP(D840&amp;E840,IF({1,0},'2021春'!$C$3:$C$4485&amp;'2021春'!$D$3:$D$4485,'2021春'!$H$3:$H$4485),2,0)</f>
        <v>452731200201061825</v>
      </c>
      <c r="W840" s="252">
        <f>VLOOKUP(E840,Sheet2!$A$1:$O$71,15,0)</f>
        <v>0</v>
      </c>
    </row>
    <row r="841" spans="1:23">
      <c r="A841" s="255">
        <v>838</v>
      </c>
      <c r="B841" s="255" t="s">
        <v>3623</v>
      </c>
      <c r="C841" s="255" t="s">
        <v>21</v>
      </c>
      <c r="D841" s="255" t="s">
        <v>249</v>
      </c>
      <c r="E841" s="255" t="s">
        <v>3624</v>
      </c>
      <c r="F841" s="255" t="s">
        <v>143</v>
      </c>
      <c r="G841" s="255">
        <v>19</v>
      </c>
      <c r="H841" s="255" t="s">
        <v>3625</v>
      </c>
      <c r="I841" s="255" t="s">
        <v>3626</v>
      </c>
      <c r="J841" s="255">
        <v>18070860674</v>
      </c>
      <c r="K841" s="255" t="s">
        <v>27</v>
      </c>
      <c r="L841" s="260" t="s">
        <v>3604</v>
      </c>
      <c r="M841" s="255" t="s">
        <v>28</v>
      </c>
      <c r="N841" s="255" t="s">
        <v>27</v>
      </c>
      <c r="O841" s="260" t="s">
        <v>3611</v>
      </c>
      <c r="P841" s="255" t="s">
        <v>28</v>
      </c>
      <c r="Q841" s="255" t="s">
        <v>30</v>
      </c>
      <c r="R841" s="255"/>
      <c r="S841" s="255"/>
      <c r="T841" s="265" t="str">
        <f t="array" ref="T841">VLOOKUP(D841&amp;E841,IF({1,0},'2021春'!$C$3:$C$4485&amp;'2021春'!$D$3:$D$4485,'2021春'!$H$3:$H$4485),2,0)</f>
        <v>451229200111281840</v>
      </c>
      <c r="W841" s="252">
        <f>VLOOKUP(E841,Sheet2!$A$1:$O$71,15,0)</f>
        <v>0</v>
      </c>
    </row>
    <row r="842" spans="1:23">
      <c r="A842" s="255">
        <v>839</v>
      </c>
      <c r="B842" s="255" t="s">
        <v>3627</v>
      </c>
      <c r="C842" s="255" t="s">
        <v>21</v>
      </c>
      <c r="D842" s="255" t="s">
        <v>249</v>
      </c>
      <c r="E842" s="255" t="s">
        <v>3628</v>
      </c>
      <c r="F842" s="255" t="s">
        <v>24</v>
      </c>
      <c r="G842" s="255">
        <v>18</v>
      </c>
      <c r="H842" s="255" t="s">
        <v>3629</v>
      </c>
      <c r="I842" s="255" t="s">
        <v>3630</v>
      </c>
      <c r="J842" s="255">
        <v>13768480953</v>
      </c>
      <c r="K842" s="255" t="s">
        <v>27</v>
      </c>
      <c r="L842" s="260" t="s">
        <v>3604</v>
      </c>
      <c r="M842" s="255" t="s">
        <v>28</v>
      </c>
      <c r="N842" s="255" t="s">
        <v>27</v>
      </c>
      <c r="O842" s="260" t="s">
        <v>3611</v>
      </c>
      <c r="P842" s="255" t="s">
        <v>28</v>
      </c>
      <c r="Q842" s="255" t="s">
        <v>30</v>
      </c>
      <c r="R842" s="255"/>
      <c r="S842" s="255"/>
      <c r="T842" s="265" t="str">
        <f t="array" ref="T842">VLOOKUP(D842&amp;E842,IF({1,0},'2021春'!$C$3:$C$4485&amp;'2021春'!$D$3:$D$4485,'2021春'!$H$3:$H$4485),2,0)</f>
        <v>452731200303174214</v>
      </c>
      <c r="W842" s="252">
        <f>VLOOKUP(E842,Sheet2!$A$1:$O$71,15,0)</f>
        <v>0</v>
      </c>
    </row>
    <row r="843" spans="1:23">
      <c r="A843" s="255">
        <v>840</v>
      </c>
      <c r="B843" s="255" t="s">
        <v>3631</v>
      </c>
      <c r="C843" s="255" t="s">
        <v>21</v>
      </c>
      <c r="D843" s="255" t="s">
        <v>249</v>
      </c>
      <c r="E843" s="255" t="s">
        <v>3632</v>
      </c>
      <c r="F843" s="255" t="s">
        <v>143</v>
      </c>
      <c r="G843" s="255">
        <v>15</v>
      </c>
      <c r="H843" s="255" t="s">
        <v>3633</v>
      </c>
      <c r="I843" s="255" t="s">
        <v>3634</v>
      </c>
      <c r="J843" s="255">
        <v>13877894673</v>
      </c>
      <c r="K843" s="255" t="s">
        <v>27</v>
      </c>
      <c r="L843" s="260" t="s">
        <v>3635</v>
      </c>
      <c r="M843" s="255" t="s">
        <v>28</v>
      </c>
      <c r="N843" s="255" t="s">
        <v>30</v>
      </c>
      <c r="O843" s="260"/>
      <c r="P843" s="255"/>
      <c r="Q843" s="255" t="s">
        <v>30</v>
      </c>
      <c r="R843" s="255"/>
      <c r="S843" s="255" t="s">
        <v>3636</v>
      </c>
      <c r="T843" s="265" t="str">
        <f t="array" ref="T843">VLOOKUP(D843&amp;E843,IF({1,0},'2021春'!$C$3:$C$4485&amp;'2021春'!$D$3:$D$4485,'2021春'!$H$3:$H$4485),2,0)</f>
        <v>451229200509065726</v>
      </c>
      <c r="W843" s="252" t="str">
        <f>VLOOKUP(E843,Sheet2!$A$1:$O$71,15,0)</f>
        <v>已联系学生本人，未成年需42天后才可以打第二针</v>
      </c>
    </row>
    <row r="844" spans="1:23">
      <c r="A844" s="255">
        <v>841</v>
      </c>
      <c r="B844" s="255" t="s">
        <v>3637</v>
      </c>
      <c r="C844" s="255" t="s">
        <v>21</v>
      </c>
      <c r="D844" s="255" t="s">
        <v>249</v>
      </c>
      <c r="E844" s="255" t="s">
        <v>3638</v>
      </c>
      <c r="F844" s="255" t="s">
        <v>143</v>
      </c>
      <c r="G844" s="255">
        <v>19</v>
      </c>
      <c r="H844" s="255" t="s">
        <v>2721</v>
      </c>
      <c r="I844" s="255" t="s">
        <v>3639</v>
      </c>
      <c r="J844" s="255">
        <v>13397886096</v>
      </c>
      <c r="K844" s="255" t="s">
        <v>27</v>
      </c>
      <c r="L844" s="260" t="s">
        <v>3604</v>
      </c>
      <c r="M844" s="255" t="s">
        <v>28</v>
      </c>
      <c r="N844" s="255" t="s">
        <v>27</v>
      </c>
      <c r="O844" s="260" t="s">
        <v>3640</v>
      </c>
      <c r="P844" s="255" t="s">
        <v>98</v>
      </c>
      <c r="Q844" s="255" t="s">
        <v>30</v>
      </c>
      <c r="R844" s="255"/>
      <c r="S844" s="255"/>
      <c r="T844" s="265" t="str">
        <f t="array" ref="T844">VLOOKUP(D844&amp;E844,IF({1,0},'2021春'!$C$3:$C$4485&amp;'2021春'!$D$3:$D$4485,'2021春'!$H$3:$H$4485),2,0)</f>
        <v>452731200208011249</v>
      </c>
      <c r="W844" s="252">
        <f>VLOOKUP(E844,Sheet2!$A$1:$O$71,15,0)</f>
        <v>0</v>
      </c>
    </row>
    <row r="845" spans="1:23">
      <c r="A845" s="255">
        <v>842</v>
      </c>
      <c r="B845" s="255" t="s">
        <v>3641</v>
      </c>
      <c r="C845" s="255" t="s">
        <v>21</v>
      </c>
      <c r="D845" s="255" t="s">
        <v>249</v>
      </c>
      <c r="E845" s="255" t="s">
        <v>3642</v>
      </c>
      <c r="F845" s="255" t="s">
        <v>143</v>
      </c>
      <c r="G845" s="255">
        <v>17</v>
      </c>
      <c r="H845" s="255" t="s">
        <v>3643</v>
      </c>
      <c r="I845" s="255" t="s">
        <v>3558</v>
      </c>
      <c r="J845" s="255">
        <v>18070864090</v>
      </c>
      <c r="K845" s="255" t="s">
        <v>27</v>
      </c>
      <c r="L845" s="260" t="s">
        <v>3644</v>
      </c>
      <c r="M845" s="255" t="s">
        <v>3645</v>
      </c>
      <c r="N845" s="255" t="s">
        <v>30</v>
      </c>
      <c r="O845" s="260"/>
      <c r="P845" s="255"/>
      <c r="Q845" s="255" t="s">
        <v>30</v>
      </c>
      <c r="R845" s="255"/>
      <c r="S845" s="255" t="s">
        <v>3636</v>
      </c>
      <c r="T845" s="265" t="str">
        <f t="array" ref="T845">VLOOKUP(D845&amp;E845,IF({1,0},'2021春'!$C$3:$C$4485&amp;'2021春'!$D$3:$D$4485,'2021春'!$H$3:$H$4485),2,0)</f>
        <v>452127200404110626</v>
      </c>
      <c r="W845" s="252" t="str">
        <f>VLOOKUP(E845,Sheet2!$A$1:$O$71,15,0)</f>
        <v>已联系学生本人，未成年需42天后才可以打第二针</v>
      </c>
    </row>
    <row r="846" spans="1:23">
      <c r="A846" s="255">
        <v>843</v>
      </c>
      <c r="B846" s="255" t="s">
        <v>3646</v>
      </c>
      <c r="C846" s="255" t="s">
        <v>21</v>
      </c>
      <c r="D846" s="255" t="s">
        <v>249</v>
      </c>
      <c r="E846" s="255" t="s">
        <v>3647</v>
      </c>
      <c r="F846" s="255" t="s">
        <v>24</v>
      </c>
      <c r="G846" s="255">
        <v>21</v>
      </c>
      <c r="H846" s="255" t="s">
        <v>3648</v>
      </c>
      <c r="I846" s="255" t="s">
        <v>3649</v>
      </c>
      <c r="J846" s="255">
        <v>18176137994</v>
      </c>
      <c r="K846" s="255" t="s">
        <v>27</v>
      </c>
      <c r="L846" s="260" t="s">
        <v>3604</v>
      </c>
      <c r="M846" s="255" t="s">
        <v>28</v>
      </c>
      <c r="N846" s="255" t="s">
        <v>27</v>
      </c>
      <c r="O846" s="260" t="s">
        <v>3611</v>
      </c>
      <c r="P846" s="255" t="s">
        <v>28</v>
      </c>
      <c r="Q846" s="255" t="s">
        <v>30</v>
      </c>
      <c r="R846" s="255"/>
      <c r="S846" s="255"/>
      <c r="T846" s="265" t="str">
        <f t="array" ref="T846">VLOOKUP(D846&amp;E846,IF({1,0},'2021春'!$C$3:$C$4485&amp;'2021春'!$D$3:$D$4485,'2021春'!$H$3:$H$4485),2,0)</f>
        <v>452730200007071433</v>
      </c>
      <c r="W846" s="252">
        <f>VLOOKUP(E846,Sheet2!$A$1:$O$71,15,0)</f>
        <v>0</v>
      </c>
    </row>
    <row r="847" spans="1:23">
      <c r="A847" s="255">
        <v>844</v>
      </c>
      <c r="B847" s="255" t="s">
        <v>3650</v>
      </c>
      <c r="C847" s="255" t="s">
        <v>21</v>
      </c>
      <c r="D847" s="255" t="s">
        <v>249</v>
      </c>
      <c r="E847" s="255" t="s">
        <v>3651</v>
      </c>
      <c r="F847" s="255" t="s">
        <v>24</v>
      </c>
      <c r="G847" s="255">
        <v>21</v>
      </c>
      <c r="H847" s="255" t="s">
        <v>3652</v>
      </c>
      <c r="I847" s="255" t="s">
        <v>3653</v>
      </c>
      <c r="J847" s="255">
        <v>18177870605</v>
      </c>
      <c r="K847" s="255" t="s">
        <v>27</v>
      </c>
      <c r="L847" s="260" t="s">
        <v>3604</v>
      </c>
      <c r="M847" s="255" t="s">
        <v>28</v>
      </c>
      <c r="N847" s="255" t="s">
        <v>27</v>
      </c>
      <c r="O847" s="260" t="s">
        <v>3654</v>
      </c>
      <c r="P847" s="255" t="s">
        <v>28</v>
      </c>
      <c r="Q847" s="255" t="s">
        <v>30</v>
      </c>
      <c r="R847" s="255"/>
      <c r="S847" s="255"/>
      <c r="T847" s="265" t="str">
        <f t="array" ref="T847">VLOOKUP(D847&amp;E847,IF({1,0},'2021春'!$C$3:$C$4485&amp;'2021春'!$D$3:$D$4485,'2021春'!$H$3:$H$4485),2,0)</f>
        <v>451229200003121815</v>
      </c>
      <c r="W847" s="252">
        <f>VLOOKUP(E847,Sheet2!$A$1:$O$71,15,0)</f>
        <v>0</v>
      </c>
    </row>
    <row r="848" spans="1:23">
      <c r="A848" s="255">
        <v>845</v>
      </c>
      <c r="B848" s="255" t="s">
        <v>3655</v>
      </c>
      <c r="C848" s="255" t="s">
        <v>21</v>
      </c>
      <c r="D848" s="255" t="s">
        <v>249</v>
      </c>
      <c r="E848" s="255" t="s">
        <v>3656</v>
      </c>
      <c r="F848" s="255" t="s">
        <v>24</v>
      </c>
      <c r="G848" s="255">
        <v>17</v>
      </c>
      <c r="H848" s="255" t="s">
        <v>3657</v>
      </c>
      <c r="I848" s="255" t="s">
        <v>3658</v>
      </c>
      <c r="J848" s="255">
        <v>15878688771</v>
      </c>
      <c r="K848" s="255" t="s">
        <v>27</v>
      </c>
      <c r="L848" s="260" t="s">
        <v>3659</v>
      </c>
      <c r="M848" s="255" t="s">
        <v>28</v>
      </c>
      <c r="N848" s="255" t="s">
        <v>30</v>
      </c>
      <c r="O848" s="260"/>
      <c r="P848" s="255"/>
      <c r="Q848" s="255" t="s">
        <v>30</v>
      </c>
      <c r="R848" s="255"/>
      <c r="S848" s="255" t="s">
        <v>3636</v>
      </c>
      <c r="T848" s="265" t="str">
        <f t="array" ref="T848">VLOOKUP(D848&amp;E848,IF({1,0},'2021春'!$C$3:$C$4485&amp;'2021春'!$D$3:$D$4485,'2021春'!$H$3:$H$4485),2,0)</f>
        <v>45273120030923031x</v>
      </c>
      <c r="W848" s="252" t="str">
        <f>VLOOKUP(E848,Sheet2!$A$1:$O$71,15,0)</f>
        <v>已联系学生本人，未成年需42天后才可以打第二针</v>
      </c>
    </row>
    <row r="849" spans="1:23">
      <c r="A849" s="255">
        <v>846</v>
      </c>
      <c r="B849" s="255" t="s">
        <v>3660</v>
      </c>
      <c r="C849" s="255" t="s">
        <v>21</v>
      </c>
      <c r="D849" s="255" t="s">
        <v>249</v>
      </c>
      <c r="E849" s="255" t="s">
        <v>370</v>
      </c>
      <c r="F849" s="255" t="s">
        <v>24</v>
      </c>
      <c r="G849" s="255">
        <v>19</v>
      </c>
      <c r="H849" s="255" t="s">
        <v>3661</v>
      </c>
      <c r="I849" s="255" t="s">
        <v>3662</v>
      </c>
      <c r="J849" s="255">
        <v>15218777949</v>
      </c>
      <c r="K849" s="255" t="s">
        <v>27</v>
      </c>
      <c r="L849" s="260" t="s">
        <v>3604</v>
      </c>
      <c r="M849" s="255" t="s">
        <v>28</v>
      </c>
      <c r="N849" s="255" t="s">
        <v>27</v>
      </c>
      <c r="O849" s="260" t="s">
        <v>3663</v>
      </c>
      <c r="P849" s="255" t="s">
        <v>29</v>
      </c>
      <c r="Q849" s="255" t="s">
        <v>30</v>
      </c>
      <c r="R849" s="255"/>
      <c r="S849" s="255"/>
      <c r="T849" s="265" t="str">
        <f t="array" ref="T849">VLOOKUP(D849&amp;E849,IF({1,0},'2021春'!$C$3:$C$4485&amp;'2021春'!$D$3:$D$4485,'2021春'!$H$3:$H$4485),2,0)</f>
        <v>451222200111271074</v>
      </c>
      <c r="W849" s="252">
        <f>VLOOKUP(E849,Sheet2!$A$1:$O$71,15,0)</f>
        <v>0</v>
      </c>
    </row>
    <row r="850" spans="1:23">
      <c r="A850" s="255">
        <v>847</v>
      </c>
      <c r="B850" s="255" t="s">
        <v>3664</v>
      </c>
      <c r="C850" s="255" t="s">
        <v>21</v>
      </c>
      <c r="D850" s="255" t="s">
        <v>249</v>
      </c>
      <c r="E850" s="255" t="s">
        <v>3665</v>
      </c>
      <c r="F850" s="255" t="s">
        <v>143</v>
      </c>
      <c r="G850" s="255">
        <v>22</v>
      </c>
      <c r="H850" s="255" t="s">
        <v>3666</v>
      </c>
      <c r="I850" s="255" t="s">
        <v>3667</v>
      </c>
      <c r="J850" s="255">
        <v>19977898039</v>
      </c>
      <c r="K850" s="255" t="s">
        <v>27</v>
      </c>
      <c r="L850" s="260" t="s">
        <v>3604</v>
      </c>
      <c r="M850" s="255" t="s">
        <v>28</v>
      </c>
      <c r="N850" s="255" t="s">
        <v>27</v>
      </c>
      <c r="O850" s="260" t="s">
        <v>3668</v>
      </c>
      <c r="P850" s="255" t="s">
        <v>29</v>
      </c>
      <c r="Q850" s="255" t="s">
        <v>30</v>
      </c>
      <c r="R850" s="255"/>
      <c r="S850" s="255"/>
      <c r="T850" s="265" t="str">
        <f t="array" ref="T850">VLOOKUP(D850&amp;E850,IF({1,0},'2021春'!$C$3:$C$4485&amp;'2021春'!$D$3:$D$4485,'2021春'!$H$3:$H$4485),2,0)</f>
        <v>45122919990614246X</v>
      </c>
      <c r="W850" s="252">
        <f>VLOOKUP(E850,Sheet2!$A$1:$O$71,15,0)</f>
        <v>0</v>
      </c>
    </row>
    <row r="851" spans="1:23">
      <c r="A851" s="255">
        <v>848</v>
      </c>
      <c r="B851" s="255" t="s">
        <v>3669</v>
      </c>
      <c r="C851" s="255" t="s">
        <v>21</v>
      </c>
      <c r="D851" s="255" t="s">
        <v>249</v>
      </c>
      <c r="E851" s="255" t="s">
        <v>3670</v>
      </c>
      <c r="F851" s="255" t="s">
        <v>24</v>
      </c>
      <c r="G851" s="255">
        <v>19</v>
      </c>
      <c r="H851" s="255" t="s">
        <v>3671</v>
      </c>
      <c r="I851" s="255" t="s">
        <v>3672</v>
      </c>
      <c r="J851" s="255">
        <v>15876134241</v>
      </c>
      <c r="K851" s="255" t="s">
        <v>27</v>
      </c>
      <c r="L851" s="260" t="s">
        <v>3604</v>
      </c>
      <c r="M851" s="255" t="s">
        <v>28</v>
      </c>
      <c r="N851" s="255" t="s">
        <v>27</v>
      </c>
      <c r="O851" s="260" t="s">
        <v>3616</v>
      </c>
      <c r="P851" s="255" t="s">
        <v>28</v>
      </c>
      <c r="Q851" s="255" t="s">
        <v>30</v>
      </c>
      <c r="R851" s="255"/>
      <c r="S851" s="255"/>
      <c r="T851" s="265" t="str">
        <f t="array" ref="T851">VLOOKUP(D851&amp;E851,IF({1,0},'2021春'!$C$3:$C$4485&amp;'2021春'!$D$3:$D$4485,'2021春'!$H$3:$H$4485),2,0)</f>
        <v>452731200207034211</v>
      </c>
      <c r="W851" s="252">
        <f>VLOOKUP(E851,Sheet2!$A$1:$O$71,15,0)</f>
        <v>0</v>
      </c>
    </row>
    <row r="852" spans="1:23">
      <c r="A852" s="255">
        <v>849</v>
      </c>
      <c r="B852" s="255" t="s">
        <v>3673</v>
      </c>
      <c r="C852" s="255" t="s">
        <v>21</v>
      </c>
      <c r="D852" s="255" t="s">
        <v>249</v>
      </c>
      <c r="E852" s="255" t="s">
        <v>3674</v>
      </c>
      <c r="F852" s="255" t="s">
        <v>143</v>
      </c>
      <c r="G852" s="255">
        <v>19</v>
      </c>
      <c r="H852" s="255" t="s">
        <v>2732</v>
      </c>
      <c r="I852" s="255" t="s">
        <v>3675</v>
      </c>
      <c r="J852" s="255">
        <v>13557488792</v>
      </c>
      <c r="K852" s="255" t="s">
        <v>27</v>
      </c>
      <c r="L852" s="260" t="s">
        <v>3604</v>
      </c>
      <c r="M852" s="255" t="s">
        <v>28</v>
      </c>
      <c r="N852" s="255" t="s">
        <v>27</v>
      </c>
      <c r="O852" s="260" t="s">
        <v>3640</v>
      </c>
      <c r="P852" s="255" t="s">
        <v>54</v>
      </c>
      <c r="Q852" s="255" t="s">
        <v>30</v>
      </c>
      <c r="R852" s="255"/>
      <c r="S852" s="255"/>
      <c r="T852" s="265" t="str">
        <f t="array" ref="T852">VLOOKUP(D852&amp;E852,IF({1,0},'2021春'!$C$3:$C$4485&amp;'2021春'!$D$3:$D$4485,'2021春'!$H$3:$H$4485),2,0)</f>
        <v>452731200108195722</v>
      </c>
      <c r="W852" s="252">
        <f>VLOOKUP(E852,Sheet2!$A$1:$O$71,15,0)</f>
        <v>0</v>
      </c>
    </row>
    <row r="853" spans="1:23">
      <c r="A853" s="255">
        <v>850</v>
      </c>
      <c r="B853" s="255" t="s">
        <v>3676</v>
      </c>
      <c r="C853" s="255" t="s">
        <v>21</v>
      </c>
      <c r="D853" s="255" t="s">
        <v>249</v>
      </c>
      <c r="E853" s="255" t="s">
        <v>3677</v>
      </c>
      <c r="F853" s="255" t="s">
        <v>143</v>
      </c>
      <c r="G853" s="255">
        <v>18</v>
      </c>
      <c r="H853" s="255" t="s">
        <v>3678</v>
      </c>
      <c r="I853" s="255" t="s">
        <v>3679</v>
      </c>
      <c r="J853" s="255">
        <v>17754791782</v>
      </c>
      <c r="K853" s="255" t="s">
        <v>27</v>
      </c>
      <c r="L853" s="260" t="s">
        <v>3604</v>
      </c>
      <c r="M853" s="255" t="s">
        <v>28</v>
      </c>
      <c r="N853" s="255" t="s">
        <v>27</v>
      </c>
      <c r="O853" s="260" t="s">
        <v>3611</v>
      </c>
      <c r="P853" s="255" t="s">
        <v>28</v>
      </c>
      <c r="Q853" s="255" t="s">
        <v>30</v>
      </c>
      <c r="R853" s="255"/>
      <c r="S853" s="255"/>
      <c r="T853" s="265" t="str">
        <f t="array" ref="T853">VLOOKUP(D853&amp;E853,IF({1,0},'2021春'!$C$3:$C$4485&amp;'2021春'!$D$3:$D$4485,'2021春'!$H$3:$H$4485),2,0)</f>
        <v>452731200209215163</v>
      </c>
      <c r="W853" s="252">
        <f>VLOOKUP(E853,Sheet2!$A$1:$O$71,15,0)</f>
        <v>0</v>
      </c>
    </row>
    <row r="854" spans="1:23">
      <c r="A854" s="255">
        <v>851</v>
      </c>
      <c r="B854" s="255" t="s">
        <v>3680</v>
      </c>
      <c r="C854" s="255" t="s">
        <v>21</v>
      </c>
      <c r="D854" s="255" t="s">
        <v>249</v>
      </c>
      <c r="E854" s="255" t="s">
        <v>3681</v>
      </c>
      <c r="F854" s="255" t="s">
        <v>143</v>
      </c>
      <c r="G854" s="255">
        <v>19</v>
      </c>
      <c r="H854" s="255" t="s">
        <v>3682</v>
      </c>
      <c r="I854" s="255" t="s">
        <v>1980</v>
      </c>
      <c r="J854" s="255">
        <v>18278866061</v>
      </c>
      <c r="K854" s="255" t="s">
        <v>27</v>
      </c>
      <c r="L854" s="260" t="s">
        <v>3604</v>
      </c>
      <c r="M854" s="255" t="s">
        <v>28</v>
      </c>
      <c r="N854" s="255" t="s">
        <v>27</v>
      </c>
      <c r="O854" s="260" t="s">
        <v>3616</v>
      </c>
      <c r="P854" s="255" t="s">
        <v>28</v>
      </c>
      <c r="Q854" s="255" t="s">
        <v>30</v>
      </c>
      <c r="R854" s="255"/>
      <c r="S854" s="255"/>
      <c r="T854" s="265" t="str">
        <f t="array" ref="T854">VLOOKUP(D854&amp;E854,IF({1,0},'2021春'!$C$3:$C$4485&amp;'2021春'!$D$3:$D$4485,'2021春'!$H$3:$H$4485),2,0)</f>
        <v>452731200204090322</v>
      </c>
      <c r="W854" s="252">
        <f>VLOOKUP(E854,Sheet2!$A$1:$O$71,15,0)</f>
        <v>0</v>
      </c>
    </row>
    <row r="855" spans="1:23">
      <c r="A855" s="255">
        <v>852</v>
      </c>
      <c r="B855" s="255" t="s">
        <v>3683</v>
      </c>
      <c r="C855" s="255" t="s">
        <v>21</v>
      </c>
      <c r="D855" s="255" t="s">
        <v>249</v>
      </c>
      <c r="E855" s="255" t="s">
        <v>3684</v>
      </c>
      <c r="F855" s="255" t="s">
        <v>143</v>
      </c>
      <c r="G855" s="255">
        <v>18</v>
      </c>
      <c r="H855" s="255" t="s">
        <v>3685</v>
      </c>
      <c r="I855" s="255" t="s">
        <v>3686</v>
      </c>
      <c r="J855" s="255">
        <v>13481869208</v>
      </c>
      <c r="K855" s="255" t="s">
        <v>27</v>
      </c>
      <c r="L855" s="260" t="s">
        <v>3604</v>
      </c>
      <c r="M855" s="255" t="s">
        <v>28</v>
      </c>
      <c r="N855" s="255" t="s">
        <v>27</v>
      </c>
      <c r="O855" s="260" t="s">
        <v>3687</v>
      </c>
      <c r="P855" s="255" t="s">
        <v>28</v>
      </c>
      <c r="Q855" s="255" t="s">
        <v>30</v>
      </c>
      <c r="R855" s="255"/>
      <c r="S855" s="255"/>
      <c r="T855" s="265" t="str">
        <f t="array" ref="T855">VLOOKUP(D855&amp;E855,IF({1,0},'2021春'!$C$3:$C$4485&amp;'2021春'!$D$3:$D$4485,'2021春'!$H$3:$H$4485),2,0)</f>
        <v>45273120021102362x</v>
      </c>
      <c r="W855" s="252">
        <f>VLOOKUP(E855,Sheet2!$A$1:$O$71,15,0)</f>
        <v>0</v>
      </c>
    </row>
    <row r="856" spans="1:23">
      <c r="A856" s="255">
        <v>853</v>
      </c>
      <c r="B856" s="255" t="s">
        <v>3688</v>
      </c>
      <c r="C856" s="255" t="s">
        <v>21</v>
      </c>
      <c r="D856" s="255" t="s">
        <v>249</v>
      </c>
      <c r="E856" s="255" t="s">
        <v>3689</v>
      </c>
      <c r="F856" s="255" t="s">
        <v>24</v>
      </c>
      <c r="G856" s="255">
        <v>24</v>
      </c>
      <c r="H856" s="255" t="s">
        <v>3690</v>
      </c>
      <c r="I856" s="255" t="s">
        <v>3691</v>
      </c>
      <c r="J856" s="255">
        <v>15302528757</v>
      </c>
      <c r="K856" s="255" t="s">
        <v>27</v>
      </c>
      <c r="L856" s="260" t="s">
        <v>3604</v>
      </c>
      <c r="M856" s="255" t="s">
        <v>28</v>
      </c>
      <c r="N856" s="255" t="s">
        <v>27</v>
      </c>
      <c r="O856" s="260" t="s">
        <v>3692</v>
      </c>
      <c r="P856" s="255" t="s">
        <v>3693</v>
      </c>
      <c r="Q856" s="255" t="s">
        <v>30</v>
      </c>
      <c r="R856" s="255"/>
      <c r="S856" s="255"/>
      <c r="T856" s="265" t="str">
        <f t="array" ref="T856">VLOOKUP(D856&amp;E856,IF({1,0},'2021春'!$C$3:$C$4485&amp;'2021春'!$D$3:$D$4485,'2021春'!$H$3:$H$4485),2,0)</f>
        <v>45122919970422271X</v>
      </c>
      <c r="W856" s="252">
        <f>VLOOKUP(E856,Sheet2!$A$1:$O$71,15,0)</f>
        <v>0</v>
      </c>
    </row>
    <row r="857" spans="1:23">
      <c r="A857" s="255">
        <v>854</v>
      </c>
      <c r="B857" s="255" t="s">
        <v>3694</v>
      </c>
      <c r="C857" s="255" t="s">
        <v>21</v>
      </c>
      <c r="D857" s="255" t="s">
        <v>249</v>
      </c>
      <c r="E857" s="255" t="s">
        <v>3695</v>
      </c>
      <c r="F857" s="255" t="s">
        <v>143</v>
      </c>
      <c r="G857" s="255">
        <v>18</v>
      </c>
      <c r="H857" s="255" t="s">
        <v>2578</v>
      </c>
      <c r="I857" s="255" t="s">
        <v>3696</v>
      </c>
      <c r="J857" s="255">
        <v>13877895025</v>
      </c>
      <c r="K857" s="255" t="s">
        <v>27</v>
      </c>
      <c r="L857" s="260" t="s">
        <v>3604</v>
      </c>
      <c r="M857" s="255" t="s">
        <v>28</v>
      </c>
      <c r="N857" s="255" t="s">
        <v>27</v>
      </c>
      <c r="O857" s="260" t="s">
        <v>3687</v>
      </c>
      <c r="P857" s="255" t="s">
        <v>1217</v>
      </c>
      <c r="Q857" s="255" t="s">
        <v>30</v>
      </c>
      <c r="R857" s="255"/>
      <c r="S857" s="255"/>
      <c r="T857" s="265" t="str">
        <f t="array" ref="T857">VLOOKUP(D857&amp;E857,IF({1,0},'2021春'!$C$3:$C$4485&amp;'2021春'!$D$3:$D$4485,'2021春'!$H$3:$H$4485),2,0)</f>
        <v>452731200303235128</v>
      </c>
      <c r="W857" s="252">
        <f>VLOOKUP(E857,Sheet2!$A$1:$O$71,15,0)</f>
        <v>0</v>
      </c>
    </row>
    <row r="858" spans="1:23">
      <c r="A858" s="255">
        <v>855</v>
      </c>
      <c r="B858" s="255" t="s">
        <v>3697</v>
      </c>
      <c r="C858" s="255" t="s">
        <v>21</v>
      </c>
      <c r="D858" s="255" t="s">
        <v>249</v>
      </c>
      <c r="E858" s="255" t="s">
        <v>3698</v>
      </c>
      <c r="F858" s="255" t="s">
        <v>143</v>
      </c>
      <c r="G858" s="255">
        <v>17</v>
      </c>
      <c r="H858" s="255" t="s">
        <v>3699</v>
      </c>
      <c r="I858" s="255" t="s">
        <v>3700</v>
      </c>
      <c r="J858" s="255">
        <v>5821469</v>
      </c>
      <c r="K858" s="255" t="s">
        <v>27</v>
      </c>
      <c r="L858" s="260" t="s">
        <v>3701</v>
      </c>
      <c r="M858" s="255" t="s">
        <v>3702</v>
      </c>
      <c r="N858" s="255" t="s">
        <v>30</v>
      </c>
      <c r="O858" s="260"/>
      <c r="P858" s="255"/>
      <c r="Q858" s="255" t="s">
        <v>30</v>
      </c>
      <c r="R858" s="255"/>
      <c r="S858" s="255" t="s">
        <v>3636</v>
      </c>
      <c r="T858" s="265" t="str">
        <f t="array" ref="T858">VLOOKUP(D858&amp;E858,IF({1,0},'2021春'!$C$3:$C$4485&amp;'2021春'!$D$3:$D$4485,'2021春'!$H$3:$H$4485),2,0)</f>
        <v>45122920030917272X</v>
      </c>
      <c r="W858" s="252" t="str">
        <f>VLOOKUP(E858,Sheet2!$A$1:$O$71,15,0)</f>
        <v>已联系学生本人，未成年需42天后才可以打第二针</v>
      </c>
    </row>
    <row r="859" spans="1:23">
      <c r="A859" s="255">
        <v>856</v>
      </c>
      <c r="B859" s="255" t="s">
        <v>3703</v>
      </c>
      <c r="C859" s="255" t="s">
        <v>21</v>
      </c>
      <c r="D859" s="255" t="s">
        <v>249</v>
      </c>
      <c r="E859" s="255" t="s">
        <v>3704</v>
      </c>
      <c r="F859" s="255" t="s">
        <v>143</v>
      </c>
      <c r="G859" s="255">
        <v>19</v>
      </c>
      <c r="H859" s="255" t="s">
        <v>3705</v>
      </c>
      <c r="I859" s="255" t="s">
        <v>3706</v>
      </c>
      <c r="J859" s="255">
        <v>18174939046</v>
      </c>
      <c r="K859" s="255" t="s">
        <v>27</v>
      </c>
      <c r="L859" s="260" t="s">
        <v>3604</v>
      </c>
      <c r="M859" s="255" t="s">
        <v>28</v>
      </c>
      <c r="N859" s="255" t="s">
        <v>27</v>
      </c>
      <c r="O859" s="260" t="s">
        <v>3616</v>
      </c>
      <c r="P859" s="255" t="s">
        <v>28</v>
      </c>
      <c r="Q859" s="255" t="s">
        <v>30</v>
      </c>
      <c r="R859" s="255"/>
      <c r="S859" s="255"/>
      <c r="T859" s="265" t="str">
        <f t="array" ref="T859">VLOOKUP(D859&amp;E859,IF({1,0},'2021春'!$C$3:$C$4485&amp;'2021春'!$D$3:$D$4485,'2021春'!$H$3:$H$4485),2,0)</f>
        <v>451229200205050322</v>
      </c>
      <c r="W859" s="252">
        <f>VLOOKUP(E859,Sheet2!$A$1:$O$71,15,0)</f>
        <v>0</v>
      </c>
    </row>
    <row r="860" spans="1:23">
      <c r="A860" s="255">
        <v>857</v>
      </c>
      <c r="B860" s="255" t="s">
        <v>3707</v>
      </c>
      <c r="C860" s="255" t="s">
        <v>21</v>
      </c>
      <c r="D860" s="255" t="s">
        <v>249</v>
      </c>
      <c r="E860" s="255" t="s">
        <v>3708</v>
      </c>
      <c r="F860" s="255" t="s">
        <v>24</v>
      </c>
      <c r="G860" s="255">
        <v>20</v>
      </c>
      <c r="H860" s="255" t="s">
        <v>3709</v>
      </c>
      <c r="I860" s="255" t="s">
        <v>3710</v>
      </c>
      <c r="J860" s="255">
        <v>15078614434</v>
      </c>
      <c r="K860" s="255" t="s">
        <v>27</v>
      </c>
      <c r="L860" s="260" t="s">
        <v>3604</v>
      </c>
      <c r="M860" s="255" t="s">
        <v>28</v>
      </c>
      <c r="N860" s="255" t="s">
        <v>27</v>
      </c>
      <c r="O860" s="260" t="s">
        <v>3711</v>
      </c>
      <c r="P860" s="255" t="s">
        <v>185</v>
      </c>
      <c r="Q860" s="255" t="s">
        <v>30</v>
      </c>
      <c r="R860" s="255"/>
      <c r="S860" s="255"/>
      <c r="T860" s="265" t="str">
        <f t="array" ref="T860">VLOOKUP(D860&amp;E860,IF({1,0},'2021春'!$C$3:$C$4485&amp;'2021春'!$D$3:$D$4485,'2021春'!$H$3:$H$4485),2,0)</f>
        <v>451229200009100935</v>
      </c>
      <c r="W860" s="252">
        <f>VLOOKUP(E860,Sheet2!$A$1:$O$71,15,0)</f>
        <v>0</v>
      </c>
    </row>
    <row r="861" spans="1:23">
      <c r="A861" s="255">
        <v>858</v>
      </c>
      <c r="B861" s="255" t="s">
        <v>3712</v>
      </c>
      <c r="C861" s="255" t="s">
        <v>21</v>
      </c>
      <c r="D861" s="255" t="s">
        <v>249</v>
      </c>
      <c r="E861" s="255" t="s">
        <v>3713</v>
      </c>
      <c r="F861" s="255" t="s">
        <v>24</v>
      </c>
      <c r="G861" s="255">
        <v>21</v>
      </c>
      <c r="H861" s="255" t="s">
        <v>3714</v>
      </c>
      <c r="I861" s="255" t="s">
        <v>3715</v>
      </c>
      <c r="J861" s="255">
        <v>13978643772</v>
      </c>
      <c r="K861" s="255" t="s">
        <v>27</v>
      </c>
      <c r="L861" s="260" t="s">
        <v>3604</v>
      </c>
      <c r="M861" s="255" t="s">
        <v>28</v>
      </c>
      <c r="N861" s="255" t="s">
        <v>27</v>
      </c>
      <c r="O861" s="260" t="s">
        <v>3611</v>
      </c>
      <c r="P861" s="255" t="s">
        <v>3716</v>
      </c>
      <c r="Q861" s="255" t="s">
        <v>30</v>
      </c>
      <c r="R861" s="255"/>
      <c r="S861" s="255"/>
      <c r="T861" s="265" t="str">
        <f t="array" ref="T861">VLOOKUP(D861&amp;E861,IF({1,0},'2021春'!$C$3:$C$4485&amp;'2021春'!$D$3:$D$4485,'2021春'!$H$3:$H$4485),2,0)</f>
        <v>451229200002082412</v>
      </c>
      <c r="W861" s="252">
        <f>VLOOKUP(E861,Sheet2!$A$1:$O$71,15,0)</f>
        <v>0</v>
      </c>
    </row>
    <row r="862" spans="1:23">
      <c r="A862" s="255">
        <v>859</v>
      </c>
      <c r="B862" s="255" t="s">
        <v>3717</v>
      </c>
      <c r="C862" s="255" t="s">
        <v>21</v>
      </c>
      <c r="D862" s="255" t="s">
        <v>249</v>
      </c>
      <c r="E862" s="255" t="s">
        <v>3718</v>
      </c>
      <c r="F862" s="255" t="s">
        <v>143</v>
      </c>
      <c r="G862" s="255">
        <v>18</v>
      </c>
      <c r="H862" s="255" t="s">
        <v>293</v>
      </c>
      <c r="I862" s="255" t="s">
        <v>92</v>
      </c>
      <c r="J862" s="255">
        <v>15277852259</v>
      </c>
      <c r="K862" s="255" t="s">
        <v>27</v>
      </c>
      <c r="L862" s="260" t="s">
        <v>3604</v>
      </c>
      <c r="M862" s="255" t="s">
        <v>28</v>
      </c>
      <c r="N862" s="255" t="s">
        <v>27</v>
      </c>
      <c r="O862" s="260" t="s">
        <v>3611</v>
      </c>
      <c r="P862" s="255" t="s">
        <v>28</v>
      </c>
      <c r="Q862" s="255" t="s">
        <v>30</v>
      </c>
      <c r="R862" s="255"/>
      <c r="S862" s="255"/>
      <c r="T862" s="265" t="str">
        <f t="array" ref="T862">VLOOKUP(D862&amp;E862,IF({1,0},'2021春'!$C$3:$C$4485&amp;'2021春'!$D$3:$D$4485,'2021春'!$H$3:$H$4485),2,0)</f>
        <v>451229200212290025</v>
      </c>
      <c r="W862" s="252">
        <f>VLOOKUP(E862,Sheet2!$A$1:$O$71,15,0)</f>
        <v>0</v>
      </c>
    </row>
    <row r="863" spans="1:23">
      <c r="A863" s="255">
        <v>860</v>
      </c>
      <c r="B863" s="255" t="s">
        <v>3719</v>
      </c>
      <c r="C863" s="255" t="s">
        <v>21</v>
      </c>
      <c r="D863" s="255" t="s">
        <v>249</v>
      </c>
      <c r="E863" s="255" t="s">
        <v>3720</v>
      </c>
      <c r="F863" s="255" t="s">
        <v>24</v>
      </c>
      <c r="G863" s="255">
        <v>19</v>
      </c>
      <c r="H863" s="255" t="s">
        <v>813</v>
      </c>
      <c r="I863" s="255" t="s">
        <v>3721</v>
      </c>
      <c r="J863" s="255">
        <v>13481866410</v>
      </c>
      <c r="K863" s="255" t="s">
        <v>27</v>
      </c>
      <c r="L863" s="260" t="s">
        <v>3604</v>
      </c>
      <c r="M863" s="255" t="s">
        <v>28</v>
      </c>
      <c r="N863" s="255" t="s">
        <v>27</v>
      </c>
      <c r="O863" s="260" t="s">
        <v>3722</v>
      </c>
      <c r="P863" s="255" t="s">
        <v>3723</v>
      </c>
      <c r="Q863" s="255" t="s">
        <v>30</v>
      </c>
      <c r="R863" s="255"/>
      <c r="S863" s="255"/>
      <c r="T863" s="265" t="str">
        <f t="array" ref="T863">VLOOKUP(D863&amp;E863,IF({1,0},'2021春'!$C$3:$C$4485&amp;'2021春'!$D$3:$D$4485,'2021春'!$H$3:$H$4485),2,0)</f>
        <v>451229200208061211</v>
      </c>
      <c r="W863" s="252">
        <f>VLOOKUP(E863,Sheet2!$A$1:$O$71,15,0)</f>
        <v>0</v>
      </c>
    </row>
    <row r="864" spans="1:23">
      <c r="A864" s="255">
        <v>861</v>
      </c>
      <c r="B864" s="255" t="s">
        <v>3724</v>
      </c>
      <c r="C864" s="255" t="s">
        <v>21</v>
      </c>
      <c r="D864" s="255" t="s">
        <v>249</v>
      </c>
      <c r="E864" s="255" t="s">
        <v>3725</v>
      </c>
      <c r="F864" s="255" t="s">
        <v>143</v>
      </c>
      <c r="G864" s="255">
        <v>17</v>
      </c>
      <c r="H864" s="255" t="s">
        <v>3726</v>
      </c>
      <c r="I864" s="255" t="s">
        <v>3727</v>
      </c>
      <c r="J864" s="255">
        <v>13877877362</v>
      </c>
      <c r="K864" s="255" t="s">
        <v>27</v>
      </c>
      <c r="L864" s="260" t="s">
        <v>3728</v>
      </c>
      <c r="M864" s="255" t="s">
        <v>3729</v>
      </c>
      <c r="N864" s="255" t="s">
        <v>30</v>
      </c>
      <c r="O864" s="260"/>
      <c r="P864" s="255"/>
      <c r="Q864" s="255" t="s">
        <v>30</v>
      </c>
      <c r="R864" s="255"/>
      <c r="S864" s="255" t="s">
        <v>3636</v>
      </c>
      <c r="T864" s="265" t="str">
        <f t="array" ref="T864">VLOOKUP(D864&amp;E864,IF({1,0},'2021春'!$C$3:$C$4485&amp;'2021春'!$D$3:$D$4485,'2021春'!$H$3:$H$4485),2,0)</f>
        <v>45273120030901182X</v>
      </c>
      <c r="W864" s="252" t="str">
        <f>VLOOKUP(E864,Sheet2!$A$1:$O$71,15,0)</f>
        <v>已联系学生本人，未成年需42天后才可以打第二针</v>
      </c>
    </row>
    <row r="865" spans="1:23">
      <c r="A865" s="255">
        <v>862</v>
      </c>
      <c r="B865" s="255" t="s">
        <v>3730</v>
      </c>
      <c r="C865" s="255" t="s">
        <v>21</v>
      </c>
      <c r="D865" s="255" t="s">
        <v>249</v>
      </c>
      <c r="E865" s="255" t="s">
        <v>3731</v>
      </c>
      <c r="F865" s="255" t="s">
        <v>24</v>
      </c>
      <c r="G865" s="255">
        <v>18</v>
      </c>
      <c r="H865" s="255" t="s">
        <v>3732</v>
      </c>
      <c r="I865" s="255" t="s">
        <v>3733</v>
      </c>
      <c r="J865" s="255">
        <v>13877877198</v>
      </c>
      <c r="K865" s="255" t="s">
        <v>27</v>
      </c>
      <c r="L865" s="260" t="s">
        <v>3604</v>
      </c>
      <c r="M865" s="255" t="s">
        <v>28</v>
      </c>
      <c r="N865" s="255" t="s">
        <v>27</v>
      </c>
      <c r="O865" s="260" t="s">
        <v>3687</v>
      </c>
      <c r="P865" s="255" t="s">
        <v>3734</v>
      </c>
      <c r="Q865" s="255" t="s">
        <v>30</v>
      </c>
      <c r="R865" s="255"/>
      <c r="S865" s="255"/>
      <c r="T865" s="265" t="str">
        <f t="array" ref="T865">VLOOKUP(D865&amp;E865,IF({1,0},'2021春'!$C$3:$C$4485&amp;'2021春'!$D$3:$D$4485,'2021春'!$H$3:$H$4485),2,0)</f>
        <v>452731200301013919</v>
      </c>
      <c r="W865" s="252">
        <f>VLOOKUP(E865,Sheet2!$A$1:$O$71,15,0)</f>
        <v>0</v>
      </c>
    </row>
    <row r="866" spans="1:23">
      <c r="A866" s="255">
        <v>863</v>
      </c>
      <c r="B866" s="255" t="s">
        <v>3735</v>
      </c>
      <c r="C866" s="255" t="s">
        <v>21</v>
      </c>
      <c r="D866" s="255" t="s">
        <v>249</v>
      </c>
      <c r="E866" s="255" t="s">
        <v>3736</v>
      </c>
      <c r="F866" s="255" t="s">
        <v>24</v>
      </c>
      <c r="G866" s="255">
        <v>18</v>
      </c>
      <c r="H866" s="255" t="s">
        <v>3737</v>
      </c>
      <c r="I866" s="255" t="s">
        <v>3738</v>
      </c>
      <c r="J866" s="255">
        <v>18378898142</v>
      </c>
      <c r="K866" s="255" t="s">
        <v>27</v>
      </c>
      <c r="L866" s="260" t="s">
        <v>3604</v>
      </c>
      <c r="M866" s="255" t="s">
        <v>28</v>
      </c>
      <c r="N866" s="255" t="s">
        <v>27</v>
      </c>
      <c r="O866" s="260" t="s">
        <v>3640</v>
      </c>
      <c r="P866" s="255" t="s">
        <v>98</v>
      </c>
      <c r="Q866" s="255" t="s">
        <v>30</v>
      </c>
      <c r="R866" s="255"/>
      <c r="S866" s="255"/>
      <c r="T866" s="265" t="str">
        <f t="array" ref="T866">VLOOKUP(D866&amp;E866,IF({1,0},'2021春'!$C$3:$C$4485&amp;'2021春'!$D$3:$D$4485,'2021春'!$H$3:$H$4485),2,0)</f>
        <v>451229200303151215</v>
      </c>
      <c r="W866" s="252">
        <f>VLOOKUP(E866,Sheet2!$A$1:$O$71,15,0)</f>
        <v>0</v>
      </c>
    </row>
    <row r="867" spans="1:23">
      <c r="A867" s="255">
        <v>864</v>
      </c>
      <c r="B867" s="255" t="s">
        <v>3739</v>
      </c>
      <c r="C867" s="255" t="s">
        <v>21</v>
      </c>
      <c r="D867" s="255" t="s">
        <v>249</v>
      </c>
      <c r="E867" s="255" t="s">
        <v>3740</v>
      </c>
      <c r="F867" s="255" t="s">
        <v>143</v>
      </c>
      <c r="G867" s="255">
        <v>17</v>
      </c>
      <c r="H867" s="255" t="s">
        <v>3741</v>
      </c>
      <c r="I867" s="255" t="s">
        <v>3742</v>
      </c>
      <c r="J867" s="255">
        <v>13977876618</v>
      </c>
      <c r="K867" s="255" t="s">
        <v>27</v>
      </c>
      <c r="L867" s="260" t="s">
        <v>3743</v>
      </c>
      <c r="M867" s="255" t="s">
        <v>28</v>
      </c>
      <c r="N867" s="255" t="s">
        <v>30</v>
      </c>
      <c r="O867" s="260"/>
      <c r="P867" s="255"/>
      <c r="Q867" s="255" t="s">
        <v>30</v>
      </c>
      <c r="R867" s="255"/>
      <c r="S867" s="255" t="s">
        <v>3636</v>
      </c>
      <c r="T867" s="265" t="str">
        <f t="array" ref="T867">VLOOKUP(D867&amp;E867,IF({1,0},'2021春'!$C$3:$C$4485&amp;'2021春'!$D$3:$D$4485,'2021春'!$H$3:$H$4485),2,0)</f>
        <v>452731200311170328</v>
      </c>
      <c r="W867" s="252" t="str">
        <f>VLOOKUP(E867,Sheet2!$A$1:$O$71,15,0)</f>
        <v>已联系学生本人，未成年需42天后才可以打第二针</v>
      </c>
    </row>
    <row r="868" spans="1:23">
      <c r="A868" s="255">
        <v>865</v>
      </c>
      <c r="B868" s="255" t="s">
        <v>3744</v>
      </c>
      <c r="C868" s="255" t="s">
        <v>21</v>
      </c>
      <c r="D868" s="255" t="s">
        <v>249</v>
      </c>
      <c r="E868" s="255" t="s">
        <v>3745</v>
      </c>
      <c r="F868" s="255" t="s">
        <v>143</v>
      </c>
      <c r="G868" s="255">
        <v>18</v>
      </c>
      <c r="H868" s="255" t="s">
        <v>3746</v>
      </c>
      <c r="I868" s="255" t="s">
        <v>3747</v>
      </c>
      <c r="J868" s="255">
        <v>15986985099</v>
      </c>
      <c r="K868" s="255" t="s">
        <v>27</v>
      </c>
      <c r="L868" s="260" t="s">
        <v>3604</v>
      </c>
      <c r="M868" s="255" t="s">
        <v>28</v>
      </c>
      <c r="N868" s="255" t="s">
        <v>27</v>
      </c>
      <c r="O868" s="260" t="s">
        <v>3654</v>
      </c>
      <c r="P868" s="255" t="s">
        <v>28</v>
      </c>
      <c r="Q868" s="255" t="s">
        <v>30</v>
      </c>
      <c r="R868" s="255"/>
      <c r="S868" s="255"/>
      <c r="T868" s="265" t="str">
        <f t="array" ref="T868">VLOOKUP(D868&amp;E868,IF({1,0},'2021春'!$C$3:$C$4485&amp;'2021春'!$D$3:$D$4485,'2021春'!$H$3:$H$4485),2,0)</f>
        <v>452731200302124223</v>
      </c>
      <c r="W868" s="252">
        <f>VLOOKUP(E868,Sheet2!$A$1:$O$71,15,0)</f>
        <v>0</v>
      </c>
    </row>
    <row r="869" spans="1:23">
      <c r="A869" s="255">
        <v>866</v>
      </c>
      <c r="B869" s="255" t="s">
        <v>3748</v>
      </c>
      <c r="C869" s="255" t="s">
        <v>21</v>
      </c>
      <c r="D869" s="255" t="s">
        <v>249</v>
      </c>
      <c r="E869" s="255" t="s">
        <v>3749</v>
      </c>
      <c r="F869" s="255" t="s">
        <v>143</v>
      </c>
      <c r="G869" s="255">
        <v>18</v>
      </c>
      <c r="H869" s="255" t="s">
        <v>3750</v>
      </c>
      <c r="I869" s="255" t="s">
        <v>3751</v>
      </c>
      <c r="J869" s="255">
        <v>18776875045</v>
      </c>
      <c r="K869" s="255" t="s">
        <v>27</v>
      </c>
      <c r="L869" s="260" t="s">
        <v>3604</v>
      </c>
      <c r="M869" s="255" t="s">
        <v>28</v>
      </c>
      <c r="N869" s="255" t="s">
        <v>27</v>
      </c>
      <c r="O869" s="260" t="s">
        <v>3687</v>
      </c>
      <c r="P869" s="255" t="s">
        <v>28</v>
      </c>
      <c r="Q869" s="255" t="s">
        <v>30</v>
      </c>
      <c r="R869" s="255"/>
      <c r="S869" s="255"/>
      <c r="T869" s="265" t="str">
        <f t="array" ref="T869">VLOOKUP(D869&amp;E869,IF({1,0},'2021春'!$C$3:$C$4485&amp;'2021春'!$D$3:$D$4485,'2021春'!$H$3:$H$4485),2,0)</f>
        <v>451229200211020920</v>
      </c>
      <c r="W869" s="252">
        <f>VLOOKUP(E869,Sheet2!$A$1:$O$71,15,0)</f>
        <v>0</v>
      </c>
    </row>
    <row r="870" spans="1:23">
      <c r="A870" s="255">
        <v>867</v>
      </c>
      <c r="B870" s="255" t="s">
        <v>2201</v>
      </c>
      <c r="C870" s="255" t="s">
        <v>21</v>
      </c>
      <c r="D870" s="255" t="s">
        <v>249</v>
      </c>
      <c r="E870" s="255" t="s">
        <v>2202</v>
      </c>
      <c r="F870" s="255" t="s">
        <v>24</v>
      </c>
      <c r="G870" s="255">
        <v>18</v>
      </c>
      <c r="H870" s="255" t="s">
        <v>3752</v>
      </c>
      <c r="I870" s="255" t="s">
        <v>3753</v>
      </c>
      <c r="J870" s="255">
        <v>14797768672</v>
      </c>
      <c r="K870" s="255" t="s">
        <v>27</v>
      </c>
      <c r="L870" s="260" t="s">
        <v>3604</v>
      </c>
      <c r="M870" s="255" t="s">
        <v>28</v>
      </c>
      <c r="N870" s="255" t="s">
        <v>27</v>
      </c>
      <c r="O870" s="260" t="s">
        <v>3754</v>
      </c>
      <c r="P870" s="255" t="s">
        <v>28</v>
      </c>
      <c r="Q870" s="255" t="s">
        <v>30</v>
      </c>
      <c r="R870" s="255"/>
      <c r="S870" s="255"/>
      <c r="T870" s="265" t="str">
        <f t="array" ref="T870">VLOOKUP(D870&amp;E870,IF({1,0},'2021春'!$C$3:$C$4485&amp;'2021春'!$D$3:$D$4485,'2021春'!$H$3:$H$4485),2,0)</f>
        <v>452731200304081212</v>
      </c>
      <c r="W870" s="252">
        <f>VLOOKUP(E870,Sheet2!$A$1:$O$71,15,0)</f>
        <v>0</v>
      </c>
    </row>
    <row r="871" spans="1:23">
      <c r="A871" s="255">
        <v>868</v>
      </c>
      <c r="B871" s="255" t="s">
        <v>3755</v>
      </c>
      <c r="C871" s="255" t="s">
        <v>21</v>
      </c>
      <c r="D871" s="255" t="s">
        <v>249</v>
      </c>
      <c r="E871" s="255" t="s">
        <v>3756</v>
      </c>
      <c r="F871" s="255" t="s">
        <v>143</v>
      </c>
      <c r="G871" s="255">
        <v>19</v>
      </c>
      <c r="H871" s="255" t="s">
        <v>3757</v>
      </c>
      <c r="I871" s="255" t="s">
        <v>3758</v>
      </c>
      <c r="J871" s="255">
        <v>18278873295</v>
      </c>
      <c r="K871" s="255" t="s">
        <v>27</v>
      </c>
      <c r="L871" s="260" t="s">
        <v>3604</v>
      </c>
      <c r="M871" s="255" t="s">
        <v>28</v>
      </c>
      <c r="N871" s="255" t="s">
        <v>27</v>
      </c>
      <c r="O871" s="260" t="s">
        <v>3759</v>
      </c>
      <c r="P871" s="255" t="s">
        <v>28</v>
      </c>
      <c r="Q871" s="255" t="s">
        <v>30</v>
      </c>
      <c r="R871" s="255"/>
      <c r="S871" s="255"/>
      <c r="T871" s="265" t="str">
        <f t="array" ref="T871">VLOOKUP(D871&amp;E871,IF({1,0},'2021春'!$C$3:$C$4485&amp;'2021春'!$D$3:$D$4485,'2021春'!$H$3:$H$4485),2,0)</f>
        <v>452731200208064826</v>
      </c>
      <c r="W871" s="252">
        <f>VLOOKUP(E871,Sheet2!$A$1:$O$71,15,0)</f>
        <v>0</v>
      </c>
    </row>
    <row r="872" spans="1:23">
      <c r="A872" s="255">
        <v>869</v>
      </c>
      <c r="B872" s="255" t="s">
        <v>3760</v>
      </c>
      <c r="C872" s="255" t="s">
        <v>21</v>
      </c>
      <c r="D872" s="255" t="s">
        <v>249</v>
      </c>
      <c r="E872" s="255" t="s">
        <v>3761</v>
      </c>
      <c r="F872" s="255" t="s">
        <v>24</v>
      </c>
      <c r="G872" s="255">
        <v>18</v>
      </c>
      <c r="H872" s="255" t="s">
        <v>3762</v>
      </c>
      <c r="I872" s="255" t="s">
        <v>3763</v>
      </c>
      <c r="J872" s="255">
        <v>15078612988</v>
      </c>
      <c r="K872" s="255" t="s">
        <v>27</v>
      </c>
      <c r="L872" s="260" t="s">
        <v>3604</v>
      </c>
      <c r="M872" s="255" t="s">
        <v>28</v>
      </c>
      <c r="N872" s="255" t="s">
        <v>27</v>
      </c>
      <c r="O872" s="260" t="s">
        <v>3663</v>
      </c>
      <c r="P872" s="255" t="s">
        <v>28</v>
      </c>
      <c r="Q872" s="255" t="s">
        <v>30</v>
      </c>
      <c r="R872" s="255"/>
      <c r="S872" s="255"/>
      <c r="T872" s="265" t="str">
        <f t="array" ref="T872">VLOOKUP(D872&amp;E872,IF({1,0},'2021春'!$C$3:$C$4485&amp;'2021春'!$D$3:$D$4485,'2021春'!$H$3:$H$4485),2,0)</f>
        <v>452731200211240018</v>
      </c>
      <c r="W872" s="252">
        <f>VLOOKUP(E872,Sheet2!$A$1:$O$71,15,0)</f>
        <v>0</v>
      </c>
    </row>
    <row r="873" spans="1:23">
      <c r="A873" s="255">
        <v>870</v>
      </c>
      <c r="B873" s="255" t="s">
        <v>3764</v>
      </c>
      <c r="C873" s="255" t="s">
        <v>21</v>
      </c>
      <c r="D873" s="255" t="s">
        <v>249</v>
      </c>
      <c r="E873" s="255" t="s">
        <v>3765</v>
      </c>
      <c r="F873" s="255" t="s">
        <v>143</v>
      </c>
      <c r="G873" s="255">
        <v>18</v>
      </c>
      <c r="H873" s="255" t="s">
        <v>262</v>
      </c>
      <c r="I873" s="255" t="s">
        <v>3766</v>
      </c>
      <c r="J873" s="255">
        <v>18877842358</v>
      </c>
      <c r="K873" s="255" t="s">
        <v>27</v>
      </c>
      <c r="L873" s="260" t="s">
        <v>3767</v>
      </c>
      <c r="M873" s="255" t="s">
        <v>98</v>
      </c>
      <c r="N873" s="255" t="s">
        <v>27</v>
      </c>
      <c r="O873" s="260" t="s">
        <v>3768</v>
      </c>
      <c r="P873" s="255" t="s">
        <v>98</v>
      </c>
      <c r="Q873" s="255" t="s">
        <v>30</v>
      </c>
      <c r="R873" s="255"/>
      <c r="S873" s="255"/>
      <c r="T873" s="265" t="str">
        <f t="array" ref="T873">VLOOKUP(D873&amp;E873,IF({1,0},'2021春'!$C$3:$C$4485&amp;'2021春'!$D$3:$D$4485,'2021春'!$H$3:$H$4485),2,0)</f>
        <v>452731200305191229</v>
      </c>
      <c r="W873" s="252">
        <f>VLOOKUP(E873,Sheet2!$A$1:$O$71,15,0)</f>
        <v>0</v>
      </c>
    </row>
    <row r="874" spans="1:23">
      <c r="A874" s="255">
        <v>871</v>
      </c>
      <c r="B874" s="255" t="s">
        <v>3769</v>
      </c>
      <c r="C874" s="255" t="s">
        <v>21</v>
      </c>
      <c r="D874" s="255" t="s">
        <v>249</v>
      </c>
      <c r="E874" s="255" t="s">
        <v>3009</v>
      </c>
      <c r="F874" s="255" t="s">
        <v>143</v>
      </c>
      <c r="G874" s="255">
        <v>19</v>
      </c>
      <c r="H874" s="255" t="s">
        <v>3409</v>
      </c>
      <c r="I874" s="255" t="s">
        <v>3770</v>
      </c>
      <c r="J874" s="255">
        <v>17776180323</v>
      </c>
      <c r="K874" s="255" t="s">
        <v>27</v>
      </c>
      <c r="L874" s="260" t="s">
        <v>3604</v>
      </c>
      <c r="M874" s="255" t="s">
        <v>28</v>
      </c>
      <c r="N874" s="255" t="s">
        <v>27</v>
      </c>
      <c r="O874" s="260" t="s">
        <v>3771</v>
      </c>
      <c r="P874" s="255" t="s">
        <v>3772</v>
      </c>
      <c r="Q874" s="255" t="s">
        <v>30</v>
      </c>
      <c r="R874" s="255"/>
      <c r="S874" s="255"/>
      <c r="T874" s="265" t="str">
        <f t="array" ref="T874">VLOOKUP(D874&amp;E874,IF({1,0},'2021春'!$C$3:$C$4485&amp;'2021春'!$D$3:$D$4485,'2021春'!$H$3:$H$4485),2,0)</f>
        <v>451229200203082128</v>
      </c>
      <c r="W874" s="252">
        <f>VLOOKUP(E874,Sheet2!$A$1:$O$71,15,0)</f>
        <v>0</v>
      </c>
    </row>
    <row r="875" spans="1:23">
      <c r="A875" s="255">
        <v>872</v>
      </c>
      <c r="B875" s="255" t="s">
        <v>3773</v>
      </c>
      <c r="C875" s="255" t="s">
        <v>21</v>
      </c>
      <c r="D875" s="255" t="s">
        <v>249</v>
      </c>
      <c r="E875" s="255" t="s">
        <v>3774</v>
      </c>
      <c r="F875" s="255" t="s">
        <v>143</v>
      </c>
      <c r="G875" s="255">
        <v>18</v>
      </c>
      <c r="H875" s="255" t="s">
        <v>3775</v>
      </c>
      <c r="I875" s="255" t="s">
        <v>3776</v>
      </c>
      <c r="J875" s="255">
        <v>18707780156</v>
      </c>
      <c r="K875" s="255" t="s">
        <v>27</v>
      </c>
      <c r="L875" s="260" t="s">
        <v>3604</v>
      </c>
      <c r="M875" s="255" t="s">
        <v>28</v>
      </c>
      <c r="N875" s="255" t="s">
        <v>27</v>
      </c>
      <c r="O875" s="260" t="s">
        <v>3616</v>
      </c>
      <c r="P875" s="255" t="s">
        <v>28</v>
      </c>
      <c r="Q875" s="255" t="s">
        <v>30</v>
      </c>
      <c r="R875" s="255"/>
      <c r="S875" s="255"/>
      <c r="T875" s="265" t="str">
        <f t="array" ref="T875">VLOOKUP(D875&amp;E875,IF({1,0},'2021春'!$C$3:$C$4485&amp;'2021春'!$D$3:$D$4485,'2021春'!$H$3:$H$4485),2,0)</f>
        <v>452731200301110022</v>
      </c>
      <c r="W875" s="252">
        <f>VLOOKUP(E875,Sheet2!$A$1:$O$71,15,0)</f>
        <v>0</v>
      </c>
    </row>
    <row r="876" spans="1:23">
      <c r="A876" s="255">
        <v>873</v>
      </c>
      <c r="B876" s="255" t="s">
        <v>3777</v>
      </c>
      <c r="C876" s="255" t="s">
        <v>21</v>
      </c>
      <c r="D876" s="255" t="s">
        <v>249</v>
      </c>
      <c r="E876" s="255" t="s">
        <v>3778</v>
      </c>
      <c r="F876" s="255" t="s">
        <v>143</v>
      </c>
      <c r="G876" s="255">
        <v>18</v>
      </c>
      <c r="H876" s="255" t="s">
        <v>3779</v>
      </c>
      <c r="I876" s="255" t="s">
        <v>3780</v>
      </c>
      <c r="J876" s="255">
        <v>15949303093</v>
      </c>
      <c r="K876" s="255" t="s">
        <v>27</v>
      </c>
      <c r="L876" s="260" t="s">
        <v>3604</v>
      </c>
      <c r="M876" s="255" t="s">
        <v>28</v>
      </c>
      <c r="N876" s="255" t="s">
        <v>27</v>
      </c>
      <c r="O876" s="260" t="s">
        <v>3687</v>
      </c>
      <c r="P876" s="255" t="s">
        <v>28</v>
      </c>
      <c r="Q876" s="255" t="s">
        <v>30</v>
      </c>
      <c r="R876" s="255"/>
      <c r="S876" s="255"/>
      <c r="T876" s="265" t="str">
        <f t="array" ref="T876">VLOOKUP(D876&amp;E876,IF({1,0},'2021春'!$C$3:$C$4485&amp;'2021春'!$D$3:$D$4485,'2021春'!$H$3:$H$4485),2,0)</f>
        <v>452731200211284221</v>
      </c>
      <c r="W876" s="252">
        <f>VLOOKUP(E876,Sheet2!$A$1:$O$71,15,0)</f>
        <v>0</v>
      </c>
    </row>
    <row r="877" spans="1:23">
      <c r="A877" s="255">
        <v>874</v>
      </c>
      <c r="B877" s="255" t="s">
        <v>3781</v>
      </c>
      <c r="C877" s="255" t="s">
        <v>21</v>
      </c>
      <c r="D877" s="255" t="s">
        <v>249</v>
      </c>
      <c r="E877" s="255" t="s">
        <v>3782</v>
      </c>
      <c r="F877" s="255" t="s">
        <v>143</v>
      </c>
      <c r="G877" s="255">
        <v>18</v>
      </c>
      <c r="H877" s="255" t="s">
        <v>3548</v>
      </c>
      <c r="I877" s="255" t="s">
        <v>3783</v>
      </c>
      <c r="J877" s="255">
        <v>18607781489</v>
      </c>
      <c r="K877" s="255" t="s">
        <v>27</v>
      </c>
      <c r="L877" s="260" t="s">
        <v>3784</v>
      </c>
      <c r="M877" s="255" t="s">
        <v>3785</v>
      </c>
      <c r="N877" s="255" t="s">
        <v>27</v>
      </c>
      <c r="O877" s="260" t="s">
        <v>3786</v>
      </c>
      <c r="P877" s="255" t="s">
        <v>29</v>
      </c>
      <c r="Q877" s="255" t="s">
        <v>30</v>
      </c>
      <c r="R877" s="255"/>
      <c r="S877" s="255"/>
      <c r="T877" s="265" t="str">
        <f t="array" ref="T877">VLOOKUP(D877&amp;E877,IF({1,0},'2021春'!$C$3:$C$4485&amp;'2021春'!$D$3:$D$4485,'2021春'!$H$3:$H$4485),2,0)</f>
        <v>452127200305282721</v>
      </c>
      <c r="W877" s="252">
        <f>VLOOKUP(E877,Sheet2!$A$1:$O$71,15,0)</f>
        <v>0</v>
      </c>
    </row>
    <row r="878" spans="1:23">
      <c r="A878" s="255">
        <v>875</v>
      </c>
      <c r="B878" s="255" t="s">
        <v>3787</v>
      </c>
      <c r="C878" s="255" t="s">
        <v>21</v>
      </c>
      <c r="D878" s="255" t="s">
        <v>249</v>
      </c>
      <c r="E878" s="255" t="s">
        <v>3788</v>
      </c>
      <c r="F878" s="255" t="s">
        <v>143</v>
      </c>
      <c r="G878" s="255">
        <v>17</v>
      </c>
      <c r="H878" s="255" t="s">
        <v>3789</v>
      </c>
      <c r="I878" s="255" t="s">
        <v>3790</v>
      </c>
      <c r="J878" s="255">
        <v>15078611614</v>
      </c>
      <c r="K878" s="255" t="s">
        <v>27</v>
      </c>
      <c r="L878" s="260" t="s">
        <v>3728</v>
      </c>
      <c r="M878" s="255" t="s">
        <v>3729</v>
      </c>
      <c r="N878" s="255" t="s">
        <v>30</v>
      </c>
      <c r="O878" s="260"/>
      <c r="P878" s="255"/>
      <c r="Q878" s="255" t="s">
        <v>30</v>
      </c>
      <c r="R878" s="255"/>
      <c r="S878" s="255" t="s">
        <v>3636</v>
      </c>
      <c r="T878" s="265" t="str">
        <f t="array" ref="T878">VLOOKUP(D878&amp;E878,IF({1,0},'2021春'!$C$3:$C$4485&amp;'2021春'!$D$3:$D$4485,'2021春'!$H$3:$H$4485),2,0)</f>
        <v>451229200402245727</v>
      </c>
      <c r="W878" s="252" t="str">
        <f>VLOOKUP(E878,Sheet2!$A$1:$O$71,15,0)</f>
        <v>已联系学生本人，未成年需42天后才可以打第二针</v>
      </c>
    </row>
    <row r="879" spans="1:23">
      <c r="A879" s="255">
        <v>876</v>
      </c>
      <c r="B879" s="255" t="s">
        <v>3791</v>
      </c>
      <c r="C879" s="255" t="s">
        <v>21</v>
      </c>
      <c r="D879" s="255" t="s">
        <v>249</v>
      </c>
      <c r="E879" s="255" t="s">
        <v>3792</v>
      </c>
      <c r="F879" s="255" t="s">
        <v>143</v>
      </c>
      <c r="G879" s="255">
        <v>20</v>
      </c>
      <c r="H879" s="255" t="s">
        <v>3793</v>
      </c>
      <c r="I879" s="255" t="s">
        <v>3794</v>
      </c>
      <c r="J879" s="255">
        <v>18174936584</v>
      </c>
      <c r="K879" s="255" t="s">
        <v>27</v>
      </c>
      <c r="L879" s="260" t="s">
        <v>3604</v>
      </c>
      <c r="M879" s="255" t="s">
        <v>28</v>
      </c>
      <c r="N879" s="255" t="s">
        <v>27</v>
      </c>
      <c r="O879" s="260" t="s">
        <v>3616</v>
      </c>
      <c r="P879" s="255" t="s">
        <v>28</v>
      </c>
      <c r="Q879" s="255" t="s">
        <v>30</v>
      </c>
      <c r="R879" s="255"/>
      <c r="S879" s="255"/>
      <c r="T879" s="265" t="str">
        <f t="array" ref="T879">VLOOKUP(D879&amp;E879,IF({1,0},'2021春'!$C$3:$C$4485&amp;'2021春'!$D$3:$D$4485,'2021春'!$H$3:$H$4485),2,0)</f>
        <v>451229200104042147</v>
      </c>
      <c r="W879" s="252">
        <f>VLOOKUP(E879,Sheet2!$A$1:$O$71,15,0)</f>
        <v>0</v>
      </c>
    </row>
    <row r="880" spans="1:23">
      <c r="A880" s="255">
        <v>877</v>
      </c>
      <c r="B880" s="255" t="s">
        <v>3795</v>
      </c>
      <c r="C880" s="255" t="s">
        <v>21</v>
      </c>
      <c r="D880" s="255" t="s">
        <v>249</v>
      </c>
      <c r="E880" s="255" t="s">
        <v>3796</v>
      </c>
      <c r="F880" s="255" t="s">
        <v>24</v>
      </c>
      <c r="G880" s="255">
        <v>21</v>
      </c>
      <c r="H880" s="255" t="s">
        <v>3797</v>
      </c>
      <c r="I880" s="255" t="s">
        <v>3798</v>
      </c>
      <c r="J880" s="255">
        <v>18178866079</v>
      </c>
      <c r="K880" s="255" t="s">
        <v>27</v>
      </c>
      <c r="L880" s="260" t="s">
        <v>3604</v>
      </c>
      <c r="M880" s="255" t="s">
        <v>28</v>
      </c>
      <c r="N880" s="255" t="s">
        <v>27</v>
      </c>
      <c r="O880" s="260" t="s">
        <v>3687</v>
      </c>
      <c r="P880" s="255" t="s">
        <v>28</v>
      </c>
      <c r="Q880" s="255" t="s">
        <v>30</v>
      </c>
      <c r="R880" s="255"/>
      <c r="S880" s="255"/>
      <c r="T880" s="265" t="str">
        <f t="array" ref="T880">VLOOKUP(D880&amp;E880,IF({1,0},'2021春'!$C$3:$C$4485&amp;'2021春'!$D$3:$D$4485,'2021春'!$H$3:$H$4485),2,0)</f>
        <v>451229200002024511</v>
      </c>
      <c r="W880" s="252">
        <f>VLOOKUP(E880,Sheet2!$A$1:$O$71,15,0)</f>
        <v>0</v>
      </c>
    </row>
    <row r="881" spans="1:23">
      <c r="A881" s="255">
        <v>878</v>
      </c>
      <c r="B881" s="255" t="s">
        <v>3799</v>
      </c>
      <c r="C881" s="255" t="s">
        <v>21</v>
      </c>
      <c r="D881" s="255" t="s">
        <v>249</v>
      </c>
      <c r="E881" s="255" t="s">
        <v>3800</v>
      </c>
      <c r="F881" s="255" t="s">
        <v>143</v>
      </c>
      <c r="G881" s="255">
        <v>18</v>
      </c>
      <c r="H881" s="255" t="s">
        <v>3801</v>
      </c>
      <c r="I881" s="255" t="s">
        <v>3802</v>
      </c>
      <c r="J881" s="255">
        <v>13768480309</v>
      </c>
      <c r="K881" s="255" t="s">
        <v>27</v>
      </c>
      <c r="L881" s="260" t="s">
        <v>3803</v>
      </c>
      <c r="M881" s="255" t="s">
        <v>28</v>
      </c>
      <c r="N881" s="255" t="s">
        <v>27</v>
      </c>
      <c r="O881" s="260" t="s">
        <v>3743</v>
      </c>
      <c r="P881" s="255" t="s">
        <v>28</v>
      </c>
      <c r="Q881" s="255" t="s">
        <v>30</v>
      </c>
      <c r="R881" s="255"/>
      <c r="S881" s="255"/>
      <c r="T881" s="265" t="str">
        <f t="array" ref="T881">VLOOKUP(D881&amp;E881,IF({1,0},'2021春'!$C$3:$C$4485&amp;'2021春'!$D$3:$D$4485,'2021春'!$H$3:$H$4485),2,0)</f>
        <v>452731200304153626</v>
      </c>
      <c r="W881" s="252">
        <f>VLOOKUP(E881,Sheet2!$A$1:$O$71,15,0)</f>
        <v>0</v>
      </c>
    </row>
    <row r="882" spans="1:23">
      <c r="A882" s="255">
        <v>879</v>
      </c>
      <c r="B882" s="255" t="s">
        <v>3804</v>
      </c>
      <c r="C882" s="255" t="s">
        <v>21</v>
      </c>
      <c r="D882" s="255" t="s">
        <v>249</v>
      </c>
      <c r="E882" s="255" t="s">
        <v>3805</v>
      </c>
      <c r="F882" s="255" t="s">
        <v>143</v>
      </c>
      <c r="G882" s="255">
        <v>18</v>
      </c>
      <c r="H882" s="255" t="s">
        <v>3806</v>
      </c>
      <c r="I882" s="255" t="s">
        <v>3807</v>
      </c>
      <c r="J882" s="255">
        <v>18107882378</v>
      </c>
      <c r="K882" s="255" t="s">
        <v>27</v>
      </c>
      <c r="L882" s="260" t="s">
        <v>3604</v>
      </c>
      <c r="M882" s="255" t="s">
        <v>28</v>
      </c>
      <c r="N882" s="255" t="s">
        <v>27</v>
      </c>
      <c r="O882" s="260" t="s">
        <v>3616</v>
      </c>
      <c r="P882" s="255" t="s">
        <v>28</v>
      </c>
      <c r="Q882" s="255" t="s">
        <v>30</v>
      </c>
      <c r="R882" s="255"/>
      <c r="S882" s="255"/>
      <c r="T882" s="265" t="str">
        <f t="array" ref="T882">VLOOKUP(D882&amp;E882,IF({1,0},'2021春'!$C$3:$C$4485&amp;'2021春'!$D$3:$D$4485,'2021春'!$H$3:$H$4485),2,0)</f>
        <v>452731200210230627</v>
      </c>
      <c r="W882" s="252">
        <f>VLOOKUP(E882,Sheet2!$A$1:$O$71,15,0)</f>
        <v>0</v>
      </c>
    </row>
    <row r="883" spans="1:23">
      <c r="A883" s="255">
        <v>880</v>
      </c>
      <c r="B883" s="255" t="s">
        <v>3808</v>
      </c>
      <c r="C883" s="255" t="s">
        <v>21</v>
      </c>
      <c r="D883" s="255" t="s">
        <v>249</v>
      </c>
      <c r="E883" s="255" t="s">
        <v>3809</v>
      </c>
      <c r="F883" s="255" t="s">
        <v>24</v>
      </c>
      <c r="G883" s="255">
        <v>18</v>
      </c>
      <c r="H883" s="255" t="s">
        <v>3810</v>
      </c>
      <c r="I883" s="255" t="s">
        <v>3811</v>
      </c>
      <c r="J883" s="255">
        <v>17807836392</v>
      </c>
      <c r="K883" s="255" t="s">
        <v>27</v>
      </c>
      <c r="L883" s="260" t="s">
        <v>3812</v>
      </c>
      <c r="M883" s="255" t="s">
        <v>28</v>
      </c>
      <c r="N883" s="255" t="s">
        <v>30</v>
      </c>
      <c r="O883" s="260"/>
      <c r="P883" s="255"/>
      <c r="Q883" s="255" t="s">
        <v>30</v>
      </c>
      <c r="R883" s="255"/>
      <c r="S883" s="255" t="s">
        <v>3813</v>
      </c>
      <c r="T883" s="265" t="str">
        <f t="array" ref="T883">VLOOKUP(D883&amp;E883,IF({1,0},'2021春'!$C$3:$C$4485&amp;'2021春'!$D$3:$D$4485,'2021春'!$H$3:$H$4485),2,0)</f>
        <v>452731200307111819</v>
      </c>
      <c r="W883" s="252" t="str">
        <f>VLOOKUP(E883,Sheet2!$A$1:$O$71,15,0)</f>
        <v>已联系学生本人，该生承诺近两天从乡下回县里打疫苗</v>
      </c>
    </row>
    <row r="884" spans="1:23">
      <c r="A884" s="255">
        <v>881</v>
      </c>
      <c r="B884" s="255" t="s">
        <v>3814</v>
      </c>
      <c r="C884" s="255" t="s">
        <v>21</v>
      </c>
      <c r="D884" s="255" t="s">
        <v>249</v>
      </c>
      <c r="E884" s="255" t="s">
        <v>3815</v>
      </c>
      <c r="F884" s="255" t="s">
        <v>24</v>
      </c>
      <c r="G884" s="255">
        <v>20</v>
      </c>
      <c r="H884" s="255" t="s">
        <v>3816</v>
      </c>
      <c r="I884" s="255" t="s">
        <v>3817</v>
      </c>
      <c r="J884" s="255" t="s">
        <v>3818</v>
      </c>
      <c r="K884" s="255" t="s">
        <v>27</v>
      </c>
      <c r="L884" s="260" t="s">
        <v>3604</v>
      </c>
      <c r="M884" s="255" t="s">
        <v>28</v>
      </c>
      <c r="N884" s="255" t="s">
        <v>27</v>
      </c>
      <c r="O884" s="260" t="s">
        <v>3803</v>
      </c>
      <c r="P884" s="255" t="s">
        <v>3819</v>
      </c>
      <c r="Q884" s="255" t="s">
        <v>30</v>
      </c>
      <c r="R884" s="255"/>
      <c r="S884" s="255"/>
      <c r="T884" s="265" t="str">
        <f t="array" ref="T884">VLOOKUP(D884&amp;E884,IF({1,0},'2021春'!$C$3:$C$4485&amp;'2021春'!$D$3:$D$4485,'2021春'!$H$3:$H$4485),2,0)</f>
        <v>452731200104253016</v>
      </c>
      <c r="W884" s="252">
        <f>VLOOKUP(E884,Sheet2!$A$1:$O$71,15,0)</f>
        <v>0</v>
      </c>
    </row>
    <row r="885" spans="1:23">
      <c r="A885" s="255">
        <v>882</v>
      </c>
      <c r="B885" s="255" t="s">
        <v>3820</v>
      </c>
      <c r="C885" s="255" t="s">
        <v>21</v>
      </c>
      <c r="D885" s="255" t="s">
        <v>249</v>
      </c>
      <c r="E885" s="255" t="s">
        <v>3821</v>
      </c>
      <c r="F885" s="255" t="s">
        <v>24</v>
      </c>
      <c r="G885" s="255">
        <v>18</v>
      </c>
      <c r="H885" s="255" t="s">
        <v>3822</v>
      </c>
      <c r="I885" s="255" t="s">
        <v>3823</v>
      </c>
      <c r="J885" s="255">
        <v>15878825008</v>
      </c>
      <c r="K885" s="255" t="s">
        <v>27</v>
      </c>
      <c r="L885" s="260" t="s">
        <v>3824</v>
      </c>
      <c r="M885" s="255" t="s">
        <v>3825</v>
      </c>
      <c r="N885" s="255" t="s">
        <v>27</v>
      </c>
      <c r="O885" s="260" t="s">
        <v>3826</v>
      </c>
      <c r="P885" s="255" t="s">
        <v>3827</v>
      </c>
      <c r="Q885" s="255" t="s">
        <v>30</v>
      </c>
      <c r="R885" s="255"/>
      <c r="S885" s="255"/>
      <c r="T885" s="265" t="str">
        <f t="array" ref="T885">VLOOKUP(D885&amp;E885,IF({1,0},'2021春'!$C$3:$C$4485&amp;'2021春'!$D$3:$D$4485,'2021春'!$H$3:$H$4485),2,0)</f>
        <v>451229200210150336</v>
      </c>
      <c r="W885" s="252">
        <f>VLOOKUP(E885,Sheet2!$A$1:$O$71,15,0)</f>
        <v>0</v>
      </c>
    </row>
    <row r="886" spans="1:23">
      <c r="A886" s="255">
        <v>883</v>
      </c>
      <c r="B886" s="255" t="s">
        <v>3828</v>
      </c>
      <c r="C886" s="255" t="s">
        <v>21</v>
      </c>
      <c r="D886" s="255" t="s">
        <v>249</v>
      </c>
      <c r="E886" s="255" t="s">
        <v>3829</v>
      </c>
      <c r="F886" s="255" t="s">
        <v>143</v>
      </c>
      <c r="G886" s="255">
        <v>18</v>
      </c>
      <c r="H886" s="255" t="s">
        <v>3830</v>
      </c>
      <c r="I886" s="255" t="s">
        <v>3831</v>
      </c>
      <c r="J886" s="255" t="s">
        <v>3832</v>
      </c>
      <c r="K886" s="255" t="s">
        <v>27</v>
      </c>
      <c r="L886" s="260" t="s">
        <v>3833</v>
      </c>
      <c r="M886" s="255" t="s">
        <v>28</v>
      </c>
      <c r="N886" s="255" t="s">
        <v>27</v>
      </c>
      <c r="O886" s="260" t="s">
        <v>3616</v>
      </c>
      <c r="P886" s="255" t="s">
        <v>28</v>
      </c>
      <c r="Q886" s="255" t="s">
        <v>30</v>
      </c>
      <c r="R886" s="255"/>
      <c r="S886" s="255"/>
      <c r="T886" s="265" t="str">
        <f t="array" ref="T886">VLOOKUP(D886&amp;E886,IF({1,0},'2021春'!$C$3:$C$4485&amp;'2021春'!$D$3:$D$4485,'2021春'!$H$3:$H$4485),2,0)</f>
        <v>452731200210041826</v>
      </c>
      <c r="W886" s="252">
        <f>VLOOKUP(E886,Sheet2!$A$1:$O$71,15,0)</f>
        <v>0</v>
      </c>
    </row>
    <row r="887" spans="1:23">
      <c r="A887" s="255">
        <v>884</v>
      </c>
      <c r="B887" s="255" t="s">
        <v>3834</v>
      </c>
      <c r="C887" s="255" t="s">
        <v>21</v>
      </c>
      <c r="D887" s="255" t="s">
        <v>249</v>
      </c>
      <c r="E887" s="255" t="s">
        <v>3835</v>
      </c>
      <c r="F887" s="255" t="s">
        <v>24</v>
      </c>
      <c r="G887" s="255">
        <v>19</v>
      </c>
      <c r="H887" s="255" t="s">
        <v>3836</v>
      </c>
      <c r="I887" s="255" t="s">
        <v>3837</v>
      </c>
      <c r="J887" s="255">
        <v>13423006113</v>
      </c>
      <c r="K887" s="255" t="s">
        <v>27</v>
      </c>
      <c r="L887" s="260" t="s">
        <v>3604</v>
      </c>
      <c r="M887" s="255" t="s">
        <v>28</v>
      </c>
      <c r="N887" s="255" t="s">
        <v>27</v>
      </c>
      <c r="O887" s="260" t="s">
        <v>3687</v>
      </c>
      <c r="P887" s="255" t="s">
        <v>28</v>
      </c>
      <c r="Q887" s="255" t="s">
        <v>30</v>
      </c>
      <c r="R887" s="255"/>
      <c r="S887" s="255"/>
      <c r="T887" s="265" t="str">
        <f t="array" ref="T887">VLOOKUP(D887&amp;E887,IF({1,0},'2021春'!$C$3:$C$4485&amp;'2021春'!$D$3:$D$4485,'2021春'!$H$3:$H$4485),2,0)</f>
        <v>452731200206020619</v>
      </c>
      <c r="W887" s="252">
        <f>VLOOKUP(E887,Sheet2!$A$1:$O$71,15,0)</f>
        <v>0</v>
      </c>
    </row>
    <row r="888" spans="1:23">
      <c r="A888" s="255">
        <v>885</v>
      </c>
      <c r="B888" s="255" t="s">
        <v>3838</v>
      </c>
      <c r="C888" s="255" t="s">
        <v>21</v>
      </c>
      <c r="D888" s="255" t="s">
        <v>249</v>
      </c>
      <c r="E888" s="255" t="s">
        <v>3839</v>
      </c>
      <c r="F888" s="255" t="s">
        <v>24</v>
      </c>
      <c r="G888" s="255">
        <v>19</v>
      </c>
      <c r="H888" s="255" t="s">
        <v>2060</v>
      </c>
      <c r="I888" s="255" t="s">
        <v>3840</v>
      </c>
      <c r="J888" s="255">
        <v>18944707942</v>
      </c>
      <c r="K888" s="255" t="s">
        <v>27</v>
      </c>
      <c r="L888" s="260" t="s">
        <v>3604</v>
      </c>
      <c r="M888" s="255" t="s">
        <v>28</v>
      </c>
      <c r="N888" s="255" t="s">
        <v>27</v>
      </c>
      <c r="O888" s="260" t="s">
        <v>3611</v>
      </c>
      <c r="P888" s="255" t="s">
        <v>54</v>
      </c>
      <c r="Q888" s="255" t="s">
        <v>30</v>
      </c>
      <c r="R888" s="255"/>
      <c r="S888" s="255"/>
      <c r="T888" s="265" t="str">
        <f t="array" ref="T888">VLOOKUP(D888&amp;E888,IF({1,0},'2021春'!$C$3:$C$4485&amp;'2021春'!$D$3:$D$4485,'2021春'!$H$3:$H$4485),2,0)</f>
        <v>451229200112113611</v>
      </c>
      <c r="W888" s="252">
        <f>VLOOKUP(E888,Sheet2!$A$1:$O$71,15,0)</f>
        <v>0</v>
      </c>
    </row>
    <row r="889" spans="1:23">
      <c r="A889" s="255">
        <v>886</v>
      </c>
      <c r="B889" s="255" t="s">
        <v>3841</v>
      </c>
      <c r="C889" s="255" t="s">
        <v>21</v>
      </c>
      <c r="D889" s="255" t="s">
        <v>249</v>
      </c>
      <c r="E889" s="255" t="s">
        <v>3842</v>
      </c>
      <c r="F889" s="255" t="s">
        <v>143</v>
      </c>
      <c r="G889" s="255">
        <v>21</v>
      </c>
      <c r="H889" s="255" t="s">
        <v>1227</v>
      </c>
      <c r="I889" s="255" t="s">
        <v>3843</v>
      </c>
      <c r="J889" s="255">
        <v>18707780516</v>
      </c>
      <c r="K889" s="255" t="s">
        <v>27</v>
      </c>
      <c r="L889" s="260" t="s">
        <v>3844</v>
      </c>
      <c r="M889" s="255" t="s">
        <v>28</v>
      </c>
      <c r="N889" s="255" t="s">
        <v>27</v>
      </c>
      <c r="O889" s="260" t="s">
        <v>3845</v>
      </c>
      <c r="P889" s="255" t="s">
        <v>28</v>
      </c>
      <c r="Q889" s="255" t="s">
        <v>30</v>
      </c>
      <c r="R889" s="255"/>
      <c r="S889" s="255"/>
      <c r="T889" s="265" t="str">
        <f t="array" ref="T889">VLOOKUP(D889&amp;E889,IF({1,0},'2021春'!$C$3:$C$4485&amp;'2021春'!$D$3:$D$4485,'2021春'!$H$3:$H$4485),2,0)</f>
        <v>452731199912233667</v>
      </c>
      <c r="W889" s="252">
        <f>VLOOKUP(E889,Sheet2!$A$1:$O$71,15,0)</f>
        <v>0</v>
      </c>
    </row>
    <row r="890" spans="1:23">
      <c r="A890" s="255">
        <v>887</v>
      </c>
      <c r="B890" s="255" t="s">
        <v>3846</v>
      </c>
      <c r="C890" s="255" t="s">
        <v>21</v>
      </c>
      <c r="D890" s="255" t="s">
        <v>249</v>
      </c>
      <c r="E890" s="255" t="s">
        <v>3847</v>
      </c>
      <c r="F890" s="255" t="s">
        <v>143</v>
      </c>
      <c r="G890" s="255">
        <v>19</v>
      </c>
      <c r="H890" s="255" t="s">
        <v>3848</v>
      </c>
      <c r="I890" s="255" t="s">
        <v>3849</v>
      </c>
      <c r="J890" s="255">
        <v>14736275253</v>
      </c>
      <c r="K890" s="255" t="s">
        <v>27</v>
      </c>
      <c r="L890" s="260" t="s">
        <v>3604</v>
      </c>
      <c r="M890" s="255" t="s">
        <v>28</v>
      </c>
      <c r="N890" s="255" t="s">
        <v>27</v>
      </c>
      <c r="O890" s="260" t="s">
        <v>3722</v>
      </c>
      <c r="P890" s="255" t="s">
        <v>28</v>
      </c>
      <c r="Q890" s="255" t="s">
        <v>30</v>
      </c>
      <c r="R890" s="255"/>
      <c r="S890" s="255"/>
      <c r="T890" s="265" t="str">
        <f t="array" ref="T890">VLOOKUP(D890&amp;E890,IF({1,0},'2021春'!$C$3:$C$4485&amp;'2021春'!$D$3:$D$4485,'2021春'!$H$3:$H$4485),2,0)</f>
        <v>452731200205300926</v>
      </c>
      <c r="W890" s="252">
        <f>VLOOKUP(E890,Sheet2!$A$1:$O$71,15,0)</f>
        <v>0</v>
      </c>
    </row>
    <row r="891" spans="1:23">
      <c r="A891" s="255">
        <v>888</v>
      </c>
      <c r="B891" s="255" t="s">
        <v>3850</v>
      </c>
      <c r="C891" s="255" t="s">
        <v>21</v>
      </c>
      <c r="D891" s="255" t="s">
        <v>249</v>
      </c>
      <c r="E891" s="255" t="s">
        <v>3851</v>
      </c>
      <c r="F891" s="255" t="s">
        <v>143</v>
      </c>
      <c r="G891" s="255">
        <v>18</v>
      </c>
      <c r="H891" s="255" t="s">
        <v>3852</v>
      </c>
      <c r="I891" s="255" t="s">
        <v>3853</v>
      </c>
      <c r="J891" s="255">
        <v>17807835541</v>
      </c>
      <c r="K891" s="255" t="s">
        <v>27</v>
      </c>
      <c r="L891" s="260" t="s">
        <v>3604</v>
      </c>
      <c r="M891" s="255" t="s">
        <v>28</v>
      </c>
      <c r="N891" s="255" t="s">
        <v>27</v>
      </c>
      <c r="O891" s="260" t="s">
        <v>3687</v>
      </c>
      <c r="P891" s="255" t="s">
        <v>29</v>
      </c>
      <c r="Q891" s="255" t="s">
        <v>30</v>
      </c>
      <c r="R891" s="255"/>
      <c r="S891" s="255"/>
      <c r="T891" s="265" t="str">
        <f t="array" ref="T891">VLOOKUP(D891&amp;E891,IF({1,0},'2021春'!$C$3:$C$4485&amp;'2021春'!$D$3:$D$4485,'2021春'!$H$3:$H$4485),2,0)</f>
        <v>452731200303254847</v>
      </c>
      <c r="W891" s="252">
        <f>VLOOKUP(E891,Sheet2!$A$1:$O$71,15,0)</f>
        <v>0</v>
      </c>
    </row>
    <row r="892" spans="1:23">
      <c r="A892" s="255">
        <v>889</v>
      </c>
      <c r="B892" s="255" t="s">
        <v>3854</v>
      </c>
      <c r="C892" s="255" t="s">
        <v>21</v>
      </c>
      <c r="D892" s="255" t="s">
        <v>249</v>
      </c>
      <c r="E892" s="255" t="s">
        <v>3855</v>
      </c>
      <c r="F892" s="255" t="s">
        <v>143</v>
      </c>
      <c r="G892" s="255">
        <v>17</v>
      </c>
      <c r="H892" s="255" t="s">
        <v>3856</v>
      </c>
      <c r="I892" s="255" t="s">
        <v>3857</v>
      </c>
      <c r="J892" s="255">
        <v>13877894413</v>
      </c>
      <c r="K892" s="255" t="s">
        <v>27</v>
      </c>
      <c r="L892" s="260" t="s">
        <v>3728</v>
      </c>
      <c r="M892" s="255" t="s">
        <v>3645</v>
      </c>
      <c r="N892" s="255" t="s">
        <v>30</v>
      </c>
      <c r="O892" s="260"/>
      <c r="P892" s="255"/>
      <c r="Q892" s="255" t="s">
        <v>30</v>
      </c>
      <c r="R892" s="255"/>
      <c r="S892" s="255" t="s">
        <v>3636</v>
      </c>
      <c r="T892" s="265" t="str">
        <f t="array" ref="T892">VLOOKUP(D892&amp;E892,IF({1,0},'2021春'!$C$3:$C$4485&amp;'2021春'!$D$3:$D$4485,'2021春'!$H$3:$H$4485),2,0)</f>
        <v>452127200405021246</v>
      </c>
      <c r="W892" s="252" t="str">
        <f>VLOOKUP(E892,Sheet2!$A$1:$O$71,15,0)</f>
        <v>已联系学生本人，未成年需42天后才可以打第二针</v>
      </c>
    </row>
    <row r="893" spans="1:23">
      <c r="A893" s="255">
        <v>890</v>
      </c>
      <c r="B893" s="255" t="s">
        <v>3858</v>
      </c>
      <c r="C893" s="255" t="s">
        <v>21</v>
      </c>
      <c r="D893" s="255" t="s">
        <v>249</v>
      </c>
      <c r="E893" s="255" t="s">
        <v>3859</v>
      </c>
      <c r="F893" s="255" t="s">
        <v>143</v>
      </c>
      <c r="G893" s="255">
        <v>18</v>
      </c>
      <c r="H893" s="255" t="s">
        <v>3860</v>
      </c>
      <c r="I893" s="255" t="s">
        <v>3861</v>
      </c>
      <c r="J893" s="255">
        <v>13528667329</v>
      </c>
      <c r="K893" s="255" t="s">
        <v>27</v>
      </c>
      <c r="L893" s="260" t="s">
        <v>3604</v>
      </c>
      <c r="M893" s="255" t="s">
        <v>28</v>
      </c>
      <c r="N893" s="255" t="s">
        <v>27</v>
      </c>
      <c r="O893" s="260" t="s">
        <v>3862</v>
      </c>
      <c r="P893" s="255" t="s">
        <v>3863</v>
      </c>
      <c r="Q893" s="255" t="s">
        <v>30</v>
      </c>
      <c r="R893" s="255"/>
      <c r="S893" s="255"/>
      <c r="T893" s="265" t="str">
        <f t="array" ref="T893">VLOOKUP(D893&amp;E893,IF({1,0},'2021春'!$C$3:$C$4485&amp;'2021春'!$D$3:$D$4485,'2021春'!$H$3:$H$4485),2,0)</f>
        <v>451229200211192423</v>
      </c>
      <c r="W893" s="252">
        <f>VLOOKUP(E893,Sheet2!$A$1:$O$71,15,0)</f>
        <v>0</v>
      </c>
    </row>
    <row r="894" spans="1:23">
      <c r="A894" s="255">
        <v>891</v>
      </c>
      <c r="B894" s="255" t="s">
        <v>3864</v>
      </c>
      <c r="C894" s="255" t="s">
        <v>21</v>
      </c>
      <c r="D894" s="255" t="s">
        <v>249</v>
      </c>
      <c r="E894" s="255" t="s">
        <v>3865</v>
      </c>
      <c r="F894" s="255" t="s">
        <v>24</v>
      </c>
      <c r="G894" s="255">
        <v>18</v>
      </c>
      <c r="H894" s="255" t="s">
        <v>3866</v>
      </c>
      <c r="I894" s="255" t="s">
        <v>3867</v>
      </c>
      <c r="J894" s="255">
        <v>13977881929</v>
      </c>
      <c r="K894" s="255" t="s">
        <v>27</v>
      </c>
      <c r="L894" s="260" t="s">
        <v>3604</v>
      </c>
      <c r="M894" s="255" t="s">
        <v>28</v>
      </c>
      <c r="N894" s="255" t="s">
        <v>27</v>
      </c>
      <c r="O894" s="260" t="s">
        <v>3868</v>
      </c>
      <c r="P894" s="255" t="s">
        <v>28</v>
      </c>
      <c r="Q894" s="255" t="s">
        <v>30</v>
      </c>
      <c r="R894" s="255"/>
      <c r="S894" s="255"/>
      <c r="T894" s="265" t="str">
        <f t="array" ref="T894">VLOOKUP(D894&amp;E894,IF({1,0},'2021春'!$C$3:$C$4485&amp;'2021春'!$D$3:$D$4485,'2021春'!$H$3:$H$4485),2,0)</f>
        <v>452623200302070610</v>
      </c>
      <c r="W894" s="252">
        <f>VLOOKUP(E894,Sheet2!$A$1:$O$71,15,0)</f>
        <v>0</v>
      </c>
    </row>
    <row r="895" spans="1:23">
      <c r="A895" s="255">
        <v>892</v>
      </c>
      <c r="B895" s="255" t="s">
        <v>3869</v>
      </c>
      <c r="C895" s="255" t="s">
        <v>21</v>
      </c>
      <c r="D895" s="255" t="s">
        <v>249</v>
      </c>
      <c r="E895" s="255" t="s">
        <v>3870</v>
      </c>
      <c r="F895" s="255" t="s">
        <v>24</v>
      </c>
      <c r="G895" s="255">
        <v>19</v>
      </c>
      <c r="H895" s="255" t="s">
        <v>3871</v>
      </c>
      <c r="I895" s="255" t="s">
        <v>3872</v>
      </c>
      <c r="J895" s="255">
        <v>19878428347</v>
      </c>
      <c r="K895" s="255" t="s">
        <v>27</v>
      </c>
      <c r="L895" s="260" t="s">
        <v>3873</v>
      </c>
      <c r="M895" s="255" t="s">
        <v>28</v>
      </c>
      <c r="N895" s="255" t="s">
        <v>27</v>
      </c>
      <c r="O895" s="260" t="s">
        <v>3687</v>
      </c>
      <c r="P895" s="255" t="s">
        <v>28</v>
      </c>
      <c r="Q895" s="255" t="s">
        <v>30</v>
      </c>
      <c r="R895" s="255"/>
      <c r="S895" s="255"/>
      <c r="T895" s="265" t="str">
        <f t="array" ref="T895">VLOOKUP(D895&amp;E895,IF({1,0},'2021春'!$C$3:$C$4485&amp;'2021春'!$D$3:$D$4485,'2021春'!$H$3:$H$4485),2,0)</f>
        <v>451229200206285414</v>
      </c>
      <c r="W895" s="252">
        <f>VLOOKUP(E895,Sheet2!$A$1:$O$71,15,0)</f>
        <v>0</v>
      </c>
    </row>
    <row r="896" spans="1:23">
      <c r="A896" s="255">
        <v>893</v>
      </c>
      <c r="B896" s="255" t="s">
        <v>3874</v>
      </c>
      <c r="C896" s="255" t="s">
        <v>21</v>
      </c>
      <c r="D896" s="255" t="s">
        <v>249</v>
      </c>
      <c r="E896" s="255" t="s">
        <v>3875</v>
      </c>
      <c r="F896" s="255" t="s">
        <v>143</v>
      </c>
      <c r="G896" s="255">
        <v>19</v>
      </c>
      <c r="H896" s="255" t="s">
        <v>3876</v>
      </c>
      <c r="I896" s="255" t="s">
        <v>3877</v>
      </c>
      <c r="J896" s="255">
        <v>13324788599</v>
      </c>
      <c r="K896" s="255" t="s">
        <v>27</v>
      </c>
      <c r="L896" s="260" t="s">
        <v>3659</v>
      </c>
      <c r="M896" s="255" t="s">
        <v>54</v>
      </c>
      <c r="N896" s="255" t="s">
        <v>30</v>
      </c>
      <c r="O896" s="260"/>
      <c r="P896" s="255"/>
      <c r="Q896" s="255" t="s">
        <v>30</v>
      </c>
      <c r="R896" s="255"/>
      <c r="S896" s="255" t="s">
        <v>3813</v>
      </c>
      <c r="T896" s="265" t="str">
        <f t="array" ref="T896">VLOOKUP(D896&amp;E896,IF({1,0},'2021春'!$C$3:$C$4485&amp;'2021春'!$D$3:$D$4485,'2021春'!$H$3:$H$4485),2,0)</f>
        <v>452731200201081826</v>
      </c>
      <c r="W896" s="252" t="str">
        <f>VLOOKUP(E896,Sheet2!$A$1:$O$71,15,0)</f>
        <v>已联系学生本人，该生承诺近两天从乡下回县里打疫苗</v>
      </c>
    </row>
    <row r="897" spans="1:23">
      <c r="A897" s="255">
        <v>894</v>
      </c>
      <c r="B897" s="255" t="s">
        <v>3878</v>
      </c>
      <c r="C897" s="255" t="s">
        <v>21</v>
      </c>
      <c r="D897" s="255" t="s">
        <v>249</v>
      </c>
      <c r="E897" s="255" t="s">
        <v>3879</v>
      </c>
      <c r="F897" s="255" t="s">
        <v>24</v>
      </c>
      <c r="G897" s="255">
        <v>18</v>
      </c>
      <c r="H897" s="255" t="s">
        <v>3172</v>
      </c>
      <c r="I897" s="255" t="s">
        <v>3880</v>
      </c>
      <c r="J897" s="255">
        <v>18318899373</v>
      </c>
      <c r="K897" s="255" t="s">
        <v>27</v>
      </c>
      <c r="L897" s="260" t="s">
        <v>3604</v>
      </c>
      <c r="M897" s="255" t="s">
        <v>28</v>
      </c>
      <c r="N897" s="255" t="s">
        <v>27</v>
      </c>
      <c r="O897" s="260" t="s">
        <v>3611</v>
      </c>
      <c r="P897" s="255" t="s">
        <v>28</v>
      </c>
      <c r="Q897" s="255" t="s">
        <v>30</v>
      </c>
      <c r="R897" s="255"/>
      <c r="S897" s="255"/>
      <c r="T897" s="265" t="str">
        <f t="array" ref="T897">VLOOKUP(D897&amp;E897,IF({1,0},'2021春'!$C$3:$C$4485&amp;'2021春'!$D$3:$D$4485,'2021春'!$H$3:$H$4485),2,0)</f>
        <v>452731200301024511</v>
      </c>
      <c r="W897" s="252">
        <f>VLOOKUP(E897,Sheet2!$A$1:$O$71,15,0)</f>
        <v>0</v>
      </c>
    </row>
    <row r="898" spans="1:23">
      <c r="A898" s="255">
        <v>895</v>
      </c>
      <c r="B898" s="255" t="s">
        <v>3881</v>
      </c>
      <c r="C898" s="255" t="s">
        <v>21</v>
      </c>
      <c r="D898" s="255" t="s">
        <v>249</v>
      </c>
      <c r="E898" s="255" t="s">
        <v>3882</v>
      </c>
      <c r="F898" s="255" t="s">
        <v>24</v>
      </c>
      <c r="G898" s="255">
        <v>17</v>
      </c>
      <c r="H898" s="255" t="s">
        <v>3193</v>
      </c>
      <c r="I898" s="255" t="s">
        <v>3883</v>
      </c>
      <c r="J898" s="255" t="s">
        <v>3884</v>
      </c>
      <c r="K898" s="255" t="s">
        <v>27</v>
      </c>
      <c r="L898" s="260" t="s">
        <v>3635</v>
      </c>
      <c r="M898" s="255" t="s">
        <v>3885</v>
      </c>
      <c r="N898" s="255" t="s">
        <v>30</v>
      </c>
      <c r="O898" s="260"/>
      <c r="P898" s="255"/>
      <c r="Q898" s="255" t="s">
        <v>30</v>
      </c>
      <c r="R898" s="255"/>
      <c r="S898" s="255" t="s">
        <v>3636</v>
      </c>
      <c r="T898" s="265" t="str">
        <f t="array" ref="T898">VLOOKUP(D898&amp;E898,IF({1,0},'2021春'!$C$3:$C$4485&amp;'2021春'!$D$3:$D$4485,'2021春'!$H$3:$H$4485),2,0)</f>
        <v>452731200312061238</v>
      </c>
      <c r="W898" s="252" t="str">
        <f>VLOOKUP(E898,Sheet2!$A$1:$O$71,15,0)</f>
        <v>已联系学生本人，未成年需42天后才可以打第二针</v>
      </c>
    </row>
    <row r="899" spans="1:23">
      <c r="A899" s="255">
        <v>896</v>
      </c>
      <c r="B899" s="255" t="s">
        <v>3886</v>
      </c>
      <c r="C899" s="255" t="s">
        <v>21</v>
      </c>
      <c r="D899" s="255" t="s">
        <v>249</v>
      </c>
      <c r="E899" s="255" t="s">
        <v>3887</v>
      </c>
      <c r="F899" s="255" t="s">
        <v>143</v>
      </c>
      <c r="G899" s="255">
        <v>18</v>
      </c>
      <c r="H899" s="255" t="s">
        <v>3888</v>
      </c>
      <c r="I899" s="255" t="s">
        <v>3889</v>
      </c>
      <c r="J899" s="255">
        <v>17754792322</v>
      </c>
      <c r="K899" s="255" t="s">
        <v>27</v>
      </c>
      <c r="L899" s="260" t="s">
        <v>3812</v>
      </c>
      <c r="M899" s="255" t="s">
        <v>3890</v>
      </c>
      <c r="N899" s="255" t="s">
        <v>30</v>
      </c>
      <c r="O899" s="260"/>
      <c r="P899" s="255"/>
      <c r="Q899" s="255" t="s">
        <v>30</v>
      </c>
      <c r="R899" s="255"/>
      <c r="S899" s="255" t="s">
        <v>3891</v>
      </c>
      <c r="T899" s="265" t="str">
        <f t="array" ref="T899">VLOOKUP(D899&amp;E899,IF({1,0},'2021春'!$C$3:$C$4485&amp;'2021春'!$D$3:$D$4485,'2021春'!$H$3:$H$4485),2,0)</f>
        <v>452731200306081822</v>
      </c>
      <c r="W899" s="252" t="str">
        <f>VLOOKUP(E899,Sheet2!$A$1:$O$71,15,0)</f>
        <v>已联系学生本人，该生第一针接种安徽智飞，需接种三针，目前该生在南宁，一直在积极约苗，但是南宁目前约不上</v>
      </c>
    </row>
    <row r="900" spans="1:23">
      <c r="A900" s="255">
        <v>897</v>
      </c>
      <c r="B900" s="255" t="s">
        <v>3892</v>
      </c>
      <c r="C900" s="255" t="s">
        <v>21</v>
      </c>
      <c r="D900" s="255" t="s">
        <v>249</v>
      </c>
      <c r="E900" s="255" t="s">
        <v>3893</v>
      </c>
      <c r="F900" s="255" t="s">
        <v>24</v>
      </c>
      <c r="G900" s="255">
        <v>24</v>
      </c>
      <c r="H900" s="255" t="s">
        <v>3894</v>
      </c>
      <c r="I900" s="255" t="s">
        <v>3895</v>
      </c>
      <c r="J900" s="255">
        <v>15177781348</v>
      </c>
      <c r="K900" s="255" t="s">
        <v>27</v>
      </c>
      <c r="L900" s="260" t="s">
        <v>3896</v>
      </c>
      <c r="M900" s="255" t="s">
        <v>28</v>
      </c>
      <c r="N900" s="255" t="s">
        <v>27</v>
      </c>
      <c r="O900" s="260" t="s">
        <v>3897</v>
      </c>
      <c r="P900" s="255" t="s">
        <v>29</v>
      </c>
      <c r="Q900" s="255" t="s">
        <v>30</v>
      </c>
      <c r="R900" s="255"/>
      <c r="S900" s="255"/>
      <c r="T900" s="265" t="str">
        <f t="array" ref="T900">VLOOKUP(D900&amp;E900,IF({1,0},'2021春'!$C$3:$C$4485&amp;'2021春'!$D$3:$D$4485,'2021春'!$H$3:$H$4485),2,0)</f>
        <v>451229199706022711</v>
      </c>
      <c r="W900" s="252">
        <f>VLOOKUP(E900,Sheet2!$A$1:$O$71,15,0)</f>
        <v>0</v>
      </c>
    </row>
    <row r="901" spans="1:23">
      <c r="A901" s="255">
        <v>898</v>
      </c>
      <c r="B901" s="255" t="s">
        <v>3898</v>
      </c>
      <c r="C901" s="255" t="s">
        <v>21</v>
      </c>
      <c r="D901" s="255" t="s">
        <v>249</v>
      </c>
      <c r="E901" s="255" t="s">
        <v>3899</v>
      </c>
      <c r="F901" s="255" t="s">
        <v>24</v>
      </c>
      <c r="G901" s="255">
        <v>19</v>
      </c>
      <c r="H901" s="255" t="s">
        <v>2264</v>
      </c>
      <c r="I901" s="255" t="s">
        <v>3900</v>
      </c>
      <c r="J901" s="255">
        <v>13471802656</v>
      </c>
      <c r="K901" s="255" t="s">
        <v>27</v>
      </c>
      <c r="L901" s="260" t="s">
        <v>3604</v>
      </c>
      <c r="M901" s="255" t="s">
        <v>28</v>
      </c>
      <c r="N901" s="255" t="s">
        <v>27</v>
      </c>
      <c r="O901" s="260" t="s">
        <v>3901</v>
      </c>
      <c r="P901" s="255" t="s">
        <v>1303</v>
      </c>
      <c r="Q901" s="255" t="s">
        <v>30</v>
      </c>
      <c r="R901" s="255"/>
      <c r="S901" s="255"/>
      <c r="T901" s="265" t="str">
        <f t="array" ref="T901">VLOOKUP(D901&amp;E901,IF({1,0},'2021春'!$C$3:$C$4485&amp;'2021春'!$D$3:$D$4485,'2021春'!$H$3:$H$4485),2,0)</f>
        <v>451229200109052117</v>
      </c>
      <c r="W901" s="252">
        <f>VLOOKUP(E901,Sheet2!$A$1:$O$71,15,0)</f>
        <v>0</v>
      </c>
    </row>
    <row r="902" spans="1:23">
      <c r="A902" s="255">
        <v>899</v>
      </c>
      <c r="B902" s="255" t="s">
        <v>3902</v>
      </c>
      <c r="C902" s="255" t="s">
        <v>21</v>
      </c>
      <c r="D902" s="255" t="s">
        <v>249</v>
      </c>
      <c r="E902" s="255" t="s">
        <v>3903</v>
      </c>
      <c r="F902" s="255" t="s">
        <v>24</v>
      </c>
      <c r="G902" s="255">
        <v>18</v>
      </c>
      <c r="H902" s="255" t="s">
        <v>3904</v>
      </c>
      <c r="I902" s="255" t="s">
        <v>3905</v>
      </c>
      <c r="J902" s="255">
        <v>15977846981</v>
      </c>
      <c r="K902" s="255" t="s">
        <v>27</v>
      </c>
      <c r="L902" s="260" t="s">
        <v>3604</v>
      </c>
      <c r="M902" s="255" t="s">
        <v>28</v>
      </c>
      <c r="N902" s="255" t="s">
        <v>27</v>
      </c>
      <c r="O902" s="260" t="s">
        <v>3759</v>
      </c>
      <c r="P902" s="255" t="s">
        <v>28</v>
      </c>
      <c r="Q902" s="255" t="s">
        <v>30</v>
      </c>
      <c r="R902" s="255"/>
      <c r="S902" s="255"/>
      <c r="T902" s="265" t="str">
        <f t="array" ref="T902">VLOOKUP(D902&amp;E902,IF({1,0},'2021春'!$C$3:$C$4485&amp;'2021春'!$D$3:$D$4485,'2021春'!$H$3:$H$4485),2,0)</f>
        <v>452731200303034852</v>
      </c>
      <c r="W902" s="252">
        <f>VLOOKUP(E902,Sheet2!$A$1:$O$71,15,0)</f>
        <v>0</v>
      </c>
    </row>
    <row r="903" spans="1:23">
      <c r="A903" s="255">
        <v>900</v>
      </c>
      <c r="B903" s="255" t="s">
        <v>3906</v>
      </c>
      <c r="C903" s="255" t="s">
        <v>21</v>
      </c>
      <c r="D903" s="255" t="s">
        <v>249</v>
      </c>
      <c r="E903" s="255" t="s">
        <v>3907</v>
      </c>
      <c r="F903" s="255" t="s">
        <v>24</v>
      </c>
      <c r="G903" s="255">
        <v>19</v>
      </c>
      <c r="H903" s="255" t="s">
        <v>3908</v>
      </c>
      <c r="I903" s="255" t="s">
        <v>3909</v>
      </c>
      <c r="J903" s="255">
        <v>15277854953</v>
      </c>
      <c r="K903" s="255" t="s">
        <v>27</v>
      </c>
      <c r="L903" s="260" t="s">
        <v>3604</v>
      </c>
      <c r="M903" s="255" t="s">
        <v>28</v>
      </c>
      <c r="N903" s="255" t="s">
        <v>27</v>
      </c>
      <c r="O903" s="260" t="s">
        <v>3611</v>
      </c>
      <c r="P903" s="255" t="s">
        <v>28</v>
      </c>
      <c r="Q903" s="255" t="s">
        <v>30</v>
      </c>
      <c r="R903" s="255"/>
      <c r="S903" s="255"/>
      <c r="T903" s="265" t="str">
        <f t="array" ref="T903">VLOOKUP(D903&amp;E903,IF({1,0},'2021春'!$C$3:$C$4485&amp;'2021春'!$D$3:$D$4485,'2021春'!$H$3:$H$4485),2,0)</f>
        <v>452731200203215410</v>
      </c>
      <c r="W903" s="252">
        <f>VLOOKUP(E903,Sheet2!$A$1:$O$71,15,0)</f>
        <v>0</v>
      </c>
    </row>
    <row r="904" spans="1:23">
      <c r="A904" s="255">
        <v>901</v>
      </c>
      <c r="B904" s="255" t="s">
        <v>3910</v>
      </c>
      <c r="C904" s="255" t="s">
        <v>21</v>
      </c>
      <c r="D904" s="255" t="s">
        <v>249</v>
      </c>
      <c r="E904" s="255" t="s">
        <v>3911</v>
      </c>
      <c r="F904" s="255" t="s">
        <v>143</v>
      </c>
      <c r="G904" s="255">
        <v>19</v>
      </c>
      <c r="H904" s="255" t="s">
        <v>3912</v>
      </c>
      <c r="I904" s="255" t="s">
        <v>3913</v>
      </c>
      <c r="J904" s="255">
        <v>15977838868</v>
      </c>
      <c r="K904" s="255" t="s">
        <v>27</v>
      </c>
      <c r="L904" s="260" t="s">
        <v>3604</v>
      </c>
      <c r="M904" s="255" t="s">
        <v>28</v>
      </c>
      <c r="N904" s="255" t="s">
        <v>27</v>
      </c>
      <c r="O904" s="260" t="s">
        <v>3611</v>
      </c>
      <c r="P904" s="255" t="s">
        <v>28</v>
      </c>
      <c r="Q904" s="255" t="s">
        <v>30</v>
      </c>
      <c r="R904" s="255"/>
      <c r="S904" s="255"/>
      <c r="T904" s="265" t="str">
        <f t="array" ref="T904">VLOOKUP(D904&amp;E904,IF({1,0},'2021春'!$C$3:$C$4485&amp;'2021春'!$D$3:$D$4485,'2021春'!$H$3:$H$4485),2,0)</f>
        <v>452731200206020344</v>
      </c>
      <c r="W904" s="252">
        <f>VLOOKUP(E904,Sheet2!$A$1:$O$71,15,0)</f>
        <v>0</v>
      </c>
    </row>
    <row r="905" spans="1:23">
      <c r="A905" s="255">
        <v>902</v>
      </c>
      <c r="B905" s="255" t="s">
        <v>3914</v>
      </c>
      <c r="C905" s="255" t="s">
        <v>21</v>
      </c>
      <c r="D905" s="255" t="s">
        <v>249</v>
      </c>
      <c r="E905" s="255" t="s">
        <v>3915</v>
      </c>
      <c r="F905" s="255" t="s">
        <v>143</v>
      </c>
      <c r="G905" s="255">
        <v>18</v>
      </c>
      <c r="H905" s="255" t="s">
        <v>3340</v>
      </c>
      <c r="I905" s="255" t="s">
        <v>3916</v>
      </c>
      <c r="J905" s="255">
        <v>13977840867</v>
      </c>
      <c r="K905" s="255" t="s">
        <v>27</v>
      </c>
      <c r="L905" s="260">
        <v>7.2</v>
      </c>
      <c r="M905" s="255" t="s">
        <v>28</v>
      </c>
      <c r="N905" s="255" t="s">
        <v>30</v>
      </c>
      <c r="O905" s="260"/>
      <c r="P905" s="255"/>
      <c r="Q905" s="255" t="s">
        <v>30</v>
      </c>
      <c r="R905" s="255"/>
      <c r="S905" s="255" t="s">
        <v>3813</v>
      </c>
      <c r="T905" s="265" t="str">
        <f t="array" ref="T905">VLOOKUP(D905&amp;E905,IF({1,0},'2021春'!$C$3:$C$4485&amp;'2021春'!$D$3:$D$4485,'2021春'!$H$3:$H$4485),2,0)</f>
        <v>452731200306235422</v>
      </c>
      <c r="W905" s="252" t="str">
        <f>VLOOKUP(E905,Sheet2!$A$1:$O$71,15,0)</f>
        <v>已联系学生本人，该生承诺近两天从乡下回县里打疫苗</v>
      </c>
    </row>
    <row r="906" spans="1:23">
      <c r="A906" s="255">
        <v>903</v>
      </c>
      <c r="B906" s="255" t="s">
        <v>3917</v>
      </c>
      <c r="C906" s="255" t="s">
        <v>21</v>
      </c>
      <c r="D906" s="255" t="s">
        <v>249</v>
      </c>
      <c r="E906" s="255" t="s">
        <v>3918</v>
      </c>
      <c r="F906" s="255" t="s">
        <v>143</v>
      </c>
      <c r="G906" s="255">
        <v>18</v>
      </c>
      <c r="H906" s="255" t="s">
        <v>3919</v>
      </c>
      <c r="I906" s="255" t="s">
        <v>3920</v>
      </c>
      <c r="J906" s="255">
        <v>13768380852</v>
      </c>
      <c r="K906" s="255" t="s">
        <v>27</v>
      </c>
      <c r="L906" s="260" t="s">
        <v>3803</v>
      </c>
      <c r="M906" s="255" t="s">
        <v>28</v>
      </c>
      <c r="N906" s="255" t="s">
        <v>27</v>
      </c>
      <c r="O906" s="260" t="s">
        <v>3921</v>
      </c>
      <c r="P906" s="255" t="s">
        <v>28</v>
      </c>
      <c r="Q906" s="255" t="s">
        <v>30</v>
      </c>
      <c r="R906" s="255"/>
      <c r="S906" s="255"/>
      <c r="T906" s="265" t="str">
        <f t="array" ref="T906">VLOOKUP(D906&amp;E906,IF({1,0},'2021春'!$C$3:$C$4485&amp;'2021春'!$D$3:$D$4485,'2021春'!$H$3:$H$4485),2,0)</f>
        <v>452731200306155123</v>
      </c>
      <c r="W906" s="252">
        <f>VLOOKUP(E906,Sheet2!$A$1:$O$71,15,0)</f>
        <v>0</v>
      </c>
    </row>
    <row r="907" spans="1:20">
      <c r="A907" s="255">
        <v>904</v>
      </c>
      <c r="B907" s="255" t="s">
        <v>3922</v>
      </c>
      <c r="C907" s="255" t="s">
        <v>21</v>
      </c>
      <c r="D907" s="255" t="s">
        <v>259</v>
      </c>
      <c r="E907" s="255" t="s">
        <v>3923</v>
      </c>
      <c r="F907" s="255" t="s">
        <v>24</v>
      </c>
      <c r="G907" s="255">
        <v>17</v>
      </c>
      <c r="H907" s="255" t="s">
        <v>3924</v>
      </c>
      <c r="I907" s="255" t="s">
        <v>3925</v>
      </c>
      <c r="J907" s="255">
        <v>18278864903</v>
      </c>
      <c r="K907" s="255" t="s">
        <v>27</v>
      </c>
      <c r="L907" s="260"/>
      <c r="M907" s="255"/>
      <c r="N907" s="255" t="s">
        <v>30</v>
      </c>
      <c r="O907" s="260"/>
      <c r="P907" s="255"/>
      <c r="Q907" s="255" t="s">
        <v>30</v>
      </c>
      <c r="R907" s="255"/>
      <c r="S907" s="255"/>
      <c r="T907" s="265" t="str">
        <f t="array" ref="T907">VLOOKUP(D907&amp;E907,IF({1,0},'2021春'!$C$3:$C$4485&amp;'2021春'!$D$3:$D$4485,'2021春'!$H$3:$H$4485),2,0)</f>
        <v>452731200309292115</v>
      </c>
    </row>
    <row r="908" spans="1:20">
      <c r="A908" s="255">
        <v>905</v>
      </c>
      <c r="B908" s="255" t="s">
        <v>3926</v>
      </c>
      <c r="C908" s="255" t="s">
        <v>21</v>
      </c>
      <c r="D908" s="255" t="s">
        <v>259</v>
      </c>
      <c r="E908" s="255" t="s">
        <v>3927</v>
      </c>
      <c r="F908" s="255" t="s">
        <v>143</v>
      </c>
      <c r="G908" s="255">
        <v>19</v>
      </c>
      <c r="H908" s="255" t="s">
        <v>1947</v>
      </c>
      <c r="I908" s="255" t="s">
        <v>3928</v>
      </c>
      <c r="J908" s="255">
        <v>15078613117</v>
      </c>
      <c r="K908" s="255" t="s">
        <v>27</v>
      </c>
      <c r="L908" s="260"/>
      <c r="M908" s="255"/>
      <c r="N908" s="255" t="s">
        <v>27</v>
      </c>
      <c r="O908" s="260"/>
      <c r="P908" s="255"/>
      <c r="Q908" s="255" t="s">
        <v>30</v>
      </c>
      <c r="R908" s="255"/>
      <c r="S908" s="255"/>
      <c r="T908" s="265" t="str">
        <f t="array" ref="T908">VLOOKUP(D908&amp;E908,IF({1,0},'2021春'!$C$3:$C$4485&amp;'2021春'!$D$3:$D$4485,'2021春'!$H$3:$H$4485),2,0)</f>
        <v>452731200201071222</v>
      </c>
    </row>
    <row r="909" spans="1:20">
      <c r="A909" s="255">
        <v>906</v>
      </c>
      <c r="B909" s="255" t="s">
        <v>3929</v>
      </c>
      <c r="C909" s="255" t="s">
        <v>21</v>
      </c>
      <c r="D909" s="255" t="s">
        <v>259</v>
      </c>
      <c r="E909" s="255" t="s">
        <v>3930</v>
      </c>
      <c r="F909" s="255" t="s">
        <v>24</v>
      </c>
      <c r="G909" s="255">
        <v>19</v>
      </c>
      <c r="H909" s="255" t="s">
        <v>1244</v>
      </c>
      <c r="I909" s="255" t="s">
        <v>3931</v>
      </c>
      <c r="J909" s="255">
        <v>19978809074</v>
      </c>
      <c r="K909" s="255" t="s">
        <v>27</v>
      </c>
      <c r="L909" s="260"/>
      <c r="M909" s="255"/>
      <c r="N909" s="255" t="s">
        <v>27</v>
      </c>
      <c r="O909" s="260"/>
      <c r="P909" s="255"/>
      <c r="Q909" s="255" t="s">
        <v>30</v>
      </c>
      <c r="R909" s="255"/>
      <c r="S909" s="255"/>
      <c r="T909" s="265" t="str">
        <f t="array" ref="T909">VLOOKUP(D909&amp;E909,IF({1,0},'2021春'!$C$3:$C$4485&amp;'2021春'!$D$3:$D$4485,'2021春'!$H$3:$H$4485),2,0)</f>
        <v>451229200202222432</v>
      </c>
    </row>
    <row r="910" spans="1:20">
      <c r="A910" s="255">
        <v>907</v>
      </c>
      <c r="B910" s="255" t="s">
        <v>3932</v>
      </c>
      <c r="C910" s="255" t="s">
        <v>21</v>
      </c>
      <c r="D910" s="255" t="s">
        <v>259</v>
      </c>
      <c r="E910" s="255" t="s">
        <v>3933</v>
      </c>
      <c r="F910" s="255" t="s">
        <v>143</v>
      </c>
      <c r="G910" s="255">
        <v>20</v>
      </c>
      <c r="H910" s="255" t="s">
        <v>3934</v>
      </c>
      <c r="I910" s="255" t="s">
        <v>3935</v>
      </c>
      <c r="J910" s="255">
        <v>19994450742</v>
      </c>
      <c r="K910" s="255" t="s">
        <v>27</v>
      </c>
      <c r="L910" s="260"/>
      <c r="M910" s="255"/>
      <c r="N910" s="255" t="s">
        <v>27</v>
      </c>
      <c r="O910" s="260"/>
      <c r="P910" s="255"/>
      <c r="Q910" s="255" t="s">
        <v>30</v>
      </c>
      <c r="R910" s="255"/>
      <c r="S910" s="255"/>
      <c r="T910" s="265" t="str">
        <f t="array" ref="T910">VLOOKUP(D910&amp;E910,IF({1,0},'2021春'!$C$3:$C$4485&amp;'2021春'!$D$3:$D$4485,'2021春'!$H$3:$H$4485),2,0)</f>
        <v>452731200103122129</v>
      </c>
    </row>
    <row r="911" spans="1:20">
      <c r="A911" s="255">
        <v>908</v>
      </c>
      <c r="B911" s="255" t="s">
        <v>3936</v>
      </c>
      <c r="C911" s="255" t="s">
        <v>21</v>
      </c>
      <c r="D911" s="255" t="s">
        <v>259</v>
      </c>
      <c r="E911" s="255" t="s">
        <v>3937</v>
      </c>
      <c r="F911" s="255" t="s">
        <v>24</v>
      </c>
      <c r="G911" s="255">
        <v>20</v>
      </c>
      <c r="H911" s="255" t="s">
        <v>1731</v>
      </c>
      <c r="I911" s="255" t="s">
        <v>3938</v>
      </c>
      <c r="J911" s="255">
        <v>19994450742</v>
      </c>
      <c r="K911" s="255" t="s">
        <v>27</v>
      </c>
      <c r="L911" s="260"/>
      <c r="M911" s="255"/>
      <c r="N911" s="255" t="s">
        <v>30</v>
      </c>
      <c r="O911" s="260"/>
      <c r="P911" s="255"/>
      <c r="Q911" s="255" t="s">
        <v>30</v>
      </c>
      <c r="R911" s="255"/>
      <c r="S911" s="255"/>
      <c r="T911" s="265" t="str">
        <f t="array" ref="T911">VLOOKUP(D911&amp;E911,IF({1,0},'2021春'!$C$3:$C$4485&amp;'2021春'!$D$3:$D$4485,'2021春'!$H$3:$H$4485),2,0)</f>
        <v>45122920010805273X</v>
      </c>
    </row>
    <row r="912" spans="1:20">
      <c r="A912" s="255">
        <v>909</v>
      </c>
      <c r="B912" s="255" t="s">
        <v>3939</v>
      </c>
      <c r="C912" s="255" t="s">
        <v>21</v>
      </c>
      <c r="D912" s="255" t="s">
        <v>259</v>
      </c>
      <c r="E912" s="255" t="s">
        <v>3940</v>
      </c>
      <c r="F912" s="255" t="s">
        <v>143</v>
      </c>
      <c r="G912" s="255">
        <v>18</v>
      </c>
      <c r="H912" s="255" t="s">
        <v>2992</v>
      </c>
      <c r="I912" s="255" t="s">
        <v>3941</v>
      </c>
      <c r="J912" s="255">
        <v>15277852812</v>
      </c>
      <c r="K912" s="255" t="s">
        <v>27</v>
      </c>
      <c r="L912" s="260"/>
      <c r="M912" s="255"/>
      <c r="N912" s="255" t="s">
        <v>30</v>
      </c>
      <c r="O912" s="260"/>
      <c r="P912" s="255"/>
      <c r="Q912" s="255" t="s">
        <v>30</v>
      </c>
      <c r="R912" s="255"/>
      <c r="S912" s="255"/>
      <c r="T912" s="265" t="str">
        <f t="array" ref="T912">VLOOKUP(D912&amp;E912,IF({1,0},'2021春'!$C$3:$C$4485&amp;'2021春'!$D$3:$D$4485,'2021春'!$H$3:$H$4485),2,0)</f>
        <v>452731200307015720</v>
      </c>
    </row>
    <row r="913" spans="1:20">
      <c r="A913" s="255">
        <v>910</v>
      </c>
      <c r="B913" s="255" t="s">
        <v>3942</v>
      </c>
      <c r="C913" s="255" t="s">
        <v>21</v>
      </c>
      <c r="D913" s="255" t="s">
        <v>259</v>
      </c>
      <c r="E913" s="255" t="s">
        <v>3943</v>
      </c>
      <c r="F913" s="255" t="s">
        <v>143</v>
      </c>
      <c r="G913" s="255">
        <v>20</v>
      </c>
      <c r="H913" s="255" t="s">
        <v>3944</v>
      </c>
      <c r="I913" s="255" t="s">
        <v>3945</v>
      </c>
      <c r="J913" s="255">
        <v>15177385016</v>
      </c>
      <c r="K913" s="255" t="s">
        <v>27</v>
      </c>
      <c r="L913" s="260"/>
      <c r="M913" s="255"/>
      <c r="N913" s="255" t="s">
        <v>27</v>
      </c>
      <c r="O913" s="260"/>
      <c r="P913" s="255"/>
      <c r="Q913" s="255" t="s">
        <v>30</v>
      </c>
      <c r="R913" s="255"/>
      <c r="S913" s="255"/>
      <c r="T913" s="265" t="str">
        <f t="array" ref="T913">VLOOKUP(D913&amp;E913,IF({1,0},'2021春'!$C$3:$C$4485&amp;'2021春'!$D$3:$D$4485,'2021春'!$H$3:$H$4485),2,0)</f>
        <v>451229200012172729</v>
      </c>
    </row>
    <row r="914" spans="1:20">
      <c r="A914" s="255">
        <v>911</v>
      </c>
      <c r="B914" s="255" t="s">
        <v>3946</v>
      </c>
      <c r="C914" s="255" t="s">
        <v>21</v>
      </c>
      <c r="D914" s="255" t="s">
        <v>259</v>
      </c>
      <c r="E914" s="255" t="s">
        <v>3947</v>
      </c>
      <c r="F914" s="255" t="s">
        <v>143</v>
      </c>
      <c r="G914" s="255">
        <v>19</v>
      </c>
      <c r="H914" s="255" t="s">
        <v>3948</v>
      </c>
      <c r="I914" s="255" t="s">
        <v>3949</v>
      </c>
      <c r="J914" s="255">
        <v>18707782927</v>
      </c>
      <c r="K914" s="255" t="s">
        <v>27</v>
      </c>
      <c r="L914" s="260"/>
      <c r="M914" s="255"/>
      <c r="N914" s="255" t="s">
        <v>27</v>
      </c>
      <c r="O914" s="260"/>
      <c r="P914" s="255"/>
      <c r="Q914" s="255" t="s">
        <v>30</v>
      </c>
      <c r="R914" s="255"/>
      <c r="S914" s="255"/>
      <c r="T914" s="265" t="str">
        <f t="array" ref="T914">VLOOKUP(D914&amp;E914,IF({1,0},'2021春'!$C$3:$C$4485&amp;'2021春'!$D$3:$D$4485,'2021春'!$H$3:$H$4485),2,0)</f>
        <v>452731200204053628</v>
      </c>
    </row>
    <row r="915" spans="1:20">
      <c r="A915" s="255">
        <v>912</v>
      </c>
      <c r="B915" s="255" t="s">
        <v>3950</v>
      </c>
      <c r="C915" s="255" t="s">
        <v>21</v>
      </c>
      <c r="D915" s="255" t="s">
        <v>259</v>
      </c>
      <c r="E915" s="255" t="s">
        <v>3951</v>
      </c>
      <c r="F915" s="255" t="s">
        <v>143</v>
      </c>
      <c r="G915" s="255">
        <v>20</v>
      </c>
      <c r="H915" s="255" t="s">
        <v>3409</v>
      </c>
      <c r="I915" s="255" t="s">
        <v>3952</v>
      </c>
      <c r="J915" s="255">
        <v>17777938747</v>
      </c>
      <c r="K915" s="255" t="s">
        <v>27</v>
      </c>
      <c r="L915" s="260"/>
      <c r="M915" s="255"/>
      <c r="N915" s="255" t="s">
        <v>30</v>
      </c>
      <c r="O915" s="260"/>
      <c r="P915" s="255"/>
      <c r="Q915" s="255" t="s">
        <v>30</v>
      </c>
      <c r="R915" s="255"/>
      <c r="S915" s="255"/>
      <c r="T915" s="265" t="str">
        <f t="array" ref="T915">VLOOKUP(D915&amp;E915,IF({1,0},'2021春'!$C$3:$C$4485&amp;'2021春'!$D$3:$D$4485,'2021春'!$H$3:$H$4485),2,0)</f>
        <v>452731200108062129</v>
      </c>
    </row>
    <row r="916" spans="1:20">
      <c r="A916" s="255">
        <v>913</v>
      </c>
      <c r="B916" s="255" t="s">
        <v>3953</v>
      </c>
      <c r="C916" s="255" t="s">
        <v>21</v>
      </c>
      <c r="D916" s="255" t="s">
        <v>259</v>
      </c>
      <c r="E916" s="255" t="s">
        <v>3954</v>
      </c>
      <c r="F916" s="255" t="s">
        <v>143</v>
      </c>
      <c r="G916" s="255">
        <v>20</v>
      </c>
      <c r="H916" s="255" t="s">
        <v>1684</v>
      </c>
      <c r="I916" s="255" t="s">
        <v>3955</v>
      </c>
      <c r="J916" s="255">
        <v>15078575732</v>
      </c>
      <c r="K916" s="255" t="s">
        <v>27</v>
      </c>
      <c r="L916" s="260"/>
      <c r="M916" s="255"/>
      <c r="N916" s="255" t="s">
        <v>27</v>
      </c>
      <c r="O916" s="260"/>
      <c r="P916" s="255"/>
      <c r="Q916" s="255" t="s">
        <v>30</v>
      </c>
      <c r="R916" s="255"/>
      <c r="S916" s="255"/>
      <c r="T916" s="265" t="str">
        <f t="array" ref="T916">VLOOKUP(D916&amp;E916,IF({1,0},'2021春'!$C$3:$C$4485&amp;'2021春'!$D$3:$D$4485,'2021春'!$H$3:$H$4485),2,0)</f>
        <v>451229200104142121</v>
      </c>
    </row>
    <row r="917" spans="1:20">
      <c r="A917" s="255">
        <v>914</v>
      </c>
      <c r="B917" s="255" t="s">
        <v>3956</v>
      </c>
      <c r="C917" s="255" t="s">
        <v>21</v>
      </c>
      <c r="D917" s="255" t="s">
        <v>259</v>
      </c>
      <c r="E917" s="255" t="s">
        <v>3957</v>
      </c>
      <c r="F917" s="255" t="s">
        <v>24</v>
      </c>
      <c r="G917" s="255">
        <v>19</v>
      </c>
      <c r="H917" s="255" t="s">
        <v>3958</v>
      </c>
      <c r="I917" s="255" t="s">
        <v>3959</v>
      </c>
      <c r="J917" s="255">
        <v>18276683989</v>
      </c>
      <c r="K917" s="255" t="s">
        <v>27</v>
      </c>
      <c r="L917" s="260"/>
      <c r="M917" s="255"/>
      <c r="N917" s="255" t="s">
        <v>27</v>
      </c>
      <c r="O917" s="260"/>
      <c r="P917" s="255"/>
      <c r="Q917" s="255" t="s">
        <v>30</v>
      </c>
      <c r="R917" s="255"/>
      <c r="S917" s="255"/>
      <c r="T917" s="265" t="str">
        <f t="array" ref="T917">VLOOKUP(D917&amp;E917,IF({1,0},'2021春'!$C$3:$C$4485&amp;'2021春'!$D$3:$D$4485,'2021春'!$H$3:$H$4485),2,0)</f>
        <v>451229200202242118</v>
      </c>
    </row>
    <row r="918" spans="1:20">
      <c r="A918" s="255">
        <v>915</v>
      </c>
      <c r="B918" s="255" t="s">
        <v>3960</v>
      </c>
      <c r="C918" s="255" t="s">
        <v>21</v>
      </c>
      <c r="D918" s="255" t="s">
        <v>259</v>
      </c>
      <c r="E918" s="255" t="s">
        <v>3961</v>
      </c>
      <c r="F918" s="255" t="s">
        <v>143</v>
      </c>
      <c r="G918" s="255">
        <v>20</v>
      </c>
      <c r="H918" s="255" t="s">
        <v>2564</v>
      </c>
      <c r="I918" s="255" t="s">
        <v>3962</v>
      </c>
      <c r="J918" s="255">
        <v>19127212823</v>
      </c>
      <c r="K918" s="255" t="s">
        <v>27</v>
      </c>
      <c r="L918" s="260"/>
      <c r="M918" s="255"/>
      <c r="N918" s="255" t="s">
        <v>27</v>
      </c>
      <c r="O918" s="260"/>
      <c r="P918" s="255"/>
      <c r="Q918" s="255" t="s">
        <v>30</v>
      </c>
      <c r="R918" s="255"/>
      <c r="S918" s="255"/>
      <c r="T918" s="265" t="str">
        <f t="array" ref="T918">VLOOKUP(D918&amp;E918,IF({1,0},'2021春'!$C$3:$C$4485&amp;'2021春'!$D$3:$D$4485,'2021春'!$H$3:$H$4485),2,0)</f>
        <v>452731200107190321</v>
      </c>
    </row>
    <row r="919" spans="1:20">
      <c r="A919" s="255">
        <v>916</v>
      </c>
      <c r="B919" s="255" t="s">
        <v>3963</v>
      </c>
      <c r="C919" s="255" t="s">
        <v>21</v>
      </c>
      <c r="D919" s="255" t="s">
        <v>259</v>
      </c>
      <c r="E919" s="255" t="s">
        <v>3964</v>
      </c>
      <c r="F919" s="255" t="s">
        <v>143</v>
      </c>
      <c r="G919" s="255">
        <v>18</v>
      </c>
      <c r="H919" s="255" t="s">
        <v>3934</v>
      </c>
      <c r="I919" s="255" t="s">
        <v>1283</v>
      </c>
      <c r="J919" s="255">
        <v>15078655915</v>
      </c>
      <c r="K919" s="255" t="s">
        <v>27</v>
      </c>
      <c r="L919" s="260"/>
      <c r="M919" s="255"/>
      <c r="N919" s="255" t="s">
        <v>30</v>
      </c>
      <c r="O919" s="260"/>
      <c r="P919" s="255"/>
      <c r="Q919" s="255" t="s">
        <v>30</v>
      </c>
      <c r="R919" s="255"/>
      <c r="S919" s="255"/>
      <c r="T919" s="265" t="str">
        <f t="array" ref="T919">VLOOKUP(D919&amp;E919,IF({1,0},'2021春'!$C$3:$C$4485&amp;'2021春'!$D$3:$D$4485,'2021春'!$H$3:$H$4485),2,0)</f>
        <v>451229200209082129</v>
      </c>
    </row>
    <row r="920" spans="1:20">
      <c r="A920" s="255">
        <v>918</v>
      </c>
      <c r="B920" s="255" t="s">
        <v>3965</v>
      </c>
      <c r="C920" s="255" t="s">
        <v>21</v>
      </c>
      <c r="D920" s="255" t="s">
        <v>259</v>
      </c>
      <c r="E920" s="255" t="s">
        <v>3966</v>
      </c>
      <c r="F920" s="255" t="s">
        <v>24</v>
      </c>
      <c r="G920" s="255">
        <v>18</v>
      </c>
      <c r="H920" s="255" t="s">
        <v>3317</v>
      </c>
      <c r="I920" s="255" t="s">
        <v>3967</v>
      </c>
      <c r="J920" s="255">
        <v>13977860905</v>
      </c>
      <c r="K920" s="255" t="s">
        <v>27</v>
      </c>
      <c r="L920" s="260"/>
      <c r="M920" s="255"/>
      <c r="N920" s="255" t="s">
        <v>27</v>
      </c>
      <c r="O920" s="260"/>
      <c r="P920" s="255"/>
      <c r="Q920" s="255" t="s">
        <v>30</v>
      </c>
      <c r="R920" s="255"/>
      <c r="S920" s="255"/>
      <c r="T920" s="265" t="str">
        <f t="array" ref="T920">VLOOKUP(D920&amp;E920,IF({1,0},'2021春'!$C$3:$C$4485&amp;'2021春'!$D$3:$D$4485,'2021春'!$H$3:$H$4485),2,0)</f>
        <v>451229200212155739</v>
      </c>
    </row>
    <row r="921" spans="1:20">
      <c r="A921" s="255">
        <v>919</v>
      </c>
      <c r="B921" s="255" t="s">
        <v>3968</v>
      </c>
      <c r="C921" s="255" t="s">
        <v>21</v>
      </c>
      <c r="D921" s="255" t="s">
        <v>259</v>
      </c>
      <c r="E921" s="255" t="s">
        <v>3969</v>
      </c>
      <c r="F921" s="255" t="s">
        <v>143</v>
      </c>
      <c r="G921" s="255">
        <v>22</v>
      </c>
      <c r="H921" s="255" t="s">
        <v>2276</v>
      </c>
      <c r="I921" s="255" t="s">
        <v>3970</v>
      </c>
      <c r="J921" s="255">
        <v>13737965841</v>
      </c>
      <c r="K921" s="255" t="s">
        <v>27</v>
      </c>
      <c r="L921" s="260"/>
      <c r="M921" s="255"/>
      <c r="N921" s="255" t="s">
        <v>27</v>
      </c>
      <c r="O921" s="260"/>
      <c r="P921" s="255"/>
      <c r="Q921" s="255" t="s">
        <v>30</v>
      </c>
      <c r="R921" s="255"/>
      <c r="S921" s="255" t="s">
        <v>3971</v>
      </c>
      <c r="T921" s="265" t="str">
        <f t="array" ref="T921">VLOOKUP(D921&amp;E921,IF({1,0},'2021春'!$C$3:$C$4485&amp;'2021春'!$D$3:$D$4485,'2021春'!$H$3:$H$4485),2,0)</f>
        <v>451229199905084229</v>
      </c>
    </row>
    <row r="922" spans="1:20">
      <c r="A922" s="255">
        <v>920</v>
      </c>
      <c r="B922" s="255" t="s">
        <v>3972</v>
      </c>
      <c r="C922" s="255" t="s">
        <v>21</v>
      </c>
      <c r="D922" s="255" t="s">
        <v>259</v>
      </c>
      <c r="E922" s="255" t="s">
        <v>3973</v>
      </c>
      <c r="F922" s="255" t="s">
        <v>143</v>
      </c>
      <c r="G922" s="255">
        <v>18</v>
      </c>
      <c r="H922" s="255" t="s">
        <v>3974</v>
      </c>
      <c r="I922" s="255" t="s">
        <v>3975</v>
      </c>
      <c r="J922" s="255">
        <v>18823786145</v>
      </c>
      <c r="K922" s="255" t="s">
        <v>27</v>
      </c>
      <c r="L922" s="260"/>
      <c r="M922" s="255"/>
      <c r="N922" s="255" t="s">
        <v>27</v>
      </c>
      <c r="O922" s="260"/>
      <c r="P922" s="255"/>
      <c r="Q922" s="255" t="s">
        <v>30</v>
      </c>
      <c r="R922" s="255"/>
      <c r="S922" s="255"/>
      <c r="T922" s="265" t="str">
        <f t="array" ref="T922">VLOOKUP(D922&amp;E922,IF({1,0},'2021春'!$C$3:$C$4485&amp;'2021春'!$D$3:$D$4485,'2021春'!$H$3:$H$4485),2,0)</f>
        <v>45273120030505542X</v>
      </c>
    </row>
    <row r="923" spans="1:20">
      <c r="A923" s="255">
        <v>921</v>
      </c>
      <c r="B923" s="255" t="s">
        <v>3976</v>
      </c>
      <c r="C923" s="255" t="s">
        <v>21</v>
      </c>
      <c r="D923" s="255" t="s">
        <v>259</v>
      </c>
      <c r="E923" s="255" t="s">
        <v>3977</v>
      </c>
      <c r="F923" s="255" t="s">
        <v>24</v>
      </c>
      <c r="G923" s="255">
        <v>18</v>
      </c>
      <c r="H923" s="255" t="s">
        <v>3978</v>
      </c>
      <c r="I923" s="255" t="s">
        <v>3979</v>
      </c>
      <c r="J923" s="255">
        <v>18594053048</v>
      </c>
      <c r="K923" s="255" t="s">
        <v>27</v>
      </c>
      <c r="L923" s="260"/>
      <c r="M923" s="255"/>
      <c r="N923" s="255" t="s">
        <v>30</v>
      </c>
      <c r="O923" s="260"/>
      <c r="P923" s="255"/>
      <c r="Q923" s="255" t="s">
        <v>30</v>
      </c>
      <c r="R923" s="255"/>
      <c r="S923" s="255"/>
      <c r="T923" s="265" t="str">
        <f t="array" ref="T923">VLOOKUP(D923&amp;E923,IF({1,0},'2021春'!$C$3:$C$4485&amp;'2021春'!$D$3:$D$4485,'2021春'!$H$3:$H$4485),2,0)</f>
        <v>452731200301103914</v>
      </c>
    </row>
    <row r="924" spans="1:20">
      <c r="A924" s="255">
        <v>922</v>
      </c>
      <c r="B924" s="255" t="s">
        <v>3980</v>
      </c>
      <c r="C924" s="255" t="s">
        <v>21</v>
      </c>
      <c r="D924" s="255" t="s">
        <v>259</v>
      </c>
      <c r="E924" s="255" t="s">
        <v>3981</v>
      </c>
      <c r="F924" s="255" t="s">
        <v>24</v>
      </c>
      <c r="G924" s="255">
        <v>17</v>
      </c>
      <c r="H924" s="255" t="s">
        <v>3982</v>
      </c>
      <c r="I924" s="255" t="s">
        <v>3983</v>
      </c>
      <c r="J924" s="255">
        <v>15917390595</v>
      </c>
      <c r="K924" s="255" t="s">
        <v>30</v>
      </c>
      <c r="L924" s="260"/>
      <c r="M924" s="255"/>
      <c r="N924" s="255" t="s">
        <v>30</v>
      </c>
      <c r="O924" s="260"/>
      <c r="P924" s="255"/>
      <c r="Q924" s="255" t="s">
        <v>30</v>
      </c>
      <c r="R924" s="255"/>
      <c r="S924" s="255"/>
      <c r="T924" s="265" t="str">
        <f t="array" ref="T924">VLOOKUP(D924&amp;E924,IF({1,0},'2021春'!$C$3:$C$4485&amp;'2021春'!$D$3:$D$4485,'2021春'!$H$3:$H$4485),2,0)</f>
        <v>451229200405161238</v>
      </c>
    </row>
    <row r="925" spans="1:20">
      <c r="A925" s="255">
        <v>923</v>
      </c>
      <c r="B925" s="255" t="s">
        <v>3984</v>
      </c>
      <c r="C925" s="255" t="s">
        <v>21</v>
      </c>
      <c r="D925" s="255" t="s">
        <v>259</v>
      </c>
      <c r="E925" s="255" t="s">
        <v>3985</v>
      </c>
      <c r="F925" s="255" t="s">
        <v>143</v>
      </c>
      <c r="G925" s="255">
        <v>18</v>
      </c>
      <c r="H925" s="255" t="s">
        <v>3986</v>
      </c>
      <c r="I925" s="255" t="s">
        <v>3987</v>
      </c>
      <c r="J925" s="255">
        <v>13481869442</v>
      </c>
      <c r="K925" s="255" t="s">
        <v>27</v>
      </c>
      <c r="L925" s="260"/>
      <c r="M925" s="255"/>
      <c r="N925" s="255" t="s">
        <v>27</v>
      </c>
      <c r="O925" s="260"/>
      <c r="P925" s="255"/>
      <c r="Q925" s="255" t="s">
        <v>30</v>
      </c>
      <c r="R925" s="255"/>
      <c r="S925" s="255"/>
      <c r="T925" s="265" t="str">
        <f t="array" ref="T925">VLOOKUP(D925&amp;E925,IF({1,0},'2021春'!$C$3:$C$4485&amp;'2021春'!$D$3:$D$4485,'2021春'!$H$3:$H$4485),2,0)</f>
        <v>452731200212190323</v>
      </c>
    </row>
    <row r="926" spans="1:20">
      <c r="A926" s="255">
        <v>924</v>
      </c>
      <c r="B926" s="255" t="s">
        <v>3988</v>
      </c>
      <c r="C926" s="255" t="s">
        <v>21</v>
      </c>
      <c r="D926" s="255" t="s">
        <v>259</v>
      </c>
      <c r="E926" s="255" t="s">
        <v>3989</v>
      </c>
      <c r="F926" s="255" t="s">
        <v>24</v>
      </c>
      <c r="G926" s="255">
        <v>18</v>
      </c>
      <c r="H926" s="255" t="s">
        <v>3990</v>
      </c>
      <c r="I926" s="255" t="s">
        <v>3991</v>
      </c>
      <c r="J926" s="255">
        <v>18978754809</v>
      </c>
      <c r="K926" s="255" t="s">
        <v>27</v>
      </c>
      <c r="L926" s="260"/>
      <c r="M926" s="255"/>
      <c r="N926" s="255" t="s">
        <v>27</v>
      </c>
      <c r="O926" s="260"/>
      <c r="P926" s="255"/>
      <c r="Q926" s="255" t="s">
        <v>30</v>
      </c>
      <c r="R926" s="255"/>
      <c r="S926" s="255"/>
      <c r="T926" s="265" t="str">
        <f t="array" ref="T926">VLOOKUP(D926&amp;E926,IF({1,0},'2021春'!$C$3:$C$4485&amp;'2021春'!$D$3:$D$4485,'2021春'!$H$3:$H$4485),2,0)</f>
        <v>452731200211080034</v>
      </c>
    </row>
    <row r="927" spans="1:20">
      <c r="A927" s="255">
        <v>925</v>
      </c>
      <c r="B927" s="255" t="s">
        <v>3992</v>
      </c>
      <c r="C927" s="255" t="s">
        <v>21</v>
      </c>
      <c r="D927" s="255" t="s">
        <v>259</v>
      </c>
      <c r="E927" s="255" t="s">
        <v>3993</v>
      </c>
      <c r="F927" s="255" t="s">
        <v>24</v>
      </c>
      <c r="G927" s="255">
        <v>19</v>
      </c>
      <c r="H927" s="255" t="s">
        <v>3994</v>
      </c>
      <c r="I927" s="255" t="s">
        <v>3995</v>
      </c>
      <c r="J927" s="255">
        <v>15677894135</v>
      </c>
      <c r="K927" s="255" t="s">
        <v>27</v>
      </c>
      <c r="L927" s="260"/>
      <c r="M927" s="255"/>
      <c r="N927" s="255" t="s">
        <v>27</v>
      </c>
      <c r="O927" s="260"/>
      <c r="P927" s="255"/>
      <c r="Q927" s="255" t="s">
        <v>30</v>
      </c>
      <c r="R927" s="255"/>
      <c r="S927" s="255"/>
      <c r="T927" s="265" t="str">
        <f t="array" ref="T927">VLOOKUP(D927&amp;E927,IF({1,0},'2021春'!$C$3:$C$4485&amp;'2021春'!$D$3:$D$4485,'2021春'!$H$3:$H$4485),2,0)</f>
        <v>452731200206100934</v>
      </c>
    </row>
    <row r="928" spans="1:20">
      <c r="A928" s="255">
        <v>926</v>
      </c>
      <c r="B928" s="255" t="s">
        <v>3996</v>
      </c>
      <c r="C928" s="255" t="s">
        <v>21</v>
      </c>
      <c r="D928" s="255" t="s">
        <v>259</v>
      </c>
      <c r="E928" s="255" t="s">
        <v>3997</v>
      </c>
      <c r="F928" s="255" t="s">
        <v>24</v>
      </c>
      <c r="G928" s="255">
        <v>18</v>
      </c>
      <c r="H928" s="255" t="s">
        <v>2207</v>
      </c>
      <c r="I928" s="255" t="s">
        <v>3998</v>
      </c>
      <c r="J928" s="255">
        <v>15278617428</v>
      </c>
      <c r="K928" s="255" t="s">
        <v>27</v>
      </c>
      <c r="L928" s="260"/>
      <c r="M928" s="255"/>
      <c r="N928" s="255" t="s">
        <v>27</v>
      </c>
      <c r="O928" s="260"/>
      <c r="P928" s="255"/>
      <c r="Q928" s="255" t="s">
        <v>30</v>
      </c>
      <c r="R928" s="255"/>
      <c r="S928" s="255"/>
      <c r="T928" s="265" t="str">
        <f t="array" ref="T928">VLOOKUP(D928&amp;E928,IF({1,0},'2021春'!$C$3:$C$4485&amp;'2021春'!$D$3:$D$4485,'2021春'!$H$3:$H$4485),2,0)</f>
        <v>451229200302181834</v>
      </c>
    </row>
    <row r="929" spans="1:20">
      <c r="A929" s="255">
        <v>927</v>
      </c>
      <c r="B929" s="255" t="s">
        <v>3999</v>
      </c>
      <c r="C929" s="255" t="s">
        <v>21</v>
      </c>
      <c r="D929" s="255" t="s">
        <v>259</v>
      </c>
      <c r="E929" s="255" t="s">
        <v>4000</v>
      </c>
      <c r="F929" s="255" t="s">
        <v>143</v>
      </c>
      <c r="G929" s="255">
        <v>18</v>
      </c>
      <c r="H929" s="255" t="s">
        <v>4001</v>
      </c>
      <c r="I929" s="255" t="s">
        <v>783</v>
      </c>
      <c r="J929" s="255">
        <v>18070810801</v>
      </c>
      <c r="K929" s="255" t="s">
        <v>27</v>
      </c>
      <c r="L929" s="260"/>
      <c r="M929" s="255"/>
      <c r="N929" s="255" t="s">
        <v>27</v>
      </c>
      <c r="O929" s="260"/>
      <c r="P929" s="255"/>
      <c r="Q929" s="255" t="s">
        <v>30</v>
      </c>
      <c r="R929" s="255"/>
      <c r="S929" s="255"/>
      <c r="T929" s="265" t="str">
        <f t="array" ref="T929">VLOOKUP(D929&amp;E929,IF({1,0},'2021春'!$C$3:$C$4485&amp;'2021春'!$D$3:$D$4485,'2021春'!$H$3:$H$4485),2,0)</f>
        <v>451229200307054527</v>
      </c>
    </row>
    <row r="930" spans="1:20">
      <c r="A930" s="255">
        <v>928</v>
      </c>
      <c r="B930" s="255" t="s">
        <v>4002</v>
      </c>
      <c r="C930" s="255" t="s">
        <v>21</v>
      </c>
      <c r="D930" s="255" t="s">
        <v>259</v>
      </c>
      <c r="E930" s="255" t="s">
        <v>4003</v>
      </c>
      <c r="F930" s="255" t="s">
        <v>143</v>
      </c>
      <c r="G930" s="255">
        <v>18</v>
      </c>
      <c r="H930" s="255" t="s">
        <v>4004</v>
      </c>
      <c r="I930" s="255" t="s">
        <v>4005</v>
      </c>
      <c r="J930" s="255">
        <v>19978429726</v>
      </c>
      <c r="K930" s="255" t="s">
        <v>27</v>
      </c>
      <c r="L930" s="260"/>
      <c r="M930" s="255"/>
      <c r="N930" s="255" t="s">
        <v>27</v>
      </c>
      <c r="O930" s="260"/>
      <c r="P930" s="255"/>
      <c r="Q930" s="255" t="s">
        <v>30</v>
      </c>
      <c r="R930" s="255"/>
      <c r="S930" s="255"/>
      <c r="T930" s="265" t="str">
        <f t="array" ref="T930">VLOOKUP(D930&amp;E930,IF({1,0},'2021春'!$C$3:$C$4485&amp;'2021春'!$D$3:$D$4485,'2021春'!$H$3:$H$4485),2,0)</f>
        <v>452731200302251222</v>
      </c>
    </row>
    <row r="931" spans="1:20">
      <c r="A931" s="255">
        <v>929</v>
      </c>
      <c r="B931" s="255" t="s">
        <v>4006</v>
      </c>
      <c r="C931" s="255" t="s">
        <v>21</v>
      </c>
      <c r="D931" s="255" t="s">
        <v>259</v>
      </c>
      <c r="E931" s="255" t="s">
        <v>26</v>
      </c>
      <c r="F931" s="255" t="s">
        <v>24</v>
      </c>
      <c r="G931" s="255">
        <v>19</v>
      </c>
      <c r="H931" s="255" t="s">
        <v>4007</v>
      </c>
      <c r="I931" s="255" t="s">
        <v>4008</v>
      </c>
      <c r="J931" s="255">
        <v>18378895006</v>
      </c>
      <c r="K931" s="255" t="s">
        <v>27</v>
      </c>
      <c r="L931" s="260"/>
      <c r="M931" s="255"/>
      <c r="N931" s="255" t="s">
        <v>27</v>
      </c>
      <c r="O931" s="260"/>
      <c r="P931" s="255"/>
      <c r="Q931" s="255" t="s">
        <v>30</v>
      </c>
      <c r="R931" s="255"/>
      <c r="S931" s="255"/>
      <c r="T931" s="265" t="str">
        <f t="array" ref="T931">VLOOKUP(D931&amp;E931,IF({1,0},'2021春'!$C$3:$C$4485&amp;'2021春'!$D$3:$D$4485,'2021春'!$H$3:$H$4485),2,0)</f>
        <v>450124200206112750</v>
      </c>
    </row>
    <row r="932" spans="1:20">
      <c r="A932" s="255">
        <v>930</v>
      </c>
      <c r="B932" s="255" t="s">
        <v>4009</v>
      </c>
      <c r="C932" s="255" t="s">
        <v>21</v>
      </c>
      <c r="D932" s="255" t="s">
        <v>259</v>
      </c>
      <c r="E932" s="255" t="s">
        <v>4010</v>
      </c>
      <c r="F932" s="255" t="s">
        <v>24</v>
      </c>
      <c r="G932" s="255">
        <v>18</v>
      </c>
      <c r="H932" s="255" t="s">
        <v>4011</v>
      </c>
      <c r="I932" s="255" t="s">
        <v>4012</v>
      </c>
      <c r="J932" s="255">
        <v>15807781221</v>
      </c>
      <c r="K932" s="255" t="s">
        <v>27</v>
      </c>
      <c r="L932" s="260"/>
      <c r="M932" s="255"/>
      <c r="N932" s="255" t="s">
        <v>27</v>
      </c>
      <c r="O932" s="260"/>
      <c r="P932" s="255"/>
      <c r="Q932" s="255" t="s">
        <v>30</v>
      </c>
      <c r="R932" s="255"/>
      <c r="S932" s="255"/>
      <c r="T932" s="265" t="str">
        <f t="array" ref="T932">VLOOKUP(D932&amp;E932,IF({1,0},'2021春'!$C$3:$C$4485&amp;'2021春'!$D$3:$D$4485,'2021春'!$H$3:$H$4485),2,0)</f>
        <v>452731200208150353</v>
      </c>
    </row>
    <row r="933" spans="1:20">
      <c r="A933" s="255">
        <v>931</v>
      </c>
      <c r="B933" s="255" t="s">
        <v>4013</v>
      </c>
      <c r="C933" s="255" t="s">
        <v>21</v>
      </c>
      <c r="D933" s="255" t="s">
        <v>259</v>
      </c>
      <c r="E933" s="255" t="s">
        <v>4014</v>
      </c>
      <c r="F933" s="255" t="s">
        <v>143</v>
      </c>
      <c r="G933" s="255">
        <v>18</v>
      </c>
      <c r="H933" s="255" t="s">
        <v>4015</v>
      </c>
      <c r="I933" s="255" t="s">
        <v>4016</v>
      </c>
      <c r="J933" s="255">
        <v>18378886282</v>
      </c>
      <c r="K933" s="255" t="s">
        <v>27</v>
      </c>
      <c r="L933" s="260"/>
      <c r="M933" s="255"/>
      <c r="N933" s="255" t="s">
        <v>27</v>
      </c>
      <c r="O933" s="260"/>
      <c r="P933" s="255"/>
      <c r="Q933" s="255" t="s">
        <v>30</v>
      </c>
      <c r="R933" s="255"/>
      <c r="S933" s="255"/>
      <c r="T933" s="265" t="str">
        <f t="array" ref="T933">VLOOKUP(D933&amp;E933,IF({1,0},'2021春'!$C$3:$C$4485&amp;'2021春'!$D$3:$D$4485,'2021春'!$H$3:$H$4485),2,0)</f>
        <v>451229200306152723</v>
      </c>
    </row>
    <row r="934" spans="1:20">
      <c r="A934" s="255">
        <v>932</v>
      </c>
      <c r="B934" s="255" t="s">
        <v>4017</v>
      </c>
      <c r="C934" s="255" t="s">
        <v>21</v>
      </c>
      <c r="D934" s="255" t="s">
        <v>259</v>
      </c>
      <c r="E934" s="255" t="s">
        <v>4018</v>
      </c>
      <c r="F934" s="255" t="s">
        <v>143</v>
      </c>
      <c r="G934" s="255">
        <v>18</v>
      </c>
      <c r="H934" s="255" t="s">
        <v>4019</v>
      </c>
      <c r="I934" s="255" t="s">
        <v>4020</v>
      </c>
      <c r="J934" s="255">
        <v>18070861804</v>
      </c>
      <c r="K934" s="255" t="s">
        <v>27</v>
      </c>
      <c r="L934" s="260"/>
      <c r="M934" s="255"/>
      <c r="N934" s="255" t="s">
        <v>27</v>
      </c>
      <c r="O934" s="260"/>
      <c r="P934" s="255"/>
      <c r="Q934" s="255" t="s">
        <v>30</v>
      </c>
      <c r="R934" s="255"/>
      <c r="S934" s="255"/>
      <c r="T934" s="265" t="str">
        <f t="array" ref="T934">VLOOKUP(D934&amp;E934,IF({1,0},'2021春'!$C$3:$C$4485&amp;'2021春'!$D$3:$D$4485,'2021春'!$H$3:$H$4485),2,0)</f>
        <v>451229200210102748</v>
      </c>
    </row>
    <row r="935" spans="1:20">
      <c r="A935" s="255">
        <v>933</v>
      </c>
      <c r="B935" s="255" t="s">
        <v>4021</v>
      </c>
      <c r="C935" s="255" t="s">
        <v>21</v>
      </c>
      <c r="D935" s="255" t="s">
        <v>259</v>
      </c>
      <c r="E935" s="255" t="s">
        <v>4022</v>
      </c>
      <c r="F935" s="255" t="s">
        <v>24</v>
      </c>
      <c r="G935" s="255">
        <v>19</v>
      </c>
      <c r="H935" s="255" t="s">
        <v>4023</v>
      </c>
      <c r="I935" s="255" t="s">
        <v>4024</v>
      </c>
      <c r="J935" s="255">
        <v>15777802500</v>
      </c>
      <c r="K935" s="255" t="s">
        <v>27</v>
      </c>
      <c r="L935" s="260"/>
      <c r="M935" s="255"/>
      <c r="N935" s="255" t="s">
        <v>27</v>
      </c>
      <c r="O935" s="260"/>
      <c r="P935" s="255"/>
      <c r="Q935" s="255" t="s">
        <v>30</v>
      </c>
      <c r="R935" s="255"/>
      <c r="S935" s="255"/>
      <c r="T935" s="265" t="str">
        <f t="array" ref="T935">VLOOKUP(D935&amp;E935,IF({1,0},'2021春'!$C$3:$C$4485&amp;'2021春'!$D$3:$D$4485,'2021春'!$H$3:$H$4485),2,0)</f>
        <v>452731200112202411</v>
      </c>
    </row>
    <row r="936" spans="1:20">
      <c r="A936" s="255">
        <v>934</v>
      </c>
      <c r="B936" s="255" t="s">
        <v>4025</v>
      </c>
      <c r="C936" s="255" t="s">
        <v>21</v>
      </c>
      <c r="D936" s="255" t="s">
        <v>259</v>
      </c>
      <c r="E936" s="255" t="s">
        <v>4026</v>
      </c>
      <c r="F936" s="255" t="s">
        <v>143</v>
      </c>
      <c r="G936" s="255">
        <v>18</v>
      </c>
      <c r="H936" s="255" t="s">
        <v>159</v>
      </c>
      <c r="I936" s="255" t="s">
        <v>4027</v>
      </c>
      <c r="J936" s="255">
        <v>15078572946</v>
      </c>
      <c r="K936" s="255" t="s">
        <v>27</v>
      </c>
      <c r="L936" s="260"/>
      <c r="M936" s="255"/>
      <c r="N936" s="255" t="s">
        <v>27</v>
      </c>
      <c r="O936" s="260"/>
      <c r="P936" s="255"/>
      <c r="Q936" s="255" t="s">
        <v>30</v>
      </c>
      <c r="R936" s="255"/>
      <c r="S936" s="255"/>
      <c r="T936" s="265" t="str">
        <f t="array" ref="T936">VLOOKUP(D936&amp;E936,IF({1,0},'2021春'!$C$3:$C$4485&amp;'2021春'!$D$3:$D$4485,'2021春'!$H$3:$H$4485),2,0)</f>
        <v>451229200211271228</v>
      </c>
    </row>
    <row r="937" spans="1:20">
      <c r="A937" s="255">
        <v>935</v>
      </c>
      <c r="B937" s="255" t="s">
        <v>4028</v>
      </c>
      <c r="C937" s="255" t="s">
        <v>21</v>
      </c>
      <c r="D937" s="255" t="s">
        <v>259</v>
      </c>
      <c r="E937" s="255" t="s">
        <v>4029</v>
      </c>
      <c r="F937" s="255" t="s">
        <v>143</v>
      </c>
      <c r="G937" s="255">
        <v>21</v>
      </c>
      <c r="H937" s="255" t="s">
        <v>4030</v>
      </c>
      <c r="I937" s="255" t="s">
        <v>4031</v>
      </c>
      <c r="J937" s="255">
        <v>13432016104</v>
      </c>
      <c r="K937" s="255" t="s">
        <v>27</v>
      </c>
      <c r="L937" s="260"/>
      <c r="M937" s="255"/>
      <c r="N937" s="255" t="s">
        <v>27</v>
      </c>
      <c r="O937" s="260"/>
      <c r="P937" s="255"/>
      <c r="Q937" s="255" t="s">
        <v>30</v>
      </c>
      <c r="R937" s="255"/>
      <c r="S937" s="255"/>
      <c r="T937" s="265" t="str">
        <f t="array" ref="T937">VLOOKUP(D937&amp;E937,IF({1,0},'2021春'!$C$3:$C$4485&amp;'2021春'!$D$3:$D$4485,'2021春'!$H$3:$H$4485),2,0)</f>
        <v>45122920000203244X</v>
      </c>
    </row>
    <row r="938" spans="1:20">
      <c r="A938" s="255">
        <v>936</v>
      </c>
      <c r="B938" s="255" t="s">
        <v>4032</v>
      </c>
      <c r="C938" s="255" t="s">
        <v>21</v>
      </c>
      <c r="D938" s="255" t="s">
        <v>259</v>
      </c>
      <c r="E938" s="255" t="s">
        <v>4033</v>
      </c>
      <c r="F938" s="255" t="s">
        <v>24</v>
      </c>
      <c r="G938" s="255">
        <v>20</v>
      </c>
      <c r="H938" s="255" t="s">
        <v>4034</v>
      </c>
      <c r="I938" s="255" t="s">
        <v>4035</v>
      </c>
      <c r="J938" s="255">
        <v>13737965084</v>
      </c>
      <c r="K938" s="255" t="s">
        <v>27</v>
      </c>
      <c r="L938" s="260"/>
      <c r="M938" s="255"/>
      <c r="N938" s="255" t="s">
        <v>27</v>
      </c>
      <c r="O938" s="260"/>
      <c r="P938" s="255"/>
      <c r="Q938" s="255" t="s">
        <v>30</v>
      </c>
      <c r="R938" s="255"/>
      <c r="S938" s="255"/>
      <c r="T938" s="265" t="str">
        <f t="array" ref="T938">VLOOKUP(D938&amp;E938,IF({1,0},'2021春'!$C$3:$C$4485&amp;'2021春'!$D$3:$D$4485,'2021春'!$H$3:$H$4485),2,0)</f>
        <v>452731200104220919</v>
      </c>
    </row>
    <row r="939" spans="1:20">
      <c r="A939" s="255">
        <v>937</v>
      </c>
      <c r="B939" s="255" t="s">
        <v>4036</v>
      </c>
      <c r="C939" s="255" t="s">
        <v>21</v>
      </c>
      <c r="D939" s="255" t="s">
        <v>259</v>
      </c>
      <c r="E939" s="255" t="s">
        <v>4037</v>
      </c>
      <c r="F939" s="255" t="s">
        <v>143</v>
      </c>
      <c r="G939" s="255">
        <v>19</v>
      </c>
      <c r="H939" s="255" t="s">
        <v>4038</v>
      </c>
      <c r="I939" s="255" t="s">
        <v>4039</v>
      </c>
      <c r="J939" s="255">
        <v>13481868733</v>
      </c>
      <c r="K939" s="255" t="s">
        <v>27</v>
      </c>
      <c r="L939" s="260"/>
      <c r="M939" s="255"/>
      <c r="N939" s="255" t="s">
        <v>27</v>
      </c>
      <c r="O939" s="260"/>
      <c r="P939" s="255"/>
      <c r="Q939" s="255" t="s">
        <v>30</v>
      </c>
      <c r="R939" s="255"/>
      <c r="S939" s="255"/>
      <c r="T939" s="265" t="str">
        <f t="array" ref="T939">VLOOKUP(D939&amp;E939,IF({1,0},'2021春'!$C$3:$C$4485&amp;'2021春'!$D$3:$D$4485,'2021春'!$H$3:$H$4485),2,0)</f>
        <v>451229200203140922</v>
      </c>
    </row>
    <row r="940" spans="1:20">
      <c r="A940" s="255">
        <v>938</v>
      </c>
      <c r="B940" s="255" t="s">
        <v>4040</v>
      </c>
      <c r="C940" s="255" t="s">
        <v>21</v>
      </c>
      <c r="D940" s="255" t="s">
        <v>259</v>
      </c>
      <c r="E940" s="255" t="s">
        <v>4041</v>
      </c>
      <c r="F940" s="255" t="s">
        <v>24</v>
      </c>
      <c r="G940" s="255">
        <v>19</v>
      </c>
      <c r="H940" s="255" t="s">
        <v>4042</v>
      </c>
      <c r="I940" s="255" t="s">
        <v>4043</v>
      </c>
      <c r="J940" s="255">
        <v>13471800792</v>
      </c>
      <c r="K940" s="255" t="s">
        <v>27</v>
      </c>
      <c r="L940" s="260"/>
      <c r="M940" s="255"/>
      <c r="N940" s="255" t="s">
        <v>27</v>
      </c>
      <c r="O940" s="260"/>
      <c r="P940" s="255"/>
      <c r="Q940" s="255" t="s">
        <v>30</v>
      </c>
      <c r="R940" s="255"/>
      <c r="S940" s="255"/>
      <c r="T940" s="265" t="str">
        <f t="array" ref="T940">VLOOKUP(D940&amp;E940,IF({1,0},'2021春'!$C$3:$C$4485&amp;'2021春'!$D$3:$D$4485,'2021春'!$H$3:$H$4485),2,0)</f>
        <v>452731200108260918</v>
      </c>
    </row>
    <row r="941" spans="1:20">
      <c r="A941" s="255">
        <v>939</v>
      </c>
      <c r="B941" s="255" t="s">
        <v>4044</v>
      </c>
      <c r="C941" s="255" t="s">
        <v>21</v>
      </c>
      <c r="D941" s="255" t="s">
        <v>259</v>
      </c>
      <c r="E941" s="255" t="s">
        <v>4045</v>
      </c>
      <c r="F941" s="255" t="s">
        <v>24</v>
      </c>
      <c r="G941" s="255">
        <v>17</v>
      </c>
      <c r="H941" s="255" t="s">
        <v>4046</v>
      </c>
      <c r="I941" s="255" t="s">
        <v>4047</v>
      </c>
      <c r="J941" s="255">
        <v>15177388788</v>
      </c>
      <c r="K941" s="255" t="s">
        <v>27</v>
      </c>
      <c r="L941" s="260"/>
      <c r="M941" s="255"/>
      <c r="N941" s="255" t="s">
        <v>27</v>
      </c>
      <c r="O941" s="260"/>
      <c r="P941" s="255"/>
      <c r="Q941" s="255" t="s">
        <v>30</v>
      </c>
      <c r="R941" s="255"/>
      <c r="S941" s="255"/>
      <c r="T941" s="265" t="str">
        <f t="array" ref="T941">VLOOKUP(D941&amp;E941,IF({1,0},'2021春'!$C$3:$C$4485&amp;'2021春'!$D$3:$D$4485,'2021春'!$H$3:$H$4485),2,0)</f>
        <v>452731200308154810</v>
      </c>
    </row>
    <row r="942" spans="1:20">
      <c r="A942" s="255">
        <v>940</v>
      </c>
      <c r="B942" s="255" t="s">
        <v>4048</v>
      </c>
      <c r="C942" s="255" t="s">
        <v>21</v>
      </c>
      <c r="D942" s="255" t="s">
        <v>259</v>
      </c>
      <c r="E942" s="255" t="s">
        <v>4049</v>
      </c>
      <c r="F942" s="255" t="s">
        <v>143</v>
      </c>
      <c r="G942" s="255">
        <v>19</v>
      </c>
      <c r="H942" s="255" t="s">
        <v>4050</v>
      </c>
      <c r="I942" s="255" t="s">
        <v>4051</v>
      </c>
      <c r="J942" s="255">
        <v>13978107547</v>
      </c>
      <c r="K942" s="255" t="s">
        <v>27</v>
      </c>
      <c r="L942" s="260"/>
      <c r="M942" s="255"/>
      <c r="N942" s="255" t="s">
        <v>27</v>
      </c>
      <c r="O942" s="260"/>
      <c r="P942" s="255"/>
      <c r="Q942" s="255" t="s">
        <v>30</v>
      </c>
      <c r="R942" s="255"/>
      <c r="S942" s="255"/>
      <c r="T942" s="265" t="str">
        <f t="array" ref="T942">VLOOKUP(D942&amp;E942,IF({1,0},'2021春'!$C$3:$C$4485&amp;'2021春'!$D$3:$D$4485,'2021春'!$H$3:$H$4485),2,0)</f>
        <v>450124200108222729</v>
      </c>
    </row>
    <row r="943" spans="1:20">
      <c r="A943" s="255">
        <v>941</v>
      </c>
      <c r="B943" s="255" t="s">
        <v>4052</v>
      </c>
      <c r="C943" s="255" t="s">
        <v>21</v>
      </c>
      <c r="D943" s="255" t="s">
        <v>259</v>
      </c>
      <c r="E943" s="255" t="s">
        <v>4053</v>
      </c>
      <c r="F943" s="255" t="s">
        <v>24</v>
      </c>
      <c r="G943" s="255">
        <v>18</v>
      </c>
      <c r="H943" s="255" t="s">
        <v>4054</v>
      </c>
      <c r="I943" s="255" t="s">
        <v>4055</v>
      </c>
      <c r="J943" s="255">
        <v>17776575255</v>
      </c>
      <c r="K943" s="255" t="s">
        <v>30</v>
      </c>
      <c r="L943" s="260" t="s">
        <v>4056</v>
      </c>
      <c r="M943" s="255"/>
      <c r="N943" s="255" t="s">
        <v>30</v>
      </c>
      <c r="O943" s="260"/>
      <c r="P943" s="255"/>
      <c r="Q943" s="255" t="s">
        <v>27</v>
      </c>
      <c r="R943" s="255"/>
      <c r="S943" s="255" t="s">
        <v>4056</v>
      </c>
      <c r="T943" s="265" t="str">
        <f t="array" ref="T943">VLOOKUP(D943&amp;E943,IF({1,0},'2021春'!$C$3:$C$4485&amp;'2021春'!$D$3:$D$4485,'2021春'!$H$3:$H$4485),2,0)</f>
        <v>451229200301172717</v>
      </c>
    </row>
    <row r="944" spans="1:20">
      <c r="A944" s="255">
        <v>942</v>
      </c>
      <c r="B944" s="255" t="s">
        <v>4057</v>
      </c>
      <c r="C944" s="255" t="s">
        <v>21</v>
      </c>
      <c r="D944" s="255" t="s">
        <v>259</v>
      </c>
      <c r="E944" s="255" t="s">
        <v>4058</v>
      </c>
      <c r="F944" s="255" t="s">
        <v>24</v>
      </c>
      <c r="G944" s="255">
        <v>17</v>
      </c>
      <c r="H944" s="255" t="s">
        <v>2732</v>
      </c>
      <c r="I944" s="255" t="s">
        <v>4059</v>
      </c>
      <c r="J944" s="255">
        <v>17771180817</v>
      </c>
      <c r="K944" s="255" t="s">
        <v>27</v>
      </c>
      <c r="L944" s="260"/>
      <c r="M944" s="255"/>
      <c r="N944" s="255" t="s">
        <v>30</v>
      </c>
      <c r="O944" s="260"/>
      <c r="P944" s="255"/>
      <c r="Q944" s="255" t="s">
        <v>30</v>
      </c>
      <c r="R944" s="255"/>
      <c r="S944" s="255"/>
      <c r="T944" s="265" t="str">
        <f t="array" ref="T944">VLOOKUP(D944&amp;E944,IF({1,0},'2021春'!$C$3:$C$4485&amp;'2021春'!$D$3:$D$4485,'2021春'!$H$3:$H$4485),2,0)</f>
        <v>452731200308195719</v>
      </c>
    </row>
    <row r="945" spans="1:20">
      <c r="A945" s="255">
        <v>943</v>
      </c>
      <c r="B945" s="255" t="s">
        <v>4060</v>
      </c>
      <c r="C945" s="255" t="s">
        <v>21</v>
      </c>
      <c r="D945" s="255" t="s">
        <v>259</v>
      </c>
      <c r="E945" s="255" t="s">
        <v>4061</v>
      </c>
      <c r="F945" s="255" t="s">
        <v>143</v>
      </c>
      <c r="G945" s="255">
        <v>15</v>
      </c>
      <c r="H945" s="255" t="s">
        <v>4062</v>
      </c>
      <c r="I945" s="255" t="s">
        <v>4063</v>
      </c>
      <c r="J945" s="255">
        <v>13768280860</v>
      </c>
      <c r="K945" s="255" t="s">
        <v>27</v>
      </c>
      <c r="L945" s="260"/>
      <c r="M945" s="255"/>
      <c r="N945" s="255" t="s">
        <v>30</v>
      </c>
      <c r="O945" s="260"/>
      <c r="P945" s="255"/>
      <c r="Q945" s="255" t="s">
        <v>30</v>
      </c>
      <c r="R945" s="255"/>
      <c r="S945" s="255"/>
      <c r="T945" s="265" t="str">
        <f t="array" ref="T945">VLOOKUP(D945&amp;E945,IF({1,0},'2021春'!$C$3:$C$4485&amp;'2021春'!$D$3:$D$4485,'2021春'!$H$3:$H$4485),2,0)</f>
        <v>451229200509150920</v>
      </c>
    </row>
    <row r="946" spans="1:20">
      <c r="A946" s="255">
        <v>944</v>
      </c>
      <c r="B946" s="255" t="s">
        <v>4064</v>
      </c>
      <c r="C946" s="255" t="s">
        <v>21</v>
      </c>
      <c r="D946" s="255" t="s">
        <v>259</v>
      </c>
      <c r="E946" s="255" t="s">
        <v>4065</v>
      </c>
      <c r="F946" s="255" t="s">
        <v>24</v>
      </c>
      <c r="G946" s="255">
        <v>17</v>
      </c>
      <c r="H946" s="255" t="s">
        <v>4066</v>
      </c>
      <c r="I946" s="255" t="s">
        <v>4067</v>
      </c>
      <c r="J946" s="255">
        <v>15277891709</v>
      </c>
      <c r="K946" s="255" t="s">
        <v>27</v>
      </c>
      <c r="L946" s="260"/>
      <c r="M946" s="255"/>
      <c r="N946" s="255" t="s">
        <v>30</v>
      </c>
      <c r="O946" s="260"/>
      <c r="P946" s="255"/>
      <c r="Q946" s="255" t="s">
        <v>30</v>
      </c>
      <c r="R946" s="255"/>
      <c r="S946" s="255"/>
      <c r="T946" s="265" t="str">
        <f t="array" ref="T946">VLOOKUP(D946&amp;E946,IF({1,0},'2021春'!$C$3:$C$4485&amp;'2021春'!$D$3:$D$4485,'2021春'!$H$3:$H$4485),2,0)</f>
        <v>450124200403124216</v>
      </c>
    </row>
    <row r="947" spans="1:20">
      <c r="A947" s="255">
        <v>945</v>
      </c>
      <c r="B947" s="255" t="s">
        <v>4068</v>
      </c>
      <c r="C947" s="255" t="s">
        <v>21</v>
      </c>
      <c r="D947" s="255" t="s">
        <v>259</v>
      </c>
      <c r="E947" s="255" t="s">
        <v>4069</v>
      </c>
      <c r="F947" s="255" t="s">
        <v>143</v>
      </c>
      <c r="G947" s="255">
        <v>18</v>
      </c>
      <c r="H947" s="255" t="s">
        <v>4070</v>
      </c>
      <c r="I947" s="255" t="s">
        <v>4071</v>
      </c>
      <c r="J947" s="255">
        <v>15878846496</v>
      </c>
      <c r="K947" s="255" t="s">
        <v>27</v>
      </c>
      <c r="L947" s="260"/>
      <c r="M947" s="255"/>
      <c r="N947" s="255" t="s">
        <v>27</v>
      </c>
      <c r="O947" s="260"/>
      <c r="P947" s="255"/>
      <c r="Q947" s="255" t="s">
        <v>30</v>
      </c>
      <c r="R947" s="255"/>
      <c r="S947" s="255"/>
      <c r="T947" s="265" t="str">
        <f t="array" ref="T947">VLOOKUP(D947&amp;E947,IF({1,0},'2021春'!$C$3:$C$4485&amp;'2021春'!$D$3:$D$4485,'2021春'!$H$3:$H$4485),2,0)</f>
        <v>452731200301046622</v>
      </c>
    </row>
    <row r="948" spans="1:20">
      <c r="A948" s="255">
        <v>946</v>
      </c>
      <c r="B948" s="255" t="s">
        <v>4072</v>
      </c>
      <c r="C948" s="255" t="s">
        <v>21</v>
      </c>
      <c r="D948" s="255" t="s">
        <v>259</v>
      </c>
      <c r="E948" s="255" t="s">
        <v>4073</v>
      </c>
      <c r="F948" s="255" t="s">
        <v>24</v>
      </c>
      <c r="G948" s="255">
        <v>18</v>
      </c>
      <c r="H948" s="255" t="s">
        <v>4074</v>
      </c>
      <c r="I948" s="255" t="s">
        <v>4075</v>
      </c>
      <c r="J948" s="255">
        <v>17776576941</v>
      </c>
      <c r="K948" s="255" t="s">
        <v>27</v>
      </c>
      <c r="L948" s="260"/>
      <c r="M948" s="255"/>
      <c r="N948" s="255" t="s">
        <v>27</v>
      </c>
      <c r="O948" s="260"/>
      <c r="P948" s="255"/>
      <c r="Q948" s="255" t="s">
        <v>30</v>
      </c>
      <c r="R948" s="255"/>
      <c r="S948" s="255"/>
      <c r="T948" s="265" t="str">
        <f t="array" ref="T948">VLOOKUP(D948&amp;E948,IF({1,0},'2021春'!$C$3:$C$4485&amp;'2021春'!$D$3:$D$4485,'2021春'!$H$3:$H$4485),2,0)</f>
        <v>451229200305162735</v>
      </c>
    </row>
    <row r="949" spans="1:20">
      <c r="A949" s="255">
        <v>947</v>
      </c>
      <c r="B949" s="255" t="s">
        <v>4076</v>
      </c>
      <c r="C949" s="255" t="s">
        <v>21</v>
      </c>
      <c r="D949" s="255" t="s">
        <v>259</v>
      </c>
      <c r="E949" s="255" t="s">
        <v>4077</v>
      </c>
      <c r="F949" s="255" t="s">
        <v>143</v>
      </c>
      <c r="G949" s="255">
        <v>18</v>
      </c>
      <c r="H949" s="255" t="s">
        <v>4078</v>
      </c>
      <c r="I949" s="255" t="s">
        <v>4079</v>
      </c>
      <c r="J949" s="255">
        <v>17776575513</v>
      </c>
      <c r="K949" s="255" t="s">
        <v>27</v>
      </c>
      <c r="L949" s="260"/>
      <c r="M949" s="255"/>
      <c r="N949" s="255" t="s">
        <v>27</v>
      </c>
      <c r="O949" s="260"/>
      <c r="P949" s="255"/>
      <c r="Q949" s="255" t="s">
        <v>30</v>
      </c>
      <c r="R949" s="255"/>
      <c r="S949" s="255"/>
      <c r="T949" s="265" t="str">
        <f t="array" ref="T949">VLOOKUP(D949&amp;E949,IF({1,0},'2021春'!$C$3:$C$4485&amp;'2021春'!$D$3:$D$4485,'2021春'!$H$3:$H$4485),2,0)</f>
        <v>451229200304154522</v>
      </c>
    </row>
    <row r="950" spans="1:20">
      <c r="A950" s="255">
        <v>948</v>
      </c>
      <c r="B950" s="255" t="s">
        <v>4080</v>
      </c>
      <c r="C950" s="255" t="s">
        <v>21</v>
      </c>
      <c r="D950" s="255" t="s">
        <v>259</v>
      </c>
      <c r="E950" s="255" t="s">
        <v>4081</v>
      </c>
      <c r="F950" s="255" t="s">
        <v>143</v>
      </c>
      <c r="G950" s="255">
        <v>19</v>
      </c>
      <c r="H950" s="255" t="s">
        <v>4082</v>
      </c>
      <c r="I950" s="255" t="s">
        <v>4083</v>
      </c>
      <c r="J950" s="255">
        <v>19977818823</v>
      </c>
      <c r="K950" s="255" t="s">
        <v>27</v>
      </c>
      <c r="L950" s="260"/>
      <c r="M950" s="255"/>
      <c r="N950" s="255" t="s">
        <v>27</v>
      </c>
      <c r="O950" s="260"/>
      <c r="P950" s="255"/>
      <c r="Q950" s="255" t="s">
        <v>30</v>
      </c>
      <c r="R950" s="255"/>
      <c r="S950" s="255"/>
      <c r="T950" s="265" t="str">
        <f t="array" ref="T950">VLOOKUP(D950&amp;E950,IF({1,0},'2021春'!$C$3:$C$4485&amp;'2021春'!$D$3:$D$4485,'2021春'!$H$3:$H$4485),2,0)</f>
        <v>452731200201150625</v>
      </c>
    </row>
    <row r="951" spans="1:20">
      <c r="A951" s="255">
        <v>949</v>
      </c>
      <c r="B951" s="255" t="s">
        <v>4084</v>
      </c>
      <c r="C951" s="255" t="s">
        <v>21</v>
      </c>
      <c r="D951" s="255" t="s">
        <v>259</v>
      </c>
      <c r="E951" s="255" t="s">
        <v>4085</v>
      </c>
      <c r="F951" s="255" t="s">
        <v>143</v>
      </c>
      <c r="G951" s="255">
        <v>19</v>
      </c>
      <c r="H951" s="255" t="s">
        <v>4086</v>
      </c>
      <c r="I951" s="255" t="s">
        <v>4087</v>
      </c>
      <c r="J951" s="255">
        <v>15877820636</v>
      </c>
      <c r="K951" s="255" t="s">
        <v>27</v>
      </c>
      <c r="L951" s="260"/>
      <c r="M951" s="255"/>
      <c r="N951" s="255" t="s">
        <v>27</v>
      </c>
      <c r="O951" s="260"/>
      <c r="P951" s="255"/>
      <c r="Q951" s="255" t="s">
        <v>30</v>
      </c>
      <c r="R951" s="255"/>
      <c r="S951" s="255"/>
      <c r="T951" s="265" t="str">
        <f t="array" ref="T951">VLOOKUP(D951&amp;E951,IF({1,0},'2021春'!$C$3:$C$4485&amp;'2021春'!$D$3:$D$4485,'2021春'!$H$3:$H$4485),2,0)</f>
        <v>451229200208101228</v>
      </c>
    </row>
    <row r="952" spans="1:20">
      <c r="A952" s="255">
        <v>950</v>
      </c>
      <c r="B952" s="255" t="s">
        <v>4088</v>
      </c>
      <c r="C952" s="255" t="s">
        <v>21</v>
      </c>
      <c r="D952" s="255" t="s">
        <v>259</v>
      </c>
      <c r="E952" s="255" t="s">
        <v>4089</v>
      </c>
      <c r="F952" s="255" t="s">
        <v>143</v>
      </c>
      <c r="G952" s="255">
        <v>18</v>
      </c>
      <c r="H952" s="255" t="s">
        <v>4090</v>
      </c>
      <c r="I952" s="255" t="s">
        <v>4091</v>
      </c>
      <c r="J952" s="255">
        <v>19977825470</v>
      </c>
      <c r="K952" s="255" t="s">
        <v>27</v>
      </c>
      <c r="L952" s="260"/>
      <c r="M952" s="255"/>
      <c r="N952" s="255" t="s">
        <v>27</v>
      </c>
      <c r="O952" s="260"/>
      <c r="P952" s="255"/>
      <c r="Q952" s="255" t="s">
        <v>30</v>
      </c>
      <c r="R952" s="255"/>
      <c r="S952" s="255"/>
      <c r="T952" s="265" t="str">
        <f t="array" ref="T952">VLOOKUP(D952&amp;E952,IF({1,0},'2021春'!$C$3:$C$4485&amp;'2021春'!$D$3:$D$4485,'2021春'!$H$3:$H$4485),2,0)</f>
        <v>451229200209122127</v>
      </c>
    </row>
    <row r="953" spans="1:20">
      <c r="A953" s="255">
        <v>951</v>
      </c>
      <c r="B953" s="255" t="s">
        <v>4092</v>
      </c>
      <c r="C953" s="255" t="s">
        <v>21</v>
      </c>
      <c r="D953" s="255" t="s">
        <v>259</v>
      </c>
      <c r="E953" s="255" t="s">
        <v>4093</v>
      </c>
      <c r="F953" s="255" t="s">
        <v>143</v>
      </c>
      <c r="G953" s="255">
        <v>19</v>
      </c>
      <c r="H953" s="255" t="s">
        <v>4094</v>
      </c>
      <c r="I953" s="255" t="s">
        <v>4095</v>
      </c>
      <c r="J953" s="255">
        <v>13767867086</v>
      </c>
      <c r="K953" s="255" t="s">
        <v>27</v>
      </c>
      <c r="L953" s="260"/>
      <c r="M953" s="255"/>
      <c r="N953" s="255" t="s">
        <v>27</v>
      </c>
      <c r="O953" s="260"/>
      <c r="P953" s="255"/>
      <c r="Q953" s="255" t="s">
        <v>30</v>
      </c>
      <c r="R953" s="255"/>
      <c r="S953" s="255"/>
      <c r="T953" s="265" t="str">
        <f t="array" ref="T953">VLOOKUP(D953&amp;E953,IF({1,0},'2021春'!$C$3:$C$4485&amp;'2021春'!$D$3:$D$4485,'2021春'!$H$3:$H$4485),2,0)</f>
        <v>451229200205302120</v>
      </c>
    </row>
    <row r="954" spans="1:20">
      <c r="A954" s="255">
        <v>952</v>
      </c>
      <c r="B954" s="255" t="s">
        <v>4096</v>
      </c>
      <c r="C954" s="255" t="s">
        <v>21</v>
      </c>
      <c r="D954" s="255" t="s">
        <v>259</v>
      </c>
      <c r="E954" s="255" t="s">
        <v>4097</v>
      </c>
      <c r="F954" s="255" t="s">
        <v>143</v>
      </c>
      <c r="G954" s="255">
        <v>19</v>
      </c>
      <c r="H954" s="255" t="s">
        <v>4098</v>
      </c>
      <c r="I954" s="255" t="s">
        <v>4099</v>
      </c>
      <c r="J954" s="255">
        <v>18378898778</v>
      </c>
      <c r="K954" s="255" t="s">
        <v>27</v>
      </c>
      <c r="L954" s="260"/>
      <c r="M954" s="255"/>
      <c r="N954" s="255" t="s">
        <v>27</v>
      </c>
      <c r="O954" s="260"/>
      <c r="P954" s="255"/>
      <c r="Q954" s="255" t="s">
        <v>30</v>
      </c>
      <c r="R954" s="255"/>
      <c r="S954" s="255"/>
      <c r="T954" s="265" t="str">
        <f t="array" ref="T954">VLOOKUP(D954&amp;E954,IF({1,0},'2021春'!$C$3:$C$4485&amp;'2021春'!$D$3:$D$4485,'2021春'!$H$3:$H$4485),2,0)</f>
        <v>452731200108192126</v>
      </c>
    </row>
    <row r="955" spans="1:20">
      <c r="A955" s="255">
        <v>953</v>
      </c>
      <c r="B955" s="255" t="s">
        <v>4100</v>
      </c>
      <c r="C955" s="255" t="s">
        <v>21</v>
      </c>
      <c r="D955" s="255" t="s">
        <v>259</v>
      </c>
      <c r="E955" s="255" t="s">
        <v>4101</v>
      </c>
      <c r="F955" s="255" t="s">
        <v>143</v>
      </c>
      <c r="G955" s="255">
        <v>17</v>
      </c>
      <c r="H955" s="255" t="s">
        <v>4102</v>
      </c>
      <c r="I955" s="255" t="s">
        <v>4103</v>
      </c>
      <c r="J955" s="255">
        <v>18176755381</v>
      </c>
      <c r="K955" s="255" t="s">
        <v>27</v>
      </c>
      <c r="L955" s="260"/>
      <c r="M955" s="255"/>
      <c r="N955" s="255" t="s">
        <v>30</v>
      </c>
      <c r="O955" s="260"/>
      <c r="P955" s="255"/>
      <c r="Q955" s="255" t="s">
        <v>30</v>
      </c>
      <c r="R955" s="255"/>
      <c r="S955" s="255"/>
      <c r="T955" s="265" t="str">
        <f t="array" ref="T955">VLOOKUP(D955&amp;E955,IF({1,0},'2021春'!$C$3:$C$4485&amp;'2021春'!$D$3:$D$4485,'2021春'!$H$3:$H$4485),2,0)</f>
        <v>452731200308304268</v>
      </c>
    </row>
    <row r="956" spans="1:20">
      <c r="A956" s="255">
        <v>954</v>
      </c>
      <c r="B956" s="255" t="s">
        <v>4104</v>
      </c>
      <c r="C956" s="255" t="s">
        <v>21</v>
      </c>
      <c r="D956" s="255" t="s">
        <v>259</v>
      </c>
      <c r="E956" s="255" t="s">
        <v>4105</v>
      </c>
      <c r="F956" s="255" t="s">
        <v>24</v>
      </c>
      <c r="G956" s="255">
        <v>18</v>
      </c>
      <c r="H956" s="255" t="s">
        <v>159</v>
      </c>
      <c r="I956" s="255" t="s">
        <v>4105</v>
      </c>
      <c r="J956" s="255">
        <v>15078574817</v>
      </c>
      <c r="K956" s="255" t="s">
        <v>27</v>
      </c>
      <c r="L956" s="260"/>
      <c r="M956" s="255"/>
      <c r="N956" s="255" t="s">
        <v>27</v>
      </c>
      <c r="O956" s="260"/>
      <c r="P956" s="255"/>
      <c r="Q956" s="255" t="s">
        <v>30</v>
      </c>
      <c r="R956" s="255"/>
      <c r="S956" s="255"/>
      <c r="T956" s="265" t="str">
        <f t="array" ref="T956">VLOOKUP(D956&amp;E956,IF({1,0},'2021春'!$C$3:$C$4485&amp;'2021春'!$D$3:$D$4485,'2021春'!$H$3:$H$4485),2,0)</f>
        <v>452731200212181216</v>
      </c>
    </row>
    <row r="957" spans="1:20">
      <c r="A957" s="255">
        <v>955</v>
      </c>
      <c r="B957" s="255" t="s">
        <v>4106</v>
      </c>
      <c r="C957" s="255" t="s">
        <v>21</v>
      </c>
      <c r="D957" s="255" t="s">
        <v>259</v>
      </c>
      <c r="E957" s="255" t="s">
        <v>4107</v>
      </c>
      <c r="F957" s="255" t="s">
        <v>24</v>
      </c>
      <c r="G957" s="255">
        <v>18</v>
      </c>
      <c r="H957" s="255" t="s">
        <v>4108</v>
      </c>
      <c r="I957" s="255" t="s">
        <v>4109</v>
      </c>
      <c r="J957" s="255">
        <v>13977816303</v>
      </c>
      <c r="K957" s="255" t="s">
        <v>27</v>
      </c>
      <c r="L957" s="260"/>
      <c r="M957" s="255"/>
      <c r="N957" s="255" t="s">
        <v>27</v>
      </c>
      <c r="O957" s="260"/>
      <c r="P957" s="255"/>
      <c r="Q957" s="255" t="s">
        <v>30</v>
      </c>
      <c r="R957" s="255"/>
      <c r="S957" s="255"/>
      <c r="T957" s="265" t="str">
        <f t="array" ref="T957">VLOOKUP(D957&amp;E957,IF({1,0},'2021春'!$C$3:$C$4485&amp;'2021春'!$D$3:$D$4485,'2021春'!$H$3:$H$4485),2,0)</f>
        <v>452731200306020018</v>
      </c>
    </row>
    <row r="958" spans="1:20">
      <c r="A958" s="255">
        <v>956</v>
      </c>
      <c r="B958" s="255" t="s">
        <v>4110</v>
      </c>
      <c r="C958" s="255" t="s">
        <v>21</v>
      </c>
      <c r="D958" s="255" t="s">
        <v>259</v>
      </c>
      <c r="E958" s="255" t="s">
        <v>4111</v>
      </c>
      <c r="F958" s="255" t="s">
        <v>24</v>
      </c>
      <c r="G958" s="255">
        <v>19</v>
      </c>
      <c r="H958" s="255" t="s">
        <v>4112</v>
      </c>
      <c r="I958" s="255" t="s">
        <v>4113</v>
      </c>
      <c r="J958" s="255">
        <v>18707781560</v>
      </c>
      <c r="K958" s="255" t="s">
        <v>27</v>
      </c>
      <c r="L958" s="260"/>
      <c r="M958" s="255"/>
      <c r="N958" s="255" t="s">
        <v>27</v>
      </c>
      <c r="O958" s="260"/>
      <c r="P958" s="255"/>
      <c r="Q958" s="255" t="s">
        <v>30</v>
      </c>
      <c r="R958" s="255"/>
      <c r="S958" s="255"/>
      <c r="T958" s="265" t="str">
        <f t="array" ref="T958">VLOOKUP(D958&amp;E958,IF({1,0},'2021春'!$C$3:$C$4485&amp;'2021春'!$D$3:$D$4485,'2021春'!$H$3:$H$4485),2,0)</f>
        <v>451229200206274213</v>
      </c>
    </row>
    <row r="959" spans="1:20">
      <c r="A959" s="255">
        <v>957</v>
      </c>
      <c r="B959" s="255" t="s">
        <v>4114</v>
      </c>
      <c r="C959" s="255" t="s">
        <v>21</v>
      </c>
      <c r="D959" s="255" t="s">
        <v>259</v>
      </c>
      <c r="E959" s="255" t="s">
        <v>4115</v>
      </c>
      <c r="F959" s="255" t="s">
        <v>24</v>
      </c>
      <c r="G959" s="255">
        <v>19</v>
      </c>
      <c r="H959" s="255" t="s">
        <v>3139</v>
      </c>
      <c r="I959" s="255" t="s">
        <v>4116</v>
      </c>
      <c r="J959" s="255">
        <v>14726278121</v>
      </c>
      <c r="K959" s="255" t="s">
        <v>27</v>
      </c>
      <c r="L959" s="260"/>
      <c r="M959" s="255"/>
      <c r="N959" s="255" t="s">
        <v>27</v>
      </c>
      <c r="O959" s="260"/>
      <c r="P959" s="255"/>
      <c r="Q959" s="255" t="s">
        <v>30</v>
      </c>
      <c r="R959" s="255"/>
      <c r="S959" s="255"/>
      <c r="T959" s="265" t="str">
        <f t="array" ref="T959">VLOOKUP(D959&amp;E959,IF({1,0},'2021春'!$C$3:$C$4485&amp;'2021春'!$D$3:$D$4485,'2021春'!$H$3:$H$4485),2,0)</f>
        <v>452731200111072416</v>
      </c>
    </row>
    <row r="960" spans="1:20">
      <c r="A960" s="255">
        <v>958</v>
      </c>
      <c r="B960" s="255" t="s">
        <v>4117</v>
      </c>
      <c r="C960" s="255" t="s">
        <v>21</v>
      </c>
      <c r="D960" s="255" t="s">
        <v>259</v>
      </c>
      <c r="E960" s="255" t="s">
        <v>4118</v>
      </c>
      <c r="F960" s="255" t="s">
        <v>143</v>
      </c>
      <c r="G960" s="255">
        <v>17</v>
      </c>
      <c r="H960" s="255" t="s">
        <v>4119</v>
      </c>
      <c r="I960" s="255" t="s">
        <v>4120</v>
      </c>
      <c r="J960" s="255">
        <v>15177385828</v>
      </c>
      <c r="K960" s="255" t="s">
        <v>27</v>
      </c>
      <c r="L960" s="260"/>
      <c r="M960" s="255"/>
      <c r="N960" s="255" t="s">
        <v>27</v>
      </c>
      <c r="O960" s="260"/>
      <c r="P960" s="255"/>
      <c r="Q960" s="255" t="s">
        <v>30</v>
      </c>
      <c r="R960" s="255"/>
      <c r="S960" s="255"/>
      <c r="T960" s="265" t="str">
        <f t="array" ref="T960">VLOOKUP(D960&amp;E960,IF({1,0},'2021春'!$C$3:$C$4485&amp;'2021春'!$D$3:$D$4485,'2021春'!$H$3:$H$4485),2,0)</f>
        <v>452731200310174829</v>
      </c>
    </row>
    <row r="961" spans="1:20">
      <c r="A961" s="255">
        <v>959</v>
      </c>
      <c r="B961" s="255" t="s">
        <v>4121</v>
      </c>
      <c r="C961" s="255" t="s">
        <v>21</v>
      </c>
      <c r="D961" s="255" t="s">
        <v>259</v>
      </c>
      <c r="E961" s="255" t="s">
        <v>4122</v>
      </c>
      <c r="F961" s="255" t="s">
        <v>24</v>
      </c>
      <c r="G961" s="255">
        <v>18</v>
      </c>
      <c r="H961" s="255" t="s">
        <v>4123</v>
      </c>
      <c r="I961" s="255" t="s">
        <v>90</v>
      </c>
      <c r="J961" s="255">
        <v>19978821263</v>
      </c>
      <c r="K961" s="255" t="s">
        <v>27</v>
      </c>
      <c r="L961" s="260"/>
      <c r="M961" s="255"/>
      <c r="N961" s="255" t="s">
        <v>27</v>
      </c>
      <c r="O961" s="260"/>
      <c r="P961" s="255"/>
      <c r="Q961" s="255" t="s">
        <v>30</v>
      </c>
      <c r="R961" s="255"/>
      <c r="S961" s="255"/>
      <c r="T961" s="265" t="str">
        <f t="array" ref="T961">VLOOKUP(D961&amp;E961,IF({1,0},'2021春'!$C$3:$C$4485&amp;'2021春'!$D$3:$D$4485,'2021春'!$H$3:$H$4485),2,0)</f>
        <v>452731200304173619</v>
      </c>
    </row>
    <row r="962" spans="1:20">
      <c r="A962" s="255">
        <v>960</v>
      </c>
      <c r="B962" s="255" t="s">
        <v>4124</v>
      </c>
      <c r="C962" s="255" t="s">
        <v>21</v>
      </c>
      <c r="D962" s="255" t="s">
        <v>259</v>
      </c>
      <c r="E962" s="255" t="s">
        <v>4125</v>
      </c>
      <c r="F962" s="255" t="s">
        <v>143</v>
      </c>
      <c r="G962" s="255">
        <v>17</v>
      </c>
      <c r="H962" s="255" t="s">
        <v>4126</v>
      </c>
      <c r="I962" s="255" t="s">
        <v>4127</v>
      </c>
      <c r="J962" s="255">
        <v>13481849201</v>
      </c>
      <c r="K962" s="255" t="s">
        <v>27</v>
      </c>
      <c r="L962" s="260"/>
      <c r="M962" s="255"/>
      <c r="N962" s="255" t="s">
        <v>30</v>
      </c>
      <c r="O962" s="260"/>
      <c r="P962" s="255"/>
      <c r="Q962" s="255" t="s">
        <v>30</v>
      </c>
      <c r="R962" s="255"/>
      <c r="S962" s="255"/>
      <c r="T962" s="265" t="str">
        <f t="array" ref="T962">VLOOKUP(D962&amp;E962,IF({1,0},'2021春'!$C$3:$C$4485&amp;'2021春'!$D$3:$D$4485,'2021春'!$H$3:$H$4485),2,0)</f>
        <v>452731200401014222</v>
      </c>
    </row>
    <row r="963" spans="1:20">
      <c r="A963" s="255">
        <v>961</v>
      </c>
      <c r="B963" s="255" t="s">
        <v>4128</v>
      </c>
      <c r="C963" s="255" t="s">
        <v>21</v>
      </c>
      <c r="D963" s="255" t="s">
        <v>259</v>
      </c>
      <c r="E963" s="255" t="s">
        <v>4129</v>
      </c>
      <c r="F963" s="255" t="s">
        <v>143</v>
      </c>
      <c r="G963" s="255">
        <v>19</v>
      </c>
      <c r="H963" s="255" t="s">
        <v>4130</v>
      </c>
      <c r="I963" s="255" t="s">
        <v>4131</v>
      </c>
      <c r="J963" s="255">
        <v>13768281522</v>
      </c>
      <c r="K963" s="255" t="s">
        <v>27</v>
      </c>
      <c r="L963" s="260"/>
      <c r="M963" s="255"/>
      <c r="N963" s="255" t="s">
        <v>27</v>
      </c>
      <c r="O963" s="260"/>
      <c r="P963" s="255"/>
      <c r="Q963" s="255" t="s">
        <v>30</v>
      </c>
      <c r="R963" s="255"/>
      <c r="S963" s="255"/>
      <c r="T963" s="265" t="str">
        <f t="array" ref="T963">VLOOKUP(D963&amp;E963,IF({1,0},'2021春'!$C$3:$C$4485&amp;'2021春'!$D$3:$D$4485,'2021春'!$H$3:$H$4485),2,0)</f>
        <v>451229200208130926</v>
      </c>
    </row>
    <row r="964" spans="1:20">
      <c r="A964" s="255">
        <v>962</v>
      </c>
      <c r="B964" s="255" t="s">
        <v>4132</v>
      </c>
      <c r="C964" s="255" t="s">
        <v>21</v>
      </c>
      <c r="D964" s="255" t="s">
        <v>259</v>
      </c>
      <c r="E964" s="255" t="s">
        <v>4133</v>
      </c>
      <c r="F964" s="255" t="s">
        <v>143</v>
      </c>
      <c r="G964" s="255">
        <v>18</v>
      </c>
      <c r="H964" s="255" t="s">
        <v>4134</v>
      </c>
      <c r="I964" s="255" t="s">
        <v>4135</v>
      </c>
      <c r="J964" s="255">
        <v>13737041455</v>
      </c>
      <c r="K964" s="255" t="s">
        <v>27</v>
      </c>
      <c r="L964" s="260"/>
      <c r="M964" s="255"/>
      <c r="N964" s="255" t="s">
        <v>27</v>
      </c>
      <c r="O964" s="260"/>
      <c r="P964" s="255"/>
      <c r="Q964" s="255" t="s">
        <v>30</v>
      </c>
      <c r="R964" s="255"/>
      <c r="S964" s="255"/>
      <c r="T964" s="265" t="str">
        <f t="array" ref="T964">VLOOKUP(D964&amp;E964,IF({1,0},'2021春'!$C$3:$C$4485&amp;'2021春'!$D$3:$D$4485,'2021春'!$H$3:$H$4485),2,0)</f>
        <v>452731200210104524</v>
      </c>
    </row>
    <row r="965" spans="1:20">
      <c r="A965" s="255">
        <v>963</v>
      </c>
      <c r="B965" s="255" t="s">
        <v>4136</v>
      </c>
      <c r="C965" s="255" t="s">
        <v>21</v>
      </c>
      <c r="D965" s="255" t="s">
        <v>259</v>
      </c>
      <c r="E965" s="255" t="s">
        <v>4137</v>
      </c>
      <c r="F965" s="255" t="s">
        <v>143</v>
      </c>
      <c r="G965" s="255">
        <v>17</v>
      </c>
      <c r="H965" s="255" t="s">
        <v>4138</v>
      </c>
      <c r="I965" s="255" t="s">
        <v>4139</v>
      </c>
      <c r="J965" s="255">
        <v>15977887581</v>
      </c>
      <c r="K965" s="255" t="s">
        <v>27</v>
      </c>
      <c r="L965" s="260"/>
      <c r="M965" s="255"/>
      <c r="N965" s="255" t="s">
        <v>30</v>
      </c>
      <c r="O965" s="260"/>
      <c r="P965" s="255"/>
      <c r="Q965" s="255" t="s">
        <v>30</v>
      </c>
      <c r="R965" s="255"/>
      <c r="S965" s="255"/>
      <c r="T965" s="265" t="str">
        <f t="array" ref="T965">VLOOKUP(D965&amp;E965,IF({1,0},'2021春'!$C$3:$C$4485&amp;'2021春'!$D$3:$D$4485,'2021春'!$H$3:$H$4485),2,0)</f>
        <v>452731200312103629</v>
      </c>
    </row>
    <row r="966" spans="1:20">
      <c r="A966" s="255">
        <v>964</v>
      </c>
      <c r="B966" s="255" t="s">
        <v>4140</v>
      </c>
      <c r="C966" s="255" t="s">
        <v>21</v>
      </c>
      <c r="D966" s="255" t="s">
        <v>259</v>
      </c>
      <c r="E966" s="255" t="s">
        <v>4141</v>
      </c>
      <c r="F966" s="255" t="s">
        <v>24</v>
      </c>
      <c r="G966" s="255">
        <v>18</v>
      </c>
      <c r="H966" s="255" t="s">
        <v>4142</v>
      </c>
      <c r="I966" s="255" t="s">
        <v>4143</v>
      </c>
      <c r="J966" s="255">
        <v>15949326887</v>
      </c>
      <c r="K966" s="255" t="s">
        <v>27</v>
      </c>
      <c r="L966" s="260"/>
      <c r="M966" s="255"/>
      <c r="N966" s="255" t="s">
        <v>27</v>
      </c>
      <c r="O966" s="260"/>
      <c r="P966" s="255"/>
      <c r="Q966" s="255" t="s">
        <v>30</v>
      </c>
      <c r="R966" s="255"/>
      <c r="S966" s="255"/>
      <c r="T966" s="265" t="str">
        <f t="array" ref="T966">VLOOKUP(D966&amp;E966,IF({1,0},'2021春'!$C$3:$C$4485&amp;'2021春'!$D$3:$D$4485,'2021春'!$H$3:$H$4485),2,0)</f>
        <v>452731200302020015</v>
      </c>
    </row>
    <row r="967" spans="1:20">
      <c r="A967" s="255">
        <v>965</v>
      </c>
      <c r="B967" s="255" t="s">
        <v>4144</v>
      </c>
      <c r="C967" s="255" t="s">
        <v>21</v>
      </c>
      <c r="D967" s="255" t="s">
        <v>259</v>
      </c>
      <c r="E967" s="255" t="s">
        <v>1151</v>
      </c>
      <c r="F967" s="255" t="s">
        <v>143</v>
      </c>
      <c r="G967" s="255">
        <v>18</v>
      </c>
      <c r="H967" s="255" t="s">
        <v>4145</v>
      </c>
      <c r="I967" s="255" t="s">
        <v>4146</v>
      </c>
      <c r="J967" s="255">
        <v>13877817535</v>
      </c>
      <c r="K967" s="255" t="s">
        <v>27</v>
      </c>
      <c r="L967" s="260"/>
      <c r="M967" s="255"/>
      <c r="N967" s="255" t="s">
        <v>27</v>
      </c>
      <c r="O967" s="260"/>
      <c r="P967" s="255"/>
      <c r="Q967" s="255" t="s">
        <v>30</v>
      </c>
      <c r="R967" s="255"/>
      <c r="S967" s="255"/>
      <c r="T967" s="265" t="str">
        <f t="array" ref="T967">VLOOKUP(D967&amp;E967,IF({1,0},'2021春'!$C$3:$C$4485&amp;'2021春'!$D$3:$D$4485,'2021春'!$H$3:$H$4485),2,0)</f>
        <v>45122920030512574x</v>
      </c>
    </row>
    <row r="968" spans="1:20">
      <c r="A968" s="255">
        <v>966</v>
      </c>
      <c r="B968" s="255" t="s">
        <v>4147</v>
      </c>
      <c r="C968" s="255" t="s">
        <v>21</v>
      </c>
      <c r="D968" s="255" t="s">
        <v>259</v>
      </c>
      <c r="E968" s="255" t="s">
        <v>4148</v>
      </c>
      <c r="F968" s="255" t="s">
        <v>24</v>
      </c>
      <c r="G968" s="255">
        <v>18</v>
      </c>
      <c r="H968" s="255" t="s">
        <v>1605</v>
      </c>
      <c r="I968" s="255" t="s">
        <v>4149</v>
      </c>
      <c r="J968" s="255">
        <v>18934969130</v>
      </c>
      <c r="K968" s="255" t="s">
        <v>27</v>
      </c>
      <c r="L968" s="260"/>
      <c r="M968" s="255"/>
      <c r="N968" s="255" t="s">
        <v>27</v>
      </c>
      <c r="O968" s="260"/>
      <c r="P968" s="255"/>
      <c r="Q968" s="255" t="s">
        <v>30</v>
      </c>
      <c r="R968" s="255"/>
      <c r="S968" s="255"/>
      <c r="T968" s="265" t="str">
        <f t="array" ref="T968">VLOOKUP(D968&amp;E968,IF({1,0},'2021春'!$C$3:$C$4485&amp;'2021春'!$D$3:$D$4485,'2021春'!$H$3:$H$4485),2,0)</f>
        <v>452731200303143610</v>
      </c>
    </row>
    <row r="969" spans="1:20">
      <c r="A969" s="255">
        <v>967</v>
      </c>
      <c r="B969" s="255" t="s">
        <v>4150</v>
      </c>
      <c r="C969" s="255" t="s">
        <v>21</v>
      </c>
      <c r="D969" s="255" t="s">
        <v>259</v>
      </c>
      <c r="E969" s="255" t="s">
        <v>4151</v>
      </c>
      <c r="F969" s="255" t="s">
        <v>24</v>
      </c>
      <c r="G969" s="255">
        <v>18</v>
      </c>
      <c r="H969" s="255" t="s">
        <v>4152</v>
      </c>
      <c r="I969" s="255" t="s">
        <v>4153</v>
      </c>
      <c r="J969" s="255">
        <v>18278868720</v>
      </c>
      <c r="K969" s="255" t="s">
        <v>27</v>
      </c>
      <c r="L969" s="260"/>
      <c r="M969" s="255"/>
      <c r="N969" s="255" t="s">
        <v>30</v>
      </c>
      <c r="O969" s="260"/>
      <c r="P969" s="255"/>
      <c r="Q969" s="255" t="s">
        <v>30</v>
      </c>
      <c r="R969" s="255"/>
      <c r="S969" s="255"/>
      <c r="T969" s="265" t="str">
        <f t="array" ref="T969">VLOOKUP(D969&amp;E969,IF({1,0},'2021春'!$C$3:$C$4485&amp;'2021春'!$D$3:$D$4485,'2021春'!$H$3:$H$4485),2,0)</f>
        <v>452731200306146614</v>
      </c>
    </row>
    <row r="970" spans="1:20">
      <c r="A970" s="255">
        <v>968</v>
      </c>
      <c r="B970" s="255" t="s">
        <v>4154</v>
      </c>
      <c r="C970" s="255" t="s">
        <v>21</v>
      </c>
      <c r="D970" s="255" t="s">
        <v>259</v>
      </c>
      <c r="E970" s="255" t="s">
        <v>2615</v>
      </c>
      <c r="F970" s="255" t="s">
        <v>143</v>
      </c>
      <c r="G970" s="255">
        <v>16</v>
      </c>
      <c r="H970" s="255"/>
      <c r="I970" s="255" t="s">
        <v>4155</v>
      </c>
      <c r="J970" s="255">
        <v>48023839059</v>
      </c>
      <c r="K970" s="255" t="s">
        <v>27</v>
      </c>
      <c r="L970" s="260"/>
      <c r="M970" s="255"/>
      <c r="N970" s="255" t="s">
        <v>30</v>
      </c>
      <c r="O970" s="260"/>
      <c r="P970" s="255"/>
      <c r="Q970" s="255" t="s">
        <v>30</v>
      </c>
      <c r="R970" s="255"/>
      <c r="S970" s="255"/>
      <c r="T970" s="265" t="str">
        <f t="array" ref="T970">VLOOKUP(D970&amp;E970,IF({1,0},'2021春'!$C$3:$C$4485&amp;'2021春'!$D$3:$D$4485,'2021春'!$H$3:$H$4485),2,0)</f>
        <v>451229200506060620</v>
      </c>
    </row>
    <row r="971" spans="1:20">
      <c r="A971" s="255">
        <v>969</v>
      </c>
      <c r="B971" s="255" t="s">
        <v>4156</v>
      </c>
      <c r="C971" s="255" t="s">
        <v>21</v>
      </c>
      <c r="D971" s="255" t="s">
        <v>259</v>
      </c>
      <c r="E971" s="255" t="s">
        <v>4157</v>
      </c>
      <c r="F971" s="255" t="s">
        <v>24</v>
      </c>
      <c r="G971" s="255">
        <v>17</v>
      </c>
      <c r="H971" s="255" t="s">
        <v>2362</v>
      </c>
      <c r="I971" s="255" t="s">
        <v>4158</v>
      </c>
      <c r="J971" s="255">
        <v>15977888160</v>
      </c>
      <c r="K971" s="255" t="s">
        <v>27</v>
      </c>
      <c r="L971" s="260"/>
      <c r="M971" s="255"/>
      <c r="N971" s="255" t="s">
        <v>27</v>
      </c>
      <c r="O971" s="260"/>
      <c r="P971" s="255"/>
      <c r="Q971" s="255" t="s">
        <v>30</v>
      </c>
      <c r="R971" s="255"/>
      <c r="S971" s="255"/>
      <c r="T971" s="265" t="str">
        <f t="array" ref="T971">VLOOKUP(D971&amp;E971,IF({1,0},'2021春'!$C$3:$C$4485&amp;'2021春'!$D$3:$D$4485,'2021春'!$H$3:$H$4485),2,0)</f>
        <v>452731200308241834</v>
      </c>
    </row>
    <row r="972" spans="1:20">
      <c r="A972" s="255">
        <v>970</v>
      </c>
      <c r="B972" s="255" t="s">
        <v>4159</v>
      </c>
      <c r="C972" s="255" t="s">
        <v>21</v>
      </c>
      <c r="D972" s="255" t="s">
        <v>259</v>
      </c>
      <c r="E972" s="255" t="s">
        <v>4160</v>
      </c>
      <c r="F972" s="255" t="s">
        <v>143</v>
      </c>
      <c r="G972" s="255">
        <v>20</v>
      </c>
      <c r="H972" s="255" t="s">
        <v>2935</v>
      </c>
      <c r="I972" s="255" t="s">
        <v>2900</v>
      </c>
      <c r="J972" s="255">
        <v>13794798255</v>
      </c>
      <c r="K972" s="255" t="s">
        <v>27</v>
      </c>
      <c r="L972" s="260"/>
      <c r="M972" s="255"/>
      <c r="N972" s="255" t="s">
        <v>27</v>
      </c>
      <c r="O972" s="260"/>
      <c r="P972" s="255"/>
      <c r="Q972" s="255" t="s">
        <v>30</v>
      </c>
      <c r="R972" s="255"/>
      <c r="S972" s="255"/>
      <c r="T972" s="265" t="str">
        <f t="array" ref="T972">VLOOKUP(D972&amp;E972,IF({1,0},'2021春'!$C$3:$C$4485&amp;'2021春'!$D$3:$D$4485,'2021春'!$H$3:$H$4485),2,0)</f>
        <v>451229200107173927</v>
      </c>
    </row>
    <row r="973" spans="1:20">
      <c r="A973" s="255">
        <v>971</v>
      </c>
      <c r="B973" s="255" t="s">
        <v>4161</v>
      </c>
      <c r="C973" s="255" t="s">
        <v>21</v>
      </c>
      <c r="D973" s="255" t="s">
        <v>259</v>
      </c>
      <c r="E973" s="255" t="s">
        <v>4162</v>
      </c>
      <c r="F973" s="255" t="s">
        <v>24</v>
      </c>
      <c r="G973" s="255">
        <v>18</v>
      </c>
      <c r="H973" s="255" t="s">
        <v>1955</v>
      </c>
      <c r="I973" s="255" t="s">
        <v>4163</v>
      </c>
      <c r="J973" s="255">
        <v>13471802165</v>
      </c>
      <c r="K973" s="255" t="s">
        <v>27</v>
      </c>
      <c r="L973" s="260"/>
      <c r="M973" s="255"/>
      <c r="N973" s="255" t="s">
        <v>27</v>
      </c>
      <c r="O973" s="260"/>
      <c r="P973" s="255"/>
      <c r="Q973" s="255" t="s">
        <v>30</v>
      </c>
      <c r="R973" s="255"/>
      <c r="S973" s="255"/>
      <c r="T973" s="265" t="str">
        <f t="array" ref="T973">VLOOKUP(D973&amp;E973,IF({1,0},'2021春'!$C$3:$C$4485&amp;'2021春'!$D$3:$D$4485,'2021春'!$H$3:$H$4485),2,0)</f>
        <v>45273120021115243x</v>
      </c>
    </row>
    <row r="974" spans="1:20">
      <c r="A974" s="255">
        <v>972</v>
      </c>
      <c r="B974" s="255" t="s">
        <v>4164</v>
      </c>
      <c r="C974" s="255" t="s">
        <v>21</v>
      </c>
      <c r="D974" s="255" t="s">
        <v>259</v>
      </c>
      <c r="E974" s="255" t="s">
        <v>4165</v>
      </c>
      <c r="F974" s="255" t="s">
        <v>24</v>
      </c>
      <c r="G974" s="255">
        <v>18</v>
      </c>
      <c r="H974" s="255" t="s">
        <v>4166</v>
      </c>
      <c r="I974" s="255" t="s">
        <v>4167</v>
      </c>
      <c r="J974" s="255">
        <v>13929002781</v>
      </c>
      <c r="K974" s="255" t="s">
        <v>27</v>
      </c>
      <c r="L974" s="260"/>
      <c r="M974" s="255"/>
      <c r="N974" s="255" t="s">
        <v>27</v>
      </c>
      <c r="O974" s="260"/>
      <c r="P974" s="255"/>
      <c r="Q974" s="255" t="s">
        <v>30</v>
      </c>
      <c r="R974" s="255"/>
      <c r="S974" s="255"/>
      <c r="T974" s="265" t="str">
        <f t="array" ref="T974">VLOOKUP(D974&amp;E974,IF({1,0},'2021春'!$C$3:$C$4485&amp;'2021春'!$D$3:$D$4485,'2021春'!$H$3:$H$4485),2,0)</f>
        <v>452728200212161815</v>
      </c>
    </row>
    <row r="975" spans="1:20">
      <c r="A975" s="255">
        <v>973</v>
      </c>
      <c r="B975" s="255" t="s">
        <v>4168</v>
      </c>
      <c r="C975" s="255" t="s">
        <v>21</v>
      </c>
      <c r="D975" s="255" t="s">
        <v>265</v>
      </c>
      <c r="E975" s="261" t="s">
        <v>4169</v>
      </c>
      <c r="F975" s="261" t="s">
        <v>24</v>
      </c>
      <c r="G975" s="261">
        <v>20</v>
      </c>
      <c r="H975" s="261" t="s">
        <v>4170</v>
      </c>
      <c r="I975" s="261" t="s">
        <v>4171</v>
      </c>
      <c r="J975" s="261">
        <v>15363053398</v>
      </c>
      <c r="K975" s="261" t="s">
        <v>27</v>
      </c>
      <c r="L975" s="260">
        <v>44408</v>
      </c>
      <c r="M975" s="261" t="s">
        <v>4172</v>
      </c>
      <c r="N975" s="261" t="s">
        <v>30</v>
      </c>
      <c r="O975" s="260"/>
      <c r="P975" s="261"/>
      <c r="Q975" s="261" t="s">
        <v>30</v>
      </c>
      <c r="R975" s="261" t="s">
        <v>4173</v>
      </c>
      <c r="S975" s="261"/>
      <c r="T975" s="265" t="str">
        <f t="array" ref="T975">VLOOKUP(D975&amp;E975,IF({1,0},'2021春'!$C$3:$C$4485&amp;'2021春'!$D$3:$D$4485,'2021春'!$H$3:$H$4485),2,0)</f>
        <v>451229200102091818</v>
      </c>
    </row>
    <row r="976" spans="1:20">
      <c r="A976" s="255">
        <v>974</v>
      </c>
      <c r="B976" s="255" t="s">
        <v>4174</v>
      </c>
      <c r="C976" s="255" t="s">
        <v>21</v>
      </c>
      <c r="D976" s="255" t="s">
        <v>265</v>
      </c>
      <c r="E976" s="261" t="s">
        <v>4175</v>
      </c>
      <c r="F976" s="261" t="s">
        <v>24</v>
      </c>
      <c r="G976" s="261">
        <v>19</v>
      </c>
      <c r="H976" s="261" t="s">
        <v>1735</v>
      </c>
      <c r="I976" s="261" t="s">
        <v>4176</v>
      </c>
      <c r="J976" s="261">
        <v>15107783699</v>
      </c>
      <c r="K976" s="261" t="s">
        <v>27</v>
      </c>
      <c r="L976" s="260"/>
      <c r="M976" s="261"/>
      <c r="N976" s="261" t="s">
        <v>27</v>
      </c>
      <c r="O976" s="260"/>
      <c r="P976" s="261"/>
      <c r="Q976" s="255" t="s">
        <v>30</v>
      </c>
      <c r="R976" s="261"/>
      <c r="S976" s="261"/>
      <c r="T976" s="265" t="str">
        <f t="array" ref="T976">VLOOKUP(D976&amp;E976,IF({1,0},'2021春'!$C$3:$C$4485&amp;'2021春'!$D$3:$D$4485,'2021春'!$H$3:$H$4485),2,0)</f>
        <v>452731200112193914</v>
      </c>
    </row>
    <row r="977" spans="1:20">
      <c r="A977" s="255">
        <v>975</v>
      </c>
      <c r="B977" s="255" t="s">
        <v>4177</v>
      </c>
      <c r="C977" s="255" t="s">
        <v>21</v>
      </c>
      <c r="D977" s="255" t="s">
        <v>265</v>
      </c>
      <c r="E977" s="261" t="s">
        <v>4178</v>
      </c>
      <c r="F977" s="261" t="s">
        <v>143</v>
      </c>
      <c r="G977" s="261">
        <v>18</v>
      </c>
      <c r="H977" s="261" t="s">
        <v>4179</v>
      </c>
      <c r="I977" s="261" t="s">
        <v>4180</v>
      </c>
      <c r="J977" s="261">
        <v>13617784085</v>
      </c>
      <c r="K977" s="261" t="s">
        <v>27</v>
      </c>
      <c r="L977" s="260">
        <v>44386</v>
      </c>
      <c r="M977" s="261" t="s">
        <v>4181</v>
      </c>
      <c r="N977" s="261" t="s">
        <v>30</v>
      </c>
      <c r="O977" s="260"/>
      <c r="P977" s="261"/>
      <c r="Q977" s="261" t="s">
        <v>30</v>
      </c>
      <c r="R977" s="261" t="s">
        <v>4182</v>
      </c>
      <c r="S977" s="261"/>
      <c r="T977" s="265" t="str">
        <f t="array" ref="T977">VLOOKUP(D977&amp;E977,IF({1,0},'2021春'!$C$3:$C$4485&amp;'2021春'!$D$3:$D$4485,'2021春'!$H$3:$H$4485),2,0)</f>
        <v>451229200306052722</v>
      </c>
    </row>
    <row r="978" spans="1:20">
      <c r="A978" s="255">
        <v>976</v>
      </c>
      <c r="B978" s="255" t="s">
        <v>4183</v>
      </c>
      <c r="C978" s="255" t="s">
        <v>21</v>
      </c>
      <c r="D978" s="255" t="s">
        <v>265</v>
      </c>
      <c r="E978" s="261" t="s">
        <v>4184</v>
      </c>
      <c r="F978" s="261" t="s">
        <v>143</v>
      </c>
      <c r="G978" s="261">
        <v>21</v>
      </c>
      <c r="H978" s="261" t="s">
        <v>4185</v>
      </c>
      <c r="I978" s="261" t="s">
        <v>867</v>
      </c>
      <c r="J978" s="261">
        <v>18877856618</v>
      </c>
      <c r="K978" s="261" t="s">
        <v>27</v>
      </c>
      <c r="L978" s="260"/>
      <c r="M978" s="261"/>
      <c r="N978" s="261" t="s">
        <v>30</v>
      </c>
      <c r="O978" s="260"/>
      <c r="P978" s="261"/>
      <c r="Q978" s="255" t="s">
        <v>30</v>
      </c>
      <c r="R978" s="261"/>
      <c r="S978" s="261"/>
      <c r="T978" s="265" t="str">
        <f t="array" ref="T978">VLOOKUP(D978&amp;E978,IF({1,0},'2021春'!$C$3:$C$4485&amp;'2021春'!$D$3:$D$4485,'2021春'!$H$3:$H$4485),2,0)</f>
        <v>451229200007202743</v>
      </c>
    </row>
    <row r="979" spans="1:20">
      <c r="A979" s="255">
        <v>977</v>
      </c>
      <c r="B979" s="255" t="s">
        <v>4186</v>
      </c>
      <c r="C979" s="255" t="s">
        <v>21</v>
      </c>
      <c r="D979" s="255" t="s">
        <v>265</v>
      </c>
      <c r="E979" s="261" t="s">
        <v>4187</v>
      </c>
      <c r="F979" s="261" t="s">
        <v>143</v>
      </c>
      <c r="G979" s="261">
        <v>20</v>
      </c>
      <c r="H979" s="261" t="s">
        <v>4188</v>
      </c>
      <c r="I979" s="261" t="s">
        <v>4189</v>
      </c>
      <c r="J979" s="261">
        <v>18077894100</v>
      </c>
      <c r="K979" s="261" t="s">
        <v>27</v>
      </c>
      <c r="L979" s="260">
        <v>44696</v>
      </c>
      <c r="M979" s="261" t="s">
        <v>28</v>
      </c>
      <c r="N979" s="261" t="s">
        <v>27</v>
      </c>
      <c r="O979" s="260">
        <v>44388</v>
      </c>
      <c r="P979" s="261" t="s">
        <v>4190</v>
      </c>
      <c r="Q979" s="255" t="s">
        <v>30</v>
      </c>
      <c r="R979" s="261"/>
      <c r="S979" s="261"/>
      <c r="T979" s="265" t="str">
        <f t="array" ref="T979">VLOOKUP(D979&amp;E979,IF({1,0},'2021春'!$C$3:$C$4485&amp;'2021春'!$D$3:$D$4485,'2021春'!$H$3:$H$4485),2,0)</f>
        <v>451229200101113624</v>
      </c>
    </row>
    <row r="980" spans="1:20">
      <c r="A980" s="255">
        <v>978</v>
      </c>
      <c r="B980" s="255" t="s">
        <v>4191</v>
      </c>
      <c r="C980" s="255" t="s">
        <v>21</v>
      </c>
      <c r="D980" s="255" t="s">
        <v>265</v>
      </c>
      <c r="E980" s="261" t="s">
        <v>4192</v>
      </c>
      <c r="F980" s="261" t="s">
        <v>24</v>
      </c>
      <c r="G980" s="261">
        <v>22</v>
      </c>
      <c r="H980" s="261" t="s">
        <v>3714</v>
      </c>
      <c r="I980" s="261" t="s">
        <v>4193</v>
      </c>
      <c r="J980" s="261" t="s">
        <v>4194</v>
      </c>
      <c r="K980" s="261" t="s">
        <v>27</v>
      </c>
      <c r="L980" s="260"/>
      <c r="M980" s="261"/>
      <c r="N980" s="261" t="s">
        <v>27</v>
      </c>
      <c r="O980" s="260"/>
      <c r="P980" s="261"/>
      <c r="Q980" s="255" t="s">
        <v>30</v>
      </c>
      <c r="R980" s="261"/>
      <c r="S980" s="261"/>
      <c r="T980" s="265" t="str">
        <f t="array" ref="T980">VLOOKUP(D980&amp;E980,IF({1,0},'2021春'!$C$3:$C$4485&amp;'2021春'!$D$3:$D$4485,'2021春'!$H$3:$H$4485),2,0)</f>
        <v>451229199907132415</v>
      </c>
    </row>
    <row r="981" spans="1:20">
      <c r="A981" s="255">
        <v>979</v>
      </c>
      <c r="B981" s="255" t="s">
        <v>4195</v>
      </c>
      <c r="C981" s="255" t="s">
        <v>21</v>
      </c>
      <c r="D981" s="255" t="s">
        <v>265</v>
      </c>
      <c r="E981" s="261" t="s">
        <v>4196</v>
      </c>
      <c r="F981" s="261" t="s">
        <v>24</v>
      </c>
      <c r="G981" s="261">
        <v>16</v>
      </c>
      <c r="H981" s="261" t="s">
        <v>1543</v>
      </c>
      <c r="I981" s="261" t="s">
        <v>4197</v>
      </c>
      <c r="J981" s="261">
        <v>19978808546</v>
      </c>
      <c r="K981" s="261" t="s">
        <v>27</v>
      </c>
      <c r="L981" s="260"/>
      <c r="M981" s="261"/>
      <c r="N981" s="261" t="s">
        <v>30</v>
      </c>
      <c r="O981" s="260"/>
      <c r="P981" s="261"/>
      <c r="Q981" s="255" t="s">
        <v>30</v>
      </c>
      <c r="R981" s="261"/>
      <c r="S981" s="261"/>
      <c r="T981" s="265" t="str">
        <f t="array" ref="T981">VLOOKUP(D981&amp;E981,IF({1,0},'2021春'!$C$3:$C$4485&amp;'2021春'!$D$3:$D$4485,'2021春'!$H$3:$H$4485),2,0)</f>
        <v>451229200412012118</v>
      </c>
    </row>
    <row r="982" spans="1:20">
      <c r="A982" s="255">
        <v>980</v>
      </c>
      <c r="B982" s="255" t="s">
        <v>4198</v>
      </c>
      <c r="C982" s="255" t="s">
        <v>21</v>
      </c>
      <c r="D982" s="255" t="s">
        <v>265</v>
      </c>
      <c r="E982" s="261" t="s">
        <v>4199</v>
      </c>
      <c r="F982" s="261" t="s">
        <v>143</v>
      </c>
      <c r="G982" s="261">
        <v>19</v>
      </c>
      <c r="H982" s="261" t="s">
        <v>4200</v>
      </c>
      <c r="I982" s="261" t="s">
        <v>4201</v>
      </c>
      <c r="J982" s="261">
        <v>19977899418</v>
      </c>
      <c r="K982" s="261" t="s">
        <v>27</v>
      </c>
      <c r="L982" s="260">
        <v>44331</v>
      </c>
      <c r="M982" s="261" t="s">
        <v>28</v>
      </c>
      <c r="N982" s="261" t="s">
        <v>27</v>
      </c>
      <c r="O982" s="260">
        <v>44376</v>
      </c>
      <c r="P982" s="261" t="s">
        <v>4202</v>
      </c>
      <c r="Q982" s="261" t="s">
        <v>30</v>
      </c>
      <c r="R982" s="261"/>
      <c r="S982" s="261"/>
      <c r="T982" s="265" t="str">
        <f t="array" ref="T982">VLOOKUP(D982&amp;E982,IF({1,0},'2021春'!$C$3:$C$4485&amp;'2021春'!$D$3:$D$4485,'2021春'!$H$3:$H$4485),2,0)</f>
        <v>451229200111162729</v>
      </c>
    </row>
    <row r="983" spans="1:20">
      <c r="A983" s="255">
        <v>981</v>
      </c>
      <c r="B983" s="255" t="s">
        <v>4203</v>
      </c>
      <c r="C983" s="255" t="s">
        <v>21</v>
      </c>
      <c r="D983" s="255" t="s">
        <v>265</v>
      </c>
      <c r="E983" s="261" t="s">
        <v>4204</v>
      </c>
      <c r="F983" s="261" t="s">
        <v>24</v>
      </c>
      <c r="G983" s="261">
        <v>19</v>
      </c>
      <c r="H983" s="261" t="s">
        <v>4205</v>
      </c>
      <c r="I983" s="261" t="s">
        <v>4206</v>
      </c>
      <c r="J983" s="261">
        <v>17776183909</v>
      </c>
      <c r="K983" s="261" t="s">
        <v>27</v>
      </c>
      <c r="L983" s="260"/>
      <c r="M983" s="261"/>
      <c r="N983" s="261" t="s">
        <v>30</v>
      </c>
      <c r="O983" s="260"/>
      <c r="P983" s="261"/>
      <c r="Q983" s="255" t="s">
        <v>30</v>
      </c>
      <c r="R983" s="261"/>
      <c r="S983" s="261"/>
      <c r="T983" s="265" t="str">
        <f t="array" ref="T983">VLOOKUP(D983&amp;E983,IF({1,0},'2021春'!$C$3:$C$4485&amp;'2021春'!$D$3:$D$4485,'2021春'!$H$3:$H$4485),2,0)</f>
        <v>451229200109301814</v>
      </c>
    </row>
    <row r="984" spans="1:20">
      <c r="A984" s="255">
        <v>982</v>
      </c>
      <c r="B984" s="255" t="s">
        <v>4207</v>
      </c>
      <c r="C984" s="255" t="s">
        <v>21</v>
      </c>
      <c r="D984" s="255" t="s">
        <v>265</v>
      </c>
      <c r="E984" s="261" t="s">
        <v>4208</v>
      </c>
      <c r="F984" s="261" t="s">
        <v>24</v>
      </c>
      <c r="G984" s="261">
        <v>18</v>
      </c>
      <c r="H984" s="261" t="s">
        <v>4209</v>
      </c>
      <c r="I984" s="261" t="s">
        <v>4210</v>
      </c>
      <c r="J984" s="261" t="s">
        <v>4211</v>
      </c>
      <c r="K984" s="261" t="s">
        <v>27</v>
      </c>
      <c r="L984" s="260"/>
      <c r="M984" s="261"/>
      <c r="N984" s="261" t="s">
        <v>27</v>
      </c>
      <c r="O984" s="260"/>
      <c r="P984" s="261"/>
      <c r="Q984" s="255" t="s">
        <v>30</v>
      </c>
      <c r="R984" s="261"/>
      <c r="S984" s="261"/>
      <c r="T984" s="265" t="str">
        <f t="array" ref="T984">VLOOKUP(D984&amp;E984,IF({1,0},'2021春'!$C$3:$C$4485&amp;'2021春'!$D$3:$D$4485,'2021春'!$H$3:$H$4485),2,0)</f>
        <v>452731200209023612</v>
      </c>
    </row>
    <row r="985" spans="1:20">
      <c r="A985" s="255">
        <v>983</v>
      </c>
      <c r="B985" s="255" t="s">
        <v>4212</v>
      </c>
      <c r="C985" s="255" t="s">
        <v>21</v>
      </c>
      <c r="D985" s="255" t="s">
        <v>265</v>
      </c>
      <c r="E985" s="261" t="s">
        <v>4213</v>
      </c>
      <c r="F985" s="261" t="s">
        <v>143</v>
      </c>
      <c r="G985" s="261">
        <v>19</v>
      </c>
      <c r="H985" s="261" t="s">
        <v>4214</v>
      </c>
      <c r="I985" s="261" t="s">
        <v>4215</v>
      </c>
      <c r="J985" s="261">
        <v>15777893003</v>
      </c>
      <c r="K985" s="261" t="s">
        <v>27</v>
      </c>
      <c r="L985" s="260"/>
      <c r="M985" s="261"/>
      <c r="N985" s="261" t="s">
        <v>27</v>
      </c>
      <c r="O985" s="260"/>
      <c r="P985" s="261"/>
      <c r="Q985" s="255" t="s">
        <v>30</v>
      </c>
      <c r="R985" s="261"/>
      <c r="S985" s="261"/>
      <c r="T985" s="265" t="str">
        <f t="array" ref="T985">VLOOKUP(D985&amp;E985,IF({1,0},'2021春'!$C$3:$C$4485&amp;'2021春'!$D$3:$D$4485,'2021春'!$H$3:$H$4485),2,0)</f>
        <v>452729200205300860</v>
      </c>
    </row>
    <row r="986" spans="1:20">
      <c r="A986" s="255">
        <v>984</v>
      </c>
      <c r="B986" s="255" t="s">
        <v>4216</v>
      </c>
      <c r="C986" s="255" t="s">
        <v>21</v>
      </c>
      <c r="D986" s="255" t="s">
        <v>265</v>
      </c>
      <c r="E986" s="261" t="s">
        <v>4217</v>
      </c>
      <c r="F986" s="261" t="s">
        <v>143</v>
      </c>
      <c r="G986" s="261">
        <v>17</v>
      </c>
      <c r="H986" s="261" t="s">
        <v>4218</v>
      </c>
      <c r="I986" s="261" t="s">
        <v>3187</v>
      </c>
      <c r="J986" s="261">
        <v>13471849119</v>
      </c>
      <c r="K986" s="261" t="s">
        <v>27</v>
      </c>
      <c r="L986" s="260">
        <v>44396</v>
      </c>
      <c r="M986" s="261" t="s">
        <v>68</v>
      </c>
      <c r="N986" s="261" t="s">
        <v>30</v>
      </c>
      <c r="O986" s="260"/>
      <c r="P986" s="261"/>
      <c r="Q986" s="255" t="s">
        <v>30</v>
      </c>
      <c r="R986" s="261"/>
      <c r="S986" s="261"/>
      <c r="T986" s="265" t="str">
        <f t="array" ref="T986">VLOOKUP(D986&amp;E986,IF({1,0},'2021春'!$C$3:$C$4485&amp;'2021春'!$D$3:$D$4485,'2021春'!$H$3:$H$4485),2,0)</f>
        <v>452731200312254224</v>
      </c>
    </row>
    <row r="987" spans="1:20">
      <c r="A987" s="255">
        <v>985</v>
      </c>
      <c r="B987" s="255" t="s">
        <v>4219</v>
      </c>
      <c r="C987" s="255" t="s">
        <v>21</v>
      </c>
      <c r="D987" s="255" t="s">
        <v>265</v>
      </c>
      <c r="E987" s="261" t="s">
        <v>4220</v>
      </c>
      <c r="F987" s="261" t="s">
        <v>24</v>
      </c>
      <c r="G987" s="261">
        <v>17</v>
      </c>
      <c r="H987" s="261" t="s">
        <v>4221</v>
      </c>
      <c r="I987" s="261" t="s">
        <v>4222</v>
      </c>
      <c r="J987" s="261">
        <v>13667780319</v>
      </c>
      <c r="K987" s="261" t="s">
        <v>27</v>
      </c>
      <c r="L987" s="260">
        <v>44415</v>
      </c>
      <c r="M987" s="261" t="s">
        <v>4223</v>
      </c>
      <c r="N987" s="261" t="s">
        <v>30</v>
      </c>
      <c r="O987" s="260"/>
      <c r="P987" s="261"/>
      <c r="Q987" s="261" t="s">
        <v>30</v>
      </c>
      <c r="R987" s="261"/>
      <c r="S987" s="261"/>
      <c r="T987" s="265" t="str">
        <f t="array" ref="T987">VLOOKUP(D987&amp;E987,IF({1,0},'2021春'!$C$3:$C$4485&amp;'2021春'!$D$3:$D$4485,'2021春'!$H$3:$H$4485),2,0)</f>
        <v>452731200312133617</v>
      </c>
    </row>
    <row r="988" spans="1:20">
      <c r="A988" s="255">
        <v>986</v>
      </c>
      <c r="B988" s="255" t="s">
        <v>4224</v>
      </c>
      <c r="C988" s="255" t="s">
        <v>21</v>
      </c>
      <c r="D988" s="255" t="s">
        <v>265</v>
      </c>
      <c r="E988" s="261" t="s">
        <v>4225</v>
      </c>
      <c r="F988" s="261" t="s">
        <v>24</v>
      </c>
      <c r="G988" s="261">
        <v>18</v>
      </c>
      <c r="H988" s="261" t="s">
        <v>4226</v>
      </c>
      <c r="I988" s="261" t="s">
        <v>4227</v>
      </c>
      <c r="J988" s="261">
        <v>17396795612</v>
      </c>
      <c r="K988" s="261" t="s">
        <v>27</v>
      </c>
      <c r="L988" s="260"/>
      <c r="M988" s="261"/>
      <c r="N988" s="261" t="s">
        <v>27</v>
      </c>
      <c r="O988" s="260"/>
      <c r="P988" s="261"/>
      <c r="Q988" s="255" t="s">
        <v>30</v>
      </c>
      <c r="R988" s="261"/>
      <c r="S988" s="261"/>
      <c r="T988" s="265" t="str">
        <f t="array" ref="T988">VLOOKUP(D988&amp;E988,IF({1,0},'2021春'!$C$3:$C$4485&amp;'2021春'!$D$3:$D$4485,'2021春'!$H$3:$H$4485),2,0)</f>
        <v>45273120030428241X</v>
      </c>
    </row>
    <row r="989" spans="1:20">
      <c r="A989" s="255">
        <v>987</v>
      </c>
      <c r="B989" s="255" t="s">
        <v>4228</v>
      </c>
      <c r="C989" s="255" t="s">
        <v>21</v>
      </c>
      <c r="D989" s="255" t="s">
        <v>265</v>
      </c>
      <c r="E989" s="261" t="s">
        <v>4229</v>
      </c>
      <c r="F989" s="261" t="s">
        <v>143</v>
      </c>
      <c r="G989" s="261">
        <v>19</v>
      </c>
      <c r="H989" s="261" t="s">
        <v>4230</v>
      </c>
      <c r="I989" s="261" t="s">
        <v>4231</v>
      </c>
      <c r="J989" s="261">
        <v>18977826925</v>
      </c>
      <c r="K989" s="261" t="s">
        <v>27</v>
      </c>
      <c r="L989" s="260">
        <v>44331</v>
      </c>
      <c r="M989" s="261" t="s">
        <v>28</v>
      </c>
      <c r="N989" s="261" t="s">
        <v>27</v>
      </c>
      <c r="O989" s="260">
        <v>44367</v>
      </c>
      <c r="P989" s="261" t="s">
        <v>29</v>
      </c>
      <c r="Q989" s="261" t="s">
        <v>30</v>
      </c>
      <c r="R989" s="261"/>
      <c r="S989" s="261"/>
      <c r="T989" s="265" t="str">
        <f t="array" ref="T989">VLOOKUP(D989&amp;E989,IF({1,0},'2021春'!$C$3:$C$4485&amp;'2021春'!$D$3:$D$4485,'2021春'!$H$3:$H$4485),2,0)</f>
        <v>451229200111281824</v>
      </c>
    </row>
    <row r="990" spans="1:20">
      <c r="A990" s="255">
        <v>988</v>
      </c>
      <c r="B990" s="255" t="s">
        <v>4232</v>
      </c>
      <c r="C990" s="255" t="s">
        <v>21</v>
      </c>
      <c r="D990" s="255" t="s">
        <v>265</v>
      </c>
      <c r="E990" s="261" t="s">
        <v>4233</v>
      </c>
      <c r="F990" s="261" t="s">
        <v>24</v>
      </c>
      <c r="G990" s="261">
        <v>16</v>
      </c>
      <c r="H990" s="261" t="s">
        <v>4234</v>
      </c>
      <c r="I990" s="261" t="s">
        <v>4235</v>
      </c>
      <c r="J990" s="261">
        <v>15949329248</v>
      </c>
      <c r="K990" s="261" t="s">
        <v>27</v>
      </c>
      <c r="L990" s="260"/>
      <c r="M990" s="261"/>
      <c r="N990" s="261" t="s">
        <v>30</v>
      </c>
      <c r="O990" s="260"/>
      <c r="P990" s="261"/>
      <c r="Q990" s="255" t="s">
        <v>30</v>
      </c>
      <c r="R990" s="261"/>
      <c r="S990" s="261"/>
      <c r="T990" s="265" t="str">
        <f t="array" ref="T990">VLOOKUP(D990&amp;E990,IF({1,0},'2021春'!$C$3:$C$4485&amp;'2021春'!$D$3:$D$4485,'2021春'!$H$3:$H$4485),2,0)</f>
        <v>45273120041018571X</v>
      </c>
    </row>
    <row r="991" spans="1:20">
      <c r="A991" s="255">
        <v>989</v>
      </c>
      <c r="B991" s="255" t="s">
        <v>4236</v>
      </c>
      <c r="C991" s="255" t="s">
        <v>21</v>
      </c>
      <c r="D991" s="255" t="s">
        <v>265</v>
      </c>
      <c r="E991" s="261" t="s">
        <v>4237</v>
      </c>
      <c r="F991" s="261" t="s">
        <v>24</v>
      </c>
      <c r="G991" s="261">
        <v>18</v>
      </c>
      <c r="H991" s="261" t="s">
        <v>4238</v>
      </c>
      <c r="I991" s="261" t="s">
        <v>4239</v>
      </c>
      <c r="J991" s="261">
        <v>15949328448</v>
      </c>
      <c r="K991" s="261" t="s">
        <v>27</v>
      </c>
      <c r="L991" s="260"/>
      <c r="M991" s="261"/>
      <c r="N991" s="261" t="s">
        <v>27</v>
      </c>
      <c r="O991" s="260"/>
      <c r="P991" s="261"/>
      <c r="Q991" s="255" t="s">
        <v>30</v>
      </c>
      <c r="R991" s="261"/>
      <c r="S991" s="261"/>
      <c r="T991" s="265" t="str">
        <f t="array" ref="T991">VLOOKUP(D991&amp;E991,IF({1,0},'2021春'!$C$3:$C$4485&amp;'2021春'!$D$3:$D$4485,'2021春'!$H$3:$H$4485),2,0)</f>
        <v>452731200304131814</v>
      </c>
    </row>
    <row r="992" spans="1:20">
      <c r="A992" s="255">
        <v>990</v>
      </c>
      <c r="B992" s="255" t="s">
        <v>4240</v>
      </c>
      <c r="C992" s="255" t="s">
        <v>21</v>
      </c>
      <c r="D992" s="255" t="s">
        <v>265</v>
      </c>
      <c r="E992" s="261" t="s">
        <v>4241</v>
      </c>
      <c r="F992" s="261" t="s">
        <v>24</v>
      </c>
      <c r="G992" s="261">
        <v>18</v>
      </c>
      <c r="H992" s="261" t="s">
        <v>4242</v>
      </c>
      <c r="I992" s="261" t="s">
        <v>4243</v>
      </c>
      <c r="J992" s="261">
        <v>13481848588</v>
      </c>
      <c r="K992" s="261" t="s">
        <v>27</v>
      </c>
      <c r="L992" s="260">
        <v>44331</v>
      </c>
      <c r="M992" s="261" t="s">
        <v>28</v>
      </c>
      <c r="N992" s="261" t="s">
        <v>27</v>
      </c>
      <c r="O992" s="260">
        <v>44362</v>
      </c>
      <c r="P992" s="261" t="s">
        <v>54</v>
      </c>
      <c r="Q992" s="261" t="s">
        <v>30</v>
      </c>
      <c r="R992" s="261"/>
      <c r="S992" s="261"/>
      <c r="T992" s="265" t="str">
        <f t="array" ref="T992">VLOOKUP(D992&amp;E992,IF({1,0},'2021春'!$C$3:$C$4485&amp;'2021春'!$D$3:$D$4485,'2021春'!$H$3:$H$4485),2,0)</f>
        <v>452731200304200613</v>
      </c>
    </row>
    <row r="993" spans="1:20">
      <c r="A993" s="255">
        <v>991</v>
      </c>
      <c r="B993" s="255" t="s">
        <v>4244</v>
      </c>
      <c r="C993" s="255" t="s">
        <v>21</v>
      </c>
      <c r="D993" s="255" t="s">
        <v>265</v>
      </c>
      <c r="E993" s="261" t="s">
        <v>4245</v>
      </c>
      <c r="F993" s="261" t="s">
        <v>143</v>
      </c>
      <c r="G993" s="261">
        <v>18</v>
      </c>
      <c r="H993" s="261" t="s">
        <v>4246</v>
      </c>
      <c r="I993" s="261" t="s">
        <v>2490</v>
      </c>
      <c r="J993" s="261">
        <v>18177871484</v>
      </c>
      <c r="K993" s="261" t="s">
        <v>27</v>
      </c>
      <c r="L993" s="260"/>
      <c r="M993" s="261"/>
      <c r="N993" s="261" t="s">
        <v>27</v>
      </c>
      <c r="O993" s="260"/>
      <c r="P993" s="261"/>
      <c r="Q993" s="255" t="s">
        <v>30</v>
      </c>
      <c r="R993" s="261"/>
      <c r="S993" s="261"/>
      <c r="T993" s="265" t="str">
        <f t="array" ref="T993">VLOOKUP(D993&amp;E993,IF({1,0},'2021春'!$C$3:$C$4485&amp;'2021春'!$D$3:$D$4485,'2021春'!$H$3:$H$4485),2,0)</f>
        <v>452731200302055440</v>
      </c>
    </row>
    <row r="994" spans="1:20">
      <c r="A994" s="255">
        <v>992</v>
      </c>
      <c r="B994" s="255" t="s">
        <v>4247</v>
      </c>
      <c r="C994" s="255" t="s">
        <v>21</v>
      </c>
      <c r="D994" s="255" t="s">
        <v>265</v>
      </c>
      <c r="E994" s="261" t="s">
        <v>4248</v>
      </c>
      <c r="F994" s="261" t="s">
        <v>143</v>
      </c>
      <c r="G994" s="261">
        <v>18</v>
      </c>
      <c r="H994" s="261" t="s">
        <v>2660</v>
      </c>
      <c r="I994" s="261" t="s">
        <v>4249</v>
      </c>
      <c r="J994" s="261" t="s">
        <v>4250</v>
      </c>
      <c r="K994" s="261" t="s">
        <v>27</v>
      </c>
      <c r="L994" s="260">
        <v>44331</v>
      </c>
      <c r="M994" s="261" t="s">
        <v>28</v>
      </c>
      <c r="N994" s="261" t="s">
        <v>27</v>
      </c>
      <c r="O994" s="260">
        <v>44374</v>
      </c>
      <c r="P994" s="261" t="s">
        <v>4251</v>
      </c>
      <c r="Q994" s="261" t="s">
        <v>30</v>
      </c>
      <c r="R994" s="261" t="s">
        <v>4252</v>
      </c>
      <c r="S994" s="261"/>
      <c r="T994" s="265" t="str">
        <f t="array" ref="T994">VLOOKUP(D994&amp;E994,IF({1,0},'2021春'!$C$3:$C$4485&amp;'2021春'!$D$3:$D$4485,'2021春'!$H$3:$H$4485),2,0)</f>
        <v>452731200209064828</v>
      </c>
    </row>
    <row r="995" spans="1:20">
      <c r="A995" s="255">
        <v>993</v>
      </c>
      <c r="B995" s="255" t="s">
        <v>4253</v>
      </c>
      <c r="C995" s="255" t="s">
        <v>21</v>
      </c>
      <c r="D995" s="255" t="s">
        <v>265</v>
      </c>
      <c r="E995" s="261" t="s">
        <v>4254</v>
      </c>
      <c r="F995" s="261" t="s">
        <v>24</v>
      </c>
      <c r="G995" s="261">
        <v>17</v>
      </c>
      <c r="H995" s="261" t="s">
        <v>4019</v>
      </c>
      <c r="I995" s="261" t="s">
        <v>4255</v>
      </c>
      <c r="J995" s="261" t="s">
        <v>4256</v>
      </c>
      <c r="K995" s="261" t="s">
        <v>30</v>
      </c>
      <c r="L995" s="260"/>
      <c r="M995" s="261"/>
      <c r="N995" s="261" t="s">
        <v>30</v>
      </c>
      <c r="O995" s="260"/>
      <c r="P995" s="261"/>
      <c r="Q995" s="255" t="s">
        <v>30</v>
      </c>
      <c r="R995" s="261"/>
      <c r="S995" s="261" t="s">
        <v>4257</v>
      </c>
      <c r="T995" s="265" t="str">
        <f t="array" ref="T995">VLOOKUP(D995&amp;E995,IF({1,0},'2021春'!$C$3:$C$4485&amp;'2021春'!$D$3:$D$4485,'2021春'!$H$3:$H$4485),2,0)</f>
        <v>452731200309102713</v>
      </c>
    </row>
    <row r="996" spans="1:20">
      <c r="A996" s="255">
        <v>994</v>
      </c>
      <c r="B996" s="255" t="s">
        <v>4258</v>
      </c>
      <c r="C996" s="255" t="s">
        <v>21</v>
      </c>
      <c r="D996" s="255" t="s">
        <v>265</v>
      </c>
      <c r="E996" s="261" t="s">
        <v>4259</v>
      </c>
      <c r="F996" s="261" t="s">
        <v>24</v>
      </c>
      <c r="G996" s="261">
        <v>18</v>
      </c>
      <c r="H996" s="261" t="s">
        <v>590</v>
      </c>
      <c r="I996" s="261" t="s">
        <v>4260</v>
      </c>
      <c r="J996" s="261">
        <v>13768280291</v>
      </c>
      <c r="K996" s="261" t="s">
        <v>27</v>
      </c>
      <c r="L996" s="260">
        <v>44412</v>
      </c>
      <c r="M996" s="261" t="s">
        <v>3785</v>
      </c>
      <c r="N996" s="261" t="s">
        <v>30</v>
      </c>
      <c r="O996" s="260"/>
      <c r="P996" s="261"/>
      <c r="Q996" s="255" t="s">
        <v>30</v>
      </c>
      <c r="R996" s="261"/>
      <c r="S996" s="261"/>
      <c r="T996" s="265" t="str">
        <f t="array" ref="T996">VLOOKUP(D996&amp;E996,IF({1,0},'2021春'!$C$3:$C$4485&amp;'2021春'!$D$3:$D$4485,'2021春'!$H$3:$H$4485),2,0)</f>
        <v>452731200308055716</v>
      </c>
    </row>
    <row r="997" spans="1:20">
      <c r="A997" s="255">
        <v>995</v>
      </c>
      <c r="B997" s="255" t="s">
        <v>4261</v>
      </c>
      <c r="C997" s="255" t="s">
        <v>21</v>
      </c>
      <c r="D997" s="255" t="s">
        <v>265</v>
      </c>
      <c r="E997" s="261" t="s">
        <v>4262</v>
      </c>
      <c r="F997" s="261" t="s">
        <v>24</v>
      </c>
      <c r="G997" s="261">
        <v>18</v>
      </c>
      <c r="H997" s="261" t="s">
        <v>4263</v>
      </c>
      <c r="I997" s="261" t="s">
        <v>4264</v>
      </c>
      <c r="J997" s="261">
        <v>15177892909</v>
      </c>
      <c r="K997" s="261" t="s">
        <v>27</v>
      </c>
      <c r="L997" s="260"/>
      <c r="M997" s="261"/>
      <c r="N997" s="261" t="s">
        <v>30</v>
      </c>
      <c r="O997" s="260"/>
      <c r="P997" s="261"/>
      <c r="Q997" s="255" t="s">
        <v>30</v>
      </c>
      <c r="R997" s="261"/>
      <c r="S997" s="261"/>
      <c r="T997" s="265" t="str">
        <f t="array" ref="T997">VLOOKUP(D997&amp;E997,IF({1,0},'2021春'!$C$3:$C$4485&amp;'2021春'!$D$3:$D$4485,'2021春'!$H$3:$H$4485),2,0)</f>
        <v>45122920030204571X</v>
      </c>
    </row>
    <row r="998" spans="1:20">
      <c r="A998" s="255">
        <v>996</v>
      </c>
      <c r="B998" s="255" t="s">
        <v>4265</v>
      </c>
      <c r="C998" s="255" t="s">
        <v>21</v>
      </c>
      <c r="D998" s="255" t="s">
        <v>265</v>
      </c>
      <c r="E998" s="261" t="s">
        <v>4266</v>
      </c>
      <c r="F998" s="261" t="s">
        <v>143</v>
      </c>
      <c r="G998" s="261">
        <v>18</v>
      </c>
      <c r="H998" s="261" t="s">
        <v>4267</v>
      </c>
      <c r="I998" s="261" t="s">
        <v>4268</v>
      </c>
      <c r="J998" s="261">
        <v>13481848705</v>
      </c>
      <c r="K998" s="261" t="s">
        <v>27</v>
      </c>
      <c r="L998" s="260">
        <v>44331</v>
      </c>
      <c r="M998" s="261" t="s">
        <v>28</v>
      </c>
      <c r="N998" s="261" t="s">
        <v>27</v>
      </c>
      <c r="O998" s="260">
        <v>44367</v>
      </c>
      <c r="P998" s="261" t="s">
        <v>29</v>
      </c>
      <c r="Q998" s="261" t="s">
        <v>30</v>
      </c>
      <c r="R998" s="261"/>
      <c r="S998" s="261"/>
      <c r="T998" s="265" t="str">
        <f t="array" ref="T998">VLOOKUP(D998&amp;E998,IF({1,0},'2021春'!$C$3:$C$4485&amp;'2021春'!$D$3:$D$4485,'2021春'!$H$3:$H$4485),2,0)</f>
        <v>452731200302121225</v>
      </c>
    </row>
    <row r="999" spans="1:20">
      <c r="A999" s="255">
        <v>997</v>
      </c>
      <c r="B999" s="255" t="s">
        <v>4269</v>
      </c>
      <c r="C999" s="255" t="s">
        <v>21</v>
      </c>
      <c r="D999" s="255" t="s">
        <v>265</v>
      </c>
      <c r="E999" s="261" t="s">
        <v>4270</v>
      </c>
      <c r="F999" s="261" t="s">
        <v>143</v>
      </c>
      <c r="G999" s="261">
        <v>18</v>
      </c>
      <c r="H999" s="261" t="s">
        <v>4004</v>
      </c>
      <c r="I999" s="261" t="s">
        <v>4271</v>
      </c>
      <c r="J999" s="261">
        <v>15277851933</v>
      </c>
      <c r="K999" s="261" t="s">
        <v>27</v>
      </c>
      <c r="L999" s="260">
        <v>44331</v>
      </c>
      <c r="M999" s="261" t="s">
        <v>28</v>
      </c>
      <c r="N999" s="261" t="s">
        <v>27</v>
      </c>
      <c r="O999" s="260">
        <v>44362</v>
      </c>
      <c r="P999" s="261" t="s">
        <v>28</v>
      </c>
      <c r="Q999" s="261" t="s">
        <v>30</v>
      </c>
      <c r="R999" s="261"/>
      <c r="S999" s="261"/>
      <c r="T999" s="265" t="str">
        <f t="array" ref="T999">VLOOKUP(D999&amp;E999,IF({1,0},'2021春'!$C$3:$C$4485&amp;'2021春'!$D$3:$D$4485,'2021春'!$H$3:$H$4485),2,0)</f>
        <v>452731200304181221</v>
      </c>
    </row>
    <row r="1000" spans="1:20">
      <c r="A1000" s="255">
        <v>998</v>
      </c>
      <c r="B1000" s="255" t="s">
        <v>4272</v>
      </c>
      <c r="C1000" s="255" t="s">
        <v>21</v>
      </c>
      <c r="D1000" s="255" t="s">
        <v>265</v>
      </c>
      <c r="E1000" s="261" t="s">
        <v>4273</v>
      </c>
      <c r="F1000" s="261" t="s">
        <v>143</v>
      </c>
      <c r="G1000" s="261">
        <v>18</v>
      </c>
      <c r="H1000" s="261" t="s">
        <v>4274</v>
      </c>
      <c r="I1000" s="261" t="s">
        <v>4275</v>
      </c>
      <c r="J1000" s="261">
        <v>15078613467</v>
      </c>
      <c r="K1000" s="261" t="s">
        <v>27</v>
      </c>
      <c r="L1000" s="260"/>
      <c r="M1000" s="261"/>
      <c r="N1000" s="261" t="s">
        <v>27</v>
      </c>
      <c r="O1000" s="260"/>
      <c r="P1000" s="261"/>
      <c r="Q1000" s="255" t="s">
        <v>30</v>
      </c>
      <c r="R1000" s="261"/>
      <c r="S1000" s="261"/>
      <c r="T1000" s="265" t="str">
        <f t="array" ref="T1000">VLOOKUP(D1000&amp;E1000,IF({1,0},'2021春'!$C$3:$C$4485&amp;'2021春'!$D$3:$D$4485,'2021春'!$H$3:$H$4485),2,0)</f>
        <v>452731200302121241</v>
      </c>
    </row>
    <row r="1001" spans="1:20">
      <c r="A1001" s="255">
        <v>999</v>
      </c>
      <c r="B1001" s="255" t="s">
        <v>4276</v>
      </c>
      <c r="C1001" s="255" t="s">
        <v>21</v>
      </c>
      <c r="D1001" s="255" t="s">
        <v>265</v>
      </c>
      <c r="E1001" s="261" t="s">
        <v>4277</v>
      </c>
      <c r="F1001" s="261" t="s">
        <v>24</v>
      </c>
      <c r="G1001" s="261">
        <v>19</v>
      </c>
      <c r="H1001" s="261" t="s">
        <v>4278</v>
      </c>
      <c r="I1001" s="261" t="s">
        <v>4279</v>
      </c>
      <c r="J1001" s="261">
        <v>18776877693</v>
      </c>
      <c r="K1001" s="261" t="s">
        <v>27</v>
      </c>
      <c r="L1001" s="260"/>
      <c r="M1001" s="261"/>
      <c r="N1001" s="261" t="s">
        <v>30</v>
      </c>
      <c r="O1001" s="260"/>
      <c r="P1001" s="261"/>
      <c r="Q1001" s="255" t="s">
        <v>30</v>
      </c>
      <c r="R1001" s="261"/>
      <c r="S1001" s="261"/>
      <c r="T1001" s="265" t="str">
        <f t="array" ref="T1001">VLOOKUP(D1001&amp;E1001,IF({1,0},'2021春'!$C$3:$C$4485&amp;'2021春'!$D$3:$D$4485,'2021春'!$H$3:$H$4485),2,0)</f>
        <v>451227200202261578</v>
      </c>
    </row>
    <row r="1002" spans="1:20">
      <c r="A1002" s="255">
        <v>1000</v>
      </c>
      <c r="B1002" s="255" t="s">
        <v>4280</v>
      </c>
      <c r="C1002" s="255" t="s">
        <v>21</v>
      </c>
      <c r="D1002" s="255" t="s">
        <v>265</v>
      </c>
      <c r="E1002" s="261" t="s">
        <v>4281</v>
      </c>
      <c r="F1002" s="261" t="s">
        <v>143</v>
      </c>
      <c r="G1002" s="261">
        <v>19</v>
      </c>
      <c r="H1002" s="261" t="s">
        <v>4282</v>
      </c>
      <c r="I1002" s="261" t="s">
        <v>4283</v>
      </c>
      <c r="J1002" s="261">
        <v>13481865567</v>
      </c>
      <c r="K1002" s="261" t="s">
        <v>27</v>
      </c>
      <c r="L1002" s="260">
        <v>44331</v>
      </c>
      <c r="M1002" s="261" t="s">
        <v>28</v>
      </c>
      <c r="N1002" s="261" t="s">
        <v>27</v>
      </c>
      <c r="O1002" s="260">
        <v>44365</v>
      </c>
      <c r="P1002" s="261" t="s">
        <v>28</v>
      </c>
      <c r="Q1002" s="261" t="s">
        <v>30</v>
      </c>
      <c r="R1002" s="261"/>
      <c r="S1002" s="261"/>
      <c r="T1002" s="265" t="str">
        <f t="array" ref="T1002">VLOOKUP(D1002&amp;E1002,IF({1,0},'2021春'!$C$3:$C$4485&amp;'2021春'!$D$3:$D$4485,'2021春'!$H$3:$H$4485),2,0)</f>
        <v>452731200112303626</v>
      </c>
    </row>
    <row r="1003" spans="1:20">
      <c r="A1003" s="255">
        <v>1001</v>
      </c>
      <c r="B1003" s="255" t="s">
        <v>4284</v>
      </c>
      <c r="C1003" s="255" t="s">
        <v>21</v>
      </c>
      <c r="D1003" s="255" t="s">
        <v>265</v>
      </c>
      <c r="E1003" s="261" t="s">
        <v>4285</v>
      </c>
      <c r="F1003" s="261" t="s">
        <v>143</v>
      </c>
      <c r="G1003" s="261">
        <v>18</v>
      </c>
      <c r="H1003" s="261" t="s">
        <v>4286</v>
      </c>
      <c r="I1003" s="261" t="s">
        <v>4287</v>
      </c>
      <c r="J1003" s="261">
        <v>15878686301</v>
      </c>
      <c r="K1003" s="261" t="s">
        <v>27</v>
      </c>
      <c r="L1003" s="260">
        <v>44331</v>
      </c>
      <c r="M1003" s="261" t="s">
        <v>28</v>
      </c>
      <c r="N1003" s="261" t="s">
        <v>27</v>
      </c>
      <c r="O1003" s="260">
        <v>44357</v>
      </c>
      <c r="P1003" s="261" t="s">
        <v>29</v>
      </c>
      <c r="Q1003" s="261" t="s">
        <v>30</v>
      </c>
      <c r="R1003" s="261"/>
      <c r="S1003" s="261"/>
      <c r="T1003" s="265" t="str">
        <f t="array" ref="T1003">VLOOKUP(D1003&amp;E1003,IF({1,0},'2021春'!$C$3:$C$4485&amp;'2021春'!$D$3:$D$4485,'2021春'!$H$3:$H$4485),2,0)</f>
        <v>452731200303150028</v>
      </c>
    </row>
    <row r="1004" spans="1:20">
      <c r="A1004" s="255">
        <v>1002</v>
      </c>
      <c r="B1004" s="255" t="s">
        <v>4288</v>
      </c>
      <c r="C1004" s="255" t="s">
        <v>21</v>
      </c>
      <c r="D1004" s="255" t="s">
        <v>265</v>
      </c>
      <c r="E1004" s="261" t="s">
        <v>4289</v>
      </c>
      <c r="F1004" s="261" t="s">
        <v>24</v>
      </c>
      <c r="G1004" s="261">
        <v>21</v>
      </c>
      <c r="H1004" s="261" t="s">
        <v>4290</v>
      </c>
      <c r="I1004" s="261" t="s">
        <v>4291</v>
      </c>
      <c r="J1004" s="261">
        <v>18877898386</v>
      </c>
      <c r="K1004" s="261" t="s">
        <v>27</v>
      </c>
      <c r="L1004" s="260"/>
      <c r="M1004" s="261"/>
      <c r="N1004" s="261" t="s">
        <v>30</v>
      </c>
      <c r="O1004" s="260"/>
      <c r="P1004" s="261"/>
      <c r="Q1004" s="255" t="s">
        <v>30</v>
      </c>
      <c r="R1004" s="261"/>
      <c r="S1004" s="261"/>
      <c r="T1004" s="265" t="str">
        <f t="array" ref="T1004">VLOOKUP(D1004&amp;E1004,IF({1,0},'2021春'!$C$3:$C$4485&amp;'2021春'!$D$3:$D$4485,'2021春'!$H$3:$H$4485),2,0)</f>
        <v>451229200003183610</v>
      </c>
    </row>
    <row r="1005" spans="1:20">
      <c r="A1005" s="255">
        <v>1003</v>
      </c>
      <c r="B1005" s="255" t="s">
        <v>4292</v>
      </c>
      <c r="C1005" s="255" t="s">
        <v>21</v>
      </c>
      <c r="D1005" s="255" t="s">
        <v>265</v>
      </c>
      <c r="E1005" s="261" t="s">
        <v>4293</v>
      </c>
      <c r="F1005" s="261" t="s">
        <v>24</v>
      </c>
      <c r="G1005" s="261">
        <v>16</v>
      </c>
      <c r="H1005" s="261" t="s">
        <v>2227</v>
      </c>
      <c r="I1005" s="261" t="s">
        <v>3330</v>
      </c>
      <c r="J1005" s="261">
        <v>18176137947</v>
      </c>
      <c r="K1005" s="261" t="s">
        <v>27</v>
      </c>
      <c r="L1005" s="260">
        <v>44405</v>
      </c>
      <c r="M1005" s="261" t="s">
        <v>4294</v>
      </c>
      <c r="N1005" s="261" t="s">
        <v>30</v>
      </c>
      <c r="O1005" s="260"/>
      <c r="P1005" s="261"/>
      <c r="Q1005" s="255" t="s">
        <v>30</v>
      </c>
      <c r="R1005" s="261"/>
      <c r="S1005" s="261"/>
      <c r="T1005" s="265" t="str">
        <f t="array" ref="T1005">VLOOKUP(D1005&amp;E1005,IF({1,0},'2021春'!$C$3:$C$4485&amp;'2021春'!$D$3:$D$4485,'2021春'!$H$3:$H$4485),2,0)</f>
        <v>451229200506182118</v>
      </c>
    </row>
    <row r="1006" spans="1:20">
      <c r="A1006" s="255">
        <v>1004</v>
      </c>
      <c r="B1006" s="255" t="s">
        <v>4295</v>
      </c>
      <c r="C1006" s="255" t="s">
        <v>21</v>
      </c>
      <c r="D1006" s="255" t="s">
        <v>265</v>
      </c>
      <c r="E1006" s="261" t="s">
        <v>4296</v>
      </c>
      <c r="F1006" s="261" t="s">
        <v>143</v>
      </c>
      <c r="G1006" s="261">
        <v>20</v>
      </c>
      <c r="H1006" s="261" t="s">
        <v>4297</v>
      </c>
      <c r="I1006" s="261" t="s">
        <v>4298</v>
      </c>
      <c r="J1006" s="261">
        <v>17754790449</v>
      </c>
      <c r="K1006" s="261" t="s">
        <v>27</v>
      </c>
      <c r="L1006" s="260">
        <v>44331</v>
      </c>
      <c r="M1006" s="261" t="s">
        <v>4299</v>
      </c>
      <c r="N1006" s="261" t="s">
        <v>27</v>
      </c>
      <c r="O1006" s="260">
        <v>44358</v>
      </c>
      <c r="P1006" s="261" t="s">
        <v>29</v>
      </c>
      <c r="Q1006" s="255" t="s">
        <v>30</v>
      </c>
      <c r="R1006" s="261"/>
      <c r="S1006" s="261"/>
      <c r="T1006" s="265" t="str">
        <f t="array" ref="T1006">VLOOKUP(D1006&amp;E1006,IF({1,0},'2021春'!$C$3:$C$4485&amp;'2021春'!$D$3:$D$4485,'2021春'!$H$3:$H$4485),2,0)</f>
        <v>451229200102272125</v>
      </c>
    </row>
    <row r="1007" spans="1:20">
      <c r="A1007" s="255">
        <v>1005</v>
      </c>
      <c r="B1007" s="255" t="s">
        <v>4300</v>
      </c>
      <c r="C1007" s="255" t="s">
        <v>21</v>
      </c>
      <c r="D1007" s="255" t="s">
        <v>265</v>
      </c>
      <c r="E1007" s="261" t="s">
        <v>4301</v>
      </c>
      <c r="F1007" s="261" t="s">
        <v>143</v>
      </c>
      <c r="G1007" s="261">
        <v>22</v>
      </c>
      <c r="H1007" s="261" t="s">
        <v>4302</v>
      </c>
      <c r="I1007" s="261" t="s">
        <v>4303</v>
      </c>
      <c r="J1007" s="261">
        <v>17777937456</v>
      </c>
      <c r="K1007" s="261" t="s">
        <v>27</v>
      </c>
      <c r="L1007" s="260"/>
      <c r="M1007" s="261"/>
      <c r="N1007" s="261" t="s">
        <v>27</v>
      </c>
      <c r="O1007" s="260"/>
      <c r="P1007" s="261"/>
      <c r="Q1007" s="255" t="s">
        <v>30</v>
      </c>
      <c r="R1007" s="261"/>
      <c r="S1007" s="261"/>
      <c r="T1007" s="265" t="str">
        <f t="array" ref="T1007">VLOOKUP(D1007&amp;E1007,IF({1,0},'2021春'!$C$3:$C$4485&amp;'2021春'!$D$3:$D$4485,'2021春'!$H$3:$H$4485),2,0)</f>
        <v>451229199906093629</v>
      </c>
    </row>
    <row r="1008" spans="1:20">
      <c r="A1008" s="255">
        <v>1006</v>
      </c>
      <c r="B1008" s="255" t="s">
        <v>4304</v>
      </c>
      <c r="C1008" s="255" t="s">
        <v>21</v>
      </c>
      <c r="D1008" s="255" t="s">
        <v>265</v>
      </c>
      <c r="E1008" s="261" t="s">
        <v>4305</v>
      </c>
      <c r="F1008" s="261" t="s">
        <v>143</v>
      </c>
      <c r="G1008" s="261">
        <v>20</v>
      </c>
      <c r="H1008" s="261" t="s">
        <v>4112</v>
      </c>
      <c r="I1008" s="261" t="s">
        <v>4306</v>
      </c>
      <c r="J1008" s="261">
        <v>15977890554</v>
      </c>
      <c r="K1008" s="261" t="s">
        <v>27</v>
      </c>
      <c r="L1008" s="260">
        <v>44331</v>
      </c>
      <c r="M1008" s="261" t="s">
        <v>28</v>
      </c>
      <c r="N1008" s="261" t="s">
        <v>27</v>
      </c>
      <c r="O1008" s="260">
        <v>44365</v>
      </c>
      <c r="P1008" s="261" t="s">
        <v>29</v>
      </c>
      <c r="Q1008" s="261" t="s">
        <v>30</v>
      </c>
      <c r="R1008" s="261"/>
      <c r="S1008" s="261"/>
      <c r="T1008" s="265" t="str">
        <f t="array" ref="T1008">VLOOKUP(D1008&amp;E1008,IF({1,0},'2021春'!$C$3:$C$4485&amp;'2021春'!$D$3:$D$4485,'2021春'!$H$3:$H$4485),2,0)</f>
        <v>45122920010812422X</v>
      </c>
    </row>
    <row r="1009" spans="1:20">
      <c r="A1009" s="255">
        <v>1007</v>
      </c>
      <c r="B1009" s="255" t="s">
        <v>4307</v>
      </c>
      <c r="C1009" s="255" t="s">
        <v>21</v>
      </c>
      <c r="D1009" s="255" t="s">
        <v>265</v>
      </c>
      <c r="E1009" s="261" t="s">
        <v>4308</v>
      </c>
      <c r="F1009" s="261" t="s">
        <v>24</v>
      </c>
      <c r="G1009" s="261">
        <v>18</v>
      </c>
      <c r="H1009" s="261" t="s">
        <v>4309</v>
      </c>
      <c r="I1009" s="261" t="s">
        <v>4310</v>
      </c>
      <c r="J1009" s="261">
        <v>18070860177</v>
      </c>
      <c r="K1009" s="261" t="s">
        <v>27</v>
      </c>
      <c r="L1009" s="260">
        <v>44350</v>
      </c>
      <c r="M1009" s="261" t="s">
        <v>28</v>
      </c>
      <c r="N1009" s="261" t="s">
        <v>30</v>
      </c>
      <c r="O1009" s="260"/>
      <c r="P1009" s="261"/>
      <c r="Q1009" s="255" t="s">
        <v>30</v>
      </c>
      <c r="R1009" s="261"/>
      <c r="S1009" s="261"/>
      <c r="T1009" s="265" t="str">
        <f t="array" ref="T1009">VLOOKUP(D1009&amp;E1009,IF({1,0},'2021春'!$C$3:$C$4485&amp;'2021春'!$D$3:$D$4485,'2021春'!$H$3:$H$4485),2,0)</f>
        <v>452731200305200033</v>
      </c>
    </row>
    <row r="1010" spans="1:20">
      <c r="A1010" s="255">
        <v>1008</v>
      </c>
      <c r="B1010" s="255" t="s">
        <v>4311</v>
      </c>
      <c r="C1010" s="255" t="s">
        <v>21</v>
      </c>
      <c r="D1010" s="255" t="s">
        <v>265</v>
      </c>
      <c r="E1010" s="261" t="s">
        <v>4312</v>
      </c>
      <c r="F1010" s="261" t="s">
        <v>24</v>
      </c>
      <c r="G1010" s="261">
        <v>18</v>
      </c>
      <c r="H1010" s="261" t="s">
        <v>4313</v>
      </c>
      <c r="I1010" s="261" t="s">
        <v>4314</v>
      </c>
      <c r="J1010" s="261">
        <v>13617783223</v>
      </c>
      <c r="K1010" s="261" t="s">
        <v>27</v>
      </c>
      <c r="L1010" s="260">
        <v>44331</v>
      </c>
      <c r="M1010" s="261" t="s">
        <v>28</v>
      </c>
      <c r="N1010" s="261" t="s">
        <v>27</v>
      </c>
      <c r="O1010" s="260">
        <v>44387</v>
      </c>
      <c r="P1010" s="261" t="s">
        <v>28</v>
      </c>
      <c r="Q1010" s="261" t="s">
        <v>30</v>
      </c>
      <c r="R1010" s="261"/>
      <c r="S1010" s="261"/>
      <c r="T1010" s="265" t="str">
        <f t="array" ref="T1010">VLOOKUP(D1010&amp;E1010,IF({1,0},'2021春'!$C$3:$C$4485&amp;'2021春'!$D$3:$D$4485,'2021春'!$H$3:$H$4485),2,0)</f>
        <v>452731200212095414</v>
      </c>
    </row>
    <row r="1011" spans="1:20">
      <c r="A1011" s="255">
        <v>1009</v>
      </c>
      <c r="B1011" s="255" t="s">
        <v>4315</v>
      </c>
      <c r="C1011" s="255" t="s">
        <v>21</v>
      </c>
      <c r="D1011" s="255" t="s">
        <v>265</v>
      </c>
      <c r="E1011" s="261" t="s">
        <v>4316</v>
      </c>
      <c r="F1011" s="261" t="s">
        <v>24</v>
      </c>
      <c r="G1011" s="261">
        <v>19</v>
      </c>
      <c r="H1011" s="261" t="s">
        <v>4317</v>
      </c>
      <c r="I1011" s="261" t="s">
        <v>4318</v>
      </c>
      <c r="J1011" s="261">
        <v>14777392163</v>
      </c>
      <c r="K1011" s="261" t="s">
        <v>27</v>
      </c>
      <c r="L1011" s="260"/>
      <c r="M1011" s="261"/>
      <c r="N1011" s="261" t="s">
        <v>30</v>
      </c>
      <c r="O1011" s="260"/>
      <c r="P1011" s="261"/>
      <c r="Q1011" s="255" t="s">
        <v>30</v>
      </c>
      <c r="R1011" s="261"/>
      <c r="S1011" s="261"/>
      <c r="T1011" s="265" t="str">
        <f t="array" ref="T1011">VLOOKUP(D1011&amp;E1011,IF({1,0},'2021春'!$C$3:$C$4485&amp;'2021春'!$D$3:$D$4485,'2021春'!$H$3:$H$4485),2,0)</f>
        <v>452731200207153632</v>
      </c>
    </row>
    <row r="1012" spans="1:20">
      <c r="A1012" s="255">
        <v>1010</v>
      </c>
      <c r="B1012" s="255" t="s">
        <v>4319</v>
      </c>
      <c r="C1012" s="255" t="s">
        <v>21</v>
      </c>
      <c r="D1012" s="255" t="s">
        <v>265</v>
      </c>
      <c r="E1012" s="261" t="s">
        <v>4320</v>
      </c>
      <c r="F1012" s="261" t="s">
        <v>143</v>
      </c>
      <c r="G1012" s="261">
        <v>18</v>
      </c>
      <c r="H1012" s="261" t="s">
        <v>4321</v>
      </c>
      <c r="I1012" s="261" t="s">
        <v>4322</v>
      </c>
      <c r="J1012" s="261">
        <v>15878686085</v>
      </c>
      <c r="K1012" s="261" t="s">
        <v>27</v>
      </c>
      <c r="L1012" s="260">
        <v>44420</v>
      </c>
      <c r="M1012" s="261" t="s">
        <v>4323</v>
      </c>
      <c r="N1012" s="261" t="s">
        <v>30</v>
      </c>
      <c r="O1012" s="260"/>
      <c r="P1012" s="261"/>
      <c r="Q1012" s="261" t="s">
        <v>30</v>
      </c>
      <c r="R1012" s="261"/>
      <c r="S1012" s="261"/>
      <c r="T1012" s="265" t="str">
        <f t="array" ref="T1012">VLOOKUP(D1012&amp;E1012,IF({1,0},'2021春'!$C$3:$C$4485&amp;'2021春'!$D$3:$D$4485,'2021春'!$H$3:$H$4485),2,0)</f>
        <v>451229200306011226</v>
      </c>
    </row>
    <row r="1013" spans="1:20">
      <c r="A1013" s="255">
        <v>1011</v>
      </c>
      <c r="B1013" s="255" t="s">
        <v>4324</v>
      </c>
      <c r="C1013" s="255" t="s">
        <v>21</v>
      </c>
      <c r="D1013" s="255" t="s">
        <v>265</v>
      </c>
      <c r="E1013" s="261" t="s">
        <v>4325</v>
      </c>
      <c r="F1013" s="261" t="s">
        <v>143</v>
      </c>
      <c r="G1013" s="261">
        <v>18</v>
      </c>
      <c r="H1013" s="261" t="s">
        <v>1258</v>
      </c>
      <c r="I1013" s="261" t="s">
        <v>4326</v>
      </c>
      <c r="J1013" s="261">
        <v>17807878037</v>
      </c>
      <c r="K1013" s="261" t="s">
        <v>27</v>
      </c>
      <c r="L1013" s="260">
        <v>44375</v>
      </c>
      <c r="M1013" s="261" t="s">
        <v>4327</v>
      </c>
      <c r="N1013" s="261" t="s">
        <v>27</v>
      </c>
      <c r="O1013" s="260">
        <v>44396</v>
      </c>
      <c r="P1013" s="261" t="s">
        <v>4327</v>
      </c>
      <c r="Q1013" s="261" t="s">
        <v>30</v>
      </c>
      <c r="R1013" s="261"/>
      <c r="S1013" s="261"/>
      <c r="T1013" s="265" t="str">
        <f t="array" ref="T1013">VLOOKUP(D1013&amp;E1013,IF({1,0},'2021春'!$C$3:$C$4485&amp;'2021春'!$D$3:$D$4485,'2021春'!$H$3:$H$4485),2,0)</f>
        <v>451229200305241249</v>
      </c>
    </row>
    <row r="1014" spans="1:20">
      <c r="A1014" s="255">
        <v>1012</v>
      </c>
      <c r="B1014" s="255" t="s">
        <v>4328</v>
      </c>
      <c r="C1014" s="255" t="s">
        <v>21</v>
      </c>
      <c r="D1014" s="255" t="s">
        <v>265</v>
      </c>
      <c r="E1014" s="261" t="s">
        <v>4329</v>
      </c>
      <c r="F1014" s="261" t="s">
        <v>24</v>
      </c>
      <c r="G1014" s="261">
        <v>19</v>
      </c>
      <c r="H1014" s="261" t="s">
        <v>3573</v>
      </c>
      <c r="I1014" s="261" t="s">
        <v>4330</v>
      </c>
      <c r="J1014" s="261">
        <v>14775078958</v>
      </c>
      <c r="K1014" s="261" t="s">
        <v>27</v>
      </c>
      <c r="L1014" s="260">
        <v>44362</v>
      </c>
      <c r="M1014" s="261" t="s">
        <v>28</v>
      </c>
      <c r="N1014" s="261" t="s">
        <v>27</v>
      </c>
      <c r="O1014" s="260">
        <v>44367</v>
      </c>
      <c r="P1014" s="261" t="s">
        <v>185</v>
      </c>
      <c r="Q1014" s="261" t="s">
        <v>30</v>
      </c>
      <c r="R1014" s="261" t="s">
        <v>4331</v>
      </c>
      <c r="S1014" s="261"/>
      <c r="T1014" s="265" t="str">
        <f t="array" ref="T1014">VLOOKUP(D1014&amp;E1014,IF({1,0},'2021春'!$C$3:$C$4485&amp;'2021春'!$D$3:$D$4485,'2021春'!$H$3:$H$4485),2,0)</f>
        <v>451229200112040918</v>
      </c>
    </row>
    <row r="1015" spans="1:20">
      <c r="A1015" s="255">
        <v>1013</v>
      </c>
      <c r="B1015" s="255" t="s">
        <v>4332</v>
      </c>
      <c r="C1015" s="255" t="s">
        <v>21</v>
      </c>
      <c r="D1015" s="255" t="s">
        <v>265</v>
      </c>
      <c r="E1015" s="261" t="s">
        <v>4333</v>
      </c>
      <c r="F1015" s="261" t="s">
        <v>143</v>
      </c>
      <c r="G1015" s="261">
        <v>18</v>
      </c>
      <c r="H1015" s="261" t="s">
        <v>2557</v>
      </c>
      <c r="I1015" s="261" t="s">
        <v>4334</v>
      </c>
      <c r="J1015" s="261">
        <v>15777806140</v>
      </c>
      <c r="K1015" s="261" t="s">
        <v>27</v>
      </c>
      <c r="L1015" s="260"/>
      <c r="M1015" s="261"/>
      <c r="N1015" s="261" t="s">
        <v>27</v>
      </c>
      <c r="O1015" s="260"/>
      <c r="P1015" s="261"/>
      <c r="Q1015" s="255" t="s">
        <v>30</v>
      </c>
      <c r="R1015" s="261"/>
      <c r="S1015" s="261"/>
      <c r="T1015" s="265" t="str">
        <f t="array" ref="T1015">VLOOKUP(D1015&amp;E1015,IF({1,0},'2021春'!$C$3:$C$4485&amp;'2021春'!$D$3:$D$4485,'2021春'!$H$3:$H$4485),2,0)</f>
        <v>452731200212011225</v>
      </c>
    </row>
    <row r="1016" spans="1:20">
      <c r="A1016" s="255">
        <v>1014</v>
      </c>
      <c r="B1016" s="255" t="s">
        <v>4335</v>
      </c>
      <c r="C1016" s="255" t="s">
        <v>21</v>
      </c>
      <c r="D1016" s="255" t="s">
        <v>265</v>
      </c>
      <c r="E1016" s="261" t="s">
        <v>4336</v>
      </c>
      <c r="F1016" s="261" t="s">
        <v>143</v>
      </c>
      <c r="G1016" s="261">
        <v>18</v>
      </c>
      <c r="H1016" s="261" t="s">
        <v>4337</v>
      </c>
      <c r="I1016" s="261" t="s">
        <v>4338</v>
      </c>
      <c r="J1016" s="261">
        <v>18176137757</v>
      </c>
      <c r="K1016" s="261" t="s">
        <v>27</v>
      </c>
      <c r="L1016" s="260">
        <v>44331</v>
      </c>
      <c r="M1016" s="261" t="s">
        <v>28</v>
      </c>
      <c r="N1016" s="261" t="s">
        <v>27</v>
      </c>
      <c r="O1016" s="260">
        <v>44374</v>
      </c>
      <c r="P1016" s="261"/>
      <c r="Q1016" s="255" t="s">
        <v>30</v>
      </c>
      <c r="R1016" s="261"/>
      <c r="S1016" s="261"/>
      <c r="T1016" s="265" t="str">
        <f t="array" ref="T1016">VLOOKUP(D1016&amp;E1016,IF({1,0},'2021春'!$C$3:$C$4485&amp;'2021春'!$D$3:$D$4485,'2021春'!$H$3:$H$4485),2,0)</f>
        <v>451229200302250326</v>
      </c>
    </row>
    <row r="1017" spans="1:20">
      <c r="A1017" s="255">
        <v>1015</v>
      </c>
      <c r="B1017" s="255" t="s">
        <v>4339</v>
      </c>
      <c r="C1017" s="255" t="s">
        <v>21</v>
      </c>
      <c r="D1017" s="255" t="s">
        <v>265</v>
      </c>
      <c r="E1017" s="261" t="s">
        <v>4340</v>
      </c>
      <c r="F1017" s="261" t="s">
        <v>24</v>
      </c>
      <c r="G1017" s="261">
        <v>19</v>
      </c>
      <c r="H1017" s="261" t="s">
        <v>469</v>
      </c>
      <c r="I1017" s="261" t="s">
        <v>4341</v>
      </c>
      <c r="J1017" s="261">
        <v>15949328869</v>
      </c>
      <c r="K1017" s="261" t="s">
        <v>27</v>
      </c>
      <c r="L1017" s="260"/>
      <c r="M1017" s="261"/>
      <c r="N1017" s="261" t="s">
        <v>30</v>
      </c>
      <c r="O1017" s="260"/>
      <c r="P1017" s="261"/>
      <c r="Q1017" s="255" t="s">
        <v>30</v>
      </c>
      <c r="R1017" s="261"/>
      <c r="S1017" s="261"/>
      <c r="T1017" s="265" t="str">
        <f t="array" ref="T1017">VLOOKUP(D1017&amp;E1017,IF({1,0},'2021春'!$C$3:$C$4485&amp;'2021春'!$D$3:$D$4485,'2021春'!$H$3:$H$4485),2,0)</f>
        <v>452731200112233912</v>
      </c>
    </row>
    <row r="1018" spans="1:20">
      <c r="A1018" s="255">
        <v>1016</v>
      </c>
      <c r="B1018" s="255" t="s">
        <v>4342</v>
      </c>
      <c r="C1018" s="255" t="s">
        <v>21</v>
      </c>
      <c r="D1018" s="255" t="s">
        <v>265</v>
      </c>
      <c r="E1018" s="261" t="s">
        <v>4343</v>
      </c>
      <c r="F1018" s="261" t="s">
        <v>24</v>
      </c>
      <c r="G1018" s="261">
        <v>18</v>
      </c>
      <c r="H1018" s="261" t="s">
        <v>1047</v>
      </c>
      <c r="I1018" s="261" t="s">
        <v>4344</v>
      </c>
      <c r="J1018" s="261">
        <v>17776576946</v>
      </c>
      <c r="K1018" s="261" t="s">
        <v>27</v>
      </c>
      <c r="L1018" s="260">
        <v>44387</v>
      </c>
      <c r="M1018" s="261" t="s">
        <v>4345</v>
      </c>
      <c r="N1018" s="261" t="s">
        <v>30</v>
      </c>
      <c r="O1018" s="260"/>
      <c r="P1018" s="261"/>
      <c r="Q1018" s="255" t="s">
        <v>30</v>
      </c>
      <c r="R1018" s="261"/>
      <c r="S1018" s="261"/>
      <c r="T1018" s="265" t="str">
        <f t="array" ref="T1018">VLOOKUP(D1018&amp;E1018,IF({1,0},'2021春'!$C$3:$C$4485&amp;'2021春'!$D$3:$D$4485,'2021春'!$H$3:$H$4485),2,0)</f>
        <v>452731200212152116</v>
      </c>
    </row>
    <row r="1019" spans="1:20">
      <c r="A1019" s="255">
        <v>1017</v>
      </c>
      <c r="B1019" s="255" t="s">
        <v>4346</v>
      </c>
      <c r="C1019" s="255" t="s">
        <v>21</v>
      </c>
      <c r="D1019" s="255" t="s">
        <v>265</v>
      </c>
      <c r="E1019" s="261" t="s">
        <v>4347</v>
      </c>
      <c r="F1019" s="261" t="s">
        <v>24</v>
      </c>
      <c r="G1019" s="261">
        <v>18</v>
      </c>
      <c r="H1019" s="261" t="s">
        <v>4348</v>
      </c>
      <c r="I1019" s="261" t="s">
        <v>4349</v>
      </c>
      <c r="J1019" s="261">
        <v>13557188442</v>
      </c>
      <c r="K1019" s="261" t="s">
        <v>27</v>
      </c>
      <c r="L1019" s="260">
        <v>44345</v>
      </c>
      <c r="M1019" s="261" t="s">
        <v>4350</v>
      </c>
      <c r="N1019" s="261" t="s">
        <v>27</v>
      </c>
      <c r="O1019" s="260">
        <v>44369</v>
      </c>
      <c r="P1019" s="261" t="s">
        <v>4351</v>
      </c>
      <c r="Q1019" s="261" t="s">
        <v>30</v>
      </c>
      <c r="R1019" s="261" t="s">
        <v>4352</v>
      </c>
      <c r="S1019" s="261"/>
      <c r="T1019" s="265" t="str">
        <f t="array" ref="T1019">VLOOKUP(D1019&amp;E1019,IF({1,0},'2021春'!$C$3:$C$4485&amp;'2021春'!$D$3:$D$4485,'2021春'!$H$3:$H$4485),2,0)</f>
        <v>452731200209231219</v>
      </c>
    </row>
    <row r="1020" spans="1:20">
      <c r="A1020" s="255">
        <v>1018</v>
      </c>
      <c r="B1020" s="255" t="s">
        <v>4353</v>
      </c>
      <c r="C1020" s="255" t="s">
        <v>21</v>
      </c>
      <c r="D1020" s="255" t="s">
        <v>265</v>
      </c>
      <c r="E1020" s="261" t="s">
        <v>4354</v>
      </c>
      <c r="F1020" s="261" t="s">
        <v>143</v>
      </c>
      <c r="G1020" s="261">
        <v>19</v>
      </c>
      <c r="H1020" s="261" t="s">
        <v>4355</v>
      </c>
      <c r="I1020" s="261" t="s">
        <v>4356</v>
      </c>
      <c r="J1020" s="261">
        <v>18776871568</v>
      </c>
      <c r="K1020" s="261" t="s">
        <v>27</v>
      </c>
      <c r="L1020" s="260"/>
      <c r="M1020" s="261"/>
      <c r="N1020" s="261" t="s">
        <v>27</v>
      </c>
      <c r="O1020" s="260"/>
      <c r="P1020" s="261"/>
      <c r="Q1020" s="255" t="s">
        <v>30</v>
      </c>
      <c r="R1020" s="261"/>
      <c r="S1020" s="261"/>
      <c r="T1020" s="265" t="str">
        <f t="array" ref="T1020">VLOOKUP(D1020&amp;E1020,IF({1,0},'2021春'!$C$3:$C$4485&amp;'2021春'!$D$3:$D$4485,'2021春'!$H$3:$H$4485),2,0)</f>
        <v>452731200207014827</v>
      </c>
    </row>
    <row r="1021" spans="1:20">
      <c r="A1021" s="255">
        <v>1019</v>
      </c>
      <c r="B1021" s="255" t="s">
        <v>4357</v>
      </c>
      <c r="C1021" s="255" t="s">
        <v>21</v>
      </c>
      <c r="D1021" s="255" t="s">
        <v>265</v>
      </c>
      <c r="E1021" s="261" t="s">
        <v>4358</v>
      </c>
      <c r="F1021" s="261" t="s">
        <v>24</v>
      </c>
      <c r="G1021" s="261">
        <v>16</v>
      </c>
      <c r="H1021" s="261" t="s">
        <v>2219</v>
      </c>
      <c r="I1021" s="261" t="s">
        <v>4359</v>
      </c>
      <c r="J1021" s="261">
        <v>13431492668</v>
      </c>
      <c r="K1021" s="261" t="s">
        <v>30</v>
      </c>
      <c r="L1021" s="260"/>
      <c r="M1021" s="261"/>
      <c r="N1021" s="261" t="s">
        <v>30</v>
      </c>
      <c r="O1021" s="260"/>
      <c r="P1021" s="261"/>
      <c r="Q1021" s="255" t="s">
        <v>30</v>
      </c>
      <c r="R1021" s="261"/>
      <c r="S1021" s="261" t="s">
        <v>4360</v>
      </c>
      <c r="T1021" s="265" t="str">
        <f t="array" ref="T1021">VLOOKUP(D1021&amp;E1021,IF({1,0},'2021春'!$C$3:$C$4485&amp;'2021春'!$D$3:$D$4485,'2021春'!$H$3:$H$4485),2,0)</f>
        <v>452731200502100314</v>
      </c>
    </row>
    <row r="1022" spans="1:20">
      <c r="A1022" s="255">
        <v>1020</v>
      </c>
      <c r="B1022" s="255" t="s">
        <v>4361</v>
      </c>
      <c r="C1022" s="255" t="s">
        <v>21</v>
      </c>
      <c r="D1022" s="255" t="s">
        <v>265</v>
      </c>
      <c r="E1022" s="261" t="s">
        <v>4362</v>
      </c>
      <c r="F1022" s="261" t="s">
        <v>24</v>
      </c>
      <c r="G1022" s="261">
        <v>24</v>
      </c>
      <c r="H1022" s="261" t="s">
        <v>4363</v>
      </c>
      <c r="I1022" s="261" t="s">
        <v>4364</v>
      </c>
      <c r="J1022" s="261" t="s">
        <v>4365</v>
      </c>
      <c r="K1022" s="261" t="s">
        <v>27</v>
      </c>
      <c r="L1022" s="260">
        <v>44344</v>
      </c>
      <c r="M1022" s="261" t="s">
        <v>1303</v>
      </c>
      <c r="N1022" s="261" t="s">
        <v>30</v>
      </c>
      <c r="O1022" s="260">
        <v>44421</v>
      </c>
      <c r="P1022" s="261" t="s">
        <v>1303</v>
      </c>
      <c r="Q1022" s="261" t="s">
        <v>30</v>
      </c>
      <c r="R1022" s="261"/>
      <c r="S1022" s="261"/>
      <c r="T1022" s="265" t="str">
        <f t="array" ref="T1022">VLOOKUP(D1022&amp;E1022,IF({1,0},'2021春'!$C$3:$C$4485&amp;'2021春'!$D$3:$D$4485,'2021春'!$H$3:$H$4485),2,0)</f>
        <v>45273119970114391X</v>
      </c>
    </row>
    <row r="1023" spans="1:20">
      <c r="A1023" s="255">
        <v>1021</v>
      </c>
      <c r="B1023" s="255" t="s">
        <v>4366</v>
      </c>
      <c r="C1023" s="255" t="s">
        <v>21</v>
      </c>
      <c r="D1023" s="255" t="s">
        <v>265</v>
      </c>
      <c r="E1023" s="261" t="s">
        <v>4367</v>
      </c>
      <c r="F1023" s="261" t="s">
        <v>24</v>
      </c>
      <c r="G1023" s="261">
        <v>18</v>
      </c>
      <c r="H1023" s="261" t="s">
        <v>4368</v>
      </c>
      <c r="I1023" s="261" t="s">
        <v>4369</v>
      </c>
      <c r="J1023" s="261">
        <v>18176746178</v>
      </c>
      <c r="K1023" s="261" t="s">
        <v>27</v>
      </c>
      <c r="L1023" s="260">
        <v>44382</v>
      </c>
      <c r="M1023" s="261" t="s">
        <v>4370</v>
      </c>
      <c r="N1023" s="261" t="s">
        <v>30</v>
      </c>
      <c r="O1023" s="260"/>
      <c r="P1023" s="261"/>
      <c r="Q1023" s="261" t="s">
        <v>30</v>
      </c>
      <c r="R1023" s="261"/>
      <c r="S1023" s="261"/>
      <c r="T1023" s="265" t="str">
        <f t="array" ref="T1023">VLOOKUP(D1023&amp;E1023,IF({1,0},'2021春'!$C$3:$C$4485&amp;'2021春'!$D$3:$D$4485,'2021春'!$H$3:$H$4485),2,0)</f>
        <v>451224200306190015</v>
      </c>
    </row>
    <row r="1024" spans="1:20">
      <c r="A1024" s="255">
        <v>1022</v>
      </c>
      <c r="B1024" s="255" t="s">
        <v>4371</v>
      </c>
      <c r="C1024" s="255" t="s">
        <v>21</v>
      </c>
      <c r="D1024" s="255" t="s">
        <v>265</v>
      </c>
      <c r="E1024" s="261" t="s">
        <v>4372</v>
      </c>
      <c r="F1024" s="261" t="s">
        <v>24</v>
      </c>
      <c r="G1024" s="261">
        <v>19</v>
      </c>
      <c r="H1024" s="261" t="s">
        <v>4373</v>
      </c>
      <c r="I1024" s="261" t="s">
        <v>4374</v>
      </c>
      <c r="J1024" s="261">
        <v>13687780491</v>
      </c>
      <c r="K1024" s="261" t="s">
        <v>27</v>
      </c>
      <c r="L1024" s="260">
        <v>44331</v>
      </c>
      <c r="M1024" s="261" t="s">
        <v>28</v>
      </c>
      <c r="N1024" s="261" t="s">
        <v>27</v>
      </c>
      <c r="O1024" s="260">
        <v>44400</v>
      </c>
      <c r="P1024" s="261" t="s">
        <v>4375</v>
      </c>
      <c r="Q1024" s="255" t="s">
        <v>30</v>
      </c>
      <c r="R1024" s="261"/>
      <c r="S1024" s="261"/>
      <c r="T1024" s="265" t="str">
        <f t="array" ref="T1024">VLOOKUP(D1024&amp;E1024,IF({1,0},'2021春'!$C$3:$C$4485&amp;'2021春'!$D$3:$D$4485,'2021春'!$H$3:$H$4485),2,0)</f>
        <v>452731200111041257</v>
      </c>
    </row>
    <row r="1025" spans="1:20">
      <c r="A1025" s="255">
        <v>1023</v>
      </c>
      <c r="B1025" s="255" t="s">
        <v>4376</v>
      </c>
      <c r="C1025" s="255" t="s">
        <v>21</v>
      </c>
      <c r="D1025" s="255" t="s">
        <v>265</v>
      </c>
      <c r="E1025" s="261" t="s">
        <v>4377</v>
      </c>
      <c r="F1025" s="261" t="s">
        <v>143</v>
      </c>
      <c r="G1025" s="261">
        <v>19</v>
      </c>
      <c r="H1025" s="261" t="s">
        <v>4378</v>
      </c>
      <c r="I1025" s="261" t="s">
        <v>2958</v>
      </c>
      <c r="J1025" s="261" t="s">
        <v>4379</v>
      </c>
      <c r="K1025" s="261" t="s">
        <v>27</v>
      </c>
      <c r="L1025" s="260">
        <v>44331</v>
      </c>
      <c r="M1025" s="261" t="s">
        <v>28</v>
      </c>
      <c r="N1025" s="261" t="s">
        <v>27</v>
      </c>
      <c r="O1025" s="260">
        <v>44358</v>
      </c>
      <c r="P1025" s="261" t="s">
        <v>29</v>
      </c>
      <c r="Q1025" s="255" t="s">
        <v>30</v>
      </c>
      <c r="R1025" s="261"/>
      <c r="S1025" s="261"/>
      <c r="T1025" s="265" t="str">
        <f t="array" ref="T1025">VLOOKUP(D1025&amp;E1025,IF({1,0},'2021春'!$C$3:$C$4485&amp;'2021春'!$D$3:$D$4485,'2021春'!$H$3:$H$4485),2,0)</f>
        <v>452731200112224848</v>
      </c>
    </row>
    <row r="1026" spans="1:20">
      <c r="A1026" s="255">
        <v>1024</v>
      </c>
      <c r="B1026" s="255" t="s">
        <v>4380</v>
      </c>
      <c r="C1026" s="255" t="s">
        <v>21</v>
      </c>
      <c r="D1026" s="255" t="s">
        <v>265</v>
      </c>
      <c r="E1026" s="261" t="s">
        <v>4381</v>
      </c>
      <c r="F1026" s="261" t="s">
        <v>143</v>
      </c>
      <c r="G1026" s="261">
        <v>19</v>
      </c>
      <c r="H1026" s="261" t="s">
        <v>725</v>
      </c>
      <c r="I1026" s="261" t="s">
        <v>4382</v>
      </c>
      <c r="J1026" s="261">
        <v>19907789636</v>
      </c>
      <c r="K1026" s="261" t="s">
        <v>27</v>
      </c>
      <c r="L1026" s="260">
        <v>44331</v>
      </c>
      <c r="M1026" s="261" t="s">
        <v>28</v>
      </c>
      <c r="N1026" s="261" t="s">
        <v>27</v>
      </c>
      <c r="O1026" s="260">
        <v>44358</v>
      </c>
      <c r="P1026" s="261" t="s">
        <v>29</v>
      </c>
      <c r="Q1026" s="261" t="s">
        <v>30</v>
      </c>
      <c r="R1026" s="261" t="s">
        <v>4383</v>
      </c>
      <c r="S1026" s="261"/>
      <c r="T1026" s="265" t="str">
        <f t="array" ref="T1026">VLOOKUP(D1026&amp;E1026,IF({1,0},'2021春'!$C$3:$C$4485&amp;'2021春'!$D$3:$D$4485,'2021春'!$H$3:$H$4485),2,0)</f>
        <v>451229200202212728</v>
      </c>
    </row>
    <row r="1027" spans="1:20">
      <c r="A1027" s="255">
        <v>1025</v>
      </c>
      <c r="B1027" s="255" t="s">
        <v>4384</v>
      </c>
      <c r="C1027" s="255" t="s">
        <v>21</v>
      </c>
      <c r="D1027" s="255" t="s">
        <v>265</v>
      </c>
      <c r="E1027" s="261" t="s">
        <v>4385</v>
      </c>
      <c r="F1027" s="261" t="s">
        <v>143</v>
      </c>
      <c r="G1027" s="261">
        <v>18</v>
      </c>
      <c r="H1027" s="261" t="s">
        <v>4386</v>
      </c>
      <c r="I1027" s="261" t="s">
        <v>4387</v>
      </c>
      <c r="J1027" s="261">
        <v>15977887035</v>
      </c>
      <c r="K1027" s="261" t="s">
        <v>27</v>
      </c>
      <c r="L1027" s="260"/>
      <c r="M1027" s="261"/>
      <c r="N1027" s="261" t="s">
        <v>27</v>
      </c>
      <c r="O1027" s="260"/>
      <c r="P1027" s="261"/>
      <c r="Q1027" s="255" t="s">
        <v>30</v>
      </c>
      <c r="R1027" s="261"/>
      <c r="S1027" s="261"/>
      <c r="T1027" s="265" t="str">
        <f t="array" ref="T1027">VLOOKUP(D1027&amp;E1027,IF({1,0},'2021春'!$C$3:$C$4485&amp;'2021春'!$D$3:$D$4485,'2021春'!$H$3:$H$4485),2,0)</f>
        <v>452731200304104824</v>
      </c>
    </row>
    <row r="1028" spans="1:20">
      <c r="A1028" s="255">
        <v>1026</v>
      </c>
      <c r="B1028" s="255" t="s">
        <v>4388</v>
      </c>
      <c r="C1028" s="255" t="s">
        <v>21</v>
      </c>
      <c r="D1028" s="255" t="s">
        <v>265</v>
      </c>
      <c r="E1028" s="261" t="s">
        <v>4389</v>
      </c>
      <c r="F1028" s="261" t="s">
        <v>143</v>
      </c>
      <c r="G1028" s="261">
        <v>17</v>
      </c>
      <c r="H1028" s="261" t="s">
        <v>4390</v>
      </c>
      <c r="I1028" s="261" t="s">
        <v>4391</v>
      </c>
      <c r="J1028" s="261">
        <v>15277859138</v>
      </c>
      <c r="K1028" s="261" t="s">
        <v>27</v>
      </c>
      <c r="L1028" s="260"/>
      <c r="M1028" s="261"/>
      <c r="N1028" s="261" t="s">
        <v>27</v>
      </c>
      <c r="O1028" s="260"/>
      <c r="P1028" s="261"/>
      <c r="Q1028" s="255" t="s">
        <v>30</v>
      </c>
      <c r="R1028" s="261"/>
      <c r="S1028" s="261"/>
      <c r="T1028" s="265" t="str">
        <f t="array" ref="T1028">VLOOKUP(D1028&amp;E1028,IF({1,0},'2021春'!$C$3:$C$4485&amp;'2021春'!$D$3:$D$4485,'2021春'!$H$3:$H$4485),2,0)</f>
        <v>452731200402290026</v>
      </c>
    </row>
    <row r="1029" spans="1:20">
      <c r="A1029" s="255">
        <v>1027</v>
      </c>
      <c r="B1029" s="255" t="s">
        <v>4392</v>
      </c>
      <c r="C1029" s="255" t="s">
        <v>21</v>
      </c>
      <c r="D1029" s="255" t="s">
        <v>265</v>
      </c>
      <c r="E1029" s="261" t="s">
        <v>109</v>
      </c>
      <c r="F1029" s="261" t="s">
        <v>24</v>
      </c>
      <c r="G1029" s="261">
        <v>17</v>
      </c>
      <c r="H1029" s="261" t="s">
        <v>4393</v>
      </c>
      <c r="I1029" s="261" t="s">
        <v>4394</v>
      </c>
      <c r="J1029" s="261">
        <v>18978760070</v>
      </c>
      <c r="K1029" s="261" t="s">
        <v>27</v>
      </c>
      <c r="L1029" s="260">
        <v>44414</v>
      </c>
      <c r="M1029" s="261" t="s">
        <v>1288</v>
      </c>
      <c r="N1029" s="261" t="s">
        <v>30</v>
      </c>
      <c r="O1029" s="260"/>
      <c r="P1029" s="261"/>
      <c r="Q1029" s="255" t="s">
        <v>30</v>
      </c>
      <c r="R1029" s="261"/>
      <c r="S1029" s="261"/>
      <c r="T1029" s="265" t="str">
        <f t="array" ref="T1029">VLOOKUP(D1029&amp;E1029,IF({1,0},'2021春'!$C$3:$C$4485&amp;'2021春'!$D$3:$D$4485,'2021春'!$H$3:$H$4485),2,0)</f>
        <v>451229200404080612</v>
      </c>
    </row>
    <row r="1030" spans="1:20">
      <c r="A1030" s="255">
        <v>1028</v>
      </c>
      <c r="B1030" s="255" t="s">
        <v>4395</v>
      </c>
      <c r="C1030" s="255" t="s">
        <v>21</v>
      </c>
      <c r="D1030" s="255" t="s">
        <v>265</v>
      </c>
      <c r="E1030" s="261" t="s">
        <v>4396</v>
      </c>
      <c r="F1030" s="261" t="s">
        <v>143</v>
      </c>
      <c r="G1030" s="261">
        <v>17</v>
      </c>
      <c r="H1030" s="261" t="s">
        <v>4397</v>
      </c>
      <c r="I1030" s="261" t="s">
        <v>4398</v>
      </c>
      <c r="J1030" s="261">
        <v>13114784191</v>
      </c>
      <c r="K1030" s="261" t="s">
        <v>27</v>
      </c>
      <c r="L1030" s="260">
        <v>44395</v>
      </c>
      <c r="M1030" s="261" t="s">
        <v>28</v>
      </c>
      <c r="N1030" s="261" t="s">
        <v>30</v>
      </c>
      <c r="O1030" s="260"/>
      <c r="P1030" s="261"/>
      <c r="Q1030" s="255" t="s">
        <v>30</v>
      </c>
      <c r="R1030" s="261"/>
      <c r="S1030" s="261"/>
      <c r="T1030" s="265" t="str">
        <f t="array" ref="T1030">VLOOKUP(D1030&amp;E1030,IF({1,0},'2021春'!$C$3:$C$4485&amp;'2021春'!$D$3:$D$4485,'2021春'!$H$3:$H$4485),2,0)</f>
        <v>452731200308240022</v>
      </c>
    </row>
    <row r="1031" spans="1:20">
      <c r="A1031" s="255">
        <v>1029</v>
      </c>
      <c r="B1031" s="255" t="s">
        <v>4399</v>
      </c>
      <c r="C1031" s="255" t="s">
        <v>21</v>
      </c>
      <c r="D1031" s="255" t="s">
        <v>265</v>
      </c>
      <c r="E1031" s="261" t="s">
        <v>4400</v>
      </c>
      <c r="F1031" s="261" t="s">
        <v>24</v>
      </c>
      <c r="G1031" s="261">
        <v>18</v>
      </c>
      <c r="H1031" s="261" t="s">
        <v>583</v>
      </c>
      <c r="I1031" s="261" t="s">
        <v>4401</v>
      </c>
      <c r="J1031" s="261">
        <v>15177388380</v>
      </c>
      <c r="K1031" s="261" t="s">
        <v>27</v>
      </c>
      <c r="L1031" s="260">
        <v>44402</v>
      </c>
      <c r="M1031" s="261" t="s">
        <v>4402</v>
      </c>
      <c r="N1031" s="261" t="s">
        <v>30</v>
      </c>
      <c r="O1031" s="260"/>
      <c r="P1031" s="261"/>
      <c r="Q1031" s="255" t="s">
        <v>30</v>
      </c>
      <c r="R1031" s="261"/>
      <c r="S1031" s="261"/>
      <c r="T1031" s="265" t="str">
        <f t="array" ref="T1031">VLOOKUP(D1031&amp;E1031,IF({1,0},'2021春'!$C$3:$C$4485&amp;'2021春'!$D$3:$D$4485,'2021春'!$H$3:$H$4485),2,0)</f>
        <v>452731200211120913</v>
      </c>
    </row>
    <row r="1032" spans="1:20">
      <c r="A1032" s="255">
        <v>1030</v>
      </c>
      <c r="B1032" s="255" t="s">
        <v>4403</v>
      </c>
      <c r="C1032" s="255" t="s">
        <v>21</v>
      </c>
      <c r="D1032" s="255" t="s">
        <v>265</v>
      </c>
      <c r="E1032" s="261" t="s">
        <v>4404</v>
      </c>
      <c r="F1032" s="261" t="s">
        <v>24</v>
      </c>
      <c r="G1032" s="261">
        <v>18</v>
      </c>
      <c r="H1032" s="261" t="s">
        <v>4405</v>
      </c>
      <c r="I1032" s="261" t="s">
        <v>4406</v>
      </c>
      <c r="J1032" s="261">
        <v>13877896608</v>
      </c>
      <c r="K1032" s="261" t="s">
        <v>27</v>
      </c>
      <c r="L1032" s="260"/>
      <c r="M1032" s="261"/>
      <c r="N1032" s="261" t="s">
        <v>27</v>
      </c>
      <c r="O1032" s="260"/>
      <c r="P1032" s="261"/>
      <c r="Q1032" s="255" t="s">
        <v>30</v>
      </c>
      <c r="R1032" s="261"/>
      <c r="S1032" s="261"/>
      <c r="T1032" s="265" t="str">
        <f t="array" ref="T1032">VLOOKUP(D1032&amp;E1032,IF({1,0},'2021春'!$C$3:$C$4485&amp;'2021春'!$D$3:$D$4485,'2021春'!$H$3:$H$4485),2,0)</f>
        <v>452731200210213616</v>
      </c>
    </row>
    <row r="1033" spans="1:20">
      <c r="A1033" s="255">
        <v>1031</v>
      </c>
      <c r="B1033" s="255" t="s">
        <v>4407</v>
      </c>
      <c r="C1033" s="255" t="s">
        <v>21</v>
      </c>
      <c r="D1033" s="255" t="s">
        <v>265</v>
      </c>
      <c r="E1033" s="261" t="s">
        <v>4408</v>
      </c>
      <c r="F1033" s="261" t="s">
        <v>143</v>
      </c>
      <c r="G1033" s="261">
        <v>21</v>
      </c>
      <c r="H1033" s="261" t="s">
        <v>4409</v>
      </c>
      <c r="I1033" s="261" t="s">
        <v>4410</v>
      </c>
      <c r="J1033" s="261">
        <v>17807834715</v>
      </c>
      <c r="K1033" s="261" t="s">
        <v>27</v>
      </c>
      <c r="L1033" s="260">
        <v>44331</v>
      </c>
      <c r="M1033" s="261" t="s">
        <v>4299</v>
      </c>
      <c r="N1033" s="261" t="s">
        <v>27</v>
      </c>
      <c r="O1033" s="260">
        <v>44410</v>
      </c>
      <c r="P1033" s="261" t="s">
        <v>4411</v>
      </c>
      <c r="Q1033" s="255" t="s">
        <v>30</v>
      </c>
      <c r="R1033" s="261"/>
      <c r="S1033" s="261"/>
      <c r="T1033" s="265" t="str">
        <f t="array" ref="T1033">VLOOKUP(D1033&amp;E1033,IF({1,0},'2021春'!$C$3:$C$4485&amp;'2021春'!$D$3:$D$4485,'2021春'!$H$3:$H$4485),2,0)</f>
        <v>451229199910152783</v>
      </c>
    </row>
    <row r="1034" spans="1:20">
      <c r="A1034" s="255">
        <v>1032</v>
      </c>
      <c r="B1034" s="255" t="s">
        <v>4412</v>
      </c>
      <c r="C1034" s="255" t="s">
        <v>21</v>
      </c>
      <c r="D1034" s="255" t="s">
        <v>265</v>
      </c>
      <c r="E1034" s="261" t="s">
        <v>4413</v>
      </c>
      <c r="F1034" s="261" t="s">
        <v>24</v>
      </c>
      <c r="G1034" s="261">
        <v>18</v>
      </c>
      <c r="H1034" s="261" t="s">
        <v>4414</v>
      </c>
      <c r="I1034" s="261" t="s">
        <v>4415</v>
      </c>
      <c r="J1034" s="261">
        <v>13737982981</v>
      </c>
      <c r="K1034" s="261" t="s">
        <v>27</v>
      </c>
      <c r="L1034" s="260"/>
      <c r="M1034" s="261"/>
      <c r="N1034" s="261" t="s">
        <v>27</v>
      </c>
      <c r="O1034" s="260"/>
      <c r="P1034" s="261"/>
      <c r="Q1034" s="255" t="s">
        <v>30</v>
      </c>
      <c r="R1034" s="261"/>
      <c r="S1034" s="261"/>
      <c r="T1034" s="265" t="str">
        <f t="array" ref="T1034">VLOOKUP(D1034&amp;E1034,IF({1,0},'2021春'!$C$3:$C$4485&amp;'2021春'!$D$3:$D$4485,'2021春'!$H$3:$H$4485),2,0)</f>
        <v>452731200301254819</v>
      </c>
    </row>
    <row r="1035" spans="1:20">
      <c r="A1035" s="255">
        <v>1033</v>
      </c>
      <c r="B1035" s="255" t="s">
        <v>4416</v>
      </c>
      <c r="C1035" s="255" t="s">
        <v>21</v>
      </c>
      <c r="D1035" s="255" t="s">
        <v>265</v>
      </c>
      <c r="E1035" s="261" t="s">
        <v>4417</v>
      </c>
      <c r="F1035" s="261" t="s">
        <v>24</v>
      </c>
      <c r="G1035" s="261">
        <v>18</v>
      </c>
      <c r="H1035" s="261" t="s">
        <v>4418</v>
      </c>
      <c r="I1035" s="261" t="s">
        <v>4419</v>
      </c>
      <c r="J1035" s="261">
        <v>15807784329</v>
      </c>
      <c r="K1035" s="261" t="s">
        <v>27</v>
      </c>
      <c r="L1035" s="260"/>
      <c r="M1035" s="261"/>
      <c r="N1035" s="261" t="s">
        <v>30</v>
      </c>
      <c r="O1035" s="260"/>
      <c r="P1035" s="261"/>
      <c r="Q1035" s="255" t="s">
        <v>30</v>
      </c>
      <c r="R1035" s="261"/>
      <c r="S1035" s="261"/>
      <c r="T1035" s="265" t="str">
        <f t="array" ref="T1035">VLOOKUP(D1035&amp;E1035,IF({1,0},'2021春'!$C$3:$C$4485&amp;'2021春'!$D$3:$D$4485,'2021春'!$H$3:$H$4485),2,0)</f>
        <v>452731200209282710</v>
      </c>
    </row>
    <row r="1036" spans="1:20">
      <c r="A1036" s="255">
        <v>1034</v>
      </c>
      <c r="B1036" s="255" t="s">
        <v>4420</v>
      </c>
      <c r="C1036" s="255" t="s">
        <v>21</v>
      </c>
      <c r="D1036" s="255" t="s">
        <v>265</v>
      </c>
      <c r="E1036" s="261" t="s">
        <v>4421</v>
      </c>
      <c r="F1036" s="261" t="s">
        <v>143</v>
      </c>
      <c r="G1036" s="261">
        <v>17</v>
      </c>
      <c r="H1036" s="261" t="s">
        <v>4422</v>
      </c>
      <c r="I1036" s="261" t="s">
        <v>4423</v>
      </c>
      <c r="J1036" s="261">
        <v>15977839277</v>
      </c>
      <c r="K1036" s="261" t="s">
        <v>27</v>
      </c>
      <c r="L1036" s="260">
        <v>44396</v>
      </c>
      <c r="M1036" s="261" t="s">
        <v>4424</v>
      </c>
      <c r="N1036" s="261" t="s">
        <v>30</v>
      </c>
      <c r="O1036" s="260"/>
      <c r="P1036" s="261"/>
      <c r="Q1036" s="255" t="s">
        <v>30</v>
      </c>
      <c r="R1036" s="261"/>
      <c r="S1036" s="261"/>
      <c r="T1036" s="265" t="str">
        <f t="array" ref="T1036">VLOOKUP(D1036&amp;E1036,IF({1,0},'2021春'!$C$3:$C$4485&amp;'2021春'!$D$3:$D$4485,'2021春'!$H$3:$H$4485),2,0)</f>
        <v>451229200405215427</v>
      </c>
    </row>
    <row r="1037" spans="1:20">
      <c r="A1037" s="255">
        <v>1035</v>
      </c>
      <c r="B1037" s="255" t="s">
        <v>4425</v>
      </c>
      <c r="C1037" s="255" t="s">
        <v>21</v>
      </c>
      <c r="D1037" s="255" t="s">
        <v>265</v>
      </c>
      <c r="E1037" s="261" t="s">
        <v>4426</v>
      </c>
      <c r="F1037" s="261" t="s">
        <v>143</v>
      </c>
      <c r="G1037" s="261">
        <v>16</v>
      </c>
      <c r="H1037" s="261" t="s">
        <v>4427</v>
      </c>
      <c r="I1037" s="261" t="s">
        <v>4428</v>
      </c>
      <c r="J1037" s="261">
        <v>13907784603</v>
      </c>
      <c r="K1037" s="261" t="s">
        <v>27</v>
      </c>
      <c r="L1037" s="260">
        <v>44402</v>
      </c>
      <c r="M1037" s="261" t="s">
        <v>3143</v>
      </c>
      <c r="N1037" s="261" t="s">
        <v>30</v>
      </c>
      <c r="O1037" s="260"/>
      <c r="P1037" s="261"/>
      <c r="Q1037" s="255" t="s">
        <v>30</v>
      </c>
      <c r="R1037" s="261"/>
      <c r="S1037" s="261"/>
      <c r="T1037" s="265" t="str">
        <f t="array" ref="T1037">VLOOKUP(D1037&amp;E1037,IF({1,0},'2021春'!$C$3:$C$4485&amp;'2021春'!$D$3:$D$4485,'2021春'!$H$3:$H$4485),2,0)</f>
        <v>451229200409270044</v>
      </c>
    </row>
    <row r="1038" spans="1:20">
      <c r="A1038" s="255">
        <v>1036</v>
      </c>
      <c r="B1038" s="255" t="s">
        <v>4429</v>
      </c>
      <c r="C1038" s="255" t="s">
        <v>21</v>
      </c>
      <c r="D1038" s="255" t="s">
        <v>265</v>
      </c>
      <c r="E1038" s="261" t="s">
        <v>4430</v>
      </c>
      <c r="F1038" s="261" t="s">
        <v>143</v>
      </c>
      <c r="G1038" s="261">
        <v>17</v>
      </c>
      <c r="H1038" s="261" t="s">
        <v>4431</v>
      </c>
      <c r="I1038" s="261" t="s">
        <v>1645</v>
      </c>
      <c r="J1038" s="261">
        <v>15977864687</v>
      </c>
      <c r="K1038" s="261" t="s">
        <v>27</v>
      </c>
      <c r="L1038" s="260">
        <v>44419</v>
      </c>
      <c r="M1038" s="261" t="s">
        <v>3785</v>
      </c>
      <c r="N1038" s="261" t="s">
        <v>30</v>
      </c>
      <c r="O1038" s="260"/>
      <c r="P1038" s="261"/>
      <c r="Q1038" s="255" t="s">
        <v>30</v>
      </c>
      <c r="R1038" s="261"/>
      <c r="S1038" s="261"/>
      <c r="T1038" s="265" t="str">
        <f t="array" ref="T1038">VLOOKUP(D1038&amp;E1038,IF({1,0},'2021春'!$C$3:$C$4485&amp;'2021春'!$D$3:$D$4485,'2021春'!$H$3:$H$4485),2,0)</f>
        <v>452731200308302123</v>
      </c>
    </row>
    <row r="1039" spans="1:20">
      <c r="A1039" s="255">
        <v>1037</v>
      </c>
      <c r="B1039" s="255" t="s">
        <v>4432</v>
      </c>
      <c r="C1039" s="255" t="s">
        <v>21</v>
      </c>
      <c r="D1039" s="255" t="s">
        <v>265</v>
      </c>
      <c r="E1039" s="261" t="s">
        <v>4433</v>
      </c>
      <c r="F1039" s="261" t="s">
        <v>143</v>
      </c>
      <c r="G1039" s="261">
        <v>20</v>
      </c>
      <c r="H1039" s="261" t="s">
        <v>4434</v>
      </c>
      <c r="I1039" s="261" t="s">
        <v>4435</v>
      </c>
      <c r="J1039" s="261">
        <v>18275966030</v>
      </c>
      <c r="K1039" s="261" t="s">
        <v>27</v>
      </c>
      <c r="L1039" s="260">
        <v>44330</v>
      </c>
      <c r="M1039" s="261" t="s">
        <v>2172</v>
      </c>
      <c r="N1039" s="261" t="s">
        <v>27</v>
      </c>
      <c r="O1039" s="260">
        <v>44362</v>
      </c>
      <c r="P1039" s="261" t="s">
        <v>2172</v>
      </c>
      <c r="Q1039" s="261" t="s">
        <v>30</v>
      </c>
      <c r="R1039" s="261"/>
      <c r="S1039" s="261"/>
      <c r="T1039" s="265" t="str">
        <f t="array" ref="T1039">VLOOKUP(D1039&amp;E1039,IF({1,0},'2021春'!$C$3:$C$4485&amp;'2021春'!$D$3:$D$4485,'2021春'!$H$3:$H$4485),2,0)</f>
        <v>451229200107073926</v>
      </c>
    </row>
    <row r="1040" spans="1:20">
      <c r="A1040" s="255">
        <v>1038</v>
      </c>
      <c r="B1040" s="255" t="s">
        <v>4436</v>
      </c>
      <c r="C1040" s="255" t="s">
        <v>21</v>
      </c>
      <c r="D1040" s="255" t="s">
        <v>265</v>
      </c>
      <c r="E1040" s="261" t="s">
        <v>4437</v>
      </c>
      <c r="F1040" s="261" t="s">
        <v>143</v>
      </c>
      <c r="G1040" s="261">
        <v>18</v>
      </c>
      <c r="H1040" s="261" t="s">
        <v>4438</v>
      </c>
      <c r="I1040" s="261" t="s">
        <v>4439</v>
      </c>
      <c r="J1040" s="261">
        <v>18977801948</v>
      </c>
      <c r="K1040" s="261" t="s">
        <v>27</v>
      </c>
      <c r="L1040" s="260">
        <v>44331</v>
      </c>
      <c r="M1040" s="261" t="s">
        <v>2172</v>
      </c>
      <c r="N1040" s="261" t="s">
        <v>27</v>
      </c>
      <c r="O1040" s="260">
        <v>44357</v>
      </c>
      <c r="P1040" s="261" t="s">
        <v>29</v>
      </c>
      <c r="Q1040" s="261" t="s">
        <v>30</v>
      </c>
      <c r="R1040" s="261"/>
      <c r="S1040" s="261"/>
      <c r="T1040" s="265" t="str">
        <f t="array" ref="T1040">VLOOKUP(D1040&amp;E1040,IF({1,0},'2021春'!$C$3:$C$4485&amp;'2021春'!$D$3:$D$4485,'2021春'!$H$3:$H$4485),2,0)</f>
        <v>451229200303232429</v>
      </c>
    </row>
    <row r="1041" spans="1:20">
      <c r="A1041" s="255">
        <v>1039</v>
      </c>
      <c r="B1041" s="255" t="s">
        <v>4440</v>
      </c>
      <c r="C1041" s="255" t="s">
        <v>21</v>
      </c>
      <c r="D1041" s="255" t="s">
        <v>265</v>
      </c>
      <c r="E1041" s="261" t="s">
        <v>4441</v>
      </c>
      <c r="F1041" s="261" t="s">
        <v>143</v>
      </c>
      <c r="G1041" s="261">
        <v>19</v>
      </c>
      <c r="H1041" s="261" t="s">
        <v>4442</v>
      </c>
      <c r="I1041" s="261" t="s">
        <v>4443</v>
      </c>
      <c r="J1041" s="261">
        <v>13549943488</v>
      </c>
      <c r="K1041" s="261" t="s">
        <v>27</v>
      </c>
      <c r="L1041" s="260">
        <v>44331</v>
      </c>
      <c r="M1041" s="261" t="s">
        <v>2172</v>
      </c>
      <c r="N1041" s="261" t="s">
        <v>27</v>
      </c>
      <c r="O1041" s="260">
        <v>44365</v>
      </c>
      <c r="P1041" s="261" t="s">
        <v>3785</v>
      </c>
      <c r="Q1041" s="261" t="s">
        <v>30</v>
      </c>
      <c r="R1041" s="261"/>
      <c r="S1041" s="261"/>
      <c r="T1041" s="265" t="str">
        <f t="array" ref="T1041">VLOOKUP(D1041&amp;E1041,IF({1,0},'2021春'!$C$3:$C$4485&amp;'2021春'!$D$3:$D$4485,'2021春'!$H$3:$H$4485),2,0)</f>
        <v>452731200205160628</v>
      </c>
    </row>
    <row r="1042" spans="1:20">
      <c r="A1042" s="255">
        <v>1040</v>
      </c>
      <c r="B1042" s="255" t="s">
        <v>4444</v>
      </c>
      <c r="C1042" s="255" t="s">
        <v>21</v>
      </c>
      <c r="D1042" s="255" t="s">
        <v>265</v>
      </c>
      <c r="E1042" s="261" t="s">
        <v>4445</v>
      </c>
      <c r="F1042" s="261" t="s">
        <v>143</v>
      </c>
      <c r="G1042" s="261">
        <v>15</v>
      </c>
      <c r="H1042" s="261" t="s">
        <v>4446</v>
      </c>
      <c r="I1042" s="261" t="s">
        <v>1791</v>
      </c>
      <c r="J1042" s="261">
        <v>18278875719</v>
      </c>
      <c r="K1042" s="261" t="s">
        <v>27</v>
      </c>
      <c r="L1042" s="260">
        <v>44406</v>
      </c>
      <c r="M1042" s="261" t="s">
        <v>4181</v>
      </c>
      <c r="N1042" s="261" t="s">
        <v>30</v>
      </c>
      <c r="O1042" s="260"/>
      <c r="P1042" s="261"/>
      <c r="Q1042" s="261" t="s">
        <v>30</v>
      </c>
      <c r="R1042" s="261" t="s">
        <v>4447</v>
      </c>
      <c r="S1042" s="261"/>
      <c r="T1042" s="265" t="str">
        <f t="array" ref="T1042">VLOOKUP(D1042&amp;E1042,IF({1,0},'2021春'!$C$3:$C$4485&amp;'2021春'!$D$3:$D$4485,'2021春'!$H$3:$H$4485),2,0)</f>
        <v>451229200606181227</v>
      </c>
    </row>
    <row r="1043" spans="1:20">
      <c r="A1043" s="255">
        <v>1041</v>
      </c>
      <c r="B1043" s="255" t="s">
        <v>4448</v>
      </c>
      <c r="C1043" s="255" t="s">
        <v>21</v>
      </c>
      <c r="D1043" s="255" t="s">
        <v>265</v>
      </c>
      <c r="E1043" s="261" t="s">
        <v>4449</v>
      </c>
      <c r="F1043" s="261" t="s">
        <v>143</v>
      </c>
      <c r="G1043" s="261">
        <v>19</v>
      </c>
      <c r="H1043" s="261" t="s">
        <v>4267</v>
      </c>
      <c r="I1043" s="261" t="s">
        <v>4450</v>
      </c>
      <c r="J1043" s="261">
        <v>13471800471</v>
      </c>
      <c r="K1043" s="261" t="s">
        <v>27</v>
      </c>
      <c r="L1043" s="260">
        <v>44331</v>
      </c>
      <c r="M1043" s="261" t="s">
        <v>2172</v>
      </c>
      <c r="N1043" s="261" t="s">
        <v>27</v>
      </c>
      <c r="O1043" s="260">
        <v>44357</v>
      </c>
      <c r="P1043" s="261" t="s">
        <v>29</v>
      </c>
      <c r="Q1043" s="261" t="s">
        <v>30</v>
      </c>
      <c r="R1043" s="261"/>
      <c r="S1043" s="261"/>
      <c r="T1043" s="265" t="str">
        <f t="array" ref="T1043">VLOOKUP(D1043&amp;E1043,IF({1,0},'2021春'!$C$3:$C$4485&amp;'2021春'!$D$3:$D$4485,'2021春'!$H$3:$H$4485),2,0)</f>
        <v>45122920020320122x</v>
      </c>
    </row>
    <row r="1044" spans="1:20">
      <c r="A1044" s="255">
        <v>1042</v>
      </c>
      <c r="B1044" s="255" t="s">
        <v>4451</v>
      </c>
      <c r="C1044" s="255" t="s">
        <v>21</v>
      </c>
      <c r="D1044" s="255" t="s">
        <v>265</v>
      </c>
      <c r="E1044" s="261" t="s">
        <v>4452</v>
      </c>
      <c r="F1044" s="261" t="s">
        <v>24</v>
      </c>
      <c r="G1044" s="261">
        <v>18</v>
      </c>
      <c r="H1044" s="261" t="s">
        <v>1199</v>
      </c>
      <c r="I1044" s="261" t="s">
        <v>4453</v>
      </c>
      <c r="J1044" s="261">
        <v>18819708797</v>
      </c>
      <c r="K1044" s="261" t="s">
        <v>27</v>
      </c>
      <c r="L1044" s="260"/>
      <c r="M1044" s="261"/>
      <c r="N1044" s="261" t="s">
        <v>27</v>
      </c>
      <c r="O1044" s="260"/>
      <c r="P1044" s="261"/>
      <c r="Q1044" s="255" t="s">
        <v>30</v>
      </c>
      <c r="R1044" s="261"/>
      <c r="S1044" s="261"/>
      <c r="T1044" s="265" t="str">
        <f t="array" ref="T1044">VLOOKUP(D1044&amp;E1044,IF({1,0},'2021春'!$C$3:$C$4485&amp;'2021春'!$D$3:$D$4485,'2021春'!$H$3:$H$4485),2,0)</f>
        <v>451229200302262415</v>
      </c>
    </row>
    <row r="1045" spans="1:20">
      <c r="A1045" s="255">
        <v>1043</v>
      </c>
      <c r="B1045" s="255" t="s">
        <v>4454</v>
      </c>
      <c r="C1045" s="255" t="s">
        <v>21</v>
      </c>
      <c r="D1045" s="255" t="s">
        <v>265</v>
      </c>
      <c r="E1045" s="261" t="s">
        <v>4455</v>
      </c>
      <c r="F1045" s="261" t="s">
        <v>143</v>
      </c>
      <c r="G1045" s="261">
        <v>19</v>
      </c>
      <c r="H1045" s="261" t="s">
        <v>939</v>
      </c>
      <c r="I1045" s="261" t="s">
        <v>4456</v>
      </c>
      <c r="J1045" s="261">
        <v>15078636897</v>
      </c>
      <c r="K1045" s="261" t="s">
        <v>27</v>
      </c>
      <c r="L1045" s="260">
        <v>44331</v>
      </c>
      <c r="M1045" s="261" t="s">
        <v>2172</v>
      </c>
      <c r="N1045" s="261" t="s">
        <v>27</v>
      </c>
      <c r="O1045" s="260">
        <v>44358</v>
      </c>
      <c r="P1045" s="261" t="s">
        <v>2172</v>
      </c>
      <c r="Q1045" s="261" t="s">
        <v>30</v>
      </c>
      <c r="R1045" s="261"/>
      <c r="S1045" s="261"/>
      <c r="T1045" s="265" t="str">
        <f t="array" ref="T1045">VLOOKUP(D1045&amp;E1045,IF({1,0},'2021春'!$C$3:$C$4485&amp;'2021春'!$D$3:$D$4485,'2021春'!$H$3:$H$4485),2,0)</f>
        <v>451229200112202120</v>
      </c>
    </row>
    <row r="1046" spans="1:20">
      <c r="A1046" s="255">
        <v>1044</v>
      </c>
      <c r="B1046" s="255" t="s">
        <v>4457</v>
      </c>
      <c r="C1046" s="255" t="s">
        <v>21</v>
      </c>
      <c r="D1046" s="255" t="s">
        <v>265</v>
      </c>
      <c r="E1046" s="261" t="s">
        <v>4458</v>
      </c>
      <c r="F1046" s="261" t="s">
        <v>143</v>
      </c>
      <c r="G1046" s="261">
        <v>19</v>
      </c>
      <c r="H1046" s="261" t="s">
        <v>4459</v>
      </c>
      <c r="I1046" s="261" t="s">
        <v>4460</v>
      </c>
      <c r="J1046" s="261">
        <v>15878688285</v>
      </c>
      <c r="K1046" s="261" t="s">
        <v>27</v>
      </c>
      <c r="L1046" s="260">
        <v>44331</v>
      </c>
      <c r="M1046" s="261" t="s">
        <v>2455</v>
      </c>
      <c r="N1046" s="261" t="s">
        <v>27</v>
      </c>
      <c r="O1046" s="260">
        <v>44371</v>
      </c>
      <c r="P1046" s="261" t="s">
        <v>133</v>
      </c>
      <c r="Q1046" s="261" t="s">
        <v>30</v>
      </c>
      <c r="R1046" s="261"/>
      <c r="S1046" s="261"/>
      <c r="T1046" s="265" t="str">
        <f t="array" ref="T1046">VLOOKUP(D1046&amp;E1046,IF({1,0},'2021春'!$C$3:$C$4485&amp;'2021春'!$D$3:$D$4485,'2021春'!$H$3:$H$4485),2,0)</f>
        <v>452731200111292427</v>
      </c>
    </row>
    <row r="1047" spans="1:20">
      <c r="A1047" s="255">
        <v>1045</v>
      </c>
      <c r="B1047" s="255" t="s">
        <v>4461</v>
      </c>
      <c r="C1047" s="255" t="s">
        <v>21</v>
      </c>
      <c r="D1047" s="255" t="s">
        <v>265</v>
      </c>
      <c r="E1047" s="261" t="s">
        <v>4462</v>
      </c>
      <c r="F1047" s="261" t="s">
        <v>24</v>
      </c>
      <c r="G1047" s="261">
        <v>17</v>
      </c>
      <c r="H1047" s="261" t="s">
        <v>4463</v>
      </c>
      <c r="I1047" s="261" t="s">
        <v>4464</v>
      </c>
      <c r="J1047" s="261">
        <v>13428641386</v>
      </c>
      <c r="K1047" s="261" t="s">
        <v>27</v>
      </c>
      <c r="L1047" s="260">
        <v>44422</v>
      </c>
      <c r="M1047" s="261" t="s">
        <v>2455</v>
      </c>
      <c r="N1047" s="261" t="s">
        <v>30</v>
      </c>
      <c r="O1047" s="260"/>
      <c r="P1047" s="261"/>
      <c r="Q1047" s="255" t="s">
        <v>30</v>
      </c>
      <c r="R1047" s="261"/>
      <c r="S1047" s="261"/>
      <c r="T1047" s="265" t="str">
        <f t="array" ref="T1047">VLOOKUP(D1047&amp;E1047,IF({1,0},'2021春'!$C$3:$C$4485&amp;'2021春'!$D$3:$D$4485,'2021春'!$H$3:$H$4485),2,0)</f>
        <v>452731200310110315</v>
      </c>
    </row>
    <row r="1048" spans="1:20">
      <c r="A1048" s="255">
        <v>1046</v>
      </c>
      <c r="B1048" s="255" t="s">
        <v>4465</v>
      </c>
      <c r="C1048" s="255" t="s">
        <v>21</v>
      </c>
      <c r="D1048" s="255" t="s">
        <v>270</v>
      </c>
      <c r="E1048" s="255" t="s">
        <v>4466</v>
      </c>
      <c r="F1048" s="255" t="s">
        <v>143</v>
      </c>
      <c r="G1048" s="255">
        <v>18</v>
      </c>
      <c r="H1048" s="255" t="s">
        <v>4467</v>
      </c>
      <c r="I1048" s="255" t="s">
        <v>4468</v>
      </c>
      <c r="J1048" s="255">
        <v>13878133131</v>
      </c>
      <c r="K1048" s="255" t="s">
        <v>30</v>
      </c>
      <c r="L1048" s="260"/>
      <c r="M1048" s="255"/>
      <c r="N1048" s="255" t="s">
        <v>30</v>
      </c>
      <c r="O1048" s="260"/>
      <c r="P1048" s="255"/>
      <c r="Q1048" s="255" t="s">
        <v>30</v>
      </c>
      <c r="R1048" s="255"/>
      <c r="S1048" s="255" t="s">
        <v>4469</v>
      </c>
      <c r="T1048" s="265" t="str">
        <f t="array" ref="T1048">VLOOKUP(D1048&amp;E1048,IF({1,0},'2021春'!$C$3:$C$4485&amp;'2021春'!$D$3:$D$4485,'2021春'!$H$3:$H$4485),2,0)</f>
        <v>452731200305264221</v>
      </c>
    </row>
    <row r="1049" spans="1:20">
      <c r="A1049" s="255">
        <v>1047</v>
      </c>
      <c r="B1049" s="255" t="s">
        <v>4470</v>
      </c>
      <c r="C1049" s="255" t="s">
        <v>21</v>
      </c>
      <c r="D1049" s="255" t="s">
        <v>270</v>
      </c>
      <c r="E1049" s="255" t="s">
        <v>4471</v>
      </c>
      <c r="F1049" s="255" t="s">
        <v>143</v>
      </c>
      <c r="G1049" s="255">
        <v>17</v>
      </c>
      <c r="H1049" s="255" t="s">
        <v>4472</v>
      </c>
      <c r="I1049" s="255" t="s">
        <v>4473</v>
      </c>
      <c r="J1049" s="255">
        <v>13627878423</v>
      </c>
      <c r="K1049" s="255" t="s">
        <v>30</v>
      </c>
      <c r="L1049" s="260"/>
      <c r="M1049" s="255"/>
      <c r="N1049" s="255" t="s">
        <v>30</v>
      </c>
      <c r="O1049" s="260"/>
      <c r="P1049" s="255"/>
      <c r="Q1049" s="255" t="s">
        <v>30</v>
      </c>
      <c r="R1049" s="255"/>
      <c r="S1049" s="255" t="s">
        <v>4474</v>
      </c>
      <c r="T1049" s="265" t="str">
        <f t="array" ref="T1049">VLOOKUP(D1049&amp;E1049,IF({1,0},'2021春'!$C$3:$C$4485&amp;'2021春'!$D$3:$D$4485,'2021春'!$H$3:$H$4485),2,0)</f>
        <v>45122920031103182X</v>
      </c>
    </row>
    <row r="1050" spans="1:20">
      <c r="A1050" s="255">
        <v>1048</v>
      </c>
      <c r="B1050" s="255" t="s">
        <v>4475</v>
      </c>
      <c r="C1050" s="255" t="s">
        <v>21</v>
      </c>
      <c r="D1050" s="255" t="s">
        <v>270</v>
      </c>
      <c r="E1050" s="255" t="s">
        <v>4476</v>
      </c>
      <c r="F1050" s="255" t="s">
        <v>143</v>
      </c>
      <c r="G1050" s="255">
        <v>21</v>
      </c>
      <c r="H1050" s="255" t="s">
        <v>716</v>
      </c>
      <c r="I1050" s="255" t="s">
        <v>4477</v>
      </c>
      <c r="J1050" s="255">
        <v>18249919561</v>
      </c>
      <c r="K1050" s="255" t="s">
        <v>27</v>
      </c>
      <c r="L1050" s="260"/>
      <c r="M1050" s="255"/>
      <c r="N1050" s="255" t="s">
        <v>27</v>
      </c>
      <c r="O1050" s="260"/>
      <c r="P1050" s="255"/>
      <c r="Q1050" s="255" t="s">
        <v>30</v>
      </c>
      <c r="R1050" s="255"/>
      <c r="S1050" s="255"/>
      <c r="T1050" s="265" t="str">
        <f t="array" ref="T1050">VLOOKUP(D1050&amp;E1050,IF({1,0},'2021春'!$C$3:$C$4485&amp;'2021春'!$D$3:$D$4485,'2021春'!$H$3:$H$4485),2,0)</f>
        <v>452731199912292421</v>
      </c>
    </row>
    <row r="1051" spans="1:20">
      <c r="A1051" s="255">
        <v>1049</v>
      </c>
      <c r="B1051" s="255" t="s">
        <v>4478</v>
      </c>
      <c r="C1051" s="255" t="s">
        <v>21</v>
      </c>
      <c r="D1051" s="255" t="s">
        <v>270</v>
      </c>
      <c r="E1051" s="255" t="s">
        <v>4479</v>
      </c>
      <c r="F1051" s="255" t="s">
        <v>24</v>
      </c>
      <c r="G1051" s="255">
        <v>18</v>
      </c>
      <c r="H1051" s="255" t="s">
        <v>4480</v>
      </c>
      <c r="I1051" s="255" t="s">
        <v>4481</v>
      </c>
      <c r="J1051" s="255">
        <v>13558289202</v>
      </c>
      <c r="K1051" s="255" t="s">
        <v>27</v>
      </c>
      <c r="L1051" s="260"/>
      <c r="M1051" s="255"/>
      <c r="N1051" s="255" t="s">
        <v>30</v>
      </c>
      <c r="O1051" s="260"/>
      <c r="P1051" s="255"/>
      <c r="Q1051" s="255" t="s">
        <v>30</v>
      </c>
      <c r="R1051" s="255"/>
      <c r="S1051" s="255"/>
      <c r="T1051" s="265" t="str">
        <f t="array" ref="T1051">VLOOKUP(D1051&amp;E1051,IF({1,0},'2021春'!$C$3:$C$4485&amp;'2021春'!$D$3:$D$4485,'2021春'!$H$3:$H$4485),2,0)</f>
        <v>451229200305230013</v>
      </c>
    </row>
    <row r="1052" spans="1:20">
      <c r="A1052" s="255">
        <v>1050</v>
      </c>
      <c r="B1052" s="255" t="s">
        <v>4482</v>
      </c>
      <c r="C1052" s="255" t="s">
        <v>21</v>
      </c>
      <c r="D1052" s="255" t="s">
        <v>270</v>
      </c>
      <c r="E1052" s="255" t="s">
        <v>4483</v>
      </c>
      <c r="F1052" s="255" t="s">
        <v>143</v>
      </c>
      <c r="G1052" s="255">
        <v>18</v>
      </c>
      <c r="H1052" s="255" t="s">
        <v>4484</v>
      </c>
      <c r="I1052" s="255" t="s">
        <v>4485</v>
      </c>
      <c r="J1052" s="255">
        <v>15978153339</v>
      </c>
      <c r="K1052" s="255" t="s">
        <v>27</v>
      </c>
      <c r="L1052" s="260"/>
      <c r="M1052" s="255"/>
      <c r="N1052" s="255" t="s">
        <v>27</v>
      </c>
      <c r="O1052" s="260"/>
      <c r="P1052" s="255"/>
      <c r="Q1052" s="255" t="s">
        <v>30</v>
      </c>
      <c r="R1052" s="255"/>
      <c r="S1052" s="255"/>
      <c r="T1052" s="265" t="str">
        <f t="array" ref="T1052">VLOOKUP(D1052&amp;E1052,IF({1,0},'2021春'!$C$3:$C$4485&amp;'2021春'!$D$3:$D$4485,'2021春'!$H$3:$H$4485),2,0)</f>
        <v>452731200209221221</v>
      </c>
    </row>
    <row r="1053" spans="1:20">
      <c r="A1053" s="255">
        <v>1051</v>
      </c>
      <c r="B1053" s="255" t="s">
        <v>4486</v>
      </c>
      <c r="C1053" s="255" t="s">
        <v>21</v>
      </c>
      <c r="D1053" s="255" t="s">
        <v>270</v>
      </c>
      <c r="E1053" s="255" t="s">
        <v>4487</v>
      </c>
      <c r="F1053" s="255" t="s">
        <v>24</v>
      </c>
      <c r="G1053" s="255">
        <v>18</v>
      </c>
      <c r="H1053" s="255" t="s">
        <v>4488</v>
      </c>
      <c r="I1053" s="255" t="s">
        <v>4489</v>
      </c>
      <c r="J1053" s="255" t="s">
        <v>4490</v>
      </c>
      <c r="K1053" s="255" t="s">
        <v>27</v>
      </c>
      <c r="L1053" s="260"/>
      <c r="M1053" s="255"/>
      <c r="N1053" s="255" t="s">
        <v>27</v>
      </c>
      <c r="O1053" s="260"/>
      <c r="P1053" s="255"/>
      <c r="Q1053" s="255" t="s">
        <v>30</v>
      </c>
      <c r="R1053" s="255"/>
      <c r="S1053" s="255"/>
      <c r="T1053" s="265" t="str">
        <f t="array" ref="T1053">VLOOKUP(D1053&amp;E1053,IF({1,0},'2021春'!$C$3:$C$4485&amp;'2021春'!$D$3:$D$4485,'2021春'!$H$3:$H$4485),2,0)</f>
        <v>452731200304100911</v>
      </c>
    </row>
    <row r="1054" spans="1:20">
      <c r="A1054" s="255">
        <v>1052</v>
      </c>
      <c r="B1054" s="255" t="s">
        <v>4491</v>
      </c>
      <c r="C1054" s="255" t="s">
        <v>21</v>
      </c>
      <c r="D1054" s="255" t="s">
        <v>270</v>
      </c>
      <c r="E1054" s="255" t="s">
        <v>4492</v>
      </c>
      <c r="F1054" s="255" t="s">
        <v>24</v>
      </c>
      <c r="G1054" s="255">
        <v>20</v>
      </c>
      <c r="H1054" s="255" t="s">
        <v>2313</v>
      </c>
      <c r="I1054" s="255" t="s">
        <v>4493</v>
      </c>
      <c r="J1054" s="255">
        <v>13277850350</v>
      </c>
      <c r="K1054" s="255" t="s">
        <v>27</v>
      </c>
      <c r="L1054" s="260"/>
      <c r="M1054" s="255"/>
      <c r="N1054" s="255" t="s">
        <v>27</v>
      </c>
      <c r="O1054" s="260"/>
      <c r="P1054" s="255"/>
      <c r="Q1054" s="255" t="s">
        <v>30</v>
      </c>
      <c r="R1054" s="255"/>
      <c r="S1054" s="255"/>
      <c r="T1054" s="265" t="str">
        <f t="array" ref="T1054">VLOOKUP(D1054&amp;E1054,IF({1,0},'2021春'!$C$3:$C$4485&amp;'2021春'!$D$3:$D$4485,'2021春'!$H$3:$H$4485),2,0)</f>
        <v>452127200103102710</v>
      </c>
    </row>
    <row r="1055" spans="1:20">
      <c r="A1055" s="255">
        <v>1053</v>
      </c>
      <c r="B1055" s="255" t="s">
        <v>4494</v>
      </c>
      <c r="C1055" s="255" t="s">
        <v>21</v>
      </c>
      <c r="D1055" s="255" t="s">
        <v>270</v>
      </c>
      <c r="E1055" s="255" t="s">
        <v>4495</v>
      </c>
      <c r="F1055" s="255" t="s">
        <v>24</v>
      </c>
      <c r="G1055" s="255">
        <v>17</v>
      </c>
      <c r="H1055" s="255" t="s">
        <v>4496</v>
      </c>
      <c r="I1055" s="255" t="s">
        <v>4497</v>
      </c>
      <c r="J1055" s="255">
        <v>13481849510</v>
      </c>
      <c r="K1055" s="255" t="s">
        <v>30</v>
      </c>
      <c r="L1055" s="260"/>
      <c r="M1055" s="255"/>
      <c r="N1055" s="255" t="s">
        <v>30</v>
      </c>
      <c r="O1055" s="260"/>
      <c r="P1055" s="255"/>
      <c r="Q1055" s="255" t="s">
        <v>30</v>
      </c>
      <c r="R1055" s="255"/>
      <c r="S1055" s="255" t="s">
        <v>4474</v>
      </c>
      <c r="T1055" s="265" t="str">
        <f t="array" ref="T1055">VLOOKUP(D1055&amp;E1055,IF({1,0},'2021春'!$C$3:$C$4485&amp;'2021春'!$D$3:$D$4485,'2021春'!$H$3:$H$4485),2,0)</f>
        <v>452731200311050318</v>
      </c>
    </row>
    <row r="1056" spans="1:20">
      <c r="A1056" s="255">
        <v>1054</v>
      </c>
      <c r="B1056" s="255" t="s">
        <v>4498</v>
      </c>
      <c r="C1056" s="255" t="s">
        <v>21</v>
      </c>
      <c r="D1056" s="255" t="s">
        <v>270</v>
      </c>
      <c r="E1056" s="255" t="s">
        <v>4499</v>
      </c>
      <c r="F1056" s="255" t="s">
        <v>24</v>
      </c>
      <c r="G1056" s="255">
        <v>19</v>
      </c>
      <c r="H1056" s="255" t="s">
        <v>4500</v>
      </c>
      <c r="I1056" s="255" t="s">
        <v>4501</v>
      </c>
      <c r="J1056" s="255">
        <v>15296877974</v>
      </c>
      <c r="K1056" s="255" t="s">
        <v>27</v>
      </c>
      <c r="L1056" s="260"/>
      <c r="M1056" s="255"/>
      <c r="N1056" s="255" t="s">
        <v>27</v>
      </c>
      <c r="O1056" s="260"/>
      <c r="P1056" s="255"/>
      <c r="Q1056" s="255" t="s">
        <v>30</v>
      </c>
      <c r="R1056" s="255"/>
      <c r="S1056" s="255"/>
      <c r="T1056" s="265" t="str">
        <f t="array" ref="T1056">VLOOKUP(D1056&amp;E1056,IF({1,0},'2021春'!$C$3:$C$4485&amp;'2021春'!$D$3:$D$4485,'2021春'!$H$3:$H$4485),2,0)</f>
        <v>452731200111191239</v>
      </c>
    </row>
    <row r="1057" spans="1:20">
      <c r="A1057" s="255">
        <v>1055</v>
      </c>
      <c r="B1057" s="255" t="s">
        <v>4502</v>
      </c>
      <c r="C1057" s="255" t="s">
        <v>21</v>
      </c>
      <c r="D1057" s="255" t="s">
        <v>270</v>
      </c>
      <c r="E1057" s="255" t="s">
        <v>4503</v>
      </c>
      <c r="F1057" s="255" t="s">
        <v>143</v>
      </c>
      <c r="G1057" s="255">
        <v>18</v>
      </c>
      <c r="H1057" s="255" t="s">
        <v>4504</v>
      </c>
      <c r="I1057" s="255" t="s">
        <v>4505</v>
      </c>
      <c r="J1057" s="255">
        <v>13025876829</v>
      </c>
      <c r="K1057" s="255" t="s">
        <v>27</v>
      </c>
      <c r="L1057" s="260"/>
      <c r="M1057" s="255"/>
      <c r="N1057" s="255" t="s">
        <v>27</v>
      </c>
      <c r="O1057" s="260"/>
      <c r="P1057" s="255"/>
      <c r="Q1057" s="255" t="s">
        <v>30</v>
      </c>
      <c r="R1057" s="255"/>
      <c r="S1057" s="255"/>
      <c r="T1057" s="265" t="str">
        <f t="array" ref="T1057">VLOOKUP(D1057&amp;E1057,IF({1,0},'2021春'!$C$3:$C$4485&amp;'2021春'!$D$3:$D$4485,'2021春'!$H$3:$H$4485),2,0)</f>
        <v>452730200212025989</v>
      </c>
    </row>
    <row r="1058" spans="1:20">
      <c r="A1058" s="255">
        <v>1056</v>
      </c>
      <c r="B1058" s="255" t="s">
        <v>4506</v>
      </c>
      <c r="C1058" s="255" t="s">
        <v>21</v>
      </c>
      <c r="D1058" s="255" t="s">
        <v>270</v>
      </c>
      <c r="E1058" s="255" t="s">
        <v>4507</v>
      </c>
      <c r="F1058" s="255" t="s">
        <v>24</v>
      </c>
      <c r="G1058" s="255">
        <v>18</v>
      </c>
      <c r="H1058" s="255" t="s">
        <v>2578</v>
      </c>
      <c r="I1058" s="255" t="s">
        <v>4508</v>
      </c>
      <c r="J1058" s="255">
        <v>13433225460</v>
      </c>
      <c r="K1058" s="255" t="s">
        <v>27</v>
      </c>
      <c r="L1058" s="260"/>
      <c r="M1058" s="255"/>
      <c r="N1058" s="255" t="s">
        <v>27</v>
      </c>
      <c r="O1058" s="260"/>
      <c r="P1058" s="255"/>
      <c r="Q1058" s="255" t="s">
        <v>30</v>
      </c>
      <c r="R1058" s="255"/>
      <c r="S1058" s="255"/>
      <c r="T1058" s="265" t="str">
        <f t="array" ref="T1058">VLOOKUP(D1058&amp;E1058,IF({1,0},'2021春'!$C$3:$C$4485&amp;'2021春'!$D$3:$D$4485,'2021春'!$H$3:$H$4485),2,0)</f>
        <v>452731200301085138</v>
      </c>
    </row>
    <row r="1059" spans="1:20">
      <c r="A1059" s="255">
        <v>1057</v>
      </c>
      <c r="B1059" s="255" t="s">
        <v>4509</v>
      </c>
      <c r="C1059" s="255" t="s">
        <v>21</v>
      </c>
      <c r="D1059" s="255" t="s">
        <v>270</v>
      </c>
      <c r="E1059" s="255" t="s">
        <v>4510</v>
      </c>
      <c r="F1059" s="255" t="s">
        <v>143</v>
      </c>
      <c r="G1059" s="255">
        <v>18</v>
      </c>
      <c r="H1059" s="255" t="s">
        <v>583</v>
      </c>
      <c r="I1059" s="255" t="s">
        <v>4511</v>
      </c>
      <c r="J1059" s="255">
        <v>15878846730</v>
      </c>
      <c r="K1059" s="255" t="s">
        <v>27</v>
      </c>
      <c r="L1059" s="260"/>
      <c r="M1059" s="255"/>
      <c r="N1059" s="255" t="s">
        <v>30</v>
      </c>
      <c r="O1059" s="260"/>
      <c r="P1059" s="255"/>
      <c r="Q1059" s="255" t="s">
        <v>30</v>
      </c>
      <c r="R1059" s="255"/>
      <c r="S1059" s="255"/>
      <c r="T1059" s="265" t="str">
        <f t="array" ref="T1059">VLOOKUP(D1059&amp;E1059,IF({1,0},'2021春'!$C$3:$C$4485&amp;'2021春'!$D$3:$D$4485,'2021春'!$H$3:$H$4485),2,0)</f>
        <v>451229200307150922</v>
      </c>
    </row>
    <row r="1060" spans="1:20">
      <c r="A1060" s="255">
        <v>1058</v>
      </c>
      <c r="B1060" s="255" t="s">
        <v>4512</v>
      </c>
      <c r="C1060" s="255" t="s">
        <v>21</v>
      </c>
      <c r="D1060" s="255" t="s">
        <v>270</v>
      </c>
      <c r="E1060" s="255" t="s">
        <v>4513</v>
      </c>
      <c r="F1060" s="255" t="s">
        <v>143</v>
      </c>
      <c r="G1060" s="255">
        <v>20</v>
      </c>
      <c r="H1060" s="255" t="s">
        <v>4514</v>
      </c>
      <c r="I1060" s="255" t="s">
        <v>4515</v>
      </c>
      <c r="J1060" s="255">
        <v>13788387172</v>
      </c>
      <c r="K1060" s="255" t="s">
        <v>27</v>
      </c>
      <c r="L1060" s="260"/>
      <c r="M1060" s="255"/>
      <c r="N1060" s="255" t="s">
        <v>27</v>
      </c>
      <c r="O1060" s="260"/>
      <c r="P1060" s="255"/>
      <c r="Q1060" s="255" t="s">
        <v>30</v>
      </c>
      <c r="R1060" s="255"/>
      <c r="S1060" s="255"/>
      <c r="T1060" s="265" t="str">
        <f t="array" ref="T1060">VLOOKUP(D1060&amp;E1060,IF({1,0},'2021春'!$C$3:$C$4485&amp;'2021春'!$D$3:$D$4485,'2021春'!$H$3:$H$4485),2,0)</f>
        <v>452731200106200321</v>
      </c>
    </row>
    <row r="1061" spans="1:20">
      <c r="A1061" s="255">
        <v>1059</v>
      </c>
      <c r="B1061" s="255" t="s">
        <v>4516</v>
      </c>
      <c r="C1061" s="255" t="s">
        <v>21</v>
      </c>
      <c r="D1061" s="255" t="s">
        <v>270</v>
      </c>
      <c r="E1061" s="255" t="s">
        <v>4517</v>
      </c>
      <c r="F1061" s="255" t="s">
        <v>143</v>
      </c>
      <c r="G1061" s="255">
        <v>18</v>
      </c>
      <c r="H1061" s="255" t="s">
        <v>4518</v>
      </c>
      <c r="I1061" s="255" t="s">
        <v>4519</v>
      </c>
      <c r="J1061" s="255">
        <v>18407783505</v>
      </c>
      <c r="K1061" s="255" t="s">
        <v>27</v>
      </c>
      <c r="L1061" s="260"/>
      <c r="M1061" s="255"/>
      <c r="N1061" s="255" t="s">
        <v>27</v>
      </c>
      <c r="O1061" s="260"/>
      <c r="P1061" s="255"/>
      <c r="Q1061" s="255" t="s">
        <v>30</v>
      </c>
      <c r="R1061" s="255"/>
      <c r="S1061" s="255"/>
      <c r="T1061" s="265" t="str">
        <f t="array" ref="T1061">VLOOKUP(D1061&amp;E1061,IF({1,0},'2021春'!$C$3:$C$4485&amp;'2021春'!$D$3:$D$4485,'2021春'!$H$3:$H$4485),2,0)</f>
        <v>451229200302070026</v>
      </c>
    </row>
    <row r="1062" spans="1:20">
      <c r="A1062" s="255">
        <v>1060</v>
      </c>
      <c r="B1062" s="255" t="s">
        <v>4520</v>
      </c>
      <c r="C1062" s="255" t="s">
        <v>21</v>
      </c>
      <c r="D1062" s="255" t="s">
        <v>270</v>
      </c>
      <c r="E1062" s="255" t="s">
        <v>4521</v>
      </c>
      <c r="F1062" s="255" t="s">
        <v>24</v>
      </c>
      <c r="G1062" s="255">
        <v>19</v>
      </c>
      <c r="H1062" s="255" t="s">
        <v>1227</v>
      </c>
      <c r="I1062" s="255" t="s">
        <v>4522</v>
      </c>
      <c r="J1062" s="255">
        <v>13557783321</v>
      </c>
      <c r="K1062" s="255" t="s">
        <v>27</v>
      </c>
      <c r="L1062" s="260"/>
      <c r="M1062" s="255"/>
      <c r="N1062" s="255" t="s">
        <v>27</v>
      </c>
      <c r="O1062" s="260"/>
      <c r="P1062" s="255"/>
      <c r="Q1062" s="255" t="s">
        <v>30</v>
      </c>
      <c r="R1062" s="255"/>
      <c r="S1062" s="255"/>
      <c r="T1062" s="265" t="str">
        <f t="array" ref="T1062">VLOOKUP(D1062&amp;E1062,IF({1,0},'2021春'!$C$3:$C$4485&amp;'2021春'!$D$3:$D$4485,'2021春'!$H$3:$H$4485),2,0)</f>
        <v>452731200204113619</v>
      </c>
    </row>
    <row r="1063" spans="1:20">
      <c r="A1063" s="255">
        <v>1061</v>
      </c>
      <c r="B1063" s="255" t="s">
        <v>4523</v>
      </c>
      <c r="C1063" s="255" t="s">
        <v>21</v>
      </c>
      <c r="D1063" s="255" t="s">
        <v>270</v>
      </c>
      <c r="E1063" s="255" t="s">
        <v>4524</v>
      </c>
      <c r="F1063" s="255" t="s">
        <v>143</v>
      </c>
      <c r="G1063" s="255">
        <v>16</v>
      </c>
      <c r="H1063" s="255" t="s">
        <v>4525</v>
      </c>
      <c r="I1063" s="255" t="s">
        <v>4526</v>
      </c>
      <c r="J1063" s="255">
        <v>15949329081</v>
      </c>
      <c r="K1063" s="255" t="s">
        <v>27</v>
      </c>
      <c r="L1063" s="260"/>
      <c r="M1063" s="255"/>
      <c r="N1063" s="255" t="s">
        <v>30</v>
      </c>
      <c r="O1063" s="260"/>
      <c r="P1063" s="255"/>
      <c r="Q1063" s="255" t="s">
        <v>30</v>
      </c>
      <c r="R1063" s="255"/>
      <c r="S1063" s="255"/>
      <c r="T1063" s="265" t="str">
        <f t="array" ref="T1063">VLOOKUP(D1063&amp;E1063,IF({1,0},'2021春'!$C$3:$C$4485&amp;'2021春'!$D$3:$D$4485,'2021春'!$H$3:$H$4485),2,0)</f>
        <v>451229200503255123</v>
      </c>
    </row>
    <row r="1064" spans="1:20">
      <c r="A1064" s="255">
        <v>1062</v>
      </c>
      <c r="B1064" s="255" t="s">
        <v>4527</v>
      </c>
      <c r="C1064" s="255" t="s">
        <v>21</v>
      </c>
      <c r="D1064" s="255" t="s">
        <v>270</v>
      </c>
      <c r="E1064" s="255" t="s">
        <v>4528</v>
      </c>
      <c r="F1064" s="255" t="s">
        <v>143</v>
      </c>
      <c r="G1064" s="255">
        <v>18</v>
      </c>
      <c r="H1064" s="255" t="s">
        <v>4529</v>
      </c>
      <c r="I1064" s="255" t="s">
        <v>4530</v>
      </c>
      <c r="J1064" s="255">
        <v>13481869251</v>
      </c>
      <c r="K1064" s="255" t="s">
        <v>27</v>
      </c>
      <c r="L1064" s="260"/>
      <c r="M1064" s="255"/>
      <c r="N1064" s="255" t="s">
        <v>27</v>
      </c>
      <c r="O1064" s="260"/>
      <c r="P1064" s="255"/>
      <c r="Q1064" s="255" t="s">
        <v>30</v>
      </c>
      <c r="R1064" s="255"/>
      <c r="S1064" s="255"/>
      <c r="T1064" s="265" t="str">
        <f t="array" ref="T1064">VLOOKUP(D1064&amp;E1064,IF({1,0},'2021春'!$C$3:$C$4485&amp;'2021春'!$D$3:$D$4485,'2021春'!$H$3:$H$4485),2,0)</f>
        <v>452731200303043329</v>
      </c>
    </row>
    <row r="1065" spans="1:20">
      <c r="A1065" s="255">
        <v>1063</v>
      </c>
      <c r="B1065" s="255" t="s">
        <v>4531</v>
      </c>
      <c r="C1065" s="255" t="s">
        <v>21</v>
      </c>
      <c r="D1065" s="255" t="s">
        <v>270</v>
      </c>
      <c r="E1065" s="255" t="s">
        <v>4532</v>
      </c>
      <c r="F1065" s="255" t="s">
        <v>143</v>
      </c>
      <c r="G1065" s="255">
        <v>21</v>
      </c>
      <c r="H1065" s="255" t="s">
        <v>4533</v>
      </c>
      <c r="I1065" s="255" t="s">
        <v>4534</v>
      </c>
      <c r="J1065" s="255">
        <v>15907787284</v>
      </c>
      <c r="K1065" s="255" t="s">
        <v>27</v>
      </c>
      <c r="L1065" s="260"/>
      <c r="M1065" s="255"/>
      <c r="N1065" s="255" t="s">
        <v>27</v>
      </c>
      <c r="O1065" s="260"/>
      <c r="P1065" s="255"/>
      <c r="Q1065" s="255" t="s">
        <v>30</v>
      </c>
      <c r="R1065" s="255"/>
      <c r="S1065" s="255"/>
      <c r="T1065" s="265" t="str">
        <f t="array" ref="T1065">VLOOKUP(D1065&amp;E1065,IF({1,0},'2021春'!$C$3:$C$4485&amp;'2021春'!$D$3:$D$4485,'2021春'!$H$3:$H$4485),2,0)</f>
        <v>451229200002242420</v>
      </c>
    </row>
    <row r="1066" spans="1:20">
      <c r="A1066" s="255">
        <v>1064</v>
      </c>
      <c r="B1066" s="255" t="s">
        <v>4535</v>
      </c>
      <c r="C1066" s="255" t="s">
        <v>21</v>
      </c>
      <c r="D1066" s="255" t="s">
        <v>270</v>
      </c>
      <c r="E1066" s="255" t="s">
        <v>4536</v>
      </c>
      <c r="F1066" s="255" t="s">
        <v>24</v>
      </c>
      <c r="G1066" s="255">
        <v>20</v>
      </c>
      <c r="H1066" s="255" t="s">
        <v>4537</v>
      </c>
      <c r="I1066" s="255" t="s">
        <v>4538</v>
      </c>
      <c r="J1066" s="255">
        <v>18378890309</v>
      </c>
      <c r="K1066" s="255" t="s">
        <v>27</v>
      </c>
      <c r="L1066" s="260"/>
      <c r="M1066" s="255"/>
      <c r="N1066" s="255" t="s">
        <v>27</v>
      </c>
      <c r="O1066" s="260"/>
      <c r="P1066" s="255"/>
      <c r="Q1066" s="255" t="s">
        <v>30</v>
      </c>
      <c r="R1066" s="255"/>
      <c r="S1066" s="255"/>
      <c r="T1066" s="265" t="str">
        <f t="array" ref="T1066">VLOOKUP(D1066&amp;E1066,IF({1,0},'2021春'!$C$3:$C$4485&amp;'2021春'!$D$3:$D$4485,'2021春'!$H$3:$H$4485),2,0)</f>
        <v>452731200105201832</v>
      </c>
    </row>
    <row r="1067" spans="1:20">
      <c r="A1067" s="255">
        <v>1065</v>
      </c>
      <c r="B1067" s="255" t="s">
        <v>4539</v>
      </c>
      <c r="C1067" s="255" t="s">
        <v>21</v>
      </c>
      <c r="D1067" s="255" t="s">
        <v>270</v>
      </c>
      <c r="E1067" s="255" t="s">
        <v>4540</v>
      </c>
      <c r="F1067" s="255" t="s">
        <v>143</v>
      </c>
      <c r="G1067" s="255">
        <v>18</v>
      </c>
      <c r="H1067" s="255" t="s">
        <v>4541</v>
      </c>
      <c r="I1067" s="255" t="s">
        <v>4542</v>
      </c>
      <c r="J1067" s="255" t="s">
        <v>4543</v>
      </c>
      <c r="K1067" s="255" t="s">
        <v>27</v>
      </c>
      <c r="L1067" s="260"/>
      <c r="M1067" s="255"/>
      <c r="N1067" s="255" t="s">
        <v>27</v>
      </c>
      <c r="O1067" s="260"/>
      <c r="P1067" s="255"/>
      <c r="Q1067" s="255" t="s">
        <v>30</v>
      </c>
      <c r="R1067" s="255"/>
      <c r="S1067" s="255"/>
      <c r="T1067" s="265" t="str">
        <f t="array" ref="T1067">VLOOKUP(D1067&amp;E1067,IF({1,0},'2021春'!$C$3:$C$4485&amp;'2021春'!$D$3:$D$4485,'2021春'!$H$3:$H$4485),2,0)</f>
        <v>451229200209221221</v>
      </c>
    </row>
    <row r="1068" spans="1:20">
      <c r="A1068" s="255">
        <v>1066</v>
      </c>
      <c r="B1068" s="255" t="s">
        <v>4544</v>
      </c>
      <c r="C1068" s="255" t="s">
        <v>21</v>
      </c>
      <c r="D1068" s="255" t="s">
        <v>270</v>
      </c>
      <c r="E1068" s="255" t="s">
        <v>4545</v>
      </c>
      <c r="F1068" s="255" t="s">
        <v>143</v>
      </c>
      <c r="G1068" s="255">
        <v>18</v>
      </c>
      <c r="H1068" s="255" t="s">
        <v>1127</v>
      </c>
      <c r="I1068" s="255" t="s">
        <v>4546</v>
      </c>
      <c r="J1068" s="255">
        <v>15577800634</v>
      </c>
      <c r="K1068" s="255" t="s">
        <v>27</v>
      </c>
      <c r="L1068" s="260">
        <v>44422</v>
      </c>
      <c r="M1068" s="255" t="s">
        <v>4547</v>
      </c>
      <c r="N1068" s="255" t="s">
        <v>30</v>
      </c>
      <c r="O1068" s="260"/>
      <c r="P1068" s="255"/>
      <c r="Q1068" s="255" t="s">
        <v>30</v>
      </c>
      <c r="R1068" s="255"/>
      <c r="S1068" s="255"/>
      <c r="T1068" s="265" t="str">
        <f t="array" ref="T1068">VLOOKUP(D1068&amp;E1068,IF({1,0},'2021春'!$C$3:$C$4485&amp;'2021春'!$D$3:$D$4485,'2021春'!$H$3:$H$4485),2,0)</f>
        <v>452731200308015722</v>
      </c>
    </row>
    <row r="1069" spans="1:20">
      <c r="A1069" s="255">
        <v>1067</v>
      </c>
      <c r="B1069" s="255" t="s">
        <v>4548</v>
      </c>
      <c r="C1069" s="255" t="s">
        <v>21</v>
      </c>
      <c r="D1069" s="255" t="s">
        <v>270</v>
      </c>
      <c r="E1069" s="255" t="s">
        <v>4549</v>
      </c>
      <c r="F1069" s="255" t="s">
        <v>24</v>
      </c>
      <c r="G1069" s="255">
        <v>18</v>
      </c>
      <c r="H1069" s="255" t="s">
        <v>4550</v>
      </c>
      <c r="I1069" s="255" t="s">
        <v>4551</v>
      </c>
      <c r="J1069" s="255">
        <v>15077649298</v>
      </c>
      <c r="K1069" s="255" t="s">
        <v>27</v>
      </c>
      <c r="L1069" s="260"/>
      <c r="M1069" s="255"/>
      <c r="N1069" s="255" t="s">
        <v>27</v>
      </c>
      <c r="O1069" s="260"/>
      <c r="P1069" s="255"/>
      <c r="Q1069" s="255" t="s">
        <v>30</v>
      </c>
      <c r="R1069" s="255"/>
      <c r="S1069" s="255"/>
      <c r="T1069" s="265" t="str">
        <f t="array" ref="T1069">VLOOKUP(D1069&amp;E1069,IF({1,0},'2021春'!$C$3:$C$4485&amp;'2021春'!$D$3:$D$4485,'2021春'!$H$3:$H$4485),2,0)</f>
        <v>452731200305205416</v>
      </c>
    </row>
    <row r="1070" spans="1:20">
      <c r="A1070" s="255">
        <v>1068</v>
      </c>
      <c r="B1070" s="255" t="s">
        <v>4552</v>
      </c>
      <c r="C1070" s="255" t="s">
        <v>21</v>
      </c>
      <c r="D1070" s="255" t="s">
        <v>270</v>
      </c>
      <c r="E1070" s="255" t="s">
        <v>4553</v>
      </c>
      <c r="F1070" s="255" t="s">
        <v>143</v>
      </c>
      <c r="G1070" s="255">
        <v>19</v>
      </c>
      <c r="H1070" s="255" t="s">
        <v>4554</v>
      </c>
      <c r="I1070" s="255" t="s">
        <v>4555</v>
      </c>
      <c r="J1070" s="255">
        <v>119977826216</v>
      </c>
      <c r="K1070" s="255" t="s">
        <v>27</v>
      </c>
      <c r="L1070" s="260"/>
      <c r="M1070" s="255"/>
      <c r="N1070" s="255" t="s">
        <v>30</v>
      </c>
      <c r="O1070" s="260"/>
      <c r="P1070" s="255"/>
      <c r="Q1070" s="255" t="s">
        <v>30</v>
      </c>
      <c r="R1070" s="255"/>
      <c r="S1070" s="255"/>
      <c r="T1070" s="265" t="str">
        <f t="array" ref="T1070">VLOOKUP(D1070&amp;E1070,IF({1,0},'2021春'!$C$3:$C$4485&amp;'2021春'!$D$3:$D$4485,'2021春'!$H$3:$H$4485),2,0)</f>
        <v>452731200204222129</v>
      </c>
    </row>
    <row r="1071" spans="1:20">
      <c r="A1071" s="255">
        <v>1069</v>
      </c>
      <c r="B1071" s="255" t="s">
        <v>4556</v>
      </c>
      <c r="C1071" s="255" t="s">
        <v>21</v>
      </c>
      <c r="D1071" s="255" t="s">
        <v>270</v>
      </c>
      <c r="E1071" s="255" t="s">
        <v>4557</v>
      </c>
      <c r="F1071" s="255" t="s">
        <v>143</v>
      </c>
      <c r="G1071" s="255">
        <v>18</v>
      </c>
      <c r="H1071" s="255" t="s">
        <v>4558</v>
      </c>
      <c r="I1071" s="255" t="s">
        <v>4559</v>
      </c>
      <c r="J1071" s="255">
        <v>13788180783</v>
      </c>
      <c r="K1071" s="255" t="s">
        <v>27</v>
      </c>
      <c r="L1071" s="260"/>
      <c r="M1071" s="255"/>
      <c r="N1071" s="255" t="s">
        <v>27</v>
      </c>
      <c r="O1071" s="260"/>
      <c r="P1071" s="255"/>
      <c r="Q1071" s="255" t="s">
        <v>30</v>
      </c>
      <c r="R1071" s="255"/>
      <c r="S1071" s="255"/>
      <c r="T1071" s="265" t="str">
        <f t="array" ref="T1071">VLOOKUP(D1071&amp;E1071,IF({1,0},'2021春'!$C$3:$C$4485&amp;'2021春'!$D$3:$D$4485,'2021春'!$H$3:$H$4485),2,0)</f>
        <v>452731200301023623</v>
      </c>
    </row>
    <row r="1072" spans="1:20">
      <c r="A1072" s="255">
        <v>1070</v>
      </c>
      <c r="B1072" s="255" t="s">
        <v>4560</v>
      </c>
      <c r="C1072" s="255" t="s">
        <v>21</v>
      </c>
      <c r="D1072" s="255" t="s">
        <v>270</v>
      </c>
      <c r="E1072" s="255" t="s">
        <v>4561</v>
      </c>
      <c r="F1072" s="255" t="s">
        <v>24</v>
      </c>
      <c r="G1072" s="255">
        <v>20</v>
      </c>
      <c r="H1072" s="255" t="s">
        <v>4562</v>
      </c>
      <c r="I1072" s="255" t="s">
        <v>4563</v>
      </c>
      <c r="J1072" s="255">
        <v>17807833155</v>
      </c>
      <c r="K1072" s="255" t="s">
        <v>27</v>
      </c>
      <c r="L1072" s="260"/>
      <c r="M1072" s="255"/>
      <c r="N1072" s="255" t="s">
        <v>30</v>
      </c>
      <c r="O1072" s="260"/>
      <c r="P1072" s="255"/>
      <c r="Q1072" s="255" t="s">
        <v>30</v>
      </c>
      <c r="R1072" s="255"/>
      <c r="S1072" s="255"/>
      <c r="T1072" s="265" t="str">
        <f t="array" ref="T1072">VLOOKUP(D1072&amp;E1072,IF({1,0},'2021春'!$C$3:$C$4485&amp;'2021春'!$D$3:$D$4485,'2021春'!$H$3:$H$4485),2,0)</f>
        <v>451229200108081813</v>
      </c>
    </row>
    <row r="1073" spans="1:20">
      <c r="A1073" s="255">
        <v>1071</v>
      </c>
      <c r="B1073" s="255" t="s">
        <v>4564</v>
      </c>
      <c r="C1073" s="255" t="s">
        <v>21</v>
      </c>
      <c r="D1073" s="255" t="s">
        <v>270</v>
      </c>
      <c r="E1073" s="255" t="s">
        <v>4565</v>
      </c>
      <c r="F1073" s="255" t="s">
        <v>143</v>
      </c>
      <c r="G1073" s="255">
        <v>19</v>
      </c>
      <c r="H1073" s="255" t="s">
        <v>1824</v>
      </c>
      <c r="I1073" s="255" t="s">
        <v>4566</v>
      </c>
      <c r="J1073" s="255">
        <v>17344529814</v>
      </c>
      <c r="K1073" s="255" t="s">
        <v>27</v>
      </c>
      <c r="L1073" s="260"/>
      <c r="M1073" s="255"/>
      <c r="N1073" s="255" t="s">
        <v>27</v>
      </c>
      <c r="O1073" s="260"/>
      <c r="P1073" s="255"/>
      <c r="Q1073" s="255" t="s">
        <v>30</v>
      </c>
      <c r="R1073" s="255"/>
      <c r="S1073" s="255"/>
      <c r="T1073" s="265" t="str">
        <f t="array" ref="T1073">VLOOKUP(D1073&amp;E1073,IF({1,0},'2021春'!$C$3:$C$4485&amp;'2021春'!$D$3:$D$4485,'2021春'!$H$3:$H$4485),2,0)</f>
        <v>451229200208132729</v>
      </c>
    </row>
    <row r="1074" spans="1:20">
      <c r="A1074" s="255">
        <v>1072</v>
      </c>
      <c r="B1074" s="255" t="s">
        <v>4567</v>
      </c>
      <c r="C1074" s="255" t="s">
        <v>21</v>
      </c>
      <c r="D1074" s="255" t="s">
        <v>270</v>
      </c>
      <c r="E1074" s="255" t="s">
        <v>4568</v>
      </c>
      <c r="F1074" s="255" t="s">
        <v>143</v>
      </c>
      <c r="G1074" s="255">
        <v>18</v>
      </c>
      <c r="H1074" s="255" t="s">
        <v>1258</v>
      </c>
      <c r="I1074" s="255" t="s">
        <v>4569</v>
      </c>
      <c r="J1074" s="255">
        <v>15878821958</v>
      </c>
      <c r="K1074" s="255" t="s">
        <v>27</v>
      </c>
      <c r="L1074" s="260"/>
      <c r="M1074" s="255"/>
      <c r="N1074" s="255" t="s">
        <v>27</v>
      </c>
      <c r="O1074" s="260"/>
      <c r="P1074" s="255"/>
      <c r="Q1074" s="255" t="s">
        <v>30</v>
      </c>
      <c r="R1074" s="255"/>
      <c r="S1074" s="255"/>
      <c r="T1074" s="265" t="str">
        <f t="array" ref="T1074">VLOOKUP(D1074&amp;E1074,IF({1,0},'2021春'!$C$3:$C$4485&amp;'2021春'!$D$3:$D$4485,'2021春'!$H$3:$H$4485),2,0)</f>
        <v>451229200304101228</v>
      </c>
    </row>
    <row r="1075" spans="1:20">
      <c r="A1075" s="255">
        <v>1073</v>
      </c>
      <c r="B1075" s="255" t="s">
        <v>4570</v>
      </c>
      <c r="C1075" s="255" t="s">
        <v>21</v>
      </c>
      <c r="D1075" s="255" t="s">
        <v>270</v>
      </c>
      <c r="E1075" s="255" t="s">
        <v>4571</v>
      </c>
      <c r="F1075" s="255" t="s">
        <v>24</v>
      </c>
      <c r="G1075" s="255">
        <v>19</v>
      </c>
      <c r="H1075" s="255" t="s">
        <v>4572</v>
      </c>
      <c r="I1075" s="255" t="s">
        <v>4573</v>
      </c>
      <c r="J1075" s="255">
        <v>17344521448</v>
      </c>
      <c r="K1075" s="255" t="s">
        <v>27</v>
      </c>
      <c r="L1075" s="260"/>
      <c r="M1075" s="255"/>
      <c r="N1075" s="255" t="s">
        <v>27</v>
      </c>
      <c r="O1075" s="260"/>
      <c r="P1075" s="255"/>
      <c r="Q1075" s="255" t="s">
        <v>30</v>
      </c>
      <c r="R1075" s="255"/>
      <c r="S1075" s="255"/>
      <c r="T1075" s="265" t="str">
        <f t="array" ref="T1075">VLOOKUP(D1075&amp;E1075,IF({1,0},'2021春'!$C$3:$C$4485&amp;'2021春'!$D$3:$D$4485,'2021春'!$H$3:$H$4485),2,0)</f>
        <v>452731200111114516</v>
      </c>
    </row>
    <row r="1076" spans="1:20">
      <c r="A1076" s="255">
        <v>1074</v>
      </c>
      <c r="B1076" s="255" t="s">
        <v>4574</v>
      </c>
      <c r="C1076" s="255" t="s">
        <v>21</v>
      </c>
      <c r="D1076" s="255" t="s">
        <v>270</v>
      </c>
      <c r="E1076" s="255" t="s">
        <v>4575</v>
      </c>
      <c r="F1076" s="255" t="s">
        <v>143</v>
      </c>
      <c r="G1076" s="255">
        <v>21</v>
      </c>
      <c r="H1076" s="255" t="s">
        <v>4576</v>
      </c>
      <c r="I1076" s="255" t="s">
        <v>4577</v>
      </c>
      <c r="J1076" s="255">
        <v>15296878522</v>
      </c>
      <c r="K1076" s="255" t="s">
        <v>27</v>
      </c>
      <c r="L1076" s="260"/>
      <c r="M1076" s="255"/>
      <c r="N1076" s="255" t="s">
        <v>27</v>
      </c>
      <c r="O1076" s="260"/>
      <c r="P1076" s="255"/>
      <c r="Q1076" s="255" t="s">
        <v>30</v>
      </c>
      <c r="R1076" s="255"/>
      <c r="S1076" s="255"/>
      <c r="T1076" s="265" t="str">
        <f t="array" ref="T1076">VLOOKUP(D1076&amp;E1076,IF({1,0},'2021春'!$C$3:$C$4485&amp;'2021春'!$D$3:$D$4485,'2021春'!$H$3:$H$4485),2,0)</f>
        <v>452731200007094527</v>
      </c>
    </row>
    <row r="1077" spans="1:20">
      <c r="A1077" s="255">
        <v>1075</v>
      </c>
      <c r="B1077" s="255" t="s">
        <v>4578</v>
      </c>
      <c r="C1077" s="255" t="s">
        <v>21</v>
      </c>
      <c r="D1077" s="255" t="s">
        <v>270</v>
      </c>
      <c r="E1077" s="255" t="s">
        <v>4579</v>
      </c>
      <c r="F1077" s="255" t="s">
        <v>143</v>
      </c>
      <c r="G1077" s="255">
        <v>19</v>
      </c>
      <c r="H1077" s="255" t="s">
        <v>4580</v>
      </c>
      <c r="I1077" s="255" t="s">
        <v>4581</v>
      </c>
      <c r="J1077" s="255" t="s">
        <v>4582</v>
      </c>
      <c r="K1077" s="255" t="s">
        <v>27</v>
      </c>
      <c r="L1077" s="260"/>
      <c r="M1077" s="255"/>
      <c r="N1077" s="255" t="s">
        <v>27</v>
      </c>
      <c r="O1077" s="260"/>
      <c r="P1077" s="255"/>
      <c r="Q1077" s="255" t="s">
        <v>30</v>
      </c>
      <c r="R1077" s="255"/>
      <c r="S1077" s="255"/>
      <c r="T1077" s="265" t="str">
        <f t="array" ref="T1077">VLOOKUP(D1077&amp;E1077,IF({1,0},'2021春'!$C$3:$C$4485&amp;'2021春'!$D$3:$D$4485,'2021春'!$H$3:$H$4485),2,0)</f>
        <v>451229200206160320</v>
      </c>
    </row>
    <row r="1078" spans="1:20">
      <c r="A1078" s="255">
        <v>1076</v>
      </c>
      <c r="B1078" s="255" t="s">
        <v>4583</v>
      </c>
      <c r="C1078" s="255" t="s">
        <v>21</v>
      </c>
      <c r="D1078" s="255" t="s">
        <v>270</v>
      </c>
      <c r="E1078" s="255" t="s">
        <v>4584</v>
      </c>
      <c r="F1078" s="255" t="s">
        <v>143</v>
      </c>
      <c r="G1078" s="255">
        <v>19</v>
      </c>
      <c r="H1078" s="255" t="s">
        <v>2689</v>
      </c>
      <c r="I1078" s="255" t="s">
        <v>4585</v>
      </c>
      <c r="J1078" s="255" t="s">
        <v>4586</v>
      </c>
      <c r="K1078" s="255" t="s">
        <v>27</v>
      </c>
      <c r="L1078" s="260"/>
      <c r="M1078" s="255"/>
      <c r="N1078" s="255" t="s">
        <v>27</v>
      </c>
      <c r="O1078" s="260"/>
      <c r="P1078" s="255"/>
      <c r="Q1078" s="255" t="s">
        <v>30</v>
      </c>
      <c r="R1078" s="255"/>
      <c r="S1078" s="255"/>
      <c r="T1078" s="265" t="str">
        <f t="array" ref="T1078">VLOOKUP(D1078&amp;E1078,IF({1,0},'2021春'!$C$3:$C$4485&amp;'2021春'!$D$3:$D$4485,'2021春'!$H$3:$H$4485),2,0)</f>
        <v>451229200206053920</v>
      </c>
    </row>
    <row r="1079" spans="1:20">
      <c r="A1079" s="255">
        <v>1077</v>
      </c>
      <c r="B1079" s="255" t="s">
        <v>4587</v>
      </c>
      <c r="C1079" s="255" t="s">
        <v>21</v>
      </c>
      <c r="D1079" s="255" t="s">
        <v>270</v>
      </c>
      <c r="E1079" s="255" t="s">
        <v>4588</v>
      </c>
      <c r="F1079" s="255" t="s">
        <v>143</v>
      </c>
      <c r="G1079" s="255">
        <v>19</v>
      </c>
      <c r="H1079" s="255" t="s">
        <v>4589</v>
      </c>
      <c r="I1079" s="255" t="s">
        <v>4590</v>
      </c>
      <c r="J1079" s="255">
        <v>19977826956</v>
      </c>
      <c r="K1079" s="255" t="s">
        <v>27</v>
      </c>
      <c r="L1079" s="260"/>
      <c r="M1079" s="255"/>
      <c r="N1079" s="255" t="s">
        <v>27</v>
      </c>
      <c r="O1079" s="260"/>
      <c r="P1079" s="255"/>
      <c r="Q1079" s="255" t="s">
        <v>30</v>
      </c>
      <c r="R1079" s="255"/>
      <c r="S1079" s="255"/>
      <c r="T1079" s="265" t="str">
        <f t="array" ref="T1079">VLOOKUP(D1079&amp;E1079,IF({1,0},'2021春'!$C$3:$C$4485&amp;'2021春'!$D$3:$D$4485,'2021春'!$H$3:$H$4485),2,0)</f>
        <v>452731200205274529</v>
      </c>
    </row>
    <row r="1080" spans="1:20">
      <c r="A1080" s="255">
        <v>1078</v>
      </c>
      <c r="B1080" s="255" t="s">
        <v>4591</v>
      </c>
      <c r="C1080" s="255" t="s">
        <v>21</v>
      </c>
      <c r="D1080" s="255" t="s">
        <v>270</v>
      </c>
      <c r="E1080" s="255" t="s">
        <v>4592</v>
      </c>
      <c r="F1080" s="255" t="s">
        <v>143</v>
      </c>
      <c r="G1080" s="255">
        <v>21</v>
      </c>
      <c r="H1080" s="255" t="s">
        <v>4593</v>
      </c>
      <c r="I1080" s="255" t="s">
        <v>4594</v>
      </c>
      <c r="J1080" s="255" t="s">
        <v>4595</v>
      </c>
      <c r="K1080" s="255" t="s">
        <v>27</v>
      </c>
      <c r="L1080" s="260"/>
      <c r="M1080" s="255"/>
      <c r="N1080" s="255" t="s">
        <v>27</v>
      </c>
      <c r="O1080" s="260"/>
      <c r="P1080" s="255"/>
      <c r="Q1080" s="255" t="s">
        <v>30</v>
      </c>
      <c r="R1080" s="255"/>
      <c r="S1080" s="255"/>
      <c r="T1080" s="265" t="str">
        <f t="array" ref="T1080">VLOOKUP(D1080&amp;E1080,IF({1,0},'2021春'!$C$3:$C$4485&amp;'2021春'!$D$3:$D$4485,'2021春'!$H$3:$H$4485),2,0)</f>
        <v>451229200005082143</v>
      </c>
    </row>
    <row r="1081" spans="1:20">
      <c r="A1081" s="255">
        <v>1079</v>
      </c>
      <c r="B1081" s="255" t="s">
        <v>4596</v>
      </c>
      <c r="C1081" s="255" t="s">
        <v>21</v>
      </c>
      <c r="D1081" s="255" t="s">
        <v>270</v>
      </c>
      <c r="E1081" s="255" t="s">
        <v>4597</v>
      </c>
      <c r="F1081" s="255" t="s">
        <v>143</v>
      </c>
      <c r="G1081" s="255">
        <v>22</v>
      </c>
      <c r="H1081" s="255" t="s">
        <v>4598</v>
      </c>
      <c r="I1081" s="255" t="s">
        <v>4599</v>
      </c>
      <c r="J1081" s="255">
        <v>15277782670</v>
      </c>
      <c r="K1081" s="255" t="s">
        <v>27</v>
      </c>
      <c r="L1081" s="260"/>
      <c r="M1081" s="255"/>
      <c r="N1081" s="255" t="s">
        <v>27</v>
      </c>
      <c r="O1081" s="260"/>
      <c r="P1081" s="255"/>
      <c r="Q1081" s="255" t="s">
        <v>30</v>
      </c>
      <c r="R1081" s="255"/>
      <c r="S1081" s="255"/>
      <c r="T1081" s="265" t="str">
        <f t="array" ref="T1081">VLOOKUP(D1081&amp;E1081,IF({1,0},'2021春'!$C$3:$C$4485&amp;'2021春'!$D$3:$D$4485,'2021春'!$H$3:$H$4485),2,0)</f>
        <v>452731199908023325</v>
      </c>
    </row>
    <row r="1082" spans="1:20">
      <c r="A1082" s="255">
        <v>1080</v>
      </c>
      <c r="B1082" s="255" t="s">
        <v>4600</v>
      </c>
      <c r="C1082" s="255" t="s">
        <v>21</v>
      </c>
      <c r="D1082" s="255" t="s">
        <v>270</v>
      </c>
      <c r="E1082" s="255" t="s">
        <v>4601</v>
      </c>
      <c r="F1082" s="255" t="s">
        <v>143</v>
      </c>
      <c r="G1082" s="255">
        <v>18</v>
      </c>
      <c r="H1082" s="255" t="s">
        <v>4602</v>
      </c>
      <c r="I1082" s="255" t="s">
        <v>4603</v>
      </c>
      <c r="J1082" s="255">
        <v>13534813908</v>
      </c>
      <c r="K1082" s="255" t="s">
        <v>27</v>
      </c>
      <c r="L1082" s="260"/>
      <c r="M1082" s="255"/>
      <c r="N1082" s="255" t="s">
        <v>27</v>
      </c>
      <c r="O1082" s="260"/>
      <c r="P1082" s="255"/>
      <c r="Q1082" s="255" t="s">
        <v>30</v>
      </c>
      <c r="R1082" s="255"/>
      <c r="S1082" s="255"/>
      <c r="T1082" s="265" t="str">
        <f t="array" ref="T1082">VLOOKUP(D1082&amp;E1082,IF({1,0},'2021春'!$C$3:$C$4485&amp;'2021春'!$D$3:$D$4485,'2021春'!$H$3:$H$4485),2,0)</f>
        <v>452731200301145428</v>
      </c>
    </row>
    <row r="1083" spans="1:20">
      <c r="A1083" s="255">
        <v>1081</v>
      </c>
      <c r="B1083" s="255" t="s">
        <v>4604</v>
      </c>
      <c r="C1083" s="255" t="s">
        <v>21</v>
      </c>
      <c r="D1083" s="255" t="s">
        <v>270</v>
      </c>
      <c r="E1083" s="255" t="s">
        <v>4605</v>
      </c>
      <c r="F1083" s="255" t="s">
        <v>24</v>
      </c>
      <c r="G1083" s="255">
        <v>19</v>
      </c>
      <c r="H1083" s="255" t="s">
        <v>4606</v>
      </c>
      <c r="I1083" s="255" t="s">
        <v>4607</v>
      </c>
      <c r="J1083" s="255">
        <v>19977827798</v>
      </c>
      <c r="K1083" s="255" t="s">
        <v>27</v>
      </c>
      <c r="L1083" s="260"/>
      <c r="M1083" s="255"/>
      <c r="N1083" s="255" t="s">
        <v>27</v>
      </c>
      <c r="O1083" s="260"/>
      <c r="P1083" s="255"/>
      <c r="Q1083" s="255" t="s">
        <v>30</v>
      </c>
      <c r="R1083" s="255"/>
      <c r="S1083" s="255"/>
      <c r="T1083" s="265" t="str">
        <f t="array" ref="T1083">VLOOKUP(D1083&amp;E1083,IF({1,0},'2021春'!$C$3:$C$4485&amp;'2021春'!$D$3:$D$4485,'2021春'!$H$3:$H$4485),2,0)</f>
        <v>452731200203012111</v>
      </c>
    </row>
    <row r="1084" spans="1:20">
      <c r="A1084" s="255">
        <v>1082</v>
      </c>
      <c r="B1084" s="255" t="s">
        <v>4608</v>
      </c>
      <c r="C1084" s="255" t="s">
        <v>21</v>
      </c>
      <c r="D1084" s="255" t="s">
        <v>270</v>
      </c>
      <c r="E1084" s="255" t="s">
        <v>4609</v>
      </c>
      <c r="F1084" s="255" t="s">
        <v>143</v>
      </c>
      <c r="G1084" s="255">
        <v>19</v>
      </c>
      <c r="H1084" s="255" t="s">
        <v>4610</v>
      </c>
      <c r="I1084" s="255" t="s">
        <v>4611</v>
      </c>
      <c r="J1084" s="255">
        <v>15322172883</v>
      </c>
      <c r="K1084" s="255" t="s">
        <v>27</v>
      </c>
      <c r="L1084" s="260"/>
      <c r="M1084" s="255"/>
      <c r="N1084" s="255" t="s">
        <v>27</v>
      </c>
      <c r="O1084" s="260"/>
      <c r="P1084" s="255"/>
      <c r="Q1084" s="255" t="s">
        <v>30</v>
      </c>
      <c r="R1084" s="255"/>
      <c r="S1084" s="255"/>
      <c r="T1084" s="265" t="str">
        <f t="array" ref="T1084">VLOOKUP(D1084&amp;E1084,IF({1,0},'2021春'!$C$3:$C$4485&amp;'2021春'!$D$3:$D$4485,'2021春'!$H$3:$H$4485),2,0)</f>
        <v>451224200205183326</v>
      </c>
    </row>
    <row r="1085" spans="1:20">
      <c r="A1085" s="255">
        <v>1083</v>
      </c>
      <c r="B1085" s="255" t="s">
        <v>4612</v>
      </c>
      <c r="C1085" s="255" t="s">
        <v>21</v>
      </c>
      <c r="D1085" s="255" t="s">
        <v>270</v>
      </c>
      <c r="E1085" s="255" t="s">
        <v>4613</v>
      </c>
      <c r="F1085" s="255" t="s">
        <v>24</v>
      </c>
      <c r="G1085" s="255">
        <v>19</v>
      </c>
      <c r="H1085" s="255" t="s">
        <v>2583</v>
      </c>
      <c r="I1085" s="255" t="s">
        <v>4614</v>
      </c>
      <c r="J1085" s="255">
        <v>18877899739</v>
      </c>
      <c r="K1085" s="255" t="s">
        <v>27</v>
      </c>
      <c r="L1085" s="260"/>
      <c r="M1085" s="255"/>
      <c r="N1085" s="255" t="s">
        <v>27</v>
      </c>
      <c r="O1085" s="260"/>
      <c r="P1085" s="255"/>
      <c r="Q1085" s="255" t="s">
        <v>30</v>
      </c>
      <c r="R1085" s="255"/>
      <c r="S1085" s="255"/>
      <c r="T1085" s="265" t="str">
        <f t="array" ref="T1085">VLOOKUP(D1085&amp;E1085,IF({1,0},'2021春'!$C$3:$C$4485&amp;'2021春'!$D$3:$D$4485,'2021春'!$H$3:$H$4485),2,0)</f>
        <v>452731200205123616</v>
      </c>
    </row>
    <row r="1086" spans="1:20">
      <c r="A1086" s="255">
        <v>1084</v>
      </c>
      <c r="B1086" s="255" t="s">
        <v>4615</v>
      </c>
      <c r="C1086" s="255" t="s">
        <v>21</v>
      </c>
      <c r="D1086" s="255" t="s">
        <v>270</v>
      </c>
      <c r="E1086" s="255" t="s">
        <v>4616</v>
      </c>
      <c r="F1086" s="255" t="s">
        <v>143</v>
      </c>
      <c r="G1086" s="255">
        <v>18</v>
      </c>
      <c r="H1086" s="255" t="s">
        <v>4617</v>
      </c>
      <c r="I1086" s="255" t="s">
        <v>4618</v>
      </c>
      <c r="J1086" s="255">
        <v>18707785542</v>
      </c>
      <c r="K1086" s="255" t="s">
        <v>27</v>
      </c>
      <c r="L1086" s="260"/>
      <c r="M1086" s="255"/>
      <c r="N1086" s="255" t="s">
        <v>27</v>
      </c>
      <c r="O1086" s="260"/>
      <c r="P1086" s="255"/>
      <c r="Q1086" s="255" t="s">
        <v>30</v>
      </c>
      <c r="R1086" s="255"/>
      <c r="S1086" s="255"/>
      <c r="T1086" s="265" t="str">
        <f t="array" ref="T1086">VLOOKUP(D1086&amp;E1086,IF({1,0},'2021春'!$C$3:$C$4485&amp;'2021春'!$D$3:$D$4485,'2021春'!$H$3:$H$4485),2,0)</f>
        <v>451229200304211224</v>
      </c>
    </row>
    <row r="1087" spans="1:20">
      <c r="A1087" s="255">
        <v>1085</v>
      </c>
      <c r="B1087" s="255" t="s">
        <v>4619</v>
      </c>
      <c r="C1087" s="255" t="s">
        <v>21</v>
      </c>
      <c r="D1087" s="255" t="s">
        <v>270</v>
      </c>
      <c r="E1087" s="255" t="s">
        <v>4620</v>
      </c>
      <c r="F1087" s="255" t="s">
        <v>24</v>
      </c>
      <c r="G1087" s="255">
        <v>17</v>
      </c>
      <c r="H1087" s="255" t="s">
        <v>4621</v>
      </c>
      <c r="I1087" s="255" t="s">
        <v>4622</v>
      </c>
      <c r="J1087" s="255">
        <v>15078572751</v>
      </c>
      <c r="K1087" s="255" t="s">
        <v>27</v>
      </c>
      <c r="L1087" s="260"/>
      <c r="M1087" s="255"/>
      <c r="N1087" s="255" t="s">
        <v>27</v>
      </c>
      <c r="O1087" s="260"/>
      <c r="P1087" s="255"/>
      <c r="Q1087" s="255" t="s">
        <v>30</v>
      </c>
      <c r="R1087" s="255"/>
      <c r="S1087" s="255"/>
      <c r="T1087" s="265" t="str">
        <f t="array" ref="T1087">VLOOKUP(D1087&amp;E1087,IF({1,0},'2021春'!$C$3:$C$4485&amp;'2021春'!$D$3:$D$4485,'2021春'!$H$3:$H$4485),2,0)</f>
        <v>452731200309122415</v>
      </c>
    </row>
    <row r="1088" spans="1:20">
      <c r="A1088" s="255">
        <v>1086</v>
      </c>
      <c r="B1088" s="255" t="s">
        <v>4623</v>
      </c>
      <c r="C1088" s="255" t="s">
        <v>21</v>
      </c>
      <c r="D1088" s="255" t="s">
        <v>270</v>
      </c>
      <c r="E1088" s="255" t="s">
        <v>4624</v>
      </c>
      <c r="F1088" s="255" t="s">
        <v>24</v>
      </c>
      <c r="G1088" s="255">
        <v>18</v>
      </c>
      <c r="H1088" s="255" t="s">
        <v>4625</v>
      </c>
      <c r="I1088" s="255" t="s">
        <v>4626</v>
      </c>
      <c r="J1088" s="255">
        <v>13407751808</v>
      </c>
      <c r="K1088" s="255" t="s">
        <v>30</v>
      </c>
      <c r="L1088" s="260"/>
      <c r="M1088" s="255"/>
      <c r="N1088" s="255" t="s">
        <v>30</v>
      </c>
      <c r="O1088" s="260"/>
      <c r="P1088" s="255"/>
      <c r="Q1088" s="255" t="s">
        <v>30</v>
      </c>
      <c r="R1088" s="255"/>
      <c r="S1088" s="255" t="s">
        <v>4474</v>
      </c>
      <c r="T1088" s="265" t="str">
        <f t="array" ref="T1088">VLOOKUP(D1088&amp;E1088,IF({1,0},'2021春'!$C$3:$C$4485&amp;'2021春'!$D$3:$D$4485,'2021春'!$H$3:$H$4485),2,0)</f>
        <v>452731200305254218</v>
      </c>
    </row>
    <row r="1089" spans="1:20">
      <c r="A1089" s="255">
        <v>1087</v>
      </c>
      <c r="B1089" s="255" t="s">
        <v>4627</v>
      </c>
      <c r="C1089" s="255" t="s">
        <v>21</v>
      </c>
      <c r="D1089" s="255" t="s">
        <v>270</v>
      </c>
      <c r="E1089" s="255" t="s">
        <v>4628</v>
      </c>
      <c r="F1089" s="255" t="s">
        <v>24</v>
      </c>
      <c r="G1089" s="255">
        <v>19</v>
      </c>
      <c r="H1089" s="255" t="s">
        <v>4629</v>
      </c>
      <c r="I1089" s="255" t="s">
        <v>4630</v>
      </c>
      <c r="J1089" s="255">
        <v>18776874589</v>
      </c>
      <c r="K1089" s="255" t="s">
        <v>27</v>
      </c>
      <c r="L1089" s="260"/>
      <c r="M1089" s="255"/>
      <c r="N1089" s="255" t="s">
        <v>27</v>
      </c>
      <c r="O1089" s="260"/>
      <c r="P1089" s="255"/>
      <c r="Q1089" s="255" t="s">
        <v>30</v>
      </c>
      <c r="R1089" s="255"/>
      <c r="S1089" s="255"/>
      <c r="T1089" s="265" t="str">
        <f t="array" ref="T1089">VLOOKUP(D1089&amp;E1089,IF({1,0},'2021春'!$C$3:$C$4485&amp;'2021春'!$D$3:$D$4485,'2021春'!$H$3:$H$4485),2,0)</f>
        <v>452731200201173616</v>
      </c>
    </row>
    <row r="1090" spans="1:20">
      <c r="A1090" s="255">
        <v>1088</v>
      </c>
      <c r="B1090" s="255" t="s">
        <v>4631</v>
      </c>
      <c r="C1090" s="255" t="s">
        <v>21</v>
      </c>
      <c r="D1090" s="255" t="s">
        <v>270</v>
      </c>
      <c r="E1090" s="255" t="s">
        <v>4632</v>
      </c>
      <c r="F1090" s="255" t="s">
        <v>143</v>
      </c>
      <c r="G1090" s="255">
        <v>19</v>
      </c>
      <c r="H1090" s="255" t="s">
        <v>4633</v>
      </c>
      <c r="I1090" s="255" t="s">
        <v>4634</v>
      </c>
      <c r="J1090" s="255">
        <v>14797782731</v>
      </c>
      <c r="K1090" s="255" t="s">
        <v>27</v>
      </c>
      <c r="L1090" s="260"/>
      <c r="M1090" s="255"/>
      <c r="N1090" s="255" t="s">
        <v>27</v>
      </c>
      <c r="O1090" s="260"/>
      <c r="P1090" s="255"/>
      <c r="Q1090" s="255" t="s">
        <v>30</v>
      </c>
      <c r="R1090" s="255"/>
      <c r="S1090" s="255"/>
      <c r="T1090" s="265" t="str">
        <f t="array" ref="T1090">VLOOKUP(D1090&amp;E1090,IF({1,0},'2021春'!$C$3:$C$4485&amp;'2021春'!$D$3:$D$4485,'2021春'!$H$3:$H$4485),2,0)</f>
        <v>451229200202063945</v>
      </c>
    </row>
    <row r="1091" spans="1:20">
      <c r="A1091" s="255">
        <v>1089</v>
      </c>
      <c r="B1091" s="255" t="s">
        <v>4635</v>
      </c>
      <c r="C1091" s="255" t="s">
        <v>21</v>
      </c>
      <c r="D1091" s="255" t="s">
        <v>270</v>
      </c>
      <c r="E1091" s="255" t="s">
        <v>4636</v>
      </c>
      <c r="F1091" s="255" t="s">
        <v>24</v>
      </c>
      <c r="G1091" s="255">
        <v>17</v>
      </c>
      <c r="H1091" s="255" t="s">
        <v>3657</v>
      </c>
      <c r="I1091" s="255" t="s">
        <v>4637</v>
      </c>
      <c r="J1091" s="255">
        <v>13829138574</v>
      </c>
      <c r="K1091" s="255" t="s">
        <v>27</v>
      </c>
      <c r="L1091" s="260"/>
      <c r="M1091" s="255"/>
      <c r="N1091" s="255" t="s">
        <v>27</v>
      </c>
      <c r="O1091" s="260"/>
      <c r="P1091" s="255"/>
      <c r="Q1091" s="255" t="s">
        <v>30</v>
      </c>
      <c r="R1091" s="255"/>
      <c r="S1091" s="255"/>
      <c r="T1091" s="265" t="str">
        <f t="array" ref="T1091">VLOOKUP(D1091&amp;E1091,IF({1,0},'2021春'!$C$3:$C$4485&amp;'2021春'!$D$3:$D$4485,'2021春'!$H$3:$H$4485),2,0)</f>
        <v>451229200404010315</v>
      </c>
    </row>
    <row r="1092" spans="1:20">
      <c r="A1092" s="255">
        <v>1090</v>
      </c>
      <c r="B1092" s="255" t="s">
        <v>4638</v>
      </c>
      <c r="C1092" s="255" t="s">
        <v>21</v>
      </c>
      <c r="D1092" s="255" t="s">
        <v>270</v>
      </c>
      <c r="E1092" s="255" t="s">
        <v>4639</v>
      </c>
      <c r="F1092" s="255" t="s">
        <v>143</v>
      </c>
      <c r="G1092" s="255">
        <v>18</v>
      </c>
      <c r="H1092" s="255" t="s">
        <v>2947</v>
      </c>
      <c r="I1092" s="255" t="s">
        <v>4640</v>
      </c>
      <c r="J1092" s="255">
        <v>13471848805</v>
      </c>
      <c r="K1092" s="255" t="s">
        <v>27</v>
      </c>
      <c r="L1092" s="260"/>
      <c r="M1092" s="255"/>
      <c r="N1092" s="255" t="s">
        <v>27</v>
      </c>
      <c r="O1092" s="260"/>
      <c r="P1092" s="255"/>
      <c r="Q1092" s="255" t="s">
        <v>30</v>
      </c>
      <c r="R1092" s="255"/>
      <c r="S1092" s="255"/>
      <c r="T1092" s="265" t="str">
        <f t="array" ref="T1092">VLOOKUP(D1092&amp;E1092,IF({1,0},'2021春'!$C$3:$C$4485&amp;'2021春'!$D$3:$D$4485,'2021春'!$H$3:$H$4485),2,0)</f>
        <v>451229200303274223</v>
      </c>
    </row>
    <row r="1093" spans="1:20">
      <c r="A1093" s="255">
        <v>1091</v>
      </c>
      <c r="B1093" s="255" t="s">
        <v>4641</v>
      </c>
      <c r="C1093" s="255" t="s">
        <v>21</v>
      </c>
      <c r="D1093" s="255" t="s">
        <v>270</v>
      </c>
      <c r="E1093" s="255" t="s">
        <v>4642</v>
      </c>
      <c r="F1093" s="255" t="s">
        <v>24</v>
      </c>
      <c r="G1093" s="255">
        <v>19</v>
      </c>
      <c r="H1093" s="255" t="s">
        <v>4643</v>
      </c>
      <c r="I1093" s="255" t="s">
        <v>4644</v>
      </c>
      <c r="J1093" s="255">
        <v>15577826965</v>
      </c>
      <c r="K1093" s="255" t="s">
        <v>27</v>
      </c>
      <c r="L1093" s="260"/>
      <c r="M1093" s="255"/>
      <c r="N1093" s="255" t="s">
        <v>27</v>
      </c>
      <c r="O1093" s="260"/>
      <c r="P1093" s="255"/>
      <c r="Q1093" s="255" t="s">
        <v>30</v>
      </c>
      <c r="R1093" s="255"/>
      <c r="S1093" s="255"/>
      <c r="T1093" s="265" t="str">
        <f t="array" ref="T1093">VLOOKUP(D1093&amp;E1093,IF({1,0},'2021春'!$C$3:$C$4485&amp;'2021春'!$D$3:$D$4485,'2021春'!$H$3:$H$4485),2,0)</f>
        <v>452731200109010312</v>
      </c>
    </row>
    <row r="1094" spans="1:20">
      <c r="A1094" s="255">
        <v>1092</v>
      </c>
      <c r="B1094" s="255" t="s">
        <v>4645</v>
      </c>
      <c r="C1094" s="255" t="s">
        <v>21</v>
      </c>
      <c r="D1094" s="255" t="s">
        <v>270</v>
      </c>
      <c r="E1094" s="255" t="s">
        <v>4646</v>
      </c>
      <c r="F1094" s="255" t="s">
        <v>24</v>
      </c>
      <c r="G1094" s="255">
        <v>21</v>
      </c>
      <c r="H1094" s="255" t="s">
        <v>4647</v>
      </c>
      <c r="I1094" s="255" t="s">
        <v>2797</v>
      </c>
      <c r="J1094" s="255">
        <v>18776825412</v>
      </c>
      <c r="K1094" s="255" t="s">
        <v>27</v>
      </c>
      <c r="L1094" s="260"/>
      <c r="M1094" s="255"/>
      <c r="N1094" s="255" t="s">
        <v>27</v>
      </c>
      <c r="O1094" s="260"/>
      <c r="P1094" s="255"/>
      <c r="Q1094" s="255" t="s">
        <v>30</v>
      </c>
      <c r="R1094" s="255"/>
      <c r="S1094" s="255"/>
      <c r="T1094" s="265" t="str">
        <f t="array" ref="T1094">VLOOKUP(D1094&amp;E1094,IF({1,0},'2021春'!$C$3:$C$4485&amp;'2021春'!$D$3:$D$4485,'2021春'!$H$3:$H$4485),2,0)</f>
        <v>451229200007172417</v>
      </c>
    </row>
    <row r="1095" spans="1:20">
      <c r="A1095" s="255">
        <v>1093</v>
      </c>
      <c r="B1095" s="255" t="s">
        <v>4648</v>
      </c>
      <c r="C1095" s="255" t="s">
        <v>21</v>
      </c>
      <c r="D1095" s="255" t="s">
        <v>270</v>
      </c>
      <c r="E1095" s="255" t="s">
        <v>4649</v>
      </c>
      <c r="F1095" s="255" t="s">
        <v>143</v>
      </c>
      <c r="G1095" s="255">
        <v>17</v>
      </c>
      <c r="H1095" s="255" t="s">
        <v>4650</v>
      </c>
      <c r="I1095" s="255" t="s">
        <v>4651</v>
      </c>
      <c r="J1095" s="255" t="s">
        <v>4652</v>
      </c>
      <c r="K1095" s="255" t="s">
        <v>27</v>
      </c>
      <c r="L1095" s="260"/>
      <c r="M1095" s="255"/>
      <c r="N1095" s="255" t="s">
        <v>27</v>
      </c>
      <c r="O1095" s="260"/>
      <c r="P1095" s="255"/>
      <c r="Q1095" s="255" t="s">
        <v>30</v>
      </c>
      <c r="R1095" s="255"/>
      <c r="S1095" s="255"/>
      <c r="T1095" s="265" t="str">
        <f t="array" ref="T1095">VLOOKUP(D1095&amp;E1095,IF({1,0},'2021春'!$C$3:$C$4485&amp;'2021春'!$D$3:$D$4485,'2021春'!$H$3:$H$4485),2,0)</f>
        <v>451229200408121223</v>
      </c>
    </row>
    <row r="1096" spans="1:20">
      <c r="A1096" s="255">
        <v>1094</v>
      </c>
      <c r="B1096" s="255" t="s">
        <v>4653</v>
      </c>
      <c r="C1096" s="255" t="s">
        <v>21</v>
      </c>
      <c r="D1096" s="255" t="s">
        <v>270</v>
      </c>
      <c r="E1096" s="255" t="s">
        <v>4654</v>
      </c>
      <c r="F1096" s="255" t="s">
        <v>24</v>
      </c>
      <c r="G1096" s="255">
        <v>18</v>
      </c>
      <c r="H1096" s="255" t="s">
        <v>4655</v>
      </c>
      <c r="I1096" s="255" t="s">
        <v>4656</v>
      </c>
      <c r="J1096" s="255">
        <v>13768281211</v>
      </c>
      <c r="K1096" s="255" t="s">
        <v>27</v>
      </c>
      <c r="L1096" s="260"/>
      <c r="M1096" s="255"/>
      <c r="N1096" s="255" t="s">
        <v>27</v>
      </c>
      <c r="O1096" s="260"/>
      <c r="P1096" s="255"/>
      <c r="Q1096" s="255" t="s">
        <v>30</v>
      </c>
      <c r="R1096" s="255"/>
      <c r="S1096" s="255"/>
      <c r="T1096" s="265" t="str">
        <f t="array" ref="T1096">VLOOKUP(D1096&amp;E1096,IF({1,0},'2021春'!$C$3:$C$4485&amp;'2021春'!$D$3:$D$4485,'2021春'!$H$3:$H$4485),2,0)</f>
        <v>452731200305192117</v>
      </c>
    </row>
    <row r="1097" spans="1:20">
      <c r="A1097" s="255">
        <v>1095</v>
      </c>
      <c r="B1097" s="255" t="s">
        <v>4657</v>
      </c>
      <c r="C1097" s="255" t="s">
        <v>21</v>
      </c>
      <c r="D1097" s="255" t="s">
        <v>270</v>
      </c>
      <c r="E1097" s="255" t="s">
        <v>4658</v>
      </c>
      <c r="F1097" s="255" t="s">
        <v>143</v>
      </c>
      <c r="G1097" s="255">
        <v>19</v>
      </c>
      <c r="H1097" s="255" t="s">
        <v>4659</v>
      </c>
      <c r="I1097" s="255" t="s">
        <v>4660</v>
      </c>
      <c r="J1097" s="255" t="s">
        <v>4661</v>
      </c>
      <c r="K1097" s="255" t="s">
        <v>27</v>
      </c>
      <c r="L1097" s="260"/>
      <c r="M1097" s="255"/>
      <c r="N1097" s="255" t="s">
        <v>27</v>
      </c>
      <c r="O1097" s="260"/>
      <c r="P1097" s="255"/>
      <c r="Q1097" s="255" t="s">
        <v>30</v>
      </c>
      <c r="R1097" s="255"/>
      <c r="S1097" s="255"/>
      <c r="T1097" s="265" t="str">
        <f t="array" ref="T1097">VLOOKUP(D1097&amp;E1097,IF({1,0},'2021春'!$C$3:$C$4485&amp;'2021春'!$D$3:$D$4485,'2021春'!$H$3:$H$4485),2,0)</f>
        <v>452731200206152128</v>
      </c>
    </row>
    <row r="1098" spans="1:20">
      <c r="A1098" s="255">
        <v>1096</v>
      </c>
      <c r="B1098" s="255" t="s">
        <v>4662</v>
      </c>
      <c r="C1098" s="255" t="s">
        <v>21</v>
      </c>
      <c r="D1098" s="255" t="s">
        <v>270</v>
      </c>
      <c r="E1098" s="255" t="s">
        <v>4663</v>
      </c>
      <c r="F1098" s="255" t="s">
        <v>24</v>
      </c>
      <c r="G1098" s="255">
        <v>18</v>
      </c>
      <c r="H1098" s="255" t="s">
        <v>4664</v>
      </c>
      <c r="I1098" s="255" t="s">
        <v>4665</v>
      </c>
      <c r="J1098" s="255">
        <v>18777845847</v>
      </c>
      <c r="K1098" s="255" t="s">
        <v>27</v>
      </c>
      <c r="L1098" s="260"/>
      <c r="M1098" s="255"/>
      <c r="N1098" s="255" t="s">
        <v>27</v>
      </c>
      <c r="O1098" s="260"/>
      <c r="P1098" s="255"/>
      <c r="Q1098" s="255" t="s">
        <v>30</v>
      </c>
      <c r="R1098" s="255"/>
      <c r="S1098" s="255"/>
      <c r="T1098" s="265" t="str">
        <f t="array" ref="T1098">VLOOKUP(D1098&amp;E1098,IF({1,0},'2021春'!$C$3:$C$4485&amp;'2021春'!$D$3:$D$4485,'2021春'!$H$3:$H$4485),2,0)</f>
        <v>452731200302180911</v>
      </c>
    </row>
    <row r="1099" spans="1:20">
      <c r="A1099" s="255">
        <v>1097</v>
      </c>
      <c r="B1099" s="255" t="s">
        <v>4666</v>
      </c>
      <c r="C1099" s="255" t="s">
        <v>21</v>
      </c>
      <c r="D1099" s="255" t="s">
        <v>270</v>
      </c>
      <c r="E1099" s="255" t="s">
        <v>4667</v>
      </c>
      <c r="F1099" s="255" t="s">
        <v>24</v>
      </c>
      <c r="G1099" s="255">
        <v>18</v>
      </c>
      <c r="H1099" s="255" t="s">
        <v>4668</v>
      </c>
      <c r="I1099" s="255" t="s">
        <v>4669</v>
      </c>
      <c r="J1099" s="255">
        <v>15878823358</v>
      </c>
      <c r="K1099" s="255" t="s">
        <v>27</v>
      </c>
      <c r="L1099" s="260"/>
      <c r="M1099" s="255"/>
      <c r="N1099" s="255" t="s">
        <v>27</v>
      </c>
      <c r="O1099" s="260"/>
      <c r="P1099" s="255"/>
      <c r="Q1099" s="255" t="s">
        <v>30</v>
      </c>
      <c r="R1099" s="255"/>
      <c r="S1099" s="255"/>
      <c r="T1099" s="265" t="str">
        <f t="array" ref="T1099">VLOOKUP(D1099&amp;E1099,IF({1,0},'2021春'!$C$3:$C$4485&amp;'2021春'!$D$3:$D$4485,'2021春'!$H$3:$H$4485),2,0)</f>
        <v>452731200209303657</v>
      </c>
    </row>
    <row r="1100" spans="1:20">
      <c r="A1100" s="255">
        <v>1098</v>
      </c>
      <c r="B1100" s="255" t="s">
        <v>4670</v>
      </c>
      <c r="C1100" s="255" t="s">
        <v>21</v>
      </c>
      <c r="D1100" s="255" t="s">
        <v>270</v>
      </c>
      <c r="E1100" s="255" t="s">
        <v>4671</v>
      </c>
      <c r="F1100" s="255" t="s">
        <v>24</v>
      </c>
      <c r="G1100" s="255">
        <v>18</v>
      </c>
      <c r="H1100" s="255" t="s">
        <v>4672</v>
      </c>
      <c r="I1100" s="255" t="s">
        <v>4673</v>
      </c>
      <c r="J1100" s="255">
        <v>14736279781</v>
      </c>
      <c r="K1100" s="255" t="s">
        <v>27</v>
      </c>
      <c r="L1100" s="260"/>
      <c r="M1100" s="255"/>
      <c r="N1100" s="255" t="s">
        <v>27</v>
      </c>
      <c r="O1100" s="260"/>
      <c r="P1100" s="255"/>
      <c r="Q1100" s="255" t="s">
        <v>30</v>
      </c>
      <c r="R1100" s="255"/>
      <c r="S1100" s="255"/>
      <c r="T1100" s="265" t="str">
        <f t="array" ref="T1100">VLOOKUP(D1100&amp;E1100,IF({1,0},'2021春'!$C$3:$C$4485&amp;'2021春'!$D$3:$D$4485,'2021春'!$H$3:$H$4485),2,0)</f>
        <v>45273120030721181X</v>
      </c>
    </row>
    <row r="1101" spans="1:20">
      <c r="A1101" s="255">
        <v>1099</v>
      </c>
      <c r="B1101" s="255" t="s">
        <v>4674</v>
      </c>
      <c r="C1101" s="255" t="s">
        <v>21</v>
      </c>
      <c r="D1101" s="255" t="s">
        <v>270</v>
      </c>
      <c r="E1101" s="255" t="s">
        <v>4675</v>
      </c>
      <c r="F1101" s="255" t="s">
        <v>143</v>
      </c>
      <c r="G1101" s="255">
        <v>18</v>
      </c>
      <c r="H1101" s="255" t="s">
        <v>4676</v>
      </c>
      <c r="I1101" s="255" t="s">
        <v>4677</v>
      </c>
      <c r="J1101" s="255">
        <v>18378896748</v>
      </c>
      <c r="K1101" s="255" t="s">
        <v>27</v>
      </c>
      <c r="L1101" s="260"/>
      <c r="M1101" s="255"/>
      <c r="N1101" s="255" t="s">
        <v>30</v>
      </c>
      <c r="O1101" s="260"/>
      <c r="P1101" s="255"/>
      <c r="Q1101" s="255" t="s">
        <v>30</v>
      </c>
      <c r="R1101" s="255"/>
      <c r="S1101" s="255"/>
      <c r="T1101" s="265" t="str">
        <f t="array" ref="T1101">VLOOKUP(D1101&amp;E1101,IF({1,0},'2021春'!$C$3:$C$4485&amp;'2021春'!$D$3:$D$4485,'2021春'!$H$3:$H$4485),2,0)</f>
        <v>452731200301115421</v>
      </c>
    </row>
    <row r="1102" spans="1:20">
      <c r="A1102" s="255">
        <v>1100</v>
      </c>
      <c r="B1102" s="255" t="s">
        <v>4678</v>
      </c>
      <c r="C1102" s="255" t="s">
        <v>21</v>
      </c>
      <c r="D1102" s="255" t="s">
        <v>270</v>
      </c>
      <c r="E1102" s="255" t="s">
        <v>4679</v>
      </c>
      <c r="F1102" s="255" t="s">
        <v>24</v>
      </c>
      <c r="G1102" s="255">
        <v>19</v>
      </c>
      <c r="H1102" s="255" t="s">
        <v>975</v>
      </c>
      <c r="I1102" s="255" t="s">
        <v>4680</v>
      </c>
      <c r="J1102" s="255">
        <v>18378893483</v>
      </c>
      <c r="K1102" s="255" t="s">
        <v>27</v>
      </c>
      <c r="L1102" s="260"/>
      <c r="M1102" s="255"/>
      <c r="N1102" s="255" t="s">
        <v>27</v>
      </c>
      <c r="O1102" s="260"/>
      <c r="P1102" s="255"/>
      <c r="Q1102" s="255" t="s">
        <v>30</v>
      </c>
      <c r="R1102" s="255"/>
      <c r="S1102" s="255"/>
      <c r="T1102" s="265" t="str">
        <f t="array" ref="T1102">VLOOKUP(D1102&amp;E1102,IF({1,0},'2021春'!$C$3:$C$4485&amp;'2021春'!$D$3:$D$4485,'2021春'!$H$3:$H$4485),2,0)</f>
        <v>451229200201153615</v>
      </c>
    </row>
    <row r="1103" spans="1:20">
      <c r="A1103" s="255">
        <v>1101</v>
      </c>
      <c r="B1103" s="255" t="s">
        <v>4681</v>
      </c>
      <c r="C1103" s="255" t="s">
        <v>21</v>
      </c>
      <c r="D1103" s="255" t="s">
        <v>270</v>
      </c>
      <c r="E1103" s="255" t="s">
        <v>4682</v>
      </c>
      <c r="F1103" s="255" t="s">
        <v>143</v>
      </c>
      <c r="G1103" s="255">
        <v>19</v>
      </c>
      <c r="H1103" s="255" t="s">
        <v>4683</v>
      </c>
      <c r="I1103" s="255" t="s">
        <v>4684</v>
      </c>
      <c r="J1103" s="255">
        <v>13877896442</v>
      </c>
      <c r="K1103" s="255" t="s">
        <v>27</v>
      </c>
      <c r="L1103" s="260"/>
      <c r="M1103" s="255"/>
      <c r="N1103" s="255" t="s">
        <v>27</v>
      </c>
      <c r="O1103" s="260"/>
      <c r="P1103" s="255"/>
      <c r="Q1103" s="255" t="s">
        <v>30</v>
      </c>
      <c r="R1103" s="255"/>
      <c r="S1103" s="255"/>
      <c r="T1103" s="265" t="str">
        <f t="array" ref="T1103">VLOOKUP(D1103&amp;E1103,IF({1,0},'2021春'!$C$3:$C$4485&amp;'2021春'!$D$3:$D$4485,'2021春'!$H$3:$H$4485),2,0)</f>
        <v>452731200207053623</v>
      </c>
    </row>
    <row r="1104" spans="1:20">
      <c r="A1104" s="255">
        <v>1102</v>
      </c>
      <c r="B1104" s="255" t="s">
        <v>4685</v>
      </c>
      <c r="C1104" s="255" t="s">
        <v>21</v>
      </c>
      <c r="D1104" s="255" t="s">
        <v>270</v>
      </c>
      <c r="E1104" s="255" t="s">
        <v>4686</v>
      </c>
      <c r="F1104" s="255" t="s">
        <v>143</v>
      </c>
      <c r="G1104" s="255">
        <v>17</v>
      </c>
      <c r="H1104" s="255" t="s">
        <v>4687</v>
      </c>
      <c r="I1104" s="255" t="s">
        <v>4688</v>
      </c>
      <c r="J1104" s="255" t="s">
        <v>4689</v>
      </c>
      <c r="K1104" s="255" t="s">
        <v>30</v>
      </c>
      <c r="L1104" s="260"/>
      <c r="M1104" s="255"/>
      <c r="N1104" s="255" t="s">
        <v>30</v>
      </c>
      <c r="O1104" s="260"/>
      <c r="P1104" s="255"/>
      <c r="Q1104" s="255" t="s">
        <v>30</v>
      </c>
      <c r="R1104" s="255"/>
      <c r="S1104" s="255" t="s">
        <v>4474</v>
      </c>
      <c r="T1104" s="265" t="str">
        <f t="array" ref="T1104">VLOOKUP(D1104&amp;E1104,IF({1,0},'2021春'!$C$3:$C$4485&amp;'2021春'!$D$3:$D$4485,'2021春'!$H$3:$H$4485),2,0)</f>
        <v>451229200310172428</v>
      </c>
    </row>
    <row r="1105" spans="1:20">
      <c r="A1105" s="255">
        <v>1103</v>
      </c>
      <c r="B1105" s="255" t="s">
        <v>4690</v>
      </c>
      <c r="C1105" s="255" t="s">
        <v>21</v>
      </c>
      <c r="D1105" s="255" t="s">
        <v>270</v>
      </c>
      <c r="E1105" s="255" t="s">
        <v>4691</v>
      </c>
      <c r="F1105" s="255" t="s">
        <v>143</v>
      </c>
      <c r="G1105" s="255">
        <v>18</v>
      </c>
      <c r="H1105" s="255" t="s">
        <v>4692</v>
      </c>
      <c r="I1105" s="255" t="s">
        <v>4693</v>
      </c>
      <c r="J1105" s="255">
        <v>18277852379</v>
      </c>
      <c r="K1105" s="255" t="s">
        <v>27</v>
      </c>
      <c r="L1105" s="260"/>
      <c r="M1105" s="255"/>
      <c r="N1105" s="255" t="s">
        <v>27</v>
      </c>
      <c r="O1105" s="260"/>
      <c r="P1105" s="255"/>
      <c r="Q1105" s="255" t="s">
        <v>30</v>
      </c>
      <c r="R1105" s="255"/>
      <c r="S1105" s="255"/>
      <c r="T1105" s="265" t="str">
        <f t="array" ref="T1105">VLOOKUP(D1105&amp;E1105,IF({1,0},'2021春'!$C$3:$C$4485&amp;'2021春'!$D$3:$D$4485,'2021春'!$H$3:$H$4485),2,0)</f>
        <v>451229200210274224</v>
      </c>
    </row>
    <row r="1106" spans="1:20">
      <c r="A1106" s="255">
        <v>1104</v>
      </c>
      <c r="B1106" s="255" t="s">
        <v>4694</v>
      </c>
      <c r="C1106" s="255" t="s">
        <v>21</v>
      </c>
      <c r="D1106" s="255" t="s">
        <v>270</v>
      </c>
      <c r="E1106" s="255" t="s">
        <v>4695</v>
      </c>
      <c r="F1106" s="255" t="s">
        <v>24</v>
      </c>
      <c r="G1106" s="255">
        <v>18</v>
      </c>
      <c r="H1106" s="255" t="s">
        <v>1964</v>
      </c>
      <c r="I1106" s="255" t="s">
        <v>4696</v>
      </c>
      <c r="J1106" s="255" t="s">
        <v>4697</v>
      </c>
      <c r="K1106" s="255" t="s">
        <v>27</v>
      </c>
      <c r="L1106" s="260"/>
      <c r="M1106" s="255"/>
      <c r="N1106" s="255" t="s">
        <v>27</v>
      </c>
      <c r="O1106" s="260"/>
      <c r="P1106" s="255"/>
      <c r="Q1106" s="255" t="s">
        <v>30</v>
      </c>
      <c r="R1106" s="255"/>
      <c r="S1106" s="255"/>
      <c r="T1106" s="265" t="str">
        <f t="array" ref="T1106">VLOOKUP(D1106&amp;E1106,IF({1,0},'2021春'!$C$3:$C$4485&amp;'2021春'!$D$3:$D$4485,'2021春'!$H$3:$H$4485),2,0)</f>
        <v>452731200209293911</v>
      </c>
    </row>
    <row r="1107" spans="1:20">
      <c r="A1107" s="255">
        <v>1105</v>
      </c>
      <c r="B1107" s="255" t="s">
        <v>4698</v>
      </c>
      <c r="C1107" s="255" t="s">
        <v>21</v>
      </c>
      <c r="D1107" s="255" t="s">
        <v>270</v>
      </c>
      <c r="E1107" s="255" t="s">
        <v>4699</v>
      </c>
      <c r="F1107" s="255" t="s">
        <v>143</v>
      </c>
      <c r="G1107" s="255">
        <v>17</v>
      </c>
      <c r="H1107" s="255" t="s">
        <v>4700</v>
      </c>
      <c r="I1107" s="255" t="s">
        <v>4701</v>
      </c>
      <c r="J1107" s="255" t="s">
        <v>4702</v>
      </c>
      <c r="K1107" s="255" t="s">
        <v>30</v>
      </c>
      <c r="L1107" s="260"/>
      <c r="M1107" s="255"/>
      <c r="N1107" s="255" t="s">
        <v>30</v>
      </c>
      <c r="O1107" s="260"/>
      <c r="P1107" s="255"/>
      <c r="Q1107" s="255" t="s">
        <v>30</v>
      </c>
      <c r="R1107" s="255"/>
      <c r="S1107" s="255" t="s">
        <v>4474</v>
      </c>
      <c r="T1107" s="265" t="str">
        <f t="array" ref="T1107">VLOOKUP(D1107&amp;E1107,IF({1,0},'2021春'!$C$3:$C$4485&amp;'2021春'!$D$3:$D$4485,'2021春'!$H$3:$H$4485),2,0)</f>
        <v>452731200309102449</v>
      </c>
    </row>
    <row r="1108" spans="1:20">
      <c r="A1108" s="255">
        <v>1106</v>
      </c>
      <c r="B1108" s="255" t="s">
        <v>4703</v>
      </c>
      <c r="C1108" s="255" t="s">
        <v>21</v>
      </c>
      <c r="D1108" s="255" t="s">
        <v>270</v>
      </c>
      <c r="E1108" s="255" t="s">
        <v>4704</v>
      </c>
      <c r="F1108" s="255" t="s">
        <v>143</v>
      </c>
      <c r="G1108" s="255">
        <v>17</v>
      </c>
      <c r="H1108" s="255" t="s">
        <v>914</v>
      </c>
      <c r="I1108" s="255" t="s">
        <v>4705</v>
      </c>
      <c r="J1108" s="255" t="s">
        <v>4706</v>
      </c>
      <c r="K1108" s="255" t="s">
        <v>30</v>
      </c>
      <c r="L1108" s="260"/>
      <c r="M1108" s="255"/>
      <c r="N1108" s="255" t="s">
        <v>30</v>
      </c>
      <c r="O1108" s="260"/>
      <c r="P1108" s="255"/>
      <c r="Q1108" s="255" t="s">
        <v>30</v>
      </c>
      <c r="R1108" s="255"/>
      <c r="S1108" s="255" t="s">
        <v>4474</v>
      </c>
      <c r="T1108" s="265" t="str">
        <f t="array" ref="T1108">VLOOKUP(D1108&amp;E1108,IF({1,0},'2021春'!$C$3:$C$4485&amp;'2021春'!$D$3:$D$4485,'2021春'!$H$3:$H$4485),2,0)</f>
        <v>45122920031203212X</v>
      </c>
    </row>
    <row r="1109" spans="1:20">
      <c r="A1109" s="255">
        <v>1107</v>
      </c>
      <c r="B1109" s="255" t="s">
        <v>4707</v>
      </c>
      <c r="C1109" s="255" t="s">
        <v>21</v>
      </c>
      <c r="D1109" s="255" t="s">
        <v>270</v>
      </c>
      <c r="E1109" s="255" t="s">
        <v>4708</v>
      </c>
      <c r="F1109" s="255" t="s">
        <v>143</v>
      </c>
      <c r="G1109" s="255">
        <v>21</v>
      </c>
      <c r="H1109" s="255" t="s">
        <v>4709</v>
      </c>
      <c r="I1109" s="255" t="s">
        <v>4710</v>
      </c>
      <c r="J1109" s="255" t="s">
        <v>4711</v>
      </c>
      <c r="K1109" s="255" t="s">
        <v>27</v>
      </c>
      <c r="L1109" s="260">
        <v>44397</v>
      </c>
      <c r="M1109" s="255" t="s">
        <v>28</v>
      </c>
      <c r="N1109" s="255" t="s">
        <v>27</v>
      </c>
      <c r="O1109" s="260">
        <v>44419</v>
      </c>
      <c r="P1109" s="255" t="s">
        <v>29</v>
      </c>
      <c r="Q1109" s="255" t="s">
        <v>30</v>
      </c>
      <c r="R1109" s="255"/>
      <c r="S1109" s="255"/>
      <c r="T1109" s="265" t="str">
        <f t="array" ref="T1109">VLOOKUP(D1109&amp;E1109,IF({1,0},'2021春'!$C$3:$C$4485&amp;'2021春'!$D$3:$D$4485,'2021春'!$H$3:$H$4485),2,0)</f>
        <v>451229200008012722</v>
      </c>
    </row>
    <row r="1110" spans="1:20">
      <c r="A1110" s="255">
        <v>1108</v>
      </c>
      <c r="B1110" s="255" t="s">
        <v>4712</v>
      </c>
      <c r="C1110" s="255" t="s">
        <v>21</v>
      </c>
      <c r="D1110" s="255" t="s">
        <v>270</v>
      </c>
      <c r="E1110" s="255" t="s">
        <v>4713</v>
      </c>
      <c r="F1110" s="255" t="s">
        <v>143</v>
      </c>
      <c r="G1110" s="255">
        <v>18</v>
      </c>
      <c r="H1110" s="255" t="s">
        <v>4714</v>
      </c>
      <c r="I1110" s="255" t="s">
        <v>4715</v>
      </c>
      <c r="J1110" s="255">
        <v>18376083220</v>
      </c>
      <c r="K1110" s="255" t="s">
        <v>27</v>
      </c>
      <c r="L1110" s="260"/>
      <c r="M1110" s="255"/>
      <c r="N1110" s="255" t="s">
        <v>30</v>
      </c>
      <c r="O1110" s="260"/>
      <c r="P1110" s="255"/>
      <c r="Q1110" s="255" t="s">
        <v>30</v>
      </c>
      <c r="R1110" s="255"/>
      <c r="S1110" s="255"/>
      <c r="T1110" s="265" t="str">
        <f t="array" ref="T1110">VLOOKUP(D1110&amp;E1110,IF({1,0},'2021春'!$C$3:$C$4485&amp;'2021春'!$D$3:$D$4485,'2021春'!$H$3:$H$4485),2,0)</f>
        <v>451229200302155126</v>
      </c>
    </row>
    <row r="1111" spans="1:20">
      <c r="A1111" s="255">
        <v>1109</v>
      </c>
      <c r="B1111" s="255" t="s">
        <v>4716</v>
      </c>
      <c r="C1111" s="255" t="s">
        <v>21</v>
      </c>
      <c r="D1111" s="255" t="s">
        <v>270</v>
      </c>
      <c r="E1111" s="255" t="s">
        <v>4717</v>
      </c>
      <c r="F1111" s="255" t="s">
        <v>24</v>
      </c>
      <c r="G1111" s="255">
        <v>18</v>
      </c>
      <c r="H1111" s="255" t="s">
        <v>3726</v>
      </c>
      <c r="I1111" s="255" t="s">
        <v>4718</v>
      </c>
      <c r="J1111" s="255">
        <v>18276683160</v>
      </c>
      <c r="K1111" s="255" t="s">
        <v>27</v>
      </c>
      <c r="L1111" s="260"/>
      <c r="M1111" s="255"/>
      <c r="N1111" s="255" t="s">
        <v>30</v>
      </c>
      <c r="O1111" s="260"/>
      <c r="P1111" s="255"/>
      <c r="Q1111" s="255" t="s">
        <v>30</v>
      </c>
      <c r="R1111" s="255"/>
      <c r="S1111" s="255"/>
      <c r="T1111" s="265" t="str">
        <f t="array" ref="T1111">VLOOKUP(D1111&amp;E1111,IF({1,0},'2021春'!$C$3:$C$4485&amp;'2021春'!$D$3:$D$4485,'2021春'!$H$3:$H$4485),2,0)</f>
        <v>452731200211271818</v>
      </c>
    </row>
    <row r="1112" spans="1:20">
      <c r="A1112" s="255">
        <v>1110</v>
      </c>
      <c r="B1112" s="255" t="s">
        <v>4719</v>
      </c>
      <c r="C1112" s="255" t="s">
        <v>21</v>
      </c>
      <c r="D1112" s="255" t="s">
        <v>270</v>
      </c>
      <c r="E1112" s="255" t="s">
        <v>4720</v>
      </c>
      <c r="F1112" s="255" t="s">
        <v>24</v>
      </c>
      <c r="G1112" s="255">
        <v>18</v>
      </c>
      <c r="H1112" s="255" t="s">
        <v>2732</v>
      </c>
      <c r="I1112" s="255" t="s">
        <v>4721</v>
      </c>
      <c r="J1112" s="255">
        <v>18077898829</v>
      </c>
      <c r="K1112" s="255" t="s">
        <v>27</v>
      </c>
      <c r="L1112" s="260"/>
      <c r="M1112" s="255"/>
      <c r="N1112" s="255" t="s">
        <v>27</v>
      </c>
      <c r="O1112" s="260"/>
      <c r="P1112" s="255"/>
      <c r="Q1112" s="255" t="s">
        <v>30</v>
      </c>
      <c r="R1112" s="255"/>
      <c r="S1112" s="255"/>
      <c r="T1112" s="265" t="str">
        <f t="array" ref="T1112">VLOOKUP(D1112&amp;E1112,IF({1,0},'2021春'!$C$3:$C$4485&amp;'2021春'!$D$3:$D$4485,'2021春'!$H$3:$H$4485),2,0)</f>
        <v>451229200209265718</v>
      </c>
    </row>
    <row r="1113" spans="1:20">
      <c r="A1113" s="255">
        <v>1111</v>
      </c>
      <c r="B1113" s="255" t="s">
        <v>4722</v>
      </c>
      <c r="C1113" s="255" t="s">
        <v>21</v>
      </c>
      <c r="D1113" s="255" t="s">
        <v>270</v>
      </c>
      <c r="E1113" s="255" t="s">
        <v>4723</v>
      </c>
      <c r="F1113" s="255" t="s">
        <v>143</v>
      </c>
      <c r="G1113" s="255">
        <v>20</v>
      </c>
      <c r="H1113" s="255" t="s">
        <v>4724</v>
      </c>
      <c r="I1113" s="255" t="s">
        <v>4725</v>
      </c>
      <c r="J1113" s="255">
        <v>15811769851</v>
      </c>
      <c r="K1113" s="255" t="s">
        <v>27</v>
      </c>
      <c r="L1113" s="260"/>
      <c r="M1113" s="255"/>
      <c r="N1113" s="255" t="s">
        <v>27</v>
      </c>
      <c r="O1113" s="260"/>
      <c r="P1113" s="255"/>
      <c r="Q1113" s="255" t="s">
        <v>30</v>
      </c>
      <c r="R1113" s="255"/>
      <c r="S1113" s="255"/>
      <c r="T1113" s="265" t="str">
        <f t="array" ref="T1113">VLOOKUP(D1113&amp;E1113,IF({1,0},'2021春'!$C$3:$C$4485&amp;'2021春'!$D$3:$D$4485,'2021春'!$H$3:$H$4485),2,0)</f>
        <v>451229200103242729</v>
      </c>
    </row>
    <row r="1114" spans="1:20">
      <c r="A1114" s="255">
        <v>1112</v>
      </c>
      <c r="B1114" s="255" t="s">
        <v>4726</v>
      </c>
      <c r="C1114" s="255" t="s">
        <v>21</v>
      </c>
      <c r="D1114" s="255" t="s">
        <v>270</v>
      </c>
      <c r="E1114" s="255" t="s">
        <v>1010</v>
      </c>
      <c r="F1114" s="255" t="s">
        <v>24</v>
      </c>
      <c r="G1114" s="255">
        <v>18</v>
      </c>
      <c r="H1114" s="255" t="s">
        <v>1011</v>
      </c>
      <c r="I1114" s="255" t="s">
        <v>4727</v>
      </c>
      <c r="J1114" s="255">
        <v>15913547539</v>
      </c>
      <c r="K1114" s="255" t="s">
        <v>27</v>
      </c>
      <c r="L1114" s="260"/>
      <c r="M1114" s="255"/>
      <c r="N1114" s="255" t="s">
        <v>27</v>
      </c>
      <c r="O1114" s="260"/>
      <c r="P1114" s="255"/>
      <c r="Q1114" s="255" t="s">
        <v>30</v>
      </c>
      <c r="R1114" s="255"/>
      <c r="S1114" s="255"/>
      <c r="T1114" s="265" t="str">
        <f t="array" ref="T1114">VLOOKUP(D1114&amp;E1114,IF({1,0},'2021春'!$C$3:$C$4485&amp;'2021春'!$D$3:$D$4485,'2021春'!$H$3:$H$4485),2,0)</f>
        <v>452731200210285716</v>
      </c>
    </row>
    <row r="1115" spans="1:20">
      <c r="A1115" s="255">
        <v>1113</v>
      </c>
      <c r="B1115" s="255" t="s">
        <v>4728</v>
      </c>
      <c r="C1115" s="255" t="s">
        <v>21</v>
      </c>
      <c r="D1115" s="255" t="s">
        <v>270</v>
      </c>
      <c r="E1115" s="255" t="s">
        <v>4729</v>
      </c>
      <c r="F1115" s="255" t="s">
        <v>143</v>
      </c>
      <c r="G1115" s="255">
        <v>18</v>
      </c>
      <c r="H1115" s="255" t="s">
        <v>4086</v>
      </c>
      <c r="I1115" s="255" t="s">
        <v>4730</v>
      </c>
      <c r="J1115" s="255" t="s">
        <v>4731</v>
      </c>
      <c r="K1115" s="255" t="s">
        <v>30</v>
      </c>
      <c r="L1115" s="260"/>
      <c r="M1115" s="255"/>
      <c r="N1115" s="255" t="s">
        <v>30</v>
      </c>
      <c r="O1115" s="260"/>
      <c r="P1115" s="255"/>
      <c r="Q1115" s="255" t="s">
        <v>30</v>
      </c>
      <c r="R1115" s="255"/>
      <c r="S1115" s="255" t="s">
        <v>4474</v>
      </c>
      <c r="T1115" s="265" t="str">
        <f t="array" ref="T1115">VLOOKUP(D1115&amp;E1115,IF({1,0},'2021春'!$C$3:$C$4485&amp;'2021春'!$D$3:$D$4485,'2021春'!$H$3:$H$4485),2,0)</f>
        <v>452731200307201240</v>
      </c>
    </row>
    <row r="1116" spans="1:20">
      <c r="A1116" s="255">
        <v>1114</v>
      </c>
      <c r="B1116" s="255" t="s">
        <v>4732</v>
      </c>
      <c r="C1116" s="255" t="s">
        <v>21</v>
      </c>
      <c r="D1116" s="255" t="s">
        <v>270</v>
      </c>
      <c r="E1116" s="255" t="s">
        <v>4733</v>
      </c>
      <c r="F1116" s="255" t="s">
        <v>143</v>
      </c>
      <c r="G1116" s="255">
        <v>18</v>
      </c>
      <c r="H1116" s="255" t="s">
        <v>4734</v>
      </c>
      <c r="I1116" s="255" t="s">
        <v>4735</v>
      </c>
      <c r="J1116" s="255">
        <v>15077004171</v>
      </c>
      <c r="K1116" s="255" t="s">
        <v>27</v>
      </c>
      <c r="L1116" s="260"/>
      <c r="M1116" s="255"/>
      <c r="N1116" s="255" t="s">
        <v>27</v>
      </c>
      <c r="O1116" s="260"/>
      <c r="P1116" s="255"/>
      <c r="Q1116" s="255" t="s">
        <v>30</v>
      </c>
      <c r="R1116" s="255"/>
      <c r="S1116" s="255"/>
      <c r="T1116" s="265" t="str">
        <f t="array" ref="T1116">VLOOKUP(D1116&amp;E1116,IF({1,0},'2021春'!$C$3:$C$4485&amp;'2021春'!$D$3:$D$4485,'2021春'!$H$3:$H$4485),2,0)</f>
        <v>450124200210154224</v>
      </c>
    </row>
    <row r="1117" spans="1:20">
      <c r="A1117" s="255">
        <v>1115</v>
      </c>
      <c r="B1117" s="255" t="s">
        <v>4736</v>
      </c>
      <c r="C1117" s="255" t="s">
        <v>21</v>
      </c>
      <c r="D1117" s="255" t="s">
        <v>270</v>
      </c>
      <c r="E1117" s="255" t="s">
        <v>4737</v>
      </c>
      <c r="F1117" s="255" t="s">
        <v>143</v>
      </c>
      <c r="G1117" s="255">
        <v>15</v>
      </c>
      <c r="H1117" s="255" t="s">
        <v>4738</v>
      </c>
      <c r="I1117" s="255" t="s">
        <v>4739</v>
      </c>
      <c r="J1117" s="255">
        <v>13302763340</v>
      </c>
      <c r="K1117" s="255" t="s">
        <v>27</v>
      </c>
      <c r="L1117" s="260"/>
      <c r="M1117" s="255"/>
      <c r="N1117" s="255" t="s">
        <v>30</v>
      </c>
      <c r="O1117" s="260"/>
      <c r="P1117" s="255"/>
      <c r="Q1117" s="255" t="s">
        <v>30</v>
      </c>
      <c r="R1117" s="255"/>
      <c r="S1117" s="255"/>
      <c r="T1117" s="265" t="str">
        <f t="array" ref="T1117">VLOOKUP(D1117&amp;E1117,IF({1,0},'2021春'!$C$3:$C$4485&amp;'2021春'!$D$3:$D$4485,'2021春'!$H$3:$H$4485),2,0)</f>
        <v>45122920051218032X</v>
      </c>
    </row>
    <row r="1118" spans="1:20">
      <c r="A1118" s="255">
        <v>1116</v>
      </c>
      <c r="B1118" s="255" t="s">
        <v>4740</v>
      </c>
      <c r="C1118" s="255" t="s">
        <v>21</v>
      </c>
      <c r="D1118" s="255" t="s">
        <v>270</v>
      </c>
      <c r="E1118" s="255" t="s">
        <v>4741</v>
      </c>
      <c r="F1118" s="255" t="s">
        <v>24</v>
      </c>
      <c r="G1118" s="255">
        <v>19</v>
      </c>
      <c r="H1118" s="255" t="s">
        <v>4742</v>
      </c>
      <c r="I1118" s="255" t="s">
        <v>4743</v>
      </c>
      <c r="J1118" s="255">
        <v>18208925235</v>
      </c>
      <c r="K1118" s="255" t="s">
        <v>27</v>
      </c>
      <c r="L1118" s="260"/>
      <c r="M1118" s="255"/>
      <c r="N1118" s="255" t="s">
        <v>27</v>
      </c>
      <c r="O1118" s="260"/>
      <c r="P1118" s="255"/>
      <c r="Q1118" s="255" t="s">
        <v>30</v>
      </c>
      <c r="R1118" s="255"/>
      <c r="S1118" s="255"/>
      <c r="T1118" s="265" t="str">
        <f t="array" ref="T1118">VLOOKUP(D1118&amp;E1118,IF({1,0},'2021春'!$C$3:$C$4485&amp;'2021春'!$D$3:$D$4485,'2021春'!$H$3:$H$4485),2,0)</f>
        <v>451229200201105410</v>
      </c>
    </row>
    <row r="1119" spans="1:20">
      <c r="A1119" s="255">
        <v>1117</v>
      </c>
      <c r="B1119" s="255" t="s">
        <v>4744</v>
      </c>
      <c r="C1119" s="255" t="s">
        <v>21</v>
      </c>
      <c r="D1119" s="255" t="s">
        <v>270</v>
      </c>
      <c r="E1119" s="255" t="s">
        <v>4745</v>
      </c>
      <c r="F1119" s="255" t="s">
        <v>24</v>
      </c>
      <c r="G1119" s="255">
        <v>18</v>
      </c>
      <c r="H1119" s="255" t="s">
        <v>1644</v>
      </c>
      <c r="I1119" s="255" t="s">
        <v>4746</v>
      </c>
      <c r="J1119" s="255" t="s">
        <v>4747</v>
      </c>
      <c r="K1119" s="255" t="s">
        <v>27</v>
      </c>
      <c r="L1119" s="260"/>
      <c r="M1119" s="255"/>
      <c r="N1119" s="255" t="s">
        <v>27</v>
      </c>
      <c r="O1119" s="260"/>
      <c r="P1119" s="255"/>
      <c r="Q1119" s="255" t="s">
        <v>30</v>
      </c>
      <c r="R1119" s="255"/>
      <c r="S1119" s="255"/>
      <c r="T1119" s="265" t="str">
        <f t="array" ref="T1119">VLOOKUP(D1119&amp;E1119,IF({1,0},'2021春'!$C$3:$C$4485&amp;'2021春'!$D$3:$D$4485,'2021春'!$H$3:$H$4485),2,0)</f>
        <v>45122920020925391X</v>
      </c>
    </row>
    <row r="1120" spans="1:20">
      <c r="A1120" s="255">
        <v>1118</v>
      </c>
      <c r="B1120" s="255" t="s">
        <v>4748</v>
      </c>
      <c r="C1120" s="255" t="s">
        <v>21</v>
      </c>
      <c r="D1120" s="255" t="s">
        <v>275</v>
      </c>
      <c r="E1120" s="255" t="s">
        <v>4749</v>
      </c>
      <c r="F1120" s="255" t="s">
        <v>143</v>
      </c>
      <c r="G1120" s="255">
        <v>20</v>
      </c>
      <c r="H1120" s="255" t="s">
        <v>4750</v>
      </c>
      <c r="I1120" s="255" t="s">
        <v>4751</v>
      </c>
      <c r="J1120" s="255">
        <v>17776589353</v>
      </c>
      <c r="K1120" s="255" t="s">
        <v>27</v>
      </c>
      <c r="L1120" s="260">
        <v>44331</v>
      </c>
      <c r="M1120" s="255" t="s">
        <v>28</v>
      </c>
      <c r="N1120" s="255" t="s">
        <v>27</v>
      </c>
      <c r="O1120" s="260">
        <v>44362</v>
      </c>
      <c r="P1120" s="255" t="s">
        <v>28</v>
      </c>
      <c r="Q1120" s="255" t="s">
        <v>30</v>
      </c>
      <c r="R1120" s="255"/>
      <c r="S1120" s="255"/>
      <c r="T1120" s="265" t="str">
        <f t="array" ref="T1120">VLOOKUP(D1120&amp;E1120,IF({1,0},'2021春'!$C$3:$C$4485&amp;'2021春'!$D$3:$D$4485,'2021春'!$H$3:$H$4485),2,0)</f>
        <v>452731200012210625</v>
      </c>
    </row>
    <row r="1121" spans="1:20">
      <c r="A1121" s="255">
        <v>1119</v>
      </c>
      <c r="B1121" s="255" t="s">
        <v>4752</v>
      </c>
      <c r="C1121" s="255" t="s">
        <v>21</v>
      </c>
      <c r="D1121" s="255" t="s">
        <v>275</v>
      </c>
      <c r="E1121" s="255" t="s">
        <v>4753</v>
      </c>
      <c r="F1121" s="255" t="s">
        <v>24</v>
      </c>
      <c r="G1121" s="255">
        <v>18</v>
      </c>
      <c r="H1121" s="255" t="s">
        <v>3994</v>
      </c>
      <c r="I1121" s="255" t="s">
        <v>4754</v>
      </c>
      <c r="J1121" s="255">
        <v>18377159775</v>
      </c>
      <c r="K1121" s="255" t="s">
        <v>27</v>
      </c>
      <c r="L1121" s="260">
        <v>44391</v>
      </c>
      <c r="M1121" s="255" t="s">
        <v>28</v>
      </c>
      <c r="N1121" s="255" t="s">
        <v>30</v>
      </c>
      <c r="O1121" s="260"/>
      <c r="P1121" s="255"/>
      <c r="Q1121" s="255" t="s">
        <v>30</v>
      </c>
      <c r="R1121" s="255"/>
      <c r="S1121" s="255"/>
      <c r="T1121" s="265" t="str">
        <f t="array" ref="T1121">VLOOKUP(D1121&amp;E1121,IF({1,0},'2021春'!$C$3:$C$4485&amp;'2021春'!$D$3:$D$4485,'2021春'!$H$3:$H$4485),2,0)</f>
        <v>452731200306220917</v>
      </c>
    </row>
    <row r="1122" spans="1:20">
      <c r="A1122" s="255">
        <v>1120</v>
      </c>
      <c r="B1122" s="255" t="s">
        <v>4755</v>
      </c>
      <c r="C1122" s="255" t="s">
        <v>21</v>
      </c>
      <c r="D1122" s="255" t="s">
        <v>275</v>
      </c>
      <c r="E1122" s="255" t="s">
        <v>4756</v>
      </c>
      <c r="F1122" s="255" t="s">
        <v>24</v>
      </c>
      <c r="G1122" s="255">
        <v>19</v>
      </c>
      <c r="H1122" s="255" t="s">
        <v>4757</v>
      </c>
      <c r="I1122" s="255" t="s">
        <v>4758</v>
      </c>
      <c r="J1122" s="255">
        <v>18776862659</v>
      </c>
      <c r="K1122" s="255" t="s">
        <v>27</v>
      </c>
      <c r="L1122" s="260">
        <v>44331</v>
      </c>
      <c r="M1122" s="255" t="s">
        <v>28</v>
      </c>
      <c r="N1122" s="255" t="s">
        <v>27</v>
      </c>
      <c r="O1122" s="260">
        <v>44362</v>
      </c>
      <c r="P1122" s="255" t="s">
        <v>28</v>
      </c>
      <c r="Q1122" s="255" t="s">
        <v>30</v>
      </c>
      <c r="R1122" s="255" t="s">
        <v>4759</v>
      </c>
      <c r="S1122" s="255" t="s">
        <v>4756</v>
      </c>
      <c r="T1122" s="265" t="str">
        <f t="array" ref="T1122">VLOOKUP(D1122&amp;E1122,IF({1,0},'2021春'!$C$3:$C$4485&amp;'2021春'!$D$3:$D$4485,'2021春'!$H$3:$H$4485),2,0)</f>
        <v>452127200109180939</v>
      </c>
    </row>
    <row r="1123" spans="1:20">
      <c r="A1123" s="255">
        <v>1121</v>
      </c>
      <c r="B1123" s="255" t="s">
        <v>4760</v>
      </c>
      <c r="C1123" s="255" t="s">
        <v>21</v>
      </c>
      <c r="D1123" s="255" t="s">
        <v>275</v>
      </c>
      <c r="E1123" s="255" t="s">
        <v>4761</v>
      </c>
      <c r="F1123" s="255" t="s">
        <v>24</v>
      </c>
      <c r="G1123" s="255">
        <v>18</v>
      </c>
      <c r="H1123" s="255" t="s">
        <v>168</v>
      </c>
      <c r="I1123" s="255" t="s">
        <v>4762</v>
      </c>
      <c r="J1123" s="255">
        <v>15078572826</v>
      </c>
      <c r="K1123" s="255" t="s">
        <v>27</v>
      </c>
      <c r="L1123" s="260">
        <v>44331</v>
      </c>
      <c r="M1123" s="255" t="s">
        <v>28</v>
      </c>
      <c r="N1123" s="255" t="s">
        <v>27</v>
      </c>
      <c r="O1123" s="260">
        <v>44358</v>
      </c>
      <c r="P1123" s="255" t="s">
        <v>28</v>
      </c>
      <c r="Q1123" s="255" t="s">
        <v>30</v>
      </c>
      <c r="R1123" s="255"/>
      <c r="S1123" s="255"/>
      <c r="T1123" s="265" t="str">
        <f t="array" ref="T1123">VLOOKUP(D1123&amp;E1123,IF({1,0},'2021春'!$C$3:$C$4485&amp;'2021春'!$D$3:$D$4485,'2021春'!$H$3:$H$4485),2,0)</f>
        <v>452731200304010019</v>
      </c>
    </row>
    <row r="1124" spans="1:20">
      <c r="A1124" s="255">
        <v>1122</v>
      </c>
      <c r="B1124" s="255" t="s">
        <v>4763</v>
      </c>
      <c r="C1124" s="255" t="s">
        <v>21</v>
      </c>
      <c r="D1124" s="255" t="s">
        <v>275</v>
      </c>
      <c r="E1124" s="255" t="s">
        <v>4764</v>
      </c>
      <c r="F1124" s="255" t="s">
        <v>143</v>
      </c>
      <c r="G1124" s="255">
        <v>16</v>
      </c>
      <c r="H1124" s="255" t="s">
        <v>4765</v>
      </c>
      <c r="I1124" s="255" t="s">
        <v>4766</v>
      </c>
      <c r="J1124" s="255">
        <v>13415414278</v>
      </c>
      <c r="K1124" s="255" t="s">
        <v>27</v>
      </c>
      <c r="L1124" s="260">
        <v>44394</v>
      </c>
      <c r="M1124" s="255" t="s">
        <v>4767</v>
      </c>
      <c r="N1124" s="255" t="s">
        <v>30</v>
      </c>
      <c r="O1124" s="260"/>
      <c r="P1124" s="255"/>
      <c r="Q1124" s="255" t="s">
        <v>30</v>
      </c>
      <c r="R1124" s="255"/>
      <c r="S1124" s="255"/>
      <c r="T1124" s="265" t="str">
        <f t="array" ref="T1124">VLOOKUP(D1124&amp;E1124,IF({1,0},'2021春'!$C$3:$C$4485&amp;'2021春'!$D$3:$D$4485,'2021春'!$H$3:$H$4485),2,0)</f>
        <v>452731200503104544</v>
      </c>
    </row>
    <row r="1125" spans="1:20">
      <c r="A1125" s="255">
        <v>1123</v>
      </c>
      <c r="B1125" s="255" t="s">
        <v>4768</v>
      </c>
      <c r="C1125" s="255" t="s">
        <v>21</v>
      </c>
      <c r="D1125" s="255" t="s">
        <v>275</v>
      </c>
      <c r="E1125" s="255" t="s">
        <v>4769</v>
      </c>
      <c r="F1125" s="255" t="s">
        <v>143</v>
      </c>
      <c r="G1125" s="255">
        <v>18</v>
      </c>
      <c r="H1125" s="255" t="s">
        <v>4770</v>
      </c>
      <c r="I1125" s="255" t="s">
        <v>4771</v>
      </c>
      <c r="J1125" s="255">
        <v>13481869299</v>
      </c>
      <c r="K1125" s="255" t="s">
        <v>27</v>
      </c>
      <c r="L1125" s="260">
        <v>44375</v>
      </c>
      <c r="M1125" s="255" t="s">
        <v>3693</v>
      </c>
      <c r="N1125" s="255" t="s">
        <v>27</v>
      </c>
      <c r="O1125" s="260">
        <v>44397</v>
      </c>
      <c r="P1125" s="255" t="s">
        <v>3693</v>
      </c>
      <c r="Q1125" s="255" t="s">
        <v>30</v>
      </c>
      <c r="R1125" s="255" t="s">
        <v>4759</v>
      </c>
      <c r="S1125" s="255" t="s">
        <v>4769</v>
      </c>
      <c r="T1125" s="265" t="str">
        <f t="array" ref="T1125">VLOOKUP(D1125&amp;E1125,IF({1,0},'2021春'!$C$3:$C$4485&amp;'2021春'!$D$3:$D$4485,'2021春'!$H$3:$H$4485),2,0)</f>
        <v>452731200305040623</v>
      </c>
    </row>
    <row r="1126" spans="1:20">
      <c r="A1126" s="255">
        <v>1124</v>
      </c>
      <c r="B1126" s="255" t="s">
        <v>4772</v>
      </c>
      <c r="C1126" s="255" t="s">
        <v>21</v>
      </c>
      <c r="D1126" s="255" t="s">
        <v>275</v>
      </c>
      <c r="E1126" s="255" t="s">
        <v>4773</v>
      </c>
      <c r="F1126" s="255" t="s">
        <v>143</v>
      </c>
      <c r="G1126" s="255">
        <v>22</v>
      </c>
      <c r="H1126" s="255" t="s">
        <v>4098</v>
      </c>
      <c r="I1126" s="255" t="s">
        <v>4774</v>
      </c>
      <c r="J1126" s="255">
        <v>18070811123</v>
      </c>
      <c r="K1126" s="255" t="s">
        <v>27</v>
      </c>
      <c r="L1126" s="260">
        <v>44331</v>
      </c>
      <c r="M1126" s="255" t="s">
        <v>28</v>
      </c>
      <c r="N1126" s="255" t="s">
        <v>27</v>
      </c>
      <c r="O1126" s="260">
        <v>44360</v>
      </c>
      <c r="P1126" s="255"/>
      <c r="Q1126" s="255" t="s">
        <v>30</v>
      </c>
      <c r="R1126" s="255" t="s">
        <v>4775</v>
      </c>
      <c r="S1126" s="255" t="s">
        <v>4773</v>
      </c>
      <c r="T1126" s="265" t="str">
        <f t="array" ref="T1126">VLOOKUP(D1126&amp;E1126,IF({1,0},'2021春'!$C$3:$C$4485&amp;'2021春'!$D$3:$D$4485,'2021春'!$H$3:$H$4485),2,0)</f>
        <v>451229199906202143</v>
      </c>
    </row>
    <row r="1127" spans="1:20">
      <c r="A1127" s="255">
        <v>1125</v>
      </c>
      <c r="B1127" s="255" t="s">
        <v>4776</v>
      </c>
      <c r="C1127" s="255" t="s">
        <v>21</v>
      </c>
      <c r="D1127" s="255" t="s">
        <v>275</v>
      </c>
      <c r="E1127" s="255" t="s">
        <v>4777</v>
      </c>
      <c r="F1127" s="255" t="s">
        <v>24</v>
      </c>
      <c r="G1127" s="255">
        <v>19</v>
      </c>
      <c r="H1127" s="255" t="s">
        <v>4778</v>
      </c>
      <c r="I1127" s="255" t="s">
        <v>4779</v>
      </c>
      <c r="J1127" s="255">
        <v>17777939438</v>
      </c>
      <c r="K1127" s="255" t="s">
        <v>27</v>
      </c>
      <c r="L1127" s="260">
        <v>44387</v>
      </c>
      <c r="M1127" s="255" t="s">
        <v>4780</v>
      </c>
      <c r="N1127" s="255" t="s">
        <v>30</v>
      </c>
      <c r="O1127" s="260"/>
      <c r="P1127" s="255"/>
      <c r="Q1127" s="255" t="s">
        <v>30</v>
      </c>
      <c r="R1127" s="255" t="s">
        <v>4759</v>
      </c>
      <c r="S1127" s="255" t="s">
        <v>4777</v>
      </c>
      <c r="T1127" s="265" t="str">
        <f t="array" ref="T1127">VLOOKUP(D1127&amp;E1127,IF({1,0},'2021春'!$C$3:$C$4485&amp;'2021春'!$D$3:$D$4485,'2021春'!$H$3:$H$4485),2,0)</f>
        <v>45273120010923333X</v>
      </c>
    </row>
    <row r="1128" spans="1:20">
      <c r="A1128" s="255">
        <v>1126</v>
      </c>
      <c r="B1128" s="255" t="s">
        <v>4781</v>
      </c>
      <c r="C1128" s="255" t="s">
        <v>21</v>
      </c>
      <c r="D1128" s="255" t="s">
        <v>275</v>
      </c>
      <c r="E1128" s="255" t="s">
        <v>4782</v>
      </c>
      <c r="F1128" s="255" t="s">
        <v>24</v>
      </c>
      <c r="G1128" s="255">
        <v>20</v>
      </c>
      <c r="H1128" s="255" t="s">
        <v>4783</v>
      </c>
      <c r="I1128" s="255" t="s">
        <v>4784</v>
      </c>
      <c r="J1128" s="255">
        <v>15277850849</v>
      </c>
      <c r="K1128" s="255" t="s">
        <v>27</v>
      </c>
      <c r="L1128" s="260">
        <v>44331</v>
      </c>
      <c r="M1128" s="255" t="s">
        <v>28</v>
      </c>
      <c r="N1128" s="255" t="s">
        <v>27</v>
      </c>
      <c r="O1128" s="260">
        <v>44362</v>
      </c>
      <c r="P1128" s="255" t="s">
        <v>28</v>
      </c>
      <c r="Q1128" s="255" t="s">
        <v>30</v>
      </c>
      <c r="R1128" s="255"/>
      <c r="S1128" s="255"/>
      <c r="T1128" s="265" t="str">
        <f t="array" ref="T1128">VLOOKUP(D1128&amp;E1128,IF({1,0},'2021春'!$C$3:$C$4485&amp;'2021春'!$D$3:$D$4485,'2021春'!$H$3:$H$4485),2,0)</f>
        <v>450124200107092715</v>
      </c>
    </row>
    <row r="1129" spans="1:20">
      <c r="A1129" s="255">
        <v>1127</v>
      </c>
      <c r="B1129" s="255" t="s">
        <v>4785</v>
      </c>
      <c r="C1129" s="255" t="s">
        <v>21</v>
      </c>
      <c r="D1129" s="255" t="s">
        <v>275</v>
      </c>
      <c r="E1129" s="255" t="s">
        <v>4786</v>
      </c>
      <c r="F1129" s="255" t="s">
        <v>24</v>
      </c>
      <c r="G1129" s="255">
        <v>18</v>
      </c>
      <c r="H1129" s="255" t="s">
        <v>4787</v>
      </c>
      <c r="I1129" s="255" t="s">
        <v>4788</v>
      </c>
      <c r="J1129" s="255">
        <v>13976954998</v>
      </c>
      <c r="K1129" s="255" t="s">
        <v>27</v>
      </c>
      <c r="L1129" s="260">
        <v>44331</v>
      </c>
      <c r="M1129" s="255" t="s">
        <v>28</v>
      </c>
      <c r="N1129" s="255" t="s">
        <v>27</v>
      </c>
      <c r="O1129" s="260">
        <v>44370</v>
      </c>
      <c r="P1129" s="255" t="s">
        <v>28</v>
      </c>
      <c r="Q1129" s="255" t="s">
        <v>30</v>
      </c>
      <c r="R1129" s="255" t="s">
        <v>4789</v>
      </c>
      <c r="S1129" s="255" t="s">
        <v>4786</v>
      </c>
      <c r="T1129" s="265" t="str">
        <f t="array" ref="T1129">VLOOKUP(D1129&amp;E1129,IF({1,0},'2021春'!$C$3:$C$4485&amp;'2021春'!$D$3:$D$4485,'2021春'!$H$3:$H$4485),2,0)</f>
        <v>452127200302123338</v>
      </c>
    </row>
    <row r="1130" spans="1:20">
      <c r="A1130" s="255">
        <v>1128</v>
      </c>
      <c r="B1130" s="255" t="s">
        <v>4790</v>
      </c>
      <c r="C1130" s="255" t="s">
        <v>21</v>
      </c>
      <c r="D1130" s="255" t="s">
        <v>275</v>
      </c>
      <c r="E1130" s="255" t="s">
        <v>4791</v>
      </c>
      <c r="F1130" s="255" t="s">
        <v>143</v>
      </c>
      <c r="G1130" s="255">
        <v>19</v>
      </c>
      <c r="H1130" s="255" t="s">
        <v>2856</v>
      </c>
      <c r="I1130" s="255" t="s">
        <v>4792</v>
      </c>
      <c r="J1130" s="255">
        <v>19968258146</v>
      </c>
      <c r="K1130" s="255" t="s">
        <v>27</v>
      </c>
      <c r="L1130" s="260">
        <v>44331</v>
      </c>
      <c r="M1130" s="255" t="s">
        <v>28</v>
      </c>
      <c r="N1130" s="255" t="s">
        <v>27</v>
      </c>
      <c r="O1130" s="260">
        <v>44361</v>
      </c>
      <c r="P1130" s="255" t="s">
        <v>28</v>
      </c>
      <c r="Q1130" s="255" t="s">
        <v>30</v>
      </c>
      <c r="R1130" s="255" t="s">
        <v>4789</v>
      </c>
      <c r="S1130" s="255" t="s">
        <v>4791</v>
      </c>
      <c r="T1130" s="265" t="str">
        <f t="array" ref="T1130">VLOOKUP(D1130&amp;E1130,IF({1,0},'2021春'!$C$3:$C$4485&amp;'2021春'!$D$3:$D$4485,'2021春'!$H$3:$H$4485),2,0)</f>
        <v>452127200205123328</v>
      </c>
    </row>
    <row r="1131" spans="1:20">
      <c r="A1131" s="255">
        <v>1129</v>
      </c>
      <c r="B1131" s="255" t="s">
        <v>4793</v>
      </c>
      <c r="C1131" s="255" t="s">
        <v>21</v>
      </c>
      <c r="D1131" s="255" t="s">
        <v>275</v>
      </c>
      <c r="E1131" s="255" t="s">
        <v>4794</v>
      </c>
      <c r="F1131" s="255" t="s">
        <v>143</v>
      </c>
      <c r="G1131" s="255">
        <v>20</v>
      </c>
      <c r="H1131" s="255" t="s">
        <v>2161</v>
      </c>
      <c r="I1131" s="255" t="s">
        <v>4795</v>
      </c>
      <c r="J1131" s="255">
        <v>13809688273</v>
      </c>
      <c r="K1131" s="255" t="s">
        <v>27</v>
      </c>
      <c r="L1131" s="260">
        <v>44331</v>
      </c>
      <c r="M1131" s="255" t="s">
        <v>28</v>
      </c>
      <c r="N1131" s="255" t="s">
        <v>27</v>
      </c>
      <c r="O1131" s="260">
        <v>44370</v>
      </c>
      <c r="P1131" s="255"/>
      <c r="Q1131" s="255" t="s">
        <v>30</v>
      </c>
      <c r="R1131" s="255"/>
      <c r="S1131" s="255"/>
      <c r="T1131" s="265" t="str">
        <f t="array" ref="T1131">VLOOKUP(D1131&amp;E1131,IF({1,0},'2021春'!$C$3:$C$4485&amp;'2021春'!$D$3:$D$4485,'2021春'!$H$3:$H$4485),2,0)</f>
        <v>452127200105230628</v>
      </c>
    </row>
    <row r="1132" spans="1:20">
      <c r="A1132" s="255">
        <v>1130</v>
      </c>
      <c r="B1132" s="255" t="s">
        <v>4796</v>
      </c>
      <c r="C1132" s="255" t="s">
        <v>21</v>
      </c>
      <c r="D1132" s="255" t="s">
        <v>275</v>
      </c>
      <c r="E1132" s="255" t="s">
        <v>4797</v>
      </c>
      <c r="F1132" s="255" t="s">
        <v>24</v>
      </c>
      <c r="G1132" s="255">
        <v>18</v>
      </c>
      <c r="H1132" s="255" t="s">
        <v>4798</v>
      </c>
      <c r="I1132" s="255" t="s">
        <v>4799</v>
      </c>
      <c r="J1132" s="255">
        <v>15878687212</v>
      </c>
      <c r="K1132" s="255" t="s">
        <v>27</v>
      </c>
      <c r="L1132" s="260">
        <v>44402</v>
      </c>
      <c r="M1132" s="255" t="s">
        <v>29</v>
      </c>
      <c r="N1132" s="255" t="s">
        <v>30</v>
      </c>
      <c r="O1132" s="260"/>
      <c r="P1132" s="255"/>
      <c r="Q1132" s="255" t="s">
        <v>30</v>
      </c>
      <c r="R1132" s="255"/>
      <c r="S1132" s="255"/>
      <c r="T1132" s="265" t="str">
        <f t="array" ref="T1132">VLOOKUP(D1132&amp;E1132,IF({1,0},'2021春'!$C$3:$C$4485&amp;'2021春'!$D$3:$D$4485,'2021春'!$H$3:$H$4485),2,0)</f>
        <v>452731200304035734</v>
      </c>
    </row>
    <row r="1133" spans="1:20">
      <c r="A1133" s="255">
        <v>1131</v>
      </c>
      <c r="B1133" s="255" t="s">
        <v>4800</v>
      </c>
      <c r="C1133" s="255" t="s">
        <v>21</v>
      </c>
      <c r="D1133" s="255" t="s">
        <v>275</v>
      </c>
      <c r="E1133" s="255" t="s">
        <v>4801</v>
      </c>
      <c r="F1133" s="255" t="s">
        <v>24</v>
      </c>
      <c r="G1133" s="255">
        <v>18</v>
      </c>
      <c r="H1133" s="255" t="s">
        <v>2757</v>
      </c>
      <c r="I1133" s="255" t="s">
        <v>4802</v>
      </c>
      <c r="J1133" s="255">
        <v>13528811359</v>
      </c>
      <c r="K1133" s="255" t="s">
        <v>27</v>
      </c>
      <c r="L1133" s="260">
        <v>44331</v>
      </c>
      <c r="M1133" s="255" t="s">
        <v>28</v>
      </c>
      <c r="N1133" s="255" t="s">
        <v>27</v>
      </c>
      <c r="O1133" s="260">
        <v>41076</v>
      </c>
      <c r="P1133" s="255" t="s">
        <v>28</v>
      </c>
      <c r="Q1133" s="255" t="s">
        <v>30</v>
      </c>
      <c r="R1133" s="255"/>
      <c r="S1133" s="255"/>
      <c r="T1133" s="265" t="str">
        <f t="array" ref="T1133">VLOOKUP(D1133&amp;E1133,IF({1,0},'2021春'!$C$3:$C$4485&amp;'2021春'!$D$3:$D$4485,'2021春'!$H$3:$H$4485),2,0)</f>
        <v>452731200208205115</v>
      </c>
    </row>
    <row r="1134" spans="1:20">
      <c r="A1134" s="255">
        <v>1132</v>
      </c>
      <c r="B1134" s="255" t="s">
        <v>4803</v>
      </c>
      <c r="C1134" s="255" t="s">
        <v>21</v>
      </c>
      <c r="D1134" s="255" t="s">
        <v>275</v>
      </c>
      <c r="E1134" s="255" t="s">
        <v>4804</v>
      </c>
      <c r="F1134" s="255" t="s">
        <v>24</v>
      </c>
      <c r="G1134" s="255">
        <v>18</v>
      </c>
      <c r="H1134" s="255" t="s">
        <v>402</v>
      </c>
      <c r="I1134" s="255" t="s">
        <v>4805</v>
      </c>
      <c r="J1134" s="255">
        <v>15994433858</v>
      </c>
      <c r="K1134" s="255" t="s">
        <v>27</v>
      </c>
      <c r="L1134" s="260">
        <v>44321</v>
      </c>
      <c r="M1134" s="255" t="s">
        <v>28</v>
      </c>
      <c r="N1134" s="255" t="s">
        <v>27</v>
      </c>
      <c r="O1134" s="260">
        <v>44362</v>
      </c>
      <c r="P1134" s="255" t="s">
        <v>28</v>
      </c>
      <c r="Q1134" s="255" t="s">
        <v>30</v>
      </c>
      <c r="R1134" s="255" t="s">
        <v>4759</v>
      </c>
      <c r="S1134" s="255" t="s">
        <v>4804</v>
      </c>
      <c r="T1134" s="265" t="str">
        <f t="array" ref="T1134">VLOOKUP(D1134&amp;E1134,IF({1,0},'2021春'!$C$3:$C$4485&amp;'2021春'!$D$3:$D$4485,'2021春'!$H$3:$H$4485),2,0)</f>
        <v>452731200208185433</v>
      </c>
    </row>
    <row r="1135" spans="1:20">
      <c r="A1135" s="255">
        <v>1133</v>
      </c>
      <c r="B1135" s="255" t="s">
        <v>4806</v>
      </c>
      <c r="C1135" s="255" t="s">
        <v>21</v>
      </c>
      <c r="D1135" s="255" t="s">
        <v>275</v>
      </c>
      <c r="E1135" s="255" t="s">
        <v>4807</v>
      </c>
      <c r="F1135" s="255" t="s">
        <v>143</v>
      </c>
      <c r="G1135" s="255">
        <v>18</v>
      </c>
      <c r="H1135" s="255" t="s">
        <v>4808</v>
      </c>
      <c r="I1135" s="255" t="s">
        <v>4809</v>
      </c>
      <c r="J1135" s="255">
        <v>13407750568</v>
      </c>
      <c r="K1135" s="255" t="s">
        <v>30</v>
      </c>
      <c r="L1135" s="260"/>
      <c r="M1135" s="255"/>
      <c r="N1135" s="255" t="s">
        <v>30</v>
      </c>
      <c r="O1135" s="260"/>
      <c r="P1135" s="255"/>
      <c r="Q1135" s="255" t="s">
        <v>30</v>
      </c>
      <c r="R1135" s="255" t="s">
        <v>4810</v>
      </c>
      <c r="S1135" s="255" t="s">
        <v>4811</v>
      </c>
      <c r="T1135" s="265" t="str">
        <f t="array" ref="T1135">VLOOKUP(D1135&amp;E1135,IF({1,0},'2021春'!$C$3:$C$4485&amp;'2021春'!$D$3:$D$4485,'2021春'!$H$3:$H$4485),2,0)</f>
        <v>452731200211200665</v>
      </c>
    </row>
    <row r="1136" spans="1:20">
      <c r="A1136" s="255">
        <v>1134</v>
      </c>
      <c r="B1136" s="255" t="s">
        <v>4812</v>
      </c>
      <c r="C1136" s="255" t="s">
        <v>21</v>
      </c>
      <c r="D1136" s="255" t="s">
        <v>275</v>
      </c>
      <c r="E1136" s="255" t="s">
        <v>4813</v>
      </c>
      <c r="F1136" s="255" t="s">
        <v>143</v>
      </c>
      <c r="G1136" s="255">
        <v>18</v>
      </c>
      <c r="H1136" s="255" t="s">
        <v>4814</v>
      </c>
      <c r="I1136" s="255" t="s">
        <v>4815</v>
      </c>
      <c r="J1136" s="255">
        <v>18174937098</v>
      </c>
      <c r="K1136" s="255" t="s">
        <v>27</v>
      </c>
      <c r="L1136" s="260">
        <v>44317</v>
      </c>
      <c r="M1136" s="255" t="s">
        <v>28</v>
      </c>
      <c r="N1136" s="255" t="s">
        <v>27</v>
      </c>
      <c r="O1136" s="260">
        <v>44364</v>
      </c>
      <c r="P1136" s="255"/>
      <c r="Q1136" s="255" t="s">
        <v>30</v>
      </c>
      <c r="R1136" s="255" t="s">
        <v>4810</v>
      </c>
      <c r="S1136" s="255" t="s">
        <v>4813</v>
      </c>
      <c r="T1136" s="265" t="str">
        <f t="array" ref="T1136">VLOOKUP(D1136&amp;E1136,IF({1,0},'2021春'!$C$3:$C$4485&amp;'2021春'!$D$3:$D$4485,'2021春'!$H$3:$H$4485),2,0)</f>
        <v>452731200210090927</v>
      </c>
    </row>
    <row r="1137" spans="1:20">
      <c r="A1137" s="255">
        <v>1135</v>
      </c>
      <c r="B1137" s="255" t="s">
        <v>4816</v>
      </c>
      <c r="C1137" s="255" t="s">
        <v>21</v>
      </c>
      <c r="D1137" s="255" t="s">
        <v>275</v>
      </c>
      <c r="E1137" s="255" t="s">
        <v>4817</v>
      </c>
      <c r="F1137" s="255" t="s">
        <v>143</v>
      </c>
      <c r="G1137" s="255">
        <v>18</v>
      </c>
      <c r="H1137" s="255" t="s">
        <v>4529</v>
      </c>
      <c r="I1137" s="255" t="s">
        <v>4818</v>
      </c>
      <c r="J1137" s="255">
        <v>15177897757</v>
      </c>
      <c r="K1137" s="255" t="s">
        <v>27</v>
      </c>
      <c r="L1137" s="260">
        <v>44331</v>
      </c>
      <c r="M1137" s="255" t="s">
        <v>28</v>
      </c>
      <c r="N1137" s="255" t="s">
        <v>27</v>
      </c>
      <c r="O1137" s="260">
        <v>44367</v>
      </c>
      <c r="P1137" s="255" t="s">
        <v>139</v>
      </c>
      <c r="Q1137" s="255" t="s">
        <v>30</v>
      </c>
      <c r="R1137" s="255" t="s">
        <v>4759</v>
      </c>
      <c r="S1137" s="255" t="s">
        <v>4817</v>
      </c>
      <c r="T1137" s="265" t="str">
        <f t="array" ref="T1137">VLOOKUP(D1137&amp;E1137,IF({1,0},'2021春'!$C$3:$C$4485&amp;'2021春'!$D$3:$D$4485,'2021春'!$H$3:$H$4485),2,0)</f>
        <v>452731200208283324</v>
      </c>
    </row>
    <row r="1138" spans="1:20">
      <c r="A1138" s="255">
        <v>1136</v>
      </c>
      <c r="B1138" s="255" t="s">
        <v>4819</v>
      </c>
      <c r="C1138" s="255" t="s">
        <v>21</v>
      </c>
      <c r="D1138" s="255" t="s">
        <v>275</v>
      </c>
      <c r="E1138" s="255" t="s">
        <v>4820</v>
      </c>
      <c r="F1138" s="255" t="s">
        <v>143</v>
      </c>
      <c r="G1138" s="255">
        <v>18</v>
      </c>
      <c r="H1138" s="255"/>
      <c r="I1138" s="255" t="s">
        <v>4821</v>
      </c>
      <c r="J1138" s="255">
        <v>13407750520</v>
      </c>
      <c r="K1138" s="255" t="s">
        <v>27</v>
      </c>
      <c r="L1138" s="260">
        <v>44338</v>
      </c>
      <c r="M1138" s="255" t="s">
        <v>28</v>
      </c>
      <c r="N1138" s="255" t="s">
        <v>27</v>
      </c>
      <c r="O1138" s="260">
        <v>44365</v>
      </c>
      <c r="P1138" s="255" t="s">
        <v>28</v>
      </c>
      <c r="Q1138" s="255" t="s">
        <v>30</v>
      </c>
      <c r="R1138" s="255"/>
      <c r="S1138" s="255" t="s">
        <v>4820</v>
      </c>
      <c r="T1138" s="265" t="str">
        <f t="array" ref="T1138">VLOOKUP(D1138&amp;E1138,IF({1,0},'2021春'!$C$3:$C$4485&amp;'2021春'!$D$3:$D$4485,'2021春'!$H$3:$H$4485),2,0)</f>
        <v>450124200211072423</v>
      </c>
    </row>
    <row r="1139" spans="1:20">
      <c r="A1139" s="255">
        <v>1137</v>
      </c>
      <c r="B1139" s="255" t="s">
        <v>4822</v>
      </c>
      <c r="C1139" s="255" t="s">
        <v>21</v>
      </c>
      <c r="D1139" s="255" t="s">
        <v>275</v>
      </c>
      <c r="E1139" s="255" t="s">
        <v>4823</v>
      </c>
      <c r="F1139" s="255" t="s">
        <v>143</v>
      </c>
      <c r="G1139" s="255">
        <v>18</v>
      </c>
      <c r="H1139" s="255" t="s">
        <v>4824</v>
      </c>
      <c r="I1139" s="255" t="s">
        <v>4825</v>
      </c>
      <c r="J1139" s="255">
        <v>13481867570</v>
      </c>
      <c r="K1139" s="255" t="s">
        <v>27</v>
      </c>
      <c r="L1139" s="260">
        <v>44378</v>
      </c>
      <c r="M1139" s="255" t="s">
        <v>28</v>
      </c>
      <c r="N1139" s="255" t="s">
        <v>27</v>
      </c>
      <c r="O1139" s="260">
        <v>44401</v>
      </c>
      <c r="P1139" s="255" t="s">
        <v>54</v>
      </c>
      <c r="Q1139" s="255" t="s">
        <v>30</v>
      </c>
      <c r="R1139" s="255" t="s">
        <v>4759</v>
      </c>
      <c r="S1139" s="255" t="s">
        <v>4823</v>
      </c>
      <c r="T1139" s="265" t="str">
        <f t="array" ref="T1139">VLOOKUP(D1139&amp;E1139,IF({1,0},'2021春'!$C$3:$C$4485&amp;'2021春'!$D$3:$D$4485,'2021春'!$H$3:$H$4485),2,0)</f>
        <v>452731200306156927</v>
      </c>
    </row>
    <row r="1140" spans="1:20">
      <c r="A1140" s="255">
        <v>1138</v>
      </c>
      <c r="B1140" s="255" t="s">
        <v>4826</v>
      </c>
      <c r="C1140" s="255" t="s">
        <v>21</v>
      </c>
      <c r="D1140" s="255" t="s">
        <v>275</v>
      </c>
      <c r="E1140" s="255" t="s">
        <v>4827</v>
      </c>
      <c r="F1140" s="255" t="s">
        <v>143</v>
      </c>
      <c r="G1140" s="255">
        <v>19</v>
      </c>
      <c r="H1140" s="255" t="s">
        <v>4828</v>
      </c>
      <c r="I1140" s="255" t="s">
        <v>4829</v>
      </c>
      <c r="J1140" s="255">
        <v>15807781837</v>
      </c>
      <c r="K1140" s="255" t="s">
        <v>27</v>
      </c>
      <c r="L1140" s="260">
        <v>44344</v>
      </c>
      <c r="M1140" s="255" t="s">
        <v>28</v>
      </c>
      <c r="N1140" s="255" t="s">
        <v>27</v>
      </c>
      <c r="O1140" s="260">
        <v>44365</v>
      </c>
      <c r="P1140" s="255" t="s">
        <v>29</v>
      </c>
      <c r="Q1140" s="255" t="s">
        <v>30</v>
      </c>
      <c r="R1140" s="255"/>
      <c r="S1140" s="255"/>
      <c r="T1140" s="265" t="str">
        <f t="array" ref="T1140">VLOOKUP(D1140&amp;E1140,IF({1,0},'2021春'!$C$3:$C$4485&amp;'2021春'!$D$3:$D$4485,'2021春'!$H$3:$H$4485),2,0)</f>
        <v>451229200207251224</v>
      </c>
    </row>
    <row r="1141" spans="1:20">
      <c r="A1141" s="255">
        <v>1139</v>
      </c>
      <c r="B1141" s="255" t="s">
        <v>4830</v>
      </c>
      <c r="C1141" s="255" t="s">
        <v>21</v>
      </c>
      <c r="D1141" s="255" t="s">
        <v>275</v>
      </c>
      <c r="E1141" s="255" t="s">
        <v>4831</v>
      </c>
      <c r="F1141" s="255" t="s">
        <v>24</v>
      </c>
      <c r="G1141" s="255">
        <v>18</v>
      </c>
      <c r="H1141" s="255" t="s">
        <v>4832</v>
      </c>
      <c r="I1141" s="255" t="s">
        <v>4833</v>
      </c>
      <c r="J1141" s="255">
        <v>13976811730</v>
      </c>
      <c r="K1141" s="255" t="s">
        <v>27</v>
      </c>
      <c r="L1141" s="260">
        <v>44338</v>
      </c>
      <c r="M1141" s="255" t="s">
        <v>28</v>
      </c>
      <c r="N1141" s="255" t="s">
        <v>30</v>
      </c>
      <c r="O1141" s="260">
        <v>44391</v>
      </c>
      <c r="P1141" s="255" t="s">
        <v>28</v>
      </c>
      <c r="Q1141" s="255" t="s">
        <v>30</v>
      </c>
      <c r="R1141" s="255"/>
      <c r="S1141" s="255"/>
      <c r="T1141" s="265" t="str">
        <f t="array" ref="T1141">VLOOKUP(D1141&amp;E1141,IF({1,0},'2021春'!$C$3:$C$4485&amp;'2021春'!$D$3:$D$4485,'2021春'!$H$3:$H$4485),2,0)</f>
        <v>452731200302185114</v>
      </c>
    </row>
    <row r="1142" spans="1:20">
      <c r="A1142" s="255">
        <v>1140</v>
      </c>
      <c r="B1142" s="255" t="s">
        <v>4834</v>
      </c>
      <c r="C1142" s="255" t="s">
        <v>21</v>
      </c>
      <c r="D1142" s="255" t="s">
        <v>275</v>
      </c>
      <c r="E1142" s="255" t="s">
        <v>4835</v>
      </c>
      <c r="F1142" s="255" t="s">
        <v>24</v>
      </c>
      <c r="G1142" s="255">
        <v>18</v>
      </c>
      <c r="H1142" s="255" t="s">
        <v>4836</v>
      </c>
      <c r="I1142" s="255" t="s">
        <v>4837</v>
      </c>
      <c r="J1142" s="255">
        <v>13677780453</v>
      </c>
      <c r="K1142" s="255" t="s">
        <v>27</v>
      </c>
      <c r="L1142" s="260">
        <v>44423</v>
      </c>
      <c r="M1142" s="255" t="s">
        <v>28</v>
      </c>
      <c r="N1142" s="255"/>
      <c r="O1142" s="260"/>
      <c r="P1142" s="255"/>
      <c r="Q1142" s="255" t="s">
        <v>30</v>
      </c>
      <c r="R1142" s="255"/>
      <c r="S1142" s="255" t="s">
        <v>4838</v>
      </c>
      <c r="T1142" s="265" t="str">
        <f t="array" ref="T1142">VLOOKUP(D1142&amp;E1142,IF({1,0},'2021春'!$C$3:$C$4485&amp;'2021春'!$D$3:$D$4485,'2021春'!$H$3:$H$4485),2,0)</f>
        <v>452731200210204816</v>
      </c>
    </row>
    <row r="1143" spans="1:20">
      <c r="A1143" s="255">
        <v>1141</v>
      </c>
      <c r="B1143" s="255" t="s">
        <v>4839</v>
      </c>
      <c r="C1143" s="255" t="s">
        <v>21</v>
      </c>
      <c r="D1143" s="255" t="s">
        <v>275</v>
      </c>
      <c r="E1143" s="255" t="s">
        <v>4840</v>
      </c>
      <c r="F1143" s="255" t="s">
        <v>24</v>
      </c>
      <c r="G1143" s="255">
        <v>18</v>
      </c>
      <c r="H1143" s="255" t="s">
        <v>4841</v>
      </c>
      <c r="I1143" s="255" t="s">
        <v>4842</v>
      </c>
      <c r="J1143" s="255">
        <v>13407752895</v>
      </c>
      <c r="K1143" s="255" t="s">
        <v>27</v>
      </c>
      <c r="L1143" s="260">
        <v>44336</v>
      </c>
      <c r="M1143" s="255" t="s">
        <v>29</v>
      </c>
      <c r="N1143" s="255" t="s">
        <v>27</v>
      </c>
      <c r="O1143" s="260">
        <v>44361</v>
      </c>
      <c r="P1143" s="255" t="s">
        <v>28</v>
      </c>
      <c r="Q1143" s="255" t="s">
        <v>30</v>
      </c>
      <c r="R1143" s="255" t="s">
        <v>4759</v>
      </c>
      <c r="S1143" s="255" t="s">
        <v>4840</v>
      </c>
      <c r="T1143" s="265" t="str">
        <f t="array" ref="T1143">VLOOKUP(D1143&amp;E1143,IF({1,0},'2021春'!$C$3:$C$4485&amp;'2021春'!$D$3:$D$4485,'2021春'!$H$3:$H$4485),2,0)</f>
        <v>452731200301304839</v>
      </c>
    </row>
    <row r="1144" spans="1:20">
      <c r="A1144" s="255">
        <v>1142</v>
      </c>
      <c r="B1144" s="255" t="s">
        <v>4843</v>
      </c>
      <c r="C1144" s="255" t="s">
        <v>21</v>
      </c>
      <c r="D1144" s="255" t="s">
        <v>275</v>
      </c>
      <c r="E1144" s="255" t="s">
        <v>4844</v>
      </c>
      <c r="F1144" s="255" t="s">
        <v>24</v>
      </c>
      <c r="G1144" s="255">
        <v>17</v>
      </c>
      <c r="H1144" s="255" t="s">
        <v>4845</v>
      </c>
      <c r="I1144" s="255" t="s">
        <v>4846</v>
      </c>
      <c r="J1144" s="255">
        <v>15001352825</v>
      </c>
      <c r="K1144" s="255" t="s">
        <v>27</v>
      </c>
      <c r="L1144" s="260">
        <v>44396</v>
      </c>
      <c r="M1144" s="255" t="s">
        <v>28</v>
      </c>
      <c r="N1144" s="255" t="s">
        <v>30</v>
      </c>
      <c r="O1144" s="260"/>
      <c r="P1144" s="255"/>
      <c r="Q1144" s="255" t="s">
        <v>30</v>
      </c>
      <c r="R1144" s="255"/>
      <c r="S1144" s="255"/>
      <c r="T1144" s="265" t="str">
        <f t="array" ref="T1144">VLOOKUP(D1144&amp;E1144,IF({1,0},'2021春'!$C$3:$C$4485&amp;'2021春'!$D$3:$D$4485,'2021春'!$H$3:$H$4485),2,0)</f>
        <v>452731200312101236</v>
      </c>
    </row>
    <row r="1145" spans="1:20">
      <c r="A1145" s="255">
        <v>1143</v>
      </c>
      <c r="B1145" s="255" t="s">
        <v>4847</v>
      </c>
      <c r="C1145" s="255" t="s">
        <v>21</v>
      </c>
      <c r="D1145" s="255" t="s">
        <v>275</v>
      </c>
      <c r="E1145" s="255" t="s">
        <v>4848</v>
      </c>
      <c r="F1145" s="255" t="s">
        <v>24</v>
      </c>
      <c r="G1145" s="255">
        <v>18</v>
      </c>
      <c r="H1145" s="255" t="s">
        <v>4849</v>
      </c>
      <c r="I1145" s="255" t="s">
        <v>4850</v>
      </c>
      <c r="J1145" s="255">
        <v>15916052069</v>
      </c>
      <c r="K1145" s="255" t="s">
        <v>27</v>
      </c>
      <c r="L1145" s="260">
        <v>44338</v>
      </c>
      <c r="M1145" s="255" t="s">
        <v>28</v>
      </c>
      <c r="N1145" s="255" t="s">
        <v>27</v>
      </c>
      <c r="O1145" s="260">
        <v>44365</v>
      </c>
      <c r="P1145" s="255" t="s">
        <v>28</v>
      </c>
      <c r="Q1145" s="255" t="s">
        <v>30</v>
      </c>
      <c r="R1145" s="255"/>
      <c r="S1145" s="255" t="s">
        <v>4848</v>
      </c>
      <c r="T1145" s="265" t="str">
        <f t="array" ref="T1145">VLOOKUP(D1145&amp;E1145,IF({1,0},'2021春'!$C$3:$C$4485&amp;'2021春'!$D$3:$D$4485,'2021春'!$H$3:$H$4485),2,0)</f>
        <v>451229200211224237</v>
      </c>
    </row>
    <row r="1146" spans="1:20">
      <c r="A1146" s="255">
        <v>1144</v>
      </c>
      <c r="B1146" s="255" t="s">
        <v>4851</v>
      </c>
      <c r="C1146" s="255" t="s">
        <v>21</v>
      </c>
      <c r="D1146" s="255" t="s">
        <v>275</v>
      </c>
      <c r="E1146" s="255" t="s">
        <v>4852</v>
      </c>
      <c r="F1146" s="255" t="s">
        <v>24</v>
      </c>
      <c r="G1146" s="255">
        <v>18</v>
      </c>
      <c r="H1146" s="255" t="s">
        <v>1740</v>
      </c>
      <c r="I1146" s="255" t="s">
        <v>4853</v>
      </c>
      <c r="J1146" s="255">
        <v>15777807231</v>
      </c>
      <c r="K1146" s="255" t="s">
        <v>27</v>
      </c>
      <c r="L1146" s="260">
        <v>44331</v>
      </c>
      <c r="M1146" s="255" t="s">
        <v>28</v>
      </c>
      <c r="N1146" s="255" t="s">
        <v>27</v>
      </c>
      <c r="O1146" s="260">
        <v>44361</v>
      </c>
      <c r="P1146" s="255" t="s">
        <v>28</v>
      </c>
      <c r="Q1146" s="255" t="s">
        <v>30</v>
      </c>
      <c r="R1146" s="255" t="s">
        <v>4759</v>
      </c>
      <c r="S1146" s="255" t="s">
        <v>4852</v>
      </c>
      <c r="T1146" s="265" t="str">
        <f t="array" ref="T1146">VLOOKUP(D1146&amp;E1146,IF({1,0},'2021春'!$C$3:$C$4485&amp;'2021春'!$D$3:$D$4485,'2021春'!$H$3:$H$4485),2,0)</f>
        <v>452731200211125415</v>
      </c>
    </row>
    <row r="1147" spans="1:20">
      <c r="A1147" s="255">
        <v>1145</v>
      </c>
      <c r="B1147" s="255" t="s">
        <v>4854</v>
      </c>
      <c r="C1147" s="255" t="s">
        <v>21</v>
      </c>
      <c r="D1147" s="255" t="s">
        <v>275</v>
      </c>
      <c r="E1147" s="255" t="s">
        <v>4855</v>
      </c>
      <c r="F1147" s="255" t="s">
        <v>24</v>
      </c>
      <c r="G1147" s="255">
        <v>19</v>
      </c>
      <c r="H1147" s="255" t="s">
        <v>4856</v>
      </c>
      <c r="I1147" s="255" t="s">
        <v>4857</v>
      </c>
      <c r="J1147" s="255">
        <v>13536661861</v>
      </c>
      <c r="K1147" s="255" t="s">
        <v>27</v>
      </c>
      <c r="L1147" s="260">
        <v>44331</v>
      </c>
      <c r="M1147" s="255" t="s">
        <v>28</v>
      </c>
      <c r="N1147" s="255" t="s">
        <v>27</v>
      </c>
      <c r="O1147" s="260">
        <v>44358</v>
      </c>
      <c r="P1147" s="255" t="s">
        <v>28</v>
      </c>
      <c r="Q1147" s="255" t="s">
        <v>30</v>
      </c>
      <c r="R1147" s="255"/>
      <c r="S1147" s="255"/>
      <c r="T1147" s="265" t="str">
        <f t="array" ref="T1147">VLOOKUP(D1147&amp;E1147,IF({1,0},'2021春'!$C$3:$C$4485&amp;'2021春'!$D$3:$D$4485,'2021春'!$H$3:$H$4485),2,0)</f>
        <v>451229200110225118</v>
      </c>
    </row>
    <row r="1148" spans="1:20">
      <c r="A1148" s="255">
        <v>1146</v>
      </c>
      <c r="B1148" s="255" t="s">
        <v>4858</v>
      </c>
      <c r="C1148" s="255" t="s">
        <v>21</v>
      </c>
      <c r="D1148" s="255" t="s">
        <v>275</v>
      </c>
      <c r="E1148" s="255" t="s">
        <v>4859</v>
      </c>
      <c r="F1148" s="255" t="s">
        <v>143</v>
      </c>
      <c r="G1148" s="255">
        <v>18</v>
      </c>
      <c r="H1148" s="255" t="s">
        <v>4860</v>
      </c>
      <c r="I1148" s="255" t="s">
        <v>1645</v>
      </c>
      <c r="J1148" s="255">
        <v>13558289971</v>
      </c>
      <c r="K1148" s="255" t="s">
        <v>27</v>
      </c>
      <c r="L1148" s="260">
        <v>44375</v>
      </c>
      <c r="M1148" s="255" t="s">
        <v>1288</v>
      </c>
      <c r="N1148" s="255" t="s">
        <v>27</v>
      </c>
      <c r="O1148" s="260">
        <v>44401</v>
      </c>
      <c r="P1148" s="255" t="s">
        <v>1288</v>
      </c>
      <c r="Q1148" s="255" t="s">
        <v>30</v>
      </c>
      <c r="R1148" s="255" t="s">
        <v>4759</v>
      </c>
      <c r="S1148" s="255" t="s">
        <v>4859</v>
      </c>
      <c r="T1148" s="265" t="str">
        <f t="array" ref="T1148">VLOOKUP(D1148&amp;E1148,IF({1,0},'2021春'!$C$3:$C$4485&amp;'2021春'!$D$3:$D$4485,'2021春'!$H$3:$H$4485),2,0)</f>
        <v>452731200306190623</v>
      </c>
    </row>
    <row r="1149" spans="1:20">
      <c r="A1149" s="255">
        <v>1147</v>
      </c>
      <c r="B1149" s="255" t="s">
        <v>4861</v>
      </c>
      <c r="C1149" s="255" t="s">
        <v>21</v>
      </c>
      <c r="D1149" s="255" t="s">
        <v>275</v>
      </c>
      <c r="E1149" s="255" t="s">
        <v>4862</v>
      </c>
      <c r="F1149" s="255" t="s">
        <v>143</v>
      </c>
      <c r="G1149" s="255">
        <v>18</v>
      </c>
      <c r="H1149" s="255" t="s">
        <v>4589</v>
      </c>
      <c r="I1149" s="255" t="s">
        <v>4863</v>
      </c>
      <c r="J1149" s="255">
        <v>13516671926</v>
      </c>
      <c r="K1149" s="255" t="s">
        <v>27</v>
      </c>
      <c r="L1149" s="260">
        <v>44339</v>
      </c>
      <c r="M1149" s="255" t="s">
        <v>4864</v>
      </c>
      <c r="N1149" s="255" t="s">
        <v>27</v>
      </c>
      <c r="O1149" s="260">
        <v>44370</v>
      </c>
      <c r="P1149" s="255" t="s">
        <v>4864</v>
      </c>
      <c r="Q1149" s="255" t="s">
        <v>30</v>
      </c>
      <c r="R1149" s="255" t="s">
        <v>4865</v>
      </c>
      <c r="S1149" s="255" t="s">
        <v>4862</v>
      </c>
      <c r="T1149" s="265" t="str">
        <f t="array" ref="T1149">VLOOKUP(D1149&amp;E1149,IF({1,0},'2021春'!$C$3:$C$4485&amp;'2021春'!$D$3:$D$4485,'2021春'!$H$3:$H$4485),2,0)</f>
        <v>452731200305191827</v>
      </c>
    </row>
    <row r="1150" spans="1:20">
      <c r="A1150" s="255">
        <v>1148</v>
      </c>
      <c r="B1150" s="255" t="s">
        <v>4866</v>
      </c>
      <c r="C1150" s="255" t="s">
        <v>21</v>
      </c>
      <c r="D1150" s="255" t="s">
        <v>275</v>
      </c>
      <c r="E1150" s="255" t="s">
        <v>4867</v>
      </c>
      <c r="F1150" s="255" t="s">
        <v>143</v>
      </c>
      <c r="G1150" s="255">
        <v>18</v>
      </c>
      <c r="H1150" s="255" t="s">
        <v>4868</v>
      </c>
      <c r="I1150" s="255" t="s">
        <v>4869</v>
      </c>
      <c r="J1150" s="255">
        <v>13807783561</v>
      </c>
      <c r="K1150" s="255" t="s">
        <v>27</v>
      </c>
      <c r="L1150" s="260">
        <v>44331</v>
      </c>
      <c r="M1150" s="255" t="s">
        <v>28</v>
      </c>
      <c r="N1150" s="255" t="s">
        <v>27</v>
      </c>
      <c r="O1150" s="260">
        <v>44362</v>
      </c>
      <c r="P1150" s="255" t="s">
        <v>28</v>
      </c>
      <c r="Q1150" s="255" t="s">
        <v>30</v>
      </c>
      <c r="R1150" s="255"/>
      <c r="S1150" s="255" t="s">
        <v>4867</v>
      </c>
      <c r="T1150" s="265" t="str">
        <f t="array" ref="T1150">VLOOKUP(D1150&amp;E1150,IF({1,0},'2021春'!$C$3:$C$4485&amp;'2021春'!$D$3:$D$4485,'2021春'!$H$3:$H$4485),2,0)</f>
        <v>451229200303132727</v>
      </c>
    </row>
    <row r="1151" spans="1:20">
      <c r="A1151" s="255">
        <v>1149</v>
      </c>
      <c r="B1151" s="255" t="s">
        <v>4870</v>
      </c>
      <c r="C1151" s="255" t="s">
        <v>21</v>
      </c>
      <c r="D1151" s="255" t="s">
        <v>275</v>
      </c>
      <c r="E1151" s="255" t="s">
        <v>4871</v>
      </c>
      <c r="F1151" s="255" t="s">
        <v>24</v>
      </c>
      <c r="G1151" s="255">
        <v>19</v>
      </c>
      <c r="H1151" s="255" t="s">
        <v>4872</v>
      </c>
      <c r="I1151" s="255" t="s">
        <v>4873</v>
      </c>
      <c r="J1151" s="255">
        <v>18124397803</v>
      </c>
      <c r="K1151" s="255" t="s">
        <v>27</v>
      </c>
      <c r="L1151" s="260">
        <v>44331</v>
      </c>
      <c r="M1151" s="255" t="s">
        <v>28</v>
      </c>
      <c r="N1151" s="255" t="s">
        <v>27</v>
      </c>
      <c r="O1151" s="260">
        <v>44360</v>
      </c>
      <c r="P1151" s="255" t="s">
        <v>4874</v>
      </c>
      <c r="Q1151" s="255" t="s">
        <v>30</v>
      </c>
      <c r="R1151" s="255" t="s">
        <v>4875</v>
      </c>
      <c r="S1151" s="255" t="s">
        <v>4871</v>
      </c>
      <c r="T1151" s="265" t="str">
        <f t="array" ref="T1151">VLOOKUP(D1151&amp;E1151,IF({1,0},'2021春'!$C$3:$C$4485&amp;'2021春'!$D$3:$D$4485,'2021春'!$H$3:$H$4485),2,0)</f>
        <v>451229200205162412</v>
      </c>
    </row>
    <row r="1152" spans="1:20">
      <c r="A1152" s="255">
        <v>1150</v>
      </c>
      <c r="B1152" s="255" t="s">
        <v>4876</v>
      </c>
      <c r="C1152" s="255" t="s">
        <v>21</v>
      </c>
      <c r="D1152" s="255" t="s">
        <v>275</v>
      </c>
      <c r="E1152" s="255" t="s">
        <v>4877</v>
      </c>
      <c r="F1152" s="255" t="s">
        <v>24</v>
      </c>
      <c r="G1152" s="255">
        <v>17</v>
      </c>
      <c r="H1152" s="255" t="s">
        <v>4878</v>
      </c>
      <c r="I1152" s="255" t="s">
        <v>4879</v>
      </c>
      <c r="J1152" s="255">
        <v>13538126966</v>
      </c>
      <c r="K1152" s="255" t="s">
        <v>27</v>
      </c>
      <c r="L1152" s="260">
        <v>44408</v>
      </c>
      <c r="M1152" s="255" t="s">
        <v>28</v>
      </c>
      <c r="N1152" s="255" t="s">
        <v>30</v>
      </c>
      <c r="O1152" s="260"/>
      <c r="P1152" s="255"/>
      <c r="Q1152" s="255" t="s">
        <v>30</v>
      </c>
      <c r="R1152" s="255" t="s">
        <v>4880</v>
      </c>
      <c r="S1152" s="255" t="s">
        <v>4877</v>
      </c>
      <c r="T1152" s="265" t="str">
        <f t="array" ref="T1152">VLOOKUP(D1152&amp;E1152,IF({1,0},'2021春'!$C$3:$C$4485&amp;'2021春'!$D$3:$D$4485,'2021春'!$H$3:$H$4485),2,0)</f>
        <v>452731200311145114</v>
      </c>
    </row>
    <row r="1153" spans="1:20">
      <c r="A1153" s="255">
        <v>1151</v>
      </c>
      <c r="B1153" s="255" t="s">
        <v>4881</v>
      </c>
      <c r="C1153" s="255" t="s">
        <v>21</v>
      </c>
      <c r="D1153" s="255" t="s">
        <v>275</v>
      </c>
      <c r="E1153" s="255" t="s">
        <v>4882</v>
      </c>
      <c r="F1153" s="255" t="s">
        <v>24</v>
      </c>
      <c r="G1153" s="255">
        <v>18</v>
      </c>
      <c r="H1153" s="255" t="s">
        <v>4883</v>
      </c>
      <c r="I1153" s="255" t="s">
        <v>4884</v>
      </c>
      <c r="J1153" s="255">
        <v>15949329302</v>
      </c>
      <c r="K1153" s="255" t="s">
        <v>27</v>
      </c>
      <c r="L1153" s="260">
        <v>44340</v>
      </c>
      <c r="M1153" s="255" t="s">
        <v>185</v>
      </c>
      <c r="N1153" s="255" t="s">
        <v>27</v>
      </c>
      <c r="O1153" s="260">
        <v>44367</v>
      </c>
      <c r="P1153" s="255" t="s">
        <v>185</v>
      </c>
      <c r="Q1153" s="255" t="s">
        <v>30</v>
      </c>
      <c r="R1153" s="255"/>
      <c r="S1153" s="255" t="s">
        <v>4882</v>
      </c>
      <c r="T1153" s="265" t="str">
        <f t="array" ref="T1153">VLOOKUP(D1153&amp;E1153,IF({1,0},'2021春'!$C$3:$C$4485&amp;'2021春'!$D$3:$D$4485,'2021春'!$H$3:$H$4485),2,0)</f>
        <v>452731200210010915</v>
      </c>
    </row>
    <row r="1154" spans="1:20">
      <c r="A1154" s="255">
        <v>1152</v>
      </c>
      <c r="B1154" s="255" t="s">
        <v>4885</v>
      </c>
      <c r="C1154" s="255" t="s">
        <v>21</v>
      </c>
      <c r="D1154" s="255" t="s">
        <v>275</v>
      </c>
      <c r="E1154" s="255" t="s">
        <v>4886</v>
      </c>
      <c r="F1154" s="255" t="s">
        <v>24</v>
      </c>
      <c r="G1154" s="255">
        <v>18</v>
      </c>
      <c r="H1154" s="255" t="s">
        <v>4887</v>
      </c>
      <c r="I1154" s="255" t="s">
        <v>4888</v>
      </c>
      <c r="J1154" s="255">
        <v>15878822001</v>
      </c>
      <c r="K1154" s="255" t="s">
        <v>27</v>
      </c>
      <c r="L1154" s="260">
        <v>44417</v>
      </c>
      <c r="M1154" s="255" t="s">
        <v>4889</v>
      </c>
      <c r="N1154" s="255" t="s">
        <v>30</v>
      </c>
      <c r="O1154" s="260"/>
      <c r="P1154" s="255"/>
      <c r="Q1154" s="255" t="s">
        <v>30</v>
      </c>
      <c r="R1154" s="255" t="s">
        <v>4789</v>
      </c>
      <c r="S1154" s="255" t="s">
        <v>4886</v>
      </c>
      <c r="T1154" s="265" t="str">
        <f t="array" ref="T1154">VLOOKUP(D1154&amp;E1154,IF({1,0},'2021春'!$C$3:$C$4485&amp;'2021春'!$D$3:$D$4485,'2021春'!$H$3:$H$4485),2,0)</f>
        <v>452731200307200037</v>
      </c>
    </row>
    <row r="1155" spans="1:20">
      <c r="A1155" s="255">
        <v>1153</v>
      </c>
      <c r="B1155" s="255" t="s">
        <v>4890</v>
      </c>
      <c r="C1155" s="255" t="s">
        <v>21</v>
      </c>
      <c r="D1155" s="255" t="s">
        <v>275</v>
      </c>
      <c r="E1155" s="255" t="s">
        <v>4891</v>
      </c>
      <c r="F1155" s="255" t="s">
        <v>24</v>
      </c>
      <c r="G1155" s="255">
        <v>18</v>
      </c>
      <c r="H1155" s="255" t="s">
        <v>4892</v>
      </c>
      <c r="I1155" s="255" t="s">
        <v>4893</v>
      </c>
      <c r="J1155" s="255">
        <v>18077825265</v>
      </c>
      <c r="K1155" s="255" t="s">
        <v>27</v>
      </c>
      <c r="L1155" s="260">
        <v>44338</v>
      </c>
      <c r="M1155" s="255" t="s">
        <v>4894</v>
      </c>
      <c r="N1155" s="255" t="s">
        <v>27</v>
      </c>
      <c r="O1155" s="260">
        <v>44370</v>
      </c>
      <c r="P1155" s="255" t="s">
        <v>4895</v>
      </c>
      <c r="Q1155" s="255" t="s">
        <v>30</v>
      </c>
      <c r="R1155" s="255"/>
      <c r="S1155" s="255"/>
      <c r="T1155" s="265" t="str">
        <f t="array" ref="T1155">VLOOKUP(D1155&amp;E1155,IF({1,0},'2021春'!$C$3:$C$4485&amp;'2021春'!$D$3:$D$4485,'2021春'!$H$3:$H$4485),2,0)</f>
        <v>452731200305173610</v>
      </c>
    </row>
    <row r="1156" spans="1:20">
      <c r="A1156" s="255">
        <v>1154</v>
      </c>
      <c r="B1156" s="255" t="s">
        <v>4896</v>
      </c>
      <c r="C1156" s="255" t="s">
        <v>21</v>
      </c>
      <c r="D1156" s="255" t="s">
        <v>275</v>
      </c>
      <c r="E1156" s="255" t="s">
        <v>4897</v>
      </c>
      <c r="F1156" s="255" t="s">
        <v>24</v>
      </c>
      <c r="G1156" s="255">
        <v>18</v>
      </c>
      <c r="H1156" s="255" t="s">
        <v>4898</v>
      </c>
      <c r="I1156" s="255" t="s">
        <v>4899</v>
      </c>
      <c r="J1156" s="255">
        <v>13977627318</v>
      </c>
      <c r="K1156" s="255" t="s">
        <v>27</v>
      </c>
      <c r="L1156" s="260">
        <v>44413</v>
      </c>
      <c r="M1156" s="255" t="s">
        <v>4900</v>
      </c>
      <c r="N1156" s="255" t="s">
        <v>30</v>
      </c>
      <c r="O1156" s="260"/>
      <c r="P1156" s="255"/>
      <c r="Q1156" s="255" t="s">
        <v>30</v>
      </c>
      <c r="R1156" s="255" t="s">
        <v>4901</v>
      </c>
      <c r="S1156" s="255" t="s">
        <v>4897</v>
      </c>
      <c r="T1156" s="265" t="str">
        <f t="array" ref="T1156">VLOOKUP(D1156&amp;E1156,IF({1,0},'2021春'!$C$3:$C$4485&amp;'2021春'!$D$3:$D$4485,'2021春'!$H$3:$H$4485),2,0)</f>
        <v>452622200307113310</v>
      </c>
    </row>
    <row r="1157" spans="1:20">
      <c r="A1157" s="255">
        <v>1155</v>
      </c>
      <c r="B1157" s="255" t="s">
        <v>4902</v>
      </c>
      <c r="C1157" s="255" t="s">
        <v>21</v>
      </c>
      <c r="D1157" s="255" t="s">
        <v>275</v>
      </c>
      <c r="E1157" s="255" t="s">
        <v>4903</v>
      </c>
      <c r="F1157" s="255" t="s">
        <v>143</v>
      </c>
      <c r="G1157" s="255">
        <v>19</v>
      </c>
      <c r="H1157" s="255" t="s">
        <v>4904</v>
      </c>
      <c r="I1157" s="255" t="s">
        <v>4905</v>
      </c>
      <c r="J1157" s="255">
        <v>17807717957</v>
      </c>
      <c r="K1157" s="255" t="s">
        <v>27</v>
      </c>
      <c r="L1157" s="260">
        <v>44331</v>
      </c>
      <c r="M1157" s="255" t="s">
        <v>28</v>
      </c>
      <c r="N1157" s="255" t="s">
        <v>27</v>
      </c>
      <c r="O1157" s="260">
        <v>44362</v>
      </c>
      <c r="P1157" s="255" t="s">
        <v>28</v>
      </c>
      <c r="Q1157" s="255" t="s">
        <v>30</v>
      </c>
      <c r="R1157" s="255" t="s">
        <v>4759</v>
      </c>
      <c r="S1157" s="255" t="s">
        <v>4903</v>
      </c>
      <c r="T1157" s="265" t="str">
        <f t="array" ref="T1157">VLOOKUP(D1157&amp;E1157,IF({1,0},'2021春'!$C$3:$C$4485&amp;'2021春'!$D$3:$D$4485,'2021春'!$H$3:$H$4485),2,0)</f>
        <v>451229200109172426</v>
      </c>
    </row>
    <row r="1158" spans="1:20">
      <c r="A1158" s="255">
        <v>1156</v>
      </c>
      <c r="B1158" s="255" t="s">
        <v>4906</v>
      </c>
      <c r="C1158" s="255" t="s">
        <v>21</v>
      </c>
      <c r="D1158" s="255" t="s">
        <v>275</v>
      </c>
      <c r="E1158" s="255" t="s">
        <v>4907</v>
      </c>
      <c r="F1158" s="255" t="s">
        <v>143</v>
      </c>
      <c r="G1158" s="255">
        <v>19</v>
      </c>
      <c r="H1158" s="255" t="s">
        <v>1597</v>
      </c>
      <c r="I1158" s="255" t="s">
        <v>4908</v>
      </c>
      <c r="J1158" s="255">
        <v>15777804414</v>
      </c>
      <c r="K1158" s="255" t="s">
        <v>27</v>
      </c>
      <c r="L1158" s="260">
        <v>44331</v>
      </c>
      <c r="M1158" s="255" t="s">
        <v>28</v>
      </c>
      <c r="N1158" s="255" t="s">
        <v>27</v>
      </c>
      <c r="O1158" s="260">
        <v>44370</v>
      </c>
      <c r="P1158" s="255" t="s">
        <v>4874</v>
      </c>
      <c r="Q1158" s="255" t="s">
        <v>30</v>
      </c>
      <c r="R1158" s="255" t="s">
        <v>4775</v>
      </c>
      <c r="S1158" s="255" t="s">
        <v>4907</v>
      </c>
      <c r="T1158" s="265" t="str">
        <f t="array" ref="T1158">VLOOKUP(D1158&amp;E1158,IF({1,0},'2021春'!$C$3:$C$4485&amp;'2021春'!$D$3:$D$4485,'2021春'!$H$3:$H$4485),2,0)</f>
        <v>451229200202195120</v>
      </c>
    </row>
    <row r="1159" spans="1:20">
      <c r="A1159" s="255">
        <v>1157</v>
      </c>
      <c r="B1159" s="255" t="s">
        <v>4909</v>
      </c>
      <c r="C1159" s="255" t="s">
        <v>21</v>
      </c>
      <c r="D1159" s="255" t="s">
        <v>275</v>
      </c>
      <c r="E1159" s="255" t="s">
        <v>4910</v>
      </c>
      <c r="F1159" s="255" t="s">
        <v>143</v>
      </c>
      <c r="G1159" s="255">
        <v>20</v>
      </c>
      <c r="H1159" s="255" t="s">
        <v>1990</v>
      </c>
      <c r="I1159" s="255" t="s">
        <v>4911</v>
      </c>
      <c r="J1159" s="255">
        <v>17754791073</v>
      </c>
      <c r="K1159" s="255" t="s">
        <v>27</v>
      </c>
      <c r="L1159" s="260">
        <v>44331</v>
      </c>
      <c r="M1159" s="255" t="s">
        <v>28</v>
      </c>
      <c r="N1159" s="255" t="s">
        <v>27</v>
      </c>
      <c r="O1159" s="260">
        <v>44370</v>
      </c>
      <c r="P1159" s="255" t="s">
        <v>1273</v>
      </c>
      <c r="Q1159" s="255" t="s">
        <v>30</v>
      </c>
      <c r="R1159" s="255"/>
      <c r="S1159" s="255"/>
      <c r="T1159" s="265" t="str">
        <f t="array" ref="T1159">VLOOKUP(D1159&amp;E1159,IF({1,0},'2021春'!$C$3:$C$4485&amp;'2021春'!$D$3:$D$4485,'2021春'!$H$3:$H$4485),2,0)</f>
        <v>451229200107152122</v>
      </c>
    </row>
    <row r="1160" spans="1:20">
      <c r="A1160" s="255">
        <v>1158</v>
      </c>
      <c r="B1160" s="255" t="s">
        <v>4912</v>
      </c>
      <c r="C1160" s="255" t="s">
        <v>21</v>
      </c>
      <c r="D1160" s="255" t="s">
        <v>275</v>
      </c>
      <c r="E1160" s="255" t="s">
        <v>4913</v>
      </c>
      <c r="F1160" s="255" t="s">
        <v>143</v>
      </c>
      <c r="G1160" s="255">
        <v>19</v>
      </c>
      <c r="H1160" s="255" t="s">
        <v>4914</v>
      </c>
      <c r="I1160" s="255" t="s">
        <v>4915</v>
      </c>
      <c r="J1160" s="255">
        <v>18177785624</v>
      </c>
      <c r="K1160" s="255" t="s">
        <v>27</v>
      </c>
      <c r="L1160" s="260">
        <v>44331</v>
      </c>
      <c r="M1160" s="255" t="s">
        <v>28</v>
      </c>
      <c r="N1160" s="255" t="s">
        <v>27</v>
      </c>
      <c r="O1160" s="260">
        <v>44357</v>
      </c>
      <c r="P1160" s="255" t="s">
        <v>28</v>
      </c>
      <c r="Q1160" s="255" t="s">
        <v>30</v>
      </c>
      <c r="R1160" s="255" t="s">
        <v>4916</v>
      </c>
      <c r="S1160" s="255" t="s">
        <v>4913</v>
      </c>
      <c r="T1160" s="265" t="str">
        <f t="array" ref="T1160">VLOOKUP(D1160&amp;E1160,IF({1,0},'2021春'!$C$3:$C$4485&amp;'2021春'!$D$3:$D$4485,'2021春'!$H$3:$H$4485),2,0)</f>
        <v>452731200202221229</v>
      </c>
    </row>
    <row r="1161" spans="1:20">
      <c r="A1161" s="255">
        <v>1159</v>
      </c>
      <c r="B1161" s="255" t="s">
        <v>4917</v>
      </c>
      <c r="C1161" s="255" t="s">
        <v>21</v>
      </c>
      <c r="D1161" s="255" t="s">
        <v>275</v>
      </c>
      <c r="E1161" s="255" t="s">
        <v>4918</v>
      </c>
      <c r="F1161" s="255" t="s">
        <v>143</v>
      </c>
      <c r="G1161" s="255">
        <v>19</v>
      </c>
      <c r="H1161" s="255" t="s">
        <v>4919</v>
      </c>
      <c r="I1161" s="255" t="s">
        <v>2034</v>
      </c>
      <c r="J1161" s="255">
        <v>13367566928</v>
      </c>
      <c r="K1161" s="255" t="s">
        <v>27</v>
      </c>
      <c r="L1161" s="260">
        <v>44330</v>
      </c>
      <c r="M1161" s="255" t="s">
        <v>28</v>
      </c>
      <c r="N1161" s="255" t="s">
        <v>27</v>
      </c>
      <c r="O1161" s="260">
        <v>44366</v>
      </c>
      <c r="P1161" s="255" t="s">
        <v>1352</v>
      </c>
      <c r="Q1161" s="255" t="s">
        <v>30</v>
      </c>
      <c r="R1161" s="255" t="s">
        <v>4920</v>
      </c>
      <c r="S1161" s="255" t="s">
        <v>4918</v>
      </c>
      <c r="T1161" s="265" t="str">
        <f t="array" ref="T1161">VLOOKUP(D1161&amp;E1161,IF({1,0},'2021春'!$C$3:$C$4485&amp;'2021春'!$D$3:$D$4485,'2021春'!$H$3:$H$4485),2,0)</f>
        <v>451229200110101828</v>
      </c>
    </row>
    <row r="1162" spans="1:20">
      <c r="A1162" s="255">
        <v>1160</v>
      </c>
      <c r="B1162" s="255" t="s">
        <v>4921</v>
      </c>
      <c r="C1162" s="255" t="s">
        <v>21</v>
      </c>
      <c r="D1162" s="255" t="s">
        <v>275</v>
      </c>
      <c r="E1162" s="255" t="s">
        <v>4922</v>
      </c>
      <c r="F1162" s="255" t="s">
        <v>143</v>
      </c>
      <c r="G1162" s="255">
        <v>18</v>
      </c>
      <c r="H1162" s="255" t="s">
        <v>4923</v>
      </c>
      <c r="I1162" s="255" t="s">
        <v>4924</v>
      </c>
      <c r="J1162" s="255">
        <v>15878823204</v>
      </c>
      <c r="K1162" s="255" t="s">
        <v>27</v>
      </c>
      <c r="L1162" s="260">
        <v>44388</v>
      </c>
      <c r="M1162" s="255" t="s">
        <v>4925</v>
      </c>
      <c r="N1162" s="255" t="s">
        <v>27</v>
      </c>
      <c r="O1162" s="260">
        <v>44409</v>
      </c>
      <c r="P1162" s="255" t="s">
        <v>4925</v>
      </c>
      <c r="Q1162" s="255" t="s">
        <v>30</v>
      </c>
      <c r="R1162" s="255" t="s">
        <v>4810</v>
      </c>
      <c r="S1162" s="255"/>
      <c r="T1162" s="265" t="str">
        <f t="array" ref="T1162">VLOOKUP(D1162&amp;E1162,IF({1,0},'2021春'!$C$3:$C$4485&amp;'2021春'!$D$3:$D$4485,'2021春'!$H$3:$H$4485),2,0)</f>
        <v>452731200304080922</v>
      </c>
    </row>
    <row r="1163" spans="1:20">
      <c r="A1163" s="255">
        <v>1161</v>
      </c>
      <c r="B1163" s="255" t="s">
        <v>4926</v>
      </c>
      <c r="C1163" s="255" t="s">
        <v>21</v>
      </c>
      <c r="D1163" s="255" t="s">
        <v>275</v>
      </c>
      <c r="E1163" s="255" t="s">
        <v>4927</v>
      </c>
      <c r="F1163" s="255" t="s">
        <v>143</v>
      </c>
      <c r="G1163" s="255">
        <v>18</v>
      </c>
      <c r="H1163" s="255" t="s">
        <v>4928</v>
      </c>
      <c r="I1163" s="255" t="s">
        <v>4929</v>
      </c>
      <c r="J1163" s="255">
        <v>15296079922</v>
      </c>
      <c r="K1163" s="255" t="s">
        <v>27</v>
      </c>
      <c r="L1163" s="260">
        <v>44331</v>
      </c>
      <c r="M1163" s="255" t="s">
        <v>28</v>
      </c>
      <c r="N1163" s="255" t="s">
        <v>27</v>
      </c>
      <c r="O1163" s="260">
        <v>44361</v>
      </c>
      <c r="P1163" s="255" t="s">
        <v>28</v>
      </c>
      <c r="Q1163" s="255" t="s">
        <v>30</v>
      </c>
      <c r="R1163" s="255" t="s">
        <v>4547</v>
      </c>
      <c r="S1163" s="255" t="s">
        <v>4927</v>
      </c>
      <c r="T1163" s="265" t="str">
        <f t="array" ref="T1163">VLOOKUP(D1163&amp;E1163,IF({1,0},'2021春'!$C$3:$C$4485&amp;'2021春'!$D$3:$D$4485,'2021春'!$H$3:$H$4485),2,0)</f>
        <v>452731200211155120</v>
      </c>
    </row>
    <row r="1164" spans="1:20">
      <c r="A1164" s="255">
        <v>1162</v>
      </c>
      <c r="B1164" s="255" t="s">
        <v>4930</v>
      </c>
      <c r="C1164" s="255" t="s">
        <v>21</v>
      </c>
      <c r="D1164" s="255" t="s">
        <v>275</v>
      </c>
      <c r="E1164" s="255" t="s">
        <v>4931</v>
      </c>
      <c r="F1164" s="255" t="s">
        <v>24</v>
      </c>
      <c r="G1164" s="255">
        <v>18</v>
      </c>
      <c r="H1164" s="255" t="s">
        <v>655</v>
      </c>
      <c r="I1164" s="255" t="s">
        <v>4932</v>
      </c>
      <c r="J1164" s="255">
        <v>18826845258</v>
      </c>
      <c r="K1164" s="255" t="s">
        <v>27</v>
      </c>
      <c r="L1164" s="260">
        <v>44330</v>
      </c>
      <c r="M1164" s="255" t="s">
        <v>28</v>
      </c>
      <c r="N1164" s="255" t="s">
        <v>27</v>
      </c>
      <c r="O1164" s="260">
        <v>44375</v>
      </c>
      <c r="P1164" s="255" t="s">
        <v>4925</v>
      </c>
      <c r="Q1164" s="255" t="s">
        <v>30</v>
      </c>
      <c r="R1164" s="255"/>
      <c r="S1164" s="255"/>
      <c r="T1164" s="265" t="str">
        <f t="array" ref="T1164">VLOOKUP(D1164&amp;E1164,IF({1,0},'2021春'!$C$3:$C$4485&amp;'2021春'!$D$3:$D$4485,'2021春'!$H$3:$H$4485),2,0)</f>
        <v>451229200208202117</v>
      </c>
    </row>
    <row r="1165" spans="1:20">
      <c r="A1165" s="255">
        <v>1163</v>
      </c>
      <c r="B1165" s="255" t="s">
        <v>4933</v>
      </c>
      <c r="C1165" s="255" t="s">
        <v>21</v>
      </c>
      <c r="D1165" s="255" t="s">
        <v>275</v>
      </c>
      <c r="E1165" s="255" t="s">
        <v>4934</v>
      </c>
      <c r="F1165" s="255" t="s">
        <v>24</v>
      </c>
      <c r="G1165" s="255">
        <v>18</v>
      </c>
      <c r="H1165" s="255" t="s">
        <v>2382</v>
      </c>
      <c r="I1165" s="255" t="s">
        <v>4935</v>
      </c>
      <c r="J1165" s="255">
        <v>19127173630</v>
      </c>
      <c r="K1165" s="255" t="s">
        <v>27</v>
      </c>
      <c r="L1165" s="260">
        <v>44390</v>
      </c>
      <c r="M1165" s="255" t="s">
        <v>28</v>
      </c>
      <c r="N1165" s="255" t="s">
        <v>30</v>
      </c>
      <c r="O1165" s="260"/>
      <c r="P1165" s="255"/>
      <c r="Q1165" s="255" t="s">
        <v>30</v>
      </c>
      <c r="R1165" s="255"/>
      <c r="S1165" s="255"/>
      <c r="T1165" s="265" t="str">
        <f t="array" ref="T1165">VLOOKUP(D1165&amp;E1165,IF({1,0},'2021春'!$C$3:$C$4485&amp;'2021春'!$D$3:$D$4485,'2021春'!$H$3:$H$4485),2,0)</f>
        <v>452731200307120918</v>
      </c>
    </row>
    <row r="1166" spans="1:20">
      <c r="A1166" s="255">
        <v>1164</v>
      </c>
      <c r="B1166" s="255" t="s">
        <v>4936</v>
      </c>
      <c r="C1166" s="255" t="s">
        <v>21</v>
      </c>
      <c r="D1166" s="255" t="s">
        <v>275</v>
      </c>
      <c r="E1166" s="255" t="s">
        <v>4937</v>
      </c>
      <c r="F1166" s="255" t="s">
        <v>24</v>
      </c>
      <c r="G1166" s="255">
        <v>18</v>
      </c>
      <c r="H1166" s="255" t="s">
        <v>4938</v>
      </c>
      <c r="I1166" s="255" t="s">
        <v>4939</v>
      </c>
      <c r="J1166" s="255">
        <v>18776862988</v>
      </c>
      <c r="K1166" s="255" t="s">
        <v>27</v>
      </c>
      <c r="L1166" s="260">
        <v>44390</v>
      </c>
      <c r="M1166" s="255" t="s">
        <v>54</v>
      </c>
      <c r="N1166" s="255" t="s">
        <v>30</v>
      </c>
      <c r="O1166" s="260"/>
      <c r="P1166" s="255"/>
      <c r="Q1166" s="255" t="s">
        <v>30</v>
      </c>
      <c r="R1166" s="255"/>
      <c r="S1166" s="255"/>
      <c r="T1166" s="265" t="str">
        <f t="array" ref="T1166">VLOOKUP(D1166&amp;E1166,IF({1,0},'2021春'!$C$3:$C$4485&amp;'2021春'!$D$3:$D$4485,'2021春'!$H$3:$H$4485),2,0)</f>
        <v>452731200208150011</v>
      </c>
    </row>
    <row r="1167" spans="1:20">
      <c r="A1167" s="255">
        <v>1165</v>
      </c>
      <c r="B1167" s="255" t="s">
        <v>4940</v>
      </c>
      <c r="C1167" s="255" t="s">
        <v>21</v>
      </c>
      <c r="D1167" s="255" t="s">
        <v>275</v>
      </c>
      <c r="E1167" s="255" t="s">
        <v>4941</v>
      </c>
      <c r="F1167" s="255" t="s">
        <v>143</v>
      </c>
      <c r="G1167" s="255">
        <v>22</v>
      </c>
      <c r="H1167" s="255" t="s">
        <v>4942</v>
      </c>
      <c r="I1167" s="255" t="s">
        <v>4943</v>
      </c>
      <c r="J1167" s="255">
        <v>18070810672</v>
      </c>
      <c r="K1167" s="255" t="s">
        <v>27</v>
      </c>
      <c r="L1167" s="260">
        <v>44354</v>
      </c>
      <c r="M1167" s="255" t="s">
        <v>4944</v>
      </c>
      <c r="N1167" s="255" t="s">
        <v>27</v>
      </c>
      <c r="O1167" s="260">
        <v>44375</v>
      </c>
      <c r="P1167" s="255" t="s">
        <v>4945</v>
      </c>
      <c r="Q1167" s="255" t="s">
        <v>30</v>
      </c>
      <c r="R1167" s="255" t="s">
        <v>4775</v>
      </c>
      <c r="S1167" s="255" t="s">
        <v>4941</v>
      </c>
      <c r="T1167" s="265" t="str">
        <f t="array" ref="T1167">VLOOKUP(D1167&amp;E1167,IF({1,0},'2021春'!$C$3:$C$4485&amp;'2021春'!$D$3:$D$4485,'2021春'!$H$3:$H$4485),2,0)</f>
        <v>45273119981009546x</v>
      </c>
    </row>
    <row r="1168" spans="1:20">
      <c r="A1168" s="255">
        <v>1166</v>
      </c>
      <c r="B1168" s="255" t="s">
        <v>4946</v>
      </c>
      <c r="C1168" s="255" t="s">
        <v>21</v>
      </c>
      <c r="D1168" s="255" t="s">
        <v>275</v>
      </c>
      <c r="E1168" s="255" t="s">
        <v>4947</v>
      </c>
      <c r="F1168" s="255" t="s">
        <v>143</v>
      </c>
      <c r="G1168" s="255">
        <v>18</v>
      </c>
      <c r="H1168" s="255" t="s">
        <v>1011</v>
      </c>
      <c r="I1168" s="255" t="s">
        <v>4948</v>
      </c>
      <c r="J1168" s="255">
        <v>13597082632</v>
      </c>
      <c r="K1168" s="255" t="s">
        <v>27</v>
      </c>
      <c r="L1168" s="260">
        <v>44395</v>
      </c>
      <c r="M1168" s="255" t="s">
        <v>4949</v>
      </c>
      <c r="N1168" s="255" t="s">
        <v>30</v>
      </c>
      <c r="O1168" s="260"/>
      <c r="P1168" s="255"/>
      <c r="Q1168" s="255" t="s">
        <v>30</v>
      </c>
      <c r="R1168" s="255"/>
      <c r="S1168" s="255"/>
      <c r="T1168" s="265" t="str">
        <f t="array" ref="T1168">VLOOKUP(D1168&amp;E1168,IF({1,0},'2021春'!$C$3:$C$4485&amp;'2021春'!$D$3:$D$4485,'2021春'!$H$3:$H$4485),2,0)</f>
        <v>452731200307163627</v>
      </c>
    </row>
    <row r="1169" spans="1:20">
      <c r="A1169" s="255">
        <v>1167</v>
      </c>
      <c r="B1169" s="255" t="s">
        <v>4950</v>
      </c>
      <c r="C1169" s="255" t="s">
        <v>21</v>
      </c>
      <c r="D1169" s="255" t="s">
        <v>275</v>
      </c>
      <c r="E1169" s="255" t="s">
        <v>4951</v>
      </c>
      <c r="F1169" s="255" t="s">
        <v>143</v>
      </c>
      <c r="G1169" s="255">
        <v>18</v>
      </c>
      <c r="H1169" s="255" t="s">
        <v>4952</v>
      </c>
      <c r="I1169" s="255" t="s">
        <v>4953</v>
      </c>
      <c r="J1169" s="255">
        <v>13622533273</v>
      </c>
      <c r="K1169" s="255" t="s">
        <v>27</v>
      </c>
      <c r="L1169" s="260">
        <v>44398</v>
      </c>
      <c r="M1169" s="255" t="s">
        <v>4954</v>
      </c>
      <c r="N1169" s="255" t="s">
        <v>30</v>
      </c>
      <c r="O1169" s="260"/>
      <c r="P1169" s="255"/>
      <c r="Q1169" s="255" t="s">
        <v>30</v>
      </c>
      <c r="R1169" s="255" t="s">
        <v>4955</v>
      </c>
      <c r="S1169" s="255" t="s">
        <v>4951</v>
      </c>
      <c r="T1169" s="265" t="str">
        <f t="array" ref="T1169">VLOOKUP(D1169&amp;E1169,IF({1,0},'2021春'!$C$3:$C$4485&amp;'2021春'!$D$3:$D$4485,'2021春'!$H$3:$H$4485),2,0)</f>
        <v>451229200208205123</v>
      </c>
    </row>
    <row r="1170" spans="1:20">
      <c r="A1170" s="255">
        <v>1168</v>
      </c>
      <c r="B1170" s="255" t="s">
        <v>4956</v>
      </c>
      <c r="C1170" s="255" t="s">
        <v>21</v>
      </c>
      <c r="D1170" s="255" t="s">
        <v>275</v>
      </c>
      <c r="E1170" s="255" t="s">
        <v>4957</v>
      </c>
      <c r="F1170" s="255" t="s">
        <v>143</v>
      </c>
      <c r="G1170" s="255">
        <v>18</v>
      </c>
      <c r="H1170" s="255" t="s">
        <v>315</v>
      </c>
      <c r="I1170" s="255" t="s">
        <v>246</v>
      </c>
      <c r="J1170" s="255">
        <v>15949327908</v>
      </c>
      <c r="K1170" s="255" t="s">
        <v>27</v>
      </c>
      <c r="L1170" s="260">
        <v>44331</v>
      </c>
      <c r="M1170" s="255" t="s">
        <v>28</v>
      </c>
      <c r="N1170" s="255" t="s">
        <v>27</v>
      </c>
      <c r="O1170" s="260">
        <v>44358</v>
      </c>
      <c r="P1170" s="255" t="s">
        <v>28</v>
      </c>
      <c r="Q1170" s="255" t="s">
        <v>30</v>
      </c>
      <c r="R1170" s="255" t="s">
        <v>4759</v>
      </c>
      <c r="S1170" s="255" t="s">
        <v>4957</v>
      </c>
      <c r="T1170" s="265" t="str">
        <f t="array" ref="T1170">VLOOKUP(D1170&amp;E1170,IF({1,0},'2021春'!$C$3:$C$4485&amp;'2021春'!$D$3:$D$4485,'2021春'!$H$3:$H$4485),2,0)</f>
        <v>452731200212215420</v>
      </c>
    </row>
    <row r="1171" spans="1:20">
      <c r="A1171" s="255">
        <v>1169</v>
      </c>
      <c r="B1171" s="255" t="s">
        <v>4958</v>
      </c>
      <c r="C1171" s="255" t="s">
        <v>21</v>
      </c>
      <c r="D1171" s="255" t="s">
        <v>275</v>
      </c>
      <c r="E1171" s="255" t="s">
        <v>4959</v>
      </c>
      <c r="F1171" s="255" t="s">
        <v>143</v>
      </c>
      <c r="G1171" s="255">
        <v>18</v>
      </c>
      <c r="H1171" s="255" t="s">
        <v>4960</v>
      </c>
      <c r="I1171" s="255" t="s">
        <v>4961</v>
      </c>
      <c r="J1171" s="255">
        <v>15777803755</v>
      </c>
      <c r="K1171" s="255" t="s">
        <v>27</v>
      </c>
      <c r="L1171" s="260">
        <v>44331</v>
      </c>
      <c r="M1171" s="255" t="s">
        <v>28</v>
      </c>
      <c r="N1171" s="255" t="s">
        <v>27</v>
      </c>
      <c r="O1171" s="260">
        <v>44361</v>
      </c>
      <c r="P1171" s="255" t="s">
        <v>28</v>
      </c>
      <c r="Q1171" s="255" t="s">
        <v>30</v>
      </c>
      <c r="R1171" s="255" t="s">
        <v>4547</v>
      </c>
      <c r="S1171" s="255" t="s">
        <v>4959</v>
      </c>
      <c r="T1171" s="265" t="str">
        <f t="array" ref="T1171">VLOOKUP(D1171&amp;E1171,IF({1,0},'2021春'!$C$3:$C$4485&amp;'2021春'!$D$3:$D$4485,'2021春'!$H$3:$H$4485),2,0)</f>
        <v>452731200303041227</v>
      </c>
    </row>
    <row r="1172" spans="1:20">
      <c r="A1172" s="255">
        <v>1170</v>
      </c>
      <c r="B1172" s="255" t="s">
        <v>4962</v>
      </c>
      <c r="C1172" s="255" t="s">
        <v>21</v>
      </c>
      <c r="D1172" s="255" t="s">
        <v>275</v>
      </c>
      <c r="E1172" s="255" t="s">
        <v>4963</v>
      </c>
      <c r="F1172" s="255" t="s">
        <v>143</v>
      </c>
      <c r="G1172" s="255">
        <v>19</v>
      </c>
      <c r="H1172" s="255" t="s">
        <v>4964</v>
      </c>
      <c r="I1172" s="255" t="s">
        <v>4965</v>
      </c>
      <c r="J1172" s="255">
        <v>13977891653</v>
      </c>
      <c r="K1172" s="255" t="s">
        <v>27</v>
      </c>
      <c r="L1172" s="260">
        <v>44331</v>
      </c>
      <c r="M1172" s="255" t="s">
        <v>28</v>
      </c>
      <c r="N1172" s="255" t="s">
        <v>27</v>
      </c>
      <c r="O1172" s="260">
        <v>44361</v>
      </c>
      <c r="P1172" s="255" t="s">
        <v>28</v>
      </c>
      <c r="Q1172" s="255" t="s">
        <v>30</v>
      </c>
      <c r="R1172" s="255" t="s">
        <v>4759</v>
      </c>
      <c r="S1172" s="255" t="s">
        <v>4963</v>
      </c>
      <c r="T1172" s="265" t="str">
        <f t="array" ref="T1172">VLOOKUP(D1172&amp;E1172,IF({1,0},'2021春'!$C$3:$C$4485&amp;'2021春'!$D$3:$D$4485,'2021春'!$H$3:$H$4485),2,0)</f>
        <v>452731200205010021</v>
      </c>
    </row>
    <row r="1173" spans="1:20">
      <c r="A1173" s="255">
        <v>1171</v>
      </c>
      <c r="B1173" s="255" t="s">
        <v>4966</v>
      </c>
      <c r="C1173" s="255" t="s">
        <v>21</v>
      </c>
      <c r="D1173" s="255" t="s">
        <v>275</v>
      </c>
      <c r="E1173" s="255" t="s">
        <v>4967</v>
      </c>
      <c r="F1173" s="255" t="s">
        <v>143</v>
      </c>
      <c r="G1173" s="255">
        <v>18</v>
      </c>
      <c r="H1173" s="255" t="s">
        <v>4968</v>
      </c>
      <c r="I1173" s="255" t="s">
        <v>4969</v>
      </c>
      <c r="J1173" s="255">
        <v>13557181080</v>
      </c>
      <c r="K1173" s="255" t="s">
        <v>27</v>
      </c>
      <c r="L1173" s="260">
        <v>44331</v>
      </c>
      <c r="M1173" s="255" t="s">
        <v>28</v>
      </c>
      <c r="N1173" s="255" t="s">
        <v>27</v>
      </c>
      <c r="O1173" s="260">
        <v>44360</v>
      </c>
      <c r="P1173" s="255"/>
      <c r="Q1173" s="255" t="s">
        <v>30</v>
      </c>
      <c r="R1173" s="255" t="s">
        <v>4775</v>
      </c>
      <c r="S1173" s="255" t="s">
        <v>4967</v>
      </c>
      <c r="T1173" s="265" t="str">
        <f t="array" ref="T1173">VLOOKUP(D1173&amp;E1173,IF({1,0},'2021春'!$C$3:$C$4485&amp;'2021春'!$D$3:$D$4485,'2021春'!$H$3:$H$4485),2,0)</f>
        <v>451229200212282164</v>
      </c>
    </row>
    <row r="1174" spans="1:20">
      <c r="A1174" s="255">
        <v>1172</v>
      </c>
      <c r="B1174" s="255" t="s">
        <v>4970</v>
      </c>
      <c r="C1174" s="255" t="s">
        <v>21</v>
      </c>
      <c r="D1174" s="255" t="s">
        <v>275</v>
      </c>
      <c r="E1174" s="255" t="s">
        <v>4971</v>
      </c>
      <c r="F1174" s="255" t="s">
        <v>143</v>
      </c>
      <c r="G1174" s="255">
        <v>18</v>
      </c>
      <c r="H1174" s="255" t="s">
        <v>4972</v>
      </c>
      <c r="I1174" s="255" t="s">
        <v>4973</v>
      </c>
      <c r="J1174" s="255">
        <v>18776861387</v>
      </c>
      <c r="K1174" s="255" t="s">
        <v>27</v>
      </c>
      <c r="L1174" s="260">
        <v>44331</v>
      </c>
      <c r="M1174" s="255" t="s">
        <v>28</v>
      </c>
      <c r="N1174" s="255" t="s">
        <v>27</v>
      </c>
      <c r="O1174" s="260">
        <v>44360</v>
      </c>
      <c r="P1174" s="255"/>
      <c r="Q1174" s="255" t="s">
        <v>30</v>
      </c>
      <c r="R1174" s="255" t="s">
        <v>4775</v>
      </c>
      <c r="S1174" s="255" t="s">
        <v>4971</v>
      </c>
      <c r="T1174" s="265" t="str">
        <f t="array" ref="T1174">VLOOKUP(D1174&amp;E1174,IF({1,0},'2021春'!$C$3:$C$4485&amp;'2021春'!$D$3:$D$4485,'2021春'!$H$3:$H$4485),2,0)</f>
        <v>451229200305071841</v>
      </c>
    </row>
    <row r="1175" spans="1:20">
      <c r="A1175" s="255">
        <v>1173</v>
      </c>
      <c r="B1175" s="255" t="s">
        <v>4974</v>
      </c>
      <c r="C1175" s="255" t="s">
        <v>21</v>
      </c>
      <c r="D1175" s="255" t="s">
        <v>275</v>
      </c>
      <c r="E1175" s="255" t="s">
        <v>4975</v>
      </c>
      <c r="F1175" s="255" t="s">
        <v>143</v>
      </c>
      <c r="G1175" s="255">
        <v>20</v>
      </c>
      <c r="H1175" s="255" t="s">
        <v>4976</v>
      </c>
      <c r="I1175" s="255" t="s">
        <v>4977</v>
      </c>
      <c r="J1175" s="255">
        <v>18378892877</v>
      </c>
      <c r="K1175" s="255" t="s">
        <v>27</v>
      </c>
      <c r="L1175" s="260">
        <v>44331</v>
      </c>
      <c r="M1175" s="255" t="s">
        <v>28</v>
      </c>
      <c r="N1175" s="255" t="s">
        <v>27</v>
      </c>
      <c r="O1175" s="260">
        <v>44361</v>
      </c>
      <c r="P1175" s="255" t="s">
        <v>28</v>
      </c>
      <c r="Q1175" s="255" t="s">
        <v>30</v>
      </c>
      <c r="R1175" s="255" t="s">
        <v>4759</v>
      </c>
      <c r="S1175" s="255" t="s">
        <v>4975</v>
      </c>
      <c r="T1175" s="265" t="str">
        <f t="array" ref="T1175">VLOOKUP(D1175&amp;E1175,IF({1,0},'2021春'!$C$3:$C$4485&amp;'2021春'!$D$3:$D$4485,'2021春'!$H$3:$H$4485),2,0)</f>
        <v>451229200103272725</v>
      </c>
    </row>
    <row r="1176" spans="1:20">
      <c r="A1176" s="255">
        <v>1174</v>
      </c>
      <c r="B1176" s="255" t="s">
        <v>4978</v>
      </c>
      <c r="C1176" s="255" t="s">
        <v>21</v>
      </c>
      <c r="D1176" s="255" t="s">
        <v>275</v>
      </c>
      <c r="E1176" s="255" t="s">
        <v>4979</v>
      </c>
      <c r="F1176" s="255" t="s">
        <v>143</v>
      </c>
      <c r="G1176" s="255">
        <v>17</v>
      </c>
      <c r="H1176" s="255" t="s">
        <v>4980</v>
      </c>
      <c r="I1176" s="255" t="s">
        <v>4981</v>
      </c>
      <c r="J1176" s="255">
        <v>13068741795</v>
      </c>
      <c r="K1176" s="255" t="s">
        <v>27</v>
      </c>
      <c r="L1176" s="260">
        <v>44411</v>
      </c>
      <c r="M1176" s="255" t="s">
        <v>4982</v>
      </c>
      <c r="N1176" s="255" t="s">
        <v>30</v>
      </c>
      <c r="O1176" s="260"/>
      <c r="P1176" s="255"/>
      <c r="Q1176" s="255" t="s">
        <v>30</v>
      </c>
      <c r="R1176" s="255"/>
      <c r="S1176" s="255"/>
      <c r="T1176" s="265" t="str">
        <f t="array" ref="T1176">VLOOKUP(D1176&amp;E1176,IF({1,0},'2021春'!$C$3:$C$4485&amp;'2021春'!$D$3:$D$4485,'2021春'!$H$3:$H$4485),2,0)</f>
        <v>452731200401155543</v>
      </c>
    </row>
    <row r="1177" spans="1:20">
      <c r="A1177" s="255">
        <v>1175</v>
      </c>
      <c r="B1177" s="255" t="s">
        <v>4983</v>
      </c>
      <c r="C1177" s="255" t="s">
        <v>21</v>
      </c>
      <c r="D1177" s="255" t="s">
        <v>275</v>
      </c>
      <c r="E1177" s="255" t="s">
        <v>4984</v>
      </c>
      <c r="F1177" s="255" t="s">
        <v>143</v>
      </c>
      <c r="G1177" s="255">
        <v>17</v>
      </c>
      <c r="H1177" s="255" t="s">
        <v>4985</v>
      </c>
      <c r="I1177" s="255" t="s">
        <v>4986</v>
      </c>
      <c r="J1177" s="255">
        <v>18934964972</v>
      </c>
      <c r="K1177" s="255" t="s">
        <v>27</v>
      </c>
      <c r="L1177" s="260">
        <v>44406</v>
      </c>
      <c r="M1177" s="255" t="s">
        <v>28</v>
      </c>
      <c r="N1177" s="255" t="s">
        <v>30</v>
      </c>
      <c r="O1177" s="260"/>
      <c r="P1177" s="255"/>
      <c r="Q1177" s="255" t="s">
        <v>30</v>
      </c>
      <c r="R1177" s="255"/>
      <c r="S1177" s="255"/>
      <c r="T1177" s="265" t="str">
        <f t="array" ref="T1177">VLOOKUP(D1177&amp;E1177,IF({1,0},'2021春'!$C$3:$C$4485&amp;'2021春'!$D$3:$D$4485,'2021春'!$H$3:$H$4485),2,0)</f>
        <v>451229200310241227</v>
      </c>
    </row>
    <row r="1178" spans="1:20">
      <c r="A1178" s="255">
        <v>1176</v>
      </c>
      <c r="B1178" s="255" t="s">
        <v>4987</v>
      </c>
      <c r="C1178" s="255" t="s">
        <v>21</v>
      </c>
      <c r="D1178" s="255" t="s">
        <v>275</v>
      </c>
      <c r="E1178" s="255" t="s">
        <v>4988</v>
      </c>
      <c r="F1178" s="255" t="s">
        <v>143</v>
      </c>
      <c r="G1178" s="255">
        <v>18</v>
      </c>
      <c r="H1178" s="255" t="s">
        <v>4989</v>
      </c>
      <c r="I1178" s="255" t="s">
        <v>4990</v>
      </c>
      <c r="J1178" s="255">
        <v>15878686680</v>
      </c>
      <c r="K1178" s="255" t="s">
        <v>27</v>
      </c>
      <c r="L1178" s="260">
        <v>44331</v>
      </c>
      <c r="M1178" s="255" t="s">
        <v>28</v>
      </c>
      <c r="N1178" s="255" t="s">
        <v>27</v>
      </c>
      <c r="O1178" s="260">
        <v>44357</v>
      </c>
      <c r="P1178" s="255" t="s">
        <v>28</v>
      </c>
      <c r="Q1178" s="255" t="s">
        <v>30</v>
      </c>
      <c r="R1178" s="255" t="s">
        <v>4991</v>
      </c>
      <c r="S1178" s="255" t="s">
        <v>4988</v>
      </c>
      <c r="T1178" s="265" t="str">
        <f t="array" ref="T1178">VLOOKUP(D1178&amp;E1178,IF({1,0},'2021春'!$C$3:$C$4485&amp;'2021春'!$D$3:$D$4485,'2021春'!$H$3:$H$4485),2,0)</f>
        <v>452731200209171228</v>
      </c>
    </row>
    <row r="1179" spans="1:20">
      <c r="A1179" s="255">
        <v>1177</v>
      </c>
      <c r="B1179" s="255" t="s">
        <v>4992</v>
      </c>
      <c r="C1179" s="255" t="s">
        <v>21</v>
      </c>
      <c r="D1179" s="255" t="s">
        <v>275</v>
      </c>
      <c r="E1179" s="255" t="s">
        <v>4993</v>
      </c>
      <c r="F1179" s="255" t="s">
        <v>24</v>
      </c>
      <c r="G1179" s="255">
        <v>18</v>
      </c>
      <c r="H1179" s="255" t="s">
        <v>3085</v>
      </c>
      <c r="I1179" s="255" t="s">
        <v>4994</v>
      </c>
      <c r="J1179" s="255">
        <v>18407783845</v>
      </c>
      <c r="K1179" s="255" t="s">
        <v>27</v>
      </c>
      <c r="L1179" s="260">
        <v>44331</v>
      </c>
      <c r="M1179" s="255" t="s">
        <v>28</v>
      </c>
      <c r="N1179" s="255" t="s">
        <v>27</v>
      </c>
      <c r="O1179" s="260">
        <v>44362</v>
      </c>
      <c r="P1179" s="255" t="s">
        <v>28</v>
      </c>
      <c r="Q1179" s="255" t="s">
        <v>30</v>
      </c>
      <c r="R1179" s="255"/>
      <c r="S1179" s="255"/>
      <c r="T1179" s="265" t="str">
        <f t="array" ref="T1179">VLOOKUP(D1179&amp;E1179,IF({1,0},'2021春'!$C$3:$C$4485&amp;'2021春'!$D$3:$D$4485,'2021春'!$H$3:$H$4485),2,0)</f>
        <v>452731200210054854</v>
      </c>
    </row>
    <row r="1180" spans="1:20">
      <c r="A1180" s="255">
        <v>1178</v>
      </c>
      <c r="B1180" s="255" t="s">
        <v>4995</v>
      </c>
      <c r="C1180" s="255" t="s">
        <v>21</v>
      </c>
      <c r="D1180" s="255" t="s">
        <v>275</v>
      </c>
      <c r="E1180" s="255" t="s">
        <v>4996</v>
      </c>
      <c r="F1180" s="255" t="s">
        <v>24</v>
      </c>
      <c r="G1180" s="255">
        <v>19</v>
      </c>
      <c r="H1180" s="255" t="s">
        <v>4997</v>
      </c>
      <c r="I1180" s="255" t="s">
        <v>4998</v>
      </c>
      <c r="J1180" s="255">
        <v>15296879991</v>
      </c>
      <c r="K1180" s="255" t="s">
        <v>27</v>
      </c>
      <c r="L1180" s="260">
        <v>44331</v>
      </c>
      <c r="M1180" s="255" t="s">
        <v>28</v>
      </c>
      <c r="N1180" s="255" t="s">
        <v>27</v>
      </c>
      <c r="O1180" s="260">
        <v>44366</v>
      </c>
      <c r="P1180" s="255" t="s">
        <v>4925</v>
      </c>
      <c r="Q1180" s="255" t="s">
        <v>30</v>
      </c>
      <c r="R1180" s="255"/>
      <c r="S1180" s="255" t="s">
        <v>4996</v>
      </c>
      <c r="T1180" s="265" t="str">
        <f t="array" ref="T1180">VLOOKUP(D1180&amp;E1180,IF({1,0},'2021春'!$C$3:$C$4485&amp;'2021春'!$D$3:$D$4485,'2021春'!$H$3:$H$4485),2,0)</f>
        <v>452731200201014535</v>
      </c>
    </row>
    <row r="1181" spans="1:20">
      <c r="A1181" s="255">
        <v>1179</v>
      </c>
      <c r="B1181" s="255" t="s">
        <v>4999</v>
      </c>
      <c r="C1181" s="255" t="s">
        <v>21</v>
      </c>
      <c r="D1181" s="255" t="s">
        <v>275</v>
      </c>
      <c r="E1181" s="255" t="s">
        <v>5000</v>
      </c>
      <c r="F1181" s="255" t="s">
        <v>24</v>
      </c>
      <c r="G1181" s="255">
        <v>19</v>
      </c>
      <c r="H1181" s="255" t="s">
        <v>5001</v>
      </c>
      <c r="I1181" s="255" t="s">
        <v>5002</v>
      </c>
      <c r="J1181" s="255">
        <v>15278104284</v>
      </c>
      <c r="K1181" s="255" t="s">
        <v>27</v>
      </c>
      <c r="L1181" s="260">
        <v>44419</v>
      </c>
      <c r="M1181" s="255" t="s">
        <v>1352</v>
      </c>
      <c r="N1181" s="255" t="s">
        <v>30</v>
      </c>
      <c r="O1181" s="260"/>
      <c r="P1181" s="255"/>
      <c r="Q1181" s="255" t="s">
        <v>30</v>
      </c>
      <c r="R1181" s="255"/>
      <c r="S1181" s="255"/>
      <c r="T1181" s="265" t="str">
        <f t="array" ref="T1181">VLOOKUP(D1181&amp;E1181,IF({1,0},'2021春'!$C$3:$C$4485&amp;'2021春'!$D$3:$D$4485,'2021春'!$H$3:$H$4485),2,0)</f>
        <v>451229200110221811</v>
      </c>
    </row>
    <row r="1182" spans="1:20">
      <c r="A1182" s="255">
        <v>1180</v>
      </c>
      <c r="B1182" s="255" t="s">
        <v>5003</v>
      </c>
      <c r="C1182" s="255" t="s">
        <v>21</v>
      </c>
      <c r="D1182" s="255" t="s">
        <v>275</v>
      </c>
      <c r="E1182" s="255" t="s">
        <v>5004</v>
      </c>
      <c r="F1182" s="255" t="s">
        <v>24</v>
      </c>
      <c r="G1182" s="255">
        <v>18</v>
      </c>
      <c r="H1182" s="255" t="s">
        <v>5005</v>
      </c>
      <c r="I1182" s="255" t="s">
        <v>5006</v>
      </c>
      <c r="J1182" s="255">
        <v>15296877493</v>
      </c>
      <c r="K1182" s="255" t="s">
        <v>27</v>
      </c>
      <c r="L1182" s="260">
        <v>44340</v>
      </c>
      <c r="M1182" s="255" t="s">
        <v>98</v>
      </c>
      <c r="N1182" s="255" t="s">
        <v>27</v>
      </c>
      <c r="O1182" s="260">
        <v>44362</v>
      </c>
      <c r="P1182" s="255" t="s">
        <v>98</v>
      </c>
      <c r="Q1182" s="255" t="s">
        <v>30</v>
      </c>
      <c r="R1182" s="255"/>
      <c r="S1182" s="255"/>
      <c r="T1182" s="265" t="str">
        <f t="array" ref="T1182">VLOOKUP(D1182&amp;E1182,IF({1,0},'2021春'!$C$3:$C$4485&amp;'2021春'!$D$3:$D$4485,'2021春'!$H$3:$H$4485),2,0)</f>
        <v>451229200209291211</v>
      </c>
    </row>
    <row r="1183" spans="1:20">
      <c r="A1183" s="255">
        <v>1181</v>
      </c>
      <c r="B1183" s="255" t="s">
        <v>5007</v>
      </c>
      <c r="C1183" s="255" t="s">
        <v>21</v>
      </c>
      <c r="D1183" s="255" t="s">
        <v>275</v>
      </c>
      <c r="E1183" s="255" t="s">
        <v>5008</v>
      </c>
      <c r="F1183" s="255" t="s">
        <v>24</v>
      </c>
      <c r="G1183" s="255">
        <v>19</v>
      </c>
      <c r="H1183" s="255" t="s">
        <v>5009</v>
      </c>
      <c r="I1183" s="255" t="s">
        <v>5010</v>
      </c>
      <c r="J1183" s="255">
        <v>15277893122</v>
      </c>
      <c r="K1183" s="255" t="s">
        <v>27</v>
      </c>
      <c r="L1183" s="260">
        <v>44396</v>
      </c>
      <c r="M1183" s="255" t="s">
        <v>5011</v>
      </c>
      <c r="N1183" s="255" t="s">
        <v>30</v>
      </c>
      <c r="O1183" s="260"/>
      <c r="P1183" s="255"/>
      <c r="Q1183" s="255" t="s">
        <v>30</v>
      </c>
      <c r="R1183" s="255"/>
      <c r="S1183" s="255"/>
      <c r="T1183" s="265" t="str">
        <f t="array" ref="T1183">VLOOKUP(D1183&amp;E1183,IF({1,0},'2021春'!$C$3:$C$4485&amp;'2021春'!$D$3:$D$4485,'2021春'!$H$3:$H$4485),2,0)</f>
        <v>452127200206180930</v>
      </c>
    </row>
    <row r="1184" spans="1:20">
      <c r="A1184" s="255">
        <v>1182</v>
      </c>
      <c r="B1184" s="255" t="s">
        <v>5012</v>
      </c>
      <c r="C1184" s="255" t="s">
        <v>21</v>
      </c>
      <c r="D1184" s="255" t="s">
        <v>275</v>
      </c>
      <c r="E1184" s="255" t="s">
        <v>5013</v>
      </c>
      <c r="F1184" s="255" t="s">
        <v>143</v>
      </c>
      <c r="G1184" s="255">
        <v>16</v>
      </c>
      <c r="H1184" s="255" t="s">
        <v>3178</v>
      </c>
      <c r="I1184" s="255" t="s">
        <v>5014</v>
      </c>
      <c r="J1184" s="255">
        <v>18777811331</v>
      </c>
      <c r="K1184" s="255" t="s">
        <v>30</v>
      </c>
      <c r="L1184" s="260"/>
      <c r="M1184" s="255"/>
      <c r="N1184" s="255" t="s">
        <v>30</v>
      </c>
      <c r="O1184" s="260"/>
      <c r="P1184" s="255"/>
      <c r="Q1184" s="255" t="s">
        <v>30</v>
      </c>
      <c r="R1184" s="255" t="s">
        <v>5015</v>
      </c>
      <c r="S1184" s="255" t="s">
        <v>5016</v>
      </c>
      <c r="T1184" s="265" t="str">
        <f t="array" ref="T1184">VLOOKUP(D1184&amp;E1184,IF({1,0},'2021春'!$C$3:$C$4485&amp;'2021春'!$D$3:$D$4485,'2021春'!$H$3:$H$4485),2,0)</f>
        <v>451229200503164547</v>
      </c>
    </row>
    <row r="1185" spans="1:20">
      <c r="A1185" s="255">
        <v>1183</v>
      </c>
      <c r="B1185" s="255" t="s">
        <v>5017</v>
      </c>
      <c r="C1185" s="255" t="s">
        <v>21</v>
      </c>
      <c r="D1185" s="255" t="s">
        <v>275</v>
      </c>
      <c r="E1185" s="255" t="s">
        <v>5018</v>
      </c>
      <c r="F1185" s="255" t="s">
        <v>143</v>
      </c>
      <c r="G1185" s="255">
        <v>18</v>
      </c>
      <c r="H1185" s="255" t="s">
        <v>5019</v>
      </c>
      <c r="I1185" s="255" t="s">
        <v>5020</v>
      </c>
      <c r="J1185" s="255">
        <v>13407753890</v>
      </c>
      <c r="K1185" s="255" t="s">
        <v>27</v>
      </c>
      <c r="L1185" s="260">
        <v>44331</v>
      </c>
      <c r="M1185" s="255" t="s">
        <v>28</v>
      </c>
      <c r="N1185" s="255" t="s">
        <v>27</v>
      </c>
      <c r="O1185" s="260">
        <v>44358</v>
      </c>
      <c r="P1185" s="255" t="s">
        <v>28</v>
      </c>
      <c r="Q1185" s="255" t="s">
        <v>30</v>
      </c>
      <c r="R1185" s="255" t="s">
        <v>4775</v>
      </c>
      <c r="S1185" s="255"/>
      <c r="T1185" s="265" t="str">
        <f t="array" ref="T1185">VLOOKUP(D1185&amp;E1185,IF({1,0},'2021春'!$C$3:$C$4485&amp;'2021春'!$D$3:$D$4485,'2021春'!$H$3:$H$4485),2,0)</f>
        <v>452731200209283625</v>
      </c>
    </row>
    <row r="1186" spans="1:20">
      <c r="A1186" s="255">
        <v>1184</v>
      </c>
      <c r="B1186" s="255" t="s">
        <v>5021</v>
      </c>
      <c r="C1186" s="255" t="s">
        <v>21</v>
      </c>
      <c r="D1186" s="255" t="s">
        <v>275</v>
      </c>
      <c r="E1186" s="255" t="s">
        <v>5022</v>
      </c>
      <c r="F1186" s="255" t="s">
        <v>143</v>
      </c>
      <c r="G1186" s="255">
        <v>19</v>
      </c>
      <c r="H1186" s="255" t="s">
        <v>5023</v>
      </c>
      <c r="I1186" s="255" t="s">
        <v>5024</v>
      </c>
      <c r="J1186" s="255">
        <v>13501688063</v>
      </c>
      <c r="K1186" s="255" t="s">
        <v>27</v>
      </c>
      <c r="L1186" s="260">
        <v>44331</v>
      </c>
      <c r="M1186" s="255" t="s">
        <v>28</v>
      </c>
      <c r="N1186" s="255" t="s">
        <v>27</v>
      </c>
      <c r="O1186" s="260">
        <v>44371</v>
      </c>
      <c r="P1186" s="255" t="s">
        <v>4874</v>
      </c>
      <c r="Q1186" s="255" t="s">
        <v>30</v>
      </c>
      <c r="R1186" s="255" t="s">
        <v>4775</v>
      </c>
      <c r="S1186" s="255"/>
      <c r="T1186" s="265" t="str">
        <f t="array" ref="T1186">VLOOKUP(D1186&amp;E1186,IF({1,0},'2021春'!$C$3:$C$4485&amp;'2021春'!$D$3:$D$4485,'2021春'!$H$3:$H$4485),2,0)</f>
        <v>451227200205211429</v>
      </c>
    </row>
    <row r="1187" spans="1:20">
      <c r="A1187" s="255">
        <v>1185</v>
      </c>
      <c r="B1187" s="255" t="s">
        <v>5025</v>
      </c>
      <c r="C1187" s="255" t="s">
        <v>21</v>
      </c>
      <c r="D1187" s="255" t="s">
        <v>275</v>
      </c>
      <c r="E1187" s="255" t="s">
        <v>5026</v>
      </c>
      <c r="F1187" s="255" t="s">
        <v>24</v>
      </c>
      <c r="G1187" s="255">
        <v>18</v>
      </c>
      <c r="H1187" s="255" t="s">
        <v>2409</v>
      </c>
      <c r="I1187" s="255" t="s">
        <v>5027</v>
      </c>
      <c r="J1187" s="255">
        <v>13407753384</v>
      </c>
      <c r="K1187" s="255" t="s">
        <v>27</v>
      </c>
      <c r="L1187" s="260">
        <v>44395</v>
      </c>
      <c r="M1187" s="255" t="s">
        <v>28</v>
      </c>
      <c r="N1187" s="255" t="s">
        <v>30</v>
      </c>
      <c r="O1187" s="260"/>
      <c r="P1187" s="255"/>
      <c r="Q1187" s="255" t="s">
        <v>30</v>
      </c>
      <c r="R1187" s="255"/>
      <c r="S1187" s="255"/>
      <c r="T1187" s="265" t="str">
        <f t="array" ref="T1187">VLOOKUP(D1187&amp;E1187,IF({1,0},'2021春'!$C$3:$C$4485&amp;'2021春'!$D$3:$D$4485,'2021春'!$H$3:$H$4485),2,0)</f>
        <v>45273120030802571X</v>
      </c>
    </row>
    <row r="1188" spans="1:20">
      <c r="A1188" s="255">
        <v>1186</v>
      </c>
      <c r="B1188" s="255" t="s">
        <v>5028</v>
      </c>
      <c r="C1188" s="255" t="s">
        <v>21</v>
      </c>
      <c r="D1188" s="255" t="s">
        <v>275</v>
      </c>
      <c r="E1188" s="255" t="s">
        <v>5029</v>
      </c>
      <c r="F1188" s="255" t="s">
        <v>24</v>
      </c>
      <c r="G1188" s="255">
        <v>20</v>
      </c>
      <c r="H1188" s="255" t="s">
        <v>5030</v>
      </c>
      <c r="I1188" s="255" t="s">
        <v>5031</v>
      </c>
      <c r="J1188" s="255">
        <v>18077896259</v>
      </c>
      <c r="K1188" s="255" t="s">
        <v>27</v>
      </c>
      <c r="L1188" s="260">
        <v>44331</v>
      </c>
      <c r="M1188" s="255" t="s">
        <v>28</v>
      </c>
      <c r="N1188" s="255" t="s">
        <v>27</v>
      </c>
      <c r="O1188" s="260">
        <v>44366</v>
      </c>
      <c r="P1188" s="255" t="s">
        <v>28</v>
      </c>
      <c r="Q1188" s="255" t="s">
        <v>30</v>
      </c>
      <c r="R1188" s="255" t="s">
        <v>4775</v>
      </c>
      <c r="S1188" s="255" t="s">
        <v>5029</v>
      </c>
      <c r="T1188" s="265" t="str">
        <f t="array" ref="T1188">VLOOKUP(D1188&amp;E1188,IF({1,0},'2021春'!$C$3:$C$4485&amp;'2021春'!$D$3:$D$4485,'2021春'!$H$3:$H$4485),2,0)</f>
        <v>452731200103152416</v>
      </c>
    </row>
    <row r="1189" spans="1:20">
      <c r="A1189" s="255">
        <v>1187</v>
      </c>
      <c r="B1189" s="255" t="s">
        <v>5032</v>
      </c>
      <c r="C1189" s="255" t="s">
        <v>21</v>
      </c>
      <c r="D1189" s="255" t="s">
        <v>275</v>
      </c>
      <c r="E1189" s="255" t="s">
        <v>5033</v>
      </c>
      <c r="F1189" s="255" t="s">
        <v>24</v>
      </c>
      <c r="G1189" s="255">
        <v>18</v>
      </c>
      <c r="H1189" s="255" t="s">
        <v>5034</v>
      </c>
      <c r="I1189" s="255" t="s">
        <v>5035</v>
      </c>
      <c r="J1189" s="255">
        <v>13707787159</v>
      </c>
      <c r="K1189" s="255" t="s">
        <v>27</v>
      </c>
      <c r="L1189" s="260">
        <v>44400</v>
      </c>
      <c r="M1189" s="255" t="s">
        <v>28</v>
      </c>
      <c r="N1189" s="255" t="s">
        <v>30</v>
      </c>
      <c r="O1189" s="260"/>
      <c r="P1189" s="255"/>
      <c r="Q1189" s="255" t="s">
        <v>30</v>
      </c>
      <c r="R1189" s="255"/>
      <c r="S1189" s="255"/>
      <c r="T1189" s="265" t="str">
        <f t="array" ref="T1189">VLOOKUP(D1189&amp;E1189,IF({1,0},'2021春'!$C$3:$C$4485&amp;'2021春'!$D$3:$D$4485,'2021春'!$H$3:$H$4485),2,0)</f>
        <v>452731200306204810</v>
      </c>
    </row>
    <row r="1190" spans="1:20">
      <c r="A1190" s="255">
        <v>1188</v>
      </c>
      <c r="B1190" s="255" t="s">
        <v>5036</v>
      </c>
      <c r="C1190" s="255" t="s">
        <v>21</v>
      </c>
      <c r="D1190" s="255" t="s">
        <v>275</v>
      </c>
      <c r="E1190" s="255" t="s">
        <v>582</v>
      </c>
      <c r="F1190" s="255" t="s">
        <v>24</v>
      </c>
      <c r="G1190" s="255">
        <v>18</v>
      </c>
      <c r="H1190" s="255" t="s">
        <v>2852</v>
      </c>
      <c r="I1190" s="255" t="s">
        <v>5037</v>
      </c>
      <c r="J1190" s="255">
        <v>13737964817</v>
      </c>
      <c r="K1190" s="255" t="s">
        <v>27</v>
      </c>
      <c r="L1190" s="260">
        <v>44340</v>
      </c>
      <c r="M1190" s="255" t="s">
        <v>185</v>
      </c>
      <c r="N1190" s="255" t="s">
        <v>27</v>
      </c>
      <c r="O1190" s="260">
        <v>44367</v>
      </c>
      <c r="P1190" s="255" t="s">
        <v>185</v>
      </c>
      <c r="Q1190" s="255" t="s">
        <v>30</v>
      </c>
      <c r="R1190" s="255"/>
      <c r="S1190" s="255" t="s">
        <v>582</v>
      </c>
      <c r="T1190" s="265" t="str">
        <f t="array" ref="T1190">VLOOKUP(D1190&amp;E1190,IF({1,0},'2021春'!$C$3:$C$4485&amp;'2021春'!$D$3:$D$4485,'2021春'!$H$3:$H$4485),2,0)</f>
        <v>452731200212010919</v>
      </c>
    </row>
    <row r="1191" spans="1:20">
      <c r="A1191" s="255">
        <v>1189</v>
      </c>
      <c r="B1191" s="255" t="s">
        <v>5038</v>
      </c>
      <c r="C1191" s="255" t="s">
        <v>21</v>
      </c>
      <c r="D1191" s="255" t="s">
        <v>275</v>
      </c>
      <c r="E1191" s="255" t="s">
        <v>5039</v>
      </c>
      <c r="F1191" s="255" t="s">
        <v>24</v>
      </c>
      <c r="G1191" s="255">
        <v>19</v>
      </c>
      <c r="H1191" s="255" t="s">
        <v>2143</v>
      </c>
      <c r="I1191" s="255" t="s">
        <v>5040</v>
      </c>
      <c r="J1191" s="255">
        <v>13737966393</v>
      </c>
      <c r="K1191" s="255" t="s">
        <v>27</v>
      </c>
      <c r="L1191" s="260">
        <v>44340</v>
      </c>
      <c r="M1191" s="255" t="s">
        <v>185</v>
      </c>
      <c r="N1191" s="255" t="s">
        <v>27</v>
      </c>
      <c r="O1191" s="260">
        <v>44367</v>
      </c>
      <c r="P1191" s="255" t="s">
        <v>185</v>
      </c>
      <c r="Q1191" s="255" t="s">
        <v>30</v>
      </c>
      <c r="R1191" s="255"/>
      <c r="S1191" s="255" t="s">
        <v>5039</v>
      </c>
      <c r="T1191" s="265" t="str">
        <f t="array" ref="T1191">VLOOKUP(D1191&amp;E1191,IF({1,0},'2021春'!$C$3:$C$4485&amp;'2021春'!$D$3:$D$4485,'2021春'!$H$3:$H$4485),2,0)</f>
        <v>452731200207240912</v>
      </c>
    </row>
    <row r="1192" spans="1:20">
      <c r="A1192" s="255">
        <v>1190</v>
      </c>
      <c r="B1192" s="255" t="s">
        <v>5041</v>
      </c>
      <c r="C1192" s="255" t="s">
        <v>21</v>
      </c>
      <c r="D1192" s="255" t="s">
        <v>275</v>
      </c>
      <c r="E1192" s="255" t="s">
        <v>5042</v>
      </c>
      <c r="F1192" s="255" t="s">
        <v>143</v>
      </c>
      <c r="G1192" s="255">
        <v>18</v>
      </c>
      <c r="H1192" s="255" t="s">
        <v>5043</v>
      </c>
      <c r="I1192" s="255" t="s">
        <v>5044</v>
      </c>
      <c r="J1192" s="255">
        <v>13977876061</v>
      </c>
      <c r="K1192" s="255" t="s">
        <v>27</v>
      </c>
      <c r="L1192" s="260">
        <v>44392</v>
      </c>
      <c r="M1192" s="255" t="s">
        <v>28</v>
      </c>
      <c r="N1192" s="255" t="s">
        <v>30</v>
      </c>
      <c r="O1192" s="260"/>
      <c r="P1192" s="255"/>
      <c r="Q1192" s="255" t="s">
        <v>30</v>
      </c>
      <c r="R1192" s="255"/>
      <c r="S1192" s="255"/>
      <c r="T1192" s="265" t="str">
        <f t="array" ref="T1192">VLOOKUP(D1192&amp;E1192,IF({1,0},'2021春'!$C$3:$C$4485&amp;'2021春'!$D$3:$D$4485,'2021春'!$H$3:$H$4485),2,0)</f>
        <v>452731200307144821</v>
      </c>
    </row>
    <row r="1193" spans="1:20">
      <c r="A1193" s="255">
        <v>1191</v>
      </c>
      <c r="B1193" s="255" t="s">
        <v>5045</v>
      </c>
      <c r="C1193" s="255" t="s">
        <v>21</v>
      </c>
      <c r="D1193" s="255" t="s">
        <v>275</v>
      </c>
      <c r="E1193" s="255" t="s">
        <v>5046</v>
      </c>
      <c r="F1193" s="255" t="s">
        <v>143</v>
      </c>
      <c r="G1193" s="255">
        <v>19</v>
      </c>
      <c r="H1193" s="255" t="s">
        <v>5047</v>
      </c>
      <c r="I1193" s="255" t="s">
        <v>5048</v>
      </c>
      <c r="J1193" s="255">
        <v>13907884620</v>
      </c>
      <c r="K1193" s="255" t="s">
        <v>27</v>
      </c>
      <c r="L1193" s="260">
        <v>44338</v>
      </c>
      <c r="M1193" s="255" t="s">
        <v>28</v>
      </c>
      <c r="N1193" s="255" t="s">
        <v>27</v>
      </c>
      <c r="O1193" s="260">
        <v>44366</v>
      </c>
      <c r="P1193" s="255" t="s">
        <v>28</v>
      </c>
      <c r="Q1193" s="255" t="s">
        <v>30</v>
      </c>
      <c r="R1193" s="255"/>
      <c r="S1193" s="255"/>
      <c r="T1193" s="265" t="str">
        <f t="array" ref="T1193">VLOOKUP(D1193&amp;E1193,IF({1,0},'2021春'!$C$3:$C$4485&amp;'2021春'!$D$3:$D$4485,'2021春'!$H$3:$H$4485),2,0)</f>
        <v>45122920020307032X</v>
      </c>
    </row>
    <row r="1194" spans="1:20">
      <c r="A1194" s="255">
        <v>1192</v>
      </c>
      <c r="B1194" s="255" t="s">
        <v>5049</v>
      </c>
      <c r="C1194" s="255" t="s">
        <v>21</v>
      </c>
      <c r="D1194" s="255" t="s">
        <v>280</v>
      </c>
      <c r="E1194" s="255" t="s">
        <v>5050</v>
      </c>
      <c r="F1194" s="255" t="s">
        <v>24</v>
      </c>
      <c r="G1194" s="255">
        <v>19</v>
      </c>
      <c r="H1194" s="255" t="s">
        <v>2754</v>
      </c>
      <c r="I1194" s="255" t="s">
        <v>5051</v>
      </c>
      <c r="J1194" s="255">
        <v>18378890448</v>
      </c>
      <c r="K1194" s="255" t="s">
        <v>27</v>
      </c>
      <c r="L1194" s="260">
        <v>44344</v>
      </c>
      <c r="M1194" s="255" t="s">
        <v>3785</v>
      </c>
      <c r="N1194" s="255" t="s">
        <v>27</v>
      </c>
      <c r="O1194" s="260">
        <v>44344</v>
      </c>
      <c r="P1194" s="255" t="s">
        <v>5052</v>
      </c>
      <c r="Q1194" s="255" t="s">
        <v>30</v>
      </c>
      <c r="R1194" s="255"/>
      <c r="S1194" s="255"/>
      <c r="T1194" s="265" t="str">
        <f t="array" ref="T1194">VLOOKUP(D1194&amp;E1194,IF({1,0},'2021春'!$C$3:$C$4485&amp;'2021春'!$D$3:$D$4485,'2021春'!$H$3:$H$4485),2,0)</f>
        <v>451229200203212711</v>
      </c>
    </row>
    <row r="1195" spans="1:20">
      <c r="A1195" s="255">
        <v>1193</v>
      </c>
      <c r="B1195" s="255" t="s">
        <v>5053</v>
      </c>
      <c r="C1195" s="255" t="s">
        <v>21</v>
      </c>
      <c r="D1195" s="255" t="s">
        <v>280</v>
      </c>
      <c r="E1195" s="255" t="s">
        <v>5054</v>
      </c>
      <c r="F1195" s="255" t="s">
        <v>143</v>
      </c>
      <c r="G1195" s="255">
        <v>18</v>
      </c>
      <c r="H1195" s="255" t="s">
        <v>5055</v>
      </c>
      <c r="I1195" s="255" t="s">
        <v>5056</v>
      </c>
      <c r="J1195" s="255">
        <v>15277858669</v>
      </c>
      <c r="K1195" s="255" t="s">
        <v>27</v>
      </c>
      <c r="L1195" s="260">
        <v>44331</v>
      </c>
      <c r="M1195" s="255" t="s">
        <v>4299</v>
      </c>
      <c r="N1195" s="255" t="s">
        <v>27</v>
      </c>
      <c r="O1195" s="260">
        <v>44357</v>
      </c>
      <c r="P1195" s="255" t="s">
        <v>29</v>
      </c>
      <c r="Q1195" s="255" t="s">
        <v>30</v>
      </c>
      <c r="R1195" s="255"/>
      <c r="S1195" s="255"/>
      <c r="T1195" s="265" t="str">
        <f t="array" ref="T1195">VLOOKUP(D1195&amp;E1195,IF({1,0},'2021春'!$C$3:$C$4485&amp;'2021春'!$D$3:$D$4485,'2021春'!$H$3:$H$4485),2,0)</f>
        <v>452731200208143663</v>
      </c>
    </row>
    <row r="1196" spans="1:20">
      <c r="A1196" s="255">
        <v>1194</v>
      </c>
      <c r="B1196" s="255" t="s">
        <v>5057</v>
      </c>
      <c r="C1196" s="255" t="s">
        <v>21</v>
      </c>
      <c r="D1196" s="255" t="s">
        <v>280</v>
      </c>
      <c r="E1196" s="255" t="s">
        <v>5058</v>
      </c>
      <c r="F1196" s="255" t="s">
        <v>143</v>
      </c>
      <c r="G1196" s="255">
        <v>19</v>
      </c>
      <c r="H1196" s="255" t="s">
        <v>5059</v>
      </c>
      <c r="I1196" s="255" t="s">
        <v>5060</v>
      </c>
      <c r="J1196" s="255">
        <v>15177385706</v>
      </c>
      <c r="K1196" s="255" t="s">
        <v>27</v>
      </c>
      <c r="L1196" s="260">
        <v>44336</v>
      </c>
      <c r="M1196" s="255" t="s">
        <v>3645</v>
      </c>
      <c r="N1196" s="255" t="s">
        <v>27</v>
      </c>
      <c r="O1196" s="260">
        <v>44367</v>
      </c>
      <c r="P1196" s="255" t="s">
        <v>3645</v>
      </c>
      <c r="Q1196" s="255" t="s">
        <v>30</v>
      </c>
      <c r="R1196" s="255"/>
      <c r="S1196" s="255"/>
      <c r="T1196" s="265" t="str">
        <f t="array" ref="T1196">VLOOKUP(D1196&amp;E1196,IF({1,0},'2021春'!$C$3:$C$4485&amp;'2021春'!$D$3:$D$4485,'2021春'!$H$3:$H$4485),2,0)</f>
        <v>452731200205235423</v>
      </c>
    </row>
    <row r="1197" spans="1:20">
      <c r="A1197" s="255">
        <v>1195</v>
      </c>
      <c r="B1197" s="255" t="s">
        <v>5061</v>
      </c>
      <c r="C1197" s="255" t="s">
        <v>21</v>
      </c>
      <c r="D1197" s="255" t="s">
        <v>280</v>
      </c>
      <c r="E1197" s="255" t="s">
        <v>5062</v>
      </c>
      <c r="F1197" s="255" t="s">
        <v>143</v>
      </c>
      <c r="G1197" s="255">
        <v>20</v>
      </c>
      <c r="H1197" s="255" t="s">
        <v>2276</v>
      </c>
      <c r="I1197" s="255" t="s">
        <v>5063</v>
      </c>
      <c r="J1197" s="255">
        <v>15807782965</v>
      </c>
      <c r="K1197" s="255" t="s">
        <v>27</v>
      </c>
      <c r="L1197" s="260">
        <v>44331</v>
      </c>
      <c r="M1197" s="255" t="s">
        <v>28</v>
      </c>
      <c r="N1197" s="255" t="s">
        <v>27</v>
      </c>
      <c r="O1197" s="260">
        <v>44367</v>
      </c>
      <c r="P1197" s="255" t="s">
        <v>5064</v>
      </c>
      <c r="Q1197" s="255" t="s">
        <v>30</v>
      </c>
      <c r="R1197" s="255"/>
      <c r="S1197" s="255"/>
      <c r="T1197" s="265" t="str">
        <f t="array" ref="T1197">VLOOKUP(D1197&amp;E1197,IF({1,0},'2021春'!$C$3:$C$4485&amp;'2021春'!$D$3:$D$4485,'2021春'!$H$3:$H$4485),2,0)</f>
        <v>451229200102154225</v>
      </c>
    </row>
    <row r="1198" spans="1:20">
      <c r="A1198" s="255">
        <v>1196</v>
      </c>
      <c r="B1198" s="255" t="s">
        <v>5065</v>
      </c>
      <c r="C1198" s="255" t="s">
        <v>21</v>
      </c>
      <c r="D1198" s="255" t="s">
        <v>280</v>
      </c>
      <c r="E1198" s="255" t="s">
        <v>5066</v>
      </c>
      <c r="F1198" s="255" t="s">
        <v>24</v>
      </c>
      <c r="G1198" s="255">
        <v>18</v>
      </c>
      <c r="H1198" s="255" t="s">
        <v>5067</v>
      </c>
      <c r="I1198" s="255" t="s">
        <v>5068</v>
      </c>
      <c r="J1198" s="255" t="s">
        <v>5069</v>
      </c>
      <c r="K1198" s="255" t="s">
        <v>27</v>
      </c>
      <c r="L1198" s="260">
        <v>44331</v>
      </c>
      <c r="M1198" s="255" t="s">
        <v>28</v>
      </c>
      <c r="N1198" s="255" t="s">
        <v>27</v>
      </c>
      <c r="O1198" s="260">
        <v>44367</v>
      </c>
      <c r="P1198" s="255" t="s">
        <v>5070</v>
      </c>
      <c r="Q1198" s="255" t="s">
        <v>30</v>
      </c>
      <c r="R1198" s="255"/>
      <c r="S1198" s="255"/>
      <c r="T1198" s="265" t="str">
        <f t="array" ref="T1198">VLOOKUP(D1198&amp;E1198,IF({1,0},'2021春'!$C$3:$C$4485&amp;'2021春'!$D$3:$D$4485,'2021春'!$H$3:$H$4485),2,0)</f>
        <v>452731200212040317</v>
      </c>
    </row>
    <row r="1199" spans="1:20">
      <c r="A1199" s="255">
        <v>1197</v>
      </c>
      <c r="B1199" s="255" t="s">
        <v>5071</v>
      </c>
      <c r="C1199" s="255" t="s">
        <v>21</v>
      </c>
      <c r="D1199" s="255" t="s">
        <v>280</v>
      </c>
      <c r="E1199" s="255" t="s">
        <v>5072</v>
      </c>
      <c r="F1199" s="255" t="s">
        <v>24</v>
      </c>
      <c r="G1199" s="255">
        <v>19</v>
      </c>
      <c r="H1199" s="255" t="s">
        <v>213</v>
      </c>
      <c r="I1199" s="255" t="s">
        <v>5073</v>
      </c>
      <c r="J1199" s="255">
        <v>17777938360</v>
      </c>
      <c r="K1199" s="255" t="s">
        <v>27</v>
      </c>
      <c r="L1199" s="260">
        <v>44331</v>
      </c>
      <c r="M1199" s="255" t="s">
        <v>28</v>
      </c>
      <c r="N1199" s="255" t="s">
        <v>27</v>
      </c>
      <c r="O1199" s="260">
        <v>44369</v>
      </c>
      <c r="P1199" s="255" t="s">
        <v>3645</v>
      </c>
      <c r="Q1199" s="255" t="s">
        <v>30</v>
      </c>
      <c r="R1199" s="255"/>
      <c r="S1199" s="255"/>
      <c r="T1199" s="265" t="str">
        <f t="array" ref="T1199">VLOOKUP(D1199&amp;E1199,IF({1,0},'2021春'!$C$3:$C$4485&amp;'2021春'!$D$3:$D$4485,'2021春'!$H$3:$H$4485),2,0)</f>
        <v>452731200112293675</v>
      </c>
    </row>
    <row r="1200" spans="1:20">
      <c r="A1200" s="255">
        <v>1198</v>
      </c>
      <c r="B1200" s="255" t="s">
        <v>5074</v>
      </c>
      <c r="C1200" s="255" t="s">
        <v>21</v>
      </c>
      <c r="D1200" s="255" t="s">
        <v>280</v>
      </c>
      <c r="E1200" s="255" t="s">
        <v>5075</v>
      </c>
      <c r="F1200" s="255" t="s">
        <v>143</v>
      </c>
      <c r="G1200" s="255">
        <v>18</v>
      </c>
      <c r="H1200" s="255" t="s">
        <v>4798</v>
      </c>
      <c r="I1200" s="255" t="s">
        <v>5076</v>
      </c>
      <c r="J1200" s="255">
        <v>19977883817</v>
      </c>
      <c r="K1200" s="255" t="s">
        <v>27</v>
      </c>
      <c r="L1200" s="260">
        <v>44385</v>
      </c>
      <c r="M1200" s="255" t="s">
        <v>28</v>
      </c>
      <c r="N1200" s="255" t="s">
        <v>27</v>
      </c>
      <c r="O1200" s="260">
        <v>44407</v>
      </c>
      <c r="P1200" s="255" t="s">
        <v>28</v>
      </c>
      <c r="Q1200" s="255" t="s">
        <v>30</v>
      </c>
      <c r="R1200" s="255"/>
      <c r="S1200" s="255"/>
      <c r="T1200" s="265" t="str">
        <f t="array" ref="T1200">VLOOKUP(D1200&amp;E1200,IF({1,0},'2021春'!$C$3:$C$4485&amp;'2021春'!$D$3:$D$4485,'2021春'!$H$3:$H$4485),2,0)</f>
        <v>452731200306255722</v>
      </c>
    </row>
    <row r="1201" spans="1:20">
      <c r="A1201" s="255">
        <v>1199</v>
      </c>
      <c r="B1201" s="255" t="s">
        <v>5077</v>
      </c>
      <c r="C1201" s="255" t="s">
        <v>21</v>
      </c>
      <c r="D1201" s="255" t="s">
        <v>280</v>
      </c>
      <c r="E1201" s="255" t="s">
        <v>5078</v>
      </c>
      <c r="F1201" s="255" t="s">
        <v>143</v>
      </c>
      <c r="G1201" s="255">
        <v>19</v>
      </c>
      <c r="H1201" s="255" t="s">
        <v>5079</v>
      </c>
      <c r="I1201" s="255" t="s">
        <v>5080</v>
      </c>
      <c r="J1201" s="255">
        <v>18077898392</v>
      </c>
      <c r="K1201" s="255" t="s">
        <v>27</v>
      </c>
      <c r="L1201" s="260">
        <v>44331</v>
      </c>
      <c r="M1201" s="255" t="s">
        <v>4299</v>
      </c>
      <c r="N1201" s="255" t="s">
        <v>27</v>
      </c>
      <c r="O1201" s="260">
        <v>44388</v>
      </c>
      <c r="P1201" s="255" t="s">
        <v>4299</v>
      </c>
      <c r="Q1201" s="255" t="s">
        <v>30</v>
      </c>
      <c r="R1201" s="255"/>
      <c r="S1201" s="255"/>
      <c r="T1201" s="265" t="str">
        <f t="array" ref="T1201">VLOOKUP(D1201&amp;E1201,IF({1,0},'2021春'!$C$3:$C$4485&amp;'2021春'!$D$3:$D$4485,'2021春'!$H$3:$H$4485),2,0)</f>
        <v>451229200110142726</v>
      </c>
    </row>
    <row r="1202" spans="1:20">
      <c r="A1202" s="255">
        <v>1200</v>
      </c>
      <c r="B1202" s="255" t="s">
        <v>5081</v>
      </c>
      <c r="C1202" s="255" t="s">
        <v>21</v>
      </c>
      <c r="D1202" s="255" t="s">
        <v>280</v>
      </c>
      <c r="E1202" s="255" t="s">
        <v>5082</v>
      </c>
      <c r="F1202" s="255" t="s">
        <v>143</v>
      </c>
      <c r="G1202" s="255">
        <v>18</v>
      </c>
      <c r="H1202" s="255" t="s">
        <v>1311</v>
      </c>
      <c r="I1202" s="255" t="s">
        <v>5083</v>
      </c>
      <c r="J1202" s="255">
        <v>15878685811</v>
      </c>
      <c r="K1202" s="255" t="s">
        <v>27</v>
      </c>
      <c r="L1202" s="260">
        <v>44350</v>
      </c>
      <c r="M1202" s="255" t="s">
        <v>5084</v>
      </c>
      <c r="N1202" s="255" t="s">
        <v>27</v>
      </c>
      <c r="O1202" s="260">
        <v>44372</v>
      </c>
      <c r="P1202" s="255" t="s">
        <v>5084</v>
      </c>
      <c r="Q1202" s="255" t="s">
        <v>30</v>
      </c>
      <c r="R1202" s="255"/>
      <c r="S1202" s="255"/>
      <c r="T1202" s="265" t="str">
        <f t="array" ref="T1202">VLOOKUP(D1202&amp;E1202,IF({1,0},'2021春'!$C$3:$C$4485&amp;'2021春'!$D$3:$D$4485,'2021春'!$H$3:$H$4485),2,0)</f>
        <v>452731200302161227</v>
      </c>
    </row>
    <row r="1203" spans="1:20">
      <c r="A1203" s="255">
        <v>1201</v>
      </c>
      <c r="B1203" s="255" t="s">
        <v>5085</v>
      </c>
      <c r="C1203" s="255" t="s">
        <v>21</v>
      </c>
      <c r="D1203" s="255" t="s">
        <v>280</v>
      </c>
      <c r="E1203" s="255" t="s">
        <v>5086</v>
      </c>
      <c r="F1203" s="255" t="s">
        <v>24</v>
      </c>
      <c r="G1203" s="255">
        <v>18</v>
      </c>
      <c r="H1203" s="255" t="s">
        <v>5087</v>
      </c>
      <c r="I1203" s="255" t="s">
        <v>5088</v>
      </c>
      <c r="J1203" s="255">
        <v>15277895306</v>
      </c>
      <c r="K1203" s="255" t="s">
        <v>27</v>
      </c>
      <c r="L1203" s="260">
        <v>44331</v>
      </c>
      <c r="M1203" s="255" t="s">
        <v>2172</v>
      </c>
      <c r="N1203" s="255" t="s">
        <v>27</v>
      </c>
      <c r="O1203" s="260">
        <v>44367</v>
      </c>
      <c r="P1203" s="255" t="s">
        <v>5089</v>
      </c>
      <c r="Q1203" s="255" t="s">
        <v>30</v>
      </c>
      <c r="R1203" s="255"/>
      <c r="S1203" s="255"/>
      <c r="T1203" s="265" t="str">
        <f t="array" ref="T1203">VLOOKUP(D1203&amp;E1203,IF({1,0},'2021春'!$C$3:$C$4485&amp;'2021春'!$D$3:$D$4485,'2021春'!$H$3:$H$4485),2,0)</f>
        <v>452731200211210919</v>
      </c>
    </row>
    <row r="1204" spans="1:20">
      <c r="A1204" s="255">
        <v>1202</v>
      </c>
      <c r="B1204" s="255" t="s">
        <v>5090</v>
      </c>
      <c r="C1204" s="255" t="s">
        <v>21</v>
      </c>
      <c r="D1204" s="255" t="s">
        <v>280</v>
      </c>
      <c r="E1204" s="255" t="s">
        <v>5091</v>
      </c>
      <c r="F1204" s="255" t="s">
        <v>24</v>
      </c>
      <c r="G1204" s="255">
        <v>18</v>
      </c>
      <c r="H1204" s="255" t="s">
        <v>5092</v>
      </c>
      <c r="I1204" s="255" t="s">
        <v>5093</v>
      </c>
      <c r="J1204" s="255">
        <v>13518003378</v>
      </c>
      <c r="K1204" s="255" t="s">
        <v>27</v>
      </c>
      <c r="L1204" s="260">
        <v>44418</v>
      </c>
      <c r="M1204" s="255" t="s">
        <v>29</v>
      </c>
      <c r="N1204" s="255" t="s">
        <v>30</v>
      </c>
      <c r="O1204" s="260"/>
      <c r="P1204" s="255"/>
      <c r="Q1204" s="255" t="s">
        <v>30</v>
      </c>
      <c r="R1204" s="255"/>
      <c r="S1204" s="255"/>
      <c r="T1204" s="265" t="str">
        <f t="array" ref="T1204">VLOOKUP(D1204&amp;E1204,IF({1,0},'2021春'!$C$3:$C$4485&amp;'2021春'!$D$3:$D$4485,'2021春'!$H$3:$H$4485),2,0)</f>
        <v>451229200306202735</v>
      </c>
    </row>
    <row r="1205" spans="1:20">
      <c r="A1205" s="255">
        <v>1203</v>
      </c>
      <c r="B1205" s="255" t="s">
        <v>5094</v>
      </c>
      <c r="C1205" s="255" t="s">
        <v>21</v>
      </c>
      <c r="D1205" s="255" t="s">
        <v>280</v>
      </c>
      <c r="E1205" s="255" t="s">
        <v>5095</v>
      </c>
      <c r="F1205" s="255" t="s">
        <v>143</v>
      </c>
      <c r="G1205" s="255">
        <v>18</v>
      </c>
      <c r="H1205" s="255" t="s">
        <v>5096</v>
      </c>
      <c r="I1205" s="255" t="s">
        <v>5097</v>
      </c>
      <c r="J1205" s="255" t="s">
        <v>5098</v>
      </c>
      <c r="K1205" s="255" t="s">
        <v>27</v>
      </c>
      <c r="L1205" s="260">
        <v>44331</v>
      </c>
      <c r="M1205" s="255" t="s">
        <v>28</v>
      </c>
      <c r="N1205" s="255" t="s">
        <v>27</v>
      </c>
      <c r="O1205" s="260">
        <v>44362</v>
      </c>
      <c r="P1205" s="255" t="s">
        <v>28</v>
      </c>
      <c r="Q1205" s="255" t="s">
        <v>30</v>
      </c>
      <c r="R1205" s="255"/>
      <c r="S1205" s="255"/>
      <c r="T1205" s="265" t="str">
        <f t="array" ref="T1205">VLOOKUP(D1205&amp;E1205,IF({1,0},'2021春'!$C$3:$C$4485&amp;'2021春'!$D$3:$D$4485,'2021春'!$H$3:$H$4485),2,0)</f>
        <v>45273120021128212x</v>
      </c>
    </row>
    <row r="1206" spans="1:20">
      <c r="A1206" s="255">
        <v>1204</v>
      </c>
      <c r="B1206" s="255" t="s">
        <v>5099</v>
      </c>
      <c r="C1206" s="255" t="s">
        <v>21</v>
      </c>
      <c r="D1206" s="255" t="s">
        <v>280</v>
      </c>
      <c r="E1206" s="255" t="s">
        <v>5100</v>
      </c>
      <c r="F1206" s="255" t="s">
        <v>24</v>
      </c>
      <c r="G1206" s="255">
        <v>18</v>
      </c>
      <c r="H1206" s="255" t="s">
        <v>5101</v>
      </c>
      <c r="I1206" s="255" t="s">
        <v>5102</v>
      </c>
      <c r="J1206" s="255">
        <v>15878686627</v>
      </c>
      <c r="K1206" s="255" t="s">
        <v>27</v>
      </c>
      <c r="L1206" s="260">
        <v>44331</v>
      </c>
      <c r="M1206" s="255" t="s">
        <v>28</v>
      </c>
      <c r="N1206" s="255" t="s">
        <v>27</v>
      </c>
      <c r="O1206" s="260">
        <v>44362</v>
      </c>
      <c r="P1206" s="255" t="s">
        <v>54</v>
      </c>
      <c r="Q1206" s="255" t="s">
        <v>30</v>
      </c>
      <c r="R1206" s="255"/>
      <c r="S1206" s="255"/>
      <c r="T1206" s="265" t="str">
        <f t="array" ref="T1206">VLOOKUP(D1206&amp;E1206,IF({1,0},'2021春'!$C$3:$C$4485&amp;'2021春'!$D$3:$D$4485,'2021春'!$H$3:$H$4485),2,0)</f>
        <v>452731200304295413</v>
      </c>
    </row>
    <row r="1207" spans="1:20">
      <c r="A1207" s="255">
        <v>1205</v>
      </c>
      <c r="B1207" s="255" t="s">
        <v>5103</v>
      </c>
      <c r="C1207" s="255" t="s">
        <v>21</v>
      </c>
      <c r="D1207" s="255" t="s">
        <v>280</v>
      </c>
      <c r="E1207" s="255" t="s">
        <v>5104</v>
      </c>
      <c r="F1207" s="255" t="s">
        <v>143</v>
      </c>
      <c r="G1207" s="255">
        <v>19</v>
      </c>
      <c r="H1207" s="255" t="s">
        <v>5105</v>
      </c>
      <c r="I1207" s="255" t="s">
        <v>5106</v>
      </c>
      <c r="J1207" s="255">
        <v>13907884998</v>
      </c>
      <c r="K1207" s="255" t="s">
        <v>27</v>
      </c>
      <c r="L1207" s="260">
        <v>44331</v>
      </c>
      <c r="M1207" s="255" t="s">
        <v>4299</v>
      </c>
      <c r="N1207" s="255" t="s">
        <v>27</v>
      </c>
      <c r="O1207" s="260">
        <v>44362</v>
      </c>
      <c r="P1207" s="255" t="s">
        <v>2172</v>
      </c>
      <c r="Q1207" s="255" t="s">
        <v>30</v>
      </c>
      <c r="R1207" s="255"/>
      <c r="S1207" s="255"/>
      <c r="T1207" s="265" t="str">
        <f t="array" ref="T1207">VLOOKUP(D1207&amp;E1207,IF({1,0},'2021春'!$C$3:$C$4485&amp;'2021春'!$D$3:$D$4485,'2021春'!$H$3:$H$4485),2,0)</f>
        <v>45273120020522242x</v>
      </c>
    </row>
    <row r="1208" spans="1:20">
      <c r="A1208" s="255">
        <v>1206</v>
      </c>
      <c r="B1208" s="255" t="s">
        <v>5107</v>
      </c>
      <c r="C1208" s="255" t="s">
        <v>21</v>
      </c>
      <c r="D1208" s="255" t="s">
        <v>280</v>
      </c>
      <c r="E1208" s="255" t="s">
        <v>5108</v>
      </c>
      <c r="F1208" s="255" t="s">
        <v>143</v>
      </c>
      <c r="G1208" s="255">
        <v>18</v>
      </c>
      <c r="H1208" s="255" t="s">
        <v>5109</v>
      </c>
      <c r="I1208" s="255" t="s">
        <v>5110</v>
      </c>
      <c r="J1208" s="255">
        <v>18407782053</v>
      </c>
      <c r="K1208" s="255" t="s">
        <v>27</v>
      </c>
      <c r="L1208" s="260">
        <v>44331</v>
      </c>
      <c r="M1208" s="255" t="s">
        <v>28</v>
      </c>
      <c r="N1208" s="255" t="s">
        <v>27</v>
      </c>
      <c r="O1208" s="260">
        <v>44362</v>
      </c>
      <c r="P1208" s="255" t="s">
        <v>28</v>
      </c>
      <c r="Q1208" s="255" t="s">
        <v>30</v>
      </c>
      <c r="R1208" s="255"/>
      <c r="S1208" s="255"/>
      <c r="T1208" s="265" t="str">
        <f t="array" ref="T1208">VLOOKUP(D1208&amp;E1208,IF({1,0},'2021春'!$C$3:$C$4485&amp;'2021春'!$D$3:$D$4485,'2021春'!$H$3:$H$4485),2,0)</f>
        <v>452731200302280349</v>
      </c>
    </row>
    <row r="1209" spans="1:20">
      <c r="A1209" s="255">
        <v>1207</v>
      </c>
      <c r="B1209" s="255" t="s">
        <v>5111</v>
      </c>
      <c r="C1209" s="255" t="s">
        <v>21</v>
      </c>
      <c r="D1209" s="255" t="s">
        <v>280</v>
      </c>
      <c r="E1209" s="255" t="s">
        <v>5112</v>
      </c>
      <c r="F1209" s="255" t="s">
        <v>143</v>
      </c>
      <c r="G1209" s="255">
        <v>18</v>
      </c>
      <c r="H1209" s="255" t="s">
        <v>5113</v>
      </c>
      <c r="I1209" s="255" t="s">
        <v>5114</v>
      </c>
      <c r="J1209" s="255">
        <v>18934964493</v>
      </c>
      <c r="K1209" s="255" t="s">
        <v>27</v>
      </c>
      <c r="L1209" s="260">
        <v>44331</v>
      </c>
      <c r="M1209" s="255" t="s">
        <v>28</v>
      </c>
      <c r="N1209" s="255" t="s">
        <v>30</v>
      </c>
      <c r="O1209" s="260"/>
      <c r="P1209" s="255"/>
      <c r="Q1209" s="255" t="s">
        <v>30</v>
      </c>
      <c r="R1209" s="255"/>
      <c r="S1209" s="255"/>
      <c r="T1209" s="265" t="str">
        <f t="array" ref="T1209">VLOOKUP(D1209&amp;E1209,IF({1,0},'2021春'!$C$3:$C$4485&amp;'2021春'!$D$3:$D$4485,'2021春'!$H$3:$H$4485),2,0)</f>
        <v>452731200304262128</v>
      </c>
    </row>
    <row r="1210" spans="1:20">
      <c r="A1210" s="255">
        <v>1208</v>
      </c>
      <c r="B1210" s="255" t="s">
        <v>5115</v>
      </c>
      <c r="C1210" s="255" t="s">
        <v>21</v>
      </c>
      <c r="D1210" s="255" t="s">
        <v>280</v>
      </c>
      <c r="E1210" s="255" t="s">
        <v>5116</v>
      </c>
      <c r="F1210" s="255" t="s">
        <v>143</v>
      </c>
      <c r="G1210" s="255">
        <v>18</v>
      </c>
      <c r="H1210" s="255" t="s">
        <v>4086</v>
      </c>
      <c r="I1210" s="255" t="s">
        <v>5117</v>
      </c>
      <c r="J1210" s="255">
        <v>18178891971</v>
      </c>
      <c r="K1210" s="255" t="s">
        <v>27</v>
      </c>
      <c r="L1210" s="260">
        <v>44395</v>
      </c>
      <c r="M1210" s="255" t="s">
        <v>4327</v>
      </c>
      <c r="N1210" s="255" t="s">
        <v>30</v>
      </c>
      <c r="O1210" s="260"/>
      <c r="P1210" s="255"/>
      <c r="Q1210" s="255" t="s">
        <v>30</v>
      </c>
      <c r="R1210" s="255"/>
      <c r="S1210" s="255"/>
      <c r="T1210" s="265" t="str">
        <f t="array" ref="T1210">VLOOKUP(D1210&amp;E1210,IF({1,0},'2021春'!$C$3:$C$4485&amp;'2021春'!$D$3:$D$4485,'2021春'!$H$3:$H$4485),2,0)</f>
        <v>452731200211261222</v>
      </c>
    </row>
    <row r="1211" spans="1:20">
      <c r="A1211" s="255">
        <v>1209</v>
      </c>
      <c r="B1211" s="255" t="s">
        <v>5118</v>
      </c>
      <c r="C1211" s="255" t="s">
        <v>21</v>
      </c>
      <c r="D1211" s="255" t="s">
        <v>280</v>
      </c>
      <c r="E1211" s="255" t="s">
        <v>5119</v>
      </c>
      <c r="F1211" s="255" t="s">
        <v>24</v>
      </c>
      <c r="G1211" s="255">
        <v>18</v>
      </c>
      <c r="H1211" s="255" t="s">
        <v>2792</v>
      </c>
      <c r="I1211" s="255" t="s">
        <v>5120</v>
      </c>
      <c r="J1211" s="255">
        <v>17377448438</v>
      </c>
      <c r="K1211" s="255" t="s">
        <v>27</v>
      </c>
      <c r="L1211" s="260">
        <v>44397</v>
      </c>
      <c r="M1211" s="255" t="s">
        <v>134</v>
      </c>
      <c r="N1211" s="255" t="s">
        <v>30</v>
      </c>
      <c r="O1211" s="260"/>
      <c r="P1211" s="255"/>
      <c r="Q1211" s="255" t="s">
        <v>30</v>
      </c>
      <c r="R1211" s="255"/>
      <c r="S1211" s="255"/>
      <c r="T1211" s="265" t="str">
        <f t="array" ref="T1211">VLOOKUP(D1211&amp;E1211,IF({1,0},'2021春'!$C$3:$C$4485&amp;'2021春'!$D$3:$D$4485,'2021春'!$H$3:$H$4485),2,0)</f>
        <v>451229200307302113</v>
      </c>
    </row>
    <row r="1212" spans="1:20">
      <c r="A1212" s="255">
        <v>1210</v>
      </c>
      <c r="B1212" s="255" t="s">
        <v>5121</v>
      </c>
      <c r="C1212" s="255" t="s">
        <v>21</v>
      </c>
      <c r="D1212" s="255" t="s">
        <v>280</v>
      </c>
      <c r="E1212" s="255" t="s">
        <v>5122</v>
      </c>
      <c r="F1212" s="255" t="s">
        <v>143</v>
      </c>
      <c r="G1212" s="255">
        <v>18</v>
      </c>
      <c r="H1212" s="255" t="s">
        <v>4676</v>
      </c>
      <c r="I1212" s="255" t="s">
        <v>5123</v>
      </c>
      <c r="J1212" s="255">
        <v>18278875716</v>
      </c>
      <c r="K1212" s="255" t="s">
        <v>27</v>
      </c>
      <c r="L1212" s="260">
        <v>44331</v>
      </c>
      <c r="M1212" s="255" t="s">
        <v>5124</v>
      </c>
      <c r="N1212" s="255" t="s">
        <v>27</v>
      </c>
      <c r="O1212" s="260">
        <v>44366</v>
      </c>
      <c r="P1212" s="255" t="s">
        <v>5124</v>
      </c>
      <c r="Q1212" s="255" t="s">
        <v>30</v>
      </c>
      <c r="R1212" s="255"/>
      <c r="S1212" s="255"/>
      <c r="T1212" s="265" t="str">
        <f t="array" ref="T1212">VLOOKUP(D1212&amp;E1212,IF({1,0},'2021春'!$C$3:$C$4485&amp;'2021春'!$D$3:$D$4485,'2021春'!$H$3:$H$4485),2,0)</f>
        <v>452731200303305421</v>
      </c>
    </row>
    <row r="1213" spans="1:20">
      <c r="A1213" s="255">
        <v>1211</v>
      </c>
      <c r="B1213" s="255" t="s">
        <v>5125</v>
      </c>
      <c r="C1213" s="255" t="s">
        <v>21</v>
      </c>
      <c r="D1213" s="255" t="s">
        <v>280</v>
      </c>
      <c r="E1213" s="255" t="s">
        <v>5126</v>
      </c>
      <c r="F1213" s="255" t="s">
        <v>143</v>
      </c>
      <c r="G1213" s="255">
        <v>16</v>
      </c>
      <c r="H1213" s="255" t="s">
        <v>5127</v>
      </c>
      <c r="I1213" s="255" t="s">
        <v>5128</v>
      </c>
      <c r="J1213" s="255">
        <v>17776588614</v>
      </c>
      <c r="K1213" s="255" t="s">
        <v>27</v>
      </c>
      <c r="L1213" s="260">
        <v>44395</v>
      </c>
      <c r="M1213" s="255" t="s">
        <v>5129</v>
      </c>
      <c r="N1213" s="255" t="s">
        <v>27</v>
      </c>
      <c r="O1213" s="260">
        <v>44416</v>
      </c>
      <c r="P1213" s="255" t="s">
        <v>5129</v>
      </c>
      <c r="Q1213" s="255" t="s">
        <v>30</v>
      </c>
      <c r="R1213" s="255"/>
      <c r="S1213" s="255"/>
      <c r="T1213" s="265" t="str">
        <f t="array" ref="T1213">VLOOKUP(D1213&amp;E1213,IF({1,0},'2021春'!$C$3:$C$4485&amp;'2021春'!$D$3:$D$4485,'2021春'!$H$3:$H$4485),2,0)</f>
        <v>451229200409232726</v>
      </c>
    </row>
    <row r="1214" spans="1:20">
      <c r="A1214" s="255">
        <v>1212</v>
      </c>
      <c r="B1214" s="255" t="s">
        <v>5130</v>
      </c>
      <c r="C1214" s="255" t="s">
        <v>21</v>
      </c>
      <c r="D1214" s="255" t="s">
        <v>280</v>
      </c>
      <c r="E1214" s="255" t="s">
        <v>5131</v>
      </c>
      <c r="F1214" s="255" t="s">
        <v>143</v>
      </c>
      <c r="G1214" s="255">
        <v>18</v>
      </c>
      <c r="H1214" s="255" t="s">
        <v>5132</v>
      </c>
      <c r="I1214" s="255" t="s">
        <v>5133</v>
      </c>
      <c r="J1214" s="255">
        <v>15949329397</v>
      </c>
      <c r="K1214" s="255" t="s">
        <v>27</v>
      </c>
      <c r="L1214" s="260">
        <v>44383</v>
      </c>
      <c r="M1214" s="255" t="s">
        <v>3693</v>
      </c>
      <c r="N1214" s="255" t="s">
        <v>27</v>
      </c>
      <c r="O1214" s="260">
        <v>44406</v>
      </c>
      <c r="P1214" s="255" t="s">
        <v>5134</v>
      </c>
      <c r="Q1214" s="255" t="s">
        <v>30</v>
      </c>
      <c r="R1214" s="255"/>
      <c r="S1214" s="255"/>
      <c r="T1214" s="265" t="str">
        <f t="array" ref="T1214">VLOOKUP(D1214&amp;E1214,IF({1,0},'2021春'!$C$3:$C$4485&amp;'2021春'!$D$3:$D$4485,'2021春'!$H$3:$H$4485),2,0)</f>
        <v>451229200306030320</v>
      </c>
    </row>
    <row r="1215" spans="1:20">
      <c r="A1215" s="255">
        <v>1213</v>
      </c>
      <c r="B1215" s="255" t="s">
        <v>5135</v>
      </c>
      <c r="C1215" s="255" t="s">
        <v>21</v>
      </c>
      <c r="D1215" s="255" t="s">
        <v>280</v>
      </c>
      <c r="E1215" s="255" t="s">
        <v>5136</v>
      </c>
      <c r="F1215" s="255" t="s">
        <v>24</v>
      </c>
      <c r="G1215" s="255">
        <v>19</v>
      </c>
      <c r="H1215" s="255" t="s">
        <v>5137</v>
      </c>
      <c r="I1215" s="255" t="s">
        <v>5138</v>
      </c>
      <c r="J1215" s="255">
        <v>15878823235</v>
      </c>
      <c r="K1215" s="255" t="s">
        <v>27</v>
      </c>
      <c r="L1215" s="260"/>
      <c r="M1215" s="255"/>
      <c r="N1215" s="255" t="s">
        <v>27</v>
      </c>
      <c r="O1215" s="260">
        <v>44359</v>
      </c>
      <c r="P1215" s="255"/>
      <c r="Q1215" s="255" t="s">
        <v>30</v>
      </c>
      <c r="R1215" s="255"/>
      <c r="S1215" s="255"/>
      <c r="T1215" s="265" t="str">
        <f t="array" ref="T1215">VLOOKUP(D1215&amp;E1215,IF({1,0},'2021春'!$C$3:$C$4485&amp;'2021春'!$D$3:$D$4485,'2021春'!$H$3:$H$4485),2,0)</f>
        <v>451229200202135718</v>
      </c>
    </row>
    <row r="1216" spans="1:20">
      <c r="A1216" s="255">
        <v>1214</v>
      </c>
      <c r="B1216" s="255" t="s">
        <v>5139</v>
      </c>
      <c r="C1216" s="255" t="s">
        <v>21</v>
      </c>
      <c r="D1216" s="255" t="s">
        <v>280</v>
      </c>
      <c r="E1216" s="255" t="s">
        <v>5140</v>
      </c>
      <c r="F1216" s="255" t="s">
        <v>143</v>
      </c>
      <c r="G1216" s="255">
        <v>17</v>
      </c>
      <c r="H1216" s="255" t="s">
        <v>5141</v>
      </c>
      <c r="I1216" s="255" t="s">
        <v>5142</v>
      </c>
      <c r="J1216" s="255">
        <v>13622386664</v>
      </c>
      <c r="K1216" s="255" t="s">
        <v>27</v>
      </c>
      <c r="L1216" s="260">
        <v>44423</v>
      </c>
      <c r="M1216" s="255" t="s">
        <v>4775</v>
      </c>
      <c r="N1216" s="255" t="s">
        <v>30</v>
      </c>
      <c r="O1216" s="260"/>
      <c r="P1216" s="255"/>
      <c r="Q1216" s="255" t="s">
        <v>30</v>
      </c>
      <c r="R1216" s="255"/>
      <c r="S1216" s="255"/>
      <c r="T1216" s="265" t="str">
        <f t="array" ref="T1216">VLOOKUP(D1216&amp;E1216,IF({1,0},'2021春'!$C$3:$C$4485&amp;'2021春'!$D$3:$D$4485,'2021春'!$H$3:$H$4485),2,0)</f>
        <v>451229200308175128</v>
      </c>
    </row>
    <row r="1217" spans="1:20">
      <c r="A1217" s="255">
        <v>1215</v>
      </c>
      <c r="B1217" s="255" t="s">
        <v>5143</v>
      </c>
      <c r="C1217" s="255" t="s">
        <v>21</v>
      </c>
      <c r="D1217" s="255" t="s">
        <v>280</v>
      </c>
      <c r="E1217" s="255" t="s">
        <v>5144</v>
      </c>
      <c r="F1217" s="255" t="s">
        <v>24</v>
      </c>
      <c r="G1217" s="255">
        <v>20</v>
      </c>
      <c r="H1217" s="255" t="s">
        <v>1724</v>
      </c>
      <c r="I1217" s="255" t="s">
        <v>5145</v>
      </c>
      <c r="J1217" s="255">
        <v>18176139124</v>
      </c>
      <c r="K1217" s="255" t="s">
        <v>27</v>
      </c>
      <c r="L1217" s="260">
        <v>44331</v>
      </c>
      <c r="M1217" s="255" t="s">
        <v>28</v>
      </c>
      <c r="N1217" s="255" t="s">
        <v>30</v>
      </c>
      <c r="O1217" s="260"/>
      <c r="P1217" s="255"/>
      <c r="Q1217" s="255" t="s">
        <v>30</v>
      </c>
      <c r="R1217" s="255"/>
      <c r="S1217" s="255"/>
      <c r="T1217" s="265" t="str">
        <f t="array" ref="T1217">VLOOKUP(D1217&amp;E1217,IF({1,0},'2021春'!$C$3:$C$4485&amp;'2021春'!$D$3:$D$4485,'2021春'!$H$3:$H$4485),2,0)</f>
        <v>451229200102062718</v>
      </c>
    </row>
    <row r="1218" spans="1:20">
      <c r="A1218" s="255">
        <v>1216</v>
      </c>
      <c r="B1218" s="255" t="s">
        <v>5146</v>
      </c>
      <c r="C1218" s="255" t="s">
        <v>21</v>
      </c>
      <c r="D1218" s="255" t="s">
        <v>280</v>
      </c>
      <c r="E1218" s="255" t="s">
        <v>5147</v>
      </c>
      <c r="F1218" s="255" t="s">
        <v>24</v>
      </c>
      <c r="G1218" s="255">
        <v>19</v>
      </c>
      <c r="H1218" s="255" t="s">
        <v>4090</v>
      </c>
      <c r="I1218" s="255" t="s">
        <v>5148</v>
      </c>
      <c r="J1218" s="255">
        <v>19907881576</v>
      </c>
      <c r="K1218" s="255" t="s">
        <v>27</v>
      </c>
      <c r="L1218" s="260">
        <v>44335</v>
      </c>
      <c r="M1218" s="255" t="s">
        <v>5149</v>
      </c>
      <c r="N1218" s="255" t="s">
        <v>27</v>
      </c>
      <c r="O1218" s="260">
        <v>44363</v>
      </c>
      <c r="P1218" s="255" t="s">
        <v>5149</v>
      </c>
      <c r="Q1218" s="255" t="s">
        <v>30</v>
      </c>
      <c r="R1218" s="255"/>
      <c r="S1218" s="255"/>
      <c r="T1218" s="265" t="str">
        <f t="array" ref="T1218">VLOOKUP(D1218&amp;E1218,IF({1,0},'2021春'!$C$3:$C$4485&amp;'2021春'!$D$3:$D$4485,'2021春'!$H$3:$H$4485),2,0)</f>
        <v>45122920020519211x</v>
      </c>
    </row>
    <row r="1219" spans="1:20">
      <c r="A1219" s="255">
        <v>1217</v>
      </c>
      <c r="B1219" s="255" t="s">
        <v>5150</v>
      </c>
      <c r="C1219" s="255" t="s">
        <v>21</v>
      </c>
      <c r="D1219" s="255" t="s">
        <v>280</v>
      </c>
      <c r="E1219" s="255" t="s">
        <v>5151</v>
      </c>
      <c r="F1219" s="255" t="s">
        <v>143</v>
      </c>
      <c r="G1219" s="255">
        <v>17</v>
      </c>
      <c r="H1219" s="255" t="s">
        <v>5152</v>
      </c>
      <c r="I1219" s="255" t="s">
        <v>5153</v>
      </c>
      <c r="J1219" s="255">
        <v>19977898837</v>
      </c>
      <c r="K1219" s="255" t="s">
        <v>27</v>
      </c>
      <c r="L1219" s="260">
        <v>44422</v>
      </c>
      <c r="M1219" s="255" t="s">
        <v>28</v>
      </c>
      <c r="N1219" s="255" t="s">
        <v>30</v>
      </c>
      <c r="O1219" s="260"/>
      <c r="P1219" s="255"/>
      <c r="Q1219" s="255" t="s">
        <v>30</v>
      </c>
      <c r="R1219" s="255"/>
      <c r="S1219" s="255"/>
      <c r="T1219" s="265" t="str">
        <f t="array" ref="T1219">VLOOKUP(D1219&amp;E1219,IF({1,0},'2021春'!$C$3:$C$4485&amp;'2021春'!$D$3:$D$4485,'2021春'!$H$3:$H$4485),2,0)</f>
        <v>45122920030927032X</v>
      </c>
    </row>
    <row r="1220" spans="1:20">
      <c r="A1220" s="255">
        <v>1218</v>
      </c>
      <c r="B1220" s="255" t="s">
        <v>5154</v>
      </c>
      <c r="C1220" s="255" t="s">
        <v>21</v>
      </c>
      <c r="D1220" s="255" t="s">
        <v>280</v>
      </c>
      <c r="E1220" s="255" t="s">
        <v>5155</v>
      </c>
      <c r="F1220" s="255" t="s">
        <v>143</v>
      </c>
      <c r="G1220" s="255">
        <v>19</v>
      </c>
      <c r="H1220" s="255" t="s">
        <v>5156</v>
      </c>
      <c r="I1220" s="255" t="s">
        <v>5157</v>
      </c>
      <c r="J1220" s="255">
        <v>13481849504</v>
      </c>
      <c r="K1220" s="255" t="s">
        <v>27</v>
      </c>
      <c r="L1220" s="260">
        <v>44331</v>
      </c>
      <c r="M1220" s="255" t="s">
        <v>28</v>
      </c>
      <c r="N1220" s="255" t="s">
        <v>27</v>
      </c>
      <c r="O1220" s="260">
        <v>44357</v>
      </c>
      <c r="P1220" s="255" t="s">
        <v>28</v>
      </c>
      <c r="Q1220" s="255" t="s">
        <v>30</v>
      </c>
      <c r="R1220" s="255"/>
      <c r="S1220" s="255"/>
      <c r="T1220" s="265" t="str">
        <f t="array" ref="T1220">VLOOKUP(D1220&amp;E1220,IF({1,0},'2021春'!$C$3:$C$4485&amp;'2021春'!$D$3:$D$4485,'2021春'!$H$3:$H$4485),2,0)</f>
        <v>452731200206084823</v>
      </c>
    </row>
    <row r="1221" spans="1:20">
      <c r="A1221" s="255">
        <v>1219</v>
      </c>
      <c r="B1221" s="255" t="s">
        <v>5158</v>
      </c>
      <c r="C1221" s="255" t="s">
        <v>21</v>
      </c>
      <c r="D1221" s="255" t="s">
        <v>280</v>
      </c>
      <c r="E1221" s="255" t="s">
        <v>5159</v>
      </c>
      <c r="F1221" s="255" t="s">
        <v>24</v>
      </c>
      <c r="G1221" s="255">
        <v>18</v>
      </c>
      <c r="H1221" s="255" t="s">
        <v>5160</v>
      </c>
      <c r="I1221" s="255" t="s">
        <v>5161</v>
      </c>
      <c r="J1221" s="255">
        <v>13788283856</v>
      </c>
      <c r="K1221" s="255" t="s">
        <v>27</v>
      </c>
      <c r="L1221" s="260">
        <v>44331</v>
      </c>
      <c r="M1221" s="255" t="s">
        <v>5162</v>
      </c>
      <c r="N1221" s="255" t="s">
        <v>27</v>
      </c>
      <c r="O1221" s="260">
        <v>44368</v>
      </c>
      <c r="P1221" s="255" t="s">
        <v>5162</v>
      </c>
      <c r="Q1221" s="255" t="s">
        <v>30</v>
      </c>
      <c r="R1221" s="255"/>
      <c r="S1221" s="255"/>
      <c r="T1221" s="265" t="str">
        <f t="array" ref="T1221">VLOOKUP(D1221&amp;E1221,IF({1,0},'2021春'!$C$3:$C$4485&amp;'2021春'!$D$3:$D$4485,'2021春'!$H$3:$H$4485),2,0)</f>
        <v>452122200209121811</v>
      </c>
    </row>
    <row r="1222" spans="1:20">
      <c r="A1222" s="255">
        <v>1220</v>
      </c>
      <c r="B1222" s="255" t="s">
        <v>5163</v>
      </c>
      <c r="C1222" s="255" t="s">
        <v>21</v>
      </c>
      <c r="D1222" s="255" t="s">
        <v>280</v>
      </c>
      <c r="E1222" s="255" t="s">
        <v>5164</v>
      </c>
      <c r="F1222" s="255" t="s">
        <v>143</v>
      </c>
      <c r="G1222" s="255">
        <v>20</v>
      </c>
      <c r="H1222" s="255" t="s">
        <v>3512</v>
      </c>
      <c r="I1222" s="255" t="s">
        <v>5165</v>
      </c>
      <c r="J1222" s="255">
        <v>1878680805</v>
      </c>
      <c r="K1222" s="255" t="s">
        <v>27</v>
      </c>
      <c r="L1222" s="260">
        <v>44331</v>
      </c>
      <c r="M1222" s="255" t="s">
        <v>2455</v>
      </c>
      <c r="N1222" s="255" t="s">
        <v>27</v>
      </c>
      <c r="O1222" s="260">
        <v>44373</v>
      </c>
      <c r="P1222" s="255" t="s">
        <v>29</v>
      </c>
      <c r="Q1222" s="255" t="s">
        <v>30</v>
      </c>
      <c r="R1222" s="255"/>
      <c r="S1222" s="255"/>
      <c r="T1222" s="265" t="str">
        <f t="array" ref="T1222">VLOOKUP(D1222&amp;E1222,IF({1,0},'2021春'!$C$3:$C$4485&amp;'2021春'!$D$3:$D$4485,'2021春'!$H$3:$H$4485),2,0)</f>
        <v>452731200105110922</v>
      </c>
    </row>
    <row r="1223" spans="1:20">
      <c r="A1223" s="255">
        <v>1221</v>
      </c>
      <c r="B1223" s="255" t="s">
        <v>5166</v>
      </c>
      <c r="C1223" s="255" t="s">
        <v>21</v>
      </c>
      <c r="D1223" s="255" t="s">
        <v>280</v>
      </c>
      <c r="E1223" s="255" t="s">
        <v>5167</v>
      </c>
      <c r="F1223" s="255" t="s">
        <v>24</v>
      </c>
      <c r="G1223" s="255">
        <v>18</v>
      </c>
      <c r="H1223" s="255" t="s">
        <v>5168</v>
      </c>
      <c r="I1223" s="255" t="s">
        <v>5169</v>
      </c>
      <c r="J1223" s="255" t="s">
        <v>5170</v>
      </c>
      <c r="K1223" s="255" t="s">
        <v>27</v>
      </c>
      <c r="L1223" s="260">
        <v>44342</v>
      </c>
      <c r="M1223" s="255" t="s">
        <v>28</v>
      </c>
      <c r="N1223" s="255" t="s">
        <v>27</v>
      </c>
      <c r="O1223" s="260">
        <v>44422</v>
      </c>
      <c r="P1223" s="255" t="s">
        <v>29</v>
      </c>
      <c r="Q1223" s="255" t="s">
        <v>30</v>
      </c>
      <c r="R1223" s="255"/>
      <c r="S1223" s="255"/>
      <c r="T1223" s="265" t="str">
        <f t="array" ref="T1223">VLOOKUP(D1223&amp;E1223,IF({1,0},'2021春'!$C$3:$C$4485&amp;'2021春'!$D$3:$D$4485,'2021春'!$H$3:$H$4485),2,0)</f>
        <v>452731200208311217</v>
      </c>
    </row>
    <row r="1224" spans="1:20">
      <c r="A1224" s="255">
        <v>1222</v>
      </c>
      <c r="B1224" s="255" t="s">
        <v>5171</v>
      </c>
      <c r="C1224" s="255" t="s">
        <v>21</v>
      </c>
      <c r="D1224" s="255" t="s">
        <v>280</v>
      </c>
      <c r="E1224" s="255" t="s">
        <v>5172</v>
      </c>
      <c r="F1224" s="255" t="s">
        <v>24</v>
      </c>
      <c r="G1224" s="255">
        <v>18</v>
      </c>
      <c r="H1224" s="255" t="s">
        <v>2849</v>
      </c>
      <c r="I1224" s="255" t="s">
        <v>5173</v>
      </c>
      <c r="J1224" s="255" t="s">
        <v>5174</v>
      </c>
      <c r="K1224" s="255" t="s">
        <v>27</v>
      </c>
      <c r="L1224" s="260">
        <v>44331</v>
      </c>
      <c r="M1224" s="255" t="s">
        <v>4299</v>
      </c>
      <c r="N1224" s="255" t="s">
        <v>27</v>
      </c>
      <c r="O1224" s="260">
        <v>44374</v>
      </c>
      <c r="P1224" s="255" t="s">
        <v>5175</v>
      </c>
      <c r="Q1224" s="255" t="s">
        <v>30</v>
      </c>
      <c r="R1224" s="255"/>
      <c r="S1224" s="255"/>
      <c r="T1224" s="265" t="str">
        <f t="array" ref="T1224">VLOOKUP(D1224&amp;E1224,IF({1,0},'2021春'!$C$3:$C$4485&amp;'2021春'!$D$3:$D$4485,'2021春'!$H$3:$H$4485),2,0)</f>
        <v>452731200303184818</v>
      </c>
    </row>
    <row r="1225" spans="1:20">
      <c r="A1225" s="255">
        <v>1223</v>
      </c>
      <c r="B1225" s="255" t="s">
        <v>5176</v>
      </c>
      <c r="C1225" s="255" t="s">
        <v>21</v>
      </c>
      <c r="D1225" s="255" t="s">
        <v>280</v>
      </c>
      <c r="E1225" s="255" t="s">
        <v>5177</v>
      </c>
      <c r="F1225" s="255" t="s">
        <v>143</v>
      </c>
      <c r="G1225" s="255">
        <v>18</v>
      </c>
      <c r="H1225" s="255" t="s">
        <v>5178</v>
      </c>
      <c r="I1225" s="255" t="s">
        <v>5179</v>
      </c>
      <c r="J1225" s="255">
        <v>15307606448</v>
      </c>
      <c r="K1225" s="255" t="s">
        <v>27</v>
      </c>
      <c r="L1225" s="260">
        <v>44331</v>
      </c>
      <c r="M1225" s="255" t="s">
        <v>28</v>
      </c>
      <c r="N1225" s="255" t="s">
        <v>27</v>
      </c>
      <c r="O1225" s="260">
        <v>44362</v>
      </c>
      <c r="P1225" s="255" t="s">
        <v>28</v>
      </c>
      <c r="Q1225" s="255" t="s">
        <v>30</v>
      </c>
      <c r="R1225" s="255"/>
      <c r="S1225" s="255"/>
      <c r="T1225" s="265" t="str">
        <f t="array" ref="T1225">VLOOKUP(D1225&amp;E1225,IF({1,0},'2021春'!$C$3:$C$4485&amp;'2021春'!$D$3:$D$4485,'2021春'!$H$3:$H$4485),2,0)</f>
        <v>451229200304090928</v>
      </c>
    </row>
    <row r="1226" spans="1:20">
      <c r="A1226" s="255">
        <v>1224</v>
      </c>
      <c r="B1226" s="255" t="s">
        <v>5180</v>
      </c>
      <c r="C1226" s="255" t="s">
        <v>21</v>
      </c>
      <c r="D1226" s="255" t="s">
        <v>280</v>
      </c>
      <c r="E1226" s="255" t="s">
        <v>5181</v>
      </c>
      <c r="F1226" s="255" t="s">
        <v>143</v>
      </c>
      <c r="G1226" s="255">
        <v>14</v>
      </c>
      <c r="H1226" s="255" t="s">
        <v>5182</v>
      </c>
      <c r="I1226" s="255" t="s">
        <v>5183</v>
      </c>
      <c r="J1226" s="255">
        <v>13450051322</v>
      </c>
      <c r="K1226" s="255" t="s">
        <v>27</v>
      </c>
      <c r="L1226" s="260">
        <v>44409</v>
      </c>
      <c r="M1226" s="255" t="s">
        <v>68</v>
      </c>
      <c r="N1226" s="261" t="s">
        <v>30</v>
      </c>
      <c r="O1226" s="260"/>
      <c r="P1226" s="255"/>
      <c r="Q1226" s="255" t="s">
        <v>30</v>
      </c>
      <c r="R1226" s="255"/>
      <c r="S1226" s="255"/>
      <c r="T1226" s="265" t="str">
        <f t="array" ref="T1226">VLOOKUP(D1226&amp;E1226,IF({1,0},'2021春'!$C$3:$C$4485&amp;'2021春'!$D$3:$D$4485,'2021春'!$H$3:$H$4485),2,0)</f>
        <v>451229200610144226</v>
      </c>
    </row>
    <row r="1227" spans="1:20">
      <c r="A1227" s="255">
        <v>1225</v>
      </c>
      <c r="B1227" s="255" t="s">
        <v>5184</v>
      </c>
      <c r="C1227" s="255" t="s">
        <v>21</v>
      </c>
      <c r="D1227" s="255" t="s">
        <v>280</v>
      </c>
      <c r="E1227" s="255" t="s">
        <v>5185</v>
      </c>
      <c r="F1227" s="255" t="s">
        <v>143</v>
      </c>
      <c r="G1227" s="255">
        <v>19</v>
      </c>
      <c r="H1227" s="255" t="s">
        <v>5186</v>
      </c>
      <c r="I1227" s="255" t="s">
        <v>5187</v>
      </c>
      <c r="J1227" s="255">
        <v>18070864271</v>
      </c>
      <c r="K1227" s="255" t="s">
        <v>27</v>
      </c>
      <c r="L1227" s="260">
        <v>44331</v>
      </c>
      <c r="M1227" s="255" t="s">
        <v>2172</v>
      </c>
      <c r="N1227" s="255" t="s">
        <v>27</v>
      </c>
      <c r="O1227" s="260">
        <v>44364</v>
      </c>
      <c r="P1227" s="255" t="s">
        <v>2172</v>
      </c>
      <c r="Q1227" s="255" t="s">
        <v>30</v>
      </c>
      <c r="R1227" s="255"/>
      <c r="S1227" s="255"/>
      <c r="T1227" s="265" t="str">
        <f t="array" ref="T1227">VLOOKUP(D1227&amp;E1227,IF({1,0},'2021春'!$C$3:$C$4485&amp;'2021春'!$D$3:$D$4485,'2021春'!$H$3:$H$4485),2,0)</f>
        <v>45122920011122212x</v>
      </c>
    </row>
    <row r="1228" spans="1:20">
      <c r="A1228" s="255">
        <v>1226</v>
      </c>
      <c r="B1228" s="255" t="s">
        <v>5188</v>
      </c>
      <c r="C1228" s="255" t="s">
        <v>21</v>
      </c>
      <c r="D1228" s="255" t="s">
        <v>280</v>
      </c>
      <c r="E1228" s="255" t="s">
        <v>5189</v>
      </c>
      <c r="F1228" s="255" t="s">
        <v>24</v>
      </c>
      <c r="G1228" s="255">
        <v>19</v>
      </c>
      <c r="H1228" s="255" t="s">
        <v>3714</v>
      </c>
      <c r="I1228" s="255" t="s">
        <v>5190</v>
      </c>
      <c r="J1228" s="255">
        <v>18176135419</v>
      </c>
      <c r="K1228" s="255" t="s">
        <v>27</v>
      </c>
      <c r="L1228" s="260">
        <v>44350</v>
      </c>
      <c r="M1228" s="255" t="s">
        <v>5191</v>
      </c>
      <c r="N1228" s="255" t="s">
        <v>27</v>
      </c>
      <c r="O1228" s="260">
        <v>44384</v>
      </c>
      <c r="P1228" s="255" t="s">
        <v>5191</v>
      </c>
      <c r="Q1228" s="255" t="s">
        <v>30</v>
      </c>
      <c r="R1228" s="255"/>
      <c r="S1228" s="255"/>
      <c r="T1228" s="265" t="str">
        <f t="array" ref="T1228">VLOOKUP(D1228&amp;E1228,IF({1,0},'2021春'!$C$3:$C$4485&amp;'2021春'!$D$3:$D$4485,'2021春'!$H$3:$H$4485),2,0)</f>
        <v>451229200108242410</v>
      </c>
    </row>
    <row r="1229" spans="1:20">
      <c r="A1229" s="255">
        <v>1227</v>
      </c>
      <c r="B1229" s="255" t="s">
        <v>5192</v>
      </c>
      <c r="C1229" s="255" t="s">
        <v>21</v>
      </c>
      <c r="D1229" s="255" t="s">
        <v>280</v>
      </c>
      <c r="E1229" s="255" t="s">
        <v>5193</v>
      </c>
      <c r="F1229" s="255" t="s">
        <v>143</v>
      </c>
      <c r="G1229" s="255">
        <v>17</v>
      </c>
      <c r="H1229" s="255" t="s">
        <v>5194</v>
      </c>
      <c r="I1229" s="255" t="s">
        <v>5195</v>
      </c>
      <c r="J1229" s="255">
        <v>13907884181</v>
      </c>
      <c r="K1229" s="255" t="s">
        <v>27</v>
      </c>
      <c r="L1229" s="260">
        <v>44386</v>
      </c>
      <c r="M1229" s="255" t="s">
        <v>5124</v>
      </c>
      <c r="N1229" s="255" t="s">
        <v>30</v>
      </c>
      <c r="O1229" s="260"/>
      <c r="P1229" s="255"/>
      <c r="Q1229" s="255" t="s">
        <v>30</v>
      </c>
      <c r="R1229" s="255"/>
      <c r="S1229" s="255"/>
      <c r="T1229" s="265" t="str">
        <f t="array" ref="T1229">VLOOKUP(D1229&amp;E1229,IF({1,0},'2021春'!$C$3:$C$4485&amp;'2021春'!$D$3:$D$4485,'2021春'!$H$3:$H$4485),2,0)</f>
        <v>452731200311064824</v>
      </c>
    </row>
    <row r="1230" spans="1:20">
      <c r="A1230" s="255">
        <v>1228</v>
      </c>
      <c r="B1230" s="255" t="s">
        <v>5196</v>
      </c>
      <c r="C1230" s="255" t="s">
        <v>21</v>
      </c>
      <c r="D1230" s="255" t="s">
        <v>280</v>
      </c>
      <c r="E1230" s="255" t="s">
        <v>5197</v>
      </c>
      <c r="F1230" s="255" t="s">
        <v>24</v>
      </c>
      <c r="G1230" s="255">
        <v>19</v>
      </c>
      <c r="H1230" s="255" t="s">
        <v>5198</v>
      </c>
      <c r="I1230" s="255" t="s">
        <v>5199</v>
      </c>
      <c r="J1230" s="255" t="s">
        <v>5200</v>
      </c>
      <c r="K1230" s="255" t="s">
        <v>27</v>
      </c>
      <c r="L1230" s="260">
        <v>44331</v>
      </c>
      <c r="M1230" s="255" t="s">
        <v>4299</v>
      </c>
      <c r="N1230" s="255" t="s">
        <v>27</v>
      </c>
      <c r="O1230" s="260">
        <v>44362</v>
      </c>
      <c r="P1230" s="255" t="s">
        <v>4299</v>
      </c>
      <c r="Q1230" s="255" t="s">
        <v>30</v>
      </c>
      <c r="R1230" s="255"/>
      <c r="S1230" s="255"/>
      <c r="T1230" s="265" t="str">
        <f t="array" ref="T1230">VLOOKUP(D1230&amp;E1230,IF({1,0},'2021春'!$C$3:$C$4485&amp;'2021春'!$D$3:$D$4485,'2021春'!$H$3:$H$4485),2,0)</f>
        <v>451229200203050011</v>
      </c>
    </row>
    <row r="1231" spans="1:20">
      <c r="A1231" s="255">
        <v>1229</v>
      </c>
      <c r="B1231" s="255" t="s">
        <v>5201</v>
      </c>
      <c r="C1231" s="255" t="s">
        <v>21</v>
      </c>
      <c r="D1231" s="255" t="s">
        <v>280</v>
      </c>
      <c r="E1231" s="255" t="s">
        <v>5202</v>
      </c>
      <c r="F1231" s="255" t="s">
        <v>24</v>
      </c>
      <c r="G1231" s="255">
        <v>18</v>
      </c>
      <c r="H1231" s="255" t="s">
        <v>707</v>
      </c>
      <c r="I1231" s="255" t="s">
        <v>5203</v>
      </c>
      <c r="J1231" s="255" t="s">
        <v>5204</v>
      </c>
      <c r="K1231" s="255" t="s">
        <v>27</v>
      </c>
      <c r="L1231" s="260">
        <v>44338</v>
      </c>
      <c r="M1231" s="255" t="s">
        <v>4299</v>
      </c>
      <c r="N1231" s="255" t="s">
        <v>27</v>
      </c>
      <c r="O1231" s="260">
        <v>44391</v>
      </c>
      <c r="P1231" s="255" t="s">
        <v>4299</v>
      </c>
      <c r="Q1231" s="255" t="s">
        <v>30</v>
      </c>
      <c r="R1231" s="255"/>
      <c r="S1231" s="255"/>
      <c r="T1231" s="265" t="str">
        <f t="array" ref="T1231">VLOOKUP(D1231&amp;E1231,IF({1,0},'2021春'!$C$3:$C$4485&amp;'2021春'!$D$3:$D$4485,'2021春'!$H$3:$H$4485),2,0)</f>
        <v>452731200212031218</v>
      </c>
    </row>
    <row r="1232" spans="1:20">
      <c r="A1232" s="255">
        <v>1230</v>
      </c>
      <c r="B1232" s="255" t="s">
        <v>5205</v>
      </c>
      <c r="C1232" s="255" t="s">
        <v>21</v>
      </c>
      <c r="D1232" s="255" t="s">
        <v>280</v>
      </c>
      <c r="E1232" s="255" t="s">
        <v>5206</v>
      </c>
      <c r="F1232" s="255" t="s">
        <v>143</v>
      </c>
      <c r="G1232" s="255">
        <v>18</v>
      </c>
      <c r="H1232" s="255" t="s">
        <v>5207</v>
      </c>
      <c r="I1232" s="255" t="s">
        <v>5208</v>
      </c>
      <c r="J1232" s="255">
        <v>13877896989</v>
      </c>
      <c r="K1232" s="255" t="s">
        <v>27</v>
      </c>
      <c r="L1232" s="260">
        <v>44331</v>
      </c>
      <c r="M1232" s="255" t="s">
        <v>28</v>
      </c>
      <c r="N1232" s="255" t="s">
        <v>27</v>
      </c>
      <c r="O1232" s="260">
        <v>44365</v>
      </c>
      <c r="P1232" s="255" t="s">
        <v>28</v>
      </c>
      <c r="Q1232" s="255" t="s">
        <v>30</v>
      </c>
      <c r="R1232" s="255"/>
      <c r="S1232" s="255"/>
      <c r="T1232" s="265" t="str">
        <f t="array" ref="T1232">VLOOKUP(D1232&amp;E1232,IF({1,0},'2021春'!$C$3:$C$4485&amp;'2021春'!$D$3:$D$4485,'2021春'!$H$3:$H$4485),2,0)</f>
        <v>452731200208225722</v>
      </c>
    </row>
    <row r="1233" spans="1:20">
      <c r="A1233" s="255">
        <v>1231</v>
      </c>
      <c r="B1233" s="255" t="s">
        <v>5209</v>
      </c>
      <c r="C1233" s="255" t="s">
        <v>21</v>
      </c>
      <c r="D1233" s="255" t="s">
        <v>280</v>
      </c>
      <c r="E1233" s="255" t="s">
        <v>5210</v>
      </c>
      <c r="F1233" s="255" t="s">
        <v>143</v>
      </c>
      <c r="G1233" s="255">
        <v>18</v>
      </c>
      <c r="H1233" s="255" t="s">
        <v>5211</v>
      </c>
      <c r="I1233" s="255" t="s">
        <v>5212</v>
      </c>
      <c r="J1233" s="255">
        <v>15878686345</v>
      </c>
      <c r="K1233" s="255" t="s">
        <v>27</v>
      </c>
      <c r="L1233" s="260">
        <v>44331</v>
      </c>
      <c r="M1233" s="255" t="s">
        <v>28</v>
      </c>
      <c r="N1233" s="255" t="s">
        <v>27</v>
      </c>
      <c r="O1233" s="260">
        <v>44362</v>
      </c>
      <c r="P1233" s="255" t="s">
        <v>28</v>
      </c>
      <c r="Q1233" s="255" t="s">
        <v>30</v>
      </c>
      <c r="R1233" s="255"/>
      <c r="S1233" s="255"/>
      <c r="T1233" s="265" t="str">
        <f t="array" ref="T1233">VLOOKUP(D1233&amp;E1233,IF({1,0},'2021春'!$C$3:$C$4485&amp;'2021春'!$D$3:$D$4485,'2021春'!$H$3:$H$4485),2,0)</f>
        <v>452731200210120348</v>
      </c>
    </row>
    <row r="1234" spans="1:20">
      <c r="A1234" s="255">
        <v>1232</v>
      </c>
      <c r="B1234" s="255" t="s">
        <v>5213</v>
      </c>
      <c r="C1234" s="255" t="s">
        <v>21</v>
      </c>
      <c r="D1234" s="255" t="s">
        <v>280</v>
      </c>
      <c r="E1234" s="255" t="s">
        <v>5214</v>
      </c>
      <c r="F1234" s="255" t="s">
        <v>143</v>
      </c>
      <c r="G1234" s="255">
        <v>17</v>
      </c>
      <c r="H1234" s="255" t="s">
        <v>4282</v>
      </c>
      <c r="I1234" s="255" t="s">
        <v>5215</v>
      </c>
      <c r="J1234" s="255">
        <v>17377048761</v>
      </c>
      <c r="K1234" s="255" t="s">
        <v>27</v>
      </c>
      <c r="L1234" s="260">
        <v>44403</v>
      </c>
      <c r="M1234" s="255" t="s">
        <v>3645</v>
      </c>
      <c r="N1234" s="255" t="s">
        <v>30</v>
      </c>
      <c r="O1234" s="260"/>
      <c r="P1234" s="255"/>
      <c r="Q1234" s="255" t="s">
        <v>30</v>
      </c>
      <c r="R1234" s="255"/>
      <c r="S1234" s="255"/>
      <c r="T1234" s="265" t="str">
        <f t="array" ref="T1234">VLOOKUP(D1234&amp;E1234,IF({1,0},'2021春'!$C$3:$C$4485&amp;'2021春'!$D$3:$D$4485,'2021春'!$H$3:$H$4485),2,0)</f>
        <v>452731200404083661</v>
      </c>
    </row>
    <row r="1235" spans="1:20">
      <c r="A1235" s="255">
        <v>1233</v>
      </c>
      <c r="B1235" s="255" t="s">
        <v>5216</v>
      </c>
      <c r="C1235" s="255" t="s">
        <v>21</v>
      </c>
      <c r="D1235" s="255" t="s">
        <v>280</v>
      </c>
      <c r="E1235" s="255" t="s">
        <v>5217</v>
      </c>
      <c r="F1235" s="255" t="s">
        <v>143</v>
      </c>
      <c r="G1235" s="255">
        <v>19</v>
      </c>
      <c r="H1235" s="255" t="s">
        <v>5218</v>
      </c>
      <c r="I1235" s="255" t="s">
        <v>5219</v>
      </c>
      <c r="J1235" s="255">
        <v>13549204508</v>
      </c>
      <c r="K1235" s="255" t="s">
        <v>27</v>
      </c>
      <c r="L1235" s="260">
        <v>44331</v>
      </c>
      <c r="M1235" s="255" t="s">
        <v>28</v>
      </c>
      <c r="N1235" s="255" t="s">
        <v>27</v>
      </c>
      <c r="O1235" s="260">
        <v>44362</v>
      </c>
      <c r="P1235" s="255" t="s">
        <v>3645</v>
      </c>
      <c r="Q1235" s="255" t="s">
        <v>30</v>
      </c>
      <c r="R1235" s="255"/>
      <c r="S1235" s="255"/>
      <c r="T1235" s="265" t="str">
        <f t="array" ref="T1235">VLOOKUP(D1235&amp;E1235,IF({1,0},'2021春'!$C$3:$C$4485&amp;'2021春'!$D$3:$D$4485,'2021春'!$H$3:$H$4485),2,0)</f>
        <v>452731200208024824</v>
      </c>
    </row>
    <row r="1236" spans="1:20">
      <c r="A1236" s="255">
        <v>1234</v>
      </c>
      <c r="B1236" s="255" t="s">
        <v>5220</v>
      </c>
      <c r="C1236" s="255" t="s">
        <v>21</v>
      </c>
      <c r="D1236" s="255" t="s">
        <v>280</v>
      </c>
      <c r="E1236" s="255" t="s">
        <v>5221</v>
      </c>
      <c r="F1236" s="255" t="s">
        <v>143</v>
      </c>
      <c r="G1236" s="255">
        <v>18</v>
      </c>
      <c r="H1236" s="255" t="s">
        <v>3590</v>
      </c>
      <c r="I1236" s="255" t="s">
        <v>5222</v>
      </c>
      <c r="J1236" s="255">
        <v>15878821864</v>
      </c>
      <c r="K1236" s="255" t="s">
        <v>27</v>
      </c>
      <c r="L1236" s="260">
        <v>44331</v>
      </c>
      <c r="M1236" s="255" t="s">
        <v>5124</v>
      </c>
      <c r="N1236" s="255" t="s">
        <v>27</v>
      </c>
      <c r="O1236" s="260">
        <v>44366</v>
      </c>
      <c r="P1236" s="255" t="s">
        <v>5124</v>
      </c>
      <c r="Q1236" s="255" t="s">
        <v>30</v>
      </c>
      <c r="R1236" s="255"/>
      <c r="S1236" s="255"/>
      <c r="T1236" s="265" t="str">
        <f t="array" ref="T1236">VLOOKUP(D1236&amp;E1236,IF({1,0},'2021春'!$C$3:$C$4485&amp;'2021春'!$D$3:$D$4485,'2021春'!$H$3:$H$4485),2,0)</f>
        <v>451229200209011224</v>
      </c>
    </row>
    <row r="1237" spans="1:20">
      <c r="A1237" s="255">
        <v>1235</v>
      </c>
      <c r="B1237" s="255" t="s">
        <v>5223</v>
      </c>
      <c r="C1237" s="255" t="s">
        <v>21</v>
      </c>
      <c r="D1237" s="255" t="s">
        <v>280</v>
      </c>
      <c r="E1237" s="255" t="s">
        <v>5224</v>
      </c>
      <c r="F1237" s="255" t="s">
        <v>24</v>
      </c>
      <c r="G1237" s="255">
        <v>20</v>
      </c>
      <c r="H1237" s="255" t="s">
        <v>5225</v>
      </c>
      <c r="I1237" s="255" t="s">
        <v>5226</v>
      </c>
      <c r="J1237" s="255">
        <v>18074897314</v>
      </c>
      <c r="K1237" s="255" t="s">
        <v>27</v>
      </c>
      <c r="L1237" s="260">
        <v>44331</v>
      </c>
      <c r="M1237" s="255" t="s">
        <v>4299</v>
      </c>
      <c r="N1237" s="255" t="s">
        <v>27</v>
      </c>
      <c r="O1237" s="260">
        <v>44365</v>
      </c>
      <c r="P1237" s="255" t="s">
        <v>4299</v>
      </c>
      <c r="Q1237" s="255" t="s">
        <v>30</v>
      </c>
      <c r="R1237" s="255"/>
      <c r="S1237" s="255"/>
      <c r="T1237" s="265" t="str">
        <f t="array" ref="T1237">VLOOKUP(D1237&amp;E1237,IF({1,0},'2021春'!$C$3:$C$4485&amp;'2021春'!$D$3:$D$4485,'2021春'!$H$3:$H$4485),2,0)</f>
        <v>452731200102283318</v>
      </c>
    </row>
    <row r="1238" spans="1:20">
      <c r="A1238" s="255">
        <v>1236</v>
      </c>
      <c r="B1238" s="255" t="s">
        <v>5227</v>
      </c>
      <c r="C1238" s="255" t="s">
        <v>21</v>
      </c>
      <c r="D1238" s="255" t="s">
        <v>280</v>
      </c>
      <c r="E1238" s="255" t="s">
        <v>5228</v>
      </c>
      <c r="F1238" s="255" t="s">
        <v>143</v>
      </c>
      <c r="G1238" s="255">
        <v>20</v>
      </c>
      <c r="H1238" s="255" t="s">
        <v>5229</v>
      </c>
      <c r="I1238" s="255" t="s">
        <v>5230</v>
      </c>
      <c r="J1238" s="255">
        <v>18077853114</v>
      </c>
      <c r="K1238" s="255" t="s">
        <v>27</v>
      </c>
      <c r="L1238" s="260">
        <v>44344</v>
      </c>
      <c r="M1238" s="255" t="s">
        <v>28</v>
      </c>
      <c r="N1238" s="255" t="s">
        <v>27</v>
      </c>
      <c r="O1238" s="260">
        <v>44368</v>
      </c>
      <c r="P1238" s="255" t="s">
        <v>3645</v>
      </c>
      <c r="Q1238" s="255" t="s">
        <v>30</v>
      </c>
      <c r="R1238" s="255"/>
      <c r="S1238" s="255"/>
      <c r="T1238" s="265" t="str">
        <f t="array" ref="T1238">VLOOKUP(D1238&amp;E1238,IF({1,0},'2021春'!$C$3:$C$4485&amp;'2021春'!$D$3:$D$4485,'2021春'!$H$3:$H$4485),2,0)</f>
        <v>452731200106220322</v>
      </c>
    </row>
    <row r="1239" spans="1:20">
      <c r="A1239" s="255">
        <v>1237</v>
      </c>
      <c r="B1239" s="255" t="s">
        <v>5231</v>
      </c>
      <c r="C1239" s="255" t="s">
        <v>21</v>
      </c>
      <c r="D1239" s="255" t="s">
        <v>280</v>
      </c>
      <c r="E1239" s="255" t="s">
        <v>5232</v>
      </c>
      <c r="F1239" s="255" t="s">
        <v>24</v>
      </c>
      <c r="G1239" s="255">
        <v>18</v>
      </c>
      <c r="H1239" s="255" t="s">
        <v>5233</v>
      </c>
      <c r="I1239" s="255" t="s">
        <v>5234</v>
      </c>
      <c r="J1239" s="255">
        <v>13471121049</v>
      </c>
      <c r="K1239" s="255" t="s">
        <v>27</v>
      </c>
      <c r="L1239" s="260">
        <v>44358</v>
      </c>
      <c r="M1239" s="255" t="s">
        <v>5235</v>
      </c>
      <c r="N1239" s="255" t="s">
        <v>27</v>
      </c>
      <c r="O1239" s="260">
        <v>44420</v>
      </c>
      <c r="P1239" s="255" t="s">
        <v>5236</v>
      </c>
      <c r="Q1239" s="255" t="s">
        <v>30</v>
      </c>
      <c r="R1239" s="255"/>
      <c r="S1239" s="255"/>
      <c r="T1239" s="265" t="str">
        <f t="array" ref="T1239">VLOOKUP(D1239&amp;E1239,IF({1,0},'2021春'!$C$3:$C$4485&amp;'2021春'!$D$3:$D$4485,'2021春'!$H$3:$H$4485),2,0)</f>
        <v>451229200303035716</v>
      </c>
    </row>
    <row r="1240" spans="1:20">
      <c r="A1240" s="255">
        <v>1238</v>
      </c>
      <c r="B1240" s="255" t="s">
        <v>5237</v>
      </c>
      <c r="C1240" s="255" t="s">
        <v>21</v>
      </c>
      <c r="D1240" s="261" t="s">
        <v>280</v>
      </c>
      <c r="E1240" s="261" t="s">
        <v>5238</v>
      </c>
      <c r="F1240" s="261" t="s">
        <v>143</v>
      </c>
      <c r="G1240" s="261">
        <v>19</v>
      </c>
      <c r="H1240" s="261" t="s">
        <v>5239</v>
      </c>
      <c r="I1240" s="261" t="s">
        <v>5240</v>
      </c>
      <c r="J1240" s="261">
        <v>13768281726</v>
      </c>
      <c r="K1240" s="261" t="s">
        <v>27</v>
      </c>
      <c r="L1240" s="260"/>
      <c r="M1240" s="261"/>
      <c r="N1240" s="261" t="s">
        <v>27</v>
      </c>
      <c r="O1240" s="260"/>
      <c r="P1240" s="261"/>
      <c r="Q1240" s="255" t="s">
        <v>30</v>
      </c>
      <c r="R1240" s="255"/>
      <c r="S1240" s="255"/>
      <c r="T1240" s="265" t="str">
        <f t="array" ref="T1240">VLOOKUP(D1240&amp;E1240,IF({1,0},'2021春'!$C$3:$C$4485&amp;'2021春'!$D$3:$D$4485,'2021春'!$H$3:$H$4485),2,0)</f>
        <v>452731200207114828</v>
      </c>
    </row>
    <row r="1241" spans="1:20">
      <c r="A1241" s="255">
        <v>1239</v>
      </c>
      <c r="B1241" s="255" t="s">
        <v>5241</v>
      </c>
      <c r="C1241" s="255" t="s">
        <v>21</v>
      </c>
      <c r="D1241" s="255" t="s">
        <v>280</v>
      </c>
      <c r="E1241" s="255" t="s">
        <v>5242</v>
      </c>
      <c r="F1241" s="255" t="s">
        <v>24</v>
      </c>
      <c r="G1241" s="255">
        <v>18</v>
      </c>
      <c r="H1241" s="255" t="s">
        <v>5243</v>
      </c>
      <c r="I1241" s="255" t="s">
        <v>5244</v>
      </c>
      <c r="J1241" s="255">
        <v>13768380878</v>
      </c>
      <c r="K1241" s="255" t="s">
        <v>27</v>
      </c>
      <c r="L1241" s="260"/>
      <c r="M1241" s="255"/>
      <c r="N1241" s="255" t="s">
        <v>30</v>
      </c>
      <c r="O1241" s="260"/>
      <c r="P1241" s="255"/>
      <c r="Q1241" s="255" t="s">
        <v>30</v>
      </c>
      <c r="R1241" s="255"/>
      <c r="S1241" s="255"/>
      <c r="T1241" s="265" t="str">
        <f t="array" ref="T1241">VLOOKUP(D1241&amp;E1241,IF({1,0},'2021春'!$C$3:$C$4485&amp;'2021春'!$D$3:$D$4485,'2021春'!$H$3:$H$4485),2,0)</f>
        <v>451229200302175717</v>
      </c>
    </row>
    <row r="1242" spans="1:20">
      <c r="A1242" s="255">
        <v>1240</v>
      </c>
      <c r="B1242" s="255" t="s">
        <v>5245</v>
      </c>
      <c r="C1242" s="255" t="s">
        <v>21</v>
      </c>
      <c r="D1242" s="255" t="s">
        <v>280</v>
      </c>
      <c r="E1242" s="255" t="s">
        <v>5246</v>
      </c>
      <c r="F1242" s="255" t="s">
        <v>24</v>
      </c>
      <c r="G1242" s="255">
        <v>19</v>
      </c>
      <c r="H1242" s="255" t="s">
        <v>5247</v>
      </c>
      <c r="I1242" s="255" t="s">
        <v>5248</v>
      </c>
      <c r="J1242" s="255">
        <v>13537102655</v>
      </c>
      <c r="K1242" s="255" t="s">
        <v>27</v>
      </c>
      <c r="L1242" s="260">
        <v>44331</v>
      </c>
      <c r="M1242" s="255" t="s">
        <v>4299</v>
      </c>
      <c r="N1242" s="255" t="s">
        <v>27</v>
      </c>
      <c r="O1242" s="260">
        <v>44420</v>
      </c>
      <c r="P1242" s="255" t="s">
        <v>4299</v>
      </c>
      <c r="Q1242" s="255" t="s">
        <v>30</v>
      </c>
      <c r="R1242" s="255"/>
      <c r="S1242" s="255"/>
      <c r="T1242" s="265" t="str">
        <f t="array" ref="T1242">VLOOKUP(D1242&amp;E1242,IF({1,0},'2021春'!$C$3:$C$4485&amp;'2021春'!$D$3:$D$4485,'2021春'!$H$3:$H$4485),2,0)</f>
        <v>451229200108151834</v>
      </c>
    </row>
    <row r="1243" spans="1:20">
      <c r="A1243" s="255">
        <v>1241</v>
      </c>
      <c r="B1243" s="255" t="s">
        <v>5249</v>
      </c>
      <c r="C1243" s="255" t="s">
        <v>21</v>
      </c>
      <c r="D1243" s="255" t="s">
        <v>280</v>
      </c>
      <c r="E1243" s="255" t="s">
        <v>5250</v>
      </c>
      <c r="F1243" s="255" t="s">
        <v>24</v>
      </c>
      <c r="G1243" s="255">
        <v>18</v>
      </c>
      <c r="H1243" s="255" t="s">
        <v>1456</v>
      </c>
      <c r="I1243" s="255" t="s">
        <v>5251</v>
      </c>
      <c r="J1243" s="255">
        <v>13877895785</v>
      </c>
      <c r="K1243" s="255" t="s">
        <v>27</v>
      </c>
      <c r="L1243" s="260"/>
      <c r="M1243" s="255"/>
      <c r="N1243" s="255" t="s">
        <v>27</v>
      </c>
      <c r="O1243" s="260"/>
      <c r="P1243" s="255"/>
      <c r="Q1243" s="255" t="s">
        <v>30</v>
      </c>
      <c r="R1243" s="255"/>
      <c r="S1243" s="255"/>
      <c r="T1243" s="265" t="str">
        <f t="array" ref="T1243">VLOOKUP(D1243&amp;E1243,IF({1,0},'2021春'!$C$3:$C$4485&amp;'2021春'!$D$3:$D$4485,'2021春'!$H$3:$H$4485),2,0)</f>
        <v>452731200303101816</v>
      </c>
    </row>
    <row r="1244" spans="1:20">
      <c r="A1244" s="255">
        <v>1242</v>
      </c>
      <c r="B1244" s="255" t="s">
        <v>5252</v>
      </c>
      <c r="C1244" s="255" t="s">
        <v>21</v>
      </c>
      <c r="D1244" s="255" t="s">
        <v>280</v>
      </c>
      <c r="E1244" s="255" t="s">
        <v>5253</v>
      </c>
      <c r="F1244" s="255" t="s">
        <v>143</v>
      </c>
      <c r="G1244" s="255">
        <v>18</v>
      </c>
      <c r="H1244" s="255" t="s">
        <v>5254</v>
      </c>
      <c r="I1244" s="255" t="s">
        <v>5255</v>
      </c>
      <c r="J1244" s="255">
        <v>15078572894</v>
      </c>
      <c r="K1244" s="255" t="s">
        <v>27</v>
      </c>
      <c r="L1244" s="260">
        <v>44330</v>
      </c>
      <c r="M1244" s="255" t="s">
        <v>146</v>
      </c>
      <c r="N1244" s="255" t="s">
        <v>27</v>
      </c>
      <c r="O1244" s="260">
        <v>44362</v>
      </c>
      <c r="P1244" s="255" t="s">
        <v>146</v>
      </c>
      <c r="Q1244" s="255" t="s">
        <v>30</v>
      </c>
      <c r="R1244" s="255"/>
      <c r="S1244" s="255"/>
      <c r="T1244" s="265" t="str">
        <f t="array" ref="T1244">VLOOKUP(D1244&amp;E1244,IF({1,0},'2021春'!$C$3:$C$4485&amp;'2021春'!$D$3:$D$4485,'2021春'!$H$3:$H$4485),2,0)</f>
        <v>452731200210272720</v>
      </c>
    </row>
    <row r="1245" spans="1:20">
      <c r="A1245" s="255">
        <v>1243</v>
      </c>
      <c r="B1245" s="255" t="s">
        <v>5256</v>
      </c>
      <c r="C1245" s="255" t="s">
        <v>21</v>
      </c>
      <c r="D1245" s="255" t="s">
        <v>280</v>
      </c>
      <c r="E1245" s="255" t="s">
        <v>5257</v>
      </c>
      <c r="F1245" s="255" t="s">
        <v>143</v>
      </c>
      <c r="G1245" s="255">
        <v>19</v>
      </c>
      <c r="H1245" s="255" t="s">
        <v>5258</v>
      </c>
      <c r="I1245" s="255" t="s">
        <v>5259</v>
      </c>
      <c r="J1245" s="255">
        <v>19907882598</v>
      </c>
      <c r="K1245" s="255" t="s">
        <v>27</v>
      </c>
      <c r="L1245" s="260">
        <v>44331</v>
      </c>
      <c r="M1245" s="255" t="s">
        <v>28</v>
      </c>
      <c r="N1245" s="255" t="s">
        <v>27</v>
      </c>
      <c r="O1245" s="260">
        <v>44362</v>
      </c>
      <c r="P1245" s="255" t="s">
        <v>3645</v>
      </c>
      <c r="Q1245" s="255" t="s">
        <v>30</v>
      </c>
      <c r="R1245" s="255"/>
      <c r="S1245" s="255"/>
      <c r="T1245" s="265" t="str">
        <f t="array" ref="T1245">VLOOKUP(D1245&amp;E1245,IF({1,0},'2021春'!$C$3:$C$4485&amp;'2021春'!$D$3:$D$4485,'2021春'!$H$3:$H$4485),2,0)</f>
        <v>451229200208121827</v>
      </c>
    </row>
    <row r="1246" spans="1:20">
      <c r="A1246" s="255">
        <v>1244</v>
      </c>
      <c r="B1246" s="255" t="s">
        <v>5260</v>
      </c>
      <c r="C1246" s="255" t="s">
        <v>21</v>
      </c>
      <c r="D1246" s="255" t="s">
        <v>280</v>
      </c>
      <c r="E1246" s="255" t="s">
        <v>5261</v>
      </c>
      <c r="F1246" s="255" t="s">
        <v>143</v>
      </c>
      <c r="G1246" s="255">
        <v>19</v>
      </c>
      <c r="H1246" s="255" t="s">
        <v>490</v>
      </c>
      <c r="I1246" s="255" t="s">
        <v>5262</v>
      </c>
      <c r="J1246" s="255">
        <v>15878689942</v>
      </c>
      <c r="K1246" s="255" t="s">
        <v>27</v>
      </c>
      <c r="L1246" s="260"/>
      <c r="M1246" s="255"/>
      <c r="N1246" s="255" t="s">
        <v>27</v>
      </c>
      <c r="O1246" s="260"/>
      <c r="P1246" s="255"/>
      <c r="Q1246" s="255" t="s">
        <v>30</v>
      </c>
      <c r="R1246" s="255"/>
      <c r="S1246" s="255"/>
      <c r="T1246" s="265" t="str">
        <f t="array" ref="T1246">VLOOKUP(D1246&amp;E1246,IF({1,0},'2021春'!$C$3:$C$4485&amp;'2021春'!$D$3:$D$4485,'2021春'!$H$3:$H$4485),2,0)</f>
        <v>45122920020318364X</v>
      </c>
    </row>
    <row r="1247" spans="1:20">
      <c r="A1247" s="255">
        <v>1245</v>
      </c>
      <c r="B1247" s="255" t="s">
        <v>5263</v>
      </c>
      <c r="C1247" s="255" t="s">
        <v>21</v>
      </c>
      <c r="D1247" s="255" t="s">
        <v>280</v>
      </c>
      <c r="E1247" s="255" t="s">
        <v>5264</v>
      </c>
      <c r="F1247" s="255" t="s">
        <v>24</v>
      </c>
      <c r="G1247" s="255">
        <v>18</v>
      </c>
      <c r="H1247" s="255" t="s">
        <v>96</v>
      </c>
      <c r="I1247" s="255" t="s">
        <v>5265</v>
      </c>
      <c r="J1247" s="255">
        <v>18776861688</v>
      </c>
      <c r="K1247" s="255" t="s">
        <v>27</v>
      </c>
      <c r="L1247" s="260"/>
      <c r="M1247" s="255"/>
      <c r="N1247" s="255" t="s">
        <v>27</v>
      </c>
      <c r="O1247" s="260"/>
      <c r="P1247" s="255"/>
      <c r="Q1247" s="255" t="s">
        <v>30</v>
      </c>
      <c r="R1247" s="255"/>
      <c r="S1247" s="255"/>
      <c r="T1247" s="265" t="str">
        <f t="array" ref="T1247">VLOOKUP(D1247&amp;E1247,IF({1,0},'2021春'!$C$3:$C$4485&amp;'2021春'!$D$3:$D$4485,'2021春'!$H$3:$H$4485),2,0)</f>
        <v>451229200305191237</v>
      </c>
    </row>
    <row r="1248" spans="1:20">
      <c r="A1248" s="255">
        <v>1246</v>
      </c>
      <c r="B1248" s="255" t="s">
        <v>5266</v>
      </c>
      <c r="C1248" s="255" t="s">
        <v>21</v>
      </c>
      <c r="D1248" s="255" t="s">
        <v>280</v>
      </c>
      <c r="E1248" s="255" t="s">
        <v>5267</v>
      </c>
      <c r="F1248" s="255" t="s">
        <v>24</v>
      </c>
      <c r="G1248" s="255">
        <v>18</v>
      </c>
      <c r="H1248" s="255" t="s">
        <v>1258</v>
      </c>
      <c r="I1248" s="255" t="s">
        <v>5268</v>
      </c>
      <c r="J1248" s="255">
        <v>13641443495</v>
      </c>
      <c r="K1248" s="255" t="s">
        <v>27</v>
      </c>
      <c r="L1248" s="260">
        <v>44331</v>
      </c>
      <c r="M1248" s="255" t="s">
        <v>4299</v>
      </c>
      <c r="N1248" s="255" t="s">
        <v>27</v>
      </c>
      <c r="O1248" s="260">
        <v>44374</v>
      </c>
      <c r="P1248" s="255" t="s">
        <v>3645</v>
      </c>
      <c r="Q1248" s="255" t="s">
        <v>30</v>
      </c>
      <c r="R1248" s="255"/>
      <c r="S1248" s="255"/>
      <c r="T1248" s="265" t="str">
        <f t="array" ref="T1248">VLOOKUP(D1248&amp;E1248,IF({1,0},'2021春'!$C$3:$C$4485&amp;'2021春'!$D$3:$D$4485,'2021春'!$H$3:$H$4485),2,0)</f>
        <v>451229200211071218</v>
      </c>
    </row>
    <row r="1249" spans="1:20">
      <c r="A1249" s="255">
        <v>1247</v>
      </c>
      <c r="B1249" s="255" t="s">
        <v>5269</v>
      </c>
      <c r="C1249" s="255" t="s">
        <v>21</v>
      </c>
      <c r="D1249" s="255" t="s">
        <v>280</v>
      </c>
      <c r="E1249" s="255" t="s">
        <v>5270</v>
      </c>
      <c r="F1249" s="255" t="s">
        <v>24</v>
      </c>
      <c r="G1249" s="255">
        <v>19</v>
      </c>
      <c r="H1249" s="255" t="s">
        <v>5271</v>
      </c>
      <c r="I1249" s="255" t="s">
        <v>5272</v>
      </c>
      <c r="J1249" s="255">
        <v>18776879915</v>
      </c>
      <c r="K1249" s="255" t="s">
        <v>27</v>
      </c>
      <c r="L1249" s="260">
        <v>44331</v>
      </c>
      <c r="M1249" s="255" t="s">
        <v>28</v>
      </c>
      <c r="N1249" s="255" t="s">
        <v>27</v>
      </c>
      <c r="O1249" s="260">
        <v>44366</v>
      </c>
      <c r="P1249" s="255" t="s">
        <v>29</v>
      </c>
      <c r="Q1249" s="255" t="s">
        <v>30</v>
      </c>
      <c r="R1249" s="255"/>
      <c r="S1249" s="255"/>
      <c r="T1249" s="265" t="str">
        <f t="array" ref="T1249">VLOOKUP(D1249&amp;E1249,IF({1,0},'2021春'!$C$3:$C$4485&amp;'2021春'!$D$3:$D$4485,'2021春'!$H$3:$H$4485),2,0)</f>
        <v>451229200204183916</v>
      </c>
    </row>
    <row r="1250" spans="1:20">
      <c r="A1250" s="255">
        <v>1248</v>
      </c>
      <c r="B1250" s="255" t="s">
        <v>5273</v>
      </c>
      <c r="C1250" s="255" t="s">
        <v>21</v>
      </c>
      <c r="D1250" s="255" t="s">
        <v>280</v>
      </c>
      <c r="E1250" s="255" t="s">
        <v>5274</v>
      </c>
      <c r="F1250" s="255" t="s">
        <v>24</v>
      </c>
      <c r="G1250" s="255">
        <v>19</v>
      </c>
      <c r="H1250" s="255" t="s">
        <v>5275</v>
      </c>
      <c r="I1250" s="255" t="s">
        <v>5276</v>
      </c>
      <c r="J1250" s="255">
        <v>15277890675</v>
      </c>
      <c r="K1250" s="255" t="s">
        <v>27</v>
      </c>
      <c r="L1250" s="260"/>
      <c r="M1250" s="255"/>
      <c r="N1250" s="255" t="s">
        <v>27</v>
      </c>
      <c r="O1250" s="260"/>
      <c r="P1250" s="255"/>
      <c r="Q1250" s="255" t="s">
        <v>30</v>
      </c>
      <c r="R1250" s="255"/>
      <c r="S1250" s="255"/>
      <c r="T1250" s="265" t="str">
        <f t="array" ref="T1250">VLOOKUP(D1250&amp;E1250,IF({1,0},'2021春'!$C$3:$C$4485&amp;'2021春'!$D$3:$D$4485,'2021春'!$H$3:$H$4485),2,0)</f>
        <v>452731200204186316</v>
      </c>
    </row>
    <row r="1251" spans="1:20">
      <c r="A1251" s="255">
        <v>1249</v>
      </c>
      <c r="B1251" s="255" t="s">
        <v>5277</v>
      </c>
      <c r="C1251" s="255" t="s">
        <v>21</v>
      </c>
      <c r="D1251" s="255" t="s">
        <v>280</v>
      </c>
      <c r="E1251" s="255" t="s">
        <v>5278</v>
      </c>
      <c r="F1251" s="255" t="s">
        <v>24</v>
      </c>
      <c r="G1251" s="255">
        <v>18</v>
      </c>
      <c r="H1251" s="255" t="s">
        <v>5279</v>
      </c>
      <c r="I1251" s="255" t="s">
        <v>5280</v>
      </c>
      <c r="J1251" s="255">
        <v>13977837374</v>
      </c>
      <c r="K1251" s="255" t="s">
        <v>27</v>
      </c>
      <c r="L1251" s="260">
        <v>44387</v>
      </c>
      <c r="M1251" s="255" t="s">
        <v>28</v>
      </c>
      <c r="N1251" s="255" t="s">
        <v>30</v>
      </c>
      <c r="O1251" s="260"/>
      <c r="P1251" s="255"/>
      <c r="Q1251" s="255" t="s">
        <v>30</v>
      </c>
      <c r="R1251" s="255"/>
      <c r="S1251" s="255"/>
      <c r="T1251" s="265" t="str">
        <f t="array" ref="T1251">VLOOKUP(D1251&amp;E1251,IF({1,0},'2021春'!$C$3:$C$4485&amp;'2021春'!$D$3:$D$4485,'2021春'!$H$3:$H$4485),2,0)</f>
        <v>452731200301020035</v>
      </c>
    </row>
    <row r="1252" spans="1:20">
      <c r="A1252" s="255">
        <v>1250</v>
      </c>
      <c r="B1252" s="255" t="s">
        <v>5281</v>
      </c>
      <c r="C1252" s="255" t="s">
        <v>21</v>
      </c>
      <c r="D1252" s="255" t="s">
        <v>280</v>
      </c>
      <c r="E1252" s="255" t="s">
        <v>5282</v>
      </c>
      <c r="F1252" s="255" t="s">
        <v>24</v>
      </c>
      <c r="G1252" s="255">
        <v>18</v>
      </c>
      <c r="H1252" s="255" t="s">
        <v>5283</v>
      </c>
      <c r="I1252" s="255" t="s">
        <v>5284</v>
      </c>
      <c r="J1252" s="255">
        <v>18934943044</v>
      </c>
      <c r="K1252" s="255" t="s">
        <v>27</v>
      </c>
      <c r="L1252" s="260"/>
      <c r="M1252" s="255"/>
      <c r="N1252" s="255" t="s">
        <v>27</v>
      </c>
      <c r="O1252" s="260"/>
      <c r="P1252" s="255"/>
      <c r="Q1252" s="255" t="s">
        <v>30</v>
      </c>
      <c r="R1252" s="255"/>
      <c r="S1252" s="255"/>
      <c r="T1252" s="265" t="str">
        <f t="array" ref="T1252">VLOOKUP(D1252&amp;E1252,IF({1,0},'2021春'!$C$3:$C$4485&amp;'2021春'!$D$3:$D$4485,'2021春'!$H$3:$H$4485),2,0)</f>
        <v>452731200209084511</v>
      </c>
    </row>
    <row r="1253" spans="1:20">
      <c r="A1253" s="255">
        <v>1251</v>
      </c>
      <c r="B1253" s="255" t="s">
        <v>5285</v>
      </c>
      <c r="C1253" s="255" t="s">
        <v>21</v>
      </c>
      <c r="D1253" s="255" t="s">
        <v>280</v>
      </c>
      <c r="E1253" s="255" t="s">
        <v>5286</v>
      </c>
      <c r="F1253" s="255" t="s">
        <v>143</v>
      </c>
      <c r="G1253" s="255">
        <v>18</v>
      </c>
      <c r="H1253" s="255" t="s">
        <v>2019</v>
      </c>
      <c r="I1253" s="255" t="s">
        <v>2890</v>
      </c>
      <c r="J1253" s="255">
        <v>13676270764</v>
      </c>
      <c r="K1253" s="255" t="s">
        <v>27</v>
      </c>
      <c r="L1253" s="260">
        <v>44353</v>
      </c>
      <c r="M1253" s="255" t="s">
        <v>5287</v>
      </c>
      <c r="N1253" s="255" t="s">
        <v>27</v>
      </c>
      <c r="O1253" s="260">
        <v>44374</v>
      </c>
      <c r="P1253" s="255" t="s">
        <v>5288</v>
      </c>
      <c r="Q1253" s="255" t="s">
        <v>30</v>
      </c>
      <c r="R1253" s="255"/>
      <c r="S1253" s="255"/>
      <c r="T1253" s="265" t="str">
        <f t="array" ref="T1253">VLOOKUP(D1253&amp;E1253,IF({1,0},'2021春'!$C$3:$C$4485&amp;'2021春'!$D$3:$D$4485,'2021春'!$H$3:$H$4485),2,0)</f>
        <v>450802200303252544</v>
      </c>
    </row>
    <row r="1254" spans="1:20">
      <c r="A1254" s="255">
        <v>1252</v>
      </c>
      <c r="B1254" s="255" t="s">
        <v>5289</v>
      </c>
      <c r="C1254" s="255" t="s">
        <v>21</v>
      </c>
      <c r="D1254" s="255" t="s">
        <v>280</v>
      </c>
      <c r="E1254" s="255" t="s">
        <v>5290</v>
      </c>
      <c r="F1254" s="255" t="s">
        <v>143</v>
      </c>
      <c r="G1254" s="255">
        <v>21</v>
      </c>
      <c r="H1254" s="255" t="s">
        <v>5291</v>
      </c>
      <c r="I1254" s="255" t="s">
        <v>5292</v>
      </c>
      <c r="J1254" s="255">
        <v>13471801424</v>
      </c>
      <c r="K1254" s="255" t="s">
        <v>27</v>
      </c>
      <c r="L1254" s="260">
        <v>44331</v>
      </c>
      <c r="M1254" s="255" t="s">
        <v>28</v>
      </c>
      <c r="N1254" s="255" t="s">
        <v>27</v>
      </c>
      <c r="O1254" s="260">
        <v>44372</v>
      </c>
      <c r="P1254" s="255" t="s">
        <v>5293</v>
      </c>
      <c r="Q1254" s="255" t="s">
        <v>30</v>
      </c>
      <c r="R1254" s="255"/>
      <c r="S1254" s="255"/>
      <c r="T1254" s="265" t="str">
        <f t="array" ref="T1254">VLOOKUP(D1254&amp;E1254,IF({1,0},'2021春'!$C$3:$C$4485&amp;'2021春'!$D$3:$D$4485,'2021春'!$H$3:$H$4485),2,0)</f>
        <v>451229200002012748</v>
      </c>
    </row>
    <row r="1255" spans="1:20">
      <c r="A1255" s="255">
        <v>1253</v>
      </c>
      <c r="B1255" s="255" t="s">
        <v>5294</v>
      </c>
      <c r="C1255" s="255" t="s">
        <v>21</v>
      </c>
      <c r="D1255" s="255" t="s">
        <v>280</v>
      </c>
      <c r="E1255" s="255" t="s">
        <v>5295</v>
      </c>
      <c r="F1255" s="255" t="s">
        <v>143</v>
      </c>
      <c r="G1255" s="255">
        <v>19</v>
      </c>
      <c r="H1255" s="255" t="s">
        <v>5296</v>
      </c>
      <c r="I1255" s="255" t="s">
        <v>5297</v>
      </c>
      <c r="J1255" s="255" t="s">
        <v>5298</v>
      </c>
      <c r="K1255" s="255" t="s">
        <v>27</v>
      </c>
      <c r="L1255" s="260">
        <v>43979</v>
      </c>
      <c r="M1255" s="255" t="s">
        <v>3885</v>
      </c>
      <c r="N1255" s="255" t="s">
        <v>27</v>
      </c>
      <c r="O1255" s="260">
        <v>44365</v>
      </c>
      <c r="P1255" s="255" t="s">
        <v>4327</v>
      </c>
      <c r="Q1255" s="255" t="s">
        <v>30</v>
      </c>
      <c r="R1255" s="255"/>
      <c r="S1255" s="255"/>
      <c r="T1255" s="265" t="str">
        <f t="array" ref="T1255">VLOOKUP(D1255&amp;E1255,IF({1,0},'2021春'!$C$3:$C$4485&amp;'2021春'!$D$3:$D$4485,'2021春'!$H$3:$H$4485),2,0)</f>
        <v>452731200203061220</v>
      </c>
    </row>
    <row r="1256" spans="1:20">
      <c r="A1256" s="255">
        <v>1254</v>
      </c>
      <c r="B1256" s="255" t="s">
        <v>5299</v>
      </c>
      <c r="C1256" s="255" t="s">
        <v>21</v>
      </c>
      <c r="D1256" s="255" t="s">
        <v>280</v>
      </c>
      <c r="E1256" s="255" t="s">
        <v>5300</v>
      </c>
      <c r="F1256" s="255" t="s">
        <v>24</v>
      </c>
      <c r="G1256" s="255">
        <v>20</v>
      </c>
      <c r="H1256" s="255" t="s">
        <v>5301</v>
      </c>
      <c r="I1256" s="255" t="s">
        <v>5302</v>
      </c>
      <c r="J1256" s="255">
        <v>18877825090</v>
      </c>
      <c r="K1256" s="255" t="s">
        <v>27</v>
      </c>
      <c r="L1256" s="260">
        <v>44340</v>
      </c>
      <c r="M1256" s="255" t="s">
        <v>5089</v>
      </c>
      <c r="N1256" s="255" t="s">
        <v>27</v>
      </c>
      <c r="O1256" s="260">
        <v>44367</v>
      </c>
      <c r="P1256" s="255" t="s">
        <v>5089</v>
      </c>
      <c r="Q1256" s="255" t="s">
        <v>30</v>
      </c>
      <c r="R1256" s="255"/>
      <c r="S1256" s="255"/>
      <c r="T1256" s="265" t="str">
        <f t="array" ref="T1256">VLOOKUP(D1256&amp;E1256,IF({1,0},'2021春'!$C$3:$C$4485&amp;'2021春'!$D$3:$D$4485,'2021春'!$H$3:$H$4485),2,0)</f>
        <v>451229200105120936</v>
      </c>
    </row>
    <row r="1257" spans="1:20">
      <c r="A1257" s="255">
        <v>1255</v>
      </c>
      <c r="B1257" s="255" t="s">
        <v>5303</v>
      </c>
      <c r="C1257" s="255" t="s">
        <v>21</v>
      </c>
      <c r="D1257" s="255" t="s">
        <v>280</v>
      </c>
      <c r="E1257" s="255" t="s">
        <v>5304</v>
      </c>
      <c r="F1257" s="255" t="s">
        <v>24</v>
      </c>
      <c r="G1257" s="255">
        <v>18</v>
      </c>
      <c r="H1257" s="255" t="s">
        <v>5305</v>
      </c>
      <c r="I1257" s="255" t="s">
        <v>5306</v>
      </c>
      <c r="J1257" s="255">
        <v>15977846997</v>
      </c>
      <c r="K1257" s="255" t="s">
        <v>27</v>
      </c>
      <c r="L1257" s="260">
        <v>44350</v>
      </c>
      <c r="M1257" s="255" t="s">
        <v>5307</v>
      </c>
      <c r="N1257" s="255" t="s">
        <v>30</v>
      </c>
      <c r="O1257" s="260"/>
      <c r="P1257" s="255"/>
      <c r="Q1257" s="255" t="s">
        <v>30</v>
      </c>
      <c r="R1257" s="255"/>
      <c r="S1257" s="255"/>
      <c r="T1257" s="265" t="str">
        <f t="array" ref="T1257">VLOOKUP(D1257&amp;E1257,IF({1,0},'2021春'!$C$3:$C$4485&amp;'2021春'!$D$3:$D$4485,'2021春'!$H$3:$H$4485),2,0)</f>
        <v>452731200305181856</v>
      </c>
    </row>
    <row r="1258" spans="1:20">
      <c r="A1258" s="255">
        <v>1256</v>
      </c>
      <c r="B1258" s="255" t="s">
        <v>5308</v>
      </c>
      <c r="C1258" s="255" t="s">
        <v>21</v>
      </c>
      <c r="D1258" s="255" t="s">
        <v>280</v>
      </c>
      <c r="E1258" s="255" t="s">
        <v>5309</v>
      </c>
      <c r="F1258" s="255" t="s">
        <v>143</v>
      </c>
      <c r="G1258" s="255">
        <v>20</v>
      </c>
      <c r="H1258" s="255" t="s">
        <v>5310</v>
      </c>
      <c r="I1258" s="255" t="s">
        <v>5311</v>
      </c>
      <c r="J1258" s="255">
        <v>15012621826</v>
      </c>
      <c r="K1258" s="255" t="s">
        <v>27</v>
      </c>
      <c r="L1258" s="260"/>
      <c r="M1258" s="255"/>
      <c r="N1258" s="255" t="s">
        <v>27</v>
      </c>
      <c r="O1258" s="260"/>
      <c r="P1258" s="255"/>
      <c r="Q1258" s="255" t="s">
        <v>30</v>
      </c>
      <c r="R1258" s="255"/>
      <c r="S1258" s="255"/>
      <c r="T1258" s="265" t="str">
        <f t="array" ref="T1258">VLOOKUP(D1258&amp;E1258,IF({1,0},'2021春'!$C$3:$C$4485&amp;'2021春'!$D$3:$D$4485,'2021春'!$H$3:$H$4485),2,0)</f>
        <v>451229200102063622</v>
      </c>
    </row>
    <row r="1259" spans="1:20">
      <c r="A1259" s="255">
        <v>1257</v>
      </c>
      <c r="B1259" s="255" t="s">
        <v>5312</v>
      </c>
      <c r="C1259" s="255" t="s">
        <v>21</v>
      </c>
      <c r="D1259" s="255" t="s">
        <v>280</v>
      </c>
      <c r="E1259" s="255" t="s">
        <v>5313</v>
      </c>
      <c r="F1259" s="255" t="s">
        <v>143</v>
      </c>
      <c r="G1259" s="255">
        <v>19</v>
      </c>
      <c r="H1259" s="255" t="s">
        <v>1960</v>
      </c>
      <c r="I1259" s="255" t="s">
        <v>5314</v>
      </c>
      <c r="J1259" s="255">
        <v>15878686378</v>
      </c>
      <c r="K1259" s="255" t="s">
        <v>27</v>
      </c>
      <c r="L1259" s="260">
        <v>44338</v>
      </c>
      <c r="M1259" s="255" t="s">
        <v>2172</v>
      </c>
      <c r="N1259" s="255" t="s">
        <v>27</v>
      </c>
      <c r="O1259" s="260">
        <v>44361</v>
      </c>
      <c r="P1259" s="255" t="s">
        <v>3785</v>
      </c>
      <c r="Q1259" s="255" t="s">
        <v>30</v>
      </c>
      <c r="R1259" s="255"/>
      <c r="S1259" s="255"/>
      <c r="T1259" s="265" t="str">
        <f t="array" ref="T1259">VLOOKUP(D1259&amp;E1259,IF({1,0},'2021春'!$C$3:$C$4485&amp;'2021春'!$D$3:$D$4485,'2021春'!$H$3:$H$4485),2,0)</f>
        <v>452731200207053682</v>
      </c>
    </row>
    <row r="1260" spans="1:20">
      <c r="A1260" s="255">
        <v>1258</v>
      </c>
      <c r="B1260" s="255" t="s">
        <v>5315</v>
      </c>
      <c r="C1260" s="255" t="s">
        <v>21</v>
      </c>
      <c r="D1260" s="255" t="s">
        <v>280</v>
      </c>
      <c r="E1260" s="255" t="s">
        <v>5316</v>
      </c>
      <c r="F1260" s="255" t="s">
        <v>24</v>
      </c>
      <c r="G1260" s="255">
        <v>18</v>
      </c>
      <c r="H1260" s="255" t="s">
        <v>5317</v>
      </c>
      <c r="I1260" s="255" t="s">
        <v>5318</v>
      </c>
      <c r="J1260" s="255">
        <v>15277852753</v>
      </c>
      <c r="K1260" s="255" t="s">
        <v>27</v>
      </c>
      <c r="L1260" s="260">
        <v>44390</v>
      </c>
      <c r="M1260" s="255" t="s">
        <v>4299</v>
      </c>
      <c r="N1260" s="255" t="s">
        <v>30</v>
      </c>
      <c r="O1260" s="260"/>
      <c r="P1260" s="255"/>
      <c r="Q1260" s="255" t="s">
        <v>30</v>
      </c>
      <c r="R1260" s="255"/>
      <c r="S1260" s="255"/>
      <c r="T1260" s="265" t="str">
        <f t="array" ref="T1260">VLOOKUP(D1260&amp;E1260,IF({1,0},'2021春'!$C$3:$C$4485&amp;'2021春'!$D$3:$D$4485,'2021春'!$H$3:$H$4485),2,0)</f>
        <v>452731200307110015</v>
      </c>
    </row>
    <row r="1261" spans="1:20">
      <c r="A1261" s="255">
        <v>1259</v>
      </c>
      <c r="B1261" s="255" t="s">
        <v>5319</v>
      </c>
      <c r="C1261" s="255" t="s">
        <v>21</v>
      </c>
      <c r="D1261" s="255" t="s">
        <v>280</v>
      </c>
      <c r="E1261" s="255" t="s">
        <v>5320</v>
      </c>
      <c r="F1261" s="255" t="s">
        <v>143</v>
      </c>
      <c r="G1261" s="255">
        <v>19</v>
      </c>
      <c r="H1261" s="255" t="s">
        <v>5321</v>
      </c>
      <c r="I1261" s="255" t="s">
        <v>5322</v>
      </c>
      <c r="J1261" s="255">
        <v>19127010893</v>
      </c>
      <c r="K1261" s="255" t="s">
        <v>27</v>
      </c>
      <c r="L1261" s="260">
        <v>44331</v>
      </c>
      <c r="M1261" s="255" t="s">
        <v>5124</v>
      </c>
      <c r="N1261" s="255" t="s">
        <v>27</v>
      </c>
      <c r="O1261" s="260">
        <v>44365</v>
      </c>
      <c r="P1261" s="255" t="s">
        <v>133</v>
      </c>
      <c r="Q1261" s="255" t="s">
        <v>30</v>
      </c>
      <c r="R1261" s="255"/>
      <c r="S1261" s="255"/>
      <c r="T1261" s="265" t="str">
        <f t="array" ref="T1261">VLOOKUP(D1261&amp;E1261,IF({1,0},'2021春'!$C$3:$C$4485&amp;'2021春'!$D$3:$D$4485,'2021春'!$H$3:$H$4485),2,0)</f>
        <v>451229200111122428</v>
      </c>
    </row>
    <row r="1262" spans="1:20">
      <c r="A1262" s="255">
        <v>1260</v>
      </c>
      <c r="B1262" s="255" t="s">
        <v>5323</v>
      </c>
      <c r="C1262" s="255" t="s">
        <v>21</v>
      </c>
      <c r="D1262" s="255" t="s">
        <v>280</v>
      </c>
      <c r="E1262" s="255" t="s">
        <v>5324</v>
      </c>
      <c r="F1262" s="255" t="s">
        <v>24</v>
      </c>
      <c r="G1262" s="255">
        <v>21</v>
      </c>
      <c r="H1262" s="255" t="s">
        <v>5325</v>
      </c>
      <c r="I1262" s="255" t="s">
        <v>5326</v>
      </c>
      <c r="J1262" s="255">
        <v>17307781041</v>
      </c>
      <c r="K1262" s="255" t="s">
        <v>27</v>
      </c>
      <c r="L1262" s="260">
        <v>44331</v>
      </c>
      <c r="M1262" s="255" t="s">
        <v>5124</v>
      </c>
      <c r="N1262" s="255" t="s">
        <v>27</v>
      </c>
      <c r="O1262" s="260">
        <v>44362</v>
      </c>
      <c r="P1262" s="255" t="s">
        <v>5124</v>
      </c>
      <c r="Q1262" s="255" t="s">
        <v>30</v>
      </c>
      <c r="R1262" s="255"/>
      <c r="S1262" s="255"/>
      <c r="T1262" s="265" t="str">
        <f t="array" ref="T1262">VLOOKUP(D1262&amp;E1262,IF({1,0},'2021春'!$C$3:$C$4485&amp;'2021春'!$D$3:$D$4485,'2021春'!$H$3:$H$4485),2,0)</f>
        <v>451229200003162414</v>
      </c>
    </row>
    <row r="1263" spans="1:20">
      <c r="A1263" s="255">
        <v>1261</v>
      </c>
      <c r="B1263" s="255" t="s">
        <v>5327</v>
      </c>
      <c r="C1263" s="255" t="s">
        <v>21</v>
      </c>
      <c r="D1263" s="255" t="s">
        <v>280</v>
      </c>
      <c r="E1263" s="255" t="s">
        <v>5328</v>
      </c>
      <c r="F1263" s="255" t="s">
        <v>24</v>
      </c>
      <c r="G1263" s="255">
        <v>18</v>
      </c>
      <c r="H1263" s="255" t="s">
        <v>5329</v>
      </c>
      <c r="I1263" s="255" t="s">
        <v>5330</v>
      </c>
      <c r="J1263" s="255" t="s">
        <v>5331</v>
      </c>
      <c r="K1263" s="255" t="s">
        <v>27</v>
      </c>
      <c r="L1263" s="260">
        <v>44343</v>
      </c>
      <c r="M1263" s="255" t="s">
        <v>29</v>
      </c>
      <c r="N1263" s="255" t="s">
        <v>27</v>
      </c>
      <c r="O1263" s="260">
        <v>44368</v>
      </c>
      <c r="P1263" s="255" t="s">
        <v>5129</v>
      </c>
      <c r="Q1263" s="255" t="s">
        <v>30</v>
      </c>
      <c r="R1263" s="255"/>
      <c r="S1263" s="255"/>
      <c r="T1263" s="265" t="str">
        <f t="array" ref="T1263">VLOOKUP(D1263&amp;E1263,IF({1,0},'2021春'!$C$3:$C$4485&amp;'2021春'!$D$3:$D$4485,'2021春'!$H$3:$H$4485),2,0)</f>
        <v>451229200301192734</v>
      </c>
    </row>
    <row r="1264" spans="1:20">
      <c r="A1264" s="255">
        <v>1262</v>
      </c>
      <c r="B1264" s="255" t="s">
        <v>5332</v>
      </c>
      <c r="C1264" s="255" t="s">
        <v>21</v>
      </c>
      <c r="D1264" s="255" t="s">
        <v>280</v>
      </c>
      <c r="E1264" s="255" t="s">
        <v>5333</v>
      </c>
      <c r="F1264" s="255" t="s">
        <v>143</v>
      </c>
      <c r="G1264" s="255">
        <v>18</v>
      </c>
      <c r="H1264" s="255" t="s">
        <v>5334</v>
      </c>
      <c r="I1264" s="255" t="s">
        <v>5335</v>
      </c>
      <c r="J1264" s="255">
        <v>13557283941</v>
      </c>
      <c r="K1264" s="255" t="s">
        <v>27</v>
      </c>
      <c r="L1264" s="260">
        <v>44331</v>
      </c>
      <c r="M1264" s="255" t="s">
        <v>4299</v>
      </c>
      <c r="N1264" s="255" t="s">
        <v>27</v>
      </c>
      <c r="O1264" s="260">
        <v>44374</v>
      </c>
      <c r="P1264" s="255" t="s">
        <v>5336</v>
      </c>
      <c r="Q1264" s="255" t="s">
        <v>30</v>
      </c>
      <c r="R1264" s="255"/>
      <c r="S1264" s="255"/>
      <c r="T1264" s="265" t="str">
        <f t="array" ref="T1264">VLOOKUP(D1264&amp;E1264,IF({1,0},'2021春'!$C$3:$C$4485&amp;'2021春'!$D$3:$D$4485,'2021春'!$H$3:$H$4485),2,0)</f>
        <v>452731200212053361</v>
      </c>
    </row>
    <row r="1265" spans="1:20">
      <c r="A1265" s="255">
        <v>1263</v>
      </c>
      <c r="B1265" s="255" t="s">
        <v>5337</v>
      </c>
      <c r="C1265" s="255" t="s">
        <v>21</v>
      </c>
      <c r="D1265" s="261" t="s">
        <v>285</v>
      </c>
      <c r="E1265" s="261" t="s">
        <v>5338</v>
      </c>
      <c r="F1265" s="261" t="s">
        <v>143</v>
      </c>
      <c r="G1265" s="261">
        <v>19</v>
      </c>
      <c r="H1265" s="261" t="s">
        <v>5339</v>
      </c>
      <c r="I1265" s="261" t="s">
        <v>5340</v>
      </c>
      <c r="J1265" s="261">
        <v>15878822778</v>
      </c>
      <c r="K1265" s="261" t="s">
        <v>27</v>
      </c>
      <c r="L1265" s="260">
        <v>44331</v>
      </c>
      <c r="M1265" s="261" t="s">
        <v>28</v>
      </c>
      <c r="N1265" s="261" t="s">
        <v>27</v>
      </c>
      <c r="O1265" s="260">
        <v>44361</v>
      </c>
      <c r="P1265" s="261" t="s">
        <v>5341</v>
      </c>
      <c r="Q1265" s="255" t="s">
        <v>30</v>
      </c>
      <c r="R1265" s="261"/>
      <c r="S1265" s="261"/>
      <c r="T1265" s="265" t="str">
        <f t="array" ref="T1265">VLOOKUP(D1265&amp;E1265,IF({1,0},'2021春'!$C$3:$C$4485&amp;'2021春'!$D$3:$D$4485,'2021春'!$H$3:$H$4485),2,0)</f>
        <v>451229200204223623</v>
      </c>
    </row>
    <row r="1266" spans="1:20">
      <c r="A1266" s="255">
        <v>1264</v>
      </c>
      <c r="B1266" s="255" t="s">
        <v>5342</v>
      </c>
      <c r="C1266" s="255" t="s">
        <v>21</v>
      </c>
      <c r="D1266" s="261" t="s">
        <v>285</v>
      </c>
      <c r="E1266" s="261" t="s">
        <v>5343</v>
      </c>
      <c r="F1266" s="261" t="s">
        <v>143</v>
      </c>
      <c r="G1266" s="261">
        <v>18</v>
      </c>
      <c r="H1266" s="261" t="s">
        <v>5344</v>
      </c>
      <c r="I1266" s="261" t="s">
        <v>5345</v>
      </c>
      <c r="J1266" s="261">
        <v>15078611746</v>
      </c>
      <c r="K1266" s="261" t="s">
        <v>27</v>
      </c>
      <c r="L1266" s="260">
        <v>44331</v>
      </c>
      <c r="M1266" s="261" t="s">
        <v>28</v>
      </c>
      <c r="N1266" s="261" t="s">
        <v>27</v>
      </c>
      <c r="O1266" s="260">
        <v>44387</v>
      </c>
      <c r="P1266" s="261" t="s">
        <v>133</v>
      </c>
      <c r="Q1266" s="255" t="s">
        <v>30</v>
      </c>
      <c r="R1266" s="261"/>
      <c r="S1266" s="261"/>
      <c r="T1266" s="265" t="str">
        <f t="array" ref="T1266">VLOOKUP(D1266&amp;E1266,IF({1,0},'2021春'!$C$3:$C$4485&amp;'2021春'!$D$3:$D$4485,'2021春'!$H$3:$H$4485),2,0)</f>
        <v>451229200301012422</v>
      </c>
    </row>
    <row r="1267" spans="1:20">
      <c r="A1267" s="255">
        <v>1265</v>
      </c>
      <c r="B1267" s="255" t="s">
        <v>5346</v>
      </c>
      <c r="C1267" s="255" t="s">
        <v>21</v>
      </c>
      <c r="D1267" s="261" t="s">
        <v>285</v>
      </c>
      <c r="E1267" s="261" t="s">
        <v>5347</v>
      </c>
      <c r="F1267" s="261" t="s">
        <v>143</v>
      </c>
      <c r="G1267" s="261">
        <v>18</v>
      </c>
      <c r="H1267" s="261" t="s">
        <v>579</v>
      </c>
      <c r="I1267" s="261" t="s">
        <v>5348</v>
      </c>
      <c r="J1267" s="261">
        <v>15107571276</v>
      </c>
      <c r="K1267" s="261" t="s">
        <v>27</v>
      </c>
      <c r="L1267" s="260">
        <v>44331</v>
      </c>
      <c r="M1267" s="261" t="s">
        <v>28</v>
      </c>
      <c r="N1267" s="261" t="s">
        <v>27</v>
      </c>
      <c r="O1267" s="260">
        <v>44374</v>
      </c>
      <c r="P1267" s="261" t="s">
        <v>5349</v>
      </c>
      <c r="Q1267" s="255" t="s">
        <v>30</v>
      </c>
      <c r="R1267" s="261"/>
      <c r="S1267" s="261"/>
      <c r="T1267" s="265" t="str">
        <f t="array" ref="T1267">VLOOKUP(D1267&amp;E1267,IF({1,0},'2021春'!$C$3:$C$4485&amp;'2021春'!$D$3:$D$4485,'2021春'!$H$3:$H$4485),2,0)</f>
        <v>452731200209032420</v>
      </c>
    </row>
    <row r="1268" spans="1:20">
      <c r="A1268" s="255">
        <v>1266</v>
      </c>
      <c r="B1268" s="255" t="s">
        <v>5350</v>
      </c>
      <c r="C1268" s="255" t="s">
        <v>21</v>
      </c>
      <c r="D1268" s="261" t="s">
        <v>285</v>
      </c>
      <c r="E1268" s="261" t="s">
        <v>5351</v>
      </c>
      <c r="F1268" s="261" t="s">
        <v>24</v>
      </c>
      <c r="G1268" s="261">
        <v>19</v>
      </c>
      <c r="H1268" s="261" t="s">
        <v>1155</v>
      </c>
      <c r="I1268" s="261" t="s">
        <v>5352</v>
      </c>
      <c r="J1268" s="261">
        <v>19907882548</v>
      </c>
      <c r="K1268" s="261" t="s">
        <v>27</v>
      </c>
      <c r="L1268" s="260">
        <v>44331</v>
      </c>
      <c r="M1268" s="261" t="s">
        <v>28</v>
      </c>
      <c r="N1268" s="261" t="s">
        <v>27</v>
      </c>
      <c r="O1268" s="260">
        <v>44357</v>
      </c>
      <c r="P1268" s="261" t="s">
        <v>28</v>
      </c>
      <c r="Q1268" s="255" t="s">
        <v>30</v>
      </c>
      <c r="R1268" s="261"/>
      <c r="S1268" s="261"/>
      <c r="T1268" s="265" t="str">
        <f t="array" ref="T1268">VLOOKUP(D1268&amp;E1268,IF({1,0},'2021春'!$C$3:$C$4485&amp;'2021春'!$D$3:$D$4485,'2021春'!$H$3:$H$4485),2,0)</f>
        <v>451229200111072731</v>
      </c>
    </row>
    <row r="1269" spans="1:20">
      <c r="A1269" s="255">
        <v>1267</v>
      </c>
      <c r="B1269" s="255" t="s">
        <v>5353</v>
      </c>
      <c r="C1269" s="255" t="s">
        <v>21</v>
      </c>
      <c r="D1269" s="261" t="s">
        <v>285</v>
      </c>
      <c r="E1269" s="261" t="s">
        <v>5354</v>
      </c>
      <c r="F1269" s="261" t="s">
        <v>143</v>
      </c>
      <c r="G1269" s="261">
        <v>19</v>
      </c>
      <c r="H1269" s="261" t="s">
        <v>4086</v>
      </c>
      <c r="I1269" s="261" t="s">
        <v>5355</v>
      </c>
      <c r="J1269" s="261">
        <v>13481867942</v>
      </c>
      <c r="K1269" s="261" t="s">
        <v>27</v>
      </c>
      <c r="L1269" s="260">
        <v>44331</v>
      </c>
      <c r="M1269" s="261" t="s">
        <v>28</v>
      </c>
      <c r="N1269" s="261" t="s">
        <v>27</v>
      </c>
      <c r="O1269" s="260">
        <v>44374</v>
      </c>
      <c r="P1269" s="261" t="s">
        <v>54</v>
      </c>
      <c r="Q1269" s="255" t="s">
        <v>30</v>
      </c>
      <c r="R1269" s="261"/>
      <c r="S1269" s="261"/>
      <c r="T1269" s="265" t="str">
        <f t="array" ref="T1269">VLOOKUP(D1269&amp;E1269,IF({1,0},'2021春'!$C$3:$C$4485&amp;'2021春'!$D$3:$D$4485,'2021春'!$H$3:$H$4485),2,0)</f>
        <v>45273120020718122X</v>
      </c>
    </row>
    <row r="1270" spans="1:20">
      <c r="A1270" s="255">
        <v>1268</v>
      </c>
      <c r="B1270" s="255" t="s">
        <v>5356</v>
      </c>
      <c r="C1270" s="255" t="s">
        <v>21</v>
      </c>
      <c r="D1270" s="261" t="s">
        <v>285</v>
      </c>
      <c r="E1270" s="261" t="s">
        <v>5357</v>
      </c>
      <c r="F1270" s="261" t="s">
        <v>143</v>
      </c>
      <c r="G1270" s="261">
        <v>18</v>
      </c>
      <c r="H1270" s="261" t="s">
        <v>5358</v>
      </c>
      <c r="I1270" s="261" t="s">
        <v>5359</v>
      </c>
      <c r="J1270" s="261">
        <v>18278874996</v>
      </c>
      <c r="K1270" s="261" t="s">
        <v>27</v>
      </c>
      <c r="L1270" s="260">
        <v>44331</v>
      </c>
      <c r="M1270" s="261" t="s">
        <v>28</v>
      </c>
      <c r="N1270" s="261" t="s">
        <v>27</v>
      </c>
      <c r="O1270" s="260">
        <v>44357</v>
      </c>
      <c r="P1270" s="261" t="s">
        <v>28</v>
      </c>
      <c r="Q1270" s="255" t="s">
        <v>30</v>
      </c>
      <c r="R1270" s="261"/>
      <c r="S1270" s="261"/>
      <c r="T1270" s="265" t="str">
        <f t="array" ref="T1270">VLOOKUP(D1270&amp;E1270,IF({1,0},'2021春'!$C$3:$C$4485&amp;'2021春'!$D$3:$D$4485,'2021春'!$H$3:$H$4485),2,0)</f>
        <v>45273120021017002x</v>
      </c>
    </row>
    <row r="1271" spans="1:20">
      <c r="A1271" s="255">
        <v>1269</v>
      </c>
      <c r="B1271" s="255" t="s">
        <v>5360</v>
      </c>
      <c r="C1271" s="255" t="s">
        <v>21</v>
      </c>
      <c r="D1271" s="261" t="s">
        <v>285</v>
      </c>
      <c r="E1271" s="261" t="s">
        <v>5361</v>
      </c>
      <c r="F1271" s="261" t="s">
        <v>143</v>
      </c>
      <c r="G1271" s="261">
        <v>19</v>
      </c>
      <c r="H1271" s="261" t="s">
        <v>5362</v>
      </c>
      <c r="I1271" s="261" t="s">
        <v>5363</v>
      </c>
      <c r="J1271" s="261">
        <v>13728828145</v>
      </c>
      <c r="K1271" s="261" t="s">
        <v>27</v>
      </c>
      <c r="L1271" s="260">
        <v>44331</v>
      </c>
      <c r="M1271" s="261" t="s">
        <v>28</v>
      </c>
      <c r="N1271" s="261" t="s">
        <v>27</v>
      </c>
      <c r="O1271" s="260">
        <v>44358</v>
      </c>
      <c r="P1271" s="261" t="s">
        <v>28</v>
      </c>
      <c r="Q1271" s="255" t="s">
        <v>30</v>
      </c>
      <c r="R1271" s="261"/>
      <c r="S1271" s="261"/>
      <c r="T1271" s="265" t="str">
        <f t="array" ref="T1271">VLOOKUP(D1271&amp;E1271,IF({1,0},'2021春'!$C$3:$C$4485&amp;'2021春'!$D$3:$D$4485,'2021春'!$H$3:$H$4485),2,0)</f>
        <v>452731200207090328</v>
      </c>
    </row>
    <row r="1272" spans="1:20">
      <c r="A1272" s="255">
        <v>1270</v>
      </c>
      <c r="B1272" s="255" t="s">
        <v>5364</v>
      </c>
      <c r="C1272" s="255" t="s">
        <v>21</v>
      </c>
      <c r="D1272" s="261" t="s">
        <v>285</v>
      </c>
      <c r="E1272" s="261" t="s">
        <v>5365</v>
      </c>
      <c r="F1272" s="261" t="s">
        <v>143</v>
      </c>
      <c r="G1272" s="261">
        <v>18</v>
      </c>
      <c r="H1272" s="261" t="s">
        <v>5366</v>
      </c>
      <c r="I1272" s="261" t="s">
        <v>5367</v>
      </c>
      <c r="J1272" s="261">
        <v>13544714032</v>
      </c>
      <c r="K1272" s="261" t="s">
        <v>27</v>
      </c>
      <c r="L1272" s="260">
        <v>44331</v>
      </c>
      <c r="M1272" s="261" t="s">
        <v>28</v>
      </c>
      <c r="N1272" s="261" t="s">
        <v>27</v>
      </c>
      <c r="O1272" s="260">
        <v>44387</v>
      </c>
      <c r="P1272" s="261" t="s">
        <v>28</v>
      </c>
      <c r="Q1272" s="255" t="s">
        <v>30</v>
      </c>
      <c r="R1272" s="261"/>
      <c r="S1272" s="261"/>
      <c r="T1272" s="265" t="str">
        <f t="array" ref="T1272">VLOOKUP(D1272&amp;E1272,IF({1,0},'2021春'!$C$3:$C$4485&amp;'2021春'!$D$3:$D$4485,'2021春'!$H$3:$H$4485),2,0)</f>
        <v>452731200210025463</v>
      </c>
    </row>
    <row r="1273" spans="1:20">
      <c r="A1273" s="255">
        <v>1271</v>
      </c>
      <c r="B1273" s="255" t="s">
        <v>5368</v>
      </c>
      <c r="C1273" s="255" t="s">
        <v>21</v>
      </c>
      <c r="D1273" s="261" t="s">
        <v>285</v>
      </c>
      <c r="E1273" s="261" t="s">
        <v>5369</v>
      </c>
      <c r="F1273" s="261" t="s">
        <v>143</v>
      </c>
      <c r="G1273" s="261">
        <v>19</v>
      </c>
      <c r="H1273" s="261" t="s">
        <v>1871</v>
      </c>
      <c r="I1273" s="261" t="s">
        <v>5370</v>
      </c>
      <c r="J1273" s="261" t="s">
        <v>5371</v>
      </c>
      <c r="K1273" s="261" t="s">
        <v>27</v>
      </c>
      <c r="L1273" s="260">
        <v>44331</v>
      </c>
      <c r="M1273" s="261" t="s">
        <v>28</v>
      </c>
      <c r="N1273" s="261" t="s">
        <v>27</v>
      </c>
      <c r="O1273" s="260">
        <v>44365</v>
      </c>
      <c r="P1273" s="261" t="s">
        <v>29</v>
      </c>
      <c r="Q1273" s="255" t="s">
        <v>30</v>
      </c>
      <c r="R1273" s="261"/>
      <c r="S1273" s="261"/>
      <c r="T1273" s="265" t="str">
        <f t="array" ref="T1273">VLOOKUP(D1273&amp;E1273,IF({1,0},'2021春'!$C$3:$C$4485&amp;'2021春'!$D$3:$D$4485,'2021春'!$H$3:$H$4485),2,0)</f>
        <v>451229200112024221</v>
      </c>
    </row>
    <row r="1274" spans="1:20">
      <c r="A1274" s="255">
        <v>1272</v>
      </c>
      <c r="B1274" s="255" t="s">
        <v>5372</v>
      </c>
      <c r="C1274" s="255" t="s">
        <v>21</v>
      </c>
      <c r="D1274" s="261" t="s">
        <v>285</v>
      </c>
      <c r="E1274" s="261" t="s">
        <v>5373</v>
      </c>
      <c r="F1274" s="261" t="s">
        <v>143</v>
      </c>
      <c r="G1274" s="261">
        <v>18</v>
      </c>
      <c r="H1274" s="261" t="s">
        <v>5374</v>
      </c>
      <c r="I1274" s="261" t="s">
        <v>5375</v>
      </c>
      <c r="J1274" s="261">
        <v>13393667210</v>
      </c>
      <c r="K1274" s="261" t="s">
        <v>27</v>
      </c>
      <c r="L1274" s="260">
        <v>44331</v>
      </c>
      <c r="M1274" s="261" t="s">
        <v>28</v>
      </c>
      <c r="N1274" s="261" t="s">
        <v>27</v>
      </c>
      <c r="O1274" s="260">
        <v>44374</v>
      </c>
      <c r="P1274" s="261" t="s">
        <v>5376</v>
      </c>
      <c r="Q1274" s="255" t="s">
        <v>30</v>
      </c>
      <c r="R1274" s="261"/>
      <c r="S1274" s="261"/>
      <c r="T1274" s="265" t="str">
        <f t="array" ref="T1274">VLOOKUP(D1274&amp;E1274,IF({1,0},'2021春'!$C$3:$C$4485&amp;'2021春'!$D$3:$D$4485,'2021春'!$H$3:$H$4485),2,0)</f>
        <v>451229200303245422</v>
      </c>
    </row>
    <row r="1275" spans="1:20">
      <c r="A1275" s="255">
        <v>1273</v>
      </c>
      <c r="B1275" s="255" t="s">
        <v>5377</v>
      </c>
      <c r="C1275" s="255" t="s">
        <v>21</v>
      </c>
      <c r="D1275" s="261" t="s">
        <v>285</v>
      </c>
      <c r="E1275" s="261" t="s">
        <v>5378</v>
      </c>
      <c r="F1275" s="261" t="s">
        <v>143</v>
      </c>
      <c r="G1275" s="261">
        <v>19</v>
      </c>
      <c r="H1275" s="261" t="s">
        <v>5379</v>
      </c>
      <c r="I1275" s="261" t="s">
        <v>5380</v>
      </c>
      <c r="J1275" s="261">
        <v>18176483728</v>
      </c>
      <c r="K1275" s="261" t="s">
        <v>27</v>
      </c>
      <c r="L1275" s="260">
        <v>44331</v>
      </c>
      <c r="M1275" s="261" t="s">
        <v>28</v>
      </c>
      <c r="N1275" s="261" t="s">
        <v>27</v>
      </c>
      <c r="O1275" s="260">
        <v>44362</v>
      </c>
      <c r="P1275" s="261" t="s">
        <v>28</v>
      </c>
      <c r="Q1275" s="255" t="s">
        <v>30</v>
      </c>
      <c r="R1275" s="261"/>
      <c r="S1275" s="261"/>
      <c r="T1275" s="265" t="str">
        <f t="array" ref="T1275">VLOOKUP(D1275&amp;E1275,IF({1,0},'2021春'!$C$3:$C$4485&amp;'2021春'!$D$3:$D$4485,'2021春'!$H$3:$H$4485),2,0)</f>
        <v>451229200204190067</v>
      </c>
    </row>
    <row r="1276" spans="1:20">
      <c r="A1276" s="255">
        <v>1274</v>
      </c>
      <c r="B1276" s="255" t="s">
        <v>5381</v>
      </c>
      <c r="C1276" s="255" t="s">
        <v>21</v>
      </c>
      <c r="D1276" s="261" t="s">
        <v>285</v>
      </c>
      <c r="E1276" s="261" t="s">
        <v>5382</v>
      </c>
      <c r="F1276" s="261" t="s">
        <v>143</v>
      </c>
      <c r="G1276" s="261">
        <v>19</v>
      </c>
      <c r="H1276" s="261" t="s">
        <v>5383</v>
      </c>
      <c r="I1276" s="261" t="s">
        <v>5384</v>
      </c>
      <c r="J1276" s="261">
        <v>15078638577</v>
      </c>
      <c r="K1276" s="261" t="s">
        <v>27</v>
      </c>
      <c r="L1276" s="260">
        <v>44331</v>
      </c>
      <c r="M1276" s="261" t="s">
        <v>28</v>
      </c>
      <c r="N1276" s="261" t="s">
        <v>27</v>
      </c>
      <c r="O1276" s="260">
        <v>44373</v>
      </c>
      <c r="P1276" s="261" t="s">
        <v>28</v>
      </c>
      <c r="Q1276" s="255" t="s">
        <v>30</v>
      </c>
      <c r="R1276" s="261"/>
      <c r="S1276" s="261"/>
      <c r="T1276" s="265" t="str">
        <f t="array" ref="T1276">VLOOKUP(D1276&amp;E1276,IF({1,0},'2021春'!$C$3:$C$4485&amp;'2021春'!$D$3:$D$4485,'2021春'!$H$3:$H$4485),2,0)</f>
        <v>452127200206123629</v>
      </c>
    </row>
    <row r="1277" spans="1:20">
      <c r="A1277" s="255">
        <v>1275</v>
      </c>
      <c r="B1277" s="255" t="s">
        <v>5385</v>
      </c>
      <c r="C1277" s="255" t="s">
        <v>21</v>
      </c>
      <c r="D1277" s="261" t="s">
        <v>285</v>
      </c>
      <c r="E1277" s="261" t="s">
        <v>5386</v>
      </c>
      <c r="F1277" s="261" t="s">
        <v>24</v>
      </c>
      <c r="G1277" s="261">
        <v>20</v>
      </c>
      <c r="H1277" s="261" t="s">
        <v>5387</v>
      </c>
      <c r="I1277" s="261" t="s">
        <v>5388</v>
      </c>
      <c r="J1277" s="261">
        <v>15384258110</v>
      </c>
      <c r="K1277" s="261" t="s">
        <v>27</v>
      </c>
      <c r="L1277" s="260">
        <v>44331</v>
      </c>
      <c r="M1277" s="261" t="s">
        <v>28</v>
      </c>
      <c r="N1277" s="261" t="s">
        <v>27</v>
      </c>
      <c r="O1277" s="260">
        <v>44362</v>
      </c>
      <c r="P1277" s="261" t="s">
        <v>5175</v>
      </c>
      <c r="Q1277" s="255" t="s">
        <v>30</v>
      </c>
      <c r="R1277" s="261"/>
      <c r="S1277" s="261"/>
      <c r="T1277" s="265" t="str">
        <f t="array" ref="T1277">VLOOKUP(D1277&amp;E1277,IF({1,0},'2021春'!$C$3:$C$4485&amp;'2021春'!$D$3:$D$4485,'2021春'!$H$3:$H$4485),2,0)</f>
        <v>452731200108072714</v>
      </c>
    </row>
    <row r="1278" spans="1:20">
      <c r="A1278" s="255">
        <v>1276</v>
      </c>
      <c r="B1278" s="255" t="s">
        <v>5389</v>
      </c>
      <c r="C1278" s="255" t="s">
        <v>21</v>
      </c>
      <c r="D1278" s="261" t="s">
        <v>285</v>
      </c>
      <c r="E1278" s="261" t="s">
        <v>5390</v>
      </c>
      <c r="F1278" s="261" t="s">
        <v>143</v>
      </c>
      <c r="G1278" s="261">
        <v>16</v>
      </c>
      <c r="H1278" s="261" t="s">
        <v>5391</v>
      </c>
      <c r="I1278" s="261" t="s">
        <v>5392</v>
      </c>
      <c r="J1278" s="261">
        <v>18978894130</v>
      </c>
      <c r="K1278" s="261" t="s">
        <v>27</v>
      </c>
      <c r="L1278" s="260">
        <v>44401</v>
      </c>
      <c r="M1278" s="261" t="s">
        <v>5393</v>
      </c>
      <c r="N1278" s="261" t="s">
        <v>30</v>
      </c>
      <c r="O1278" s="260"/>
      <c r="P1278" s="261"/>
      <c r="Q1278" s="255" t="s">
        <v>30</v>
      </c>
      <c r="R1278" s="261"/>
      <c r="S1278" s="261"/>
      <c r="T1278" s="265" t="str">
        <f t="array" ref="T1278">VLOOKUP(D1278&amp;E1278,IF({1,0},'2021春'!$C$3:$C$4485&amp;'2021春'!$D$3:$D$4485,'2021春'!$H$3:$H$4485),2,0)</f>
        <v>452127200408150924</v>
      </c>
    </row>
    <row r="1279" spans="1:20">
      <c r="A1279" s="255">
        <v>1277</v>
      </c>
      <c r="B1279" s="255" t="s">
        <v>5394</v>
      </c>
      <c r="C1279" s="255" t="s">
        <v>21</v>
      </c>
      <c r="D1279" s="261" t="s">
        <v>285</v>
      </c>
      <c r="E1279" s="261" t="s">
        <v>5395</v>
      </c>
      <c r="F1279" s="261" t="s">
        <v>143</v>
      </c>
      <c r="G1279" s="261">
        <v>18</v>
      </c>
      <c r="H1279" s="261" t="s">
        <v>5396</v>
      </c>
      <c r="I1279" s="261" t="s">
        <v>5397</v>
      </c>
      <c r="J1279" s="261">
        <v>18877853872</v>
      </c>
      <c r="K1279" s="261" t="s">
        <v>27</v>
      </c>
      <c r="L1279" s="260">
        <v>44331</v>
      </c>
      <c r="M1279" s="261" t="s">
        <v>28</v>
      </c>
      <c r="N1279" s="261" t="s">
        <v>27</v>
      </c>
      <c r="O1279" s="260">
        <v>44365</v>
      </c>
      <c r="P1279" s="261" t="s">
        <v>5398</v>
      </c>
      <c r="Q1279" s="255" t="s">
        <v>30</v>
      </c>
      <c r="R1279" s="261"/>
      <c r="S1279" s="261"/>
      <c r="T1279" s="265" t="str">
        <f t="array" ref="T1279">VLOOKUP(D1279&amp;E1279,IF({1,0},'2021春'!$C$3:$C$4485&amp;'2021春'!$D$3:$D$4485,'2021春'!$H$3:$H$4485),2,0)</f>
        <v>451229200210104225</v>
      </c>
    </row>
    <row r="1280" spans="1:20">
      <c r="A1280" s="255">
        <v>1278</v>
      </c>
      <c r="B1280" s="255" t="s">
        <v>5399</v>
      </c>
      <c r="C1280" s="255" t="s">
        <v>21</v>
      </c>
      <c r="D1280" s="261" t="s">
        <v>285</v>
      </c>
      <c r="E1280" s="261" t="s">
        <v>5400</v>
      </c>
      <c r="F1280" s="261" t="s">
        <v>24</v>
      </c>
      <c r="G1280" s="261">
        <v>20</v>
      </c>
      <c r="H1280" s="261" t="s">
        <v>5401</v>
      </c>
      <c r="I1280" s="261" t="s">
        <v>2034</v>
      </c>
      <c r="J1280" s="261">
        <v>18776171442</v>
      </c>
      <c r="K1280" s="261" t="s">
        <v>27</v>
      </c>
      <c r="L1280" s="260">
        <v>44331</v>
      </c>
      <c r="M1280" s="261" t="s">
        <v>28</v>
      </c>
      <c r="N1280" s="261" t="s">
        <v>27</v>
      </c>
      <c r="O1280" s="260">
        <v>44374</v>
      </c>
      <c r="P1280" s="261" t="s">
        <v>5402</v>
      </c>
      <c r="Q1280" s="255" t="s">
        <v>30</v>
      </c>
      <c r="R1280" s="261"/>
      <c r="S1280" s="261"/>
      <c r="T1280" s="265" t="str">
        <f t="array" ref="T1280">VLOOKUP(D1280&amp;E1280,IF({1,0},'2021春'!$C$3:$C$4485&amp;'2021春'!$D$3:$D$4485,'2021春'!$H$3:$H$4485),2,0)</f>
        <v>45122920010301243X</v>
      </c>
    </row>
    <row r="1281" spans="1:20">
      <c r="A1281" s="255">
        <v>1279</v>
      </c>
      <c r="B1281" s="255" t="s">
        <v>5403</v>
      </c>
      <c r="C1281" s="255" t="s">
        <v>21</v>
      </c>
      <c r="D1281" s="261" t="s">
        <v>285</v>
      </c>
      <c r="E1281" s="261" t="s">
        <v>5404</v>
      </c>
      <c r="F1281" s="261" t="s">
        <v>143</v>
      </c>
      <c r="G1281" s="261">
        <v>18</v>
      </c>
      <c r="H1281" s="261" t="s">
        <v>5405</v>
      </c>
      <c r="I1281" s="261" t="s">
        <v>5406</v>
      </c>
      <c r="J1281" s="261">
        <v>15889794815</v>
      </c>
      <c r="K1281" s="261" t="s">
        <v>27</v>
      </c>
      <c r="L1281" s="260">
        <v>44331</v>
      </c>
      <c r="M1281" s="261" t="s">
        <v>28</v>
      </c>
      <c r="N1281" s="261" t="s">
        <v>27</v>
      </c>
      <c r="O1281" s="260">
        <v>44387</v>
      </c>
      <c r="P1281" s="261" t="s">
        <v>28</v>
      </c>
      <c r="Q1281" s="255" t="s">
        <v>30</v>
      </c>
      <c r="R1281" s="261"/>
      <c r="S1281" s="261"/>
      <c r="T1281" s="265" t="str">
        <f t="array" ref="T1281">VLOOKUP(D1281&amp;E1281,IF({1,0},'2021春'!$C$3:$C$4485&amp;'2021春'!$D$3:$D$4485,'2021春'!$H$3:$H$4485),2,0)</f>
        <v>441621200301244441</v>
      </c>
    </row>
    <row r="1282" spans="1:20">
      <c r="A1282" s="255">
        <v>1280</v>
      </c>
      <c r="B1282" s="255" t="s">
        <v>5407</v>
      </c>
      <c r="C1282" s="255" t="s">
        <v>21</v>
      </c>
      <c r="D1282" s="261" t="s">
        <v>285</v>
      </c>
      <c r="E1282" s="261" t="s">
        <v>5408</v>
      </c>
      <c r="F1282" s="261" t="s">
        <v>143</v>
      </c>
      <c r="G1282" s="261">
        <v>18</v>
      </c>
      <c r="H1282" s="261" t="s">
        <v>5409</v>
      </c>
      <c r="I1282" s="261" t="s">
        <v>5410</v>
      </c>
      <c r="J1282" s="261">
        <v>15949328466</v>
      </c>
      <c r="K1282" s="261" t="s">
        <v>27</v>
      </c>
      <c r="L1282" s="260">
        <v>44331</v>
      </c>
      <c r="M1282" s="261" t="s">
        <v>28</v>
      </c>
      <c r="N1282" s="261" t="s">
        <v>27</v>
      </c>
      <c r="O1282" s="260">
        <v>44361</v>
      </c>
      <c r="P1282" s="261" t="s">
        <v>5411</v>
      </c>
      <c r="Q1282" s="255" t="s">
        <v>30</v>
      </c>
      <c r="R1282" s="261"/>
      <c r="S1282" s="261"/>
      <c r="T1282" s="265" t="str">
        <f t="array" ref="T1282">VLOOKUP(D1282&amp;E1282,IF({1,0},'2021春'!$C$3:$C$4485&amp;'2021春'!$D$3:$D$4485,'2021春'!$H$3:$H$4485),2,0)</f>
        <v>452731200212025723</v>
      </c>
    </row>
    <row r="1283" spans="1:20">
      <c r="A1283" s="255">
        <v>1281</v>
      </c>
      <c r="B1283" s="255" t="s">
        <v>5412</v>
      </c>
      <c r="C1283" s="255" t="s">
        <v>21</v>
      </c>
      <c r="D1283" s="261" t="s">
        <v>285</v>
      </c>
      <c r="E1283" s="261" t="s">
        <v>5413</v>
      </c>
      <c r="F1283" s="261" t="s">
        <v>24</v>
      </c>
      <c r="G1283" s="261">
        <v>20</v>
      </c>
      <c r="H1283" s="261" t="s">
        <v>4074</v>
      </c>
      <c r="I1283" s="261" t="s">
        <v>5414</v>
      </c>
      <c r="J1283" s="261">
        <v>15177895289</v>
      </c>
      <c r="K1283" s="261" t="s">
        <v>27</v>
      </c>
      <c r="L1283" s="260">
        <v>44321</v>
      </c>
      <c r="M1283" s="261" t="s">
        <v>28</v>
      </c>
      <c r="N1283" s="261" t="s">
        <v>27</v>
      </c>
      <c r="O1283" s="260">
        <v>44361</v>
      </c>
      <c r="P1283" s="261" t="s">
        <v>28</v>
      </c>
      <c r="Q1283" s="255" t="s">
        <v>30</v>
      </c>
      <c r="R1283" s="261"/>
      <c r="S1283" s="261"/>
      <c r="T1283" s="265" t="str">
        <f t="array" ref="T1283">VLOOKUP(D1283&amp;E1283,IF({1,0},'2021春'!$C$3:$C$4485&amp;'2021春'!$D$3:$D$4485,'2021春'!$H$3:$H$4485),2,0)</f>
        <v>451229200010132758</v>
      </c>
    </row>
    <row r="1284" spans="1:20">
      <c r="A1284" s="255">
        <v>1282</v>
      </c>
      <c r="B1284" s="255" t="s">
        <v>5415</v>
      </c>
      <c r="C1284" s="255" t="s">
        <v>21</v>
      </c>
      <c r="D1284" s="261" t="s">
        <v>285</v>
      </c>
      <c r="E1284" s="261" t="s">
        <v>5416</v>
      </c>
      <c r="F1284" s="261" t="s">
        <v>143</v>
      </c>
      <c r="G1284" s="261">
        <v>19</v>
      </c>
      <c r="H1284" s="261" t="s">
        <v>5417</v>
      </c>
      <c r="I1284" s="261" t="s">
        <v>5418</v>
      </c>
      <c r="J1284" s="261">
        <v>13407752209</v>
      </c>
      <c r="K1284" s="261" t="s">
        <v>27</v>
      </c>
      <c r="L1284" s="260">
        <v>44331</v>
      </c>
      <c r="M1284" s="261" t="s">
        <v>28</v>
      </c>
      <c r="N1284" s="261" t="s">
        <v>27</v>
      </c>
      <c r="O1284" s="260">
        <v>44366</v>
      </c>
      <c r="P1284" s="261" t="s">
        <v>28</v>
      </c>
      <c r="Q1284" s="255" t="s">
        <v>30</v>
      </c>
      <c r="R1284" s="261"/>
      <c r="S1284" s="261"/>
      <c r="T1284" s="265" t="str">
        <f t="array" ref="T1284">VLOOKUP(D1284&amp;E1284,IF({1,0},'2021春'!$C$3:$C$4485&amp;'2021春'!$D$3:$D$4485,'2021春'!$H$3:$H$4485),2,0)</f>
        <v>451229200203032147</v>
      </c>
    </row>
    <row r="1285" spans="1:20">
      <c r="A1285" s="255">
        <v>1283</v>
      </c>
      <c r="B1285" s="255" t="s">
        <v>5419</v>
      </c>
      <c r="C1285" s="255" t="s">
        <v>21</v>
      </c>
      <c r="D1285" s="261" t="s">
        <v>285</v>
      </c>
      <c r="E1285" s="261" t="s">
        <v>5420</v>
      </c>
      <c r="F1285" s="261" t="s">
        <v>24</v>
      </c>
      <c r="G1285" s="261">
        <v>18</v>
      </c>
      <c r="H1285" s="261" t="s">
        <v>5421</v>
      </c>
      <c r="I1285" s="261" t="s">
        <v>5422</v>
      </c>
      <c r="J1285" s="261">
        <v>18176137026</v>
      </c>
      <c r="K1285" s="261" t="s">
        <v>27</v>
      </c>
      <c r="L1285" s="260">
        <v>44333</v>
      </c>
      <c r="M1285" s="261" t="s">
        <v>5423</v>
      </c>
      <c r="N1285" s="261" t="s">
        <v>30</v>
      </c>
      <c r="O1285" s="260"/>
      <c r="P1285" s="261"/>
      <c r="Q1285" s="255" t="s">
        <v>30</v>
      </c>
      <c r="R1285" s="261"/>
      <c r="S1285" s="261"/>
      <c r="T1285" s="265" t="str">
        <f t="array" ref="T1285">VLOOKUP(D1285&amp;E1285,IF({1,0},'2021春'!$C$3:$C$4485&amp;'2021春'!$D$3:$D$4485,'2021春'!$H$3:$H$4485),2,0)</f>
        <v>451229200211251817</v>
      </c>
    </row>
    <row r="1286" spans="1:20">
      <c r="A1286" s="255">
        <v>1284</v>
      </c>
      <c r="B1286" s="255" t="s">
        <v>5424</v>
      </c>
      <c r="C1286" s="255" t="s">
        <v>21</v>
      </c>
      <c r="D1286" s="261" t="s">
        <v>285</v>
      </c>
      <c r="E1286" s="261" t="s">
        <v>5425</v>
      </c>
      <c r="F1286" s="261" t="s">
        <v>24</v>
      </c>
      <c r="G1286" s="261">
        <v>19</v>
      </c>
      <c r="H1286" s="261" t="s">
        <v>4972</v>
      </c>
      <c r="I1286" s="261" t="s">
        <v>5426</v>
      </c>
      <c r="J1286" s="261">
        <v>13481865316</v>
      </c>
      <c r="K1286" s="261" t="s">
        <v>27</v>
      </c>
      <c r="L1286" s="260">
        <v>44331</v>
      </c>
      <c r="M1286" s="261" t="s">
        <v>28</v>
      </c>
      <c r="N1286" s="261" t="s">
        <v>27</v>
      </c>
      <c r="O1286" s="260">
        <v>44357</v>
      </c>
      <c r="P1286" s="261" t="s">
        <v>28</v>
      </c>
      <c r="Q1286" s="255" t="s">
        <v>30</v>
      </c>
      <c r="R1286" s="261"/>
      <c r="S1286" s="261"/>
      <c r="T1286" s="265" t="str">
        <f t="array" ref="T1286">VLOOKUP(D1286&amp;E1286,IF({1,0},'2021春'!$C$3:$C$4485&amp;'2021春'!$D$3:$D$4485,'2021春'!$H$3:$H$4485),2,0)</f>
        <v>452731200111051818</v>
      </c>
    </row>
    <row r="1287" spans="1:20">
      <c r="A1287" s="255">
        <v>1285</v>
      </c>
      <c r="B1287" s="255" t="s">
        <v>5427</v>
      </c>
      <c r="C1287" s="255" t="s">
        <v>21</v>
      </c>
      <c r="D1287" s="261" t="s">
        <v>285</v>
      </c>
      <c r="E1287" s="261" t="s">
        <v>5428</v>
      </c>
      <c r="F1287" s="261" t="s">
        <v>143</v>
      </c>
      <c r="G1287" s="261">
        <v>19</v>
      </c>
      <c r="H1287" s="261" t="s">
        <v>5429</v>
      </c>
      <c r="I1287" s="261" t="s">
        <v>5430</v>
      </c>
      <c r="J1287" s="261">
        <v>18278868106</v>
      </c>
      <c r="K1287" s="261" t="s">
        <v>27</v>
      </c>
      <c r="L1287" s="260">
        <v>44331</v>
      </c>
      <c r="M1287" s="261" t="s">
        <v>28</v>
      </c>
      <c r="N1287" s="261" t="s">
        <v>27</v>
      </c>
      <c r="O1287" s="260">
        <v>44362</v>
      </c>
      <c r="P1287" s="261" t="s">
        <v>28</v>
      </c>
      <c r="Q1287" s="255" t="s">
        <v>30</v>
      </c>
      <c r="R1287" s="261"/>
      <c r="S1287" s="261"/>
      <c r="T1287" s="265" t="str">
        <f t="array" ref="T1287">VLOOKUP(D1287&amp;E1287,IF({1,0},'2021春'!$C$3:$C$4485&amp;'2021春'!$D$3:$D$4485,'2021春'!$H$3:$H$4485),2,0)</f>
        <v>452731200207120064</v>
      </c>
    </row>
    <row r="1288" spans="1:20">
      <c r="A1288" s="255">
        <v>1286</v>
      </c>
      <c r="B1288" s="255" t="s">
        <v>5431</v>
      </c>
      <c r="C1288" s="255" t="s">
        <v>21</v>
      </c>
      <c r="D1288" s="261" t="s">
        <v>285</v>
      </c>
      <c r="E1288" s="261" t="s">
        <v>5432</v>
      </c>
      <c r="F1288" s="261" t="s">
        <v>143</v>
      </c>
      <c r="G1288" s="261">
        <v>19</v>
      </c>
      <c r="H1288" s="261" t="s">
        <v>2309</v>
      </c>
      <c r="I1288" s="261" t="s">
        <v>5433</v>
      </c>
      <c r="J1288" s="261">
        <v>15296495602</v>
      </c>
      <c r="K1288" s="261" t="s">
        <v>27</v>
      </c>
      <c r="L1288" s="260">
        <v>44331</v>
      </c>
      <c r="M1288" s="261" t="s">
        <v>28</v>
      </c>
      <c r="N1288" s="261" t="s">
        <v>27</v>
      </c>
      <c r="O1288" s="260">
        <v>44365</v>
      </c>
      <c r="P1288" s="261" t="s">
        <v>28</v>
      </c>
      <c r="Q1288" s="255" t="s">
        <v>30</v>
      </c>
      <c r="R1288" s="261"/>
      <c r="S1288" s="261"/>
      <c r="T1288" s="265" t="str">
        <f t="array" ref="T1288">VLOOKUP(D1288&amp;E1288,IF({1,0},'2021春'!$C$3:$C$4485&amp;'2021春'!$D$3:$D$4485,'2021春'!$H$3:$H$4485),2,0)</f>
        <v>452731200109031228</v>
      </c>
    </row>
    <row r="1289" spans="1:20">
      <c r="A1289" s="255">
        <v>1287</v>
      </c>
      <c r="B1289" s="255" t="s">
        <v>5434</v>
      </c>
      <c r="C1289" s="255" t="s">
        <v>21</v>
      </c>
      <c r="D1289" s="261" t="s">
        <v>285</v>
      </c>
      <c r="E1289" s="261" t="s">
        <v>5435</v>
      </c>
      <c r="F1289" s="261" t="s">
        <v>24</v>
      </c>
      <c r="G1289" s="261">
        <v>18</v>
      </c>
      <c r="H1289" s="261" t="s">
        <v>5436</v>
      </c>
      <c r="I1289" s="261" t="s">
        <v>5437</v>
      </c>
      <c r="J1289" s="261">
        <v>13788180435</v>
      </c>
      <c r="K1289" s="261" t="s">
        <v>27</v>
      </c>
      <c r="L1289" s="260">
        <v>44331</v>
      </c>
      <c r="M1289" s="261" t="s">
        <v>28</v>
      </c>
      <c r="N1289" s="261" t="s">
        <v>27</v>
      </c>
      <c r="O1289" s="260">
        <v>44362</v>
      </c>
      <c r="P1289" s="261" t="s">
        <v>28</v>
      </c>
      <c r="Q1289" s="255" t="s">
        <v>30</v>
      </c>
      <c r="R1289" s="261"/>
      <c r="S1289" s="261"/>
      <c r="T1289" s="265" t="str">
        <f t="array" ref="T1289">VLOOKUP(D1289&amp;E1289,IF({1,0},'2021春'!$C$3:$C$4485&amp;'2021春'!$D$3:$D$4485,'2021春'!$H$3:$H$4485),2,0)</f>
        <v>452731200211165417</v>
      </c>
    </row>
    <row r="1290" spans="1:20">
      <c r="A1290" s="255">
        <v>1288</v>
      </c>
      <c r="B1290" s="255" t="s">
        <v>5438</v>
      </c>
      <c r="C1290" s="255" t="s">
        <v>21</v>
      </c>
      <c r="D1290" s="261" t="s">
        <v>285</v>
      </c>
      <c r="E1290" s="261" t="s">
        <v>5439</v>
      </c>
      <c r="F1290" s="261" t="s">
        <v>24</v>
      </c>
      <c r="G1290" s="261">
        <v>18</v>
      </c>
      <c r="H1290" s="261" t="s">
        <v>975</v>
      </c>
      <c r="I1290" s="261" t="s">
        <v>5440</v>
      </c>
      <c r="J1290" s="261">
        <v>18776861869</v>
      </c>
      <c r="K1290" s="261" t="s">
        <v>27</v>
      </c>
      <c r="L1290" s="260">
        <v>44331</v>
      </c>
      <c r="M1290" s="261" t="s">
        <v>28</v>
      </c>
      <c r="N1290" s="261" t="s">
        <v>27</v>
      </c>
      <c r="O1290" s="260">
        <v>44373</v>
      </c>
      <c r="P1290" s="261" t="s">
        <v>5441</v>
      </c>
      <c r="Q1290" s="255" t="s">
        <v>30</v>
      </c>
      <c r="R1290" s="261"/>
      <c r="S1290" s="261"/>
      <c r="T1290" s="265" t="str">
        <f t="array" ref="T1290">VLOOKUP(D1290&amp;E1290,IF({1,0},'2021春'!$C$3:$C$4485&amp;'2021春'!$D$3:$D$4485,'2021春'!$H$3:$H$4485),2,0)</f>
        <v>452731200210203610</v>
      </c>
    </row>
    <row r="1291" spans="1:20">
      <c r="A1291" s="255">
        <v>1289</v>
      </c>
      <c r="B1291" s="255" t="s">
        <v>5442</v>
      </c>
      <c r="C1291" s="255" t="s">
        <v>21</v>
      </c>
      <c r="D1291" s="261" t="s">
        <v>285</v>
      </c>
      <c r="E1291" s="261" t="s">
        <v>5443</v>
      </c>
      <c r="F1291" s="261" t="s">
        <v>143</v>
      </c>
      <c r="G1291" s="261">
        <v>19</v>
      </c>
      <c r="H1291" s="261" t="s">
        <v>5444</v>
      </c>
      <c r="I1291" s="261" t="s">
        <v>5445</v>
      </c>
      <c r="J1291" s="261">
        <v>18907883434</v>
      </c>
      <c r="K1291" s="261" t="s">
        <v>27</v>
      </c>
      <c r="L1291" s="260">
        <v>44330</v>
      </c>
      <c r="M1291" s="261" t="s">
        <v>5446</v>
      </c>
      <c r="N1291" s="261" t="s">
        <v>27</v>
      </c>
      <c r="O1291" s="260">
        <v>44362</v>
      </c>
      <c r="P1291" s="261" t="s">
        <v>5447</v>
      </c>
      <c r="Q1291" s="255" t="s">
        <v>30</v>
      </c>
      <c r="R1291" s="261"/>
      <c r="S1291" s="261"/>
      <c r="T1291" s="265" t="str">
        <f t="array" ref="T1291">VLOOKUP(D1291&amp;E1291,IF({1,0},'2021春'!$C$3:$C$4485&amp;'2021春'!$D$3:$D$4485,'2021春'!$H$3:$H$4485),2,0)</f>
        <v>451229200208092122</v>
      </c>
    </row>
    <row r="1292" spans="1:20">
      <c r="A1292" s="255">
        <v>1290</v>
      </c>
      <c r="B1292" s="255" t="s">
        <v>5448</v>
      </c>
      <c r="C1292" s="255" t="s">
        <v>21</v>
      </c>
      <c r="D1292" s="261" t="s">
        <v>285</v>
      </c>
      <c r="E1292" s="261" t="s">
        <v>5449</v>
      </c>
      <c r="F1292" s="261" t="s">
        <v>143</v>
      </c>
      <c r="G1292" s="261">
        <v>18</v>
      </c>
      <c r="H1292" s="261" t="s">
        <v>273</v>
      </c>
      <c r="I1292" s="261" t="s">
        <v>5450</v>
      </c>
      <c r="J1292" s="261">
        <v>13788180545</v>
      </c>
      <c r="K1292" s="261" t="s">
        <v>27</v>
      </c>
      <c r="L1292" s="260">
        <v>44331</v>
      </c>
      <c r="M1292" s="261" t="s">
        <v>28</v>
      </c>
      <c r="N1292" s="261" t="s">
        <v>27</v>
      </c>
      <c r="O1292" s="260">
        <v>44365</v>
      </c>
      <c r="P1292" s="261" t="s">
        <v>5451</v>
      </c>
      <c r="Q1292" s="255" t="s">
        <v>30</v>
      </c>
      <c r="R1292" s="261"/>
      <c r="S1292" s="261"/>
      <c r="T1292" s="265" t="str">
        <f t="array" ref="T1292">VLOOKUP(D1292&amp;E1292,IF({1,0},'2021春'!$C$3:$C$4485&amp;'2021春'!$D$3:$D$4485,'2021春'!$H$3:$H$4485),2,0)</f>
        <v>451229200210181220</v>
      </c>
    </row>
    <row r="1293" spans="1:20">
      <c r="A1293" s="255">
        <v>1291</v>
      </c>
      <c r="B1293" s="255" t="s">
        <v>5452</v>
      </c>
      <c r="C1293" s="255" t="s">
        <v>21</v>
      </c>
      <c r="D1293" s="261" t="s">
        <v>285</v>
      </c>
      <c r="E1293" s="261" t="s">
        <v>5453</v>
      </c>
      <c r="F1293" s="261" t="s">
        <v>24</v>
      </c>
      <c r="G1293" s="261">
        <v>21</v>
      </c>
      <c r="H1293" s="261" t="s">
        <v>5454</v>
      </c>
      <c r="I1293" s="261" t="s">
        <v>5455</v>
      </c>
      <c r="J1293" s="261" t="s">
        <v>5456</v>
      </c>
      <c r="K1293" s="261" t="s">
        <v>27</v>
      </c>
      <c r="L1293" s="260">
        <v>44338</v>
      </c>
      <c r="M1293" s="261" t="s">
        <v>5457</v>
      </c>
      <c r="N1293" s="261" t="s">
        <v>27</v>
      </c>
      <c r="O1293" s="260">
        <v>44365</v>
      </c>
      <c r="P1293" s="261" t="s">
        <v>5457</v>
      </c>
      <c r="Q1293" s="255" t="s">
        <v>30</v>
      </c>
      <c r="R1293" s="261"/>
      <c r="S1293" s="261"/>
      <c r="T1293" s="265" t="str">
        <f t="array" ref="T1293">VLOOKUP(D1293&amp;E1293,IF({1,0},'2021春'!$C$3:$C$4485&amp;'2021春'!$D$3:$D$4485,'2021春'!$H$3:$H$4485),2,0)</f>
        <v>451229200008051852</v>
      </c>
    </row>
    <row r="1294" spans="1:20">
      <c r="A1294" s="255">
        <v>1292</v>
      </c>
      <c r="B1294" s="255" t="s">
        <v>5458</v>
      </c>
      <c r="C1294" s="255" t="s">
        <v>21</v>
      </c>
      <c r="D1294" s="261" t="s">
        <v>285</v>
      </c>
      <c r="E1294" s="261" t="s">
        <v>5459</v>
      </c>
      <c r="F1294" s="261" t="s">
        <v>24</v>
      </c>
      <c r="G1294" s="261">
        <v>19</v>
      </c>
      <c r="H1294" s="261" t="s">
        <v>1171</v>
      </c>
      <c r="I1294" s="261" t="s">
        <v>224</v>
      </c>
      <c r="J1294" s="261">
        <v>13794955838</v>
      </c>
      <c r="K1294" s="261" t="s">
        <v>27</v>
      </c>
      <c r="L1294" s="260">
        <v>44331</v>
      </c>
      <c r="M1294" s="261" t="s">
        <v>28</v>
      </c>
      <c r="N1294" s="261" t="s">
        <v>27</v>
      </c>
      <c r="O1294" s="260">
        <v>44357</v>
      </c>
      <c r="P1294" s="261" t="s">
        <v>28</v>
      </c>
      <c r="Q1294" s="255" t="s">
        <v>30</v>
      </c>
      <c r="R1294" s="261"/>
      <c r="S1294" s="261"/>
      <c r="T1294" s="265" t="str">
        <f t="array" ref="T1294">VLOOKUP(D1294&amp;E1294,IF({1,0},'2021春'!$C$3:$C$4485&amp;'2021春'!$D$3:$D$4485,'2021春'!$H$3:$H$4485),2,0)</f>
        <v>45273120020407391X</v>
      </c>
    </row>
    <row r="1295" spans="1:20">
      <c r="A1295" s="255">
        <v>1293</v>
      </c>
      <c r="B1295" s="255" t="s">
        <v>5460</v>
      </c>
      <c r="C1295" s="255" t="s">
        <v>21</v>
      </c>
      <c r="D1295" s="261" t="s">
        <v>285</v>
      </c>
      <c r="E1295" s="261" t="s">
        <v>5461</v>
      </c>
      <c r="F1295" s="261" t="s">
        <v>24</v>
      </c>
      <c r="G1295" s="261">
        <v>20</v>
      </c>
      <c r="H1295" s="261" t="s">
        <v>5462</v>
      </c>
      <c r="I1295" s="261" t="s">
        <v>5463</v>
      </c>
      <c r="J1295" s="261">
        <v>15578876928</v>
      </c>
      <c r="K1295" s="261" t="s">
        <v>27</v>
      </c>
      <c r="L1295" s="260">
        <v>44331</v>
      </c>
      <c r="M1295" s="261" t="s">
        <v>4299</v>
      </c>
      <c r="N1295" s="261" t="s">
        <v>27</v>
      </c>
      <c r="O1295" s="260">
        <v>44387</v>
      </c>
      <c r="P1295" s="261" t="s">
        <v>4299</v>
      </c>
      <c r="Q1295" s="255" t="s">
        <v>30</v>
      </c>
      <c r="R1295" s="261"/>
      <c r="S1295" s="261"/>
      <c r="T1295" s="265" t="str">
        <f t="array" ref="T1295">VLOOKUP(D1295&amp;E1295,IF({1,0},'2021春'!$C$3:$C$4485&amp;'2021春'!$D$3:$D$4485,'2021春'!$H$3:$H$4485),2,0)</f>
        <v>452731200107195413</v>
      </c>
    </row>
    <row r="1296" spans="1:20">
      <c r="A1296" s="255">
        <v>1294</v>
      </c>
      <c r="B1296" s="255" t="s">
        <v>5464</v>
      </c>
      <c r="C1296" s="255" t="s">
        <v>21</v>
      </c>
      <c r="D1296" s="261" t="s">
        <v>285</v>
      </c>
      <c r="E1296" s="261" t="s">
        <v>5465</v>
      </c>
      <c r="F1296" s="261" t="s">
        <v>143</v>
      </c>
      <c r="G1296" s="261">
        <v>20</v>
      </c>
      <c r="H1296" s="261" t="s">
        <v>4533</v>
      </c>
      <c r="I1296" s="261" t="s">
        <v>5466</v>
      </c>
      <c r="J1296" s="261">
        <v>13407788498</v>
      </c>
      <c r="K1296" s="261" t="s">
        <v>27</v>
      </c>
      <c r="L1296" s="260">
        <v>44331</v>
      </c>
      <c r="M1296" s="261" t="s">
        <v>28</v>
      </c>
      <c r="N1296" s="261" t="s">
        <v>27</v>
      </c>
      <c r="O1296" s="260">
        <v>44374</v>
      </c>
      <c r="P1296" s="261" t="s">
        <v>5349</v>
      </c>
      <c r="Q1296" s="255" t="s">
        <v>30</v>
      </c>
      <c r="R1296" s="261"/>
      <c r="S1296" s="261"/>
      <c r="T1296" s="265" t="str">
        <f t="array" ref="T1296">VLOOKUP(D1296&amp;E1296,IF({1,0},'2021春'!$C$3:$C$4485&amp;'2021春'!$D$3:$D$4485,'2021春'!$H$3:$H$4485),2,0)</f>
        <v>452731200104022445</v>
      </c>
    </row>
    <row r="1297" spans="1:20">
      <c r="A1297" s="255">
        <v>1295</v>
      </c>
      <c r="B1297" s="255" t="s">
        <v>5467</v>
      </c>
      <c r="C1297" s="255" t="s">
        <v>21</v>
      </c>
      <c r="D1297" s="261" t="s">
        <v>285</v>
      </c>
      <c r="E1297" s="261" t="s">
        <v>5468</v>
      </c>
      <c r="F1297" s="261" t="s">
        <v>143</v>
      </c>
      <c r="G1297" s="261">
        <v>19</v>
      </c>
      <c r="H1297" s="261" t="s">
        <v>202</v>
      </c>
      <c r="I1297" s="261" t="s">
        <v>5469</v>
      </c>
      <c r="J1297" s="261">
        <v>18176119167</v>
      </c>
      <c r="K1297" s="261" t="s">
        <v>27</v>
      </c>
      <c r="L1297" s="260">
        <v>44331</v>
      </c>
      <c r="M1297" s="261" t="s">
        <v>28</v>
      </c>
      <c r="N1297" s="261" t="s">
        <v>27</v>
      </c>
      <c r="O1297" s="260">
        <v>44362</v>
      </c>
      <c r="P1297" s="261" t="s">
        <v>5175</v>
      </c>
      <c r="Q1297" s="255" t="s">
        <v>30</v>
      </c>
      <c r="R1297" s="261"/>
      <c r="S1297" s="261"/>
      <c r="T1297" s="265" t="str">
        <f t="array" ref="T1297">VLOOKUP(D1297&amp;E1297,IF({1,0},'2021春'!$C$3:$C$4485&amp;'2021春'!$D$3:$D$4485,'2021春'!$H$3:$H$4485),2,0)</f>
        <v>452731200205161225</v>
      </c>
    </row>
    <row r="1298" spans="1:20">
      <c r="A1298" s="255">
        <v>1296</v>
      </c>
      <c r="B1298" s="255" t="s">
        <v>5470</v>
      </c>
      <c r="C1298" s="255" t="s">
        <v>21</v>
      </c>
      <c r="D1298" s="261" t="s">
        <v>285</v>
      </c>
      <c r="E1298" s="261" t="s">
        <v>5471</v>
      </c>
      <c r="F1298" s="261" t="s">
        <v>24</v>
      </c>
      <c r="G1298" s="261">
        <v>18</v>
      </c>
      <c r="H1298" s="261" t="s">
        <v>5472</v>
      </c>
      <c r="I1298" s="261" t="s">
        <v>5473</v>
      </c>
      <c r="J1298" s="261">
        <v>18877857760</v>
      </c>
      <c r="K1298" s="261" t="s">
        <v>27</v>
      </c>
      <c r="L1298" s="260">
        <v>44331</v>
      </c>
      <c r="M1298" s="261" t="s">
        <v>28</v>
      </c>
      <c r="N1298" s="261" t="s">
        <v>27</v>
      </c>
      <c r="O1298" s="260">
        <v>44367</v>
      </c>
      <c r="P1298" s="261" t="s">
        <v>5474</v>
      </c>
      <c r="Q1298" s="255" t="s">
        <v>30</v>
      </c>
      <c r="R1298" s="261"/>
      <c r="S1298" s="261"/>
      <c r="T1298" s="265" t="str">
        <f t="array" ref="T1298">VLOOKUP(D1298&amp;E1298,IF({1,0},'2021春'!$C$3:$C$4485&amp;'2021春'!$D$3:$D$4485,'2021春'!$H$3:$H$4485),2,0)</f>
        <v>452730200301115951</v>
      </c>
    </row>
    <row r="1299" spans="1:20">
      <c r="A1299" s="255">
        <v>1297</v>
      </c>
      <c r="B1299" s="255" t="s">
        <v>5475</v>
      </c>
      <c r="C1299" s="255" t="s">
        <v>21</v>
      </c>
      <c r="D1299" s="261" t="s">
        <v>285</v>
      </c>
      <c r="E1299" s="261" t="s">
        <v>5476</v>
      </c>
      <c r="F1299" s="261" t="s">
        <v>24</v>
      </c>
      <c r="G1299" s="261">
        <v>18</v>
      </c>
      <c r="H1299" s="261" t="s">
        <v>5477</v>
      </c>
      <c r="I1299" s="261" t="s">
        <v>5478</v>
      </c>
      <c r="J1299" s="261">
        <v>15927655783</v>
      </c>
      <c r="K1299" s="261" t="s">
        <v>27</v>
      </c>
      <c r="L1299" s="260">
        <v>44331</v>
      </c>
      <c r="M1299" s="261" t="s">
        <v>28</v>
      </c>
      <c r="N1299" s="261" t="s">
        <v>27</v>
      </c>
      <c r="O1299" s="260">
        <v>44361</v>
      </c>
      <c r="P1299" s="261" t="s">
        <v>28</v>
      </c>
      <c r="Q1299" s="255" t="s">
        <v>30</v>
      </c>
      <c r="R1299" s="261"/>
      <c r="S1299" s="261"/>
      <c r="T1299" s="265" t="str">
        <f t="array" ref="T1299">VLOOKUP(D1299&amp;E1299,IF({1,0},'2021春'!$C$3:$C$4485&amp;'2021春'!$D$3:$D$4485,'2021春'!$H$3:$H$4485),2,0)</f>
        <v>452127200303222733</v>
      </c>
    </row>
    <row r="1300" spans="1:20">
      <c r="A1300" s="255">
        <v>1298</v>
      </c>
      <c r="B1300" s="255" t="s">
        <v>5479</v>
      </c>
      <c r="C1300" s="255" t="s">
        <v>21</v>
      </c>
      <c r="D1300" s="261" t="s">
        <v>285</v>
      </c>
      <c r="E1300" s="261" t="s">
        <v>5480</v>
      </c>
      <c r="F1300" s="261" t="s">
        <v>143</v>
      </c>
      <c r="G1300" s="261">
        <v>19</v>
      </c>
      <c r="H1300" s="261" t="s">
        <v>137</v>
      </c>
      <c r="I1300" s="261" t="s">
        <v>5481</v>
      </c>
      <c r="J1300" s="261">
        <v>15177388265</v>
      </c>
      <c r="K1300" s="261" t="s">
        <v>27</v>
      </c>
      <c r="L1300" s="260">
        <v>44331</v>
      </c>
      <c r="M1300" s="261" t="s">
        <v>28</v>
      </c>
      <c r="N1300" s="261" t="s">
        <v>27</v>
      </c>
      <c r="O1300" s="260">
        <v>44366</v>
      </c>
      <c r="P1300" s="261" t="s">
        <v>28</v>
      </c>
      <c r="Q1300" s="255" t="s">
        <v>30</v>
      </c>
      <c r="R1300" s="261"/>
      <c r="S1300" s="261"/>
      <c r="T1300" s="265" t="str">
        <f t="array" ref="T1300">VLOOKUP(D1300&amp;E1300,IF({1,0},'2021春'!$C$3:$C$4485&amp;'2021春'!$D$3:$D$4485,'2021春'!$H$3:$H$4485),2,0)</f>
        <v>452731200207203644</v>
      </c>
    </row>
    <row r="1301" spans="1:20">
      <c r="A1301" s="255">
        <v>1299</v>
      </c>
      <c r="B1301" s="255" t="s">
        <v>5482</v>
      </c>
      <c r="C1301" s="255" t="s">
        <v>21</v>
      </c>
      <c r="D1301" s="261" t="s">
        <v>285</v>
      </c>
      <c r="E1301" s="261" t="s">
        <v>5483</v>
      </c>
      <c r="F1301" s="261" t="s">
        <v>143</v>
      </c>
      <c r="G1301" s="261">
        <v>17</v>
      </c>
      <c r="H1301" s="261" t="s">
        <v>2967</v>
      </c>
      <c r="I1301" s="261" t="s">
        <v>5484</v>
      </c>
      <c r="J1301" s="261">
        <v>19978835544</v>
      </c>
      <c r="K1301" s="261" t="s">
        <v>27</v>
      </c>
      <c r="L1301" s="260">
        <v>44408</v>
      </c>
      <c r="M1301" s="261" t="s">
        <v>28</v>
      </c>
      <c r="N1301" s="261" t="s">
        <v>30</v>
      </c>
      <c r="O1301" s="260"/>
      <c r="P1301" s="261"/>
      <c r="Q1301" s="255" t="s">
        <v>30</v>
      </c>
      <c r="R1301" s="261"/>
      <c r="S1301" s="261"/>
      <c r="T1301" s="265" t="str">
        <f t="array" ref="T1301">VLOOKUP(D1301&amp;E1301,IF({1,0},'2021春'!$C$3:$C$4485&amp;'2021春'!$D$3:$D$4485,'2021春'!$H$3:$H$4485),2,0)</f>
        <v>452731200309021227</v>
      </c>
    </row>
    <row r="1302" spans="1:20">
      <c r="A1302" s="255">
        <v>1300</v>
      </c>
      <c r="B1302" s="255" t="s">
        <v>5485</v>
      </c>
      <c r="C1302" s="255" t="s">
        <v>21</v>
      </c>
      <c r="D1302" s="261" t="s">
        <v>285</v>
      </c>
      <c r="E1302" s="261" t="s">
        <v>5486</v>
      </c>
      <c r="F1302" s="261" t="s">
        <v>24</v>
      </c>
      <c r="G1302" s="261">
        <v>19</v>
      </c>
      <c r="H1302" s="261" t="s">
        <v>315</v>
      </c>
      <c r="I1302" s="261" t="s">
        <v>5487</v>
      </c>
      <c r="J1302" s="261">
        <v>15818634851</v>
      </c>
      <c r="K1302" s="261" t="s">
        <v>27</v>
      </c>
      <c r="L1302" s="260">
        <v>44331</v>
      </c>
      <c r="M1302" s="261" t="s">
        <v>28</v>
      </c>
      <c r="N1302" s="261" t="s">
        <v>27</v>
      </c>
      <c r="O1302" s="260">
        <v>44357</v>
      </c>
      <c r="P1302" s="261" t="s">
        <v>28</v>
      </c>
      <c r="Q1302" s="255" t="s">
        <v>30</v>
      </c>
      <c r="R1302" s="261"/>
      <c r="S1302" s="261"/>
      <c r="T1302" s="265" t="str">
        <f t="array" ref="T1302">VLOOKUP(D1302&amp;E1302,IF({1,0},'2021春'!$C$3:$C$4485&amp;'2021春'!$D$3:$D$4485,'2021春'!$H$3:$H$4485),2,0)</f>
        <v>452731200204285453</v>
      </c>
    </row>
    <row r="1303" spans="1:20">
      <c r="A1303" s="255">
        <v>1301</v>
      </c>
      <c r="B1303" s="255" t="s">
        <v>5488</v>
      </c>
      <c r="C1303" s="255" t="s">
        <v>21</v>
      </c>
      <c r="D1303" s="261" t="s">
        <v>285</v>
      </c>
      <c r="E1303" s="261" t="s">
        <v>5489</v>
      </c>
      <c r="F1303" s="261" t="s">
        <v>24</v>
      </c>
      <c r="G1303" s="261">
        <v>19</v>
      </c>
      <c r="H1303" s="261" t="s">
        <v>5490</v>
      </c>
      <c r="I1303" s="261" t="s">
        <v>5491</v>
      </c>
      <c r="J1303" s="261">
        <v>15875214819</v>
      </c>
      <c r="K1303" s="261" t="s">
        <v>27</v>
      </c>
      <c r="L1303" s="260">
        <v>44331</v>
      </c>
      <c r="M1303" s="261" t="s">
        <v>28</v>
      </c>
      <c r="N1303" s="261" t="s">
        <v>27</v>
      </c>
      <c r="O1303" s="260">
        <v>44401</v>
      </c>
      <c r="P1303" s="261" t="s">
        <v>5492</v>
      </c>
      <c r="Q1303" s="255" t="s">
        <v>30</v>
      </c>
      <c r="R1303" s="261"/>
      <c r="S1303" s="261"/>
      <c r="T1303" s="265" t="str">
        <f t="array" ref="T1303">VLOOKUP(D1303&amp;E1303,IF({1,0},'2021春'!$C$3:$C$4485&amp;'2021春'!$D$3:$D$4485,'2021春'!$H$3:$H$4485),2,0)</f>
        <v>451229200207182417</v>
      </c>
    </row>
    <row r="1304" spans="1:20">
      <c r="A1304" s="255">
        <v>1302</v>
      </c>
      <c r="B1304" s="255" t="s">
        <v>5493</v>
      </c>
      <c r="C1304" s="255" t="s">
        <v>21</v>
      </c>
      <c r="D1304" s="261" t="s">
        <v>285</v>
      </c>
      <c r="E1304" s="261" t="s">
        <v>5494</v>
      </c>
      <c r="F1304" s="261" t="s">
        <v>24</v>
      </c>
      <c r="G1304" s="261">
        <v>18</v>
      </c>
      <c r="H1304" s="261" t="s">
        <v>5495</v>
      </c>
      <c r="I1304" s="261" t="s">
        <v>5496</v>
      </c>
      <c r="J1304" s="261">
        <v>18777826897</v>
      </c>
      <c r="K1304" s="261" t="s">
        <v>27</v>
      </c>
      <c r="L1304" s="260">
        <v>44331</v>
      </c>
      <c r="M1304" s="261" t="s">
        <v>28</v>
      </c>
      <c r="N1304" s="261" t="s">
        <v>27</v>
      </c>
      <c r="O1304" s="260">
        <v>44364</v>
      </c>
      <c r="P1304" s="261" t="s">
        <v>28</v>
      </c>
      <c r="Q1304" s="255" t="s">
        <v>30</v>
      </c>
      <c r="R1304" s="261"/>
      <c r="S1304" s="261"/>
      <c r="T1304" s="265" t="str">
        <f t="array" ref="T1304">VLOOKUP(D1304&amp;E1304,IF({1,0},'2021春'!$C$3:$C$4485&amp;'2021春'!$D$3:$D$4485,'2021春'!$H$3:$H$4485),2,0)</f>
        <v>45272820021212335X</v>
      </c>
    </row>
    <row r="1305" spans="1:20">
      <c r="A1305" s="255">
        <v>1303</v>
      </c>
      <c r="B1305" s="255" t="s">
        <v>5497</v>
      </c>
      <c r="C1305" s="255" t="s">
        <v>21</v>
      </c>
      <c r="D1305" s="261" t="s">
        <v>285</v>
      </c>
      <c r="E1305" s="261" t="s">
        <v>5498</v>
      </c>
      <c r="F1305" s="261" t="s">
        <v>24</v>
      </c>
      <c r="G1305" s="261">
        <v>19</v>
      </c>
      <c r="H1305" s="261" t="s">
        <v>3393</v>
      </c>
      <c r="I1305" s="261" t="s">
        <v>5499</v>
      </c>
      <c r="J1305" s="261">
        <v>13597082613</v>
      </c>
      <c r="K1305" s="261" t="s">
        <v>27</v>
      </c>
      <c r="L1305" s="260">
        <v>44331</v>
      </c>
      <c r="M1305" s="261" t="s">
        <v>28</v>
      </c>
      <c r="N1305" s="261" t="s">
        <v>27</v>
      </c>
      <c r="O1305" s="260">
        <v>44365</v>
      </c>
      <c r="P1305" s="261" t="s">
        <v>28</v>
      </c>
      <c r="Q1305" s="255" t="s">
        <v>30</v>
      </c>
      <c r="R1305" s="261"/>
      <c r="S1305" s="261"/>
      <c r="T1305" s="265" t="str">
        <f t="array" ref="T1305">VLOOKUP(D1305&amp;E1305,IF({1,0},'2021春'!$C$3:$C$4485&amp;'2021春'!$D$3:$D$4485,'2021春'!$H$3:$H$4485),2,0)</f>
        <v>452731200203090910</v>
      </c>
    </row>
    <row r="1306" spans="1:20">
      <c r="A1306" s="255">
        <v>1304</v>
      </c>
      <c r="B1306" s="255" t="s">
        <v>5500</v>
      </c>
      <c r="C1306" s="255" t="s">
        <v>21</v>
      </c>
      <c r="D1306" s="261" t="s">
        <v>285</v>
      </c>
      <c r="E1306" s="261" t="s">
        <v>5501</v>
      </c>
      <c r="F1306" s="261" t="s">
        <v>143</v>
      </c>
      <c r="G1306" s="261">
        <v>21</v>
      </c>
      <c r="H1306" s="261" t="s">
        <v>5502</v>
      </c>
      <c r="I1306" s="261" t="s">
        <v>5503</v>
      </c>
      <c r="J1306" s="261">
        <v>15296080160</v>
      </c>
      <c r="K1306" s="261" t="s">
        <v>27</v>
      </c>
      <c r="L1306" s="260">
        <v>44338</v>
      </c>
      <c r="M1306" s="261" t="s">
        <v>28</v>
      </c>
      <c r="N1306" s="261" t="s">
        <v>27</v>
      </c>
      <c r="O1306" s="260">
        <v>44373</v>
      </c>
      <c r="P1306" s="261" t="s">
        <v>5504</v>
      </c>
      <c r="Q1306" s="255" t="s">
        <v>30</v>
      </c>
      <c r="R1306" s="261"/>
      <c r="S1306" s="261"/>
      <c r="T1306" s="265" t="str">
        <f t="array" ref="T1306">VLOOKUP(D1306&amp;E1306,IF({1,0},'2021春'!$C$3:$C$4485&amp;'2021春'!$D$3:$D$4485,'2021春'!$H$3:$H$4485),2,0)</f>
        <v>451229200005223620</v>
      </c>
    </row>
    <row r="1307" spans="1:20">
      <c r="A1307" s="255">
        <v>1305</v>
      </c>
      <c r="B1307" s="255" t="s">
        <v>5505</v>
      </c>
      <c r="C1307" s="255" t="s">
        <v>21</v>
      </c>
      <c r="D1307" s="261" t="s">
        <v>285</v>
      </c>
      <c r="E1307" s="261" t="s">
        <v>5506</v>
      </c>
      <c r="F1307" s="261" t="s">
        <v>24</v>
      </c>
      <c r="G1307" s="261">
        <v>19</v>
      </c>
      <c r="H1307" s="261" t="s">
        <v>208</v>
      </c>
      <c r="I1307" s="261" t="s">
        <v>5507</v>
      </c>
      <c r="J1307" s="261" t="s">
        <v>5508</v>
      </c>
      <c r="K1307" s="261" t="s">
        <v>27</v>
      </c>
      <c r="L1307" s="260">
        <v>44331</v>
      </c>
      <c r="M1307" s="261" t="s">
        <v>28</v>
      </c>
      <c r="N1307" s="261" t="s">
        <v>27</v>
      </c>
      <c r="O1307" s="260">
        <v>44394</v>
      </c>
      <c r="P1307" s="261" t="s">
        <v>5509</v>
      </c>
      <c r="Q1307" s="255" t="s">
        <v>30</v>
      </c>
      <c r="R1307" s="261"/>
      <c r="S1307" s="261"/>
      <c r="T1307" s="265" t="str">
        <f t="array" ref="T1307">VLOOKUP(D1307&amp;E1307,IF({1,0},'2021春'!$C$3:$C$4485&amp;'2021春'!$D$3:$D$4485,'2021春'!$H$3:$H$4485),2,0)</f>
        <v>452731200202243911</v>
      </c>
    </row>
    <row r="1308" spans="1:20">
      <c r="A1308" s="255">
        <v>1306</v>
      </c>
      <c r="B1308" s="255" t="s">
        <v>5510</v>
      </c>
      <c r="C1308" s="255" t="s">
        <v>21</v>
      </c>
      <c r="D1308" s="261" t="s">
        <v>285</v>
      </c>
      <c r="E1308" s="261" t="s">
        <v>5511</v>
      </c>
      <c r="F1308" s="261" t="s">
        <v>143</v>
      </c>
      <c r="G1308" s="261">
        <v>18</v>
      </c>
      <c r="H1308" s="261" t="s">
        <v>5512</v>
      </c>
      <c r="I1308" s="261" t="s">
        <v>5513</v>
      </c>
      <c r="J1308" s="261">
        <v>18977893877</v>
      </c>
      <c r="K1308" s="261" t="s">
        <v>27</v>
      </c>
      <c r="L1308" s="260">
        <v>44331</v>
      </c>
      <c r="M1308" s="261" t="s">
        <v>28</v>
      </c>
      <c r="N1308" s="261" t="s">
        <v>27</v>
      </c>
      <c r="O1308" s="260">
        <v>44358</v>
      </c>
      <c r="P1308" s="261" t="s">
        <v>28</v>
      </c>
      <c r="Q1308" s="255" t="s">
        <v>30</v>
      </c>
      <c r="R1308" s="261"/>
      <c r="S1308" s="261"/>
      <c r="T1308" s="265" t="str">
        <f t="array" ref="T1308">VLOOKUP(D1308&amp;E1308,IF({1,0},'2021春'!$C$3:$C$4485&amp;'2021春'!$D$3:$D$4485,'2021春'!$H$3:$H$4485),2,0)</f>
        <v>452127200212100626</v>
      </c>
    </row>
    <row r="1309" spans="1:20">
      <c r="A1309" s="255">
        <v>1307</v>
      </c>
      <c r="B1309" s="255" t="s">
        <v>5514</v>
      </c>
      <c r="C1309" s="255" t="s">
        <v>21</v>
      </c>
      <c r="D1309" s="261" t="s">
        <v>285</v>
      </c>
      <c r="E1309" s="261" t="s">
        <v>5515</v>
      </c>
      <c r="F1309" s="261" t="s">
        <v>143</v>
      </c>
      <c r="G1309" s="261">
        <v>18</v>
      </c>
      <c r="H1309" s="261" t="s">
        <v>5516</v>
      </c>
      <c r="I1309" s="261" t="s">
        <v>5517</v>
      </c>
      <c r="J1309" s="261">
        <v>18875957609</v>
      </c>
      <c r="K1309" s="261" t="s">
        <v>30</v>
      </c>
      <c r="L1309" s="260"/>
      <c r="M1309" s="261"/>
      <c r="N1309" s="261" t="s">
        <v>30</v>
      </c>
      <c r="O1309" s="260"/>
      <c r="P1309" s="261"/>
      <c r="Q1309" s="255" t="s">
        <v>30</v>
      </c>
      <c r="R1309" s="261"/>
      <c r="S1309" s="261" t="s">
        <v>5518</v>
      </c>
      <c r="T1309" s="265" t="str">
        <f t="array" ref="T1309">VLOOKUP(D1309&amp;E1309,IF({1,0},'2021春'!$C$3:$C$4485&amp;'2021春'!$D$3:$D$4485,'2021春'!$H$3:$H$4485),2,0)</f>
        <v>451229200308081244</v>
      </c>
    </row>
    <row r="1310" spans="1:20">
      <c r="A1310" s="255">
        <v>1308</v>
      </c>
      <c r="B1310" s="255" t="s">
        <v>5519</v>
      </c>
      <c r="C1310" s="255" t="s">
        <v>21</v>
      </c>
      <c r="D1310" s="261" t="s">
        <v>285</v>
      </c>
      <c r="E1310" s="261" t="s">
        <v>5520</v>
      </c>
      <c r="F1310" s="261" t="s">
        <v>143</v>
      </c>
      <c r="G1310" s="261">
        <v>20</v>
      </c>
      <c r="H1310" s="261" t="s">
        <v>5521</v>
      </c>
      <c r="I1310" s="261" t="s">
        <v>5522</v>
      </c>
      <c r="J1310" s="261">
        <v>13557886513</v>
      </c>
      <c r="K1310" s="261" t="s">
        <v>27</v>
      </c>
      <c r="L1310" s="260">
        <v>44390</v>
      </c>
      <c r="M1310" s="261" t="s">
        <v>28</v>
      </c>
      <c r="N1310" s="261" t="s">
        <v>30</v>
      </c>
      <c r="O1310" s="260"/>
      <c r="P1310" s="261"/>
      <c r="Q1310" s="255" t="s">
        <v>30</v>
      </c>
      <c r="R1310" s="261"/>
      <c r="S1310" s="261"/>
      <c r="T1310" s="265" t="str">
        <f t="array" ref="T1310">VLOOKUP(D1310&amp;E1310,IF({1,0},'2021春'!$C$3:$C$4485&amp;'2021春'!$D$3:$D$4485,'2021春'!$H$3:$H$4485),2,0)</f>
        <v>451229200107051241</v>
      </c>
    </row>
    <row r="1311" spans="1:20">
      <c r="A1311" s="255">
        <v>1309</v>
      </c>
      <c r="B1311" s="255" t="s">
        <v>5523</v>
      </c>
      <c r="C1311" s="255" t="s">
        <v>21</v>
      </c>
      <c r="D1311" s="261" t="s">
        <v>285</v>
      </c>
      <c r="E1311" s="261" t="s">
        <v>5524</v>
      </c>
      <c r="F1311" s="261" t="s">
        <v>143</v>
      </c>
      <c r="G1311" s="261">
        <v>18</v>
      </c>
      <c r="H1311" s="261" t="s">
        <v>3512</v>
      </c>
      <c r="I1311" s="261" t="s">
        <v>1965</v>
      </c>
      <c r="J1311" s="261">
        <v>15977839187</v>
      </c>
      <c r="K1311" s="261" t="s">
        <v>27</v>
      </c>
      <c r="L1311" s="260">
        <v>44331</v>
      </c>
      <c r="M1311" s="261" t="s">
        <v>28</v>
      </c>
      <c r="N1311" s="261" t="s">
        <v>27</v>
      </c>
      <c r="O1311" s="260">
        <v>44371</v>
      </c>
      <c r="P1311" s="261" t="s">
        <v>4299</v>
      </c>
      <c r="Q1311" s="255" t="s">
        <v>30</v>
      </c>
      <c r="R1311" s="261"/>
      <c r="S1311" s="261"/>
      <c r="T1311" s="265" t="str">
        <f t="array" ref="T1311">VLOOKUP(D1311&amp;E1311,IF({1,0},'2021春'!$C$3:$C$4485&amp;'2021春'!$D$3:$D$4485,'2021春'!$H$3:$H$4485),2,0)</f>
        <v>452731200301300926</v>
      </c>
    </row>
    <row r="1312" spans="1:20">
      <c r="A1312" s="255">
        <v>1310</v>
      </c>
      <c r="B1312" s="255" t="s">
        <v>5525</v>
      </c>
      <c r="C1312" s="255" t="s">
        <v>21</v>
      </c>
      <c r="D1312" s="261" t="s">
        <v>285</v>
      </c>
      <c r="E1312" s="261" t="s">
        <v>5526</v>
      </c>
      <c r="F1312" s="261" t="s">
        <v>143</v>
      </c>
      <c r="G1312" s="261">
        <v>20</v>
      </c>
      <c r="H1312" s="261" t="s">
        <v>5527</v>
      </c>
      <c r="I1312" s="261" t="s">
        <v>5528</v>
      </c>
      <c r="J1312" s="261">
        <v>18407780683</v>
      </c>
      <c r="K1312" s="261" t="s">
        <v>27</v>
      </c>
      <c r="L1312" s="260">
        <v>44331</v>
      </c>
      <c r="M1312" s="261" t="s">
        <v>28</v>
      </c>
      <c r="N1312" s="261" t="s">
        <v>27</v>
      </c>
      <c r="O1312" s="260">
        <v>44372</v>
      </c>
      <c r="P1312" s="261" t="s">
        <v>5529</v>
      </c>
      <c r="Q1312" s="255" t="s">
        <v>30</v>
      </c>
      <c r="R1312" s="261"/>
      <c r="S1312" s="261"/>
      <c r="T1312" s="265" t="str">
        <f t="array" ref="T1312">VLOOKUP(D1312&amp;E1312,IF({1,0},'2021春'!$C$3:$C$4485&amp;'2021春'!$D$3:$D$4485,'2021春'!$H$3:$H$4485),2,0)</f>
        <v>452731200106013622</v>
      </c>
    </row>
    <row r="1313" spans="1:20">
      <c r="A1313" s="255">
        <v>1311</v>
      </c>
      <c r="B1313" s="255" t="s">
        <v>5530</v>
      </c>
      <c r="C1313" s="255" t="s">
        <v>21</v>
      </c>
      <c r="D1313" s="261" t="s">
        <v>285</v>
      </c>
      <c r="E1313" s="261" t="s">
        <v>5531</v>
      </c>
      <c r="F1313" s="261" t="s">
        <v>24</v>
      </c>
      <c r="G1313" s="261">
        <v>22</v>
      </c>
      <c r="H1313" s="261" t="s">
        <v>5532</v>
      </c>
      <c r="I1313" s="261" t="s">
        <v>5533</v>
      </c>
      <c r="J1313" s="261">
        <v>18878897233</v>
      </c>
      <c r="K1313" s="261" t="s">
        <v>27</v>
      </c>
      <c r="L1313" s="260">
        <v>44331</v>
      </c>
      <c r="M1313" s="260" t="s">
        <v>28</v>
      </c>
      <c r="N1313" s="261" t="s">
        <v>27</v>
      </c>
      <c r="O1313" s="261" t="s">
        <v>5534</v>
      </c>
      <c r="P1313" s="261" t="s">
        <v>28</v>
      </c>
      <c r="Q1313" s="255" t="s">
        <v>30</v>
      </c>
      <c r="R1313" s="261"/>
      <c r="S1313" s="261"/>
      <c r="T1313" s="265" t="str">
        <f t="array" ref="T1313">VLOOKUP(D1313&amp;E1313,IF({1,0},'2021春'!$C$3:$C$4485&amp;'2021春'!$D$3:$D$4485,'2021春'!$H$3:$H$4485),2,0)</f>
        <v>451229199810253616</v>
      </c>
    </row>
    <row r="1314" spans="1:20">
      <c r="A1314" s="255">
        <v>1312</v>
      </c>
      <c r="B1314" s="255" t="s">
        <v>5535</v>
      </c>
      <c r="C1314" s="255" t="s">
        <v>21</v>
      </c>
      <c r="D1314" s="261" t="s">
        <v>285</v>
      </c>
      <c r="E1314" s="261" t="s">
        <v>5536</v>
      </c>
      <c r="F1314" s="261" t="s">
        <v>24</v>
      </c>
      <c r="G1314" s="261">
        <v>19</v>
      </c>
      <c r="H1314" s="261" t="s">
        <v>1750</v>
      </c>
      <c r="I1314" s="261" t="s">
        <v>5537</v>
      </c>
      <c r="J1314" s="261">
        <v>15777800706</v>
      </c>
      <c r="K1314" s="261" t="s">
        <v>27</v>
      </c>
      <c r="L1314" s="260">
        <v>44331</v>
      </c>
      <c r="M1314" s="261" t="s">
        <v>28</v>
      </c>
      <c r="N1314" s="261" t="s">
        <v>27</v>
      </c>
      <c r="O1314" s="260">
        <v>44357</v>
      </c>
      <c r="P1314" s="261" t="s">
        <v>5538</v>
      </c>
      <c r="Q1314" s="255" t="s">
        <v>30</v>
      </c>
      <c r="R1314" s="261"/>
      <c r="S1314" s="261"/>
      <c r="T1314" s="265" t="str">
        <f t="array" ref="T1314">VLOOKUP(D1314&amp;E1314,IF({1,0},'2021春'!$C$3:$C$4485&amp;'2021春'!$D$3:$D$4485,'2021春'!$H$3:$H$4485),2,0)</f>
        <v>451229200109182114</v>
      </c>
    </row>
    <row r="1315" spans="1:20">
      <c r="A1315" s="255">
        <v>1313</v>
      </c>
      <c r="B1315" s="255" t="s">
        <v>5539</v>
      </c>
      <c r="C1315" s="255" t="s">
        <v>21</v>
      </c>
      <c r="D1315" s="261" t="s">
        <v>285</v>
      </c>
      <c r="E1315" s="261" t="s">
        <v>5540</v>
      </c>
      <c r="F1315" s="261" t="s">
        <v>24</v>
      </c>
      <c r="G1315" s="261">
        <v>19</v>
      </c>
      <c r="H1315" s="261" t="s">
        <v>5541</v>
      </c>
      <c r="I1315" s="261" t="s">
        <v>5542</v>
      </c>
      <c r="J1315" s="261">
        <v>18177899954</v>
      </c>
      <c r="K1315" s="261" t="s">
        <v>27</v>
      </c>
      <c r="L1315" s="260">
        <v>44331</v>
      </c>
      <c r="M1315" s="261" t="s">
        <v>28</v>
      </c>
      <c r="N1315" s="261" t="s">
        <v>27</v>
      </c>
      <c r="O1315" s="260">
        <v>44357</v>
      </c>
      <c r="P1315" s="261" t="s">
        <v>5543</v>
      </c>
      <c r="Q1315" s="255" t="s">
        <v>30</v>
      </c>
      <c r="R1315" s="261"/>
      <c r="S1315" s="261"/>
      <c r="T1315" s="265" t="str">
        <f t="array" ref="T1315">VLOOKUP(D1315&amp;E1315,IF({1,0},'2021春'!$C$3:$C$4485&amp;'2021春'!$D$3:$D$4485,'2021春'!$H$3:$H$4485),2,0)</f>
        <v>451229200202124218</v>
      </c>
    </row>
    <row r="1316" spans="1:20">
      <c r="A1316" s="255">
        <v>1314</v>
      </c>
      <c r="B1316" s="255" t="s">
        <v>5544</v>
      </c>
      <c r="C1316" s="255" t="s">
        <v>21</v>
      </c>
      <c r="D1316" s="261" t="s">
        <v>285</v>
      </c>
      <c r="E1316" s="261" t="s">
        <v>5545</v>
      </c>
      <c r="F1316" s="261" t="s">
        <v>24</v>
      </c>
      <c r="G1316" s="261">
        <v>18</v>
      </c>
      <c r="H1316" s="261" t="s">
        <v>5546</v>
      </c>
      <c r="I1316" s="261" t="s">
        <v>5547</v>
      </c>
      <c r="J1316" s="261">
        <v>13877821898</v>
      </c>
      <c r="K1316" s="261" t="s">
        <v>27</v>
      </c>
      <c r="L1316" s="260">
        <v>44331</v>
      </c>
      <c r="M1316" s="261" t="s">
        <v>28</v>
      </c>
      <c r="N1316" s="261" t="s">
        <v>27</v>
      </c>
      <c r="O1316" s="260">
        <v>44368</v>
      </c>
      <c r="P1316" s="261" t="s">
        <v>28</v>
      </c>
      <c r="Q1316" s="255" t="s">
        <v>30</v>
      </c>
      <c r="R1316" s="261"/>
      <c r="S1316" s="261"/>
      <c r="T1316" s="265" t="str">
        <f t="array" ref="T1316">VLOOKUP(D1316&amp;E1316,IF({1,0},'2021春'!$C$3:$C$4485&amp;'2021春'!$D$3:$D$4485,'2021春'!$H$3:$H$4485),2,0)</f>
        <v>45273120030506481X</v>
      </c>
    </row>
    <row r="1317" spans="1:20">
      <c r="A1317" s="255">
        <v>1315</v>
      </c>
      <c r="B1317" s="255" t="s">
        <v>5548</v>
      </c>
      <c r="C1317" s="255" t="s">
        <v>21</v>
      </c>
      <c r="D1317" s="261" t="s">
        <v>285</v>
      </c>
      <c r="E1317" s="261" t="s">
        <v>5549</v>
      </c>
      <c r="F1317" s="261" t="s">
        <v>143</v>
      </c>
      <c r="G1317" s="261">
        <v>17</v>
      </c>
      <c r="H1317" s="261" t="s">
        <v>1924</v>
      </c>
      <c r="I1317" s="261" t="s">
        <v>5550</v>
      </c>
      <c r="J1317" s="261">
        <v>13788180803</v>
      </c>
      <c r="K1317" s="261" t="s">
        <v>27</v>
      </c>
      <c r="L1317" s="260">
        <v>44395</v>
      </c>
      <c r="M1317" s="261" t="s">
        <v>98</v>
      </c>
      <c r="N1317" s="261" t="s">
        <v>30</v>
      </c>
      <c r="O1317" s="260"/>
      <c r="P1317" s="261"/>
      <c r="Q1317" s="255" t="s">
        <v>30</v>
      </c>
      <c r="R1317" s="261"/>
      <c r="S1317" s="261"/>
      <c r="T1317" s="265" t="str">
        <f t="array" ref="T1317">VLOOKUP(D1317&amp;E1317,IF({1,0},'2021春'!$C$3:$C$4485&amp;'2021春'!$D$3:$D$4485,'2021春'!$H$3:$H$4485),2,0)</f>
        <v>451229200308161228</v>
      </c>
    </row>
    <row r="1318" spans="1:20">
      <c r="A1318" s="255">
        <v>1316</v>
      </c>
      <c r="B1318" s="255" t="s">
        <v>5551</v>
      </c>
      <c r="C1318" s="255" t="s">
        <v>21</v>
      </c>
      <c r="D1318" s="261" t="s">
        <v>285</v>
      </c>
      <c r="E1318" s="261" t="s">
        <v>4743</v>
      </c>
      <c r="F1318" s="261" t="s">
        <v>24</v>
      </c>
      <c r="G1318" s="261">
        <v>18</v>
      </c>
      <c r="H1318" s="261" t="s">
        <v>5552</v>
      </c>
      <c r="I1318" s="261" t="s">
        <v>5553</v>
      </c>
      <c r="J1318" s="261">
        <v>15878820483</v>
      </c>
      <c r="K1318" s="261" t="s">
        <v>27</v>
      </c>
      <c r="L1318" s="260">
        <v>44344</v>
      </c>
      <c r="M1318" s="261" t="s">
        <v>29</v>
      </c>
      <c r="N1318" s="261" t="s">
        <v>27</v>
      </c>
      <c r="O1318" s="260">
        <v>44368</v>
      </c>
      <c r="P1318" s="261" t="s">
        <v>28</v>
      </c>
      <c r="Q1318" s="255" t="s">
        <v>30</v>
      </c>
      <c r="R1318" s="261"/>
      <c r="S1318" s="261"/>
      <c r="T1318" s="265" t="str">
        <f t="array" ref="T1318">VLOOKUP(D1318&amp;E1318,IF({1,0},'2021春'!$C$3:$C$4485&amp;'2021春'!$D$3:$D$4485,'2021春'!$H$3:$H$4485),2,0)</f>
        <v>452731200208234813</v>
      </c>
    </row>
    <row r="1319" spans="1:20">
      <c r="A1319" s="255">
        <v>1317</v>
      </c>
      <c r="B1319" s="255" t="s">
        <v>5554</v>
      </c>
      <c r="C1319" s="255" t="s">
        <v>21</v>
      </c>
      <c r="D1319" s="261" t="s">
        <v>285</v>
      </c>
      <c r="E1319" s="261" t="s">
        <v>5555</v>
      </c>
      <c r="F1319" s="261" t="s">
        <v>143</v>
      </c>
      <c r="G1319" s="261">
        <v>17</v>
      </c>
      <c r="H1319" s="261" t="s">
        <v>4868</v>
      </c>
      <c r="I1319" s="261" t="s">
        <v>5556</v>
      </c>
      <c r="J1319" s="261">
        <v>15277890133</v>
      </c>
      <c r="K1319" s="261" t="s">
        <v>27</v>
      </c>
      <c r="L1319" s="260">
        <v>44411</v>
      </c>
      <c r="M1319" s="261" t="s">
        <v>5557</v>
      </c>
      <c r="N1319" s="261" t="s">
        <v>30</v>
      </c>
      <c r="O1319" s="260"/>
      <c r="P1319" s="261"/>
      <c r="Q1319" s="255" t="s">
        <v>30</v>
      </c>
      <c r="R1319" s="261"/>
      <c r="S1319" s="261"/>
      <c r="T1319" s="265" t="str">
        <f t="array" ref="T1319">VLOOKUP(D1319&amp;E1319,IF({1,0},'2021春'!$C$3:$C$4485&amp;'2021春'!$D$3:$D$4485,'2021春'!$H$3:$H$4485),2,0)</f>
        <v>451229200402102726</v>
      </c>
    </row>
    <row r="1320" spans="1:20">
      <c r="A1320" s="255">
        <v>1318</v>
      </c>
      <c r="B1320" s="255" t="s">
        <v>5558</v>
      </c>
      <c r="C1320" s="255" t="s">
        <v>21</v>
      </c>
      <c r="D1320" s="261" t="s">
        <v>285</v>
      </c>
      <c r="E1320" s="261" t="s">
        <v>5559</v>
      </c>
      <c r="F1320" s="261" t="s">
        <v>143</v>
      </c>
      <c r="G1320" s="261">
        <v>18</v>
      </c>
      <c r="H1320" s="261" t="s">
        <v>5560</v>
      </c>
      <c r="I1320" s="261" t="s">
        <v>5561</v>
      </c>
      <c r="J1320" s="261">
        <v>15240696103</v>
      </c>
      <c r="K1320" s="261" t="s">
        <v>27</v>
      </c>
      <c r="L1320" s="260">
        <v>44331</v>
      </c>
      <c r="M1320" s="261" t="s">
        <v>28</v>
      </c>
      <c r="N1320" s="261" t="s">
        <v>30</v>
      </c>
      <c r="O1320" s="260"/>
      <c r="P1320" s="261"/>
      <c r="Q1320" s="255" t="s">
        <v>30</v>
      </c>
      <c r="R1320" s="261"/>
      <c r="S1320" s="261"/>
      <c r="T1320" s="265" t="str">
        <f t="array" ref="T1320">VLOOKUP(D1320&amp;E1320,IF({1,0},'2021春'!$C$3:$C$4485&amp;'2021春'!$D$3:$D$4485,'2021春'!$H$3:$H$4485),2,0)</f>
        <v>45122920030721122X</v>
      </c>
    </row>
    <row r="1321" spans="1:20">
      <c r="A1321" s="255">
        <v>1319</v>
      </c>
      <c r="B1321" s="255" t="s">
        <v>5562</v>
      </c>
      <c r="C1321" s="255" t="s">
        <v>21</v>
      </c>
      <c r="D1321" s="261" t="s">
        <v>285</v>
      </c>
      <c r="E1321" s="261" t="s">
        <v>5563</v>
      </c>
      <c r="F1321" s="261" t="s">
        <v>24</v>
      </c>
      <c r="G1321" s="261">
        <v>19</v>
      </c>
      <c r="H1321" s="261" t="s">
        <v>5564</v>
      </c>
      <c r="I1321" s="261" t="s">
        <v>5565</v>
      </c>
      <c r="J1321" s="261" t="s">
        <v>5566</v>
      </c>
      <c r="K1321" s="261" t="s">
        <v>27</v>
      </c>
      <c r="L1321" s="260">
        <v>44331</v>
      </c>
      <c r="M1321" s="261" t="s">
        <v>28</v>
      </c>
      <c r="N1321" s="261" t="s">
        <v>27</v>
      </c>
      <c r="O1321" s="260">
        <v>44365</v>
      </c>
      <c r="P1321" s="261" t="s">
        <v>28</v>
      </c>
      <c r="Q1321" s="255" t="s">
        <v>30</v>
      </c>
      <c r="R1321" s="261"/>
      <c r="S1321" s="261"/>
      <c r="T1321" s="265" t="str">
        <f t="array" ref="T1321">VLOOKUP(D1321&amp;E1321,IF({1,0},'2021春'!$C$3:$C$4485&amp;'2021春'!$D$3:$D$4485,'2021春'!$H$3:$H$4485),2,0)</f>
        <v>45122920011023361x</v>
      </c>
    </row>
    <row r="1322" spans="1:20">
      <c r="A1322" s="255">
        <v>1320</v>
      </c>
      <c r="B1322" s="255" t="s">
        <v>5567</v>
      </c>
      <c r="C1322" s="255" t="s">
        <v>21</v>
      </c>
      <c r="D1322" s="261" t="s">
        <v>285</v>
      </c>
      <c r="E1322" s="261" t="s">
        <v>5568</v>
      </c>
      <c r="F1322" s="261" t="s">
        <v>24</v>
      </c>
      <c r="G1322" s="261">
        <v>18</v>
      </c>
      <c r="H1322" s="261" t="s">
        <v>5569</v>
      </c>
      <c r="I1322" s="261" t="s">
        <v>5570</v>
      </c>
      <c r="J1322" s="261" t="s">
        <v>5571</v>
      </c>
      <c r="K1322" s="261" t="s">
        <v>27</v>
      </c>
      <c r="L1322" s="260">
        <v>44331</v>
      </c>
      <c r="M1322" s="261" t="s">
        <v>28</v>
      </c>
      <c r="N1322" s="261" t="s">
        <v>27</v>
      </c>
      <c r="O1322" s="260">
        <v>44358</v>
      </c>
      <c r="P1322" s="261" t="s">
        <v>28</v>
      </c>
      <c r="Q1322" s="255" t="s">
        <v>30</v>
      </c>
      <c r="R1322" s="261"/>
      <c r="S1322" s="261"/>
      <c r="T1322" s="265" t="str">
        <f t="array" ref="T1322">VLOOKUP(D1322&amp;E1322,IF({1,0},'2021春'!$C$3:$C$4485&amp;'2021春'!$D$3:$D$4485,'2021春'!$H$3:$H$4485),2,0)</f>
        <v>452731200302234895</v>
      </c>
    </row>
    <row r="1323" spans="1:20">
      <c r="A1323" s="255">
        <v>1321</v>
      </c>
      <c r="B1323" s="255" t="s">
        <v>5572</v>
      </c>
      <c r="C1323" s="255" t="s">
        <v>21</v>
      </c>
      <c r="D1323" s="261" t="s">
        <v>285</v>
      </c>
      <c r="E1323" s="261" t="s">
        <v>5573</v>
      </c>
      <c r="F1323" s="261" t="s">
        <v>143</v>
      </c>
      <c r="G1323" s="261">
        <v>18</v>
      </c>
      <c r="H1323" s="261" t="s">
        <v>5574</v>
      </c>
      <c r="I1323" s="261" t="s">
        <v>5575</v>
      </c>
      <c r="J1323" s="261">
        <v>15277852655</v>
      </c>
      <c r="K1323" s="261" t="s">
        <v>27</v>
      </c>
      <c r="L1323" s="260">
        <v>44382</v>
      </c>
      <c r="M1323" s="261" t="s">
        <v>5441</v>
      </c>
      <c r="N1323" s="261" t="s">
        <v>27</v>
      </c>
      <c r="O1323" s="260">
        <v>44410</v>
      </c>
      <c r="P1323" s="261" t="s">
        <v>5441</v>
      </c>
      <c r="Q1323" s="255" t="s">
        <v>30</v>
      </c>
      <c r="R1323" s="261"/>
      <c r="S1323" s="261"/>
      <c r="T1323" s="265" t="str">
        <f t="array" ref="T1323">VLOOKUP(D1323&amp;E1323,IF({1,0},'2021春'!$C$3:$C$4485&amp;'2021春'!$D$3:$D$4485,'2021春'!$H$3:$H$4485),2,0)</f>
        <v>452731200305294826</v>
      </c>
    </row>
    <row r="1324" spans="1:20">
      <c r="A1324" s="255">
        <v>1322</v>
      </c>
      <c r="B1324" s="255" t="s">
        <v>5576</v>
      </c>
      <c r="C1324" s="255" t="s">
        <v>21</v>
      </c>
      <c r="D1324" s="261" t="s">
        <v>285</v>
      </c>
      <c r="E1324" s="261" t="s">
        <v>5577</v>
      </c>
      <c r="F1324" s="261" t="s">
        <v>143</v>
      </c>
      <c r="G1324" s="261">
        <v>19</v>
      </c>
      <c r="H1324" s="261" t="s">
        <v>5578</v>
      </c>
      <c r="I1324" s="261" t="s">
        <v>5579</v>
      </c>
      <c r="J1324" s="261">
        <v>15977888550</v>
      </c>
      <c r="K1324" s="261" t="s">
        <v>27</v>
      </c>
      <c r="L1324" s="260">
        <v>44331</v>
      </c>
      <c r="M1324" s="261" t="s">
        <v>4299</v>
      </c>
      <c r="N1324" s="261" t="s">
        <v>27</v>
      </c>
      <c r="O1324" s="260">
        <v>44368</v>
      </c>
      <c r="P1324" s="261" t="s">
        <v>5175</v>
      </c>
      <c r="Q1324" s="255" t="s">
        <v>30</v>
      </c>
      <c r="R1324" s="261"/>
      <c r="S1324" s="261"/>
      <c r="T1324" s="265" t="str">
        <f t="array" ref="T1324">VLOOKUP(D1324&amp;E1324,IF({1,0},'2021春'!$C$3:$C$4485&amp;'2021春'!$D$3:$D$4485,'2021春'!$H$3:$H$4485),2,0)</f>
        <v>451229200202182127</v>
      </c>
    </row>
    <row r="1325" spans="1:20">
      <c r="A1325" s="255">
        <v>1323</v>
      </c>
      <c r="B1325" s="255" t="s">
        <v>5580</v>
      </c>
      <c r="C1325" s="255" t="s">
        <v>21</v>
      </c>
      <c r="D1325" s="261" t="s">
        <v>285</v>
      </c>
      <c r="E1325" s="261" t="s">
        <v>5581</v>
      </c>
      <c r="F1325" s="261" t="s">
        <v>24</v>
      </c>
      <c r="G1325" s="261">
        <v>18</v>
      </c>
      <c r="H1325" s="261" t="s">
        <v>1947</v>
      </c>
      <c r="I1325" s="261" t="s">
        <v>5582</v>
      </c>
      <c r="J1325" s="261">
        <v>15977888732</v>
      </c>
      <c r="K1325" s="261" t="s">
        <v>27</v>
      </c>
      <c r="L1325" s="260">
        <v>44391</v>
      </c>
      <c r="M1325" s="261" t="s">
        <v>98</v>
      </c>
      <c r="N1325" s="261" t="s">
        <v>30</v>
      </c>
      <c r="O1325" s="260"/>
      <c r="P1325" s="261"/>
      <c r="Q1325" s="255" t="s">
        <v>30</v>
      </c>
      <c r="R1325" s="261"/>
      <c r="S1325" s="261"/>
      <c r="T1325" s="265" t="str">
        <f t="array" ref="T1325">VLOOKUP(D1325&amp;E1325,IF({1,0},'2021春'!$C$3:$C$4485&amp;'2021春'!$D$3:$D$4485,'2021春'!$H$3:$H$4485),2,0)</f>
        <v>452731200307061217</v>
      </c>
    </row>
    <row r="1326" spans="1:20">
      <c r="A1326" s="255">
        <v>1324</v>
      </c>
      <c r="B1326" s="255" t="s">
        <v>5583</v>
      </c>
      <c r="C1326" s="255" t="s">
        <v>21</v>
      </c>
      <c r="D1326" s="261" t="s">
        <v>285</v>
      </c>
      <c r="E1326" s="261" t="s">
        <v>5584</v>
      </c>
      <c r="F1326" s="261" t="s">
        <v>24</v>
      </c>
      <c r="G1326" s="261">
        <v>19</v>
      </c>
      <c r="H1326" s="261" t="s">
        <v>3904</v>
      </c>
      <c r="I1326" s="261" t="s">
        <v>5585</v>
      </c>
      <c r="J1326" s="261">
        <v>18070860150</v>
      </c>
      <c r="K1326" s="261" t="s">
        <v>27</v>
      </c>
      <c r="L1326" s="260">
        <v>44331</v>
      </c>
      <c r="M1326" s="261" t="s">
        <v>28</v>
      </c>
      <c r="N1326" s="261" t="s">
        <v>27</v>
      </c>
      <c r="O1326" s="260">
        <v>44362</v>
      </c>
      <c r="P1326" s="261" t="s">
        <v>28</v>
      </c>
      <c r="Q1326" s="255" t="s">
        <v>30</v>
      </c>
      <c r="R1326" s="261"/>
      <c r="S1326" s="261"/>
      <c r="T1326" s="265" t="str">
        <f t="array" ref="T1326">VLOOKUP(D1326&amp;E1326,IF({1,0},'2021春'!$C$3:$C$4485&amp;'2021春'!$D$3:$D$4485,'2021春'!$H$3:$H$4485),2,0)</f>
        <v>452731200109244813</v>
      </c>
    </row>
    <row r="1327" spans="1:20">
      <c r="A1327" s="255">
        <v>1325</v>
      </c>
      <c r="B1327" s="255" t="s">
        <v>5586</v>
      </c>
      <c r="C1327" s="255" t="s">
        <v>21</v>
      </c>
      <c r="D1327" s="261" t="s">
        <v>285</v>
      </c>
      <c r="E1327" s="261" t="s">
        <v>5587</v>
      </c>
      <c r="F1327" s="261" t="s">
        <v>24</v>
      </c>
      <c r="G1327" s="261">
        <v>18</v>
      </c>
      <c r="H1327" s="261" t="s">
        <v>5588</v>
      </c>
      <c r="I1327" s="261" t="s">
        <v>5589</v>
      </c>
      <c r="J1327" s="261">
        <v>14718057202</v>
      </c>
      <c r="K1327" s="261" t="s">
        <v>27</v>
      </c>
      <c r="L1327" s="260">
        <v>44331</v>
      </c>
      <c r="M1327" s="261" t="s">
        <v>28</v>
      </c>
      <c r="N1327" s="261" t="s">
        <v>27</v>
      </c>
      <c r="O1327" s="260">
        <v>44357</v>
      </c>
      <c r="P1327" s="261" t="s">
        <v>28</v>
      </c>
      <c r="Q1327" s="255" t="s">
        <v>30</v>
      </c>
      <c r="R1327" s="261"/>
      <c r="S1327" s="261"/>
      <c r="T1327" s="265" t="str">
        <f t="array" ref="T1327">VLOOKUP(D1327&amp;E1327,IF({1,0},'2021春'!$C$3:$C$4485&amp;'2021春'!$D$3:$D$4485,'2021春'!$H$3:$H$4485),2,0)</f>
        <v>452731200302235118</v>
      </c>
    </row>
    <row r="1328" spans="1:20">
      <c r="A1328" s="255">
        <v>1326</v>
      </c>
      <c r="B1328" s="255" t="s">
        <v>5590</v>
      </c>
      <c r="C1328" s="255" t="s">
        <v>21</v>
      </c>
      <c r="D1328" s="261" t="s">
        <v>285</v>
      </c>
      <c r="E1328" s="261" t="s">
        <v>5591</v>
      </c>
      <c r="F1328" s="261" t="s">
        <v>143</v>
      </c>
      <c r="G1328" s="261">
        <v>18</v>
      </c>
      <c r="H1328" s="261" t="s">
        <v>2019</v>
      </c>
      <c r="I1328" s="261" t="s">
        <v>5592</v>
      </c>
      <c r="J1328" s="261">
        <v>18776878108</v>
      </c>
      <c r="K1328" s="261" t="s">
        <v>27</v>
      </c>
      <c r="L1328" s="260">
        <v>44331</v>
      </c>
      <c r="M1328" s="261" t="s">
        <v>28</v>
      </c>
      <c r="N1328" s="261" t="s">
        <v>27</v>
      </c>
      <c r="O1328" s="260">
        <v>44362</v>
      </c>
      <c r="P1328" s="261" t="s">
        <v>5593</v>
      </c>
      <c r="Q1328" s="255" t="s">
        <v>30</v>
      </c>
      <c r="R1328" s="261"/>
      <c r="S1328" s="261"/>
      <c r="T1328" s="265" t="str">
        <f t="array" ref="T1328">VLOOKUP(D1328&amp;E1328,IF({1,0},'2021春'!$C$3:$C$4485&amp;'2021春'!$D$3:$D$4485,'2021春'!$H$3:$H$4485),2,0)</f>
        <v>452731200210250345</v>
      </c>
    </row>
    <row r="1329" spans="1:20">
      <c r="A1329" s="255">
        <v>1327</v>
      </c>
      <c r="B1329" s="255" t="s">
        <v>5594</v>
      </c>
      <c r="C1329" s="255" t="s">
        <v>21</v>
      </c>
      <c r="D1329" s="261" t="s">
        <v>285</v>
      </c>
      <c r="E1329" s="261" t="s">
        <v>5595</v>
      </c>
      <c r="F1329" s="261" t="s">
        <v>24</v>
      </c>
      <c r="G1329" s="261">
        <v>21</v>
      </c>
      <c r="H1329" s="261" t="s">
        <v>1075</v>
      </c>
      <c r="I1329" s="261" t="s">
        <v>5596</v>
      </c>
      <c r="J1329" s="261">
        <v>15177895547</v>
      </c>
      <c r="K1329" s="261" t="s">
        <v>27</v>
      </c>
      <c r="L1329" s="260">
        <v>44331</v>
      </c>
      <c r="M1329" s="261" t="s">
        <v>28</v>
      </c>
      <c r="N1329" s="261" t="s">
        <v>27</v>
      </c>
      <c r="O1329" s="260">
        <v>44365</v>
      </c>
      <c r="P1329" s="261" t="s">
        <v>28</v>
      </c>
      <c r="Q1329" s="255" t="s">
        <v>30</v>
      </c>
      <c r="R1329" s="261"/>
      <c r="S1329" s="261"/>
      <c r="T1329" s="265" t="str">
        <f t="array" ref="T1329">VLOOKUP(D1329&amp;E1329,IF({1,0},'2021春'!$C$3:$C$4485&amp;'2021春'!$D$3:$D$4485,'2021春'!$H$3:$H$4485),2,0)</f>
        <v>451229200008042411</v>
      </c>
    </row>
    <row r="1330" spans="1:20">
      <c r="A1330" s="255">
        <v>1328</v>
      </c>
      <c r="B1330" s="255" t="s">
        <v>5597</v>
      </c>
      <c r="C1330" s="255" t="s">
        <v>21</v>
      </c>
      <c r="D1330" s="261" t="s">
        <v>285</v>
      </c>
      <c r="E1330" s="261" t="s">
        <v>5598</v>
      </c>
      <c r="F1330" s="261" t="s">
        <v>143</v>
      </c>
      <c r="G1330" s="261">
        <v>17</v>
      </c>
      <c r="H1330" s="261" t="s">
        <v>5599</v>
      </c>
      <c r="I1330" s="261" t="s">
        <v>5600</v>
      </c>
      <c r="J1330" s="261">
        <v>15778818008</v>
      </c>
      <c r="K1330" s="261" t="s">
        <v>27</v>
      </c>
      <c r="L1330" s="260">
        <v>44395</v>
      </c>
      <c r="M1330" s="261" t="s">
        <v>98</v>
      </c>
      <c r="N1330" s="261" t="s">
        <v>27</v>
      </c>
      <c r="O1330" s="260">
        <v>44416</v>
      </c>
      <c r="P1330" s="261" t="s">
        <v>98</v>
      </c>
      <c r="Q1330" s="255" t="s">
        <v>30</v>
      </c>
      <c r="R1330" s="261"/>
      <c r="S1330" s="261"/>
      <c r="T1330" s="265" t="str">
        <f t="array" ref="T1330">VLOOKUP(D1330&amp;E1330,IF({1,0},'2021春'!$C$3:$C$4485&amp;'2021春'!$D$3:$D$4485,'2021春'!$H$3:$H$4485),2,0)</f>
        <v>451229200309231224</v>
      </c>
    </row>
    <row r="1331" spans="1:20">
      <c r="A1331" s="255">
        <v>1329</v>
      </c>
      <c r="B1331" s="255" t="s">
        <v>5601</v>
      </c>
      <c r="C1331" s="255" t="s">
        <v>21</v>
      </c>
      <c r="D1331" s="261" t="s">
        <v>285</v>
      </c>
      <c r="E1331" s="261" t="s">
        <v>5602</v>
      </c>
      <c r="F1331" s="261" t="s">
        <v>143</v>
      </c>
      <c r="G1331" s="261">
        <v>19</v>
      </c>
      <c r="H1331" s="261" t="s">
        <v>371</v>
      </c>
      <c r="I1331" s="261" t="s">
        <v>5603</v>
      </c>
      <c r="J1331" s="261">
        <v>15878821532</v>
      </c>
      <c r="K1331" s="261" t="s">
        <v>30</v>
      </c>
      <c r="L1331" s="260"/>
      <c r="M1331" s="261"/>
      <c r="N1331" s="261" t="s">
        <v>30</v>
      </c>
      <c r="O1331" s="260"/>
      <c r="P1331" s="261"/>
      <c r="Q1331" s="255" t="s">
        <v>30</v>
      </c>
      <c r="R1331" s="261"/>
      <c r="S1331" s="261" t="s">
        <v>5604</v>
      </c>
      <c r="T1331" s="265" t="str">
        <f t="array" ref="T1331">VLOOKUP(D1331&amp;E1331,IF({1,0},'2021春'!$C$3:$C$4485&amp;'2021春'!$D$3:$D$4485,'2021春'!$H$3:$H$4485),2,0)</f>
        <v>451229200206051220</v>
      </c>
    </row>
    <row r="1332" spans="1:20">
      <c r="A1332" s="255">
        <v>1330</v>
      </c>
      <c r="B1332" s="255" t="s">
        <v>5605</v>
      </c>
      <c r="C1332" s="255" t="s">
        <v>21</v>
      </c>
      <c r="D1332" s="261" t="s">
        <v>285</v>
      </c>
      <c r="E1332" s="261" t="s">
        <v>5606</v>
      </c>
      <c r="F1332" s="261" t="s">
        <v>143</v>
      </c>
      <c r="G1332" s="261">
        <v>19</v>
      </c>
      <c r="H1332" s="261" t="s">
        <v>5607</v>
      </c>
      <c r="I1332" s="261" t="s">
        <v>5608</v>
      </c>
      <c r="J1332" s="261">
        <v>18977826062</v>
      </c>
      <c r="K1332" s="261" t="s">
        <v>27</v>
      </c>
      <c r="L1332" s="260">
        <v>44331</v>
      </c>
      <c r="M1332" s="261" t="s">
        <v>28</v>
      </c>
      <c r="N1332" s="261" t="s">
        <v>27</v>
      </c>
      <c r="O1332" s="260">
        <v>44357</v>
      </c>
      <c r="P1332" s="261" t="s">
        <v>28</v>
      </c>
      <c r="Q1332" s="255" t="s">
        <v>30</v>
      </c>
      <c r="R1332" s="261"/>
      <c r="S1332" s="261"/>
      <c r="T1332" s="265" t="str">
        <f t="array" ref="T1332">VLOOKUP(D1332&amp;E1332,IF({1,0},'2021春'!$C$3:$C$4485&amp;'2021春'!$D$3:$D$4485,'2021春'!$H$3:$H$4485),2,0)</f>
        <v>452731200204200923</v>
      </c>
    </row>
    <row r="1333" spans="1:20">
      <c r="A1333" s="255">
        <v>1331</v>
      </c>
      <c r="B1333" s="255" t="s">
        <v>5609</v>
      </c>
      <c r="C1333" s="255" t="s">
        <v>21</v>
      </c>
      <c r="D1333" s="261" t="s">
        <v>285</v>
      </c>
      <c r="E1333" s="261" t="s">
        <v>5610</v>
      </c>
      <c r="F1333" s="261" t="s">
        <v>24</v>
      </c>
      <c r="G1333" s="261">
        <v>17</v>
      </c>
      <c r="H1333" s="261" t="s">
        <v>5611</v>
      </c>
      <c r="I1333" s="261" t="s">
        <v>5612</v>
      </c>
      <c r="J1333" s="261">
        <v>13407752859</v>
      </c>
      <c r="K1333" s="261" t="s">
        <v>27</v>
      </c>
      <c r="L1333" s="260">
        <v>44395</v>
      </c>
      <c r="M1333" s="261" t="s">
        <v>28</v>
      </c>
      <c r="N1333" s="261" t="s">
        <v>30</v>
      </c>
      <c r="O1333" s="260"/>
      <c r="P1333" s="261"/>
      <c r="Q1333" s="255" t="s">
        <v>30</v>
      </c>
      <c r="R1333" s="261"/>
      <c r="S1333" s="261"/>
      <c r="T1333" s="265" t="str">
        <f t="array" ref="T1333">VLOOKUP(D1333&amp;E1333,IF({1,0},'2021春'!$C$3:$C$4485&amp;'2021春'!$D$3:$D$4485,'2021春'!$H$3:$H$4485),2,0)</f>
        <v>45273120030830003X</v>
      </c>
    </row>
    <row r="1334" spans="1:20">
      <c r="A1334" s="255">
        <v>1332</v>
      </c>
      <c r="B1334" s="255" t="s">
        <v>5613</v>
      </c>
      <c r="C1334" s="255" t="s">
        <v>21</v>
      </c>
      <c r="D1334" s="261" t="s">
        <v>285</v>
      </c>
      <c r="E1334" s="261" t="s">
        <v>5614</v>
      </c>
      <c r="F1334" s="261" t="s">
        <v>143</v>
      </c>
      <c r="G1334" s="261">
        <v>17</v>
      </c>
      <c r="H1334" s="261" t="s">
        <v>5615</v>
      </c>
      <c r="I1334" s="261" t="s">
        <v>5616</v>
      </c>
      <c r="J1334" s="261">
        <v>13530576595</v>
      </c>
      <c r="K1334" s="261" t="s">
        <v>27</v>
      </c>
      <c r="L1334" s="260">
        <v>44408</v>
      </c>
      <c r="M1334" s="261" t="s">
        <v>5617</v>
      </c>
      <c r="N1334" s="261" t="s">
        <v>30</v>
      </c>
      <c r="O1334" s="260"/>
      <c r="P1334" s="261"/>
      <c r="Q1334" s="255" t="s">
        <v>30</v>
      </c>
      <c r="R1334" s="261"/>
      <c r="S1334" s="261"/>
      <c r="T1334" s="265" t="str">
        <f t="array" ref="T1334">VLOOKUP(D1334&amp;E1334,IF({1,0},'2021春'!$C$3:$C$4485&amp;'2021春'!$D$3:$D$4485,'2021春'!$H$3:$H$4485),2,0)</f>
        <v>452731200312205123</v>
      </c>
    </row>
    <row r="1335" spans="1:20">
      <c r="A1335" s="255">
        <v>1333</v>
      </c>
      <c r="B1335" s="255" t="s">
        <v>5618</v>
      </c>
      <c r="C1335" s="255" t="s">
        <v>21</v>
      </c>
      <c r="D1335" s="261" t="s">
        <v>285</v>
      </c>
      <c r="E1335" s="261" t="s">
        <v>5619</v>
      </c>
      <c r="F1335" s="261" t="s">
        <v>24</v>
      </c>
      <c r="G1335" s="261">
        <v>18</v>
      </c>
      <c r="H1335" s="261" t="s">
        <v>5620</v>
      </c>
      <c r="I1335" s="261" t="s">
        <v>5621</v>
      </c>
      <c r="J1335" s="261">
        <v>13877877420</v>
      </c>
      <c r="K1335" s="261" t="s">
        <v>27</v>
      </c>
      <c r="L1335" s="260">
        <v>44331</v>
      </c>
      <c r="M1335" s="261" t="s">
        <v>28</v>
      </c>
      <c r="N1335" s="261" t="s">
        <v>27</v>
      </c>
      <c r="O1335" s="260">
        <v>44368</v>
      </c>
      <c r="P1335" s="261" t="s">
        <v>28</v>
      </c>
      <c r="Q1335" s="255" t="s">
        <v>30</v>
      </c>
      <c r="R1335" s="261"/>
      <c r="S1335" s="261"/>
      <c r="T1335" s="265" t="str">
        <f t="array" ref="T1335">VLOOKUP(D1335&amp;E1335,IF({1,0},'2021春'!$C$3:$C$4485&amp;'2021春'!$D$3:$D$4485,'2021春'!$H$3:$H$4485),2,0)</f>
        <v>452624200303173335</v>
      </c>
    </row>
    <row r="1336" spans="1:20">
      <c r="A1336" s="255">
        <v>1334</v>
      </c>
      <c r="B1336" s="255" t="s">
        <v>5622</v>
      </c>
      <c r="C1336" s="255" t="s">
        <v>21</v>
      </c>
      <c r="D1336" s="255" t="s">
        <v>290</v>
      </c>
      <c r="E1336" s="255" t="s">
        <v>5623</v>
      </c>
      <c r="F1336" s="255" t="s">
        <v>143</v>
      </c>
      <c r="G1336" s="255">
        <v>17</v>
      </c>
      <c r="H1336" s="255" t="s">
        <v>5624</v>
      </c>
      <c r="I1336" s="255" t="s">
        <v>5625</v>
      </c>
      <c r="J1336" s="255">
        <v>15977887670</v>
      </c>
      <c r="K1336" s="255" t="s">
        <v>27</v>
      </c>
      <c r="L1336" s="260">
        <v>44423</v>
      </c>
      <c r="M1336" s="255" t="s">
        <v>29</v>
      </c>
      <c r="N1336" s="255" t="s">
        <v>30</v>
      </c>
      <c r="O1336" s="260"/>
      <c r="P1336" s="255"/>
      <c r="Q1336" s="255" t="s">
        <v>30</v>
      </c>
      <c r="R1336" s="255"/>
      <c r="S1336" s="255" t="s">
        <v>5626</v>
      </c>
      <c r="T1336" s="265" t="str">
        <f t="array" ref="T1336">VLOOKUP(D1336&amp;E1336,IF({1,0},'2021春'!$C$3:$C$4485&amp;'2021春'!$D$3:$D$4485,'2021春'!$H$3:$H$4485),2,0)</f>
        <v>452726200308180022</v>
      </c>
    </row>
    <row r="1337" spans="1:20">
      <c r="A1337" s="255">
        <v>1335</v>
      </c>
      <c r="B1337" s="255" t="s">
        <v>5627</v>
      </c>
      <c r="C1337" s="255" t="s">
        <v>21</v>
      </c>
      <c r="D1337" s="255" t="s">
        <v>290</v>
      </c>
      <c r="E1337" s="255" t="s">
        <v>5628</v>
      </c>
      <c r="F1337" s="255" t="s">
        <v>24</v>
      </c>
      <c r="G1337" s="255">
        <v>21</v>
      </c>
      <c r="H1337" s="255" t="s">
        <v>5629</v>
      </c>
      <c r="I1337" s="255" t="s">
        <v>5630</v>
      </c>
      <c r="J1337" s="255">
        <v>13321668145</v>
      </c>
      <c r="K1337" s="255" t="s">
        <v>27</v>
      </c>
      <c r="L1337" s="260">
        <v>44331</v>
      </c>
      <c r="M1337" s="255" t="s">
        <v>28</v>
      </c>
      <c r="N1337" s="255" t="s">
        <v>27</v>
      </c>
      <c r="O1337" s="260">
        <v>44366</v>
      </c>
      <c r="P1337" s="255" t="s">
        <v>28</v>
      </c>
      <c r="Q1337" s="255" t="s">
        <v>30</v>
      </c>
      <c r="R1337" s="255"/>
      <c r="S1337" s="255"/>
      <c r="T1337" s="265" t="str">
        <f t="array" ref="T1337">VLOOKUP(D1337&amp;E1337,IF({1,0},'2021春'!$C$3:$C$4485&amp;'2021春'!$D$3:$D$4485,'2021春'!$H$3:$H$4485),2,0)</f>
        <v>451229200001201811</v>
      </c>
    </row>
    <row r="1338" spans="1:20">
      <c r="A1338" s="255">
        <v>1336</v>
      </c>
      <c r="B1338" s="255" t="s">
        <v>5631</v>
      </c>
      <c r="C1338" s="255" t="s">
        <v>21</v>
      </c>
      <c r="D1338" s="255" t="s">
        <v>290</v>
      </c>
      <c r="E1338" s="255" t="s">
        <v>5632</v>
      </c>
      <c r="F1338" s="255" t="s">
        <v>143</v>
      </c>
      <c r="G1338" s="255">
        <v>18</v>
      </c>
      <c r="H1338" s="255" t="s">
        <v>5633</v>
      </c>
      <c r="I1338" s="255" t="s">
        <v>5634</v>
      </c>
      <c r="J1338" s="255">
        <v>15078636084</v>
      </c>
      <c r="K1338" s="255" t="s">
        <v>27</v>
      </c>
      <c r="L1338" s="260">
        <v>44331</v>
      </c>
      <c r="M1338" s="255" t="s">
        <v>28</v>
      </c>
      <c r="N1338" s="255" t="s">
        <v>27</v>
      </c>
      <c r="O1338" s="260">
        <v>44365</v>
      </c>
      <c r="P1338" s="255" t="s">
        <v>28</v>
      </c>
      <c r="Q1338" s="255" t="s">
        <v>30</v>
      </c>
      <c r="R1338" s="255"/>
      <c r="S1338" s="255"/>
      <c r="T1338" s="265" t="str">
        <f t="array" ref="T1338">VLOOKUP(D1338&amp;E1338,IF({1,0},'2021春'!$C$3:$C$4485&amp;'2021春'!$D$3:$D$4485,'2021春'!$H$3:$H$4485),2,0)</f>
        <v>451229200301080927</v>
      </c>
    </row>
    <row r="1339" spans="1:20">
      <c r="A1339" s="255">
        <v>1337</v>
      </c>
      <c r="B1339" s="255" t="s">
        <v>5635</v>
      </c>
      <c r="C1339" s="255" t="s">
        <v>21</v>
      </c>
      <c r="D1339" s="255" t="s">
        <v>290</v>
      </c>
      <c r="E1339" s="255" t="s">
        <v>5636</v>
      </c>
      <c r="F1339" s="255" t="s">
        <v>143</v>
      </c>
      <c r="G1339" s="255">
        <v>20</v>
      </c>
      <c r="H1339" s="255" t="s">
        <v>5637</v>
      </c>
      <c r="I1339" s="255" t="s">
        <v>5638</v>
      </c>
      <c r="J1339" s="255">
        <v>18776875773</v>
      </c>
      <c r="K1339" s="255" t="s">
        <v>27</v>
      </c>
      <c r="L1339" s="260">
        <v>44331</v>
      </c>
      <c r="M1339" s="255" t="s">
        <v>28</v>
      </c>
      <c r="N1339" s="255" t="s">
        <v>27</v>
      </c>
      <c r="O1339" s="260">
        <v>44358</v>
      </c>
      <c r="P1339" s="255" t="s">
        <v>28</v>
      </c>
      <c r="Q1339" s="255" t="s">
        <v>30</v>
      </c>
      <c r="R1339" s="255"/>
      <c r="S1339" s="255"/>
      <c r="T1339" s="265" t="str">
        <f t="array" ref="T1339">VLOOKUP(D1339&amp;E1339,IF({1,0},'2021春'!$C$3:$C$4485&amp;'2021春'!$D$3:$D$4485,'2021春'!$H$3:$H$4485),2,0)</f>
        <v>451229200106042722</v>
      </c>
    </row>
    <row r="1340" spans="1:20">
      <c r="A1340" s="255">
        <v>1338</v>
      </c>
      <c r="B1340" s="255" t="s">
        <v>5639</v>
      </c>
      <c r="C1340" s="255" t="s">
        <v>21</v>
      </c>
      <c r="D1340" s="255" t="s">
        <v>290</v>
      </c>
      <c r="E1340" s="255" t="s">
        <v>5640</v>
      </c>
      <c r="F1340" s="255" t="s">
        <v>143</v>
      </c>
      <c r="G1340" s="255">
        <v>18</v>
      </c>
      <c r="H1340" s="255" t="s">
        <v>5641</v>
      </c>
      <c r="I1340" s="255" t="s">
        <v>5642</v>
      </c>
      <c r="J1340" s="255">
        <v>18907883049</v>
      </c>
      <c r="K1340" s="255" t="s">
        <v>27</v>
      </c>
      <c r="L1340" s="260">
        <v>44331</v>
      </c>
      <c r="M1340" s="255" t="s">
        <v>28</v>
      </c>
      <c r="N1340" s="255" t="s">
        <v>27</v>
      </c>
      <c r="O1340" s="260">
        <v>44357</v>
      </c>
      <c r="P1340" s="255" t="s">
        <v>28</v>
      </c>
      <c r="Q1340" s="255" t="s">
        <v>30</v>
      </c>
      <c r="R1340" s="255"/>
      <c r="S1340" s="255"/>
      <c r="T1340" s="265" t="str">
        <f t="array" ref="T1340">VLOOKUP(D1340&amp;E1340,IF({1,0},'2021春'!$C$3:$C$4485&amp;'2021春'!$D$3:$D$4485,'2021春'!$H$3:$H$4485),2,0)</f>
        <v>452731200211244828</v>
      </c>
    </row>
    <row r="1341" spans="1:20">
      <c r="A1341" s="255">
        <v>1339</v>
      </c>
      <c r="B1341" s="255" t="s">
        <v>5643</v>
      </c>
      <c r="C1341" s="255" t="s">
        <v>21</v>
      </c>
      <c r="D1341" s="255" t="s">
        <v>290</v>
      </c>
      <c r="E1341" s="255" t="s">
        <v>5644</v>
      </c>
      <c r="F1341" s="255" t="s">
        <v>24</v>
      </c>
      <c r="G1341" s="255">
        <v>18</v>
      </c>
      <c r="H1341" s="255" t="s">
        <v>5645</v>
      </c>
      <c r="I1341" s="255" t="s">
        <v>5646</v>
      </c>
      <c r="J1341" s="255">
        <v>18777153893</v>
      </c>
      <c r="K1341" s="255" t="s">
        <v>27</v>
      </c>
      <c r="L1341" s="260">
        <v>44331</v>
      </c>
      <c r="M1341" s="255" t="s">
        <v>28</v>
      </c>
      <c r="N1341" s="255" t="s">
        <v>27</v>
      </c>
      <c r="O1341" s="260">
        <v>44361</v>
      </c>
      <c r="P1341" s="255" t="s">
        <v>28</v>
      </c>
      <c r="Q1341" s="255" t="s">
        <v>30</v>
      </c>
      <c r="R1341" s="255"/>
      <c r="S1341" s="255"/>
      <c r="T1341" s="265" t="str">
        <f t="array" ref="T1341">VLOOKUP(D1341&amp;E1341,IF({1,0},'2021春'!$C$3:$C$4485&amp;'2021春'!$D$3:$D$4485,'2021春'!$H$3:$H$4485),2,0)</f>
        <v>451229200209280619</v>
      </c>
    </row>
    <row r="1342" spans="1:20">
      <c r="A1342" s="255">
        <v>1340</v>
      </c>
      <c r="B1342" s="255" t="s">
        <v>5647</v>
      </c>
      <c r="C1342" s="255" t="s">
        <v>21</v>
      </c>
      <c r="D1342" s="255" t="s">
        <v>290</v>
      </c>
      <c r="E1342" s="255" t="s">
        <v>1018</v>
      </c>
      <c r="F1342" s="255" t="s">
        <v>143</v>
      </c>
      <c r="G1342" s="255">
        <v>20</v>
      </c>
      <c r="H1342" s="255" t="s">
        <v>5648</v>
      </c>
      <c r="I1342" s="255" t="s">
        <v>5649</v>
      </c>
      <c r="J1342" s="255">
        <v>14736227539</v>
      </c>
      <c r="K1342" s="255" t="s">
        <v>27</v>
      </c>
      <c r="L1342" s="260">
        <v>44331</v>
      </c>
      <c r="M1342" s="255" t="s">
        <v>28</v>
      </c>
      <c r="N1342" s="255" t="s">
        <v>27</v>
      </c>
      <c r="O1342" s="260">
        <v>44358</v>
      </c>
      <c r="P1342" s="255" t="s">
        <v>5650</v>
      </c>
      <c r="Q1342" s="255" t="s">
        <v>30</v>
      </c>
      <c r="R1342" s="255"/>
      <c r="S1342" s="255"/>
      <c r="T1342" s="265" t="str">
        <f t="array" ref="T1342">VLOOKUP(D1342&amp;E1342,IF({1,0},'2021春'!$C$3:$C$4485&amp;'2021春'!$D$3:$D$4485,'2021春'!$H$3:$H$4485),2,0)</f>
        <v>451227200107131265</v>
      </c>
    </row>
    <row r="1343" spans="1:20">
      <c r="A1343" s="255">
        <v>1341</v>
      </c>
      <c r="B1343" s="255" t="s">
        <v>5651</v>
      </c>
      <c r="C1343" s="255" t="s">
        <v>21</v>
      </c>
      <c r="D1343" s="255" t="s">
        <v>290</v>
      </c>
      <c r="E1343" s="255" t="s">
        <v>5652</v>
      </c>
      <c r="F1343" s="255" t="s">
        <v>143</v>
      </c>
      <c r="G1343" s="255">
        <v>18</v>
      </c>
      <c r="H1343" s="255" t="s">
        <v>4558</v>
      </c>
      <c r="I1343" s="255" t="s">
        <v>5653</v>
      </c>
      <c r="J1343" s="255">
        <v>13471849521</v>
      </c>
      <c r="K1343" s="255" t="s">
        <v>27</v>
      </c>
      <c r="L1343" s="260">
        <v>44396</v>
      </c>
      <c r="M1343" s="255" t="s">
        <v>139</v>
      </c>
      <c r="N1343" s="255" t="s">
        <v>30</v>
      </c>
      <c r="O1343" s="260"/>
      <c r="P1343" s="255"/>
      <c r="Q1343" s="255" t="s">
        <v>30</v>
      </c>
      <c r="R1343" s="255"/>
      <c r="S1343" s="255"/>
      <c r="T1343" s="265" t="str">
        <f t="array" ref="T1343">VLOOKUP(D1343&amp;E1343,IF({1,0},'2021春'!$C$3:$C$4485&amp;'2021春'!$D$3:$D$4485,'2021春'!$H$3:$H$4485),2,0)</f>
        <v>452731200308123627</v>
      </c>
    </row>
    <row r="1344" spans="1:20">
      <c r="A1344" s="255">
        <v>1342</v>
      </c>
      <c r="B1344" s="255" t="s">
        <v>5654</v>
      </c>
      <c r="C1344" s="255" t="s">
        <v>21</v>
      </c>
      <c r="D1344" s="255" t="s">
        <v>290</v>
      </c>
      <c r="E1344" s="255" t="s">
        <v>5655</v>
      </c>
      <c r="F1344" s="255" t="s">
        <v>24</v>
      </c>
      <c r="G1344" s="255">
        <v>18</v>
      </c>
      <c r="H1344" s="255" t="s">
        <v>1597</v>
      </c>
      <c r="I1344" s="255" t="s">
        <v>5656</v>
      </c>
      <c r="J1344" s="255">
        <v>13768411185</v>
      </c>
      <c r="K1344" s="255" t="s">
        <v>27</v>
      </c>
      <c r="L1344" s="260">
        <v>44331</v>
      </c>
      <c r="M1344" s="255" t="s">
        <v>28</v>
      </c>
      <c r="N1344" s="255" t="s">
        <v>27</v>
      </c>
      <c r="O1344" s="260">
        <v>44358</v>
      </c>
      <c r="P1344" s="255" t="s">
        <v>28</v>
      </c>
      <c r="Q1344" s="255" t="s">
        <v>30</v>
      </c>
      <c r="R1344" s="255"/>
      <c r="S1344" s="255"/>
      <c r="T1344" s="265" t="str">
        <f t="array" ref="T1344">VLOOKUP(D1344&amp;E1344,IF({1,0},'2021春'!$C$3:$C$4485&amp;'2021春'!$D$3:$D$4485,'2021春'!$H$3:$H$4485),2,0)</f>
        <v>452731200210305115</v>
      </c>
    </row>
    <row r="1345" spans="1:20">
      <c r="A1345" s="255">
        <v>1343</v>
      </c>
      <c r="B1345" s="255" t="s">
        <v>5657</v>
      </c>
      <c r="C1345" s="255" t="s">
        <v>21</v>
      </c>
      <c r="D1345" s="255" t="s">
        <v>290</v>
      </c>
      <c r="E1345" s="255" t="s">
        <v>5658</v>
      </c>
      <c r="F1345" s="255" t="s">
        <v>143</v>
      </c>
      <c r="G1345" s="255">
        <v>18</v>
      </c>
      <c r="H1345" s="255" t="s">
        <v>108</v>
      </c>
      <c r="I1345" s="255" t="s">
        <v>5659</v>
      </c>
      <c r="J1345" s="255">
        <v>13481848263</v>
      </c>
      <c r="K1345" s="255" t="s">
        <v>27</v>
      </c>
      <c r="L1345" s="260">
        <v>44423</v>
      </c>
      <c r="M1345" s="255" t="s">
        <v>5660</v>
      </c>
      <c r="N1345" s="255" t="s">
        <v>30</v>
      </c>
      <c r="O1345" s="260"/>
      <c r="P1345" s="255"/>
      <c r="Q1345" s="255" t="s">
        <v>30</v>
      </c>
      <c r="R1345" s="255"/>
      <c r="S1345" s="255" t="s">
        <v>5626</v>
      </c>
      <c r="T1345" s="265" t="str">
        <f t="array" ref="T1345">VLOOKUP(D1345&amp;E1345,IF({1,0},'2021春'!$C$3:$C$4485&amp;'2021春'!$D$3:$D$4485,'2021春'!$H$3:$H$4485),2,0)</f>
        <v>452731200307271222</v>
      </c>
    </row>
    <row r="1346" spans="1:20">
      <c r="A1346" s="255">
        <v>1344</v>
      </c>
      <c r="B1346" s="255" t="s">
        <v>5661</v>
      </c>
      <c r="C1346" s="255" t="s">
        <v>21</v>
      </c>
      <c r="D1346" s="255" t="s">
        <v>290</v>
      </c>
      <c r="E1346" s="255" t="s">
        <v>5662</v>
      </c>
      <c r="F1346" s="255" t="s">
        <v>143</v>
      </c>
      <c r="G1346" s="255">
        <v>17</v>
      </c>
      <c r="H1346" s="255" t="s">
        <v>2370</v>
      </c>
      <c r="I1346" s="255" t="s">
        <v>5663</v>
      </c>
      <c r="J1346" s="255">
        <v>14797769157</v>
      </c>
      <c r="K1346" s="255" t="s">
        <v>27</v>
      </c>
      <c r="L1346" s="260">
        <v>44423</v>
      </c>
      <c r="M1346" s="255" t="s">
        <v>5664</v>
      </c>
      <c r="N1346" s="255" t="s">
        <v>30</v>
      </c>
      <c r="O1346" s="260"/>
      <c r="P1346" s="255"/>
      <c r="Q1346" s="255" t="s">
        <v>30</v>
      </c>
      <c r="R1346" s="255"/>
      <c r="S1346" s="255" t="s">
        <v>5626</v>
      </c>
      <c r="T1346" s="265" t="str">
        <f t="array" ref="T1346">VLOOKUP(D1346&amp;E1346,IF({1,0},'2021春'!$C$3:$C$4485&amp;'2021春'!$D$3:$D$4485,'2021春'!$H$3:$H$4485),2,0)</f>
        <v>451229200310214229</v>
      </c>
    </row>
    <row r="1347" spans="1:20">
      <c r="A1347" s="255">
        <v>1345</v>
      </c>
      <c r="B1347" s="255" t="s">
        <v>5665</v>
      </c>
      <c r="C1347" s="255" t="s">
        <v>21</v>
      </c>
      <c r="D1347" s="255" t="s">
        <v>290</v>
      </c>
      <c r="E1347" s="255" t="s">
        <v>5666</v>
      </c>
      <c r="F1347" s="255" t="s">
        <v>143</v>
      </c>
      <c r="G1347" s="255">
        <v>18</v>
      </c>
      <c r="H1347" s="255" t="s">
        <v>5667</v>
      </c>
      <c r="I1347" s="255" t="s">
        <v>5668</v>
      </c>
      <c r="J1347" s="255">
        <v>15807783561</v>
      </c>
      <c r="K1347" s="255" t="s">
        <v>27</v>
      </c>
      <c r="L1347" s="260">
        <v>44331</v>
      </c>
      <c r="M1347" s="255" t="s">
        <v>28</v>
      </c>
      <c r="N1347" s="255" t="s">
        <v>27</v>
      </c>
      <c r="O1347" s="260">
        <v>44358</v>
      </c>
      <c r="P1347" s="255" t="s">
        <v>28</v>
      </c>
      <c r="Q1347" s="255" t="s">
        <v>30</v>
      </c>
      <c r="R1347" s="255"/>
      <c r="S1347" s="255"/>
      <c r="T1347" s="265" t="str">
        <f t="array" ref="T1347">VLOOKUP(D1347&amp;E1347,IF({1,0},'2021春'!$C$3:$C$4485&amp;'2021春'!$D$3:$D$4485,'2021春'!$H$3:$H$4485),2,0)</f>
        <v>451229200211082726</v>
      </c>
    </row>
    <row r="1348" spans="1:20">
      <c r="A1348" s="255">
        <v>1346</v>
      </c>
      <c r="B1348" s="255" t="s">
        <v>5669</v>
      </c>
      <c r="C1348" s="255" t="s">
        <v>21</v>
      </c>
      <c r="D1348" s="255" t="s">
        <v>290</v>
      </c>
      <c r="E1348" s="255" t="s">
        <v>5670</v>
      </c>
      <c r="F1348" s="255" t="s">
        <v>143</v>
      </c>
      <c r="G1348" s="255">
        <v>18</v>
      </c>
      <c r="H1348" s="255" t="s">
        <v>5671</v>
      </c>
      <c r="I1348" s="255" t="s">
        <v>5672</v>
      </c>
      <c r="J1348" s="255">
        <v>18934943332</v>
      </c>
      <c r="K1348" s="255" t="s">
        <v>27</v>
      </c>
      <c r="L1348" s="260">
        <v>44398</v>
      </c>
      <c r="M1348" s="255" t="s">
        <v>28</v>
      </c>
      <c r="N1348" s="255" t="s">
        <v>30</v>
      </c>
      <c r="O1348" s="260"/>
      <c r="P1348" s="255"/>
      <c r="Q1348" s="255" t="s">
        <v>30</v>
      </c>
      <c r="R1348" s="255"/>
      <c r="S1348" s="255"/>
      <c r="T1348" s="265" t="str">
        <f t="array" ref="T1348">VLOOKUP(D1348&amp;E1348,IF({1,0},'2021春'!$C$3:$C$4485&amp;'2021春'!$D$3:$D$4485,'2021春'!$H$3:$H$4485),2,0)</f>
        <v>452731200307202729</v>
      </c>
    </row>
    <row r="1349" spans="1:20">
      <c r="A1349" s="255">
        <v>1347</v>
      </c>
      <c r="B1349" s="255" t="s">
        <v>5673</v>
      </c>
      <c r="C1349" s="255" t="s">
        <v>21</v>
      </c>
      <c r="D1349" s="255" t="s">
        <v>290</v>
      </c>
      <c r="E1349" s="255" t="s">
        <v>5674</v>
      </c>
      <c r="F1349" s="255" t="s">
        <v>143</v>
      </c>
      <c r="G1349" s="255">
        <v>18</v>
      </c>
      <c r="H1349" s="255" t="s">
        <v>2923</v>
      </c>
      <c r="I1349" s="255" t="s">
        <v>5675</v>
      </c>
      <c r="J1349" s="255">
        <v>19127172268</v>
      </c>
      <c r="K1349" s="255" t="s">
        <v>27</v>
      </c>
      <c r="L1349" s="260">
        <v>44331</v>
      </c>
      <c r="M1349" s="255" t="s">
        <v>28</v>
      </c>
      <c r="N1349" s="255" t="s">
        <v>27</v>
      </c>
      <c r="O1349" s="260">
        <v>44366</v>
      </c>
      <c r="P1349" s="255" t="s">
        <v>29</v>
      </c>
      <c r="Q1349" s="255" t="s">
        <v>30</v>
      </c>
      <c r="R1349" s="255"/>
      <c r="S1349" s="255"/>
      <c r="T1349" s="265" t="str">
        <f t="array" ref="T1349">VLOOKUP(D1349&amp;E1349,IF({1,0},'2021春'!$C$3:$C$4485&amp;'2021春'!$D$3:$D$4485,'2021春'!$H$3:$H$4485),2,0)</f>
        <v>451229200209140026</v>
      </c>
    </row>
    <row r="1350" spans="1:20">
      <c r="A1350" s="255">
        <v>1348</v>
      </c>
      <c r="B1350" s="255" t="s">
        <v>5676</v>
      </c>
      <c r="C1350" s="255" t="s">
        <v>21</v>
      </c>
      <c r="D1350" s="255" t="s">
        <v>290</v>
      </c>
      <c r="E1350" s="255" t="s">
        <v>5677</v>
      </c>
      <c r="F1350" s="255" t="s">
        <v>24</v>
      </c>
      <c r="G1350" s="255">
        <v>18</v>
      </c>
      <c r="H1350" s="255" t="s">
        <v>5678</v>
      </c>
      <c r="I1350" s="255" t="s">
        <v>5679</v>
      </c>
      <c r="J1350" s="255">
        <v>15918803742</v>
      </c>
      <c r="K1350" s="255" t="s">
        <v>27</v>
      </c>
      <c r="L1350" s="260">
        <v>44375</v>
      </c>
      <c r="M1350" s="255" t="s">
        <v>98</v>
      </c>
      <c r="N1350" s="255" t="s">
        <v>27</v>
      </c>
      <c r="O1350" s="260">
        <v>44396</v>
      </c>
      <c r="P1350" s="255" t="s">
        <v>98</v>
      </c>
      <c r="Q1350" s="255" t="s">
        <v>30</v>
      </c>
      <c r="R1350" s="255"/>
      <c r="S1350" s="255"/>
      <c r="T1350" s="265" t="str">
        <f t="array" ref="T1350">VLOOKUP(D1350&amp;E1350,IF({1,0},'2021春'!$C$3:$C$4485&amp;'2021春'!$D$3:$D$4485,'2021春'!$H$3:$H$4485),2,0)</f>
        <v>451229200306081232</v>
      </c>
    </row>
    <row r="1351" spans="1:20">
      <c r="A1351" s="255">
        <v>1349</v>
      </c>
      <c r="B1351" s="255" t="s">
        <v>5680</v>
      </c>
      <c r="C1351" s="255" t="s">
        <v>21</v>
      </c>
      <c r="D1351" s="255" t="s">
        <v>290</v>
      </c>
      <c r="E1351" s="255" t="s">
        <v>5681</v>
      </c>
      <c r="F1351" s="255" t="s">
        <v>24</v>
      </c>
      <c r="G1351" s="255">
        <v>18</v>
      </c>
      <c r="H1351" s="255" t="s">
        <v>5682</v>
      </c>
      <c r="I1351" s="255" t="s">
        <v>5683</v>
      </c>
      <c r="J1351" s="255">
        <v>15994349882</v>
      </c>
      <c r="K1351" s="255" t="s">
        <v>27</v>
      </c>
      <c r="L1351" s="260">
        <v>44331</v>
      </c>
      <c r="M1351" s="255" t="s">
        <v>28</v>
      </c>
      <c r="N1351" s="255" t="s">
        <v>27</v>
      </c>
      <c r="O1351" s="260">
        <v>44366</v>
      </c>
      <c r="P1351" s="255" t="s">
        <v>28</v>
      </c>
      <c r="Q1351" s="255" t="s">
        <v>30</v>
      </c>
      <c r="R1351" s="255"/>
      <c r="S1351" s="255"/>
      <c r="T1351" s="265" t="str">
        <f t="array" ref="T1351">VLOOKUP(D1351&amp;E1351,IF({1,0},'2021春'!$C$3:$C$4485&amp;'2021春'!$D$3:$D$4485,'2021春'!$H$3:$H$4485),2,0)</f>
        <v>452731200212024819</v>
      </c>
    </row>
    <row r="1352" spans="1:20">
      <c r="A1352" s="255">
        <v>1350</v>
      </c>
      <c r="B1352" s="255" t="s">
        <v>5684</v>
      </c>
      <c r="C1352" s="255" t="s">
        <v>21</v>
      </c>
      <c r="D1352" s="255" t="s">
        <v>290</v>
      </c>
      <c r="E1352" s="255" t="s">
        <v>5685</v>
      </c>
      <c r="F1352" s="255" t="s">
        <v>24</v>
      </c>
      <c r="G1352" s="255">
        <v>19</v>
      </c>
      <c r="H1352" s="255" t="s">
        <v>108</v>
      </c>
      <c r="I1352" s="255" t="s">
        <v>5686</v>
      </c>
      <c r="J1352" s="255">
        <v>15078611039</v>
      </c>
      <c r="K1352" s="255" t="s">
        <v>27</v>
      </c>
      <c r="L1352" s="260">
        <v>44331</v>
      </c>
      <c r="M1352" s="255" t="s">
        <v>28</v>
      </c>
      <c r="N1352" s="255" t="s">
        <v>27</v>
      </c>
      <c r="O1352" s="260">
        <v>44365</v>
      </c>
      <c r="P1352" s="255" t="s">
        <v>28</v>
      </c>
      <c r="Q1352" s="255" t="s">
        <v>30</v>
      </c>
      <c r="R1352" s="255"/>
      <c r="S1352" s="255"/>
      <c r="T1352" s="265" t="str">
        <f t="array" ref="T1352">VLOOKUP(D1352&amp;E1352,IF({1,0},'2021春'!$C$3:$C$4485&amp;'2021春'!$D$3:$D$4485,'2021春'!$H$3:$H$4485),2,0)</f>
        <v>452731200206011210</v>
      </c>
    </row>
    <row r="1353" spans="1:20">
      <c r="A1353" s="255">
        <v>1351</v>
      </c>
      <c r="B1353" s="255" t="s">
        <v>5687</v>
      </c>
      <c r="C1353" s="255" t="s">
        <v>21</v>
      </c>
      <c r="D1353" s="255" t="s">
        <v>290</v>
      </c>
      <c r="E1353" s="255" t="s">
        <v>5688</v>
      </c>
      <c r="F1353" s="255" t="s">
        <v>24</v>
      </c>
      <c r="G1353" s="255">
        <v>18</v>
      </c>
      <c r="H1353" s="255" t="s">
        <v>5689</v>
      </c>
      <c r="I1353" s="255" t="s">
        <v>5690</v>
      </c>
      <c r="J1353" s="255">
        <v>13977876336</v>
      </c>
      <c r="K1353" s="255" t="s">
        <v>27</v>
      </c>
      <c r="L1353" s="260">
        <v>44375</v>
      </c>
      <c r="M1353" s="255" t="s">
        <v>28</v>
      </c>
      <c r="N1353" s="255" t="s">
        <v>27</v>
      </c>
      <c r="O1353" s="260">
        <v>44396</v>
      </c>
      <c r="P1353" s="255" t="s">
        <v>28</v>
      </c>
      <c r="Q1353" s="255" t="s">
        <v>30</v>
      </c>
      <c r="R1353" s="255"/>
      <c r="S1353" s="255"/>
      <c r="T1353" s="265" t="str">
        <f t="array" ref="T1353">VLOOKUP(D1353&amp;E1353,IF({1,0},'2021春'!$C$3:$C$4485&amp;'2021春'!$D$3:$D$4485,'2021春'!$H$3:$H$4485),2,0)</f>
        <v>452731200305245717</v>
      </c>
    </row>
    <row r="1354" spans="1:20">
      <c r="A1354" s="255">
        <v>1352</v>
      </c>
      <c r="B1354" s="255" t="s">
        <v>5691</v>
      </c>
      <c r="C1354" s="255" t="s">
        <v>21</v>
      </c>
      <c r="D1354" s="255" t="s">
        <v>290</v>
      </c>
      <c r="E1354" s="255" t="s">
        <v>5692</v>
      </c>
      <c r="F1354" s="255" t="s">
        <v>143</v>
      </c>
      <c r="G1354" s="255">
        <v>19</v>
      </c>
      <c r="H1354" s="255" t="s">
        <v>5693</v>
      </c>
      <c r="I1354" s="255" t="s">
        <v>5694</v>
      </c>
      <c r="J1354" s="255">
        <v>15777849766</v>
      </c>
      <c r="K1354" s="255" t="s">
        <v>27</v>
      </c>
      <c r="L1354" s="260">
        <v>44331</v>
      </c>
      <c r="M1354" s="255" t="s">
        <v>28</v>
      </c>
      <c r="N1354" s="255" t="s">
        <v>27</v>
      </c>
      <c r="O1354" s="260">
        <v>44364</v>
      </c>
      <c r="P1354" s="255" t="s">
        <v>29</v>
      </c>
      <c r="Q1354" s="255" t="s">
        <v>30</v>
      </c>
      <c r="R1354" s="255"/>
      <c r="S1354" s="255"/>
      <c r="T1354" s="265" t="str">
        <f t="array" ref="T1354">VLOOKUP(D1354&amp;E1354,IF({1,0},'2021春'!$C$3:$C$4485&amp;'2021春'!$D$3:$D$4485,'2021春'!$H$3:$H$4485),2,0)</f>
        <v>452731200208081829</v>
      </c>
    </row>
    <row r="1355" spans="1:20">
      <c r="A1355" s="255">
        <v>1353</v>
      </c>
      <c r="B1355" s="255" t="s">
        <v>5695</v>
      </c>
      <c r="C1355" s="255" t="s">
        <v>21</v>
      </c>
      <c r="D1355" s="255" t="s">
        <v>290</v>
      </c>
      <c r="E1355" s="255" t="s">
        <v>5696</v>
      </c>
      <c r="F1355" s="255" t="s">
        <v>143</v>
      </c>
      <c r="G1355" s="255">
        <v>19</v>
      </c>
      <c r="H1355" s="255" t="s">
        <v>4418</v>
      </c>
      <c r="I1355" s="255" t="s">
        <v>5697</v>
      </c>
      <c r="J1355" s="255">
        <v>14736229349</v>
      </c>
      <c r="K1355" s="255" t="s">
        <v>27</v>
      </c>
      <c r="L1355" s="260">
        <v>44331</v>
      </c>
      <c r="M1355" s="255" t="s">
        <v>2747</v>
      </c>
      <c r="N1355" s="255" t="s">
        <v>27</v>
      </c>
      <c r="O1355" s="260">
        <v>44366</v>
      </c>
      <c r="P1355" s="255" t="s">
        <v>5698</v>
      </c>
      <c r="Q1355" s="255" t="s">
        <v>30</v>
      </c>
      <c r="R1355" s="255"/>
      <c r="S1355" s="255"/>
      <c r="T1355" s="265" t="str">
        <f t="array" ref="T1355">VLOOKUP(D1355&amp;E1355,IF({1,0},'2021春'!$C$3:$C$4485&amp;'2021春'!$D$3:$D$4485,'2021春'!$H$3:$H$4485),2,0)</f>
        <v>45122920011011272X</v>
      </c>
    </row>
    <row r="1356" spans="1:20">
      <c r="A1356" s="255">
        <v>1354</v>
      </c>
      <c r="B1356" s="255" t="s">
        <v>5699</v>
      </c>
      <c r="C1356" s="255" t="s">
        <v>21</v>
      </c>
      <c r="D1356" s="255" t="s">
        <v>290</v>
      </c>
      <c r="E1356" s="255" t="s">
        <v>5700</v>
      </c>
      <c r="F1356" s="255" t="s">
        <v>24</v>
      </c>
      <c r="G1356" s="255">
        <v>18</v>
      </c>
      <c r="H1356" s="255" t="s">
        <v>5701</v>
      </c>
      <c r="I1356" s="255" t="s">
        <v>5702</v>
      </c>
      <c r="J1356" s="255">
        <v>18376606497</v>
      </c>
      <c r="K1356" s="255" t="s">
        <v>27</v>
      </c>
      <c r="L1356" s="260">
        <v>44331</v>
      </c>
      <c r="M1356" s="255" t="s">
        <v>28</v>
      </c>
      <c r="N1356" s="255" t="s">
        <v>27</v>
      </c>
      <c r="O1356" s="260">
        <v>44361</v>
      </c>
      <c r="P1356" s="255" t="s">
        <v>28</v>
      </c>
      <c r="Q1356" s="255" t="s">
        <v>30</v>
      </c>
      <c r="R1356" s="255"/>
      <c r="S1356" s="255"/>
      <c r="T1356" s="265" t="str">
        <f t="array" ref="T1356">VLOOKUP(D1356&amp;E1356,IF({1,0},'2021春'!$C$3:$C$4485&amp;'2021春'!$D$3:$D$4485,'2021春'!$H$3:$H$4485),2,0)</f>
        <v>451229200209292417</v>
      </c>
    </row>
    <row r="1357" spans="1:20">
      <c r="A1357" s="255">
        <v>1355</v>
      </c>
      <c r="B1357" s="255" t="s">
        <v>5703</v>
      </c>
      <c r="C1357" s="255" t="s">
        <v>21</v>
      </c>
      <c r="D1357" s="255" t="s">
        <v>290</v>
      </c>
      <c r="E1357" s="255" t="s">
        <v>5704</v>
      </c>
      <c r="F1357" s="255" t="s">
        <v>24</v>
      </c>
      <c r="G1357" s="255">
        <v>18</v>
      </c>
      <c r="H1357" s="255" t="s">
        <v>1248</v>
      </c>
      <c r="I1357" s="255" t="s">
        <v>5705</v>
      </c>
      <c r="J1357" s="255">
        <v>13907884068</v>
      </c>
      <c r="K1357" s="255" t="s">
        <v>27</v>
      </c>
      <c r="L1357" s="260">
        <v>44331</v>
      </c>
      <c r="M1357" s="255" t="s">
        <v>28</v>
      </c>
      <c r="N1357" s="255" t="s">
        <v>27</v>
      </c>
      <c r="O1357" s="260">
        <v>44370</v>
      </c>
      <c r="P1357" s="255" t="s">
        <v>5706</v>
      </c>
      <c r="Q1357" s="255" t="s">
        <v>30</v>
      </c>
      <c r="R1357" s="255"/>
      <c r="S1357" s="255"/>
      <c r="T1357" s="265" t="str">
        <f t="array" ref="T1357">VLOOKUP(D1357&amp;E1357,IF({1,0},'2021春'!$C$3:$C$4485&amp;'2021春'!$D$3:$D$4485,'2021春'!$H$3:$H$4485),2,0)</f>
        <v>452731200302211212</v>
      </c>
    </row>
    <row r="1358" spans="1:20">
      <c r="A1358" s="255">
        <v>1356</v>
      </c>
      <c r="B1358" s="255" t="s">
        <v>5707</v>
      </c>
      <c r="C1358" s="255" t="s">
        <v>21</v>
      </c>
      <c r="D1358" s="255" t="s">
        <v>290</v>
      </c>
      <c r="E1358" s="255" t="s">
        <v>5708</v>
      </c>
      <c r="F1358" s="255" t="s">
        <v>24</v>
      </c>
      <c r="G1358" s="255">
        <v>16</v>
      </c>
      <c r="H1358" s="255" t="s">
        <v>5709</v>
      </c>
      <c r="I1358" s="255" t="s">
        <v>5710</v>
      </c>
      <c r="J1358" s="255">
        <v>15277852018</v>
      </c>
      <c r="K1358" s="255" t="s">
        <v>27</v>
      </c>
      <c r="L1358" s="260">
        <v>44404</v>
      </c>
      <c r="M1358" s="255" t="s">
        <v>28</v>
      </c>
      <c r="N1358" s="255" t="s">
        <v>30</v>
      </c>
      <c r="O1358" s="260"/>
      <c r="P1358" s="255"/>
      <c r="Q1358" s="255" t="s">
        <v>30</v>
      </c>
      <c r="R1358" s="255"/>
      <c r="S1358" s="255"/>
      <c r="T1358" s="265" t="str">
        <f t="array" ref="T1358">VLOOKUP(D1358&amp;E1358,IF({1,0},'2021春'!$C$3:$C$4485&amp;'2021春'!$D$3:$D$4485,'2021春'!$H$3:$H$4485),2,0)</f>
        <v>451229200507142118</v>
      </c>
    </row>
    <row r="1359" spans="1:20">
      <c r="A1359" s="255">
        <v>1357</v>
      </c>
      <c r="B1359" s="255" t="s">
        <v>5711</v>
      </c>
      <c r="C1359" s="255" t="s">
        <v>21</v>
      </c>
      <c r="D1359" s="255" t="s">
        <v>290</v>
      </c>
      <c r="E1359" s="255" t="s">
        <v>5712</v>
      </c>
      <c r="F1359" s="255" t="s">
        <v>143</v>
      </c>
      <c r="G1359" s="255">
        <v>18</v>
      </c>
      <c r="H1359" s="255" t="s">
        <v>5713</v>
      </c>
      <c r="I1359" s="255" t="s">
        <v>5714</v>
      </c>
      <c r="J1359" s="255">
        <v>13471802223</v>
      </c>
      <c r="K1359" s="255" t="s">
        <v>27</v>
      </c>
      <c r="L1359" s="260">
        <v>44331</v>
      </c>
      <c r="M1359" s="255" t="s">
        <v>28</v>
      </c>
      <c r="N1359" s="255" t="s">
        <v>27</v>
      </c>
      <c r="O1359" s="260">
        <v>44361</v>
      </c>
      <c r="P1359" s="255" t="s">
        <v>28</v>
      </c>
      <c r="Q1359" s="255" t="s">
        <v>30</v>
      </c>
      <c r="R1359" s="255"/>
      <c r="S1359" s="255"/>
      <c r="T1359" s="265" t="str">
        <f t="array" ref="T1359">VLOOKUP(D1359&amp;E1359,IF({1,0},'2021春'!$C$3:$C$4485&amp;'2021春'!$D$3:$D$4485,'2021春'!$H$3:$H$4485),2,0)</f>
        <v>452127200301184227</v>
      </c>
    </row>
    <row r="1360" spans="1:20">
      <c r="A1360" s="255">
        <v>1358</v>
      </c>
      <c r="B1360" s="255" t="s">
        <v>5715</v>
      </c>
      <c r="C1360" s="255" t="s">
        <v>21</v>
      </c>
      <c r="D1360" s="255" t="s">
        <v>290</v>
      </c>
      <c r="E1360" s="255" t="s">
        <v>5716</v>
      </c>
      <c r="F1360" s="255" t="s">
        <v>143</v>
      </c>
      <c r="G1360" s="255">
        <v>18</v>
      </c>
      <c r="H1360" s="255" t="s">
        <v>5717</v>
      </c>
      <c r="I1360" s="255" t="s">
        <v>5718</v>
      </c>
      <c r="J1360" s="255">
        <v>13978756719</v>
      </c>
      <c r="K1360" s="255" t="s">
        <v>27</v>
      </c>
      <c r="L1360" s="260">
        <v>44331</v>
      </c>
      <c r="M1360" s="255" t="s">
        <v>28</v>
      </c>
      <c r="N1360" s="255" t="s">
        <v>27</v>
      </c>
      <c r="O1360" s="260">
        <v>44357</v>
      </c>
      <c r="P1360" s="255" t="s">
        <v>28</v>
      </c>
      <c r="Q1360" s="255" t="s">
        <v>30</v>
      </c>
      <c r="R1360" s="255"/>
      <c r="S1360" s="255"/>
      <c r="T1360" s="265" t="str">
        <f t="array" ref="T1360">VLOOKUP(D1360&amp;E1360,IF({1,0},'2021春'!$C$3:$C$4485&amp;'2021春'!$D$3:$D$4485,'2021春'!$H$3:$H$4485),2,0)</f>
        <v>451229200211192722</v>
      </c>
    </row>
    <row r="1361" spans="1:20">
      <c r="A1361" s="255">
        <v>1359</v>
      </c>
      <c r="B1361" s="255" t="s">
        <v>5719</v>
      </c>
      <c r="C1361" s="255" t="s">
        <v>21</v>
      </c>
      <c r="D1361" s="255" t="s">
        <v>290</v>
      </c>
      <c r="E1361" s="255" t="s">
        <v>5720</v>
      </c>
      <c r="F1361" s="255" t="s">
        <v>143</v>
      </c>
      <c r="G1361" s="255">
        <v>18</v>
      </c>
      <c r="H1361" s="255" t="s">
        <v>1924</v>
      </c>
      <c r="I1361" s="255" t="s">
        <v>5721</v>
      </c>
      <c r="J1361" s="255">
        <v>13907884892</v>
      </c>
      <c r="K1361" s="255" t="s">
        <v>27</v>
      </c>
      <c r="L1361" s="260">
        <v>44331</v>
      </c>
      <c r="M1361" s="255" t="s">
        <v>28</v>
      </c>
      <c r="N1361" s="255" t="s">
        <v>27</v>
      </c>
      <c r="O1361" s="260">
        <v>44357</v>
      </c>
      <c r="P1361" s="255" t="s">
        <v>28</v>
      </c>
      <c r="Q1361" s="255" t="s">
        <v>30</v>
      </c>
      <c r="R1361" s="255"/>
      <c r="S1361" s="255"/>
      <c r="T1361" s="265" t="str">
        <f t="array" ref="T1361">VLOOKUP(D1361&amp;E1361,IF({1,0},'2021春'!$C$3:$C$4485&amp;'2021春'!$D$3:$D$4485,'2021春'!$H$3:$H$4485),2,0)</f>
        <v>451229200302081227</v>
      </c>
    </row>
    <row r="1362" spans="1:20">
      <c r="A1362" s="255">
        <v>1360</v>
      </c>
      <c r="B1362" s="255" t="s">
        <v>5722</v>
      </c>
      <c r="C1362" s="255" t="s">
        <v>21</v>
      </c>
      <c r="D1362" s="255" t="s">
        <v>290</v>
      </c>
      <c r="E1362" s="255" t="s">
        <v>5723</v>
      </c>
      <c r="F1362" s="255" t="s">
        <v>143</v>
      </c>
      <c r="G1362" s="255">
        <v>18</v>
      </c>
      <c r="H1362" s="255" t="s">
        <v>4282</v>
      </c>
      <c r="I1362" s="255" t="s">
        <v>5724</v>
      </c>
      <c r="J1362" s="255">
        <v>13907884633</v>
      </c>
      <c r="K1362" s="255" t="s">
        <v>27</v>
      </c>
      <c r="L1362" s="260">
        <v>44331</v>
      </c>
      <c r="M1362" s="255" t="s">
        <v>28</v>
      </c>
      <c r="N1362" s="255" t="s">
        <v>27</v>
      </c>
      <c r="O1362" s="260">
        <v>44365</v>
      </c>
      <c r="P1362" s="255" t="s">
        <v>28</v>
      </c>
      <c r="Q1362" s="255" t="s">
        <v>30</v>
      </c>
      <c r="R1362" s="255"/>
      <c r="S1362" s="255"/>
      <c r="T1362" s="265" t="str">
        <f t="array" ref="T1362">VLOOKUP(D1362&amp;E1362,IF({1,0},'2021春'!$C$3:$C$4485&amp;'2021春'!$D$3:$D$4485,'2021春'!$H$3:$H$4485),2,0)</f>
        <v>452731200304243621</v>
      </c>
    </row>
    <row r="1363" spans="1:20">
      <c r="A1363" s="255">
        <v>1361</v>
      </c>
      <c r="B1363" s="255" t="s">
        <v>5725</v>
      </c>
      <c r="C1363" s="255" t="s">
        <v>21</v>
      </c>
      <c r="D1363" s="255" t="s">
        <v>290</v>
      </c>
      <c r="E1363" s="255" t="s">
        <v>5726</v>
      </c>
      <c r="F1363" s="255" t="s">
        <v>143</v>
      </c>
      <c r="G1363" s="255">
        <v>20</v>
      </c>
      <c r="H1363" s="255" t="s">
        <v>5727</v>
      </c>
      <c r="I1363" s="255" t="s">
        <v>5728</v>
      </c>
      <c r="J1363" s="255">
        <v>19994451932</v>
      </c>
      <c r="K1363" s="255" t="s">
        <v>27</v>
      </c>
      <c r="L1363" s="260">
        <v>44331</v>
      </c>
      <c r="M1363" s="255" t="s">
        <v>28</v>
      </c>
      <c r="N1363" s="255" t="s">
        <v>27</v>
      </c>
      <c r="O1363" s="260">
        <v>44365</v>
      </c>
      <c r="P1363" s="255" t="s">
        <v>28</v>
      </c>
      <c r="Q1363" s="255" t="s">
        <v>30</v>
      </c>
      <c r="R1363" s="255"/>
      <c r="S1363" s="255"/>
      <c r="T1363" s="265" t="str">
        <f t="array" ref="T1363">VLOOKUP(D1363&amp;E1363,IF({1,0},'2021春'!$C$3:$C$4485&amp;'2021春'!$D$3:$D$4485,'2021春'!$H$3:$H$4485),2,0)</f>
        <v>451229200010030321</v>
      </c>
    </row>
    <row r="1364" spans="1:20">
      <c r="A1364" s="255">
        <v>1362</v>
      </c>
      <c r="B1364" s="255" t="s">
        <v>5729</v>
      </c>
      <c r="C1364" s="255" t="s">
        <v>21</v>
      </c>
      <c r="D1364" s="255" t="s">
        <v>290</v>
      </c>
      <c r="E1364" s="255" t="s">
        <v>1791</v>
      </c>
      <c r="F1364" s="255" t="s">
        <v>24</v>
      </c>
      <c r="G1364" s="255">
        <v>18</v>
      </c>
      <c r="H1364" s="255" t="s">
        <v>5730</v>
      </c>
      <c r="I1364" s="255" t="s">
        <v>5731</v>
      </c>
      <c r="J1364" s="255">
        <v>15708573025</v>
      </c>
      <c r="K1364" s="255" t="s">
        <v>27</v>
      </c>
      <c r="L1364" s="260">
        <v>44331</v>
      </c>
      <c r="M1364" s="255" t="s">
        <v>28</v>
      </c>
      <c r="N1364" s="255" t="s">
        <v>27</v>
      </c>
      <c r="O1364" s="260">
        <v>44361</v>
      </c>
      <c r="P1364" s="255" t="s">
        <v>28</v>
      </c>
      <c r="Q1364" s="255" t="s">
        <v>30</v>
      </c>
      <c r="R1364" s="255"/>
      <c r="S1364" s="255"/>
      <c r="T1364" s="265" t="str">
        <f t="array" ref="T1364">VLOOKUP(D1364&amp;E1364,IF({1,0},'2021春'!$C$3:$C$4485&amp;'2021春'!$D$3:$D$4485,'2021春'!$H$3:$H$4485),2,0)</f>
        <v>451229200301102719</v>
      </c>
    </row>
    <row r="1365" spans="1:20">
      <c r="A1365" s="255">
        <v>1363</v>
      </c>
      <c r="B1365" s="255" t="s">
        <v>5732</v>
      </c>
      <c r="C1365" s="255" t="s">
        <v>21</v>
      </c>
      <c r="D1365" s="255" t="s">
        <v>290</v>
      </c>
      <c r="E1365" s="255" t="s">
        <v>5733</v>
      </c>
      <c r="F1365" s="255" t="s">
        <v>24</v>
      </c>
      <c r="G1365" s="255">
        <v>19</v>
      </c>
      <c r="H1365" s="255" t="s">
        <v>5734</v>
      </c>
      <c r="I1365" s="255" t="s">
        <v>5735</v>
      </c>
      <c r="J1365" s="255">
        <v>15977887649</v>
      </c>
      <c r="K1365" s="255" t="s">
        <v>27</v>
      </c>
      <c r="L1365" s="260">
        <v>44331</v>
      </c>
      <c r="M1365" s="255" t="s">
        <v>28</v>
      </c>
      <c r="N1365" s="255" t="s">
        <v>27</v>
      </c>
      <c r="O1365" s="260">
        <v>44367</v>
      </c>
      <c r="P1365" s="255" t="s">
        <v>185</v>
      </c>
      <c r="Q1365" s="255" t="s">
        <v>30</v>
      </c>
      <c r="R1365" s="255"/>
      <c r="S1365" s="255"/>
      <c r="T1365" s="265" t="str">
        <f t="array" ref="T1365">VLOOKUP(D1365&amp;E1365,IF({1,0},'2021春'!$C$3:$C$4485&amp;'2021春'!$D$3:$D$4485,'2021春'!$H$3:$H$4485),2,0)</f>
        <v>452731200206270917</v>
      </c>
    </row>
    <row r="1366" spans="1:20">
      <c r="A1366" s="255">
        <v>1364</v>
      </c>
      <c r="B1366" s="255" t="s">
        <v>5736</v>
      </c>
      <c r="C1366" s="255" t="s">
        <v>21</v>
      </c>
      <c r="D1366" s="255" t="s">
        <v>290</v>
      </c>
      <c r="E1366" s="255" t="s">
        <v>5737</v>
      </c>
      <c r="F1366" s="255" t="s">
        <v>24</v>
      </c>
      <c r="G1366" s="255">
        <v>19</v>
      </c>
      <c r="H1366" s="255" t="s">
        <v>5738</v>
      </c>
      <c r="I1366" s="255" t="s">
        <v>5739</v>
      </c>
      <c r="J1366" s="255">
        <v>17776400415</v>
      </c>
      <c r="K1366" s="255" t="s">
        <v>27</v>
      </c>
      <c r="L1366" s="260">
        <v>44402</v>
      </c>
      <c r="M1366" s="255" t="s">
        <v>5740</v>
      </c>
      <c r="N1366" s="255" t="s">
        <v>30</v>
      </c>
      <c r="O1366" s="260"/>
      <c r="P1366" s="255"/>
      <c r="Q1366" s="255" t="s">
        <v>30</v>
      </c>
      <c r="R1366" s="255"/>
      <c r="S1366" s="255"/>
      <c r="T1366" s="265" t="str">
        <f t="array" ref="T1366">VLOOKUP(D1366&amp;E1366,IF({1,0},'2021春'!$C$3:$C$4485&amp;'2021春'!$D$3:$D$4485,'2021春'!$H$3:$H$4485),2,0)</f>
        <v>451229200204152116</v>
      </c>
    </row>
    <row r="1367" spans="1:20">
      <c r="A1367" s="255">
        <v>1365</v>
      </c>
      <c r="B1367" s="255" t="s">
        <v>5741</v>
      </c>
      <c r="C1367" s="255" t="s">
        <v>21</v>
      </c>
      <c r="D1367" s="255" t="s">
        <v>290</v>
      </c>
      <c r="E1367" s="255" t="s">
        <v>5742</v>
      </c>
      <c r="F1367" s="255" t="s">
        <v>24</v>
      </c>
      <c r="G1367" s="255">
        <v>18</v>
      </c>
      <c r="H1367" s="255" t="s">
        <v>5743</v>
      </c>
      <c r="I1367" s="255" t="s">
        <v>5744</v>
      </c>
      <c r="J1367" s="255">
        <v>13977891497</v>
      </c>
      <c r="K1367" s="255" t="s">
        <v>27</v>
      </c>
      <c r="L1367" s="260">
        <v>44331</v>
      </c>
      <c r="M1367" s="255" t="s">
        <v>28</v>
      </c>
      <c r="N1367" s="255" t="s">
        <v>27</v>
      </c>
      <c r="O1367" s="260">
        <v>44363</v>
      </c>
      <c r="P1367" s="255" t="s">
        <v>29</v>
      </c>
      <c r="Q1367" s="255" t="s">
        <v>30</v>
      </c>
      <c r="R1367" s="255"/>
      <c r="S1367" s="255"/>
      <c r="T1367" s="265" t="str">
        <f t="array" ref="T1367">VLOOKUP(D1367&amp;E1367,IF({1,0},'2021春'!$C$3:$C$4485&amp;'2021春'!$D$3:$D$4485,'2021春'!$H$3:$H$4485),2,0)</f>
        <v>452731200302285131</v>
      </c>
    </row>
    <row r="1368" spans="1:20">
      <c r="A1368" s="255">
        <v>1366</v>
      </c>
      <c r="B1368" s="255" t="s">
        <v>5745</v>
      </c>
      <c r="C1368" s="255" t="s">
        <v>21</v>
      </c>
      <c r="D1368" s="255" t="s">
        <v>290</v>
      </c>
      <c r="E1368" s="255" t="s">
        <v>5746</v>
      </c>
      <c r="F1368" s="255" t="s">
        <v>24</v>
      </c>
      <c r="G1368" s="255">
        <v>18</v>
      </c>
      <c r="H1368" s="255" t="s">
        <v>5747</v>
      </c>
      <c r="I1368" s="255" t="s">
        <v>5748</v>
      </c>
      <c r="J1368" s="255">
        <v>17807831988</v>
      </c>
      <c r="K1368" s="255" t="s">
        <v>27</v>
      </c>
      <c r="L1368" s="260">
        <v>44331</v>
      </c>
      <c r="M1368" s="255" t="s">
        <v>28</v>
      </c>
      <c r="N1368" s="255" t="s">
        <v>27</v>
      </c>
      <c r="O1368" s="260">
        <v>44377</v>
      </c>
      <c r="P1368" s="255" t="s">
        <v>68</v>
      </c>
      <c r="Q1368" s="255" t="s">
        <v>30</v>
      </c>
      <c r="R1368" s="255"/>
      <c r="S1368" s="255"/>
      <c r="T1368" s="265" t="str">
        <f t="array" ref="T1368">VLOOKUP(D1368&amp;E1368,IF({1,0},'2021春'!$C$3:$C$4485&amp;'2021春'!$D$3:$D$4485,'2021春'!$H$3:$H$4485),2,0)</f>
        <v>452731200302104214</v>
      </c>
    </row>
    <row r="1369" spans="1:20">
      <c r="A1369" s="255">
        <v>1367</v>
      </c>
      <c r="B1369" s="255" t="s">
        <v>5749</v>
      </c>
      <c r="C1369" s="255" t="s">
        <v>21</v>
      </c>
      <c r="D1369" s="255" t="s">
        <v>290</v>
      </c>
      <c r="E1369" s="255" t="s">
        <v>5750</v>
      </c>
      <c r="F1369" s="255" t="s">
        <v>143</v>
      </c>
      <c r="G1369" s="255">
        <v>17</v>
      </c>
      <c r="H1369" s="255" t="s">
        <v>1047</v>
      </c>
      <c r="I1369" s="255" t="s">
        <v>5751</v>
      </c>
      <c r="J1369" s="255">
        <v>17754790761</v>
      </c>
      <c r="K1369" s="255" t="s">
        <v>27</v>
      </c>
      <c r="L1369" s="260">
        <v>44394</v>
      </c>
      <c r="M1369" s="255" t="s">
        <v>1273</v>
      </c>
      <c r="N1369" s="255" t="s">
        <v>27</v>
      </c>
      <c r="O1369" s="260">
        <v>44415</v>
      </c>
      <c r="P1369" s="255" t="s">
        <v>1273</v>
      </c>
      <c r="Q1369" s="255" t="s">
        <v>30</v>
      </c>
      <c r="R1369" s="255"/>
      <c r="S1369" s="255"/>
      <c r="T1369" s="265" t="str">
        <f t="array" ref="T1369">VLOOKUP(D1369&amp;E1369,IF({1,0},'2021春'!$C$3:$C$4485&amp;'2021春'!$D$3:$D$4485,'2021春'!$H$3:$H$4485),2,0)</f>
        <v>451229200309072120</v>
      </c>
    </row>
    <row r="1370" spans="1:20">
      <c r="A1370" s="255">
        <v>1368</v>
      </c>
      <c r="B1370" s="255" t="s">
        <v>5752</v>
      </c>
      <c r="C1370" s="255" t="s">
        <v>21</v>
      </c>
      <c r="D1370" s="255" t="s">
        <v>290</v>
      </c>
      <c r="E1370" s="255" t="s">
        <v>5753</v>
      </c>
      <c r="F1370" s="255" t="s">
        <v>143</v>
      </c>
      <c r="G1370" s="255">
        <v>20</v>
      </c>
      <c r="H1370" s="255" t="s">
        <v>5754</v>
      </c>
      <c r="I1370" s="255" t="s">
        <v>5755</v>
      </c>
      <c r="J1370" s="255">
        <v>18378889440</v>
      </c>
      <c r="K1370" s="255" t="s">
        <v>27</v>
      </c>
      <c r="L1370" s="260">
        <v>44331</v>
      </c>
      <c r="M1370" s="255" t="s">
        <v>28</v>
      </c>
      <c r="N1370" s="255" t="s">
        <v>30</v>
      </c>
      <c r="O1370" s="260"/>
      <c r="P1370" s="255"/>
      <c r="Q1370" s="255" t="s">
        <v>30</v>
      </c>
      <c r="R1370" s="255"/>
      <c r="S1370" s="255"/>
      <c r="T1370" s="265" t="str">
        <f t="array" ref="T1370">VLOOKUP(D1370&amp;E1370,IF({1,0},'2021春'!$C$3:$C$4485&amp;'2021春'!$D$3:$D$4485,'2021春'!$H$3:$H$4485),2,0)</f>
        <v>451229200108083624</v>
      </c>
    </row>
    <row r="1371" spans="1:20">
      <c r="A1371" s="255">
        <v>1369</v>
      </c>
      <c r="B1371" s="255" t="s">
        <v>5756</v>
      </c>
      <c r="C1371" s="255" t="s">
        <v>21</v>
      </c>
      <c r="D1371" s="255" t="s">
        <v>290</v>
      </c>
      <c r="E1371" s="255" t="s">
        <v>5757</v>
      </c>
      <c r="F1371" s="255" t="s">
        <v>143</v>
      </c>
      <c r="G1371" s="255">
        <v>18</v>
      </c>
      <c r="H1371" s="255" t="s">
        <v>2800</v>
      </c>
      <c r="I1371" s="255" t="s">
        <v>5758</v>
      </c>
      <c r="J1371" s="255">
        <v>18178894823</v>
      </c>
      <c r="K1371" s="255" t="s">
        <v>27</v>
      </c>
      <c r="L1371" s="260">
        <v>44331</v>
      </c>
      <c r="M1371" s="255" t="s">
        <v>28</v>
      </c>
      <c r="N1371" s="255" t="s">
        <v>27</v>
      </c>
      <c r="O1371" s="260">
        <v>44357</v>
      </c>
      <c r="P1371" s="255" t="s">
        <v>28</v>
      </c>
      <c r="Q1371" s="255" t="s">
        <v>30</v>
      </c>
      <c r="R1371" s="255"/>
      <c r="S1371" s="255"/>
      <c r="T1371" s="265" t="str">
        <f t="array" ref="T1371">VLOOKUP(D1371&amp;E1371,IF({1,0},'2021春'!$C$3:$C$4485&amp;'2021春'!$D$3:$D$4485,'2021春'!$H$3:$H$4485),2,0)</f>
        <v>451229200209232123</v>
      </c>
    </row>
    <row r="1372" spans="1:20">
      <c r="A1372" s="255">
        <v>1370</v>
      </c>
      <c r="B1372" s="255" t="s">
        <v>5759</v>
      </c>
      <c r="C1372" s="255" t="s">
        <v>21</v>
      </c>
      <c r="D1372" s="255" t="s">
        <v>290</v>
      </c>
      <c r="E1372" s="255" t="s">
        <v>5760</v>
      </c>
      <c r="F1372" s="255" t="s">
        <v>143</v>
      </c>
      <c r="G1372" s="255">
        <v>19</v>
      </c>
      <c r="H1372" s="255" t="s">
        <v>3705</v>
      </c>
      <c r="I1372" s="255" t="s">
        <v>5761</v>
      </c>
      <c r="J1372" s="255">
        <v>19994531197</v>
      </c>
      <c r="K1372" s="255" t="s">
        <v>27</v>
      </c>
      <c r="L1372" s="260">
        <v>44337</v>
      </c>
      <c r="M1372" s="255" t="s">
        <v>28</v>
      </c>
      <c r="N1372" s="255" t="s">
        <v>27</v>
      </c>
      <c r="O1372" s="260">
        <v>44363</v>
      </c>
      <c r="P1372" s="255" t="s">
        <v>29</v>
      </c>
      <c r="Q1372" s="255" t="s">
        <v>30</v>
      </c>
      <c r="R1372" s="255"/>
      <c r="S1372" s="255"/>
      <c r="T1372" s="265" t="str">
        <f t="array" ref="T1372">VLOOKUP(D1372&amp;E1372,IF({1,0},'2021春'!$C$3:$C$4485&amp;'2021春'!$D$3:$D$4485,'2021春'!$H$3:$H$4485),2,0)</f>
        <v>451229200110290323</v>
      </c>
    </row>
    <row r="1373" spans="1:20">
      <c r="A1373" s="255">
        <v>1371</v>
      </c>
      <c r="B1373" s="255" t="s">
        <v>5762</v>
      </c>
      <c r="C1373" s="255" t="s">
        <v>21</v>
      </c>
      <c r="D1373" s="255" t="s">
        <v>290</v>
      </c>
      <c r="E1373" s="255" t="s">
        <v>5763</v>
      </c>
      <c r="F1373" s="255" t="s">
        <v>143</v>
      </c>
      <c r="G1373" s="255">
        <v>18</v>
      </c>
      <c r="H1373" s="255" t="s">
        <v>5764</v>
      </c>
      <c r="I1373" s="255" t="s">
        <v>5765</v>
      </c>
      <c r="J1373" s="255">
        <v>18407783841</v>
      </c>
      <c r="K1373" s="255" t="s">
        <v>27</v>
      </c>
      <c r="L1373" s="260">
        <v>44331</v>
      </c>
      <c r="M1373" s="255" t="s">
        <v>28</v>
      </c>
      <c r="N1373" s="255" t="s">
        <v>27</v>
      </c>
      <c r="O1373" s="260">
        <v>44367</v>
      </c>
      <c r="P1373" s="255" t="s">
        <v>28</v>
      </c>
      <c r="Q1373" s="255" t="s">
        <v>30</v>
      </c>
      <c r="R1373" s="255"/>
      <c r="S1373" s="255"/>
      <c r="T1373" s="265" t="str">
        <f t="array" ref="T1373">VLOOKUP(D1373&amp;E1373,IF({1,0},'2021春'!$C$3:$C$4485&amp;'2021春'!$D$3:$D$4485,'2021春'!$H$3:$H$4485),2,0)</f>
        <v>452731200302164823</v>
      </c>
    </row>
    <row r="1374" spans="1:20">
      <c r="A1374" s="255">
        <v>1372</v>
      </c>
      <c r="B1374" s="255" t="s">
        <v>5766</v>
      </c>
      <c r="C1374" s="255" t="s">
        <v>21</v>
      </c>
      <c r="D1374" s="255" t="s">
        <v>290</v>
      </c>
      <c r="E1374" s="255" t="s">
        <v>4303</v>
      </c>
      <c r="F1374" s="255" t="s">
        <v>143</v>
      </c>
      <c r="G1374" s="255">
        <v>17</v>
      </c>
      <c r="H1374" s="255" t="s">
        <v>4082</v>
      </c>
      <c r="I1374" s="255" t="s">
        <v>5767</v>
      </c>
      <c r="J1374" s="255">
        <v>19127012426</v>
      </c>
      <c r="K1374" s="255" t="s">
        <v>27</v>
      </c>
      <c r="L1374" s="260">
        <v>44422</v>
      </c>
      <c r="M1374" s="255" t="s">
        <v>5768</v>
      </c>
      <c r="N1374" s="255" t="s">
        <v>30</v>
      </c>
      <c r="O1374" s="260"/>
      <c r="P1374" s="255"/>
      <c r="Q1374" s="255" t="s">
        <v>30</v>
      </c>
      <c r="R1374" s="255"/>
      <c r="S1374" s="255"/>
      <c r="T1374" s="265" t="str">
        <f t="array" ref="T1374">VLOOKUP(D1374&amp;E1374,IF({1,0},'2021春'!$C$3:$C$4485&amp;'2021春'!$D$3:$D$4485,'2021春'!$H$3:$H$4485),2,0)</f>
        <v>451229200312180624</v>
      </c>
    </row>
    <row r="1375" spans="1:20">
      <c r="A1375" s="255">
        <v>1373</v>
      </c>
      <c r="B1375" s="255" t="s">
        <v>5769</v>
      </c>
      <c r="C1375" s="255" t="s">
        <v>21</v>
      </c>
      <c r="D1375" s="255" t="s">
        <v>290</v>
      </c>
      <c r="E1375" s="255" t="s">
        <v>5770</v>
      </c>
      <c r="F1375" s="255" t="s">
        <v>143</v>
      </c>
      <c r="G1375" s="255">
        <v>21</v>
      </c>
      <c r="H1375" s="255" t="s">
        <v>5771</v>
      </c>
      <c r="I1375" s="255" t="s">
        <v>5772</v>
      </c>
      <c r="J1375" s="255">
        <v>15878687857</v>
      </c>
      <c r="K1375" s="255" t="s">
        <v>27</v>
      </c>
      <c r="L1375" s="260">
        <v>44331</v>
      </c>
      <c r="M1375" s="255" t="s">
        <v>28</v>
      </c>
      <c r="N1375" s="255" t="s">
        <v>27</v>
      </c>
      <c r="O1375" s="260">
        <v>44363</v>
      </c>
      <c r="P1375" s="255" t="s">
        <v>5773</v>
      </c>
      <c r="Q1375" s="255" t="s">
        <v>30</v>
      </c>
      <c r="R1375" s="255"/>
      <c r="S1375" s="255"/>
      <c r="T1375" s="265" t="str">
        <f t="array" ref="T1375">VLOOKUP(D1375&amp;E1375,IF({1,0},'2021春'!$C$3:$C$4485&amp;'2021春'!$D$3:$D$4485,'2021春'!$H$3:$H$4485),2,0)</f>
        <v>451229200003194221</v>
      </c>
    </row>
    <row r="1376" spans="1:20">
      <c r="A1376" s="255">
        <v>1374</v>
      </c>
      <c r="B1376" s="255" t="s">
        <v>5774</v>
      </c>
      <c r="C1376" s="255" t="s">
        <v>21</v>
      </c>
      <c r="D1376" s="255" t="s">
        <v>290</v>
      </c>
      <c r="E1376" s="255" t="s">
        <v>5775</v>
      </c>
      <c r="F1376" s="255" t="s">
        <v>24</v>
      </c>
      <c r="G1376" s="255">
        <v>18</v>
      </c>
      <c r="H1376" s="255" t="s">
        <v>5776</v>
      </c>
      <c r="I1376" s="255" t="s">
        <v>5777</v>
      </c>
      <c r="J1376" s="255">
        <v>13826907126</v>
      </c>
      <c r="K1376" s="255" t="s">
        <v>27</v>
      </c>
      <c r="L1376" s="260">
        <v>44331</v>
      </c>
      <c r="M1376" s="255" t="s">
        <v>28</v>
      </c>
      <c r="N1376" s="255" t="s">
        <v>27</v>
      </c>
      <c r="O1376" s="260">
        <v>44371</v>
      </c>
      <c r="P1376" s="255" t="s">
        <v>29</v>
      </c>
      <c r="Q1376" s="255" t="s">
        <v>30</v>
      </c>
      <c r="R1376" s="255"/>
      <c r="S1376" s="255"/>
      <c r="T1376" s="265" t="str">
        <f t="array" ref="T1376">VLOOKUP(D1376&amp;E1376,IF({1,0},'2021春'!$C$3:$C$4485&amp;'2021春'!$D$3:$D$4485,'2021春'!$H$3:$H$4485),2,0)</f>
        <v>452731200211105430</v>
      </c>
    </row>
    <row r="1377" spans="1:20">
      <c r="A1377" s="255">
        <v>1375</v>
      </c>
      <c r="B1377" s="255" t="s">
        <v>5778</v>
      </c>
      <c r="C1377" s="255" t="s">
        <v>21</v>
      </c>
      <c r="D1377" s="255" t="s">
        <v>290</v>
      </c>
      <c r="E1377" s="255" t="s">
        <v>5779</v>
      </c>
      <c r="F1377" s="255" t="s">
        <v>24</v>
      </c>
      <c r="G1377" s="255">
        <v>18</v>
      </c>
      <c r="H1377" s="255" t="s">
        <v>3236</v>
      </c>
      <c r="I1377" s="255" t="s">
        <v>5780</v>
      </c>
      <c r="J1377" s="255">
        <v>13407753799</v>
      </c>
      <c r="K1377" s="255" t="s">
        <v>27</v>
      </c>
      <c r="L1377" s="260">
        <v>44331</v>
      </c>
      <c r="M1377" s="255" t="s">
        <v>28</v>
      </c>
      <c r="N1377" s="255" t="s">
        <v>27</v>
      </c>
      <c r="O1377" s="260">
        <v>44365</v>
      </c>
      <c r="P1377" s="255" t="s">
        <v>29</v>
      </c>
      <c r="Q1377" s="255" t="s">
        <v>30</v>
      </c>
      <c r="R1377" s="255"/>
      <c r="S1377" s="255"/>
      <c r="T1377" s="265" t="str">
        <f t="array" ref="T1377">VLOOKUP(D1377&amp;E1377,IF({1,0},'2021春'!$C$3:$C$4485&amp;'2021春'!$D$3:$D$4485,'2021春'!$H$3:$H$4485),2,0)</f>
        <v>452731200301223617</v>
      </c>
    </row>
    <row r="1378" spans="1:20">
      <c r="A1378" s="255">
        <v>1376</v>
      </c>
      <c r="B1378" s="255" t="s">
        <v>5781</v>
      </c>
      <c r="C1378" s="255" t="s">
        <v>21</v>
      </c>
      <c r="D1378" s="255" t="s">
        <v>290</v>
      </c>
      <c r="E1378" s="255" t="s">
        <v>5782</v>
      </c>
      <c r="F1378" s="255" t="s">
        <v>24</v>
      </c>
      <c r="G1378" s="255">
        <v>18</v>
      </c>
      <c r="H1378" s="255" t="s">
        <v>5783</v>
      </c>
      <c r="I1378" s="255" t="s">
        <v>5784</v>
      </c>
      <c r="J1378" s="255">
        <v>18077622736</v>
      </c>
      <c r="K1378" s="255" t="s">
        <v>27</v>
      </c>
      <c r="L1378" s="260">
        <v>44398</v>
      </c>
      <c r="M1378" s="255" t="s">
        <v>5785</v>
      </c>
      <c r="N1378" s="255" t="s">
        <v>30</v>
      </c>
      <c r="O1378" s="260"/>
      <c r="P1378" s="255"/>
      <c r="Q1378" s="255" t="s">
        <v>30</v>
      </c>
      <c r="R1378" s="255"/>
      <c r="S1378" s="255"/>
      <c r="T1378" s="265" t="str">
        <f t="array" ref="T1378">VLOOKUP(D1378&amp;E1378,IF({1,0},'2021春'!$C$3:$C$4485&amp;'2021春'!$D$3:$D$4485,'2021春'!$H$3:$H$4485),2,0)</f>
        <v>451229200308115715</v>
      </c>
    </row>
    <row r="1379" spans="1:20">
      <c r="A1379" s="255">
        <v>1377</v>
      </c>
      <c r="B1379" s="255" t="s">
        <v>5786</v>
      </c>
      <c r="C1379" s="255" t="s">
        <v>21</v>
      </c>
      <c r="D1379" s="255" t="s">
        <v>290</v>
      </c>
      <c r="E1379" s="255" t="s">
        <v>5787</v>
      </c>
      <c r="F1379" s="255" t="s">
        <v>24</v>
      </c>
      <c r="G1379" s="255">
        <v>18</v>
      </c>
      <c r="H1379" s="255" t="s">
        <v>5788</v>
      </c>
      <c r="I1379" s="255" t="s">
        <v>5789</v>
      </c>
      <c r="J1379" s="255">
        <v>15807782291</v>
      </c>
      <c r="K1379" s="255" t="s">
        <v>27</v>
      </c>
      <c r="L1379" s="260">
        <v>44383</v>
      </c>
      <c r="M1379" s="255" t="s">
        <v>28</v>
      </c>
      <c r="N1379" s="255" t="s">
        <v>30</v>
      </c>
      <c r="O1379" s="260"/>
      <c r="P1379" s="255"/>
      <c r="Q1379" s="255" t="s">
        <v>30</v>
      </c>
      <c r="R1379" s="255"/>
      <c r="S1379" s="255"/>
      <c r="T1379" s="265" t="str">
        <f t="array" ref="T1379">VLOOKUP(D1379&amp;E1379,IF({1,0},'2021春'!$C$3:$C$4485&amp;'2021春'!$D$3:$D$4485,'2021春'!$H$3:$H$4485),2,0)</f>
        <v>452731200306155713</v>
      </c>
    </row>
    <row r="1380" spans="1:20">
      <c r="A1380" s="255">
        <v>1378</v>
      </c>
      <c r="B1380" s="255" t="s">
        <v>5790</v>
      </c>
      <c r="C1380" s="255" t="s">
        <v>21</v>
      </c>
      <c r="D1380" s="255" t="s">
        <v>290</v>
      </c>
      <c r="E1380" s="255" t="s">
        <v>5791</v>
      </c>
      <c r="F1380" s="255" t="s">
        <v>143</v>
      </c>
      <c r="G1380" s="255">
        <v>18</v>
      </c>
      <c r="H1380" s="255" t="s">
        <v>5792</v>
      </c>
      <c r="I1380" s="255" t="s">
        <v>5793</v>
      </c>
      <c r="J1380" s="255">
        <v>15078613783</v>
      </c>
      <c r="K1380" s="255" t="s">
        <v>27</v>
      </c>
      <c r="L1380" s="260">
        <v>44331</v>
      </c>
      <c r="M1380" s="255" t="s">
        <v>28</v>
      </c>
      <c r="N1380" s="255" t="s">
        <v>27</v>
      </c>
      <c r="O1380" s="260">
        <v>44357</v>
      </c>
      <c r="P1380" s="255" t="s">
        <v>28</v>
      </c>
      <c r="Q1380" s="255" t="s">
        <v>30</v>
      </c>
      <c r="R1380" s="255"/>
      <c r="S1380" s="255"/>
      <c r="T1380" s="265" t="str">
        <f t="array" ref="T1380">VLOOKUP(D1380&amp;E1380,IF({1,0},'2021春'!$C$3:$C$4485&amp;'2021春'!$D$3:$D$4485,'2021春'!$H$3:$H$4485),2,0)</f>
        <v>452731200209044827</v>
      </c>
    </row>
    <row r="1381" spans="1:20">
      <c r="A1381" s="255">
        <v>1379</v>
      </c>
      <c r="B1381" s="255" t="s">
        <v>5794</v>
      </c>
      <c r="C1381" s="255" t="s">
        <v>21</v>
      </c>
      <c r="D1381" s="255" t="s">
        <v>290</v>
      </c>
      <c r="E1381" s="255" t="s">
        <v>5795</v>
      </c>
      <c r="F1381" s="255" t="s">
        <v>143</v>
      </c>
      <c r="G1381" s="255">
        <v>18</v>
      </c>
      <c r="H1381" s="255" t="s">
        <v>5796</v>
      </c>
      <c r="I1381" s="255" t="s">
        <v>4505</v>
      </c>
      <c r="J1381" s="255">
        <v>15015968275</v>
      </c>
      <c r="K1381" s="255" t="s">
        <v>27</v>
      </c>
      <c r="L1381" s="260">
        <v>44340</v>
      </c>
      <c r="M1381" s="255" t="s">
        <v>5797</v>
      </c>
      <c r="N1381" s="255" t="s">
        <v>27</v>
      </c>
      <c r="O1381" s="260">
        <v>44361</v>
      </c>
      <c r="P1381" s="255" t="s">
        <v>5797</v>
      </c>
      <c r="Q1381" s="255" t="s">
        <v>30</v>
      </c>
      <c r="R1381" s="255"/>
      <c r="S1381" s="255"/>
      <c r="T1381" s="265" t="str">
        <f t="array" ref="T1381">VLOOKUP(D1381&amp;E1381,IF({1,0},'2021春'!$C$3:$C$4485&amp;'2021春'!$D$3:$D$4485,'2021春'!$H$3:$H$4485),2,0)</f>
        <v>450481200304111421</v>
      </c>
    </row>
    <row r="1382" spans="1:20">
      <c r="A1382" s="255">
        <v>1380</v>
      </c>
      <c r="B1382" s="255" t="s">
        <v>5798</v>
      </c>
      <c r="C1382" s="255" t="s">
        <v>21</v>
      </c>
      <c r="D1382" s="255" t="s">
        <v>290</v>
      </c>
      <c r="E1382" s="255" t="s">
        <v>5799</v>
      </c>
      <c r="F1382" s="255" t="s">
        <v>143</v>
      </c>
      <c r="G1382" s="255">
        <v>18</v>
      </c>
      <c r="H1382" s="255" t="s">
        <v>5800</v>
      </c>
      <c r="I1382" s="255" t="s">
        <v>5801</v>
      </c>
      <c r="J1382" s="255">
        <v>13715128835</v>
      </c>
      <c r="K1382" s="255" t="s">
        <v>27</v>
      </c>
      <c r="L1382" s="260">
        <v>44358</v>
      </c>
      <c r="M1382" s="255" t="s">
        <v>5802</v>
      </c>
      <c r="N1382" s="255" t="s">
        <v>27</v>
      </c>
      <c r="O1382" s="260">
        <v>44381</v>
      </c>
      <c r="P1382" s="255" t="s">
        <v>5803</v>
      </c>
      <c r="Q1382" s="255" t="s">
        <v>30</v>
      </c>
      <c r="R1382" s="255"/>
      <c r="S1382" s="255"/>
      <c r="T1382" s="265" t="str">
        <f t="array" ref="T1382">VLOOKUP(D1382&amp;E1382,IF({1,0},'2021春'!$C$3:$C$4485&amp;'2021春'!$D$3:$D$4485,'2021春'!$H$3:$H$4485),2,0)</f>
        <v>452731200302250326</v>
      </c>
    </row>
    <row r="1383" spans="1:20">
      <c r="A1383" s="255">
        <v>1381</v>
      </c>
      <c r="B1383" s="255" t="s">
        <v>5804</v>
      </c>
      <c r="C1383" s="255" t="s">
        <v>21</v>
      </c>
      <c r="D1383" s="255" t="s">
        <v>290</v>
      </c>
      <c r="E1383" s="255" t="s">
        <v>5805</v>
      </c>
      <c r="F1383" s="255" t="s">
        <v>143</v>
      </c>
      <c r="G1383" s="255">
        <v>19</v>
      </c>
      <c r="H1383" s="255" t="s">
        <v>5800</v>
      </c>
      <c r="I1383" s="255" t="s">
        <v>5801</v>
      </c>
      <c r="J1383" s="255">
        <v>13715128835</v>
      </c>
      <c r="K1383" s="255" t="s">
        <v>27</v>
      </c>
      <c r="L1383" s="260">
        <v>44358</v>
      </c>
      <c r="M1383" s="255" t="s">
        <v>5802</v>
      </c>
      <c r="N1383" s="255" t="s">
        <v>27</v>
      </c>
      <c r="O1383" s="260">
        <v>44381</v>
      </c>
      <c r="P1383" s="255" t="s">
        <v>5803</v>
      </c>
      <c r="Q1383" s="255" t="s">
        <v>30</v>
      </c>
      <c r="R1383" s="255"/>
      <c r="S1383" s="255"/>
      <c r="T1383" s="265" t="str">
        <f t="array" ref="T1383">VLOOKUP(D1383&amp;E1383,IF({1,0},'2021春'!$C$3:$C$4485&amp;'2021春'!$D$3:$D$4485,'2021春'!$H$3:$H$4485),2,0)</f>
        <v>452731200112120328</v>
      </c>
    </row>
    <row r="1384" spans="1:20">
      <c r="A1384" s="255">
        <v>1382</v>
      </c>
      <c r="B1384" s="255" t="s">
        <v>5806</v>
      </c>
      <c r="C1384" s="255" t="s">
        <v>21</v>
      </c>
      <c r="D1384" s="255" t="s">
        <v>290</v>
      </c>
      <c r="E1384" s="255" t="s">
        <v>5807</v>
      </c>
      <c r="F1384" s="255" t="s">
        <v>143</v>
      </c>
      <c r="G1384" s="255">
        <v>18</v>
      </c>
      <c r="H1384" s="255" t="s">
        <v>469</v>
      </c>
      <c r="I1384" s="255" t="s">
        <v>5808</v>
      </c>
      <c r="J1384" s="255">
        <v>17807876088</v>
      </c>
      <c r="K1384" s="255" t="s">
        <v>27</v>
      </c>
      <c r="L1384" s="260">
        <v>44331</v>
      </c>
      <c r="M1384" s="255" t="s">
        <v>28</v>
      </c>
      <c r="N1384" s="255" t="s">
        <v>27</v>
      </c>
      <c r="O1384" s="260">
        <v>44371</v>
      </c>
      <c r="P1384" s="255" t="s">
        <v>29</v>
      </c>
      <c r="Q1384" s="255" t="s">
        <v>30</v>
      </c>
      <c r="R1384" s="255"/>
      <c r="S1384" s="255"/>
      <c r="T1384" s="265" t="str">
        <f t="array" ref="T1384">VLOOKUP(D1384&amp;E1384,IF({1,0},'2021春'!$C$3:$C$4485&amp;'2021春'!$D$3:$D$4485,'2021春'!$H$3:$H$4485),2,0)</f>
        <v>452731200209113925</v>
      </c>
    </row>
    <row r="1385" spans="1:20">
      <c r="A1385" s="255">
        <v>1383</v>
      </c>
      <c r="B1385" s="255" t="s">
        <v>5809</v>
      </c>
      <c r="C1385" s="255" t="s">
        <v>21</v>
      </c>
      <c r="D1385" s="255" t="s">
        <v>290</v>
      </c>
      <c r="E1385" s="255" t="s">
        <v>5810</v>
      </c>
      <c r="F1385" s="255" t="s">
        <v>143</v>
      </c>
      <c r="G1385" s="255">
        <v>19</v>
      </c>
      <c r="H1385" s="255" t="s">
        <v>5811</v>
      </c>
      <c r="I1385" s="255" t="s">
        <v>5812</v>
      </c>
      <c r="J1385" s="255">
        <v>13407751135</v>
      </c>
      <c r="K1385" s="255" t="s">
        <v>27</v>
      </c>
      <c r="L1385" s="260">
        <v>44331</v>
      </c>
      <c r="M1385" s="255" t="s">
        <v>28</v>
      </c>
      <c r="N1385" s="255" t="s">
        <v>27</v>
      </c>
      <c r="O1385" s="260"/>
      <c r="P1385" s="255"/>
      <c r="Q1385" s="255" t="s">
        <v>30</v>
      </c>
      <c r="R1385" s="255"/>
      <c r="S1385" s="255"/>
      <c r="T1385" s="265" t="str">
        <f t="array" ref="T1385">VLOOKUP(D1385&amp;E1385,IF({1,0},'2021春'!$C$3:$C$4485&amp;'2021春'!$D$3:$D$4485,'2021春'!$H$3:$H$4485),2,0)</f>
        <v>452731200206222421</v>
      </c>
    </row>
    <row r="1386" spans="1:20">
      <c r="A1386" s="255">
        <v>1384</v>
      </c>
      <c r="B1386" s="255" t="s">
        <v>5813</v>
      </c>
      <c r="C1386" s="255" t="s">
        <v>21</v>
      </c>
      <c r="D1386" s="255" t="s">
        <v>290</v>
      </c>
      <c r="E1386" s="255" t="s">
        <v>5814</v>
      </c>
      <c r="F1386" s="255" t="s">
        <v>143</v>
      </c>
      <c r="G1386" s="255">
        <v>19</v>
      </c>
      <c r="H1386" s="255" t="s">
        <v>1593</v>
      </c>
      <c r="I1386" s="255" t="s">
        <v>5815</v>
      </c>
      <c r="J1386" s="255">
        <v>13824009442</v>
      </c>
      <c r="K1386" s="255" t="s">
        <v>27</v>
      </c>
      <c r="L1386" s="260">
        <v>44331</v>
      </c>
      <c r="M1386" s="255" t="s">
        <v>28</v>
      </c>
      <c r="N1386" s="255" t="s">
        <v>27</v>
      </c>
      <c r="O1386" s="260">
        <v>44368</v>
      </c>
      <c r="P1386" s="255" t="s">
        <v>29</v>
      </c>
      <c r="Q1386" s="255" t="s">
        <v>30</v>
      </c>
      <c r="R1386" s="255"/>
      <c r="S1386" s="255"/>
      <c r="T1386" s="265" t="str">
        <f t="array" ref="T1386">VLOOKUP(D1386&amp;E1386,IF({1,0},'2021春'!$C$3:$C$4485&amp;'2021春'!$D$3:$D$4485,'2021春'!$H$3:$H$4485),2,0)</f>
        <v>452731200207283920</v>
      </c>
    </row>
    <row r="1387" spans="1:20">
      <c r="A1387" s="255">
        <v>1385</v>
      </c>
      <c r="B1387" s="255" t="s">
        <v>5816</v>
      </c>
      <c r="C1387" s="255" t="s">
        <v>21</v>
      </c>
      <c r="D1387" s="255" t="s">
        <v>290</v>
      </c>
      <c r="E1387" s="255" t="s">
        <v>5817</v>
      </c>
      <c r="F1387" s="255" t="s">
        <v>143</v>
      </c>
      <c r="G1387" s="255">
        <v>20</v>
      </c>
      <c r="H1387" s="255" t="s">
        <v>5818</v>
      </c>
      <c r="I1387" s="255" t="s">
        <v>5819</v>
      </c>
      <c r="J1387" s="255">
        <v>15875587992</v>
      </c>
      <c r="K1387" s="255" t="s">
        <v>27</v>
      </c>
      <c r="L1387" s="260">
        <v>44337</v>
      </c>
      <c r="M1387" s="255" t="s">
        <v>29</v>
      </c>
      <c r="N1387" s="255" t="s">
        <v>30</v>
      </c>
      <c r="O1387" s="260"/>
      <c r="P1387" s="255"/>
      <c r="Q1387" s="255" t="s">
        <v>30</v>
      </c>
      <c r="R1387" s="255"/>
      <c r="S1387" s="255"/>
      <c r="T1387" s="265" t="str">
        <f t="array" ref="T1387">VLOOKUP(D1387&amp;E1387,IF({1,0},'2021春'!$C$3:$C$4485&amp;'2021春'!$D$3:$D$4485,'2021春'!$H$3:$H$4485),2,0)</f>
        <v>451229200105153623</v>
      </c>
    </row>
    <row r="1388" spans="1:20">
      <c r="A1388" s="255">
        <v>1386</v>
      </c>
      <c r="B1388" s="255" t="s">
        <v>5820</v>
      </c>
      <c r="C1388" s="255" t="s">
        <v>21</v>
      </c>
      <c r="D1388" s="255" t="s">
        <v>290</v>
      </c>
      <c r="E1388" s="255" t="s">
        <v>5821</v>
      </c>
      <c r="F1388" s="255" t="s">
        <v>24</v>
      </c>
      <c r="G1388" s="255">
        <v>18</v>
      </c>
      <c r="H1388" s="255" t="s">
        <v>5822</v>
      </c>
      <c r="I1388" s="255" t="s">
        <v>5823</v>
      </c>
      <c r="J1388" s="255">
        <v>17777910536</v>
      </c>
      <c r="K1388" s="255" t="s">
        <v>27</v>
      </c>
      <c r="L1388" s="260">
        <v>44331</v>
      </c>
      <c r="M1388" s="255" t="s">
        <v>28</v>
      </c>
      <c r="N1388" s="255" t="s">
        <v>27</v>
      </c>
      <c r="O1388" s="260">
        <v>44369</v>
      </c>
      <c r="P1388" s="255" t="s">
        <v>54</v>
      </c>
      <c r="Q1388" s="255" t="s">
        <v>30</v>
      </c>
      <c r="R1388" s="255"/>
      <c r="S1388" s="255"/>
      <c r="T1388" s="265" t="str">
        <f t="array" ref="T1388">VLOOKUP(D1388&amp;E1388,IF({1,0},'2021春'!$C$3:$C$4485&amp;'2021春'!$D$3:$D$4485,'2021春'!$H$3:$H$4485),2,0)</f>
        <v>452731200303162715</v>
      </c>
    </row>
    <row r="1389" spans="1:20">
      <c r="A1389" s="255">
        <v>1387</v>
      </c>
      <c r="B1389" s="255" t="s">
        <v>5824</v>
      </c>
      <c r="C1389" s="255" t="s">
        <v>21</v>
      </c>
      <c r="D1389" s="255" t="s">
        <v>290</v>
      </c>
      <c r="E1389" s="255" t="s">
        <v>5825</v>
      </c>
      <c r="F1389" s="255" t="s">
        <v>143</v>
      </c>
      <c r="G1389" s="255">
        <v>15</v>
      </c>
      <c r="H1389" s="255" t="s">
        <v>2027</v>
      </c>
      <c r="I1389" s="255" t="s">
        <v>5826</v>
      </c>
      <c r="J1389" s="255">
        <v>18070863514</v>
      </c>
      <c r="K1389" s="255" t="s">
        <v>27</v>
      </c>
      <c r="L1389" s="260">
        <v>44409</v>
      </c>
      <c r="M1389" s="255" t="s">
        <v>1273</v>
      </c>
      <c r="N1389" s="255" t="s">
        <v>30</v>
      </c>
      <c r="O1389" s="260"/>
      <c r="P1389" s="255"/>
      <c r="Q1389" s="255" t="s">
        <v>30</v>
      </c>
      <c r="R1389" s="255"/>
      <c r="S1389" s="255"/>
      <c r="T1389" s="265" t="str">
        <f t="array" ref="T1389">VLOOKUP(D1389&amp;E1389,IF({1,0},'2021春'!$C$3:$C$4485&amp;'2021春'!$D$3:$D$4485,'2021春'!$H$3:$H$4485),2,0)</f>
        <v>451229200601012125</v>
      </c>
    </row>
    <row r="1390" spans="1:20">
      <c r="A1390" s="255">
        <v>1388</v>
      </c>
      <c r="B1390" s="255" t="s">
        <v>5827</v>
      </c>
      <c r="C1390" s="255" t="s">
        <v>21</v>
      </c>
      <c r="D1390" s="255" t="s">
        <v>290</v>
      </c>
      <c r="E1390" s="255" t="s">
        <v>5828</v>
      </c>
      <c r="F1390" s="255" t="s">
        <v>143</v>
      </c>
      <c r="G1390" s="255">
        <v>18</v>
      </c>
      <c r="H1390" s="255" t="s">
        <v>5829</v>
      </c>
      <c r="I1390" s="255" t="s">
        <v>5830</v>
      </c>
      <c r="J1390" s="255">
        <v>15078636673</v>
      </c>
      <c r="K1390" s="255" t="s">
        <v>27</v>
      </c>
      <c r="L1390" s="260">
        <v>44331</v>
      </c>
      <c r="M1390" s="255" t="s">
        <v>28</v>
      </c>
      <c r="N1390" s="255" t="s">
        <v>27</v>
      </c>
      <c r="O1390" s="260">
        <v>44375</v>
      </c>
      <c r="P1390" s="255" t="s">
        <v>5831</v>
      </c>
      <c r="Q1390" s="255" t="s">
        <v>30</v>
      </c>
      <c r="R1390" s="255"/>
      <c r="S1390" s="255"/>
      <c r="T1390" s="265" t="str">
        <f t="array" ref="T1390">VLOOKUP(D1390&amp;E1390,IF({1,0},'2021春'!$C$3:$C$4485&amp;'2021春'!$D$3:$D$4485,'2021春'!$H$3:$H$4485),2,0)</f>
        <v>451229200210103644</v>
      </c>
    </row>
    <row r="1391" spans="1:20">
      <c r="A1391" s="255">
        <v>1389</v>
      </c>
      <c r="B1391" s="255" t="s">
        <v>5832</v>
      </c>
      <c r="C1391" s="255" t="s">
        <v>21</v>
      </c>
      <c r="D1391" s="255" t="s">
        <v>290</v>
      </c>
      <c r="E1391" s="255" t="s">
        <v>5833</v>
      </c>
      <c r="F1391" s="255" t="s">
        <v>143</v>
      </c>
      <c r="G1391" s="255">
        <v>22</v>
      </c>
      <c r="H1391" s="255" t="s">
        <v>655</v>
      </c>
      <c r="I1391" s="255" t="s">
        <v>5834</v>
      </c>
      <c r="J1391" s="255">
        <v>18077897448</v>
      </c>
      <c r="K1391" s="255" t="s">
        <v>27</v>
      </c>
      <c r="L1391" s="260">
        <v>44331</v>
      </c>
      <c r="M1391" s="255" t="s">
        <v>28</v>
      </c>
      <c r="N1391" s="255" t="s">
        <v>27</v>
      </c>
      <c r="O1391" s="260">
        <v>44357</v>
      </c>
      <c r="P1391" s="255" t="s">
        <v>28</v>
      </c>
      <c r="Q1391" s="255" t="s">
        <v>30</v>
      </c>
      <c r="R1391" s="255"/>
      <c r="S1391" s="255"/>
      <c r="T1391" s="265" t="str">
        <f t="array" ref="T1391">VLOOKUP(D1391&amp;E1391,IF({1,0},'2021春'!$C$3:$C$4485&amp;'2021春'!$D$3:$D$4485,'2021春'!$H$3:$H$4485),2,0)</f>
        <v>451229199812192124</v>
      </c>
    </row>
    <row r="1392" spans="1:20">
      <c r="A1392" s="255">
        <v>1390</v>
      </c>
      <c r="B1392" s="255" t="s">
        <v>5835</v>
      </c>
      <c r="C1392" s="255" t="s">
        <v>21</v>
      </c>
      <c r="D1392" s="255" t="s">
        <v>290</v>
      </c>
      <c r="E1392" s="255" t="s">
        <v>5836</v>
      </c>
      <c r="F1392" s="255" t="s">
        <v>143</v>
      </c>
      <c r="G1392" s="255">
        <v>18</v>
      </c>
      <c r="H1392" s="255" t="s">
        <v>5837</v>
      </c>
      <c r="I1392" s="255" t="s">
        <v>5838</v>
      </c>
      <c r="J1392" s="255">
        <v>15878823926</v>
      </c>
      <c r="K1392" s="255" t="s">
        <v>27</v>
      </c>
      <c r="L1392" s="260">
        <v>44399</v>
      </c>
      <c r="M1392" s="255" t="s">
        <v>5839</v>
      </c>
      <c r="N1392" s="255" t="s">
        <v>30</v>
      </c>
      <c r="O1392" s="260"/>
      <c r="P1392" s="255"/>
      <c r="Q1392" s="255" t="s">
        <v>30</v>
      </c>
      <c r="R1392" s="255"/>
      <c r="S1392" s="255"/>
      <c r="T1392" s="265" t="str">
        <f t="array" ref="T1392">VLOOKUP(D1392&amp;E1392,IF({1,0},'2021春'!$C$3:$C$4485&amp;'2021春'!$D$3:$D$4485,'2021春'!$H$3:$H$4485),2,0)</f>
        <v>452731200302084225</v>
      </c>
    </row>
    <row r="1393" spans="1:20">
      <c r="A1393" s="255">
        <v>1391</v>
      </c>
      <c r="B1393" s="255" t="s">
        <v>5840</v>
      </c>
      <c r="C1393" s="255" t="s">
        <v>21</v>
      </c>
      <c r="D1393" s="255" t="s">
        <v>290</v>
      </c>
      <c r="E1393" s="255" t="s">
        <v>5841</v>
      </c>
      <c r="F1393" s="255" t="s">
        <v>24</v>
      </c>
      <c r="G1393" s="255">
        <v>18</v>
      </c>
      <c r="H1393" s="255" t="s">
        <v>5842</v>
      </c>
      <c r="I1393" s="255" t="s">
        <v>5843</v>
      </c>
      <c r="J1393" s="255">
        <v>13807783619</v>
      </c>
      <c r="K1393" s="255" t="s">
        <v>27</v>
      </c>
      <c r="L1393" s="260">
        <v>44331</v>
      </c>
      <c r="M1393" s="255" t="s">
        <v>28</v>
      </c>
      <c r="N1393" s="255" t="s">
        <v>27</v>
      </c>
      <c r="O1393" s="260">
        <v>44366</v>
      </c>
      <c r="P1393" s="255" t="s">
        <v>29</v>
      </c>
      <c r="Q1393" s="255" t="s">
        <v>30</v>
      </c>
      <c r="R1393" s="255"/>
      <c r="S1393" s="255"/>
      <c r="T1393" s="265" t="str">
        <f t="array" ref="T1393">VLOOKUP(D1393&amp;E1393,IF({1,0},'2021春'!$C$3:$C$4485&amp;'2021春'!$D$3:$D$4485,'2021春'!$H$3:$H$4485),2,0)</f>
        <v>45273120020919063x</v>
      </c>
    </row>
    <row r="1394" spans="1:20">
      <c r="A1394" s="255">
        <v>1392</v>
      </c>
      <c r="B1394" s="255" t="s">
        <v>5844</v>
      </c>
      <c r="C1394" s="255" t="s">
        <v>21</v>
      </c>
      <c r="D1394" s="255" t="s">
        <v>290</v>
      </c>
      <c r="E1394" s="255" t="s">
        <v>5845</v>
      </c>
      <c r="F1394" s="255" t="s">
        <v>24</v>
      </c>
      <c r="G1394" s="255">
        <v>19</v>
      </c>
      <c r="H1394" s="255" t="s">
        <v>5846</v>
      </c>
      <c r="I1394" s="255" t="s">
        <v>5847</v>
      </c>
      <c r="J1394" s="255">
        <v>13737983133</v>
      </c>
      <c r="K1394" s="255" t="s">
        <v>27</v>
      </c>
      <c r="L1394" s="260">
        <v>44331</v>
      </c>
      <c r="M1394" s="255" t="s">
        <v>28</v>
      </c>
      <c r="N1394" s="255" t="s">
        <v>27</v>
      </c>
      <c r="O1394" s="260">
        <v>44365</v>
      </c>
      <c r="P1394" s="255" t="s">
        <v>28</v>
      </c>
      <c r="Q1394" s="255" t="s">
        <v>30</v>
      </c>
      <c r="R1394" s="255"/>
      <c r="S1394" s="255"/>
      <c r="T1394" s="265" t="str">
        <f t="array" ref="T1394">VLOOKUP(D1394&amp;E1394,IF({1,0},'2021春'!$C$3:$C$4485&amp;'2021春'!$D$3:$D$4485,'2021春'!$H$3:$H$4485),2,0)</f>
        <v>452702200206104378</v>
      </c>
    </row>
    <row r="1395" spans="1:20">
      <c r="A1395" s="255">
        <v>1393</v>
      </c>
      <c r="B1395" s="255" t="s">
        <v>5848</v>
      </c>
      <c r="C1395" s="255" t="s">
        <v>21</v>
      </c>
      <c r="D1395" s="255" t="s">
        <v>290</v>
      </c>
      <c r="E1395" s="255" t="s">
        <v>5849</v>
      </c>
      <c r="F1395" s="255" t="s">
        <v>24</v>
      </c>
      <c r="G1395" s="255">
        <v>18</v>
      </c>
      <c r="H1395" s="255" t="s">
        <v>5850</v>
      </c>
      <c r="I1395" s="255" t="s">
        <v>5851</v>
      </c>
      <c r="J1395" s="255">
        <v>13977860072</v>
      </c>
      <c r="K1395" s="255" t="s">
        <v>27</v>
      </c>
      <c r="L1395" s="260">
        <v>44395</v>
      </c>
      <c r="M1395" s="255" t="s">
        <v>1288</v>
      </c>
      <c r="N1395" s="255" t="s">
        <v>30</v>
      </c>
      <c r="O1395" s="260"/>
      <c r="P1395" s="255"/>
      <c r="Q1395" s="255" t="s">
        <v>30</v>
      </c>
      <c r="R1395" s="255"/>
      <c r="S1395" s="255"/>
      <c r="T1395" s="265" t="str">
        <f t="array" ref="T1395">VLOOKUP(D1395&amp;E1395,IF({1,0},'2021春'!$C$3:$C$4485&amp;'2021春'!$D$3:$D$4485,'2021春'!$H$3:$H$4485),2,0)</f>
        <v>452731200308040610</v>
      </c>
    </row>
    <row r="1396" spans="1:20">
      <c r="A1396" s="255">
        <v>1394</v>
      </c>
      <c r="B1396" s="255" t="s">
        <v>5852</v>
      </c>
      <c r="C1396" s="255" t="s">
        <v>21</v>
      </c>
      <c r="D1396" s="255" t="s">
        <v>290</v>
      </c>
      <c r="E1396" s="255" t="s">
        <v>5853</v>
      </c>
      <c r="F1396" s="255" t="s">
        <v>143</v>
      </c>
      <c r="G1396" s="255">
        <v>18</v>
      </c>
      <c r="H1396" s="255" t="s">
        <v>5854</v>
      </c>
      <c r="I1396" s="255" t="s">
        <v>5855</v>
      </c>
      <c r="J1396" s="255">
        <v>18977819709</v>
      </c>
      <c r="K1396" s="255" t="s">
        <v>27</v>
      </c>
      <c r="L1396" s="260">
        <v>44331</v>
      </c>
      <c r="M1396" s="255" t="s">
        <v>28</v>
      </c>
      <c r="N1396" s="255" t="s">
        <v>27</v>
      </c>
      <c r="O1396" s="260">
        <v>44371</v>
      </c>
      <c r="P1396" s="255" t="s">
        <v>54</v>
      </c>
      <c r="Q1396" s="255" t="s">
        <v>30</v>
      </c>
      <c r="R1396" s="255"/>
      <c r="S1396" s="255"/>
      <c r="T1396" s="265" t="str">
        <f t="array" ref="T1396">VLOOKUP(D1396&amp;E1396,IF({1,0},'2021春'!$C$3:$C$4485&amp;'2021春'!$D$3:$D$4485,'2021春'!$H$3:$H$4485),2,0)</f>
        <v>450121200212221225</v>
      </c>
    </row>
    <row r="1397" spans="1:20">
      <c r="A1397" s="255">
        <v>1395</v>
      </c>
      <c r="B1397" s="255" t="s">
        <v>5856</v>
      </c>
      <c r="C1397" s="255" t="s">
        <v>21</v>
      </c>
      <c r="D1397" s="255" t="s">
        <v>290</v>
      </c>
      <c r="E1397" s="255" t="s">
        <v>5857</v>
      </c>
      <c r="F1397" s="255" t="s">
        <v>143</v>
      </c>
      <c r="G1397" s="255">
        <v>17</v>
      </c>
      <c r="H1397" s="255" t="s">
        <v>4282</v>
      </c>
      <c r="I1397" s="255" t="s">
        <v>5858</v>
      </c>
      <c r="J1397" s="255">
        <v>15177385944</v>
      </c>
      <c r="K1397" s="255" t="s">
        <v>30</v>
      </c>
      <c r="L1397" s="260"/>
      <c r="M1397" s="255"/>
      <c r="N1397" s="255" t="s">
        <v>30</v>
      </c>
      <c r="O1397" s="260"/>
      <c r="P1397" s="255"/>
      <c r="Q1397" s="255" t="s">
        <v>27</v>
      </c>
      <c r="R1397" s="255"/>
      <c r="S1397" s="255" t="s">
        <v>5859</v>
      </c>
      <c r="T1397" s="265" t="str">
        <f t="array" ref="T1397">VLOOKUP(D1397&amp;E1397,IF({1,0},'2021春'!$C$3:$C$4485&amp;'2021春'!$D$3:$D$4485,'2021春'!$H$3:$H$4485),2,0)</f>
        <v>452731200405183621</v>
      </c>
    </row>
    <row r="1398" spans="1:20">
      <c r="A1398" s="255">
        <v>1396</v>
      </c>
      <c r="B1398" s="255" t="s">
        <v>5860</v>
      </c>
      <c r="C1398" s="255" t="s">
        <v>21</v>
      </c>
      <c r="D1398" s="255" t="s">
        <v>290</v>
      </c>
      <c r="E1398" s="255" t="s">
        <v>5861</v>
      </c>
      <c r="F1398" s="255" t="s">
        <v>24</v>
      </c>
      <c r="G1398" s="255">
        <v>17</v>
      </c>
      <c r="H1398" s="255" t="s">
        <v>3236</v>
      </c>
      <c r="I1398" s="255" t="s">
        <v>5862</v>
      </c>
      <c r="J1398" s="255">
        <v>15277783513</v>
      </c>
      <c r="K1398" s="255" t="s">
        <v>27</v>
      </c>
      <c r="L1398" s="260">
        <v>44419</v>
      </c>
      <c r="M1398" s="255" t="s">
        <v>139</v>
      </c>
      <c r="N1398" s="255" t="s">
        <v>30</v>
      </c>
      <c r="O1398" s="260"/>
      <c r="P1398" s="255"/>
      <c r="Q1398" s="255" t="s">
        <v>30</v>
      </c>
      <c r="R1398" s="255"/>
      <c r="S1398" s="255"/>
      <c r="T1398" s="265" t="str">
        <f t="array" ref="T1398">VLOOKUP(D1398&amp;E1398,IF({1,0},'2021春'!$C$3:$C$4485&amp;'2021春'!$D$3:$D$4485,'2021春'!$H$3:$H$4485),2,0)</f>
        <v>452731200312303639</v>
      </c>
    </row>
    <row r="1399" spans="1:20">
      <c r="A1399" s="255">
        <v>1397</v>
      </c>
      <c r="B1399" s="255" t="s">
        <v>5863</v>
      </c>
      <c r="C1399" s="255" t="s">
        <v>21</v>
      </c>
      <c r="D1399" s="255" t="s">
        <v>290</v>
      </c>
      <c r="E1399" s="255" t="s">
        <v>5864</v>
      </c>
      <c r="F1399" s="255" t="s">
        <v>24</v>
      </c>
      <c r="G1399" s="255">
        <v>19</v>
      </c>
      <c r="H1399" s="255" t="s">
        <v>3329</v>
      </c>
      <c r="I1399" s="255" t="s">
        <v>5865</v>
      </c>
      <c r="J1399" s="255">
        <v>18776878296</v>
      </c>
      <c r="K1399" s="255" t="s">
        <v>27</v>
      </c>
      <c r="L1399" s="260">
        <v>44353</v>
      </c>
      <c r="M1399" s="255" t="s">
        <v>28</v>
      </c>
      <c r="N1399" s="255" t="s">
        <v>30</v>
      </c>
      <c r="O1399" s="260"/>
      <c r="P1399" s="255"/>
      <c r="Q1399" s="255" t="s">
        <v>30</v>
      </c>
      <c r="R1399" s="255"/>
      <c r="S1399" s="255"/>
      <c r="T1399" s="265" t="str">
        <f t="array" ref="T1399">VLOOKUP(D1399&amp;E1399,IF({1,0},'2021春'!$C$3:$C$4485&amp;'2021春'!$D$3:$D$4485,'2021春'!$H$3:$H$4485),2,0)</f>
        <v>451229200202262135</v>
      </c>
    </row>
    <row r="1400" spans="1:20">
      <c r="A1400" s="255">
        <v>1398</v>
      </c>
      <c r="B1400" s="255" t="s">
        <v>5866</v>
      </c>
      <c r="C1400" s="255" t="s">
        <v>21</v>
      </c>
      <c r="D1400" s="255" t="s">
        <v>290</v>
      </c>
      <c r="E1400" s="255" t="s">
        <v>5867</v>
      </c>
      <c r="F1400" s="255" t="s">
        <v>24</v>
      </c>
      <c r="G1400" s="255">
        <v>18</v>
      </c>
      <c r="H1400" s="255" t="s">
        <v>5868</v>
      </c>
      <c r="I1400" s="255" t="s">
        <v>5869</v>
      </c>
      <c r="J1400" s="255">
        <v>15277895669</v>
      </c>
      <c r="K1400" s="255" t="s">
        <v>27</v>
      </c>
      <c r="L1400" s="260">
        <v>44420</v>
      </c>
      <c r="M1400" s="255" t="s">
        <v>29</v>
      </c>
      <c r="N1400" s="255" t="s">
        <v>30</v>
      </c>
      <c r="O1400" s="260"/>
      <c r="P1400" s="255"/>
      <c r="Q1400" s="255" t="s">
        <v>30</v>
      </c>
      <c r="R1400" s="255"/>
      <c r="S1400" s="255"/>
      <c r="T1400" s="265" t="str">
        <f t="array" ref="T1400">VLOOKUP(D1400&amp;E1400,IF({1,0},'2021春'!$C$3:$C$4485&amp;'2021春'!$D$3:$D$4485,'2021春'!$H$3:$H$4485),2,0)</f>
        <v>452731200308100038</v>
      </c>
    </row>
    <row r="1401" spans="1:20">
      <c r="A1401" s="255">
        <v>1399</v>
      </c>
      <c r="B1401" s="255" t="s">
        <v>5870</v>
      </c>
      <c r="C1401" s="255" t="s">
        <v>21</v>
      </c>
      <c r="D1401" s="255" t="s">
        <v>290</v>
      </c>
      <c r="E1401" s="255" t="s">
        <v>5871</v>
      </c>
      <c r="F1401" s="255" t="s">
        <v>143</v>
      </c>
      <c r="G1401" s="255">
        <v>20</v>
      </c>
      <c r="H1401" s="255" t="s">
        <v>5872</v>
      </c>
      <c r="I1401" s="255" t="s">
        <v>5873</v>
      </c>
      <c r="J1401" s="255">
        <v>18934964851</v>
      </c>
      <c r="K1401" s="255" t="s">
        <v>27</v>
      </c>
      <c r="L1401" s="260">
        <v>44331</v>
      </c>
      <c r="M1401" s="255" t="s">
        <v>28</v>
      </c>
      <c r="N1401" s="255" t="s">
        <v>27</v>
      </c>
      <c r="O1401" s="260">
        <v>44365</v>
      </c>
      <c r="P1401" s="255" t="s">
        <v>29</v>
      </c>
      <c r="Q1401" s="255" t="s">
        <v>30</v>
      </c>
      <c r="R1401" s="255"/>
      <c r="S1401" s="255"/>
      <c r="T1401" s="265" t="str">
        <f t="array" ref="T1401">VLOOKUP(D1401&amp;E1401,IF({1,0},'2021春'!$C$3:$C$4485&amp;'2021春'!$D$3:$D$4485,'2021春'!$H$3:$H$4485),2,0)</f>
        <v>452730200107015623</v>
      </c>
    </row>
    <row r="1402" spans="1:20">
      <c r="A1402" s="255">
        <v>1400</v>
      </c>
      <c r="B1402" s="255" t="s">
        <v>5874</v>
      </c>
      <c r="C1402" s="255" t="s">
        <v>21</v>
      </c>
      <c r="D1402" s="255" t="s">
        <v>290</v>
      </c>
      <c r="E1402" s="255" t="s">
        <v>5875</v>
      </c>
      <c r="F1402" s="255" t="s">
        <v>143</v>
      </c>
      <c r="G1402" s="255">
        <v>19</v>
      </c>
      <c r="H1402" s="255" t="s">
        <v>5876</v>
      </c>
      <c r="I1402" s="255" t="s">
        <v>5877</v>
      </c>
      <c r="J1402" s="255">
        <v>15878689565</v>
      </c>
      <c r="K1402" s="255" t="s">
        <v>27</v>
      </c>
      <c r="L1402" s="260">
        <v>44331</v>
      </c>
      <c r="M1402" s="255" t="s">
        <v>126</v>
      </c>
      <c r="N1402" s="255" t="s">
        <v>27</v>
      </c>
      <c r="O1402" s="260">
        <v>44369</v>
      </c>
      <c r="P1402" s="255" t="s">
        <v>5878</v>
      </c>
      <c r="Q1402" s="255" t="s">
        <v>30</v>
      </c>
      <c r="R1402" s="255"/>
      <c r="S1402" s="255"/>
      <c r="T1402" s="265" t="str">
        <f t="array" ref="T1402">VLOOKUP(D1402&amp;E1402,IF({1,0},'2021春'!$C$3:$C$4485&amp;'2021春'!$D$3:$D$4485,'2021春'!$H$3:$H$4485),2,0)</f>
        <v>452731200112164849</v>
      </c>
    </row>
    <row r="1403" spans="1:20">
      <c r="A1403" s="255">
        <v>1401</v>
      </c>
      <c r="B1403" s="255" t="s">
        <v>5879</v>
      </c>
      <c r="C1403" s="255" t="s">
        <v>21</v>
      </c>
      <c r="D1403" s="255" t="s">
        <v>302</v>
      </c>
      <c r="E1403" s="255" t="s">
        <v>5880</v>
      </c>
      <c r="F1403" s="255" t="s">
        <v>143</v>
      </c>
      <c r="G1403" s="255">
        <v>17</v>
      </c>
      <c r="H1403" s="255" t="s">
        <v>439</v>
      </c>
      <c r="I1403" s="255" t="s">
        <v>5881</v>
      </c>
      <c r="J1403" s="255">
        <v>13976813977</v>
      </c>
      <c r="K1403" s="255" t="s">
        <v>27</v>
      </c>
      <c r="L1403" s="260">
        <v>44402</v>
      </c>
      <c r="M1403" s="255" t="s">
        <v>28</v>
      </c>
      <c r="N1403" s="255" t="s">
        <v>30</v>
      </c>
      <c r="O1403" s="260"/>
      <c r="P1403" s="255"/>
      <c r="Q1403" s="255" t="s">
        <v>30</v>
      </c>
      <c r="R1403" s="255"/>
      <c r="S1403" s="255"/>
      <c r="T1403" s="265" t="str">
        <f t="array" ref="T1403">VLOOKUP(D1403&amp;E1403,IF({1,0},'2021春'!$C$3:$C$4485&amp;'2021春'!$D$3:$D$4485,'2021春'!$H$3:$H$4485),2,0)</f>
        <v>451229200312025421</v>
      </c>
    </row>
    <row r="1404" spans="1:20">
      <c r="A1404" s="255">
        <v>1402</v>
      </c>
      <c r="B1404" s="255" t="s">
        <v>5882</v>
      </c>
      <c r="C1404" s="255" t="s">
        <v>21</v>
      </c>
      <c r="D1404" s="255" t="s">
        <v>302</v>
      </c>
      <c r="E1404" s="255" t="s">
        <v>5883</v>
      </c>
      <c r="F1404" s="255" t="s">
        <v>24</v>
      </c>
      <c r="G1404" s="255">
        <v>14</v>
      </c>
      <c r="H1404" s="255" t="s">
        <v>3958</v>
      </c>
      <c r="I1404" s="255" t="s">
        <v>5884</v>
      </c>
      <c r="J1404" s="255">
        <v>18407783308</v>
      </c>
      <c r="K1404" s="255" t="s">
        <v>27</v>
      </c>
      <c r="L1404" s="260">
        <v>44409</v>
      </c>
      <c r="M1404" s="255" t="s">
        <v>1273</v>
      </c>
      <c r="N1404" s="261" t="s">
        <v>30</v>
      </c>
      <c r="O1404" s="260"/>
      <c r="P1404" s="255"/>
      <c r="Q1404" s="255" t="s">
        <v>30</v>
      </c>
      <c r="R1404" s="255"/>
      <c r="S1404" s="255"/>
      <c r="T1404" s="265" t="str">
        <f t="array" ref="T1404">VLOOKUP(D1404&amp;E1404,IF({1,0},'2021春'!$C$3:$C$4485&amp;'2021春'!$D$3:$D$4485,'2021春'!$H$3:$H$4485),2,0)</f>
        <v>451229200701252118</v>
      </c>
    </row>
    <row r="1405" spans="1:20">
      <c r="A1405" s="255">
        <v>1403</v>
      </c>
      <c r="B1405" s="255" t="s">
        <v>5885</v>
      </c>
      <c r="C1405" s="255" t="s">
        <v>21</v>
      </c>
      <c r="D1405" s="255" t="s">
        <v>302</v>
      </c>
      <c r="E1405" s="255" t="s">
        <v>5886</v>
      </c>
      <c r="F1405" s="255" t="s">
        <v>24</v>
      </c>
      <c r="G1405" s="255">
        <v>18</v>
      </c>
      <c r="H1405" s="255" t="s">
        <v>5693</v>
      </c>
      <c r="I1405" s="255" t="s">
        <v>5887</v>
      </c>
      <c r="J1405" s="255">
        <v>15277858718</v>
      </c>
      <c r="K1405" s="255" t="s">
        <v>27</v>
      </c>
      <c r="L1405" s="260">
        <v>44331</v>
      </c>
      <c r="M1405" s="255" t="s">
        <v>3645</v>
      </c>
      <c r="N1405" s="255" t="s">
        <v>27</v>
      </c>
      <c r="O1405" s="260">
        <v>44366</v>
      </c>
      <c r="P1405" s="255" t="s">
        <v>2172</v>
      </c>
      <c r="Q1405" s="255" t="s">
        <v>30</v>
      </c>
      <c r="R1405" s="255"/>
      <c r="S1405" s="255"/>
      <c r="T1405" s="265" t="str">
        <f t="array" ref="T1405">VLOOKUP(D1405&amp;E1405,IF({1,0},'2021春'!$C$3:$C$4485&amp;'2021春'!$D$3:$D$4485,'2021春'!$H$3:$H$4485),2,0)</f>
        <v>452731200301061814</v>
      </c>
    </row>
    <row r="1406" spans="1:20">
      <c r="A1406" s="255">
        <v>1404</v>
      </c>
      <c r="B1406" s="255" t="s">
        <v>5888</v>
      </c>
      <c r="C1406" s="255" t="s">
        <v>21</v>
      </c>
      <c r="D1406" s="255" t="s">
        <v>302</v>
      </c>
      <c r="E1406" s="255" t="s">
        <v>5889</v>
      </c>
      <c r="F1406" s="255" t="s">
        <v>24</v>
      </c>
      <c r="G1406" s="255">
        <v>17</v>
      </c>
      <c r="H1406" s="255" t="s">
        <v>5890</v>
      </c>
      <c r="I1406" s="255" t="s">
        <v>5891</v>
      </c>
      <c r="J1406" s="255">
        <v>15177385868</v>
      </c>
      <c r="K1406" s="255" t="s">
        <v>27</v>
      </c>
      <c r="L1406" s="260">
        <v>44394</v>
      </c>
      <c r="M1406" s="255" t="s">
        <v>2455</v>
      </c>
      <c r="N1406" s="255" t="s">
        <v>30</v>
      </c>
      <c r="O1406" s="260"/>
      <c r="P1406" s="255"/>
      <c r="Q1406" s="255" t="s">
        <v>30</v>
      </c>
      <c r="R1406" s="255"/>
      <c r="S1406" s="255"/>
      <c r="T1406" s="265" t="str">
        <f t="array" ref="T1406">VLOOKUP(D1406&amp;E1406,IF({1,0},'2021春'!$C$3:$C$4485&amp;'2021春'!$D$3:$D$4485,'2021春'!$H$3:$H$4485),2,0)</f>
        <v>451229200403050315</v>
      </c>
    </row>
    <row r="1407" spans="1:20">
      <c r="A1407" s="255">
        <v>1405</v>
      </c>
      <c r="B1407" s="255" t="s">
        <v>5892</v>
      </c>
      <c r="C1407" s="255" t="s">
        <v>21</v>
      </c>
      <c r="D1407" s="255" t="s">
        <v>302</v>
      </c>
      <c r="E1407" s="255" t="s">
        <v>5893</v>
      </c>
      <c r="F1407" s="255" t="s">
        <v>24</v>
      </c>
      <c r="G1407" s="255">
        <v>22</v>
      </c>
      <c r="H1407" s="255" t="s">
        <v>5894</v>
      </c>
      <c r="I1407" s="255" t="s">
        <v>5895</v>
      </c>
      <c r="J1407" s="255" t="s">
        <v>5896</v>
      </c>
      <c r="K1407" s="255" t="s">
        <v>27</v>
      </c>
      <c r="L1407" s="260">
        <v>44331</v>
      </c>
      <c r="M1407" s="255" t="s">
        <v>3645</v>
      </c>
      <c r="N1407" s="255" t="s">
        <v>27</v>
      </c>
      <c r="O1407" s="260">
        <v>44001</v>
      </c>
      <c r="P1407" s="255" t="s">
        <v>2172</v>
      </c>
      <c r="Q1407" s="255" t="s">
        <v>30</v>
      </c>
      <c r="R1407" s="255"/>
      <c r="S1407" s="255"/>
      <c r="T1407" s="265" t="str">
        <f t="array" ref="T1407">VLOOKUP(D1407&amp;E1407,IF({1,0},'2021春'!$C$3:$C$4485&amp;'2021春'!$D$3:$D$4485,'2021春'!$H$3:$H$4485),2,0)</f>
        <v>452731199903152435</v>
      </c>
    </row>
    <row r="1408" spans="1:20">
      <c r="A1408" s="255">
        <v>1406</v>
      </c>
      <c r="B1408" s="255" t="s">
        <v>5897</v>
      </c>
      <c r="C1408" s="255" t="s">
        <v>21</v>
      </c>
      <c r="D1408" s="255" t="s">
        <v>302</v>
      </c>
      <c r="E1408" s="255" t="s">
        <v>5898</v>
      </c>
      <c r="F1408" s="255" t="s">
        <v>143</v>
      </c>
      <c r="G1408" s="255">
        <v>18</v>
      </c>
      <c r="H1408" s="255" t="s">
        <v>5899</v>
      </c>
      <c r="I1408" s="255" t="s">
        <v>5900</v>
      </c>
      <c r="J1408" s="255">
        <v>15878270271</v>
      </c>
      <c r="K1408" s="255" t="s">
        <v>27</v>
      </c>
      <c r="L1408" s="260">
        <v>44387</v>
      </c>
      <c r="M1408" s="255" t="s">
        <v>5901</v>
      </c>
      <c r="N1408" s="255" t="s">
        <v>27</v>
      </c>
      <c r="O1408" s="260">
        <v>44408</v>
      </c>
      <c r="P1408" s="255" t="s">
        <v>5901</v>
      </c>
      <c r="Q1408" s="255" t="s">
        <v>30</v>
      </c>
      <c r="R1408" s="255" t="s">
        <v>5902</v>
      </c>
      <c r="S1408" s="255"/>
      <c r="T1408" s="265" t="str">
        <f t="array" ref="T1408">VLOOKUP(D1408&amp;E1408,IF({1,0},'2021春'!$C$3:$C$4485&amp;'2021春'!$D$3:$D$4485,'2021春'!$H$3:$H$4485),2,0)</f>
        <v>451229200305202805</v>
      </c>
    </row>
    <row r="1409" spans="1:20">
      <c r="A1409" s="255">
        <v>1407</v>
      </c>
      <c r="B1409" s="255" t="s">
        <v>5903</v>
      </c>
      <c r="C1409" s="255" t="s">
        <v>21</v>
      </c>
      <c r="D1409" s="255" t="s">
        <v>302</v>
      </c>
      <c r="E1409" s="255" t="s">
        <v>5904</v>
      </c>
      <c r="F1409" s="255" t="s">
        <v>143</v>
      </c>
      <c r="G1409" s="255">
        <v>17</v>
      </c>
      <c r="H1409" s="255" t="s">
        <v>1908</v>
      </c>
      <c r="I1409" s="255" t="s">
        <v>5905</v>
      </c>
      <c r="J1409" s="255" t="s">
        <v>5906</v>
      </c>
      <c r="K1409" s="255" t="s">
        <v>27</v>
      </c>
      <c r="L1409" s="260">
        <v>44394</v>
      </c>
      <c r="M1409" s="255" t="s">
        <v>98</v>
      </c>
      <c r="N1409" s="255" t="s">
        <v>30</v>
      </c>
      <c r="O1409" s="260"/>
      <c r="P1409" s="255"/>
      <c r="Q1409" s="255" t="s">
        <v>30</v>
      </c>
      <c r="R1409" s="255"/>
      <c r="S1409" s="255"/>
      <c r="T1409" s="265" t="str">
        <f t="array" ref="T1409">VLOOKUP(D1409&amp;E1409,IF({1,0},'2021春'!$C$3:$C$4485&amp;'2021春'!$D$3:$D$4485,'2021春'!$H$3:$H$4485),2,0)</f>
        <v>451229200403081226</v>
      </c>
    </row>
    <row r="1410" spans="1:20">
      <c r="A1410" s="255">
        <v>1408</v>
      </c>
      <c r="B1410" s="255" t="s">
        <v>5907</v>
      </c>
      <c r="C1410" s="255" t="s">
        <v>21</v>
      </c>
      <c r="D1410" s="255" t="s">
        <v>302</v>
      </c>
      <c r="E1410" s="255" t="s">
        <v>5908</v>
      </c>
      <c r="F1410" s="255" t="s">
        <v>24</v>
      </c>
      <c r="G1410" s="255">
        <v>17</v>
      </c>
      <c r="H1410" s="255" t="s">
        <v>5909</v>
      </c>
      <c r="I1410" s="255" t="s">
        <v>5910</v>
      </c>
      <c r="J1410" s="255">
        <v>18307885866</v>
      </c>
      <c r="K1410" s="255" t="s">
        <v>27</v>
      </c>
      <c r="L1410" s="260">
        <v>44396</v>
      </c>
      <c r="M1410" s="255" t="s">
        <v>5911</v>
      </c>
      <c r="N1410" s="255" t="s">
        <v>30</v>
      </c>
      <c r="O1410" s="260">
        <v>44426</v>
      </c>
      <c r="P1410" s="255" t="s">
        <v>5912</v>
      </c>
      <c r="Q1410" s="255" t="s">
        <v>30</v>
      </c>
      <c r="R1410" s="255"/>
      <c r="S1410" s="255"/>
      <c r="T1410" s="265" t="str">
        <f t="array" ref="T1410">VLOOKUP(D1410&amp;E1410,IF({1,0},'2021春'!$C$3:$C$4485&amp;'2021春'!$D$3:$D$4485,'2021春'!$H$3:$H$4485),2,0)</f>
        <v>45122920040715391X</v>
      </c>
    </row>
    <row r="1411" spans="1:20">
      <c r="A1411" s="255">
        <v>1409</v>
      </c>
      <c r="B1411" s="255" t="s">
        <v>5913</v>
      </c>
      <c r="C1411" s="255" t="s">
        <v>21</v>
      </c>
      <c r="D1411" s="255" t="s">
        <v>302</v>
      </c>
      <c r="E1411" s="255" t="s">
        <v>5914</v>
      </c>
      <c r="F1411" s="255" t="s">
        <v>143</v>
      </c>
      <c r="G1411" s="255">
        <v>18</v>
      </c>
      <c r="H1411" s="255" t="s">
        <v>5915</v>
      </c>
      <c r="I1411" s="255" t="s">
        <v>5916</v>
      </c>
      <c r="J1411" s="255" t="s">
        <v>5917</v>
      </c>
      <c r="K1411" s="255" t="s">
        <v>27</v>
      </c>
      <c r="L1411" s="260">
        <v>44331</v>
      </c>
      <c r="M1411" s="255" t="s">
        <v>54</v>
      </c>
      <c r="N1411" s="255" t="s">
        <v>27</v>
      </c>
      <c r="O1411" s="260">
        <v>44356</v>
      </c>
      <c r="P1411" s="255" t="s">
        <v>2172</v>
      </c>
      <c r="Q1411" s="255" t="s">
        <v>30</v>
      </c>
      <c r="R1411" s="255"/>
      <c r="S1411" s="255"/>
      <c r="T1411" s="265" t="str">
        <f t="array" ref="T1411">VLOOKUP(D1411&amp;E1411,IF({1,0},'2021春'!$C$3:$C$4485&amp;'2021春'!$D$3:$D$4485,'2021春'!$H$3:$H$4485),2,0)</f>
        <v>452731200302200329</v>
      </c>
    </row>
    <row r="1412" spans="1:20">
      <c r="A1412" s="255">
        <v>1410</v>
      </c>
      <c r="B1412" s="255" t="s">
        <v>5918</v>
      </c>
      <c r="C1412" s="255" t="s">
        <v>21</v>
      </c>
      <c r="D1412" s="255" t="s">
        <v>302</v>
      </c>
      <c r="E1412" s="255" t="s">
        <v>5919</v>
      </c>
      <c r="F1412" s="255" t="s">
        <v>24</v>
      </c>
      <c r="G1412" s="255">
        <v>17</v>
      </c>
      <c r="H1412" s="255" t="s">
        <v>5920</v>
      </c>
      <c r="I1412" s="255" t="s">
        <v>5921</v>
      </c>
      <c r="J1412" s="255" t="s">
        <v>5922</v>
      </c>
      <c r="K1412" s="255" t="s">
        <v>27</v>
      </c>
      <c r="L1412" s="260">
        <v>44394</v>
      </c>
      <c r="M1412" s="255" t="s">
        <v>2455</v>
      </c>
      <c r="N1412" s="255" t="s">
        <v>30</v>
      </c>
      <c r="O1412" s="260"/>
      <c r="P1412" s="255"/>
      <c r="Q1412" s="255" t="s">
        <v>30</v>
      </c>
      <c r="R1412" s="255"/>
      <c r="S1412" s="255"/>
      <c r="T1412" s="265" t="str">
        <f t="array" ref="T1412">VLOOKUP(D1412&amp;E1412,IF({1,0},'2021春'!$C$3:$C$4485&amp;'2021春'!$D$3:$D$4485,'2021春'!$H$3:$H$4485),2,0)</f>
        <v>451229200312230011</v>
      </c>
    </row>
    <row r="1413" spans="1:20">
      <c r="A1413" s="255">
        <v>1411</v>
      </c>
      <c r="B1413" s="255" t="s">
        <v>5923</v>
      </c>
      <c r="C1413" s="255" t="s">
        <v>21</v>
      </c>
      <c r="D1413" s="255" t="s">
        <v>302</v>
      </c>
      <c r="E1413" s="255" t="s">
        <v>5924</v>
      </c>
      <c r="F1413" s="255" t="s">
        <v>24</v>
      </c>
      <c r="G1413" s="255">
        <v>17</v>
      </c>
      <c r="H1413" s="255" t="s">
        <v>5925</v>
      </c>
      <c r="I1413" s="255" t="s">
        <v>5926</v>
      </c>
      <c r="J1413" s="255">
        <v>13977808813</v>
      </c>
      <c r="K1413" s="255" t="s">
        <v>27</v>
      </c>
      <c r="L1413" s="260">
        <v>44412</v>
      </c>
      <c r="M1413" s="255" t="s">
        <v>5927</v>
      </c>
      <c r="N1413" s="255" t="s">
        <v>30</v>
      </c>
      <c r="O1413" s="260"/>
      <c r="P1413" s="255"/>
      <c r="Q1413" s="255" t="s">
        <v>30</v>
      </c>
      <c r="R1413" s="255" t="s">
        <v>5928</v>
      </c>
      <c r="S1413" s="255"/>
      <c r="T1413" s="265" t="str">
        <f t="array" ref="T1413">VLOOKUP(D1413&amp;E1413,IF({1,0},'2021春'!$C$3:$C$4485&amp;'2021春'!$D$3:$D$4485,'2021春'!$H$3:$H$4485),2,0)</f>
        <v>452725200402040011</v>
      </c>
    </row>
    <row r="1414" spans="1:20">
      <c r="A1414" s="255">
        <v>1412</v>
      </c>
      <c r="B1414" s="255" t="s">
        <v>5929</v>
      </c>
      <c r="C1414" s="255" t="s">
        <v>21</v>
      </c>
      <c r="D1414" s="255" t="s">
        <v>302</v>
      </c>
      <c r="E1414" s="255" t="s">
        <v>5930</v>
      </c>
      <c r="F1414" s="255" t="s">
        <v>24</v>
      </c>
      <c r="G1414" s="255">
        <v>17</v>
      </c>
      <c r="H1414" s="255" t="s">
        <v>5931</v>
      </c>
      <c r="I1414" s="255" t="s">
        <v>1068</v>
      </c>
      <c r="J1414" s="255">
        <v>13878849768</v>
      </c>
      <c r="K1414" s="255" t="s">
        <v>27</v>
      </c>
      <c r="L1414" s="260">
        <v>44403</v>
      </c>
      <c r="M1414" s="255" t="s">
        <v>2455</v>
      </c>
      <c r="N1414" s="255" t="s">
        <v>30</v>
      </c>
      <c r="O1414" s="260"/>
      <c r="P1414" s="255"/>
      <c r="Q1414" s="255" t="s">
        <v>30</v>
      </c>
      <c r="R1414" s="255"/>
      <c r="S1414" s="255"/>
      <c r="T1414" s="265" t="str">
        <f t="array" ref="T1414">VLOOKUP(D1414&amp;E1414,IF({1,0},'2021春'!$C$3:$C$4485&amp;'2021春'!$D$3:$D$4485,'2021春'!$H$3:$H$4485),2,0)</f>
        <v>452731200406204818</v>
      </c>
    </row>
    <row r="1415" spans="1:20">
      <c r="A1415" s="255">
        <v>1413</v>
      </c>
      <c r="B1415" s="255" t="s">
        <v>5932</v>
      </c>
      <c r="C1415" s="255" t="s">
        <v>21</v>
      </c>
      <c r="D1415" s="255" t="s">
        <v>302</v>
      </c>
      <c r="E1415" s="255" t="s">
        <v>5933</v>
      </c>
      <c r="F1415" s="255" t="s">
        <v>143</v>
      </c>
      <c r="G1415" s="255">
        <v>18</v>
      </c>
      <c r="H1415" s="255" t="s">
        <v>5934</v>
      </c>
      <c r="I1415" s="255" t="s">
        <v>5935</v>
      </c>
      <c r="J1415" s="255">
        <v>15977888970</v>
      </c>
      <c r="K1415" s="255" t="s">
        <v>27</v>
      </c>
      <c r="L1415" s="260">
        <v>44331</v>
      </c>
      <c r="M1415" s="255" t="s">
        <v>3645</v>
      </c>
      <c r="N1415" s="255" t="s">
        <v>27</v>
      </c>
      <c r="O1415" s="260">
        <v>44366</v>
      </c>
      <c r="P1415" s="255" t="s">
        <v>2172</v>
      </c>
      <c r="Q1415" s="255" t="s">
        <v>30</v>
      </c>
      <c r="R1415" s="255"/>
      <c r="S1415" s="255"/>
      <c r="T1415" s="265" t="str">
        <f t="array" ref="T1415">VLOOKUP(D1415&amp;E1415,IF({1,0},'2021春'!$C$3:$C$4485&amp;'2021春'!$D$3:$D$4485,'2021春'!$H$3:$H$4485),2,0)</f>
        <v>452731200304201827</v>
      </c>
    </row>
    <row r="1416" spans="1:20">
      <c r="A1416" s="255">
        <v>1414</v>
      </c>
      <c r="B1416" s="255" t="s">
        <v>5936</v>
      </c>
      <c r="C1416" s="255" t="s">
        <v>21</v>
      </c>
      <c r="D1416" s="255" t="s">
        <v>302</v>
      </c>
      <c r="E1416" s="255" t="s">
        <v>5937</v>
      </c>
      <c r="F1416" s="255" t="s">
        <v>24</v>
      </c>
      <c r="G1416" s="255">
        <v>18</v>
      </c>
      <c r="H1416" s="255" t="s">
        <v>5938</v>
      </c>
      <c r="I1416" s="255" t="s">
        <v>5939</v>
      </c>
      <c r="J1416" s="255">
        <v>19978845144</v>
      </c>
      <c r="K1416" s="255" t="s">
        <v>27</v>
      </c>
      <c r="L1416" s="260">
        <v>44395</v>
      </c>
      <c r="M1416" s="255" t="s">
        <v>5940</v>
      </c>
      <c r="N1416" s="255" t="s">
        <v>30</v>
      </c>
      <c r="O1416" s="260"/>
      <c r="P1416" s="255"/>
      <c r="Q1416" s="255" t="s">
        <v>30</v>
      </c>
      <c r="R1416" s="255"/>
      <c r="S1416" s="255"/>
      <c r="T1416" s="265" t="str">
        <f t="array" ref="T1416">VLOOKUP(D1416&amp;E1416,IF({1,0},'2021春'!$C$3:$C$4485&amp;'2021春'!$D$3:$D$4485,'2021春'!$H$3:$H$4485),2,0)</f>
        <v>452731200307191812</v>
      </c>
    </row>
    <row r="1417" spans="1:20">
      <c r="A1417" s="255">
        <v>1415</v>
      </c>
      <c r="B1417" s="255" t="s">
        <v>5941</v>
      </c>
      <c r="C1417" s="255" t="s">
        <v>21</v>
      </c>
      <c r="D1417" s="255" t="s">
        <v>302</v>
      </c>
      <c r="E1417" s="255" t="s">
        <v>5942</v>
      </c>
      <c r="F1417" s="255" t="s">
        <v>24</v>
      </c>
      <c r="G1417" s="255">
        <v>18</v>
      </c>
      <c r="H1417" s="255" t="s">
        <v>5943</v>
      </c>
      <c r="I1417" s="255" t="s">
        <v>4489</v>
      </c>
      <c r="J1417" s="255">
        <v>13923273580</v>
      </c>
      <c r="K1417" s="255" t="s">
        <v>27</v>
      </c>
      <c r="L1417" s="260">
        <v>44395</v>
      </c>
      <c r="M1417" s="255" t="s">
        <v>5944</v>
      </c>
      <c r="N1417" s="255" t="s">
        <v>30</v>
      </c>
      <c r="O1417" s="260"/>
      <c r="P1417" s="255"/>
      <c r="Q1417" s="255" t="s">
        <v>30</v>
      </c>
      <c r="R1417" s="255"/>
      <c r="S1417" s="255"/>
      <c r="T1417" s="265" t="str">
        <f t="array" ref="T1417">VLOOKUP(D1417&amp;E1417,IF({1,0},'2021春'!$C$3:$C$4485&amp;'2021春'!$D$3:$D$4485,'2021春'!$H$3:$H$4485),2,0)</f>
        <v>451229200306021811</v>
      </c>
    </row>
    <row r="1418" spans="1:20">
      <c r="A1418" s="255">
        <v>1416</v>
      </c>
      <c r="B1418" s="255" t="s">
        <v>5945</v>
      </c>
      <c r="C1418" s="255" t="s">
        <v>21</v>
      </c>
      <c r="D1418" s="255" t="s">
        <v>302</v>
      </c>
      <c r="E1418" s="255" t="s">
        <v>807</v>
      </c>
      <c r="F1418" s="255" t="s">
        <v>24</v>
      </c>
      <c r="G1418" s="255">
        <v>17</v>
      </c>
      <c r="H1418" s="255" t="s">
        <v>168</v>
      </c>
      <c r="I1418" s="255" t="s">
        <v>5946</v>
      </c>
      <c r="J1418" s="255">
        <v>18177871918</v>
      </c>
      <c r="K1418" s="255" t="s">
        <v>27</v>
      </c>
      <c r="L1418" s="260">
        <v>44396</v>
      </c>
      <c r="M1418" s="255" t="s">
        <v>2455</v>
      </c>
      <c r="N1418" s="255" t="s">
        <v>30</v>
      </c>
      <c r="O1418" s="260"/>
      <c r="P1418" s="255"/>
      <c r="Q1418" s="255" t="s">
        <v>30</v>
      </c>
      <c r="R1418" s="255"/>
      <c r="S1418" s="255"/>
      <c r="T1418" s="265" t="str">
        <f t="array" ref="T1418">VLOOKUP(D1418&amp;E1418,IF({1,0},'2021春'!$C$3:$C$4485&amp;'2021春'!$D$3:$D$4485,'2021春'!$H$3:$H$4485),2,0)</f>
        <v>451229200311235718</v>
      </c>
    </row>
    <row r="1419" spans="1:20">
      <c r="A1419" s="255">
        <v>1417</v>
      </c>
      <c r="B1419" s="255" t="s">
        <v>5947</v>
      </c>
      <c r="C1419" s="255" t="s">
        <v>21</v>
      </c>
      <c r="D1419" s="255" t="s">
        <v>302</v>
      </c>
      <c r="E1419" s="255" t="s">
        <v>5948</v>
      </c>
      <c r="F1419" s="255" t="s">
        <v>24</v>
      </c>
      <c r="G1419" s="255">
        <v>18</v>
      </c>
      <c r="H1419" s="255" t="s">
        <v>1802</v>
      </c>
      <c r="I1419" s="255" t="s">
        <v>5949</v>
      </c>
      <c r="J1419" s="255">
        <v>15277856287</v>
      </c>
      <c r="K1419" s="255" t="s">
        <v>27</v>
      </c>
      <c r="L1419" s="260">
        <v>44396</v>
      </c>
      <c r="M1419" s="255" t="s">
        <v>133</v>
      </c>
      <c r="N1419" s="255" t="s">
        <v>30</v>
      </c>
      <c r="O1419" s="260"/>
      <c r="P1419" s="255"/>
      <c r="Q1419" s="255" t="s">
        <v>30</v>
      </c>
      <c r="R1419" s="255"/>
      <c r="S1419" s="255"/>
      <c r="T1419" s="265" t="str">
        <f t="array" ref="T1419">VLOOKUP(D1419&amp;E1419,IF({1,0},'2021春'!$C$3:$C$4485&amp;'2021春'!$D$3:$D$4485,'2021春'!$H$3:$H$4485),2,0)</f>
        <v>452731200306142410</v>
      </c>
    </row>
    <row r="1420" spans="1:20">
      <c r="A1420" s="255">
        <v>1418</v>
      </c>
      <c r="B1420" s="255" t="s">
        <v>5950</v>
      </c>
      <c r="C1420" s="255" t="s">
        <v>21</v>
      </c>
      <c r="D1420" s="255" t="s">
        <v>302</v>
      </c>
      <c r="E1420" s="255" t="s">
        <v>5951</v>
      </c>
      <c r="F1420" s="255" t="s">
        <v>24</v>
      </c>
      <c r="G1420" s="255">
        <v>18</v>
      </c>
      <c r="H1420" s="255" t="s">
        <v>1444</v>
      </c>
      <c r="I1420" s="255" t="s">
        <v>5952</v>
      </c>
      <c r="J1420" s="255">
        <v>18807883577</v>
      </c>
      <c r="K1420" s="255" t="s">
        <v>27</v>
      </c>
      <c r="L1420" s="260">
        <v>44331</v>
      </c>
      <c r="M1420" s="255" t="s">
        <v>3645</v>
      </c>
      <c r="N1420" s="255" t="s">
        <v>27</v>
      </c>
      <c r="O1420" s="260">
        <v>44366</v>
      </c>
      <c r="P1420" s="255" t="s">
        <v>2172</v>
      </c>
      <c r="Q1420" s="255" t="s">
        <v>30</v>
      </c>
      <c r="R1420" s="255"/>
      <c r="S1420" s="255"/>
      <c r="T1420" s="265" t="str">
        <f t="array" ref="T1420">VLOOKUP(D1420&amp;E1420,IF({1,0},'2021春'!$C$3:$C$4485&amp;'2021春'!$D$3:$D$4485,'2021春'!$H$3:$H$4485),2,0)</f>
        <v>451229200209123912</v>
      </c>
    </row>
    <row r="1421" spans="1:20">
      <c r="A1421" s="255">
        <v>1419</v>
      </c>
      <c r="B1421" s="255" t="s">
        <v>5953</v>
      </c>
      <c r="C1421" s="255" t="s">
        <v>21</v>
      </c>
      <c r="D1421" s="255" t="s">
        <v>302</v>
      </c>
      <c r="E1421" s="255" t="s">
        <v>5954</v>
      </c>
      <c r="F1421" s="255" t="s">
        <v>24</v>
      </c>
      <c r="G1421" s="255">
        <v>17</v>
      </c>
      <c r="H1421" s="255" t="s">
        <v>4500</v>
      </c>
      <c r="I1421" s="255" t="s">
        <v>5955</v>
      </c>
      <c r="J1421" s="255">
        <v>14736275881</v>
      </c>
      <c r="K1421" s="255" t="s">
        <v>27</v>
      </c>
      <c r="L1421" s="260">
        <v>44395</v>
      </c>
      <c r="M1421" s="255" t="s">
        <v>28</v>
      </c>
      <c r="N1421" s="255" t="s">
        <v>30</v>
      </c>
      <c r="O1421" s="260"/>
      <c r="P1421" s="255"/>
      <c r="Q1421" s="255" t="s">
        <v>30</v>
      </c>
      <c r="R1421" s="255"/>
      <c r="S1421" s="255"/>
      <c r="T1421" s="265" t="str">
        <f t="array" ref="T1421">VLOOKUP(D1421&amp;E1421,IF({1,0},'2021春'!$C$3:$C$4485&amp;'2021春'!$D$3:$D$4485,'2021春'!$H$3:$H$4485),2,0)</f>
        <v>452731200405091233</v>
      </c>
    </row>
    <row r="1422" spans="1:20">
      <c r="A1422" s="255">
        <v>1420</v>
      </c>
      <c r="B1422" s="255" t="s">
        <v>5956</v>
      </c>
      <c r="C1422" s="255" t="s">
        <v>21</v>
      </c>
      <c r="D1422" s="255" t="s">
        <v>302</v>
      </c>
      <c r="E1422" s="255" t="s">
        <v>5957</v>
      </c>
      <c r="F1422" s="255" t="s">
        <v>24</v>
      </c>
      <c r="G1422" s="255">
        <v>17</v>
      </c>
      <c r="H1422" s="255" t="s">
        <v>3236</v>
      </c>
      <c r="I1422" s="255" t="s">
        <v>5958</v>
      </c>
      <c r="J1422" s="255">
        <v>18776874745</v>
      </c>
      <c r="K1422" s="255" t="s">
        <v>27</v>
      </c>
      <c r="L1422" s="260">
        <v>44395</v>
      </c>
      <c r="M1422" s="255" t="s">
        <v>2455</v>
      </c>
      <c r="N1422" s="255" t="s">
        <v>30</v>
      </c>
      <c r="O1422" s="260"/>
      <c r="P1422" s="255"/>
      <c r="Q1422" s="255" t="s">
        <v>30</v>
      </c>
      <c r="R1422" s="255"/>
      <c r="S1422" s="255"/>
      <c r="T1422" s="265" t="str">
        <f t="array" ref="T1422">VLOOKUP(D1422&amp;E1422,IF({1,0},'2021春'!$C$3:$C$4485&amp;'2021春'!$D$3:$D$4485,'2021春'!$H$3:$H$4485),2,0)</f>
        <v>452731200309103636</v>
      </c>
    </row>
    <row r="1423" spans="1:20">
      <c r="A1423" s="255">
        <v>1421</v>
      </c>
      <c r="B1423" s="255" t="s">
        <v>5959</v>
      </c>
      <c r="C1423" s="255" t="s">
        <v>21</v>
      </c>
      <c r="D1423" s="255" t="s">
        <v>302</v>
      </c>
      <c r="E1423" s="255" t="s">
        <v>5960</v>
      </c>
      <c r="F1423" s="255" t="s">
        <v>24</v>
      </c>
      <c r="G1423" s="255">
        <v>19</v>
      </c>
      <c r="H1423" s="255" t="s">
        <v>4589</v>
      </c>
      <c r="I1423" s="255" t="s">
        <v>3809</v>
      </c>
      <c r="J1423" s="255">
        <v>15977838537</v>
      </c>
      <c r="K1423" s="255" t="s">
        <v>27</v>
      </c>
      <c r="L1423" s="260">
        <v>44331</v>
      </c>
      <c r="M1423" s="255" t="s">
        <v>3645</v>
      </c>
      <c r="N1423" s="255" t="s">
        <v>27</v>
      </c>
      <c r="O1423" s="260">
        <v>44366</v>
      </c>
      <c r="P1423" s="255" t="s">
        <v>2172</v>
      </c>
      <c r="Q1423" s="255" t="s">
        <v>30</v>
      </c>
      <c r="R1423" s="255"/>
      <c r="S1423" s="255"/>
      <c r="T1423" s="265" t="str">
        <f t="array" ref="T1423">VLOOKUP(D1423&amp;E1423,IF({1,0},'2021春'!$C$3:$C$4485&amp;'2021春'!$D$3:$D$4485,'2021春'!$H$3:$H$4485),2,0)</f>
        <v>452731200205034517</v>
      </c>
    </row>
    <row r="1424" spans="1:20">
      <c r="A1424" s="255">
        <v>1422</v>
      </c>
      <c r="B1424" s="255" t="s">
        <v>5961</v>
      </c>
      <c r="C1424" s="255" t="s">
        <v>21</v>
      </c>
      <c r="D1424" s="255" t="s">
        <v>302</v>
      </c>
      <c r="E1424" s="255" t="s">
        <v>5962</v>
      </c>
      <c r="F1424" s="255" t="s">
        <v>24</v>
      </c>
      <c r="G1424" s="255">
        <v>17</v>
      </c>
      <c r="H1424" s="255" t="s">
        <v>5963</v>
      </c>
      <c r="I1424" s="255" t="s">
        <v>5964</v>
      </c>
      <c r="J1424" s="255">
        <v>13768480723</v>
      </c>
      <c r="K1424" s="255" t="s">
        <v>27</v>
      </c>
      <c r="L1424" s="260">
        <v>44395</v>
      </c>
      <c r="M1424" s="255" t="s">
        <v>2455</v>
      </c>
      <c r="N1424" s="255" t="s">
        <v>30</v>
      </c>
      <c r="O1424" s="260"/>
      <c r="P1424" s="255"/>
      <c r="Q1424" s="255" t="s">
        <v>30</v>
      </c>
      <c r="R1424" s="255"/>
      <c r="S1424" s="255"/>
      <c r="T1424" s="265" t="str">
        <f t="array" ref="T1424">VLOOKUP(D1424&amp;E1424,IF({1,0},'2021春'!$C$3:$C$4485&amp;'2021春'!$D$3:$D$4485,'2021春'!$H$3:$H$4485),2,0)</f>
        <v>452731200310100010</v>
      </c>
    </row>
    <row r="1425" spans="1:20">
      <c r="A1425" s="255">
        <v>1423</v>
      </c>
      <c r="B1425" s="255" t="s">
        <v>5965</v>
      </c>
      <c r="C1425" s="255" t="s">
        <v>21</v>
      </c>
      <c r="D1425" s="255" t="s">
        <v>302</v>
      </c>
      <c r="E1425" s="255" t="s">
        <v>5966</v>
      </c>
      <c r="F1425" s="255" t="s">
        <v>24</v>
      </c>
      <c r="G1425" s="255">
        <v>18</v>
      </c>
      <c r="H1425" s="255" t="s">
        <v>1191</v>
      </c>
      <c r="I1425" s="255" t="s">
        <v>5967</v>
      </c>
      <c r="J1425" s="255">
        <v>18777846054</v>
      </c>
      <c r="K1425" s="255" t="s">
        <v>27</v>
      </c>
      <c r="L1425" s="260">
        <v>44331</v>
      </c>
      <c r="M1425" s="255" t="s">
        <v>3645</v>
      </c>
      <c r="N1425" s="255" t="s">
        <v>27</v>
      </c>
      <c r="O1425" s="260">
        <v>44366</v>
      </c>
      <c r="P1425" s="255" t="s">
        <v>2172</v>
      </c>
      <c r="Q1425" s="255" t="s">
        <v>30</v>
      </c>
      <c r="R1425" s="255"/>
      <c r="S1425" s="255"/>
      <c r="T1425" s="265" t="str">
        <f t="array" ref="T1425">VLOOKUP(D1425&amp;E1425,IF({1,0},'2021春'!$C$3:$C$4485&amp;'2021春'!$D$3:$D$4485,'2021春'!$H$3:$H$4485),2,0)</f>
        <v>45273120030328451X</v>
      </c>
    </row>
    <row r="1426" spans="1:20">
      <c r="A1426" s="255">
        <v>1424</v>
      </c>
      <c r="B1426" s="255" t="s">
        <v>5968</v>
      </c>
      <c r="C1426" s="255" t="s">
        <v>21</v>
      </c>
      <c r="D1426" s="255" t="s">
        <v>302</v>
      </c>
      <c r="E1426" s="255" t="s">
        <v>582</v>
      </c>
      <c r="F1426" s="255" t="s">
        <v>24</v>
      </c>
      <c r="G1426" s="255">
        <v>17</v>
      </c>
      <c r="H1426" s="255" t="s">
        <v>5969</v>
      </c>
      <c r="I1426" s="255" t="s">
        <v>5970</v>
      </c>
      <c r="J1426" s="255">
        <v>18278864926</v>
      </c>
      <c r="K1426" s="255" t="s">
        <v>27</v>
      </c>
      <c r="L1426" s="260">
        <v>44399</v>
      </c>
      <c r="M1426" s="255" t="s">
        <v>139</v>
      </c>
      <c r="N1426" s="255" t="s">
        <v>30</v>
      </c>
      <c r="O1426" s="260"/>
      <c r="P1426" s="255"/>
      <c r="Q1426" s="255" t="s">
        <v>30</v>
      </c>
      <c r="R1426" s="255"/>
      <c r="S1426" s="255"/>
      <c r="T1426" s="265" t="str">
        <f t="array" ref="T1426">VLOOKUP(D1426&amp;E1426,IF({1,0},'2021春'!$C$3:$C$4485&amp;'2021春'!$D$3:$D$4485,'2021春'!$H$3:$H$4485),2,0)</f>
        <v>452731200402193613</v>
      </c>
    </row>
    <row r="1427" spans="1:20">
      <c r="A1427" s="255">
        <v>1425</v>
      </c>
      <c r="B1427" s="255" t="s">
        <v>5971</v>
      </c>
      <c r="C1427" s="255" t="s">
        <v>21</v>
      </c>
      <c r="D1427" s="255" t="s">
        <v>302</v>
      </c>
      <c r="E1427" s="255" t="s">
        <v>5972</v>
      </c>
      <c r="F1427" s="255" t="s">
        <v>24</v>
      </c>
      <c r="G1427" s="255">
        <v>18</v>
      </c>
      <c r="H1427" s="255" t="s">
        <v>5973</v>
      </c>
      <c r="I1427" s="255" t="s">
        <v>5974</v>
      </c>
      <c r="J1427" s="255">
        <v>18277890052</v>
      </c>
      <c r="K1427" s="255" t="s">
        <v>27</v>
      </c>
      <c r="L1427" s="260">
        <v>44331</v>
      </c>
      <c r="M1427" s="255" t="s">
        <v>3645</v>
      </c>
      <c r="N1427" s="255" t="s">
        <v>27</v>
      </c>
      <c r="O1427" s="260">
        <v>44366</v>
      </c>
      <c r="P1427" s="255" t="s">
        <v>2172</v>
      </c>
      <c r="Q1427" s="255" t="s">
        <v>30</v>
      </c>
      <c r="R1427" s="255"/>
      <c r="S1427" s="255"/>
      <c r="T1427" s="265" t="str">
        <f t="array" ref="T1427">VLOOKUP(D1427&amp;E1427,IF({1,0},'2021春'!$C$3:$C$4485&amp;'2021春'!$D$3:$D$4485,'2021春'!$H$3:$H$4485),2,0)</f>
        <v>451229200303262716</v>
      </c>
    </row>
    <row r="1428" spans="1:20">
      <c r="A1428" s="255">
        <v>1426</v>
      </c>
      <c r="B1428" s="255" t="s">
        <v>5975</v>
      </c>
      <c r="C1428" s="255" t="s">
        <v>21</v>
      </c>
      <c r="D1428" s="255" t="s">
        <v>302</v>
      </c>
      <c r="E1428" s="255" t="s">
        <v>5976</v>
      </c>
      <c r="F1428" s="255" t="s">
        <v>24</v>
      </c>
      <c r="G1428" s="255">
        <v>19</v>
      </c>
      <c r="H1428" s="255" t="s">
        <v>5977</v>
      </c>
      <c r="I1428" s="255" t="s">
        <v>5978</v>
      </c>
      <c r="J1428" s="255">
        <v>17344524322</v>
      </c>
      <c r="K1428" s="255" t="s">
        <v>27</v>
      </c>
      <c r="L1428" s="260">
        <v>44331</v>
      </c>
      <c r="M1428" s="255" t="s">
        <v>3645</v>
      </c>
      <c r="N1428" s="255" t="s">
        <v>27</v>
      </c>
      <c r="O1428" s="260">
        <v>44366</v>
      </c>
      <c r="P1428" s="255" t="s">
        <v>2172</v>
      </c>
      <c r="Q1428" s="255" t="s">
        <v>30</v>
      </c>
      <c r="R1428" s="255"/>
      <c r="S1428" s="255"/>
      <c r="T1428" s="265" t="str">
        <f t="array" ref="T1428">VLOOKUP(D1428&amp;E1428,IF({1,0},'2021春'!$C$3:$C$4485&amp;'2021春'!$D$3:$D$4485,'2021春'!$H$3:$H$4485),2,0)</f>
        <v>452731200202071814</v>
      </c>
    </row>
    <row r="1429" spans="1:20">
      <c r="A1429" s="255">
        <v>1427</v>
      </c>
      <c r="B1429" s="255" t="s">
        <v>5979</v>
      </c>
      <c r="C1429" s="255" t="s">
        <v>21</v>
      </c>
      <c r="D1429" s="255" t="s">
        <v>302</v>
      </c>
      <c r="E1429" s="255" t="s">
        <v>5980</v>
      </c>
      <c r="F1429" s="255" t="s">
        <v>24</v>
      </c>
      <c r="G1429" s="255">
        <v>20</v>
      </c>
      <c r="H1429" s="255" t="s">
        <v>5981</v>
      </c>
      <c r="I1429" s="255" t="s">
        <v>5982</v>
      </c>
      <c r="J1429" s="255">
        <v>17754792892</v>
      </c>
      <c r="K1429" s="255" t="s">
        <v>27</v>
      </c>
      <c r="L1429" s="260">
        <v>44331</v>
      </c>
      <c r="M1429" s="255" t="s">
        <v>3645</v>
      </c>
      <c r="N1429" s="255" t="s">
        <v>27</v>
      </c>
      <c r="O1429" s="260">
        <v>44366</v>
      </c>
      <c r="P1429" s="255" t="s">
        <v>5983</v>
      </c>
      <c r="Q1429" s="255" t="s">
        <v>30</v>
      </c>
      <c r="R1429" s="255"/>
      <c r="S1429" s="255"/>
      <c r="T1429" s="265" t="str">
        <f t="array" ref="T1429">VLOOKUP(D1429&amp;E1429,IF({1,0},'2021春'!$C$3:$C$4485&amp;'2021春'!$D$3:$D$4485,'2021春'!$H$3:$H$4485),2,0)</f>
        <v>451229200108112114</v>
      </c>
    </row>
    <row r="1430" spans="1:20">
      <c r="A1430" s="255">
        <v>1428</v>
      </c>
      <c r="B1430" s="255" t="s">
        <v>5984</v>
      </c>
      <c r="C1430" s="255" t="s">
        <v>21</v>
      </c>
      <c r="D1430" s="255" t="s">
        <v>302</v>
      </c>
      <c r="E1430" s="255" t="s">
        <v>5985</v>
      </c>
      <c r="F1430" s="255" t="s">
        <v>143</v>
      </c>
      <c r="G1430" s="255">
        <v>17</v>
      </c>
      <c r="H1430" s="255" t="s">
        <v>4980</v>
      </c>
      <c r="I1430" s="255" t="s">
        <v>5986</v>
      </c>
      <c r="J1430" s="255">
        <v>15177893704</v>
      </c>
      <c r="K1430" s="255" t="s">
        <v>27</v>
      </c>
      <c r="L1430" s="260">
        <v>44403</v>
      </c>
      <c r="M1430" s="255" t="s">
        <v>28</v>
      </c>
      <c r="N1430" s="255" t="s">
        <v>30</v>
      </c>
      <c r="O1430" s="260"/>
      <c r="P1430" s="255"/>
      <c r="Q1430" s="255" t="s">
        <v>30</v>
      </c>
      <c r="R1430" s="255"/>
      <c r="S1430" s="255"/>
      <c r="T1430" s="265" t="str">
        <f t="array" ref="T1430">VLOOKUP(D1430&amp;E1430,IF({1,0},'2021春'!$C$3:$C$4485&amp;'2021春'!$D$3:$D$4485,'2021春'!$H$3:$H$4485),2,0)</f>
        <v>451229200402145726</v>
      </c>
    </row>
    <row r="1431" spans="1:20">
      <c r="A1431" s="255">
        <v>1429</v>
      </c>
      <c r="B1431" s="255" t="s">
        <v>5987</v>
      </c>
      <c r="C1431" s="255" t="s">
        <v>21</v>
      </c>
      <c r="D1431" s="255" t="s">
        <v>302</v>
      </c>
      <c r="E1431" s="255" t="s">
        <v>5988</v>
      </c>
      <c r="F1431" s="255" t="s">
        <v>24</v>
      </c>
      <c r="G1431" s="255">
        <v>18</v>
      </c>
      <c r="H1431" s="255" t="s">
        <v>5989</v>
      </c>
      <c r="I1431" s="255" t="s">
        <v>5990</v>
      </c>
      <c r="J1431" s="255">
        <v>13557085082</v>
      </c>
      <c r="K1431" s="255" t="s">
        <v>27</v>
      </c>
      <c r="L1431" s="260">
        <v>44394</v>
      </c>
      <c r="M1431" s="255" t="s">
        <v>5991</v>
      </c>
      <c r="N1431" s="255" t="s">
        <v>30</v>
      </c>
      <c r="O1431" s="260"/>
      <c r="P1431" s="255"/>
      <c r="Q1431" s="255" t="s">
        <v>30</v>
      </c>
      <c r="R1431" s="255"/>
      <c r="S1431" s="255"/>
      <c r="T1431" s="265" t="str">
        <f t="array" ref="T1431">VLOOKUP(D1431&amp;E1431,IF({1,0},'2021春'!$C$3:$C$4485&amp;'2021春'!$D$3:$D$4485,'2021春'!$H$3:$H$4485),2,0)</f>
        <v>451229200308011238</v>
      </c>
    </row>
    <row r="1432" spans="1:20">
      <c r="A1432" s="255">
        <v>1430</v>
      </c>
      <c r="B1432" s="255" t="s">
        <v>5992</v>
      </c>
      <c r="C1432" s="255" t="s">
        <v>21</v>
      </c>
      <c r="D1432" s="255" t="s">
        <v>302</v>
      </c>
      <c r="E1432" s="255" t="s">
        <v>5993</v>
      </c>
      <c r="F1432" s="255" t="s">
        <v>143</v>
      </c>
      <c r="G1432" s="255">
        <v>19</v>
      </c>
      <c r="H1432" s="255" t="s">
        <v>5334</v>
      </c>
      <c r="I1432" s="255" t="s">
        <v>4626</v>
      </c>
      <c r="J1432" s="255">
        <v>18977964751</v>
      </c>
      <c r="K1432" s="255" t="s">
        <v>27</v>
      </c>
      <c r="L1432" s="260">
        <v>44331</v>
      </c>
      <c r="M1432" s="255" t="s">
        <v>3645</v>
      </c>
      <c r="N1432" s="255" t="s">
        <v>27</v>
      </c>
      <c r="O1432" s="260">
        <v>44366</v>
      </c>
      <c r="P1432" s="255" t="s">
        <v>2172</v>
      </c>
      <c r="Q1432" s="255" t="s">
        <v>30</v>
      </c>
      <c r="R1432" s="255"/>
      <c r="S1432" s="255"/>
      <c r="T1432" s="265" t="str">
        <f t="array" ref="T1432">VLOOKUP(D1432&amp;E1432,IF({1,0},'2021春'!$C$3:$C$4485&amp;'2021春'!$D$3:$D$4485,'2021春'!$H$3:$H$4485),2,0)</f>
        <v>451229200204073629</v>
      </c>
    </row>
    <row r="1433" spans="1:20">
      <c r="A1433" s="255">
        <v>1431</v>
      </c>
      <c r="B1433" s="255" t="s">
        <v>5994</v>
      </c>
      <c r="C1433" s="255" t="s">
        <v>21</v>
      </c>
      <c r="D1433" s="255" t="s">
        <v>302</v>
      </c>
      <c r="E1433" s="255" t="s">
        <v>5995</v>
      </c>
      <c r="F1433" s="255" t="s">
        <v>24</v>
      </c>
      <c r="G1433" s="255">
        <v>19</v>
      </c>
      <c r="H1433" s="255" t="s">
        <v>1148</v>
      </c>
      <c r="I1433" s="255" t="s">
        <v>5996</v>
      </c>
      <c r="J1433" s="255">
        <v>19978846739</v>
      </c>
      <c r="K1433" s="255" t="s">
        <v>27</v>
      </c>
      <c r="L1433" s="260">
        <v>44331</v>
      </c>
      <c r="M1433" s="255" t="s">
        <v>3645</v>
      </c>
      <c r="N1433" s="255" t="s">
        <v>27</v>
      </c>
      <c r="O1433" s="260">
        <v>44366</v>
      </c>
      <c r="P1433" s="255" t="s">
        <v>28</v>
      </c>
      <c r="Q1433" s="255" t="s">
        <v>30</v>
      </c>
      <c r="R1433" s="255"/>
      <c r="S1433" s="255"/>
      <c r="T1433" s="265" t="str">
        <f t="array" ref="T1433">VLOOKUP(D1433&amp;E1433,IF({1,0},'2021春'!$C$3:$C$4485&amp;'2021春'!$D$3:$D$4485,'2021春'!$H$3:$H$4485),2,0)</f>
        <v>451229200202282136</v>
      </c>
    </row>
    <row r="1434" spans="1:20">
      <c r="A1434" s="255">
        <v>1432</v>
      </c>
      <c r="B1434" s="255" t="s">
        <v>5997</v>
      </c>
      <c r="C1434" s="255" t="s">
        <v>21</v>
      </c>
      <c r="D1434" s="255" t="s">
        <v>302</v>
      </c>
      <c r="E1434" s="255" t="s">
        <v>5998</v>
      </c>
      <c r="F1434" s="255" t="s">
        <v>24</v>
      </c>
      <c r="G1434" s="255">
        <v>18</v>
      </c>
      <c r="H1434" s="255" t="s">
        <v>4923</v>
      </c>
      <c r="I1434" s="255" t="s">
        <v>5999</v>
      </c>
      <c r="J1434" s="255">
        <v>18278864698</v>
      </c>
      <c r="K1434" s="255" t="s">
        <v>27</v>
      </c>
      <c r="L1434" s="260">
        <v>44331</v>
      </c>
      <c r="M1434" s="255" t="s">
        <v>3645</v>
      </c>
      <c r="N1434" s="255" t="s">
        <v>27</v>
      </c>
      <c r="O1434" s="260">
        <v>44366</v>
      </c>
      <c r="P1434" s="255" t="s">
        <v>2172</v>
      </c>
      <c r="Q1434" s="255" t="s">
        <v>30</v>
      </c>
      <c r="R1434" s="255"/>
      <c r="S1434" s="255"/>
      <c r="T1434" s="265" t="str">
        <f t="array" ref="T1434">VLOOKUP(D1434&amp;E1434,IF({1,0},'2021春'!$C$3:$C$4485&amp;'2021春'!$D$3:$D$4485,'2021春'!$H$3:$H$4485),2,0)</f>
        <v>452731200301291038</v>
      </c>
    </row>
    <row r="1435" spans="1:20">
      <c r="A1435" s="255">
        <v>1433</v>
      </c>
      <c r="B1435" s="255" t="s">
        <v>6000</v>
      </c>
      <c r="C1435" s="255" t="s">
        <v>21</v>
      </c>
      <c r="D1435" s="255" t="s">
        <v>302</v>
      </c>
      <c r="E1435" s="255" t="s">
        <v>6001</v>
      </c>
      <c r="F1435" s="255" t="s">
        <v>143</v>
      </c>
      <c r="G1435" s="255">
        <v>18</v>
      </c>
      <c r="H1435" s="255" t="s">
        <v>6002</v>
      </c>
      <c r="I1435" s="255" t="s">
        <v>6003</v>
      </c>
      <c r="J1435" s="255">
        <v>17377033786</v>
      </c>
      <c r="K1435" s="255" t="s">
        <v>27</v>
      </c>
      <c r="L1435" s="260">
        <v>44378</v>
      </c>
      <c r="M1435" s="255" t="s">
        <v>54</v>
      </c>
      <c r="N1435" s="255" t="s">
        <v>30</v>
      </c>
      <c r="O1435" s="260"/>
      <c r="P1435" s="255"/>
      <c r="Q1435" s="255" t="s">
        <v>30</v>
      </c>
      <c r="R1435" s="255"/>
      <c r="S1435" s="255"/>
      <c r="T1435" s="265" t="str">
        <f t="array" ref="T1435">VLOOKUP(D1435&amp;E1435,IF({1,0},'2021春'!$C$3:$C$4485&amp;'2021春'!$D$3:$D$4485,'2021春'!$H$3:$H$4485),2,0)</f>
        <v>451229200301040626</v>
      </c>
    </row>
    <row r="1436" spans="1:20">
      <c r="A1436" s="255">
        <v>1434</v>
      </c>
      <c r="B1436" s="255" t="s">
        <v>6004</v>
      </c>
      <c r="C1436" s="255" t="s">
        <v>21</v>
      </c>
      <c r="D1436" s="255" t="s">
        <v>302</v>
      </c>
      <c r="E1436" s="255" t="s">
        <v>6005</v>
      </c>
      <c r="F1436" s="255" t="s">
        <v>24</v>
      </c>
      <c r="G1436" s="255">
        <v>17</v>
      </c>
      <c r="H1436" s="255" t="s">
        <v>183</v>
      </c>
      <c r="I1436" s="255" t="s">
        <v>6006</v>
      </c>
      <c r="J1436" s="255">
        <v>13471849148</v>
      </c>
      <c r="K1436" s="255" t="s">
        <v>27</v>
      </c>
      <c r="L1436" s="260">
        <v>44395</v>
      </c>
      <c r="M1436" s="255" t="s">
        <v>6007</v>
      </c>
      <c r="N1436" s="255" t="s">
        <v>30</v>
      </c>
      <c r="O1436" s="260"/>
      <c r="P1436" s="255"/>
      <c r="Q1436" s="255" t="s">
        <v>30</v>
      </c>
      <c r="R1436" s="255"/>
      <c r="S1436" s="255"/>
      <c r="T1436" s="265" t="str">
        <f t="array" ref="T1436">VLOOKUP(D1436&amp;E1436,IF({1,0},'2021春'!$C$3:$C$4485&amp;'2021春'!$D$3:$D$4485,'2021春'!$H$3:$H$4485),2,0)</f>
        <v>451229200406101210</v>
      </c>
    </row>
    <row r="1437" spans="1:20">
      <c r="A1437" s="255">
        <v>1435</v>
      </c>
      <c r="B1437" s="255" t="s">
        <v>6008</v>
      </c>
      <c r="C1437" s="255" t="s">
        <v>21</v>
      </c>
      <c r="D1437" s="255" t="s">
        <v>302</v>
      </c>
      <c r="E1437" s="255" t="s">
        <v>6009</v>
      </c>
      <c r="F1437" s="255" t="s">
        <v>24</v>
      </c>
      <c r="G1437" s="255">
        <v>18</v>
      </c>
      <c r="H1437" s="255" t="s">
        <v>6010</v>
      </c>
      <c r="I1437" s="255" t="s">
        <v>6011</v>
      </c>
      <c r="J1437" s="255">
        <v>18176744631</v>
      </c>
      <c r="K1437" s="255" t="s">
        <v>27</v>
      </c>
      <c r="L1437" s="260">
        <v>44331</v>
      </c>
      <c r="M1437" s="255" t="s">
        <v>54</v>
      </c>
      <c r="N1437" s="255" t="s">
        <v>27</v>
      </c>
      <c r="O1437" s="260">
        <v>44366</v>
      </c>
      <c r="P1437" s="255" t="s">
        <v>28</v>
      </c>
      <c r="Q1437" s="255" t="s">
        <v>30</v>
      </c>
      <c r="R1437" s="255"/>
      <c r="S1437" s="255"/>
      <c r="T1437" s="265" t="str">
        <f t="array" ref="T1437">VLOOKUP(D1437&amp;E1437,IF({1,0},'2021春'!$C$3:$C$4485&amp;'2021春'!$D$3:$D$4485,'2021春'!$H$3:$H$4485),2,0)</f>
        <v>451229200208202133</v>
      </c>
    </row>
    <row r="1438" spans="1:20">
      <c r="A1438" s="255">
        <v>1436</v>
      </c>
      <c r="B1438" s="255" t="s">
        <v>6012</v>
      </c>
      <c r="C1438" s="255" t="s">
        <v>21</v>
      </c>
      <c r="D1438" s="255" t="s">
        <v>302</v>
      </c>
      <c r="E1438" s="255" t="s">
        <v>6013</v>
      </c>
      <c r="F1438" s="255" t="s">
        <v>143</v>
      </c>
      <c r="G1438" s="255">
        <v>17</v>
      </c>
      <c r="H1438" s="255" t="s">
        <v>6014</v>
      </c>
      <c r="I1438" s="255" t="s">
        <v>6015</v>
      </c>
      <c r="J1438" s="255">
        <v>17807831558</v>
      </c>
      <c r="K1438" s="255" t="s">
        <v>27</v>
      </c>
      <c r="L1438" s="260">
        <v>44395</v>
      </c>
      <c r="M1438" s="255" t="s">
        <v>2455</v>
      </c>
      <c r="N1438" s="255" t="s">
        <v>30</v>
      </c>
      <c r="O1438" s="260"/>
      <c r="P1438" s="255"/>
      <c r="Q1438" s="255" t="s">
        <v>30</v>
      </c>
      <c r="R1438" s="255"/>
      <c r="S1438" s="255"/>
      <c r="T1438" s="265" t="str">
        <f t="array" ref="T1438">VLOOKUP(D1438&amp;E1438,IF({1,0},'2021春'!$C$3:$C$4485&amp;'2021春'!$D$3:$D$4485,'2021春'!$H$3:$H$4485),2,0)</f>
        <v>451229200405075743</v>
      </c>
    </row>
    <row r="1439" spans="1:20">
      <c r="A1439" s="255">
        <v>1437</v>
      </c>
      <c r="B1439" s="255" t="s">
        <v>6016</v>
      </c>
      <c r="C1439" s="255" t="s">
        <v>21</v>
      </c>
      <c r="D1439" s="255" t="s">
        <v>302</v>
      </c>
      <c r="E1439" s="255" t="s">
        <v>6017</v>
      </c>
      <c r="F1439" s="255" t="s">
        <v>24</v>
      </c>
      <c r="G1439" s="255">
        <v>17</v>
      </c>
      <c r="H1439" s="255" t="s">
        <v>6018</v>
      </c>
      <c r="I1439" s="255" t="s">
        <v>6019</v>
      </c>
      <c r="J1439" s="255">
        <v>18978295651</v>
      </c>
      <c r="K1439" s="255" t="s">
        <v>27</v>
      </c>
      <c r="L1439" s="260">
        <v>44394</v>
      </c>
      <c r="M1439" s="255" t="s">
        <v>28</v>
      </c>
      <c r="N1439" s="255" t="s">
        <v>30</v>
      </c>
      <c r="O1439" s="260"/>
      <c r="P1439" s="255"/>
      <c r="Q1439" s="255" t="s">
        <v>30</v>
      </c>
      <c r="R1439" s="255"/>
      <c r="S1439" s="255"/>
      <c r="T1439" s="265" t="str">
        <f t="array" ref="T1439">VLOOKUP(D1439&amp;E1439,IF({1,0},'2021春'!$C$3:$C$4485&amp;'2021春'!$D$3:$D$4485,'2021春'!$H$3:$H$4485),2,0)</f>
        <v>451229200401055710</v>
      </c>
    </row>
    <row r="1440" spans="1:20">
      <c r="A1440" s="255">
        <v>1438</v>
      </c>
      <c r="B1440" s="255" t="s">
        <v>6020</v>
      </c>
      <c r="C1440" s="255" t="s">
        <v>21</v>
      </c>
      <c r="D1440" s="255" t="s">
        <v>302</v>
      </c>
      <c r="E1440" s="255" t="s">
        <v>6021</v>
      </c>
      <c r="F1440" s="255" t="s">
        <v>143</v>
      </c>
      <c r="G1440" s="255">
        <v>21</v>
      </c>
      <c r="H1440" s="255" t="s">
        <v>6022</v>
      </c>
      <c r="I1440" s="255" t="s">
        <v>6023</v>
      </c>
      <c r="J1440" s="255">
        <v>19127011216</v>
      </c>
      <c r="K1440" s="255" t="s">
        <v>27</v>
      </c>
      <c r="L1440" s="260">
        <v>44331</v>
      </c>
      <c r="M1440" s="255" t="s">
        <v>54</v>
      </c>
      <c r="N1440" s="255" t="s">
        <v>27</v>
      </c>
      <c r="O1440" s="260">
        <v>44366</v>
      </c>
      <c r="P1440" s="255" t="s">
        <v>28</v>
      </c>
      <c r="Q1440" s="255" t="s">
        <v>30</v>
      </c>
      <c r="R1440" s="255"/>
      <c r="S1440" s="255"/>
      <c r="T1440" s="265" t="str">
        <f t="array" ref="T1440">VLOOKUP(D1440&amp;E1440,IF({1,0},'2021春'!$C$3:$C$4485&amp;'2021春'!$D$3:$D$4485,'2021春'!$H$3:$H$4485),2,0)</f>
        <v>451229199912052524</v>
      </c>
    </row>
    <row r="1441" spans="1:20">
      <c r="A1441" s="255">
        <v>1439</v>
      </c>
      <c r="B1441" s="255" t="s">
        <v>6024</v>
      </c>
      <c r="C1441" s="255" t="s">
        <v>21</v>
      </c>
      <c r="D1441" s="255" t="s">
        <v>302</v>
      </c>
      <c r="E1441" s="255" t="s">
        <v>6025</v>
      </c>
      <c r="F1441" s="255" t="s">
        <v>24</v>
      </c>
      <c r="G1441" s="255">
        <v>19</v>
      </c>
      <c r="H1441" s="255" t="s">
        <v>6026</v>
      </c>
      <c r="I1441" s="255" t="s">
        <v>6027</v>
      </c>
      <c r="J1441" s="255">
        <v>13737994480</v>
      </c>
      <c r="K1441" s="255" t="s">
        <v>27</v>
      </c>
      <c r="L1441" s="260">
        <v>44331</v>
      </c>
      <c r="M1441" s="255" t="s">
        <v>3645</v>
      </c>
      <c r="N1441" s="255" t="s">
        <v>27</v>
      </c>
      <c r="O1441" s="260">
        <v>44366</v>
      </c>
      <c r="P1441" s="255" t="s">
        <v>2172</v>
      </c>
      <c r="Q1441" s="255" t="s">
        <v>30</v>
      </c>
      <c r="R1441" s="255"/>
      <c r="S1441" s="255"/>
      <c r="T1441" s="265" t="str">
        <f t="array" ref="T1441">VLOOKUP(D1441&amp;E1441,IF({1,0},'2021春'!$C$3:$C$4485&amp;'2021春'!$D$3:$D$4485,'2021春'!$H$3:$H$4485),2,0)</f>
        <v>45273120020807301X</v>
      </c>
    </row>
    <row r="1442" spans="1:20">
      <c r="A1442" s="255">
        <v>1440</v>
      </c>
      <c r="B1442" s="255" t="s">
        <v>6028</v>
      </c>
      <c r="C1442" s="255" t="s">
        <v>21</v>
      </c>
      <c r="D1442" s="255" t="s">
        <v>302</v>
      </c>
      <c r="E1442" s="255" t="s">
        <v>6029</v>
      </c>
      <c r="F1442" s="255" t="s">
        <v>143</v>
      </c>
      <c r="G1442" s="255">
        <v>18</v>
      </c>
      <c r="H1442" s="255" t="s">
        <v>1301</v>
      </c>
      <c r="I1442" s="255" t="s">
        <v>1302</v>
      </c>
      <c r="J1442" s="255">
        <v>18277867330</v>
      </c>
      <c r="K1442" s="255" t="s">
        <v>27</v>
      </c>
      <c r="L1442" s="260">
        <v>44331</v>
      </c>
      <c r="M1442" s="255" t="s">
        <v>3645</v>
      </c>
      <c r="N1442" s="255" t="s">
        <v>27</v>
      </c>
      <c r="O1442" s="260">
        <v>44366</v>
      </c>
      <c r="P1442" s="255" t="s">
        <v>2172</v>
      </c>
      <c r="Q1442" s="255" t="s">
        <v>30</v>
      </c>
      <c r="R1442" s="255"/>
      <c r="S1442" s="255"/>
      <c r="T1442" s="265" t="str">
        <f t="array" ref="T1442">VLOOKUP(D1442&amp;E1442,IF({1,0},'2021春'!$C$3:$C$4485&amp;'2021春'!$D$3:$D$4485,'2021春'!$H$3:$H$4485),2,0)</f>
        <v>451229200302013929</v>
      </c>
    </row>
    <row r="1443" spans="1:20">
      <c r="A1443" s="255">
        <v>1441</v>
      </c>
      <c r="B1443" s="255" t="s">
        <v>6030</v>
      </c>
      <c r="C1443" s="255" t="s">
        <v>21</v>
      </c>
      <c r="D1443" s="255" t="s">
        <v>302</v>
      </c>
      <c r="E1443" s="255" t="s">
        <v>6031</v>
      </c>
      <c r="F1443" s="255" t="s">
        <v>24</v>
      </c>
      <c r="G1443" s="255">
        <v>17</v>
      </c>
      <c r="H1443" s="255" t="s">
        <v>6032</v>
      </c>
      <c r="I1443" s="255" t="s">
        <v>6033</v>
      </c>
      <c r="J1443" s="255">
        <v>15078572955</v>
      </c>
      <c r="K1443" s="255" t="s">
        <v>27</v>
      </c>
      <c r="L1443" s="260">
        <v>44395</v>
      </c>
      <c r="M1443" s="255" t="s">
        <v>98</v>
      </c>
      <c r="N1443" s="255" t="s">
        <v>27</v>
      </c>
      <c r="O1443" s="260">
        <v>44416</v>
      </c>
      <c r="P1443" s="255" t="s">
        <v>98</v>
      </c>
      <c r="Q1443" s="255" t="s">
        <v>30</v>
      </c>
      <c r="R1443" s="255"/>
      <c r="S1443" s="255"/>
      <c r="T1443" s="265" t="str">
        <f t="array" ref="T1443">VLOOKUP(D1443&amp;E1443,IF({1,0},'2021春'!$C$3:$C$4485&amp;'2021春'!$D$3:$D$4485,'2021春'!$H$3:$H$4485),2,0)</f>
        <v>452731200310281210</v>
      </c>
    </row>
    <row r="1444" spans="1:20">
      <c r="A1444" s="255">
        <v>1442</v>
      </c>
      <c r="B1444" s="255" t="s">
        <v>6034</v>
      </c>
      <c r="C1444" s="255" t="s">
        <v>21</v>
      </c>
      <c r="D1444" s="255" t="s">
        <v>302</v>
      </c>
      <c r="E1444" s="255" t="s">
        <v>2445</v>
      </c>
      <c r="F1444" s="255" t="s">
        <v>24</v>
      </c>
      <c r="G1444" s="255">
        <v>19</v>
      </c>
      <c r="H1444" s="255" t="s">
        <v>6035</v>
      </c>
      <c r="I1444" s="255" t="s">
        <v>6036</v>
      </c>
      <c r="J1444" s="255">
        <v>18877898857</v>
      </c>
      <c r="K1444" s="255" t="s">
        <v>27</v>
      </c>
      <c r="L1444" s="260">
        <v>44335</v>
      </c>
      <c r="M1444" s="255" t="s">
        <v>54</v>
      </c>
      <c r="N1444" s="255" t="s">
        <v>27</v>
      </c>
      <c r="O1444" s="260">
        <v>44366</v>
      </c>
      <c r="P1444" s="255" t="s">
        <v>28</v>
      </c>
      <c r="Q1444" s="255" t="s">
        <v>30</v>
      </c>
      <c r="R1444" s="255"/>
      <c r="S1444" s="255"/>
      <c r="T1444" s="265" t="str">
        <f t="array" ref="T1444">VLOOKUP(D1444&amp;E1444,IF({1,0},'2021春'!$C$3:$C$4485&amp;'2021春'!$D$3:$D$4485,'2021春'!$H$3:$H$4485),2,0)</f>
        <v>452731200202055718</v>
      </c>
    </row>
    <row r="1445" spans="1:20">
      <c r="A1445" s="255">
        <v>1443</v>
      </c>
      <c r="B1445" s="255" t="s">
        <v>6037</v>
      </c>
      <c r="C1445" s="255" t="s">
        <v>21</v>
      </c>
      <c r="D1445" s="255" t="s">
        <v>302</v>
      </c>
      <c r="E1445" s="255" t="s">
        <v>6038</v>
      </c>
      <c r="F1445" s="255" t="s">
        <v>24</v>
      </c>
      <c r="G1445" s="255">
        <v>17</v>
      </c>
      <c r="H1445" s="255" t="s">
        <v>1761</v>
      </c>
      <c r="I1445" s="255" t="s">
        <v>6039</v>
      </c>
      <c r="J1445" s="255">
        <v>18775345066</v>
      </c>
      <c r="K1445" s="255" t="s">
        <v>27</v>
      </c>
      <c r="L1445" s="260">
        <v>44420</v>
      </c>
      <c r="M1445" s="255" t="s">
        <v>3785</v>
      </c>
      <c r="N1445" s="255" t="s">
        <v>30</v>
      </c>
      <c r="O1445" s="260"/>
      <c r="P1445" s="255"/>
      <c r="Q1445" s="255" t="s">
        <v>30</v>
      </c>
      <c r="R1445" s="255"/>
      <c r="S1445" s="255"/>
      <c r="T1445" s="265" t="str">
        <f t="array" ref="T1445">VLOOKUP(D1445&amp;E1445,IF({1,0},'2021春'!$C$3:$C$4485&amp;'2021春'!$D$3:$D$4485,'2021春'!$H$3:$H$4485),2,0)</f>
        <v>452731200404132llX</v>
      </c>
    </row>
    <row r="1446" spans="1:20">
      <c r="A1446" s="255">
        <v>1444</v>
      </c>
      <c r="B1446" s="255" t="s">
        <v>6040</v>
      </c>
      <c r="C1446" s="255" t="s">
        <v>21</v>
      </c>
      <c r="D1446" s="255" t="s">
        <v>302</v>
      </c>
      <c r="E1446" s="255" t="s">
        <v>6041</v>
      </c>
      <c r="F1446" s="255" t="s">
        <v>24</v>
      </c>
      <c r="G1446" s="255">
        <v>18</v>
      </c>
      <c r="H1446" s="255" t="s">
        <v>6042</v>
      </c>
      <c r="I1446" s="255" t="s">
        <v>6043</v>
      </c>
      <c r="J1446" s="255">
        <v>13825504867</v>
      </c>
      <c r="K1446" s="255" t="s">
        <v>27</v>
      </c>
      <c r="L1446" s="260">
        <v>44331</v>
      </c>
      <c r="M1446" s="255" t="s">
        <v>3645</v>
      </c>
      <c r="N1446" s="255" t="s">
        <v>27</v>
      </c>
      <c r="O1446" s="260">
        <v>44366</v>
      </c>
      <c r="P1446" s="255" t="s">
        <v>2172</v>
      </c>
      <c r="Q1446" s="255" t="s">
        <v>30</v>
      </c>
      <c r="R1446" s="255"/>
      <c r="S1446" s="255"/>
      <c r="T1446" s="265" t="str">
        <f t="array" ref="T1446">VLOOKUP(D1446&amp;E1446,IF({1,0},'2021春'!$C$3:$C$4485&amp;'2021春'!$D$3:$D$4485,'2021春'!$H$3:$H$4485),2,0)</f>
        <v>452731200304104218</v>
      </c>
    </row>
    <row r="1447" spans="1:20">
      <c r="A1447" s="255">
        <v>1445</v>
      </c>
      <c r="B1447" s="255" t="s">
        <v>6044</v>
      </c>
      <c r="C1447" s="255" t="s">
        <v>21</v>
      </c>
      <c r="D1447" s="255" t="s">
        <v>302</v>
      </c>
      <c r="E1447" s="255" t="s">
        <v>6045</v>
      </c>
      <c r="F1447" s="255" t="s">
        <v>24</v>
      </c>
      <c r="G1447" s="255">
        <v>18</v>
      </c>
      <c r="H1447" s="255" t="s">
        <v>622</v>
      </c>
      <c r="I1447" s="255" t="s">
        <v>6046</v>
      </c>
      <c r="J1447" s="255">
        <v>13878718010</v>
      </c>
      <c r="K1447" s="255" t="s">
        <v>27</v>
      </c>
      <c r="L1447" s="260">
        <v>44417</v>
      </c>
      <c r="M1447" s="255" t="s">
        <v>6047</v>
      </c>
      <c r="N1447" s="255" t="s">
        <v>30</v>
      </c>
      <c r="O1447" s="260"/>
      <c r="P1447" s="255"/>
      <c r="Q1447" s="255" t="s">
        <v>30</v>
      </c>
      <c r="R1447" s="255" t="s">
        <v>6048</v>
      </c>
      <c r="S1447" s="255"/>
      <c r="T1447" s="265" t="str">
        <f t="array" ref="T1447">VLOOKUP(D1447&amp;E1447,IF({1,0},'2021春'!$C$3:$C$4485&amp;'2021春'!$D$3:$D$4485,'2021春'!$H$3:$H$4485),2,0)</f>
        <v>452127200305183619</v>
      </c>
    </row>
    <row r="1448" spans="1:20">
      <c r="A1448" s="255">
        <v>1446</v>
      </c>
      <c r="B1448" s="255" t="s">
        <v>6049</v>
      </c>
      <c r="C1448" s="255" t="s">
        <v>21</v>
      </c>
      <c r="D1448" s="255" t="s">
        <v>302</v>
      </c>
      <c r="E1448" s="255" t="s">
        <v>6050</v>
      </c>
      <c r="F1448" s="255" t="s">
        <v>24</v>
      </c>
      <c r="G1448" s="255">
        <v>17</v>
      </c>
      <c r="H1448" s="255" t="s">
        <v>1371</v>
      </c>
      <c r="I1448" s="255" t="s">
        <v>6051</v>
      </c>
      <c r="J1448" s="255">
        <v>18070810646</v>
      </c>
      <c r="K1448" s="255" t="s">
        <v>27</v>
      </c>
      <c r="L1448" s="260">
        <v>44400</v>
      </c>
      <c r="M1448" s="255" t="s">
        <v>6052</v>
      </c>
      <c r="N1448" s="255" t="s">
        <v>30</v>
      </c>
      <c r="O1448" s="260"/>
      <c r="P1448" s="255"/>
      <c r="Q1448" s="255" t="s">
        <v>30</v>
      </c>
      <c r="R1448" s="255"/>
      <c r="S1448" s="255"/>
      <c r="T1448" s="265" t="str">
        <f t="array" ref="T1448">VLOOKUP(D1448&amp;E1448,IF({1,0},'2021春'!$C$3:$C$4485&amp;'2021春'!$D$3:$D$4485,'2021春'!$H$3:$H$4485),2,0)</f>
        <v>451229200405182119</v>
      </c>
    </row>
    <row r="1449" spans="1:20">
      <c r="A1449" s="255">
        <v>1447</v>
      </c>
      <c r="B1449" s="255" t="s">
        <v>6053</v>
      </c>
      <c r="C1449" s="255" t="s">
        <v>21</v>
      </c>
      <c r="D1449" s="255" t="s">
        <v>302</v>
      </c>
      <c r="E1449" s="255" t="s">
        <v>4915</v>
      </c>
      <c r="F1449" s="255" t="s">
        <v>24</v>
      </c>
      <c r="G1449" s="255">
        <v>18</v>
      </c>
      <c r="H1449" s="255" t="s">
        <v>6054</v>
      </c>
      <c r="I1449" s="255" t="s">
        <v>6055</v>
      </c>
      <c r="J1449" s="255">
        <v>13078293206</v>
      </c>
      <c r="K1449" s="255" t="s">
        <v>27</v>
      </c>
      <c r="L1449" s="260">
        <v>44396</v>
      </c>
      <c r="M1449" s="255" t="s">
        <v>68</v>
      </c>
      <c r="N1449" s="255" t="s">
        <v>30</v>
      </c>
      <c r="O1449" s="260"/>
      <c r="P1449" s="255"/>
      <c r="Q1449" s="255" t="s">
        <v>30</v>
      </c>
      <c r="R1449" s="255"/>
      <c r="S1449" s="255"/>
      <c r="T1449" s="265" t="str">
        <f t="array" ref="T1449">VLOOKUP(D1449&amp;E1449,IF({1,0},'2021春'!$C$3:$C$4485&amp;'2021春'!$D$3:$D$4485,'2021春'!$H$3:$H$4485),2,0)</f>
        <v>452731200307204214</v>
      </c>
    </row>
    <row r="1450" spans="1:20">
      <c r="A1450" s="255">
        <v>1448</v>
      </c>
      <c r="B1450" s="255" t="s">
        <v>6056</v>
      </c>
      <c r="C1450" s="255" t="s">
        <v>21</v>
      </c>
      <c r="D1450" s="255" t="s">
        <v>302</v>
      </c>
      <c r="E1450" s="255" t="s">
        <v>6057</v>
      </c>
      <c r="F1450" s="255" t="s">
        <v>24</v>
      </c>
      <c r="G1450" s="255">
        <v>17</v>
      </c>
      <c r="H1450" s="255" t="s">
        <v>137</v>
      </c>
      <c r="I1450" s="255" t="s">
        <v>6058</v>
      </c>
      <c r="J1450" s="255">
        <v>15977838097</v>
      </c>
      <c r="K1450" s="255" t="s">
        <v>27</v>
      </c>
      <c r="L1450" s="260">
        <v>44396</v>
      </c>
      <c r="M1450" s="255" t="s">
        <v>139</v>
      </c>
      <c r="N1450" s="255" t="s">
        <v>30</v>
      </c>
      <c r="O1450" s="260"/>
      <c r="P1450" s="255"/>
      <c r="Q1450" s="255" t="s">
        <v>30</v>
      </c>
      <c r="R1450" s="255"/>
      <c r="S1450" s="255"/>
      <c r="T1450" s="265" t="str">
        <f t="array" ref="T1450">VLOOKUP(D1450&amp;E1450,IF({1,0},'2021春'!$C$3:$C$4485&amp;'2021春'!$D$3:$D$4485,'2021春'!$H$3:$H$4485),2,0)</f>
        <v>452731200401243615</v>
      </c>
    </row>
    <row r="1451" spans="1:20">
      <c r="A1451" s="255">
        <v>1449</v>
      </c>
      <c r="B1451" s="255" t="s">
        <v>6059</v>
      </c>
      <c r="C1451" s="255" t="s">
        <v>21</v>
      </c>
      <c r="D1451" s="255" t="s">
        <v>302</v>
      </c>
      <c r="E1451" s="255" t="s">
        <v>6060</v>
      </c>
      <c r="F1451" s="255" t="s">
        <v>143</v>
      </c>
      <c r="G1451" s="255">
        <v>19</v>
      </c>
      <c r="H1451" s="255" t="s">
        <v>6061</v>
      </c>
      <c r="I1451" s="255" t="s">
        <v>6062</v>
      </c>
      <c r="J1451" s="255">
        <v>15949342294</v>
      </c>
      <c r="K1451" s="255" t="s">
        <v>27</v>
      </c>
      <c r="L1451" s="260">
        <v>44331</v>
      </c>
      <c r="M1451" s="255" t="s">
        <v>3645</v>
      </c>
      <c r="N1451" s="255" t="s">
        <v>27</v>
      </c>
      <c r="O1451" s="260">
        <v>44366</v>
      </c>
      <c r="P1451" s="255" t="s">
        <v>2172</v>
      </c>
      <c r="Q1451" s="255" t="s">
        <v>30</v>
      </c>
      <c r="R1451" s="255"/>
      <c r="S1451" s="255"/>
      <c r="T1451" s="265" t="str">
        <f t="array" ref="T1451">VLOOKUP(D1451&amp;E1451,IF({1,0},'2021春'!$C$3:$C$4485&amp;'2021春'!$D$3:$D$4485,'2021春'!$H$3:$H$4485),2,0)</f>
        <v>452731200203253927</v>
      </c>
    </row>
    <row r="1452" spans="1:20">
      <c r="A1452" s="255">
        <v>1450</v>
      </c>
      <c r="B1452" s="255" t="s">
        <v>6063</v>
      </c>
      <c r="C1452" s="255" t="s">
        <v>21</v>
      </c>
      <c r="D1452" s="255" t="s">
        <v>302</v>
      </c>
      <c r="E1452" s="255" t="s">
        <v>6064</v>
      </c>
      <c r="F1452" s="255" t="s">
        <v>24</v>
      </c>
      <c r="G1452" s="255">
        <v>18</v>
      </c>
      <c r="H1452" s="255" t="s">
        <v>6065</v>
      </c>
      <c r="I1452" s="255" t="s">
        <v>6066</v>
      </c>
      <c r="J1452" s="255">
        <v>13977876943</v>
      </c>
      <c r="K1452" s="255" t="s">
        <v>27</v>
      </c>
      <c r="L1452" s="260">
        <v>44394</v>
      </c>
      <c r="M1452" s="255" t="s">
        <v>2455</v>
      </c>
      <c r="N1452" s="255" t="s">
        <v>30</v>
      </c>
      <c r="O1452" s="260"/>
      <c r="P1452" s="255"/>
      <c r="Q1452" s="255" t="s">
        <v>30</v>
      </c>
      <c r="R1452" s="255"/>
      <c r="S1452" s="255"/>
      <c r="T1452" s="265" t="str">
        <f t="array" ref="T1452">VLOOKUP(D1452&amp;E1452,IF({1,0},'2021春'!$C$3:$C$4485&amp;'2021春'!$D$3:$D$4485,'2021春'!$H$3:$H$4485),2,0)</f>
        <v>452731200307200010</v>
      </c>
    </row>
    <row r="1453" spans="1:20">
      <c r="A1453" s="255">
        <v>1451</v>
      </c>
      <c r="B1453" s="255" t="s">
        <v>6067</v>
      </c>
      <c r="C1453" s="255" t="s">
        <v>21</v>
      </c>
      <c r="D1453" s="255" t="s">
        <v>302</v>
      </c>
      <c r="E1453" s="255" t="s">
        <v>6068</v>
      </c>
      <c r="F1453" s="255" t="s">
        <v>24</v>
      </c>
      <c r="G1453" s="255">
        <v>17</v>
      </c>
      <c r="H1453" s="255" t="s">
        <v>794</v>
      </c>
      <c r="I1453" s="255" t="s">
        <v>6069</v>
      </c>
      <c r="J1453" s="255">
        <v>17727638756</v>
      </c>
      <c r="K1453" s="255" t="s">
        <v>27</v>
      </c>
      <c r="L1453" s="260">
        <v>44403</v>
      </c>
      <c r="M1453" s="255" t="s">
        <v>54</v>
      </c>
      <c r="N1453" s="255" t="s">
        <v>30</v>
      </c>
      <c r="O1453" s="260"/>
      <c r="P1453" s="255"/>
      <c r="Q1453" s="255" t="s">
        <v>30</v>
      </c>
      <c r="R1453" s="255" t="s">
        <v>1517</v>
      </c>
      <c r="S1453" s="255"/>
      <c r="T1453" s="265" t="str">
        <f t="array" ref="T1453">VLOOKUP(D1453&amp;E1453,IF({1,0},'2021春'!$C$3:$C$4485&amp;'2021春'!$D$3:$D$4485,'2021春'!$H$3:$H$4485),2,0)</f>
        <v>451229200402152731</v>
      </c>
    </row>
    <row r="1454" spans="1:20">
      <c r="A1454" s="255">
        <v>1452</v>
      </c>
      <c r="B1454" s="255" t="s">
        <v>6070</v>
      </c>
      <c r="C1454" s="255" t="s">
        <v>21</v>
      </c>
      <c r="D1454" s="255" t="s">
        <v>302</v>
      </c>
      <c r="E1454" s="255" t="s">
        <v>6071</v>
      </c>
      <c r="F1454" s="255" t="s">
        <v>24</v>
      </c>
      <c r="G1454" s="255">
        <v>18</v>
      </c>
      <c r="H1454" s="255" t="s">
        <v>6072</v>
      </c>
      <c r="I1454" s="255" t="s">
        <v>6073</v>
      </c>
      <c r="J1454" s="255">
        <v>15078635495</v>
      </c>
      <c r="K1454" s="255" t="s">
        <v>27</v>
      </c>
      <c r="L1454" s="260">
        <v>44331</v>
      </c>
      <c r="M1454" s="255" t="s">
        <v>54</v>
      </c>
      <c r="N1454" s="255" t="s">
        <v>27</v>
      </c>
      <c r="O1454" s="260">
        <v>44366</v>
      </c>
      <c r="P1454" s="255" t="s">
        <v>28</v>
      </c>
      <c r="Q1454" s="255" t="s">
        <v>30</v>
      </c>
      <c r="R1454" s="255"/>
      <c r="S1454" s="255"/>
      <c r="T1454" s="265" t="str">
        <f t="array" ref="T1454">VLOOKUP(D1454&amp;E1454,IF({1,0},'2021春'!$C$3:$C$4485&amp;'2021春'!$D$3:$D$4485,'2021春'!$H$3:$H$4485),2,0)</f>
        <v>452731200209122119</v>
      </c>
    </row>
    <row r="1455" spans="1:20">
      <c r="A1455" s="255">
        <v>1453</v>
      </c>
      <c r="B1455" s="255" t="s">
        <v>6074</v>
      </c>
      <c r="C1455" s="255" t="s">
        <v>21</v>
      </c>
      <c r="D1455" s="255" t="s">
        <v>302</v>
      </c>
      <c r="E1455" s="255" t="s">
        <v>6075</v>
      </c>
      <c r="F1455" s="255" t="s">
        <v>143</v>
      </c>
      <c r="G1455" s="255">
        <v>17</v>
      </c>
      <c r="H1455" s="255" t="s">
        <v>6076</v>
      </c>
      <c r="I1455" s="255" t="s">
        <v>6077</v>
      </c>
      <c r="J1455" s="255">
        <v>18276988878</v>
      </c>
      <c r="K1455" s="255" t="s">
        <v>27</v>
      </c>
      <c r="L1455" s="260">
        <v>44394</v>
      </c>
      <c r="M1455" s="255" t="s">
        <v>2172</v>
      </c>
      <c r="N1455" s="255" t="s">
        <v>27</v>
      </c>
      <c r="O1455" s="260">
        <v>44416</v>
      </c>
      <c r="P1455" s="255" t="s">
        <v>2172</v>
      </c>
      <c r="Q1455" s="255" t="s">
        <v>30</v>
      </c>
      <c r="R1455" s="255"/>
      <c r="S1455" s="255"/>
      <c r="T1455" s="265" t="str">
        <f t="array" ref="T1455">VLOOKUP(D1455&amp;E1455,IF({1,0},'2021春'!$C$3:$C$4485&amp;'2021春'!$D$3:$D$4485,'2021春'!$H$3:$H$4485),2,0)</f>
        <v>451229200406153643</v>
      </c>
    </row>
    <row r="1456" spans="1:20">
      <c r="A1456" s="255">
        <v>1454</v>
      </c>
      <c r="B1456" s="255" t="s">
        <v>6078</v>
      </c>
      <c r="C1456" s="255" t="s">
        <v>21</v>
      </c>
      <c r="D1456" s="255" t="s">
        <v>302</v>
      </c>
      <c r="E1456" s="255" t="s">
        <v>6079</v>
      </c>
      <c r="F1456" s="255" t="s">
        <v>24</v>
      </c>
      <c r="G1456" s="255">
        <v>16</v>
      </c>
      <c r="H1456" s="255" t="s">
        <v>6080</v>
      </c>
      <c r="I1456" s="255" t="s">
        <v>6081</v>
      </c>
      <c r="J1456" s="255">
        <v>18978760112</v>
      </c>
      <c r="K1456" s="255" t="s">
        <v>27</v>
      </c>
      <c r="L1456" s="260">
        <v>44395</v>
      </c>
      <c r="M1456" s="255" t="s">
        <v>81</v>
      </c>
      <c r="N1456" s="255" t="s">
        <v>30</v>
      </c>
      <c r="O1456" s="260">
        <v>44416</v>
      </c>
      <c r="P1456" s="255" t="s">
        <v>81</v>
      </c>
      <c r="Q1456" s="255" t="s">
        <v>30</v>
      </c>
      <c r="R1456" s="255"/>
      <c r="S1456" s="255"/>
      <c r="T1456" s="265" t="str">
        <f t="array" ref="T1456">VLOOKUP(D1456&amp;E1456,IF({1,0},'2021春'!$C$3:$C$4485&amp;'2021春'!$D$3:$D$4485,'2021春'!$H$3:$H$4485),2,0)</f>
        <v>451229200410043651</v>
      </c>
    </row>
    <row r="1457" spans="1:20">
      <c r="A1457" s="255">
        <v>1455</v>
      </c>
      <c r="B1457" s="255" t="s">
        <v>6082</v>
      </c>
      <c r="C1457" s="255" t="s">
        <v>21</v>
      </c>
      <c r="D1457" s="255" t="s">
        <v>302</v>
      </c>
      <c r="E1457" s="255" t="s">
        <v>6083</v>
      </c>
      <c r="F1457" s="255" t="s">
        <v>24</v>
      </c>
      <c r="G1457" s="255">
        <v>19</v>
      </c>
      <c r="H1457" s="255" t="s">
        <v>6084</v>
      </c>
      <c r="I1457" s="255" t="s">
        <v>6085</v>
      </c>
      <c r="J1457" s="255">
        <v>13687814129</v>
      </c>
      <c r="K1457" s="255" t="s">
        <v>27</v>
      </c>
      <c r="L1457" s="260">
        <v>44331</v>
      </c>
      <c r="M1457" s="255" t="s">
        <v>3645</v>
      </c>
      <c r="N1457" s="255" t="s">
        <v>27</v>
      </c>
      <c r="O1457" s="260">
        <v>44366</v>
      </c>
      <c r="P1457" s="255" t="s">
        <v>2172</v>
      </c>
      <c r="Q1457" s="255" t="s">
        <v>30</v>
      </c>
      <c r="R1457" s="255"/>
      <c r="S1457" s="255"/>
      <c r="T1457" s="265" t="str">
        <f t="array" ref="T1457">VLOOKUP(D1457&amp;E1457,IF({1,0},'2021春'!$C$3:$C$4485&amp;'2021春'!$D$3:$D$4485,'2021春'!$H$3:$H$4485),2,0)</f>
        <v>451229200205176611</v>
      </c>
    </row>
    <row r="1458" spans="1:20">
      <c r="A1458" s="255">
        <v>1456</v>
      </c>
      <c r="B1458" s="255" t="s">
        <v>6086</v>
      </c>
      <c r="C1458" s="255" t="s">
        <v>21</v>
      </c>
      <c r="D1458" s="255" t="s">
        <v>302</v>
      </c>
      <c r="E1458" s="255" t="s">
        <v>6087</v>
      </c>
      <c r="F1458" s="255" t="s">
        <v>143</v>
      </c>
      <c r="G1458" s="255">
        <v>17</v>
      </c>
      <c r="H1458" s="255" t="s">
        <v>6088</v>
      </c>
      <c r="I1458" s="255" t="s">
        <v>576</v>
      </c>
      <c r="J1458" s="255">
        <v>13977840849</v>
      </c>
      <c r="K1458" s="255" t="s">
        <v>27</v>
      </c>
      <c r="L1458" s="260">
        <v>44396</v>
      </c>
      <c r="M1458" s="255" t="s">
        <v>5089</v>
      </c>
      <c r="N1458" s="255" t="s">
        <v>30</v>
      </c>
      <c r="O1458" s="260"/>
      <c r="P1458" s="255"/>
      <c r="Q1458" s="255" t="s">
        <v>30</v>
      </c>
      <c r="R1458" s="255"/>
      <c r="S1458" s="255"/>
      <c r="T1458" s="265" t="str">
        <f t="array" ref="T1458">VLOOKUP(D1458&amp;E1458,IF({1,0},'2021春'!$C$3:$C$4485&amp;'2021春'!$D$3:$D$4485,'2021春'!$H$3:$H$4485),2,0)</f>
        <v>452731200402030929</v>
      </c>
    </row>
    <row r="1459" spans="1:20">
      <c r="A1459" s="255">
        <v>1457</v>
      </c>
      <c r="B1459" s="255" t="s">
        <v>6089</v>
      </c>
      <c r="C1459" s="255" t="s">
        <v>21</v>
      </c>
      <c r="D1459" s="255" t="s">
        <v>302</v>
      </c>
      <c r="E1459" s="255" t="s">
        <v>6090</v>
      </c>
      <c r="F1459" s="255" t="s">
        <v>143</v>
      </c>
      <c r="G1459" s="255">
        <v>17</v>
      </c>
      <c r="H1459" s="255" t="s">
        <v>6091</v>
      </c>
      <c r="I1459" s="255" t="s">
        <v>1068</v>
      </c>
      <c r="J1459" s="255">
        <v>15277890668</v>
      </c>
      <c r="K1459" s="255" t="s">
        <v>27</v>
      </c>
      <c r="L1459" s="260">
        <v>44416</v>
      </c>
      <c r="M1459" s="255" t="s">
        <v>6092</v>
      </c>
      <c r="N1459" s="255" t="s">
        <v>30</v>
      </c>
      <c r="O1459" s="260"/>
      <c r="P1459" s="255"/>
      <c r="Q1459" s="255" t="s">
        <v>30</v>
      </c>
      <c r="R1459" s="255"/>
      <c r="S1459" s="255"/>
      <c r="T1459" s="265" t="str">
        <f t="array" ref="T1459">VLOOKUP(D1459&amp;E1459,IF({1,0},'2021春'!$C$3:$C$4485&amp;'2021春'!$D$3:$D$4485,'2021春'!$H$3:$H$4485),2,0)</f>
        <v>452731200312074821</v>
      </c>
    </row>
    <row r="1460" spans="1:20">
      <c r="A1460" s="255">
        <v>1458</v>
      </c>
      <c r="B1460" s="255" t="s">
        <v>6093</v>
      </c>
      <c r="C1460" s="255" t="s">
        <v>21</v>
      </c>
      <c r="D1460" s="255" t="s">
        <v>302</v>
      </c>
      <c r="E1460" s="255" t="s">
        <v>6094</v>
      </c>
      <c r="F1460" s="255" t="s">
        <v>24</v>
      </c>
      <c r="G1460" s="255">
        <v>18</v>
      </c>
      <c r="H1460" s="255" t="s">
        <v>6095</v>
      </c>
      <c r="I1460" s="255" t="s">
        <v>6096</v>
      </c>
      <c r="J1460" s="255">
        <v>13407751662</v>
      </c>
      <c r="K1460" s="255" t="s">
        <v>27</v>
      </c>
      <c r="L1460" s="260">
        <v>44395</v>
      </c>
      <c r="M1460" s="255" t="s">
        <v>6097</v>
      </c>
      <c r="N1460" s="255" t="s">
        <v>27</v>
      </c>
      <c r="O1460" s="260">
        <v>44416</v>
      </c>
      <c r="P1460" s="255" t="s">
        <v>6097</v>
      </c>
      <c r="Q1460" s="255" t="s">
        <v>30</v>
      </c>
      <c r="R1460" s="255"/>
      <c r="S1460" s="255"/>
      <c r="T1460" s="265" t="str">
        <f t="array" ref="T1460">VLOOKUP(D1460&amp;E1460,IF({1,0},'2021春'!$C$3:$C$4485&amp;'2021春'!$D$3:$D$4485,'2021春'!$H$3:$H$4485),2,0)</f>
        <v>452731200307091838</v>
      </c>
    </row>
    <row r="1461" spans="1:20">
      <c r="A1461" s="255">
        <v>1459</v>
      </c>
      <c r="B1461" s="255" t="s">
        <v>6098</v>
      </c>
      <c r="C1461" s="255" t="s">
        <v>21</v>
      </c>
      <c r="D1461" s="255" t="s">
        <v>302</v>
      </c>
      <c r="E1461" s="255" t="s">
        <v>6099</v>
      </c>
      <c r="F1461" s="255" t="s">
        <v>24</v>
      </c>
      <c r="G1461" s="255">
        <v>17</v>
      </c>
      <c r="H1461" s="255" t="s">
        <v>3789</v>
      </c>
      <c r="I1461" s="255" t="s">
        <v>6100</v>
      </c>
      <c r="J1461" s="255">
        <v>13367580388</v>
      </c>
      <c r="K1461" s="255" t="s">
        <v>27</v>
      </c>
      <c r="L1461" s="260">
        <v>44396</v>
      </c>
      <c r="M1461" s="255" t="s">
        <v>2172</v>
      </c>
      <c r="N1461" s="255" t="s">
        <v>30</v>
      </c>
      <c r="O1461" s="260"/>
      <c r="P1461" s="255"/>
      <c r="Q1461" s="255" t="s">
        <v>30</v>
      </c>
      <c r="R1461" s="255"/>
      <c r="S1461" s="255"/>
      <c r="T1461" s="265" t="str">
        <f t="array" ref="T1461">VLOOKUP(D1461&amp;E1461,IF({1,0},'2021春'!$C$3:$C$4485&amp;'2021春'!$D$3:$D$4485,'2021春'!$H$3:$H$4485),2,0)</f>
        <v>452731200402105417</v>
      </c>
    </row>
    <row r="1462" spans="1:20">
      <c r="A1462" s="255">
        <v>1460</v>
      </c>
      <c r="B1462" s="255" t="s">
        <v>6101</v>
      </c>
      <c r="C1462" s="255" t="s">
        <v>21</v>
      </c>
      <c r="D1462" s="255" t="s">
        <v>302</v>
      </c>
      <c r="E1462" s="255" t="s">
        <v>6102</v>
      </c>
      <c r="F1462" s="255" t="s">
        <v>24</v>
      </c>
      <c r="G1462" s="255">
        <v>17</v>
      </c>
      <c r="H1462" s="255" t="s">
        <v>6103</v>
      </c>
      <c r="I1462" s="255" t="s">
        <v>6104</v>
      </c>
      <c r="J1462" s="255">
        <v>13324788361</v>
      </c>
      <c r="K1462" s="255" t="s">
        <v>27</v>
      </c>
      <c r="L1462" s="260">
        <v>44396</v>
      </c>
      <c r="M1462" s="255" t="s">
        <v>6105</v>
      </c>
      <c r="N1462" s="255" t="s">
        <v>30</v>
      </c>
      <c r="O1462" s="260"/>
      <c r="P1462" s="255"/>
      <c r="Q1462" s="255" t="s">
        <v>30</v>
      </c>
      <c r="R1462" s="255"/>
      <c r="S1462" s="255"/>
      <c r="T1462" s="265" t="str">
        <f t="array" ref="T1462">VLOOKUP(D1462&amp;E1462,IF({1,0},'2021春'!$C$3:$C$4485&amp;'2021春'!$D$3:$D$4485,'2021春'!$H$3:$H$4485),2,0)</f>
        <v>451229200401056617</v>
      </c>
    </row>
    <row r="1463" spans="1:20">
      <c r="A1463" s="255">
        <v>1461</v>
      </c>
      <c r="B1463" s="255" t="s">
        <v>6106</v>
      </c>
      <c r="C1463" s="255" t="s">
        <v>21</v>
      </c>
      <c r="D1463" s="255" t="s">
        <v>302</v>
      </c>
      <c r="E1463" s="255" t="s">
        <v>6107</v>
      </c>
      <c r="F1463" s="255" t="s">
        <v>24</v>
      </c>
      <c r="G1463" s="255">
        <v>17</v>
      </c>
      <c r="H1463" s="255" t="s">
        <v>6108</v>
      </c>
      <c r="I1463" s="255" t="s">
        <v>6109</v>
      </c>
      <c r="J1463" s="255">
        <v>13557181471</v>
      </c>
      <c r="K1463" s="255" t="s">
        <v>27</v>
      </c>
      <c r="L1463" s="260">
        <v>44398</v>
      </c>
      <c r="M1463" s="255" t="s">
        <v>2455</v>
      </c>
      <c r="N1463" s="255" t="s">
        <v>30</v>
      </c>
      <c r="O1463" s="260"/>
      <c r="P1463" s="255"/>
      <c r="Q1463" s="255" t="s">
        <v>30</v>
      </c>
      <c r="R1463" s="255"/>
      <c r="S1463" s="255"/>
      <c r="T1463" s="265" t="str">
        <f t="array" ref="T1463">VLOOKUP(D1463&amp;E1463,IF({1,0},'2021春'!$C$3:$C$4485&amp;'2021春'!$D$3:$D$4485,'2021春'!$H$3:$H$4485),2,0)</f>
        <v>452731200310055432</v>
      </c>
    </row>
    <row r="1464" spans="1:20">
      <c r="A1464" s="255">
        <v>1462</v>
      </c>
      <c r="B1464" s="255" t="s">
        <v>6110</v>
      </c>
      <c r="C1464" s="255" t="s">
        <v>21</v>
      </c>
      <c r="D1464" s="255" t="s">
        <v>302</v>
      </c>
      <c r="E1464" s="255" t="s">
        <v>6111</v>
      </c>
      <c r="F1464" s="255" t="s">
        <v>24</v>
      </c>
      <c r="G1464" s="255">
        <v>17</v>
      </c>
      <c r="H1464" s="255" t="s">
        <v>6112</v>
      </c>
      <c r="I1464" s="255" t="s">
        <v>6113</v>
      </c>
      <c r="J1464" s="255">
        <v>18378897142</v>
      </c>
      <c r="K1464" s="255" t="s">
        <v>27</v>
      </c>
      <c r="L1464" s="260">
        <v>44394</v>
      </c>
      <c r="M1464" s="255" t="s">
        <v>2455</v>
      </c>
      <c r="N1464" s="255" t="s">
        <v>30</v>
      </c>
      <c r="O1464" s="260"/>
      <c r="P1464" s="255"/>
      <c r="Q1464" s="255" t="s">
        <v>30</v>
      </c>
      <c r="R1464" s="255"/>
      <c r="S1464" s="255"/>
      <c r="T1464" s="265" t="str">
        <f t="array" ref="T1464">VLOOKUP(D1464&amp;E1464,IF({1,0},'2021春'!$C$3:$C$4485&amp;'2021春'!$D$3:$D$4485,'2021春'!$H$3:$H$4485),2,0)</f>
        <v>451229200310103617</v>
      </c>
    </row>
    <row r="1465" spans="1:20">
      <c r="A1465" s="255">
        <v>1463</v>
      </c>
      <c r="B1465" s="255" t="s">
        <v>6114</v>
      </c>
      <c r="C1465" s="255" t="s">
        <v>21</v>
      </c>
      <c r="D1465" s="255" t="s">
        <v>302</v>
      </c>
      <c r="E1465" s="255" t="s">
        <v>6115</v>
      </c>
      <c r="F1465" s="255" t="s">
        <v>143</v>
      </c>
      <c r="G1465" s="255">
        <v>18</v>
      </c>
      <c r="H1465" s="255" t="s">
        <v>144</v>
      </c>
      <c r="I1465" s="255" t="s">
        <v>6116</v>
      </c>
      <c r="J1465" s="255">
        <v>18070863228</v>
      </c>
      <c r="K1465" s="255" t="s">
        <v>27</v>
      </c>
      <c r="L1465" s="260">
        <v>44331</v>
      </c>
      <c r="M1465" s="255" t="s">
        <v>3645</v>
      </c>
      <c r="N1465" s="255" t="s">
        <v>27</v>
      </c>
      <c r="O1465" s="260">
        <v>44366</v>
      </c>
      <c r="P1465" s="255" t="s">
        <v>2172</v>
      </c>
      <c r="Q1465" s="255" t="s">
        <v>30</v>
      </c>
      <c r="R1465" s="255"/>
      <c r="S1465" s="255"/>
      <c r="T1465" s="265" t="str">
        <f t="array" ref="T1465">VLOOKUP(D1465&amp;E1465,IF({1,0},'2021春'!$C$3:$C$4485&amp;'2021春'!$D$3:$D$4485,'2021春'!$H$3:$H$4485),2,0)</f>
        <v>451229200208255745</v>
      </c>
    </row>
    <row r="1466" spans="1:20">
      <c r="A1466" s="255">
        <v>1464</v>
      </c>
      <c r="B1466" s="255" t="s">
        <v>6117</v>
      </c>
      <c r="C1466" s="255" t="s">
        <v>21</v>
      </c>
      <c r="D1466" s="255" t="s">
        <v>302</v>
      </c>
      <c r="E1466" s="255" t="s">
        <v>6118</v>
      </c>
      <c r="F1466" s="255" t="s">
        <v>24</v>
      </c>
      <c r="G1466" s="255">
        <v>18</v>
      </c>
      <c r="H1466" s="255" t="s">
        <v>6119</v>
      </c>
      <c r="I1466" s="255" t="s">
        <v>6120</v>
      </c>
      <c r="J1466" s="255">
        <v>13977859476</v>
      </c>
      <c r="K1466" s="255" t="s">
        <v>27</v>
      </c>
      <c r="L1466" s="260">
        <v>44331</v>
      </c>
      <c r="M1466" s="255" t="s">
        <v>3645</v>
      </c>
      <c r="N1466" s="255" t="s">
        <v>27</v>
      </c>
      <c r="O1466" s="260">
        <v>44366</v>
      </c>
      <c r="P1466" s="255" t="s">
        <v>2172</v>
      </c>
      <c r="Q1466" s="255" t="s">
        <v>30</v>
      </c>
      <c r="R1466" s="255"/>
      <c r="S1466" s="255"/>
      <c r="T1466" s="265" t="str">
        <f t="array" ref="T1466">VLOOKUP(D1466&amp;E1466,IF({1,0},'2021春'!$C$3:$C$4485&amp;'2021春'!$D$3:$D$4485,'2021春'!$H$3:$H$4485),2,0)</f>
        <v>451229200212160319</v>
      </c>
    </row>
    <row r="1467" spans="1:20">
      <c r="A1467" s="255">
        <v>1465</v>
      </c>
      <c r="B1467" s="255" t="s">
        <v>6121</v>
      </c>
      <c r="C1467" s="255" t="s">
        <v>21</v>
      </c>
      <c r="D1467" s="255" t="s">
        <v>302</v>
      </c>
      <c r="E1467" s="255" t="s">
        <v>6122</v>
      </c>
      <c r="F1467" s="255" t="s">
        <v>24</v>
      </c>
      <c r="G1467" s="255">
        <v>21</v>
      </c>
      <c r="H1467" s="255" t="s">
        <v>2033</v>
      </c>
      <c r="I1467" s="255" t="s">
        <v>6123</v>
      </c>
      <c r="J1467" s="255">
        <v>19127012215</v>
      </c>
      <c r="K1467" s="255" t="s">
        <v>27</v>
      </c>
      <c r="L1467" s="260">
        <v>44331</v>
      </c>
      <c r="M1467" s="255" t="s">
        <v>54</v>
      </c>
      <c r="N1467" s="255" t="s">
        <v>27</v>
      </c>
      <c r="O1467" s="260">
        <v>44366</v>
      </c>
      <c r="P1467" s="255" t="s">
        <v>28</v>
      </c>
      <c r="Q1467" s="255" t="s">
        <v>30</v>
      </c>
      <c r="R1467" s="255"/>
      <c r="S1467" s="255"/>
      <c r="T1467" s="265" t="str">
        <f t="array" ref="T1467">VLOOKUP(D1467&amp;E1467,IF({1,0},'2021春'!$C$3:$C$4485&amp;'2021春'!$D$3:$D$4485,'2021春'!$H$3:$H$4485),2,0)</f>
        <v>45122920000106241X</v>
      </c>
    </row>
    <row r="1468" spans="1:20">
      <c r="A1468" s="255">
        <v>1466</v>
      </c>
      <c r="B1468" s="255" t="s">
        <v>6124</v>
      </c>
      <c r="C1468" s="255" t="s">
        <v>21</v>
      </c>
      <c r="D1468" s="255" t="s">
        <v>302</v>
      </c>
      <c r="E1468" s="255" t="s">
        <v>6125</v>
      </c>
      <c r="F1468" s="255" t="s">
        <v>24</v>
      </c>
      <c r="G1468" s="255">
        <v>17</v>
      </c>
      <c r="H1468" s="255" t="s">
        <v>6126</v>
      </c>
      <c r="I1468" s="255" t="s">
        <v>6127</v>
      </c>
      <c r="J1468" s="255">
        <v>18776879885</v>
      </c>
      <c r="K1468" s="255" t="s">
        <v>27</v>
      </c>
      <c r="L1468" s="260">
        <v>44395</v>
      </c>
      <c r="M1468" s="255" t="s">
        <v>28</v>
      </c>
      <c r="N1468" s="255" t="s">
        <v>30</v>
      </c>
      <c r="O1468" s="260"/>
      <c r="P1468" s="255"/>
      <c r="Q1468" s="255" t="s">
        <v>30</v>
      </c>
      <c r="R1468" s="255"/>
      <c r="S1468" s="255"/>
      <c r="T1468" s="265" t="str">
        <f t="array" ref="T1468">VLOOKUP(D1468&amp;E1468,IF({1,0},'2021春'!$C$3:$C$4485&amp;'2021春'!$D$3:$D$4485,'2021春'!$H$3:$H$4485),2,0)</f>
        <v>450124200401062736</v>
      </c>
    </row>
    <row r="1469" spans="1:20">
      <c r="A1469" s="255">
        <v>1467</v>
      </c>
      <c r="B1469" s="255" t="s">
        <v>6128</v>
      </c>
      <c r="C1469" s="255" t="s">
        <v>21</v>
      </c>
      <c r="D1469" s="255" t="s">
        <v>302</v>
      </c>
      <c r="E1469" s="255" t="s">
        <v>6129</v>
      </c>
      <c r="F1469" s="255" t="s">
        <v>24</v>
      </c>
      <c r="G1469" s="255">
        <v>17</v>
      </c>
      <c r="H1469" s="255" t="s">
        <v>6130</v>
      </c>
      <c r="I1469" s="255" t="s">
        <v>6131</v>
      </c>
      <c r="J1469" s="255" t="s">
        <v>6132</v>
      </c>
      <c r="K1469" s="255" t="s">
        <v>27</v>
      </c>
      <c r="L1469" s="260">
        <v>44379</v>
      </c>
      <c r="M1469" s="255" t="s">
        <v>6133</v>
      </c>
      <c r="N1469" s="255" t="s">
        <v>30</v>
      </c>
      <c r="O1469" s="260"/>
      <c r="P1469" s="255"/>
      <c r="Q1469" s="255" t="s">
        <v>30</v>
      </c>
      <c r="R1469" s="255"/>
      <c r="S1469" s="255"/>
      <c r="T1469" s="265" t="str">
        <f t="array" ref="T1469">VLOOKUP(D1469&amp;E1469,IF({1,0},'2021春'!$C$3:$C$4485&amp;'2021春'!$D$3:$D$4485,'2021春'!$H$3:$H$4485),2,0)</f>
        <v>452731200401010336</v>
      </c>
    </row>
    <row r="1470" spans="1:20">
      <c r="A1470" s="255">
        <v>1468</v>
      </c>
      <c r="B1470" s="255" t="s">
        <v>6134</v>
      </c>
      <c r="C1470" s="255" t="s">
        <v>21</v>
      </c>
      <c r="D1470" s="255" t="s">
        <v>302</v>
      </c>
      <c r="E1470" s="255" t="s">
        <v>6135</v>
      </c>
      <c r="F1470" s="255" t="s">
        <v>24</v>
      </c>
      <c r="G1470" s="255">
        <v>18</v>
      </c>
      <c r="H1470" s="255" t="s">
        <v>6136</v>
      </c>
      <c r="I1470" s="255" t="s">
        <v>6137</v>
      </c>
      <c r="J1470" s="255" t="s">
        <v>6138</v>
      </c>
      <c r="K1470" s="255" t="s">
        <v>27</v>
      </c>
      <c r="L1470" s="260">
        <v>44331</v>
      </c>
      <c r="M1470" s="255" t="s">
        <v>3645</v>
      </c>
      <c r="N1470" s="255" t="s">
        <v>27</v>
      </c>
      <c r="O1470" s="260">
        <v>44366</v>
      </c>
      <c r="P1470" s="255" t="s">
        <v>2172</v>
      </c>
      <c r="Q1470" s="255" t="s">
        <v>30</v>
      </c>
      <c r="R1470" s="255"/>
      <c r="S1470" s="255"/>
      <c r="T1470" s="265" t="str">
        <f t="array" ref="T1470">VLOOKUP(D1470&amp;E1470,IF({1,0},'2021春'!$C$3:$C$4485&amp;'2021春'!$D$3:$D$4485,'2021春'!$H$3:$H$4485),2,0)</f>
        <v>451229200212151834</v>
      </c>
    </row>
    <row r="1471" spans="1:20">
      <c r="A1471" s="255">
        <v>1469</v>
      </c>
      <c r="B1471" s="255" t="s">
        <v>6139</v>
      </c>
      <c r="C1471" s="255" t="s">
        <v>21</v>
      </c>
      <c r="D1471" s="255" t="s">
        <v>302</v>
      </c>
      <c r="E1471" s="255" t="s">
        <v>6140</v>
      </c>
      <c r="F1471" s="255" t="s">
        <v>24</v>
      </c>
      <c r="G1471" s="255">
        <v>17</v>
      </c>
      <c r="H1471" s="255" t="s">
        <v>6141</v>
      </c>
      <c r="I1471" s="255" t="s">
        <v>6142</v>
      </c>
      <c r="J1471" s="255" t="s">
        <v>6143</v>
      </c>
      <c r="K1471" s="255" t="s">
        <v>27</v>
      </c>
      <c r="L1471" s="260">
        <v>44399</v>
      </c>
      <c r="M1471" s="255" t="s">
        <v>6144</v>
      </c>
      <c r="N1471" s="255" t="s">
        <v>30</v>
      </c>
      <c r="O1471" s="260"/>
      <c r="P1471" s="255"/>
      <c r="Q1471" s="255" t="s">
        <v>30</v>
      </c>
      <c r="R1471" s="255"/>
      <c r="S1471" s="255"/>
      <c r="T1471" s="265" t="str">
        <f t="array" ref="T1471">VLOOKUP(D1471&amp;E1471,IF({1,0},'2021春'!$C$3:$C$4485&amp;'2021春'!$D$3:$D$4485,'2021春'!$H$3:$H$4485),2,0)</f>
        <v>452731200404120012</v>
      </c>
    </row>
    <row r="1472" spans="1:20">
      <c r="A1472" s="255">
        <v>1470</v>
      </c>
      <c r="B1472" s="255" t="s">
        <v>6145</v>
      </c>
      <c r="C1472" s="255" t="s">
        <v>21</v>
      </c>
      <c r="D1472" s="255" t="s">
        <v>302</v>
      </c>
      <c r="E1472" s="255" t="s">
        <v>6146</v>
      </c>
      <c r="F1472" s="255" t="s">
        <v>24</v>
      </c>
      <c r="G1472" s="255">
        <v>19</v>
      </c>
      <c r="H1472" s="255" t="s">
        <v>6147</v>
      </c>
      <c r="I1472" s="255" t="s">
        <v>6148</v>
      </c>
      <c r="J1472" s="255">
        <v>17807801529</v>
      </c>
      <c r="K1472" s="255" t="s">
        <v>27</v>
      </c>
      <c r="L1472" s="260">
        <v>44331</v>
      </c>
      <c r="M1472" s="255" t="s">
        <v>3645</v>
      </c>
      <c r="N1472" s="255" t="s">
        <v>27</v>
      </c>
      <c r="O1472" s="260">
        <v>44366</v>
      </c>
      <c r="P1472" s="255" t="s">
        <v>2172</v>
      </c>
      <c r="Q1472" s="255" t="s">
        <v>30</v>
      </c>
      <c r="R1472" s="255"/>
      <c r="S1472" s="255"/>
      <c r="T1472" s="265" t="str">
        <f t="array" ref="T1472">VLOOKUP(D1472&amp;E1472,IF({1,0},'2021春'!$C$3:$C$4485&amp;'2021春'!$D$3:$D$4485,'2021春'!$H$3:$H$4485),2,0)</f>
        <v>452731200201252138</v>
      </c>
    </row>
    <row r="1473" spans="1:20">
      <c r="A1473" s="255">
        <v>1471</v>
      </c>
      <c r="B1473" s="255" t="s">
        <v>6149</v>
      </c>
      <c r="C1473" s="255" t="s">
        <v>21</v>
      </c>
      <c r="D1473" s="255" t="s">
        <v>302</v>
      </c>
      <c r="E1473" s="255" t="s">
        <v>6150</v>
      </c>
      <c r="F1473" s="255" t="s">
        <v>24</v>
      </c>
      <c r="G1473" s="255">
        <v>17</v>
      </c>
      <c r="H1473" s="255" t="s">
        <v>6151</v>
      </c>
      <c r="I1473" s="255" t="s">
        <v>6152</v>
      </c>
      <c r="J1473" s="255">
        <v>19977826339</v>
      </c>
      <c r="K1473" s="255" t="s">
        <v>27</v>
      </c>
      <c r="L1473" s="260">
        <v>44396</v>
      </c>
      <c r="M1473" s="255" t="s">
        <v>54</v>
      </c>
      <c r="N1473" s="255" t="s">
        <v>30</v>
      </c>
      <c r="O1473" s="260"/>
      <c r="P1473" s="255"/>
      <c r="Q1473" s="255" t="s">
        <v>30</v>
      </c>
      <c r="R1473" s="255"/>
      <c r="S1473" s="255"/>
      <c r="T1473" s="265" t="str">
        <f t="array" ref="T1473">VLOOKUP(D1473&amp;E1473,IF({1,0},'2021春'!$C$3:$C$4485&amp;'2021春'!$D$3:$D$4485,'2021春'!$H$3:$H$4485),2,0)</f>
        <v>451229200406162419</v>
      </c>
    </row>
    <row r="1474" spans="1:20">
      <c r="A1474" s="255">
        <v>1472</v>
      </c>
      <c r="B1474" s="255" t="s">
        <v>6153</v>
      </c>
      <c r="C1474" s="255" t="s">
        <v>21</v>
      </c>
      <c r="D1474" s="255" t="s">
        <v>302</v>
      </c>
      <c r="E1474" s="255" t="s">
        <v>6154</v>
      </c>
      <c r="F1474" s="255" t="s">
        <v>143</v>
      </c>
      <c r="G1474" s="255">
        <v>19</v>
      </c>
      <c r="H1474" s="255" t="s">
        <v>6155</v>
      </c>
      <c r="I1474" s="255" t="s">
        <v>6156</v>
      </c>
      <c r="J1474" s="255" t="s">
        <v>6157</v>
      </c>
      <c r="K1474" s="255" t="s">
        <v>27</v>
      </c>
      <c r="L1474" s="260">
        <v>44331</v>
      </c>
      <c r="M1474" s="255" t="s">
        <v>3645</v>
      </c>
      <c r="N1474" s="255" t="s">
        <v>27</v>
      </c>
      <c r="O1474" s="260">
        <v>44366</v>
      </c>
      <c r="P1474" s="255" t="s">
        <v>2172</v>
      </c>
      <c r="Q1474" s="255" t="s">
        <v>30</v>
      </c>
      <c r="R1474" s="255"/>
      <c r="S1474" s="255"/>
      <c r="T1474" s="265" t="str">
        <f t="array" ref="T1474">VLOOKUP(D1474&amp;E1474,IF({1,0},'2021春'!$C$3:$C$4485&amp;'2021春'!$D$3:$D$4485,'2021春'!$H$3:$H$4485),2,0)</f>
        <v>451229200202210626</v>
      </c>
    </row>
    <row r="1475" spans="1:20">
      <c r="A1475" s="255">
        <v>1473</v>
      </c>
      <c r="B1475" s="255" t="s">
        <v>6158</v>
      </c>
      <c r="C1475" s="255" t="s">
        <v>21</v>
      </c>
      <c r="D1475" s="255" t="s">
        <v>302</v>
      </c>
      <c r="E1475" s="255" t="s">
        <v>6159</v>
      </c>
      <c r="F1475" s="255" t="s">
        <v>143</v>
      </c>
      <c r="G1475" s="255">
        <v>17</v>
      </c>
      <c r="H1475" s="255" t="s">
        <v>6160</v>
      </c>
      <c r="I1475" s="255" t="s">
        <v>6161</v>
      </c>
      <c r="J1475" s="255">
        <v>15977839803</v>
      </c>
      <c r="K1475" s="255" t="s">
        <v>27</v>
      </c>
      <c r="L1475" s="260">
        <v>44396</v>
      </c>
      <c r="M1475" s="255" t="s">
        <v>28</v>
      </c>
      <c r="N1475" s="255" t="s">
        <v>30</v>
      </c>
      <c r="O1475" s="260"/>
      <c r="P1475" s="255"/>
      <c r="Q1475" s="255" t="s">
        <v>30</v>
      </c>
      <c r="R1475" s="255" t="s">
        <v>6162</v>
      </c>
      <c r="S1475" s="255"/>
      <c r="T1475" s="265" t="str">
        <f t="array" ref="T1475">VLOOKUP(D1475&amp;E1475,IF({1,0},'2021春'!$C$3:$C$4485&amp;'2021春'!$D$3:$D$4485,'2021春'!$H$3:$H$4485),2,0)</f>
        <v>452731200310291822</v>
      </c>
    </row>
    <row r="1476" spans="1:20">
      <c r="A1476" s="255">
        <v>1474</v>
      </c>
      <c r="B1476" s="255" t="s">
        <v>6163</v>
      </c>
      <c r="C1476" s="255" t="s">
        <v>21</v>
      </c>
      <c r="D1476" s="255" t="s">
        <v>302</v>
      </c>
      <c r="E1476" s="255" t="s">
        <v>6164</v>
      </c>
      <c r="F1476" s="255" t="s">
        <v>24</v>
      </c>
      <c r="G1476" s="255">
        <v>17</v>
      </c>
      <c r="H1476" s="255" t="s">
        <v>6165</v>
      </c>
      <c r="I1476" s="255" t="s">
        <v>6166</v>
      </c>
      <c r="J1476" s="255">
        <v>13877817952</v>
      </c>
      <c r="K1476" s="255" t="s">
        <v>27</v>
      </c>
      <c r="L1476" s="260">
        <v>44418</v>
      </c>
      <c r="M1476" s="255" t="s">
        <v>6167</v>
      </c>
      <c r="N1476" s="255" t="s">
        <v>30</v>
      </c>
      <c r="O1476" s="260"/>
      <c r="P1476" s="255"/>
      <c r="Q1476" s="255" t="s">
        <v>30</v>
      </c>
      <c r="R1476" s="255"/>
      <c r="S1476" s="255"/>
      <c r="T1476" s="265" t="str">
        <f t="array" ref="T1476">VLOOKUP(D1476&amp;E1476,IF({1,0},'2021春'!$C$3:$C$4485&amp;'2021春'!$D$3:$D$4485,'2021春'!$H$3:$H$4485),2,0)</f>
        <v>45273120030909571X</v>
      </c>
    </row>
    <row r="1477" spans="1:20">
      <c r="A1477" s="255">
        <v>1475</v>
      </c>
      <c r="B1477" s="255" t="s">
        <v>6168</v>
      </c>
      <c r="C1477" s="255" t="s">
        <v>21</v>
      </c>
      <c r="D1477" s="255" t="s">
        <v>302</v>
      </c>
      <c r="E1477" s="255" t="s">
        <v>6169</v>
      </c>
      <c r="F1477" s="255" t="s">
        <v>143</v>
      </c>
      <c r="G1477" s="255">
        <v>17</v>
      </c>
      <c r="H1477" s="255" t="s">
        <v>6170</v>
      </c>
      <c r="I1477" s="255" t="s">
        <v>6171</v>
      </c>
      <c r="J1477" s="255">
        <v>18777846375</v>
      </c>
      <c r="K1477" s="255" t="s">
        <v>27</v>
      </c>
      <c r="L1477" s="260">
        <v>44398</v>
      </c>
      <c r="M1477" s="255" t="s">
        <v>3645</v>
      </c>
      <c r="N1477" s="255" t="s">
        <v>30</v>
      </c>
      <c r="O1477" s="260"/>
      <c r="P1477" s="255"/>
      <c r="Q1477" s="255" t="s">
        <v>30</v>
      </c>
      <c r="R1477" s="255"/>
      <c r="S1477" s="255"/>
      <c r="T1477" s="265" t="str">
        <f t="array" ref="T1477">VLOOKUP(D1477&amp;E1477,IF({1,0},'2021春'!$C$3:$C$4485&amp;'2021春'!$D$3:$D$4485,'2021春'!$H$3:$H$4485),2,0)</f>
        <v>45273120031001426X</v>
      </c>
    </row>
    <row r="1478" spans="1:20">
      <c r="A1478" s="255">
        <v>1476</v>
      </c>
      <c r="B1478" s="255" t="s">
        <v>6172</v>
      </c>
      <c r="C1478" s="255" t="s">
        <v>21</v>
      </c>
      <c r="D1478" s="255" t="s">
        <v>302</v>
      </c>
      <c r="E1478" s="255" t="s">
        <v>6173</v>
      </c>
      <c r="F1478" s="255" t="s">
        <v>24</v>
      </c>
      <c r="G1478" s="255">
        <v>18</v>
      </c>
      <c r="H1478" s="255" t="s">
        <v>6174</v>
      </c>
      <c r="I1478" s="255" t="s">
        <v>6175</v>
      </c>
      <c r="J1478" s="255">
        <v>18172320177</v>
      </c>
      <c r="K1478" s="255" t="s">
        <v>27</v>
      </c>
      <c r="L1478" s="260">
        <v>44394</v>
      </c>
      <c r="M1478" s="255" t="s">
        <v>28</v>
      </c>
      <c r="N1478" s="255" t="s">
        <v>30</v>
      </c>
      <c r="O1478" s="260"/>
      <c r="P1478" s="255"/>
      <c r="Q1478" s="255" t="s">
        <v>30</v>
      </c>
      <c r="R1478" s="255"/>
      <c r="S1478" s="255"/>
      <c r="T1478" s="265" t="str">
        <f t="array" ref="T1478">VLOOKUP(D1478&amp;E1478,IF({1,0},'2021春'!$C$3:$C$4485&amp;'2021春'!$D$3:$D$4485,'2021春'!$H$3:$H$4485),2,0)</f>
        <v>451229200307181219</v>
      </c>
    </row>
    <row r="1479" spans="1:20">
      <c r="A1479" s="255">
        <v>1477</v>
      </c>
      <c r="B1479" s="255" t="s">
        <v>6176</v>
      </c>
      <c r="C1479" s="255" t="s">
        <v>21</v>
      </c>
      <c r="D1479" s="255" t="s">
        <v>307</v>
      </c>
      <c r="E1479" s="255" t="s">
        <v>6177</v>
      </c>
      <c r="F1479" s="255" t="s">
        <v>24</v>
      </c>
      <c r="G1479" s="255">
        <v>17</v>
      </c>
      <c r="H1479" s="255" t="s">
        <v>6178</v>
      </c>
      <c r="I1479" s="255" t="s">
        <v>6179</v>
      </c>
      <c r="J1479" s="255">
        <v>18978754451</v>
      </c>
      <c r="K1479" s="255" t="s">
        <v>27</v>
      </c>
      <c r="L1479" s="260">
        <v>44395</v>
      </c>
      <c r="M1479" s="255" t="s">
        <v>28</v>
      </c>
      <c r="N1479" s="255" t="s">
        <v>30</v>
      </c>
      <c r="O1479" s="260"/>
      <c r="P1479" s="255"/>
      <c r="Q1479" s="255" t="s">
        <v>30</v>
      </c>
      <c r="R1479" s="255"/>
      <c r="S1479" s="255"/>
      <c r="T1479" s="265" t="str">
        <f t="array" ref="T1479">VLOOKUP(D1479&amp;E1479,IF({1,0},'2021春'!$C$3:$C$4485&amp;'2021春'!$D$3:$D$4485,'2021春'!$H$3:$H$4485),2,0)</f>
        <v>452731200311034836</v>
      </c>
    </row>
    <row r="1480" spans="1:20">
      <c r="A1480" s="255">
        <v>1478</v>
      </c>
      <c r="B1480" s="255" t="s">
        <v>6180</v>
      </c>
      <c r="C1480" s="255" t="s">
        <v>21</v>
      </c>
      <c r="D1480" s="255" t="s">
        <v>307</v>
      </c>
      <c r="E1480" s="255" t="s">
        <v>6181</v>
      </c>
      <c r="F1480" s="255" t="s">
        <v>143</v>
      </c>
      <c r="G1480" s="255">
        <v>17</v>
      </c>
      <c r="H1480" s="255" t="s">
        <v>6182</v>
      </c>
      <c r="I1480" s="255" t="s">
        <v>6183</v>
      </c>
      <c r="J1480" s="255">
        <v>19978832318</v>
      </c>
      <c r="K1480" s="255" t="s">
        <v>27</v>
      </c>
      <c r="L1480" s="260">
        <v>44394</v>
      </c>
      <c r="M1480" s="255" t="s">
        <v>6184</v>
      </c>
      <c r="N1480" s="255" t="s">
        <v>30</v>
      </c>
      <c r="O1480" s="260"/>
      <c r="P1480" s="255"/>
      <c r="Q1480" s="255" t="s">
        <v>30</v>
      </c>
      <c r="R1480" s="255"/>
      <c r="S1480" s="255"/>
      <c r="T1480" s="265" t="str">
        <f t="array" ref="T1480">VLOOKUP(D1480&amp;E1480,IF({1,0},'2021春'!$C$3:$C$4485&amp;'2021春'!$D$3:$D$4485,'2021春'!$H$3:$H$4485),2,0)</f>
        <v>452731200405090329</v>
      </c>
    </row>
    <row r="1481" spans="1:20">
      <c r="A1481" s="255">
        <v>1479</v>
      </c>
      <c r="B1481" s="255" t="s">
        <v>6185</v>
      </c>
      <c r="C1481" s="255" t="s">
        <v>21</v>
      </c>
      <c r="D1481" s="255" t="s">
        <v>307</v>
      </c>
      <c r="E1481" s="255" t="s">
        <v>6186</v>
      </c>
      <c r="F1481" s="255" t="s">
        <v>24</v>
      </c>
      <c r="G1481" s="255">
        <v>18</v>
      </c>
      <c r="H1481" s="255" t="s">
        <v>6187</v>
      </c>
      <c r="I1481" s="255" t="s">
        <v>6188</v>
      </c>
      <c r="J1481" s="255">
        <v>19978846499</v>
      </c>
      <c r="K1481" s="255" t="s">
        <v>27</v>
      </c>
      <c r="L1481" s="260">
        <v>44331</v>
      </c>
      <c r="M1481" s="255" t="s">
        <v>3645</v>
      </c>
      <c r="N1481" s="255" t="s">
        <v>27</v>
      </c>
      <c r="O1481" s="260">
        <v>44366</v>
      </c>
      <c r="P1481" s="255" t="s">
        <v>2172</v>
      </c>
      <c r="Q1481" s="255" t="s">
        <v>30</v>
      </c>
      <c r="R1481" s="255"/>
      <c r="S1481" s="255"/>
      <c r="T1481" s="265" t="str">
        <f t="array" ref="T1481">VLOOKUP(D1481&amp;E1481,IF({1,0},'2021春'!$C$3:$C$4485&amp;'2021春'!$D$3:$D$4485,'2021春'!$H$3:$H$4485),2,0)</f>
        <v>452731200212101837</v>
      </c>
    </row>
    <row r="1482" spans="1:20">
      <c r="A1482" s="255">
        <v>1480</v>
      </c>
      <c r="B1482" s="255" t="s">
        <v>6189</v>
      </c>
      <c r="C1482" s="255" t="s">
        <v>21</v>
      </c>
      <c r="D1482" s="255" t="s">
        <v>307</v>
      </c>
      <c r="E1482" s="255" t="s">
        <v>6190</v>
      </c>
      <c r="F1482" s="255" t="s">
        <v>24</v>
      </c>
      <c r="G1482" s="255">
        <v>18</v>
      </c>
      <c r="H1482" s="255" t="s">
        <v>6191</v>
      </c>
      <c r="I1482" s="255" t="s">
        <v>6192</v>
      </c>
      <c r="J1482" s="255" t="s">
        <v>6193</v>
      </c>
      <c r="K1482" s="255" t="s">
        <v>27</v>
      </c>
      <c r="L1482" s="260">
        <v>44331</v>
      </c>
      <c r="M1482" s="255" t="s">
        <v>3645</v>
      </c>
      <c r="N1482" s="255" t="s">
        <v>27</v>
      </c>
      <c r="O1482" s="260">
        <v>44366</v>
      </c>
      <c r="P1482" s="255" t="s">
        <v>2172</v>
      </c>
      <c r="Q1482" s="255" t="s">
        <v>30</v>
      </c>
      <c r="R1482" s="255"/>
      <c r="S1482" s="255"/>
      <c r="T1482" s="265" t="str">
        <f t="array" ref="T1482">VLOOKUP(D1482&amp;E1482,IF({1,0},'2021春'!$C$3:$C$4485&amp;'2021春'!$D$3:$D$4485,'2021春'!$H$3:$H$4485),2,0)</f>
        <v>452731200305132413</v>
      </c>
    </row>
    <row r="1483" spans="1:20">
      <c r="A1483" s="255">
        <v>1481</v>
      </c>
      <c r="B1483" s="255" t="s">
        <v>6194</v>
      </c>
      <c r="C1483" s="255" t="s">
        <v>21</v>
      </c>
      <c r="D1483" s="255" t="s">
        <v>307</v>
      </c>
      <c r="E1483" s="255" t="s">
        <v>6195</v>
      </c>
      <c r="F1483" s="255" t="s">
        <v>143</v>
      </c>
      <c r="G1483" s="255">
        <v>17</v>
      </c>
      <c r="H1483" s="255" t="s">
        <v>6196</v>
      </c>
      <c r="I1483" s="255" t="s">
        <v>6197</v>
      </c>
      <c r="J1483" s="255" t="s">
        <v>6198</v>
      </c>
      <c r="K1483" s="255" t="s">
        <v>27</v>
      </c>
      <c r="L1483" s="260">
        <v>44398</v>
      </c>
      <c r="M1483" s="255" t="s">
        <v>28</v>
      </c>
      <c r="N1483" s="255" t="s">
        <v>30</v>
      </c>
      <c r="O1483" s="260"/>
      <c r="P1483" s="255"/>
      <c r="Q1483" s="255" t="s">
        <v>30</v>
      </c>
      <c r="R1483" s="255" t="s">
        <v>6199</v>
      </c>
      <c r="S1483" s="255"/>
      <c r="T1483" s="265" t="str">
        <f t="array" ref="T1483">VLOOKUP(D1483&amp;E1483,IF({1,0},'2021春'!$C$3:$C$4485&amp;'2021春'!$D$3:$D$4485,'2021春'!$H$3:$H$4485),2,0)</f>
        <v>450124200404020646</v>
      </c>
    </row>
    <row r="1484" spans="1:20">
      <c r="A1484" s="255">
        <v>1482</v>
      </c>
      <c r="B1484" s="255" t="s">
        <v>6200</v>
      </c>
      <c r="C1484" s="255" t="s">
        <v>21</v>
      </c>
      <c r="D1484" s="255" t="s">
        <v>307</v>
      </c>
      <c r="E1484" s="255" t="s">
        <v>6201</v>
      </c>
      <c r="F1484" s="255" t="s">
        <v>24</v>
      </c>
      <c r="G1484" s="255">
        <v>17</v>
      </c>
      <c r="H1484" s="255" t="s">
        <v>6202</v>
      </c>
      <c r="I1484" s="255" t="s">
        <v>6203</v>
      </c>
      <c r="J1484" s="255">
        <v>18077822680</v>
      </c>
      <c r="K1484" s="255" t="s">
        <v>27</v>
      </c>
      <c r="L1484" s="260">
        <v>44394</v>
      </c>
      <c r="M1484" s="255" t="s">
        <v>28</v>
      </c>
      <c r="N1484" s="255" t="s">
        <v>27</v>
      </c>
      <c r="O1484" s="260">
        <v>44415</v>
      </c>
      <c r="P1484" s="255" t="s">
        <v>6204</v>
      </c>
      <c r="Q1484" s="255" t="s">
        <v>30</v>
      </c>
      <c r="R1484" s="255" t="s">
        <v>6205</v>
      </c>
      <c r="S1484" s="255"/>
      <c r="T1484" s="265" t="str">
        <f t="array" ref="T1484">VLOOKUP(D1484&amp;E1484,IF({1,0},'2021春'!$C$3:$C$4485&amp;'2021春'!$D$3:$D$4485,'2021春'!$H$3:$H$4485),2,0)</f>
        <v>451229200309082134</v>
      </c>
    </row>
    <row r="1485" spans="1:20">
      <c r="A1485" s="255">
        <v>1483</v>
      </c>
      <c r="B1485" s="255" t="s">
        <v>6206</v>
      </c>
      <c r="C1485" s="255" t="s">
        <v>21</v>
      </c>
      <c r="D1485" s="255" t="s">
        <v>307</v>
      </c>
      <c r="E1485" s="255" t="s">
        <v>2669</v>
      </c>
      <c r="F1485" s="255" t="s">
        <v>24</v>
      </c>
      <c r="G1485" s="255">
        <v>19</v>
      </c>
      <c r="H1485" s="255" t="s">
        <v>6207</v>
      </c>
      <c r="I1485" s="255" t="s">
        <v>6208</v>
      </c>
      <c r="J1485" s="255">
        <v>13768480582</v>
      </c>
      <c r="K1485" s="255" t="s">
        <v>27</v>
      </c>
      <c r="L1485" s="260">
        <v>44331</v>
      </c>
      <c r="M1485" s="255" t="s">
        <v>3645</v>
      </c>
      <c r="N1485" s="255" t="s">
        <v>27</v>
      </c>
      <c r="O1485" s="260">
        <v>44366</v>
      </c>
      <c r="P1485" s="255" t="s">
        <v>28</v>
      </c>
      <c r="Q1485" s="255" t="s">
        <v>30</v>
      </c>
      <c r="R1485" s="255"/>
      <c r="S1485" s="255"/>
      <c r="T1485" s="265" t="str">
        <f t="array" ref="T1485">VLOOKUP(D1485&amp;E1485,IF({1,0},'2021春'!$C$3:$C$4485&amp;'2021春'!$D$3:$D$4485,'2021春'!$H$3:$H$4485),2,0)</f>
        <v>452731200207304218</v>
      </c>
    </row>
    <row r="1486" spans="1:20">
      <c r="A1486" s="255">
        <v>1484</v>
      </c>
      <c r="B1486" s="255" t="s">
        <v>6209</v>
      </c>
      <c r="C1486" s="255" t="s">
        <v>21</v>
      </c>
      <c r="D1486" s="255" t="s">
        <v>307</v>
      </c>
      <c r="E1486" s="255" t="s">
        <v>6210</v>
      </c>
      <c r="F1486" s="255" t="s">
        <v>24</v>
      </c>
      <c r="G1486" s="255">
        <v>18</v>
      </c>
      <c r="H1486" s="255" t="s">
        <v>6211</v>
      </c>
      <c r="I1486" s="255" t="s">
        <v>6212</v>
      </c>
      <c r="J1486" s="255" t="s">
        <v>6213</v>
      </c>
      <c r="K1486" s="255" t="s">
        <v>27</v>
      </c>
      <c r="L1486" s="260">
        <v>44331</v>
      </c>
      <c r="M1486" s="255" t="s">
        <v>3645</v>
      </c>
      <c r="N1486" s="255" t="s">
        <v>27</v>
      </c>
      <c r="O1486" s="260">
        <v>44366</v>
      </c>
      <c r="P1486" s="255" t="s">
        <v>28</v>
      </c>
      <c r="Q1486" s="255" t="s">
        <v>30</v>
      </c>
      <c r="R1486" s="255"/>
      <c r="S1486" s="255"/>
      <c r="T1486" s="265" t="str">
        <f t="array" ref="T1486">VLOOKUP(D1486&amp;E1486,IF({1,0},'2021春'!$C$3:$C$4485&amp;'2021春'!$D$3:$D$4485,'2021春'!$H$3:$H$4485),2,0)</f>
        <v>452127200301240938</v>
      </c>
    </row>
    <row r="1487" spans="1:20">
      <c r="A1487" s="255">
        <v>1485</v>
      </c>
      <c r="B1487" s="255" t="s">
        <v>6214</v>
      </c>
      <c r="C1487" s="255" t="s">
        <v>21</v>
      </c>
      <c r="D1487" s="255" t="s">
        <v>307</v>
      </c>
      <c r="E1487" s="255" t="s">
        <v>6215</v>
      </c>
      <c r="F1487" s="255" t="s">
        <v>24</v>
      </c>
      <c r="G1487" s="255">
        <v>17</v>
      </c>
      <c r="H1487" s="255" t="s">
        <v>6216</v>
      </c>
      <c r="I1487" s="255" t="s">
        <v>6217</v>
      </c>
      <c r="J1487" s="255">
        <v>15878687277</v>
      </c>
      <c r="K1487" s="255" t="s">
        <v>27</v>
      </c>
      <c r="L1487" s="260">
        <v>44394</v>
      </c>
      <c r="M1487" s="255" t="s">
        <v>28</v>
      </c>
      <c r="N1487" s="255" t="s">
        <v>30</v>
      </c>
      <c r="O1487" s="260"/>
      <c r="P1487" s="255"/>
      <c r="Q1487" s="255" t="s">
        <v>30</v>
      </c>
      <c r="R1487" s="255"/>
      <c r="S1487" s="255"/>
      <c r="T1487" s="265" t="str">
        <f t="array" ref="T1487">VLOOKUP(D1487&amp;E1487,IF({1,0},'2021春'!$C$3:$C$4485&amp;'2021春'!$D$3:$D$4485,'2021春'!$H$3:$H$4485),2,0)</f>
        <v>452731200312285717</v>
      </c>
    </row>
    <row r="1488" spans="1:20">
      <c r="A1488" s="255">
        <v>1486</v>
      </c>
      <c r="B1488" s="255" t="s">
        <v>6218</v>
      </c>
      <c r="C1488" s="255" t="s">
        <v>21</v>
      </c>
      <c r="D1488" s="255" t="s">
        <v>307</v>
      </c>
      <c r="E1488" s="255" t="s">
        <v>5333</v>
      </c>
      <c r="F1488" s="255" t="s">
        <v>143</v>
      </c>
      <c r="G1488" s="255">
        <v>19</v>
      </c>
      <c r="H1488" s="255" t="s">
        <v>1558</v>
      </c>
      <c r="I1488" s="255" t="s">
        <v>6219</v>
      </c>
      <c r="J1488" s="255">
        <v>13777049178</v>
      </c>
      <c r="K1488" s="255" t="s">
        <v>27</v>
      </c>
      <c r="L1488" s="260">
        <v>44331</v>
      </c>
      <c r="M1488" s="255" t="s">
        <v>3645</v>
      </c>
      <c r="N1488" s="255" t="s">
        <v>27</v>
      </c>
      <c r="O1488" s="260">
        <v>44366</v>
      </c>
      <c r="P1488" s="255" t="s">
        <v>28</v>
      </c>
      <c r="Q1488" s="255" t="s">
        <v>30</v>
      </c>
      <c r="R1488" s="255"/>
      <c r="S1488" s="255"/>
      <c r="T1488" s="265" t="str">
        <f t="array" ref="T1488">VLOOKUP(D1488&amp;E1488,IF({1,0},'2021春'!$C$3:$C$4485&amp;'2021春'!$D$3:$D$4485,'2021春'!$H$3:$H$4485),2,0)</f>
        <v>452731200203102424</v>
      </c>
    </row>
    <row r="1489" spans="1:20">
      <c r="A1489" s="255">
        <v>1487</v>
      </c>
      <c r="B1489" s="255" t="s">
        <v>6220</v>
      </c>
      <c r="C1489" s="255" t="s">
        <v>21</v>
      </c>
      <c r="D1489" s="255" t="s">
        <v>307</v>
      </c>
      <c r="E1489" s="255" t="s">
        <v>6221</v>
      </c>
      <c r="F1489" s="255" t="s">
        <v>24</v>
      </c>
      <c r="G1489" s="255">
        <v>12</v>
      </c>
      <c r="H1489" s="255" t="s">
        <v>6222</v>
      </c>
      <c r="I1489" s="255" t="s">
        <v>6223</v>
      </c>
      <c r="J1489" s="255">
        <v>19994530914</v>
      </c>
      <c r="K1489" s="255" t="s">
        <v>27</v>
      </c>
      <c r="L1489" s="260">
        <v>44411</v>
      </c>
      <c r="M1489" s="255" t="s">
        <v>6224</v>
      </c>
      <c r="N1489" s="261" t="s">
        <v>30</v>
      </c>
      <c r="O1489" s="260"/>
      <c r="P1489" s="255"/>
      <c r="Q1489" s="255" t="s">
        <v>30</v>
      </c>
      <c r="R1489" s="255" t="s">
        <v>6225</v>
      </c>
      <c r="S1489" s="255"/>
      <c r="T1489" s="265" t="str">
        <f t="array" ref="T1489">VLOOKUP(D1489&amp;E1489,IF({1,0},'2021春'!$C$3:$C$4485&amp;'2021春'!$D$3:$D$4485,'2021春'!$H$3:$H$4485),2,0)</f>
        <v>451229200809302711</v>
      </c>
    </row>
    <row r="1490" spans="1:20">
      <c r="A1490" s="255">
        <v>1488</v>
      </c>
      <c r="B1490" s="255" t="s">
        <v>6226</v>
      </c>
      <c r="C1490" s="255" t="s">
        <v>21</v>
      </c>
      <c r="D1490" s="255" t="s">
        <v>307</v>
      </c>
      <c r="E1490" s="255" t="s">
        <v>6227</v>
      </c>
      <c r="F1490" s="255" t="s">
        <v>143</v>
      </c>
      <c r="G1490" s="255">
        <v>17</v>
      </c>
      <c r="H1490" s="255" t="s">
        <v>1581</v>
      </c>
      <c r="I1490" s="255" t="s">
        <v>6228</v>
      </c>
      <c r="J1490" s="255">
        <v>15878688250</v>
      </c>
      <c r="K1490" s="255" t="s">
        <v>27</v>
      </c>
      <c r="L1490" s="260">
        <v>44395</v>
      </c>
      <c r="M1490" s="255" t="s">
        <v>98</v>
      </c>
      <c r="N1490" s="255" t="s">
        <v>27</v>
      </c>
      <c r="O1490" s="260">
        <v>44416</v>
      </c>
      <c r="P1490" s="255" t="s">
        <v>98</v>
      </c>
      <c r="Q1490" s="255" t="s">
        <v>30</v>
      </c>
      <c r="R1490" s="255" t="s">
        <v>6229</v>
      </c>
      <c r="S1490" s="255"/>
      <c r="T1490" s="265" t="str">
        <f t="array" ref="T1490">VLOOKUP(D1490&amp;E1490,IF({1,0},'2021春'!$C$3:$C$4485&amp;'2021春'!$D$3:$D$4485,'2021春'!$H$3:$H$4485),2,0)</f>
        <v>451229200309291227</v>
      </c>
    </row>
    <row r="1491" spans="1:20">
      <c r="A1491" s="255">
        <v>1489</v>
      </c>
      <c r="B1491" s="255" t="s">
        <v>6230</v>
      </c>
      <c r="C1491" s="255" t="s">
        <v>21</v>
      </c>
      <c r="D1491" s="255" t="s">
        <v>307</v>
      </c>
      <c r="E1491" s="255" t="s">
        <v>6231</v>
      </c>
      <c r="F1491" s="255" t="s">
        <v>143</v>
      </c>
      <c r="G1491" s="255">
        <v>18</v>
      </c>
      <c r="H1491" s="255" t="s">
        <v>6232</v>
      </c>
      <c r="I1491" s="255" t="s">
        <v>6233</v>
      </c>
      <c r="J1491" s="255">
        <v>17754792475</v>
      </c>
      <c r="K1491" s="255" t="s">
        <v>27</v>
      </c>
      <c r="L1491" s="260">
        <v>44331</v>
      </c>
      <c r="M1491" s="255" t="s">
        <v>3645</v>
      </c>
      <c r="N1491" s="255" t="s">
        <v>27</v>
      </c>
      <c r="O1491" s="260">
        <v>44366</v>
      </c>
      <c r="P1491" s="255" t="s">
        <v>28</v>
      </c>
      <c r="Q1491" s="255" t="s">
        <v>30</v>
      </c>
      <c r="R1491" s="255"/>
      <c r="S1491" s="255"/>
      <c r="T1491" s="265" t="str">
        <f t="array" ref="T1491">VLOOKUP(D1491&amp;E1491,IF({1,0},'2021春'!$C$3:$C$4485&amp;'2021春'!$D$3:$D$4485,'2021春'!$H$3:$H$4485),2,0)</f>
        <v>451229200301291820</v>
      </c>
    </row>
    <row r="1492" spans="1:20">
      <c r="A1492" s="255">
        <v>1490</v>
      </c>
      <c r="B1492" s="255" t="s">
        <v>6234</v>
      </c>
      <c r="C1492" s="255" t="s">
        <v>21</v>
      </c>
      <c r="D1492" s="255" t="s">
        <v>307</v>
      </c>
      <c r="E1492" s="255" t="s">
        <v>6235</v>
      </c>
      <c r="F1492" s="255" t="s">
        <v>143</v>
      </c>
      <c r="G1492" s="255">
        <v>17</v>
      </c>
      <c r="H1492" s="255" t="s">
        <v>414</v>
      </c>
      <c r="I1492" s="255" t="s">
        <v>6236</v>
      </c>
      <c r="J1492" s="255">
        <v>18707780481</v>
      </c>
      <c r="K1492" s="255" t="s">
        <v>27</v>
      </c>
      <c r="L1492" s="260">
        <v>44396</v>
      </c>
      <c r="M1492" s="255" t="s">
        <v>6237</v>
      </c>
      <c r="N1492" s="255" t="s">
        <v>30</v>
      </c>
      <c r="O1492" s="260"/>
      <c r="P1492" s="255"/>
      <c r="Q1492" s="255" t="s">
        <v>30</v>
      </c>
      <c r="R1492" s="255"/>
      <c r="S1492" s="255"/>
      <c r="T1492" s="265" t="str">
        <f t="array" ref="T1492">VLOOKUP(D1492&amp;E1492,IF({1,0},'2021春'!$C$3:$C$4485&amp;'2021春'!$D$3:$D$4485,'2021春'!$H$3:$H$4485),2,0)</f>
        <v>451229200310274248</v>
      </c>
    </row>
    <row r="1493" spans="1:20">
      <c r="A1493" s="255">
        <v>1491</v>
      </c>
      <c r="B1493" s="255" t="s">
        <v>6238</v>
      </c>
      <c r="C1493" s="255" t="s">
        <v>21</v>
      </c>
      <c r="D1493" s="255" t="s">
        <v>307</v>
      </c>
      <c r="E1493" s="255" t="s">
        <v>6239</v>
      </c>
      <c r="F1493" s="255" t="s">
        <v>24</v>
      </c>
      <c r="G1493" s="255">
        <v>17</v>
      </c>
      <c r="H1493" s="255" t="s">
        <v>6240</v>
      </c>
      <c r="I1493" s="255" t="s">
        <v>6241</v>
      </c>
      <c r="J1493" s="255">
        <v>15878820753</v>
      </c>
      <c r="K1493" s="255" t="s">
        <v>27</v>
      </c>
      <c r="L1493" s="260">
        <v>44395</v>
      </c>
      <c r="M1493" s="255" t="s">
        <v>139</v>
      </c>
      <c r="N1493" s="255" t="s">
        <v>27</v>
      </c>
      <c r="O1493" s="260">
        <v>44416</v>
      </c>
      <c r="P1493" s="255" t="s">
        <v>139</v>
      </c>
      <c r="Q1493" s="255" t="s">
        <v>30</v>
      </c>
      <c r="R1493" s="255" t="s">
        <v>6240</v>
      </c>
      <c r="S1493" s="255"/>
      <c r="T1493" s="265" t="str">
        <f t="array" ref="T1493">VLOOKUP(D1493&amp;E1493,IF({1,0},'2021春'!$C$3:$C$4485&amp;'2021春'!$D$3:$D$4485,'2021春'!$H$3:$H$4485),2,0)</f>
        <v>452731200309223312</v>
      </c>
    </row>
    <row r="1494" spans="1:20">
      <c r="A1494" s="255">
        <v>1492</v>
      </c>
      <c r="B1494" s="255" t="s">
        <v>6242</v>
      </c>
      <c r="C1494" s="255" t="s">
        <v>21</v>
      </c>
      <c r="D1494" s="255" t="s">
        <v>307</v>
      </c>
      <c r="E1494" s="255" t="s">
        <v>6243</v>
      </c>
      <c r="F1494" s="255" t="s">
        <v>24</v>
      </c>
      <c r="G1494" s="255">
        <v>17</v>
      </c>
      <c r="H1494" s="255" t="s">
        <v>6244</v>
      </c>
      <c r="I1494" s="255" t="s">
        <v>6245</v>
      </c>
      <c r="J1494" s="255">
        <v>13877807517</v>
      </c>
      <c r="K1494" s="255" t="s">
        <v>27</v>
      </c>
      <c r="L1494" s="260">
        <v>44395</v>
      </c>
      <c r="M1494" s="255" t="s">
        <v>98</v>
      </c>
      <c r="N1494" s="255" t="s">
        <v>27</v>
      </c>
      <c r="O1494" s="260">
        <v>44416</v>
      </c>
      <c r="P1494" s="255" t="s">
        <v>98</v>
      </c>
      <c r="Q1494" s="255" t="s">
        <v>30</v>
      </c>
      <c r="R1494" s="255" t="s">
        <v>6246</v>
      </c>
      <c r="S1494" s="255"/>
      <c r="T1494" s="265" t="str">
        <f t="array" ref="T1494">VLOOKUP(D1494&amp;E1494,IF({1,0},'2021春'!$C$3:$C$4485&amp;'2021春'!$D$3:$D$4485,'2021春'!$H$3:$H$4485),2,0)</f>
        <v>452731200312241212</v>
      </c>
    </row>
    <row r="1495" spans="1:20">
      <c r="A1495" s="255">
        <v>1493</v>
      </c>
      <c r="B1495" s="255" t="s">
        <v>6247</v>
      </c>
      <c r="C1495" s="255" t="s">
        <v>21</v>
      </c>
      <c r="D1495" s="255" t="s">
        <v>307</v>
      </c>
      <c r="E1495" s="255" t="s">
        <v>6248</v>
      </c>
      <c r="F1495" s="255" t="s">
        <v>24</v>
      </c>
      <c r="G1495" s="255">
        <v>19</v>
      </c>
      <c r="H1495" s="255" t="s">
        <v>4200</v>
      </c>
      <c r="I1495" s="255" t="s">
        <v>6249</v>
      </c>
      <c r="J1495" s="255">
        <v>19127211645</v>
      </c>
      <c r="K1495" s="255" t="s">
        <v>27</v>
      </c>
      <c r="L1495" s="260">
        <v>44331</v>
      </c>
      <c r="M1495" s="255" t="s">
        <v>3645</v>
      </c>
      <c r="N1495" s="255" t="s">
        <v>27</v>
      </c>
      <c r="O1495" s="260">
        <v>44366</v>
      </c>
      <c r="P1495" s="255" t="s">
        <v>28</v>
      </c>
      <c r="Q1495" s="255" t="s">
        <v>30</v>
      </c>
      <c r="R1495" s="255"/>
      <c r="S1495" s="255"/>
      <c r="T1495" s="265" t="str">
        <f t="array" ref="T1495">VLOOKUP(D1495&amp;E1495,IF({1,0},'2021春'!$C$3:$C$4485&amp;'2021春'!$D$3:$D$4485,'2021春'!$H$3:$H$4485),2,0)</f>
        <v>451229200205102719</v>
      </c>
    </row>
    <row r="1496" spans="1:20">
      <c r="A1496" s="255">
        <v>1494</v>
      </c>
      <c r="B1496" s="255" t="s">
        <v>6250</v>
      </c>
      <c r="C1496" s="255" t="s">
        <v>21</v>
      </c>
      <c r="D1496" s="255" t="s">
        <v>307</v>
      </c>
      <c r="E1496" s="255" t="s">
        <v>6251</v>
      </c>
      <c r="F1496" s="255" t="s">
        <v>24</v>
      </c>
      <c r="G1496" s="255">
        <v>19</v>
      </c>
      <c r="H1496" s="255" t="s">
        <v>914</v>
      </c>
      <c r="I1496" s="255" t="s">
        <v>6252</v>
      </c>
      <c r="J1496" s="255">
        <v>18178894494</v>
      </c>
      <c r="K1496" s="255" t="s">
        <v>27</v>
      </c>
      <c r="L1496" s="260">
        <v>44331</v>
      </c>
      <c r="M1496" s="255" t="s">
        <v>3645</v>
      </c>
      <c r="N1496" s="255" t="s">
        <v>27</v>
      </c>
      <c r="O1496" s="260">
        <v>44366</v>
      </c>
      <c r="P1496" s="255" t="s">
        <v>28</v>
      </c>
      <c r="Q1496" s="255" t="s">
        <v>30</v>
      </c>
      <c r="R1496" s="255"/>
      <c r="S1496" s="255"/>
      <c r="T1496" s="265" t="str">
        <f t="array" ref="T1496">VLOOKUP(D1496&amp;E1496,IF({1,0},'2021春'!$C$3:$C$4485&amp;'2021春'!$D$3:$D$4485,'2021春'!$H$3:$H$4485),2,0)</f>
        <v>451229200109062112</v>
      </c>
    </row>
    <row r="1497" spans="1:20">
      <c r="A1497" s="255">
        <v>1495</v>
      </c>
      <c r="B1497" s="255" t="s">
        <v>6253</v>
      </c>
      <c r="C1497" s="255" t="s">
        <v>21</v>
      </c>
      <c r="D1497" s="255" t="s">
        <v>307</v>
      </c>
      <c r="E1497" s="255" t="s">
        <v>6254</v>
      </c>
      <c r="F1497" s="255" t="s">
        <v>24</v>
      </c>
      <c r="G1497" s="255">
        <v>17</v>
      </c>
      <c r="H1497" s="255" t="s">
        <v>2143</v>
      </c>
      <c r="I1497" s="255" t="s">
        <v>6255</v>
      </c>
      <c r="J1497" s="255">
        <v>13481868959</v>
      </c>
      <c r="K1497" s="255" t="s">
        <v>27</v>
      </c>
      <c r="L1497" s="260">
        <v>44399</v>
      </c>
      <c r="M1497" s="255" t="s">
        <v>185</v>
      </c>
      <c r="N1497" s="255" t="s">
        <v>30</v>
      </c>
      <c r="O1497" s="260"/>
      <c r="P1497" s="255"/>
      <c r="Q1497" s="255" t="s">
        <v>30</v>
      </c>
      <c r="R1497" s="255" t="s">
        <v>6256</v>
      </c>
      <c r="S1497" s="255"/>
      <c r="T1497" s="265" t="str">
        <f t="array" ref="T1497">VLOOKUP(D1497&amp;E1497,IF({1,0},'2021春'!$C$3:$C$4485&amp;'2021春'!$D$3:$D$4485,'2021春'!$H$3:$H$4485),2,0)</f>
        <v>452729200401200015</v>
      </c>
    </row>
    <row r="1498" spans="1:20">
      <c r="A1498" s="255">
        <v>1496</v>
      </c>
      <c r="B1498" s="255" t="s">
        <v>6257</v>
      </c>
      <c r="C1498" s="255" t="s">
        <v>21</v>
      </c>
      <c r="D1498" s="255" t="s">
        <v>307</v>
      </c>
      <c r="E1498" s="255" t="s">
        <v>6258</v>
      </c>
      <c r="F1498" s="255" t="s">
        <v>24</v>
      </c>
      <c r="G1498" s="255">
        <v>20</v>
      </c>
      <c r="H1498" s="255" t="s">
        <v>6259</v>
      </c>
      <c r="I1498" s="255" t="s">
        <v>6260</v>
      </c>
      <c r="J1498" s="255">
        <v>19877862239</v>
      </c>
      <c r="K1498" s="255" t="s">
        <v>27</v>
      </c>
      <c r="L1498" s="260">
        <v>44331</v>
      </c>
      <c r="M1498" s="255" t="s">
        <v>3645</v>
      </c>
      <c r="N1498" s="255" t="s">
        <v>27</v>
      </c>
      <c r="O1498" s="260">
        <v>44366</v>
      </c>
      <c r="P1498" s="255" t="s">
        <v>28</v>
      </c>
      <c r="Q1498" s="255" t="s">
        <v>30</v>
      </c>
      <c r="R1498" s="255"/>
      <c r="S1498" s="255"/>
      <c r="T1498" s="265" t="str">
        <f t="array" ref="T1498">VLOOKUP(D1498&amp;E1498,IF({1,0},'2021春'!$C$3:$C$4485&amp;'2021春'!$D$3:$D$4485,'2021春'!$H$3:$H$4485),2,0)</f>
        <v>452731200009043010</v>
      </c>
    </row>
    <row r="1499" spans="1:20">
      <c r="A1499" s="255">
        <v>1497</v>
      </c>
      <c r="B1499" s="255" t="s">
        <v>6261</v>
      </c>
      <c r="C1499" s="255" t="s">
        <v>21</v>
      </c>
      <c r="D1499" s="255" t="s">
        <v>307</v>
      </c>
      <c r="E1499" s="255" t="s">
        <v>6262</v>
      </c>
      <c r="F1499" s="255" t="s">
        <v>24</v>
      </c>
      <c r="G1499" s="255">
        <v>17</v>
      </c>
      <c r="H1499" s="255" t="s">
        <v>6263</v>
      </c>
      <c r="I1499" s="255" t="s">
        <v>6264</v>
      </c>
      <c r="J1499" s="255">
        <v>18278872596</v>
      </c>
      <c r="K1499" s="255" t="s">
        <v>27</v>
      </c>
      <c r="L1499" s="260">
        <v>44394</v>
      </c>
      <c r="M1499" s="255" t="s">
        <v>28</v>
      </c>
      <c r="N1499" s="255" t="s">
        <v>30</v>
      </c>
      <c r="O1499" s="260"/>
      <c r="P1499" s="255"/>
      <c r="Q1499" s="255" t="s">
        <v>30</v>
      </c>
      <c r="R1499" s="255"/>
      <c r="S1499" s="255"/>
      <c r="T1499" s="265" t="str">
        <f t="array" ref="T1499">VLOOKUP(D1499&amp;E1499,IF({1,0},'2021春'!$C$3:$C$4485&amp;'2021春'!$D$3:$D$4485,'2021春'!$H$3:$H$4485),2,0)</f>
        <v>452731200308311214</v>
      </c>
    </row>
    <row r="1500" spans="1:20">
      <c r="A1500" s="255">
        <v>1498</v>
      </c>
      <c r="B1500" s="255" t="s">
        <v>6265</v>
      </c>
      <c r="C1500" s="255" t="s">
        <v>21</v>
      </c>
      <c r="D1500" s="255" t="s">
        <v>307</v>
      </c>
      <c r="E1500" s="255" t="s">
        <v>6266</v>
      </c>
      <c r="F1500" s="255" t="s">
        <v>24</v>
      </c>
      <c r="G1500" s="255">
        <v>18</v>
      </c>
      <c r="H1500" s="255" t="s">
        <v>6267</v>
      </c>
      <c r="I1500" s="255" t="s">
        <v>6268</v>
      </c>
      <c r="J1500" s="255">
        <v>13132989545</v>
      </c>
      <c r="K1500" s="255" t="s">
        <v>27</v>
      </c>
      <c r="L1500" s="260">
        <v>44395</v>
      </c>
      <c r="M1500" s="255" t="s">
        <v>28</v>
      </c>
      <c r="N1500" s="255" t="s">
        <v>30</v>
      </c>
      <c r="O1500" s="260"/>
      <c r="P1500" s="255"/>
      <c r="Q1500" s="255" t="s">
        <v>30</v>
      </c>
      <c r="R1500" s="255"/>
      <c r="S1500" s="255"/>
      <c r="T1500" s="265" t="str">
        <f t="array" ref="T1500">VLOOKUP(D1500&amp;E1500,IF({1,0},'2021春'!$C$3:$C$4485&amp;'2021春'!$D$3:$D$4485,'2021春'!$H$3:$H$4485),2,0)</f>
        <v>452127200308052710</v>
      </c>
    </row>
    <row r="1501" spans="1:20">
      <c r="A1501" s="255">
        <v>1499</v>
      </c>
      <c r="B1501" s="255" t="s">
        <v>6269</v>
      </c>
      <c r="C1501" s="255" t="s">
        <v>21</v>
      </c>
      <c r="D1501" s="255" t="s">
        <v>307</v>
      </c>
      <c r="E1501" s="255" t="s">
        <v>6270</v>
      </c>
      <c r="F1501" s="255" t="s">
        <v>24</v>
      </c>
      <c r="G1501" s="255">
        <v>17</v>
      </c>
      <c r="H1501" s="255" t="s">
        <v>3397</v>
      </c>
      <c r="I1501" s="255" t="s">
        <v>6271</v>
      </c>
      <c r="J1501" s="255">
        <v>13691753146</v>
      </c>
      <c r="K1501" s="255" t="s">
        <v>27</v>
      </c>
      <c r="L1501" s="260">
        <v>44395</v>
      </c>
      <c r="M1501" s="255" t="s">
        <v>2455</v>
      </c>
      <c r="N1501" s="255" t="s">
        <v>30</v>
      </c>
      <c r="O1501" s="260"/>
      <c r="P1501" s="255"/>
      <c r="Q1501" s="255" t="s">
        <v>30</v>
      </c>
      <c r="R1501" s="255"/>
      <c r="S1501" s="255"/>
      <c r="T1501" s="265" t="str">
        <f t="array" ref="T1501">VLOOKUP(D1501&amp;E1501,IF({1,0},'2021春'!$C$3:$C$4485&amp;'2021春'!$D$3:$D$4485,'2021春'!$H$3:$H$4485),2,0)</f>
        <v>451229200405171217</v>
      </c>
    </row>
    <row r="1502" spans="1:20">
      <c r="A1502" s="255">
        <v>1500</v>
      </c>
      <c r="B1502" s="255" t="s">
        <v>6272</v>
      </c>
      <c r="C1502" s="255" t="s">
        <v>21</v>
      </c>
      <c r="D1502" s="255" t="s">
        <v>307</v>
      </c>
      <c r="E1502" s="255" t="s">
        <v>6273</v>
      </c>
      <c r="F1502" s="255" t="s">
        <v>24</v>
      </c>
      <c r="G1502" s="255">
        <v>17</v>
      </c>
      <c r="H1502" s="255" t="s">
        <v>6274</v>
      </c>
      <c r="I1502" s="255" t="s">
        <v>6275</v>
      </c>
      <c r="J1502" s="255">
        <v>13768280502</v>
      </c>
      <c r="K1502" s="255" t="s">
        <v>27</v>
      </c>
      <c r="L1502" s="260">
        <v>44396</v>
      </c>
      <c r="M1502" s="255" t="s">
        <v>28</v>
      </c>
      <c r="N1502" s="255" t="s">
        <v>30</v>
      </c>
      <c r="O1502" s="260"/>
      <c r="P1502" s="255"/>
      <c r="Q1502" s="255" t="s">
        <v>30</v>
      </c>
      <c r="R1502" s="255" t="s">
        <v>6276</v>
      </c>
      <c r="S1502" s="255"/>
      <c r="T1502" s="265" t="str">
        <f t="array" ref="T1502">VLOOKUP(D1502&amp;E1502,IF({1,0},'2021春'!$C$3:$C$4485&amp;'2021春'!$D$3:$D$4485,'2021春'!$H$3:$H$4485),2,0)</f>
        <v>45012420031007271X</v>
      </c>
    </row>
    <row r="1503" spans="1:20">
      <c r="A1503" s="255">
        <v>1501</v>
      </c>
      <c r="B1503" s="255" t="s">
        <v>6277</v>
      </c>
      <c r="C1503" s="255" t="s">
        <v>21</v>
      </c>
      <c r="D1503" s="255" t="s">
        <v>307</v>
      </c>
      <c r="E1503" s="255" t="s">
        <v>6278</v>
      </c>
      <c r="F1503" s="255" t="s">
        <v>24</v>
      </c>
      <c r="G1503" s="255">
        <v>15</v>
      </c>
      <c r="H1503" s="255" t="s">
        <v>6279</v>
      </c>
      <c r="I1503" s="255" t="s">
        <v>6280</v>
      </c>
      <c r="J1503" s="255">
        <v>19994530209</v>
      </c>
      <c r="K1503" s="255" t="s">
        <v>27</v>
      </c>
      <c r="L1503" s="260">
        <v>44396</v>
      </c>
      <c r="M1503" s="255" t="s">
        <v>3693</v>
      </c>
      <c r="N1503" s="255" t="s">
        <v>30</v>
      </c>
      <c r="O1503" s="260"/>
      <c r="P1503" s="255"/>
      <c r="Q1503" s="255" t="s">
        <v>30</v>
      </c>
      <c r="R1503" s="255"/>
      <c r="S1503" s="255"/>
      <c r="T1503" s="265" t="str">
        <f t="array" ref="T1503">VLOOKUP(D1503&amp;E1503,IF({1,0},'2021春'!$C$3:$C$4485&amp;'2021春'!$D$3:$D$4485,'2021春'!$H$3:$H$4485),2,0)</f>
        <v>451229200602070319</v>
      </c>
    </row>
    <row r="1504" spans="1:20">
      <c r="A1504" s="255">
        <v>1502</v>
      </c>
      <c r="B1504" s="255" t="s">
        <v>6281</v>
      </c>
      <c r="C1504" s="255" t="s">
        <v>21</v>
      </c>
      <c r="D1504" s="255" t="s">
        <v>307</v>
      </c>
      <c r="E1504" s="255" t="s">
        <v>6282</v>
      </c>
      <c r="F1504" s="255" t="s">
        <v>24</v>
      </c>
      <c r="G1504" s="255">
        <v>15</v>
      </c>
      <c r="H1504" s="255" t="s">
        <v>1724</v>
      </c>
      <c r="I1504" s="255" t="s">
        <v>6283</v>
      </c>
      <c r="J1504" s="255" t="s">
        <v>6284</v>
      </c>
      <c r="K1504" s="255" t="s">
        <v>30</v>
      </c>
      <c r="L1504" s="260"/>
      <c r="M1504" s="255"/>
      <c r="N1504" s="255" t="s">
        <v>30</v>
      </c>
      <c r="O1504" s="260"/>
      <c r="P1504" s="255"/>
      <c r="Q1504" s="255" t="s">
        <v>30</v>
      </c>
      <c r="R1504" s="255"/>
      <c r="S1504" s="255" t="s">
        <v>6285</v>
      </c>
      <c r="T1504" s="265" t="str">
        <f t="array" ref="T1504">VLOOKUP(D1504&amp;E1504,IF({1,0},'2021春'!$C$3:$C$4485&amp;'2021春'!$D$3:$D$4485,'2021春'!$H$3:$H$4485),2,0)</f>
        <v>451229200512312716</v>
      </c>
    </row>
    <row r="1505" spans="1:20">
      <c r="A1505" s="255">
        <v>1503</v>
      </c>
      <c r="B1505" s="255" t="s">
        <v>6286</v>
      </c>
      <c r="C1505" s="255" t="s">
        <v>21</v>
      </c>
      <c r="D1505" s="255" t="s">
        <v>307</v>
      </c>
      <c r="E1505" s="255" t="s">
        <v>6287</v>
      </c>
      <c r="F1505" s="255" t="s">
        <v>24</v>
      </c>
      <c r="G1505" s="255">
        <v>17</v>
      </c>
      <c r="H1505" s="255" t="s">
        <v>6288</v>
      </c>
      <c r="I1505" s="255" t="s">
        <v>833</v>
      </c>
      <c r="J1505" s="255">
        <v>15807784109</v>
      </c>
      <c r="K1505" s="255" t="s">
        <v>27</v>
      </c>
      <c r="L1505" s="260">
        <v>44405</v>
      </c>
      <c r="M1505" s="255" t="s">
        <v>28</v>
      </c>
      <c r="N1505" s="255" t="s">
        <v>30</v>
      </c>
      <c r="O1505" s="260"/>
      <c r="P1505" s="255"/>
      <c r="Q1505" s="255" t="s">
        <v>30</v>
      </c>
      <c r="R1505" s="255"/>
      <c r="S1505" s="255"/>
      <c r="T1505" s="265" t="str">
        <f t="array" ref="T1505">VLOOKUP(D1505&amp;E1505,IF({1,0},'2021春'!$C$3:$C$4485&amp;'2021春'!$D$3:$D$4485,'2021春'!$H$3:$H$4485),2,0)</f>
        <v>452731200406190014</v>
      </c>
    </row>
    <row r="1506" spans="1:20">
      <c r="A1506" s="255">
        <v>1504</v>
      </c>
      <c r="B1506" s="255" t="s">
        <v>6289</v>
      </c>
      <c r="C1506" s="255" t="s">
        <v>21</v>
      </c>
      <c r="D1506" s="255" t="s">
        <v>307</v>
      </c>
      <c r="E1506" s="255" t="s">
        <v>6290</v>
      </c>
      <c r="F1506" s="255" t="s">
        <v>24</v>
      </c>
      <c r="G1506" s="255">
        <v>17</v>
      </c>
      <c r="H1506" s="255" t="s">
        <v>5541</v>
      </c>
      <c r="I1506" s="255" t="s">
        <v>6291</v>
      </c>
      <c r="J1506" s="255">
        <v>17796126151</v>
      </c>
      <c r="K1506" s="255" t="s">
        <v>27</v>
      </c>
      <c r="L1506" s="260">
        <v>44396</v>
      </c>
      <c r="M1506" s="255" t="s">
        <v>68</v>
      </c>
      <c r="N1506" s="255" t="s">
        <v>30</v>
      </c>
      <c r="O1506" s="260"/>
      <c r="P1506" s="255"/>
      <c r="Q1506" s="255" t="s">
        <v>30</v>
      </c>
      <c r="R1506" s="255"/>
      <c r="S1506" s="255"/>
      <c r="T1506" s="265" t="str">
        <f t="array" ref="T1506">VLOOKUP(D1506&amp;E1506,IF({1,0},'2021春'!$C$3:$C$4485&amp;'2021春'!$D$3:$D$4485,'2021春'!$H$3:$H$4485),2,0)</f>
        <v>452731200401124210</v>
      </c>
    </row>
    <row r="1507" spans="1:20">
      <c r="A1507" s="255">
        <v>1505</v>
      </c>
      <c r="B1507" s="255" t="s">
        <v>6292</v>
      </c>
      <c r="C1507" s="255" t="s">
        <v>21</v>
      </c>
      <c r="D1507" s="255" t="s">
        <v>307</v>
      </c>
      <c r="E1507" s="255" t="s">
        <v>6293</v>
      </c>
      <c r="F1507" s="255" t="s">
        <v>24</v>
      </c>
      <c r="G1507" s="255">
        <v>17</v>
      </c>
      <c r="H1507" s="255" t="s">
        <v>6294</v>
      </c>
      <c r="I1507" s="255" t="s">
        <v>6295</v>
      </c>
      <c r="J1507" s="255">
        <v>17307781191</v>
      </c>
      <c r="K1507" s="255" t="s">
        <v>27</v>
      </c>
      <c r="L1507" s="260">
        <v>44395</v>
      </c>
      <c r="M1507" s="255" t="s">
        <v>2747</v>
      </c>
      <c r="N1507" s="255" t="s">
        <v>27</v>
      </c>
      <c r="O1507" s="260">
        <v>44395</v>
      </c>
      <c r="P1507" s="255" t="s">
        <v>2747</v>
      </c>
      <c r="Q1507" s="255" t="s">
        <v>30</v>
      </c>
      <c r="R1507" s="255" t="s">
        <v>6294</v>
      </c>
      <c r="S1507" s="255"/>
      <c r="T1507" s="265" t="str">
        <f t="array" ref="T1507">VLOOKUP(D1507&amp;E1507,IF({1,0},'2021春'!$C$3:$C$4485&amp;'2021春'!$D$3:$D$4485,'2021春'!$H$3:$H$4485),2,0)</f>
        <v>451229200406062717</v>
      </c>
    </row>
    <row r="1508" spans="1:20">
      <c r="A1508" s="255">
        <v>1506</v>
      </c>
      <c r="B1508" s="255" t="s">
        <v>6296</v>
      </c>
      <c r="C1508" s="255" t="s">
        <v>21</v>
      </c>
      <c r="D1508" s="255" t="s">
        <v>307</v>
      </c>
      <c r="E1508" s="255" t="s">
        <v>6297</v>
      </c>
      <c r="F1508" s="255" t="s">
        <v>24</v>
      </c>
      <c r="G1508" s="255">
        <v>17</v>
      </c>
      <c r="H1508" s="255" t="s">
        <v>3797</v>
      </c>
      <c r="I1508" s="255" t="s">
        <v>6298</v>
      </c>
      <c r="J1508" s="255">
        <v>15078574620</v>
      </c>
      <c r="K1508" s="255" t="s">
        <v>27</v>
      </c>
      <c r="L1508" s="260">
        <v>44397</v>
      </c>
      <c r="M1508" s="255" t="s">
        <v>1347</v>
      </c>
      <c r="N1508" s="255" t="s">
        <v>30</v>
      </c>
      <c r="O1508" s="260"/>
      <c r="P1508" s="255"/>
      <c r="Q1508" s="255" t="s">
        <v>30</v>
      </c>
      <c r="R1508" s="255"/>
      <c r="S1508" s="255"/>
      <c r="T1508" s="265" t="str">
        <f t="array" ref="T1508">VLOOKUP(D1508&amp;E1508,IF({1,0},'2021春'!$C$3:$C$4485&amp;'2021春'!$D$3:$D$4485,'2021春'!$H$3:$H$4485),2,0)</f>
        <v>451229200311174513</v>
      </c>
    </row>
    <row r="1509" spans="1:20">
      <c r="A1509" s="255">
        <v>1507</v>
      </c>
      <c r="B1509" s="255" t="s">
        <v>6299</v>
      </c>
      <c r="C1509" s="255" t="s">
        <v>21</v>
      </c>
      <c r="D1509" s="255" t="s">
        <v>307</v>
      </c>
      <c r="E1509" s="255" t="s">
        <v>6300</v>
      </c>
      <c r="F1509" s="255" t="s">
        <v>24</v>
      </c>
      <c r="G1509" s="255">
        <v>17</v>
      </c>
      <c r="H1509" s="255" t="s">
        <v>6301</v>
      </c>
      <c r="I1509" s="255" t="s">
        <v>6302</v>
      </c>
      <c r="J1509" s="255">
        <v>13471800867</v>
      </c>
      <c r="K1509" s="255" t="s">
        <v>27</v>
      </c>
      <c r="L1509" s="260">
        <v>44396</v>
      </c>
      <c r="M1509" s="255" t="s">
        <v>28</v>
      </c>
      <c r="N1509" s="255" t="s">
        <v>30</v>
      </c>
      <c r="O1509" s="260"/>
      <c r="P1509" s="255"/>
      <c r="Q1509" s="255" t="s">
        <v>30</v>
      </c>
      <c r="R1509" s="255"/>
      <c r="S1509" s="255"/>
      <c r="T1509" s="265" t="str">
        <f t="array" ref="T1509">VLOOKUP(D1509&amp;E1509,IF({1,0},'2021春'!$C$3:$C$4485&amp;'2021春'!$D$3:$D$4485,'2021春'!$H$3:$H$4485),2,0)</f>
        <v>452731200403190035</v>
      </c>
    </row>
    <row r="1510" spans="1:20">
      <c r="A1510" s="255">
        <v>1508</v>
      </c>
      <c r="B1510" s="255" t="s">
        <v>6303</v>
      </c>
      <c r="C1510" s="255" t="s">
        <v>21</v>
      </c>
      <c r="D1510" s="255" t="s">
        <v>307</v>
      </c>
      <c r="E1510" s="255" t="s">
        <v>6304</v>
      </c>
      <c r="F1510" s="255" t="s">
        <v>24</v>
      </c>
      <c r="G1510" s="255">
        <v>17</v>
      </c>
      <c r="H1510" s="255" t="s">
        <v>6305</v>
      </c>
      <c r="I1510" s="255" t="s">
        <v>6306</v>
      </c>
      <c r="J1510" s="255">
        <v>13557488724</v>
      </c>
      <c r="K1510" s="255" t="s">
        <v>27</v>
      </c>
      <c r="L1510" s="260">
        <v>44396</v>
      </c>
      <c r="M1510" s="255" t="s">
        <v>6307</v>
      </c>
      <c r="N1510" s="255" t="s">
        <v>30</v>
      </c>
      <c r="O1510" s="260"/>
      <c r="P1510" s="255"/>
      <c r="Q1510" s="255" t="s">
        <v>30</v>
      </c>
      <c r="R1510" s="255" t="s">
        <v>6308</v>
      </c>
      <c r="S1510" s="255"/>
      <c r="T1510" s="265" t="str">
        <f t="array" ref="T1510">VLOOKUP(D1510&amp;E1510,IF({1,0},'2021春'!$C$3:$C$4485&amp;'2021春'!$D$3:$D$4485,'2021春'!$H$3:$H$4485),2,0)</f>
        <v>452731200312073618</v>
      </c>
    </row>
    <row r="1511" spans="1:20">
      <c r="A1511" s="255">
        <v>1509</v>
      </c>
      <c r="B1511" s="255" t="s">
        <v>6309</v>
      </c>
      <c r="C1511" s="255" t="s">
        <v>21</v>
      </c>
      <c r="D1511" s="255" t="s">
        <v>307</v>
      </c>
      <c r="E1511" s="255" t="s">
        <v>6310</v>
      </c>
      <c r="F1511" s="255" t="s">
        <v>143</v>
      </c>
      <c r="G1511" s="255">
        <v>18</v>
      </c>
      <c r="H1511" s="255" t="s">
        <v>6311</v>
      </c>
      <c r="I1511" s="255" t="s">
        <v>6312</v>
      </c>
      <c r="J1511" s="255">
        <v>13481834655</v>
      </c>
      <c r="K1511" s="255" t="s">
        <v>27</v>
      </c>
      <c r="L1511" s="260">
        <v>44331</v>
      </c>
      <c r="M1511" s="255" t="s">
        <v>3645</v>
      </c>
      <c r="N1511" s="255" t="s">
        <v>27</v>
      </c>
      <c r="O1511" s="260">
        <v>44366</v>
      </c>
      <c r="P1511" s="255" t="s">
        <v>28</v>
      </c>
      <c r="Q1511" s="255" t="s">
        <v>30</v>
      </c>
      <c r="R1511" s="255"/>
      <c r="S1511" s="255"/>
      <c r="T1511" s="265" t="str">
        <f t="array" ref="T1511">VLOOKUP(D1511&amp;E1511,IF({1,0},'2021春'!$C$3:$C$4485&amp;'2021春'!$D$3:$D$4485,'2021春'!$H$3:$H$4485),2,0)</f>
        <v>451229200210013921</v>
      </c>
    </row>
    <row r="1512" spans="1:20">
      <c r="A1512" s="255">
        <v>1510</v>
      </c>
      <c r="B1512" s="255" t="s">
        <v>6313</v>
      </c>
      <c r="C1512" s="255" t="s">
        <v>21</v>
      </c>
      <c r="D1512" s="255" t="s">
        <v>307</v>
      </c>
      <c r="E1512" s="255" t="s">
        <v>6314</v>
      </c>
      <c r="F1512" s="255" t="s">
        <v>24</v>
      </c>
      <c r="G1512" s="255">
        <v>17</v>
      </c>
      <c r="H1512" s="255" t="s">
        <v>6315</v>
      </c>
      <c r="I1512" s="255" t="s">
        <v>6316</v>
      </c>
      <c r="J1512" s="255">
        <v>15078573709</v>
      </c>
      <c r="K1512" s="255" t="s">
        <v>27</v>
      </c>
      <c r="L1512" s="260">
        <v>44398</v>
      </c>
      <c r="M1512" s="255" t="s">
        <v>6317</v>
      </c>
      <c r="N1512" s="255" t="s">
        <v>30</v>
      </c>
      <c r="O1512" s="260"/>
      <c r="P1512" s="255"/>
      <c r="Q1512" s="255" t="s">
        <v>30</v>
      </c>
      <c r="R1512" s="255"/>
      <c r="S1512" s="255"/>
      <c r="T1512" s="265" t="str">
        <f t="array" ref="T1512">VLOOKUP(D1512&amp;E1512,IF({1,0},'2021春'!$C$3:$C$4485&amp;'2021春'!$D$3:$D$4485,'2021春'!$H$3:$H$4485),2,0)</f>
        <v>45273120040727421X</v>
      </c>
    </row>
    <row r="1513" spans="1:20">
      <c r="A1513" s="255">
        <v>1511</v>
      </c>
      <c r="B1513" s="255" t="s">
        <v>6318</v>
      </c>
      <c r="C1513" s="255" t="s">
        <v>21</v>
      </c>
      <c r="D1513" s="255" t="s">
        <v>307</v>
      </c>
      <c r="E1513" s="255" t="s">
        <v>6319</v>
      </c>
      <c r="F1513" s="255" t="s">
        <v>24</v>
      </c>
      <c r="G1513" s="255">
        <v>20</v>
      </c>
      <c r="H1513" s="255" t="s">
        <v>6320</v>
      </c>
      <c r="I1513" s="255" t="s">
        <v>6321</v>
      </c>
      <c r="J1513" s="255" t="s">
        <v>6322</v>
      </c>
      <c r="K1513" s="255" t="s">
        <v>27</v>
      </c>
      <c r="L1513" s="260">
        <v>44334</v>
      </c>
      <c r="M1513" s="255" t="s">
        <v>28</v>
      </c>
      <c r="N1513" s="255" t="s">
        <v>27</v>
      </c>
      <c r="O1513" s="260">
        <v>44366</v>
      </c>
      <c r="P1513" s="255" t="s">
        <v>28</v>
      </c>
      <c r="Q1513" s="255" t="s">
        <v>30</v>
      </c>
      <c r="R1513" s="255"/>
      <c r="S1513" s="255"/>
      <c r="T1513" s="265" t="str">
        <f t="array" ref="T1513">VLOOKUP(D1513&amp;E1513,IF({1,0},'2021春'!$C$3:$C$4485&amp;'2021春'!$D$3:$D$4485,'2021春'!$H$3:$H$4485),2,0)</f>
        <v>452731200103242411</v>
      </c>
    </row>
    <row r="1514" spans="1:20">
      <c r="A1514" s="255">
        <v>1512</v>
      </c>
      <c r="B1514" s="255" t="s">
        <v>6323</v>
      </c>
      <c r="C1514" s="255" t="s">
        <v>21</v>
      </c>
      <c r="D1514" s="255" t="s">
        <v>307</v>
      </c>
      <c r="E1514" s="255" t="s">
        <v>6324</v>
      </c>
      <c r="F1514" s="255" t="s">
        <v>143</v>
      </c>
      <c r="G1514" s="255">
        <v>18</v>
      </c>
      <c r="H1514" s="255" t="s">
        <v>6325</v>
      </c>
      <c r="I1514" s="255" t="s">
        <v>6326</v>
      </c>
      <c r="J1514" s="255">
        <v>19807781675</v>
      </c>
      <c r="K1514" s="255" t="s">
        <v>27</v>
      </c>
      <c r="L1514" s="260">
        <v>44394</v>
      </c>
      <c r="M1514" s="255" t="s">
        <v>28</v>
      </c>
      <c r="N1514" s="255" t="s">
        <v>30</v>
      </c>
      <c r="O1514" s="260"/>
      <c r="P1514" s="255"/>
      <c r="Q1514" s="255" t="s">
        <v>30</v>
      </c>
      <c r="R1514" s="255"/>
      <c r="S1514" s="255"/>
      <c r="T1514" s="265" t="str">
        <f t="array" ref="T1514">VLOOKUP(D1514&amp;E1514,IF({1,0},'2021春'!$C$3:$C$4485&amp;'2021春'!$D$3:$D$4485,'2021春'!$H$3:$H$4485),2,0)</f>
        <v>451229200306064221</v>
      </c>
    </row>
    <row r="1515" spans="1:20">
      <c r="A1515" s="255">
        <v>1513</v>
      </c>
      <c r="B1515" s="255" t="s">
        <v>6327</v>
      </c>
      <c r="C1515" s="255" t="s">
        <v>21</v>
      </c>
      <c r="D1515" s="255" t="s">
        <v>307</v>
      </c>
      <c r="E1515" s="255" t="s">
        <v>6328</v>
      </c>
      <c r="F1515" s="255" t="s">
        <v>24</v>
      </c>
      <c r="G1515" s="255">
        <v>20</v>
      </c>
      <c r="H1515" s="255" t="s">
        <v>6329</v>
      </c>
      <c r="I1515" s="255" t="s">
        <v>6330</v>
      </c>
      <c r="J1515" s="255" t="s">
        <v>6331</v>
      </c>
      <c r="K1515" s="255" t="s">
        <v>27</v>
      </c>
      <c r="L1515" s="260">
        <v>44394</v>
      </c>
      <c r="M1515" s="255" t="s">
        <v>28</v>
      </c>
      <c r="N1515" s="255" t="s">
        <v>30</v>
      </c>
      <c r="O1515" s="260"/>
      <c r="P1515" s="255"/>
      <c r="Q1515" s="255" t="s">
        <v>30</v>
      </c>
      <c r="R1515" s="255"/>
      <c r="S1515" s="255"/>
      <c r="T1515" s="265" t="str">
        <f t="array" ref="T1515">VLOOKUP(D1515&amp;E1515,IF({1,0},'2021春'!$C$3:$C$4485&amp;'2021春'!$D$3:$D$4485,'2021春'!$H$3:$H$4485),2,0)</f>
        <v>452731200108042494</v>
      </c>
    </row>
    <row r="1516" spans="1:20">
      <c r="A1516" s="255">
        <v>1514</v>
      </c>
      <c r="B1516" s="255" t="s">
        <v>6332</v>
      </c>
      <c r="C1516" s="255" t="s">
        <v>21</v>
      </c>
      <c r="D1516" s="255" t="s">
        <v>307</v>
      </c>
      <c r="E1516" s="255" t="s">
        <v>6333</v>
      </c>
      <c r="F1516" s="255" t="s">
        <v>143</v>
      </c>
      <c r="G1516" s="255">
        <v>17</v>
      </c>
      <c r="H1516" s="255" t="s">
        <v>1499</v>
      </c>
      <c r="I1516" s="255" t="s">
        <v>6334</v>
      </c>
      <c r="J1516" s="255">
        <v>15977864559</v>
      </c>
      <c r="K1516" s="255" t="s">
        <v>27</v>
      </c>
      <c r="L1516" s="260">
        <v>44405</v>
      </c>
      <c r="M1516" s="255" t="s">
        <v>6335</v>
      </c>
      <c r="N1516" s="255" t="s">
        <v>30</v>
      </c>
      <c r="O1516" s="260"/>
      <c r="P1516" s="255"/>
      <c r="Q1516" s="255" t="s">
        <v>30</v>
      </c>
      <c r="R1516" s="255" t="s">
        <v>6162</v>
      </c>
      <c r="S1516" s="255"/>
      <c r="T1516" s="265" t="str">
        <f t="array" ref="T1516">VLOOKUP(D1516&amp;E1516,IF({1,0},'2021春'!$C$3:$C$4485&amp;'2021春'!$D$3:$D$4485,'2021春'!$H$3:$H$4485),2,0)</f>
        <v>452731200312121245</v>
      </c>
    </row>
    <row r="1517" spans="1:20">
      <c r="A1517" s="255">
        <v>1515</v>
      </c>
      <c r="B1517" s="255" t="s">
        <v>6336</v>
      </c>
      <c r="C1517" s="255" t="s">
        <v>21</v>
      </c>
      <c r="D1517" s="255" t="s">
        <v>307</v>
      </c>
      <c r="E1517" s="255" t="s">
        <v>6337</v>
      </c>
      <c r="F1517" s="255" t="s">
        <v>24</v>
      </c>
      <c r="G1517" s="255">
        <v>17</v>
      </c>
      <c r="H1517" s="255" t="s">
        <v>6338</v>
      </c>
      <c r="I1517" s="255" t="s">
        <v>6339</v>
      </c>
      <c r="J1517" s="255">
        <v>15807782277</v>
      </c>
      <c r="K1517" s="255" t="s">
        <v>27</v>
      </c>
      <c r="L1517" s="260">
        <v>44394</v>
      </c>
      <c r="M1517" s="255" t="s">
        <v>28</v>
      </c>
      <c r="N1517" s="255" t="s">
        <v>30</v>
      </c>
      <c r="O1517" s="260"/>
      <c r="P1517" s="255"/>
      <c r="Q1517" s="255" t="s">
        <v>30</v>
      </c>
      <c r="R1517" s="255"/>
      <c r="S1517" s="255"/>
      <c r="T1517" s="265" t="str">
        <f t="array" ref="T1517">VLOOKUP(D1517&amp;E1517,IF({1,0},'2021春'!$C$3:$C$4485&amp;'2021春'!$D$3:$D$4485,'2021春'!$H$3:$H$4485),2,0)</f>
        <v>452731200309020312</v>
      </c>
    </row>
    <row r="1518" spans="1:20">
      <c r="A1518" s="255">
        <v>1516</v>
      </c>
      <c r="B1518" s="255" t="s">
        <v>6340</v>
      </c>
      <c r="C1518" s="255" t="s">
        <v>21</v>
      </c>
      <c r="D1518" s="255" t="s">
        <v>307</v>
      </c>
      <c r="E1518" s="255" t="s">
        <v>6341</v>
      </c>
      <c r="F1518" s="255" t="s">
        <v>24</v>
      </c>
      <c r="G1518" s="255">
        <v>17</v>
      </c>
      <c r="H1518" s="255" t="s">
        <v>6342</v>
      </c>
      <c r="I1518" s="255" t="s">
        <v>6343</v>
      </c>
      <c r="J1518" s="255">
        <v>15277849271</v>
      </c>
      <c r="K1518" s="255" t="s">
        <v>27</v>
      </c>
      <c r="L1518" s="260">
        <v>44398</v>
      </c>
      <c r="M1518" s="255" t="s">
        <v>98</v>
      </c>
      <c r="N1518" s="255" t="s">
        <v>30</v>
      </c>
      <c r="O1518" s="260"/>
      <c r="P1518" s="255"/>
      <c r="Q1518" s="255" t="s">
        <v>30</v>
      </c>
      <c r="R1518" s="255"/>
      <c r="S1518" s="255"/>
      <c r="T1518" s="265" t="str">
        <f t="array" ref="T1518">VLOOKUP(D1518&amp;E1518,IF({1,0},'2021春'!$C$3:$C$4485&amp;'2021春'!$D$3:$D$4485,'2021春'!$H$3:$H$4485),2,0)</f>
        <v>45273120030912121X</v>
      </c>
    </row>
    <row r="1519" spans="1:20">
      <c r="A1519" s="255">
        <v>1517</v>
      </c>
      <c r="B1519" s="255" t="s">
        <v>6344</v>
      </c>
      <c r="C1519" s="255" t="s">
        <v>21</v>
      </c>
      <c r="D1519" s="255" t="s">
        <v>307</v>
      </c>
      <c r="E1519" s="255" t="s">
        <v>6345</v>
      </c>
      <c r="F1519" s="255" t="s">
        <v>24</v>
      </c>
      <c r="G1519" s="255">
        <v>17</v>
      </c>
      <c r="H1519" s="255" t="s">
        <v>539</v>
      </c>
      <c r="I1519" s="255" t="s">
        <v>6346</v>
      </c>
      <c r="J1519" s="255">
        <v>13471849658</v>
      </c>
      <c r="K1519" s="255" t="s">
        <v>27</v>
      </c>
      <c r="L1519" s="260">
        <v>44396</v>
      </c>
      <c r="M1519" s="255" t="s">
        <v>1352</v>
      </c>
      <c r="N1519" s="255" t="s">
        <v>30</v>
      </c>
      <c r="O1519" s="260"/>
      <c r="P1519" s="255"/>
      <c r="Q1519" s="255" t="s">
        <v>30</v>
      </c>
      <c r="R1519" s="255"/>
      <c r="S1519" s="255"/>
      <c r="T1519" s="265" t="str">
        <f t="array" ref="T1519">VLOOKUP(D1519&amp;E1519,IF({1,0},'2021春'!$C$3:$C$4485&amp;'2021春'!$D$3:$D$4485,'2021春'!$H$3:$H$4485),2,0)</f>
        <v>452731200311271831</v>
      </c>
    </row>
    <row r="1520" spans="1:20">
      <c r="A1520" s="255">
        <v>1518</v>
      </c>
      <c r="B1520" s="255" t="s">
        <v>6347</v>
      </c>
      <c r="C1520" s="255" t="s">
        <v>21</v>
      </c>
      <c r="D1520" s="255" t="s">
        <v>307</v>
      </c>
      <c r="E1520" s="255" t="s">
        <v>6348</v>
      </c>
      <c r="F1520" s="255" t="s">
        <v>24</v>
      </c>
      <c r="G1520" s="255">
        <v>15</v>
      </c>
      <c r="H1520" s="255" t="s">
        <v>6349</v>
      </c>
      <c r="I1520" s="255" t="s">
        <v>2202</v>
      </c>
      <c r="J1520" s="255">
        <v>13297875338</v>
      </c>
      <c r="K1520" s="255" t="s">
        <v>27</v>
      </c>
      <c r="L1520" s="260">
        <v>44414</v>
      </c>
      <c r="M1520" s="255" t="s">
        <v>6350</v>
      </c>
      <c r="N1520" s="255" t="s">
        <v>30</v>
      </c>
      <c r="O1520" s="260"/>
      <c r="P1520" s="255"/>
      <c r="Q1520" s="255" t="s">
        <v>30</v>
      </c>
      <c r="R1520" s="255" t="s">
        <v>6351</v>
      </c>
      <c r="S1520" s="255"/>
      <c r="T1520" s="265" t="str">
        <f t="array" ref="T1520">VLOOKUP(D1520&amp;E1520,IF({1,0},'2021春'!$C$3:$C$4485&amp;'2021春'!$D$3:$D$4485,'2021春'!$H$3:$H$4485),2,0)</f>
        <v>451229200601092751</v>
      </c>
    </row>
    <row r="1521" spans="1:20">
      <c r="A1521" s="255">
        <v>1519</v>
      </c>
      <c r="B1521" s="255" t="s">
        <v>6352</v>
      </c>
      <c r="C1521" s="255" t="s">
        <v>21</v>
      </c>
      <c r="D1521" s="255" t="s">
        <v>307</v>
      </c>
      <c r="E1521" s="255" t="s">
        <v>6353</v>
      </c>
      <c r="F1521" s="255" t="s">
        <v>24</v>
      </c>
      <c r="G1521" s="255">
        <v>17</v>
      </c>
      <c r="H1521" s="255" t="s">
        <v>6354</v>
      </c>
      <c r="I1521" s="255" t="s">
        <v>6355</v>
      </c>
      <c r="J1521" s="255">
        <v>14797769845</v>
      </c>
      <c r="K1521" s="255" t="s">
        <v>27</v>
      </c>
      <c r="L1521" s="260">
        <v>44396</v>
      </c>
      <c r="M1521" s="255" t="s">
        <v>185</v>
      </c>
      <c r="N1521" s="255" t="s">
        <v>30</v>
      </c>
      <c r="O1521" s="260"/>
      <c r="P1521" s="255"/>
      <c r="Q1521" s="255" t="s">
        <v>30</v>
      </c>
      <c r="R1521" s="255"/>
      <c r="S1521" s="255"/>
      <c r="T1521" s="265" t="str">
        <f t="array" ref="T1521">VLOOKUP(D1521&amp;E1521,IF({1,0},'2021春'!$C$3:$C$4485&amp;'2021春'!$D$3:$D$4485,'2021春'!$H$3:$H$4485),2,0)</f>
        <v>452731200312310919</v>
      </c>
    </row>
    <row r="1522" spans="1:20">
      <c r="A1522" s="255">
        <v>1520</v>
      </c>
      <c r="B1522" s="255" t="s">
        <v>6356</v>
      </c>
      <c r="C1522" s="255" t="s">
        <v>21</v>
      </c>
      <c r="D1522" s="255" t="s">
        <v>307</v>
      </c>
      <c r="E1522" s="255" t="s">
        <v>6357</v>
      </c>
      <c r="F1522" s="255" t="s">
        <v>24</v>
      </c>
      <c r="G1522" s="255">
        <v>17</v>
      </c>
      <c r="H1522" s="255" t="s">
        <v>257</v>
      </c>
      <c r="I1522" s="255" t="s">
        <v>6358</v>
      </c>
      <c r="J1522" s="255">
        <v>15107787328</v>
      </c>
      <c r="K1522" s="255" t="s">
        <v>27</v>
      </c>
      <c r="L1522" s="260">
        <v>44403</v>
      </c>
      <c r="M1522" s="255" t="s">
        <v>1273</v>
      </c>
      <c r="N1522" s="255" t="s">
        <v>30</v>
      </c>
      <c r="O1522" s="260"/>
      <c r="P1522" s="255"/>
      <c r="Q1522" s="255" t="s">
        <v>30</v>
      </c>
      <c r="R1522" s="255"/>
      <c r="S1522" s="255"/>
      <c r="T1522" s="265" t="str">
        <f t="array" ref="T1522">VLOOKUP(D1522&amp;E1522,IF({1,0},'2021春'!$C$3:$C$4485&amp;'2021春'!$D$3:$D$4485,'2021春'!$H$3:$H$4485),2,0)</f>
        <v>452731200404282118</v>
      </c>
    </row>
    <row r="1523" spans="1:20">
      <c r="A1523" s="255">
        <v>1521</v>
      </c>
      <c r="B1523" s="255" t="s">
        <v>6359</v>
      </c>
      <c r="C1523" s="255" t="s">
        <v>21</v>
      </c>
      <c r="D1523" s="255" t="s">
        <v>307</v>
      </c>
      <c r="E1523" s="255" t="s">
        <v>6360</v>
      </c>
      <c r="F1523" s="255" t="s">
        <v>24</v>
      </c>
      <c r="G1523" s="255">
        <v>17</v>
      </c>
      <c r="H1523" s="255" t="s">
        <v>6361</v>
      </c>
      <c r="I1523" s="255" t="s">
        <v>6362</v>
      </c>
      <c r="J1523" s="255">
        <v>15078614951</v>
      </c>
      <c r="K1523" s="255" t="s">
        <v>27</v>
      </c>
      <c r="L1523" s="260">
        <v>44397</v>
      </c>
      <c r="M1523" s="255" t="s">
        <v>5124</v>
      </c>
      <c r="N1523" s="255" t="s">
        <v>30</v>
      </c>
      <c r="O1523" s="260"/>
      <c r="P1523" s="255"/>
      <c r="Q1523" s="255" t="s">
        <v>30</v>
      </c>
      <c r="R1523" s="255"/>
      <c r="S1523" s="255"/>
      <c r="T1523" s="265" t="str">
        <f t="array" ref="T1523">VLOOKUP(D1523&amp;E1523,IF({1,0},'2021春'!$C$3:$C$4485&amp;'2021春'!$D$3:$D$4485,'2021春'!$H$3:$H$4485),2,0)</f>
        <v>452731200405090951</v>
      </c>
    </row>
    <row r="1524" spans="1:20">
      <c r="A1524" s="255">
        <v>1522</v>
      </c>
      <c r="B1524" s="255" t="s">
        <v>6363</v>
      </c>
      <c r="C1524" s="255" t="s">
        <v>21</v>
      </c>
      <c r="D1524" s="255" t="s">
        <v>307</v>
      </c>
      <c r="E1524" s="255" t="s">
        <v>6364</v>
      </c>
      <c r="F1524" s="255" t="s">
        <v>24</v>
      </c>
      <c r="G1524" s="255">
        <v>20</v>
      </c>
      <c r="H1524" s="255" t="s">
        <v>1444</v>
      </c>
      <c r="I1524" s="255" t="s">
        <v>6365</v>
      </c>
      <c r="J1524" s="255">
        <v>18877854359</v>
      </c>
      <c r="K1524" s="255" t="s">
        <v>27</v>
      </c>
      <c r="L1524" s="260">
        <v>44331</v>
      </c>
      <c r="M1524" s="255" t="s">
        <v>3645</v>
      </c>
      <c r="N1524" s="255" t="s">
        <v>27</v>
      </c>
      <c r="O1524" s="260">
        <v>44366</v>
      </c>
      <c r="P1524" s="255" t="s">
        <v>5124</v>
      </c>
      <c r="Q1524" s="255" t="s">
        <v>30</v>
      </c>
      <c r="R1524" s="255"/>
      <c r="S1524" s="255"/>
      <c r="T1524" s="265" t="str">
        <f t="array" ref="T1524">VLOOKUP(D1524&amp;E1524,IF({1,0},'2021春'!$C$3:$C$4485&amp;'2021春'!$D$3:$D$4485,'2021春'!$H$3:$H$4485),2,0)</f>
        <v>451229200106153916</v>
      </c>
    </row>
    <row r="1525" spans="1:20">
      <c r="A1525" s="255">
        <v>1523</v>
      </c>
      <c r="B1525" s="255" t="s">
        <v>6366</v>
      </c>
      <c r="C1525" s="255" t="s">
        <v>21</v>
      </c>
      <c r="D1525" s="255" t="s">
        <v>307</v>
      </c>
      <c r="E1525" s="255" t="s">
        <v>6367</v>
      </c>
      <c r="F1525" s="255" t="s">
        <v>143</v>
      </c>
      <c r="G1525" s="255">
        <v>19</v>
      </c>
      <c r="H1525" s="255" t="s">
        <v>5339</v>
      </c>
      <c r="I1525" s="255" t="s">
        <v>6368</v>
      </c>
      <c r="J1525" s="255">
        <v>13768281972</v>
      </c>
      <c r="K1525" s="255" t="s">
        <v>27</v>
      </c>
      <c r="L1525" s="260">
        <v>44331</v>
      </c>
      <c r="M1525" s="255" t="s">
        <v>3645</v>
      </c>
      <c r="N1525" s="255" t="s">
        <v>27</v>
      </c>
      <c r="O1525" s="260">
        <v>44366</v>
      </c>
      <c r="P1525" s="255" t="s">
        <v>5124</v>
      </c>
      <c r="Q1525" s="255" t="s">
        <v>30</v>
      </c>
      <c r="R1525" s="255"/>
      <c r="S1525" s="255"/>
      <c r="T1525" s="265" t="str">
        <f t="array" ref="T1525">VLOOKUP(D1525&amp;E1525,IF({1,0},'2021春'!$C$3:$C$4485&amp;'2021春'!$D$3:$D$4485,'2021春'!$H$3:$H$4485),2,0)</f>
        <v>451229200205073620</v>
      </c>
    </row>
    <row r="1526" spans="1:20">
      <c r="A1526" s="255">
        <v>1524</v>
      </c>
      <c r="B1526" s="255" t="s">
        <v>6369</v>
      </c>
      <c r="C1526" s="255" t="s">
        <v>21</v>
      </c>
      <c r="D1526" s="255" t="s">
        <v>307</v>
      </c>
      <c r="E1526" s="255" t="s">
        <v>6370</v>
      </c>
      <c r="F1526" s="255" t="s">
        <v>24</v>
      </c>
      <c r="G1526" s="255">
        <v>18</v>
      </c>
      <c r="H1526" s="255" t="s">
        <v>6371</v>
      </c>
      <c r="I1526" s="255" t="s">
        <v>6372</v>
      </c>
      <c r="J1526" s="255">
        <v>13471845519</v>
      </c>
      <c r="K1526" s="255" t="s">
        <v>27</v>
      </c>
      <c r="L1526" s="260">
        <v>44331</v>
      </c>
      <c r="M1526" s="255" t="s">
        <v>3645</v>
      </c>
      <c r="N1526" s="255" t="s">
        <v>27</v>
      </c>
      <c r="O1526" s="260">
        <v>44366</v>
      </c>
      <c r="P1526" s="255" t="s">
        <v>5124</v>
      </c>
      <c r="Q1526" s="255" t="s">
        <v>30</v>
      </c>
      <c r="R1526" s="255"/>
      <c r="S1526" s="255"/>
      <c r="T1526" s="265" t="str">
        <f t="array" ref="T1526">VLOOKUP(D1526&amp;E1526,IF({1,0},'2021春'!$C$3:$C$4485&amp;'2021春'!$D$3:$D$4485,'2021春'!$H$3:$H$4485),2,0)</f>
        <v>451229200305142435</v>
      </c>
    </row>
    <row r="1527" spans="1:20">
      <c r="A1527" s="255">
        <v>1525</v>
      </c>
      <c r="B1527" s="255" t="s">
        <v>6373</v>
      </c>
      <c r="C1527" s="255" t="s">
        <v>21</v>
      </c>
      <c r="D1527" s="255" t="s">
        <v>307</v>
      </c>
      <c r="E1527" s="255" t="s">
        <v>6374</v>
      </c>
      <c r="F1527" s="255" t="s">
        <v>24</v>
      </c>
      <c r="G1527" s="255">
        <v>18</v>
      </c>
      <c r="H1527" s="255" t="s">
        <v>6375</v>
      </c>
      <c r="I1527" s="255" t="s">
        <v>6376</v>
      </c>
      <c r="J1527" s="255">
        <v>15220405817</v>
      </c>
      <c r="K1527" s="255" t="s">
        <v>27</v>
      </c>
      <c r="L1527" s="260">
        <v>44396</v>
      </c>
      <c r="M1527" s="255" t="s">
        <v>6377</v>
      </c>
      <c r="N1527" s="255" t="s">
        <v>30</v>
      </c>
      <c r="O1527" s="260"/>
      <c r="P1527" s="255"/>
      <c r="Q1527" s="255" t="s">
        <v>30</v>
      </c>
      <c r="R1527" s="255"/>
      <c r="S1527" s="255"/>
      <c r="T1527" s="265" t="str">
        <f t="array" ref="T1527">VLOOKUP(D1527&amp;E1527,IF({1,0},'2021春'!$C$3:$C$4485&amp;'2021春'!$D$3:$D$4485,'2021春'!$H$3:$H$4485),2,0)</f>
        <v>452731200302031211</v>
      </c>
    </row>
    <row r="1528" spans="1:20">
      <c r="A1528" s="255">
        <v>1526</v>
      </c>
      <c r="B1528" s="255" t="s">
        <v>6378</v>
      </c>
      <c r="C1528" s="255" t="s">
        <v>21</v>
      </c>
      <c r="D1528" s="255" t="s">
        <v>307</v>
      </c>
      <c r="E1528" s="255" t="s">
        <v>6379</v>
      </c>
      <c r="F1528" s="255" t="s">
        <v>24</v>
      </c>
      <c r="G1528" s="255">
        <v>17</v>
      </c>
      <c r="H1528" s="255" t="s">
        <v>6380</v>
      </c>
      <c r="I1528" s="255" t="s">
        <v>6381</v>
      </c>
      <c r="J1528" s="255">
        <v>13788283441</v>
      </c>
      <c r="K1528" s="255" t="s">
        <v>27</v>
      </c>
      <c r="L1528" s="260">
        <v>44405</v>
      </c>
      <c r="M1528" s="255" t="s">
        <v>6144</v>
      </c>
      <c r="N1528" s="255" t="s">
        <v>30</v>
      </c>
      <c r="O1528" s="260"/>
      <c r="P1528" s="255"/>
      <c r="Q1528" s="255" t="s">
        <v>30</v>
      </c>
      <c r="R1528" s="255"/>
      <c r="S1528" s="255"/>
      <c r="T1528" s="265" t="str">
        <f t="array" ref="T1528">VLOOKUP(D1528&amp;E1528,IF({1,0},'2021春'!$C$3:$C$4485&amp;'2021春'!$D$3:$D$4485,'2021春'!$H$3:$H$4485),2,0)</f>
        <v>451229200312232711</v>
      </c>
    </row>
    <row r="1529" spans="1:20">
      <c r="A1529" s="255">
        <v>1527</v>
      </c>
      <c r="B1529" s="255" t="s">
        <v>6382</v>
      </c>
      <c r="C1529" s="255" t="s">
        <v>21</v>
      </c>
      <c r="D1529" s="255" t="s">
        <v>307</v>
      </c>
      <c r="E1529" s="255" t="s">
        <v>6383</v>
      </c>
      <c r="F1529" s="255" t="s">
        <v>24</v>
      </c>
      <c r="G1529" s="255">
        <v>17</v>
      </c>
      <c r="H1529" s="255" t="s">
        <v>6384</v>
      </c>
      <c r="I1529" s="255" t="s">
        <v>6385</v>
      </c>
      <c r="J1529" s="255">
        <v>18177873059</v>
      </c>
      <c r="K1529" s="255" t="s">
        <v>27</v>
      </c>
      <c r="L1529" s="260">
        <v>44401</v>
      </c>
      <c r="M1529" s="255" t="s">
        <v>6386</v>
      </c>
      <c r="N1529" s="255" t="s">
        <v>30</v>
      </c>
      <c r="O1529" s="260"/>
      <c r="P1529" s="255"/>
      <c r="Q1529" s="255" t="s">
        <v>30</v>
      </c>
      <c r="R1529" s="255" t="s">
        <v>6384</v>
      </c>
      <c r="S1529" s="255"/>
      <c r="T1529" s="265" t="str">
        <f t="array" ref="T1529">VLOOKUP(D1529&amp;E1529,IF({1,0},'2021春'!$C$3:$C$4485&amp;'2021春'!$D$3:$D$4485,'2021春'!$H$3:$H$4485),2,0)</f>
        <v>451229200310081817</v>
      </c>
    </row>
    <row r="1530" spans="1:20">
      <c r="A1530" s="255">
        <v>1528</v>
      </c>
      <c r="B1530" s="255" t="s">
        <v>6387</v>
      </c>
      <c r="C1530" s="255" t="s">
        <v>21</v>
      </c>
      <c r="D1530" s="255" t="s">
        <v>307</v>
      </c>
      <c r="E1530" s="255" t="s">
        <v>6388</v>
      </c>
      <c r="F1530" s="255" t="s">
        <v>24</v>
      </c>
      <c r="G1530" s="255">
        <v>19</v>
      </c>
      <c r="H1530" s="255" t="s">
        <v>6389</v>
      </c>
      <c r="I1530" s="255" t="s">
        <v>6390</v>
      </c>
      <c r="J1530" s="255">
        <v>13788283586</v>
      </c>
      <c r="K1530" s="255" t="s">
        <v>27</v>
      </c>
      <c r="L1530" s="260">
        <v>44331</v>
      </c>
      <c r="M1530" s="255" t="s">
        <v>3645</v>
      </c>
      <c r="N1530" s="255" t="s">
        <v>27</v>
      </c>
      <c r="O1530" s="260">
        <v>44366</v>
      </c>
      <c r="P1530" s="255" t="s">
        <v>5124</v>
      </c>
      <c r="Q1530" s="255" t="s">
        <v>30</v>
      </c>
      <c r="R1530" s="255"/>
      <c r="S1530" s="255"/>
      <c r="T1530" s="265" t="str">
        <f t="array" ref="T1530">VLOOKUP(D1530&amp;E1530,IF({1,0},'2021春'!$C$3:$C$4485&amp;'2021春'!$D$3:$D$4485,'2021春'!$H$3:$H$4485),2,0)</f>
        <v>452731200112280639</v>
      </c>
    </row>
    <row r="1531" spans="1:20">
      <c r="A1531" s="255">
        <v>1529</v>
      </c>
      <c r="B1531" s="255" t="s">
        <v>6391</v>
      </c>
      <c r="C1531" s="255" t="s">
        <v>21</v>
      </c>
      <c r="D1531" s="255" t="s">
        <v>307</v>
      </c>
      <c r="E1531" s="255" t="s">
        <v>6392</v>
      </c>
      <c r="F1531" s="255" t="s">
        <v>24</v>
      </c>
      <c r="G1531" s="255">
        <v>16</v>
      </c>
      <c r="H1531" s="255" t="s">
        <v>6393</v>
      </c>
      <c r="I1531" s="255" t="s">
        <v>6394</v>
      </c>
      <c r="J1531" s="255">
        <v>15949328688</v>
      </c>
      <c r="K1531" s="255" t="s">
        <v>27</v>
      </c>
      <c r="L1531" s="260">
        <v>44396</v>
      </c>
      <c r="M1531" s="255" t="s">
        <v>28</v>
      </c>
      <c r="N1531" s="255" t="s">
        <v>30</v>
      </c>
      <c r="O1531" s="260"/>
      <c r="P1531" s="255"/>
      <c r="Q1531" s="255" t="s">
        <v>30</v>
      </c>
      <c r="R1531" s="255"/>
      <c r="S1531" s="255"/>
      <c r="T1531" s="265" t="str">
        <f t="array" ref="T1531">VLOOKUP(D1531&amp;E1531,IF({1,0},'2021春'!$C$3:$C$4485&amp;'2021春'!$D$3:$D$4485,'2021春'!$H$3:$H$4485),2,0)</f>
        <v>452731200412274812</v>
      </c>
    </row>
    <row r="1532" spans="1:20">
      <c r="A1532" s="255">
        <v>1530</v>
      </c>
      <c r="B1532" s="255" t="s">
        <v>6395</v>
      </c>
      <c r="C1532" s="255" t="s">
        <v>21</v>
      </c>
      <c r="D1532" s="255" t="s">
        <v>307</v>
      </c>
      <c r="E1532" s="255" t="s">
        <v>6396</v>
      </c>
      <c r="F1532" s="255" t="s">
        <v>143</v>
      </c>
      <c r="G1532" s="255">
        <v>18</v>
      </c>
      <c r="H1532" s="255" t="s">
        <v>6397</v>
      </c>
      <c r="I1532" s="255" t="s">
        <v>6398</v>
      </c>
      <c r="J1532" s="255">
        <v>14777390282</v>
      </c>
      <c r="K1532" s="255" t="s">
        <v>27</v>
      </c>
      <c r="L1532" s="260">
        <v>44396</v>
      </c>
      <c r="M1532" s="255" t="s">
        <v>6399</v>
      </c>
      <c r="N1532" s="255" t="s">
        <v>30</v>
      </c>
      <c r="O1532" s="260"/>
      <c r="P1532" s="255"/>
      <c r="Q1532" s="255" t="s">
        <v>30</v>
      </c>
      <c r="R1532" s="255"/>
      <c r="S1532" s="255"/>
      <c r="T1532" s="265" t="str">
        <f t="array" ref="T1532">VLOOKUP(D1532&amp;E1532,IF({1,0},'2021春'!$C$3:$C$4485&amp;'2021春'!$D$3:$D$4485,'2021春'!$H$3:$H$4485),2,0)</f>
        <v>451229200307103624</v>
      </c>
    </row>
    <row r="1533" spans="1:20">
      <c r="A1533" s="255">
        <v>1531</v>
      </c>
      <c r="B1533" s="255" t="s">
        <v>6400</v>
      </c>
      <c r="C1533" s="255" t="s">
        <v>21</v>
      </c>
      <c r="D1533" s="255" t="s">
        <v>307</v>
      </c>
      <c r="E1533" s="255" t="s">
        <v>6401</v>
      </c>
      <c r="F1533" s="255" t="s">
        <v>143</v>
      </c>
      <c r="G1533" s="255">
        <v>17</v>
      </c>
      <c r="H1533" s="255" t="s">
        <v>6402</v>
      </c>
      <c r="I1533" s="255" t="s">
        <v>6403</v>
      </c>
      <c r="J1533" s="255">
        <v>13471800257</v>
      </c>
      <c r="K1533" s="255" t="s">
        <v>27</v>
      </c>
      <c r="L1533" s="260">
        <v>44395</v>
      </c>
      <c r="M1533" s="255" t="s">
        <v>5124</v>
      </c>
      <c r="N1533" s="255" t="s">
        <v>30</v>
      </c>
      <c r="O1533" s="260"/>
      <c r="P1533" s="255"/>
      <c r="Q1533" s="255" t="s">
        <v>30</v>
      </c>
      <c r="R1533" s="255"/>
      <c r="S1533" s="255"/>
      <c r="T1533" s="265" t="str">
        <f t="array" ref="T1533">VLOOKUP(D1533&amp;E1533,IF({1,0},'2021春'!$C$3:$C$4485&amp;'2021春'!$D$3:$D$4485,'2021春'!$H$3:$H$4485),2,0)</f>
        <v>452731200311273626</v>
      </c>
    </row>
    <row r="1534" spans="1:20">
      <c r="A1534" s="255">
        <v>1532</v>
      </c>
      <c r="B1534" s="255" t="s">
        <v>6404</v>
      </c>
      <c r="C1534" s="255" t="s">
        <v>21</v>
      </c>
      <c r="D1534" s="255" t="s">
        <v>307</v>
      </c>
      <c r="E1534" s="255" t="s">
        <v>6405</v>
      </c>
      <c r="F1534" s="255" t="s">
        <v>24</v>
      </c>
      <c r="G1534" s="255">
        <v>17</v>
      </c>
      <c r="H1534" s="255" t="s">
        <v>1908</v>
      </c>
      <c r="I1534" s="255" t="s">
        <v>6406</v>
      </c>
      <c r="J1534" s="255">
        <v>15277859352</v>
      </c>
      <c r="K1534" s="255" t="s">
        <v>27</v>
      </c>
      <c r="L1534" s="260">
        <v>44395</v>
      </c>
      <c r="M1534" s="255" t="s">
        <v>98</v>
      </c>
      <c r="N1534" s="255" t="s">
        <v>30</v>
      </c>
      <c r="O1534" s="260"/>
      <c r="P1534" s="255"/>
      <c r="Q1534" s="255" t="s">
        <v>30</v>
      </c>
      <c r="R1534" s="255"/>
      <c r="S1534" s="255"/>
      <c r="T1534" s="265" t="str">
        <f t="array" ref="T1534">VLOOKUP(D1534&amp;E1534,IF({1,0},'2021春'!$C$3:$C$4485&amp;'2021春'!$D$3:$D$4485,'2021春'!$H$3:$H$4485),2,0)</f>
        <v>45122920045101219</v>
      </c>
    </row>
    <row r="1535" spans="1:20">
      <c r="A1535" s="255">
        <v>1533</v>
      </c>
      <c r="B1535" s="255" t="s">
        <v>6407</v>
      </c>
      <c r="C1535" s="255" t="s">
        <v>21</v>
      </c>
      <c r="D1535" s="255" t="s">
        <v>307</v>
      </c>
      <c r="E1535" s="255" t="s">
        <v>6408</v>
      </c>
      <c r="F1535" s="255" t="s">
        <v>24</v>
      </c>
      <c r="G1535" s="255">
        <v>17</v>
      </c>
      <c r="H1535" s="255" t="s">
        <v>6409</v>
      </c>
      <c r="I1535" s="255" t="s">
        <v>6410</v>
      </c>
      <c r="J1535" s="255">
        <v>18977801900</v>
      </c>
      <c r="K1535" s="255" t="s">
        <v>27</v>
      </c>
      <c r="L1535" s="260">
        <v>44409</v>
      </c>
      <c r="M1535" s="255" t="s">
        <v>5124</v>
      </c>
      <c r="N1535" s="255" t="s">
        <v>30</v>
      </c>
      <c r="O1535" s="260"/>
      <c r="P1535" s="255"/>
      <c r="Q1535" s="255" t="s">
        <v>30</v>
      </c>
      <c r="R1535" s="255"/>
      <c r="S1535" s="255"/>
      <c r="T1535" s="265" t="str">
        <f t="array" ref="T1535">VLOOKUP(D1535&amp;E1535,IF({1,0},'2021春'!$C$3:$C$4485&amp;'2021春'!$D$3:$D$4485,'2021春'!$H$3:$H$4485),2,0)</f>
        <v>451229200312305714</v>
      </c>
    </row>
    <row r="1536" spans="1:20">
      <c r="A1536" s="255">
        <v>1534</v>
      </c>
      <c r="B1536" s="255" t="s">
        <v>6411</v>
      </c>
      <c r="C1536" s="255" t="s">
        <v>21</v>
      </c>
      <c r="D1536" s="255" t="s">
        <v>307</v>
      </c>
      <c r="E1536" s="255" t="s">
        <v>6412</v>
      </c>
      <c r="F1536" s="255" t="s">
        <v>24</v>
      </c>
      <c r="G1536" s="255">
        <v>17</v>
      </c>
      <c r="H1536" s="255" t="s">
        <v>6413</v>
      </c>
      <c r="I1536" s="255" t="s">
        <v>6414</v>
      </c>
      <c r="J1536" s="255">
        <v>13481849357</v>
      </c>
      <c r="K1536" s="255" t="s">
        <v>27</v>
      </c>
      <c r="L1536" s="260">
        <v>44396</v>
      </c>
      <c r="M1536" s="255" t="s">
        <v>68</v>
      </c>
      <c r="N1536" s="255" t="s">
        <v>30</v>
      </c>
      <c r="O1536" s="260"/>
      <c r="P1536" s="255"/>
      <c r="Q1536" s="255" t="s">
        <v>30</v>
      </c>
      <c r="R1536" s="255" t="s">
        <v>6413</v>
      </c>
      <c r="S1536" s="255"/>
      <c r="T1536" s="265" t="str">
        <f t="array" ref="T1536">VLOOKUP(D1536&amp;E1536,IF({1,0},'2021春'!$C$3:$C$4485&amp;'2021春'!$D$3:$D$4485,'2021春'!$H$3:$H$4485),2,0)</f>
        <v>452731200403254211</v>
      </c>
    </row>
    <row r="1537" spans="1:20">
      <c r="A1537" s="255">
        <v>1535</v>
      </c>
      <c r="B1537" s="255" t="s">
        <v>6415</v>
      </c>
      <c r="C1537" s="255" t="s">
        <v>21</v>
      </c>
      <c r="D1537" s="255" t="s">
        <v>307</v>
      </c>
      <c r="E1537" s="255" t="s">
        <v>6416</v>
      </c>
      <c r="F1537" s="255" t="s">
        <v>24</v>
      </c>
      <c r="G1537" s="255">
        <v>16</v>
      </c>
      <c r="H1537" s="255" t="s">
        <v>4337</v>
      </c>
      <c r="I1537" s="255" t="s">
        <v>4338</v>
      </c>
      <c r="J1537" s="255">
        <v>18176149173</v>
      </c>
      <c r="K1537" s="255" t="s">
        <v>27</v>
      </c>
      <c r="L1537" s="260">
        <v>44396</v>
      </c>
      <c r="M1537" s="255" t="s">
        <v>28</v>
      </c>
      <c r="N1537" s="255" t="s">
        <v>30</v>
      </c>
      <c r="O1537" s="260"/>
      <c r="P1537" s="255"/>
      <c r="Q1537" s="255" t="s">
        <v>30</v>
      </c>
      <c r="R1537" s="255"/>
      <c r="S1537" s="255"/>
      <c r="T1537" s="265" t="str">
        <f t="array" ref="T1537">VLOOKUP(D1537&amp;E1537,IF({1,0},'2021春'!$C$3:$C$4485&amp;'2021春'!$D$3:$D$4485,'2021春'!$H$3:$H$4485),2,0)</f>
        <v>451229200505280314</v>
      </c>
    </row>
    <row r="1538" spans="1:20">
      <c r="A1538" s="255">
        <v>1536</v>
      </c>
      <c r="B1538" s="255" t="s">
        <v>6417</v>
      </c>
      <c r="C1538" s="255" t="s">
        <v>21</v>
      </c>
      <c r="D1538" s="255" t="s">
        <v>307</v>
      </c>
      <c r="E1538" s="255" t="s">
        <v>6418</v>
      </c>
      <c r="F1538" s="255" t="s">
        <v>24</v>
      </c>
      <c r="G1538" s="255">
        <v>18</v>
      </c>
      <c r="H1538" s="255" t="s">
        <v>6419</v>
      </c>
      <c r="I1538" s="255" t="s">
        <v>6420</v>
      </c>
      <c r="J1538" s="255">
        <v>18776875587</v>
      </c>
      <c r="K1538" s="255" t="s">
        <v>27</v>
      </c>
      <c r="L1538" s="260">
        <v>44331</v>
      </c>
      <c r="M1538" s="255" t="s">
        <v>54</v>
      </c>
      <c r="N1538" s="255" t="s">
        <v>27</v>
      </c>
      <c r="O1538" s="260">
        <v>44366</v>
      </c>
      <c r="P1538" s="255" t="s">
        <v>28</v>
      </c>
      <c r="Q1538" s="255" t="s">
        <v>30</v>
      </c>
      <c r="R1538" s="255"/>
      <c r="S1538" s="255"/>
      <c r="T1538" s="265" t="str">
        <f t="array" ref="T1538">VLOOKUP(D1538&amp;E1538,IF({1,0},'2021春'!$C$3:$C$4485&amp;'2021春'!$D$3:$D$4485,'2021春'!$H$3:$H$4485),2,0)</f>
        <v>451229200302142114</v>
      </c>
    </row>
    <row r="1539" spans="1:20">
      <c r="A1539" s="255">
        <v>1537</v>
      </c>
      <c r="B1539" s="255" t="s">
        <v>6421</v>
      </c>
      <c r="C1539" s="255" t="s">
        <v>21</v>
      </c>
      <c r="D1539" s="255" t="s">
        <v>307</v>
      </c>
      <c r="E1539" s="255" t="s">
        <v>6422</v>
      </c>
      <c r="F1539" s="255" t="s">
        <v>24</v>
      </c>
      <c r="G1539" s="255">
        <v>17</v>
      </c>
      <c r="H1539" s="255" t="s">
        <v>6423</v>
      </c>
      <c r="I1539" s="255" t="s">
        <v>6424</v>
      </c>
      <c r="J1539" s="255">
        <v>13977876755</v>
      </c>
      <c r="K1539" s="255" t="s">
        <v>27</v>
      </c>
      <c r="L1539" s="260">
        <v>44398</v>
      </c>
      <c r="M1539" s="255" t="s">
        <v>28</v>
      </c>
      <c r="N1539" s="255" t="s">
        <v>30</v>
      </c>
      <c r="O1539" s="260"/>
      <c r="P1539" s="255"/>
      <c r="Q1539" s="255" t="s">
        <v>30</v>
      </c>
      <c r="R1539" s="255"/>
      <c r="S1539" s="255"/>
      <c r="T1539" s="265" t="str">
        <f t="array" ref="T1539">VLOOKUP(D1539&amp;E1539,IF({1,0},'2021春'!$C$3:$C$4485&amp;'2021春'!$D$3:$D$4485,'2021春'!$H$3:$H$4485),2,0)</f>
        <v>452731200310306617</v>
      </c>
    </row>
    <row r="1540" spans="1:20">
      <c r="A1540" s="255">
        <v>1538</v>
      </c>
      <c r="B1540" s="255" t="s">
        <v>6425</v>
      </c>
      <c r="C1540" s="255" t="s">
        <v>21</v>
      </c>
      <c r="D1540" s="255" t="s">
        <v>307</v>
      </c>
      <c r="E1540" s="255" t="s">
        <v>6426</v>
      </c>
      <c r="F1540" s="255" t="s">
        <v>143</v>
      </c>
      <c r="G1540" s="255">
        <v>18</v>
      </c>
      <c r="H1540" s="255" t="s">
        <v>6427</v>
      </c>
      <c r="I1540" s="255" t="s">
        <v>6428</v>
      </c>
      <c r="J1540" s="255">
        <v>18077898643</v>
      </c>
      <c r="K1540" s="255" t="s">
        <v>27</v>
      </c>
      <c r="L1540" s="260">
        <v>44331</v>
      </c>
      <c r="M1540" s="255" t="s">
        <v>54</v>
      </c>
      <c r="N1540" s="255" t="s">
        <v>27</v>
      </c>
      <c r="O1540" s="260">
        <v>44366</v>
      </c>
      <c r="P1540" s="255" t="s">
        <v>28</v>
      </c>
      <c r="Q1540" s="255" t="s">
        <v>30</v>
      </c>
      <c r="R1540" s="255"/>
      <c r="S1540" s="255"/>
      <c r="T1540" s="265" t="str">
        <f t="array" ref="T1540">VLOOKUP(D1540&amp;E1540,IF({1,0},'2021春'!$C$3:$C$4485&amp;'2021春'!$D$3:$D$4485,'2021春'!$H$3:$H$4485),2,0)</f>
        <v>452731200304236624</v>
      </c>
    </row>
    <row r="1541" spans="1:20">
      <c r="A1541" s="255">
        <v>1539</v>
      </c>
      <c r="B1541" s="255" t="s">
        <v>6429</v>
      </c>
      <c r="C1541" s="255" t="s">
        <v>21</v>
      </c>
      <c r="D1541" s="255" t="s">
        <v>307</v>
      </c>
      <c r="E1541" s="255" t="s">
        <v>6430</v>
      </c>
      <c r="F1541" s="255" t="s">
        <v>143</v>
      </c>
      <c r="G1541" s="255">
        <v>16</v>
      </c>
      <c r="H1541" s="255" t="s">
        <v>6431</v>
      </c>
      <c r="I1541" s="255" t="s">
        <v>6432</v>
      </c>
      <c r="J1541" s="255">
        <v>18176755468</v>
      </c>
      <c r="K1541" s="255" t="s">
        <v>27</v>
      </c>
      <c r="L1541" s="260">
        <v>44403</v>
      </c>
      <c r="M1541" s="255" t="s">
        <v>6433</v>
      </c>
      <c r="N1541" s="255" t="s">
        <v>30</v>
      </c>
      <c r="O1541" s="260"/>
      <c r="P1541" s="255"/>
      <c r="Q1541" s="255" t="s">
        <v>30</v>
      </c>
      <c r="R1541" s="255"/>
      <c r="S1541" s="255"/>
      <c r="T1541" s="265" t="str">
        <f t="array" ref="T1541">VLOOKUP(D1541&amp;E1541,IF({1,0},'2021春'!$C$3:$C$4485&amp;'2021春'!$D$3:$D$4485,'2021春'!$H$3:$H$4485),2,0)</f>
        <v>451229200504062120</v>
      </c>
    </row>
    <row r="1542" spans="1:20">
      <c r="A1542" s="255">
        <v>1540</v>
      </c>
      <c r="B1542" s="255" t="s">
        <v>6434</v>
      </c>
      <c r="C1542" s="255" t="s">
        <v>21</v>
      </c>
      <c r="D1542" s="255" t="s">
        <v>307</v>
      </c>
      <c r="E1542" s="255" t="s">
        <v>6435</v>
      </c>
      <c r="F1542" s="255" t="s">
        <v>24</v>
      </c>
      <c r="G1542" s="255">
        <v>17</v>
      </c>
      <c r="H1542" s="255" t="s">
        <v>6436</v>
      </c>
      <c r="I1542" s="255" t="s">
        <v>6437</v>
      </c>
      <c r="J1542" s="255" t="s">
        <v>6438</v>
      </c>
      <c r="K1542" s="255" t="s">
        <v>27</v>
      </c>
      <c r="L1542" s="260">
        <v>44399</v>
      </c>
      <c r="M1542" s="255" t="s">
        <v>185</v>
      </c>
      <c r="N1542" s="255" t="s">
        <v>30</v>
      </c>
      <c r="O1542" s="260"/>
      <c r="P1542" s="255"/>
      <c r="Q1542" s="255" t="s">
        <v>30</v>
      </c>
      <c r="R1542" s="255" t="s">
        <v>6436</v>
      </c>
      <c r="S1542" s="255"/>
      <c r="T1542" s="265" t="str">
        <f t="array" ref="T1542">VLOOKUP(D1542&amp;E1542,IF({1,0},'2021春'!$C$3:$C$4485&amp;'2021春'!$D$3:$D$4485,'2021春'!$H$3:$H$4485),2,0)</f>
        <v>452731200310030913</v>
      </c>
    </row>
    <row r="1543" spans="1:20">
      <c r="A1543" s="255">
        <v>1541</v>
      </c>
      <c r="B1543" s="255" t="s">
        <v>6439</v>
      </c>
      <c r="C1543" s="255" t="s">
        <v>21</v>
      </c>
      <c r="D1543" s="255" t="s">
        <v>307</v>
      </c>
      <c r="E1543" s="255" t="s">
        <v>6440</v>
      </c>
      <c r="F1543" s="255" t="s">
        <v>24</v>
      </c>
      <c r="G1543" s="255">
        <v>18</v>
      </c>
      <c r="H1543" s="255" t="s">
        <v>6441</v>
      </c>
      <c r="I1543" s="255" t="s">
        <v>6442</v>
      </c>
      <c r="J1543" s="255">
        <v>18776879676</v>
      </c>
      <c r="K1543" s="255" t="s">
        <v>27</v>
      </c>
      <c r="L1543" s="260">
        <v>44404</v>
      </c>
      <c r="M1543" s="255" t="s">
        <v>2747</v>
      </c>
      <c r="N1543" s="255" t="s">
        <v>30</v>
      </c>
      <c r="O1543" s="260"/>
      <c r="P1543" s="255"/>
      <c r="Q1543" s="255" t="s">
        <v>30</v>
      </c>
      <c r="R1543" s="255"/>
      <c r="S1543" s="255"/>
      <c r="T1543" s="265" t="str">
        <f t="array" ref="T1543">VLOOKUP(D1543&amp;E1543,IF({1,0},'2021春'!$C$3:$C$4485&amp;'2021春'!$D$3:$D$4485,'2021春'!$H$3:$H$4485),2,0)</f>
        <v>451229200308032717</v>
      </c>
    </row>
    <row r="1544" spans="1:20">
      <c r="A1544" s="255">
        <v>1542</v>
      </c>
      <c r="B1544" s="255" t="s">
        <v>6443</v>
      </c>
      <c r="C1544" s="255" t="s">
        <v>21</v>
      </c>
      <c r="D1544" s="255" t="s">
        <v>307</v>
      </c>
      <c r="E1544" s="255" t="s">
        <v>6444</v>
      </c>
      <c r="F1544" s="255" t="s">
        <v>143</v>
      </c>
      <c r="G1544" s="255">
        <v>17</v>
      </c>
      <c r="H1544" s="255" t="s">
        <v>6445</v>
      </c>
      <c r="I1544" s="255" t="s">
        <v>6446</v>
      </c>
      <c r="J1544" s="255">
        <v>18077824795</v>
      </c>
      <c r="K1544" s="255" t="s">
        <v>27</v>
      </c>
      <c r="L1544" s="260">
        <v>44398</v>
      </c>
      <c r="M1544" s="255" t="s">
        <v>5492</v>
      </c>
      <c r="N1544" s="255" t="s">
        <v>30</v>
      </c>
      <c r="O1544" s="260"/>
      <c r="P1544" s="255"/>
      <c r="Q1544" s="255" t="s">
        <v>30</v>
      </c>
      <c r="R1544" s="255" t="s">
        <v>6447</v>
      </c>
      <c r="S1544" s="255"/>
      <c r="T1544" s="265" t="str">
        <f t="array" ref="T1544">VLOOKUP(D1544&amp;E1544,IF({1,0},'2021春'!$C$3:$C$4485&amp;'2021春'!$D$3:$D$4485,'2021春'!$H$3:$H$4485),2,0)</f>
        <v>451229200312030642</v>
      </c>
    </row>
    <row r="1545" spans="1:20">
      <c r="A1545" s="255">
        <v>1543</v>
      </c>
      <c r="B1545" s="255" t="s">
        <v>6448</v>
      </c>
      <c r="C1545" s="255" t="s">
        <v>21</v>
      </c>
      <c r="D1545" s="255" t="s">
        <v>307</v>
      </c>
      <c r="E1545" s="255" t="s">
        <v>6449</v>
      </c>
      <c r="F1545" s="255" t="s">
        <v>143</v>
      </c>
      <c r="G1545" s="255">
        <v>17</v>
      </c>
      <c r="H1545" s="255" t="s">
        <v>6450</v>
      </c>
      <c r="I1545" s="255" t="s">
        <v>6451</v>
      </c>
      <c r="J1545" s="255">
        <v>13481045409</v>
      </c>
      <c r="K1545" s="255" t="s">
        <v>27</v>
      </c>
      <c r="L1545" s="260">
        <v>44396</v>
      </c>
      <c r="M1545" s="255" t="s">
        <v>6452</v>
      </c>
      <c r="N1545" s="255" t="s">
        <v>30</v>
      </c>
      <c r="O1545" s="260"/>
      <c r="P1545" s="255"/>
      <c r="Q1545" s="255" t="s">
        <v>30</v>
      </c>
      <c r="R1545" s="255" t="s">
        <v>6453</v>
      </c>
      <c r="S1545" s="255"/>
      <c r="T1545" s="265" t="str">
        <f t="array" ref="T1545">VLOOKUP(D1545&amp;E1545,IF({1,0},'2021春'!$C$3:$C$4485&amp;'2021春'!$D$3:$D$4485,'2021春'!$H$3:$H$4485),2,0)</f>
        <v>452724200308311026</v>
      </c>
    </row>
    <row r="1546" spans="1:20">
      <c r="A1546" s="255">
        <v>1544</v>
      </c>
      <c r="B1546" s="255" t="s">
        <v>6454</v>
      </c>
      <c r="C1546" s="255" t="s">
        <v>21</v>
      </c>
      <c r="D1546" s="255" t="s">
        <v>307</v>
      </c>
      <c r="E1546" s="255" t="s">
        <v>6455</v>
      </c>
      <c r="F1546" s="255" t="s">
        <v>24</v>
      </c>
      <c r="G1546" s="255">
        <v>17</v>
      </c>
      <c r="H1546" s="255" t="s">
        <v>1456</v>
      </c>
      <c r="I1546" s="255" t="s">
        <v>6456</v>
      </c>
      <c r="J1546" s="255">
        <v>18977802123</v>
      </c>
      <c r="K1546" s="255" t="s">
        <v>27</v>
      </c>
      <c r="L1546" s="260">
        <v>44395</v>
      </c>
      <c r="M1546" s="255" t="s">
        <v>2455</v>
      </c>
      <c r="N1546" s="255" t="s">
        <v>30</v>
      </c>
      <c r="O1546" s="260"/>
      <c r="P1546" s="255"/>
      <c r="Q1546" s="255" t="s">
        <v>30</v>
      </c>
      <c r="R1546" s="255" t="s">
        <v>6457</v>
      </c>
      <c r="S1546" s="255"/>
      <c r="T1546" s="265" t="str">
        <f t="array" ref="T1546">VLOOKUP(D1546&amp;E1546,IF({1,0},'2021春'!$C$3:$C$4485&amp;'2021春'!$D$3:$D$4485,'2021春'!$H$3:$H$4485),2,0)</f>
        <v>452731200402121812</v>
      </c>
    </row>
    <row r="1547" spans="1:20">
      <c r="A1547" s="255">
        <v>1545</v>
      </c>
      <c r="B1547" s="255" t="s">
        <v>6458</v>
      </c>
      <c r="C1547" s="255" t="s">
        <v>21</v>
      </c>
      <c r="D1547" s="255" t="s">
        <v>307</v>
      </c>
      <c r="E1547" s="255" t="s">
        <v>6459</v>
      </c>
      <c r="F1547" s="255" t="s">
        <v>143</v>
      </c>
      <c r="G1547" s="255">
        <v>19</v>
      </c>
      <c r="H1547" s="255" t="s">
        <v>6460</v>
      </c>
      <c r="I1547" s="255" t="s">
        <v>6461</v>
      </c>
      <c r="J1547" s="255">
        <v>17827480070</v>
      </c>
      <c r="K1547" s="255" t="s">
        <v>27</v>
      </c>
      <c r="L1547" s="260">
        <v>44331</v>
      </c>
      <c r="M1547" s="255" t="s">
        <v>54</v>
      </c>
      <c r="N1547" s="255" t="s">
        <v>27</v>
      </c>
      <c r="O1547" s="260">
        <v>44366</v>
      </c>
      <c r="P1547" s="255" t="s">
        <v>28</v>
      </c>
      <c r="Q1547" s="255" t="s">
        <v>30</v>
      </c>
      <c r="R1547" s="255"/>
      <c r="S1547" s="255"/>
      <c r="T1547" s="265" t="str">
        <f t="array" ref="T1547">VLOOKUP(D1547&amp;E1547,IF({1,0},'2021春'!$C$3:$C$4485&amp;'2021春'!$D$3:$D$4485,'2021春'!$H$3:$H$4485),2,0)</f>
        <v>451229200201150326</v>
      </c>
    </row>
    <row r="1548" spans="1:20">
      <c r="A1548" s="255">
        <v>1546</v>
      </c>
      <c r="B1548" s="255" t="s">
        <v>6462</v>
      </c>
      <c r="C1548" s="255" t="s">
        <v>21</v>
      </c>
      <c r="D1548" s="255" t="s">
        <v>307</v>
      </c>
      <c r="E1548" s="255" t="s">
        <v>6463</v>
      </c>
      <c r="F1548" s="255" t="s">
        <v>24</v>
      </c>
      <c r="G1548" s="255">
        <v>17</v>
      </c>
      <c r="H1548" s="255" t="s">
        <v>6464</v>
      </c>
      <c r="I1548" s="255" t="s">
        <v>6465</v>
      </c>
      <c r="J1548" s="255">
        <v>18877856848</v>
      </c>
      <c r="K1548" s="255" t="s">
        <v>27</v>
      </c>
      <c r="L1548" s="260">
        <v>44397</v>
      </c>
      <c r="M1548" s="255" t="s">
        <v>6466</v>
      </c>
      <c r="N1548" s="255" t="s">
        <v>30</v>
      </c>
      <c r="O1548" s="260"/>
      <c r="P1548" s="255"/>
      <c r="Q1548" s="255" t="s">
        <v>30</v>
      </c>
      <c r="R1548" s="255"/>
      <c r="S1548" s="255"/>
      <c r="T1548" s="265" t="str">
        <f t="array" ref="T1548">VLOOKUP(D1548&amp;E1548,IF({1,0},'2021春'!$C$3:$C$4485&amp;'2021春'!$D$3:$D$4485,'2021春'!$H$3:$H$4485),2,0)</f>
        <v>450124200405042732</v>
      </c>
    </row>
    <row r="1549" spans="1:20">
      <c r="A1549" s="255">
        <v>1547</v>
      </c>
      <c r="B1549" s="255" t="s">
        <v>6467</v>
      </c>
      <c r="C1549" s="255" t="s">
        <v>21</v>
      </c>
      <c r="D1549" s="255" t="s">
        <v>307</v>
      </c>
      <c r="E1549" s="255" t="s">
        <v>6468</v>
      </c>
      <c r="F1549" s="255" t="s">
        <v>24</v>
      </c>
      <c r="G1549" s="255">
        <v>17</v>
      </c>
      <c r="H1549" s="255" t="s">
        <v>3139</v>
      </c>
      <c r="I1549" s="255" t="s">
        <v>6469</v>
      </c>
      <c r="J1549" s="255">
        <v>18777846818</v>
      </c>
      <c r="K1549" s="255" t="s">
        <v>27</v>
      </c>
      <c r="L1549" s="260">
        <v>44396</v>
      </c>
      <c r="M1549" s="255" t="s">
        <v>133</v>
      </c>
      <c r="N1549" s="255" t="s">
        <v>30</v>
      </c>
      <c r="O1549" s="260"/>
      <c r="P1549" s="255"/>
      <c r="Q1549" s="255" t="s">
        <v>30</v>
      </c>
      <c r="R1549" s="255"/>
      <c r="S1549" s="255"/>
      <c r="T1549" s="265" t="str">
        <f t="array" ref="T1549">VLOOKUP(D1549&amp;E1549,IF({1,0},'2021春'!$C$3:$C$4485&amp;'2021春'!$D$3:$D$4485,'2021春'!$H$3:$H$4485),2,0)</f>
        <v>452731200401312414</v>
      </c>
    </row>
    <row r="1550" spans="1:20">
      <c r="A1550" s="255">
        <v>1548</v>
      </c>
      <c r="B1550" s="255" t="s">
        <v>6470</v>
      </c>
      <c r="C1550" s="255" t="s">
        <v>21</v>
      </c>
      <c r="D1550" s="255" t="s">
        <v>307</v>
      </c>
      <c r="E1550" s="255" t="s">
        <v>6471</v>
      </c>
      <c r="F1550" s="255" t="s">
        <v>24</v>
      </c>
      <c r="G1550" s="255">
        <v>17</v>
      </c>
      <c r="H1550" s="255" t="s">
        <v>6472</v>
      </c>
      <c r="I1550" s="255" t="s">
        <v>6473</v>
      </c>
      <c r="J1550" s="255">
        <v>15078635369</v>
      </c>
      <c r="K1550" s="255" t="s">
        <v>27</v>
      </c>
      <c r="L1550" s="260">
        <v>44398</v>
      </c>
      <c r="M1550" s="255" t="s">
        <v>28</v>
      </c>
      <c r="N1550" s="255" t="s">
        <v>30</v>
      </c>
      <c r="O1550" s="260"/>
      <c r="P1550" s="255"/>
      <c r="Q1550" s="255" t="s">
        <v>30</v>
      </c>
      <c r="R1550" s="255"/>
      <c r="S1550" s="255"/>
      <c r="T1550" s="265" t="str">
        <f t="array" ref="T1550">VLOOKUP(D1550&amp;E1550,IF({1,0},'2021春'!$C$3:$C$4485&amp;'2021春'!$D$3:$D$4485,'2021春'!$H$3:$H$4485),2,0)</f>
        <v>452731200401140317</v>
      </c>
    </row>
    <row r="1551" spans="1:20">
      <c r="A1551" s="255">
        <v>1549</v>
      </c>
      <c r="B1551" s="255" t="s">
        <v>6474</v>
      </c>
      <c r="C1551" s="255" t="s">
        <v>21</v>
      </c>
      <c r="D1551" s="255" t="s">
        <v>307</v>
      </c>
      <c r="E1551" s="255" t="s">
        <v>6475</v>
      </c>
      <c r="F1551" s="255" t="s">
        <v>24</v>
      </c>
      <c r="G1551" s="255">
        <v>17</v>
      </c>
      <c r="H1551" s="255" t="s">
        <v>6476</v>
      </c>
      <c r="I1551" s="255" t="s">
        <v>6477</v>
      </c>
      <c r="J1551" s="255">
        <v>18978757669</v>
      </c>
      <c r="K1551" s="255" t="s">
        <v>27</v>
      </c>
      <c r="L1551" s="260">
        <v>44395</v>
      </c>
      <c r="M1551" s="255" t="s">
        <v>2455</v>
      </c>
      <c r="N1551" s="255" t="s">
        <v>30</v>
      </c>
      <c r="O1551" s="260"/>
      <c r="P1551" s="255"/>
      <c r="Q1551" s="255" t="s">
        <v>30</v>
      </c>
      <c r="R1551" s="255"/>
      <c r="S1551" s="255"/>
      <c r="T1551" s="265" t="str">
        <f t="array" ref="T1551">VLOOKUP(D1551&amp;E1551,IF({1,0},'2021春'!$C$3:$C$4485&amp;'2021春'!$D$3:$D$4485,'2021春'!$H$3:$H$4485),2,0)</f>
        <v>452731200407270315</v>
      </c>
    </row>
    <row r="1552" spans="1:20">
      <c r="A1552" s="255">
        <v>1550</v>
      </c>
      <c r="B1552" s="255" t="s">
        <v>6478</v>
      </c>
      <c r="C1552" s="255" t="s">
        <v>21</v>
      </c>
      <c r="D1552" s="255" t="s">
        <v>307</v>
      </c>
      <c r="E1552" s="255" t="s">
        <v>6479</v>
      </c>
      <c r="F1552" s="255" t="s">
        <v>24</v>
      </c>
      <c r="G1552" s="255">
        <v>17</v>
      </c>
      <c r="H1552" s="255" t="s">
        <v>2714</v>
      </c>
      <c r="I1552" s="255" t="s">
        <v>6480</v>
      </c>
      <c r="J1552" s="255" t="s">
        <v>6481</v>
      </c>
      <c r="K1552" s="255" t="s">
        <v>27</v>
      </c>
      <c r="L1552" s="260">
        <v>44406</v>
      </c>
      <c r="M1552" s="255" t="s">
        <v>1303</v>
      </c>
      <c r="N1552" s="255" t="s">
        <v>30</v>
      </c>
      <c r="O1552" s="260"/>
      <c r="P1552" s="255"/>
      <c r="Q1552" s="255" t="s">
        <v>30</v>
      </c>
      <c r="R1552" s="255"/>
      <c r="S1552" s="255"/>
      <c r="T1552" s="265" t="str">
        <f t="array" ref="T1552">VLOOKUP(D1552&amp;E1552,IF({1,0},'2021春'!$C$3:$C$4485&amp;'2021春'!$D$3:$D$4485,'2021春'!$H$3:$H$4485),2,0)</f>
        <v>451229200406213933</v>
      </c>
    </row>
    <row r="1553" spans="1:20">
      <c r="A1553" s="255">
        <v>1551</v>
      </c>
      <c r="B1553" s="255" t="s">
        <v>6482</v>
      </c>
      <c r="C1553" s="255" t="s">
        <v>21</v>
      </c>
      <c r="D1553" s="255" t="s">
        <v>307</v>
      </c>
      <c r="E1553" s="255" t="s">
        <v>1639</v>
      </c>
      <c r="F1553" s="255" t="s">
        <v>24</v>
      </c>
      <c r="G1553" s="255">
        <v>17</v>
      </c>
      <c r="H1553" s="255" t="s">
        <v>6483</v>
      </c>
      <c r="I1553" s="255" t="s">
        <v>6484</v>
      </c>
      <c r="J1553" s="255">
        <v>15078638131</v>
      </c>
      <c r="K1553" s="255" t="s">
        <v>27</v>
      </c>
      <c r="L1553" s="260">
        <v>44394</v>
      </c>
      <c r="M1553" s="255" t="s">
        <v>28</v>
      </c>
      <c r="N1553" s="255" t="s">
        <v>30</v>
      </c>
      <c r="O1553" s="260"/>
      <c r="P1553" s="255"/>
      <c r="Q1553" s="255" t="s">
        <v>30</v>
      </c>
      <c r="R1553" s="255" t="s">
        <v>6485</v>
      </c>
      <c r="S1553" s="255"/>
      <c r="T1553" s="265" t="str">
        <f t="array" ref="T1553">VLOOKUP(D1553&amp;E1553,IF({1,0},'2021春'!$C$3:$C$4485&amp;'2021春'!$D$3:$D$4485,'2021春'!$H$3:$H$4485),2,0)</f>
        <v>451229200312020019</v>
      </c>
    </row>
    <row r="1554" spans="1:20">
      <c r="A1554" s="255">
        <v>1552</v>
      </c>
      <c r="B1554" s="255" t="s">
        <v>6486</v>
      </c>
      <c r="C1554" s="255" t="s">
        <v>21</v>
      </c>
      <c r="D1554" s="255" t="s">
        <v>307</v>
      </c>
      <c r="E1554" s="255" t="s">
        <v>6487</v>
      </c>
      <c r="F1554" s="255" t="s">
        <v>143</v>
      </c>
      <c r="G1554" s="255">
        <v>17</v>
      </c>
      <c r="H1554" s="255" t="s">
        <v>6488</v>
      </c>
      <c r="I1554" s="255" t="s">
        <v>6489</v>
      </c>
      <c r="J1554" s="255">
        <v>13557280001</v>
      </c>
      <c r="K1554" s="255" t="s">
        <v>27</v>
      </c>
      <c r="L1554" s="260">
        <v>44406</v>
      </c>
      <c r="M1554" s="255" t="s">
        <v>6490</v>
      </c>
      <c r="N1554" s="255" t="s">
        <v>30</v>
      </c>
      <c r="O1554" s="260"/>
      <c r="P1554" s="255"/>
      <c r="Q1554" s="255" t="s">
        <v>30</v>
      </c>
      <c r="R1554" s="255"/>
      <c r="S1554" s="255"/>
      <c r="T1554" s="265" t="str">
        <f t="array" ref="T1554">VLOOKUP(D1554&amp;E1554,IF({1,0},'2021春'!$C$3:$C$4485&amp;'2021春'!$D$3:$D$4485,'2021春'!$H$3:$H$4485),2,0)</f>
        <v>45122920040506514X</v>
      </c>
    </row>
    <row r="1555" spans="1:20">
      <c r="A1555" s="255">
        <v>1553</v>
      </c>
      <c r="B1555" s="255" t="s">
        <v>6491</v>
      </c>
      <c r="C1555" s="255" t="s">
        <v>21</v>
      </c>
      <c r="D1555" s="255" t="s">
        <v>307</v>
      </c>
      <c r="E1555" s="255" t="s">
        <v>6492</v>
      </c>
      <c r="F1555" s="255" t="s">
        <v>24</v>
      </c>
      <c r="G1555" s="255">
        <v>21</v>
      </c>
      <c r="H1555" s="255" t="s">
        <v>4883</v>
      </c>
      <c r="I1555" s="255" t="s">
        <v>6493</v>
      </c>
      <c r="J1555" s="255">
        <v>15277892635</v>
      </c>
      <c r="K1555" s="255" t="s">
        <v>27</v>
      </c>
      <c r="L1555" s="260">
        <v>44331</v>
      </c>
      <c r="M1555" s="255" t="s">
        <v>3645</v>
      </c>
      <c r="N1555" s="255" t="s">
        <v>27</v>
      </c>
      <c r="O1555" s="260">
        <v>44366</v>
      </c>
      <c r="P1555" s="255" t="s">
        <v>5124</v>
      </c>
      <c r="Q1555" s="255" t="s">
        <v>30</v>
      </c>
      <c r="R1555" s="255"/>
      <c r="S1555" s="255"/>
      <c r="T1555" s="265" t="str">
        <f t="array" ref="T1555">VLOOKUP(D1555&amp;E1555,IF({1,0},'2021春'!$C$3:$C$4485&amp;'2021春'!$D$3:$D$4485,'2021春'!$H$3:$H$4485),2,0)</f>
        <v>452731200006280918</v>
      </c>
    </row>
    <row r="1556" spans="1:20">
      <c r="A1556" s="255">
        <v>1554</v>
      </c>
      <c r="B1556" s="255" t="s">
        <v>6494</v>
      </c>
      <c r="C1556" s="255" t="s">
        <v>21</v>
      </c>
      <c r="D1556" s="255" t="s">
        <v>312</v>
      </c>
      <c r="E1556" s="255" t="s">
        <v>6495</v>
      </c>
      <c r="F1556" s="255" t="s">
        <v>24</v>
      </c>
      <c r="G1556" s="255">
        <v>19</v>
      </c>
      <c r="H1556" s="255" t="s">
        <v>688</v>
      </c>
      <c r="I1556" s="255" t="s">
        <v>6496</v>
      </c>
      <c r="J1556" s="255">
        <v>18176117687</v>
      </c>
      <c r="K1556" s="255" t="s">
        <v>27</v>
      </c>
      <c r="L1556" s="260">
        <v>44331</v>
      </c>
      <c r="M1556" s="255" t="s">
        <v>5175</v>
      </c>
      <c r="N1556" s="255" t="s">
        <v>27</v>
      </c>
      <c r="O1556" s="260">
        <v>44366</v>
      </c>
      <c r="P1556" s="255" t="s">
        <v>28</v>
      </c>
      <c r="Q1556" s="255" t="s">
        <v>30</v>
      </c>
      <c r="R1556" s="255"/>
      <c r="S1556" s="255"/>
      <c r="T1556" s="265" t="str">
        <f t="array" ref="T1556">VLOOKUP(D1556&amp;E1556,IF({1,0},'2021春'!$C$3:$C$4485&amp;'2021春'!$D$3:$D$4485,'2021春'!$H$3:$H$4485),2,0)</f>
        <v>451229200111272135</v>
      </c>
    </row>
    <row r="1557" spans="1:20">
      <c r="A1557" s="255">
        <v>1555</v>
      </c>
      <c r="B1557" s="255" t="s">
        <v>6497</v>
      </c>
      <c r="C1557" s="255" t="s">
        <v>21</v>
      </c>
      <c r="D1557" s="255" t="s">
        <v>312</v>
      </c>
      <c r="E1557" s="255" t="s">
        <v>6498</v>
      </c>
      <c r="F1557" s="255" t="s">
        <v>24</v>
      </c>
      <c r="G1557" s="255">
        <v>20</v>
      </c>
      <c r="H1557" s="255" t="s">
        <v>6499</v>
      </c>
      <c r="I1557" s="255" t="s">
        <v>3770</v>
      </c>
      <c r="J1557" s="255">
        <v>17776576098</v>
      </c>
      <c r="K1557" s="255" t="s">
        <v>27</v>
      </c>
      <c r="L1557" s="260">
        <v>44331</v>
      </c>
      <c r="M1557" s="255" t="s">
        <v>5175</v>
      </c>
      <c r="N1557" s="255" t="s">
        <v>27</v>
      </c>
      <c r="O1557" s="260">
        <v>44366</v>
      </c>
      <c r="P1557" s="255" t="s">
        <v>28</v>
      </c>
      <c r="Q1557" s="255" t="s">
        <v>30</v>
      </c>
      <c r="R1557" s="255"/>
      <c r="S1557" s="255"/>
      <c r="T1557" s="265" t="str">
        <f t="array" ref="T1557">VLOOKUP(D1557&amp;E1557,IF({1,0},'2021春'!$C$3:$C$4485&amp;'2021春'!$D$3:$D$4485,'2021春'!$H$3:$H$4485),2,0)</f>
        <v>451229200008282116</v>
      </c>
    </row>
    <row r="1558" spans="1:20">
      <c r="A1558" s="255">
        <v>1556</v>
      </c>
      <c r="B1558" s="255" t="s">
        <v>6500</v>
      </c>
      <c r="C1558" s="255" t="s">
        <v>21</v>
      </c>
      <c r="D1558" s="255" t="s">
        <v>312</v>
      </c>
      <c r="E1558" s="255" t="s">
        <v>6501</v>
      </c>
      <c r="F1558" s="255" t="s">
        <v>24</v>
      </c>
      <c r="G1558" s="255">
        <v>18</v>
      </c>
      <c r="H1558" s="255" t="s">
        <v>6502</v>
      </c>
      <c r="I1558" s="255" t="s">
        <v>6503</v>
      </c>
      <c r="J1558" s="255">
        <v>13481849560</v>
      </c>
      <c r="K1558" s="255" t="s">
        <v>27</v>
      </c>
      <c r="L1558" s="260">
        <v>44331</v>
      </c>
      <c r="M1558" s="255" t="s">
        <v>5175</v>
      </c>
      <c r="N1558" s="255" t="s">
        <v>27</v>
      </c>
      <c r="O1558" s="260">
        <v>44366</v>
      </c>
      <c r="P1558" s="255" t="s">
        <v>28</v>
      </c>
      <c r="Q1558" s="255" t="s">
        <v>30</v>
      </c>
      <c r="R1558" s="255"/>
      <c r="S1558" s="255"/>
      <c r="T1558" s="265" t="str">
        <f t="array" ref="T1558">VLOOKUP(D1558&amp;E1558,IF({1,0},'2021春'!$C$3:$C$4485&amp;'2021春'!$D$3:$D$4485,'2021春'!$H$3:$H$4485),2,0)</f>
        <v>451229200210232710</v>
      </c>
    </row>
    <row r="1559" spans="1:20">
      <c r="A1559" s="255">
        <v>1557</v>
      </c>
      <c r="B1559" s="255" t="s">
        <v>6504</v>
      </c>
      <c r="C1559" s="255" t="s">
        <v>21</v>
      </c>
      <c r="D1559" s="255" t="s">
        <v>312</v>
      </c>
      <c r="E1559" s="255" t="s">
        <v>6505</v>
      </c>
      <c r="F1559" s="255" t="s">
        <v>24</v>
      </c>
      <c r="G1559" s="255">
        <v>18</v>
      </c>
      <c r="H1559" s="255" t="s">
        <v>6506</v>
      </c>
      <c r="I1559" s="255" t="s">
        <v>6507</v>
      </c>
      <c r="J1559" s="255">
        <v>17377449268</v>
      </c>
      <c r="K1559" s="255" t="s">
        <v>27</v>
      </c>
      <c r="L1559" s="260">
        <v>44331</v>
      </c>
      <c r="M1559" s="255" t="s">
        <v>5175</v>
      </c>
      <c r="N1559" s="255" t="s">
        <v>27</v>
      </c>
      <c r="O1559" s="260">
        <v>44366</v>
      </c>
      <c r="P1559" s="255" t="s">
        <v>6508</v>
      </c>
      <c r="Q1559" s="255" t="s">
        <v>30</v>
      </c>
      <c r="R1559" s="255"/>
      <c r="S1559" s="255"/>
      <c r="T1559" s="265" t="str">
        <f t="array" ref="T1559">VLOOKUP(D1559&amp;E1559,IF({1,0},'2021春'!$C$3:$C$4485&amp;'2021春'!$D$3:$D$4485,'2021春'!$H$3:$H$4485),2,0)</f>
        <v>45122920021016181x</v>
      </c>
    </row>
    <row r="1560" spans="1:20">
      <c r="A1560" s="255">
        <v>1558</v>
      </c>
      <c r="B1560" s="255" t="s">
        <v>6509</v>
      </c>
      <c r="C1560" s="255" t="s">
        <v>21</v>
      </c>
      <c r="D1560" s="255" t="s">
        <v>312</v>
      </c>
      <c r="E1560" s="255" t="s">
        <v>6510</v>
      </c>
      <c r="F1560" s="255" t="s">
        <v>24</v>
      </c>
      <c r="G1560" s="255">
        <v>17</v>
      </c>
      <c r="H1560" s="255" t="s">
        <v>6511</v>
      </c>
      <c r="I1560" s="255" t="s">
        <v>6512</v>
      </c>
      <c r="J1560" s="255">
        <v>18776810149</v>
      </c>
      <c r="K1560" s="255" t="s">
        <v>27</v>
      </c>
      <c r="L1560" s="260">
        <v>44399</v>
      </c>
      <c r="M1560" s="255" t="s">
        <v>133</v>
      </c>
      <c r="N1560" s="255" t="s">
        <v>30</v>
      </c>
      <c r="O1560" s="260"/>
      <c r="P1560" s="255"/>
      <c r="Q1560" s="255" t="s">
        <v>30</v>
      </c>
      <c r="R1560" s="255" t="s">
        <v>6513</v>
      </c>
      <c r="S1560" s="255"/>
      <c r="T1560" s="265" t="str">
        <f t="array" ref="T1560">VLOOKUP(D1560&amp;E1560,IF({1,0},'2021春'!$C$3:$C$4485&amp;'2021春'!$D$3:$D$4485,'2021春'!$H$3:$H$4485),2,0)</f>
        <v>451229200308222414</v>
      </c>
    </row>
    <row r="1561" spans="1:20">
      <c r="A1561" s="255">
        <v>1559</v>
      </c>
      <c r="B1561" s="255" t="s">
        <v>6514</v>
      </c>
      <c r="C1561" s="255" t="s">
        <v>21</v>
      </c>
      <c r="D1561" s="255" t="s">
        <v>312</v>
      </c>
      <c r="E1561" s="255" t="s">
        <v>6515</v>
      </c>
      <c r="F1561" s="255" t="s">
        <v>24</v>
      </c>
      <c r="G1561" s="255">
        <v>17</v>
      </c>
      <c r="H1561" s="255" t="s">
        <v>6516</v>
      </c>
      <c r="I1561" s="255" t="s">
        <v>6517</v>
      </c>
      <c r="J1561" s="255">
        <v>17777938737</v>
      </c>
      <c r="K1561" s="255" t="s">
        <v>27</v>
      </c>
      <c r="L1561" s="260">
        <v>44405</v>
      </c>
      <c r="M1561" s="255" t="s">
        <v>133</v>
      </c>
      <c r="N1561" s="255" t="s">
        <v>30</v>
      </c>
      <c r="O1561" s="260"/>
      <c r="P1561" s="255"/>
      <c r="Q1561" s="255" t="s">
        <v>30</v>
      </c>
      <c r="R1561" s="255"/>
      <c r="S1561" s="255"/>
      <c r="T1561" s="265" t="str">
        <f t="array" ref="T1561">VLOOKUP(D1561&amp;E1561,IF({1,0},'2021春'!$C$3:$C$4485&amp;'2021春'!$D$3:$D$4485,'2021春'!$H$3:$H$4485),2,0)</f>
        <v>451229200309022430</v>
      </c>
    </row>
    <row r="1562" spans="1:20">
      <c r="A1562" s="255">
        <v>1560</v>
      </c>
      <c r="B1562" s="255" t="s">
        <v>6518</v>
      </c>
      <c r="C1562" s="255" t="s">
        <v>21</v>
      </c>
      <c r="D1562" s="255" t="s">
        <v>312</v>
      </c>
      <c r="E1562" s="255" t="s">
        <v>6519</v>
      </c>
      <c r="F1562" s="255" t="s">
        <v>24</v>
      </c>
      <c r="G1562" s="255">
        <v>18</v>
      </c>
      <c r="H1562" s="255" t="s">
        <v>3448</v>
      </c>
      <c r="I1562" s="255" t="s">
        <v>6520</v>
      </c>
      <c r="J1562" s="255">
        <v>19127012884</v>
      </c>
      <c r="K1562" s="255" t="s">
        <v>27</v>
      </c>
      <c r="L1562" s="260">
        <v>44331</v>
      </c>
      <c r="M1562" s="255" t="s">
        <v>3645</v>
      </c>
      <c r="N1562" s="255" t="s">
        <v>27</v>
      </c>
      <c r="O1562" s="260">
        <v>44366</v>
      </c>
      <c r="P1562" s="255" t="s">
        <v>2172</v>
      </c>
      <c r="Q1562" s="255" t="s">
        <v>30</v>
      </c>
      <c r="R1562" s="255"/>
      <c r="S1562" s="255"/>
      <c r="T1562" s="265" t="str">
        <f t="array" ref="T1562">VLOOKUP(D1562&amp;E1562,IF({1,0},'2021春'!$C$3:$C$4485&amp;'2021春'!$D$3:$D$4485,'2021春'!$H$3:$H$4485),2,0)</f>
        <v>451229200210100910</v>
      </c>
    </row>
    <row r="1563" spans="1:20">
      <c r="A1563" s="255">
        <v>1561</v>
      </c>
      <c r="B1563" s="255" t="s">
        <v>6521</v>
      </c>
      <c r="C1563" s="255" t="s">
        <v>21</v>
      </c>
      <c r="D1563" s="255" t="s">
        <v>312</v>
      </c>
      <c r="E1563" s="255" t="s">
        <v>6522</v>
      </c>
      <c r="F1563" s="255" t="s">
        <v>24</v>
      </c>
      <c r="G1563" s="255">
        <v>17</v>
      </c>
      <c r="H1563" s="255" t="s">
        <v>2417</v>
      </c>
      <c r="I1563" s="255" t="s">
        <v>6523</v>
      </c>
      <c r="J1563" s="255">
        <v>18276682875</v>
      </c>
      <c r="K1563" s="255" t="s">
        <v>27</v>
      </c>
      <c r="L1563" s="260">
        <v>44394</v>
      </c>
      <c r="M1563" s="255" t="s">
        <v>2172</v>
      </c>
      <c r="N1563" s="255" t="s">
        <v>27</v>
      </c>
      <c r="O1563" s="260">
        <v>44416</v>
      </c>
      <c r="P1563" s="255" t="s">
        <v>2172</v>
      </c>
      <c r="Q1563" s="255" t="s">
        <v>30</v>
      </c>
      <c r="R1563" s="255" t="s">
        <v>1517</v>
      </c>
      <c r="S1563" s="255"/>
      <c r="T1563" s="265" t="str">
        <f t="array" ref="T1563">VLOOKUP(D1563&amp;E1563,IF({1,0},'2021春'!$C$3:$C$4485&amp;'2021春'!$D$3:$D$4485,'2021春'!$H$3:$H$4485),2,0)</f>
        <v>452731200311103918</v>
      </c>
    </row>
    <row r="1564" spans="1:20">
      <c r="A1564" s="255">
        <v>1562</v>
      </c>
      <c r="B1564" s="255" t="s">
        <v>6524</v>
      </c>
      <c r="C1564" s="255" t="s">
        <v>21</v>
      </c>
      <c r="D1564" s="255" t="s">
        <v>312</v>
      </c>
      <c r="E1564" s="255" t="s">
        <v>6525</v>
      </c>
      <c r="F1564" s="255" t="s">
        <v>143</v>
      </c>
      <c r="G1564" s="255">
        <v>17</v>
      </c>
      <c r="H1564" s="255" t="s">
        <v>6526</v>
      </c>
      <c r="I1564" s="255" t="s">
        <v>6527</v>
      </c>
      <c r="J1564" s="255">
        <v>15913691128</v>
      </c>
      <c r="K1564" s="255" t="s">
        <v>27</v>
      </c>
      <c r="L1564" s="260">
        <v>44397</v>
      </c>
      <c r="M1564" s="255" t="s">
        <v>6528</v>
      </c>
      <c r="N1564" s="255" t="s">
        <v>30</v>
      </c>
      <c r="O1564" s="260"/>
      <c r="P1564" s="255"/>
      <c r="Q1564" s="255" t="s">
        <v>30</v>
      </c>
      <c r="R1564" s="255"/>
      <c r="S1564" s="255"/>
      <c r="T1564" s="265" t="str">
        <f t="array" ref="T1564">VLOOKUP(D1564&amp;E1564,IF({1,0},'2021春'!$C$3:$C$4485&amp;'2021春'!$D$3:$D$4485,'2021春'!$H$3:$H$4485),2,0)</f>
        <v>450124200402063327</v>
      </c>
    </row>
    <row r="1565" spans="1:20">
      <c r="A1565" s="255">
        <v>1563</v>
      </c>
      <c r="B1565" s="255" t="s">
        <v>6529</v>
      </c>
      <c r="C1565" s="255" t="s">
        <v>21</v>
      </c>
      <c r="D1565" s="255" t="s">
        <v>312</v>
      </c>
      <c r="E1565" s="255" t="s">
        <v>6530</v>
      </c>
      <c r="F1565" s="255" t="s">
        <v>24</v>
      </c>
      <c r="G1565" s="255">
        <v>16</v>
      </c>
      <c r="H1565" s="255" t="s">
        <v>6413</v>
      </c>
      <c r="I1565" s="255" t="s">
        <v>6531</v>
      </c>
      <c r="J1565" s="255">
        <v>18776879820</v>
      </c>
      <c r="K1565" s="255" t="s">
        <v>27</v>
      </c>
      <c r="L1565" s="260">
        <v>44396</v>
      </c>
      <c r="M1565" s="255" t="s">
        <v>68</v>
      </c>
      <c r="N1565" s="255" t="s">
        <v>30</v>
      </c>
      <c r="O1565" s="260"/>
      <c r="P1565" s="255"/>
      <c r="Q1565" s="255" t="s">
        <v>30</v>
      </c>
      <c r="R1565" s="255"/>
      <c r="S1565" s="255"/>
      <c r="T1565" s="265" t="str">
        <f t="array" ref="T1565">VLOOKUP(D1565&amp;E1565,IF({1,0},'2021春'!$C$3:$C$4485&amp;'2021春'!$D$3:$D$4485,'2021春'!$H$3:$H$4485),2,0)</f>
        <v>452731200410124212</v>
      </c>
    </row>
    <row r="1566" spans="1:20">
      <c r="A1566" s="255">
        <v>1564</v>
      </c>
      <c r="B1566" s="255" t="s">
        <v>6532</v>
      </c>
      <c r="C1566" s="255" t="s">
        <v>21</v>
      </c>
      <c r="D1566" s="255" t="s">
        <v>312</v>
      </c>
      <c r="E1566" s="255" t="s">
        <v>6533</v>
      </c>
      <c r="F1566" s="255" t="s">
        <v>24</v>
      </c>
      <c r="G1566" s="255">
        <v>17</v>
      </c>
      <c r="H1566" s="255" t="s">
        <v>6534</v>
      </c>
      <c r="I1566" s="255" t="s">
        <v>6535</v>
      </c>
      <c r="J1566" s="255">
        <v>18820187619</v>
      </c>
      <c r="K1566" s="255" t="s">
        <v>27</v>
      </c>
      <c r="L1566" s="260">
        <v>44396</v>
      </c>
      <c r="M1566" s="255" t="s">
        <v>68</v>
      </c>
      <c r="N1566" s="255" t="s">
        <v>30</v>
      </c>
      <c r="O1566" s="260"/>
      <c r="P1566" s="255"/>
      <c r="Q1566" s="255" t="s">
        <v>30</v>
      </c>
      <c r="R1566" s="255"/>
      <c r="S1566" s="255"/>
      <c r="T1566" s="265" t="str">
        <f t="array" ref="T1566">VLOOKUP(D1566&amp;E1566,IF({1,0},'2021春'!$C$3:$C$4485&amp;'2021春'!$D$3:$D$4485,'2021春'!$H$3:$H$4485),2,0)</f>
        <v>452731200407054233</v>
      </c>
    </row>
    <row r="1567" spans="1:20">
      <c r="A1567" s="255">
        <v>1565</v>
      </c>
      <c r="B1567" s="255" t="s">
        <v>6536</v>
      </c>
      <c r="C1567" s="255" t="s">
        <v>21</v>
      </c>
      <c r="D1567" s="255" t="s">
        <v>312</v>
      </c>
      <c r="E1567" s="255" t="s">
        <v>6537</v>
      </c>
      <c r="F1567" s="255" t="s">
        <v>24</v>
      </c>
      <c r="G1567" s="255">
        <v>16</v>
      </c>
      <c r="H1567" s="255" t="s">
        <v>6538</v>
      </c>
      <c r="I1567" s="255" t="s">
        <v>6539</v>
      </c>
      <c r="J1567" s="255">
        <v>1527789570</v>
      </c>
      <c r="K1567" s="255" t="s">
        <v>27</v>
      </c>
      <c r="L1567" s="260">
        <v>44396</v>
      </c>
      <c r="M1567" s="255" t="s">
        <v>2455</v>
      </c>
      <c r="N1567" s="255" t="s">
        <v>30</v>
      </c>
      <c r="O1567" s="260"/>
      <c r="P1567" s="255"/>
      <c r="Q1567" s="255" t="s">
        <v>30</v>
      </c>
      <c r="R1567" s="255" t="s">
        <v>6540</v>
      </c>
      <c r="S1567" s="255"/>
      <c r="T1567" s="265" t="str">
        <f t="array" ref="T1567">VLOOKUP(D1567&amp;E1567,IF({1,0},'2021春'!$C$3:$C$4485&amp;'2021春'!$D$3:$D$4485,'2021春'!$H$3:$H$4485),2,0)</f>
        <v>452731200411134818</v>
      </c>
    </row>
    <row r="1568" spans="1:20">
      <c r="A1568" s="255">
        <v>1566</v>
      </c>
      <c r="B1568" s="255" t="s">
        <v>6541</v>
      </c>
      <c r="C1568" s="255" t="s">
        <v>21</v>
      </c>
      <c r="D1568" s="255" t="s">
        <v>312</v>
      </c>
      <c r="E1568" s="255" t="s">
        <v>6542</v>
      </c>
      <c r="F1568" s="255" t="s">
        <v>24</v>
      </c>
      <c r="G1568" s="255">
        <v>18</v>
      </c>
      <c r="H1568" s="255" t="s">
        <v>6543</v>
      </c>
      <c r="I1568" s="255" t="s">
        <v>6544</v>
      </c>
      <c r="J1568" s="255">
        <v>15322434389</v>
      </c>
      <c r="K1568" s="255" t="s">
        <v>27</v>
      </c>
      <c r="L1568" s="260">
        <v>44331</v>
      </c>
      <c r="M1568" s="255" t="s">
        <v>3645</v>
      </c>
      <c r="N1568" s="255" t="s">
        <v>27</v>
      </c>
      <c r="O1568" s="260">
        <v>44366</v>
      </c>
      <c r="P1568" s="255" t="s">
        <v>28</v>
      </c>
      <c r="Q1568" s="255" t="s">
        <v>30</v>
      </c>
      <c r="R1568" s="255"/>
      <c r="S1568" s="255"/>
      <c r="T1568" s="265" t="str">
        <f t="array" ref="T1568">VLOOKUP(D1568&amp;E1568,IF({1,0},'2021春'!$C$3:$C$4485&amp;'2021春'!$D$3:$D$4485,'2021春'!$H$3:$H$4485),2,0)</f>
        <v>452731200208190611</v>
      </c>
    </row>
    <row r="1569" spans="1:20">
      <c r="A1569" s="255">
        <v>1567</v>
      </c>
      <c r="B1569" s="255" t="s">
        <v>6545</v>
      </c>
      <c r="C1569" s="255" t="s">
        <v>21</v>
      </c>
      <c r="D1569" s="255" t="s">
        <v>312</v>
      </c>
      <c r="E1569" s="255" t="s">
        <v>6546</v>
      </c>
      <c r="F1569" s="255" t="s">
        <v>24</v>
      </c>
      <c r="G1569" s="255">
        <v>16</v>
      </c>
      <c r="H1569" s="255" t="s">
        <v>6547</v>
      </c>
      <c r="I1569" s="255" t="s">
        <v>6548</v>
      </c>
      <c r="J1569" s="255">
        <v>18978760818</v>
      </c>
      <c r="K1569" s="255" t="s">
        <v>27</v>
      </c>
      <c r="L1569" s="260">
        <v>44394</v>
      </c>
      <c r="M1569" s="255" t="s">
        <v>28</v>
      </c>
      <c r="N1569" s="255" t="s">
        <v>30</v>
      </c>
      <c r="O1569" s="260"/>
      <c r="P1569" s="255"/>
      <c r="Q1569" s="255" t="s">
        <v>30</v>
      </c>
      <c r="R1569" s="255" t="s">
        <v>1517</v>
      </c>
      <c r="S1569" s="255"/>
      <c r="T1569" s="265" t="str">
        <f t="array" ref="T1569">VLOOKUP(D1569&amp;E1569,IF({1,0},'2021春'!$C$3:$C$4485&amp;'2021春'!$D$3:$D$4485,'2021春'!$H$3:$H$4485),2,0)</f>
        <v>430521200411148858</v>
      </c>
    </row>
    <row r="1570" spans="1:20">
      <c r="A1570" s="255">
        <v>1568</v>
      </c>
      <c r="B1570" s="255" t="s">
        <v>6549</v>
      </c>
      <c r="C1570" s="255" t="s">
        <v>21</v>
      </c>
      <c r="D1570" s="255" t="s">
        <v>312</v>
      </c>
      <c r="E1570" s="255" t="s">
        <v>6550</v>
      </c>
      <c r="F1570" s="255" t="s">
        <v>24</v>
      </c>
      <c r="G1570" s="255">
        <v>16</v>
      </c>
      <c r="H1570" s="255" t="s">
        <v>6551</v>
      </c>
      <c r="I1570" s="255" t="s">
        <v>6552</v>
      </c>
      <c r="J1570" s="255">
        <v>13471872728</v>
      </c>
      <c r="K1570" s="255" t="s">
        <v>27</v>
      </c>
      <c r="L1570" s="260">
        <v>44331</v>
      </c>
      <c r="M1570" s="255" t="s">
        <v>1288</v>
      </c>
      <c r="N1570" s="255" t="s">
        <v>30</v>
      </c>
      <c r="O1570" s="260"/>
      <c r="P1570" s="255"/>
      <c r="Q1570" s="255" t="s">
        <v>30</v>
      </c>
      <c r="R1570" s="255"/>
      <c r="S1570" s="255"/>
      <c r="T1570" s="265" t="str">
        <f t="array" ref="T1570">VLOOKUP(D1570&amp;E1570,IF({1,0},'2021春'!$C$3:$C$4485&amp;'2021春'!$D$3:$D$4485,'2021春'!$H$3:$H$4485),2,0)</f>
        <v>451229200408271838</v>
      </c>
    </row>
    <row r="1571" spans="1:20">
      <c r="A1571" s="255">
        <v>1569</v>
      </c>
      <c r="B1571" s="255" t="s">
        <v>6553</v>
      </c>
      <c r="C1571" s="255" t="s">
        <v>21</v>
      </c>
      <c r="D1571" s="255" t="s">
        <v>312</v>
      </c>
      <c r="E1571" s="255" t="s">
        <v>6554</v>
      </c>
      <c r="F1571" s="255" t="s">
        <v>24</v>
      </c>
      <c r="G1571" s="255">
        <v>17</v>
      </c>
      <c r="H1571" s="255" t="s">
        <v>590</v>
      </c>
      <c r="I1571" s="255" t="s">
        <v>6555</v>
      </c>
      <c r="J1571" s="255">
        <v>15878685711</v>
      </c>
      <c r="K1571" s="255" t="s">
        <v>27</v>
      </c>
      <c r="L1571" s="260">
        <v>44406</v>
      </c>
      <c r="M1571" s="255" t="s">
        <v>2455</v>
      </c>
      <c r="N1571" s="255" t="s">
        <v>30</v>
      </c>
      <c r="O1571" s="260"/>
      <c r="P1571" s="255"/>
      <c r="Q1571" s="255" t="s">
        <v>30</v>
      </c>
      <c r="R1571" s="255"/>
      <c r="S1571" s="255"/>
      <c r="T1571" s="265" t="str">
        <f t="array" ref="T1571">VLOOKUP(D1571&amp;E1571,IF({1,0},'2021春'!$C$3:$C$4485&amp;'2021春'!$D$3:$D$4485,'2021春'!$H$3:$H$4485),2,0)</f>
        <v>4527312004042957110</v>
      </c>
    </row>
    <row r="1572" spans="1:20">
      <c r="A1572" s="255">
        <v>1570</v>
      </c>
      <c r="B1572" s="255" t="s">
        <v>6556</v>
      </c>
      <c r="C1572" s="255" t="s">
        <v>21</v>
      </c>
      <c r="D1572" s="255" t="s">
        <v>312</v>
      </c>
      <c r="E1572" s="255" t="s">
        <v>6557</v>
      </c>
      <c r="F1572" s="255" t="s">
        <v>143</v>
      </c>
      <c r="G1572" s="255">
        <v>15</v>
      </c>
      <c r="H1572" s="255" t="s">
        <v>6558</v>
      </c>
      <c r="I1572" s="255" t="s">
        <v>6559</v>
      </c>
      <c r="J1572" s="255">
        <v>15296505061</v>
      </c>
      <c r="K1572" s="255" t="s">
        <v>27</v>
      </c>
      <c r="L1572" s="260">
        <v>44396</v>
      </c>
      <c r="M1572" s="255" t="s">
        <v>3693</v>
      </c>
      <c r="N1572" s="255" t="s">
        <v>30</v>
      </c>
      <c r="O1572" s="260"/>
      <c r="P1572" s="255"/>
      <c r="Q1572" s="255" t="s">
        <v>30</v>
      </c>
      <c r="R1572" s="255"/>
      <c r="S1572" s="255"/>
      <c r="T1572" s="265" t="str">
        <f t="array" ref="T1572">VLOOKUP(D1572&amp;E1572,IF({1,0},'2021春'!$C$3:$C$4485&amp;'2021春'!$D$3:$D$4485,'2021春'!$H$3:$H$4485),2,0)</f>
        <v>451229200509130321</v>
      </c>
    </row>
    <row r="1573" spans="1:20">
      <c r="A1573" s="255">
        <v>1571</v>
      </c>
      <c r="B1573" s="255" t="s">
        <v>6560</v>
      </c>
      <c r="C1573" s="255" t="s">
        <v>21</v>
      </c>
      <c r="D1573" s="255" t="s">
        <v>312</v>
      </c>
      <c r="E1573" s="255" t="s">
        <v>6561</v>
      </c>
      <c r="F1573" s="255" t="s">
        <v>143</v>
      </c>
      <c r="G1573" s="255">
        <v>18</v>
      </c>
      <c r="H1573" s="255" t="s">
        <v>6562</v>
      </c>
      <c r="I1573" s="255" t="s">
        <v>6563</v>
      </c>
      <c r="J1573" s="255">
        <v>13347685575</v>
      </c>
      <c r="K1573" s="255" t="s">
        <v>27</v>
      </c>
      <c r="L1573" s="260">
        <v>44331</v>
      </c>
      <c r="M1573" s="255" t="s">
        <v>6564</v>
      </c>
      <c r="N1573" s="255" t="s">
        <v>27</v>
      </c>
      <c r="O1573" s="260">
        <v>44366</v>
      </c>
      <c r="P1573" s="255" t="s">
        <v>2172</v>
      </c>
      <c r="Q1573" s="255" t="s">
        <v>30</v>
      </c>
      <c r="R1573" s="255"/>
      <c r="S1573" s="255"/>
      <c r="T1573" s="265" t="str">
        <f t="array" ref="T1573">VLOOKUP(D1573&amp;E1573,IF({1,0},'2021春'!$C$3:$C$4485&amp;'2021春'!$D$3:$D$4485,'2021春'!$H$3:$H$4485),2,0)</f>
        <v>45212720030427034x</v>
      </c>
    </row>
    <row r="1574" spans="1:20">
      <c r="A1574" s="255">
        <v>1572</v>
      </c>
      <c r="B1574" s="255" t="s">
        <v>6565</v>
      </c>
      <c r="C1574" s="255" t="s">
        <v>21</v>
      </c>
      <c r="D1574" s="255" t="s">
        <v>312</v>
      </c>
      <c r="E1574" s="255" t="s">
        <v>4597</v>
      </c>
      <c r="F1574" s="255" t="s">
        <v>143</v>
      </c>
      <c r="G1574" s="255">
        <v>17</v>
      </c>
      <c r="H1574" s="255" t="s">
        <v>6566</v>
      </c>
      <c r="I1574" s="255" t="s">
        <v>6567</v>
      </c>
      <c r="J1574" s="255">
        <v>15362549065</v>
      </c>
      <c r="K1574" s="255" t="s">
        <v>27</v>
      </c>
      <c r="L1574" s="260">
        <v>44395</v>
      </c>
      <c r="M1574" s="255" t="s">
        <v>6568</v>
      </c>
      <c r="N1574" s="255" t="s">
        <v>30</v>
      </c>
      <c r="O1574" s="260"/>
      <c r="P1574" s="255"/>
      <c r="Q1574" s="255" t="s">
        <v>30</v>
      </c>
      <c r="R1574" s="255"/>
      <c r="S1574" s="255"/>
      <c r="T1574" s="265" t="str">
        <f t="array" ref="T1574">VLOOKUP(D1574&amp;E1574,IF({1,0},'2021春'!$C$3:$C$4485&amp;'2021春'!$D$3:$D$4485,'2021春'!$H$3:$H$4485),2,0)</f>
        <v>451229200408105725</v>
      </c>
    </row>
    <row r="1575" spans="1:20">
      <c r="A1575" s="255">
        <v>1573</v>
      </c>
      <c r="B1575" s="255" t="s">
        <v>6569</v>
      </c>
      <c r="C1575" s="255" t="s">
        <v>21</v>
      </c>
      <c r="D1575" s="255" t="s">
        <v>312</v>
      </c>
      <c r="E1575" s="255" t="s">
        <v>6570</v>
      </c>
      <c r="F1575" s="255" t="s">
        <v>143</v>
      </c>
      <c r="G1575" s="255">
        <v>17</v>
      </c>
      <c r="H1575" s="255" t="s">
        <v>3908</v>
      </c>
      <c r="I1575" s="255" t="s">
        <v>6571</v>
      </c>
      <c r="J1575" s="255">
        <v>13679845091</v>
      </c>
      <c r="K1575" s="255" t="s">
        <v>27</v>
      </c>
      <c r="L1575" s="260">
        <v>44396</v>
      </c>
      <c r="M1575" s="255" t="s">
        <v>4424</v>
      </c>
      <c r="N1575" s="255" t="s">
        <v>30</v>
      </c>
      <c r="O1575" s="260"/>
      <c r="P1575" s="255"/>
      <c r="Q1575" s="255" t="s">
        <v>30</v>
      </c>
      <c r="R1575" s="255"/>
      <c r="S1575" s="255"/>
      <c r="T1575" s="265" t="str">
        <f t="array" ref="T1575">VLOOKUP(D1575&amp;E1575,IF({1,0},'2021春'!$C$3:$C$4485&amp;'2021春'!$D$3:$D$4485,'2021春'!$H$3:$H$4485),2,0)</f>
        <v>451229200311055426</v>
      </c>
    </row>
    <row r="1576" spans="1:20">
      <c r="A1576" s="255">
        <v>1574</v>
      </c>
      <c r="B1576" s="255" t="s">
        <v>6572</v>
      </c>
      <c r="C1576" s="255" t="s">
        <v>21</v>
      </c>
      <c r="D1576" s="255" t="s">
        <v>312</v>
      </c>
      <c r="E1576" s="255" t="s">
        <v>6573</v>
      </c>
      <c r="F1576" s="255" t="s">
        <v>143</v>
      </c>
      <c r="G1576" s="255">
        <v>17</v>
      </c>
      <c r="H1576" s="255" t="s">
        <v>6574</v>
      </c>
      <c r="I1576" s="255" t="s">
        <v>6575</v>
      </c>
      <c r="J1576" s="255">
        <v>15177894149</v>
      </c>
      <c r="K1576" s="255" t="s">
        <v>27</v>
      </c>
      <c r="L1576" s="260">
        <v>44395</v>
      </c>
      <c r="M1576" s="255" t="s">
        <v>98</v>
      </c>
      <c r="N1576" s="255" t="s">
        <v>30</v>
      </c>
      <c r="O1576" s="260"/>
      <c r="P1576" s="255"/>
      <c r="Q1576" s="255" t="s">
        <v>30</v>
      </c>
      <c r="R1576" s="255"/>
      <c r="S1576" s="255"/>
      <c r="T1576" s="265" t="str">
        <f t="array" ref="T1576">VLOOKUP(D1576&amp;E1576,IF({1,0},'2021春'!$C$3:$C$4485&amp;'2021春'!$D$3:$D$4485,'2021春'!$H$3:$H$4485),2,0)</f>
        <v>452731200402221223</v>
      </c>
    </row>
    <row r="1577" spans="1:20">
      <c r="A1577" s="255">
        <v>1575</v>
      </c>
      <c r="B1577" s="255" t="s">
        <v>6576</v>
      </c>
      <c r="C1577" s="255" t="s">
        <v>21</v>
      </c>
      <c r="D1577" s="255" t="s">
        <v>312</v>
      </c>
      <c r="E1577" s="255" t="s">
        <v>6577</v>
      </c>
      <c r="F1577" s="255" t="s">
        <v>143</v>
      </c>
      <c r="G1577" s="255">
        <v>16</v>
      </c>
      <c r="H1577" s="255" t="s">
        <v>6578</v>
      </c>
      <c r="I1577" s="255" t="s">
        <v>6579</v>
      </c>
      <c r="J1577" s="255">
        <v>15296078166</v>
      </c>
      <c r="K1577" s="255" t="s">
        <v>27</v>
      </c>
      <c r="L1577" s="260">
        <v>44395</v>
      </c>
      <c r="M1577" s="255" t="s">
        <v>2455</v>
      </c>
      <c r="N1577" s="255" t="s">
        <v>30</v>
      </c>
      <c r="O1577" s="260"/>
      <c r="P1577" s="255"/>
      <c r="Q1577" s="255" t="s">
        <v>30</v>
      </c>
      <c r="R1577" s="255"/>
      <c r="S1577" s="255"/>
      <c r="T1577" s="265" t="str">
        <f t="array" ref="T1577">VLOOKUP(D1577&amp;E1577,IF({1,0},'2021春'!$C$3:$C$4485&amp;'2021春'!$D$3:$D$4485,'2021春'!$H$3:$H$4485),2,0)</f>
        <v>452731200410265429</v>
      </c>
    </row>
    <row r="1578" spans="1:20">
      <c r="A1578" s="255">
        <v>1576</v>
      </c>
      <c r="B1578" s="255" t="s">
        <v>6580</v>
      </c>
      <c r="C1578" s="255" t="s">
        <v>21</v>
      </c>
      <c r="D1578" s="255" t="s">
        <v>312</v>
      </c>
      <c r="E1578" s="255" t="s">
        <v>6581</v>
      </c>
      <c r="F1578" s="255" t="s">
        <v>24</v>
      </c>
      <c r="G1578" s="255">
        <v>18</v>
      </c>
      <c r="H1578" s="255" t="s">
        <v>6582</v>
      </c>
      <c r="I1578" s="255" t="s">
        <v>6583</v>
      </c>
      <c r="J1578" s="255">
        <v>19907789757</v>
      </c>
      <c r="K1578" s="255" t="s">
        <v>27</v>
      </c>
      <c r="L1578" s="260">
        <v>44331</v>
      </c>
      <c r="M1578" s="255" t="s">
        <v>5175</v>
      </c>
      <c r="N1578" s="255" t="s">
        <v>27</v>
      </c>
      <c r="O1578" s="260">
        <v>44366</v>
      </c>
      <c r="P1578" s="255" t="s">
        <v>28</v>
      </c>
      <c r="Q1578" s="255" t="s">
        <v>30</v>
      </c>
      <c r="R1578" s="255"/>
      <c r="S1578" s="255"/>
      <c r="T1578" s="265" t="str">
        <f t="array" ref="T1578">VLOOKUP(D1578&amp;E1578,IF({1,0},'2021春'!$C$3:$C$4485&amp;'2021春'!$D$3:$D$4485,'2021春'!$H$3:$H$4485),2,0)</f>
        <v>452731200302015115</v>
      </c>
    </row>
    <row r="1579" spans="1:20">
      <c r="A1579" s="255">
        <v>1577</v>
      </c>
      <c r="B1579" s="255" t="s">
        <v>6584</v>
      </c>
      <c r="C1579" s="255" t="s">
        <v>21</v>
      </c>
      <c r="D1579" s="255" t="s">
        <v>312</v>
      </c>
      <c r="E1579" s="255" t="s">
        <v>6585</v>
      </c>
      <c r="F1579" s="255" t="s">
        <v>143</v>
      </c>
      <c r="G1579" s="255">
        <v>17</v>
      </c>
      <c r="H1579" s="255" t="s">
        <v>6586</v>
      </c>
      <c r="I1579" s="255" t="s">
        <v>6587</v>
      </c>
      <c r="J1579" s="255">
        <v>13877821746</v>
      </c>
      <c r="K1579" s="255" t="s">
        <v>27</v>
      </c>
      <c r="L1579" s="260">
        <v>44395</v>
      </c>
      <c r="M1579" s="255" t="s">
        <v>2172</v>
      </c>
      <c r="N1579" s="255" t="s">
        <v>30</v>
      </c>
      <c r="O1579" s="260"/>
      <c r="P1579" s="255"/>
      <c r="Q1579" s="255" t="s">
        <v>30</v>
      </c>
      <c r="R1579" s="255" t="s">
        <v>1517</v>
      </c>
      <c r="S1579" s="255"/>
      <c r="T1579" s="265" t="str">
        <f t="array" ref="T1579">VLOOKUP(D1579&amp;E1579,IF({1,0},'2021春'!$C$3:$C$4485&amp;'2021春'!$D$3:$D$4485,'2021春'!$H$3:$H$4485),2,0)</f>
        <v>451229200310261826</v>
      </c>
    </row>
    <row r="1580" spans="1:20">
      <c r="A1580" s="255">
        <v>1578</v>
      </c>
      <c r="B1580" s="255" t="s">
        <v>6588</v>
      </c>
      <c r="C1580" s="255" t="s">
        <v>21</v>
      </c>
      <c r="D1580" s="255" t="s">
        <v>312</v>
      </c>
      <c r="E1580" s="255" t="s">
        <v>6589</v>
      </c>
      <c r="F1580" s="255" t="s">
        <v>24</v>
      </c>
      <c r="G1580" s="255">
        <v>17</v>
      </c>
      <c r="H1580" s="255" t="s">
        <v>6590</v>
      </c>
      <c r="I1580" s="255" t="s">
        <v>6424</v>
      </c>
      <c r="J1580" s="255">
        <v>18977893579</v>
      </c>
      <c r="K1580" s="255" t="s">
        <v>27</v>
      </c>
      <c r="L1580" s="260">
        <v>44399</v>
      </c>
      <c r="M1580" s="255" t="s">
        <v>6591</v>
      </c>
      <c r="N1580" s="255" t="s">
        <v>30</v>
      </c>
      <c r="O1580" s="260"/>
      <c r="P1580" s="255"/>
      <c r="Q1580" s="255" t="s">
        <v>30</v>
      </c>
      <c r="R1580" s="255"/>
      <c r="S1580" s="255"/>
      <c r="T1580" s="265" t="str">
        <f t="array" ref="T1580">VLOOKUP(D1580&amp;E1580,IF({1,0},'2021春'!$C$3:$C$4485&amp;'2021春'!$D$3:$D$4485,'2021春'!$H$3:$H$4485),2,0)</f>
        <v>452731200406195413</v>
      </c>
    </row>
    <row r="1581" spans="1:20">
      <c r="A1581" s="255">
        <v>1579</v>
      </c>
      <c r="B1581" s="255" t="s">
        <v>6592</v>
      </c>
      <c r="C1581" s="255" t="s">
        <v>21</v>
      </c>
      <c r="D1581" s="255" t="s">
        <v>312</v>
      </c>
      <c r="E1581" s="255" t="s">
        <v>6593</v>
      </c>
      <c r="F1581" s="255" t="s">
        <v>143</v>
      </c>
      <c r="G1581" s="255">
        <v>20</v>
      </c>
      <c r="H1581" s="255" t="s">
        <v>6594</v>
      </c>
      <c r="I1581" s="255" t="s">
        <v>6595</v>
      </c>
      <c r="J1581" s="255">
        <v>18176119477</v>
      </c>
      <c r="K1581" s="255" t="s">
        <v>27</v>
      </c>
      <c r="L1581" s="260">
        <v>44331</v>
      </c>
      <c r="M1581" s="255" t="s">
        <v>5175</v>
      </c>
      <c r="N1581" s="255" t="s">
        <v>30</v>
      </c>
      <c r="O1581" s="260"/>
      <c r="P1581" s="255"/>
      <c r="Q1581" s="255" t="s">
        <v>30</v>
      </c>
      <c r="R1581" s="255"/>
      <c r="S1581" s="255"/>
      <c r="T1581" s="265" t="str">
        <f t="array" ref="T1581">VLOOKUP(D1581&amp;E1581,IF({1,0},'2021春'!$C$3:$C$4485&amp;'2021春'!$D$3:$D$4485,'2021春'!$H$3:$H$4485),2,0)</f>
        <v>451229200009202448</v>
      </c>
    </row>
    <row r="1582" spans="1:20">
      <c r="A1582" s="255">
        <v>1580</v>
      </c>
      <c r="B1582" s="255" t="s">
        <v>6596</v>
      </c>
      <c r="C1582" s="255" t="s">
        <v>21</v>
      </c>
      <c r="D1582" s="255" t="s">
        <v>312</v>
      </c>
      <c r="E1582" s="255" t="s">
        <v>6597</v>
      </c>
      <c r="F1582" s="255" t="s">
        <v>143</v>
      </c>
      <c r="G1582" s="255">
        <v>19</v>
      </c>
      <c r="H1582" s="255" t="s">
        <v>469</v>
      </c>
      <c r="I1582" s="255" t="s">
        <v>6598</v>
      </c>
      <c r="J1582" s="255">
        <v>17807872664</v>
      </c>
      <c r="K1582" s="255" t="s">
        <v>27</v>
      </c>
      <c r="L1582" s="260">
        <v>44331</v>
      </c>
      <c r="M1582" s="255" t="s">
        <v>5175</v>
      </c>
      <c r="N1582" s="255" t="s">
        <v>30</v>
      </c>
      <c r="O1582" s="260"/>
      <c r="P1582" s="255"/>
      <c r="Q1582" s="255" t="s">
        <v>30</v>
      </c>
      <c r="R1582" s="255"/>
      <c r="S1582" s="255"/>
      <c r="T1582" s="265" t="str">
        <f t="array" ref="T1582">VLOOKUP(D1582&amp;E1582,IF({1,0},'2021春'!$C$3:$C$4485&amp;'2021春'!$D$3:$D$4485,'2021春'!$H$3:$H$4485),2,0)</f>
        <v>452731200202203928</v>
      </c>
    </row>
    <row r="1583" spans="1:20">
      <c r="A1583" s="255">
        <v>1581</v>
      </c>
      <c r="B1583" s="255" t="s">
        <v>6599</v>
      </c>
      <c r="C1583" s="255" t="s">
        <v>21</v>
      </c>
      <c r="D1583" s="255" t="s">
        <v>312</v>
      </c>
      <c r="E1583" s="255" t="s">
        <v>6600</v>
      </c>
      <c r="F1583" s="255" t="s">
        <v>24</v>
      </c>
      <c r="G1583" s="255">
        <v>17</v>
      </c>
      <c r="H1583" s="255" t="s">
        <v>2992</v>
      </c>
      <c r="I1583" s="255" t="s">
        <v>6601</v>
      </c>
      <c r="J1583" s="255">
        <v>19127211380</v>
      </c>
      <c r="K1583" s="255" t="s">
        <v>27</v>
      </c>
      <c r="L1583" s="260">
        <v>44396</v>
      </c>
      <c r="M1583" s="255" t="s">
        <v>2455</v>
      </c>
      <c r="N1583" s="255" t="s">
        <v>30</v>
      </c>
      <c r="O1583" s="260"/>
      <c r="P1583" s="255"/>
      <c r="Q1583" s="255" t="s">
        <v>30</v>
      </c>
      <c r="R1583" s="255"/>
      <c r="S1583" s="255"/>
      <c r="T1583" s="265" t="str">
        <f t="array" ref="T1583">VLOOKUP(D1583&amp;E1583,IF({1,0},'2021春'!$C$3:$C$4485&amp;'2021春'!$D$3:$D$4485,'2021春'!$H$3:$H$4485),2,0)</f>
        <v>45273120031004571x</v>
      </c>
    </row>
    <row r="1584" spans="1:20">
      <c r="A1584" s="255">
        <v>1582</v>
      </c>
      <c r="B1584" s="255" t="s">
        <v>6602</v>
      </c>
      <c r="C1584" s="255" t="s">
        <v>21</v>
      </c>
      <c r="D1584" s="255" t="s">
        <v>312</v>
      </c>
      <c r="E1584" s="255" t="s">
        <v>6603</v>
      </c>
      <c r="F1584" s="255" t="s">
        <v>24</v>
      </c>
      <c r="G1584" s="255">
        <v>19</v>
      </c>
      <c r="H1584" s="255" t="s">
        <v>6604</v>
      </c>
      <c r="I1584" s="255" t="s">
        <v>6605</v>
      </c>
      <c r="J1584" s="255">
        <v>15807702282</v>
      </c>
      <c r="K1584" s="255" t="s">
        <v>27</v>
      </c>
      <c r="L1584" s="260">
        <v>44331</v>
      </c>
      <c r="M1584" s="255" t="s">
        <v>5175</v>
      </c>
      <c r="N1584" s="255" t="s">
        <v>30</v>
      </c>
      <c r="O1584" s="260"/>
      <c r="P1584" s="255"/>
      <c r="Q1584" s="255" t="s">
        <v>30</v>
      </c>
      <c r="R1584" s="255"/>
      <c r="S1584" s="255"/>
      <c r="T1584" s="265" t="str">
        <f t="array" ref="T1584">VLOOKUP(D1584&amp;E1584,IF({1,0},'2021春'!$C$3:$C$4485&amp;'2021春'!$D$3:$D$4485,'2021春'!$H$3:$H$4485),2,0)</f>
        <v>45273120020328271X</v>
      </c>
    </row>
    <row r="1585" spans="1:20">
      <c r="A1585" s="255">
        <v>1583</v>
      </c>
      <c r="B1585" s="255" t="s">
        <v>6606</v>
      </c>
      <c r="C1585" s="255" t="s">
        <v>21</v>
      </c>
      <c r="D1585" s="255" t="s">
        <v>312</v>
      </c>
      <c r="E1585" s="255" t="s">
        <v>6251</v>
      </c>
      <c r="F1585" s="255" t="s">
        <v>24</v>
      </c>
      <c r="G1585" s="255">
        <v>17</v>
      </c>
      <c r="H1585" s="255" t="s">
        <v>6607</v>
      </c>
      <c r="I1585" s="255" t="s">
        <v>6608</v>
      </c>
      <c r="J1585" s="255">
        <v>18376737689</v>
      </c>
      <c r="K1585" s="255" t="s">
        <v>27</v>
      </c>
      <c r="L1585" s="260">
        <v>44399</v>
      </c>
      <c r="M1585" s="255" t="s">
        <v>6609</v>
      </c>
      <c r="N1585" s="255" t="s">
        <v>30</v>
      </c>
      <c r="O1585" s="260"/>
      <c r="P1585" s="255"/>
      <c r="Q1585" s="255" t="s">
        <v>30</v>
      </c>
      <c r="R1585" s="255"/>
      <c r="S1585" s="255"/>
      <c r="T1585" s="265" t="str">
        <f t="array" ref="T1585">VLOOKUP(D1585&amp;E1585,IF({1,0},'2021春'!$C$3:$C$4485&amp;'2021春'!$D$3:$D$4485,'2021春'!$H$3:$H$4485),2,0)</f>
        <v>451226200310143417</v>
      </c>
    </row>
    <row r="1586" spans="1:20">
      <c r="A1586" s="255">
        <v>1584</v>
      </c>
      <c r="B1586" s="255" t="s">
        <v>6610</v>
      </c>
      <c r="C1586" s="255" t="s">
        <v>21</v>
      </c>
      <c r="D1586" s="255" t="s">
        <v>312</v>
      </c>
      <c r="E1586" s="255" t="s">
        <v>6611</v>
      </c>
      <c r="F1586" s="255" t="s">
        <v>24</v>
      </c>
      <c r="G1586" s="255">
        <v>16</v>
      </c>
      <c r="H1586" s="255" t="s">
        <v>168</v>
      </c>
      <c r="I1586" s="255" t="s">
        <v>6612</v>
      </c>
      <c r="J1586" s="255">
        <v>15296077065</v>
      </c>
      <c r="K1586" s="255" t="s">
        <v>27</v>
      </c>
      <c r="L1586" s="260">
        <v>44396</v>
      </c>
      <c r="M1586" s="255" t="s">
        <v>2455</v>
      </c>
      <c r="N1586" s="255" t="s">
        <v>30</v>
      </c>
      <c r="O1586" s="260"/>
      <c r="P1586" s="255"/>
      <c r="Q1586" s="255" t="s">
        <v>30</v>
      </c>
      <c r="R1586" s="255"/>
      <c r="S1586" s="255"/>
      <c r="T1586" s="265" t="str">
        <f t="array" ref="T1586">VLOOKUP(D1586&amp;E1586,IF({1,0},'2021春'!$C$3:$C$4485&amp;'2021春'!$D$3:$D$4485,'2021春'!$H$3:$H$4485),2,0)</f>
        <v>452731200410086017</v>
      </c>
    </row>
    <row r="1587" spans="1:20">
      <c r="A1587" s="255">
        <v>1585</v>
      </c>
      <c r="B1587" s="255" t="s">
        <v>6613</v>
      </c>
      <c r="C1587" s="255" t="s">
        <v>21</v>
      </c>
      <c r="D1587" s="255" t="s">
        <v>312</v>
      </c>
      <c r="E1587" s="255" t="s">
        <v>6614</v>
      </c>
      <c r="F1587" s="255" t="s">
        <v>24</v>
      </c>
      <c r="G1587" s="255">
        <v>17</v>
      </c>
      <c r="H1587" s="255" t="s">
        <v>6615</v>
      </c>
      <c r="I1587" s="255" t="s">
        <v>6616</v>
      </c>
      <c r="J1587" s="255">
        <v>1376815871</v>
      </c>
      <c r="K1587" s="255" t="s">
        <v>27</v>
      </c>
      <c r="L1587" s="260">
        <v>44331</v>
      </c>
      <c r="M1587" s="255" t="s">
        <v>5175</v>
      </c>
      <c r="N1587" s="255" t="s">
        <v>30</v>
      </c>
      <c r="O1587" s="260"/>
      <c r="P1587" s="255"/>
      <c r="Q1587" s="255" t="s">
        <v>30</v>
      </c>
      <c r="R1587" s="255"/>
      <c r="S1587" s="255"/>
      <c r="T1587" s="265" t="str">
        <f t="array" ref="T1587">VLOOKUP(D1587&amp;E1587,IF({1,0},'2021春'!$C$3:$C$4485&amp;'2021春'!$D$3:$D$4485,'2021春'!$H$3:$H$4485),2,0)</f>
        <v>452127200311211710</v>
      </c>
    </row>
    <row r="1588" spans="1:20">
      <c r="A1588" s="255">
        <v>1586</v>
      </c>
      <c r="B1588" s="255" t="s">
        <v>6617</v>
      </c>
      <c r="C1588" s="255" t="s">
        <v>21</v>
      </c>
      <c r="D1588" s="255" t="s">
        <v>312</v>
      </c>
      <c r="E1588" s="255" t="s">
        <v>6618</v>
      </c>
      <c r="F1588" s="255" t="s">
        <v>24</v>
      </c>
      <c r="G1588" s="255">
        <v>17</v>
      </c>
      <c r="H1588" s="255" t="s">
        <v>6619</v>
      </c>
      <c r="I1588" s="255" t="s">
        <v>6620</v>
      </c>
      <c r="J1588" s="255">
        <v>13407750397</v>
      </c>
      <c r="K1588" s="255" t="s">
        <v>27</v>
      </c>
      <c r="L1588" s="260">
        <v>44400</v>
      </c>
      <c r="M1588" s="255" t="s">
        <v>6621</v>
      </c>
      <c r="N1588" s="255" t="s">
        <v>30</v>
      </c>
      <c r="O1588" s="260"/>
      <c r="P1588" s="255"/>
      <c r="Q1588" s="255" t="s">
        <v>30</v>
      </c>
      <c r="R1588" s="255"/>
      <c r="S1588" s="255"/>
      <c r="T1588" s="265" t="str">
        <f t="array" ref="T1588">VLOOKUP(D1588&amp;E1588,IF({1,0},'2021春'!$C$3:$C$4485&amp;'2021春'!$D$3:$D$4485,'2021春'!$H$3:$H$4485),2,0)</f>
        <v>452731200404145412</v>
      </c>
    </row>
    <row r="1589" spans="1:20">
      <c r="A1589" s="255">
        <v>1587</v>
      </c>
      <c r="B1589" s="255" t="s">
        <v>6622</v>
      </c>
      <c r="C1589" s="255" t="s">
        <v>21</v>
      </c>
      <c r="D1589" s="255" t="s">
        <v>312</v>
      </c>
      <c r="E1589" s="255" t="s">
        <v>6623</v>
      </c>
      <c r="F1589" s="255" t="s">
        <v>24</v>
      </c>
      <c r="G1589" s="255">
        <v>17</v>
      </c>
      <c r="H1589" s="255" t="s">
        <v>6624</v>
      </c>
      <c r="I1589" s="255" t="s">
        <v>6625</v>
      </c>
      <c r="J1589" s="255">
        <v>15949329002</v>
      </c>
      <c r="K1589" s="255" t="s">
        <v>27</v>
      </c>
      <c r="L1589" s="260">
        <v>44395</v>
      </c>
      <c r="M1589" s="255" t="s">
        <v>1352</v>
      </c>
      <c r="N1589" s="255" t="s">
        <v>30</v>
      </c>
      <c r="O1589" s="260"/>
      <c r="P1589" s="255"/>
      <c r="Q1589" s="255" t="s">
        <v>30</v>
      </c>
      <c r="R1589" s="255"/>
      <c r="S1589" s="255"/>
      <c r="T1589" s="265" t="str">
        <f t="array" ref="T1589">VLOOKUP(D1589&amp;E1589,IF({1,0},'2021春'!$C$3:$C$4485&amp;'2021春'!$D$3:$D$4485,'2021春'!$H$3:$H$4485),2,0)</f>
        <v>452731200308241818</v>
      </c>
    </row>
    <row r="1590" spans="1:20">
      <c r="A1590" s="255">
        <v>1588</v>
      </c>
      <c r="B1590" s="255" t="s">
        <v>6626</v>
      </c>
      <c r="C1590" s="255" t="s">
        <v>21</v>
      </c>
      <c r="D1590" s="255" t="s">
        <v>312</v>
      </c>
      <c r="E1590" s="255" t="s">
        <v>6627</v>
      </c>
      <c r="F1590" s="255" t="s">
        <v>24</v>
      </c>
      <c r="G1590" s="255">
        <v>18</v>
      </c>
      <c r="H1590" s="255" t="s">
        <v>6628</v>
      </c>
      <c r="I1590" s="255" t="s">
        <v>6629</v>
      </c>
      <c r="J1590" s="255">
        <v>18070860407</v>
      </c>
      <c r="K1590" s="255" t="s">
        <v>27</v>
      </c>
      <c r="L1590" s="260">
        <v>44396</v>
      </c>
      <c r="M1590" s="255" t="s">
        <v>2172</v>
      </c>
      <c r="N1590" s="255" t="s">
        <v>30</v>
      </c>
      <c r="O1590" s="260"/>
      <c r="P1590" s="255"/>
      <c r="Q1590" s="255" t="s">
        <v>30</v>
      </c>
      <c r="R1590" s="255"/>
      <c r="S1590" s="255"/>
      <c r="T1590" s="265" t="str">
        <f t="array" ref="T1590">VLOOKUP(D1590&amp;E1590,IF({1,0},'2021春'!$C$3:$C$4485&amp;'2021春'!$D$3:$D$4485,'2021春'!$H$3:$H$4485),2,0)</f>
        <v>451229200307082114</v>
      </c>
    </row>
    <row r="1591" spans="1:20">
      <c r="A1591" s="255">
        <v>1589</v>
      </c>
      <c r="B1591" s="255" t="s">
        <v>6630</v>
      </c>
      <c r="C1591" s="255" t="s">
        <v>21</v>
      </c>
      <c r="D1591" s="255" t="s">
        <v>312</v>
      </c>
      <c r="E1591" s="255" t="s">
        <v>6631</v>
      </c>
      <c r="F1591" s="255" t="s">
        <v>24</v>
      </c>
      <c r="G1591" s="255">
        <v>17</v>
      </c>
      <c r="H1591" s="255" t="s">
        <v>646</v>
      </c>
      <c r="I1591" s="255" t="s">
        <v>6632</v>
      </c>
      <c r="J1591" s="255">
        <v>19978824312</v>
      </c>
      <c r="K1591" s="255" t="s">
        <v>27</v>
      </c>
      <c r="L1591" s="260">
        <v>44398</v>
      </c>
      <c r="M1591" s="255" t="s">
        <v>2747</v>
      </c>
      <c r="N1591" s="255" t="s">
        <v>30</v>
      </c>
      <c r="O1591" s="260"/>
      <c r="P1591" s="255"/>
      <c r="Q1591" s="255" t="s">
        <v>30</v>
      </c>
      <c r="R1591" s="255" t="s">
        <v>1517</v>
      </c>
      <c r="S1591" s="255"/>
      <c r="T1591" s="265" t="str">
        <f t="array" ref="T1591">VLOOKUP(D1591&amp;E1591,IF({1,0},'2021春'!$C$3:$C$4485&amp;'2021春'!$D$3:$D$4485,'2021春'!$H$3:$H$4485),2,0)</f>
        <v>451229200402232715</v>
      </c>
    </row>
    <row r="1592" spans="1:20">
      <c r="A1592" s="255">
        <v>1590</v>
      </c>
      <c r="B1592" s="255" t="s">
        <v>6633</v>
      </c>
      <c r="C1592" s="255" t="s">
        <v>21</v>
      </c>
      <c r="D1592" s="255" t="s">
        <v>312</v>
      </c>
      <c r="E1592" s="255" t="s">
        <v>6634</v>
      </c>
      <c r="F1592" s="255" t="s">
        <v>24</v>
      </c>
      <c r="G1592" s="255">
        <v>19</v>
      </c>
      <c r="H1592" s="255" t="s">
        <v>6635</v>
      </c>
      <c r="I1592" s="255" t="s">
        <v>6636</v>
      </c>
      <c r="J1592" s="255">
        <v>13977806011</v>
      </c>
      <c r="K1592" s="255" t="s">
        <v>27</v>
      </c>
      <c r="L1592" s="260">
        <v>44331</v>
      </c>
      <c r="M1592" s="255" t="s">
        <v>5175</v>
      </c>
      <c r="N1592" s="255" t="s">
        <v>30</v>
      </c>
      <c r="O1592" s="260"/>
      <c r="P1592" s="255"/>
      <c r="Q1592" s="255" t="s">
        <v>30</v>
      </c>
      <c r="R1592" s="255"/>
      <c r="S1592" s="255"/>
      <c r="T1592" s="265" t="str">
        <f t="array" ref="T1592">VLOOKUP(D1592&amp;E1592,IF({1,0},'2021春'!$C$3:$C$4485&amp;'2021春'!$D$3:$D$4485,'2021春'!$H$3:$H$4485),2,0)</f>
        <v>451229200202080913</v>
      </c>
    </row>
    <row r="1593" spans="1:20">
      <c r="A1593" s="255">
        <v>1591</v>
      </c>
      <c r="B1593" s="255" t="s">
        <v>6637</v>
      </c>
      <c r="C1593" s="255" t="s">
        <v>21</v>
      </c>
      <c r="D1593" s="255" t="s">
        <v>312</v>
      </c>
      <c r="E1593" s="255" t="s">
        <v>1238</v>
      </c>
      <c r="F1593" s="255" t="s">
        <v>143</v>
      </c>
      <c r="G1593" s="255">
        <v>17</v>
      </c>
      <c r="H1593" s="255" t="s">
        <v>562</v>
      </c>
      <c r="I1593" s="255" t="s">
        <v>6638</v>
      </c>
      <c r="J1593" s="255">
        <v>18177870028</v>
      </c>
      <c r="K1593" s="255" t="s">
        <v>27</v>
      </c>
      <c r="L1593" s="260">
        <v>44394</v>
      </c>
      <c r="M1593" s="255" t="s">
        <v>2455</v>
      </c>
      <c r="N1593" s="255" t="s">
        <v>30</v>
      </c>
      <c r="O1593" s="260"/>
      <c r="P1593" s="255"/>
      <c r="Q1593" s="255" t="s">
        <v>30</v>
      </c>
      <c r="R1593" s="255" t="s">
        <v>1517</v>
      </c>
      <c r="S1593" s="255"/>
      <c r="T1593" s="265" t="str">
        <f t="array" ref="T1593">VLOOKUP(D1593&amp;E1593,IF({1,0},'2021春'!$C$3:$C$4485&amp;'2021春'!$D$3:$D$4485,'2021春'!$H$3:$H$4485),2,0)</f>
        <v>45273120030913482x</v>
      </c>
    </row>
    <row r="1594" spans="1:20">
      <c r="A1594" s="255">
        <v>1592</v>
      </c>
      <c r="B1594" s="255" t="s">
        <v>6639</v>
      </c>
      <c r="C1594" s="255" t="s">
        <v>21</v>
      </c>
      <c r="D1594" s="255" t="s">
        <v>312</v>
      </c>
      <c r="E1594" s="255" t="s">
        <v>6640</v>
      </c>
      <c r="F1594" s="255" t="s">
        <v>143</v>
      </c>
      <c r="G1594" s="255">
        <v>17</v>
      </c>
      <c r="H1594" s="255" t="s">
        <v>6641</v>
      </c>
      <c r="I1594" s="255" t="s">
        <v>6642</v>
      </c>
      <c r="J1594" s="255">
        <v>13397886033</v>
      </c>
      <c r="K1594" s="255" t="s">
        <v>27</v>
      </c>
      <c r="L1594" s="260">
        <v>44394</v>
      </c>
      <c r="M1594" s="255" t="s">
        <v>4172</v>
      </c>
      <c r="N1594" s="255" t="s">
        <v>30</v>
      </c>
      <c r="O1594" s="260"/>
      <c r="P1594" s="255"/>
      <c r="Q1594" s="255" t="s">
        <v>30</v>
      </c>
      <c r="R1594" s="255"/>
      <c r="S1594" s="255"/>
      <c r="T1594" s="265" t="str">
        <f t="array" ref="T1594">VLOOKUP(D1594&amp;E1594,IF({1,0},'2021春'!$C$3:$C$4485&amp;'2021春'!$D$3:$D$4485,'2021春'!$H$3:$H$4485),2,0)</f>
        <v>452731200308200047</v>
      </c>
    </row>
    <row r="1595" spans="1:20">
      <c r="A1595" s="255">
        <v>1593</v>
      </c>
      <c r="B1595" s="255" t="s">
        <v>6643</v>
      </c>
      <c r="C1595" s="255" t="s">
        <v>21</v>
      </c>
      <c r="D1595" s="255" t="s">
        <v>312</v>
      </c>
      <c r="E1595" s="255" t="s">
        <v>6644</v>
      </c>
      <c r="F1595" s="255" t="s">
        <v>143</v>
      </c>
      <c r="G1595" s="255">
        <v>17</v>
      </c>
      <c r="H1595" s="255" t="s">
        <v>6645</v>
      </c>
      <c r="I1595" s="255" t="s">
        <v>6646</v>
      </c>
      <c r="J1595" s="255">
        <v>15277892245</v>
      </c>
      <c r="K1595" s="255" t="s">
        <v>27</v>
      </c>
      <c r="L1595" s="260">
        <v>44395</v>
      </c>
      <c r="M1595" s="255" t="s">
        <v>2172</v>
      </c>
      <c r="N1595" s="255" t="s">
        <v>30</v>
      </c>
      <c r="O1595" s="260"/>
      <c r="P1595" s="255"/>
      <c r="Q1595" s="255" t="s">
        <v>30</v>
      </c>
      <c r="R1595" s="255"/>
      <c r="S1595" s="255"/>
      <c r="T1595" s="265" t="str">
        <f t="array" ref="T1595">VLOOKUP(D1595&amp;E1595,IF({1,0},'2021春'!$C$3:$C$4485&amp;'2021春'!$D$3:$D$4485,'2021春'!$H$3:$H$4485),2,0)</f>
        <v>452731200311233923</v>
      </c>
    </row>
    <row r="1596" spans="1:20">
      <c r="A1596" s="255">
        <v>1594</v>
      </c>
      <c r="B1596" s="255" t="s">
        <v>6647</v>
      </c>
      <c r="C1596" s="255" t="s">
        <v>21</v>
      </c>
      <c r="D1596" s="255" t="s">
        <v>312</v>
      </c>
      <c r="E1596" s="255" t="s">
        <v>6648</v>
      </c>
      <c r="F1596" s="255" t="s">
        <v>143</v>
      </c>
      <c r="G1596" s="255">
        <v>18</v>
      </c>
      <c r="H1596" s="255" t="s">
        <v>6649</v>
      </c>
      <c r="I1596" s="255" t="s">
        <v>6650</v>
      </c>
      <c r="J1596" s="255">
        <v>13737964680</v>
      </c>
      <c r="K1596" s="255" t="s">
        <v>27</v>
      </c>
      <c r="L1596" s="260">
        <v>44395</v>
      </c>
      <c r="M1596" s="255" t="s">
        <v>5175</v>
      </c>
      <c r="N1596" s="255" t="s">
        <v>27</v>
      </c>
      <c r="O1596" s="260">
        <v>44416</v>
      </c>
      <c r="P1596" s="255" t="s">
        <v>28</v>
      </c>
      <c r="Q1596" s="255" t="s">
        <v>30</v>
      </c>
      <c r="R1596" s="255"/>
      <c r="S1596" s="255"/>
      <c r="T1596" s="265" t="str">
        <f t="array" ref="T1596">VLOOKUP(D1596&amp;E1596,IF({1,0},'2021春'!$C$3:$C$4485&amp;'2021春'!$D$3:$D$4485,'2021春'!$H$3:$H$4485),2,0)</f>
        <v>452731200302033321</v>
      </c>
    </row>
    <row r="1597" spans="1:20">
      <c r="A1597" s="255">
        <v>1595</v>
      </c>
      <c r="B1597" s="255" t="s">
        <v>6651</v>
      </c>
      <c r="C1597" s="255" t="s">
        <v>21</v>
      </c>
      <c r="D1597" s="255" t="s">
        <v>312</v>
      </c>
      <c r="E1597" s="255" t="s">
        <v>6652</v>
      </c>
      <c r="F1597" s="255" t="s">
        <v>143</v>
      </c>
      <c r="G1597" s="255">
        <v>19</v>
      </c>
      <c r="H1597" s="255" t="s">
        <v>6653</v>
      </c>
      <c r="I1597" s="255" t="s">
        <v>6654</v>
      </c>
      <c r="J1597" s="255">
        <v>17396794407</v>
      </c>
      <c r="K1597" s="255" t="s">
        <v>27</v>
      </c>
      <c r="L1597" s="260">
        <v>44331</v>
      </c>
      <c r="M1597" s="255" t="s">
        <v>5175</v>
      </c>
      <c r="N1597" s="255" t="s">
        <v>30</v>
      </c>
      <c r="O1597" s="260"/>
      <c r="P1597" s="255"/>
      <c r="Q1597" s="255" t="s">
        <v>30</v>
      </c>
      <c r="R1597" s="255"/>
      <c r="S1597" s="255"/>
      <c r="T1597" s="265" t="str">
        <f t="array" ref="T1597">VLOOKUP(D1597&amp;E1597,IF({1,0},'2021春'!$C$3:$C$4485&amp;'2021春'!$D$3:$D$4485,'2021春'!$H$3:$H$4485),2,0)</f>
        <v>451229200207282725</v>
      </c>
    </row>
    <row r="1598" spans="1:20">
      <c r="A1598" s="255">
        <v>1596</v>
      </c>
      <c r="B1598" s="255" t="s">
        <v>6655</v>
      </c>
      <c r="C1598" s="255" t="s">
        <v>21</v>
      </c>
      <c r="D1598" s="255" t="s">
        <v>312</v>
      </c>
      <c r="E1598" s="255" t="s">
        <v>6656</v>
      </c>
      <c r="F1598" s="255" t="s">
        <v>143</v>
      </c>
      <c r="G1598" s="255">
        <v>17</v>
      </c>
      <c r="H1598" s="255" t="s">
        <v>346</v>
      </c>
      <c r="I1598" s="255" t="s">
        <v>6657</v>
      </c>
      <c r="J1598" s="255">
        <v>15977887984</v>
      </c>
      <c r="K1598" s="255" t="s">
        <v>27</v>
      </c>
      <c r="L1598" s="260">
        <v>44394</v>
      </c>
      <c r="M1598" s="255" t="s">
        <v>4172</v>
      </c>
      <c r="N1598" s="255" t="s">
        <v>30</v>
      </c>
      <c r="O1598" s="260"/>
      <c r="P1598" s="255"/>
      <c r="Q1598" s="255" t="s">
        <v>30</v>
      </c>
      <c r="R1598" s="255"/>
      <c r="S1598" s="255"/>
      <c r="T1598" s="265" t="str">
        <f t="array" ref="T1598">VLOOKUP(D1598&amp;E1598,IF({1,0},'2021春'!$C$3:$C$4485&amp;'2021春'!$D$3:$D$4485,'2021春'!$H$3:$H$4485),2,0)</f>
        <v>451229200407011241</v>
      </c>
    </row>
    <row r="1599" spans="1:20">
      <c r="A1599" s="255">
        <v>1597</v>
      </c>
      <c r="B1599" s="255" t="s">
        <v>6658</v>
      </c>
      <c r="C1599" s="255" t="s">
        <v>21</v>
      </c>
      <c r="D1599" s="255" t="s">
        <v>312</v>
      </c>
      <c r="E1599" s="255" t="s">
        <v>6659</v>
      </c>
      <c r="F1599" s="255" t="s">
        <v>143</v>
      </c>
      <c r="G1599" s="255">
        <v>18</v>
      </c>
      <c r="H1599" s="255" t="s">
        <v>6660</v>
      </c>
      <c r="I1599" s="255" t="s">
        <v>6661</v>
      </c>
      <c r="J1599" s="255">
        <v>17377448835</v>
      </c>
      <c r="K1599" s="255" t="s">
        <v>27</v>
      </c>
      <c r="L1599" s="260">
        <v>44404</v>
      </c>
      <c r="M1599" s="255" t="s">
        <v>6662</v>
      </c>
      <c r="N1599" s="255" t="s">
        <v>30</v>
      </c>
      <c r="O1599" s="260"/>
      <c r="P1599" s="255"/>
      <c r="Q1599" s="255" t="s">
        <v>30</v>
      </c>
      <c r="R1599" s="255"/>
      <c r="S1599" s="255"/>
      <c r="T1599" s="265" t="str">
        <f t="array" ref="T1599">VLOOKUP(D1599&amp;E1599,IF({1,0},'2021春'!$C$3:$C$4485&amp;'2021春'!$D$3:$D$4485,'2021春'!$H$3:$H$4485),2,0)</f>
        <v>451227200308101281</v>
      </c>
    </row>
    <row r="1600" spans="1:20">
      <c r="A1600" s="255">
        <v>1598</v>
      </c>
      <c r="B1600" s="255" t="s">
        <v>6663</v>
      </c>
      <c r="C1600" s="255" t="s">
        <v>21</v>
      </c>
      <c r="D1600" s="255" t="s">
        <v>312</v>
      </c>
      <c r="E1600" s="255" t="s">
        <v>6664</v>
      </c>
      <c r="F1600" s="255" t="s">
        <v>24</v>
      </c>
      <c r="G1600" s="255">
        <v>17</v>
      </c>
      <c r="H1600" s="255" t="s">
        <v>6665</v>
      </c>
      <c r="I1600" s="255" t="s">
        <v>6666</v>
      </c>
      <c r="J1600" s="255">
        <v>13527610580</v>
      </c>
      <c r="K1600" s="255" t="s">
        <v>27</v>
      </c>
      <c r="L1600" s="260">
        <v>44398</v>
      </c>
      <c r="M1600" s="255" t="s">
        <v>2172</v>
      </c>
      <c r="N1600" s="255" t="s">
        <v>30</v>
      </c>
      <c r="O1600" s="260"/>
      <c r="P1600" s="255"/>
      <c r="Q1600" s="255" t="s">
        <v>30</v>
      </c>
      <c r="R1600" s="255"/>
      <c r="S1600" s="255"/>
      <c r="T1600" s="265" t="str">
        <f t="array" ref="T1600">VLOOKUP(D1600&amp;E1600,IF({1,0},'2021春'!$C$3:$C$4485&amp;'2021春'!$D$3:$D$4485,'2021春'!$H$3:$H$4485),2,0)</f>
        <v>452731200403095433</v>
      </c>
    </row>
    <row r="1601" spans="1:20">
      <c r="A1601" s="255">
        <v>1599</v>
      </c>
      <c r="B1601" s="255" t="s">
        <v>6667</v>
      </c>
      <c r="C1601" s="255" t="s">
        <v>21</v>
      </c>
      <c r="D1601" s="255" t="s">
        <v>312</v>
      </c>
      <c r="E1601" s="255" t="s">
        <v>6668</v>
      </c>
      <c r="F1601" s="255" t="s">
        <v>24</v>
      </c>
      <c r="G1601" s="255">
        <v>18</v>
      </c>
      <c r="H1601" s="255" t="s">
        <v>6669</v>
      </c>
      <c r="I1601" s="255" t="s">
        <v>6670</v>
      </c>
      <c r="J1601" s="255">
        <v>15080102322</v>
      </c>
      <c r="K1601" s="255" t="s">
        <v>27</v>
      </c>
      <c r="L1601" s="260">
        <v>44331</v>
      </c>
      <c r="M1601" s="255" t="s">
        <v>5175</v>
      </c>
      <c r="N1601" s="255" t="s">
        <v>27</v>
      </c>
      <c r="O1601" s="260">
        <v>44374</v>
      </c>
      <c r="P1601" s="255" t="s">
        <v>29</v>
      </c>
      <c r="Q1601" s="255" t="s">
        <v>30</v>
      </c>
      <c r="R1601" s="255"/>
      <c r="S1601" s="255"/>
      <c r="T1601" s="265" t="str">
        <f t="array" ref="T1601">VLOOKUP(D1601&amp;E1601,IF({1,0},'2021春'!$C$3:$C$4485&amp;'2021春'!$D$3:$D$4485,'2021春'!$H$3:$H$4485),2,0)</f>
        <v>452731200302074211</v>
      </c>
    </row>
    <row r="1602" spans="1:20">
      <c r="A1602" s="255">
        <v>1600</v>
      </c>
      <c r="B1602" s="255" t="s">
        <v>6671</v>
      </c>
      <c r="C1602" s="255" t="s">
        <v>21</v>
      </c>
      <c r="D1602" s="255" t="s">
        <v>312</v>
      </c>
      <c r="E1602" s="255" t="s">
        <v>6672</v>
      </c>
      <c r="F1602" s="255" t="s">
        <v>24</v>
      </c>
      <c r="G1602" s="255">
        <v>15</v>
      </c>
      <c r="H1602" s="255" t="s">
        <v>6673</v>
      </c>
      <c r="I1602" s="255" t="s">
        <v>6674</v>
      </c>
      <c r="J1602" s="255">
        <v>19127174737</v>
      </c>
      <c r="K1602" s="255" t="s">
        <v>27</v>
      </c>
      <c r="L1602" s="260">
        <v>44396</v>
      </c>
      <c r="M1602" s="255" t="s">
        <v>2172</v>
      </c>
      <c r="N1602" s="255" t="s">
        <v>30</v>
      </c>
      <c r="O1602" s="260"/>
      <c r="P1602" s="255"/>
      <c r="Q1602" s="255" t="s">
        <v>30</v>
      </c>
      <c r="R1602" s="255"/>
      <c r="S1602" s="255"/>
      <c r="T1602" s="265" t="str">
        <f t="array" ref="T1602">VLOOKUP(D1602&amp;E1602,IF({1,0},'2021春'!$C$3:$C$4485&amp;'2021春'!$D$3:$D$4485,'2021春'!$H$3:$H$4485),2,0)</f>
        <v>45273120051230031X</v>
      </c>
    </row>
    <row r="1603" spans="1:20">
      <c r="A1603" s="255">
        <v>1601</v>
      </c>
      <c r="B1603" s="255" t="s">
        <v>6675</v>
      </c>
      <c r="C1603" s="255" t="s">
        <v>21</v>
      </c>
      <c r="D1603" s="255" t="s">
        <v>312</v>
      </c>
      <c r="E1603" s="255" t="s">
        <v>6676</v>
      </c>
      <c r="F1603" s="255" t="s">
        <v>24</v>
      </c>
      <c r="G1603" s="255">
        <v>20</v>
      </c>
      <c r="H1603" s="255" t="s">
        <v>6677</v>
      </c>
      <c r="I1603" s="255" t="s">
        <v>6678</v>
      </c>
      <c r="J1603" s="255">
        <v>19127013374</v>
      </c>
      <c r="K1603" s="255" t="s">
        <v>27</v>
      </c>
      <c r="L1603" s="260">
        <v>44331</v>
      </c>
      <c r="M1603" s="255" t="s">
        <v>5175</v>
      </c>
      <c r="N1603" s="255" t="s">
        <v>27</v>
      </c>
      <c r="O1603" s="260">
        <v>44366</v>
      </c>
      <c r="P1603" s="255"/>
      <c r="Q1603" s="255" t="s">
        <v>30</v>
      </c>
      <c r="R1603" s="255"/>
      <c r="S1603" s="255"/>
      <c r="T1603" s="265" t="str">
        <f t="array" ref="T1603">VLOOKUP(D1603&amp;E1603,IF({1,0},'2021春'!$C$3:$C$4485&amp;'2021春'!$D$3:$D$4485,'2021春'!$H$3:$H$4485),2,0)</f>
        <v>451229200101051814</v>
      </c>
    </row>
    <row r="1604" spans="1:20">
      <c r="A1604" s="255">
        <v>1602</v>
      </c>
      <c r="B1604" s="255" t="s">
        <v>6679</v>
      </c>
      <c r="C1604" s="255" t="s">
        <v>21</v>
      </c>
      <c r="D1604" s="255" t="s">
        <v>312</v>
      </c>
      <c r="E1604" s="255" t="s">
        <v>6680</v>
      </c>
      <c r="F1604" s="255" t="s">
        <v>24</v>
      </c>
      <c r="G1604" s="255">
        <v>19</v>
      </c>
      <c r="H1604" s="255" t="s">
        <v>6681</v>
      </c>
      <c r="I1604" s="255" t="s">
        <v>6682</v>
      </c>
      <c r="J1604" s="255">
        <v>13768287455</v>
      </c>
      <c r="K1604" s="255" t="s">
        <v>27</v>
      </c>
      <c r="L1604" s="260">
        <v>44331</v>
      </c>
      <c r="M1604" s="255" t="s">
        <v>5175</v>
      </c>
      <c r="N1604" s="255" t="s">
        <v>27</v>
      </c>
      <c r="O1604" s="260">
        <v>44366</v>
      </c>
      <c r="P1604" s="255"/>
      <c r="Q1604" s="255" t="s">
        <v>30</v>
      </c>
      <c r="R1604" s="255"/>
      <c r="S1604" s="255"/>
      <c r="T1604" s="265" t="str">
        <f t="array" ref="T1604">VLOOKUP(D1604&amp;E1604,IF({1,0},'2021春'!$C$3:$C$4485&amp;'2021春'!$D$3:$D$4485,'2021春'!$H$3:$H$4485),2,0)</f>
        <v>452731200202104217</v>
      </c>
    </row>
    <row r="1605" spans="1:20">
      <c r="A1605" s="255">
        <v>1603</v>
      </c>
      <c r="B1605" s="255" t="s">
        <v>6683</v>
      </c>
      <c r="C1605" s="255" t="s">
        <v>21</v>
      </c>
      <c r="D1605" s="255" t="s">
        <v>312</v>
      </c>
      <c r="E1605" s="255" t="s">
        <v>6684</v>
      </c>
      <c r="F1605" s="255" t="s">
        <v>24</v>
      </c>
      <c r="G1605" s="255">
        <v>17</v>
      </c>
      <c r="H1605" s="255" t="s">
        <v>6685</v>
      </c>
      <c r="I1605" s="255" t="s">
        <v>6686</v>
      </c>
      <c r="J1605" s="255">
        <v>15878823598</v>
      </c>
      <c r="K1605" s="255" t="s">
        <v>27</v>
      </c>
      <c r="L1605" s="260">
        <v>44395</v>
      </c>
      <c r="M1605" s="255" t="s">
        <v>98</v>
      </c>
      <c r="N1605" s="255" t="s">
        <v>27</v>
      </c>
      <c r="O1605" s="260">
        <v>44416</v>
      </c>
      <c r="P1605" s="255" t="s">
        <v>98</v>
      </c>
      <c r="Q1605" s="255" t="s">
        <v>30</v>
      </c>
      <c r="R1605" s="255" t="s">
        <v>1517</v>
      </c>
      <c r="S1605" s="255"/>
      <c r="T1605" s="265" t="str">
        <f t="array" ref="T1605">VLOOKUP(D1605&amp;E1605,IF({1,0},'2021春'!$C$3:$C$4485&amp;'2021春'!$D$3:$D$4485,'2021春'!$H$3:$H$4485),2,0)</f>
        <v>452731200310061218</v>
      </c>
    </row>
    <row r="1606" spans="1:20">
      <c r="A1606" s="255">
        <v>1604</v>
      </c>
      <c r="B1606" s="255" t="s">
        <v>6687</v>
      </c>
      <c r="C1606" s="255" t="s">
        <v>21</v>
      </c>
      <c r="D1606" s="255" t="s">
        <v>312</v>
      </c>
      <c r="E1606" s="255" t="s">
        <v>6688</v>
      </c>
      <c r="F1606" s="255" t="s">
        <v>24</v>
      </c>
      <c r="G1606" s="255">
        <v>18</v>
      </c>
      <c r="H1606" s="255" t="s">
        <v>6689</v>
      </c>
      <c r="I1606" s="255" t="s">
        <v>6690</v>
      </c>
      <c r="J1606" s="255">
        <v>14777393343</v>
      </c>
      <c r="K1606" s="255" t="s">
        <v>27</v>
      </c>
      <c r="L1606" s="260">
        <v>44332</v>
      </c>
      <c r="M1606" s="255" t="s">
        <v>29</v>
      </c>
      <c r="N1606" s="255" t="s">
        <v>27</v>
      </c>
      <c r="O1606" s="260">
        <v>44366</v>
      </c>
      <c r="P1606" s="255" t="s">
        <v>28</v>
      </c>
      <c r="Q1606" s="255" t="s">
        <v>30</v>
      </c>
      <c r="R1606" s="255"/>
      <c r="S1606" s="255"/>
      <c r="T1606" s="265" t="str">
        <f t="array" ref="T1606">VLOOKUP(D1606&amp;E1606,IF({1,0},'2021春'!$C$3:$C$4485&amp;'2021春'!$D$3:$D$4485,'2021春'!$H$3:$H$4485),2,0)</f>
        <v>452731200209152713</v>
      </c>
    </row>
    <row r="1607" spans="1:20">
      <c r="A1607" s="255">
        <v>1605</v>
      </c>
      <c r="B1607" s="255" t="s">
        <v>6691</v>
      </c>
      <c r="C1607" s="255" t="s">
        <v>21</v>
      </c>
      <c r="D1607" s="255" t="s">
        <v>312</v>
      </c>
      <c r="E1607" s="255" t="s">
        <v>6692</v>
      </c>
      <c r="F1607" s="255" t="s">
        <v>24</v>
      </c>
      <c r="G1607" s="255">
        <v>17</v>
      </c>
      <c r="H1607" s="255" t="s">
        <v>6693</v>
      </c>
      <c r="I1607" s="255" t="s">
        <v>6694</v>
      </c>
      <c r="J1607" s="255">
        <v>18378893309</v>
      </c>
      <c r="K1607" s="255" t="s">
        <v>27</v>
      </c>
      <c r="L1607" s="260">
        <v>44398</v>
      </c>
      <c r="M1607" s="255" t="s">
        <v>5944</v>
      </c>
      <c r="N1607" s="255" t="s">
        <v>30</v>
      </c>
      <c r="O1607" s="260"/>
      <c r="P1607" s="255"/>
      <c r="Q1607" s="255" t="s">
        <v>30</v>
      </c>
      <c r="R1607" s="255"/>
      <c r="S1607" s="255"/>
      <c r="T1607" s="265" t="str">
        <f t="array" ref="T1607">VLOOKUP(D1607&amp;E1607,IF({1,0},'2021春'!$C$3:$C$4485&amp;'2021春'!$D$3:$D$4485,'2021春'!$H$3:$H$4485),2,0)</f>
        <v>45273120030916181x</v>
      </c>
    </row>
    <row r="1608" spans="1:20">
      <c r="A1608" s="255">
        <v>1606</v>
      </c>
      <c r="B1608" s="255" t="s">
        <v>6695</v>
      </c>
      <c r="C1608" s="255" t="s">
        <v>21</v>
      </c>
      <c r="D1608" s="255" t="s">
        <v>312</v>
      </c>
      <c r="E1608" s="255" t="s">
        <v>6696</v>
      </c>
      <c r="F1608" s="255" t="s">
        <v>24</v>
      </c>
      <c r="G1608" s="255">
        <v>17</v>
      </c>
      <c r="H1608" s="255" t="s">
        <v>6697</v>
      </c>
      <c r="I1608" s="255" t="s">
        <v>6698</v>
      </c>
      <c r="J1608" s="255">
        <v>18977801779</v>
      </c>
      <c r="K1608" s="255" t="s">
        <v>27</v>
      </c>
      <c r="L1608" s="260">
        <v>44395</v>
      </c>
      <c r="M1608" s="255" t="s">
        <v>1288</v>
      </c>
      <c r="N1608" s="255" t="s">
        <v>30</v>
      </c>
      <c r="O1608" s="260"/>
      <c r="P1608" s="255"/>
      <c r="Q1608" s="255" t="s">
        <v>30</v>
      </c>
      <c r="R1608" s="255"/>
      <c r="S1608" s="255"/>
      <c r="T1608" s="265" t="str">
        <f t="array" ref="T1608">VLOOKUP(D1608&amp;E1608,IF({1,0},'2021春'!$C$3:$C$4485&amp;'2021春'!$D$3:$D$4485,'2021春'!$H$3:$H$4485),2,0)</f>
        <v>452731200311050617</v>
      </c>
    </row>
    <row r="1609" spans="1:20">
      <c r="A1609" s="255">
        <v>1607</v>
      </c>
      <c r="B1609" s="255" t="s">
        <v>6699</v>
      </c>
      <c r="C1609" s="255" t="s">
        <v>21</v>
      </c>
      <c r="D1609" s="255" t="s">
        <v>312</v>
      </c>
      <c r="E1609" s="255" t="s">
        <v>6700</v>
      </c>
      <c r="F1609" s="255" t="s">
        <v>24</v>
      </c>
      <c r="G1609" s="255">
        <v>17</v>
      </c>
      <c r="H1609" s="255" t="s">
        <v>6701</v>
      </c>
      <c r="I1609" s="255" t="s">
        <v>6702</v>
      </c>
      <c r="J1609" s="255">
        <v>13737023969</v>
      </c>
      <c r="K1609" s="255" t="s">
        <v>27</v>
      </c>
      <c r="L1609" s="260">
        <v>44416</v>
      </c>
      <c r="M1609" s="255" t="s">
        <v>6703</v>
      </c>
      <c r="N1609" s="255" t="s">
        <v>30</v>
      </c>
      <c r="O1609" s="260"/>
      <c r="P1609" s="255"/>
      <c r="Q1609" s="255" t="s">
        <v>30</v>
      </c>
      <c r="R1609" s="255"/>
      <c r="S1609" s="255"/>
      <c r="T1609" s="265" t="str">
        <f t="array" ref="T1609">VLOOKUP(D1609&amp;E1609,IF({1,0},'2021春'!$C$3:$C$4485&amp;'2021春'!$D$3:$D$4485,'2021春'!$H$3:$H$4485),2,0)</f>
        <v>452731200401303630</v>
      </c>
    </row>
    <row r="1610" spans="1:20">
      <c r="A1610" s="255">
        <v>1608</v>
      </c>
      <c r="B1610" s="255" t="s">
        <v>6704</v>
      </c>
      <c r="C1610" s="255" t="s">
        <v>21</v>
      </c>
      <c r="D1610" s="255" t="s">
        <v>312</v>
      </c>
      <c r="E1610" s="255" t="s">
        <v>6705</v>
      </c>
      <c r="F1610" s="255" t="s">
        <v>24</v>
      </c>
      <c r="G1610" s="255">
        <v>17</v>
      </c>
      <c r="H1610" s="255" t="s">
        <v>6706</v>
      </c>
      <c r="I1610" s="255" t="s">
        <v>6707</v>
      </c>
      <c r="J1610" s="255">
        <v>13687780500</v>
      </c>
      <c r="K1610" s="255" t="s">
        <v>27</v>
      </c>
      <c r="L1610" s="260">
        <v>44402</v>
      </c>
      <c r="M1610" s="255" t="s">
        <v>29</v>
      </c>
      <c r="N1610" s="255" t="s">
        <v>30</v>
      </c>
      <c r="O1610" s="260"/>
      <c r="P1610" s="255"/>
      <c r="Q1610" s="255" t="s">
        <v>30</v>
      </c>
      <c r="R1610" s="255"/>
      <c r="S1610" s="255"/>
      <c r="T1610" s="265" t="str">
        <f t="array" ref="T1610">VLOOKUP(D1610&amp;E1610,IF({1,0},'2021春'!$C$3:$C$4485&amp;'2021春'!$D$3:$D$4485,'2021春'!$H$3:$H$4485),2,0)</f>
        <v>452731200403054818</v>
      </c>
    </row>
    <row r="1611" spans="1:20">
      <c r="A1611" s="255">
        <v>1609</v>
      </c>
      <c r="B1611" s="255" t="s">
        <v>6708</v>
      </c>
      <c r="C1611" s="255" t="s">
        <v>21</v>
      </c>
      <c r="D1611" s="255" t="s">
        <v>312</v>
      </c>
      <c r="E1611" s="255" t="s">
        <v>6709</v>
      </c>
      <c r="F1611" s="255" t="s">
        <v>24</v>
      </c>
      <c r="G1611" s="255">
        <v>17</v>
      </c>
      <c r="H1611" s="255" t="s">
        <v>6710</v>
      </c>
      <c r="I1611" s="255" t="s">
        <v>6711</v>
      </c>
      <c r="J1611" s="255">
        <v>18977894106</v>
      </c>
      <c r="K1611" s="255" t="s">
        <v>27</v>
      </c>
      <c r="L1611" s="260">
        <v>44398</v>
      </c>
      <c r="M1611" s="255" t="s">
        <v>28</v>
      </c>
      <c r="N1611" s="255" t="s">
        <v>30</v>
      </c>
      <c r="O1611" s="260"/>
      <c r="P1611" s="255"/>
      <c r="Q1611" s="255" t="s">
        <v>30</v>
      </c>
      <c r="R1611" s="255"/>
      <c r="S1611" s="255"/>
      <c r="T1611" s="265" t="str">
        <f t="array" ref="T1611">VLOOKUP(D1611&amp;E1611,IF({1,0},'2021春'!$C$3:$C$4485&amp;'2021春'!$D$3:$D$4485,'2021春'!$H$3:$H$4485),2,0)</f>
        <v>452731200407194818</v>
      </c>
    </row>
    <row r="1612" spans="1:20">
      <c r="A1612" s="255">
        <v>1610</v>
      </c>
      <c r="B1612" s="255" t="s">
        <v>6712</v>
      </c>
      <c r="C1612" s="255" t="s">
        <v>21</v>
      </c>
      <c r="D1612" s="255" t="s">
        <v>312</v>
      </c>
      <c r="E1612" s="255" t="s">
        <v>6713</v>
      </c>
      <c r="F1612" s="255" t="s">
        <v>24</v>
      </c>
      <c r="G1612" s="255">
        <v>17</v>
      </c>
      <c r="H1612" s="255" t="s">
        <v>6714</v>
      </c>
      <c r="I1612" s="255" t="s">
        <v>6715</v>
      </c>
      <c r="J1612" s="255" t="s">
        <v>6716</v>
      </c>
      <c r="K1612" s="255" t="s">
        <v>27</v>
      </c>
      <c r="L1612" s="260">
        <v>44396</v>
      </c>
      <c r="M1612" s="255" t="s">
        <v>301</v>
      </c>
      <c r="N1612" s="255" t="s">
        <v>30</v>
      </c>
      <c r="O1612" s="260"/>
      <c r="P1612" s="255"/>
      <c r="Q1612" s="255" t="s">
        <v>30</v>
      </c>
      <c r="R1612" s="255" t="s">
        <v>1517</v>
      </c>
      <c r="S1612" s="255"/>
      <c r="T1612" s="265" t="str">
        <f t="array" ref="T1612">VLOOKUP(D1612&amp;E1612,IF({1,0},'2021春'!$C$3:$C$4485&amp;'2021春'!$D$3:$D$4485,'2021春'!$H$3:$H$4485),2,0)</f>
        <v>452731200401176619</v>
      </c>
    </row>
    <row r="1613" spans="1:20">
      <c r="A1613" s="255">
        <v>1611</v>
      </c>
      <c r="B1613" s="255" t="s">
        <v>6717</v>
      </c>
      <c r="C1613" s="255" t="s">
        <v>21</v>
      </c>
      <c r="D1613" s="255" t="s">
        <v>312</v>
      </c>
      <c r="E1613" s="255" t="s">
        <v>6718</v>
      </c>
      <c r="F1613" s="255" t="s">
        <v>24</v>
      </c>
      <c r="G1613" s="255">
        <v>17</v>
      </c>
      <c r="H1613" s="255" t="s">
        <v>2557</v>
      </c>
      <c r="I1613" s="255" t="s">
        <v>6719</v>
      </c>
      <c r="J1613" s="255">
        <v>13684992771</v>
      </c>
      <c r="K1613" s="255" t="s">
        <v>27</v>
      </c>
      <c r="L1613" s="260">
        <v>44400</v>
      </c>
      <c r="M1613" s="255" t="s">
        <v>2455</v>
      </c>
      <c r="N1613" s="255" t="s">
        <v>30</v>
      </c>
      <c r="O1613" s="260"/>
      <c r="P1613" s="255"/>
      <c r="Q1613" s="255" t="s">
        <v>30</v>
      </c>
      <c r="R1613" s="255"/>
      <c r="S1613" s="255"/>
      <c r="T1613" s="265" t="str">
        <f t="array" ref="T1613">VLOOKUP(D1613&amp;E1613,IF({1,0},'2021春'!$C$3:$C$4485&amp;'2021春'!$D$3:$D$4485,'2021春'!$H$3:$H$4485),2,0)</f>
        <v>452731200407191211</v>
      </c>
    </row>
    <row r="1614" spans="1:20">
      <c r="A1614" s="255">
        <v>1612</v>
      </c>
      <c r="B1614" s="255" t="s">
        <v>6720</v>
      </c>
      <c r="C1614" s="255" t="s">
        <v>21</v>
      </c>
      <c r="D1614" s="255" t="s">
        <v>312</v>
      </c>
      <c r="E1614" s="255" t="s">
        <v>6721</v>
      </c>
      <c r="F1614" s="255" t="s">
        <v>24</v>
      </c>
      <c r="G1614" s="255">
        <v>16</v>
      </c>
      <c r="H1614" s="255" t="s">
        <v>6722</v>
      </c>
      <c r="I1614" s="255" t="s">
        <v>6723</v>
      </c>
      <c r="J1614" s="255">
        <v>15177890153</v>
      </c>
      <c r="K1614" s="255" t="s">
        <v>27</v>
      </c>
      <c r="L1614" s="260">
        <v>44395</v>
      </c>
      <c r="M1614" s="255" t="s">
        <v>98</v>
      </c>
      <c r="N1614" s="255" t="s">
        <v>27</v>
      </c>
      <c r="O1614" s="260">
        <v>44416</v>
      </c>
      <c r="P1614" s="255" t="s">
        <v>98</v>
      </c>
      <c r="Q1614" s="255" t="s">
        <v>30</v>
      </c>
      <c r="R1614" s="255"/>
      <c r="S1614" s="255"/>
      <c r="T1614" s="265" t="str">
        <f t="array" ref="T1614">VLOOKUP(D1614&amp;E1614,IF({1,0},'2021春'!$C$3:$C$4485&amp;'2021春'!$D$3:$D$4485,'2021春'!$H$3:$H$4485),2,0)</f>
        <v>451229200410101213</v>
      </c>
    </row>
    <row r="1615" spans="1:20">
      <c r="A1615" s="255">
        <v>1613</v>
      </c>
      <c r="B1615" s="255" t="s">
        <v>6724</v>
      </c>
      <c r="C1615" s="255" t="s">
        <v>21</v>
      </c>
      <c r="D1615" s="255" t="s">
        <v>312</v>
      </c>
      <c r="E1615" s="255" t="s">
        <v>6725</v>
      </c>
      <c r="F1615" s="255" t="s">
        <v>143</v>
      </c>
      <c r="G1615" s="255">
        <v>17</v>
      </c>
      <c r="H1615" s="255" t="s">
        <v>6726</v>
      </c>
      <c r="I1615" s="255" t="s">
        <v>6727</v>
      </c>
      <c r="J1615" s="255">
        <v>13690751881</v>
      </c>
      <c r="K1615" s="255" t="s">
        <v>27</v>
      </c>
      <c r="L1615" s="260">
        <v>44403</v>
      </c>
      <c r="M1615" s="255" t="s">
        <v>1217</v>
      </c>
      <c r="N1615" s="255" t="s">
        <v>30</v>
      </c>
      <c r="O1615" s="260"/>
      <c r="P1615" s="255"/>
      <c r="Q1615" s="255" t="s">
        <v>30</v>
      </c>
      <c r="R1615" s="255"/>
      <c r="S1615" s="255"/>
      <c r="T1615" s="265" t="str">
        <f t="array" ref="T1615">VLOOKUP(D1615&amp;E1615,IF({1,0},'2021春'!$C$3:$C$4485&amp;'2021春'!$D$3:$D$4485,'2021春'!$H$3:$H$4485),2,0)</f>
        <v>452127200407103325</v>
      </c>
    </row>
    <row r="1616" spans="1:20">
      <c r="A1616" s="255">
        <v>1614</v>
      </c>
      <c r="B1616" s="255" t="s">
        <v>6728</v>
      </c>
      <c r="C1616" s="255" t="s">
        <v>21</v>
      </c>
      <c r="D1616" s="255" t="s">
        <v>312</v>
      </c>
      <c r="E1616" s="255" t="s">
        <v>6729</v>
      </c>
      <c r="F1616" s="255" t="s">
        <v>24</v>
      </c>
      <c r="G1616" s="255">
        <v>17</v>
      </c>
      <c r="H1616" s="255" t="s">
        <v>4714</v>
      </c>
      <c r="I1616" s="255" t="s">
        <v>6730</v>
      </c>
      <c r="J1616" s="255">
        <v>18776872206</v>
      </c>
      <c r="K1616" s="255" t="s">
        <v>27</v>
      </c>
      <c r="L1616" s="260">
        <v>44397</v>
      </c>
      <c r="M1616" s="255" t="s">
        <v>1217</v>
      </c>
      <c r="N1616" s="255" t="s">
        <v>30</v>
      </c>
      <c r="O1616" s="260"/>
      <c r="P1616" s="255"/>
      <c r="Q1616" s="255" t="s">
        <v>30</v>
      </c>
      <c r="R1616" s="255"/>
      <c r="S1616" s="255"/>
      <c r="T1616" s="265" t="str">
        <f t="array" ref="T1616">VLOOKUP(D1616&amp;E1616,IF({1,0},'2021春'!$C$3:$C$4485&amp;'2021春'!$D$3:$D$4485,'2021春'!$H$3:$H$4485),2,0)</f>
        <v>451229200311135119</v>
      </c>
    </row>
    <row r="1617" spans="1:20">
      <c r="A1617" s="255">
        <v>1615</v>
      </c>
      <c r="B1617" s="255" t="s">
        <v>6731</v>
      </c>
      <c r="C1617" s="255" t="s">
        <v>21</v>
      </c>
      <c r="D1617" s="255" t="s">
        <v>312</v>
      </c>
      <c r="E1617" s="255" t="s">
        <v>6732</v>
      </c>
      <c r="F1617" s="255" t="s">
        <v>24</v>
      </c>
      <c r="G1617" s="255">
        <v>17</v>
      </c>
      <c r="H1617" s="255" t="s">
        <v>6733</v>
      </c>
      <c r="I1617" s="255" t="s">
        <v>6734</v>
      </c>
      <c r="J1617" s="255">
        <v>18776860078</v>
      </c>
      <c r="K1617" s="255" t="s">
        <v>27</v>
      </c>
      <c r="L1617" s="260">
        <v>44395</v>
      </c>
      <c r="M1617" s="255" t="s">
        <v>28</v>
      </c>
      <c r="N1617" s="255" t="s">
        <v>30</v>
      </c>
      <c r="O1617" s="260"/>
      <c r="P1617" s="255"/>
      <c r="Q1617" s="255" t="s">
        <v>30</v>
      </c>
      <c r="R1617" s="255"/>
      <c r="S1617" s="255"/>
      <c r="T1617" s="265" t="str">
        <f t="array" ref="T1617">VLOOKUP(D1617&amp;E1617,IF({1,0},'2021春'!$C$3:$C$4485&amp;'2021春'!$D$3:$D$4485,'2021春'!$H$3:$H$4485),2,0)</f>
        <v>451229200404292711</v>
      </c>
    </row>
    <row r="1618" spans="1:20">
      <c r="A1618" s="255">
        <v>1616</v>
      </c>
      <c r="B1618" s="255" t="s">
        <v>6735</v>
      </c>
      <c r="C1618" s="255" t="s">
        <v>21</v>
      </c>
      <c r="D1618" s="255" t="s">
        <v>312</v>
      </c>
      <c r="E1618" s="255" t="s">
        <v>6736</v>
      </c>
      <c r="F1618" s="255" t="s">
        <v>24</v>
      </c>
      <c r="G1618" s="255">
        <v>17</v>
      </c>
      <c r="H1618" s="255" t="s">
        <v>6737</v>
      </c>
      <c r="I1618" s="255" t="s">
        <v>6738</v>
      </c>
      <c r="J1618" s="255">
        <v>13682326519</v>
      </c>
      <c r="K1618" s="255" t="s">
        <v>27</v>
      </c>
      <c r="L1618" s="260">
        <v>44408</v>
      </c>
      <c r="M1618" s="255" t="s">
        <v>2172</v>
      </c>
      <c r="N1618" s="255" t="s">
        <v>30</v>
      </c>
      <c r="O1618" s="260">
        <v>44439</v>
      </c>
      <c r="P1618" s="255"/>
      <c r="Q1618" s="255" t="s">
        <v>30</v>
      </c>
      <c r="R1618" s="255" t="s">
        <v>1517</v>
      </c>
      <c r="S1618" s="255"/>
      <c r="T1618" s="265" t="str">
        <f t="array" ref="T1618">VLOOKUP(D1618&amp;E1618,IF({1,0},'2021春'!$C$3:$C$4485&amp;'2021春'!$D$3:$D$4485,'2021春'!$H$3:$H$4485),2,0)</f>
        <v>451229200312055719</v>
      </c>
    </row>
    <row r="1619" spans="1:20">
      <c r="A1619" s="255">
        <v>1617</v>
      </c>
      <c r="B1619" s="255" t="s">
        <v>6739</v>
      </c>
      <c r="C1619" s="255" t="s">
        <v>21</v>
      </c>
      <c r="D1619" s="255" t="s">
        <v>312</v>
      </c>
      <c r="E1619" s="255" t="s">
        <v>6740</v>
      </c>
      <c r="F1619" s="255" t="s">
        <v>24</v>
      </c>
      <c r="G1619" s="255">
        <v>19</v>
      </c>
      <c r="H1619" s="255" t="s">
        <v>6741</v>
      </c>
      <c r="I1619" s="255" t="s">
        <v>6742</v>
      </c>
      <c r="J1619" s="255">
        <v>14777393365</v>
      </c>
      <c r="K1619" s="255" t="s">
        <v>27</v>
      </c>
      <c r="L1619" s="260">
        <v>44331</v>
      </c>
      <c r="M1619" s="255" t="s">
        <v>5175</v>
      </c>
      <c r="N1619" s="255" t="s">
        <v>30</v>
      </c>
      <c r="O1619" s="260"/>
      <c r="P1619" s="255"/>
      <c r="Q1619" s="255" t="s">
        <v>30</v>
      </c>
      <c r="R1619" s="255"/>
      <c r="S1619" s="255"/>
      <c r="T1619" s="265" t="str">
        <f t="array" ref="T1619">VLOOKUP(D1619&amp;E1619,IF({1,0},'2021春'!$C$3:$C$4485&amp;'2021春'!$D$3:$D$4485,'2021春'!$H$3:$H$4485),2,0)</f>
        <v>452731200201240313</v>
      </c>
    </row>
    <row r="1620" spans="1:20">
      <c r="A1620" s="255">
        <v>1618</v>
      </c>
      <c r="B1620" s="255" t="s">
        <v>6743</v>
      </c>
      <c r="C1620" s="255" t="s">
        <v>21</v>
      </c>
      <c r="D1620" s="255" t="s">
        <v>312</v>
      </c>
      <c r="E1620" s="255" t="s">
        <v>6744</v>
      </c>
      <c r="F1620" s="255" t="s">
        <v>24</v>
      </c>
      <c r="G1620" s="255">
        <v>19</v>
      </c>
      <c r="H1620" s="255" t="s">
        <v>6745</v>
      </c>
      <c r="I1620" s="255" t="s">
        <v>6746</v>
      </c>
      <c r="J1620" s="255">
        <v>15078636473</v>
      </c>
      <c r="K1620" s="255" t="s">
        <v>27</v>
      </c>
      <c r="L1620" s="260">
        <v>44331</v>
      </c>
      <c r="M1620" s="255" t="s">
        <v>5175</v>
      </c>
      <c r="N1620" s="255" t="s">
        <v>27</v>
      </c>
      <c r="O1620" s="260">
        <v>44366</v>
      </c>
      <c r="P1620" s="255" t="s">
        <v>28</v>
      </c>
      <c r="Q1620" s="255" t="s">
        <v>30</v>
      </c>
      <c r="R1620" s="255"/>
      <c r="S1620" s="255"/>
      <c r="T1620" s="265" t="str">
        <f t="array" ref="T1620">VLOOKUP(D1620&amp;E1620,IF({1,0},'2021春'!$C$3:$C$4485&amp;'2021春'!$D$3:$D$4485,'2021春'!$H$3:$H$4485),2,0)</f>
        <v>452731200203171219</v>
      </c>
    </row>
    <row r="1621" spans="1:20">
      <c r="A1621" s="255">
        <v>1619</v>
      </c>
      <c r="B1621" s="255" t="s">
        <v>6747</v>
      </c>
      <c r="C1621" s="255" t="s">
        <v>21</v>
      </c>
      <c r="D1621" s="255" t="s">
        <v>312</v>
      </c>
      <c r="E1621" s="255" t="s">
        <v>6748</v>
      </c>
      <c r="F1621" s="255" t="s">
        <v>24</v>
      </c>
      <c r="G1621" s="255">
        <v>18</v>
      </c>
      <c r="H1621" s="255" t="s">
        <v>6749</v>
      </c>
      <c r="I1621" s="255" t="s">
        <v>6750</v>
      </c>
      <c r="J1621" s="255">
        <v>15078636461</v>
      </c>
      <c r="K1621" s="255" t="s">
        <v>27</v>
      </c>
      <c r="L1621" s="260">
        <v>44395</v>
      </c>
      <c r="M1621" s="255" t="s">
        <v>98</v>
      </c>
      <c r="N1621" s="255" t="s">
        <v>30</v>
      </c>
      <c r="O1621" s="260"/>
      <c r="P1621" s="255"/>
      <c r="Q1621" s="255" t="s">
        <v>30</v>
      </c>
      <c r="R1621" s="255"/>
      <c r="S1621" s="255"/>
      <c r="T1621" s="265" t="str">
        <f t="array" ref="T1621">VLOOKUP(D1621&amp;E1621,IF({1,0},'2021春'!$C$3:$C$4485&amp;'2021春'!$D$3:$D$4485,'2021春'!$H$3:$H$4485),2,0)</f>
        <v>451229200306251211</v>
      </c>
    </row>
    <row r="1622" spans="1:20">
      <c r="A1622" s="255">
        <v>1620</v>
      </c>
      <c r="B1622" s="255" t="s">
        <v>6751</v>
      </c>
      <c r="C1622" s="255" t="s">
        <v>21</v>
      </c>
      <c r="D1622" s="255" t="s">
        <v>312</v>
      </c>
      <c r="E1622" s="255" t="s">
        <v>6752</v>
      </c>
      <c r="F1622" s="255" t="s">
        <v>24</v>
      </c>
      <c r="G1622" s="255">
        <v>22</v>
      </c>
      <c r="H1622" s="255" t="s">
        <v>6753</v>
      </c>
      <c r="I1622" s="255" t="s">
        <v>6754</v>
      </c>
      <c r="J1622" s="255">
        <v>13667780502</v>
      </c>
      <c r="K1622" s="255" t="s">
        <v>27</v>
      </c>
      <c r="L1622" s="260">
        <v>44331</v>
      </c>
      <c r="M1622" s="255" t="s">
        <v>5175</v>
      </c>
      <c r="N1622" s="255" t="s">
        <v>27</v>
      </c>
      <c r="O1622" s="260">
        <v>44366</v>
      </c>
      <c r="P1622" s="255" t="s">
        <v>28</v>
      </c>
      <c r="Q1622" s="255" t="s">
        <v>30</v>
      </c>
      <c r="R1622" s="255"/>
      <c r="S1622" s="255"/>
      <c r="T1622" s="265" t="str">
        <f t="array" ref="T1622">VLOOKUP(D1622&amp;E1622,IF({1,0},'2021春'!$C$3:$C$4485&amp;'2021春'!$D$3:$D$4485,'2021春'!$H$3:$H$4485),2,0)</f>
        <v>451229199902144214</v>
      </c>
    </row>
    <row r="1623" spans="1:20">
      <c r="A1623" s="255">
        <v>1621</v>
      </c>
      <c r="B1623" s="255" t="s">
        <v>6755</v>
      </c>
      <c r="C1623" s="255" t="s">
        <v>21</v>
      </c>
      <c r="D1623" s="255" t="s">
        <v>312</v>
      </c>
      <c r="E1623" s="255" t="s">
        <v>6756</v>
      </c>
      <c r="F1623" s="255" t="s">
        <v>24</v>
      </c>
      <c r="G1623" s="255">
        <v>19</v>
      </c>
      <c r="H1623" s="255" t="s">
        <v>6757</v>
      </c>
      <c r="I1623" s="255" t="s">
        <v>1532</v>
      </c>
      <c r="J1623" s="255">
        <v>18877597482</v>
      </c>
      <c r="K1623" s="255" t="s">
        <v>27</v>
      </c>
      <c r="L1623" s="260">
        <v>44331</v>
      </c>
      <c r="M1623" s="255" t="s">
        <v>5175</v>
      </c>
      <c r="N1623" s="255" t="s">
        <v>27</v>
      </c>
      <c r="O1623" s="260">
        <v>44366</v>
      </c>
      <c r="P1623" s="255" t="s">
        <v>28</v>
      </c>
      <c r="Q1623" s="255" t="s">
        <v>30</v>
      </c>
      <c r="R1623" s="255"/>
      <c r="S1623" s="255"/>
      <c r="T1623" s="265" t="str">
        <f t="array" ref="T1623">VLOOKUP(D1623&amp;E1623,IF({1,0},'2021春'!$C$3:$C$4485&amp;'2021春'!$D$3:$D$4485,'2021春'!$H$3:$H$4485),2,0)</f>
        <v>45122920020802121x</v>
      </c>
    </row>
    <row r="1624" spans="1:20">
      <c r="A1624" s="255">
        <v>1622</v>
      </c>
      <c r="B1624" s="255" t="s">
        <v>6758</v>
      </c>
      <c r="C1624" s="255" t="s">
        <v>21</v>
      </c>
      <c r="D1624" s="255" t="s">
        <v>312</v>
      </c>
      <c r="E1624" s="255" t="s">
        <v>6759</v>
      </c>
      <c r="F1624" s="255" t="s">
        <v>24</v>
      </c>
      <c r="G1624" s="255">
        <v>17</v>
      </c>
      <c r="H1624" s="255" t="s">
        <v>3685</v>
      </c>
      <c r="I1624" s="255" t="s">
        <v>708</v>
      </c>
      <c r="J1624" s="255">
        <v>13367880608</v>
      </c>
      <c r="K1624" s="255" t="s">
        <v>27</v>
      </c>
      <c r="L1624" s="260">
        <v>44395</v>
      </c>
      <c r="M1624" s="255" t="s">
        <v>28</v>
      </c>
      <c r="N1624" s="255" t="s">
        <v>30</v>
      </c>
      <c r="O1624" s="260"/>
      <c r="P1624" s="255"/>
      <c r="Q1624" s="255" t="s">
        <v>30</v>
      </c>
      <c r="R1624" s="255"/>
      <c r="S1624" s="255"/>
      <c r="T1624" s="265" t="str">
        <f t="array" ref="T1624">VLOOKUP(D1624&amp;E1624,IF({1,0},'2021春'!$C$3:$C$4485&amp;'2021春'!$D$3:$D$4485,'2021春'!$H$3:$H$4485),2,0)</f>
        <v>451229200309113615</v>
      </c>
    </row>
    <row r="1625" spans="1:20">
      <c r="A1625" s="255">
        <v>1623</v>
      </c>
      <c r="B1625" s="255" t="s">
        <v>6760</v>
      </c>
      <c r="C1625" s="255" t="s">
        <v>21</v>
      </c>
      <c r="D1625" s="255" t="s">
        <v>312</v>
      </c>
      <c r="E1625" s="255" t="s">
        <v>6761</v>
      </c>
      <c r="F1625" s="255" t="s">
        <v>24</v>
      </c>
      <c r="G1625" s="255">
        <v>16</v>
      </c>
      <c r="H1625" s="255" t="s">
        <v>6762</v>
      </c>
      <c r="I1625" s="255" t="s">
        <v>6763</v>
      </c>
      <c r="J1625" s="255">
        <v>13768480118</v>
      </c>
      <c r="K1625" s="255" t="s">
        <v>27</v>
      </c>
      <c r="L1625" s="260">
        <v>44403</v>
      </c>
      <c r="M1625" s="255" t="s">
        <v>28</v>
      </c>
      <c r="N1625" s="255" t="s">
        <v>30</v>
      </c>
      <c r="O1625" s="260"/>
      <c r="P1625" s="255"/>
      <c r="Q1625" s="255" t="s">
        <v>30</v>
      </c>
      <c r="R1625" s="255"/>
      <c r="S1625" s="255"/>
      <c r="T1625" s="265" t="str">
        <f t="array" ref="T1625">VLOOKUP(D1625&amp;E1625,IF({1,0},'2021春'!$C$3:$C$4485&amp;'2021春'!$D$3:$D$4485,'2021春'!$H$3:$H$4485),2,0)</f>
        <v>450922200411232955</v>
      </c>
    </row>
    <row r="1626" spans="1:20">
      <c r="A1626" s="255">
        <v>1624</v>
      </c>
      <c r="B1626" s="255" t="s">
        <v>6764</v>
      </c>
      <c r="C1626" s="255" t="s">
        <v>21</v>
      </c>
      <c r="D1626" s="255" t="s">
        <v>312</v>
      </c>
      <c r="E1626" s="255" t="s">
        <v>6765</v>
      </c>
      <c r="F1626" s="255" t="s">
        <v>24</v>
      </c>
      <c r="G1626" s="255">
        <v>18</v>
      </c>
      <c r="H1626" s="255" t="s">
        <v>875</v>
      </c>
      <c r="I1626" s="255" t="s">
        <v>6766</v>
      </c>
      <c r="J1626" s="255">
        <v>17776181729</v>
      </c>
      <c r="K1626" s="255" t="s">
        <v>27</v>
      </c>
      <c r="L1626" s="260">
        <v>44421</v>
      </c>
      <c r="M1626" s="255" t="s">
        <v>2747</v>
      </c>
      <c r="N1626" s="255" t="s">
        <v>30</v>
      </c>
      <c r="O1626" s="260"/>
      <c r="P1626" s="255"/>
      <c r="Q1626" s="255" t="s">
        <v>30</v>
      </c>
      <c r="R1626" s="255"/>
      <c r="S1626" s="255"/>
      <c r="T1626" s="265" t="str">
        <f t="array" ref="T1626">VLOOKUP(D1626&amp;E1626,IF({1,0},'2021春'!$C$3:$C$4485&amp;'2021春'!$D$3:$D$4485,'2021春'!$H$3:$H$4485),2,0)</f>
        <v>452731200307042710</v>
      </c>
    </row>
    <row r="1627" spans="1:20">
      <c r="A1627" s="255">
        <v>1625</v>
      </c>
      <c r="B1627" s="255" t="s">
        <v>6767</v>
      </c>
      <c r="C1627" s="255" t="s">
        <v>21</v>
      </c>
      <c r="D1627" s="255" t="s">
        <v>312</v>
      </c>
      <c r="E1627" s="255" t="s">
        <v>6768</v>
      </c>
      <c r="F1627" s="255" t="s">
        <v>143</v>
      </c>
      <c r="G1627" s="255">
        <v>17</v>
      </c>
      <c r="H1627" s="255" t="s">
        <v>6769</v>
      </c>
      <c r="I1627" s="255" t="s">
        <v>6770</v>
      </c>
      <c r="J1627" s="255" t="s">
        <v>6771</v>
      </c>
      <c r="K1627" s="255" t="s">
        <v>27</v>
      </c>
      <c r="L1627" s="260">
        <v>44396</v>
      </c>
      <c r="M1627" s="255" t="s">
        <v>185</v>
      </c>
      <c r="N1627" s="255" t="s">
        <v>30</v>
      </c>
      <c r="O1627" s="260"/>
      <c r="P1627" s="255"/>
      <c r="Q1627" s="255" t="s">
        <v>30</v>
      </c>
      <c r="R1627" s="255"/>
      <c r="S1627" s="255"/>
      <c r="T1627" s="265" t="str">
        <f t="array" ref="T1627">VLOOKUP(D1627&amp;E1627,IF({1,0},'2021春'!$C$3:$C$4485&amp;'2021春'!$D$3:$D$4485,'2021春'!$H$3:$H$4485),2,0)</f>
        <v>452731200402270922</v>
      </c>
    </row>
    <row r="1628" spans="1:20">
      <c r="A1628" s="255">
        <v>1626</v>
      </c>
      <c r="B1628" s="255" t="s">
        <v>6772</v>
      </c>
      <c r="C1628" s="255" t="s">
        <v>21</v>
      </c>
      <c r="D1628" s="255" t="s">
        <v>312</v>
      </c>
      <c r="E1628" s="255" t="s">
        <v>4773</v>
      </c>
      <c r="F1628" s="255" t="s">
        <v>143</v>
      </c>
      <c r="G1628" s="255">
        <v>16</v>
      </c>
      <c r="H1628" s="255" t="s">
        <v>3924</v>
      </c>
      <c r="I1628" s="255" t="s">
        <v>6773</v>
      </c>
      <c r="J1628" s="255">
        <v>14718229185</v>
      </c>
      <c r="K1628" s="255" t="s">
        <v>27</v>
      </c>
      <c r="L1628" s="260">
        <v>44397</v>
      </c>
      <c r="M1628" s="255" t="s">
        <v>6774</v>
      </c>
      <c r="N1628" s="255" t="s">
        <v>27</v>
      </c>
      <c r="O1628" s="260"/>
      <c r="P1628" s="255"/>
      <c r="Q1628" s="255" t="s">
        <v>30</v>
      </c>
      <c r="R1628" s="255"/>
      <c r="S1628" s="255"/>
      <c r="T1628" s="265" t="str">
        <f t="array" ref="T1628">VLOOKUP(D1628&amp;E1628,IF({1,0},'2021春'!$C$3:$C$4485&amp;'2021春'!$D$3:$D$4485,'2021春'!$H$3:$H$4485),2,0)</f>
        <v>452731200408162148</v>
      </c>
    </row>
    <row r="1629" spans="1:20">
      <c r="A1629" s="255">
        <v>1627</v>
      </c>
      <c r="B1629" s="255" t="s">
        <v>6775</v>
      </c>
      <c r="C1629" s="255" t="s">
        <v>21</v>
      </c>
      <c r="D1629" s="255" t="s">
        <v>312</v>
      </c>
      <c r="E1629" s="255" t="s">
        <v>6776</v>
      </c>
      <c r="F1629" s="255" t="s">
        <v>143</v>
      </c>
      <c r="G1629" s="255">
        <v>18</v>
      </c>
      <c r="H1629" s="255" t="s">
        <v>159</v>
      </c>
      <c r="I1629" s="255" t="s">
        <v>6777</v>
      </c>
      <c r="J1629" s="255">
        <v>15777802569</v>
      </c>
      <c r="K1629" s="255" t="s">
        <v>27</v>
      </c>
      <c r="L1629" s="260">
        <v>44331</v>
      </c>
      <c r="M1629" s="255" t="s">
        <v>5175</v>
      </c>
      <c r="N1629" s="255" t="s">
        <v>27</v>
      </c>
      <c r="O1629" s="260">
        <v>44373</v>
      </c>
      <c r="P1629" s="255" t="s">
        <v>29</v>
      </c>
      <c r="Q1629" s="255" t="s">
        <v>30</v>
      </c>
      <c r="R1629" s="255"/>
      <c r="S1629" s="255"/>
      <c r="T1629" s="265" t="str">
        <f t="array" ref="T1629">VLOOKUP(D1629&amp;E1629,IF({1,0},'2021春'!$C$3:$C$4485&amp;'2021春'!$D$3:$D$4485,'2021春'!$H$3:$H$4485),2,0)</f>
        <v>451229200304271227</v>
      </c>
    </row>
    <row r="1630" spans="1:20">
      <c r="A1630" s="255">
        <v>1628</v>
      </c>
      <c r="B1630" s="255" t="s">
        <v>6778</v>
      </c>
      <c r="C1630" s="255" t="s">
        <v>21</v>
      </c>
      <c r="D1630" s="255" t="s">
        <v>317</v>
      </c>
      <c r="E1630" s="255" t="s">
        <v>6779</v>
      </c>
      <c r="F1630" s="255" t="s">
        <v>143</v>
      </c>
      <c r="G1630" s="255">
        <v>17</v>
      </c>
      <c r="H1630" s="255" t="s">
        <v>6780</v>
      </c>
      <c r="I1630" s="255" t="s">
        <v>6781</v>
      </c>
      <c r="J1630" s="255">
        <v>18278854624</v>
      </c>
      <c r="K1630" s="255" t="s">
        <v>27</v>
      </c>
      <c r="L1630" s="260">
        <v>44396</v>
      </c>
      <c r="M1630" s="255" t="s">
        <v>6782</v>
      </c>
      <c r="N1630" s="255" t="s">
        <v>30</v>
      </c>
      <c r="O1630" s="260"/>
      <c r="P1630" s="255"/>
      <c r="Q1630" s="255" t="s">
        <v>30</v>
      </c>
      <c r="R1630" s="255"/>
      <c r="S1630" s="255"/>
      <c r="T1630" s="265" t="str">
        <f t="array" ref="T1630">VLOOKUP(D1630&amp;E1630,IF({1,0},'2021春'!$C$3:$C$4485&amp;'2021春'!$D$3:$D$4485,'2021春'!$H$3:$H$4485),2,0)</f>
        <v>45122920040506362x</v>
      </c>
    </row>
    <row r="1631" spans="1:20">
      <c r="A1631" s="255">
        <v>1629</v>
      </c>
      <c r="B1631" s="255" t="s">
        <v>6783</v>
      </c>
      <c r="C1631" s="255" t="s">
        <v>21</v>
      </c>
      <c r="D1631" s="255" t="s">
        <v>317</v>
      </c>
      <c r="E1631" s="255" t="s">
        <v>6784</v>
      </c>
      <c r="F1631" s="255" t="s">
        <v>143</v>
      </c>
      <c r="G1631" s="255">
        <v>16</v>
      </c>
      <c r="H1631" s="255" t="s">
        <v>2390</v>
      </c>
      <c r="I1631" s="255" t="s">
        <v>6785</v>
      </c>
      <c r="J1631" s="255">
        <v>19907789566</v>
      </c>
      <c r="K1631" s="255" t="s">
        <v>27</v>
      </c>
      <c r="L1631" s="260">
        <v>44396</v>
      </c>
      <c r="M1631" s="255" t="s">
        <v>185</v>
      </c>
      <c r="N1631" s="255"/>
      <c r="O1631" s="260"/>
      <c r="P1631" s="255"/>
      <c r="Q1631" s="255" t="s">
        <v>30</v>
      </c>
      <c r="R1631" s="255"/>
      <c r="S1631" s="255"/>
      <c r="T1631" s="265" t="str">
        <f t="array" ref="T1631">VLOOKUP(D1631&amp;E1631,IF({1,0},'2021春'!$C$3:$C$4485&amp;'2021春'!$D$3:$D$4485,'2021春'!$H$3:$H$4485),2,0)</f>
        <v>452731200410110929</v>
      </c>
    </row>
    <row r="1632" spans="1:20">
      <c r="A1632" s="255">
        <v>1630</v>
      </c>
      <c r="B1632" s="255" t="s">
        <v>6786</v>
      </c>
      <c r="C1632" s="255" t="s">
        <v>21</v>
      </c>
      <c r="D1632" s="255" t="s">
        <v>317</v>
      </c>
      <c r="E1632" s="255" t="s">
        <v>6787</v>
      </c>
      <c r="F1632" s="255" t="s">
        <v>143</v>
      </c>
      <c r="G1632" s="255">
        <v>17</v>
      </c>
      <c r="H1632" s="255" t="s">
        <v>168</v>
      </c>
      <c r="I1632" s="255" t="s">
        <v>6788</v>
      </c>
      <c r="J1632" s="255">
        <v>18177872920</v>
      </c>
      <c r="K1632" s="255" t="s">
        <v>27</v>
      </c>
      <c r="L1632" s="260">
        <v>44398</v>
      </c>
      <c r="M1632" s="255" t="s">
        <v>2455</v>
      </c>
      <c r="N1632" s="255" t="s">
        <v>30</v>
      </c>
      <c r="O1632" s="260"/>
      <c r="P1632" s="255"/>
      <c r="Q1632" s="255" t="s">
        <v>30</v>
      </c>
      <c r="R1632" s="255"/>
      <c r="S1632" s="255"/>
      <c r="T1632" s="265" t="str">
        <f t="array" ref="T1632">VLOOKUP(D1632&amp;E1632,IF({1,0},'2021春'!$C$3:$C$4485&amp;'2021春'!$D$3:$D$4485,'2021春'!$H$3:$H$4485),2,0)</f>
        <v>452731200402252724</v>
      </c>
    </row>
    <row r="1633" spans="1:20">
      <c r="A1633" s="255">
        <v>1631</v>
      </c>
      <c r="B1633" s="255" t="s">
        <v>6789</v>
      </c>
      <c r="C1633" s="255" t="s">
        <v>21</v>
      </c>
      <c r="D1633" s="255" t="s">
        <v>317</v>
      </c>
      <c r="E1633" s="255" t="s">
        <v>6790</v>
      </c>
      <c r="F1633" s="255" t="s">
        <v>143</v>
      </c>
      <c r="G1633" s="255">
        <v>17</v>
      </c>
      <c r="H1633" s="255" t="s">
        <v>4488</v>
      </c>
      <c r="I1633" s="255" t="s">
        <v>6791</v>
      </c>
      <c r="J1633" s="255">
        <v>15977838263</v>
      </c>
      <c r="K1633" s="255" t="s">
        <v>27</v>
      </c>
      <c r="L1633" s="260">
        <v>44397</v>
      </c>
      <c r="M1633" s="255" t="s">
        <v>5175</v>
      </c>
      <c r="N1633" s="255"/>
      <c r="O1633" s="260"/>
      <c r="P1633" s="255"/>
      <c r="Q1633" s="255" t="s">
        <v>30</v>
      </c>
      <c r="R1633" s="255"/>
      <c r="S1633" s="255"/>
      <c r="T1633" s="265" t="str">
        <f t="array" ref="T1633">VLOOKUP(D1633&amp;E1633,IF({1,0},'2021春'!$C$3:$C$4485&amp;'2021春'!$D$3:$D$4485,'2021春'!$H$3:$H$4485),2,0)</f>
        <v>451229200309022721</v>
      </c>
    </row>
    <row r="1634" spans="1:20">
      <c r="A1634" s="255">
        <v>1632</v>
      </c>
      <c r="B1634" s="255" t="s">
        <v>6792</v>
      </c>
      <c r="C1634" s="255" t="s">
        <v>21</v>
      </c>
      <c r="D1634" s="255" t="s">
        <v>317</v>
      </c>
      <c r="E1634" s="255" t="s">
        <v>6793</v>
      </c>
      <c r="F1634" s="255" t="s">
        <v>143</v>
      </c>
      <c r="G1634" s="255">
        <v>19</v>
      </c>
      <c r="H1634" s="255" t="s">
        <v>6794</v>
      </c>
      <c r="I1634" s="255" t="s">
        <v>3443</v>
      </c>
      <c r="J1634" s="255">
        <v>18707785894</v>
      </c>
      <c r="K1634" s="255" t="s">
        <v>27</v>
      </c>
      <c r="L1634" s="260">
        <v>44328</v>
      </c>
      <c r="M1634" s="255" t="s">
        <v>54</v>
      </c>
      <c r="N1634" s="255"/>
      <c r="O1634" s="260"/>
      <c r="P1634" s="255"/>
      <c r="Q1634" s="255" t="s">
        <v>30</v>
      </c>
      <c r="R1634" s="255"/>
      <c r="S1634" s="255"/>
      <c r="T1634" s="265" t="str">
        <f t="array" ref="T1634">VLOOKUP(D1634&amp;E1634,IF({1,0},'2021春'!$C$3:$C$4485&amp;'2021春'!$D$3:$D$4485,'2021春'!$H$3:$H$4485),2,0)</f>
        <v>451229200207062722</v>
      </c>
    </row>
    <row r="1635" spans="1:20">
      <c r="A1635" s="255">
        <v>1633</v>
      </c>
      <c r="B1635" s="255" t="s">
        <v>6795</v>
      </c>
      <c r="C1635" s="255" t="s">
        <v>21</v>
      </c>
      <c r="D1635" s="255" t="s">
        <v>317</v>
      </c>
      <c r="E1635" s="255" t="s">
        <v>6796</v>
      </c>
      <c r="F1635" s="255" t="s">
        <v>143</v>
      </c>
      <c r="G1635" s="255">
        <v>17</v>
      </c>
      <c r="H1635" s="255" t="s">
        <v>6797</v>
      </c>
      <c r="I1635" s="255" t="s">
        <v>6684</v>
      </c>
      <c r="J1635" s="255">
        <v>15343019589</v>
      </c>
      <c r="K1635" s="255" t="s">
        <v>27</v>
      </c>
      <c r="L1635" s="260">
        <v>44395</v>
      </c>
      <c r="M1635" s="255" t="s">
        <v>6798</v>
      </c>
      <c r="N1635" s="255" t="s">
        <v>30</v>
      </c>
      <c r="O1635" s="260"/>
      <c r="P1635" s="255"/>
      <c r="Q1635" s="255" t="s">
        <v>30</v>
      </c>
      <c r="R1635" s="255"/>
      <c r="S1635" s="255"/>
      <c r="T1635" s="265" t="str">
        <f t="array" ref="T1635">VLOOKUP(D1635&amp;E1635,IF({1,0},'2021春'!$C$3:$C$4485&amp;'2021春'!$D$3:$D$4485,'2021春'!$H$3:$H$4485),2,0)</f>
        <v>451229200309051223</v>
      </c>
    </row>
    <row r="1636" spans="1:20">
      <c r="A1636" s="255">
        <v>1634</v>
      </c>
      <c r="B1636" s="255" t="s">
        <v>6799</v>
      </c>
      <c r="C1636" s="255" t="s">
        <v>21</v>
      </c>
      <c r="D1636" s="255" t="s">
        <v>317</v>
      </c>
      <c r="E1636" s="255" t="s">
        <v>6800</v>
      </c>
      <c r="F1636" s="255" t="s">
        <v>143</v>
      </c>
      <c r="G1636" s="255">
        <v>17</v>
      </c>
      <c r="H1636" s="255" t="s">
        <v>3256</v>
      </c>
      <c r="I1636" s="255" t="s">
        <v>6801</v>
      </c>
      <c r="J1636" s="255">
        <v>15949328881</v>
      </c>
      <c r="K1636" s="255" t="s">
        <v>27</v>
      </c>
      <c r="L1636" s="260">
        <v>44394</v>
      </c>
      <c r="M1636" s="255" t="s">
        <v>28</v>
      </c>
      <c r="N1636" s="255" t="s">
        <v>30</v>
      </c>
      <c r="O1636" s="260"/>
      <c r="P1636" s="255"/>
      <c r="Q1636" s="255" t="s">
        <v>30</v>
      </c>
      <c r="R1636" s="255" t="s">
        <v>6609</v>
      </c>
      <c r="S1636" s="255"/>
      <c r="T1636" s="265" t="str">
        <f t="array" ref="T1636">VLOOKUP(D1636&amp;E1636,IF({1,0},'2021春'!$C$3:$C$4485&amp;'2021春'!$D$3:$D$4485,'2021春'!$H$3:$H$4485),2,0)</f>
        <v>451229200311271225</v>
      </c>
    </row>
    <row r="1637" spans="1:20">
      <c r="A1637" s="255">
        <v>1635</v>
      </c>
      <c r="B1637" s="255" t="s">
        <v>6802</v>
      </c>
      <c r="C1637" s="255" t="s">
        <v>21</v>
      </c>
      <c r="D1637" s="255" t="s">
        <v>317</v>
      </c>
      <c r="E1637" s="255" t="s">
        <v>6803</v>
      </c>
      <c r="F1637" s="255" t="s">
        <v>143</v>
      </c>
      <c r="G1637" s="255">
        <v>18</v>
      </c>
      <c r="H1637" s="255" t="s">
        <v>6804</v>
      </c>
      <c r="I1637" s="255" t="s">
        <v>6805</v>
      </c>
      <c r="J1637" s="255">
        <v>15777849563</v>
      </c>
      <c r="K1637" s="255" t="s">
        <v>27</v>
      </c>
      <c r="L1637" s="260">
        <v>44328</v>
      </c>
      <c r="M1637" s="255" t="s">
        <v>54</v>
      </c>
      <c r="N1637" s="255"/>
      <c r="O1637" s="260"/>
      <c r="P1637" s="255"/>
      <c r="Q1637" s="255" t="s">
        <v>30</v>
      </c>
      <c r="R1637" s="255"/>
      <c r="S1637" s="255"/>
      <c r="T1637" s="265" t="str">
        <f t="array" ref="T1637">VLOOKUP(D1637&amp;E1637,IF({1,0},'2021春'!$C$3:$C$4485&amp;'2021春'!$D$3:$D$4485,'2021春'!$H$3:$H$4485),2,0)</f>
        <v>452731200304194225</v>
      </c>
    </row>
    <row r="1638" spans="1:20">
      <c r="A1638" s="255">
        <v>1636</v>
      </c>
      <c r="B1638" s="255" t="s">
        <v>6806</v>
      </c>
      <c r="C1638" s="255" t="s">
        <v>21</v>
      </c>
      <c r="D1638" s="255" t="s">
        <v>317</v>
      </c>
      <c r="E1638" s="255" t="s">
        <v>6807</v>
      </c>
      <c r="F1638" s="255" t="s">
        <v>143</v>
      </c>
      <c r="G1638" s="255">
        <v>17</v>
      </c>
      <c r="H1638" s="255" t="s">
        <v>3994</v>
      </c>
      <c r="I1638" s="255" t="s">
        <v>6808</v>
      </c>
      <c r="J1638" s="255">
        <v>18178893509</v>
      </c>
      <c r="K1638" s="255" t="s">
        <v>27</v>
      </c>
      <c r="L1638" s="260">
        <v>44396</v>
      </c>
      <c r="M1638" s="255" t="s">
        <v>5175</v>
      </c>
      <c r="N1638" s="255"/>
      <c r="O1638" s="260"/>
      <c r="P1638" s="255"/>
      <c r="Q1638" s="255" t="s">
        <v>30</v>
      </c>
      <c r="R1638" s="255"/>
      <c r="S1638" s="255"/>
      <c r="T1638" s="265" t="str">
        <f t="array" ref="T1638">VLOOKUP(D1638&amp;E1638,IF({1,0},'2021春'!$C$3:$C$4485&amp;'2021春'!$D$3:$D$4485,'2021春'!$H$3:$H$4485),2,0)</f>
        <v>451229200310100969</v>
      </c>
    </row>
    <row r="1639" spans="1:20">
      <c r="A1639" s="255">
        <v>1637</v>
      </c>
      <c r="B1639" s="255" t="s">
        <v>6809</v>
      </c>
      <c r="C1639" s="255" t="s">
        <v>21</v>
      </c>
      <c r="D1639" s="255" t="s">
        <v>317</v>
      </c>
      <c r="E1639" s="255" t="s">
        <v>6810</v>
      </c>
      <c r="F1639" s="255" t="s">
        <v>24</v>
      </c>
      <c r="G1639" s="255">
        <v>16</v>
      </c>
      <c r="H1639" s="255" t="s">
        <v>6811</v>
      </c>
      <c r="I1639" s="255" t="s">
        <v>6812</v>
      </c>
      <c r="J1639" s="255">
        <v>18974561964</v>
      </c>
      <c r="K1639" s="255" t="s">
        <v>27</v>
      </c>
      <c r="L1639" s="260">
        <v>44414</v>
      </c>
      <c r="M1639" s="255" t="s">
        <v>5175</v>
      </c>
      <c r="N1639" s="255"/>
      <c r="O1639" s="260"/>
      <c r="P1639" s="255"/>
      <c r="Q1639" s="255" t="s">
        <v>30</v>
      </c>
      <c r="R1639" s="255"/>
      <c r="S1639" s="255"/>
      <c r="T1639" s="265" t="str">
        <f t="array" ref="T1639">VLOOKUP(D1639&amp;E1639,IF({1,0},'2021春'!$C$3:$C$4485&amp;'2021春'!$D$3:$D$4485,'2021春'!$H$3:$H$4485),2,0)</f>
        <v>451229200412305738</v>
      </c>
    </row>
    <row r="1640" spans="1:20">
      <c r="A1640" s="255">
        <v>1638</v>
      </c>
      <c r="B1640" s="255" t="s">
        <v>6813</v>
      </c>
      <c r="C1640" s="255" t="s">
        <v>21</v>
      </c>
      <c r="D1640" s="255" t="s">
        <v>317</v>
      </c>
      <c r="E1640" s="255" t="s">
        <v>6814</v>
      </c>
      <c r="F1640" s="255" t="s">
        <v>143</v>
      </c>
      <c r="G1640" s="255">
        <v>18</v>
      </c>
      <c r="H1640" s="255" t="s">
        <v>6815</v>
      </c>
      <c r="I1640" s="255" t="s">
        <v>6816</v>
      </c>
      <c r="J1640" s="255">
        <v>18176138926</v>
      </c>
      <c r="K1640" s="255" t="s">
        <v>27</v>
      </c>
      <c r="L1640" s="260">
        <v>44395</v>
      </c>
      <c r="M1640" s="255" t="s">
        <v>5175</v>
      </c>
      <c r="N1640" s="255"/>
      <c r="O1640" s="260"/>
      <c r="P1640" s="255"/>
      <c r="Q1640" s="255" t="s">
        <v>30</v>
      </c>
      <c r="R1640" s="255"/>
      <c r="S1640" s="255"/>
      <c r="T1640" s="265" t="str">
        <f t="array" ref="T1640">VLOOKUP(D1640&amp;E1640,IF({1,0},'2021春'!$C$3:$C$4485&amp;'2021春'!$D$3:$D$4485,'2021春'!$H$3:$H$4485),2,0)</f>
        <v>451229200308031829</v>
      </c>
    </row>
    <row r="1641" spans="1:20">
      <c r="A1641" s="255">
        <v>1639</v>
      </c>
      <c r="B1641" s="255" t="s">
        <v>6817</v>
      </c>
      <c r="C1641" s="255" t="s">
        <v>21</v>
      </c>
      <c r="D1641" s="255" t="s">
        <v>317</v>
      </c>
      <c r="E1641" s="255" t="s">
        <v>6818</v>
      </c>
      <c r="F1641" s="255" t="s">
        <v>143</v>
      </c>
      <c r="G1641" s="255">
        <v>15</v>
      </c>
      <c r="H1641" s="255" t="s">
        <v>4972</v>
      </c>
      <c r="I1641" s="255" t="s">
        <v>6819</v>
      </c>
      <c r="J1641" s="255">
        <v>18174936338</v>
      </c>
      <c r="K1641" s="255" t="s">
        <v>27</v>
      </c>
      <c r="L1641" s="260">
        <v>44395</v>
      </c>
      <c r="M1641" s="255" t="s">
        <v>1352</v>
      </c>
      <c r="N1641" s="255" t="s">
        <v>30</v>
      </c>
      <c r="O1641" s="260"/>
      <c r="P1641" s="255"/>
      <c r="Q1641" s="255" t="s">
        <v>30</v>
      </c>
      <c r="R1641" s="255"/>
      <c r="S1641" s="255"/>
      <c r="T1641" s="265" t="str">
        <f t="array" ref="T1641">VLOOKUP(D1641&amp;E1641,IF({1,0},'2021春'!$C$3:$C$4485&amp;'2021春'!$D$3:$D$4485,'2021春'!$H$3:$H$4485),2,0)</f>
        <v>451229200512111869</v>
      </c>
    </row>
    <row r="1642" spans="1:20">
      <c r="A1642" s="255">
        <v>1640</v>
      </c>
      <c r="B1642" s="255" t="s">
        <v>6820</v>
      </c>
      <c r="C1642" s="255" t="s">
        <v>21</v>
      </c>
      <c r="D1642" s="255" t="s">
        <v>317</v>
      </c>
      <c r="E1642" s="255" t="s">
        <v>6821</v>
      </c>
      <c r="F1642" s="255" t="s">
        <v>24</v>
      </c>
      <c r="G1642" s="255">
        <v>17</v>
      </c>
      <c r="H1642" s="255" t="s">
        <v>6822</v>
      </c>
      <c r="I1642" s="255" t="s">
        <v>6823</v>
      </c>
      <c r="J1642" s="255">
        <v>13788180299</v>
      </c>
      <c r="K1642" s="255" t="s">
        <v>27</v>
      </c>
      <c r="L1642" s="260">
        <v>44399</v>
      </c>
      <c r="M1642" s="255" t="s">
        <v>5175</v>
      </c>
      <c r="N1642" s="255"/>
      <c r="O1642" s="260"/>
      <c r="P1642" s="255"/>
      <c r="Q1642" s="255" t="s">
        <v>30</v>
      </c>
      <c r="R1642" s="255"/>
      <c r="S1642" s="255"/>
      <c r="T1642" s="265" t="str">
        <f t="array" ref="T1642">VLOOKUP(D1642&amp;E1642,IF({1,0},'2021春'!$C$3:$C$4485&amp;'2021春'!$D$3:$D$4485,'2021春'!$H$3:$H$4485),2,0)</f>
        <v>451229200311032419 </v>
      </c>
    </row>
    <row r="1643" spans="1:20">
      <c r="A1643" s="255">
        <v>1641</v>
      </c>
      <c r="B1643" s="255" t="s">
        <v>6824</v>
      </c>
      <c r="C1643" s="255" t="s">
        <v>21</v>
      </c>
      <c r="D1643" s="255" t="s">
        <v>317</v>
      </c>
      <c r="E1643" s="255" t="s">
        <v>6825</v>
      </c>
      <c r="F1643" s="255" t="s">
        <v>24</v>
      </c>
      <c r="G1643" s="255">
        <v>18</v>
      </c>
      <c r="H1643" s="255" t="s">
        <v>6826</v>
      </c>
      <c r="I1643" s="255" t="s">
        <v>6827</v>
      </c>
      <c r="J1643" s="255">
        <v>13481868139</v>
      </c>
      <c r="K1643" s="255" t="s">
        <v>27</v>
      </c>
      <c r="L1643" s="260">
        <v>44328</v>
      </c>
      <c r="M1643" s="255" t="s">
        <v>54</v>
      </c>
      <c r="N1643" s="255"/>
      <c r="O1643" s="260"/>
      <c r="P1643" s="255"/>
      <c r="Q1643" s="255" t="s">
        <v>30</v>
      </c>
      <c r="R1643" s="255"/>
      <c r="S1643" s="255"/>
      <c r="T1643" s="265" t="str">
        <f t="array" ref="T1643">VLOOKUP(D1643&amp;E1643,IF({1,0},'2021春'!$C$3:$C$4485&amp;'2021春'!$D$3:$D$4485,'2021春'!$H$3:$H$4485),2,0)</f>
        <v>452731200301022436</v>
      </c>
    </row>
    <row r="1644" spans="1:20">
      <c r="A1644" s="255">
        <v>1642</v>
      </c>
      <c r="B1644" s="255" t="s">
        <v>6828</v>
      </c>
      <c r="C1644" s="255" t="s">
        <v>21</v>
      </c>
      <c r="D1644" s="255" t="s">
        <v>317</v>
      </c>
      <c r="E1644" s="255" t="s">
        <v>6829</v>
      </c>
      <c r="F1644" s="255" t="s">
        <v>24</v>
      </c>
      <c r="G1644" s="255">
        <v>17</v>
      </c>
      <c r="H1644" s="255" t="s">
        <v>6830</v>
      </c>
      <c r="I1644" s="255" t="s">
        <v>6831</v>
      </c>
      <c r="J1644" s="255">
        <v>13407751688</v>
      </c>
      <c r="K1644" s="255" t="s">
        <v>27</v>
      </c>
      <c r="L1644" s="260">
        <v>44398</v>
      </c>
      <c r="M1644" s="255" t="s">
        <v>5175</v>
      </c>
      <c r="N1644" s="255"/>
      <c r="O1644" s="260"/>
      <c r="P1644" s="255"/>
      <c r="Q1644" s="255" t="s">
        <v>30</v>
      </c>
      <c r="R1644" s="255"/>
      <c r="S1644" s="255"/>
      <c r="T1644" s="265" t="str">
        <f t="array" ref="T1644">VLOOKUP(D1644&amp;E1644,IF({1,0},'2021春'!$C$3:$C$4485&amp;'2021春'!$D$3:$D$4485,'2021春'!$H$3:$H$4485),2,0)</f>
        <v>452731200407121811</v>
      </c>
    </row>
    <row r="1645" spans="1:20">
      <c r="A1645" s="255">
        <v>1643</v>
      </c>
      <c r="B1645" s="255" t="s">
        <v>6832</v>
      </c>
      <c r="C1645" s="255" t="s">
        <v>21</v>
      </c>
      <c r="D1645" s="255" t="s">
        <v>317</v>
      </c>
      <c r="E1645" s="255" t="s">
        <v>6833</v>
      </c>
      <c r="F1645" s="255" t="s">
        <v>24</v>
      </c>
      <c r="G1645" s="255">
        <v>18</v>
      </c>
      <c r="H1645" s="255" t="s">
        <v>4200</v>
      </c>
      <c r="I1645" s="255" t="s">
        <v>6834</v>
      </c>
      <c r="J1645" s="255">
        <v>13377494501</v>
      </c>
      <c r="K1645" s="255" t="s">
        <v>27</v>
      </c>
      <c r="L1645" s="260">
        <v>44328</v>
      </c>
      <c r="M1645" s="255" t="s">
        <v>54</v>
      </c>
      <c r="N1645" s="255"/>
      <c r="O1645" s="260"/>
      <c r="P1645" s="255"/>
      <c r="Q1645" s="255" t="s">
        <v>30</v>
      </c>
      <c r="R1645" s="255"/>
      <c r="S1645" s="255"/>
      <c r="T1645" s="265" t="str">
        <f t="array" ref="T1645">VLOOKUP(D1645&amp;E1645,IF({1,0},'2021春'!$C$3:$C$4485&amp;'2021春'!$D$3:$D$4485,'2021春'!$H$3:$H$4485),2,0)</f>
        <v>45122920030219271x</v>
      </c>
    </row>
    <row r="1646" spans="1:20">
      <c r="A1646" s="255">
        <v>1644</v>
      </c>
      <c r="B1646" s="255" t="s">
        <v>6835</v>
      </c>
      <c r="C1646" s="255" t="s">
        <v>21</v>
      </c>
      <c r="D1646" s="255" t="s">
        <v>317</v>
      </c>
      <c r="E1646" s="255" t="s">
        <v>6836</v>
      </c>
      <c r="F1646" s="255" t="s">
        <v>24</v>
      </c>
      <c r="G1646" s="255">
        <v>17</v>
      </c>
      <c r="H1646" s="255" t="s">
        <v>6837</v>
      </c>
      <c r="I1646" s="255" t="s">
        <v>6838</v>
      </c>
      <c r="J1646" s="255">
        <v>19978825498</v>
      </c>
      <c r="K1646" s="255" t="s">
        <v>27</v>
      </c>
      <c r="L1646" s="260">
        <v>44397</v>
      </c>
      <c r="M1646" s="255" t="s">
        <v>1273</v>
      </c>
      <c r="N1646" s="255" t="s">
        <v>30</v>
      </c>
      <c r="O1646" s="260"/>
      <c r="P1646" s="255"/>
      <c r="Q1646" s="255" t="s">
        <v>30</v>
      </c>
      <c r="R1646" s="255"/>
      <c r="S1646" s="255"/>
      <c r="T1646" s="265" t="str">
        <f t="array" ref="T1646">VLOOKUP(D1646&amp;E1646,IF({1,0},'2021春'!$C$3:$C$4485&amp;'2021春'!$D$3:$D$4485,'2021春'!$H$3:$H$4485),2,0)</f>
        <v>451229200312162119</v>
      </c>
    </row>
    <row r="1647" spans="1:20">
      <c r="A1647" s="255">
        <v>1645</v>
      </c>
      <c r="B1647" s="255" t="s">
        <v>6839</v>
      </c>
      <c r="C1647" s="255" t="s">
        <v>21</v>
      </c>
      <c r="D1647" s="255" t="s">
        <v>317</v>
      </c>
      <c r="E1647" s="255" t="s">
        <v>6840</v>
      </c>
      <c r="F1647" s="255" t="s">
        <v>24</v>
      </c>
      <c r="G1647" s="255">
        <v>17</v>
      </c>
      <c r="H1647" s="255" t="s">
        <v>6841</v>
      </c>
      <c r="I1647" s="255" t="s">
        <v>2702</v>
      </c>
      <c r="J1647" s="255">
        <v>13768280311</v>
      </c>
      <c r="K1647" s="255" t="s">
        <v>27</v>
      </c>
      <c r="L1647" s="260">
        <v>44404</v>
      </c>
      <c r="M1647" s="255" t="s">
        <v>5175</v>
      </c>
      <c r="N1647" s="255"/>
      <c r="O1647" s="260"/>
      <c r="P1647" s="255"/>
      <c r="Q1647" s="255" t="s">
        <v>30</v>
      </c>
      <c r="R1647" s="255"/>
      <c r="S1647" s="255"/>
      <c r="T1647" s="265" t="str">
        <f t="array" ref="T1647">VLOOKUP(D1647&amp;E1647,IF({1,0},'2021春'!$C$3:$C$4485&amp;'2021春'!$D$3:$D$4485,'2021春'!$H$3:$H$4485),2,0)</f>
        <v>451229200406243913</v>
      </c>
    </row>
    <row r="1648" spans="1:20">
      <c r="A1648" s="255">
        <v>1646</v>
      </c>
      <c r="B1648" s="255" t="s">
        <v>6842</v>
      </c>
      <c r="C1648" s="255" t="s">
        <v>21</v>
      </c>
      <c r="D1648" s="255" t="s">
        <v>317</v>
      </c>
      <c r="E1648" s="255" t="s">
        <v>6843</v>
      </c>
      <c r="F1648" s="255" t="s">
        <v>143</v>
      </c>
      <c r="G1648" s="255">
        <v>17</v>
      </c>
      <c r="H1648" s="255" t="s">
        <v>5969</v>
      </c>
      <c r="I1648" s="255" t="s">
        <v>6844</v>
      </c>
      <c r="J1648" s="255">
        <v>18378889688</v>
      </c>
      <c r="K1648" s="255" t="s">
        <v>27</v>
      </c>
      <c r="L1648" s="260">
        <v>44395</v>
      </c>
      <c r="M1648" s="255" t="s">
        <v>5175</v>
      </c>
      <c r="N1648" s="255"/>
      <c r="O1648" s="260"/>
      <c r="P1648" s="255"/>
      <c r="Q1648" s="255" t="s">
        <v>30</v>
      </c>
      <c r="R1648" s="255"/>
      <c r="S1648" s="255"/>
      <c r="T1648" s="265" t="str">
        <f t="array" ref="T1648">VLOOKUP(D1648&amp;E1648,IF({1,0},'2021春'!$C$3:$C$4485&amp;'2021春'!$D$3:$D$4485,'2021春'!$H$3:$H$4485),2,0)</f>
        <v>45273120040610362x</v>
      </c>
    </row>
    <row r="1649" spans="1:20">
      <c r="A1649" s="255">
        <v>1647</v>
      </c>
      <c r="B1649" s="255" t="s">
        <v>6845</v>
      </c>
      <c r="C1649" s="255" t="s">
        <v>21</v>
      </c>
      <c r="D1649" s="255" t="s">
        <v>317</v>
      </c>
      <c r="E1649" s="255" t="s">
        <v>6846</v>
      </c>
      <c r="F1649" s="255" t="s">
        <v>143</v>
      </c>
      <c r="G1649" s="255">
        <v>16</v>
      </c>
      <c r="H1649" s="255" t="s">
        <v>118</v>
      </c>
      <c r="I1649" s="255" t="s">
        <v>6847</v>
      </c>
      <c r="J1649" s="255">
        <v>13737941771</v>
      </c>
      <c r="K1649" s="255" t="s">
        <v>27</v>
      </c>
      <c r="L1649" s="260">
        <v>44394</v>
      </c>
      <c r="M1649" s="255" t="s">
        <v>1217</v>
      </c>
      <c r="N1649" s="255" t="s">
        <v>27</v>
      </c>
      <c r="O1649" s="260">
        <v>44418</v>
      </c>
      <c r="P1649" s="255" t="s">
        <v>1217</v>
      </c>
      <c r="Q1649" s="255" t="s">
        <v>30</v>
      </c>
      <c r="R1649" s="255"/>
      <c r="S1649" s="255"/>
      <c r="T1649" s="265" t="str">
        <f t="array" ref="T1649">VLOOKUP(D1649&amp;E1649,IF({1,0},'2021春'!$C$3:$C$4485&amp;'2021春'!$D$3:$D$4485,'2021春'!$H$3:$H$4485),2,0)</f>
        <v>452731200409205146</v>
      </c>
    </row>
    <row r="1650" spans="1:20">
      <c r="A1650" s="255">
        <v>1648</v>
      </c>
      <c r="B1650" s="255" t="s">
        <v>6848</v>
      </c>
      <c r="C1650" s="255" t="s">
        <v>21</v>
      </c>
      <c r="D1650" s="255" t="s">
        <v>317</v>
      </c>
      <c r="E1650" s="255" t="s">
        <v>6849</v>
      </c>
      <c r="F1650" s="255" t="s">
        <v>24</v>
      </c>
      <c r="G1650" s="255">
        <v>18</v>
      </c>
      <c r="H1650" s="255" t="s">
        <v>6850</v>
      </c>
      <c r="I1650" s="255" t="s">
        <v>6851</v>
      </c>
      <c r="J1650" s="255">
        <v>18978755106</v>
      </c>
      <c r="K1650" s="255" t="s">
        <v>27</v>
      </c>
      <c r="L1650" s="260">
        <v>44328</v>
      </c>
      <c r="M1650" s="255" t="s">
        <v>54</v>
      </c>
      <c r="N1650" s="255"/>
      <c r="O1650" s="260"/>
      <c r="P1650" s="255"/>
      <c r="Q1650" s="255" t="s">
        <v>30</v>
      </c>
      <c r="R1650" s="255"/>
      <c r="S1650" s="255"/>
      <c r="T1650" s="265" t="str">
        <f t="array" ref="T1650">VLOOKUP(D1650&amp;E1650,IF({1,0},'2021春'!$C$3:$C$4485&amp;'2021春'!$D$3:$D$4485,'2021春'!$H$3:$H$4485),2,0)</f>
        <v>452731200303200312</v>
      </c>
    </row>
    <row r="1651" spans="1:20">
      <c r="A1651" s="255">
        <v>1649</v>
      </c>
      <c r="B1651" s="255" t="s">
        <v>6852</v>
      </c>
      <c r="C1651" s="255" t="s">
        <v>21</v>
      </c>
      <c r="D1651" s="255" t="s">
        <v>317</v>
      </c>
      <c r="E1651" s="255" t="s">
        <v>6853</v>
      </c>
      <c r="F1651" s="255" t="s">
        <v>24</v>
      </c>
      <c r="G1651" s="255">
        <v>17</v>
      </c>
      <c r="H1651" s="255" t="s">
        <v>2689</v>
      </c>
      <c r="I1651" s="255" t="s">
        <v>2300</v>
      </c>
      <c r="J1651" s="255">
        <v>15019870746</v>
      </c>
      <c r="K1651" s="255" t="s">
        <v>27</v>
      </c>
      <c r="L1651" s="260">
        <v>44328</v>
      </c>
      <c r="M1651" s="255" t="s">
        <v>54</v>
      </c>
      <c r="N1651" s="255"/>
      <c r="O1651" s="260"/>
      <c r="P1651" s="255"/>
      <c r="Q1651" s="255" t="s">
        <v>30</v>
      </c>
      <c r="R1651" s="255"/>
      <c r="S1651" s="255"/>
      <c r="T1651" s="265" t="str">
        <f t="array" ref="T1651">VLOOKUP(D1651&amp;E1651,IF({1,0},'2021春'!$C$3:$C$4485&amp;'2021春'!$D$3:$D$4485,'2021春'!$H$3:$H$4485),2,0)</f>
        <v>451229200401143913</v>
      </c>
    </row>
    <row r="1652" spans="1:20">
      <c r="A1652" s="255">
        <v>1650</v>
      </c>
      <c r="B1652" s="255" t="s">
        <v>6854</v>
      </c>
      <c r="C1652" s="255" t="s">
        <v>21</v>
      </c>
      <c r="D1652" s="255" t="s">
        <v>317</v>
      </c>
      <c r="E1652" s="255" t="s">
        <v>6855</v>
      </c>
      <c r="F1652" s="255" t="s">
        <v>24</v>
      </c>
      <c r="G1652" s="255">
        <v>17</v>
      </c>
      <c r="H1652" s="255" t="s">
        <v>6856</v>
      </c>
      <c r="I1652" s="255" t="s">
        <v>6857</v>
      </c>
      <c r="J1652" s="255">
        <v>18278874779</v>
      </c>
      <c r="K1652" s="255" t="s">
        <v>27</v>
      </c>
      <c r="L1652" s="260">
        <v>44411</v>
      </c>
      <c r="M1652" s="255" t="s">
        <v>28</v>
      </c>
      <c r="N1652" s="255" t="s">
        <v>30</v>
      </c>
      <c r="O1652" s="260"/>
      <c r="P1652" s="255"/>
      <c r="Q1652" s="255" t="s">
        <v>30</v>
      </c>
      <c r="R1652" s="255"/>
      <c r="S1652" s="255"/>
      <c r="T1652" s="265" t="str">
        <f t="array" ref="T1652">VLOOKUP(D1652&amp;E1652,IF({1,0},'2021春'!$C$3:$C$4485&amp;'2021春'!$D$3:$D$4485,'2021春'!$H$3:$H$4485),2,0)</f>
        <v>451229200308175718</v>
      </c>
    </row>
    <row r="1653" spans="1:20">
      <c r="A1653" s="255">
        <v>1651</v>
      </c>
      <c r="B1653" s="255" t="s">
        <v>6858</v>
      </c>
      <c r="C1653" s="255" t="s">
        <v>21</v>
      </c>
      <c r="D1653" s="255" t="s">
        <v>317</v>
      </c>
      <c r="E1653" s="255" t="s">
        <v>6859</v>
      </c>
      <c r="F1653" s="255" t="s">
        <v>24</v>
      </c>
      <c r="G1653" s="255">
        <v>16</v>
      </c>
      <c r="H1653" s="255" t="s">
        <v>6860</v>
      </c>
      <c r="I1653" s="255" t="s">
        <v>6861</v>
      </c>
      <c r="J1653" s="255" t="s">
        <v>6862</v>
      </c>
      <c r="K1653" s="255" t="s">
        <v>27</v>
      </c>
      <c r="L1653" s="260">
        <v>44396</v>
      </c>
      <c r="M1653" s="255" t="s">
        <v>133</v>
      </c>
      <c r="N1653" s="255" t="s">
        <v>30</v>
      </c>
      <c r="O1653" s="260"/>
      <c r="P1653" s="255"/>
      <c r="Q1653" s="255" t="s">
        <v>30</v>
      </c>
      <c r="R1653" s="255"/>
      <c r="S1653" s="255"/>
      <c r="T1653" s="265" t="str">
        <f t="array" ref="T1653">VLOOKUP(D1653&amp;E1653,IF({1,0},'2021春'!$C$3:$C$4485&amp;'2021春'!$D$3:$D$4485,'2021春'!$H$3:$H$4485),2,0)</f>
        <v>452731200410282413</v>
      </c>
    </row>
    <row r="1654" spans="1:20">
      <c r="A1654" s="255">
        <v>1652</v>
      </c>
      <c r="B1654" s="255" t="s">
        <v>6863</v>
      </c>
      <c r="C1654" s="255" t="s">
        <v>21</v>
      </c>
      <c r="D1654" s="255" t="s">
        <v>317</v>
      </c>
      <c r="E1654" s="255" t="s">
        <v>6864</v>
      </c>
      <c r="F1654" s="255" t="s">
        <v>24</v>
      </c>
      <c r="G1654" s="255">
        <v>17</v>
      </c>
      <c r="H1654" s="255" t="s">
        <v>6865</v>
      </c>
      <c r="I1654" s="255" t="s">
        <v>6866</v>
      </c>
      <c r="J1654" s="255" t="s">
        <v>6867</v>
      </c>
      <c r="K1654" s="255" t="s">
        <v>27</v>
      </c>
      <c r="L1654" s="260">
        <v>44401</v>
      </c>
      <c r="M1654" s="255" t="s">
        <v>54</v>
      </c>
      <c r="N1654" s="255" t="s">
        <v>30</v>
      </c>
      <c r="O1654" s="260"/>
      <c r="P1654" s="255"/>
      <c r="Q1654" s="255" t="s">
        <v>30</v>
      </c>
      <c r="R1654" s="255"/>
      <c r="S1654" s="255"/>
      <c r="T1654" s="265" t="str">
        <f t="array" ref="T1654">VLOOKUP(D1654&amp;E1654,IF({1,0},'2021春'!$C$3:$C$4485&amp;'2021春'!$D$3:$D$4485,'2021春'!$H$3:$H$4485),2,0)</f>
        <v>450124200402162712</v>
      </c>
    </row>
    <row r="1655" spans="1:20">
      <c r="A1655" s="255">
        <v>1653</v>
      </c>
      <c r="B1655" s="255" t="s">
        <v>6868</v>
      </c>
      <c r="C1655" s="255" t="s">
        <v>21</v>
      </c>
      <c r="D1655" s="255" t="s">
        <v>317</v>
      </c>
      <c r="E1655" s="255" t="s">
        <v>6869</v>
      </c>
      <c r="F1655" s="255" t="s">
        <v>24</v>
      </c>
      <c r="G1655" s="255">
        <v>18</v>
      </c>
      <c r="H1655" s="255" t="s">
        <v>6870</v>
      </c>
      <c r="I1655" s="255" t="s">
        <v>6871</v>
      </c>
      <c r="J1655" s="255" t="s">
        <v>6872</v>
      </c>
      <c r="K1655" s="255" t="s">
        <v>27</v>
      </c>
      <c r="L1655" s="260">
        <v>44328</v>
      </c>
      <c r="M1655" s="255" t="s">
        <v>54</v>
      </c>
      <c r="N1655" s="255"/>
      <c r="O1655" s="260"/>
      <c r="P1655" s="255"/>
      <c r="Q1655" s="255" t="s">
        <v>30</v>
      </c>
      <c r="R1655" s="255"/>
      <c r="S1655" s="255"/>
      <c r="T1655" s="265" t="str">
        <f t="array" ref="T1655">VLOOKUP(D1655&amp;E1655,IF({1,0},'2021春'!$C$3:$C$4485&amp;'2021春'!$D$3:$D$4485,'2021春'!$H$3:$H$4485),2,0)</f>
        <v>452731200301280013</v>
      </c>
    </row>
    <row r="1656" spans="1:20">
      <c r="A1656" s="255">
        <v>1654</v>
      </c>
      <c r="B1656" s="255" t="s">
        <v>6873</v>
      </c>
      <c r="C1656" s="255" t="s">
        <v>21</v>
      </c>
      <c r="D1656" s="255" t="s">
        <v>317</v>
      </c>
      <c r="E1656" s="255" t="s">
        <v>6874</v>
      </c>
      <c r="F1656" s="255" t="s">
        <v>24</v>
      </c>
      <c r="G1656" s="255">
        <v>17</v>
      </c>
      <c r="H1656" s="255" t="s">
        <v>6875</v>
      </c>
      <c r="I1656" s="255" t="s">
        <v>6876</v>
      </c>
      <c r="J1656" s="255">
        <v>15878688782</v>
      </c>
      <c r="K1656" s="255" t="s">
        <v>27</v>
      </c>
      <c r="L1656" s="260">
        <v>44399</v>
      </c>
      <c r="M1656" s="255" t="s">
        <v>54</v>
      </c>
      <c r="N1656" s="255" t="s">
        <v>30</v>
      </c>
      <c r="O1656" s="260"/>
      <c r="P1656" s="255"/>
      <c r="Q1656" s="255" t="s">
        <v>30</v>
      </c>
      <c r="R1656" s="255"/>
      <c r="S1656" s="255"/>
      <c r="T1656" s="265" t="str">
        <f t="array" ref="T1656">VLOOKUP(D1656&amp;E1656,IF({1,0},'2021春'!$C$3:$C$4485&amp;'2021春'!$D$3:$D$4485,'2021春'!$H$3:$H$4485),2,0)</f>
        <v>452731200403214818</v>
      </c>
    </row>
    <row r="1657" spans="1:20">
      <c r="A1657" s="255">
        <v>1655</v>
      </c>
      <c r="B1657" s="255" t="s">
        <v>6877</v>
      </c>
      <c r="C1657" s="255" t="s">
        <v>21</v>
      </c>
      <c r="D1657" s="255" t="s">
        <v>317</v>
      </c>
      <c r="E1657" s="255" t="s">
        <v>6878</v>
      </c>
      <c r="F1657" s="255" t="s">
        <v>24</v>
      </c>
      <c r="G1657" s="255">
        <v>16</v>
      </c>
      <c r="H1657" s="255" t="s">
        <v>4814</v>
      </c>
      <c r="I1657" s="255" t="s">
        <v>6879</v>
      </c>
      <c r="J1657" s="255">
        <v>15807784678</v>
      </c>
      <c r="K1657" s="255" t="s">
        <v>27</v>
      </c>
      <c r="L1657" s="260">
        <v>44396</v>
      </c>
      <c r="M1657" s="255" t="s">
        <v>185</v>
      </c>
      <c r="N1657" s="255" t="s">
        <v>30</v>
      </c>
      <c r="O1657" s="260"/>
      <c r="P1657" s="255"/>
      <c r="Q1657" s="255" t="s">
        <v>30</v>
      </c>
      <c r="R1657" s="255"/>
      <c r="S1657" s="255"/>
      <c r="T1657" s="265" t="str">
        <f t="array" ref="T1657">VLOOKUP(D1657&amp;E1657,IF({1,0},'2021春'!$C$3:$C$4485&amp;'2021春'!$D$3:$D$4485,'2021春'!$H$3:$H$4485),2,0)</f>
        <v>452731200412310916</v>
      </c>
    </row>
    <row r="1658" spans="1:20">
      <c r="A1658" s="255">
        <v>1656</v>
      </c>
      <c r="B1658" s="255" t="s">
        <v>6880</v>
      </c>
      <c r="C1658" s="255" t="s">
        <v>21</v>
      </c>
      <c r="D1658" s="255" t="s">
        <v>317</v>
      </c>
      <c r="E1658" s="255" t="s">
        <v>6881</v>
      </c>
      <c r="F1658" s="255" t="s">
        <v>24</v>
      </c>
      <c r="G1658" s="255">
        <v>18</v>
      </c>
      <c r="H1658" s="255" t="s">
        <v>2429</v>
      </c>
      <c r="I1658" s="255" t="s">
        <v>6882</v>
      </c>
      <c r="J1658" s="255">
        <v>19907881562</v>
      </c>
      <c r="K1658" s="255" t="s">
        <v>27</v>
      </c>
      <c r="L1658" s="260">
        <v>44331</v>
      </c>
      <c r="M1658" s="255" t="s">
        <v>5175</v>
      </c>
      <c r="N1658" s="255" t="s">
        <v>27</v>
      </c>
      <c r="O1658" s="260">
        <v>44366</v>
      </c>
      <c r="P1658" s="255"/>
      <c r="Q1658" s="255" t="s">
        <v>30</v>
      </c>
      <c r="R1658" s="255"/>
      <c r="S1658" s="255"/>
      <c r="T1658" s="265" t="str">
        <f t="array" ref="T1658">VLOOKUP(D1658&amp;E1658,IF({1,0},'2021春'!$C$3:$C$4485&amp;'2021春'!$D$3:$D$4485,'2021春'!$H$3:$H$4485),2,0)</f>
        <v>452731200303092710</v>
      </c>
    </row>
    <row r="1659" spans="1:20">
      <c r="A1659" s="255">
        <v>1657</v>
      </c>
      <c r="B1659" s="255" t="s">
        <v>6883</v>
      </c>
      <c r="C1659" s="255" t="s">
        <v>21</v>
      </c>
      <c r="D1659" s="255" t="s">
        <v>317</v>
      </c>
      <c r="E1659" s="255" t="s">
        <v>6884</v>
      </c>
      <c r="F1659" s="255" t="s">
        <v>24</v>
      </c>
      <c r="G1659" s="255">
        <v>18</v>
      </c>
      <c r="H1659" s="255" t="s">
        <v>6885</v>
      </c>
      <c r="I1659" s="255" t="s">
        <v>6886</v>
      </c>
      <c r="J1659" s="255">
        <v>17307887596</v>
      </c>
      <c r="K1659" s="255" t="s">
        <v>27</v>
      </c>
      <c r="L1659" s="260">
        <v>44328</v>
      </c>
      <c r="M1659" s="255" t="s">
        <v>54</v>
      </c>
      <c r="N1659" s="255"/>
      <c r="O1659" s="260"/>
      <c r="P1659" s="255"/>
      <c r="Q1659" s="255" t="s">
        <v>30</v>
      </c>
      <c r="R1659" s="255"/>
      <c r="S1659" s="255"/>
      <c r="T1659" s="265" t="str">
        <f t="array" ref="T1659">VLOOKUP(D1659&amp;E1659,IF({1,0},'2021春'!$C$3:$C$4485&amp;'2021春'!$D$3:$D$4485,'2021春'!$H$3:$H$4485),2,0)</f>
        <v>451224200302170914</v>
      </c>
    </row>
    <row r="1660" spans="1:20">
      <c r="A1660" s="255">
        <v>1658</v>
      </c>
      <c r="B1660" s="255" t="s">
        <v>6887</v>
      </c>
      <c r="C1660" s="255" t="s">
        <v>21</v>
      </c>
      <c r="D1660" s="255" t="s">
        <v>317</v>
      </c>
      <c r="E1660" s="255" t="s">
        <v>6888</v>
      </c>
      <c r="F1660" s="255" t="s">
        <v>24</v>
      </c>
      <c r="G1660" s="255">
        <v>18</v>
      </c>
      <c r="H1660" s="255" t="s">
        <v>6889</v>
      </c>
      <c r="I1660" s="255" t="s">
        <v>6890</v>
      </c>
      <c r="J1660" s="255">
        <v>17776576560</v>
      </c>
      <c r="K1660" s="255" t="s">
        <v>27</v>
      </c>
      <c r="L1660" s="260">
        <v>44328</v>
      </c>
      <c r="M1660" s="255" t="s">
        <v>54</v>
      </c>
      <c r="N1660" s="255"/>
      <c r="O1660" s="260"/>
      <c r="P1660" s="255"/>
      <c r="Q1660" s="255" t="s">
        <v>30</v>
      </c>
      <c r="R1660" s="255"/>
      <c r="S1660" s="255"/>
      <c r="T1660" s="265" t="str">
        <f t="array" ref="T1660">VLOOKUP(D1660&amp;E1660,IF({1,0},'2021春'!$C$3:$C$4485&amp;'2021春'!$D$3:$D$4485,'2021春'!$H$3:$H$4485),2,0)</f>
        <v>451229200301082754</v>
      </c>
    </row>
    <row r="1661" spans="1:20">
      <c r="A1661" s="255">
        <v>1659</v>
      </c>
      <c r="B1661" s="255" t="s">
        <v>6891</v>
      </c>
      <c r="C1661" s="255" t="s">
        <v>21</v>
      </c>
      <c r="D1661" s="255" t="s">
        <v>317</v>
      </c>
      <c r="E1661" s="255" t="s">
        <v>6892</v>
      </c>
      <c r="F1661" s="255" t="s">
        <v>24</v>
      </c>
      <c r="G1661" s="255">
        <v>18</v>
      </c>
      <c r="H1661" s="255" t="s">
        <v>6893</v>
      </c>
      <c r="I1661" s="255" t="s">
        <v>6894</v>
      </c>
      <c r="J1661" s="255">
        <v>15975784138</v>
      </c>
      <c r="K1661" s="255" t="s">
        <v>27</v>
      </c>
      <c r="L1661" s="260">
        <v>44328</v>
      </c>
      <c r="M1661" s="255" t="s">
        <v>54</v>
      </c>
      <c r="N1661" s="255"/>
      <c r="O1661" s="260"/>
      <c r="P1661" s="255"/>
      <c r="Q1661" s="255" t="s">
        <v>30</v>
      </c>
      <c r="R1661" s="255"/>
      <c r="S1661" s="255"/>
      <c r="T1661" s="265" t="str">
        <f t="array" ref="T1661">VLOOKUP(D1661&amp;E1661,IF({1,0},'2021春'!$C$3:$C$4485&amp;'2021春'!$D$3:$D$4485,'2021春'!$H$3:$H$4485),2,0)</f>
        <v>452731200212231818</v>
      </c>
    </row>
    <row r="1662" spans="1:20">
      <c r="A1662" s="255">
        <v>1660</v>
      </c>
      <c r="B1662" s="255" t="s">
        <v>6895</v>
      </c>
      <c r="C1662" s="255" t="s">
        <v>21</v>
      </c>
      <c r="D1662" s="255" t="s">
        <v>317</v>
      </c>
      <c r="E1662" s="255" t="s">
        <v>6896</v>
      </c>
      <c r="F1662" s="255" t="s">
        <v>24</v>
      </c>
      <c r="G1662" s="255">
        <v>19</v>
      </c>
      <c r="H1662" s="255" t="s">
        <v>6897</v>
      </c>
      <c r="I1662" s="255" t="s">
        <v>6898</v>
      </c>
      <c r="J1662" s="255">
        <v>13657780186</v>
      </c>
      <c r="K1662" s="255" t="s">
        <v>27</v>
      </c>
      <c r="L1662" s="260">
        <v>44328</v>
      </c>
      <c r="M1662" s="255" t="s">
        <v>5175</v>
      </c>
      <c r="N1662" s="255" t="s">
        <v>27</v>
      </c>
      <c r="O1662" s="260">
        <v>44366</v>
      </c>
      <c r="P1662" s="255"/>
      <c r="Q1662" s="255" t="s">
        <v>30</v>
      </c>
      <c r="R1662" s="255"/>
      <c r="S1662" s="255"/>
      <c r="T1662" s="265" t="str">
        <f t="array" ref="T1662">VLOOKUP(D1662&amp;E1662,IF({1,0},'2021春'!$C$3:$C$4485&amp;'2021春'!$D$3:$D$4485,'2021春'!$H$3:$H$4485),2,0)</f>
        <v>45273120020219091x </v>
      </c>
    </row>
    <row r="1663" spans="1:20">
      <c r="A1663" s="255">
        <v>1661</v>
      </c>
      <c r="B1663" s="255" t="s">
        <v>6899</v>
      </c>
      <c r="C1663" s="255" t="s">
        <v>21</v>
      </c>
      <c r="D1663" s="255" t="s">
        <v>317</v>
      </c>
      <c r="E1663" s="255" t="s">
        <v>6900</v>
      </c>
      <c r="F1663" s="255" t="s">
        <v>24</v>
      </c>
      <c r="G1663" s="255">
        <v>17</v>
      </c>
      <c r="H1663" s="255" t="s">
        <v>1483</v>
      </c>
      <c r="I1663" s="255" t="s">
        <v>6901</v>
      </c>
      <c r="J1663" s="255">
        <v>15878846582</v>
      </c>
      <c r="K1663" s="255" t="s">
        <v>27</v>
      </c>
      <c r="L1663" s="260">
        <v>44399</v>
      </c>
      <c r="M1663" s="255" t="s">
        <v>185</v>
      </c>
      <c r="N1663" s="255" t="s">
        <v>30</v>
      </c>
      <c r="O1663" s="260"/>
      <c r="P1663" s="255"/>
      <c r="Q1663" s="255" t="s">
        <v>30</v>
      </c>
      <c r="R1663" s="255"/>
      <c r="S1663" s="255"/>
      <c r="T1663" s="265" t="str">
        <f t="array" ref="T1663">VLOOKUP(D1663&amp;E1663,IF({1,0},'2021春'!$C$3:$C$4485&amp;'2021春'!$D$3:$D$4485,'2021春'!$H$3:$H$4485),2,0)</f>
        <v>452731200310020918 </v>
      </c>
    </row>
    <row r="1664" spans="1:20">
      <c r="A1664" s="255">
        <v>1662</v>
      </c>
      <c r="B1664" s="255" t="s">
        <v>6902</v>
      </c>
      <c r="C1664" s="255" t="s">
        <v>21</v>
      </c>
      <c r="D1664" s="255" t="s">
        <v>317</v>
      </c>
      <c r="E1664" s="255" t="s">
        <v>6903</v>
      </c>
      <c r="F1664" s="255" t="s">
        <v>24</v>
      </c>
      <c r="G1664" s="255">
        <v>17</v>
      </c>
      <c r="H1664" s="255" t="s">
        <v>4038</v>
      </c>
      <c r="I1664" s="255" t="s">
        <v>6904</v>
      </c>
      <c r="J1664" s="255">
        <v>13877876253</v>
      </c>
      <c r="K1664" s="255" t="s">
        <v>27</v>
      </c>
      <c r="L1664" s="260">
        <v>44399</v>
      </c>
      <c r="M1664" s="255" t="s">
        <v>69</v>
      </c>
      <c r="N1664" s="255" t="s">
        <v>30</v>
      </c>
      <c r="O1664" s="260"/>
      <c r="P1664" s="255"/>
      <c r="Q1664" s="255" t="s">
        <v>30</v>
      </c>
      <c r="R1664" s="255"/>
      <c r="S1664" s="255"/>
      <c r="T1664" s="265" t="str">
        <f t="array" ref="T1664">VLOOKUP(D1664&amp;E1664,IF({1,0},'2021春'!$C$3:$C$4485&amp;'2021春'!$D$3:$D$4485,'2021春'!$H$3:$H$4485),2,0)</f>
        <v>452731200403270916 </v>
      </c>
    </row>
    <row r="1665" spans="1:20">
      <c r="A1665" s="255">
        <v>1663</v>
      </c>
      <c r="B1665" s="255" t="s">
        <v>6905</v>
      </c>
      <c r="C1665" s="255" t="s">
        <v>21</v>
      </c>
      <c r="D1665" s="255" t="s">
        <v>317</v>
      </c>
      <c r="E1665" s="255" t="s">
        <v>6906</v>
      </c>
      <c r="F1665" s="255" t="s">
        <v>24</v>
      </c>
      <c r="G1665" s="255">
        <v>17</v>
      </c>
      <c r="H1665" s="255" t="s">
        <v>6907</v>
      </c>
      <c r="I1665" s="255" t="s">
        <v>6908</v>
      </c>
      <c r="J1665" s="255">
        <v>15977838233</v>
      </c>
      <c r="K1665" s="255" t="s">
        <v>27</v>
      </c>
      <c r="L1665" s="260">
        <v>44396</v>
      </c>
      <c r="M1665" s="255" t="s">
        <v>69</v>
      </c>
      <c r="N1665" s="255" t="s">
        <v>30</v>
      </c>
      <c r="O1665" s="260"/>
      <c r="P1665" s="255"/>
      <c r="Q1665" s="255" t="s">
        <v>30</v>
      </c>
      <c r="R1665" s="255"/>
      <c r="S1665" s="255"/>
      <c r="T1665" s="265" t="str">
        <f t="array" ref="T1665">VLOOKUP(D1665&amp;E1665,IF({1,0},'2021春'!$C$3:$C$4485&amp;'2021春'!$D$3:$D$4485,'2021春'!$H$3:$H$4485),2,0)</f>
        <v>451229200403060919</v>
      </c>
    </row>
    <row r="1666" spans="1:20">
      <c r="A1666" s="255">
        <v>1664</v>
      </c>
      <c r="B1666" s="255" t="s">
        <v>6909</v>
      </c>
      <c r="C1666" s="255" t="s">
        <v>21</v>
      </c>
      <c r="D1666" s="255" t="s">
        <v>317</v>
      </c>
      <c r="E1666" s="255" t="s">
        <v>6910</v>
      </c>
      <c r="F1666" s="255" t="s">
        <v>143</v>
      </c>
      <c r="G1666" s="255">
        <v>17</v>
      </c>
      <c r="H1666" s="255" t="s">
        <v>6911</v>
      </c>
      <c r="I1666" s="255" t="s">
        <v>6912</v>
      </c>
      <c r="J1666" s="255">
        <v>13877895504</v>
      </c>
      <c r="K1666" s="255" t="s">
        <v>27</v>
      </c>
      <c r="L1666" s="260">
        <v>44398</v>
      </c>
      <c r="M1666" s="255" t="s">
        <v>5175</v>
      </c>
      <c r="N1666" s="255"/>
      <c r="O1666" s="260"/>
      <c r="P1666" s="255"/>
      <c r="Q1666" s="255" t="s">
        <v>30</v>
      </c>
      <c r="R1666" s="255"/>
      <c r="S1666" s="255"/>
      <c r="T1666" s="265" t="str">
        <f t="array" ref="T1666">VLOOKUP(D1666&amp;E1666,IF({1,0},'2021春'!$C$3:$C$4485&amp;'2021春'!$D$3:$D$4485,'2021春'!$H$3:$H$4485),2,0)</f>
        <v>451229200403155723</v>
      </c>
    </row>
    <row r="1667" spans="1:20">
      <c r="A1667" s="255">
        <v>1665</v>
      </c>
      <c r="B1667" s="255" t="s">
        <v>6913</v>
      </c>
      <c r="C1667" s="255" t="s">
        <v>21</v>
      </c>
      <c r="D1667" s="255" t="s">
        <v>317</v>
      </c>
      <c r="E1667" s="255" t="s">
        <v>6914</v>
      </c>
      <c r="F1667" s="255" t="s">
        <v>143</v>
      </c>
      <c r="G1667" s="255">
        <v>17</v>
      </c>
      <c r="H1667" s="255" t="s">
        <v>6915</v>
      </c>
      <c r="I1667" s="255" t="s">
        <v>109</v>
      </c>
      <c r="J1667" s="255" t="s">
        <v>6916</v>
      </c>
      <c r="K1667" s="255" t="s">
        <v>27</v>
      </c>
      <c r="L1667" s="260">
        <v>44398</v>
      </c>
      <c r="M1667" s="255" t="s">
        <v>5175</v>
      </c>
      <c r="N1667" s="255"/>
      <c r="O1667" s="260"/>
      <c r="P1667" s="255"/>
      <c r="Q1667" s="255" t="s">
        <v>30</v>
      </c>
      <c r="R1667" s="255"/>
      <c r="S1667" s="255"/>
      <c r="T1667" s="265" t="str">
        <f t="array" ref="T1667">VLOOKUP(D1667&amp;E1667,IF({1,0},'2021春'!$C$3:$C$4485&amp;'2021春'!$D$3:$D$4485,'2021春'!$H$3:$H$4485),2,0)</f>
        <v>452731200405114829</v>
      </c>
    </row>
    <row r="1668" spans="1:20">
      <c r="A1668" s="255">
        <v>1666</v>
      </c>
      <c r="B1668" s="255" t="s">
        <v>6917</v>
      </c>
      <c r="C1668" s="255" t="s">
        <v>21</v>
      </c>
      <c r="D1668" s="255" t="s">
        <v>317</v>
      </c>
      <c r="E1668" s="255" t="s">
        <v>6918</v>
      </c>
      <c r="F1668" s="255" t="s">
        <v>143</v>
      </c>
      <c r="G1668" s="255">
        <v>17</v>
      </c>
      <c r="H1668" s="255" t="s">
        <v>6919</v>
      </c>
      <c r="I1668" s="255" t="s">
        <v>6920</v>
      </c>
      <c r="J1668" s="255">
        <v>18176744249</v>
      </c>
      <c r="K1668" s="255" t="s">
        <v>27</v>
      </c>
      <c r="L1668" s="260">
        <v>44402</v>
      </c>
      <c r="M1668" s="255" t="s">
        <v>5175</v>
      </c>
      <c r="N1668" s="255"/>
      <c r="O1668" s="260"/>
      <c r="P1668" s="255"/>
      <c r="Q1668" s="255" t="s">
        <v>30</v>
      </c>
      <c r="R1668" s="255"/>
      <c r="S1668" s="255"/>
      <c r="T1668" s="265" t="str">
        <f t="array" ref="T1668">VLOOKUP(D1668&amp;E1668,IF({1,0},'2021春'!$C$3:$C$4485&amp;'2021春'!$D$3:$D$4485,'2021春'!$H$3:$H$4485),2,0)</f>
        <v>452731200309240948</v>
      </c>
    </row>
    <row r="1669" spans="1:20">
      <c r="A1669" s="255">
        <v>1667</v>
      </c>
      <c r="B1669" s="255" t="s">
        <v>6921</v>
      </c>
      <c r="C1669" s="255" t="s">
        <v>21</v>
      </c>
      <c r="D1669" s="255" t="s">
        <v>317</v>
      </c>
      <c r="E1669" s="255" t="s">
        <v>6922</v>
      </c>
      <c r="F1669" s="255" t="s">
        <v>24</v>
      </c>
      <c r="G1669" s="255">
        <v>17</v>
      </c>
      <c r="H1669" s="255" t="s">
        <v>1456</v>
      </c>
      <c r="I1669" s="255" t="s">
        <v>6923</v>
      </c>
      <c r="J1669" s="255">
        <v>15296079189</v>
      </c>
      <c r="K1669" s="255" t="s">
        <v>27</v>
      </c>
      <c r="L1669" s="260">
        <v>44403</v>
      </c>
      <c r="M1669" s="255" t="s">
        <v>2455</v>
      </c>
      <c r="N1669" s="255" t="s">
        <v>30</v>
      </c>
      <c r="O1669" s="260"/>
      <c r="P1669" s="255"/>
      <c r="Q1669" s="255" t="s">
        <v>30</v>
      </c>
      <c r="R1669" s="255"/>
      <c r="S1669" s="255"/>
      <c r="T1669" s="265" t="str">
        <f t="array" ref="T1669">VLOOKUP(D1669&amp;E1669,IF({1,0},'2021春'!$C$3:$C$4485&amp;'2021春'!$D$3:$D$4485,'2021春'!$H$3:$H$4485),2,0)</f>
        <v>452731200308181819</v>
      </c>
    </row>
    <row r="1670" spans="1:20">
      <c r="A1670" s="255">
        <v>1668</v>
      </c>
      <c r="B1670" s="255" t="s">
        <v>6924</v>
      </c>
      <c r="C1670" s="255" t="s">
        <v>21</v>
      </c>
      <c r="D1670" s="255" t="s">
        <v>317</v>
      </c>
      <c r="E1670" s="255" t="s">
        <v>6925</v>
      </c>
      <c r="F1670" s="255" t="s">
        <v>24</v>
      </c>
      <c r="G1670" s="255">
        <v>17</v>
      </c>
      <c r="H1670" s="255" t="s">
        <v>6926</v>
      </c>
      <c r="I1670" s="255" t="s">
        <v>6927</v>
      </c>
      <c r="J1670" s="255">
        <v>14797768637</v>
      </c>
      <c r="K1670" s="255" t="s">
        <v>27</v>
      </c>
      <c r="L1670" s="260">
        <v>44398</v>
      </c>
      <c r="M1670" s="255" t="s">
        <v>2455</v>
      </c>
      <c r="N1670" s="255" t="s">
        <v>30</v>
      </c>
      <c r="O1670" s="260"/>
      <c r="P1670" s="255"/>
      <c r="Q1670" s="255" t="s">
        <v>30</v>
      </c>
      <c r="R1670" s="255"/>
      <c r="S1670" s="255"/>
      <c r="T1670" s="265" t="str">
        <f t="array" ref="T1670">VLOOKUP(D1670&amp;E1670,IF({1,0},'2021春'!$C$3:$C$4485&amp;'2021春'!$D$3:$D$4485,'2021春'!$H$3:$H$4485),2,0)</f>
        <v>45273120040406601x</v>
      </c>
    </row>
    <row r="1671" spans="1:20">
      <c r="A1671" s="255">
        <v>1669</v>
      </c>
      <c r="B1671" s="255" t="s">
        <v>6928</v>
      </c>
      <c r="C1671" s="255" t="s">
        <v>21</v>
      </c>
      <c r="D1671" s="255" t="s">
        <v>317</v>
      </c>
      <c r="E1671" s="255" t="s">
        <v>6929</v>
      </c>
      <c r="F1671" s="255" t="s">
        <v>24</v>
      </c>
      <c r="G1671" s="255">
        <v>17</v>
      </c>
      <c r="H1671" s="255" t="s">
        <v>6930</v>
      </c>
      <c r="I1671" s="255" t="s">
        <v>6931</v>
      </c>
      <c r="J1671" s="255">
        <v>18378895711</v>
      </c>
      <c r="K1671" s="255" t="s">
        <v>27</v>
      </c>
      <c r="L1671" s="260">
        <v>44399</v>
      </c>
      <c r="M1671" s="255" t="s">
        <v>5175</v>
      </c>
      <c r="N1671" s="255"/>
      <c r="O1671" s="260"/>
      <c r="P1671" s="255"/>
      <c r="Q1671" s="255" t="s">
        <v>30</v>
      </c>
      <c r="R1671" s="255"/>
      <c r="S1671" s="255"/>
      <c r="T1671" s="265" t="str">
        <f t="array" ref="T1671">VLOOKUP(D1671&amp;E1671,IF({1,0},'2021春'!$C$3:$C$4485&amp;'2021春'!$D$3:$D$4485,'2021春'!$H$3:$H$4485),2,0)</f>
        <v>452731200401084212</v>
      </c>
    </row>
    <row r="1672" spans="1:20">
      <c r="A1672" s="255">
        <v>1670</v>
      </c>
      <c r="B1672" s="255" t="s">
        <v>6932</v>
      </c>
      <c r="C1672" s="255" t="s">
        <v>21</v>
      </c>
      <c r="D1672" s="255" t="s">
        <v>317</v>
      </c>
      <c r="E1672" s="255" t="s">
        <v>3839</v>
      </c>
      <c r="F1672" s="255" t="s">
        <v>24</v>
      </c>
      <c r="G1672" s="255">
        <v>18</v>
      </c>
      <c r="H1672" s="255" t="s">
        <v>6933</v>
      </c>
      <c r="I1672" s="255" t="s">
        <v>6934</v>
      </c>
      <c r="J1672" s="255">
        <v>15723889223</v>
      </c>
      <c r="K1672" s="255" t="s">
        <v>27</v>
      </c>
      <c r="L1672" s="260">
        <v>44328</v>
      </c>
      <c r="M1672" s="255" t="s">
        <v>54</v>
      </c>
      <c r="N1672" s="255"/>
      <c r="O1672" s="260"/>
      <c r="P1672" s="255"/>
      <c r="Q1672" s="255" t="s">
        <v>30</v>
      </c>
      <c r="R1672" s="255"/>
      <c r="S1672" s="255"/>
      <c r="T1672" s="265" t="str">
        <f t="array" ref="T1672">VLOOKUP(D1672&amp;E1672,IF({1,0},'2021春'!$C$3:$C$4485&amp;'2021春'!$D$3:$D$4485,'2021春'!$H$3:$H$4485),2,0)</f>
        <v>451229200307040918</v>
      </c>
    </row>
    <row r="1673" spans="1:20">
      <c r="A1673" s="255">
        <v>1671</v>
      </c>
      <c r="B1673" s="255" t="s">
        <v>6935</v>
      </c>
      <c r="C1673" s="255" t="s">
        <v>21</v>
      </c>
      <c r="D1673" s="255" t="s">
        <v>317</v>
      </c>
      <c r="E1673" s="255" t="s">
        <v>6936</v>
      </c>
      <c r="F1673" s="255" t="s">
        <v>24</v>
      </c>
      <c r="G1673" s="255">
        <v>17</v>
      </c>
      <c r="H1673" s="255" t="s">
        <v>6937</v>
      </c>
      <c r="I1673" s="255" t="s">
        <v>6938</v>
      </c>
      <c r="J1673" s="255">
        <v>19127018786</v>
      </c>
      <c r="K1673" s="255" t="s">
        <v>27</v>
      </c>
      <c r="L1673" s="260">
        <v>44411</v>
      </c>
      <c r="M1673" s="255" t="s">
        <v>133</v>
      </c>
      <c r="N1673" s="255" t="s">
        <v>30</v>
      </c>
      <c r="O1673" s="260"/>
      <c r="P1673" s="255"/>
      <c r="Q1673" s="255" t="s">
        <v>30</v>
      </c>
      <c r="R1673" s="255"/>
      <c r="S1673" s="255"/>
      <c r="T1673" s="265" t="str">
        <f t="array" ref="T1673">VLOOKUP(D1673&amp;E1673,IF({1,0},'2021春'!$C$3:$C$4485&amp;'2021春'!$D$3:$D$4485,'2021春'!$H$3:$H$4485),2,0)</f>
        <v>451229200402152416</v>
      </c>
    </row>
    <row r="1674" spans="1:20">
      <c r="A1674" s="255">
        <v>1672</v>
      </c>
      <c r="B1674" s="255" t="s">
        <v>6939</v>
      </c>
      <c r="C1674" s="255" t="s">
        <v>21</v>
      </c>
      <c r="D1674" s="255" t="s">
        <v>317</v>
      </c>
      <c r="E1674" s="255" t="s">
        <v>1002</v>
      </c>
      <c r="F1674" s="255" t="s">
        <v>24</v>
      </c>
      <c r="G1674" s="255">
        <v>19</v>
      </c>
      <c r="H1674" s="255" t="s">
        <v>4142</v>
      </c>
      <c r="I1674" s="255" t="s">
        <v>6940</v>
      </c>
      <c r="J1674" s="255">
        <v>18176744467</v>
      </c>
      <c r="K1674" s="255" t="s">
        <v>27</v>
      </c>
      <c r="L1674" s="260">
        <v>44328</v>
      </c>
      <c r="M1674" s="255" t="s">
        <v>54</v>
      </c>
      <c r="N1674" s="255"/>
      <c r="O1674" s="260"/>
      <c r="P1674" s="255"/>
      <c r="Q1674" s="255" t="s">
        <v>30</v>
      </c>
      <c r="R1674" s="255"/>
      <c r="S1674" s="255"/>
      <c r="T1674" s="265" t="str">
        <f t="array" ref="T1674">VLOOKUP(D1674&amp;E1674,IF({1,0},'2021春'!$C$3:$C$4485&amp;'2021春'!$D$3:$D$4485,'2021春'!$H$3:$H$4485),2,0)</f>
        <v>45273120020617241x</v>
      </c>
    </row>
    <row r="1675" spans="1:20">
      <c r="A1675" s="255">
        <v>1673</v>
      </c>
      <c r="B1675" s="255" t="s">
        <v>6941</v>
      </c>
      <c r="C1675" s="255" t="s">
        <v>21</v>
      </c>
      <c r="D1675" s="255" t="s">
        <v>317</v>
      </c>
      <c r="E1675" s="255" t="s">
        <v>6942</v>
      </c>
      <c r="F1675" s="255" t="s">
        <v>24</v>
      </c>
      <c r="G1675" s="255">
        <v>17</v>
      </c>
      <c r="H1675" s="255" t="s">
        <v>6943</v>
      </c>
      <c r="I1675" s="255" t="s">
        <v>6944</v>
      </c>
      <c r="J1675" s="255">
        <v>15977888483</v>
      </c>
      <c r="K1675" s="255" t="s">
        <v>27</v>
      </c>
      <c r="L1675" s="260">
        <v>44394</v>
      </c>
      <c r="M1675" s="255" t="s">
        <v>5175</v>
      </c>
      <c r="N1675" s="255"/>
      <c r="O1675" s="260"/>
      <c r="P1675" s="255"/>
      <c r="Q1675" s="255" t="s">
        <v>30</v>
      </c>
      <c r="R1675" s="255"/>
      <c r="S1675" s="255"/>
      <c r="T1675" s="265" t="str">
        <f t="array" ref="T1675">VLOOKUP(D1675&amp;E1675,IF({1,0},'2021春'!$C$3:$C$4485&amp;'2021春'!$D$3:$D$4485,'2021春'!$H$3:$H$4485),2,0)</f>
        <v>452731200309083014</v>
      </c>
    </row>
    <row r="1676" spans="1:20">
      <c r="A1676" s="255">
        <v>1674</v>
      </c>
      <c r="B1676" s="255" t="s">
        <v>6945</v>
      </c>
      <c r="C1676" s="255" t="s">
        <v>21</v>
      </c>
      <c r="D1676" s="255" t="s">
        <v>317</v>
      </c>
      <c r="E1676" s="255" t="s">
        <v>6946</v>
      </c>
      <c r="F1676" s="255" t="s">
        <v>24</v>
      </c>
      <c r="G1676" s="255">
        <v>17</v>
      </c>
      <c r="H1676" s="255" t="s">
        <v>6947</v>
      </c>
      <c r="I1676" s="255" t="s">
        <v>6948</v>
      </c>
      <c r="J1676" s="255">
        <v>13556729530</v>
      </c>
      <c r="K1676" s="255" t="s">
        <v>27</v>
      </c>
      <c r="L1676" s="260">
        <v>44399</v>
      </c>
      <c r="M1676" s="255" t="s">
        <v>1217</v>
      </c>
      <c r="N1676" s="255" t="s">
        <v>30</v>
      </c>
      <c r="O1676" s="260"/>
      <c r="P1676" s="255"/>
      <c r="Q1676" s="255" t="s">
        <v>30</v>
      </c>
      <c r="R1676" s="255"/>
      <c r="S1676" s="255"/>
      <c r="T1676" s="265" t="str">
        <f t="array" ref="T1676">VLOOKUP(D1676&amp;E1676,IF({1,0},'2021春'!$C$3:$C$4485&amp;'2021春'!$D$3:$D$4485,'2021春'!$H$3:$H$4485),2,0)</f>
        <v>45273120040214511x </v>
      </c>
    </row>
    <row r="1677" spans="1:20">
      <c r="A1677" s="255">
        <v>1675</v>
      </c>
      <c r="B1677" s="255" t="s">
        <v>6949</v>
      </c>
      <c r="C1677" s="255" t="s">
        <v>21</v>
      </c>
      <c r="D1677" s="255" t="s">
        <v>317</v>
      </c>
      <c r="E1677" s="255" t="s">
        <v>6950</v>
      </c>
      <c r="F1677" s="255" t="s">
        <v>143</v>
      </c>
      <c r="G1677" s="255">
        <v>16</v>
      </c>
      <c r="H1677" s="255" t="s">
        <v>6951</v>
      </c>
      <c r="I1677" s="255" t="s">
        <v>6952</v>
      </c>
      <c r="J1677" s="255">
        <v>13627704590</v>
      </c>
      <c r="K1677" s="255" t="s">
        <v>27</v>
      </c>
      <c r="L1677" s="260">
        <v>44394</v>
      </c>
      <c r="M1677" s="255" t="s">
        <v>2172</v>
      </c>
      <c r="N1677" s="255" t="s">
        <v>30</v>
      </c>
      <c r="O1677" s="260"/>
      <c r="P1677" s="255"/>
      <c r="Q1677" s="255" t="s">
        <v>30</v>
      </c>
      <c r="R1677" s="255"/>
      <c r="S1677" s="255"/>
      <c r="T1677" s="265" t="str">
        <f t="array" ref="T1677">VLOOKUP(D1677&amp;E1677,IF({1,0},'2021春'!$C$3:$C$4485&amp;'2021春'!$D$3:$D$4485,'2021春'!$H$3:$H$4485),2,0)</f>
        <v>452731200411155125</v>
      </c>
    </row>
    <row r="1678" spans="1:20">
      <c r="A1678" s="255">
        <v>1676</v>
      </c>
      <c r="B1678" s="255" t="s">
        <v>6953</v>
      </c>
      <c r="C1678" s="255" t="s">
        <v>21</v>
      </c>
      <c r="D1678" s="255" t="s">
        <v>317</v>
      </c>
      <c r="E1678" s="255" t="s">
        <v>6954</v>
      </c>
      <c r="F1678" s="255" t="s">
        <v>24</v>
      </c>
      <c r="G1678" s="255">
        <v>17</v>
      </c>
      <c r="H1678" s="255" t="s">
        <v>6955</v>
      </c>
      <c r="I1678" s="255" t="s">
        <v>6956</v>
      </c>
      <c r="J1678" s="255">
        <v>13788387267</v>
      </c>
      <c r="K1678" s="255" t="s">
        <v>27</v>
      </c>
      <c r="L1678" s="260">
        <v>44396</v>
      </c>
      <c r="M1678" s="255" t="s">
        <v>5175</v>
      </c>
      <c r="N1678" s="255"/>
      <c r="O1678" s="260"/>
      <c r="P1678" s="255"/>
      <c r="Q1678" s="255" t="s">
        <v>30</v>
      </c>
      <c r="R1678" s="255"/>
      <c r="S1678" s="255"/>
      <c r="T1678" s="265" t="str">
        <f t="array" ref="T1678">VLOOKUP(D1678&amp;E1678,IF({1,0},'2021春'!$C$3:$C$4485&amp;'2021春'!$D$3:$D$4485,'2021春'!$H$3:$H$4485),2,0)</f>
        <v>452731200404126617</v>
      </c>
    </row>
    <row r="1679" spans="1:20">
      <c r="A1679" s="255">
        <v>1677</v>
      </c>
      <c r="B1679" s="255" t="s">
        <v>6957</v>
      </c>
      <c r="C1679" s="255" t="s">
        <v>21</v>
      </c>
      <c r="D1679" s="255" t="s">
        <v>317</v>
      </c>
      <c r="E1679" s="255" t="s">
        <v>6958</v>
      </c>
      <c r="F1679" s="255" t="s">
        <v>24</v>
      </c>
      <c r="G1679" s="255">
        <v>18</v>
      </c>
      <c r="H1679" s="255" t="s">
        <v>6959</v>
      </c>
      <c r="I1679" s="255" t="s">
        <v>6960</v>
      </c>
      <c r="J1679" s="255">
        <v>13977860478</v>
      </c>
      <c r="K1679" s="255" t="s">
        <v>27</v>
      </c>
      <c r="L1679" s="260">
        <v>44405</v>
      </c>
      <c r="M1679" s="255" t="s">
        <v>5175</v>
      </c>
      <c r="N1679" s="255"/>
      <c r="O1679" s="260"/>
      <c r="P1679" s="255"/>
      <c r="Q1679" s="255" t="s">
        <v>30</v>
      </c>
      <c r="R1679" s="255"/>
      <c r="S1679" s="255"/>
      <c r="T1679" s="265" t="str">
        <f t="array" ref="T1679">VLOOKUP(D1679&amp;E1679,IF({1,0},'2021春'!$C$3:$C$4485&amp;'2021春'!$D$3:$D$4485,'2021春'!$H$3:$H$4485),2,0)</f>
        <v>452731200308055417</v>
      </c>
    </row>
    <row r="1680" spans="1:20">
      <c r="A1680" s="255">
        <v>1678</v>
      </c>
      <c r="B1680" s="255" t="s">
        <v>6961</v>
      </c>
      <c r="C1680" s="255" t="s">
        <v>21</v>
      </c>
      <c r="D1680" s="255" t="s">
        <v>317</v>
      </c>
      <c r="E1680" s="255" t="s">
        <v>6962</v>
      </c>
      <c r="F1680" s="255" t="s">
        <v>24</v>
      </c>
      <c r="G1680" s="255">
        <v>16</v>
      </c>
      <c r="H1680" s="255" t="s">
        <v>6963</v>
      </c>
      <c r="I1680" s="255" t="s">
        <v>6964</v>
      </c>
      <c r="J1680" s="255">
        <v>18378889203</v>
      </c>
      <c r="K1680" s="255" t="s">
        <v>27</v>
      </c>
      <c r="L1680" s="260">
        <v>44395</v>
      </c>
      <c r="M1680" s="255" t="s">
        <v>1352</v>
      </c>
      <c r="N1680" s="255" t="s">
        <v>27</v>
      </c>
      <c r="O1680" s="260">
        <v>44416</v>
      </c>
      <c r="P1680" s="255" t="s">
        <v>1352</v>
      </c>
      <c r="Q1680" s="255" t="s">
        <v>30</v>
      </c>
      <c r="R1680" s="255"/>
      <c r="S1680" s="255"/>
      <c r="T1680" s="265" t="str">
        <f t="array" ref="T1680">VLOOKUP(D1680&amp;E1680,IF({1,0},'2021春'!$C$3:$C$4485&amp;'2021春'!$D$3:$D$4485,'2021春'!$H$3:$H$4485),2,0)</f>
        <v>452731200411221815</v>
      </c>
    </row>
    <row r="1681" spans="1:20">
      <c r="A1681" s="255">
        <v>1679</v>
      </c>
      <c r="B1681" s="255" t="s">
        <v>6965</v>
      </c>
      <c r="C1681" s="255" t="s">
        <v>21</v>
      </c>
      <c r="D1681" s="255" t="s">
        <v>317</v>
      </c>
      <c r="E1681" s="255" t="s">
        <v>6966</v>
      </c>
      <c r="F1681" s="255" t="s">
        <v>24</v>
      </c>
      <c r="G1681" s="255">
        <v>17</v>
      </c>
      <c r="H1681" s="255" t="s">
        <v>6967</v>
      </c>
      <c r="I1681" s="255" t="s">
        <v>6968</v>
      </c>
      <c r="J1681" s="255">
        <v>18877840844</v>
      </c>
      <c r="K1681" s="255" t="s">
        <v>27</v>
      </c>
      <c r="L1681" s="260">
        <v>44401</v>
      </c>
      <c r="M1681" s="255" t="s">
        <v>6662</v>
      </c>
      <c r="N1681" s="255" t="s">
        <v>30</v>
      </c>
      <c r="O1681" s="260"/>
      <c r="P1681" s="255"/>
      <c r="Q1681" s="255" t="s">
        <v>30</v>
      </c>
      <c r="R1681" s="255"/>
      <c r="S1681" s="255"/>
      <c r="T1681" s="265" t="str">
        <f t="array" ref="T1681">VLOOKUP(D1681&amp;E1681,IF({1,0},'2021春'!$C$3:$C$4485&amp;'2021春'!$D$3:$D$4485,'2021春'!$H$3:$H$4485),2,0)</f>
        <v>451229200406150637</v>
      </c>
    </row>
    <row r="1682" spans="1:20">
      <c r="A1682" s="255">
        <v>1680</v>
      </c>
      <c r="B1682" s="255" t="s">
        <v>6969</v>
      </c>
      <c r="C1682" s="255" t="s">
        <v>21</v>
      </c>
      <c r="D1682" s="255" t="s">
        <v>317</v>
      </c>
      <c r="E1682" s="255" t="s">
        <v>6970</v>
      </c>
      <c r="F1682" s="255" t="s">
        <v>24</v>
      </c>
      <c r="G1682" s="255">
        <v>17</v>
      </c>
      <c r="H1682" s="255" t="s">
        <v>6971</v>
      </c>
      <c r="I1682" s="255" t="s">
        <v>6972</v>
      </c>
      <c r="J1682" s="255">
        <v>13481867094</v>
      </c>
      <c r="K1682" s="255" t="s">
        <v>27</v>
      </c>
      <c r="L1682" s="260">
        <v>44394</v>
      </c>
      <c r="M1682" s="255" t="s">
        <v>28</v>
      </c>
      <c r="N1682" s="255"/>
      <c r="O1682" s="260"/>
      <c r="P1682" s="255"/>
      <c r="Q1682" s="255" t="s">
        <v>30</v>
      </c>
      <c r="R1682" s="255"/>
      <c r="S1682" s="255"/>
      <c r="T1682" s="265" t="str">
        <f t="array" ref="T1682">VLOOKUP(D1682&amp;E1682,IF({1,0},'2021春'!$C$3:$C$4485&amp;'2021春'!$D$3:$D$4485,'2021春'!$H$3:$H$4485),2,0)</f>
        <v>451229200310092110 </v>
      </c>
    </row>
    <row r="1683" spans="1:20">
      <c r="A1683" s="255">
        <v>1681</v>
      </c>
      <c r="B1683" s="255" t="s">
        <v>6973</v>
      </c>
      <c r="C1683" s="255" t="s">
        <v>21</v>
      </c>
      <c r="D1683" s="255" t="s">
        <v>317</v>
      </c>
      <c r="E1683" s="255" t="s">
        <v>6974</v>
      </c>
      <c r="F1683" s="255" t="s">
        <v>24</v>
      </c>
      <c r="G1683" s="255">
        <v>18</v>
      </c>
      <c r="H1683" s="255" t="s">
        <v>6975</v>
      </c>
      <c r="I1683" s="255" t="s">
        <v>6976</v>
      </c>
      <c r="J1683" s="255">
        <v>15277217264</v>
      </c>
      <c r="K1683" s="255" t="s">
        <v>27</v>
      </c>
      <c r="L1683" s="260">
        <v>44328</v>
      </c>
      <c r="M1683" s="255" t="s">
        <v>5175</v>
      </c>
      <c r="N1683" s="255" t="s">
        <v>27</v>
      </c>
      <c r="O1683" s="260">
        <v>44366</v>
      </c>
      <c r="P1683" s="255"/>
      <c r="Q1683" s="255" t="s">
        <v>30</v>
      </c>
      <c r="R1683" s="255"/>
      <c r="S1683" s="255"/>
      <c r="T1683" s="265" t="str">
        <f t="array" ref="T1683">VLOOKUP(D1683&amp;E1683,IF({1,0},'2021春'!$C$3:$C$4485&amp;'2021春'!$D$3:$D$4485,'2021春'!$H$3:$H$4485),2,0)</f>
        <v>45273120030406181x</v>
      </c>
    </row>
    <row r="1684" spans="1:20">
      <c r="A1684" s="255">
        <v>1682</v>
      </c>
      <c r="B1684" s="255" t="s">
        <v>6977</v>
      </c>
      <c r="C1684" s="255" t="s">
        <v>21</v>
      </c>
      <c r="D1684" s="255" t="s">
        <v>317</v>
      </c>
      <c r="E1684" s="255" t="s">
        <v>6978</v>
      </c>
      <c r="F1684" s="255" t="s">
        <v>24</v>
      </c>
      <c r="G1684" s="255">
        <v>16</v>
      </c>
      <c r="H1684" s="255" t="s">
        <v>6979</v>
      </c>
      <c r="I1684" s="255" t="s">
        <v>6980</v>
      </c>
      <c r="J1684" s="255">
        <v>18177846090</v>
      </c>
      <c r="K1684" s="255" t="s">
        <v>27</v>
      </c>
      <c r="L1684" s="260">
        <v>44397</v>
      </c>
      <c r="M1684" s="255" t="s">
        <v>1352</v>
      </c>
      <c r="N1684" s="255" t="s">
        <v>27</v>
      </c>
      <c r="O1684" s="260"/>
      <c r="P1684" s="255"/>
      <c r="Q1684" s="255" t="s">
        <v>30</v>
      </c>
      <c r="R1684" s="255"/>
      <c r="S1684" s="255"/>
      <c r="T1684" s="265" t="str">
        <f t="array" ref="T1684">VLOOKUP(D1684&amp;E1684,IF({1,0},'2021春'!$C$3:$C$4485&amp;'2021春'!$D$3:$D$4485,'2021春'!$H$3:$H$4485),2,0)</f>
        <v>451229200411171811</v>
      </c>
    </row>
    <row r="1685" spans="1:20">
      <c r="A1685" s="255">
        <v>1683</v>
      </c>
      <c r="B1685" s="255" t="s">
        <v>6981</v>
      </c>
      <c r="C1685" s="255" t="s">
        <v>21</v>
      </c>
      <c r="D1685" s="255" t="s">
        <v>317</v>
      </c>
      <c r="E1685" s="255" t="s">
        <v>6982</v>
      </c>
      <c r="F1685" s="255" t="s">
        <v>24</v>
      </c>
      <c r="G1685" s="255">
        <v>16</v>
      </c>
      <c r="H1685" s="255" t="s">
        <v>6983</v>
      </c>
      <c r="I1685" s="255" t="s">
        <v>6984</v>
      </c>
      <c r="J1685" s="255">
        <v>18776084758</v>
      </c>
      <c r="K1685" s="255" t="s">
        <v>27</v>
      </c>
      <c r="L1685" s="260">
        <v>44409</v>
      </c>
      <c r="M1685" s="255" t="s">
        <v>5175</v>
      </c>
      <c r="N1685" s="255" t="s">
        <v>30</v>
      </c>
      <c r="O1685" s="260"/>
      <c r="P1685" s="255"/>
      <c r="Q1685" s="255" t="s">
        <v>30</v>
      </c>
      <c r="R1685" s="255" t="s">
        <v>6985</v>
      </c>
      <c r="S1685" s="255"/>
      <c r="T1685" s="265" t="str">
        <f t="array" ref="T1685">VLOOKUP(D1685&amp;E1685,IF({1,0},'2021春'!$C$3:$C$4485&amp;'2021春'!$D$3:$D$4485,'2021春'!$H$3:$H$4485),2,0)</f>
        <v>452731200409174239</v>
      </c>
    </row>
    <row r="1686" spans="1:20">
      <c r="A1686" s="255">
        <v>1684</v>
      </c>
      <c r="B1686" s="255" t="s">
        <v>6986</v>
      </c>
      <c r="C1686" s="255" t="s">
        <v>21</v>
      </c>
      <c r="D1686" s="255" t="s">
        <v>317</v>
      </c>
      <c r="E1686" s="255" t="s">
        <v>6987</v>
      </c>
      <c r="F1686" s="255" t="s">
        <v>24</v>
      </c>
      <c r="G1686" s="255">
        <v>17</v>
      </c>
      <c r="H1686" s="255" t="s">
        <v>5198</v>
      </c>
      <c r="I1686" s="255" t="s">
        <v>6988</v>
      </c>
      <c r="J1686" s="255">
        <v>15815808699</v>
      </c>
      <c r="K1686" s="255" t="s">
        <v>27</v>
      </c>
      <c r="L1686" s="260">
        <v>44404</v>
      </c>
      <c r="M1686" s="255" t="s">
        <v>5175</v>
      </c>
      <c r="N1686" s="255"/>
      <c r="O1686" s="260"/>
      <c r="P1686" s="255"/>
      <c r="Q1686" s="255" t="s">
        <v>30</v>
      </c>
      <c r="R1686" s="255"/>
      <c r="S1686" s="255"/>
      <c r="T1686" s="265" t="str">
        <f t="array" ref="T1686">VLOOKUP(D1686&amp;E1686,IF({1,0},'2021春'!$C$3:$C$4485&amp;'2021春'!$D$3:$D$4485,'2021春'!$H$3:$H$4485),2,0)</f>
        <v>452731200406034812</v>
      </c>
    </row>
    <row r="1687" spans="1:20">
      <c r="A1687" s="255">
        <v>1685</v>
      </c>
      <c r="B1687" s="255" t="s">
        <v>6989</v>
      </c>
      <c r="C1687" s="255" t="s">
        <v>21</v>
      </c>
      <c r="D1687" s="255" t="s">
        <v>317</v>
      </c>
      <c r="E1687" s="255" t="s">
        <v>6990</v>
      </c>
      <c r="F1687" s="255" t="s">
        <v>24</v>
      </c>
      <c r="G1687" s="255">
        <v>18</v>
      </c>
      <c r="H1687" s="255" t="s">
        <v>4023</v>
      </c>
      <c r="I1687" s="255" t="s">
        <v>6991</v>
      </c>
      <c r="J1687" s="255">
        <v>15977839145</v>
      </c>
      <c r="K1687" s="255" t="s">
        <v>27</v>
      </c>
      <c r="L1687" s="260">
        <v>44328</v>
      </c>
      <c r="M1687" s="255" t="s">
        <v>5175</v>
      </c>
      <c r="N1687" s="255" t="s">
        <v>27</v>
      </c>
      <c r="O1687" s="260">
        <v>44366</v>
      </c>
      <c r="P1687" s="255"/>
      <c r="Q1687" s="255" t="s">
        <v>30</v>
      </c>
      <c r="R1687" s="255"/>
      <c r="S1687" s="255"/>
      <c r="T1687" s="265" t="str">
        <f t="array" ref="T1687">VLOOKUP(D1687&amp;E1687,IF({1,0},'2021春'!$C$3:$C$4485&amp;'2021春'!$D$3:$D$4485,'2021春'!$H$3:$H$4485),2,0)</f>
        <v>452731200301282414 </v>
      </c>
    </row>
    <row r="1688" spans="1:20">
      <c r="A1688" s="255">
        <v>1686</v>
      </c>
      <c r="B1688" s="255" t="s">
        <v>6992</v>
      </c>
      <c r="C1688" s="255" t="s">
        <v>21</v>
      </c>
      <c r="D1688" s="255" t="s">
        <v>317</v>
      </c>
      <c r="E1688" s="255" t="s">
        <v>6993</v>
      </c>
      <c r="F1688" s="255" t="s">
        <v>24</v>
      </c>
      <c r="G1688" s="255">
        <v>18</v>
      </c>
      <c r="H1688" s="255" t="s">
        <v>6994</v>
      </c>
      <c r="I1688" s="255" t="s">
        <v>6995</v>
      </c>
      <c r="J1688" s="255">
        <v>13598435463</v>
      </c>
      <c r="K1688" s="255" t="s">
        <v>27</v>
      </c>
      <c r="L1688" s="260">
        <v>44328</v>
      </c>
      <c r="M1688" s="255" t="s">
        <v>54</v>
      </c>
      <c r="N1688" s="255"/>
      <c r="O1688" s="260"/>
      <c r="P1688" s="255"/>
      <c r="Q1688" s="255" t="s">
        <v>30</v>
      </c>
      <c r="R1688" s="255"/>
      <c r="S1688" s="255"/>
      <c r="T1688" s="265" t="str">
        <f t="array" ref="T1688">VLOOKUP(D1688&amp;E1688,IF({1,0},'2021春'!$C$3:$C$4485&amp;'2021春'!$D$3:$D$4485,'2021春'!$H$3:$H$4485),2,0)</f>
        <v>452731200307050315</v>
      </c>
    </row>
    <row r="1689" spans="1:20">
      <c r="A1689" s="255">
        <v>1687</v>
      </c>
      <c r="B1689" s="255" t="s">
        <v>6996</v>
      </c>
      <c r="C1689" s="255" t="s">
        <v>21</v>
      </c>
      <c r="D1689" s="255" t="s">
        <v>317</v>
      </c>
      <c r="E1689" s="255" t="s">
        <v>6997</v>
      </c>
      <c r="F1689" s="255" t="s">
        <v>24</v>
      </c>
      <c r="G1689" s="255">
        <v>17</v>
      </c>
      <c r="H1689" s="255" t="s">
        <v>6998</v>
      </c>
      <c r="I1689" s="255" t="s">
        <v>6999</v>
      </c>
      <c r="J1689" s="255">
        <v>13737981047</v>
      </c>
      <c r="K1689" s="255" t="s">
        <v>27</v>
      </c>
      <c r="L1689" s="260">
        <v>44395</v>
      </c>
      <c r="M1689" s="255" t="s">
        <v>1352</v>
      </c>
      <c r="N1689" s="255" t="s">
        <v>27</v>
      </c>
      <c r="O1689" s="260">
        <v>44416</v>
      </c>
      <c r="P1689" s="255" t="s">
        <v>1352</v>
      </c>
      <c r="Q1689" s="255" t="s">
        <v>30</v>
      </c>
      <c r="R1689" s="255"/>
      <c r="S1689" s="255"/>
      <c r="T1689" s="265" t="str">
        <f t="array" ref="T1689">VLOOKUP(D1689&amp;E1689,IF({1,0},'2021春'!$C$3:$C$4485&amp;'2021春'!$D$3:$D$4485,'2021春'!$H$3:$H$4485),2,0)</f>
        <v>452731200311131812</v>
      </c>
    </row>
    <row r="1690" spans="1:20">
      <c r="A1690" s="255">
        <v>1688</v>
      </c>
      <c r="B1690" s="255" t="s">
        <v>7000</v>
      </c>
      <c r="C1690" s="255" t="s">
        <v>21</v>
      </c>
      <c r="D1690" s="255" t="s">
        <v>317</v>
      </c>
      <c r="E1690" s="255" t="s">
        <v>7001</v>
      </c>
      <c r="F1690" s="255" t="s">
        <v>24</v>
      </c>
      <c r="G1690" s="255">
        <v>16</v>
      </c>
      <c r="H1690" s="255" t="s">
        <v>7002</v>
      </c>
      <c r="I1690" s="255" t="s">
        <v>7003</v>
      </c>
      <c r="J1690" s="255">
        <v>15177387679</v>
      </c>
      <c r="K1690" s="255" t="s">
        <v>27</v>
      </c>
      <c r="L1690" s="260">
        <v>44394</v>
      </c>
      <c r="M1690" s="255" t="s">
        <v>28</v>
      </c>
      <c r="N1690" s="255" t="s">
        <v>30</v>
      </c>
      <c r="O1690" s="260"/>
      <c r="P1690" s="255"/>
      <c r="Q1690" s="255" t="s">
        <v>30</v>
      </c>
      <c r="R1690" s="255"/>
      <c r="S1690" s="255"/>
      <c r="T1690" s="265" t="str">
        <f t="array" ref="T1690">VLOOKUP(D1690&amp;E1690,IF({1,0},'2021春'!$C$3:$C$4485&amp;'2021春'!$D$3:$D$4485,'2021春'!$H$3:$H$4485),2,0)</f>
        <v>452731200411150316</v>
      </c>
    </row>
    <row r="1691" spans="1:20">
      <c r="A1691" s="255">
        <v>1689</v>
      </c>
      <c r="B1691" s="255" t="s">
        <v>7004</v>
      </c>
      <c r="C1691" s="255" t="s">
        <v>21</v>
      </c>
      <c r="D1691" s="255" t="s">
        <v>317</v>
      </c>
      <c r="E1691" s="255" t="s">
        <v>7005</v>
      </c>
      <c r="F1691" s="255" t="s">
        <v>24</v>
      </c>
      <c r="G1691" s="255">
        <v>17</v>
      </c>
      <c r="H1691" s="255" t="s">
        <v>7006</v>
      </c>
      <c r="I1691" s="255" t="s">
        <v>5547</v>
      </c>
      <c r="J1691" s="255">
        <v>15277853258</v>
      </c>
      <c r="K1691" s="255" t="s">
        <v>27</v>
      </c>
      <c r="L1691" s="260">
        <v>44396</v>
      </c>
      <c r="M1691" s="255" t="s">
        <v>28</v>
      </c>
      <c r="N1691" s="255" t="s">
        <v>30</v>
      </c>
      <c r="O1691" s="260"/>
      <c r="P1691" s="255"/>
      <c r="Q1691" s="255" t="s">
        <v>30</v>
      </c>
      <c r="R1691" s="255"/>
      <c r="S1691" s="255"/>
      <c r="T1691" s="265" t="str">
        <f t="array" ref="T1691">VLOOKUP(D1691&amp;E1691,IF({1,0},'2021春'!$C$3:$C$4485&amp;'2021春'!$D$3:$D$4485,'2021春'!$H$3:$H$4485),2,0)</f>
        <v>45273120040501481x</v>
      </c>
    </row>
    <row r="1692" spans="1:20">
      <c r="A1692" s="255">
        <v>1690</v>
      </c>
      <c r="B1692" s="255" t="s">
        <v>7007</v>
      </c>
      <c r="C1692" s="255" t="s">
        <v>21</v>
      </c>
      <c r="D1692" s="255" t="s">
        <v>317</v>
      </c>
      <c r="E1692" s="255" t="s">
        <v>7008</v>
      </c>
      <c r="F1692" s="255" t="s">
        <v>143</v>
      </c>
      <c r="G1692" s="255">
        <v>19</v>
      </c>
      <c r="H1692" s="255" t="s">
        <v>7009</v>
      </c>
      <c r="I1692" s="255" t="s">
        <v>7010</v>
      </c>
      <c r="J1692" s="255">
        <v>13471839428</v>
      </c>
      <c r="K1692" s="255" t="s">
        <v>27</v>
      </c>
      <c r="L1692" s="260">
        <v>44331</v>
      </c>
      <c r="M1692" s="255" t="s">
        <v>5175</v>
      </c>
      <c r="N1692" s="255" t="s">
        <v>27</v>
      </c>
      <c r="O1692" s="260">
        <v>44366</v>
      </c>
      <c r="P1692" s="255"/>
      <c r="Q1692" s="255" t="s">
        <v>30</v>
      </c>
      <c r="R1692" s="255"/>
      <c r="S1692" s="255"/>
      <c r="T1692" s="265" t="str">
        <f t="array" ref="T1692">VLOOKUP(D1692&amp;E1692,IF({1,0},'2021春'!$C$3:$C$4485&amp;'2021春'!$D$3:$D$4485,'2021春'!$H$3:$H$4485),2,0)</f>
        <v>452728200208043947</v>
      </c>
    </row>
    <row r="1693" spans="1:20">
      <c r="A1693" s="255">
        <v>1691</v>
      </c>
      <c r="B1693" s="255" t="s">
        <v>7011</v>
      </c>
      <c r="C1693" s="255" t="s">
        <v>21</v>
      </c>
      <c r="D1693" s="255" t="s">
        <v>317</v>
      </c>
      <c r="E1693" s="255" t="s">
        <v>7012</v>
      </c>
      <c r="F1693" s="255" t="s">
        <v>24</v>
      </c>
      <c r="G1693" s="255">
        <v>17</v>
      </c>
      <c r="H1693" s="255" t="s">
        <v>7013</v>
      </c>
      <c r="I1693" s="255" t="s">
        <v>7014</v>
      </c>
      <c r="J1693" s="255">
        <v>15078611648</v>
      </c>
      <c r="K1693" s="255" t="s">
        <v>27</v>
      </c>
      <c r="L1693" s="260">
        <v>44404</v>
      </c>
      <c r="M1693" s="255" t="s">
        <v>5175</v>
      </c>
      <c r="N1693" s="255"/>
      <c r="O1693" s="260"/>
      <c r="P1693" s="255"/>
      <c r="Q1693" s="255" t="s">
        <v>30</v>
      </c>
      <c r="R1693" s="255"/>
      <c r="S1693" s="255"/>
      <c r="T1693" s="265" t="str">
        <f t="array" ref="T1693">VLOOKUP(D1693&amp;E1693,IF({1,0},'2021春'!$C$3:$C$4485&amp;'2021春'!$D$3:$D$4485,'2021春'!$H$3:$H$4485),2,0)</f>
        <v>451229200309010616</v>
      </c>
    </row>
    <row r="1694" spans="1:20">
      <c r="A1694" s="255">
        <v>1692</v>
      </c>
      <c r="B1694" s="255" t="s">
        <v>7015</v>
      </c>
      <c r="C1694" s="255" t="s">
        <v>21</v>
      </c>
      <c r="D1694" s="255" t="s">
        <v>317</v>
      </c>
      <c r="E1694" s="255" t="s">
        <v>7016</v>
      </c>
      <c r="F1694" s="255" t="s">
        <v>143</v>
      </c>
      <c r="G1694" s="255">
        <v>18</v>
      </c>
      <c r="H1694" s="255" t="s">
        <v>7017</v>
      </c>
      <c r="I1694" s="255" t="s">
        <v>7018</v>
      </c>
      <c r="J1694" s="255">
        <v>13768281396</v>
      </c>
      <c r="K1694" s="255" t="s">
        <v>27</v>
      </c>
      <c r="L1694" s="260">
        <v>44398</v>
      </c>
      <c r="M1694" s="255" t="s">
        <v>28</v>
      </c>
      <c r="N1694" s="255"/>
      <c r="O1694" s="260"/>
      <c r="P1694" s="255"/>
      <c r="Q1694" s="255" t="s">
        <v>30</v>
      </c>
      <c r="R1694" s="255"/>
      <c r="S1694" s="255"/>
      <c r="T1694" s="265" t="str">
        <f t="array" ref="T1694">VLOOKUP(D1694&amp;E1694,IF({1,0},'2021春'!$C$3:$C$4485&amp;'2021春'!$D$3:$D$4485,'2021春'!$H$3:$H$4485),2,0)</f>
        <v>452731200307031229</v>
      </c>
    </row>
    <row r="1695" spans="1:20">
      <c r="A1695" s="255">
        <v>1693</v>
      </c>
      <c r="B1695" s="255" t="s">
        <v>7019</v>
      </c>
      <c r="C1695" s="255" t="s">
        <v>21</v>
      </c>
      <c r="D1695" s="255" t="s">
        <v>317</v>
      </c>
      <c r="E1695" s="255" t="s">
        <v>7020</v>
      </c>
      <c r="F1695" s="255" t="s">
        <v>24</v>
      </c>
      <c r="G1695" s="255">
        <v>19</v>
      </c>
      <c r="H1695" s="255" t="s">
        <v>7021</v>
      </c>
      <c r="I1695" s="255" t="s">
        <v>7022</v>
      </c>
      <c r="J1695" s="255">
        <v>18934969703</v>
      </c>
      <c r="K1695" s="255" t="s">
        <v>27</v>
      </c>
      <c r="L1695" s="260" t="s">
        <v>27</v>
      </c>
      <c r="M1695" s="255">
        <v>44328</v>
      </c>
      <c r="N1695" s="255" t="s">
        <v>54</v>
      </c>
      <c r="O1695" s="260"/>
      <c r="P1695" s="255"/>
      <c r="Q1695" s="255" t="s">
        <v>30</v>
      </c>
      <c r="R1695" s="255"/>
      <c r="S1695" s="255"/>
      <c r="T1695" s="265" t="str">
        <f t="array" ref="T1695">VLOOKUP(D1695&amp;E1695,IF({1,0},'2021春'!$C$3:$C$4485&amp;'2021春'!$D$3:$D$4485,'2021春'!$H$3:$H$4485),2,0)</f>
        <v>452731200112162712</v>
      </c>
    </row>
    <row r="1696" spans="1:20">
      <c r="A1696" s="255">
        <v>1694</v>
      </c>
      <c r="B1696" s="255" t="s">
        <v>7023</v>
      </c>
      <c r="C1696" s="255" t="s">
        <v>21</v>
      </c>
      <c r="D1696" s="255" t="s">
        <v>317</v>
      </c>
      <c r="E1696" s="255" t="s">
        <v>7024</v>
      </c>
      <c r="F1696" s="255" t="s">
        <v>24</v>
      </c>
      <c r="G1696" s="255">
        <v>21</v>
      </c>
      <c r="H1696" s="255" t="s">
        <v>5532</v>
      </c>
      <c r="I1696" s="255" t="s">
        <v>7025</v>
      </c>
      <c r="J1696" s="255">
        <v>13517584993</v>
      </c>
      <c r="K1696" s="255" t="s">
        <v>27</v>
      </c>
      <c r="L1696" s="260">
        <v>44331</v>
      </c>
      <c r="M1696" s="255" t="s">
        <v>5175</v>
      </c>
      <c r="N1696" s="255" t="s">
        <v>27</v>
      </c>
      <c r="O1696" s="260">
        <v>44366</v>
      </c>
      <c r="P1696" s="255" t="s">
        <v>28</v>
      </c>
      <c r="Q1696" s="255" t="s">
        <v>30</v>
      </c>
      <c r="R1696" s="255"/>
      <c r="S1696" s="255"/>
      <c r="T1696" s="265" t="str">
        <f t="array" ref="T1696">VLOOKUP(D1696&amp;E1696,IF({1,0},'2021春'!$C$3:$C$4485&amp;'2021春'!$D$3:$D$4485,'2021春'!$H$3:$H$4485),2,0)</f>
        <v>451229200002253613</v>
      </c>
    </row>
    <row r="1697" spans="1:20">
      <c r="A1697" s="255">
        <v>1695</v>
      </c>
      <c r="B1697" s="255" t="s">
        <v>7026</v>
      </c>
      <c r="C1697" s="255" t="s">
        <v>21</v>
      </c>
      <c r="D1697" s="255" t="s">
        <v>317</v>
      </c>
      <c r="E1697" s="255" t="s">
        <v>7027</v>
      </c>
      <c r="F1697" s="255" t="s">
        <v>24</v>
      </c>
      <c r="G1697" s="255">
        <v>16</v>
      </c>
      <c r="H1697" s="255" t="s">
        <v>7028</v>
      </c>
      <c r="I1697" s="255" t="s">
        <v>7029</v>
      </c>
      <c r="J1697" s="255">
        <v>18776861311</v>
      </c>
      <c r="K1697" s="255" t="s">
        <v>27</v>
      </c>
      <c r="L1697" s="260">
        <v>44406</v>
      </c>
      <c r="M1697" s="255" t="s">
        <v>5175</v>
      </c>
      <c r="N1697" s="255"/>
      <c r="O1697" s="260"/>
      <c r="P1697" s="255"/>
      <c r="Q1697" s="255" t="s">
        <v>30</v>
      </c>
      <c r="R1697" s="255"/>
      <c r="S1697" s="255"/>
      <c r="T1697" s="265" t="str">
        <f t="array" ref="T1697">VLOOKUP(D1697&amp;E1697,IF({1,0},'2021春'!$C$3:$C$4485&amp;'2021春'!$D$3:$D$4485,'2021春'!$H$3:$H$4485),2,0)</f>
        <v>451229200409292411</v>
      </c>
    </row>
    <row r="1698" spans="1:20">
      <c r="A1698" s="255">
        <v>1696</v>
      </c>
      <c r="B1698" s="255" t="s">
        <v>7030</v>
      </c>
      <c r="C1698" s="255" t="s">
        <v>21</v>
      </c>
      <c r="D1698" s="255" t="s">
        <v>317</v>
      </c>
      <c r="E1698" s="255" t="s">
        <v>7031</v>
      </c>
      <c r="F1698" s="255" t="s">
        <v>24</v>
      </c>
      <c r="G1698" s="255">
        <v>17</v>
      </c>
      <c r="H1698" s="255" t="s">
        <v>108</v>
      </c>
      <c r="I1698" s="255" t="s">
        <v>7032</v>
      </c>
      <c r="J1698" s="255">
        <v>14736229993</v>
      </c>
      <c r="K1698" s="255" t="s">
        <v>27</v>
      </c>
      <c r="L1698" s="260">
        <v>44395</v>
      </c>
      <c r="M1698" s="255" t="s">
        <v>98</v>
      </c>
      <c r="N1698" s="255" t="s">
        <v>30</v>
      </c>
      <c r="O1698" s="260"/>
      <c r="P1698" s="255"/>
      <c r="Q1698" s="255" t="s">
        <v>30</v>
      </c>
      <c r="R1698" s="255"/>
      <c r="S1698" s="255"/>
      <c r="T1698" s="265" t="str">
        <f t="array" ref="T1698">VLOOKUP(D1698&amp;E1698,IF({1,0},'2021春'!$C$3:$C$4485&amp;'2021春'!$D$3:$D$4485,'2021春'!$H$3:$H$4485),2,0)</f>
        <v>452731200310111211</v>
      </c>
    </row>
    <row r="1699" spans="1:20">
      <c r="A1699" s="255">
        <v>1697</v>
      </c>
      <c r="B1699" s="255" t="s">
        <v>7033</v>
      </c>
      <c r="C1699" s="255" t="s">
        <v>21</v>
      </c>
      <c r="D1699" s="255" t="s">
        <v>317</v>
      </c>
      <c r="E1699" s="255" t="s">
        <v>7034</v>
      </c>
      <c r="F1699" s="255" t="s">
        <v>143</v>
      </c>
      <c r="G1699" s="255">
        <v>16</v>
      </c>
      <c r="H1699" s="255" t="s">
        <v>7035</v>
      </c>
      <c r="I1699" s="255" t="s">
        <v>7036</v>
      </c>
      <c r="J1699" s="255">
        <v>18070811286</v>
      </c>
      <c r="K1699" s="255" t="s">
        <v>27</v>
      </c>
      <c r="L1699" s="260">
        <v>44394</v>
      </c>
      <c r="M1699" s="255" t="s">
        <v>28</v>
      </c>
      <c r="N1699" s="255" t="s">
        <v>30</v>
      </c>
      <c r="O1699" s="260"/>
      <c r="P1699" s="255"/>
      <c r="Q1699" s="255" t="s">
        <v>30</v>
      </c>
      <c r="R1699" s="255"/>
      <c r="S1699" s="255"/>
      <c r="T1699" s="265" t="str">
        <f t="array" ref="T1699">VLOOKUP(D1699&amp;E1699,IF({1,0},'2021春'!$C$3:$C$4485&amp;'2021春'!$D$3:$D$4485,'2021春'!$H$3:$H$4485),2,0)</f>
        <v>452731200505065729</v>
      </c>
    </row>
    <row r="1700" spans="1:20">
      <c r="A1700" s="255">
        <v>1698</v>
      </c>
      <c r="B1700" s="255" t="s">
        <v>7037</v>
      </c>
      <c r="C1700" s="255" t="s">
        <v>21</v>
      </c>
      <c r="D1700" s="255" t="s">
        <v>317</v>
      </c>
      <c r="E1700" s="255" t="s">
        <v>7038</v>
      </c>
      <c r="F1700" s="255" t="s">
        <v>24</v>
      </c>
      <c r="G1700" s="255">
        <v>17</v>
      </c>
      <c r="H1700" s="255" t="s">
        <v>7039</v>
      </c>
      <c r="I1700" s="255" t="s">
        <v>708</v>
      </c>
      <c r="J1700" s="255">
        <v>18806695185</v>
      </c>
      <c r="K1700" s="255" t="s">
        <v>27</v>
      </c>
      <c r="L1700" s="260">
        <v>44404</v>
      </c>
      <c r="M1700" s="255" t="s">
        <v>5175</v>
      </c>
      <c r="N1700" s="255"/>
      <c r="O1700" s="260"/>
      <c r="P1700" s="255"/>
      <c r="Q1700" s="255" t="s">
        <v>30</v>
      </c>
      <c r="R1700" s="255"/>
      <c r="S1700" s="255"/>
      <c r="T1700" s="265" t="str">
        <f t="array" ref="T1700">VLOOKUP(D1700&amp;E1700,IF({1,0},'2021春'!$C$3:$C$4485&amp;'2021春'!$D$3:$D$4485,'2021春'!$H$3:$H$4485),2,0)</f>
        <v>452731200309125712</v>
      </c>
    </row>
    <row r="1701" spans="1:20">
      <c r="A1701" s="255">
        <v>1699</v>
      </c>
      <c r="B1701" s="255" t="s">
        <v>7040</v>
      </c>
      <c r="C1701" s="255" t="s">
        <v>21</v>
      </c>
      <c r="D1701" s="255" t="s">
        <v>317</v>
      </c>
      <c r="E1701" s="255" t="s">
        <v>7041</v>
      </c>
      <c r="F1701" s="255" t="s">
        <v>143</v>
      </c>
      <c r="G1701" s="255">
        <v>18</v>
      </c>
      <c r="H1701" s="255" t="s">
        <v>6826</v>
      </c>
      <c r="I1701" s="255" t="s">
        <v>7042</v>
      </c>
      <c r="J1701" s="255">
        <v>17344521637</v>
      </c>
      <c r="K1701" s="255" t="s">
        <v>27</v>
      </c>
      <c r="L1701" s="260">
        <v>44328</v>
      </c>
      <c r="M1701" s="255" t="s">
        <v>54</v>
      </c>
      <c r="N1701" s="255"/>
      <c r="O1701" s="260"/>
      <c r="P1701" s="255"/>
      <c r="Q1701" s="255" t="s">
        <v>30</v>
      </c>
      <c r="R1701" s="255"/>
      <c r="S1701" s="255"/>
      <c r="T1701" s="265" t="str">
        <f t="array" ref="T1701">VLOOKUP(D1701&amp;E1701,IF({1,0},'2021春'!$C$3:$C$4485&amp;'2021春'!$D$3:$D$4485,'2021春'!$H$3:$H$4485),2,0)</f>
        <v>451229200210282427</v>
      </c>
    </row>
    <row r="1702" spans="1:20">
      <c r="A1702" s="255">
        <v>1700</v>
      </c>
      <c r="B1702" s="255" t="s">
        <v>7043</v>
      </c>
      <c r="C1702" s="255" t="s">
        <v>21</v>
      </c>
      <c r="D1702" s="255" t="s">
        <v>317</v>
      </c>
      <c r="E1702" s="255" t="s">
        <v>7044</v>
      </c>
      <c r="F1702" s="255" t="s">
        <v>143</v>
      </c>
      <c r="G1702" s="255">
        <v>18</v>
      </c>
      <c r="H1702" s="255" t="s">
        <v>7045</v>
      </c>
      <c r="I1702" s="255" t="s">
        <v>7046</v>
      </c>
      <c r="J1702" s="255">
        <v>13557188295</v>
      </c>
      <c r="K1702" s="255" t="s">
        <v>27</v>
      </c>
      <c r="L1702" s="260">
        <v>44394</v>
      </c>
      <c r="M1702" s="255" t="s">
        <v>5175</v>
      </c>
      <c r="N1702" s="255" t="s">
        <v>30</v>
      </c>
      <c r="O1702" s="260"/>
      <c r="P1702" s="255"/>
      <c r="Q1702" s="255" t="s">
        <v>30</v>
      </c>
      <c r="R1702" s="255"/>
      <c r="S1702" s="255"/>
      <c r="T1702" s="265" t="str">
        <f t="array" ref="T1702">VLOOKUP(D1702&amp;E1702,IF({1,0},'2021春'!$C$3:$C$4485&amp;'2021春'!$D$3:$D$4485,'2021春'!$H$3:$H$4485),2,0)</f>
        <v>450124200306212724</v>
      </c>
    </row>
    <row r="1703" spans="1:20">
      <c r="A1703" s="255">
        <v>1701</v>
      </c>
      <c r="B1703" s="255" t="s">
        <v>7047</v>
      </c>
      <c r="C1703" s="255" t="s">
        <v>21</v>
      </c>
      <c r="D1703" s="255" t="s">
        <v>317</v>
      </c>
      <c r="E1703" s="255" t="s">
        <v>7048</v>
      </c>
      <c r="F1703" s="255" t="s">
        <v>143</v>
      </c>
      <c r="G1703" s="255">
        <v>17</v>
      </c>
      <c r="H1703" s="255" t="s">
        <v>7049</v>
      </c>
      <c r="I1703" s="255" t="s">
        <v>7050</v>
      </c>
      <c r="J1703" s="255">
        <v>15878688787</v>
      </c>
      <c r="K1703" s="255" t="s">
        <v>27</v>
      </c>
      <c r="L1703" s="260">
        <v>44397</v>
      </c>
      <c r="M1703" s="255" t="s">
        <v>1347</v>
      </c>
      <c r="N1703" s="255" t="s">
        <v>30</v>
      </c>
      <c r="O1703" s="260"/>
      <c r="P1703" s="255"/>
      <c r="Q1703" s="255" t="s">
        <v>30</v>
      </c>
      <c r="R1703" s="255"/>
      <c r="S1703" s="255"/>
      <c r="T1703" s="265" t="str">
        <f t="array" ref="T1703">VLOOKUP(D1703&amp;E1703,IF({1,0},'2021春'!$C$3:$C$4485&amp;'2021春'!$D$3:$D$4485,'2021春'!$H$3:$H$4485),2,0)</f>
        <v>452731200407074525</v>
      </c>
    </row>
    <row r="1704" spans="1:20">
      <c r="A1704" s="255">
        <v>1702</v>
      </c>
      <c r="B1704" s="255" t="s">
        <v>7051</v>
      </c>
      <c r="C1704" s="255" t="s">
        <v>21</v>
      </c>
      <c r="D1704" s="255" t="s">
        <v>317</v>
      </c>
      <c r="E1704" s="255" t="s">
        <v>7052</v>
      </c>
      <c r="F1704" s="255" t="s">
        <v>143</v>
      </c>
      <c r="G1704" s="255">
        <v>18</v>
      </c>
      <c r="H1704" s="255" t="s">
        <v>7053</v>
      </c>
      <c r="I1704" s="255" t="s">
        <v>7054</v>
      </c>
      <c r="J1704" s="255">
        <v>15306655542</v>
      </c>
      <c r="K1704" s="255" t="s">
        <v>27</v>
      </c>
      <c r="L1704" s="260">
        <v>44331</v>
      </c>
      <c r="M1704" s="255" t="s">
        <v>5175</v>
      </c>
      <c r="N1704" s="255" t="s">
        <v>27</v>
      </c>
      <c r="O1704" s="260">
        <v>44366</v>
      </c>
      <c r="P1704" s="255"/>
      <c r="Q1704" s="255" t="s">
        <v>30</v>
      </c>
      <c r="R1704" s="255"/>
      <c r="S1704" s="255"/>
      <c r="T1704" s="265" t="str">
        <f t="array" ref="T1704">VLOOKUP(D1704&amp;E1704,IF({1,0},'2021春'!$C$3:$C$4485&amp;'2021春'!$D$3:$D$4485,'2021春'!$H$3:$H$4485),2,0)</f>
        <v>451228200301212321</v>
      </c>
    </row>
    <row r="1705" spans="1:20">
      <c r="A1705" s="255">
        <v>1703</v>
      </c>
      <c r="B1705" s="255" t="s">
        <v>7055</v>
      </c>
      <c r="C1705" s="255" t="s">
        <v>21</v>
      </c>
      <c r="D1705" s="255" t="s">
        <v>317</v>
      </c>
      <c r="E1705" s="255" t="s">
        <v>7056</v>
      </c>
      <c r="F1705" s="255" t="s">
        <v>24</v>
      </c>
      <c r="G1705" s="255">
        <v>17</v>
      </c>
      <c r="H1705" s="255" t="s">
        <v>7057</v>
      </c>
      <c r="I1705" s="255" t="s">
        <v>7058</v>
      </c>
      <c r="J1705" s="255">
        <v>13627783373</v>
      </c>
      <c r="K1705" s="255" t="s">
        <v>27</v>
      </c>
      <c r="L1705" s="260">
        <v>44400</v>
      </c>
      <c r="M1705" s="255" t="s">
        <v>5175</v>
      </c>
      <c r="N1705" s="255"/>
      <c r="O1705" s="260"/>
      <c r="P1705" s="255"/>
      <c r="Q1705" s="255" t="s">
        <v>30</v>
      </c>
      <c r="R1705" s="255"/>
      <c r="S1705" s="255"/>
      <c r="T1705" s="265" t="str">
        <f t="array" ref="T1705">VLOOKUP(D1705&amp;E1705,IF({1,0},'2021春'!$C$3:$C$4485&amp;'2021春'!$D$3:$D$4485,'2021春'!$H$3:$H$4485),2,0)</f>
        <v>452731200310204813</v>
      </c>
    </row>
    <row r="1706" spans="1:20">
      <c r="A1706" s="255">
        <v>1704</v>
      </c>
      <c r="B1706" s="255" t="s">
        <v>7059</v>
      </c>
      <c r="C1706" s="255" t="s">
        <v>21</v>
      </c>
      <c r="D1706" s="255" t="s">
        <v>317</v>
      </c>
      <c r="E1706" s="255" t="s">
        <v>7060</v>
      </c>
      <c r="F1706" s="255" t="s">
        <v>24</v>
      </c>
      <c r="G1706" s="255">
        <v>17</v>
      </c>
      <c r="H1706" s="255" t="s">
        <v>7061</v>
      </c>
      <c r="I1706" s="255" t="s">
        <v>7062</v>
      </c>
      <c r="J1706" s="255">
        <v>13877896548</v>
      </c>
      <c r="K1706" s="255" t="s">
        <v>27</v>
      </c>
      <c r="L1706" s="260">
        <v>44395</v>
      </c>
      <c r="M1706" s="255" t="s">
        <v>2172</v>
      </c>
      <c r="N1706" s="255" t="s">
        <v>30</v>
      </c>
      <c r="O1706" s="260"/>
      <c r="P1706" s="255"/>
      <c r="Q1706" s="255" t="s">
        <v>30</v>
      </c>
      <c r="R1706" s="255"/>
      <c r="S1706" s="255"/>
      <c r="T1706" s="265" t="str">
        <f t="array" ref="T1706">VLOOKUP(D1706&amp;E1706,IF({1,0},'2021春'!$C$3:$C$4485&amp;'2021春'!$D$3:$D$4485,'2021春'!$H$3:$H$4485),2,0)</f>
        <v>452731200311160015</v>
      </c>
    </row>
    <row r="1707" spans="1:20">
      <c r="A1707" s="255">
        <v>1705</v>
      </c>
      <c r="B1707" s="255" t="s">
        <v>7063</v>
      </c>
      <c r="C1707" s="255" t="s">
        <v>21</v>
      </c>
      <c r="D1707" s="255" t="s">
        <v>317</v>
      </c>
      <c r="E1707" s="255" t="s">
        <v>7064</v>
      </c>
      <c r="F1707" s="255" t="s">
        <v>24</v>
      </c>
      <c r="G1707" s="255">
        <v>17</v>
      </c>
      <c r="H1707" s="255" t="s">
        <v>931</v>
      </c>
      <c r="I1707" s="255" t="s">
        <v>932</v>
      </c>
      <c r="J1707" s="255">
        <v>19978831039</v>
      </c>
      <c r="K1707" s="255" t="s">
        <v>27</v>
      </c>
      <c r="L1707" s="260">
        <v>44396</v>
      </c>
      <c r="M1707" s="255" t="s">
        <v>133</v>
      </c>
      <c r="N1707" s="255" t="s">
        <v>30</v>
      </c>
      <c r="O1707" s="260"/>
      <c r="P1707" s="255"/>
      <c r="Q1707" s="255" t="s">
        <v>30</v>
      </c>
      <c r="R1707" s="255"/>
      <c r="S1707" s="255"/>
      <c r="T1707" s="265" t="str">
        <f t="array" ref="T1707">VLOOKUP(D1707&amp;E1707,IF({1,0},'2021春'!$C$3:$C$4485&amp;'2021春'!$D$3:$D$4485,'2021春'!$H$3:$H$4485),2,0)</f>
        <v>452731200311162117</v>
      </c>
    </row>
    <row r="1708" spans="1:20">
      <c r="A1708" s="255">
        <v>1706</v>
      </c>
      <c r="B1708" s="255" t="s">
        <v>7065</v>
      </c>
      <c r="C1708" s="255" t="s">
        <v>21</v>
      </c>
      <c r="D1708" s="255" t="s">
        <v>317</v>
      </c>
      <c r="E1708" s="255" t="s">
        <v>950</v>
      </c>
      <c r="F1708" s="255" t="s">
        <v>24</v>
      </c>
      <c r="G1708" s="255">
        <v>17</v>
      </c>
      <c r="H1708" s="255" t="s">
        <v>7066</v>
      </c>
      <c r="I1708" s="255" t="s">
        <v>7067</v>
      </c>
      <c r="J1708" s="255">
        <v>18278863547</v>
      </c>
      <c r="K1708" s="255" t="s">
        <v>27</v>
      </c>
      <c r="L1708" s="260">
        <v>44394</v>
      </c>
      <c r="M1708" s="255" t="s">
        <v>28</v>
      </c>
      <c r="N1708" s="255" t="s">
        <v>30</v>
      </c>
      <c r="O1708" s="260"/>
      <c r="P1708" s="255"/>
      <c r="Q1708" s="255" t="s">
        <v>30</v>
      </c>
      <c r="R1708" s="255"/>
      <c r="S1708" s="255"/>
      <c r="T1708" s="265" t="str">
        <f t="array" ref="T1708">VLOOKUP(D1708&amp;E1708,IF({1,0},'2021春'!$C$3:$C$4485&amp;'2021春'!$D$3:$D$4485,'2021春'!$H$3:$H$4485),2,0)</f>
        <v>452731200402270615</v>
      </c>
    </row>
    <row r="1709" spans="1:20">
      <c r="A1709" s="255">
        <v>1707</v>
      </c>
      <c r="B1709" s="255" t="s">
        <v>7068</v>
      </c>
      <c r="C1709" s="255" t="s">
        <v>21</v>
      </c>
      <c r="D1709" s="255" t="s">
        <v>322</v>
      </c>
      <c r="E1709" s="255" t="s">
        <v>7069</v>
      </c>
      <c r="F1709" s="255" t="s">
        <v>143</v>
      </c>
      <c r="G1709" s="255">
        <v>17</v>
      </c>
      <c r="H1709" s="255" t="s">
        <v>7070</v>
      </c>
      <c r="I1709" s="255" t="s">
        <v>7071</v>
      </c>
      <c r="J1709" s="255">
        <v>13877943165</v>
      </c>
      <c r="K1709" s="255" t="s">
        <v>27</v>
      </c>
      <c r="L1709" s="260">
        <v>44395</v>
      </c>
      <c r="M1709" s="255" t="s">
        <v>1288</v>
      </c>
      <c r="N1709" s="255" t="s">
        <v>30</v>
      </c>
      <c r="O1709" s="260"/>
      <c r="P1709" s="255"/>
      <c r="Q1709" s="255" t="s">
        <v>30</v>
      </c>
      <c r="R1709" s="255"/>
      <c r="S1709" s="255"/>
      <c r="T1709" s="265" t="str">
        <f t="array" ref="T1709">VLOOKUP(D1709&amp;E1709,IF({1,0},'2021春'!$C$3:$C$4485&amp;'2021春'!$D$3:$D$4485,'2021春'!$H$3:$H$4485),2,0)</f>
        <v>45273120031120062X</v>
      </c>
    </row>
    <row r="1710" spans="1:20">
      <c r="A1710" s="255">
        <v>1708</v>
      </c>
      <c r="B1710" s="255" t="s">
        <v>7072</v>
      </c>
      <c r="C1710" s="255" t="s">
        <v>21</v>
      </c>
      <c r="D1710" s="255" t="s">
        <v>322</v>
      </c>
      <c r="E1710" s="255" t="s">
        <v>7073</v>
      </c>
      <c r="F1710" s="255" t="s">
        <v>143</v>
      </c>
      <c r="G1710" s="255">
        <v>17</v>
      </c>
      <c r="H1710" s="255" t="s">
        <v>7074</v>
      </c>
      <c r="I1710" s="255" t="s">
        <v>7075</v>
      </c>
      <c r="J1710" s="255">
        <v>18070863224</v>
      </c>
      <c r="K1710" s="255" t="s">
        <v>27</v>
      </c>
      <c r="L1710" s="260">
        <v>44395</v>
      </c>
      <c r="M1710" s="255" t="s">
        <v>1352</v>
      </c>
      <c r="N1710" s="255" t="s">
        <v>27</v>
      </c>
      <c r="O1710" s="260">
        <v>44416</v>
      </c>
      <c r="P1710" s="255" t="s">
        <v>1352</v>
      </c>
      <c r="Q1710" s="255" t="s">
        <v>30</v>
      </c>
      <c r="R1710" s="255"/>
      <c r="S1710" s="255"/>
      <c r="T1710" s="265" t="str">
        <f t="array" ref="T1710">VLOOKUP(D1710&amp;E1710,IF({1,0},'2021春'!$C$3:$C$4485&amp;'2021春'!$D$3:$D$4485,'2021春'!$H$3:$H$4485),2,0)</f>
        <v>452731200312141828</v>
      </c>
    </row>
    <row r="1711" spans="1:20">
      <c r="A1711" s="255">
        <v>1709</v>
      </c>
      <c r="B1711" s="255" t="s">
        <v>7076</v>
      </c>
      <c r="C1711" s="255" t="s">
        <v>21</v>
      </c>
      <c r="D1711" s="255" t="s">
        <v>322</v>
      </c>
      <c r="E1711" s="255" t="s">
        <v>4012</v>
      </c>
      <c r="F1711" s="255" t="s">
        <v>24</v>
      </c>
      <c r="G1711" s="255">
        <v>15</v>
      </c>
      <c r="H1711" s="255" t="s">
        <v>6384</v>
      </c>
      <c r="I1711" s="255" t="s">
        <v>7077</v>
      </c>
      <c r="J1711" s="255">
        <v>19978824921</v>
      </c>
      <c r="K1711" s="255" t="s">
        <v>27</v>
      </c>
      <c r="L1711" s="260">
        <v>44404</v>
      </c>
      <c r="M1711" s="255" t="s">
        <v>1352</v>
      </c>
      <c r="N1711" s="255" t="s">
        <v>30</v>
      </c>
      <c r="O1711" s="260"/>
      <c r="P1711" s="255"/>
      <c r="Q1711" s="255" t="s">
        <v>30</v>
      </c>
      <c r="R1711" s="255"/>
      <c r="S1711" s="255"/>
      <c r="T1711" s="265" t="str">
        <f t="array" ref="T1711">VLOOKUP(D1711&amp;E1711,IF({1,0},'2021春'!$C$3:$C$4485&amp;'2021春'!$D$3:$D$4485,'2021春'!$H$3:$H$4485),2,0)</f>
        <v>451229200605101811</v>
      </c>
    </row>
    <row r="1712" spans="1:20">
      <c r="A1712" s="255">
        <v>1710</v>
      </c>
      <c r="B1712" s="255" t="s">
        <v>7078</v>
      </c>
      <c r="C1712" s="255" t="s">
        <v>21</v>
      </c>
      <c r="D1712" s="255" t="s">
        <v>322</v>
      </c>
      <c r="E1712" s="255" t="s">
        <v>7079</v>
      </c>
      <c r="F1712" s="255" t="s">
        <v>143</v>
      </c>
      <c r="G1712" s="255">
        <v>19</v>
      </c>
      <c r="H1712" s="255" t="s">
        <v>7080</v>
      </c>
      <c r="I1712" s="255" t="s">
        <v>7081</v>
      </c>
      <c r="J1712" s="255">
        <v>19994451855</v>
      </c>
      <c r="K1712" s="255" t="s">
        <v>27</v>
      </c>
      <c r="L1712" s="260">
        <v>44331</v>
      </c>
      <c r="M1712" s="255" t="s">
        <v>5175</v>
      </c>
      <c r="N1712" s="255" t="s">
        <v>27</v>
      </c>
      <c r="O1712" s="260">
        <v>44366</v>
      </c>
      <c r="P1712" s="255" t="s">
        <v>28</v>
      </c>
      <c r="Q1712" s="255" t="s">
        <v>30</v>
      </c>
      <c r="R1712" s="255"/>
      <c r="S1712" s="255"/>
      <c r="T1712" s="265" t="str">
        <f t="array" ref="T1712">VLOOKUP(D1712&amp;E1712,IF({1,0},'2021春'!$C$3:$C$4485&amp;'2021春'!$D$3:$D$4485,'2021春'!$H$3:$H$4485),2,0)</f>
        <v>451229200111171844</v>
      </c>
    </row>
    <row r="1713" spans="1:20">
      <c r="A1713" s="255">
        <v>1711</v>
      </c>
      <c r="B1713" s="255" t="s">
        <v>7082</v>
      </c>
      <c r="C1713" s="255" t="s">
        <v>21</v>
      </c>
      <c r="D1713" s="255" t="s">
        <v>322</v>
      </c>
      <c r="E1713" s="255" t="s">
        <v>7083</v>
      </c>
      <c r="F1713" s="255" t="s">
        <v>24</v>
      </c>
      <c r="G1713" s="255">
        <v>17</v>
      </c>
      <c r="H1713" s="255" t="s">
        <v>7084</v>
      </c>
      <c r="I1713" s="255" t="s">
        <v>7085</v>
      </c>
      <c r="J1713" s="255">
        <v>13737982692</v>
      </c>
      <c r="K1713" s="255" t="s">
        <v>27</v>
      </c>
      <c r="L1713" s="260">
        <v>44396</v>
      </c>
      <c r="M1713" s="255" t="s">
        <v>139</v>
      </c>
      <c r="N1713" s="255" t="s">
        <v>30</v>
      </c>
      <c r="O1713" s="260"/>
      <c r="P1713" s="255"/>
      <c r="Q1713" s="255" t="s">
        <v>30</v>
      </c>
      <c r="R1713" s="255"/>
      <c r="S1713" s="255"/>
      <c r="T1713" s="265" t="str">
        <f t="array" ref="T1713">VLOOKUP(D1713&amp;E1713,IF({1,0},'2021春'!$C$3:$C$4485&amp;'2021春'!$D$3:$D$4485,'2021春'!$H$3:$H$4485),2,0)</f>
        <v>452731200312313618</v>
      </c>
    </row>
    <row r="1714" spans="1:20">
      <c r="A1714" s="255">
        <v>1712</v>
      </c>
      <c r="B1714" s="255" t="s">
        <v>7086</v>
      </c>
      <c r="C1714" s="255" t="s">
        <v>21</v>
      </c>
      <c r="D1714" s="255" t="s">
        <v>322</v>
      </c>
      <c r="E1714" s="255" t="s">
        <v>7087</v>
      </c>
      <c r="F1714" s="255" t="s">
        <v>143</v>
      </c>
      <c r="G1714" s="255">
        <v>17</v>
      </c>
      <c r="H1714" s="255" t="s">
        <v>1574</v>
      </c>
      <c r="I1714" s="255" t="s">
        <v>7088</v>
      </c>
      <c r="J1714" s="255">
        <v>13377498825</v>
      </c>
      <c r="K1714" s="255" t="s">
        <v>27</v>
      </c>
      <c r="L1714" s="260">
        <v>44395</v>
      </c>
      <c r="M1714" s="255" t="s">
        <v>139</v>
      </c>
      <c r="N1714" s="255" t="s">
        <v>30</v>
      </c>
      <c r="O1714" s="260"/>
      <c r="P1714" s="255"/>
      <c r="Q1714" s="255" t="s">
        <v>30</v>
      </c>
      <c r="R1714" s="255"/>
      <c r="S1714" s="255"/>
      <c r="T1714" s="265" t="str">
        <f t="array" ref="T1714">VLOOKUP(D1714&amp;E1714,IF({1,0},'2021春'!$C$3:$C$4485&amp;'2021春'!$D$3:$D$4485,'2021春'!$H$3:$H$4485),2,0)</f>
        <v>451229200407033627</v>
      </c>
    </row>
    <row r="1715" spans="1:20">
      <c r="A1715" s="255">
        <v>1713</v>
      </c>
      <c r="B1715" s="255" t="s">
        <v>7089</v>
      </c>
      <c r="C1715" s="255" t="s">
        <v>21</v>
      </c>
      <c r="D1715" s="255" t="s">
        <v>322</v>
      </c>
      <c r="E1715" s="255" t="s">
        <v>7090</v>
      </c>
      <c r="F1715" s="255" t="s">
        <v>143</v>
      </c>
      <c r="G1715" s="255">
        <v>17</v>
      </c>
      <c r="H1715" s="255" t="s">
        <v>7091</v>
      </c>
      <c r="I1715" s="255" t="s">
        <v>7092</v>
      </c>
      <c r="J1715" s="255">
        <v>18070829406</v>
      </c>
      <c r="K1715" s="255" t="s">
        <v>30</v>
      </c>
      <c r="L1715" s="260"/>
      <c r="M1715" s="255"/>
      <c r="N1715" s="255" t="s">
        <v>30</v>
      </c>
      <c r="O1715" s="260"/>
      <c r="P1715" s="255"/>
      <c r="Q1715" s="255" t="s">
        <v>30</v>
      </c>
      <c r="R1715" s="255"/>
      <c r="S1715" s="255" t="s">
        <v>7093</v>
      </c>
      <c r="T1715" s="265" t="str">
        <f t="array" ref="T1715">VLOOKUP(D1715&amp;E1715,IF({1,0},'2021春'!$C$3:$C$4485&amp;'2021春'!$D$3:$D$4485,'2021春'!$H$3:$H$4485),2,0)</f>
        <v>451229200312132120</v>
      </c>
    </row>
    <row r="1716" spans="1:20">
      <c r="A1716" s="255">
        <v>1714</v>
      </c>
      <c r="B1716" s="255" t="s">
        <v>7094</v>
      </c>
      <c r="C1716" s="255" t="s">
        <v>21</v>
      </c>
      <c r="D1716" s="255" t="s">
        <v>322</v>
      </c>
      <c r="E1716" s="255" t="s">
        <v>7095</v>
      </c>
      <c r="F1716" s="255" t="s">
        <v>24</v>
      </c>
      <c r="G1716" s="255">
        <v>17</v>
      </c>
      <c r="H1716" s="255" t="s">
        <v>1456</v>
      </c>
      <c r="I1716" s="255" t="s">
        <v>7096</v>
      </c>
      <c r="J1716" s="255">
        <v>13471801551</v>
      </c>
      <c r="K1716" s="255" t="s">
        <v>27</v>
      </c>
      <c r="L1716" s="260">
        <v>44398</v>
      </c>
      <c r="M1716" s="255" t="s">
        <v>1352</v>
      </c>
      <c r="N1716" s="255" t="s">
        <v>30</v>
      </c>
      <c r="O1716" s="260"/>
      <c r="P1716" s="255"/>
      <c r="Q1716" s="255" t="s">
        <v>30</v>
      </c>
      <c r="R1716" s="255"/>
      <c r="S1716" s="255"/>
      <c r="T1716" s="265" t="str">
        <f t="array" ref="T1716">VLOOKUP(D1716&amp;E1716,IF({1,0},'2021春'!$C$3:$C$4485&amp;'2021春'!$D$3:$D$4485,'2021春'!$H$3:$H$4485),2,0)</f>
        <v>452731200308261819</v>
      </c>
    </row>
    <row r="1717" spans="1:20">
      <c r="A1717" s="255">
        <v>1715</v>
      </c>
      <c r="B1717" s="255" t="s">
        <v>7097</v>
      </c>
      <c r="C1717" s="255" t="s">
        <v>21</v>
      </c>
      <c r="D1717" s="255" t="s">
        <v>322</v>
      </c>
      <c r="E1717" s="255" t="s">
        <v>7098</v>
      </c>
      <c r="F1717" s="255" t="s">
        <v>24</v>
      </c>
      <c r="G1717" s="255">
        <v>19</v>
      </c>
      <c r="H1717" s="255" t="s">
        <v>7099</v>
      </c>
      <c r="I1717" s="255" t="s">
        <v>7100</v>
      </c>
      <c r="J1717" s="255">
        <v>19977818931</v>
      </c>
      <c r="K1717" s="255" t="s">
        <v>27</v>
      </c>
      <c r="L1717" s="260">
        <v>44331</v>
      </c>
      <c r="M1717" s="255" t="s">
        <v>5175</v>
      </c>
      <c r="N1717" s="255" t="s">
        <v>27</v>
      </c>
      <c r="O1717" s="260">
        <v>44366</v>
      </c>
      <c r="P1717" s="255" t="s">
        <v>28</v>
      </c>
      <c r="Q1717" s="255" t="s">
        <v>30</v>
      </c>
      <c r="R1717" s="255"/>
      <c r="S1717" s="255"/>
      <c r="T1717" s="265" t="str">
        <f t="array" ref="T1717">VLOOKUP(D1717&amp;E1717,IF({1,0},'2021春'!$C$3:$C$4485&amp;'2021春'!$D$3:$D$4485,'2021春'!$H$3:$H$4485),2,0)</f>
        <v>452731200111223915</v>
      </c>
    </row>
    <row r="1718" spans="1:20">
      <c r="A1718" s="255">
        <v>1716</v>
      </c>
      <c r="B1718" s="255" t="s">
        <v>7101</v>
      </c>
      <c r="C1718" s="255" t="s">
        <v>21</v>
      </c>
      <c r="D1718" s="255" t="s">
        <v>322</v>
      </c>
      <c r="E1718" s="255" t="s">
        <v>7102</v>
      </c>
      <c r="F1718" s="255" t="s">
        <v>24</v>
      </c>
      <c r="G1718" s="255">
        <v>17</v>
      </c>
      <c r="H1718" s="255" t="s">
        <v>7103</v>
      </c>
      <c r="I1718" s="255" t="s">
        <v>7104</v>
      </c>
      <c r="J1718" s="255">
        <v>13481115136</v>
      </c>
      <c r="K1718" s="255" t="s">
        <v>27</v>
      </c>
      <c r="L1718" s="260">
        <v>44394</v>
      </c>
      <c r="M1718" s="255" t="s">
        <v>28</v>
      </c>
      <c r="N1718" s="255" t="s">
        <v>30</v>
      </c>
      <c r="O1718" s="260"/>
      <c r="P1718" s="255"/>
      <c r="Q1718" s="255" t="s">
        <v>30</v>
      </c>
      <c r="R1718" s="255" t="s">
        <v>7105</v>
      </c>
      <c r="S1718" s="255"/>
      <c r="T1718" s="265" t="str">
        <f t="array" ref="T1718">VLOOKUP(D1718&amp;E1718,IF({1,0},'2021春'!$C$3:$C$4485&amp;'2021春'!$D$3:$D$4485,'2021春'!$H$3:$H$4485),2,0)</f>
        <v>452731200405100312</v>
      </c>
    </row>
    <row r="1719" spans="1:20">
      <c r="A1719" s="255">
        <v>1717</v>
      </c>
      <c r="B1719" s="255" t="s">
        <v>7106</v>
      </c>
      <c r="C1719" s="255" t="s">
        <v>21</v>
      </c>
      <c r="D1719" s="255" t="s">
        <v>322</v>
      </c>
      <c r="E1719" s="255" t="s">
        <v>7107</v>
      </c>
      <c r="F1719" s="255" t="s">
        <v>24</v>
      </c>
      <c r="G1719" s="255">
        <v>17</v>
      </c>
      <c r="H1719" s="255" t="s">
        <v>7108</v>
      </c>
      <c r="I1719" s="255" t="s">
        <v>7109</v>
      </c>
      <c r="J1719" s="255">
        <v>13407751859</v>
      </c>
      <c r="K1719" s="255" t="s">
        <v>27</v>
      </c>
      <c r="L1719" s="260">
        <v>44395</v>
      </c>
      <c r="M1719" s="255" t="s">
        <v>28</v>
      </c>
      <c r="N1719" s="255" t="s">
        <v>30</v>
      </c>
      <c r="O1719" s="260"/>
      <c r="P1719" s="255"/>
      <c r="Q1719" s="255" t="s">
        <v>30</v>
      </c>
      <c r="R1719" s="255"/>
      <c r="S1719" s="255"/>
      <c r="T1719" s="265" t="str">
        <f t="array" ref="T1719">VLOOKUP(D1719&amp;E1719,IF({1,0},'2021春'!$C$3:$C$4485&amp;'2021春'!$D$3:$D$4485,'2021春'!$H$3:$H$4485),2,0)</f>
        <v>452731200403296016</v>
      </c>
    </row>
    <row r="1720" spans="1:20">
      <c r="A1720" s="255">
        <v>1718</v>
      </c>
      <c r="B1720" s="255" t="s">
        <v>7110</v>
      </c>
      <c r="C1720" s="255" t="s">
        <v>21</v>
      </c>
      <c r="D1720" s="255" t="s">
        <v>322</v>
      </c>
      <c r="E1720" s="255" t="s">
        <v>7111</v>
      </c>
      <c r="F1720" s="255" t="s">
        <v>143</v>
      </c>
      <c r="G1720" s="255">
        <v>16</v>
      </c>
      <c r="H1720" s="255" t="s">
        <v>7112</v>
      </c>
      <c r="I1720" s="255" t="s">
        <v>7113</v>
      </c>
      <c r="J1720" s="255">
        <v>15807784128</v>
      </c>
      <c r="K1720" s="255" t="s">
        <v>27</v>
      </c>
      <c r="L1720" s="260">
        <v>44396</v>
      </c>
      <c r="M1720" s="255" t="s">
        <v>185</v>
      </c>
      <c r="N1720" s="255" t="s">
        <v>30</v>
      </c>
      <c r="O1720" s="260"/>
      <c r="P1720" s="255"/>
      <c r="Q1720" s="255" t="s">
        <v>30</v>
      </c>
      <c r="R1720" s="255"/>
      <c r="S1720" s="255"/>
      <c r="T1720" s="265" t="str">
        <f t="array" ref="T1720">VLOOKUP(D1720&amp;E1720,IF({1,0},'2021春'!$C$3:$C$4485&amp;'2021春'!$D$3:$D$4485,'2021春'!$H$3:$H$4485),2,0)</f>
        <v>452731200410140925</v>
      </c>
    </row>
    <row r="1721" spans="1:20">
      <c r="A1721" s="255">
        <v>1719</v>
      </c>
      <c r="B1721" s="255" t="s">
        <v>7114</v>
      </c>
      <c r="C1721" s="255" t="s">
        <v>21</v>
      </c>
      <c r="D1721" s="255" t="s">
        <v>322</v>
      </c>
      <c r="E1721" s="255" t="s">
        <v>7115</v>
      </c>
      <c r="F1721" s="255" t="s">
        <v>24</v>
      </c>
      <c r="G1721" s="255">
        <v>17</v>
      </c>
      <c r="H1721" s="255" t="s">
        <v>7116</v>
      </c>
      <c r="I1721" s="255" t="s">
        <v>7117</v>
      </c>
      <c r="J1721" s="255">
        <v>15878823969</v>
      </c>
      <c r="K1721" s="255" t="s">
        <v>27</v>
      </c>
      <c r="L1721" s="260">
        <v>44395</v>
      </c>
      <c r="M1721" s="255" t="s">
        <v>98</v>
      </c>
      <c r="N1721" s="255" t="s">
        <v>30</v>
      </c>
      <c r="O1721" s="260"/>
      <c r="P1721" s="255"/>
      <c r="Q1721" s="255" t="s">
        <v>30</v>
      </c>
      <c r="R1721" s="255"/>
      <c r="S1721" s="255"/>
      <c r="T1721" s="265" t="str">
        <f t="array" ref="T1721">VLOOKUP(D1721&amp;E1721,IF({1,0},'2021春'!$C$3:$C$4485&amp;'2021春'!$D$3:$D$4485,'2021春'!$H$3:$H$4485),2,0)</f>
        <v>452731200401121212</v>
      </c>
    </row>
    <row r="1722" spans="1:20">
      <c r="A1722" s="255">
        <v>1720</v>
      </c>
      <c r="B1722" s="255" t="s">
        <v>7118</v>
      </c>
      <c r="C1722" s="255" t="s">
        <v>21</v>
      </c>
      <c r="D1722" s="255" t="s">
        <v>322</v>
      </c>
      <c r="E1722" s="255" t="s">
        <v>7119</v>
      </c>
      <c r="F1722" s="255" t="s">
        <v>143</v>
      </c>
      <c r="G1722" s="255">
        <v>17</v>
      </c>
      <c r="H1722" s="255" t="s">
        <v>7120</v>
      </c>
      <c r="I1722" s="255" t="s">
        <v>7121</v>
      </c>
      <c r="J1722" s="255">
        <v>18666584707</v>
      </c>
      <c r="K1722" s="255" t="s">
        <v>27</v>
      </c>
      <c r="L1722" s="260">
        <v>44395</v>
      </c>
      <c r="M1722" s="255" t="s">
        <v>28</v>
      </c>
      <c r="N1722" s="255" t="s">
        <v>30</v>
      </c>
      <c r="O1722" s="260"/>
      <c r="P1722" s="255"/>
      <c r="Q1722" s="255" t="s">
        <v>30</v>
      </c>
      <c r="R1722" s="255"/>
      <c r="S1722" s="255"/>
      <c r="T1722" s="265" t="str">
        <f t="array" ref="T1722">VLOOKUP(D1722&amp;E1722,IF({1,0},'2021春'!$C$3:$C$4485&amp;'2021春'!$D$3:$D$4485,'2021春'!$H$3:$H$4485),2,0)</f>
        <v>45122920030818004X</v>
      </c>
    </row>
    <row r="1723" spans="1:20">
      <c r="A1723" s="255">
        <v>1721</v>
      </c>
      <c r="B1723" s="255" t="s">
        <v>7122</v>
      </c>
      <c r="C1723" s="255" t="s">
        <v>21</v>
      </c>
      <c r="D1723" s="255" t="s">
        <v>322</v>
      </c>
      <c r="E1723" s="255" t="s">
        <v>7123</v>
      </c>
      <c r="F1723" s="255" t="s">
        <v>24</v>
      </c>
      <c r="G1723" s="255">
        <v>17</v>
      </c>
      <c r="H1723" s="255" t="s">
        <v>7124</v>
      </c>
      <c r="I1723" s="255" t="s">
        <v>7125</v>
      </c>
      <c r="J1723" s="255">
        <v>19977899714</v>
      </c>
      <c r="K1723" s="255" t="s">
        <v>27</v>
      </c>
      <c r="L1723" s="260">
        <v>44397</v>
      </c>
      <c r="M1723" s="255" t="s">
        <v>1273</v>
      </c>
      <c r="N1723" s="255" t="s">
        <v>30</v>
      </c>
      <c r="O1723" s="260"/>
      <c r="P1723" s="255"/>
      <c r="Q1723" s="255" t="s">
        <v>30</v>
      </c>
      <c r="R1723" s="255"/>
      <c r="S1723" s="255"/>
      <c r="T1723" s="265" t="str">
        <f t="array" ref="T1723">VLOOKUP(D1723&amp;E1723,IF({1,0},'2021春'!$C$3:$C$4485&amp;'2021春'!$D$3:$D$4485,'2021春'!$H$3:$H$4485),2,0)</f>
        <v>452731200404152153</v>
      </c>
    </row>
    <row r="1724" spans="1:20">
      <c r="A1724" s="255">
        <v>1722</v>
      </c>
      <c r="B1724" s="255" t="s">
        <v>7126</v>
      </c>
      <c r="C1724" s="255" t="s">
        <v>21</v>
      </c>
      <c r="D1724" s="255" t="s">
        <v>322</v>
      </c>
      <c r="E1724" s="255" t="s">
        <v>7127</v>
      </c>
      <c r="F1724" s="255" t="s">
        <v>143</v>
      </c>
      <c r="G1724" s="255">
        <v>17</v>
      </c>
      <c r="H1724" s="255" t="s">
        <v>7128</v>
      </c>
      <c r="I1724" s="255" t="s">
        <v>7129</v>
      </c>
      <c r="J1724" s="255">
        <v>13977891251</v>
      </c>
      <c r="K1724" s="255" t="s">
        <v>27</v>
      </c>
      <c r="L1724" s="260">
        <v>44394</v>
      </c>
      <c r="M1724" s="255" t="s">
        <v>28</v>
      </c>
      <c r="N1724" s="255" t="s">
        <v>30</v>
      </c>
      <c r="O1724" s="260"/>
      <c r="P1724" s="255"/>
      <c r="Q1724" s="255" t="s">
        <v>30</v>
      </c>
      <c r="R1724" s="255"/>
      <c r="S1724" s="255"/>
      <c r="T1724" s="265" t="str">
        <f t="array" ref="T1724">VLOOKUP(D1724&amp;E1724,IF({1,0},'2021春'!$C$3:$C$4485&amp;'2021春'!$D$3:$D$4485,'2021春'!$H$3:$H$4485),2,0)</f>
        <v>451229200310311221</v>
      </c>
    </row>
    <row r="1725" spans="1:20">
      <c r="A1725" s="255">
        <v>1723</v>
      </c>
      <c r="B1725" s="255" t="s">
        <v>7130</v>
      </c>
      <c r="C1725" s="255" t="s">
        <v>21</v>
      </c>
      <c r="D1725" s="255" t="s">
        <v>322</v>
      </c>
      <c r="E1725" s="255" t="s">
        <v>7131</v>
      </c>
      <c r="F1725" s="255" t="s">
        <v>24</v>
      </c>
      <c r="G1725" s="255">
        <v>17</v>
      </c>
      <c r="H1725" s="255" t="s">
        <v>7132</v>
      </c>
      <c r="I1725" s="255" t="s">
        <v>7133</v>
      </c>
      <c r="J1725" s="255">
        <v>18934964784</v>
      </c>
      <c r="K1725" s="255" t="s">
        <v>27</v>
      </c>
      <c r="L1725" s="260">
        <v>44396</v>
      </c>
      <c r="M1725" s="255" t="s">
        <v>133</v>
      </c>
      <c r="N1725" s="255" t="s">
        <v>30</v>
      </c>
      <c r="O1725" s="260"/>
      <c r="P1725" s="255"/>
      <c r="Q1725" s="255" t="s">
        <v>30</v>
      </c>
      <c r="R1725" s="255"/>
      <c r="S1725" s="255"/>
      <c r="T1725" s="265" t="str">
        <f t="array" ref="T1725">VLOOKUP(D1725&amp;E1725,IF({1,0},'2021春'!$C$3:$C$4485&amp;'2021春'!$D$3:$D$4485,'2021春'!$H$3:$H$4485),2,0)</f>
        <v>45122920030927243X</v>
      </c>
    </row>
    <row r="1726" spans="1:20">
      <c r="A1726" s="255">
        <v>1724</v>
      </c>
      <c r="B1726" s="255" t="s">
        <v>7134</v>
      </c>
      <c r="C1726" s="255" t="s">
        <v>21</v>
      </c>
      <c r="D1726" s="255" t="s">
        <v>322</v>
      </c>
      <c r="E1726" s="255" t="s">
        <v>7135</v>
      </c>
      <c r="F1726" s="255" t="s">
        <v>24</v>
      </c>
      <c r="G1726" s="255">
        <v>18</v>
      </c>
      <c r="H1726" s="255" t="s">
        <v>7136</v>
      </c>
      <c r="I1726" s="255" t="s">
        <v>7137</v>
      </c>
      <c r="J1726" s="255">
        <v>15815943750</v>
      </c>
      <c r="K1726" s="255" t="s">
        <v>27</v>
      </c>
      <c r="L1726" s="260">
        <v>44388</v>
      </c>
      <c r="M1726" s="255" t="s">
        <v>28</v>
      </c>
      <c r="N1726" s="255" t="s">
        <v>27</v>
      </c>
      <c r="O1726" s="260">
        <v>44412</v>
      </c>
      <c r="P1726" s="255" t="s">
        <v>7138</v>
      </c>
      <c r="Q1726" s="255" t="s">
        <v>30</v>
      </c>
      <c r="R1726" s="255"/>
      <c r="S1726" s="255"/>
      <c r="T1726" s="265" t="str">
        <f t="array" ref="T1726">VLOOKUP(D1726&amp;E1726,IF({1,0},'2021春'!$C$3:$C$4485&amp;'2021春'!$D$3:$D$4485,'2021春'!$H$3:$H$4485),2,0)</f>
        <v>451229200305235113</v>
      </c>
    </row>
    <row r="1727" spans="1:20">
      <c r="A1727" s="255">
        <v>1725</v>
      </c>
      <c r="B1727" s="255" t="s">
        <v>7139</v>
      </c>
      <c r="C1727" s="255" t="s">
        <v>21</v>
      </c>
      <c r="D1727" s="255" t="s">
        <v>322</v>
      </c>
      <c r="E1727" s="255" t="s">
        <v>7140</v>
      </c>
      <c r="F1727" s="255" t="s">
        <v>24</v>
      </c>
      <c r="G1727" s="255">
        <v>17</v>
      </c>
      <c r="H1727" s="255" t="s">
        <v>7141</v>
      </c>
      <c r="I1727" s="255" t="s">
        <v>7142</v>
      </c>
      <c r="J1727" s="255">
        <v>15078613832</v>
      </c>
      <c r="K1727" s="255" t="s">
        <v>27</v>
      </c>
      <c r="L1727" s="260">
        <v>44395</v>
      </c>
      <c r="M1727" s="255" t="s">
        <v>28</v>
      </c>
      <c r="N1727" s="255" t="s">
        <v>30</v>
      </c>
      <c r="O1727" s="260"/>
      <c r="P1727" s="255"/>
      <c r="Q1727" s="255" t="s">
        <v>30</v>
      </c>
      <c r="R1727" s="255"/>
      <c r="S1727" s="255"/>
      <c r="T1727" s="265" t="str">
        <f t="array" ref="T1727">VLOOKUP(D1727&amp;E1727,IF({1,0},'2021春'!$C$3:$C$4485&amp;'2021春'!$D$3:$D$4485,'2021春'!$H$3:$H$4485),2,0)</f>
        <v>452731200406304819</v>
      </c>
    </row>
    <row r="1728" spans="1:20">
      <c r="A1728" s="255">
        <v>1726</v>
      </c>
      <c r="B1728" s="255" t="s">
        <v>7143</v>
      </c>
      <c r="C1728" s="255" t="s">
        <v>21</v>
      </c>
      <c r="D1728" s="255" t="s">
        <v>322</v>
      </c>
      <c r="E1728" s="255" t="s">
        <v>7144</v>
      </c>
      <c r="F1728" s="255" t="s">
        <v>143</v>
      </c>
      <c r="G1728" s="255">
        <v>18</v>
      </c>
      <c r="H1728" s="255" t="s">
        <v>4221</v>
      </c>
      <c r="I1728" s="255" t="s">
        <v>7145</v>
      </c>
      <c r="J1728" s="255">
        <v>15078572056</v>
      </c>
      <c r="K1728" s="255" t="s">
        <v>27</v>
      </c>
      <c r="L1728" s="260">
        <v>44396</v>
      </c>
      <c r="M1728" s="255" t="s">
        <v>139</v>
      </c>
      <c r="N1728" s="255" t="s">
        <v>30</v>
      </c>
      <c r="O1728" s="260"/>
      <c r="P1728" s="255"/>
      <c r="Q1728" s="255" t="s">
        <v>30</v>
      </c>
      <c r="R1728" s="255"/>
      <c r="S1728" s="255"/>
      <c r="T1728" s="265" t="str">
        <f t="array" ref="T1728">VLOOKUP(D1728&amp;E1728,IF({1,0},'2021春'!$C$3:$C$4485&amp;'2021春'!$D$3:$D$4485,'2021春'!$H$3:$H$4485),2,0)</f>
        <v>452731200306283627</v>
      </c>
    </row>
    <row r="1729" spans="1:20">
      <c r="A1729" s="255">
        <v>1727</v>
      </c>
      <c r="B1729" s="255" t="s">
        <v>7146</v>
      </c>
      <c r="C1729" s="255" t="s">
        <v>21</v>
      </c>
      <c r="D1729" s="255" t="s">
        <v>322</v>
      </c>
      <c r="E1729" s="255" t="s">
        <v>7147</v>
      </c>
      <c r="F1729" s="255" t="s">
        <v>24</v>
      </c>
      <c r="G1729" s="255">
        <v>19</v>
      </c>
      <c r="H1729" s="255" t="s">
        <v>7148</v>
      </c>
      <c r="I1729" s="255" t="s">
        <v>7149</v>
      </c>
      <c r="J1729" s="255">
        <v>18978761990</v>
      </c>
      <c r="K1729" s="255" t="s">
        <v>27</v>
      </c>
      <c r="L1729" s="260">
        <v>44331</v>
      </c>
      <c r="M1729" s="255" t="s">
        <v>5175</v>
      </c>
      <c r="N1729" s="255" t="s">
        <v>27</v>
      </c>
      <c r="O1729" s="260">
        <v>44366</v>
      </c>
      <c r="P1729" s="255" t="s">
        <v>28</v>
      </c>
      <c r="Q1729" s="255" t="s">
        <v>30</v>
      </c>
      <c r="R1729" s="255"/>
      <c r="S1729" s="255"/>
      <c r="T1729" s="265" t="str">
        <f t="array" ref="T1729">VLOOKUP(D1729&amp;E1729,IF({1,0},'2021春'!$C$3:$C$4485&amp;'2021春'!$D$3:$D$4485,'2021春'!$H$3:$H$4485),2,0)</f>
        <v>451229200207032718</v>
      </c>
    </row>
    <row r="1730" spans="1:20">
      <c r="A1730" s="255">
        <v>1728</v>
      </c>
      <c r="B1730" s="255" t="s">
        <v>7150</v>
      </c>
      <c r="C1730" s="255" t="s">
        <v>21</v>
      </c>
      <c r="D1730" s="255" t="s">
        <v>322</v>
      </c>
      <c r="E1730" s="255" t="s">
        <v>7151</v>
      </c>
      <c r="F1730" s="255" t="s">
        <v>24</v>
      </c>
      <c r="G1730" s="255">
        <v>18</v>
      </c>
      <c r="H1730" s="255" t="s">
        <v>7152</v>
      </c>
      <c r="I1730" s="255" t="s">
        <v>7153</v>
      </c>
      <c r="J1730" s="255">
        <v>18176139041</v>
      </c>
      <c r="K1730" s="255" t="s">
        <v>27</v>
      </c>
      <c r="L1730" s="260">
        <v>44331</v>
      </c>
      <c r="M1730" s="255" t="s">
        <v>5175</v>
      </c>
      <c r="N1730" s="255" t="s">
        <v>27</v>
      </c>
      <c r="O1730" s="260">
        <v>44366</v>
      </c>
      <c r="P1730" s="255" t="s">
        <v>28</v>
      </c>
      <c r="Q1730" s="255" t="s">
        <v>30</v>
      </c>
      <c r="R1730" s="255"/>
      <c r="S1730" s="255"/>
      <c r="T1730" s="265" t="str">
        <f t="array" ref="T1730">VLOOKUP(D1730&amp;E1730,IF({1,0},'2021春'!$C$3:$C$4485&amp;'2021春'!$D$3:$D$4485,'2021春'!$H$3:$H$4485),2,0)</f>
        <v>452731200301154519</v>
      </c>
    </row>
    <row r="1731" spans="1:20">
      <c r="A1731" s="255">
        <v>1729</v>
      </c>
      <c r="B1731" s="255" t="s">
        <v>7154</v>
      </c>
      <c r="C1731" s="255" t="s">
        <v>21</v>
      </c>
      <c r="D1731" s="255" t="s">
        <v>322</v>
      </c>
      <c r="E1731" s="255" t="s">
        <v>7155</v>
      </c>
      <c r="F1731" s="255" t="s">
        <v>143</v>
      </c>
      <c r="G1731" s="255">
        <v>18</v>
      </c>
      <c r="H1731" s="255" t="s">
        <v>7156</v>
      </c>
      <c r="I1731" s="255" t="s">
        <v>7157</v>
      </c>
      <c r="J1731" s="255">
        <v>17754598775</v>
      </c>
      <c r="K1731" s="255" t="s">
        <v>27</v>
      </c>
      <c r="L1731" s="260">
        <v>44394</v>
      </c>
      <c r="M1731" s="255" t="s">
        <v>28</v>
      </c>
      <c r="N1731" s="255" t="s">
        <v>30</v>
      </c>
      <c r="O1731" s="260"/>
      <c r="P1731" s="255"/>
      <c r="Q1731" s="255" t="s">
        <v>30</v>
      </c>
      <c r="R1731" s="255" t="s">
        <v>7158</v>
      </c>
      <c r="S1731" s="255"/>
      <c r="T1731" s="265" t="str">
        <f t="array" ref="T1731">VLOOKUP(D1731&amp;E1731,IF({1,0},'2021春'!$C$3:$C$4485&amp;'2021春'!$D$3:$D$4485,'2021春'!$H$3:$H$4485),2,0)</f>
        <v>350524200308038027</v>
      </c>
    </row>
    <row r="1732" spans="1:20">
      <c r="A1732" s="255">
        <v>1730</v>
      </c>
      <c r="B1732" s="255" t="s">
        <v>7159</v>
      </c>
      <c r="C1732" s="255" t="s">
        <v>21</v>
      </c>
      <c r="D1732" s="255" t="s">
        <v>322</v>
      </c>
      <c r="E1732" s="255" t="s">
        <v>7160</v>
      </c>
      <c r="F1732" s="255" t="s">
        <v>143</v>
      </c>
      <c r="G1732" s="255">
        <v>14</v>
      </c>
      <c r="H1732" s="255" t="s">
        <v>4533</v>
      </c>
      <c r="I1732" s="255" t="s">
        <v>7161</v>
      </c>
      <c r="J1732" s="255">
        <v>17807834878</v>
      </c>
      <c r="K1732" s="255" t="s">
        <v>27</v>
      </c>
      <c r="L1732" s="260">
        <v>44411</v>
      </c>
      <c r="M1732" s="255" t="s">
        <v>133</v>
      </c>
      <c r="N1732" s="261" t="s">
        <v>30</v>
      </c>
      <c r="O1732" s="260"/>
      <c r="P1732" s="255"/>
      <c r="Q1732" s="255" t="s">
        <v>30</v>
      </c>
      <c r="R1732" s="255"/>
      <c r="S1732" s="255"/>
      <c r="T1732" s="265" t="str">
        <f t="array" ref="T1732">VLOOKUP(D1732&amp;E1732,IF({1,0},'2021春'!$C$3:$C$4485&amp;'2021春'!$D$3:$D$4485,'2021春'!$H$3:$H$4485),2,0)</f>
        <v>451229200612282462</v>
      </c>
    </row>
    <row r="1733" spans="1:20">
      <c r="A1733" s="255">
        <v>1731</v>
      </c>
      <c r="B1733" s="255" t="s">
        <v>7162</v>
      </c>
      <c r="C1733" s="255" t="s">
        <v>21</v>
      </c>
      <c r="D1733" s="255" t="s">
        <v>322</v>
      </c>
      <c r="E1733" s="255" t="s">
        <v>7163</v>
      </c>
      <c r="F1733" s="255" t="s">
        <v>24</v>
      </c>
      <c r="G1733" s="255">
        <v>18</v>
      </c>
      <c r="H1733" s="255" t="s">
        <v>7164</v>
      </c>
      <c r="I1733" s="255" t="s">
        <v>7165</v>
      </c>
      <c r="J1733" s="255">
        <v>13367888447</v>
      </c>
      <c r="K1733" s="255" t="s">
        <v>27</v>
      </c>
      <c r="L1733" s="260">
        <v>44331</v>
      </c>
      <c r="M1733" s="255" t="s">
        <v>5175</v>
      </c>
      <c r="N1733" s="255" t="s">
        <v>27</v>
      </c>
      <c r="O1733" s="260">
        <v>44366</v>
      </c>
      <c r="P1733" s="255" t="s">
        <v>28</v>
      </c>
      <c r="Q1733" s="255" t="s">
        <v>30</v>
      </c>
      <c r="R1733" s="255"/>
      <c r="S1733" s="255"/>
      <c r="T1733" s="265" t="str">
        <f t="array" ref="T1733">VLOOKUP(D1733&amp;E1733,IF({1,0},'2021春'!$C$3:$C$4485&amp;'2021春'!$D$3:$D$4485,'2021春'!$H$3:$H$4485),2,0)</f>
        <v>451229200210051813</v>
      </c>
    </row>
    <row r="1734" spans="1:20">
      <c r="A1734" s="255">
        <v>1732</v>
      </c>
      <c r="B1734" s="255" t="s">
        <v>7166</v>
      </c>
      <c r="C1734" s="255" t="s">
        <v>21</v>
      </c>
      <c r="D1734" s="255" t="s">
        <v>322</v>
      </c>
      <c r="E1734" s="255" t="s">
        <v>7167</v>
      </c>
      <c r="F1734" s="255" t="s">
        <v>143</v>
      </c>
      <c r="G1734" s="255">
        <v>17</v>
      </c>
      <c r="H1734" s="255" t="s">
        <v>1859</v>
      </c>
      <c r="I1734" s="255" t="s">
        <v>7168</v>
      </c>
      <c r="J1734" s="255">
        <v>13557085278</v>
      </c>
      <c r="K1734" s="255" t="s">
        <v>27</v>
      </c>
      <c r="L1734" s="260">
        <v>44396</v>
      </c>
      <c r="M1734" s="255" t="s">
        <v>185</v>
      </c>
      <c r="N1734" s="255" t="s">
        <v>30</v>
      </c>
      <c r="O1734" s="260"/>
      <c r="P1734" s="255"/>
      <c r="Q1734" s="255" t="s">
        <v>30</v>
      </c>
      <c r="R1734" s="255"/>
      <c r="S1734" s="255"/>
      <c r="T1734" s="265" t="str">
        <f t="array" ref="T1734">VLOOKUP(D1734&amp;E1734,IF({1,0},'2021春'!$C$3:$C$4485&amp;'2021春'!$D$3:$D$4485,'2021春'!$H$3:$H$4485),2,0)</f>
        <v>451229200402150920</v>
      </c>
    </row>
    <row r="1735" spans="1:20">
      <c r="A1735" s="255">
        <v>1733</v>
      </c>
      <c r="B1735" s="255" t="s">
        <v>7169</v>
      </c>
      <c r="C1735" s="255" t="s">
        <v>21</v>
      </c>
      <c r="D1735" s="255" t="s">
        <v>322</v>
      </c>
      <c r="E1735" s="255" t="s">
        <v>7170</v>
      </c>
      <c r="F1735" s="255" t="s">
        <v>143</v>
      </c>
      <c r="G1735" s="255">
        <v>16</v>
      </c>
      <c r="H1735" s="255" t="s">
        <v>7171</v>
      </c>
      <c r="I1735" s="255" t="s">
        <v>3545</v>
      </c>
      <c r="J1735" s="255">
        <v>19978428856</v>
      </c>
      <c r="K1735" s="255" t="s">
        <v>27</v>
      </c>
      <c r="L1735" s="260">
        <v>44395</v>
      </c>
      <c r="M1735" s="255" t="s">
        <v>28</v>
      </c>
      <c r="N1735" s="255" t="s">
        <v>30</v>
      </c>
      <c r="O1735" s="260"/>
      <c r="P1735" s="255"/>
      <c r="Q1735" s="255" t="s">
        <v>30</v>
      </c>
      <c r="R1735" s="255"/>
      <c r="S1735" s="255"/>
      <c r="T1735" s="265" t="str">
        <f t="array" ref="T1735">VLOOKUP(D1735&amp;E1735,IF({1,0},'2021春'!$C$3:$C$4485&amp;'2021春'!$D$3:$D$4485,'2021春'!$H$3:$H$4485),2,0)</f>
        <v>452731200410024828</v>
      </c>
    </row>
    <row r="1736" spans="1:20">
      <c r="A1736" s="255">
        <v>1734</v>
      </c>
      <c r="B1736" s="255" t="s">
        <v>7172</v>
      </c>
      <c r="C1736" s="255" t="s">
        <v>21</v>
      </c>
      <c r="D1736" s="255" t="s">
        <v>322</v>
      </c>
      <c r="E1736" s="255" t="s">
        <v>7173</v>
      </c>
      <c r="F1736" s="255" t="s">
        <v>24</v>
      </c>
      <c r="G1736" s="255">
        <v>16</v>
      </c>
      <c r="H1736" s="255" t="s">
        <v>7174</v>
      </c>
      <c r="I1736" s="255" t="s">
        <v>7175</v>
      </c>
      <c r="J1736" s="255">
        <v>18378878516</v>
      </c>
      <c r="K1736" s="255" t="s">
        <v>27</v>
      </c>
      <c r="L1736" s="260">
        <v>44396</v>
      </c>
      <c r="M1736" s="255" t="s">
        <v>2747</v>
      </c>
      <c r="N1736" s="255" t="s">
        <v>30</v>
      </c>
      <c r="O1736" s="260"/>
      <c r="P1736" s="255"/>
      <c r="Q1736" s="255" t="s">
        <v>30</v>
      </c>
      <c r="R1736" s="255"/>
      <c r="S1736" s="255"/>
      <c r="T1736" s="265" t="str">
        <f t="array" ref="T1736">VLOOKUP(D1736&amp;E1736,IF({1,0},'2021春'!$C$3:$C$4485&amp;'2021春'!$D$3:$D$4485,'2021春'!$H$3:$H$4485),2,0)</f>
        <v>452731200502203014</v>
      </c>
    </row>
    <row r="1737" spans="1:20">
      <c r="A1737" s="255">
        <v>1735</v>
      </c>
      <c r="B1737" s="255" t="s">
        <v>7176</v>
      </c>
      <c r="C1737" s="255" t="s">
        <v>21</v>
      </c>
      <c r="D1737" s="255" t="s">
        <v>322</v>
      </c>
      <c r="E1737" s="255" t="s">
        <v>7177</v>
      </c>
      <c r="F1737" s="255" t="s">
        <v>24</v>
      </c>
      <c r="G1737" s="255">
        <v>19</v>
      </c>
      <c r="H1737" s="255" t="s">
        <v>7178</v>
      </c>
      <c r="I1737" s="255" t="s">
        <v>7179</v>
      </c>
      <c r="J1737" s="255">
        <v>15277893275</v>
      </c>
      <c r="K1737" s="255" t="s">
        <v>27</v>
      </c>
      <c r="L1737" s="260">
        <v>44331</v>
      </c>
      <c r="M1737" s="255" t="s">
        <v>5175</v>
      </c>
      <c r="N1737" s="255" t="s">
        <v>27</v>
      </c>
      <c r="O1737" s="260">
        <v>44366</v>
      </c>
      <c r="P1737" s="255" t="s">
        <v>28</v>
      </c>
      <c r="Q1737" s="255" t="s">
        <v>30</v>
      </c>
      <c r="R1737" s="255"/>
      <c r="S1737" s="255"/>
      <c r="T1737" s="265" t="str">
        <f t="array" ref="T1737">VLOOKUP(D1737&amp;E1737,IF({1,0},'2021春'!$C$3:$C$4485&amp;'2021春'!$D$3:$D$4485,'2021春'!$H$3:$H$4485),2,0)</f>
        <v>452731200204224837</v>
      </c>
    </row>
    <row r="1738" spans="1:20">
      <c r="A1738" s="255">
        <v>1736</v>
      </c>
      <c r="B1738" s="255" t="s">
        <v>7180</v>
      </c>
      <c r="C1738" s="255" t="s">
        <v>21</v>
      </c>
      <c r="D1738" s="255" t="s">
        <v>322</v>
      </c>
      <c r="E1738" s="255" t="s">
        <v>7181</v>
      </c>
      <c r="F1738" s="255" t="s">
        <v>24</v>
      </c>
      <c r="G1738" s="255">
        <v>18</v>
      </c>
      <c r="H1738" s="255" t="s">
        <v>1140</v>
      </c>
      <c r="I1738" s="255" t="s">
        <v>7182</v>
      </c>
      <c r="J1738" s="255">
        <v>13877876073</v>
      </c>
      <c r="K1738" s="255" t="s">
        <v>27</v>
      </c>
      <c r="L1738" s="260">
        <v>44386</v>
      </c>
      <c r="M1738" s="255" t="s">
        <v>3693</v>
      </c>
      <c r="N1738" s="255" t="s">
        <v>27</v>
      </c>
      <c r="O1738" s="260">
        <v>44407</v>
      </c>
      <c r="P1738" s="255" t="s">
        <v>3693</v>
      </c>
      <c r="Q1738" s="255" t="s">
        <v>30</v>
      </c>
      <c r="R1738" s="255"/>
      <c r="S1738" s="255"/>
      <c r="T1738" s="265" t="str">
        <f t="array" ref="T1738">VLOOKUP(D1738&amp;E1738,IF({1,0},'2021春'!$C$3:$C$4485&amp;'2021春'!$D$3:$D$4485,'2021春'!$H$3:$H$4485),2,0)</f>
        <v>452731200306060319</v>
      </c>
    </row>
    <row r="1739" spans="1:20">
      <c r="A1739" s="255">
        <v>1737</v>
      </c>
      <c r="B1739" s="255" t="s">
        <v>7183</v>
      </c>
      <c r="C1739" s="255" t="s">
        <v>21</v>
      </c>
      <c r="D1739" s="255" t="s">
        <v>322</v>
      </c>
      <c r="E1739" s="255" t="s">
        <v>7184</v>
      </c>
      <c r="F1739" s="255" t="s">
        <v>24</v>
      </c>
      <c r="G1739" s="255">
        <v>17</v>
      </c>
      <c r="H1739" s="255" t="s">
        <v>1707</v>
      </c>
      <c r="I1739" s="255" t="s">
        <v>7185</v>
      </c>
      <c r="J1739" s="255">
        <v>13558289033</v>
      </c>
      <c r="K1739" s="255" t="s">
        <v>27</v>
      </c>
      <c r="L1739" s="260">
        <v>44395</v>
      </c>
      <c r="M1739" s="255" t="s">
        <v>28</v>
      </c>
      <c r="N1739" s="255" t="s">
        <v>30</v>
      </c>
      <c r="O1739" s="260"/>
      <c r="P1739" s="255"/>
      <c r="Q1739" s="255" t="s">
        <v>30</v>
      </c>
      <c r="R1739" s="255" t="s">
        <v>7105</v>
      </c>
      <c r="S1739" s="255"/>
      <c r="T1739" s="265" t="str">
        <f t="array" ref="T1739">VLOOKUP(D1739&amp;E1739,IF({1,0},'2021春'!$C$3:$C$4485&amp;'2021春'!$D$3:$D$4485,'2021春'!$H$3:$H$4485),2,0)</f>
        <v>452731200308226917</v>
      </c>
    </row>
    <row r="1740" spans="1:20">
      <c r="A1740" s="255">
        <v>1738</v>
      </c>
      <c r="B1740" s="255" t="s">
        <v>7186</v>
      </c>
      <c r="C1740" s="255" t="s">
        <v>21</v>
      </c>
      <c r="D1740" s="255" t="s">
        <v>322</v>
      </c>
      <c r="E1740" s="255" t="s">
        <v>7187</v>
      </c>
      <c r="F1740" s="255" t="s">
        <v>24</v>
      </c>
      <c r="G1740" s="255">
        <v>18</v>
      </c>
      <c r="H1740" s="255" t="s">
        <v>7188</v>
      </c>
      <c r="I1740" s="255" t="s">
        <v>7189</v>
      </c>
      <c r="J1740" s="255">
        <v>17377449458</v>
      </c>
      <c r="K1740" s="255" t="s">
        <v>27</v>
      </c>
      <c r="L1740" s="260">
        <v>44396</v>
      </c>
      <c r="M1740" s="255" t="s">
        <v>3693</v>
      </c>
      <c r="N1740" s="255" t="s">
        <v>30</v>
      </c>
      <c r="O1740" s="260"/>
      <c r="P1740" s="255"/>
      <c r="Q1740" s="255" t="s">
        <v>30</v>
      </c>
      <c r="R1740" s="255"/>
      <c r="S1740" s="255"/>
      <c r="T1740" s="265" t="str">
        <f t="array" ref="T1740">VLOOKUP(D1740&amp;E1740,IF({1,0},'2021春'!$C$3:$C$4485&amp;'2021春'!$D$3:$D$4485,'2021春'!$H$3:$H$4485),2,0)</f>
        <v>451229200308100310</v>
      </c>
    </row>
    <row r="1741" spans="1:20">
      <c r="A1741" s="255">
        <v>1739</v>
      </c>
      <c r="B1741" s="255" t="s">
        <v>7190</v>
      </c>
      <c r="C1741" s="255" t="s">
        <v>21</v>
      </c>
      <c r="D1741" s="255" t="s">
        <v>322</v>
      </c>
      <c r="E1741" s="255" t="s">
        <v>7191</v>
      </c>
      <c r="F1741" s="255" t="s">
        <v>24</v>
      </c>
      <c r="G1741" s="255">
        <v>16</v>
      </c>
      <c r="H1741" s="255" t="s">
        <v>7192</v>
      </c>
      <c r="I1741" s="255" t="s">
        <v>7193</v>
      </c>
      <c r="J1741" s="255">
        <v>18176135493</v>
      </c>
      <c r="K1741" s="255" t="s">
        <v>27</v>
      </c>
      <c r="L1741" s="260">
        <v>44403</v>
      </c>
      <c r="M1741" s="255" t="s">
        <v>28</v>
      </c>
      <c r="N1741" s="255" t="s">
        <v>30</v>
      </c>
      <c r="O1741" s="260"/>
      <c r="P1741" s="255"/>
      <c r="Q1741" s="255" t="s">
        <v>30</v>
      </c>
      <c r="R1741" s="255"/>
      <c r="S1741" s="255"/>
      <c r="T1741" s="265" t="str">
        <f t="array" ref="T1741">VLOOKUP(D1741&amp;E1741,IF({1,0},'2021春'!$C$3:$C$4485&amp;'2021春'!$D$3:$D$4485,'2021春'!$H$3:$H$4485),2,0)</f>
        <v>451229200409132717</v>
      </c>
    </row>
    <row r="1742" spans="1:20">
      <c r="A1742" s="255">
        <v>1740</v>
      </c>
      <c r="B1742" s="255" t="s">
        <v>7194</v>
      </c>
      <c r="C1742" s="255" t="s">
        <v>21</v>
      </c>
      <c r="D1742" s="255" t="s">
        <v>322</v>
      </c>
      <c r="E1742" s="255" t="s">
        <v>7195</v>
      </c>
      <c r="F1742" s="255" t="s">
        <v>24</v>
      </c>
      <c r="G1742" s="255">
        <v>17</v>
      </c>
      <c r="H1742" s="255" t="s">
        <v>7196</v>
      </c>
      <c r="I1742" s="255" t="s">
        <v>7197</v>
      </c>
      <c r="J1742" s="255">
        <v>13481849297</v>
      </c>
      <c r="K1742" s="255" t="s">
        <v>27</v>
      </c>
      <c r="L1742" s="260">
        <v>44398</v>
      </c>
      <c r="M1742" s="255" t="s">
        <v>1352</v>
      </c>
      <c r="N1742" s="255" t="s">
        <v>30</v>
      </c>
      <c r="O1742" s="260"/>
      <c r="P1742" s="255"/>
      <c r="Q1742" s="255" t="s">
        <v>30</v>
      </c>
      <c r="R1742" s="255"/>
      <c r="S1742" s="255"/>
      <c r="T1742" s="265" t="str">
        <f t="array" ref="T1742">VLOOKUP(D1742&amp;E1742,IF({1,0},'2021春'!$C$3:$C$4485&amp;'2021春'!$D$3:$D$4485,'2021春'!$H$3:$H$4485),2,0)</f>
        <v>452731200310301832</v>
      </c>
    </row>
    <row r="1743" spans="1:20">
      <c r="A1743" s="255">
        <v>1741</v>
      </c>
      <c r="B1743" s="255" t="s">
        <v>7198</v>
      </c>
      <c r="C1743" s="255" t="s">
        <v>21</v>
      </c>
      <c r="D1743" s="255" t="s">
        <v>322</v>
      </c>
      <c r="E1743" s="255" t="s">
        <v>7199</v>
      </c>
      <c r="F1743" s="255" t="s">
        <v>24</v>
      </c>
      <c r="G1743" s="255">
        <v>17</v>
      </c>
      <c r="H1743" s="255" t="s">
        <v>583</v>
      </c>
      <c r="I1743" s="255" t="s">
        <v>7200</v>
      </c>
      <c r="J1743" s="255">
        <v>15977887724</v>
      </c>
      <c r="K1743" s="255" t="s">
        <v>27</v>
      </c>
      <c r="L1743" s="260">
        <v>44407</v>
      </c>
      <c r="M1743" s="255" t="s">
        <v>28</v>
      </c>
      <c r="N1743" s="255" t="s">
        <v>30</v>
      </c>
      <c r="O1743" s="260"/>
      <c r="P1743" s="255"/>
      <c r="Q1743" s="255" t="s">
        <v>30</v>
      </c>
      <c r="R1743" s="255"/>
      <c r="S1743" s="255"/>
      <c r="T1743" s="265" t="str">
        <f t="array" ref="T1743">VLOOKUP(D1743&amp;E1743,IF({1,0},'2021春'!$C$3:$C$4485&amp;'2021春'!$D$3:$D$4485,'2021春'!$H$3:$H$4485),2,0)</f>
        <v>452731200407290914</v>
      </c>
    </row>
    <row r="1744" spans="1:20">
      <c r="A1744" s="255">
        <v>1742</v>
      </c>
      <c r="B1744" s="255" t="s">
        <v>7201</v>
      </c>
      <c r="C1744" s="255" t="s">
        <v>21</v>
      </c>
      <c r="D1744" s="255" t="s">
        <v>322</v>
      </c>
      <c r="E1744" s="255" t="s">
        <v>7202</v>
      </c>
      <c r="F1744" s="255" t="s">
        <v>24</v>
      </c>
      <c r="G1744" s="255">
        <v>16</v>
      </c>
      <c r="H1744" s="255" t="s">
        <v>1824</v>
      </c>
      <c r="I1744" s="255" t="s">
        <v>7203</v>
      </c>
      <c r="J1744" s="255">
        <v>15777848332</v>
      </c>
      <c r="K1744" s="255" t="s">
        <v>27</v>
      </c>
      <c r="L1744" s="260">
        <v>44396</v>
      </c>
      <c r="M1744" s="255" t="s">
        <v>2747</v>
      </c>
      <c r="N1744" s="255" t="s">
        <v>27</v>
      </c>
      <c r="O1744" s="260">
        <v>44420</v>
      </c>
      <c r="P1744" s="255" t="s">
        <v>2747</v>
      </c>
      <c r="Q1744" s="255" t="s">
        <v>30</v>
      </c>
      <c r="R1744" s="255"/>
      <c r="S1744" s="255"/>
      <c r="T1744" s="265" t="str">
        <f t="array" ref="T1744">VLOOKUP(D1744&amp;E1744,IF({1,0},'2021春'!$C$3:$C$4485&amp;'2021春'!$D$3:$D$4485,'2021春'!$H$3:$H$4485),2,0)</f>
        <v>451229200412192753</v>
      </c>
    </row>
    <row r="1745" spans="1:20">
      <c r="A1745" s="255">
        <v>1743</v>
      </c>
      <c r="B1745" s="255" t="s">
        <v>7204</v>
      </c>
      <c r="C1745" s="255" t="s">
        <v>21</v>
      </c>
      <c r="D1745" s="255" t="s">
        <v>322</v>
      </c>
      <c r="E1745" s="255" t="s">
        <v>7205</v>
      </c>
      <c r="F1745" s="255" t="s">
        <v>24</v>
      </c>
      <c r="G1745" s="255">
        <v>16</v>
      </c>
      <c r="H1745" s="255" t="s">
        <v>7206</v>
      </c>
      <c r="I1745" s="255" t="s">
        <v>7207</v>
      </c>
      <c r="J1745" s="255">
        <v>17376186968</v>
      </c>
      <c r="K1745" s="255" t="s">
        <v>27</v>
      </c>
      <c r="L1745" s="260">
        <v>44396</v>
      </c>
      <c r="M1745" s="255" t="s">
        <v>133</v>
      </c>
      <c r="N1745" s="255" t="s">
        <v>30</v>
      </c>
      <c r="O1745" s="260"/>
      <c r="P1745" s="255"/>
      <c r="Q1745" s="255" t="s">
        <v>30</v>
      </c>
      <c r="R1745" s="255"/>
      <c r="S1745" s="255"/>
      <c r="T1745" s="265" t="str">
        <f t="array" ref="T1745">VLOOKUP(D1745&amp;E1745,IF({1,0},'2021春'!$C$3:$C$4485&amp;'2021春'!$D$3:$D$4485,'2021春'!$H$3:$H$4485),2,0)</f>
        <v>452731200412302414</v>
      </c>
    </row>
    <row r="1746" spans="1:20">
      <c r="A1746" s="255">
        <v>1744</v>
      </c>
      <c r="B1746" s="255" t="s">
        <v>7208</v>
      </c>
      <c r="C1746" s="255" t="s">
        <v>21</v>
      </c>
      <c r="D1746" s="255" t="s">
        <v>322</v>
      </c>
      <c r="E1746" s="255" t="s">
        <v>7209</v>
      </c>
      <c r="F1746" s="255" t="s">
        <v>143</v>
      </c>
      <c r="G1746" s="255">
        <v>17</v>
      </c>
      <c r="H1746" s="255" t="s">
        <v>7210</v>
      </c>
      <c r="I1746" s="255" t="s">
        <v>7211</v>
      </c>
      <c r="J1746" s="255">
        <v>18977801002</v>
      </c>
      <c r="K1746" s="255" t="s">
        <v>27</v>
      </c>
      <c r="L1746" s="260">
        <v>44396</v>
      </c>
      <c r="M1746" s="255" t="s">
        <v>3693</v>
      </c>
      <c r="N1746" s="255" t="s">
        <v>30</v>
      </c>
      <c r="O1746" s="260"/>
      <c r="P1746" s="255"/>
      <c r="Q1746" s="255" t="s">
        <v>30</v>
      </c>
      <c r="R1746" s="255"/>
      <c r="S1746" s="255"/>
      <c r="T1746" s="265" t="str">
        <f t="array" ref="T1746">VLOOKUP(D1746&amp;E1746,IF({1,0},'2021春'!$C$3:$C$4485&amp;'2021春'!$D$3:$D$4485,'2021春'!$H$3:$H$4485),2,0)</f>
        <v>451229200401260327</v>
      </c>
    </row>
    <row r="1747" spans="1:20">
      <c r="A1747" s="255">
        <v>1745</v>
      </c>
      <c r="B1747" s="255" t="s">
        <v>7212</v>
      </c>
      <c r="C1747" s="255" t="s">
        <v>21</v>
      </c>
      <c r="D1747" s="255" t="s">
        <v>322</v>
      </c>
      <c r="E1747" s="255" t="s">
        <v>7213</v>
      </c>
      <c r="F1747" s="255" t="s">
        <v>24</v>
      </c>
      <c r="G1747" s="255">
        <v>18</v>
      </c>
      <c r="H1747" s="255" t="s">
        <v>7214</v>
      </c>
      <c r="I1747" s="255" t="s">
        <v>7215</v>
      </c>
      <c r="J1747" s="255">
        <v>18775860738</v>
      </c>
      <c r="K1747" s="255" t="s">
        <v>27</v>
      </c>
      <c r="L1747" s="260">
        <v>44331</v>
      </c>
      <c r="M1747" s="255" t="s">
        <v>5175</v>
      </c>
      <c r="N1747" s="255" t="s">
        <v>27</v>
      </c>
      <c r="O1747" s="260">
        <v>44366</v>
      </c>
      <c r="P1747" s="255" t="s">
        <v>28</v>
      </c>
      <c r="Q1747" s="255" t="s">
        <v>30</v>
      </c>
      <c r="R1747" s="255"/>
      <c r="S1747" s="255"/>
      <c r="T1747" s="265" t="str">
        <f t="array" ref="T1747">VLOOKUP(D1747&amp;E1747,IF({1,0},'2021春'!$C$3:$C$4485&amp;'2021春'!$D$3:$D$4485,'2021春'!$H$3:$H$4485),2,0)</f>
        <v>45273120021129661X</v>
      </c>
    </row>
    <row r="1748" spans="1:20">
      <c r="A1748" s="255">
        <v>1746</v>
      </c>
      <c r="B1748" s="255" t="s">
        <v>7216</v>
      </c>
      <c r="C1748" s="255" t="s">
        <v>21</v>
      </c>
      <c r="D1748" s="255" t="s">
        <v>322</v>
      </c>
      <c r="E1748" s="255" t="s">
        <v>7217</v>
      </c>
      <c r="F1748" s="255" t="s">
        <v>143</v>
      </c>
      <c r="G1748" s="255">
        <v>19</v>
      </c>
      <c r="H1748" s="255" t="s">
        <v>4393</v>
      </c>
      <c r="I1748" s="255" t="s">
        <v>7218</v>
      </c>
      <c r="J1748" s="255">
        <v>13412258261</v>
      </c>
      <c r="K1748" s="255" t="s">
        <v>27</v>
      </c>
      <c r="L1748" s="260">
        <v>44331</v>
      </c>
      <c r="M1748" s="255" t="s">
        <v>5175</v>
      </c>
      <c r="N1748" s="255" t="s">
        <v>27</v>
      </c>
      <c r="O1748" s="260">
        <v>44366</v>
      </c>
      <c r="P1748" s="255" t="s">
        <v>28</v>
      </c>
      <c r="Q1748" s="255" t="s">
        <v>30</v>
      </c>
      <c r="R1748" s="255"/>
      <c r="S1748" s="255"/>
      <c r="T1748" s="265" t="str">
        <f t="array" ref="T1748">VLOOKUP(D1748&amp;E1748,IF({1,0},'2021春'!$C$3:$C$4485&amp;'2021春'!$D$3:$D$4485,'2021春'!$H$3:$H$4485),2,0)</f>
        <v>451229200108160626</v>
      </c>
    </row>
    <row r="1749" spans="1:20">
      <c r="A1749" s="255">
        <v>1747</v>
      </c>
      <c r="B1749" s="255" t="s">
        <v>7219</v>
      </c>
      <c r="C1749" s="255" t="s">
        <v>21</v>
      </c>
      <c r="D1749" s="255" t="s">
        <v>322</v>
      </c>
      <c r="E1749" s="255" t="s">
        <v>7220</v>
      </c>
      <c r="F1749" s="255" t="s">
        <v>24</v>
      </c>
      <c r="G1749" s="255">
        <v>18</v>
      </c>
      <c r="H1749" s="255" t="s">
        <v>7221</v>
      </c>
      <c r="I1749" s="255" t="s">
        <v>7222</v>
      </c>
      <c r="J1749" s="255">
        <v>15723782858</v>
      </c>
      <c r="K1749" s="255" t="s">
        <v>27</v>
      </c>
      <c r="L1749" s="260">
        <v>44331</v>
      </c>
      <c r="M1749" s="255" t="s">
        <v>5175</v>
      </c>
      <c r="N1749" s="255" t="s">
        <v>27</v>
      </c>
      <c r="O1749" s="260">
        <v>44366</v>
      </c>
      <c r="P1749" s="255" t="s">
        <v>28</v>
      </c>
      <c r="Q1749" s="255" t="s">
        <v>30</v>
      </c>
      <c r="R1749" s="255"/>
      <c r="S1749" s="255"/>
      <c r="T1749" s="265" t="str">
        <f t="array" ref="T1749">VLOOKUP(D1749&amp;E1749,IF({1,0},'2021春'!$C$3:$C$4485&amp;'2021春'!$D$3:$D$4485,'2021春'!$H$3:$H$4485),2,0)</f>
        <v>451229200302071811</v>
      </c>
    </row>
    <row r="1750" spans="1:20">
      <c r="A1750" s="255">
        <v>1748</v>
      </c>
      <c r="B1750" s="255" t="s">
        <v>7223</v>
      </c>
      <c r="C1750" s="255" t="s">
        <v>21</v>
      </c>
      <c r="D1750" s="255" t="s">
        <v>322</v>
      </c>
      <c r="E1750" s="255" t="s">
        <v>7224</v>
      </c>
      <c r="F1750" s="255" t="s">
        <v>143</v>
      </c>
      <c r="G1750" s="255">
        <v>17</v>
      </c>
      <c r="H1750" s="255" t="s">
        <v>7225</v>
      </c>
      <c r="I1750" s="255" t="s">
        <v>7226</v>
      </c>
      <c r="J1750" s="255">
        <v>18889606417</v>
      </c>
      <c r="K1750" s="255" t="s">
        <v>27</v>
      </c>
      <c r="L1750" s="260">
        <v>44396</v>
      </c>
      <c r="M1750" s="255" t="s">
        <v>3693</v>
      </c>
      <c r="N1750" s="255" t="s">
        <v>30</v>
      </c>
      <c r="O1750" s="260"/>
      <c r="P1750" s="255"/>
      <c r="Q1750" s="255" t="s">
        <v>30</v>
      </c>
      <c r="R1750" s="255"/>
      <c r="S1750" s="255"/>
      <c r="T1750" s="265" t="str">
        <f t="array" ref="T1750">VLOOKUP(D1750&amp;E1750,IF({1,0},'2021春'!$C$3:$C$4485&amp;'2021春'!$D$3:$D$4485,'2021春'!$H$3:$H$4485),2,0)</f>
        <v>452731200310010322</v>
      </c>
    </row>
    <row r="1751" spans="1:20">
      <c r="A1751" s="255">
        <v>1749</v>
      </c>
      <c r="B1751" s="255" t="s">
        <v>7227</v>
      </c>
      <c r="C1751" s="255" t="s">
        <v>21</v>
      </c>
      <c r="D1751" s="255" t="s">
        <v>322</v>
      </c>
      <c r="E1751" s="255" t="s">
        <v>7228</v>
      </c>
      <c r="F1751" s="255" t="s">
        <v>24</v>
      </c>
      <c r="G1751" s="255">
        <v>16</v>
      </c>
      <c r="H1751" s="255" t="s">
        <v>5113</v>
      </c>
      <c r="I1751" s="255" t="s">
        <v>7229</v>
      </c>
      <c r="J1751" s="255">
        <v>18070811989</v>
      </c>
      <c r="K1751" s="255" t="s">
        <v>27</v>
      </c>
      <c r="L1751" s="260">
        <v>44397</v>
      </c>
      <c r="M1751" s="255" t="s">
        <v>1273</v>
      </c>
      <c r="N1751" s="255" t="s">
        <v>30</v>
      </c>
      <c r="O1751" s="260"/>
      <c r="P1751" s="255"/>
      <c r="Q1751" s="255" t="s">
        <v>30</v>
      </c>
      <c r="R1751" s="255"/>
      <c r="S1751" s="255"/>
      <c r="T1751" s="265" t="str">
        <f t="array" ref="T1751">VLOOKUP(D1751&amp;E1751,IF({1,0},'2021春'!$C$3:$C$4485&amp;'2021春'!$D$3:$D$4485,'2021春'!$H$3:$H$4485),2,0)</f>
        <v>451229200503082111</v>
      </c>
    </row>
    <row r="1752" spans="1:20">
      <c r="A1752" s="255">
        <v>1750</v>
      </c>
      <c r="B1752" s="255" t="s">
        <v>7230</v>
      </c>
      <c r="C1752" s="255" t="s">
        <v>21</v>
      </c>
      <c r="D1752" s="255" t="s">
        <v>322</v>
      </c>
      <c r="E1752" s="255" t="s">
        <v>7231</v>
      </c>
      <c r="F1752" s="255" t="s">
        <v>143</v>
      </c>
      <c r="G1752" s="255">
        <v>17</v>
      </c>
      <c r="H1752" s="255" t="s">
        <v>7232</v>
      </c>
      <c r="I1752" s="255" t="s">
        <v>7233</v>
      </c>
      <c r="J1752" s="255">
        <v>17776183913</v>
      </c>
      <c r="K1752" s="255" t="s">
        <v>27</v>
      </c>
      <c r="L1752" s="260">
        <v>44385</v>
      </c>
      <c r="M1752" s="255" t="s">
        <v>2747</v>
      </c>
      <c r="N1752" s="255" t="s">
        <v>27</v>
      </c>
      <c r="O1752" s="260">
        <v>44416</v>
      </c>
      <c r="P1752" s="255" t="s">
        <v>2747</v>
      </c>
      <c r="Q1752" s="255" t="s">
        <v>30</v>
      </c>
      <c r="R1752" s="255"/>
      <c r="S1752" s="255"/>
      <c r="T1752" s="265" t="str">
        <f t="array" ref="T1752">VLOOKUP(D1752&amp;E1752,IF({1,0},'2021春'!$C$3:$C$4485&amp;'2021春'!$D$3:$D$4485,'2021春'!$H$3:$H$4485),2,0)</f>
        <v>452731200310262722</v>
      </c>
    </row>
    <row r="1753" spans="1:20">
      <c r="A1753" s="255">
        <v>1751</v>
      </c>
      <c r="B1753" s="255" t="s">
        <v>7234</v>
      </c>
      <c r="C1753" s="255" t="s">
        <v>21</v>
      </c>
      <c r="D1753" s="255" t="s">
        <v>322</v>
      </c>
      <c r="E1753" s="255" t="s">
        <v>7235</v>
      </c>
      <c r="F1753" s="255" t="s">
        <v>24</v>
      </c>
      <c r="G1753" s="255">
        <v>17</v>
      </c>
      <c r="H1753" s="255" t="s">
        <v>7236</v>
      </c>
      <c r="I1753" s="255" t="s">
        <v>7237</v>
      </c>
      <c r="J1753" s="255">
        <v>15078614708</v>
      </c>
      <c r="K1753" s="255" t="s">
        <v>27</v>
      </c>
      <c r="L1753" s="260">
        <v>44399</v>
      </c>
      <c r="M1753" s="255" t="s">
        <v>301</v>
      </c>
      <c r="N1753" s="255" t="s">
        <v>30</v>
      </c>
      <c r="O1753" s="260"/>
      <c r="P1753" s="255"/>
      <c r="Q1753" s="255" t="s">
        <v>30</v>
      </c>
      <c r="R1753" s="255"/>
      <c r="S1753" s="255"/>
      <c r="T1753" s="265" t="str">
        <f t="array" ref="T1753">VLOOKUP(D1753&amp;E1753,IF({1,0},'2021春'!$C$3:$C$4485&amp;'2021春'!$D$3:$D$4485,'2021春'!$H$3:$H$4485),2,0)</f>
        <v>452731200401236618</v>
      </c>
    </row>
    <row r="1754" spans="1:20">
      <c r="A1754" s="255">
        <v>1752</v>
      </c>
      <c r="B1754" s="255" t="s">
        <v>7238</v>
      </c>
      <c r="C1754" s="255" t="s">
        <v>21</v>
      </c>
      <c r="D1754" s="255" t="s">
        <v>322</v>
      </c>
      <c r="E1754" s="255" t="s">
        <v>7239</v>
      </c>
      <c r="F1754" s="255" t="s">
        <v>24</v>
      </c>
      <c r="G1754" s="255">
        <v>18</v>
      </c>
      <c r="H1754" s="255" t="s">
        <v>7240</v>
      </c>
      <c r="I1754" s="255" t="s">
        <v>7241</v>
      </c>
      <c r="J1754" s="255">
        <v>13197780786</v>
      </c>
      <c r="K1754" s="255" t="s">
        <v>27</v>
      </c>
      <c r="L1754" s="260">
        <v>44331</v>
      </c>
      <c r="M1754" s="255" t="s">
        <v>5175</v>
      </c>
      <c r="N1754" s="255" t="s">
        <v>27</v>
      </c>
      <c r="O1754" s="260">
        <v>44386</v>
      </c>
      <c r="P1754" s="255" t="s">
        <v>28</v>
      </c>
      <c r="Q1754" s="255" t="s">
        <v>30</v>
      </c>
      <c r="R1754" s="255"/>
      <c r="S1754" s="255"/>
      <c r="T1754" s="265" t="str">
        <f t="array" ref="T1754">VLOOKUP(D1754&amp;E1754,IF({1,0},'2021春'!$C$3:$C$4485&amp;'2021春'!$D$3:$D$4485,'2021春'!$H$3:$H$4485),2,0)</f>
        <v>451229200305125117</v>
      </c>
    </row>
    <row r="1755" spans="1:20">
      <c r="A1755" s="255">
        <v>1753</v>
      </c>
      <c r="B1755" s="255" t="s">
        <v>7242</v>
      </c>
      <c r="C1755" s="255" t="s">
        <v>21</v>
      </c>
      <c r="D1755" s="255" t="s">
        <v>322</v>
      </c>
      <c r="E1755" s="255" t="s">
        <v>7243</v>
      </c>
      <c r="F1755" s="255" t="s">
        <v>24</v>
      </c>
      <c r="G1755" s="255">
        <v>18</v>
      </c>
      <c r="H1755" s="255" t="s">
        <v>3483</v>
      </c>
      <c r="I1755" s="255" t="s">
        <v>7244</v>
      </c>
      <c r="J1755" s="255">
        <v>18378898065</v>
      </c>
      <c r="K1755" s="255" t="s">
        <v>27</v>
      </c>
      <c r="L1755" s="260">
        <v>44331</v>
      </c>
      <c r="M1755" s="255" t="s">
        <v>5175</v>
      </c>
      <c r="N1755" s="255" t="s">
        <v>27</v>
      </c>
      <c r="O1755" s="260">
        <v>44366</v>
      </c>
      <c r="P1755" s="255" t="s">
        <v>28</v>
      </c>
      <c r="Q1755" s="255" t="s">
        <v>30</v>
      </c>
      <c r="R1755" s="255"/>
      <c r="S1755" s="255"/>
      <c r="T1755" s="265" t="str">
        <f t="array" ref="T1755">VLOOKUP(D1755&amp;E1755,IF({1,0},'2021春'!$C$3:$C$4485&amp;'2021春'!$D$3:$D$4485,'2021春'!$H$3:$H$4485),2,0)</f>
        <v>452731200301054219</v>
      </c>
    </row>
    <row r="1756" spans="1:20">
      <c r="A1756" s="255">
        <v>1754</v>
      </c>
      <c r="B1756" s="255" t="s">
        <v>7245</v>
      </c>
      <c r="C1756" s="255" t="s">
        <v>21</v>
      </c>
      <c r="D1756" s="255" t="s">
        <v>322</v>
      </c>
      <c r="E1756" s="255" t="s">
        <v>7246</v>
      </c>
      <c r="F1756" s="255" t="s">
        <v>24</v>
      </c>
      <c r="G1756" s="255">
        <v>18</v>
      </c>
      <c r="H1756" s="255" t="s">
        <v>1456</v>
      </c>
      <c r="I1756" s="255" t="s">
        <v>7247</v>
      </c>
      <c r="J1756" s="255">
        <v>13450916272</v>
      </c>
      <c r="K1756" s="255" t="s">
        <v>27</v>
      </c>
      <c r="L1756" s="260">
        <v>44331</v>
      </c>
      <c r="M1756" s="255" t="s">
        <v>5175</v>
      </c>
      <c r="N1756" s="255" t="s">
        <v>27</v>
      </c>
      <c r="O1756" s="260">
        <v>44366</v>
      </c>
      <c r="P1756" s="255" t="s">
        <v>28</v>
      </c>
      <c r="Q1756" s="255" t="s">
        <v>30</v>
      </c>
      <c r="R1756" s="255"/>
      <c r="S1756" s="255"/>
      <c r="T1756" s="265" t="str">
        <f t="array" ref="T1756">VLOOKUP(D1756&amp;E1756,IF({1,0},'2021春'!$C$3:$C$4485&amp;'2021春'!$D$3:$D$4485,'2021春'!$H$3:$H$4485),2,0)</f>
        <v>451229200305071817</v>
      </c>
    </row>
    <row r="1757" spans="1:20">
      <c r="A1757" s="255">
        <v>1755</v>
      </c>
      <c r="B1757" s="255" t="s">
        <v>7248</v>
      </c>
      <c r="C1757" s="255" t="s">
        <v>21</v>
      </c>
      <c r="D1757" s="255" t="s">
        <v>322</v>
      </c>
      <c r="E1757" s="255" t="s">
        <v>7249</v>
      </c>
      <c r="F1757" s="255" t="s">
        <v>24</v>
      </c>
      <c r="G1757" s="255">
        <v>18</v>
      </c>
      <c r="H1757" s="255" t="s">
        <v>7250</v>
      </c>
      <c r="I1757" s="255" t="s">
        <v>7251</v>
      </c>
      <c r="J1757" s="255">
        <v>13536218480</v>
      </c>
      <c r="K1757" s="255" t="s">
        <v>27</v>
      </c>
      <c r="L1757" s="260">
        <v>44412</v>
      </c>
      <c r="M1757" s="255" t="s">
        <v>7252</v>
      </c>
      <c r="N1757" s="255" t="s">
        <v>30</v>
      </c>
      <c r="O1757" s="260"/>
      <c r="P1757" s="255"/>
      <c r="Q1757" s="255" t="s">
        <v>30</v>
      </c>
      <c r="R1757" s="255" t="s">
        <v>7253</v>
      </c>
      <c r="S1757" s="255"/>
      <c r="T1757" s="265" t="str">
        <f t="array" ref="T1757">VLOOKUP(D1757&amp;E1757,IF({1,0},'2021春'!$C$3:$C$4485&amp;'2021春'!$D$3:$D$4485,'2021春'!$H$3:$H$4485),2,0)</f>
        <v>452731200308031212</v>
      </c>
    </row>
    <row r="1758" spans="1:20">
      <c r="A1758" s="255">
        <v>1756</v>
      </c>
      <c r="B1758" s="255" t="s">
        <v>7254</v>
      </c>
      <c r="C1758" s="255" t="s">
        <v>21</v>
      </c>
      <c r="D1758" s="255" t="s">
        <v>322</v>
      </c>
      <c r="E1758" s="255" t="s">
        <v>7010</v>
      </c>
      <c r="F1758" s="255" t="s">
        <v>24</v>
      </c>
      <c r="G1758" s="255">
        <v>17</v>
      </c>
      <c r="H1758" s="255" t="s">
        <v>6311</v>
      </c>
      <c r="I1758" s="255" t="s">
        <v>7255</v>
      </c>
      <c r="J1758" s="255">
        <v>13788383136</v>
      </c>
      <c r="K1758" s="255" t="s">
        <v>27</v>
      </c>
      <c r="L1758" s="260">
        <v>44397</v>
      </c>
      <c r="M1758" s="255" t="s">
        <v>1303</v>
      </c>
      <c r="N1758" s="255" t="s">
        <v>30</v>
      </c>
      <c r="O1758" s="260"/>
      <c r="P1758" s="255"/>
      <c r="Q1758" s="255" t="s">
        <v>30</v>
      </c>
      <c r="R1758" s="255"/>
      <c r="S1758" s="255"/>
      <c r="T1758" s="265" t="str">
        <f t="array" ref="T1758">VLOOKUP(D1758&amp;E1758,IF({1,0},'2021春'!$C$3:$C$4485&amp;'2021春'!$D$3:$D$4485,'2021春'!$H$3:$H$4485),2,0)</f>
        <v>452731200402023913</v>
      </c>
    </row>
    <row r="1759" spans="1:20">
      <c r="A1759" s="255">
        <v>1757</v>
      </c>
      <c r="B1759" s="255" t="s">
        <v>7256</v>
      </c>
      <c r="C1759" s="255" t="s">
        <v>21</v>
      </c>
      <c r="D1759" s="255" t="s">
        <v>322</v>
      </c>
      <c r="E1759" s="255" t="s">
        <v>7257</v>
      </c>
      <c r="F1759" s="255" t="s">
        <v>24</v>
      </c>
      <c r="G1759" s="255">
        <v>17</v>
      </c>
      <c r="H1759" s="255" t="s">
        <v>7258</v>
      </c>
      <c r="I1759" s="255" t="s">
        <v>7259</v>
      </c>
      <c r="J1759" s="255">
        <v>15777846438</v>
      </c>
      <c r="K1759" s="255" t="s">
        <v>27</v>
      </c>
      <c r="L1759" s="260">
        <v>44399</v>
      </c>
      <c r="M1759" s="255" t="s">
        <v>5398</v>
      </c>
      <c r="N1759" s="255" t="s">
        <v>30</v>
      </c>
      <c r="O1759" s="260"/>
      <c r="P1759" s="255"/>
      <c r="Q1759" s="255" t="s">
        <v>30</v>
      </c>
      <c r="R1759" s="255"/>
      <c r="S1759" s="255"/>
      <c r="T1759" s="265" t="str">
        <f t="array" ref="T1759">VLOOKUP(D1759&amp;E1759,IF({1,0},'2021春'!$C$3:$C$4485&amp;'2021春'!$D$3:$D$4485,'2021春'!$H$3:$H$4485),2,0)</f>
        <v>451229200402083916</v>
      </c>
    </row>
    <row r="1760" spans="1:20">
      <c r="A1760" s="255">
        <v>1758</v>
      </c>
      <c r="B1760" s="255" t="s">
        <v>7260</v>
      </c>
      <c r="C1760" s="255" t="s">
        <v>21</v>
      </c>
      <c r="D1760" s="255" t="s">
        <v>322</v>
      </c>
      <c r="E1760" s="255" t="s">
        <v>7261</v>
      </c>
      <c r="F1760" s="255" t="s">
        <v>24</v>
      </c>
      <c r="G1760" s="255">
        <v>18</v>
      </c>
      <c r="H1760" s="255" t="s">
        <v>2317</v>
      </c>
      <c r="I1760" s="255" t="s">
        <v>7262</v>
      </c>
      <c r="J1760" s="255">
        <v>18278875246</v>
      </c>
      <c r="K1760" s="255" t="s">
        <v>27</v>
      </c>
      <c r="L1760" s="260">
        <v>44386</v>
      </c>
      <c r="M1760" s="255" t="s">
        <v>28</v>
      </c>
      <c r="N1760" s="255" t="s">
        <v>27</v>
      </c>
      <c r="O1760" s="260">
        <v>44407</v>
      </c>
      <c r="P1760" s="255" t="s">
        <v>28</v>
      </c>
      <c r="Q1760" s="255" t="s">
        <v>30</v>
      </c>
      <c r="R1760" s="255"/>
      <c r="S1760" s="255"/>
      <c r="T1760" s="265" t="str">
        <f t="array" ref="T1760">VLOOKUP(D1760&amp;E1760,IF({1,0},'2021春'!$C$3:$C$4485&amp;'2021春'!$D$3:$D$4485,'2021春'!$H$3:$H$4485),2,0)</f>
        <v>452731200305170612</v>
      </c>
    </row>
    <row r="1761" spans="1:20">
      <c r="A1761" s="255">
        <v>1759</v>
      </c>
      <c r="B1761" s="255" t="s">
        <v>7263</v>
      </c>
      <c r="C1761" s="255" t="s">
        <v>21</v>
      </c>
      <c r="D1761" s="255" t="s">
        <v>322</v>
      </c>
      <c r="E1761" s="255" t="s">
        <v>7264</v>
      </c>
      <c r="F1761" s="255" t="s">
        <v>24</v>
      </c>
      <c r="G1761" s="255">
        <v>18</v>
      </c>
      <c r="H1761" s="255" t="s">
        <v>7265</v>
      </c>
      <c r="I1761" s="255" t="s">
        <v>7266</v>
      </c>
      <c r="J1761" s="255">
        <v>18877498290</v>
      </c>
      <c r="K1761" s="255" t="s">
        <v>27</v>
      </c>
      <c r="L1761" s="260">
        <v>44386</v>
      </c>
      <c r="M1761" s="255" t="s">
        <v>28</v>
      </c>
      <c r="N1761" s="255" t="s">
        <v>27</v>
      </c>
      <c r="O1761" s="260">
        <v>44407</v>
      </c>
      <c r="P1761" s="255" t="s">
        <v>28</v>
      </c>
      <c r="Q1761" s="255" t="s">
        <v>30</v>
      </c>
      <c r="R1761" s="255"/>
      <c r="S1761" s="255"/>
      <c r="T1761" s="265" t="str">
        <f t="array" ref="T1761">VLOOKUP(D1761&amp;E1761,IF({1,0},'2021春'!$C$3:$C$4485&amp;'2021春'!$D$3:$D$4485,'2021春'!$H$3:$H$4485),2,0)</f>
        <v>452731200305231219</v>
      </c>
    </row>
    <row r="1762" spans="1:20">
      <c r="A1762" s="255">
        <v>1760</v>
      </c>
      <c r="B1762" s="255" t="s">
        <v>7267</v>
      </c>
      <c r="C1762" s="255" t="s">
        <v>21</v>
      </c>
      <c r="D1762" s="255" t="s">
        <v>322</v>
      </c>
      <c r="E1762" s="255" t="s">
        <v>7268</v>
      </c>
      <c r="F1762" s="255" t="s">
        <v>143</v>
      </c>
      <c r="G1762" s="255">
        <v>17</v>
      </c>
      <c r="H1762" s="255" t="s">
        <v>1947</v>
      </c>
      <c r="I1762" s="255" t="s">
        <v>7269</v>
      </c>
      <c r="J1762" s="255">
        <v>14797768488</v>
      </c>
      <c r="K1762" s="255" t="s">
        <v>27</v>
      </c>
      <c r="L1762" s="260">
        <v>44395</v>
      </c>
      <c r="M1762" s="255" t="s">
        <v>98</v>
      </c>
      <c r="N1762" s="255" t="s">
        <v>30</v>
      </c>
      <c r="O1762" s="260"/>
      <c r="P1762" s="255"/>
      <c r="Q1762" s="255" t="s">
        <v>30</v>
      </c>
      <c r="R1762" s="255"/>
      <c r="S1762" s="255"/>
      <c r="T1762" s="265" t="str">
        <f t="array" ref="T1762">VLOOKUP(D1762&amp;E1762,IF({1,0},'2021春'!$C$3:$C$4485&amp;'2021春'!$D$3:$D$4485,'2021春'!$H$3:$H$4485),2,0)</f>
        <v>452731200406281223</v>
      </c>
    </row>
    <row r="1763" spans="1:20">
      <c r="A1763" s="255">
        <v>1761</v>
      </c>
      <c r="B1763" s="255" t="s">
        <v>7270</v>
      </c>
      <c r="C1763" s="255" t="s">
        <v>21</v>
      </c>
      <c r="D1763" s="255" t="s">
        <v>322</v>
      </c>
      <c r="E1763" s="255" t="s">
        <v>7271</v>
      </c>
      <c r="F1763" s="255" t="s">
        <v>24</v>
      </c>
      <c r="G1763" s="255">
        <v>17</v>
      </c>
      <c r="H1763" s="255" t="s">
        <v>3397</v>
      </c>
      <c r="I1763" s="255" t="s">
        <v>4821</v>
      </c>
      <c r="J1763" s="255">
        <v>13680673542</v>
      </c>
      <c r="K1763" s="255" t="s">
        <v>27</v>
      </c>
      <c r="L1763" s="260">
        <v>44396</v>
      </c>
      <c r="M1763" s="255" t="s">
        <v>98</v>
      </c>
      <c r="N1763" s="255" t="s">
        <v>30</v>
      </c>
      <c r="O1763" s="260"/>
      <c r="P1763" s="255"/>
      <c r="Q1763" s="255" t="s">
        <v>30</v>
      </c>
      <c r="R1763" s="255"/>
      <c r="S1763" s="255"/>
      <c r="T1763" s="265" t="str">
        <f t="array" ref="T1763">VLOOKUP(D1763&amp;E1763,IF({1,0},'2021春'!$C$3:$C$4485&amp;'2021春'!$D$3:$D$4485,'2021春'!$H$3:$H$4485),2,0)</f>
        <v>451229200311081210</v>
      </c>
    </row>
    <row r="1764" spans="1:20">
      <c r="A1764" s="255">
        <v>1762</v>
      </c>
      <c r="B1764" s="255" t="s">
        <v>7272</v>
      </c>
      <c r="C1764" s="255" t="s">
        <v>21</v>
      </c>
      <c r="D1764" s="255" t="s">
        <v>322</v>
      </c>
      <c r="E1764" s="255" t="s">
        <v>7273</v>
      </c>
      <c r="F1764" s="255" t="s">
        <v>143</v>
      </c>
      <c r="G1764" s="255">
        <v>18</v>
      </c>
      <c r="H1764" s="255" t="s">
        <v>6582</v>
      </c>
      <c r="I1764" s="255" t="s">
        <v>7274</v>
      </c>
      <c r="J1764" s="255">
        <v>18278875377</v>
      </c>
      <c r="K1764" s="255" t="s">
        <v>27</v>
      </c>
      <c r="L1764" s="260">
        <v>44331</v>
      </c>
      <c r="M1764" s="255" t="s">
        <v>5175</v>
      </c>
      <c r="N1764" s="255" t="s">
        <v>27</v>
      </c>
      <c r="O1764" s="260">
        <v>44366</v>
      </c>
      <c r="P1764" s="255" t="s">
        <v>28</v>
      </c>
      <c r="Q1764" s="255" t="s">
        <v>30</v>
      </c>
      <c r="R1764" s="255"/>
      <c r="S1764" s="255"/>
      <c r="T1764" s="265" t="str">
        <f t="array" ref="T1764">VLOOKUP(D1764&amp;E1764,IF({1,0},'2021春'!$C$3:$C$4485&amp;'2021春'!$D$3:$D$4485,'2021春'!$H$3:$H$4485),2,0)</f>
        <v>45273120030415512X</v>
      </c>
    </row>
    <row r="1765" spans="1:20">
      <c r="A1765" s="255">
        <v>1763</v>
      </c>
      <c r="B1765" s="255" t="s">
        <v>7275</v>
      </c>
      <c r="C1765" s="255" t="s">
        <v>21</v>
      </c>
      <c r="D1765" s="255" t="s">
        <v>322</v>
      </c>
      <c r="E1765" s="255" t="s">
        <v>7276</v>
      </c>
      <c r="F1765" s="255" t="s">
        <v>24</v>
      </c>
      <c r="G1765" s="255">
        <v>17</v>
      </c>
      <c r="H1765" s="255" t="s">
        <v>7277</v>
      </c>
      <c r="I1765" s="255" t="s">
        <v>7278</v>
      </c>
      <c r="J1765" s="255">
        <v>18934969938</v>
      </c>
      <c r="K1765" s="255" t="s">
        <v>27</v>
      </c>
      <c r="L1765" s="260">
        <v>44394</v>
      </c>
      <c r="M1765" s="255" t="s">
        <v>28</v>
      </c>
      <c r="N1765" s="255" t="s">
        <v>30</v>
      </c>
      <c r="O1765" s="260"/>
      <c r="P1765" s="255"/>
      <c r="Q1765" s="255" t="s">
        <v>30</v>
      </c>
      <c r="R1765" s="255"/>
      <c r="S1765" s="255"/>
      <c r="T1765" s="265" t="str">
        <f t="array" ref="T1765">VLOOKUP(D1765&amp;E1765,IF({1,0},'2021春'!$C$3:$C$4485&amp;'2021春'!$D$3:$D$4485,'2021春'!$H$3:$H$4485),2,0)</f>
        <v>45273120030913001X</v>
      </c>
    </row>
    <row r="1766" spans="1:20">
      <c r="A1766" s="255">
        <v>1764</v>
      </c>
      <c r="B1766" s="255" t="s">
        <v>7279</v>
      </c>
      <c r="C1766" s="255" t="s">
        <v>21</v>
      </c>
      <c r="D1766" s="255" t="s">
        <v>322</v>
      </c>
      <c r="E1766" s="255" t="s">
        <v>7280</v>
      </c>
      <c r="F1766" s="255" t="s">
        <v>143</v>
      </c>
      <c r="G1766" s="255">
        <v>18</v>
      </c>
      <c r="H1766" s="255" t="s">
        <v>7281</v>
      </c>
      <c r="I1766" s="255" t="s">
        <v>7282</v>
      </c>
      <c r="J1766" s="255">
        <v>18077893670</v>
      </c>
      <c r="K1766" s="255" t="s">
        <v>27</v>
      </c>
      <c r="L1766" s="260">
        <v>44331</v>
      </c>
      <c r="M1766" s="255" t="s">
        <v>5175</v>
      </c>
      <c r="N1766" s="255" t="s">
        <v>27</v>
      </c>
      <c r="O1766" s="260">
        <v>44366</v>
      </c>
      <c r="P1766" s="255" t="s">
        <v>28</v>
      </c>
      <c r="Q1766" s="255" t="s">
        <v>30</v>
      </c>
      <c r="R1766" s="255"/>
      <c r="S1766" s="255"/>
      <c r="T1766" s="265" t="str">
        <f t="array" ref="T1766">VLOOKUP(D1766&amp;E1766,IF({1,0},'2021春'!$C$3:$C$4485&amp;'2021春'!$D$3:$D$4485,'2021春'!$H$3:$H$4485),2,0)</f>
        <v>452731200303254820</v>
      </c>
    </row>
    <row r="1767" spans="1:20">
      <c r="A1767" s="255">
        <v>1765</v>
      </c>
      <c r="B1767" s="255" t="s">
        <v>7283</v>
      </c>
      <c r="C1767" s="255" t="s">
        <v>21</v>
      </c>
      <c r="D1767" s="255" t="s">
        <v>322</v>
      </c>
      <c r="E1767" s="255" t="s">
        <v>7284</v>
      </c>
      <c r="F1767" s="255" t="s">
        <v>24</v>
      </c>
      <c r="G1767" s="255">
        <v>17</v>
      </c>
      <c r="H1767" s="255" t="s">
        <v>7285</v>
      </c>
      <c r="I1767" s="255" t="s">
        <v>7286</v>
      </c>
      <c r="J1767" s="255">
        <v>15676847683</v>
      </c>
      <c r="K1767" s="255" t="s">
        <v>27</v>
      </c>
      <c r="L1767" s="260">
        <v>44403</v>
      </c>
      <c r="M1767" s="255" t="s">
        <v>28</v>
      </c>
      <c r="N1767" s="255" t="s">
        <v>30</v>
      </c>
      <c r="O1767" s="260"/>
      <c r="P1767" s="255"/>
      <c r="Q1767" s="255" t="s">
        <v>30</v>
      </c>
      <c r="R1767" s="255"/>
      <c r="S1767" s="255"/>
      <c r="T1767" s="265" t="str">
        <f t="array" ref="T1767">VLOOKUP(D1767&amp;E1767,IF({1,0},'2021春'!$C$3:$C$4485&amp;'2021春'!$D$3:$D$4485,'2021春'!$H$3:$H$4485),2,0)</f>
        <v>451229200407251819</v>
      </c>
    </row>
    <row r="1768" spans="1:20">
      <c r="A1768" s="255">
        <v>1766</v>
      </c>
      <c r="B1768" s="255" t="s">
        <v>7287</v>
      </c>
      <c r="C1768" s="255" t="s">
        <v>21</v>
      </c>
      <c r="D1768" s="255" t="s">
        <v>322</v>
      </c>
      <c r="E1768" s="255" t="s">
        <v>7288</v>
      </c>
      <c r="F1768" s="255" t="s">
        <v>24</v>
      </c>
      <c r="G1768" s="255">
        <v>17</v>
      </c>
      <c r="H1768" s="255" t="s">
        <v>7289</v>
      </c>
      <c r="I1768" s="255" t="s">
        <v>7290</v>
      </c>
      <c r="J1768" s="255">
        <v>15217181708</v>
      </c>
      <c r="K1768" s="255" t="s">
        <v>27</v>
      </c>
      <c r="L1768" s="260">
        <v>44408</v>
      </c>
      <c r="M1768" s="255" t="s">
        <v>28</v>
      </c>
      <c r="N1768" s="255" t="s">
        <v>30</v>
      </c>
      <c r="O1768" s="260"/>
      <c r="P1768" s="255"/>
      <c r="Q1768" s="255" t="s">
        <v>30</v>
      </c>
      <c r="R1768" s="255"/>
      <c r="S1768" s="255"/>
      <c r="T1768" s="265" t="str">
        <f t="array" ref="T1768">VLOOKUP(D1768&amp;E1768,IF({1,0},'2021春'!$C$3:$C$4485&amp;'2021春'!$D$3:$D$4485,'2021春'!$H$3:$H$4485),2,0)</f>
        <v>451229200312150011</v>
      </c>
    </row>
    <row r="1769" spans="1:20">
      <c r="A1769" s="255">
        <v>1767</v>
      </c>
      <c r="B1769" s="255" t="s">
        <v>7291</v>
      </c>
      <c r="C1769" s="255" t="s">
        <v>21</v>
      </c>
      <c r="D1769" s="255" t="s">
        <v>322</v>
      </c>
      <c r="E1769" s="255" t="s">
        <v>7292</v>
      </c>
      <c r="F1769" s="255" t="s">
        <v>24</v>
      </c>
      <c r="G1769" s="255">
        <v>18</v>
      </c>
      <c r="H1769" s="255" t="s">
        <v>6502</v>
      </c>
      <c r="I1769" s="255" t="s">
        <v>7293</v>
      </c>
      <c r="J1769" s="255">
        <v>18176138973</v>
      </c>
      <c r="K1769" s="255" t="s">
        <v>27</v>
      </c>
      <c r="L1769" s="260">
        <v>44407</v>
      </c>
      <c r="M1769" s="255" t="s">
        <v>2747</v>
      </c>
      <c r="N1769" s="255" t="s">
        <v>30</v>
      </c>
      <c r="O1769" s="260"/>
      <c r="P1769" s="255"/>
      <c r="Q1769" s="255" t="s">
        <v>30</v>
      </c>
      <c r="R1769" s="255"/>
      <c r="S1769" s="255"/>
      <c r="T1769" s="265" t="str">
        <f t="array" ref="T1769">VLOOKUP(D1769&amp;E1769,IF({1,0},'2021春'!$C$3:$C$4485&amp;'2021春'!$D$3:$D$4485,'2021春'!$H$3:$H$4485),2,0)</f>
        <v>451229200307122737</v>
      </c>
    </row>
    <row r="1770" spans="1:20">
      <c r="A1770" s="255">
        <v>1768</v>
      </c>
      <c r="B1770" s="255" t="s">
        <v>7294</v>
      </c>
      <c r="C1770" s="255" t="s">
        <v>21</v>
      </c>
      <c r="D1770" s="255" t="s">
        <v>322</v>
      </c>
      <c r="E1770" s="255" t="s">
        <v>7295</v>
      </c>
      <c r="F1770" s="255" t="s">
        <v>143</v>
      </c>
      <c r="G1770" s="255">
        <v>18</v>
      </c>
      <c r="H1770" s="255" t="s">
        <v>7296</v>
      </c>
      <c r="I1770" s="255" t="s">
        <v>7297</v>
      </c>
      <c r="J1770" s="255">
        <v>15777804392</v>
      </c>
      <c r="K1770" s="255" t="s">
        <v>27</v>
      </c>
      <c r="L1770" s="260">
        <v>44331</v>
      </c>
      <c r="M1770" s="255" t="s">
        <v>5175</v>
      </c>
      <c r="N1770" s="255" t="s">
        <v>27</v>
      </c>
      <c r="O1770" s="260">
        <v>44366</v>
      </c>
      <c r="P1770" s="255" t="s">
        <v>28</v>
      </c>
      <c r="Q1770" s="255" t="s">
        <v>30</v>
      </c>
      <c r="R1770" s="255"/>
      <c r="S1770" s="255"/>
      <c r="T1770" s="265" t="str">
        <f t="array" ref="T1770">VLOOKUP(D1770&amp;E1770,IF({1,0},'2021春'!$C$3:$C$4485&amp;'2021春'!$D$3:$D$4485,'2021春'!$H$3:$H$4485),2,0)</f>
        <v>452731200210062125</v>
      </c>
    </row>
    <row r="1771" spans="1:20">
      <c r="A1771" s="255">
        <v>1769</v>
      </c>
      <c r="B1771" s="255" t="s">
        <v>7298</v>
      </c>
      <c r="C1771" s="255" t="s">
        <v>21</v>
      </c>
      <c r="D1771" s="255" t="s">
        <v>322</v>
      </c>
      <c r="E1771" s="255" t="s">
        <v>559</v>
      </c>
      <c r="F1771" s="255" t="s">
        <v>143</v>
      </c>
      <c r="G1771" s="255">
        <v>17</v>
      </c>
      <c r="H1771" s="255" t="s">
        <v>7299</v>
      </c>
      <c r="I1771" s="255" t="s">
        <v>6618</v>
      </c>
      <c r="J1771" s="255">
        <v>13036989887</v>
      </c>
      <c r="K1771" s="255" t="s">
        <v>27</v>
      </c>
      <c r="L1771" s="260">
        <v>44394</v>
      </c>
      <c r="M1771" s="255" t="s">
        <v>28</v>
      </c>
      <c r="N1771" s="255" t="s">
        <v>30</v>
      </c>
      <c r="O1771" s="260"/>
      <c r="P1771" s="255"/>
      <c r="Q1771" s="255" t="s">
        <v>30</v>
      </c>
      <c r="R1771" s="255"/>
      <c r="S1771" s="255"/>
      <c r="T1771" s="265" t="str">
        <f t="array" ref="T1771">VLOOKUP(D1771&amp;E1771,IF({1,0},'2021春'!$C$3:$C$4485&amp;'2021春'!$D$3:$D$4485,'2021春'!$H$3:$H$4485),2,0)</f>
        <v>45273120040311004X</v>
      </c>
    </row>
    <row r="1772" spans="1:20">
      <c r="A1772" s="255">
        <v>1770</v>
      </c>
      <c r="B1772" s="255" t="s">
        <v>7300</v>
      </c>
      <c r="C1772" s="255" t="s">
        <v>21</v>
      </c>
      <c r="D1772" s="255" t="s">
        <v>322</v>
      </c>
      <c r="E1772" s="255" t="s">
        <v>7301</v>
      </c>
      <c r="F1772" s="255" t="s">
        <v>143</v>
      </c>
      <c r="G1772" s="255">
        <v>17</v>
      </c>
      <c r="H1772" s="255" t="s">
        <v>7302</v>
      </c>
      <c r="I1772" s="255" t="s">
        <v>7303</v>
      </c>
      <c r="J1772" s="255">
        <v>18777814958</v>
      </c>
      <c r="K1772" s="255" t="s">
        <v>27</v>
      </c>
      <c r="L1772" s="260">
        <v>44400</v>
      </c>
      <c r="M1772" s="255" t="s">
        <v>7304</v>
      </c>
      <c r="N1772" s="255" t="s">
        <v>30</v>
      </c>
      <c r="O1772" s="260"/>
      <c r="P1772" s="255"/>
      <c r="Q1772" s="255" t="s">
        <v>30</v>
      </c>
      <c r="R1772" s="255" t="s">
        <v>7305</v>
      </c>
      <c r="S1772" s="255"/>
      <c r="T1772" s="265" t="str">
        <f t="array" ref="T1772">VLOOKUP(D1772&amp;E1772,IF({1,0},'2021春'!$C$3:$C$4485&amp;'2021春'!$D$3:$D$4485,'2021春'!$H$3:$H$4485),2,0)</f>
        <v>452728200403011828</v>
      </c>
    </row>
    <row r="1773" spans="1:20">
      <c r="A1773" s="255">
        <v>1771</v>
      </c>
      <c r="B1773" s="255" t="s">
        <v>7306</v>
      </c>
      <c r="C1773" s="255" t="s">
        <v>21</v>
      </c>
      <c r="D1773" s="255" t="s">
        <v>322</v>
      </c>
      <c r="E1773" s="255" t="s">
        <v>7307</v>
      </c>
      <c r="F1773" s="255" t="s">
        <v>143</v>
      </c>
      <c r="G1773" s="255">
        <v>18</v>
      </c>
      <c r="H1773" s="255" t="s">
        <v>5771</v>
      </c>
      <c r="I1773" s="255" t="s">
        <v>7308</v>
      </c>
      <c r="J1773" s="255">
        <v>15878821932</v>
      </c>
      <c r="K1773" s="255" t="s">
        <v>27</v>
      </c>
      <c r="L1773" s="260">
        <v>44331</v>
      </c>
      <c r="M1773" s="255" t="s">
        <v>5175</v>
      </c>
      <c r="N1773" s="255" t="s">
        <v>27</v>
      </c>
      <c r="O1773" s="260">
        <v>44366</v>
      </c>
      <c r="P1773" s="255" t="s">
        <v>28</v>
      </c>
      <c r="Q1773" s="255" t="s">
        <v>30</v>
      </c>
      <c r="R1773" s="255" t="s">
        <v>7309</v>
      </c>
      <c r="S1773" s="255"/>
      <c r="T1773" s="265" t="str">
        <f t="array" ref="T1773">VLOOKUP(D1773&amp;E1773,IF({1,0},'2021春'!$C$3:$C$4485&amp;'2021春'!$D$3:$D$4485,'2021春'!$H$3:$H$4485),2,0)</f>
        <v>452731200305014249</v>
      </c>
    </row>
    <row r="1774" spans="1:20">
      <c r="A1774" s="255">
        <v>1772</v>
      </c>
      <c r="B1774" s="255" t="s">
        <v>7310</v>
      </c>
      <c r="C1774" s="255" t="s">
        <v>21</v>
      </c>
      <c r="D1774" s="255" t="s">
        <v>322</v>
      </c>
      <c r="E1774" s="255" t="s">
        <v>7311</v>
      </c>
      <c r="F1774" s="255" t="s">
        <v>24</v>
      </c>
      <c r="G1774" s="255">
        <v>19</v>
      </c>
      <c r="H1774" s="255" t="s">
        <v>794</v>
      </c>
      <c r="I1774" s="255" t="s">
        <v>7312</v>
      </c>
      <c r="J1774" s="255">
        <v>19977825642</v>
      </c>
      <c r="K1774" s="255" t="s">
        <v>27</v>
      </c>
      <c r="L1774" s="260">
        <v>44331</v>
      </c>
      <c r="M1774" s="255" t="s">
        <v>5175</v>
      </c>
      <c r="N1774" s="255" t="s">
        <v>27</v>
      </c>
      <c r="O1774" s="260">
        <v>44366</v>
      </c>
      <c r="P1774" s="255" t="s">
        <v>28</v>
      </c>
      <c r="Q1774" s="255" t="s">
        <v>30</v>
      </c>
      <c r="R1774" s="255"/>
      <c r="S1774" s="255"/>
      <c r="T1774" s="265" t="str">
        <f t="array" ref="T1774">VLOOKUP(D1774&amp;E1774,IF({1,0},'2021春'!$C$3:$C$4485&amp;'2021春'!$D$3:$D$4485,'2021春'!$H$3:$H$4485),2,0)</f>
        <v>451229200203152739</v>
      </c>
    </row>
    <row r="1775" spans="1:20">
      <c r="A1775" s="255">
        <v>1773</v>
      </c>
      <c r="B1775" s="255" t="s">
        <v>7313</v>
      </c>
      <c r="C1775" s="255" t="s">
        <v>21</v>
      </c>
      <c r="D1775" s="255" t="s">
        <v>322</v>
      </c>
      <c r="E1775" s="255" t="s">
        <v>7314</v>
      </c>
      <c r="F1775" s="255" t="s">
        <v>143</v>
      </c>
      <c r="G1775" s="255">
        <v>17</v>
      </c>
      <c r="H1775" s="255" t="s">
        <v>3789</v>
      </c>
      <c r="I1775" s="255" t="s">
        <v>7315</v>
      </c>
      <c r="J1775" s="255">
        <v>15976442342</v>
      </c>
      <c r="K1775" s="255" t="s">
        <v>27</v>
      </c>
      <c r="L1775" s="260">
        <v>44395</v>
      </c>
      <c r="M1775" s="255" t="s">
        <v>28</v>
      </c>
      <c r="N1775" s="255" t="s">
        <v>30</v>
      </c>
      <c r="O1775" s="260"/>
      <c r="P1775" s="255"/>
      <c r="Q1775" s="255" t="s">
        <v>30</v>
      </c>
      <c r="R1775" s="255"/>
      <c r="S1775" s="255"/>
      <c r="T1775" s="265" t="str">
        <f t="array" ref="T1775">VLOOKUP(D1775&amp;E1775,IF({1,0},'2021春'!$C$3:$C$4485&amp;'2021春'!$D$3:$D$4485,'2021春'!$H$3:$H$4485),2,0)</f>
        <v>452731200403025427</v>
      </c>
    </row>
    <row r="1776" spans="1:20">
      <c r="A1776" s="255">
        <v>1774</v>
      </c>
      <c r="B1776" s="255" t="s">
        <v>7316</v>
      </c>
      <c r="C1776" s="255" t="s">
        <v>21</v>
      </c>
      <c r="D1776" s="255" t="s">
        <v>322</v>
      </c>
      <c r="E1776" s="255" t="s">
        <v>7317</v>
      </c>
      <c r="F1776" s="255" t="s">
        <v>24</v>
      </c>
      <c r="G1776" s="255">
        <v>17</v>
      </c>
      <c r="H1776" s="255" t="s">
        <v>7318</v>
      </c>
      <c r="I1776" s="255" t="s">
        <v>7319</v>
      </c>
      <c r="J1776" s="255">
        <v>19977818483</v>
      </c>
      <c r="K1776" s="255" t="s">
        <v>27</v>
      </c>
      <c r="L1776" s="260">
        <v>44392</v>
      </c>
      <c r="M1776" s="255" t="s">
        <v>3693</v>
      </c>
      <c r="N1776" s="255" t="s">
        <v>30</v>
      </c>
      <c r="O1776" s="260"/>
      <c r="P1776" s="255"/>
      <c r="Q1776" s="255" t="s">
        <v>30</v>
      </c>
      <c r="R1776" s="255"/>
      <c r="S1776" s="255"/>
      <c r="T1776" s="265" t="str">
        <f t="array" ref="T1776">VLOOKUP(D1776&amp;E1776,IF({1,0},'2021春'!$C$3:$C$4485&amp;'2021春'!$D$3:$D$4485,'2021春'!$H$3:$H$4485),2,0)</f>
        <v>451229200311020311</v>
      </c>
    </row>
    <row r="1777" spans="1:20">
      <c r="A1777" s="255">
        <v>1775</v>
      </c>
      <c r="B1777" s="255" t="s">
        <v>7320</v>
      </c>
      <c r="C1777" s="255" t="s">
        <v>21</v>
      </c>
      <c r="D1777" s="255" t="s">
        <v>322</v>
      </c>
      <c r="E1777" s="255" t="s">
        <v>7321</v>
      </c>
      <c r="F1777" s="255" t="s">
        <v>143</v>
      </c>
      <c r="G1777" s="255">
        <v>17</v>
      </c>
      <c r="H1777" s="255" t="s">
        <v>7322</v>
      </c>
      <c r="I1777" s="255" t="s">
        <v>7323</v>
      </c>
      <c r="J1777" s="255">
        <v>18807880435</v>
      </c>
      <c r="K1777" s="255" t="s">
        <v>27</v>
      </c>
      <c r="L1777" s="260">
        <v>44395</v>
      </c>
      <c r="M1777" s="255" t="s">
        <v>1352</v>
      </c>
      <c r="N1777" s="255" t="s">
        <v>27</v>
      </c>
      <c r="O1777" s="260">
        <v>44416</v>
      </c>
      <c r="P1777" s="255" t="s">
        <v>1352</v>
      </c>
      <c r="Q1777" s="255" t="s">
        <v>30</v>
      </c>
      <c r="R1777" s="255"/>
      <c r="S1777" s="255"/>
      <c r="T1777" s="265" t="str">
        <f t="array" ref="T1777">VLOOKUP(D1777&amp;E1777,IF({1,0},'2021春'!$C$3:$C$4485&amp;'2021春'!$D$3:$D$4485,'2021春'!$H$3:$H$4485),2,0)</f>
        <v>452731200404041824</v>
      </c>
    </row>
    <row r="1778" spans="1:20">
      <c r="A1778" s="255">
        <v>1776</v>
      </c>
      <c r="B1778" s="255" t="s">
        <v>7324</v>
      </c>
      <c r="C1778" s="255" t="s">
        <v>21</v>
      </c>
      <c r="D1778" s="255" t="s">
        <v>322</v>
      </c>
      <c r="E1778" s="255" t="s">
        <v>7325</v>
      </c>
      <c r="F1778" s="255" t="s">
        <v>24</v>
      </c>
      <c r="G1778" s="255">
        <v>17</v>
      </c>
      <c r="H1778" s="255" t="s">
        <v>2833</v>
      </c>
      <c r="I1778" s="255" t="s">
        <v>7326</v>
      </c>
      <c r="J1778" s="255">
        <v>15019699083</v>
      </c>
      <c r="K1778" s="255" t="s">
        <v>27</v>
      </c>
      <c r="L1778" s="260">
        <v>44394</v>
      </c>
      <c r="M1778" s="255" t="s">
        <v>1217</v>
      </c>
      <c r="N1778" s="255" t="s">
        <v>30</v>
      </c>
      <c r="O1778" s="260"/>
      <c r="P1778" s="255"/>
      <c r="Q1778" s="255" t="s">
        <v>30</v>
      </c>
      <c r="R1778" s="255"/>
      <c r="S1778" s="255"/>
      <c r="T1778" s="265" t="str">
        <f t="array" ref="T1778">VLOOKUP(D1778&amp;E1778,IF({1,0},'2021春'!$C$3:$C$4485&amp;'2021春'!$D$3:$D$4485,'2021春'!$H$3:$H$4485),2,0)</f>
        <v>452731200407015111</v>
      </c>
    </row>
    <row r="1779" spans="1:20">
      <c r="A1779" s="255">
        <v>1777</v>
      </c>
      <c r="B1779" s="255" t="s">
        <v>7327</v>
      </c>
      <c r="C1779" s="255" t="s">
        <v>21</v>
      </c>
      <c r="D1779" s="255" t="s">
        <v>322</v>
      </c>
      <c r="E1779" s="255" t="s">
        <v>7328</v>
      </c>
      <c r="F1779" s="255" t="s">
        <v>24</v>
      </c>
      <c r="G1779" s="255">
        <v>17</v>
      </c>
      <c r="H1779" s="255" t="s">
        <v>7329</v>
      </c>
      <c r="I1779" s="255" t="s">
        <v>7330</v>
      </c>
      <c r="J1779" s="255">
        <v>13877817232</v>
      </c>
      <c r="K1779" s="255" t="s">
        <v>27</v>
      </c>
      <c r="L1779" s="260">
        <v>44400</v>
      </c>
      <c r="M1779" s="255" t="s">
        <v>7331</v>
      </c>
      <c r="N1779" s="255" t="s">
        <v>30</v>
      </c>
      <c r="O1779" s="260"/>
      <c r="P1779" s="255"/>
      <c r="Q1779" s="255" t="s">
        <v>30</v>
      </c>
      <c r="R1779" s="255" t="s">
        <v>7332</v>
      </c>
      <c r="S1779" s="255"/>
      <c r="T1779" s="265" t="str">
        <f t="array" ref="T1779">VLOOKUP(D1779&amp;E1779,IF({1,0},'2021春'!$C$3:$C$4485&amp;'2021春'!$D$3:$D$4485,'2021春'!$H$3:$H$4485),2,0)</f>
        <v>451229200405045413</v>
      </c>
    </row>
    <row r="1780" spans="1:20">
      <c r="A1780" s="255">
        <v>1778</v>
      </c>
      <c r="B1780" s="255" t="s">
        <v>7333</v>
      </c>
      <c r="C1780" s="255" t="s">
        <v>21</v>
      </c>
      <c r="D1780" s="255" t="s">
        <v>322</v>
      </c>
      <c r="E1780" s="255" t="s">
        <v>7334</v>
      </c>
      <c r="F1780" s="255" t="s">
        <v>143</v>
      </c>
      <c r="G1780" s="255">
        <v>20</v>
      </c>
      <c r="H1780" s="255" t="s">
        <v>931</v>
      </c>
      <c r="I1780" s="255" t="s">
        <v>7335</v>
      </c>
      <c r="J1780" s="255">
        <v>17776583470</v>
      </c>
      <c r="K1780" s="255" t="s">
        <v>27</v>
      </c>
      <c r="L1780" s="260">
        <v>44331</v>
      </c>
      <c r="M1780" s="255" t="s">
        <v>5175</v>
      </c>
      <c r="N1780" s="255" t="s">
        <v>27</v>
      </c>
      <c r="O1780" s="260">
        <v>44366</v>
      </c>
      <c r="P1780" s="255" t="s">
        <v>28</v>
      </c>
      <c r="Q1780" s="255" t="s">
        <v>30</v>
      </c>
      <c r="R1780" s="255"/>
      <c r="S1780" s="255"/>
      <c r="T1780" s="265" t="str">
        <f t="array" ref="T1780">VLOOKUP(D1780&amp;E1780,IF({1,0},'2021春'!$C$3:$C$4485&amp;'2021春'!$D$3:$D$4485,'2021春'!$H$3:$H$4485),2,0)</f>
        <v>452731200102220026</v>
      </c>
    </row>
    <row r="1781" spans="1:20">
      <c r="A1781" s="255">
        <v>1779</v>
      </c>
      <c r="B1781" s="255" t="s">
        <v>7336</v>
      </c>
      <c r="C1781" s="255" t="s">
        <v>21</v>
      </c>
      <c r="D1781" s="255" t="s">
        <v>322</v>
      </c>
      <c r="E1781" s="255" t="s">
        <v>7337</v>
      </c>
      <c r="F1781" s="255" t="s">
        <v>24</v>
      </c>
      <c r="G1781" s="255">
        <v>21</v>
      </c>
      <c r="H1781" s="255" t="s">
        <v>7338</v>
      </c>
      <c r="I1781" s="255" t="s">
        <v>6122</v>
      </c>
      <c r="J1781" s="255">
        <v>19177881712</v>
      </c>
      <c r="K1781" s="255" t="s">
        <v>27</v>
      </c>
      <c r="L1781" s="260">
        <v>44331</v>
      </c>
      <c r="M1781" s="255" t="s">
        <v>5175</v>
      </c>
      <c r="N1781" s="255" t="s">
        <v>27</v>
      </c>
      <c r="O1781" s="260">
        <v>44366</v>
      </c>
      <c r="P1781" s="255" t="s">
        <v>28</v>
      </c>
      <c r="Q1781" s="255" t="s">
        <v>30</v>
      </c>
      <c r="R1781" s="255"/>
      <c r="S1781" s="255"/>
      <c r="T1781" s="265" t="str">
        <f t="array" ref="T1781">VLOOKUP(D1781&amp;E1781,IF({1,0},'2021春'!$C$3:$C$4485&amp;'2021春'!$D$3:$D$4485,'2021春'!$H$3:$H$4485),2,0)</f>
        <v>451229199910052432</v>
      </c>
    </row>
    <row r="1782" spans="1:20">
      <c r="A1782" s="255">
        <v>1780</v>
      </c>
      <c r="B1782" s="255" t="s">
        <v>7339</v>
      </c>
      <c r="C1782" s="255" t="s">
        <v>21</v>
      </c>
      <c r="D1782" s="255" t="s">
        <v>328</v>
      </c>
      <c r="E1782" s="255" t="s">
        <v>7340</v>
      </c>
      <c r="F1782" s="255" t="s">
        <v>24</v>
      </c>
      <c r="G1782" s="255">
        <v>17</v>
      </c>
      <c r="H1782" s="255" t="s">
        <v>3737</v>
      </c>
      <c r="I1782" s="255" t="s">
        <v>7341</v>
      </c>
      <c r="J1782" s="255">
        <v>13768380574</v>
      </c>
      <c r="K1782" s="255" t="s">
        <v>27</v>
      </c>
      <c r="L1782" s="260">
        <v>44404</v>
      </c>
      <c r="M1782" s="255" t="s">
        <v>98</v>
      </c>
      <c r="N1782" s="255" t="s">
        <v>30</v>
      </c>
      <c r="O1782" s="260"/>
      <c r="P1782" s="255"/>
      <c r="Q1782" s="255" t="s">
        <v>30</v>
      </c>
      <c r="R1782" s="255"/>
      <c r="S1782" s="255"/>
      <c r="T1782" s="265" t="str">
        <f t="array" ref="T1782">VLOOKUP(D1782&amp;E1782,IF({1,0},'2021春'!$C$3:$C$4485&amp;'2021春'!$D$3:$D$4485,'2021春'!$H$3:$H$4485),2,0)</f>
        <v>451229200402041214</v>
      </c>
    </row>
    <row r="1783" spans="1:20">
      <c r="A1783" s="255">
        <v>1781</v>
      </c>
      <c r="B1783" s="255" t="s">
        <v>7342</v>
      </c>
      <c r="C1783" s="255" t="s">
        <v>21</v>
      </c>
      <c r="D1783" s="255" t="s">
        <v>328</v>
      </c>
      <c r="E1783" s="255" t="s">
        <v>7343</v>
      </c>
      <c r="F1783" s="255" t="s">
        <v>24</v>
      </c>
      <c r="G1783" s="255">
        <v>18</v>
      </c>
      <c r="H1783" s="255" t="s">
        <v>3793</v>
      </c>
      <c r="I1783" s="255" t="s">
        <v>7344</v>
      </c>
      <c r="J1783" s="255">
        <v>15778380056</v>
      </c>
      <c r="K1783" s="255" t="s">
        <v>27</v>
      </c>
      <c r="L1783" s="260">
        <v>44398</v>
      </c>
      <c r="M1783" s="255" t="s">
        <v>7345</v>
      </c>
      <c r="N1783" s="255" t="s">
        <v>30</v>
      </c>
      <c r="O1783" s="260"/>
      <c r="P1783" s="255"/>
      <c r="Q1783" s="255" t="s">
        <v>30</v>
      </c>
      <c r="R1783" s="255"/>
      <c r="S1783" s="255"/>
      <c r="T1783" s="265" t="str">
        <f t="array" ref="T1783">VLOOKUP(D1783&amp;E1783,IF({1,0},'2021春'!$C$3:$C$4485&amp;'2021春'!$D$3:$D$4485,'2021春'!$H$3:$H$4485),2,0)</f>
        <v>452731200308062115</v>
      </c>
    </row>
    <row r="1784" spans="1:20">
      <c r="A1784" s="255">
        <v>1782</v>
      </c>
      <c r="B1784" s="255" t="s">
        <v>7346</v>
      </c>
      <c r="C1784" s="255" t="s">
        <v>21</v>
      </c>
      <c r="D1784" s="255" t="s">
        <v>328</v>
      </c>
      <c r="E1784" s="255" t="s">
        <v>7347</v>
      </c>
      <c r="F1784" s="255" t="s">
        <v>143</v>
      </c>
      <c r="G1784" s="255">
        <v>16</v>
      </c>
      <c r="H1784" s="255" t="s">
        <v>535</v>
      </c>
      <c r="I1784" s="255" t="s">
        <v>7348</v>
      </c>
      <c r="J1784" s="255">
        <v>13558289877</v>
      </c>
      <c r="K1784" s="255" t="s">
        <v>27</v>
      </c>
      <c r="L1784" s="260">
        <v>44396</v>
      </c>
      <c r="M1784" s="255" t="s">
        <v>28</v>
      </c>
      <c r="N1784" s="255" t="s">
        <v>30</v>
      </c>
      <c r="O1784" s="260"/>
      <c r="P1784" s="255"/>
      <c r="Q1784" s="255" t="s">
        <v>30</v>
      </c>
      <c r="R1784" s="255"/>
      <c r="S1784" s="255"/>
      <c r="T1784" s="265" t="str">
        <f t="array" ref="T1784">VLOOKUP(D1784&amp;E1784,IF({1,0},'2021春'!$C$3:$C$4485&amp;'2021春'!$D$3:$D$4485,'2021春'!$H$3:$H$4485),2,0)</f>
        <v>451229200507191841</v>
      </c>
    </row>
    <row r="1785" spans="1:20">
      <c r="A1785" s="255">
        <v>1783</v>
      </c>
      <c r="B1785" s="255" t="s">
        <v>7349</v>
      </c>
      <c r="C1785" s="255" t="s">
        <v>21</v>
      </c>
      <c r="D1785" s="255" t="s">
        <v>328</v>
      </c>
      <c r="E1785" s="255" t="s">
        <v>7350</v>
      </c>
      <c r="F1785" s="255" t="s">
        <v>143</v>
      </c>
      <c r="G1785" s="255">
        <v>18</v>
      </c>
      <c r="H1785" s="255" t="s">
        <v>7351</v>
      </c>
      <c r="I1785" s="255" t="s">
        <v>2797</v>
      </c>
      <c r="J1785" s="255">
        <v>13737965367</v>
      </c>
      <c r="K1785" s="255" t="s">
        <v>27</v>
      </c>
      <c r="L1785" s="260">
        <v>44332</v>
      </c>
      <c r="M1785" s="255" t="s">
        <v>54</v>
      </c>
      <c r="N1785" s="255" t="s">
        <v>27</v>
      </c>
      <c r="O1785" s="260">
        <v>44366</v>
      </c>
      <c r="P1785" s="255" t="s">
        <v>28</v>
      </c>
      <c r="Q1785" s="255" t="s">
        <v>30</v>
      </c>
      <c r="R1785" s="255"/>
      <c r="S1785" s="255"/>
      <c r="T1785" s="265" t="str">
        <f t="array" ref="T1785">VLOOKUP(D1785&amp;E1785,IF({1,0},'2021春'!$C$3:$C$4485&amp;'2021春'!$D$3:$D$4485,'2021春'!$H$3:$H$4485),2,0)</f>
        <v>451229200303192447</v>
      </c>
    </row>
    <row r="1786" spans="1:20">
      <c r="A1786" s="255">
        <v>1784</v>
      </c>
      <c r="B1786" s="255" t="s">
        <v>7352</v>
      </c>
      <c r="C1786" s="255" t="s">
        <v>21</v>
      </c>
      <c r="D1786" s="255" t="s">
        <v>328</v>
      </c>
      <c r="E1786" s="255" t="s">
        <v>7353</v>
      </c>
      <c r="F1786" s="255" t="s">
        <v>24</v>
      </c>
      <c r="G1786" s="255">
        <v>19</v>
      </c>
      <c r="H1786" s="255" t="s">
        <v>7354</v>
      </c>
      <c r="I1786" s="255" t="s">
        <v>7355</v>
      </c>
      <c r="J1786" s="255">
        <v>17777939651</v>
      </c>
      <c r="K1786" s="255" t="s">
        <v>27</v>
      </c>
      <c r="L1786" s="260">
        <v>44332</v>
      </c>
      <c r="M1786" s="255" t="s">
        <v>54</v>
      </c>
      <c r="N1786" s="255" t="s">
        <v>27</v>
      </c>
      <c r="O1786" s="260">
        <v>44366</v>
      </c>
      <c r="P1786" s="255" t="s">
        <v>28</v>
      </c>
      <c r="Q1786" s="255" t="s">
        <v>30</v>
      </c>
      <c r="R1786" s="255"/>
      <c r="S1786" s="255"/>
      <c r="T1786" s="265" t="str">
        <f t="array" ref="T1786">VLOOKUP(D1786&amp;E1786,IF({1,0},'2021春'!$C$3:$C$4485&amp;'2021春'!$D$3:$D$4485,'2021春'!$H$3:$H$4485),2,0)</f>
        <v>452731200203215154</v>
      </c>
    </row>
    <row r="1787" spans="1:20">
      <c r="A1787" s="255">
        <v>1785</v>
      </c>
      <c r="B1787" s="255" t="s">
        <v>7356</v>
      </c>
      <c r="C1787" s="255" t="s">
        <v>21</v>
      </c>
      <c r="D1787" s="255" t="s">
        <v>328</v>
      </c>
      <c r="E1787" s="255" t="s">
        <v>7357</v>
      </c>
      <c r="F1787" s="255" t="s">
        <v>24</v>
      </c>
      <c r="G1787" s="255">
        <v>17</v>
      </c>
      <c r="H1787" s="255" t="s">
        <v>7358</v>
      </c>
      <c r="I1787" s="255" t="s">
        <v>7359</v>
      </c>
      <c r="J1787" s="255">
        <v>17776180703</v>
      </c>
      <c r="K1787" s="255" t="s">
        <v>27</v>
      </c>
      <c r="L1787" s="260">
        <v>44396</v>
      </c>
      <c r="M1787" s="255" t="s">
        <v>301</v>
      </c>
      <c r="N1787" s="255" t="s">
        <v>30</v>
      </c>
      <c r="O1787" s="260"/>
      <c r="P1787" s="255"/>
      <c r="Q1787" s="255" t="s">
        <v>30</v>
      </c>
      <c r="R1787" s="255"/>
      <c r="S1787" s="255"/>
      <c r="T1787" s="265" t="str">
        <f t="array" ref="T1787">VLOOKUP(D1787&amp;E1787,IF({1,0},'2021春'!$C$3:$C$4485&amp;'2021春'!$D$3:$D$4485,'2021春'!$H$3:$H$4485),2,0)</f>
        <v>452731200404136612</v>
      </c>
    </row>
    <row r="1788" spans="1:20">
      <c r="A1788" s="255">
        <v>1786</v>
      </c>
      <c r="B1788" s="255" t="s">
        <v>7360</v>
      </c>
      <c r="C1788" s="255" t="s">
        <v>21</v>
      </c>
      <c r="D1788" s="255" t="s">
        <v>328</v>
      </c>
      <c r="E1788" s="255" t="s">
        <v>7361</v>
      </c>
      <c r="F1788" s="255" t="s">
        <v>24</v>
      </c>
      <c r="G1788" s="255">
        <v>17</v>
      </c>
      <c r="H1788" s="255" t="s">
        <v>202</v>
      </c>
      <c r="I1788" s="255" t="s">
        <v>7362</v>
      </c>
      <c r="J1788" s="255">
        <v>19107883517</v>
      </c>
      <c r="K1788" s="255" t="s">
        <v>27</v>
      </c>
      <c r="L1788" s="260">
        <v>44393</v>
      </c>
      <c r="M1788" s="255" t="s">
        <v>98</v>
      </c>
      <c r="N1788" s="255" t="s">
        <v>30</v>
      </c>
      <c r="O1788" s="260"/>
      <c r="P1788" s="255"/>
      <c r="Q1788" s="255" t="s">
        <v>30</v>
      </c>
      <c r="R1788" s="255"/>
      <c r="S1788" s="255"/>
      <c r="T1788" s="265" t="str">
        <f t="array" ref="T1788">VLOOKUP(D1788&amp;E1788,IF({1,0},'2021春'!$C$3:$C$4485&amp;'2021春'!$D$3:$D$4485,'2021春'!$H$3:$H$4485),2,0)</f>
        <v>451229200406051217</v>
      </c>
    </row>
    <row r="1789" spans="1:20">
      <c r="A1789" s="255">
        <v>1787</v>
      </c>
      <c r="B1789" s="255" t="s">
        <v>7363</v>
      </c>
      <c r="C1789" s="255" t="s">
        <v>21</v>
      </c>
      <c r="D1789" s="255" t="s">
        <v>328</v>
      </c>
      <c r="E1789" s="255" t="s">
        <v>7364</v>
      </c>
      <c r="F1789" s="255" t="s">
        <v>143</v>
      </c>
      <c r="G1789" s="255">
        <v>18</v>
      </c>
      <c r="H1789" s="255" t="s">
        <v>7365</v>
      </c>
      <c r="I1789" s="255" t="s">
        <v>7366</v>
      </c>
      <c r="J1789" s="255" t="s">
        <v>7367</v>
      </c>
      <c r="K1789" s="255" t="s">
        <v>27</v>
      </c>
      <c r="L1789" s="260">
        <v>44332</v>
      </c>
      <c r="M1789" s="255" t="s">
        <v>54</v>
      </c>
      <c r="N1789" s="255" t="s">
        <v>27</v>
      </c>
      <c r="O1789" s="260">
        <v>44366</v>
      </c>
      <c r="P1789" s="255" t="s">
        <v>28</v>
      </c>
      <c r="Q1789" s="255" t="s">
        <v>30</v>
      </c>
      <c r="R1789" s="255"/>
      <c r="S1789" s="255"/>
      <c r="T1789" s="265" t="str">
        <f t="array" ref="T1789">VLOOKUP(D1789&amp;E1789,IF({1,0},'2021春'!$C$3:$C$4485&amp;'2021春'!$D$3:$D$4485,'2021春'!$H$3:$H$4485),2,0)</f>
        <v>452731200303302423</v>
      </c>
    </row>
    <row r="1790" spans="1:20">
      <c r="A1790" s="255">
        <v>1788</v>
      </c>
      <c r="B1790" s="255" t="s">
        <v>7368</v>
      </c>
      <c r="C1790" s="255" t="s">
        <v>21</v>
      </c>
      <c r="D1790" s="255" t="s">
        <v>328</v>
      </c>
      <c r="E1790" s="255" t="s">
        <v>7369</v>
      </c>
      <c r="F1790" s="255" t="s">
        <v>24</v>
      </c>
      <c r="G1790" s="255">
        <v>16</v>
      </c>
      <c r="H1790" s="255" t="s">
        <v>2792</v>
      </c>
      <c r="I1790" s="255" t="s">
        <v>7370</v>
      </c>
      <c r="J1790" s="255">
        <v>17777939438</v>
      </c>
      <c r="K1790" s="255" t="s">
        <v>27</v>
      </c>
      <c r="L1790" s="260">
        <v>44413</v>
      </c>
      <c r="M1790" s="255" t="s">
        <v>7371</v>
      </c>
      <c r="N1790" s="255" t="s">
        <v>30</v>
      </c>
      <c r="O1790" s="260"/>
      <c r="P1790" s="255"/>
      <c r="Q1790" s="255" t="s">
        <v>30</v>
      </c>
      <c r="R1790" s="255"/>
      <c r="S1790" s="255"/>
      <c r="T1790" s="265" t="str">
        <f t="array" ref="T1790">VLOOKUP(D1790&amp;E1790,IF({1,0},'2021春'!$C$3:$C$4485&amp;'2021春'!$D$3:$D$4485,'2021春'!$H$3:$H$4485),2,0)</f>
        <v>451229200503102119</v>
      </c>
    </row>
    <row r="1791" spans="1:20">
      <c r="A1791" s="255">
        <v>1789</v>
      </c>
      <c r="B1791" s="255" t="s">
        <v>7372</v>
      </c>
      <c r="C1791" s="255" t="s">
        <v>21</v>
      </c>
      <c r="D1791" s="255" t="s">
        <v>328</v>
      </c>
      <c r="E1791" s="255" t="s">
        <v>7373</v>
      </c>
      <c r="F1791" s="255" t="s">
        <v>143</v>
      </c>
      <c r="G1791" s="255">
        <v>17</v>
      </c>
      <c r="H1791" s="255" t="s">
        <v>7374</v>
      </c>
      <c r="I1791" s="255" t="s">
        <v>7375</v>
      </c>
      <c r="J1791" s="255" t="s">
        <v>7376</v>
      </c>
      <c r="K1791" s="255" t="s">
        <v>27</v>
      </c>
      <c r="L1791" s="260">
        <v>44397</v>
      </c>
      <c r="M1791" s="255" t="s">
        <v>28</v>
      </c>
      <c r="N1791" s="255" t="s">
        <v>30</v>
      </c>
      <c r="O1791" s="260"/>
      <c r="P1791" s="255"/>
      <c r="Q1791" s="255" t="s">
        <v>30</v>
      </c>
      <c r="R1791" s="255"/>
      <c r="S1791" s="255"/>
      <c r="T1791" s="265" t="str">
        <f t="array" ref="T1791">VLOOKUP(D1791&amp;E1791,IF({1,0},'2021春'!$C$3:$C$4485&amp;'2021春'!$D$3:$D$4485,'2021春'!$H$3:$H$4485),2,0)</f>
        <v>451229200401061221</v>
      </c>
    </row>
    <row r="1792" spans="1:20">
      <c r="A1792" s="255">
        <v>1790</v>
      </c>
      <c r="B1792" s="255" t="s">
        <v>7377</v>
      </c>
      <c r="C1792" s="255" t="s">
        <v>21</v>
      </c>
      <c r="D1792" s="255" t="s">
        <v>328</v>
      </c>
      <c r="E1792" s="255" t="s">
        <v>7378</v>
      </c>
      <c r="F1792" s="255" t="s">
        <v>24</v>
      </c>
      <c r="G1792" s="255">
        <v>17</v>
      </c>
      <c r="H1792" s="255" t="s">
        <v>7379</v>
      </c>
      <c r="I1792" s="255" t="s">
        <v>7380</v>
      </c>
      <c r="J1792" s="255">
        <v>18070860486</v>
      </c>
      <c r="K1792" s="255" t="s">
        <v>27</v>
      </c>
      <c r="L1792" s="260">
        <v>44398</v>
      </c>
      <c r="M1792" s="255" t="s">
        <v>29</v>
      </c>
      <c r="N1792" s="255" t="s">
        <v>30</v>
      </c>
      <c r="O1792" s="260"/>
      <c r="P1792" s="255"/>
      <c r="Q1792" s="255" t="s">
        <v>30</v>
      </c>
      <c r="R1792" s="255"/>
      <c r="S1792" s="255"/>
      <c r="T1792" s="265" t="str">
        <f t="array" ref="T1792">VLOOKUP(D1792&amp;E1792,IF({1,0},'2021春'!$C$3:$C$4485&amp;'2021春'!$D$3:$D$4485,'2021春'!$H$3:$H$4485),2,0)</f>
        <v>452731200404062115</v>
      </c>
    </row>
    <row r="1793" spans="1:20">
      <c r="A1793" s="255">
        <v>1791</v>
      </c>
      <c r="B1793" s="255" t="s">
        <v>7381</v>
      </c>
      <c r="C1793" s="255" t="s">
        <v>21</v>
      </c>
      <c r="D1793" s="255" t="s">
        <v>328</v>
      </c>
      <c r="E1793" s="255" t="s">
        <v>7382</v>
      </c>
      <c r="F1793" s="255" t="s">
        <v>24</v>
      </c>
      <c r="G1793" s="255">
        <v>17</v>
      </c>
      <c r="H1793" s="255" t="s">
        <v>7383</v>
      </c>
      <c r="I1793" s="255" t="s">
        <v>7384</v>
      </c>
      <c r="J1793" s="255">
        <v>18070810322</v>
      </c>
      <c r="K1793" s="255" t="s">
        <v>27</v>
      </c>
      <c r="L1793" s="260">
        <v>44399</v>
      </c>
      <c r="M1793" s="255" t="s">
        <v>28</v>
      </c>
      <c r="N1793" s="255" t="s">
        <v>30</v>
      </c>
      <c r="O1793" s="260"/>
      <c r="P1793" s="255"/>
      <c r="Q1793" s="255" t="s">
        <v>30</v>
      </c>
      <c r="R1793" s="255"/>
      <c r="S1793" s="255"/>
      <c r="T1793" s="265" t="str">
        <f t="array" ref="T1793">VLOOKUP(D1793&amp;E1793,IF({1,0},'2021春'!$C$3:$C$4485&amp;'2021春'!$D$3:$D$4485,'2021春'!$H$3:$H$4485),2,0)</f>
        <v>452731200401275414</v>
      </c>
    </row>
    <row r="1794" spans="1:20">
      <c r="A1794" s="255">
        <v>1792</v>
      </c>
      <c r="B1794" s="255" t="s">
        <v>7385</v>
      </c>
      <c r="C1794" s="255" t="s">
        <v>21</v>
      </c>
      <c r="D1794" s="255" t="s">
        <v>328</v>
      </c>
      <c r="E1794" s="255" t="s">
        <v>7386</v>
      </c>
      <c r="F1794" s="255" t="s">
        <v>143</v>
      </c>
      <c r="G1794" s="255">
        <v>17</v>
      </c>
      <c r="H1794" s="255" t="s">
        <v>1879</v>
      </c>
      <c r="I1794" s="255" t="s">
        <v>7387</v>
      </c>
      <c r="J1794" s="255">
        <v>19928783819</v>
      </c>
      <c r="K1794" s="255" t="s">
        <v>27</v>
      </c>
      <c r="L1794" s="260">
        <v>44396</v>
      </c>
      <c r="M1794" s="255" t="s">
        <v>28</v>
      </c>
      <c r="N1794" s="255" t="s">
        <v>30</v>
      </c>
      <c r="O1794" s="260"/>
      <c r="P1794" s="255"/>
      <c r="Q1794" s="255" t="s">
        <v>30</v>
      </c>
      <c r="R1794" s="255"/>
      <c r="S1794" s="255"/>
      <c r="T1794" s="265" t="str">
        <f t="array" ref="T1794">VLOOKUP(D1794&amp;E1794,IF({1,0},'2021春'!$C$3:$C$4485&amp;'2021春'!$D$3:$D$4485,'2021春'!$H$3:$H$4485),2,0)</f>
        <v>451229200402152424</v>
      </c>
    </row>
    <row r="1795" spans="1:20">
      <c r="A1795" s="255">
        <v>1793</v>
      </c>
      <c r="B1795" s="255" t="s">
        <v>7388</v>
      </c>
      <c r="C1795" s="255" t="s">
        <v>21</v>
      </c>
      <c r="D1795" s="255" t="s">
        <v>328</v>
      </c>
      <c r="E1795" s="255" t="s">
        <v>7389</v>
      </c>
      <c r="F1795" s="255" t="s">
        <v>24</v>
      </c>
      <c r="G1795" s="255">
        <v>17</v>
      </c>
      <c r="H1795" s="255" t="s">
        <v>7390</v>
      </c>
      <c r="I1795" s="255" t="s">
        <v>7391</v>
      </c>
      <c r="J1795" s="255">
        <v>18776875019</v>
      </c>
      <c r="K1795" s="255" t="s">
        <v>27</v>
      </c>
      <c r="L1795" s="260">
        <v>44397</v>
      </c>
      <c r="M1795" s="255" t="s">
        <v>28</v>
      </c>
      <c r="N1795" s="255" t="s">
        <v>27</v>
      </c>
      <c r="O1795" s="260">
        <v>44421</v>
      </c>
      <c r="P1795" s="255" t="s">
        <v>4424</v>
      </c>
      <c r="Q1795" s="255" t="s">
        <v>30</v>
      </c>
      <c r="R1795" s="255"/>
      <c r="S1795" s="255"/>
      <c r="T1795" s="265" t="str">
        <f t="array" ref="T1795">VLOOKUP(D1795&amp;E1795,IF({1,0},'2021春'!$C$3:$C$4485&amp;'2021春'!$D$3:$D$4485,'2021春'!$H$3:$H$4485),2,0)</f>
        <v>452731200312235410</v>
      </c>
    </row>
    <row r="1796" spans="1:20">
      <c r="A1796" s="255">
        <v>1794</v>
      </c>
      <c r="B1796" s="255" t="s">
        <v>7392</v>
      </c>
      <c r="C1796" s="255" t="s">
        <v>21</v>
      </c>
      <c r="D1796" s="255" t="s">
        <v>328</v>
      </c>
      <c r="E1796" s="255" t="s">
        <v>7393</v>
      </c>
      <c r="F1796" s="255" t="s">
        <v>24</v>
      </c>
      <c r="G1796" s="255">
        <v>19</v>
      </c>
      <c r="H1796" s="255" t="s">
        <v>144</v>
      </c>
      <c r="I1796" s="255" t="s">
        <v>7394</v>
      </c>
      <c r="J1796" s="255">
        <v>13377494714</v>
      </c>
      <c r="K1796" s="255" t="s">
        <v>27</v>
      </c>
      <c r="L1796" s="260">
        <v>44331</v>
      </c>
      <c r="M1796" s="255" t="s">
        <v>54</v>
      </c>
      <c r="N1796" s="255" t="s">
        <v>27</v>
      </c>
      <c r="O1796" s="260">
        <v>44366</v>
      </c>
      <c r="P1796" s="255" t="s">
        <v>28</v>
      </c>
      <c r="Q1796" s="255" t="s">
        <v>30</v>
      </c>
      <c r="R1796" s="255"/>
      <c r="S1796" s="255"/>
      <c r="T1796" s="265" t="str">
        <f t="array" ref="T1796">VLOOKUP(D1796&amp;E1796,IF({1,0},'2021春'!$C$3:$C$4485&amp;'2021春'!$D$3:$D$4485,'2021春'!$H$3:$H$4485),2,0)</f>
        <v>452731200111035412</v>
      </c>
    </row>
    <row r="1797" spans="1:20">
      <c r="A1797" s="255">
        <v>1795</v>
      </c>
      <c r="B1797" s="255" t="s">
        <v>7395</v>
      </c>
      <c r="C1797" s="255" t="s">
        <v>21</v>
      </c>
      <c r="D1797" s="255" t="s">
        <v>328</v>
      </c>
      <c r="E1797" s="255" t="s">
        <v>7396</v>
      </c>
      <c r="F1797" s="255" t="s">
        <v>24</v>
      </c>
      <c r="G1797" s="255">
        <v>17</v>
      </c>
      <c r="H1797" s="255" t="s">
        <v>7397</v>
      </c>
      <c r="I1797" s="255" t="s">
        <v>7398</v>
      </c>
      <c r="J1797" s="255">
        <v>15296043515</v>
      </c>
      <c r="K1797" s="255" t="s">
        <v>27</v>
      </c>
      <c r="L1797" s="260">
        <v>44395</v>
      </c>
      <c r="M1797" s="255" t="s">
        <v>28</v>
      </c>
      <c r="N1797" s="255" t="s">
        <v>30</v>
      </c>
      <c r="O1797" s="260"/>
      <c r="P1797" s="255"/>
      <c r="Q1797" s="255" t="s">
        <v>30</v>
      </c>
      <c r="R1797" s="255"/>
      <c r="S1797" s="255"/>
      <c r="T1797" s="265" t="str">
        <f t="array" ref="T1797">VLOOKUP(D1797&amp;E1797,IF({1,0},'2021春'!$C$3:$C$4485&amp;'2021春'!$D$3:$D$4485,'2021春'!$H$3:$H$4485),2,0)</f>
        <v>450124200405284213</v>
      </c>
    </row>
    <row r="1798" spans="1:20">
      <c r="A1798" s="255">
        <v>1796</v>
      </c>
      <c r="B1798" s="255" t="s">
        <v>7399</v>
      </c>
      <c r="C1798" s="255" t="s">
        <v>21</v>
      </c>
      <c r="D1798" s="255" t="s">
        <v>328</v>
      </c>
      <c r="E1798" s="255" t="s">
        <v>7400</v>
      </c>
      <c r="F1798" s="255" t="s">
        <v>24</v>
      </c>
      <c r="G1798" s="255">
        <v>17</v>
      </c>
      <c r="H1798" s="255" t="s">
        <v>7401</v>
      </c>
      <c r="I1798" s="255" t="s">
        <v>7402</v>
      </c>
      <c r="J1798" s="255">
        <v>15296077518</v>
      </c>
      <c r="K1798" s="255" t="s">
        <v>27</v>
      </c>
      <c r="L1798" s="260">
        <v>44398</v>
      </c>
      <c r="M1798" s="255" t="s">
        <v>7403</v>
      </c>
      <c r="N1798" s="255" t="s">
        <v>30</v>
      </c>
      <c r="O1798" s="260"/>
      <c r="P1798" s="255"/>
      <c r="Q1798" s="255" t="s">
        <v>30</v>
      </c>
      <c r="R1798" s="255"/>
      <c r="S1798" s="255"/>
      <c r="T1798" s="265" t="str">
        <f t="array" ref="T1798">VLOOKUP(D1798&amp;E1798,IF({1,0},'2021春'!$C$3:$C$4485&amp;'2021春'!$D$3:$D$4485,'2021春'!$H$3:$H$4485),2,0)</f>
        <v>452731200408101214</v>
      </c>
    </row>
    <row r="1799" spans="1:20">
      <c r="A1799" s="255">
        <v>1797</v>
      </c>
      <c r="B1799" s="255" t="s">
        <v>7404</v>
      </c>
      <c r="C1799" s="255" t="s">
        <v>21</v>
      </c>
      <c r="D1799" s="255" t="s">
        <v>328</v>
      </c>
      <c r="E1799" s="255" t="s">
        <v>7405</v>
      </c>
      <c r="F1799" s="255" t="s">
        <v>24</v>
      </c>
      <c r="G1799" s="255">
        <v>19</v>
      </c>
      <c r="H1799" s="255" t="s">
        <v>7406</v>
      </c>
      <c r="I1799" s="255" t="s">
        <v>7407</v>
      </c>
      <c r="J1799" s="255">
        <v>15777849780</v>
      </c>
      <c r="K1799" s="255" t="s">
        <v>27</v>
      </c>
      <c r="L1799" s="260">
        <v>44338</v>
      </c>
      <c r="M1799" s="255" t="s">
        <v>28</v>
      </c>
      <c r="N1799" s="255" t="s">
        <v>27</v>
      </c>
      <c r="O1799" s="260">
        <v>44366</v>
      </c>
      <c r="P1799" s="255" t="s">
        <v>28</v>
      </c>
      <c r="Q1799" s="255" t="s">
        <v>30</v>
      </c>
      <c r="R1799" s="255"/>
      <c r="S1799" s="255"/>
      <c r="T1799" s="265" t="str">
        <f t="array" ref="T1799">VLOOKUP(D1799&amp;E1799,IF({1,0},'2021春'!$C$3:$C$4485&amp;'2021春'!$D$3:$D$4485,'2021春'!$H$3:$H$4485),2,0)</f>
        <v>452731200206265114</v>
      </c>
    </row>
    <row r="1800" spans="1:20">
      <c r="A1800" s="255">
        <v>1798</v>
      </c>
      <c r="B1800" s="255" t="s">
        <v>7408</v>
      </c>
      <c r="C1800" s="255" t="s">
        <v>21</v>
      </c>
      <c r="D1800" s="255" t="s">
        <v>328</v>
      </c>
      <c r="E1800" s="255" t="s">
        <v>3376</v>
      </c>
      <c r="F1800" s="255" t="s">
        <v>24</v>
      </c>
      <c r="G1800" s="255">
        <v>20</v>
      </c>
      <c r="H1800" s="255" t="s">
        <v>6147</v>
      </c>
      <c r="I1800" s="255" t="s">
        <v>6148</v>
      </c>
      <c r="J1800" s="255">
        <v>15177386409</v>
      </c>
      <c r="K1800" s="255" t="s">
        <v>27</v>
      </c>
      <c r="L1800" s="260">
        <v>44396</v>
      </c>
      <c r="M1800" s="255" t="s">
        <v>4299</v>
      </c>
      <c r="N1800" s="255" t="s">
        <v>30</v>
      </c>
      <c r="O1800" s="260"/>
      <c r="P1800" s="255"/>
      <c r="Q1800" s="255" t="s">
        <v>30</v>
      </c>
      <c r="R1800" s="255"/>
      <c r="S1800" s="255"/>
      <c r="T1800" s="265" t="str">
        <f t="array" ref="T1800">VLOOKUP(D1800&amp;E1800,IF({1,0},'2021春'!$C$3:$C$4485&amp;'2021春'!$D$3:$D$4485,'2021春'!$H$3:$H$4485),2,0)</f>
        <v>452731200012102114</v>
      </c>
    </row>
    <row r="1801" spans="1:20">
      <c r="A1801" s="255">
        <v>1799</v>
      </c>
      <c r="B1801" s="255" t="s">
        <v>7409</v>
      </c>
      <c r="C1801" s="255" t="s">
        <v>21</v>
      </c>
      <c r="D1801" s="255" t="s">
        <v>328</v>
      </c>
      <c r="E1801" s="255" t="s">
        <v>805</v>
      </c>
      <c r="F1801" s="255" t="s">
        <v>24</v>
      </c>
      <c r="G1801" s="255">
        <v>20</v>
      </c>
      <c r="H1801" s="255" t="s">
        <v>6516</v>
      </c>
      <c r="I1801" s="255" t="s">
        <v>7410</v>
      </c>
      <c r="J1801" s="255">
        <v>18174936686</v>
      </c>
      <c r="K1801" s="255" t="s">
        <v>27</v>
      </c>
      <c r="L1801" s="260">
        <v>44331</v>
      </c>
      <c r="M1801" s="255" t="s">
        <v>54</v>
      </c>
      <c r="N1801" s="255" t="s">
        <v>27</v>
      </c>
      <c r="O1801" s="260">
        <v>44366</v>
      </c>
      <c r="P1801" s="255" t="s">
        <v>28</v>
      </c>
      <c r="Q1801" s="255" t="s">
        <v>30</v>
      </c>
      <c r="R1801" s="255"/>
      <c r="S1801" s="255"/>
      <c r="T1801" s="265" t="str">
        <f t="array" ref="T1801">VLOOKUP(D1801&amp;E1801,IF({1,0},'2021春'!$C$3:$C$4485&amp;'2021春'!$D$3:$D$4485,'2021春'!$H$3:$H$4485),2,0)</f>
        <v>451229200105082415</v>
      </c>
    </row>
    <row r="1802" spans="1:20">
      <c r="A1802" s="255">
        <v>1800</v>
      </c>
      <c r="B1802" s="255" t="s">
        <v>7411</v>
      </c>
      <c r="C1802" s="255" t="s">
        <v>21</v>
      </c>
      <c r="D1802" s="255" t="s">
        <v>328</v>
      </c>
      <c r="E1802" s="255" t="s">
        <v>7412</v>
      </c>
      <c r="F1802" s="255" t="s">
        <v>24</v>
      </c>
      <c r="G1802" s="255">
        <v>18</v>
      </c>
      <c r="H1802" s="255" t="s">
        <v>7413</v>
      </c>
      <c r="I1802" s="255" t="s">
        <v>7414</v>
      </c>
      <c r="J1802" s="255">
        <v>18776863327</v>
      </c>
      <c r="K1802" s="255" t="s">
        <v>27</v>
      </c>
      <c r="L1802" s="260">
        <v>44332</v>
      </c>
      <c r="M1802" s="255" t="s">
        <v>54</v>
      </c>
      <c r="N1802" s="255" t="s">
        <v>27</v>
      </c>
      <c r="O1802" s="260">
        <v>44366</v>
      </c>
      <c r="P1802" s="255" t="s">
        <v>28</v>
      </c>
      <c r="Q1802" s="255" t="s">
        <v>30</v>
      </c>
      <c r="R1802" s="255"/>
      <c r="S1802" s="255"/>
      <c r="T1802" s="265" t="str">
        <f t="array" ref="T1802">VLOOKUP(D1802&amp;E1802,IF({1,0},'2021春'!$C$3:$C$4485&amp;'2021春'!$D$3:$D$4485,'2021春'!$H$3:$H$4485),2,0)</f>
        <v>452731200304033616</v>
      </c>
    </row>
    <row r="1803" spans="1:20">
      <c r="A1803" s="255">
        <v>1801</v>
      </c>
      <c r="B1803" s="255" t="s">
        <v>7415</v>
      </c>
      <c r="C1803" s="255" t="s">
        <v>21</v>
      </c>
      <c r="D1803" s="255" t="s">
        <v>328</v>
      </c>
      <c r="E1803" s="255" t="s">
        <v>7416</v>
      </c>
      <c r="F1803" s="255" t="s">
        <v>24</v>
      </c>
      <c r="G1803" s="255">
        <v>16</v>
      </c>
      <c r="H1803" s="255" t="s">
        <v>745</v>
      </c>
      <c r="I1803" s="255" t="s">
        <v>7417</v>
      </c>
      <c r="J1803" s="255">
        <v>18776864037</v>
      </c>
      <c r="K1803" s="255" t="s">
        <v>27</v>
      </c>
      <c r="L1803" s="260">
        <v>44407</v>
      </c>
      <c r="M1803" s="255" t="s">
        <v>1352</v>
      </c>
      <c r="N1803" s="255" t="s">
        <v>30</v>
      </c>
      <c r="O1803" s="260"/>
      <c r="P1803" s="255"/>
      <c r="Q1803" s="255" t="s">
        <v>30</v>
      </c>
      <c r="R1803" s="255"/>
      <c r="S1803" s="255"/>
      <c r="T1803" s="265" t="str">
        <f t="array" ref="T1803">VLOOKUP(D1803&amp;E1803,IF({1,0},'2021春'!$C$3:$C$4485&amp;'2021春'!$D$3:$D$4485,'2021春'!$H$3:$H$4485),2,0)</f>
        <v>451229200508081855</v>
      </c>
    </row>
    <row r="1804" spans="1:20">
      <c r="A1804" s="255">
        <v>1802</v>
      </c>
      <c r="B1804" s="255" t="s">
        <v>7418</v>
      </c>
      <c r="C1804" s="255" t="s">
        <v>21</v>
      </c>
      <c r="D1804" s="255" t="s">
        <v>328</v>
      </c>
      <c r="E1804" s="255" t="s">
        <v>7419</v>
      </c>
      <c r="F1804" s="255" t="s">
        <v>143</v>
      </c>
      <c r="G1804" s="255">
        <v>18</v>
      </c>
      <c r="H1804" s="255" t="s">
        <v>7420</v>
      </c>
      <c r="I1804" s="255" t="s">
        <v>7421</v>
      </c>
      <c r="J1804" s="255">
        <v>19977825707</v>
      </c>
      <c r="K1804" s="255" t="s">
        <v>27</v>
      </c>
      <c r="L1804" s="260">
        <v>44331</v>
      </c>
      <c r="M1804" s="255" t="s">
        <v>54</v>
      </c>
      <c r="N1804" s="255" t="s">
        <v>27</v>
      </c>
      <c r="O1804" s="260">
        <v>44366</v>
      </c>
      <c r="P1804" s="255" t="s">
        <v>28</v>
      </c>
      <c r="Q1804" s="255" t="s">
        <v>30</v>
      </c>
      <c r="R1804" s="255"/>
      <c r="S1804" s="255"/>
      <c r="T1804" s="265" t="str">
        <f t="array" ref="T1804">VLOOKUP(D1804&amp;E1804,IF({1,0},'2021春'!$C$3:$C$4485&amp;'2021春'!$D$3:$D$4485,'2021春'!$H$3:$H$4485),2,0)</f>
        <v>451229200303240322</v>
      </c>
    </row>
    <row r="1805" spans="1:20">
      <c r="A1805" s="255">
        <v>1803</v>
      </c>
      <c r="B1805" s="255" t="s">
        <v>7422</v>
      </c>
      <c r="C1805" s="255" t="s">
        <v>21</v>
      </c>
      <c r="D1805" s="255" t="s">
        <v>328</v>
      </c>
      <c r="E1805" s="255" t="s">
        <v>7423</v>
      </c>
      <c r="F1805" s="255" t="s">
        <v>24</v>
      </c>
      <c r="G1805" s="255">
        <v>19</v>
      </c>
      <c r="H1805" s="255" t="s">
        <v>4434</v>
      </c>
      <c r="I1805" s="255" t="s">
        <v>7424</v>
      </c>
      <c r="J1805" s="255">
        <v>18776875953</v>
      </c>
      <c r="K1805" s="255" t="s">
        <v>27</v>
      </c>
      <c r="L1805" s="260">
        <v>44338</v>
      </c>
      <c r="M1805" s="255" t="s">
        <v>54</v>
      </c>
      <c r="N1805" s="255" t="s">
        <v>27</v>
      </c>
      <c r="O1805" s="260">
        <v>44366</v>
      </c>
      <c r="P1805" s="255" t="s">
        <v>28</v>
      </c>
      <c r="Q1805" s="255" t="s">
        <v>30</v>
      </c>
      <c r="R1805" s="255"/>
      <c r="S1805" s="255"/>
      <c r="T1805" s="265" t="str">
        <f t="array" ref="T1805">VLOOKUP(D1805&amp;E1805,IF({1,0},'2021春'!$C$3:$C$4485&amp;'2021春'!$D$3:$D$4485,'2021春'!$H$3:$H$4485),2,0)</f>
        <v>451229200202033914</v>
      </c>
    </row>
    <row r="1806" spans="1:20">
      <c r="A1806" s="255">
        <v>1804</v>
      </c>
      <c r="B1806" s="255" t="s">
        <v>7425</v>
      </c>
      <c r="C1806" s="255" t="s">
        <v>21</v>
      </c>
      <c r="D1806" s="255" t="s">
        <v>328</v>
      </c>
      <c r="E1806" s="255" t="s">
        <v>7426</v>
      </c>
      <c r="F1806" s="255" t="s">
        <v>24</v>
      </c>
      <c r="G1806" s="255">
        <v>18</v>
      </c>
      <c r="H1806" s="255" t="s">
        <v>7427</v>
      </c>
      <c r="I1806" s="255" t="s">
        <v>7428</v>
      </c>
      <c r="J1806" s="255">
        <v>13557188575</v>
      </c>
      <c r="K1806" s="255" t="s">
        <v>27</v>
      </c>
      <c r="L1806" s="260">
        <v>44332</v>
      </c>
      <c r="M1806" s="255" t="s">
        <v>54</v>
      </c>
      <c r="N1806" s="255" t="s">
        <v>27</v>
      </c>
      <c r="O1806" s="260">
        <v>44371</v>
      </c>
      <c r="P1806" s="255" t="s">
        <v>28</v>
      </c>
      <c r="Q1806" s="255" t="s">
        <v>30</v>
      </c>
      <c r="R1806" s="255"/>
      <c r="S1806" s="255"/>
      <c r="T1806" s="265" t="str">
        <f t="array" ref="T1806">VLOOKUP(D1806&amp;E1806,IF({1,0},'2021春'!$C$3:$C$4485&amp;'2021春'!$D$3:$D$4485,'2021春'!$H$3:$H$4485),2,0)</f>
        <v>451229200305115410</v>
      </c>
    </row>
    <row r="1807" spans="1:20">
      <c r="A1807" s="255">
        <v>1805</v>
      </c>
      <c r="B1807" s="255" t="s">
        <v>7429</v>
      </c>
      <c r="C1807" s="255" t="s">
        <v>21</v>
      </c>
      <c r="D1807" s="255" t="s">
        <v>328</v>
      </c>
      <c r="E1807" s="255" t="s">
        <v>7430</v>
      </c>
      <c r="F1807" s="255" t="s">
        <v>143</v>
      </c>
      <c r="G1807" s="255">
        <v>17</v>
      </c>
      <c r="H1807" s="255" t="s">
        <v>7431</v>
      </c>
      <c r="I1807" s="255" t="s">
        <v>7432</v>
      </c>
      <c r="J1807" s="255">
        <v>13712862782</v>
      </c>
      <c r="K1807" s="255" t="s">
        <v>27</v>
      </c>
      <c r="L1807" s="260">
        <v>44402</v>
      </c>
      <c r="M1807" s="255" t="s">
        <v>133</v>
      </c>
      <c r="N1807" s="255" t="s">
        <v>30</v>
      </c>
      <c r="O1807" s="260"/>
      <c r="P1807" s="255"/>
      <c r="Q1807" s="255" t="s">
        <v>30</v>
      </c>
      <c r="R1807" s="255"/>
      <c r="S1807" s="255"/>
      <c r="T1807" s="265" t="str">
        <f t="array" ref="T1807">VLOOKUP(D1807&amp;E1807,IF({1,0},'2021春'!$C$3:$C$4485&amp;'2021春'!$D$3:$D$4485,'2021春'!$H$3:$H$4485),2,0)</f>
        <v>451229200312022423</v>
      </c>
    </row>
    <row r="1808" spans="1:20">
      <c r="A1808" s="255">
        <v>1806</v>
      </c>
      <c r="B1808" s="255" t="s">
        <v>7433</v>
      </c>
      <c r="C1808" s="255" t="s">
        <v>21</v>
      </c>
      <c r="D1808" s="255" t="s">
        <v>328</v>
      </c>
      <c r="E1808" s="255" t="s">
        <v>7434</v>
      </c>
      <c r="F1808" s="255" t="s">
        <v>24</v>
      </c>
      <c r="G1808" s="255">
        <v>17</v>
      </c>
      <c r="H1808" s="255" t="s">
        <v>7435</v>
      </c>
      <c r="I1808" s="255" t="s">
        <v>7436</v>
      </c>
      <c r="J1808" s="255">
        <v>13788180361</v>
      </c>
      <c r="K1808" s="255" t="s">
        <v>27</v>
      </c>
      <c r="L1808" s="260">
        <v>44399</v>
      </c>
      <c r="M1808" s="255" t="s">
        <v>3785</v>
      </c>
      <c r="N1808" s="255" t="s">
        <v>30</v>
      </c>
      <c r="O1808" s="260"/>
      <c r="P1808" s="255"/>
      <c r="Q1808" s="255" t="s">
        <v>30</v>
      </c>
      <c r="R1808" s="255"/>
      <c r="S1808" s="255"/>
      <c r="T1808" s="265" t="str">
        <f t="array" ref="T1808">VLOOKUP(D1808&amp;E1808,IF({1,0},'2021春'!$C$3:$C$4485&amp;'2021春'!$D$3:$D$4485,'2021春'!$H$3:$H$4485),2,0)</f>
        <v>45273120040512121X</v>
      </c>
    </row>
    <row r="1809" spans="1:20">
      <c r="A1809" s="255">
        <v>1807</v>
      </c>
      <c r="B1809" s="255" t="s">
        <v>7437</v>
      </c>
      <c r="C1809" s="255" t="s">
        <v>21</v>
      </c>
      <c r="D1809" s="255" t="s">
        <v>328</v>
      </c>
      <c r="E1809" s="255" t="s">
        <v>7438</v>
      </c>
      <c r="F1809" s="255" t="s">
        <v>143</v>
      </c>
      <c r="G1809" s="255">
        <v>17</v>
      </c>
      <c r="H1809" s="255" t="s">
        <v>7439</v>
      </c>
      <c r="I1809" s="255" t="s">
        <v>7440</v>
      </c>
      <c r="J1809" s="255">
        <v>15277848826</v>
      </c>
      <c r="K1809" s="255" t="s">
        <v>27</v>
      </c>
      <c r="L1809" s="260">
        <v>44397</v>
      </c>
      <c r="M1809" s="255" t="s">
        <v>133</v>
      </c>
      <c r="N1809" s="255" t="s">
        <v>27</v>
      </c>
      <c r="O1809" s="260">
        <v>44421</v>
      </c>
      <c r="P1809" s="255" t="s">
        <v>133</v>
      </c>
      <c r="Q1809" s="255" t="s">
        <v>30</v>
      </c>
      <c r="R1809" s="255"/>
      <c r="S1809" s="255"/>
      <c r="T1809" s="265" t="str">
        <f t="array" ref="T1809">VLOOKUP(D1809&amp;E1809,IF({1,0},'2021春'!$C$3:$C$4485&amp;'2021春'!$D$3:$D$4485,'2021春'!$H$3:$H$4485),2,0)</f>
        <v>451229200405132429</v>
      </c>
    </row>
    <row r="1810" spans="1:20">
      <c r="A1810" s="255">
        <v>1808</v>
      </c>
      <c r="B1810" s="255" t="s">
        <v>7441</v>
      </c>
      <c r="C1810" s="255" t="s">
        <v>21</v>
      </c>
      <c r="D1810" s="255" t="s">
        <v>328</v>
      </c>
      <c r="E1810" s="255" t="s">
        <v>7442</v>
      </c>
      <c r="F1810" s="255" t="s">
        <v>24</v>
      </c>
      <c r="G1810" s="255">
        <v>17</v>
      </c>
      <c r="H1810" s="255" t="s">
        <v>6526</v>
      </c>
      <c r="I1810" s="255" t="s">
        <v>7443</v>
      </c>
      <c r="J1810" s="255">
        <v>13690300545</v>
      </c>
      <c r="K1810" s="255" t="s">
        <v>27</v>
      </c>
      <c r="L1810" s="260">
        <v>44394</v>
      </c>
      <c r="M1810" s="255" t="s">
        <v>7444</v>
      </c>
      <c r="N1810" s="255" t="s">
        <v>30</v>
      </c>
      <c r="O1810" s="260"/>
      <c r="P1810" s="255"/>
      <c r="Q1810" s="255" t="s">
        <v>30</v>
      </c>
      <c r="R1810" s="255"/>
      <c r="S1810" s="255"/>
      <c r="T1810" s="265" t="str">
        <f t="array" ref="T1810">VLOOKUP(D1810&amp;E1810,IF({1,0},'2021春'!$C$3:$C$4485&amp;'2021春'!$D$3:$D$4485,'2021春'!$H$3:$H$4485),2,0)</f>
        <v>452127200311143314</v>
      </c>
    </row>
    <row r="1811" spans="1:20">
      <c r="A1811" s="255">
        <v>1809</v>
      </c>
      <c r="B1811" s="255" t="s">
        <v>7445</v>
      </c>
      <c r="C1811" s="255" t="s">
        <v>21</v>
      </c>
      <c r="D1811" s="255" t="s">
        <v>328</v>
      </c>
      <c r="E1811" s="255" t="s">
        <v>7446</v>
      </c>
      <c r="F1811" s="255" t="s">
        <v>24</v>
      </c>
      <c r="G1811" s="255">
        <v>16</v>
      </c>
      <c r="H1811" s="255" t="s">
        <v>7447</v>
      </c>
      <c r="I1811" s="255" t="s">
        <v>7448</v>
      </c>
      <c r="J1811" s="255">
        <v>18877842821</v>
      </c>
      <c r="K1811" s="255" t="s">
        <v>27</v>
      </c>
      <c r="L1811" s="260">
        <v>44401</v>
      </c>
      <c r="M1811" s="255" t="s">
        <v>6144</v>
      </c>
      <c r="N1811" s="255" t="s">
        <v>30</v>
      </c>
      <c r="O1811" s="260"/>
      <c r="P1811" s="255"/>
      <c r="Q1811" s="255" t="s">
        <v>30</v>
      </c>
      <c r="R1811" s="255"/>
      <c r="S1811" s="255"/>
      <c r="T1811" s="265" t="str">
        <f t="array" ref="T1811">VLOOKUP(D1811&amp;E1811,IF({1,0},'2021春'!$C$3:$C$4485&amp;'2021春'!$D$3:$D$4485,'2021春'!$H$3:$H$4485),2,0)</f>
        <v>452731200411033638</v>
      </c>
    </row>
    <row r="1812" spans="1:20">
      <c r="A1812" s="255">
        <v>1810</v>
      </c>
      <c r="B1812" s="255" t="s">
        <v>7449</v>
      </c>
      <c r="C1812" s="255" t="s">
        <v>21</v>
      </c>
      <c r="D1812" s="255" t="s">
        <v>328</v>
      </c>
      <c r="E1812" s="255" t="s">
        <v>7450</v>
      </c>
      <c r="F1812" s="255" t="s">
        <v>24</v>
      </c>
      <c r="G1812" s="255">
        <v>17</v>
      </c>
      <c r="H1812" s="255" t="s">
        <v>7451</v>
      </c>
      <c r="I1812" s="255" t="s">
        <v>7452</v>
      </c>
      <c r="J1812" s="255">
        <v>13397886879</v>
      </c>
      <c r="K1812" s="255" t="s">
        <v>27</v>
      </c>
      <c r="L1812" s="260">
        <v>44394</v>
      </c>
      <c r="M1812" s="255" t="s">
        <v>2172</v>
      </c>
      <c r="N1812" s="255" t="s">
        <v>30</v>
      </c>
      <c r="O1812" s="260"/>
      <c r="P1812" s="255"/>
      <c r="Q1812" s="255" t="s">
        <v>30</v>
      </c>
      <c r="R1812" s="255"/>
      <c r="S1812" s="255"/>
      <c r="T1812" s="265" t="str">
        <f t="array" ref="T1812">VLOOKUP(D1812&amp;E1812,IF({1,0},'2021春'!$C$3:$C$4485&amp;'2021春'!$D$3:$D$4485,'2021春'!$H$3:$H$4485),2,0)</f>
        <v>452731200309201818</v>
      </c>
    </row>
    <row r="1813" spans="1:20">
      <c r="A1813" s="255">
        <v>1811</v>
      </c>
      <c r="B1813" s="255" t="s">
        <v>7453</v>
      </c>
      <c r="C1813" s="255" t="s">
        <v>21</v>
      </c>
      <c r="D1813" s="255" t="s">
        <v>328</v>
      </c>
      <c r="E1813" s="255" t="s">
        <v>4761</v>
      </c>
      <c r="F1813" s="255" t="s">
        <v>143</v>
      </c>
      <c r="G1813" s="255">
        <v>17</v>
      </c>
      <c r="H1813" s="255" t="s">
        <v>607</v>
      </c>
      <c r="I1813" s="255" t="s">
        <v>7454</v>
      </c>
      <c r="J1813" s="255">
        <v>13481865478</v>
      </c>
      <c r="K1813" s="255" t="s">
        <v>27</v>
      </c>
      <c r="L1813" s="260">
        <v>44397</v>
      </c>
      <c r="M1813" s="255" t="s">
        <v>1303</v>
      </c>
      <c r="N1813" s="255" t="s">
        <v>30</v>
      </c>
      <c r="O1813" s="260"/>
      <c r="P1813" s="255"/>
      <c r="Q1813" s="255" t="s">
        <v>30</v>
      </c>
      <c r="R1813" s="255"/>
      <c r="S1813" s="255"/>
      <c r="T1813" s="265" t="str">
        <f t="array" ref="T1813">VLOOKUP(D1813&amp;E1813,IF({1,0},'2021春'!$C$3:$C$4485&amp;'2021春'!$D$3:$D$4485,'2021春'!$H$3:$H$4485),2,0)</f>
        <v>451229200311013920</v>
      </c>
    </row>
    <row r="1814" spans="1:20">
      <c r="A1814" s="255">
        <v>1812</v>
      </c>
      <c r="B1814" s="255" t="s">
        <v>7455</v>
      </c>
      <c r="C1814" s="255" t="s">
        <v>21</v>
      </c>
      <c r="D1814" s="255" t="s">
        <v>328</v>
      </c>
      <c r="E1814" s="255" t="s">
        <v>7456</v>
      </c>
      <c r="F1814" s="255" t="s">
        <v>24</v>
      </c>
      <c r="G1814" s="255">
        <v>18</v>
      </c>
      <c r="H1814" s="255" t="s">
        <v>7457</v>
      </c>
      <c r="I1814" s="255" t="s">
        <v>7458</v>
      </c>
      <c r="J1814" s="255">
        <v>15949329034</v>
      </c>
      <c r="K1814" s="255" t="s">
        <v>27</v>
      </c>
      <c r="L1814" s="260">
        <v>44331</v>
      </c>
      <c r="M1814" s="255" t="s">
        <v>54</v>
      </c>
      <c r="N1814" s="255" t="s">
        <v>27</v>
      </c>
      <c r="O1814" s="260">
        <v>44366</v>
      </c>
      <c r="P1814" s="255" t="s">
        <v>28</v>
      </c>
      <c r="Q1814" s="255" t="s">
        <v>30</v>
      </c>
      <c r="R1814" s="255"/>
      <c r="S1814" s="255"/>
      <c r="T1814" s="265" t="str">
        <f t="array" ref="T1814">VLOOKUP(D1814&amp;E1814,IF({1,0},'2021春'!$C$3:$C$4485&amp;'2021春'!$D$3:$D$4485,'2021春'!$H$3:$H$4485),2,0)</f>
        <v>451229200208183657</v>
      </c>
    </row>
    <row r="1815" spans="1:20">
      <c r="A1815" s="255">
        <v>1813</v>
      </c>
      <c r="B1815" s="255" t="s">
        <v>7459</v>
      </c>
      <c r="C1815" s="255" t="s">
        <v>21</v>
      </c>
      <c r="D1815" s="255" t="s">
        <v>328</v>
      </c>
      <c r="E1815" s="255" t="s">
        <v>7460</v>
      </c>
      <c r="F1815" s="255" t="s">
        <v>24</v>
      </c>
      <c r="G1815" s="255">
        <v>17</v>
      </c>
      <c r="H1815" s="255" t="s">
        <v>7461</v>
      </c>
      <c r="I1815" s="255" t="s">
        <v>4850</v>
      </c>
      <c r="J1815" s="255">
        <v>15088021172</v>
      </c>
      <c r="K1815" s="255" t="s">
        <v>27</v>
      </c>
      <c r="L1815" s="260">
        <v>44397</v>
      </c>
      <c r="M1815" s="255" t="s">
        <v>28</v>
      </c>
      <c r="N1815" s="255" t="s">
        <v>30</v>
      </c>
      <c r="O1815" s="260"/>
      <c r="P1815" s="255"/>
      <c r="Q1815" s="255" t="s">
        <v>30</v>
      </c>
      <c r="R1815" s="255"/>
      <c r="S1815" s="255"/>
      <c r="T1815" s="265" t="str">
        <f t="array" ref="T1815">VLOOKUP(D1815&amp;E1815,IF({1,0},'2021春'!$C$3:$C$4485&amp;'2021春'!$D$3:$D$4485,'2021春'!$H$3:$H$4485),2,0)</f>
        <v>452731200309264819</v>
      </c>
    </row>
    <row r="1816" spans="1:20">
      <c r="A1816" s="255">
        <v>1814</v>
      </c>
      <c r="B1816" s="255" t="s">
        <v>7462</v>
      </c>
      <c r="C1816" s="255" t="s">
        <v>21</v>
      </c>
      <c r="D1816" s="255" t="s">
        <v>328</v>
      </c>
      <c r="E1816" s="255" t="s">
        <v>7463</v>
      </c>
      <c r="F1816" s="255" t="s">
        <v>143</v>
      </c>
      <c r="G1816" s="255">
        <v>17</v>
      </c>
      <c r="H1816" s="255" t="s">
        <v>2992</v>
      </c>
      <c r="I1816" s="255" t="s">
        <v>7464</v>
      </c>
      <c r="J1816" s="255">
        <v>13481119092</v>
      </c>
      <c r="K1816" s="255" t="s">
        <v>27</v>
      </c>
      <c r="L1816" s="260">
        <v>44397</v>
      </c>
      <c r="M1816" s="255" t="s">
        <v>7465</v>
      </c>
      <c r="N1816" s="255" t="s">
        <v>30</v>
      </c>
      <c r="O1816" s="260"/>
      <c r="P1816" s="255"/>
      <c r="Q1816" s="255" t="s">
        <v>30</v>
      </c>
      <c r="R1816" s="255" t="s">
        <v>7466</v>
      </c>
      <c r="S1816" s="255"/>
      <c r="T1816" s="265" t="str">
        <f t="array" ref="T1816">VLOOKUP(D1816&amp;E1816,IF({1,0},'2021春'!$C$3:$C$4485&amp;'2021春'!$D$3:$D$4485,'2021春'!$H$3:$H$4485),2,0)</f>
        <v>451229200403175724</v>
      </c>
    </row>
    <row r="1817" spans="1:20">
      <c r="A1817" s="255">
        <v>1815</v>
      </c>
      <c r="B1817" s="255" t="s">
        <v>7467</v>
      </c>
      <c r="C1817" s="255" t="s">
        <v>21</v>
      </c>
      <c r="D1817" s="255" t="s">
        <v>328</v>
      </c>
      <c r="E1817" s="255" t="s">
        <v>7468</v>
      </c>
      <c r="F1817" s="255" t="s">
        <v>24</v>
      </c>
      <c r="G1817" s="255">
        <v>18</v>
      </c>
      <c r="H1817" s="255" t="s">
        <v>3908</v>
      </c>
      <c r="I1817" s="255" t="s">
        <v>7469</v>
      </c>
      <c r="J1817" s="255">
        <v>18378893556</v>
      </c>
      <c r="K1817" s="255" t="s">
        <v>27</v>
      </c>
      <c r="L1817" s="260">
        <v>44384</v>
      </c>
      <c r="M1817" s="255" t="s">
        <v>4424</v>
      </c>
      <c r="N1817" s="255" t="s">
        <v>27</v>
      </c>
      <c r="O1817" s="260">
        <v>44408</v>
      </c>
      <c r="P1817" s="255" t="s">
        <v>4424</v>
      </c>
      <c r="Q1817" s="255" t="s">
        <v>30</v>
      </c>
      <c r="R1817" s="255"/>
      <c r="S1817" s="255"/>
      <c r="T1817" s="265" t="str">
        <f t="array" ref="T1817">VLOOKUP(D1817&amp;E1817,IF({1,0},'2021春'!$C$3:$C$4485&amp;'2021春'!$D$3:$D$4485,'2021春'!$H$3:$H$4485),2,0)</f>
        <v>452731200306305435</v>
      </c>
    </row>
    <row r="1818" spans="1:20">
      <c r="A1818" s="255">
        <v>1816</v>
      </c>
      <c r="B1818" s="255" t="s">
        <v>7470</v>
      </c>
      <c r="C1818" s="255" t="s">
        <v>21</v>
      </c>
      <c r="D1818" s="255" t="s">
        <v>328</v>
      </c>
      <c r="E1818" s="255" t="s">
        <v>7471</v>
      </c>
      <c r="F1818" s="255" t="s">
        <v>24</v>
      </c>
      <c r="G1818" s="255">
        <v>18</v>
      </c>
      <c r="H1818" s="255" t="s">
        <v>1148</v>
      </c>
      <c r="I1818" s="255" t="s">
        <v>7472</v>
      </c>
      <c r="J1818" s="255">
        <v>18978295477</v>
      </c>
      <c r="K1818" s="255" t="s">
        <v>27</v>
      </c>
      <c r="L1818" s="260">
        <v>44338</v>
      </c>
      <c r="M1818" s="255" t="s">
        <v>28</v>
      </c>
      <c r="N1818" s="255" t="s">
        <v>27</v>
      </c>
      <c r="O1818" s="260">
        <v>44366</v>
      </c>
      <c r="P1818" s="255" t="s">
        <v>28</v>
      </c>
      <c r="Q1818" s="255" t="s">
        <v>30</v>
      </c>
      <c r="R1818" s="255"/>
      <c r="S1818" s="255"/>
      <c r="T1818" s="265" t="str">
        <f t="array" ref="T1818">VLOOKUP(D1818&amp;E1818,IF({1,0},'2021春'!$C$3:$C$4485&amp;'2021春'!$D$3:$D$4485,'2021春'!$H$3:$H$4485),2,0)</f>
        <v>451229200210202116</v>
      </c>
    </row>
    <row r="1819" spans="1:20">
      <c r="A1819" s="255">
        <v>1817</v>
      </c>
      <c r="B1819" s="255" t="s">
        <v>7473</v>
      </c>
      <c r="C1819" s="255" t="s">
        <v>21</v>
      </c>
      <c r="D1819" s="255" t="s">
        <v>328</v>
      </c>
      <c r="E1819" s="255" t="s">
        <v>7474</v>
      </c>
      <c r="F1819" s="255" t="s">
        <v>24</v>
      </c>
      <c r="G1819" s="255">
        <v>19</v>
      </c>
      <c r="H1819" s="255" t="s">
        <v>5981</v>
      </c>
      <c r="I1819" s="255" t="s">
        <v>7475</v>
      </c>
      <c r="J1819" s="255">
        <v>19977818437</v>
      </c>
      <c r="K1819" s="255" t="s">
        <v>27</v>
      </c>
      <c r="L1819" s="260">
        <v>44331</v>
      </c>
      <c r="M1819" s="255" t="s">
        <v>54</v>
      </c>
      <c r="N1819" s="255" t="s">
        <v>27</v>
      </c>
      <c r="O1819" s="260">
        <v>44366</v>
      </c>
      <c r="P1819" s="255" t="s">
        <v>28</v>
      </c>
      <c r="Q1819" s="255" t="s">
        <v>30</v>
      </c>
      <c r="R1819" s="255"/>
      <c r="S1819" s="255"/>
      <c r="T1819" s="265" t="str">
        <f t="array" ref="T1819">VLOOKUP(D1819&amp;E1819,IF({1,0},'2021春'!$C$3:$C$4485&amp;'2021春'!$D$3:$D$4485,'2021春'!$H$3:$H$4485),2,0)</f>
        <v>451229200203102117</v>
      </c>
    </row>
    <row r="1820" spans="1:20">
      <c r="A1820" s="255">
        <v>1818</v>
      </c>
      <c r="B1820" s="255" t="s">
        <v>7476</v>
      </c>
      <c r="C1820" s="255" t="s">
        <v>21</v>
      </c>
      <c r="D1820" s="255" t="s">
        <v>328</v>
      </c>
      <c r="E1820" s="255" t="s">
        <v>7477</v>
      </c>
      <c r="F1820" s="255" t="s">
        <v>143</v>
      </c>
      <c r="G1820" s="255">
        <v>17</v>
      </c>
      <c r="H1820" s="255" t="s">
        <v>7478</v>
      </c>
      <c r="I1820" s="255" t="s">
        <v>7479</v>
      </c>
      <c r="J1820" s="255">
        <v>18977819151</v>
      </c>
      <c r="K1820" s="255" t="s">
        <v>27</v>
      </c>
      <c r="L1820" s="260">
        <v>44395</v>
      </c>
      <c r="M1820" s="255" t="s">
        <v>2455</v>
      </c>
      <c r="N1820" s="255" t="s">
        <v>30</v>
      </c>
      <c r="O1820" s="260"/>
      <c r="P1820" s="255"/>
      <c r="Q1820" s="255" t="s">
        <v>30</v>
      </c>
      <c r="R1820" s="255"/>
      <c r="S1820" s="255"/>
      <c r="T1820" s="265" t="str">
        <f t="array" ref="T1820">VLOOKUP(D1820&amp;E1820,IF({1,0},'2021春'!$C$3:$C$4485&amp;'2021春'!$D$3:$D$4485,'2021春'!$H$3:$H$4485),2,0)</f>
        <v>451229200404175726</v>
      </c>
    </row>
    <row r="1821" spans="1:20">
      <c r="A1821" s="255">
        <v>1819</v>
      </c>
      <c r="B1821" s="255" t="s">
        <v>7480</v>
      </c>
      <c r="C1821" s="255" t="s">
        <v>21</v>
      </c>
      <c r="D1821" s="255" t="s">
        <v>328</v>
      </c>
      <c r="E1821" s="255" t="s">
        <v>7481</v>
      </c>
      <c r="F1821" s="255" t="s">
        <v>143</v>
      </c>
      <c r="G1821" s="255">
        <v>18</v>
      </c>
      <c r="H1821" s="255" t="s">
        <v>3746</v>
      </c>
      <c r="I1821" s="255" t="s">
        <v>7482</v>
      </c>
      <c r="J1821" s="255">
        <v>18707784149</v>
      </c>
      <c r="K1821" s="255" t="s">
        <v>27</v>
      </c>
      <c r="L1821" s="260">
        <v>44411</v>
      </c>
      <c r="M1821" s="255" t="s">
        <v>4775</v>
      </c>
      <c r="N1821" s="255" t="s">
        <v>30</v>
      </c>
      <c r="O1821" s="260"/>
      <c r="P1821" s="255"/>
      <c r="Q1821" s="255" t="s">
        <v>30</v>
      </c>
      <c r="R1821" s="255"/>
      <c r="S1821" s="255"/>
      <c r="T1821" s="265" t="str">
        <f t="array" ref="T1821">VLOOKUP(D1821&amp;E1821,IF({1,0},'2021春'!$C$3:$C$4485&amp;'2021春'!$D$3:$D$4485,'2021春'!$H$3:$H$4485),2,0)</f>
        <v>45122920030709422X</v>
      </c>
    </row>
    <row r="1822" spans="1:20">
      <c r="A1822" s="255">
        <v>1820</v>
      </c>
      <c r="B1822" s="255" t="s">
        <v>7483</v>
      </c>
      <c r="C1822" s="255" t="s">
        <v>21</v>
      </c>
      <c r="D1822" s="255" t="s">
        <v>328</v>
      </c>
      <c r="E1822" s="255" t="s">
        <v>7484</v>
      </c>
      <c r="F1822" s="255" t="s">
        <v>143</v>
      </c>
      <c r="G1822" s="255">
        <v>19</v>
      </c>
      <c r="H1822" s="255" t="s">
        <v>7485</v>
      </c>
      <c r="I1822" s="255" t="s">
        <v>7486</v>
      </c>
      <c r="J1822" s="255">
        <v>13557085375</v>
      </c>
      <c r="K1822" s="255" t="s">
        <v>27</v>
      </c>
      <c r="L1822" s="260">
        <v>44332</v>
      </c>
      <c r="M1822" s="255" t="s">
        <v>54</v>
      </c>
      <c r="N1822" s="255" t="s">
        <v>27</v>
      </c>
      <c r="O1822" s="260">
        <v>44366</v>
      </c>
      <c r="P1822" s="255" t="s">
        <v>28</v>
      </c>
      <c r="Q1822" s="255" t="s">
        <v>30</v>
      </c>
      <c r="R1822" s="255"/>
      <c r="S1822" s="255"/>
      <c r="T1822" s="265" t="str">
        <f t="array" ref="T1822">VLOOKUP(D1822&amp;E1822,IF({1,0},'2021春'!$C$3:$C$4485&amp;'2021春'!$D$3:$D$4485,'2021春'!$H$3:$H$4485),2,0)</f>
        <v>452731200207050625</v>
      </c>
    </row>
    <row r="1823" spans="1:20">
      <c r="A1823" s="255">
        <v>1821</v>
      </c>
      <c r="B1823" s="255" t="s">
        <v>7487</v>
      </c>
      <c r="C1823" s="255" t="s">
        <v>21</v>
      </c>
      <c r="D1823" s="255" t="s">
        <v>328</v>
      </c>
      <c r="E1823" s="255" t="s">
        <v>7488</v>
      </c>
      <c r="F1823" s="255" t="s">
        <v>24</v>
      </c>
      <c r="G1823" s="255">
        <v>18</v>
      </c>
      <c r="H1823" s="255" t="s">
        <v>7188</v>
      </c>
      <c r="I1823" s="255" t="s">
        <v>7489</v>
      </c>
      <c r="J1823" s="255">
        <v>18978757585</v>
      </c>
      <c r="K1823" s="255" t="s">
        <v>27</v>
      </c>
      <c r="L1823" s="260">
        <v>44401</v>
      </c>
      <c r="M1823" s="255" t="s">
        <v>28</v>
      </c>
      <c r="N1823" s="255" t="s">
        <v>30</v>
      </c>
      <c r="O1823" s="260"/>
      <c r="P1823" s="255"/>
      <c r="Q1823" s="255" t="s">
        <v>30</v>
      </c>
      <c r="R1823" s="255"/>
      <c r="S1823" s="255"/>
      <c r="T1823" s="265" t="str">
        <f t="array" ref="T1823">VLOOKUP(D1823&amp;E1823,IF({1,0},'2021春'!$C$3:$C$4485&amp;'2021春'!$D$3:$D$4485,'2021春'!$H$3:$H$4485),2,0)</f>
        <v>452731200306150314</v>
      </c>
    </row>
    <row r="1824" spans="1:20">
      <c r="A1824" s="255">
        <v>1822</v>
      </c>
      <c r="B1824" s="255" t="s">
        <v>7490</v>
      </c>
      <c r="C1824" s="255" t="s">
        <v>21</v>
      </c>
      <c r="D1824" s="255" t="s">
        <v>328</v>
      </c>
      <c r="E1824" s="255" t="s">
        <v>7491</v>
      </c>
      <c r="F1824" s="255" t="s">
        <v>143</v>
      </c>
      <c r="G1824" s="255">
        <v>17</v>
      </c>
      <c r="H1824" s="255" t="s">
        <v>2313</v>
      </c>
      <c r="I1824" s="255" t="s">
        <v>7492</v>
      </c>
      <c r="J1824" s="255">
        <v>13307884911</v>
      </c>
      <c r="K1824" s="255" t="s">
        <v>27</v>
      </c>
      <c r="L1824" s="260">
        <v>44396</v>
      </c>
      <c r="M1824" s="255" t="s">
        <v>28</v>
      </c>
      <c r="N1824" s="255" t="s">
        <v>30</v>
      </c>
      <c r="O1824" s="260"/>
      <c r="P1824" s="255"/>
      <c r="Q1824" s="255" t="s">
        <v>30</v>
      </c>
      <c r="R1824" s="255"/>
      <c r="S1824" s="255"/>
      <c r="T1824" s="265" t="str">
        <f t="array" ref="T1824">VLOOKUP(D1824&amp;E1824,IF({1,0},'2021春'!$C$3:$C$4485&amp;'2021春'!$D$3:$D$4485,'2021春'!$H$3:$H$4485),2,0)</f>
        <v>452127200402272744</v>
      </c>
    </row>
    <row r="1825" spans="1:20">
      <c r="A1825" s="255">
        <v>1823</v>
      </c>
      <c r="B1825" s="255" t="s">
        <v>7493</v>
      </c>
      <c r="C1825" s="255" t="s">
        <v>21</v>
      </c>
      <c r="D1825" s="255" t="s">
        <v>328</v>
      </c>
      <c r="E1825" s="255" t="s">
        <v>7494</v>
      </c>
      <c r="F1825" s="255" t="s">
        <v>24</v>
      </c>
      <c r="G1825" s="255">
        <v>18</v>
      </c>
      <c r="H1825" s="255" t="s">
        <v>7495</v>
      </c>
      <c r="I1825" s="255" t="s">
        <v>7496</v>
      </c>
      <c r="J1825" s="255">
        <v>15177879213</v>
      </c>
      <c r="K1825" s="255" t="s">
        <v>27</v>
      </c>
      <c r="L1825" s="260">
        <v>44396</v>
      </c>
      <c r="M1825" s="255" t="s">
        <v>68</v>
      </c>
      <c r="N1825" s="255" t="s">
        <v>30</v>
      </c>
      <c r="O1825" s="260"/>
      <c r="P1825" s="255"/>
      <c r="Q1825" s="255" t="s">
        <v>30</v>
      </c>
      <c r="R1825" s="255"/>
      <c r="S1825" s="255"/>
      <c r="T1825" s="265" t="str">
        <f t="array" ref="T1825">VLOOKUP(D1825&amp;E1825,IF({1,0},'2021春'!$C$3:$C$4485&amp;'2021春'!$D$3:$D$4485,'2021春'!$H$3:$H$4485),2,0)</f>
        <v>451229200306274210</v>
      </c>
    </row>
    <row r="1826" spans="1:20">
      <c r="A1826" s="255">
        <v>1824</v>
      </c>
      <c r="B1826" s="255" t="s">
        <v>7497</v>
      </c>
      <c r="C1826" s="255" t="s">
        <v>21</v>
      </c>
      <c r="D1826" s="255" t="s">
        <v>328</v>
      </c>
      <c r="E1826" s="255" t="s">
        <v>7498</v>
      </c>
      <c r="F1826" s="255" t="s">
        <v>143</v>
      </c>
      <c r="G1826" s="255">
        <v>17</v>
      </c>
      <c r="H1826" s="255" t="s">
        <v>6769</v>
      </c>
      <c r="I1826" s="255" t="s">
        <v>7499</v>
      </c>
      <c r="J1826" s="255">
        <v>15078575758</v>
      </c>
      <c r="K1826" s="255" t="s">
        <v>27</v>
      </c>
      <c r="L1826" s="260">
        <v>44396</v>
      </c>
      <c r="M1826" s="255" t="s">
        <v>185</v>
      </c>
      <c r="N1826" s="255" t="s">
        <v>30</v>
      </c>
      <c r="O1826" s="260"/>
      <c r="P1826" s="255"/>
      <c r="Q1826" s="255" t="s">
        <v>30</v>
      </c>
      <c r="R1826" s="255"/>
      <c r="S1826" s="255"/>
      <c r="T1826" s="265" t="str">
        <f t="array" ref="T1826">VLOOKUP(D1826&amp;E1826,IF({1,0},'2021春'!$C$3:$C$4485&amp;'2021春'!$D$3:$D$4485,'2021春'!$H$3:$H$4485),2,0)</f>
        <v>451229200408010929</v>
      </c>
    </row>
    <row r="1827" spans="1:20">
      <c r="A1827" s="255">
        <v>1825</v>
      </c>
      <c r="B1827" s="255" t="s">
        <v>7500</v>
      </c>
      <c r="C1827" s="255" t="s">
        <v>21</v>
      </c>
      <c r="D1827" s="255" t="s">
        <v>328</v>
      </c>
      <c r="E1827" s="255" t="s">
        <v>7501</v>
      </c>
      <c r="F1827" s="255" t="s">
        <v>24</v>
      </c>
      <c r="G1827" s="255">
        <v>18</v>
      </c>
      <c r="H1827" s="255" t="s">
        <v>1456</v>
      </c>
      <c r="I1827" s="255" t="s">
        <v>7502</v>
      </c>
      <c r="J1827" s="255">
        <v>15977839332</v>
      </c>
      <c r="K1827" s="255" t="s">
        <v>27</v>
      </c>
      <c r="L1827" s="260">
        <v>44398</v>
      </c>
      <c r="M1827" s="255" t="s">
        <v>7503</v>
      </c>
      <c r="N1827" s="255" t="s">
        <v>30</v>
      </c>
      <c r="O1827" s="260"/>
      <c r="P1827" s="255"/>
      <c r="Q1827" s="255" t="s">
        <v>30</v>
      </c>
      <c r="R1827" s="255"/>
      <c r="S1827" s="255"/>
      <c r="T1827" s="265" t="str">
        <f t="array" ref="T1827">VLOOKUP(D1827&amp;E1827,IF({1,0},'2021春'!$C$3:$C$4485&amp;'2021春'!$D$3:$D$4485,'2021春'!$H$3:$H$4485),2,0)</f>
        <v>452731200308041816</v>
      </c>
    </row>
    <row r="1828" spans="1:20">
      <c r="A1828" s="255">
        <v>1826</v>
      </c>
      <c r="B1828" s="255" t="s">
        <v>7504</v>
      </c>
      <c r="C1828" s="255" t="s">
        <v>21</v>
      </c>
      <c r="D1828" s="255" t="s">
        <v>328</v>
      </c>
      <c r="E1828" s="255" t="s">
        <v>7505</v>
      </c>
      <c r="F1828" s="255" t="s">
        <v>24</v>
      </c>
      <c r="G1828" s="255">
        <v>17</v>
      </c>
      <c r="H1828" s="255" t="s">
        <v>1932</v>
      </c>
      <c r="I1828" s="255" t="s">
        <v>7506</v>
      </c>
      <c r="J1828" s="255">
        <v>15307782848</v>
      </c>
      <c r="K1828" s="255" t="s">
        <v>27</v>
      </c>
      <c r="L1828" s="260">
        <v>44396</v>
      </c>
      <c r="M1828" s="255" t="s">
        <v>7507</v>
      </c>
      <c r="N1828" s="255" t="s">
        <v>27</v>
      </c>
      <c r="O1828" s="260">
        <v>44419</v>
      </c>
      <c r="P1828" s="255" t="s">
        <v>7507</v>
      </c>
      <c r="Q1828" s="255" t="s">
        <v>30</v>
      </c>
      <c r="R1828" s="255"/>
      <c r="S1828" s="255"/>
      <c r="T1828" s="265" t="str">
        <f t="array" ref="T1828">VLOOKUP(D1828&amp;E1828,IF({1,0},'2021春'!$C$3:$C$4485&amp;'2021春'!$D$3:$D$4485,'2021春'!$H$3:$H$4485),2,0)</f>
        <v>452731200310193915</v>
      </c>
    </row>
    <row r="1829" spans="1:20">
      <c r="A1829" s="255">
        <v>1827</v>
      </c>
      <c r="B1829" s="255" t="s">
        <v>7508</v>
      </c>
      <c r="C1829" s="255" t="s">
        <v>21</v>
      </c>
      <c r="D1829" s="255" t="s">
        <v>328</v>
      </c>
      <c r="E1829" s="255" t="s">
        <v>3851</v>
      </c>
      <c r="F1829" s="255" t="s">
        <v>143</v>
      </c>
      <c r="G1829" s="255">
        <v>19</v>
      </c>
      <c r="H1829" s="255" t="s">
        <v>2125</v>
      </c>
      <c r="I1829" s="255" t="s">
        <v>7509</v>
      </c>
      <c r="J1829" s="255">
        <v>17776589143</v>
      </c>
      <c r="K1829" s="255" t="s">
        <v>27</v>
      </c>
      <c r="L1829" s="260">
        <v>44331</v>
      </c>
      <c r="M1829" s="255" t="s">
        <v>54</v>
      </c>
      <c r="N1829" s="255" t="s">
        <v>27</v>
      </c>
      <c r="O1829" s="260">
        <v>44366</v>
      </c>
      <c r="P1829" s="255" t="s">
        <v>28</v>
      </c>
      <c r="Q1829" s="255" t="s">
        <v>30</v>
      </c>
      <c r="R1829" s="255"/>
      <c r="S1829" s="255"/>
      <c r="T1829" s="265" t="str">
        <f t="array" ref="T1829">VLOOKUP(D1829&amp;E1829,IF({1,0},'2021春'!$C$3:$C$4485&amp;'2021春'!$D$3:$D$4485,'2021春'!$H$3:$H$4485),2,0)</f>
        <v>451229200112032723</v>
      </c>
    </row>
    <row r="1830" spans="1:20">
      <c r="A1830" s="255">
        <v>1828</v>
      </c>
      <c r="B1830" s="255" t="s">
        <v>7510</v>
      </c>
      <c r="C1830" s="255" t="s">
        <v>21</v>
      </c>
      <c r="D1830" s="255" t="s">
        <v>328</v>
      </c>
      <c r="E1830" s="255" t="s">
        <v>7511</v>
      </c>
      <c r="F1830" s="255" t="s">
        <v>143</v>
      </c>
      <c r="G1830" s="255">
        <v>18</v>
      </c>
      <c r="H1830" s="255" t="s">
        <v>7512</v>
      </c>
      <c r="I1830" s="255" t="s">
        <v>7513</v>
      </c>
      <c r="J1830" s="255">
        <v>13960403550</v>
      </c>
      <c r="K1830" s="255" t="s">
        <v>27</v>
      </c>
      <c r="L1830" s="260">
        <v>44331</v>
      </c>
      <c r="M1830" s="255" t="s">
        <v>54</v>
      </c>
      <c r="N1830" s="255" t="s">
        <v>27</v>
      </c>
      <c r="O1830" s="260">
        <v>44366</v>
      </c>
      <c r="P1830" s="255" t="s">
        <v>28</v>
      </c>
      <c r="Q1830" s="255" t="s">
        <v>30</v>
      </c>
      <c r="R1830" s="255"/>
      <c r="S1830" s="255"/>
      <c r="T1830" s="265" t="str">
        <f t="array" ref="T1830">VLOOKUP(D1830&amp;E1830,IF({1,0},'2021春'!$C$3:$C$4485&amp;'2021春'!$D$3:$D$4485,'2021春'!$H$3:$H$4485),2,0)</f>
        <v>45273120030203392X</v>
      </c>
    </row>
    <row r="1831" spans="1:20">
      <c r="A1831" s="255">
        <v>1829</v>
      </c>
      <c r="B1831" s="255" t="s">
        <v>7514</v>
      </c>
      <c r="C1831" s="255" t="s">
        <v>21</v>
      </c>
      <c r="D1831" s="255" t="s">
        <v>328</v>
      </c>
      <c r="E1831" s="255" t="s">
        <v>7515</v>
      </c>
      <c r="F1831" s="255" t="s">
        <v>24</v>
      </c>
      <c r="G1831" s="255">
        <v>17</v>
      </c>
      <c r="H1831" s="255" t="s">
        <v>7516</v>
      </c>
      <c r="I1831" s="255" t="s">
        <v>7517</v>
      </c>
      <c r="J1831" s="255">
        <v>15078671531</v>
      </c>
      <c r="K1831" s="255" t="s">
        <v>27</v>
      </c>
      <c r="L1831" s="260">
        <v>44395</v>
      </c>
      <c r="M1831" s="255" t="s">
        <v>2455</v>
      </c>
      <c r="N1831" s="255" t="s">
        <v>30</v>
      </c>
      <c r="O1831" s="260"/>
      <c r="P1831" s="255"/>
      <c r="Q1831" s="255" t="s">
        <v>30</v>
      </c>
      <c r="R1831" s="255"/>
      <c r="S1831" s="255"/>
      <c r="T1831" s="265" t="str">
        <f t="array" ref="T1831">VLOOKUP(D1831&amp;E1831,IF({1,0},'2021春'!$C$3:$C$4485&amp;'2021春'!$D$3:$D$4485,'2021春'!$H$3:$H$4485),2,0)</f>
        <v>45273120040103061x</v>
      </c>
    </row>
    <row r="1832" spans="1:20">
      <c r="A1832" s="255">
        <v>1830</v>
      </c>
      <c r="B1832" s="255" t="s">
        <v>7518</v>
      </c>
      <c r="C1832" s="255" t="s">
        <v>21</v>
      </c>
      <c r="D1832" s="255" t="s">
        <v>328</v>
      </c>
      <c r="E1832" s="255" t="s">
        <v>7519</v>
      </c>
      <c r="F1832" s="255" t="s">
        <v>24</v>
      </c>
      <c r="G1832" s="255">
        <v>18</v>
      </c>
      <c r="H1832" s="255" t="s">
        <v>2076</v>
      </c>
      <c r="I1832" s="255" t="s">
        <v>7520</v>
      </c>
      <c r="J1832" s="255">
        <v>13737982015</v>
      </c>
      <c r="K1832" s="255" t="s">
        <v>27</v>
      </c>
      <c r="L1832" s="260">
        <v>44331</v>
      </c>
      <c r="M1832" s="255" t="s">
        <v>54</v>
      </c>
      <c r="N1832" s="255" t="s">
        <v>27</v>
      </c>
      <c r="O1832" s="260">
        <v>44366</v>
      </c>
      <c r="P1832" s="255" t="s">
        <v>28</v>
      </c>
      <c r="Q1832" s="255" t="s">
        <v>30</v>
      </c>
      <c r="R1832" s="255"/>
      <c r="S1832" s="255"/>
      <c r="T1832" s="265" t="str">
        <f t="array" ref="T1832">VLOOKUP(D1832&amp;E1832,IF({1,0},'2021春'!$C$3:$C$4485&amp;'2021春'!$D$3:$D$4485,'2021春'!$H$3:$H$4485),2,0)</f>
        <v>452731200302073630</v>
      </c>
    </row>
    <row r="1833" spans="1:20">
      <c r="A1833" s="255">
        <v>1831</v>
      </c>
      <c r="B1833" s="255" t="s">
        <v>7521</v>
      </c>
      <c r="C1833" s="255" t="s">
        <v>21</v>
      </c>
      <c r="D1833" s="255" t="s">
        <v>328</v>
      </c>
      <c r="E1833" s="255" t="s">
        <v>7522</v>
      </c>
      <c r="F1833" s="255" t="s">
        <v>24</v>
      </c>
      <c r="G1833" s="255">
        <v>16</v>
      </c>
      <c r="H1833" s="255" t="s">
        <v>7523</v>
      </c>
      <c r="I1833" s="255" t="s">
        <v>7524</v>
      </c>
      <c r="J1833" s="255">
        <v>17878324963</v>
      </c>
      <c r="K1833" s="255" t="s">
        <v>27</v>
      </c>
      <c r="L1833" s="260">
        <v>44394</v>
      </c>
      <c r="M1833" s="255" t="s">
        <v>2455</v>
      </c>
      <c r="N1833" s="255" t="s">
        <v>30</v>
      </c>
      <c r="O1833" s="260"/>
      <c r="P1833" s="255"/>
      <c r="Q1833" s="255" t="s">
        <v>30</v>
      </c>
      <c r="R1833" s="255"/>
      <c r="S1833" s="255"/>
      <c r="T1833" s="265" t="str">
        <f t="array" ref="T1833">VLOOKUP(D1833&amp;E1833,IF({1,0},'2021春'!$C$3:$C$4485&amp;'2021春'!$D$3:$D$4485,'2021春'!$H$3:$H$4485),2,0)</f>
        <v>451229200410083916</v>
      </c>
    </row>
    <row r="1834" spans="1:20">
      <c r="A1834" s="255">
        <v>1832</v>
      </c>
      <c r="B1834" s="255" t="s">
        <v>7525</v>
      </c>
      <c r="C1834" s="255" t="s">
        <v>21</v>
      </c>
      <c r="D1834" s="255" t="s">
        <v>328</v>
      </c>
      <c r="E1834" s="255" t="s">
        <v>7526</v>
      </c>
      <c r="F1834" s="255" t="s">
        <v>24</v>
      </c>
      <c r="G1834" s="255">
        <v>17</v>
      </c>
      <c r="H1834" s="255" t="s">
        <v>1871</v>
      </c>
      <c r="I1834" s="255" t="s">
        <v>7527</v>
      </c>
      <c r="J1834" s="255">
        <v>15024071252</v>
      </c>
      <c r="K1834" s="255" t="s">
        <v>27</v>
      </c>
      <c r="L1834" s="260">
        <v>44407</v>
      </c>
      <c r="M1834" s="255" t="s">
        <v>68</v>
      </c>
      <c r="N1834" s="255" t="s">
        <v>30</v>
      </c>
      <c r="O1834" s="260"/>
      <c r="P1834" s="255"/>
      <c r="Q1834" s="255" t="s">
        <v>30</v>
      </c>
      <c r="R1834" s="255"/>
      <c r="S1834" s="255"/>
      <c r="T1834" s="265" t="str">
        <f t="array" ref="T1834">VLOOKUP(D1834&amp;E1834,IF({1,0},'2021春'!$C$3:$C$4485&amp;'2021春'!$D$3:$D$4485,'2021春'!$H$3:$H$4485),2,0)</f>
        <v>452731200405204218</v>
      </c>
    </row>
    <row r="1835" spans="1:20">
      <c r="A1835" s="255">
        <v>1833</v>
      </c>
      <c r="B1835" s="255" t="s">
        <v>7528</v>
      </c>
      <c r="C1835" s="255" t="s">
        <v>21</v>
      </c>
      <c r="D1835" s="255" t="s">
        <v>328</v>
      </c>
      <c r="E1835" s="255" t="s">
        <v>7529</v>
      </c>
      <c r="F1835" s="255" t="s">
        <v>24</v>
      </c>
      <c r="G1835" s="255">
        <v>17</v>
      </c>
      <c r="H1835" s="255" t="s">
        <v>7530</v>
      </c>
      <c r="I1835" s="255" t="s">
        <v>7531</v>
      </c>
      <c r="J1835" s="255">
        <v>18907883168</v>
      </c>
      <c r="K1835" s="255" t="s">
        <v>27</v>
      </c>
      <c r="L1835" s="260">
        <v>44407</v>
      </c>
      <c r="M1835" s="255" t="s">
        <v>2455</v>
      </c>
      <c r="N1835" s="255" t="s">
        <v>30</v>
      </c>
      <c r="O1835" s="260"/>
      <c r="P1835" s="255"/>
      <c r="Q1835" s="255" t="s">
        <v>30</v>
      </c>
      <c r="R1835" s="255"/>
      <c r="S1835" s="255"/>
      <c r="T1835" s="265" t="str">
        <f t="array" ref="T1835">VLOOKUP(D1835&amp;E1835,IF({1,0},'2021春'!$C$3:$C$4485&amp;'2021春'!$D$3:$D$4485,'2021春'!$H$3:$H$4485),2,0)</f>
        <v>452731200310135758</v>
      </c>
    </row>
    <row r="1836" spans="1:20">
      <c r="A1836" s="255">
        <v>1834</v>
      </c>
      <c r="B1836" s="255" t="s">
        <v>7532</v>
      </c>
      <c r="C1836" s="255" t="s">
        <v>21</v>
      </c>
      <c r="D1836" s="255" t="s">
        <v>328</v>
      </c>
      <c r="E1836" s="255" t="s">
        <v>7533</v>
      </c>
      <c r="F1836" s="255" t="s">
        <v>24</v>
      </c>
      <c r="G1836" s="255">
        <v>18</v>
      </c>
      <c r="H1836" s="255" t="s">
        <v>1244</v>
      </c>
      <c r="I1836" s="255" t="s">
        <v>7534</v>
      </c>
      <c r="J1836" s="255">
        <v>14736229410</v>
      </c>
      <c r="K1836" s="255" t="s">
        <v>27</v>
      </c>
      <c r="L1836" s="260">
        <v>44338</v>
      </c>
      <c r="M1836" s="255" t="s">
        <v>28</v>
      </c>
      <c r="N1836" s="255" t="s">
        <v>27</v>
      </c>
      <c r="O1836" s="260">
        <v>44366</v>
      </c>
      <c r="P1836" s="255" t="s">
        <v>28</v>
      </c>
      <c r="Q1836" s="255" t="s">
        <v>30</v>
      </c>
      <c r="R1836" s="255"/>
      <c r="S1836" s="255"/>
      <c r="T1836" s="265" t="str">
        <f t="array" ref="T1836">VLOOKUP(D1836&amp;E1836,IF({1,0},'2021春'!$C$3:$C$4485&amp;'2021春'!$D$3:$D$4485,'2021春'!$H$3:$H$4485),2,0)</f>
        <v>452731200301182413</v>
      </c>
    </row>
    <row r="1837" spans="1:20">
      <c r="A1837" s="255">
        <v>1835</v>
      </c>
      <c r="B1837" s="255" t="s">
        <v>7535</v>
      </c>
      <c r="C1837" s="255" t="s">
        <v>21</v>
      </c>
      <c r="D1837" s="255" t="s">
        <v>328</v>
      </c>
      <c r="E1837" s="255" t="s">
        <v>7536</v>
      </c>
      <c r="F1837" s="255" t="s">
        <v>24</v>
      </c>
      <c r="G1837" s="255">
        <v>17</v>
      </c>
      <c r="H1837" s="255" t="s">
        <v>7537</v>
      </c>
      <c r="I1837" s="255" t="s">
        <v>7538</v>
      </c>
      <c r="J1837" s="255">
        <v>15777809699</v>
      </c>
      <c r="K1837" s="255" t="s">
        <v>27</v>
      </c>
      <c r="L1837" s="260">
        <v>44407</v>
      </c>
      <c r="M1837" s="255" t="s">
        <v>2172</v>
      </c>
      <c r="N1837" s="255" t="s">
        <v>30</v>
      </c>
      <c r="O1837" s="260"/>
      <c r="P1837" s="255"/>
      <c r="Q1837" s="255" t="s">
        <v>30</v>
      </c>
      <c r="R1837" s="255"/>
      <c r="S1837" s="255"/>
      <c r="T1837" s="265" t="str">
        <f t="array" ref="T1837">VLOOKUP(D1837&amp;E1837,IF({1,0},'2021春'!$C$3:$C$4485&amp;'2021春'!$D$3:$D$4485,'2021春'!$H$3:$H$4485),2,0)</f>
        <v>45273120040122481X</v>
      </c>
    </row>
    <row r="1838" spans="1:20">
      <c r="A1838" s="255">
        <v>1836</v>
      </c>
      <c r="B1838" s="255" t="s">
        <v>7539</v>
      </c>
      <c r="C1838" s="255" t="s">
        <v>21</v>
      </c>
      <c r="D1838" s="255" t="s">
        <v>328</v>
      </c>
      <c r="E1838" s="255" t="s">
        <v>7540</v>
      </c>
      <c r="F1838" s="255" t="s">
        <v>24</v>
      </c>
      <c r="G1838" s="255">
        <v>19</v>
      </c>
      <c r="H1838" s="255" t="s">
        <v>1640</v>
      </c>
      <c r="I1838" s="255" t="s">
        <v>7541</v>
      </c>
      <c r="J1838" s="255">
        <v>15807770214</v>
      </c>
      <c r="K1838" s="255" t="s">
        <v>27</v>
      </c>
      <c r="L1838" s="260">
        <v>44331</v>
      </c>
      <c r="M1838" s="255" t="s">
        <v>2172</v>
      </c>
      <c r="N1838" s="255" t="s">
        <v>27</v>
      </c>
      <c r="O1838" s="260">
        <v>44366</v>
      </c>
      <c r="P1838" s="255" t="s">
        <v>28</v>
      </c>
      <c r="Q1838" s="255" t="s">
        <v>30</v>
      </c>
      <c r="R1838" s="255"/>
      <c r="S1838" s="255"/>
      <c r="T1838" s="265" t="str">
        <f t="array" ref="T1838">VLOOKUP(D1838&amp;E1838,IF({1,0},'2021春'!$C$3:$C$4485&amp;'2021春'!$D$3:$D$4485,'2021春'!$H$3:$H$4485),2,0)</f>
        <v>452731200204253910</v>
      </c>
    </row>
    <row r="1839" spans="1:20">
      <c r="A1839" s="255">
        <v>1837</v>
      </c>
      <c r="B1839" s="255" t="s">
        <v>7542</v>
      </c>
      <c r="C1839" s="255" t="s">
        <v>21</v>
      </c>
      <c r="D1839" s="255" t="s">
        <v>328</v>
      </c>
      <c r="E1839" s="255" t="s">
        <v>7543</v>
      </c>
      <c r="F1839" s="255" t="s">
        <v>24</v>
      </c>
      <c r="G1839" s="255">
        <v>17</v>
      </c>
      <c r="H1839" s="255" t="s">
        <v>7544</v>
      </c>
      <c r="I1839" s="255" t="s">
        <v>7545</v>
      </c>
      <c r="J1839" s="255">
        <v>13557886527</v>
      </c>
      <c r="K1839" s="255" t="s">
        <v>27</v>
      </c>
      <c r="L1839" s="260">
        <v>44399</v>
      </c>
      <c r="M1839" s="255" t="s">
        <v>29</v>
      </c>
      <c r="N1839" s="255" t="s">
        <v>30</v>
      </c>
      <c r="O1839" s="260"/>
      <c r="P1839" s="255"/>
      <c r="Q1839" s="255" t="s">
        <v>30</v>
      </c>
      <c r="R1839" s="255"/>
      <c r="S1839" s="255"/>
      <c r="T1839" s="265" t="str">
        <f t="array" ref="T1839">VLOOKUP(D1839&amp;E1839,IF({1,0},'2021春'!$C$3:$C$4485&amp;'2021春'!$D$3:$D$4485,'2021春'!$H$3:$H$4485),2,0)</f>
        <v>452731200312134855</v>
      </c>
    </row>
    <row r="1840" spans="1:20">
      <c r="A1840" s="255">
        <v>1838</v>
      </c>
      <c r="B1840" s="255" t="s">
        <v>7546</v>
      </c>
      <c r="C1840" s="255" t="s">
        <v>21</v>
      </c>
      <c r="D1840" s="255" t="s">
        <v>328</v>
      </c>
      <c r="E1840" s="255" t="s">
        <v>7547</v>
      </c>
      <c r="F1840" s="255" t="s">
        <v>24</v>
      </c>
      <c r="G1840" s="255">
        <v>16</v>
      </c>
      <c r="H1840" s="255" t="s">
        <v>1311</v>
      </c>
      <c r="I1840" s="255" t="s">
        <v>7548</v>
      </c>
      <c r="J1840" s="255">
        <v>18707784745</v>
      </c>
      <c r="K1840" s="255" t="s">
        <v>27</v>
      </c>
      <c r="L1840" s="260">
        <v>44395</v>
      </c>
      <c r="M1840" s="255" t="s">
        <v>98</v>
      </c>
      <c r="N1840" s="255" t="s">
        <v>30</v>
      </c>
      <c r="O1840" s="260"/>
      <c r="P1840" s="255"/>
      <c r="Q1840" s="255" t="s">
        <v>30</v>
      </c>
      <c r="R1840" s="255"/>
      <c r="S1840" s="255"/>
      <c r="T1840" s="265" t="str">
        <f t="array" ref="T1840">VLOOKUP(D1840&amp;E1840,IF({1,0},'2021春'!$C$3:$C$4485&amp;'2021春'!$D$3:$D$4485,'2021春'!$H$3:$H$4485),2,0)</f>
        <v>451229200411081218</v>
      </c>
    </row>
    <row r="1841" spans="1:20">
      <c r="A1841" s="255">
        <v>1839</v>
      </c>
      <c r="B1841" s="255" t="s">
        <v>7549</v>
      </c>
      <c r="C1841" s="255" t="s">
        <v>21</v>
      </c>
      <c r="D1841" s="255" t="s">
        <v>328</v>
      </c>
      <c r="E1841" s="255" t="s">
        <v>7550</v>
      </c>
      <c r="F1841" s="255" t="s">
        <v>24</v>
      </c>
      <c r="G1841" s="255">
        <v>16</v>
      </c>
      <c r="H1841" s="255" t="s">
        <v>7551</v>
      </c>
      <c r="I1841" s="255" t="s">
        <v>7552</v>
      </c>
      <c r="J1841" s="255">
        <v>13877877205</v>
      </c>
      <c r="K1841" s="255" t="s">
        <v>27</v>
      </c>
      <c r="L1841" s="260">
        <v>44393</v>
      </c>
      <c r="M1841" s="255" t="s">
        <v>98</v>
      </c>
      <c r="N1841" s="255" t="s">
        <v>30</v>
      </c>
      <c r="O1841" s="260"/>
      <c r="P1841" s="255"/>
      <c r="Q1841" s="255" t="s">
        <v>30</v>
      </c>
      <c r="R1841" s="255"/>
      <c r="S1841" s="255"/>
      <c r="T1841" s="265" t="str">
        <f t="array" ref="T1841">VLOOKUP(D1841&amp;E1841,IF({1,0},'2021春'!$C$3:$C$4485&amp;'2021春'!$D$3:$D$4485,'2021春'!$H$3:$H$4485),2,0)</f>
        <v>452731200409274811</v>
      </c>
    </row>
    <row r="1842" spans="1:20">
      <c r="A1842" s="255">
        <v>1840</v>
      </c>
      <c r="B1842" s="255" t="s">
        <v>7553</v>
      </c>
      <c r="C1842" s="255" t="s">
        <v>21</v>
      </c>
      <c r="D1842" s="255" t="s">
        <v>328</v>
      </c>
      <c r="E1842" s="255" t="s">
        <v>7554</v>
      </c>
      <c r="F1842" s="255" t="s">
        <v>143</v>
      </c>
      <c r="G1842" s="255">
        <v>19</v>
      </c>
      <c r="H1842" s="255" t="s">
        <v>7555</v>
      </c>
      <c r="I1842" s="255" t="s">
        <v>7556</v>
      </c>
      <c r="J1842" s="255">
        <v>18070863476</v>
      </c>
      <c r="K1842" s="255" t="s">
        <v>27</v>
      </c>
      <c r="L1842" s="260">
        <v>44331</v>
      </c>
      <c r="M1842" s="255" t="s">
        <v>54</v>
      </c>
      <c r="N1842" s="255" t="s">
        <v>27</v>
      </c>
      <c r="O1842" s="260">
        <v>44366</v>
      </c>
      <c r="P1842" s="255" t="s">
        <v>28</v>
      </c>
      <c r="Q1842" s="255" t="s">
        <v>30</v>
      </c>
      <c r="R1842" s="255"/>
      <c r="S1842" s="255"/>
      <c r="T1842" s="265" t="str">
        <f t="array" ref="T1842">VLOOKUP(D1842&amp;E1842,IF({1,0},'2021春'!$C$3:$C$4485&amp;'2021春'!$D$3:$D$4485,'2021春'!$H$3:$H$4485),2,0)</f>
        <v>45273120011122212X</v>
      </c>
    </row>
    <row r="1843" spans="1:20">
      <c r="A1843" s="255">
        <v>1841</v>
      </c>
      <c r="B1843" s="255" t="s">
        <v>7557</v>
      </c>
      <c r="C1843" s="255" t="s">
        <v>21</v>
      </c>
      <c r="D1843" s="255" t="s">
        <v>328</v>
      </c>
      <c r="E1843" s="255" t="s">
        <v>7558</v>
      </c>
      <c r="F1843" s="255" t="s">
        <v>143</v>
      </c>
      <c r="G1843" s="255">
        <v>20</v>
      </c>
      <c r="H1843" s="255" t="s">
        <v>5783</v>
      </c>
      <c r="I1843" s="255" t="s">
        <v>7559</v>
      </c>
      <c r="J1843" s="255">
        <v>15277848160</v>
      </c>
      <c r="K1843" s="255" t="s">
        <v>27</v>
      </c>
      <c r="L1843" s="260">
        <v>44332</v>
      </c>
      <c r="M1843" s="255" t="s">
        <v>54</v>
      </c>
      <c r="N1843" s="255" t="s">
        <v>27</v>
      </c>
      <c r="O1843" s="260">
        <v>44371</v>
      </c>
      <c r="P1843" s="255" t="s">
        <v>54</v>
      </c>
      <c r="Q1843" s="255" t="s">
        <v>30</v>
      </c>
      <c r="R1843" s="255"/>
      <c r="S1843" s="255"/>
      <c r="T1843" s="265" t="str">
        <f t="array" ref="T1843">VLOOKUP(D1843&amp;E1843,IF({1,0},'2021春'!$C$3:$C$4485&amp;'2021春'!$D$3:$D$4485,'2021春'!$H$3:$H$4485),2,0)</f>
        <v>451229200103025425</v>
      </c>
    </row>
    <row r="1844" spans="1:20">
      <c r="A1844" s="255">
        <v>1842</v>
      </c>
      <c r="B1844" s="255" t="s">
        <v>7560</v>
      </c>
      <c r="C1844" s="255" t="s">
        <v>21</v>
      </c>
      <c r="D1844" s="255" t="s">
        <v>328</v>
      </c>
      <c r="E1844" s="255" t="s">
        <v>3094</v>
      </c>
      <c r="F1844" s="255" t="s">
        <v>24</v>
      </c>
      <c r="G1844" s="255">
        <v>17</v>
      </c>
      <c r="H1844" s="255" t="s">
        <v>3779</v>
      </c>
      <c r="I1844" s="255" t="s">
        <v>7561</v>
      </c>
      <c r="J1844" s="255">
        <v>15277851517</v>
      </c>
      <c r="K1844" s="255" t="s">
        <v>27</v>
      </c>
      <c r="L1844" s="260">
        <v>44395</v>
      </c>
      <c r="M1844" s="255" t="s">
        <v>28</v>
      </c>
      <c r="N1844" s="255" t="s">
        <v>30</v>
      </c>
      <c r="O1844" s="260"/>
      <c r="P1844" s="255"/>
      <c r="Q1844" s="255" t="s">
        <v>30</v>
      </c>
      <c r="R1844" s="255"/>
      <c r="S1844" s="255"/>
      <c r="T1844" s="265" t="str">
        <f t="array" ref="T1844">VLOOKUP(D1844&amp;E1844,IF({1,0},'2021春'!$C$3:$C$4485&amp;'2021春'!$D$3:$D$4485,'2021春'!$H$3:$H$4485),2,0)</f>
        <v>452731200312174216</v>
      </c>
    </row>
    <row r="1845" spans="1:20">
      <c r="A1845" s="255">
        <v>1843</v>
      </c>
      <c r="B1845" s="255" t="s">
        <v>7562</v>
      </c>
      <c r="C1845" s="255" t="s">
        <v>21</v>
      </c>
      <c r="D1845" s="255" t="s">
        <v>328</v>
      </c>
      <c r="E1845" s="255" t="s">
        <v>7563</v>
      </c>
      <c r="F1845" s="255" t="s">
        <v>24</v>
      </c>
      <c r="G1845" s="255">
        <v>17</v>
      </c>
      <c r="H1845" s="255" t="s">
        <v>7564</v>
      </c>
      <c r="I1845" s="255" t="s">
        <v>7565</v>
      </c>
      <c r="J1845" s="255">
        <v>15277853676</v>
      </c>
      <c r="K1845" s="255" t="s">
        <v>27</v>
      </c>
      <c r="L1845" s="260">
        <v>44402</v>
      </c>
      <c r="M1845" s="255" t="s">
        <v>133</v>
      </c>
      <c r="N1845" s="255" t="s">
        <v>30</v>
      </c>
      <c r="O1845" s="260"/>
      <c r="P1845" s="255"/>
      <c r="Q1845" s="255" t="s">
        <v>30</v>
      </c>
      <c r="R1845" s="255"/>
      <c r="S1845" s="255"/>
      <c r="T1845" s="265" t="str">
        <f t="array" ref="T1845">VLOOKUP(D1845&amp;E1845,IF({1,0},'2021春'!$C$3:$C$4485&amp;'2021春'!$D$3:$D$4485,'2021春'!$H$3:$H$4485),2,0)</f>
        <v>451229200401032412</v>
      </c>
    </row>
    <row r="1846" spans="1:20">
      <c r="A1846" s="255">
        <v>1844</v>
      </c>
      <c r="B1846" s="255" t="s">
        <v>7437</v>
      </c>
      <c r="C1846" s="255" t="s">
        <v>21</v>
      </c>
      <c r="D1846" s="255" t="s">
        <v>328</v>
      </c>
      <c r="E1846" s="255" t="s">
        <v>7438</v>
      </c>
      <c r="F1846" s="255" t="s">
        <v>24</v>
      </c>
      <c r="G1846" s="255">
        <v>16</v>
      </c>
      <c r="H1846" s="255" t="s">
        <v>5645</v>
      </c>
      <c r="I1846" s="255" t="s">
        <v>7566</v>
      </c>
      <c r="J1846" s="255">
        <v>13481868164</v>
      </c>
      <c r="K1846" s="255" t="s">
        <v>27</v>
      </c>
      <c r="L1846" s="260">
        <v>44395</v>
      </c>
      <c r="M1846" s="255" t="s">
        <v>1288</v>
      </c>
      <c r="N1846" s="255" t="s">
        <v>27</v>
      </c>
      <c r="O1846" s="260">
        <v>44416</v>
      </c>
      <c r="P1846" s="255" t="s">
        <v>1288</v>
      </c>
      <c r="Q1846" s="255" t="s">
        <v>30</v>
      </c>
      <c r="R1846" s="255"/>
      <c r="S1846" s="255"/>
      <c r="T1846" s="265" t="str">
        <f t="array" ref="T1846">VLOOKUP(D1846&amp;E1846,IF({1,0},'2021春'!$C$3:$C$4485&amp;'2021春'!$D$3:$D$4485,'2021春'!$H$3:$H$4485),2,0)</f>
        <v>451229200405132429</v>
      </c>
    </row>
    <row r="1847" spans="1:20">
      <c r="A1847" s="255">
        <v>1845</v>
      </c>
      <c r="B1847" s="255" t="s">
        <v>7567</v>
      </c>
      <c r="C1847" s="255" t="s">
        <v>21</v>
      </c>
      <c r="D1847" s="255" t="s">
        <v>328</v>
      </c>
      <c r="E1847" s="255" t="s">
        <v>7568</v>
      </c>
      <c r="F1847" s="255" t="s">
        <v>24</v>
      </c>
      <c r="G1847" s="255">
        <v>18</v>
      </c>
      <c r="H1847" s="255" t="s">
        <v>5391</v>
      </c>
      <c r="I1847" s="255" t="s">
        <v>7569</v>
      </c>
      <c r="J1847" s="255">
        <v>18378887190</v>
      </c>
      <c r="K1847" s="255" t="s">
        <v>27</v>
      </c>
      <c r="L1847" s="260">
        <v>44396</v>
      </c>
      <c r="M1847" s="255" t="s">
        <v>28</v>
      </c>
      <c r="N1847" s="255" t="s">
        <v>30</v>
      </c>
      <c r="O1847" s="260"/>
      <c r="P1847" s="255"/>
      <c r="Q1847" s="255" t="s">
        <v>30</v>
      </c>
      <c r="R1847" s="255"/>
      <c r="S1847" s="255"/>
      <c r="T1847" s="265" t="str">
        <f t="array" ref="T1847">VLOOKUP(D1847&amp;E1847,IF({1,0},'2021春'!$C$3:$C$4485&amp;'2021春'!$D$3:$D$4485,'2021春'!$H$3:$H$4485),2,0)</f>
        <v>452127200306230931</v>
      </c>
    </row>
    <row r="1848" spans="1:20">
      <c r="A1848" s="255">
        <v>1846</v>
      </c>
      <c r="B1848" s="255" t="s">
        <v>7570</v>
      </c>
      <c r="C1848" s="255" t="s">
        <v>21</v>
      </c>
      <c r="D1848" s="255" t="s">
        <v>328</v>
      </c>
      <c r="E1848" s="255" t="s">
        <v>7571</v>
      </c>
      <c r="F1848" s="255" t="s">
        <v>24</v>
      </c>
      <c r="G1848" s="255">
        <v>18</v>
      </c>
      <c r="H1848" s="255" t="s">
        <v>7572</v>
      </c>
      <c r="I1848" s="255" t="s">
        <v>7573</v>
      </c>
      <c r="J1848" s="255">
        <v>15296879940</v>
      </c>
      <c r="K1848" s="255" t="s">
        <v>27</v>
      </c>
      <c r="L1848" s="260">
        <v>44406</v>
      </c>
      <c r="M1848" s="255" t="s">
        <v>1273</v>
      </c>
      <c r="N1848" s="255" t="s">
        <v>30</v>
      </c>
      <c r="O1848" s="260"/>
      <c r="P1848" s="255"/>
      <c r="Q1848" s="255" t="s">
        <v>30</v>
      </c>
      <c r="R1848" s="255"/>
      <c r="S1848" s="255"/>
      <c r="T1848" s="265" t="str">
        <f t="array" ref="T1848">VLOOKUP(D1848&amp;E1848,IF({1,0},'2021春'!$C$3:$C$4485&amp;'2021春'!$D$3:$D$4485,'2021春'!$H$3:$H$4485),2,0)</f>
        <v>452731200306242112</v>
      </c>
    </row>
    <row r="1849" spans="1:20">
      <c r="A1849" s="255">
        <v>1847</v>
      </c>
      <c r="B1849" s="255" t="s">
        <v>7574</v>
      </c>
      <c r="C1849" s="255" t="s">
        <v>21</v>
      </c>
      <c r="D1849" s="255" t="s">
        <v>328</v>
      </c>
      <c r="E1849" s="255" t="s">
        <v>7575</v>
      </c>
      <c r="F1849" s="255" t="s">
        <v>24</v>
      </c>
      <c r="G1849" s="255">
        <v>18</v>
      </c>
      <c r="H1849" s="255" t="s">
        <v>7576</v>
      </c>
      <c r="I1849" s="255" t="s">
        <v>7577</v>
      </c>
      <c r="J1849" s="255" t="s">
        <v>7578</v>
      </c>
      <c r="K1849" s="255" t="s">
        <v>27</v>
      </c>
      <c r="L1849" s="260">
        <v>44343</v>
      </c>
      <c r="M1849" s="255" t="s">
        <v>28</v>
      </c>
      <c r="N1849" s="255" t="s">
        <v>27</v>
      </c>
      <c r="O1849" s="260">
        <v>44366</v>
      </c>
      <c r="P1849" s="255" t="s">
        <v>28</v>
      </c>
      <c r="Q1849" s="255" t="s">
        <v>30</v>
      </c>
      <c r="R1849" s="255"/>
      <c r="S1849" s="255"/>
      <c r="T1849" s="265" t="str">
        <f t="array" ref="T1849">VLOOKUP(D1849&amp;E1849,IF({1,0},'2021春'!$C$3:$C$4485&amp;'2021春'!$D$3:$D$4485,'2021春'!$H$3:$H$4485),2,0)</f>
        <v>451229200305020016</v>
      </c>
    </row>
    <row r="1850" spans="1:20">
      <c r="A1850" s="255">
        <v>1848</v>
      </c>
      <c r="B1850" s="255" t="s">
        <v>7579</v>
      </c>
      <c r="C1850" s="255" t="s">
        <v>21</v>
      </c>
      <c r="D1850" s="255" t="s">
        <v>328</v>
      </c>
      <c r="E1850" s="255" t="s">
        <v>7580</v>
      </c>
      <c r="F1850" s="255" t="s">
        <v>143</v>
      </c>
      <c r="G1850" s="255">
        <v>18</v>
      </c>
      <c r="H1850" s="255" t="s">
        <v>7581</v>
      </c>
      <c r="I1850" s="255" t="s">
        <v>7582</v>
      </c>
      <c r="J1850" s="255">
        <v>19977898780</v>
      </c>
      <c r="K1850" s="255" t="s">
        <v>27</v>
      </c>
      <c r="L1850" s="260">
        <v>44401</v>
      </c>
      <c r="M1850" s="255" t="s">
        <v>1352</v>
      </c>
      <c r="N1850" s="255" t="s">
        <v>30</v>
      </c>
      <c r="O1850" s="260"/>
      <c r="P1850" s="255"/>
      <c r="Q1850" s="255" t="s">
        <v>30</v>
      </c>
      <c r="R1850" s="255"/>
      <c r="S1850" s="255"/>
      <c r="T1850" s="265" t="str">
        <f t="array" ref="T1850">VLOOKUP(D1850&amp;E1850,IF({1,0},'2021春'!$C$3:$C$4485&amp;'2021春'!$D$3:$D$4485,'2021春'!$H$3:$H$4485),2,0)</f>
        <v>451229200307161824</v>
      </c>
    </row>
    <row r="1851" spans="1:20">
      <c r="A1851" s="255">
        <v>1849</v>
      </c>
      <c r="B1851" s="255" t="s">
        <v>7583</v>
      </c>
      <c r="C1851" s="255" t="s">
        <v>21</v>
      </c>
      <c r="D1851" s="255" t="s">
        <v>328</v>
      </c>
      <c r="E1851" s="255" t="s">
        <v>7584</v>
      </c>
      <c r="F1851" s="255" t="s">
        <v>24</v>
      </c>
      <c r="G1851" s="255">
        <v>16</v>
      </c>
      <c r="H1851" s="255" t="s">
        <v>7585</v>
      </c>
      <c r="I1851" s="255" t="s">
        <v>7586</v>
      </c>
      <c r="J1851" s="255">
        <v>15296879612</v>
      </c>
      <c r="K1851" s="255" t="s">
        <v>27</v>
      </c>
      <c r="L1851" s="260">
        <v>44395</v>
      </c>
      <c r="M1851" s="255" t="s">
        <v>28</v>
      </c>
      <c r="N1851" s="255" t="s">
        <v>30</v>
      </c>
      <c r="O1851" s="260"/>
      <c r="P1851" s="255"/>
      <c r="Q1851" s="255" t="s">
        <v>30</v>
      </c>
      <c r="R1851" s="255"/>
      <c r="S1851" s="255"/>
      <c r="T1851" s="265" t="str">
        <f t="array" ref="T1851">VLOOKUP(D1851&amp;E1851,IF({1,0},'2021春'!$C$3:$C$4485&amp;'2021春'!$D$3:$D$4485,'2021春'!$H$3:$H$4485),2,0)</f>
        <v>452731200412124515</v>
      </c>
    </row>
    <row r="1852" spans="1:20">
      <c r="A1852" s="255">
        <v>1850</v>
      </c>
      <c r="B1852" s="255" t="s">
        <v>7587</v>
      </c>
      <c r="C1852" s="255" t="s">
        <v>21</v>
      </c>
      <c r="D1852" s="255" t="s">
        <v>328</v>
      </c>
      <c r="E1852" s="255" t="s">
        <v>7588</v>
      </c>
      <c r="F1852" s="255" t="s">
        <v>143</v>
      </c>
      <c r="G1852" s="255">
        <v>17</v>
      </c>
      <c r="H1852" s="255" t="s">
        <v>108</v>
      </c>
      <c r="I1852" s="255" t="s">
        <v>7589</v>
      </c>
      <c r="J1852" s="255">
        <v>17807838388</v>
      </c>
      <c r="K1852" s="255" t="s">
        <v>27</v>
      </c>
      <c r="L1852" s="260">
        <v>44395</v>
      </c>
      <c r="M1852" s="255" t="s">
        <v>98</v>
      </c>
      <c r="N1852" s="255" t="s">
        <v>27</v>
      </c>
      <c r="O1852" s="260">
        <v>44416</v>
      </c>
      <c r="P1852" s="255" t="s">
        <v>98</v>
      </c>
      <c r="Q1852" s="255" t="s">
        <v>30</v>
      </c>
      <c r="R1852" s="255"/>
      <c r="S1852" s="255"/>
      <c r="T1852" s="265" t="str">
        <f t="array" ref="T1852">VLOOKUP(D1852&amp;E1852,IF({1,0},'2021春'!$C$3:$C$4485&amp;'2021春'!$D$3:$D$4485,'2021春'!$H$3:$H$4485),2,0)</f>
        <v>451229200404111220</v>
      </c>
    </row>
    <row r="1853" spans="1:20">
      <c r="A1853" s="255">
        <v>1851</v>
      </c>
      <c r="B1853" s="255" t="s">
        <v>7590</v>
      </c>
      <c r="C1853" s="255" t="s">
        <v>21</v>
      </c>
      <c r="D1853" s="255" t="s">
        <v>328</v>
      </c>
      <c r="E1853" s="255" t="s">
        <v>7591</v>
      </c>
      <c r="F1853" s="255" t="s">
        <v>143</v>
      </c>
      <c r="G1853" s="255">
        <v>17</v>
      </c>
      <c r="H1853" s="255" t="s">
        <v>7592</v>
      </c>
      <c r="I1853" s="255" t="s">
        <v>7593</v>
      </c>
      <c r="J1853" s="255">
        <v>18177785624</v>
      </c>
      <c r="K1853" s="255" t="s">
        <v>27</v>
      </c>
      <c r="L1853" s="260">
        <v>44395</v>
      </c>
      <c r="M1853" s="255" t="s">
        <v>1352</v>
      </c>
      <c r="N1853" s="255" t="s">
        <v>27</v>
      </c>
      <c r="O1853" s="260">
        <v>44416</v>
      </c>
      <c r="P1853" s="255" t="s">
        <v>1352</v>
      </c>
      <c r="Q1853" s="255" t="s">
        <v>30</v>
      </c>
      <c r="R1853" s="255"/>
      <c r="S1853" s="255"/>
      <c r="T1853" s="265" t="str">
        <f t="array" ref="T1853">VLOOKUP(D1853&amp;E1853,IF({1,0},'2021春'!$C$3:$C$4485&amp;'2021春'!$D$3:$D$4485,'2021春'!$H$3:$H$4485),2,0)</f>
        <v>451229200402171828</v>
      </c>
    </row>
    <row r="1854" spans="1:20">
      <c r="A1854" s="255">
        <v>1852</v>
      </c>
      <c r="B1854" s="255" t="s">
        <v>7594</v>
      </c>
      <c r="C1854" s="255" t="s">
        <v>21</v>
      </c>
      <c r="D1854" s="255" t="s">
        <v>328</v>
      </c>
      <c r="E1854" s="255" t="s">
        <v>7595</v>
      </c>
      <c r="F1854" s="255" t="s">
        <v>143</v>
      </c>
      <c r="G1854" s="255">
        <v>16</v>
      </c>
      <c r="H1854" s="255" t="s">
        <v>6502</v>
      </c>
      <c r="I1854" s="255" t="s">
        <v>7596</v>
      </c>
      <c r="J1854" s="255">
        <v>18877898219</v>
      </c>
      <c r="K1854" s="255" t="s">
        <v>27</v>
      </c>
      <c r="L1854" s="260">
        <v>44395</v>
      </c>
      <c r="M1854" s="255" t="s">
        <v>2747</v>
      </c>
      <c r="N1854" s="255" t="s">
        <v>30</v>
      </c>
      <c r="O1854" s="260"/>
      <c r="P1854" s="255"/>
      <c r="Q1854" s="255" t="s">
        <v>30</v>
      </c>
      <c r="R1854" s="255" t="s">
        <v>7597</v>
      </c>
      <c r="S1854" s="255"/>
      <c r="T1854" s="265" t="str">
        <f t="array" ref="T1854">VLOOKUP(D1854&amp;E1854,IF({1,0},'2021春'!$C$3:$C$4485&amp;'2021春'!$D$3:$D$4485,'2021春'!$H$3:$H$4485),2,0)</f>
        <v>45122920041218274X</v>
      </c>
    </row>
    <row r="1855" spans="1:20">
      <c r="A1855" s="255">
        <v>1853</v>
      </c>
      <c r="B1855" s="255" t="s">
        <v>7598</v>
      </c>
      <c r="C1855" s="255" t="s">
        <v>21</v>
      </c>
      <c r="D1855" s="255" t="s">
        <v>328</v>
      </c>
      <c r="E1855" s="255" t="s">
        <v>7599</v>
      </c>
      <c r="F1855" s="255" t="s">
        <v>143</v>
      </c>
      <c r="G1855" s="255">
        <v>17</v>
      </c>
      <c r="H1855" s="255" t="s">
        <v>7600</v>
      </c>
      <c r="I1855" s="255" t="s">
        <v>7601</v>
      </c>
      <c r="J1855" s="255">
        <v>13877896850</v>
      </c>
      <c r="K1855" s="255" t="s">
        <v>27</v>
      </c>
      <c r="L1855" s="260">
        <v>44403</v>
      </c>
      <c r="M1855" s="255" t="s">
        <v>5175</v>
      </c>
      <c r="N1855" s="255" t="s">
        <v>30</v>
      </c>
      <c r="O1855" s="260"/>
      <c r="P1855" s="255"/>
      <c r="Q1855" s="255" t="s">
        <v>30</v>
      </c>
      <c r="R1855" s="255"/>
      <c r="S1855" s="255"/>
      <c r="T1855" s="265" t="str">
        <f t="array" ref="T1855">VLOOKUP(D1855&amp;E1855,IF({1,0},'2021春'!$C$3:$C$4485&amp;'2021春'!$D$3:$D$4485,'2021春'!$H$3:$H$4485),2,0)</f>
        <v>452730200312136520</v>
      </c>
    </row>
    <row r="1856" spans="1:20">
      <c r="A1856" s="255">
        <v>1854</v>
      </c>
      <c r="B1856" s="255" t="s">
        <v>7602</v>
      </c>
      <c r="C1856" s="255" t="s">
        <v>21</v>
      </c>
      <c r="D1856" s="255" t="s">
        <v>328</v>
      </c>
      <c r="E1856" s="255" t="s">
        <v>7603</v>
      </c>
      <c r="F1856" s="255" t="s">
        <v>24</v>
      </c>
      <c r="G1856" s="255">
        <v>16</v>
      </c>
      <c r="H1856" s="255" t="s">
        <v>3397</v>
      </c>
      <c r="I1856" s="255" t="s">
        <v>7604</v>
      </c>
      <c r="J1856" s="255">
        <v>15777830136</v>
      </c>
      <c r="K1856" s="255" t="s">
        <v>27</v>
      </c>
      <c r="L1856" s="260">
        <v>44399</v>
      </c>
      <c r="M1856" s="255" t="s">
        <v>6144</v>
      </c>
      <c r="N1856" s="255" t="s">
        <v>30</v>
      </c>
      <c r="O1856" s="260"/>
      <c r="P1856" s="255"/>
      <c r="Q1856" s="255" t="s">
        <v>30</v>
      </c>
      <c r="R1856" s="255"/>
      <c r="S1856" s="255"/>
      <c r="T1856" s="265" t="str">
        <f t="array" ref="T1856">VLOOKUP(D1856&amp;E1856,IF({1,0},'2021春'!$C$3:$C$4485&amp;'2021春'!$D$3:$D$4485,'2021春'!$H$3:$H$4485),2,0)</f>
        <v>45122920050227121X</v>
      </c>
    </row>
    <row r="1857" spans="1:20">
      <c r="A1857" s="255">
        <v>1855</v>
      </c>
      <c r="B1857" s="255" t="s">
        <v>7605</v>
      </c>
      <c r="C1857" s="255" t="s">
        <v>21</v>
      </c>
      <c r="D1857" s="255" t="s">
        <v>328</v>
      </c>
      <c r="E1857" s="255" t="s">
        <v>7606</v>
      </c>
      <c r="F1857" s="255" t="s">
        <v>24</v>
      </c>
      <c r="G1857" s="255">
        <v>17</v>
      </c>
      <c r="H1857" s="255" t="s">
        <v>7607</v>
      </c>
      <c r="I1857" s="255" t="s">
        <v>7608</v>
      </c>
      <c r="J1857" s="255">
        <v>15878821807</v>
      </c>
      <c r="K1857" s="255" t="s">
        <v>27</v>
      </c>
      <c r="L1857" s="260">
        <v>44378</v>
      </c>
      <c r="M1857" s="255" t="s">
        <v>28</v>
      </c>
      <c r="N1857" s="255" t="s">
        <v>30</v>
      </c>
      <c r="O1857" s="260"/>
      <c r="P1857" s="255"/>
      <c r="Q1857" s="255" t="s">
        <v>30</v>
      </c>
      <c r="R1857" s="255"/>
      <c r="S1857" s="255"/>
      <c r="T1857" s="265" t="str">
        <f t="array" ref="T1857">VLOOKUP(D1857&amp;E1857,IF({1,0},'2021春'!$C$3:$C$4485&amp;'2021春'!$D$3:$D$4485,'2021春'!$H$3:$H$4485),2,0)</f>
        <v>452731200311165414</v>
      </c>
    </row>
    <row r="1858" spans="1:20">
      <c r="A1858" s="255">
        <v>1856</v>
      </c>
      <c r="B1858" s="255" t="s">
        <v>7609</v>
      </c>
      <c r="C1858" s="255" t="s">
        <v>21</v>
      </c>
      <c r="D1858" s="255" t="s">
        <v>328</v>
      </c>
      <c r="E1858" s="255" t="s">
        <v>7610</v>
      </c>
      <c r="F1858" s="255" t="s">
        <v>143</v>
      </c>
      <c r="G1858" s="255">
        <v>19</v>
      </c>
      <c r="H1858" s="255" t="s">
        <v>1003</v>
      </c>
      <c r="I1858" s="255" t="s">
        <v>7611</v>
      </c>
      <c r="J1858" s="255" t="s">
        <v>7612</v>
      </c>
      <c r="K1858" s="255" t="s">
        <v>27</v>
      </c>
      <c r="L1858" s="260">
        <v>44331</v>
      </c>
      <c r="M1858" s="255" t="s">
        <v>54</v>
      </c>
      <c r="N1858" s="255" t="s">
        <v>27</v>
      </c>
      <c r="O1858" s="260">
        <v>44366</v>
      </c>
      <c r="P1858" s="255" t="s">
        <v>28</v>
      </c>
      <c r="Q1858" s="255" t="s">
        <v>30</v>
      </c>
      <c r="R1858" s="255"/>
      <c r="S1858" s="255"/>
      <c r="T1858" s="265" t="str">
        <f t="array" ref="T1858">VLOOKUP(D1858&amp;E1858,IF({1,0},'2021春'!$C$3:$C$4485&amp;'2021春'!$D$3:$D$4485,'2021春'!$H$3:$H$4485),2,0)</f>
        <v>451229200110112420</v>
      </c>
    </row>
    <row r="1859" spans="1:20">
      <c r="A1859" s="255">
        <v>1857</v>
      </c>
      <c r="B1859" s="255" t="s">
        <v>7613</v>
      </c>
      <c r="C1859" s="255" t="s">
        <v>21</v>
      </c>
      <c r="D1859" s="255" t="s">
        <v>333</v>
      </c>
      <c r="E1859" s="255" t="s">
        <v>7614</v>
      </c>
      <c r="F1859" s="255" t="s">
        <v>24</v>
      </c>
      <c r="G1859" s="255">
        <v>18</v>
      </c>
      <c r="H1859" s="255" t="s">
        <v>7615</v>
      </c>
      <c r="I1859" s="255" t="s">
        <v>7616</v>
      </c>
      <c r="J1859" s="255">
        <v>18977801842</v>
      </c>
      <c r="K1859" s="255" t="s">
        <v>27</v>
      </c>
      <c r="L1859" s="260">
        <v>44390</v>
      </c>
      <c r="M1859" s="255" t="s">
        <v>28</v>
      </c>
      <c r="N1859" s="255" t="s">
        <v>27</v>
      </c>
      <c r="O1859" s="260">
        <v>44416</v>
      </c>
      <c r="P1859" s="255" t="s">
        <v>2747</v>
      </c>
      <c r="Q1859" s="255" t="s">
        <v>30</v>
      </c>
      <c r="R1859" s="255"/>
      <c r="S1859" s="255"/>
      <c r="T1859" s="265" t="str">
        <f t="array" ref="T1859">VLOOKUP(D1859&amp;E1859,IF({1,0},'2021春'!$C$3:$C$4485&amp;'2021春'!$D$3:$D$4485,'2021春'!$H$3:$H$4485),2,0)</f>
        <v>451229200306052714</v>
      </c>
    </row>
    <row r="1860" spans="1:20">
      <c r="A1860" s="255">
        <v>1858</v>
      </c>
      <c r="B1860" s="255" t="s">
        <v>7617</v>
      </c>
      <c r="C1860" s="255" t="s">
        <v>21</v>
      </c>
      <c r="D1860" s="255" t="s">
        <v>333</v>
      </c>
      <c r="E1860" s="255" t="s">
        <v>7618</v>
      </c>
      <c r="F1860" s="255" t="s">
        <v>24</v>
      </c>
      <c r="G1860" s="255">
        <v>17</v>
      </c>
      <c r="H1860" s="255" t="s">
        <v>7619</v>
      </c>
      <c r="I1860" s="255" t="s">
        <v>7620</v>
      </c>
      <c r="J1860" s="255">
        <v>18777845754</v>
      </c>
      <c r="K1860" s="255" t="s">
        <v>27</v>
      </c>
      <c r="L1860" s="260">
        <v>44402</v>
      </c>
      <c r="M1860" s="255" t="s">
        <v>7621</v>
      </c>
      <c r="N1860" s="255" t="s">
        <v>30</v>
      </c>
      <c r="O1860" s="260"/>
      <c r="P1860" s="255"/>
      <c r="Q1860" s="255" t="s">
        <v>30</v>
      </c>
      <c r="R1860" s="255"/>
      <c r="S1860" s="255"/>
      <c r="T1860" s="265" t="str">
        <f t="array" ref="T1860">VLOOKUP(D1860&amp;E1860,IF({1,0},'2021春'!$C$3:$C$4485&amp;'2021春'!$D$3:$D$4485,'2021春'!$H$3:$H$4485),2,0)</f>
        <v>451229200401245135</v>
      </c>
    </row>
    <row r="1861" spans="1:20">
      <c r="A1861" s="255">
        <v>1859</v>
      </c>
      <c r="B1861" s="255" t="s">
        <v>7622</v>
      </c>
      <c r="C1861" s="255" t="s">
        <v>21</v>
      </c>
      <c r="D1861" s="255" t="s">
        <v>333</v>
      </c>
      <c r="E1861" s="255" t="s">
        <v>7623</v>
      </c>
      <c r="F1861" s="255" t="s">
        <v>24</v>
      </c>
      <c r="G1861" s="255">
        <v>18</v>
      </c>
      <c r="H1861" s="255" t="s">
        <v>931</v>
      </c>
      <c r="I1861" s="255" t="s">
        <v>7624</v>
      </c>
      <c r="J1861" s="255">
        <v>19977827129</v>
      </c>
      <c r="K1861" s="255" t="s">
        <v>27</v>
      </c>
      <c r="L1861" s="260">
        <v>44331</v>
      </c>
      <c r="M1861" s="255" t="s">
        <v>54</v>
      </c>
      <c r="N1861" s="255" t="s">
        <v>27</v>
      </c>
      <c r="O1861" s="260">
        <v>44366</v>
      </c>
      <c r="P1861" s="255" t="s">
        <v>28</v>
      </c>
      <c r="Q1861" s="255" t="s">
        <v>30</v>
      </c>
      <c r="R1861" s="255"/>
      <c r="S1861" s="255"/>
      <c r="T1861" s="265" t="str">
        <f t="array" ref="T1861">VLOOKUP(D1861&amp;E1861,IF({1,0},'2021春'!$C$3:$C$4485&amp;'2021春'!$D$3:$D$4485,'2021春'!$H$3:$H$4485),2,0)</f>
        <v>452731200210232112</v>
      </c>
    </row>
    <row r="1862" spans="1:20">
      <c r="A1862" s="255">
        <v>1860</v>
      </c>
      <c r="B1862" s="255" t="s">
        <v>7625</v>
      </c>
      <c r="C1862" s="255" t="s">
        <v>21</v>
      </c>
      <c r="D1862" s="255" t="s">
        <v>333</v>
      </c>
      <c r="E1862" s="255" t="s">
        <v>2574</v>
      </c>
      <c r="F1862" s="255" t="s">
        <v>24</v>
      </c>
      <c r="G1862" s="255">
        <v>18</v>
      </c>
      <c r="H1862" s="255" t="s">
        <v>1554</v>
      </c>
      <c r="I1862" s="255" t="s">
        <v>7626</v>
      </c>
      <c r="J1862" s="255">
        <v>18176483865</v>
      </c>
      <c r="K1862" s="255" t="s">
        <v>27</v>
      </c>
      <c r="L1862" s="260">
        <v>44390</v>
      </c>
      <c r="M1862" s="255" t="s">
        <v>28</v>
      </c>
      <c r="N1862" s="255" t="s">
        <v>30</v>
      </c>
      <c r="O1862" s="260"/>
      <c r="P1862" s="255"/>
      <c r="Q1862" s="255" t="s">
        <v>30</v>
      </c>
      <c r="R1862" s="255"/>
      <c r="S1862" s="255"/>
      <c r="T1862" s="265" t="str">
        <f t="array" ref="T1862">VLOOKUP(D1862&amp;E1862,IF({1,0},'2021春'!$C$3:$C$4485&amp;'2021春'!$D$3:$D$4485,'2021春'!$H$3:$H$4485),2,0)</f>
        <v>451229200305172431</v>
      </c>
    </row>
    <row r="1863" spans="1:20">
      <c r="A1863" s="255">
        <v>1861</v>
      </c>
      <c r="B1863" s="255" t="s">
        <v>7627</v>
      </c>
      <c r="C1863" s="255" t="s">
        <v>21</v>
      </c>
      <c r="D1863" s="255" t="s">
        <v>333</v>
      </c>
      <c r="E1863" s="255" t="s">
        <v>7628</v>
      </c>
      <c r="F1863" s="255" t="s">
        <v>24</v>
      </c>
      <c r="G1863" s="255">
        <v>17</v>
      </c>
      <c r="H1863" s="255" t="s">
        <v>7629</v>
      </c>
      <c r="I1863" s="255" t="s">
        <v>7630</v>
      </c>
      <c r="J1863" s="255">
        <v>15296045905</v>
      </c>
      <c r="K1863" s="255" t="s">
        <v>27</v>
      </c>
      <c r="L1863" s="260">
        <v>44395</v>
      </c>
      <c r="M1863" s="255" t="s">
        <v>28</v>
      </c>
      <c r="N1863" s="255" t="s">
        <v>30</v>
      </c>
      <c r="O1863" s="260"/>
      <c r="P1863" s="255"/>
      <c r="Q1863" s="255" t="s">
        <v>30</v>
      </c>
      <c r="R1863" s="255"/>
      <c r="S1863" s="255"/>
      <c r="T1863" s="265" t="str">
        <f t="array" ref="T1863">VLOOKUP(D1863&amp;E1863,IF({1,0},'2021春'!$C$3:$C$4485&amp;'2021春'!$D$3:$D$4485,'2021春'!$H$3:$H$4485),2,0)</f>
        <v>452731200403011818</v>
      </c>
    </row>
    <row r="1864" spans="1:20">
      <c r="A1864" s="255">
        <v>1862</v>
      </c>
      <c r="B1864" s="255" t="s">
        <v>7631</v>
      </c>
      <c r="C1864" s="255" t="s">
        <v>21</v>
      </c>
      <c r="D1864" s="255" t="s">
        <v>333</v>
      </c>
      <c r="E1864" s="255" t="s">
        <v>7632</v>
      </c>
      <c r="F1864" s="255" t="s">
        <v>24</v>
      </c>
      <c r="G1864" s="255">
        <v>18</v>
      </c>
      <c r="H1864" s="255" t="s">
        <v>7633</v>
      </c>
      <c r="I1864" s="255" t="s">
        <v>7634</v>
      </c>
      <c r="J1864" s="255">
        <v>15777837631</v>
      </c>
      <c r="K1864" s="255" t="s">
        <v>27</v>
      </c>
      <c r="L1864" s="260">
        <v>44331</v>
      </c>
      <c r="M1864" s="255" t="s">
        <v>54</v>
      </c>
      <c r="N1864" s="255" t="s">
        <v>27</v>
      </c>
      <c r="O1864" s="260">
        <v>44366</v>
      </c>
      <c r="P1864" s="255" t="s">
        <v>28</v>
      </c>
      <c r="Q1864" s="255" t="s">
        <v>30</v>
      </c>
      <c r="R1864" s="255"/>
      <c r="S1864" s="255"/>
      <c r="T1864" s="265" t="str">
        <f t="array" ref="T1864">VLOOKUP(D1864&amp;E1864,IF({1,0},'2021春'!$C$3:$C$4485&amp;'2021春'!$D$3:$D$4485,'2021春'!$H$3:$H$4485),2,0)</f>
        <v>452731200305082719</v>
      </c>
    </row>
    <row r="1865" spans="1:20">
      <c r="A1865" s="255">
        <v>1863</v>
      </c>
      <c r="B1865" s="255" t="s">
        <v>7635</v>
      </c>
      <c r="C1865" s="255" t="s">
        <v>21</v>
      </c>
      <c r="D1865" s="255" t="s">
        <v>333</v>
      </c>
      <c r="E1865" s="255" t="s">
        <v>7636</v>
      </c>
      <c r="F1865" s="255" t="s">
        <v>24</v>
      </c>
      <c r="G1865" s="255">
        <v>18</v>
      </c>
      <c r="H1865" s="255" t="s">
        <v>7637</v>
      </c>
      <c r="I1865" s="255" t="s">
        <v>7638</v>
      </c>
      <c r="J1865" s="255">
        <v>18877840375</v>
      </c>
      <c r="K1865" s="255" t="s">
        <v>27</v>
      </c>
      <c r="L1865" s="260">
        <v>44331</v>
      </c>
      <c r="M1865" s="255" t="s">
        <v>54</v>
      </c>
      <c r="N1865" s="255" t="s">
        <v>27</v>
      </c>
      <c r="O1865" s="260">
        <v>44366</v>
      </c>
      <c r="P1865" s="255" t="s">
        <v>28</v>
      </c>
      <c r="Q1865" s="255" t="s">
        <v>30</v>
      </c>
      <c r="R1865" s="255"/>
      <c r="S1865" s="255"/>
      <c r="T1865" s="265" t="str">
        <f t="array" ref="T1865">VLOOKUP(D1865&amp;E1865,IF({1,0},'2021春'!$C$3:$C$4485&amp;'2021春'!$D$3:$D$4485,'2021春'!$H$3:$H$4485),2,0)</f>
        <v>452731200210291817</v>
      </c>
    </row>
    <row r="1866" spans="1:20">
      <c r="A1866" s="255">
        <v>1864</v>
      </c>
      <c r="B1866" s="255" t="s">
        <v>7639</v>
      </c>
      <c r="C1866" s="255" t="s">
        <v>21</v>
      </c>
      <c r="D1866" s="255" t="s">
        <v>333</v>
      </c>
      <c r="E1866" s="255" t="s">
        <v>7640</v>
      </c>
      <c r="F1866" s="255" t="s">
        <v>24</v>
      </c>
      <c r="G1866" s="255">
        <v>17</v>
      </c>
      <c r="H1866" s="255" t="s">
        <v>7641</v>
      </c>
      <c r="I1866" s="255" t="s">
        <v>7642</v>
      </c>
      <c r="J1866" s="255">
        <v>18977800717</v>
      </c>
      <c r="K1866" s="255" t="s">
        <v>27</v>
      </c>
      <c r="L1866" s="260">
        <v>44403</v>
      </c>
      <c r="M1866" s="255" t="s">
        <v>28</v>
      </c>
      <c r="N1866" s="255" t="s">
        <v>30</v>
      </c>
      <c r="O1866" s="260"/>
      <c r="P1866" s="255"/>
      <c r="Q1866" s="255" t="s">
        <v>30</v>
      </c>
      <c r="R1866" s="255"/>
      <c r="S1866" s="255"/>
      <c r="T1866" s="265" t="str">
        <f t="array" ref="T1866">VLOOKUP(D1866&amp;E1866,IF({1,0},'2021春'!$C$3:$C$4485&amp;'2021春'!$D$3:$D$4485,'2021春'!$H$3:$H$4485),2,0)</f>
        <v>452731200312260018</v>
      </c>
    </row>
    <row r="1867" spans="1:20">
      <c r="A1867" s="255">
        <v>1865</v>
      </c>
      <c r="B1867" s="255" t="s">
        <v>7643</v>
      </c>
      <c r="C1867" s="255" t="s">
        <v>21</v>
      </c>
      <c r="D1867" s="255" t="s">
        <v>333</v>
      </c>
      <c r="E1867" s="255" t="s">
        <v>7644</v>
      </c>
      <c r="F1867" s="255" t="s">
        <v>24</v>
      </c>
      <c r="G1867" s="255">
        <v>16</v>
      </c>
      <c r="H1867" s="255" t="s">
        <v>3569</v>
      </c>
      <c r="I1867" s="255" t="s">
        <v>7645</v>
      </c>
      <c r="J1867" s="255">
        <v>15878685982</v>
      </c>
      <c r="K1867" s="255" t="s">
        <v>27</v>
      </c>
      <c r="L1867" s="260">
        <v>44396</v>
      </c>
      <c r="M1867" s="255" t="s">
        <v>139</v>
      </c>
      <c r="N1867" s="255" t="s">
        <v>30</v>
      </c>
      <c r="O1867" s="260"/>
      <c r="P1867" s="255"/>
      <c r="Q1867" s="255" t="s">
        <v>30</v>
      </c>
      <c r="R1867" s="255"/>
      <c r="S1867" s="255"/>
      <c r="T1867" s="265" t="str">
        <f t="array" ref="T1867">VLOOKUP(D1867&amp;E1867,IF({1,0},'2021春'!$C$3:$C$4485&amp;'2021春'!$D$3:$D$4485,'2021春'!$H$3:$H$4485),2,0)</f>
        <v>451229200412023618</v>
      </c>
    </row>
    <row r="1868" spans="1:20">
      <c r="A1868" s="255">
        <v>1866</v>
      </c>
      <c r="B1868" s="255" t="s">
        <v>7646</v>
      </c>
      <c r="C1868" s="255" t="s">
        <v>21</v>
      </c>
      <c r="D1868" s="255" t="s">
        <v>333</v>
      </c>
      <c r="E1868" s="255" t="s">
        <v>7647</v>
      </c>
      <c r="F1868" s="255" t="s">
        <v>143</v>
      </c>
      <c r="G1868" s="255">
        <v>17</v>
      </c>
      <c r="H1868" s="255" t="s">
        <v>7648</v>
      </c>
      <c r="I1868" s="255" t="s">
        <v>7649</v>
      </c>
      <c r="J1868" s="255">
        <v>17328174748</v>
      </c>
      <c r="K1868" s="255" t="s">
        <v>27</v>
      </c>
      <c r="L1868" s="260">
        <v>44395</v>
      </c>
      <c r="M1868" s="255" t="s">
        <v>5991</v>
      </c>
      <c r="N1868" s="255" t="s">
        <v>30</v>
      </c>
      <c r="O1868" s="260"/>
      <c r="P1868" s="255"/>
      <c r="Q1868" s="255" t="s">
        <v>30</v>
      </c>
      <c r="R1868" s="255"/>
      <c r="S1868" s="255"/>
      <c r="T1868" s="265" t="str">
        <f t="array" ref="T1868">VLOOKUP(D1868&amp;E1868,IF({1,0},'2021春'!$C$3:$C$4485&amp;'2021春'!$D$3:$D$4485,'2021春'!$H$3:$H$4485),2,0)</f>
        <v>452731200311101226</v>
      </c>
    </row>
    <row r="1869" spans="1:20">
      <c r="A1869" s="255">
        <v>1867</v>
      </c>
      <c r="B1869" s="255" t="s">
        <v>7650</v>
      </c>
      <c r="C1869" s="255" t="s">
        <v>21</v>
      </c>
      <c r="D1869" s="255" t="s">
        <v>333</v>
      </c>
      <c r="E1869" s="255" t="s">
        <v>7651</v>
      </c>
      <c r="F1869" s="255" t="s">
        <v>24</v>
      </c>
      <c r="G1869" s="255">
        <v>17</v>
      </c>
      <c r="H1869" s="255" t="s">
        <v>7555</v>
      </c>
      <c r="I1869" s="255" t="s">
        <v>7652</v>
      </c>
      <c r="J1869" s="255">
        <v>15296077498</v>
      </c>
      <c r="K1869" s="255" t="s">
        <v>27</v>
      </c>
      <c r="L1869" s="260">
        <v>44331</v>
      </c>
      <c r="M1869" s="255" t="s">
        <v>54</v>
      </c>
      <c r="N1869" s="255" t="s">
        <v>27</v>
      </c>
      <c r="O1869" s="260">
        <v>44366</v>
      </c>
      <c r="P1869" s="255" t="s">
        <v>28</v>
      </c>
      <c r="Q1869" s="255" t="s">
        <v>30</v>
      </c>
      <c r="R1869" s="255"/>
      <c r="S1869" s="255"/>
      <c r="T1869" s="265" t="str">
        <f t="array" ref="T1869">VLOOKUP(D1869&amp;E1869,IF({1,0},'2021春'!$C$3:$C$4485&amp;'2021春'!$D$3:$D$4485,'2021春'!$H$3:$H$4485),2,0)</f>
        <v>451229200402162112</v>
      </c>
    </row>
    <row r="1870" spans="1:20">
      <c r="A1870" s="255">
        <v>1868</v>
      </c>
      <c r="B1870" s="255" t="s">
        <v>7653</v>
      </c>
      <c r="C1870" s="255" t="s">
        <v>21</v>
      </c>
      <c r="D1870" s="255" t="s">
        <v>333</v>
      </c>
      <c r="E1870" s="255" t="s">
        <v>7654</v>
      </c>
      <c r="F1870" s="255" t="s">
        <v>24</v>
      </c>
      <c r="G1870" s="255">
        <v>17</v>
      </c>
      <c r="H1870" s="255" t="s">
        <v>7655</v>
      </c>
      <c r="I1870" s="255" t="s">
        <v>7656</v>
      </c>
      <c r="J1870" s="255">
        <v>13471758519</v>
      </c>
      <c r="K1870" s="255" t="s">
        <v>27</v>
      </c>
      <c r="L1870" s="260">
        <v>44394</v>
      </c>
      <c r="M1870" s="255" t="s">
        <v>1347</v>
      </c>
      <c r="N1870" s="255" t="s">
        <v>30</v>
      </c>
      <c r="O1870" s="260"/>
      <c r="P1870" s="255"/>
      <c r="Q1870" s="255" t="s">
        <v>30</v>
      </c>
      <c r="R1870" s="255"/>
      <c r="S1870" s="255"/>
      <c r="T1870" s="265" t="str">
        <f t="array" ref="T1870">VLOOKUP(D1870&amp;E1870,IF({1,0},'2021春'!$C$3:$C$4485&amp;'2021春'!$D$3:$D$4485,'2021春'!$H$3:$H$4485),2,0)</f>
        <v>451229200311304517</v>
      </c>
    </row>
    <row r="1871" spans="1:20">
      <c r="A1871" s="255">
        <v>1869</v>
      </c>
      <c r="B1871" s="255" t="s">
        <v>7657</v>
      </c>
      <c r="C1871" s="255" t="s">
        <v>21</v>
      </c>
      <c r="D1871" s="255" t="s">
        <v>333</v>
      </c>
      <c r="E1871" s="255" t="s">
        <v>7658</v>
      </c>
      <c r="F1871" s="255" t="s">
        <v>24</v>
      </c>
      <c r="G1871" s="255">
        <v>17</v>
      </c>
      <c r="H1871" s="255" t="s">
        <v>2084</v>
      </c>
      <c r="I1871" s="255" t="s">
        <v>7659</v>
      </c>
      <c r="J1871" s="255">
        <v>13407753933</v>
      </c>
      <c r="K1871" s="255" t="s">
        <v>27</v>
      </c>
      <c r="L1871" s="260">
        <v>44399</v>
      </c>
      <c r="M1871" s="255" t="s">
        <v>68</v>
      </c>
      <c r="N1871" s="255" t="s">
        <v>30</v>
      </c>
      <c r="O1871" s="260"/>
      <c r="P1871" s="255"/>
      <c r="Q1871" s="255" t="s">
        <v>30</v>
      </c>
      <c r="R1871" s="255"/>
      <c r="S1871" s="255"/>
      <c r="T1871" s="265" t="str">
        <f t="array" ref="T1871">VLOOKUP(D1871&amp;E1871,IF({1,0},'2021春'!$C$3:$C$4485&amp;'2021春'!$D$3:$D$4485,'2021春'!$H$3:$H$4485),2,0)</f>
        <v>452731200401164212</v>
      </c>
    </row>
    <row r="1872" spans="1:20">
      <c r="A1872" s="255">
        <v>1870</v>
      </c>
      <c r="B1872" s="255" t="s">
        <v>7660</v>
      </c>
      <c r="C1872" s="255" t="s">
        <v>21</v>
      </c>
      <c r="D1872" s="255" t="s">
        <v>333</v>
      </c>
      <c r="E1872" s="255" t="s">
        <v>7661</v>
      </c>
      <c r="F1872" s="255" t="s">
        <v>24</v>
      </c>
      <c r="G1872" s="255">
        <v>17</v>
      </c>
      <c r="H1872" s="255" t="s">
        <v>2939</v>
      </c>
      <c r="I1872" s="255" t="s">
        <v>7662</v>
      </c>
      <c r="J1872" s="255">
        <v>18978760363</v>
      </c>
      <c r="K1872" s="255" t="s">
        <v>27</v>
      </c>
      <c r="L1872" s="260">
        <v>44399</v>
      </c>
      <c r="M1872" s="255" t="s">
        <v>185</v>
      </c>
      <c r="N1872" s="255" t="s">
        <v>30</v>
      </c>
      <c r="O1872" s="260"/>
      <c r="P1872" s="255"/>
      <c r="Q1872" s="255" t="s">
        <v>30</v>
      </c>
      <c r="R1872" s="255"/>
      <c r="S1872" s="255"/>
      <c r="T1872" s="265" t="str">
        <f t="array" ref="T1872">VLOOKUP(D1872&amp;E1872,IF({1,0},'2021春'!$C$3:$C$4485&amp;'2021春'!$D$3:$D$4485,'2021春'!$H$3:$H$4485),2,0)</f>
        <v>452731200312020911</v>
      </c>
    </row>
    <row r="1873" spans="1:20">
      <c r="A1873" s="255">
        <v>1871</v>
      </c>
      <c r="B1873" s="255" t="s">
        <v>7663</v>
      </c>
      <c r="C1873" s="255" t="s">
        <v>21</v>
      </c>
      <c r="D1873" s="255" t="s">
        <v>333</v>
      </c>
      <c r="E1873" s="255" t="s">
        <v>7664</v>
      </c>
      <c r="F1873" s="255" t="s">
        <v>24</v>
      </c>
      <c r="G1873" s="255">
        <v>18</v>
      </c>
      <c r="H1873" s="255" t="s">
        <v>7665</v>
      </c>
      <c r="I1873" s="255" t="s">
        <v>4201</v>
      </c>
      <c r="J1873" s="255">
        <v>14736227651</v>
      </c>
      <c r="K1873" s="255" t="s">
        <v>27</v>
      </c>
      <c r="L1873" s="260">
        <v>44331</v>
      </c>
      <c r="M1873" s="255" t="s">
        <v>54</v>
      </c>
      <c r="N1873" s="255" t="s">
        <v>27</v>
      </c>
      <c r="O1873" s="260">
        <v>44366</v>
      </c>
      <c r="P1873" s="255" t="s">
        <v>28</v>
      </c>
      <c r="Q1873" s="255" t="s">
        <v>30</v>
      </c>
      <c r="R1873" s="255"/>
      <c r="S1873" s="255"/>
      <c r="T1873" s="265" t="str">
        <f t="array" ref="T1873">VLOOKUP(D1873&amp;E1873,IF({1,0},'2021春'!$C$3:$C$4485&amp;'2021春'!$D$3:$D$4485,'2021春'!$H$3:$H$4485),2,0)</f>
        <v>451229200212052713</v>
      </c>
    </row>
    <row r="1874" spans="1:20">
      <c r="A1874" s="255">
        <v>1872</v>
      </c>
      <c r="B1874" s="255" t="s">
        <v>7666</v>
      </c>
      <c r="C1874" s="255" t="s">
        <v>21</v>
      </c>
      <c r="D1874" s="255" t="s">
        <v>333</v>
      </c>
      <c r="E1874" s="255" t="s">
        <v>7667</v>
      </c>
      <c r="F1874" s="255" t="s">
        <v>24</v>
      </c>
      <c r="G1874" s="255">
        <v>17</v>
      </c>
      <c r="H1874" s="255" t="s">
        <v>7668</v>
      </c>
      <c r="I1874" s="255" t="s">
        <v>7669</v>
      </c>
      <c r="J1874" s="255">
        <v>13481866733</v>
      </c>
      <c r="K1874" s="255" t="s">
        <v>27</v>
      </c>
      <c r="L1874" s="260">
        <v>44395</v>
      </c>
      <c r="M1874" s="255" t="s">
        <v>28</v>
      </c>
      <c r="N1874" s="255" t="s">
        <v>30</v>
      </c>
      <c r="O1874" s="260"/>
      <c r="P1874" s="255"/>
      <c r="Q1874" s="255" t="s">
        <v>30</v>
      </c>
      <c r="R1874" s="255"/>
      <c r="S1874" s="255"/>
      <c r="T1874" s="265" t="str">
        <f t="array" ref="T1874">VLOOKUP(D1874&amp;E1874,IF({1,0},'2021春'!$C$3:$C$4485&amp;'2021春'!$D$3:$D$4485,'2021春'!$H$3:$H$4485),2,0)</f>
        <v>452731200311020012</v>
      </c>
    </row>
    <row r="1875" spans="1:20">
      <c r="A1875" s="255">
        <v>1873</v>
      </c>
      <c r="B1875" s="255" t="s">
        <v>7670</v>
      </c>
      <c r="C1875" s="255" t="s">
        <v>21</v>
      </c>
      <c r="D1875" s="255" t="s">
        <v>333</v>
      </c>
      <c r="E1875" s="255" t="s">
        <v>7671</v>
      </c>
      <c r="F1875" s="255" t="s">
        <v>24</v>
      </c>
      <c r="G1875" s="255">
        <v>15</v>
      </c>
      <c r="H1875" s="255" t="s">
        <v>4062</v>
      </c>
      <c r="I1875" s="255" t="s">
        <v>7672</v>
      </c>
      <c r="J1875" s="255">
        <v>18378887670</v>
      </c>
      <c r="K1875" s="255" t="s">
        <v>27</v>
      </c>
      <c r="L1875" s="260">
        <v>44396</v>
      </c>
      <c r="M1875" s="255" t="s">
        <v>185</v>
      </c>
      <c r="N1875" s="255" t="s">
        <v>30</v>
      </c>
      <c r="O1875" s="260"/>
      <c r="P1875" s="255"/>
      <c r="Q1875" s="255" t="s">
        <v>30</v>
      </c>
      <c r="R1875" s="255"/>
      <c r="S1875" s="255"/>
      <c r="T1875" s="265" t="str">
        <f t="array" ref="T1875">VLOOKUP(D1875&amp;E1875,IF({1,0},'2021春'!$C$3:$C$4485&amp;'2021春'!$D$3:$D$4485,'2021春'!$H$3:$H$4485),2,0)</f>
        <v>451229200511250912</v>
      </c>
    </row>
    <row r="1876" spans="1:20">
      <c r="A1876" s="255">
        <v>1874</v>
      </c>
      <c r="B1876" s="255" t="s">
        <v>7673</v>
      </c>
      <c r="C1876" s="255" t="s">
        <v>21</v>
      </c>
      <c r="D1876" s="255" t="s">
        <v>333</v>
      </c>
      <c r="E1876" s="255" t="s">
        <v>7674</v>
      </c>
      <c r="F1876" s="255" t="s">
        <v>143</v>
      </c>
      <c r="G1876" s="255">
        <v>17</v>
      </c>
      <c r="H1876" s="255" t="s">
        <v>622</v>
      </c>
      <c r="I1876" s="255" t="s">
        <v>7675</v>
      </c>
      <c r="J1876" s="255">
        <v>15878685981</v>
      </c>
      <c r="K1876" s="255" t="s">
        <v>27</v>
      </c>
      <c r="L1876" s="260">
        <v>44394</v>
      </c>
      <c r="M1876" s="255" t="s">
        <v>28</v>
      </c>
      <c r="N1876" s="255" t="s">
        <v>30</v>
      </c>
      <c r="O1876" s="260"/>
      <c r="P1876" s="255"/>
      <c r="Q1876" s="255" t="s">
        <v>30</v>
      </c>
      <c r="R1876" s="255"/>
      <c r="S1876" s="255"/>
      <c r="T1876" s="265" t="str">
        <f t="array" ref="T1876">VLOOKUP(D1876&amp;E1876,IF({1,0},'2021春'!$C$3:$C$4485&amp;'2021春'!$D$3:$D$4485,'2021春'!$H$3:$H$4485),2,0)</f>
        <v>45212720031217362x</v>
      </c>
    </row>
    <row r="1877" spans="1:20">
      <c r="A1877" s="255">
        <v>1875</v>
      </c>
      <c r="B1877" s="255" t="s">
        <v>7676</v>
      </c>
      <c r="C1877" s="255" t="s">
        <v>21</v>
      </c>
      <c r="D1877" s="255" t="s">
        <v>333</v>
      </c>
      <c r="E1877" s="255" t="s">
        <v>7677</v>
      </c>
      <c r="F1877" s="255" t="s">
        <v>24</v>
      </c>
      <c r="G1877" s="255">
        <v>17</v>
      </c>
      <c r="H1877" s="255" t="s">
        <v>7678</v>
      </c>
      <c r="I1877" s="255" t="s">
        <v>7679</v>
      </c>
      <c r="J1877" s="255">
        <v>18407781930</v>
      </c>
      <c r="K1877" s="255" t="s">
        <v>27</v>
      </c>
      <c r="L1877" s="260">
        <v>44396</v>
      </c>
      <c r="M1877" s="255" t="s">
        <v>1288</v>
      </c>
      <c r="N1877" s="255" t="s">
        <v>30</v>
      </c>
      <c r="O1877" s="260"/>
      <c r="P1877" s="255"/>
      <c r="Q1877" s="255" t="s">
        <v>30</v>
      </c>
      <c r="R1877" s="255"/>
      <c r="S1877" s="255"/>
      <c r="T1877" s="265" t="str">
        <f t="array" ref="T1877">VLOOKUP(D1877&amp;E1877,IF({1,0},'2021春'!$C$3:$C$4485&amp;'2021春'!$D$3:$D$4485,'2021春'!$H$3:$H$4485),2,0)</f>
        <v>451229200309130618</v>
      </c>
    </row>
    <row r="1878" spans="1:20">
      <c r="A1878" s="255">
        <v>1876</v>
      </c>
      <c r="B1878" s="255" t="s">
        <v>7680</v>
      </c>
      <c r="C1878" s="255" t="s">
        <v>21</v>
      </c>
      <c r="D1878" s="255" t="s">
        <v>333</v>
      </c>
      <c r="E1878" s="255" t="s">
        <v>7681</v>
      </c>
      <c r="F1878" s="255" t="s">
        <v>143</v>
      </c>
      <c r="G1878" s="255">
        <v>18</v>
      </c>
      <c r="H1878" s="255" t="s">
        <v>3994</v>
      </c>
      <c r="I1878" s="255" t="s">
        <v>7682</v>
      </c>
      <c r="J1878" s="255">
        <v>13347685518</v>
      </c>
      <c r="K1878" s="255" t="s">
        <v>27</v>
      </c>
      <c r="L1878" s="260">
        <v>44331</v>
      </c>
      <c r="M1878" s="255" t="s">
        <v>54</v>
      </c>
      <c r="N1878" s="255" t="s">
        <v>27</v>
      </c>
      <c r="O1878" s="260">
        <v>44366</v>
      </c>
      <c r="P1878" s="255" t="s">
        <v>28</v>
      </c>
      <c r="Q1878" s="255" t="s">
        <v>30</v>
      </c>
      <c r="R1878" s="255"/>
      <c r="S1878" s="255"/>
      <c r="T1878" s="265" t="str">
        <f t="array" ref="T1878">VLOOKUP(D1878&amp;E1878,IF({1,0},'2021春'!$C$3:$C$4485&amp;'2021春'!$D$3:$D$4485,'2021春'!$H$3:$H$4485),2,0)</f>
        <v>451229200212110928</v>
      </c>
    </row>
    <row r="1879" spans="1:20">
      <c r="A1879" s="255">
        <v>1877</v>
      </c>
      <c r="B1879" s="255" t="s">
        <v>7683</v>
      </c>
      <c r="C1879" s="255" t="s">
        <v>21</v>
      </c>
      <c r="D1879" s="255" t="s">
        <v>333</v>
      </c>
      <c r="E1879" s="255" t="s">
        <v>7684</v>
      </c>
      <c r="F1879" s="255" t="s">
        <v>143</v>
      </c>
      <c r="G1879" s="255">
        <v>16</v>
      </c>
      <c r="H1879" s="255" t="s">
        <v>7685</v>
      </c>
      <c r="I1879" s="255" t="s">
        <v>7686</v>
      </c>
      <c r="J1879" s="255">
        <v>13691954308</v>
      </c>
      <c r="K1879" s="255" t="s">
        <v>27</v>
      </c>
      <c r="L1879" s="260">
        <v>44399</v>
      </c>
      <c r="M1879" s="255" t="s">
        <v>28</v>
      </c>
      <c r="N1879" s="255" t="s">
        <v>30</v>
      </c>
      <c r="O1879" s="260"/>
      <c r="P1879" s="255"/>
      <c r="Q1879" s="255" t="s">
        <v>30</v>
      </c>
      <c r="R1879" s="255"/>
      <c r="S1879" s="255"/>
      <c r="T1879" s="265" t="str">
        <f t="array" ref="T1879">VLOOKUP(D1879&amp;E1879,IF({1,0},'2021春'!$C$3:$C$4485&amp;'2021春'!$D$3:$D$4485,'2021春'!$H$3:$H$4485),2,0)</f>
        <v>451229200507080025</v>
      </c>
    </row>
    <row r="1880" spans="1:20">
      <c r="A1880" s="255">
        <v>1878</v>
      </c>
      <c r="B1880" s="255" t="s">
        <v>7687</v>
      </c>
      <c r="C1880" s="255" t="s">
        <v>21</v>
      </c>
      <c r="D1880" s="255" t="s">
        <v>333</v>
      </c>
      <c r="E1880" s="255" t="s">
        <v>7688</v>
      </c>
      <c r="F1880" s="255" t="s">
        <v>143</v>
      </c>
      <c r="G1880" s="255">
        <v>18</v>
      </c>
      <c r="H1880" s="255" t="s">
        <v>7689</v>
      </c>
      <c r="I1880" s="255" t="s">
        <v>7690</v>
      </c>
      <c r="J1880" s="255">
        <v>13768281263</v>
      </c>
      <c r="K1880" s="255" t="s">
        <v>27</v>
      </c>
      <c r="L1880" s="260">
        <v>44331</v>
      </c>
      <c r="M1880" s="255" t="s">
        <v>54</v>
      </c>
      <c r="N1880" s="255" t="s">
        <v>27</v>
      </c>
      <c r="O1880" s="260">
        <v>44366</v>
      </c>
      <c r="P1880" s="255" t="s">
        <v>28</v>
      </c>
      <c r="Q1880" s="255" t="s">
        <v>30</v>
      </c>
      <c r="R1880" s="255"/>
      <c r="S1880" s="255"/>
      <c r="T1880" s="265" t="str">
        <f t="array" ref="T1880">VLOOKUP(D1880&amp;E1880,IF({1,0},'2021春'!$C$3:$C$4485&amp;'2021春'!$D$3:$D$4485,'2021春'!$H$3:$H$4485),2,0)</f>
        <v>452731200301303924</v>
      </c>
    </row>
    <row r="1881" spans="1:20">
      <c r="A1881" s="255">
        <v>1879</v>
      </c>
      <c r="B1881" s="255" t="s">
        <v>7691</v>
      </c>
      <c r="C1881" s="255" t="s">
        <v>21</v>
      </c>
      <c r="D1881" s="255" t="s">
        <v>333</v>
      </c>
      <c r="E1881" s="255" t="s">
        <v>7692</v>
      </c>
      <c r="F1881" s="255" t="s">
        <v>143</v>
      </c>
      <c r="G1881" s="255">
        <v>17</v>
      </c>
      <c r="H1881" s="255" t="s">
        <v>6413</v>
      </c>
      <c r="I1881" s="255" t="s">
        <v>7693</v>
      </c>
      <c r="J1881" s="255">
        <v>15878686969</v>
      </c>
      <c r="K1881" s="255" t="s">
        <v>27</v>
      </c>
      <c r="L1881" s="260">
        <v>44396</v>
      </c>
      <c r="M1881" s="255" t="s">
        <v>68</v>
      </c>
      <c r="N1881" s="255" t="s">
        <v>30</v>
      </c>
      <c r="O1881" s="260"/>
      <c r="P1881" s="255"/>
      <c r="Q1881" s="255" t="s">
        <v>30</v>
      </c>
      <c r="R1881" s="255"/>
      <c r="S1881" s="255"/>
      <c r="T1881" s="265" t="str">
        <f t="array" ref="T1881">VLOOKUP(D1881&amp;E1881,IF({1,0},'2021春'!$C$3:$C$4485&amp;'2021春'!$D$3:$D$4485,'2021春'!$H$3:$H$4485),2,0)</f>
        <v>452731200405034220</v>
      </c>
    </row>
    <row r="1882" spans="1:20">
      <c r="A1882" s="255">
        <v>1880</v>
      </c>
      <c r="B1882" s="255" t="s">
        <v>7694</v>
      </c>
      <c r="C1882" s="255" t="s">
        <v>21</v>
      </c>
      <c r="D1882" s="255" t="s">
        <v>333</v>
      </c>
      <c r="E1882" s="255" t="s">
        <v>7695</v>
      </c>
      <c r="F1882" s="255" t="s">
        <v>143</v>
      </c>
      <c r="G1882" s="255">
        <v>17</v>
      </c>
      <c r="H1882" s="255" t="s">
        <v>7696</v>
      </c>
      <c r="I1882" s="255" t="s">
        <v>7697</v>
      </c>
      <c r="J1882" s="255">
        <v>18378899897</v>
      </c>
      <c r="K1882" s="255" t="s">
        <v>27</v>
      </c>
      <c r="L1882" s="260">
        <v>44399</v>
      </c>
      <c r="M1882" s="255" t="s">
        <v>3693</v>
      </c>
      <c r="N1882" s="255" t="s">
        <v>30</v>
      </c>
      <c r="O1882" s="260"/>
      <c r="P1882" s="255"/>
      <c r="Q1882" s="255" t="s">
        <v>30</v>
      </c>
      <c r="R1882" s="255"/>
      <c r="S1882" s="255"/>
      <c r="T1882" s="265" t="str">
        <f t="array" ref="T1882">VLOOKUP(D1882&amp;E1882,IF({1,0},'2021春'!$C$3:$C$4485&amp;'2021春'!$D$3:$D$4485,'2021春'!$H$3:$H$4485),2,0)</f>
        <v>451229200407020324</v>
      </c>
    </row>
    <row r="1883" spans="1:20">
      <c r="A1883" s="255">
        <v>1881</v>
      </c>
      <c r="B1883" s="255" t="s">
        <v>7698</v>
      </c>
      <c r="C1883" s="255" t="s">
        <v>21</v>
      </c>
      <c r="D1883" s="255" t="s">
        <v>333</v>
      </c>
      <c r="E1883" s="255" t="s">
        <v>7699</v>
      </c>
      <c r="F1883" s="255" t="s">
        <v>143</v>
      </c>
      <c r="G1883" s="255">
        <v>19</v>
      </c>
      <c r="H1883" s="255" t="s">
        <v>7700</v>
      </c>
      <c r="I1883" s="255" t="s">
        <v>7701</v>
      </c>
      <c r="J1883" s="255">
        <v>15078611951</v>
      </c>
      <c r="K1883" s="255" t="s">
        <v>27</v>
      </c>
      <c r="L1883" s="260">
        <v>44331</v>
      </c>
      <c r="M1883" s="255" t="s">
        <v>54</v>
      </c>
      <c r="N1883" s="255" t="s">
        <v>27</v>
      </c>
      <c r="O1883" s="260">
        <v>44366</v>
      </c>
      <c r="P1883" s="255" t="s">
        <v>28</v>
      </c>
      <c r="Q1883" s="255" t="s">
        <v>30</v>
      </c>
      <c r="R1883" s="255"/>
      <c r="S1883" s="255"/>
      <c r="T1883" s="265" t="str">
        <f t="array" ref="T1883">VLOOKUP(D1883&amp;E1883,IF({1,0},'2021春'!$C$3:$C$4485&amp;'2021春'!$D$3:$D$4485,'2021春'!$H$3:$H$4485),2,0)</f>
        <v>451229200208084245</v>
      </c>
    </row>
    <row r="1884" spans="1:20">
      <c r="A1884" s="255">
        <v>1882</v>
      </c>
      <c r="B1884" s="255" t="s">
        <v>7702</v>
      </c>
      <c r="C1884" s="255" t="s">
        <v>21</v>
      </c>
      <c r="D1884" s="255" t="s">
        <v>333</v>
      </c>
      <c r="E1884" s="255" t="s">
        <v>7703</v>
      </c>
      <c r="F1884" s="255" t="s">
        <v>143</v>
      </c>
      <c r="G1884" s="255">
        <v>17</v>
      </c>
      <c r="H1884" s="255" t="s">
        <v>7704</v>
      </c>
      <c r="I1884" s="255" t="s">
        <v>7705</v>
      </c>
      <c r="J1884" s="255">
        <v>18377822447</v>
      </c>
      <c r="K1884" s="255" t="s">
        <v>27</v>
      </c>
      <c r="L1884" s="260">
        <v>44394</v>
      </c>
      <c r="M1884" s="255" t="s">
        <v>28</v>
      </c>
      <c r="N1884" s="255" t="s">
        <v>30</v>
      </c>
      <c r="O1884" s="260"/>
      <c r="P1884" s="255"/>
      <c r="Q1884" s="255" t="s">
        <v>30</v>
      </c>
      <c r="R1884" s="255"/>
      <c r="S1884" s="255"/>
      <c r="T1884" s="265" t="str">
        <f t="array" ref="T1884">VLOOKUP(D1884&amp;E1884,IF({1,0},'2021春'!$C$3:$C$4485&amp;'2021春'!$D$3:$D$4485,'2021春'!$H$3:$H$4485),2,0)</f>
        <v>451229200310092727</v>
      </c>
    </row>
    <row r="1885" spans="1:20">
      <c r="A1885" s="255">
        <v>1883</v>
      </c>
      <c r="B1885" s="255" t="s">
        <v>7706</v>
      </c>
      <c r="C1885" s="255" t="s">
        <v>21</v>
      </c>
      <c r="D1885" s="255" t="s">
        <v>333</v>
      </c>
      <c r="E1885" s="255" t="s">
        <v>7707</v>
      </c>
      <c r="F1885" s="255" t="s">
        <v>24</v>
      </c>
      <c r="G1885" s="255">
        <v>17</v>
      </c>
      <c r="H1885" s="255" t="s">
        <v>2721</v>
      </c>
      <c r="I1885" s="255" t="s">
        <v>7708</v>
      </c>
      <c r="J1885" s="255">
        <v>18070811319</v>
      </c>
      <c r="K1885" s="255" t="s">
        <v>27</v>
      </c>
      <c r="L1885" s="260">
        <v>44395</v>
      </c>
      <c r="M1885" s="255" t="s">
        <v>98</v>
      </c>
      <c r="N1885" s="255" t="s">
        <v>27</v>
      </c>
      <c r="O1885" s="260">
        <v>44416</v>
      </c>
      <c r="P1885" s="255" t="s">
        <v>98</v>
      </c>
      <c r="Q1885" s="255" t="s">
        <v>30</v>
      </c>
      <c r="R1885" s="255"/>
      <c r="S1885" s="255"/>
      <c r="T1885" s="265" t="str">
        <f t="array" ref="T1885">VLOOKUP(D1885&amp;E1885,IF({1,0},'2021春'!$C$3:$C$4485&amp;'2021春'!$D$3:$D$4485,'2021春'!$H$3:$H$4485),2,0)</f>
        <v>452731200310111238</v>
      </c>
    </row>
    <row r="1886" spans="1:20">
      <c r="A1886" s="255">
        <v>1884</v>
      </c>
      <c r="B1886" s="255" t="s">
        <v>7709</v>
      </c>
      <c r="C1886" s="255" t="s">
        <v>21</v>
      </c>
      <c r="D1886" s="255" t="s">
        <v>333</v>
      </c>
      <c r="E1886" s="255" t="s">
        <v>7710</v>
      </c>
      <c r="F1886" s="255" t="s">
        <v>24</v>
      </c>
      <c r="G1886" s="255">
        <v>18</v>
      </c>
      <c r="H1886" s="255" t="s">
        <v>7711</v>
      </c>
      <c r="I1886" s="255" t="s">
        <v>7712</v>
      </c>
      <c r="J1886" s="255">
        <v>18778096248</v>
      </c>
      <c r="K1886" s="255" t="s">
        <v>27</v>
      </c>
      <c r="L1886" s="260">
        <v>44397</v>
      </c>
      <c r="M1886" s="255" t="s">
        <v>28</v>
      </c>
      <c r="N1886" s="255" t="s">
        <v>30</v>
      </c>
      <c r="O1886" s="260"/>
      <c r="P1886" s="255"/>
      <c r="Q1886" s="255" t="s">
        <v>30</v>
      </c>
      <c r="R1886" s="255"/>
      <c r="S1886" s="255"/>
      <c r="T1886" s="265" t="str">
        <f t="array" ref="T1886">VLOOKUP(D1886&amp;E1886,IF({1,0},'2021春'!$C$3:$C$4485&amp;'2021春'!$D$3:$D$4485,'2021春'!$H$3:$H$4485),2,0)</f>
        <v>451229200307274212</v>
      </c>
    </row>
    <row r="1887" spans="1:20">
      <c r="A1887" s="255">
        <v>1885</v>
      </c>
      <c r="B1887" s="255" t="s">
        <v>7713</v>
      </c>
      <c r="C1887" s="255" t="s">
        <v>21</v>
      </c>
      <c r="D1887" s="255" t="s">
        <v>333</v>
      </c>
      <c r="E1887" s="255" t="s">
        <v>2702</v>
      </c>
      <c r="F1887" s="255" t="s">
        <v>24</v>
      </c>
      <c r="G1887" s="255">
        <v>17</v>
      </c>
      <c r="H1887" s="255" t="s">
        <v>7714</v>
      </c>
      <c r="I1887" s="255" t="s">
        <v>7715</v>
      </c>
      <c r="J1887" s="255">
        <v>15777802897</v>
      </c>
      <c r="K1887" s="255" t="s">
        <v>27</v>
      </c>
      <c r="L1887" s="260">
        <v>44397</v>
      </c>
      <c r="M1887" s="255" t="s">
        <v>1303</v>
      </c>
      <c r="N1887" s="255" t="s">
        <v>30</v>
      </c>
      <c r="O1887" s="260"/>
      <c r="P1887" s="255"/>
      <c r="Q1887" s="255" t="s">
        <v>30</v>
      </c>
      <c r="R1887" s="255"/>
      <c r="S1887" s="255"/>
      <c r="T1887" s="265" t="str">
        <f t="array" ref="T1887">VLOOKUP(D1887&amp;E1887,IF({1,0},'2021春'!$C$3:$C$4485&amp;'2021春'!$D$3:$D$4485,'2021春'!$H$3:$H$4485),2,0)</f>
        <v>452731200401193910</v>
      </c>
    </row>
    <row r="1888" spans="1:20">
      <c r="A1888" s="255">
        <v>1886</v>
      </c>
      <c r="B1888" s="255" t="s">
        <v>7716</v>
      </c>
      <c r="C1888" s="255" t="s">
        <v>21</v>
      </c>
      <c r="D1888" s="255" t="s">
        <v>333</v>
      </c>
      <c r="E1888" s="255" t="s">
        <v>7717</v>
      </c>
      <c r="F1888" s="255" t="s">
        <v>24</v>
      </c>
      <c r="G1888" s="255">
        <v>18</v>
      </c>
      <c r="H1888" s="255" t="s">
        <v>7718</v>
      </c>
      <c r="I1888" s="255" t="s">
        <v>7719</v>
      </c>
      <c r="J1888" s="255">
        <v>18378897158</v>
      </c>
      <c r="K1888" s="255" t="s">
        <v>27</v>
      </c>
      <c r="L1888" s="260">
        <v>44331</v>
      </c>
      <c r="M1888" s="255" t="s">
        <v>54</v>
      </c>
      <c r="N1888" s="255" t="s">
        <v>27</v>
      </c>
      <c r="O1888" s="260">
        <v>44366</v>
      </c>
      <c r="P1888" s="255" t="s">
        <v>28</v>
      </c>
      <c r="Q1888" s="255" t="s">
        <v>30</v>
      </c>
      <c r="R1888" s="255"/>
      <c r="S1888" s="255"/>
      <c r="T1888" s="265" t="str">
        <f t="array" ref="T1888">VLOOKUP(D1888&amp;E1888,IF({1,0},'2021春'!$C$3:$C$4485&amp;'2021春'!$D$3:$D$4485,'2021春'!$H$3:$H$4485),2,0)</f>
        <v>45273120030131421X</v>
      </c>
    </row>
    <row r="1889" spans="1:20">
      <c r="A1889" s="255">
        <v>1887</v>
      </c>
      <c r="B1889" s="255" t="s">
        <v>7720</v>
      </c>
      <c r="C1889" s="255" t="s">
        <v>21</v>
      </c>
      <c r="D1889" s="255" t="s">
        <v>333</v>
      </c>
      <c r="E1889" s="255" t="s">
        <v>7721</v>
      </c>
      <c r="F1889" s="255" t="s">
        <v>24</v>
      </c>
      <c r="G1889" s="255">
        <v>18</v>
      </c>
      <c r="H1889" s="255" t="s">
        <v>7722</v>
      </c>
      <c r="I1889" s="255" t="s">
        <v>7723</v>
      </c>
      <c r="J1889" s="255">
        <v>13737981563</v>
      </c>
      <c r="K1889" s="255" t="s">
        <v>27</v>
      </c>
      <c r="L1889" s="260">
        <v>44354</v>
      </c>
      <c r="M1889" s="255" t="s">
        <v>1352</v>
      </c>
      <c r="N1889" s="255" t="s">
        <v>27</v>
      </c>
      <c r="O1889" s="260">
        <v>44390</v>
      </c>
      <c r="P1889" s="255" t="s">
        <v>28</v>
      </c>
      <c r="Q1889" s="255" t="s">
        <v>30</v>
      </c>
      <c r="R1889" s="255"/>
      <c r="S1889" s="255"/>
      <c r="T1889" s="265" t="str">
        <f t="array" ref="T1889">VLOOKUP(D1889&amp;E1889,IF({1,0},'2021春'!$C$3:$C$4485&amp;'2021春'!$D$3:$D$4485,'2021春'!$H$3:$H$4485),2,0)</f>
        <v>452731200303021816</v>
      </c>
    </row>
    <row r="1890" spans="1:20">
      <c r="A1890" s="255">
        <v>1888</v>
      </c>
      <c r="B1890" s="255" t="s">
        <v>7724</v>
      </c>
      <c r="C1890" s="255" t="s">
        <v>21</v>
      </c>
      <c r="D1890" s="255" t="s">
        <v>333</v>
      </c>
      <c r="E1890" s="255" t="s">
        <v>7725</v>
      </c>
      <c r="F1890" s="255" t="s">
        <v>24</v>
      </c>
      <c r="G1890" s="255">
        <v>18</v>
      </c>
      <c r="H1890" s="255" t="s">
        <v>2992</v>
      </c>
      <c r="I1890" s="255" t="s">
        <v>7726</v>
      </c>
      <c r="J1890" s="255">
        <v>18707785721</v>
      </c>
      <c r="K1890" s="255" t="s">
        <v>27</v>
      </c>
      <c r="L1890" s="260">
        <v>44394</v>
      </c>
      <c r="M1890" s="255" t="s">
        <v>28</v>
      </c>
      <c r="N1890" s="255" t="s">
        <v>30</v>
      </c>
      <c r="O1890" s="260"/>
      <c r="P1890" s="255"/>
      <c r="Q1890" s="255" t="s">
        <v>30</v>
      </c>
      <c r="R1890" s="255"/>
      <c r="S1890" s="255"/>
      <c r="T1890" s="265" t="str">
        <f t="array" ref="T1890">VLOOKUP(D1890&amp;E1890,IF({1,0},'2021春'!$C$3:$C$4485&amp;'2021春'!$D$3:$D$4485,'2021春'!$H$3:$H$4485),2,0)</f>
        <v>452731200308105736</v>
      </c>
    </row>
    <row r="1891" spans="1:20">
      <c r="A1891" s="255">
        <v>1889</v>
      </c>
      <c r="B1891" s="255" t="s">
        <v>7727</v>
      </c>
      <c r="C1891" s="255" t="s">
        <v>21</v>
      </c>
      <c r="D1891" s="255" t="s">
        <v>333</v>
      </c>
      <c r="E1891" s="255" t="s">
        <v>7728</v>
      </c>
      <c r="F1891" s="255" t="s">
        <v>24</v>
      </c>
      <c r="G1891" s="255">
        <v>17</v>
      </c>
      <c r="H1891" s="255" t="s">
        <v>7729</v>
      </c>
      <c r="I1891" s="255" t="s">
        <v>7730</v>
      </c>
      <c r="J1891" s="255">
        <v>14797768385</v>
      </c>
      <c r="K1891" s="255" t="s">
        <v>27</v>
      </c>
      <c r="L1891" s="260">
        <v>44395</v>
      </c>
      <c r="M1891" s="255" t="s">
        <v>28</v>
      </c>
      <c r="N1891" s="255" t="s">
        <v>30</v>
      </c>
      <c r="O1891" s="260"/>
      <c r="P1891" s="255"/>
      <c r="Q1891" s="255" t="s">
        <v>30</v>
      </c>
      <c r="R1891" s="255"/>
      <c r="S1891" s="255"/>
      <c r="T1891" s="265" t="str">
        <f t="array" ref="T1891">VLOOKUP(D1891&amp;E1891,IF({1,0},'2021春'!$C$3:$C$4485&amp;'2021春'!$D$3:$D$4485,'2021春'!$H$3:$H$4485),2,0)</f>
        <v>452731200310100037</v>
      </c>
    </row>
    <row r="1892" spans="1:20">
      <c r="A1892" s="255">
        <v>1890</v>
      </c>
      <c r="B1892" s="255" t="s">
        <v>7731</v>
      </c>
      <c r="C1892" s="255" t="s">
        <v>21</v>
      </c>
      <c r="D1892" s="255" t="s">
        <v>333</v>
      </c>
      <c r="E1892" s="255" t="s">
        <v>7732</v>
      </c>
      <c r="F1892" s="255" t="s">
        <v>24</v>
      </c>
      <c r="G1892" s="255">
        <v>18</v>
      </c>
      <c r="H1892" s="255" t="s">
        <v>7401</v>
      </c>
      <c r="I1892" s="255" t="s">
        <v>7733</v>
      </c>
      <c r="J1892" s="255">
        <v>18877841637</v>
      </c>
      <c r="K1892" s="255" t="s">
        <v>27</v>
      </c>
      <c r="L1892" s="260">
        <v>44386</v>
      </c>
      <c r="M1892" s="255" t="s">
        <v>98</v>
      </c>
      <c r="N1892" s="255" t="s">
        <v>27</v>
      </c>
      <c r="O1892" s="260">
        <v>44407</v>
      </c>
      <c r="P1892" s="255" t="s">
        <v>98</v>
      </c>
      <c r="Q1892" s="255" t="s">
        <v>30</v>
      </c>
      <c r="R1892" s="255"/>
      <c r="S1892" s="255"/>
      <c r="T1892" s="265" t="str">
        <f t="array" ref="T1892">VLOOKUP(D1892&amp;E1892,IF({1,0},'2021春'!$C$3:$C$4485&amp;'2021春'!$D$3:$D$4485,'2021春'!$H$3:$H$4485),2,0)</f>
        <v>451229200303281271</v>
      </c>
    </row>
    <row r="1893" spans="1:20">
      <c r="A1893" s="255">
        <v>1891</v>
      </c>
      <c r="B1893" s="255" t="s">
        <v>7734</v>
      </c>
      <c r="C1893" s="255" t="s">
        <v>21</v>
      </c>
      <c r="D1893" s="255" t="s">
        <v>333</v>
      </c>
      <c r="E1893" s="255" t="s">
        <v>7735</v>
      </c>
      <c r="F1893" s="255" t="s">
        <v>24</v>
      </c>
      <c r="G1893" s="255">
        <v>18</v>
      </c>
      <c r="H1893" s="255" t="s">
        <v>7736</v>
      </c>
      <c r="I1893" s="255" t="s">
        <v>7737</v>
      </c>
      <c r="J1893" s="255">
        <v>18278868321</v>
      </c>
      <c r="K1893" s="255" t="s">
        <v>27</v>
      </c>
      <c r="L1893" s="260">
        <v>44387</v>
      </c>
      <c r="M1893" s="255" t="s">
        <v>68</v>
      </c>
      <c r="N1893" s="255" t="s">
        <v>30</v>
      </c>
      <c r="O1893" s="260"/>
      <c r="P1893" s="255"/>
      <c r="Q1893" s="255" t="s">
        <v>30</v>
      </c>
      <c r="R1893" s="255"/>
      <c r="S1893" s="255"/>
      <c r="T1893" s="265" t="str">
        <f t="array" ref="T1893">VLOOKUP(D1893&amp;E1893,IF({1,0},'2021春'!$C$3:$C$4485&amp;'2021春'!$D$3:$D$4485,'2021春'!$H$3:$H$4485),2,0)</f>
        <v>452731200210044234</v>
      </c>
    </row>
    <row r="1894" spans="1:20">
      <c r="A1894" s="255">
        <v>1892</v>
      </c>
      <c r="B1894" s="255" t="s">
        <v>7738</v>
      </c>
      <c r="C1894" s="255" t="s">
        <v>21</v>
      </c>
      <c r="D1894" s="255" t="s">
        <v>333</v>
      </c>
      <c r="E1894" s="255" t="s">
        <v>7739</v>
      </c>
      <c r="F1894" s="255" t="s">
        <v>24</v>
      </c>
      <c r="G1894" s="255">
        <v>17</v>
      </c>
      <c r="H1894" s="255" t="s">
        <v>7740</v>
      </c>
      <c r="I1894" s="255" t="s">
        <v>7741</v>
      </c>
      <c r="J1894" s="255">
        <v>18378889189</v>
      </c>
      <c r="K1894" s="255" t="s">
        <v>27</v>
      </c>
      <c r="L1894" s="260">
        <v>44399</v>
      </c>
      <c r="M1894" s="255" t="s">
        <v>28</v>
      </c>
      <c r="N1894" s="255" t="s">
        <v>30</v>
      </c>
      <c r="O1894" s="260"/>
      <c r="P1894" s="255"/>
      <c r="Q1894" s="255" t="s">
        <v>30</v>
      </c>
      <c r="R1894" s="255"/>
      <c r="S1894" s="255"/>
      <c r="T1894" s="265" t="str">
        <f t="array" ref="T1894">VLOOKUP(D1894&amp;E1894,IF({1,0},'2021春'!$C$3:$C$4485&amp;'2021春'!$D$3:$D$4485,'2021春'!$H$3:$H$4485),2,0)</f>
        <v>452702200403111577</v>
      </c>
    </row>
    <row r="1895" spans="1:20">
      <c r="A1895" s="255">
        <v>1893</v>
      </c>
      <c r="B1895" s="255" t="s">
        <v>7742</v>
      </c>
      <c r="C1895" s="255" t="s">
        <v>21</v>
      </c>
      <c r="D1895" s="255" t="s">
        <v>333</v>
      </c>
      <c r="E1895" s="255" t="s">
        <v>7743</v>
      </c>
      <c r="F1895" s="255" t="s">
        <v>24</v>
      </c>
      <c r="G1895" s="255">
        <v>17</v>
      </c>
      <c r="H1895" s="255" t="s">
        <v>7744</v>
      </c>
      <c r="I1895" s="255" t="s">
        <v>7745</v>
      </c>
      <c r="J1895" s="255">
        <v>15007807518</v>
      </c>
      <c r="K1895" s="255" t="s">
        <v>27</v>
      </c>
      <c r="L1895" s="260">
        <v>44402</v>
      </c>
      <c r="M1895" s="255" t="s">
        <v>54</v>
      </c>
      <c r="N1895" s="255" t="s">
        <v>30</v>
      </c>
      <c r="O1895" s="260"/>
      <c r="P1895" s="255"/>
      <c r="Q1895" s="255" t="s">
        <v>30</v>
      </c>
      <c r="R1895" s="255"/>
      <c r="S1895" s="255"/>
      <c r="T1895" s="265" t="str">
        <f t="array" ref="T1895">VLOOKUP(D1895&amp;E1895,IF({1,0},'2021春'!$C$3:$C$4485&amp;'2021春'!$D$3:$D$4485,'2021春'!$H$3:$H$4485),2,0)</f>
        <v>452731200405262418</v>
      </c>
    </row>
    <row r="1896" spans="1:20">
      <c r="A1896" s="255">
        <v>1894</v>
      </c>
      <c r="B1896" s="255" t="s">
        <v>7746</v>
      </c>
      <c r="C1896" s="255" t="s">
        <v>21</v>
      </c>
      <c r="D1896" s="255" t="s">
        <v>333</v>
      </c>
      <c r="E1896" s="255" t="s">
        <v>7747</v>
      </c>
      <c r="F1896" s="255" t="s">
        <v>24</v>
      </c>
      <c r="G1896" s="255">
        <v>18</v>
      </c>
      <c r="H1896" s="255" t="s">
        <v>7748</v>
      </c>
      <c r="I1896" s="255" t="s">
        <v>7749</v>
      </c>
      <c r="J1896" s="255">
        <v>18278828009</v>
      </c>
      <c r="K1896" s="255" t="s">
        <v>27</v>
      </c>
      <c r="L1896" s="260">
        <v>44331</v>
      </c>
      <c r="M1896" s="255" t="s">
        <v>54</v>
      </c>
      <c r="N1896" s="255" t="s">
        <v>27</v>
      </c>
      <c r="O1896" s="260">
        <v>44366</v>
      </c>
      <c r="P1896" s="255" t="s">
        <v>28</v>
      </c>
      <c r="Q1896" s="255" t="s">
        <v>30</v>
      </c>
      <c r="R1896" s="255"/>
      <c r="S1896" s="255"/>
      <c r="T1896" s="265" t="str">
        <f t="array" ref="T1896">VLOOKUP(D1896&amp;E1896,IF({1,0},'2021春'!$C$3:$C$4485&amp;'2021春'!$D$3:$D$4485,'2021春'!$H$3:$H$4485),2,0)</f>
        <v>452731200303040611</v>
      </c>
    </row>
    <row r="1897" spans="1:20">
      <c r="A1897" s="255">
        <v>1895</v>
      </c>
      <c r="B1897" s="255" t="s">
        <v>7750</v>
      </c>
      <c r="C1897" s="255" t="s">
        <v>21</v>
      </c>
      <c r="D1897" s="255" t="s">
        <v>333</v>
      </c>
      <c r="E1897" s="255" t="s">
        <v>7751</v>
      </c>
      <c r="F1897" s="255" t="s">
        <v>24</v>
      </c>
      <c r="G1897" s="255">
        <v>17</v>
      </c>
      <c r="H1897" s="255" t="s">
        <v>7752</v>
      </c>
      <c r="I1897" s="255" t="s">
        <v>109</v>
      </c>
      <c r="J1897" s="255">
        <v>13877896590</v>
      </c>
      <c r="K1897" s="255" t="s">
        <v>27</v>
      </c>
      <c r="L1897" s="260">
        <v>44394</v>
      </c>
      <c r="M1897" s="255" t="s">
        <v>28</v>
      </c>
      <c r="N1897" s="255" t="s">
        <v>30</v>
      </c>
      <c r="O1897" s="260"/>
      <c r="P1897" s="255"/>
      <c r="Q1897" s="255" t="s">
        <v>30</v>
      </c>
      <c r="R1897" s="255"/>
      <c r="S1897" s="255"/>
      <c r="T1897" s="265" t="str">
        <f t="array" ref="T1897">VLOOKUP(D1897&amp;E1897,IF({1,0},'2021春'!$C$3:$C$4485&amp;'2021春'!$D$3:$D$4485,'2021春'!$H$3:$H$4485),2,0)</f>
        <v>452731200401072713</v>
      </c>
    </row>
    <row r="1898" spans="1:20">
      <c r="A1898" s="255">
        <v>1896</v>
      </c>
      <c r="B1898" s="255" t="s">
        <v>7037</v>
      </c>
      <c r="C1898" s="255" t="s">
        <v>21</v>
      </c>
      <c r="D1898" s="255" t="s">
        <v>333</v>
      </c>
      <c r="E1898" s="255" t="s">
        <v>7038</v>
      </c>
      <c r="F1898" s="255" t="s">
        <v>24</v>
      </c>
      <c r="G1898" s="255">
        <v>17</v>
      </c>
      <c r="H1898" s="255" t="s">
        <v>7753</v>
      </c>
      <c r="I1898" s="255" t="s">
        <v>7754</v>
      </c>
      <c r="J1898" s="255">
        <v>18907789830</v>
      </c>
      <c r="K1898" s="255" t="s">
        <v>27</v>
      </c>
      <c r="L1898" s="260">
        <v>44404</v>
      </c>
      <c r="M1898" s="255" t="s">
        <v>28</v>
      </c>
      <c r="N1898" s="255" t="s">
        <v>30</v>
      </c>
      <c r="O1898" s="260"/>
      <c r="P1898" s="255"/>
      <c r="Q1898" s="255" t="s">
        <v>30</v>
      </c>
      <c r="R1898" s="255"/>
      <c r="S1898" s="255"/>
      <c r="T1898" s="265" t="str">
        <f t="array" ref="T1898">VLOOKUP(D1898&amp;E1898,IF({1,0},'2021春'!$C$3:$C$4485&amp;'2021春'!$D$3:$D$4485,'2021春'!$H$3:$H$4485),2,0)</f>
        <v>452731200309125712</v>
      </c>
    </row>
    <row r="1899" spans="1:20">
      <c r="A1899" s="255">
        <v>1897</v>
      </c>
      <c r="B1899" s="255" t="s">
        <v>7755</v>
      </c>
      <c r="C1899" s="255" t="s">
        <v>21</v>
      </c>
      <c r="D1899" s="255" t="s">
        <v>333</v>
      </c>
      <c r="E1899" s="255" t="s">
        <v>7756</v>
      </c>
      <c r="F1899" s="255" t="s">
        <v>143</v>
      </c>
      <c r="G1899" s="255">
        <v>17</v>
      </c>
      <c r="H1899" s="255" t="s">
        <v>7757</v>
      </c>
      <c r="I1899" s="255" t="s">
        <v>7758</v>
      </c>
      <c r="J1899" s="255">
        <v>15878846277</v>
      </c>
      <c r="K1899" s="255" t="s">
        <v>27</v>
      </c>
      <c r="L1899" s="260">
        <v>44395</v>
      </c>
      <c r="M1899" s="255" t="s">
        <v>28</v>
      </c>
      <c r="N1899" s="255" t="s">
        <v>30</v>
      </c>
      <c r="O1899" s="260"/>
      <c r="P1899" s="255"/>
      <c r="Q1899" s="255" t="s">
        <v>30</v>
      </c>
      <c r="R1899" s="255" t="s">
        <v>7759</v>
      </c>
      <c r="S1899" s="255"/>
      <c r="T1899" s="265" t="str">
        <f t="array" ref="T1899">VLOOKUP(D1899&amp;E1899,IF({1,0},'2021春'!$C$3:$C$4485&amp;'2021春'!$D$3:$D$4485,'2021春'!$H$3:$H$4485),2,0)</f>
        <v>452127200309201220</v>
      </c>
    </row>
    <row r="1900" spans="1:20">
      <c r="A1900" s="255">
        <v>1898</v>
      </c>
      <c r="B1900" s="255" t="s">
        <v>7760</v>
      </c>
      <c r="C1900" s="255" t="s">
        <v>21</v>
      </c>
      <c r="D1900" s="255" t="s">
        <v>333</v>
      </c>
      <c r="E1900" s="255" t="s">
        <v>7761</v>
      </c>
      <c r="F1900" s="255" t="s">
        <v>143</v>
      </c>
      <c r="G1900" s="255">
        <v>17</v>
      </c>
      <c r="H1900" s="255" t="s">
        <v>7762</v>
      </c>
      <c r="I1900" s="255" t="s">
        <v>7763</v>
      </c>
      <c r="J1900" s="255">
        <v>13324788106</v>
      </c>
      <c r="K1900" s="255" t="s">
        <v>27</v>
      </c>
      <c r="L1900" s="260">
        <v>44397</v>
      </c>
      <c r="M1900" s="255" t="s">
        <v>1347</v>
      </c>
      <c r="N1900" s="255" t="s">
        <v>30</v>
      </c>
      <c r="O1900" s="260"/>
      <c r="P1900" s="255"/>
      <c r="Q1900" s="255" t="s">
        <v>30</v>
      </c>
      <c r="R1900" s="255"/>
      <c r="S1900" s="255"/>
      <c r="T1900" s="265" t="str">
        <f t="array" ref="T1900">VLOOKUP(D1900&amp;E1900,IF({1,0},'2021春'!$C$3:$C$4485&amp;'2021春'!$D$3:$D$4485,'2021春'!$H$3:$H$4485),2,0)</f>
        <v>452731200401184520</v>
      </c>
    </row>
    <row r="1901" spans="1:20">
      <c r="A1901" s="255">
        <v>1899</v>
      </c>
      <c r="B1901" s="255" t="s">
        <v>7764</v>
      </c>
      <c r="C1901" s="255" t="s">
        <v>21</v>
      </c>
      <c r="D1901" s="255" t="s">
        <v>333</v>
      </c>
      <c r="E1901" s="255" t="s">
        <v>7765</v>
      </c>
      <c r="F1901" s="255" t="s">
        <v>143</v>
      </c>
      <c r="G1901" s="255">
        <v>16</v>
      </c>
      <c r="H1901" s="255" t="s">
        <v>7753</v>
      </c>
      <c r="I1901" s="255" t="s">
        <v>7766</v>
      </c>
      <c r="J1901" s="255">
        <v>15177915153</v>
      </c>
      <c r="K1901" s="255" t="s">
        <v>27</v>
      </c>
      <c r="L1901" s="260">
        <v>44397</v>
      </c>
      <c r="M1901" s="255" t="s">
        <v>3863</v>
      </c>
      <c r="N1901" s="255" t="s">
        <v>30</v>
      </c>
      <c r="O1901" s="260"/>
      <c r="P1901" s="255"/>
      <c r="Q1901" s="255" t="s">
        <v>30</v>
      </c>
      <c r="R1901" s="255"/>
      <c r="S1901" s="255"/>
      <c r="T1901" s="265" t="str">
        <f t="array" ref="T1901">VLOOKUP(D1901&amp;E1901,IF({1,0},'2021春'!$C$3:$C$4485&amp;'2021春'!$D$3:$D$4485,'2021春'!$H$3:$H$4485),2,0)</f>
        <v>452731200411305728</v>
      </c>
    </row>
    <row r="1902" spans="1:20">
      <c r="A1902" s="255">
        <v>1900</v>
      </c>
      <c r="B1902" s="255" t="s">
        <v>7767</v>
      </c>
      <c r="C1902" s="255" t="s">
        <v>21</v>
      </c>
      <c r="D1902" s="255" t="s">
        <v>333</v>
      </c>
      <c r="E1902" s="255" t="s">
        <v>7768</v>
      </c>
      <c r="F1902" s="255" t="s">
        <v>143</v>
      </c>
      <c r="G1902" s="255">
        <v>17</v>
      </c>
      <c r="H1902" s="255" t="s">
        <v>7769</v>
      </c>
      <c r="I1902" s="255" t="s">
        <v>7770</v>
      </c>
      <c r="J1902" s="255">
        <v>13617872349</v>
      </c>
      <c r="K1902" s="255" t="s">
        <v>27</v>
      </c>
      <c r="L1902" s="260">
        <v>44402</v>
      </c>
      <c r="M1902" s="255" t="s">
        <v>7771</v>
      </c>
      <c r="N1902" s="255" t="s">
        <v>30</v>
      </c>
      <c r="O1902" s="260"/>
      <c r="P1902" s="255"/>
      <c r="Q1902" s="255" t="s">
        <v>30</v>
      </c>
      <c r="R1902" s="255" t="s">
        <v>7772</v>
      </c>
      <c r="S1902" s="255"/>
      <c r="T1902" s="265" t="str">
        <f t="array" ref="T1902">VLOOKUP(D1902&amp;E1902,IF({1,0},'2021春'!$C$3:$C$4485&amp;'2021春'!$D$3:$D$4485,'2021春'!$H$3:$H$4485),2,0)</f>
        <v>452127200401174229</v>
      </c>
    </row>
    <row r="1903" spans="1:20">
      <c r="A1903" s="255">
        <v>1901</v>
      </c>
      <c r="B1903" s="255" t="s">
        <v>7773</v>
      </c>
      <c r="C1903" s="255" t="s">
        <v>21</v>
      </c>
      <c r="D1903" s="255" t="s">
        <v>333</v>
      </c>
      <c r="E1903" s="255" t="s">
        <v>7774</v>
      </c>
      <c r="F1903" s="255" t="s">
        <v>24</v>
      </c>
      <c r="G1903" s="255">
        <v>17</v>
      </c>
      <c r="H1903" s="255" t="s">
        <v>7775</v>
      </c>
      <c r="I1903" s="255" t="s">
        <v>7776</v>
      </c>
      <c r="J1903" s="255">
        <v>13481868412</v>
      </c>
      <c r="K1903" s="255" t="s">
        <v>27</v>
      </c>
      <c r="L1903" s="260">
        <v>44399</v>
      </c>
      <c r="M1903" s="255" t="s">
        <v>133</v>
      </c>
      <c r="N1903" s="255" t="s">
        <v>30</v>
      </c>
      <c r="O1903" s="260"/>
      <c r="P1903" s="255"/>
      <c r="Q1903" s="255" t="s">
        <v>30</v>
      </c>
      <c r="R1903" s="255"/>
      <c r="S1903" s="255"/>
      <c r="T1903" s="265" t="str">
        <f t="array" ref="T1903">VLOOKUP(D1903&amp;E1903,IF({1,0},'2021春'!$C$3:$C$4485&amp;'2021春'!$D$3:$D$4485,'2021春'!$H$3:$H$4485),2,0)</f>
        <v>451229200308282417</v>
      </c>
    </row>
    <row r="1904" spans="1:20">
      <c r="A1904" s="255">
        <v>1902</v>
      </c>
      <c r="B1904" s="255" t="s">
        <v>7777</v>
      </c>
      <c r="C1904" s="255" t="s">
        <v>21</v>
      </c>
      <c r="D1904" s="255" t="s">
        <v>333</v>
      </c>
      <c r="E1904" s="255" t="s">
        <v>7778</v>
      </c>
      <c r="F1904" s="255" t="s">
        <v>24</v>
      </c>
      <c r="G1904" s="255">
        <v>17</v>
      </c>
      <c r="H1904" s="255" t="s">
        <v>469</v>
      </c>
      <c r="I1904" s="255" t="s">
        <v>6598</v>
      </c>
      <c r="J1904" s="255">
        <v>17807782664</v>
      </c>
      <c r="K1904" s="255" t="s">
        <v>27</v>
      </c>
      <c r="L1904" s="260">
        <v>44394</v>
      </c>
      <c r="M1904" s="255" t="s">
        <v>1303</v>
      </c>
      <c r="N1904" s="255" t="s">
        <v>27</v>
      </c>
      <c r="O1904" s="260">
        <v>44415</v>
      </c>
      <c r="P1904" s="255" t="s">
        <v>1303</v>
      </c>
      <c r="Q1904" s="255" t="s">
        <v>30</v>
      </c>
      <c r="R1904" s="255"/>
      <c r="S1904" s="255"/>
      <c r="T1904" s="265" t="str">
        <f t="array" ref="T1904">VLOOKUP(D1904&amp;E1904,IF({1,0},'2021春'!$C$3:$C$4485&amp;'2021春'!$D$3:$D$4485,'2021春'!$H$3:$H$4485),2,0)</f>
        <v>452731200310133912</v>
      </c>
    </row>
    <row r="1905" spans="1:20">
      <c r="A1905" s="255">
        <v>1903</v>
      </c>
      <c r="B1905" s="255" t="s">
        <v>7779</v>
      </c>
      <c r="C1905" s="255" t="s">
        <v>21</v>
      </c>
      <c r="D1905" s="255" t="s">
        <v>333</v>
      </c>
      <c r="E1905" s="255" t="s">
        <v>7780</v>
      </c>
      <c r="F1905" s="255" t="s">
        <v>24</v>
      </c>
      <c r="G1905" s="255">
        <v>18</v>
      </c>
      <c r="H1905" s="255" t="s">
        <v>7781</v>
      </c>
      <c r="I1905" s="255" t="s">
        <v>7782</v>
      </c>
      <c r="J1905" s="255">
        <v>13407753082</v>
      </c>
      <c r="K1905" s="255" t="s">
        <v>27</v>
      </c>
      <c r="L1905" s="260">
        <v>44395</v>
      </c>
      <c r="M1905" s="255" t="s">
        <v>98</v>
      </c>
      <c r="N1905" s="255" t="s">
        <v>30</v>
      </c>
      <c r="O1905" s="260"/>
      <c r="P1905" s="255"/>
      <c r="Q1905" s="255" t="s">
        <v>30</v>
      </c>
      <c r="R1905" s="255"/>
      <c r="S1905" s="255"/>
      <c r="T1905" s="265" t="str">
        <f t="array" ref="T1905">VLOOKUP(D1905&amp;E1905,IF({1,0},'2021春'!$C$3:$C$4485&amp;'2021春'!$D$3:$D$4485,'2021春'!$H$3:$H$4485),2,0)</f>
        <v>451229200307151239</v>
      </c>
    </row>
    <row r="1906" spans="1:20">
      <c r="A1906" s="255">
        <v>1904</v>
      </c>
      <c r="B1906" s="255" t="s">
        <v>7783</v>
      </c>
      <c r="C1906" s="255" t="s">
        <v>21</v>
      </c>
      <c r="D1906" s="255" t="s">
        <v>333</v>
      </c>
      <c r="E1906" s="255" t="s">
        <v>7784</v>
      </c>
      <c r="F1906" s="255" t="s">
        <v>143</v>
      </c>
      <c r="G1906" s="255">
        <v>17</v>
      </c>
      <c r="H1906" s="255" t="s">
        <v>607</v>
      </c>
      <c r="I1906" s="255" t="s">
        <v>7785</v>
      </c>
      <c r="J1906" s="255">
        <v>15078612091</v>
      </c>
      <c r="K1906" s="255" t="s">
        <v>27</v>
      </c>
      <c r="L1906" s="260">
        <v>44397</v>
      </c>
      <c r="M1906" s="255" t="s">
        <v>1303</v>
      </c>
      <c r="N1906" s="255" t="s">
        <v>30</v>
      </c>
      <c r="O1906" s="260"/>
      <c r="P1906" s="255"/>
      <c r="Q1906" s="255" t="s">
        <v>30</v>
      </c>
      <c r="R1906" s="255"/>
      <c r="S1906" s="255"/>
      <c r="T1906" s="265" t="str">
        <f t="array" ref="T1906">VLOOKUP(D1906&amp;E1906,IF({1,0},'2021春'!$C$3:$C$4485&amp;'2021春'!$D$3:$D$4485,'2021春'!$H$3:$H$4485),2,0)</f>
        <v>452731200312243920</v>
      </c>
    </row>
    <row r="1907" spans="1:20">
      <c r="A1907" s="255">
        <v>1905</v>
      </c>
      <c r="B1907" s="255" t="s">
        <v>7786</v>
      </c>
      <c r="C1907" s="255" t="s">
        <v>21</v>
      </c>
      <c r="D1907" s="255" t="s">
        <v>333</v>
      </c>
      <c r="E1907" s="255" t="s">
        <v>7787</v>
      </c>
      <c r="F1907" s="255" t="s">
        <v>143</v>
      </c>
      <c r="G1907" s="255">
        <v>17</v>
      </c>
      <c r="H1907" s="255" t="s">
        <v>7788</v>
      </c>
      <c r="I1907" s="255" t="s">
        <v>7789</v>
      </c>
      <c r="J1907" s="255">
        <v>15177387902</v>
      </c>
      <c r="K1907" s="255" t="s">
        <v>27</v>
      </c>
      <c r="L1907" s="260">
        <v>44395</v>
      </c>
      <c r="M1907" s="255" t="s">
        <v>28</v>
      </c>
      <c r="N1907" s="255" t="s">
        <v>30</v>
      </c>
      <c r="O1907" s="260"/>
      <c r="P1907" s="255"/>
      <c r="Q1907" s="255" t="s">
        <v>30</v>
      </c>
      <c r="R1907" s="255" t="s">
        <v>7790</v>
      </c>
      <c r="S1907" s="255"/>
      <c r="T1907" s="265" t="str">
        <f t="array" ref="T1907">VLOOKUP(D1907&amp;E1907,IF({1,0},'2021春'!$C$3:$C$4485&amp;'2021春'!$D$3:$D$4485,'2021春'!$H$3:$H$4485),2,0)</f>
        <v>450521200405085524</v>
      </c>
    </row>
    <row r="1908" spans="1:20">
      <c r="A1908" s="255">
        <v>1906</v>
      </c>
      <c r="B1908" s="255" t="s">
        <v>7791</v>
      </c>
      <c r="C1908" s="255" t="s">
        <v>21</v>
      </c>
      <c r="D1908" s="255" t="s">
        <v>333</v>
      </c>
      <c r="E1908" s="255" t="s">
        <v>7792</v>
      </c>
      <c r="F1908" s="255" t="s">
        <v>24</v>
      </c>
      <c r="G1908" s="255">
        <v>17</v>
      </c>
      <c r="H1908" s="255" t="s">
        <v>707</v>
      </c>
      <c r="I1908" s="255" t="s">
        <v>7793</v>
      </c>
      <c r="J1908" s="255">
        <v>15949327829</v>
      </c>
      <c r="K1908" s="255" t="s">
        <v>27</v>
      </c>
      <c r="L1908" s="260">
        <v>44395</v>
      </c>
      <c r="M1908" s="255" t="s">
        <v>98</v>
      </c>
      <c r="N1908" s="255" t="s">
        <v>30</v>
      </c>
      <c r="O1908" s="260"/>
      <c r="P1908" s="255"/>
      <c r="Q1908" s="255" t="s">
        <v>30</v>
      </c>
      <c r="R1908" s="255"/>
      <c r="S1908" s="255"/>
      <c r="T1908" s="265" t="str">
        <f t="array" ref="T1908">VLOOKUP(D1908&amp;E1908,IF({1,0},'2021春'!$C$3:$C$4485&amp;'2021春'!$D$3:$D$4485,'2021春'!$H$3:$H$4485),2,0)</f>
        <v>45273120031210121x</v>
      </c>
    </row>
    <row r="1909" spans="1:20">
      <c r="A1909" s="255">
        <v>1907</v>
      </c>
      <c r="B1909" s="255" t="s">
        <v>7794</v>
      </c>
      <c r="C1909" s="255" t="s">
        <v>21</v>
      </c>
      <c r="D1909" s="255" t="s">
        <v>333</v>
      </c>
      <c r="E1909" s="255" t="s">
        <v>7795</v>
      </c>
      <c r="F1909" s="255" t="s">
        <v>24</v>
      </c>
      <c r="G1909" s="255">
        <v>19</v>
      </c>
      <c r="H1909" s="255" t="s">
        <v>7714</v>
      </c>
      <c r="I1909" s="255" t="s">
        <v>7796</v>
      </c>
      <c r="J1909" s="255">
        <v>18776810312</v>
      </c>
      <c r="K1909" s="255" t="s">
        <v>27</v>
      </c>
      <c r="L1909" s="260">
        <v>44331</v>
      </c>
      <c r="M1909" s="255" t="s">
        <v>54</v>
      </c>
      <c r="N1909" s="255" t="s">
        <v>27</v>
      </c>
      <c r="O1909" s="260">
        <v>44366</v>
      </c>
      <c r="P1909" s="255" t="s">
        <v>28</v>
      </c>
      <c r="Q1909" s="255" t="s">
        <v>30</v>
      </c>
      <c r="R1909" s="255"/>
      <c r="S1909" s="255"/>
      <c r="T1909" s="265" t="str">
        <f t="array" ref="T1909">VLOOKUP(D1909&amp;E1909,IF({1,0},'2021春'!$C$3:$C$4485&amp;'2021春'!$D$3:$D$4485,'2021春'!$H$3:$H$4485),2,0)</f>
        <v>452731200205303916</v>
      </c>
    </row>
    <row r="1910" spans="1:20">
      <c r="A1910" s="255">
        <v>1908</v>
      </c>
      <c r="B1910" s="255" t="s">
        <v>7797</v>
      </c>
      <c r="C1910" s="255" t="s">
        <v>21</v>
      </c>
      <c r="D1910" s="255" t="s">
        <v>333</v>
      </c>
      <c r="E1910" s="255" t="s">
        <v>7798</v>
      </c>
      <c r="F1910" s="255" t="s">
        <v>143</v>
      </c>
      <c r="G1910" s="255">
        <v>19</v>
      </c>
      <c r="H1910" s="255" t="s">
        <v>7799</v>
      </c>
      <c r="I1910" s="255" t="s">
        <v>7800</v>
      </c>
      <c r="J1910" s="255">
        <v>18277822159</v>
      </c>
      <c r="K1910" s="255" t="s">
        <v>27</v>
      </c>
      <c r="L1910" s="260">
        <v>44331</v>
      </c>
      <c r="M1910" s="255" t="s">
        <v>54</v>
      </c>
      <c r="N1910" s="255" t="s">
        <v>27</v>
      </c>
      <c r="O1910" s="260">
        <v>44366</v>
      </c>
      <c r="P1910" s="255" t="s">
        <v>28</v>
      </c>
      <c r="Q1910" s="255" t="s">
        <v>30</v>
      </c>
      <c r="R1910" s="255" t="s">
        <v>7801</v>
      </c>
      <c r="S1910" s="255"/>
      <c r="T1910" s="265" t="str">
        <f t="array" ref="T1910">VLOOKUP(D1910&amp;E1910,IF({1,0},'2021春'!$C$3:$C$4485&amp;'2021春'!$D$3:$D$4485,'2021春'!$H$3:$H$4485),2,0)</f>
        <v>452729200206241604</v>
      </c>
    </row>
    <row r="1911" spans="1:20">
      <c r="A1911" s="255">
        <v>1909</v>
      </c>
      <c r="B1911" s="255" t="s">
        <v>7802</v>
      </c>
      <c r="C1911" s="255" t="s">
        <v>21</v>
      </c>
      <c r="D1911" s="255" t="s">
        <v>333</v>
      </c>
      <c r="E1911" s="255" t="s">
        <v>7803</v>
      </c>
      <c r="F1911" s="255" t="s">
        <v>24</v>
      </c>
      <c r="G1911" s="255">
        <v>17</v>
      </c>
      <c r="H1911" s="255" t="s">
        <v>7804</v>
      </c>
      <c r="I1911" s="255" t="s">
        <v>7805</v>
      </c>
      <c r="J1911" s="255">
        <v>13036988067</v>
      </c>
      <c r="K1911" s="255" t="s">
        <v>27</v>
      </c>
      <c r="L1911" s="260">
        <v>44406</v>
      </c>
      <c r="M1911" s="255" t="s">
        <v>28</v>
      </c>
      <c r="N1911" s="255" t="s">
        <v>30</v>
      </c>
      <c r="O1911" s="260"/>
      <c r="P1911" s="255"/>
      <c r="Q1911" s="255" t="s">
        <v>30</v>
      </c>
      <c r="R1911" s="255" t="s">
        <v>7806</v>
      </c>
      <c r="S1911" s="255"/>
      <c r="T1911" s="265" t="str">
        <f t="array" ref="T1911">VLOOKUP(D1911&amp;E1911,IF({1,0},'2021春'!$C$3:$C$4485&amp;'2021春'!$D$3:$D$4485,'2021春'!$H$3:$H$4485),2,0)</f>
        <v>452730200308315913</v>
      </c>
    </row>
    <row r="1912" spans="1:20">
      <c r="A1912" s="255">
        <v>1910</v>
      </c>
      <c r="B1912" s="255" t="s">
        <v>7807</v>
      </c>
      <c r="C1912" s="255" t="s">
        <v>21</v>
      </c>
      <c r="D1912" s="255" t="s">
        <v>333</v>
      </c>
      <c r="E1912" s="255" t="s">
        <v>7808</v>
      </c>
      <c r="F1912" s="255" t="s">
        <v>24</v>
      </c>
      <c r="G1912" s="255">
        <v>18</v>
      </c>
      <c r="H1912" s="255" t="s">
        <v>4019</v>
      </c>
      <c r="I1912" s="255" t="s">
        <v>7809</v>
      </c>
      <c r="J1912" s="255">
        <v>13471848128</v>
      </c>
      <c r="K1912" s="255" t="s">
        <v>27</v>
      </c>
      <c r="L1912" s="260">
        <v>44395</v>
      </c>
      <c r="M1912" s="255" t="s">
        <v>2747</v>
      </c>
      <c r="N1912" s="255" t="s">
        <v>27</v>
      </c>
      <c r="O1912" s="260">
        <v>44416</v>
      </c>
      <c r="P1912" s="255" t="s">
        <v>2747</v>
      </c>
      <c r="Q1912" s="255" t="s">
        <v>30</v>
      </c>
      <c r="R1912" s="255"/>
      <c r="S1912" s="255"/>
      <c r="T1912" s="265" t="str">
        <f t="array" ref="T1912">VLOOKUP(D1912&amp;E1912,IF({1,0},'2021春'!$C$3:$C$4485&amp;'2021春'!$D$3:$D$4485,'2021春'!$H$3:$H$4485),2,0)</f>
        <v>452731200308052718</v>
      </c>
    </row>
    <row r="1913" spans="1:20">
      <c r="A1913" s="255">
        <v>1911</v>
      </c>
      <c r="B1913" s="255" t="s">
        <v>7810</v>
      </c>
      <c r="C1913" s="255" t="s">
        <v>21</v>
      </c>
      <c r="D1913" s="255" t="s">
        <v>333</v>
      </c>
      <c r="E1913" s="255" t="s">
        <v>7811</v>
      </c>
      <c r="F1913" s="255" t="s">
        <v>143</v>
      </c>
      <c r="G1913" s="255">
        <v>22</v>
      </c>
      <c r="H1913" s="255" t="s">
        <v>7812</v>
      </c>
      <c r="I1913" s="255" t="s">
        <v>7813</v>
      </c>
      <c r="J1913" s="255">
        <v>18877843861</v>
      </c>
      <c r="K1913" s="255" t="s">
        <v>27</v>
      </c>
      <c r="L1913" s="260">
        <v>44331</v>
      </c>
      <c r="M1913" s="255" t="s">
        <v>54</v>
      </c>
      <c r="N1913" s="255" t="s">
        <v>27</v>
      </c>
      <c r="O1913" s="260">
        <v>44366</v>
      </c>
      <c r="P1913" s="255" t="s">
        <v>28</v>
      </c>
      <c r="Q1913" s="255" t="s">
        <v>30</v>
      </c>
      <c r="R1913" s="255"/>
      <c r="S1913" s="255"/>
      <c r="T1913" s="265" t="str">
        <f t="array" ref="T1913">VLOOKUP(D1913&amp;E1913,IF({1,0},'2021春'!$C$3:$C$4485&amp;'2021春'!$D$3:$D$4485,'2021春'!$H$3:$H$4485),2,0)</f>
        <v>451229199902052766</v>
      </c>
    </row>
    <row r="1914" spans="1:20">
      <c r="A1914" s="255">
        <v>1912</v>
      </c>
      <c r="B1914" s="255" t="s">
        <v>7814</v>
      </c>
      <c r="C1914" s="255" t="s">
        <v>21</v>
      </c>
      <c r="D1914" s="255" t="s">
        <v>333</v>
      </c>
      <c r="E1914" s="255" t="s">
        <v>7815</v>
      </c>
      <c r="F1914" s="255" t="s">
        <v>24</v>
      </c>
      <c r="G1914" s="255">
        <v>18</v>
      </c>
      <c r="H1914" s="255" t="s">
        <v>2429</v>
      </c>
      <c r="I1914" s="255" t="s">
        <v>7816</v>
      </c>
      <c r="J1914" s="255">
        <v>15177385669</v>
      </c>
      <c r="K1914" s="255" t="s">
        <v>27</v>
      </c>
      <c r="L1914" s="260">
        <v>44331</v>
      </c>
      <c r="M1914" s="255" t="s">
        <v>54</v>
      </c>
      <c r="N1914" s="255" t="s">
        <v>27</v>
      </c>
      <c r="O1914" s="260">
        <v>44366</v>
      </c>
      <c r="P1914" s="255" t="s">
        <v>28</v>
      </c>
      <c r="Q1914" s="255" t="s">
        <v>30</v>
      </c>
      <c r="R1914" s="255"/>
      <c r="S1914" s="255"/>
      <c r="T1914" s="265" t="str">
        <f t="array" ref="T1914">VLOOKUP(D1914&amp;E1914,IF({1,0},'2021春'!$C$3:$C$4485&amp;'2021春'!$D$3:$D$4485,'2021春'!$H$3:$H$4485),2,0)</f>
        <v>45273120030219271x</v>
      </c>
    </row>
    <row r="1915" spans="1:20">
      <c r="A1915" s="255">
        <v>1913</v>
      </c>
      <c r="B1915" s="255" t="s">
        <v>7817</v>
      </c>
      <c r="C1915" s="255" t="s">
        <v>21</v>
      </c>
      <c r="D1915" s="255" t="s">
        <v>333</v>
      </c>
      <c r="E1915" s="255" t="s">
        <v>7818</v>
      </c>
      <c r="F1915" s="255" t="s">
        <v>24</v>
      </c>
      <c r="G1915" s="255">
        <v>18</v>
      </c>
      <c r="H1915" s="255" t="s">
        <v>7819</v>
      </c>
      <c r="I1915" s="255" t="s">
        <v>7820</v>
      </c>
      <c r="J1915" s="255">
        <v>18176119066</v>
      </c>
      <c r="K1915" s="255" t="s">
        <v>27</v>
      </c>
      <c r="L1915" s="260">
        <v>44408</v>
      </c>
      <c r="M1915" s="255" t="s">
        <v>185</v>
      </c>
      <c r="N1915" s="255" t="s">
        <v>30</v>
      </c>
      <c r="O1915" s="260"/>
      <c r="P1915" s="255"/>
      <c r="Q1915" s="255" t="s">
        <v>30</v>
      </c>
      <c r="R1915" s="255"/>
      <c r="S1915" s="255"/>
      <c r="T1915" s="265" t="str">
        <f t="array" ref="T1915">VLOOKUP(D1915&amp;E1915,IF({1,0},'2021春'!$C$3:$C$4485&amp;'2021春'!$D$3:$D$4485,'2021春'!$H$3:$H$4485),2,0)</f>
        <v>452731200307030939</v>
      </c>
    </row>
    <row r="1916" spans="1:20">
      <c r="A1916" s="255">
        <v>1914</v>
      </c>
      <c r="B1916" s="255" t="s">
        <v>7821</v>
      </c>
      <c r="C1916" s="255" t="s">
        <v>21</v>
      </c>
      <c r="D1916" s="255" t="s">
        <v>333</v>
      </c>
      <c r="E1916" s="255" t="s">
        <v>7822</v>
      </c>
      <c r="F1916" s="255" t="s">
        <v>24</v>
      </c>
      <c r="G1916" s="255">
        <v>19</v>
      </c>
      <c r="H1916" s="255" t="s">
        <v>7823</v>
      </c>
      <c r="I1916" s="255" t="s">
        <v>7824</v>
      </c>
      <c r="J1916" s="255">
        <v>15277857253</v>
      </c>
      <c r="K1916" s="255" t="s">
        <v>27</v>
      </c>
      <c r="L1916" s="260">
        <v>44331</v>
      </c>
      <c r="M1916" s="255" t="s">
        <v>54</v>
      </c>
      <c r="N1916" s="255" t="s">
        <v>27</v>
      </c>
      <c r="O1916" s="260">
        <v>44366</v>
      </c>
      <c r="P1916" s="255" t="s">
        <v>28</v>
      </c>
      <c r="Q1916" s="255" t="s">
        <v>30</v>
      </c>
      <c r="R1916" s="255"/>
      <c r="S1916" s="255"/>
      <c r="T1916" s="265" t="str">
        <f t="array" ref="T1916">VLOOKUP(D1916&amp;E1916,IF({1,0},'2021春'!$C$3:$C$4485&amp;'2021春'!$D$3:$D$4485,'2021春'!$H$3:$H$4485),2,0)</f>
        <v>451229200205181218</v>
      </c>
    </row>
    <row r="1917" spans="1:20">
      <c r="A1917" s="255">
        <v>1915</v>
      </c>
      <c r="B1917" s="255" t="s">
        <v>7825</v>
      </c>
      <c r="C1917" s="255" t="s">
        <v>21</v>
      </c>
      <c r="D1917" s="255" t="s">
        <v>333</v>
      </c>
      <c r="E1917" s="255" t="s">
        <v>7826</v>
      </c>
      <c r="F1917" s="255" t="s">
        <v>24</v>
      </c>
      <c r="G1917" s="255">
        <v>23</v>
      </c>
      <c r="H1917" s="255" t="s">
        <v>7827</v>
      </c>
      <c r="I1917" s="255" t="s">
        <v>7828</v>
      </c>
      <c r="J1917" s="255">
        <v>18176755906</v>
      </c>
      <c r="K1917" s="255" t="s">
        <v>27</v>
      </c>
      <c r="L1917" s="260">
        <v>44331</v>
      </c>
      <c r="M1917" s="255" t="s">
        <v>54</v>
      </c>
      <c r="N1917" s="255" t="s">
        <v>27</v>
      </c>
      <c r="O1917" s="260">
        <v>44366</v>
      </c>
      <c r="P1917" s="255" t="s">
        <v>28</v>
      </c>
      <c r="Q1917" s="255" t="s">
        <v>30</v>
      </c>
      <c r="R1917" s="255"/>
      <c r="S1917" s="255"/>
      <c r="T1917" s="265" t="str">
        <f t="array" ref="T1917">VLOOKUP(D1917&amp;E1917,IF({1,0},'2021春'!$C$3:$C$4485&amp;'2021春'!$D$3:$D$4485,'2021春'!$H$3:$H$4485),2,0)</f>
        <v>452731199803275753</v>
      </c>
    </row>
    <row r="1918" spans="1:20">
      <c r="A1918" s="255">
        <v>1916</v>
      </c>
      <c r="B1918" s="255" t="s">
        <v>7829</v>
      </c>
      <c r="C1918" s="255" t="s">
        <v>21</v>
      </c>
      <c r="D1918" s="255" t="s">
        <v>333</v>
      </c>
      <c r="E1918" s="255" t="s">
        <v>7830</v>
      </c>
      <c r="F1918" s="255" t="s">
        <v>24</v>
      </c>
      <c r="G1918" s="255">
        <v>19</v>
      </c>
      <c r="H1918" s="255" t="s">
        <v>7831</v>
      </c>
      <c r="I1918" s="255" t="s">
        <v>7832</v>
      </c>
      <c r="J1918" s="255">
        <v>18378890304</v>
      </c>
      <c r="K1918" s="255" t="s">
        <v>27</v>
      </c>
      <c r="L1918" s="260">
        <v>44331</v>
      </c>
      <c r="M1918" s="255" t="s">
        <v>54</v>
      </c>
      <c r="N1918" s="255" t="s">
        <v>27</v>
      </c>
      <c r="O1918" s="260">
        <v>44366</v>
      </c>
      <c r="P1918" s="255" t="s">
        <v>28</v>
      </c>
      <c r="Q1918" s="255" t="s">
        <v>30</v>
      </c>
      <c r="R1918" s="255"/>
      <c r="S1918" s="255"/>
      <c r="T1918" s="265" t="str">
        <f t="array" ref="T1918">VLOOKUP(D1918&amp;E1918,IF({1,0},'2021春'!$C$3:$C$4485&amp;'2021春'!$D$3:$D$4485,'2021春'!$H$3:$H$4485),2,0)</f>
        <v>451229200201252410</v>
      </c>
    </row>
    <row r="1919" spans="1:20">
      <c r="A1919" s="255">
        <v>1917</v>
      </c>
      <c r="B1919" s="255" t="s">
        <v>7833</v>
      </c>
      <c r="C1919" s="255" t="s">
        <v>21</v>
      </c>
      <c r="D1919" s="255" t="s">
        <v>333</v>
      </c>
      <c r="E1919" s="255" t="s">
        <v>7834</v>
      </c>
      <c r="F1919" s="255" t="s">
        <v>143</v>
      </c>
      <c r="G1919" s="255">
        <v>17</v>
      </c>
      <c r="H1919" s="255" t="s">
        <v>1828</v>
      </c>
      <c r="I1919" s="255" t="s">
        <v>7835</v>
      </c>
      <c r="J1919" s="255">
        <v>19127212192</v>
      </c>
      <c r="K1919" s="255" t="s">
        <v>27</v>
      </c>
      <c r="L1919" s="260">
        <v>44395</v>
      </c>
      <c r="M1919" s="255" t="s">
        <v>28</v>
      </c>
      <c r="N1919" s="255" t="s">
        <v>30</v>
      </c>
      <c r="O1919" s="260"/>
      <c r="P1919" s="255"/>
      <c r="Q1919" s="255" t="s">
        <v>30</v>
      </c>
      <c r="R1919" s="255"/>
      <c r="S1919" s="255"/>
      <c r="T1919" s="265" t="str">
        <f t="array" ref="T1919">VLOOKUP(D1919&amp;E1919,IF({1,0},'2021春'!$C$3:$C$4485&amp;'2021春'!$D$3:$D$4485,'2021春'!$H$3:$H$4485),2,0)</f>
        <v>451229200308315725</v>
      </c>
    </row>
    <row r="1920" spans="1:20">
      <c r="A1920" s="255">
        <v>1918</v>
      </c>
      <c r="B1920" s="255" t="s">
        <v>7836</v>
      </c>
      <c r="C1920" s="255" t="s">
        <v>21</v>
      </c>
      <c r="D1920" s="255" t="s">
        <v>333</v>
      </c>
      <c r="E1920" s="255" t="s">
        <v>1506</v>
      </c>
      <c r="F1920" s="255" t="s">
        <v>143</v>
      </c>
      <c r="G1920" s="255">
        <v>16</v>
      </c>
      <c r="H1920" s="255" t="s">
        <v>7837</v>
      </c>
      <c r="I1920" s="255" t="s">
        <v>7838</v>
      </c>
      <c r="J1920" s="255">
        <v>18889620153</v>
      </c>
      <c r="K1920" s="255" t="s">
        <v>27</v>
      </c>
      <c r="L1920" s="260">
        <v>44397</v>
      </c>
      <c r="M1920" s="255" t="s">
        <v>28</v>
      </c>
      <c r="N1920" s="255" t="s">
        <v>30</v>
      </c>
      <c r="O1920" s="260"/>
      <c r="P1920" s="255"/>
      <c r="Q1920" s="255" t="s">
        <v>30</v>
      </c>
      <c r="R1920" s="255"/>
      <c r="S1920" s="255"/>
      <c r="T1920" s="265" t="str">
        <f t="array" ref="T1920">VLOOKUP(D1920&amp;E1920,IF({1,0},'2021春'!$C$3:$C$4485&amp;'2021春'!$D$3:$D$4485,'2021春'!$H$3:$H$4485),2,0)</f>
        <v>452731200410295425</v>
      </c>
    </row>
    <row r="1921" spans="1:20">
      <c r="A1921" s="255">
        <v>1919</v>
      </c>
      <c r="B1921" s="255" t="s">
        <v>7839</v>
      </c>
      <c r="C1921" s="255" t="s">
        <v>21</v>
      </c>
      <c r="D1921" s="255" t="s">
        <v>333</v>
      </c>
      <c r="E1921" s="255" t="s">
        <v>7840</v>
      </c>
      <c r="F1921" s="255" t="s">
        <v>143</v>
      </c>
      <c r="G1921" s="255">
        <v>16</v>
      </c>
      <c r="H1921" s="255" t="s">
        <v>7841</v>
      </c>
      <c r="I1921" s="255" t="s">
        <v>7842</v>
      </c>
      <c r="J1921" s="255">
        <v>18877897382</v>
      </c>
      <c r="K1921" s="255" t="s">
        <v>27</v>
      </c>
      <c r="L1921" s="260">
        <v>44395</v>
      </c>
      <c r="M1921" s="255" t="s">
        <v>28</v>
      </c>
      <c r="N1921" s="255" t="s">
        <v>30</v>
      </c>
      <c r="O1921" s="260"/>
      <c r="P1921" s="255"/>
      <c r="Q1921" s="255" t="s">
        <v>30</v>
      </c>
      <c r="R1921" s="255"/>
      <c r="S1921" s="255"/>
      <c r="T1921" s="265" t="str">
        <f t="array" ref="T1921">VLOOKUP(D1921&amp;E1921,IF({1,0},'2021春'!$C$3:$C$4485&amp;'2021春'!$D$3:$D$4485,'2021春'!$H$3:$H$4485),2,0)</f>
        <v>451229200408155749</v>
      </c>
    </row>
    <row r="1922" spans="1:20">
      <c r="A1922" s="255">
        <v>1920</v>
      </c>
      <c r="B1922" s="255" t="s">
        <v>7843</v>
      </c>
      <c r="C1922" s="255" t="s">
        <v>21</v>
      </c>
      <c r="D1922" s="255" t="s">
        <v>333</v>
      </c>
      <c r="E1922" s="255" t="s">
        <v>7844</v>
      </c>
      <c r="F1922" s="255" t="s">
        <v>143</v>
      </c>
      <c r="G1922" s="255">
        <v>19</v>
      </c>
      <c r="H1922" s="255" t="s">
        <v>7845</v>
      </c>
      <c r="I1922" s="255" t="s">
        <v>7846</v>
      </c>
      <c r="J1922" s="255">
        <v>15811692988</v>
      </c>
      <c r="K1922" s="255" t="s">
        <v>27</v>
      </c>
      <c r="L1922" s="260">
        <v>44331</v>
      </c>
      <c r="M1922" s="255" t="s">
        <v>54</v>
      </c>
      <c r="N1922" s="255" t="s">
        <v>27</v>
      </c>
      <c r="O1922" s="260">
        <v>44366</v>
      </c>
      <c r="P1922" s="255" t="s">
        <v>28</v>
      </c>
      <c r="Q1922" s="255" t="s">
        <v>30</v>
      </c>
      <c r="R1922" s="255"/>
      <c r="S1922" s="255"/>
      <c r="T1922" s="265" t="str">
        <f t="array" ref="T1922">VLOOKUP(D1922&amp;E1922,IF({1,0},'2021春'!$C$3:$C$4485&amp;'2021春'!$D$3:$D$4485,'2021春'!$H$3:$H$4485),2,0)</f>
        <v>451229200203092422</v>
      </c>
    </row>
    <row r="1923" spans="1:20">
      <c r="A1923" s="255">
        <v>1921</v>
      </c>
      <c r="B1923" s="255" t="s">
        <v>7847</v>
      </c>
      <c r="C1923" s="255" t="s">
        <v>21</v>
      </c>
      <c r="D1923" s="255" t="s">
        <v>333</v>
      </c>
      <c r="E1923" s="255" t="s">
        <v>7848</v>
      </c>
      <c r="F1923" s="255" t="s">
        <v>24</v>
      </c>
      <c r="G1923" s="255">
        <v>17</v>
      </c>
      <c r="H1923" s="255" t="s">
        <v>7478</v>
      </c>
      <c r="I1923" s="255" t="s">
        <v>7849</v>
      </c>
      <c r="J1923" s="255">
        <v>18107886272</v>
      </c>
      <c r="K1923" s="255" t="s">
        <v>27</v>
      </c>
      <c r="L1923" s="260">
        <v>44401</v>
      </c>
      <c r="M1923" s="255" t="s">
        <v>28</v>
      </c>
      <c r="N1923" s="255" t="s">
        <v>30</v>
      </c>
      <c r="O1923" s="260"/>
      <c r="P1923" s="255"/>
      <c r="Q1923" s="255" t="s">
        <v>30</v>
      </c>
      <c r="R1923" s="255"/>
      <c r="S1923" s="255"/>
      <c r="T1923" s="265" t="str">
        <f t="array" ref="T1923">VLOOKUP(D1923&amp;E1923,IF({1,0},'2021春'!$C$3:$C$4485&amp;'2021春'!$D$3:$D$4485,'2021春'!$H$3:$H$4485),2,0)</f>
        <v>451229200404115715</v>
      </c>
    </row>
    <row r="1924" spans="1:20">
      <c r="A1924" s="255">
        <v>1922</v>
      </c>
      <c r="B1924" s="255" t="s">
        <v>7850</v>
      </c>
      <c r="C1924" s="255" t="s">
        <v>21</v>
      </c>
      <c r="D1924" s="255" t="s">
        <v>333</v>
      </c>
      <c r="E1924" s="255" t="s">
        <v>7851</v>
      </c>
      <c r="F1924" s="255" t="s">
        <v>24</v>
      </c>
      <c r="G1924" s="255">
        <v>19</v>
      </c>
      <c r="H1924" s="255" t="s">
        <v>500</v>
      </c>
      <c r="I1924" s="255" t="s">
        <v>7852</v>
      </c>
      <c r="J1924" s="255">
        <v>13713731014</v>
      </c>
      <c r="K1924" s="255" t="s">
        <v>27</v>
      </c>
      <c r="L1924" s="260">
        <v>44331</v>
      </c>
      <c r="M1924" s="255" t="s">
        <v>54</v>
      </c>
      <c r="N1924" s="255" t="s">
        <v>27</v>
      </c>
      <c r="O1924" s="260">
        <v>44366</v>
      </c>
      <c r="P1924" s="255" t="s">
        <v>28</v>
      </c>
      <c r="Q1924" s="255" t="s">
        <v>30</v>
      </c>
      <c r="R1924" s="255"/>
      <c r="S1924" s="255"/>
      <c r="T1924" s="265" t="str">
        <f t="array" ref="T1924">VLOOKUP(D1924&amp;E1924,IF({1,0},'2021春'!$C$3:$C$4485&amp;'2021春'!$D$3:$D$4485,'2021春'!$H$3:$H$4485),2,0)</f>
        <v>452731200201015415</v>
      </c>
    </row>
    <row r="1925" spans="1:20">
      <c r="A1925" s="255">
        <v>1923</v>
      </c>
      <c r="B1925" s="255" t="s">
        <v>7853</v>
      </c>
      <c r="C1925" s="255" t="s">
        <v>21</v>
      </c>
      <c r="D1925" s="255" t="s">
        <v>333</v>
      </c>
      <c r="E1925" s="255" t="s">
        <v>7854</v>
      </c>
      <c r="F1925" s="255" t="s">
        <v>24</v>
      </c>
      <c r="G1925" s="255">
        <v>17</v>
      </c>
      <c r="H1925" s="255" t="s">
        <v>7855</v>
      </c>
      <c r="I1925" s="255" t="s">
        <v>7856</v>
      </c>
      <c r="J1925" s="255">
        <v>19877861370</v>
      </c>
      <c r="K1925" s="255" t="s">
        <v>27</v>
      </c>
      <c r="L1925" s="260">
        <v>44398</v>
      </c>
      <c r="M1925" s="255" t="s">
        <v>28</v>
      </c>
      <c r="N1925" s="255" t="s">
        <v>30</v>
      </c>
      <c r="O1925" s="260"/>
      <c r="P1925" s="255"/>
      <c r="Q1925" s="255" t="s">
        <v>30</v>
      </c>
      <c r="R1925" s="255"/>
      <c r="S1925" s="255"/>
      <c r="T1925" s="265" t="str">
        <f t="array" ref="T1925">VLOOKUP(D1925&amp;E1925,IF({1,0},'2021春'!$C$3:$C$4485&amp;'2021春'!$D$3:$D$4485,'2021春'!$H$3:$H$4485),2,0)</f>
        <v>451229200402085719</v>
      </c>
    </row>
    <row r="1926" spans="1:20">
      <c r="A1926" s="255">
        <v>1924</v>
      </c>
      <c r="B1926" s="255" t="s">
        <v>7857</v>
      </c>
      <c r="C1926" s="255" t="s">
        <v>21</v>
      </c>
      <c r="D1926" s="255" t="s">
        <v>333</v>
      </c>
      <c r="E1926" s="255" t="s">
        <v>7858</v>
      </c>
      <c r="F1926" s="255" t="s">
        <v>143</v>
      </c>
      <c r="G1926" s="255">
        <v>19</v>
      </c>
      <c r="H1926" s="255" t="s">
        <v>7859</v>
      </c>
      <c r="I1926" s="255" t="s">
        <v>7860</v>
      </c>
      <c r="J1926" s="255">
        <v>13367588575</v>
      </c>
      <c r="K1926" s="255" t="s">
        <v>27</v>
      </c>
      <c r="L1926" s="260">
        <v>44331</v>
      </c>
      <c r="M1926" s="255" t="s">
        <v>54</v>
      </c>
      <c r="N1926" s="255" t="s">
        <v>27</v>
      </c>
      <c r="O1926" s="260">
        <v>44366</v>
      </c>
      <c r="P1926" s="255" t="s">
        <v>28</v>
      </c>
      <c r="Q1926" s="255" t="s">
        <v>30</v>
      </c>
      <c r="R1926" s="255"/>
      <c r="S1926" s="255"/>
      <c r="T1926" s="265" t="str">
        <f t="array" ref="T1926">VLOOKUP(D1926&amp;E1926,IF({1,0},'2021春'!$C$3:$C$4485&amp;'2021春'!$D$3:$D$4485,'2021春'!$H$3:$H$4485),2,0)</f>
        <v>45122920020416212X</v>
      </c>
    </row>
    <row r="1927" spans="1:20">
      <c r="A1927" s="255">
        <v>1925</v>
      </c>
      <c r="B1927" s="255" t="s">
        <v>7861</v>
      </c>
      <c r="C1927" s="255" t="s">
        <v>21</v>
      </c>
      <c r="D1927" s="255" t="s">
        <v>333</v>
      </c>
      <c r="E1927" s="255" t="s">
        <v>7862</v>
      </c>
      <c r="F1927" s="255" t="s">
        <v>143</v>
      </c>
      <c r="G1927" s="255">
        <v>18</v>
      </c>
      <c r="H1927" s="255" t="s">
        <v>7863</v>
      </c>
      <c r="I1927" s="255" t="s">
        <v>7864</v>
      </c>
      <c r="J1927" s="255">
        <v>18042803363</v>
      </c>
      <c r="K1927" s="255" t="s">
        <v>27</v>
      </c>
      <c r="L1927" s="260">
        <v>44331</v>
      </c>
      <c r="M1927" s="255" t="s">
        <v>54</v>
      </c>
      <c r="N1927" s="255" t="s">
        <v>27</v>
      </c>
      <c r="O1927" s="260">
        <v>44366</v>
      </c>
      <c r="P1927" s="255" t="s">
        <v>28</v>
      </c>
      <c r="Q1927" s="255" t="s">
        <v>30</v>
      </c>
      <c r="R1927" s="255"/>
      <c r="S1927" s="255"/>
      <c r="T1927" s="265" t="str">
        <f t="array" ref="T1927">VLOOKUP(D1927&amp;E1927,IF({1,0},'2021春'!$C$3:$C$4485&amp;'2021春'!$D$3:$D$4485,'2021春'!$H$3:$H$4485),2,0)</f>
        <v>452731200302174829</v>
      </c>
    </row>
    <row r="1928" spans="1:20">
      <c r="A1928" s="255">
        <v>1926</v>
      </c>
      <c r="B1928" s="255" t="s">
        <v>7865</v>
      </c>
      <c r="C1928" s="255" t="s">
        <v>21</v>
      </c>
      <c r="D1928" s="255" t="s">
        <v>333</v>
      </c>
      <c r="E1928" s="255" t="s">
        <v>7866</v>
      </c>
      <c r="F1928" s="255" t="s">
        <v>24</v>
      </c>
      <c r="G1928" s="255">
        <v>17</v>
      </c>
      <c r="H1928" s="255" t="s">
        <v>7867</v>
      </c>
      <c r="I1928" s="255" t="s">
        <v>1321</v>
      </c>
      <c r="J1928" s="255">
        <v>15296877518</v>
      </c>
      <c r="K1928" s="255" t="s">
        <v>27</v>
      </c>
      <c r="L1928" s="260">
        <v>44409</v>
      </c>
      <c r="M1928" s="255" t="s">
        <v>4547</v>
      </c>
      <c r="N1928" s="255" t="s">
        <v>30</v>
      </c>
      <c r="O1928" s="260"/>
      <c r="P1928" s="255"/>
      <c r="Q1928" s="255" t="s">
        <v>30</v>
      </c>
      <c r="R1928" s="255"/>
      <c r="S1928" s="255"/>
      <c r="T1928" s="265" t="str">
        <f t="array" ref="T1928">VLOOKUP(D1928&amp;E1928,IF({1,0},'2021春'!$C$3:$C$4485&amp;'2021春'!$D$3:$D$4485,'2021春'!$H$3:$H$4485),2,0)</f>
        <v>452731200309260914</v>
      </c>
    </row>
    <row r="1929" spans="1:20">
      <c r="A1929" s="255">
        <v>1927</v>
      </c>
      <c r="B1929" s="255" t="s">
        <v>7868</v>
      </c>
      <c r="C1929" s="255" t="s">
        <v>21</v>
      </c>
      <c r="D1929" s="255" t="s">
        <v>333</v>
      </c>
      <c r="E1929" s="255" t="s">
        <v>7869</v>
      </c>
      <c r="F1929" s="255" t="s">
        <v>24</v>
      </c>
      <c r="G1929" s="255">
        <v>17</v>
      </c>
      <c r="H1929" s="255" t="s">
        <v>6697</v>
      </c>
      <c r="I1929" s="255" t="s">
        <v>7870</v>
      </c>
      <c r="J1929" s="255">
        <v>13507783823</v>
      </c>
      <c r="K1929" s="255" t="s">
        <v>27</v>
      </c>
      <c r="L1929" s="260">
        <v>44402</v>
      </c>
      <c r="M1929" s="255" t="s">
        <v>54</v>
      </c>
      <c r="N1929" s="255" t="s">
        <v>30</v>
      </c>
      <c r="O1929" s="260"/>
      <c r="P1929" s="255"/>
      <c r="Q1929" s="255" t="s">
        <v>30</v>
      </c>
      <c r="R1929" s="255"/>
      <c r="S1929" s="255"/>
      <c r="T1929" s="265" t="str">
        <f t="array" ref="T1929">VLOOKUP(D1929&amp;E1929,IF({1,0},'2021春'!$C$3:$C$4485&amp;'2021春'!$D$3:$D$4485,'2021春'!$H$3:$H$4485),2,0)</f>
        <v>452731200402280610</v>
      </c>
    </row>
    <row r="1930" spans="1:20">
      <c r="A1930" s="255">
        <v>1928</v>
      </c>
      <c r="B1930" s="255" t="s">
        <v>7871</v>
      </c>
      <c r="C1930" s="255" t="s">
        <v>21</v>
      </c>
      <c r="D1930" s="255" t="s">
        <v>333</v>
      </c>
      <c r="E1930" s="255" t="s">
        <v>7872</v>
      </c>
      <c r="F1930" s="255" t="s">
        <v>24</v>
      </c>
      <c r="G1930" s="255">
        <v>17</v>
      </c>
      <c r="H1930" s="255" t="s">
        <v>4126</v>
      </c>
      <c r="I1930" s="255" t="s">
        <v>7873</v>
      </c>
      <c r="J1930" s="255">
        <v>15277848423</v>
      </c>
      <c r="K1930" s="255" t="s">
        <v>27</v>
      </c>
      <c r="L1930" s="260">
        <v>44396</v>
      </c>
      <c r="M1930" s="255" t="s">
        <v>68</v>
      </c>
      <c r="N1930" s="255" t="s">
        <v>30</v>
      </c>
      <c r="O1930" s="260"/>
      <c r="P1930" s="255"/>
      <c r="Q1930" s="255" t="s">
        <v>30</v>
      </c>
      <c r="R1930" s="255"/>
      <c r="S1930" s="255"/>
      <c r="T1930" s="265" t="str">
        <f t="array" ref="T1930">VLOOKUP(D1930&amp;E1930,IF({1,0},'2021春'!$C$3:$C$4485&amp;'2021春'!$D$3:$D$4485,'2021春'!$H$3:$H$4485),2,0)</f>
        <v>451229200403084216</v>
      </c>
    </row>
    <row r="1931" spans="1:20">
      <c r="A1931" s="255">
        <v>1929</v>
      </c>
      <c r="B1931" s="255" t="s">
        <v>7874</v>
      </c>
      <c r="C1931" s="255" t="s">
        <v>21</v>
      </c>
      <c r="D1931" s="255" t="s">
        <v>333</v>
      </c>
      <c r="E1931" s="255" t="s">
        <v>7875</v>
      </c>
      <c r="F1931" s="255" t="s">
        <v>143</v>
      </c>
      <c r="G1931" s="255">
        <v>17</v>
      </c>
      <c r="H1931" s="255" t="s">
        <v>7876</v>
      </c>
      <c r="I1931" s="255" t="s">
        <v>7877</v>
      </c>
      <c r="J1931" s="255">
        <v>19907881912</v>
      </c>
      <c r="K1931" s="255" t="s">
        <v>27</v>
      </c>
      <c r="L1931" s="260">
        <v>44398</v>
      </c>
      <c r="M1931" s="255" t="s">
        <v>1352</v>
      </c>
      <c r="N1931" s="255" t="s">
        <v>30</v>
      </c>
      <c r="O1931" s="260"/>
      <c r="P1931" s="255"/>
      <c r="Q1931" s="255" t="s">
        <v>30</v>
      </c>
      <c r="R1931" s="255"/>
      <c r="S1931" s="255"/>
      <c r="T1931" s="265" t="str">
        <f t="array" ref="T1931">VLOOKUP(D1931&amp;E1931,IF({1,0},'2021春'!$C$3:$C$4485&amp;'2021春'!$D$3:$D$4485,'2021春'!$H$3:$H$4485),2,0)</f>
        <v>452731200408011825</v>
      </c>
    </row>
    <row r="1932" spans="1:20">
      <c r="A1932" s="255">
        <v>1930</v>
      </c>
      <c r="B1932" s="255" t="s">
        <v>7878</v>
      </c>
      <c r="C1932" s="255" t="s">
        <v>21</v>
      </c>
      <c r="D1932" s="255" t="s">
        <v>333</v>
      </c>
      <c r="E1932" s="255" t="s">
        <v>2418</v>
      </c>
      <c r="F1932" s="255" t="s">
        <v>143</v>
      </c>
      <c r="G1932" s="255">
        <v>18</v>
      </c>
      <c r="H1932" s="255" t="s">
        <v>7879</v>
      </c>
      <c r="I1932" s="255" t="s">
        <v>7880</v>
      </c>
      <c r="J1932" s="255">
        <v>19978846465</v>
      </c>
      <c r="K1932" s="255" t="s">
        <v>27</v>
      </c>
      <c r="L1932" s="260">
        <v>44331</v>
      </c>
      <c r="M1932" s="255" t="s">
        <v>54</v>
      </c>
      <c r="N1932" s="255" t="s">
        <v>27</v>
      </c>
      <c r="O1932" s="260">
        <v>44427</v>
      </c>
      <c r="P1932" s="255" t="s">
        <v>28</v>
      </c>
      <c r="Q1932" s="255" t="s">
        <v>30</v>
      </c>
      <c r="R1932" s="255"/>
      <c r="S1932" s="255"/>
      <c r="T1932" s="265" t="str">
        <f t="array" ref="T1932">VLOOKUP(D1932&amp;E1932,IF({1,0},'2021春'!$C$3:$C$4485&amp;'2021春'!$D$3:$D$4485,'2021春'!$H$3:$H$4485),2,0)</f>
        <v>451229200304130627</v>
      </c>
    </row>
    <row r="1933" spans="1:20">
      <c r="A1933" s="255">
        <v>1931</v>
      </c>
      <c r="B1933" s="255" t="s">
        <v>7881</v>
      </c>
      <c r="C1933" s="255" t="s">
        <v>21</v>
      </c>
      <c r="D1933" s="255" t="s">
        <v>333</v>
      </c>
      <c r="E1933" s="255" t="s">
        <v>7882</v>
      </c>
      <c r="F1933" s="255" t="s">
        <v>143</v>
      </c>
      <c r="G1933" s="255">
        <v>20</v>
      </c>
      <c r="H1933" s="255" t="s">
        <v>7883</v>
      </c>
      <c r="I1933" s="255" t="s">
        <v>7884</v>
      </c>
      <c r="J1933" s="255">
        <v>18777846107</v>
      </c>
      <c r="K1933" s="255" t="s">
        <v>27</v>
      </c>
      <c r="L1933" s="260">
        <v>44331</v>
      </c>
      <c r="M1933" s="255" t="s">
        <v>54</v>
      </c>
      <c r="N1933" s="255" t="s">
        <v>27</v>
      </c>
      <c r="O1933" s="260">
        <v>44366</v>
      </c>
      <c r="P1933" s="255" t="s">
        <v>28</v>
      </c>
      <c r="Q1933" s="255" t="s">
        <v>30</v>
      </c>
      <c r="R1933" s="255"/>
      <c r="S1933" s="255"/>
      <c r="T1933" s="265" t="str">
        <f t="array" ref="T1933">VLOOKUP(D1933&amp;E1933,IF({1,0},'2021春'!$C$3:$C$4485&amp;'2021春'!$D$3:$D$4485,'2021春'!$H$3:$H$4485),2,0)</f>
        <v>451229200101052729</v>
      </c>
    </row>
    <row r="1934" spans="1:20">
      <c r="A1934" s="255">
        <v>1932</v>
      </c>
      <c r="B1934" s="255" t="s">
        <v>7885</v>
      </c>
      <c r="C1934" s="255" t="s">
        <v>21</v>
      </c>
      <c r="D1934" s="255" t="s">
        <v>333</v>
      </c>
      <c r="E1934" s="255" t="s">
        <v>7886</v>
      </c>
      <c r="F1934" s="255" t="s">
        <v>143</v>
      </c>
      <c r="G1934" s="255">
        <v>17</v>
      </c>
      <c r="H1934" s="255" t="s">
        <v>3504</v>
      </c>
      <c r="I1934" s="255" t="s">
        <v>7887</v>
      </c>
      <c r="J1934" s="255">
        <v>18278864389</v>
      </c>
      <c r="K1934" s="255" t="s">
        <v>27</v>
      </c>
      <c r="L1934" s="260">
        <v>44396</v>
      </c>
      <c r="M1934" s="255" t="s">
        <v>185</v>
      </c>
      <c r="N1934" s="255" t="s">
        <v>30</v>
      </c>
      <c r="O1934" s="260"/>
      <c r="P1934" s="255"/>
      <c r="Q1934" s="255" t="s">
        <v>30</v>
      </c>
      <c r="R1934" s="255"/>
      <c r="S1934" s="255"/>
      <c r="T1934" s="265" t="str">
        <f t="array" ref="T1934">VLOOKUP(D1934&amp;E1934,IF({1,0},'2021春'!$C$3:$C$4485&amp;'2021春'!$D$3:$D$4485,'2021春'!$H$3:$H$4485),2,0)</f>
        <v>452731200310100942</v>
      </c>
    </row>
    <row r="1935" spans="1:20">
      <c r="A1935" s="255">
        <v>1933</v>
      </c>
      <c r="B1935" s="255" t="s">
        <v>7888</v>
      </c>
      <c r="C1935" s="255" t="s">
        <v>21</v>
      </c>
      <c r="D1935" s="255" t="s">
        <v>339</v>
      </c>
      <c r="E1935" s="255" t="s">
        <v>7889</v>
      </c>
      <c r="F1935" s="255" t="s">
        <v>24</v>
      </c>
      <c r="G1935" s="255">
        <v>17</v>
      </c>
      <c r="H1935" s="255" t="s">
        <v>5001</v>
      </c>
      <c r="I1935" s="255" t="s">
        <v>7890</v>
      </c>
      <c r="J1935" s="255">
        <v>18176117889</v>
      </c>
      <c r="K1935" s="255" t="s">
        <v>27</v>
      </c>
      <c r="L1935" s="260" t="s">
        <v>7891</v>
      </c>
      <c r="M1935" s="255" t="s">
        <v>28</v>
      </c>
      <c r="N1935" s="255" t="s">
        <v>30</v>
      </c>
      <c r="O1935" s="260"/>
      <c r="P1935" s="255"/>
      <c r="Q1935" s="255" t="s">
        <v>30</v>
      </c>
      <c r="R1935" s="255"/>
      <c r="S1935" s="255"/>
      <c r="T1935" s="265" t="str">
        <f t="array" ref="T1935">VLOOKUP(D1935&amp;E1935,IF({1,0},'2021春'!$C$3:$C$4485&amp;'2021春'!$D$3:$D$4485,'2021春'!$H$3:$H$4485),2,0)</f>
        <v>451229200311281810</v>
      </c>
    </row>
    <row r="1936" spans="1:20">
      <c r="A1936" s="255">
        <v>1934</v>
      </c>
      <c r="B1936" s="255" t="s">
        <v>7892</v>
      </c>
      <c r="C1936" s="255" t="s">
        <v>21</v>
      </c>
      <c r="D1936" s="255" t="s">
        <v>339</v>
      </c>
      <c r="E1936" s="255" t="s">
        <v>224</v>
      </c>
      <c r="F1936" s="255" t="s">
        <v>143</v>
      </c>
      <c r="G1936" s="255">
        <v>18</v>
      </c>
      <c r="H1936" s="255" t="s">
        <v>4683</v>
      </c>
      <c r="I1936" s="255" t="s">
        <v>7893</v>
      </c>
      <c r="J1936" s="255">
        <v>13667780506</v>
      </c>
      <c r="K1936" s="255" t="s">
        <v>27</v>
      </c>
      <c r="L1936" s="260">
        <v>44331</v>
      </c>
      <c r="M1936" s="255" t="s">
        <v>54</v>
      </c>
      <c r="N1936" s="255" t="s">
        <v>27</v>
      </c>
      <c r="O1936" s="260">
        <v>44366</v>
      </c>
      <c r="P1936" s="255" t="s">
        <v>28</v>
      </c>
      <c r="Q1936" s="255" t="s">
        <v>30</v>
      </c>
      <c r="R1936" s="255"/>
      <c r="S1936" s="255"/>
      <c r="T1936" s="265" t="str">
        <f t="array" ref="T1936">VLOOKUP(D1936&amp;E1936,IF({1,0},'2021春'!$C$3:$C$4485&amp;'2021春'!$D$3:$D$4485,'2021春'!$H$3:$H$4485),2,0)</f>
        <v>45273120030328486X</v>
      </c>
    </row>
    <row r="1937" spans="1:20">
      <c r="A1937" s="255">
        <v>1935</v>
      </c>
      <c r="B1937" s="255" t="s">
        <v>7894</v>
      </c>
      <c r="C1937" s="255" t="s">
        <v>21</v>
      </c>
      <c r="D1937" s="255" t="s">
        <v>339</v>
      </c>
      <c r="E1937" s="255" t="s">
        <v>7895</v>
      </c>
      <c r="F1937" s="255" t="s">
        <v>143</v>
      </c>
      <c r="G1937" s="255">
        <v>20</v>
      </c>
      <c r="H1937" s="255" t="s">
        <v>7896</v>
      </c>
      <c r="I1937" s="255" t="s">
        <v>7897</v>
      </c>
      <c r="J1937" s="255">
        <v>18176483151</v>
      </c>
      <c r="K1937" s="255" t="s">
        <v>27</v>
      </c>
      <c r="L1937" s="260">
        <v>44331</v>
      </c>
      <c r="M1937" s="255" t="s">
        <v>54</v>
      </c>
      <c r="N1937" s="255" t="s">
        <v>27</v>
      </c>
      <c r="O1937" s="260">
        <v>44366</v>
      </c>
      <c r="P1937" s="255" t="s">
        <v>28</v>
      </c>
      <c r="Q1937" s="255" t="s">
        <v>30</v>
      </c>
      <c r="R1937" s="255"/>
      <c r="S1937" s="255"/>
      <c r="T1937" s="265" t="str">
        <f t="array" ref="T1937">VLOOKUP(D1937&amp;E1937,IF({1,0},'2021春'!$C$3:$C$4485&amp;'2021春'!$D$3:$D$4485,'2021春'!$H$3:$H$4485),2,0)</f>
        <v>451229200105202122</v>
      </c>
    </row>
    <row r="1938" spans="1:20">
      <c r="A1938" s="255">
        <v>1936</v>
      </c>
      <c r="B1938" s="255" t="s">
        <v>7898</v>
      </c>
      <c r="C1938" s="255" t="s">
        <v>21</v>
      </c>
      <c r="D1938" s="255" t="s">
        <v>339</v>
      </c>
      <c r="E1938" s="255" t="s">
        <v>7899</v>
      </c>
      <c r="F1938" s="255" t="s">
        <v>143</v>
      </c>
      <c r="G1938" s="255">
        <v>17</v>
      </c>
      <c r="H1938" s="255" t="s">
        <v>7900</v>
      </c>
      <c r="I1938" s="255" t="s">
        <v>7901</v>
      </c>
      <c r="J1938" s="255">
        <v>18077893646</v>
      </c>
      <c r="K1938" s="255" t="s">
        <v>27</v>
      </c>
      <c r="L1938" s="260" t="s">
        <v>7902</v>
      </c>
      <c r="M1938" s="255" t="s">
        <v>28</v>
      </c>
      <c r="N1938" s="255" t="s">
        <v>30</v>
      </c>
      <c r="O1938" s="260"/>
      <c r="P1938" s="255"/>
      <c r="Q1938" s="255" t="s">
        <v>30</v>
      </c>
      <c r="R1938" s="255"/>
      <c r="S1938" s="255"/>
      <c r="T1938" s="265" t="str">
        <f t="array" ref="T1938">VLOOKUP(D1938&amp;E1938,IF({1,0},'2021春'!$C$3:$C$4485&amp;'2021春'!$D$3:$D$4485,'2021春'!$H$3:$H$4485),2,0)</f>
        <v>452731200404024821</v>
      </c>
    </row>
    <row r="1939" spans="1:20">
      <c r="A1939" s="255">
        <v>1937</v>
      </c>
      <c r="B1939" s="255" t="s">
        <v>7903</v>
      </c>
      <c r="C1939" s="255" t="s">
        <v>21</v>
      </c>
      <c r="D1939" s="255" t="s">
        <v>339</v>
      </c>
      <c r="E1939" s="255" t="s">
        <v>7904</v>
      </c>
      <c r="F1939" s="255" t="s">
        <v>143</v>
      </c>
      <c r="G1939" s="255">
        <v>18</v>
      </c>
      <c r="H1939" s="255" t="s">
        <v>3409</v>
      </c>
      <c r="I1939" s="255" t="s">
        <v>7905</v>
      </c>
      <c r="J1939" s="255">
        <v>17328125929</v>
      </c>
      <c r="K1939" s="255" t="s">
        <v>27</v>
      </c>
      <c r="L1939" s="260">
        <v>44397</v>
      </c>
      <c r="M1939" s="255" t="s">
        <v>1273</v>
      </c>
      <c r="N1939" s="255" t="s">
        <v>30</v>
      </c>
      <c r="O1939" s="260"/>
      <c r="P1939" s="255"/>
      <c r="Q1939" s="255" t="s">
        <v>30</v>
      </c>
      <c r="R1939" s="255"/>
      <c r="S1939" s="255"/>
      <c r="T1939" s="265" t="str">
        <f t="array" ref="T1939">VLOOKUP(D1939&amp;E1939,IF({1,0},'2021春'!$C$3:$C$4485&amp;'2021春'!$D$3:$D$4485,'2021春'!$H$3:$H$4485),2,0)</f>
        <v>451229200306262121</v>
      </c>
    </row>
    <row r="1940" spans="1:20">
      <c r="A1940" s="255">
        <v>1938</v>
      </c>
      <c r="B1940" s="255" t="s">
        <v>7906</v>
      </c>
      <c r="C1940" s="255" t="s">
        <v>21</v>
      </c>
      <c r="D1940" s="255" t="s">
        <v>339</v>
      </c>
      <c r="E1940" s="255" t="s">
        <v>7907</v>
      </c>
      <c r="F1940" s="255" t="s">
        <v>143</v>
      </c>
      <c r="G1940" s="255">
        <v>17</v>
      </c>
      <c r="H1940" s="255" t="s">
        <v>7908</v>
      </c>
      <c r="I1940" s="255" t="s">
        <v>5333</v>
      </c>
      <c r="J1940" s="255">
        <v>19127176217</v>
      </c>
      <c r="K1940" s="255" t="s">
        <v>27</v>
      </c>
      <c r="L1940" s="260" t="s">
        <v>7909</v>
      </c>
      <c r="M1940" s="255" t="s">
        <v>7910</v>
      </c>
      <c r="N1940" s="255" t="s">
        <v>30</v>
      </c>
      <c r="O1940" s="260"/>
      <c r="P1940" s="255"/>
      <c r="Q1940" s="255" t="s">
        <v>30</v>
      </c>
      <c r="R1940" s="255"/>
      <c r="S1940" s="255"/>
      <c r="T1940" s="265" t="str">
        <f t="array" ref="T1940">VLOOKUP(D1940&amp;E1940,IF({1,0},'2021春'!$C$3:$C$4485&amp;'2021春'!$D$3:$D$4485,'2021春'!$H$3:$H$4485),2,0)</f>
        <v>451229200405162724</v>
      </c>
    </row>
    <row r="1941" spans="1:20">
      <c r="A1941" s="255">
        <v>1939</v>
      </c>
      <c r="B1941" s="255" t="s">
        <v>7911</v>
      </c>
      <c r="C1941" s="255" t="s">
        <v>21</v>
      </c>
      <c r="D1941" s="255" t="s">
        <v>339</v>
      </c>
      <c r="E1941" s="255" t="s">
        <v>7912</v>
      </c>
      <c r="F1941" s="255" t="s">
        <v>143</v>
      </c>
      <c r="G1941" s="255">
        <v>18</v>
      </c>
      <c r="H1941" s="255" t="s">
        <v>3746</v>
      </c>
      <c r="I1941" s="255" t="s">
        <v>7913</v>
      </c>
      <c r="J1941" s="255">
        <v>18877898238</v>
      </c>
      <c r="K1941" s="255" t="s">
        <v>27</v>
      </c>
      <c r="L1941" s="260">
        <v>44396</v>
      </c>
      <c r="M1941" s="255" t="s">
        <v>68</v>
      </c>
      <c r="N1941" s="255" t="s">
        <v>30</v>
      </c>
      <c r="O1941" s="260"/>
      <c r="P1941" s="255"/>
      <c r="Q1941" s="255" t="s">
        <v>30</v>
      </c>
      <c r="R1941" s="255"/>
      <c r="S1941" s="255"/>
      <c r="T1941" s="265" t="str">
        <f t="array" ref="T1941">VLOOKUP(D1941&amp;E1941,IF({1,0},'2021春'!$C$3:$C$4485&amp;'2021春'!$D$3:$D$4485,'2021春'!$H$3:$H$4485),2,0)</f>
        <v>452731200308114229</v>
      </c>
    </row>
    <row r="1942" spans="1:20">
      <c r="A1942" s="255">
        <v>1940</v>
      </c>
      <c r="B1942" s="255" t="s">
        <v>7914</v>
      </c>
      <c r="C1942" s="255" t="s">
        <v>21</v>
      </c>
      <c r="D1942" s="255" t="s">
        <v>339</v>
      </c>
      <c r="E1942" s="255" t="s">
        <v>7915</v>
      </c>
      <c r="F1942" s="255" t="s">
        <v>24</v>
      </c>
      <c r="G1942" s="255">
        <v>17</v>
      </c>
      <c r="H1942" s="255" t="s">
        <v>7916</v>
      </c>
      <c r="I1942" s="255" t="s">
        <v>7917</v>
      </c>
      <c r="J1942" s="255">
        <v>19994531568</v>
      </c>
      <c r="K1942" s="255" t="s">
        <v>27</v>
      </c>
      <c r="L1942" s="260">
        <v>44395</v>
      </c>
      <c r="M1942" s="255" t="s">
        <v>1352</v>
      </c>
      <c r="N1942" s="255" t="s">
        <v>27</v>
      </c>
      <c r="O1942" s="260">
        <v>44416</v>
      </c>
      <c r="P1942" s="255" t="s">
        <v>1352</v>
      </c>
      <c r="Q1942" s="255" t="s">
        <v>30</v>
      </c>
      <c r="R1942" s="255"/>
      <c r="S1942" s="255"/>
      <c r="T1942" s="265" t="str">
        <f t="array" ref="T1942">VLOOKUP(D1942&amp;E1942,IF({1,0},'2021春'!$C$3:$C$4485&amp;'2021春'!$D$3:$D$4485,'2021春'!$H$3:$H$4485),2,0)</f>
        <v>452731200311151813</v>
      </c>
    </row>
    <row r="1943" spans="1:20">
      <c r="A1943" s="255">
        <v>1941</v>
      </c>
      <c r="B1943" s="255" t="s">
        <v>7918</v>
      </c>
      <c r="C1943" s="255" t="s">
        <v>21</v>
      </c>
      <c r="D1943" s="255" t="s">
        <v>339</v>
      </c>
      <c r="E1943" s="255" t="s">
        <v>7919</v>
      </c>
      <c r="F1943" s="255" t="s">
        <v>24</v>
      </c>
      <c r="G1943" s="255">
        <v>18</v>
      </c>
      <c r="H1943" s="255" t="s">
        <v>7920</v>
      </c>
      <c r="I1943" s="255" t="s">
        <v>7921</v>
      </c>
      <c r="J1943" s="255">
        <v>15107887708</v>
      </c>
      <c r="K1943" s="255" t="s">
        <v>27</v>
      </c>
      <c r="L1943" s="260">
        <v>44397</v>
      </c>
      <c r="M1943" s="255" t="s">
        <v>28</v>
      </c>
      <c r="N1943" s="255" t="s">
        <v>30</v>
      </c>
      <c r="O1943" s="260"/>
      <c r="P1943" s="255"/>
      <c r="Q1943" s="255" t="s">
        <v>30</v>
      </c>
      <c r="R1943" s="255"/>
      <c r="S1943" s="255"/>
      <c r="T1943" s="265" t="str">
        <f t="array" ref="T1943">VLOOKUP(D1943&amp;E1943,IF({1,0},'2021春'!$C$3:$C$4485&amp;'2021春'!$D$3:$D$4485,'2021春'!$H$3:$H$4485),2,0)</f>
        <v>451229200305254218</v>
      </c>
    </row>
    <row r="1944" spans="1:20">
      <c r="A1944" s="255">
        <v>1942</v>
      </c>
      <c r="B1944" s="255" t="s">
        <v>7922</v>
      </c>
      <c r="C1944" s="255" t="s">
        <v>21</v>
      </c>
      <c r="D1944" s="255" t="s">
        <v>339</v>
      </c>
      <c r="E1944" s="255" t="s">
        <v>7923</v>
      </c>
      <c r="F1944" s="255" t="s">
        <v>24</v>
      </c>
      <c r="G1944" s="255">
        <v>17</v>
      </c>
      <c r="H1944" s="255" t="s">
        <v>7924</v>
      </c>
      <c r="I1944" s="255" t="s">
        <v>7925</v>
      </c>
      <c r="J1944" s="255">
        <v>18176118495</v>
      </c>
      <c r="K1944" s="255" t="s">
        <v>27</v>
      </c>
      <c r="L1944" s="260">
        <v>44395</v>
      </c>
      <c r="M1944" s="255" t="s">
        <v>2747</v>
      </c>
      <c r="N1944" s="255" t="s">
        <v>30</v>
      </c>
      <c r="O1944" s="260"/>
      <c r="P1944" s="255"/>
      <c r="Q1944" s="255" t="s">
        <v>30</v>
      </c>
      <c r="R1944" s="255"/>
      <c r="S1944" s="255"/>
      <c r="T1944" s="265" t="str">
        <f t="array" ref="T1944">VLOOKUP(D1944&amp;E1944,IF({1,0},'2021春'!$C$3:$C$4485&amp;'2021春'!$D$3:$D$4485,'2021春'!$H$3:$H$4485),2,0)</f>
        <v>451229200401242719</v>
      </c>
    </row>
    <row r="1945" spans="1:20">
      <c r="A1945" s="255">
        <v>1943</v>
      </c>
      <c r="B1945" s="255" t="s">
        <v>7926</v>
      </c>
      <c r="C1945" s="255" t="s">
        <v>21</v>
      </c>
      <c r="D1945" s="255" t="s">
        <v>339</v>
      </c>
      <c r="E1945" s="255" t="s">
        <v>3449</v>
      </c>
      <c r="F1945" s="255" t="s">
        <v>143</v>
      </c>
      <c r="G1945" s="255">
        <v>17</v>
      </c>
      <c r="H1945" s="255" t="s">
        <v>7927</v>
      </c>
      <c r="I1945" s="255" t="s">
        <v>7928</v>
      </c>
      <c r="J1945" s="255">
        <v>18174936887</v>
      </c>
      <c r="K1945" s="255" t="s">
        <v>27</v>
      </c>
      <c r="L1945" s="260">
        <v>44396</v>
      </c>
      <c r="M1945" s="255" t="s">
        <v>133</v>
      </c>
      <c r="N1945" s="255" t="s">
        <v>30</v>
      </c>
      <c r="O1945" s="260"/>
      <c r="P1945" s="255"/>
      <c r="Q1945" s="255" t="s">
        <v>30</v>
      </c>
      <c r="R1945" s="255"/>
      <c r="S1945" s="255"/>
      <c r="T1945" s="265" t="str">
        <f t="array" ref="T1945">VLOOKUP(D1945&amp;E1945,IF({1,0},'2021春'!$C$3:$C$4485&amp;'2021春'!$D$3:$D$4485,'2021春'!$H$3:$H$4485),2,0)</f>
        <v>45273120031029242X</v>
      </c>
    </row>
    <row r="1946" spans="1:20">
      <c r="A1946" s="255">
        <v>1944</v>
      </c>
      <c r="B1946" s="255" t="s">
        <v>7929</v>
      </c>
      <c r="C1946" s="255" t="s">
        <v>21</v>
      </c>
      <c r="D1946" s="255" t="s">
        <v>339</v>
      </c>
      <c r="E1946" s="255" t="s">
        <v>7930</v>
      </c>
      <c r="F1946" s="255" t="s">
        <v>143</v>
      </c>
      <c r="G1946" s="255">
        <v>17</v>
      </c>
      <c r="H1946" s="255" t="s">
        <v>4942</v>
      </c>
      <c r="I1946" s="255" t="s">
        <v>7931</v>
      </c>
      <c r="J1946" s="255">
        <v>13414879640</v>
      </c>
      <c r="K1946" s="255" t="s">
        <v>27</v>
      </c>
      <c r="L1946" s="260" t="s">
        <v>7932</v>
      </c>
      <c r="M1946" s="255" t="s">
        <v>6144</v>
      </c>
      <c r="N1946" s="255" t="s">
        <v>30</v>
      </c>
      <c r="O1946" s="260"/>
      <c r="P1946" s="255"/>
      <c r="Q1946" s="255" t="s">
        <v>30</v>
      </c>
      <c r="R1946" s="255"/>
      <c r="S1946" s="255"/>
      <c r="T1946" s="265" t="str">
        <f t="array" ref="T1946">VLOOKUP(D1946&amp;E1946,IF({1,0},'2021春'!$C$3:$C$4485&amp;'2021春'!$D$3:$D$4485,'2021春'!$H$3:$H$4485),2,0)</f>
        <v>451229200401085426</v>
      </c>
    </row>
    <row r="1947" spans="1:20">
      <c r="A1947" s="255">
        <v>1945</v>
      </c>
      <c r="B1947" s="255" t="s">
        <v>7933</v>
      </c>
      <c r="C1947" s="255" t="s">
        <v>21</v>
      </c>
      <c r="D1947" s="255" t="s">
        <v>339</v>
      </c>
      <c r="E1947" s="255" t="s">
        <v>7934</v>
      </c>
      <c r="F1947" s="255" t="s">
        <v>24</v>
      </c>
      <c r="G1947" s="255">
        <v>18</v>
      </c>
      <c r="H1947" s="255" t="s">
        <v>7935</v>
      </c>
      <c r="I1947" s="255" t="s">
        <v>7936</v>
      </c>
      <c r="J1947" s="255" t="s">
        <v>7937</v>
      </c>
      <c r="K1947" s="255" t="s">
        <v>27</v>
      </c>
      <c r="L1947" s="260">
        <v>44331</v>
      </c>
      <c r="M1947" s="255" t="s">
        <v>54</v>
      </c>
      <c r="N1947" s="255" t="s">
        <v>27</v>
      </c>
      <c r="O1947" s="260">
        <v>44366</v>
      </c>
      <c r="P1947" s="255" t="s">
        <v>28</v>
      </c>
      <c r="Q1947" s="255" t="s">
        <v>30</v>
      </c>
      <c r="R1947" s="255"/>
      <c r="S1947" s="255"/>
      <c r="T1947" s="265" t="str">
        <f t="array" ref="T1947">VLOOKUP(D1947&amp;E1947,IF({1,0},'2021春'!$C$3:$C$4485&amp;'2021春'!$D$3:$D$4485,'2021春'!$H$3:$H$4485),2,0)</f>
        <v>452731200302164516</v>
      </c>
    </row>
    <row r="1948" spans="1:20">
      <c r="A1948" s="255">
        <v>1946</v>
      </c>
      <c r="B1948" s="255" t="s">
        <v>7938</v>
      </c>
      <c r="C1948" s="255" t="s">
        <v>21</v>
      </c>
      <c r="D1948" s="255" t="s">
        <v>339</v>
      </c>
      <c r="E1948" s="255" t="s">
        <v>7939</v>
      </c>
      <c r="F1948" s="255" t="s">
        <v>24</v>
      </c>
      <c r="G1948" s="255">
        <v>17</v>
      </c>
      <c r="H1948" s="255" t="s">
        <v>7940</v>
      </c>
      <c r="I1948" s="255" t="s">
        <v>7941</v>
      </c>
      <c r="J1948" s="255">
        <v>13907888290</v>
      </c>
      <c r="K1948" s="255" t="s">
        <v>27</v>
      </c>
      <c r="L1948" s="260" t="s">
        <v>7942</v>
      </c>
      <c r="M1948" s="255" t="s">
        <v>7943</v>
      </c>
      <c r="N1948" s="255" t="s">
        <v>30</v>
      </c>
      <c r="O1948" s="260"/>
      <c r="P1948" s="255"/>
      <c r="Q1948" s="255" t="s">
        <v>30</v>
      </c>
      <c r="R1948" s="255"/>
      <c r="S1948" s="255"/>
      <c r="T1948" s="265" t="str">
        <f t="array" ref="T1948">VLOOKUP(D1948&amp;E1948,IF({1,0},'2021春'!$C$3:$C$4485&amp;'2021春'!$D$3:$D$4485,'2021春'!$H$3:$H$4485),2,0)</f>
        <v>451229200403081816</v>
      </c>
    </row>
    <row r="1949" spans="1:20">
      <c r="A1949" s="255">
        <v>1947</v>
      </c>
      <c r="B1949" s="255" t="s">
        <v>7944</v>
      </c>
      <c r="C1949" s="255" t="s">
        <v>21</v>
      </c>
      <c r="D1949" s="255" t="s">
        <v>339</v>
      </c>
      <c r="E1949" s="255" t="s">
        <v>7945</v>
      </c>
      <c r="F1949" s="255" t="s">
        <v>24</v>
      </c>
      <c r="G1949" s="255">
        <v>20</v>
      </c>
      <c r="H1949" s="255" t="s">
        <v>7946</v>
      </c>
      <c r="I1949" s="255" t="s">
        <v>7947</v>
      </c>
      <c r="J1949" s="255">
        <v>15014021412</v>
      </c>
      <c r="K1949" s="255" t="s">
        <v>27</v>
      </c>
      <c r="L1949" s="260">
        <v>44331</v>
      </c>
      <c r="M1949" s="255" t="s">
        <v>54</v>
      </c>
      <c r="N1949" s="255" t="s">
        <v>27</v>
      </c>
      <c r="O1949" s="260">
        <v>44366</v>
      </c>
      <c r="P1949" s="255" t="s">
        <v>28</v>
      </c>
      <c r="Q1949" s="255" t="s">
        <v>30</v>
      </c>
      <c r="R1949" s="255"/>
      <c r="S1949" s="255"/>
      <c r="T1949" s="265" t="str">
        <f t="array" ref="T1949">VLOOKUP(D1949&amp;E1949,IF({1,0},'2021春'!$C$3:$C$4485&amp;'2021春'!$D$3:$D$4485,'2021春'!$H$3:$H$4485),2,0)</f>
        <v>451229200105133614</v>
      </c>
    </row>
    <row r="1950" spans="1:20">
      <c r="A1950" s="255">
        <v>1948</v>
      </c>
      <c r="B1950" s="255" t="s">
        <v>7948</v>
      </c>
      <c r="C1950" s="255" t="s">
        <v>21</v>
      </c>
      <c r="D1950" s="255" t="s">
        <v>339</v>
      </c>
      <c r="E1950" s="255" t="s">
        <v>7949</v>
      </c>
      <c r="F1950" s="255" t="s">
        <v>143</v>
      </c>
      <c r="G1950" s="255">
        <v>16</v>
      </c>
      <c r="H1950" s="255" t="s">
        <v>7950</v>
      </c>
      <c r="I1950" s="255" t="s">
        <v>7951</v>
      </c>
      <c r="J1950" s="255" t="s">
        <v>7952</v>
      </c>
      <c r="K1950" s="255" t="s">
        <v>27</v>
      </c>
      <c r="L1950" s="260" t="s">
        <v>7953</v>
      </c>
      <c r="M1950" s="255" t="s">
        <v>1352</v>
      </c>
      <c r="N1950" s="255" t="s">
        <v>30</v>
      </c>
      <c r="O1950" s="260"/>
      <c r="P1950" s="255"/>
      <c r="Q1950" s="255" t="s">
        <v>30</v>
      </c>
      <c r="R1950" s="255"/>
      <c r="S1950" s="255"/>
      <c r="T1950" s="265" t="str">
        <f t="array" ref="T1950">VLOOKUP(D1950&amp;E1950,IF({1,0},'2021春'!$C$3:$C$4485&amp;'2021春'!$D$3:$D$4485,'2021春'!$H$3:$H$4485),2,0)</f>
        <v>452731200409011827</v>
      </c>
    </row>
    <row r="1951" spans="1:20">
      <c r="A1951" s="255">
        <v>1949</v>
      </c>
      <c r="B1951" s="255" t="s">
        <v>7954</v>
      </c>
      <c r="C1951" s="255" t="s">
        <v>21</v>
      </c>
      <c r="D1951" s="255" t="s">
        <v>339</v>
      </c>
      <c r="E1951" s="255" t="s">
        <v>7955</v>
      </c>
      <c r="F1951" s="255" t="s">
        <v>24</v>
      </c>
      <c r="G1951" s="255">
        <v>18</v>
      </c>
      <c r="H1951" s="255" t="s">
        <v>7956</v>
      </c>
      <c r="I1951" s="255" t="s">
        <v>7957</v>
      </c>
      <c r="J1951" s="255">
        <v>18378895765</v>
      </c>
      <c r="K1951" s="255" t="s">
        <v>27</v>
      </c>
      <c r="L1951" s="260">
        <v>44331</v>
      </c>
      <c r="M1951" s="255" t="s">
        <v>54</v>
      </c>
      <c r="N1951" s="255" t="s">
        <v>27</v>
      </c>
      <c r="O1951" s="260">
        <v>44366</v>
      </c>
      <c r="P1951" s="255" t="s">
        <v>28</v>
      </c>
      <c r="Q1951" s="255" t="s">
        <v>30</v>
      </c>
      <c r="R1951" s="255"/>
      <c r="S1951" s="255"/>
      <c r="T1951" s="265" t="str">
        <f t="array" ref="T1951">VLOOKUP(D1951&amp;E1951,IF({1,0},'2021春'!$C$3:$C$4485&amp;'2021春'!$D$3:$D$4485,'2021春'!$H$3:$H$4485),2,0)</f>
        <v>451229200302280314</v>
      </c>
    </row>
    <row r="1952" spans="1:20">
      <c r="A1952" s="255">
        <v>1950</v>
      </c>
      <c r="B1952" s="255" t="s">
        <v>7958</v>
      </c>
      <c r="C1952" s="255" t="s">
        <v>21</v>
      </c>
      <c r="D1952" s="255" t="s">
        <v>339</v>
      </c>
      <c r="E1952" s="255" t="s">
        <v>7959</v>
      </c>
      <c r="F1952" s="255" t="s">
        <v>143</v>
      </c>
      <c r="G1952" s="255">
        <v>16</v>
      </c>
      <c r="H1952" s="255" t="s">
        <v>118</v>
      </c>
      <c r="I1952" s="255" t="s">
        <v>6847</v>
      </c>
      <c r="J1952" s="255">
        <v>13737941771</v>
      </c>
      <c r="K1952" s="255" t="s">
        <v>27</v>
      </c>
      <c r="L1952" s="260">
        <v>44394</v>
      </c>
      <c r="M1952" s="255" t="s">
        <v>1217</v>
      </c>
      <c r="N1952" s="255" t="s">
        <v>27</v>
      </c>
      <c r="O1952" s="260">
        <v>44416</v>
      </c>
      <c r="P1952" s="255" t="s">
        <v>1217</v>
      </c>
      <c r="Q1952" s="255" t="s">
        <v>30</v>
      </c>
      <c r="R1952" s="255"/>
      <c r="S1952" s="255"/>
      <c r="T1952" s="265" t="str">
        <f t="array" ref="T1952">VLOOKUP(D1952&amp;E1952,IF({1,0},'2021春'!$C$3:$C$4485&amp;'2021春'!$D$3:$D$4485,'2021春'!$H$3:$H$4485),2,0)</f>
        <v>45273120040920512X</v>
      </c>
    </row>
    <row r="1953" spans="1:20">
      <c r="A1953" s="255">
        <v>1951</v>
      </c>
      <c r="B1953" s="255" t="s">
        <v>7960</v>
      </c>
      <c r="C1953" s="255" t="s">
        <v>21</v>
      </c>
      <c r="D1953" s="255" t="s">
        <v>339</v>
      </c>
      <c r="E1953" s="255" t="s">
        <v>7961</v>
      </c>
      <c r="F1953" s="255" t="s">
        <v>24</v>
      </c>
      <c r="G1953" s="255">
        <v>16</v>
      </c>
      <c r="H1953" s="255" t="s">
        <v>1750</v>
      </c>
      <c r="I1953" s="255" t="s">
        <v>7962</v>
      </c>
      <c r="J1953" s="255">
        <v>18172473896</v>
      </c>
      <c r="K1953" s="255" t="s">
        <v>27</v>
      </c>
      <c r="L1953" s="260">
        <v>44395</v>
      </c>
      <c r="M1953" s="255" t="s">
        <v>28</v>
      </c>
      <c r="N1953" s="255" t="s">
        <v>30</v>
      </c>
      <c r="O1953" s="260"/>
      <c r="P1953" s="255"/>
      <c r="Q1953" s="255" t="s">
        <v>30</v>
      </c>
      <c r="R1953" s="255" t="s">
        <v>7963</v>
      </c>
      <c r="S1953" s="255"/>
      <c r="T1953" s="265" t="str">
        <f t="array" ref="T1953">VLOOKUP(D1953&amp;E1953,IF({1,0},'2021春'!$C$3:$C$4485&amp;'2021春'!$D$3:$D$4485,'2021春'!$H$3:$H$4485),2,0)</f>
        <v>451229200410092118</v>
      </c>
    </row>
    <row r="1954" spans="1:20">
      <c r="A1954" s="255">
        <v>1952</v>
      </c>
      <c r="B1954" s="255" t="s">
        <v>7964</v>
      </c>
      <c r="C1954" s="255" t="s">
        <v>21</v>
      </c>
      <c r="D1954" s="255" t="s">
        <v>339</v>
      </c>
      <c r="E1954" s="255" t="s">
        <v>7965</v>
      </c>
      <c r="F1954" s="255" t="s">
        <v>24</v>
      </c>
      <c r="G1954" s="255">
        <v>18</v>
      </c>
      <c r="H1954" s="255" t="s">
        <v>6084</v>
      </c>
      <c r="I1954" s="255" t="s">
        <v>4489</v>
      </c>
      <c r="J1954" s="255">
        <v>18977893370</v>
      </c>
      <c r="K1954" s="255" t="s">
        <v>27</v>
      </c>
      <c r="L1954" s="260">
        <v>44331</v>
      </c>
      <c r="M1954" s="255" t="s">
        <v>54</v>
      </c>
      <c r="N1954" s="255" t="s">
        <v>27</v>
      </c>
      <c r="O1954" s="260">
        <v>44366</v>
      </c>
      <c r="P1954" s="255" t="s">
        <v>28</v>
      </c>
      <c r="Q1954" s="255" t="s">
        <v>30</v>
      </c>
      <c r="R1954" s="255"/>
      <c r="S1954" s="255"/>
      <c r="T1954" s="265" t="str">
        <f t="array" ref="T1954">VLOOKUP(D1954&amp;E1954,IF({1,0},'2021春'!$C$3:$C$4485&amp;'2021春'!$D$3:$D$4485,'2021春'!$H$3:$H$4485),2,0)</f>
        <v>451229200210036613</v>
      </c>
    </row>
    <row r="1955" spans="1:20">
      <c r="A1955" s="255">
        <v>1953</v>
      </c>
      <c r="B1955" s="255" t="s">
        <v>7966</v>
      </c>
      <c r="C1955" s="255" t="s">
        <v>21</v>
      </c>
      <c r="D1955" s="255" t="s">
        <v>339</v>
      </c>
      <c r="E1955" s="255" t="s">
        <v>7967</v>
      </c>
      <c r="F1955" s="255" t="s">
        <v>24</v>
      </c>
      <c r="G1955" s="255">
        <v>17</v>
      </c>
      <c r="H1955" s="255" t="s">
        <v>7968</v>
      </c>
      <c r="I1955" s="255" t="s">
        <v>7969</v>
      </c>
      <c r="J1955" s="255">
        <v>13481849070</v>
      </c>
      <c r="K1955" s="255" t="s">
        <v>27</v>
      </c>
      <c r="L1955" s="260" t="s">
        <v>7970</v>
      </c>
      <c r="M1955" s="255" t="s">
        <v>3693</v>
      </c>
      <c r="N1955" s="255" t="s">
        <v>30</v>
      </c>
      <c r="O1955" s="260"/>
      <c r="P1955" s="255"/>
      <c r="Q1955" s="255" t="s">
        <v>30</v>
      </c>
      <c r="R1955" s="255"/>
      <c r="S1955" s="255"/>
      <c r="T1955" s="265" t="str">
        <f t="array" ref="T1955">VLOOKUP(D1955&amp;E1955,IF({1,0},'2021春'!$C$3:$C$4485&amp;'2021春'!$D$3:$D$4485,'2021春'!$H$3:$H$4485),2,0)</f>
        <v>452731200404220312</v>
      </c>
    </row>
    <row r="1956" spans="1:20">
      <c r="A1956" s="255">
        <v>1954</v>
      </c>
      <c r="B1956" s="255" t="s">
        <v>7971</v>
      </c>
      <c r="C1956" s="255" t="s">
        <v>21</v>
      </c>
      <c r="D1956" s="255" t="s">
        <v>339</v>
      </c>
      <c r="E1956" s="255" t="s">
        <v>7972</v>
      </c>
      <c r="F1956" s="255" t="s">
        <v>24</v>
      </c>
      <c r="G1956" s="255">
        <v>17</v>
      </c>
      <c r="H1956" s="255" t="s">
        <v>7973</v>
      </c>
      <c r="I1956" s="255" t="s">
        <v>7974</v>
      </c>
      <c r="J1956" s="255" t="s">
        <v>7975</v>
      </c>
      <c r="K1956" s="255" t="s">
        <v>27</v>
      </c>
      <c r="L1956" s="260" t="s">
        <v>7976</v>
      </c>
      <c r="M1956" s="255" t="s">
        <v>54</v>
      </c>
      <c r="N1956" s="255" t="s">
        <v>30</v>
      </c>
      <c r="O1956" s="260"/>
      <c r="P1956" s="255"/>
      <c r="Q1956" s="255" t="s">
        <v>30</v>
      </c>
      <c r="R1956" s="255"/>
      <c r="S1956" s="255"/>
      <c r="T1956" s="265" t="str">
        <f t="array" ref="T1956">VLOOKUP(D1956&amp;E1956,IF({1,0},'2021春'!$C$3:$C$4485&amp;'2021春'!$D$3:$D$4485,'2021春'!$H$3:$H$4485),2,0)</f>
        <v>452731200404140312</v>
      </c>
    </row>
    <row r="1957" spans="1:20">
      <c r="A1957" s="255">
        <v>1955</v>
      </c>
      <c r="B1957" s="255" t="s">
        <v>7977</v>
      </c>
      <c r="C1957" s="255" t="s">
        <v>21</v>
      </c>
      <c r="D1957" s="255" t="s">
        <v>339</v>
      </c>
      <c r="E1957" s="255" t="s">
        <v>7978</v>
      </c>
      <c r="F1957" s="255" t="s">
        <v>24</v>
      </c>
      <c r="G1957" s="255">
        <v>17</v>
      </c>
      <c r="H1957" s="255" t="s">
        <v>1947</v>
      </c>
      <c r="I1957" s="255" t="s">
        <v>7979</v>
      </c>
      <c r="J1957" s="255">
        <v>18174939930</v>
      </c>
      <c r="K1957" s="255" t="s">
        <v>27</v>
      </c>
      <c r="L1957" s="260">
        <v>44414</v>
      </c>
      <c r="M1957" s="255" t="s">
        <v>7980</v>
      </c>
      <c r="N1957" s="255" t="s">
        <v>30</v>
      </c>
      <c r="O1957" s="260"/>
      <c r="P1957" s="255"/>
      <c r="Q1957" s="255" t="s">
        <v>30</v>
      </c>
      <c r="R1957" s="255"/>
      <c r="S1957" s="255"/>
      <c r="T1957" s="265" t="str">
        <f t="array" ref="T1957">VLOOKUP(D1957&amp;E1957,IF({1,0},'2021春'!$C$3:$C$4485&amp;'2021春'!$D$3:$D$4485,'2021春'!$H$3:$H$4485),2,0)</f>
        <v>452731200403231212</v>
      </c>
    </row>
    <row r="1958" spans="1:20">
      <c r="A1958" s="255">
        <v>1956</v>
      </c>
      <c r="B1958" s="255" t="s">
        <v>7981</v>
      </c>
      <c r="C1958" s="255" t="s">
        <v>21</v>
      </c>
      <c r="D1958" s="255" t="s">
        <v>339</v>
      </c>
      <c r="E1958" s="255" t="s">
        <v>7982</v>
      </c>
      <c r="F1958" s="255" t="s">
        <v>143</v>
      </c>
      <c r="G1958" s="255">
        <v>17</v>
      </c>
      <c r="H1958" s="255" t="s">
        <v>4094</v>
      </c>
      <c r="I1958" s="255" t="s">
        <v>7983</v>
      </c>
      <c r="J1958" s="255">
        <v>18070861715</v>
      </c>
      <c r="K1958" s="255" t="s">
        <v>27</v>
      </c>
      <c r="L1958" s="260">
        <v>44394</v>
      </c>
      <c r="M1958" s="255" t="s">
        <v>28</v>
      </c>
      <c r="N1958" s="255" t="s">
        <v>27</v>
      </c>
      <c r="O1958" s="260">
        <v>44415</v>
      </c>
      <c r="P1958" s="255" t="s">
        <v>7984</v>
      </c>
      <c r="Q1958" s="255" t="s">
        <v>30</v>
      </c>
      <c r="R1958" s="255"/>
      <c r="S1958" s="255"/>
      <c r="T1958" s="265" t="str">
        <f t="array" ref="T1958">VLOOKUP(D1958&amp;E1958,IF({1,0},'2021春'!$C$3:$C$4485&amp;'2021春'!$D$3:$D$4485,'2021春'!$H$3:$H$4485),2,0)</f>
        <v>451229200402132124</v>
      </c>
    </row>
    <row r="1959" spans="1:20">
      <c r="A1959" s="255">
        <v>1957</v>
      </c>
      <c r="B1959" s="255" t="s">
        <v>7985</v>
      </c>
      <c r="C1959" s="255" t="s">
        <v>21</v>
      </c>
      <c r="D1959" s="255" t="s">
        <v>339</v>
      </c>
      <c r="E1959" s="255" t="s">
        <v>7986</v>
      </c>
      <c r="F1959" s="255" t="s">
        <v>143</v>
      </c>
      <c r="G1959" s="255">
        <v>16</v>
      </c>
      <c r="H1959" s="255" t="s">
        <v>2553</v>
      </c>
      <c r="I1959" s="255" t="s">
        <v>2554</v>
      </c>
      <c r="J1959" s="255">
        <v>15977838201</v>
      </c>
      <c r="K1959" s="255" t="s">
        <v>27</v>
      </c>
      <c r="L1959" s="260">
        <v>44396</v>
      </c>
      <c r="M1959" s="255" t="s">
        <v>2747</v>
      </c>
      <c r="N1959" s="255" t="s">
        <v>30</v>
      </c>
      <c r="O1959" s="260"/>
      <c r="P1959" s="255"/>
      <c r="Q1959" s="255" t="s">
        <v>30</v>
      </c>
      <c r="R1959" s="255"/>
      <c r="S1959" s="255"/>
      <c r="T1959" s="265" t="str">
        <f t="array" ref="T1959">VLOOKUP(D1959&amp;E1959,IF({1,0},'2021春'!$C$3:$C$4485&amp;'2021春'!$D$3:$D$4485,'2021春'!$H$3:$H$4485),2,0)</f>
        <v>451229200408182720</v>
      </c>
    </row>
    <row r="1960" spans="1:20">
      <c r="A1960" s="255">
        <v>1958</v>
      </c>
      <c r="B1960" s="255" t="s">
        <v>7987</v>
      </c>
      <c r="C1960" s="255" t="s">
        <v>21</v>
      </c>
      <c r="D1960" s="255" t="s">
        <v>339</v>
      </c>
      <c r="E1960" s="255" t="s">
        <v>7988</v>
      </c>
      <c r="F1960" s="255" t="s">
        <v>24</v>
      </c>
      <c r="G1960" s="255">
        <v>18</v>
      </c>
      <c r="H1960" s="255" t="s">
        <v>7989</v>
      </c>
      <c r="I1960" s="255" t="s">
        <v>7990</v>
      </c>
      <c r="J1960" s="255" t="s">
        <v>7991</v>
      </c>
      <c r="K1960" s="255" t="s">
        <v>27</v>
      </c>
      <c r="L1960" s="260">
        <v>44331</v>
      </c>
      <c r="M1960" s="255" t="s">
        <v>54</v>
      </c>
      <c r="N1960" s="255" t="s">
        <v>27</v>
      </c>
      <c r="O1960" s="260">
        <v>44366</v>
      </c>
      <c r="P1960" s="255" t="s">
        <v>28</v>
      </c>
      <c r="Q1960" s="255" t="s">
        <v>30</v>
      </c>
      <c r="R1960" s="255"/>
      <c r="S1960" s="255"/>
      <c r="T1960" s="265" t="str">
        <f t="array" ref="T1960">VLOOKUP(D1960&amp;E1960,IF({1,0},'2021春'!$C$3:$C$4485&amp;'2021春'!$D$3:$D$4485,'2021春'!$H$3:$H$4485),2,0)</f>
        <v>451227200302121599</v>
      </c>
    </row>
    <row r="1961" spans="1:20">
      <c r="A1961" s="255">
        <v>1959</v>
      </c>
      <c r="B1961" s="255" t="s">
        <v>7992</v>
      </c>
      <c r="C1961" s="255" t="s">
        <v>21</v>
      </c>
      <c r="D1961" s="255" t="s">
        <v>339</v>
      </c>
      <c r="E1961" s="255" t="s">
        <v>7993</v>
      </c>
      <c r="F1961" s="255" t="s">
        <v>24</v>
      </c>
      <c r="G1961" s="255">
        <v>17</v>
      </c>
      <c r="H1961" s="255" t="s">
        <v>7994</v>
      </c>
      <c r="I1961" s="255" t="s">
        <v>7995</v>
      </c>
      <c r="J1961" s="255">
        <v>15977839292</v>
      </c>
      <c r="K1961" s="255" t="s">
        <v>27</v>
      </c>
      <c r="L1961" s="260">
        <v>44396</v>
      </c>
      <c r="M1961" s="255" t="s">
        <v>28</v>
      </c>
      <c r="N1961" s="255" t="s">
        <v>30</v>
      </c>
      <c r="O1961" s="260"/>
      <c r="P1961" s="255"/>
      <c r="Q1961" s="255" t="s">
        <v>30</v>
      </c>
      <c r="R1961" s="255"/>
      <c r="S1961" s="255"/>
      <c r="T1961" s="265" t="str">
        <f t="array" ref="T1961">VLOOKUP(D1961&amp;E1961,IF({1,0},'2021春'!$C$3:$C$4485&amp;'2021春'!$D$3:$D$4485,'2021春'!$H$3:$H$4485),2,0)</f>
        <v>45273120031012571X</v>
      </c>
    </row>
    <row r="1962" spans="1:20">
      <c r="A1962" s="255">
        <v>1960</v>
      </c>
      <c r="B1962" s="255" t="s">
        <v>7996</v>
      </c>
      <c r="C1962" s="255" t="s">
        <v>21</v>
      </c>
      <c r="D1962" s="255" t="s">
        <v>339</v>
      </c>
      <c r="E1962" s="255" t="s">
        <v>7997</v>
      </c>
      <c r="F1962" s="255" t="s">
        <v>24</v>
      </c>
      <c r="G1962" s="255">
        <v>17</v>
      </c>
      <c r="H1962" s="255" t="s">
        <v>7998</v>
      </c>
      <c r="I1962" s="255" t="s">
        <v>7999</v>
      </c>
      <c r="J1962" s="255">
        <v>18877857795</v>
      </c>
      <c r="K1962" s="255" t="s">
        <v>27</v>
      </c>
      <c r="L1962" s="260">
        <v>44395</v>
      </c>
      <c r="M1962" s="255" t="s">
        <v>1273</v>
      </c>
      <c r="N1962" s="255" t="s">
        <v>30</v>
      </c>
      <c r="O1962" s="260"/>
      <c r="P1962" s="255"/>
      <c r="Q1962" s="255" t="s">
        <v>30</v>
      </c>
      <c r="R1962" s="255"/>
      <c r="S1962" s="255"/>
      <c r="T1962" s="265" t="str">
        <f t="array" ref="T1962">VLOOKUP(D1962&amp;E1962,IF({1,0},'2021春'!$C$3:$C$4485&amp;'2021春'!$D$3:$D$4485,'2021春'!$H$3:$H$4485),2,0)</f>
        <v>452731200406152114</v>
      </c>
    </row>
    <row r="1963" spans="1:20">
      <c r="A1963" s="255">
        <v>1961</v>
      </c>
      <c r="B1963" s="255" t="s">
        <v>8000</v>
      </c>
      <c r="C1963" s="255" t="s">
        <v>21</v>
      </c>
      <c r="D1963" s="255" t="s">
        <v>339</v>
      </c>
      <c r="E1963" s="255" t="s">
        <v>8001</v>
      </c>
      <c r="F1963" s="255" t="s">
        <v>24</v>
      </c>
      <c r="G1963" s="255">
        <v>17</v>
      </c>
      <c r="H1963" s="255" t="s">
        <v>8002</v>
      </c>
      <c r="I1963" s="255" t="s">
        <v>8003</v>
      </c>
      <c r="J1963" s="255">
        <v>13627711229</v>
      </c>
      <c r="K1963" s="255" t="s">
        <v>27</v>
      </c>
      <c r="L1963" s="260">
        <v>44399</v>
      </c>
      <c r="M1963" s="255" t="s">
        <v>8004</v>
      </c>
      <c r="N1963" s="255" t="s">
        <v>30</v>
      </c>
      <c r="O1963" s="260"/>
      <c r="P1963" s="255"/>
      <c r="Q1963" s="255" t="s">
        <v>30</v>
      </c>
      <c r="R1963" s="255"/>
      <c r="S1963" s="255"/>
      <c r="T1963" s="265" t="str">
        <f t="array" ref="T1963">VLOOKUP(D1963&amp;E1963,IF({1,0},'2021春'!$C$3:$C$4485&amp;'2021春'!$D$3:$D$4485,'2021春'!$H$3:$H$4485),2,0)</f>
        <v>452731200408014815</v>
      </c>
    </row>
    <row r="1964" spans="1:20">
      <c r="A1964" s="255">
        <v>1962</v>
      </c>
      <c r="B1964" s="255" t="s">
        <v>8005</v>
      </c>
      <c r="C1964" s="255" t="s">
        <v>21</v>
      </c>
      <c r="D1964" s="255" t="s">
        <v>339</v>
      </c>
      <c r="E1964" s="255" t="s">
        <v>8006</v>
      </c>
      <c r="F1964" s="255" t="s">
        <v>24</v>
      </c>
      <c r="G1964" s="255">
        <v>18</v>
      </c>
      <c r="H1964" s="255" t="s">
        <v>8007</v>
      </c>
      <c r="I1964" s="255" t="s">
        <v>8008</v>
      </c>
      <c r="J1964" s="255">
        <v>18070811351</v>
      </c>
      <c r="K1964" s="255" t="s">
        <v>27</v>
      </c>
      <c r="L1964" s="260">
        <v>44416</v>
      </c>
      <c r="M1964" s="255" t="s">
        <v>28</v>
      </c>
      <c r="N1964" s="255" t="s">
        <v>30</v>
      </c>
      <c r="O1964" s="260"/>
      <c r="P1964" s="255"/>
      <c r="Q1964" s="255" t="s">
        <v>30</v>
      </c>
      <c r="R1964" s="255"/>
      <c r="S1964" s="255"/>
      <c r="T1964" s="265" t="str">
        <f t="array" ref="T1964">VLOOKUP(D1964&amp;E1964,IF({1,0},'2021春'!$C$3:$C$4485&amp;'2021春'!$D$3:$D$4485,'2021春'!$H$3:$H$4485),2,0)</f>
        <v>452731200307314835</v>
      </c>
    </row>
    <row r="1965" spans="1:20">
      <c r="A1965" s="255">
        <v>1963</v>
      </c>
      <c r="B1965" s="255" t="s">
        <v>8009</v>
      </c>
      <c r="C1965" s="255" t="s">
        <v>21</v>
      </c>
      <c r="D1965" s="255" t="s">
        <v>339</v>
      </c>
      <c r="E1965" s="255" t="s">
        <v>5259</v>
      </c>
      <c r="F1965" s="255" t="s">
        <v>24</v>
      </c>
      <c r="G1965" s="255">
        <v>18</v>
      </c>
      <c r="H1965" s="255" t="s">
        <v>8010</v>
      </c>
      <c r="I1965" s="255" t="s">
        <v>8011</v>
      </c>
      <c r="J1965" s="255">
        <v>15177895918</v>
      </c>
      <c r="K1965" s="255" t="s">
        <v>27</v>
      </c>
      <c r="L1965" s="260">
        <v>44394</v>
      </c>
      <c r="M1965" s="255" t="s">
        <v>28</v>
      </c>
      <c r="N1965" s="255" t="s">
        <v>30</v>
      </c>
      <c r="O1965" s="260"/>
      <c r="P1965" s="255"/>
      <c r="Q1965" s="255" t="s">
        <v>30</v>
      </c>
      <c r="R1965" s="255"/>
      <c r="S1965" s="255"/>
      <c r="T1965" s="265" t="str">
        <f t="array" ref="T1965">VLOOKUP(D1965&amp;E1965,IF({1,0},'2021春'!$C$3:$C$4485&amp;'2021春'!$D$3:$D$4485,'2021春'!$H$3:$H$4485),2,0)</f>
        <v>45273120030626483X</v>
      </c>
    </row>
    <row r="1966" spans="1:20">
      <c r="A1966" s="255">
        <v>1964</v>
      </c>
      <c r="B1966" s="255" t="s">
        <v>8012</v>
      </c>
      <c r="C1966" s="255" t="s">
        <v>21</v>
      </c>
      <c r="D1966" s="255" t="s">
        <v>339</v>
      </c>
      <c r="E1966" s="255" t="s">
        <v>8013</v>
      </c>
      <c r="F1966" s="255" t="s">
        <v>24</v>
      </c>
      <c r="G1966" s="255">
        <v>18</v>
      </c>
      <c r="H1966" s="255" t="s">
        <v>1895</v>
      </c>
      <c r="I1966" s="255" t="s">
        <v>8014</v>
      </c>
      <c r="J1966" s="255" t="s">
        <v>8015</v>
      </c>
      <c r="K1966" s="255" t="s">
        <v>27</v>
      </c>
      <c r="L1966" s="260">
        <v>44394</v>
      </c>
      <c r="M1966" s="255" t="s">
        <v>28</v>
      </c>
      <c r="N1966" s="255" t="s">
        <v>30</v>
      </c>
      <c r="O1966" s="260"/>
      <c r="P1966" s="255"/>
      <c r="Q1966" s="255" t="s">
        <v>30</v>
      </c>
      <c r="R1966" s="255"/>
      <c r="S1966" s="255"/>
      <c r="T1966" s="265" t="str">
        <f t="array" ref="T1966">VLOOKUP(D1966&amp;E1966,IF({1,0},'2021春'!$C$3:$C$4485&amp;'2021春'!$D$3:$D$4485,'2021春'!$H$3:$H$4485),2,0)</f>
        <v>452731200307270334</v>
      </c>
    </row>
    <row r="1967" spans="1:20">
      <c r="A1967" s="255">
        <v>1965</v>
      </c>
      <c r="B1967" s="255" t="s">
        <v>8016</v>
      </c>
      <c r="C1967" s="255" t="s">
        <v>21</v>
      </c>
      <c r="D1967" s="255" t="s">
        <v>339</v>
      </c>
      <c r="E1967" s="255" t="s">
        <v>8017</v>
      </c>
      <c r="F1967" s="255" t="s">
        <v>24</v>
      </c>
      <c r="G1967" s="255">
        <v>17</v>
      </c>
      <c r="H1967" s="255" t="s">
        <v>8018</v>
      </c>
      <c r="I1967" s="255" t="s">
        <v>8019</v>
      </c>
      <c r="J1967" s="255" t="s">
        <v>8020</v>
      </c>
      <c r="K1967" s="255" t="s">
        <v>27</v>
      </c>
      <c r="L1967" s="260">
        <v>44395</v>
      </c>
      <c r="M1967" s="255" t="s">
        <v>28</v>
      </c>
      <c r="N1967" s="255" t="s">
        <v>30</v>
      </c>
      <c r="O1967" s="260"/>
      <c r="P1967" s="255"/>
      <c r="Q1967" s="255" t="s">
        <v>30</v>
      </c>
      <c r="R1967" s="255" t="s">
        <v>8021</v>
      </c>
      <c r="S1967" s="255"/>
      <c r="T1967" s="265" t="str">
        <f t="array" ref="T1967">VLOOKUP(D1967&amp;E1967,IF({1,0},'2021春'!$C$3:$C$4485&amp;'2021春'!$D$3:$D$4485,'2021春'!$H$3:$H$4485),2,0)</f>
        <v>452731200401071817</v>
      </c>
    </row>
    <row r="1968" spans="1:20">
      <c r="A1968" s="255">
        <v>1966</v>
      </c>
      <c r="B1968" s="255" t="s">
        <v>8022</v>
      </c>
      <c r="C1968" s="255" t="s">
        <v>21</v>
      </c>
      <c r="D1968" s="255" t="s">
        <v>339</v>
      </c>
      <c r="E1968" s="255" t="s">
        <v>8023</v>
      </c>
      <c r="F1968" s="255" t="s">
        <v>24</v>
      </c>
      <c r="G1968" s="255">
        <v>18</v>
      </c>
      <c r="H1968" s="255" t="s">
        <v>8024</v>
      </c>
      <c r="I1968" s="255" t="s">
        <v>8025</v>
      </c>
      <c r="J1968" s="255">
        <v>18278865377</v>
      </c>
      <c r="K1968" s="255" t="s">
        <v>27</v>
      </c>
      <c r="L1968" s="260">
        <v>44395</v>
      </c>
      <c r="M1968" s="255" t="s">
        <v>28</v>
      </c>
      <c r="N1968" s="255" t="s">
        <v>30</v>
      </c>
      <c r="O1968" s="260"/>
      <c r="P1968" s="255"/>
      <c r="Q1968" s="255" t="s">
        <v>30</v>
      </c>
      <c r="R1968" s="255"/>
      <c r="S1968" s="255"/>
      <c r="T1968" s="265" t="str">
        <f t="array" ref="T1968">VLOOKUP(D1968&amp;E1968,IF({1,0},'2021春'!$C$3:$C$4485&amp;'2021春'!$D$3:$D$4485,'2021春'!$H$3:$H$4485),2,0)</f>
        <v>452127200301102754</v>
      </c>
    </row>
    <row r="1969" spans="1:20">
      <c r="A1969" s="255">
        <v>1967</v>
      </c>
      <c r="B1969" s="255" t="s">
        <v>8026</v>
      </c>
      <c r="C1969" s="255" t="s">
        <v>21</v>
      </c>
      <c r="D1969" s="255" t="s">
        <v>339</v>
      </c>
      <c r="E1969" s="255" t="s">
        <v>8027</v>
      </c>
      <c r="F1969" s="255" t="s">
        <v>24</v>
      </c>
      <c r="G1969" s="255">
        <v>17</v>
      </c>
      <c r="H1969" s="255" t="s">
        <v>8028</v>
      </c>
      <c r="I1969" s="255" t="s">
        <v>8029</v>
      </c>
      <c r="J1969" s="255">
        <v>15977864080</v>
      </c>
      <c r="K1969" s="255" t="s">
        <v>27</v>
      </c>
      <c r="L1969" s="260">
        <v>44414</v>
      </c>
      <c r="M1969" s="255" t="s">
        <v>29</v>
      </c>
      <c r="N1969" s="255" t="s">
        <v>30</v>
      </c>
      <c r="O1969" s="260"/>
      <c r="P1969" s="255"/>
      <c r="Q1969" s="255" t="s">
        <v>30</v>
      </c>
      <c r="R1969" s="255"/>
      <c r="S1969" s="255"/>
      <c r="T1969" s="265" t="str">
        <f t="array" ref="T1969">VLOOKUP(D1969&amp;E1969,IF({1,0},'2021春'!$C$3:$C$4485&amp;'2021春'!$D$3:$D$4485,'2021春'!$H$3:$H$4485),2,0)</f>
        <v>452731200312124817</v>
      </c>
    </row>
    <row r="1970" spans="1:20">
      <c r="A1970" s="255">
        <v>1968</v>
      </c>
      <c r="B1970" s="255" t="s">
        <v>8030</v>
      </c>
      <c r="C1970" s="255" t="s">
        <v>21</v>
      </c>
      <c r="D1970" s="255" t="s">
        <v>339</v>
      </c>
      <c r="E1970" s="255" t="s">
        <v>8031</v>
      </c>
      <c r="F1970" s="255" t="s">
        <v>24</v>
      </c>
      <c r="G1970" s="255">
        <v>20</v>
      </c>
      <c r="H1970" s="255" t="s">
        <v>5800</v>
      </c>
      <c r="I1970" s="255" t="s">
        <v>8032</v>
      </c>
      <c r="J1970" s="255">
        <v>18316713596</v>
      </c>
      <c r="K1970" s="255" t="s">
        <v>27</v>
      </c>
      <c r="L1970" s="260">
        <v>44394</v>
      </c>
      <c r="M1970" s="255" t="s">
        <v>4299</v>
      </c>
      <c r="N1970" s="255" t="s">
        <v>30</v>
      </c>
      <c r="O1970" s="260"/>
      <c r="P1970" s="255"/>
      <c r="Q1970" s="255" t="s">
        <v>30</v>
      </c>
      <c r="R1970" s="255"/>
      <c r="S1970" s="255"/>
      <c r="T1970" s="265" t="str">
        <f t="array" ref="T1970">VLOOKUP(D1970&amp;E1970,IF({1,0},'2021春'!$C$3:$C$4485&amp;'2021春'!$D$3:$D$4485,'2021春'!$H$3:$H$4485),2,0)</f>
        <v>451229200102260319</v>
      </c>
    </row>
    <row r="1971" spans="1:20">
      <c r="A1971" s="255">
        <v>1969</v>
      </c>
      <c r="B1971" s="255" t="s">
        <v>8033</v>
      </c>
      <c r="C1971" s="255" t="s">
        <v>21</v>
      </c>
      <c r="D1971" s="255" t="s">
        <v>339</v>
      </c>
      <c r="E1971" s="255" t="s">
        <v>8034</v>
      </c>
      <c r="F1971" s="255" t="s">
        <v>24</v>
      </c>
      <c r="G1971" s="255">
        <v>18</v>
      </c>
      <c r="H1971" s="255" t="s">
        <v>8035</v>
      </c>
      <c r="I1971" s="255" t="s">
        <v>8036</v>
      </c>
      <c r="J1971" s="255">
        <v>13877895214</v>
      </c>
      <c r="K1971" s="255" t="s">
        <v>27</v>
      </c>
      <c r="L1971" s="260">
        <v>44394</v>
      </c>
      <c r="M1971" s="255" t="s">
        <v>28</v>
      </c>
      <c r="N1971" s="255" t="s">
        <v>30</v>
      </c>
      <c r="O1971" s="260"/>
      <c r="P1971" s="255"/>
      <c r="Q1971" s="255" t="s">
        <v>30</v>
      </c>
      <c r="R1971" s="255"/>
      <c r="S1971" s="255"/>
      <c r="T1971" s="265" t="str">
        <f t="array" ref="T1971">VLOOKUP(D1971&amp;E1971,IF({1,0},'2021春'!$C$3:$C$4485&amp;'2021春'!$D$3:$D$4485,'2021春'!$H$3:$H$4485),2,0)</f>
        <v>452731200307140011</v>
      </c>
    </row>
    <row r="1972" spans="1:20">
      <c r="A1972" s="255">
        <v>1970</v>
      </c>
      <c r="B1972" s="255" t="s">
        <v>8037</v>
      </c>
      <c r="C1972" s="255" t="s">
        <v>21</v>
      </c>
      <c r="D1972" s="255" t="s">
        <v>339</v>
      </c>
      <c r="E1972" s="255" t="s">
        <v>8038</v>
      </c>
      <c r="F1972" s="255" t="s">
        <v>24</v>
      </c>
      <c r="G1972" s="255">
        <v>19</v>
      </c>
      <c r="H1972" s="255" t="s">
        <v>8039</v>
      </c>
      <c r="I1972" s="255" t="s">
        <v>8040</v>
      </c>
      <c r="J1972" s="255">
        <v>18070860171</v>
      </c>
      <c r="K1972" s="255" t="s">
        <v>27</v>
      </c>
      <c r="L1972" s="260">
        <v>44331</v>
      </c>
      <c r="M1972" s="255" t="s">
        <v>54</v>
      </c>
      <c r="N1972" s="255" t="s">
        <v>27</v>
      </c>
      <c r="O1972" s="260">
        <v>44366</v>
      </c>
      <c r="P1972" s="255" t="s">
        <v>28</v>
      </c>
      <c r="Q1972" s="255" t="s">
        <v>30</v>
      </c>
      <c r="R1972" s="255"/>
      <c r="S1972" s="255"/>
      <c r="T1972" s="265" t="str">
        <f t="array" ref="T1972">VLOOKUP(D1972&amp;E1972,IF({1,0},'2021春'!$C$3:$C$4485&amp;'2021春'!$D$3:$D$4485,'2021春'!$H$3:$H$4485),2,0)</f>
        <v>451229200201192112</v>
      </c>
    </row>
    <row r="1973" spans="1:20">
      <c r="A1973" s="255">
        <v>1971</v>
      </c>
      <c r="B1973" s="255" t="s">
        <v>8041</v>
      </c>
      <c r="C1973" s="255" t="s">
        <v>21</v>
      </c>
      <c r="D1973" s="255" t="s">
        <v>339</v>
      </c>
      <c r="E1973" s="255" t="s">
        <v>8042</v>
      </c>
      <c r="F1973" s="255" t="s">
        <v>143</v>
      </c>
      <c r="G1973" s="255">
        <v>17</v>
      </c>
      <c r="H1973" s="255" t="s">
        <v>8043</v>
      </c>
      <c r="I1973" s="255" t="s">
        <v>8044</v>
      </c>
      <c r="J1973" s="255">
        <v>18378888587</v>
      </c>
      <c r="K1973" s="255" t="s">
        <v>27</v>
      </c>
      <c r="L1973" s="260">
        <v>44395</v>
      </c>
      <c r="M1973" s="255" t="s">
        <v>2747</v>
      </c>
      <c r="N1973" s="255" t="s">
        <v>30</v>
      </c>
      <c r="O1973" s="260"/>
      <c r="P1973" s="255"/>
      <c r="Q1973" s="255" t="s">
        <v>30</v>
      </c>
      <c r="R1973" s="255"/>
      <c r="S1973" s="255"/>
      <c r="T1973" s="265" t="str">
        <f t="array" ref="T1973">VLOOKUP(D1973&amp;E1973,IF({1,0},'2021春'!$C$3:$C$4485&amp;'2021春'!$D$3:$D$4485,'2021春'!$H$3:$H$4485),2,0)</f>
        <v>451229200406082726</v>
      </c>
    </row>
    <row r="1974" spans="1:20">
      <c r="A1974" s="255">
        <v>1972</v>
      </c>
      <c r="B1974" s="255" t="s">
        <v>8045</v>
      </c>
      <c r="C1974" s="255" t="s">
        <v>21</v>
      </c>
      <c r="D1974" s="255" t="s">
        <v>339</v>
      </c>
      <c r="E1974" s="255" t="s">
        <v>8046</v>
      </c>
      <c r="F1974" s="255" t="s">
        <v>24</v>
      </c>
      <c r="G1974" s="255">
        <v>18</v>
      </c>
      <c r="H1974" s="255" t="s">
        <v>8047</v>
      </c>
      <c r="I1974" s="255" t="s">
        <v>8048</v>
      </c>
      <c r="J1974" s="255">
        <v>18176183622</v>
      </c>
      <c r="K1974" s="255" t="s">
        <v>27</v>
      </c>
      <c r="L1974" s="260">
        <v>44395</v>
      </c>
      <c r="M1974" s="255" t="s">
        <v>1352</v>
      </c>
      <c r="N1974" s="255" t="s">
        <v>30</v>
      </c>
      <c r="O1974" s="260"/>
      <c r="P1974" s="255"/>
      <c r="Q1974" s="255" t="s">
        <v>30</v>
      </c>
      <c r="R1974" s="255"/>
      <c r="S1974" s="255"/>
      <c r="T1974" s="265" t="str">
        <f t="array" ref="T1974">VLOOKUP(D1974&amp;E1974,IF({1,0},'2021春'!$C$3:$C$4485&amp;'2021春'!$D$3:$D$4485,'2021春'!$H$3:$H$4485),2,0)</f>
        <v>45273120030518183X</v>
      </c>
    </row>
    <row r="1975" spans="1:20">
      <c r="A1975" s="255">
        <v>1973</v>
      </c>
      <c r="B1975" s="255" t="s">
        <v>8049</v>
      </c>
      <c r="C1975" s="255" t="s">
        <v>21</v>
      </c>
      <c r="D1975" s="255" t="s">
        <v>339</v>
      </c>
      <c r="E1975" s="255" t="s">
        <v>8050</v>
      </c>
      <c r="F1975" s="255" t="s">
        <v>143</v>
      </c>
      <c r="G1975" s="255">
        <v>17</v>
      </c>
      <c r="H1975" s="255" t="s">
        <v>3797</v>
      </c>
      <c r="I1975" s="255" t="s">
        <v>7259</v>
      </c>
      <c r="J1975" s="255">
        <v>13977860083</v>
      </c>
      <c r="K1975" s="255" t="s">
        <v>27</v>
      </c>
      <c r="L1975" s="260">
        <v>44397</v>
      </c>
      <c r="M1975" s="255" t="s">
        <v>1347</v>
      </c>
      <c r="N1975" s="255" t="s">
        <v>30</v>
      </c>
      <c r="O1975" s="260"/>
      <c r="P1975" s="255"/>
      <c r="Q1975" s="255" t="s">
        <v>30</v>
      </c>
      <c r="R1975" s="255"/>
      <c r="S1975" s="255"/>
      <c r="T1975" s="265" t="str">
        <f t="array" ref="T1975">VLOOKUP(D1975&amp;E1975,IF({1,0},'2021春'!$C$3:$C$4485&amp;'2021春'!$D$3:$D$4485,'2021春'!$H$3:$H$4485),2,0)</f>
        <v>452731200406144528</v>
      </c>
    </row>
    <row r="1976" spans="1:20">
      <c r="A1976" s="255">
        <v>1974</v>
      </c>
      <c r="B1976" s="255" t="s">
        <v>8051</v>
      </c>
      <c r="C1976" s="255" t="s">
        <v>21</v>
      </c>
      <c r="D1976" s="255" t="s">
        <v>339</v>
      </c>
      <c r="E1976" s="255" t="s">
        <v>8052</v>
      </c>
      <c r="F1976" s="255" t="s">
        <v>24</v>
      </c>
      <c r="G1976" s="255">
        <v>17</v>
      </c>
      <c r="H1976" s="255" t="s">
        <v>8053</v>
      </c>
      <c r="I1976" s="255" t="s">
        <v>8054</v>
      </c>
      <c r="J1976" s="255">
        <v>13877821839</v>
      </c>
      <c r="K1976" s="255" t="s">
        <v>27</v>
      </c>
      <c r="L1976" s="260" t="s">
        <v>7953</v>
      </c>
      <c r="M1976" s="255" t="s">
        <v>28</v>
      </c>
      <c r="N1976" s="255" t="s">
        <v>30</v>
      </c>
      <c r="O1976" s="260"/>
      <c r="P1976" s="255"/>
      <c r="Q1976" s="255" t="s">
        <v>30</v>
      </c>
      <c r="R1976" s="255" t="s">
        <v>8055</v>
      </c>
      <c r="S1976" s="255"/>
      <c r="T1976" s="265" t="str">
        <f t="array" ref="T1976">VLOOKUP(D1976&amp;E1976,IF({1,0},'2021春'!$C$3:$C$4485&amp;'2021春'!$D$3:$D$4485,'2021春'!$H$3:$H$4485),2,0)</f>
        <v>450124200311140913</v>
      </c>
    </row>
    <row r="1977" spans="1:20">
      <c r="A1977" s="255">
        <v>1975</v>
      </c>
      <c r="B1977" s="255" t="s">
        <v>8056</v>
      </c>
      <c r="C1977" s="255" t="s">
        <v>21</v>
      </c>
      <c r="D1977" s="255" t="s">
        <v>339</v>
      </c>
      <c r="E1977" s="255" t="s">
        <v>8057</v>
      </c>
      <c r="F1977" s="255" t="s">
        <v>24</v>
      </c>
      <c r="G1977" s="255">
        <v>18</v>
      </c>
      <c r="H1977" s="255" t="s">
        <v>8058</v>
      </c>
      <c r="I1977" s="255" t="s">
        <v>8059</v>
      </c>
      <c r="J1977" s="255">
        <v>18174939851</v>
      </c>
      <c r="K1977" s="255" t="s">
        <v>27</v>
      </c>
      <c r="L1977" s="260">
        <v>44331</v>
      </c>
      <c r="M1977" s="255" t="s">
        <v>54</v>
      </c>
      <c r="N1977" s="255" t="s">
        <v>27</v>
      </c>
      <c r="O1977" s="260">
        <v>44366</v>
      </c>
      <c r="P1977" s="255" t="s">
        <v>54</v>
      </c>
      <c r="Q1977" s="255" t="s">
        <v>30</v>
      </c>
      <c r="R1977" s="255"/>
      <c r="S1977" s="255"/>
      <c r="T1977" s="265" t="str">
        <f t="array" ref="T1977">VLOOKUP(D1977&amp;E1977,IF({1,0},'2021春'!$C$3:$C$4485&amp;'2021春'!$D$3:$D$4485,'2021春'!$H$3:$H$4485),2,0)</f>
        <v>451229200301272419</v>
      </c>
    </row>
    <row r="1978" spans="1:20">
      <c r="A1978" s="255">
        <v>1976</v>
      </c>
      <c r="B1978" s="255" t="s">
        <v>8060</v>
      </c>
      <c r="C1978" s="255" t="s">
        <v>21</v>
      </c>
      <c r="D1978" s="255" t="s">
        <v>339</v>
      </c>
      <c r="E1978" s="255" t="s">
        <v>8061</v>
      </c>
      <c r="F1978" s="255" t="s">
        <v>24</v>
      </c>
      <c r="G1978" s="255">
        <v>17</v>
      </c>
      <c r="H1978" s="255" t="s">
        <v>3904</v>
      </c>
      <c r="I1978" s="255" t="s">
        <v>8062</v>
      </c>
      <c r="J1978" s="255">
        <v>13622622027</v>
      </c>
      <c r="K1978" s="255" t="s">
        <v>27</v>
      </c>
      <c r="L1978" s="260">
        <v>44395</v>
      </c>
      <c r="M1978" s="255" t="s">
        <v>2455</v>
      </c>
      <c r="N1978" s="255" t="s">
        <v>30</v>
      </c>
      <c r="O1978" s="260"/>
      <c r="P1978" s="255"/>
      <c r="Q1978" s="255" t="s">
        <v>30</v>
      </c>
      <c r="R1978" s="255"/>
      <c r="S1978" s="255"/>
      <c r="T1978" s="265" t="str">
        <f t="array" ref="T1978">VLOOKUP(D1978&amp;E1978,IF({1,0},'2021春'!$C$3:$C$4485&amp;'2021春'!$D$3:$D$4485,'2021春'!$H$3:$H$4485),2,0)</f>
        <v>452731200309124816</v>
      </c>
    </row>
    <row r="1979" spans="1:20">
      <c r="A1979" s="255">
        <v>1977</v>
      </c>
      <c r="B1979" s="255" t="s">
        <v>8063</v>
      </c>
      <c r="C1979" s="255" t="s">
        <v>21</v>
      </c>
      <c r="D1979" s="255" t="s">
        <v>339</v>
      </c>
      <c r="E1979" s="255" t="s">
        <v>7519</v>
      </c>
      <c r="F1979" s="255" t="s">
        <v>24</v>
      </c>
      <c r="G1979" s="255">
        <v>17</v>
      </c>
      <c r="H1979" s="255" t="s">
        <v>8064</v>
      </c>
      <c r="I1979" s="255" t="s">
        <v>8065</v>
      </c>
      <c r="J1979" s="255" t="s">
        <v>8066</v>
      </c>
      <c r="K1979" s="255" t="s">
        <v>27</v>
      </c>
      <c r="L1979" s="260">
        <v>44397</v>
      </c>
      <c r="M1979" s="255" t="s">
        <v>28</v>
      </c>
      <c r="N1979" s="255" t="s">
        <v>30</v>
      </c>
      <c r="O1979" s="260"/>
      <c r="P1979" s="255"/>
      <c r="Q1979" s="255" t="s">
        <v>30</v>
      </c>
      <c r="R1979" s="255"/>
      <c r="S1979" s="255"/>
      <c r="T1979" s="265" t="str">
        <f t="array" ref="T1979">VLOOKUP(D1979&amp;E1979,IF({1,0},'2021春'!$C$3:$C$4485&amp;'2021春'!$D$3:$D$4485,'2021春'!$H$3:$H$4485),2,0)</f>
        <v>452731200402284814</v>
      </c>
    </row>
    <row r="1980" spans="1:20">
      <c r="A1980" s="255">
        <v>1978</v>
      </c>
      <c r="B1980" s="255" t="s">
        <v>8067</v>
      </c>
      <c r="C1980" s="255" t="s">
        <v>21</v>
      </c>
      <c r="D1980" s="255" t="s">
        <v>339</v>
      </c>
      <c r="E1980" s="255" t="s">
        <v>8068</v>
      </c>
      <c r="F1980" s="255" t="s">
        <v>24</v>
      </c>
      <c r="G1980" s="255">
        <v>18</v>
      </c>
      <c r="H1980" s="255" t="s">
        <v>7637</v>
      </c>
      <c r="I1980" s="255" t="s">
        <v>8069</v>
      </c>
      <c r="J1980" s="255">
        <v>15875018063</v>
      </c>
      <c r="K1980" s="255" t="s">
        <v>27</v>
      </c>
      <c r="L1980" s="260">
        <v>44395</v>
      </c>
      <c r="M1980" s="255" t="s">
        <v>1352</v>
      </c>
      <c r="N1980" s="255" t="s">
        <v>30</v>
      </c>
      <c r="O1980" s="260"/>
      <c r="P1980" s="255"/>
      <c r="Q1980" s="255" t="s">
        <v>30</v>
      </c>
      <c r="R1980" s="255"/>
      <c r="S1980" s="255"/>
      <c r="T1980" s="265" t="str">
        <f t="array" ref="T1980">VLOOKUP(D1980&amp;E1980,IF({1,0},'2021春'!$C$3:$C$4485&amp;'2021春'!$D$3:$D$4485,'2021春'!$H$3:$H$4485),2,0)</f>
        <v>452731200307151810</v>
      </c>
    </row>
    <row r="1981" spans="1:20">
      <c r="A1981" s="255">
        <v>1979</v>
      </c>
      <c r="B1981" s="255" t="s">
        <v>8070</v>
      </c>
      <c r="C1981" s="255" t="s">
        <v>21</v>
      </c>
      <c r="D1981" s="255" t="s">
        <v>339</v>
      </c>
      <c r="E1981" s="255" t="s">
        <v>8071</v>
      </c>
      <c r="F1981" s="255" t="s">
        <v>143</v>
      </c>
      <c r="G1981" s="255">
        <v>17</v>
      </c>
      <c r="H1981" s="255" t="s">
        <v>8072</v>
      </c>
      <c r="I1981" s="255" t="s">
        <v>8073</v>
      </c>
      <c r="J1981" s="255">
        <v>15078572735</v>
      </c>
      <c r="K1981" s="255" t="s">
        <v>27</v>
      </c>
      <c r="L1981" s="260">
        <v>44398</v>
      </c>
      <c r="M1981" s="255" t="s">
        <v>2455</v>
      </c>
      <c r="N1981" s="255" t="s">
        <v>30</v>
      </c>
      <c r="O1981" s="260"/>
      <c r="P1981" s="255"/>
      <c r="Q1981" s="255" t="s">
        <v>30</v>
      </c>
      <c r="R1981" s="255"/>
      <c r="S1981" s="255"/>
      <c r="T1981" s="265" t="str">
        <f t="array" ref="T1981">VLOOKUP(D1981&amp;E1981,IF({1,0},'2021春'!$C$3:$C$4485&amp;'2021春'!$D$3:$D$4485,'2021春'!$H$3:$H$4485),2,0)</f>
        <v>452731200402251828</v>
      </c>
    </row>
    <row r="1982" spans="1:20">
      <c r="A1982" s="255">
        <v>1980</v>
      </c>
      <c r="B1982" s="255" t="s">
        <v>8074</v>
      </c>
      <c r="C1982" s="255" t="s">
        <v>21</v>
      </c>
      <c r="D1982" s="255" t="s">
        <v>339</v>
      </c>
      <c r="E1982" s="255" t="s">
        <v>8075</v>
      </c>
      <c r="F1982" s="255" t="s">
        <v>24</v>
      </c>
      <c r="G1982" s="255">
        <v>17</v>
      </c>
      <c r="H1982" s="255" t="s">
        <v>8076</v>
      </c>
      <c r="I1982" s="255" t="s">
        <v>8077</v>
      </c>
      <c r="J1982" s="255">
        <v>13481867550</v>
      </c>
      <c r="K1982" s="255" t="s">
        <v>27</v>
      </c>
      <c r="L1982" s="260">
        <v>44395</v>
      </c>
      <c r="M1982" s="255" t="s">
        <v>1352</v>
      </c>
      <c r="N1982" s="255" t="s">
        <v>30</v>
      </c>
      <c r="O1982" s="260"/>
      <c r="P1982" s="255"/>
      <c r="Q1982" s="255" t="s">
        <v>30</v>
      </c>
      <c r="R1982" s="255"/>
      <c r="S1982" s="255"/>
      <c r="T1982" s="265" t="str">
        <f t="array" ref="T1982">VLOOKUP(D1982&amp;E1982,IF({1,0},'2021春'!$C$3:$C$4485&amp;'2021春'!$D$3:$D$4485,'2021春'!$H$3:$H$4485),2,0)</f>
        <v>452731200310301816</v>
      </c>
    </row>
    <row r="1983" spans="1:20">
      <c r="A1983" s="255">
        <v>1981</v>
      </c>
      <c r="B1983" s="255" t="s">
        <v>8078</v>
      </c>
      <c r="C1983" s="255" t="s">
        <v>21</v>
      </c>
      <c r="D1983" s="255" t="s">
        <v>339</v>
      </c>
      <c r="E1983" s="255" t="s">
        <v>8079</v>
      </c>
      <c r="F1983" s="255" t="s">
        <v>24</v>
      </c>
      <c r="G1983" s="255">
        <v>18</v>
      </c>
      <c r="H1983" s="255" t="s">
        <v>8080</v>
      </c>
      <c r="I1983" s="255" t="s">
        <v>8081</v>
      </c>
      <c r="J1983" s="255">
        <v>15777830674</v>
      </c>
      <c r="K1983" s="255" t="s">
        <v>27</v>
      </c>
      <c r="L1983" s="260">
        <v>44331</v>
      </c>
      <c r="M1983" s="255" t="s">
        <v>54</v>
      </c>
      <c r="N1983" s="255" t="s">
        <v>27</v>
      </c>
      <c r="O1983" s="260">
        <v>44366</v>
      </c>
      <c r="P1983" s="255" t="s">
        <v>28</v>
      </c>
      <c r="Q1983" s="255" t="s">
        <v>30</v>
      </c>
      <c r="R1983" s="255"/>
      <c r="S1983" s="255"/>
      <c r="T1983" s="265" t="str">
        <f t="array" ref="T1983">VLOOKUP(D1983&amp;E1983,IF({1,0},'2021春'!$C$3:$C$4485&amp;'2021春'!$D$3:$D$4485,'2021春'!$H$3:$H$4485),2,0)</f>
        <v>451229200301021230</v>
      </c>
    </row>
    <row r="1984" spans="1:20">
      <c r="A1984" s="255">
        <v>1982</v>
      </c>
      <c r="B1984" s="255" t="s">
        <v>8082</v>
      </c>
      <c r="C1984" s="255" t="s">
        <v>21</v>
      </c>
      <c r="D1984" s="255" t="s">
        <v>339</v>
      </c>
      <c r="E1984" s="255" t="s">
        <v>8083</v>
      </c>
      <c r="F1984" s="255" t="s">
        <v>24</v>
      </c>
      <c r="G1984" s="255">
        <v>17</v>
      </c>
      <c r="H1984" s="255" t="s">
        <v>8084</v>
      </c>
      <c r="I1984" s="255" t="s">
        <v>8085</v>
      </c>
      <c r="J1984" s="255" t="s">
        <v>8086</v>
      </c>
      <c r="K1984" s="255" t="s">
        <v>27</v>
      </c>
      <c r="L1984" s="260">
        <v>44402</v>
      </c>
      <c r="M1984" s="255" t="s">
        <v>185</v>
      </c>
      <c r="N1984" s="255" t="s">
        <v>30</v>
      </c>
      <c r="O1984" s="260"/>
      <c r="P1984" s="255"/>
      <c r="Q1984" s="255" t="s">
        <v>30</v>
      </c>
      <c r="R1984" s="255"/>
      <c r="S1984" s="255"/>
      <c r="T1984" s="265" t="str">
        <f t="array" ref="T1984">VLOOKUP(D1984&amp;E1984,IF({1,0},'2021春'!$C$3:$C$4485&amp;'2021春'!$D$3:$D$4485,'2021春'!$H$3:$H$4485),2,0)</f>
        <v>451229200408050955</v>
      </c>
    </row>
    <row r="1985" spans="1:20">
      <c r="A1985" s="255">
        <v>1983</v>
      </c>
      <c r="B1985" s="255" t="s">
        <v>8087</v>
      </c>
      <c r="C1985" s="255" t="s">
        <v>21</v>
      </c>
      <c r="D1985" s="255" t="s">
        <v>339</v>
      </c>
      <c r="E1985" s="255" t="s">
        <v>8088</v>
      </c>
      <c r="F1985" s="255" t="s">
        <v>24</v>
      </c>
      <c r="G1985" s="255">
        <v>17</v>
      </c>
      <c r="H1985" s="255" t="s">
        <v>8089</v>
      </c>
      <c r="I1985" s="255" t="s">
        <v>8090</v>
      </c>
      <c r="J1985" s="255">
        <v>18776879828</v>
      </c>
      <c r="K1985" s="255" t="s">
        <v>27</v>
      </c>
      <c r="L1985" s="260">
        <v>44419</v>
      </c>
      <c r="M1985" s="255" t="s">
        <v>5912</v>
      </c>
      <c r="N1985" s="255" t="s">
        <v>30</v>
      </c>
      <c r="O1985" s="260"/>
      <c r="P1985" s="255"/>
      <c r="Q1985" s="255" t="s">
        <v>30</v>
      </c>
      <c r="R1985" s="255"/>
      <c r="S1985" s="255"/>
      <c r="T1985" s="265" t="str">
        <f t="array" ref="T1985">VLOOKUP(D1985&amp;E1985,IF({1,0},'2021春'!$C$3:$C$4485&amp;'2021春'!$D$3:$D$4485,'2021春'!$H$3:$H$4485),2,0)</f>
        <v>452731200311213914</v>
      </c>
    </row>
    <row r="1986" spans="1:20">
      <c r="A1986" s="255">
        <v>1984</v>
      </c>
      <c r="B1986" s="255" t="s">
        <v>8091</v>
      </c>
      <c r="C1986" s="255" t="s">
        <v>21</v>
      </c>
      <c r="D1986" s="255" t="s">
        <v>339</v>
      </c>
      <c r="E1986" s="255" t="s">
        <v>8092</v>
      </c>
      <c r="F1986" s="255" t="s">
        <v>143</v>
      </c>
      <c r="G1986" s="255">
        <v>20</v>
      </c>
      <c r="H1986" s="255" t="s">
        <v>8093</v>
      </c>
      <c r="I1986" s="255" t="s">
        <v>8094</v>
      </c>
      <c r="J1986" s="255">
        <v>19127022690</v>
      </c>
      <c r="K1986" s="255" t="s">
        <v>27</v>
      </c>
      <c r="L1986" s="260">
        <v>44331</v>
      </c>
      <c r="M1986" s="255" t="s">
        <v>54</v>
      </c>
      <c r="N1986" s="255" t="s">
        <v>27</v>
      </c>
      <c r="O1986" s="260">
        <v>44366</v>
      </c>
      <c r="P1986" s="255" t="s">
        <v>28</v>
      </c>
      <c r="Q1986" s="255" t="s">
        <v>30</v>
      </c>
      <c r="R1986" s="255"/>
      <c r="S1986" s="255"/>
      <c r="T1986" s="265" t="str">
        <f t="array" ref="T1986">VLOOKUP(D1986&amp;E1986,IF({1,0},'2021春'!$C$3:$C$4485&amp;'2021春'!$D$3:$D$4485,'2021春'!$H$3:$H$4485),2,0)</f>
        <v>451227200102021286</v>
      </c>
    </row>
    <row r="1987" spans="1:20">
      <c r="A1987" s="255">
        <v>1985</v>
      </c>
      <c r="B1987" s="255" t="s">
        <v>8095</v>
      </c>
      <c r="C1987" s="255" t="s">
        <v>21</v>
      </c>
      <c r="D1987" s="255" t="s">
        <v>339</v>
      </c>
      <c r="E1987" s="255" t="s">
        <v>8096</v>
      </c>
      <c r="F1987" s="255" t="s">
        <v>24</v>
      </c>
      <c r="G1987" s="255">
        <v>17</v>
      </c>
      <c r="H1987" s="255" t="s">
        <v>6551</v>
      </c>
      <c r="I1987" s="255" t="s">
        <v>8097</v>
      </c>
      <c r="J1987" s="255">
        <v>18826642605</v>
      </c>
      <c r="K1987" s="255" t="s">
        <v>27</v>
      </c>
      <c r="L1987" s="260">
        <v>44398</v>
      </c>
      <c r="M1987" s="255" t="s">
        <v>28</v>
      </c>
      <c r="N1987" s="255" t="s">
        <v>30</v>
      </c>
      <c r="O1987" s="260"/>
      <c r="P1987" s="255"/>
      <c r="Q1987" s="255" t="s">
        <v>30</v>
      </c>
      <c r="R1987" s="255"/>
      <c r="S1987" s="255"/>
      <c r="T1987" s="265" t="str">
        <f t="array" ref="T1987">VLOOKUP(D1987&amp;E1987,IF({1,0},'2021春'!$C$3:$C$4485&amp;'2021春'!$D$3:$D$4485,'2021春'!$H$3:$H$4485),2,0)</f>
        <v>451229200404201816</v>
      </c>
    </row>
    <row r="1988" spans="1:20">
      <c r="A1988" s="255">
        <v>1986</v>
      </c>
      <c r="B1988" s="255" t="s">
        <v>8098</v>
      </c>
      <c r="C1988" s="255" t="s">
        <v>21</v>
      </c>
      <c r="D1988" s="255" t="s">
        <v>339</v>
      </c>
      <c r="E1988" s="255" t="s">
        <v>8099</v>
      </c>
      <c r="F1988" s="255" t="s">
        <v>24</v>
      </c>
      <c r="G1988" s="255">
        <v>18</v>
      </c>
      <c r="H1988" s="255" t="s">
        <v>8100</v>
      </c>
      <c r="I1988" s="255" t="s">
        <v>8101</v>
      </c>
      <c r="J1988" s="255">
        <v>18278863337</v>
      </c>
      <c r="K1988" s="255" t="s">
        <v>27</v>
      </c>
      <c r="L1988" s="260">
        <v>44399</v>
      </c>
      <c r="M1988" s="255" t="s">
        <v>28</v>
      </c>
      <c r="N1988" s="255" t="s">
        <v>30</v>
      </c>
      <c r="O1988" s="260"/>
      <c r="P1988" s="255"/>
      <c r="Q1988" s="255" t="s">
        <v>30</v>
      </c>
      <c r="R1988" s="255"/>
      <c r="S1988" s="255"/>
      <c r="T1988" s="265" t="str">
        <f t="array" ref="T1988">VLOOKUP(D1988&amp;E1988,IF({1,0},'2021春'!$C$3:$C$4485&amp;'2021春'!$D$3:$D$4485,'2021春'!$H$3:$H$4485),2,0)</f>
        <v>452731200307013311</v>
      </c>
    </row>
    <row r="1989" spans="1:20">
      <c r="A1989" s="255">
        <v>1987</v>
      </c>
      <c r="B1989" s="255" t="s">
        <v>8102</v>
      </c>
      <c r="C1989" s="255" t="s">
        <v>21</v>
      </c>
      <c r="D1989" s="255" t="s">
        <v>339</v>
      </c>
      <c r="E1989" s="255" t="s">
        <v>8103</v>
      </c>
      <c r="F1989" s="255" t="s">
        <v>143</v>
      </c>
      <c r="G1989" s="255">
        <v>17</v>
      </c>
      <c r="H1989" s="255" t="s">
        <v>8104</v>
      </c>
      <c r="I1989" s="255" t="s">
        <v>8105</v>
      </c>
      <c r="J1989" s="255">
        <v>17776182792</v>
      </c>
      <c r="K1989" s="255" t="s">
        <v>27</v>
      </c>
      <c r="L1989" s="260">
        <v>44400</v>
      </c>
      <c r="M1989" s="255" t="s">
        <v>6508</v>
      </c>
      <c r="N1989" s="255" t="s">
        <v>30</v>
      </c>
      <c r="O1989" s="260"/>
      <c r="P1989" s="255"/>
      <c r="Q1989" s="255" t="s">
        <v>30</v>
      </c>
      <c r="R1989" s="255"/>
      <c r="S1989" s="255"/>
      <c r="T1989" s="265" t="str">
        <f t="array" ref="T1989">VLOOKUP(D1989&amp;E1989,IF({1,0},'2021春'!$C$3:$C$4485&amp;'2021春'!$D$3:$D$4485,'2021春'!$H$3:$H$4485),2,0)</f>
        <v>452731200405270020</v>
      </c>
    </row>
    <row r="1990" spans="1:20">
      <c r="A1990" s="255">
        <v>1988</v>
      </c>
      <c r="B1990" s="255" t="s">
        <v>8106</v>
      </c>
      <c r="C1990" s="255" t="s">
        <v>21</v>
      </c>
      <c r="D1990" s="255" t="s">
        <v>339</v>
      </c>
      <c r="E1990" s="255" t="s">
        <v>8107</v>
      </c>
      <c r="F1990" s="255" t="s">
        <v>143</v>
      </c>
      <c r="G1990" s="255">
        <v>16</v>
      </c>
      <c r="H1990" s="255" t="s">
        <v>2553</v>
      </c>
      <c r="I1990" s="255" t="s">
        <v>8108</v>
      </c>
      <c r="J1990" s="255" t="s">
        <v>8109</v>
      </c>
      <c r="K1990" s="255" t="s">
        <v>27</v>
      </c>
      <c r="L1990" s="260">
        <v>44405</v>
      </c>
      <c r="M1990" s="255" t="s">
        <v>8110</v>
      </c>
      <c r="N1990" s="255" t="s">
        <v>30</v>
      </c>
      <c r="O1990" s="260"/>
      <c r="P1990" s="255"/>
      <c r="Q1990" s="255" t="s">
        <v>30</v>
      </c>
      <c r="R1990" s="255"/>
      <c r="S1990" s="255"/>
      <c r="T1990" s="265" t="str">
        <f t="array" ref="T1990">VLOOKUP(D1990&amp;E1990,IF({1,0},'2021春'!$C$3:$C$4485&amp;'2021春'!$D$3:$D$4485,'2021春'!$H$3:$H$4485),2,0)</f>
        <v>451229200412222721</v>
      </c>
    </row>
    <row r="1991" spans="1:20">
      <c r="A1991" s="255">
        <v>1989</v>
      </c>
      <c r="B1991" s="255" t="s">
        <v>8111</v>
      </c>
      <c r="C1991" s="255" t="s">
        <v>21</v>
      </c>
      <c r="D1991" s="255" t="s">
        <v>339</v>
      </c>
      <c r="E1991" s="255" t="s">
        <v>8112</v>
      </c>
      <c r="F1991" s="255" t="s">
        <v>143</v>
      </c>
      <c r="G1991" s="255">
        <v>16</v>
      </c>
      <c r="H1991" s="255" t="s">
        <v>8113</v>
      </c>
      <c r="I1991" s="255" t="s">
        <v>8114</v>
      </c>
      <c r="J1991" s="255">
        <v>18177871783</v>
      </c>
      <c r="K1991" s="255" t="s">
        <v>27</v>
      </c>
      <c r="L1991" s="260">
        <v>44397</v>
      </c>
      <c r="M1991" s="255" t="s">
        <v>8115</v>
      </c>
      <c r="N1991" s="255" t="s">
        <v>30</v>
      </c>
      <c r="O1991" s="260"/>
      <c r="P1991" s="255"/>
      <c r="Q1991" s="255" t="s">
        <v>30</v>
      </c>
      <c r="R1991" s="255"/>
      <c r="S1991" s="255"/>
      <c r="T1991" s="265" t="str">
        <f t="array" ref="T1991">VLOOKUP(D1991&amp;E1991,IF({1,0},'2021春'!$C$3:$C$4485&amp;'2021春'!$D$3:$D$4485,'2021春'!$H$3:$H$4485),2,0)</f>
        <v>45122920040825216X</v>
      </c>
    </row>
    <row r="1992" spans="1:20">
      <c r="A1992" s="255">
        <v>1990</v>
      </c>
      <c r="B1992" s="255" t="s">
        <v>8116</v>
      </c>
      <c r="C1992" s="255" t="s">
        <v>21</v>
      </c>
      <c r="D1992" s="255" t="s">
        <v>339</v>
      </c>
      <c r="E1992" s="255" t="s">
        <v>8117</v>
      </c>
      <c r="F1992" s="255" t="s">
        <v>24</v>
      </c>
      <c r="G1992" s="255">
        <v>18</v>
      </c>
      <c r="H1992" s="255" t="s">
        <v>8118</v>
      </c>
      <c r="I1992" s="255" t="s">
        <v>8119</v>
      </c>
      <c r="J1992" s="255" t="s">
        <v>8120</v>
      </c>
      <c r="K1992" s="255" t="s">
        <v>27</v>
      </c>
      <c r="L1992" s="260">
        <v>44395</v>
      </c>
      <c r="M1992" s="255" t="s">
        <v>1288</v>
      </c>
      <c r="N1992" s="255" t="s">
        <v>30</v>
      </c>
      <c r="O1992" s="260"/>
      <c r="P1992" s="255"/>
      <c r="Q1992" s="255" t="s">
        <v>30</v>
      </c>
      <c r="R1992" s="255"/>
      <c r="S1992" s="255"/>
      <c r="T1992" s="265" t="str">
        <f t="array" ref="T1992">VLOOKUP(D1992&amp;E1992,IF({1,0},'2021春'!$C$3:$C$4485&amp;'2021春'!$D$3:$D$4485,'2021春'!$H$3:$H$4485),2,0)</f>
        <v>451229200307100618</v>
      </c>
    </row>
    <row r="1993" spans="1:20">
      <c r="A1993" s="255">
        <v>1991</v>
      </c>
      <c r="B1993" s="255" t="s">
        <v>8121</v>
      </c>
      <c r="C1993" s="255" t="s">
        <v>21</v>
      </c>
      <c r="D1993" s="255" t="s">
        <v>339</v>
      </c>
      <c r="E1993" s="255" t="s">
        <v>8122</v>
      </c>
      <c r="F1993" s="255" t="s">
        <v>143</v>
      </c>
      <c r="G1993" s="255">
        <v>15</v>
      </c>
      <c r="H1993" s="255" t="s">
        <v>2792</v>
      </c>
      <c r="I1993" s="255" t="s">
        <v>5120</v>
      </c>
      <c r="J1993" s="255">
        <v>17377448438</v>
      </c>
      <c r="K1993" s="255" t="s">
        <v>27</v>
      </c>
      <c r="L1993" s="260">
        <v>44397</v>
      </c>
      <c r="M1993" s="255" t="s">
        <v>7984</v>
      </c>
      <c r="N1993" s="255" t="s">
        <v>30</v>
      </c>
      <c r="O1993" s="260"/>
      <c r="P1993" s="255"/>
      <c r="Q1993" s="255" t="s">
        <v>30</v>
      </c>
      <c r="R1993" s="255"/>
      <c r="S1993" s="255"/>
      <c r="T1993" s="265" t="str">
        <f t="array" ref="T1993">VLOOKUP(D1993&amp;E1993,IF({1,0},'2021春'!$C$3:$C$4485&amp;'2021春'!$D$3:$D$4485,'2021春'!$H$3:$H$4485),2,0)</f>
        <v>451229200602282127</v>
      </c>
    </row>
    <row r="1994" spans="1:20">
      <c r="A1994" s="255">
        <v>1992</v>
      </c>
      <c r="B1994" s="255" t="s">
        <v>8123</v>
      </c>
      <c r="C1994" s="255" t="s">
        <v>21</v>
      </c>
      <c r="D1994" s="255" t="s">
        <v>339</v>
      </c>
      <c r="E1994" s="255" t="s">
        <v>8124</v>
      </c>
      <c r="F1994" s="255" t="s">
        <v>24</v>
      </c>
      <c r="G1994" s="255">
        <v>18</v>
      </c>
      <c r="H1994" s="255" t="s">
        <v>2444</v>
      </c>
      <c r="I1994" s="255" t="s">
        <v>8125</v>
      </c>
      <c r="J1994" s="255">
        <v>18378894437</v>
      </c>
      <c r="K1994" s="255" t="s">
        <v>27</v>
      </c>
      <c r="L1994" s="260">
        <v>44399</v>
      </c>
      <c r="M1994" s="255" t="s">
        <v>3693</v>
      </c>
      <c r="N1994" s="255" t="s">
        <v>30</v>
      </c>
      <c r="O1994" s="260"/>
      <c r="P1994" s="255"/>
      <c r="Q1994" s="255" t="s">
        <v>30</v>
      </c>
      <c r="R1994" s="255"/>
      <c r="S1994" s="255"/>
      <c r="T1994" s="265" t="str">
        <f t="array" ref="T1994">VLOOKUP(D1994&amp;E1994,IF({1,0},'2021春'!$C$3:$C$4485&amp;'2021春'!$D$3:$D$4485,'2021春'!$H$3:$H$4485),2,0)</f>
        <v>451229200305200316</v>
      </c>
    </row>
    <row r="1995" spans="1:20">
      <c r="A1995" s="255">
        <v>1993</v>
      </c>
      <c r="B1995" s="255" t="s">
        <v>8126</v>
      </c>
      <c r="C1995" s="255" t="s">
        <v>21</v>
      </c>
      <c r="D1995" s="255" t="s">
        <v>339</v>
      </c>
      <c r="E1995" s="255" t="s">
        <v>8127</v>
      </c>
      <c r="F1995" s="255" t="s">
        <v>24</v>
      </c>
      <c r="G1995" s="255">
        <v>18</v>
      </c>
      <c r="H1995" s="255" t="s">
        <v>8128</v>
      </c>
      <c r="I1995" s="255" t="s">
        <v>8129</v>
      </c>
      <c r="J1995" s="255">
        <v>13481849600</v>
      </c>
      <c r="K1995" s="255" t="s">
        <v>27</v>
      </c>
      <c r="L1995" s="260">
        <v>44331</v>
      </c>
      <c r="M1995" s="255" t="s">
        <v>54</v>
      </c>
      <c r="N1995" s="255" t="s">
        <v>27</v>
      </c>
      <c r="O1995" s="260">
        <v>44366</v>
      </c>
      <c r="P1995" s="255" t="s">
        <v>28</v>
      </c>
      <c r="Q1995" s="255" t="s">
        <v>30</v>
      </c>
      <c r="R1995" s="255"/>
      <c r="S1995" s="255"/>
      <c r="T1995" s="265" t="str">
        <f t="array" ref="T1995">VLOOKUP(D1995&amp;E1995,IF({1,0},'2021春'!$C$3:$C$4485&amp;'2021春'!$D$3:$D$4485,'2021春'!$H$3:$H$4485),2,0)</f>
        <v>452731200304200031</v>
      </c>
    </row>
    <row r="1996" spans="1:20">
      <c r="A1996" s="255">
        <v>1994</v>
      </c>
      <c r="B1996" s="255" t="s">
        <v>8130</v>
      </c>
      <c r="C1996" s="255" t="s">
        <v>21</v>
      </c>
      <c r="D1996" s="255" t="s">
        <v>339</v>
      </c>
      <c r="E1996" s="255" t="s">
        <v>8131</v>
      </c>
      <c r="F1996" s="255" t="s">
        <v>24</v>
      </c>
      <c r="G1996" s="255">
        <v>19</v>
      </c>
      <c r="H1996" s="255" t="s">
        <v>664</v>
      </c>
      <c r="I1996" s="255" t="s">
        <v>1551</v>
      </c>
      <c r="J1996" s="255">
        <v>15078574668</v>
      </c>
      <c r="K1996" s="255" t="s">
        <v>27</v>
      </c>
      <c r="L1996" s="260">
        <v>44331</v>
      </c>
      <c r="M1996" s="255" t="s">
        <v>54</v>
      </c>
      <c r="N1996" s="255" t="s">
        <v>27</v>
      </c>
      <c r="O1996" s="260">
        <v>44366</v>
      </c>
      <c r="P1996" s="255" t="s">
        <v>28</v>
      </c>
      <c r="Q1996" s="255" t="s">
        <v>30</v>
      </c>
      <c r="R1996" s="255"/>
      <c r="S1996" s="255"/>
      <c r="T1996" s="265" t="str">
        <f t="array" ref="T1996">VLOOKUP(D1996&amp;E1996,IF({1,0},'2021春'!$C$3:$C$4485&amp;'2021春'!$D$3:$D$4485,'2021春'!$H$3:$H$4485),2,0)</f>
        <v>452731200204101810</v>
      </c>
    </row>
    <row r="1997" spans="1:20">
      <c r="A1997" s="255">
        <v>1995</v>
      </c>
      <c r="B1997" s="255" t="s">
        <v>8132</v>
      </c>
      <c r="C1997" s="255" t="s">
        <v>21</v>
      </c>
      <c r="D1997" s="255" t="s">
        <v>339</v>
      </c>
      <c r="E1997" s="255" t="s">
        <v>8133</v>
      </c>
      <c r="F1997" s="255" t="s">
        <v>24</v>
      </c>
      <c r="G1997" s="255">
        <v>18</v>
      </c>
      <c r="H1997" s="255" t="s">
        <v>1011</v>
      </c>
      <c r="I1997" s="255" t="s">
        <v>8134</v>
      </c>
      <c r="J1997" s="255">
        <v>13650478416</v>
      </c>
      <c r="K1997" s="255" t="s">
        <v>27</v>
      </c>
      <c r="L1997" s="260">
        <v>44331</v>
      </c>
      <c r="M1997" s="255" t="s">
        <v>54</v>
      </c>
      <c r="N1997" s="255" t="s">
        <v>27</v>
      </c>
      <c r="O1997" s="260">
        <v>44366</v>
      </c>
      <c r="P1997" s="255" t="s">
        <v>28</v>
      </c>
      <c r="Q1997" s="255" t="s">
        <v>30</v>
      </c>
      <c r="R1997" s="255"/>
      <c r="S1997" s="255"/>
      <c r="T1997" s="265" t="str">
        <f t="array" ref="T1997">VLOOKUP(D1997&amp;E1997,IF({1,0},'2021春'!$C$3:$C$4485&amp;'2021春'!$D$3:$D$4485,'2021春'!$H$3:$H$4485),2,0)</f>
        <v>452731200304173635</v>
      </c>
    </row>
    <row r="1998" spans="1:20">
      <c r="A1998" s="255">
        <v>1996</v>
      </c>
      <c r="B1998" s="255" t="s">
        <v>8135</v>
      </c>
      <c r="C1998" s="255" t="s">
        <v>21</v>
      </c>
      <c r="D1998" s="255" t="s">
        <v>339</v>
      </c>
      <c r="E1998" s="255" t="s">
        <v>8136</v>
      </c>
      <c r="F1998" s="255" t="s">
        <v>24</v>
      </c>
      <c r="G1998" s="255">
        <v>17</v>
      </c>
      <c r="H1998" s="255" t="s">
        <v>2211</v>
      </c>
      <c r="I1998" s="255" t="s">
        <v>8137</v>
      </c>
      <c r="J1998" s="255">
        <v>17344521936</v>
      </c>
      <c r="K1998" s="255" t="s">
        <v>27</v>
      </c>
      <c r="L1998" s="260" t="s">
        <v>7909</v>
      </c>
      <c r="M1998" s="255" t="s">
        <v>8138</v>
      </c>
      <c r="N1998" s="255" t="s">
        <v>30</v>
      </c>
      <c r="O1998" s="260"/>
      <c r="P1998" s="255"/>
      <c r="Q1998" s="255" t="s">
        <v>30</v>
      </c>
      <c r="R1998" s="255"/>
      <c r="S1998" s="255"/>
      <c r="T1998" s="265" t="str">
        <f t="array" ref="T1998">VLOOKUP(D1998&amp;E1998,IF({1,0},'2021春'!$C$3:$C$4485&amp;'2021春'!$D$3:$D$4485,'2021春'!$H$3:$H$4485),2,0)</f>
        <v>452731200401044210</v>
      </c>
    </row>
    <row r="1999" spans="1:20">
      <c r="A1999" s="255">
        <v>1997</v>
      </c>
      <c r="B1999" s="255" t="s">
        <v>8139</v>
      </c>
      <c r="C1999" s="255" t="s">
        <v>21</v>
      </c>
      <c r="D1999" s="255" t="s">
        <v>339</v>
      </c>
      <c r="E1999" s="255" t="s">
        <v>8140</v>
      </c>
      <c r="F1999" s="255" t="s">
        <v>24</v>
      </c>
      <c r="G1999" s="255">
        <v>18</v>
      </c>
      <c r="H1999" s="255" t="s">
        <v>6856</v>
      </c>
      <c r="I1999" s="255" t="s">
        <v>8141</v>
      </c>
      <c r="J1999" s="255">
        <v>18934969535</v>
      </c>
      <c r="K1999" s="255" t="s">
        <v>27</v>
      </c>
      <c r="L1999" s="260">
        <v>44331</v>
      </c>
      <c r="M1999" s="255" t="s">
        <v>54</v>
      </c>
      <c r="N1999" s="255" t="s">
        <v>27</v>
      </c>
      <c r="O1999" s="260">
        <v>44366</v>
      </c>
      <c r="P1999" s="255" t="s">
        <v>28</v>
      </c>
      <c r="Q1999" s="255" t="s">
        <v>30</v>
      </c>
      <c r="R1999" s="255"/>
      <c r="S1999" s="255"/>
      <c r="T1999" s="265" t="str">
        <f t="array" ref="T1999">VLOOKUP(D1999&amp;E1999,IF({1,0},'2021春'!$C$3:$C$4485&amp;'2021春'!$D$3:$D$4485,'2021春'!$H$3:$H$4485),2,0)</f>
        <v>452731200302155417</v>
      </c>
    </row>
    <row r="2000" spans="1:20">
      <c r="A2000" s="255">
        <v>1998</v>
      </c>
      <c r="B2000" s="255" t="s">
        <v>8142</v>
      </c>
      <c r="C2000" s="255" t="s">
        <v>21</v>
      </c>
      <c r="D2000" s="255" t="s">
        <v>339</v>
      </c>
      <c r="E2000" s="255" t="s">
        <v>8143</v>
      </c>
      <c r="F2000" s="255" t="s">
        <v>24</v>
      </c>
      <c r="G2000" s="255">
        <v>18</v>
      </c>
      <c r="H2000" s="255" t="s">
        <v>8144</v>
      </c>
      <c r="I2000" s="255" t="s">
        <v>6972</v>
      </c>
      <c r="J2000" s="255" t="s">
        <v>8145</v>
      </c>
      <c r="K2000" s="255" t="s">
        <v>27</v>
      </c>
      <c r="L2000" s="260">
        <v>44331</v>
      </c>
      <c r="M2000" s="255" t="s">
        <v>54</v>
      </c>
      <c r="N2000" s="255" t="s">
        <v>27</v>
      </c>
      <c r="O2000" s="260">
        <v>44366</v>
      </c>
      <c r="P2000" s="255" t="s">
        <v>28</v>
      </c>
      <c r="Q2000" s="255" t="s">
        <v>30</v>
      </c>
      <c r="R2000" s="255"/>
      <c r="S2000" s="255"/>
      <c r="T2000" s="265" t="str">
        <f t="array" ref="T2000">VLOOKUP(D2000&amp;E2000,IF({1,0},'2021春'!$C$3:$C$4485&amp;'2021春'!$D$3:$D$4485,'2021春'!$H$3:$H$4485),2,0)</f>
        <v>452731200302062114</v>
      </c>
    </row>
    <row r="2001" spans="1:20">
      <c r="A2001" s="255">
        <v>1999</v>
      </c>
      <c r="B2001" s="255" t="s">
        <v>8146</v>
      </c>
      <c r="C2001" s="255" t="s">
        <v>21</v>
      </c>
      <c r="D2001" s="255" t="s">
        <v>339</v>
      </c>
      <c r="E2001" s="255" t="s">
        <v>8147</v>
      </c>
      <c r="F2001" s="255" t="s">
        <v>24</v>
      </c>
      <c r="G2001" s="255">
        <v>18</v>
      </c>
      <c r="H2001" s="255" t="s">
        <v>8148</v>
      </c>
      <c r="I2001" s="255" t="s">
        <v>8149</v>
      </c>
      <c r="J2001" s="255" t="s">
        <v>8150</v>
      </c>
      <c r="K2001" s="255" t="s">
        <v>27</v>
      </c>
      <c r="L2001" s="260">
        <v>44331</v>
      </c>
      <c r="M2001" s="255" t="s">
        <v>54</v>
      </c>
      <c r="N2001" s="255" t="s">
        <v>27</v>
      </c>
      <c r="O2001" s="260">
        <v>44366</v>
      </c>
      <c r="P2001" s="255" t="s">
        <v>28</v>
      </c>
      <c r="Q2001" s="255" t="s">
        <v>30</v>
      </c>
      <c r="R2001" s="255"/>
      <c r="S2001" s="255"/>
      <c r="T2001" s="265" t="str">
        <f t="array" ref="T2001">VLOOKUP(D2001&amp;E2001,IF({1,0},'2021春'!$C$3:$C$4485&amp;'2021春'!$D$3:$D$4485,'2021春'!$H$3:$H$4485),2,0)</f>
        <v>452731200212142110</v>
      </c>
    </row>
    <row r="2002" spans="1:20">
      <c r="A2002" s="255">
        <v>2000</v>
      </c>
      <c r="B2002" s="255" t="s">
        <v>8151</v>
      </c>
      <c r="C2002" s="255" t="s">
        <v>21</v>
      </c>
      <c r="D2002" s="255" t="s">
        <v>339</v>
      </c>
      <c r="E2002" s="255" t="s">
        <v>8152</v>
      </c>
      <c r="F2002" s="255" t="s">
        <v>24</v>
      </c>
      <c r="G2002" s="255">
        <v>16</v>
      </c>
      <c r="H2002" s="255" t="s">
        <v>8153</v>
      </c>
      <c r="I2002" s="255" t="s">
        <v>8154</v>
      </c>
      <c r="J2002" s="255">
        <v>18277163931</v>
      </c>
      <c r="K2002" s="255" t="s">
        <v>27</v>
      </c>
      <c r="L2002" s="260">
        <v>44395</v>
      </c>
      <c r="M2002" s="255" t="s">
        <v>28</v>
      </c>
      <c r="N2002" s="255" t="s">
        <v>30</v>
      </c>
      <c r="O2002" s="260"/>
      <c r="P2002" s="255"/>
      <c r="Q2002" s="255" t="s">
        <v>30</v>
      </c>
      <c r="R2002" s="255"/>
      <c r="S2002" s="255"/>
      <c r="T2002" s="265" t="str">
        <f t="array" ref="T2002">VLOOKUP(D2002&amp;E2002,IF({1,0},'2021春'!$C$3:$C$4485&amp;'2021春'!$D$3:$D$4485,'2021春'!$H$3:$H$4485),2,0)</f>
        <v>451229200412163610</v>
      </c>
    </row>
    <row r="2003" spans="1:20">
      <c r="A2003" s="255">
        <v>2001</v>
      </c>
      <c r="B2003" s="255" t="s">
        <v>8155</v>
      </c>
      <c r="C2003" s="255" t="s">
        <v>21</v>
      </c>
      <c r="D2003" s="255" t="s">
        <v>339</v>
      </c>
      <c r="E2003" s="255" t="s">
        <v>8156</v>
      </c>
      <c r="F2003" s="255" t="s">
        <v>143</v>
      </c>
      <c r="G2003" s="255">
        <v>17</v>
      </c>
      <c r="H2003" s="255" t="s">
        <v>8157</v>
      </c>
      <c r="I2003" s="255" t="s">
        <v>8158</v>
      </c>
      <c r="J2003" s="255">
        <v>18776878903</v>
      </c>
      <c r="K2003" s="255" t="s">
        <v>27</v>
      </c>
      <c r="L2003" s="260">
        <v>44394</v>
      </c>
      <c r="M2003" s="255" t="s">
        <v>28</v>
      </c>
      <c r="N2003" s="255" t="s">
        <v>30</v>
      </c>
      <c r="O2003" s="260"/>
      <c r="P2003" s="255"/>
      <c r="Q2003" s="255" t="s">
        <v>30</v>
      </c>
      <c r="R2003" s="255"/>
      <c r="S2003" s="255"/>
      <c r="T2003" s="265" t="str">
        <f t="array" ref="T2003">VLOOKUP(D2003&amp;E2003,IF({1,0},'2021春'!$C$3:$C$4485&amp;'2021春'!$D$3:$D$4485,'2021春'!$H$3:$H$4485),2,0)</f>
        <v>450124200402192743</v>
      </c>
    </row>
    <row r="2004" spans="1:20">
      <c r="A2004" s="255">
        <v>2002</v>
      </c>
      <c r="B2004" s="255" t="s">
        <v>8159</v>
      </c>
      <c r="C2004" s="255" t="s">
        <v>21</v>
      </c>
      <c r="D2004" s="255" t="s">
        <v>339</v>
      </c>
      <c r="E2004" s="255" t="s">
        <v>8160</v>
      </c>
      <c r="F2004" s="255" t="s">
        <v>24</v>
      </c>
      <c r="G2004" s="255">
        <v>17</v>
      </c>
      <c r="H2004" s="255" t="s">
        <v>8161</v>
      </c>
      <c r="I2004" s="255" t="s">
        <v>8162</v>
      </c>
      <c r="J2004" s="255">
        <v>18002994487</v>
      </c>
      <c r="K2004" s="255" t="s">
        <v>27</v>
      </c>
      <c r="L2004" s="260">
        <v>44397</v>
      </c>
      <c r="M2004" s="255" t="s">
        <v>1273</v>
      </c>
      <c r="N2004" s="255" t="s">
        <v>30</v>
      </c>
      <c r="O2004" s="260"/>
      <c r="P2004" s="255"/>
      <c r="Q2004" s="255" t="s">
        <v>30</v>
      </c>
      <c r="R2004" s="255"/>
      <c r="S2004" s="255"/>
      <c r="T2004" s="265" t="str">
        <f t="array" ref="T2004">VLOOKUP(D2004&amp;E2004,IF({1,0},'2021春'!$C$3:$C$4485&amp;'2021春'!$D$3:$D$4485,'2021春'!$H$3:$H$4485),2,0)</f>
        <v>451229200312022116</v>
      </c>
    </row>
    <row r="2005" spans="1:20">
      <c r="A2005" s="255">
        <v>2003</v>
      </c>
      <c r="B2005" s="255" t="s">
        <v>8163</v>
      </c>
      <c r="C2005" s="255" t="s">
        <v>21</v>
      </c>
      <c r="D2005" s="255" t="s">
        <v>339</v>
      </c>
      <c r="E2005" s="255" t="s">
        <v>8164</v>
      </c>
      <c r="F2005" s="255" t="s">
        <v>24</v>
      </c>
      <c r="G2005" s="255">
        <v>18</v>
      </c>
      <c r="H2005" s="255" t="s">
        <v>8165</v>
      </c>
      <c r="I2005" s="255" t="s">
        <v>8166</v>
      </c>
      <c r="J2005" s="255">
        <v>13650043546</v>
      </c>
      <c r="K2005" s="255" t="s">
        <v>27</v>
      </c>
      <c r="L2005" s="260">
        <v>44396</v>
      </c>
      <c r="M2005" s="255" t="s">
        <v>139</v>
      </c>
      <c r="N2005" s="255" t="s">
        <v>30</v>
      </c>
      <c r="O2005" s="260"/>
      <c r="P2005" s="255"/>
      <c r="Q2005" s="255" t="s">
        <v>30</v>
      </c>
      <c r="R2005" s="255"/>
      <c r="S2005" s="255"/>
      <c r="T2005" s="265" t="str">
        <f t="array" ref="T2005">VLOOKUP(D2005&amp;E2005,IF({1,0},'2021春'!$C$3:$C$4485&amp;'2021春'!$D$3:$D$4485,'2021春'!$H$3:$H$4485),2,0)</f>
        <v>451229200302043618</v>
      </c>
    </row>
    <row r="2006" spans="1:20">
      <c r="A2006" s="255">
        <v>2004</v>
      </c>
      <c r="B2006" s="255" t="s">
        <v>8167</v>
      </c>
      <c r="C2006" s="255" t="s">
        <v>21</v>
      </c>
      <c r="D2006" s="255" t="s">
        <v>339</v>
      </c>
      <c r="E2006" s="255" t="s">
        <v>8168</v>
      </c>
      <c r="F2006" s="255" t="s">
        <v>24</v>
      </c>
      <c r="G2006" s="255">
        <v>17</v>
      </c>
      <c r="H2006" s="255" t="s">
        <v>8169</v>
      </c>
      <c r="I2006" s="255" t="s">
        <v>8170</v>
      </c>
      <c r="J2006" s="255">
        <v>13737966178</v>
      </c>
      <c r="K2006" s="255" t="s">
        <v>27</v>
      </c>
      <c r="L2006" s="260">
        <v>44396</v>
      </c>
      <c r="M2006" s="255" t="s">
        <v>68</v>
      </c>
      <c r="N2006" s="255" t="s">
        <v>30</v>
      </c>
      <c r="O2006" s="260"/>
      <c r="P2006" s="255"/>
      <c r="Q2006" s="255" t="s">
        <v>30</v>
      </c>
      <c r="R2006" s="255"/>
      <c r="S2006" s="255"/>
      <c r="T2006" s="265" t="str">
        <f t="array" ref="T2006">VLOOKUP(D2006&amp;E2006,IF({1,0},'2021春'!$C$3:$C$4485&amp;'2021春'!$D$3:$D$4485,'2021春'!$H$3:$H$4485),2,0)</f>
        <v>452731200310104214</v>
      </c>
    </row>
    <row r="2007" spans="1:20">
      <c r="A2007" s="255">
        <v>2005</v>
      </c>
      <c r="B2007" s="255" t="s">
        <v>8171</v>
      </c>
      <c r="C2007" s="255" t="s">
        <v>21</v>
      </c>
      <c r="D2007" s="255" t="s">
        <v>339</v>
      </c>
      <c r="E2007" s="255" t="s">
        <v>8172</v>
      </c>
      <c r="F2007" s="255" t="s">
        <v>143</v>
      </c>
      <c r="G2007" s="255">
        <v>18</v>
      </c>
      <c r="H2007" s="255" t="s">
        <v>8173</v>
      </c>
      <c r="I2007" s="255" t="s">
        <v>8174</v>
      </c>
      <c r="J2007" s="255">
        <v>14777831013</v>
      </c>
      <c r="K2007" s="255" t="s">
        <v>27</v>
      </c>
      <c r="L2007" s="260">
        <v>44331</v>
      </c>
      <c r="M2007" s="255" t="s">
        <v>54</v>
      </c>
      <c r="N2007" s="255" t="s">
        <v>27</v>
      </c>
      <c r="O2007" s="260">
        <v>44366</v>
      </c>
      <c r="P2007" s="255" t="s">
        <v>28</v>
      </c>
      <c r="Q2007" s="255" t="s">
        <v>30</v>
      </c>
      <c r="R2007" s="255"/>
      <c r="S2007" s="255"/>
      <c r="T2007" s="265" t="str">
        <f t="array" ref="T2007">VLOOKUP(D2007&amp;E2007,IF({1,0},'2021春'!$C$3:$C$4485&amp;'2021春'!$D$3:$D$4485,'2021春'!$H$3:$H$4485),2,0)</f>
        <v>451229200208163947</v>
      </c>
    </row>
    <row r="2008" spans="1:20">
      <c r="A2008" s="255">
        <v>2006</v>
      </c>
      <c r="B2008" s="255" t="s">
        <v>8175</v>
      </c>
      <c r="C2008" s="255" t="s">
        <v>21</v>
      </c>
      <c r="D2008" s="255" t="s">
        <v>343</v>
      </c>
      <c r="E2008" s="255" t="s">
        <v>8176</v>
      </c>
      <c r="F2008" s="255" t="s">
        <v>24</v>
      </c>
      <c r="G2008" s="255">
        <v>18</v>
      </c>
      <c r="H2008" s="255" t="s">
        <v>8177</v>
      </c>
      <c r="I2008" s="255" t="s">
        <v>8178</v>
      </c>
      <c r="J2008" s="255" t="s">
        <v>8179</v>
      </c>
      <c r="K2008" s="255" t="s">
        <v>27</v>
      </c>
      <c r="L2008" s="260">
        <v>44331</v>
      </c>
      <c r="M2008" s="255" t="s">
        <v>29</v>
      </c>
      <c r="N2008" s="255" t="s">
        <v>27</v>
      </c>
      <c r="O2008" s="260">
        <v>44366</v>
      </c>
      <c r="P2008" s="255" t="s">
        <v>28</v>
      </c>
      <c r="Q2008" s="255" t="s">
        <v>30</v>
      </c>
      <c r="R2008" s="255"/>
      <c r="S2008" s="255"/>
      <c r="T2008" s="265" t="str">
        <f t="array" ref="T2008">VLOOKUP(D2008&amp;E2008,IF({1,0},'2021春'!$C$3:$C$4485&amp;'2021春'!$D$3:$D$4485,'2021春'!$H$3:$H$4485),2,0)</f>
        <v>452731200209135411</v>
      </c>
    </row>
    <row r="2009" spans="1:20">
      <c r="A2009" s="255">
        <v>2007</v>
      </c>
      <c r="B2009" s="255" t="s">
        <v>8180</v>
      </c>
      <c r="C2009" s="255" t="s">
        <v>21</v>
      </c>
      <c r="D2009" s="255" t="s">
        <v>343</v>
      </c>
      <c r="E2009" s="255" t="s">
        <v>8181</v>
      </c>
      <c r="F2009" s="255" t="s">
        <v>24</v>
      </c>
      <c r="G2009" s="255">
        <v>16</v>
      </c>
      <c r="H2009" s="255" t="s">
        <v>8182</v>
      </c>
      <c r="I2009" s="255" t="s">
        <v>8183</v>
      </c>
      <c r="J2009" s="255" t="s">
        <v>8184</v>
      </c>
      <c r="K2009" s="255" t="s">
        <v>27</v>
      </c>
      <c r="L2009" s="260">
        <v>44398</v>
      </c>
      <c r="M2009" s="255" t="s">
        <v>8185</v>
      </c>
      <c r="N2009" s="255" t="s">
        <v>30</v>
      </c>
      <c r="O2009" s="260"/>
      <c r="P2009" s="255"/>
      <c r="Q2009" s="255" t="s">
        <v>30</v>
      </c>
      <c r="R2009" s="255"/>
      <c r="S2009" s="255"/>
      <c r="T2009" s="265" t="str">
        <f t="array" ref="T2009">VLOOKUP(D2009&amp;E2009,IF({1,0},'2021春'!$C$3:$C$4485&amp;'2021春'!$D$3:$D$4485,'2021春'!$H$3:$H$4485),2,0)</f>
        <v>452731200408263619</v>
      </c>
    </row>
    <row r="2010" spans="1:20">
      <c r="A2010" s="255">
        <v>2008</v>
      </c>
      <c r="B2010" s="255" t="s">
        <v>8186</v>
      </c>
      <c r="C2010" s="255" t="s">
        <v>21</v>
      </c>
      <c r="D2010" s="255" t="s">
        <v>343</v>
      </c>
      <c r="E2010" s="255" t="s">
        <v>8187</v>
      </c>
      <c r="F2010" s="255" t="s">
        <v>24</v>
      </c>
      <c r="G2010" s="255">
        <v>18</v>
      </c>
      <c r="H2010" s="255" t="s">
        <v>8188</v>
      </c>
      <c r="I2010" s="255" t="s">
        <v>8189</v>
      </c>
      <c r="J2010" s="255">
        <v>18174939738</v>
      </c>
      <c r="K2010" s="255" t="s">
        <v>27</v>
      </c>
      <c r="L2010" s="260">
        <v>44331</v>
      </c>
      <c r="M2010" s="255" t="s">
        <v>29</v>
      </c>
      <c r="N2010" s="255" t="s">
        <v>27</v>
      </c>
      <c r="O2010" s="260">
        <v>44366</v>
      </c>
      <c r="P2010" s="255" t="s">
        <v>28</v>
      </c>
      <c r="Q2010" s="255" t="s">
        <v>30</v>
      </c>
      <c r="R2010" s="255"/>
      <c r="S2010" s="255"/>
      <c r="T2010" s="265" t="str">
        <f t="array" ref="T2010">VLOOKUP(D2010&amp;E2010,IF({1,0},'2021春'!$C$3:$C$4485&amp;'2021春'!$D$3:$D$4485,'2021春'!$H$3:$H$4485),2,0)</f>
        <v>451229200209082719</v>
      </c>
    </row>
    <row r="2011" spans="1:20">
      <c r="A2011" s="255">
        <v>2009</v>
      </c>
      <c r="B2011" s="255" t="s">
        <v>8190</v>
      </c>
      <c r="C2011" s="255" t="s">
        <v>21</v>
      </c>
      <c r="D2011" s="255" t="s">
        <v>343</v>
      </c>
      <c r="E2011" s="255" t="s">
        <v>8191</v>
      </c>
      <c r="F2011" s="255" t="s">
        <v>24</v>
      </c>
      <c r="G2011" s="255">
        <v>17</v>
      </c>
      <c r="H2011" s="255" t="s">
        <v>8192</v>
      </c>
      <c r="I2011" s="255" t="s">
        <v>8193</v>
      </c>
      <c r="J2011" s="255">
        <v>13481866135</v>
      </c>
      <c r="K2011" s="255" t="s">
        <v>27</v>
      </c>
      <c r="L2011" s="260">
        <v>44395</v>
      </c>
      <c r="M2011" s="255" t="s">
        <v>28</v>
      </c>
      <c r="N2011" s="255" t="s">
        <v>30</v>
      </c>
      <c r="O2011" s="260"/>
      <c r="P2011" s="255"/>
      <c r="Q2011" s="255" t="s">
        <v>30</v>
      </c>
      <c r="R2011" s="255" t="s">
        <v>8194</v>
      </c>
      <c r="S2011" s="255"/>
      <c r="T2011" s="265" t="str">
        <f t="array" ref="T2011">VLOOKUP(D2011&amp;E2011,IF({1,0},'2021春'!$C$3:$C$4485&amp;'2021春'!$D$3:$D$4485,'2021春'!$H$3:$H$4485),2,0)</f>
        <v>452731200402013619</v>
      </c>
    </row>
    <row r="2012" spans="1:20">
      <c r="A2012" s="255">
        <v>2010</v>
      </c>
      <c r="B2012" s="255" t="s">
        <v>8195</v>
      </c>
      <c r="C2012" s="255" t="s">
        <v>21</v>
      </c>
      <c r="D2012" s="255" t="s">
        <v>343</v>
      </c>
      <c r="E2012" s="255" t="s">
        <v>8196</v>
      </c>
      <c r="F2012" s="255" t="s">
        <v>143</v>
      </c>
      <c r="G2012" s="255">
        <v>14</v>
      </c>
      <c r="H2012" s="255" t="s">
        <v>8173</v>
      </c>
      <c r="I2012" s="255" t="s">
        <v>8197</v>
      </c>
      <c r="J2012" s="255">
        <v>18377805181</v>
      </c>
      <c r="K2012" s="255" t="s">
        <v>27</v>
      </c>
      <c r="L2012" s="260">
        <v>44412</v>
      </c>
      <c r="M2012" s="255" t="s">
        <v>5912</v>
      </c>
      <c r="N2012" s="261" t="s">
        <v>30</v>
      </c>
      <c r="O2012" s="260"/>
      <c r="P2012" s="255"/>
      <c r="Q2012" s="255" t="s">
        <v>30</v>
      </c>
      <c r="R2012" s="255"/>
      <c r="S2012" s="255"/>
      <c r="T2012" s="265" t="str">
        <f t="array" ref="T2012">VLOOKUP(D2012&amp;E2012,IF({1,0},'2021春'!$C$3:$C$4485&amp;'2021春'!$D$3:$D$4485,'2021春'!$H$3:$H$4485),2,0)</f>
        <v>451229200702253921</v>
      </c>
    </row>
    <row r="2013" spans="1:20">
      <c r="A2013" s="255">
        <v>2011</v>
      </c>
      <c r="B2013" s="255" t="s">
        <v>8198</v>
      </c>
      <c r="C2013" s="255" t="s">
        <v>21</v>
      </c>
      <c r="D2013" s="255" t="s">
        <v>343</v>
      </c>
      <c r="E2013" s="255" t="s">
        <v>8199</v>
      </c>
      <c r="F2013" s="255" t="s">
        <v>143</v>
      </c>
      <c r="G2013" s="255">
        <v>17</v>
      </c>
      <c r="H2013" s="255" t="s">
        <v>6919</v>
      </c>
      <c r="I2013" s="255" t="s">
        <v>8200</v>
      </c>
      <c r="J2013" s="255">
        <v>19994451760</v>
      </c>
      <c r="K2013" s="255" t="s">
        <v>27</v>
      </c>
      <c r="L2013" s="260">
        <v>44399</v>
      </c>
      <c r="M2013" s="255" t="s">
        <v>185</v>
      </c>
      <c r="N2013" s="255" t="s">
        <v>30</v>
      </c>
      <c r="O2013" s="260"/>
      <c r="P2013" s="255"/>
      <c r="Q2013" s="255" t="s">
        <v>30</v>
      </c>
      <c r="R2013" s="255"/>
      <c r="S2013" s="255"/>
      <c r="T2013" s="265" t="str">
        <f t="array" ref="T2013">VLOOKUP(D2013&amp;E2013,IF({1,0},'2021春'!$C$3:$C$4485&amp;'2021春'!$D$3:$D$4485,'2021春'!$H$3:$H$4485),2,0)</f>
        <v>452731200311290944</v>
      </c>
    </row>
    <row r="2014" spans="1:20">
      <c r="A2014" s="255">
        <v>2012</v>
      </c>
      <c r="B2014" s="255" t="s">
        <v>8201</v>
      </c>
      <c r="C2014" s="255" t="s">
        <v>21</v>
      </c>
      <c r="D2014" s="255" t="s">
        <v>343</v>
      </c>
      <c r="E2014" s="255" t="s">
        <v>8202</v>
      </c>
      <c r="F2014" s="255" t="s">
        <v>143</v>
      </c>
      <c r="G2014" s="255">
        <v>18</v>
      </c>
      <c r="H2014" s="255" t="s">
        <v>8203</v>
      </c>
      <c r="I2014" s="255" t="s">
        <v>8204</v>
      </c>
      <c r="J2014" s="255">
        <v>18877840754</v>
      </c>
      <c r="K2014" s="255" t="s">
        <v>27</v>
      </c>
      <c r="L2014" s="260">
        <v>44398</v>
      </c>
      <c r="M2014" s="255" t="s">
        <v>28</v>
      </c>
      <c r="N2014" s="255" t="s">
        <v>30</v>
      </c>
      <c r="O2014" s="260"/>
      <c r="P2014" s="255"/>
      <c r="Q2014" s="255" t="s">
        <v>30</v>
      </c>
      <c r="R2014" s="255"/>
      <c r="S2014" s="255"/>
      <c r="T2014" s="265" t="str">
        <f t="array" ref="T2014">VLOOKUP(D2014&amp;E2014,IF({1,0},'2021春'!$C$3:$C$4485&amp;'2021春'!$D$3:$D$4485,'2021春'!$H$3:$H$4485),2,0)</f>
        <v>452731200308134844</v>
      </c>
    </row>
    <row r="2015" spans="1:20">
      <c r="A2015" s="255">
        <v>2013</v>
      </c>
      <c r="B2015" s="255" t="s">
        <v>8205</v>
      </c>
      <c r="C2015" s="255" t="s">
        <v>21</v>
      </c>
      <c r="D2015" s="255" t="s">
        <v>343</v>
      </c>
      <c r="E2015" s="255" t="s">
        <v>8206</v>
      </c>
      <c r="F2015" s="255" t="s">
        <v>143</v>
      </c>
      <c r="G2015" s="255">
        <v>18</v>
      </c>
      <c r="H2015" s="255" t="s">
        <v>8207</v>
      </c>
      <c r="I2015" s="255" t="s">
        <v>8208</v>
      </c>
      <c r="J2015" s="255">
        <v>15177389735</v>
      </c>
      <c r="K2015" s="255" t="s">
        <v>27</v>
      </c>
      <c r="L2015" s="260">
        <v>44331</v>
      </c>
      <c r="M2015" s="255" t="s">
        <v>29</v>
      </c>
      <c r="N2015" s="255" t="s">
        <v>27</v>
      </c>
      <c r="O2015" s="260">
        <v>44366</v>
      </c>
      <c r="P2015" s="255" t="s">
        <v>28</v>
      </c>
      <c r="Q2015" s="255" t="s">
        <v>30</v>
      </c>
      <c r="R2015" s="255"/>
      <c r="S2015" s="255"/>
      <c r="T2015" s="265" t="str">
        <f t="array" ref="T2015">VLOOKUP(D2015&amp;E2015,IF({1,0},'2021春'!$C$3:$C$4485&amp;'2021春'!$D$3:$D$4485,'2021春'!$H$3:$H$4485),2,0)</f>
        <v>451224200302181824</v>
      </c>
    </row>
    <row r="2016" spans="1:20">
      <c r="A2016" s="255">
        <v>2014</v>
      </c>
      <c r="B2016" s="255" t="s">
        <v>8209</v>
      </c>
      <c r="C2016" s="255" t="s">
        <v>21</v>
      </c>
      <c r="D2016" s="255" t="s">
        <v>343</v>
      </c>
      <c r="E2016" s="255" t="s">
        <v>8210</v>
      </c>
      <c r="F2016" s="255" t="s">
        <v>24</v>
      </c>
      <c r="G2016" s="255">
        <v>19</v>
      </c>
      <c r="H2016" s="255" t="s">
        <v>8211</v>
      </c>
      <c r="I2016" s="255" t="s">
        <v>8212</v>
      </c>
      <c r="J2016" s="255">
        <v>18177418499</v>
      </c>
      <c r="K2016" s="255" t="s">
        <v>27</v>
      </c>
      <c r="L2016" s="260">
        <v>44331</v>
      </c>
      <c r="M2016" s="255" t="s">
        <v>29</v>
      </c>
      <c r="N2016" s="255" t="s">
        <v>27</v>
      </c>
      <c r="O2016" s="260">
        <v>44366</v>
      </c>
      <c r="P2016" s="255" t="s">
        <v>28</v>
      </c>
      <c r="Q2016" s="255" t="s">
        <v>30</v>
      </c>
      <c r="R2016" s="255"/>
      <c r="S2016" s="255"/>
      <c r="T2016" s="265" t="str">
        <f t="array" ref="T2016">VLOOKUP(D2016&amp;E2016,IF({1,0},'2021春'!$C$3:$C$4485&amp;'2021春'!$D$3:$D$4485,'2021春'!$H$3:$H$4485),2,0)</f>
        <v>451229200204182438</v>
      </c>
    </row>
    <row r="2017" spans="1:20">
      <c r="A2017" s="255">
        <v>2015</v>
      </c>
      <c r="B2017" s="255" t="s">
        <v>8213</v>
      </c>
      <c r="C2017" s="255" t="s">
        <v>21</v>
      </c>
      <c r="D2017" s="255" t="s">
        <v>343</v>
      </c>
      <c r="E2017" s="255" t="s">
        <v>8214</v>
      </c>
      <c r="F2017" s="255" t="s">
        <v>24</v>
      </c>
      <c r="G2017" s="255">
        <v>18</v>
      </c>
      <c r="H2017" s="255" t="s">
        <v>8215</v>
      </c>
      <c r="I2017" s="255" t="s">
        <v>8216</v>
      </c>
      <c r="J2017" s="255">
        <v>15778382479</v>
      </c>
      <c r="K2017" s="255" t="s">
        <v>27</v>
      </c>
      <c r="L2017" s="260">
        <v>44331</v>
      </c>
      <c r="M2017" s="255" t="s">
        <v>29</v>
      </c>
      <c r="N2017" s="255" t="s">
        <v>27</v>
      </c>
      <c r="O2017" s="260">
        <v>44366</v>
      </c>
      <c r="P2017" s="255" t="s">
        <v>28</v>
      </c>
      <c r="Q2017" s="255" t="s">
        <v>30</v>
      </c>
      <c r="R2017" s="255"/>
      <c r="S2017" s="255"/>
      <c r="T2017" s="265" t="str">
        <f t="array" ref="T2017">VLOOKUP(D2017&amp;E2017,IF({1,0},'2021春'!$C$3:$C$4485&amp;'2021春'!$D$3:$D$4485,'2021春'!$H$3:$H$4485),2,0)</f>
        <v>452127200210132721</v>
      </c>
    </row>
    <row r="2018" spans="1:20">
      <c r="A2018" s="255">
        <v>2016</v>
      </c>
      <c r="B2018" s="255" t="s">
        <v>8217</v>
      </c>
      <c r="C2018" s="255" t="s">
        <v>21</v>
      </c>
      <c r="D2018" s="255" t="s">
        <v>343</v>
      </c>
      <c r="E2018" s="255" t="s">
        <v>8218</v>
      </c>
      <c r="F2018" s="255" t="s">
        <v>143</v>
      </c>
      <c r="G2018" s="255">
        <v>19</v>
      </c>
      <c r="H2018" s="255" t="s">
        <v>8219</v>
      </c>
      <c r="I2018" s="255" t="s">
        <v>8220</v>
      </c>
      <c r="J2018" s="255">
        <v>18077893556</v>
      </c>
      <c r="K2018" s="255" t="s">
        <v>27</v>
      </c>
      <c r="L2018" s="260">
        <v>44331</v>
      </c>
      <c r="M2018" s="255" t="s">
        <v>29</v>
      </c>
      <c r="N2018" s="255" t="s">
        <v>27</v>
      </c>
      <c r="O2018" s="260">
        <v>44366</v>
      </c>
      <c r="P2018" s="255" t="s">
        <v>28</v>
      </c>
      <c r="Q2018" s="255" t="s">
        <v>30</v>
      </c>
      <c r="R2018" s="255"/>
      <c r="S2018" s="255"/>
      <c r="T2018" s="265" t="str">
        <f t="array" ref="T2018">VLOOKUP(D2018&amp;E2018,IF({1,0},'2021春'!$C$3:$C$4485&amp;'2021春'!$D$3:$D$4485,'2021春'!$H$3:$H$4485),2,0)</f>
        <v>451229200205150622</v>
      </c>
    </row>
    <row r="2019" spans="1:20">
      <c r="A2019" s="255">
        <v>2017</v>
      </c>
      <c r="B2019" s="255" t="s">
        <v>8221</v>
      </c>
      <c r="C2019" s="255" t="s">
        <v>21</v>
      </c>
      <c r="D2019" s="255" t="s">
        <v>343</v>
      </c>
      <c r="E2019" s="255" t="s">
        <v>8222</v>
      </c>
      <c r="F2019" s="255" t="s">
        <v>143</v>
      </c>
      <c r="G2019" s="255">
        <v>19</v>
      </c>
      <c r="H2019" s="255" t="s">
        <v>8223</v>
      </c>
      <c r="I2019" s="255" t="s">
        <v>8224</v>
      </c>
      <c r="J2019" s="255">
        <v>17776181575</v>
      </c>
      <c r="K2019" s="255" t="s">
        <v>27</v>
      </c>
      <c r="L2019" s="260">
        <v>44331</v>
      </c>
      <c r="M2019" s="255" t="s">
        <v>54</v>
      </c>
      <c r="N2019" s="255" t="s">
        <v>27</v>
      </c>
      <c r="O2019" s="260">
        <v>44366</v>
      </c>
      <c r="P2019" s="255" t="s">
        <v>28</v>
      </c>
      <c r="Q2019" s="255" t="s">
        <v>30</v>
      </c>
      <c r="R2019" s="255"/>
      <c r="S2019" s="255"/>
      <c r="T2019" s="265" t="str">
        <f t="array" ref="T2019">VLOOKUP(D2019&amp;E2019,IF({1,0},'2021春'!$C$3:$C$4485&amp;'2021春'!$D$3:$D$4485,'2021春'!$H$3:$H$4485),2,0)</f>
        <v>451229200204195722</v>
      </c>
    </row>
    <row r="2020" spans="1:20">
      <c r="A2020" s="255">
        <v>2018</v>
      </c>
      <c r="B2020" s="255" t="s">
        <v>8225</v>
      </c>
      <c r="C2020" s="255" t="s">
        <v>21</v>
      </c>
      <c r="D2020" s="255" t="s">
        <v>343</v>
      </c>
      <c r="E2020" s="255" t="s">
        <v>8226</v>
      </c>
      <c r="F2020" s="255" t="s">
        <v>24</v>
      </c>
      <c r="G2020" s="255">
        <v>18</v>
      </c>
      <c r="H2020" s="255" t="s">
        <v>4700</v>
      </c>
      <c r="I2020" s="255" t="s">
        <v>8227</v>
      </c>
      <c r="J2020" s="255">
        <v>19127018089</v>
      </c>
      <c r="K2020" s="255" t="s">
        <v>27</v>
      </c>
      <c r="L2020" s="260">
        <v>44331</v>
      </c>
      <c r="M2020" s="255" t="s">
        <v>29</v>
      </c>
      <c r="N2020" s="255" t="s">
        <v>27</v>
      </c>
      <c r="O2020" s="260">
        <v>44366</v>
      </c>
      <c r="P2020" s="255" t="s">
        <v>28</v>
      </c>
      <c r="Q2020" s="255" t="s">
        <v>30</v>
      </c>
      <c r="R2020" s="255"/>
      <c r="S2020" s="255"/>
      <c r="T2020" s="265" t="str">
        <f t="array" ref="T2020">VLOOKUP(D2020&amp;E2020,IF({1,0},'2021春'!$C$3:$C$4485&amp;'2021春'!$D$3:$D$4485,'2021春'!$H$3:$H$4485),2,0)</f>
        <v>451229200303122414</v>
      </c>
    </row>
    <row r="2021" spans="1:20">
      <c r="A2021" s="255">
        <v>2019</v>
      </c>
      <c r="B2021" s="255" t="s">
        <v>8228</v>
      </c>
      <c r="C2021" s="255" t="s">
        <v>21</v>
      </c>
      <c r="D2021" s="255" t="s">
        <v>343</v>
      </c>
      <c r="E2021" s="255" t="s">
        <v>8229</v>
      </c>
      <c r="F2021" s="255" t="s">
        <v>143</v>
      </c>
      <c r="G2021" s="255">
        <v>20</v>
      </c>
      <c r="H2021" s="255" t="s">
        <v>8230</v>
      </c>
      <c r="I2021" s="255" t="s">
        <v>8231</v>
      </c>
      <c r="J2021" s="255">
        <v>15277894697</v>
      </c>
      <c r="K2021" s="255" t="s">
        <v>27</v>
      </c>
      <c r="L2021" s="260">
        <v>44331</v>
      </c>
      <c r="M2021" s="255" t="s">
        <v>29</v>
      </c>
      <c r="N2021" s="255" t="s">
        <v>27</v>
      </c>
      <c r="O2021" s="260">
        <v>44366</v>
      </c>
      <c r="P2021" s="255" t="s">
        <v>28</v>
      </c>
      <c r="Q2021" s="255" t="s">
        <v>30</v>
      </c>
      <c r="R2021" s="255"/>
      <c r="S2021" s="255"/>
      <c r="T2021" s="265" t="str">
        <f t="array" ref="T2021">VLOOKUP(D2021&amp;E2021,IF({1,0},'2021春'!$C$3:$C$4485&amp;'2021春'!$D$3:$D$4485,'2021春'!$H$3:$H$4485),2,0)</f>
        <v>451229200103102429</v>
      </c>
    </row>
    <row r="2022" spans="1:20">
      <c r="A2022" s="255">
        <v>2020</v>
      </c>
      <c r="B2022" s="255" t="s">
        <v>8232</v>
      </c>
      <c r="C2022" s="255" t="s">
        <v>21</v>
      </c>
      <c r="D2022" s="255" t="s">
        <v>343</v>
      </c>
      <c r="E2022" s="255" t="s">
        <v>8233</v>
      </c>
      <c r="F2022" s="255" t="s">
        <v>24</v>
      </c>
      <c r="G2022" s="255">
        <v>18</v>
      </c>
      <c r="H2022" s="255" t="s">
        <v>8234</v>
      </c>
      <c r="I2022" s="255" t="s">
        <v>8235</v>
      </c>
      <c r="J2022" s="255">
        <v>13481867147</v>
      </c>
      <c r="K2022" s="255" t="s">
        <v>27</v>
      </c>
      <c r="L2022" s="260">
        <v>44331</v>
      </c>
      <c r="M2022" s="255" t="s">
        <v>29</v>
      </c>
      <c r="N2022" s="255" t="s">
        <v>27</v>
      </c>
      <c r="O2022" s="260">
        <v>44366</v>
      </c>
      <c r="P2022" s="255" t="s">
        <v>28</v>
      </c>
      <c r="Q2022" s="255" t="s">
        <v>30</v>
      </c>
      <c r="R2022" s="255"/>
      <c r="S2022" s="255"/>
      <c r="T2022" s="265" t="str">
        <f t="array" ref="T2022">VLOOKUP(D2022&amp;E2022,IF({1,0},'2021春'!$C$3:$C$4485&amp;'2021春'!$D$3:$D$4485,'2021春'!$H$3:$H$4485),2,0)</f>
        <v>451229200306202719</v>
      </c>
    </row>
    <row r="2023" spans="1:20">
      <c r="A2023" s="255">
        <v>2021</v>
      </c>
      <c r="B2023" s="255" t="s">
        <v>8236</v>
      </c>
      <c r="C2023" s="255" t="s">
        <v>21</v>
      </c>
      <c r="D2023" s="255" t="s">
        <v>343</v>
      </c>
      <c r="E2023" s="255" t="s">
        <v>8237</v>
      </c>
      <c r="F2023" s="255" t="s">
        <v>24</v>
      </c>
      <c r="G2023" s="255">
        <v>17</v>
      </c>
      <c r="H2023" s="255" t="s">
        <v>8238</v>
      </c>
      <c r="I2023" s="255" t="s">
        <v>8239</v>
      </c>
      <c r="J2023" s="255">
        <v>13412699068</v>
      </c>
      <c r="K2023" s="255" t="s">
        <v>27</v>
      </c>
      <c r="L2023" s="260">
        <v>44395</v>
      </c>
      <c r="M2023" s="255" t="s">
        <v>28</v>
      </c>
      <c r="N2023" s="255" t="s">
        <v>27</v>
      </c>
      <c r="O2023" s="260">
        <v>44416</v>
      </c>
      <c r="P2023" s="255" t="s">
        <v>28</v>
      </c>
      <c r="Q2023" s="255" t="s">
        <v>30</v>
      </c>
      <c r="R2023" s="255"/>
      <c r="S2023" s="255"/>
      <c r="T2023" s="265" t="str">
        <f t="array" ref="T2023">VLOOKUP(D2023&amp;E2023,IF({1,0},'2021春'!$C$3:$C$4485&amp;'2021春'!$D$3:$D$4485,'2021春'!$H$3:$H$4485),2,0)</f>
        <v>45012420040625063X</v>
      </c>
    </row>
    <row r="2024" spans="1:20">
      <c r="A2024" s="255">
        <v>2022</v>
      </c>
      <c r="B2024" s="255" t="s">
        <v>8240</v>
      </c>
      <c r="C2024" s="255" t="s">
        <v>21</v>
      </c>
      <c r="D2024" s="255" t="s">
        <v>343</v>
      </c>
      <c r="E2024" s="255" t="s">
        <v>8241</v>
      </c>
      <c r="F2024" s="255" t="s">
        <v>24</v>
      </c>
      <c r="G2024" s="255">
        <v>26</v>
      </c>
      <c r="H2024" s="255" t="s">
        <v>2421</v>
      </c>
      <c r="I2024" s="255" t="s">
        <v>8242</v>
      </c>
      <c r="J2024" s="255">
        <v>17776589011</v>
      </c>
      <c r="K2024" s="255" t="s">
        <v>27</v>
      </c>
      <c r="L2024" s="260">
        <v>44331</v>
      </c>
      <c r="M2024" s="255" t="s">
        <v>29</v>
      </c>
      <c r="N2024" s="255" t="s">
        <v>27</v>
      </c>
      <c r="O2024" s="260">
        <v>44366</v>
      </c>
      <c r="P2024" s="255" t="s">
        <v>28</v>
      </c>
      <c r="Q2024" s="255" t="s">
        <v>30</v>
      </c>
      <c r="R2024" s="255"/>
      <c r="S2024" s="255"/>
      <c r="T2024" s="265" t="str">
        <f t="array" ref="T2024">VLOOKUP(D2024&amp;E2024,IF({1,0},'2021春'!$C$3:$C$4485&amp;'2021春'!$D$3:$D$4485,'2021春'!$H$3:$H$4485),2,0)</f>
        <v>451229199502052417</v>
      </c>
    </row>
    <row r="2025" spans="1:20">
      <c r="A2025" s="255">
        <v>2023</v>
      </c>
      <c r="B2025" s="255" t="s">
        <v>8243</v>
      </c>
      <c r="C2025" s="255" t="s">
        <v>21</v>
      </c>
      <c r="D2025" s="255" t="s">
        <v>343</v>
      </c>
      <c r="E2025" s="255" t="s">
        <v>8244</v>
      </c>
      <c r="F2025" s="255" t="s">
        <v>24</v>
      </c>
      <c r="G2025" s="255">
        <v>19</v>
      </c>
      <c r="H2025" s="255" t="s">
        <v>8245</v>
      </c>
      <c r="I2025" s="255" t="s">
        <v>8246</v>
      </c>
      <c r="J2025" s="255">
        <v>19177883499</v>
      </c>
      <c r="K2025" s="255" t="s">
        <v>27</v>
      </c>
      <c r="L2025" s="260">
        <v>44331</v>
      </c>
      <c r="M2025" s="255" t="s">
        <v>29</v>
      </c>
      <c r="N2025" s="255" t="s">
        <v>27</v>
      </c>
      <c r="O2025" s="260">
        <v>44366</v>
      </c>
      <c r="P2025" s="255" t="s">
        <v>28</v>
      </c>
      <c r="Q2025" s="255" t="s">
        <v>30</v>
      </c>
      <c r="R2025" s="255"/>
      <c r="S2025" s="255"/>
      <c r="T2025" s="265" t="str">
        <f t="array" ref="T2025">VLOOKUP(D2025&amp;E2025,IF({1,0},'2021春'!$C$3:$C$4485&amp;'2021春'!$D$3:$D$4485,'2021春'!$H$3:$H$4485),2,0)</f>
        <v>451229200204243616</v>
      </c>
    </row>
    <row r="2026" spans="1:20">
      <c r="A2026" s="255">
        <v>2024</v>
      </c>
      <c r="B2026" s="255" t="s">
        <v>8247</v>
      </c>
      <c r="C2026" s="255" t="s">
        <v>21</v>
      </c>
      <c r="D2026" s="255" t="s">
        <v>343</v>
      </c>
      <c r="E2026" s="255" t="s">
        <v>8248</v>
      </c>
      <c r="F2026" s="255" t="s">
        <v>24</v>
      </c>
      <c r="G2026" s="255">
        <v>18</v>
      </c>
      <c r="H2026" s="255" t="s">
        <v>8249</v>
      </c>
      <c r="I2026" s="255" t="s">
        <v>8250</v>
      </c>
      <c r="J2026" s="255">
        <v>18378892059</v>
      </c>
      <c r="K2026" s="255" t="s">
        <v>27</v>
      </c>
      <c r="L2026" s="260">
        <v>44331</v>
      </c>
      <c r="M2026" s="255" t="s">
        <v>29</v>
      </c>
      <c r="N2026" s="255" t="s">
        <v>27</v>
      </c>
      <c r="O2026" s="260">
        <v>44366</v>
      </c>
      <c r="P2026" s="255" t="s">
        <v>28</v>
      </c>
      <c r="Q2026" s="255" t="s">
        <v>30</v>
      </c>
      <c r="R2026" s="255"/>
      <c r="S2026" s="255"/>
      <c r="T2026" s="265" t="str">
        <f t="array" ref="T2026">VLOOKUP(D2026&amp;E2026,IF({1,0},'2021春'!$C$3:$C$4485&amp;'2021春'!$D$3:$D$4485,'2021春'!$H$3:$H$4485),2,0)</f>
        <v>451229200305012737</v>
      </c>
    </row>
    <row r="2027" spans="1:20">
      <c r="A2027" s="255">
        <v>2025</v>
      </c>
      <c r="B2027" s="255" t="s">
        <v>8251</v>
      </c>
      <c r="C2027" s="255" t="s">
        <v>21</v>
      </c>
      <c r="D2027" s="255" t="s">
        <v>343</v>
      </c>
      <c r="E2027" s="255" t="s">
        <v>8252</v>
      </c>
      <c r="F2027" s="255" t="s">
        <v>24</v>
      </c>
      <c r="G2027" s="255">
        <v>16</v>
      </c>
      <c r="H2027" s="255" t="s">
        <v>2992</v>
      </c>
      <c r="I2027" s="255" t="s">
        <v>8253</v>
      </c>
      <c r="J2027" s="255">
        <v>15949329705</v>
      </c>
      <c r="K2027" s="255" t="s">
        <v>27</v>
      </c>
      <c r="L2027" s="260">
        <v>44412</v>
      </c>
      <c r="M2027" s="255" t="s">
        <v>29</v>
      </c>
      <c r="N2027" s="255" t="s">
        <v>30</v>
      </c>
      <c r="O2027" s="260"/>
      <c r="P2027" s="255"/>
      <c r="Q2027" s="255" t="s">
        <v>30</v>
      </c>
      <c r="R2027" s="255" t="s">
        <v>8194</v>
      </c>
      <c r="S2027" s="255"/>
      <c r="T2027" s="265" t="str">
        <f t="array" ref="T2027">VLOOKUP(D2027&amp;E2027,IF({1,0},'2021春'!$C$3:$C$4485&amp;'2021春'!$D$3:$D$4485,'2021春'!$H$3:$H$4485),2,0)</f>
        <v>452731200408175715</v>
      </c>
    </row>
    <row r="2028" spans="1:20">
      <c r="A2028" s="255">
        <v>2026</v>
      </c>
      <c r="B2028" s="255" t="s">
        <v>8254</v>
      </c>
      <c r="C2028" s="255" t="s">
        <v>21</v>
      </c>
      <c r="D2028" s="255" t="s">
        <v>343</v>
      </c>
      <c r="E2028" s="255" t="s">
        <v>8255</v>
      </c>
      <c r="F2028" s="255" t="s">
        <v>24</v>
      </c>
      <c r="G2028" s="255">
        <v>17</v>
      </c>
      <c r="H2028" s="255" t="s">
        <v>8256</v>
      </c>
      <c r="I2028" s="255" t="s">
        <v>8257</v>
      </c>
      <c r="J2028" s="255">
        <v>13534091378</v>
      </c>
      <c r="K2028" s="255" t="s">
        <v>27</v>
      </c>
      <c r="L2028" s="260">
        <v>44395</v>
      </c>
      <c r="M2028" s="255" t="s">
        <v>98</v>
      </c>
      <c r="N2028" s="255" t="s">
        <v>30</v>
      </c>
      <c r="O2028" s="260"/>
      <c r="P2028" s="255"/>
      <c r="Q2028" s="255" t="s">
        <v>30</v>
      </c>
      <c r="R2028" s="255"/>
      <c r="S2028" s="255"/>
      <c r="T2028" s="265" t="str">
        <f t="array" ref="T2028">VLOOKUP(D2028&amp;E2028,IF({1,0},'2021春'!$C$3:$C$4485&amp;'2021春'!$D$3:$D$4485,'2021春'!$H$3:$H$4485),2,0)</f>
        <v>451229200308171215</v>
      </c>
    </row>
    <row r="2029" spans="1:20">
      <c r="A2029" s="255">
        <v>2027</v>
      </c>
      <c r="B2029" s="255" t="s">
        <v>8258</v>
      </c>
      <c r="C2029" s="255" t="s">
        <v>21</v>
      </c>
      <c r="D2029" s="255" t="s">
        <v>343</v>
      </c>
      <c r="E2029" s="255" t="s">
        <v>8259</v>
      </c>
      <c r="F2029" s="255" t="s">
        <v>24</v>
      </c>
      <c r="G2029" s="255">
        <v>20</v>
      </c>
      <c r="H2029" s="255" t="s">
        <v>8260</v>
      </c>
      <c r="I2029" s="255" t="s">
        <v>8261</v>
      </c>
      <c r="J2029" s="255">
        <v>15089687248</v>
      </c>
      <c r="K2029" s="255" t="s">
        <v>27</v>
      </c>
      <c r="L2029" s="260">
        <v>44331</v>
      </c>
      <c r="M2029" s="255" t="s">
        <v>29</v>
      </c>
      <c r="N2029" s="255" t="s">
        <v>27</v>
      </c>
      <c r="O2029" s="260">
        <v>44366</v>
      </c>
      <c r="P2029" s="255" t="s">
        <v>28</v>
      </c>
      <c r="Q2029" s="255" t="s">
        <v>30</v>
      </c>
      <c r="R2029" s="255"/>
      <c r="S2029" s="255"/>
      <c r="T2029" s="265" t="str">
        <f t="array" ref="T2029">VLOOKUP(D2029&amp;E2029,IF({1,0},'2021春'!$C$3:$C$4485&amp;'2021春'!$D$3:$D$4485,'2021春'!$H$3:$H$4485),2,0)</f>
        <v>451229200101052411</v>
      </c>
    </row>
    <row r="2030" spans="1:20">
      <c r="A2030" s="255">
        <v>2028</v>
      </c>
      <c r="B2030" s="255" t="s">
        <v>8262</v>
      </c>
      <c r="C2030" s="255" t="s">
        <v>21</v>
      </c>
      <c r="D2030" s="255" t="s">
        <v>343</v>
      </c>
      <c r="E2030" s="255" t="s">
        <v>8263</v>
      </c>
      <c r="F2030" s="255" t="s">
        <v>143</v>
      </c>
      <c r="G2030" s="255">
        <v>18</v>
      </c>
      <c r="H2030" s="255" t="s">
        <v>8264</v>
      </c>
      <c r="I2030" s="255" t="s">
        <v>5157</v>
      </c>
      <c r="J2030" s="255">
        <v>13580324919</v>
      </c>
      <c r="K2030" s="255" t="s">
        <v>27</v>
      </c>
      <c r="L2030" s="260">
        <v>44331</v>
      </c>
      <c r="M2030" s="255" t="s">
        <v>29</v>
      </c>
      <c r="N2030" s="255" t="s">
        <v>27</v>
      </c>
      <c r="O2030" s="260">
        <v>44366</v>
      </c>
      <c r="P2030" s="255" t="s">
        <v>28</v>
      </c>
      <c r="Q2030" s="255" t="s">
        <v>30</v>
      </c>
      <c r="R2030" s="255"/>
      <c r="S2030" s="255"/>
      <c r="T2030" s="265" t="str">
        <f t="array" ref="T2030">VLOOKUP(D2030&amp;E2030,IF({1,0},'2021春'!$C$3:$C$4485&amp;'2021春'!$D$3:$D$4485,'2021春'!$H$3:$H$4485),2,0)</f>
        <v>45273120021123032X</v>
      </c>
    </row>
    <row r="2031" spans="1:20">
      <c r="A2031" s="255">
        <v>2029</v>
      </c>
      <c r="B2031" s="255" t="s">
        <v>8265</v>
      </c>
      <c r="C2031" s="255" t="s">
        <v>21</v>
      </c>
      <c r="D2031" s="255" t="s">
        <v>343</v>
      </c>
      <c r="E2031" s="255" t="s">
        <v>8266</v>
      </c>
      <c r="F2031" s="255" t="s">
        <v>24</v>
      </c>
      <c r="G2031" s="255">
        <v>17</v>
      </c>
      <c r="H2031" s="255" t="s">
        <v>8267</v>
      </c>
      <c r="I2031" s="255" t="s">
        <v>8268</v>
      </c>
      <c r="J2031" s="255">
        <v>15878675841</v>
      </c>
      <c r="K2031" s="255" t="s">
        <v>27</v>
      </c>
      <c r="L2031" s="260">
        <v>44397</v>
      </c>
      <c r="M2031" s="255" t="s">
        <v>28</v>
      </c>
      <c r="N2031" s="255" t="s">
        <v>27</v>
      </c>
      <c r="O2031" s="260">
        <v>44418</v>
      </c>
      <c r="P2031" s="255" t="s">
        <v>28</v>
      </c>
      <c r="Q2031" s="255" t="s">
        <v>30</v>
      </c>
      <c r="R2031" s="255"/>
      <c r="S2031" s="255"/>
      <c r="T2031" s="265" t="str">
        <f t="array" ref="T2031">VLOOKUP(D2031&amp;E2031,IF({1,0},'2021春'!$C$3:$C$4485&amp;'2021春'!$D$3:$D$4485,'2021春'!$H$3:$H$4485),2,0)</f>
        <v>452731200309144817</v>
      </c>
    </row>
    <row r="2032" spans="1:20">
      <c r="A2032" s="255">
        <v>2030</v>
      </c>
      <c r="B2032" s="255" t="s">
        <v>8269</v>
      </c>
      <c r="C2032" s="255" t="s">
        <v>21</v>
      </c>
      <c r="D2032" s="255" t="s">
        <v>343</v>
      </c>
      <c r="E2032" s="255" t="s">
        <v>8270</v>
      </c>
      <c r="F2032" s="255" t="s">
        <v>24</v>
      </c>
      <c r="G2032" s="255">
        <v>16</v>
      </c>
      <c r="H2032" s="255" t="s">
        <v>8271</v>
      </c>
      <c r="I2032" s="255" t="s">
        <v>7237</v>
      </c>
      <c r="J2032" s="255">
        <v>13533082289</v>
      </c>
      <c r="K2032" s="255" t="s">
        <v>27</v>
      </c>
      <c r="L2032" s="260">
        <v>44395</v>
      </c>
      <c r="M2032" s="255" t="s">
        <v>28</v>
      </c>
      <c r="N2032" s="255" t="s">
        <v>30</v>
      </c>
      <c r="O2032" s="260"/>
      <c r="P2032" s="255"/>
      <c r="Q2032" s="255" t="s">
        <v>30</v>
      </c>
      <c r="R2032" s="255" t="s">
        <v>8194</v>
      </c>
      <c r="S2032" s="255"/>
      <c r="T2032" s="265" t="str">
        <f t="array" ref="T2032">VLOOKUP(D2032&amp;E2032,IF({1,0},'2021春'!$C$3:$C$4485&amp;'2021春'!$D$3:$D$4485,'2021春'!$H$3:$H$4485),2,0)</f>
        <v>452731200410300036</v>
      </c>
    </row>
    <row r="2033" spans="1:20">
      <c r="A2033" s="255">
        <v>2031</v>
      </c>
      <c r="B2033" s="255" t="s">
        <v>8272</v>
      </c>
      <c r="C2033" s="255" t="s">
        <v>21</v>
      </c>
      <c r="D2033" s="255" t="s">
        <v>343</v>
      </c>
      <c r="E2033" s="255" t="s">
        <v>8273</v>
      </c>
      <c r="F2033" s="255" t="s">
        <v>143</v>
      </c>
      <c r="G2033" s="255">
        <v>16</v>
      </c>
      <c r="H2033" s="255" t="s">
        <v>3904</v>
      </c>
      <c r="I2033" s="255" t="s">
        <v>8274</v>
      </c>
      <c r="J2033" s="255">
        <v>13695299608</v>
      </c>
      <c r="K2033" s="255" t="s">
        <v>27</v>
      </c>
      <c r="L2033" s="260">
        <v>44395</v>
      </c>
      <c r="M2033" s="255" t="s">
        <v>28</v>
      </c>
      <c r="N2033" s="255" t="s">
        <v>30</v>
      </c>
      <c r="O2033" s="260"/>
      <c r="P2033" s="255"/>
      <c r="Q2033" s="255" t="s">
        <v>30</v>
      </c>
      <c r="R2033" s="255"/>
      <c r="S2033" s="255"/>
      <c r="T2033" s="265" t="str">
        <f t="array" ref="T2033">VLOOKUP(D2033&amp;E2033,IF({1,0},'2021春'!$C$3:$C$4485&amp;'2021春'!$D$3:$D$4485,'2021春'!$H$3:$H$4485),2,0)</f>
        <v>45273120041122002X</v>
      </c>
    </row>
    <row r="2034" spans="1:20">
      <c r="A2034" s="255">
        <v>2032</v>
      </c>
      <c r="B2034" s="255" t="s">
        <v>8275</v>
      </c>
      <c r="C2034" s="255" t="s">
        <v>21</v>
      </c>
      <c r="D2034" s="255" t="s">
        <v>343</v>
      </c>
      <c r="E2034" s="255" t="s">
        <v>8276</v>
      </c>
      <c r="F2034" s="255" t="s">
        <v>143</v>
      </c>
      <c r="G2034" s="255">
        <v>17</v>
      </c>
      <c r="H2034" s="255" t="s">
        <v>5243</v>
      </c>
      <c r="I2034" s="255" t="s">
        <v>8277</v>
      </c>
      <c r="J2034" s="255" t="s">
        <v>8278</v>
      </c>
      <c r="K2034" s="255" t="s">
        <v>27</v>
      </c>
      <c r="L2034" s="260">
        <v>44394</v>
      </c>
      <c r="M2034" s="255" t="s">
        <v>28</v>
      </c>
      <c r="N2034" s="255" t="s">
        <v>30</v>
      </c>
      <c r="O2034" s="260"/>
      <c r="P2034" s="255"/>
      <c r="Q2034" s="255" t="s">
        <v>30</v>
      </c>
      <c r="R2034" s="255" t="s">
        <v>8194</v>
      </c>
      <c r="S2034" s="255"/>
      <c r="T2034" s="265" t="str">
        <f t="array" ref="T2034">VLOOKUP(D2034&amp;E2034,IF({1,0},'2021春'!$C$3:$C$4485&amp;'2021春'!$D$3:$D$4485,'2021春'!$H$3:$H$4485),2,0)</f>
        <v>451229200311305720</v>
      </c>
    </row>
    <row r="2035" spans="1:20">
      <c r="A2035" s="255">
        <v>2033</v>
      </c>
      <c r="B2035" s="255" t="s">
        <v>8279</v>
      </c>
      <c r="C2035" s="255" t="s">
        <v>21</v>
      </c>
      <c r="D2035" s="255" t="s">
        <v>343</v>
      </c>
      <c r="E2035" s="255" t="s">
        <v>8280</v>
      </c>
      <c r="F2035" s="255" t="s">
        <v>24</v>
      </c>
      <c r="G2035" s="255">
        <v>18</v>
      </c>
      <c r="H2035" s="255" t="s">
        <v>8281</v>
      </c>
      <c r="I2035" s="255" t="s">
        <v>8282</v>
      </c>
      <c r="J2035" s="255">
        <v>15977899123</v>
      </c>
      <c r="K2035" s="255" t="s">
        <v>27</v>
      </c>
      <c r="L2035" s="260">
        <v>44395</v>
      </c>
      <c r="M2035" s="255" t="s">
        <v>8283</v>
      </c>
      <c r="N2035" s="255" t="s">
        <v>30</v>
      </c>
      <c r="O2035" s="260"/>
      <c r="P2035" s="255"/>
      <c r="Q2035" s="255" t="s">
        <v>30</v>
      </c>
      <c r="R2035" s="255"/>
      <c r="S2035" s="255"/>
      <c r="T2035" s="265" t="str">
        <f t="array" ref="T2035">VLOOKUP(D2035&amp;E2035,IF({1,0},'2021春'!$C$3:$C$4485&amp;'2021春'!$D$3:$D$4485,'2021春'!$H$3:$H$4485),2,0)</f>
        <v>452728200307150617</v>
      </c>
    </row>
    <row r="2036" spans="1:20">
      <c r="A2036" s="255">
        <v>2034</v>
      </c>
      <c r="B2036" s="255" t="s">
        <v>8284</v>
      </c>
      <c r="C2036" s="255" t="s">
        <v>21</v>
      </c>
      <c r="D2036" s="255" t="s">
        <v>343</v>
      </c>
      <c r="E2036" s="255" t="s">
        <v>8285</v>
      </c>
      <c r="F2036" s="255" t="s">
        <v>143</v>
      </c>
      <c r="G2036" s="255">
        <v>15</v>
      </c>
      <c r="H2036" s="255" t="s">
        <v>8286</v>
      </c>
      <c r="I2036" s="255" t="s">
        <v>8287</v>
      </c>
      <c r="J2036" s="255">
        <v>13431303712</v>
      </c>
      <c r="K2036" s="255" t="s">
        <v>27</v>
      </c>
      <c r="L2036" s="260">
        <v>44395</v>
      </c>
      <c r="M2036" s="255" t="s">
        <v>28</v>
      </c>
      <c r="N2036" s="255" t="s">
        <v>30</v>
      </c>
      <c r="O2036" s="260"/>
      <c r="P2036" s="255"/>
      <c r="Q2036" s="255" t="s">
        <v>30</v>
      </c>
      <c r="R2036" s="255"/>
      <c r="S2036" s="255"/>
      <c r="T2036" s="265" t="str">
        <f t="array" ref="T2036">VLOOKUP(D2036&amp;E2036,IF({1,0},'2021春'!$C$3:$C$4485&amp;'2021春'!$D$3:$D$4485,'2021春'!$H$3:$H$4485),2,0)</f>
        <v>45122920051015032X</v>
      </c>
    </row>
    <row r="2037" spans="1:20">
      <c r="A2037" s="255">
        <v>2035</v>
      </c>
      <c r="B2037" s="255" t="s">
        <v>8288</v>
      </c>
      <c r="C2037" s="255" t="s">
        <v>21</v>
      </c>
      <c r="D2037" s="255" t="s">
        <v>343</v>
      </c>
      <c r="E2037" s="255" t="s">
        <v>8289</v>
      </c>
      <c r="F2037" s="255" t="s">
        <v>24</v>
      </c>
      <c r="G2037" s="255">
        <v>15</v>
      </c>
      <c r="H2037" s="255" t="s">
        <v>8290</v>
      </c>
      <c r="I2037" s="255" t="s">
        <v>8291</v>
      </c>
      <c r="J2037" s="255" t="s">
        <v>8292</v>
      </c>
      <c r="K2037" s="255" t="s">
        <v>27</v>
      </c>
      <c r="L2037" s="260">
        <v>44394</v>
      </c>
      <c r="M2037" s="255" t="s">
        <v>28</v>
      </c>
      <c r="N2037" s="255" t="s">
        <v>30</v>
      </c>
      <c r="O2037" s="260"/>
      <c r="P2037" s="255"/>
      <c r="Q2037" s="255" t="s">
        <v>30</v>
      </c>
      <c r="R2037" s="255" t="s">
        <v>8293</v>
      </c>
      <c r="S2037" s="255"/>
      <c r="T2037" s="265" t="str">
        <f t="array" ref="T2037">VLOOKUP(D2037&amp;E2037,IF({1,0},'2021春'!$C$3:$C$4485&amp;'2021春'!$D$3:$D$4485,'2021春'!$H$3:$H$4485),2,0)</f>
        <v>451229200508174517</v>
      </c>
    </row>
    <row r="2038" spans="1:20">
      <c r="A2038" s="255">
        <v>2036</v>
      </c>
      <c r="B2038" s="255" t="s">
        <v>8294</v>
      </c>
      <c r="C2038" s="255" t="s">
        <v>21</v>
      </c>
      <c r="D2038" s="255" t="s">
        <v>343</v>
      </c>
      <c r="E2038" s="255" t="s">
        <v>8295</v>
      </c>
      <c r="F2038" s="255" t="s">
        <v>24</v>
      </c>
      <c r="G2038" s="255">
        <v>17</v>
      </c>
      <c r="H2038" s="255" t="s">
        <v>8296</v>
      </c>
      <c r="I2038" s="255" t="s">
        <v>8297</v>
      </c>
      <c r="J2038" s="255" t="s">
        <v>8298</v>
      </c>
      <c r="K2038" s="255" t="s">
        <v>27</v>
      </c>
      <c r="L2038" s="260">
        <v>44395</v>
      </c>
      <c r="M2038" s="255" t="s">
        <v>1352</v>
      </c>
      <c r="N2038" s="255" t="s">
        <v>30</v>
      </c>
      <c r="O2038" s="260"/>
      <c r="P2038" s="255"/>
      <c r="Q2038" s="255" t="s">
        <v>30</v>
      </c>
      <c r="R2038" s="255" t="s">
        <v>8194</v>
      </c>
      <c r="S2038" s="255"/>
      <c r="T2038" s="265" t="str">
        <f t="array" ref="T2038">VLOOKUP(D2038&amp;E2038,IF({1,0},'2021春'!$C$3:$C$4485&amp;'2021春'!$D$3:$D$4485,'2021春'!$H$3:$H$4485),2,0)</f>
        <v>452731200403121814</v>
      </c>
    </row>
    <row r="2039" spans="1:20">
      <c r="A2039" s="255">
        <v>2037</v>
      </c>
      <c r="B2039" s="255" t="s">
        <v>8299</v>
      </c>
      <c r="C2039" s="255" t="s">
        <v>21</v>
      </c>
      <c r="D2039" s="255" t="s">
        <v>343</v>
      </c>
      <c r="E2039" s="255" t="s">
        <v>8300</v>
      </c>
      <c r="F2039" s="255" t="s">
        <v>24</v>
      </c>
      <c r="G2039" s="255">
        <v>19</v>
      </c>
      <c r="H2039" s="255" t="s">
        <v>6753</v>
      </c>
      <c r="I2039" s="255" t="s">
        <v>8301</v>
      </c>
      <c r="J2039" s="255">
        <v>13662769572</v>
      </c>
      <c r="K2039" s="255" t="s">
        <v>27</v>
      </c>
      <c r="L2039" s="260">
        <v>44331</v>
      </c>
      <c r="M2039" s="255" t="s">
        <v>29</v>
      </c>
      <c r="N2039" s="255" t="s">
        <v>27</v>
      </c>
      <c r="O2039" s="260">
        <v>44366</v>
      </c>
      <c r="P2039" s="255" t="s">
        <v>28</v>
      </c>
      <c r="Q2039" s="255" t="s">
        <v>30</v>
      </c>
      <c r="R2039" s="255"/>
      <c r="S2039" s="255"/>
      <c r="T2039" s="265" t="str">
        <f t="array" ref="T2039">VLOOKUP(D2039&amp;E2039,IF({1,0},'2021春'!$C$3:$C$4485&amp;'2021春'!$D$3:$D$4485,'2021春'!$H$3:$H$4485),2,0)</f>
        <v>451227200111241416</v>
      </c>
    </row>
    <row r="2040" spans="1:20">
      <c r="A2040" s="255">
        <v>2038</v>
      </c>
      <c r="B2040" s="255" t="s">
        <v>8302</v>
      </c>
      <c r="C2040" s="255" t="s">
        <v>21</v>
      </c>
      <c r="D2040" s="255" t="s">
        <v>343</v>
      </c>
      <c r="E2040" s="255" t="s">
        <v>8303</v>
      </c>
      <c r="F2040" s="255" t="s">
        <v>24</v>
      </c>
      <c r="G2040" s="255">
        <v>16</v>
      </c>
      <c r="H2040" s="255" t="s">
        <v>8304</v>
      </c>
      <c r="I2040" s="255" t="s">
        <v>8305</v>
      </c>
      <c r="J2040" s="255" t="s">
        <v>8306</v>
      </c>
      <c r="K2040" s="255" t="s">
        <v>27</v>
      </c>
      <c r="L2040" s="260">
        <v>44395</v>
      </c>
      <c r="M2040" s="255" t="s">
        <v>1288</v>
      </c>
      <c r="N2040" s="255" t="s">
        <v>30</v>
      </c>
      <c r="O2040" s="260"/>
      <c r="P2040" s="255"/>
      <c r="Q2040" s="255" t="s">
        <v>30</v>
      </c>
      <c r="R2040" s="255"/>
      <c r="S2040" s="255"/>
      <c r="T2040" s="265" t="str">
        <f t="array" ref="T2040">VLOOKUP(D2040&amp;E2040,IF({1,0},'2021春'!$C$3:$C$4485&amp;'2021春'!$D$3:$D$4485,'2021春'!$H$3:$H$4485),2,0)</f>
        <v>451229200410140634</v>
      </c>
    </row>
    <row r="2041" spans="1:20">
      <c r="A2041" s="255">
        <v>2039</v>
      </c>
      <c r="B2041" s="255" t="s">
        <v>8307</v>
      </c>
      <c r="C2041" s="255" t="s">
        <v>21</v>
      </c>
      <c r="D2041" s="255" t="s">
        <v>343</v>
      </c>
      <c r="E2041" s="255" t="s">
        <v>8308</v>
      </c>
      <c r="F2041" s="255" t="s">
        <v>24</v>
      </c>
      <c r="G2041" s="255">
        <v>17</v>
      </c>
      <c r="H2041" s="255" t="s">
        <v>8309</v>
      </c>
      <c r="I2041" s="255" t="s">
        <v>8310</v>
      </c>
      <c r="J2041" s="255" t="s">
        <v>8311</v>
      </c>
      <c r="K2041" s="255" t="s">
        <v>27</v>
      </c>
      <c r="L2041" s="260">
        <v>44396</v>
      </c>
      <c r="M2041" s="255" t="s">
        <v>185</v>
      </c>
      <c r="N2041" s="255" t="s">
        <v>30</v>
      </c>
      <c r="O2041" s="260"/>
      <c r="P2041" s="255"/>
      <c r="Q2041" s="255" t="s">
        <v>30</v>
      </c>
      <c r="R2041" s="255"/>
      <c r="S2041" s="255"/>
      <c r="T2041" s="265" t="str">
        <f t="array" ref="T2041">VLOOKUP(D2041&amp;E2041,IF({1,0},'2021春'!$C$3:$C$4485&amp;'2021春'!$D$3:$D$4485,'2021春'!$H$3:$H$4485),2,0)</f>
        <v>452731200406120913</v>
      </c>
    </row>
    <row r="2042" spans="1:20">
      <c r="A2042" s="255">
        <v>2040</v>
      </c>
      <c r="B2042" s="255" t="s">
        <v>8312</v>
      </c>
      <c r="C2042" s="255" t="s">
        <v>21</v>
      </c>
      <c r="D2042" s="255" t="s">
        <v>343</v>
      </c>
      <c r="E2042" s="255" t="s">
        <v>8313</v>
      </c>
      <c r="F2042" s="255" t="s">
        <v>143</v>
      </c>
      <c r="G2042" s="255">
        <v>20</v>
      </c>
      <c r="H2042" s="255" t="s">
        <v>8314</v>
      </c>
      <c r="I2042" s="255" t="s">
        <v>8315</v>
      </c>
      <c r="J2042" s="255" t="s">
        <v>8316</v>
      </c>
      <c r="K2042" s="255" t="s">
        <v>27</v>
      </c>
      <c r="L2042" s="260">
        <v>44334</v>
      </c>
      <c r="M2042" s="255" t="s">
        <v>3785</v>
      </c>
      <c r="N2042" s="255" t="s">
        <v>27</v>
      </c>
      <c r="O2042" s="260">
        <v>44367</v>
      </c>
      <c r="P2042" s="255" t="s">
        <v>29</v>
      </c>
      <c r="Q2042" s="255" t="s">
        <v>30</v>
      </c>
      <c r="R2042" s="255"/>
      <c r="S2042" s="255"/>
      <c r="T2042" s="265" t="str">
        <f t="array" ref="T2042">VLOOKUP(D2042&amp;E2042,IF({1,0},'2021春'!$C$3:$C$4485&amp;'2021春'!$D$3:$D$4485,'2021春'!$H$3:$H$4485),2,0)</f>
        <v>451229200103222429</v>
      </c>
    </row>
    <row r="2043" spans="1:20">
      <c r="A2043" s="255">
        <v>2041</v>
      </c>
      <c r="B2043" s="255" t="s">
        <v>8317</v>
      </c>
      <c r="C2043" s="255" t="s">
        <v>21</v>
      </c>
      <c r="D2043" s="255" t="s">
        <v>343</v>
      </c>
      <c r="E2043" s="255" t="s">
        <v>8318</v>
      </c>
      <c r="F2043" s="255" t="s">
        <v>143</v>
      </c>
      <c r="G2043" s="255">
        <v>17</v>
      </c>
      <c r="H2043" s="255" t="s">
        <v>8319</v>
      </c>
      <c r="I2043" s="255" t="s">
        <v>8320</v>
      </c>
      <c r="J2043" s="255" t="s">
        <v>8321</v>
      </c>
      <c r="K2043" s="255" t="s">
        <v>27</v>
      </c>
      <c r="L2043" s="260">
        <v>44395</v>
      </c>
      <c r="M2043" s="255" t="s">
        <v>1352</v>
      </c>
      <c r="N2043" s="255" t="s">
        <v>27</v>
      </c>
      <c r="O2043" s="260">
        <v>44420</v>
      </c>
      <c r="P2043" s="255" t="s">
        <v>28</v>
      </c>
      <c r="Q2043" s="255" t="s">
        <v>30</v>
      </c>
      <c r="R2043" s="255" t="s">
        <v>8322</v>
      </c>
      <c r="S2043" s="255"/>
      <c r="T2043" s="265" t="str">
        <f t="array" ref="T2043">VLOOKUP(D2043&amp;E2043,IF({1,0},'2021春'!$C$3:$C$4485&amp;'2021春'!$D$3:$D$4485,'2021春'!$H$3:$H$4485),2,0)</f>
        <v>451229200406011848</v>
      </c>
    </row>
    <row r="2044" spans="1:20">
      <c r="A2044" s="255">
        <v>2042</v>
      </c>
      <c r="B2044" s="255" t="s">
        <v>8323</v>
      </c>
      <c r="C2044" s="255" t="s">
        <v>21</v>
      </c>
      <c r="D2044" s="255" t="s">
        <v>343</v>
      </c>
      <c r="E2044" s="255" t="s">
        <v>8324</v>
      </c>
      <c r="F2044" s="255" t="s">
        <v>24</v>
      </c>
      <c r="G2044" s="255">
        <v>15</v>
      </c>
      <c r="H2044" s="255" t="s">
        <v>1379</v>
      </c>
      <c r="I2044" s="255" t="s">
        <v>8325</v>
      </c>
      <c r="J2044" s="255">
        <v>18934943273</v>
      </c>
      <c r="K2044" s="255" t="s">
        <v>27</v>
      </c>
      <c r="L2044" s="260">
        <v>44396</v>
      </c>
      <c r="M2044" s="255" t="s">
        <v>2455</v>
      </c>
      <c r="N2044" s="255" t="s">
        <v>30</v>
      </c>
      <c r="O2044" s="260"/>
      <c r="P2044" s="255"/>
      <c r="Q2044" s="255" t="s">
        <v>30</v>
      </c>
      <c r="R2044" s="255" t="s">
        <v>4789</v>
      </c>
      <c r="S2044" s="255"/>
      <c r="T2044" s="265" t="str">
        <f t="array" ref="T2044">VLOOKUP(D2044&amp;E2044,IF({1,0},'2021春'!$C$3:$C$4485&amp;'2021春'!$D$3:$D$4485,'2021春'!$H$3:$H$4485),2,0)</f>
        <v>451229200605291213</v>
      </c>
    </row>
    <row r="2045" spans="1:20">
      <c r="A2045" s="255">
        <v>2043</v>
      </c>
      <c r="B2045" s="255" t="s">
        <v>8326</v>
      </c>
      <c r="C2045" s="255" t="s">
        <v>21</v>
      </c>
      <c r="D2045" s="255" t="s">
        <v>343</v>
      </c>
      <c r="E2045" s="255" t="s">
        <v>8327</v>
      </c>
      <c r="F2045" s="255" t="s">
        <v>143</v>
      </c>
      <c r="G2045" s="255">
        <v>18</v>
      </c>
      <c r="H2045" s="255" t="s">
        <v>8328</v>
      </c>
      <c r="I2045" s="255" t="s">
        <v>8329</v>
      </c>
      <c r="J2045" s="255">
        <v>18154539239</v>
      </c>
      <c r="K2045" s="255" t="s">
        <v>27</v>
      </c>
      <c r="L2045" s="260">
        <v>44331</v>
      </c>
      <c r="M2045" s="255" t="s">
        <v>29</v>
      </c>
      <c r="N2045" s="255" t="s">
        <v>27</v>
      </c>
      <c r="O2045" s="260">
        <v>44366</v>
      </c>
      <c r="P2045" s="255" t="s">
        <v>28</v>
      </c>
      <c r="Q2045" s="255" t="s">
        <v>30</v>
      </c>
      <c r="R2045" s="255"/>
      <c r="S2045" s="255"/>
      <c r="T2045" s="265" t="str">
        <f t="array" ref="T2045">VLOOKUP(D2045&amp;E2045,IF({1,0},'2021春'!$C$3:$C$4485&amp;'2021春'!$D$3:$D$4485,'2021春'!$H$3:$H$4485),2,0)</f>
        <v>451229200210253626</v>
      </c>
    </row>
    <row r="2046" spans="1:20">
      <c r="A2046" s="255">
        <v>2044</v>
      </c>
      <c r="B2046" s="255" t="s">
        <v>8330</v>
      </c>
      <c r="C2046" s="255" t="s">
        <v>21</v>
      </c>
      <c r="D2046" s="255" t="s">
        <v>343</v>
      </c>
      <c r="E2046" s="255" t="s">
        <v>8331</v>
      </c>
      <c r="F2046" s="255" t="s">
        <v>24</v>
      </c>
      <c r="G2046" s="255">
        <v>18</v>
      </c>
      <c r="H2046" s="255" t="s">
        <v>6502</v>
      </c>
      <c r="I2046" s="255" t="s">
        <v>8204</v>
      </c>
      <c r="J2046" s="255">
        <v>18070829704</v>
      </c>
      <c r="K2046" s="255" t="s">
        <v>27</v>
      </c>
      <c r="L2046" s="260">
        <v>44331</v>
      </c>
      <c r="M2046" s="255" t="s">
        <v>29</v>
      </c>
      <c r="N2046" s="255" t="s">
        <v>27</v>
      </c>
      <c r="O2046" s="260">
        <v>44366</v>
      </c>
      <c r="P2046" s="255" t="s">
        <v>28</v>
      </c>
      <c r="Q2046" s="255" t="s">
        <v>30</v>
      </c>
      <c r="R2046" s="255"/>
      <c r="S2046" s="255"/>
      <c r="T2046" s="265" t="str">
        <f t="array" ref="T2046">VLOOKUP(D2046&amp;E2046,IF({1,0},'2021春'!$C$3:$C$4485&amp;'2021春'!$D$3:$D$4485,'2021春'!$H$3:$H$4485),2,0)</f>
        <v>451229200209102732</v>
      </c>
    </row>
    <row r="2047" spans="1:20">
      <c r="A2047" s="255">
        <v>2045</v>
      </c>
      <c r="B2047" s="255" t="s">
        <v>8332</v>
      </c>
      <c r="C2047" s="255" t="s">
        <v>21</v>
      </c>
      <c r="D2047" s="255" t="s">
        <v>343</v>
      </c>
      <c r="E2047" s="255" t="s">
        <v>6150</v>
      </c>
      <c r="F2047" s="255" t="s">
        <v>24</v>
      </c>
      <c r="G2047" s="255">
        <v>18</v>
      </c>
      <c r="H2047" s="255" t="s">
        <v>8333</v>
      </c>
      <c r="I2047" s="255" t="s">
        <v>8334</v>
      </c>
      <c r="J2047" s="255">
        <v>17377033842</v>
      </c>
      <c r="K2047" s="255" t="s">
        <v>27</v>
      </c>
      <c r="L2047" s="260">
        <v>44331</v>
      </c>
      <c r="M2047" s="255" t="s">
        <v>29</v>
      </c>
      <c r="N2047" s="255" t="s">
        <v>27</v>
      </c>
      <c r="O2047" s="260">
        <v>44366</v>
      </c>
      <c r="P2047" s="255" t="s">
        <v>28</v>
      </c>
      <c r="Q2047" s="255" t="s">
        <v>30</v>
      </c>
      <c r="R2047" s="255"/>
      <c r="S2047" s="255"/>
      <c r="T2047" s="265" t="str">
        <f t="array" ref="T2047">VLOOKUP(D2047&amp;E2047,IF({1,0},'2021春'!$C$3:$C$4485&amp;'2021春'!$D$3:$D$4485,'2021春'!$H$3:$H$4485),2,0)</f>
        <v>451229200302122412</v>
      </c>
    </row>
    <row r="2048" spans="1:20">
      <c r="A2048" s="255">
        <v>2046</v>
      </c>
      <c r="B2048" s="255" t="s">
        <v>8335</v>
      </c>
      <c r="C2048" s="255" t="s">
        <v>21</v>
      </c>
      <c r="D2048" s="255" t="s">
        <v>343</v>
      </c>
      <c r="E2048" s="255" t="s">
        <v>8336</v>
      </c>
      <c r="F2048" s="255" t="s">
        <v>143</v>
      </c>
      <c r="G2048" s="255">
        <v>17</v>
      </c>
      <c r="H2048" s="255" t="s">
        <v>8337</v>
      </c>
      <c r="I2048" s="255" t="s">
        <v>8338</v>
      </c>
      <c r="J2048" s="255">
        <v>18977819105</v>
      </c>
      <c r="K2048" s="255" t="s">
        <v>27</v>
      </c>
      <c r="L2048" s="260">
        <v>44406</v>
      </c>
      <c r="M2048" s="255" t="s">
        <v>8339</v>
      </c>
      <c r="N2048" s="255" t="s">
        <v>30</v>
      </c>
      <c r="O2048" s="260"/>
      <c r="P2048" s="255"/>
      <c r="Q2048" s="255" t="s">
        <v>30</v>
      </c>
      <c r="R2048" s="255"/>
      <c r="S2048" s="255"/>
      <c r="T2048" s="265" t="str">
        <f t="array" ref="T2048">VLOOKUP(D2048&amp;E2048,IF({1,0},'2021春'!$C$3:$C$4485&amp;'2021春'!$D$3:$D$4485,'2021春'!$H$3:$H$4485),2,0)</f>
        <v>452731200403030023</v>
      </c>
    </row>
    <row r="2049" spans="1:20">
      <c r="A2049" s="255">
        <v>2047</v>
      </c>
      <c r="B2049" s="255" t="s">
        <v>8340</v>
      </c>
      <c r="C2049" s="255" t="s">
        <v>21</v>
      </c>
      <c r="D2049" s="255" t="s">
        <v>343</v>
      </c>
      <c r="E2049" s="255" t="s">
        <v>8341</v>
      </c>
      <c r="F2049" s="255" t="s">
        <v>24</v>
      </c>
      <c r="G2049" s="255">
        <v>17</v>
      </c>
      <c r="H2049" s="255" t="s">
        <v>8342</v>
      </c>
      <c r="I2049" s="255" t="s">
        <v>8343</v>
      </c>
      <c r="J2049" s="255">
        <v>18877824119</v>
      </c>
      <c r="K2049" s="255" t="s">
        <v>27</v>
      </c>
      <c r="L2049" s="260">
        <v>44397</v>
      </c>
      <c r="M2049" s="255" t="s">
        <v>28</v>
      </c>
      <c r="N2049" s="255" t="s">
        <v>30</v>
      </c>
      <c r="O2049" s="260"/>
      <c r="P2049" s="255"/>
      <c r="Q2049" s="255" t="s">
        <v>30</v>
      </c>
      <c r="R2049" s="255"/>
      <c r="S2049" s="255"/>
      <c r="T2049" s="265" t="str">
        <f t="array" ref="T2049">VLOOKUP(D2049&amp;E2049,IF({1,0},'2021春'!$C$3:$C$4485&amp;'2021春'!$D$3:$D$4485,'2021春'!$H$3:$H$4485),2,0)</f>
        <v>452731200407022119</v>
      </c>
    </row>
    <row r="2050" spans="1:20">
      <c r="A2050" s="255">
        <v>2048</v>
      </c>
      <c r="B2050" s="255" t="s">
        <v>8344</v>
      </c>
      <c r="C2050" s="255" t="s">
        <v>21</v>
      </c>
      <c r="D2050" s="255" t="s">
        <v>343</v>
      </c>
      <c r="E2050" s="255" t="s">
        <v>8345</v>
      </c>
      <c r="F2050" s="255" t="s">
        <v>24</v>
      </c>
      <c r="G2050" s="255">
        <v>18</v>
      </c>
      <c r="H2050" s="255" t="s">
        <v>8346</v>
      </c>
      <c r="I2050" s="255" t="s">
        <v>8347</v>
      </c>
      <c r="J2050" s="255" t="s">
        <v>8348</v>
      </c>
      <c r="K2050" s="255" t="s">
        <v>27</v>
      </c>
      <c r="L2050" s="260">
        <v>44331</v>
      </c>
      <c r="M2050" s="255" t="s">
        <v>29</v>
      </c>
      <c r="N2050" s="255" t="s">
        <v>27</v>
      </c>
      <c r="O2050" s="260">
        <v>44419</v>
      </c>
      <c r="P2050" s="255" t="s">
        <v>28</v>
      </c>
      <c r="Q2050" s="255" t="s">
        <v>30</v>
      </c>
      <c r="R2050" s="255"/>
      <c r="S2050" s="255"/>
      <c r="T2050" s="265" t="str">
        <f t="array" ref="T2050">VLOOKUP(D2050&amp;E2050,IF({1,0},'2021春'!$C$3:$C$4485&amp;'2021春'!$D$3:$D$4485,'2021春'!$H$3:$H$4485),2,0)</f>
        <v>451229200210082716</v>
      </c>
    </row>
    <row r="2051" spans="1:20">
      <c r="A2051" s="255">
        <v>2049</v>
      </c>
      <c r="B2051" s="255" t="s">
        <v>8349</v>
      </c>
      <c r="C2051" s="255" t="s">
        <v>21</v>
      </c>
      <c r="D2051" s="255" t="s">
        <v>343</v>
      </c>
      <c r="E2051" s="255" t="s">
        <v>8350</v>
      </c>
      <c r="F2051" s="255" t="s">
        <v>24</v>
      </c>
      <c r="G2051" s="255">
        <v>17</v>
      </c>
      <c r="H2051" s="255" t="s">
        <v>8351</v>
      </c>
      <c r="I2051" s="255" t="s">
        <v>8352</v>
      </c>
      <c r="J2051" s="255">
        <v>13481142435</v>
      </c>
      <c r="K2051" s="255" t="s">
        <v>27</v>
      </c>
      <c r="L2051" s="260">
        <v>44395</v>
      </c>
      <c r="M2051" s="255" t="s">
        <v>8185</v>
      </c>
      <c r="N2051" s="255" t="s">
        <v>30</v>
      </c>
      <c r="O2051" s="260"/>
      <c r="P2051" s="255"/>
      <c r="Q2051" s="255" t="s">
        <v>30</v>
      </c>
      <c r="R2051" s="255" t="s">
        <v>8293</v>
      </c>
      <c r="S2051" s="255"/>
      <c r="T2051" s="265" t="str">
        <f t="array" ref="T2051">VLOOKUP(D2051&amp;E2051,IF({1,0},'2021春'!$C$3:$C$4485&amp;'2021春'!$D$3:$D$4485,'2021春'!$H$3:$H$4485),2,0)</f>
        <v>452731200311062415</v>
      </c>
    </row>
    <row r="2052" spans="1:20">
      <c r="A2052" s="255">
        <v>2050</v>
      </c>
      <c r="B2052" s="255" t="s">
        <v>8353</v>
      </c>
      <c r="C2052" s="255" t="s">
        <v>21</v>
      </c>
      <c r="D2052" s="255" t="s">
        <v>343</v>
      </c>
      <c r="E2052" s="255" t="s">
        <v>8354</v>
      </c>
      <c r="F2052" s="255" t="s">
        <v>24</v>
      </c>
      <c r="G2052" s="255">
        <v>16</v>
      </c>
      <c r="H2052" s="255" t="s">
        <v>8355</v>
      </c>
      <c r="I2052" s="255" t="s">
        <v>8356</v>
      </c>
      <c r="J2052" s="255">
        <v>19107884129</v>
      </c>
      <c r="K2052" s="255" t="s">
        <v>27</v>
      </c>
      <c r="L2052" s="260">
        <v>44397</v>
      </c>
      <c r="M2052" s="255" t="s">
        <v>28</v>
      </c>
      <c r="N2052" s="255" t="s">
        <v>30</v>
      </c>
      <c r="O2052" s="260"/>
      <c r="P2052" s="255"/>
      <c r="Q2052" s="255" t="s">
        <v>30</v>
      </c>
      <c r="R2052" s="255" t="s">
        <v>8357</v>
      </c>
      <c r="S2052" s="255"/>
      <c r="T2052" s="265" t="str">
        <f t="array" ref="T2052">VLOOKUP(D2052&amp;E2052,IF({1,0},'2021春'!$C$3:$C$4485&amp;'2021春'!$D$3:$D$4485,'2021春'!$H$3:$H$4485),2,0)</f>
        <v>45273120040815181X</v>
      </c>
    </row>
    <row r="2053" spans="1:20">
      <c r="A2053" s="255">
        <v>2051</v>
      </c>
      <c r="B2053" s="255" t="s">
        <v>8358</v>
      </c>
      <c r="C2053" s="255" t="s">
        <v>21</v>
      </c>
      <c r="D2053" s="255" t="s">
        <v>343</v>
      </c>
      <c r="E2053" s="255" t="s">
        <v>8359</v>
      </c>
      <c r="F2053" s="255" t="s">
        <v>24</v>
      </c>
      <c r="G2053" s="255">
        <v>17</v>
      </c>
      <c r="H2053" s="255" t="s">
        <v>8360</v>
      </c>
      <c r="I2053" s="255" t="s">
        <v>8361</v>
      </c>
      <c r="J2053" s="255">
        <v>15878823731</v>
      </c>
      <c r="K2053" s="255" t="s">
        <v>27</v>
      </c>
      <c r="L2053" s="260">
        <v>44411</v>
      </c>
      <c r="M2053" s="255" t="s">
        <v>3890</v>
      </c>
      <c r="N2053" s="255" t="s">
        <v>30</v>
      </c>
      <c r="O2053" s="260"/>
      <c r="P2053" s="255"/>
      <c r="Q2053" s="255" t="s">
        <v>30</v>
      </c>
      <c r="R2053" s="255" t="s">
        <v>8322</v>
      </c>
      <c r="S2053" s="255"/>
      <c r="T2053" s="265" t="str">
        <f t="array" ref="T2053">VLOOKUP(D2053&amp;E2053,IF({1,0},'2021春'!$C$3:$C$4485&amp;'2021春'!$D$3:$D$4485,'2021春'!$H$3:$H$4485),2,0)</f>
        <v>452731200310306019</v>
      </c>
    </row>
    <row r="2054" spans="1:20">
      <c r="A2054" s="255">
        <v>2052</v>
      </c>
      <c r="B2054" s="255" t="s">
        <v>8362</v>
      </c>
      <c r="C2054" s="255" t="s">
        <v>21</v>
      </c>
      <c r="D2054" s="255" t="s">
        <v>343</v>
      </c>
      <c r="E2054" s="255" t="s">
        <v>8363</v>
      </c>
      <c r="F2054" s="255" t="s">
        <v>24</v>
      </c>
      <c r="G2054" s="255">
        <v>16</v>
      </c>
      <c r="H2054" s="255" t="s">
        <v>8364</v>
      </c>
      <c r="I2054" s="255" t="s">
        <v>8365</v>
      </c>
      <c r="J2054" s="255">
        <v>13407750915</v>
      </c>
      <c r="K2054" s="255" t="s">
        <v>27</v>
      </c>
      <c r="L2054" s="260">
        <v>44390</v>
      </c>
      <c r="M2054" s="255" t="s">
        <v>28</v>
      </c>
      <c r="N2054" s="255" t="s">
        <v>27</v>
      </c>
      <c r="O2054" s="260">
        <v>44403</v>
      </c>
      <c r="P2054" s="255" t="s">
        <v>8366</v>
      </c>
      <c r="Q2054" s="255" t="s">
        <v>30</v>
      </c>
      <c r="R2054" s="255"/>
      <c r="S2054" s="255"/>
      <c r="T2054" s="265" t="str">
        <f t="array" ref="T2054">VLOOKUP(D2054&amp;E2054,IF({1,0},'2021春'!$C$3:$C$4485&amp;'2021春'!$D$3:$D$4485,'2021春'!$H$3:$H$4485),2,0)</f>
        <v>451229200410020018</v>
      </c>
    </row>
    <row r="2055" spans="1:20">
      <c r="A2055" s="255">
        <v>2053</v>
      </c>
      <c r="B2055" s="255" t="s">
        <v>8367</v>
      </c>
      <c r="C2055" s="255" t="s">
        <v>21</v>
      </c>
      <c r="D2055" s="255" t="s">
        <v>343</v>
      </c>
      <c r="E2055" s="255" t="s">
        <v>8368</v>
      </c>
      <c r="F2055" s="255" t="s">
        <v>24</v>
      </c>
      <c r="G2055" s="255">
        <v>17</v>
      </c>
      <c r="H2055" s="255" t="s">
        <v>8369</v>
      </c>
      <c r="I2055" s="255" t="s">
        <v>8370</v>
      </c>
      <c r="J2055" s="255">
        <v>17807835838</v>
      </c>
      <c r="K2055" s="255" t="s">
        <v>27</v>
      </c>
      <c r="L2055" s="260">
        <v>44395</v>
      </c>
      <c r="M2055" s="255" t="s">
        <v>28</v>
      </c>
      <c r="N2055" s="255" t="s">
        <v>30</v>
      </c>
      <c r="O2055" s="260"/>
      <c r="P2055" s="255"/>
      <c r="Q2055" s="255" t="s">
        <v>30</v>
      </c>
      <c r="R2055" s="255" t="s">
        <v>8371</v>
      </c>
      <c r="S2055" s="255"/>
      <c r="T2055" s="265" t="str">
        <f t="array" ref="T2055">VLOOKUP(D2055&amp;E2055,IF({1,0},'2021春'!$C$3:$C$4485&amp;'2021春'!$D$3:$D$4485,'2021春'!$H$3:$H$4485),2,0)</f>
        <v>451229200310276614</v>
      </c>
    </row>
    <row r="2056" spans="1:20">
      <c r="A2056" s="255">
        <v>2054</v>
      </c>
      <c r="B2056" s="255" t="s">
        <v>8372</v>
      </c>
      <c r="C2056" s="255" t="s">
        <v>21</v>
      </c>
      <c r="D2056" s="255" t="s">
        <v>343</v>
      </c>
      <c r="E2056" s="255" t="s">
        <v>8373</v>
      </c>
      <c r="F2056" s="255" t="s">
        <v>24</v>
      </c>
      <c r="G2056" s="255">
        <v>18</v>
      </c>
      <c r="H2056" s="255" t="s">
        <v>8374</v>
      </c>
      <c r="I2056" s="255" t="s">
        <v>8375</v>
      </c>
      <c r="J2056" s="255">
        <v>13768281909</v>
      </c>
      <c r="K2056" s="255" t="s">
        <v>27</v>
      </c>
      <c r="L2056" s="260">
        <v>44331</v>
      </c>
      <c r="M2056" s="255" t="s">
        <v>29</v>
      </c>
      <c r="N2056" s="255" t="s">
        <v>27</v>
      </c>
      <c r="O2056" s="260">
        <v>44366</v>
      </c>
      <c r="P2056" s="255" t="s">
        <v>28</v>
      </c>
      <c r="Q2056" s="255" t="s">
        <v>30</v>
      </c>
      <c r="R2056" s="255"/>
      <c r="S2056" s="255"/>
      <c r="T2056" s="265" t="str">
        <f t="array" ref="T2056">VLOOKUP(D2056&amp;E2056,IF({1,0},'2021春'!$C$3:$C$4485&amp;'2021春'!$D$3:$D$4485,'2021春'!$H$3:$H$4485),2,0)</f>
        <v>452731200306130313</v>
      </c>
    </row>
    <row r="2057" spans="1:20">
      <c r="A2057" s="255">
        <v>2055</v>
      </c>
      <c r="B2057" s="255" t="s">
        <v>8376</v>
      </c>
      <c r="C2057" s="255" t="s">
        <v>21</v>
      </c>
      <c r="D2057" s="255" t="s">
        <v>343</v>
      </c>
      <c r="E2057" s="255" t="s">
        <v>8377</v>
      </c>
      <c r="F2057" s="255" t="s">
        <v>24</v>
      </c>
      <c r="G2057" s="255">
        <v>17</v>
      </c>
      <c r="H2057" s="255" t="s">
        <v>8378</v>
      </c>
      <c r="I2057" s="255" t="s">
        <v>8379</v>
      </c>
      <c r="J2057" s="255">
        <v>19994451186</v>
      </c>
      <c r="K2057" s="255" t="s">
        <v>27</v>
      </c>
      <c r="L2057" s="260">
        <v>44406</v>
      </c>
      <c r="M2057" s="255" t="s">
        <v>8339</v>
      </c>
      <c r="N2057" s="255" t="s">
        <v>30</v>
      </c>
      <c r="O2057" s="260"/>
      <c r="P2057" s="255"/>
      <c r="Q2057" s="255" t="s">
        <v>30</v>
      </c>
      <c r="R2057" s="255"/>
      <c r="S2057" s="255"/>
      <c r="T2057" s="265" t="str">
        <f t="array" ref="T2057">VLOOKUP(D2057&amp;E2057,IF({1,0},'2021春'!$C$3:$C$4485&amp;'2021春'!$D$3:$D$4485,'2021春'!$H$3:$H$4485),2,0)</f>
        <v>451229200405281811</v>
      </c>
    </row>
    <row r="2058" spans="1:20">
      <c r="A2058" s="255">
        <v>2056</v>
      </c>
      <c r="B2058" s="255" t="s">
        <v>8380</v>
      </c>
      <c r="C2058" s="255" t="s">
        <v>21</v>
      </c>
      <c r="D2058" s="255" t="s">
        <v>343</v>
      </c>
      <c r="E2058" s="255" t="s">
        <v>8381</v>
      </c>
      <c r="F2058" s="255" t="s">
        <v>143</v>
      </c>
      <c r="G2058" s="255">
        <v>16</v>
      </c>
      <c r="H2058" s="255" t="s">
        <v>2975</v>
      </c>
      <c r="I2058" s="255" t="s">
        <v>8382</v>
      </c>
      <c r="J2058" s="255">
        <v>15296098058</v>
      </c>
      <c r="K2058" s="255" t="s">
        <v>30</v>
      </c>
      <c r="L2058" s="260"/>
      <c r="M2058" s="255"/>
      <c r="N2058" s="255"/>
      <c r="O2058" s="260"/>
      <c r="P2058" s="255"/>
      <c r="Q2058" s="255" t="s">
        <v>27</v>
      </c>
      <c r="R2058" s="255"/>
      <c r="S2058" s="255" t="s">
        <v>8383</v>
      </c>
      <c r="T2058" s="265" t="str">
        <f t="array" ref="T2058">VLOOKUP(D2058&amp;E2058,IF({1,0},'2021春'!$C$3:$C$4485&amp;'2021春'!$D$3:$D$4485,'2021春'!$H$3:$H$4485),2,0)</f>
        <v>451229200411212425</v>
      </c>
    </row>
    <row r="2059" spans="1:20">
      <c r="A2059" s="255">
        <v>2057</v>
      </c>
      <c r="B2059" s="255" t="s">
        <v>8384</v>
      </c>
      <c r="C2059" s="255" t="s">
        <v>21</v>
      </c>
      <c r="D2059" s="255" t="s">
        <v>343</v>
      </c>
      <c r="E2059" s="255" t="s">
        <v>8385</v>
      </c>
      <c r="F2059" s="255" t="s">
        <v>143</v>
      </c>
      <c r="G2059" s="255">
        <v>17</v>
      </c>
      <c r="H2059" s="255" t="s">
        <v>8386</v>
      </c>
      <c r="I2059" s="255" t="s">
        <v>8387</v>
      </c>
      <c r="J2059" s="255">
        <v>13471848713</v>
      </c>
      <c r="K2059" s="255" t="s">
        <v>27</v>
      </c>
      <c r="L2059" s="260">
        <v>44394</v>
      </c>
      <c r="M2059" s="255" t="s">
        <v>1217</v>
      </c>
      <c r="N2059" s="255" t="s">
        <v>30</v>
      </c>
      <c r="O2059" s="260"/>
      <c r="P2059" s="255"/>
      <c r="Q2059" s="255" t="s">
        <v>30</v>
      </c>
      <c r="R2059" s="255" t="s">
        <v>8388</v>
      </c>
      <c r="S2059" s="255"/>
      <c r="T2059" s="265" t="str">
        <f t="array" ref="T2059">VLOOKUP(D2059&amp;E2059,IF({1,0},'2021春'!$C$3:$C$4485&amp;'2021春'!$D$3:$D$4485,'2021春'!$H$3:$H$4485),2,0)</f>
        <v>452731200309135128</v>
      </c>
    </row>
    <row r="2060" spans="1:20">
      <c r="A2060" s="255">
        <v>2058</v>
      </c>
      <c r="B2060" s="255" t="s">
        <v>8389</v>
      </c>
      <c r="C2060" s="255" t="s">
        <v>21</v>
      </c>
      <c r="D2060" s="255" t="s">
        <v>343</v>
      </c>
      <c r="E2060" s="255" t="s">
        <v>8390</v>
      </c>
      <c r="F2060" s="255" t="s">
        <v>143</v>
      </c>
      <c r="G2060" s="255">
        <v>20</v>
      </c>
      <c r="H2060" s="255" t="s">
        <v>8391</v>
      </c>
      <c r="I2060" s="255" t="s">
        <v>8392</v>
      </c>
      <c r="J2060" s="255">
        <v>18107882738</v>
      </c>
      <c r="K2060" s="255" t="s">
        <v>27</v>
      </c>
      <c r="L2060" s="260">
        <v>44331</v>
      </c>
      <c r="M2060" s="255" t="s">
        <v>29</v>
      </c>
      <c r="N2060" s="255" t="s">
        <v>27</v>
      </c>
      <c r="O2060" s="260">
        <v>44366</v>
      </c>
      <c r="P2060" s="255" t="s">
        <v>28</v>
      </c>
      <c r="Q2060" s="255" t="s">
        <v>30</v>
      </c>
      <c r="R2060" s="255"/>
      <c r="S2060" s="255"/>
      <c r="T2060" s="265" t="str">
        <f t="array" ref="T2060">VLOOKUP(D2060&amp;E2060,IF({1,0},'2021春'!$C$3:$C$4485&amp;'2021春'!$D$3:$D$4485,'2021春'!$H$3:$H$4485),2,0)</f>
        <v>451229200108132422</v>
      </c>
    </row>
    <row r="2061" spans="1:20">
      <c r="A2061" s="255">
        <v>2059</v>
      </c>
      <c r="B2061" s="255" t="s">
        <v>8393</v>
      </c>
      <c r="C2061" s="255" t="s">
        <v>21</v>
      </c>
      <c r="D2061" s="255" t="s">
        <v>343</v>
      </c>
      <c r="E2061" s="255" t="s">
        <v>8394</v>
      </c>
      <c r="F2061" s="255" t="s">
        <v>143</v>
      </c>
      <c r="G2061" s="255">
        <v>18</v>
      </c>
      <c r="H2061" s="255" t="s">
        <v>6244</v>
      </c>
      <c r="I2061" s="255" t="s">
        <v>8395</v>
      </c>
      <c r="J2061" s="255" t="s">
        <v>8396</v>
      </c>
      <c r="K2061" s="255" t="s">
        <v>27</v>
      </c>
      <c r="L2061" s="260">
        <v>44395</v>
      </c>
      <c r="M2061" s="255" t="s">
        <v>98</v>
      </c>
      <c r="N2061" s="255" t="s">
        <v>27</v>
      </c>
      <c r="O2061" s="260">
        <v>44416</v>
      </c>
      <c r="P2061" s="255" t="s">
        <v>98</v>
      </c>
      <c r="Q2061" s="255" t="s">
        <v>30</v>
      </c>
      <c r="R2061" s="255"/>
      <c r="S2061" s="255"/>
      <c r="T2061" s="265" t="str">
        <f t="array" ref="T2061">VLOOKUP(D2061&amp;E2061,IF({1,0},'2021春'!$C$3:$C$4485&amp;'2021春'!$D$3:$D$4485,'2021春'!$H$3:$H$4485),2,0)</f>
        <v>452731200307271249</v>
      </c>
    </row>
    <row r="2062" spans="1:20">
      <c r="A2062" s="255">
        <v>2060</v>
      </c>
      <c r="B2062" s="255" t="s">
        <v>8397</v>
      </c>
      <c r="C2062" s="255" t="s">
        <v>21</v>
      </c>
      <c r="D2062" s="255" t="s">
        <v>343</v>
      </c>
      <c r="E2062" s="255" t="s">
        <v>8398</v>
      </c>
      <c r="F2062" s="255" t="s">
        <v>143</v>
      </c>
      <c r="G2062" s="255">
        <v>19</v>
      </c>
      <c r="H2062" s="255" t="s">
        <v>8399</v>
      </c>
      <c r="I2062" s="255" t="s">
        <v>8400</v>
      </c>
      <c r="J2062" s="255">
        <v>13978104607</v>
      </c>
      <c r="K2062" s="255" t="s">
        <v>27</v>
      </c>
      <c r="L2062" s="260">
        <v>44331</v>
      </c>
      <c r="M2062" s="255" t="s">
        <v>29</v>
      </c>
      <c r="N2062" s="255" t="s">
        <v>27</v>
      </c>
      <c r="O2062" s="260">
        <v>44366</v>
      </c>
      <c r="P2062" s="255" t="s">
        <v>28</v>
      </c>
      <c r="Q2062" s="255" t="s">
        <v>30</v>
      </c>
      <c r="R2062" s="255"/>
      <c r="S2062" s="255"/>
      <c r="T2062" s="265" t="str">
        <f t="array" ref="T2062">VLOOKUP(D2062&amp;E2062,IF({1,0},'2021春'!$C$3:$C$4485&amp;'2021春'!$D$3:$D$4485,'2021春'!$H$3:$H$4485),2,0)</f>
        <v>452731200208115726</v>
      </c>
    </row>
    <row r="2063" spans="1:20">
      <c r="A2063" s="255">
        <v>2061</v>
      </c>
      <c r="B2063" s="255" t="s">
        <v>8401</v>
      </c>
      <c r="C2063" s="255" t="s">
        <v>21</v>
      </c>
      <c r="D2063" s="255" t="s">
        <v>343</v>
      </c>
      <c r="E2063" s="255" t="s">
        <v>8402</v>
      </c>
      <c r="F2063" s="255" t="s">
        <v>143</v>
      </c>
      <c r="G2063" s="255">
        <v>15</v>
      </c>
      <c r="H2063" s="255" t="s">
        <v>8403</v>
      </c>
      <c r="I2063" s="255" t="s">
        <v>8404</v>
      </c>
      <c r="J2063" s="255">
        <v>13737920794</v>
      </c>
      <c r="K2063" s="255" t="s">
        <v>27</v>
      </c>
      <c r="L2063" s="260">
        <v>44394</v>
      </c>
      <c r="M2063" s="255" t="s">
        <v>28</v>
      </c>
      <c r="N2063" s="255" t="s">
        <v>30</v>
      </c>
      <c r="O2063" s="260"/>
      <c r="P2063" s="255"/>
      <c r="Q2063" s="255" t="s">
        <v>30</v>
      </c>
      <c r="R2063" s="255" t="s">
        <v>8371</v>
      </c>
      <c r="S2063" s="255"/>
      <c r="T2063" s="265" t="str">
        <f t="array" ref="T2063">VLOOKUP(D2063&amp;E2063,IF({1,0},'2021春'!$C$3:$C$4485&amp;'2021春'!$D$3:$D$4485,'2021春'!$H$3:$H$4485),2,0)</f>
        <v>450124200511292727</v>
      </c>
    </row>
    <row r="2064" spans="1:20">
      <c r="A2064" s="255">
        <v>2062</v>
      </c>
      <c r="B2064" s="255" t="s">
        <v>8405</v>
      </c>
      <c r="C2064" s="255" t="s">
        <v>21</v>
      </c>
      <c r="D2064" s="255" t="s">
        <v>343</v>
      </c>
      <c r="E2064" s="255" t="s">
        <v>8406</v>
      </c>
      <c r="F2064" s="255" t="s">
        <v>143</v>
      </c>
      <c r="G2064" s="255">
        <v>17</v>
      </c>
      <c r="H2064" s="255" t="s">
        <v>4480</v>
      </c>
      <c r="I2064" s="255" t="s">
        <v>8407</v>
      </c>
      <c r="J2064" s="255">
        <v>15296292704</v>
      </c>
      <c r="K2064" s="255" t="s">
        <v>27</v>
      </c>
      <c r="L2064" s="260">
        <v>44394</v>
      </c>
      <c r="M2064" s="255" t="s">
        <v>28</v>
      </c>
      <c r="N2064" s="255" t="s">
        <v>30</v>
      </c>
      <c r="O2064" s="260"/>
      <c r="P2064" s="255"/>
      <c r="Q2064" s="255" t="s">
        <v>30</v>
      </c>
      <c r="R2064" s="255" t="s">
        <v>8371</v>
      </c>
      <c r="S2064" s="255"/>
      <c r="T2064" s="265" t="str">
        <f t="array" ref="T2064">VLOOKUP(D2064&amp;E2064,IF({1,0},'2021春'!$C$3:$C$4485&amp;'2021春'!$D$3:$D$4485,'2021春'!$H$3:$H$4485),2,0)</f>
        <v>45033020040718162X</v>
      </c>
    </row>
    <row r="2065" spans="1:20">
      <c r="A2065" s="255">
        <v>2063</v>
      </c>
      <c r="B2065" s="255" t="s">
        <v>8408</v>
      </c>
      <c r="C2065" s="255" t="s">
        <v>21</v>
      </c>
      <c r="D2065" s="255" t="s">
        <v>343</v>
      </c>
      <c r="E2065" s="255" t="s">
        <v>8409</v>
      </c>
      <c r="F2065" s="255" t="s">
        <v>24</v>
      </c>
      <c r="G2065" s="255">
        <v>17</v>
      </c>
      <c r="H2065" s="255" t="s">
        <v>8410</v>
      </c>
      <c r="I2065" s="255" t="s">
        <v>8411</v>
      </c>
      <c r="J2065" s="255">
        <v>13737966904</v>
      </c>
      <c r="K2065" s="255" t="s">
        <v>27</v>
      </c>
      <c r="L2065" s="260">
        <v>44395</v>
      </c>
      <c r="M2065" s="255" t="s">
        <v>28</v>
      </c>
      <c r="N2065" s="255" t="s">
        <v>30</v>
      </c>
      <c r="O2065" s="260"/>
      <c r="P2065" s="255"/>
      <c r="Q2065" s="255" t="s">
        <v>30</v>
      </c>
      <c r="R2065" s="255" t="s">
        <v>8388</v>
      </c>
      <c r="S2065" s="255"/>
      <c r="T2065" s="265" t="str">
        <f t="array" ref="T2065">VLOOKUP(D2065&amp;E2065,IF({1,0},'2021春'!$C$3:$C$4485&amp;'2021春'!$D$3:$D$4485,'2021春'!$H$3:$H$4485),2,0)</f>
        <v>35058320040813661X</v>
      </c>
    </row>
    <row r="2066" spans="1:20">
      <c r="A2066" s="255">
        <v>2064</v>
      </c>
      <c r="B2066" s="255" t="s">
        <v>8412</v>
      </c>
      <c r="C2066" s="255" t="s">
        <v>21</v>
      </c>
      <c r="D2066" s="255" t="s">
        <v>343</v>
      </c>
      <c r="E2066" s="255" t="s">
        <v>6618</v>
      </c>
      <c r="F2066" s="255" t="s">
        <v>24</v>
      </c>
      <c r="G2066" s="255">
        <v>17</v>
      </c>
      <c r="H2066" s="255" t="s">
        <v>8413</v>
      </c>
      <c r="I2066" s="255" t="s">
        <v>8414</v>
      </c>
      <c r="J2066" s="255">
        <v>17754792796</v>
      </c>
      <c r="K2066" s="255" t="s">
        <v>27</v>
      </c>
      <c r="L2066" s="260">
        <v>44395</v>
      </c>
      <c r="M2066" s="255" t="s">
        <v>2747</v>
      </c>
      <c r="N2066" s="255" t="s">
        <v>30</v>
      </c>
      <c r="O2066" s="260"/>
      <c r="P2066" s="255"/>
      <c r="Q2066" s="255" t="s">
        <v>30</v>
      </c>
      <c r="R2066" s="255"/>
      <c r="S2066" s="255"/>
      <c r="T2066" s="265" t="str">
        <f t="array" ref="T2066">VLOOKUP(D2066&amp;E2066,IF({1,0},'2021春'!$C$3:$C$4485&amp;'2021春'!$D$3:$D$4485,'2021春'!$H$3:$H$4485),2,0)</f>
        <v>451229200312182718</v>
      </c>
    </row>
    <row r="2067" spans="1:20">
      <c r="A2067" s="255">
        <v>2065</v>
      </c>
      <c r="B2067" s="255" t="s">
        <v>8415</v>
      </c>
      <c r="C2067" s="255" t="s">
        <v>21</v>
      </c>
      <c r="D2067" s="255" t="s">
        <v>343</v>
      </c>
      <c r="E2067" s="255" t="s">
        <v>8416</v>
      </c>
      <c r="F2067" s="255" t="s">
        <v>24</v>
      </c>
      <c r="G2067" s="255">
        <v>17</v>
      </c>
      <c r="H2067" s="255" t="s">
        <v>8417</v>
      </c>
      <c r="I2067" s="255" t="s">
        <v>8418</v>
      </c>
      <c r="J2067" s="255">
        <v>18776863267</v>
      </c>
      <c r="K2067" s="255" t="s">
        <v>27</v>
      </c>
      <c r="L2067" s="260">
        <v>44402</v>
      </c>
      <c r="M2067" s="255" t="s">
        <v>185</v>
      </c>
      <c r="N2067" s="255" t="s">
        <v>30</v>
      </c>
      <c r="O2067" s="260"/>
      <c r="P2067" s="255"/>
      <c r="Q2067" s="255" t="s">
        <v>30</v>
      </c>
      <c r="R2067" s="255"/>
      <c r="S2067" s="255"/>
      <c r="T2067" s="265" t="str">
        <f t="array" ref="T2067">VLOOKUP(D2067&amp;E2067,IF({1,0},'2021春'!$C$3:$C$4485&amp;'2021春'!$D$3:$D$4485,'2021春'!$H$3:$H$4485),2,0)</f>
        <v>45273120030927091X</v>
      </c>
    </row>
    <row r="2068" spans="1:20">
      <c r="A2068" s="255">
        <v>2066</v>
      </c>
      <c r="B2068" s="255" t="s">
        <v>8419</v>
      </c>
      <c r="C2068" s="255" t="s">
        <v>21</v>
      </c>
      <c r="D2068" s="255" t="s">
        <v>343</v>
      </c>
      <c r="E2068" s="255" t="s">
        <v>8420</v>
      </c>
      <c r="F2068" s="255" t="s">
        <v>24</v>
      </c>
      <c r="G2068" s="255">
        <v>18</v>
      </c>
      <c r="H2068" s="255" t="s">
        <v>8421</v>
      </c>
      <c r="I2068" s="255" t="s">
        <v>8422</v>
      </c>
      <c r="J2068" s="255" t="s">
        <v>8423</v>
      </c>
      <c r="K2068" s="255" t="s">
        <v>27</v>
      </c>
      <c r="L2068" s="260">
        <v>44401</v>
      </c>
      <c r="M2068" s="255" t="s">
        <v>1288</v>
      </c>
      <c r="N2068" s="255" t="s">
        <v>30</v>
      </c>
      <c r="O2068" s="260"/>
      <c r="P2068" s="255"/>
      <c r="Q2068" s="255" t="s">
        <v>30</v>
      </c>
      <c r="R2068" s="255"/>
      <c r="S2068" s="255"/>
      <c r="T2068" s="265" t="str">
        <f t="array" ref="T2068">VLOOKUP(D2068&amp;E2068,IF({1,0},'2021春'!$C$3:$C$4485&amp;'2021春'!$D$3:$D$4485,'2021春'!$H$3:$H$4485),2,0)</f>
        <v>451229200306110611</v>
      </c>
    </row>
    <row r="2069" spans="1:20">
      <c r="A2069" s="255">
        <v>2067</v>
      </c>
      <c r="B2069" s="255" t="s">
        <v>8424</v>
      </c>
      <c r="C2069" s="255" t="s">
        <v>21</v>
      </c>
      <c r="D2069" s="255" t="s">
        <v>343</v>
      </c>
      <c r="E2069" s="255" t="s">
        <v>8425</v>
      </c>
      <c r="F2069" s="255" t="s">
        <v>24</v>
      </c>
      <c r="G2069" s="255">
        <v>17</v>
      </c>
      <c r="H2069" s="255" t="s">
        <v>4714</v>
      </c>
      <c r="I2069" s="255" t="s">
        <v>8426</v>
      </c>
      <c r="J2069" s="255">
        <v>13471849626</v>
      </c>
      <c r="K2069" s="255" t="s">
        <v>27</v>
      </c>
      <c r="L2069" s="260">
        <v>44394</v>
      </c>
      <c r="M2069" s="255" t="s">
        <v>28</v>
      </c>
      <c r="N2069" s="255" t="s">
        <v>30</v>
      </c>
      <c r="O2069" s="260"/>
      <c r="P2069" s="255"/>
      <c r="Q2069" s="255" t="s">
        <v>30</v>
      </c>
      <c r="R2069" s="255"/>
      <c r="S2069" s="255"/>
      <c r="T2069" s="265" t="str">
        <f t="array" ref="T2069">VLOOKUP(D2069&amp;E2069,IF({1,0},'2021春'!$C$3:$C$4485&amp;'2021春'!$D$3:$D$4485,'2021春'!$H$3:$H$4485),2,0)</f>
        <v>452731200408055115</v>
      </c>
    </row>
    <row r="2070" spans="1:20">
      <c r="A2070" s="255">
        <v>2068</v>
      </c>
      <c r="B2070" s="255" t="s">
        <v>8427</v>
      </c>
      <c r="C2070" s="255" t="s">
        <v>21</v>
      </c>
      <c r="D2070" s="255" t="s">
        <v>343</v>
      </c>
      <c r="E2070" s="255" t="s">
        <v>8428</v>
      </c>
      <c r="F2070" s="255" t="s">
        <v>24</v>
      </c>
      <c r="G2070" s="255">
        <v>17</v>
      </c>
      <c r="H2070" s="255" t="s">
        <v>8429</v>
      </c>
      <c r="I2070" s="255" t="s">
        <v>8430</v>
      </c>
      <c r="J2070" s="255">
        <v>15078613751</v>
      </c>
      <c r="K2070" s="255" t="s">
        <v>27</v>
      </c>
      <c r="L2070" s="260">
        <v>44416</v>
      </c>
      <c r="M2070" s="255" t="s">
        <v>8185</v>
      </c>
      <c r="N2070" s="255" t="s">
        <v>30</v>
      </c>
      <c r="O2070" s="260"/>
      <c r="P2070" s="255"/>
      <c r="Q2070" s="255" t="s">
        <v>30</v>
      </c>
      <c r="R2070" s="255" t="s">
        <v>8388</v>
      </c>
      <c r="S2070" s="255"/>
      <c r="T2070" s="265" t="str">
        <f t="array" ref="T2070">VLOOKUP(D2070&amp;E2070,IF({1,0},'2021春'!$C$3:$C$4485&amp;'2021春'!$D$3:$D$4485,'2021春'!$H$3:$H$4485),2,0)</f>
        <v>452731200309260017</v>
      </c>
    </row>
    <row r="2071" spans="1:20">
      <c r="A2071" s="255">
        <v>2069</v>
      </c>
      <c r="B2071" s="255" t="s">
        <v>8431</v>
      </c>
      <c r="C2071" s="255" t="s">
        <v>21</v>
      </c>
      <c r="D2071" s="255" t="s">
        <v>343</v>
      </c>
      <c r="E2071" s="255" t="s">
        <v>8432</v>
      </c>
      <c r="F2071" s="255" t="s">
        <v>143</v>
      </c>
      <c r="G2071" s="255">
        <v>17</v>
      </c>
      <c r="H2071" s="255" t="s">
        <v>8433</v>
      </c>
      <c r="I2071" s="255" t="s">
        <v>8434</v>
      </c>
      <c r="J2071" s="255">
        <v>15277851026</v>
      </c>
      <c r="K2071" s="255" t="s">
        <v>27</v>
      </c>
      <c r="L2071" s="260">
        <v>44394</v>
      </c>
      <c r="M2071" s="255" t="s">
        <v>28</v>
      </c>
      <c r="N2071" s="255" t="s">
        <v>30</v>
      </c>
      <c r="O2071" s="260"/>
      <c r="P2071" s="255"/>
      <c r="Q2071" s="255" t="s">
        <v>30</v>
      </c>
      <c r="R2071" s="255" t="s">
        <v>8388</v>
      </c>
      <c r="S2071" s="255"/>
      <c r="T2071" s="265" t="str">
        <f t="array" ref="T2071">VLOOKUP(D2071&amp;E2071,IF({1,0},'2021春'!$C$3:$C$4485&amp;'2021春'!$D$3:$D$4485,'2021春'!$H$3:$H$4485),2,0)</f>
        <v>452731200402105425</v>
      </c>
    </row>
    <row r="2072" spans="1:20">
      <c r="A2072" s="255">
        <v>2070</v>
      </c>
      <c r="B2072" s="255" t="s">
        <v>8435</v>
      </c>
      <c r="C2072" s="255" t="s">
        <v>21</v>
      </c>
      <c r="D2072" s="255" t="s">
        <v>343</v>
      </c>
      <c r="E2072" s="255" t="s">
        <v>8436</v>
      </c>
      <c r="F2072" s="255" t="s">
        <v>143</v>
      </c>
      <c r="G2072" s="255">
        <v>17</v>
      </c>
      <c r="H2072" s="255" t="s">
        <v>490</v>
      </c>
      <c r="I2072" s="255" t="s">
        <v>8437</v>
      </c>
      <c r="J2072" s="255">
        <v>13317685741</v>
      </c>
      <c r="K2072" s="255" t="s">
        <v>27</v>
      </c>
      <c r="L2072" s="260">
        <v>44396</v>
      </c>
      <c r="M2072" s="255" t="s">
        <v>139</v>
      </c>
      <c r="N2072" s="255" t="s">
        <v>30</v>
      </c>
      <c r="O2072" s="260"/>
      <c r="P2072" s="255"/>
      <c r="Q2072" s="255" t="s">
        <v>30</v>
      </c>
      <c r="R2072" s="255"/>
      <c r="S2072" s="255"/>
      <c r="T2072" s="265" t="str">
        <f t="array" ref="T2072">VLOOKUP(D2072&amp;E2072,IF({1,0},'2021春'!$C$3:$C$4485&amp;'2021春'!$D$3:$D$4485,'2021春'!$H$3:$H$4485),2,0)</f>
        <v>451229200310193624</v>
      </c>
    </row>
    <row r="2073" spans="1:20">
      <c r="A2073" s="255">
        <v>2071</v>
      </c>
      <c r="B2073" s="255" t="s">
        <v>8438</v>
      </c>
      <c r="C2073" s="255" t="s">
        <v>21</v>
      </c>
      <c r="D2073" s="255" t="s">
        <v>348</v>
      </c>
      <c r="E2073" s="255" t="s">
        <v>8439</v>
      </c>
      <c r="F2073" s="255" t="s">
        <v>24</v>
      </c>
      <c r="G2073" s="255">
        <v>17</v>
      </c>
      <c r="H2073" s="255" t="s">
        <v>1071</v>
      </c>
      <c r="I2073" s="255" t="s">
        <v>8440</v>
      </c>
      <c r="J2073" s="255">
        <v>13824252478</v>
      </c>
      <c r="K2073" s="255" t="s">
        <v>27</v>
      </c>
      <c r="L2073" s="260">
        <v>44395</v>
      </c>
      <c r="M2073" s="255" t="s">
        <v>8441</v>
      </c>
      <c r="N2073" s="255" t="s">
        <v>30</v>
      </c>
      <c r="O2073" s="260"/>
      <c r="P2073" s="255"/>
      <c r="Q2073" s="255" t="s">
        <v>30</v>
      </c>
      <c r="R2073" s="255"/>
      <c r="S2073" s="255"/>
      <c r="T2073" s="265" t="str">
        <f t="array" ref="T2073">VLOOKUP(D2073&amp;E2073,IF({1,0},'2021春'!$C$3:$C$4485&amp;'2021春'!$D$3:$D$4485,'2021春'!$H$3:$H$4485),2,0)</f>
        <v>452731200312201819</v>
      </c>
    </row>
    <row r="2074" spans="1:20">
      <c r="A2074" s="255">
        <v>2072</v>
      </c>
      <c r="B2074" s="255" t="s">
        <v>8442</v>
      </c>
      <c r="C2074" s="255" t="s">
        <v>21</v>
      </c>
      <c r="D2074" s="255" t="s">
        <v>348</v>
      </c>
      <c r="E2074" s="255" t="s">
        <v>8443</v>
      </c>
      <c r="F2074" s="255" t="s">
        <v>143</v>
      </c>
      <c r="G2074" s="255">
        <v>17</v>
      </c>
      <c r="H2074" s="255" t="s">
        <v>8444</v>
      </c>
      <c r="I2074" s="255" t="s">
        <v>8445</v>
      </c>
      <c r="J2074" s="255">
        <v>18407782900</v>
      </c>
      <c r="K2074" s="255" t="s">
        <v>27</v>
      </c>
      <c r="L2074" s="260">
        <v>44396</v>
      </c>
      <c r="M2074" s="255" t="s">
        <v>3693</v>
      </c>
      <c r="N2074" s="255" t="s">
        <v>30</v>
      </c>
      <c r="O2074" s="260"/>
      <c r="P2074" s="255"/>
      <c r="Q2074" s="255" t="s">
        <v>30</v>
      </c>
      <c r="R2074" s="255"/>
      <c r="S2074" s="255"/>
      <c r="T2074" s="265" t="str">
        <f t="array" ref="T2074">VLOOKUP(D2074&amp;E2074,IF({1,0},'2021春'!$C$3:$C$4485&amp;'2021春'!$D$3:$D$4485,'2021春'!$H$3:$H$4485),2,0)</f>
        <v>452731200402060327</v>
      </c>
    </row>
    <row r="2075" spans="1:20">
      <c r="A2075" s="255">
        <v>2073</v>
      </c>
      <c r="B2075" s="255" t="s">
        <v>8446</v>
      </c>
      <c r="C2075" s="255" t="s">
        <v>21</v>
      </c>
      <c r="D2075" s="255" t="s">
        <v>348</v>
      </c>
      <c r="E2075" s="255" t="s">
        <v>8447</v>
      </c>
      <c r="F2075" s="255" t="s">
        <v>143</v>
      </c>
      <c r="G2075" s="255">
        <v>18</v>
      </c>
      <c r="H2075" s="255" t="s">
        <v>8448</v>
      </c>
      <c r="I2075" s="255" t="s">
        <v>8449</v>
      </c>
      <c r="J2075" s="255">
        <v>15878685224</v>
      </c>
      <c r="K2075" s="255" t="s">
        <v>27</v>
      </c>
      <c r="L2075" s="260">
        <v>44394</v>
      </c>
      <c r="M2075" s="255" t="s">
        <v>2455</v>
      </c>
      <c r="N2075" s="255" t="s">
        <v>30</v>
      </c>
      <c r="O2075" s="260"/>
      <c r="P2075" s="255"/>
      <c r="Q2075" s="255" t="s">
        <v>30</v>
      </c>
      <c r="R2075" s="255"/>
      <c r="S2075" s="255"/>
      <c r="T2075" s="265" t="str">
        <f t="array" ref="T2075">VLOOKUP(D2075&amp;E2075,IF({1,0},'2021春'!$C$3:$C$4485&amp;'2021春'!$D$3:$D$4485,'2021春'!$H$3:$H$4485),2,0)</f>
        <v>45122920030708032X</v>
      </c>
    </row>
    <row r="2076" spans="1:20">
      <c r="A2076" s="255">
        <v>2074</v>
      </c>
      <c r="B2076" s="255" t="s">
        <v>8450</v>
      </c>
      <c r="C2076" s="255" t="s">
        <v>21</v>
      </c>
      <c r="D2076" s="255" t="s">
        <v>348</v>
      </c>
      <c r="E2076" s="255" t="s">
        <v>8451</v>
      </c>
      <c r="F2076" s="255" t="s">
        <v>24</v>
      </c>
      <c r="G2076" s="255">
        <v>17</v>
      </c>
      <c r="H2076" s="255" t="s">
        <v>8452</v>
      </c>
      <c r="I2076" s="255" t="s">
        <v>8453</v>
      </c>
      <c r="J2076" s="255">
        <v>14715071816</v>
      </c>
      <c r="K2076" s="255" t="s">
        <v>27</v>
      </c>
      <c r="L2076" s="260">
        <v>44394</v>
      </c>
      <c r="M2076" s="255" t="s">
        <v>6508</v>
      </c>
      <c r="N2076" s="255" t="s">
        <v>30</v>
      </c>
      <c r="O2076" s="260"/>
      <c r="P2076" s="255"/>
      <c r="Q2076" s="255" t="s">
        <v>30</v>
      </c>
      <c r="R2076" s="255"/>
      <c r="S2076" s="255"/>
      <c r="T2076" s="265" t="str">
        <f t="array" ref="T2076">VLOOKUP(D2076&amp;E2076,IF({1,0},'2021春'!$C$3:$C$4485&amp;'2021春'!$D$3:$D$4485,'2021春'!$H$3:$H$4485),2,0)</f>
        <v>451229200406100613</v>
      </c>
    </row>
    <row r="2077" spans="1:20">
      <c r="A2077" s="255">
        <v>2075</v>
      </c>
      <c r="B2077" s="255" t="s">
        <v>8454</v>
      </c>
      <c r="C2077" s="255" t="s">
        <v>21</v>
      </c>
      <c r="D2077" s="255" t="s">
        <v>348</v>
      </c>
      <c r="E2077" s="255" t="s">
        <v>8455</v>
      </c>
      <c r="F2077" s="255" t="s">
        <v>24</v>
      </c>
      <c r="G2077" s="255">
        <v>17</v>
      </c>
      <c r="H2077" s="255" t="s">
        <v>2732</v>
      </c>
      <c r="I2077" s="255" t="s">
        <v>8456</v>
      </c>
      <c r="J2077" s="255">
        <v>13326875460</v>
      </c>
      <c r="K2077" s="255" t="s">
        <v>27</v>
      </c>
      <c r="L2077" s="260">
        <v>44396</v>
      </c>
      <c r="M2077" s="255" t="s">
        <v>2455</v>
      </c>
      <c r="N2077" s="255" t="s">
        <v>30</v>
      </c>
      <c r="O2077" s="260"/>
      <c r="P2077" s="255"/>
      <c r="Q2077" s="255" t="s">
        <v>30</v>
      </c>
      <c r="R2077" s="255"/>
      <c r="S2077" s="255"/>
      <c r="T2077" s="265" t="str">
        <f t="array" ref="T2077">VLOOKUP(D2077&amp;E2077,IF({1,0},'2021春'!$C$3:$C$4485&amp;'2021春'!$D$3:$D$4485,'2021春'!$H$3:$H$4485),2,0)</f>
        <v>452731200403315715</v>
      </c>
    </row>
    <row r="2078" spans="1:20">
      <c r="A2078" s="255">
        <v>2076</v>
      </c>
      <c r="B2078" s="255" t="s">
        <v>8457</v>
      </c>
      <c r="C2078" s="255" t="s">
        <v>21</v>
      </c>
      <c r="D2078" s="255" t="s">
        <v>348</v>
      </c>
      <c r="E2078" s="255" t="s">
        <v>8458</v>
      </c>
      <c r="F2078" s="255" t="s">
        <v>24</v>
      </c>
      <c r="G2078" s="255">
        <v>18</v>
      </c>
      <c r="H2078" s="255" t="s">
        <v>8459</v>
      </c>
      <c r="I2078" s="255" t="s">
        <v>8460</v>
      </c>
      <c r="J2078" s="255">
        <v>18777845419</v>
      </c>
      <c r="K2078" s="255" t="s">
        <v>27</v>
      </c>
      <c r="L2078" s="260">
        <v>44396</v>
      </c>
      <c r="M2078" s="255" t="s">
        <v>7910</v>
      </c>
      <c r="N2078" s="255" t="s">
        <v>30</v>
      </c>
      <c r="O2078" s="260"/>
      <c r="P2078" s="255"/>
      <c r="Q2078" s="255" t="s">
        <v>30</v>
      </c>
      <c r="R2078" s="255"/>
      <c r="S2078" s="255"/>
      <c r="T2078" s="265" t="str">
        <f t="array" ref="T2078">VLOOKUP(D2078&amp;E2078,IF({1,0},'2021春'!$C$3:$C$4485&amp;'2021春'!$D$3:$D$4485,'2021春'!$H$3:$H$4485),2,0)</f>
        <v>451229200307182713</v>
      </c>
    </row>
    <row r="2079" spans="1:20">
      <c r="A2079" s="255">
        <v>2077</v>
      </c>
      <c r="B2079" s="255" t="s">
        <v>8461</v>
      </c>
      <c r="C2079" s="255" t="s">
        <v>21</v>
      </c>
      <c r="D2079" s="255" t="s">
        <v>348</v>
      </c>
      <c r="E2079" s="255" t="s">
        <v>8462</v>
      </c>
      <c r="F2079" s="255" t="s">
        <v>143</v>
      </c>
      <c r="G2079" s="255">
        <v>17</v>
      </c>
      <c r="H2079" s="255" t="s">
        <v>8463</v>
      </c>
      <c r="I2079" s="255" t="s">
        <v>8464</v>
      </c>
      <c r="J2079" s="255">
        <v>18707762495</v>
      </c>
      <c r="K2079" s="255" t="s">
        <v>27</v>
      </c>
      <c r="L2079" s="260">
        <v>44405</v>
      </c>
      <c r="M2079" s="255" t="s">
        <v>2455</v>
      </c>
      <c r="N2079" s="255" t="s">
        <v>30</v>
      </c>
      <c r="O2079" s="260"/>
      <c r="P2079" s="255"/>
      <c r="Q2079" s="255" t="s">
        <v>30</v>
      </c>
      <c r="R2079" s="255"/>
      <c r="S2079" s="255"/>
      <c r="T2079" s="265" t="str">
        <f t="array" ref="T2079">VLOOKUP(D2079&amp;E2079,IF({1,0},'2021春'!$C$3:$C$4485&amp;'2021春'!$D$3:$D$4485,'2021春'!$H$3:$H$4485),2,0)</f>
        <v>452626200310093205</v>
      </c>
    </row>
    <row r="2080" spans="1:20">
      <c r="A2080" s="255">
        <v>2078</v>
      </c>
      <c r="B2080" s="255" t="s">
        <v>8465</v>
      </c>
      <c r="C2080" s="255" t="s">
        <v>21</v>
      </c>
      <c r="D2080" s="255" t="s">
        <v>348</v>
      </c>
      <c r="E2080" s="255" t="s">
        <v>8466</v>
      </c>
      <c r="F2080" s="255" t="s">
        <v>24</v>
      </c>
      <c r="G2080" s="255">
        <v>18</v>
      </c>
      <c r="H2080" s="255" t="s">
        <v>6753</v>
      </c>
      <c r="I2080" s="255" t="s">
        <v>8467</v>
      </c>
      <c r="J2080" s="255">
        <v>18278867711</v>
      </c>
      <c r="K2080" s="255" t="s">
        <v>27</v>
      </c>
      <c r="L2080" s="260">
        <v>44331</v>
      </c>
      <c r="M2080" s="255" t="s">
        <v>2455</v>
      </c>
      <c r="N2080" s="255" t="s">
        <v>27</v>
      </c>
      <c r="O2080" s="260">
        <v>44366</v>
      </c>
      <c r="P2080" s="255" t="s">
        <v>6508</v>
      </c>
      <c r="Q2080" s="255" t="s">
        <v>30</v>
      </c>
      <c r="R2080" s="255"/>
      <c r="S2080" s="255"/>
      <c r="T2080" s="265" t="str">
        <f t="array" ref="T2080">VLOOKUP(D2080&amp;E2080,IF({1,0},'2021春'!$C$3:$C$4485&amp;'2021春'!$D$3:$D$4485,'2021春'!$H$3:$H$4485),2,0)</f>
        <v>452731200303204217</v>
      </c>
    </row>
    <row r="2081" spans="1:20">
      <c r="A2081" s="255">
        <v>2079</v>
      </c>
      <c r="B2081" s="255" t="s">
        <v>8468</v>
      </c>
      <c r="C2081" s="255" t="s">
        <v>21</v>
      </c>
      <c r="D2081" s="255" t="s">
        <v>348</v>
      </c>
      <c r="E2081" s="255" t="s">
        <v>8469</v>
      </c>
      <c r="F2081" s="255" t="s">
        <v>24</v>
      </c>
      <c r="G2081" s="255">
        <v>17</v>
      </c>
      <c r="H2081" s="255" t="s">
        <v>8470</v>
      </c>
      <c r="I2081" s="255" t="s">
        <v>8471</v>
      </c>
      <c r="J2081" s="255">
        <v>13558289902</v>
      </c>
      <c r="K2081" s="255" t="s">
        <v>27</v>
      </c>
      <c r="L2081" s="260">
        <v>44397</v>
      </c>
      <c r="M2081" s="255" t="s">
        <v>2455</v>
      </c>
      <c r="N2081" s="255" t="s">
        <v>30</v>
      </c>
      <c r="O2081" s="260">
        <v>44420</v>
      </c>
      <c r="P2081" s="255" t="s">
        <v>8472</v>
      </c>
      <c r="Q2081" s="255" t="s">
        <v>30</v>
      </c>
      <c r="R2081" s="255"/>
      <c r="S2081" s="255"/>
      <c r="T2081" s="265" t="str">
        <f t="array" ref="T2081">VLOOKUP(D2081&amp;E2081,IF({1,0},'2021春'!$C$3:$C$4485&amp;'2021春'!$D$3:$D$4485,'2021春'!$H$3:$H$4485),2,0)</f>
        <v>452731200311170010</v>
      </c>
    </row>
    <row r="2082" spans="1:20">
      <c r="A2082" s="255">
        <v>2080</v>
      </c>
      <c r="B2082" s="255" t="s">
        <v>8473</v>
      </c>
      <c r="C2082" s="255" t="s">
        <v>21</v>
      </c>
      <c r="D2082" s="255" t="s">
        <v>348</v>
      </c>
      <c r="E2082" s="255" t="s">
        <v>8474</v>
      </c>
      <c r="F2082" s="255" t="s">
        <v>24</v>
      </c>
      <c r="G2082" s="255">
        <v>16</v>
      </c>
      <c r="H2082" s="255" t="s">
        <v>8475</v>
      </c>
      <c r="I2082" s="255" t="s">
        <v>8476</v>
      </c>
      <c r="J2082" s="255">
        <v>13768280544</v>
      </c>
      <c r="K2082" s="255" t="s">
        <v>27</v>
      </c>
      <c r="L2082" s="260">
        <v>44402</v>
      </c>
      <c r="M2082" s="255" t="s">
        <v>2455</v>
      </c>
      <c r="N2082" s="255" t="s">
        <v>30</v>
      </c>
      <c r="O2082" s="260"/>
      <c r="P2082" s="255"/>
      <c r="Q2082" s="255" t="s">
        <v>30</v>
      </c>
      <c r="R2082" s="255"/>
      <c r="S2082" s="255"/>
      <c r="T2082" s="265" t="str">
        <f t="array" ref="T2082">VLOOKUP(D2082&amp;E2082,IF({1,0},'2021春'!$C$3:$C$4485&amp;'2021春'!$D$3:$D$4485,'2021春'!$H$3:$H$4485),2,0)</f>
        <v>452731200505270319</v>
      </c>
    </row>
    <row r="2083" spans="1:20">
      <c r="A2083" s="255">
        <v>2081</v>
      </c>
      <c r="B2083" s="255" t="s">
        <v>8477</v>
      </c>
      <c r="C2083" s="255" t="s">
        <v>21</v>
      </c>
      <c r="D2083" s="255" t="s">
        <v>348</v>
      </c>
      <c r="E2083" s="255" t="s">
        <v>8478</v>
      </c>
      <c r="F2083" s="255" t="s">
        <v>143</v>
      </c>
      <c r="G2083" s="255">
        <v>18</v>
      </c>
      <c r="H2083" s="255" t="s">
        <v>5709</v>
      </c>
      <c r="I2083" s="255" t="s">
        <v>8479</v>
      </c>
      <c r="J2083" s="255">
        <v>18176744743</v>
      </c>
      <c r="K2083" s="255" t="s">
        <v>27</v>
      </c>
      <c r="L2083" s="260">
        <v>44397</v>
      </c>
      <c r="M2083" s="255" t="s">
        <v>8480</v>
      </c>
      <c r="N2083" s="255" t="s">
        <v>30</v>
      </c>
      <c r="O2083" s="260"/>
      <c r="P2083" s="255"/>
      <c r="Q2083" s="255" t="s">
        <v>30</v>
      </c>
      <c r="R2083" s="255"/>
      <c r="S2083" s="255"/>
      <c r="T2083" s="265" t="str">
        <f t="array" ref="T2083">VLOOKUP(D2083&amp;E2083,IF({1,0},'2021春'!$C$3:$C$4485&amp;'2021春'!$D$3:$D$4485,'2021春'!$H$3:$H$4485),2,0)</f>
        <v>451229200304082143</v>
      </c>
    </row>
    <row r="2084" spans="1:20">
      <c r="A2084" s="255">
        <v>2082</v>
      </c>
      <c r="B2084" s="255" t="s">
        <v>8481</v>
      </c>
      <c r="C2084" s="255" t="s">
        <v>21</v>
      </c>
      <c r="D2084" s="255" t="s">
        <v>348</v>
      </c>
      <c r="E2084" s="255" t="s">
        <v>7237</v>
      </c>
      <c r="F2084" s="255" t="s">
        <v>24</v>
      </c>
      <c r="G2084" s="255">
        <v>16</v>
      </c>
      <c r="H2084" s="255" t="s">
        <v>8047</v>
      </c>
      <c r="I2084" s="255" t="s">
        <v>8482</v>
      </c>
      <c r="J2084" s="255">
        <v>15992915182</v>
      </c>
      <c r="K2084" s="255" t="s">
        <v>27</v>
      </c>
      <c r="L2084" s="260">
        <v>44395</v>
      </c>
      <c r="M2084" s="255" t="s">
        <v>2455</v>
      </c>
      <c r="N2084" s="255" t="s">
        <v>27</v>
      </c>
      <c r="O2084" s="260">
        <v>44416</v>
      </c>
      <c r="P2084" s="255" t="s">
        <v>2455</v>
      </c>
      <c r="Q2084" s="255" t="s">
        <v>30</v>
      </c>
      <c r="R2084" s="255"/>
      <c r="S2084" s="255"/>
      <c r="T2084" s="265" t="str">
        <f t="array" ref="T2084">VLOOKUP(D2084&amp;E2084,IF({1,0},'2021春'!$C$3:$C$4485&amp;'2021春'!$D$3:$D$4485,'2021春'!$H$3:$H$4485),2,0)</f>
        <v>451229200409121815</v>
      </c>
    </row>
    <row r="2085" spans="1:20">
      <c r="A2085" s="255">
        <v>2083</v>
      </c>
      <c r="B2085" s="255" t="s">
        <v>8483</v>
      </c>
      <c r="C2085" s="255" t="s">
        <v>21</v>
      </c>
      <c r="D2085" s="255" t="s">
        <v>348</v>
      </c>
      <c r="E2085" s="255" t="s">
        <v>2151</v>
      </c>
      <c r="F2085" s="255" t="s">
        <v>143</v>
      </c>
      <c r="G2085" s="255">
        <v>19</v>
      </c>
      <c r="H2085" s="255" t="s">
        <v>8484</v>
      </c>
      <c r="I2085" s="255" t="s">
        <v>8485</v>
      </c>
      <c r="J2085" s="255">
        <v>13647780206</v>
      </c>
      <c r="K2085" s="255" t="s">
        <v>27</v>
      </c>
      <c r="L2085" s="260">
        <v>44331</v>
      </c>
      <c r="M2085" s="255" t="s">
        <v>2455</v>
      </c>
      <c r="N2085" s="255" t="s">
        <v>27</v>
      </c>
      <c r="O2085" s="260">
        <v>44366</v>
      </c>
      <c r="P2085" s="255" t="s">
        <v>2455</v>
      </c>
      <c r="Q2085" s="255" t="s">
        <v>30</v>
      </c>
      <c r="R2085" s="255"/>
      <c r="S2085" s="255"/>
      <c r="T2085" s="265" t="str">
        <f t="array" ref="T2085">VLOOKUP(D2085&amp;E2085,IF({1,0},'2021春'!$C$3:$C$4485&amp;'2021春'!$D$3:$D$4485,'2021春'!$H$3:$H$4485),2,0)</f>
        <v>452731200202052429</v>
      </c>
    </row>
    <row r="2086" spans="1:20">
      <c r="A2086" s="255">
        <v>2084</v>
      </c>
      <c r="B2086" s="255" t="s">
        <v>8486</v>
      </c>
      <c r="C2086" s="255" t="s">
        <v>21</v>
      </c>
      <c r="D2086" s="255" t="s">
        <v>348</v>
      </c>
      <c r="E2086" s="255" t="s">
        <v>8487</v>
      </c>
      <c r="F2086" s="255" t="s">
        <v>143</v>
      </c>
      <c r="G2086" s="255">
        <v>18</v>
      </c>
      <c r="H2086" s="255" t="s">
        <v>8488</v>
      </c>
      <c r="I2086" s="255" t="s">
        <v>980</v>
      </c>
      <c r="J2086" s="255">
        <v>15078636104</v>
      </c>
      <c r="K2086" s="255" t="s">
        <v>27</v>
      </c>
      <c r="L2086" s="260">
        <v>44331</v>
      </c>
      <c r="M2086" s="255" t="s">
        <v>3785</v>
      </c>
      <c r="N2086" s="255" t="s">
        <v>27</v>
      </c>
      <c r="O2086" s="260">
        <v>44361</v>
      </c>
      <c r="P2086" s="255" t="s">
        <v>6508</v>
      </c>
      <c r="Q2086" s="255" t="s">
        <v>30</v>
      </c>
      <c r="R2086" s="255"/>
      <c r="S2086" s="255"/>
      <c r="T2086" s="265" t="str">
        <f t="array" ref="T2086">VLOOKUP(D2086&amp;E2086,IF({1,0},'2021春'!$C$3:$C$4485&amp;'2021春'!$D$3:$D$4485,'2021春'!$H$3:$H$4485),2,0)</f>
        <v>451229200303242125</v>
      </c>
    </row>
    <row r="2087" spans="1:20">
      <c r="A2087" s="255">
        <v>2085</v>
      </c>
      <c r="B2087" s="255" t="s">
        <v>8489</v>
      </c>
      <c r="C2087" s="255" t="s">
        <v>21</v>
      </c>
      <c r="D2087" s="255" t="s">
        <v>348</v>
      </c>
      <c r="E2087" s="255" t="s">
        <v>6544</v>
      </c>
      <c r="F2087" s="255" t="s">
        <v>24</v>
      </c>
      <c r="G2087" s="255">
        <v>17</v>
      </c>
      <c r="H2087" s="255" t="s">
        <v>7148</v>
      </c>
      <c r="I2087" s="255" t="s">
        <v>8490</v>
      </c>
      <c r="J2087" s="255">
        <v>18978757041</v>
      </c>
      <c r="K2087" s="255" t="s">
        <v>27</v>
      </c>
      <c r="L2087" s="260">
        <v>44395</v>
      </c>
      <c r="M2087" s="255" t="s">
        <v>8491</v>
      </c>
      <c r="N2087" s="255" t="s">
        <v>30</v>
      </c>
      <c r="O2087" s="260">
        <v>44396</v>
      </c>
      <c r="P2087" s="255"/>
      <c r="Q2087" s="255" t="s">
        <v>30</v>
      </c>
      <c r="R2087" s="255"/>
      <c r="S2087" s="255"/>
      <c r="T2087" s="265" t="str">
        <f t="array" ref="T2087">VLOOKUP(D2087&amp;E2087,IF({1,0},'2021春'!$C$3:$C$4485&amp;'2021春'!$D$3:$D$4485,'2021春'!$H$3:$H$4485),2,0)</f>
        <v>451229200402032713</v>
      </c>
    </row>
    <row r="2088" spans="1:20">
      <c r="A2088" s="255">
        <v>2086</v>
      </c>
      <c r="B2088" s="255" t="s">
        <v>8492</v>
      </c>
      <c r="C2088" s="255" t="s">
        <v>21</v>
      </c>
      <c r="D2088" s="255" t="s">
        <v>348</v>
      </c>
      <c r="E2088" s="255" t="s">
        <v>8493</v>
      </c>
      <c r="F2088" s="255" t="s">
        <v>143</v>
      </c>
      <c r="G2088" s="255">
        <v>17</v>
      </c>
      <c r="H2088" s="255" t="s">
        <v>7637</v>
      </c>
      <c r="I2088" s="255" t="s">
        <v>8494</v>
      </c>
      <c r="J2088" s="255">
        <v>15177892741</v>
      </c>
      <c r="K2088" s="255" t="s">
        <v>27</v>
      </c>
      <c r="L2088" s="260">
        <v>44395</v>
      </c>
      <c r="M2088" s="255" t="s">
        <v>1352</v>
      </c>
      <c r="N2088" s="255" t="s">
        <v>27</v>
      </c>
      <c r="O2088" s="260">
        <v>44416</v>
      </c>
      <c r="P2088" s="255" t="s">
        <v>1352</v>
      </c>
      <c r="Q2088" s="255" t="s">
        <v>30</v>
      </c>
      <c r="R2088" s="255"/>
      <c r="S2088" s="255"/>
      <c r="T2088" s="265" t="str">
        <f t="array" ref="T2088">VLOOKUP(D2088&amp;E2088,IF({1,0},'2021春'!$C$3:$C$4485&amp;'2021春'!$D$3:$D$4485,'2021春'!$H$3:$H$4485),2,0)</f>
        <v>451229200311081827</v>
      </c>
    </row>
    <row r="2089" spans="1:20">
      <c r="A2089" s="255">
        <v>2087</v>
      </c>
      <c r="B2089" s="255" t="s">
        <v>8495</v>
      </c>
      <c r="C2089" s="255" t="s">
        <v>21</v>
      </c>
      <c r="D2089" s="255" t="s">
        <v>348</v>
      </c>
      <c r="E2089" s="255" t="s">
        <v>8496</v>
      </c>
      <c r="F2089" s="255" t="s">
        <v>24</v>
      </c>
      <c r="G2089" s="255">
        <v>17</v>
      </c>
      <c r="H2089" s="255" t="s">
        <v>8497</v>
      </c>
      <c r="I2089" s="255" t="s">
        <v>8498</v>
      </c>
      <c r="J2089" s="255">
        <v>13788180194</v>
      </c>
      <c r="K2089" s="255" t="s">
        <v>27</v>
      </c>
      <c r="L2089" s="260">
        <v>44397</v>
      </c>
      <c r="M2089" s="255" t="s">
        <v>3693</v>
      </c>
      <c r="N2089" s="255" t="s">
        <v>30</v>
      </c>
      <c r="O2089" s="260"/>
      <c r="P2089" s="255"/>
      <c r="Q2089" s="255" t="s">
        <v>30</v>
      </c>
      <c r="R2089" s="255"/>
      <c r="S2089" s="255"/>
      <c r="T2089" s="265" t="str">
        <f t="array" ref="T2089">VLOOKUP(D2089&amp;E2089,IF({1,0},'2021春'!$C$3:$C$4485&amp;'2021春'!$D$3:$D$4485,'2021春'!$H$3:$H$4485),2,0)</f>
        <v>451229200310070317</v>
      </c>
    </row>
    <row r="2090" spans="1:20">
      <c r="A2090" s="255">
        <v>2088</v>
      </c>
      <c r="B2090" s="255" t="s">
        <v>8499</v>
      </c>
      <c r="C2090" s="255" t="s">
        <v>21</v>
      </c>
      <c r="D2090" s="255" t="s">
        <v>348</v>
      </c>
      <c r="E2090" s="255" t="s">
        <v>8500</v>
      </c>
      <c r="F2090" s="255" t="s">
        <v>24</v>
      </c>
      <c r="G2090" s="255">
        <v>14</v>
      </c>
      <c r="H2090" s="255" t="s">
        <v>8501</v>
      </c>
      <c r="I2090" s="255" t="s">
        <v>8502</v>
      </c>
      <c r="J2090" s="255">
        <v>18378891684</v>
      </c>
      <c r="K2090" s="255" t="s">
        <v>27</v>
      </c>
      <c r="L2090" s="260">
        <v>44416</v>
      </c>
      <c r="M2090" s="255" t="s">
        <v>3693</v>
      </c>
      <c r="N2090" s="261" t="s">
        <v>30</v>
      </c>
      <c r="O2090" s="260"/>
      <c r="P2090" s="255"/>
      <c r="Q2090" s="255" t="s">
        <v>30</v>
      </c>
      <c r="R2090" s="255"/>
      <c r="S2090" s="255"/>
      <c r="T2090" s="265" t="str">
        <f t="array" ref="T2090">VLOOKUP(D2090&amp;E2090,IF({1,0},'2021春'!$C$3:$C$4485&amp;'2021春'!$D$3:$D$4485,'2021春'!$H$3:$H$4485),2,0)</f>
        <v>451229200706050339</v>
      </c>
    </row>
    <row r="2091" spans="1:20">
      <c r="A2091" s="255">
        <v>2089</v>
      </c>
      <c r="B2091" s="255" t="s">
        <v>8503</v>
      </c>
      <c r="C2091" s="255" t="s">
        <v>21</v>
      </c>
      <c r="D2091" s="255" t="s">
        <v>348</v>
      </c>
      <c r="E2091" s="255" t="s">
        <v>8504</v>
      </c>
      <c r="F2091" s="255" t="s">
        <v>143</v>
      </c>
      <c r="G2091" s="255">
        <v>17</v>
      </c>
      <c r="H2091" s="255" t="s">
        <v>8505</v>
      </c>
      <c r="I2091" s="255" t="s">
        <v>8506</v>
      </c>
      <c r="J2091" s="255">
        <v>18177872764</v>
      </c>
      <c r="K2091" s="255" t="s">
        <v>27</v>
      </c>
      <c r="L2091" s="260">
        <v>44393</v>
      </c>
      <c r="M2091" s="255" t="s">
        <v>8507</v>
      </c>
      <c r="N2091" s="255" t="s">
        <v>30</v>
      </c>
      <c r="O2091" s="260"/>
      <c r="P2091" s="255"/>
      <c r="Q2091" s="255" t="s">
        <v>30</v>
      </c>
      <c r="R2091" s="255"/>
      <c r="S2091" s="255"/>
      <c r="T2091" s="265" t="str">
        <f t="array" ref="T2091">VLOOKUP(D2091&amp;E2091,IF({1,0},'2021春'!$C$3:$C$4485&amp;'2021春'!$D$3:$D$4485,'2021春'!$H$3:$H$4485),2,0)</f>
        <v>452731200407040640</v>
      </c>
    </row>
    <row r="2092" spans="1:20">
      <c r="A2092" s="255">
        <v>2090</v>
      </c>
      <c r="B2092" s="255" t="s">
        <v>8508</v>
      </c>
      <c r="C2092" s="255" t="s">
        <v>21</v>
      </c>
      <c r="D2092" s="255" t="s">
        <v>348</v>
      </c>
      <c r="E2092" s="255" t="s">
        <v>8509</v>
      </c>
      <c r="F2092" s="255" t="s">
        <v>143</v>
      </c>
      <c r="G2092" s="255">
        <v>18</v>
      </c>
      <c r="H2092" s="255" t="s">
        <v>4849</v>
      </c>
      <c r="I2092" s="255" t="s">
        <v>8510</v>
      </c>
      <c r="J2092" s="255">
        <v>18176135010</v>
      </c>
      <c r="K2092" s="255" t="s">
        <v>27</v>
      </c>
      <c r="L2092" s="260">
        <v>44331</v>
      </c>
      <c r="M2092" s="255" t="s">
        <v>2455</v>
      </c>
      <c r="N2092" s="255" t="s">
        <v>27</v>
      </c>
      <c r="O2092" s="260">
        <v>44366</v>
      </c>
      <c r="P2092" s="255" t="s">
        <v>6508</v>
      </c>
      <c r="Q2092" s="255" t="s">
        <v>30</v>
      </c>
      <c r="R2092" s="255"/>
      <c r="S2092" s="255"/>
      <c r="T2092" s="265" t="str">
        <f t="array" ref="T2092">VLOOKUP(D2092&amp;E2092,IF({1,0},'2021春'!$C$3:$C$4485&amp;'2021春'!$D$3:$D$4485,'2021春'!$H$3:$H$4485),2,0)</f>
        <v>451229200303064242</v>
      </c>
    </row>
    <row r="2093" spans="1:20">
      <c r="A2093" s="255">
        <v>2091</v>
      </c>
      <c r="B2093" s="255" t="s">
        <v>8511</v>
      </c>
      <c r="C2093" s="255" t="s">
        <v>21</v>
      </c>
      <c r="D2093" s="255" t="s">
        <v>348</v>
      </c>
      <c r="E2093" s="255" t="s">
        <v>8512</v>
      </c>
      <c r="F2093" s="255" t="s">
        <v>143</v>
      </c>
      <c r="G2093" s="255">
        <v>20</v>
      </c>
      <c r="H2093" s="255" t="s">
        <v>8513</v>
      </c>
      <c r="I2093" s="255" t="s">
        <v>8514</v>
      </c>
      <c r="J2093" s="255">
        <v>18378891816</v>
      </c>
      <c r="K2093" s="255" t="s">
        <v>27</v>
      </c>
      <c r="L2093" s="260">
        <v>44331</v>
      </c>
      <c r="M2093" s="255" t="s">
        <v>2455</v>
      </c>
      <c r="N2093" s="255" t="s">
        <v>27</v>
      </c>
      <c r="O2093" s="260">
        <v>44366</v>
      </c>
      <c r="P2093" s="255" t="s">
        <v>6508</v>
      </c>
      <c r="Q2093" s="255" t="s">
        <v>30</v>
      </c>
      <c r="R2093" s="255"/>
      <c r="S2093" s="255"/>
      <c r="T2093" s="265" t="str">
        <f t="array" ref="T2093">VLOOKUP(D2093&amp;E2093,IF({1,0},'2021春'!$C$3:$C$4485&amp;'2021春'!$D$3:$D$4485,'2021春'!$H$3:$H$4485),2,0)</f>
        <v>451229200102050020</v>
      </c>
    </row>
    <row r="2094" spans="1:20">
      <c r="A2094" s="255">
        <v>2092</v>
      </c>
      <c r="B2094" s="255" t="s">
        <v>8515</v>
      </c>
      <c r="C2094" s="255" t="s">
        <v>21</v>
      </c>
      <c r="D2094" s="255" t="s">
        <v>348</v>
      </c>
      <c r="E2094" s="255" t="s">
        <v>8516</v>
      </c>
      <c r="F2094" s="255" t="s">
        <v>24</v>
      </c>
      <c r="G2094" s="255">
        <v>17</v>
      </c>
      <c r="H2094" s="255" t="s">
        <v>8517</v>
      </c>
      <c r="I2094" s="255" t="s">
        <v>8518</v>
      </c>
      <c r="J2094" s="255">
        <v>18177130341</v>
      </c>
      <c r="K2094" s="255" t="s">
        <v>27</v>
      </c>
      <c r="L2094" s="260">
        <v>44395</v>
      </c>
      <c r="M2094" s="255" t="s">
        <v>28</v>
      </c>
      <c r="N2094" s="255" t="s">
        <v>27</v>
      </c>
      <c r="O2094" s="260">
        <v>44416</v>
      </c>
      <c r="P2094" s="255" t="s">
        <v>28</v>
      </c>
      <c r="Q2094" s="255" t="s">
        <v>30</v>
      </c>
      <c r="R2094" s="255"/>
      <c r="S2094" s="255"/>
      <c r="T2094" s="265" t="str">
        <f t="array" ref="T2094">VLOOKUP(D2094&amp;E2094,IF({1,0},'2021春'!$C$3:$C$4485&amp;'2021春'!$D$3:$D$4485,'2021春'!$H$3:$H$4485),2,0)</f>
        <v>451229200403045719</v>
      </c>
    </row>
    <row r="2095" spans="1:20">
      <c r="A2095" s="255">
        <v>2093</v>
      </c>
      <c r="B2095" s="255" t="s">
        <v>8519</v>
      </c>
      <c r="C2095" s="255" t="s">
        <v>21</v>
      </c>
      <c r="D2095" s="255" t="s">
        <v>348</v>
      </c>
      <c r="E2095" s="255" t="s">
        <v>8520</v>
      </c>
      <c r="F2095" s="255" t="s">
        <v>24</v>
      </c>
      <c r="G2095" s="255">
        <v>18</v>
      </c>
      <c r="H2095" s="255" t="s">
        <v>6975</v>
      </c>
      <c r="I2095" s="255" t="s">
        <v>8521</v>
      </c>
      <c r="J2095" s="255" t="s">
        <v>8522</v>
      </c>
      <c r="K2095" s="255" t="s">
        <v>27</v>
      </c>
      <c r="L2095" s="260">
        <v>44331</v>
      </c>
      <c r="M2095" s="255" t="s">
        <v>2455</v>
      </c>
      <c r="N2095" s="255" t="s">
        <v>27</v>
      </c>
      <c r="O2095" s="260">
        <v>44366</v>
      </c>
      <c r="P2095" s="255" t="s">
        <v>6508</v>
      </c>
      <c r="Q2095" s="255" t="s">
        <v>30</v>
      </c>
      <c r="R2095" s="255"/>
      <c r="S2095" s="255"/>
      <c r="T2095" s="265" t="str">
        <f t="array" ref="T2095">VLOOKUP(D2095&amp;E2095,IF({1,0},'2021春'!$C$3:$C$4485&amp;'2021春'!$D$3:$D$4485,'2021春'!$H$3:$H$4485),2,0)</f>
        <v>452731200212051833</v>
      </c>
    </row>
    <row r="2096" spans="1:20">
      <c r="A2096" s="255">
        <v>2094</v>
      </c>
      <c r="B2096" s="255" t="s">
        <v>8523</v>
      </c>
      <c r="C2096" s="255" t="s">
        <v>21</v>
      </c>
      <c r="D2096" s="255" t="s">
        <v>348</v>
      </c>
      <c r="E2096" s="255" t="s">
        <v>8524</v>
      </c>
      <c r="F2096" s="255" t="s">
        <v>143</v>
      </c>
      <c r="G2096" s="255">
        <v>19</v>
      </c>
      <c r="H2096" s="255" t="s">
        <v>8525</v>
      </c>
      <c r="I2096" s="255" t="s">
        <v>8526</v>
      </c>
      <c r="J2096" s="255">
        <v>13750383596</v>
      </c>
      <c r="K2096" s="255" t="s">
        <v>27</v>
      </c>
      <c r="L2096" s="260">
        <v>44331</v>
      </c>
      <c r="M2096" s="255" t="s">
        <v>29</v>
      </c>
      <c r="N2096" s="255" t="s">
        <v>27</v>
      </c>
      <c r="O2096" s="260">
        <v>44366</v>
      </c>
      <c r="P2096" s="255" t="s">
        <v>6508</v>
      </c>
      <c r="Q2096" s="255" t="s">
        <v>30</v>
      </c>
      <c r="R2096" s="255"/>
      <c r="S2096" s="255"/>
      <c r="T2096" s="265" t="str">
        <f t="array" ref="T2096">VLOOKUP(D2096&amp;E2096,IF({1,0},'2021春'!$C$3:$C$4485&amp;'2021春'!$D$3:$D$4485,'2021春'!$H$3:$H$4485),2,0)</f>
        <v>452731200204264265</v>
      </c>
    </row>
    <row r="2097" spans="1:20">
      <c r="A2097" s="255">
        <v>2095</v>
      </c>
      <c r="B2097" s="255" t="s">
        <v>8527</v>
      </c>
      <c r="C2097" s="255" t="s">
        <v>21</v>
      </c>
      <c r="D2097" s="255" t="s">
        <v>348</v>
      </c>
      <c r="E2097" s="255" t="s">
        <v>8528</v>
      </c>
      <c r="F2097" s="255" t="s">
        <v>24</v>
      </c>
      <c r="G2097" s="255">
        <v>17</v>
      </c>
      <c r="H2097" s="255" t="s">
        <v>8529</v>
      </c>
      <c r="I2097" s="255" t="s">
        <v>8530</v>
      </c>
      <c r="J2097" s="255">
        <v>15177036081</v>
      </c>
      <c r="K2097" s="255" t="s">
        <v>27</v>
      </c>
      <c r="L2097" s="260">
        <v>44393</v>
      </c>
      <c r="M2097" s="255" t="s">
        <v>8531</v>
      </c>
      <c r="N2097" s="255" t="s">
        <v>27</v>
      </c>
      <c r="O2097" s="260">
        <v>44409</v>
      </c>
      <c r="P2097" s="255" t="s">
        <v>8531</v>
      </c>
      <c r="Q2097" s="255" t="s">
        <v>30</v>
      </c>
      <c r="R2097" s="255" t="s">
        <v>8532</v>
      </c>
      <c r="S2097" s="255"/>
      <c r="T2097" s="265" t="str">
        <f t="array" ref="T2097">VLOOKUP(D2097&amp;E2097,IF({1,0},'2021春'!$C$3:$C$4485&amp;'2021春'!$D$3:$D$4485,'2021春'!$H$3:$H$4485),2,0)</f>
        <v>45122920030918451X</v>
      </c>
    </row>
    <row r="2098" spans="1:20">
      <c r="A2098" s="255">
        <v>2096</v>
      </c>
      <c r="B2098" s="255" t="s">
        <v>8533</v>
      </c>
      <c r="C2098" s="255" t="s">
        <v>21</v>
      </c>
      <c r="D2098" s="255" t="s">
        <v>348</v>
      </c>
      <c r="E2098" s="255" t="s">
        <v>8534</v>
      </c>
      <c r="F2098" s="255" t="s">
        <v>24</v>
      </c>
      <c r="G2098" s="255">
        <v>16</v>
      </c>
      <c r="H2098" s="255" t="s">
        <v>4572</v>
      </c>
      <c r="I2098" s="255" t="s">
        <v>8535</v>
      </c>
      <c r="J2098" s="255">
        <v>17344524919</v>
      </c>
      <c r="K2098" s="255" t="s">
        <v>27</v>
      </c>
      <c r="L2098" s="260">
        <v>44394</v>
      </c>
      <c r="M2098" s="255" t="s">
        <v>1347</v>
      </c>
      <c r="N2098" s="255" t="s">
        <v>30</v>
      </c>
      <c r="O2098" s="260"/>
      <c r="P2098" s="255"/>
      <c r="Q2098" s="255" t="s">
        <v>30</v>
      </c>
      <c r="R2098" s="255"/>
      <c r="S2098" s="255"/>
      <c r="T2098" s="265" t="str">
        <f t="array" ref="T2098">VLOOKUP(D2098&amp;E2098,IF({1,0},'2021春'!$C$3:$C$4485&amp;'2021春'!$D$3:$D$4485,'2021春'!$H$3:$H$4485),2,0)</f>
        <v>451229200501144518</v>
      </c>
    </row>
    <row r="2099" spans="1:20">
      <c r="A2099" s="255">
        <v>2097</v>
      </c>
      <c r="B2099" s="255" t="s">
        <v>8536</v>
      </c>
      <c r="C2099" s="255" t="s">
        <v>21</v>
      </c>
      <c r="D2099" s="255" t="s">
        <v>348</v>
      </c>
      <c r="E2099" s="255" t="s">
        <v>8537</v>
      </c>
      <c r="F2099" s="255" t="s">
        <v>24</v>
      </c>
      <c r="G2099" s="255">
        <v>19</v>
      </c>
      <c r="H2099" s="255" t="s">
        <v>8538</v>
      </c>
      <c r="I2099" s="255" t="s">
        <v>8539</v>
      </c>
      <c r="J2099" s="255">
        <v>15878826983</v>
      </c>
      <c r="K2099" s="255" t="s">
        <v>27</v>
      </c>
      <c r="L2099" s="260">
        <v>44331</v>
      </c>
      <c r="M2099" s="255" t="s">
        <v>2455</v>
      </c>
      <c r="N2099" s="255" t="s">
        <v>27</v>
      </c>
      <c r="O2099" s="260">
        <v>44366</v>
      </c>
      <c r="P2099" s="255" t="s">
        <v>6508</v>
      </c>
      <c r="Q2099" s="255" t="s">
        <v>30</v>
      </c>
      <c r="R2099" s="255"/>
      <c r="S2099" s="255"/>
      <c r="T2099" s="265" t="str">
        <f t="array" ref="T2099">VLOOKUP(D2099&amp;E2099,IF({1,0},'2021春'!$C$3:$C$4485&amp;'2021春'!$D$3:$D$4485,'2021春'!$H$3:$H$4485),2,0)</f>
        <v>452730200208085954</v>
      </c>
    </row>
    <row r="2100" spans="1:20">
      <c r="A2100" s="255">
        <v>2098</v>
      </c>
      <c r="B2100" s="255" t="s">
        <v>8540</v>
      </c>
      <c r="C2100" s="255" t="s">
        <v>21</v>
      </c>
      <c r="D2100" s="255" t="s">
        <v>348</v>
      </c>
      <c r="E2100" s="255" t="s">
        <v>8541</v>
      </c>
      <c r="F2100" s="255" t="s">
        <v>24</v>
      </c>
      <c r="G2100" s="255">
        <v>17</v>
      </c>
      <c r="H2100" s="255" t="s">
        <v>8542</v>
      </c>
      <c r="I2100" s="255" t="s">
        <v>8543</v>
      </c>
      <c r="J2100" s="255">
        <v>18277890823</v>
      </c>
      <c r="K2100" s="255" t="s">
        <v>27</v>
      </c>
      <c r="L2100" s="260">
        <v>44396</v>
      </c>
      <c r="M2100" s="255" t="s">
        <v>3693</v>
      </c>
      <c r="N2100" s="255" t="s">
        <v>30</v>
      </c>
      <c r="O2100" s="260"/>
      <c r="P2100" s="255"/>
      <c r="Q2100" s="255" t="s">
        <v>30</v>
      </c>
      <c r="R2100" s="255"/>
      <c r="S2100" s="255"/>
      <c r="T2100" s="265" t="str">
        <f t="array" ref="T2100">VLOOKUP(D2100&amp;E2100,IF({1,0},'2021春'!$C$3:$C$4485&amp;'2021春'!$D$3:$D$4485,'2021春'!$H$3:$H$4485),2,0)</f>
        <v>452731200401250313</v>
      </c>
    </row>
    <row r="2101" spans="1:20">
      <c r="A2101" s="255">
        <v>2099</v>
      </c>
      <c r="B2101" s="255" t="s">
        <v>8544</v>
      </c>
      <c r="C2101" s="255" t="s">
        <v>21</v>
      </c>
      <c r="D2101" s="255" t="s">
        <v>348</v>
      </c>
      <c r="E2101" s="255" t="s">
        <v>8545</v>
      </c>
      <c r="F2101" s="255" t="s">
        <v>24</v>
      </c>
      <c r="G2101" s="255">
        <v>17</v>
      </c>
      <c r="H2101" s="255" t="s">
        <v>8546</v>
      </c>
      <c r="I2101" s="255" t="s">
        <v>8547</v>
      </c>
      <c r="J2101" s="255" t="s">
        <v>8548</v>
      </c>
      <c r="K2101" s="255" t="s">
        <v>27</v>
      </c>
      <c r="L2101" s="260">
        <v>44398</v>
      </c>
      <c r="M2101" s="255" t="s">
        <v>2455</v>
      </c>
      <c r="N2101" s="255" t="s">
        <v>30</v>
      </c>
      <c r="O2101" s="260"/>
      <c r="P2101" s="255"/>
      <c r="Q2101" s="255" t="s">
        <v>30</v>
      </c>
      <c r="R2101" s="255"/>
      <c r="S2101" s="255"/>
      <c r="T2101" s="265" t="str">
        <f t="array" ref="T2101">VLOOKUP(D2101&amp;E2101,IF({1,0},'2021春'!$C$3:$C$4485&amp;'2021春'!$D$3:$D$4485,'2021春'!$H$3:$H$4485),2,0)</f>
        <v>451229200311010316</v>
      </c>
    </row>
    <row r="2102" spans="1:20">
      <c r="A2102" s="255">
        <v>2100</v>
      </c>
      <c r="B2102" s="255" t="s">
        <v>8549</v>
      </c>
      <c r="C2102" s="255" t="s">
        <v>21</v>
      </c>
      <c r="D2102" s="255" t="s">
        <v>348</v>
      </c>
      <c r="E2102" s="255" t="s">
        <v>8550</v>
      </c>
      <c r="F2102" s="255" t="s">
        <v>24</v>
      </c>
      <c r="G2102" s="255">
        <v>17</v>
      </c>
      <c r="H2102" s="255" t="s">
        <v>8551</v>
      </c>
      <c r="I2102" s="255" t="s">
        <v>8552</v>
      </c>
      <c r="J2102" s="255" t="s">
        <v>8553</v>
      </c>
      <c r="K2102" s="255" t="s">
        <v>27</v>
      </c>
      <c r="L2102" s="260">
        <v>44396</v>
      </c>
      <c r="M2102" s="255" t="s">
        <v>7621</v>
      </c>
      <c r="N2102" s="255" t="s">
        <v>27</v>
      </c>
      <c r="O2102" s="260">
        <v>44419</v>
      </c>
      <c r="P2102" s="255" t="s">
        <v>8554</v>
      </c>
      <c r="Q2102" s="255" t="s">
        <v>30</v>
      </c>
      <c r="R2102" s="255" t="s">
        <v>8555</v>
      </c>
      <c r="S2102" s="255"/>
      <c r="T2102" s="265" t="str">
        <f t="array" ref="T2102">VLOOKUP(D2102&amp;E2102,IF({1,0},'2021春'!$C$3:$C$4485&amp;'2021春'!$D$3:$D$4485,'2021春'!$H$3:$H$4485),2,0)</f>
        <v>450124200310030018</v>
      </c>
    </row>
    <row r="2103" spans="1:20">
      <c r="A2103" s="255">
        <v>2101</v>
      </c>
      <c r="B2103" s="255" t="s">
        <v>8556</v>
      </c>
      <c r="C2103" s="255" t="s">
        <v>21</v>
      </c>
      <c r="D2103" s="255" t="s">
        <v>348</v>
      </c>
      <c r="E2103" s="255" t="s">
        <v>8557</v>
      </c>
      <c r="F2103" s="255" t="s">
        <v>24</v>
      </c>
      <c r="G2103" s="255">
        <v>18</v>
      </c>
      <c r="H2103" s="255" t="s">
        <v>4750</v>
      </c>
      <c r="I2103" s="255" t="s">
        <v>8558</v>
      </c>
      <c r="J2103" s="255" t="s">
        <v>8559</v>
      </c>
      <c r="K2103" s="255" t="s">
        <v>27</v>
      </c>
      <c r="L2103" s="260">
        <v>44331</v>
      </c>
      <c r="M2103" s="255" t="s">
        <v>2455</v>
      </c>
      <c r="N2103" s="255" t="s">
        <v>27</v>
      </c>
      <c r="O2103" s="260">
        <v>44366</v>
      </c>
      <c r="P2103" s="255" t="s">
        <v>6508</v>
      </c>
      <c r="Q2103" s="255" t="s">
        <v>30</v>
      </c>
      <c r="R2103" s="255"/>
      <c r="S2103" s="255"/>
      <c r="T2103" s="265" t="str">
        <f t="array" ref="T2103">VLOOKUP(D2103&amp;E2103,IF({1,0},'2021春'!$C$3:$C$4485&amp;'2021春'!$D$3:$D$4485,'2021春'!$H$3:$H$4485),2,0)</f>
        <v>452731200209270613</v>
      </c>
    </row>
    <row r="2104" spans="1:20">
      <c r="A2104" s="255">
        <v>2102</v>
      </c>
      <c r="B2104" s="255" t="s">
        <v>8560</v>
      </c>
      <c r="C2104" s="255" t="s">
        <v>21</v>
      </c>
      <c r="D2104" s="255" t="s">
        <v>348</v>
      </c>
      <c r="E2104" s="255" t="s">
        <v>8543</v>
      </c>
      <c r="F2104" s="255" t="s">
        <v>24</v>
      </c>
      <c r="G2104" s="255">
        <v>17</v>
      </c>
      <c r="H2104" s="255" t="s">
        <v>8561</v>
      </c>
      <c r="I2104" s="255" t="s">
        <v>8562</v>
      </c>
      <c r="J2104" s="255" t="s">
        <v>8563</v>
      </c>
      <c r="K2104" s="255" t="s">
        <v>27</v>
      </c>
      <c r="L2104" s="260">
        <v>44396</v>
      </c>
      <c r="M2104" s="255" t="s">
        <v>2455</v>
      </c>
      <c r="N2104" s="255" t="s">
        <v>30</v>
      </c>
      <c r="O2104" s="260"/>
      <c r="P2104" s="255"/>
      <c r="Q2104" s="255" t="s">
        <v>30</v>
      </c>
      <c r="R2104" s="255"/>
      <c r="S2104" s="255"/>
      <c r="T2104" s="265" t="str">
        <f t="array" ref="T2104">VLOOKUP(D2104&amp;E2104,IF({1,0},'2021春'!$C$3:$C$4485&amp;'2021春'!$D$3:$D$4485,'2021春'!$H$3:$H$4485),2,0)</f>
        <v>452731200311020311</v>
      </c>
    </row>
    <row r="2105" spans="1:20">
      <c r="A2105" s="255">
        <v>2103</v>
      </c>
      <c r="B2105" s="255" t="s">
        <v>8564</v>
      </c>
      <c r="C2105" s="255" t="s">
        <v>21</v>
      </c>
      <c r="D2105" s="255" t="s">
        <v>348</v>
      </c>
      <c r="E2105" s="255" t="s">
        <v>3817</v>
      </c>
      <c r="F2105" s="255" t="s">
        <v>143</v>
      </c>
      <c r="G2105" s="255">
        <v>18</v>
      </c>
      <c r="H2105" s="255" t="s">
        <v>7908</v>
      </c>
      <c r="I2105" s="255" t="s">
        <v>5333</v>
      </c>
      <c r="J2105" s="255">
        <v>19977819356</v>
      </c>
      <c r="K2105" s="255" t="s">
        <v>27</v>
      </c>
      <c r="L2105" s="260">
        <v>44331</v>
      </c>
      <c r="M2105" s="255" t="s">
        <v>2455</v>
      </c>
      <c r="N2105" s="255" t="s">
        <v>27</v>
      </c>
      <c r="O2105" s="260">
        <v>44366</v>
      </c>
      <c r="P2105" s="255" t="s">
        <v>6508</v>
      </c>
      <c r="Q2105" s="255" t="s">
        <v>30</v>
      </c>
      <c r="R2105" s="255"/>
      <c r="S2105" s="255"/>
      <c r="T2105" s="265" t="str">
        <f t="array" ref="T2105">VLOOKUP(D2105&amp;E2105,IF({1,0},'2021春'!$C$3:$C$4485&amp;'2021春'!$D$3:$D$4485,'2021春'!$H$3:$H$4485),2,0)</f>
        <v>451229200302022729</v>
      </c>
    </row>
    <row r="2106" spans="1:20">
      <c r="A2106" s="255">
        <v>2104</v>
      </c>
      <c r="B2106" s="255" t="s">
        <v>8565</v>
      </c>
      <c r="C2106" s="255" t="s">
        <v>21</v>
      </c>
      <c r="D2106" s="255" t="s">
        <v>348</v>
      </c>
      <c r="E2106" s="255" t="s">
        <v>8566</v>
      </c>
      <c r="F2106" s="255" t="s">
        <v>143</v>
      </c>
      <c r="G2106" s="255">
        <v>18</v>
      </c>
      <c r="H2106" s="255" t="s">
        <v>4914</v>
      </c>
      <c r="I2106" s="255" t="s">
        <v>8567</v>
      </c>
      <c r="J2106" s="255">
        <v>18977801675</v>
      </c>
      <c r="K2106" s="255" t="s">
        <v>27</v>
      </c>
      <c r="L2106" s="260">
        <v>44331</v>
      </c>
      <c r="M2106" s="255" t="s">
        <v>2455</v>
      </c>
      <c r="N2106" s="255" t="s">
        <v>27</v>
      </c>
      <c r="O2106" s="260">
        <v>44366</v>
      </c>
      <c r="P2106" s="255" t="s">
        <v>6508</v>
      </c>
      <c r="Q2106" s="255" t="s">
        <v>30</v>
      </c>
      <c r="R2106" s="255"/>
      <c r="S2106" s="255"/>
      <c r="T2106" s="265" t="str">
        <f t="array" ref="T2106">VLOOKUP(D2106&amp;E2106,IF({1,0},'2021春'!$C$3:$C$4485&amp;'2021春'!$D$3:$D$4485,'2021春'!$H$3:$H$4485),2,0)</f>
        <v>45273120030625122X</v>
      </c>
    </row>
    <row r="2107" spans="1:20">
      <c r="A2107" s="255">
        <v>2105</v>
      </c>
      <c r="B2107" s="255" t="s">
        <v>8568</v>
      </c>
      <c r="C2107" s="255" t="s">
        <v>21</v>
      </c>
      <c r="D2107" s="255" t="s">
        <v>348</v>
      </c>
      <c r="E2107" s="255" t="s">
        <v>8569</v>
      </c>
      <c r="F2107" s="255" t="s">
        <v>143</v>
      </c>
      <c r="G2107" s="255">
        <v>17</v>
      </c>
      <c r="H2107" s="255" t="s">
        <v>8570</v>
      </c>
      <c r="I2107" s="255" t="s">
        <v>8571</v>
      </c>
      <c r="J2107" s="255">
        <v>17344524909</v>
      </c>
      <c r="K2107" s="255" t="s">
        <v>27</v>
      </c>
      <c r="L2107" s="260">
        <v>44394</v>
      </c>
      <c r="M2107" s="255" t="s">
        <v>2172</v>
      </c>
      <c r="N2107" s="255" t="s">
        <v>27</v>
      </c>
      <c r="O2107" s="260"/>
      <c r="P2107" s="255"/>
      <c r="Q2107" s="255" t="s">
        <v>30</v>
      </c>
      <c r="R2107" s="255"/>
      <c r="S2107" s="255"/>
      <c r="T2107" s="265" t="str">
        <f t="array" ref="T2107">VLOOKUP(D2107&amp;E2107,IF({1,0},'2021春'!$C$3:$C$4485&amp;'2021春'!$D$3:$D$4485,'2021春'!$H$3:$H$4485),2,0)</f>
        <v>452731200311300321</v>
      </c>
    </row>
    <row r="2108" spans="1:20">
      <c r="A2108" s="255">
        <v>2106</v>
      </c>
      <c r="B2108" s="255" t="s">
        <v>8572</v>
      </c>
      <c r="C2108" s="255" t="s">
        <v>21</v>
      </c>
      <c r="D2108" s="255" t="s">
        <v>348</v>
      </c>
      <c r="E2108" s="255" t="s">
        <v>8573</v>
      </c>
      <c r="F2108" s="255" t="s">
        <v>143</v>
      </c>
      <c r="G2108" s="255">
        <v>17</v>
      </c>
      <c r="H2108" s="255" t="s">
        <v>4714</v>
      </c>
      <c r="I2108" s="255" t="s">
        <v>8574</v>
      </c>
      <c r="J2108" s="255">
        <v>17777937474</v>
      </c>
      <c r="K2108" s="255" t="s">
        <v>27</v>
      </c>
      <c r="L2108" s="260">
        <v>44395</v>
      </c>
      <c r="M2108" s="255" t="s">
        <v>2172</v>
      </c>
      <c r="N2108" s="255" t="s">
        <v>30</v>
      </c>
      <c r="O2108" s="260"/>
      <c r="P2108" s="255"/>
      <c r="Q2108" s="255" t="s">
        <v>30</v>
      </c>
      <c r="R2108" s="255"/>
      <c r="S2108" s="255"/>
      <c r="T2108" s="265" t="str">
        <f t="array" ref="T2108">VLOOKUP(D2108&amp;E2108,IF({1,0},'2021春'!$C$3:$C$4485&amp;'2021春'!$D$3:$D$4485,'2021春'!$H$3:$H$4485),2,0)</f>
        <v>452731200405235129</v>
      </c>
    </row>
    <row r="2109" spans="1:20">
      <c r="A2109" s="255">
        <v>2107</v>
      </c>
      <c r="B2109" s="255" t="s">
        <v>8575</v>
      </c>
      <c r="C2109" s="255" t="s">
        <v>21</v>
      </c>
      <c r="D2109" s="255" t="s">
        <v>348</v>
      </c>
      <c r="E2109" s="255" t="s">
        <v>8576</v>
      </c>
      <c r="F2109" s="255" t="s">
        <v>143</v>
      </c>
      <c r="G2109" s="255">
        <v>17</v>
      </c>
      <c r="H2109" s="255" t="s">
        <v>594</v>
      </c>
      <c r="I2109" s="255" t="s">
        <v>8577</v>
      </c>
      <c r="J2109" s="255">
        <v>15077388439</v>
      </c>
      <c r="K2109" s="255" t="s">
        <v>27</v>
      </c>
      <c r="L2109" s="260">
        <v>44396</v>
      </c>
      <c r="M2109" s="255" t="s">
        <v>2172</v>
      </c>
      <c r="N2109" s="255" t="s">
        <v>27</v>
      </c>
      <c r="O2109" s="260"/>
      <c r="P2109" s="255"/>
      <c r="Q2109" s="255" t="s">
        <v>30</v>
      </c>
      <c r="R2109" s="255"/>
      <c r="S2109" s="255"/>
      <c r="T2109" s="265" t="str">
        <f t="array" ref="T2109">VLOOKUP(D2109&amp;E2109,IF({1,0},'2021春'!$C$3:$C$4485&amp;'2021春'!$D$3:$D$4485,'2021春'!$H$3:$H$4485),2,0)</f>
        <v>452731200402200924</v>
      </c>
    </row>
    <row r="2110" spans="1:20">
      <c r="A2110" s="255">
        <v>2108</v>
      </c>
      <c r="B2110" s="255" t="s">
        <v>8578</v>
      </c>
      <c r="C2110" s="255" t="s">
        <v>21</v>
      </c>
      <c r="D2110" s="255" t="s">
        <v>348</v>
      </c>
      <c r="E2110" s="255" t="s">
        <v>8579</v>
      </c>
      <c r="F2110" s="255" t="s">
        <v>24</v>
      </c>
      <c r="G2110" s="255">
        <v>17</v>
      </c>
      <c r="H2110" s="255" t="s">
        <v>6483</v>
      </c>
      <c r="I2110" s="255" t="s">
        <v>8580</v>
      </c>
      <c r="J2110" s="255" t="s">
        <v>8581</v>
      </c>
      <c r="K2110" s="255" t="s">
        <v>27</v>
      </c>
      <c r="L2110" s="260">
        <v>44400</v>
      </c>
      <c r="M2110" s="255" t="s">
        <v>29</v>
      </c>
      <c r="N2110" s="255" t="s">
        <v>27</v>
      </c>
      <c r="O2110" s="260">
        <v>44421</v>
      </c>
      <c r="P2110" s="255"/>
      <c r="Q2110" s="255" t="s">
        <v>30</v>
      </c>
      <c r="R2110" s="255"/>
      <c r="S2110" s="255"/>
      <c r="T2110" s="265" t="str">
        <f t="array" ref="T2110">VLOOKUP(D2110&amp;E2110,IF({1,0},'2021春'!$C$3:$C$4485&amp;'2021春'!$D$3:$D$4485,'2021春'!$H$3:$H$4485),2,0)</f>
        <v>451229200311130019</v>
      </c>
    </row>
    <row r="2111" spans="1:20">
      <c r="A2111" s="255">
        <v>2109</v>
      </c>
      <c r="B2111" s="255" t="s">
        <v>8582</v>
      </c>
      <c r="C2111" s="255" t="s">
        <v>21</v>
      </c>
      <c r="D2111" s="255" t="s">
        <v>348</v>
      </c>
      <c r="E2111" s="255" t="s">
        <v>1776</v>
      </c>
      <c r="F2111" s="255" t="s">
        <v>143</v>
      </c>
      <c r="G2111" s="255">
        <v>16</v>
      </c>
      <c r="H2111" s="255" t="s">
        <v>8583</v>
      </c>
      <c r="I2111" s="255" t="s">
        <v>8584</v>
      </c>
      <c r="J2111" s="255">
        <v>15078637459</v>
      </c>
      <c r="K2111" s="255" t="s">
        <v>27</v>
      </c>
      <c r="L2111" s="260">
        <v>44404</v>
      </c>
      <c r="M2111" s="255" t="s">
        <v>2172</v>
      </c>
      <c r="N2111" s="255" t="s">
        <v>27</v>
      </c>
      <c r="O2111" s="260"/>
      <c r="P2111" s="255"/>
      <c r="Q2111" s="255" t="s">
        <v>30</v>
      </c>
      <c r="R2111" s="255"/>
      <c r="S2111" s="255"/>
      <c r="T2111" s="265" t="str">
        <f t="array" ref="T2111">VLOOKUP(D2111&amp;E2111,IF({1,0},'2021春'!$C$3:$C$4485&amp;'2021春'!$D$3:$D$4485,'2021春'!$H$3:$H$4485),2,0)</f>
        <v>451229200410230023</v>
      </c>
    </row>
    <row r="2112" spans="1:20">
      <c r="A2112" s="255">
        <v>2110</v>
      </c>
      <c r="B2112" s="255" t="s">
        <v>8585</v>
      </c>
      <c r="C2112" s="255" t="s">
        <v>21</v>
      </c>
      <c r="D2112" s="255" t="s">
        <v>348</v>
      </c>
      <c r="E2112" s="255" t="s">
        <v>8586</v>
      </c>
      <c r="F2112" s="255" t="s">
        <v>24</v>
      </c>
      <c r="G2112" s="255">
        <v>18</v>
      </c>
      <c r="H2112" s="255" t="s">
        <v>2264</v>
      </c>
      <c r="I2112" s="255" t="s">
        <v>8587</v>
      </c>
      <c r="J2112" s="255">
        <v>15277858106</v>
      </c>
      <c r="K2112" s="255" t="s">
        <v>27</v>
      </c>
      <c r="L2112" s="260">
        <v>44331</v>
      </c>
      <c r="M2112" s="255" t="s">
        <v>2172</v>
      </c>
      <c r="N2112" s="255" t="s">
        <v>27</v>
      </c>
      <c r="O2112" s="260">
        <v>44366</v>
      </c>
      <c r="P2112" s="255" t="s">
        <v>6508</v>
      </c>
      <c r="Q2112" s="255" t="s">
        <v>30</v>
      </c>
      <c r="R2112" s="255"/>
      <c r="S2112" s="255"/>
      <c r="T2112" s="265" t="str">
        <f t="array" ref="T2112">VLOOKUP(D2112&amp;E2112,IF({1,0},'2021春'!$C$3:$C$4485&amp;'2021春'!$D$3:$D$4485,'2021春'!$H$3:$H$4485),2,0)</f>
        <v>451229200308042114</v>
      </c>
    </row>
    <row r="2113" spans="1:20">
      <c r="A2113" s="255">
        <v>2111</v>
      </c>
      <c r="B2113" s="255" t="s">
        <v>8588</v>
      </c>
      <c r="C2113" s="255" t="s">
        <v>21</v>
      </c>
      <c r="D2113" s="255" t="s">
        <v>348</v>
      </c>
      <c r="E2113" s="255" t="s">
        <v>8589</v>
      </c>
      <c r="F2113" s="255" t="s">
        <v>143</v>
      </c>
      <c r="G2113" s="255">
        <v>21</v>
      </c>
      <c r="H2113" s="255" t="s">
        <v>8590</v>
      </c>
      <c r="I2113" s="255" t="s">
        <v>8591</v>
      </c>
      <c r="J2113" s="255">
        <v>17754598545</v>
      </c>
      <c r="K2113" s="255" t="s">
        <v>27</v>
      </c>
      <c r="L2113" s="260">
        <v>44331</v>
      </c>
      <c r="M2113" s="255" t="s">
        <v>29</v>
      </c>
      <c r="N2113" s="255" t="s">
        <v>27</v>
      </c>
      <c r="O2113" s="260">
        <v>44366</v>
      </c>
      <c r="P2113" s="255" t="s">
        <v>2172</v>
      </c>
      <c r="Q2113" s="255" t="s">
        <v>30</v>
      </c>
      <c r="R2113" s="255"/>
      <c r="S2113" s="255"/>
      <c r="T2113" s="265" t="str">
        <f t="array" ref="T2113">VLOOKUP(D2113&amp;E2113,IF({1,0},'2021春'!$C$3:$C$4485&amp;'2021春'!$D$3:$D$4485,'2021春'!$H$3:$H$4485),2,0)</f>
        <v>451229200002152767</v>
      </c>
    </row>
    <row r="2114" spans="1:20">
      <c r="A2114" s="255">
        <v>2112</v>
      </c>
      <c r="B2114" s="255" t="s">
        <v>8592</v>
      </c>
      <c r="C2114" s="255" t="s">
        <v>21</v>
      </c>
      <c r="D2114" s="255" t="s">
        <v>348</v>
      </c>
      <c r="E2114" s="255" t="s">
        <v>8593</v>
      </c>
      <c r="F2114" s="255" t="s">
        <v>24</v>
      </c>
      <c r="G2114" s="255">
        <v>17</v>
      </c>
      <c r="H2114" s="255" t="s">
        <v>8594</v>
      </c>
      <c r="I2114" s="255" t="s">
        <v>8595</v>
      </c>
      <c r="J2114" s="255">
        <v>13507783807</v>
      </c>
      <c r="K2114" s="255" t="s">
        <v>27</v>
      </c>
      <c r="L2114" s="260">
        <v>44394</v>
      </c>
      <c r="M2114" s="255" t="s">
        <v>2172</v>
      </c>
      <c r="N2114" s="255" t="s">
        <v>30</v>
      </c>
      <c r="O2114" s="260"/>
      <c r="P2114" s="255"/>
      <c r="Q2114" s="255" t="s">
        <v>30</v>
      </c>
      <c r="R2114" s="255"/>
      <c r="S2114" s="255"/>
      <c r="T2114" s="265" t="str">
        <f t="array" ref="T2114">VLOOKUP(D2114&amp;E2114,IF({1,0},'2021春'!$C$3:$C$4485&amp;'2021春'!$D$3:$D$4485,'2021春'!$H$3:$H$4485),2,0)</f>
        <v>452731200405014852</v>
      </c>
    </row>
    <row r="2115" spans="1:20">
      <c r="A2115" s="255">
        <v>2113</v>
      </c>
      <c r="B2115" s="255" t="s">
        <v>8596</v>
      </c>
      <c r="C2115" s="255" t="s">
        <v>21</v>
      </c>
      <c r="D2115" s="255" t="s">
        <v>348</v>
      </c>
      <c r="E2115" s="255" t="s">
        <v>1238</v>
      </c>
      <c r="F2115" s="255" t="s">
        <v>143</v>
      </c>
      <c r="G2115" s="255">
        <v>17</v>
      </c>
      <c r="H2115" s="255" t="s">
        <v>8597</v>
      </c>
      <c r="I2115" s="255" t="s">
        <v>8598</v>
      </c>
      <c r="J2115" s="255" t="s">
        <v>8599</v>
      </c>
      <c r="K2115" s="255" t="s">
        <v>27</v>
      </c>
      <c r="L2115" s="260">
        <v>44331</v>
      </c>
      <c r="M2115" s="255" t="s">
        <v>2172</v>
      </c>
      <c r="N2115" s="255" t="s">
        <v>27</v>
      </c>
      <c r="O2115" s="260">
        <v>44366</v>
      </c>
      <c r="P2115" s="255" t="s">
        <v>6508</v>
      </c>
      <c r="Q2115" s="255" t="s">
        <v>30</v>
      </c>
      <c r="R2115" s="255"/>
      <c r="S2115" s="255"/>
      <c r="T2115" s="265" t="str">
        <f t="array" ref="T2115">VLOOKUP(D2115&amp;E2115,IF({1,0},'2021春'!$C$3:$C$4485&amp;'2021春'!$D$3:$D$4485,'2021春'!$H$3:$H$4485),2,0)</f>
        <v>451229200402140028</v>
      </c>
    </row>
    <row r="2116" spans="1:20">
      <c r="A2116" s="255">
        <v>2114</v>
      </c>
      <c r="B2116" s="255" t="s">
        <v>8600</v>
      </c>
      <c r="C2116" s="255" t="s">
        <v>21</v>
      </c>
      <c r="D2116" s="255" t="s">
        <v>348</v>
      </c>
      <c r="E2116" s="255" t="s">
        <v>8601</v>
      </c>
      <c r="F2116" s="255" t="s">
        <v>143</v>
      </c>
      <c r="G2116" s="255">
        <v>17</v>
      </c>
      <c r="H2116" s="255" t="s">
        <v>8602</v>
      </c>
      <c r="I2116" s="255" t="s">
        <v>8603</v>
      </c>
      <c r="J2116" s="255">
        <v>15277892893</v>
      </c>
      <c r="K2116" s="255" t="s">
        <v>27</v>
      </c>
      <c r="L2116" s="260">
        <v>44395</v>
      </c>
      <c r="M2116" s="255" t="s">
        <v>28</v>
      </c>
      <c r="N2116" s="255" t="s">
        <v>27</v>
      </c>
      <c r="O2116" s="260"/>
      <c r="P2116" s="255"/>
      <c r="Q2116" s="255" t="s">
        <v>30</v>
      </c>
      <c r="R2116" s="255"/>
      <c r="S2116" s="255"/>
      <c r="T2116" s="265" t="str">
        <f t="array" ref="T2116">VLOOKUP(D2116&amp;E2116,IF({1,0},'2021春'!$C$3:$C$4485&amp;'2021春'!$D$3:$D$4485,'2021春'!$H$3:$H$4485),2,0)</f>
        <v>452731200403314827</v>
      </c>
    </row>
    <row r="2117" spans="1:20">
      <c r="A2117" s="255">
        <v>2115</v>
      </c>
      <c r="B2117" s="255" t="s">
        <v>8604</v>
      </c>
      <c r="C2117" s="255" t="s">
        <v>21</v>
      </c>
      <c r="D2117" s="255" t="s">
        <v>348</v>
      </c>
      <c r="E2117" s="255" t="s">
        <v>8605</v>
      </c>
      <c r="F2117" s="255" t="s">
        <v>24</v>
      </c>
      <c r="G2117" s="255">
        <v>20</v>
      </c>
      <c r="H2117" s="255" t="s">
        <v>4968</v>
      </c>
      <c r="I2117" s="255" t="s">
        <v>8606</v>
      </c>
      <c r="J2117" s="255">
        <v>15878846547</v>
      </c>
      <c r="K2117" s="255" t="s">
        <v>27</v>
      </c>
      <c r="L2117" s="260">
        <v>44331</v>
      </c>
      <c r="M2117" s="255" t="s">
        <v>2172</v>
      </c>
      <c r="N2117" s="255" t="s">
        <v>27</v>
      </c>
      <c r="O2117" s="260">
        <v>44366</v>
      </c>
      <c r="P2117" s="255" t="s">
        <v>6508</v>
      </c>
      <c r="Q2117" s="255" t="s">
        <v>30</v>
      </c>
      <c r="R2117" s="255"/>
      <c r="S2117" s="255"/>
      <c r="T2117" s="265" t="str">
        <f t="array" ref="T2117">VLOOKUP(D2117&amp;E2117,IF({1,0},'2021春'!$C$3:$C$4485&amp;'2021春'!$D$3:$D$4485,'2021春'!$H$3:$H$4485),2,0)</f>
        <v>451229200101242119</v>
      </c>
    </row>
    <row r="2118" spans="1:20">
      <c r="A2118" s="255">
        <v>2116</v>
      </c>
      <c r="B2118" s="255" t="s">
        <v>8607</v>
      </c>
      <c r="C2118" s="255" t="s">
        <v>21</v>
      </c>
      <c r="D2118" s="255" t="s">
        <v>348</v>
      </c>
      <c r="E2118" s="255" t="s">
        <v>8608</v>
      </c>
      <c r="F2118" s="255" t="s">
        <v>24</v>
      </c>
      <c r="G2118" s="255">
        <v>17</v>
      </c>
      <c r="H2118" s="255" t="s">
        <v>8309</v>
      </c>
      <c r="I2118" s="255" t="s">
        <v>8609</v>
      </c>
      <c r="J2118" s="255">
        <v>13768380110</v>
      </c>
      <c r="K2118" s="255" t="s">
        <v>27</v>
      </c>
      <c r="L2118" s="260">
        <v>44395</v>
      </c>
      <c r="M2118" s="255" t="s">
        <v>2172</v>
      </c>
      <c r="N2118" s="255" t="s">
        <v>30</v>
      </c>
      <c r="O2118" s="260"/>
      <c r="P2118" s="255"/>
      <c r="Q2118" s="255" t="s">
        <v>30</v>
      </c>
      <c r="R2118" s="255"/>
      <c r="S2118" s="255"/>
      <c r="T2118" s="265" t="str">
        <f t="array" ref="T2118">VLOOKUP(D2118&amp;E2118,IF({1,0},'2021春'!$C$3:$C$4485&amp;'2021春'!$D$3:$D$4485,'2021春'!$H$3:$H$4485),2,0)</f>
        <v>451229200402250913</v>
      </c>
    </row>
    <row r="2119" spans="1:20">
      <c r="A2119" s="255">
        <v>2117</v>
      </c>
      <c r="B2119" s="255" t="s">
        <v>8610</v>
      </c>
      <c r="C2119" s="255" t="s">
        <v>21</v>
      </c>
      <c r="D2119" s="255" t="s">
        <v>348</v>
      </c>
      <c r="E2119" s="255" t="s">
        <v>8611</v>
      </c>
      <c r="F2119" s="255" t="s">
        <v>24</v>
      </c>
      <c r="G2119" s="255">
        <v>18</v>
      </c>
      <c r="H2119" s="255" t="s">
        <v>8612</v>
      </c>
      <c r="I2119" s="255" t="s">
        <v>8613</v>
      </c>
      <c r="J2119" s="255">
        <v>19994450696</v>
      </c>
      <c r="K2119" s="255" t="s">
        <v>27</v>
      </c>
      <c r="L2119" s="260">
        <v>44331</v>
      </c>
      <c r="M2119" s="255" t="s">
        <v>28</v>
      </c>
      <c r="N2119" s="255" t="s">
        <v>27</v>
      </c>
      <c r="O2119" s="260">
        <v>44366</v>
      </c>
      <c r="P2119" s="255" t="s">
        <v>6508</v>
      </c>
      <c r="Q2119" s="255" t="s">
        <v>30</v>
      </c>
      <c r="R2119" s="255"/>
      <c r="S2119" s="255"/>
      <c r="T2119" s="265" t="str">
        <f t="array" ref="T2119">VLOOKUP(D2119&amp;E2119,IF({1,0},'2021春'!$C$3:$C$4485&amp;'2021春'!$D$3:$D$4485,'2021春'!$H$3:$H$4485),2,0)</f>
        <v>451229200211051815</v>
      </c>
    </row>
    <row r="2120" spans="1:20">
      <c r="A2120" s="255">
        <v>2118</v>
      </c>
      <c r="B2120" s="255" t="s">
        <v>8614</v>
      </c>
      <c r="C2120" s="255" t="s">
        <v>21</v>
      </c>
      <c r="D2120" s="255" t="s">
        <v>348</v>
      </c>
      <c r="E2120" s="255" t="s">
        <v>8615</v>
      </c>
      <c r="F2120" s="255" t="s">
        <v>24</v>
      </c>
      <c r="G2120" s="255">
        <v>17</v>
      </c>
      <c r="H2120" s="255" t="s">
        <v>7196</v>
      </c>
      <c r="I2120" s="255" t="s">
        <v>8616</v>
      </c>
      <c r="J2120" s="255">
        <v>13481868205</v>
      </c>
      <c r="K2120" s="255" t="s">
        <v>27</v>
      </c>
      <c r="L2120" s="260">
        <v>44398</v>
      </c>
      <c r="M2120" s="255" t="s">
        <v>1352</v>
      </c>
      <c r="N2120" s="255" t="s">
        <v>30</v>
      </c>
      <c r="O2120" s="260"/>
      <c r="P2120" s="255"/>
      <c r="Q2120" s="255" t="s">
        <v>30</v>
      </c>
      <c r="R2120" s="255" t="s">
        <v>8617</v>
      </c>
      <c r="S2120" s="255"/>
      <c r="T2120" s="265" t="str">
        <f t="array" ref="T2120">VLOOKUP(D2120&amp;E2120,IF({1,0},'2021春'!$C$3:$C$4485&amp;'2021春'!$D$3:$D$4485,'2021春'!$H$3:$H$4485),2,0)</f>
        <v>451229200403291813</v>
      </c>
    </row>
    <row r="2121" spans="1:20">
      <c r="A2121" s="255">
        <v>2119</v>
      </c>
      <c r="B2121" s="255" t="s">
        <v>8618</v>
      </c>
      <c r="C2121" s="255" t="s">
        <v>21</v>
      </c>
      <c r="D2121" s="255" t="s">
        <v>348</v>
      </c>
      <c r="E2121" s="255" t="s">
        <v>8619</v>
      </c>
      <c r="F2121" s="255" t="s">
        <v>24</v>
      </c>
      <c r="G2121" s="255">
        <v>18</v>
      </c>
      <c r="H2121" s="255" t="s">
        <v>1761</v>
      </c>
      <c r="I2121" s="255" t="s">
        <v>8620</v>
      </c>
      <c r="J2121" s="255">
        <v>19994560646</v>
      </c>
      <c r="K2121" s="255" t="s">
        <v>27</v>
      </c>
      <c r="L2121" s="260">
        <v>44331</v>
      </c>
      <c r="M2121" s="255" t="s">
        <v>29</v>
      </c>
      <c r="N2121" s="255" t="s">
        <v>27</v>
      </c>
      <c r="O2121" s="260">
        <v>44366</v>
      </c>
      <c r="P2121" s="255" t="s">
        <v>6508</v>
      </c>
      <c r="Q2121" s="255" t="s">
        <v>30</v>
      </c>
      <c r="R2121" s="255"/>
      <c r="S2121" s="255"/>
      <c r="T2121" s="265" t="str">
        <f t="array" ref="T2121">VLOOKUP(D2121&amp;E2121,IF({1,0},'2021春'!$C$3:$C$4485&amp;'2021春'!$D$3:$D$4485,'2021春'!$H$3:$H$4485),2,0)</f>
        <v>451229200308032135</v>
      </c>
    </row>
    <row r="2122" spans="1:20">
      <c r="A2122" s="255">
        <v>2120</v>
      </c>
      <c r="B2122" s="255" t="s">
        <v>8621</v>
      </c>
      <c r="C2122" s="255" t="s">
        <v>21</v>
      </c>
      <c r="D2122" s="255" t="s">
        <v>348</v>
      </c>
      <c r="E2122" s="255" t="s">
        <v>8622</v>
      </c>
      <c r="F2122" s="255" t="s">
        <v>24</v>
      </c>
      <c r="G2122" s="255">
        <v>20</v>
      </c>
      <c r="H2122" s="255" t="s">
        <v>8623</v>
      </c>
      <c r="I2122" s="255" t="s">
        <v>8624</v>
      </c>
      <c r="J2122" s="255">
        <v>18070860687</v>
      </c>
      <c r="K2122" s="255" t="s">
        <v>27</v>
      </c>
      <c r="L2122" s="260">
        <v>44331</v>
      </c>
      <c r="M2122" s="255" t="s">
        <v>29</v>
      </c>
      <c r="N2122" s="255" t="s">
        <v>27</v>
      </c>
      <c r="O2122" s="260">
        <v>44366</v>
      </c>
      <c r="P2122" s="255" t="s">
        <v>6508</v>
      </c>
      <c r="Q2122" s="255" t="s">
        <v>30</v>
      </c>
      <c r="R2122" s="255"/>
      <c r="S2122" s="255"/>
      <c r="T2122" s="265" t="str">
        <f t="array" ref="T2122">VLOOKUP(D2122&amp;E2122,IF({1,0},'2021春'!$C$3:$C$4485&amp;'2021春'!$D$3:$D$4485,'2021春'!$H$3:$H$4485),2,0)</f>
        <v>452731200012222415</v>
      </c>
    </row>
    <row r="2123" spans="1:20">
      <c r="A2123" s="255">
        <v>2121</v>
      </c>
      <c r="B2123" s="255" t="s">
        <v>8625</v>
      </c>
      <c r="C2123" s="255" t="s">
        <v>21</v>
      </c>
      <c r="D2123" s="255" t="s">
        <v>348</v>
      </c>
      <c r="E2123" s="255" t="s">
        <v>8626</v>
      </c>
      <c r="F2123" s="255" t="s">
        <v>24</v>
      </c>
      <c r="G2123" s="255">
        <v>16</v>
      </c>
      <c r="H2123" s="255" t="s">
        <v>8627</v>
      </c>
      <c r="I2123" s="255" t="s">
        <v>8628</v>
      </c>
      <c r="J2123" s="255">
        <v>13714828213</v>
      </c>
      <c r="K2123" s="255" t="s">
        <v>27</v>
      </c>
      <c r="L2123" s="260">
        <v>44394</v>
      </c>
      <c r="M2123" s="255" t="s">
        <v>1217</v>
      </c>
      <c r="N2123" s="255" t="s">
        <v>30</v>
      </c>
      <c r="O2123" s="260"/>
      <c r="P2123" s="255"/>
      <c r="Q2123" s="255" t="s">
        <v>30</v>
      </c>
      <c r="R2123" s="255" t="s">
        <v>8629</v>
      </c>
      <c r="S2123" s="255"/>
      <c r="T2123" s="265" t="str">
        <f t="array" ref="T2123">VLOOKUP(D2123&amp;E2123,IF({1,0},'2021春'!$C$3:$C$4485&amp;'2021春'!$D$3:$D$4485,'2021春'!$H$3:$H$4485),2,0)</f>
        <v>45122920041129511X</v>
      </c>
    </row>
    <row r="2124" spans="1:20">
      <c r="A2124" s="255">
        <v>2122</v>
      </c>
      <c r="B2124" s="255" t="s">
        <v>8630</v>
      </c>
      <c r="C2124" s="255" t="s">
        <v>21</v>
      </c>
      <c r="D2124" s="255" t="s">
        <v>348</v>
      </c>
      <c r="E2124" s="255" t="s">
        <v>8631</v>
      </c>
      <c r="F2124" s="255" t="s">
        <v>24</v>
      </c>
      <c r="G2124" s="255">
        <v>17</v>
      </c>
      <c r="H2124" s="255" t="s">
        <v>8632</v>
      </c>
      <c r="I2124" s="255" t="s">
        <v>8633</v>
      </c>
      <c r="J2124" s="255" t="s">
        <v>8634</v>
      </c>
      <c r="K2124" s="255" t="s">
        <v>27</v>
      </c>
      <c r="L2124" s="260">
        <v>44396</v>
      </c>
      <c r="M2124" s="255" t="s">
        <v>8635</v>
      </c>
      <c r="N2124" s="255" t="s">
        <v>30</v>
      </c>
      <c r="O2124" s="260"/>
      <c r="P2124" s="255"/>
      <c r="Q2124" s="255" t="s">
        <v>30</v>
      </c>
      <c r="R2124" s="255"/>
      <c r="S2124" s="255"/>
      <c r="T2124" s="265" t="str">
        <f t="array" ref="T2124">VLOOKUP(D2124&amp;E2124,IF({1,0},'2021春'!$C$3:$C$4485&amp;'2021春'!$D$3:$D$4485,'2021春'!$H$3:$H$4485),2,0)</f>
        <v>452731200405116613</v>
      </c>
    </row>
    <row r="2125" spans="1:20">
      <c r="A2125" s="255">
        <v>2123</v>
      </c>
      <c r="B2125" s="255" t="s">
        <v>8636</v>
      </c>
      <c r="C2125" s="255" t="s">
        <v>21</v>
      </c>
      <c r="D2125" s="255" t="s">
        <v>348</v>
      </c>
      <c r="E2125" s="255" t="s">
        <v>8637</v>
      </c>
      <c r="F2125" s="255" t="s">
        <v>143</v>
      </c>
      <c r="G2125" s="255">
        <v>19</v>
      </c>
      <c r="H2125" s="255" t="s">
        <v>8638</v>
      </c>
      <c r="I2125" s="255" t="s">
        <v>8639</v>
      </c>
      <c r="J2125" s="255">
        <v>18070860520</v>
      </c>
      <c r="K2125" s="255" t="s">
        <v>27</v>
      </c>
      <c r="L2125" s="260">
        <v>44331</v>
      </c>
      <c r="M2125" s="255" t="s">
        <v>2172</v>
      </c>
      <c r="N2125" s="255" t="s">
        <v>27</v>
      </c>
      <c r="O2125" s="260">
        <v>44366</v>
      </c>
      <c r="P2125" s="255" t="s">
        <v>6508</v>
      </c>
      <c r="Q2125" s="255" t="s">
        <v>30</v>
      </c>
      <c r="R2125" s="255"/>
      <c r="S2125" s="255"/>
      <c r="T2125" s="265" t="str">
        <f t="array" ref="T2125">VLOOKUP(D2125&amp;E2125,IF({1,0},'2021春'!$C$3:$C$4485&amp;'2021春'!$D$3:$D$4485,'2021春'!$H$3:$H$4485),2,0)</f>
        <v>451229200208053924</v>
      </c>
    </row>
    <row r="2126" spans="1:20">
      <c r="A2126" s="255">
        <v>2124</v>
      </c>
      <c r="B2126" s="255" t="s">
        <v>8640</v>
      </c>
      <c r="C2126" s="255" t="s">
        <v>21</v>
      </c>
      <c r="D2126" s="255" t="s">
        <v>348</v>
      </c>
      <c r="E2126" s="255" t="s">
        <v>1151</v>
      </c>
      <c r="F2126" s="255" t="s">
        <v>143</v>
      </c>
      <c r="G2126" s="255">
        <v>17</v>
      </c>
      <c r="H2126" s="255" t="s">
        <v>8641</v>
      </c>
      <c r="I2126" s="255" t="s">
        <v>8642</v>
      </c>
      <c r="J2126" s="255">
        <v>13617783066</v>
      </c>
      <c r="K2126" s="255" t="s">
        <v>27</v>
      </c>
      <c r="L2126" s="260">
        <v>44398</v>
      </c>
      <c r="M2126" s="255" t="s">
        <v>4327</v>
      </c>
      <c r="N2126" s="255" t="s">
        <v>30</v>
      </c>
      <c r="O2126" s="260"/>
      <c r="P2126" s="255"/>
      <c r="Q2126" s="255" t="s">
        <v>30</v>
      </c>
      <c r="R2126" s="255"/>
      <c r="S2126" s="255"/>
      <c r="T2126" s="265" t="str">
        <f t="array" ref="T2126">VLOOKUP(D2126&amp;E2126,IF({1,0},'2021春'!$C$3:$C$4485&amp;'2021春'!$D$3:$D$4485,'2021春'!$H$3:$H$4485),2,0)</f>
        <v>452731200408041223</v>
      </c>
    </row>
    <row r="2127" spans="1:20">
      <c r="A2127" s="255">
        <v>2125</v>
      </c>
      <c r="B2127" s="255" t="s">
        <v>8643</v>
      </c>
      <c r="C2127" s="255" t="s">
        <v>21</v>
      </c>
      <c r="D2127" s="255" t="s">
        <v>353</v>
      </c>
      <c r="E2127" s="255" t="s">
        <v>8644</v>
      </c>
      <c r="F2127" s="255" t="s">
        <v>143</v>
      </c>
      <c r="G2127" s="255">
        <v>17</v>
      </c>
      <c r="H2127" s="255" t="s">
        <v>1456</v>
      </c>
      <c r="I2127" s="255" t="s">
        <v>8645</v>
      </c>
      <c r="J2127" s="255">
        <v>15992714844</v>
      </c>
      <c r="K2127" s="255" t="s">
        <v>27</v>
      </c>
      <c r="L2127" s="260">
        <v>44394</v>
      </c>
      <c r="M2127" s="255" t="s">
        <v>2455</v>
      </c>
      <c r="N2127" s="255" t="s">
        <v>30</v>
      </c>
      <c r="O2127" s="260"/>
      <c r="P2127" s="255"/>
      <c r="Q2127" s="255" t="s">
        <v>30</v>
      </c>
      <c r="R2127" s="255"/>
      <c r="S2127" s="255"/>
      <c r="T2127" s="265" t="str">
        <f t="array" ref="T2127">VLOOKUP(D2127&amp;E2127,IF({1,0},'2021春'!$C$3:$C$4485&amp;'2021春'!$D$3:$D$4485,'2021春'!$H$3:$H$4485),2,0)</f>
        <v>452731200312081829</v>
      </c>
    </row>
    <row r="2128" spans="1:20">
      <c r="A2128" s="255">
        <v>2126</v>
      </c>
      <c r="B2128" s="255" t="s">
        <v>8646</v>
      </c>
      <c r="C2128" s="255" t="s">
        <v>21</v>
      </c>
      <c r="D2128" s="255" t="s">
        <v>353</v>
      </c>
      <c r="E2128" s="255" t="s">
        <v>8647</v>
      </c>
      <c r="F2128" s="255" t="s">
        <v>143</v>
      </c>
      <c r="G2128" s="255">
        <v>18</v>
      </c>
      <c r="H2128" s="255" t="s">
        <v>3757</v>
      </c>
      <c r="I2128" s="255" t="s">
        <v>8648</v>
      </c>
      <c r="J2128" s="255">
        <v>17807839063</v>
      </c>
      <c r="K2128" s="255" t="s">
        <v>27</v>
      </c>
      <c r="L2128" s="260">
        <v>44331</v>
      </c>
      <c r="M2128" s="255" t="s">
        <v>8649</v>
      </c>
      <c r="N2128" s="255" t="s">
        <v>27</v>
      </c>
      <c r="O2128" s="260">
        <v>44366</v>
      </c>
      <c r="P2128" s="255"/>
      <c r="Q2128" s="255" t="s">
        <v>30</v>
      </c>
      <c r="R2128" s="255"/>
      <c r="S2128" s="255"/>
      <c r="T2128" s="265" t="str">
        <f t="array" ref="T2128">VLOOKUP(D2128&amp;E2128,IF({1,0},'2021春'!$C$3:$C$4485&amp;'2021春'!$D$3:$D$4485,'2021春'!$H$3:$H$4485),2,0)</f>
        <v>452731200208280027</v>
      </c>
    </row>
    <row r="2129" spans="1:20">
      <c r="A2129" s="255">
        <v>2127</v>
      </c>
      <c r="B2129" s="255" t="s">
        <v>8650</v>
      </c>
      <c r="C2129" s="255" t="s">
        <v>21</v>
      </c>
      <c r="D2129" s="255" t="s">
        <v>353</v>
      </c>
      <c r="E2129" s="255" t="s">
        <v>8651</v>
      </c>
      <c r="F2129" s="255" t="s">
        <v>143</v>
      </c>
      <c r="G2129" s="255">
        <v>16</v>
      </c>
      <c r="H2129" s="255" t="s">
        <v>8652</v>
      </c>
      <c r="I2129" s="255" t="s">
        <v>8653</v>
      </c>
      <c r="J2129" s="255">
        <v>15277891945</v>
      </c>
      <c r="K2129" s="255" t="s">
        <v>27</v>
      </c>
      <c r="L2129" s="260">
        <v>44395</v>
      </c>
      <c r="M2129" s="255" t="s">
        <v>6798</v>
      </c>
      <c r="N2129" s="255" t="s">
        <v>27</v>
      </c>
      <c r="O2129" s="260"/>
      <c r="P2129" s="255"/>
      <c r="Q2129" s="255" t="s">
        <v>30</v>
      </c>
      <c r="R2129" s="255"/>
      <c r="S2129" s="255"/>
      <c r="T2129" s="265" t="str">
        <f t="array" ref="T2129">VLOOKUP(D2129&amp;E2129,IF({1,0},'2021春'!$C$3:$C$4485&amp;'2021春'!$D$3:$D$4485,'2021春'!$H$3:$H$4485),2,0)</f>
        <v>451229200505231221</v>
      </c>
    </row>
    <row r="2130" spans="1:20">
      <c r="A2130" s="255">
        <v>2128</v>
      </c>
      <c r="B2130" s="255" t="s">
        <v>8654</v>
      </c>
      <c r="C2130" s="255" t="s">
        <v>21</v>
      </c>
      <c r="D2130" s="255" t="s">
        <v>353</v>
      </c>
      <c r="E2130" s="255" t="s">
        <v>8655</v>
      </c>
      <c r="F2130" s="255" t="s">
        <v>143</v>
      </c>
      <c r="G2130" s="255">
        <v>18</v>
      </c>
      <c r="H2130" s="255" t="s">
        <v>1286</v>
      </c>
      <c r="I2130" s="255" t="s">
        <v>8656</v>
      </c>
      <c r="J2130" s="255">
        <v>15296877241</v>
      </c>
      <c r="K2130" s="255" t="s">
        <v>27</v>
      </c>
      <c r="L2130" s="260">
        <v>44423</v>
      </c>
      <c r="M2130" s="255" t="s">
        <v>1288</v>
      </c>
      <c r="N2130" s="255"/>
      <c r="O2130" s="260"/>
      <c r="P2130" s="255"/>
      <c r="Q2130" s="255" t="s">
        <v>30</v>
      </c>
      <c r="R2130" s="255"/>
      <c r="S2130" s="255"/>
      <c r="T2130" s="265" t="str">
        <f t="array" ref="T2130">VLOOKUP(D2130&amp;E2130,IF({1,0},'2021春'!$C$3:$C$4485&amp;'2021春'!$D$3:$D$4485,'2021春'!$H$3:$H$4485),2,0)</f>
        <v>452731200307040643</v>
      </c>
    </row>
    <row r="2131" spans="1:20">
      <c r="A2131" s="255">
        <v>2129</v>
      </c>
      <c r="B2131" s="255" t="s">
        <v>8657</v>
      </c>
      <c r="C2131" s="255" t="s">
        <v>21</v>
      </c>
      <c r="D2131" s="255" t="s">
        <v>353</v>
      </c>
      <c r="E2131" s="255" t="s">
        <v>8658</v>
      </c>
      <c r="F2131" s="255" t="s">
        <v>143</v>
      </c>
      <c r="G2131" s="255">
        <v>17</v>
      </c>
      <c r="H2131" s="255" t="s">
        <v>1023</v>
      </c>
      <c r="I2131" s="255" t="s">
        <v>8659</v>
      </c>
      <c r="J2131" s="255">
        <v>15812854438</v>
      </c>
      <c r="K2131" s="255" t="s">
        <v>27</v>
      </c>
      <c r="L2131" s="260">
        <v>44394</v>
      </c>
      <c r="M2131" s="255" t="s">
        <v>2455</v>
      </c>
      <c r="N2131" s="255" t="s">
        <v>30</v>
      </c>
      <c r="O2131" s="260"/>
      <c r="P2131" s="255"/>
      <c r="Q2131" s="255" t="s">
        <v>30</v>
      </c>
      <c r="R2131" s="255"/>
      <c r="S2131" s="255"/>
      <c r="T2131" s="265" t="str">
        <f t="array" ref="T2131">VLOOKUP(D2131&amp;E2131,IF({1,0},'2021春'!$C$3:$C$4485&amp;'2021春'!$D$3:$D$4485,'2021春'!$H$3:$H$4485),2,0)</f>
        <v>452731200309154820</v>
      </c>
    </row>
    <row r="2132" spans="1:20">
      <c r="A2132" s="255">
        <v>2130</v>
      </c>
      <c r="B2132" s="255" t="s">
        <v>8660</v>
      </c>
      <c r="C2132" s="255" t="s">
        <v>21</v>
      </c>
      <c r="D2132" s="255" t="s">
        <v>353</v>
      </c>
      <c r="E2132" s="255" t="s">
        <v>8661</v>
      </c>
      <c r="F2132" s="255" t="s">
        <v>24</v>
      </c>
      <c r="G2132" s="255">
        <v>16</v>
      </c>
      <c r="H2132" s="255" t="s">
        <v>3512</v>
      </c>
      <c r="I2132" s="255" t="s">
        <v>1985</v>
      </c>
      <c r="J2132" s="255">
        <v>13433165048</v>
      </c>
      <c r="K2132" s="255" t="s">
        <v>27</v>
      </c>
      <c r="L2132" s="260">
        <v>44398</v>
      </c>
      <c r="M2132" s="255" t="s">
        <v>8185</v>
      </c>
      <c r="N2132" s="255" t="s">
        <v>27</v>
      </c>
      <c r="O2132" s="260">
        <v>44429</v>
      </c>
      <c r="P2132" s="255" t="s">
        <v>8185</v>
      </c>
      <c r="Q2132" s="255" t="s">
        <v>30</v>
      </c>
      <c r="R2132" s="255" t="s">
        <v>8662</v>
      </c>
      <c r="S2132" s="255"/>
      <c r="T2132" s="265" t="str">
        <f t="array" ref="T2132">VLOOKUP(D2132&amp;E2132,IF({1,0},'2021春'!$C$3:$C$4485&amp;'2021春'!$D$3:$D$4485,'2021春'!$H$3:$H$4485),2,0)</f>
        <v>451229200412300910</v>
      </c>
    </row>
    <row r="2133" spans="1:20">
      <c r="A2133" s="255">
        <v>2131</v>
      </c>
      <c r="B2133" s="255" t="s">
        <v>8663</v>
      </c>
      <c r="C2133" s="255" t="s">
        <v>21</v>
      </c>
      <c r="D2133" s="255" t="s">
        <v>353</v>
      </c>
      <c r="E2133" s="255" t="s">
        <v>8664</v>
      </c>
      <c r="F2133" s="255" t="s">
        <v>24</v>
      </c>
      <c r="G2133" s="255">
        <v>17</v>
      </c>
      <c r="H2133" s="255" t="s">
        <v>8665</v>
      </c>
      <c r="I2133" s="255" t="s">
        <v>8666</v>
      </c>
      <c r="J2133" s="255" t="s">
        <v>8667</v>
      </c>
      <c r="K2133" s="255" t="s">
        <v>27</v>
      </c>
      <c r="L2133" s="260">
        <v>44403</v>
      </c>
      <c r="M2133" s="255" t="s">
        <v>8668</v>
      </c>
      <c r="N2133" s="255" t="s">
        <v>30</v>
      </c>
      <c r="O2133" s="260"/>
      <c r="P2133" s="255"/>
      <c r="Q2133" s="255" t="s">
        <v>30</v>
      </c>
      <c r="R2133" s="255"/>
      <c r="S2133" s="255"/>
      <c r="T2133" s="265" t="str">
        <f t="array" ref="T2133">VLOOKUP(D2133&amp;E2133,IF({1,0},'2021春'!$C$3:$C$4485&amp;'2021春'!$D$3:$D$4485,'2021春'!$H$3:$H$4485),2,0)</f>
        <v>45273120040421481X</v>
      </c>
    </row>
    <row r="2134" spans="1:20">
      <c r="A2134" s="255">
        <v>2132</v>
      </c>
      <c r="B2134" s="255" t="s">
        <v>8669</v>
      </c>
      <c r="C2134" s="255" t="s">
        <v>21</v>
      </c>
      <c r="D2134" s="255" t="s">
        <v>353</v>
      </c>
      <c r="E2134" s="255" t="s">
        <v>8670</v>
      </c>
      <c r="F2134" s="255" t="s">
        <v>143</v>
      </c>
      <c r="G2134" s="255">
        <v>18</v>
      </c>
      <c r="H2134" s="255" t="s">
        <v>8671</v>
      </c>
      <c r="I2134" s="255" t="s">
        <v>8672</v>
      </c>
      <c r="J2134" s="255">
        <v>18178894921</v>
      </c>
      <c r="K2134" s="255" t="s">
        <v>27</v>
      </c>
      <c r="L2134" s="260">
        <v>44331</v>
      </c>
      <c r="M2134" s="255" t="s">
        <v>8649</v>
      </c>
      <c r="N2134" s="255" t="s">
        <v>27</v>
      </c>
      <c r="O2134" s="260">
        <v>44366</v>
      </c>
      <c r="P2134" s="255" t="s">
        <v>2455</v>
      </c>
      <c r="Q2134" s="255" t="s">
        <v>30</v>
      </c>
      <c r="R2134" s="255"/>
      <c r="S2134" s="255"/>
      <c r="T2134" s="265" t="str">
        <f t="array" ref="T2134">VLOOKUP(D2134&amp;E2134,IF({1,0},'2021春'!$C$3:$C$4485&amp;'2021春'!$D$3:$D$4485,'2021春'!$H$3:$H$4485),2,0)</f>
        <v>451229200302202148</v>
      </c>
    </row>
    <row r="2135" spans="1:20">
      <c r="A2135" s="255">
        <v>2133</v>
      </c>
      <c r="B2135" s="255" t="s">
        <v>8673</v>
      </c>
      <c r="C2135" s="255" t="s">
        <v>21</v>
      </c>
      <c r="D2135" s="255" t="s">
        <v>353</v>
      </c>
      <c r="E2135" s="255" t="s">
        <v>5674</v>
      </c>
      <c r="F2135" s="255" t="s">
        <v>143</v>
      </c>
      <c r="G2135" s="255">
        <v>18</v>
      </c>
      <c r="H2135" s="255" t="s">
        <v>8674</v>
      </c>
      <c r="I2135" s="255" t="s">
        <v>8675</v>
      </c>
      <c r="J2135" s="255">
        <v>15977879685</v>
      </c>
      <c r="K2135" s="255" t="s">
        <v>27</v>
      </c>
      <c r="L2135" s="260">
        <v>44398</v>
      </c>
      <c r="M2135" s="255" t="s">
        <v>6007</v>
      </c>
      <c r="N2135" s="255" t="s">
        <v>30</v>
      </c>
      <c r="O2135" s="260"/>
      <c r="P2135" s="255"/>
      <c r="Q2135" s="255" t="s">
        <v>30</v>
      </c>
      <c r="R2135" s="255"/>
      <c r="S2135" s="255"/>
      <c r="T2135" s="265" t="str">
        <f t="array" ref="T2135">VLOOKUP(D2135&amp;E2135,IF({1,0},'2021春'!$C$3:$C$4485&amp;'2021春'!$D$3:$D$4485,'2021春'!$H$3:$H$4485),2,0)</f>
        <v>451229200308031220</v>
      </c>
    </row>
    <row r="2136" spans="1:20">
      <c r="A2136" s="255">
        <v>2134</v>
      </c>
      <c r="B2136" s="255" t="s">
        <v>8676</v>
      </c>
      <c r="C2136" s="255" t="s">
        <v>21</v>
      </c>
      <c r="D2136" s="255" t="s">
        <v>353</v>
      </c>
      <c r="E2136" s="255" t="s">
        <v>8677</v>
      </c>
      <c r="F2136" s="255" t="s">
        <v>143</v>
      </c>
      <c r="G2136" s="255">
        <v>17</v>
      </c>
      <c r="H2136" s="255" t="s">
        <v>8678</v>
      </c>
      <c r="I2136" s="255" t="s">
        <v>8679</v>
      </c>
      <c r="J2136" s="255">
        <v>15277853478</v>
      </c>
      <c r="K2136" s="255" t="s">
        <v>27</v>
      </c>
      <c r="L2136" s="260">
        <v>44394</v>
      </c>
      <c r="M2136" s="255" t="s">
        <v>2455</v>
      </c>
      <c r="N2136" s="255" t="s">
        <v>30</v>
      </c>
      <c r="O2136" s="260"/>
      <c r="P2136" s="255"/>
      <c r="Q2136" s="255" t="s">
        <v>30</v>
      </c>
      <c r="R2136" s="255"/>
      <c r="S2136" s="255"/>
      <c r="T2136" s="265" t="str">
        <f t="array" ref="T2136">VLOOKUP(D2136&amp;E2136,IF({1,0},'2021春'!$C$3:$C$4485&amp;'2021春'!$D$3:$D$4485,'2021春'!$H$3:$H$4485),2,0)</f>
        <v>452731200311094820</v>
      </c>
    </row>
    <row r="2137" spans="1:20">
      <c r="A2137" s="255">
        <v>2135</v>
      </c>
      <c r="B2137" s="255" t="s">
        <v>8680</v>
      </c>
      <c r="C2137" s="255" t="s">
        <v>21</v>
      </c>
      <c r="D2137" s="255" t="s">
        <v>353</v>
      </c>
      <c r="E2137" s="255" t="s">
        <v>8681</v>
      </c>
      <c r="F2137" s="255" t="s">
        <v>143</v>
      </c>
      <c r="G2137" s="255">
        <v>17</v>
      </c>
      <c r="H2137" s="255" t="s">
        <v>4968</v>
      </c>
      <c r="I2137" s="255" t="s">
        <v>8682</v>
      </c>
      <c r="J2137" s="255">
        <v>15296099807</v>
      </c>
      <c r="K2137" s="255" t="s">
        <v>27</v>
      </c>
      <c r="L2137" s="260">
        <v>44403</v>
      </c>
      <c r="M2137" s="255" t="s">
        <v>1273</v>
      </c>
      <c r="N2137" s="255" t="s">
        <v>30</v>
      </c>
      <c r="O2137" s="260"/>
      <c r="P2137" s="255"/>
      <c r="Q2137" s="255" t="s">
        <v>30</v>
      </c>
      <c r="R2137" s="255"/>
      <c r="S2137" s="255"/>
      <c r="T2137" s="265" t="str">
        <f t="array" ref="T2137">VLOOKUP(D2137&amp;E2137,IF({1,0},'2021春'!$C$3:$C$4485&amp;'2021春'!$D$3:$D$4485,'2021春'!$H$3:$H$4485),2,0)</f>
        <v>452731200311122123</v>
      </c>
    </row>
    <row r="2138" spans="1:20">
      <c r="A2138" s="255">
        <v>2136</v>
      </c>
      <c r="B2138" s="255" t="s">
        <v>8683</v>
      </c>
      <c r="C2138" s="255" t="s">
        <v>21</v>
      </c>
      <c r="D2138" s="255" t="s">
        <v>353</v>
      </c>
      <c r="E2138" s="255" t="s">
        <v>8684</v>
      </c>
      <c r="F2138" s="255" t="s">
        <v>143</v>
      </c>
      <c r="G2138" s="255">
        <v>18</v>
      </c>
      <c r="H2138" s="255" t="s">
        <v>8685</v>
      </c>
      <c r="I2138" s="255" t="s">
        <v>8686</v>
      </c>
      <c r="J2138" s="255">
        <v>13877817909</v>
      </c>
      <c r="K2138" s="255" t="s">
        <v>27</v>
      </c>
      <c r="L2138" s="260">
        <v>44416</v>
      </c>
      <c r="M2138" s="255" t="s">
        <v>8687</v>
      </c>
      <c r="N2138" s="255" t="s">
        <v>30</v>
      </c>
      <c r="O2138" s="260"/>
      <c r="P2138" s="255"/>
      <c r="Q2138" s="255" t="s">
        <v>30</v>
      </c>
      <c r="R2138" s="255"/>
      <c r="S2138" s="255"/>
      <c r="T2138" s="265" t="str">
        <f t="array" ref="T2138">VLOOKUP(D2138&amp;E2138,IF({1,0},'2021春'!$C$3:$C$4485&amp;'2021春'!$D$3:$D$4485,'2021春'!$H$3:$H$4485),2,0)</f>
        <v>451229200308080022</v>
      </c>
    </row>
    <row r="2139" spans="1:20">
      <c r="A2139" s="255">
        <v>2137</v>
      </c>
      <c r="B2139" s="255" t="s">
        <v>8688</v>
      </c>
      <c r="C2139" s="255" t="s">
        <v>21</v>
      </c>
      <c r="D2139" s="255" t="s">
        <v>353</v>
      </c>
      <c r="E2139" s="255" t="s">
        <v>8689</v>
      </c>
      <c r="F2139" s="255" t="s">
        <v>24</v>
      </c>
      <c r="G2139" s="255">
        <v>16</v>
      </c>
      <c r="H2139" s="255" t="s">
        <v>8690</v>
      </c>
      <c r="I2139" s="255" t="s">
        <v>8691</v>
      </c>
      <c r="J2139" s="255">
        <v>18174937742</v>
      </c>
      <c r="K2139" s="255" t="s">
        <v>27</v>
      </c>
      <c r="L2139" s="260">
        <v>44406</v>
      </c>
      <c r="M2139" s="255" t="s">
        <v>1273</v>
      </c>
      <c r="N2139" s="255" t="s">
        <v>30</v>
      </c>
      <c r="O2139" s="260"/>
      <c r="P2139" s="255"/>
      <c r="Q2139" s="255" t="s">
        <v>30</v>
      </c>
      <c r="R2139" s="255"/>
      <c r="S2139" s="255"/>
      <c r="T2139" s="265" t="str">
        <f t="array" ref="T2139">VLOOKUP(D2139&amp;E2139,IF({1,0},'2021春'!$C$3:$C$4485&amp;'2021春'!$D$3:$D$4485,'2021春'!$H$3:$H$4485),2,0)</f>
        <v>451229200410012130</v>
      </c>
    </row>
    <row r="2140" spans="1:20">
      <c r="A2140" s="255">
        <v>2138</v>
      </c>
      <c r="B2140" s="255" t="s">
        <v>8692</v>
      </c>
      <c r="C2140" s="255" t="s">
        <v>21</v>
      </c>
      <c r="D2140" s="255" t="s">
        <v>353</v>
      </c>
      <c r="E2140" s="255" t="s">
        <v>8693</v>
      </c>
      <c r="F2140" s="255" t="s">
        <v>143</v>
      </c>
      <c r="G2140" s="255">
        <v>17</v>
      </c>
      <c r="H2140" s="255" t="s">
        <v>5588</v>
      </c>
      <c r="I2140" s="255" t="s">
        <v>8694</v>
      </c>
      <c r="J2140" s="255">
        <v>15916741861</v>
      </c>
      <c r="K2140" s="255" t="s">
        <v>27</v>
      </c>
      <c r="L2140" s="260">
        <v>44398</v>
      </c>
      <c r="M2140" s="255" t="s">
        <v>2455</v>
      </c>
      <c r="N2140" s="255" t="s">
        <v>30</v>
      </c>
      <c r="O2140" s="260"/>
      <c r="P2140" s="255"/>
      <c r="Q2140" s="255" t="s">
        <v>30</v>
      </c>
      <c r="R2140" s="255"/>
      <c r="S2140" s="255"/>
      <c r="T2140" s="265" t="str">
        <f t="array" ref="T2140">VLOOKUP(D2140&amp;E2140,IF({1,0},'2021春'!$C$3:$C$4485&amp;'2021春'!$D$3:$D$4485,'2021春'!$H$3:$H$4485),2,0)</f>
        <v>452731200401275123</v>
      </c>
    </row>
    <row r="2141" spans="1:20">
      <c r="A2141" s="255">
        <v>2139</v>
      </c>
      <c r="B2141" s="255" t="s">
        <v>8695</v>
      </c>
      <c r="C2141" s="255" t="s">
        <v>21</v>
      </c>
      <c r="D2141" s="255" t="s">
        <v>353</v>
      </c>
      <c r="E2141" s="255" t="s">
        <v>8696</v>
      </c>
      <c r="F2141" s="255" t="s">
        <v>143</v>
      </c>
      <c r="G2141" s="255">
        <v>17</v>
      </c>
      <c r="H2141" s="255" t="s">
        <v>8697</v>
      </c>
      <c r="I2141" s="255" t="s">
        <v>8698</v>
      </c>
      <c r="J2141" s="255">
        <v>13481849656</v>
      </c>
      <c r="K2141" s="255" t="s">
        <v>27</v>
      </c>
      <c r="L2141" s="260">
        <v>44396</v>
      </c>
      <c r="M2141" s="255" t="s">
        <v>139</v>
      </c>
      <c r="N2141" s="255" t="s">
        <v>30</v>
      </c>
      <c r="O2141" s="260"/>
      <c r="P2141" s="255"/>
      <c r="Q2141" s="255" t="s">
        <v>30</v>
      </c>
      <c r="R2141" s="255"/>
      <c r="S2141" s="255"/>
      <c r="T2141" s="265" t="str">
        <f t="array" ref="T2141">VLOOKUP(D2141&amp;E2141,IF({1,0},'2021春'!$C$3:$C$4485&amp;'2021春'!$D$3:$D$4485,'2021春'!$H$3:$H$4485),2,0)</f>
        <v>452731200402163625</v>
      </c>
    </row>
    <row r="2142" spans="1:20">
      <c r="A2142" s="255">
        <v>2140</v>
      </c>
      <c r="B2142" s="255" t="s">
        <v>8699</v>
      </c>
      <c r="C2142" s="255" t="s">
        <v>21</v>
      </c>
      <c r="D2142" s="255" t="s">
        <v>353</v>
      </c>
      <c r="E2142" s="255" t="s">
        <v>8700</v>
      </c>
      <c r="F2142" s="255" t="s">
        <v>143</v>
      </c>
      <c r="G2142" s="255">
        <v>17</v>
      </c>
      <c r="H2142" s="255" t="s">
        <v>8701</v>
      </c>
      <c r="I2142" s="255" t="s">
        <v>8702</v>
      </c>
      <c r="J2142" s="255">
        <v>15177891362</v>
      </c>
      <c r="K2142" s="255" t="s">
        <v>27</v>
      </c>
      <c r="L2142" s="260">
        <v>44395</v>
      </c>
      <c r="M2142" s="255" t="s">
        <v>1288</v>
      </c>
      <c r="N2142" s="255" t="s">
        <v>30</v>
      </c>
      <c r="O2142" s="260"/>
      <c r="P2142" s="255"/>
      <c r="Q2142" s="255" t="s">
        <v>30</v>
      </c>
      <c r="R2142" s="255"/>
      <c r="S2142" s="255"/>
      <c r="T2142" s="265" t="str">
        <f t="array" ref="T2142">VLOOKUP(D2142&amp;E2142,IF({1,0},'2021春'!$C$3:$C$4485&amp;'2021春'!$D$3:$D$4485,'2021春'!$H$3:$H$4485),2,0)</f>
        <v>452731200311030624</v>
      </c>
    </row>
    <row r="2143" spans="1:20">
      <c r="A2143" s="255">
        <v>2141</v>
      </c>
      <c r="B2143" s="255" t="s">
        <v>8703</v>
      </c>
      <c r="C2143" s="255" t="s">
        <v>21</v>
      </c>
      <c r="D2143" s="255" t="s">
        <v>353</v>
      </c>
      <c r="E2143" s="255" t="s">
        <v>8704</v>
      </c>
      <c r="F2143" s="255" t="s">
        <v>24</v>
      </c>
      <c r="G2143" s="255">
        <v>18</v>
      </c>
      <c r="H2143" s="255" t="s">
        <v>2660</v>
      </c>
      <c r="I2143" s="255" t="s">
        <v>8705</v>
      </c>
      <c r="J2143" s="255">
        <v>15296879588</v>
      </c>
      <c r="K2143" s="255" t="s">
        <v>27</v>
      </c>
      <c r="L2143" s="260">
        <v>44423</v>
      </c>
      <c r="M2143" s="255" t="s">
        <v>29</v>
      </c>
      <c r="N2143" s="255" t="s">
        <v>27</v>
      </c>
      <c r="O2143" s="260">
        <v>44366</v>
      </c>
      <c r="P2143" s="255" t="s">
        <v>2455</v>
      </c>
      <c r="Q2143" s="255" t="s">
        <v>30</v>
      </c>
      <c r="R2143" s="255"/>
      <c r="S2143" s="255"/>
      <c r="T2143" s="265" t="str">
        <f t="array" ref="T2143">VLOOKUP(D2143&amp;E2143,IF({1,0},'2021春'!$C$3:$C$4485&amp;'2021春'!$D$3:$D$4485,'2021春'!$H$3:$H$4485),2,0)</f>
        <v>452731200302054835</v>
      </c>
    </row>
    <row r="2144" spans="1:20">
      <c r="A2144" s="255">
        <v>2142</v>
      </c>
      <c r="B2144" s="255" t="s">
        <v>8706</v>
      </c>
      <c r="C2144" s="255" t="s">
        <v>21</v>
      </c>
      <c r="D2144" s="255" t="s">
        <v>353</v>
      </c>
      <c r="E2144" s="255" t="s">
        <v>8707</v>
      </c>
      <c r="F2144" s="255" t="s">
        <v>143</v>
      </c>
      <c r="G2144" s="255">
        <v>21</v>
      </c>
      <c r="H2144" s="255" t="s">
        <v>8708</v>
      </c>
      <c r="I2144" s="255" t="s">
        <v>8709</v>
      </c>
      <c r="J2144" s="255">
        <v>17776182812</v>
      </c>
      <c r="K2144" s="255" t="s">
        <v>27</v>
      </c>
      <c r="L2144" s="260">
        <v>44398</v>
      </c>
      <c r="M2144" s="255" t="s">
        <v>8710</v>
      </c>
      <c r="N2144" s="255" t="s">
        <v>30</v>
      </c>
      <c r="O2144" s="260"/>
      <c r="P2144" s="255"/>
      <c r="Q2144" s="255" t="s">
        <v>30</v>
      </c>
      <c r="R2144" s="255"/>
      <c r="S2144" s="255"/>
      <c r="T2144" s="265" t="str">
        <f t="array" ref="T2144">VLOOKUP(D2144&amp;E2144,IF({1,0},'2021春'!$C$3:$C$4485&amp;'2021春'!$D$3:$D$4485,'2021春'!$H$3:$H$4485),2,0)</f>
        <v>452731200007012421</v>
      </c>
    </row>
    <row r="2145" spans="1:20">
      <c r="A2145" s="255">
        <v>2143</v>
      </c>
      <c r="B2145" s="255" t="s">
        <v>8711</v>
      </c>
      <c r="C2145" s="255" t="s">
        <v>21</v>
      </c>
      <c r="D2145" s="255" t="s">
        <v>353</v>
      </c>
      <c r="E2145" s="255" t="s">
        <v>8712</v>
      </c>
      <c r="F2145" s="255" t="s">
        <v>143</v>
      </c>
      <c r="G2145" s="255">
        <v>19</v>
      </c>
      <c r="H2145" s="255" t="s">
        <v>8713</v>
      </c>
      <c r="I2145" s="255" t="s">
        <v>8714</v>
      </c>
      <c r="J2145" s="255">
        <v>14736273299</v>
      </c>
      <c r="K2145" s="255" t="s">
        <v>27</v>
      </c>
      <c r="L2145" s="260">
        <v>44331</v>
      </c>
      <c r="M2145" s="255" t="s">
        <v>8649</v>
      </c>
      <c r="N2145" s="255" t="s">
        <v>27</v>
      </c>
      <c r="O2145" s="260">
        <v>44366</v>
      </c>
      <c r="P2145" s="255" t="s">
        <v>2455</v>
      </c>
      <c r="Q2145" s="255" t="s">
        <v>30</v>
      </c>
      <c r="R2145" s="255"/>
      <c r="S2145" s="255"/>
      <c r="T2145" s="265" t="str">
        <f t="array" ref="T2145">VLOOKUP(D2145&amp;E2145,IF({1,0},'2021春'!$C$3:$C$4485&amp;'2021春'!$D$3:$D$4485,'2021春'!$H$3:$H$4485),2,0)</f>
        <v>451229200207212428</v>
      </c>
    </row>
    <row r="2146" spans="1:20">
      <c r="A2146" s="255">
        <v>2144</v>
      </c>
      <c r="B2146" s="255" t="s">
        <v>8715</v>
      </c>
      <c r="C2146" s="255" t="s">
        <v>21</v>
      </c>
      <c r="D2146" s="255" t="s">
        <v>353</v>
      </c>
      <c r="E2146" s="255" t="s">
        <v>8716</v>
      </c>
      <c r="F2146" s="255" t="s">
        <v>143</v>
      </c>
      <c r="G2146" s="255">
        <v>18</v>
      </c>
      <c r="H2146" s="255" t="s">
        <v>2841</v>
      </c>
      <c r="I2146" s="255" t="s">
        <v>8717</v>
      </c>
      <c r="J2146" s="255">
        <v>13768380278</v>
      </c>
      <c r="K2146" s="255" t="s">
        <v>27</v>
      </c>
      <c r="L2146" s="260">
        <v>44331</v>
      </c>
      <c r="M2146" s="255" t="s">
        <v>8649</v>
      </c>
      <c r="N2146" s="255" t="s">
        <v>27</v>
      </c>
      <c r="O2146" s="260">
        <v>44366</v>
      </c>
      <c r="P2146" s="255" t="s">
        <v>2455</v>
      </c>
      <c r="Q2146" s="255" t="s">
        <v>30</v>
      </c>
      <c r="R2146" s="255"/>
      <c r="S2146" s="255"/>
      <c r="T2146" s="265" t="str">
        <f t="array" ref="T2146">VLOOKUP(D2146&amp;E2146,IF({1,0},'2021春'!$C$3:$C$4485&amp;'2021春'!$D$3:$D$4485,'2021春'!$H$3:$H$4485),2,0)</f>
        <v>451229200301022727</v>
      </c>
    </row>
    <row r="2147" spans="1:20">
      <c r="A2147" s="255">
        <v>2145</v>
      </c>
      <c r="B2147" s="255" t="s">
        <v>8718</v>
      </c>
      <c r="C2147" s="255" t="s">
        <v>21</v>
      </c>
      <c r="D2147" s="255" t="s">
        <v>353</v>
      </c>
      <c r="E2147" s="255" t="s">
        <v>8719</v>
      </c>
      <c r="F2147" s="255" t="s">
        <v>143</v>
      </c>
      <c r="G2147" s="255">
        <v>17</v>
      </c>
      <c r="H2147" s="255" t="s">
        <v>1750</v>
      </c>
      <c r="I2147" s="255" t="s">
        <v>6251</v>
      </c>
      <c r="J2147" s="255">
        <v>17344512112</v>
      </c>
      <c r="K2147" s="255" t="s">
        <v>27</v>
      </c>
      <c r="L2147" s="260">
        <v>44403</v>
      </c>
      <c r="M2147" s="255" t="s">
        <v>1273</v>
      </c>
      <c r="N2147" s="255" t="s">
        <v>30</v>
      </c>
      <c r="O2147" s="260"/>
      <c r="P2147" s="255"/>
      <c r="Q2147" s="255" t="s">
        <v>30</v>
      </c>
      <c r="R2147" s="255"/>
      <c r="S2147" s="255"/>
      <c r="T2147" s="265" t="str">
        <f t="array" ref="T2147">VLOOKUP(D2147&amp;E2147,IF({1,0},'2021春'!$C$3:$C$4485&amp;'2021春'!$D$3:$D$4485,'2021春'!$H$3:$H$4485),2,0)</f>
        <v>45122920040801214X</v>
      </c>
    </row>
    <row r="2148" spans="1:20">
      <c r="A2148" s="255">
        <v>2146</v>
      </c>
      <c r="B2148" s="255" t="s">
        <v>8720</v>
      </c>
      <c r="C2148" s="255" t="s">
        <v>21</v>
      </c>
      <c r="D2148" s="255" t="s">
        <v>353</v>
      </c>
      <c r="E2148" s="255" t="s">
        <v>8721</v>
      </c>
      <c r="F2148" s="255" t="s">
        <v>143</v>
      </c>
      <c r="G2148" s="255">
        <v>18</v>
      </c>
      <c r="H2148" s="255" t="s">
        <v>8590</v>
      </c>
      <c r="I2148" s="255" t="s">
        <v>8722</v>
      </c>
      <c r="J2148" s="255">
        <v>17807876717</v>
      </c>
      <c r="K2148" s="255" t="s">
        <v>27</v>
      </c>
      <c r="L2148" s="260">
        <v>44409</v>
      </c>
      <c r="M2148" s="255" t="s">
        <v>8723</v>
      </c>
      <c r="N2148" s="255"/>
      <c r="O2148" s="260"/>
      <c r="P2148" s="255"/>
      <c r="Q2148" s="255" t="s">
        <v>30</v>
      </c>
      <c r="R2148" s="255"/>
      <c r="S2148" s="255"/>
      <c r="T2148" s="265" t="str">
        <f t="array" ref="T2148">VLOOKUP(D2148&amp;E2148,IF({1,0},'2021春'!$C$3:$C$4485&amp;'2021春'!$D$3:$D$4485,'2021春'!$H$3:$H$4485),2,0)</f>
        <v>451229200306152766</v>
      </c>
    </row>
    <row r="2149" spans="1:20">
      <c r="A2149" s="255">
        <v>2147</v>
      </c>
      <c r="B2149" s="255" t="s">
        <v>8724</v>
      </c>
      <c r="C2149" s="255" t="s">
        <v>21</v>
      </c>
      <c r="D2149" s="255" t="s">
        <v>353</v>
      </c>
      <c r="E2149" s="255" t="s">
        <v>8725</v>
      </c>
      <c r="F2149" s="255" t="s">
        <v>24</v>
      </c>
      <c r="G2149" s="255">
        <v>17</v>
      </c>
      <c r="H2149" s="255" t="s">
        <v>8726</v>
      </c>
      <c r="I2149" s="255" t="s">
        <v>8727</v>
      </c>
      <c r="J2149" s="255">
        <v>18077824792</v>
      </c>
      <c r="K2149" s="255" t="s">
        <v>27</v>
      </c>
      <c r="L2149" s="260">
        <v>44400</v>
      </c>
      <c r="M2149" s="255" t="s">
        <v>2455</v>
      </c>
      <c r="N2149" s="255" t="s">
        <v>30</v>
      </c>
      <c r="O2149" s="260"/>
      <c r="P2149" s="255"/>
      <c r="Q2149" s="255" t="s">
        <v>30</v>
      </c>
      <c r="R2149" s="255"/>
      <c r="S2149" s="255"/>
      <c r="T2149" s="265" t="str">
        <f t="array" ref="T2149">VLOOKUP(D2149&amp;E2149,IF({1,0},'2021春'!$C$3:$C$4485&amp;'2021春'!$D$3:$D$4485,'2021春'!$H$3:$H$4485),2,0)</f>
        <v>451229200309082118</v>
      </c>
    </row>
    <row r="2150" spans="1:20">
      <c r="A2150" s="255">
        <v>2148</v>
      </c>
      <c r="B2150" s="255" t="s">
        <v>8728</v>
      </c>
      <c r="C2150" s="255" t="s">
        <v>21</v>
      </c>
      <c r="D2150" s="255" t="s">
        <v>353</v>
      </c>
      <c r="E2150" s="255" t="s">
        <v>8729</v>
      </c>
      <c r="F2150" s="255" t="s">
        <v>143</v>
      </c>
      <c r="G2150" s="255">
        <v>19</v>
      </c>
      <c r="H2150" s="255" t="s">
        <v>8730</v>
      </c>
      <c r="I2150" s="255" t="s">
        <v>8731</v>
      </c>
      <c r="J2150" s="255">
        <v>13647810506</v>
      </c>
      <c r="K2150" s="255" t="s">
        <v>27</v>
      </c>
      <c r="L2150" s="260">
        <v>44331</v>
      </c>
      <c r="M2150" s="255" t="s">
        <v>8649</v>
      </c>
      <c r="N2150" s="255" t="s">
        <v>27</v>
      </c>
      <c r="O2150" s="260">
        <v>44366</v>
      </c>
      <c r="P2150" s="255" t="s">
        <v>2455</v>
      </c>
      <c r="Q2150" s="255" t="s">
        <v>30</v>
      </c>
      <c r="R2150" s="255"/>
      <c r="S2150" s="255"/>
      <c r="T2150" s="265" t="str">
        <f t="array" ref="T2150">VLOOKUP(D2150&amp;E2150,IF({1,0},'2021春'!$C$3:$C$4485&amp;'2021春'!$D$3:$D$4485,'2021春'!$H$3:$H$4485),2,0)</f>
        <v>452127200112023045</v>
      </c>
    </row>
    <row r="2151" spans="1:20">
      <c r="A2151" s="255">
        <v>2149</v>
      </c>
      <c r="B2151" s="255" t="s">
        <v>8732</v>
      </c>
      <c r="C2151" s="255" t="s">
        <v>21</v>
      </c>
      <c r="D2151" s="255" t="s">
        <v>353</v>
      </c>
      <c r="E2151" s="255" t="s">
        <v>8733</v>
      </c>
      <c r="F2151" s="255" t="s">
        <v>143</v>
      </c>
      <c r="G2151" s="255">
        <v>17</v>
      </c>
      <c r="H2151" s="255" t="s">
        <v>8734</v>
      </c>
      <c r="I2151" s="255" t="s">
        <v>8735</v>
      </c>
      <c r="J2151" s="255">
        <v>13397886598</v>
      </c>
      <c r="K2151" s="255" t="s">
        <v>27</v>
      </c>
      <c r="L2151" s="260">
        <v>44394</v>
      </c>
      <c r="M2151" s="255" t="s">
        <v>2455</v>
      </c>
      <c r="N2151" s="255" t="s">
        <v>30</v>
      </c>
      <c r="O2151" s="260"/>
      <c r="P2151" s="255"/>
      <c r="Q2151" s="255" t="s">
        <v>30</v>
      </c>
      <c r="R2151" s="255"/>
      <c r="S2151" s="255"/>
      <c r="T2151" s="265" t="str">
        <f t="array" ref="T2151">VLOOKUP(D2151&amp;E2151,IF({1,0},'2021春'!$C$3:$C$4485&amp;'2021春'!$D$3:$D$4485,'2021春'!$H$3:$H$4485),2,0)</f>
        <v>450122200312281547</v>
      </c>
    </row>
    <row r="2152" spans="1:20">
      <c r="A2152" s="255">
        <v>2150</v>
      </c>
      <c r="B2152" s="255" t="s">
        <v>8736</v>
      </c>
      <c r="C2152" s="255" t="s">
        <v>21</v>
      </c>
      <c r="D2152" s="255" t="s">
        <v>353</v>
      </c>
      <c r="E2152" s="255" t="s">
        <v>8737</v>
      </c>
      <c r="F2152" s="255" t="s">
        <v>143</v>
      </c>
      <c r="G2152" s="255">
        <v>16</v>
      </c>
      <c r="H2152" s="255" t="s">
        <v>8738</v>
      </c>
      <c r="I2152" s="255" t="s">
        <v>8739</v>
      </c>
      <c r="J2152" s="255">
        <v>18077894858</v>
      </c>
      <c r="K2152" s="255" t="s">
        <v>27</v>
      </c>
      <c r="L2152" s="260">
        <v>44405</v>
      </c>
      <c r="M2152" s="255" t="s">
        <v>8740</v>
      </c>
      <c r="N2152" s="255" t="s">
        <v>30</v>
      </c>
      <c r="O2152" s="260"/>
      <c r="P2152" s="255"/>
      <c r="Q2152" s="255" t="s">
        <v>30</v>
      </c>
      <c r="R2152" s="255"/>
      <c r="S2152" s="255"/>
      <c r="T2152" s="265" t="str">
        <f t="array" ref="T2152">VLOOKUP(D2152&amp;E2152,IF({1,0},'2021春'!$C$3:$C$4485&amp;'2021春'!$D$3:$D$4485,'2021春'!$H$3:$H$4485),2,0)</f>
        <v>451229200410202727</v>
      </c>
    </row>
    <row r="2153" spans="1:20">
      <c r="A2153" s="255">
        <v>2151</v>
      </c>
      <c r="B2153" s="255" t="s">
        <v>8741</v>
      </c>
      <c r="C2153" s="255" t="s">
        <v>21</v>
      </c>
      <c r="D2153" s="255" t="s">
        <v>353</v>
      </c>
      <c r="E2153" s="255" t="s">
        <v>8742</v>
      </c>
      <c r="F2153" s="255" t="s">
        <v>24</v>
      </c>
      <c r="G2153" s="255">
        <v>17</v>
      </c>
      <c r="H2153" s="255" t="s">
        <v>8743</v>
      </c>
      <c r="I2153" s="255" t="s">
        <v>8744</v>
      </c>
      <c r="J2153" s="255">
        <v>13627718095</v>
      </c>
      <c r="K2153" s="255" t="s">
        <v>27</v>
      </c>
      <c r="L2153" s="260">
        <v>44417</v>
      </c>
      <c r="M2153" s="255" t="s">
        <v>8745</v>
      </c>
      <c r="N2153" s="255" t="s">
        <v>30</v>
      </c>
      <c r="O2153" s="260"/>
      <c r="P2153" s="255"/>
      <c r="Q2153" s="255" t="s">
        <v>30</v>
      </c>
      <c r="R2153" s="255"/>
      <c r="S2153" s="255"/>
      <c r="T2153" s="265" t="str">
        <f t="array" ref="T2153">VLOOKUP(D2153&amp;E2153,IF({1,0},'2021春'!$C$3:$C$4485&amp;'2021春'!$D$3:$D$4485,'2021春'!$H$3:$H$4485),2,0)</f>
        <v>451229200311130318</v>
      </c>
    </row>
    <row r="2154" spans="1:20">
      <c r="A2154" s="255">
        <v>2152</v>
      </c>
      <c r="B2154" s="255" t="s">
        <v>8746</v>
      </c>
      <c r="C2154" s="255" t="s">
        <v>21</v>
      </c>
      <c r="D2154" s="255" t="s">
        <v>353</v>
      </c>
      <c r="E2154" s="255" t="s">
        <v>8747</v>
      </c>
      <c r="F2154" s="255" t="s">
        <v>24</v>
      </c>
      <c r="G2154" s="255">
        <v>17</v>
      </c>
      <c r="H2154" s="255" t="s">
        <v>8748</v>
      </c>
      <c r="I2154" s="255" t="s">
        <v>8749</v>
      </c>
      <c r="J2154" s="255">
        <v>13367688210</v>
      </c>
      <c r="K2154" s="255" t="s">
        <v>27</v>
      </c>
      <c r="L2154" s="260">
        <v>44394</v>
      </c>
      <c r="M2154" s="255" t="s">
        <v>2455</v>
      </c>
      <c r="N2154" s="255" t="s">
        <v>30</v>
      </c>
      <c r="O2154" s="260"/>
      <c r="P2154" s="255"/>
      <c r="Q2154" s="255" t="s">
        <v>30</v>
      </c>
      <c r="R2154" s="255"/>
      <c r="S2154" s="255"/>
      <c r="T2154" s="265" t="str">
        <f t="array" ref="T2154">VLOOKUP(D2154&amp;E2154,IF({1,0},'2021春'!$C$3:$C$4485&amp;'2021春'!$D$3:$D$4485,'2021春'!$H$3:$H$4485),2,0)</f>
        <v>45273120031211271X</v>
      </c>
    </row>
    <row r="2155" spans="1:20">
      <c r="A2155" s="255">
        <v>2153</v>
      </c>
      <c r="B2155" s="255" t="s">
        <v>8750</v>
      </c>
      <c r="C2155" s="255" t="s">
        <v>21</v>
      </c>
      <c r="D2155" s="255" t="s">
        <v>353</v>
      </c>
      <c r="E2155" s="255" t="s">
        <v>8751</v>
      </c>
      <c r="F2155" s="255" t="s">
        <v>143</v>
      </c>
      <c r="G2155" s="255">
        <v>17</v>
      </c>
      <c r="H2155" s="255" t="s">
        <v>8113</v>
      </c>
      <c r="I2155" s="255" t="s">
        <v>8752</v>
      </c>
      <c r="J2155" s="255">
        <v>13725717681</v>
      </c>
      <c r="K2155" s="255" t="s">
        <v>27</v>
      </c>
      <c r="L2155" s="260">
        <v>44405</v>
      </c>
      <c r="M2155" s="255" t="s">
        <v>2455</v>
      </c>
      <c r="N2155" s="255" t="s">
        <v>30</v>
      </c>
      <c r="O2155" s="260">
        <v>44426</v>
      </c>
      <c r="P2155" s="255"/>
      <c r="Q2155" s="255" t="s">
        <v>30</v>
      </c>
      <c r="R2155" s="255"/>
      <c r="S2155" s="255"/>
      <c r="T2155" s="265" t="str">
        <f t="array" ref="T2155">VLOOKUP(D2155&amp;E2155,IF({1,0},'2021春'!$C$3:$C$4485&amp;'2021春'!$D$3:$D$4485,'2021春'!$H$3:$H$4485),2,0)</f>
        <v>45122920030905212X</v>
      </c>
    </row>
    <row r="2156" spans="1:20">
      <c r="A2156" s="255">
        <v>2154</v>
      </c>
      <c r="B2156" s="255" t="s">
        <v>8753</v>
      </c>
      <c r="C2156" s="255" t="s">
        <v>21</v>
      </c>
      <c r="D2156" s="255" t="s">
        <v>353</v>
      </c>
      <c r="E2156" s="255" t="s">
        <v>8754</v>
      </c>
      <c r="F2156" s="255" t="s">
        <v>143</v>
      </c>
      <c r="G2156" s="255">
        <v>15</v>
      </c>
      <c r="H2156" s="255" t="s">
        <v>4218</v>
      </c>
      <c r="I2156" s="255" t="s">
        <v>8755</v>
      </c>
      <c r="J2156" s="255">
        <v>15977887695</v>
      </c>
      <c r="K2156" s="255" t="s">
        <v>27</v>
      </c>
      <c r="L2156" s="260">
        <v>44396</v>
      </c>
      <c r="M2156" s="255" t="s">
        <v>68</v>
      </c>
      <c r="N2156" s="255" t="s">
        <v>30</v>
      </c>
      <c r="O2156" s="260"/>
      <c r="P2156" s="255"/>
      <c r="Q2156" s="255" t="s">
        <v>30</v>
      </c>
      <c r="R2156" s="255"/>
      <c r="S2156" s="255"/>
      <c r="T2156" s="265" t="str">
        <f t="array" ref="T2156">VLOOKUP(D2156&amp;E2156,IF({1,0},'2021春'!$C$3:$C$4485&amp;'2021春'!$D$3:$D$4485,'2021春'!$H$3:$H$4485),2,0)</f>
        <v>451229200510154224</v>
      </c>
    </row>
    <row r="2157" spans="1:20">
      <c r="A2157" s="255">
        <v>2155</v>
      </c>
      <c r="B2157" s="255" t="s">
        <v>8756</v>
      </c>
      <c r="C2157" s="255" t="s">
        <v>21</v>
      </c>
      <c r="D2157" s="255" t="s">
        <v>353</v>
      </c>
      <c r="E2157" s="255" t="s">
        <v>8757</v>
      </c>
      <c r="F2157" s="255" t="s">
        <v>143</v>
      </c>
      <c r="G2157" s="255">
        <v>19</v>
      </c>
      <c r="H2157" s="255" t="s">
        <v>2774</v>
      </c>
      <c r="I2157" s="255" t="s">
        <v>8758</v>
      </c>
      <c r="J2157" s="255">
        <v>13538531142</v>
      </c>
      <c r="K2157" s="255" t="s">
        <v>27</v>
      </c>
      <c r="L2157" s="260">
        <v>44331</v>
      </c>
      <c r="M2157" s="255" t="s">
        <v>8649</v>
      </c>
      <c r="N2157" s="255" t="s">
        <v>27</v>
      </c>
      <c r="O2157" s="260">
        <v>44366</v>
      </c>
      <c r="P2157" s="255" t="s">
        <v>2455</v>
      </c>
      <c r="Q2157" s="255" t="s">
        <v>30</v>
      </c>
      <c r="R2157" s="255"/>
      <c r="S2157" s="255"/>
      <c r="T2157" s="265" t="str">
        <f t="array" ref="T2157">VLOOKUP(D2157&amp;E2157,IF({1,0},'2021春'!$C$3:$C$4485&amp;'2021春'!$D$3:$D$4485,'2021春'!$H$3:$H$4485),2,0)</f>
        <v>452731200207013621</v>
      </c>
    </row>
    <row r="2158" spans="1:20">
      <c r="A2158" s="255">
        <v>2156</v>
      </c>
      <c r="B2158" s="255" t="s">
        <v>8759</v>
      </c>
      <c r="C2158" s="255" t="s">
        <v>21</v>
      </c>
      <c r="D2158" s="255" t="s">
        <v>353</v>
      </c>
      <c r="E2158" s="255" t="s">
        <v>8760</v>
      </c>
      <c r="F2158" s="255" t="s">
        <v>143</v>
      </c>
      <c r="G2158" s="255">
        <v>17</v>
      </c>
      <c r="H2158" s="255" t="s">
        <v>8761</v>
      </c>
      <c r="I2158" s="255" t="s">
        <v>8762</v>
      </c>
      <c r="J2158" s="255">
        <v>18378890801</v>
      </c>
      <c r="K2158" s="255" t="s">
        <v>27</v>
      </c>
      <c r="L2158" s="260">
        <v>44414</v>
      </c>
      <c r="M2158" s="255" t="s">
        <v>8649</v>
      </c>
      <c r="N2158" s="255" t="s">
        <v>30</v>
      </c>
      <c r="O2158" s="260"/>
      <c r="P2158" s="255"/>
      <c r="Q2158" s="255" t="s">
        <v>30</v>
      </c>
      <c r="R2158" s="255"/>
      <c r="S2158" s="255"/>
      <c r="T2158" s="265" t="str">
        <f t="array" ref="T2158">VLOOKUP(D2158&amp;E2158,IF({1,0},'2021春'!$C$3:$C$4485&amp;'2021春'!$D$3:$D$4485,'2021春'!$H$3:$H$4485),2,0)</f>
        <v>452731200312230329</v>
      </c>
    </row>
    <row r="2159" spans="1:20">
      <c r="A2159" s="255">
        <v>2157</v>
      </c>
      <c r="B2159" s="255" t="s">
        <v>8763</v>
      </c>
      <c r="C2159" s="255" t="s">
        <v>21</v>
      </c>
      <c r="D2159" s="255" t="s">
        <v>353</v>
      </c>
      <c r="E2159" s="255" t="s">
        <v>2169</v>
      </c>
      <c r="F2159" s="255" t="s">
        <v>143</v>
      </c>
      <c r="G2159" s="255">
        <v>18</v>
      </c>
      <c r="H2159" s="255" t="s">
        <v>2161</v>
      </c>
      <c r="I2159" s="255" t="s">
        <v>8764</v>
      </c>
      <c r="J2159" s="255">
        <v>18776088735</v>
      </c>
      <c r="K2159" s="255" t="s">
        <v>27</v>
      </c>
      <c r="L2159" s="260">
        <v>44395</v>
      </c>
      <c r="M2159" s="255" t="s">
        <v>2455</v>
      </c>
      <c r="N2159" s="255" t="s">
        <v>27</v>
      </c>
      <c r="O2159" s="260">
        <v>44416</v>
      </c>
      <c r="P2159" s="255" t="s">
        <v>2455</v>
      </c>
      <c r="Q2159" s="255" t="s">
        <v>30</v>
      </c>
      <c r="R2159" s="255"/>
      <c r="S2159" s="255"/>
      <c r="T2159" s="265" t="str">
        <f t="array" ref="T2159">VLOOKUP(D2159&amp;E2159,IF({1,0},'2021春'!$C$3:$C$4485&amp;'2021春'!$D$3:$D$4485,'2021春'!$H$3:$H$4485),2,0)</f>
        <v>452127200306230624</v>
      </c>
    </row>
    <row r="2160" spans="1:20">
      <c r="A2160" s="255">
        <v>2158</v>
      </c>
      <c r="B2160" s="255" t="s">
        <v>8765</v>
      </c>
      <c r="C2160" s="255" t="s">
        <v>21</v>
      </c>
      <c r="D2160" s="255" t="s">
        <v>353</v>
      </c>
      <c r="E2160" s="255" t="s">
        <v>8766</v>
      </c>
      <c r="F2160" s="255" t="s">
        <v>24</v>
      </c>
      <c r="G2160" s="255">
        <v>17</v>
      </c>
      <c r="H2160" s="255" t="s">
        <v>8767</v>
      </c>
      <c r="I2160" s="255" t="s">
        <v>8768</v>
      </c>
      <c r="J2160" s="255">
        <v>17776588624</v>
      </c>
      <c r="K2160" s="255" t="s">
        <v>27</v>
      </c>
      <c r="L2160" s="260">
        <v>44399</v>
      </c>
      <c r="M2160" s="255" t="s">
        <v>4424</v>
      </c>
      <c r="N2160" s="255" t="s">
        <v>30</v>
      </c>
      <c r="O2160" s="260"/>
      <c r="P2160" s="255"/>
      <c r="Q2160" s="255" t="s">
        <v>30</v>
      </c>
      <c r="R2160" s="255"/>
      <c r="S2160" s="255"/>
      <c r="T2160" s="265" t="str">
        <f t="array" ref="T2160">VLOOKUP(D2160&amp;E2160,IF({1,0},'2021春'!$C$3:$C$4485&amp;'2021春'!$D$3:$D$4485,'2021春'!$H$3:$H$4485),2,0)</f>
        <v>452731200312085416</v>
      </c>
    </row>
    <row r="2161" spans="1:20">
      <c r="A2161" s="255">
        <v>2159</v>
      </c>
      <c r="B2161" s="255" t="s">
        <v>8769</v>
      </c>
      <c r="C2161" s="255" t="s">
        <v>21</v>
      </c>
      <c r="D2161" s="255" t="s">
        <v>353</v>
      </c>
      <c r="E2161" s="255" t="s">
        <v>8770</v>
      </c>
      <c r="F2161" s="255" t="s">
        <v>143</v>
      </c>
      <c r="G2161" s="255">
        <v>18</v>
      </c>
      <c r="H2161" s="255" t="s">
        <v>2800</v>
      </c>
      <c r="I2161" s="255" t="s">
        <v>3758</v>
      </c>
      <c r="J2161" s="255">
        <v>18174937620</v>
      </c>
      <c r="K2161" s="255" t="s">
        <v>27</v>
      </c>
      <c r="L2161" s="260">
        <v>44331</v>
      </c>
      <c r="M2161" s="255" t="s">
        <v>8649</v>
      </c>
      <c r="N2161" s="255" t="s">
        <v>27</v>
      </c>
      <c r="O2161" s="260">
        <v>44366</v>
      </c>
      <c r="P2161" s="255" t="s">
        <v>2455</v>
      </c>
      <c r="Q2161" s="255" t="s">
        <v>30</v>
      </c>
      <c r="R2161" s="255"/>
      <c r="S2161" s="255"/>
      <c r="T2161" s="265" t="str">
        <f t="array" ref="T2161">VLOOKUP(D2161&amp;E2161,IF({1,0},'2021春'!$C$3:$C$4485&amp;'2021春'!$D$3:$D$4485,'2021春'!$H$3:$H$4485),2,0)</f>
        <v>451229200208302126</v>
      </c>
    </row>
    <row r="2162" spans="1:20">
      <c r="A2162" s="255">
        <v>2160</v>
      </c>
      <c r="B2162" s="255" t="s">
        <v>8771</v>
      </c>
      <c r="C2162" s="255" t="s">
        <v>21</v>
      </c>
      <c r="D2162" s="255" t="s">
        <v>353</v>
      </c>
      <c r="E2162" s="255" t="s">
        <v>8772</v>
      </c>
      <c r="F2162" s="255" t="s">
        <v>143</v>
      </c>
      <c r="G2162" s="255">
        <v>21</v>
      </c>
      <c r="H2162" s="255" t="s">
        <v>8161</v>
      </c>
      <c r="I2162" s="255" t="s">
        <v>8773</v>
      </c>
      <c r="J2162" s="255">
        <v>19977828401</v>
      </c>
      <c r="K2162" s="255" t="s">
        <v>27</v>
      </c>
      <c r="L2162" s="260">
        <v>44331</v>
      </c>
      <c r="M2162" s="255" t="s">
        <v>8649</v>
      </c>
      <c r="N2162" s="255" t="s">
        <v>27</v>
      </c>
      <c r="O2162" s="260">
        <v>44366</v>
      </c>
      <c r="P2162" s="255" t="s">
        <v>2455</v>
      </c>
      <c r="Q2162" s="255" t="s">
        <v>30</v>
      </c>
      <c r="R2162" s="255"/>
      <c r="S2162" s="255"/>
      <c r="T2162" s="265" t="str">
        <f t="array" ref="T2162">VLOOKUP(D2162&amp;E2162,IF({1,0},'2021春'!$C$3:$C$4485&amp;'2021春'!$D$3:$D$4485,'2021春'!$H$3:$H$4485),2,0)</f>
        <v>451229200001122128</v>
      </c>
    </row>
    <row r="2163" spans="1:20">
      <c r="A2163" s="255">
        <v>2161</v>
      </c>
      <c r="B2163" s="255" t="s">
        <v>8774</v>
      </c>
      <c r="C2163" s="255" t="s">
        <v>21</v>
      </c>
      <c r="D2163" s="255" t="s">
        <v>353</v>
      </c>
      <c r="E2163" s="255" t="s">
        <v>8775</v>
      </c>
      <c r="F2163" s="255" t="s">
        <v>143</v>
      </c>
      <c r="G2163" s="255">
        <v>19</v>
      </c>
      <c r="H2163" s="255" t="s">
        <v>8776</v>
      </c>
      <c r="I2163" s="255" t="s">
        <v>8777</v>
      </c>
      <c r="J2163" s="255" t="s">
        <v>8778</v>
      </c>
      <c r="K2163" s="255" t="s">
        <v>27</v>
      </c>
      <c r="L2163" s="260">
        <v>44331</v>
      </c>
      <c r="M2163" s="255" t="s">
        <v>8649</v>
      </c>
      <c r="N2163" s="255" t="s">
        <v>27</v>
      </c>
      <c r="O2163" s="260">
        <v>44366</v>
      </c>
      <c r="P2163" s="255" t="s">
        <v>2455</v>
      </c>
      <c r="Q2163" s="255" t="s">
        <v>30</v>
      </c>
      <c r="R2163" s="255"/>
      <c r="S2163" s="255"/>
      <c r="T2163" s="265" t="str">
        <f t="array" ref="T2163">VLOOKUP(D2163&amp;E2163,IF({1,0},'2021春'!$C$3:$C$4485&amp;'2021春'!$D$3:$D$4485,'2021春'!$H$3:$H$4485),2,0)</f>
        <v>451229200207202123</v>
      </c>
    </row>
    <row r="2164" spans="1:20">
      <c r="A2164" s="255">
        <v>2162</v>
      </c>
      <c r="B2164" s="255" t="s">
        <v>8779</v>
      </c>
      <c r="C2164" s="255" t="s">
        <v>21</v>
      </c>
      <c r="D2164" s="255" t="s">
        <v>353</v>
      </c>
      <c r="E2164" s="255" t="s">
        <v>8780</v>
      </c>
      <c r="F2164" s="255" t="s">
        <v>143</v>
      </c>
      <c r="G2164" s="255">
        <v>19</v>
      </c>
      <c r="H2164" s="255" t="s">
        <v>8314</v>
      </c>
      <c r="I2164" s="255" t="s">
        <v>8781</v>
      </c>
      <c r="J2164" s="255">
        <v>19127213031</v>
      </c>
      <c r="K2164" s="255" t="s">
        <v>27</v>
      </c>
      <c r="L2164" s="260">
        <v>44331</v>
      </c>
      <c r="M2164" s="255" t="s">
        <v>8649</v>
      </c>
      <c r="N2164" s="255" t="s">
        <v>27</v>
      </c>
      <c r="O2164" s="260">
        <v>44366</v>
      </c>
      <c r="P2164" s="255" t="s">
        <v>2455</v>
      </c>
      <c r="Q2164" s="255" t="s">
        <v>30</v>
      </c>
      <c r="R2164" s="255"/>
      <c r="S2164" s="255"/>
      <c r="T2164" s="265" t="str">
        <f t="array" ref="T2164">VLOOKUP(D2164&amp;E2164,IF({1,0},'2021春'!$C$3:$C$4485&amp;'2021春'!$D$3:$D$4485,'2021春'!$H$3:$H$4485),2,0)</f>
        <v>451229200110282446</v>
      </c>
    </row>
    <row r="2165" spans="1:20">
      <c r="A2165" s="255">
        <v>2163</v>
      </c>
      <c r="B2165" s="255" t="s">
        <v>8782</v>
      </c>
      <c r="C2165" s="255" t="s">
        <v>21</v>
      </c>
      <c r="D2165" s="255" t="s">
        <v>353</v>
      </c>
      <c r="E2165" s="255" t="s">
        <v>8783</v>
      </c>
      <c r="F2165" s="255" t="s">
        <v>24</v>
      </c>
      <c r="G2165" s="255">
        <v>15</v>
      </c>
      <c r="H2165" s="255" t="s">
        <v>8784</v>
      </c>
      <c r="I2165" s="255" t="s">
        <v>8785</v>
      </c>
      <c r="J2165" s="255">
        <v>15296877787</v>
      </c>
      <c r="K2165" s="255" t="s">
        <v>27</v>
      </c>
      <c r="L2165" s="260">
        <v>44399</v>
      </c>
      <c r="M2165" s="255" t="s">
        <v>2455</v>
      </c>
      <c r="N2165" s="255" t="s">
        <v>30</v>
      </c>
      <c r="O2165" s="260"/>
      <c r="P2165" s="255"/>
      <c r="Q2165" s="255" t="s">
        <v>30</v>
      </c>
      <c r="R2165" s="255"/>
      <c r="S2165" s="255"/>
      <c r="T2165" s="265" t="str">
        <f t="array" ref="T2165">VLOOKUP(D2165&amp;E2165,IF({1,0},'2021春'!$C$3:$C$4485&amp;'2021春'!$D$3:$D$4485,'2021春'!$H$3:$H$4485),2,0)</f>
        <v>451229200605120318</v>
      </c>
    </row>
    <row r="2166" spans="1:20">
      <c r="A2166" s="255">
        <v>2164</v>
      </c>
      <c r="B2166" s="255" t="s">
        <v>8786</v>
      </c>
      <c r="C2166" s="255" t="s">
        <v>21</v>
      </c>
      <c r="D2166" s="255" t="s">
        <v>353</v>
      </c>
      <c r="E2166" s="255" t="s">
        <v>8787</v>
      </c>
      <c r="F2166" s="255" t="s">
        <v>143</v>
      </c>
      <c r="G2166" s="255">
        <v>17</v>
      </c>
      <c r="H2166" s="255" t="s">
        <v>3904</v>
      </c>
      <c r="I2166" s="255" t="s">
        <v>8788</v>
      </c>
      <c r="J2166" s="255">
        <v>15078614470</v>
      </c>
      <c r="K2166" s="255" t="s">
        <v>27</v>
      </c>
      <c r="L2166" s="260">
        <v>44405</v>
      </c>
      <c r="M2166" s="255" t="s">
        <v>2455</v>
      </c>
      <c r="N2166" s="255" t="s">
        <v>30</v>
      </c>
      <c r="O2166" s="260"/>
      <c r="P2166" s="255"/>
      <c r="Q2166" s="255" t="s">
        <v>30</v>
      </c>
      <c r="R2166" s="255"/>
      <c r="S2166" s="255"/>
      <c r="T2166" s="265" t="str">
        <f t="array" ref="T2166">VLOOKUP(D2166&amp;E2166,IF({1,0},'2021春'!$C$3:$C$4485&amp;'2021春'!$D$3:$D$4485,'2021春'!$H$3:$H$4485),2,0)</f>
        <v>451229200402100026</v>
      </c>
    </row>
    <row r="2167" spans="1:20">
      <c r="A2167" s="255">
        <v>2165</v>
      </c>
      <c r="B2167" s="255" t="s">
        <v>8789</v>
      </c>
      <c r="C2167" s="255" t="s">
        <v>21</v>
      </c>
      <c r="D2167" s="255" t="s">
        <v>353</v>
      </c>
      <c r="E2167" s="255" t="s">
        <v>8790</v>
      </c>
      <c r="F2167" s="255" t="s">
        <v>143</v>
      </c>
      <c r="G2167" s="255">
        <v>18</v>
      </c>
      <c r="H2167" s="255" t="s">
        <v>1750</v>
      </c>
      <c r="I2167" s="255" t="s">
        <v>8791</v>
      </c>
      <c r="J2167" s="255">
        <v>15878687661</v>
      </c>
      <c r="K2167" s="255" t="s">
        <v>27</v>
      </c>
      <c r="L2167" s="260">
        <v>44331</v>
      </c>
      <c r="M2167" s="255" t="s">
        <v>8649</v>
      </c>
      <c r="N2167" s="255" t="s">
        <v>27</v>
      </c>
      <c r="O2167" s="260">
        <v>44366</v>
      </c>
      <c r="P2167" s="255" t="s">
        <v>2455</v>
      </c>
      <c r="Q2167" s="255" t="s">
        <v>30</v>
      </c>
      <c r="R2167" s="255"/>
      <c r="S2167" s="255"/>
      <c r="T2167" s="265" t="str">
        <f t="array" ref="T2167">VLOOKUP(D2167&amp;E2167,IF({1,0},'2021春'!$C$3:$C$4485&amp;'2021春'!$D$3:$D$4485,'2021春'!$H$3:$H$4485),2,0)</f>
        <v>451229200304082127</v>
      </c>
    </row>
    <row r="2168" spans="1:20">
      <c r="A2168" s="255">
        <v>2166</v>
      </c>
      <c r="B2168" s="255" t="s">
        <v>8792</v>
      </c>
      <c r="C2168" s="255" t="s">
        <v>21</v>
      </c>
      <c r="D2168" s="255" t="s">
        <v>353</v>
      </c>
      <c r="E2168" s="255" t="s">
        <v>8793</v>
      </c>
      <c r="F2168" s="255" t="s">
        <v>143</v>
      </c>
      <c r="G2168" s="255">
        <v>17</v>
      </c>
      <c r="H2168" s="255" t="s">
        <v>356</v>
      </c>
      <c r="I2168" s="255" t="s">
        <v>8794</v>
      </c>
      <c r="J2168" s="255">
        <v>18978755045</v>
      </c>
      <c r="K2168" s="255" t="s">
        <v>27</v>
      </c>
      <c r="L2168" s="260">
        <v>44397</v>
      </c>
      <c r="M2168" s="255" t="s">
        <v>3693</v>
      </c>
      <c r="N2168" s="255" t="s">
        <v>30</v>
      </c>
      <c r="O2168" s="260"/>
      <c r="P2168" s="255"/>
      <c r="Q2168" s="255" t="s">
        <v>30</v>
      </c>
      <c r="R2168" s="255"/>
      <c r="S2168" s="255"/>
      <c r="T2168" s="265" t="str">
        <f t="array" ref="T2168">VLOOKUP(D2168&amp;E2168,IF({1,0},'2021春'!$C$3:$C$4485&amp;'2021春'!$D$3:$D$4485,'2021春'!$H$3:$H$4485),2,0)</f>
        <v>452731200403180320</v>
      </c>
    </row>
    <row r="2169" spans="1:20">
      <c r="A2169" s="255">
        <v>2167</v>
      </c>
      <c r="B2169" s="255" t="s">
        <v>8795</v>
      </c>
      <c r="C2169" s="255" t="s">
        <v>21</v>
      </c>
      <c r="D2169" s="255" t="s">
        <v>353</v>
      </c>
      <c r="E2169" s="255" t="s">
        <v>8796</v>
      </c>
      <c r="F2169" s="255" t="s">
        <v>143</v>
      </c>
      <c r="G2169" s="255">
        <v>18</v>
      </c>
      <c r="H2169" s="255" t="s">
        <v>8797</v>
      </c>
      <c r="I2169" s="255" t="s">
        <v>8798</v>
      </c>
      <c r="J2169" s="255">
        <v>19976127281</v>
      </c>
      <c r="K2169" s="255" t="s">
        <v>27</v>
      </c>
      <c r="L2169" s="260">
        <v>44331</v>
      </c>
      <c r="M2169" s="255" t="s">
        <v>29</v>
      </c>
      <c r="N2169" s="255" t="s">
        <v>27</v>
      </c>
      <c r="O2169" s="260">
        <v>44366</v>
      </c>
      <c r="P2169" s="255" t="s">
        <v>2172</v>
      </c>
      <c r="Q2169" s="255" t="s">
        <v>30</v>
      </c>
      <c r="R2169" s="255"/>
      <c r="S2169" s="255"/>
      <c r="T2169" s="265" t="str">
        <f t="array" ref="T2169">VLOOKUP(D2169&amp;E2169,IF({1,0},'2021春'!$C$3:$C$4485&amp;'2021春'!$D$3:$D$4485,'2021春'!$H$3:$H$4485),2,0)</f>
        <v>452731200301013329</v>
      </c>
    </row>
    <row r="2170" spans="1:20">
      <c r="A2170" s="255">
        <v>2168</v>
      </c>
      <c r="B2170" s="255" t="s">
        <v>8799</v>
      </c>
      <c r="C2170" s="255" t="s">
        <v>21</v>
      </c>
      <c r="D2170" s="255" t="s">
        <v>353</v>
      </c>
      <c r="E2170" s="255" t="s">
        <v>8800</v>
      </c>
      <c r="F2170" s="255" t="s">
        <v>143</v>
      </c>
      <c r="G2170" s="255">
        <v>15</v>
      </c>
      <c r="H2170" s="255" t="s">
        <v>8801</v>
      </c>
      <c r="I2170" s="255" t="s">
        <v>8802</v>
      </c>
      <c r="J2170" s="255">
        <v>19148601576</v>
      </c>
      <c r="K2170" s="255" t="s">
        <v>27</v>
      </c>
      <c r="L2170" s="260">
        <v>44396</v>
      </c>
      <c r="M2170" s="255" t="s">
        <v>8803</v>
      </c>
      <c r="N2170" s="255" t="s">
        <v>30</v>
      </c>
      <c r="O2170" s="260"/>
      <c r="P2170" s="255"/>
      <c r="Q2170" s="255" t="s">
        <v>30</v>
      </c>
      <c r="R2170" s="255"/>
      <c r="S2170" s="255"/>
      <c r="T2170" s="265" t="str">
        <f t="array" ref="T2170">VLOOKUP(D2170&amp;E2170,IF({1,0},'2021春'!$C$3:$C$4485&amp;'2021春'!$D$3:$D$4485,'2021春'!$H$3:$H$4485),2,0)</f>
        <v>451229200510122425</v>
      </c>
    </row>
    <row r="2171" spans="1:20">
      <c r="A2171" s="255">
        <v>2169</v>
      </c>
      <c r="B2171" s="255" t="s">
        <v>8804</v>
      </c>
      <c r="C2171" s="255" t="s">
        <v>21</v>
      </c>
      <c r="D2171" s="255" t="s">
        <v>353</v>
      </c>
      <c r="E2171" s="255" t="s">
        <v>8805</v>
      </c>
      <c r="F2171" s="255" t="s">
        <v>143</v>
      </c>
      <c r="G2171" s="255">
        <v>17</v>
      </c>
      <c r="H2171" s="255" t="s">
        <v>2076</v>
      </c>
      <c r="I2171" s="255" t="s">
        <v>8806</v>
      </c>
      <c r="J2171" s="255">
        <v>15177890811</v>
      </c>
      <c r="K2171" s="255" t="s">
        <v>27</v>
      </c>
      <c r="L2171" s="260">
        <v>44399</v>
      </c>
      <c r="M2171" s="255" t="s">
        <v>139</v>
      </c>
      <c r="N2171" s="255" t="s">
        <v>30</v>
      </c>
      <c r="O2171" s="260">
        <v>44421</v>
      </c>
      <c r="P2171" s="255" t="s">
        <v>139</v>
      </c>
      <c r="Q2171" s="255" t="s">
        <v>30</v>
      </c>
      <c r="R2171" s="255"/>
      <c r="S2171" s="255"/>
      <c r="T2171" s="265" t="str">
        <f t="array" ref="T2171">VLOOKUP(D2171&amp;E2171,IF({1,0},'2021春'!$C$3:$C$4485&amp;'2021春'!$D$3:$D$4485,'2021春'!$H$3:$H$4485),2,0)</f>
        <v>452731200407203622</v>
      </c>
    </row>
    <row r="2172" spans="1:20">
      <c r="A2172" s="255">
        <v>2170</v>
      </c>
      <c r="B2172" s="255" t="s">
        <v>8807</v>
      </c>
      <c r="C2172" s="255" t="s">
        <v>21</v>
      </c>
      <c r="D2172" s="255" t="s">
        <v>353</v>
      </c>
      <c r="E2172" s="255" t="s">
        <v>706</v>
      </c>
      <c r="F2172" s="255" t="s">
        <v>143</v>
      </c>
      <c r="G2172" s="255">
        <v>17</v>
      </c>
      <c r="H2172" s="255" t="s">
        <v>8808</v>
      </c>
      <c r="I2172" s="255" t="s">
        <v>8809</v>
      </c>
      <c r="J2172" s="255">
        <v>13647780251</v>
      </c>
      <c r="K2172" s="255" t="s">
        <v>27</v>
      </c>
      <c r="L2172" s="260">
        <v>44399</v>
      </c>
      <c r="M2172" s="255" t="s">
        <v>1217</v>
      </c>
      <c r="N2172" s="255" t="s">
        <v>30</v>
      </c>
      <c r="O2172" s="260"/>
      <c r="P2172" s="255"/>
      <c r="Q2172" s="255" t="s">
        <v>30</v>
      </c>
      <c r="R2172" s="255"/>
      <c r="S2172" s="255"/>
      <c r="T2172" s="265" t="str">
        <f t="array" ref="T2172">VLOOKUP(D2172&amp;E2172,IF({1,0},'2021春'!$C$3:$C$4485&amp;'2021春'!$D$3:$D$4485,'2021春'!$H$3:$H$4485),2,0)</f>
        <v>452731200406125124</v>
      </c>
    </row>
    <row r="2173" spans="1:20">
      <c r="A2173" s="255">
        <v>2171</v>
      </c>
      <c r="B2173" s="255" t="s">
        <v>8810</v>
      </c>
      <c r="C2173" s="255" t="s">
        <v>21</v>
      </c>
      <c r="D2173" s="255" t="s">
        <v>353</v>
      </c>
      <c r="E2173" s="255" t="s">
        <v>8811</v>
      </c>
      <c r="F2173" s="255" t="s">
        <v>24</v>
      </c>
      <c r="G2173" s="255">
        <v>17</v>
      </c>
      <c r="H2173" s="255" t="s">
        <v>3496</v>
      </c>
      <c r="I2173" s="255" t="s">
        <v>3497</v>
      </c>
      <c r="J2173" s="255">
        <v>18260937430</v>
      </c>
      <c r="K2173" s="255" t="s">
        <v>27</v>
      </c>
      <c r="L2173" s="260">
        <v>44403</v>
      </c>
      <c r="M2173" s="255" t="s">
        <v>1273</v>
      </c>
      <c r="N2173" s="255" t="s">
        <v>27</v>
      </c>
      <c r="O2173" s="260"/>
      <c r="P2173" s="255"/>
      <c r="Q2173" s="255" t="s">
        <v>30</v>
      </c>
      <c r="R2173" s="255"/>
      <c r="S2173" s="255"/>
      <c r="T2173" s="265" t="str">
        <f t="array" ref="T2173">VLOOKUP(D2173&amp;E2173,IF({1,0},'2021春'!$C$3:$C$4485&amp;'2021春'!$D$3:$D$4485,'2021春'!$H$3:$H$4485),2,0)</f>
        <v>451229200402152133</v>
      </c>
    </row>
    <row r="2174" spans="1:20">
      <c r="A2174" s="255">
        <v>2172</v>
      </c>
      <c r="B2174" s="255" t="s">
        <v>8812</v>
      </c>
      <c r="C2174" s="255" t="s">
        <v>21</v>
      </c>
      <c r="D2174" s="255" t="s">
        <v>353</v>
      </c>
      <c r="E2174" s="255" t="s">
        <v>8813</v>
      </c>
      <c r="F2174" s="255" t="s">
        <v>143</v>
      </c>
      <c r="G2174" s="255">
        <v>17</v>
      </c>
      <c r="H2174" s="255" t="s">
        <v>2276</v>
      </c>
      <c r="I2174" s="255" t="s">
        <v>8814</v>
      </c>
      <c r="J2174" s="255">
        <v>18276985489</v>
      </c>
      <c r="K2174" s="255" t="s">
        <v>27</v>
      </c>
      <c r="L2174" s="260">
        <v>44403</v>
      </c>
      <c r="M2174" s="255" t="s">
        <v>2455</v>
      </c>
      <c r="N2174" s="255" t="s">
        <v>30</v>
      </c>
      <c r="O2174" s="260"/>
      <c r="P2174" s="255"/>
      <c r="Q2174" s="255" t="s">
        <v>30</v>
      </c>
      <c r="R2174" s="255"/>
      <c r="S2174" s="255"/>
      <c r="T2174" s="265" t="str">
        <f t="array" ref="T2174">VLOOKUP(D2174&amp;E2174,IF({1,0},'2021春'!$C$3:$C$4485&amp;'2021春'!$D$3:$D$4485,'2021春'!$H$3:$H$4485),2,0)</f>
        <v>45273120040704422X</v>
      </c>
    </row>
    <row r="2175" spans="1:20">
      <c r="A2175" s="255">
        <v>2173</v>
      </c>
      <c r="B2175" s="255" t="s">
        <v>8815</v>
      </c>
      <c r="C2175" s="255" t="s">
        <v>21</v>
      </c>
      <c r="D2175" s="255" t="s">
        <v>353</v>
      </c>
      <c r="E2175" s="255" t="s">
        <v>8816</v>
      </c>
      <c r="F2175" s="255" t="s">
        <v>143</v>
      </c>
      <c r="G2175" s="255">
        <v>18</v>
      </c>
      <c r="H2175" s="255" t="s">
        <v>931</v>
      </c>
      <c r="I2175" s="255" t="s">
        <v>8817</v>
      </c>
      <c r="J2175" s="255">
        <v>17776576751</v>
      </c>
      <c r="K2175" s="255" t="s">
        <v>27</v>
      </c>
      <c r="L2175" s="260">
        <v>44397</v>
      </c>
      <c r="M2175" s="255" t="s">
        <v>8818</v>
      </c>
      <c r="N2175" s="255" t="s">
        <v>27</v>
      </c>
      <c r="O2175" s="260"/>
      <c r="P2175" s="255"/>
      <c r="Q2175" s="255" t="s">
        <v>30</v>
      </c>
      <c r="R2175" s="255"/>
      <c r="S2175" s="255"/>
      <c r="T2175" s="265" t="str">
        <f t="array" ref="T2175">VLOOKUP(D2175&amp;E2175,IF({1,0},'2021春'!$C$3:$C$4485&amp;'2021春'!$D$3:$D$4485,'2021春'!$H$3:$H$4485),2,0)</f>
        <v>451229200305272125</v>
      </c>
    </row>
    <row r="2176" spans="1:20">
      <c r="A2176" s="255">
        <v>2174</v>
      </c>
      <c r="B2176" s="255" t="s">
        <v>8819</v>
      </c>
      <c r="C2176" s="255" t="s">
        <v>21</v>
      </c>
      <c r="D2176" s="255" t="s">
        <v>353</v>
      </c>
      <c r="E2176" s="255" t="s">
        <v>8820</v>
      </c>
      <c r="F2176" s="255" t="s">
        <v>143</v>
      </c>
      <c r="G2176" s="255">
        <v>18</v>
      </c>
      <c r="H2176" s="255" t="s">
        <v>4438</v>
      </c>
      <c r="I2176" s="255" t="s">
        <v>8821</v>
      </c>
      <c r="J2176" s="255">
        <v>18077824487</v>
      </c>
      <c r="K2176" s="255" t="s">
        <v>27</v>
      </c>
      <c r="L2176" s="260">
        <v>44338</v>
      </c>
      <c r="M2176" s="255" t="s">
        <v>2455</v>
      </c>
      <c r="N2176" s="255" t="s">
        <v>27</v>
      </c>
      <c r="O2176" s="260">
        <v>44366</v>
      </c>
      <c r="P2176" s="255" t="s">
        <v>2455</v>
      </c>
      <c r="Q2176" s="255" t="s">
        <v>30</v>
      </c>
      <c r="R2176" s="255"/>
      <c r="S2176" s="255"/>
      <c r="T2176" s="265" t="str">
        <f t="array" ref="T2176">VLOOKUP(D2176&amp;E2176,IF({1,0},'2021春'!$C$3:$C$4485&amp;'2021春'!$D$3:$D$4485,'2021春'!$H$3:$H$4485),2,0)</f>
        <v>451229200304272422</v>
      </c>
    </row>
    <row r="2177" spans="1:20">
      <c r="A2177" s="255">
        <v>2175</v>
      </c>
      <c r="B2177" s="255" t="s">
        <v>8822</v>
      </c>
      <c r="C2177" s="255" t="s">
        <v>21</v>
      </c>
      <c r="D2177" s="255" t="s">
        <v>353</v>
      </c>
      <c r="E2177" s="255" t="s">
        <v>8823</v>
      </c>
      <c r="F2177" s="255" t="s">
        <v>143</v>
      </c>
      <c r="G2177" s="255">
        <v>17</v>
      </c>
      <c r="H2177" s="255" t="s">
        <v>8824</v>
      </c>
      <c r="I2177" s="255" t="s">
        <v>8250</v>
      </c>
      <c r="J2177" s="255">
        <v>14736276634</v>
      </c>
      <c r="K2177" s="255" t="s">
        <v>27</v>
      </c>
      <c r="L2177" s="260">
        <v>44398</v>
      </c>
      <c r="M2177" s="255" t="s">
        <v>2455</v>
      </c>
      <c r="N2177" s="255" t="s">
        <v>30</v>
      </c>
      <c r="O2177" s="260"/>
      <c r="P2177" s="255"/>
      <c r="Q2177" s="255" t="s">
        <v>30</v>
      </c>
      <c r="R2177" s="255"/>
      <c r="S2177" s="255"/>
      <c r="T2177" s="265" t="str">
        <f t="array" ref="T2177">VLOOKUP(D2177&amp;E2177,IF({1,0},'2021春'!$C$3:$C$4485&amp;'2021春'!$D$3:$D$4485,'2021春'!$H$3:$H$4485),2,0)</f>
        <v>452731200404244824</v>
      </c>
    </row>
    <row r="2178" spans="1:20">
      <c r="A2178" s="255">
        <v>2176</v>
      </c>
      <c r="B2178" s="255" t="s">
        <v>8825</v>
      </c>
      <c r="C2178" s="255" t="s">
        <v>21</v>
      </c>
      <c r="D2178" s="255" t="s">
        <v>353</v>
      </c>
      <c r="E2178" s="255" t="s">
        <v>8826</v>
      </c>
      <c r="F2178" s="255" t="s">
        <v>143</v>
      </c>
      <c r="G2178" s="255">
        <v>17</v>
      </c>
      <c r="H2178" s="255" t="s">
        <v>8827</v>
      </c>
      <c r="I2178" s="255" t="s">
        <v>8828</v>
      </c>
      <c r="J2178" s="255">
        <v>15277857467</v>
      </c>
      <c r="K2178" s="255" t="s">
        <v>27</v>
      </c>
      <c r="L2178" s="260">
        <v>44394</v>
      </c>
      <c r="M2178" s="255" t="s">
        <v>1217</v>
      </c>
      <c r="N2178" s="255" t="s">
        <v>30</v>
      </c>
      <c r="O2178" s="260"/>
      <c r="P2178" s="255"/>
      <c r="Q2178" s="255" t="s">
        <v>30</v>
      </c>
      <c r="R2178" s="255" t="s">
        <v>8829</v>
      </c>
      <c r="S2178" s="255"/>
      <c r="T2178" s="265" t="str">
        <f t="array" ref="T2178">VLOOKUP(D2178&amp;E2178,IF({1,0},'2021春'!$C$3:$C$4485&amp;'2021春'!$D$3:$D$4485,'2021春'!$H$3:$H$4485),2,0)</f>
        <v>451229200310055125</v>
      </c>
    </row>
    <row r="2179" spans="1:20">
      <c r="A2179" s="255">
        <v>2177</v>
      </c>
      <c r="B2179" s="255" t="s">
        <v>8830</v>
      </c>
      <c r="C2179" s="255" t="s">
        <v>21</v>
      </c>
      <c r="D2179" s="255" t="s">
        <v>353</v>
      </c>
      <c r="E2179" s="255" t="s">
        <v>8831</v>
      </c>
      <c r="F2179" s="255" t="s">
        <v>143</v>
      </c>
      <c r="G2179" s="255">
        <v>17</v>
      </c>
      <c r="H2179" s="255" t="s">
        <v>4321</v>
      </c>
      <c r="I2179" s="255" t="s">
        <v>8832</v>
      </c>
      <c r="J2179" s="255">
        <v>15717787282</v>
      </c>
      <c r="K2179" s="255" t="s">
        <v>27</v>
      </c>
      <c r="L2179" s="260">
        <v>44395</v>
      </c>
      <c r="M2179" s="255" t="s">
        <v>4323</v>
      </c>
      <c r="N2179" s="255" t="s">
        <v>27</v>
      </c>
      <c r="O2179" s="260">
        <v>44416</v>
      </c>
      <c r="P2179" s="255" t="s">
        <v>4323</v>
      </c>
      <c r="Q2179" s="255" t="s">
        <v>30</v>
      </c>
      <c r="R2179" s="255"/>
      <c r="S2179" s="255"/>
      <c r="T2179" s="265" t="str">
        <f t="array" ref="T2179">VLOOKUP(D2179&amp;E2179,IF({1,0},'2021春'!$C$3:$C$4485&amp;'2021春'!$D$3:$D$4485,'2021春'!$H$3:$H$4485),2,0)</f>
        <v>452731200312201229</v>
      </c>
    </row>
    <row r="2180" spans="1:20">
      <c r="A2180" s="255">
        <v>2178</v>
      </c>
      <c r="B2180" s="255" t="s">
        <v>8833</v>
      </c>
      <c r="C2180" s="255" t="s">
        <v>21</v>
      </c>
      <c r="D2180" s="255" t="s">
        <v>353</v>
      </c>
      <c r="E2180" s="255" t="s">
        <v>8834</v>
      </c>
      <c r="F2180" s="255" t="s">
        <v>143</v>
      </c>
      <c r="G2180" s="255">
        <v>17</v>
      </c>
      <c r="H2180" s="255" t="s">
        <v>8835</v>
      </c>
      <c r="I2180" s="255" t="s">
        <v>8836</v>
      </c>
      <c r="J2180" s="255">
        <v>15078614838</v>
      </c>
      <c r="K2180" s="255" t="s">
        <v>27</v>
      </c>
      <c r="L2180" s="260">
        <v>44409</v>
      </c>
      <c r="M2180" s="255" t="s">
        <v>6144</v>
      </c>
      <c r="N2180" s="255" t="s">
        <v>30</v>
      </c>
      <c r="O2180" s="260"/>
      <c r="P2180" s="255"/>
      <c r="Q2180" s="255" t="s">
        <v>30</v>
      </c>
      <c r="R2180" s="255"/>
      <c r="S2180" s="255"/>
      <c r="T2180" s="265" t="str">
        <f t="array" ref="T2180">VLOOKUP(D2180&amp;E2180,IF({1,0},'2021春'!$C$3:$C$4485&amp;'2021春'!$D$3:$D$4485,'2021春'!$H$3:$H$4485),2,0)</f>
        <v>452731200310084823</v>
      </c>
    </row>
    <row r="2181" spans="1:20">
      <c r="A2181" s="255">
        <v>2179</v>
      </c>
      <c r="B2181" s="255" t="s">
        <v>8837</v>
      </c>
      <c r="C2181" s="255" t="s">
        <v>21</v>
      </c>
      <c r="D2181" s="255" t="s">
        <v>353</v>
      </c>
      <c r="E2181" s="255" t="s">
        <v>1266</v>
      </c>
      <c r="F2181" s="255" t="s">
        <v>24</v>
      </c>
      <c r="G2181" s="255">
        <v>17</v>
      </c>
      <c r="H2181" s="255" t="s">
        <v>8838</v>
      </c>
      <c r="I2181" s="255" t="s">
        <v>8839</v>
      </c>
      <c r="J2181" s="255">
        <v>13877833835</v>
      </c>
      <c r="K2181" s="255" t="s">
        <v>27</v>
      </c>
      <c r="L2181" s="260">
        <v>44396</v>
      </c>
      <c r="M2181" s="255" t="s">
        <v>6105</v>
      </c>
      <c r="N2181" s="255" t="s">
        <v>30</v>
      </c>
      <c r="O2181" s="260"/>
      <c r="P2181" s="255"/>
      <c r="Q2181" s="255" t="s">
        <v>30</v>
      </c>
      <c r="R2181" s="255"/>
      <c r="S2181" s="255"/>
      <c r="T2181" s="265" t="str">
        <f t="array" ref="T2181">VLOOKUP(D2181&amp;E2181,IF({1,0},'2021春'!$C$3:$C$4485&amp;'2021春'!$D$3:$D$4485,'2021春'!$H$3:$H$4485),2,0)</f>
        <v>452731200403226616</v>
      </c>
    </row>
    <row r="2182" spans="1:20">
      <c r="A2182" s="255">
        <v>2180</v>
      </c>
      <c r="B2182" s="255" t="s">
        <v>8840</v>
      </c>
      <c r="C2182" s="255" t="s">
        <v>21</v>
      </c>
      <c r="D2182" s="255" t="s">
        <v>353</v>
      </c>
      <c r="E2182" s="255" t="s">
        <v>8841</v>
      </c>
      <c r="F2182" s="255" t="s">
        <v>143</v>
      </c>
      <c r="G2182" s="255">
        <v>18</v>
      </c>
      <c r="H2182" s="255" t="s">
        <v>8842</v>
      </c>
      <c r="I2182" s="255" t="s">
        <v>8843</v>
      </c>
      <c r="J2182" s="255">
        <v>18137803169</v>
      </c>
      <c r="K2182" s="255" t="s">
        <v>27</v>
      </c>
      <c r="L2182" s="260">
        <v>44398</v>
      </c>
      <c r="M2182" s="255"/>
      <c r="N2182" s="255" t="s">
        <v>30</v>
      </c>
      <c r="O2182" s="260"/>
      <c r="P2182" s="255"/>
      <c r="Q2182" s="255" t="s">
        <v>30</v>
      </c>
      <c r="R2182" s="255"/>
      <c r="S2182" s="255"/>
      <c r="T2182" s="265" t="str">
        <f t="array" ref="T2182">VLOOKUP(D2182&amp;E2182,IF({1,0},'2021春'!$C$3:$C$4485&amp;'2021春'!$D$3:$D$4485,'2021春'!$H$3:$H$4485),2,0)</f>
        <v>452731200307061866</v>
      </c>
    </row>
    <row r="2183" spans="1:20">
      <c r="A2183" s="255">
        <v>2181</v>
      </c>
      <c r="B2183" s="255" t="s">
        <v>8844</v>
      </c>
      <c r="C2183" s="255" t="s">
        <v>21</v>
      </c>
      <c r="D2183" s="255" t="s">
        <v>353</v>
      </c>
      <c r="E2183" s="255" t="s">
        <v>8845</v>
      </c>
      <c r="F2183" s="255" t="s">
        <v>143</v>
      </c>
      <c r="G2183" s="255">
        <v>16</v>
      </c>
      <c r="H2183" s="255" t="s">
        <v>8846</v>
      </c>
      <c r="I2183" s="255" t="s">
        <v>8847</v>
      </c>
      <c r="J2183" s="255">
        <v>18070856225</v>
      </c>
      <c r="K2183" s="255" t="s">
        <v>27</v>
      </c>
      <c r="L2183" s="260">
        <v>44395</v>
      </c>
      <c r="M2183" s="255" t="s">
        <v>8848</v>
      </c>
      <c r="N2183" s="255" t="s">
        <v>30</v>
      </c>
      <c r="O2183" s="260"/>
      <c r="P2183" s="255"/>
      <c r="Q2183" s="255" t="s">
        <v>30</v>
      </c>
      <c r="R2183" s="255"/>
      <c r="S2183" s="255"/>
      <c r="T2183" s="265" t="str">
        <f t="array" ref="T2183">VLOOKUP(D2183&amp;E2183,IF({1,0},'2021春'!$C$3:$C$4485&amp;'2021春'!$D$3:$D$4485,'2021春'!$H$3:$H$4485),2,0)</f>
        <v>451229200503073629</v>
      </c>
    </row>
    <row r="2184" spans="1:20">
      <c r="A2184" s="255">
        <v>2182</v>
      </c>
      <c r="B2184" s="255" t="s">
        <v>8849</v>
      </c>
      <c r="C2184" s="255" t="s">
        <v>21</v>
      </c>
      <c r="D2184" s="255" t="s">
        <v>353</v>
      </c>
      <c r="E2184" s="255" t="s">
        <v>8850</v>
      </c>
      <c r="F2184" s="255" t="s">
        <v>143</v>
      </c>
      <c r="G2184" s="255">
        <v>16</v>
      </c>
      <c r="H2184" s="255" t="s">
        <v>2629</v>
      </c>
      <c r="I2184" s="255" t="s">
        <v>8851</v>
      </c>
      <c r="J2184" s="255">
        <v>19877861842</v>
      </c>
      <c r="K2184" s="255" t="s">
        <v>27</v>
      </c>
      <c r="L2184" s="260">
        <v>44399</v>
      </c>
      <c r="M2184" s="255" t="s">
        <v>1217</v>
      </c>
      <c r="N2184" s="255" t="s">
        <v>30</v>
      </c>
      <c r="O2184" s="260"/>
      <c r="P2184" s="255"/>
      <c r="Q2184" s="255" t="s">
        <v>30</v>
      </c>
      <c r="R2184" s="255"/>
      <c r="S2184" s="255"/>
      <c r="T2184" s="265" t="str">
        <f t="array" ref="T2184">VLOOKUP(D2184&amp;E2184,IF({1,0},'2021春'!$C$3:$C$4485&amp;'2021春'!$D$3:$D$4485,'2021春'!$H$3:$H$4485),2,0)</f>
        <v>45122920041018512X</v>
      </c>
    </row>
    <row r="2185" spans="1:20">
      <c r="A2185" s="255">
        <v>2183</v>
      </c>
      <c r="B2185" s="255" t="s">
        <v>8852</v>
      </c>
      <c r="C2185" s="255" t="s">
        <v>21</v>
      </c>
      <c r="D2185" s="255" t="s">
        <v>358</v>
      </c>
      <c r="E2185" s="255" t="s">
        <v>8853</v>
      </c>
      <c r="F2185" s="255" t="s">
        <v>143</v>
      </c>
      <c r="G2185" s="255">
        <v>17</v>
      </c>
      <c r="H2185" s="255" t="s">
        <v>8854</v>
      </c>
      <c r="I2185" s="255" t="s">
        <v>8855</v>
      </c>
      <c r="J2185" s="255">
        <v>18176137380</v>
      </c>
      <c r="K2185" s="255" t="s">
        <v>27</v>
      </c>
      <c r="L2185" s="260">
        <v>44418</v>
      </c>
      <c r="M2185" s="255" t="s">
        <v>8856</v>
      </c>
      <c r="N2185" s="255" t="s">
        <v>30</v>
      </c>
      <c r="O2185" s="260"/>
      <c r="P2185" s="255"/>
      <c r="Q2185" s="255" t="s">
        <v>30</v>
      </c>
      <c r="R2185" s="255"/>
      <c r="S2185" s="255"/>
      <c r="T2185" s="265" t="str">
        <f t="array" ref="T2185">VLOOKUP(D2185&amp;E2185,IF({1,0},'2021春'!$C$3:$C$4485&amp;'2021春'!$D$3:$D$4485,'2021春'!$H$3:$H$4485),2,0)</f>
        <v>451229200310151264</v>
      </c>
    </row>
    <row r="2186" spans="1:20">
      <c r="A2186" s="255">
        <v>2184</v>
      </c>
      <c r="B2186" s="255" t="s">
        <v>8857</v>
      </c>
      <c r="C2186" s="255" t="s">
        <v>21</v>
      </c>
      <c r="D2186" s="255" t="s">
        <v>358</v>
      </c>
      <c r="E2186" s="255" t="s">
        <v>8858</v>
      </c>
      <c r="F2186" s="255" t="s">
        <v>24</v>
      </c>
      <c r="G2186" s="255">
        <v>17</v>
      </c>
      <c r="H2186" s="255" t="s">
        <v>8859</v>
      </c>
      <c r="I2186" s="255" t="s">
        <v>8860</v>
      </c>
      <c r="J2186" s="255">
        <v>13877817043</v>
      </c>
      <c r="K2186" s="255" t="s">
        <v>27</v>
      </c>
      <c r="L2186" s="260">
        <v>44396</v>
      </c>
      <c r="M2186" s="255" t="s">
        <v>8861</v>
      </c>
      <c r="N2186" s="255"/>
      <c r="O2186" s="260"/>
      <c r="P2186" s="255"/>
      <c r="Q2186" s="255" t="s">
        <v>30</v>
      </c>
      <c r="R2186" s="255"/>
      <c r="S2186" s="255"/>
      <c r="T2186" s="265" t="str">
        <f t="array" ref="T2186">VLOOKUP(D2186&amp;E2186,IF({1,0},'2021春'!$C$3:$C$4485&amp;'2021春'!$D$3:$D$4485,'2021春'!$H$3:$H$4485),2,0)</f>
        <v>452730200402064719</v>
      </c>
    </row>
    <row r="2187" spans="1:20">
      <c r="A2187" s="255">
        <v>2185</v>
      </c>
      <c r="B2187" s="255" t="s">
        <v>8862</v>
      </c>
      <c r="C2187" s="255" t="s">
        <v>21</v>
      </c>
      <c r="D2187" s="255" t="s">
        <v>358</v>
      </c>
      <c r="E2187" s="255" t="s">
        <v>8863</v>
      </c>
      <c r="F2187" s="255" t="s">
        <v>24</v>
      </c>
      <c r="G2187" s="255">
        <v>17</v>
      </c>
      <c r="H2187" s="255" t="s">
        <v>8864</v>
      </c>
      <c r="I2187" s="255" t="s">
        <v>8865</v>
      </c>
      <c r="J2187" s="255">
        <v>18877840318</v>
      </c>
      <c r="K2187" s="255" t="s">
        <v>27</v>
      </c>
      <c r="L2187" s="260">
        <v>44397</v>
      </c>
      <c r="M2187" s="255" t="s">
        <v>1303</v>
      </c>
      <c r="N2187" s="255"/>
      <c r="O2187" s="260"/>
      <c r="P2187" s="255"/>
      <c r="Q2187" s="255" t="s">
        <v>30</v>
      </c>
      <c r="R2187" s="255"/>
      <c r="S2187" s="255"/>
      <c r="T2187" s="265" t="str">
        <f t="array" ref="T2187">VLOOKUP(D2187&amp;E2187,IF({1,0},'2021春'!$C$3:$C$4485&amp;'2021春'!$D$3:$D$4485,'2021春'!$H$3:$H$4485),2,0)</f>
        <v>452731200403123916</v>
      </c>
    </row>
    <row r="2188" spans="1:20">
      <c r="A2188" s="255">
        <v>2186</v>
      </c>
      <c r="B2188" s="255" t="s">
        <v>8866</v>
      </c>
      <c r="C2188" s="255" t="s">
        <v>21</v>
      </c>
      <c r="D2188" s="255" t="s">
        <v>358</v>
      </c>
      <c r="E2188" s="255" t="s">
        <v>8867</v>
      </c>
      <c r="F2188" s="255" t="s">
        <v>24</v>
      </c>
      <c r="G2188" s="255">
        <v>17</v>
      </c>
      <c r="H2188" s="255" t="s">
        <v>3432</v>
      </c>
      <c r="I2188" s="255" t="s">
        <v>8868</v>
      </c>
      <c r="J2188" s="255">
        <v>18378886696</v>
      </c>
      <c r="K2188" s="255" t="s">
        <v>27</v>
      </c>
      <c r="L2188" s="260">
        <v>44399</v>
      </c>
      <c r="M2188" s="255" t="s">
        <v>4424</v>
      </c>
      <c r="N2188" s="255" t="s">
        <v>27</v>
      </c>
      <c r="O2188" s="260">
        <v>44421</v>
      </c>
      <c r="P2188" s="255" t="s">
        <v>4424</v>
      </c>
      <c r="Q2188" s="255" t="s">
        <v>30</v>
      </c>
      <c r="R2188" s="255"/>
      <c r="S2188" s="255"/>
      <c r="T2188" s="265" t="str">
        <f t="array" ref="T2188">VLOOKUP(D2188&amp;E2188,IF({1,0},'2021春'!$C$3:$C$4485&amp;'2021春'!$D$3:$D$4485,'2021春'!$H$3:$H$4485),2,0)</f>
        <v>452731200406305416</v>
      </c>
    </row>
    <row r="2189" spans="1:20">
      <c r="A2189" s="255">
        <v>2187</v>
      </c>
      <c r="B2189" s="255" t="s">
        <v>8869</v>
      </c>
      <c r="C2189" s="255" t="s">
        <v>21</v>
      </c>
      <c r="D2189" s="255" t="s">
        <v>358</v>
      </c>
      <c r="E2189" s="255" t="s">
        <v>8870</v>
      </c>
      <c r="F2189" s="255" t="s">
        <v>143</v>
      </c>
      <c r="G2189" s="255">
        <v>16</v>
      </c>
      <c r="H2189" s="255" t="s">
        <v>8871</v>
      </c>
      <c r="I2189" s="255" t="s">
        <v>8872</v>
      </c>
      <c r="J2189" s="255">
        <v>18877825301</v>
      </c>
      <c r="K2189" s="255" t="s">
        <v>27</v>
      </c>
      <c r="L2189" s="260">
        <v>44418</v>
      </c>
      <c r="M2189" s="255" t="s">
        <v>8873</v>
      </c>
      <c r="N2189" s="255" t="s">
        <v>30</v>
      </c>
      <c r="O2189" s="260">
        <v>44440</v>
      </c>
      <c r="P2189" s="255" t="s">
        <v>8873</v>
      </c>
      <c r="Q2189" s="255" t="s">
        <v>30</v>
      </c>
      <c r="R2189" s="255"/>
      <c r="S2189" s="255"/>
      <c r="T2189" s="265" t="str">
        <f t="array" ref="T2189">VLOOKUP(D2189&amp;E2189,IF({1,0},'2021春'!$C$3:$C$4485&amp;'2021春'!$D$3:$D$4485,'2021春'!$H$3:$H$4485),2,0)</f>
        <v>452731200408284823</v>
      </c>
    </row>
    <row r="2190" spans="1:20">
      <c r="A2190" s="255">
        <v>2188</v>
      </c>
      <c r="B2190" s="255" t="s">
        <v>8874</v>
      </c>
      <c r="C2190" s="255" t="s">
        <v>21</v>
      </c>
      <c r="D2190" s="255" t="s">
        <v>358</v>
      </c>
      <c r="E2190" s="255" t="s">
        <v>8875</v>
      </c>
      <c r="F2190" s="255" t="s">
        <v>143</v>
      </c>
      <c r="G2190" s="255">
        <v>17</v>
      </c>
      <c r="H2190" s="255" t="s">
        <v>8876</v>
      </c>
      <c r="I2190" s="255" t="s">
        <v>109</v>
      </c>
      <c r="J2190" s="255">
        <v>18320013985</v>
      </c>
      <c r="K2190" s="255" t="s">
        <v>27</v>
      </c>
      <c r="L2190" s="260">
        <v>44398</v>
      </c>
      <c r="M2190" s="255" t="s">
        <v>8877</v>
      </c>
      <c r="N2190" s="255"/>
      <c r="O2190" s="260"/>
      <c r="P2190" s="255"/>
      <c r="Q2190" s="255" t="s">
        <v>30</v>
      </c>
      <c r="R2190" s="255"/>
      <c r="S2190" s="255"/>
      <c r="T2190" s="265" t="str">
        <f t="array" ref="T2190">VLOOKUP(D2190&amp;E2190,IF({1,0},'2021春'!$C$3:$C$4485&amp;'2021春'!$D$3:$D$4485,'2021春'!$H$3:$H$4485),2,0)</f>
        <v>451229200309010325</v>
      </c>
    </row>
    <row r="2191" spans="1:20">
      <c r="A2191" s="255">
        <v>2189</v>
      </c>
      <c r="B2191" s="255" t="s">
        <v>8878</v>
      </c>
      <c r="C2191" s="255" t="s">
        <v>21</v>
      </c>
      <c r="D2191" s="255" t="s">
        <v>358</v>
      </c>
      <c r="E2191" s="255" t="s">
        <v>8879</v>
      </c>
      <c r="F2191" s="255" t="s">
        <v>24</v>
      </c>
      <c r="G2191" s="255">
        <v>20</v>
      </c>
      <c r="H2191" s="255" t="s">
        <v>8880</v>
      </c>
      <c r="I2191" s="255" t="s">
        <v>8881</v>
      </c>
      <c r="J2191" s="255">
        <v>19177907015</v>
      </c>
      <c r="K2191" s="255" t="s">
        <v>27</v>
      </c>
      <c r="L2191" s="260">
        <v>44331</v>
      </c>
      <c r="M2191" s="255" t="s">
        <v>29</v>
      </c>
      <c r="N2191" s="255" t="s">
        <v>27</v>
      </c>
      <c r="O2191" s="260">
        <v>44366</v>
      </c>
      <c r="P2191" s="255" t="s">
        <v>28</v>
      </c>
      <c r="Q2191" s="255" t="s">
        <v>30</v>
      </c>
      <c r="R2191" s="255"/>
      <c r="S2191" s="255"/>
      <c r="T2191" s="265" t="str">
        <f t="array" ref="T2191">VLOOKUP(D2191&amp;E2191,IF({1,0},'2021春'!$C$3:$C$4485&amp;'2021春'!$D$3:$D$4485,'2021春'!$H$3:$H$4485),2,0)</f>
        <v>451229200107032737</v>
      </c>
    </row>
    <row r="2192" spans="1:20">
      <c r="A2192" s="255">
        <v>2190</v>
      </c>
      <c r="B2192" s="255" t="s">
        <v>8882</v>
      </c>
      <c r="C2192" s="255" t="s">
        <v>21</v>
      </c>
      <c r="D2192" s="255" t="s">
        <v>358</v>
      </c>
      <c r="E2192" s="255" t="s">
        <v>8883</v>
      </c>
      <c r="F2192" s="255" t="s">
        <v>24</v>
      </c>
      <c r="G2192" s="255">
        <v>17</v>
      </c>
      <c r="H2192" s="255" t="s">
        <v>8884</v>
      </c>
      <c r="I2192" s="255" t="s">
        <v>8885</v>
      </c>
      <c r="J2192" s="255">
        <v>13877821726</v>
      </c>
      <c r="K2192" s="255" t="s">
        <v>27</v>
      </c>
      <c r="L2192" s="260">
        <v>44395</v>
      </c>
      <c r="M2192" s="255" t="s">
        <v>98</v>
      </c>
      <c r="N2192" s="255"/>
      <c r="O2192" s="260"/>
      <c r="P2192" s="255"/>
      <c r="Q2192" s="255" t="s">
        <v>30</v>
      </c>
      <c r="R2192" s="255"/>
      <c r="S2192" s="255"/>
      <c r="T2192" s="265" t="str">
        <f t="array" ref="T2192">VLOOKUP(D2192&amp;E2192,IF({1,0},'2021春'!$C$3:$C$4485&amp;'2021春'!$D$3:$D$4485,'2021春'!$H$3:$H$4485),2,0)</f>
        <v>452731200401151219</v>
      </c>
    </row>
    <row r="2193" spans="1:20">
      <c r="A2193" s="255">
        <v>2191</v>
      </c>
      <c r="B2193" s="255" t="s">
        <v>8886</v>
      </c>
      <c r="C2193" s="255" t="s">
        <v>21</v>
      </c>
      <c r="D2193" s="255" t="s">
        <v>358</v>
      </c>
      <c r="E2193" s="255" t="s">
        <v>8887</v>
      </c>
      <c r="F2193" s="255" t="s">
        <v>24</v>
      </c>
      <c r="G2193" s="255">
        <v>17</v>
      </c>
      <c r="H2193" s="255" t="s">
        <v>5243</v>
      </c>
      <c r="I2193" s="255" t="s">
        <v>8888</v>
      </c>
      <c r="J2193" s="255">
        <v>15078613928</v>
      </c>
      <c r="K2193" s="255" t="s">
        <v>27</v>
      </c>
      <c r="L2193" s="260">
        <v>44395</v>
      </c>
      <c r="M2193" s="255" t="s">
        <v>28</v>
      </c>
      <c r="N2193" s="255"/>
      <c r="O2193" s="260"/>
      <c r="P2193" s="255"/>
      <c r="Q2193" s="255" t="s">
        <v>30</v>
      </c>
      <c r="R2193" s="255"/>
      <c r="S2193" s="255"/>
      <c r="T2193" s="265" t="str">
        <f t="array" ref="T2193">VLOOKUP(D2193&amp;E2193,IF({1,0},'2021春'!$C$3:$C$4485&amp;'2021春'!$D$3:$D$4485,'2021春'!$H$3:$H$4485),2,0)</f>
        <v>452731200401016914</v>
      </c>
    </row>
    <row r="2194" spans="1:20">
      <c r="A2194" s="255">
        <v>2192</v>
      </c>
      <c r="B2194" s="255" t="s">
        <v>8889</v>
      </c>
      <c r="C2194" s="255" t="s">
        <v>21</v>
      </c>
      <c r="D2194" s="255" t="s">
        <v>358</v>
      </c>
      <c r="E2194" s="255" t="s">
        <v>8890</v>
      </c>
      <c r="F2194" s="255" t="s">
        <v>143</v>
      </c>
      <c r="G2194" s="255">
        <v>17</v>
      </c>
      <c r="H2194" s="255" t="s">
        <v>2992</v>
      </c>
      <c r="I2194" s="255" t="s">
        <v>8891</v>
      </c>
      <c r="J2194" s="255">
        <v>15296878543</v>
      </c>
      <c r="K2194" s="255" t="s">
        <v>27</v>
      </c>
      <c r="L2194" s="260">
        <v>44420</v>
      </c>
      <c r="M2194" s="255" t="s">
        <v>8892</v>
      </c>
      <c r="N2194" s="255"/>
      <c r="O2194" s="260"/>
      <c r="P2194" s="255"/>
      <c r="Q2194" s="255" t="s">
        <v>30</v>
      </c>
      <c r="R2194" s="255"/>
      <c r="S2194" s="255"/>
      <c r="T2194" s="265" t="str">
        <f t="array" ref="T2194">VLOOKUP(D2194&amp;E2194,IF({1,0},'2021春'!$C$3:$C$4485&amp;'2021春'!$D$3:$D$4485,'2021春'!$H$3:$H$4485),2,0)</f>
        <v>452731200405135726</v>
      </c>
    </row>
    <row r="2195" spans="1:20">
      <c r="A2195" s="255">
        <v>2193</v>
      </c>
      <c r="B2195" s="255" t="s">
        <v>8893</v>
      </c>
      <c r="C2195" s="255" t="s">
        <v>21</v>
      </c>
      <c r="D2195" s="255" t="s">
        <v>358</v>
      </c>
      <c r="E2195" s="255" t="s">
        <v>8894</v>
      </c>
      <c r="F2195" s="255" t="s">
        <v>143</v>
      </c>
      <c r="G2195" s="255">
        <v>19</v>
      </c>
      <c r="H2195" s="255" t="s">
        <v>1003</v>
      </c>
      <c r="I2195" s="255" t="s">
        <v>8895</v>
      </c>
      <c r="J2195" s="255" t="s">
        <v>8896</v>
      </c>
      <c r="K2195" s="255" t="s">
        <v>27</v>
      </c>
      <c r="L2195" s="260">
        <v>44331</v>
      </c>
      <c r="M2195" s="255" t="s">
        <v>29</v>
      </c>
      <c r="N2195" s="255" t="s">
        <v>27</v>
      </c>
      <c r="O2195" s="260">
        <v>44365</v>
      </c>
      <c r="P2195" s="255" t="s">
        <v>28</v>
      </c>
      <c r="Q2195" s="255" t="s">
        <v>30</v>
      </c>
      <c r="R2195" s="255"/>
      <c r="S2195" s="255"/>
      <c r="T2195" s="265" t="str">
        <f t="array" ref="T2195">VLOOKUP(D2195&amp;E2195,IF({1,0},'2021春'!$C$3:$C$4485&amp;'2021春'!$D$3:$D$4485,'2021春'!$H$3:$H$4485),2,0)</f>
        <v>451229200108282447</v>
      </c>
    </row>
    <row r="2196" spans="1:20">
      <c r="A2196" s="255">
        <v>2194</v>
      </c>
      <c r="B2196" s="255" t="s">
        <v>8897</v>
      </c>
      <c r="C2196" s="255" t="s">
        <v>21</v>
      </c>
      <c r="D2196" s="255" t="s">
        <v>358</v>
      </c>
      <c r="E2196" s="255" t="s">
        <v>8898</v>
      </c>
      <c r="F2196" s="255" t="s">
        <v>143</v>
      </c>
      <c r="G2196" s="255">
        <v>19</v>
      </c>
      <c r="H2196" s="255" t="s">
        <v>4290</v>
      </c>
      <c r="I2196" s="255" t="s">
        <v>8899</v>
      </c>
      <c r="J2196" s="255">
        <v>15078604938</v>
      </c>
      <c r="K2196" s="255" t="s">
        <v>27</v>
      </c>
      <c r="L2196" s="260">
        <v>44331</v>
      </c>
      <c r="M2196" s="255" t="s">
        <v>29</v>
      </c>
      <c r="N2196" s="255" t="s">
        <v>27</v>
      </c>
      <c r="O2196" s="260">
        <v>44366</v>
      </c>
      <c r="P2196" s="255" t="s">
        <v>28</v>
      </c>
      <c r="Q2196" s="255" t="s">
        <v>30</v>
      </c>
      <c r="R2196" s="255"/>
      <c r="S2196" s="255"/>
      <c r="T2196" s="265" t="str">
        <f t="array" ref="T2196">VLOOKUP(D2196&amp;E2196,IF({1,0},'2021春'!$C$3:$C$4485&amp;'2021春'!$D$3:$D$4485,'2021春'!$H$3:$H$4485),2,0)</f>
        <v>451229200204013669</v>
      </c>
    </row>
    <row r="2197" spans="1:20">
      <c r="A2197" s="255">
        <v>2195</v>
      </c>
      <c r="B2197" s="255" t="s">
        <v>8900</v>
      </c>
      <c r="C2197" s="255" t="s">
        <v>21</v>
      </c>
      <c r="D2197" s="255" t="s">
        <v>358</v>
      </c>
      <c r="E2197" s="255" t="s">
        <v>8901</v>
      </c>
      <c r="F2197" s="255" t="s">
        <v>24</v>
      </c>
      <c r="G2197" s="255">
        <v>17</v>
      </c>
      <c r="H2197" s="255" t="s">
        <v>8902</v>
      </c>
      <c r="I2197" s="255" t="s">
        <v>8903</v>
      </c>
      <c r="J2197" s="255">
        <v>13249382018</v>
      </c>
      <c r="K2197" s="255" t="s">
        <v>27</v>
      </c>
      <c r="L2197" s="260">
        <v>44395</v>
      </c>
      <c r="M2197" s="255" t="s">
        <v>185</v>
      </c>
      <c r="N2197" s="255"/>
      <c r="O2197" s="260"/>
      <c r="P2197" s="255"/>
      <c r="Q2197" s="255" t="s">
        <v>30</v>
      </c>
      <c r="R2197" s="255"/>
      <c r="S2197" s="255"/>
      <c r="T2197" s="265" t="str">
        <f t="array" ref="T2197">VLOOKUP(D2197&amp;E2197,IF({1,0},'2021春'!$C$3:$C$4485&amp;'2021春'!$D$3:$D$4485,'2021春'!$H$3:$H$4485),2,0)</f>
        <v>452731200310070931</v>
      </c>
    </row>
    <row r="2198" spans="1:20">
      <c r="A2198" s="255">
        <v>2196</v>
      </c>
      <c r="B2198" s="255" t="s">
        <v>8904</v>
      </c>
      <c r="C2198" s="255" t="s">
        <v>21</v>
      </c>
      <c r="D2198" s="255" t="s">
        <v>358</v>
      </c>
      <c r="E2198" s="255" t="s">
        <v>8905</v>
      </c>
      <c r="F2198" s="255" t="s">
        <v>143</v>
      </c>
      <c r="G2198" s="255">
        <v>17</v>
      </c>
      <c r="H2198" s="255" t="s">
        <v>8906</v>
      </c>
      <c r="I2198" s="255" t="s">
        <v>8907</v>
      </c>
      <c r="J2198" s="255">
        <v>19977885529</v>
      </c>
      <c r="K2198" s="255" t="s">
        <v>27</v>
      </c>
      <c r="L2198" s="260">
        <v>44396</v>
      </c>
      <c r="M2198" s="255" t="s">
        <v>28</v>
      </c>
      <c r="N2198" s="255"/>
      <c r="O2198" s="260"/>
      <c r="P2198" s="255"/>
      <c r="Q2198" s="255" t="s">
        <v>30</v>
      </c>
      <c r="R2198" s="255"/>
      <c r="S2198" s="255"/>
      <c r="T2198" s="265" t="str">
        <f t="array" ref="T2198">VLOOKUP(D2198&amp;E2198,IF({1,0},'2021春'!$C$3:$C$4485&amp;'2021春'!$D$3:$D$4485,'2021春'!$H$3:$H$4485),2,0)</f>
        <v>451229200310015721</v>
      </c>
    </row>
    <row r="2199" spans="1:20">
      <c r="A2199" s="255">
        <v>2197</v>
      </c>
      <c r="B2199" s="255" t="s">
        <v>8908</v>
      </c>
      <c r="C2199" s="255" t="s">
        <v>21</v>
      </c>
      <c r="D2199" s="255" t="s">
        <v>358</v>
      </c>
      <c r="E2199" s="255" t="s">
        <v>8909</v>
      </c>
      <c r="F2199" s="255" t="s">
        <v>143</v>
      </c>
      <c r="G2199" s="255">
        <v>17</v>
      </c>
      <c r="H2199" s="255" t="s">
        <v>8910</v>
      </c>
      <c r="I2199" s="255" t="s">
        <v>8911</v>
      </c>
      <c r="J2199" s="255">
        <v>15777830601</v>
      </c>
      <c r="K2199" s="255" t="s">
        <v>27</v>
      </c>
      <c r="L2199" s="260">
        <v>44411</v>
      </c>
      <c r="M2199" s="255" t="s">
        <v>2455</v>
      </c>
      <c r="N2199" s="255"/>
      <c r="O2199" s="260"/>
      <c r="P2199" s="255"/>
      <c r="Q2199" s="255" t="s">
        <v>30</v>
      </c>
      <c r="R2199" s="255"/>
      <c r="S2199" s="255"/>
      <c r="T2199" s="265" t="str">
        <f t="array" ref="T2199">VLOOKUP(D2199&amp;E2199,IF({1,0},'2021春'!$C$3:$C$4485&amp;'2021春'!$D$3:$D$4485,'2021春'!$H$3:$H$4485),2,0)</f>
        <v>451229200408091220</v>
      </c>
    </row>
    <row r="2200" spans="1:20">
      <c r="A2200" s="255">
        <v>2198</v>
      </c>
      <c r="B2200" s="255" t="s">
        <v>8912</v>
      </c>
      <c r="C2200" s="255" t="s">
        <v>21</v>
      </c>
      <c r="D2200" s="255" t="s">
        <v>358</v>
      </c>
      <c r="E2200" s="255" t="s">
        <v>8913</v>
      </c>
      <c r="F2200" s="255" t="s">
        <v>24</v>
      </c>
      <c r="G2200" s="255">
        <v>19</v>
      </c>
      <c r="H2200" s="255" t="s">
        <v>8914</v>
      </c>
      <c r="I2200" s="255" t="s">
        <v>8915</v>
      </c>
      <c r="J2200" s="255">
        <v>13557783867</v>
      </c>
      <c r="K2200" s="255" t="s">
        <v>27</v>
      </c>
      <c r="L2200" s="260">
        <v>44331</v>
      </c>
      <c r="M2200" s="255" t="s">
        <v>29</v>
      </c>
      <c r="N2200" s="255" t="s">
        <v>27</v>
      </c>
      <c r="O2200" s="260">
        <v>44366</v>
      </c>
      <c r="P2200" s="255" t="s">
        <v>28</v>
      </c>
      <c r="Q2200" s="255" t="s">
        <v>30</v>
      </c>
      <c r="R2200" s="255"/>
      <c r="S2200" s="255"/>
      <c r="T2200" s="265" t="str">
        <f t="array" ref="T2200">VLOOKUP(D2200&amp;E2200,IF({1,0},'2021春'!$C$3:$C$4485&amp;'2021春'!$D$3:$D$4485,'2021春'!$H$3:$H$4485),2,0)</f>
        <v>451229200205131819</v>
      </c>
    </row>
    <row r="2201" spans="1:20">
      <c r="A2201" s="255">
        <v>2199</v>
      </c>
      <c r="B2201" s="255" t="s">
        <v>8916</v>
      </c>
      <c r="C2201" s="255" t="s">
        <v>21</v>
      </c>
      <c r="D2201" s="255" t="s">
        <v>358</v>
      </c>
      <c r="E2201" s="255" t="s">
        <v>8917</v>
      </c>
      <c r="F2201" s="255" t="s">
        <v>143</v>
      </c>
      <c r="G2201" s="255">
        <v>17</v>
      </c>
      <c r="H2201" s="255" t="s">
        <v>5645</v>
      </c>
      <c r="I2201" s="255" t="s">
        <v>8918</v>
      </c>
      <c r="J2201" s="255">
        <v>13662362469</v>
      </c>
      <c r="K2201" s="255" t="s">
        <v>27</v>
      </c>
      <c r="L2201" s="260">
        <v>44397</v>
      </c>
      <c r="M2201" s="255" t="s">
        <v>8892</v>
      </c>
      <c r="N2201" s="255"/>
      <c r="O2201" s="260"/>
      <c r="P2201" s="255"/>
      <c r="Q2201" s="255" t="s">
        <v>30</v>
      </c>
      <c r="R2201" s="255"/>
      <c r="S2201" s="255"/>
      <c r="T2201" s="265" t="str">
        <f t="array" ref="T2201">VLOOKUP(D2201&amp;E2201,IF({1,0},'2021春'!$C$3:$C$4485&amp;'2021春'!$D$3:$D$4485,'2021春'!$H$3:$H$4485),2,0)</f>
        <v>452731200408080628</v>
      </c>
    </row>
    <row r="2202" spans="1:20">
      <c r="A2202" s="255">
        <v>2200</v>
      </c>
      <c r="B2202" s="255" t="s">
        <v>8919</v>
      </c>
      <c r="C2202" s="255" t="s">
        <v>21</v>
      </c>
      <c r="D2202" s="255" t="s">
        <v>358</v>
      </c>
      <c r="E2202" s="255" t="s">
        <v>8920</v>
      </c>
      <c r="F2202" s="255" t="s">
        <v>143</v>
      </c>
      <c r="G2202" s="255">
        <v>17</v>
      </c>
      <c r="H2202" s="255" t="s">
        <v>7879</v>
      </c>
      <c r="I2202" s="255" t="s">
        <v>8921</v>
      </c>
      <c r="J2202" s="255">
        <v>18176483631</v>
      </c>
      <c r="K2202" s="255" t="s">
        <v>27</v>
      </c>
      <c r="L2202" s="260">
        <v>44394</v>
      </c>
      <c r="M2202" s="255" t="s">
        <v>2455</v>
      </c>
      <c r="N2202" s="255" t="s">
        <v>27</v>
      </c>
      <c r="O2202" s="260">
        <v>44394</v>
      </c>
      <c r="P2202" s="255"/>
      <c r="Q2202" s="255" t="s">
        <v>30</v>
      </c>
      <c r="R2202" s="255"/>
      <c r="S2202" s="255"/>
      <c r="T2202" s="265" t="str">
        <f t="array" ref="T2202">VLOOKUP(D2202&amp;E2202,IF({1,0},'2021春'!$C$3:$C$4485&amp;'2021春'!$D$3:$D$4485,'2021春'!$H$3:$H$4485),2,0)</f>
        <v>451229200311110624</v>
      </c>
    </row>
    <row r="2203" spans="1:20">
      <c r="A2203" s="255">
        <v>2201</v>
      </c>
      <c r="B2203" s="255" t="s">
        <v>8922</v>
      </c>
      <c r="C2203" s="255" t="s">
        <v>21</v>
      </c>
      <c r="D2203" s="255" t="s">
        <v>358</v>
      </c>
      <c r="E2203" s="255" t="s">
        <v>8923</v>
      </c>
      <c r="F2203" s="255" t="s">
        <v>143</v>
      </c>
      <c r="G2203" s="255">
        <v>17</v>
      </c>
      <c r="H2203" s="255" t="s">
        <v>2297</v>
      </c>
      <c r="I2203" s="255" t="s">
        <v>8924</v>
      </c>
      <c r="J2203" s="255">
        <v>19127214171</v>
      </c>
      <c r="K2203" s="255" t="s">
        <v>27</v>
      </c>
      <c r="L2203" s="260">
        <v>44394</v>
      </c>
      <c r="M2203" s="255" t="s">
        <v>28</v>
      </c>
      <c r="N2203" s="255"/>
      <c r="O2203" s="260"/>
      <c r="P2203" s="255"/>
      <c r="Q2203" s="255" t="s">
        <v>30</v>
      </c>
      <c r="R2203" s="255"/>
      <c r="S2203" s="255"/>
      <c r="T2203" s="265" t="str">
        <f t="array" ref="T2203">VLOOKUP(D2203&amp;E2203,IF({1,0},'2021春'!$C$3:$C$4485&amp;'2021春'!$D$3:$D$4485,'2021春'!$H$3:$H$4485),2,0)</f>
        <v>451229200402154526</v>
      </c>
    </row>
    <row r="2204" spans="1:20">
      <c r="A2204" s="255">
        <v>2202</v>
      </c>
      <c r="B2204" s="255" t="s">
        <v>8925</v>
      </c>
      <c r="C2204" s="255" t="s">
        <v>21</v>
      </c>
      <c r="D2204" s="255" t="s">
        <v>358</v>
      </c>
      <c r="E2204" s="255" t="s">
        <v>8926</v>
      </c>
      <c r="F2204" s="255" t="s">
        <v>143</v>
      </c>
      <c r="G2204" s="255">
        <v>17</v>
      </c>
      <c r="H2204" s="255" t="s">
        <v>8927</v>
      </c>
      <c r="I2204" s="255" t="s">
        <v>8928</v>
      </c>
      <c r="J2204" s="255">
        <v>13558089788</v>
      </c>
      <c r="K2204" s="255" t="s">
        <v>27</v>
      </c>
      <c r="L2204" s="260">
        <v>44394</v>
      </c>
      <c r="M2204" s="255" t="s">
        <v>28</v>
      </c>
      <c r="N2204" s="255"/>
      <c r="O2204" s="260"/>
      <c r="P2204" s="255"/>
      <c r="Q2204" s="255" t="s">
        <v>30</v>
      </c>
      <c r="R2204" s="255"/>
      <c r="S2204" s="255"/>
      <c r="T2204" s="265" t="str">
        <f t="array" ref="T2204">VLOOKUP(D2204&amp;E2204,IF({1,0},'2021春'!$C$3:$C$4485&amp;'2021春'!$D$3:$D$4485,'2021春'!$H$3:$H$4485),2,0)</f>
        <v>452731200310155740</v>
      </c>
    </row>
    <row r="2205" spans="1:20">
      <c r="A2205" s="255">
        <v>2203</v>
      </c>
      <c r="B2205" s="255" t="s">
        <v>8929</v>
      </c>
      <c r="C2205" s="255" t="s">
        <v>21</v>
      </c>
      <c r="D2205" s="255" t="s">
        <v>358</v>
      </c>
      <c r="E2205" s="255" t="s">
        <v>8930</v>
      </c>
      <c r="F2205" s="255" t="s">
        <v>143</v>
      </c>
      <c r="G2205" s="255">
        <v>14</v>
      </c>
      <c r="H2205" s="255" t="s">
        <v>8931</v>
      </c>
      <c r="I2205" s="255" t="s">
        <v>8932</v>
      </c>
      <c r="J2205" s="255">
        <v>13297786953</v>
      </c>
      <c r="K2205" s="255" t="s">
        <v>27</v>
      </c>
      <c r="L2205" s="260">
        <v>44397</v>
      </c>
      <c r="M2205" s="255" t="s">
        <v>8892</v>
      </c>
      <c r="N2205" s="261" t="s">
        <v>30</v>
      </c>
      <c r="O2205" s="260"/>
      <c r="P2205" s="255"/>
      <c r="Q2205" s="255" t="s">
        <v>30</v>
      </c>
      <c r="R2205" s="255"/>
      <c r="S2205" s="255"/>
      <c r="T2205" s="265" t="str">
        <f t="array" ref="T2205">VLOOKUP(D2205&amp;E2205,IF({1,0},'2021春'!$C$3:$C$4485&amp;'2021春'!$D$3:$D$4485,'2021春'!$H$3:$H$4485),2,0)</f>
        <v>451229200707090025</v>
      </c>
    </row>
    <row r="2206" spans="1:20">
      <c r="A2206" s="255">
        <v>2204</v>
      </c>
      <c r="B2206" s="255" t="s">
        <v>8933</v>
      </c>
      <c r="C2206" s="255" t="s">
        <v>21</v>
      </c>
      <c r="D2206" s="255" t="s">
        <v>358</v>
      </c>
      <c r="E2206" s="255" t="s">
        <v>8934</v>
      </c>
      <c r="F2206" s="255" t="s">
        <v>143</v>
      </c>
      <c r="G2206" s="255">
        <v>19</v>
      </c>
      <c r="H2206" s="255" t="s">
        <v>8935</v>
      </c>
      <c r="I2206" s="255" t="s">
        <v>8936</v>
      </c>
      <c r="J2206" s="255">
        <v>17377449699</v>
      </c>
      <c r="K2206" s="255" t="s">
        <v>27</v>
      </c>
      <c r="L2206" s="260">
        <v>44331</v>
      </c>
      <c r="M2206" s="255" t="s">
        <v>29</v>
      </c>
      <c r="N2206" s="255" t="s">
        <v>27</v>
      </c>
      <c r="O2206" s="260">
        <v>44366</v>
      </c>
      <c r="P2206" s="255" t="s">
        <v>28</v>
      </c>
      <c r="Q2206" s="255" t="s">
        <v>30</v>
      </c>
      <c r="R2206" s="255"/>
      <c r="S2206" s="255"/>
      <c r="T2206" s="265" t="str">
        <f t="array" ref="T2206">VLOOKUP(D2206&amp;E2206,IF({1,0},'2021春'!$C$3:$C$4485&amp;'2021春'!$D$3:$D$4485,'2021春'!$H$3:$H$4485),2,0)</f>
        <v>452731200203111822</v>
      </c>
    </row>
    <row r="2207" spans="1:20">
      <c r="A2207" s="255">
        <v>2205</v>
      </c>
      <c r="B2207" s="255" t="s">
        <v>8937</v>
      </c>
      <c r="C2207" s="255" t="s">
        <v>21</v>
      </c>
      <c r="D2207" s="255" t="s">
        <v>358</v>
      </c>
      <c r="E2207" s="255" t="s">
        <v>8938</v>
      </c>
      <c r="F2207" s="255" t="s">
        <v>143</v>
      </c>
      <c r="G2207" s="255">
        <v>17</v>
      </c>
      <c r="H2207" s="255" t="s">
        <v>2154</v>
      </c>
      <c r="I2207" s="255" t="s">
        <v>8939</v>
      </c>
      <c r="J2207" s="255">
        <v>18278872218</v>
      </c>
      <c r="K2207" s="255" t="s">
        <v>27</v>
      </c>
      <c r="L2207" s="260">
        <v>44395</v>
      </c>
      <c r="M2207" s="255" t="s">
        <v>2455</v>
      </c>
      <c r="N2207" s="255"/>
      <c r="O2207" s="260"/>
      <c r="P2207" s="255"/>
      <c r="Q2207" s="255" t="s">
        <v>30</v>
      </c>
      <c r="R2207" s="255"/>
      <c r="S2207" s="255"/>
      <c r="T2207" s="265" t="str">
        <f t="array" ref="T2207">VLOOKUP(D2207&amp;E2207,IF({1,0},'2021春'!$C$3:$C$4485&amp;'2021春'!$D$3:$D$4485,'2021春'!$H$3:$H$4485),2,0)</f>
        <v>452731200405044226</v>
      </c>
    </row>
    <row r="2208" spans="1:20">
      <c r="A2208" s="255">
        <v>2206</v>
      </c>
      <c r="B2208" s="255" t="s">
        <v>8940</v>
      </c>
      <c r="C2208" s="255" t="s">
        <v>21</v>
      </c>
      <c r="D2208" s="255" t="s">
        <v>358</v>
      </c>
      <c r="E2208" s="255" t="s">
        <v>8941</v>
      </c>
      <c r="F2208" s="255" t="s">
        <v>143</v>
      </c>
      <c r="G2208" s="255">
        <v>17</v>
      </c>
      <c r="H2208" s="255" t="s">
        <v>8942</v>
      </c>
      <c r="I2208" s="255" t="s">
        <v>8943</v>
      </c>
      <c r="J2208" s="255">
        <v>15177883972</v>
      </c>
      <c r="K2208" s="255" t="s">
        <v>27</v>
      </c>
      <c r="L2208" s="260">
        <v>44394</v>
      </c>
      <c r="M2208" s="255" t="s">
        <v>1347</v>
      </c>
      <c r="N2208" s="255"/>
      <c r="O2208" s="260"/>
      <c r="P2208" s="255"/>
      <c r="Q2208" s="255" t="s">
        <v>30</v>
      </c>
      <c r="R2208" s="255"/>
      <c r="S2208" s="255"/>
      <c r="T2208" s="265" t="str">
        <f t="array" ref="T2208">VLOOKUP(D2208&amp;E2208,IF({1,0},'2021春'!$C$3:$C$4485&amp;'2021春'!$D$3:$D$4485,'2021春'!$H$3:$H$4485),2,0)</f>
        <v>45122920040722452X</v>
      </c>
    </row>
    <row r="2209" spans="1:20">
      <c r="A2209" s="255">
        <v>2207</v>
      </c>
      <c r="B2209" s="255" t="s">
        <v>8944</v>
      </c>
      <c r="C2209" s="255" t="s">
        <v>21</v>
      </c>
      <c r="D2209" s="255" t="s">
        <v>358</v>
      </c>
      <c r="E2209" s="255" t="s">
        <v>8945</v>
      </c>
      <c r="F2209" s="255" t="s">
        <v>143</v>
      </c>
      <c r="G2209" s="255">
        <v>16</v>
      </c>
      <c r="H2209" s="255" t="s">
        <v>8946</v>
      </c>
      <c r="I2209" s="255" t="s">
        <v>8947</v>
      </c>
      <c r="J2209" s="255">
        <v>15077645455</v>
      </c>
      <c r="K2209" s="255" t="s">
        <v>27</v>
      </c>
      <c r="L2209" s="260">
        <v>44395</v>
      </c>
      <c r="M2209" s="255" t="s">
        <v>2455</v>
      </c>
      <c r="N2209" s="255" t="s">
        <v>30</v>
      </c>
      <c r="O2209" s="260"/>
      <c r="P2209" s="255"/>
      <c r="Q2209" s="255" t="s">
        <v>30</v>
      </c>
      <c r="R2209" s="255"/>
      <c r="S2209" s="255"/>
      <c r="T2209" s="265" t="str">
        <f t="array" ref="T2209">VLOOKUP(D2209&amp;E2209,IF({1,0},'2021春'!$C$3:$C$4485&amp;'2021春'!$D$3:$D$4485,'2021春'!$H$3:$H$4485),2,0)</f>
        <v>451228200411185926</v>
      </c>
    </row>
    <row r="2210" spans="1:20">
      <c r="A2210" s="255">
        <v>2208</v>
      </c>
      <c r="B2210" s="255" t="s">
        <v>8948</v>
      </c>
      <c r="C2210" s="255" t="s">
        <v>21</v>
      </c>
      <c r="D2210" s="255" t="s">
        <v>358</v>
      </c>
      <c r="E2210" s="255" t="s">
        <v>8949</v>
      </c>
      <c r="F2210" s="255" t="s">
        <v>143</v>
      </c>
      <c r="G2210" s="255">
        <v>18</v>
      </c>
      <c r="H2210" s="255" t="s">
        <v>8950</v>
      </c>
      <c r="I2210" s="255" t="s">
        <v>8951</v>
      </c>
      <c r="J2210" s="255">
        <v>18176755211</v>
      </c>
      <c r="K2210" s="255" t="s">
        <v>27</v>
      </c>
      <c r="L2210" s="260">
        <v>44331</v>
      </c>
      <c r="M2210" s="255" t="s">
        <v>29</v>
      </c>
      <c r="N2210" s="255" t="s">
        <v>27</v>
      </c>
      <c r="O2210" s="260">
        <v>44366</v>
      </c>
      <c r="P2210" s="255" t="s">
        <v>28</v>
      </c>
      <c r="Q2210" s="255" t="s">
        <v>30</v>
      </c>
      <c r="R2210" s="255"/>
      <c r="S2210" s="255"/>
      <c r="T2210" s="265" t="str">
        <f t="array" ref="T2210">VLOOKUP(D2210&amp;E2210,IF({1,0},'2021春'!$C$3:$C$4485&amp;'2021春'!$D$3:$D$4485,'2021春'!$H$3:$H$4485),2,0)</f>
        <v>451229200303292421</v>
      </c>
    </row>
    <row r="2211" spans="1:20">
      <c r="A2211" s="255">
        <v>2209</v>
      </c>
      <c r="B2211" s="255" t="s">
        <v>8952</v>
      </c>
      <c r="C2211" s="255" t="s">
        <v>21</v>
      </c>
      <c r="D2211" s="255" t="s">
        <v>358</v>
      </c>
      <c r="E2211" s="255" t="s">
        <v>8953</v>
      </c>
      <c r="F2211" s="255" t="s">
        <v>24</v>
      </c>
      <c r="G2211" s="255">
        <v>21</v>
      </c>
      <c r="H2211" s="255" t="s">
        <v>8954</v>
      </c>
      <c r="I2211" s="255" t="s">
        <v>8955</v>
      </c>
      <c r="J2211" s="255">
        <v>15018288727</v>
      </c>
      <c r="K2211" s="255" t="s">
        <v>27</v>
      </c>
      <c r="L2211" s="260">
        <v>44331</v>
      </c>
      <c r="M2211" s="255" t="s">
        <v>29</v>
      </c>
      <c r="N2211" s="255" t="s">
        <v>27</v>
      </c>
      <c r="O2211" s="260">
        <v>44366</v>
      </c>
      <c r="P2211" s="255" t="s">
        <v>4172</v>
      </c>
      <c r="Q2211" s="255" t="s">
        <v>30</v>
      </c>
      <c r="R2211" s="255"/>
      <c r="S2211" s="255"/>
      <c r="T2211" s="265" t="str">
        <f t="array" ref="T2211">VLOOKUP(D2211&amp;E2211,IF({1,0},'2021春'!$C$3:$C$4485&amp;'2021春'!$D$3:$D$4485,'2021春'!$H$3:$H$4485),2,0)</f>
        <v>452731200007204298</v>
      </c>
    </row>
    <row r="2212" spans="1:20">
      <c r="A2212" s="255">
        <v>2210</v>
      </c>
      <c r="B2212" s="255" t="s">
        <v>8956</v>
      </c>
      <c r="C2212" s="255" t="s">
        <v>21</v>
      </c>
      <c r="D2212" s="255" t="s">
        <v>358</v>
      </c>
      <c r="E2212" s="255" t="s">
        <v>8957</v>
      </c>
      <c r="F2212" s="255" t="s">
        <v>24</v>
      </c>
      <c r="G2212" s="255">
        <v>16</v>
      </c>
      <c r="H2212" s="255" t="s">
        <v>8958</v>
      </c>
      <c r="I2212" s="255" t="s">
        <v>8959</v>
      </c>
      <c r="J2212" s="255">
        <v>15277848648</v>
      </c>
      <c r="K2212" s="255" t="s">
        <v>27</v>
      </c>
      <c r="L2212" s="260">
        <v>44398</v>
      </c>
      <c r="M2212" s="255" t="s">
        <v>28</v>
      </c>
      <c r="N2212" s="255" t="s">
        <v>30</v>
      </c>
      <c r="O2212" s="260"/>
      <c r="P2212" s="255"/>
      <c r="Q2212" s="255" t="s">
        <v>30</v>
      </c>
      <c r="R2212" s="255"/>
      <c r="S2212" s="255"/>
      <c r="T2212" s="265" t="str">
        <f t="array" ref="T2212">VLOOKUP(D2212&amp;E2212,IF({1,0},'2021春'!$C$3:$C$4485&amp;'2021春'!$D$3:$D$4485,'2021春'!$H$3:$H$4485),2,0)</f>
        <v>431321200503070138</v>
      </c>
    </row>
    <row r="2213" spans="1:20">
      <c r="A2213" s="255">
        <v>2211</v>
      </c>
      <c r="B2213" s="255" t="s">
        <v>8960</v>
      </c>
      <c r="C2213" s="255" t="s">
        <v>21</v>
      </c>
      <c r="D2213" s="255" t="s">
        <v>358</v>
      </c>
      <c r="E2213" s="255" t="s">
        <v>8961</v>
      </c>
      <c r="F2213" s="255" t="s">
        <v>24</v>
      </c>
      <c r="G2213" s="255">
        <v>17</v>
      </c>
      <c r="H2213" s="255" t="s">
        <v>8962</v>
      </c>
      <c r="I2213" s="255" t="s">
        <v>8963</v>
      </c>
      <c r="J2213" s="255">
        <v>15177385779</v>
      </c>
      <c r="K2213" s="255" t="s">
        <v>27</v>
      </c>
      <c r="L2213" s="260">
        <v>44394</v>
      </c>
      <c r="M2213" s="255" t="s">
        <v>2455</v>
      </c>
      <c r="N2213" s="255" t="s">
        <v>30</v>
      </c>
      <c r="O2213" s="260"/>
      <c r="P2213" s="255"/>
      <c r="Q2213" s="255" t="s">
        <v>30</v>
      </c>
      <c r="R2213" s="255" t="s">
        <v>8964</v>
      </c>
      <c r="S2213" s="255"/>
      <c r="T2213" s="265" t="str">
        <f t="array" ref="T2213">VLOOKUP(D2213&amp;E2213,IF({1,0},'2021春'!$C$3:$C$4485&amp;'2021春'!$D$3:$D$4485,'2021春'!$H$3:$H$4485),2,0)</f>
        <v>452731200406161213</v>
      </c>
    </row>
    <row r="2214" spans="1:20">
      <c r="A2214" s="255">
        <v>2212</v>
      </c>
      <c r="B2214" s="255" t="s">
        <v>8965</v>
      </c>
      <c r="C2214" s="255" t="s">
        <v>21</v>
      </c>
      <c r="D2214" s="255" t="s">
        <v>358</v>
      </c>
      <c r="E2214" s="255" t="s">
        <v>8966</v>
      </c>
      <c r="F2214" s="255" t="s">
        <v>24</v>
      </c>
      <c r="G2214" s="255">
        <v>17</v>
      </c>
      <c r="H2214" s="255" t="s">
        <v>8967</v>
      </c>
      <c r="I2214" s="255" t="s">
        <v>8968</v>
      </c>
      <c r="J2214" s="255">
        <v>15878846467</v>
      </c>
      <c r="K2214" s="255" t="s">
        <v>27</v>
      </c>
      <c r="L2214" s="260">
        <v>44394</v>
      </c>
      <c r="M2214" s="255" t="s">
        <v>28</v>
      </c>
      <c r="N2214" s="255"/>
      <c r="O2214" s="260"/>
      <c r="P2214" s="255"/>
      <c r="Q2214" s="255" t="s">
        <v>30</v>
      </c>
      <c r="R2214" s="255"/>
      <c r="S2214" s="255"/>
      <c r="T2214" s="265" t="str">
        <f t="array" ref="T2214">VLOOKUP(D2214&amp;E2214,IF({1,0},'2021春'!$C$3:$C$4485&amp;'2021春'!$D$3:$D$4485,'2021春'!$H$3:$H$4485),2,0)</f>
        <v>452731200308284818</v>
      </c>
    </row>
    <row r="2215" spans="1:20">
      <c r="A2215" s="255">
        <v>2213</v>
      </c>
      <c r="B2215" s="255" t="s">
        <v>8969</v>
      </c>
      <c r="C2215" s="255" t="s">
        <v>21</v>
      </c>
      <c r="D2215" s="255" t="s">
        <v>358</v>
      </c>
      <c r="E2215" s="255" t="s">
        <v>8970</v>
      </c>
      <c r="F2215" s="255" t="s">
        <v>143</v>
      </c>
      <c r="G2215" s="255">
        <v>16</v>
      </c>
      <c r="H2215" s="255" t="s">
        <v>8971</v>
      </c>
      <c r="I2215" s="255" t="s">
        <v>2151</v>
      </c>
      <c r="J2215" s="255">
        <v>18878631156</v>
      </c>
      <c r="K2215" s="255" t="s">
        <v>27</v>
      </c>
      <c r="L2215" s="260">
        <v>44403</v>
      </c>
      <c r="M2215" s="255" t="s">
        <v>2172</v>
      </c>
      <c r="N2215" s="255" t="s">
        <v>30</v>
      </c>
      <c r="O2215" s="260"/>
      <c r="P2215" s="255"/>
      <c r="Q2215" s="255" t="s">
        <v>30</v>
      </c>
      <c r="R2215" s="255"/>
      <c r="S2215" s="255"/>
      <c r="T2215" s="265" t="str">
        <f t="array" ref="T2215">VLOOKUP(D2215&amp;E2215,IF({1,0},'2021春'!$C$3:$C$4485&amp;'2021春'!$D$3:$D$4485,'2021春'!$H$3:$H$4485),2,0)</f>
        <v>450124200410052740</v>
      </c>
    </row>
    <row r="2216" spans="1:20">
      <c r="A2216" s="255">
        <v>2214</v>
      </c>
      <c r="B2216" s="255" t="s">
        <v>8972</v>
      </c>
      <c r="C2216" s="255" t="s">
        <v>21</v>
      </c>
      <c r="D2216" s="255" t="s">
        <v>358</v>
      </c>
      <c r="E2216" s="255" t="s">
        <v>8973</v>
      </c>
      <c r="F2216" s="255" t="s">
        <v>24</v>
      </c>
      <c r="G2216" s="255">
        <v>17</v>
      </c>
      <c r="H2216" s="255" t="s">
        <v>8935</v>
      </c>
      <c r="I2216" s="255" t="s">
        <v>8974</v>
      </c>
      <c r="J2216" s="255">
        <v>18778891668</v>
      </c>
      <c r="K2216" s="255" t="s">
        <v>27</v>
      </c>
      <c r="L2216" s="260">
        <v>44395</v>
      </c>
      <c r="M2216" s="255" t="s">
        <v>28</v>
      </c>
      <c r="N2216" s="255"/>
      <c r="O2216" s="260"/>
      <c r="P2216" s="255"/>
      <c r="Q2216" s="255" t="s">
        <v>30</v>
      </c>
      <c r="R2216" s="255"/>
      <c r="S2216" s="255"/>
      <c r="T2216" s="265" t="str">
        <f t="array" ref="T2216">VLOOKUP(D2216&amp;E2216,IF({1,0},'2021春'!$C$3:$C$4485&amp;'2021春'!$D$3:$D$4485,'2021春'!$H$3:$H$4485),2,0)</f>
        <v>45122920040313181X</v>
      </c>
    </row>
    <row r="2217" spans="1:20">
      <c r="A2217" s="255">
        <v>2215</v>
      </c>
      <c r="B2217" s="255" t="s">
        <v>8975</v>
      </c>
      <c r="C2217" s="255" t="s">
        <v>21</v>
      </c>
      <c r="D2217" s="255" t="s">
        <v>358</v>
      </c>
      <c r="E2217" s="255" t="s">
        <v>8976</v>
      </c>
      <c r="F2217" s="255" t="s">
        <v>24</v>
      </c>
      <c r="G2217" s="255">
        <v>18</v>
      </c>
      <c r="H2217" s="255" t="s">
        <v>8977</v>
      </c>
      <c r="I2217" s="255" t="s">
        <v>8978</v>
      </c>
      <c r="J2217" s="255">
        <v>15920651541</v>
      </c>
      <c r="K2217" s="255" t="s">
        <v>27</v>
      </c>
      <c r="L2217" s="260">
        <v>44331</v>
      </c>
      <c r="M2217" s="255" t="s">
        <v>29</v>
      </c>
      <c r="N2217" s="255" t="s">
        <v>27</v>
      </c>
      <c r="O2217" s="260">
        <v>44366</v>
      </c>
      <c r="P2217" s="255" t="s">
        <v>28</v>
      </c>
      <c r="Q2217" s="255" t="s">
        <v>30</v>
      </c>
      <c r="R2217" s="255"/>
      <c r="S2217" s="255"/>
      <c r="T2217" s="265" t="str">
        <f t="array" ref="T2217">VLOOKUP(D2217&amp;E2217,IF({1,0},'2021春'!$C$3:$C$4485&amp;'2021春'!$D$3:$D$4485,'2021春'!$H$3:$H$4485),2,0)</f>
        <v>451229200211182137</v>
      </c>
    </row>
    <row r="2218" spans="1:20">
      <c r="A2218" s="255">
        <v>2216</v>
      </c>
      <c r="B2218" s="255" t="s">
        <v>8979</v>
      </c>
      <c r="C2218" s="255" t="s">
        <v>21</v>
      </c>
      <c r="D2218" s="255" t="s">
        <v>358</v>
      </c>
      <c r="E2218" s="255" t="s">
        <v>8980</v>
      </c>
      <c r="F2218" s="255" t="s">
        <v>24</v>
      </c>
      <c r="G2218" s="255">
        <v>17</v>
      </c>
      <c r="H2218" s="255" t="s">
        <v>8981</v>
      </c>
      <c r="I2218" s="255" t="s">
        <v>8982</v>
      </c>
      <c r="J2218" s="255" t="s">
        <v>8983</v>
      </c>
      <c r="K2218" s="255" t="s">
        <v>27</v>
      </c>
      <c r="L2218" s="260">
        <v>44395</v>
      </c>
      <c r="M2218" s="255" t="s">
        <v>4299</v>
      </c>
      <c r="N2218" s="255"/>
      <c r="O2218" s="260"/>
      <c r="P2218" s="255"/>
      <c r="Q2218" s="255" t="s">
        <v>30</v>
      </c>
      <c r="R2218" s="255"/>
      <c r="S2218" s="255"/>
      <c r="T2218" s="265" t="str">
        <f t="array" ref="T2218">VLOOKUP(D2218&amp;E2218,IF({1,0},'2021春'!$C$3:$C$4485&amp;'2021春'!$D$3:$D$4485,'2021春'!$H$3:$H$4485),2,0)</f>
        <v>452731200309231814</v>
      </c>
    </row>
    <row r="2219" spans="1:20">
      <c r="A2219" s="255">
        <v>2217</v>
      </c>
      <c r="B2219" s="255" t="s">
        <v>8984</v>
      </c>
      <c r="C2219" s="255" t="s">
        <v>21</v>
      </c>
      <c r="D2219" s="255" t="s">
        <v>358</v>
      </c>
      <c r="E2219" s="255" t="s">
        <v>8985</v>
      </c>
      <c r="F2219" s="255" t="s">
        <v>24</v>
      </c>
      <c r="G2219" s="255">
        <v>18</v>
      </c>
      <c r="H2219" s="255" t="s">
        <v>2754</v>
      </c>
      <c r="I2219" s="255" t="s">
        <v>8986</v>
      </c>
      <c r="J2219" s="255">
        <v>17776575221</v>
      </c>
      <c r="K2219" s="255" t="s">
        <v>27</v>
      </c>
      <c r="L2219" s="260">
        <v>44331</v>
      </c>
      <c r="M2219" s="255" t="s">
        <v>29</v>
      </c>
      <c r="N2219" s="255" t="s">
        <v>27</v>
      </c>
      <c r="O2219" s="260">
        <v>44366</v>
      </c>
      <c r="P2219" s="255" t="s">
        <v>28</v>
      </c>
      <c r="Q2219" s="255" t="s">
        <v>30</v>
      </c>
      <c r="R2219" s="255"/>
      <c r="S2219" s="255"/>
      <c r="T2219" s="265" t="str">
        <f t="array" ref="T2219">VLOOKUP(D2219&amp;E2219,IF({1,0},'2021春'!$C$3:$C$4485&amp;'2021春'!$D$3:$D$4485,'2021春'!$H$3:$H$4485),2,0)</f>
        <v>45122920020819273X</v>
      </c>
    </row>
    <row r="2220" spans="1:20">
      <c r="A2220" s="255">
        <v>2218</v>
      </c>
      <c r="B2220" s="255" t="s">
        <v>8987</v>
      </c>
      <c r="C2220" s="255" t="s">
        <v>21</v>
      </c>
      <c r="D2220" s="255" t="s">
        <v>358</v>
      </c>
      <c r="E2220" s="255" t="s">
        <v>946</v>
      </c>
      <c r="F2220" s="255" t="s">
        <v>24</v>
      </c>
      <c r="G2220" s="255">
        <v>16</v>
      </c>
      <c r="H2220" s="255" t="s">
        <v>8988</v>
      </c>
      <c r="I2220" s="255" t="s">
        <v>8989</v>
      </c>
      <c r="J2220" s="255">
        <v>18776870595</v>
      </c>
      <c r="K2220" s="255" t="s">
        <v>27</v>
      </c>
      <c r="L2220" s="260">
        <v>44401</v>
      </c>
      <c r="M2220" s="255" t="s">
        <v>29</v>
      </c>
      <c r="N2220" s="255"/>
      <c r="O2220" s="260"/>
      <c r="P2220" s="255"/>
      <c r="Q2220" s="255" t="s">
        <v>30</v>
      </c>
      <c r="R2220" s="255"/>
      <c r="S2220" s="255"/>
      <c r="T2220" s="265" t="str">
        <f t="array" ref="T2220">VLOOKUP(D2220&amp;E2220,IF({1,0},'2021春'!$C$3:$C$4485&amp;'2021春'!$D$3:$D$4485,'2021春'!$H$3:$H$4485),2,0)</f>
        <v>452731200410115113</v>
      </c>
    </row>
    <row r="2221" spans="1:20">
      <c r="A2221" s="255">
        <v>2219</v>
      </c>
      <c r="B2221" s="255" t="s">
        <v>8990</v>
      </c>
      <c r="C2221" s="255" t="s">
        <v>21</v>
      </c>
      <c r="D2221" s="255" t="s">
        <v>358</v>
      </c>
      <c r="E2221" s="255" t="s">
        <v>8991</v>
      </c>
      <c r="F2221" s="255" t="s">
        <v>143</v>
      </c>
      <c r="G2221" s="255">
        <v>19</v>
      </c>
      <c r="H2221" s="255" t="s">
        <v>8992</v>
      </c>
      <c r="I2221" s="255" t="s">
        <v>8993</v>
      </c>
      <c r="J2221" s="255">
        <v>17754796152</v>
      </c>
      <c r="K2221" s="255" t="s">
        <v>27</v>
      </c>
      <c r="L2221" s="260">
        <v>44331</v>
      </c>
      <c r="M2221" s="255" t="s">
        <v>29</v>
      </c>
      <c r="N2221" s="255" t="s">
        <v>27</v>
      </c>
      <c r="O2221" s="260">
        <v>44366</v>
      </c>
      <c r="P2221" s="255" t="s">
        <v>28</v>
      </c>
      <c r="Q2221" s="255" t="s">
        <v>30</v>
      </c>
      <c r="R2221" s="255"/>
      <c r="S2221" s="255"/>
      <c r="T2221" s="265" t="str">
        <f t="array" ref="T2221">VLOOKUP(D2221&amp;E2221,IF({1,0},'2021春'!$C$3:$C$4485&amp;'2021春'!$D$3:$D$4485,'2021春'!$H$3:$H$4485),2,0)</f>
        <v>451229200203072122</v>
      </c>
    </row>
    <row r="2222" spans="1:20">
      <c r="A2222" s="255">
        <v>2220</v>
      </c>
      <c r="B2222" s="255" t="s">
        <v>8994</v>
      </c>
      <c r="C2222" s="255" t="s">
        <v>21</v>
      </c>
      <c r="D2222" s="255" t="s">
        <v>358</v>
      </c>
      <c r="E2222" s="255" t="s">
        <v>6146</v>
      </c>
      <c r="F2222" s="255" t="s">
        <v>24</v>
      </c>
      <c r="G2222" s="255">
        <v>19</v>
      </c>
      <c r="H2222" s="255" t="s">
        <v>6677</v>
      </c>
      <c r="I2222" s="255" t="s">
        <v>8995</v>
      </c>
      <c r="J2222" s="255">
        <v>17396795349</v>
      </c>
      <c r="K2222" s="255" t="s">
        <v>27</v>
      </c>
      <c r="L2222" s="260">
        <v>44331</v>
      </c>
      <c r="M2222" s="255" t="s">
        <v>29</v>
      </c>
      <c r="N2222" s="255" t="s">
        <v>27</v>
      </c>
      <c r="O2222" s="260">
        <v>44366</v>
      </c>
      <c r="P2222" s="255" t="s">
        <v>28</v>
      </c>
      <c r="Q2222" s="255" t="s">
        <v>30</v>
      </c>
      <c r="R2222" s="255"/>
      <c r="S2222" s="255"/>
      <c r="T2222" s="265" t="str">
        <f t="array" ref="T2222">VLOOKUP(D2222&amp;E2222,IF({1,0},'2021春'!$C$3:$C$4485&amp;'2021春'!$D$3:$D$4485,'2021春'!$H$3:$H$4485),2,0)</f>
        <v>451229200112251838</v>
      </c>
    </row>
    <row r="2223" spans="1:20">
      <c r="A2223" s="255">
        <v>2221</v>
      </c>
      <c r="B2223" s="255" t="s">
        <v>8996</v>
      </c>
      <c r="C2223" s="255" t="s">
        <v>21</v>
      </c>
      <c r="D2223" s="255" t="s">
        <v>358</v>
      </c>
      <c r="E2223" s="255" t="s">
        <v>8997</v>
      </c>
      <c r="F2223" s="255" t="s">
        <v>143</v>
      </c>
      <c r="G2223" s="255">
        <v>19</v>
      </c>
      <c r="H2223" s="255" t="s">
        <v>8998</v>
      </c>
      <c r="I2223" s="255" t="s">
        <v>7905</v>
      </c>
      <c r="J2223" s="255">
        <v>17328125929</v>
      </c>
      <c r="K2223" s="255" t="s">
        <v>27</v>
      </c>
      <c r="L2223" s="260">
        <v>44331</v>
      </c>
      <c r="M2223" s="255" t="s">
        <v>29</v>
      </c>
      <c r="N2223" s="255" t="s">
        <v>27</v>
      </c>
      <c r="O2223" s="260">
        <v>44366</v>
      </c>
      <c r="P2223" s="255" t="s">
        <v>28</v>
      </c>
      <c r="Q2223" s="255" t="s">
        <v>30</v>
      </c>
      <c r="R2223" s="255"/>
      <c r="S2223" s="255"/>
      <c r="T2223" s="265" t="str">
        <f t="array" ref="T2223">VLOOKUP(D2223&amp;E2223,IF({1,0},'2021春'!$C$3:$C$4485&amp;'2021春'!$D$3:$D$4485,'2021春'!$H$3:$H$4485),2,0)</f>
        <v>451229200204302129</v>
      </c>
    </row>
    <row r="2224" spans="1:20">
      <c r="A2224" s="255">
        <v>2222</v>
      </c>
      <c r="B2224" s="255" t="s">
        <v>8999</v>
      </c>
      <c r="C2224" s="255" t="s">
        <v>21</v>
      </c>
      <c r="D2224" s="255" t="s">
        <v>358</v>
      </c>
      <c r="E2224" s="255" t="s">
        <v>9000</v>
      </c>
      <c r="F2224" s="255" t="s">
        <v>143</v>
      </c>
      <c r="G2224" s="255">
        <v>17</v>
      </c>
      <c r="H2224" s="255" t="s">
        <v>9001</v>
      </c>
      <c r="I2224" s="255" t="s">
        <v>9002</v>
      </c>
      <c r="J2224" s="255">
        <v>14736272506</v>
      </c>
      <c r="K2224" s="255" t="s">
        <v>27</v>
      </c>
      <c r="L2224" s="260">
        <v>44394</v>
      </c>
      <c r="M2224" s="255" t="s">
        <v>28</v>
      </c>
      <c r="N2224" s="255"/>
      <c r="O2224" s="260"/>
      <c r="P2224" s="255"/>
      <c r="Q2224" s="255" t="s">
        <v>30</v>
      </c>
      <c r="R2224" s="255"/>
      <c r="S2224" s="255"/>
      <c r="T2224" s="265" t="str">
        <f t="array" ref="T2224">VLOOKUP(D2224&amp;E2224,IF({1,0},'2021春'!$C$3:$C$4485&amp;'2021春'!$D$3:$D$4485,'2021春'!$H$3:$H$4485),2,0)</f>
        <v>451229200310066625</v>
      </c>
    </row>
    <row r="2225" spans="1:20">
      <c r="A2225" s="255">
        <v>2223</v>
      </c>
      <c r="B2225" s="255" t="s">
        <v>9003</v>
      </c>
      <c r="C2225" s="255" t="s">
        <v>21</v>
      </c>
      <c r="D2225" s="255" t="s">
        <v>358</v>
      </c>
      <c r="E2225" s="255" t="s">
        <v>2623</v>
      </c>
      <c r="F2225" s="255" t="s">
        <v>143</v>
      </c>
      <c r="G2225" s="255">
        <v>17</v>
      </c>
      <c r="H2225" s="255" t="s">
        <v>1669</v>
      </c>
      <c r="I2225" s="255" t="s">
        <v>9004</v>
      </c>
      <c r="J2225" s="255" t="s">
        <v>9005</v>
      </c>
      <c r="K2225" s="255" t="s">
        <v>27</v>
      </c>
      <c r="L2225" s="260">
        <v>44394</v>
      </c>
      <c r="M2225" s="255" t="s">
        <v>9006</v>
      </c>
      <c r="N2225" s="255" t="s">
        <v>27</v>
      </c>
      <c r="O2225" s="260"/>
      <c r="P2225" s="255"/>
      <c r="Q2225" s="255" t="s">
        <v>30</v>
      </c>
      <c r="R2225" s="255"/>
      <c r="S2225" s="255"/>
      <c r="T2225" s="265" t="str">
        <f t="array" ref="T2225">VLOOKUP(D2225&amp;E2225,IF({1,0},'2021春'!$C$3:$C$4485&amp;'2021春'!$D$3:$D$4485,'2021春'!$H$3:$H$4485),2,0)</f>
        <v>452731200407215121</v>
      </c>
    </row>
    <row r="2226" spans="1:20">
      <c r="A2226" s="255">
        <v>2224</v>
      </c>
      <c r="B2226" s="255" t="s">
        <v>9007</v>
      </c>
      <c r="C2226" s="255" t="s">
        <v>21</v>
      </c>
      <c r="D2226" s="255" t="s">
        <v>358</v>
      </c>
      <c r="E2226" s="255" t="s">
        <v>9008</v>
      </c>
      <c r="F2226" s="255" t="s">
        <v>24</v>
      </c>
      <c r="G2226" s="255">
        <v>17</v>
      </c>
      <c r="H2226" s="255" t="s">
        <v>5087</v>
      </c>
      <c r="I2226" s="255" t="s">
        <v>9009</v>
      </c>
      <c r="J2226" s="255">
        <v>15277892416</v>
      </c>
      <c r="K2226" s="255" t="s">
        <v>27</v>
      </c>
      <c r="L2226" s="260">
        <v>44394</v>
      </c>
      <c r="M2226" s="255" t="s">
        <v>28</v>
      </c>
      <c r="N2226" s="255" t="s">
        <v>27</v>
      </c>
      <c r="O2226" s="260">
        <v>44416</v>
      </c>
      <c r="P2226" s="255" t="s">
        <v>2172</v>
      </c>
      <c r="Q2226" s="255" t="s">
        <v>30</v>
      </c>
      <c r="R2226" s="255"/>
      <c r="S2226" s="255"/>
      <c r="T2226" s="265" t="str">
        <f t="array" ref="T2226">VLOOKUP(D2226&amp;E2226,IF({1,0},'2021春'!$C$3:$C$4485&amp;'2021春'!$D$3:$D$4485,'2021春'!$H$3:$H$4485),2,0)</f>
        <v>452731200312240914</v>
      </c>
    </row>
    <row r="2227" spans="1:20">
      <c r="A2227" s="255">
        <v>2225</v>
      </c>
      <c r="B2227" s="255" t="s">
        <v>9010</v>
      </c>
      <c r="C2227" s="255" t="s">
        <v>21</v>
      </c>
      <c r="D2227" s="255" t="s">
        <v>358</v>
      </c>
      <c r="E2227" s="255" t="s">
        <v>9011</v>
      </c>
      <c r="F2227" s="255" t="s">
        <v>143</v>
      </c>
      <c r="G2227" s="255">
        <v>18</v>
      </c>
      <c r="H2227" s="255" t="s">
        <v>9012</v>
      </c>
      <c r="I2227" s="255" t="s">
        <v>9013</v>
      </c>
      <c r="J2227" s="255" t="s">
        <v>9014</v>
      </c>
      <c r="K2227" s="255" t="s">
        <v>27</v>
      </c>
      <c r="L2227" s="260">
        <v>44395</v>
      </c>
      <c r="M2227" s="255" t="s">
        <v>2747</v>
      </c>
      <c r="N2227" s="255"/>
      <c r="O2227" s="260"/>
      <c r="P2227" s="255"/>
      <c r="Q2227" s="255" t="s">
        <v>30</v>
      </c>
      <c r="R2227" s="255"/>
      <c r="S2227" s="255"/>
      <c r="T2227" s="265" t="str">
        <f t="array" ref="T2227">VLOOKUP(D2227&amp;E2227,IF({1,0},'2021春'!$C$3:$C$4485&amp;'2021春'!$D$3:$D$4485,'2021春'!$H$3:$H$4485),2,0)</f>
        <v>451229200306132722</v>
      </c>
    </row>
    <row r="2228" spans="1:20">
      <c r="A2228" s="255">
        <v>2226</v>
      </c>
      <c r="B2228" s="255" t="s">
        <v>9015</v>
      </c>
      <c r="C2228" s="255" t="s">
        <v>21</v>
      </c>
      <c r="D2228" s="255" t="s">
        <v>358</v>
      </c>
      <c r="E2228" s="255" t="s">
        <v>9016</v>
      </c>
      <c r="F2228" s="255" t="s">
        <v>24</v>
      </c>
      <c r="G2228" s="255">
        <v>17</v>
      </c>
      <c r="H2228" s="255" t="s">
        <v>9017</v>
      </c>
      <c r="I2228" s="255" t="s">
        <v>9018</v>
      </c>
      <c r="J2228" s="255">
        <v>18977894297</v>
      </c>
      <c r="K2228" s="255" t="s">
        <v>27</v>
      </c>
      <c r="L2228" s="260">
        <v>44396</v>
      </c>
      <c r="M2228" s="255" t="s">
        <v>4424</v>
      </c>
      <c r="N2228" s="255" t="s">
        <v>27</v>
      </c>
      <c r="O2228" s="260">
        <v>44421</v>
      </c>
      <c r="P2228" s="255" t="s">
        <v>4424</v>
      </c>
      <c r="Q2228" s="255" t="s">
        <v>30</v>
      </c>
      <c r="R2228" s="255"/>
      <c r="S2228" s="255"/>
      <c r="T2228" s="265" t="str">
        <f t="array" ref="T2228">VLOOKUP(D2228&amp;E2228,IF({1,0},'2021春'!$C$3:$C$4485&amp;'2021春'!$D$3:$D$4485,'2021春'!$H$3:$H$4485),2,0)</f>
        <v>452731200311155419</v>
      </c>
    </row>
    <row r="2229" spans="1:20">
      <c r="A2229" s="255">
        <v>2227</v>
      </c>
      <c r="B2229" s="255" t="s">
        <v>9019</v>
      </c>
      <c r="C2229" s="255" t="s">
        <v>21</v>
      </c>
      <c r="D2229" s="255" t="s">
        <v>358</v>
      </c>
      <c r="E2229" s="255" t="s">
        <v>9020</v>
      </c>
      <c r="F2229" s="255" t="s">
        <v>24</v>
      </c>
      <c r="G2229" s="255">
        <v>16</v>
      </c>
      <c r="H2229" s="255" t="s">
        <v>9021</v>
      </c>
      <c r="I2229" s="255" t="s">
        <v>9022</v>
      </c>
      <c r="J2229" s="255">
        <v>18077898997</v>
      </c>
      <c r="K2229" s="255" t="s">
        <v>27</v>
      </c>
      <c r="L2229" s="260">
        <v>44409</v>
      </c>
      <c r="M2229" s="255" t="s">
        <v>1352</v>
      </c>
      <c r="N2229" s="255" t="s">
        <v>30</v>
      </c>
      <c r="O2229" s="260"/>
      <c r="P2229" s="255"/>
      <c r="Q2229" s="255" t="s">
        <v>30</v>
      </c>
      <c r="R2229" s="255"/>
      <c r="S2229" s="255"/>
      <c r="T2229" s="265" t="str">
        <f t="array" ref="T2229">VLOOKUP(D2229&amp;E2229,IF({1,0},'2021春'!$C$3:$C$4485&amp;'2021春'!$D$3:$D$4485,'2021春'!$H$3:$H$4485),2,0)</f>
        <v>451229200408191811</v>
      </c>
    </row>
    <row r="2230" spans="1:20">
      <c r="A2230" s="255">
        <v>2228</v>
      </c>
      <c r="B2230" s="255" t="s">
        <v>9023</v>
      </c>
      <c r="C2230" s="255" t="s">
        <v>21</v>
      </c>
      <c r="D2230" s="255" t="s">
        <v>358</v>
      </c>
      <c r="E2230" s="255" t="s">
        <v>9024</v>
      </c>
      <c r="F2230" s="255" t="s">
        <v>143</v>
      </c>
      <c r="G2230" s="255">
        <v>18</v>
      </c>
      <c r="H2230" s="255" t="s">
        <v>3982</v>
      </c>
      <c r="I2230" s="255" t="s">
        <v>9025</v>
      </c>
      <c r="J2230" s="255">
        <v>19976125242</v>
      </c>
      <c r="K2230" s="255" t="s">
        <v>27</v>
      </c>
      <c r="L2230" s="260">
        <v>44331</v>
      </c>
      <c r="M2230" s="255" t="s">
        <v>29</v>
      </c>
      <c r="N2230" s="255" t="s">
        <v>27</v>
      </c>
      <c r="O2230" s="260">
        <v>44366</v>
      </c>
      <c r="P2230" s="255" t="s">
        <v>28</v>
      </c>
      <c r="Q2230" s="255" t="s">
        <v>30</v>
      </c>
      <c r="R2230" s="255"/>
      <c r="S2230" s="255"/>
      <c r="T2230" s="265" t="str">
        <f t="array" ref="T2230">VLOOKUP(D2230&amp;E2230,IF({1,0},'2021春'!$C$3:$C$4485&amp;'2021春'!$D$3:$D$4485,'2021春'!$H$3:$H$4485),2,0)</f>
        <v>451229200212281225</v>
      </c>
    </row>
    <row r="2231" spans="1:20">
      <c r="A2231" s="255">
        <v>2229</v>
      </c>
      <c r="B2231" s="255" t="s">
        <v>9026</v>
      </c>
      <c r="C2231" s="255" t="s">
        <v>21</v>
      </c>
      <c r="D2231" s="255" t="s">
        <v>358</v>
      </c>
      <c r="E2231" s="255" t="s">
        <v>9027</v>
      </c>
      <c r="F2231" s="255" t="s">
        <v>24</v>
      </c>
      <c r="G2231" s="255">
        <v>21</v>
      </c>
      <c r="H2231" s="255" t="s">
        <v>664</v>
      </c>
      <c r="I2231" s="255" t="s">
        <v>9028</v>
      </c>
      <c r="J2231" s="255">
        <v>13878181951</v>
      </c>
      <c r="K2231" s="255" t="s">
        <v>27</v>
      </c>
      <c r="L2231" s="260">
        <v>44331</v>
      </c>
      <c r="M2231" s="255" t="s">
        <v>29</v>
      </c>
      <c r="N2231" s="255" t="s">
        <v>27</v>
      </c>
      <c r="O2231" s="260">
        <v>44366</v>
      </c>
      <c r="P2231" s="255" t="s">
        <v>28</v>
      </c>
      <c r="Q2231" s="255" t="s">
        <v>30</v>
      </c>
      <c r="R2231" s="255"/>
      <c r="S2231" s="255"/>
      <c r="T2231" s="265" t="str">
        <f t="array" ref="T2231">VLOOKUP(D2231&amp;E2231,IF({1,0},'2021春'!$C$3:$C$4485&amp;'2021春'!$D$3:$D$4485,'2021春'!$H$3:$H$4485),2,0)</f>
        <v>451229200005201819</v>
      </c>
    </row>
    <row r="2232" spans="1:20">
      <c r="A2232" s="255">
        <v>2230</v>
      </c>
      <c r="B2232" s="255" t="s">
        <v>9029</v>
      </c>
      <c r="C2232" s="255" t="s">
        <v>21</v>
      </c>
      <c r="D2232" s="255" t="s">
        <v>358</v>
      </c>
      <c r="E2232" s="255" t="s">
        <v>9030</v>
      </c>
      <c r="F2232" s="255" t="s">
        <v>143</v>
      </c>
      <c r="G2232" s="255">
        <v>18</v>
      </c>
      <c r="H2232" s="255" t="s">
        <v>9031</v>
      </c>
      <c r="I2232" s="255" t="s">
        <v>7113</v>
      </c>
      <c r="J2232" s="255">
        <v>18378899909</v>
      </c>
      <c r="K2232" s="255" t="s">
        <v>27</v>
      </c>
      <c r="L2232" s="260">
        <v>44391</v>
      </c>
      <c r="M2232" s="255" t="s">
        <v>28</v>
      </c>
      <c r="N2232" s="255"/>
      <c r="O2232" s="260"/>
      <c r="P2232" s="255"/>
      <c r="Q2232" s="255" t="s">
        <v>30</v>
      </c>
      <c r="R2232" s="255"/>
      <c r="S2232" s="255"/>
      <c r="T2232" s="265" t="str">
        <f t="array" ref="T2232">VLOOKUP(D2232&amp;E2232,IF({1,0},'2021春'!$C$3:$C$4485&amp;'2021春'!$D$3:$D$4485,'2021春'!$H$3:$H$4485),2,0)</f>
        <v>451229200212200026</v>
      </c>
    </row>
    <row r="2233" spans="1:20">
      <c r="A2233" s="255">
        <v>2231</v>
      </c>
      <c r="B2233" s="255" t="s">
        <v>9032</v>
      </c>
      <c r="C2233" s="255" t="s">
        <v>21</v>
      </c>
      <c r="D2233" s="255" t="s">
        <v>358</v>
      </c>
      <c r="E2233" s="255" t="s">
        <v>9033</v>
      </c>
      <c r="F2233" s="255" t="s">
        <v>143</v>
      </c>
      <c r="G2233" s="255">
        <v>17</v>
      </c>
      <c r="H2233" s="255" t="s">
        <v>9034</v>
      </c>
      <c r="I2233" s="255" t="s">
        <v>9035</v>
      </c>
      <c r="J2233" s="255" t="s">
        <v>9036</v>
      </c>
      <c r="K2233" s="255" t="s">
        <v>27</v>
      </c>
      <c r="L2233" s="260">
        <v>44396</v>
      </c>
      <c r="M2233" s="255" t="s">
        <v>2455</v>
      </c>
      <c r="N2233" s="255"/>
      <c r="O2233" s="260"/>
      <c r="P2233" s="255"/>
      <c r="Q2233" s="255" t="s">
        <v>30</v>
      </c>
      <c r="R2233" s="255"/>
      <c r="S2233" s="255"/>
      <c r="T2233" s="265" t="str">
        <f t="array" ref="T2233">VLOOKUP(D2233&amp;E2233,IF({1,0},'2021春'!$C$3:$C$4485&amp;'2021春'!$D$3:$D$4485,'2021春'!$H$3:$H$4485),2,0)</f>
        <v>452731200407074824</v>
      </c>
    </row>
    <row r="2234" spans="1:20">
      <c r="A2234" s="255">
        <v>2232</v>
      </c>
      <c r="B2234" s="255" t="s">
        <v>9037</v>
      </c>
      <c r="C2234" s="255" t="s">
        <v>21</v>
      </c>
      <c r="D2234" s="255" t="s">
        <v>358</v>
      </c>
      <c r="E2234" s="255" t="s">
        <v>9038</v>
      </c>
      <c r="F2234" s="255" t="s">
        <v>24</v>
      </c>
      <c r="G2234" s="255">
        <v>17</v>
      </c>
      <c r="H2234" s="255" t="s">
        <v>159</v>
      </c>
      <c r="I2234" s="255" t="s">
        <v>9039</v>
      </c>
      <c r="J2234" s="255">
        <v>13788283559</v>
      </c>
      <c r="K2234" s="255" t="s">
        <v>27</v>
      </c>
      <c r="L2234" s="260">
        <v>44398</v>
      </c>
      <c r="M2234" s="255" t="s">
        <v>9040</v>
      </c>
      <c r="N2234" s="255" t="s">
        <v>30</v>
      </c>
      <c r="O2234" s="260"/>
      <c r="P2234" s="255"/>
      <c r="Q2234" s="255" t="s">
        <v>30</v>
      </c>
      <c r="R2234" s="255"/>
      <c r="S2234" s="255"/>
      <c r="T2234" s="265" t="str">
        <f t="array" ref="T2234">VLOOKUP(D2234&amp;E2234,IF({1,0},'2021春'!$C$3:$C$4485&amp;'2021春'!$D$3:$D$4485,'2021春'!$H$3:$H$4485),2,0)</f>
        <v>451229200311161237</v>
      </c>
    </row>
    <row r="2235" spans="1:20">
      <c r="A2235" s="255">
        <v>2233</v>
      </c>
      <c r="B2235" s="255" t="s">
        <v>9041</v>
      </c>
      <c r="C2235" s="255" t="s">
        <v>21</v>
      </c>
      <c r="D2235" s="255" t="s">
        <v>358</v>
      </c>
      <c r="E2235" s="255" t="s">
        <v>9042</v>
      </c>
      <c r="F2235" s="255" t="s">
        <v>143</v>
      </c>
      <c r="G2235" s="255">
        <v>17</v>
      </c>
      <c r="H2235" s="255" t="s">
        <v>9043</v>
      </c>
      <c r="I2235" s="255" t="s">
        <v>9044</v>
      </c>
      <c r="J2235" s="255">
        <v>17307781186</v>
      </c>
      <c r="K2235" s="255" t="s">
        <v>27</v>
      </c>
      <c r="L2235" s="260">
        <v>44394</v>
      </c>
      <c r="M2235" s="255" t="s">
        <v>2455</v>
      </c>
      <c r="N2235" s="255"/>
      <c r="O2235" s="260"/>
      <c r="P2235" s="255"/>
      <c r="Q2235" s="255" t="s">
        <v>30</v>
      </c>
      <c r="R2235" s="255"/>
      <c r="S2235" s="255"/>
      <c r="T2235" s="265" t="str">
        <f t="array" ref="T2235">VLOOKUP(D2235&amp;E2235,IF({1,0},'2021春'!$C$3:$C$4485&amp;'2021春'!$D$3:$D$4485,'2021春'!$H$3:$H$4485),2,0)</f>
        <v>452731200308240620</v>
      </c>
    </row>
    <row r="2236" spans="1:20">
      <c r="A2236" s="255">
        <v>2234</v>
      </c>
      <c r="B2236" s="255" t="s">
        <v>9045</v>
      </c>
      <c r="C2236" s="255" t="s">
        <v>21</v>
      </c>
      <c r="D2236" s="255" t="s">
        <v>358</v>
      </c>
      <c r="E2236" s="255" t="s">
        <v>9046</v>
      </c>
      <c r="F2236" s="255" t="s">
        <v>24</v>
      </c>
      <c r="G2236" s="255">
        <v>19</v>
      </c>
      <c r="H2236" s="255" t="s">
        <v>1375</v>
      </c>
      <c r="I2236" s="255" t="s">
        <v>9047</v>
      </c>
      <c r="J2236" s="255">
        <v>15078575661</v>
      </c>
      <c r="K2236" s="255" t="s">
        <v>27</v>
      </c>
      <c r="L2236" s="260">
        <v>44331</v>
      </c>
      <c r="M2236" s="255" t="s">
        <v>29</v>
      </c>
      <c r="N2236" s="255" t="s">
        <v>27</v>
      </c>
      <c r="O2236" s="260">
        <v>44366</v>
      </c>
      <c r="P2236" s="255" t="s">
        <v>28</v>
      </c>
      <c r="Q2236" s="255" t="s">
        <v>30</v>
      </c>
      <c r="R2236" s="255"/>
      <c r="S2236" s="255"/>
      <c r="T2236" s="265" t="str">
        <f t="array" ref="T2236">VLOOKUP(D2236&amp;E2236,IF({1,0},'2021春'!$C$3:$C$4485&amp;'2021春'!$D$3:$D$4485,'2021春'!$H$3:$H$4485),2,0)</f>
        <v>451229200208072113</v>
      </c>
    </row>
    <row r="2237" spans="1:20">
      <c r="A2237" s="255">
        <v>2235</v>
      </c>
      <c r="B2237" s="255" t="s">
        <v>9048</v>
      </c>
      <c r="C2237" s="255" t="s">
        <v>21</v>
      </c>
      <c r="D2237" s="255" t="s">
        <v>358</v>
      </c>
      <c r="E2237" s="255" t="s">
        <v>9049</v>
      </c>
      <c r="F2237" s="255" t="s">
        <v>143</v>
      </c>
      <c r="G2237" s="255">
        <v>18</v>
      </c>
      <c r="H2237" s="255" t="s">
        <v>8161</v>
      </c>
      <c r="I2237" s="255" t="s">
        <v>9050</v>
      </c>
      <c r="J2237" s="255">
        <v>18025935661</v>
      </c>
      <c r="K2237" s="255" t="s">
        <v>27</v>
      </c>
      <c r="L2237" s="260">
        <v>44331</v>
      </c>
      <c r="M2237" s="255" t="s">
        <v>29</v>
      </c>
      <c r="N2237" s="255" t="s">
        <v>27</v>
      </c>
      <c r="O2237" s="260">
        <v>44366</v>
      </c>
      <c r="P2237" s="255" t="s">
        <v>28</v>
      </c>
      <c r="Q2237" s="255" t="s">
        <v>30</v>
      </c>
      <c r="R2237" s="255"/>
      <c r="S2237" s="255"/>
      <c r="T2237" s="265" t="str">
        <f t="array" ref="T2237">VLOOKUP(D2237&amp;E2237,IF({1,0},'2021春'!$C$3:$C$4485&amp;'2021春'!$D$3:$D$4485,'2021春'!$H$3:$H$4485),2,0)</f>
        <v>45122920030112212X</v>
      </c>
    </row>
    <row r="2238" spans="1:20">
      <c r="A2238" s="255">
        <v>2236</v>
      </c>
      <c r="B2238" s="255" t="s">
        <v>9051</v>
      </c>
      <c r="C2238" s="255" t="s">
        <v>21</v>
      </c>
      <c r="D2238" s="255" t="s">
        <v>358</v>
      </c>
      <c r="E2238" s="255" t="s">
        <v>9052</v>
      </c>
      <c r="F2238" s="255" t="s">
        <v>24</v>
      </c>
      <c r="G2238" s="255">
        <v>18</v>
      </c>
      <c r="H2238" s="255" t="s">
        <v>9053</v>
      </c>
      <c r="I2238" s="255" t="s">
        <v>9054</v>
      </c>
      <c r="J2238" s="255">
        <v>18176483196</v>
      </c>
      <c r="K2238" s="255" t="s">
        <v>27</v>
      </c>
      <c r="L2238" s="260">
        <v>44366</v>
      </c>
      <c r="M2238" s="255" t="s">
        <v>28</v>
      </c>
      <c r="N2238" s="255"/>
      <c r="O2238" s="260"/>
      <c r="P2238" s="255"/>
      <c r="Q2238" s="255" t="s">
        <v>30</v>
      </c>
      <c r="R2238" s="255"/>
      <c r="S2238" s="255"/>
      <c r="T2238" s="265" t="str">
        <f t="array" ref="T2238">VLOOKUP(D2238&amp;E2238,IF({1,0},'2021春'!$C$3:$C$4485&amp;'2021春'!$D$3:$D$4485,'2021春'!$H$3:$H$4485),2,0)</f>
        <v>452731200305216916</v>
      </c>
    </row>
    <row r="2239" spans="1:20">
      <c r="A2239" s="255">
        <v>2237</v>
      </c>
      <c r="B2239" s="255" t="s">
        <v>9055</v>
      </c>
      <c r="C2239" s="255" t="s">
        <v>21</v>
      </c>
      <c r="D2239" s="255" t="s">
        <v>358</v>
      </c>
      <c r="E2239" s="255" t="s">
        <v>9056</v>
      </c>
      <c r="F2239" s="255" t="s">
        <v>24</v>
      </c>
      <c r="G2239" s="255">
        <v>17</v>
      </c>
      <c r="H2239" s="255" t="s">
        <v>9057</v>
      </c>
      <c r="I2239" s="255" t="s">
        <v>9058</v>
      </c>
      <c r="J2239" s="255" t="s">
        <v>9059</v>
      </c>
      <c r="K2239" s="255" t="s">
        <v>27</v>
      </c>
      <c r="L2239" s="260">
        <v>44396</v>
      </c>
      <c r="M2239" s="255" t="s">
        <v>28</v>
      </c>
      <c r="N2239" s="255"/>
      <c r="O2239" s="260"/>
      <c r="P2239" s="255"/>
      <c r="Q2239" s="255" t="s">
        <v>30</v>
      </c>
      <c r="R2239" s="255"/>
      <c r="S2239" s="255"/>
      <c r="T2239" s="265" t="str">
        <f t="array" ref="T2239">VLOOKUP(D2239&amp;E2239,IF({1,0},'2021春'!$C$3:$C$4485&amp;'2021春'!$D$3:$D$4485,'2021春'!$H$3:$H$4485),2,0)</f>
        <v>452731200403154819</v>
      </c>
    </row>
    <row r="2240" spans="1:20">
      <c r="A2240" s="255">
        <v>2238</v>
      </c>
      <c r="B2240" s="255" t="s">
        <v>9060</v>
      </c>
      <c r="C2240" s="255" t="s">
        <v>21</v>
      </c>
      <c r="D2240" s="255" t="s">
        <v>358</v>
      </c>
      <c r="E2240" s="255" t="s">
        <v>9061</v>
      </c>
      <c r="F2240" s="255" t="s">
        <v>143</v>
      </c>
      <c r="G2240" s="255">
        <v>19</v>
      </c>
      <c r="H2240" s="255" t="s">
        <v>480</v>
      </c>
      <c r="I2240" s="255" t="s">
        <v>9062</v>
      </c>
      <c r="J2240" s="255">
        <v>15360059099</v>
      </c>
      <c r="K2240" s="255" t="s">
        <v>27</v>
      </c>
      <c r="L2240" s="260">
        <v>44331</v>
      </c>
      <c r="M2240" s="255" t="s">
        <v>29</v>
      </c>
      <c r="N2240" s="255" t="s">
        <v>27</v>
      </c>
      <c r="O2240" s="260">
        <v>44366</v>
      </c>
      <c r="P2240" s="255" t="s">
        <v>28</v>
      </c>
      <c r="Q2240" s="255" t="s">
        <v>30</v>
      </c>
      <c r="R2240" s="255"/>
      <c r="S2240" s="255"/>
      <c r="T2240" s="265" t="str">
        <f t="array" ref="T2240">VLOOKUP(D2240&amp;E2240,IF({1,0},'2021春'!$C$3:$C$4485&amp;'2021春'!$D$3:$D$4485,'2021春'!$H$3:$H$4485),2,0)</f>
        <v>452731200112014226</v>
      </c>
    </row>
    <row r="2241" spans="1:20">
      <c r="A2241" s="255">
        <v>2239</v>
      </c>
      <c r="B2241" s="255" t="s">
        <v>9063</v>
      </c>
      <c r="C2241" s="255" t="s">
        <v>21</v>
      </c>
      <c r="D2241" s="255" t="s">
        <v>358</v>
      </c>
      <c r="E2241" s="255" t="s">
        <v>9064</v>
      </c>
      <c r="F2241" s="255" t="s">
        <v>24</v>
      </c>
      <c r="G2241" s="255">
        <v>17</v>
      </c>
      <c r="H2241" s="255" t="s">
        <v>9065</v>
      </c>
      <c r="I2241" s="255" t="s">
        <v>9066</v>
      </c>
      <c r="J2241" s="255">
        <v>18978754339</v>
      </c>
      <c r="K2241" s="255" t="s">
        <v>27</v>
      </c>
      <c r="L2241" s="260">
        <v>44396</v>
      </c>
      <c r="M2241" s="255" t="s">
        <v>185</v>
      </c>
      <c r="N2241" s="255"/>
      <c r="O2241" s="260"/>
      <c r="P2241" s="255"/>
      <c r="Q2241" s="255" t="s">
        <v>30</v>
      </c>
      <c r="R2241" s="255"/>
      <c r="S2241" s="255"/>
      <c r="T2241" s="265" t="str">
        <f t="array" ref="T2241">VLOOKUP(D2241&amp;E2241,IF({1,0},'2021春'!$C$3:$C$4485&amp;'2021春'!$D$3:$D$4485,'2021春'!$H$3:$H$4485),2,0)</f>
        <v>452731200404060937</v>
      </c>
    </row>
    <row r="2242" spans="1:20">
      <c r="A2242" s="255">
        <v>2240</v>
      </c>
      <c r="B2242" s="255" t="s">
        <v>9067</v>
      </c>
      <c r="C2242" s="255" t="s">
        <v>21</v>
      </c>
      <c r="D2242" s="255" t="s">
        <v>358</v>
      </c>
      <c r="E2242" s="255" t="s">
        <v>9068</v>
      </c>
      <c r="F2242" s="255" t="s">
        <v>24</v>
      </c>
      <c r="G2242" s="255">
        <v>17</v>
      </c>
      <c r="H2242" s="255" t="s">
        <v>9069</v>
      </c>
      <c r="I2242" s="255" t="s">
        <v>4347</v>
      </c>
      <c r="J2242" s="255">
        <v>13556911685</v>
      </c>
      <c r="K2242" s="255" t="s">
        <v>27</v>
      </c>
      <c r="L2242" s="260">
        <v>44397</v>
      </c>
      <c r="M2242" s="255" t="s">
        <v>8892</v>
      </c>
      <c r="N2242" s="255"/>
      <c r="O2242" s="260"/>
      <c r="P2242" s="255"/>
      <c r="Q2242" s="255" t="s">
        <v>30</v>
      </c>
      <c r="R2242" s="255"/>
      <c r="S2242" s="255"/>
      <c r="T2242" s="265" t="str">
        <f t="array" ref="T2242">VLOOKUP(D2242&amp;E2242,IF({1,0},'2021春'!$C$3:$C$4485&amp;'2021春'!$D$3:$D$4485,'2021春'!$H$3:$H$4485),2,0)</f>
        <v>451229200404054211</v>
      </c>
    </row>
    <row r="2243" spans="1:20">
      <c r="A2243" s="255">
        <v>2241</v>
      </c>
      <c r="B2243" s="255" t="s">
        <v>9070</v>
      </c>
      <c r="C2243" s="255" t="s">
        <v>21</v>
      </c>
      <c r="D2243" s="255" t="s">
        <v>358</v>
      </c>
      <c r="E2243" s="255" t="s">
        <v>9071</v>
      </c>
      <c r="F2243" s="255" t="s">
        <v>24</v>
      </c>
      <c r="G2243" s="255">
        <v>18</v>
      </c>
      <c r="H2243" s="255" t="s">
        <v>9072</v>
      </c>
      <c r="I2243" s="255" t="s">
        <v>6314</v>
      </c>
      <c r="J2243" s="255">
        <v>13307884978</v>
      </c>
      <c r="K2243" s="255" t="s">
        <v>27</v>
      </c>
      <c r="L2243" s="260">
        <v>44331</v>
      </c>
      <c r="M2243" s="255" t="s">
        <v>29</v>
      </c>
      <c r="N2243" s="255" t="s">
        <v>27</v>
      </c>
      <c r="O2243" s="260">
        <v>44366</v>
      </c>
      <c r="P2243" s="255" t="s">
        <v>28</v>
      </c>
      <c r="Q2243" s="255" t="s">
        <v>30</v>
      </c>
      <c r="R2243" s="255"/>
      <c r="S2243" s="255"/>
      <c r="T2243" s="265" t="str">
        <f t="array" ref="T2243">VLOOKUP(D2243&amp;E2243,IF({1,0},'2021春'!$C$3:$C$4485&amp;'2021春'!$D$3:$D$4485,'2021春'!$H$3:$H$4485),2,0)</f>
        <v>452731200304124219</v>
      </c>
    </row>
    <row r="2244" spans="1:20">
      <c r="A2244" s="255">
        <v>2242</v>
      </c>
      <c r="B2244" s="255" t="s">
        <v>9073</v>
      </c>
      <c r="C2244" s="255" t="s">
        <v>21</v>
      </c>
      <c r="D2244" s="255" t="s">
        <v>358</v>
      </c>
      <c r="E2244" s="255" t="s">
        <v>9074</v>
      </c>
      <c r="F2244" s="255" t="s">
        <v>24</v>
      </c>
      <c r="G2244" s="255">
        <v>17</v>
      </c>
      <c r="H2244" s="255" t="s">
        <v>4700</v>
      </c>
      <c r="I2244" s="255" t="s">
        <v>805</v>
      </c>
      <c r="J2244" s="255">
        <v>15078574658</v>
      </c>
      <c r="K2244" s="255" t="s">
        <v>27</v>
      </c>
      <c r="L2244" s="260">
        <v>44426</v>
      </c>
      <c r="M2244" s="255" t="s">
        <v>2172</v>
      </c>
      <c r="N2244" s="255" t="s">
        <v>27</v>
      </c>
      <c r="O2244" s="260"/>
      <c r="P2244" s="255"/>
      <c r="Q2244" s="255" t="s">
        <v>30</v>
      </c>
      <c r="R2244" s="255" t="s">
        <v>8371</v>
      </c>
      <c r="S2244" s="255"/>
      <c r="T2244" s="265" t="str">
        <f t="array" ref="T2244">VLOOKUP(D2244&amp;E2244,IF({1,0},'2021春'!$C$3:$C$4485&amp;'2021春'!$D$3:$D$4485,'2021春'!$H$3:$H$4485),2,0)</f>
        <v>451229200312202432</v>
      </c>
    </row>
    <row r="2245" spans="1:20">
      <c r="A2245" s="255">
        <v>2243</v>
      </c>
      <c r="B2245" s="255" t="s">
        <v>9075</v>
      </c>
      <c r="C2245" s="255" t="s">
        <v>21</v>
      </c>
      <c r="D2245" s="255" t="s">
        <v>358</v>
      </c>
      <c r="E2245" s="255" t="s">
        <v>9076</v>
      </c>
      <c r="F2245" s="255" t="s">
        <v>24</v>
      </c>
      <c r="G2245" s="255">
        <v>18</v>
      </c>
      <c r="H2245" s="255" t="s">
        <v>9077</v>
      </c>
      <c r="I2245" s="255" t="s">
        <v>9078</v>
      </c>
      <c r="J2245" s="255">
        <v>18878735736</v>
      </c>
      <c r="K2245" s="255" t="s">
        <v>27</v>
      </c>
      <c r="L2245" s="260">
        <v>44331</v>
      </c>
      <c r="M2245" s="255" t="s">
        <v>29</v>
      </c>
      <c r="N2245" s="255" t="s">
        <v>27</v>
      </c>
      <c r="O2245" s="260">
        <v>44366</v>
      </c>
      <c r="P2245" s="255" t="s">
        <v>28</v>
      </c>
      <c r="Q2245" s="255" t="s">
        <v>30</v>
      </c>
      <c r="R2245" s="255"/>
      <c r="S2245" s="255"/>
      <c r="T2245" s="265" t="str">
        <f t="array" ref="T2245">VLOOKUP(D2245&amp;E2245,IF({1,0},'2021春'!$C$3:$C$4485&amp;'2021春'!$D$3:$D$4485,'2021春'!$H$3:$H$4485),2,0)</f>
        <v>451229200208162733</v>
      </c>
    </row>
    <row r="2246" spans="1:20">
      <c r="A2246" s="255">
        <v>2244</v>
      </c>
      <c r="B2246" s="255" t="s">
        <v>9079</v>
      </c>
      <c r="C2246" s="255" t="s">
        <v>21</v>
      </c>
      <c r="D2246" s="255" t="s">
        <v>358</v>
      </c>
      <c r="E2246" s="255" t="s">
        <v>9080</v>
      </c>
      <c r="F2246" s="255" t="s">
        <v>24</v>
      </c>
      <c r="G2246" s="255">
        <v>20</v>
      </c>
      <c r="H2246" s="255" t="s">
        <v>8992</v>
      </c>
      <c r="I2246" s="255" t="s">
        <v>9081</v>
      </c>
      <c r="J2246" s="255">
        <v>19994566686</v>
      </c>
      <c r="K2246" s="255" t="s">
        <v>27</v>
      </c>
      <c r="L2246" s="260">
        <v>44331</v>
      </c>
      <c r="M2246" s="255" t="s">
        <v>29</v>
      </c>
      <c r="N2246" s="255" t="s">
        <v>27</v>
      </c>
      <c r="O2246" s="260">
        <v>44366</v>
      </c>
      <c r="P2246" s="255" t="s">
        <v>28</v>
      </c>
      <c r="Q2246" s="255" t="s">
        <v>30</v>
      </c>
      <c r="R2246" s="255"/>
      <c r="S2246" s="255"/>
      <c r="T2246" s="265" t="str">
        <f t="array" ref="T2246">VLOOKUP(D2246&amp;E2246,IF({1,0},'2021春'!$C$3:$C$4485&amp;'2021春'!$D$3:$D$4485,'2021春'!$H$3:$H$4485),2,0)</f>
        <v>451229200106282136</v>
      </c>
    </row>
    <row r="2247" spans="1:20">
      <c r="A2247" s="255">
        <v>2245</v>
      </c>
      <c r="B2247" s="255" t="s">
        <v>9082</v>
      </c>
      <c r="C2247" s="255" t="s">
        <v>21</v>
      </c>
      <c r="D2247" s="255" t="s">
        <v>358</v>
      </c>
      <c r="E2247" s="255" t="s">
        <v>8336</v>
      </c>
      <c r="F2247" s="255" t="s">
        <v>143</v>
      </c>
      <c r="G2247" s="255">
        <v>18</v>
      </c>
      <c r="H2247" s="255" t="s">
        <v>5329</v>
      </c>
      <c r="I2247" s="255" t="s">
        <v>9083</v>
      </c>
      <c r="J2247" s="255">
        <v>18138762843</v>
      </c>
      <c r="K2247" s="255" t="s">
        <v>27</v>
      </c>
      <c r="L2247" s="260">
        <v>44395</v>
      </c>
      <c r="M2247" s="255" t="s">
        <v>2747</v>
      </c>
      <c r="N2247" s="255"/>
      <c r="O2247" s="260"/>
      <c r="P2247" s="255"/>
      <c r="Q2247" s="255" t="s">
        <v>30</v>
      </c>
      <c r="R2247" s="255"/>
      <c r="S2247" s="255"/>
      <c r="T2247" s="265" t="str">
        <f t="array" ref="T2247">VLOOKUP(D2247&amp;E2247,IF({1,0},'2021春'!$C$3:$C$4485&amp;'2021春'!$D$3:$D$4485,'2021春'!$H$3:$H$4485),2,0)</f>
        <v>451229200308012724</v>
      </c>
    </row>
    <row r="2248" spans="1:20">
      <c r="A2248" s="255">
        <v>2246</v>
      </c>
      <c r="B2248" s="255" t="s">
        <v>9084</v>
      </c>
      <c r="C2248" s="255" t="s">
        <v>21</v>
      </c>
      <c r="D2248" s="255" t="s">
        <v>358</v>
      </c>
      <c r="E2248" s="255" t="s">
        <v>9085</v>
      </c>
      <c r="F2248" s="255" t="s">
        <v>143</v>
      </c>
      <c r="G2248" s="255">
        <v>17</v>
      </c>
      <c r="H2248" s="255" t="s">
        <v>9086</v>
      </c>
      <c r="I2248" s="255" t="s">
        <v>2982</v>
      </c>
      <c r="J2248" s="255">
        <v>18277870778</v>
      </c>
      <c r="K2248" s="255" t="s">
        <v>27</v>
      </c>
      <c r="L2248" s="260">
        <v>44398</v>
      </c>
      <c r="M2248" s="255" t="s">
        <v>8892</v>
      </c>
      <c r="N2248" s="255"/>
      <c r="O2248" s="260"/>
      <c r="P2248" s="255"/>
      <c r="Q2248" s="255" t="s">
        <v>30</v>
      </c>
      <c r="R2248" s="255"/>
      <c r="S2248" s="255"/>
      <c r="T2248" s="265" t="str">
        <f t="array" ref="T2248">VLOOKUP(D2248&amp;E2248,IF({1,0},'2021春'!$C$3:$C$4485&amp;'2021春'!$D$3:$D$4485,'2021春'!$H$3:$H$4485),2,0)</f>
        <v>452731200407190040</v>
      </c>
    </row>
    <row r="2249" spans="1:20">
      <c r="A2249" s="255">
        <v>2247</v>
      </c>
      <c r="B2249" s="255" t="s">
        <v>9087</v>
      </c>
      <c r="C2249" s="255" t="s">
        <v>21</v>
      </c>
      <c r="D2249" s="255" t="s">
        <v>358</v>
      </c>
      <c r="E2249" s="255" t="s">
        <v>9088</v>
      </c>
      <c r="F2249" s="255" t="s">
        <v>24</v>
      </c>
      <c r="G2249" s="255">
        <v>18</v>
      </c>
      <c r="H2249" s="255" t="s">
        <v>9089</v>
      </c>
      <c r="I2249" s="255" t="s">
        <v>9090</v>
      </c>
      <c r="J2249" s="255">
        <v>15814510771</v>
      </c>
      <c r="K2249" s="255" t="s">
        <v>27</v>
      </c>
      <c r="L2249" s="260">
        <v>44331</v>
      </c>
      <c r="M2249" s="255" t="s">
        <v>29</v>
      </c>
      <c r="N2249" s="255" t="s">
        <v>27</v>
      </c>
      <c r="O2249" s="260">
        <v>44366</v>
      </c>
      <c r="P2249" s="255" t="s">
        <v>28</v>
      </c>
      <c r="Q2249" s="255" t="s">
        <v>30</v>
      </c>
      <c r="R2249" s="255"/>
      <c r="S2249" s="255"/>
      <c r="T2249" s="265" t="str">
        <f t="array" ref="T2249">VLOOKUP(D2249&amp;E2249,IF({1,0},'2021春'!$C$3:$C$4485&amp;'2021春'!$D$3:$D$4485,'2021春'!$H$3:$H$4485),2,0)</f>
        <v>452731200209265136</v>
      </c>
    </row>
    <row r="2250" spans="1:20">
      <c r="A2250" s="255">
        <v>2248</v>
      </c>
      <c r="B2250" s="255" t="s">
        <v>9091</v>
      </c>
      <c r="C2250" s="255" t="s">
        <v>21</v>
      </c>
      <c r="D2250" s="255" t="s">
        <v>358</v>
      </c>
      <c r="E2250" s="255" t="s">
        <v>9092</v>
      </c>
      <c r="F2250" s="255" t="s">
        <v>143</v>
      </c>
      <c r="G2250" s="255">
        <v>17</v>
      </c>
      <c r="H2250" s="255" t="s">
        <v>975</v>
      </c>
      <c r="I2250" s="255" t="s">
        <v>9093</v>
      </c>
      <c r="J2250" s="255">
        <v>13609745013</v>
      </c>
      <c r="K2250" s="255" t="s">
        <v>27</v>
      </c>
      <c r="L2250" s="260">
        <v>44411</v>
      </c>
      <c r="M2250" s="255" t="s">
        <v>139</v>
      </c>
      <c r="N2250" s="255"/>
      <c r="O2250" s="260"/>
      <c r="P2250" s="255"/>
      <c r="Q2250" s="255" t="s">
        <v>30</v>
      </c>
      <c r="R2250" s="255"/>
      <c r="S2250" s="255"/>
      <c r="T2250" s="265" t="str">
        <f t="array" ref="T2250">VLOOKUP(D2250&amp;E2250,IF({1,0},'2021春'!$C$3:$C$4485&amp;'2021春'!$D$3:$D$4485,'2021春'!$H$3:$H$4485),2,0)</f>
        <v>452731200402293622</v>
      </c>
    </row>
    <row r="2251" spans="1:20">
      <c r="A2251" s="255">
        <v>2249</v>
      </c>
      <c r="B2251" s="255" t="s">
        <v>9094</v>
      </c>
      <c r="C2251" s="255" t="s">
        <v>21</v>
      </c>
      <c r="D2251" s="255" t="s">
        <v>358</v>
      </c>
      <c r="E2251" s="255" t="s">
        <v>9095</v>
      </c>
      <c r="F2251" s="255" t="s">
        <v>143</v>
      </c>
      <c r="G2251" s="255">
        <v>17</v>
      </c>
      <c r="H2251" s="255" t="s">
        <v>4004</v>
      </c>
      <c r="I2251" s="255" t="s">
        <v>9096</v>
      </c>
      <c r="J2251" s="255">
        <v>17777939701</v>
      </c>
      <c r="K2251" s="255" t="s">
        <v>27</v>
      </c>
      <c r="L2251" s="260">
        <v>44395</v>
      </c>
      <c r="M2251" s="255" t="s">
        <v>28</v>
      </c>
      <c r="N2251" s="255"/>
      <c r="O2251" s="260"/>
      <c r="P2251" s="255"/>
      <c r="Q2251" s="255" t="s">
        <v>30</v>
      </c>
      <c r="R2251" s="255"/>
      <c r="S2251" s="255"/>
      <c r="T2251" s="265" t="str">
        <f t="array" ref="T2251">VLOOKUP(D2251&amp;E2251,IF({1,0},'2021春'!$C$3:$C$4485&amp;'2021春'!$D$3:$D$4485,'2021春'!$H$3:$H$4485),2,0)</f>
        <v>451229200310201241</v>
      </c>
    </row>
    <row r="2252" spans="1:20">
      <c r="A2252" s="255">
        <v>2250</v>
      </c>
      <c r="B2252" s="255" t="s">
        <v>9097</v>
      </c>
      <c r="C2252" s="255" t="s">
        <v>21</v>
      </c>
      <c r="D2252" s="255" t="s">
        <v>358</v>
      </c>
      <c r="E2252" s="255" t="s">
        <v>2357</v>
      </c>
      <c r="F2252" s="255" t="s">
        <v>143</v>
      </c>
      <c r="G2252" s="255">
        <v>21</v>
      </c>
      <c r="H2252" s="255" t="s">
        <v>9098</v>
      </c>
      <c r="I2252" s="255" t="s">
        <v>9099</v>
      </c>
      <c r="J2252" s="255">
        <v>13407753532</v>
      </c>
      <c r="K2252" s="255" t="s">
        <v>27</v>
      </c>
      <c r="L2252" s="260">
        <v>44397</v>
      </c>
      <c r="M2252" s="255" t="s">
        <v>8892</v>
      </c>
      <c r="N2252" s="255"/>
      <c r="O2252" s="260"/>
      <c r="P2252" s="255"/>
      <c r="Q2252" s="255" t="s">
        <v>30</v>
      </c>
      <c r="R2252" s="255"/>
      <c r="S2252" s="255"/>
      <c r="T2252" s="265" t="str">
        <f t="array" ref="T2252">VLOOKUP(D2252&amp;E2252,IF({1,0},'2021春'!$C$3:$C$4485&amp;'2021春'!$D$3:$D$4485,'2021春'!$H$3:$H$4485),2,0)</f>
        <v>451229199908153920</v>
      </c>
    </row>
    <row r="2253" spans="1:20">
      <c r="A2253" s="255">
        <v>2251</v>
      </c>
      <c r="B2253" s="255" t="s">
        <v>9100</v>
      </c>
      <c r="C2253" s="255" t="s">
        <v>21</v>
      </c>
      <c r="D2253" s="255" t="s">
        <v>358</v>
      </c>
      <c r="E2253" s="255" t="s">
        <v>9101</v>
      </c>
      <c r="F2253" s="255" t="s">
        <v>143</v>
      </c>
      <c r="G2253" s="255">
        <v>17</v>
      </c>
      <c r="H2253" s="255" t="s">
        <v>9102</v>
      </c>
      <c r="I2253" s="255" t="s">
        <v>9103</v>
      </c>
      <c r="J2253" s="255">
        <v>18877825175</v>
      </c>
      <c r="K2253" s="255" t="s">
        <v>27</v>
      </c>
      <c r="L2253" s="260">
        <v>44420</v>
      </c>
      <c r="M2253" s="255" t="s">
        <v>8892</v>
      </c>
      <c r="N2253" s="255"/>
      <c r="O2253" s="260"/>
      <c r="P2253" s="255"/>
      <c r="Q2253" s="255" t="s">
        <v>30</v>
      </c>
      <c r="R2253" s="255"/>
      <c r="S2253" s="255"/>
      <c r="T2253" s="265" t="str">
        <f t="array" ref="T2253">VLOOKUP(D2253&amp;E2253,IF({1,0},'2021春'!$C$3:$C$4485&amp;'2021春'!$D$3:$D$4485,'2021春'!$H$3:$H$4485),2,0)</f>
        <v>452624200310243565</v>
      </c>
    </row>
    <row r="2254" spans="1:20">
      <c r="A2254" s="255">
        <v>2252</v>
      </c>
      <c r="B2254" s="286" t="s">
        <v>9104</v>
      </c>
      <c r="C2254" s="286" t="s">
        <v>21</v>
      </c>
      <c r="D2254" s="286" t="s">
        <v>358</v>
      </c>
      <c r="E2254" s="286" t="s">
        <v>9105</v>
      </c>
      <c r="F2254" s="286" t="s">
        <v>143</v>
      </c>
      <c r="G2254" s="286">
        <v>17</v>
      </c>
      <c r="H2254" s="286" t="s">
        <v>794</v>
      </c>
      <c r="I2254" s="286" t="s">
        <v>9106</v>
      </c>
      <c r="J2254" s="286">
        <v>18376612410</v>
      </c>
      <c r="K2254" s="286" t="s">
        <v>30</v>
      </c>
      <c r="L2254" s="287"/>
      <c r="M2254" s="286"/>
      <c r="N2254" s="286"/>
      <c r="O2254" s="287"/>
      <c r="P2254" s="286"/>
      <c r="Q2254" s="286" t="s">
        <v>30</v>
      </c>
      <c r="R2254" s="286"/>
      <c r="S2254" s="286" t="s">
        <v>9107</v>
      </c>
      <c r="T2254" s="265" t="str">
        <f t="array" ref="T2254">VLOOKUP(D2254&amp;E2254,IF({1,0},'2021春'!$C$3:$C$4485&amp;'2021春'!$D$3:$D$4485,'2021春'!$H$3:$H$4485),2,0)</f>
        <v>451229200407162728</v>
      </c>
    </row>
    <row r="2255" spans="1:20">
      <c r="A2255" s="255">
        <v>2253</v>
      </c>
      <c r="B2255" s="255" t="s">
        <v>9108</v>
      </c>
      <c r="C2255" s="255" t="s">
        <v>21</v>
      </c>
      <c r="D2255" s="255" t="s">
        <v>358</v>
      </c>
      <c r="E2255" s="255" t="s">
        <v>9109</v>
      </c>
      <c r="F2255" s="255" t="s">
        <v>143</v>
      </c>
      <c r="G2255" s="255">
        <v>17</v>
      </c>
      <c r="H2255" s="255" t="s">
        <v>9110</v>
      </c>
      <c r="I2255" s="255" t="s">
        <v>9111</v>
      </c>
      <c r="J2255" s="255">
        <v>13197680164</v>
      </c>
      <c r="K2255" s="255" t="s">
        <v>27</v>
      </c>
      <c r="L2255" s="260">
        <v>44394</v>
      </c>
      <c r="M2255" s="255" t="s">
        <v>28</v>
      </c>
      <c r="N2255" s="255"/>
      <c r="O2255" s="260"/>
      <c r="P2255" s="255"/>
      <c r="Q2255" s="255" t="s">
        <v>30</v>
      </c>
      <c r="R2255" s="255"/>
      <c r="S2255" s="255"/>
      <c r="T2255" s="265" t="str">
        <f t="array" ref="T2255">VLOOKUP(D2255&amp;E2255,IF({1,0},'2021春'!$C$3:$C$4485&amp;'2021春'!$D$3:$D$4485,'2021春'!$H$3:$H$4485),2,0)</f>
        <v>452731200310126202</v>
      </c>
    </row>
    <row r="2256" spans="1:20">
      <c r="A2256" s="255">
        <v>2254</v>
      </c>
      <c r="B2256" s="255" t="s">
        <v>9112</v>
      </c>
      <c r="C2256" s="255" t="s">
        <v>21</v>
      </c>
      <c r="D2256" s="255" t="s">
        <v>358</v>
      </c>
      <c r="E2256" s="255" t="s">
        <v>9113</v>
      </c>
      <c r="F2256" s="255" t="s">
        <v>24</v>
      </c>
      <c r="G2256" s="255">
        <v>17</v>
      </c>
      <c r="H2256" s="255" t="s">
        <v>9114</v>
      </c>
      <c r="I2256" s="255" t="s">
        <v>9115</v>
      </c>
      <c r="J2256" s="255" t="s">
        <v>9116</v>
      </c>
      <c r="K2256" s="255" t="s">
        <v>27</v>
      </c>
      <c r="L2256" s="260">
        <v>44396</v>
      </c>
      <c r="M2256" s="255" t="s">
        <v>9117</v>
      </c>
      <c r="N2256" s="255"/>
      <c r="O2256" s="260"/>
      <c r="P2256" s="255"/>
      <c r="Q2256" s="255" t="s">
        <v>30</v>
      </c>
      <c r="R2256" s="255"/>
      <c r="S2256" s="255"/>
      <c r="T2256" s="265" t="str">
        <f t="array" ref="T2256">VLOOKUP(D2256&amp;E2256,IF({1,0},'2021春'!$C$3:$C$4485&amp;'2021春'!$D$3:$D$4485,'2021春'!$H$3:$H$4485),2,0)</f>
        <v>451224200401153917</v>
      </c>
    </row>
    <row r="2257" spans="1:20">
      <c r="A2257" s="255">
        <v>2255</v>
      </c>
      <c r="B2257" s="255" t="s">
        <v>9118</v>
      </c>
      <c r="C2257" s="255" t="s">
        <v>21</v>
      </c>
      <c r="D2257" s="255" t="s">
        <v>358</v>
      </c>
      <c r="E2257" s="255" t="s">
        <v>9119</v>
      </c>
      <c r="F2257" s="255" t="s">
        <v>24</v>
      </c>
      <c r="G2257" s="255">
        <v>17</v>
      </c>
      <c r="H2257" s="255" t="s">
        <v>9120</v>
      </c>
      <c r="I2257" s="255" t="s">
        <v>7355</v>
      </c>
      <c r="J2257" s="255">
        <v>18776810981</v>
      </c>
      <c r="K2257" s="255" t="s">
        <v>27</v>
      </c>
      <c r="L2257" s="260">
        <v>44394</v>
      </c>
      <c r="M2257" s="255" t="s">
        <v>28</v>
      </c>
      <c r="N2257" s="255"/>
      <c r="O2257" s="260"/>
      <c r="P2257" s="255"/>
      <c r="Q2257" s="255" t="s">
        <v>30</v>
      </c>
      <c r="R2257" s="255" t="s">
        <v>8371</v>
      </c>
      <c r="S2257" s="255"/>
      <c r="T2257" s="265" t="str">
        <f t="array" ref="T2257">VLOOKUP(D2257&amp;E2257,IF({1,0},'2021春'!$C$3:$C$4485&amp;'2021春'!$D$3:$D$4485,'2021春'!$H$3:$H$4485),2,0)</f>
        <v>452731200407040034</v>
      </c>
    </row>
    <row r="2258" spans="1:20">
      <c r="A2258" s="255">
        <v>2256</v>
      </c>
      <c r="B2258" s="255" t="s">
        <v>9121</v>
      </c>
      <c r="C2258" s="255" t="s">
        <v>21</v>
      </c>
      <c r="D2258" s="255" t="s">
        <v>358</v>
      </c>
      <c r="E2258" s="255" t="s">
        <v>9122</v>
      </c>
      <c r="F2258" s="255" t="s">
        <v>143</v>
      </c>
      <c r="G2258" s="255">
        <v>18</v>
      </c>
      <c r="H2258" s="255" t="s">
        <v>9123</v>
      </c>
      <c r="I2258" s="255" t="s">
        <v>9124</v>
      </c>
      <c r="J2258" s="255">
        <v>13677780979</v>
      </c>
      <c r="K2258" s="255" t="s">
        <v>27</v>
      </c>
      <c r="L2258" s="260">
        <v>44331</v>
      </c>
      <c r="M2258" s="255" t="s">
        <v>29</v>
      </c>
      <c r="N2258" s="255" t="s">
        <v>27</v>
      </c>
      <c r="O2258" s="260">
        <v>44366</v>
      </c>
      <c r="P2258" s="255" t="s">
        <v>28</v>
      </c>
      <c r="Q2258" s="255" t="s">
        <v>30</v>
      </c>
      <c r="R2258" s="255"/>
      <c r="S2258" s="255"/>
      <c r="T2258" s="265" t="str">
        <f t="array" ref="T2258">VLOOKUP(D2258&amp;E2258,IF({1,0},'2021春'!$C$3:$C$4485&amp;'2021春'!$D$3:$D$4485,'2021春'!$H$3:$H$4485),2,0)</f>
        <v>451229200212294528</v>
      </c>
    </row>
    <row r="2259" spans="1:20">
      <c r="A2259" s="255">
        <v>2257</v>
      </c>
      <c r="B2259" s="255" t="s">
        <v>9125</v>
      </c>
      <c r="C2259" s="255" t="s">
        <v>21</v>
      </c>
      <c r="D2259" s="255" t="s">
        <v>358</v>
      </c>
      <c r="E2259" s="255" t="s">
        <v>9126</v>
      </c>
      <c r="F2259" s="255" t="s">
        <v>24</v>
      </c>
      <c r="G2259" s="255">
        <v>17</v>
      </c>
      <c r="H2259" s="255" t="s">
        <v>9127</v>
      </c>
      <c r="I2259" s="255" t="s">
        <v>9128</v>
      </c>
      <c r="J2259" s="255">
        <v>13557085360</v>
      </c>
      <c r="K2259" s="255" t="s">
        <v>27</v>
      </c>
      <c r="L2259" s="260">
        <v>44403</v>
      </c>
      <c r="M2259" s="255" t="s">
        <v>2455</v>
      </c>
      <c r="N2259" s="255" t="s">
        <v>27</v>
      </c>
      <c r="O2259" s="260"/>
      <c r="P2259" s="255"/>
      <c r="Q2259" s="255" t="s">
        <v>30</v>
      </c>
      <c r="R2259" s="255" t="s">
        <v>9129</v>
      </c>
      <c r="S2259" s="255"/>
      <c r="T2259" s="265" t="str">
        <f t="array" ref="T2259">VLOOKUP(D2259&amp;E2259,IF({1,0},'2021春'!$C$3:$C$4485&amp;'2021春'!$D$3:$D$4485,'2021春'!$H$3:$H$4485),2,0)</f>
        <v>451229200310210017</v>
      </c>
    </row>
    <row r="2260" spans="1:20">
      <c r="A2260" s="255">
        <v>2258</v>
      </c>
      <c r="B2260" s="255" t="s">
        <v>9130</v>
      </c>
      <c r="C2260" s="255" t="s">
        <v>21</v>
      </c>
      <c r="D2260" s="255" t="s">
        <v>358</v>
      </c>
      <c r="E2260" s="255" t="s">
        <v>9131</v>
      </c>
      <c r="F2260" s="255" t="s">
        <v>24</v>
      </c>
      <c r="G2260" s="255">
        <v>17</v>
      </c>
      <c r="H2260" s="255" t="s">
        <v>9132</v>
      </c>
      <c r="I2260" s="255" t="s">
        <v>2445</v>
      </c>
      <c r="J2260" s="255">
        <v>13481869066</v>
      </c>
      <c r="K2260" s="255" t="s">
        <v>27</v>
      </c>
      <c r="L2260" s="260">
        <v>44396</v>
      </c>
      <c r="M2260" s="255" t="s">
        <v>9133</v>
      </c>
      <c r="N2260" s="255" t="s">
        <v>27</v>
      </c>
      <c r="O2260" s="260">
        <v>44416</v>
      </c>
      <c r="P2260" s="255" t="s">
        <v>9133</v>
      </c>
      <c r="Q2260" s="255" t="s">
        <v>30</v>
      </c>
      <c r="R2260" s="255"/>
      <c r="S2260" s="255"/>
      <c r="T2260" s="265" t="str">
        <f t="array" ref="T2260">VLOOKUP(D2260&amp;E2260,IF({1,0},'2021春'!$C$3:$C$4485&amp;'2021春'!$D$3:$D$4485,'2021春'!$H$3:$H$4485),2,0)</f>
        <v>452731200402192717</v>
      </c>
    </row>
    <row r="2261" spans="1:20">
      <c r="A2261" s="255">
        <v>2259</v>
      </c>
      <c r="B2261" s="255" t="s">
        <v>9134</v>
      </c>
      <c r="C2261" s="255" t="s">
        <v>21</v>
      </c>
      <c r="D2261" s="255" t="s">
        <v>358</v>
      </c>
      <c r="E2261" s="255" t="s">
        <v>9135</v>
      </c>
      <c r="F2261" s="255" t="s">
        <v>143</v>
      </c>
      <c r="G2261" s="255">
        <v>19</v>
      </c>
      <c r="H2261" s="255" t="s">
        <v>202</v>
      </c>
      <c r="I2261" s="255" t="s">
        <v>9136</v>
      </c>
      <c r="J2261" s="255">
        <v>19127014625</v>
      </c>
      <c r="K2261" s="255" t="s">
        <v>27</v>
      </c>
      <c r="L2261" s="260">
        <v>44331</v>
      </c>
      <c r="M2261" s="255" t="s">
        <v>29</v>
      </c>
      <c r="N2261" s="255" t="s">
        <v>27</v>
      </c>
      <c r="O2261" s="260">
        <v>44366</v>
      </c>
      <c r="P2261" s="255" t="s">
        <v>2455</v>
      </c>
      <c r="Q2261" s="255" t="s">
        <v>30</v>
      </c>
      <c r="R2261" s="255"/>
      <c r="S2261" s="255"/>
      <c r="T2261" s="265" t="str">
        <f t="array" ref="T2261">VLOOKUP(D2261&amp;E2261,IF({1,0},'2021春'!$C$3:$C$4485&amp;'2021春'!$D$3:$D$4485,'2021春'!$H$3:$H$4485),2,0)</f>
        <v>45122920020328124X</v>
      </c>
    </row>
    <row r="2262" spans="1:20">
      <c r="A2262" s="255">
        <v>2260</v>
      </c>
      <c r="B2262" s="255" t="s">
        <v>9137</v>
      </c>
      <c r="C2262" s="255" t="s">
        <v>21</v>
      </c>
      <c r="D2262" s="255" t="s">
        <v>358</v>
      </c>
      <c r="E2262" s="255" t="s">
        <v>9138</v>
      </c>
      <c r="F2262" s="255" t="s">
        <v>24</v>
      </c>
      <c r="G2262" s="255">
        <v>17</v>
      </c>
      <c r="H2262" s="255" t="s">
        <v>1535</v>
      </c>
      <c r="I2262" s="255" t="s">
        <v>9139</v>
      </c>
      <c r="J2262" s="255">
        <v>19127175325</v>
      </c>
      <c r="K2262" s="255" t="s">
        <v>27</v>
      </c>
      <c r="L2262" s="260">
        <v>44418</v>
      </c>
      <c r="M2262" s="255" t="s">
        <v>9140</v>
      </c>
      <c r="N2262" s="255"/>
      <c r="O2262" s="260"/>
      <c r="P2262" s="255"/>
      <c r="Q2262" s="255" t="s">
        <v>30</v>
      </c>
      <c r="R2262" s="255"/>
      <c r="S2262" s="255"/>
      <c r="T2262" s="265" t="str">
        <f t="array" ref="T2262">VLOOKUP(D2262&amp;E2262,IF({1,0},'2021春'!$C$3:$C$4485&amp;'2021春'!$D$3:$D$4485,'2021春'!$H$3:$H$4485),2,0)</f>
        <v>452731200403170018</v>
      </c>
    </row>
    <row r="2263" spans="1:20">
      <c r="A2263" s="255">
        <v>2261</v>
      </c>
      <c r="B2263" s="255" t="s">
        <v>9141</v>
      </c>
      <c r="C2263" s="255" t="s">
        <v>21</v>
      </c>
      <c r="D2263" s="255" t="s">
        <v>358</v>
      </c>
      <c r="E2263" s="255" t="s">
        <v>9142</v>
      </c>
      <c r="F2263" s="255" t="s">
        <v>24</v>
      </c>
      <c r="G2263" s="255">
        <v>19</v>
      </c>
      <c r="H2263" s="255" t="s">
        <v>571</v>
      </c>
      <c r="I2263" s="255" t="s">
        <v>2904</v>
      </c>
      <c r="J2263" s="255">
        <v>18278865103</v>
      </c>
      <c r="K2263" s="255" t="s">
        <v>27</v>
      </c>
      <c r="L2263" s="260">
        <v>44331</v>
      </c>
      <c r="M2263" s="255" t="s">
        <v>29</v>
      </c>
      <c r="N2263" s="255" t="s">
        <v>27</v>
      </c>
      <c r="O2263" s="260">
        <v>44366</v>
      </c>
      <c r="P2263" s="255" t="s">
        <v>28</v>
      </c>
      <c r="Q2263" s="255" t="s">
        <v>30</v>
      </c>
      <c r="R2263" s="255"/>
      <c r="S2263" s="255"/>
      <c r="T2263" s="265" t="str">
        <f t="array" ref="T2263">VLOOKUP(D2263&amp;E2263,IF({1,0},'2021春'!$C$3:$C$4485&amp;'2021春'!$D$3:$D$4485,'2021春'!$H$3:$H$4485),2,0)</f>
        <v>451229200207211812</v>
      </c>
    </row>
    <row r="2264" spans="1:20">
      <c r="A2264" s="255">
        <v>2262</v>
      </c>
      <c r="B2264" s="255" t="s">
        <v>9143</v>
      </c>
      <c r="C2264" s="255" t="s">
        <v>21</v>
      </c>
      <c r="D2264" s="255" t="s">
        <v>363</v>
      </c>
      <c r="E2264" s="255" t="s">
        <v>9144</v>
      </c>
      <c r="F2264" s="255" t="s">
        <v>143</v>
      </c>
      <c r="G2264" s="255">
        <v>18</v>
      </c>
      <c r="H2264" s="255" t="s">
        <v>9145</v>
      </c>
      <c r="I2264" s="255" t="s">
        <v>9146</v>
      </c>
      <c r="J2264" s="255">
        <v>15277859077</v>
      </c>
      <c r="K2264" s="255" t="s">
        <v>27</v>
      </c>
      <c r="L2264" s="260">
        <v>44395</v>
      </c>
      <c r="M2264" s="255" t="s">
        <v>2172</v>
      </c>
      <c r="N2264" s="255" t="s">
        <v>30</v>
      </c>
      <c r="O2264" s="260"/>
      <c r="P2264" s="255"/>
      <c r="Q2264" s="255" t="s">
        <v>30</v>
      </c>
      <c r="R2264" s="255"/>
      <c r="S2264" s="255"/>
      <c r="T2264" s="265" t="str">
        <f t="array" ref="T2264">VLOOKUP(D2264&amp;E2264,IF({1,0},'2021春'!$C$3:$C$4485&amp;'2021春'!$D$3:$D$4485,'2021春'!$H$3:$H$4485),2,0)</f>
        <v>45012420030713422X</v>
      </c>
    </row>
    <row r="2265" spans="1:20">
      <c r="A2265" s="255">
        <v>2263</v>
      </c>
      <c r="B2265" s="255" t="s">
        <v>9147</v>
      </c>
      <c r="C2265" s="255" t="s">
        <v>21</v>
      </c>
      <c r="D2265" s="255" t="s">
        <v>363</v>
      </c>
      <c r="E2265" s="255" t="s">
        <v>9148</v>
      </c>
      <c r="F2265" s="255" t="s">
        <v>24</v>
      </c>
      <c r="G2265" s="255">
        <v>18</v>
      </c>
      <c r="H2265" s="255" t="s">
        <v>9149</v>
      </c>
      <c r="I2265" s="255" t="s">
        <v>9150</v>
      </c>
      <c r="J2265" s="255">
        <v>13925873650</v>
      </c>
      <c r="K2265" s="255" t="s">
        <v>27</v>
      </c>
      <c r="L2265" s="260">
        <v>44338</v>
      </c>
      <c r="M2265" s="255" t="s">
        <v>2172</v>
      </c>
      <c r="N2265" s="255" t="s">
        <v>27</v>
      </c>
      <c r="O2265" s="260">
        <v>44366</v>
      </c>
      <c r="P2265" s="255" t="s">
        <v>2172</v>
      </c>
      <c r="Q2265" s="255" t="s">
        <v>30</v>
      </c>
      <c r="R2265" s="255"/>
      <c r="S2265" s="255"/>
      <c r="T2265" s="265" t="str">
        <f t="array" ref="T2265">VLOOKUP(D2265&amp;E2265,IF({1,0},'2021春'!$C$3:$C$4485&amp;'2021春'!$D$3:$D$4485,'2021春'!$H$3:$H$4485),2,0)</f>
        <v>451229200212170912</v>
      </c>
    </row>
    <row r="2266" spans="1:20">
      <c r="A2266" s="255">
        <v>2264</v>
      </c>
      <c r="B2266" s="255" t="s">
        <v>9151</v>
      </c>
      <c r="C2266" s="255" t="s">
        <v>21</v>
      </c>
      <c r="D2266" s="255" t="s">
        <v>363</v>
      </c>
      <c r="E2266" s="255" t="s">
        <v>9152</v>
      </c>
      <c r="F2266" s="255" t="s">
        <v>143</v>
      </c>
      <c r="G2266" s="255">
        <v>18</v>
      </c>
      <c r="H2266" s="255" t="s">
        <v>4004</v>
      </c>
      <c r="I2266" s="255" t="s">
        <v>9153</v>
      </c>
      <c r="J2266" s="255">
        <v>19978429865</v>
      </c>
      <c r="K2266" s="255" t="s">
        <v>27</v>
      </c>
      <c r="L2266" s="260">
        <v>44331</v>
      </c>
      <c r="M2266" s="255" t="s">
        <v>3785</v>
      </c>
      <c r="N2266" s="255" t="s">
        <v>27</v>
      </c>
      <c r="O2266" s="260">
        <v>44366</v>
      </c>
      <c r="P2266" s="255" t="s">
        <v>2172</v>
      </c>
      <c r="Q2266" s="255" t="s">
        <v>30</v>
      </c>
      <c r="R2266" s="255"/>
      <c r="S2266" s="255"/>
      <c r="T2266" s="265" t="str">
        <f t="array" ref="T2266">VLOOKUP(D2266&amp;E2266,IF({1,0},'2021春'!$C$3:$C$4485&amp;'2021春'!$D$3:$D$4485,'2021春'!$H$3:$H$4485),2,0)</f>
        <v>451229200305011240</v>
      </c>
    </row>
    <row r="2267" spans="1:20">
      <c r="A2267" s="255">
        <v>2265</v>
      </c>
      <c r="B2267" s="255" t="s">
        <v>9154</v>
      </c>
      <c r="C2267" s="255" t="s">
        <v>21</v>
      </c>
      <c r="D2267" s="255" t="s">
        <v>363</v>
      </c>
      <c r="E2267" s="255" t="s">
        <v>9155</v>
      </c>
      <c r="F2267" s="255" t="s">
        <v>143</v>
      </c>
      <c r="G2267" s="255">
        <v>15</v>
      </c>
      <c r="H2267" s="255" t="s">
        <v>4142</v>
      </c>
      <c r="I2267" s="255" t="s">
        <v>9156</v>
      </c>
      <c r="J2267" s="255">
        <v>18286431398</v>
      </c>
      <c r="K2267" s="255" t="s">
        <v>27</v>
      </c>
      <c r="L2267" s="260">
        <v>44396</v>
      </c>
      <c r="M2267" s="255" t="s">
        <v>133</v>
      </c>
      <c r="N2267" s="255" t="s">
        <v>30</v>
      </c>
      <c r="O2267" s="260"/>
      <c r="P2267" s="255"/>
      <c r="Q2267" s="255" t="s">
        <v>30</v>
      </c>
      <c r="R2267" s="255"/>
      <c r="S2267" s="255"/>
      <c r="T2267" s="265" t="str">
        <f t="array" ref="T2267">VLOOKUP(D2267&amp;E2267,IF({1,0},'2021春'!$C$3:$C$4485&amp;'2021春'!$D$3:$D$4485,'2021春'!$H$3:$H$4485),2,0)</f>
        <v>451229200606252427</v>
      </c>
    </row>
    <row r="2268" spans="1:20">
      <c r="A2268" s="255">
        <v>2266</v>
      </c>
      <c r="B2268" s="255" t="s">
        <v>9157</v>
      </c>
      <c r="C2268" s="255" t="s">
        <v>21</v>
      </c>
      <c r="D2268" s="255" t="s">
        <v>363</v>
      </c>
      <c r="E2268" s="255" t="s">
        <v>9158</v>
      </c>
      <c r="F2268" s="255" t="s">
        <v>143</v>
      </c>
      <c r="G2268" s="255">
        <v>16</v>
      </c>
      <c r="H2268" s="255" t="s">
        <v>9159</v>
      </c>
      <c r="I2268" s="255" t="s">
        <v>9160</v>
      </c>
      <c r="J2268" s="255">
        <v>15177890578</v>
      </c>
      <c r="K2268" s="255" t="s">
        <v>27</v>
      </c>
      <c r="L2268" s="260">
        <v>44394</v>
      </c>
      <c r="M2268" s="255" t="s">
        <v>2455</v>
      </c>
      <c r="N2268" s="255" t="s">
        <v>30</v>
      </c>
      <c r="O2268" s="260"/>
      <c r="P2268" s="255"/>
      <c r="Q2268" s="255" t="s">
        <v>30</v>
      </c>
      <c r="R2268" s="255"/>
      <c r="S2268" s="255"/>
      <c r="T2268" s="265" t="str">
        <f t="array" ref="T2268">VLOOKUP(D2268&amp;E2268,IF({1,0},'2021春'!$C$3:$C$4485&amp;'2021春'!$D$3:$D$4485,'2021春'!$H$3:$H$4485),2,0)</f>
        <v>452731200409042420</v>
      </c>
    </row>
    <row r="2269" spans="1:20">
      <c r="A2269" s="255">
        <v>2267</v>
      </c>
      <c r="B2269" s="255" t="s">
        <v>9161</v>
      </c>
      <c r="C2269" s="255" t="s">
        <v>21</v>
      </c>
      <c r="D2269" s="255" t="s">
        <v>363</v>
      </c>
      <c r="E2269" s="255" t="s">
        <v>9162</v>
      </c>
      <c r="F2269" s="255" t="s">
        <v>143</v>
      </c>
      <c r="G2269" s="255">
        <v>16</v>
      </c>
      <c r="H2269" s="255" t="s">
        <v>1543</v>
      </c>
      <c r="I2269" s="255" t="s">
        <v>4197</v>
      </c>
      <c r="J2269" s="255">
        <v>19148601198</v>
      </c>
      <c r="K2269" s="255" t="s">
        <v>27</v>
      </c>
      <c r="L2269" s="260">
        <v>44394</v>
      </c>
      <c r="M2269" s="255" t="s">
        <v>8185</v>
      </c>
      <c r="N2269" s="255" t="s">
        <v>30</v>
      </c>
      <c r="O2269" s="260"/>
      <c r="P2269" s="255"/>
      <c r="Q2269" s="255" t="s">
        <v>30</v>
      </c>
      <c r="R2269" s="255"/>
      <c r="S2269" s="255"/>
      <c r="T2269" s="265" t="str">
        <f t="array" ref="T2269">VLOOKUP(D2269&amp;E2269,IF({1,0},'2021春'!$C$3:$C$4485&amp;'2021春'!$D$3:$D$4485,'2021春'!$H$3:$H$4485),2,0)</f>
        <v>451229200412012126</v>
      </c>
    </row>
    <row r="2270" spans="1:20">
      <c r="A2270" s="255">
        <v>2268</v>
      </c>
      <c r="B2270" s="255" t="s">
        <v>9163</v>
      </c>
      <c r="C2270" s="255" t="s">
        <v>21</v>
      </c>
      <c r="D2270" s="255" t="s">
        <v>363</v>
      </c>
      <c r="E2270" s="255" t="s">
        <v>9164</v>
      </c>
      <c r="F2270" s="255" t="s">
        <v>143</v>
      </c>
      <c r="G2270" s="255">
        <v>18</v>
      </c>
      <c r="H2270" s="255" t="s">
        <v>6375</v>
      </c>
      <c r="I2270" s="255" t="s">
        <v>9165</v>
      </c>
      <c r="J2270" s="255" t="s">
        <v>9166</v>
      </c>
      <c r="K2270" s="255" t="s">
        <v>27</v>
      </c>
      <c r="L2270" s="260">
        <v>44331</v>
      </c>
      <c r="M2270" s="255" t="s">
        <v>2455</v>
      </c>
      <c r="N2270" s="255" t="s">
        <v>27</v>
      </c>
      <c r="O2270" s="260">
        <v>44001</v>
      </c>
      <c r="P2270" s="255" t="s">
        <v>2455</v>
      </c>
      <c r="Q2270" s="255" t="s">
        <v>30</v>
      </c>
      <c r="R2270" s="255"/>
      <c r="S2270" s="255"/>
      <c r="T2270" s="265" t="str">
        <f t="array" ref="T2270">VLOOKUP(D2270&amp;E2270,IF({1,0},'2021春'!$C$3:$C$4485&amp;'2021春'!$D$3:$D$4485,'2021春'!$H$3:$H$4485),2,0)</f>
        <v>451229200302201225</v>
      </c>
    </row>
    <row r="2271" spans="1:20">
      <c r="A2271" s="255">
        <v>2269</v>
      </c>
      <c r="B2271" s="255" t="s">
        <v>9167</v>
      </c>
      <c r="C2271" s="255" t="s">
        <v>21</v>
      </c>
      <c r="D2271" s="255" t="s">
        <v>363</v>
      </c>
      <c r="E2271" s="255" t="s">
        <v>9168</v>
      </c>
      <c r="F2271" s="255" t="s">
        <v>143</v>
      </c>
      <c r="G2271" s="255">
        <v>17</v>
      </c>
      <c r="H2271" s="255" t="s">
        <v>9169</v>
      </c>
      <c r="I2271" s="255" t="s">
        <v>7282</v>
      </c>
      <c r="J2271" s="255">
        <v>18176138481</v>
      </c>
      <c r="K2271" s="255" t="s">
        <v>30</v>
      </c>
      <c r="L2271" s="260"/>
      <c r="M2271" s="255"/>
      <c r="N2271" s="255"/>
      <c r="O2271" s="260"/>
      <c r="P2271" s="255"/>
      <c r="Q2271" s="255" t="s">
        <v>27</v>
      </c>
      <c r="R2271" s="255"/>
      <c r="S2271" s="255" t="s">
        <v>9170</v>
      </c>
      <c r="T2271" s="265" t="str">
        <f t="array" ref="T2271">VLOOKUP(D2271&amp;E2271,IF({1,0},'2021春'!$C$3:$C$4485&amp;'2021春'!$D$3:$D$4485,'2021春'!$H$3:$H$4485),2,0)</f>
        <v>451229200404230326</v>
      </c>
    </row>
    <row r="2272" spans="1:20">
      <c r="A2272" s="255">
        <v>2270</v>
      </c>
      <c r="B2272" s="255" t="s">
        <v>9171</v>
      </c>
      <c r="C2272" s="255" t="s">
        <v>21</v>
      </c>
      <c r="D2272" s="255" t="s">
        <v>363</v>
      </c>
      <c r="E2272" s="255" t="s">
        <v>9172</v>
      </c>
      <c r="F2272" s="255" t="s">
        <v>24</v>
      </c>
      <c r="G2272" s="255">
        <v>16</v>
      </c>
      <c r="H2272" s="255" t="s">
        <v>4629</v>
      </c>
      <c r="I2272" s="255" t="s">
        <v>9173</v>
      </c>
      <c r="J2272" s="255">
        <v>18507885382</v>
      </c>
      <c r="K2272" s="255" t="s">
        <v>27</v>
      </c>
      <c r="L2272" s="260">
        <v>44394</v>
      </c>
      <c r="M2272" s="255" t="s">
        <v>9174</v>
      </c>
      <c r="N2272" s="255" t="s">
        <v>27</v>
      </c>
      <c r="O2272" s="260">
        <v>44416</v>
      </c>
      <c r="P2272" s="255" t="s">
        <v>9175</v>
      </c>
      <c r="Q2272" s="255" t="s">
        <v>30</v>
      </c>
      <c r="R2272" s="255"/>
      <c r="S2272" s="255"/>
      <c r="T2272" s="265" t="str">
        <f t="array" ref="T2272">VLOOKUP(D2272&amp;E2272,IF({1,0},'2021春'!$C$3:$C$4485&amp;'2021春'!$D$3:$D$4485,'2021春'!$H$3:$H$4485),2,0)</f>
        <v>452731200408293615</v>
      </c>
    </row>
    <row r="2273" spans="1:20">
      <c r="A2273" s="255">
        <v>2271</v>
      </c>
      <c r="B2273" s="255" t="s">
        <v>9176</v>
      </c>
      <c r="C2273" s="255" t="s">
        <v>21</v>
      </c>
      <c r="D2273" s="255" t="s">
        <v>363</v>
      </c>
      <c r="E2273" s="255" t="s">
        <v>9177</v>
      </c>
      <c r="F2273" s="255" t="s">
        <v>143</v>
      </c>
      <c r="G2273" s="255">
        <v>19</v>
      </c>
      <c r="H2273" s="255" t="s">
        <v>9178</v>
      </c>
      <c r="I2273" s="255" t="s">
        <v>9179</v>
      </c>
      <c r="J2273" s="255">
        <v>15296077381</v>
      </c>
      <c r="K2273" s="255" t="s">
        <v>27</v>
      </c>
      <c r="L2273" s="260">
        <v>44331</v>
      </c>
      <c r="M2273" s="255" t="s">
        <v>29</v>
      </c>
      <c r="N2273" s="255" t="s">
        <v>27</v>
      </c>
      <c r="O2273" s="260">
        <v>44366</v>
      </c>
      <c r="P2273" s="255" t="s">
        <v>3785</v>
      </c>
      <c r="Q2273" s="255" t="s">
        <v>30</v>
      </c>
      <c r="R2273" s="255"/>
      <c r="S2273" s="255"/>
      <c r="T2273" s="265" t="str">
        <f t="array" ref="T2273">VLOOKUP(D2273&amp;E2273,IF({1,0},'2021春'!$C$3:$C$4485&amp;'2021春'!$D$3:$D$4485,'2021春'!$H$3:$H$4485),2,0)</f>
        <v>452731200201054828</v>
      </c>
    </row>
    <row r="2274" spans="1:20">
      <c r="A2274" s="255">
        <v>2272</v>
      </c>
      <c r="B2274" s="255" t="s">
        <v>9180</v>
      </c>
      <c r="C2274" s="255" t="s">
        <v>21</v>
      </c>
      <c r="D2274" s="255" t="s">
        <v>363</v>
      </c>
      <c r="E2274" s="255" t="s">
        <v>9181</v>
      </c>
      <c r="F2274" s="255" t="s">
        <v>143</v>
      </c>
      <c r="G2274" s="255">
        <v>17</v>
      </c>
      <c r="H2274" s="255" t="s">
        <v>9182</v>
      </c>
      <c r="I2274" s="255" t="s">
        <v>9183</v>
      </c>
      <c r="J2274" s="255">
        <v>13557181648</v>
      </c>
      <c r="K2274" s="255" t="s">
        <v>27</v>
      </c>
      <c r="L2274" s="260">
        <v>44395</v>
      </c>
      <c r="M2274" s="255" t="s">
        <v>8185</v>
      </c>
      <c r="N2274" s="255" t="s">
        <v>30</v>
      </c>
      <c r="O2274" s="260"/>
      <c r="P2274" s="255"/>
      <c r="Q2274" s="255" t="s">
        <v>30</v>
      </c>
      <c r="R2274" s="255"/>
      <c r="S2274" s="255"/>
      <c r="T2274" s="265" t="str">
        <f t="array" ref="T2274">VLOOKUP(D2274&amp;E2274,IF({1,0},'2021春'!$C$3:$C$4485&amp;'2021春'!$D$3:$D$4485,'2021春'!$H$3:$H$4485),2,0)</f>
        <v>452127200309033925</v>
      </c>
    </row>
    <row r="2275" spans="1:20">
      <c r="A2275" s="255">
        <v>2273</v>
      </c>
      <c r="B2275" s="255" t="s">
        <v>9184</v>
      </c>
      <c r="C2275" s="255" t="s">
        <v>21</v>
      </c>
      <c r="D2275" s="255" t="s">
        <v>363</v>
      </c>
      <c r="E2275" s="255" t="s">
        <v>9185</v>
      </c>
      <c r="F2275" s="255" t="s">
        <v>24</v>
      </c>
      <c r="G2275" s="255">
        <v>17</v>
      </c>
      <c r="H2275" s="255" t="s">
        <v>168</v>
      </c>
      <c r="I2275" s="255" t="s">
        <v>9186</v>
      </c>
      <c r="J2275" s="255">
        <v>18877846616</v>
      </c>
      <c r="K2275" s="255" t="s">
        <v>27</v>
      </c>
      <c r="L2275" s="260">
        <v>44395</v>
      </c>
      <c r="M2275" s="255" t="s">
        <v>8185</v>
      </c>
      <c r="N2275" s="255" t="s">
        <v>30</v>
      </c>
      <c r="O2275" s="260"/>
      <c r="P2275" s="255"/>
      <c r="Q2275" s="255" t="s">
        <v>30</v>
      </c>
      <c r="R2275" s="255"/>
      <c r="S2275" s="255"/>
      <c r="T2275" s="265" t="str">
        <f t="array" ref="T2275">VLOOKUP(D2275&amp;E2275,IF({1,0},'2021春'!$C$3:$C$4485&amp;'2021春'!$D$3:$D$4485,'2021春'!$H$3:$H$4485),2,0)</f>
        <v>452731200406206012</v>
      </c>
    </row>
    <row r="2276" spans="1:20">
      <c r="A2276" s="255">
        <v>2274</v>
      </c>
      <c r="B2276" s="255" t="s">
        <v>9187</v>
      </c>
      <c r="C2276" s="255" t="s">
        <v>21</v>
      </c>
      <c r="D2276" s="255" t="s">
        <v>363</v>
      </c>
      <c r="E2276" s="255" t="s">
        <v>9188</v>
      </c>
      <c r="F2276" s="255" t="s">
        <v>143</v>
      </c>
      <c r="G2276" s="255">
        <v>17</v>
      </c>
      <c r="H2276" s="255" t="s">
        <v>9189</v>
      </c>
      <c r="I2276" s="255" t="s">
        <v>9190</v>
      </c>
      <c r="J2276" s="255">
        <v>15277895243</v>
      </c>
      <c r="K2276" s="255" t="s">
        <v>27</v>
      </c>
      <c r="L2276" s="260">
        <v>44394</v>
      </c>
      <c r="M2276" s="255" t="s">
        <v>2172</v>
      </c>
      <c r="N2276" s="255" t="s">
        <v>30</v>
      </c>
      <c r="O2276" s="260"/>
      <c r="P2276" s="255"/>
      <c r="Q2276" s="255" t="s">
        <v>30</v>
      </c>
      <c r="R2276" s="255"/>
      <c r="S2276" s="255"/>
      <c r="T2276" s="265" t="str">
        <f t="array" ref="T2276">VLOOKUP(D2276&amp;E2276,IF({1,0},'2021春'!$C$3:$C$4485&amp;'2021春'!$D$3:$D$4485,'2021春'!$H$3:$H$4485),2,0)</f>
        <v>452127200401252741</v>
      </c>
    </row>
    <row r="2277" spans="1:20">
      <c r="A2277" s="255">
        <v>2275</v>
      </c>
      <c r="B2277" s="255" t="s">
        <v>9191</v>
      </c>
      <c r="C2277" s="255" t="s">
        <v>21</v>
      </c>
      <c r="D2277" s="255" t="s">
        <v>363</v>
      </c>
      <c r="E2277" s="255" t="s">
        <v>3839</v>
      </c>
      <c r="F2277" s="255" t="s">
        <v>24</v>
      </c>
      <c r="G2277" s="255">
        <v>18</v>
      </c>
      <c r="H2277" s="255" t="s">
        <v>9192</v>
      </c>
      <c r="I2277" s="255" t="s">
        <v>9193</v>
      </c>
      <c r="J2277" s="255">
        <v>18177946350</v>
      </c>
      <c r="K2277" s="255" t="s">
        <v>27</v>
      </c>
      <c r="L2277" s="260">
        <v>44338</v>
      </c>
      <c r="M2277" s="255" t="s">
        <v>2172</v>
      </c>
      <c r="N2277" s="255" t="s">
        <v>27</v>
      </c>
      <c r="O2277" s="260">
        <v>44366</v>
      </c>
      <c r="P2277" s="255" t="s">
        <v>2172</v>
      </c>
      <c r="Q2277" s="255" t="s">
        <v>30</v>
      </c>
      <c r="R2277" s="255"/>
      <c r="S2277" s="255"/>
      <c r="T2277" s="265" t="str">
        <f t="array" ref="T2277">VLOOKUP(D2277&amp;E2277,IF({1,0},'2021春'!$C$3:$C$4485&amp;'2021春'!$D$3:$D$4485,'2021春'!$H$3:$H$4485),2,0)</f>
        <v>451229200305162110</v>
      </c>
    </row>
    <row r="2278" spans="1:20">
      <c r="A2278" s="255">
        <v>2276</v>
      </c>
      <c r="B2278" s="255" t="s">
        <v>9194</v>
      </c>
      <c r="C2278" s="255" t="s">
        <v>21</v>
      </c>
      <c r="D2278" s="255" t="s">
        <v>363</v>
      </c>
      <c r="E2278" s="255" t="s">
        <v>9195</v>
      </c>
      <c r="F2278" s="255" t="s">
        <v>24</v>
      </c>
      <c r="G2278" s="255">
        <v>17</v>
      </c>
      <c r="H2278" s="255" t="s">
        <v>9196</v>
      </c>
      <c r="I2278" s="255" t="s">
        <v>2445</v>
      </c>
      <c r="J2278" s="255">
        <v>13557085306</v>
      </c>
      <c r="K2278" s="255" t="s">
        <v>27</v>
      </c>
      <c r="L2278" s="260">
        <v>44394</v>
      </c>
      <c r="M2278" s="255" t="s">
        <v>9197</v>
      </c>
      <c r="N2278" s="255" t="s">
        <v>30</v>
      </c>
      <c r="O2278" s="260"/>
      <c r="P2278" s="255"/>
      <c r="Q2278" s="255" t="s">
        <v>30</v>
      </c>
      <c r="R2278" s="255"/>
      <c r="S2278" s="255"/>
      <c r="T2278" s="265" t="str">
        <f t="array" ref="T2278">VLOOKUP(D2278&amp;E2278,IF({1,0},'2021春'!$C$3:$C$4485&amp;'2021春'!$D$3:$D$4485,'2021春'!$H$3:$H$4485),2,0)</f>
        <v>451229200402190017</v>
      </c>
    </row>
    <row r="2279" spans="1:20">
      <c r="A2279" s="255">
        <v>2277</v>
      </c>
      <c r="B2279" s="255" t="s">
        <v>9198</v>
      </c>
      <c r="C2279" s="255" t="s">
        <v>21</v>
      </c>
      <c r="D2279" s="255" t="s">
        <v>363</v>
      </c>
      <c r="E2279" s="255" t="s">
        <v>9199</v>
      </c>
      <c r="F2279" s="255" t="s">
        <v>24</v>
      </c>
      <c r="G2279" s="255">
        <v>18</v>
      </c>
      <c r="H2279" s="255" t="s">
        <v>9200</v>
      </c>
      <c r="I2279" s="255" t="s">
        <v>9201</v>
      </c>
      <c r="J2279" s="255" t="s">
        <v>9202</v>
      </c>
      <c r="K2279" s="255" t="s">
        <v>27</v>
      </c>
      <c r="L2279" s="260">
        <v>44353</v>
      </c>
      <c r="M2279" s="255" t="s">
        <v>3785</v>
      </c>
      <c r="N2279" s="255" t="s">
        <v>27</v>
      </c>
      <c r="O2279" s="260">
        <v>44375</v>
      </c>
      <c r="P2279" s="255" t="s">
        <v>3785</v>
      </c>
      <c r="Q2279" s="255" t="s">
        <v>30</v>
      </c>
      <c r="R2279" s="255"/>
      <c r="S2279" s="255"/>
      <c r="T2279" s="265" t="str">
        <f t="array" ref="T2279">VLOOKUP(D2279&amp;E2279,IF({1,0},'2021春'!$C$3:$C$4485&amp;'2021春'!$D$3:$D$4485,'2021春'!$H$3:$H$4485),2,0)</f>
        <v>431103200302232555</v>
      </c>
    </row>
    <row r="2280" spans="1:20">
      <c r="A2280" s="255">
        <v>2278</v>
      </c>
      <c r="B2280" s="255" t="s">
        <v>9203</v>
      </c>
      <c r="C2280" s="255" t="s">
        <v>21</v>
      </c>
      <c r="D2280" s="255" t="s">
        <v>363</v>
      </c>
      <c r="E2280" s="255" t="s">
        <v>9204</v>
      </c>
      <c r="F2280" s="255" t="s">
        <v>143</v>
      </c>
      <c r="G2280" s="255">
        <v>16</v>
      </c>
      <c r="H2280" s="255" t="s">
        <v>4714</v>
      </c>
      <c r="I2280" s="255" t="s">
        <v>9205</v>
      </c>
      <c r="J2280" s="255">
        <v>15878687903</v>
      </c>
      <c r="K2280" s="255" t="s">
        <v>27</v>
      </c>
      <c r="L2280" s="260">
        <v>44394</v>
      </c>
      <c r="M2280" s="255" t="s">
        <v>2172</v>
      </c>
      <c r="N2280" s="255" t="s">
        <v>30</v>
      </c>
      <c r="O2280" s="260"/>
      <c r="P2280" s="255"/>
      <c r="Q2280" s="255" t="s">
        <v>30</v>
      </c>
      <c r="R2280" s="255"/>
      <c r="S2280" s="255"/>
      <c r="T2280" s="265" t="str">
        <f t="array" ref="T2280">VLOOKUP(D2280&amp;E2280,IF({1,0},'2021春'!$C$3:$C$4485&amp;'2021春'!$D$3:$D$4485,'2021春'!$H$3:$H$4485),2,0)</f>
        <v>452731200408155140</v>
      </c>
    </row>
    <row r="2281" spans="1:20">
      <c r="A2281" s="255">
        <v>2279</v>
      </c>
      <c r="B2281" s="255" t="s">
        <v>9206</v>
      </c>
      <c r="C2281" s="255" t="s">
        <v>21</v>
      </c>
      <c r="D2281" s="255" t="s">
        <v>363</v>
      </c>
      <c r="E2281" s="255" t="s">
        <v>3438</v>
      </c>
      <c r="F2281" s="255" t="s">
        <v>24</v>
      </c>
      <c r="G2281" s="255">
        <v>18</v>
      </c>
      <c r="H2281" s="255" t="s">
        <v>9207</v>
      </c>
      <c r="I2281" s="255" t="s">
        <v>9208</v>
      </c>
      <c r="J2281" s="255">
        <v>15878685636</v>
      </c>
      <c r="K2281" s="255" t="s">
        <v>27</v>
      </c>
      <c r="L2281" s="260">
        <v>44331</v>
      </c>
      <c r="M2281" s="255" t="s">
        <v>3785</v>
      </c>
      <c r="N2281" s="255" t="s">
        <v>27</v>
      </c>
      <c r="O2281" s="260">
        <v>44366</v>
      </c>
      <c r="P2281" s="255" t="s">
        <v>2172</v>
      </c>
      <c r="Q2281" s="255" t="s">
        <v>30</v>
      </c>
      <c r="R2281" s="255"/>
      <c r="S2281" s="255"/>
      <c r="T2281" s="265" t="str">
        <f t="array" ref="T2281">VLOOKUP(D2281&amp;E2281,IF({1,0},'2021春'!$C$3:$C$4485&amp;'2021春'!$D$3:$D$4485,'2021春'!$H$3:$H$4485),2,0)</f>
        <v>452730200303191114</v>
      </c>
    </row>
    <row r="2282" spans="1:20">
      <c r="A2282" s="255">
        <v>2280</v>
      </c>
      <c r="B2282" s="255" t="s">
        <v>9209</v>
      </c>
      <c r="C2282" s="255" t="s">
        <v>21</v>
      </c>
      <c r="D2282" s="255" t="s">
        <v>363</v>
      </c>
      <c r="E2282" s="255" t="s">
        <v>9210</v>
      </c>
      <c r="F2282" s="255" t="s">
        <v>143</v>
      </c>
      <c r="G2282" s="255">
        <v>19</v>
      </c>
      <c r="H2282" s="255" t="s">
        <v>9211</v>
      </c>
      <c r="I2282" s="255" t="s">
        <v>9212</v>
      </c>
      <c r="J2282" s="255">
        <v>19977827427</v>
      </c>
      <c r="K2282" s="255" t="s">
        <v>27</v>
      </c>
      <c r="L2282" s="260">
        <v>44331</v>
      </c>
      <c r="M2282" s="255" t="s">
        <v>3785</v>
      </c>
      <c r="N2282" s="255" t="s">
        <v>27</v>
      </c>
      <c r="O2282" s="260">
        <v>44366</v>
      </c>
      <c r="P2282" s="255" t="s">
        <v>2172</v>
      </c>
      <c r="Q2282" s="255" t="s">
        <v>30</v>
      </c>
      <c r="R2282" s="255"/>
      <c r="S2282" s="255"/>
      <c r="T2282" s="265" t="str">
        <f t="array" ref="T2282">VLOOKUP(D2282&amp;E2282,IF({1,0},'2021春'!$C$3:$C$4485&amp;'2021春'!$D$3:$D$4485,'2021春'!$H$3:$H$4485),2,0)</f>
        <v>452731200206180321</v>
      </c>
    </row>
    <row r="2283" spans="1:20">
      <c r="A2283" s="255">
        <v>2281</v>
      </c>
      <c r="B2283" s="255" t="s">
        <v>9213</v>
      </c>
      <c r="C2283" s="255" t="s">
        <v>21</v>
      </c>
      <c r="D2283" s="255" t="s">
        <v>363</v>
      </c>
      <c r="E2283" s="255" t="s">
        <v>9214</v>
      </c>
      <c r="F2283" s="255" t="s">
        <v>24</v>
      </c>
      <c r="G2283" s="255">
        <v>17</v>
      </c>
      <c r="H2283" s="255" t="s">
        <v>9215</v>
      </c>
      <c r="I2283" s="255" t="s">
        <v>9216</v>
      </c>
      <c r="J2283" s="255" t="s">
        <v>9217</v>
      </c>
      <c r="K2283" s="255" t="s">
        <v>27</v>
      </c>
      <c r="L2283" s="260">
        <v>44394</v>
      </c>
      <c r="M2283" s="255" t="s">
        <v>9197</v>
      </c>
      <c r="N2283" s="255" t="s">
        <v>30</v>
      </c>
      <c r="O2283" s="260"/>
      <c r="P2283" s="255"/>
      <c r="Q2283" s="255" t="s">
        <v>30</v>
      </c>
      <c r="R2283" s="255"/>
      <c r="S2283" s="255"/>
      <c r="T2283" s="265" t="str">
        <f t="array" ref="T2283">VLOOKUP(D2283&amp;E2283,IF({1,0},'2021春'!$C$3:$C$4485&amp;'2021春'!$D$3:$D$4485,'2021春'!$H$3:$H$4485),2,0)</f>
        <v>452731200404264817</v>
      </c>
    </row>
    <row r="2284" spans="1:20">
      <c r="A2284" s="255">
        <v>2282</v>
      </c>
      <c r="B2284" s="255" t="s">
        <v>9218</v>
      </c>
      <c r="C2284" s="255" t="s">
        <v>21</v>
      </c>
      <c r="D2284" s="255" t="s">
        <v>363</v>
      </c>
      <c r="E2284" s="255" t="s">
        <v>3293</v>
      </c>
      <c r="F2284" s="255" t="s">
        <v>143</v>
      </c>
      <c r="G2284" s="255">
        <v>17</v>
      </c>
      <c r="H2284" s="255" t="s">
        <v>9219</v>
      </c>
      <c r="I2284" s="255" t="s">
        <v>3572</v>
      </c>
      <c r="J2284" s="255">
        <v>19977818439</v>
      </c>
      <c r="K2284" s="255" t="s">
        <v>27</v>
      </c>
      <c r="L2284" s="260">
        <v>44398</v>
      </c>
      <c r="M2284" s="255" t="s">
        <v>8185</v>
      </c>
      <c r="N2284" s="255" t="s">
        <v>30</v>
      </c>
      <c r="O2284" s="260"/>
      <c r="P2284" s="255"/>
      <c r="Q2284" s="255" t="s">
        <v>30</v>
      </c>
      <c r="R2284" s="255"/>
      <c r="S2284" s="255"/>
      <c r="T2284" s="265" t="str">
        <f t="array" ref="T2284">VLOOKUP(D2284&amp;E2284,IF({1,0},'2021春'!$C$3:$C$4485&amp;'2021春'!$D$3:$D$4485,'2021春'!$H$3:$H$4485),2,0)</f>
        <v>452731200310063360</v>
      </c>
    </row>
    <row r="2285" spans="1:20">
      <c r="A2285" s="255">
        <v>2283</v>
      </c>
      <c r="B2285" s="255" t="s">
        <v>9220</v>
      </c>
      <c r="C2285" s="255" t="s">
        <v>21</v>
      </c>
      <c r="D2285" s="255" t="s">
        <v>363</v>
      </c>
      <c r="E2285" s="255" t="s">
        <v>9221</v>
      </c>
      <c r="F2285" s="255" t="s">
        <v>24</v>
      </c>
      <c r="G2285" s="255">
        <v>18</v>
      </c>
      <c r="H2285" s="255" t="s">
        <v>9222</v>
      </c>
      <c r="I2285" s="255" t="s">
        <v>9223</v>
      </c>
      <c r="J2285" s="255">
        <v>17777939149</v>
      </c>
      <c r="K2285" s="255" t="s">
        <v>27</v>
      </c>
      <c r="L2285" s="260">
        <v>44398</v>
      </c>
      <c r="M2285" s="255" t="s">
        <v>8185</v>
      </c>
      <c r="N2285" s="255" t="s">
        <v>30</v>
      </c>
      <c r="O2285" s="260"/>
      <c r="P2285" s="255"/>
      <c r="Q2285" s="255" t="s">
        <v>30</v>
      </c>
      <c r="R2285" s="255"/>
      <c r="S2285" s="255"/>
      <c r="T2285" s="265" t="str">
        <f t="array" ref="T2285">VLOOKUP(D2285&amp;E2285,IF({1,0},'2021春'!$C$3:$C$4485&amp;'2021春'!$D$3:$D$4485,'2021春'!$H$3:$H$4485),2,0)</f>
        <v>452127200307063311</v>
      </c>
    </row>
    <row r="2286" spans="1:20">
      <c r="A2286" s="255">
        <v>2284</v>
      </c>
      <c r="B2286" s="255" t="s">
        <v>9224</v>
      </c>
      <c r="C2286" s="255" t="s">
        <v>21</v>
      </c>
      <c r="D2286" s="255" t="s">
        <v>363</v>
      </c>
      <c r="E2286" s="255" t="s">
        <v>9225</v>
      </c>
      <c r="F2286" s="255" t="s">
        <v>24</v>
      </c>
      <c r="G2286" s="255">
        <v>17</v>
      </c>
      <c r="H2286" s="255" t="s">
        <v>9226</v>
      </c>
      <c r="I2286" s="255" t="s">
        <v>9227</v>
      </c>
      <c r="J2286" s="255">
        <v>19907783765</v>
      </c>
      <c r="K2286" s="255" t="s">
        <v>27</v>
      </c>
      <c r="L2286" s="260">
        <v>44394</v>
      </c>
      <c r="M2286" s="255" t="s">
        <v>28</v>
      </c>
      <c r="N2286" s="255" t="s">
        <v>30</v>
      </c>
      <c r="O2286" s="260"/>
      <c r="P2286" s="255"/>
      <c r="Q2286" s="255" t="s">
        <v>30</v>
      </c>
      <c r="R2286" s="255"/>
      <c r="S2286" s="255"/>
      <c r="T2286" s="265" t="str">
        <f t="array" ref="T2286">VLOOKUP(D2286&amp;E2286,IF({1,0},'2021春'!$C$3:$C$4485&amp;'2021春'!$D$3:$D$4485,'2021春'!$H$3:$H$4485),2,0)</f>
        <v>452731200310204514</v>
      </c>
    </row>
    <row r="2287" spans="1:20">
      <c r="A2287" s="255">
        <v>2285</v>
      </c>
      <c r="B2287" s="255" t="s">
        <v>9228</v>
      </c>
      <c r="C2287" s="255" t="s">
        <v>21</v>
      </c>
      <c r="D2287" s="255" t="s">
        <v>363</v>
      </c>
      <c r="E2287" s="255" t="s">
        <v>9229</v>
      </c>
      <c r="F2287" s="255" t="s">
        <v>143</v>
      </c>
      <c r="G2287" s="255">
        <v>16</v>
      </c>
      <c r="H2287" s="255" t="s">
        <v>6460</v>
      </c>
      <c r="I2287" s="255" t="s">
        <v>901</v>
      </c>
      <c r="J2287" s="255">
        <v>18978755195</v>
      </c>
      <c r="K2287" s="255" t="s">
        <v>27</v>
      </c>
      <c r="L2287" s="260">
        <v>44396</v>
      </c>
      <c r="M2287" s="255" t="s">
        <v>3693</v>
      </c>
      <c r="N2287" s="255" t="s">
        <v>30</v>
      </c>
      <c r="O2287" s="260"/>
      <c r="P2287" s="255"/>
      <c r="Q2287" s="255" t="s">
        <v>30</v>
      </c>
      <c r="R2287" s="255"/>
      <c r="S2287" s="255"/>
      <c r="T2287" s="265" t="str">
        <f t="array" ref="T2287">VLOOKUP(D2287&amp;E2287,IF({1,0},'2021春'!$C$3:$C$4485&amp;'2021春'!$D$3:$D$4485,'2021春'!$H$3:$H$4485),2,0)</f>
        <v>452731200501080323</v>
      </c>
    </row>
    <row r="2288" spans="1:20">
      <c r="A2288" s="255">
        <v>2286</v>
      </c>
      <c r="B2288" s="255" t="s">
        <v>9230</v>
      </c>
      <c r="C2288" s="255" t="s">
        <v>21</v>
      </c>
      <c r="D2288" s="255" t="s">
        <v>363</v>
      </c>
      <c r="E2288" s="255" t="s">
        <v>9231</v>
      </c>
      <c r="F2288" s="255" t="s">
        <v>143</v>
      </c>
      <c r="G2288" s="255">
        <v>17</v>
      </c>
      <c r="H2288" s="255" t="s">
        <v>9232</v>
      </c>
      <c r="I2288" s="255" t="s">
        <v>9233</v>
      </c>
      <c r="J2288" s="255">
        <v>15878689010</v>
      </c>
      <c r="K2288" s="255" t="s">
        <v>27</v>
      </c>
      <c r="L2288" s="260">
        <v>44398</v>
      </c>
      <c r="M2288" s="255" t="s">
        <v>8185</v>
      </c>
      <c r="N2288" s="255" t="s">
        <v>30</v>
      </c>
      <c r="O2288" s="260"/>
      <c r="P2288" s="255"/>
      <c r="Q2288" s="255" t="s">
        <v>30</v>
      </c>
      <c r="R2288" s="255"/>
      <c r="S2288" s="255"/>
      <c r="T2288" s="265" t="str">
        <f t="array" ref="T2288">VLOOKUP(D2288&amp;E2288,IF({1,0},'2021春'!$C$3:$C$4485&amp;'2021春'!$D$3:$D$4485,'2021春'!$H$3:$H$4485),2,0)</f>
        <v>452731200405020320</v>
      </c>
    </row>
    <row r="2289" spans="1:20">
      <c r="A2289" s="255">
        <v>2287</v>
      </c>
      <c r="B2289" s="255" t="s">
        <v>9234</v>
      </c>
      <c r="C2289" s="255" t="s">
        <v>21</v>
      </c>
      <c r="D2289" s="255" t="s">
        <v>363</v>
      </c>
      <c r="E2289" s="255" t="s">
        <v>9235</v>
      </c>
      <c r="F2289" s="255" t="s">
        <v>143</v>
      </c>
      <c r="G2289" s="255">
        <v>18</v>
      </c>
      <c r="H2289" s="255" t="s">
        <v>8484</v>
      </c>
      <c r="I2289" s="255" t="s">
        <v>9236</v>
      </c>
      <c r="J2289" s="255">
        <v>13557783826</v>
      </c>
      <c r="K2289" s="255" t="s">
        <v>27</v>
      </c>
      <c r="L2289" s="260">
        <v>44394</v>
      </c>
      <c r="M2289" s="255" t="s">
        <v>8185</v>
      </c>
      <c r="N2289" s="255" t="s">
        <v>30</v>
      </c>
      <c r="O2289" s="260"/>
      <c r="P2289" s="255"/>
      <c r="Q2289" s="255" t="s">
        <v>30</v>
      </c>
      <c r="R2289" s="255"/>
      <c r="S2289" s="255"/>
      <c r="T2289" s="265" t="str">
        <f t="array" ref="T2289">VLOOKUP(D2289&amp;E2289,IF({1,0},'2021春'!$C$3:$C$4485&amp;'2021春'!$D$3:$D$4485,'2021春'!$H$3:$H$4485),2,0)</f>
        <v>452731200305222427</v>
      </c>
    </row>
    <row r="2290" spans="1:20">
      <c r="A2290" s="255">
        <v>2288</v>
      </c>
      <c r="B2290" s="255" t="s">
        <v>9237</v>
      </c>
      <c r="C2290" s="255" t="s">
        <v>21</v>
      </c>
      <c r="D2290" s="255" t="s">
        <v>363</v>
      </c>
      <c r="E2290" s="255" t="s">
        <v>9238</v>
      </c>
      <c r="F2290" s="255" t="s">
        <v>143</v>
      </c>
      <c r="G2290" s="255">
        <v>16</v>
      </c>
      <c r="H2290" s="255" t="s">
        <v>9239</v>
      </c>
      <c r="I2290" s="255" t="s">
        <v>9240</v>
      </c>
      <c r="J2290" s="255">
        <v>18707781096</v>
      </c>
      <c r="K2290" s="255" t="s">
        <v>27</v>
      </c>
      <c r="L2290" s="260">
        <v>44395</v>
      </c>
      <c r="M2290" s="255" t="s">
        <v>8491</v>
      </c>
      <c r="N2290" s="255" t="s">
        <v>27</v>
      </c>
      <c r="O2290" s="260">
        <v>44416</v>
      </c>
      <c r="P2290" s="255" t="s">
        <v>8491</v>
      </c>
      <c r="Q2290" s="255" t="s">
        <v>30</v>
      </c>
      <c r="R2290" s="255"/>
      <c r="S2290" s="255"/>
      <c r="T2290" s="265" t="str">
        <f t="array" ref="T2290">VLOOKUP(D2290&amp;E2290,IF({1,0},'2021春'!$C$3:$C$4485&amp;'2021春'!$D$3:$D$4485,'2021春'!$H$3:$H$4485),2,0)</f>
        <v>450121200501150929</v>
      </c>
    </row>
    <row r="2291" spans="1:20">
      <c r="A2291" s="255">
        <v>2289</v>
      </c>
      <c r="B2291" s="255" t="s">
        <v>9241</v>
      </c>
      <c r="C2291" s="255" t="s">
        <v>21</v>
      </c>
      <c r="D2291" s="255" t="s">
        <v>363</v>
      </c>
      <c r="E2291" s="255" t="s">
        <v>9242</v>
      </c>
      <c r="F2291" s="255" t="s">
        <v>143</v>
      </c>
      <c r="G2291" s="255">
        <v>18</v>
      </c>
      <c r="H2291" s="255" t="s">
        <v>9243</v>
      </c>
      <c r="I2291" s="255" t="s">
        <v>9244</v>
      </c>
      <c r="J2291" s="255">
        <v>19107884439</v>
      </c>
      <c r="K2291" s="255" t="s">
        <v>27</v>
      </c>
      <c r="L2291" s="260">
        <v>44394</v>
      </c>
      <c r="M2291" s="255" t="s">
        <v>8185</v>
      </c>
      <c r="N2291" s="255" t="s">
        <v>30</v>
      </c>
      <c r="O2291" s="260"/>
      <c r="P2291" s="255"/>
      <c r="Q2291" s="255" t="s">
        <v>30</v>
      </c>
      <c r="R2291" s="255"/>
      <c r="S2291" s="255"/>
      <c r="T2291" s="265" t="str">
        <f t="array" ref="T2291">VLOOKUP(D2291&amp;E2291,IF({1,0},'2021春'!$C$3:$C$4485&amp;'2021春'!$D$3:$D$4485,'2021春'!$H$3:$H$4485),2,0)</f>
        <v>451229200308022121</v>
      </c>
    </row>
    <row r="2292" spans="1:20">
      <c r="A2292" s="255">
        <v>2290</v>
      </c>
      <c r="B2292" s="255" t="s">
        <v>9245</v>
      </c>
      <c r="C2292" s="255" t="s">
        <v>21</v>
      </c>
      <c r="D2292" s="255" t="s">
        <v>363</v>
      </c>
      <c r="E2292" s="255" t="s">
        <v>9246</v>
      </c>
      <c r="F2292" s="255" t="s">
        <v>143</v>
      </c>
      <c r="G2292" s="255">
        <v>17</v>
      </c>
      <c r="H2292" s="255" t="s">
        <v>1750</v>
      </c>
      <c r="I2292" s="255" t="s">
        <v>5537</v>
      </c>
      <c r="J2292" s="255">
        <v>15777800706</v>
      </c>
      <c r="K2292" s="255" t="s">
        <v>27</v>
      </c>
      <c r="L2292" s="260">
        <v>44397</v>
      </c>
      <c r="M2292" s="255" t="s">
        <v>6052</v>
      </c>
      <c r="N2292" s="255" t="s">
        <v>30</v>
      </c>
      <c r="O2292" s="260"/>
      <c r="P2292" s="255"/>
      <c r="Q2292" s="255" t="s">
        <v>30</v>
      </c>
      <c r="R2292" s="255"/>
      <c r="S2292" s="255"/>
      <c r="T2292" s="265" t="str">
        <f t="array" ref="T2292">VLOOKUP(D2292&amp;E2292,IF({1,0},'2021春'!$C$3:$C$4485&amp;'2021春'!$D$3:$D$4485,'2021春'!$H$3:$H$4485),2,0)</f>
        <v>451229200311222124</v>
      </c>
    </row>
    <row r="2293" spans="1:20">
      <c r="A2293" s="255">
        <v>2291</v>
      </c>
      <c r="B2293" s="255" t="s">
        <v>9247</v>
      </c>
      <c r="C2293" s="255" t="s">
        <v>21</v>
      </c>
      <c r="D2293" s="255" t="s">
        <v>363</v>
      </c>
      <c r="E2293" s="255" t="s">
        <v>9248</v>
      </c>
      <c r="F2293" s="255" t="s">
        <v>143</v>
      </c>
      <c r="G2293" s="255">
        <v>18</v>
      </c>
      <c r="H2293" s="255" t="s">
        <v>3470</v>
      </c>
      <c r="I2293" s="255" t="s">
        <v>9249</v>
      </c>
      <c r="J2293" s="255">
        <v>18070810052</v>
      </c>
      <c r="K2293" s="255" t="s">
        <v>27</v>
      </c>
      <c r="L2293" s="260">
        <v>44398</v>
      </c>
      <c r="M2293" s="255" t="s">
        <v>8185</v>
      </c>
      <c r="N2293" s="255" t="s">
        <v>30</v>
      </c>
      <c r="O2293" s="260"/>
      <c r="P2293" s="255"/>
      <c r="Q2293" s="255" t="s">
        <v>30</v>
      </c>
      <c r="R2293" s="255"/>
      <c r="S2293" s="255"/>
      <c r="T2293" s="265" t="str">
        <f t="array" ref="T2293">VLOOKUP(D2293&amp;E2293,IF({1,0},'2021春'!$C$3:$C$4485&amp;'2021春'!$D$3:$D$4485,'2021春'!$H$3:$H$4485),2,0)</f>
        <v>452731200305160326</v>
      </c>
    </row>
    <row r="2294" spans="1:20">
      <c r="A2294" s="255">
        <v>2292</v>
      </c>
      <c r="B2294" s="255" t="s">
        <v>9250</v>
      </c>
      <c r="C2294" s="255" t="s">
        <v>21</v>
      </c>
      <c r="D2294" s="255" t="s">
        <v>363</v>
      </c>
      <c r="E2294" s="255" t="s">
        <v>9251</v>
      </c>
      <c r="F2294" s="255" t="s">
        <v>143</v>
      </c>
      <c r="G2294" s="255">
        <v>18</v>
      </c>
      <c r="H2294" s="255" t="s">
        <v>9252</v>
      </c>
      <c r="I2294" s="255" t="s">
        <v>9253</v>
      </c>
      <c r="J2294" s="255">
        <v>15078902615</v>
      </c>
      <c r="K2294" s="255" t="s">
        <v>27</v>
      </c>
      <c r="L2294" s="260">
        <v>44331</v>
      </c>
      <c r="M2294" s="255" t="s">
        <v>3785</v>
      </c>
      <c r="N2294" s="255" t="s">
        <v>27</v>
      </c>
      <c r="O2294" s="260">
        <v>44366</v>
      </c>
      <c r="P2294" s="255" t="s">
        <v>2172</v>
      </c>
      <c r="Q2294" s="255" t="s">
        <v>30</v>
      </c>
      <c r="R2294" s="255"/>
      <c r="S2294" s="255"/>
      <c r="T2294" s="265" t="str">
        <f t="array" ref="T2294">VLOOKUP(D2294&amp;E2294,IF({1,0},'2021春'!$C$3:$C$4485&amp;'2021春'!$D$3:$D$4485,'2021春'!$H$3:$H$4485),2,0)</f>
        <v>452731200305121829</v>
      </c>
    </row>
    <row r="2295" spans="1:20">
      <c r="A2295" s="255">
        <v>2293</v>
      </c>
      <c r="B2295" s="255" t="s">
        <v>9254</v>
      </c>
      <c r="C2295" s="255" t="s">
        <v>21</v>
      </c>
      <c r="D2295" s="255" t="s">
        <v>363</v>
      </c>
      <c r="E2295" s="255" t="s">
        <v>9255</v>
      </c>
      <c r="F2295" s="255" t="s">
        <v>143</v>
      </c>
      <c r="G2295" s="255">
        <v>17</v>
      </c>
      <c r="H2295" s="255" t="s">
        <v>7722</v>
      </c>
      <c r="I2295" s="255" t="s">
        <v>9256</v>
      </c>
      <c r="J2295" s="255">
        <v>13557181302</v>
      </c>
      <c r="K2295" s="255" t="s">
        <v>27</v>
      </c>
      <c r="L2295" s="260">
        <v>44395</v>
      </c>
      <c r="M2295" s="255" t="s">
        <v>9257</v>
      </c>
      <c r="N2295" s="255" t="s">
        <v>30</v>
      </c>
      <c r="O2295" s="260"/>
      <c r="P2295" s="255"/>
      <c r="Q2295" s="255" t="s">
        <v>30</v>
      </c>
      <c r="R2295" s="255"/>
      <c r="S2295" s="255"/>
      <c r="T2295" s="265" t="str">
        <f t="array" ref="T2295">VLOOKUP(D2295&amp;E2295,IF({1,0},'2021春'!$C$3:$C$4485&amp;'2021春'!$D$3:$D$4485,'2021春'!$H$3:$H$4485),2,0)</f>
        <v>452731200404161826</v>
      </c>
    </row>
    <row r="2296" spans="1:20">
      <c r="A2296" s="255">
        <v>2294</v>
      </c>
      <c r="B2296" s="255" t="s">
        <v>9258</v>
      </c>
      <c r="C2296" s="255" t="s">
        <v>21</v>
      </c>
      <c r="D2296" s="255" t="s">
        <v>363</v>
      </c>
      <c r="E2296" s="255" t="s">
        <v>9259</v>
      </c>
      <c r="F2296" s="255" t="s">
        <v>143</v>
      </c>
      <c r="G2296" s="255">
        <v>18</v>
      </c>
      <c r="H2296" s="255" t="s">
        <v>9072</v>
      </c>
      <c r="I2296" s="255" t="s">
        <v>9260</v>
      </c>
      <c r="J2296" s="255">
        <v>13677780268</v>
      </c>
      <c r="K2296" s="255" t="s">
        <v>27</v>
      </c>
      <c r="L2296" s="260">
        <v>44331</v>
      </c>
      <c r="M2296" s="255" t="s">
        <v>3785</v>
      </c>
      <c r="N2296" s="255" t="s">
        <v>27</v>
      </c>
      <c r="O2296" s="260">
        <v>44366</v>
      </c>
      <c r="P2296" s="255" t="s">
        <v>3785</v>
      </c>
      <c r="Q2296" s="255" t="s">
        <v>30</v>
      </c>
      <c r="R2296" s="255"/>
      <c r="S2296" s="255"/>
      <c r="T2296" s="265" t="str">
        <f t="array" ref="T2296">VLOOKUP(D2296&amp;E2296,IF({1,0},'2021春'!$C$3:$C$4485&amp;'2021春'!$D$3:$D$4485,'2021春'!$H$3:$H$4485),2,0)</f>
        <v>452731200304104226</v>
      </c>
    </row>
    <row r="2297" spans="1:20">
      <c r="A2297" s="255">
        <v>2295</v>
      </c>
      <c r="B2297" s="255" t="s">
        <v>9261</v>
      </c>
      <c r="C2297" s="255" t="s">
        <v>21</v>
      </c>
      <c r="D2297" s="255" t="s">
        <v>363</v>
      </c>
      <c r="E2297" s="255" t="s">
        <v>5082</v>
      </c>
      <c r="F2297" s="255" t="s">
        <v>143</v>
      </c>
      <c r="G2297" s="255">
        <v>17</v>
      </c>
      <c r="H2297" s="255" t="s">
        <v>8583</v>
      </c>
      <c r="I2297" s="255" t="s">
        <v>9262</v>
      </c>
      <c r="J2297" s="255">
        <v>13877821897</v>
      </c>
      <c r="K2297" s="255" t="s">
        <v>27</v>
      </c>
      <c r="L2297" s="260">
        <v>44398</v>
      </c>
      <c r="M2297" s="255" t="s">
        <v>8185</v>
      </c>
      <c r="N2297" s="255" t="s">
        <v>30</v>
      </c>
      <c r="O2297" s="260"/>
      <c r="P2297" s="255"/>
      <c r="Q2297" s="255" t="s">
        <v>30</v>
      </c>
      <c r="R2297" s="255"/>
      <c r="S2297" s="255"/>
      <c r="T2297" s="265" t="str">
        <f t="array" ref="T2297">VLOOKUP(D2297&amp;E2297,IF({1,0},'2021春'!$C$3:$C$4485&amp;'2021春'!$D$3:$D$4485,'2021春'!$H$3:$H$4485),2,0)</f>
        <v>451229200309200022</v>
      </c>
    </row>
    <row r="2298" spans="1:20">
      <c r="A2298" s="255">
        <v>2296</v>
      </c>
      <c r="B2298" s="255" t="s">
        <v>9263</v>
      </c>
      <c r="C2298" s="255" t="s">
        <v>21</v>
      </c>
      <c r="D2298" s="255" t="s">
        <v>363</v>
      </c>
      <c r="E2298" s="255" t="s">
        <v>9264</v>
      </c>
      <c r="F2298" s="255" t="s">
        <v>143</v>
      </c>
      <c r="G2298" s="255">
        <v>18</v>
      </c>
      <c r="H2298" s="255" t="s">
        <v>7946</v>
      </c>
      <c r="I2298" s="255" t="s">
        <v>9265</v>
      </c>
      <c r="J2298" s="255">
        <v>13471615877</v>
      </c>
      <c r="K2298" s="255" t="s">
        <v>27</v>
      </c>
      <c r="L2298" s="260">
        <v>44335</v>
      </c>
      <c r="M2298" s="255" t="s">
        <v>2172</v>
      </c>
      <c r="N2298" s="255" t="s">
        <v>27</v>
      </c>
      <c r="O2298" s="260">
        <v>44369</v>
      </c>
      <c r="P2298" s="255" t="s">
        <v>2172</v>
      </c>
      <c r="Q2298" s="255" t="s">
        <v>30</v>
      </c>
      <c r="R2298" s="255"/>
      <c r="S2298" s="255"/>
      <c r="T2298" s="265" t="str">
        <f t="array" ref="T2298">VLOOKUP(D2298&amp;E2298,IF({1,0},'2021春'!$C$3:$C$4485&amp;'2021春'!$D$3:$D$4485,'2021春'!$H$3:$H$4485),2,0)</f>
        <v>451229200302073622</v>
      </c>
    </row>
    <row r="2299" spans="1:20">
      <c r="A2299" s="255">
        <v>2297</v>
      </c>
      <c r="B2299" s="255" t="s">
        <v>9266</v>
      </c>
      <c r="C2299" s="255" t="s">
        <v>21</v>
      </c>
      <c r="D2299" s="255" t="s">
        <v>363</v>
      </c>
      <c r="E2299" s="255" t="s">
        <v>9267</v>
      </c>
      <c r="F2299" s="255" t="s">
        <v>24</v>
      </c>
      <c r="G2299" s="255">
        <v>17</v>
      </c>
      <c r="H2299" s="255" t="s">
        <v>9268</v>
      </c>
      <c r="I2299" s="255" t="s">
        <v>9269</v>
      </c>
      <c r="J2299" s="255">
        <v>13481158774</v>
      </c>
      <c r="K2299" s="255" t="s">
        <v>27</v>
      </c>
      <c r="L2299" s="260">
        <v>44395</v>
      </c>
      <c r="M2299" s="255" t="s">
        <v>2172</v>
      </c>
      <c r="N2299" s="255" t="s">
        <v>27</v>
      </c>
      <c r="O2299" s="260">
        <v>44420</v>
      </c>
      <c r="P2299" s="255" t="s">
        <v>2172</v>
      </c>
      <c r="Q2299" s="255" t="s">
        <v>30</v>
      </c>
      <c r="R2299" s="255"/>
      <c r="S2299" s="255"/>
      <c r="T2299" s="265" t="str">
        <f t="array" ref="T2299">VLOOKUP(D2299&amp;E2299,IF({1,0},'2021春'!$C$3:$C$4485&amp;'2021春'!$D$3:$D$4485,'2021春'!$H$3:$H$4485),2,0)</f>
        <v>452731200407040018</v>
      </c>
    </row>
    <row r="2300" spans="1:20">
      <c r="A2300" s="255">
        <v>2298</v>
      </c>
      <c r="B2300" s="255" t="s">
        <v>9270</v>
      </c>
      <c r="C2300" s="255" t="s">
        <v>21</v>
      </c>
      <c r="D2300" s="255" t="s">
        <v>363</v>
      </c>
      <c r="E2300" s="255" t="s">
        <v>9271</v>
      </c>
      <c r="F2300" s="255" t="s">
        <v>143</v>
      </c>
      <c r="G2300" s="255">
        <v>18</v>
      </c>
      <c r="H2300" s="255" t="s">
        <v>3193</v>
      </c>
      <c r="I2300" s="255" t="s">
        <v>9272</v>
      </c>
      <c r="J2300" s="255">
        <v>18778023348</v>
      </c>
      <c r="K2300" s="255" t="s">
        <v>27</v>
      </c>
      <c r="L2300" s="260">
        <v>44398</v>
      </c>
      <c r="M2300" s="255" t="s">
        <v>8185</v>
      </c>
      <c r="N2300" s="255" t="s">
        <v>30</v>
      </c>
      <c r="O2300" s="260"/>
      <c r="P2300" s="255"/>
      <c r="Q2300" s="255" t="s">
        <v>30</v>
      </c>
      <c r="R2300" s="255"/>
      <c r="S2300" s="255"/>
      <c r="T2300" s="265" t="str">
        <f t="array" ref="T2300">VLOOKUP(D2300&amp;E2300,IF({1,0},'2021春'!$C$3:$C$4485&amp;'2021春'!$D$3:$D$4485,'2021春'!$H$3:$H$4485),2,0)</f>
        <v>451229200307061225</v>
      </c>
    </row>
    <row r="2301" spans="1:20">
      <c r="A2301" s="255">
        <v>2299</v>
      </c>
      <c r="B2301" s="255" t="s">
        <v>9273</v>
      </c>
      <c r="C2301" s="255" t="s">
        <v>21</v>
      </c>
      <c r="D2301" s="255" t="s">
        <v>363</v>
      </c>
      <c r="E2301" s="255" t="s">
        <v>9274</v>
      </c>
      <c r="F2301" s="255" t="s">
        <v>143</v>
      </c>
      <c r="G2301" s="255">
        <v>16</v>
      </c>
      <c r="H2301" s="255" t="s">
        <v>9275</v>
      </c>
      <c r="I2301" s="255" t="s">
        <v>9276</v>
      </c>
      <c r="J2301" s="255">
        <v>19907882778</v>
      </c>
      <c r="K2301" s="255" t="s">
        <v>27</v>
      </c>
      <c r="L2301" s="260">
        <v>44395</v>
      </c>
      <c r="M2301" s="255" t="s">
        <v>2172</v>
      </c>
      <c r="N2301" s="255" t="s">
        <v>30</v>
      </c>
      <c r="O2301" s="260"/>
      <c r="P2301" s="255"/>
      <c r="Q2301" s="255" t="s">
        <v>30</v>
      </c>
      <c r="R2301" s="255"/>
      <c r="S2301" s="255"/>
      <c r="T2301" s="265" t="str">
        <f t="array" ref="T2301">VLOOKUP(D2301&amp;E2301,IF({1,0},'2021春'!$C$3:$C$4485&amp;'2021春'!$D$3:$D$4485,'2021春'!$H$3:$H$4485),2,0)</f>
        <v>451229200501010325</v>
      </c>
    </row>
    <row r="2302" spans="1:20">
      <c r="A2302" s="255">
        <v>2300</v>
      </c>
      <c r="B2302" s="255" t="s">
        <v>9277</v>
      </c>
      <c r="C2302" s="255" t="s">
        <v>21</v>
      </c>
      <c r="D2302" s="255" t="s">
        <v>363</v>
      </c>
      <c r="E2302" s="255" t="s">
        <v>9278</v>
      </c>
      <c r="F2302" s="255" t="s">
        <v>143</v>
      </c>
      <c r="G2302" s="255">
        <v>17</v>
      </c>
      <c r="H2302" s="255" t="s">
        <v>9279</v>
      </c>
      <c r="I2302" s="255" t="s">
        <v>9280</v>
      </c>
      <c r="J2302" s="255">
        <v>13877817961</v>
      </c>
      <c r="K2302" s="255" t="s">
        <v>27</v>
      </c>
      <c r="L2302" s="260">
        <v>44397</v>
      </c>
      <c r="M2302" s="255" t="s">
        <v>2172</v>
      </c>
      <c r="N2302" s="255" t="s">
        <v>30</v>
      </c>
      <c r="O2302" s="260"/>
      <c r="P2302" s="255"/>
      <c r="Q2302" s="255" t="s">
        <v>30</v>
      </c>
      <c r="R2302" s="255"/>
      <c r="S2302" s="255"/>
      <c r="T2302" s="265" t="str">
        <f t="array" ref="T2302">VLOOKUP(D2302&amp;E2302,IF({1,0},'2021春'!$C$3:$C$4485&amp;'2021春'!$D$3:$D$4485,'2021春'!$H$3:$H$4485),2,0)</f>
        <v>452731200408065428</v>
      </c>
    </row>
    <row r="2303" spans="1:20">
      <c r="A2303" s="255">
        <v>2301</v>
      </c>
      <c r="B2303" s="255" t="s">
        <v>9281</v>
      </c>
      <c r="C2303" s="255" t="s">
        <v>21</v>
      </c>
      <c r="D2303" s="255" t="s">
        <v>363</v>
      </c>
      <c r="E2303" s="255" t="s">
        <v>9282</v>
      </c>
      <c r="F2303" s="255" t="s">
        <v>143</v>
      </c>
      <c r="G2303" s="255">
        <v>18</v>
      </c>
      <c r="H2303" s="255" t="s">
        <v>9283</v>
      </c>
      <c r="I2303" s="255" t="s">
        <v>2534</v>
      </c>
      <c r="J2303" s="255">
        <v>18077895748</v>
      </c>
      <c r="K2303" s="255" t="s">
        <v>27</v>
      </c>
      <c r="L2303" s="260">
        <v>44331</v>
      </c>
      <c r="M2303" s="255" t="s">
        <v>3785</v>
      </c>
      <c r="N2303" s="255" t="s">
        <v>27</v>
      </c>
      <c r="O2303" s="260">
        <v>44366</v>
      </c>
      <c r="P2303" s="255" t="s">
        <v>3785</v>
      </c>
      <c r="Q2303" s="255" t="s">
        <v>30</v>
      </c>
      <c r="R2303" s="255"/>
      <c r="S2303" s="255"/>
      <c r="T2303" s="265" t="str">
        <f t="array" ref="T2303">VLOOKUP(D2303&amp;E2303,IF({1,0},'2021春'!$C$3:$C$4485&amp;'2021春'!$D$3:$D$4485,'2021春'!$H$3:$H$4485),2,0)</f>
        <v>451229200301022743</v>
      </c>
    </row>
    <row r="2304" spans="1:20">
      <c r="A2304" s="255">
        <v>2302</v>
      </c>
      <c r="B2304" s="255" t="s">
        <v>9284</v>
      </c>
      <c r="C2304" s="255" t="s">
        <v>21</v>
      </c>
      <c r="D2304" s="255" t="s">
        <v>363</v>
      </c>
      <c r="E2304" s="255" t="s">
        <v>9285</v>
      </c>
      <c r="F2304" s="255" t="s">
        <v>143</v>
      </c>
      <c r="G2304" s="255">
        <v>17</v>
      </c>
      <c r="H2304" s="255" t="s">
        <v>9286</v>
      </c>
      <c r="I2304" s="255" t="s">
        <v>9287</v>
      </c>
      <c r="J2304" s="255">
        <v>18707781648</v>
      </c>
      <c r="K2304" s="255" t="s">
        <v>27</v>
      </c>
      <c r="L2304" s="260">
        <v>44396</v>
      </c>
      <c r="M2304" s="255" t="s">
        <v>2172</v>
      </c>
      <c r="N2304" s="255" t="s">
        <v>30</v>
      </c>
      <c r="O2304" s="260"/>
      <c r="P2304" s="255"/>
      <c r="Q2304" s="255" t="s">
        <v>30</v>
      </c>
      <c r="R2304" s="255"/>
      <c r="S2304" s="255"/>
      <c r="T2304" s="265" t="str">
        <f t="array" ref="T2304">VLOOKUP(D2304&amp;E2304,IF({1,0},'2021春'!$C$3:$C$4485&amp;'2021春'!$D$3:$D$4485,'2021春'!$H$3:$H$4485),2,0)</f>
        <v>452731200309204824</v>
      </c>
    </row>
    <row r="2305" spans="1:20">
      <c r="A2305" s="255">
        <v>2303</v>
      </c>
      <c r="B2305" s="255" t="s">
        <v>9288</v>
      </c>
      <c r="C2305" s="255" t="s">
        <v>21</v>
      </c>
      <c r="D2305" s="255" t="s">
        <v>363</v>
      </c>
      <c r="E2305" s="255" t="s">
        <v>9289</v>
      </c>
      <c r="F2305" s="255" t="s">
        <v>143</v>
      </c>
      <c r="G2305" s="255">
        <v>16</v>
      </c>
      <c r="H2305" s="255" t="s">
        <v>2264</v>
      </c>
      <c r="I2305" s="255" t="s">
        <v>9290</v>
      </c>
      <c r="J2305" s="255">
        <v>15878688604</v>
      </c>
      <c r="K2305" s="255" t="s">
        <v>27</v>
      </c>
      <c r="L2305" s="260">
        <v>44394</v>
      </c>
      <c r="M2305" s="255" t="s">
        <v>9197</v>
      </c>
      <c r="N2305" s="255" t="s">
        <v>30</v>
      </c>
      <c r="O2305" s="260"/>
      <c r="P2305" s="255"/>
      <c r="Q2305" s="255" t="s">
        <v>30</v>
      </c>
      <c r="R2305" s="255"/>
      <c r="S2305" s="255"/>
      <c r="T2305" s="265" t="str">
        <f t="array" ref="T2305">VLOOKUP(D2305&amp;E2305,IF({1,0},'2021春'!$C$3:$C$4485&amp;'2021春'!$D$3:$D$4485,'2021春'!$H$3:$H$4485),2,0)</f>
        <v>451229200409112126</v>
      </c>
    </row>
    <row r="2306" spans="1:20">
      <c r="A2306" s="255">
        <v>2304</v>
      </c>
      <c r="B2306" s="255" t="s">
        <v>9291</v>
      </c>
      <c r="C2306" s="255" t="s">
        <v>21</v>
      </c>
      <c r="D2306" s="255" t="s">
        <v>363</v>
      </c>
      <c r="E2306" s="255" t="s">
        <v>9292</v>
      </c>
      <c r="F2306" s="255" t="s">
        <v>143</v>
      </c>
      <c r="G2306" s="255">
        <v>17</v>
      </c>
      <c r="H2306" s="255" t="s">
        <v>1115</v>
      </c>
      <c r="I2306" s="255" t="s">
        <v>9293</v>
      </c>
      <c r="J2306" s="255" t="s">
        <v>9294</v>
      </c>
      <c r="K2306" s="255" t="s">
        <v>27</v>
      </c>
      <c r="L2306" s="260">
        <v>44394</v>
      </c>
      <c r="M2306" s="255" t="s">
        <v>2455</v>
      </c>
      <c r="N2306" s="255" t="s">
        <v>30</v>
      </c>
      <c r="O2306" s="260"/>
      <c r="P2306" s="255"/>
      <c r="Q2306" s="255" t="s">
        <v>30</v>
      </c>
      <c r="R2306" s="255"/>
      <c r="S2306" s="255"/>
      <c r="T2306" s="265" t="str">
        <f t="array" ref="T2306">VLOOKUP(D2306&amp;E2306,IF({1,0},'2021春'!$C$3:$C$4485&amp;'2021春'!$D$3:$D$4485,'2021春'!$H$3:$H$4485),2,0)</f>
        <v>452731200407014821</v>
      </c>
    </row>
    <row r="2307" spans="1:20">
      <c r="A2307" s="255">
        <v>2305</v>
      </c>
      <c r="B2307" s="255" t="s">
        <v>9295</v>
      </c>
      <c r="C2307" s="255" t="s">
        <v>21</v>
      </c>
      <c r="D2307" s="255" t="s">
        <v>363</v>
      </c>
      <c r="E2307" s="255" t="s">
        <v>9296</v>
      </c>
      <c r="F2307" s="255" t="s">
        <v>24</v>
      </c>
      <c r="G2307" s="255">
        <v>18</v>
      </c>
      <c r="H2307" s="255" t="s">
        <v>9297</v>
      </c>
      <c r="I2307" s="255" t="s">
        <v>9298</v>
      </c>
      <c r="J2307" s="255">
        <v>13557085890</v>
      </c>
      <c r="K2307" s="255" t="s">
        <v>27</v>
      </c>
      <c r="L2307" s="260">
        <v>44338</v>
      </c>
      <c r="M2307" s="255" t="s">
        <v>2172</v>
      </c>
      <c r="N2307" s="255" t="s">
        <v>27</v>
      </c>
      <c r="O2307" s="260">
        <v>44366</v>
      </c>
      <c r="P2307" s="255" t="s">
        <v>2172</v>
      </c>
      <c r="Q2307" s="255" t="s">
        <v>30</v>
      </c>
      <c r="R2307" s="255"/>
      <c r="S2307" s="255"/>
      <c r="T2307" s="265" t="str">
        <f t="array" ref="T2307">VLOOKUP(D2307&amp;E2307,IF({1,0},'2021春'!$C$3:$C$4485&amp;'2021春'!$D$3:$D$4485,'2021春'!$H$3:$H$4485),2,0)</f>
        <v>451229200302264218</v>
      </c>
    </row>
    <row r="2308" spans="1:20">
      <c r="A2308" s="255">
        <v>2306</v>
      </c>
      <c r="B2308" s="255" t="s">
        <v>9299</v>
      </c>
      <c r="C2308" s="255" t="s">
        <v>21</v>
      </c>
      <c r="D2308" s="255" t="s">
        <v>363</v>
      </c>
      <c r="E2308" s="255" t="s">
        <v>9300</v>
      </c>
      <c r="F2308" s="255" t="s">
        <v>143</v>
      </c>
      <c r="G2308" s="255">
        <v>16</v>
      </c>
      <c r="H2308" s="255" t="s">
        <v>9301</v>
      </c>
      <c r="I2308" s="255" t="s">
        <v>9302</v>
      </c>
      <c r="J2308" s="255">
        <v>15277843992</v>
      </c>
      <c r="K2308" s="255" t="s">
        <v>30</v>
      </c>
      <c r="L2308" s="260"/>
      <c r="M2308" s="255"/>
      <c r="N2308" s="255" t="s">
        <v>30</v>
      </c>
      <c r="O2308" s="260"/>
      <c r="P2308" s="255"/>
      <c r="Q2308" s="255" t="s">
        <v>30</v>
      </c>
      <c r="R2308" s="255" t="s">
        <v>4810</v>
      </c>
      <c r="S2308" s="255" t="s">
        <v>9303</v>
      </c>
      <c r="T2308" s="265" t="str">
        <f t="array" ref="T2308">VLOOKUP(D2308&amp;E2308,IF({1,0},'2021春'!$C$3:$C$4485&amp;'2021春'!$D$3:$D$4485,'2021春'!$H$3:$H$4485),2,0)</f>
        <v>451229200412083645</v>
      </c>
    </row>
    <row r="2309" spans="1:20">
      <c r="A2309" s="255">
        <v>2307</v>
      </c>
      <c r="B2309" s="255" t="s">
        <v>9304</v>
      </c>
      <c r="C2309" s="255" t="s">
        <v>21</v>
      </c>
      <c r="D2309" s="255" t="s">
        <v>363</v>
      </c>
      <c r="E2309" s="255" t="s">
        <v>9305</v>
      </c>
      <c r="F2309" s="255" t="s">
        <v>143</v>
      </c>
      <c r="G2309" s="255">
        <v>16</v>
      </c>
      <c r="H2309" s="255" t="s">
        <v>9306</v>
      </c>
      <c r="I2309" s="255" t="s">
        <v>9307</v>
      </c>
      <c r="J2309" s="255">
        <v>15007880856</v>
      </c>
      <c r="K2309" s="255" t="s">
        <v>27</v>
      </c>
      <c r="L2309" s="260">
        <v>44394</v>
      </c>
      <c r="M2309" s="255" t="s">
        <v>9308</v>
      </c>
      <c r="N2309" s="255" t="s">
        <v>30</v>
      </c>
      <c r="O2309" s="260"/>
      <c r="P2309" s="255"/>
      <c r="Q2309" s="255" t="s">
        <v>30</v>
      </c>
      <c r="R2309" s="255" t="s">
        <v>9309</v>
      </c>
      <c r="S2309" s="255"/>
      <c r="T2309" s="265" t="str">
        <f t="array" ref="T2309">VLOOKUP(D2309&amp;E2309,IF({1,0},'2021春'!$C$3:$C$4485&amp;'2021春'!$D$3:$D$4485,'2021春'!$H$3:$H$4485),2,0)</f>
        <v>451229200410032449</v>
      </c>
    </row>
    <row r="2310" spans="1:20">
      <c r="A2310" s="255">
        <v>2308</v>
      </c>
      <c r="B2310" s="255" t="s">
        <v>9310</v>
      </c>
      <c r="C2310" s="255" t="s">
        <v>21</v>
      </c>
      <c r="D2310" s="255" t="s">
        <v>363</v>
      </c>
      <c r="E2310" s="255" t="s">
        <v>9311</v>
      </c>
      <c r="F2310" s="255" t="s">
        <v>143</v>
      </c>
      <c r="G2310" s="255">
        <v>18</v>
      </c>
      <c r="H2310" s="255" t="s">
        <v>1669</v>
      </c>
      <c r="I2310" s="255" t="s">
        <v>9312</v>
      </c>
      <c r="J2310" s="255" t="s">
        <v>9313</v>
      </c>
      <c r="K2310" s="255" t="s">
        <v>27</v>
      </c>
      <c r="L2310" s="260">
        <v>44338</v>
      </c>
      <c r="M2310" s="255" t="s">
        <v>2455</v>
      </c>
      <c r="N2310" s="255" t="s">
        <v>27</v>
      </c>
      <c r="O2310" s="260">
        <v>44366</v>
      </c>
      <c r="P2310" s="255" t="s">
        <v>2455</v>
      </c>
      <c r="Q2310" s="255" t="s">
        <v>30</v>
      </c>
      <c r="R2310" s="255"/>
      <c r="S2310" s="255"/>
      <c r="T2310" s="265" t="str">
        <f t="array" ref="T2310">VLOOKUP(D2310&amp;E2310,IF({1,0},'2021春'!$C$3:$C$4485&amp;'2021春'!$D$3:$D$4485,'2021春'!$H$3:$H$4485),2,0)</f>
        <v>451229200303185124</v>
      </c>
    </row>
    <row r="2311" spans="1:20">
      <c r="A2311" s="255">
        <v>2309</v>
      </c>
      <c r="B2311" s="255" t="s">
        <v>9314</v>
      </c>
      <c r="C2311" s="255" t="s">
        <v>21</v>
      </c>
      <c r="D2311" s="255" t="s">
        <v>363</v>
      </c>
      <c r="E2311" s="255" t="s">
        <v>9315</v>
      </c>
      <c r="F2311" s="255" t="s">
        <v>143</v>
      </c>
      <c r="G2311" s="255">
        <v>17</v>
      </c>
      <c r="H2311" s="255" t="s">
        <v>9316</v>
      </c>
      <c r="I2311" s="255" t="s">
        <v>9317</v>
      </c>
      <c r="J2311" s="255">
        <v>18177899399</v>
      </c>
      <c r="K2311" s="255" t="s">
        <v>27</v>
      </c>
      <c r="L2311" s="260">
        <v>44394</v>
      </c>
      <c r="M2311" s="255" t="s">
        <v>2172</v>
      </c>
      <c r="N2311" s="255" t="s">
        <v>30</v>
      </c>
      <c r="O2311" s="260"/>
      <c r="P2311" s="255"/>
      <c r="Q2311" s="255" t="s">
        <v>30</v>
      </c>
      <c r="R2311" s="255"/>
      <c r="S2311" s="255"/>
      <c r="T2311" s="265" t="str">
        <f t="array" ref="T2311">VLOOKUP(D2311&amp;E2311,IF({1,0},'2021春'!$C$3:$C$4485&amp;'2021春'!$D$3:$D$4485,'2021春'!$H$3:$H$4485),2,0)</f>
        <v>452731200404206027</v>
      </c>
    </row>
    <row r="2312" spans="1:20">
      <c r="A2312" s="255">
        <v>2310</v>
      </c>
      <c r="B2312" s="255" t="s">
        <v>9318</v>
      </c>
      <c r="C2312" s="255" t="s">
        <v>21</v>
      </c>
      <c r="D2312" s="255" t="s">
        <v>363</v>
      </c>
      <c r="E2312" s="255" t="s">
        <v>9319</v>
      </c>
      <c r="F2312" s="255" t="s">
        <v>143</v>
      </c>
      <c r="G2312" s="255">
        <v>16</v>
      </c>
      <c r="H2312" s="255" t="s">
        <v>2276</v>
      </c>
      <c r="I2312" s="255" t="s">
        <v>9320</v>
      </c>
      <c r="J2312" s="255">
        <v>15777800693</v>
      </c>
      <c r="K2312" s="255" t="s">
        <v>27</v>
      </c>
      <c r="L2312" s="260">
        <v>44411</v>
      </c>
      <c r="M2312" s="255" t="s">
        <v>9321</v>
      </c>
      <c r="N2312" s="255" t="s">
        <v>30</v>
      </c>
      <c r="O2312" s="260"/>
      <c r="P2312" s="255"/>
      <c r="Q2312" s="255" t="s">
        <v>30</v>
      </c>
      <c r="R2312" s="255"/>
      <c r="S2312" s="255"/>
      <c r="T2312" s="265" t="str">
        <f t="array" ref="T2312">VLOOKUP(D2312&amp;E2312,IF({1,0},'2021春'!$C$3:$C$4485&amp;'2021春'!$D$3:$D$4485,'2021春'!$H$3:$H$4485),2,0)</f>
        <v>45122920041221422X</v>
      </c>
    </row>
    <row r="2313" spans="1:20">
      <c r="A2313" s="255">
        <v>2311</v>
      </c>
      <c r="B2313" s="255" t="s">
        <v>9322</v>
      </c>
      <c r="C2313" s="255" t="s">
        <v>21</v>
      </c>
      <c r="D2313" s="255" t="s">
        <v>363</v>
      </c>
      <c r="E2313" s="255" t="s">
        <v>9323</v>
      </c>
      <c r="F2313" s="255" t="s">
        <v>143</v>
      </c>
      <c r="G2313" s="255">
        <v>18</v>
      </c>
      <c r="H2313" s="255" t="s">
        <v>9324</v>
      </c>
      <c r="I2313" s="255" t="s">
        <v>9325</v>
      </c>
      <c r="J2313" s="255">
        <v>13336581100</v>
      </c>
      <c r="K2313" s="255" t="s">
        <v>27</v>
      </c>
      <c r="L2313" s="260">
        <v>44338</v>
      </c>
      <c r="M2313" s="255" t="s">
        <v>2172</v>
      </c>
      <c r="N2313" s="255" t="s">
        <v>27</v>
      </c>
      <c r="O2313" s="260">
        <v>44366</v>
      </c>
      <c r="P2313" s="255" t="s">
        <v>2172</v>
      </c>
      <c r="Q2313" s="255" t="s">
        <v>30</v>
      </c>
      <c r="R2313" s="255"/>
      <c r="S2313" s="255"/>
      <c r="T2313" s="265" t="str">
        <f t="array" ref="T2313">VLOOKUP(D2313&amp;E2313,IF({1,0},'2021春'!$C$3:$C$4485&amp;'2021春'!$D$3:$D$4485,'2021春'!$H$3:$H$4485),2,0)</f>
        <v>451229200305140624</v>
      </c>
    </row>
    <row r="2314" spans="1:20">
      <c r="A2314" s="255">
        <v>2312</v>
      </c>
      <c r="B2314" s="255" t="s">
        <v>9326</v>
      </c>
      <c r="C2314" s="255" t="s">
        <v>21</v>
      </c>
      <c r="D2314" s="255" t="s">
        <v>363</v>
      </c>
      <c r="E2314" s="255" t="s">
        <v>9327</v>
      </c>
      <c r="F2314" s="255" t="s">
        <v>24</v>
      </c>
      <c r="G2314" s="255">
        <v>18</v>
      </c>
      <c r="H2314" s="255" t="s">
        <v>6669</v>
      </c>
      <c r="I2314" s="255" t="s">
        <v>9328</v>
      </c>
      <c r="J2314" s="255">
        <v>18307896587</v>
      </c>
      <c r="K2314" s="255" t="s">
        <v>27</v>
      </c>
      <c r="L2314" s="260">
        <v>44396</v>
      </c>
      <c r="M2314" s="255" t="s">
        <v>68</v>
      </c>
      <c r="N2314" s="255" t="s">
        <v>30</v>
      </c>
      <c r="O2314" s="260"/>
      <c r="P2314" s="255"/>
      <c r="Q2314" s="255" t="s">
        <v>30</v>
      </c>
      <c r="R2314" s="255"/>
      <c r="S2314" s="255"/>
      <c r="T2314" s="265" t="str">
        <f t="array" ref="T2314">VLOOKUP(D2314&amp;E2314,IF({1,0},'2021春'!$C$3:$C$4485&amp;'2021春'!$D$3:$D$4485,'2021春'!$H$3:$H$4485),2,0)</f>
        <v>45122920030529421X</v>
      </c>
    </row>
    <row r="2315" spans="1:20">
      <c r="A2315" s="255">
        <v>2313</v>
      </c>
      <c r="B2315" s="255" t="s">
        <v>9329</v>
      </c>
      <c r="C2315" s="255" t="s">
        <v>21</v>
      </c>
      <c r="D2315" s="255" t="s">
        <v>363</v>
      </c>
      <c r="E2315" s="255" t="s">
        <v>9330</v>
      </c>
      <c r="F2315" s="255" t="s">
        <v>143</v>
      </c>
      <c r="G2315" s="255">
        <v>17</v>
      </c>
      <c r="H2315" s="255" t="s">
        <v>168</v>
      </c>
      <c r="I2315" s="255" t="s">
        <v>9331</v>
      </c>
      <c r="J2315" s="255">
        <v>19978807309</v>
      </c>
      <c r="K2315" s="255" t="s">
        <v>27</v>
      </c>
      <c r="L2315" s="260">
        <v>44398</v>
      </c>
      <c r="M2315" s="255" t="s">
        <v>8185</v>
      </c>
      <c r="N2315" s="255" t="s">
        <v>30</v>
      </c>
      <c r="O2315" s="260"/>
      <c r="P2315" s="255"/>
      <c r="Q2315" s="255" t="s">
        <v>30</v>
      </c>
      <c r="R2315" s="255"/>
      <c r="S2315" s="255"/>
      <c r="T2315" s="265" t="str">
        <f t="array" ref="T2315">VLOOKUP(D2315&amp;E2315,IF({1,0},'2021春'!$C$3:$C$4485&amp;'2021春'!$D$3:$D$4485,'2021春'!$H$3:$H$4485),2,0)</f>
        <v>45273120030912092X</v>
      </c>
    </row>
    <row r="2316" spans="1:20">
      <c r="A2316" s="255">
        <v>2314</v>
      </c>
      <c r="B2316" s="255" t="s">
        <v>9332</v>
      </c>
      <c r="C2316" s="255" t="s">
        <v>21</v>
      </c>
      <c r="D2316" s="255" t="s">
        <v>363</v>
      </c>
      <c r="E2316" s="255" t="s">
        <v>9333</v>
      </c>
      <c r="F2316" s="255" t="s">
        <v>143</v>
      </c>
      <c r="G2316" s="255">
        <v>18</v>
      </c>
      <c r="H2316" s="255" t="s">
        <v>4629</v>
      </c>
      <c r="I2316" s="255" t="s">
        <v>9334</v>
      </c>
      <c r="J2316" s="255">
        <v>18925323448</v>
      </c>
      <c r="K2316" s="255" t="s">
        <v>27</v>
      </c>
      <c r="L2316" s="260">
        <v>44398</v>
      </c>
      <c r="M2316" s="255" t="s">
        <v>8185</v>
      </c>
      <c r="N2316" s="255" t="s">
        <v>30</v>
      </c>
      <c r="O2316" s="260"/>
      <c r="P2316" s="255"/>
      <c r="Q2316" s="255" t="s">
        <v>30</v>
      </c>
      <c r="R2316" s="255"/>
      <c r="S2316" s="255"/>
      <c r="T2316" s="265" t="str">
        <f t="array" ref="T2316">VLOOKUP(D2316&amp;E2316,IF({1,0},'2021春'!$C$3:$C$4485&amp;'2021春'!$D$3:$D$4485,'2021春'!$H$3:$H$4485),2,0)</f>
        <v>452731200307253622</v>
      </c>
    </row>
    <row r="2317" spans="1:20">
      <c r="A2317" s="255">
        <v>2315</v>
      </c>
      <c r="B2317" s="255" t="s">
        <v>9335</v>
      </c>
      <c r="C2317" s="255" t="s">
        <v>21</v>
      </c>
      <c r="D2317" s="255" t="s">
        <v>363</v>
      </c>
      <c r="E2317" s="255" t="s">
        <v>9336</v>
      </c>
      <c r="F2317" s="255" t="s">
        <v>143</v>
      </c>
      <c r="G2317" s="255">
        <v>19</v>
      </c>
      <c r="H2317" s="255" t="s">
        <v>9337</v>
      </c>
      <c r="I2317" s="255" t="s">
        <v>9338</v>
      </c>
      <c r="J2317" s="255">
        <v>18249919437</v>
      </c>
      <c r="K2317" s="255" t="s">
        <v>27</v>
      </c>
      <c r="L2317" s="260"/>
      <c r="M2317" s="255"/>
      <c r="N2317" s="255"/>
      <c r="O2317" s="260"/>
      <c r="P2317" s="255"/>
      <c r="Q2317" s="255" t="s">
        <v>30</v>
      </c>
      <c r="R2317" s="255"/>
      <c r="S2317" s="255"/>
      <c r="T2317" s="265" t="str">
        <f t="array" ref="T2317">VLOOKUP(D2317&amp;E2317,IF({1,0},'2021春'!$C$3:$C$4485&amp;'2021春'!$D$3:$D$4485,'2021春'!$H$3:$H$4485),2,0)</f>
        <v>451229200201281844</v>
      </c>
    </row>
    <row r="2318" spans="1:20">
      <c r="A2318" s="255">
        <v>2316</v>
      </c>
      <c r="B2318" s="255" t="s">
        <v>9339</v>
      </c>
      <c r="C2318" s="255" t="s">
        <v>21</v>
      </c>
      <c r="D2318" s="255" t="s">
        <v>363</v>
      </c>
      <c r="E2318" s="255" t="s">
        <v>9340</v>
      </c>
      <c r="F2318" s="255" t="s">
        <v>24</v>
      </c>
      <c r="G2318" s="255">
        <v>17</v>
      </c>
      <c r="H2318" s="255" t="s">
        <v>9341</v>
      </c>
      <c r="I2318" s="255" t="s">
        <v>9342</v>
      </c>
      <c r="J2318" s="255">
        <v>15078614568</v>
      </c>
      <c r="K2318" s="255" t="s">
        <v>27</v>
      </c>
      <c r="L2318" s="260">
        <v>44407</v>
      </c>
      <c r="M2318" s="255" t="s">
        <v>5451</v>
      </c>
      <c r="N2318" s="255" t="s">
        <v>30</v>
      </c>
      <c r="O2318" s="260"/>
      <c r="P2318" s="255"/>
      <c r="Q2318" s="255" t="s">
        <v>30</v>
      </c>
      <c r="R2318" s="255"/>
      <c r="S2318" s="255"/>
      <c r="T2318" s="265" t="str">
        <f t="array" ref="T2318">VLOOKUP(D2318&amp;E2318,IF({1,0},'2021春'!$C$3:$C$4485&amp;'2021春'!$D$3:$D$4485,'2021春'!$H$3:$H$4485),2,0)</f>
        <v>45122920040117121X</v>
      </c>
    </row>
    <row r="2319" spans="1:20">
      <c r="A2319" s="255">
        <v>2317</v>
      </c>
      <c r="B2319" s="255" t="s">
        <v>9343</v>
      </c>
      <c r="C2319" s="255" t="s">
        <v>21</v>
      </c>
      <c r="D2319" s="255" t="s">
        <v>363</v>
      </c>
      <c r="E2319" s="255" t="s">
        <v>9344</v>
      </c>
      <c r="F2319" s="255" t="s">
        <v>143</v>
      </c>
      <c r="G2319" s="255">
        <v>17</v>
      </c>
      <c r="H2319" s="255" t="s">
        <v>9345</v>
      </c>
      <c r="I2319" s="255" t="s">
        <v>7410</v>
      </c>
      <c r="J2319" s="255">
        <v>13703023529</v>
      </c>
      <c r="K2319" s="255" t="s">
        <v>27</v>
      </c>
      <c r="L2319" s="260">
        <v>44394</v>
      </c>
      <c r="M2319" s="255" t="s">
        <v>1347</v>
      </c>
      <c r="N2319" s="255" t="s">
        <v>30</v>
      </c>
      <c r="O2319" s="260"/>
      <c r="P2319" s="255"/>
      <c r="Q2319" s="255" t="s">
        <v>30</v>
      </c>
      <c r="R2319" s="255"/>
      <c r="S2319" s="255"/>
      <c r="T2319" s="265" t="str">
        <f t="array" ref="T2319">VLOOKUP(D2319&amp;E2319,IF({1,0},'2021春'!$C$3:$C$4485&amp;'2021春'!$D$3:$D$4485,'2021春'!$H$3:$H$4485),2,0)</f>
        <v>451229200405024524</v>
      </c>
    </row>
    <row r="2320" spans="1:20">
      <c r="A2320" s="255">
        <v>2318</v>
      </c>
      <c r="B2320" s="255" t="s">
        <v>9346</v>
      </c>
      <c r="C2320" s="255" t="s">
        <v>21</v>
      </c>
      <c r="D2320" s="255" t="s">
        <v>363</v>
      </c>
      <c r="E2320" s="255" t="s">
        <v>9347</v>
      </c>
      <c r="F2320" s="255" t="s">
        <v>24</v>
      </c>
      <c r="G2320" s="255">
        <v>17</v>
      </c>
      <c r="H2320" s="255" t="s">
        <v>6380</v>
      </c>
      <c r="I2320" s="255" t="s">
        <v>9348</v>
      </c>
      <c r="J2320" s="255">
        <v>18124747596</v>
      </c>
      <c r="K2320" s="255" t="s">
        <v>27</v>
      </c>
      <c r="L2320" s="260">
        <v>44398</v>
      </c>
      <c r="M2320" s="255" t="s">
        <v>2747</v>
      </c>
      <c r="N2320" s="255" t="s">
        <v>30</v>
      </c>
      <c r="O2320" s="260"/>
      <c r="P2320" s="255"/>
      <c r="Q2320" s="255" t="s">
        <v>30</v>
      </c>
      <c r="R2320" s="255"/>
      <c r="S2320" s="255"/>
      <c r="T2320" s="265" t="str">
        <f t="array" ref="T2320">VLOOKUP(D2320&amp;E2320,IF({1,0},'2021春'!$C$3:$C$4485&amp;'2021春'!$D$3:$D$4485,'2021春'!$H$3:$H$4485),2,0)</f>
        <v>451229200404202755</v>
      </c>
    </row>
    <row r="2321" spans="1:20">
      <c r="A2321" s="255">
        <v>2319</v>
      </c>
      <c r="B2321" s="255" t="s">
        <v>9349</v>
      </c>
      <c r="C2321" s="255" t="s">
        <v>21</v>
      </c>
      <c r="D2321" s="255" t="s">
        <v>363</v>
      </c>
      <c r="E2321" s="255" t="s">
        <v>9350</v>
      </c>
      <c r="F2321" s="255" t="s">
        <v>24</v>
      </c>
      <c r="G2321" s="255">
        <v>18</v>
      </c>
      <c r="H2321" s="255" t="s">
        <v>6222</v>
      </c>
      <c r="I2321" s="255" t="s">
        <v>9351</v>
      </c>
      <c r="J2321" s="255">
        <v>15949327705</v>
      </c>
      <c r="K2321" s="255" t="s">
        <v>27</v>
      </c>
      <c r="L2321" s="260">
        <v>44398</v>
      </c>
      <c r="M2321" s="255" t="s">
        <v>9352</v>
      </c>
      <c r="N2321" s="255" t="s">
        <v>30</v>
      </c>
      <c r="O2321" s="260"/>
      <c r="P2321" s="255"/>
      <c r="Q2321" s="255" t="s">
        <v>30</v>
      </c>
      <c r="R2321" s="255"/>
      <c r="S2321" s="255"/>
      <c r="T2321" s="265" t="str">
        <f t="array" ref="T2321">VLOOKUP(D2321&amp;E2321,IF({1,0},'2021春'!$C$3:$C$4485&amp;'2021春'!$D$3:$D$4485,'2021春'!$H$3:$H$4485),2,0)</f>
        <v>452731200307253016</v>
      </c>
    </row>
    <row r="2322" spans="1:20">
      <c r="A2322" s="255">
        <v>2320</v>
      </c>
      <c r="B2322" s="255" t="s">
        <v>9353</v>
      </c>
      <c r="C2322" s="255" t="s">
        <v>21</v>
      </c>
      <c r="D2322" s="255" t="s">
        <v>363</v>
      </c>
      <c r="E2322" s="255" t="s">
        <v>9354</v>
      </c>
      <c r="F2322" s="255" t="s">
        <v>24</v>
      </c>
      <c r="G2322" s="255">
        <v>17</v>
      </c>
      <c r="H2322" s="255" t="s">
        <v>9355</v>
      </c>
      <c r="I2322" s="255" t="s">
        <v>9356</v>
      </c>
      <c r="J2322" s="255">
        <v>13877878139</v>
      </c>
      <c r="K2322" s="255" t="s">
        <v>27</v>
      </c>
      <c r="L2322" s="260">
        <v>44399</v>
      </c>
      <c r="M2322" s="255" t="s">
        <v>9352</v>
      </c>
      <c r="N2322" s="255" t="s">
        <v>30</v>
      </c>
      <c r="O2322" s="260"/>
      <c r="P2322" s="255"/>
      <c r="Q2322" s="255" t="s">
        <v>30</v>
      </c>
      <c r="R2322" s="255"/>
      <c r="S2322" s="255"/>
      <c r="T2322" s="265" t="str">
        <f t="array" ref="T2322">VLOOKUP(D2322&amp;E2322,IF({1,0},'2021春'!$C$3:$C$4485&amp;'2021春'!$D$3:$D$4485,'2021春'!$H$3:$H$4485),2,0)</f>
        <v>452731200309231830</v>
      </c>
    </row>
    <row r="2323" spans="1:20">
      <c r="A2323" s="255">
        <v>2321</v>
      </c>
      <c r="B2323" s="255" t="s">
        <v>9357</v>
      </c>
      <c r="C2323" s="255" t="s">
        <v>21</v>
      </c>
      <c r="D2323" s="255" t="s">
        <v>363</v>
      </c>
      <c r="E2323" s="255" t="s">
        <v>9358</v>
      </c>
      <c r="F2323" s="255" t="s">
        <v>24</v>
      </c>
      <c r="G2323" s="255">
        <v>19</v>
      </c>
      <c r="H2323" s="255" t="s">
        <v>9359</v>
      </c>
      <c r="I2323" s="255" t="s">
        <v>9360</v>
      </c>
      <c r="J2323" s="255" t="s">
        <v>9361</v>
      </c>
      <c r="K2323" s="255" t="s">
        <v>27</v>
      </c>
      <c r="L2323" s="260">
        <v>44331</v>
      </c>
      <c r="M2323" s="255" t="s">
        <v>3785</v>
      </c>
      <c r="N2323" s="255" t="s">
        <v>27</v>
      </c>
      <c r="O2323" s="260">
        <v>44366</v>
      </c>
      <c r="P2323" s="255" t="s">
        <v>2172</v>
      </c>
      <c r="Q2323" s="255" t="s">
        <v>30</v>
      </c>
      <c r="R2323" s="255"/>
      <c r="S2323" s="255"/>
      <c r="T2323" s="265" t="str">
        <f t="array" ref="T2323">VLOOKUP(D2323&amp;E2323,IF({1,0},'2021春'!$C$3:$C$4485&amp;'2021春'!$D$3:$D$4485,'2021春'!$H$3:$H$4485),2,0)</f>
        <v>451229200203031814</v>
      </c>
    </row>
    <row r="2324" spans="1:20">
      <c r="A2324" s="255">
        <v>2322</v>
      </c>
      <c r="B2324" s="255" t="s">
        <v>9362</v>
      </c>
      <c r="C2324" s="255" t="s">
        <v>21</v>
      </c>
      <c r="D2324" s="255" t="s">
        <v>363</v>
      </c>
      <c r="E2324" s="255" t="s">
        <v>9363</v>
      </c>
      <c r="F2324" s="255" t="s">
        <v>24</v>
      </c>
      <c r="G2324" s="255">
        <v>17</v>
      </c>
      <c r="H2324" s="255" t="s">
        <v>9364</v>
      </c>
      <c r="I2324" s="255" t="s">
        <v>3639</v>
      </c>
      <c r="J2324" s="255">
        <v>15807782448</v>
      </c>
      <c r="K2324" s="255" t="s">
        <v>27</v>
      </c>
      <c r="L2324" s="260">
        <v>44394</v>
      </c>
      <c r="M2324" s="255" t="s">
        <v>2172</v>
      </c>
      <c r="N2324" s="255" t="s">
        <v>30</v>
      </c>
      <c r="O2324" s="260"/>
      <c r="P2324" s="255"/>
      <c r="Q2324" s="255" t="s">
        <v>30</v>
      </c>
      <c r="R2324" s="255"/>
      <c r="S2324" s="255"/>
      <c r="T2324" s="265" t="str">
        <f t="array" ref="T2324">VLOOKUP(D2324&amp;E2324,IF({1,0},'2021春'!$C$3:$C$4485&amp;'2021春'!$D$3:$D$4485,'2021春'!$H$3:$H$4485),2,0)</f>
        <v>452731200310103633</v>
      </c>
    </row>
    <row r="2325" spans="1:20">
      <c r="A2325" s="255">
        <v>2323</v>
      </c>
      <c r="B2325" s="255" t="s">
        <v>9365</v>
      </c>
      <c r="C2325" s="255" t="s">
        <v>21</v>
      </c>
      <c r="D2325" s="255" t="s">
        <v>363</v>
      </c>
      <c r="E2325" s="255" t="s">
        <v>9366</v>
      </c>
      <c r="F2325" s="255" t="s">
        <v>143</v>
      </c>
      <c r="G2325" s="255">
        <v>17</v>
      </c>
      <c r="H2325" s="255" t="s">
        <v>9367</v>
      </c>
      <c r="I2325" s="255" t="s">
        <v>9368</v>
      </c>
      <c r="J2325" s="255">
        <v>13788383177</v>
      </c>
      <c r="K2325" s="255" t="s">
        <v>27</v>
      </c>
      <c r="L2325" s="260">
        <v>44395</v>
      </c>
      <c r="M2325" s="255" t="s">
        <v>5912</v>
      </c>
      <c r="N2325" s="255" t="s">
        <v>30</v>
      </c>
      <c r="O2325" s="260"/>
      <c r="P2325" s="255"/>
      <c r="Q2325" s="255" t="s">
        <v>30</v>
      </c>
      <c r="R2325" s="255"/>
      <c r="S2325" s="255"/>
      <c r="T2325" s="265" t="str">
        <f t="array" ref="T2325">VLOOKUP(D2325&amp;E2325,IF({1,0},'2021春'!$C$3:$C$4485&amp;'2021春'!$D$3:$D$4485,'2021春'!$H$3:$H$4485),2,0)</f>
        <v>452729200406280026</v>
      </c>
    </row>
    <row r="2326" spans="1:20">
      <c r="A2326" s="255">
        <v>2324</v>
      </c>
      <c r="B2326" s="255" t="s">
        <v>9369</v>
      </c>
      <c r="C2326" s="255" t="s">
        <v>21</v>
      </c>
      <c r="D2326" s="255" t="s">
        <v>363</v>
      </c>
      <c r="E2326" s="255" t="s">
        <v>9370</v>
      </c>
      <c r="F2326" s="255" t="s">
        <v>24</v>
      </c>
      <c r="G2326" s="255">
        <v>19</v>
      </c>
      <c r="H2326" s="255" t="s">
        <v>9371</v>
      </c>
      <c r="I2326" s="255" t="s">
        <v>9372</v>
      </c>
      <c r="J2326" s="255">
        <v>18877843315</v>
      </c>
      <c r="K2326" s="255" t="s">
        <v>30</v>
      </c>
      <c r="L2326" s="260"/>
      <c r="M2326" s="255"/>
      <c r="N2326" s="255"/>
      <c r="O2326" s="260"/>
      <c r="P2326" s="255"/>
      <c r="Q2326" s="255" t="s">
        <v>27</v>
      </c>
      <c r="R2326" s="255"/>
      <c r="S2326" s="255" t="s">
        <v>9373</v>
      </c>
      <c r="T2326" s="265" t="str">
        <f t="array" ref="T2326">VLOOKUP(D2326&amp;E2326,IF({1,0},'2021春'!$C$3:$C$4485&amp;'2021春'!$D$3:$D$4485,'2021春'!$H$3:$H$4485),2,0)</f>
        <v>452731200202253634</v>
      </c>
    </row>
    <row r="2327" spans="1:20">
      <c r="A2327" s="255">
        <v>2325</v>
      </c>
      <c r="B2327" s="255" t="s">
        <v>9374</v>
      </c>
      <c r="C2327" s="255" t="s">
        <v>21</v>
      </c>
      <c r="D2327" s="255" t="s">
        <v>363</v>
      </c>
      <c r="E2327" s="255" t="s">
        <v>9375</v>
      </c>
      <c r="F2327" s="255" t="s">
        <v>143</v>
      </c>
      <c r="G2327" s="255">
        <v>17</v>
      </c>
      <c r="H2327" s="255" t="s">
        <v>1828</v>
      </c>
      <c r="I2327" s="255" t="s">
        <v>9376</v>
      </c>
      <c r="J2327" s="255">
        <v>13977860082</v>
      </c>
      <c r="K2327" s="255" t="s">
        <v>27</v>
      </c>
      <c r="L2327" s="260">
        <v>44394</v>
      </c>
      <c r="M2327" s="255" t="s">
        <v>2172</v>
      </c>
      <c r="N2327" s="255" t="s">
        <v>30</v>
      </c>
      <c r="O2327" s="260"/>
      <c r="P2327" s="255"/>
      <c r="Q2327" s="255" t="s">
        <v>30</v>
      </c>
      <c r="R2327" s="255"/>
      <c r="S2327" s="255"/>
      <c r="T2327" s="265" t="str">
        <f t="array" ref="T2327">VLOOKUP(D2327&amp;E2327,IF({1,0},'2021春'!$C$3:$C$4485&amp;'2021春'!$D$3:$D$4485,'2021春'!$H$3:$H$4485),2,0)</f>
        <v>451229200404245720</v>
      </c>
    </row>
    <row r="2328" spans="1:20">
      <c r="A2328" s="255">
        <v>2326</v>
      </c>
      <c r="B2328" s="255" t="s">
        <v>9377</v>
      </c>
      <c r="C2328" s="255" t="s">
        <v>21</v>
      </c>
      <c r="D2328" s="255" t="s">
        <v>363</v>
      </c>
      <c r="E2328" s="255" t="s">
        <v>9378</v>
      </c>
      <c r="F2328" s="255" t="s">
        <v>143</v>
      </c>
      <c r="G2328" s="255">
        <v>17</v>
      </c>
      <c r="H2328" s="255" t="s">
        <v>9379</v>
      </c>
      <c r="I2328" s="255" t="s">
        <v>9380</v>
      </c>
      <c r="J2328" s="255">
        <v>13826711396</v>
      </c>
      <c r="K2328" s="255" t="s">
        <v>27</v>
      </c>
      <c r="L2328" s="260">
        <v>44398</v>
      </c>
      <c r="M2328" s="255" t="s">
        <v>9381</v>
      </c>
      <c r="N2328" s="255" t="s">
        <v>30</v>
      </c>
      <c r="O2328" s="260"/>
      <c r="P2328" s="255"/>
      <c r="Q2328" s="255" t="s">
        <v>30</v>
      </c>
      <c r="R2328" s="255"/>
      <c r="S2328" s="255"/>
      <c r="T2328" s="265" t="str">
        <f t="array" ref="T2328">VLOOKUP(D2328&amp;E2328,IF({1,0},'2021春'!$C$3:$C$4485&amp;'2021春'!$D$3:$D$4485,'2021春'!$H$3:$H$4485),2,0)</f>
        <v>452731200311161827</v>
      </c>
    </row>
    <row r="2329" spans="1:20">
      <c r="A2329" s="255">
        <v>2327</v>
      </c>
      <c r="B2329" s="255" t="s">
        <v>9382</v>
      </c>
      <c r="C2329" s="255" t="s">
        <v>21</v>
      </c>
      <c r="D2329" s="255" t="s">
        <v>363</v>
      </c>
      <c r="E2329" s="255" t="s">
        <v>9383</v>
      </c>
      <c r="F2329" s="255" t="s">
        <v>143</v>
      </c>
      <c r="G2329" s="255">
        <v>18</v>
      </c>
      <c r="H2329" s="255" t="s">
        <v>9384</v>
      </c>
      <c r="I2329" s="255" t="s">
        <v>9385</v>
      </c>
      <c r="J2329" s="255">
        <v>15917888787</v>
      </c>
      <c r="K2329" s="255" t="s">
        <v>27</v>
      </c>
      <c r="L2329" s="260">
        <v>44338</v>
      </c>
      <c r="M2329" s="255" t="s">
        <v>2172</v>
      </c>
      <c r="N2329" s="255" t="s">
        <v>27</v>
      </c>
      <c r="O2329" s="260">
        <v>44366</v>
      </c>
      <c r="P2329" s="255" t="s">
        <v>2172</v>
      </c>
      <c r="Q2329" s="255" t="s">
        <v>30</v>
      </c>
      <c r="R2329" s="255"/>
      <c r="S2329" s="255"/>
      <c r="T2329" s="265" t="str">
        <f t="array" ref="T2329">VLOOKUP(D2329&amp;E2329,IF({1,0},'2021春'!$C$3:$C$4485&amp;'2021春'!$D$3:$D$4485,'2021春'!$H$3:$H$4485),2,0)</f>
        <v>45122920020815512x</v>
      </c>
    </row>
    <row r="2330" spans="1:20">
      <c r="A2330" s="255">
        <v>2328</v>
      </c>
      <c r="B2330" s="255" t="s">
        <v>9386</v>
      </c>
      <c r="C2330" s="255" t="s">
        <v>21</v>
      </c>
      <c r="D2330" s="255" t="s">
        <v>368</v>
      </c>
      <c r="E2330" s="255" t="s">
        <v>9387</v>
      </c>
      <c r="F2330" s="255" t="s">
        <v>24</v>
      </c>
      <c r="G2330" s="255">
        <v>18</v>
      </c>
      <c r="H2330" s="255" t="s">
        <v>9388</v>
      </c>
      <c r="I2330" s="255" t="s">
        <v>9389</v>
      </c>
      <c r="J2330" s="255">
        <v>18776872189</v>
      </c>
      <c r="K2330" s="255" t="s">
        <v>27</v>
      </c>
      <c r="L2330" s="260">
        <v>44334</v>
      </c>
      <c r="M2330" s="255" t="s">
        <v>29</v>
      </c>
      <c r="N2330" s="255" t="s">
        <v>27</v>
      </c>
      <c r="O2330" s="260">
        <v>44366</v>
      </c>
      <c r="P2330" s="255" t="s">
        <v>2172</v>
      </c>
      <c r="Q2330" s="255" t="s">
        <v>30</v>
      </c>
      <c r="R2330" s="255"/>
      <c r="S2330" s="255"/>
      <c r="T2330" s="265" t="str">
        <f t="array" ref="T2330">VLOOKUP(D2330&amp;E2330,IF({1,0},'2021春'!$C$3:$C$4485&amp;'2021春'!$D$3:$D$4485,'2021春'!$H$3:$H$4485),2,0)</f>
        <v>452731200305182410</v>
      </c>
    </row>
    <row r="2331" spans="1:20">
      <c r="A2331" s="255">
        <v>2329</v>
      </c>
      <c r="B2331" s="255" t="s">
        <v>9390</v>
      </c>
      <c r="C2331" s="255" t="s">
        <v>21</v>
      </c>
      <c r="D2331" s="255" t="s">
        <v>368</v>
      </c>
      <c r="E2331" s="255" t="s">
        <v>9391</v>
      </c>
      <c r="F2331" s="255" t="s">
        <v>24</v>
      </c>
      <c r="G2331" s="255">
        <v>18</v>
      </c>
      <c r="H2331" s="255" t="s">
        <v>9392</v>
      </c>
      <c r="I2331" s="255" t="s">
        <v>9393</v>
      </c>
      <c r="J2331" s="255">
        <v>15277852739</v>
      </c>
      <c r="K2331" s="255" t="s">
        <v>27</v>
      </c>
      <c r="L2331" s="260">
        <v>44331</v>
      </c>
      <c r="M2331" s="255" t="s">
        <v>29</v>
      </c>
      <c r="N2331" s="255" t="s">
        <v>27</v>
      </c>
      <c r="O2331" s="260">
        <v>44363</v>
      </c>
      <c r="P2331" s="255" t="s">
        <v>2172</v>
      </c>
      <c r="Q2331" s="255" t="s">
        <v>30</v>
      </c>
      <c r="R2331" s="255"/>
      <c r="S2331" s="255"/>
      <c r="T2331" s="265" t="str">
        <f t="array" ref="T2331">VLOOKUP(D2331&amp;E2331,IF({1,0},'2021春'!$C$3:$C$4485&amp;'2021春'!$D$3:$D$4485,'2021春'!$H$3:$H$4485),2,0)</f>
        <v>45273120030406421X</v>
      </c>
    </row>
    <row r="2332" spans="1:20">
      <c r="A2332" s="255">
        <v>2330</v>
      </c>
      <c r="B2332" s="255" t="s">
        <v>9394</v>
      </c>
      <c r="C2332" s="255" t="s">
        <v>21</v>
      </c>
      <c r="D2332" s="255" t="s">
        <v>368</v>
      </c>
      <c r="E2332" s="255" t="s">
        <v>9395</v>
      </c>
      <c r="F2332" s="255" t="s">
        <v>24</v>
      </c>
      <c r="G2332" s="255">
        <v>17</v>
      </c>
      <c r="H2332" s="255" t="s">
        <v>9396</v>
      </c>
      <c r="I2332" s="255" t="s">
        <v>9397</v>
      </c>
      <c r="J2332" s="255">
        <v>14777394596</v>
      </c>
      <c r="K2332" s="255" t="s">
        <v>27</v>
      </c>
      <c r="L2332" s="260">
        <v>44408</v>
      </c>
      <c r="M2332" s="255" t="s">
        <v>9398</v>
      </c>
      <c r="N2332" s="255" t="s">
        <v>30</v>
      </c>
      <c r="O2332" s="260"/>
      <c r="P2332" s="255"/>
      <c r="Q2332" s="255" t="s">
        <v>30</v>
      </c>
      <c r="R2332" s="255"/>
      <c r="S2332" s="255"/>
      <c r="T2332" s="265" t="str">
        <f t="array" ref="T2332">VLOOKUP(D2332&amp;E2332,IF({1,0},'2021春'!$C$3:$C$4485&amp;'2021春'!$D$3:$D$4485,'2021春'!$H$3:$H$4485),2,0)</f>
        <v>452731200405264210</v>
      </c>
    </row>
    <row r="2333" spans="1:20">
      <c r="A2333" s="255">
        <v>2331</v>
      </c>
      <c r="B2333" s="255" t="s">
        <v>9399</v>
      </c>
      <c r="C2333" s="255" t="s">
        <v>21</v>
      </c>
      <c r="D2333" s="255" t="s">
        <v>368</v>
      </c>
      <c r="E2333" s="255" t="s">
        <v>9400</v>
      </c>
      <c r="F2333" s="255" t="s">
        <v>143</v>
      </c>
      <c r="G2333" s="255">
        <v>16</v>
      </c>
      <c r="H2333" s="255" t="s">
        <v>9401</v>
      </c>
      <c r="I2333" s="255" t="s">
        <v>9402</v>
      </c>
      <c r="J2333" s="255">
        <v>15177388489</v>
      </c>
      <c r="K2333" s="255" t="s">
        <v>27</v>
      </c>
      <c r="L2333" s="260">
        <v>44398</v>
      </c>
      <c r="M2333" s="255" t="s">
        <v>28</v>
      </c>
      <c r="N2333" s="255" t="s">
        <v>30</v>
      </c>
      <c r="O2333" s="260"/>
      <c r="P2333" s="255"/>
      <c r="Q2333" s="255" t="s">
        <v>30</v>
      </c>
      <c r="R2333" s="255"/>
      <c r="S2333" s="255"/>
      <c r="T2333" s="265" t="str">
        <f t="array" ref="T2333">VLOOKUP(D2333&amp;E2333,IF({1,0},'2021春'!$C$3:$C$4485&amp;'2021春'!$D$3:$D$4485,'2021春'!$H$3:$H$4485),2,0)</f>
        <v>451229200502254524</v>
      </c>
    </row>
    <row r="2334" spans="1:20">
      <c r="A2334" s="255">
        <v>2332</v>
      </c>
      <c r="B2334" s="255" t="s">
        <v>9403</v>
      </c>
      <c r="C2334" s="255" t="s">
        <v>21</v>
      </c>
      <c r="D2334" s="255" t="s">
        <v>368</v>
      </c>
      <c r="E2334" s="255" t="s">
        <v>9404</v>
      </c>
      <c r="F2334" s="255" t="s">
        <v>24</v>
      </c>
      <c r="G2334" s="255">
        <v>17</v>
      </c>
      <c r="H2334" s="255" t="s">
        <v>9405</v>
      </c>
      <c r="I2334" s="255" t="s">
        <v>9406</v>
      </c>
      <c r="J2334" s="255">
        <v>15777806148</v>
      </c>
      <c r="K2334" s="255" t="s">
        <v>27</v>
      </c>
      <c r="L2334" s="260">
        <v>44394</v>
      </c>
      <c r="M2334" s="255" t="s">
        <v>28</v>
      </c>
      <c r="N2334" s="255"/>
      <c r="O2334" s="260"/>
      <c r="P2334" s="255"/>
      <c r="Q2334" s="255" t="s">
        <v>30</v>
      </c>
      <c r="R2334" s="255"/>
      <c r="S2334" s="255"/>
      <c r="T2334" s="265" t="str">
        <f t="array" ref="T2334">VLOOKUP(D2334&amp;E2334,IF({1,0},'2021春'!$C$3:$C$4485&amp;'2021春'!$D$3:$D$4485,'2021春'!$H$3:$H$4485),2,0)</f>
        <v>451229200310111211</v>
      </c>
    </row>
    <row r="2335" spans="1:20">
      <c r="A2335" s="255">
        <v>2333</v>
      </c>
      <c r="B2335" s="255" t="s">
        <v>9407</v>
      </c>
      <c r="C2335" s="255" t="s">
        <v>21</v>
      </c>
      <c r="D2335" s="255" t="s">
        <v>368</v>
      </c>
      <c r="E2335" s="255" t="s">
        <v>9408</v>
      </c>
      <c r="F2335" s="255" t="s">
        <v>24</v>
      </c>
      <c r="G2335" s="255">
        <v>16</v>
      </c>
      <c r="H2335" s="255" t="s">
        <v>9409</v>
      </c>
      <c r="I2335" s="255" t="s">
        <v>9410</v>
      </c>
      <c r="J2335" s="255">
        <v>15977864195</v>
      </c>
      <c r="K2335" s="255" t="s">
        <v>27</v>
      </c>
      <c r="L2335" s="260">
        <v>44394</v>
      </c>
      <c r="M2335" s="255" t="s">
        <v>28</v>
      </c>
      <c r="N2335" s="255"/>
      <c r="O2335" s="260"/>
      <c r="P2335" s="255"/>
      <c r="Q2335" s="255" t="s">
        <v>30</v>
      </c>
      <c r="R2335" s="255"/>
      <c r="S2335" s="255"/>
      <c r="T2335" s="265" t="str">
        <f t="array" ref="T2335">VLOOKUP(D2335&amp;E2335,IF({1,0},'2021春'!$C$3:$C$4485&amp;'2021春'!$D$3:$D$4485,'2021春'!$H$3:$H$4485),2,0)</f>
        <v>451229200408151238</v>
      </c>
    </row>
    <row r="2336" spans="1:20">
      <c r="A2336" s="255">
        <v>2334</v>
      </c>
      <c r="B2336" s="255" t="s">
        <v>9411</v>
      </c>
      <c r="C2336" s="255" t="s">
        <v>21</v>
      </c>
      <c r="D2336" s="255" t="s">
        <v>368</v>
      </c>
      <c r="E2336" s="255" t="s">
        <v>7623</v>
      </c>
      <c r="F2336" s="255" t="s">
        <v>24</v>
      </c>
      <c r="G2336" s="255">
        <v>20</v>
      </c>
      <c r="H2336" s="255" t="s">
        <v>2060</v>
      </c>
      <c r="I2336" s="255" t="s">
        <v>9412</v>
      </c>
      <c r="J2336" s="255" t="s">
        <v>9413</v>
      </c>
      <c r="K2336" s="255" t="s">
        <v>27</v>
      </c>
      <c r="L2336" s="260">
        <v>44331</v>
      </c>
      <c r="M2336" s="255" t="s">
        <v>29</v>
      </c>
      <c r="N2336" s="255" t="s">
        <v>27</v>
      </c>
      <c r="O2336" s="260">
        <v>44363</v>
      </c>
      <c r="P2336" s="255" t="s">
        <v>2172</v>
      </c>
      <c r="Q2336" s="255" t="s">
        <v>30</v>
      </c>
      <c r="R2336" s="255"/>
      <c r="S2336" s="255"/>
      <c r="T2336" s="265" t="str">
        <f t="array" ref="T2336">VLOOKUP(D2336&amp;E2336,IF({1,0},'2021春'!$C$3:$C$4485&amp;'2021春'!$D$3:$D$4485,'2021春'!$H$3:$H$4485),2,0)</f>
        <v>452731200102283350</v>
      </c>
    </row>
    <row r="2337" spans="1:20">
      <c r="A2337" s="255">
        <v>2335</v>
      </c>
      <c r="B2337" s="255" t="s">
        <v>9414</v>
      </c>
      <c r="C2337" s="255" t="s">
        <v>21</v>
      </c>
      <c r="D2337" s="255" t="s">
        <v>368</v>
      </c>
      <c r="E2337" s="255" t="s">
        <v>9415</v>
      </c>
      <c r="F2337" s="255" t="s">
        <v>24</v>
      </c>
      <c r="G2337" s="255">
        <v>16</v>
      </c>
      <c r="H2337" s="255" t="s">
        <v>9416</v>
      </c>
      <c r="I2337" s="255" t="s">
        <v>9417</v>
      </c>
      <c r="J2337" s="255">
        <v>13557783907</v>
      </c>
      <c r="K2337" s="255" t="s">
        <v>27</v>
      </c>
      <c r="L2337" s="260">
        <v>44394</v>
      </c>
      <c r="M2337" s="255" t="s">
        <v>28</v>
      </c>
      <c r="N2337" s="255"/>
      <c r="O2337" s="260"/>
      <c r="P2337" s="255"/>
      <c r="Q2337" s="255" t="s">
        <v>30</v>
      </c>
      <c r="R2337" s="255"/>
      <c r="S2337" s="255"/>
      <c r="T2337" s="265" t="str">
        <f t="array" ref="T2337">VLOOKUP(D2337&amp;E2337,IF({1,0},'2021春'!$C$3:$C$4485&amp;'2021春'!$D$3:$D$4485,'2021春'!$H$3:$H$4485),2,0)</f>
        <v>452731200410180310</v>
      </c>
    </row>
    <row r="2338" spans="1:20">
      <c r="A2338" s="255">
        <v>2336</v>
      </c>
      <c r="B2338" s="255" t="s">
        <v>9418</v>
      </c>
      <c r="C2338" s="255" t="s">
        <v>21</v>
      </c>
      <c r="D2338" s="255" t="s">
        <v>368</v>
      </c>
      <c r="E2338" s="255" t="s">
        <v>9419</v>
      </c>
      <c r="F2338" s="255" t="s">
        <v>24</v>
      </c>
      <c r="G2338" s="255">
        <v>17</v>
      </c>
      <c r="H2338" s="255" t="s">
        <v>9420</v>
      </c>
      <c r="I2338" s="255" t="s">
        <v>9421</v>
      </c>
      <c r="J2338" s="255">
        <v>13977881835</v>
      </c>
      <c r="K2338" s="255" t="s">
        <v>27</v>
      </c>
      <c r="L2338" s="260">
        <v>44395</v>
      </c>
      <c r="M2338" s="255" t="s">
        <v>28</v>
      </c>
      <c r="N2338" s="255" t="s">
        <v>30</v>
      </c>
      <c r="O2338" s="260"/>
      <c r="P2338" s="255"/>
      <c r="Q2338" s="255" t="s">
        <v>30</v>
      </c>
      <c r="R2338" s="255"/>
      <c r="S2338" s="255"/>
      <c r="T2338" s="265" t="str">
        <f t="array" ref="T2338">VLOOKUP(D2338&amp;E2338,IF({1,0},'2021春'!$C$3:$C$4485&amp;'2021春'!$D$3:$D$4485,'2021春'!$H$3:$H$4485),2,0)</f>
        <v>452731200407030039</v>
      </c>
    </row>
    <row r="2339" spans="1:20">
      <c r="A2339" s="255">
        <v>2337</v>
      </c>
      <c r="B2339" s="255" t="s">
        <v>9422</v>
      </c>
      <c r="C2339" s="255" t="s">
        <v>21</v>
      </c>
      <c r="D2339" s="255" t="s">
        <v>368</v>
      </c>
      <c r="E2339" s="255" t="s">
        <v>9423</v>
      </c>
      <c r="F2339" s="255" t="s">
        <v>24</v>
      </c>
      <c r="G2339" s="255">
        <v>17</v>
      </c>
      <c r="H2339" s="255" t="s">
        <v>3643</v>
      </c>
      <c r="I2339" s="255" t="s">
        <v>9424</v>
      </c>
      <c r="J2339" s="255" t="s">
        <v>9425</v>
      </c>
      <c r="K2339" s="255" t="s">
        <v>27</v>
      </c>
      <c r="L2339" s="260">
        <v>44395</v>
      </c>
      <c r="M2339" s="255" t="s">
        <v>28</v>
      </c>
      <c r="N2339" s="255" t="s">
        <v>30</v>
      </c>
      <c r="O2339" s="260"/>
      <c r="P2339" s="255"/>
      <c r="Q2339" s="255" t="s">
        <v>30</v>
      </c>
      <c r="R2339" s="255"/>
      <c r="S2339" s="255"/>
      <c r="T2339" s="265" t="str">
        <f t="array" ref="T2339">VLOOKUP(D2339&amp;E2339,IF({1,0},'2021春'!$C$3:$C$4485&amp;'2021春'!$D$3:$D$4485,'2021春'!$H$3:$H$4485),2,0)</f>
        <v>452127200403080613</v>
      </c>
    </row>
    <row r="2340" spans="1:20">
      <c r="A2340" s="255">
        <v>2338</v>
      </c>
      <c r="B2340" s="255" t="s">
        <v>9426</v>
      </c>
      <c r="C2340" s="255" t="s">
        <v>21</v>
      </c>
      <c r="D2340" s="255" t="s">
        <v>368</v>
      </c>
      <c r="E2340" s="255" t="s">
        <v>9427</v>
      </c>
      <c r="F2340" s="255" t="s">
        <v>24</v>
      </c>
      <c r="G2340" s="255">
        <v>17</v>
      </c>
      <c r="H2340" s="255" t="s">
        <v>9428</v>
      </c>
      <c r="I2340" s="255" t="s">
        <v>9429</v>
      </c>
      <c r="J2340" s="255" t="s">
        <v>9430</v>
      </c>
      <c r="K2340" s="255" t="s">
        <v>27</v>
      </c>
      <c r="L2340" s="260">
        <v>44395</v>
      </c>
      <c r="M2340" s="255" t="s">
        <v>28</v>
      </c>
      <c r="N2340" s="255" t="s">
        <v>30</v>
      </c>
      <c r="O2340" s="260"/>
      <c r="P2340" s="255"/>
      <c r="Q2340" s="255" t="s">
        <v>30</v>
      </c>
      <c r="R2340" s="255"/>
      <c r="S2340" s="255"/>
      <c r="T2340" s="265" t="str">
        <f t="array" ref="T2340">VLOOKUP(D2340&amp;E2340,IF({1,0},'2021春'!$C$3:$C$4485&amp;'2021春'!$D$3:$D$4485,'2021春'!$H$3:$H$4485),2,0)</f>
        <v>452731200403193631</v>
      </c>
    </row>
    <row r="2341" spans="1:20">
      <c r="A2341" s="255">
        <v>2339</v>
      </c>
      <c r="B2341" s="255" t="s">
        <v>9431</v>
      </c>
      <c r="C2341" s="255" t="s">
        <v>21</v>
      </c>
      <c r="D2341" s="255" t="s">
        <v>368</v>
      </c>
      <c r="E2341" s="255" t="s">
        <v>9432</v>
      </c>
      <c r="F2341" s="255" t="s">
        <v>24</v>
      </c>
      <c r="G2341" s="255">
        <v>17</v>
      </c>
      <c r="H2341" s="255" t="s">
        <v>9433</v>
      </c>
      <c r="I2341" s="255" t="s">
        <v>9434</v>
      </c>
      <c r="J2341" s="255">
        <v>15977838378</v>
      </c>
      <c r="K2341" s="255" t="s">
        <v>27</v>
      </c>
      <c r="L2341" s="260">
        <v>44398</v>
      </c>
      <c r="M2341" s="255" t="s">
        <v>54</v>
      </c>
      <c r="N2341" s="255" t="s">
        <v>30</v>
      </c>
      <c r="O2341" s="260"/>
      <c r="P2341" s="255"/>
      <c r="Q2341" s="255" t="s">
        <v>30</v>
      </c>
      <c r="R2341" s="255"/>
      <c r="S2341" s="255"/>
      <c r="T2341" s="265" t="str">
        <f t="array" ref="T2341">VLOOKUP(D2341&amp;E2341,IF({1,0},'2021春'!$C$3:$C$4485&amp;'2021春'!$D$3:$D$4485,'2021春'!$H$3:$H$4485),2,0)</f>
        <v>452731200405314812</v>
      </c>
    </row>
    <row r="2342" spans="1:20">
      <c r="A2342" s="255">
        <v>2340</v>
      </c>
      <c r="B2342" s="255" t="s">
        <v>9435</v>
      </c>
      <c r="C2342" s="255" t="s">
        <v>21</v>
      </c>
      <c r="D2342" s="255" t="s">
        <v>368</v>
      </c>
      <c r="E2342" s="255" t="s">
        <v>9436</v>
      </c>
      <c r="F2342" s="255" t="s">
        <v>143</v>
      </c>
      <c r="G2342" s="255">
        <v>17</v>
      </c>
      <c r="H2342" s="255" t="s">
        <v>9437</v>
      </c>
      <c r="I2342" s="255" t="s">
        <v>9438</v>
      </c>
      <c r="J2342" s="255">
        <v>19978859564</v>
      </c>
      <c r="K2342" s="255" t="s">
        <v>27</v>
      </c>
      <c r="L2342" s="260">
        <v>44398</v>
      </c>
      <c r="M2342" s="255" t="s">
        <v>2747</v>
      </c>
      <c r="N2342" s="255" t="s">
        <v>30</v>
      </c>
      <c r="O2342" s="260"/>
      <c r="P2342" s="255"/>
      <c r="Q2342" s="255" t="s">
        <v>30</v>
      </c>
      <c r="R2342" s="255"/>
      <c r="S2342" s="255"/>
      <c r="T2342" s="265" t="str">
        <f t="array" ref="T2342">VLOOKUP(D2342&amp;E2342,IF({1,0},'2021春'!$C$3:$C$4485&amp;'2021春'!$D$3:$D$4485,'2021春'!$H$3:$H$4485),2,0)</f>
        <v>451229200405162740</v>
      </c>
    </row>
    <row r="2343" spans="1:20">
      <c r="A2343" s="255">
        <v>2341</v>
      </c>
      <c r="B2343" s="255" t="s">
        <v>9439</v>
      </c>
      <c r="C2343" s="255" t="s">
        <v>21</v>
      </c>
      <c r="D2343" s="255" t="s">
        <v>368</v>
      </c>
      <c r="E2343" s="255" t="s">
        <v>9440</v>
      </c>
      <c r="F2343" s="255" t="s">
        <v>143</v>
      </c>
      <c r="G2343" s="255">
        <v>17</v>
      </c>
      <c r="H2343" s="255" t="s">
        <v>1103</v>
      </c>
      <c r="I2343" s="255" t="s">
        <v>9441</v>
      </c>
      <c r="J2343" s="255">
        <v>15817668831</v>
      </c>
      <c r="K2343" s="255" t="s">
        <v>27</v>
      </c>
      <c r="L2343" s="260">
        <v>44394</v>
      </c>
      <c r="M2343" s="255" t="s">
        <v>28</v>
      </c>
      <c r="N2343" s="255"/>
      <c r="O2343" s="260"/>
      <c r="P2343" s="255"/>
      <c r="Q2343" s="255" t="s">
        <v>30</v>
      </c>
      <c r="R2343" s="255"/>
      <c r="S2343" s="255"/>
      <c r="T2343" s="265" t="str">
        <f t="array" ref="T2343">VLOOKUP(D2343&amp;E2343,IF({1,0},'2021春'!$C$3:$C$4485&amp;'2021春'!$D$3:$D$4485,'2021春'!$H$3:$H$4485),2,0)</f>
        <v>452731200407114849</v>
      </c>
    </row>
    <row r="2344" spans="1:20">
      <c r="A2344" s="255">
        <v>2342</v>
      </c>
      <c r="B2344" s="255" t="s">
        <v>9442</v>
      </c>
      <c r="C2344" s="255" t="s">
        <v>21</v>
      </c>
      <c r="D2344" s="255" t="s">
        <v>368</v>
      </c>
      <c r="E2344" s="255" t="s">
        <v>9443</v>
      </c>
      <c r="F2344" s="255" t="s">
        <v>143</v>
      </c>
      <c r="G2344" s="255">
        <v>16</v>
      </c>
      <c r="H2344" s="255" t="s">
        <v>9444</v>
      </c>
      <c r="I2344" s="255" t="s">
        <v>9445</v>
      </c>
      <c r="J2344" s="255">
        <v>18218394163</v>
      </c>
      <c r="K2344" s="255" t="s">
        <v>27</v>
      </c>
      <c r="L2344" s="260">
        <v>44396</v>
      </c>
      <c r="M2344" s="255" t="s">
        <v>28</v>
      </c>
      <c r="N2344" s="255" t="s">
        <v>30</v>
      </c>
      <c r="O2344" s="260"/>
      <c r="P2344" s="255"/>
      <c r="Q2344" s="255" t="s">
        <v>30</v>
      </c>
      <c r="R2344" s="255"/>
      <c r="S2344" s="255"/>
      <c r="T2344" s="265" t="str">
        <f t="array" ref="T2344">VLOOKUP(D2344&amp;E2344,IF({1,0},'2021春'!$C$3:$C$4485&amp;'2021春'!$D$3:$D$4485,'2021春'!$H$3:$H$4485),2,0)</f>
        <v>452731200410242729</v>
      </c>
    </row>
    <row r="2345" spans="1:20">
      <c r="A2345" s="255">
        <v>2343</v>
      </c>
      <c r="B2345" s="255" t="s">
        <v>9446</v>
      </c>
      <c r="C2345" s="255" t="s">
        <v>21</v>
      </c>
      <c r="D2345" s="255" t="s">
        <v>368</v>
      </c>
      <c r="E2345" s="255" t="s">
        <v>9447</v>
      </c>
      <c r="F2345" s="255" t="s">
        <v>143</v>
      </c>
      <c r="G2345" s="255">
        <v>17</v>
      </c>
      <c r="H2345" s="255" t="s">
        <v>2915</v>
      </c>
      <c r="I2345" s="255" t="s">
        <v>3639</v>
      </c>
      <c r="J2345" s="255">
        <v>13532797740</v>
      </c>
      <c r="K2345" s="255" t="s">
        <v>27</v>
      </c>
      <c r="L2345" s="260">
        <v>44396</v>
      </c>
      <c r="M2345" s="255" t="s">
        <v>28</v>
      </c>
      <c r="N2345" s="255"/>
      <c r="O2345" s="260"/>
      <c r="P2345" s="255"/>
      <c r="Q2345" s="255" t="s">
        <v>30</v>
      </c>
      <c r="R2345" s="255"/>
      <c r="S2345" s="255"/>
      <c r="T2345" s="265" t="str">
        <f t="array" ref="T2345">VLOOKUP(D2345&amp;E2345,IF({1,0},'2021春'!$C$3:$C$4485&amp;'2021春'!$D$3:$D$4485,'2021春'!$H$3:$H$4485),2,0)</f>
        <v>451229200402195723</v>
      </c>
    </row>
    <row r="2346" spans="1:20">
      <c r="A2346" s="255">
        <v>2344</v>
      </c>
      <c r="B2346" s="255" t="s">
        <v>9448</v>
      </c>
      <c r="C2346" s="255" t="s">
        <v>21</v>
      </c>
      <c r="D2346" s="255" t="s">
        <v>368</v>
      </c>
      <c r="E2346" s="255" t="s">
        <v>9449</v>
      </c>
      <c r="F2346" s="255" t="s">
        <v>24</v>
      </c>
      <c r="G2346" s="255">
        <v>18</v>
      </c>
      <c r="H2346" s="255" t="s">
        <v>9450</v>
      </c>
      <c r="I2346" s="255" t="s">
        <v>9451</v>
      </c>
      <c r="J2346" s="255" t="s">
        <v>9452</v>
      </c>
      <c r="K2346" s="255" t="s">
        <v>27</v>
      </c>
      <c r="L2346" s="260">
        <v>44331</v>
      </c>
      <c r="M2346" s="255" t="s">
        <v>29</v>
      </c>
      <c r="N2346" s="255" t="s">
        <v>27</v>
      </c>
      <c r="O2346" s="260">
        <v>44363</v>
      </c>
      <c r="P2346" s="255" t="s">
        <v>2172</v>
      </c>
      <c r="Q2346" s="255" t="s">
        <v>30</v>
      </c>
      <c r="R2346" s="255"/>
      <c r="S2346" s="255"/>
      <c r="T2346" s="265" t="str">
        <f t="array" ref="T2346">VLOOKUP(D2346&amp;E2346,IF({1,0},'2021春'!$C$3:$C$4485&amp;'2021春'!$D$3:$D$4485,'2021春'!$H$3:$H$4485),2,0)</f>
        <v>450124200303142716</v>
      </c>
    </row>
    <row r="2347" spans="1:20">
      <c r="A2347" s="255">
        <v>2345</v>
      </c>
      <c r="B2347" s="255" t="s">
        <v>9453</v>
      </c>
      <c r="C2347" s="255" t="s">
        <v>21</v>
      </c>
      <c r="D2347" s="255" t="s">
        <v>368</v>
      </c>
      <c r="E2347" s="255" t="s">
        <v>9454</v>
      </c>
      <c r="F2347" s="255" t="s">
        <v>24</v>
      </c>
      <c r="G2347" s="255">
        <v>18</v>
      </c>
      <c r="H2347" s="255" t="s">
        <v>9455</v>
      </c>
      <c r="I2347" s="255" t="s">
        <v>9456</v>
      </c>
      <c r="J2347" s="255">
        <v>15277850337</v>
      </c>
      <c r="K2347" s="255" t="s">
        <v>27</v>
      </c>
      <c r="L2347" s="260">
        <v>44394</v>
      </c>
      <c r="M2347" s="255" t="s">
        <v>29</v>
      </c>
      <c r="N2347" s="255"/>
      <c r="O2347" s="260"/>
      <c r="P2347" s="255"/>
      <c r="Q2347" s="255" t="s">
        <v>30</v>
      </c>
      <c r="R2347" s="255"/>
      <c r="S2347" s="255"/>
      <c r="T2347" s="265" t="str">
        <f t="array" ref="T2347">VLOOKUP(D2347&amp;E2347,IF({1,0},'2021春'!$C$3:$C$4485&amp;'2021春'!$D$3:$D$4485,'2021春'!$H$3:$H$4485),2,0)</f>
        <v>451229200306162710</v>
      </c>
    </row>
    <row r="2348" spans="1:20">
      <c r="A2348" s="255">
        <v>2346</v>
      </c>
      <c r="B2348" s="255" t="s">
        <v>9457</v>
      </c>
      <c r="C2348" s="255" t="s">
        <v>21</v>
      </c>
      <c r="D2348" s="255" t="s">
        <v>368</v>
      </c>
      <c r="E2348" s="255" t="s">
        <v>9458</v>
      </c>
      <c r="F2348" s="255" t="s">
        <v>143</v>
      </c>
      <c r="G2348" s="255">
        <v>17</v>
      </c>
      <c r="H2348" s="255" t="s">
        <v>9459</v>
      </c>
      <c r="I2348" s="255" t="s">
        <v>9460</v>
      </c>
      <c r="J2348" s="255">
        <v>15677110638</v>
      </c>
      <c r="K2348" s="255" t="s">
        <v>27</v>
      </c>
      <c r="L2348" s="260">
        <v>44388</v>
      </c>
      <c r="M2348" s="255" t="s">
        <v>9398</v>
      </c>
      <c r="N2348" s="255" t="s">
        <v>30</v>
      </c>
      <c r="O2348" s="260"/>
      <c r="P2348" s="255"/>
      <c r="Q2348" s="255" t="s">
        <v>30</v>
      </c>
      <c r="R2348" s="255"/>
      <c r="S2348" s="255"/>
      <c r="T2348" s="265" t="str">
        <f t="array" ref="T2348">VLOOKUP(D2348&amp;E2348,IF({1,0},'2021春'!$C$3:$C$4485&amp;'2021春'!$D$3:$D$4485,'2021春'!$H$3:$H$4485),2,0)</f>
        <v>452731200404034229</v>
      </c>
    </row>
    <row r="2349" spans="1:20">
      <c r="A2349" s="255">
        <v>2347</v>
      </c>
      <c r="B2349" s="255" t="s">
        <v>9461</v>
      </c>
      <c r="C2349" s="255" t="s">
        <v>21</v>
      </c>
      <c r="D2349" s="255" t="s">
        <v>368</v>
      </c>
      <c r="E2349" s="255" t="s">
        <v>9462</v>
      </c>
      <c r="F2349" s="255" t="s">
        <v>143</v>
      </c>
      <c r="G2349" s="255">
        <v>17</v>
      </c>
      <c r="H2349" s="255" t="s">
        <v>1765</v>
      </c>
      <c r="I2349" s="255" t="s">
        <v>9463</v>
      </c>
      <c r="J2349" s="255">
        <v>13717190291</v>
      </c>
      <c r="K2349" s="255" t="s">
        <v>27</v>
      </c>
      <c r="L2349" s="260">
        <v>44398</v>
      </c>
      <c r="M2349" s="255" t="s">
        <v>9381</v>
      </c>
      <c r="N2349" s="255" t="s">
        <v>30</v>
      </c>
      <c r="O2349" s="260"/>
      <c r="P2349" s="255"/>
      <c r="Q2349" s="255" t="s">
        <v>30</v>
      </c>
      <c r="R2349" s="255"/>
      <c r="S2349" s="255"/>
      <c r="T2349" s="265" t="str">
        <f t="array" ref="T2349">VLOOKUP(D2349&amp;E2349,IF({1,0},'2021春'!$C$3:$C$4485&amp;'2021春'!$D$3:$D$4485,'2021春'!$H$3:$H$4485),2,0)</f>
        <v>451229200406074224</v>
      </c>
    </row>
    <row r="2350" spans="1:20">
      <c r="A2350" s="255">
        <v>2348</v>
      </c>
      <c r="B2350" s="255" t="s">
        <v>9464</v>
      </c>
      <c r="C2350" s="255" t="s">
        <v>21</v>
      </c>
      <c r="D2350" s="255" t="s">
        <v>368</v>
      </c>
      <c r="E2350" s="255" t="s">
        <v>9465</v>
      </c>
      <c r="F2350" s="255" t="s">
        <v>143</v>
      </c>
      <c r="G2350" s="255">
        <v>17</v>
      </c>
      <c r="H2350" s="255" t="s">
        <v>6072</v>
      </c>
      <c r="I2350" s="255" t="s">
        <v>9466</v>
      </c>
      <c r="J2350" s="255">
        <v>13481846903</v>
      </c>
      <c r="K2350" s="255" t="s">
        <v>27</v>
      </c>
      <c r="L2350" s="260">
        <v>44395</v>
      </c>
      <c r="M2350" s="255" t="s">
        <v>28</v>
      </c>
      <c r="N2350" s="255" t="s">
        <v>30</v>
      </c>
      <c r="O2350" s="260"/>
      <c r="P2350" s="255"/>
      <c r="Q2350" s="255" t="s">
        <v>30</v>
      </c>
      <c r="R2350" s="255"/>
      <c r="S2350" s="255"/>
      <c r="T2350" s="265" t="str">
        <f t="array" ref="T2350">VLOOKUP(D2350&amp;E2350,IF({1,0},'2021春'!$C$3:$C$4485&amp;'2021春'!$D$3:$D$4485,'2021春'!$H$3:$H$4485),2,0)</f>
        <v>452731200401082727</v>
      </c>
    </row>
    <row r="2351" spans="1:20">
      <c r="A2351" s="255">
        <v>2349</v>
      </c>
      <c r="B2351" s="255" t="s">
        <v>9467</v>
      </c>
      <c r="C2351" s="255" t="s">
        <v>21</v>
      </c>
      <c r="D2351" s="255" t="s">
        <v>368</v>
      </c>
      <c r="E2351" s="255" t="s">
        <v>9468</v>
      </c>
      <c r="F2351" s="255" t="s">
        <v>143</v>
      </c>
      <c r="G2351" s="255">
        <v>16</v>
      </c>
      <c r="H2351" s="255" t="s">
        <v>9469</v>
      </c>
      <c r="I2351" s="255" t="s">
        <v>9470</v>
      </c>
      <c r="J2351" s="255">
        <v>15289549083</v>
      </c>
      <c r="K2351" s="255" t="s">
        <v>27</v>
      </c>
      <c r="L2351" s="260">
        <v>44411</v>
      </c>
      <c r="M2351" s="255" t="s">
        <v>6167</v>
      </c>
      <c r="N2351" s="255" t="s">
        <v>30</v>
      </c>
      <c r="O2351" s="260"/>
      <c r="P2351" s="255"/>
      <c r="Q2351" s="255" t="s">
        <v>30</v>
      </c>
      <c r="R2351" s="255"/>
      <c r="S2351" s="255"/>
      <c r="T2351" s="265" t="str">
        <f t="array" ref="T2351">VLOOKUP(D2351&amp;E2351,IF({1,0},'2021春'!$C$3:$C$4485&amp;'2021春'!$D$3:$D$4485,'2021春'!$H$3:$H$4485),2,0)</f>
        <v>450124200410171221</v>
      </c>
    </row>
    <row r="2352" spans="1:20">
      <c r="A2352" s="255">
        <v>2350</v>
      </c>
      <c r="B2352" s="255" t="s">
        <v>9471</v>
      </c>
      <c r="C2352" s="255" t="s">
        <v>21</v>
      </c>
      <c r="D2352" s="255" t="s">
        <v>368</v>
      </c>
      <c r="E2352" s="255" t="s">
        <v>9472</v>
      </c>
      <c r="F2352" s="255" t="s">
        <v>24</v>
      </c>
      <c r="G2352" s="255">
        <v>17</v>
      </c>
      <c r="H2352" s="255" t="s">
        <v>5645</v>
      </c>
      <c r="I2352" s="255" t="s">
        <v>9473</v>
      </c>
      <c r="J2352" s="255">
        <v>15078574753</v>
      </c>
      <c r="K2352" s="255" t="s">
        <v>27</v>
      </c>
      <c r="L2352" s="260">
        <v>44396</v>
      </c>
      <c r="M2352" s="255" t="s">
        <v>28</v>
      </c>
      <c r="N2352" s="255"/>
      <c r="O2352" s="260"/>
      <c r="P2352" s="255"/>
      <c r="Q2352" s="255" t="s">
        <v>30</v>
      </c>
      <c r="R2352" s="255"/>
      <c r="S2352" s="255"/>
      <c r="T2352" s="265" t="str">
        <f t="array" ref="T2352">VLOOKUP(D2352&amp;E2352,IF({1,0},'2021春'!$C$3:$C$4485&amp;'2021春'!$D$3:$D$4485,'2021春'!$H$3:$H$4485),2,0)</f>
        <v>452731200311220612</v>
      </c>
    </row>
    <row r="2353" spans="1:20">
      <c r="A2353" s="255">
        <v>2351</v>
      </c>
      <c r="B2353" s="255" t="s">
        <v>9474</v>
      </c>
      <c r="C2353" s="255" t="s">
        <v>21</v>
      </c>
      <c r="D2353" s="255" t="s">
        <v>368</v>
      </c>
      <c r="E2353" s="255" t="s">
        <v>9475</v>
      </c>
      <c r="F2353" s="255" t="s">
        <v>24</v>
      </c>
      <c r="G2353" s="255">
        <v>17</v>
      </c>
      <c r="H2353" s="255" t="s">
        <v>9476</v>
      </c>
      <c r="I2353" s="255" t="s">
        <v>9477</v>
      </c>
      <c r="J2353" s="255">
        <v>18978755905</v>
      </c>
      <c r="K2353" s="255" t="s">
        <v>27</v>
      </c>
      <c r="L2353" s="260">
        <v>44396</v>
      </c>
      <c r="M2353" s="255" t="s">
        <v>28</v>
      </c>
      <c r="N2353" s="255"/>
      <c r="O2353" s="260"/>
      <c r="P2353" s="255"/>
      <c r="Q2353" s="255" t="s">
        <v>30</v>
      </c>
      <c r="R2353" s="255"/>
      <c r="S2353" s="255"/>
      <c r="T2353" s="265" t="str">
        <f t="array" ref="T2353">VLOOKUP(D2353&amp;E2353,IF({1,0},'2021春'!$C$3:$C$4485&amp;'2021春'!$D$3:$D$4485,'2021春'!$H$3:$H$4485),2,0)</f>
        <v>452731200407010310</v>
      </c>
    </row>
    <row r="2354" spans="1:20">
      <c r="A2354" s="255">
        <v>2352</v>
      </c>
      <c r="B2354" s="255" t="s">
        <v>9478</v>
      </c>
      <c r="C2354" s="255" t="s">
        <v>21</v>
      </c>
      <c r="D2354" s="255" t="s">
        <v>368</v>
      </c>
      <c r="E2354" s="255" t="s">
        <v>9479</v>
      </c>
      <c r="F2354" s="255" t="s">
        <v>24</v>
      </c>
      <c r="G2354" s="255">
        <v>17</v>
      </c>
      <c r="H2354" s="255" t="s">
        <v>9480</v>
      </c>
      <c r="I2354" s="255" t="s">
        <v>9481</v>
      </c>
      <c r="J2354" s="255">
        <v>13977860887</v>
      </c>
      <c r="K2354" s="255" t="s">
        <v>27</v>
      </c>
      <c r="L2354" s="260">
        <v>44395</v>
      </c>
      <c r="M2354" s="255" t="s">
        <v>28</v>
      </c>
      <c r="N2354" s="255" t="s">
        <v>30</v>
      </c>
      <c r="O2354" s="260"/>
      <c r="P2354" s="255"/>
      <c r="Q2354" s="255" t="s">
        <v>30</v>
      </c>
      <c r="R2354" s="255"/>
      <c r="S2354" s="255"/>
      <c r="T2354" s="265" t="str">
        <f t="array" ref="T2354">VLOOKUP(D2354&amp;E2354,IF({1,0},'2021春'!$C$3:$C$4485&amp;'2021春'!$D$3:$D$4485,'2021春'!$H$3:$H$4485),2,0)</f>
        <v>45122920040129181X</v>
      </c>
    </row>
    <row r="2355" spans="1:20">
      <c r="A2355" s="255">
        <v>2353</v>
      </c>
      <c r="B2355" s="255" t="s">
        <v>6863</v>
      </c>
      <c r="C2355" s="255" t="s">
        <v>21</v>
      </c>
      <c r="D2355" s="255" t="s">
        <v>368</v>
      </c>
      <c r="E2355" s="255" t="s">
        <v>9482</v>
      </c>
      <c r="F2355" s="255" t="s">
        <v>24</v>
      </c>
      <c r="G2355" s="255">
        <v>17</v>
      </c>
      <c r="H2355" s="255" t="s">
        <v>9483</v>
      </c>
      <c r="I2355" s="255" t="s">
        <v>9484</v>
      </c>
      <c r="J2355" s="255" t="s">
        <v>9485</v>
      </c>
      <c r="K2355" s="255" t="s">
        <v>27</v>
      </c>
      <c r="L2355" s="260">
        <v>44401</v>
      </c>
      <c r="M2355" s="255" t="s">
        <v>54</v>
      </c>
      <c r="N2355" s="255" t="s">
        <v>30</v>
      </c>
      <c r="O2355" s="260"/>
      <c r="P2355" s="255"/>
      <c r="Q2355" s="255" t="s">
        <v>30</v>
      </c>
      <c r="R2355" s="255"/>
      <c r="S2355" s="255"/>
      <c r="T2355" s="265" t="str">
        <f t="array" ref="T2355">VLOOKUP(D2355&amp;E2355,IF({1,0},'2021春'!$C$3:$C$4485&amp;'2021春'!$D$3:$D$4485,'2021春'!$H$3:$H$4485),2,0)</f>
        <v>450124200402162712</v>
      </c>
    </row>
    <row r="2356" spans="1:20">
      <c r="A2356" s="255">
        <v>2354</v>
      </c>
      <c r="B2356" s="255" t="s">
        <v>9486</v>
      </c>
      <c r="C2356" s="255" t="s">
        <v>21</v>
      </c>
      <c r="D2356" s="255" t="s">
        <v>368</v>
      </c>
      <c r="E2356" s="255" t="s">
        <v>9487</v>
      </c>
      <c r="F2356" s="255" t="s">
        <v>143</v>
      </c>
      <c r="G2356" s="255">
        <v>18</v>
      </c>
      <c r="H2356" s="255" t="s">
        <v>9488</v>
      </c>
      <c r="I2356" s="255" t="s">
        <v>9489</v>
      </c>
      <c r="J2356" s="255">
        <v>15977838647</v>
      </c>
      <c r="K2356" s="255" t="s">
        <v>27</v>
      </c>
      <c r="L2356" s="260">
        <v>44331</v>
      </c>
      <c r="M2356" s="255" t="s">
        <v>29</v>
      </c>
      <c r="N2356" s="255" t="s">
        <v>27</v>
      </c>
      <c r="O2356" s="260">
        <v>44363</v>
      </c>
      <c r="P2356" s="255" t="s">
        <v>2172</v>
      </c>
      <c r="Q2356" s="255" t="s">
        <v>30</v>
      </c>
      <c r="R2356" s="255"/>
      <c r="S2356" s="255"/>
      <c r="T2356" s="265" t="str">
        <f t="array" ref="T2356">VLOOKUP(D2356&amp;E2356,IF({1,0},'2021春'!$C$3:$C$4485&amp;'2021春'!$D$3:$D$4485,'2021春'!$H$3:$H$4485),2,0)</f>
        <v>45273120030222032X</v>
      </c>
    </row>
    <row r="2357" spans="1:20">
      <c r="A2357" s="255">
        <v>2355</v>
      </c>
      <c r="B2357" s="255" t="s">
        <v>9490</v>
      </c>
      <c r="C2357" s="255" t="s">
        <v>21</v>
      </c>
      <c r="D2357" s="255" t="s">
        <v>368</v>
      </c>
      <c r="E2357" s="255" t="s">
        <v>9491</v>
      </c>
      <c r="F2357" s="255" t="s">
        <v>24</v>
      </c>
      <c r="G2357" s="255">
        <v>18</v>
      </c>
      <c r="H2357" s="255" t="s">
        <v>5087</v>
      </c>
      <c r="I2357" s="255" t="s">
        <v>9492</v>
      </c>
      <c r="J2357" s="255" t="s">
        <v>9493</v>
      </c>
      <c r="K2357" s="255" t="s">
        <v>27</v>
      </c>
      <c r="L2357" s="260">
        <v>44331</v>
      </c>
      <c r="M2357" s="255" t="s">
        <v>29</v>
      </c>
      <c r="N2357" s="255" t="s">
        <v>27</v>
      </c>
      <c r="O2357" s="260">
        <v>44363</v>
      </c>
      <c r="P2357" s="255" t="s">
        <v>2172</v>
      </c>
      <c r="Q2357" s="255" t="s">
        <v>30</v>
      </c>
      <c r="R2357" s="255"/>
      <c r="S2357" s="255"/>
      <c r="T2357" s="265" t="str">
        <f t="array" ref="T2357">VLOOKUP(D2357&amp;E2357,IF({1,0},'2021春'!$C$3:$C$4485&amp;'2021春'!$D$3:$D$4485,'2021春'!$H$3:$H$4485),2,0)</f>
        <v>452731200304210918</v>
      </c>
    </row>
    <row r="2358" spans="1:20">
      <c r="A2358" s="255">
        <v>2356</v>
      </c>
      <c r="B2358" s="255" t="s">
        <v>9494</v>
      </c>
      <c r="C2358" s="255" t="s">
        <v>21</v>
      </c>
      <c r="D2358" s="255" t="s">
        <v>368</v>
      </c>
      <c r="E2358" s="255" t="s">
        <v>9495</v>
      </c>
      <c r="F2358" s="255" t="s">
        <v>24</v>
      </c>
      <c r="G2358" s="255">
        <v>19</v>
      </c>
      <c r="H2358" s="255" t="s">
        <v>9496</v>
      </c>
      <c r="I2358" s="255" t="s">
        <v>9497</v>
      </c>
      <c r="J2358" s="255" t="s">
        <v>9498</v>
      </c>
      <c r="K2358" s="255" t="s">
        <v>27</v>
      </c>
      <c r="L2358" s="260">
        <v>44331</v>
      </c>
      <c r="M2358" s="255" t="s">
        <v>29</v>
      </c>
      <c r="N2358" s="255" t="s">
        <v>27</v>
      </c>
      <c r="O2358" s="260">
        <v>44363</v>
      </c>
      <c r="P2358" s="255" t="s">
        <v>2172</v>
      </c>
      <c r="Q2358" s="255" t="s">
        <v>30</v>
      </c>
      <c r="R2358" s="255"/>
      <c r="S2358" s="255"/>
      <c r="T2358" s="265" t="str">
        <f t="array" ref="T2358">VLOOKUP(D2358&amp;E2358,IF({1,0},'2021春'!$C$3:$C$4485&amp;'2021春'!$D$3:$D$4485,'2021春'!$H$3:$H$4485),2,0)</f>
        <v>451229200206222114</v>
      </c>
    </row>
    <row r="2359" spans="1:20">
      <c r="A2359" s="255">
        <v>2357</v>
      </c>
      <c r="B2359" s="255" t="s">
        <v>9499</v>
      </c>
      <c r="C2359" s="255" t="s">
        <v>21</v>
      </c>
      <c r="D2359" s="255" t="s">
        <v>368</v>
      </c>
      <c r="E2359" s="255" t="s">
        <v>9500</v>
      </c>
      <c r="F2359" s="255" t="s">
        <v>24</v>
      </c>
      <c r="G2359" s="255">
        <v>18</v>
      </c>
      <c r="H2359" s="255" t="s">
        <v>1444</v>
      </c>
      <c r="I2359" s="255" t="s">
        <v>9501</v>
      </c>
      <c r="J2359" s="255">
        <v>19977883561</v>
      </c>
      <c r="K2359" s="255" t="s">
        <v>27</v>
      </c>
      <c r="L2359" s="260">
        <v>44394</v>
      </c>
      <c r="M2359" s="255" t="s">
        <v>28</v>
      </c>
      <c r="N2359" s="255"/>
      <c r="O2359" s="260"/>
      <c r="P2359" s="255"/>
      <c r="Q2359" s="255" t="s">
        <v>30</v>
      </c>
      <c r="R2359" s="255"/>
      <c r="S2359" s="255"/>
      <c r="T2359" s="265" t="str">
        <f t="array" ref="T2359">VLOOKUP(D2359&amp;E2359,IF({1,0},'2021春'!$C$3:$C$4485&amp;'2021春'!$D$3:$D$4485,'2021春'!$H$3:$H$4485),2,0)</f>
        <v>451229200307073912</v>
      </c>
    </row>
    <row r="2360" spans="1:20">
      <c r="A2360" s="255">
        <v>2358</v>
      </c>
      <c r="B2360" s="255" t="s">
        <v>9502</v>
      </c>
      <c r="C2360" s="255" t="s">
        <v>21</v>
      </c>
      <c r="D2360" s="255" t="s">
        <v>368</v>
      </c>
      <c r="E2360" s="255" t="s">
        <v>370</v>
      </c>
      <c r="F2360" s="255" t="s">
        <v>24</v>
      </c>
      <c r="G2360" s="255">
        <v>17</v>
      </c>
      <c r="H2360" s="255" t="s">
        <v>7819</v>
      </c>
      <c r="I2360" s="255" t="s">
        <v>9503</v>
      </c>
      <c r="J2360" s="255">
        <v>15218777949</v>
      </c>
      <c r="K2360" s="255" t="s">
        <v>27</v>
      </c>
      <c r="L2360" s="260">
        <v>44394</v>
      </c>
      <c r="M2360" s="255" t="s">
        <v>28</v>
      </c>
      <c r="N2360" s="255"/>
      <c r="O2360" s="260"/>
      <c r="P2360" s="255"/>
      <c r="Q2360" s="255" t="s">
        <v>30</v>
      </c>
      <c r="R2360" s="255"/>
      <c r="S2360" s="255"/>
      <c r="T2360" s="265" t="str">
        <f t="array" ref="T2360">VLOOKUP(D2360&amp;E2360,IF({1,0},'2021春'!$C$3:$C$4485&amp;'2021春'!$D$3:$D$4485,'2021春'!$H$3:$H$4485),2,0)</f>
        <v>451229200401110919</v>
      </c>
    </row>
    <row r="2361" spans="1:20">
      <c r="A2361" s="255">
        <v>2359</v>
      </c>
      <c r="B2361" s="255" t="s">
        <v>9504</v>
      </c>
      <c r="C2361" s="255" t="s">
        <v>21</v>
      </c>
      <c r="D2361" s="255" t="s">
        <v>368</v>
      </c>
      <c r="E2361" s="255" t="s">
        <v>9505</v>
      </c>
      <c r="F2361" s="255" t="s">
        <v>24</v>
      </c>
      <c r="G2361" s="255">
        <v>18</v>
      </c>
      <c r="H2361" s="255" t="s">
        <v>9506</v>
      </c>
      <c r="I2361" s="255" t="s">
        <v>9507</v>
      </c>
      <c r="J2361" s="255">
        <v>13878191514</v>
      </c>
      <c r="K2361" s="255" t="s">
        <v>27</v>
      </c>
      <c r="L2361" s="260">
        <v>44331</v>
      </c>
      <c r="M2361" s="255" t="s">
        <v>29</v>
      </c>
      <c r="N2361" s="255" t="s">
        <v>27</v>
      </c>
      <c r="O2361" s="260">
        <v>44363</v>
      </c>
      <c r="P2361" s="255" t="s">
        <v>2172</v>
      </c>
      <c r="Q2361" s="255" t="s">
        <v>30</v>
      </c>
      <c r="R2361" s="255"/>
      <c r="S2361" s="255"/>
      <c r="T2361" s="265" t="str">
        <f t="array" ref="T2361">VLOOKUP(D2361&amp;E2361,IF({1,0},'2021春'!$C$3:$C$4485&amp;'2021春'!$D$3:$D$4485,'2021春'!$H$3:$H$4485),2,0)</f>
        <v>452731200307240610</v>
      </c>
    </row>
    <row r="2362" spans="1:20">
      <c r="A2362" s="255">
        <v>2360</v>
      </c>
      <c r="B2362" s="255" t="s">
        <v>9508</v>
      </c>
      <c r="C2362" s="255" t="s">
        <v>21</v>
      </c>
      <c r="D2362" s="255" t="s">
        <v>368</v>
      </c>
      <c r="E2362" s="255" t="s">
        <v>9509</v>
      </c>
      <c r="F2362" s="255" t="s">
        <v>24</v>
      </c>
      <c r="G2362" s="255">
        <v>17</v>
      </c>
      <c r="H2362" s="255" t="s">
        <v>3801</v>
      </c>
      <c r="I2362" s="255" t="s">
        <v>9510</v>
      </c>
      <c r="J2362" s="255">
        <v>18378889698</v>
      </c>
      <c r="K2362" s="255" t="s">
        <v>27</v>
      </c>
      <c r="L2362" s="260">
        <v>44398</v>
      </c>
      <c r="M2362" s="255" t="s">
        <v>8185</v>
      </c>
      <c r="N2362" s="255" t="s">
        <v>30</v>
      </c>
      <c r="O2362" s="260"/>
      <c r="P2362" s="255"/>
      <c r="Q2362" s="255" t="s">
        <v>30</v>
      </c>
      <c r="R2362" s="255"/>
      <c r="S2362" s="255"/>
      <c r="T2362" s="265" t="str">
        <f t="array" ref="T2362">VLOOKUP(D2362&amp;E2362,IF({1,0},'2021春'!$C$3:$C$4485&amp;'2021春'!$D$3:$D$4485,'2021春'!$H$3:$H$4485),2,0)</f>
        <v>452731200405073617</v>
      </c>
    </row>
    <row r="2363" spans="1:20">
      <c r="A2363" s="255">
        <v>2361</v>
      </c>
      <c r="B2363" s="255" t="s">
        <v>9511</v>
      </c>
      <c r="C2363" s="255" t="s">
        <v>21</v>
      </c>
      <c r="D2363" s="255" t="s">
        <v>368</v>
      </c>
      <c r="E2363" s="255" t="s">
        <v>5157</v>
      </c>
      <c r="F2363" s="255" t="s">
        <v>24</v>
      </c>
      <c r="G2363" s="255">
        <v>18</v>
      </c>
      <c r="H2363" s="255" t="s">
        <v>9512</v>
      </c>
      <c r="I2363" s="255" t="s">
        <v>9513</v>
      </c>
      <c r="J2363" s="255">
        <v>18776873791</v>
      </c>
      <c r="K2363" s="255" t="s">
        <v>27</v>
      </c>
      <c r="L2363" s="260">
        <v>44331</v>
      </c>
      <c r="M2363" s="255" t="s">
        <v>29</v>
      </c>
      <c r="N2363" s="255" t="s">
        <v>27</v>
      </c>
      <c r="O2363" s="260">
        <v>44366</v>
      </c>
      <c r="P2363" s="255" t="s">
        <v>2172</v>
      </c>
      <c r="Q2363" s="255" t="s">
        <v>30</v>
      </c>
      <c r="R2363" s="255"/>
      <c r="S2363" s="255"/>
      <c r="T2363" s="265" t="str">
        <f t="array" ref="T2363">VLOOKUP(D2363&amp;E2363,IF({1,0},'2021春'!$C$3:$C$4485&amp;'2021春'!$D$3:$D$4485,'2021春'!$H$3:$H$4485),2,0)</f>
        <v>45122920021025571X</v>
      </c>
    </row>
    <row r="2364" spans="1:20">
      <c r="A2364" s="255">
        <v>2362</v>
      </c>
      <c r="B2364" s="255" t="s">
        <v>9514</v>
      </c>
      <c r="C2364" s="255" t="s">
        <v>21</v>
      </c>
      <c r="D2364" s="255" t="s">
        <v>368</v>
      </c>
      <c r="E2364" s="255" t="s">
        <v>9515</v>
      </c>
      <c r="F2364" s="255" t="s">
        <v>24</v>
      </c>
      <c r="G2364" s="255">
        <v>20</v>
      </c>
      <c r="H2364" s="255" t="s">
        <v>9516</v>
      </c>
      <c r="I2364" s="255" t="s">
        <v>9517</v>
      </c>
      <c r="J2364" s="255">
        <v>18077898145</v>
      </c>
      <c r="K2364" s="255" t="s">
        <v>27</v>
      </c>
      <c r="L2364" s="260">
        <v>44331</v>
      </c>
      <c r="M2364" s="255" t="s">
        <v>29</v>
      </c>
      <c r="N2364" s="255" t="s">
        <v>27</v>
      </c>
      <c r="O2364" s="260">
        <v>44363</v>
      </c>
      <c r="P2364" s="255" t="s">
        <v>2172</v>
      </c>
      <c r="Q2364" s="255" t="s">
        <v>30</v>
      </c>
      <c r="R2364" s="255"/>
      <c r="S2364" s="255"/>
      <c r="T2364" s="265" t="str">
        <f t="array" ref="T2364">VLOOKUP(D2364&amp;E2364,IF({1,0},'2021春'!$C$3:$C$4485&amp;'2021春'!$D$3:$D$4485,'2021春'!$H$3:$H$4485),2,0)</f>
        <v>451229200104182430</v>
      </c>
    </row>
    <row r="2365" spans="1:20">
      <c r="A2365" s="255">
        <v>2363</v>
      </c>
      <c r="B2365" s="255" t="s">
        <v>9518</v>
      </c>
      <c r="C2365" s="255" t="s">
        <v>21</v>
      </c>
      <c r="D2365" s="255" t="s">
        <v>368</v>
      </c>
      <c r="E2365" s="255" t="s">
        <v>9519</v>
      </c>
      <c r="F2365" s="255" t="s">
        <v>24</v>
      </c>
      <c r="G2365" s="255">
        <v>19</v>
      </c>
      <c r="H2365" s="255" t="s">
        <v>8713</v>
      </c>
      <c r="I2365" s="255" t="s">
        <v>9520</v>
      </c>
      <c r="J2365" s="255">
        <v>15077102967</v>
      </c>
      <c r="K2365" s="255" t="s">
        <v>27</v>
      </c>
      <c r="L2365" s="260">
        <v>44423</v>
      </c>
      <c r="M2365" s="255" t="s">
        <v>29</v>
      </c>
      <c r="N2365" s="255" t="s">
        <v>27</v>
      </c>
      <c r="O2365" s="260">
        <v>44363</v>
      </c>
      <c r="P2365" s="255" t="s">
        <v>2172</v>
      </c>
      <c r="Q2365" s="255" t="s">
        <v>30</v>
      </c>
      <c r="R2365" s="255"/>
      <c r="S2365" s="255"/>
      <c r="T2365" s="265" t="str">
        <f t="array" ref="T2365">VLOOKUP(D2365&amp;E2365,IF({1,0},'2021春'!$C$3:$C$4485&amp;'2021春'!$D$3:$D$4485,'2021春'!$H$3:$H$4485),2,0)</f>
        <v>451229200202082417</v>
      </c>
    </row>
    <row r="2366" spans="1:20">
      <c r="A2366" s="255">
        <v>2364</v>
      </c>
      <c r="B2366" s="255" t="s">
        <v>9521</v>
      </c>
      <c r="C2366" s="255" t="s">
        <v>21</v>
      </c>
      <c r="D2366" s="255" t="s">
        <v>368</v>
      </c>
      <c r="E2366" s="255" t="s">
        <v>9522</v>
      </c>
      <c r="F2366" s="255" t="s">
        <v>143</v>
      </c>
      <c r="G2366" s="255">
        <v>19</v>
      </c>
      <c r="H2366" s="255" t="s">
        <v>5822</v>
      </c>
      <c r="I2366" s="255" t="s">
        <v>9523</v>
      </c>
      <c r="J2366" s="255">
        <v>19994560719</v>
      </c>
      <c r="K2366" s="255" t="s">
        <v>27</v>
      </c>
      <c r="L2366" s="260">
        <v>44331</v>
      </c>
      <c r="M2366" s="255" t="s">
        <v>3785</v>
      </c>
      <c r="N2366" s="255" t="s">
        <v>27</v>
      </c>
      <c r="O2366" s="260">
        <v>44366</v>
      </c>
      <c r="P2366" s="255" t="s">
        <v>2172</v>
      </c>
      <c r="Q2366" s="255" t="s">
        <v>30</v>
      </c>
      <c r="R2366" s="255"/>
      <c r="S2366" s="255"/>
      <c r="T2366" s="265" t="str">
        <f t="array" ref="T2366">VLOOKUP(D2366&amp;E2366,IF({1,0},'2021春'!$C$3:$C$4485&amp;'2021春'!$D$3:$D$4485,'2021春'!$H$3:$H$4485),2,0)</f>
        <v>451229200205172725</v>
      </c>
    </row>
    <row r="2367" spans="1:20">
      <c r="A2367" s="255">
        <v>2365</v>
      </c>
      <c r="B2367" s="255" t="s">
        <v>9524</v>
      </c>
      <c r="C2367" s="255" t="s">
        <v>21</v>
      </c>
      <c r="D2367" s="255" t="s">
        <v>368</v>
      </c>
      <c r="E2367" s="255" t="s">
        <v>9525</v>
      </c>
      <c r="F2367" s="255" t="s">
        <v>143</v>
      </c>
      <c r="G2367" s="255">
        <v>15</v>
      </c>
      <c r="H2367" s="255" t="s">
        <v>9526</v>
      </c>
      <c r="I2367" s="255" t="s">
        <v>9527</v>
      </c>
      <c r="J2367" s="255">
        <v>13509072101</v>
      </c>
      <c r="K2367" s="255" t="s">
        <v>27</v>
      </c>
      <c r="L2367" s="260">
        <v>44394</v>
      </c>
      <c r="M2367" s="255" t="s">
        <v>28</v>
      </c>
      <c r="N2367" s="255" t="s">
        <v>27</v>
      </c>
      <c r="O2367" s="260">
        <v>44415</v>
      </c>
      <c r="P2367" s="255" t="s">
        <v>6144</v>
      </c>
      <c r="Q2367" s="255" t="s">
        <v>30</v>
      </c>
      <c r="R2367" s="255"/>
      <c r="S2367" s="255"/>
      <c r="T2367" s="265" t="str">
        <f t="array" ref="T2367">VLOOKUP(D2367&amp;E2367,IF({1,0},'2021春'!$C$3:$C$4485&amp;'2021春'!$D$3:$D$4485,'2021春'!$H$3:$H$4485),2,0)</f>
        <v>452731200602102122</v>
      </c>
    </row>
    <row r="2368" spans="1:20">
      <c r="A2368" s="255">
        <v>2366</v>
      </c>
      <c r="B2368" s="255" t="s">
        <v>9528</v>
      </c>
      <c r="C2368" s="255" t="s">
        <v>21</v>
      </c>
      <c r="D2368" s="255" t="s">
        <v>368</v>
      </c>
      <c r="E2368" s="255" t="s">
        <v>9529</v>
      </c>
      <c r="F2368" s="255" t="s">
        <v>143</v>
      </c>
      <c r="G2368" s="255">
        <v>17</v>
      </c>
      <c r="H2368" s="255" t="s">
        <v>9530</v>
      </c>
      <c r="I2368" s="255" t="s">
        <v>9531</v>
      </c>
      <c r="J2368" s="255">
        <v>17776589787</v>
      </c>
      <c r="K2368" s="255" t="s">
        <v>27</v>
      </c>
      <c r="L2368" s="260">
        <v>44396</v>
      </c>
      <c r="M2368" s="255" t="s">
        <v>28</v>
      </c>
      <c r="N2368" s="255"/>
      <c r="O2368" s="260"/>
      <c r="P2368" s="255"/>
      <c r="Q2368" s="255" t="s">
        <v>30</v>
      </c>
      <c r="R2368" s="255"/>
      <c r="S2368" s="255"/>
      <c r="T2368" s="265" t="str">
        <f t="array" ref="T2368">VLOOKUP(D2368&amp;E2368,IF({1,0},'2021春'!$C$3:$C$4485&amp;'2021春'!$D$3:$D$4485,'2021春'!$H$3:$H$4485),2,0)</f>
        <v>452731200310300020</v>
      </c>
    </row>
    <row r="2369" spans="1:20">
      <c r="A2369" s="255">
        <v>2367</v>
      </c>
      <c r="B2369" s="255" t="s">
        <v>9532</v>
      </c>
      <c r="C2369" s="255" t="s">
        <v>21</v>
      </c>
      <c r="D2369" s="255" t="s">
        <v>368</v>
      </c>
      <c r="E2369" s="255" t="s">
        <v>9533</v>
      </c>
      <c r="F2369" s="255" t="s">
        <v>143</v>
      </c>
      <c r="G2369" s="255">
        <v>17</v>
      </c>
      <c r="H2369" s="255" t="s">
        <v>9534</v>
      </c>
      <c r="I2369" s="255" t="s">
        <v>9535</v>
      </c>
      <c r="J2369" s="255">
        <v>18977894165</v>
      </c>
      <c r="K2369" s="255" t="s">
        <v>27</v>
      </c>
      <c r="L2369" s="260">
        <v>44396</v>
      </c>
      <c r="M2369" s="255" t="s">
        <v>6782</v>
      </c>
      <c r="N2369" s="255"/>
      <c r="O2369" s="260"/>
      <c r="P2369" s="255"/>
      <c r="Q2369" s="255" t="s">
        <v>30</v>
      </c>
      <c r="R2369" s="255"/>
      <c r="S2369" s="255"/>
      <c r="T2369" s="265" t="str">
        <f t="array" ref="T2369">VLOOKUP(D2369&amp;E2369,IF({1,0},'2021春'!$C$3:$C$4485&amp;'2021春'!$D$3:$D$4485,'2021春'!$H$3:$H$4485),2,0)</f>
        <v>452731200402043623</v>
      </c>
    </row>
    <row r="2370" spans="1:20">
      <c r="A2370" s="255">
        <v>2368</v>
      </c>
      <c r="B2370" s="255" t="s">
        <v>9536</v>
      </c>
      <c r="C2370" s="255" t="s">
        <v>21</v>
      </c>
      <c r="D2370" s="255" t="s">
        <v>368</v>
      </c>
      <c r="E2370" s="255" t="s">
        <v>9537</v>
      </c>
      <c r="F2370" s="255" t="s">
        <v>143</v>
      </c>
      <c r="G2370" s="255">
        <v>18</v>
      </c>
      <c r="H2370" s="255" t="s">
        <v>183</v>
      </c>
      <c r="I2370" s="255" t="s">
        <v>9538</v>
      </c>
      <c r="J2370" s="255">
        <v>18776863421</v>
      </c>
      <c r="K2370" s="255" t="s">
        <v>27</v>
      </c>
      <c r="L2370" s="260">
        <v>44331</v>
      </c>
      <c r="M2370" s="255" t="s">
        <v>29</v>
      </c>
      <c r="N2370" s="255"/>
      <c r="O2370" s="260"/>
      <c r="P2370" s="255"/>
      <c r="Q2370" s="255" t="s">
        <v>30</v>
      </c>
      <c r="R2370" s="255"/>
      <c r="S2370" s="255"/>
      <c r="T2370" s="265" t="str">
        <f t="array" ref="T2370">VLOOKUP(D2370&amp;E2370,IF({1,0},'2021春'!$C$3:$C$4485&amp;'2021春'!$D$3:$D$4485,'2021春'!$H$3:$H$4485),2,0)</f>
        <v>451229200308100329</v>
      </c>
    </row>
    <row r="2371" spans="1:20">
      <c r="A2371" s="255">
        <v>2369</v>
      </c>
      <c r="B2371" s="255" t="s">
        <v>9539</v>
      </c>
      <c r="C2371" s="255" t="s">
        <v>21</v>
      </c>
      <c r="D2371" s="255" t="s">
        <v>368</v>
      </c>
      <c r="E2371" s="255" t="s">
        <v>9540</v>
      </c>
      <c r="F2371" s="255" t="s">
        <v>143</v>
      </c>
      <c r="G2371" s="255">
        <v>17</v>
      </c>
      <c r="H2371" s="255" t="s">
        <v>9541</v>
      </c>
      <c r="I2371" s="255" t="s">
        <v>9542</v>
      </c>
      <c r="J2371" s="255">
        <v>15177387902</v>
      </c>
      <c r="K2371" s="255" t="s">
        <v>27</v>
      </c>
      <c r="L2371" s="260">
        <v>44396</v>
      </c>
      <c r="M2371" s="255" t="s">
        <v>4299</v>
      </c>
      <c r="N2371" s="255" t="s">
        <v>30</v>
      </c>
      <c r="O2371" s="260"/>
      <c r="P2371" s="255"/>
      <c r="Q2371" s="255" t="s">
        <v>30</v>
      </c>
      <c r="R2371" s="255"/>
      <c r="S2371" s="255"/>
      <c r="T2371" s="265" t="str">
        <f t="array" ref="T2371">VLOOKUP(D2371&amp;E2371,IF({1,0},'2021春'!$C$3:$C$4485&amp;'2021春'!$D$3:$D$4485,'2021春'!$H$3:$H$4485),2,0)</f>
        <v>451229200309193926</v>
      </c>
    </row>
    <row r="2372" spans="1:20">
      <c r="A2372" s="255">
        <v>2370</v>
      </c>
      <c r="B2372" s="255" t="s">
        <v>9543</v>
      </c>
      <c r="C2372" s="255" t="s">
        <v>21</v>
      </c>
      <c r="D2372" s="255" t="s">
        <v>368</v>
      </c>
      <c r="E2372" s="255" t="s">
        <v>9544</v>
      </c>
      <c r="F2372" s="255" t="s">
        <v>143</v>
      </c>
      <c r="G2372" s="255">
        <v>17</v>
      </c>
      <c r="H2372" s="255" t="s">
        <v>9545</v>
      </c>
      <c r="I2372" s="255" t="s">
        <v>9546</v>
      </c>
      <c r="J2372" s="255" t="s">
        <v>9547</v>
      </c>
      <c r="K2372" s="255" t="s">
        <v>27</v>
      </c>
      <c r="L2372" s="260">
        <v>44395</v>
      </c>
      <c r="M2372" s="255" t="s">
        <v>28</v>
      </c>
      <c r="N2372" s="255" t="s">
        <v>30</v>
      </c>
      <c r="O2372" s="260"/>
      <c r="P2372" s="255"/>
      <c r="Q2372" s="255" t="s">
        <v>30</v>
      </c>
      <c r="R2372" s="255"/>
      <c r="S2372" s="255"/>
      <c r="T2372" s="265" t="str">
        <f t="array" ref="T2372">VLOOKUP(D2372&amp;E2372,IF({1,0},'2021春'!$C$3:$C$4485&amp;'2021春'!$D$3:$D$4485,'2021春'!$H$3:$H$4485),2,0)</f>
        <v>452731200312011820</v>
      </c>
    </row>
    <row r="2373" spans="1:20">
      <c r="A2373" s="255">
        <v>2371</v>
      </c>
      <c r="B2373" s="255" t="s">
        <v>9548</v>
      </c>
      <c r="C2373" s="255" t="s">
        <v>21</v>
      </c>
      <c r="D2373" s="255" t="s">
        <v>368</v>
      </c>
      <c r="E2373" s="255" t="s">
        <v>9549</v>
      </c>
      <c r="F2373" s="255" t="s">
        <v>143</v>
      </c>
      <c r="G2373" s="255">
        <v>19</v>
      </c>
      <c r="H2373" s="255" t="s">
        <v>1258</v>
      </c>
      <c r="I2373" s="255" t="s">
        <v>9550</v>
      </c>
      <c r="J2373" s="255">
        <v>17807832096</v>
      </c>
      <c r="K2373" s="255" t="s">
        <v>27</v>
      </c>
      <c r="L2373" s="260">
        <v>44331</v>
      </c>
      <c r="M2373" s="255" t="s">
        <v>29</v>
      </c>
      <c r="N2373" s="255" t="s">
        <v>27</v>
      </c>
      <c r="O2373" s="260">
        <v>44363</v>
      </c>
      <c r="P2373" s="255" t="s">
        <v>2172</v>
      </c>
      <c r="Q2373" s="255" t="s">
        <v>30</v>
      </c>
      <c r="R2373" s="255"/>
      <c r="S2373" s="255"/>
      <c r="T2373" s="265" t="str">
        <f t="array" ref="T2373">VLOOKUP(D2373&amp;E2373,IF({1,0},'2021春'!$C$3:$C$4485&amp;'2021春'!$D$3:$D$4485,'2021春'!$H$3:$H$4485),2,0)</f>
        <v>451229200201081228</v>
      </c>
    </row>
    <row r="2374" spans="1:20">
      <c r="A2374" s="255">
        <v>2372</v>
      </c>
      <c r="B2374" s="255" t="s">
        <v>9551</v>
      </c>
      <c r="C2374" s="255" t="s">
        <v>21</v>
      </c>
      <c r="D2374" s="255" t="s">
        <v>368</v>
      </c>
      <c r="E2374" s="255" t="s">
        <v>9552</v>
      </c>
      <c r="F2374" s="255" t="s">
        <v>143</v>
      </c>
      <c r="G2374" s="255">
        <v>18</v>
      </c>
      <c r="H2374" s="255" t="s">
        <v>9553</v>
      </c>
      <c r="I2374" s="255" t="s">
        <v>9554</v>
      </c>
      <c r="J2374" s="255">
        <v>18177899014</v>
      </c>
      <c r="K2374" s="255" t="s">
        <v>27</v>
      </c>
      <c r="L2374" s="260">
        <v>44331</v>
      </c>
      <c r="M2374" s="255" t="s">
        <v>29</v>
      </c>
      <c r="N2374" s="255" t="s">
        <v>27</v>
      </c>
      <c r="O2374" s="260">
        <v>44363</v>
      </c>
      <c r="P2374" s="255" t="s">
        <v>2172</v>
      </c>
      <c r="Q2374" s="255" t="s">
        <v>30</v>
      </c>
      <c r="R2374" s="255"/>
      <c r="S2374" s="255"/>
      <c r="T2374" s="265" t="str">
        <f t="array" ref="T2374">VLOOKUP(D2374&amp;E2374,IF({1,0},'2021春'!$C$3:$C$4485&amp;'2021春'!$D$3:$D$4485,'2021春'!$H$3:$H$4485),2,0)</f>
        <v>451229200303182425</v>
      </c>
    </row>
    <row r="2375" spans="1:20">
      <c r="A2375" s="255">
        <v>2373</v>
      </c>
      <c r="B2375" s="255" t="s">
        <v>9555</v>
      </c>
      <c r="C2375" s="255" t="s">
        <v>21</v>
      </c>
      <c r="D2375" s="255" t="s">
        <v>368</v>
      </c>
      <c r="E2375" s="255" t="s">
        <v>9556</v>
      </c>
      <c r="F2375" s="255" t="s">
        <v>143</v>
      </c>
      <c r="G2375" s="255">
        <v>13</v>
      </c>
      <c r="H2375" s="255" t="s">
        <v>9557</v>
      </c>
      <c r="I2375" s="255" t="s">
        <v>9558</v>
      </c>
      <c r="J2375" s="255">
        <v>13737980633</v>
      </c>
      <c r="K2375" s="255" t="s">
        <v>27</v>
      </c>
      <c r="L2375" s="260">
        <v>44409</v>
      </c>
      <c r="M2375" s="255" t="s">
        <v>9559</v>
      </c>
      <c r="N2375" s="261" t="s">
        <v>30</v>
      </c>
      <c r="O2375" s="260"/>
      <c r="P2375" s="255"/>
      <c r="Q2375" s="255" t="s">
        <v>30</v>
      </c>
      <c r="R2375" s="255"/>
      <c r="S2375" s="255"/>
      <c r="T2375" s="265" t="str">
        <f t="array" ref="T2375">VLOOKUP(D2375&amp;E2375,IF({1,0},'2021春'!$C$3:$C$4485&amp;'2021春'!$D$3:$D$4485,'2021春'!$H$3:$H$4485),2,0)</f>
        <v>451229200806180325</v>
      </c>
    </row>
    <row r="2376" spans="1:20">
      <c r="A2376" s="255">
        <v>2374</v>
      </c>
      <c r="B2376" s="255" t="s">
        <v>9560</v>
      </c>
      <c r="C2376" s="255" t="s">
        <v>21</v>
      </c>
      <c r="D2376" s="255" t="s">
        <v>368</v>
      </c>
      <c r="E2376" s="255" t="s">
        <v>9561</v>
      </c>
      <c r="F2376" s="255" t="s">
        <v>143</v>
      </c>
      <c r="G2376" s="255">
        <v>18</v>
      </c>
      <c r="H2376" s="255" t="s">
        <v>2754</v>
      </c>
      <c r="I2376" s="255" t="s">
        <v>8986</v>
      </c>
      <c r="J2376" s="255">
        <v>17807832193</v>
      </c>
      <c r="K2376" s="255" t="s">
        <v>27</v>
      </c>
      <c r="L2376" s="260">
        <v>44331</v>
      </c>
      <c r="M2376" s="255" t="s">
        <v>29</v>
      </c>
      <c r="N2376" s="255" t="s">
        <v>27</v>
      </c>
      <c r="O2376" s="260">
        <v>44363</v>
      </c>
      <c r="P2376" s="255" t="s">
        <v>2172</v>
      </c>
      <c r="Q2376" s="255" t="s">
        <v>30</v>
      </c>
      <c r="R2376" s="255"/>
      <c r="S2376" s="255"/>
      <c r="T2376" s="265" t="str">
        <f t="array" ref="T2376">VLOOKUP(D2376&amp;E2376,IF({1,0},'2021春'!$C$3:$C$4485&amp;'2021春'!$D$3:$D$4485,'2021春'!$H$3:$H$4485),2,0)</f>
        <v>451229200208192748</v>
      </c>
    </row>
    <row r="2377" spans="1:20">
      <c r="A2377" s="255">
        <v>2375</v>
      </c>
      <c r="B2377" s="255" t="s">
        <v>9562</v>
      </c>
      <c r="C2377" s="255" t="s">
        <v>21</v>
      </c>
      <c r="D2377" s="255" t="s">
        <v>368</v>
      </c>
      <c r="E2377" s="255" t="s">
        <v>9563</v>
      </c>
      <c r="F2377" s="255" t="s">
        <v>143</v>
      </c>
      <c r="G2377" s="255">
        <v>17</v>
      </c>
      <c r="H2377" s="255" t="s">
        <v>2992</v>
      </c>
      <c r="I2377" s="255" t="s">
        <v>9564</v>
      </c>
      <c r="J2377" s="255">
        <v>15177891848</v>
      </c>
      <c r="K2377" s="255" t="s">
        <v>27</v>
      </c>
      <c r="L2377" s="260">
        <v>44399</v>
      </c>
      <c r="M2377" s="255" t="s">
        <v>28</v>
      </c>
      <c r="N2377" s="255" t="s">
        <v>30</v>
      </c>
      <c r="O2377" s="260"/>
      <c r="P2377" s="255"/>
      <c r="Q2377" s="255" t="s">
        <v>30</v>
      </c>
      <c r="R2377" s="255"/>
      <c r="S2377" s="255"/>
      <c r="T2377" s="265" t="str">
        <f t="array" ref="T2377">VLOOKUP(D2377&amp;E2377,IF({1,0},'2021春'!$C$3:$C$4485&amp;'2021春'!$D$3:$D$4485,'2021春'!$H$3:$H$4485),2,0)</f>
        <v>452731200403015720</v>
      </c>
    </row>
    <row r="2378" spans="1:20">
      <c r="A2378" s="255">
        <v>2376</v>
      </c>
      <c r="B2378" s="255" t="s">
        <v>9565</v>
      </c>
      <c r="C2378" s="255" t="s">
        <v>21</v>
      </c>
      <c r="D2378" s="255" t="s">
        <v>368</v>
      </c>
      <c r="E2378" s="255" t="s">
        <v>9566</v>
      </c>
      <c r="F2378" s="255" t="s">
        <v>24</v>
      </c>
      <c r="G2378" s="255">
        <v>18</v>
      </c>
      <c r="H2378" s="255" t="s">
        <v>9567</v>
      </c>
      <c r="I2378" s="255" t="s">
        <v>9568</v>
      </c>
      <c r="J2378" s="255">
        <v>18977800420</v>
      </c>
      <c r="K2378" s="255" t="s">
        <v>27</v>
      </c>
      <c r="L2378" s="260">
        <v>44331</v>
      </c>
      <c r="M2378" s="255" t="s">
        <v>29</v>
      </c>
      <c r="N2378" s="255" t="s">
        <v>27</v>
      </c>
      <c r="O2378" s="260">
        <v>44363</v>
      </c>
      <c r="P2378" s="255" t="s">
        <v>2172</v>
      </c>
      <c r="Q2378" s="255" t="s">
        <v>30</v>
      </c>
      <c r="R2378" s="255"/>
      <c r="S2378" s="255"/>
      <c r="T2378" s="265" t="str">
        <f t="array" ref="T2378">VLOOKUP(D2378&amp;E2378,IF({1,0},'2021春'!$C$3:$C$4485&amp;'2021春'!$D$3:$D$4485,'2021春'!$H$3:$H$4485),2,0)</f>
        <v>451228200211270814</v>
      </c>
    </row>
    <row r="2379" spans="1:20">
      <c r="A2379" s="255">
        <v>2377</v>
      </c>
      <c r="B2379" s="255" t="s">
        <v>9569</v>
      </c>
      <c r="C2379" s="255" t="s">
        <v>21</v>
      </c>
      <c r="D2379" s="255" t="s">
        <v>368</v>
      </c>
      <c r="E2379" s="255" t="s">
        <v>9570</v>
      </c>
      <c r="F2379" s="255" t="s">
        <v>24</v>
      </c>
      <c r="G2379" s="255">
        <v>17</v>
      </c>
      <c r="H2379" s="255" t="s">
        <v>9571</v>
      </c>
      <c r="I2379" s="255" t="s">
        <v>9572</v>
      </c>
      <c r="J2379" s="255">
        <v>13377498958</v>
      </c>
      <c r="K2379" s="255" t="s">
        <v>27</v>
      </c>
      <c r="L2379" s="260">
        <v>44398</v>
      </c>
      <c r="M2379" s="255" t="s">
        <v>28</v>
      </c>
      <c r="N2379" s="255"/>
      <c r="O2379" s="260"/>
      <c r="P2379" s="255"/>
      <c r="Q2379" s="255" t="s">
        <v>30</v>
      </c>
      <c r="R2379" s="255"/>
      <c r="S2379" s="255"/>
      <c r="T2379" s="265" t="str">
        <f t="array" ref="T2379">VLOOKUP(D2379&amp;E2379,IF({1,0},'2021春'!$C$3:$C$4485&amp;'2021春'!$D$3:$D$4485,'2021春'!$H$3:$H$4485),2,0)</f>
        <v>452730200312295951</v>
      </c>
    </row>
    <row r="2380" spans="1:20">
      <c r="A2380" s="255">
        <v>2378</v>
      </c>
      <c r="B2380" s="255" t="s">
        <v>9573</v>
      </c>
      <c r="C2380" s="255" t="s">
        <v>21</v>
      </c>
      <c r="D2380" s="255" t="s">
        <v>368</v>
      </c>
      <c r="E2380" s="255" t="s">
        <v>9574</v>
      </c>
      <c r="F2380" s="255" t="s">
        <v>24</v>
      </c>
      <c r="G2380" s="255">
        <v>16</v>
      </c>
      <c r="H2380" s="255" t="s">
        <v>1282</v>
      </c>
      <c r="I2380" s="255" t="s">
        <v>9575</v>
      </c>
      <c r="J2380" s="255">
        <v>18378887828</v>
      </c>
      <c r="K2380" s="255" t="s">
        <v>27</v>
      </c>
      <c r="L2380" s="260">
        <v>44398</v>
      </c>
      <c r="M2380" s="255" t="s">
        <v>9576</v>
      </c>
      <c r="N2380" s="255" t="s">
        <v>30</v>
      </c>
      <c r="O2380" s="260"/>
      <c r="P2380" s="255"/>
      <c r="Q2380" s="255" t="s">
        <v>30</v>
      </c>
      <c r="R2380" s="255"/>
      <c r="S2380" s="255"/>
      <c r="T2380" s="265" t="str">
        <f t="array" ref="T2380">VLOOKUP(D2380&amp;E2380,IF({1,0},'2021春'!$C$3:$C$4485&amp;'2021春'!$D$3:$D$4485,'2021春'!$H$3:$H$4485),2,0)</f>
        <v>45122920050706181X</v>
      </c>
    </row>
    <row r="2381" spans="1:20">
      <c r="A2381" s="255">
        <v>2379</v>
      </c>
      <c r="B2381" s="255" t="s">
        <v>9577</v>
      </c>
      <c r="C2381" s="255" t="s">
        <v>21</v>
      </c>
      <c r="D2381" s="255" t="s">
        <v>368</v>
      </c>
      <c r="E2381" s="255" t="s">
        <v>9578</v>
      </c>
      <c r="F2381" s="255" t="s">
        <v>24</v>
      </c>
      <c r="G2381" s="255">
        <v>17</v>
      </c>
      <c r="H2381" s="255" t="s">
        <v>9579</v>
      </c>
      <c r="I2381" s="255" t="s">
        <v>9580</v>
      </c>
      <c r="J2381" s="255" t="s">
        <v>9581</v>
      </c>
      <c r="K2381" s="255" t="s">
        <v>27</v>
      </c>
      <c r="L2381" s="260">
        <v>44394</v>
      </c>
      <c r="M2381" s="255" t="s">
        <v>4299</v>
      </c>
      <c r="N2381" s="255" t="s">
        <v>30</v>
      </c>
      <c r="O2381" s="260"/>
      <c r="P2381" s="255"/>
      <c r="Q2381" s="255" t="s">
        <v>30</v>
      </c>
      <c r="R2381" s="255" t="s">
        <v>9582</v>
      </c>
      <c r="S2381" s="255"/>
      <c r="T2381" s="265" t="str">
        <f t="array" ref="T2381">VLOOKUP(D2381&amp;E2381,IF({1,0},'2021春'!$C$3:$C$4485&amp;'2021春'!$D$3:$D$4485,'2021春'!$H$3:$H$4485),2,0)</f>
        <v>451229200403310615</v>
      </c>
    </row>
    <row r="2382" spans="1:20">
      <c r="A2382" s="255">
        <v>2380</v>
      </c>
      <c r="B2382" s="255" t="s">
        <v>9583</v>
      </c>
      <c r="C2382" s="255" t="s">
        <v>21</v>
      </c>
      <c r="D2382" s="255" t="s">
        <v>368</v>
      </c>
      <c r="E2382" s="255" t="s">
        <v>9584</v>
      </c>
      <c r="F2382" s="255" t="s">
        <v>24</v>
      </c>
      <c r="G2382" s="255">
        <v>16</v>
      </c>
      <c r="H2382" s="255" t="s">
        <v>9585</v>
      </c>
      <c r="I2382" s="255" t="s">
        <v>9586</v>
      </c>
      <c r="J2382" s="255">
        <v>13557991815</v>
      </c>
      <c r="K2382" s="255" t="s">
        <v>27</v>
      </c>
      <c r="L2382" s="260">
        <v>44394</v>
      </c>
      <c r="M2382" s="255" t="s">
        <v>4299</v>
      </c>
      <c r="N2382" s="255"/>
      <c r="O2382" s="260"/>
      <c r="P2382" s="255"/>
      <c r="Q2382" s="255" t="s">
        <v>30</v>
      </c>
      <c r="R2382" s="255"/>
      <c r="S2382" s="255"/>
      <c r="T2382" s="265" t="str">
        <f t="array" ref="T2382">VLOOKUP(D2382&amp;E2382,IF({1,0},'2021春'!$C$3:$C$4485&amp;'2021春'!$D$3:$D$4485,'2021春'!$H$3:$H$4485),2,0)</f>
        <v>451229200410075713</v>
      </c>
    </row>
    <row r="2383" spans="1:20">
      <c r="A2383" s="255">
        <v>2381</v>
      </c>
      <c r="B2383" s="255" t="s">
        <v>9587</v>
      </c>
      <c r="C2383" s="255" t="s">
        <v>21</v>
      </c>
      <c r="D2383" s="255" t="s">
        <v>368</v>
      </c>
      <c r="E2383" s="255" t="s">
        <v>9588</v>
      </c>
      <c r="F2383" s="255" t="s">
        <v>24</v>
      </c>
      <c r="G2383" s="255">
        <v>17</v>
      </c>
      <c r="H2383" s="255" t="s">
        <v>9589</v>
      </c>
      <c r="I2383" s="255" t="s">
        <v>8023</v>
      </c>
      <c r="J2383" s="255">
        <v>13407751198</v>
      </c>
      <c r="K2383" s="255" t="s">
        <v>27</v>
      </c>
      <c r="L2383" s="260">
        <v>44399</v>
      </c>
      <c r="M2383" s="255" t="s">
        <v>9590</v>
      </c>
      <c r="N2383" s="255" t="s">
        <v>30</v>
      </c>
      <c r="O2383" s="260"/>
      <c r="P2383" s="255"/>
      <c r="Q2383" s="255" t="s">
        <v>30</v>
      </c>
      <c r="R2383" s="255" t="s">
        <v>9591</v>
      </c>
      <c r="S2383" s="255"/>
      <c r="T2383" s="265" t="str">
        <f t="array" ref="T2383">VLOOKUP(D2383&amp;E2383,IF({1,0},'2021春'!$C$3:$C$4485&amp;'2021春'!$D$3:$D$4485,'2021春'!$H$3:$H$4485),2,0)</f>
        <v>45273120040523541X</v>
      </c>
    </row>
    <row r="2384" spans="1:20">
      <c r="A2384" s="255">
        <v>2382</v>
      </c>
      <c r="B2384" s="255" t="s">
        <v>9592</v>
      </c>
      <c r="C2384" s="255" t="s">
        <v>21</v>
      </c>
      <c r="D2384" s="255" t="s">
        <v>368</v>
      </c>
      <c r="E2384" s="255" t="s">
        <v>9593</v>
      </c>
      <c r="F2384" s="255" t="s">
        <v>24</v>
      </c>
      <c r="G2384" s="255">
        <v>17</v>
      </c>
      <c r="H2384" s="255" t="s">
        <v>607</v>
      </c>
      <c r="I2384" s="255" t="s">
        <v>9594</v>
      </c>
      <c r="J2384" s="255">
        <v>18378899812</v>
      </c>
      <c r="K2384" s="255" t="s">
        <v>27</v>
      </c>
      <c r="L2384" s="260">
        <v>44403</v>
      </c>
      <c r="M2384" s="255" t="s">
        <v>9595</v>
      </c>
      <c r="N2384" s="255" t="s">
        <v>30</v>
      </c>
      <c r="O2384" s="260"/>
      <c r="P2384" s="255"/>
      <c r="Q2384" s="255" t="s">
        <v>30</v>
      </c>
      <c r="R2384" s="255" t="s">
        <v>9596</v>
      </c>
      <c r="S2384" s="255"/>
      <c r="T2384" s="265" t="str">
        <f t="array" ref="T2384">VLOOKUP(D2384&amp;E2384,IF({1,0},'2021春'!$C$3:$C$4485&amp;'2021春'!$D$3:$D$4485,'2021春'!$H$3:$H$4485),2,0)</f>
        <v>451229200404173915</v>
      </c>
    </row>
    <row r="2385" spans="1:20">
      <c r="A2385" s="255">
        <v>2383</v>
      </c>
      <c r="B2385" s="255" t="s">
        <v>9597</v>
      </c>
      <c r="C2385" s="255" t="s">
        <v>21</v>
      </c>
      <c r="D2385" s="255" t="s">
        <v>368</v>
      </c>
      <c r="E2385" s="255" t="s">
        <v>9598</v>
      </c>
      <c r="F2385" s="255" t="s">
        <v>24</v>
      </c>
      <c r="G2385" s="255">
        <v>17</v>
      </c>
      <c r="H2385" s="255" t="s">
        <v>9599</v>
      </c>
      <c r="I2385" s="255" t="s">
        <v>9600</v>
      </c>
      <c r="J2385" s="255">
        <v>18249919825</v>
      </c>
      <c r="K2385" s="255" t="s">
        <v>27</v>
      </c>
      <c r="L2385" s="260">
        <v>44395</v>
      </c>
      <c r="M2385" s="255" t="s">
        <v>1288</v>
      </c>
      <c r="N2385" s="255" t="s">
        <v>27</v>
      </c>
      <c r="O2385" s="260">
        <v>44416</v>
      </c>
      <c r="P2385" s="255" t="s">
        <v>1288</v>
      </c>
      <c r="Q2385" s="255" t="s">
        <v>30</v>
      </c>
      <c r="R2385" s="255"/>
      <c r="S2385" s="255"/>
      <c r="T2385" s="265" t="str">
        <f t="array" ref="T2385">VLOOKUP(D2385&amp;E2385,IF({1,0},'2021春'!$C$3:$C$4485&amp;'2021春'!$D$3:$D$4485,'2021春'!$H$3:$H$4485),2,0)</f>
        <v>45273120031012061X</v>
      </c>
    </row>
    <row r="2386" spans="1:20">
      <c r="A2386" s="255">
        <v>2384</v>
      </c>
      <c r="B2386" s="255" t="s">
        <v>9601</v>
      </c>
      <c r="C2386" s="255" t="s">
        <v>21</v>
      </c>
      <c r="D2386" s="255" t="s">
        <v>368</v>
      </c>
      <c r="E2386" s="255" t="s">
        <v>9602</v>
      </c>
      <c r="F2386" s="255" t="s">
        <v>24</v>
      </c>
      <c r="G2386" s="255">
        <v>17</v>
      </c>
      <c r="H2386" s="255" t="s">
        <v>9603</v>
      </c>
      <c r="I2386" s="255" t="s">
        <v>9604</v>
      </c>
      <c r="J2386" s="255">
        <v>15777183806</v>
      </c>
      <c r="K2386" s="255" t="s">
        <v>27</v>
      </c>
      <c r="L2386" s="260">
        <v>44408</v>
      </c>
      <c r="M2386" s="255" t="s">
        <v>28</v>
      </c>
      <c r="N2386" s="255" t="s">
        <v>30</v>
      </c>
      <c r="O2386" s="260"/>
      <c r="P2386" s="255"/>
      <c r="Q2386" s="255" t="s">
        <v>30</v>
      </c>
      <c r="R2386" s="255" t="s">
        <v>9605</v>
      </c>
      <c r="S2386" s="255"/>
      <c r="T2386" s="265" t="str">
        <f t="array" ref="T2386">VLOOKUP(D2386&amp;E2386,IF({1,0},'2021春'!$C$3:$C$4485&amp;'2021春'!$D$3:$D$4485,'2021春'!$H$3:$H$4485),2,0)</f>
        <v>451229200402245719</v>
      </c>
    </row>
    <row r="2387" spans="1:20">
      <c r="A2387" s="255">
        <v>2385</v>
      </c>
      <c r="B2387" s="255" t="s">
        <v>9606</v>
      </c>
      <c r="C2387" s="255" t="s">
        <v>21</v>
      </c>
      <c r="D2387" s="255" t="s">
        <v>368</v>
      </c>
      <c r="E2387" s="255" t="s">
        <v>5681</v>
      </c>
      <c r="F2387" s="255" t="s">
        <v>24</v>
      </c>
      <c r="G2387" s="255">
        <v>17</v>
      </c>
      <c r="H2387" s="255" t="s">
        <v>3089</v>
      </c>
      <c r="I2387" s="255" t="s">
        <v>6988</v>
      </c>
      <c r="J2387" s="255">
        <v>13407750215</v>
      </c>
      <c r="K2387" s="255" t="s">
        <v>27</v>
      </c>
      <c r="L2387" s="260">
        <v>44395</v>
      </c>
      <c r="M2387" s="255" t="s">
        <v>28</v>
      </c>
      <c r="N2387" s="255" t="s">
        <v>30</v>
      </c>
      <c r="O2387" s="260"/>
      <c r="P2387" s="255"/>
      <c r="Q2387" s="255" t="s">
        <v>30</v>
      </c>
      <c r="R2387" s="255"/>
      <c r="S2387" s="255"/>
      <c r="T2387" s="265" t="str">
        <f t="array" ref="T2387">VLOOKUP(D2387&amp;E2387,IF({1,0},'2021春'!$C$3:$C$4485&amp;'2021春'!$D$3:$D$4485,'2021春'!$H$3:$H$4485),2,0)</f>
        <v>452731200403015712</v>
      </c>
    </row>
    <row r="2388" spans="1:20">
      <c r="A2388" s="255">
        <v>2386</v>
      </c>
      <c r="B2388" s="255" t="s">
        <v>9607</v>
      </c>
      <c r="C2388" s="255" t="s">
        <v>21</v>
      </c>
      <c r="D2388" s="255" t="s">
        <v>368</v>
      </c>
      <c r="E2388" s="255" t="s">
        <v>4764</v>
      </c>
      <c r="F2388" s="255" t="s">
        <v>143</v>
      </c>
      <c r="G2388" s="255">
        <v>17</v>
      </c>
      <c r="H2388" s="255" t="s">
        <v>8043</v>
      </c>
      <c r="I2388" s="255" t="s">
        <v>9608</v>
      </c>
      <c r="J2388" s="255">
        <v>13489541227</v>
      </c>
      <c r="K2388" s="255" t="s">
        <v>27</v>
      </c>
      <c r="L2388" s="260">
        <v>44395</v>
      </c>
      <c r="M2388" s="255" t="s">
        <v>2747</v>
      </c>
      <c r="N2388" s="255" t="s">
        <v>30</v>
      </c>
      <c r="O2388" s="260"/>
      <c r="P2388" s="255"/>
      <c r="Q2388" s="255" t="s">
        <v>30</v>
      </c>
      <c r="R2388" s="255"/>
      <c r="S2388" s="255"/>
      <c r="T2388" s="265" t="str">
        <f t="array" ref="T2388">VLOOKUP(D2388&amp;E2388,IF({1,0},'2021春'!$C$3:$C$4485&amp;'2021春'!$D$3:$D$4485,'2021春'!$H$3:$H$4485),2,0)</f>
        <v>452731200404132726</v>
      </c>
    </row>
    <row r="2389" spans="1:20">
      <c r="A2389" s="255">
        <v>2387</v>
      </c>
      <c r="B2389" s="255" t="s">
        <v>9609</v>
      </c>
      <c r="C2389" s="255" t="s">
        <v>21</v>
      </c>
      <c r="D2389" s="255" t="s">
        <v>368</v>
      </c>
      <c r="E2389" s="255" t="s">
        <v>9610</v>
      </c>
      <c r="F2389" s="255" t="s">
        <v>143</v>
      </c>
      <c r="G2389" s="255">
        <v>17</v>
      </c>
      <c r="H2389" s="255" t="s">
        <v>9611</v>
      </c>
      <c r="I2389" s="255" t="s">
        <v>9612</v>
      </c>
      <c r="J2389" s="255">
        <v>13481848901</v>
      </c>
      <c r="K2389" s="255" t="s">
        <v>27</v>
      </c>
      <c r="L2389" s="260">
        <v>44399</v>
      </c>
      <c r="M2389" s="255" t="s">
        <v>9613</v>
      </c>
      <c r="N2389" s="255" t="s">
        <v>30</v>
      </c>
      <c r="O2389" s="260"/>
      <c r="P2389" s="255"/>
      <c r="Q2389" s="255" t="s">
        <v>30</v>
      </c>
      <c r="R2389" s="255"/>
      <c r="S2389" s="255"/>
      <c r="T2389" s="265" t="str">
        <f t="array" ref="T2389">VLOOKUP(D2389&amp;E2389,IF({1,0},'2021春'!$C$3:$C$4485&amp;'2021春'!$D$3:$D$4485,'2021春'!$H$3:$H$4485),2,0)</f>
        <v>45273120031110032x</v>
      </c>
    </row>
    <row r="2390" spans="1:20">
      <c r="A2390" s="255">
        <v>2388</v>
      </c>
      <c r="B2390" s="255" t="s">
        <v>9614</v>
      </c>
      <c r="C2390" s="255" t="s">
        <v>21</v>
      </c>
      <c r="D2390" s="255" t="s">
        <v>368</v>
      </c>
      <c r="E2390" s="255" t="s">
        <v>9615</v>
      </c>
      <c r="F2390" s="255" t="s">
        <v>24</v>
      </c>
      <c r="G2390" s="255">
        <v>17</v>
      </c>
      <c r="H2390" s="255" t="s">
        <v>9616</v>
      </c>
      <c r="I2390" s="255" t="s">
        <v>9617</v>
      </c>
      <c r="J2390" s="255">
        <v>13471802371</v>
      </c>
      <c r="K2390" s="255" t="s">
        <v>27</v>
      </c>
      <c r="L2390" s="260">
        <v>44396</v>
      </c>
      <c r="M2390" s="255" t="s">
        <v>9618</v>
      </c>
      <c r="N2390" s="255" t="s">
        <v>30</v>
      </c>
      <c r="O2390" s="260"/>
      <c r="P2390" s="255"/>
      <c r="Q2390" s="255" t="s">
        <v>30</v>
      </c>
      <c r="R2390" s="255"/>
      <c r="S2390" s="255"/>
      <c r="T2390" s="265" t="str">
        <f t="array" ref="T2390">VLOOKUP(D2390&amp;E2390,IF({1,0},'2021春'!$C$3:$C$4485&amp;'2021春'!$D$3:$D$4485,'2021春'!$H$3:$H$4485),2,0)</f>
        <v>452731200312226610</v>
      </c>
    </row>
    <row r="2391" spans="1:20">
      <c r="A2391" s="255">
        <v>2389</v>
      </c>
      <c r="B2391" s="255" t="s">
        <v>9619</v>
      </c>
      <c r="C2391" s="255" t="s">
        <v>21</v>
      </c>
      <c r="D2391" s="255" t="s">
        <v>368</v>
      </c>
      <c r="E2391" s="255" t="s">
        <v>9620</v>
      </c>
      <c r="F2391" s="255" t="s">
        <v>143</v>
      </c>
      <c r="G2391" s="255">
        <v>17</v>
      </c>
      <c r="H2391" s="255" t="s">
        <v>9621</v>
      </c>
      <c r="I2391" s="255" t="s">
        <v>9622</v>
      </c>
      <c r="J2391" s="255" t="s">
        <v>9623</v>
      </c>
      <c r="K2391" s="255" t="s">
        <v>27</v>
      </c>
      <c r="L2391" s="260">
        <v>44397</v>
      </c>
      <c r="M2391" s="255" t="s">
        <v>6774</v>
      </c>
      <c r="N2391" s="255" t="s">
        <v>30</v>
      </c>
      <c r="O2391" s="260"/>
      <c r="P2391" s="255"/>
      <c r="Q2391" s="255" t="s">
        <v>30</v>
      </c>
      <c r="R2391" s="255" t="s">
        <v>9624</v>
      </c>
      <c r="S2391" s="255"/>
      <c r="T2391" s="265" t="str">
        <f t="array" ref="T2391">VLOOKUP(D2391&amp;E2391,IF({1,0},'2021春'!$C$3:$C$4485&amp;'2021春'!$D$3:$D$4485,'2021春'!$H$3:$H$4485),2,0)</f>
        <v>451229200403202120</v>
      </c>
    </row>
    <row r="2392" spans="1:20">
      <c r="A2392" s="255">
        <v>2390</v>
      </c>
      <c r="B2392" s="255" t="s">
        <v>9625</v>
      </c>
      <c r="C2392" s="255" t="s">
        <v>21</v>
      </c>
      <c r="D2392" s="255" t="s">
        <v>368</v>
      </c>
      <c r="E2392" s="255" t="s">
        <v>9626</v>
      </c>
      <c r="F2392" s="255" t="s">
        <v>143</v>
      </c>
      <c r="G2392" s="255">
        <v>17</v>
      </c>
      <c r="H2392" s="255" t="s">
        <v>9627</v>
      </c>
      <c r="I2392" s="255" t="s">
        <v>9628</v>
      </c>
      <c r="J2392" s="255">
        <v>13132988819</v>
      </c>
      <c r="K2392" s="255" t="s">
        <v>27</v>
      </c>
      <c r="L2392" s="260">
        <v>44397</v>
      </c>
      <c r="M2392" s="255" t="s">
        <v>4299</v>
      </c>
      <c r="N2392" s="255"/>
      <c r="O2392" s="260"/>
      <c r="P2392" s="255"/>
      <c r="Q2392" s="255" t="s">
        <v>30</v>
      </c>
      <c r="R2392" s="255"/>
      <c r="S2392" s="255"/>
      <c r="T2392" s="265" t="str">
        <f t="array" ref="T2392">VLOOKUP(D2392&amp;E2392,IF({1,0},'2021春'!$C$3:$C$4485&amp;'2021春'!$D$3:$D$4485,'2021春'!$H$3:$H$4485),2,0)</f>
        <v>452731200403036628</v>
      </c>
    </row>
    <row r="2393" spans="1:20">
      <c r="A2393" s="255">
        <v>2391</v>
      </c>
      <c r="B2393" s="255" t="s">
        <v>9629</v>
      </c>
      <c r="C2393" s="255" t="s">
        <v>21</v>
      </c>
      <c r="D2393" s="255" t="s">
        <v>368</v>
      </c>
      <c r="E2393" s="255" t="s">
        <v>9630</v>
      </c>
      <c r="F2393" s="255" t="s">
        <v>143</v>
      </c>
      <c r="G2393" s="255">
        <v>16</v>
      </c>
      <c r="H2393" s="255" t="s">
        <v>7629</v>
      </c>
      <c r="I2393" s="255" t="s">
        <v>9631</v>
      </c>
      <c r="J2393" s="255">
        <v>19978824729</v>
      </c>
      <c r="K2393" s="255" t="s">
        <v>27</v>
      </c>
      <c r="L2393" s="260">
        <v>44398</v>
      </c>
      <c r="M2393" s="255" t="s">
        <v>9381</v>
      </c>
      <c r="N2393" s="255" t="s">
        <v>27</v>
      </c>
      <c r="O2393" s="260"/>
      <c r="P2393" s="255"/>
      <c r="Q2393" s="255" t="s">
        <v>30</v>
      </c>
      <c r="R2393" s="255"/>
      <c r="S2393" s="255"/>
      <c r="T2393" s="265" t="str">
        <f t="array" ref="T2393">VLOOKUP(D2393&amp;E2393,IF({1,0},'2021春'!$C$3:$C$4485&amp;'2021春'!$D$3:$D$4485,'2021春'!$H$3:$H$4485),2,0)</f>
        <v>452731200501261829</v>
      </c>
    </row>
    <row r="2394" spans="1:20">
      <c r="A2394" s="255">
        <v>2392</v>
      </c>
      <c r="B2394" s="255" t="s">
        <v>9632</v>
      </c>
      <c r="C2394" s="255" t="s">
        <v>21</v>
      </c>
      <c r="D2394" s="255" t="s">
        <v>368</v>
      </c>
      <c r="E2394" s="255" t="s">
        <v>9633</v>
      </c>
      <c r="F2394" s="255" t="s">
        <v>143</v>
      </c>
      <c r="G2394" s="255">
        <v>17</v>
      </c>
      <c r="H2394" s="255" t="s">
        <v>9634</v>
      </c>
      <c r="I2394" s="255" t="s">
        <v>9635</v>
      </c>
      <c r="J2394" s="255">
        <v>14736279836</v>
      </c>
      <c r="K2394" s="255" t="s">
        <v>27</v>
      </c>
      <c r="L2394" s="260">
        <v>44397</v>
      </c>
      <c r="M2394" s="255" t="s">
        <v>4299</v>
      </c>
      <c r="N2394" s="255"/>
      <c r="O2394" s="260"/>
      <c r="P2394" s="255"/>
      <c r="Q2394" s="255" t="s">
        <v>30</v>
      </c>
      <c r="R2394" s="255"/>
      <c r="S2394" s="255"/>
      <c r="T2394" s="265" t="str">
        <f t="array" ref="T2394">VLOOKUP(D2394&amp;E2394,IF({1,0},'2021春'!$C$3:$C$4485&amp;'2021春'!$D$3:$D$4485,'2021春'!$H$3:$H$4485),2,0)</f>
        <v>451229200309233625</v>
      </c>
    </row>
    <row r="2395" spans="1:20">
      <c r="A2395" s="255">
        <v>2393</v>
      </c>
      <c r="B2395" s="255" t="s">
        <v>9636</v>
      </c>
      <c r="C2395" s="255" t="s">
        <v>21</v>
      </c>
      <c r="D2395" s="255" t="s">
        <v>368</v>
      </c>
      <c r="E2395" s="255" t="s">
        <v>9637</v>
      </c>
      <c r="F2395" s="255" t="s">
        <v>143</v>
      </c>
      <c r="G2395" s="255">
        <v>16</v>
      </c>
      <c r="H2395" s="255" t="s">
        <v>3569</v>
      </c>
      <c r="I2395" s="255" t="s">
        <v>9638</v>
      </c>
      <c r="J2395" s="255">
        <v>17807838492</v>
      </c>
      <c r="K2395" s="255" t="s">
        <v>27</v>
      </c>
      <c r="L2395" s="260">
        <v>44397</v>
      </c>
      <c r="M2395" s="255" t="s">
        <v>4299</v>
      </c>
      <c r="N2395" s="255"/>
      <c r="O2395" s="260"/>
      <c r="P2395" s="255"/>
      <c r="Q2395" s="255" t="s">
        <v>30</v>
      </c>
      <c r="R2395" s="255"/>
      <c r="S2395" s="255"/>
      <c r="T2395" s="265" t="str">
        <f t="array" ref="T2395">VLOOKUP(D2395&amp;E2395,IF({1,0},'2021春'!$C$3:$C$4485&amp;'2021春'!$D$3:$D$4485,'2021春'!$H$3:$H$4485),2,0)</f>
        <v>451229200408143625</v>
      </c>
    </row>
    <row r="2396" spans="1:20">
      <c r="A2396" s="255">
        <v>2394</v>
      </c>
      <c r="B2396" s="255" t="s">
        <v>9639</v>
      </c>
      <c r="C2396" s="255" t="s">
        <v>21</v>
      </c>
      <c r="D2396" s="255" t="s">
        <v>368</v>
      </c>
      <c r="E2396" s="255" t="s">
        <v>9640</v>
      </c>
      <c r="F2396" s="255" t="s">
        <v>143</v>
      </c>
      <c r="G2396" s="255">
        <v>18</v>
      </c>
      <c r="H2396" s="255" t="s">
        <v>9641</v>
      </c>
      <c r="I2396" s="255" t="s">
        <v>9642</v>
      </c>
      <c r="J2396" s="255" t="s">
        <v>9643</v>
      </c>
      <c r="K2396" s="255" t="s">
        <v>27</v>
      </c>
      <c r="L2396" s="260">
        <v>44396</v>
      </c>
      <c r="M2396" s="255" t="s">
        <v>4299</v>
      </c>
      <c r="N2396" s="255"/>
      <c r="O2396" s="260"/>
      <c r="P2396" s="255"/>
      <c r="Q2396" s="255" t="s">
        <v>30</v>
      </c>
      <c r="R2396" s="255"/>
      <c r="S2396" s="255"/>
      <c r="T2396" s="265" t="str">
        <f t="array" ref="T2396">VLOOKUP(D2396&amp;E2396,IF({1,0},'2021春'!$C$3:$C$4485&amp;'2021春'!$D$3:$D$4485,'2021春'!$H$3:$H$4485),2,0)</f>
        <v>45273120030617392X</v>
      </c>
    </row>
    <row r="2397" spans="1:20">
      <c r="A2397" s="255">
        <v>2395</v>
      </c>
      <c r="B2397" s="255" t="s">
        <v>9644</v>
      </c>
      <c r="C2397" s="255" t="s">
        <v>21</v>
      </c>
      <c r="D2397" s="255" t="s">
        <v>368</v>
      </c>
      <c r="E2397" s="255" t="s">
        <v>9645</v>
      </c>
      <c r="F2397" s="255" t="s">
        <v>143</v>
      </c>
      <c r="G2397" s="255">
        <v>17</v>
      </c>
      <c r="H2397" s="255" t="s">
        <v>4409</v>
      </c>
      <c r="I2397" s="255" t="s">
        <v>9646</v>
      </c>
      <c r="J2397" s="255" t="s">
        <v>9647</v>
      </c>
      <c r="K2397" s="255" t="s">
        <v>27</v>
      </c>
      <c r="L2397" s="260">
        <v>44398</v>
      </c>
      <c r="M2397" s="255" t="s">
        <v>9648</v>
      </c>
      <c r="N2397" s="255" t="s">
        <v>30</v>
      </c>
      <c r="O2397" s="260"/>
      <c r="P2397" s="255"/>
      <c r="Q2397" s="255" t="s">
        <v>30</v>
      </c>
      <c r="R2397" s="255" t="s">
        <v>9649</v>
      </c>
      <c r="S2397" s="255"/>
      <c r="T2397" s="265" t="str">
        <f t="array" ref="T2397">VLOOKUP(D2397&amp;E2397,IF({1,0},'2021春'!$C$3:$C$4485&amp;'2021春'!$D$3:$D$4485,'2021春'!$H$3:$H$4485),2,0)</f>
        <v>451229200312182726</v>
      </c>
    </row>
    <row r="2398" spans="1:20">
      <c r="A2398" s="255">
        <v>2396</v>
      </c>
      <c r="B2398" s="255" t="s">
        <v>9650</v>
      </c>
      <c r="C2398" s="255" t="s">
        <v>21</v>
      </c>
      <c r="D2398" s="255" t="s">
        <v>368</v>
      </c>
      <c r="E2398" s="255" t="s">
        <v>5807</v>
      </c>
      <c r="F2398" s="255" t="s">
        <v>143</v>
      </c>
      <c r="G2398" s="255">
        <v>19</v>
      </c>
      <c r="H2398" s="255" t="s">
        <v>1960</v>
      </c>
      <c r="I2398" s="255" t="s">
        <v>9651</v>
      </c>
      <c r="J2398" s="255">
        <v>18176135218</v>
      </c>
      <c r="K2398" s="255" t="s">
        <v>27</v>
      </c>
      <c r="L2398" s="260">
        <v>44331</v>
      </c>
      <c r="M2398" s="255" t="s">
        <v>29</v>
      </c>
      <c r="N2398" s="255" t="s">
        <v>27</v>
      </c>
      <c r="O2398" s="260">
        <v>44363</v>
      </c>
      <c r="P2398" s="255" t="s">
        <v>2172</v>
      </c>
      <c r="Q2398" s="255" t="s">
        <v>30</v>
      </c>
      <c r="R2398" s="255"/>
      <c r="S2398" s="255"/>
      <c r="T2398" s="265" t="str">
        <f t="array" ref="T2398">VLOOKUP(D2398&amp;E2398,IF({1,0},'2021春'!$C$3:$C$4485&amp;'2021春'!$D$3:$D$4485,'2021春'!$H$3:$H$4485),2,0)</f>
        <v>451229200202213624</v>
      </c>
    </row>
    <row r="2399" spans="1:20">
      <c r="A2399" s="255">
        <v>2397</v>
      </c>
      <c r="B2399" s="255" t="s">
        <v>9652</v>
      </c>
      <c r="C2399" s="255" t="s">
        <v>21</v>
      </c>
      <c r="D2399" s="255" t="s">
        <v>368</v>
      </c>
      <c r="E2399" s="255" t="s">
        <v>9653</v>
      </c>
      <c r="F2399" s="255" t="s">
        <v>143</v>
      </c>
      <c r="G2399" s="255">
        <v>16</v>
      </c>
      <c r="H2399" s="255" t="s">
        <v>108</v>
      </c>
      <c r="I2399" s="255" t="s">
        <v>9654</v>
      </c>
      <c r="J2399" s="255">
        <v>18278865612</v>
      </c>
      <c r="K2399" s="255" t="s">
        <v>27</v>
      </c>
      <c r="L2399" s="260">
        <v>44395</v>
      </c>
      <c r="M2399" s="255" t="s">
        <v>4327</v>
      </c>
      <c r="N2399" s="255" t="s">
        <v>27</v>
      </c>
      <c r="O2399" s="260">
        <v>44416</v>
      </c>
      <c r="P2399" s="255" t="s">
        <v>4327</v>
      </c>
      <c r="Q2399" s="255" t="s">
        <v>30</v>
      </c>
      <c r="R2399" s="255"/>
      <c r="S2399" s="255"/>
      <c r="T2399" s="265" t="str">
        <f t="array" ref="T2399">VLOOKUP(D2399&amp;E2399,IF({1,0},'2021春'!$C$3:$C$4485&amp;'2021春'!$D$3:$D$4485,'2021春'!$H$3:$H$4485),2,0)</f>
        <v>451229200408301224</v>
      </c>
    </row>
    <row r="2400" spans="1:20">
      <c r="A2400" s="255">
        <v>2398</v>
      </c>
      <c r="B2400" s="255" t="s">
        <v>9655</v>
      </c>
      <c r="C2400" s="255" t="s">
        <v>21</v>
      </c>
      <c r="D2400" s="255" t="s">
        <v>368</v>
      </c>
      <c r="E2400" s="255" t="s">
        <v>6898</v>
      </c>
      <c r="F2400" s="255" t="s">
        <v>24</v>
      </c>
      <c r="G2400" s="255">
        <v>17</v>
      </c>
      <c r="H2400" s="255" t="s">
        <v>9656</v>
      </c>
      <c r="I2400" s="255" t="s">
        <v>9657</v>
      </c>
      <c r="J2400" s="255">
        <v>15777802737</v>
      </c>
      <c r="K2400" s="255" t="s">
        <v>27</v>
      </c>
      <c r="L2400" s="260">
        <v>44395</v>
      </c>
      <c r="M2400" s="255" t="s">
        <v>2455</v>
      </c>
      <c r="N2400" s="255" t="s">
        <v>30</v>
      </c>
      <c r="O2400" s="260"/>
      <c r="P2400" s="255"/>
      <c r="Q2400" s="255" t="s">
        <v>30</v>
      </c>
      <c r="R2400" s="255"/>
      <c r="S2400" s="255"/>
      <c r="T2400" s="265" t="str">
        <f t="array" ref="T2400">VLOOKUP(D2400&amp;E2400,IF({1,0},'2021春'!$C$3:$C$4485&amp;'2021春'!$D$3:$D$4485,'2021春'!$H$3:$H$4485),2,0)</f>
        <v>452731200403074819</v>
      </c>
    </row>
    <row r="2401" spans="1:20">
      <c r="A2401" s="255">
        <v>2399</v>
      </c>
      <c r="B2401" s="255" t="s">
        <v>9658</v>
      </c>
      <c r="C2401" s="255" t="s">
        <v>21</v>
      </c>
      <c r="D2401" s="255" t="s">
        <v>368</v>
      </c>
      <c r="E2401" s="255" t="s">
        <v>9659</v>
      </c>
      <c r="F2401" s="255" t="s">
        <v>24</v>
      </c>
      <c r="G2401" s="255">
        <v>18</v>
      </c>
      <c r="H2401" s="255" t="s">
        <v>9660</v>
      </c>
      <c r="I2401" s="255" t="s">
        <v>9661</v>
      </c>
      <c r="J2401" s="255">
        <v>13536446497</v>
      </c>
      <c r="K2401" s="255" t="s">
        <v>27</v>
      </c>
      <c r="L2401" s="260">
        <v>44331</v>
      </c>
      <c r="M2401" s="255" t="s">
        <v>29</v>
      </c>
      <c r="N2401" s="255" t="s">
        <v>27</v>
      </c>
      <c r="O2401" s="260">
        <v>44363</v>
      </c>
      <c r="P2401" s="255" t="s">
        <v>2172</v>
      </c>
      <c r="Q2401" s="255" t="s">
        <v>30</v>
      </c>
      <c r="R2401" s="255"/>
      <c r="S2401" s="255"/>
      <c r="T2401" s="265" t="str">
        <f t="array" ref="T2401">VLOOKUP(D2401&amp;E2401,IF({1,0},'2021春'!$C$3:$C$4485&amp;'2021春'!$D$3:$D$4485,'2021春'!$H$3:$H$4485),2,0)</f>
        <v>451229200304060315</v>
      </c>
    </row>
    <row r="2402" spans="1:20">
      <c r="A2402" s="255">
        <v>2400</v>
      </c>
      <c r="B2402" s="255" t="s">
        <v>9662</v>
      </c>
      <c r="C2402" s="255" t="s">
        <v>21</v>
      </c>
      <c r="D2402" s="255" t="s">
        <v>368</v>
      </c>
      <c r="E2402" s="255" t="s">
        <v>9663</v>
      </c>
      <c r="F2402" s="255" t="s">
        <v>143</v>
      </c>
      <c r="G2402" s="255">
        <v>17</v>
      </c>
      <c r="H2402" s="255" t="s">
        <v>9664</v>
      </c>
      <c r="I2402" s="255" t="s">
        <v>9665</v>
      </c>
      <c r="J2402" s="255">
        <v>13924995159</v>
      </c>
      <c r="K2402" s="255" t="s">
        <v>27</v>
      </c>
      <c r="L2402" s="260">
        <v>44394</v>
      </c>
      <c r="M2402" s="255" t="s">
        <v>28</v>
      </c>
      <c r="N2402" s="255" t="s">
        <v>30</v>
      </c>
      <c r="O2402" s="260"/>
      <c r="P2402" s="255"/>
      <c r="Q2402" s="255" t="s">
        <v>30</v>
      </c>
      <c r="R2402" s="255"/>
      <c r="S2402" s="255"/>
      <c r="T2402" s="265" t="str">
        <f t="array" ref="T2402">VLOOKUP(D2402&amp;E2402,IF({1,0},'2021春'!$C$3:$C$4485&amp;'2021春'!$D$3:$D$4485,'2021春'!$H$3:$H$4485),2,0)</f>
        <v>451229200407203921</v>
      </c>
    </row>
    <row r="2403" spans="1:20">
      <c r="A2403" s="255">
        <v>2401</v>
      </c>
      <c r="B2403" s="255" t="s">
        <v>9666</v>
      </c>
      <c r="C2403" s="255" t="s">
        <v>21</v>
      </c>
      <c r="D2403" s="255" t="s">
        <v>368</v>
      </c>
      <c r="E2403" s="255" t="s">
        <v>9667</v>
      </c>
      <c r="F2403" s="255" t="s">
        <v>24</v>
      </c>
      <c r="G2403" s="255">
        <v>18</v>
      </c>
      <c r="H2403" s="255" t="s">
        <v>382</v>
      </c>
      <c r="I2403" s="255" t="s">
        <v>9668</v>
      </c>
      <c r="J2403" s="255">
        <v>18778063214</v>
      </c>
      <c r="K2403" s="255" t="s">
        <v>27</v>
      </c>
      <c r="L2403" s="260">
        <v>44331</v>
      </c>
      <c r="M2403" s="255" t="s">
        <v>29</v>
      </c>
      <c r="N2403" s="255" t="s">
        <v>27</v>
      </c>
      <c r="O2403" s="260">
        <v>44363</v>
      </c>
      <c r="P2403" s="255" t="s">
        <v>2172</v>
      </c>
      <c r="Q2403" s="255" t="s">
        <v>30</v>
      </c>
      <c r="R2403" s="255"/>
      <c r="S2403" s="255"/>
      <c r="T2403" s="265" t="str">
        <f t="array" ref="T2403">VLOOKUP(D2403&amp;E2403,IF({1,0},'2021春'!$C$3:$C$4485&amp;'2021春'!$D$3:$D$4485,'2021春'!$H$3:$H$4485),2,0)</f>
        <v>452731200301256910</v>
      </c>
    </row>
    <row r="2404" spans="1:20">
      <c r="A2404" s="255">
        <v>2402</v>
      </c>
      <c r="B2404" s="255" t="s">
        <v>9669</v>
      </c>
      <c r="C2404" s="255" t="s">
        <v>21</v>
      </c>
      <c r="D2404" s="255" t="s">
        <v>368</v>
      </c>
      <c r="E2404" s="255" t="s">
        <v>9670</v>
      </c>
      <c r="F2404" s="255" t="s">
        <v>24</v>
      </c>
      <c r="G2404" s="255">
        <v>18</v>
      </c>
      <c r="H2404" s="255" t="s">
        <v>9671</v>
      </c>
      <c r="I2404" s="255" t="s">
        <v>9672</v>
      </c>
      <c r="J2404" s="255">
        <v>18578948258</v>
      </c>
      <c r="K2404" s="255" t="s">
        <v>27</v>
      </c>
      <c r="L2404" s="260">
        <v>44331</v>
      </c>
      <c r="M2404" s="255" t="s">
        <v>29</v>
      </c>
      <c r="N2404" s="255" t="s">
        <v>27</v>
      </c>
      <c r="O2404" s="260">
        <v>44363</v>
      </c>
      <c r="P2404" s="255" t="s">
        <v>2172</v>
      </c>
      <c r="Q2404" s="255" t="s">
        <v>30</v>
      </c>
      <c r="R2404" s="255"/>
      <c r="S2404" s="255"/>
      <c r="T2404" s="265" t="str">
        <f t="array" ref="T2404">VLOOKUP(D2404&amp;E2404,IF({1,0},'2021春'!$C$3:$C$4485&amp;'2021春'!$D$3:$D$4485,'2021春'!$H$3:$H$4485),2,0)</f>
        <v>452731200304062417</v>
      </c>
    </row>
    <row r="2405" spans="1:20">
      <c r="A2405" s="255">
        <v>2403</v>
      </c>
      <c r="B2405" s="255" t="s">
        <v>9673</v>
      </c>
      <c r="C2405" s="255" t="s">
        <v>21</v>
      </c>
      <c r="D2405" s="255" t="s">
        <v>374</v>
      </c>
      <c r="E2405" s="255" t="s">
        <v>9674</v>
      </c>
      <c r="F2405" s="255" t="s">
        <v>143</v>
      </c>
      <c r="G2405" s="255">
        <v>17</v>
      </c>
      <c r="H2405" s="255" t="s">
        <v>9675</v>
      </c>
      <c r="I2405" s="255" t="s">
        <v>9676</v>
      </c>
      <c r="J2405" s="255" t="s">
        <v>9677</v>
      </c>
      <c r="K2405" s="255" t="s">
        <v>27</v>
      </c>
      <c r="L2405" s="260">
        <v>44394</v>
      </c>
      <c r="M2405" s="255" t="s">
        <v>28</v>
      </c>
      <c r="N2405" s="255" t="s">
        <v>30</v>
      </c>
      <c r="O2405" s="260"/>
      <c r="P2405" s="255"/>
      <c r="Q2405" s="255" t="s">
        <v>30</v>
      </c>
      <c r="R2405" s="255"/>
      <c r="S2405" s="255"/>
      <c r="T2405" s="265" t="str">
        <f t="array" ref="T2405">VLOOKUP(D2405&amp;E2405,IF({1,0},'2021春'!$C$3:$C$4485&amp;'2021春'!$D$3:$D$4485,'2021春'!$H$3:$H$4485),2,0)</f>
        <v>451229200405050343</v>
      </c>
    </row>
    <row r="2406" spans="1:20">
      <c r="A2406" s="255">
        <v>2404</v>
      </c>
      <c r="B2406" s="255" t="s">
        <v>9678</v>
      </c>
      <c r="C2406" s="255" t="s">
        <v>21</v>
      </c>
      <c r="D2406" s="255" t="s">
        <v>374</v>
      </c>
      <c r="E2406" s="255" t="s">
        <v>9679</v>
      </c>
      <c r="F2406" s="255" t="s">
        <v>143</v>
      </c>
      <c r="G2406" s="255">
        <v>19</v>
      </c>
      <c r="H2406" s="255" t="s">
        <v>3282</v>
      </c>
      <c r="I2406" s="255" t="s">
        <v>9680</v>
      </c>
      <c r="J2406" s="255">
        <v>18878650389</v>
      </c>
      <c r="K2406" s="255" t="s">
        <v>27</v>
      </c>
      <c r="L2406" s="260">
        <v>44394</v>
      </c>
      <c r="M2406" s="255" t="s">
        <v>1273</v>
      </c>
      <c r="N2406" s="255"/>
      <c r="O2406" s="260"/>
      <c r="P2406" s="255"/>
      <c r="Q2406" s="255" t="s">
        <v>30</v>
      </c>
      <c r="R2406" s="255"/>
      <c r="S2406" s="255"/>
      <c r="T2406" s="265" t="str">
        <f t="array" ref="T2406">VLOOKUP(D2406&amp;E2406,IF({1,0},'2021春'!$C$3:$C$4485&amp;'2021春'!$D$3:$D$4485,'2021春'!$H$3:$H$4485),2,0)</f>
        <v>452731200207240648</v>
      </c>
    </row>
    <row r="2407" spans="1:20">
      <c r="A2407" s="255">
        <v>2405</v>
      </c>
      <c r="B2407" s="255" t="s">
        <v>9681</v>
      </c>
      <c r="C2407" s="255" t="s">
        <v>21</v>
      </c>
      <c r="D2407" s="255" t="s">
        <v>374</v>
      </c>
      <c r="E2407" s="255" t="s">
        <v>9682</v>
      </c>
      <c r="F2407" s="255" t="s">
        <v>143</v>
      </c>
      <c r="G2407" s="255">
        <v>17</v>
      </c>
      <c r="H2407" s="255" t="s">
        <v>2247</v>
      </c>
      <c r="I2407" s="255" t="s">
        <v>9683</v>
      </c>
      <c r="J2407" s="255">
        <v>18378898330</v>
      </c>
      <c r="K2407" s="255" t="s">
        <v>27</v>
      </c>
      <c r="L2407" s="260">
        <v>44394</v>
      </c>
      <c r="M2407" s="255" t="s">
        <v>7403</v>
      </c>
      <c r="N2407" s="255" t="s">
        <v>30</v>
      </c>
      <c r="O2407" s="260"/>
      <c r="P2407" s="255"/>
      <c r="Q2407" s="255" t="s">
        <v>30</v>
      </c>
      <c r="R2407" s="255"/>
      <c r="S2407" s="255"/>
      <c r="T2407" s="265" t="str">
        <f t="array" ref="T2407">VLOOKUP(D2407&amp;E2407,IF({1,0},'2021春'!$C$3:$C$4485&amp;'2021春'!$D$3:$D$4485,'2021春'!$H$3:$H$4485),2,0)</f>
        <v>452731200402291221</v>
      </c>
    </row>
    <row r="2408" spans="1:20">
      <c r="A2408" s="255">
        <v>2406</v>
      </c>
      <c r="B2408" s="255" t="s">
        <v>9684</v>
      </c>
      <c r="C2408" s="255" t="s">
        <v>21</v>
      </c>
      <c r="D2408" s="255" t="s">
        <v>374</v>
      </c>
      <c r="E2408" s="255" t="s">
        <v>9685</v>
      </c>
      <c r="F2408" s="255" t="s">
        <v>143</v>
      </c>
      <c r="G2408" s="255">
        <v>17</v>
      </c>
      <c r="H2408" s="255" t="s">
        <v>9686</v>
      </c>
      <c r="I2408" s="255" t="s">
        <v>9687</v>
      </c>
      <c r="J2408" s="255">
        <v>13558089685</v>
      </c>
      <c r="K2408" s="255" t="s">
        <v>27</v>
      </c>
      <c r="L2408" s="260">
        <v>44398</v>
      </c>
      <c r="M2408" s="255" t="s">
        <v>8185</v>
      </c>
      <c r="N2408" s="255" t="s">
        <v>30</v>
      </c>
      <c r="O2408" s="260"/>
      <c r="P2408" s="255"/>
      <c r="Q2408" s="255" t="s">
        <v>30</v>
      </c>
      <c r="R2408" s="255" t="s">
        <v>9582</v>
      </c>
      <c r="S2408" s="255"/>
      <c r="T2408" s="265" t="str">
        <f t="array" ref="T2408">VLOOKUP(D2408&amp;E2408,IF({1,0},'2021春'!$C$3:$C$4485&amp;'2021春'!$D$3:$D$4485,'2021春'!$H$3:$H$4485),2,0)</f>
        <v>452127200311212789</v>
      </c>
    </row>
    <row r="2409" spans="1:20">
      <c r="A2409" s="255">
        <v>2407</v>
      </c>
      <c r="B2409" s="255" t="s">
        <v>9688</v>
      </c>
      <c r="C2409" s="255" t="s">
        <v>21</v>
      </c>
      <c r="D2409" s="255" t="s">
        <v>374</v>
      </c>
      <c r="E2409" s="255" t="s">
        <v>9689</v>
      </c>
      <c r="F2409" s="255" t="s">
        <v>143</v>
      </c>
      <c r="G2409" s="255">
        <v>18</v>
      </c>
      <c r="H2409" s="255" t="s">
        <v>9690</v>
      </c>
      <c r="I2409" s="255" t="s">
        <v>9691</v>
      </c>
      <c r="J2409" s="255">
        <v>13407754276</v>
      </c>
      <c r="K2409" s="255" t="s">
        <v>27</v>
      </c>
      <c r="L2409" s="260">
        <v>44398</v>
      </c>
      <c r="M2409" s="255" t="s">
        <v>8185</v>
      </c>
      <c r="N2409" s="255" t="s">
        <v>30</v>
      </c>
      <c r="O2409" s="260"/>
      <c r="P2409" s="255"/>
      <c r="Q2409" s="255" t="s">
        <v>30</v>
      </c>
      <c r="R2409" s="255"/>
      <c r="S2409" s="255"/>
      <c r="T2409" s="265" t="str">
        <f t="array" ref="T2409">VLOOKUP(D2409&amp;E2409,IF({1,0},'2021春'!$C$3:$C$4485&amp;'2021春'!$D$3:$D$4485,'2021春'!$H$3:$H$4485),2,0)</f>
        <v>451229200305280029</v>
      </c>
    </row>
    <row r="2410" spans="1:20">
      <c r="A2410" s="255">
        <v>2408</v>
      </c>
      <c r="B2410" s="255" t="s">
        <v>9692</v>
      </c>
      <c r="C2410" s="255" t="s">
        <v>21</v>
      </c>
      <c r="D2410" s="255" t="s">
        <v>374</v>
      </c>
      <c r="E2410" s="255" t="s">
        <v>9693</v>
      </c>
      <c r="F2410" s="255" t="s">
        <v>143</v>
      </c>
      <c r="G2410" s="255">
        <v>17</v>
      </c>
      <c r="H2410" s="255" t="s">
        <v>9694</v>
      </c>
      <c r="I2410" s="255" t="s">
        <v>9695</v>
      </c>
      <c r="J2410" s="255">
        <v>13471802466</v>
      </c>
      <c r="K2410" s="255" t="s">
        <v>27</v>
      </c>
      <c r="L2410" s="260">
        <v>44398</v>
      </c>
      <c r="M2410" s="255" t="s">
        <v>8185</v>
      </c>
      <c r="N2410" s="255" t="s">
        <v>30</v>
      </c>
      <c r="O2410" s="260"/>
      <c r="P2410" s="255"/>
      <c r="Q2410" s="255" t="s">
        <v>30</v>
      </c>
      <c r="R2410" s="255" t="s">
        <v>9582</v>
      </c>
      <c r="S2410" s="255"/>
      <c r="T2410" s="265" t="str">
        <f t="array" ref="T2410">VLOOKUP(D2410&amp;E2410,IF({1,0},'2021春'!$C$3:$C$4485&amp;'2021春'!$D$3:$D$4485,'2021春'!$H$3:$H$4485),2,0)</f>
        <v>452731200408101222</v>
      </c>
    </row>
    <row r="2411" spans="1:20">
      <c r="A2411" s="255">
        <v>2409</v>
      </c>
      <c r="B2411" s="255" t="s">
        <v>9696</v>
      </c>
      <c r="C2411" s="255" t="s">
        <v>21</v>
      </c>
      <c r="D2411" s="255" t="s">
        <v>374</v>
      </c>
      <c r="E2411" s="255" t="s">
        <v>9697</v>
      </c>
      <c r="F2411" s="255" t="s">
        <v>143</v>
      </c>
      <c r="G2411" s="255">
        <v>17</v>
      </c>
      <c r="H2411" s="255" t="s">
        <v>9698</v>
      </c>
      <c r="I2411" s="255" t="s">
        <v>9699</v>
      </c>
      <c r="J2411" s="255">
        <v>18378893922</v>
      </c>
      <c r="K2411" s="255" t="s">
        <v>27</v>
      </c>
      <c r="L2411" s="260">
        <v>44395</v>
      </c>
      <c r="M2411" s="255" t="s">
        <v>28</v>
      </c>
      <c r="N2411" s="255" t="s">
        <v>27</v>
      </c>
      <c r="O2411" s="260">
        <v>44416</v>
      </c>
      <c r="P2411" s="255" t="s">
        <v>28</v>
      </c>
      <c r="Q2411" s="255" t="s">
        <v>30</v>
      </c>
      <c r="R2411" s="255"/>
      <c r="S2411" s="255"/>
      <c r="T2411" s="265" t="str">
        <f t="array" ref="T2411">VLOOKUP(D2411&amp;E2411,IF({1,0},'2021春'!$C$3:$C$4485&amp;'2021春'!$D$3:$D$4485,'2021春'!$H$3:$H$4485),2,0)</f>
        <v>451229200407125425</v>
      </c>
    </row>
    <row r="2412" spans="1:20">
      <c r="A2412" s="255">
        <v>2410</v>
      </c>
      <c r="B2412" s="255" t="s">
        <v>9700</v>
      </c>
      <c r="C2412" s="255" t="s">
        <v>21</v>
      </c>
      <c r="D2412" s="255" t="s">
        <v>374</v>
      </c>
      <c r="E2412" s="255" t="s">
        <v>9701</v>
      </c>
      <c r="F2412" s="255" t="s">
        <v>143</v>
      </c>
      <c r="G2412" s="255">
        <v>17</v>
      </c>
      <c r="H2412" s="255" t="s">
        <v>9702</v>
      </c>
      <c r="I2412" s="255" t="s">
        <v>9703</v>
      </c>
      <c r="J2412" s="255" t="s">
        <v>9704</v>
      </c>
      <c r="K2412" s="255" t="s">
        <v>27</v>
      </c>
      <c r="L2412" s="260">
        <v>44398</v>
      </c>
      <c r="M2412" s="255" t="s">
        <v>8185</v>
      </c>
      <c r="N2412" s="255" t="s">
        <v>30</v>
      </c>
      <c r="O2412" s="260"/>
      <c r="P2412" s="255"/>
      <c r="Q2412" s="255" t="s">
        <v>30</v>
      </c>
      <c r="R2412" s="255" t="s">
        <v>9582</v>
      </c>
      <c r="S2412" s="255"/>
      <c r="T2412" s="265" t="str">
        <f t="array" ref="T2412">VLOOKUP(D2412&amp;E2412,IF({1,0},'2021春'!$C$3:$C$4485&amp;'2021春'!$D$3:$D$4485,'2021春'!$H$3:$H$4485),2,0)</f>
        <v>45272920040717126X</v>
      </c>
    </row>
    <row r="2413" spans="1:20">
      <c r="A2413" s="255">
        <v>2411</v>
      </c>
      <c r="B2413" s="255" t="s">
        <v>9705</v>
      </c>
      <c r="C2413" s="255" t="s">
        <v>21</v>
      </c>
      <c r="D2413" s="255" t="s">
        <v>374</v>
      </c>
      <c r="E2413" s="255" t="s">
        <v>9706</v>
      </c>
      <c r="F2413" s="255" t="s">
        <v>143</v>
      </c>
      <c r="G2413" s="255">
        <v>17</v>
      </c>
      <c r="H2413" s="255" t="s">
        <v>9409</v>
      </c>
      <c r="I2413" s="255" t="s">
        <v>9707</v>
      </c>
      <c r="J2413" s="255">
        <v>19977829603</v>
      </c>
      <c r="K2413" s="255" t="s">
        <v>27</v>
      </c>
      <c r="L2413" s="260">
        <v>44420</v>
      </c>
      <c r="M2413" s="255" t="s">
        <v>9708</v>
      </c>
      <c r="N2413" s="255" t="s">
        <v>30</v>
      </c>
      <c r="O2413" s="260"/>
      <c r="P2413" s="255"/>
      <c r="Q2413" s="255" t="s">
        <v>30</v>
      </c>
      <c r="R2413" s="255"/>
      <c r="S2413" s="255"/>
      <c r="T2413" s="265" t="str">
        <f t="array" ref="T2413">VLOOKUP(D2413&amp;E2413,IF({1,0},'2021春'!$C$3:$C$4485&amp;'2021春'!$D$3:$D$4485,'2021春'!$H$3:$H$4485),2,0)</f>
        <v>451229200312191227</v>
      </c>
    </row>
    <row r="2414" spans="1:20">
      <c r="A2414" s="255">
        <v>2412</v>
      </c>
      <c r="B2414" s="255" t="s">
        <v>9709</v>
      </c>
      <c r="C2414" s="255" t="s">
        <v>21</v>
      </c>
      <c r="D2414" s="255" t="s">
        <v>374</v>
      </c>
      <c r="E2414" s="255" t="s">
        <v>9710</v>
      </c>
      <c r="F2414" s="255" t="s">
        <v>143</v>
      </c>
      <c r="G2414" s="255">
        <v>17</v>
      </c>
      <c r="H2414" s="255" t="s">
        <v>9711</v>
      </c>
      <c r="I2414" s="255" t="s">
        <v>9712</v>
      </c>
      <c r="J2414" s="255" t="s">
        <v>9713</v>
      </c>
      <c r="K2414" s="255" t="s">
        <v>27</v>
      </c>
      <c r="L2414" s="260">
        <v>44398</v>
      </c>
      <c r="M2414" s="255" t="s">
        <v>8185</v>
      </c>
      <c r="N2414" s="255" t="s">
        <v>30</v>
      </c>
      <c r="O2414" s="260"/>
      <c r="P2414" s="255"/>
      <c r="Q2414" s="255" t="s">
        <v>30</v>
      </c>
      <c r="R2414" s="255" t="s">
        <v>9582</v>
      </c>
      <c r="S2414" s="255"/>
      <c r="T2414" s="265" t="str">
        <f t="array" ref="T2414">VLOOKUP(D2414&amp;E2414,IF({1,0},'2021春'!$C$3:$C$4485&amp;'2021春'!$D$3:$D$4485,'2021春'!$H$3:$H$4485),2,0)</f>
        <v>451229200407030928</v>
      </c>
    </row>
    <row r="2415" spans="1:20">
      <c r="A2415" s="255">
        <v>2413</v>
      </c>
      <c r="B2415" s="255" t="s">
        <v>9714</v>
      </c>
      <c r="C2415" s="255" t="s">
        <v>21</v>
      </c>
      <c r="D2415" s="255" t="s">
        <v>374</v>
      </c>
      <c r="E2415" s="255" t="s">
        <v>9715</v>
      </c>
      <c r="F2415" s="255" t="s">
        <v>143</v>
      </c>
      <c r="G2415" s="255">
        <v>17</v>
      </c>
      <c r="H2415" s="255" t="s">
        <v>9716</v>
      </c>
      <c r="I2415" s="255" t="s">
        <v>9717</v>
      </c>
      <c r="J2415" s="255">
        <v>18378886619</v>
      </c>
      <c r="K2415" s="255" t="s">
        <v>27</v>
      </c>
      <c r="L2415" s="260">
        <v>44426</v>
      </c>
      <c r="M2415" s="255" t="s">
        <v>28</v>
      </c>
      <c r="N2415" s="255" t="s">
        <v>30</v>
      </c>
      <c r="O2415" s="260"/>
      <c r="P2415" s="255"/>
      <c r="Q2415" s="255" t="s">
        <v>30</v>
      </c>
      <c r="R2415" s="255" t="s">
        <v>9718</v>
      </c>
      <c r="S2415" s="255"/>
      <c r="T2415" s="265" t="str">
        <f t="array" ref="T2415">VLOOKUP(D2415&amp;E2415,IF({1,0},'2021春'!$C$3:$C$4485&amp;'2021春'!$D$3:$D$4485,'2021春'!$H$3:$H$4485),2,0)</f>
        <v>452731200408035421</v>
      </c>
    </row>
    <row r="2416" spans="1:20">
      <c r="A2416" s="255">
        <v>2414</v>
      </c>
      <c r="B2416" s="255" t="s">
        <v>9719</v>
      </c>
      <c r="C2416" s="255" t="s">
        <v>21</v>
      </c>
      <c r="D2416" s="255" t="s">
        <v>374</v>
      </c>
      <c r="E2416" s="255" t="s">
        <v>9720</v>
      </c>
      <c r="F2416" s="255" t="s">
        <v>143</v>
      </c>
      <c r="G2416" s="255">
        <v>18</v>
      </c>
      <c r="H2416" s="255" t="s">
        <v>9721</v>
      </c>
      <c r="I2416" s="255" t="s">
        <v>9722</v>
      </c>
      <c r="J2416" s="255">
        <v>15994518608</v>
      </c>
      <c r="K2416" s="255" t="s">
        <v>27</v>
      </c>
      <c r="L2416" s="260">
        <v>44331</v>
      </c>
      <c r="M2416" s="255" t="s">
        <v>29</v>
      </c>
      <c r="N2416" s="255" t="s">
        <v>27</v>
      </c>
      <c r="O2416" s="260">
        <v>44398</v>
      </c>
      <c r="P2416" s="255" t="s">
        <v>2172</v>
      </c>
      <c r="Q2416" s="255" t="s">
        <v>30</v>
      </c>
      <c r="R2416" s="255" t="s">
        <v>9582</v>
      </c>
      <c r="S2416" s="255"/>
      <c r="T2416" s="265" t="str">
        <f t="array" ref="T2416">VLOOKUP(D2416&amp;E2416,IF({1,0},'2021春'!$C$3:$C$4485&amp;'2021春'!$D$3:$D$4485,'2021春'!$H$3:$H$4485),2,0)</f>
        <v>452731200208160324</v>
      </c>
    </row>
    <row r="2417" spans="1:20">
      <c r="A2417" s="255">
        <v>2415</v>
      </c>
      <c r="B2417" s="255" t="s">
        <v>9723</v>
      </c>
      <c r="C2417" s="255" t="s">
        <v>21</v>
      </c>
      <c r="D2417" s="255" t="s">
        <v>374</v>
      </c>
      <c r="E2417" s="255" t="s">
        <v>9724</v>
      </c>
      <c r="F2417" s="255" t="s">
        <v>143</v>
      </c>
      <c r="G2417" s="255">
        <v>18</v>
      </c>
      <c r="H2417" s="255" t="s">
        <v>9725</v>
      </c>
      <c r="I2417" s="255" t="s">
        <v>9726</v>
      </c>
      <c r="J2417" s="255" t="s">
        <v>9727</v>
      </c>
      <c r="K2417" s="255" t="s">
        <v>27</v>
      </c>
      <c r="L2417" s="260">
        <v>44394</v>
      </c>
      <c r="M2417" s="255" t="s">
        <v>28</v>
      </c>
      <c r="N2417" s="255" t="s">
        <v>30</v>
      </c>
      <c r="O2417" s="260"/>
      <c r="P2417" s="255"/>
      <c r="Q2417" s="255" t="s">
        <v>30</v>
      </c>
      <c r="R2417" s="255" t="s">
        <v>9718</v>
      </c>
      <c r="S2417" s="255"/>
      <c r="T2417" s="265" t="str">
        <f t="array" ref="T2417">VLOOKUP(D2417&amp;E2417,IF({1,0},'2021春'!$C$3:$C$4485&amp;'2021春'!$D$3:$D$4485,'2021春'!$H$3:$H$4485),2,0)</f>
        <v>452731200307183628</v>
      </c>
    </row>
    <row r="2418" spans="1:20">
      <c r="A2418" s="255">
        <v>2416</v>
      </c>
      <c r="B2418" s="255" t="s">
        <v>9728</v>
      </c>
      <c r="C2418" s="255" t="s">
        <v>21</v>
      </c>
      <c r="D2418" s="255" t="s">
        <v>374</v>
      </c>
      <c r="E2418" s="255" t="s">
        <v>9729</v>
      </c>
      <c r="F2418" s="255" t="s">
        <v>143</v>
      </c>
      <c r="G2418" s="255">
        <v>17</v>
      </c>
      <c r="H2418" s="255" t="s">
        <v>9730</v>
      </c>
      <c r="I2418" s="255" t="s">
        <v>9731</v>
      </c>
      <c r="J2418" s="255">
        <v>18377802127</v>
      </c>
      <c r="K2418" s="255" t="s">
        <v>27</v>
      </c>
      <c r="L2418" s="260">
        <v>44394</v>
      </c>
      <c r="M2418" s="255" t="s">
        <v>28</v>
      </c>
      <c r="N2418" s="255" t="s">
        <v>30</v>
      </c>
      <c r="O2418" s="260"/>
      <c r="P2418" s="255"/>
      <c r="Q2418" s="255" t="s">
        <v>30</v>
      </c>
      <c r="R2418" s="255" t="s">
        <v>9732</v>
      </c>
      <c r="S2418" s="255"/>
      <c r="T2418" s="265" t="str">
        <f t="array" ref="T2418">VLOOKUP(D2418&amp;E2418,IF({1,0},'2021春'!$C$3:$C$4485&amp;'2021春'!$D$3:$D$4485,'2021春'!$H$3:$H$4485),2,0)</f>
        <v>451227200402031566</v>
      </c>
    </row>
    <row r="2419" spans="1:20">
      <c r="A2419" s="255">
        <v>2417</v>
      </c>
      <c r="B2419" s="255" t="s">
        <v>9733</v>
      </c>
      <c r="C2419" s="255" t="s">
        <v>21</v>
      </c>
      <c r="D2419" s="255" t="s">
        <v>374</v>
      </c>
      <c r="E2419" s="255" t="s">
        <v>9734</v>
      </c>
      <c r="F2419" s="255" t="s">
        <v>143</v>
      </c>
      <c r="G2419" s="255">
        <v>18</v>
      </c>
      <c r="H2419" s="255" t="s">
        <v>9735</v>
      </c>
      <c r="I2419" s="255" t="s">
        <v>9736</v>
      </c>
      <c r="J2419" s="255">
        <v>15296878162</v>
      </c>
      <c r="K2419" s="255" t="s">
        <v>27</v>
      </c>
      <c r="L2419" s="260">
        <v>44331</v>
      </c>
      <c r="M2419" s="255" t="s">
        <v>28</v>
      </c>
      <c r="N2419" s="255" t="s">
        <v>27</v>
      </c>
      <c r="O2419" s="260">
        <v>44366</v>
      </c>
      <c r="P2419" s="255" t="s">
        <v>28</v>
      </c>
      <c r="Q2419" s="255" t="s">
        <v>30</v>
      </c>
      <c r="R2419" s="255" t="s">
        <v>9718</v>
      </c>
      <c r="S2419" s="255"/>
      <c r="T2419" s="265" t="str">
        <f t="array" ref="T2419">VLOOKUP(D2419&amp;E2419,IF({1,0},'2021春'!$C$3:$C$4485&amp;'2021春'!$D$3:$D$4485,'2021春'!$H$3:$H$4485),2,0)</f>
        <v>452731200303280949</v>
      </c>
    </row>
    <row r="2420" spans="1:20">
      <c r="A2420" s="255">
        <v>2418</v>
      </c>
      <c r="B2420" s="255" t="s">
        <v>9737</v>
      </c>
      <c r="C2420" s="255" t="s">
        <v>21</v>
      </c>
      <c r="D2420" s="255" t="s">
        <v>374</v>
      </c>
      <c r="E2420" s="255" t="s">
        <v>9738</v>
      </c>
      <c r="F2420" s="255" t="s">
        <v>143</v>
      </c>
      <c r="G2420" s="255">
        <v>19</v>
      </c>
      <c r="H2420" s="255" t="s">
        <v>9739</v>
      </c>
      <c r="I2420" s="255" t="s">
        <v>9740</v>
      </c>
      <c r="J2420" s="255">
        <v>19907789043</v>
      </c>
      <c r="K2420" s="255" t="s">
        <v>27</v>
      </c>
      <c r="L2420" s="260">
        <v>44331</v>
      </c>
      <c r="M2420" s="255" t="s">
        <v>29</v>
      </c>
      <c r="N2420" s="255" t="s">
        <v>27</v>
      </c>
      <c r="O2420" s="260">
        <v>44366</v>
      </c>
      <c r="P2420" s="255" t="s">
        <v>28</v>
      </c>
      <c r="Q2420" s="255" t="s">
        <v>30</v>
      </c>
      <c r="R2420" s="255" t="s">
        <v>9582</v>
      </c>
      <c r="S2420" s="255"/>
      <c r="T2420" s="265" t="str">
        <f t="array" ref="T2420">VLOOKUP(D2420&amp;E2420,IF({1,0},'2021春'!$C$3:$C$4485&amp;'2021春'!$D$3:$D$4485,'2021春'!$H$3:$H$4485),2,0)</f>
        <v>451229200111102742</v>
      </c>
    </row>
    <row r="2421" spans="1:20">
      <c r="A2421" s="255">
        <v>2419</v>
      </c>
      <c r="B2421" s="255" t="s">
        <v>9741</v>
      </c>
      <c r="C2421" s="255" t="s">
        <v>21</v>
      </c>
      <c r="D2421" s="255" t="s">
        <v>374</v>
      </c>
      <c r="E2421" s="255" t="s">
        <v>9742</v>
      </c>
      <c r="F2421" s="255" t="s">
        <v>143</v>
      </c>
      <c r="G2421" s="255">
        <v>19</v>
      </c>
      <c r="H2421" s="255" t="s">
        <v>5325</v>
      </c>
      <c r="I2421" s="255" t="s">
        <v>9743</v>
      </c>
      <c r="J2421" s="255">
        <v>15878822335</v>
      </c>
      <c r="K2421" s="255" t="s">
        <v>30</v>
      </c>
      <c r="L2421" s="260"/>
      <c r="M2421" s="255"/>
      <c r="N2421" s="255"/>
      <c r="O2421" s="260"/>
      <c r="P2421" s="255"/>
      <c r="Q2421" s="255" t="s">
        <v>27</v>
      </c>
      <c r="R2421" s="255"/>
      <c r="S2421" s="255" t="s">
        <v>9744</v>
      </c>
      <c r="T2421" s="265" t="str">
        <f t="array" ref="T2421">VLOOKUP(D2421&amp;E2421,IF({1,0},'2021春'!$C$3:$C$4485&amp;'2021春'!$D$3:$D$4485,'2021春'!$H$3:$H$4485),2,0)</f>
        <v>451229200109100107</v>
      </c>
    </row>
    <row r="2422" spans="1:20">
      <c r="A2422" s="255">
        <v>2420</v>
      </c>
      <c r="B2422" s="255" t="s">
        <v>9745</v>
      </c>
      <c r="C2422" s="255" t="s">
        <v>21</v>
      </c>
      <c r="D2422" s="255" t="s">
        <v>374</v>
      </c>
      <c r="E2422" s="255" t="s">
        <v>9746</v>
      </c>
      <c r="F2422" s="255" t="s">
        <v>143</v>
      </c>
      <c r="G2422" s="255">
        <v>17</v>
      </c>
      <c r="H2422" s="255" t="s">
        <v>3757</v>
      </c>
      <c r="I2422" s="255" t="s">
        <v>9747</v>
      </c>
      <c r="J2422" s="255">
        <v>13307884882</v>
      </c>
      <c r="K2422" s="255" t="s">
        <v>27</v>
      </c>
      <c r="L2422" s="260">
        <v>44407</v>
      </c>
      <c r="M2422" s="255" t="s">
        <v>28</v>
      </c>
      <c r="N2422" s="255" t="s">
        <v>30</v>
      </c>
      <c r="O2422" s="260"/>
      <c r="P2422" s="255"/>
      <c r="Q2422" s="255" t="s">
        <v>30</v>
      </c>
      <c r="R2422" s="255"/>
      <c r="S2422" s="255"/>
      <c r="T2422" s="265" t="str">
        <f t="array" ref="T2422">VLOOKUP(D2422&amp;E2422,IF({1,0},'2021春'!$C$3:$C$4485&amp;'2021春'!$D$3:$D$4485,'2021春'!$H$3:$H$4485),2,0)</f>
        <v>452731200311044823</v>
      </c>
    </row>
    <row r="2423" spans="1:20">
      <c r="A2423" s="255">
        <v>2421</v>
      </c>
      <c r="B2423" s="255" t="s">
        <v>9748</v>
      </c>
      <c r="C2423" s="255" t="s">
        <v>21</v>
      </c>
      <c r="D2423" s="255" t="s">
        <v>374</v>
      </c>
      <c r="E2423" s="255" t="s">
        <v>9749</v>
      </c>
      <c r="F2423" s="255" t="s">
        <v>143</v>
      </c>
      <c r="G2423" s="255">
        <v>17</v>
      </c>
      <c r="H2423" s="255" t="s">
        <v>9750</v>
      </c>
      <c r="I2423" s="255" t="s">
        <v>9751</v>
      </c>
      <c r="J2423" s="255">
        <v>18308968077</v>
      </c>
      <c r="K2423" s="255" t="s">
        <v>27</v>
      </c>
      <c r="L2423" s="260">
        <v>44398</v>
      </c>
      <c r="M2423" s="255" t="s">
        <v>8185</v>
      </c>
      <c r="N2423" s="255"/>
      <c r="O2423" s="260"/>
      <c r="P2423" s="255"/>
      <c r="Q2423" s="255" t="s">
        <v>30</v>
      </c>
      <c r="R2423" s="255"/>
      <c r="S2423" s="255"/>
      <c r="T2423" s="265" t="str">
        <f t="array" ref="T2423">VLOOKUP(D2423&amp;E2423,IF({1,0},'2021春'!$C$3:$C$4485&amp;'2021春'!$D$3:$D$4485,'2021春'!$H$3:$H$4485),2,0)</f>
        <v>451229200405182725</v>
      </c>
    </row>
    <row r="2424" spans="1:20">
      <c r="A2424" s="255">
        <v>2422</v>
      </c>
      <c r="B2424" s="255" t="s">
        <v>9752</v>
      </c>
      <c r="C2424" s="255" t="s">
        <v>21</v>
      </c>
      <c r="D2424" s="255" t="s">
        <v>374</v>
      </c>
      <c r="E2424" s="255" t="s">
        <v>9753</v>
      </c>
      <c r="F2424" s="255" t="s">
        <v>143</v>
      </c>
      <c r="G2424" s="255">
        <v>16</v>
      </c>
      <c r="H2424" s="255" t="s">
        <v>9754</v>
      </c>
      <c r="I2424" s="255" t="s">
        <v>9755</v>
      </c>
      <c r="J2424" s="255" t="s">
        <v>9756</v>
      </c>
      <c r="K2424" s="255" t="s">
        <v>27</v>
      </c>
      <c r="L2424" s="260">
        <v>44398</v>
      </c>
      <c r="M2424" s="255" t="s">
        <v>8185</v>
      </c>
      <c r="N2424" s="255" t="s">
        <v>30</v>
      </c>
      <c r="O2424" s="260"/>
      <c r="P2424" s="255"/>
      <c r="Q2424" s="255" t="s">
        <v>30</v>
      </c>
      <c r="R2424" s="255" t="s">
        <v>9757</v>
      </c>
      <c r="S2424" s="255"/>
      <c r="T2424" s="265" t="str">
        <f t="array" ref="T2424">VLOOKUP(D2424&amp;E2424,IF({1,0},'2021春'!$C$3:$C$4485&amp;'2021春'!$D$3:$D$4485,'2021春'!$H$3:$H$4485),2,0)</f>
        <v>452731200412024821</v>
      </c>
    </row>
    <row r="2425" spans="1:20">
      <c r="A2425" s="255">
        <v>2423</v>
      </c>
      <c r="B2425" s="255" t="s">
        <v>9758</v>
      </c>
      <c r="C2425" s="255" t="s">
        <v>21</v>
      </c>
      <c r="D2425" s="255" t="s">
        <v>374</v>
      </c>
      <c r="E2425" s="255" t="s">
        <v>9759</v>
      </c>
      <c r="F2425" s="255" t="s">
        <v>143</v>
      </c>
      <c r="G2425" s="255">
        <v>17</v>
      </c>
      <c r="H2425" s="255" t="s">
        <v>9760</v>
      </c>
      <c r="I2425" s="255" t="s">
        <v>9761</v>
      </c>
      <c r="J2425" s="255">
        <v>15277849309</v>
      </c>
      <c r="K2425" s="255" t="s">
        <v>27</v>
      </c>
      <c r="L2425" s="260">
        <v>44394</v>
      </c>
      <c r="M2425" s="255" t="s">
        <v>28</v>
      </c>
      <c r="N2425" s="255" t="s">
        <v>30</v>
      </c>
      <c r="O2425" s="260"/>
      <c r="P2425" s="255"/>
      <c r="Q2425" s="255" t="s">
        <v>30</v>
      </c>
      <c r="R2425" s="255" t="s">
        <v>9762</v>
      </c>
      <c r="S2425" s="255"/>
      <c r="T2425" s="265" t="str">
        <f t="array" ref="T2425">VLOOKUP(D2425&amp;E2425,IF({1,0},'2021春'!$C$3:$C$4485&amp;'2021春'!$D$3:$D$4485,'2021春'!$H$3:$H$4485),2,0)</f>
        <v>452731200309234820</v>
      </c>
    </row>
    <row r="2426" spans="1:20">
      <c r="A2426" s="255">
        <v>2424</v>
      </c>
      <c r="B2426" s="255" t="s">
        <v>9763</v>
      </c>
      <c r="C2426" s="255" t="s">
        <v>21</v>
      </c>
      <c r="D2426" s="255" t="s">
        <v>374</v>
      </c>
      <c r="E2426" s="255" t="s">
        <v>9764</v>
      </c>
      <c r="F2426" s="255" t="s">
        <v>24</v>
      </c>
      <c r="G2426" s="255">
        <v>17</v>
      </c>
      <c r="H2426" s="255" t="s">
        <v>6155</v>
      </c>
      <c r="I2426" s="255" t="s">
        <v>9765</v>
      </c>
      <c r="J2426" s="255">
        <v>19978821724</v>
      </c>
      <c r="K2426" s="255" t="s">
        <v>27</v>
      </c>
      <c r="L2426" s="260">
        <v>44395</v>
      </c>
      <c r="M2426" s="255" t="s">
        <v>9766</v>
      </c>
      <c r="N2426" s="255" t="s">
        <v>30</v>
      </c>
      <c r="O2426" s="260"/>
      <c r="P2426" s="255"/>
      <c r="Q2426" s="255" t="s">
        <v>30</v>
      </c>
      <c r="R2426" s="255"/>
      <c r="S2426" s="255"/>
      <c r="T2426" s="265" t="str">
        <f t="array" ref="T2426">VLOOKUP(D2426&amp;E2426,IF({1,0},'2021春'!$C$3:$C$4485&amp;'2021春'!$D$3:$D$4485,'2021春'!$H$3:$H$4485),2,0)</f>
        <v>45273120031207061X</v>
      </c>
    </row>
    <row r="2427" spans="1:20">
      <c r="A2427" s="255">
        <v>2425</v>
      </c>
      <c r="B2427" s="255" t="s">
        <v>9767</v>
      </c>
      <c r="C2427" s="255" t="s">
        <v>21</v>
      </c>
      <c r="D2427" s="255" t="s">
        <v>374</v>
      </c>
      <c r="E2427" s="255" t="s">
        <v>1238</v>
      </c>
      <c r="F2427" s="255" t="s">
        <v>143</v>
      </c>
      <c r="G2427" s="255">
        <v>17</v>
      </c>
      <c r="H2427" s="255" t="s">
        <v>9768</v>
      </c>
      <c r="I2427" s="255" t="s">
        <v>9769</v>
      </c>
      <c r="J2427" s="255">
        <v>18278868622</v>
      </c>
      <c r="K2427" s="255" t="s">
        <v>27</v>
      </c>
      <c r="L2427" s="260">
        <v>44404</v>
      </c>
      <c r="M2427" s="255" t="s">
        <v>9770</v>
      </c>
      <c r="N2427" s="255" t="s">
        <v>30</v>
      </c>
      <c r="O2427" s="260"/>
      <c r="P2427" s="255"/>
      <c r="Q2427" s="255" t="s">
        <v>30</v>
      </c>
      <c r="R2427" s="255"/>
      <c r="S2427" s="255"/>
      <c r="T2427" s="265" t="str">
        <f t="array" ref="T2427">VLOOKUP(D2427&amp;E2427,IF({1,0},'2021春'!$C$3:$C$4485&amp;'2021春'!$D$3:$D$4485,'2021春'!$H$3:$H$4485),2,0)</f>
        <v>451229200310040345</v>
      </c>
    </row>
    <row r="2428" spans="1:20">
      <c r="A2428" s="255">
        <v>2426</v>
      </c>
      <c r="B2428" s="255" t="s">
        <v>9771</v>
      </c>
      <c r="C2428" s="255" t="s">
        <v>21</v>
      </c>
      <c r="D2428" s="255" t="s">
        <v>374</v>
      </c>
      <c r="E2428" s="255" t="s">
        <v>9772</v>
      </c>
      <c r="F2428" s="255" t="s">
        <v>143</v>
      </c>
      <c r="G2428" s="255">
        <v>17</v>
      </c>
      <c r="H2428" s="255" t="s">
        <v>9773</v>
      </c>
      <c r="I2428" s="255" t="s">
        <v>9774</v>
      </c>
      <c r="J2428" s="255">
        <v>15977838618</v>
      </c>
      <c r="K2428" s="255" t="s">
        <v>27</v>
      </c>
      <c r="L2428" s="260">
        <v>44401</v>
      </c>
      <c r="M2428" s="255" t="s">
        <v>9775</v>
      </c>
      <c r="N2428" s="255" t="s">
        <v>30</v>
      </c>
      <c r="O2428" s="260"/>
      <c r="P2428" s="255"/>
      <c r="Q2428" s="255" t="s">
        <v>30</v>
      </c>
      <c r="R2428" s="255"/>
      <c r="S2428" s="255"/>
      <c r="T2428" s="265" t="str">
        <f t="array" ref="T2428">VLOOKUP(D2428&amp;E2428,IF({1,0},'2021春'!$C$3:$C$4485&amp;'2021春'!$D$3:$D$4485,'2021春'!$H$3:$H$4485),2,0)</f>
        <v>452731200312304826</v>
      </c>
    </row>
    <row r="2429" spans="1:20">
      <c r="A2429" s="255">
        <v>2427</v>
      </c>
      <c r="B2429" s="255" t="s">
        <v>9776</v>
      </c>
      <c r="C2429" s="255" t="s">
        <v>21</v>
      </c>
      <c r="D2429" s="255" t="s">
        <v>374</v>
      </c>
      <c r="E2429" s="255" t="s">
        <v>9777</v>
      </c>
      <c r="F2429" s="255" t="s">
        <v>143</v>
      </c>
      <c r="G2429" s="255">
        <v>18</v>
      </c>
      <c r="H2429" s="255" t="s">
        <v>9778</v>
      </c>
      <c r="I2429" s="255" t="s">
        <v>9779</v>
      </c>
      <c r="J2429" s="255">
        <v>19976126490</v>
      </c>
      <c r="K2429" s="255" t="s">
        <v>27</v>
      </c>
      <c r="L2429" s="260">
        <v>44331</v>
      </c>
      <c r="M2429" s="255" t="s">
        <v>29</v>
      </c>
      <c r="N2429" s="255" t="s">
        <v>27</v>
      </c>
      <c r="O2429" s="260">
        <v>44366</v>
      </c>
      <c r="P2429" s="255" t="s">
        <v>28</v>
      </c>
      <c r="Q2429" s="255" t="s">
        <v>30</v>
      </c>
      <c r="R2429" s="255"/>
      <c r="S2429" s="255"/>
      <c r="T2429" s="265" t="str">
        <f t="array" ref="T2429">VLOOKUP(D2429&amp;E2429,IF({1,0},'2021春'!$C$3:$C$4485&amp;'2021春'!$D$3:$D$4485,'2021春'!$H$3:$H$4485),2,0)</f>
        <v>452731200302153622</v>
      </c>
    </row>
    <row r="2430" spans="1:20">
      <c r="A2430" s="255">
        <v>2428</v>
      </c>
      <c r="B2430" s="255" t="s">
        <v>9780</v>
      </c>
      <c r="C2430" s="255" t="s">
        <v>21</v>
      </c>
      <c r="D2430" s="255" t="s">
        <v>374</v>
      </c>
      <c r="E2430" s="255" t="s">
        <v>9781</v>
      </c>
      <c r="F2430" s="255" t="s">
        <v>143</v>
      </c>
      <c r="G2430" s="255">
        <v>17</v>
      </c>
      <c r="H2430" s="255" t="s">
        <v>9782</v>
      </c>
      <c r="I2430" s="255" t="s">
        <v>9783</v>
      </c>
      <c r="J2430" s="255">
        <v>13768517389</v>
      </c>
      <c r="K2430" s="255" t="s">
        <v>27</v>
      </c>
      <c r="L2430" s="260">
        <v>44398</v>
      </c>
      <c r="M2430" s="255" t="s">
        <v>8185</v>
      </c>
      <c r="N2430" s="255" t="s">
        <v>30</v>
      </c>
      <c r="O2430" s="260"/>
      <c r="P2430" s="255"/>
      <c r="Q2430" s="255" t="s">
        <v>30</v>
      </c>
      <c r="R2430" s="255" t="s">
        <v>9582</v>
      </c>
      <c r="S2430" s="255"/>
      <c r="T2430" s="265" t="str">
        <f t="array" ref="T2430">VLOOKUP(D2430&amp;E2430,IF({1,0},'2021春'!$C$3:$C$4485&amp;'2021春'!$D$3:$D$4485,'2021春'!$H$3:$H$4485),2,0)</f>
        <v>452731200405080024</v>
      </c>
    </row>
    <row r="2431" spans="1:20">
      <c r="A2431" s="255">
        <v>2429</v>
      </c>
      <c r="B2431" s="255" t="s">
        <v>9784</v>
      </c>
      <c r="C2431" s="255" t="s">
        <v>21</v>
      </c>
      <c r="D2431" s="255" t="s">
        <v>374</v>
      </c>
      <c r="E2431" s="255" t="s">
        <v>9785</v>
      </c>
      <c r="F2431" s="255" t="s">
        <v>143</v>
      </c>
      <c r="G2431" s="255">
        <v>18</v>
      </c>
      <c r="H2431" s="255" t="s">
        <v>9786</v>
      </c>
      <c r="I2431" s="255" t="s">
        <v>9787</v>
      </c>
      <c r="J2431" s="255">
        <v>17776181073</v>
      </c>
      <c r="K2431" s="255" t="s">
        <v>27</v>
      </c>
      <c r="L2431" s="260">
        <v>44331</v>
      </c>
      <c r="M2431" s="255" t="s">
        <v>29</v>
      </c>
      <c r="N2431" s="255" t="s">
        <v>27</v>
      </c>
      <c r="O2431" s="260">
        <v>44366</v>
      </c>
      <c r="P2431" s="255" t="s">
        <v>28</v>
      </c>
      <c r="Q2431" s="255" t="s">
        <v>30</v>
      </c>
      <c r="R2431" s="255"/>
      <c r="S2431" s="255"/>
      <c r="T2431" s="265" t="str">
        <f t="array" ref="T2431">VLOOKUP(D2431&amp;E2431,IF({1,0},'2021春'!$C$3:$C$4485&amp;'2021春'!$D$3:$D$4485,'2021春'!$H$3:$H$4485),2,0)</f>
        <v>452731200301010320</v>
      </c>
    </row>
    <row r="2432" spans="1:20">
      <c r="A2432" s="255">
        <v>2430</v>
      </c>
      <c r="B2432" s="255" t="s">
        <v>9788</v>
      </c>
      <c r="C2432" s="255" t="s">
        <v>21</v>
      </c>
      <c r="D2432" s="255" t="s">
        <v>374</v>
      </c>
      <c r="E2432" s="255" t="s">
        <v>5082</v>
      </c>
      <c r="F2432" s="255" t="s">
        <v>143</v>
      </c>
      <c r="G2432" s="255">
        <v>19</v>
      </c>
      <c r="H2432" s="255" t="s">
        <v>8080</v>
      </c>
      <c r="I2432" s="255" t="s">
        <v>9789</v>
      </c>
      <c r="J2432" s="255">
        <v>19907881562</v>
      </c>
      <c r="K2432" s="255" t="s">
        <v>27</v>
      </c>
      <c r="L2432" s="260">
        <v>44331</v>
      </c>
      <c r="M2432" s="255" t="s">
        <v>29</v>
      </c>
      <c r="N2432" s="255" t="s">
        <v>27</v>
      </c>
      <c r="O2432" s="260">
        <v>44366</v>
      </c>
      <c r="P2432" s="255" t="s">
        <v>2455</v>
      </c>
      <c r="Q2432" s="255" t="s">
        <v>30</v>
      </c>
      <c r="R2432" s="255" t="s">
        <v>9582</v>
      </c>
      <c r="S2432" s="255"/>
      <c r="T2432" s="265" t="str">
        <f t="array" ref="T2432">VLOOKUP(D2432&amp;E2432,IF({1,0},'2021春'!$C$3:$C$4485&amp;'2021春'!$D$3:$D$4485,'2021春'!$H$3:$H$4485),2,0)</f>
        <v>451229200203161221</v>
      </c>
    </row>
    <row r="2433" spans="1:20">
      <c r="A2433" s="255">
        <v>2431</v>
      </c>
      <c r="B2433" s="255" t="s">
        <v>9790</v>
      </c>
      <c r="C2433" s="255" t="s">
        <v>21</v>
      </c>
      <c r="D2433" s="255" t="s">
        <v>374</v>
      </c>
      <c r="E2433" s="255" t="s">
        <v>9791</v>
      </c>
      <c r="F2433" s="255" t="s">
        <v>143</v>
      </c>
      <c r="G2433" s="255">
        <v>18</v>
      </c>
      <c r="H2433" s="255" t="s">
        <v>3978</v>
      </c>
      <c r="I2433" s="255" t="s">
        <v>9792</v>
      </c>
      <c r="J2433" s="255">
        <v>18070853323</v>
      </c>
      <c r="K2433" s="255" t="s">
        <v>27</v>
      </c>
      <c r="L2433" s="260">
        <v>44331</v>
      </c>
      <c r="M2433" s="255" t="s">
        <v>9775</v>
      </c>
      <c r="N2433" s="255" t="s">
        <v>27</v>
      </c>
      <c r="O2433" s="260">
        <v>44366</v>
      </c>
      <c r="P2433" s="255" t="s">
        <v>6508</v>
      </c>
      <c r="Q2433" s="255" t="s">
        <v>30</v>
      </c>
      <c r="R2433" s="255" t="s">
        <v>9793</v>
      </c>
      <c r="S2433" s="255"/>
      <c r="T2433" s="265" t="str">
        <f t="array" ref="T2433">VLOOKUP(D2433&amp;E2433,IF({1,0},'2021春'!$C$3:$C$4485&amp;'2021春'!$D$3:$D$4485,'2021春'!$H$3:$H$4485),2,0)</f>
        <v>451229200209203920</v>
      </c>
    </row>
    <row r="2434" spans="1:20">
      <c r="A2434" s="255">
        <v>2432</v>
      </c>
      <c r="B2434" s="255" t="s">
        <v>9794</v>
      </c>
      <c r="C2434" s="255" t="s">
        <v>21</v>
      </c>
      <c r="D2434" s="255" t="s">
        <v>374</v>
      </c>
      <c r="E2434" s="255" t="s">
        <v>9795</v>
      </c>
      <c r="F2434" s="255" t="s">
        <v>143</v>
      </c>
      <c r="G2434" s="255">
        <v>17</v>
      </c>
      <c r="H2434" s="255" t="s">
        <v>9796</v>
      </c>
      <c r="I2434" s="255" t="s">
        <v>9797</v>
      </c>
      <c r="J2434" s="255">
        <v>15877863929</v>
      </c>
      <c r="K2434" s="255" t="s">
        <v>27</v>
      </c>
      <c r="L2434" s="260">
        <v>44400</v>
      </c>
      <c r="M2434" s="255" t="s">
        <v>9798</v>
      </c>
      <c r="N2434" s="255" t="s">
        <v>30</v>
      </c>
      <c r="O2434" s="260"/>
      <c r="P2434" s="255"/>
      <c r="Q2434" s="255" t="s">
        <v>30</v>
      </c>
      <c r="R2434" s="255" t="s">
        <v>9718</v>
      </c>
      <c r="S2434" s="255"/>
      <c r="T2434" s="265" t="str">
        <f t="array" ref="T2434">VLOOKUP(D2434&amp;E2434,IF({1,0},'2021春'!$C$3:$C$4485&amp;'2021春'!$D$3:$D$4485,'2021春'!$H$3:$H$4485),2,0)</f>
        <v>452731200312100321</v>
      </c>
    </row>
    <row r="2435" spans="1:20">
      <c r="A2435" s="255">
        <v>2433</v>
      </c>
      <c r="B2435" s="255" t="s">
        <v>9799</v>
      </c>
      <c r="C2435" s="255" t="s">
        <v>21</v>
      </c>
      <c r="D2435" s="255" t="s">
        <v>374</v>
      </c>
      <c r="E2435" s="255" t="s">
        <v>9800</v>
      </c>
      <c r="F2435" s="255" t="s">
        <v>143</v>
      </c>
      <c r="G2435" s="255">
        <v>16</v>
      </c>
      <c r="H2435" s="255" t="s">
        <v>9801</v>
      </c>
      <c r="I2435" s="255" t="s">
        <v>9802</v>
      </c>
      <c r="J2435" s="255">
        <v>13768281855</v>
      </c>
      <c r="K2435" s="255" t="s">
        <v>27</v>
      </c>
      <c r="L2435" s="260">
        <v>44400</v>
      </c>
      <c r="M2435" s="255" t="s">
        <v>9798</v>
      </c>
      <c r="N2435" s="255" t="s">
        <v>30</v>
      </c>
      <c r="O2435" s="260"/>
      <c r="P2435" s="255"/>
      <c r="Q2435" s="255" t="s">
        <v>30</v>
      </c>
      <c r="R2435" s="255" t="s">
        <v>9718</v>
      </c>
      <c r="S2435" s="255"/>
      <c r="T2435" s="265" t="str">
        <f t="array" ref="T2435">VLOOKUP(D2435&amp;E2435,IF({1,0},'2021春'!$C$3:$C$4485&amp;'2021春'!$D$3:$D$4485,'2021春'!$H$3:$H$4485),2,0)</f>
        <v>452127200409120620</v>
      </c>
    </row>
    <row r="2436" spans="1:20">
      <c r="A2436" s="255">
        <v>2434</v>
      </c>
      <c r="B2436" s="255" t="s">
        <v>9803</v>
      </c>
      <c r="C2436" s="255" t="s">
        <v>21</v>
      </c>
      <c r="D2436" s="255" t="s">
        <v>374</v>
      </c>
      <c r="E2436" s="255" t="s">
        <v>9804</v>
      </c>
      <c r="F2436" s="255" t="s">
        <v>24</v>
      </c>
      <c r="G2436" s="255">
        <v>17</v>
      </c>
      <c r="H2436" s="255" t="s">
        <v>9805</v>
      </c>
      <c r="I2436" s="255" t="s">
        <v>9806</v>
      </c>
      <c r="J2436" s="255">
        <v>17776576941</v>
      </c>
      <c r="K2436" s="255" t="s">
        <v>27</v>
      </c>
      <c r="L2436" s="260">
        <v>44395</v>
      </c>
      <c r="M2436" s="255" t="s">
        <v>8491</v>
      </c>
      <c r="N2436" s="255" t="s">
        <v>30</v>
      </c>
      <c r="O2436" s="260"/>
      <c r="P2436" s="255"/>
      <c r="Q2436" s="255" t="s">
        <v>30</v>
      </c>
      <c r="R2436" s="255"/>
      <c r="S2436" s="255"/>
      <c r="T2436" s="265" t="str">
        <f t="array" ref="T2436">VLOOKUP(D2436&amp;E2436,IF({1,0},'2021春'!$C$3:$C$4485&amp;'2021春'!$D$3:$D$4485,'2021春'!$H$3:$H$4485),2,0)</f>
        <v>451229200406082750</v>
      </c>
    </row>
    <row r="2437" spans="1:20">
      <c r="A2437" s="255">
        <v>2435</v>
      </c>
      <c r="B2437" s="255" t="s">
        <v>9807</v>
      </c>
      <c r="C2437" s="255" t="s">
        <v>21</v>
      </c>
      <c r="D2437" s="255" t="s">
        <v>374</v>
      </c>
      <c r="E2437" s="255" t="s">
        <v>9808</v>
      </c>
      <c r="F2437" s="255" t="s">
        <v>143</v>
      </c>
      <c r="G2437" s="255">
        <v>17</v>
      </c>
      <c r="H2437" s="255" t="s">
        <v>6714</v>
      </c>
      <c r="I2437" s="255" t="s">
        <v>9809</v>
      </c>
      <c r="J2437" s="255">
        <v>15177386795</v>
      </c>
      <c r="K2437" s="255" t="s">
        <v>27</v>
      </c>
      <c r="L2437" s="260">
        <v>44398</v>
      </c>
      <c r="M2437" s="255" t="s">
        <v>8185</v>
      </c>
      <c r="N2437" s="255" t="s">
        <v>30</v>
      </c>
      <c r="O2437" s="260"/>
      <c r="P2437" s="255"/>
      <c r="Q2437" s="255" t="s">
        <v>30</v>
      </c>
      <c r="R2437" s="255" t="s">
        <v>9582</v>
      </c>
      <c r="S2437" s="255"/>
      <c r="T2437" s="265" t="str">
        <f t="array" ref="T2437">VLOOKUP(D2437&amp;E2437,IF({1,0},'2021春'!$C$3:$C$4485&amp;'2021春'!$D$3:$D$4485,'2021春'!$H$3:$H$4485),2,0)</f>
        <v>452731200403066624</v>
      </c>
    </row>
    <row r="2438" spans="1:20">
      <c r="A2438" s="255">
        <v>2436</v>
      </c>
      <c r="B2438" s="255" t="s">
        <v>9810</v>
      </c>
      <c r="C2438" s="255" t="s">
        <v>21</v>
      </c>
      <c r="D2438" s="255" t="s">
        <v>374</v>
      </c>
      <c r="E2438" s="255" t="s">
        <v>9811</v>
      </c>
      <c r="F2438" s="255" t="s">
        <v>143</v>
      </c>
      <c r="G2438" s="255">
        <v>19</v>
      </c>
      <c r="H2438" s="255" t="s">
        <v>1644</v>
      </c>
      <c r="I2438" s="255" t="s">
        <v>9812</v>
      </c>
      <c r="J2438" s="255">
        <v>14797782446</v>
      </c>
      <c r="K2438" s="255" t="s">
        <v>27</v>
      </c>
      <c r="L2438" s="260">
        <v>44331</v>
      </c>
      <c r="M2438" s="255" t="s">
        <v>29</v>
      </c>
      <c r="N2438" s="255" t="s">
        <v>27</v>
      </c>
      <c r="O2438" s="260">
        <v>44366</v>
      </c>
      <c r="P2438" s="255" t="s">
        <v>2172</v>
      </c>
      <c r="Q2438" s="255" t="s">
        <v>30</v>
      </c>
      <c r="R2438" s="255" t="s">
        <v>9793</v>
      </c>
      <c r="S2438" s="255"/>
      <c r="T2438" s="265" t="str">
        <f t="array" ref="T2438">VLOOKUP(D2438&amp;E2438,IF({1,0},'2021春'!$C$3:$C$4485&amp;'2021春'!$D$3:$D$4485,'2021春'!$H$3:$H$4485),2,0)</f>
        <v>451229200109033928</v>
      </c>
    </row>
    <row r="2439" spans="1:20">
      <c r="A2439" s="255">
        <v>2437</v>
      </c>
      <c r="B2439" s="255" t="s">
        <v>9813</v>
      </c>
      <c r="C2439" s="255" t="s">
        <v>21</v>
      </c>
      <c r="D2439" s="255" t="s">
        <v>374</v>
      </c>
      <c r="E2439" s="255" t="s">
        <v>9814</v>
      </c>
      <c r="F2439" s="255" t="s">
        <v>143</v>
      </c>
      <c r="G2439" s="255">
        <v>18</v>
      </c>
      <c r="H2439" s="255" t="s">
        <v>9815</v>
      </c>
      <c r="I2439" s="255" t="s">
        <v>9816</v>
      </c>
      <c r="J2439" s="255">
        <v>13728668773</v>
      </c>
      <c r="K2439" s="255" t="s">
        <v>27</v>
      </c>
      <c r="L2439" s="260">
        <v>44404</v>
      </c>
      <c r="M2439" s="255" t="s">
        <v>9817</v>
      </c>
      <c r="N2439" s="255" t="s">
        <v>30</v>
      </c>
      <c r="O2439" s="260"/>
      <c r="P2439" s="255"/>
      <c r="Q2439" s="255" t="s">
        <v>30</v>
      </c>
      <c r="R2439" s="255" t="s">
        <v>9818</v>
      </c>
      <c r="S2439" s="255"/>
      <c r="T2439" s="265" t="str">
        <f t="array" ref="T2439">VLOOKUP(D2439&amp;E2439,IF({1,0},'2021春'!$C$3:$C$4485&amp;'2021春'!$D$3:$D$4485,'2021春'!$H$3:$H$4485),2,0)</f>
        <v>451229200307210024</v>
      </c>
    </row>
    <row r="2440" spans="1:20">
      <c r="A2440" s="255">
        <v>2438</v>
      </c>
      <c r="B2440" s="255" t="s">
        <v>9819</v>
      </c>
      <c r="C2440" s="255" t="s">
        <v>21</v>
      </c>
      <c r="D2440" s="255" t="s">
        <v>374</v>
      </c>
      <c r="E2440" s="255" t="s">
        <v>9820</v>
      </c>
      <c r="F2440" s="255" t="s">
        <v>143</v>
      </c>
      <c r="G2440" s="255">
        <v>19</v>
      </c>
      <c r="H2440" s="255" t="s">
        <v>9821</v>
      </c>
      <c r="I2440" s="255" t="s">
        <v>9822</v>
      </c>
      <c r="J2440" s="255">
        <v>15177386145</v>
      </c>
      <c r="K2440" s="255" t="s">
        <v>27</v>
      </c>
      <c r="L2440" s="260">
        <v>44331</v>
      </c>
      <c r="M2440" s="255" t="s">
        <v>29</v>
      </c>
      <c r="N2440" s="255" t="s">
        <v>27</v>
      </c>
      <c r="O2440" s="260">
        <v>44366</v>
      </c>
      <c r="P2440" s="255" t="s">
        <v>2172</v>
      </c>
      <c r="Q2440" s="255" t="s">
        <v>30</v>
      </c>
      <c r="R2440" s="255" t="s">
        <v>9718</v>
      </c>
      <c r="S2440" s="255"/>
      <c r="T2440" s="265" t="str">
        <f t="array" ref="T2440">VLOOKUP(D2440&amp;E2440,IF({1,0},'2021春'!$C$3:$C$4485&amp;'2021春'!$D$3:$D$4485,'2021春'!$H$3:$H$4485),2,0)</f>
        <v>452731200203150020</v>
      </c>
    </row>
    <row r="2441" spans="1:20">
      <c r="A2441" s="255">
        <v>2439</v>
      </c>
      <c r="B2441" s="255" t="s">
        <v>9823</v>
      </c>
      <c r="C2441" s="255" t="s">
        <v>21</v>
      </c>
      <c r="D2441" s="255" t="s">
        <v>374</v>
      </c>
      <c r="E2441" s="255" t="s">
        <v>9824</v>
      </c>
      <c r="F2441" s="255" t="s">
        <v>143</v>
      </c>
      <c r="G2441" s="255">
        <v>18</v>
      </c>
      <c r="H2441" s="255" t="s">
        <v>283</v>
      </c>
      <c r="I2441" s="255" t="s">
        <v>9825</v>
      </c>
      <c r="J2441" s="255">
        <v>15277857490</v>
      </c>
      <c r="K2441" s="255" t="s">
        <v>27</v>
      </c>
      <c r="L2441" s="260">
        <v>44331</v>
      </c>
      <c r="M2441" s="255" t="s">
        <v>29</v>
      </c>
      <c r="N2441" s="255" t="s">
        <v>27</v>
      </c>
      <c r="O2441" s="260">
        <v>44366</v>
      </c>
      <c r="P2441" s="255" t="s">
        <v>2172</v>
      </c>
      <c r="Q2441" s="255" t="s">
        <v>30</v>
      </c>
      <c r="R2441" s="255"/>
      <c r="S2441" s="255"/>
      <c r="T2441" s="265" t="str">
        <f t="array" ref="T2441">VLOOKUP(D2441&amp;E2441,IF({1,0},'2021春'!$C$3:$C$4485&amp;'2021春'!$D$3:$D$4485,'2021春'!$H$3:$H$4485),2,0)</f>
        <v>451229200212033627</v>
      </c>
    </row>
    <row r="2442" spans="1:20">
      <c r="A2442" s="255">
        <v>2440</v>
      </c>
      <c r="B2442" s="255" t="s">
        <v>9826</v>
      </c>
      <c r="C2442" s="255" t="s">
        <v>21</v>
      </c>
      <c r="D2442" s="255" t="s">
        <v>374</v>
      </c>
      <c r="E2442" s="255" t="s">
        <v>9827</v>
      </c>
      <c r="F2442" s="255" t="s">
        <v>143</v>
      </c>
      <c r="G2442" s="255">
        <v>16</v>
      </c>
      <c r="H2442" s="255" t="s">
        <v>9828</v>
      </c>
      <c r="I2442" s="255" t="s">
        <v>9829</v>
      </c>
      <c r="J2442" s="255">
        <v>15723709360</v>
      </c>
      <c r="K2442" s="255" t="s">
        <v>27</v>
      </c>
      <c r="L2442" s="260">
        <v>44400</v>
      </c>
      <c r="M2442" s="255" t="s">
        <v>9798</v>
      </c>
      <c r="N2442" s="255" t="s">
        <v>30</v>
      </c>
      <c r="O2442" s="260"/>
      <c r="P2442" s="255"/>
      <c r="Q2442" s="255" t="s">
        <v>30</v>
      </c>
      <c r="R2442" s="255" t="s">
        <v>9718</v>
      </c>
      <c r="S2442" s="255"/>
      <c r="T2442" s="265" t="str">
        <f t="array" ref="T2442">VLOOKUP(D2442&amp;E2442,IF({1,0},'2021春'!$C$3:$C$4485&amp;'2021春'!$D$3:$D$4485,'2021春'!$H$3:$H$4485),2,0)</f>
        <v>451229200408285420</v>
      </c>
    </row>
    <row r="2443" spans="1:20">
      <c r="A2443" s="255">
        <v>2441</v>
      </c>
      <c r="B2443" s="255" t="s">
        <v>9830</v>
      </c>
      <c r="C2443" s="255" t="s">
        <v>21</v>
      </c>
      <c r="D2443" s="255" t="s">
        <v>374</v>
      </c>
      <c r="E2443" s="255" t="s">
        <v>9831</v>
      </c>
      <c r="F2443" s="255" t="s">
        <v>24</v>
      </c>
      <c r="G2443" s="255">
        <v>19</v>
      </c>
      <c r="H2443" s="255" t="s">
        <v>9832</v>
      </c>
      <c r="I2443" s="255" t="s">
        <v>9833</v>
      </c>
      <c r="J2443" s="255">
        <v>17377033857</v>
      </c>
      <c r="K2443" s="255" t="s">
        <v>27</v>
      </c>
      <c r="L2443" s="260">
        <v>44331</v>
      </c>
      <c r="M2443" s="255" t="s">
        <v>29</v>
      </c>
      <c r="N2443" s="255" t="s">
        <v>27</v>
      </c>
      <c r="O2443" s="260">
        <v>44363</v>
      </c>
      <c r="P2443" s="255" t="s">
        <v>2172</v>
      </c>
      <c r="Q2443" s="255" t="s">
        <v>30</v>
      </c>
      <c r="R2443" s="255"/>
      <c r="S2443" s="255"/>
      <c r="T2443" s="265" t="str">
        <f t="array" ref="T2443">VLOOKUP(D2443&amp;E2443,IF({1,0},'2021春'!$C$3:$C$4485&amp;'2021春'!$D$3:$D$4485,'2021春'!$H$3:$H$4485),2,0)</f>
        <v>451229200110032412</v>
      </c>
    </row>
    <row r="2444" spans="1:20">
      <c r="A2444" s="255">
        <v>2442</v>
      </c>
      <c r="B2444" s="255" t="s">
        <v>9834</v>
      </c>
      <c r="C2444" s="255" t="s">
        <v>21</v>
      </c>
      <c r="D2444" s="255" t="s">
        <v>374</v>
      </c>
      <c r="E2444" s="255" t="s">
        <v>2528</v>
      </c>
      <c r="F2444" s="255" t="s">
        <v>143</v>
      </c>
      <c r="G2444" s="255">
        <v>17</v>
      </c>
      <c r="H2444" s="255" t="s">
        <v>9835</v>
      </c>
      <c r="I2444" s="255" t="s">
        <v>9836</v>
      </c>
      <c r="J2444" s="255">
        <v>13768380166</v>
      </c>
      <c r="K2444" s="255" t="s">
        <v>27</v>
      </c>
      <c r="L2444" s="260">
        <v>44397</v>
      </c>
      <c r="M2444" s="255" t="s">
        <v>9798</v>
      </c>
      <c r="N2444" s="255" t="s">
        <v>30</v>
      </c>
      <c r="O2444" s="260"/>
      <c r="P2444" s="255"/>
      <c r="Q2444" s="255" t="s">
        <v>30</v>
      </c>
      <c r="R2444" s="255" t="s">
        <v>9837</v>
      </c>
      <c r="S2444" s="255"/>
      <c r="T2444" s="265" t="str">
        <f t="array" ref="T2444">VLOOKUP(D2444&amp;E2444,IF({1,0},'2021春'!$C$3:$C$4485&amp;'2021春'!$D$3:$D$4485,'2021春'!$H$3:$H$4485),2,0)</f>
        <v>452731200403295128</v>
      </c>
    </row>
    <row r="2445" spans="1:20">
      <c r="A2445" s="255">
        <v>2443</v>
      </c>
      <c r="B2445" s="255" t="s">
        <v>9838</v>
      </c>
      <c r="C2445" s="255" t="s">
        <v>21</v>
      </c>
      <c r="D2445" s="255" t="s">
        <v>374</v>
      </c>
      <c r="E2445" s="255" t="s">
        <v>9839</v>
      </c>
      <c r="F2445" s="255" t="s">
        <v>143</v>
      </c>
      <c r="G2445" s="255">
        <v>19</v>
      </c>
      <c r="H2445" s="255" t="s">
        <v>9840</v>
      </c>
      <c r="I2445" s="255" t="s">
        <v>9841</v>
      </c>
      <c r="J2445" s="255">
        <v>13687451565</v>
      </c>
      <c r="K2445" s="255" t="s">
        <v>27</v>
      </c>
      <c r="L2445" s="260">
        <v>44331</v>
      </c>
      <c r="M2445" s="255" t="s">
        <v>8649</v>
      </c>
      <c r="N2445" s="255" t="s">
        <v>27</v>
      </c>
      <c r="O2445" s="260">
        <v>44363</v>
      </c>
      <c r="P2445" s="255" t="s">
        <v>2172</v>
      </c>
      <c r="Q2445" s="255" t="s">
        <v>30</v>
      </c>
      <c r="R2445" s="255" t="s">
        <v>9842</v>
      </c>
      <c r="S2445" s="255"/>
      <c r="T2445" s="265" t="str">
        <f t="array" ref="T2445">VLOOKUP(D2445&amp;E2445,IF({1,0},'2021春'!$C$3:$C$4485&amp;'2021春'!$D$3:$D$4485,'2021春'!$H$3:$H$4485),2,0)</f>
        <v>451229200201230326</v>
      </c>
    </row>
    <row r="2446" spans="1:20">
      <c r="A2446" s="255">
        <v>2444</v>
      </c>
      <c r="B2446" s="255" t="s">
        <v>9843</v>
      </c>
      <c r="C2446" s="255" t="s">
        <v>21</v>
      </c>
      <c r="D2446" s="255" t="s">
        <v>374</v>
      </c>
      <c r="E2446" s="255" t="s">
        <v>9844</v>
      </c>
      <c r="F2446" s="255" t="s">
        <v>143</v>
      </c>
      <c r="G2446" s="255">
        <v>19</v>
      </c>
      <c r="H2446" s="255" t="s">
        <v>2015</v>
      </c>
      <c r="I2446" s="255" t="s">
        <v>9845</v>
      </c>
      <c r="J2446" s="255">
        <v>15578120744</v>
      </c>
      <c r="K2446" s="255" t="s">
        <v>27</v>
      </c>
      <c r="L2446" s="260">
        <v>44331</v>
      </c>
      <c r="M2446" s="255" t="s">
        <v>29</v>
      </c>
      <c r="N2446" s="255" t="s">
        <v>27</v>
      </c>
      <c r="O2446" s="260">
        <v>44366</v>
      </c>
      <c r="P2446" s="255" t="s">
        <v>2172</v>
      </c>
      <c r="Q2446" s="255" t="s">
        <v>30</v>
      </c>
      <c r="R2446" s="255" t="s">
        <v>9793</v>
      </c>
      <c r="S2446" s="255"/>
      <c r="T2446" s="265" t="str">
        <f t="array" ref="T2446">VLOOKUP(D2446&amp;E2446,IF({1,0},'2021春'!$C$3:$C$4485&amp;'2021春'!$D$3:$D$4485,'2021春'!$H$3:$H$4485),2,0)</f>
        <v>45122920011022182X</v>
      </c>
    </row>
    <row r="2447" spans="1:20">
      <c r="A2447" s="255">
        <v>2445</v>
      </c>
      <c r="B2447" s="255" t="s">
        <v>9846</v>
      </c>
      <c r="C2447" s="255" t="s">
        <v>21</v>
      </c>
      <c r="D2447" s="255" t="s">
        <v>374</v>
      </c>
      <c r="E2447" s="255" t="s">
        <v>9847</v>
      </c>
      <c r="F2447" s="255" t="s">
        <v>143</v>
      </c>
      <c r="G2447" s="255">
        <v>18</v>
      </c>
      <c r="H2447" s="255" t="s">
        <v>9848</v>
      </c>
      <c r="I2447" s="255" t="s">
        <v>8679</v>
      </c>
      <c r="J2447" s="255">
        <v>15878929348</v>
      </c>
      <c r="K2447" s="255" t="s">
        <v>27</v>
      </c>
      <c r="L2447" s="260">
        <v>44400</v>
      </c>
      <c r="M2447" s="255" t="s">
        <v>9798</v>
      </c>
      <c r="N2447" s="255" t="s">
        <v>30</v>
      </c>
      <c r="O2447" s="260"/>
      <c r="P2447" s="255"/>
      <c r="Q2447" s="255" t="s">
        <v>30</v>
      </c>
      <c r="R2447" s="255" t="s">
        <v>9718</v>
      </c>
      <c r="S2447" s="255"/>
      <c r="T2447" s="265" t="str">
        <f t="array" ref="T2447">VLOOKUP(D2447&amp;E2447,IF({1,0},'2021春'!$C$3:$C$4485&amp;'2021春'!$D$3:$D$4485,'2021春'!$H$3:$H$4485),2,0)</f>
        <v>452731200305202442</v>
      </c>
    </row>
    <row r="2448" spans="1:20">
      <c r="A2448" s="255">
        <v>2446</v>
      </c>
      <c r="B2448" s="255" t="s">
        <v>9849</v>
      </c>
      <c r="C2448" s="255" t="s">
        <v>21</v>
      </c>
      <c r="D2448" s="255" t="s">
        <v>374</v>
      </c>
      <c r="E2448" s="255" t="s">
        <v>6001</v>
      </c>
      <c r="F2448" s="255" t="s">
        <v>143</v>
      </c>
      <c r="G2448" s="255">
        <v>17</v>
      </c>
      <c r="H2448" s="255" t="s">
        <v>9850</v>
      </c>
      <c r="I2448" s="255" t="s">
        <v>9851</v>
      </c>
      <c r="J2448" s="255" t="s">
        <v>9852</v>
      </c>
      <c r="K2448" s="255" t="s">
        <v>27</v>
      </c>
      <c r="L2448" s="260">
        <v>44402</v>
      </c>
      <c r="M2448" s="255" t="s">
        <v>54</v>
      </c>
      <c r="N2448" s="255" t="s">
        <v>30</v>
      </c>
      <c r="O2448" s="260"/>
      <c r="P2448" s="255"/>
      <c r="Q2448" s="255" t="s">
        <v>30</v>
      </c>
      <c r="R2448" s="255"/>
      <c r="S2448" s="255"/>
      <c r="T2448" s="265" t="str">
        <f t="array" ref="T2448">VLOOKUP(D2448&amp;E2448,IF({1,0},'2021春'!$C$3:$C$4485&amp;'2021春'!$D$3:$D$4485,'2021春'!$H$3:$H$4485),2,0)</f>
        <v>452731200401232422</v>
      </c>
    </row>
    <row r="2449" spans="1:20">
      <c r="A2449" s="255">
        <v>2447</v>
      </c>
      <c r="B2449" s="255" t="s">
        <v>9853</v>
      </c>
      <c r="C2449" s="255" t="s">
        <v>21</v>
      </c>
      <c r="D2449" s="255" t="s">
        <v>374</v>
      </c>
      <c r="E2449" s="255" t="s">
        <v>9854</v>
      </c>
      <c r="F2449" s="255" t="s">
        <v>24</v>
      </c>
      <c r="G2449" s="255">
        <v>17</v>
      </c>
      <c r="H2449" s="255" t="s">
        <v>2125</v>
      </c>
      <c r="I2449" s="255" t="s">
        <v>5414</v>
      </c>
      <c r="J2449" s="255">
        <v>15177891189</v>
      </c>
      <c r="K2449" s="255" t="s">
        <v>27</v>
      </c>
      <c r="L2449" s="260">
        <v>44408</v>
      </c>
      <c r="M2449" s="255" t="s">
        <v>8491</v>
      </c>
      <c r="N2449" s="255" t="s">
        <v>30</v>
      </c>
      <c r="O2449" s="260"/>
      <c r="P2449" s="255"/>
      <c r="Q2449" s="255" t="s">
        <v>30</v>
      </c>
      <c r="R2449" s="255"/>
      <c r="S2449" s="255"/>
      <c r="T2449" s="265" t="str">
        <f t="array" ref="T2449">VLOOKUP(D2449&amp;E2449,IF({1,0},'2021春'!$C$3:$C$4485&amp;'2021春'!$D$3:$D$4485,'2021春'!$H$3:$H$4485),2,0)</f>
        <v>451229200404272710</v>
      </c>
    </row>
    <row r="2450" spans="1:20">
      <c r="A2450" s="255">
        <v>2448</v>
      </c>
      <c r="B2450" s="255" t="s">
        <v>9855</v>
      </c>
      <c r="C2450" s="255" t="s">
        <v>21</v>
      </c>
      <c r="D2450" s="255" t="s">
        <v>374</v>
      </c>
      <c r="E2450" s="255" t="s">
        <v>9856</v>
      </c>
      <c r="F2450" s="255" t="s">
        <v>143</v>
      </c>
      <c r="G2450" s="255">
        <v>19</v>
      </c>
      <c r="H2450" s="255" t="s">
        <v>9857</v>
      </c>
      <c r="I2450" s="255" t="s">
        <v>9858</v>
      </c>
      <c r="J2450" s="255">
        <v>15949315923</v>
      </c>
      <c r="K2450" s="255" t="s">
        <v>27</v>
      </c>
      <c r="L2450" s="260">
        <v>44331</v>
      </c>
      <c r="M2450" s="255" t="s">
        <v>29</v>
      </c>
      <c r="N2450" s="255" t="s">
        <v>27</v>
      </c>
      <c r="O2450" s="260">
        <v>44366</v>
      </c>
      <c r="P2450" s="255" t="s">
        <v>28</v>
      </c>
      <c r="Q2450" s="255" t="s">
        <v>30</v>
      </c>
      <c r="R2450" s="255"/>
      <c r="S2450" s="255"/>
      <c r="T2450" s="265" t="str">
        <f t="array" ref="T2450">VLOOKUP(D2450&amp;E2450,IF({1,0},'2021春'!$C$3:$C$4485&amp;'2021春'!$D$3:$D$4485,'2021春'!$H$3:$H$4485),2,0)</f>
        <v>451229200208073626</v>
      </c>
    </row>
    <row r="2451" spans="1:20">
      <c r="A2451" s="255">
        <v>2449</v>
      </c>
      <c r="B2451" s="255" t="s">
        <v>9859</v>
      </c>
      <c r="C2451" s="255" t="s">
        <v>21</v>
      </c>
      <c r="D2451" s="255" t="s">
        <v>374</v>
      </c>
      <c r="E2451" s="255" t="s">
        <v>9860</v>
      </c>
      <c r="F2451" s="255" t="s">
        <v>143</v>
      </c>
      <c r="G2451" s="255">
        <v>17</v>
      </c>
      <c r="H2451" s="255" t="s">
        <v>9861</v>
      </c>
      <c r="I2451" s="255" t="s">
        <v>9862</v>
      </c>
      <c r="J2451" s="255" t="s">
        <v>9863</v>
      </c>
      <c r="K2451" s="255" t="s">
        <v>27</v>
      </c>
      <c r="L2451" s="260">
        <v>44394</v>
      </c>
      <c r="M2451" s="255" t="s">
        <v>2455</v>
      </c>
      <c r="N2451" s="255" t="s">
        <v>30</v>
      </c>
      <c r="O2451" s="260"/>
      <c r="P2451" s="255"/>
      <c r="Q2451" s="255" t="s">
        <v>30</v>
      </c>
      <c r="R2451" s="255" t="s">
        <v>9864</v>
      </c>
      <c r="S2451" s="255"/>
      <c r="T2451" s="265" t="str">
        <f t="array" ref="T2451">VLOOKUP(D2451&amp;E2451,IF({1,0},'2021春'!$C$3:$C$4485&amp;'2021春'!$D$3:$D$4485,'2021春'!$H$3:$H$4485),2,0)</f>
        <v>452731200402242825</v>
      </c>
    </row>
    <row r="2452" spans="1:20">
      <c r="A2452" s="255">
        <v>2450</v>
      </c>
      <c r="B2452" s="255" t="s">
        <v>9865</v>
      </c>
      <c r="C2452" s="255" t="s">
        <v>21</v>
      </c>
      <c r="D2452" s="255" t="s">
        <v>374</v>
      </c>
      <c r="E2452" s="255" t="s">
        <v>4233</v>
      </c>
      <c r="F2452" s="255" t="s">
        <v>24</v>
      </c>
      <c r="G2452" s="255">
        <v>17</v>
      </c>
      <c r="H2452" s="255" t="s">
        <v>9866</v>
      </c>
      <c r="I2452" s="255" t="s">
        <v>9867</v>
      </c>
      <c r="J2452" s="255" t="s">
        <v>9868</v>
      </c>
      <c r="K2452" s="255" t="s">
        <v>27</v>
      </c>
      <c r="L2452" s="260">
        <v>44394</v>
      </c>
      <c r="M2452" s="255" t="s">
        <v>29</v>
      </c>
      <c r="N2452" s="255" t="s">
        <v>30</v>
      </c>
      <c r="O2452" s="260"/>
      <c r="P2452" s="255"/>
      <c r="Q2452" s="255" t="s">
        <v>30</v>
      </c>
      <c r="R2452" s="255" t="s">
        <v>9869</v>
      </c>
      <c r="S2452" s="255"/>
      <c r="T2452" s="265" t="str">
        <f t="array" ref="T2452">VLOOKUP(D2452&amp;E2452,IF({1,0},'2021春'!$C$3:$C$4485&amp;'2021春'!$D$3:$D$4485,'2021春'!$H$3:$H$4485),2,0)</f>
        <v>452731200312304519</v>
      </c>
    </row>
    <row r="2453" spans="1:20">
      <c r="A2453" s="255">
        <v>2451</v>
      </c>
      <c r="B2453" s="255" t="s">
        <v>9870</v>
      </c>
      <c r="C2453" s="255" t="s">
        <v>21</v>
      </c>
      <c r="D2453" s="255" t="s">
        <v>374</v>
      </c>
      <c r="E2453" s="255" t="s">
        <v>9871</v>
      </c>
      <c r="F2453" s="255" t="s">
        <v>24</v>
      </c>
      <c r="G2453" s="255">
        <v>17</v>
      </c>
      <c r="H2453" s="255" t="s">
        <v>9872</v>
      </c>
      <c r="I2453" s="255" t="s">
        <v>9873</v>
      </c>
      <c r="J2453" s="255">
        <v>18077895873</v>
      </c>
      <c r="K2453" s="255" t="s">
        <v>27</v>
      </c>
      <c r="L2453" s="260">
        <v>44394</v>
      </c>
      <c r="M2453" s="255" t="s">
        <v>2455</v>
      </c>
      <c r="N2453" s="255" t="s">
        <v>30</v>
      </c>
      <c r="O2453" s="260"/>
      <c r="P2453" s="255"/>
      <c r="Q2453" s="255" t="s">
        <v>30</v>
      </c>
      <c r="R2453" s="255" t="s">
        <v>9864</v>
      </c>
      <c r="S2453" s="255"/>
      <c r="T2453" s="265" t="str">
        <f t="array" ref="T2453">VLOOKUP(D2453&amp;E2453,IF({1,0},'2021春'!$C$3:$C$4485&amp;'2021春'!$D$3:$D$4485,'2021春'!$H$3:$H$4485),2,0)</f>
        <v>452731200407030012</v>
      </c>
    </row>
    <row r="2454" spans="1:20">
      <c r="A2454" s="255">
        <v>2452</v>
      </c>
      <c r="B2454" s="255" t="s">
        <v>9874</v>
      </c>
      <c r="C2454" s="255" t="s">
        <v>21</v>
      </c>
      <c r="D2454" s="255" t="s">
        <v>374</v>
      </c>
      <c r="E2454" s="255" t="s">
        <v>9875</v>
      </c>
      <c r="F2454" s="255" t="s">
        <v>143</v>
      </c>
      <c r="G2454" s="255">
        <v>16</v>
      </c>
      <c r="H2454" s="255" t="s">
        <v>9876</v>
      </c>
      <c r="I2454" s="255" t="s">
        <v>9877</v>
      </c>
      <c r="J2454" s="255">
        <v>13410341067</v>
      </c>
      <c r="K2454" s="255" t="s">
        <v>27</v>
      </c>
      <c r="L2454" s="260">
        <v>44402</v>
      </c>
      <c r="M2454" s="255" t="s">
        <v>9590</v>
      </c>
      <c r="N2454" s="255" t="s">
        <v>30</v>
      </c>
      <c r="O2454" s="260"/>
      <c r="P2454" s="255"/>
      <c r="Q2454" s="255" t="s">
        <v>30</v>
      </c>
      <c r="R2454" s="255"/>
      <c r="S2454" s="255"/>
      <c r="T2454" s="265" t="str">
        <f t="array" ref="T2454">VLOOKUP(D2454&amp;E2454,IF({1,0},'2021春'!$C$3:$C$4485&amp;'2021春'!$D$3:$D$4485,'2021春'!$H$3:$H$4485),2,0)</f>
        <v>452731200410145427</v>
      </c>
    </row>
    <row r="2455" spans="1:20">
      <c r="A2455" s="255">
        <v>2453</v>
      </c>
      <c r="B2455" s="255" t="s">
        <v>9878</v>
      </c>
      <c r="C2455" s="255" t="s">
        <v>21</v>
      </c>
      <c r="D2455" s="255" t="s">
        <v>374</v>
      </c>
      <c r="E2455" s="255" t="s">
        <v>9879</v>
      </c>
      <c r="F2455" s="255" t="s">
        <v>143</v>
      </c>
      <c r="G2455" s="255">
        <v>17</v>
      </c>
      <c r="H2455" s="255" t="s">
        <v>9880</v>
      </c>
      <c r="I2455" s="255" t="s">
        <v>9881</v>
      </c>
      <c r="J2455" s="255">
        <v>13430907339</v>
      </c>
      <c r="K2455" s="255" t="s">
        <v>27</v>
      </c>
      <c r="L2455" s="260">
        <v>44395</v>
      </c>
      <c r="M2455" s="255" t="s">
        <v>2455</v>
      </c>
      <c r="N2455" s="255" t="s">
        <v>30</v>
      </c>
      <c r="O2455" s="260"/>
      <c r="P2455" s="255"/>
      <c r="Q2455" s="255" t="s">
        <v>30</v>
      </c>
      <c r="R2455" s="255"/>
      <c r="S2455" s="255"/>
      <c r="T2455" s="265" t="str">
        <f t="array" ref="T2455">VLOOKUP(D2455&amp;E2455,IF({1,0},'2021春'!$C$3:$C$4485&amp;'2021春'!$D$3:$D$4485,'2021春'!$H$3:$H$4485),2,0)</f>
        <v>45122920040123572X</v>
      </c>
    </row>
    <row r="2456" spans="1:20">
      <c r="A2456" s="255">
        <v>2454</v>
      </c>
      <c r="B2456" s="255" t="s">
        <v>9882</v>
      </c>
      <c r="C2456" s="255" t="s">
        <v>21</v>
      </c>
      <c r="D2456" s="255" t="s">
        <v>374</v>
      </c>
      <c r="E2456" s="255" t="s">
        <v>9883</v>
      </c>
      <c r="F2456" s="255" t="s">
        <v>143</v>
      </c>
      <c r="G2456" s="255">
        <v>17</v>
      </c>
      <c r="H2456" s="255" t="s">
        <v>9884</v>
      </c>
      <c r="I2456" s="255" t="s">
        <v>9885</v>
      </c>
      <c r="J2456" s="255">
        <v>17688553192</v>
      </c>
      <c r="K2456" s="255" t="s">
        <v>27</v>
      </c>
      <c r="L2456" s="260">
        <v>44398</v>
      </c>
      <c r="M2456" s="255" t="s">
        <v>28</v>
      </c>
      <c r="N2456" s="255" t="s">
        <v>30</v>
      </c>
      <c r="O2456" s="260"/>
      <c r="P2456" s="255"/>
      <c r="Q2456" s="255" t="s">
        <v>30</v>
      </c>
      <c r="R2456" s="255"/>
      <c r="S2456" s="255"/>
      <c r="T2456" s="265" t="str">
        <f t="array" ref="T2456">VLOOKUP(D2456&amp;E2456,IF({1,0},'2021春'!$C$3:$C$4485&amp;'2021春'!$D$3:$D$4485,'2021春'!$H$3:$H$4485),2,0)</f>
        <v>451229200403010022</v>
      </c>
    </row>
    <row r="2457" spans="1:20">
      <c r="A2457" s="255">
        <v>2455</v>
      </c>
      <c r="B2457" s="255" t="s">
        <v>9886</v>
      </c>
      <c r="C2457" s="255" t="s">
        <v>21</v>
      </c>
      <c r="D2457" s="255" t="s">
        <v>374</v>
      </c>
      <c r="E2457" s="255" t="s">
        <v>9887</v>
      </c>
      <c r="F2457" s="255" t="s">
        <v>143</v>
      </c>
      <c r="G2457" s="255">
        <v>17</v>
      </c>
      <c r="H2457" s="255" t="s">
        <v>9888</v>
      </c>
      <c r="I2457" s="255" t="s">
        <v>9889</v>
      </c>
      <c r="J2457" s="255">
        <v>13326706221</v>
      </c>
      <c r="K2457" s="255" t="s">
        <v>27</v>
      </c>
      <c r="L2457" s="260">
        <v>44396</v>
      </c>
      <c r="M2457" s="255" t="s">
        <v>133</v>
      </c>
      <c r="N2457" s="255" t="s">
        <v>27</v>
      </c>
      <c r="O2457" s="260">
        <v>44421</v>
      </c>
      <c r="P2457" s="255" t="s">
        <v>133</v>
      </c>
      <c r="Q2457" s="255" t="s">
        <v>30</v>
      </c>
      <c r="R2457" s="255"/>
      <c r="S2457" s="255"/>
      <c r="T2457" s="265" t="str">
        <f t="array" ref="T2457">VLOOKUP(D2457&amp;E2457,IF({1,0},'2021春'!$C$3:$C$4485&amp;'2021春'!$D$3:$D$4485,'2021春'!$H$3:$H$4485),2,0)</f>
        <v>452731200402012421</v>
      </c>
    </row>
    <row r="2458" spans="1:20">
      <c r="A2458" s="255">
        <v>2456</v>
      </c>
      <c r="B2458" s="255" t="s">
        <v>9890</v>
      </c>
      <c r="C2458" s="255" t="s">
        <v>21</v>
      </c>
      <c r="D2458" s="255" t="s">
        <v>374</v>
      </c>
      <c r="E2458" s="255" t="s">
        <v>9891</v>
      </c>
      <c r="F2458" s="255" t="s">
        <v>143</v>
      </c>
      <c r="G2458" s="255">
        <v>16</v>
      </c>
      <c r="H2458" s="255" t="s">
        <v>9892</v>
      </c>
      <c r="I2458" s="255" t="s">
        <v>9893</v>
      </c>
      <c r="J2458" s="255">
        <v>13877817329</v>
      </c>
      <c r="K2458" s="255" t="s">
        <v>27</v>
      </c>
      <c r="L2458" s="260">
        <v>44397</v>
      </c>
      <c r="M2458" s="255" t="s">
        <v>2172</v>
      </c>
      <c r="N2458" s="255" t="s">
        <v>30</v>
      </c>
      <c r="O2458" s="260"/>
      <c r="P2458" s="255"/>
      <c r="Q2458" s="255" t="s">
        <v>30</v>
      </c>
      <c r="R2458" s="255"/>
      <c r="S2458" s="255"/>
      <c r="T2458" s="265" t="str">
        <f t="array" ref="T2458">VLOOKUP(D2458&amp;E2458,IF({1,0},'2021春'!$C$3:$C$4485&amp;'2021春'!$D$3:$D$4485,'2021春'!$H$3:$H$4485),2,0)</f>
        <v>452731200411150041</v>
      </c>
    </row>
    <row r="2459" spans="1:20">
      <c r="A2459" s="255">
        <v>2457</v>
      </c>
      <c r="B2459" s="255" t="s">
        <v>9894</v>
      </c>
      <c r="C2459" s="255" t="s">
        <v>21</v>
      </c>
      <c r="D2459" s="255" t="s">
        <v>374</v>
      </c>
      <c r="E2459" s="255" t="s">
        <v>9895</v>
      </c>
      <c r="F2459" s="255" t="s">
        <v>143</v>
      </c>
      <c r="G2459" s="255">
        <v>18</v>
      </c>
      <c r="H2459" s="255" t="s">
        <v>909</v>
      </c>
      <c r="I2459" s="255" t="s">
        <v>9896</v>
      </c>
      <c r="J2459" s="255">
        <v>17806694069</v>
      </c>
      <c r="K2459" s="255" t="s">
        <v>27</v>
      </c>
      <c r="L2459" s="260">
        <v>44331</v>
      </c>
      <c r="M2459" s="255" t="s">
        <v>3785</v>
      </c>
      <c r="N2459" s="255" t="s">
        <v>27</v>
      </c>
      <c r="O2459" s="260">
        <v>44366</v>
      </c>
      <c r="P2459" s="255" t="s">
        <v>28</v>
      </c>
      <c r="Q2459" s="255" t="s">
        <v>30</v>
      </c>
      <c r="R2459" s="255" t="s">
        <v>9897</v>
      </c>
      <c r="S2459" s="255"/>
      <c r="T2459" s="265" t="str">
        <f t="array" ref="T2459">VLOOKUP(D2459&amp;E2459,IF({1,0},'2021春'!$C$3:$C$4485&amp;'2021春'!$D$3:$D$4485,'2021春'!$H$3:$H$4485),2,0)</f>
        <v>451229200305011224</v>
      </c>
    </row>
    <row r="2460" spans="1:20">
      <c r="A2460" s="255">
        <v>2458</v>
      </c>
      <c r="B2460" s="255" t="s">
        <v>9898</v>
      </c>
      <c r="C2460" s="255" t="s">
        <v>21</v>
      </c>
      <c r="D2460" s="255" t="s">
        <v>374</v>
      </c>
      <c r="E2460" s="255" t="s">
        <v>9899</v>
      </c>
      <c r="F2460" s="255" t="s">
        <v>24</v>
      </c>
      <c r="G2460" s="255">
        <v>17</v>
      </c>
      <c r="H2460" s="255" t="s">
        <v>9900</v>
      </c>
      <c r="I2460" s="255" t="s">
        <v>9901</v>
      </c>
      <c r="J2460" s="255">
        <v>13977881371</v>
      </c>
      <c r="K2460" s="255" t="s">
        <v>27</v>
      </c>
      <c r="L2460" s="260">
        <v>44394</v>
      </c>
      <c r="M2460" s="255" t="s">
        <v>2172</v>
      </c>
      <c r="N2460" s="255" t="s">
        <v>30</v>
      </c>
      <c r="O2460" s="260"/>
      <c r="P2460" s="255"/>
      <c r="Q2460" s="255" t="s">
        <v>30</v>
      </c>
      <c r="R2460" s="255" t="s">
        <v>9864</v>
      </c>
      <c r="S2460" s="255"/>
      <c r="T2460" s="265" t="str">
        <f t="array" ref="T2460">VLOOKUP(D2460&amp;E2460,IF({1,0},'2021春'!$C$3:$C$4485&amp;'2021春'!$D$3:$D$4485,'2021春'!$H$3:$H$4485),2,0)</f>
        <v>452730200310070513</v>
      </c>
    </row>
    <row r="2461" spans="1:20">
      <c r="A2461" s="255">
        <v>2459</v>
      </c>
      <c r="B2461" s="255" t="s">
        <v>9902</v>
      </c>
      <c r="C2461" s="255" t="s">
        <v>21</v>
      </c>
      <c r="D2461" s="255" t="s">
        <v>374</v>
      </c>
      <c r="E2461" s="255" t="s">
        <v>1506</v>
      </c>
      <c r="F2461" s="255" t="s">
        <v>143</v>
      </c>
      <c r="G2461" s="255">
        <v>17</v>
      </c>
      <c r="H2461" s="255" t="s">
        <v>5776</v>
      </c>
      <c r="I2461" s="255" t="s">
        <v>9903</v>
      </c>
      <c r="J2461" s="255">
        <v>15878687387</v>
      </c>
      <c r="K2461" s="255" t="s">
        <v>27</v>
      </c>
      <c r="L2461" s="260">
        <v>44394</v>
      </c>
      <c r="M2461" s="255" t="s">
        <v>2172</v>
      </c>
      <c r="N2461" s="255"/>
      <c r="O2461" s="260"/>
      <c r="P2461" s="255"/>
      <c r="Q2461" s="255" t="s">
        <v>30</v>
      </c>
      <c r="R2461" s="255" t="s">
        <v>9864</v>
      </c>
      <c r="S2461" s="255"/>
      <c r="T2461" s="265" t="str">
        <f t="array" ref="T2461">VLOOKUP(D2461&amp;E2461,IF({1,0},'2021春'!$C$3:$C$4485&amp;'2021春'!$D$3:$D$4485,'2021春'!$H$3:$H$4485),2,0)</f>
        <v>452731200402295425</v>
      </c>
    </row>
    <row r="2462" spans="1:20">
      <c r="A2462" s="255">
        <v>2460</v>
      </c>
      <c r="B2462" s="255" t="s">
        <v>9904</v>
      </c>
      <c r="C2462" s="255" t="s">
        <v>21</v>
      </c>
      <c r="D2462" s="255" t="s">
        <v>374</v>
      </c>
      <c r="E2462" s="255" t="s">
        <v>9905</v>
      </c>
      <c r="F2462" s="255" t="s">
        <v>143</v>
      </c>
      <c r="G2462" s="255">
        <v>18</v>
      </c>
      <c r="H2462" s="255" t="s">
        <v>4267</v>
      </c>
      <c r="I2462" s="255" t="s">
        <v>9906</v>
      </c>
      <c r="J2462" s="255">
        <v>15807783367</v>
      </c>
      <c r="K2462" s="255" t="s">
        <v>27</v>
      </c>
      <c r="L2462" s="260">
        <v>44395</v>
      </c>
      <c r="M2462" s="255" t="s">
        <v>28</v>
      </c>
      <c r="N2462" s="255" t="s">
        <v>30</v>
      </c>
      <c r="O2462" s="260"/>
      <c r="P2462" s="255"/>
      <c r="Q2462" s="255" t="s">
        <v>30</v>
      </c>
      <c r="R2462" s="255"/>
      <c r="S2462" s="255"/>
      <c r="T2462" s="265" t="str">
        <f t="array" ref="T2462">VLOOKUP(D2462&amp;E2462,IF({1,0},'2021春'!$C$3:$C$4485&amp;'2021春'!$D$3:$D$4485,'2021春'!$H$3:$H$4485),2,0)</f>
        <v>452731200306261225</v>
      </c>
    </row>
    <row r="2463" spans="1:20">
      <c r="A2463" s="255">
        <v>2461</v>
      </c>
      <c r="B2463" s="255" t="s">
        <v>9907</v>
      </c>
      <c r="C2463" s="255" t="s">
        <v>21</v>
      </c>
      <c r="D2463" s="255" t="s">
        <v>374</v>
      </c>
      <c r="E2463" s="255" t="s">
        <v>9908</v>
      </c>
      <c r="F2463" s="255" t="s">
        <v>143</v>
      </c>
      <c r="G2463" s="255">
        <v>17</v>
      </c>
      <c r="H2463" s="255" t="s">
        <v>9909</v>
      </c>
      <c r="I2463" s="255" t="s">
        <v>9910</v>
      </c>
      <c r="J2463" s="255" t="s">
        <v>9911</v>
      </c>
      <c r="K2463" s="255" t="s">
        <v>27</v>
      </c>
      <c r="L2463" s="260">
        <v>44398</v>
      </c>
      <c r="M2463" s="255" t="s">
        <v>28</v>
      </c>
      <c r="N2463" s="255" t="s">
        <v>30</v>
      </c>
      <c r="O2463" s="260"/>
      <c r="P2463" s="255"/>
      <c r="Q2463" s="255" t="s">
        <v>30</v>
      </c>
      <c r="R2463" s="255"/>
      <c r="S2463" s="255"/>
      <c r="T2463" s="265" t="str">
        <f t="array" ref="T2463">VLOOKUP(D2463&amp;E2463,IF({1,0},'2021春'!$C$3:$C$4485&amp;'2021春'!$D$3:$D$4485,'2021春'!$H$3:$H$4485),2,0)</f>
        <v>45273120040607542X</v>
      </c>
    </row>
    <row r="2464" spans="1:20">
      <c r="A2464" s="255">
        <v>2462</v>
      </c>
      <c r="B2464" s="255" t="s">
        <v>9912</v>
      </c>
      <c r="C2464" s="255" t="s">
        <v>21</v>
      </c>
      <c r="D2464" s="255" t="s">
        <v>374</v>
      </c>
      <c r="E2464" s="255" t="s">
        <v>9913</v>
      </c>
      <c r="F2464" s="255" t="s">
        <v>143</v>
      </c>
      <c r="G2464" s="255">
        <v>17</v>
      </c>
      <c r="H2464" s="255" t="s">
        <v>9914</v>
      </c>
      <c r="I2464" s="255" t="s">
        <v>9915</v>
      </c>
      <c r="J2464" s="255">
        <v>15977888908</v>
      </c>
      <c r="K2464" s="255" t="s">
        <v>27</v>
      </c>
      <c r="L2464" s="260">
        <v>44397</v>
      </c>
      <c r="M2464" s="255" t="s">
        <v>28</v>
      </c>
      <c r="N2464" s="255"/>
      <c r="O2464" s="260"/>
      <c r="P2464" s="255"/>
      <c r="Q2464" s="255" t="s">
        <v>30</v>
      </c>
      <c r="R2464" s="255"/>
      <c r="S2464" s="255"/>
      <c r="T2464" s="265" t="str">
        <f t="array" ref="T2464">VLOOKUP(D2464&amp;E2464,IF({1,0},'2021春'!$C$3:$C$4485&amp;'2021春'!$D$3:$D$4485,'2021春'!$H$3:$H$4485),2,0)</f>
        <v>452731200401120025</v>
      </c>
    </row>
    <row r="2465" spans="1:20">
      <c r="A2465" s="255">
        <v>2463</v>
      </c>
      <c r="B2465" s="255" t="s">
        <v>9916</v>
      </c>
      <c r="C2465" s="255" t="s">
        <v>21</v>
      </c>
      <c r="D2465" s="255" t="s">
        <v>374</v>
      </c>
      <c r="E2465" s="255" t="s">
        <v>9917</v>
      </c>
      <c r="F2465" s="255" t="s">
        <v>24</v>
      </c>
      <c r="G2465" s="255">
        <v>17</v>
      </c>
      <c r="H2465" s="255" t="s">
        <v>7722</v>
      </c>
      <c r="I2465" s="255" t="s">
        <v>9918</v>
      </c>
      <c r="J2465" s="255">
        <v>13613051903</v>
      </c>
      <c r="K2465" s="255" t="s">
        <v>27</v>
      </c>
      <c r="L2465" s="260">
        <v>44394</v>
      </c>
      <c r="M2465" s="255" t="s">
        <v>8710</v>
      </c>
      <c r="N2465" s="255" t="s">
        <v>30</v>
      </c>
      <c r="O2465" s="260"/>
      <c r="P2465" s="255"/>
      <c r="Q2465" s="255" t="s">
        <v>30</v>
      </c>
      <c r="R2465" s="255" t="s">
        <v>9793</v>
      </c>
      <c r="S2465" s="255"/>
      <c r="T2465" s="265" t="str">
        <f t="array" ref="T2465">VLOOKUP(D2465&amp;E2465,IF({1,0},'2021春'!$C$3:$C$4485&amp;'2021春'!$D$3:$D$4485,'2021春'!$H$3:$H$4485),2,0)</f>
        <v>452731200402131818</v>
      </c>
    </row>
    <row r="2466" spans="1:20">
      <c r="A2466" s="255">
        <v>2464</v>
      </c>
      <c r="B2466" s="255" t="s">
        <v>9919</v>
      </c>
      <c r="C2466" s="255" t="s">
        <v>21</v>
      </c>
      <c r="D2466" s="255" t="s">
        <v>374</v>
      </c>
      <c r="E2466" s="255" t="s">
        <v>9920</v>
      </c>
      <c r="F2466" s="255" t="s">
        <v>24</v>
      </c>
      <c r="G2466" s="255">
        <v>16</v>
      </c>
      <c r="H2466" s="255" t="s">
        <v>9921</v>
      </c>
      <c r="I2466" s="255" t="s">
        <v>9922</v>
      </c>
      <c r="J2466" s="255">
        <v>19977829306</v>
      </c>
      <c r="K2466" s="255" t="s">
        <v>27</v>
      </c>
      <c r="L2466" s="260">
        <v>44396</v>
      </c>
      <c r="M2466" s="255" t="s">
        <v>2172</v>
      </c>
      <c r="N2466" s="255" t="s">
        <v>30</v>
      </c>
      <c r="O2466" s="260"/>
      <c r="P2466" s="255"/>
      <c r="Q2466" s="255" t="s">
        <v>30</v>
      </c>
      <c r="R2466" s="255"/>
      <c r="S2466" s="255"/>
      <c r="T2466" s="265" t="str">
        <f t="array" ref="T2466">VLOOKUP(D2466&amp;E2466,IF({1,0},'2021春'!$C$3:$C$4485&amp;'2021春'!$D$3:$D$4485,'2021春'!$H$3:$H$4485),2,0)</f>
        <v>451229200506052137</v>
      </c>
    </row>
    <row r="2467" spans="1:20">
      <c r="A2467" s="255">
        <v>2465</v>
      </c>
      <c r="B2467" s="255" t="s">
        <v>9923</v>
      </c>
      <c r="C2467" s="255" t="s">
        <v>21</v>
      </c>
      <c r="D2467" s="255" t="s">
        <v>374</v>
      </c>
      <c r="E2467" s="255" t="s">
        <v>9924</v>
      </c>
      <c r="F2467" s="255" t="s">
        <v>24</v>
      </c>
      <c r="G2467" s="255">
        <v>17</v>
      </c>
      <c r="H2467" s="255" t="s">
        <v>9925</v>
      </c>
      <c r="I2467" s="255" t="s">
        <v>9926</v>
      </c>
      <c r="J2467" s="255">
        <v>13652558101</v>
      </c>
      <c r="K2467" s="255" t="s">
        <v>27</v>
      </c>
      <c r="L2467" s="260">
        <v>44395</v>
      </c>
      <c r="M2467" s="255" t="s">
        <v>28</v>
      </c>
      <c r="N2467" s="255" t="s">
        <v>30</v>
      </c>
      <c r="O2467" s="260"/>
      <c r="P2467" s="255"/>
      <c r="Q2467" s="255" t="s">
        <v>30</v>
      </c>
      <c r="R2467" s="255"/>
      <c r="S2467" s="255"/>
      <c r="T2467" s="265" t="str">
        <f t="array" ref="T2467">VLOOKUP(D2467&amp;E2467,IF({1,0},'2021春'!$C$3:$C$4485&amp;'2021春'!$D$3:$D$4485,'2021春'!$H$3:$H$4485),2,0)</f>
        <v>452731200309194814</v>
      </c>
    </row>
    <row r="2468" spans="1:20">
      <c r="A2468" s="255">
        <v>2466</v>
      </c>
      <c r="B2468" s="255" t="s">
        <v>9927</v>
      </c>
      <c r="C2468" s="255" t="s">
        <v>21</v>
      </c>
      <c r="D2468" s="255" t="s">
        <v>374</v>
      </c>
      <c r="E2468" s="255" t="s">
        <v>9928</v>
      </c>
      <c r="F2468" s="255" t="s">
        <v>24</v>
      </c>
      <c r="G2468" s="255">
        <v>19</v>
      </c>
      <c r="H2468" s="255" t="s">
        <v>9929</v>
      </c>
      <c r="I2468" s="255" t="s">
        <v>9930</v>
      </c>
      <c r="J2468" s="255">
        <v>17807832946</v>
      </c>
      <c r="K2468" s="255" t="s">
        <v>27</v>
      </c>
      <c r="L2468" s="260">
        <v>44331</v>
      </c>
      <c r="M2468" s="255" t="s">
        <v>3785</v>
      </c>
      <c r="N2468" s="255" t="s">
        <v>27</v>
      </c>
      <c r="O2468" s="260">
        <v>44366</v>
      </c>
      <c r="P2468" s="255" t="s">
        <v>2455</v>
      </c>
      <c r="Q2468" s="255" t="s">
        <v>30</v>
      </c>
      <c r="R2468" s="255" t="s">
        <v>9793</v>
      </c>
      <c r="S2468" s="255"/>
      <c r="T2468" s="265" t="str">
        <f t="array" ref="T2468">VLOOKUP(D2468&amp;E2468,IF({1,0},'2021春'!$C$3:$C$4485&amp;'2021春'!$D$3:$D$4485,'2021春'!$H$3:$H$4485),2,0)</f>
        <v>451229200203111814</v>
      </c>
    </row>
    <row r="2469" spans="1:20">
      <c r="A2469" s="255">
        <v>2467</v>
      </c>
      <c r="B2469" s="255" t="s">
        <v>9931</v>
      </c>
      <c r="C2469" s="255" t="s">
        <v>21</v>
      </c>
      <c r="D2469" s="255" t="s">
        <v>374</v>
      </c>
      <c r="E2469" s="255" t="s">
        <v>9932</v>
      </c>
      <c r="F2469" s="255" t="s">
        <v>143</v>
      </c>
      <c r="G2469" s="255">
        <v>17</v>
      </c>
      <c r="H2469" s="255" t="s">
        <v>8267</v>
      </c>
      <c r="I2469" s="255" t="s">
        <v>9933</v>
      </c>
      <c r="J2469" s="255">
        <v>13977881243</v>
      </c>
      <c r="K2469" s="255" t="s">
        <v>27</v>
      </c>
      <c r="L2469" s="260">
        <v>44394</v>
      </c>
      <c r="M2469" s="255" t="s">
        <v>2172</v>
      </c>
      <c r="N2469" s="255" t="s">
        <v>30</v>
      </c>
      <c r="O2469" s="260"/>
      <c r="P2469" s="255"/>
      <c r="Q2469" s="255" t="s">
        <v>30</v>
      </c>
      <c r="R2469" s="255"/>
      <c r="S2469" s="255"/>
      <c r="T2469" s="265" t="str">
        <f t="array" ref="T2469">VLOOKUP(D2469&amp;E2469,IF({1,0},'2021春'!$C$3:$C$4485&amp;'2021春'!$D$3:$D$4485,'2021春'!$H$3:$H$4485),2,0)</f>
        <v>452731200312234821</v>
      </c>
    </row>
    <row r="2470" spans="1:20">
      <c r="A2470" s="255">
        <v>2468</v>
      </c>
      <c r="B2470" s="255" t="s">
        <v>9934</v>
      </c>
      <c r="C2470" s="255" t="s">
        <v>21</v>
      </c>
      <c r="D2470" s="255" t="s">
        <v>374</v>
      </c>
      <c r="E2470" s="255" t="s">
        <v>6648</v>
      </c>
      <c r="F2470" s="255" t="s">
        <v>143</v>
      </c>
      <c r="G2470" s="255">
        <v>16</v>
      </c>
      <c r="H2470" s="255" t="s">
        <v>9401</v>
      </c>
      <c r="I2470" s="255" t="s">
        <v>9935</v>
      </c>
      <c r="J2470" s="255" t="s">
        <v>9936</v>
      </c>
      <c r="K2470" s="255" t="s">
        <v>27</v>
      </c>
      <c r="L2470" s="260">
        <v>44394</v>
      </c>
      <c r="M2470" s="255" t="s">
        <v>28</v>
      </c>
      <c r="N2470" s="255" t="s">
        <v>30</v>
      </c>
      <c r="O2470" s="260"/>
      <c r="P2470" s="255"/>
      <c r="Q2470" s="255" t="s">
        <v>30</v>
      </c>
      <c r="R2470" s="255" t="s">
        <v>9718</v>
      </c>
      <c r="S2470" s="255"/>
      <c r="T2470" s="265" t="str">
        <f t="array" ref="T2470">VLOOKUP(D2470&amp;E2470,IF({1,0},'2021春'!$C$3:$C$4485&amp;'2021春'!$D$3:$D$4485,'2021春'!$H$3:$H$4485),2,0)</f>
        <v>452731200408165728</v>
      </c>
    </row>
    <row r="2471" spans="1:20">
      <c r="A2471" s="255">
        <v>2469</v>
      </c>
      <c r="B2471" s="255" t="s">
        <v>9937</v>
      </c>
      <c r="C2471" s="255" t="s">
        <v>21</v>
      </c>
      <c r="D2471" s="255" t="s">
        <v>374</v>
      </c>
      <c r="E2471" s="255" t="s">
        <v>9938</v>
      </c>
      <c r="F2471" s="255" t="s">
        <v>143</v>
      </c>
      <c r="G2471" s="255">
        <v>17</v>
      </c>
      <c r="H2471" s="255" t="s">
        <v>9939</v>
      </c>
      <c r="I2471" s="255" t="s">
        <v>9940</v>
      </c>
      <c r="J2471" s="255" t="s">
        <v>9941</v>
      </c>
      <c r="K2471" s="255" t="s">
        <v>27</v>
      </c>
      <c r="L2471" s="260">
        <v>44403</v>
      </c>
      <c r="M2471" s="255" t="s">
        <v>28</v>
      </c>
      <c r="N2471" s="255" t="s">
        <v>30</v>
      </c>
      <c r="O2471" s="260"/>
      <c r="P2471" s="255"/>
      <c r="Q2471" s="255" t="s">
        <v>30</v>
      </c>
      <c r="R2471" s="255"/>
      <c r="S2471" s="255"/>
      <c r="T2471" s="265" t="str">
        <f t="array" ref="T2471">VLOOKUP(D2471&amp;E2471,IF({1,0},'2021春'!$C$3:$C$4485&amp;'2021春'!$D$3:$D$4485,'2021春'!$H$3:$H$4485),2,0)</f>
        <v>452731200402110320</v>
      </c>
    </row>
    <row r="2472" spans="1:20">
      <c r="A2472" s="255">
        <v>2470</v>
      </c>
      <c r="B2472" s="255" t="s">
        <v>9942</v>
      </c>
      <c r="C2472" s="255" t="s">
        <v>21</v>
      </c>
      <c r="D2472" s="255" t="s">
        <v>379</v>
      </c>
      <c r="E2472" s="255" t="s">
        <v>9943</v>
      </c>
      <c r="F2472" s="255" t="s">
        <v>143</v>
      </c>
      <c r="G2472" s="255">
        <v>17</v>
      </c>
      <c r="H2472" s="255" t="s">
        <v>9944</v>
      </c>
      <c r="I2472" s="255" t="s">
        <v>9945</v>
      </c>
      <c r="J2472" s="255">
        <v>18707783657</v>
      </c>
      <c r="K2472" s="255" t="s">
        <v>27</v>
      </c>
      <c r="L2472" s="260">
        <v>44395</v>
      </c>
      <c r="M2472" s="255" t="s">
        <v>2172</v>
      </c>
      <c r="N2472" s="255" t="s">
        <v>30</v>
      </c>
      <c r="O2472" s="260"/>
      <c r="P2472" s="255"/>
      <c r="Q2472" s="255" t="s">
        <v>30</v>
      </c>
      <c r="R2472" s="255"/>
      <c r="S2472" s="255"/>
      <c r="T2472" s="265" t="str">
        <f t="array" ref="T2472">VLOOKUP(D2472&amp;E2472,IF({1,0},'2021春'!$C$3:$C$4485&amp;'2021春'!$D$3:$D$4485,'2021春'!$H$3:$H$4485),2,0)</f>
        <v>452731200310295727</v>
      </c>
    </row>
    <row r="2473" spans="1:20">
      <c r="A2473" s="255">
        <v>2471</v>
      </c>
      <c r="B2473" s="255" t="s">
        <v>9946</v>
      </c>
      <c r="C2473" s="255" t="s">
        <v>21</v>
      </c>
      <c r="D2473" s="255" t="s">
        <v>379</v>
      </c>
      <c r="E2473" s="255" t="s">
        <v>9947</v>
      </c>
      <c r="F2473" s="255" t="s">
        <v>24</v>
      </c>
      <c r="G2473" s="255">
        <v>18</v>
      </c>
      <c r="H2473" s="255" t="s">
        <v>2211</v>
      </c>
      <c r="I2473" s="255" t="s">
        <v>9948</v>
      </c>
      <c r="J2473" s="255">
        <v>13907884465</v>
      </c>
      <c r="K2473" s="255" t="s">
        <v>27</v>
      </c>
      <c r="L2473" s="260">
        <v>80920</v>
      </c>
      <c r="M2473" s="255" t="s">
        <v>9949</v>
      </c>
      <c r="N2473" s="255" t="s">
        <v>30</v>
      </c>
      <c r="O2473" s="260"/>
      <c r="P2473" s="255"/>
      <c r="Q2473" s="255" t="s">
        <v>30</v>
      </c>
      <c r="R2473" s="255"/>
      <c r="S2473" s="255"/>
      <c r="T2473" s="265" t="str">
        <f t="array" ref="T2473">VLOOKUP(D2473&amp;E2473,IF({1,0},'2021春'!$C$3:$C$4485&amp;'2021春'!$D$3:$D$4485,'2021春'!$H$3:$H$4485),2,0)</f>
        <v>45122920030721421X</v>
      </c>
    </row>
    <row r="2474" spans="1:20">
      <c r="A2474" s="255">
        <v>2472</v>
      </c>
      <c r="B2474" s="255" t="s">
        <v>9950</v>
      </c>
      <c r="C2474" s="255" t="s">
        <v>21</v>
      </c>
      <c r="D2474" s="255" t="s">
        <v>379</v>
      </c>
      <c r="E2474" s="255" t="s">
        <v>9951</v>
      </c>
      <c r="F2474" s="255" t="s">
        <v>24</v>
      </c>
      <c r="G2474" s="255">
        <v>17</v>
      </c>
      <c r="H2474" s="255" t="s">
        <v>9952</v>
      </c>
      <c r="I2474" s="255" t="s">
        <v>9953</v>
      </c>
      <c r="J2474" s="255">
        <v>13377494836</v>
      </c>
      <c r="K2474" s="255" t="s">
        <v>27</v>
      </c>
      <c r="L2474" s="260">
        <v>44401</v>
      </c>
      <c r="M2474" s="255" t="s">
        <v>5944</v>
      </c>
      <c r="N2474" s="255" t="s">
        <v>30</v>
      </c>
      <c r="O2474" s="260"/>
      <c r="P2474" s="255"/>
      <c r="Q2474" s="255" t="s">
        <v>30</v>
      </c>
      <c r="R2474" s="255"/>
      <c r="S2474" s="255"/>
      <c r="T2474" s="265" t="str">
        <f t="array" ref="T2474">VLOOKUP(D2474&amp;E2474,IF({1,0},'2021春'!$C$3:$C$4485&amp;'2021春'!$D$3:$D$4485,'2021春'!$H$3:$H$4485),2,0)</f>
        <v>451229200403221831</v>
      </c>
    </row>
    <row r="2475" spans="1:20">
      <c r="A2475" s="255">
        <v>2473</v>
      </c>
      <c r="B2475" s="255" t="e">
        <v>#N/A</v>
      </c>
      <c r="C2475" s="255" t="s">
        <v>21</v>
      </c>
      <c r="D2475" s="255" t="s">
        <v>374</v>
      </c>
      <c r="E2475" s="255" t="s">
        <v>9954</v>
      </c>
      <c r="F2475" s="255" t="s">
        <v>143</v>
      </c>
      <c r="G2475" s="255">
        <v>15</v>
      </c>
      <c r="H2475" s="255" t="s">
        <v>2256</v>
      </c>
      <c r="I2475" s="255" t="s">
        <v>9955</v>
      </c>
      <c r="J2475" s="255">
        <v>15577638831</v>
      </c>
      <c r="K2475" s="255" t="s">
        <v>27</v>
      </c>
      <c r="L2475" s="260">
        <v>44395</v>
      </c>
      <c r="M2475" s="255" t="s">
        <v>1288</v>
      </c>
      <c r="N2475" s="255" t="s">
        <v>30</v>
      </c>
      <c r="O2475" s="260"/>
      <c r="P2475" s="255"/>
      <c r="Q2475" s="255" t="s">
        <v>30</v>
      </c>
      <c r="R2475" s="255"/>
      <c r="S2475" s="255"/>
      <c r="T2475" s="265" t="e">
        <f t="array" ref="T2475">VLOOKUP(D2475&amp;E2475,IF({1,0},'2021春'!$C$3:$C$4485&amp;'2021春'!$D$3:$D$4485,'2021春'!$H$3:$H$4485),2,0)</f>
        <v>#N/A</v>
      </c>
    </row>
    <row r="2476" spans="1:20">
      <c r="A2476" s="255">
        <v>2474</v>
      </c>
      <c r="B2476" s="255" t="e">
        <v>#N/A</v>
      </c>
      <c r="C2476" s="255" t="s">
        <v>21</v>
      </c>
      <c r="D2476" s="255" t="s">
        <v>379</v>
      </c>
      <c r="E2476" s="255" t="s">
        <v>6260</v>
      </c>
      <c r="F2476" s="255" t="s">
        <v>143</v>
      </c>
      <c r="G2476" s="255">
        <v>20</v>
      </c>
      <c r="H2476" s="255" t="s">
        <v>9956</v>
      </c>
      <c r="I2476" s="255" t="s">
        <v>9957</v>
      </c>
      <c r="J2476" s="255">
        <v>19907782903</v>
      </c>
      <c r="K2476" s="255" t="s">
        <v>27</v>
      </c>
      <c r="L2476" s="260" t="s">
        <v>3219</v>
      </c>
      <c r="M2476" s="255" t="s">
        <v>29</v>
      </c>
      <c r="N2476" s="255" t="s">
        <v>27</v>
      </c>
      <c r="O2476" s="260" t="s">
        <v>3220</v>
      </c>
      <c r="P2476" s="255" t="s">
        <v>2455</v>
      </c>
      <c r="Q2476" s="255" t="s">
        <v>30</v>
      </c>
      <c r="R2476" s="255"/>
      <c r="S2476" s="255"/>
      <c r="T2476" s="265" t="e">
        <f t="array" ref="T2476">VLOOKUP(D2476&amp;E2476,IF({1,0},'2021春'!$C$3:$C$4485&amp;'2021春'!$D$3:$D$4485,'2021春'!$H$3:$H$4485),2,0)</f>
        <v>#N/A</v>
      </c>
    </row>
    <row r="2477" spans="1:20">
      <c r="A2477" s="255">
        <v>2475</v>
      </c>
      <c r="B2477" s="255" t="s">
        <v>9958</v>
      </c>
      <c r="C2477" s="255" t="s">
        <v>21</v>
      </c>
      <c r="D2477" s="255" t="s">
        <v>379</v>
      </c>
      <c r="E2477" s="255" t="s">
        <v>9959</v>
      </c>
      <c r="F2477" s="255" t="s">
        <v>143</v>
      </c>
      <c r="G2477" s="255">
        <v>25</v>
      </c>
      <c r="H2477" s="255" t="s">
        <v>6147</v>
      </c>
      <c r="I2477" s="255" t="s">
        <v>9960</v>
      </c>
      <c r="J2477" s="255">
        <v>18376602012</v>
      </c>
      <c r="K2477" s="255" t="s">
        <v>27</v>
      </c>
      <c r="L2477" s="260">
        <v>44331</v>
      </c>
      <c r="M2477" s="255" t="s">
        <v>29</v>
      </c>
      <c r="N2477" s="255" t="s">
        <v>27</v>
      </c>
      <c r="O2477" s="260">
        <v>44366</v>
      </c>
      <c r="P2477" s="255" t="s">
        <v>2455</v>
      </c>
      <c r="Q2477" s="255" t="s">
        <v>30</v>
      </c>
      <c r="R2477" s="255"/>
      <c r="S2477" s="255"/>
      <c r="T2477" s="265" t="str">
        <f t="array" ref="T2477">VLOOKUP(D2477&amp;E2477,IF({1,0},'2021春'!$C$3:$C$4485&amp;'2021春'!$D$3:$D$4485,'2021春'!$H$3:$H$4485),2,0)</f>
        <v>45122919960520214X</v>
      </c>
    </row>
    <row r="2478" spans="1:20">
      <c r="A2478" s="255">
        <v>2476</v>
      </c>
      <c r="B2478" s="255" t="s">
        <v>9961</v>
      </c>
      <c r="C2478" s="255" t="s">
        <v>21</v>
      </c>
      <c r="D2478" s="255" t="s">
        <v>379</v>
      </c>
      <c r="E2478" s="255" t="s">
        <v>9962</v>
      </c>
      <c r="F2478" s="255" t="s">
        <v>143</v>
      </c>
      <c r="G2478" s="255">
        <v>17</v>
      </c>
      <c r="H2478" s="255" t="s">
        <v>7120</v>
      </c>
      <c r="I2478" s="255" t="s">
        <v>7121</v>
      </c>
      <c r="J2478" s="255">
        <v>18666584707</v>
      </c>
      <c r="K2478" s="255" t="s">
        <v>27</v>
      </c>
      <c r="L2478" s="260">
        <v>44395</v>
      </c>
      <c r="M2478" s="255" t="s">
        <v>2172</v>
      </c>
      <c r="N2478" s="255" t="s">
        <v>30</v>
      </c>
      <c r="O2478" s="260"/>
      <c r="P2478" s="255"/>
      <c r="Q2478" s="255" t="s">
        <v>30</v>
      </c>
      <c r="R2478" s="255"/>
      <c r="S2478" s="255"/>
      <c r="T2478" s="265" t="str">
        <f t="array" ref="T2478">VLOOKUP(D2478&amp;E2478,IF({1,0},'2021春'!$C$3:$C$4485&amp;'2021春'!$D$3:$D$4485,'2021春'!$H$3:$H$4485),2,0)</f>
        <v>451229200308180023</v>
      </c>
    </row>
    <row r="2479" spans="1:20">
      <c r="A2479" s="255">
        <v>2477</v>
      </c>
      <c r="B2479" s="255" t="s">
        <v>9963</v>
      </c>
      <c r="C2479" s="255" t="s">
        <v>21</v>
      </c>
      <c r="D2479" s="255" t="s">
        <v>379</v>
      </c>
      <c r="E2479" s="255" t="s">
        <v>9964</v>
      </c>
      <c r="F2479" s="255" t="s">
        <v>24</v>
      </c>
      <c r="G2479" s="255">
        <v>17</v>
      </c>
      <c r="H2479" s="255" t="s">
        <v>9965</v>
      </c>
      <c r="I2479" s="255" t="s">
        <v>9966</v>
      </c>
      <c r="J2479" s="255">
        <v>18076365706</v>
      </c>
      <c r="K2479" s="255" t="s">
        <v>27</v>
      </c>
      <c r="L2479" s="260">
        <v>44399</v>
      </c>
      <c r="M2479" s="255" t="s">
        <v>9967</v>
      </c>
      <c r="N2479" s="255" t="s">
        <v>30</v>
      </c>
      <c r="O2479" s="260"/>
      <c r="P2479" s="255"/>
      <c r="Q2479" s="255" t="s">
        <v>30</v>
      </c>
      <c r="R2479" s="255"/>
      <c r="S2479" s="255"/>
      <c r="T2479" s="265" t="str">
        <f t="array" ref="T2479">VLOOKUP(D2479&amp;E2479,IF({1,0},'2021春'!$C$3:$C$4485&amp;'2021春'!$D$3:$D$4485,'2021春'!$H$3:$H$4485),2,0)</f>
        <v>452731200402015710</v>
      </c>
    </row>
    <row r="2480" spans="1:20">
      <c r="A2480" s="255">
        <v>2478</v>
      </c>
      <c r="B2480" s="255" t="s">
        <v>9968</v>
      </c>
      <c r="C2480" s="255" t="s">
        <v>21</v>
      </c>
      <c r="D2480" s="255" t="s">
        <v>379</v>
      </c>
      <c r="E2480" s="255" t="s">
        <v>9969</v>
      </c>
      <c r="F2480" s="255" t="s">
        <v>24</v>
      </c>
      <c r="G2480" s="255">
        <v>17</v>
      </c>
      <c r="H2480" s="255" t="s">
        <v>4446</v>
      </c>
      <c r="I2480" s="255" t="s">
        <v>9970</v>
      </c>
      <c r="J2480" s="255">
        <v>18378896897</v>
      </c>
      <c r="K2480" s="255" t="s">
        <v>27</v>
      </c>
      <c r="L2480" s="260">
        <v>44395</v>
      </c>
      <c r="M2480" s="255" t="s">
        <v>9971</v>
      </c>
      <c r="N2480" s="255" t="s">
        <v>30</v>
      </c>
      <c r="O2480" s="260"/>
      <c r="P2480" s="255"/>
      <c r="Q2480" s="255" t="s">
        <v>30</v>
      </c>
      <c r="R2480" s="255"/>
      <c r="S2480" s="255"/>
      <c r="T2480" s="265" t="str">
        <f t="array" ref="T2480">VLOOKUP(D2480&amp;E2480,IF({1,0},'2021春'!$C$3:$C$4485&amp;'2021春'!$D$3:$D$4485,'2021春'!$H$3:$H$4485),2,0)</f>
        <v>452731200404131213</v>
      </c>
    </row>
    <row r="2481" spans="1:20">
      <c r="A2481" s="255">
        <v>2479</v>
      </c>
      <c r="B2481" s="255" t="s">
        <v>9972</v>
      </c>
      <c r="C2481" s="255" t="s">
        <v>21</v>
      </c>
      <c r="D2481" s="255" t="s">
        <v>379</v>
      </c>
      <c r="E2481" s="255" t="s">
        <v>9973</v>
      </c>
      <c r="F2481" s="255" t="s">
        <v>143</v>
      </c>
      <c r="G2481" s="255">
        <v>17</v>
      </c>
      <c r="H2481" s="255" t="s">
        <v>9974</v>
      </c>
      <c r="I2481" s="255" t="s">
        <v>9975</v>
      </c>
      <c r="J2481" s="255">
        <v>18776811281</v>
      </c>
      <c r="K2481" s="255" t="s">
        <v>27</v>
      </c>
      <c r="L2481" s="260">
        <v>44396</v>
      </c>
      <c r="M2481" s="255" t="s">
        <v>2172</v>
      </c>
      <c r="N2481" s="255" t="s">
        <v>30</v>
      </c>
      <c r="O2481" s="260"/>
      <c r="P2481" s="255"/>
      <c r="Q2481" s="255" t="s">
        <v>30</v>
      </c>
      <c r="R2481" s="255"/>
      <c r="S2481" s="255"/>
      <c r="T2481" s="265" t="str">
        <f t="array" ref="T2481">VLOOKUP(D2481&amp;E2481,IF({1,0},'2021春'!$C$3:$C$4485&amp;'2021春'!$D$3:$D$4485,'2021春'!$H$3:$H$4485),2,0)</f>
        <v>452725200311030125</v>
      </c>
    </row>
    <row r="2482" spans="1:20">
      <c r="A2482" s="255">
        <v>2480</v>
      </c>
      <c r="B2482" s="255" t="s">
        <v>9976</v>
      </c>
      <c r="C2482" s="255" t="s">
        <v>21</v>
      </c>
      <c r="D2482" s="255" t="s">
        <v>379</v>
      </c>
      <c r="E2482" s="255" t="s">
        <v>8504</v>
      </c>
      <c r="F2482" s="255" t="s">
        <v>143</v>
      </c>
      <c r="G2482" s="255">
        <v>20</v>
      </c>
      <c r="H2482" s="255" t="s">
        <v>688</v>
      </c>
      <c r="I2482" s="255" t="s">
        <v>6496</v>
      </c>
      <c r="J2482" s="255">
        <v>18176117687</v>
      </c>
      <c r="K2482" s="255" t="s">
        <v>27</v>
      </c>
      <c r="L2482" s="260" t="s">
        <v>9977</v>
      </c>
      <c r="M2482" s="255" t="s">
        <v>2172</v>
      </c>
      <c r="N2482" s="255" t="s">
        <v>27</v>
      </c>
      <c r="O2482" s="260" t="s">
        <v>9978</v>
      </c>
      <c r="P2482" s="255" t="s">
        <v>1273</v>
      </c>
      <c r="Q2482" s="255" t="s">
        <v>30</v>
      </c>
      <c r="R2482" s="255"/>
      <c r="S2482" s="255"/>
      <c r="T2482" s="265" t="str">
        <f t="array" ref="T2482">VLOOKUP(D2482&amp;E2482,IF({1,0},'2021春'!$C$3:$C$4485&amp;'2021春'!$D$3:$D$4485,'2021春'!$H$3:$H$4485),2,0)</f>
        <v>451229200010102129</v>
      </c>
    </row>
    <row r="2483" spans="1:20">
      <c r="A2483" s="255">
        <v>2481</v>
      </c>
      <c r="B2483" s="255" t="s">
        <v>9979</v>
      </c>
      <c r="C2483" s="255" t="s">
        <v>21</v>
      </c>
      <c r="D2483" s="255" t="s">
        <v>379</v>
      </c>
      <c r="E2483" s="255" t="s">
        <v>9980</v>
      </c>
      <c r="F2483" s="255" t="s">
        <v>143</v>
      </c>
      <c r="G2483" s="255">
        <v>16</v>
      </c>
      <c r="H2483" s="255" t="s">
        <v>9981</v>
      </c>
      <c r="I2483" s="255" t="s">
        <v>9982</v>
      </c>
      <c r="J2483" s="255">
        <v>17776589845</v>
      </c>
      <c r="K2483" s="255" t="s">
        <v>27</v>
      </c>
      <c r="L2483" s="260">
        <v>44398</v>
      </c>
      <c r="M2483" s="255" t="s">
        <v>9983</v>
      </c>
      <c r="N2483" s="255" t="s">
        <v>30</v>
      </c>
      <c r="O2483" s="260"/>
      <c r="P2483" s="255"/>
      <c r="Q2483" s="255" t="s">
        <v>30</v>
      </c>
      <c r="R2483" s="255"/>
      <c r="S2483" s="255"/>
      <c r="T2483" s="265" t="str">
        <f t="array" ref="T2483">VLOOKUP(D2483&amp;E2483,IF({1,0},'2021春'!$C$3:$C$4485&amp;'2021春'!$D$3:$D$4485,'2021春'!$H$3:$H$4485),2,0)</f>
        <v>452731200410304520</v>
      </c>
    </row>
    <row r="2484" spans="1:20">
      <c r="A2484" s="255">
        <v>2482</v>
      </c>
      <c r="B2484" s="255" t="s">
        <v>9984</v>
      </c>
      <c r="C2484" s="255" t="s">
        <v>21</v>
      </c>
      <c r="D2484" s="255" t="s">
        <v>379</v>
      </c>
      <c r="E2484" s="255" t="s">
        <v>9985</v>
      </c>
      <c r="F2484" s="255" t="s">
        <v>143</v>
      </c>
      <c r="G2484" s="255">
        <v>16</v>
      </c>
      <c r="H2484" s="255" t="s">
        <v>9986</v>
      </c>
      <c r="I2484" s="255" t="s">
        <v>9987</v>
      </c>
      <c r="J2484" s="255">
        <v>15877822729</v>
      </c>
      <c r="K2484" s="255" t="s">
        <v>27</v>
      </c>
      <c r="L2484" s="260">
        <v>44396</v>
      </c>
      <c r="M2484" s="255" t="s">
        <v>2172</v>
      </c>
      <c r="N2484" s="255" t="s">
        <v>30</v>
      </c>
      <c r="O2484" s="260"/>
      <c r="P2484" s="255"/>
      <c r="Q2484" s="255" t="s">
        <v>30</v>
      </c>
      <c r="R2484" s="255"/>
      <c r="S2484" s="255"/>
      <c r="T2484" s="265" t="str">
        <f t="array" ref="T2484">VLOOKUP(D2484&amp;E2484,IF({1,0},'2021春'!$C$3:$C$4485&amp;'2021春'!$D$3:$D$4485,'2021春'!$H$3:$H$4485),2,0)</f>
        <v>452731200410150947</v>
      </c>
    </row>
    <row r="2485" spans="1:20">
      <c r="A2485" s="255">
        <v>2483</v>
      </c>
      <c r="B2485" s="255" t="s">
        <v>9988</v>
      </c>
      <c r="C2485" s="255" t="s">
        <v>21</v>
      </c>
      <c r="D2485" s="255" t="s">
        <v>379</v>
      </c>
      <c r="E2485" s="255" t="s">
        <v>9989</v>
      </c>
      <c r="F2485" s="255" t="s">
        <v>143</v>
      </c>
      <c r="G2485" s="255">
        <v>18</v>
      </c>
      <c r="H2485" s="255" t="s">
        <v>9990</v>
      </c>
      <c r="I2485" s="255" t="s">
        <v>9991</v>
      </c>
      <c r="J2485" s="255">
        <v>18178891890</v>
      </c>
      <c r="K2485" s="255" t="s">
        <v>27</v>
      </c>
      <c r="L2485" s="260">
        <v>44399</v>
      </c>
      <c r="M2485" s="255" t="s">
        <v>2172</v>
      </c>
      <c r="N2485" s="255" t="s">
        <v>30</v>
      </c>
      <c r="O2485" s="260"/>
      <c r="P2485" s="255"/>
      <c r="Q2485" s="255" t="s">
        <v>30</v>
      </c>
      <c r="R2485" s="255"/>
      <c r="S2485" s="255"/>
      <c r="T2485" s="265" t="str">
        <f t="array" ref="T2485">VLOOKUP(D2485&amp;E2485,IF({1,0},'2021春'!$C$3:$C$4485&amp;'2021春'!$D$3:$D$4485,'2021春'!$H$3:$H$4485),2,0)</f>
        <v>452731200307250325</v>
      </c>
    </row>
    <row r="2486" spans="1:20">
      <c r="A2486" s="255">
        <v>2484</v>
      </c>
      <c r="B2486" s="255" t="s">
        <v>9992</v>
      </c>
      <c r="C2486" s="255" t="s">
        <v>21</v>
      </c>
      <c r="D2486" s="255" t="s">
        <v>379</v>
      </c>
      <c r="E2486" s="255" t="s">
        <v>9993</v>
      </c>
      <c r="F2486" s="255" t="s">
        <v>143</v>
      </c>
      <c r="G2486" s="255">
        <v>17</v>
      </c>
      <c r="H2486" s="255" t="s">
        <v>9994</v>
      </c>
      <c r="I2486" s="255" t="s">
        <v>9995</v>
      </c>
      <c r="J2486" s="255">
        <v>15078614015</v>
      </c>
      <c r="K2486" s="255" t="s">
        <v>27</v>
      </c>
      <c r="L2486" s="260">
        <v>44398</v>
      </c>
      <c r="M2486" s="255" t="s">
        <v>2172</v>
      </c>
      <c r="N2486" s="255" t="s">
        <v>30</v>
      </c>
      <c r="O2486" s="260"/>
      <c r="P2486" s="255"/>
      <c r="Q2486" s="255" t="s">
        <v>30</v>
      </c>
      <c r="R2486" s="255"/>
      <c r="S2486" s="255"/>
      <c r="T2486" s="265" t="str">
        <f t="array" ref="T2486">VLOOKUP(D2486&amp;E2486,IF({1,0},'2021春'!$C$3:$C$4485&amp;'2021春'!$D$3:$D$4485,'2021春'!$H$3:$H$4485),2,0)</f>
        <v>451229200309190928</v>
      </c>
    </row>
    <row r="2487" spans="1:20">
      <c r="A2487" s="255">
        <v>2485</v>
      </c>
      <c r="B2487" s="255" t="s">
        <v>9996</v>
      </c>
      <c r="C2487" s="255" t="s">
        <v>21</v>
      </c>
      <c r="D2487" s="255" t="s">
        <v>379</v>
      </c>
      <c r="E2487" s="255" t="s">
        <v>9997</v>
      </c>
      <c r="F2487" s="255" t="s">
        <v>24</v>
      </c>
      <c r="G2487" s="255">
        <v>17</v>
      </c>
      <c r="H2487" s="255" t="s">
        <v>9998</v>
      </c>
      <c r="I2487" s="255" t="s">
        <v>9999</v>
      </c>
      <c r="J2487" s="255">
        <v>18776870796</v>
      </c>
      <c r="K2487" s="255" t="s">
        <v>27</v>
      </c>
      <c r="L2487" s="260">
        <v>44398</v>
      </c>
      <c r="M2487" s="255" t="s">
        <v>2172</v>
      </c>
      <c r="N2487" s="255" t="s">
        <v>30</v>
      </c>
      <c r="O2487" s="260"/>
      <c r="P2487" s="255"/>
      <c r="Q2487" s="255" t="s">
        <v>30</v>
      </c>
      <c r="R2487" s="255"/>
      <c r="S2487" s="255"/>
      <c r="T2487" s="265" t="str">
        <f t="array" ref="T2487">VLOOKUP(D2487&amp;E2487,IF({1,0},'2021春'!$C$3:$C$4485&amp;'2021春'!$D$3:$D$4485,'2021春'!$H$3:$H$4485),2,0)</f>
        <v>452731200309070037</v>
      </c>
    </row>
    <row r="2488" spans="1:20">
      <c r="A2488" s="255">
        <v>2486</v>
      </c>
      <c r="B2488" s="255" t="s">
        <v>10000</v>
      </c>
      <c r="C2488" s="255" t="s">
        <v>21</v>
      </c>
      <c r="D2488" s="255" t="s">
        <v>379</v>
      </c>
      <c r="E2488" s="255" t="s">
        <v>10001</v>
      </c>
      <c r="F2488" s="255" t="s">
        <v>143</v>
      </c>
      <c r="G2488" s="255">
        <v>18</v>
      </c>
      <c r="H2488" s="255" t="s">
        <v>10002</v>
      </c>
      <c r="I2488" s="255" t="s">
        <v>10003</v>
      </c>
      <c r="J2488" s="255">
        <v>17758585038</v>
      </c>
      <c r="K2488" s="255" t="s">
        <v>27</v>
      </c>
      <c r="L2488" s="260" t="s">
        <v>3219</v>
      </c>
      <c r="M2488" s="255" t="s">
        <v>3785</v>
      </c>
      <c r="N2488" s="255" t="s">
        <v>27</v>
      </c>
      <c r="O2488" s="260" t="s">
        <v>3220</v>
      </c>
      <c r="P2488" s="255" t="s">
        <v>2455</v>
      </c>
      <c r="Q2488" s="255" t="s">
        <v>30</v>
      </c>
      <c r="R2488" s="255"/>
      <c r="S2488" s="255"/>
      <c r="T2488" s="265" t="str">
        <f t="array" ref="T2488">VLOOKUP(D2488&amp;E2488,IF({1,0},'2021春'!$C$3:$C$4485&amp;'2021春'!$D$3:$D$4485,'2021春'!$H$3:$H$4485),2,0)</f>
        <v>451229200208272721</v>
      </c>
    </row>
    <row r="2489" spans="1:20">
      <c r="A2489" s="255">
        <v>2487</v>
      </c>
      <c r="B2489" s="255" t="s">
        <v>10004</v>
      </c>
      <c r="C2489" s="255" t="s">
        <v>21</v>
      </c>
      <c r="D2489" s="255" t="s">
        <v>379</v>
      </c>
      <c r="E2489" s="255" t="s">
        <v>6169</v>
      </c>
      <c r="F2489" s="255" t="s">
        <v>143</v>
      </c>
      <c r="G2489" s="255">
        <v>17</v>
      </c>
      <c r="H2489" s="255" t="s">
        <v>7689</v>
      </c>
      <c r="I2489" s="255" t="s">
        <v>10005</v>
      </c>
      <c r="J2489" s="255">
        <v>19994566712</v>
      </c>
      <c r="K2489" s="255" t="s">
        <v>27</v>
      </c>
      <c r="L2489" s="260">
        <v>44397</v>
      </c>
      <c r="M2489" s="255" t="s">
        <v>1303</v>
      </c>
      <c r="N2489" s="255" t="s">
        <v>30</v>
      </c>
      <c r="O2489" s="260"/>
      <c r="P2489" s="255"/>
      <c r="Q2489" s="255" t="s">
        <v>30</v>
      </c>
      <c r="R2489" s="255"/>
      <c r="S2489" s="255"/>
      <c r="T2489" s="265" t="str">
        <f t="array" ref="T2489">VLOOKUP(D2489&amp;E2489,IF({1,0},'2021春'!$C$3:$C$4485&amp;'2021春'!$D$3:$D$4485,'2021春'!$H$3:$H$4485),2,0)</f>
        <v>452731200312163920</v>
      </c>
    </row>
    <row r="2490" spans="1:20">
      <c r="A2490" s="255">
        <v>2488</v>
      </c>
      <c r="B2490" s="255" t="s">
        <v>10006</v>
      </c>
      <c r="C2490" s="255" t="s">
        <v>21</v>
      </c>
      <c r="D2490" s="255" t="s">
        <v>379</v>
      </c>
      <c r="E2490" s="255" t="s">
        <v>10007</v>
      </c>
      <c r="F2490" s="255" t="s">
        <v>143</v>
      </c>
      <c r="G2490" s="255">
        <v>17</v>
      </c>
      <c r="H2490" s="255" t="s">
        <v>3671</v>
      </c>
      <c r="I2490" s="255" t="s">
        <v>10008</v>
      </c>
      <c r="J2490" s="255">
        <v>13788387639</v>
      </c>
      <c r="K2490" s="255" t="s">
        <v>27</v>
      </c>
      <c r="L2490" s="260">
        <v>44388</v>
      </c>
      <c r="M2490" s="255" t="s">
        <v>9949</v>
      </c>
      <c r="N2490" s="255" t="s">
        <v>30</v>
      </c>
      <c r="O2490" s="260"/>
      <c r="P2490" s="255"/>
      <c r="Q2490" s="255" t="s">
        <v>30</v>
      </c>
      <c r="R2490" s="255"/>
      <c r="S2490" s="255"/>
      <c r="T2490" s="265" t="str">
        <f t="array" ref="T2490">VLOOKUP(D2490&amp;E2490,IF({1,0},'2021春'!$C$3:$C$4485&amp;'2021春'!$D$3:$D$4485,'2021春'!$H$3:$H$4485),2,0)</f>
        <v>451229200309234222</v>
      </c>
    </row>
    <row r="2491" spans="1:20">
      <c r="A2491" s="255">
        <v>2489</v>
      </c>
      <c r="B2491" s="255" t="s">
        <v>10009</v>
      </c>
      <c r="C2491" s="255" t="s">
        <v>21</v>
      </c>
      <c r="D2491" s="255" t="s">
        <v>379</v>
      </c>
      <c r="E2491" s="255" t="s">
        <v>10010</v>
      </c>
      <c r="F2491" s="255" t="s">
        <v>143</v>
      </c>
      <c r="G2491" s="255">
        <v>19</v>
      </c>
      <c r="H2491" s="255" t="s">
        <v>10011</v>
      </c>
      <c r="I2491" s="255" t="s">
        <v>10012</v>
      </c>
      <c r="J2491" s="255" t="s">
        <v>10013</v>
      </c>
      <c r="K2491" s="255" t="s">
        <v>27</v>
      </c>
      <c r="L2491" s="260">
        <v>44331</v>
      </c>
      <c r="M2491" s="255" t="s">
        <v>29</v>
      </c>
      <c r="N2491" s="255" t="s">
        <v>27</v>
      </c>
      <c r="O2491" s="260">
        <v>44366</v>
      </c>
      <c r="P2491" s="255" t="s">
        <v>2455</v>
      </c>
      <c r="Q2491" s="255" t="s">
        <v>30</v>
      </c>
      <c r="R2491" s="255"/>
      <c r="S2491" s="255"/>
      <c r="T2491" s="265" t="str">
        <f t="array" ref="T2491">VLOOKUP(D2491&amp;E2491,IF({1,0},'2021春'!$C$3:$C$4485&amp;'2021春'!$D$3:$D$4485,'2021春'!$H$3:$H$4485),2,0)</f>
        <v>451229200202012742</v>
      </c>
    </row>
    <row r="2492" spans="1:20">
      <c r="A2492" s="255">
        <v>2490</v>
      </c>
      <c r="B2492" s="255" t="s">
        <v>10014</v>
      </c>
      <c r="C2492" s="255" t="s">
        <v>21</v>
      </c>
      <c r="D2492" s="255" t="s">
        <v>379</v>
      </c>
      <c r="E2492" s="255" t="s">
        <v>10015</v>
      </c>
      <c r="F2492" s="255" t="s">
        <v>143</v>
      </c>
      <c r="G2492" s="255">
        <v>17</v>
      </c>
      <c r="H2492" s="255" t="s">
        <v>10016</v>
      </c>
      <c r="I2492" s="255" t="s">
        <v>10017</v>
      </c>
      <c r="J2492" s="255" t="s">
        <v>10018</v>
      </c>
      <c r="K2492" s="255" t="s">
        <v>27</v>
      </c>
      <c r="L2492" s="260">
        <v>44395</v>
      </c>
      <c r="M2492" s="255" t="s">
        <v>1288</v>
      </c>
      <c r="N2492" s="255" t="s">
        <v>30</v>
      </c>
      <c r="O2492" s="260"/>
      <c r="P2492" s="255"/>
      <c r="Q2492" s="255" t="s">
        <v>30</v>
      </c>
      <c r="R2492" s="255"/>
      <c r="S2492" s="255"/>
      <c r="T2492" s="265" t="str">
        <f t="array" ref="T2492">VLOOKUP(D2492&amp;E2492,IF({1,0},'2021春'!$C$3:$C$4485&amp;'2021春'!$D$3:$D$4485,'2021春'!$H$3:$H$4485),2,0)</f>
        <v>45273120040406062X</v>
      </c>
    </row>
    <row r="2493" spans="1:20">
      <c r="A2493" s="255">
        <v>2491</v>
      </c>
      <c r="B2493" s="255" t="s">
        <v>10019</v>
      </c>
      <c r="C2493" s="255" t="s">
        <v>21</v>
      </c>
      <c r="D2493" s="255" t="s">
        <v>379</v>
      </c>
      <c r="E2493" s="255" t="s">
        <v>10020</v>
      </c>
      <c r="F2493" s="255" t="s">
        <v>143</v>
      </c>
      <c r="G2493" s="255">
        <v>17</v>
      </c>
      <c r="H2493" s="255" t="s">
        <v>1750</v>
      </c>
      <c r="I2493" s="255" t="s">
        <v>10021</v>
      </c>
      <c r="J2493" s="255">
        <v>19977818207</v>
      </c>
      <c r="K2493" s="255" t="s">
        <v>27</v>
      </c>
      <c r="L2493" s="260">
        <v>44396</v>
      </c>
      <c r="M2493" s="255" t="s">
        <v>1273</v>
      </c>
      <c r="N2493" s="255" t="s">
        <v>30</v>
      </c>
      <c r="O2493" s="260"/>
      <c r="P2493" s="255"/>
      <c r="Q2493" s="255" t="s">
        <v>30</v>
      </c>
      <c r="R2493" s="255"/>
      <c r="S2493" s="255"/>
      <c r="T2493" s="265" t="str">
        <f t="array" ref="T2493">VLOOKUP(D2493&amp;E2493,IF({1,0},'2021春'!$C$3:$C$4485&amp;'2021春'!$D$3:$D$4485,'2021春'!$H$3:$H$4485),2,0)</f>
        <v>451229200309102123</v>
      </c>
    </row>
    <row r="2494" spans="1:20">
      <c r="A2494" s="255">
        <v>2492</v>
      </c>
      <c r="B2494" s="255" t="s">
        <v>10022</v>
      </c>
      <c r="C2494" s="255" t="s">
        <v>21</v>
      </c>
      <c r="D2494" s="255" t="s">
        <v>379</v>
      </c>
      <c r="E2494" s="255" t="s">
        <v>10023</v>
      </c>
      <c r="F2494" s="255" t="s">
        <v>143</v>
      </c>
      <c r="G2494" s="255">
        <v>17</v>
      </c>
      <c r="H2494" s="255" t="s">
        <v>1812</v>
      </c>
      <c r="I2494" s="255" t="s">
        <v>10024</v>
      </c>
      <c r="J2494" s="255">
        <v>18776864463</v>
      </c>
      <c r="K2494" s="255" t="s">
        <v>27</v>
      </c>
      <c r="L2494" s="260">
        <v>44404</v>
      </c>
      <c r="M2494" s="255" t="s">
        <v>8491</v>
      </c>
      <c r="N2494" s="255" t="s">
        <v>30</v>
      </c>
      <c r="O2494" s="260"/>
      <c r="P2494" s="255"/>
      <c r="Q2494" s="255" t="s">
        <v>30</v>
      </c>
      <c r="R2494" s="255"/>
      <c r="S2494" s="255"/>
      <c r="T2494" s="265" t="str">
        <f t="array" ref="T2494">VLOOKUP(D2494&amp;E2494,IF({1,0},'2021春'!$C$3:$C$4485&amp;'2021春'!$D$3:$D$4485,'2021春'!$H$3:$H$4485),2,0)</f>
        <v>451229200402282720</v>
      </c>
    </row>
    <row r="2495" spans="1:20">
      <c r="A2495" s="255">
        <v>2493</v>
      </c>
      <c r="B2495" s="255" t="s">
        <v>10025</v>
      </c>
      <c r="C2495" s="255" t="s">
        <v>21</v>
      </c>
      <c r="D2495" s="255" t="s">
        <v>379</v>
      </c>
      <c r="E2495" s="255" t="s">
        <v>10026</v>
      </c>
      <c r="F2495" s="255" t="s">
        <v>143</v>
      </c>
      <c r="G2495" s="255">
        <v>17</v>
      </c>
      <c r="H2495" s="255" t="s">
        <v>3557</v>
      </c>
      <c r="I2495" s="255" t="s">
        <v>1534</v>
      </c>
      <c r="J2495" s="255">
        <v>18707782981</v>
      </c>
      <c r="K2495" s="255" t="s">
        <v>27</v>
      </c>
      <c r="L2495" s="260">
        <v>44396</v>
      </c>
      <c r="M2495" s="255" t="s">
        <v>6591</v>
      </c>
      <c r="N2495" s="255" t="s">
        <v>27</v>
      </c>
      <c r="O2495" s="260" t="s">
        <v>10027</v>
      </c>
      <c r="P2495" s="255" t="s">
        <v>6591</v>
      </c>
      <c r="Q2495" s="255" t="s">
        <v>30</v>
      </c>
      <c r="R2495" s="255"/>
      <c r="S2495" s="255"/>
      <c r="T2495" s="265" t="str">
        <f t="array" ref="T2495">VLOOKUP(D2495&amp;E2495,IF({1,0},'2021春'!$C$3:$C$4485&amp;'2021春'!$D$3:$D$4485,'2021春'!$H$3:$H$4485),2,0)</f>
        <v>452731200312205422</v>
      </c>
    </row>
    <row r="2496" spans="1:20">
      <c r="A2496" s="255">
        <v>2494</v>
      </c>
      <c r="B2496" s="255" t="s">
        <v>10028</v>
      </c>
      <c r="C2496" s="255" t="s">
        <v>21</v>
      </c>
      <c r="D2496" s="255" t="s">
        <v>379</v>
      </c>
      <c r="E2496" s="255" t="s">
        <v>10029</v>
      </c>
      <c r="F2496" s="255" t="s">
        <v>143</v>
      </c>
      <c r="G2496" s="255">
        <v>20</v>
      </c>
      <c r="H2496" s="255" t="s">
        <v>10030</v>
      </c>
      <c r="I2496" s="255" t="s">
        <v>10031</v>
      </c>
      <c r="J2496" s="255">
        <v>18503023626</v>
      </c>
      <c r="K2496" s="255" t="s">
        <v>27</v>
      </c>
      <c r="L2496" s="260">
        <v>44331</v>
      </c>
      <c r="M2496" s="255" t="s">
        <v>29</v>
      </c>
      <c r="N2496" s="255" t="s">
        <v>27</v>
      </c>
      <c r="O2496" s="260">
        <v>44366</v>
      </c>
      <c r="P2496" s="255" t="s">
        <v>2455</v>
      </c>
      <c r="Q2496" s="255" t="s">
        <v>30</v>
      </c>
      <c r="R2496" s="255"/>
      <c r="S2496" s="255"/>
      <c r="T2496" s="265" t="str">
        <f t="array" ref="T2496">VLOOKUP(D2496&amp;E2496,IF({1,0},'2021春'!$C$3:$C$4485&amp;'2021春'!$D$3:$D$4485,'2021春'!$H$3:$H$4485),2,0)</f>
        <v>451229200108023621</v>
      </c>
    </row>
    <row r="2497" spans="1:20">
      <c r="A2497" s="255">
        <v>2495</v>
      </c>
      <c r="B2497" s="255" t="s">
        <v>10032</v>
      </c>
      <c r="C2497" s="255" t="s">
        <v>21</v>
      </c>
      <c r="D2497" s="255" t="s">
        <v>379</v>
      </c>
      <c r="E2497" s="255" t="s">
        <v>10033</v>
      </c>
      <c r="F2497" s="255" t="s">
        <v>143</v>
      </c>
      <c r="G2497" s="255">
        <v>16</v>
      </c>
      <c r="H2497" s="255" t="s">
        <v>10034</v>
      </c>
      <c r="I2497" s="255" t="s">
        <v>10035</v>
      </c>
      <c r="J2497" s="255" t="s">
        <v>10036</v>
      </c>
      <c r="K2497" s="255" t="s">
        <v>27</v>
      </c>
      <c r="L2497" s="260">
        <v>44399</v>
      </c>
      <c r="M2497" s="255" t="s">
        <v>301</v>
      </c>
      <c r="N2497" s="255" t="s">
        <v>30</v>
      </c>
      <c r="O2497" s="260"/>
      <c r="P2497" s="255"/>
      <c r="Q2497" s="255" t="s">
        <v>30</v>
      </c>
      <c r="R2497" s="255"/>
      <c r="S2497" s="255"/>
      <c r="T2497" s="265" t="str">
        <f t="array" ref="T2497">VLOOKUP(D2497&amp;E2497,IF({1,0},'2021春'!$C$3:$C$4485&amp;'2021春'!$D$3:$D$4485,'2021春'!$H$3:$H$4485),2,0)</f>
        <v>452731200410206621</v>
      </c>
    </row>
    <row r="2498" spans="1:20">
      <c r="A2498" s="255">
        <v>2496</v>
      </c>
      <c r="B2498" s="255" t="s">
        <v>10037</v>
      </c>
      <c r="C2498" s="255" t="s">
        <v>21</v>
      </c>
      <c r="D2498" s="255" t="s">
        <v>379</v>
      </c>
      <c r="E2498" s="255" t="s">
        <v>10038</v>
      </c>
      <c r="F2498" s="255" t="s">
        <v>143</v>
      </c>
      <c r="G2498" s="255">
        <v>19</v>
      </c>
      <c r="H2498" s="255" t="s">
        <v>2568</v>
      </c>
      <c r="I2498" s="255" t="s">
        <v>10039</v>
      </c>
      <c r="J2498" s="255">
        <v>13407754948</v>
      </c>
      <c r="K2498" s="255" t="s">
        <v>27</v>
      </c>
      <c r="L2498" s="260">
        <v>44399</v>
      </c>
      <c r="M2498" s="255" t="s">
        <v>133</v>
      </c>
      <c r="N2498" s="255" t="s">
        <v>30</v>
      </c>
      <c r="O2498" s="260"/>
      <c r="P2498" s="255"/>
      <c r="Q2498" s="255" t="s">
        <v>30</v>
      </c>
      <c r="R2498" s="255"/>
      <c r="S2498" s="255"/>
      <c r="T2498" s="265" t="str">
        <f t="array" ref="T2498">VLOOKUP(D2498&amp;E2498,IF({1,0},'2021春'!$C$3:$C$4485&amp;'2021春'!$D$3:$D$4485,'2021春'!$H$3:$H$4485),2,0)</f>
        <v>451229200201231820</v>
      </c>
    </row>
    <row r="2499" spans="1:20">
      <c r="A2499" s="255">
        <v>2497</v>
      </c>
      <c r="B2499" s="255" t="s">
        <v>10040</v>
      </c>
      <c r="C2499" s="255" t="s">
        <v>21</v>
      </c>
      <c r="D2499" s="255" t="s">
        <v>379</v>
      </c>
      <c r="E2499" s="255" t="s">
        <v>10041</v>
      </c>
      <c r="F2499" s="255" t="s">
        <v>143</v>
      </c>
      <c r="G2499" s="255">
        <v>16</v>
      </c>
      <c r="H2499" s="255" t="s">
        <v>3797</v>
      </c>
      <c r="I2499" s="255" t="s">
        <v>3798</v>
      </c>
      <c r="J2499" s="255">
        <v>18278866049</v>
      </c>
      <c r="K2499" s="255" t="s">
        <v>27</v>
      </c>
      <c r="L2499" s="260">
        <v>44397</v>
      </c>
      <c r="M2499" s="255" t="s">
        <v>1347</v>
      </c>
      <c r="N2499" s="255" t="s">
        <v>30</v>
      </c>
      <c r="O2499" s="260"/>
      <c r="P2499" s="255"/>
      <c r="Q2499" s="255" t="s">
        <v>30</v>
      </c>
      <c r="R2499" s="255"/>
      <c r="S2499" s="255"/>
      <c r="T2499" s="265" t="str">
        <f t="array" ref="T2499">VLOOKUP(D2499&amp;E2499,IF({1,0},'2021春'!$C$3:$C$4485&amp;'2021春'!$D$3:$D$4485,'2021春'!$H$3:$H$4485),2,0)</f>
        <v>451229200411034526</v>
      </c>
    </row>
    <row r="2500" spans="1:20">
      <c r="A2500" s="255">
        <v>2498</v>
      </c>
      <c r="B2500" s="255" t="s">
        <v>10042</v>
      </c>
      <c r="C2500" s="255" t="s">
        <v>21</v>
      </c>
      <c r="D2500" s="255" t="s">
        <v>379</v>
      </c>
      <c r="E2500" s="255" t="s">
        <v>10043</v>
      </c>
      <c r="F2500" s="255" t="s">
        <v>24</v>
      </c>
      <c r="G2500" s="255">
        <v>17</v>
      </c>
      <c r="H2500" s="255" t="s">
        <v>10044</v>
      </c>
      <c r="I2500" s="255" t="s">
        <v>10045</v>
      </c>
      <c r="J2500" s="255">
        <v>15015286063</v>
      </c>
      <c r="K2500" s="255" t="s">
        <v>27</v>
      </c>
      <c r="L2500" s="260">
        <v>44396</v>
      </c>
      <c r="M2500" s="255" t="s">
        <v>5912</v>
      </c>
      <c r="N2500" s="255" t="s">
        <v>30</v>
      </c>
      <c r="O2500" s="260"/>
      <c r="P2500" s="255"/>
      <c r="Q2500" s="255" t="s">
        <v>30</v>
      </c>
      <c r="R2500" s="255"/>
      <c r="S2500" s="255"/>
      <c r="T2500" s="265" t="str">
        <f t="array" ref="T2500">VLOOKUP(D2500&amp;E2500,IF({1,0},'2021春'!$C$3:$C$4485&amp;'2021春'!$D$3:$D$4485,'2021春'!$H$3:$H$4485),2,0)</f>
        <v>452731200312153917</v>
      </c>
    </row>
    <row r="2501" spans="1:20">
      <c r="A2501" s="255">
        <v>2499</v>
      </c>
      <c r="B2501" s="255" t="s">
        <v>10046</v>
      </c>
      <c r="C2501" s="255" t="s">
        <v>21</v>
      </c>
      <c r="D2501" s="255" t="s">
        <v>379</v>
      </c>
      <c r="E2501" s="255" t="s">
        <v>10047</v>
      </c>
      <c r="F2501" s="255" t="s">
        <v>143</v>
      </c>
      <c r="G2501" s="255">
        <v>17</v>
      </c>
      <c r="H2501" s="255" t="s">
        <v>2676</v>
      </c>
      <c r="I2501" s="255" t="s">
        <v>10048</v>
      </c>
      <c r="J2501" s="255">
        <v>15820381231</v>
      </c>
      <c r="K2501" s="255" t="s">
        <v>27</v>
      </c>
      <c r="L2501" s="260">
        <v>44399</v>
      </c>
      <c r="M2501" s="255" t="s">
        <v>139</v>
      </c>
      <c r="N2501" s="255" t="s">
        <v>30</v>
      </c>
      <c r="O2501" s="260"/>
      <c r="P2501" s="255"/>
      <c r="Q2501" s="255" t="s">
        <v>30</v>
      </c>
      <c r="R2501" s="255"/>
      <c r="S2501" s="255"/>
      <c r="T2501" s="265" t="str">
        <f t="array" ref="T2501">VLOOKUP(D2501&amp;E2501,IF({1,0},'2021春'!$C$3:$C$4485&amp;'2021春'!$D$3:$D$4485,'2021春'!$H$3:$H$4485),2,0)</f>
        <v>451229200310253623</v>
      </c>
    </row>
    <row r="2502" spans="1:20">
      <c r="A2502" s="255">
        <v>2500</v>
      </c>
      <c r="B2502" s="255" t="s">
        <v>10049</v>
      </c>
      <c r="C2502" s="255" t="s">
        <v>21</v>
      </c>
      <c r="D2502" s="255" t="s">
        <v>379</v>
      </c>
      <c r="E2502" s="255" t="s">
        <v>10050</v>
      </c>
      <c r="F2502" s="255" t="s">
        <v>143</v>
      </c>
      <c r="G2502" s="255">
        <v>18</v>
      </c>
      <c r="H2502" s="255" t="s">
        <v>7485</v>
      </c>
      <c r="I2502" s="255" t="s">
        <v>10051</v>
      </c>
      <c r="J2502" s="255">
        <v>17344524642</v>
      </c>
      <c r="K2502" s="255" t="s">
        <v>27</v>
      </c>
      <c r="L2502" s="260">
        <v>44396</v>
      </c>
      <c r="M2502" s="255" t="s">
        <v>1288</v>
      </c>
      <c r="N2502" s="255" t="s">
        <v>30</v>
      </c>
      <c r="O2502" s="260"/>
      <c r="P2502" s="255"/>
      <c r="Q2502" s="255" t="s">
        <v>30</v>
      </c>
      <c r="R2502" s="255"/>
      <c r="S2502" s="255"/>
      <c r="T2502" s="265" t="str">
        <f t="array" ref="T2502">VLOOKUP(D2502&amp;E2502,IF({1,0},'2021春'!$C$3:$C$4485&amp;'2021春'!$D$3:$D$4485,'2021春'!$H$3:$H$4485),2,0)</f>
        <v>452731200306040625</v>
      </c>
    </row>
    <row r="2503" spans="1:20">
      <c r="A2503" s="255">
        <v>2501</v>
      </c>
      <c r="B2503" s="255" t="s">
        <v>10052</v>
      </c>
      <c r="C2503" s="255" t="s">
        <v>21</v>
      </c>
      <c r="D2503" s="255" t="s">
        <v>379</v>
      </c>
      <c r="E2503" s="255" t="s">
        <v>10053</v>
      </c>
      <c r="F2503" s="255" t="s">
        <v>143</v>
      </c>
      <c r="G2503" s="255">
        <v>19</v>
      </c>
      <c r="H2503" s="255" t="s">
        <v>4302</v>
      </c>
      <c r="I2503" s="255" t="s">
        <v>10054</v>
      </c>
      <c r="J2503" s="255">
        <v>17776181216</v>
      </c>
      <c r="K2503" s="255" t="s">
        <v>27</v>
      </c>
      <c r="L2503" s="260" t="s">
        <v>3219</v>
      </c>
      <c r="M2503" s="255" t="s">
        <v>3785</v>
      </c>
      <c r="N2503" s="255" t="s">
        <v>27</v>
      </c>
      <c r="O2503" s="260" t="s">
        <v>3220</v>
      </c>
      <c r="P2503" s="255" t="s">
        <v>2455</v>
      </c>
      <c r="Q2503" s="255" t="s">
        <v>30</v>
      </c>
      <c r="R2503" s="255"/>
      <c r="S2503" s="255"/>
      <c r="T2503" s="265" t="str">
        <f t="array" ref="T2503">VLOOKUP(D2503&amp;E2503,IF({1,0},'2021春'!$C$3:$C$4485&amp;'2021春'!$D$3:$D$4485,'2021春'!$H$3:$H$4485),2,0)</f>
        <v>451229200111123623</v>
      </c>
    </row>
    <row r="2504" spans="1:20">
      <c r="A2504" s="255">
        <v>2502</v>
      </c>
      <c r="B2504" s="255" t="s">
        <v>10055</v>
      </c>
      <c r="C2504" s="255" t="s">
        <v>21</v>
      </c>
      <c r="D2504" s="255" t="s">
        <v>379</v>
      </c>
      <c r="E2504" s="255" t="s">
        <v>10056</v>
      </c>
      <c r="F2504" s="255" t="s">
        <v>24</v>
      </c>
      <c r="G2504" s="255">
        <v>18</v>
      </c>
      <c r="H2504" s="255" t="s">
        <v>10057</v>
      </c>
      <c r="I2504" s="255" t="s">
        <v>10058</v>
      </c>
      <c r="J2504" s="255">
        <v>15177388829</v>
      </c>
      <c r="K2504" s="255" t="s">
        <v>27</v>
      </c>
      <c r="L2504" s="260">
        <v>44331</v>
      </c>
      <c r="M2504" s="255" t="s">
        <v>29</v>
      </c>
      <c r="N2504" s="255" t="s">
        <v>27</v>
      </c>
      <c r="O2504" s="260">
        <v>44366</v>
      </c>
      <c r="P2504" s="255" t="s">
        <v>2455</v>
      </c>
      <c r="Q2504" s="255" t="s">
        <v>30</v>
      </c>
      <c r="R2504" s="255"/>
      <c r="S2504" s="255"/>
      <c r="T2504" s="265" t="str">
        <f t="array" ref="T2504">VLOOKUP(D2504&amp;E2504,IF({1,0},'2021春'!$C$3:$C$4485&amp;'2021春'!$D$3:$D$4485,'2021春'!$H$3:$H$4485),2,0)</f>
        <v>451229200301091239</v>
      </c>
    </row>
    <row r="2505" spans="1:20">
      <c r="A2505" s="255">
        <v>2503</v>
      </c>
      <c r="B2505" s="255" t="s">
        <v>10059</v>
      </c>
      <c r="C2505" s="255" t="s">
        <v>21</v>
      </c>
      <c r="D2505" s="255" t="s">
        <v>379</v>
      </c>
      <c r="E2505" s="255" t="s">
        <v>10060</v>
      </c>
      <c r="F2505" s="255" t="s">
        <v>24</v>
      </c>
      <c r="G2505" s="255">
        <v>17</v>
      </c>
      <c r="H2505" s="255" t="s">
        <v>3432</v>
      </c>
      <c r="I2505" s="255" t="s">
        <v>2490</v>
      </c>
      <c r="J2505" s="255">
        <v>17777939136</v>
      </c>
      <c r="K2505" s="255" t="s">
        <v>27</v>
      </c>
      <c r="L2505" s="260">
        <v>44403</v>
      </c>
      <c r="M2505" s="255" t="s">
        <v>10061</v>
      </c>
      <c r="N2505" s="255" t="s">
        <v>30</v>
      </c>
      <c r="O2505" s="260"/>
      <c r="P2505" s="255"/>
      <c r="Q2505" s="255" t="s">
        <v>30</v>
      </c>
      <c r="R2505" s="255"/>
      <c r="S2505" s="255"/>
      <c r="T2505" s="265" t="str">
        <f t="array" ref="T2505">VLOOKUP(D2505&amp;E2505,IF({1,0},'2021春'!$C$3:$C$4485&amp;'2021春'!$D$3:$D$4485,'2021春'!$H$3:$H$4485),2,0)</f>
        <v>452731200404115416</v>
      </c>
    </row>
    <row r="2506" spans="1:20">
      <c r="A2506" s="255">
        <v>2504</v>
      </c>
      <c r="B2506" s="255" t="s">
        <v>10062</v>
      </c>
      <c r="C2506" s="255" t="s">
        <v>21</v>
      </c>
      <c r="D2506" s="255" t="s">
        <v>379</v>
      </c>
      <c r="E2506" s="255" t="s">
        <v>10063</v>
      </c>
      <c r="F2506" s="255" t="s">
        <v>24</v>
      </c>
      <c r="G2506" s="255">
        <v>18</v>
      </c>
      <c r="H2506" s="255" t="s">
        <v>10064</v>
      </c>
      <c r="I2506" s="255" t="s">
        <v>10065</v>
      </c>
      <c r="J2506" s="255">
        <v>18174937658</v>
      </c>
      <c r="K2506" s="255" t="s">
        <v>27</v>
      </c>
      <c r="L2506" s="260" t="s">
        <v>3219</v>
      </c>
      <c r="M2506" s="255" t="s">
        <v>29</v>
      </c>
      <c r="N2506" s="255" t="s">
        <v>27</v>
      </c>
      <c r="O2506" s="260" t="s">
        <v>3220</v>
      </c>
      <c r="P2506" s="255" t="s">
        <v>2455</v>
      </c>
      <c r="Q2506" s="255" t="s">
        <v>30</v>
      </c>
      <c r="R2506" s="255"/>
      <c r="S2506" s="255"/>
      <c r="T2506" s="265" t="str">
        <f t="array" ref="T2506">VLOOKUP(D2506&amp;E2506,IF({1,0},'2021春'!$C$3:$C$4485&amp;'2021春'!$D$3:$D$4485,'2021春'!$H$3:$H$4485),2,0)</f>
        <v>451229200303291234</v>
      </c>
    </row>
    <row r="2507" spans="1:20">
      <c r="A2507" s="255">
        <v>2505</v>
      </c>
      <c r="B2507" s="255" t="s">
        <v>10066</v>
      </c>
      <c r="C2507" s="255" t="s">
        <v>21</v>
      </c>
      <c r="D2507" s="255" t="s">
        <v>379</v>
      </c>
      <c r="E2507" s="255" t="s">
        <v>10067</v>
      </c>
      <c r="F2507" s="255" t="s">
        <v>143</v>
      </c>
      <c r="G2507" s="255">
        <v>18</v>
      </c>
      <c r="H2507" s="255" t="s">
        <v>9850</v>
      </c>
      <c r="I2507" s="255" t="s">
        <v>10068</v>
      </c>
      <c r="J2507" s="255">
        <v>13481866069</v>
      </c>
      <c r="K2507" s="255" t="s">
        <v>27</v>
      </c>
      <c r="L2507" s="260" t="s">
        <v>3219</v>
      </c>
      <c r="M2507" s="255" t="s">
        <v>29</v>
      </c>
      <c r="N2507" s="255" t="s">
        <v>27</v>
      </c>
      <c r="O2507" s="260" t="s">
        <v>3220</v>
      </c>
      <c r="P2507" s="255" t="s">
        <v>2455</v>
      </c>
      <c r="Q2507" s="255" t="s">
        <v>30</v>
      </c>
      <c r="R2507" s="255"/>
      <c r="S2507" s="255"/>
      <c r="T2507" s="265" t="str">
        <f t="array" ref="T2507">VLOOKUP(D2507&amp;E2507,IF({1,0},'2021春'!$C$3:$C$4485&amp;'2021春'!$D$3:$D$4485,'2021春'!$H$3:$H$4485),2,0)</f>
        <v>452731200301262421</v>
      </c>
    </row>
    <row r="2508" spans="1:20">
      <c r="A2508" s="255">
        <v>2506</v>
      </c>
      <c r="B2508" s="255" t="s">
        <v>10069</v>
      </c>
      <c r="C2508" s="255" t="s">
        <v>21</v>
      </c>
      <c r="D2508" s="255" t="s">
        <v>379</v>
      </c>
      <c r="E2508" s="255" t="s">
        <v>10070</v>
      </c>
      <c r="F2508" s="255" t="s">
        <v>143</v>
      </c>
      <c r="G2508" s="255">
        <v>16</v>
      </c>
      <c r="H2508" s="255" t="s">
        <v>10071</v>
      </c>
      <c r="I2508" s="255" t="s">
        <v>10072</v>
      </c>
      <c r="J2508" s="255">
        <v>13367588341</v>
      </c>
      <c r="K2508" s="255" t="s">
        <v>27</v>
      </c>
      <c r="L2508" s="260">
        <v>44400</v>
      </c>
      <c r="M2508" s="255" t="s">
        <v>10073</v>
      </c>
      <c r="N2508" s="255" t="s">
        <v>30</v>
      </c>
      <c r="O2508" s="260"/>
      <c r="P2508" s="255"/>
      <c r="Q2508" s="255" t="s">
        <v>30</v>
      </c>
      <c r="R2508" s="255"/>
      <c r="S2508" s="255"/>
      <c r="T2508" s="265" t="str">
        <f t="array" ref="T2508">VLOOKUP(D2508&amp;E2508,IF({1,0},'2021春'!$C$3:$C$4485&amp;'2021春'!$D$3:$D$4485,'2021春'!$H$3:$H$4485),2,0)</f>
        <v>451229200412222422</v>
      </c>
    </row>
    <row r="2509" spans="1:20">
      <c r="A2509" s="255">
        <v>2507</v>
      </c>
      <c r="B2509" s="255" t="s">
        <v>10074</v>
      </c>
      <c r="C2509" s="255" t="s">
        <v>21</v>
      </c>
      <c r="D2509" s="255" t="s">
        <v>379</v>
      </c>
      <c r="E2509" s="255" t="s">
        <v>10075</v>
      </c>
      <c r="F2509" s="255" t="s">
        <v>24</v>
      </c>
      <c r="G2509" s="255">
        <v>18</v>
      </c>
      <c r="H2509" s="255" t="s">
        <v>10076</v>
      </c>
      <c r="I2509" s="255" t="s">
        <v>10077</v>
      </c>
      <c r="J2509" s="255">
        <v>13692150601</v>
      </c>
      <c r="K2509" s="255" t="s">
        <v>27</v>
      </c>
      <c r="L2509" s="260">
        <v>44397</v>
      </c>
      <c r="M2509" s="255" t="s">
        <v>3693</v>
      </c>
      <c r="N2509" s="255" t="s">
        <v>30</v>
      </c>
      <c r="O2509" s="260"/>
      <c r="P2509" s="255"/>
      <c r="Q2509" s="255" t="s">
        <v>30</v>
      </c>
      <c r="R2509" s="255"/>
      <c r="S2509" s="255"/>
      <c r="T2509" s="265" t="str">
        <f t="array" ref="T2509">VLOOKUP(D2509&amp;E2509,IF({1,0},'2021春'!$C$3:$C$4485&amp;'2021春'!$D$3:$D$4485,'2021春'!$H$3:$H$4485),2,0)</f>
        <v>452731200308070318</v>
      </c>
    </row>
    <row r="2510" spans="1:20">
      <c r="A2510" s="255">
        <v>2508</v>
      </c>
      <c r="B2510" s="255" t="s">
        <v>10078</v>
      </c>
      <c r="C2510" s="255" t="s">
        <v>21</v>
      </c>
      <c r="D2510" s="255" t="s">
        <v>379</v>
      </c>
      <c r="E2510" s="255" t="s">
        <v>10079</v>
      </c>
      <c r="F2510" s="255" t="s">
        <v>24</v>
      </c>
      <c r="G2510" s="255">
        <v>17</v>
      </c>
      <c r="H2510" s="255" t="s">
        <v>10080</v>
      </c>
      <c r="I2510" s="255" t="s">
        <v>10081</v>
      </c>
      <c r="J2510" s="255">
        <v>13768182798</v>
      </c>
      <c r="K2510" s="255" t="s">
        <v>27</v>
      </c>
      <c r="L2510" s="260">
        <v>44396</v>
      </c>
      <c r="M2510" s="255" t="s">
        <v>2172</v>
      </c>
      <c r="N2510" s="255" t="s">
        <v>30</v>
      </c>
      <c r="O2510" s="260"/>
      <c r="P2510" s="255"/>
      <c r="Q2510" s="255" t="s">
        <v>30</v>
      </c>
      <c r="R2510" s="255"/>
      <c r="S2510" s="255"/>
      <c r="T2510" s="265" t="str">
        <f t="array" ref="T2510">VLOOKUP(D2510&amp;E2510,IF({1,0},'2021春'!$C$3:$C$4485&amp;'2021春'!$D$3:$D$4485,'2021春'!$H$3:$H$4485),2,0)</f>
        <v>452731200310022411</v>
      </c>
    </row>
    <row r="2511" spans="1:20">
      <c r="A2511" s="255">
        <v>2509</v>
      </c>
      <c r="B2511" s="255" t="s">
        <v>10082</v>
      </c>
      <c r="C2511" s="255" t="s">
        <v>21</v>
      </c>
      <c r="D2511" s="255" t="s">
        <v>379</v>
      </c>
      <c r="E2511" s="255" t="s">
        <v>5666</v>
      </c>
      <c r="F2511" s="255" t="s">
        <v>143</v>
      </c>
      <c r="G2511" s="255">
        <v>17</v>
      </c>
      <c r="H2511" s="255" t="s">
        <v>2845</v>
      </c>
      <c r="I2511" s="255" t="s">
        <v>10083</v>
      </c>
      <c r="J2511" s="255">
        <v>18707784709</v>
      </c>
      <c r="K2511" s="255" t="s">
        <v>27</v>
      </c>
      <c r="L2511" s="260">
        <v>44395</v>
      </c>
      <c r="M2511" s="255" t="s">
        <v>2455</v>
      </c>
      <c r="N2511" s="255" t="s">
        <v>30</v>
      </c>
      <c r="O2511" s="260"/>
      <c r="P2511" s="255"/>
      <c r="Q2511" s="255" t="s">
        <v>30</v>
      </c>
      <c r="R2511" s="255"/>
      <c r="S2511" s="255"/>
      <c r="T2511" s="265" t="str">
        <f t="array" ref="T2511">VLOOKUP(D2511&amp;E2511,IF({1,0},'2021春'!$C$3:$C$4485&amp;'2021春'!$D$3:$D$4485,'2021春'!$H$3:$H$4485),2,0)</f>
        <v>452731200309260922</v>
      </c>
    </row>
    <row r="2512" spans="1:20">
      <c r="A2512" s="255">
        <v>2510</v>
      </c>
      <c r="B2512" s="255" t="s">
        <v>10084</v>
      </c>
      <c r="C2512" s="255" t="s">
        <v>21</v>
      </c>
      <c r="D2512" s="255" t="s">
        <v>379</v>
      </c>
      <c r="E2512" s="255" t="s">
        <v>10085</v>
      </c>
      <c r="F2512" s="255" t="s">
        <v>24</v>
      </c>
      <c r="G2512" s="255">
        <v>19</v>
      </c>
      <c r="H2512" s="255" t="s">
        <v>10086</v>
      </c>
      <c r="I2512" s="255" t="s">
        <v>10087</v>
      </c>
      <c r="J2512" s="255">
        <v>17307781369</v>
      </c>
      <c r="K2512" s="255" t="s">
        <v>27</v>
      </c>
      <c r="L2512" s="260" t="s">
        <v>10088</v>
      </c>
      <c r="M2512" s="255" t="s">
        <v>29</v>
      </c>
      <c r="N2512" s="255" t="s">
        <v>27</v>
      </c>
      <c r="O2512" s="260" t="s">
        <v>3220</v>
      </c>
      <c r="P2512" s="255" t="s">
        <v>2455</v>
      </c>
      <c r="Q2512" s="255" t="s">
        <v>30</v>
      </c>
      <c r="R2512" s="255"/>
      <c r="S2512" s="255"/>
      <c r="T2512" s="265" t="str">
        <f t="array" ref="T2512">VLOOKUP(D2512&amp;E2512,IF({1,0},'2021春'!$C$3:$C$4485&amp;'2021春'!$D$3:$D$4485,'2021春'!$H$3:$H$4485),2,0)</f>
        <v>452731200208100014</v>
      </c>
    </row>
    <row r="2513" spans="1:20">
      <c r="A2513" s="255">
        <v>2511</v>
      </c>
      <c r="B2513" s="255" t="s">
        <v>10089</v>
      </c>
      <c r="C2513" s="255" t="s">
        <v>21</v>
      </c>
      <c r="D2513" s="255" t="s">
        <v>379</v>
      </c>
      <c r="E2513" s="255" t="s">
        <v>10090</v>
      </c>
      <c r="F2513" s="255" t="s">
        <v>143</v>
      </c>
      <c r="G2513" s="255">
        <v>17</v>
      </c>
      <c r="H2513" s="255" t="s">
        <v>10091</v>
      </c>
      <c r="I2513" s="255" t="s">
        <v>10092</v>
      </c>
      <c r="J2513" s="255">
        <v>13517585465</v>
      </c>
      <c r="K2513" s="255" t="s">
        <v>27</v>
      </c>
      <c r="L2513" s="260">
        <v>44395</v>
      </c>
      <c r="M2513" s="255" t="s">
        <v>1352</v>
      </c>
      <c r="N2513" s="255" t="s">
        <v>30</v>
      </c>
      <c r="O2513" s="260"/>
      <c r="P2513" s="255"/>
      <c r="Q2513" s="255" t="s">
        <v>30</v>
      </c>
      <c r="R2513" s="255"/>
      <c r="S2513" s="255"/>
      <c r="T2513" s="265" t="str">
        <f t="array" ref="T2513">VLOOKUP(D2513&amp;E2513,IF({1,0},'2021春'!$C$3:$C$4485&amp;'2021春'!$D$3:$D$4485,'2021春'!$H$3:$H$4485),2,0)</f>
        <v>45122920031218182X</v>
      </c>
    </row>
    <row r="2514" spans="1:20">
      <c r="A2514" s="255">
        <v>2512</v>
      </c>
      <c r="B2514" s="255" t="s">
        <v>10093</v>
      </c>
      <c r="C2514" s="255" t="s">
        <v>21</v>
      </c>
      <c r="D2514" s="255" t="s">
        <v>379</v>
      </c>
      <c r="E2514" s="255" t="s">
        <v>10094</v>
      </c>
      <c r="F2514" s="255" t="s">
        <v>143</v>
      </c>
      <c r="G2514" s="255">
        <v>18</v>
      </c>
      <c r="H2514" s="255" t="s">
        <v>7576</v>
      </c>
      <c r="I2514" s="255" t="s">
        <v>10095</v>
      </c>
      <c r="J2514" s="255" t="s">
        <v>10096</v>
      </c>
      <c r="K2514" s="255" t="s">
        <v>27</v>
      </c>
      <c r="L2514" s="260" t="s">
        <v>10088</v>
      </c>
      <c r="M2514" s="255" t="s">
        <v>29</v>
      </c>
      <c r="N2514" s="255" t="s">
        <v>27</v>
      </c>
      <c r="O2514" s="260" t="s">
        <v>3220</v>
      </c>
      <c r="P2514" s="255"/>
      <c r="Q2514" s="255" t="s">
        <v>30</v>
      </c>
      <c r="R2514" s="255"/>
      <c r="S2514" s="255"/>
      <c r="T2514" s="265" t="str">
        <f t="array" ref="T2514">VLOOKUP(D2514&amp;E2514,IF({1,0},'2021春'!$C$3:$C$4485&amp;'2021春'!$D$3:$D$4485,'2021春'!$H$3:$H$4485),2,0)</f>
        <v>451229200209190023</v>
      </c>
    </row>
    <row r="2515" spans="1:20">
      <c r="A2515" s="255">
        <v>2513</v>
      </c>
      <c r="B2515" s="255" t="s">
        <v>10097</v>
      </c>
      <c r="C2515" s="255" t="s">
        <v>21</v>
      </c>
      <c r="D2515" s="255" t="s">
        <v>379</v>
      </c>
      <c r="E2515" s="255" t="s">
        <v>10098</v>
      </c>
      <c r="F2515" s="255" t="s">
        <v>143</v>
      </c>
      <c r="G2515" s="255">
        <v>17</v>
      </c>
      <c r="H2515" s="255" t="s">
        <v>10099</v>
      </c>
      <c r="I2515" s="255" t="s">
        <v>10100</v>
      </c>
      <c r="J2515" s="255">
        <v>18378887235</v>
      </c>
      <c r="K2515" s="255" t="s">
        <v>27</v>
      </c>
      <c r="L2515" s="260">
        <v>44401</v>
      </c>
      <c r="M2515" s="255" t="s">
        <v>8491</v>
      </c>
      <c r="N2515" s="255" t="s">
        <v>30</v>
      </c>
      <c r="O2515" s="260"/>
      <c r="P2515" s="255"/>
      <c r="Q2515" s="255" t="s">
        <v>30</v>
      </c>
      <c r="R2515" s="255"/>
      <c r="S2515" s="255"/>
      <c r="T2515" s="265" t="str">
        <f t="array" ref="T2515">VLOOKUP(D2515&amp;E2515,IF({1,0},'2021春'!$C$3:$C$4485&amp;'2021春'!$D$3:$D$4485,'2021春'!$H$3:$H$4485),2,0)</f>
        <v>451229200309022748</v>
      </c>
    </row>
    <row r="2516" spans="1:20">
      <c r="A2516" s="255">
        <v>2514</v>
      </c>
      <c r="B2516" s="255" t="s">
        <v>10101</v>
      </c>
      <c r="C2516" s="255" t="s">
        <v>21</v>
      </c>
      <c r="D2516" s="255" t="s">
        <v>379</v>
      </c>
      <c r="E2516" s="255" t="s">
        <v>10102</v>
      </c>
      <c r="F2516" s="255" t="s">
        <v>143</v>
      </c>
      <c r="G2516" s="255">
        <v>20</v>
      </c>
      <c r="H2516" s="255" t="s">
        <v>10103</v>
      </c>
      <c r="I2516" s="255" t="s">
        <v>10104</v>
      </c>
      <c r="J2516" s="255">
        <v>19127174937</v>
      </c>
      <c r="K2516" s="255" t="s">
        <v>27</v>
      </c>
      <c r="L2516" s="260" t="s">
        <v>3219</v>
      </c>
      <c r="M2516" s="255" t="s">
        <v>29</v>
      </c>
      <c r="N2516" s="255" t="s">
        <v>27</v>
      </c>
      <c r="O2516" s="260" t="s">
        <v>3220</v>
      </c>
      <c r="P2516" s="255" t="s">
        <v>2455</v>
      </c>
      <c r="Q2516" s="255" t="s">
        <v>30</v>
      </c>
      <c r="R2516" s="255"/>
      <c r="S2516" s="255"/>
      <c r="T2516" s="265" t="str">
        <f t="array" ref="T2516">VLOOKUP(D2516&amp;E2516,IF({1,0},'2021春'!$C$3:$C$4485&amp;'2021春'!$D$3:$D$4485,'2021春'!$H$3:$H$4485),2,0)</f>
        <v>451229200012242723</v>
      </c>
    </row>
    <row r="2517" spans="1:20">
      <c r="A2517" s="255">
        <v>2515</v>
      </c>
      <c r="B2517" s="255" t="s">
        <v>10105</v>
      </c>
      <c r="C2517" s="255" t="s">
        <v>21</v>
      </c>
      <c r="D2517" s="255" t="s">
        <v>379</v>
      </c>
      <c r="E2517" s="255" t="s">
        <v>10106</v>
      </c>
      <c r="F2517" s="255" t="s">
        <v>143</v>
      </c>
      <c r="G2517" s="255">
        <v>16</v>
      </c>
      <c r="H2517" s="255" t="s">
        <v>1127</v>
      </c>
      <c r="I2517" s="255" t="s">
        <v>10107</v>
      </c>
      <c r="J2517" s="255">
        <v>13097985845</v>
      </c>
      <c r="K2517" s="255" t="s">
        <v>27</v>
      </c>
      <c r="L2517" s="260">
        <v>44395</v>
      </c>
      <c r="M2517" s="255" t="s">
        <v>2172</v>
      </c>
      <c r="N2517" s="255" t="s">
        <v>27</v>
      </c>
      <c r="O2517" s="260" t="s">
        <v>10108</v>
      </c>
      <c r="P2517" s="255" t="s">
        <v>2172</v>
      </c>
      <c r="Q2517" s="255" t="s">
        <v>30</v>
      </c>
      <c r="R2517" s="255"/>
      <c r="S2517" s="255"/>
      <c r="T2517" s="265" t="str">
        <f t="array" ref="T2517">VLOOKUP(D2517&amp;E2517,IF({1,0},'2021春'!$C$3:$C$4485&amp;'2021春'!$D$3:$D$4485,'2021春'!$H$3:$H$4485),2,0)</f>
        <v>452731200408195724</v>
      </c>
    </row>
    <row r="2518" spans="1:20">
      <c r="A2518" s="255">
        <v>2516</v>
      </c>
      <c r="B2518" s="255" t="s">
        <v>10109</v>
      </c>
      <c r="C2518" s="255" t="s">
        <v>21</v>
      </c>
      <c r="D2518" s="255" t="s">
        <v>379</v>
      </c>
      <c r="E2518" s="255" t="s">
        <v>10110</v>
      </c>
      <c r="F2518" s="255" t="s">
        <v>24</v>
      </c>
      <c r="G2518" s="255">
        <v>17</v>
      </c>
      <c r="H2518" s="255" t="s">
        <v>10111</v>
      </c>
      <c r="I2518" s="255" t="s">
        <v>6416</v>
      </c>
      <c r="J2518" s="255">
        <v>13977891748</v>
      </c>
      <c r="K2518" s="255" t="s">
        <v>27</v>
      </c>
      <c r="L2518" s="260">
        <v>44397</v>
      </c>
      <c r="M2518" s="255" t="s">
        <v>10112</v>
      </c>
      <c r="N2518" s="255" t="s">
        <v>30</v>
      </c>
      <c r="O2518" s="260"/>
      <c r="P2518" s="255"/>
      <c r="Q2518" s="255" t="s">
        <v>30</v>
      </c>
      <c r="R2518" s="255"/>
      <c r="S2518" s="255"/>
      <c r="T2518" s="265" t="str">
        <f t="array" ref="T2518">VLOOKUP(D2518&amp;E2518,IF({1,0},'2021春'!$C$3:$C$4485&amp;'2021春'!$D$3:$D$4485,'2021春'!$H$3:$H$4485),2,0)</f>
        <v>452730200311015938</v>
      </c>
    </row>
    <row r="2519" spans="1:20">
      <c r="A2519" s="255">
        <v>2517</v>
      </c>
      <c r="B2519" s="255" t="s">
        <v>10113</v>
      </c>
      <c r="C2519" s="255" t="s">
        <v>21</v>
      </c>
      <c r="D2519" s="255" t="s">
        <v>379</v>
      </c>
      <c r="E2519" s="255" t="s">
        <v>10114</v>
      </c>
      <c r="F2519" s="255" t="s">
        <v>143</v>
      </c>
      <c r="G2519" s="255">
        <v>19</v>
      </c>
      <c r="H2519" s="255" t="s">
        <v>10115</v>
      </c>
      <c r="I2519" s="255" t="s">
        <v>10116</v>
      </c>
      <c r="J2519" s="255">
        <v>18249919592</v>
      </c>
      <c r="K2519" s="255" t="s">
        <v>27</v>
      </c>
      <c r="L2519" s="260">
        <v>44331</v>
      </c>
      <c r="M2519" s="255" t="s">
        <v>29</v>
      </c>
      <c r="N2519" s="255" t="s">
        <v>27</v>
      </c>
      <c r="O2519" s="260">
        <v>44366</v>
      </c>
      <c r="P2519" s="255" t="s">
        <v>2455</v>
      </c>
      <c r="Q2519" s="255" t="s">
        <v>30</v>
      </c>
      <c r="R2519" s="255"/>
      <c r="S2519" s="255"/>
      <c r="T2519" s="265" t="str">
        <f t="array" ref="T2519">VLOOKUP(D2519&amp;E2519,IF({1,0},'2021春'!$C$3:$C$4485&amp;'2021春'!$D$3:$D$4485,'2021春'!$H$3:$H$4485),2,0)</f>
        <v>451229200110223921</v>
      </c>
    </row>
    <row r="2520" spans="1:20">
      <c r="A2520" s="255">
        <v>2518</v>
      </c>
      <c r="B2520" s="255" t="s">
        <v>10117</v>
      </c>
      <c r="C2520" s="255" t="s">
        <v>21</v>
      </c>
      <c r="D2520" s="255" t="s">
        <v>379</v>
      </c>
      <c r="E2520" s="255" t="s">
        <v>10118</v>
      </c>
      <c r="F2520" s="255" t="s">
        <v>24</v>
      </c>
      <c r="G2520" s="255">
        <v>18</v>
      </c>
      <c r="H2520" s="255" t="s">
        <v>10119</v>
      </c>
      <c r="I2520" s="255" t="s">
        <v>10120</v>
      </c>
      <c r="J2520" s="255">
        <v>15296078904</v>
      </c>
      <c r="K2520" s="255" t="s">
        <v>27</v>
      </c>
      <c r="L2520" s="260">
        <v>44394</v>
      </c>
      <c r="M2520" s="255" t="s">
        <v>2172</v>
      </c>
      <c r="N2520" s="255" t="s">
        <v>30</v>
      </c>
      <c r="O2520" s="260"/>
      <c r="P2520" s="255"/>
      <c r="Q2520" s="255" t="s">
        <v>30</v>
      </c>
      <c r="R2520" s="255"/>
      <c r="S2520" s="255"/>
      <c r="T2520" s="265" t="str">
        <f t="array" ref="T2520">VLOOKUP(D2520&amp;E2520,IF({1,0},'2021春'!$C$3:$C$4485&amp;'2021春'!$D$3:$D$4485,'2021春'!$H$3:$H$4485),2,0)</f>
        <v>452127200307150917</v>
      </c>
    </row>
    <row r="2521" spans="1:20">
      <c r="A2521" s="255">
        <v>2519</v>
      </c>
      <c r="B2521" s="255" t="s">
        <v>10121</v>
      </c>
      <c r="C2521" s="255" t="s">
        <v>21</v>
      </c>
      <c r="D2521" s="255" t="s">
        <v>379</v>
      </c>
      <c r="E2521" s="255" t="s">
        <v>10122</v>
      </c>
      <c r="F2521" s="255" t="s">
        <v>24</v>
      </c>
      <c r="G2521" s="255">
        <v>17</v>
      </c>
      <c r="H2521" s="255" t="s">
        <v>562</v>
      </c>
      <c r="I2521" s="255" t="s">
        <v>10123</v>
      </c>
      <c r="J2521" s="255">
        <v>13768380134</v>
      </c>
      <c r="K2521" s="255" t="s">
        <v>27</v>
      </c>
      <c r="L2521" s="260">
        <v>44397</v>
      </c>
      <c r="M2521" s="255" t="s">
        <v>2455</v>
      </c>
      <c r="N2521" s="255" t="s">
        <v>30</v>
      </c>
      <c r="O2521" s="260"/>
      <c r="P2521" s="255"/>
      <c r="Q2521" s="255" t="s">
        <v>30</v>
      </c>
      <c r="R2521" s="255"/>
      <c r="S2521" s="255"/>
      <c r="T2521" s="265" t="str">
        <f t="array" ref="T2521">VLOOKUP(D2521&amp;E2521,IF({1,0},'2021春'!$C$3:$C$4485&amp;'2021春'!$D$3:$D$4485,'2021春'!$H$3:$H$4485),2,0)</f>
        <v>452731200402194835</v>
      </c>
    </row>
    <row r="2522" spans="1:20">
      <c r="A2522" s="255">
        <v>2520</v>
      </c>
      <c r="B2522" s="255" t="s">
        <v>10124</v>
      </c>
      <c r="C2522" s="255" t="s">
        <v>21</v>
      </c>
      <c r="D2522" s="255" t="s">
        <v>379</v>
      </c>
      <c r="E2522" s="255" t="s">
        <v>10125</v>
      </c>
      <c r="F2522" s="255" t="s">
        <v>143</v>
      </c>
      <c r="G2522" s="255">
        <v>17</v>
      </c>
      <c r="H2522" s="255" t="s">
        <v>5989</v>
      </c>
      <c r="I2522" s="255" t="s">
        <v>10126</v>
      </c>
      <c r="J2522" s="255">
        <v>15078572813</v>
      </c>
      <c r="K2522" s="255" t="s">
        <v>27</v>
      </c>
      <c r="L2522" s="260">
        <v>44395</v>
      </c>
      <c r="M2522" s="255" t="s">
        <v>9971</v>
      </c>
      <c r="N2522" s="255" t="s">
        <v>30</v>
      </c>
      <c r="O2522" s="260"/>
      <c r="P2522" s="255"/>
      <c r="Q2522" s="255" t="s">
        <v>30</v>
      </c>
      <c r="R2522" s="255"/>
      <c r="S2522" s="255"/>
      <c r="T2522" s="265" t="str">
        <f t="array" ref="T2522">VLOOKUP(D2522&amp;E2522,IF({1,0},'2021春'!$C$3:$C$4485&amp;'2021春'!$D$3:$D$4485,'2021春'!$H$3:$H$4485),2,0)</f>
        <v>452731200405141229</v>
      </c>
    </row>
    <row r="2523" spans="1:20">
      <c r="A2523" s="255">
        <v>2521</v>
      </c>
      <c r="B2523" s="255" t="s">
        <v>10127</v>
      </c>
      <c r="C2523" s="255" t="s">
        <v>21</v>
      </c>
      <c r="D2523" s="255" t="s">
        <v>379</v>
      </c>
      <c r="E2523" s="255" t="s">
        <v>10128</v>
      </c>
      <c r="F2523" s="255" t="s">
        <v>143</v>
      </c>
      <c r="G2523" s="255">
        <v>18</v>
      </c>
      <c r="H2523" s="255" t="s">
        <v>10129</v>
      </c>
      <c r="I2523" s="255" t="s">
        <v>10130</v>
      </c>
      <c r="J2523" s="255">
        <v>19976126918</v>
      </c>
      <c r="K2523" s="255" t="s">
        <v>27</v>
      </c>
      <c r="L2523" s="260" t="s">
        <v>10131</v>
      </c>
      <c r="M2523" s="255" t="s">
        <v>10132</v>
      </c>
      <c r="N2523" s="255" t="s">
        <v>27</v>
      </c>
      <c r="O2523" s="260" t="s">
        <v>10133</v>
      </c>
      <c r="P2523" s="255" t="s">
        <v>10132</v>
      </c>
      <c r="Q2523" s="255" t="s">
        <v>30</v>
      </c>
      <c r="R2523" s="255"/>
      <c r="S2523" s="255"/>
      <c r="T2523" s="265" t="str">
        <f t="array" ref="T2523">VLOOKUP(D2523&amp;E2523,IF({1,0},'2021春'!$C$3:$C$4485&amp;'2021春'!$D$3:$D$4485,'2021春'!$H$3:$H$4485),2,0)</f>
        <v>451229200306050647</v>
      </c>
    </row>
    <row r="2524" spans="1:20">
      <c r="A2524" s="255">
        <v>2522</v>
      </c>
      <c r="B2524" s="255" t="s">
        <v>10134</v>
      </c>
      <c r="C2524" s="255" t="s">
        <v>21</v>
      </c>
      <c r="D2524" s="255" t="s">
        <v>379</v>
      </c>
      <c r="E2524" s="255" t="s">
        <v>10135</v>
      </c>
      <c r="F2524" s="255" t="s">
        <v>143</v>
      </c>
      <c r="G2524" s="255">
        <v>17</v>
      </c>
      <c r="H2524" s="255" t="s">
        <v>37</v>
      </c>
      <c r="I2524" s="255" t="s">
        <v>10136</v>
      </c>
      <c r="J2524" s="255">
        <v>15289658987</v>
      </c>
      <c r="K2524" s="255" t="s">
        <v>27</v>
      </c>
      <c r="L2524" s="260">
        <v>44394</v>
      </c>
      <c r="M2524" s="255" t="s">
        <v>2172</v>
      </c>
      <c r="N2524" s="255" t="s">
        <v>30</v>
      </c>
      <c r="O2524" s="260"/>
      <c r="P2524" s="255"/>
      <c r="Q2524" s="255" t="s">
        <v>30</v>
      </c>
      <c r="R2524" s="255"/>
      <c r="S2524" s="255"/>
      <c r="T2524" s="265" t="str">
        <f t="array" ref="T2524">VLOOKUP(D2524&amp;E2524,IF({1,0},'2021春'!$C$3:$C$4485&amp;'2021春'!$D$3:$D$4485,'2021春'!$H$3:$H$4485),2,0)</f>
        <v>451229200310153921</v>
      </c>
    </row>
    <row r="2525" spans="1:20">
      <c r="A2525" s="255">
        <v>2523</v>
      </c>
      <c r="B2525" s="255" t="s">
        <v>10137</v>
      </c>
      <c r="C2525" s="255" t="s">
        <v>21</v>
      </c>
      <c r="D2525" s="255" t="s">
        <v>379</v>
      </c>
      <c r="E2525" s="255" t="s">
        <v>10138</v>
      </c>
      <c r="F2525" s="255" t="s">
        <v>24</v>
      </c>
      <c r="G2525" s="255">
        <v>21</v>
      </c>
      <c r="H2525" s="255" t="s">
        <v>1271</v>
      </c>
      <c r="I2525" s="255" t="s">
        <v>1272</v>
      </c>
      <c r="J2525" s="255">
        <v>18174937658</v>
      </c>
      <c r="K2525" s="255" t="s">
        <v>27</v>
      </c>
      <c r="L2525" s="260" t="s">
        <v>3219</v>
      </c>
      <c r="M2525" s="255" t="s">
        <v>29</v>
      </c>
      <c r="N2525" s="255" t="s">
        <v>27</v>
      </c>
      <c r="O2525" s="260" t="s">
        <v>3220</v>
      </c>
      <c r="P2525" s="255" t="s">
        <v>2455</v>
      </c>
      <c r="Q2525" s="255" t="s">
        <v>30</v>
      </c>
      <c r="R2525" s="255"/>
      <c r="S2525" s="255"/>
      <c r="T2525" s="265" t="str">
        <f t="array" ref="T2525">VLOOKUP(D2525&amp;E2525,IF({1,0},'2021春'!$C$3:$C$4485&amp;'2021春'!$D$3:$D$4485,'2021春'!$H$3:$H$4485),2,0)</f>
        <v>451229200006192117</v>
      </c>
    </row>
    <row r="2526" spans="1:20">
      <c r="A2526" s="255">
        <v>2524</v>
      </c>
      <c r="B2526" s="255" t="s">
        <v>10139</v>
      </c>
      <c r="C2526" s="255" t="s">
        <v>21</v>
      </c>
      <c r="D2526" s="255" t="s">
        <v>379</v>
      </c>
      <c r="E2526" s="255" t="s">
        <v>10140</v>
      </c>
      <c r="F2526" s="255" t="s">
        <v>24</v>
      </c>
      <c r="G2526" s="255">
        <v>18</v>
      </c>
      <c r="H2526" s="255" t="s">
        <v>10141</v>
      </c>
      <c r="I2526" s="255" t="s">
        <v>10142</v>
      </c>
      <c r="J2526" s="255">
        <v>13557088468</v>
      </c>
      <c r="K2526" s="255" t="s">
        <v>27</v>
      </c>
      <c r="L2526" s="260">
        <v>44331</v>
      </c>
      <c r="M2526" s="255" t="s">
        <v>29</v>
      </c>
      <c r="N2526" s="255" t="s">
        <v>27</v>
      </c>
      <c r="O2526" s="260">
        <v>44366</v>
      </c>
      <c r="P2526" s="255" t="s">
        <v>2455</v>
      </c>
      <c r="Q2526" s="255" t="s">
        <v>30</v>
      </c>
      <c r="R2526" s="255"/>
      <c r="S2526" s="255"/>
      <c r="T2526" s="265" t="str">
        <f t="array" ref="T2526">VLOOKUP(D2526&amp;E2526,IF({1,0},'2021春'!$C$3:$C$4485&amp;'2021春'!$D$3:$D$4485,'2021春'!$H$3:$H$4485),2,0)</f>
        <v>450124200304142718</v>
      </c>
    </row>
    <row r="2527" spans="1:20">
      <c r="A2527" s="255">
        <v>2525</v>
      </c>
      <c r="B2527" s="255" t="s">
        <v>10143</v>
      </c>
      <c r="C2527" s="255" t="s">
        <v>21</v>
      </c>
      <c r="D2527" s="255" t="s">
        <v>379</v>
      </c>
      <c r="E2527" s="255" t="s">
        <v>10144</v>
      </c>
      <c r="F2527" s="255" t="s">
        <v>143</v>
      </c>
      <c r="G2527" s="255">
        <v>17</v>
      </c>
      <c r="H2527" s="255" t="s">
        <v>10145</v>
      </c>
      <c r="I2527" s="255" t="s">
        <v>1156</v>
      </c>
      <c r="J2527" s="255">
        <v>15078553148</v>
      </c>
      <c r="K2527" s="255" t="s">
        <v>27</v>
      </c>
      <c r="L2527" s="260" t="s">
        <v>10146</v>
      </c>
      <c r="M2527" s="255" t="s">
        <v>4327</v>
      </c>
      <c r="N2527" s="255" t="s">
        <v>30</v>
      </c>
      <c r="O2527" s="260"/>
      <c r="P2527" s="255"/>
      <c r="Q2527" s="255" t="s">
        <v>30</v>
      </c>
      <c r="R2527" s="255"/>
      <c r="S2527" s="255"/>
      <c r="T2527" s="265" t="str">
        <f t="array" ref="T2527">VLOOKUP(D2527&amp;E2527,IF({1,0},'2021春'!$C$3:$C$4485&amp;'2021春'!$D$3:$D$4485,'2021春'!$H$3:$H$4485),2,0)</f>
        <v>452731200402031227</v>
      </c>
    </row>
    <row r="2528" spans="1:20">
      <c r="A2528" s="255">
        <v>2526</v>
      </c>
      <c r="B2528" s="255" t="s">
        <v>10147</v>
      </c>
      <c r="C2528" s="255" t="s">
        <v>21</v>
      </c>
      <c r="D2528" s="255" t="s">
        <v>379</v>
      </c>
      <c r="E2528" s="255" t="s">
        <v>10148</v>
      </c>
      <c r="F2528" s="255" t="s">
        <v>24</v>
      </c>
      <c r="G2528" s="255">
        <v>17</v>
      </c>
      <c r="H2528" s="255" t="s">
        <v>10149</v>
      </c>
      <c r="I2528" s="255" t="s">
        <v>10150</v>
      </c>
      <c r="J2528" s="255">
        <v>13652472182</v>
      </c>
      <c r="K2528" s="255" t="s">
        <v>27</v>
      </c>
      <c r="L2528" s="260">
        <v>44416</v>
      </c>
      <c r="M2528" s="255" t="s">
        <v>3693</v>
      </c>
      <c r="N2528" s="255" t="s">
        <v>30</v>
      </c>
      <c r="O2528" s="260"/>
      <c r="P2528" s="255"/>
      <c r="Q2528" s="255" t="s">
        <v>30</v>
      </c>
      <c r="R2528" s="255"/>
      <c r="S2528" s="255"/>
      <c r="T2528" s="265" t="str">
        <f t="array" ref="T2528">VLOOKUP(D2528&amp;E2528,IF({1,0},'2021春'!$C$3:$C$4485&amp;'2021春'!$D$3:$D$4485,'2021春'!$H$3:$H$4485),2,0)</f>
        <v>45273120040611031X</v>
      </c>
    </row>
    <row r="2529" spans="1:20">
      <c r="A2529" s="255">
        <v>2527</v>
      </c>
      <c r="B2529" s="255" t="s">
        <v>10151</v>
      </c>
      <c r="C2529" s="255" t="s">
        <v>21</v>
      </c>
      <c r="D2529" s="255" t="s">
        <v>379</v>
      </c>
      <c r="E2529" s="255" t="s">
        <v>10152</v>
      </c>
      <c r="F2529" s="255" t="s">
        <v>143</v>
      </c>
      <c r="G2529" s="255">
        <v>18</v>
      </c>
      <c r="H2529" s="255" t="s">
        <v>1191</v>
      </c>
      <c r="I2529" s="255" t="s">
        <v>10153</v>
      </c>
      <c r="J2529" s="255">
        <v>13367588806</v>
      </c>
      <c r="K2529" s="255" t="s">
        <v>27</v>
      </c>
      <c r="L2529" s="260">
        <v>44331</v>
      </c>
      <c r="M2529" s="255" t="s">
        <v>29</v>
      </c>
      <c r="N2529" s="255" t="s">
        <v>27</v>
      </c>
      <c r="O2529" s="260">
        <v>44366</v>
      </c>
      <c r="P2529" s="255" t="s">
        <v>2455</v>
      </c>
      <c r="Q2529" s="255" t="s">
        <v>30</v>
      </c>
      <c r="R2529" s="255"/>
      <c r="S2529" s="255"/>
      <c r="T2529" s="265" t="str">
        <f t="array" ref="T2529">VLOOKUP(D2529&amp;E2529,IF({1,0},'2021春'!$C$3:$C$4485&amp;'2021春'!$D$3:$D$4485,'2021春'!$H$3:$H$4485),2,0)</f>
        <v>451229200304104525</v>
      </c>
    </row>
    <row r="2530" spans="1:20">
      <c r="A2530" s="255">
        <v>2528</v>
      </c>
      <c r="B2530" s="255" t="s">
        <v>10154</v>
      </c>
      <c r="C2530" s="255" t="s">
        <v>21</v>
      </c>
      <c r="D2530" s="255" t="s">
        <v>379</v>
      </c>
      <c r="E2530" s="255" t="s">
        <v>10155</v>
      </c>
      <c r="F2530" s="255" t="s">
        <v>24</v>
      </c>
      <c r="G2530" s="255">
        <v>17</v>
      </c>
      <c r="H2530" s="255" t="s">
        <v>10156</v>
      </c>
      <c r="I2530" s="255" t="s">
        <v>10157</v>
      </c>
      <c r="J2530" s="255" t="s">
        <v>10158</v>
      </c>
      <c r="K2530" s="255" t="s">
        <v>27</v>
      </c>
      <c r="L2530" s="260">
        <v>44395</v>
      </c>
      <c r="M2530" s="255" t="s">
        <v>28</v>
      </c>
      <c r="N2530" s="255" t="s">
        <v>30</v>
      </c>
      <c r="O2530" s="260"/>
      <c r="P2530" s="255"/>
      <c r="Q2530" s="255" t="s">
        <v>30</v>
      </c>
      <c r="R2530" s="255" t="s">
        <v>10159</v>
      </c>
      <c r="S2530" s="255"/>
      <c r="T2530" s="265" t="str">
        <f t="array" ref="T2530">VLOOKUP(D2530&amp;E2530,IF({1,0},'2021春'!$C$3:$C$4485&amp;'2021春'!$D$3:$D$4485,'2021春'!$H$3:$H$4485),2,0)</f>
        <v>452731200309153617</v>
      </c>
    </row>
    <row r="2531" spans="1:20">
      <c r="A2531" s="255">
        <v>2529</v>
      </c>
      <c r="B2531" s="255" t="s">
        <v>10160</v>
      </c>
      <c r="C2531" s="255" t="s">
        <v>21</v>
      </c>
      <c r="D2531" s="255" t="s">
        <v>379</v>
      </c>
      <c r="E2531" s="255" t="s">
        <v>10161</v>
      </c>
      <c r="F2531" s="255" t="s">
        <v>24</v>
      </c>
      <c r="G2531" s="255">
        <v>17</v>
      </c>
      <c r="H2531" s="255" t="s">
        <v>10162</v>
      </c>
      <c r="I2531" s="255" t="s">
        <v>10163</v>
      </c>
      <c r="J2531" s="255">
        <v>15277892088</v>
      </c>
      <c r="K2531" s="255" t="s">
        <v>27</v>
      </c>
      <c r="L2531" s="260">
        <v>44396</v>
      </c>
      <c r="M2531" s="255" t="s">
        <v>2172</v>
      </c>
      <c r="N2531" s="255" t="s">
        <v>30</v>
      </c>
      <c r="O2531" s="260"/>
      <c r="P2531" s="255"/>
      <c r="Q2531" s="255" t="s">
        <v>30</v>
      </c>
      <c r="R2531" s="255"/>
      <c r="S2531" s="255"/>
      <c r="T2531" s="265" t="str">
        <f t="array" ref="T2531">VLOOKUP(D2531&amp;E2531,IF({1,0},'2021春'!$C$3:$C$4485&amp;'2021春'!$D$3:$D$4485,'2021春'!$H$3:$H$4485),2,0)</f>
        <v>45142520040325003X</v>
      </c>
    </row>
    <row r="2532" spans="1:20">
      <c r="A2532" s="255">
        <v>2530</v>
      </c>
      <c r="B2532" s="255" t="s">
        <v>10164</v>
      </c>
      <c r="C2532" s="255" t="s">
        <v>21</v>
      </c>
      <c r="D2532" s="255" t="s">
        <v>379</v>
      </c>
      <c r="E2532" s="255" t="s">
        <v>10165</v>
      </c>
      <c r="F2532" s="255" t="s">
        <v>143</v>
      </c>
      <c r="G2532" s="255">
        <v>17</v>
      </c>
      <c r="H2532" s="255" t="s">
        <v>1452</v>
      </c>
      <c r="I2532" s="255" t="s">
        <v>10166</v>
      </c>
      <c r="J2532" s="255">
        <v>18977894020</v>
      </c>
      <c r="K2532" s="255" t="s">
        <v>27</v>
      </c>
      <c r="L2532" s="260">
        <v>44395</v>
      </c>
      <c r="M2532" s="255" t="s">
        <v>2172</v>
      </c>
      <c r="N2532" s="255" t="s">
        <v>30</v>
      </c>
      <c r="O2532" s="260"/>
      <c r="P2532" s="255"/>
      <c r="Q2532" s="255" t="s">
        <v>30</v>
      </c>
      <c r="R2532" s="255"/>
      <c r="S2532" s="255"/>
      <c r="T2532" s="265" t="str">
        <f t="array" ref="T2532">VLOOKUP(D2532&amp;E2532,IF({1,0},'2021春'!$C$3:$C$4485&amp;'2021春'!$D$3:$D$4485,'2021春'!$H$3:$H$4485),2,0)</f>
        <v>451229200405250628</v>
      </c>
    </row>
    <row r="2533" spans="1:20">
      <c r="A2533" s="255">
        <v>2531</v>
      </c>
      <c r="B2533" s="255" t="s">
        <v>10167</v>
      </c>
      <c r="C2533" s="255" t="s">
        <v>21</v>
      </c>
      <c r="D2533" s="255" t="s">
        <v>379</v>
      </c>
      <c r="E2533" s="255" t="s">
        <v>10168</v>
      </c>
      <c r="F2533" s="255" t="s">
        <v>143</v>
      </c>
      <c r="G2533" s="255">
        <v>19</v>
      </c>
      <c r="H2533" s="255" t="s">
        <v>10169</v>
      </c>
      <c r="I2533" s="255" t="s">
        <v>10170</v>
      </c>
      <c r="J2533" s="255">
        <v>13902421358</v>
      </c>
      <c r="K2533" s="255" t="s">
        <v>27</v>
      </c>
      <c r="L2533" s="260" t="s">
        <v>3219</v>
      </c>
      <c r="M2533" s="255" t="s">
        <v>29</v>
      </c>
      <c r="N2533" s="255" t="s">
        <v>27</v>
      </c>
      <c r="O2533" s="260" t="s">
        <v>3220</v>
      </c>
      <c r="P2533" s="255" t="s">
        <v>2455</v>
      </c>
      <c r="Q2533" s="255" t="s">
        <v>30</v>
      </c>
      <c r="R2533" s="255"/>
      <c r="S2533" s="255"/>
      <c r="T2533" s="265" t="str">
        <f t="array" ref="T2533">VLOOKUP(D2533&amp;E2533,IF({1,0},'2021春'!$C$3:$C$4485&amp;'2021春'!$D$3:$D$4485,'2021春'!$H$3:$H$4485),2,0)</f>
        <v>451229200110204229</v>
      </c>
    </row>
    <row r="2534" spans="1:20">
      <c r="A2534" s="255">
        <v>2532</v>
      </c>
      <c r="B2534" s="255" t="s">
        <v>10171</v>
      </c>
      <c r="C2534" s="255" t="s">
        <v>21</v>
      </c>
      <c r="D2534" s="255" t="s">
        <v>379</v>
      </c>
      <c r="E2534" s="255" t="s">
        <v>10172</v>
      </c>
      <c r="F2534" s="255" t="s">
        <v>143</v>
      </c>
      <c r="G2534" s="255">
        <v>17</v>
      </c>
      <c r="H2534" s="255" t="s">
        <v>10173</v>
      </c>
      <c r="I2534" s="255" t="s">
        <v>10174</v>
      </c>
      <c r="J2534" s="255">
        <v>13877817824</v>
      </c>
      <c r="K2534" s="255" t="s">
        <v>27</v>
      </c>
      <c r="L2534" s="260">
        <v>44366</v>
      </c>
      <c r="M2534" s="255" t="s">
        <v>10175</v>
      </c>
      <c r="N2534" s="255" t="s">
        <v>30</v>
      </c>
      <c r="O2534" s="260"/>
      <c r="P2534" s="255"/>
      <c r="Q2534" s="255" t="s">
        <v>30</v>
      </c>
      <c r="R2534" s="255"/>
      <c r="S2534" s="255"/>
      <c r="T2534" s="265" t="str">
        <f t="array" ref="T2534">VLOOKUP(D2534&amp;E2534,IF({1,0},'2021春'!$C$3:$C$4485&amp;'2021春'!$D$3:$D$4485,'2021春'!$H$3:$H$4485),2,0)</f>
        <v>452731200408080927</v>
      </c>
    </row>
    <row r="2535" spans="1:20">
      <c r="A2535" s="255">
        <v>2533</v>
      </c>
      <c r="B2535" s="255" t="s">
        <v>10176</v>
      </c>
      <c r="C2535" s="255" t="s">
        <v>21</v>
      </c>
      <c r="D2535" s="255" t="s">
        <v>379</v>
      </c>
      <c r="E2535" s="255" t="s">
        <v>10177</v>
      </c>
      <c r="F2535" s="255" t="s">
        <v>143</v>
      </c>
      <c r="G2535" s="255">
        <v>16</v>
      </c>
      <c r="H2535" s="255" t="s">
        <v>7704</v>
      </c>
      <c r="I2535" s="255" t="s">
        <v>10178</v>
      </c>
      <c r="J2535" s="255" t="s">
        <v>10179</v>
      </c>
      <c r="K2535" s="255" t="s">
        <v>27</v>
      </c>
      <c r="L2535" s="260">
        <v>44395</v>
      </c>
      <c r="M2535" s="255" t="s">
        <v>2747</v>
      </c>
      <c r="N2535" s="255" t="s">
        <v>30</v>
      </c>
      <c r="O2535" s="260"/>
      <c r="P2535" s="255"/>
      <c r="Q2535" s="255" t="s">
        <v>30</v>
      </c>
      <c r="R2535" s="255"/>
      <c r="S2535" s="255"/>
      <c r="T2535" s="265" t="str">
        <f t="array" ref="T2535">VLOOKUP(D2535&amp;E2535,IF({1,0},'2021春'!$C$3:$C$4485&amp;'2021春'!$D$3:$D$4485,'2021春'!$H$3:$H$4485),2,0)</f>
        <v>451229200410282720</v>
      </c>
    </row>
    <row r="2536" spans="1:20">
      <c r="A2536" s="255">
        <v>2534</v>
      </c>
      <c r="B2536" s="255" t="s">
        <v>10180</v>
      </c>
      <c r="C2536" s="255" t="s">
        <v>21</v>
      </c>
      <c r="D2536" s="255" t="s">
        <v>379</v>
      </c>
      <c r="E2536" s="255" t="s">
        <v>1645</v>
      </c>
      <c r="F2536" s="255" t="s">
        <v>24</v>
      </c>
      <c r="G2536" s="255">
        <v>18</v>
      </c>
      <c r="H2536" s="255" t="s">
        <v>10181</v>
      </c>
      <c r="I2536" s="255" t="s">
        <v>10182</v>
      </c>
      <c r="J2536" s="255" t="s">
        <v>10183</v>
      </c>
      <c r="K2536" s="255" t="s">
        <v>27</v>
      </c>
      <c r="L2536" s="260" t="s">
        <v>10131</v>
      </c>
      <c r="M2536" s="255" t="s">
        <v>10175</v>
      </c>
      <c r="N2536" s="255" t="s">
        <v>30</v>
      </c>
      <c r="O2536" s="260"/>
      <c r="P2536" s="255"/>
      <c r="Q2536" s="255" t="s">
        <v>30</v>
      </c>
      <c r="R2536" s="255"/>
      <c r="S2536" s="255"/>
      <c r="T2536" s="265" t="str">
        <f t="array" ref="T2536">VLOOKUP(D2536&amp;E2536,IF({1,0},'2021春'!$C$3:$C$4485&amp;'2021春'!$D$3:$D$4485,'2021春'!$H$3:$H$4485),2,0)</f>
        <v>452731200305170911</v>
      </c>
    </row>
    <row r="2537" spans="1:20">
      <c r="A2537" s="255">
        <v>2535</v>
      </c>
      <c r="B2537" s="255" t="s">
        <v>10184</v>
      </c>
      <c r="C2537" s="255" t="s">
        <v>21</v>
      </c>
      <c r="D2537" s="255" t="s">
        <v>379</v>
      </c>
      <c r="E2537" s="255" t="s">
        <v>1151</v>
      </c>
      <c r="F2537" s="255" t="s">
        <v>143</v>
      </c>
      <c r="G2537" s="255">
        <v>16</v>
      </c>
      <c r="H2537" s="255" t="s">
        <v>10185</v>
      </c>
      <c r="I2537" s="255" t="s">
        <v>10186</v>
      </c>
      <c r="J2537" s="255">
        <v>13724108208</v>
      </c>
      <c r="K2537" s="255" t="s">
        <v>27</v>
      </c>
      <c r="L2537" s="260" t="s">
        <v>10187</v>
      </c>
      <c r="M2537" s="255" t="s">
        <v>2172</v>
      </c>
      <c r="N2537" s="255" t="s">
        <v>30</v>
      </c>
      <c r="O2537" s="260"/>
      <c r="P2537" s="255"/>
      <c r="Q2537" s="255" t="s">
        <v>30</v>
      </c>
      <c r="R2537" s="255"/>
      <c r="S2537" s="255"/>
      <c r="T2537" s="265" t="str">
        <f t="array" ref="T2537">VLOOKUP(D2537&amp;E2537,IF({1,0},'2021春'!$C$3:$C$4485&amp;'2021春'!$D$3:$D$4485,'2021春'!$H$3:$H$4485),2,0)</f>
        <v>452731200410034524</v>
      </c>
    </row>
    <row r="2538" spans="1:20">
      <c r="A2538" s="255">
        <v>2536</v>
      </c>
      <c r="B2538" s="255" t="s">
        <v>10188</v>
      </c>
      <c r="C2538" s="255" t="s">
        <v>21</v>
      </c>
      <c r="D2538" s="255" t="s">
        <v>379</v>
      </c>
      <c r="E2538" s="255" t="s">
        <v>10189</v>
      </c>
      <c r="F2538" s="255" t="s">
        <v>24</v>
      </c>
      <c r="G2538" s="255">
        <v>18</v>
      </c>
      <c r="H2538" s="255" t="s">
        <v>5462</v>
      </c>
      <c r="I2538" s="255" t="s">
        <v>10190</v>
      </c>
      <c r="J2538" s="255">
        <v>13878153242</v>
      </c>
      <c r="K2538" s="255" t="s">
        <v>27</v>
      </c>
      <c r="L2538" s="260">
        <v>44396</v>
      </c>
      <c r="M2538" s="255" t="s">
        <v>10191</v>
      </c>
      <c r="N2538" s="255" t="s">
        <v>30</v>
      </c>
      <c r="O2538" s="260"/>
      <c r="P2538" s="255"/>
      <c r="Q2538" s="255" t="s">
        <v>30</v>
      </c>
      <c r="R2538" s="255"/>
      <c r="S2538" s="255"/>
      <c r="T2538" s="265" t="str">
        <f t="array" ref="T2538">VLOOKUP(D2538&amp;E2538,IF({1,0},'2021春'!$C$3:$C$4485&amp;'2021春'!$D$3:$D$4485,'2021春'!$H$3:$H$4485),2,0)</f>
        <v>452731200307085411</v>
      </c>
    </row>
    <row r="2539" spans="1:20">
      <c r="A2539" s="255">
        <v>2537</v>
      </c>
      <c r="B2539" s="255" t="s">
        <v>10192</v>
      </c>
      <c r="C2539" s="255" t="s">
        <v>21</v>
      </c>
      <c r="D2539" s="255" t="s">
        <v>379</v>
      </c>
      <c r="E2539" s="255" t="s">
        <v>10193</v>
      </c>
      <c r="F2539" s="255" t="s">
        <v>143</v>
      </c>
      <c r="G2539" s="255">
        <v>17</v>
      </c>
      <c r="H2539" s="255" t="s">
        <v>10194</v>
      </c>
      <c r="I2539" s="255" t="s">
        <v>10195</v>
      </c>
      <c r="J2539" s="255">
        <v>15078593608</v>
      </c>
      <c r="K2539" s="255" t="s">
        <v>27</v>
      </c>
      <c r="L2539" s="260">
        <v>44399</v>
      </c>
      <c r="M2539" s="255" t="s">
        <v>10196</v>
      </c>
      <c r="N2539" s="255" t="s">
        <v>30</v>
      </c>
      <c r="O2539" s="260"/>
      <c r="P2539" s="255"/>
      <c r="Q2539" s="255" t="s">
        <v>30</v>
      </c>
      <c r="R2539" s="255"/>
      <c r="S2539" s="255"/>
      <c r="T2539" s="265" t="str">
        <f t="array" ref="T2539">VLOOKUP(D2539&amp;E2539,IF({1,0},'2021春'!$C$3:$C$4485&amp;'2021春'!$D$3:$D$4485,'2021春'!$H$3:$H$4485),2,0)</f>
        <v>451227200311121566</v>
      </c>
    </row>
    <row r="2540" spans="1:20">
      <c r="A2540" s="255">
        <v>2538</v>
      </c>
      <c r="B2540" s="255" t="s">
        <v>10197</v>
      </c>
      <c r="C2540" s="255" t="s">
        <v>21</v>
      </c>
      <c r="D2540" s="255" t="s">
        <v>379</v>
      </c>
      <c r="E2540" s="255" t="s">
        <v>10198</v>
      </c>
      <c r="F2540" s="255" t="s">
        <v>24</v>
      </c>
      <c r="G2540" s="255">
        <v>17</v>
      </c>
      <c r="H2540" s="255" t="s">
        <v>10199</v>
      </c>
      <c r="I2540" s="255" t="s">
        <v>10200</v>
      </c>
      <c r="J2540" s="255">
        <v>19977884202</v>
      </c>
      <c r="K2540" s="255" t="s">
        <v>27</v>
      </c>
      <c r="L2540" s="260">
        <v>44406</v>
      </c>
      <c r="M2540" s="255" t="s">
        <v>10175</v>
      </c>
      <c r="N2540" s="255" t="s">
        <v>30</v>
      </c>
      <c r="O2540" s="260"/>
      <c r="P2540" s="255"/>
      <c r="Q2540" s="255" t="s">
        <v>30</v>
      </c>
      <c r="R2540" s="255"/>
      <c r="S2540" s="255"/>
      <c r="T2540" s="265" t="str">
        <f t="array" ref="T2540">VLOOKUP(D2540&amp;E2540,IF({1,0},'2021春'!$C$3:$C$4485&amp;'2021春'!$D$3:$D$4485,'2021春'!$H$3:$H$4485),2,0)</f>
        <v>452731200405090919</v>
      </c>
    </row>
    <row r="2541" spans="1:20">
      <c r="A2541" s="255">
        <v>2539</v>
      </c>
      <c r="B2541" s="255" t="s">
        <v>10201</v>
      </c>
      <c r="C2541" s="255" t="s">
        <v>21</v>
      </c>
      <c r="D2541" s="255" t="s">
        <v>379</v>
      </c>
      <c r="E2541" s="255" t="s">
        <v>10202</v>
      </c>
      <c r="F2541" s="255" t="s">
        <v>24</v>
      </c>
      <c r="G2541" s="255">
        <v>17</v>
      </c>
      <c r="H2541" s="255" t="s">
        <v>1483</v>
      </c>
      <c r="I2541" s="255" t="s">
        <v>10203</v>
      </c>
      <c r="J2541" s="255" t="s">
        <v>10204</v>
      </c>
      <c r="K2541" s="255" t="s">
        <v>27</v>
      </c>
      <c r="L2541" s="260">
        <v>44396</v>
      </c>
      <c r="M2541" s="255" t="s">
        <v>10175</v>
      </c>
      <c r="N2541" s="255" t="s">
        <v>30</v>
      </c>
      <c r="O2541" s="260"/>
      <c r="P2541" s="255"/>
      <c r="Q2541" s="255" t="s">
        <v>30</v>
      </c>
      <c r="R2541" s="255"/>
      <c r="S2541" s="255"/>
      <c r="T2541" s="265" t="str">
        <f t="array" ref="T2541">VLOOKUP(D2541&amp;E2541,IF({1,0},'2021春'!$C$3:$C$4485&amp;'2021春'!$D$3:$D$4485,'2021春'!$H$3:$H$4485),2,0)</f>
        <v>452731200310270917</v>
      </c>
    </row>
    <row r="2542" spans="1:20">
      <c r="A2542" s="255">
        <v>2540</v>
      </c>
      <c r="B2542" s="255" t="s">
        <v>10205</v>
      </c>
      <c r="C2542" s="255" t="s">
        <v>21</v>
      </c>
      <c r="D2542" s="255" t="s">
        <v>379</v>
      </c>
      <c r="E2542" s="255" t="s">
        <v>10206</v>
      </c>
      <c r="F2542" s="255" t="s">
        <v>143</v>
      </c>
      <c r="G2542" s="255">
        <v>17</v>
      </c>
      <c r="H2542" s="255" t="s">
        <v>10207</v>
      </c>
      <c r="I2542" s="255" t="s">
        <v>10208</v>
      </c>
      <c r="J2542" s="255" t="s">
        <v>10209</v>
      </c>
      <c r="K2542" s="255" t="s">
        <v>27</v>
      </c>
      <c r="L2542" s="260">
        <v>44394</v>
      </c>
      <c r="M2542" s="255" t="s">
        <v>2172</v>
      </c>
      <c r="N2542" s="255" t="s">
        <v>30</v>
      </c>
      <c r="O2542" s="260"/>
      <c r="P2542" s="255"/>
      <c r="Q2542" s="255" t="s">
        <v>30</v>
      </c>
      <c r="R2542" s="255" t="s">
        <v>10159</v>
      </c>
      <c r="S2542" s="255"/>
      <c r="T2542" s="265" t="str">
        <f t="array" ref="T2542">VLOOKUP(D2542&amp;E2542,IF({1,0},'2021春'!$C$3:$C$4485&amp;'2021春'!$D$3:$D$4485,'2021春'!$H$3:$H$4485),2,0)</f>
        <v>451229200405095429</v>
      </c>
    </row>
    <row r="2543" spans="1:20">
      <c r="A2543" s="255">
        <v>2541</v>
      </c>
      <c r="B2543" s="255" t="s">
        <v>10210</v>
      </c>
      <c r="C2543" s="255" t="s">
        <v>21</v>
      </c>
      <c r="D2543" s="255" t="s">
        <v>379</v>
      </c>
      <c r="E2543" s="255" t="s">
        <v>10211</v>
      </c>
      <c r="F2543" s="255" t="s">
        <v>24</v>
      </c>
      <c r="G2543" s="255">
        <v>20</v>
      </c>
      <c r="H2543" s="255" t="s">
        <v>2060</v>
      </c>
      <c r="I2543" s="255" t="s">
        <v>9412</v>
      </c>
      <c r="J2543" s="255">
        <v>17744951350</v>
      </c>
      <c r="K2543" s="255" t="s">
        <v>27</v>
      </c>
      <c r="L2543" s="260">
        <v>44331</v>
      </c>
      <c r="M2543" s="255" t="s">
        <v>3785</v>
      </c>
      <c r="N2543" s="255" t="s">
        <v>27</v>
      </c>
      <c r="O2543" s="260">
        <v>44366</v>
      </c>
      <c r="P2543" s="255" t="s">
        <v>2172</v>
      </c>
      <c r="Q2543" s="255" t="s">
        <v>30</v>
      </c>
      <c r="R2543" s="255"/>
      <c r="S2543" s="255"/>
      <c r="T2543" s="265" t="str">
        <f t="array" ref="T2543">VLOOKUP(D2543&amp;E2543,IF({1,0},'2021春'!$C$3:$C$4485&amp;'2021春'!$D$3:$D$4485,'2021春'!$H$3:$H$4485),2,0)</f>
        <v>452731200102283334</v>
      </c>
    </row>
    <row r="2544" spans="1:20">
      <c r="A2544" s="255">
        <v>2542</v>
      </c>
      <c r="B2544" s="255" t="s">
        <v>10212</v>
      </c>
      <c r="C2544" s="255" t="s">
        <v>21</v>
      </c>
      <c r="D2544" s="255" t="s">
        <v>379</v>
      </c>
      <c r="E2544" s="255" t="s">
        <v>10213</v>
      </c>
      <c r="F2544" s="255" t="s">
        <v>24</v>
      </c>
      <c r="G2544" s="255">
        <v>17</v>
      </c>
      <c r="H2544" s="255" t="s">
        <v>108</v>
      </c>
      <c r="I2544" s="255" t="s">
        <v>10214</v>
      </c>
      <c r="J2544" s="255">
        <v>15717787579</v>
      </c>
      <c r="K2544" s="255" t="s">
        <v>27</v>
      </c>
      <c r="L2544" s="260" t="s">
        <v>10215</v>
      </c>
      <c r="M2544" s="255" t="s">
        <v>2172</v>
      </c>
      <c r="N2544" s="255" t="s">
        <v>30</v>
      </c>
      <c r="O2544" s="260"/>
      <c r="P2544" s="255"/>
      <c r="Q2544" s="255" t="s">
        <v>30</v>
      </c>
      <c r="R2544" s="255"/>
      <c r="S2544" s="255"/>
      <c r="T2544" s="265" t="str">
        <f t="array" ref="T2544">VLOOKUP(D2544&amp;E2544,IF({1,0},'2021春'!$C$3:$C$4485&amp;'2021春'!$D$3:$D$4485,'2021春'!$H$3:$H$4485),2,0)</f>
        <v>452731200404251215</v>
      </c>
    </row>
    <row r="2545" spans="1:20">
      <c r="A2545" s="255">
        <v>2543</v>
      </c>
      <c r="B2545" s="255" t="s">
        <v>10216</v>
      </c>
      <c r="C2545" s="255" t="s">
        <v>21</v>
      </c>
      <c r="D2545" s="255" t="s">
        <v>379</v>
      </c>
      <c r="E2545" s="255" t="s">
        <v>10217</v>
      </c>
      <c r="F2545" s="255" t="s">
        <v>143</v>
      </c>
      <c r="G2545" s="255">
        <v>16</v>
      </c>
      <c r="H2545" s="255" t="s">
        <v>1286</v>
      </c>
      <c r="I2545" s="255" t="s">
        <v>10218</v>
      </c>
      <c r="J2545" s="255">
        <v>13788283494</v>
      </c>
      <c r="K2545" s="255" t="s">
        <v>27</v>
      </c>
      <c r="L2545" s="260">
        <v>44399</v>
      </c>
      <c r="M2545" s="255" t="s">
        <v>10219</v>
      </c>
      <c r="N2545" s="255" t="s">
        <v>30</v>
      </c>
      <c r="O2545" s="260"/>
      <c r="P2545" s="255"/>
      <c r="Q2545" s="255" t="s">
        <v>30</v>
      </c>
      <c r="R2545" s="255"/>
      <c r="S2545" s="255"/>
      <c r="T2545" s="265" t="str">
        <f t="array" ref="T2545">VLOOKUP(D2545&amp;E2545,IF({1,0},'2021春'!$C$3:$C$4485&amp;'2021春'!$D$3:$D$4485,'2021春'!$H$3:$H$4485),2,0)</f>
        <v>451229200412160620</v>
      </c>
    </row>
    <row r="2546" spans="1:20">
      <c r="A2546" s="255">
        <v>2544</v>
      </c>
      <c r="B2546" s="255" t="s">
        <v>10220</v>
      </c>
      <c r="C2546" s="255" t="s">
        <v>21</v>
      </c>
      <c r="D2546" s="255" t="s">
        <v>379</v>
      </c>
      <c r="E2546" s="255" t="s">
        <v>10221</v>
      </c>
      <c r="F2546" s="255" t="s">
        <v>143</v>
      </c>
      <c r="G2546" s="255">
        <v>18</v>
      </c>
      <c r="H2546" s="255" t="s">
        <v>10222</v>
      </c>
      <c r="I2546" s="255" t="s">
        <v>10223</v>
      </c>
      <c r="J2546" s="255">
        <v>17754598818</v>
      </c>
      <c r="K2546" s="255" t="s">
        <v>27</v>
      </c>
      <c r="L2546" s="260" t="s">
        <v>3219</v>
      </c>
      <c r="M2546" s="255" t="s">
        <v>3785</v>
      </c>
      <c r="N2546" s="255" t="s">
        <v>27</v>
      </c>
      <c r="O2546" s="260" t="s">
        <v>3220</v>
      </c>
      <c r="P2546" s="255" t="s">
        <v>2172</v>
      </c>
      <c r="Q2546" s="255" t="s">
        <v>30</v>
      </c>
      <c r="R2546" s="255"/>
      <c r="S2546" s="255"/>
      <c r="T2546" s="265" t="str">
        <f t="array" ref="T2546">VLOOKUP(D2546&amp;E2546,IF({1,0},'2021春'!$C$3:$C$4485&amp;'2021春'!$D$3:$D$4485,'2021春'!$H$3:$H$4485),2,0)</f>
        <v>452731200302115423</v>
      </c>
    </row>
    <row r="2547" spans="1:20">
      <c r="A2547" s="255">
        <v>2545</v>
      </c>
      <c r="B2547" s="255" t="s">
        <v>10224</v>
      </c>
      <c r="C2547" s="255" t="s">
        <v>21</v>
      </c>
      <c r="D2547" s="255" t="s">
        <v>379</v>
      </c>
      <c r="E2547" s="255" t="s">
        <v>10225</v>
      </c>
      <c r="F2547" s="255" t="s">
        <v>24</v>
      </c>
      <c r="G2547" s="255">
        <v>18</v>
      </c>
      <c r="H2547" s="255" t="s">
        <v>10226</v>
      </c>
      <c r="I2547" s="255" t="s">
        <v>10227</v>
      </c>
      <c r="J2547" s="255">
        <v>13557886670</v>
      </c>
      <c r="K2547" s="255" t="s">
        <v>27</v>
      </c>
      <c r="L2547" s="260" t="s">
        <v>10228</v>
      </c>
      <c r="M2547" s="255" t="s">
        <v>2455</v>
      </c>
      <c r="N2547" s="255" t="s">
        <v>30</v>
      </c>
      <c r="O2547" s="260"/>
      <c r="P2547" s="255"/>
      <c r="Q2547" s="255" t="s">
        <v>30</v>
      </c>
      <c r="R2547" s="255"/>
      <c r="S2547" s="255"/>
      <c r="T2547" s="265" t="str">
        <f t="array" ref="T2547">VLOOKUP(D2547&amp;E2547,IF({1,0},'2021春'!$C$3:$C$4485&amp;'2021春'!$D$3:$D$4485,'2021春'!$H$3:$H$4485),2,0)</f>
        <v>45273120030629481X</v>
      </c>
    </row>
    <row r="2548" spans="1:20">
      <c r="A2548" s="255">
        <v>2546</v>
      </c>
      <c r="B2548" s="255" t="s">
        <v>10229</v>
      </c>
      <c r="C2548" s="255" t="s">
        <v>21</v>
      </c>
      <c r="D2548" s="255" t="s">
        <v>379</v>
      </c>
      <c r="E2548" s="255" t="s">
        <v>10230</v>
      </c>
      <c r="F2548" s="255" t="s">
        <v>143</v>
      </c>
      <c r="G2548" s="255">
        <v>17</v>
      </c>
      <c r="H2548" s="255" t="s">
        <v>3236</v>
      </c>
      <c r="I2548" s="255" t="s">
        <v>10231</v>
      </c>
      <c r="J2548" s="255">
        <v>18407782800</v>
      </c>
      <c r="K2548" s="255" t="s">
        <v>27</v>
      </c>
      <c r="L2548" s="260">
        <v>44394</v>
      </c>
      <c r="M2548" s="255" t="s">
        <v>2172</v>
      </c>
      <c r="N2548" s="255" t="s">
        <v>30</v>
      </c>
      <c r="O2548" s="260"/>
      <c r="P2548" s="255"/>
      <c r="Q2548" s="255" t="s">
        <v>30</v>
      </c>
      <c r="R2548" s="255"/>
      <c r="S2548" s="255"/>
      <c r="T2548" s="265" t="str">
        <f t="array" ref="T2548">VLOOKUP(D2548&amp;E2548,IF({1,0},'2021春'!$C$3:$C$4485&amp;'2021春'!$D$3:$D$4485,'2021春'!$H$3:$H$4485),2,0)</f>
        <v>452731200408103623</v>
      </c>
    </row>
    <row r="2549" spans="1:20">
      <c r="A2549" s="255">
        <v>2547</v>
      </c>
      <c r="B2549" s="255" t="s">
        <v>10232</v>
      </c>
      <c r="C2549" s="255" t="s">
        <v>21</v>
      </c>
      <c r="D2549" s="255" t="s">
        <v>384</v>
      </c>
      <c r="E2549" s="255" t="s">
        <v>10233</v>
      </c>
      <c r="F2549" s="255" t="s">
        <v>143</v>
      </c>
      <c r="G2549" s="255">
        <v>17</v>
      </c>
      <c r="H2549" s="255" t="s">
        <v>10234</v>
      </c>
      <c r="I2549" s="255" t="s">
        <v>5046</v>
      </c>
      <c r="J2549" s="255">
        <v>15219797691</v>
      </c>
      <c r="K2549" s="255" t="s">
        <v>27</v>
      </c>
      <c r="L2549" s="260">
        <v>44395</v>
      </c>
      <c r="M2549" s="255" t="s">
        <v>2172</v>
      </c>
      <c r="N2549" s="255" t="s">
        <v>30</v>
      </c>
      <c r="O2549" s="260"/>
      <c r="P2549" s="255"/>
      <c r="Q2549" s="255" t="s">
        <v>30</v>
      </c>
      <c r="R2549" s="255" t="s">
        <v>10235</v>
      </c>
      <c r="S2549" s="255"/>
      <c r="T2549" s="265" t="str">
        <f t="array" ref="T2549">VLOOKUP(D2549&amp;E2549,IF({1,0},'2021春'!$C$3:$C$4485&amp;'2021春'!$D$3:$D$4485,'2021春'!$H$3:$H$4485),2,0)</f>
        <v>45072120031230096X</v>
      </c>
    </row>
    <row r="2550" spans="1:20">
      <c r="A2550" s="255">
        <v>2548</v>
      </c>
      <c r="B2550" s="255" t="s">
        <v>10236</v>
      </c>
      <c r="C2550" s="255" t="s">
        <v>21</v>
      </c>
      <c r="D2550" s="255" t="s">
        <v>384</v>
      </c>
      <c r="E2550" s="255" t="s">
        <v>10237</v>
      </c>
      <c r="F2550" s="255" t="s">
        <v>143</v>
      </c>
      <c r="G2550" s="255">
        <v>15</v>
      </c>
      <c r="H2550" s="255" t="s">
        <v>10238</v>
      </c>
      <c r="I2550" s="255" t="s">
        <v>10239</v>
      </c>
      <c r="J2550" s="255">
        <v>15777849837</v>
      </c>
      <c r="K2550" s="255" t="s">
        <v>27</v>
      </c>
      <c r="L2550" s="260">
        <v>44395</v>
      </c>
      <c r="M2550" s="255" t="s">
        <v>2172</v>
      </c>
      <c r="N2550" s="255" t="s">
        <v>30</v>
      </c>
      <c r="O2550" s="260"/>
      <c r="P2550" s="255"/>
      <c r="Q2550" s="255" t="s">
        <v>30</v>
      </c>
      <c r="R2550" s="255"/>
      <c r="S2550" s="255"/>
      <c r="T2550" s="265" t="str">
        <f t="array" ref="T2550">VLOOKUP(D2550&amp;E2550,IF({1,0},'2021春'!$C$3:$C$4485&amp;'2021春'!$D$3:$D$4485,'2021春'!$H$3:$H$4485),2,0)</f>
        <v>452731200510254823</v>
      </c>
    </row>
    <row r="2551" spans="1:20">
      <c r="A2551" s="255">
        <v>2549</v>
      </c>
      <c r="B2551" s="255" t="s">
        <v>10240</v>
      </c>
      <c r="C2551" s="255" t="s">
        <v>21</v>
      </c>
      <c r="D2551" s="255" t="s">
        <v>384</v>
      </c>
      <c r="E2551" s="255" t="s">
        <v>10241</v>
      </c>
      <c r="F2551" s="255" t="s">
        <v>143</v>
      </c>
      <c r="G2551" s="255">
        <v>18</v>
      </c>
      <c r="H2551" s="255" t="s">
        <v>7908</v>
      </c>
      <c r="I2551" s="255" t="s">
        <v>10242</v>
      </c>
      <c r="J2551" s="255">
        <v>19127177086</v>
      </c>
      <c r="K2551" s="255" t="s">
        <v>27</v>
      </c>
      <c r="L2551" s="260">
        <v>44331</v>
      </c>
      <c r="M2551" s="255" t="s">
        <v>28</v>
      </c>
      <c r="N2551" s="255" t="s">
        <v>27</v>
      </c>
      <c r="O2551" s="260">
        <v>44366</v>
      </c>
      <c r="P2551" s="255" t="s">
        <v>28</v>
      </c>
      <c r="Q2551" s="255" t="s">
        <v>30</v>
      </c>
      <c r="R2551" s="255"/>
      <c r="S2551" s="255"/>
      <c r="T2551" s="265" t="str">
        <f t="array" ref="T2551">VLOOKUP(D2551&amp;E2551,IF({1,0},'2021春'!$C$3:$C$4485&amp;'2021春'!$D$3:$D$4485,'2021春'!$H$3:$H$4485),2,0)</f>
        <v>451229200211252748</v>
      </c>
    </row>
    <row r="2552" spans="1:20">
      <c r="A2552" s="255">
        <v>2550</v>
      </c>
      <c r="B2552" s="255" t="s">
        <v>10243</v>
      </c>
      <c r="C2552" s="255" t="s">
        <v>21</v>
      </c>
      <c r="D2552" s="255" t="s">
        <v>384</v>
      </c>
      <c r="E2552" s="255" t="s">
        <v>10244</v>
      </c>
      <c r="F2552" s="255" t="s">
        <v>143</v>
      </c>
      <c r="G2552" s="255">
        <v>20</v>
      </c>
      <c r="H2552" s="255" t="s">
        <v>10245</v>
      </c>
      <c r="I2552" s="255" t="s">
        <v>10246</v>
      </c>
      <c r="J2552" s="255">
        <v>19127013145</v>
      </c>
      <c r="K2552" s="255" t="s">
        <v>27</v>
      </c>
      <c r="L2552" s="260">
        <v>44331</v>
      </c>
      <c r="M2552" s="255" t="s">
        <v>28</v>
      </c>
      <c r="N2552" s="255" t="s">
        <v>27</v>
      </c>
      <c r="O2552" s="260">
        <v>44366</v>
      </c>
      <c r="P2552" s="255" t="s">
        <v>28</v>
      </c>
      <c r="Q2552" s="255" t="s">
        <v>30</v>
      </c>
      <c r="R2552" s="255"/>
      <c r="S2552" s="255"/>
      <c r="T2552" s="265" t="str">
        <f t="array" ref="T2552">VLOOKUP(D2552&amp;E2552,IF({1,0},'2021春'!$C$3:$C$4485&amp;'2021春'!$D$3:$D$4485,'2021春'!$H$3:$H$4485),2,0)</f>
        <v>451229200104173622</v>
      </c>
    </row>
    <row r="2553" spans="1:20">
      <c r="A2553" s="255">
        <v>2551</v>
      </c>
      <c r="B2553" s="255" t="s">
        <v>10247</v>
      </c>
      <c r="C2553" s="255" t="s">
        <v>21</v>
      </c>
      <c r="D2553" s="255" t="s">
        <v>384</v>
      </c>
      <c r="E2553" s="255" t="s">
        <v>277</v>
      </c>
      <c r="F2553" s="255" t="s">
        <v>143</v>
      </c>
      <c r="G2553" s="255">
        <v>17</v>
      </c>
      <c r="H2553" s="255" t="s">
        <v>1605</v>
      </c>
      <c r="I2553" s="255" t="s">
        <v>10248</v>
      </c>
      <c r="J2553" s="255">
        <v>13769731350</v>
      </c>
      <c r="K2553" s="255" t="s">
        <v>27</v>
      </c>
      <c r="L2553" s="260">
        <v>44395</v>
      </c>
      <c r="M2553" s="255" t="s">
        <v>10249</v>
      </c>
      <c r="N2553" s="255" t="s">
        <v>27</v>
      </c>
      <c r="O2553" s="260">
        <v>44419</v>
      </c>
      <c r="P2553" s="255" t="s">
        <v>10250</v>
      </c>
      <c r="Q2553" s="255" t="s">
        <v>30</v>
      </c>
      <c r="R2553" s="255"/>
      <c r="S2553" s="255"/>
      <c r="T2553" s="265" t="str">
        <f t="array" ref="T2553">VLOOKUP(D2553&amp;E2553,IF({1,0},'2021春'!$C$3:$C$4485&amp;'2021春'!$D$3:$D$4485,'2021春'!$H$3:$H$4485),2,0)</f>
        <v>452731200405293628</v>
      </c>
    </row>
    <row r="2554" spans="1:20">
      <c r="A2554" s="255">
        <v>2552</v>
      </c>
      <c r="B2554" s="255" t="s">
        <v>10251</v>
      </c>
      <c r="C2554" s="255" t="s">
        <v>21</v>
      </c>
      <c r="D2554" s="255" t="s">
        <v>384</v>
      </c>
      <c r="E2554" s="255" t="s">
        <v>10252</v>
      </c>
      <c r="F2554" s="255" t="s">
        <v>143</v>
      </c>
      <c r="G2554" s="255">
        <v>17</v>
      </c>
      <c r="H2554" s="255" t="s">
        <v>10253</v>
      </c>
      <c r="I2554" s="255" t="s">
        <v>10254</v>
      </c>
      <c r="J2554" s="255">
        <v>18776870086</v>
      </c>
      <c r="K2554" s="255" t="s">
        <v>27</v>
      </c>
      <c r="L2554" s="260">
        <v>44402</v>
      </c>
      <c r="M2554" s="255" t="s">
        <v>10255</v>
      </c>
      <c r="N2554" s="255" t="s">
        <v>30</v>
      </c>
      <c r="O2554" s="260"/>
      <c r="P2554" s="255"/>
      <c r="Q2554" s="255" t="s">
        <v>30</v>
      </c>
      <c r="R2554" s="255"/>
      <c r="S2554" s="255"/>
      <c r="T2554" s="265" t="str">
        <f t="array" ref="T2554">VLOOKUP(D2554&amp;E2554,IF({1,0},'2021春'!$C$3:$C$4485&amp;'2021春'!$D$3:$D$4485,'2021春'!$H$3:$H$4485),2,0)</f>
        <v>451229200401120922</v>
      </c>
    </row>
    <row r="2555" spans="1:20">
      <c r="A2555" s="255">
        <v>2553</v>
      </c>
      <c r="B2555" s="255" t="s">
        <v>10256</v>
      </c>
      <c r="C2555" s="255" t="s">
        <v>21</v>
      </c>
      <c r="D2555" s="255" t="s">
        <v>384</v>
      </c>
      <c r="E2555" s="255" t="s">
        <v>10257</v>
      </c>
      <c r="F2555" s="255" t="s">
        <v>24</v>
      </c>
      <c r="G2555" s="255">
        <v>17</v>
      </c>
      <c r="H2555" s="255" t="s">
        <v>8835</v>
      </c>
      <c r="I2555" s="255" t="s">
        <v>10258</v>
      </c>
      <c r="J2555" s="255">
        <v>15878821391</v>
      </c>
      <c r="K2555" s="255" t="s">
        <v>27</v>
      </c>
      <c r="L2555" s="260">
        <v>44394</v>
      </c>
      <c r="M2555" s="255" t="s">
        <v>2172</v>
      </c>
      <c r="N2555" s="255" t="s">
        <v>30</v>
      </c>
      <c r="O2555" s="260"/>
      <c r="P2555" s="255"/>
      <c r="Q2555" s="255" t="s">
        <v>30</v>
      </c>
      <c r="R2555" s="255"/>
      <c r="S2555" s="255"/>
      <c r="T2555" s="265" t="str">
        <f t="array" ref="T2555">VLOOKUP(D2555&amp;E2555,IF({1,0},'2021春'!$C$3:$C$4485&amp;'2021春'!$D$3:$D$4485,'2021春'!$H$3:$H$4485),2,0)</f>
        <v>452731200402194819</v>
      </c>
    </row>
    <row r="2556" spans="1:20">
      <c r="A2556" s="255">
        <v>2554</v>
      </c>
      <c r="B2556" s="255" t="s">
        <v>10259</v>
      </c>
      <c r="C2556" s="255" t="s">
        <v>21</v>
      </c>
      <c r="D2556" s="255" t="s">
        <v>384</v>
      </c>
      <c r="E2556" s="255" t="s">
        <v>10260</v>
      </c>
      <c r="F2556" s="255" t="s">
        <v>24</v>
      </c>
      <c r="G2556" s="255">
        <v>18</v>
      </c>
      <c r="H2556" s="255" t="s">
        <v>10261</v>
      </c>
      <c r="I2556" s="255" t="s">
        <v>10262</v>
      </c>
      <c r="J2556" s="255">
        <v>18178894271</v>
      </c>
      <c r="K2556" s="255" t="s">
        <v>27</v>
      </c>
      <c r="L2556" s="260">
        <v>44402</v>
      </c>
      <c r="M2556" s="255" t="s">
        <v>28</v>
      </c>
      <c r="N2556" s="255" t="s">
        <v>30</v>
      </c>
      <c r="O2556" s="260"/>
      <c r="P2556" s="255"/>
      <c r="Q2556" s="255" t="s">
        <v>30</v>
      </c>
      <c r="R2556" s="255"/>
      <c r="S2556" s="255"/>
      <c r="T2556" s="265" t="str">
        <f t="array" ref="T2556">VLOOKUP(D2556&amp;E2556,IF({1,0},'2021春'!$C$3:$C$4485&amp;'2021春'!$D$3:$D$4485,'2021春'!$H$3:$H$4485),2,0)</f>
        <v>452731200306305451</v>
      </c>
    </row>
    <row r="2557" spans="1:20">
      <c r="A2557" s="255">
        <v>2555</v>
      </c>
      <c r="B2557" s="255" t="s">
        <v>10263</v>
      </c>
      <c r="C2557" s="255" t="s">
        <v>21</v>
      </c>
      <c r="D2557" s="255" t="s">
        <v>384</v>
      </c>
      <c r="E2557" s="255" t="s">
        <v>10264</v>
      </c>
      <c r="F2557" s="255" t="s">
        <v>24</v>
      </c>
      <c r="G2557" s="255">
        <v>17</v>
      </c>
      <c r="H2557" s="255" t="s">
        <v>10265</v>
      </c>
      <c r="I2557" s="255" t="s">
        <v>6638</v>
      </c>
      <c r="J2557" s="255">
        <v>18934965682</v>
      </c>
      <c r="K2557" s="255" t="s">
        <v>27</v>
      </c>
      <c r="L2557" s="260">
        <v>44395</v>
      </c>
      <c r="M2557" s="255" t="s">
        <v>2172</v>
      </c>
      <c r="N2557" s="255" t="s">
        <v>30</v>
      </c>
      <c r="O2557" s="260"/>
      <c r="P2557" s="255"/>
      <c r="Q2557" s="255" t="s">
        <v>30</v>
      </c>
      <c r="R2557" s="255"/>
      <c r="S2557" s="255"/>
      <c r="T2557" s="265" t="str">
        <f t="array" ref="T2557">VLOOKUP(D2557&amp;E2557,IF({1,0},'2021春'!$C$3:$C$4485&amp;'2021春'!$D$3:$D$4485,'2021春'!$H$3:$H$4485),2,0)</f>
        <v>452731200310124215</v>
      </c>
    </row>
    <row r="2558" spans="1:20">
      <c r="A2558" s="255">
        <v>2556</v>
      </c>
      <c r="B2558" s="255" t="s">
        <v>10266</v>
      </c>
      <c r="C2558" s="255" t="s">
        <v>21</v>
      </c>
      <c r="D2558" s="255" t="s">
        <v>384</v>
      </c>
      <c r="E2558" s="255" t="s">
        <v>10267</v>
      </c>
      <c r="F2558" s="255" t="s">
        <v>143</v>
      </c>
      <c r="G2558" s="255">
        <v>18</v>
      </c>
      <c r="H2558" s="255" t="s">
        <v>10268</v>
      </c>
      <c r="I2558" s="255" t="s">
        <v>10269</v>
      </c>
      <c r="J2558" s="255">
        <v>18378898795</v>
      </c>
      <c r="K2558" s="255" t="s">
        <v>27</v>
      </c>
      <c r="L2558" s="260">
        <v>44396</v>
      </c>
      <c r="M2558" s="255" t="s">
        <v>98</v>
      </c>
      <c r="N2558" s="255" t="s">
        <v>30</v>
      </c>
      <c r="O2558" s="260"/>
      <c r="P2558" s="255"/>
      <c r="Q2558" s="255" t="s">
        <v>30</v>
      </c>
      <c r="R2558" s="255"/>
      <c r="S2558" s="255"/>
      <c r="T2558" s="265" t="str">
        <f t="array" ref="T2558">VLOOKUP(D2558&amp;E2558,IF({1,0},'2021春'!$C$3:$C$4485&amp;'2021春'!$D$3:$D$4485,'2021春'!$H$3:$H$4485),2,0)</f>
        <v>45122920030609122X</v>
      </c>
    </row>
    <row r="2559" spans="1:20">
      <c r="A2559" s="255">
        <v>2557</v>
      </c>
      <c r="B2559" s="255" t="s">
        <v>10270</v>
      </c>
      <c r="C2559" s="255" t="s">
        <v>21</v>
      </c>
      <c r="D2559" s="255" t="s">
        <v>384</v>
      </c>
      <c r="E2559" s="255" t="s">
        <v>10271</v>
      </c>
      <c r="F2559" s="255" t="s">
        <v>143</v>
      </c>
      <c r="G2559" s="255">
        <v>16</v>
      </c>
      <c r="H2559" s="255" t="s">
        <v>10272</v>
      </c>
      <c r="I2559" s="255" t="s">
        <v>10273</v>
      </c>
      <c r="J2559" s="255">
        <v>13737982852</v>
      </c>
      <c r="K2559" s="255" t="s">
        <v>27</v>
      </c>
      <c r="L2559" s="260">
        <v>44395</v>
      </c>
      <c r="M2559" s="255" t="s">
        <v>3885</v>
      </c>
      <c r="N2559" s="255" t="s">
        <v>30</v>
      </c>
      <c r="O2559" s="260"/>
      <c r="P2559" s="255"/>
      <c r="Q2559" s="255" t="s">
        <v>30</v>
      </c>
      <c r="R2559" s="255"/>
      <c r="S2559" s="255"/>
      <c r="T2559" s="265" t="str">
        <f t="array" ref="T2559">VLOOKUP(D2559&amp;E2559,IF({1,0},'2021春'!$C$3:$C$4485&amp;'2021春'!$D$3:$D$4485,'2021春'!$H$3:$H$4485),2,0)</f>
        <v>451229200412251223</v>
      </c>
    </row>
    <row r="2560" spans="1:20">
      <c r="A2560" s="255">
        <v>2558</v>
      </c>
      <c r="B2560" s="255" t="s">
        <v>10274</v>
      </c>
      <c r="C2560" s="255" t="s">
        <v>21</v>
      </c>
      <c r="D2560" s="255" t="s">
        <v>384</v>
      </c>
      <c r="E2560" s="255" t="s">
        <v>10275</v>
      </c>
      <c r="F2560" s="255" t="s">
        <v>143</v>
      </c>
      <c r="G2560" s="255">
        <v>17</v>
      </c>
      <c r="H2560" s="255" t="s">
        <v>10276</v>
      </c>
      <c r="I2560" s="255" t="s">
        <v>10277</v>
      </c>
      <c r="J2560" s="255">
        <v>15177883593</v>
      </c>
      <c r="K2560" s="255" t="s">
        <v>27</v>
      </c>
      <c r="L2560" s="260">
        <v>44394</v>
      </c>
      <c r="M2560" s="255" t="s">
        <v>2172</v>
      </c>
      <c r="N2560" s="255" t="s">
        <v>30</v>
      </c>
      <c r="O2560" s="260"/>
      <c r="P2560" s="255"/>
      <c r="Q2560" s="255" t="s">
        <v>30</v>
      </c>
      <c r="R2560" s="255"/>
      <c r="S2560" s="255"/>
      <c r="T2560" s="265" t="str">
        <f t="array" ref="T2560">VLOOKUP(D2560&amp;E2560,IF({1,0},'2021春'!$C$3:$C$4485&amp;'2021春'!$D$3:$D$4485,'2021春'!$H$3:$H$4485),2,0)</f>
        <v>452731200401204827</v>
      </c>
    </row>
    <row r="2561" spans="1:20">
      <c r="A2561" s="255">
        <v>2559</v>
      </c>
      <c r="B2561" s="255" t="s">
        <v>10278</v>
      </c>
      <c r="C2561" s="255" t="s">
        <v>21</v>
      </c>
      <c r="D2561" s="255" t="s">
        <v>384</v>
      </c>
      <c r="E2561" s="255" t="s">
        <v>10279</v>
      </c>
      <c r="F2561" s="255" t="s">
        <v>143</v>
      </c>
      <c r="G2561" s="255">
        <v>17</v>
      </c>
      <c r="H2561" s="255" t="s">
        <v>4952</v>
      </c>
      <c r="I2561" s="255" t="s">
        <v>10280</v>
      </c>
      <c r="J2561" s="255">
        <v>15078611789</v>
      </c>
      <c r="K2561" s="255" t="s">
        <v>27</v>
      </c>
      <c r="L2561" s="260">
        <v>44397</v>
      </c>
      <c r="M2561" s="255" t="s">
        <v>1217</v>
      </c>
      <c r="N2561" s="255" t="s">
        <v>30</v>
      </c>
      <c r="O2561" s="260"/>
      <c r="P2561" s="255"/>
      <c r="Q2561" s="255" t="s">
        <v>30</v>
      </c>
      <c r="R2561" s="255"/>
      <c r="S2561" s="255"/>
      <c r="T2561" s="265" t="str">
        <f t="array" ref="T2561">VLOOKUP(D2561&amp;E2561,IF({1,0},'2021春'!$C$3:$C$4485&amp;'2021春'!$D$3:$D$4485,'2021春'!$H$3:$H$4485),2,0)</f>
        <v>451229200403055124</v>
      </c>
    </row>
    <row r="2562" spans="1:20">
      <c r="A2562" s="255">
        <v>2560</v>
      </c>
      <c r="B2562" s="255" t="s">
        <v>10281</v>
      </c>
      <c r="C2562" s="255" t="s">
        <v>21</v>
      </c>
      <c r="D2562" s="255" t="s">
        <v>384</v>
      </c>
      <c r="E2562" s="255" t="s">
        <v>10282</v>
      </c>
      <c r="F2562" s="255" t="s">
        <v>143</v>
      </c>
      <c r="G2562" s="255">
        <v>17</v>
      </c>
      <c r="H2562" s="255" t="s">
        <v>10283</v>
      </c>
      <c r="I2562" s="255" t="s">
        <v>10284</v>
      </c>
      <c r="J2562" s="255">
        <v>15878821072</v>
      </c>
      <c r="K2562" s="255" t="s">
        <v>27</v>
      </c>
      <c r="L2562" s="260">
        <v>44396</v>
      </c>
      <c r="M2562" s="255" t="s">
        <v>2172</v>
      </c>
      <c r="N2562" s="255" t="s">
        <v>30</v>
      </c>
      <c r="O2562" s="260"/>
      <c r="P2562" s="255"/>
      <c r="Q2562" s="255" t="s">
        <v>30</v>
      </c>
      <c r="R2562" s="255"/>
      <c r="S2562" s="255"/>
      <c r="T2562" s="265" t="str">
        <f t="array" ref="T2562">VLOOKUP(D2562&amp;E2562,IF({1,0},'2021春'!$C$3:$C$4485&amp;'2021春'!$D$3:$D$4485,'2021春'!$H$3:$H$4485),2,0)</f>
        <v>452731200408065129</v>
      </c>
    </row>
    <row r="2563" spans="1:20">
      <c r="A2563" s="255">
        <v>2561</v>
      </c>
      <c r="B2563" s="255" t="s">
        <v>10285</v>
      </c>
      <c r="C2563" s="255" t="s">
        <v>21</v>
      </c>
      <c r="D2563" s="255" t="s">
        <v>384</v>
      </c>
      <c r="E2563" s="255" t="s">
        <v>2250</v>
      </c>
      <c r="F2563" s="255" t="s">
        <v>143</v>
      </c>
      <c r="G2563" s="255">
        <v>17</v>
      </c>
      <c r="H2563" s="255" t="s">
        <v>7837</v>
      </c>
      <c r="I2563" s="255" t="s">
        <v>10286</v>
      </c>
      <c r="J2563" s="255">
        <v>13876228990</v>
      </c>
      <c r="K2563" s="255" t="s">
        <v>27</v>
      </c>
      <c r="L2563" s="260">
        <v>44381</v>
      </c>
      <c r="M2563" s="255" t="s">
        <v>2172</v>
      </c>
      <c r="N2563" s="255" t="s">
        <v>27</v>
      </c>
      <c r="O2563" s="260">
        <v>44416</v>
      </c>
      <c r="P2563" s="255" t="s">
        <v>28</v>
      </c>
      <c r="Q2563" s="255" t="s">
        <v>30</v>
      </c>
      <c r="R2563" s="255"/>
      <c r="S2563" s="255"/>
      <c r="T2563" s="265" t="str">
        <f t="array" ref="T2563">VLOOKUP(D2563&amp;E2563,IF({1,0},'2021春'!$C$3:$C$4485&amp;'2021春'!$D$3:$D$4485,'2021春'!$H$3:$H$4485),2,0)</f>
        <v>451229200407035745</v>
      </c>
    </row>
    <row r="2564" spans="1:20">
      <c r="A2564" s="255">
        <v>2562</v>
      </c>
      <c r="B2564" s="255" t="s">
        <v>10287</v>
      </c>
      <c r="C2564" s="255" t="s">
        <v>21</v>
      </c>
      <c r="D2564" s="255" t="s">
        <v>384</v>
      </c>
      <c r="E2564" s="255" t="s">
        <v>10288</v>
      </c>
      <c r="F2564" s="255" t="s">
        <v>143</v>
      </c>
      <c r="G2564" s="255">
        <v>17</v>
      </c>
      <c r="H2564" s="255" t="s">
        <v>7240</v>
      </c>
      <c r="I2564" s="255" t="s">
        <v>10289</v>
      </c>
      <c r="J2564" s="255">
        <v>13724553466</v>
      </c>
      <c r="K2564" s="255" t="s">
        <v>27</v>
      </c>
      <c r="L2564" s="260">
        <v>44394</v>
      </c>
      <c r="M2564" s="255" t="s">
        <v>1217</v>
      </c>
      <c r="N2564" s="255" t="s">
        <v>30</v>
      </c>
      <c r="O2564" s="260"/>
      <c r="P2564" s="255"/>
      <c r="Q2564" s="255" t="s">
        <v>30</v>
      </c>
      <c r="R2564" s="255"/>
      <c r="S2564" s="255"/>
      <c r="T2564" s="265" t="str">
        <f t="array" ref="T2564">VLOOKUP(D2564&amp;E2564,IF({1,0},'2021春'!$C$3:$C$4485&amp;'2021春'!$D$3:$D$4485,'2021春'!$H$3:$H$4485),2,0)</f>
        <v>452731200404215126</v>
      </c>
    </row>
    <row r="2565" spans="1:20">
      <c r="A2565" s="255">
        <v>2563</v>
      </c>
      <c r="B2565" s="255" t="s">
        <v>10290</v>
      </c>
      <c r="C2565" s="255" t="s">
        <v>21</v>
      </c>
      <c r="D2565" s="255" t="s">
        <v>384</v>
      </c>
      <c r="E2565" s="255" t="s">
        <v>10291</v>
      </c>
      <c r="F2565" s="255" t="s">
        <v>143</v>
      </c>
      <c r="G2565" s="255">
        <v>18</v>
      </c>
      <c r="H2565" s="255" t="s">
        <v>1924</v>
      </c>
      <c r="I2565" s="255" t="s">
        <v>10292</v>
      </c>
      <c r="J2565" s="255">
        <v>15277851574</v>
      </c>
      <c r="K2565" s="255" t="s">
        <v>27</v>
      </c>
      <c r="L2565" s="260">
        <v>44395</v>
      </c>
      <c r="M2565" s="255" t="s">
        <v>98</v>
      </c>
      <c r="N2565" s="255" t="s">
        <v>30</v>
      </c>
      <c r="O2565" s="260"/>
      <c r="P2565" s="255"/>
      <c r="Q2565" s="255" t="s">
        <v>30</v>
      </c>
      <c r="R2565" s="255"/>
      <c r="S2565" s="255"/>
      <c r="T2565" s="265" t="str">
        <f t="array" ref="T2565">VLOOKUP(D2565&amp;E2565,IF({1,0},'2021春'!$C$3:$C$4485&amp;'2021春'!$D$3:$D$4485,'2021春'!$H$3:$H$4485),2,0)</f>
        <v>451229200305271229</v>
      </c>
    </row>
    <row r="2566" spans="1:20">
      <c r="A2566" s="255">
        <v>2564</v>
      </c>
      <c r="B2566" s="255" t="s">
        <v>10293</v>
      </c>
      <c r="C2566" s="255" t="s">
        <v>21</v>
      </c>
      <c r="D2566" s="255" t="s">
        <v>384</v>
      </c>
      <c r="E2566" s="255" t="s">
        <v>10294</v>
      </c>
      <c r="F2566" s="255" t="s">
        <v>24</v>
      </c>
      <c r="G2566" s="255">
        <v>18</v>
      </c>
      <c r="H2566" s="255" t="s">
        <v>10295</v>
      </c>
      <c r="I2566" s="255" t="s">
        <v>10296</v>
      </c>
      <c r="J2566" s="255">
        <v>17777939049</v>
      </c>
      <c r="K2566" s="255" t="s">
        <v>27</v>
      </c>
      <c r="L2566" s="260">
        <v>44395</v>
      </c>
      <c r="M2566" s="255" t="s">
        <v>28</v>
      </c>
      <c r="N2566" s="255" t="s">
        <v>27</v>
      </c>
      <c r="O2566" s="260">
        <v>44421</v>
      </c>
      <c r="P2566" s="255" t="s">
        <v>10297</v>
      </c>
      <c r="Q2566" s="255" t="s">
        <v>30</v>
      </c>
      <c r="R2566" s="255"/>
      <c r="S2566" s="255"/>
      <c r="T2566" s="265" t="str">
        <f t="array" ref="T2566">VLOOKUP(D2566&amp;E2566,IF({1,0},'2021春'!$C$3:$C$4485&amp;'2021春'!$D$3:$D$4485,'2021春'!$H$3:$H$4485),2,0)</f>
        <v>451229200307042112</v>
      </c>
    </row>
    <row r="2567" spans="1:20">
      <c r="A2567" s="255">
        <v>2565</v>
      </c>
      <c r="B2567" s="255" t="s">
        <v>10298</v>
      </c>
      <c r="C2567" s="255" t="s">
        <v>21</v>
      </c>
      <c r="D2567" s="255" t="s">
        <v>384</v>
      </c>
      <c r="E2567" s="255" t="s">
        <v>10299</v>
      </c>
      <c r="F2567" s="255" t="s">
        <v>24</v>
      </c>
      <c r="G2567" s="255">
        <v>17</v>
      </c>
      <c r="H2567" s="255" t="s">
        <v>5981</v>
      </c>
      <c r="I2567" s="255" t="s">
        <v>10300</v>
      </c>
      <c r="J2567" s="255">
        <v>18978757252</v>
      </c>
      <c r="K2567" s="255" t="s">
        <v>27</v>
      </c>
      <c r="L2567" s="260">
        <v>44397</v>
      </c>
      <c r="M2567" s="255" t="s">
        <v>1273</v>
      </c>
      <c r="N2567" s="255" t="s">
        <v>30</v>
      </c>
      <c r="O2567" s="260"/>
      <c r="P2567" s="255"/>
      <c r="Q2567" s="255" t="s">
        <v>30</v>
      </c>
      <c r="R2567" s="255"/>
      <c r="S2567" s="255"/>
      <c r="T2567" s="265" t="str">
        <f t="array" ref="T2567">VLOOKUP(D2567&amp;E2567,IF({1,0},'2021春'!$C$3:$C$4485&amp;'2021春'!$D$3:$D$4485,'2021春'!$H$3:$H$4485),2,0)</f>
        <v>452731200309102131</v>
      </c>
    </row>
    <row r="2568" spans="1:20">
      <c r="A2568" s="255">
        <v>2566</v>
      </c>
      <c r="B2568" s="255" t="s">
        <v>10301</v>
      </c>
      <c r="C2568" s="255" t="s">
        <v>21</v>
      </c>
      <c r="D2568" s="255" t="s">
        <v>384</v>
      </c>
      <c r="E2568" s="255" t="s">
        <v>10302</v>
      </c>
      <c r="F2568" s="255" t="s">
        <v>24</v>
      </c>
      <c r="G2568" s="255">
        <v>17</v>
      </c>
      <c r="H2568" s="255" t="s">
        <v>3816</v>
      </c>
      <c r="I2568" s="255" t="s">
        <v>10303</v>
      </c>
      <c r="J2568" s="255">
        <v>18776870641</v>
      </c>
      <c r="K2568" s="255" t="s">
        <v>27</v>
      </c>
      <c r="L2568" s="260">
        <v>44405</v>
      </c>
      <c r="M2568" s="255" t="s">
        <v>10304</v>
      </c>
      <c r="N2568" s="255" t="s">
        <v>30</v>
      </c>
      <c r="O2568" s="260"/>
      <c r="P2568" s="255"/>
      <c r="Q2568" s="255" t="s">
        <v>30</v>
      </c>
      <c r="R2568" s="255"/>
      <c r="S2568" s="255"/>
      <c r="T2568" s="265" t="str">
        <f t="array" ref="T2568">VLOOKUP(D2568&amp;E2568,IF({1,0},'2021春'!$C$3:$C$4485&amp;'2021春'!$D$3:$D$4485,'2021春'!$H$3:$H$4485),2,0)</f>
        <v>451229200405092738</v>
      </c>
    </row>
    <row r="2569" spans="1:20">
      <c r="A2569" s="255">
        <v>2567</v>
      </c>
      <c r="B2569" s="255" t="s">
        <v>10305</v>
      </c>
      <c r="C2569" s="255" t="s">
        <v>21</v>
      </c>
      <c r="D2569" s="255" t="s">
        <v>384</v>
      </c>
      <c r="E2569" s="255" t="s">
        <v>10306</v>
      </c>
      <c r="F2569" s="255" t="s">
        <v>24</v>
      </c>
      <c r="G2569" s="255">
        <v>17</v>
      </c>
      <c r="H2569" s="255" t="s">
        <v>168</v>
      </c>
      <c r="I2569" s="255" t="s">
        <v>10307</v>
      </c>
      <c r="J2569" s="255">
        <v>15078612612</v>
      </c>
      <c r="K2569" s="255" t="s">
        <v>27</v>
      </c>
      <c r="L2569" s="260">
        <v>44379</v>
      </c>
      <c r="M2569" s="255" t="s">
        <v>2455</v>
      </c>
      <c r="N2569" s="255" t="s">
        <v>30</v>
      </c>
      <c r="O2569" s="260"/>
      <c r="P2569" s="255"/>
      <c r="Q2569" s="255" t="s">
        <v>30</v>
      </c>
      <c r="R2569" s="255"/>
      <c r="S2569" s="255"/>
      <c r="T2569" s="265" t="str">
        <f t="array" ref="T2569">VLOOKUP(D2569&amp;E2569,IF({1,0},'2021春'!$C$3:$C$4485&amp;'2021春'!$D$3:$D$4485,'2021春'!$H$3:$H$4485),2,0)</f>
        <v>350181200312041531</v>
      </c>
    </row>
    <row r="2570" spans="1:20">
      <c r="A2570" s="255">
        <v>2568</v>
      </c>
      <c r="B2570" s="255" t="s">
        <v>10308</v>
      </c>
      <c r="C2570" s="255" t="s">
        <v>21</v>
      </c>
      <c r="D2570" s="255" t="s">
        <v>384</v>
      </c>
      <c r="E2570" s="255" t="s">
        <v>10309</v>
      </c>
      <c r="F2570" s="255" t="s">
        <v>143</v>
      </c>
      <c r="G2570" s="255">
        <v>20</v>
      </c>
      <c r="H2570" s="255" t="s">
        <v>8113</v>
      </c>
      <c r="I2570" s="255" t="s">
        <v>10310</v>
      </c>
      <c r="J2570" s="255">
        <v>18378895660</v>
      </c>
      <c r="K2570" s="255" t="s">
        <v>27</v>
      </c>
      <c r="L2570" s="260">
        <v>44331</v>
      </c>
      <c r="M2570" s="255" t="s">
        <v>28</v>
      </c>
      <c r="N2570" s="255" t="s">
        <v>27</v>
      </c>
      <c r="O2570" s="260">
        <v>44366</v>
      </c>
      <c r="P2570" s="255" t="s">
        <v>28</v>
      </c>
      <c r="Q2570" s="255" t="s">
        <v>30</v>
      </c>
      <c r="R2570" s="255"/>
      <c r="S2570" s="255"/>
      <c r="T2570" s="265" t="str">
        <f t="array" ref="T2570">VLOOKUP(D2570&amp;E2570,IF({1,0},'2021春'!$C$3:$C$4485&amp;'2021春'!$D$3:$D$4485,'2021春'!$H$3:$H$4485),2,0)</f>
        <v>451229200104052126</v>
      </c>
    </row>
    <row r="2571" spans="1:20">
      <c r="A2571" s="255">
        <v>2569</v>
      </c>
      <c r="B2571" s="255" t="s">
        <v>10311</v>
      </c>
      <c r="C2571" s="255" t="s">
        <v>21</v>
      </c>
      <c r="D2571" s="255" t="s">
        <v>384</v>
      </c>
      <c r="E2571" s="255" t="s">
        <v>10312</v>
      </c>
      <c r="F2571" s="255" t="s">
        <v>143</v>
      </c>
      <c r="G2571" s="255">
        <v>20</v>
      </c>
      <c r="H2571" s="255" t="s">
        <v>10313</v>
      </c>
      <c r="I2571" s="255" t="s">
        <v>10314</v>
      </c>
      <c r="J2571" s="255">
        <v>19994531215</v>
      </c>
      <c r="K2571" s="255" t="s">
        <v>27</v>
      </c>
      <c r="L2571" s="260">
        <v>44331</v>
      </c>
      <c r="M2571" s="255" t="s">
        <v>28</v>
      </c>
      <c r="N2571" s="255" t="s">
        <v>27</v>
      </c>
      <c r="O2571" s="260">
        <v>44366</v>
      </c>
      <c r="P2571" s="255" t="s">
        <v>28</v>
      </c>
      <c r="Q2571" s="255" t="s">
        <v>30</v>
      </c>
      <c r="R2571" s="255"/>
      <c r="S2571" s="255"/>
      <c r="T2571" s="265" t="str">
        <f t="array" ref="T2571">VLOOKUP(D2571&amp;E2571,IF({1,0},'2021春'!$C$3:$C$4485&amp;'2021春'!$D$3:$D$4485,'2021春'!$H$3:$H$4485),2,0)</f>
        <v>451229200011114527</v>
      </c>
    </row>
    <row r="2572" spans="1:20">
      <c r="A2572" s="255">
        <v>2570</v>
      </c>
      <c r="B2572" s="255" t="s">
        <v>10315</v>
      </c>
      <c r="C2572" s="255" t="s">
        <v>21</v>
      </c>
      <c r="D2572" s="255" t="s">
        <v>384</v>
      </c>
      <c r="E2572" s="255" t="s">
        <v>10316</v>
      </c>
      <c r="F2572" s="255" t="s">
        <v>143</v>
      </c>
      <c r="G2572" s="255">
        <v>17</v>
      </c>
      <c r="H2572" s="255" t="s">
        <v>118</v>
      </c>
      <c r="I2572" s="255" t="s">
        <v>10317</v>
      </c>
      <c r="J2572" s="255">
        <v>15177891337</v>
      </c>
      <c r="K2572" s="255" t="s">
        <v>27</v>
      </c>
      <c r="L2572" s="260">
        <v>44394</v>
      </c>
      <c r="M2572" s="255" t="s">
        <v>1217</v>
      </c>
      <c r="N2572" s="255" t="s">
        <v>30</v>
      </c>
      <c r="O2572" s="260"/>
      <c r="P2572" s="255"/>
      <c r="Q2572" s="255" t="s">
        <v>30</v>
      </c>
      <c r="R2572" s="255"/>
      <c r="S2572" s="255"/>
      <c r="T2572" s="265" t="str">
        <f t="array" ref="T2572">VLOOKUP(D2572&amp;E2572,IF({1,0},'2021春'!$C$3:$C$4485&amp;'2021春'!$D$3:$D$4485,'2021春'!$H$3:$H$4485),2,0)</f>
        <v>451229200311285125</v>
      </c>
    </row>
    <row r="2573" spans="1:20">
      <c r="A2573" s="255">
        <v>2571</v>
      </c>
      <c r="B2573" s="255" t="s">
        <v>10318</v>
      </c>
      <c r="C2573" s="255" t="s">
        <v>21</v>
      </c>
      <c r="D2573" s="255" t="s">
        <v>384</v>
      </c>
      <c r="E2573" s="255" t="s">
        <v>10319</v>
      </c>
      <c r="F2573" s="255" t="s">
        <v>143</v>
      </c>
      <c r="G2573" s="255">
        <v>18</v>
      </c>
      <c r="H2573" s="255" t="s">
        <v>10320</v>
      </c>
      <c r="I2573" s="255" t="s">
        <v>10321</v>
      </c>
      <c r="J2573" s="255">
        <v>18070811041</v>
      </c>
      <c r="K2573" s="255" t="s">
        <v>27</v>
      </c>
      <c r="L2573" s="260">
        <v>44321</v>
      </c>
      <c r="M2573" s="255" t="s">
        <v>28</v>
      </c>
      <c r="N2573" s="255" t="s">
        <v>27</v>
      </c>
      <c r="O2573" s="260">
        <v>44366</v>
      </c>
      <c r="P2573" s="255" t="s">
        <v>28</v>
      </c>
      <c r="Q2573" s="255" t="s">
        <v>30</v>
      </c>
      <c r="R2573" s="255"/>
      <c r="S2573" s="255"/>
      <c r="T2573" s="265" t="str">
        <f t="array" ref="T2573">VLOOKUP(D2573&amp;E2573,IF({1,0},'2021春'!$C$3:$C$4485&amp;'2021春'!$D$3:$D$4485,'2021春'!$H$3:$H$4485),2,0)</f>
        <v>451229200301262720</v>
      </c>
    </row>
    <row r="2574" spans="1:20">
      <c r="A2574" s="255">
        <v>2572</v>
      </c>
      <c r="B2574" s="255" t="s">
        <v>10322</v>
      </c>
      <c r="C2574" s="255" t="s">
        <v>21</v>
      </c>
      <c r="D2574" s="255" t="s">
        <v>384</v>
      </c>
      <c r="E2574" s="255" t="s">
        <v>10323</v>
      </c>
      <c r="F2574" s="255" t="s">
        <v>24</v>
      </c>
      <c r="G2574" s="255">
        <v>17</v>
      </c>
      <c r="H2574" s="255" t="s">
        <v>10324</v>
      </c>
      <c r="I2574" s="255" t="s">
        <v>10325</v>
      </c>
      <c r="J2574" s="255">
        <v>18807880209</v>
      </c>
      <c r="K2574" s="255" t="s">
        <v>27</v>
      </c>
      <c r="L2574" s="260">
        <v>44395</v>
      </c>
      <c r="M2574" s="255" t="s">
        <v>2172</v>
      </c>
      <c r="N2574" s="255" t="s">
        <v>30</v>
      </c>
      <c r="O2574" s="260"/>
      <c r="P2574" s="255"/>
      <c r="Q2574" s="255" t="s">
        <v>30</v>
      </c>
      <c r="R2574" s="255"/>
      <c r="S2574" s="255"/>
      <c r="T2574" s="265" t="str">
        <f t="array" ref="T2574">VLOOKUP(D2574&amp;E2574,IF({1,0},'2021春'!$C$3:$C$4485&amp;'2021春'!$D$3:$D$4485,'2021春'!$H$3:$H$4485),2,0)</f>
        <v>452731200312224818</v>
      </c>
    </row>
    <row r="2575" spans="1:20">
      <c r="A2575" s="255">
        <v>2573</v>
      </c>
      <c r="B2575" s="255" t="s">
        <v>10326</v>
      </c>
      <c r="C2575" s="255" t="s">
        <v>21</v>
      </c>
      <c r="D2575" s="255" t="s">
        <v>384</v>
      </c>
      <c r="E2575" s="255" t="s">
        <v>10327</v>
      </c>
      <c r="F2575" s="255" t="s">
        <v>24</v>
      </c>
      <c r="G2575" s="255">
        <v>18</v>
      </c>
      <c r="H2575" s="255" t="s">
        <v>10328</v>
      </c>
      <c r="I2575" s="255" t="s">
        <v>10329</v>
      </c>
      <c r="J2575" s="255">
        <v>18977801238</v>
      </c>
      <c r="K2575" s="255" t="s">
        <v>27</v>
      </c>
      <c r="L2575" s="260">
        <v>44394</v>
      </c>
      <c r="M2575" s="255" t="s">
        <v>2172</v>
      </c>
      <c r="N2575" s="255" t="s">
        <v>30</v>
      </c>
      <c r="O2575" s="260"/>
      <c r="P2575" s="255"/>
      <c r="Q2575" s="255" t="s">
        <v>30</v>
      </c>
      <c r="R2575" s="255"/>
      <c r="S2575" s="255"/>
      <c r="T2575" s="265" t="str">
        <f t="array" ref="T2575">VLOOKUP(D2575&amp;E2575,IF({1,0},'2021春'!$C$3:$C$4485&amp;'2021春'!$D$3:$D$4485,'2021春'!$H$3:$H$4485),2,0)</f>
        <v>452731200308104813</v>
      </c>
    </row>
    <row r="2576" spans="1:20">
      <c r="A2576" s="255">
        <v>2574</v>
      </c>
      <c r="B2576" s="255" t="s">
        <v>10330</v>
      </c>
      <c r="C2576" s="255" t="s">
        <v>21</v>
      </c>
      <c r="D2576" s="255" t="s">
        <v>384</v>
      </c>
      <c r="E2576" s="255" t="s">
        <v>10331</v>
      </c>
      <c r="F2576" s="255" t="s">
        <v>24</v>
      </c>
      <c r="G2576" s="255">
        <v>18</v>
      </c>
      <c r="H2576" s="255" t="s">
        <v>10332</v>
      </c>
      <c r="I2576" s="255" t="s">
        <v>10333</v>
      </c>
      <c r="J2576" s="255">
        <v>13627813708</v>
      </c>
      <c r="K2576" s="255" t="s">
        <v>27</v>
      </c>
      <c r="L2576" s="260">
        <v>44331</v>
      </c>
      <c r="M2576" s="255" t="s">
        <v>28</v>
      </c>
      <c r="N2576" s="255" t="s">
        <v>27</v>
      </c>
      <c r="O2576" s="260">
        <v>44366</v>
      </c>
      <c r="P2576" s="255" t="s">
        <v>28</v>
      </c>
      <c r="Q2576" s="255" t="s">
        <v>30</v>
      </c>
      <c r="R2576" s="255"/>
      <c r="S2576" s="255"/>
      <c r="T2576" s="265" t="str">
        <f t="array" ref="T2576">VLOOKUP(D2576&amp;E2576,IF({1,0},'2021春'!$C$3:$C$4485&amp;'2021春'!$D$3:$D$4485,'2021春'!$H$3:$H$4485),2,0)</f>
        <v>452731200211111216</v>
      </c>
    </row>
    <row r="2577" spans="1:20">
      <c r="A2577" s="255">
        <v>2575</v>
      </c>
      <c r="B2577" s="255" t="s">
        <v>10334</v>
      </c>
      <c r="C2577" s="255" t="s">
        <v>21</v>
      </c>
      <c r="D2577" s="255" t="s">
        <v>384</v>
      </c>
      <c r="E2577" s="255" t="s">
        <v>10335</v>
      </c>
      <c r="F2577" s="255" t="s">
        <v>143</v>
      </c>
      <c r="G2577" s="255">
        <v>17</v>
      </c>
      <c r="H2577" s="255" t="s">
        <v>4119</v>
      </c>
      <c r="I2577" s="255" t="s">
        <v>10336</v>
      </c>
      <c r="J2577" s="255">
        <v>14797769870</v>
      </c>
      <c r="K2577" s="255" t="s">
        <v>27</v>
      </c>
      <c r="L2577" s="260">
        <v>44416</v>
      </c>
      <c r="M2577" s="255" t="s">
        <v>2172</v>
      </c>
      <c r="N2577" s="255" t="s">
        <v>30</v>
      </c>
      <c r="O2577" s="260"/>
      <c r="P2577" s="255"/>
      <c r="Q2577" s="255" t="s">
        <v>30</v>
      </c>
      <c r="R2577" s="255"/>
      <c r="S2577" s="255"/>
      <c r="T2577" s="265" t="str">
        <f t="array" ref="T2577">VLOOKUP(D2577&amp;E2577,IF({1,0},'2021春'!$C$3:$C$4485&amp;'2021春'!$D$3:$D$4485,'2021春'!$H$3:$H$4485),2,0)</f>
        <v>452731200310294820</v>
      </c>
    </row>
    <row r="2578" spans="1:20">
      <c r="A2578" s="255">
        <v>2576</v>
      </c>
      <c r="B2578" s="255" t="s">
        <v>10337</v>
      </c>
      <c r="C2578" s="255" t="s">
        <v>21</v>
      </c>
      <c r="D2578" s="255" t="s">
        <v>384</v>
      </c>
      <c r="E2578" s="255" t="s">
        <v>10338</v>
      </c>
      <c r="F2578" s="255" t="s">
        <v>143</v>
      </c>
      <c r="G2578" s="255">
        <v>16</v>
      </c>
      <c r="H2578" s="255" t="s">
        <v>10339</v>
      </c>
      <c r="I2578" s="255" t="s">
        <v>10340</v>
      </c>
      <c r="J2578" s="255">
        <v>19978809142</v>
      </c>
      <c r="K2578" s="255" t="s">
        <v>27</v>
      </c>
      <c r="L2578" s="260">
        <v>44395</v>
      </c>
      <c r="M2578" s="255" t="s">
        <v>2455</v>
      </c>
      <c r="N2578" s="255" t="s">
        <v>30</v>
      </c>
      <c r="O2578" s="260"/>
      <c r="P2578" s="255"/>
      <c r="Q2578" s="255" t="s">
        <v>30</v>
      </c>
      <c r="R2578" s="255"/>
      <c r="S2578" s="255"/>
      <c r="T2578" s="265" t="str">
        <f t="array" ref="T2578">VLOOKUP(D2578&amp;E2578,IF({1,0},'2021春'!$C$3:$C$4485&amp;'2021春'!$D$3:$D$4485,'2021春'!$H$3:$H$4485),2,0)</f>
        <v>452731200502250320</v>
      </c>
    </row>
    <row r="2579" spans="1:20">
      <c r="A2579" s="255">
        <v>2577</v>
      </c>
      <c r="B2579" s="255" t="s">
        <v>10341</v>
      </c>
      <c r="C2579" s="255" t="s">
        <v>21</v>
      </c>
      <c r="D2579" s="255" t="s">
        <v>384</v>
      </c>
      <c r="E2579" s="255" t="s">
        <v>10342</v>
      </c>
      <c r="F2579" s="255" t="s">
        <v>143</v>
      </c>
      <c r="G2579" s="255">
        <v>17</v>
      </c>
      <c r="H2579" s="255" t="s">
        <v>10343</v>
      </c>
      <c r="I2579" s="255" t="s">
        <v>10344</v>
      </c>
      <c r="J2579" s="255">
        <v>15878685245</v>
      </c>
      <c r="K2579" s="255" t="s">
        <v>27</v>
      </c>
      <c r="L2579" s="260">
        <v>44396</v>
      </c>
      <c r="M2579" s="255" t="s">
        <v>2455</v>
      </c>
      <c r="N2579" s="255" t="s">
        <v>30</v>
      </c>
      <c r="O2579" s="260"/>
      <c r="P2579" s="255"/>
      <c r="Q2579" s="255" t="s">
        <v>30</v>
      </c>
      <c r="R2579" s="255"/>
      <c r="S2579" s="255"/>
      <c r="T2579" s="265" t="str">
        <f t="array" ref="T2579">VLOOKUP(D2579&amp;E2579,IF({1,0},'2021春'!$C$3:$C$4485&amp;'2021春'!$D$3:$D$4485,'2021春'!$H$3:$H$4485),2,0)</f>
        <v>452731200312174822</v>
      </c>
    </row>
    <row r="2580" spans="1:20">
      <c r="A2580" s="255">
        <v>2578</v>
      </c>
      <c r="B2580" s="255" t="s">
        <v>10345</v>
      </c>
      <c r="C2580" s="255" t="s">
        <v>21</v>
      </c>
      <c r="D2580" s="255" t="s">
        <v>384</v>
      </c>
      <c r="E2580" s="255" t="s">
        <v>10346</v>
      </c>
      <c r="F2580" s="255" t="s">
        <v>143</v>
      </c>
      <c r="G2580" s="255">
        <v>17</v>
      </c>
      <c r="H2580" s="255" t="s">
        <v>10347</v>
      </c>
      <c r="I2580" s="255" t="s">
        <v>10348</v>
      </c>
      <c r="J2580" s="255">
        <v>18378888983</v>
      </c>
      <c r="K2580" s="255" t="s">
        <v>27</v>
      </c>
      <c r="L2580" s="260">
        <v>44395</v>
      </c>
      <c r="M2580" s="255" t="s">
        <v>2455</v>
      </c>
      <c r="N2580" s="255" t="s">
        <v>30</v>
      </c>
      <c r="O2580" s="260"/>
      <c r="P2580" s="255"/>
      <c r="Q2580" s="255" t="s">
        <v>30</v>
      </c>
      <c r="R2580" s="255"/>
      <c r="S2580" s="255"/>
      <c r="T2580" s="265" t="str">
        <f t="array" ref="T2580">VLOOKUP(D2580&amp;E2580,IF({1,0},'2021春'!$C$3:$C$4485&amp;'2021春'!$D$3:$D$4485,'2021春'!$H$3:$H$4485),2,0)</f>
        <v>452731200406075729</v>
      </c>
    </row>
    <row r="2581" spans="1:20">
      <c r="A2581" s="255">
        <v>2579</v>
      </c>
      <c r="B2581" s="255" t="s">
        <v>10349</v>
      </c>
      <c r="C2581" s="255" t="s">
        <v>21</v>
      </c>
      <c r="D2581" s="255" t="s">
        <v>384</v>
      </c>
      <c r="E2581" s="255" t="s">
        <v>10350</v>
      </c>
      <c r="F2581" s="255" t="s">
        <v>143</v>
      </c>
      <c r="G2581" s="255">
        <v>18</v>
      </c>
      <c r="H2581" s="255" t="s">
        <v>10351</v>
      </c>
      <c r="I2581" s="255" t="s">
        <v>10352</v>
      </c>
      <c r="J2581" s="255">
        <v>15078574880</v>
      </c>
      <c r="K2581" s="255" t="s">
        <v>27</v>
      </c>
      <c r="L2581" s="260">
        <v>44403</v>
      </c>
      <c r="M2581" s="255" t="s">
        <v>2455</v>
      </c>
      <c r="N2581" s="255" t="s">
        <v>30</v>
      </c>
      <c r="O2581" s="260"/>
      <c r="P2581" s="255"/>
      <c r="Q2581" s="255" t="s">
        <v>30</v>
      </c>
      <c r="R2581" s="255"/>
      <c r="S2581" s="255"/>
      <c r="T2581" s="265" t="str">
        <f t="array" ref="T2581">VLOOKUP(D2581&amp;E2581,IF({1,0},'2021春'!$C$3:$C$4485&amp;'2021春'!$D$3:$D$4485,'2021春'!$H$3:$H$4485),2,0)</f>
        <v>452731200307214826</v>
      </c>
    </row>
    <row r="2582" spans="1:20">
      <c r="A2582" s="255">
        <v>2580</v>
      </c>
      <c r="B2582" s="255" t="s">
        <v>10353</v>
      </c>
      <c r="C2582" s="255" t="s">
        <v>21</v>
      </c>
      <c r="D2582" s="255" t="s">
        <v>384</v>
      </c>
      <c r="E2582" s="255" t="s">
        <v>10354</v>
      </c>
      <c r="F2582" s="255" t="s">
        <v>143</v>
      </c>
      <c r="G2582" s="255">
        <v>16</v>
      </c>
      <c r="H2582" s="255" t="s">
        <v>10355</v>
      </c>
      <c r="I2582" s="255" t="s">
        <v>10356</v>
      </c>
      <c r="J2582" s="255">
        <v>15878689535</v>
      </c>
      <c r="K2582" s="255" t="s">
        <v>27</v>
      </c>
      <c r="L2582" s="260">
        <v>44395</v>
      </c>
      <c r="M2582" s="255" t="s">
        <v>2455</v>
      </c>
      <c r="N2582" s="255" t="s">
        <v>30</v>
      </c>
      <c r="O2582" s="260"/>
      <c r="P2582" s="255"/>
      <c r="Q2582" s="255" t="s">
        <v>30</v>
      </c>
      <c r="R2582" s="255"/>
      <c r="S2582" s="255"/>
      <c r="T2582" s="265" t="str">
        <f t="array" ref="T2582">VLOOKUP(D2582&amp;E2582,IF({1,0},'2021春'!$C$3:$C$4485&amp;'2021春'!$D$3:$D$4485,'2021春'!$H$3:$H$4485),2,0)</f>
        <v>452731200408156020</v>
      </c>
    </row>
    <row r="2583" spans="1:20">
      <c r="A2583" s="255">
        <v>2581</v>
      </c>
      <c r="B2583" s="255" t="s">
        <v>10357</v>
      </c>
      <c r="C2583" s="255" t="s">
        <v>21</v>
      </c>
      <c r="D2583" s="255" t="s">
        <v>384</v>
      </c>
      <c r="E2583" s="255" t="s">
        <v>10358</v>
      </c>
      <c r="F2583" s="255" t="s">
        <v>24</v>
      </c>
      <c r="G2583" s="255">
        <v>17</v>
      </c>
      <c r="H2583" s="255" t="s">
        <v>7354</v>
      </c>
      <c r="I2583" s="255" t="s">
        <v>10359</v>
      </c>
      <c r="J2583" s="255">
        <v>14777390595</v>
      </c>
      <c r="K2583" s="255" t="s">
        <v>27</v>
      </c>
      <c r="L2583" s="260">
        <v>44400</v>
      </c>
      <c r="M2583" s="255" t="s">
        <v>28</v>
      </c>
      <c r="N2583" s="255" t="s">
        <v>30</v>
      </c>
      <c r="O2583" s="260"/>
      <c r="P2583" s="255"/>
      <c r="Q2583" s="255" t="s">
        <v>30</v>
      </c>
      <c r="R2583" s="255"/>
      <c r="S2583" s="255"/>
      <c r="T2583" s="265" t="str">
        <f t="array" ref="T2583">VLOOKUP(D2583&amp;E2583,IF({1,0},'2021春'!$C$3:$C$4485&amp;'2021春'!$D$3:$D$4485,'2021春'!$H$3:$H$4485),2,0)</f>
        <v>452731200310035116</v>
      </c>
    </row>
    <row r="2584" spans="1:20">
      <c r="A2584" s="255">
        <v>2582</v>
      </c>
      <c r="B2584" s="255" t="s">
        <v>10360</v>
      </c>
      <c r="C2584" s="255" t="s">
        <v>21</v>
      </c>
      <c r="D2584" s="255" t="s">
        <v>384</v>
      </c>
      <c r="E2584" s="255" t="s">
        <v>10361</v>
      </c>
      <c r="F2584" s="255" t="s">
        <v>143</v>
      </c>
      <c r="G2584" s="255">
        <v>23</v>
      </c>
      <c r="H2584" s="255" t="s">
        <v>7124</v>
      </c>
      <c r="I2584" s="255" t="s">
        <v>10362</v>
      </c>
      <c r="J2584" s="255">
        <v>15017334679</v>
      </c>
      <c r="K2584" s="255" t="s">
        <v>27</v>
      </c>
      <c r="L2584" s="260">
        <v>44338</v>
      </c>
      <c r="M2584" s="255" t="s">
        <v>28</v>
      </c>
      <c r="N2584" s="255" t="s">
        <v>27</v>
      </c>
      <c r="O2584" s="260">
        <v>44366</v>
      </c>
      <c r="P2584" s="255" t="s">
        <v>28</v>
      </c>
      <c r="Q2584" s="255" t="s">
        <v>30</v>
      </c>
      <c r="R2584" s="255"/>
      <c r="S2584" s="255"/>
      <c r="T2584" s="265" t="str">
        <f t="array" ref="T2584">VLOOKUP(D2584&amp;E2584,IF({1,0},'2021春'!$C$3:$C$4485&amp;'2021春'!$D$3:$D$4485,'2021春'!$H$3:$H$4485),2,0)</f>
        <v>451229199804052148</v>
      </c>
    </row>
    <row r="2585" spans="1:20">
      <c r="A2585" s="255">
        <v>2583</v>
      </c>
      <c r="B2585" s="255" t="s">
        <v>10363</v>
      </c>
      <c r="C2585" s="255" t="s">
        <v>21</v>
      </c>
      <c r="D2585" s="255" t="s">
        <v>384</v>
      </c>
      <c r="E2585" s="255" t="s">
        <v>10364</v>
      </c>
      <c r="F2585" s="255" t="s">
        <v>143</v>
      </c>
      <c r="G2585" s="255">
        <v>17</v>
      </c>
      <c r="H2585" s="255" t="s">
        <v>10365</v>
      </c>
      <c r="I2585" s="255" t="s">
        <v>10366</v>
      </c>
      <c r="J2585" s="255">
        <v>13132806580</v>
      </c>
      <c r="K2585" s="255" t="s">
        <v>27</v>
      </c>
      <c r="L2585" s="260">
        <v>44400</v>
      </c>
      <c r="M2585" s="255" t="s">
        <v>2455</v>
      </c>
      <c r="N2585" s="255" t="s">
        <v>30</v>
      </c>
      <c r="O2585" s="260"/>
      <c r="P2585" s="255"/>
      <c r="Q2585" s="255" t="s">
        <v>30</v>
      </c>
      <c r="R2585" s="255"/>
      <c r="S2585" s="255"/>
      <c r="T2585" s="265" t="str">
        <f t="array" ref="T2585">VLOOKUP(D2585&amp;E2585,IF({1,0},'2021春'!$C$3:$C$4485&amp;'2021春'!$D$3:$D$4485,'2021春'!$H$3:$H$4485),2,0)</f>
        <v>452731200407194826</v>
      </c>
    </row>
    <row r="2586" spans="1:20">
      <c r="A2586" s="255">
        <v>2584</v>
      </c>
      <c r="B2586" s="255" t="s">
        <v>10367</v>
      </c>
      <c r="C2586" s="255" t="s">
        <v>21</v>
      </c>
      <c r="D2586" s="255" t="s">
        <v>384</v>
      </c>
      <c r="E2586" s="255" t="s">
        <v>10368</v>
      </c>
      <c r="F2586" s="255" t="s">
        <v>143</v>
      </c>
      <c r="G2586" s="255">
        <v>16</v>
      </c>
      <c r="H2586" s="255" t="s">
        <v>10369</v>
      </c>
      <c r="I2586" s="255" t="s">
        <v>10370</v>
      </c>
      <c r="J2586" s="255">
        <v>13977805982</v>
      </c>
      <c r="K2586" s="255" t="s">
        <v>27</v>
      </c>
      <c r="L2586" s="260">
        <v>44408</v>
      </c>
      <c r="M2586" s="255" t="s">
        <v>28</v>
      </c>
      <c r="N2586" s="255" t="s">
        <v>30</v>
      </c>
      <c r="O2586" s="260"/>
      <c r="P2586" s="255"/>
      <c r="Q2586" s="255" t="s">
        <v>30</v>
      </c>
      <c r="R2586" s="255"/>
      <c r="S2586" s="255"/>
      <c r="T2586" s="265" t="str">
        <f t="array" ref="T2586">VLOOKUP(D2586&amp;E2586,IF({1,0},'2021春'!$C$3:$C$4485&amp;'2021春'!$D$3:$D$4485,'2021春'!$H$3:$H$4485),2,0)</f>
        <v>45122920040826032X</v>
      </c>
    </row>
    <row r="2587" spans="1:20">
      <c r="A2587" s="255">
        <v>2585</v>
      </c>
      <c r="B2587" s="255" t="s">
        <v>10371</v>
      </c>
      <c r="C2587" s="255" t="s">
        <v>21</v>
      </c>
      <c r="D2587" s="255" t="s">
        <v>384</v>
      </c>
      <c r="E2587" s="255" t="s">
        <v>10372</v>
      </c>
      <c r="F2587" s="255" t="s">
        <v>24</v>
      </c>
      <c r="G2587" s="255">
        <v>24</v>
      </c>
      <c r="H2587" s="255" t="s">
        <v>4438</v>
      </c>
      <c r="I2587" s="255" t="s">
        <v>10373</v>
      </c>
      <c r="J2587" s="255">
        <v>13367888425</v>
      </c>
      <c r="K2587" s="255" t="s">
        <v>27</v>
      </c>
      <c r="L2587" s="260">
        <v>44331</v>
      </c>
      <c r="M2587" s="255" t="s">
        <v>28</v>
      </c>
      <c r="N2587" s="255" t="s">
        <v>27</v>
      </c>
      <c r="O2587" s="260">
        <v>44366</v>
      </c>
      <c r="P2587" s="255" t="s">
        <v>28</v>
      </c>
      <c r="Q2587" s="255" t="s">
        <v>30</v>
      </c>
      <c r="R2587" s="255"/>
      <c r="S2587" s="255"/>
      <c r="T2587" s="265" t="str">
        <f t="array" ref="T2587">VLOOKUP(D2587&amp;E2587,IF({1,0},'2021春'!$C$3:$C$4485&amp;'2021春'!$D$3:$D$4485,'2021春'!$H$3:$H$4485),2,0)</f>
        <v>451229199707212410</v>
      </c>
    </row>
    <row r="2588" spans="1:20">
      <c r="A2588" s="255">
        <v>2586</v>
      </c>
      <c r="B2588" s="255" t="s">
        <v>10374</v>
      </c>
      <c r="C2588" s="255" t="s">
        <v>21</v>
      </c>
      <c r="D2588" s="255" t="s">
        <v>384</v>
      </c>
      <c r="E2588" s="255" t="s">
        <v>10375</v>
      </c>
      <c r="F2588" s="255" t="s">
        <v>24</v>
      </c>
      <c r="G2588" s="255">
        <v>16</v>
      </c>
      <c r="H2588" s="255" t="s">
        <v>9053</v>
      </c>
      <c r="I2588" s="255" t="s">
        <v>10376</v>
      </c>
      <c r="J2588" s="255">
        <v>18707780308</v>
      </c>
      <c r="K2588" s="255" t="s">
        <v>27</v>
      </c>
      <c r="L2588" s="260">
        <v>44395</v>
      </c>
      <c r="M2588" s="255" t="s">
        <v>2455</v>
      </c>
      <c r="N2588" s="255" t="s">
        <v>30</v>
      </c>
      <c r="O2588" s="260"/>
      <c r="P2588" s="255"/>
      <c r="Q2588" s="255" t="s">
        <v>30</v>
      </c>
      <c r="R2588" s="255"/>
      <c r="S2588" s="255"/>
      <c r="T2588" s="265" t="str">
        <f t="array" ref="T2588">VLOOKUP(D2588&amp;E2588,IF({1,0},'2021春'!$C$3:$C$4485&amp;'2021春'!$D$3:$D$4485,'2021春'!$H$3:$H$4485),2,0)</f>
        <v>452731200409105719 </v>
      </c>
    </row>
    <row r="2589" spans="1:20">
      <c r="A2589" s="255">
        <v>2587</v>
      </c>
      <c r="B2589" s="255" t="s">
        <v>10377</v>
      </c>
      <c r="C2589" s="255" t="s">
        <v>21</v>
      </c>
      <c r="D2589" s="255" t="s">
        <v>384</v>
      </c>
      <c r="E2589" s="255" t="s">
        <v>10378</v>
      </c>
      <c r="F2589" s="255" t="s">
        <v>24</v>
      </c>
      <c r="G2589" s="255">
        <v>17</v>
      </c>
      <c r="H2589" s="255" t="s">
        <v>8525</v>
      </c>
      <c r="I2589" s="255" t="s">
        <v>10379</v>
      </c>
      <c r="J2589" s="255">
        <v>18278863011</v>
      </c>
      <c r="K2589" s="255" t="s">
        <v>27</v>
      </c>
      <c r="L2589" s="260">
        <v>44399</v>
      </c>
      <c r="M2589" s="255" t="s">
        <v>10380</v>
      </c>
      <c r="N2589" s="255" t="s">
        <v>30</v>
      </c>
      <c r="O2589" s="260"/>
      <c r="P2589" s="255"/>
      <c r="Q2589" s="255" t="s">
        <v>30</v>
      </c>
      <c r="R2589" s="255"/>
      <c r="S2589" s="255"/>
      <c r="T2589" s="265" t="str">
        <f t="array" ref="T2589">VLOOKUP(D2589&amp;E2589,IF({1,0},'2021春'!$C$3:$C$4485&amp;'2021春'!$D$3:$D$4485,'2021春'!$H$3:$H$4485),2,0)</f>
        <v>452731200405074214</v>
      </c>
    </row>
    <row r="2590" spans="1:20">
      <c r="A2590" s="255">
        <v>2588</v>
      </c>
      <c r="B2590" s="255" t="s">
        <v>10381</v>
      </c>
      <c r="C2590" s="255" t="s">
        <v>21</v>
      </c>
      <c r="D2590" s="255" t="s">
        <v>384</v>
      </c>
      <c r="E2590" s="255" t="s">
        <v>10382</v>
      </c>
      <c r="F2590" s="255" t="s">
        <v>143</v>
      </c>
      <c r="G2590" s="255">
        <v>17</v>
      </c>
      <c r="H2590" s="255" t="s">
        <v>10383</v>
      </c>
      <c r="I2590" s="255" t="s">
        <v>10384</v>
      </c>
      <c r="J2590" s="255">
        <v>15807784214</v>
      </c>
      <c r="K2590" s="255" t="s">
        <v>27</v>
      </c>
      <c r="L2590" s="260">
        <v>44399</v>
      </c>
      <c r="M2590" s="255" t="s">
        <v>2172</v>
      </c>
      <c r="N2590" s="255" t="s">
        <v>30</v>
      </c>
      <c r="O2590" s="260"/>
      <c r="P2590" s="255"/>
      <c r="Q2590" s="255" t="s">
        <v>30</v>
      </c>
      <c r="R2590" s="255"/>
      <c r="S2590" s="255"/>
      <c r="T2590" s="265" t="str">
        <f t="array" ref="T2590">VLOOKUP(D2590&amp;E2590,IF({1,0},'2021春'!$C$3:$C$4485&amp;'2021春'!$D$3:$D$4485,'2021春'!$H$3:$H$4485),2,0)</f>
        <v>451229200406042724</v>
      </c>
    </row>
    <row r="2591" spans="1:20">
      <c r="A2591" s="255">
        <v>2589</v>
      </c>
      <c r="B2591" s="255" t="s">
        <v>10385</v>
      </c>
      <c r="C2591" s="255" t="s">
        <v>21</v>
      </c>
      <c r="D2591" s="255" t="s">
        <v>384</v>
      </c>
      <c r="E2591" s="255" t="s">
        <v>10386</v>
      </c>
      <c r="F2591" s="255" t="s">
        <v>24</v>
      </c>
      <c r="G2591" s="255">
        <v>18</v>
      </c>
      <c r="H2591" s="255" t="s">
        <v>1828</v>
      </c>
      <c r="I2591" s="255" t="s">
        <v>10387</v>
      </c>
      <c r="J2591" s="255">
        <v>13877895299</v>
      </c>
      <c r="K2591" s="255" t="s">
        <v>27</v>
      </c>
      <c r="L2591" s="260">
        <v>44353</v>
      </c>
      <c r="M2591" s="255" t="s">
        <v>29</v>
      </c>
      <c r="N2591" s="255" t="s">
        <v>27</v>
      </c>
      <c r="O2591" s="260">
        <v>44374</v>
      </c>
      <c r="P2591" s="255" t="s">
        <v>29</v>
      </c>
      <c r="Q2591" s="255" t="s">
        <v>30</v>
      </c>
      <c r="R2591" s="255"/>
      <c r="S2591" s="255"/>
      <c r="T2591" s="265" t="str">
        <f t="array" ref="T2591">VLOOKUP(D2591&amp;E2591,IF({1,0},'2021春'!$C$3:$C$4485&amp;'2021春'!$D$3:$D$4485,'2021春'!$H$3:$H$4485),2,0)</f>
        <v>452731200306016916</v>
      </c>
    </row>
    <row r="2592" spans="1:20">
      <c r="A2592" s="255">
        <v>2590</v>
      </c>
      <c r="B2592" s="255" t="s">
        <v>10388</v>
      </c>
      <c r="C2592" s="255" t="s">
        <v>21</v>
      </c>
      <c r="D2592" s="255" t="s">
        <v>384</v>
      </c>
      <c r="E2592" s="255" t="s">
        <v>10389</v>
      </c>
      <c r="F2592" s="255" t="s">
        <v>143</v>
      </c>
      <c r="G2592" s="255">
        <v>20</v>
      </c>
      <c r="H2592" s="255" t="s">
        <v>9017</v>
      </c>
      <c r="I2592" s="255" t="s">
        <v>10390</v>
      </c>
      <c r="J2592" s="255">
        <v>18934965794</v>
      </c>
      <c r="K2592" s="255" t="s">
        <v>27</v>
      </c>
      <c r="L2592" s="260">
        <v>44331</v>
      </c>
      <c r="M2592" s="255" t="s">
        <v>28</v>
      </c>
      <c r="N2592" s="255" t="s">
        <v>27</v>
      </c>
      <c r="O2592" s="260">
        <v>44366</v>
      </c>
      <c r="P2592" s="255" t="s">
        <v>28</v>
      </c>
      <c r="Q2592" s="255" t="s">
        <v>30</v>
      </c>
      <c r="R2592" s="255"/>
      <c r="S2592" s="255"/>
      <c r="T2592" s="265" t="str">
        <f t="array" ref="T2592">VLOOKUP(D2592&amp;E2592,IF({1,0},'2021春'!$C$3:$C$4485&amp;'2021春'!$D$3:$D$4485,'2021春'!$H$3:$H$4485),2,0)</f>
        <v>45122920010520542X</v>
      </c>
    </row>
    <row r="2593" spans="1:20">
      <c r="A2593" s="255">
        <v>2591</v>
      </c>
      <c r="B2593" s="255" t="s">
        <v>10391</v>
      </c>
      <c r="C2593" s="255" t="s">
        <v>21</v>
      </c>
      <c r="D2593" s="255" t="s">
        <v>384</v>
      </c>
      <c r="E2593" s="255" t="s">
        <v>8595</v>
      </c>
      <c r="F2593" s="255" t="s">
        <v>143</v>
      </c>
      <c r="G2593" s="255">
        <v>19</v>
      </c>
      <c r="H2593" s="255" t="s">
        <v>10392</v>
      </c>
      <c r="I2593" s="255" t="s">
        <v>10393</v>
      </c>
      <c r="J2593" s="255">
        <v>15338334595</v>
      </c>
      <c r="K2593" s="255" t="s">
        <v>27</v>
      </c>
      <c r="L2593" s="260">
        <v>44331</v>
      </c>
      <c r="M2593" s="255" t="s">
        <v>28</v>
      </c>
      <c r="N2593" s="255" t="s">
        <v>27</v>
      </c>
      <c r="O2593" s="260">
        <v>44366</v>
      </c>
      <c r="P2593" s="255" t="s">
        <v>28</v>
      </c>
      <c r="Q2593" s="255" t="s">
        <v>30</v>
      </c>
      <c r="R2593" s="255"/>
      <c r="S2593" s="255"/>
      <c r="T2593" s="265" t="str">
        <f t="array" ref="T2593">VLOOKUP(D2593&amp;E2593,IF({1,0},'2021春'!$C$3:$C$4485&amp;'2021春'!$D$3:$D$4485,'2021春'!$H$3:$H$4485),2,0)</f>
        <v>451229200204280628</v>
      </c>
    </row>
    <row r="2594" spans="1:20">
      <c r="A2594" s="255">
        <v>2592</v>
      </c>
      <c r="B2594" s="255" t="s">
        <v>10394</v>
      </c>
      <c r="C2594" s="255" t="s">
        <v>21</v>
      </c>
      <c r="D2594" s="255" t="s">
        <v>384</v>
      </c>
      <c r="E2594" s="255" t="s">
        <v>10395</v>
      </c>
      <c r="F2594" s="255" t="s">
        <v>143</v>
      </c>
      <c r="G2594" s="255">
        <v>17</v>
      </c>
      <c r="H2594" s="255" t="s">
        <v>10396</v>
      </c>
      <c r="I2594" s="255" t="s">
        <v>10397</v>
      </c>
      <c r="J2594" s="255">
        <v>18878862587</v>
      </c>
      <c r="K2594" s="255" t="s">
        <v>27</v>
      </c>
      <c r="L2594" s="260">
        <v>44396</v>
      </c>
      <c r="M2594" s="255" t="s">
        <v>10398</v>
      </c>
      <c r="N2594" s="255" t="s">
        <v>30</v>
      </c>
      <c r="O2594" s="260"/>
      <c r="P2594" s="255"/>
      <c r="Q2594" s="255" t="s">
        <v>30</v>
      </c>
      <c r="R2594" s="255"/>
      <c r="S2594" s="255"/>
      <c r="T2594" s="265" t="str">
        <f t="array" ref="T2594">VLOOKUP(D2594&amp;E2594,IF({1,0},'2021春'!$C$3:$C$4485&amp;'2021春'!$D$3:$D$4485,'2021春'!$H$3:$H$4485),2,0)</f>
        <v>451229200406223621</v>
      </c>
    </row>
    <row r="2595" spans="1:20">
      <c r="A2595" s="255">
        <v>2593</v>
      </c>
      <c r="B2595" s="255" t="s">
        <v>10399</v>
      </c>
      <c r="C2595" s="255" t="s">
        <v>21</v>
      </c>
      <c r="D2595" s="255" t="s">
        <v>384</v>
      </c>
      <c r="E2595" s="255" t="s">
        <v>10400</v>
      </c>
      <c r="F2595" s="255" t="s">
        <v>143</v>
      </c>
      <c r="G2595" s="255">
        <v>18</v>
      </c>
      <c r="H2595" s="255" t="s">
        <v>1271</v>
      </c>
      <c r="I2595" s="255" t="s">
        <v>10401</v>
      </c>
      <c r="J2595" s="255">
        <v>18278875398</v>
      </c>
      <c r="K2595" s="255" t="s">
        <v>27</v>
      </c>
      <c r="L2595" s="260">
        <v>44331</v>
      </c>
      <c r="M2595" s="255" t="s">
        <v>28</v>
      </c>
      <c r="N2595" s="255" t="s">
        <v>27</v>
      </c>
      <c r="O2595" s="260">
        <v>44366</v>
      </c>
      <c r="P2595" s="255" t="s">
        <v>28</v>
      </c>
      <c r="Q2595" s="255" t="s">
        <v>30</v>
      </c>
      <c r="R2595" s="255"/>
      <c r="S2595" s="255"/>
      <c r="T2595" s="265" t="str">
        <f t="array" ref="T2595">VLOOKUP(D2595&amp;E2595,IF({1,0},'2021春'!$C$3:$C$4485&amp;'2021春'!$D$3:$D$4485,'2021春'!$H$3:$H$4485),2,0)</f>
        <v>451229200209062128</v>
      </c>
    </row>
    <row r="2596" spans="1:20">
      <c r="A2596" s="255">
        <v>2594</v>
      </c>
      <c r="B2596" s="255" t="s">
        <v>10402</v>
      </c>
      <c r="C2596" s="255" t="s">
        <v>21</v>
      </c>
      <c r="D2596" s="255" t="s">
        <v>384</v>
      </c>
      <c r="E2596" s="255" t="s">
        <v>10403</v>
      </c>
      <c r="F2596" s="255" t="s">
        <v>143</v>
      </c>
      <c r="G2596" s="255">
        <v>17</v>
      </c>
      <c r="H2596" s="255" t="s">
        <v>8203</v>
      </c>
      <c r="I2596" s="255" t="s">
        <v>2532</v>
      </c>
      <c r="J2596" s="255">
        <v>18977894578</v>
      </c>
      <c r="K2596" s="255" t="s">
        <v>27</v>
      </c>
      <c r="L2596" s="260">
        <v>44394</v>
      </c>
      <c r="M2596" s="255" t="s">
        <v>2455</v>
      </c>
      <c r="N2596" s="255" t="s">
        <v>30</v>
      </c>
      <c r="O2596" s="260"/>
      <c r="P2596" s="255"/>
      <c r="Q2596" s="255" t="s">
        <v>30</v>
      </c>
      <c r="R2596" s="255"/>
      <c r="S2596" s="255"/>
      <c r="T2596" s="265" t="str">
        <f t="array" ref="T2596">VLOOKUP(D2596&amp;E2596,IF({1,0},'2021春'!$C$3:$C$4485&amp;'2021春'!$D$3:$D$4485,'2021春'!$H$3:$H$4485),2,0)</f>
        <v>45273120031027482X</v>
      </c>
    </row>
    <row r="2597" spans="1:20">
      <c r="A2597" s="255">
        <v>2595</v>
      </c>
      <c r="B2597" s="255" t="s">
        <v>10404</v>
      </c>
      <c r="C2597" s="255" t="s">
        <v>21</v>
      </c>
      <c r="D2597" s="255" t="s">
        <v>384</v>
      </c>
      <c r="E2597" s="255" t="s">
        <v>10405</v>
      </c>
      <c r="F2597" s="255" t="s">
        <v>143</v>
      </c>
      <c r="G2597" s="255">
        <v>20</v>
      </c>
      <c r="H2597" s="255" t="s">
        <v>4188</v>
      </c>
      <c r="I2597" s="255" t="s">
        <v>10406</v>
      </c>
      <c r="J2597" s="255">
        <v>13307880792</v>
      </c>
      <c r="K2597" s="255" t="s">
        <v>27</v>
      </c>
      <c r="L2597" s="260">
        <v>44331</v>
      </c>
      <c r="M2597" s="255" t="s">
        <v>28</v>
      </c>
      <c r="N2597" s="255" t="s">
        <v>27</v>
      </c>
      <c r="O2597" s="260">
        <v>44366</v>
      </c>
      <c r="P2597" s="255" t="s">
        <v>28</v>
      </c>
      <c r="Q2597" s="255" t="s">
        <v>30</v>
      </c>
      <c r="R2597" s="255"/>
      <c r="S2597" s="255"/>
      <c r="T2597" s="265" t="str">
        <f t="array" ref="T2597">VLOOKUP(D2597&amp;E2597,IF({1,0},'2021春'!$C$3:$C$4485&amp;'2021春'!$D$3:$D$4485,'2021春'!$H$3:$H$4485),2,0)</f>
        <v>452731200012283322</v>
      </c>
    </row>
    <row r="2598" spans="1:20">
      <c r="A2598" s="255">
        <v>2596</v>
      </c>
      <c r="B2598" s="255" t="s">
        <v>10407</v>
      </c>
      <c r="C2598" s="255" t="s">
        <v>21</v>
      </c>
      <c r="D2598" s="255" t="s">
        <v>384</v>
      </c>
      <c r="E2598" s="255" t="s">
        <v>10408</v>
      </c>
      <c r="F2598" s="255" t="s">
        <v>24</v>
      </c>
      <c r="G2598" s="255">
        <v>17</v>
      </c>
      <c r="H2598" s="255" t="s">
        <v>4676</v>
      </c>
      <c r="I2598" s="255" t="s">
        <v>10409</v>
      </c>
      <c r="J2598" s="255">
        <v>15078635608</v>
      </c>
      <c r="K2598" s="255" t="s">
        <v>27</v>
      </c>
      <c r="L2598" s="260">
        <v>44417</v>
      </c>
      <c r="M2598" s="255" t="s">
        <v>10410</v>
      </c>
      <c r="N2598" s="255" t="s">
        <v>30</v>
      </c>
      <c r="O2598" s="260"/>
      <c r="P2598" s="255"/>
      <c r="Q2598" s="255" t="s">
        <v>30</v>
      </c>
      <c r="R2598" s="255"/>
      <c r="S2598" s="255"/>
      <c r="T2598" s="265" t="str">
        <f t="array" ref="T2598">VLOOKUP(D2598&amp;E2598,IF({1,0},'2021春'!$C$3:$C$4485&amp;'2021春'!$D$3:$D$4485,'2021春'!$H$3:$H$4485),2,0)</f>
        <v>452731200405055419</v>
      </c>
    </row>
    <row r="2599" spans="1:20">
      <c r="A2599" s="255">
        <v>2597</v>
      </c>
      <c r="B2599" s="255" t="s">
        <v>10411</v>
      </c>
      <c r="C2599" s="255" t="s">
        <v>21</v>
      </c>
      <c r="D2599" s="255" t="s">
        <v>384</v>
      </c>
      <c r="E2599" s="255" t="s">
        <v>10412</v>
      </c>
      <c r="F2599" s="255" t="s">
        <v>143</v>
      </c>
      <c r="G2599" s="255">
        <v>18</v>
      </c>
      <c r="H2599" s="255" t="s">
        <v>10413</v>
      </c>
      <c r="I2599" s="255" t="s">
        <v>10414</v>
      </c>
      <c r="J2599" s="255">
        <v>18776811201</v>
      </c>
      <c r="K2599" s="255" t="s">
        <v>27</v>
      </c>
      <c r="L2599" s="260">
        <v>44331</v>
      </c>
      <c r="M2599" s="255" t="s">
        <v>28</v>
      </c>
      <c r="N2599" s="255" t="s">
        <v>27</v>
      </c>
      <c r="O2599" s="260">
        <v>44366</v>
      </c>
      <c r="P2599" s="255" t="s">
        <v>28</v>
      </c>
      <c r="Q2599" s="255" t="s">
        <v>30</v>
      </c>
      <c r="R2599" s="255"/>
      <c r="S2599" s="255"/>
      <c r="T2599" s="265" t="str">
        <f t="array" ref="T2599">VLOOKUP(D2599&amp;E2599,IF({1,0},'2021春'!$C$3:$C$4485&amp;'2021春'!$D$3:$D$4485,'2021春'!$H$3:$H$4485),2,0)</f>
        <v>452731200305133627</v>
      </c>
    </row>
    <row r="2600" spans="1:20">
      <c r="A2600" s="255">
        <v>2598</v>
      </c>
      <c r="B2600" s="255" t="s">
        <v>10415</v>
      </c>
      <c r="C2600" s="255" t="s">
        <v>21</v>
      </c>
      <c r="D2600" s="255" t="s">
        <v>384</v>
      </c>
      <c r="E2600" s="255" t="s">
        <v>10416</v>
      </c>
      <c r="F2600" s="255" t="s">
        <v>143</v>
      </c>
      <c r="G2600" s="255">
        <v>18</v>
      </c>
      <c r="H2600" s="255" t="s">
        <v>10417</v>
      </c>
      <c r="I2600" s="255" t="s">
        <v>10418</v>
      </c>
      <c r="J2600" s="255">
        <v>15777802557</v>
      </c>
      <c r="K2600" s="255" t="s">
        <v>27</v>
      </c>
      <c r="L2600" s="260">
        <v>44331</v>
      </c>
      <c r="M2600" s="255" t="s">
        <v>28</v>
      </c>
      <c r="N2600" s="255" t="s">
        <v>27</v>
      </c>
      <c r="O2600" s="260">
        <v>44366</v>
      </c>
      <c r="P2600" s="255" t="s">
        <v>28</v>
      </c>
      <c r="Q2600" s="255" t="s">
        <v>30</v>
      </c>
      <c r="R2600" s="255" t="s">
        <v>10419</v>
      </c>
      <c r="S2600" s="255"/>
      <c r="T2600" s="265" t="str">
        <f t="array" ref="T2600">VLOOKUP(D2600&amp;E2600,IF({1,0},'2021春'!$C$3:$C$4485&amp;'2021春'!$D$3:$D$4485,'2021春'!$H$3:$H$4485),2,0)</f>
        <v>451121200304281306</v>
      </c>
    </row>
    <row r="2601" spans="1:20">
      <c r="A2601" s="255">
        <v>2599</v>
      </c>
      <c r="B2601" s="255" t="s">
        <v>10420</v>
      </c>
      <c r="C2601" s="255" t="s">
        <v>21</v>
      </c>
      <c r="D2601" s="255" t="s">
        <v>384</v>
      </c>
      <c r="E2601" s="255" t="s">
        <v>10421</v>
      </c>
      <c r="F2601" s="255" t="s">
        <v>143</v>
      </c>
      <c r="G2601" s="255">
        <v>16</v>
      </c>
      <c r="H2601" s="255" t="s">
        <v>10422</v>
      </c>
      <c r="I2601" s="255" t="s">
        <v>10423</v>
      </c>
      <c r="J2601" s="255">
        <v>18378895542</v>
      </c>
      <c r="K2601" s="255" t="s">
        <v>27</v>
      </c>
      <c r="L2601" s="260">
        <v>44395</v>
      </c>
      <c r="M2601" s="255" t="s">
        <v>10424</v>
      </c>
      <c r="N2601" s="255" t="s">
        <v>27</v>
      </c>
      <c r="O2601" s="260">
        <v>44416</v>
      </c>
      <c r="P2601" s="255" t="s">
        <v>28</v>
      </c>
      <c r="Q2601" s="255" t="s">
        <v>30</v>
      </c>
      <c r="R2601" s="255"/>
      <c r="S2601" s="255"/>
      <c r="T2601" s="265" t="str">
        <f t="array" ref="T2601">VLOOKUP(D2601&amp;E2601,IF({1,0},'2021春'!$C$3:$C$4485&amp;'2021春'!$D$3:$D$4485,'2021春'!$H$3:$H$4485),2,0)</f>
        <v>451229200508070320</v>
      </c>
    </row>
    <row r="2602" spans="1:20">
      <c r="A2602" s="255">
        <v>2600</v>
      </c>
      <c r="B2602" s="255" t="s">
        <v>10425</v>
      </c>
      <c r="C2602" s="255" t="s">
        <v>21</v>
      </c>
      <c r="D2602" s="255" t="s">
        <v>384</v>
      </c>
      <c r="E2602" s="255" t="s">
        <v>10426</v>
      </c>
      <c r="F2602" s="255" t="s">
        <v>143</v>
      </c>
      <c r="G2602" s="255">
        <v>15</v>
      </c>
      <c r="H2602" s="255" t="s">
        <v>10427</v>
      </c>
      <c r="I2602" s="255" t="s">
        <v>10428</v>
      </c>
      <c r="J2602" s="255">
        <v>15878846634</v>
      </c>
      <c r="K2602" s="255" t="s">
        <v>27</v>
      </c>
      <c r="L2602" s="260">
        <v>44395</v>
      </c>
      <c r="M2602" s="255" t="s">
        <v>2172</v>
      </c>
      <c r="N2602" s="255" t="s">
        <v>30</v>
      </c>
      <c r="O2602" s="260"/>
      <c r="P2602" s="255"/>
      <c r="Q2602" s="255" t="s">
        <v>30</v>
      </c>
      <c r="R2602" s="255"/>
      <c r="S2602" s="255"/>
      <c r="T2602" s="265" t="str">
        <f t="array" ref="T2602">VLOOKUP(D2602&amp;E2602,IF({1,0},'2021春'!$C$3:$C$4485&amp;'2021春'!$D$3:$D$4485,'2021春'!$H$3:$H$4485),2,0)</f>
        <v>452731200510020322</v>
      </c>
    </row>
    <row r="2603" spans="1:20">
      <c r="A2603" s="255">
        <v>2601</v>
      </c>
      <c r="B2603" s="255" t="s">
        <v>10429</v>
      </c>
      <c r="C2603" s="255" t="s">
        <v>21</v>
      </c>
      <c r="D2603" s="255" t="s">
        <v>384</v>
      </c>
      <c r="E2603" s="255" t="s">
        <v>10430</v>
      </c>
      <c r="F2603" s="255" t="s">
        <v>143</v>
      </c>
      <c r="G2603" s="255">
        <v>18</v>
      </c>
      <c r="H2603" s="255" t="s">
        <v>10431</v>
      </c>
      <c r="I2603" s="255" t="s">
        <v>10432</v>
      </c>
      <c r="J2603" s="255">
        <v>13712797610</v>
      </c>
      <c r="K2603" s="255" t="s">
        <v>27</v>
      </c>
      <c r="L2603" s="260">
        <v>44331</v>
      </c>
      <c r="M2603" s="255" t="s">
        <v>28</v>
      </c>
      <c r="N2603" s="255" t="s">
        <v>27</v>
      </c>
      <c r="O2603" s="260">
        <v>44366</v>
      </c>
      <c r="P2603" s="255" t="s">
        <v>28</v>
      </c>
      <c r="Q2603" s="255" t="s">
        <v>30</v>
      </c>
      <c r="R2603" s="255"/>
      <c r="S2603" s="255"/>
      <c r="T2603" s="265" t="str">
        <f t="array" ref="T2603">VLOOKUP(D2603&amp;E2603,IF({1,0},'2021春'!$C$3:$C$4485&amp;'2021春'!$D$3:$D$4485,'2021春'!$H$3:$H$4485),2,0)</f>
        <v>451229200301252469</v>
      </c>
    </row>
    <row r="2604" spans="1:20">
      <c r="A2604" s="255">
        <v>2602</v>
      </c>
      <c r="B2604" s="255" t="s">
        <v>10433</v>
      </c>
      <c r="C2604" s="255" t="s">
        <v>21</v>
      </c>
      <c r="D2604" s="255" t="s">
        <v>384</v>
      </c>
      <c r="E2604" s="255" t="s">
        <v>10434</v>
      </c>
      <c r="F2604" s="255" t="s">
        <v>143</v>
      </c>
      <c r="G2604" s="255">
        <v>18</v>
      </c>
      <c r="H2604" s="255" t="s">
        <v>10435</v>
      </c>
      <c r="I2604" s="255" t="s">
        <v>10436</v>
      </c>
      <c r="J2604" s="255">
        <v>18877897699</v>
      </c>
      <c r="K2604" s="255" t="s">
        <v>27</v>
      </c>
      <c r="L2604" s="260">
        <v>44331</v>
      </c>
      <c r="M2604" s="255" t="s">
        <v>28</v>
      </c>
      <c r="N2604" s="255" t="s">
        <v>27</v>
      </c>
      <c r="O2604" s="260">
        <v>44366</v>
      </c>
      <c r="P2604" s="255" t="s">
        <v>28</v>
      </c>
      <c r="Q2604" s="255" t="s">
        <v>30</v>
      </c>
      <c r="R2604" s="255"/>
      <c r="S2604" s="255"/>
      <c r="T2604" s="265" t="str">
        <f t="array" ref="T2604">VLOOKUP(D2604&amp;E2604,IF({1,0},'2021春'!$C$3:$C$4485&amp;'2021春'!$D$3:$D$4485,'2021春'!$H$3:$H$4485),2,0)</f>
        <v>451229200210242425</v>
      </c>
    </row>
    <row r="2605" spans="1:20">
      <c r="A2605" s="255">
        <v>2603</v>
      </c>
      <c r="B2605" s="255" t="s">
        <v>10437</v>
      </c>
      <c r="C2605" s="255" t="s">
        <v>21</v>
      </c>
      <c r="D2605" s="255" t="s">
        <v>384</v>
      </c>
      <c r="E2605" s="255" t="s">
        <v>10438</v>
      </c>
      <c r="F2605" s="255" t="s">
        <v>143</v>
      </c>
      <c r="G2605" s="255">
        <v>16</v>
      </c>
      <c r="H2605" s="255" t="s">
        <v>10439</v>
      </c>
      <c r="I2605" s="255" t="s">
        <v>10440</v>
      </c>
      <c r="J2605" s="255">
        <v>13768280757</v>
      </c>
      <c r="K2605" s="255" t="s">
        <v>27</v>
      </c>
      <c r="L2605" s="260">
        <v>44397</v>
      </c>
      <c r="M2605" s="255" t="s">
        <v>1303</v>
      </c>
      <c r="N2605" s="255" t="s">
        <v>30</v>
      </c>
      <c r="O2605" s="260"/>
      <c r="P2605" s="255"/>
      <c r="Q2605" s="255" t="s">
        <v>30</v>
      </c>
      <c r="R2605" s="255"/>
      <c r="S2605" s="255"/>
      <c r="T2605" s="265" t="str">
        <f t="array" ref="T2605">VLOOKUP(D2605&amp;E2605,IF({1,0},'2021春'!$C$3:$C$4485&amp;'2021春'!$D$3:$D$4485,'2021春'!$H$3:$H$4485),2,0)</f>
        <v>451229200411223925</v>
      </c>
    </row>
    <row r="2606" spans="1:20">
      <c r="A2606" s="255">
        <v>2604</v>
      </c>
      <c r="B2606" s="255" t="s">
        <v>10441</v>
      </c>
      <c r="C2606" s="255" t="s">
        <v>21</v>
      </c>
      <c r="D2606" s="255" t="s">
        <v>384</v>
      </c>
      <c r="E2606" s="255" t="s">
        <v>10442</v>
      </c>
      <c r="F2606" s="255" t="s">
        <v>24</v>
      </c>
      <c r="G2606" s="255">
        <v>18</v>
      </c>
      <c r="H2606" s="255" t="s">
        <v>6804</v>
      </c>
      <c r="I2606" s="255" t="s">
        <v>10443</v>
      </c>
      <c r="J2606" s="255">
        <v>15015269158</v>
      </c>
      <c r="K2606" s="255" t="s">
        <v>27</v>
      </c>
      <c r="L2606" s="260">
        <v>44331</v>
      </c>
      <c r="M2606" s="255" t="s">
        <v>28</v>
      </c>
      <c r="N2606" s="255" t="s">
        <v>27</v>
      </c>
      <c r="O2606" s="260">
        <v>44366</v>
      </c>
      <c r="P2606" s="255" t="s">
        <v>28</v>
      </c>
      <c r="Q2606" s="255" t="s">
        <v>30</v>
      </c>
      <c r="R2606" s="255"/>
      <c r="S2606" s="255"/>
      <c r="T2606" s="265" t="str">
        <f t="array" ref="T2606">VLOOKUP(D2606&amp;E2606,IF({1,0},'2021春'!$C$3:$C$4485&amp;'2021春'!$D$3:$D$4485,'2021春'!$H$3:$H$4485),2,0)</f>
        <v>451229200303134212</v>
      </c>
    </row>
    <row r="2607" spans="1:20">
      <c r="A2607" s="255">
        <v>2605</v>
      </c>
      <c r="B2607" s="255" t="s">
        <v>10444</v>
      </c>
      <c r="C2607" s="255" t="s">
        <v>21</v>
      </c>
      <c r="D2607" s="255" t="s">
        <v>384</v>
      </c>
      <c r="E2607" s="255" t="s">
        <v>10445</v>
      </c>
      <c r="F2607" s="255" t="s">
        <v>143</v>
      </c>
      <c r="G2607" s="255">
        <v>18</v>
      </c>
      <c r="H2607" s="255" t="s">
        <v>10080</v>
      </c>
      <c r="I2607" s="255" t="s">
        <v>10446</v>
      </c>
      <c r="J2607" s="255">
        <v>18776864199</v>
      </c>
      <c r="K2607" s="255" t="s">
        <v>27</v>
      </c>
      <c r="L2607" s="260">
        <v>44331</v>
      </c>
      <c r="M2607" s="255" t="s">
        <v>28</v>
      </c>
      <c r="N2607" s="255" t="s">
        <v>27</v>
      </c>
      <c r="O2607" s="260">
        <v>44366</v>
      </c>
      <c r="P2607" s="255" t="s">
        <v>28</v>
      </c>
      <c r="Q2607" s="255" t="s">
        <v>30</v>
      </c>
      <c r="R2607" s="255"/>
      <c r="S2607" s="255"/>
      <c r="T2607" s="265" t="str">
        <f t="array" ref="T2607">VLOOKUP(D2607&amp;E2607,IF({1,0},'2021春'!$C$3:$C$4485&amp;'2021春'!$D$3:$D$4485,'2021春'!$H$3:$H$4485),2,0)</f>
        <v>451229200302052426</v>
      </c>
    </row>
    <row r="2608" spans="1:20">
      <c r="A2608" s="255">
        <v>2606</v>
      </c>
      <c r="B2608" s="255" t="s">
        <v>10447</v>
      </c>
      <c r="C2608" s="255" t="s">
        <v>21</v>
      </c>
      <c r="D2608" s="255" t="s">
        <v>384</v>
      </c>
      <c r="E2608" s="255" t="s">
        <v>10448</v>
      </c>
      <c r="F2608" s="255" t="s">
        <v>24</v>
      </c>
      <c r="G2608" s="255">
        <v>17</v>
      </c>
      <c r="H2608" s="255" t="s">
        <v>10449</v>
      </c>
      <c r="I2608" s="255" t="s">
        <v>10450</v>
      </c>
      <c r="J2608" s="255">
        <v>13978748581</v>
      </c>
      <c r="K2608" s="255" t="s">
        <v>27</v>
      </c>
      <c r="L2608" s="260">
        <v>44395</v>
      </c>
      <c r="M2608" s="255" t="s">
        <v>28</v>
      </c>
      <c r="N2608" s="255" t="s">
        <v>30</v>
      </c>
      <c r="O2608" s="260"/>
      <c r="P2608" s="255"/>
      <c r="Q2608" s="255" t="s">
        <v>30</v>
      </c>
      <c r="R2608" s="255" t="s">
        <v>10451</v>
      </c>
      <c r="S2608" s="255"/>
      <c r="T2608" s="265" t="str">
        <f t="array" ref="T2608">VLOOKUP(D2608&amp;E2608,IF({1,0},'2021春'!$C$3:$C$4485&amp;'2021春'!$D$3:$D$4485,'2021春'!$H$3:$H$4485),2,0)</f>
        <v>450124200405183615</v>
      </c>
    </row>
    <row r="2609" spans="1:20">
      <c r="A2609" s="255">
        <v>2607</v>
      </c>
      <c r="B2609" s="255" t="s">
        <v>10452</v>
      </c>
      <c r="C2609" s="255" t="s">
        <v>21</v>
      </c>
      <c r="D2609" s="255" t="s">
        <v>384</v>
      </c>
      <c r="E2609" s="255" t="s">
        <v>10453</v>
      </c>
      <c r="F2609" s="255" t="s">
        <v>143</v>
      </c>
      <c r="G2609" s="255">
        <v>17</v>
      </c>
      <c r="H2609" s="255" t="s">
        <v>10071</v>
      </c>
      <c r="I2609" s="255" t="s">
        <v>10454</v>
      </c>
      <c r="J2609" s="255">
        <v>18276682341</v>
      </c>
      <c r="K2609" s="255" t="s">
        <v>27</v>
      </c>
      <c r="L2609" s="260">
        <v>44395</v>
      </c>
      <c r="M2609" s="255" t="s">
        <v>2172</v>
      </c>
      <c r="N2609" s="255" t="s">
        <v>30</v>
      </c>
      <c r="O2609" s="260"/>
      <c r="P2609" s="255"/>
      <c r="Q2609" s="255" t="s">
        <v>30</v>
      </c>
      <c r="R2609" s="255"/>
      <c r="S2609" s="255"/>
      <c r="T2609" s="265" t="str">
        <f t="array" ref="T2609">VLOOKUP(D2609&amp;E2609,IF({1,0},'2021春'!$C$3:$C$4485&amp;'2021春'!$D$3:$D$4485,'2021春'!$H$3:$H$4485),2,0)</f>
        <v>451229200402152483</v>
      </c>
    </row>
    <row r="2610" spans="1:20">
      <c r="A2610" s="255">
        <v>2608</v>
      </c>
      <c r="B2610" s="255" t="s">
        <v>10455</v>
      </c>
      <c r="C2610" s="255" t="s">
        <v>21</v>
      </c>
      <c r="D2610" s="255" t="s">
        <v>384</v>
      </c>
      <c r="E2610" s="255" t="s">
        <v>10456</v>
      </c>
      <c r="F2610" s="255" t="s">
        <v>143</v>
      </c>
      <c r="G2610" s="255">
        <v>20</v>
      </c>
      <c r="H2610" s="255" t="s">
        <v>10457</v>
      </c>
      <c r="I2610" s="255" t="s">
        <v>10458</v>
      </c>
      <c r="J2610" s="255">
        <v>19127210993</v>
      </c>
      <c r="K2610" s="255" t="s">
        <v>27</v>
      </c>
      <c r="L2610" s="260">
        <v>44331</v>
      </c>
      <c r="M2610" s="255" t="s">
        <v>28</v>
      </c>
      <c r="N2610" s="255" t="s">
        <v>27</v>
      </c>
      <c r="O2610" s="260">
        <v>44366</v>
      </c>
      <c r="P2610" s="255" t="s">
        <v>28</v>
      </c>
      <c r="Q2610" s="255" t="s">
        <v>30</v>
      </c>
      <c r="R2610" s="255"/>
      <c r="S2610" s="255"/>
      <c r="T2610" s="265" t="str">
        <f t="array" ref="T2610">VLOOKUP(D2610&amp;E2610,IF({1,0},'2021春'!$C$3:$C$4485&amp;'2021春'!$D$3:$D$4485,'2021春'!$H$3:$H$4485),2,0)</f>
        <v>45122920010614274X</v>
      </c>
    </row>
    <row r="2611" spans="1:20">
      <c r="A2611" s="255">
        <v>2609</v>
      </c>
      <c r="B2611" s="255" t="s">
        <v>10459</v>
      </c>
      <c r="C2611" s="255" t="s">
        <v>21</v>
      </c>
      <c r="D2611" s="255" t="s">
        <v>384</v>
      </c>
      <c r="E2611" s="255" t="s">
        <v>10460</v>
      </c>
      <c r="F2611" s="255" t="s">
        <v>24</v>
      </c>
      <c r="G2611" s="255">
        <v>17</v>
      </c>
      <c r="H2611" s="255" t="s">
        <v>2681</v>
      </c>
      <c r="I2611" s="255" t="s">
        <v>10461</v>
      </c>
      <c r="J2611" s="255">
        <v>15994496632</v>
      </c>
      <c r="K2611" s="255" t="s">
        <v>27</v>
      </c>
      <c r="L2611" s="260">
        <v>44394</v>
      </c>
      <c r="M2611" s="255" t="s">
        <v>1303</v>
      </c>
      <c r="N2611" s="255" t="s">
        <v>30</v>
      </c>
      <c r="O2611" s="260"/>
      <c r="P2611" s="255"/>
      <c r="Q2611" s="255" t="s">
        <v>30</v>
      </c>
      <c r="R2611" s="255"/>
      <c r="S2611" s="255"/>
      <c r="T2611" s="265" t="str">
        <f t="array" ref="T2611">VLOOKUP(D2611&amp;E2611,IF({1,0},'2021春'!$C$3:$C$4485&amp;'2021春'!$D$3:$D$4485,'2021春'!$H$3:$H$4485),2,0)</f>
        <v>452731200408103914</v>
      </c>
    </row>
    <row r="2612" spans="1:20">
      <c r="A2612" s="255">
        <v>2610</v>
      </c>
      <c r="B2612" s="255" t="s">
        <v>10462</v>
      </c>
      <c r="C2612" s="255" t="s">
        <v>21</v>
      </c>
      <c r="D2612" s="255" t="s">
        <v>384</v>
      </c>
      <c r="E2612" s="255" t="s">
        <v>10463</v>
      </c>
      <c r="F2612" s="255" t="s">
        <v>143</v>
      </c>
      <c r="G2612" s="255">
        <v>17</v>
      </c>
      <c r="H2612" s="255" t="s">
        <v>10464</v>
      </c>
      <c r="I2612" s="255" t="s">
        <v>10465</v>
      </c>
      <c r="J2612" s="255">
        <v>15807784018</v>
      </c>
      <c r="K2612" s="255" t="s">
        <v>27</v>
      </c>
      <c r="L2612" s="260">
        <v>44395</v>
      </c>
      <c r="M2612" s="255" t="s">
        <v>2172</v>
      </c>
      <c r="N2612" s="255" t="s">
        <v>30</v>
      </c>
      <c r="O2612" s="260"/>
      <c r="P2612" s="255"/>
      <c r="Q2612" s="255" t="s">
        <v>30</v>
      </c>
      <c r="R2612" s="255"/>
      <c r="S2612" s="255"/>
      <c r="T2612" s="265" t="str">
        <f t="array" ref="T2612">VLOOKUP(D2612&amp;E2612,IF({1,0},'2021春'!$C$3:$C$4485&amp;'2021春'!$D$3:$D$4485,'2021春'!$H$3:$H$4485),2,0)</f>
        <v>452731200309194822</v>
      </c>
    </row>
    <row r="2613" spans="1:20">
      <c r="A2613" s="255">
        <v>2611</v>
      </c>
      <c r="B2613" s="255" t="s">
        <v>10466</v>
      </c>
      <c r="C2613" s="255" t="s">
        <v>21</v>
      </c>
      <c r="D2613" s="255" t="s">
        <v>384</v>
      </c>
      <c r="E2613" s="255" t="s">
        <v>10467</v>
      </c>
      <c r="F2613" s="255" t="s">
        <v>24</v>
      </c>
      <c r="G2613" s="255">
        <v>17</v>
      </c>
      <c r="H2613" s="255" t="s">
        <v>10468</v>
      </c>
      <c r="I2613" s="255" t="s">
        <v>10469</v>
      </c>
      <c r="J2613" s="255">
        <v>13425902138</v>
      </c>
      <c r="K2613" s="255" t="s">
        <v>27</v>
      </c>
      <c r="L2613" s="260">
        <v>44395</v>
      </c>
      <c r="M2613" s="255" t="s">
        <v>2455</v>
      </c>
      <c r="N2613" s="255" t="s">
        <v>30</v>
      </c>
      <c r="O2613" s="260"/>
      <c r="P2613" s="255"/>
      <c r="Q2613" s="255" t="s">
        <v>30</v>
      </c>
      <c r="R2613" s="255"/>
      <c r="S2613" s="255"/>
      <c r="T2613" s="265" t="str">
        <f t="array" ref="T2613">VLOOKUP(D2613&amp;E2613,IF({1,0},'2021春'!$C$3:$C$4485&amp;'2021春'!$D$3:$D$4485,'2021春'!$H$3:$H$4485),2,0)</f>
        <v>45273120030817423X</v>
      </c>
    </row>
    <row r="2614" spans="1:20">
      <c r="A2614" s="255">
        <v>2612</v>
      </c>
      <c r="B2614" s="255" t="s">
        <v>10470</v>
      </c>
      <c r="C2614" s="255" t="s">
        <v>21</v>
      </c>
      <c r="D2614" s="255" t="s">
        <v>384</v>
      </c>
      <c r="E2614" s="255" t="s">
        <v>10471</v>
      </c>
      <c r="F2614" s="255" t="s">
        <v>24</v>
      </c>
      <c r="G2614" s="255">
        <v>15</v>
      </c>
      <c r="H2614" s="255" t="s">
        <v>10472</v>
      </c>
      <c r="I2614" s="255" t="s">
        <v>10473</v>
      </c>
      <c r="J2614" s="255">
        <v>18707784072</v>
      </c>
      <c r="K2614" s="255" t="s">
        <v>27</v>
      </c>
      <c r="L2614" s="260">
        <v>44395</v>
      </c>
      <c r="M2614" s="255" t="s">
        <v>2455</v>
      </c>
      <c r="N2614" s="255" t="s">
        <v>30</v>
      </c>
      <c r="O2614" s="260"/>
      <c r="P2614" s="255"/>
      <c r="Q2614" s="255" t="s">
        <v>30</v>
      </c>
      <c r="R2614" s="255"/>
      <c r="S2614" s="255"/>
      <c r="T2614" s="265" t="str">
        <f t="array" ref="T2614">VLOOKUP(D2614&amp;E2614,IF({1,0},'2021春'!$C$3:$C$4485&amp;'2021春'!$D$3:$D$4485,'2021春'!$H$3:$H$4485),2,0)</f>
        <v>451229200603072711</v>
      </c>
    </row>
    <row r="2615" spans="1:20">
      <c r="A2615" s="255">
        <v>2613</v>
      </c>
      <c r="B2615" s="255" t="s">
        <v>10474</v>
      </c>
      <c r="C2615" s="255" t="s">
        <v>21</v>
      </c>
      <c r="D2615" s="255" t="s">
        <v>384</v>
      </c>
      <c r="E2615" s="255" t="s">
        <v>10475</v>
      </c>
      <c r="F2615" s="255" t="s">
        <v>24</v>
      </c>
      <c r="G2615" s="255">
        <v>19</v>
      </c>
      <c r="H2615" s="255" t="s">
        <v>5783</v>
      </c>
      <c r="I2615" s="255" t="s">
        <v>10476</v>
      </c>
      <c r="J2615" s="255">
        <v>18070861849</v>
      </c>
      <c r="K2615" s="255" t="s">
        <v>27</v>
      </c>
      <c r="L2615" s="260">
        <v>44331</v>
      </c>
      <c r="M2615" s="255" t="s">
        <v>28</v>
      </c>
      <c r="N2615" s="255" t="s">
        <v>27</v>
      </c>
      <c r="O2615" s="260">
        <v>44366</v>
      </c>
      <c r="P2615" s="255" t="s">
        <v>28</v>
      </c>
      <c r="Q2615" s="255" t="s">
        <v>30</v>
      </c>
      <c r="R2615" s="255"/>
      <c r="S2615" s="255"/>
      <c r="T2615" s="265" t="str">
        <f t="array" ref="T2615">VLOOKUP(D2615&amp;E2615,IF({1,0},'2021春'!$C$3:$C$4485&amp;'2021春'!$D$3:$D$4485,'2021春'!$H$3:$H$4485),2,0)</f>
        <v>451229200205245736</v>
      </c>
    </row>
    <row r="2616" spans="1:20">
      <c r="A2616" s="255">
        <v>2614</v>
      </c>
      <c r="B2616" s="255" t="s">
        <v>10477</v>
      </c>
      <c r="C2616" s="255" t="s">
        <v>21</v>
      </c>
      <c r="D2616" s="255" t="s">
        <v>384</v>
      </c>
      <c r="E2616" s="255" t="s">
        <v>10478</v>
      </c>
      <c r="F2616" s="255" t="s">
        <v>143</v>
      </c>
      <c r="G2616" s="255">
        <v>16</v>
      </c>
      <c r="H2616" s="255" t="s">
        <v>7164</v>
      </c>
      <c r="I2616" s="255" t="s">
        <v>10479</v>
      </c>
      <c r="J2616" s="255">
        <v>13737982533</v>
      </c>
      <c r="K2616" s="255" t="s">
        <v>27</v>
      </c>
      <c r="L2616" s="260">
        <v>44398</v>
      </c>
      <c r="M2616" s="255" t="s">
        <v>2455</v>
      </c>
      <c r="N2616" s="255" t="s">
        <v>30</v>
      </c>
      <c r="O2616" s="260"/>
      <c r="P2616" s="255"/>
      <c r="Q2616" s="255" t="s">
        <v>30</v>
      </c>
      <c r="R2616" s="255"/>
      <c r="S2616" s="255"/>
      <c r="T2616" s="265" t="str">
        <f t="array" ref="T2616">VLOOKUP(D2616&amp;E2616,IF({1,0},'2021春'!$C$3:$C$4485&amp;'2021春'!$D$3:$D$4485,'2021春'!$H$3:$H$4485),2,0)</f>
        <v>451229200409051829</v>
      </c>
    </row>
    <row r="2617" spans="1:20">
      <c r="A2617" s="255">
        <v>2615</v>
      </c>
      <c r="B2617" s="255" t="s">
        <v>10480</v>
      </c>
      <c r="C2617" s="255" t="s">
        <v>21</v>
      </c>
      <c r="D2617" s="255" t="s">
        <v>384</v>
      </c>
      <c r="E2617" s="255" t="s">
        <v>2097</v>
      </c>
      <c r="F2617" s="255" t="s">
        <v>143</v>
      </c>
      <c r="G2617" s="255">
        <v>22</v>
      </c>
      <c r="H2617" s="255" t="s">
        <v>6151</v>
      </c>
      <c r="I2617" s="255" t="s">
        <v>10481</v>
      </c>
      <c r="J2617" s="255">
        <v>18178892687</v>
      </c>
      <c r="K2617" s="255" t="s">
        <v>27</v>
      </c>
      <c r="L2617" s="260">
        <v>44331</v>
      </c>
      <c r="M2617" s="255" t="s">
        <v>28</v>
      </c>
      <c r="N2617" s="255" t="s">
        <v>27</v>
      </c>
      <c r="O2617" s="260">
        <v>44366</v>
      </c>
      <c r="P2617" s="255" t="s">
        <v>28</v>
      </c>
      <c r="Q2617" s="255" t="s">
        <v>30</v>
      </c>
      <c r="R2617" s="255"/>
      <c r="S2617" s="255"/>
      <c r="T2617" s="265" t="str">
        <f t="array" ref="T2617">VLOOKUP(D2617&amp;E2617,IF({1,0},'2021春'!$C$3:$C$4485&amp;'2021春'!$D$3:$D$4485,'2021春'!$H$3:$H$4485),2,0)</f>
        <v>451229199901022442</v>
      </c>
    </row>
    <row r="2618" spans="1:20">
      <c r="A2618" s="255">
        <v>2616</v>
      </c>
      <c r="B2618" s="255" t="s">
        <v>10482</v>
      </c>
      <c r="C2618" s="255" t="s">
        <v>21</v>
      </c>
      <c r="D2618" s="255" t="s">
        <v>384</v>
      </c>
      <c r="E2618" s="255" t="s">
        <v>10483</v>
      </c>
      <c r="F2618" s="255" t="s">
        <v>143</v>
      </c>
      <c r="G2618" s="255">
        <v>21</v>
      </c>
      <c r="H2618" s="255" t="s">
        <v>10484</v>
      </c>
      <c r="I2618" s="255" t="s">
        <v>10485</v>
      </c>
      <c r="J2618" s="255">
        <v>17758588781</v>
      </c>
      <c r="K2618" s="255" t="s">
        <v>27</v>
      </c>
      <c r="L2618" s="260">
        <v>44331</v>
      </c>
      <c r="M2618" s="255" t="s">
        <v>28</v>
      </c>
      <c r="N2618" s="255" t="s">
        <v>30</v>
      </c>
      <c r="O2618" s="260">
        <v>44366</v>
      </c>
      <c r="P2618" s="255" t="s">
        <v>28</v>
      </c>
      <c r="Q2618" s="255" t="s">
        <v>30</v>
      </c>
      <c r="R2618" s="255"/>
      <c r="S2618" s="255"/>
      <c r="T2618" s="265" t="str">
        <f t="array" ref="T2618">VLOOKUP(D2618&amp;E2618,IF({1,0},'2021春'!$C$3:$C$4485&amp;'2021春'!$D$3:$D$4485,'2021春'!$H$3:$H$4485),2,0)</f>
        <v>451229199908152741</v>
      </c>
    </row>
    <row r="2619" spans="1:20">
      <c r="A2619" s="255">
        <v>2617</v>
      </c>
      <c r="B2619" s="255" t="s">
        <v>10486</v>
      </c>
      <c r="C2619" s="255" t="s">
        <v>21</v>
      </c>
      <c r="D2619" s="255" t="s">
        <v>384</v>
      </c>
      <c r="E2619" s="255" t="s">
        <v>10487</v>
      </c>
      <c r="F2619" s="255" t="s">
        <v>143</v>
      </c>
      <c r="G2619" s="255">
        <v>17</v>
      </c>
      <c r="H2619" s="255" t="s">
        <v>6566</v>
      </c>
      <c r="I2619" s="255" t="s">
        <v>10488</v>
      </c>
      <c r="J2619" s="255">
        <v>13632128786</v>
      </c>
      <c r="K2619" s="255" t="s">
        <v>27</v>
      </c>
      <c r="L2619" s="260">
        <v>44394</v>
      </c>
      <c r="M2619" s="255" t="s">
        <v>28</v>
      </c>
      <c r="N2619" s="255" t="s">
        <v>30</v>
      </c>
      <c r="O2619" s="260"/>
      <c r="P2619" s="255"/>
      <c r="Q2619" s="255" t="s">
        <v>30</v>
      </c>
      <c r="R2619" s="255"/>
      <c r="S2619" s="255"/>
      <c r="T2619" s="265" t="str">
        <f t="array" ref="T2619">VLOOKUP(D2619&amp;E2619,IF({1,0},'2021春'!$C$3:$C$4485&amp;'2021春'!$D$3:$D$4485,'2021春'!$H$3:$H$4485),2,0)</f>
        <v>451229200406045722</v>
      </c>
    </row>
    <row r="2620" spans="1:20">
      <c r="A2620" s="255">
        <v>2618</v>
      </c>
      <c r="B2620" s="255" t="s">
        <v>10489</v>
      </c>
      <c r="C2620" s="255" t="s">
        <v>21</v>
      </c>
      <c r="D2620" s="255" t="s">
        <v>384</v>
      </c>
      <c r="E2620" s="255" t="s">
        <v>10490</v>
      </c>
      <c r="F2620" s="255" t="s">
        <v>24</v>
      </c>
      <c r="G2620" s="255">
        <v>21</v>
      </c>
      <c r="H2620" s="255" t="s">
        <v>8314</v>
      </c>
      <c r="I2620" s="255" t="s">
        <v>2106</v>
      </c>
      <c r="J2620" s="255">
        <v>18877841724</v>
      </c>
      <c r="K2620" s="255" t="s">
        <v>27</v>
      </c>
      <c r="L2620" s="260">
        <v>44331</v>
      </c>
      <c r="M2620" s="255" t="s">
        <v>28</v>
      </c>
      <c r="N2620" s="255" t="s">
        <v>27</v>
      </c>
      <c r="O2620" s="260">
        <v>44366</v>
      </c>
      <c r="P2620" s="255" t="s">
        <v>28</v>
      </c>
      <c r="Q2620" s="255" t="s">
        <v>30</v>
      </c>
      <c r="R2620" s="255"/>
      <c r="S2620" s="255"/>
      <c r="T2620" s="265" t="str">
        <f t="array" ref="T2620">VLOOKUP(D2620&amp;E2620,IF({1,0},'2021春'!$C$3:$C$4485&amp;'2021春'!$D$3:$D$4485,'2021春'!$H$3:$H$4485),2,0)</f>
        <v>451229200004182417</v>
      </c>
    </row>
    <row r="2621" spans="1:20">
      <c r="A2621" s="255">
        <v>2619</v>
      </c>
      <c r="B2621" s="255" t="s">
        <v>10491</v>
      </c>
      <c r="C2621" s="255" t="s">
        <v>21</v>
      </c>
      <c r="D2621" s="255" t="s">
        <v>384</v>
      </c>
      <c r="E2621" s="255" t="s">
        <v>10492</v>
      </c>
      <c r="F2621" s="255" t="s">
        <v>24</v>
      </c>
      <c r="G2621" s="255">
        <v>17</v>
      </c>
      <c r="H2621" s="255" t="s">
        <v>1924</v>
      </c>
      <c r="I2621" s="255" t="s">
        <v>10493</v>
      </c>
      <c r="J2621" s="255">
        <v>18978757319</v>
      </c>
      <c r="K2621" s="255" t="s">
        <v>27</v>
      </c>
      <c r="L2621" s="260">
        <v>44395</v>
      </c>
      <c r="M2621" s="255" t="s">
        <v>98</v>
      </c>
      <c r="N2621" s="255" t="s">
        <v>30</v>
      </c>
      <c r="O2621" s="260"/>
      <c r="P2621" s="255"/>
      <c r="Q2621" s="255" t="s">
        <v>30</v>
      </c>
      <c r="R2621" s="255"/>
      <c r="S2621" s="255"/>
      <c r="T2621" s="265" t="str">
        <f t="array" ref="T2621">VLOOKUP(D2621&amp;E2621,IF({1,0},'2021春'!$C$3:$C$4485&amp;'2021春'!$D$3:$D$4485,'2021春'!$H$3:$H$4485),2,0)</f>
        <v>451229200401071219</v>
      </c>
    </row>
    <row r="2622" spans="1:20">
      <c r="A2622" s="255">
        <v>2620</v>
      </c>
      <c r="B2622" s="255" t="s">
        <v>10494</v>
      </c>
      <c r="C2622" s="255" t="s">
        <v>21</v>
      </c>
      <c r="D2622" s="255" t="s">
        <v>384</v>
      </c>
      <c r="E2622" s="255" t="s">
        <v>10495</v>
      </c>
      <c r="F2622" s="255" t="s">
        <v>143</v>
      </c>
      <c r="G2622" s="255">
        <v>17</v>
      </c>
      <c r="H2622" s="255" t="s">
        <v>10496</v>
      </c>
      <c r="I2622" s="255" t="s">
        <v>9827</v>
      </c>
      <c r="J2622" s="255">
        <v>13929020591</v>
      </c>
      <c r="K2622" s="255" t="s">
        <v>27</v>
      </c>
      <c r="L2622" s="260">
        <v>44405</v>
      </c>
      <c r="M2622" s="255" t="s">
        <v>10497</v>
      </c>
      <c r="N2622" s="255" t="s">
        <v>30</v>
      </c>
      <c r="O2622" s="260"/>
      <c r="P2622" s="255"/>
      <c r="Q2622" s="255" t="s">
        <v>30</v>
      </c>
      <c r="R2622" s="255"/>
      <c r="S2622" s="255"/>
      <c r="T2622" s="265" t="str">
        <f t="array" ref="T2622">VLOOKUP(D2622&amp;E2622,IF({1,0},'2021春'!$C$3:$C$4485&amp;'2021春'!$D$3:$D$4485,'2021春'!$H$3:$H$4485),2,0)</f>
        <v>451229200404185721</v>
      </c>
    </row>
    <row r="2623" spans="1:20">
      <c r="A2623" s="255">
        <v>2621</v>
      </c>
      <c r="B2623" s="255" t="s">
        <v>10498</v>
      </c>
      <c r="C2623" s="255" t="s">
        <v>21</v>
      </c>
      <c r="D2623" s="255" t="s">
        <v>384</v>
      </c>
      <c r="E2623" s="255" t="s">
        <v>10499</v>
      </c>
      <c r="F2623" s="255" t="s">
        <v>143</v>
      </c>
      <c r="G2623" s="255">
        <v>17</v>
      </c>
      <c r="H2623" s="255" t="s">
        <v>10500</v>
      </c>
      <c r="I2623" s="255" t="s">
        <v>10501</v>
      </c>
      <c r="J2623" s="255">
        <v>13878737543</v>
      </c>
      <c r="K2623" s="255" t="s">
        <v>27</v>
      </c>
      <c r="L2623" s="260">
        <v>44397</v>
      </c>
      <c r="M2623" s="255" t="s">
        <v>10502</v>
      </c>
      <c r="N2623" s="255" t="s">
        <v>30</v>
      </c>
      <c r="O2623" s="260"/>
      <c r="P2623" s="255"/>
      <c r="Q2623" s="255" t="s">
        <v>30</v>
      </c>
      <c r="R2623" s="255"/>
      <c r="S2623" s="255"/>
      <c r="T2623" s="265" t="str">
        <f t="array" ref="T2623">VLOOKUP(D2623&amp;E2623,IF({1,0},'2021春'!$C$3:$C$4485&amp;'2021春'!$D$3:$D$4485,'2021春'!$H$3:$H$4485),2,0)</f>
        <v>452731200312124841</v>
      </c>
    </row>
    <row r="2624" spans="1:20">
      <c r="A2624" s="255">
        <v>2622</v>
      </c>
      <c r="B2624" s="255" t="s">
        <v>10503</v>
      </c>
      <c r="C2624" s="255" t="s">
        <v>21</v>
      </c>
      <c r="D2624" s="255" t="s">
        <v>384</v>
      </c>
      <c r="E2624" s="255" t="s">
        <v>10504</v>
      </c>
      <c r="F2624" s="255" t="s">
        <v>143</v>
      </c>
      <c r="G2624" s="255">
        <v>18</v>
      </c>
      <c r="H2624" s="255" t="s">
        <v>10505</v>
      </c>
      <c r="I2624" s="255" t="s">
        <v>10506</v>
      </c>
      <c r="J2624" s="255">
        <v>15177386523</v>
      </c>
      <c r="K2624" s="255" t="s">
        <v>27</v>
      </c>
      <c r="L2624" s="260">
        <v>44331</v>
      </c>
      <c r="M2624" s="255" t="s">
        <v>29</v>
      </c>
      <c r="N2624" s="255" t="s">
        <v>27</v>
      </c>
      <c r="O2624" s="260">
        <v>44366</v>
      </c>
      <c r="P2624" s="255" t="s">
        <v>28</v>
      </c>
      <c r="Q2624" s="255" t="s">
        <v>30</v>
      </c>
      <c r="R2624" s="255"/>
      <c r="S2624" s="255"/>
      <c r="T2624" s="265" t="str">
        <f t="array" ref="T2624">VLOOKUP(D2624&amp;E2624,IF({1,0},'2021春'!$C$3:$C$4485&amp;'2021春'!$D$3:$D$4485,'2021春'!$H$3:$H$4485),2,0)</f>
        <v>451229200209242129</v>
      </c>
    </row>
    <row r="2625" spans="1:20">
      <c r="A2625" s="255">
        <v>2623</v>
      </c>
      <c r="B2625" s="255" t="s">
        <v>10507</v>
      </c>
      <c r="C2625" s="255" t="s">
        <v>21</v>
      </c>
      <c r="D2625" s="255" t="s">
        <v>389</v>
      </c>
      <c r="E2625" s="255" t="s">
        <v>10508</v>
      </c>
      <c r="F2625" s="255" t="s">
        <v>24</v>
      </c>
      <c r="G2625" s="255">
        <v>18</v>
      </c>
      <c r="H2625" s="255" t="s">
        <v>4968</v>
      </c>
      <c r="I2625" s="255" t="s">
        <v>332</v>
      </c>
      <c r="J2625" s="255">
        <v>14777393269</v>
      </c>
      <c r="K2625" s="255" t="s">
        <v>27</v>
      </c>
      <c r="L2625" s="260">
        <v>44344</v>
      </c>
      <c r="M2625" s="255" t="s">
        <v>29</v>
      </c>
      <c r="N2625" s="255" t="s">
        <v>27</v>
      </c>
      <c r="O2625" s="260">
        <v>44366</v>
      </c>
      <c r="P2625" s="255" t="s">
        <v>2455</v>
      </c>
      <c r="Q2625" s="255" t="s">
        <v>30</v>
      </c>
      <c r="R2625" s="255"/>
      <c r="S2625" s="255"/>
      <c r="T2625" s="265" t="str">
        <f t="array" ref="T2625">VLOOKUP(D2625&amp;E2625,IF({1,0},'2021春'!$C$3:$C$4485&amp;'2021春'!$D$3:$D$4485,'2021春'!$H$3:$H$4485),2,0)</f>
        <v>452731200305262138</v>
      </c>
    </row>
    <row r="2626" spans="1:20">
      <c r="A2626" s="255">
        <v>2624</v>
      </c>
      <c r="B2626" s="255" t="s">
        <v>10509</v>
      </c>
      <c r="C2626" s="255" t="s">
        <v>21</v>
      </c>
      <c r="D2626" s="255" t="s">
        <v>389</v>
      </c>
      <c r="E2626" s="255" t="s">
        <v>10510</v>
      </c>
      <c r="F2626" s="255" t="s">
        <v>143</v>
      </c>
      <c r="G2626" s="255">
        <v>18</v>
      </c>
      <c r="H2626" s="255" t="s">
        <v>1812</v>
      </c>
      <c r="I2626" s="255" t="s">
        <v>10511</v>
      </c>
      <c r="J2626" s="255">
        <v>18077898042</v>
      </c>
      <c r="K2626" s="255" t="s">
        <v>27</v>
      </c>
      <c r="L2626" s="260">
        <v>44331</v>
      </c>
      <c r="M2626" s="255" t="s">
        <v>29</v>
      </c>
      <c r="N2626" s="255" t="s">
        <v>27</v>
      </c>
      <c r="O2626" s="260">
        <v>44366</v>
      </c>
      <c r="P2626" s="255" t="s">
        <v>2455</v>
      </c>
      <c r="Q2626" s="255" t="s">
        <v>30</v>
      </c>
      <c r="R2626" s="255"/>
      <c r="S2626" s="255"/>
      <c r="T2626" s="265" t="str">
        <f t="array" ref="T2626">VLOOKUP(D2626&amp;E2626,IF({1,0},'2021春'!$C$3:$C$4485&amp;'2021春'!$D$3:$D$4485,'2021春'!$H$3:$H$4485),2,0)</f>
        <v>451229200209232721</v>
      </c>
    </row>
    <row r="2627" spans="1:20">
      <c r="A2627" s="255">
        <v>2625</v>
      </c>
      <c r="B2627" s="255" t="s">
        <v>10512</v>
      </c>
      <c r="C2627" s="255" t="s">
        <v>21</v>
      </c>
      <c r="D2627" s="255" t="s">
        <v>389</v>
      </c>
      <c r="E2627" s="255" t="s">
        <v>10513</v>
      </c>
      <c r="F2627" s="255" t="s">
        <v>24</v>
      </c>
      <c r="G2627" s="255">
        <v>19</v>
      </c>
      <c r="H2627" s="255" t="s">
        <v>10514</v>
      </c>
      <c r="I2627" s="255" t="s">
        <v>10515</v>
      </c>
      <c r="J2627" s="255">
        <v>14777394275</v>
      </c>
      <c r="K2627" s="255" t="s">
        <v>27</v>
      </c>
      <c r="L2627" s="260">
        <v>44331</v>
      </c>
      <c r="M2627" s="255" t="s">
        <v>29</v>
      </c>
      <c r="N2627" s="255" t="s">
        <v>27</v>
      </c>
      <c r="O2627" s="260">
        <v>44366</v>
      </c>
      <c r="P2627" s="255" t="s">
        <v>2455</v>
      </c>
      <c r="Q2627" s="255" t="s">
        <v>30</v>
      </c>
      <c r="R2627" s="255"/>
      <c r="S2627" s="255"/>
      <c r="T2627" s="265" t="str">
        <f t="array" ref="T2627">VLOOKUP(D2627&amp;E2627,IF({1,0},'2021春'!$C$3:$C$4485&amp;'2021春'!$D$3:$D$4485,'2021春'!$H$3:$H$4485),2,0)</f>
        <v>451229200201152110</v>
      </c>
    </row>
    <row r="2628" spans="1:20">
      <c r="A2628" s="255">
        <v>2626</v>
      </c>
      <c r="B2628" s="255" t="s">
        <v>10516</v>
      </c>
      <c r="C2628" s="255" t="s">
        <v>21</v>
      </c>
      <c r="D2628" s="255" t="s">
        <v>389</v>
      </c>
      <c r="E2628" s="255" t="s">
        <v>10517</v>
      </c>
      <c r="F2628" s="255" t="s">
        <v>24</v>
      </c>
      <c r="G2628" s="255">
        <v>18</v>
      </c>
      <c r="H2628" s="255" t="s">
        <v>10518</v>
      </c>
      <c r="I2628" s="255" t="s">
        <v>10519</v>
      </c>
      <c r="J2628" s="255">
        <v>18070862751</v>
      </c>
      <c r="K2628" s="255" t="s">
        <v>27</v>
      </c>
      <c r="L2628" s="260">
        <v>44396</v>
      </c>
      <c r="M2628" s="255" t="s">
        <v>8877</v>
      </c>
      <c r="N2628" s="255" t="s">
        <v>27</v>
      </c>
      <c r="O2628" s="260">
        <v>44421</v>
      </c>
      <c r="P2628" s="255" t="s">
        <v>8877</v>
      </c>
      <c r="Q2628" s="255" t="s">
        <v>30</v>
      </c>
      <c r="R2628" s="255"/>
      <c r="S2628" s="255"/>
      <c r="T2628" s="265" t="str">
        <f t="array" ref="T2628">VLOOKUP(D2628&amp;E2628,IF({1,0},'2021春'!$C$3:$C$4485&amp;'2021春'!$D$3:$D$4485,'2021春'!$H$3:$H$4485),2,0)</f>
        <v>452731200308113015</v>
      </c>
    </row>
    <row r="2629" spans="1:20">
      <c r="A2629" s="255">
        <v>2627</v>
      </c>
      <c r="B2629" s="255" t="s">
        <v>10520</v>
      </c>
      <c r="C2629" s="255" t="s">
        <v>21</v>
      </c>
      <c r="D2629" s="255" t="s">
        <v>389</v>
      </c>
      <c r="E2629" s="255" t="s">
        <v>10521</v>
      </c>
      <c r="F2629" s="255" t="s">
        <v>143</v>
      </c>
      <c r="G2629" s="255">
        <v>18</v>
      </c>
      <c r="H2629" s="255" t="s">
        <v>6178</v>
      </c>
      <c r="I2629" s="255" t="s">
        <v>10522</v>
      </c>
      <c r="J2629" s="255">
        <v>13737965137</v>
      </c>
      <c r="K2629" s="255" t="s">
        <v>27</v>
      </c>
      <c r="L2629" s="260">
        <v>44396</v>
      </c>
      <c r="M2629" s="255" t="s">
        <v>2172</v>
      </c>
      <c r="N2629" s="255" t="s">
        <v>30</v>
      </c>
      <c r="O2629" s="260"/>
      <c r="P2629" s="255"/>
      <c r="Q2629" s="255" t="s">
        <v>30</v>
      </c>
      <c r="R2629" s="255"/>
      <c r="S2629" s="255"/>
      <c r="T2629" s="265" t="str">
        <f t="array" ref="T2629">VLOOKUP(D2629&amp;E2629,IF({1,0},'2021春'!$C$3:$C$4485&amp;'2021春'!$D$3:$D$4485,'2021春'!$H$3:$H$4485),2,0)</f>
        <v>452731200308054828</v>
      </c>
    </row>
    <row r="2630" spans="1:20">
      <c r="A2630" s="255">
        <v>2628</v>
      </c>
      <c r="B2630" s="255" t="s">
        <v>10523</v>
      </c>
      <c r="C2630" s="255" t="s">
        <v>21</v>
      </c>
      <c r="D2630" s="255" t="s">
        <v>389</v>
      </c>
      <c r="E2630" s="255" t="s">
        <v>10524</v>
      </c>
      <c r="F2630" s="255" t="s">
        <v>143</v>
      </c>
      <c r="G2630" s="255">
        <v>14</v>
      </c>
      <c r="H2630" s="255" t="s">
        <v>6010</v>
      </c>
      <c r="I2630" s="255" t="s">
        <v>10525</v>
      </c>
      <c r="J2630" s="255">
        <v>17376390477</v>
      </c>
      <c r="K2630" s="255" t="s">
        <v>27</v>
      </c>
      <c r="L2630" s="260">
        <v>44411</v>
      </c>
      <c r="M2630" s="255" t="s">
        <v>1273</v>
      </c>
      <c r="N2630" s="261" t="s">
        <v>30</v>
      </c>
      <c r="O2630" s="260"/>
      <c r="P2630" s="255"/>
      <c r="Q2630" s="255" t="s">
        <v>30</v>
      </c>
      <c r="R2630" s="255"/>
      <c r="S2630" s="255"/>
      <c r="T2630" s="265" t="str">
        <f t="array" ref="T2630">VLOOKUP(D2630&amp;E2630,IF({1,0},'2021春'!$C$3:$C$4485&amp;'2021春'!$D$3:$D$4485,'2021春'!$H$3:$H$4485),2,0)</f>
        <v>451229200610252147</v>
      </c>
    </row>
    <row r="2631" spans="1:20">
      <c r="A2631" s="255">
        <v>2629</v>
      </c>
      <c r="B2631" s="255" t="s">
        <v>10526</v>
      </c>
      <c r="C2631" s="255" t="s">
        <v>21</v>
      </c>
      <c r="D2631" s="255" t="s">
        <v>389</v>
      </c>
      <c r="E2631" s="255" t="s">
        <v>10527</v>
      </c>
      <c r="F2631" s="255" t="s">
        <v>143</v>
      </c>
      <c r="G2631" s="255">
        <v>15</v>
      </c>
      <c r="H2631" s="255" t="s">
        <v>10528</v>
      </c>
      <c r="I2631" s="255" t="s">
        <v>7616</v>
      </c>
      <c r="J2631" s="255">
        <v>15277853033</v>
      </c>
      <c r="K2631" s="255" t="s">
        <v>27</v>
      </c>
      <c r="L2631" s="260">
        <v>44395</v>
      </c>
      <c r="M2631" s="255" t="s">
        <v>28</v>
      </c>
      <c r="N2631" s="255" t="s">
        <v>27</v>
      </c>
      <c r="O2631" s="260">
        <v>44416</v>
      </c>
      <c r="P2631" s="255" t="s">
        <v>6508</v>
      </c>
      <c r="Q2631" s="255" t="s">
        <v>30</v>
      </c>
      <c r="R2631" s="255"/>
      <c r="S2631" s="255"/>
      <c r="T2631" s="265" t="str">
        <f t="array" ref="T2631">VLOOKUP(D2631&amp;E2631,IF({1,0},'2021春'!$C$3:$C$4485&amp;'2021春'!$D$3:$D$4485,'2021春'!$H$3:$H$4485),2,0)</f>
        <v>451229200605200043</v>
      </c>
    </row>
    <row r="2632" spans="1:20">
      <c r="A2632" s="255">
        <v>2630</v>
      </c>
      <c r="B2632" s="255" t="s">
        <v>10529</v>
      </c>
      <c r="C2632" s="255" t="s">
        <v>21</v>
      </c>
      <c r="D2632" s="255" t="s">
        <v>389</v>
      </c>
      <c r="E2632" s="255" t="s">
        <v>10530</v>
      </c>
      <c r="F2632" s="255" t="s">
        <v>143</v>
      </c>
      <c r="G2632" s="255">
        <v>17</v>
      </c>
      <c r="H2632" s="255" t="s">
        <v>1924</v>
      </c>
      <c r="I2632" s="255" t="s">
        <v>10531</v>
      </c>
      <c r="J2632" s="255">
        <v>18776879951</v>
      </c>
      <c r="K2632" s="255" t="s">
        <v>27</v>
      </c>
      <c r="L2632" s="260">
        <v>44395</v>
      </c>
      <c r="M2632" s="255" t="s">
        <v>4323</v>
      </c>
      <c r="N2632" s="255" t="s">
        <v>30</v>
      </c>
      <c r="O2632" s="260"/>
      <c r="P2632" s="255"/>
      <c r="Q2632" s="255" t="s">
        <v>30</v>
      </c>
      <c r="R2632" s="255"/>
      <c r="S2632" s="255"/>
      <c r="T2632" s="265" t="str">
        <f t="array" ref="T2632">VLOOKUP(D2632&amp;E2632,IF({1,0},'2021春'!$C$3:$C$4485&amp;'2021春'!$D$3:$D$4485,'2021春'!$H$3:$H$4485),2,0)</f>
        <v>451229200402151229</v>
      </c>
    </row>
    <row r="2633" spans="1:20">
      <c r="A2633" s="255">
        <v>2631</v>
      </c>
      <c r="B2633" s="255" t="s">
        <v>10532</v>
      </c>
      <c r="C2633" s="255" t="s">
        <v>21</v>
      </c>
      <c r="D2633" s="255" t="s">
        <v>389</v>
      </c>
      <c r="E2633" s="255" t="s">
        <v>10533</v>
      </c>
      <c r="F2633" s="255" t="s">
        <v>24</v>
      </c>
      <c r="G2633" s="255">
        <v>17</v>
      </c>
      <c r="H2633" s="255" t="s">
        <v>10534</v>
      </c>
      <c r="I2633" s="255" t="s">
        <v>10535</v>
      </c>
      <c r="J2633" s="255">
        <v>18076353613</v>
      </c>
      <c r="K2633" s="255" t="s">
        <v>27</v>
      </c>
      <c r="L2633" s="260">
        <v>44396</v>
      </c>
      <c r="M2633" s="255" t="s">
        <v>2172</v>
      </c>
      <c r="N2633" s="255" t="s">
        <v>30</v>
      </c>
      <c r="O2633" s="260"/>
      <c r="P2633" s="255"/>
      <c r="Q2633" s="255" t="s">
        <v>30</v>
      </c>
      <c r="R2633" s="255"/>
      <c r="S2633" s="255"/>
      <c r="T2633" s="265" t="str">
        <f t="array" ref="T2633">VLOOKUP(D2633&amp;E2633,IF({1,0},'2021春'!$C$3:$C$4485&amp;'2021春'!$D$3:$D$4485,'2021春'!$H$3:$H$4485),2,0)</f>
        <v>451229200407195714</v>
      </c>
    </row>
    <row r="2634" spans="1:20">
      <c r="A2634" s="255">
        <v>2632</v>
      </c>
      <c r="B2634" s="255" t="s">
        <v>10536</v>
      </c>
      <c r="C2634" s="255" t="s">
        <v>21</v>
      </c>
      <c r="D2634" s="255" t="s">
        <v>389</v>
      </c>
      <c r="E2634" s="255" t="s">
        <v>10537</v>
      </c>
      <c r="F2634" s="255" t="s">
        <v>143</v>
      </c>
      <c r="G2634" s="255">
        <v>17</v>
      </c>
      <c r="H2634" s="255" t="s">
        <v>213</v>
      </c>
      <c r="I2634" s="255" t="s">
        <v>10538</v>
      </c>
      <c r="J2634" s="255">
        <v>15949328286</v>
      </c>
      <c r="K2634" s="255" t="s">
        <v>27</v>
      </c>
      <c r="L2634" s="260">
        <v>44396</v>
      </c>
      <c r="M2634" s="255" t="s">
        <v>10539</v>
      </c>
      <c r="N2634" s="255" t="s">
        <v>30</v>
      </c>
      <c r="O2634" s="260"/>
      <c r="P2634" s="255"/>
      <c r="Q2634" s="255" t="s">
        <v>30</v>
      </c>
      <c r="R2634" s="255"/>
      <c r="S2634" s="255"/>
      <c r="T2634" s="265" t="str">
        <f t="array" ref="T2634">VLOOKUP(D2634&amp;E2634,IF({1,0},'2021春'!$C$3:$C$4485&amp;'2021春'!$D$3:$D$4485,'2021春'!$H$3:$H$4485),2,0)</f>
        <v>451229200311023627</v>
      </c>
    </row>
    <row r="2635" spans="1:20">
      <c r="A2635" s="255">
        <v>2633</v>
      </c>
      <c r="B2635" s="255" t="s">
        <v>10540</v>
      </c>
      <c r="C2635" s="255" t="s">
        <v>21</v>
      </c>
      <c r="D2635" s="255" t="s">
        <v>389</v>
      </c>
      <c r="E2635" s="255" t="s">
        <v>10541</v>
      </c>
      <c r="F2635" s="255" t="s">
        <v>143</v>
      </c>
      <c r="G2635" s="255">
        <v>17</v>
      </c>
      <c r="H2635" s="255" t="s">
        <v>10542</v>
      </c>
      <c r="I2635" s="255" t="s">
        <v>10543</v>
      </c>
      <c r="J2635" s="255">
        <v>18077822708</v>
      </c>
      <c r="K2635" s="255" t="s">
        <v>27</v>
      </c>
      <c r="L2635" s="260">
        <v>44395</v>
      </c>
      <c r="M2635" s="255" t="s">
        <v>2455</v>
      </c>
      <c r="N2635" s="255" t="s">
        <v>30</v>
      </c>
      <c r="O2635" s="260"/>
      <c r="P2635" s="255"/>
      <c r="Q2635" s="255" t="s">
        <v>30</v>
      </c>
      <c r="R2635" s="255"/>
      <c r="S2635" s="255"/>
      <c r="T2635" s="265" t="str">
        <f t="array" ref="T2635">VLOOKUP(D2635&amp;E2635,IF({1,0},'2021春'!$C$3:$C$4485&amp;'2021春'!$D$3:$D$4485,'2021春'!$H$3:$H$4485),2,0)</f>
        <v>45273120040412542X</v>
      </c>
    </row>
    <row r="2636" spans="1:20">
      <c r="A2636" s="255">
        <v>2634</v>
      </c>
      <c r="B2636" s="255" t="s">
        <v>10544</v>
      </c>
      <c r="C2636" s="255" t="s">
        <v>21</v>
      </c>
      <c r="D2636" s="255" t="s">
        <v>389</v>
      </c>
      <c r="E2636" s="255" t="s">
        <v>10545</v>
      </c>
      <c r="F2636" s="255" t="s">
        <v>143</v>
      </c>
      <c r="G2636" s="255">
        <v>16</v>
      </c>
      <c r="H2636" s="255" t="s">
        <v>10546</v>
      </c>
      <c r="I2636" s="255" t="s">
        <v>10547</v>
      </c>
      <c r="J2636" s="255">
        <v>17754790983</v>
      </c>
      <c r="K2636" s="255" t="s">
        <v>27</v>
      </c>
      <c r="L2636" s="260">
        <v>44401</v>
      </c>
      <c r="M2636" s="255" t="s">
        <v>8877</v>
      </c>
      <c r="N2636" s="255" t="s">
        <v>30</v>
      </c>
      <c r="O2636" s="260"/>
      <c r="P2636" s="255"/>
      <c r="Q2636" s="255" t="s">
        <v>30</v>
      </c>
      <c r="R2636" s="255"/>
      <c r="S2636" s="255"/>
      <c r="T2636" s="265" t="str">
        <f t="array" ref="T2636">VLOOKUP(D2636&amp;E2636,IF({1,0},'2021春'!$C$3:$C$4485&amp;'2021春'!$D$3:$D$4485,'2021春'!$H$3:$H$4485),2,0)</f>
        <v>451229200502092721</v>
      </c>
    </row>
    <row r="2637" spans="1:20">
      <c r="A2637" s="255">
        <v>2635</v>
      </c>
      <c r="B2637" s="255" t="s">
        <v>10548</v>
      </c>
      <c r="C2637" s="255" t="s">
        <v>21</v>
      </c>
      <c r="D2637" s="255" t="s">
        <v>389</v>
      </c>
      <c r="E2637" s="255" t="s">
        <v>10549</v>
      </c>
      <c r="F2637" s="255" t="s">
        <v>143</v>
      </c>
      <c r="G2637" s="255">
        <v>17</v>
      </c>
      <c r="H2637" s="255" t="s">
        <v>10550</v>
      </c>
      <c r="I2637" s="255" t="s">
        <v>10551</v>
      </c>
      <c r="J2637" s="255">
        <v>13507783504</v>
      </c>
      <c r="K2637" s="255" t="s">
        <v>27</v>
      </c>
      <c r="L2637" s="260">
        <v>44394</v>
      </c>
      <c r="M2637" s="255" t="s">
        <v>28</v>
      </c>
      <c r="N2637" s="255" t="s">
        <v>30</v>
      </c>
      <c r="O2637" s="260"/>
      <c r="P2637" s="255"/>
      <c r="Q2637" s="255" t="s">
        <v>30</v>
      </c>
      <c r="R2637" s="255"/>
      <c r="S2637" s="255"/>
      <c r="T2637" s="265" t="str">
        <f t="array" ref="T2637">VLOOKUP(D2637&amp;E2637,IF({1,0},'2021春'!$C$3:$C$4485&amp;'2021春'!$D$3:$D$4485,'2021春'!$H$3:$H$4485),2,0)</f>
        <v>452731200406134848</v>
      </c>
    </row>
    <row r="2638" spans="1:20">
      <c r="A2638" s="255">
        <v>2636</v>
      </c>
      <c r="B2638" s="255" t="s">
        <v>10552</v>
      </c>
      <c r="C2638" s="255" t="s">
        <v>21</v>
      </c>
      <c r="D2638" s="255" t="s">
        <v>389</v>
      </c>
      <c r="E2638" s="255" t="s">
        <v>10553</v>
      </c>
      <c r="F2638" s="255" t="s">
        <v>143</v>
      </c>
      <c r="G2638" s="255">
        <v>18</v>
      </c>
      <c r="H2638" s="255" t="s">
        <v>10554</v>
      </c>
      <c r="I2638" s="255" t="s">
        <v>10555</v>
      </c>
      <c r="J2638" s="255">
        <v>13687780385</v>
      </c>
      <c r="K2638" s="255" t="s">
        <v>27</v>
      </c>
      <c r="L2638" s="260">
        <v>44331</v>
      </c>
      <c r="M2638" s="255" t="s">
        <v>29</v>
      </c>
      <c r="N2638" s="255" t="s">
        <v>27</v>
      </c>
      <c r="O2638" s="260">
        <v>44366</v>
      </c>
      <c r="P2638" s="255" t="s">
        <v>2455</v>
      </c>
      <c r="Q2638" s="255" t="s">
        <v>30</v>
      </c>
      <c r="R2638" s="255"/>
      <c r="S2638" s="255"/>
      <c r="T2638" s="265" t="str">
        <f t="array" ref="T2638">VLOOKUP(D2638&amp;E2638,IF({1,0},'2021春'!$C$3:$C$4485&amp;'2021春'!$D$3:$D$4485,'2021春'!$H$3:$H$4485),2,0)</f>
        <v>451229200212220027</v>
      </c>
    </row>
    <row r="2639" spans="1:20">
      <c r="A2639" s="255">
        <v>2637</v>
      </c>
      <c r="B2639" s="255" t="s">
        <v>10556</v>
      </c>
      <c r="C2639" s="255" t="s">
        <v>21</v>
      </c>
      <c r="D2639" s="255" t="s">
        <v>389</v>
      </c>
      <c r="E2639" s="255" t="s">
        <v>10557</v>
      </c>
      <c r="F2639" s="255" t="s">
        <v>143</v>
      </c>
      <c r="G2639" s="255">
        <v>17</v>
      </c>
      <c r="H2639" s="255" t="s">
        <v>10558</v>
      </c>
      <c r="I2639" s="255" t="s">
        <v>10559</v>
      </c>
      <c r="J2639" s="255">
        <v>15777807003</v>
      </c>
      <c r="K2639" s="255" t="s">
        <v>27</v>
      </c>
      <c r="L2639" s="260">
        <v>44396</v>
      </c>
      <c r="M2639" s="255" t="s">
        <v>10560</v>
      </c>
      <c r="N2639" s="255" t="s">
        <v>30</v>
      </c>
      <c r="O2639" s="260"/>
      <c r="P2639" s="255"/>
      <c r="Q2639" s="255" t="s">
        <v>30</v>
      </c>
      <c r="R2639" s="255"/>
      <c r="S2639" s="255"/>
      <c r="T2639" s="265" t="str">
        <f t="array" ref="T2639">VLOOKUP(D2639&amp;E2639,IF({1,0},'2021春'!$C$3:$C$4485&amp;'2021春'!$D$3:$D$4485,'2021春'!$H$3:$H$4485),2,0)</f>
        <v>451229200403070922</v>
      </c>
    </row>
    <row r="2640" spans="1:20">
      <c r="A2640" s="255">
        <v>2638</v>
      </c>
      <c r="B2640" s="255" t="s">
        <v>10529</v>
      </c>
      <c r="C2640" s="255" t="s">
        <v>21</v>
      </c>
      <c r="D2640" s="255" t="s">
        <v>389</v>
      </c>
      <c r="E2640" s="255" t="s">
        <v>10530</v>
      </c>
      <c r="F2640" s="255" t="s">
        <v>143</v>
      </c>
      <c r="G2640" s="255">
        <v>18</v>
      </c>
      <c r="H2640" s="255" t="s">
        <v>10561</v>
      </c>
      <c r="I2640" s="255" t="s">
        <v>10562</v>
      </c>
      <c r="J2640" s="255">
        <v>17377047730</v>
      </c>
      <c r="K2640" s="255" t="s">
        <v>27</v>
      </c>
      <c r="L2640" s="260">
        <v>44331</v>
      </c>
      <c r="M2640" s="255" t="s">
        <v>29</v>
      </c>
      <c r="N2640" s="255" t="s">
        <v>27</v>
      </c>
      <c r="O2640" s="260">
        <v>44366</v>
      </c>
      <c r="P2640" s="255" t="s">
        <v>2455</v>
      </c>
      <c r="Q2640" s="255" t="s">
        <v>30</v>
      </c>
      <c r="R2640" s="255"/>
      <c r="S2640" s="255"/>
      <c r="T2640" s="265" t="str">
        <f t="array" ref="T2640">VLOOKUP(D2640&amp;E2640,IF({1,0},'2021春'!$C$3:$C$4485&amp;'2021春'!$D$3:$D$4485,'2021春'!$H$3:$H$4485),2,0)</f>
        <v>451229200402151229</v>
      </c>
    </row>
    <row r="2641" spans="1:20">
      <c r="A2641" s="255">
        <v>2639</v>
      </c>
      <c r="B2641" s="255" t="s">
        <v>10563</v>
      </c>
      <c r="C2641" s="255" t="s">
        <v>21</v>
      </c>
      <c r="D2641" s="255" t="s">
        <v>389</v>
      </c>
      <c r="E2641" s="255" t="s">
        <v>10564</v>
      </c>
      <c r="F2641" s="255" t="s">
        <v>143</v>
      </c>
      <c r="G2641" s="255">
        <v>18</v>
      </c>
      <c r="H2641" s="255" t="s">
        <v>2238</v>
      </c>
      <c r="I2641" s="255" t="s">
        <v>10565</v>
      </c>
      <c r="J2641" s="255">
        <v>18776872076</v>
      </c>
      <c r="K2641" s="255" t="s">
        <v>27</v>
      </c>
      <c r="L2641" s="260">
        <v>44390</v>
      </c>
      <c r="M2641" s="255" t="s">
        <v>2455</v>
      </c>
      <c r="N2641" s="255" t="s">
        <v>27</v>
      </c>
      <c r="O2641" s="260">
        <v>44415</v>
      </c>
      <c r="P2641" s="255" t="s">
        <v>10566</v>
      </c>
      <c r="Q2641" s="255" t="s">
        <v>30</v>
      </c>
      <c r="R2641" s="255"/>
      <c r="S2641" s="255"/>
      <c r="T2641" s="265" t="str">
        <f t="array" ref="T2641">VLOOKUP(D2641&amp;E2641,IF({1,0},'2021春'!$C$3:$C$4485&amp;'2021春'!$D$3:$D$4485,'2021春'!$H$3:$H$4485),2,0)</f>
        <v>452731200306140626</v>
      </c>
    </row>
    <row r="2642" spans="1:20">
      <c r="A2642" s="255">
        <v>2640</v>
      </c>
      <c r="B2642" s="255" t="s">
        <v>10567</v>
      </c>
      <c r="C2642" s="255" t="s">
        <v>21</v>
      </c>
      <c r="D2642" s="255" t="s">
        <v>389</v>
      </c>
      <c r="E2642" s="255" t="s">
        <v>10568</v>
      </c>
      <c r="F2642" s="255" t="s">
        <v>143</v>
      </c>
      <c r="G2642" s="255">
        <v>17</v>
      </c>
      <c r="H2642" s="255" t="s">
        <v>1955</v>
      </c>
      <c r="I2642" s="255" t="s">
        <v>10569</v>
      </c>
      <c r="J2642" s="255">
        <v>19978428892</v>
      </c>
      <c r="K2642" s="255" t="s">
        <v>27</v>
      </c>
      <c r="L2642" s="260">
        <v>44396</v>
      </c>
      <c r="M2642" s="255" t="s">
        <v>133</v>
      </c>
      <c r="N2642" s="255" t="s">
        <v>30</v>
      </c>
      <c r="O2642" s="260"/>
      <c r="P2642" s="255"/>
      <c r="Q2642" s="255" t="s">
        <v>30</v>
      </c>
      <c r="R2642" s="255"/>
      <c r="S2642" s="255"/>
      <c r="T2642" s="265" t="str">
        <f t="array" ref="T2642">VLOOKUP(D2642&amp;E2642,IF({1,0},'2021春'!$C$3:$C$4485&amp;'2021春'!$D$3:$D$4485,'2021春'!$H$3:$H$4485),2,0)</f>
        <v>452731200401062427</v>
      </c>
    </row>
    <row r="2643" spans="1:20">
      <c r="A2643" s="255">
        <v>2641</v>
      </c>
      <c r="B2643" s="255" t="s">
        <v>10570</v>
      </c>
      <c r="C2643" s="255" t="s">
        <v>21</v>
      </c>
      <c r="D2643" s="255" t="s">
        <v>389</v>
      </c>
      <c r="E2643" s="255" t="s">
        <v>10571</v>
      </c>
      <c r="F2643" s="255" t="s">
        <v>143</v>
      </c>
      <c r="G2643" s="255">
        <v>19</v>
      </c>
      <c r="H2643" s="255" t="s">
        <v>10572</v>
      </c>
      <c r="I2643" s="255" t="s">
        <v>10573</v>
      </c>
      <c r="J2643" s="255">
        <v>17807832453</v>
      </c>
      <c r="K2643" s="255" t="s">
        <v>27</v>
      </c>
      <c r="L2643" s="260">
        <v>44331</v>
      </c>
      <c r="M2643" s="255" t="s">
        <v>29</v>
      </c>
      <c r="N2643" s="255" t="s">
        <v>27</v>
      </c>
      <c r="O2643" s="260">
        <v>44366</v>
      </c>
      <c r="P2643" s="255" t="s">
        <v>2455</v>
      </c>
      <c r="Q2643" s="255" t="s">
        <v>30</v>
      </c>
      <c r="R2643" s="255"/>
      <c r="S2643" s="255"/>
      <c r="T2643" s="265" t="str">
        <f t="array" ref="T2643">VLOOKUP(D2643&amp;E2643,IF({1,0},'2021春'!$C$3:$C$4485&amp;'2021春'!$D$3:$D$4485,'2021春'!$H$3:$H$4485),2,0)</f>
        <v>451229200108292725</v>
      </c>
    </row>
    <row r="2644" spans="1:20">
      <c r="A2644" s="255">
        <v>2642</v>
      </c>
      <c r="B2644" s="255" t="s">
        <v>10574</v>
      </c>
      <c r="C2644" s="255" t="s">
        <v>21</v>
      </c>
      <c r="D2644" s="255" t="s">
        <v>389</v>
      </c>
      <c r="E2644" s="255" t="s">
        <v>10575</v>
      </c>
      <c r="F2644" s="255" t="s">
        <v>24</v>
      </c>
      <c r="G2644" s="255">
        <v>18</v>
      </c>
      <c r="H2644" s="255" t="s">
        <v>10576</v>
      </c>
      <c r="I2644" s="255" t="s">
        <v>10577</v>
      </c>
      <c r="J2644" s="255">
        <v>15078575348</v>
      </c>
      <c r="K2644" s="255" t="s">
        <v>27</v>
      </c>
      <c r="L2644" s="260">
        <v>44338</v>
      </c>
      <c r="M2644" s="255" t="s">
        <v>2172</v>
      </c>
      <c r="N2644" s="255" t="s">
        <v>27</v>
      </c>
      <c r="O2644" s="260">
        <v>44366</v>
      </c>
      <c r="P2644" s="255" t="s">
        <v>2172</v>
      </c>
      <c r="Q2644" s="255" t="s">
        <v>30</v>
      </c>
      <c r="R2644" s="255"/>
      <c r="S2644" s="255"/>
      <c r="T2644" s="265" t="str">
        <f t="array" ref="T2644">VLOOKUP(D2644&amp;E2644,IF({1,0},'2021春'!$C$3:$C$4485&amp;'2021春'!$D$3:$D$4485,'2021春'!$H$3:$H$4485),2,0)</f>
        <v>452731200302176613</v>
      </c>
    </row>
    <row r="2645" spans="1:20">
      <c r="A2645" s="255">
        <v>2643</v>
      </c>
      <c r="B2645" s="255" t="s">
        <v>10578</v>
      </c>
      <c r="C2645" s="255" t="s">
        <v>21</v>
      </c>
      <c r="D2645" s="255" t="s">
        <v>389</v>
      </c>
      <c r="E2645" s="255" t="s">
        <v>10579</v>
      </c>
      <c r="F2645" s="255" t="s">
        <v>143</v>
      </c>
      <c r="G2645" s="255">
        <v>18</v>
      </c>
      <c r="H2645" s="255" t="s">
        <v>10580</v>
      </c>
      <c r="I2645" s="255" t="s">
        <v>10581</v>
      </c>
      <c r="J2645" s="255">
        <v>18177125759</v>
      </c>
      <c r="K2645" s="255" t="s">
        <v>27</v>
      </c>
      <c r="L2645" s="260">
        <v>44338</v>
      </c>
      <c r="M2645" s="255" t="s">
        <v>2172</v>
      </c>
      <c r="N2645" s="255" t="s">
        <v>27</v>
      </c>
      <c r="O2645" s="260">
        <v>44369</v>
      </c>
      <c r="P2645" s="255" t="s">
        <v>5175</v>
      </c>
      <c r="Q2645" s="255" t="s">
        <v>30</v>
      </c>
      <c r="R2645" s="255"/>
      <c r="S2645" s="255"/>
      <c r="T2645" s="265" t="str">
        <f t="array" ref="T2645">VLOOKUP(D2645&amp;E2645,IF({1,0},'2021春'!$C$3:$C$4485&amp;'2021春'!$D$3:$D$4485,'2021春'!$H$3:$H$4485),2,0)</f>
        <v>450123200209293626</v>
      </c>
    </row>
    <row r="2646" spans="1:20">
      <c r="A2646" s="255">
        <v>2644</v>
      </c>
      <c r="B2646" s="255" t="s">
        <v>10582</v>
      </c>
      <c r="C2646" s="255" t="s">
        <v>21</v>
      </c>
      <c r="D2646" s="255" t="s">
        <v>389</v>
      </c>
      <c r="E2646" s="255" t="s">
        <v>10583</v>
      </c>
      <c r="F2646" s="255" t="s">
        <v>143</v>
      </c>
      <c r="G2646" s="255">
        <v>16</v>
      </c>
      <c r="H2646" s="255" t="s">
        <v>118</v>
      </c>
      <c r="I2646" s="255" t="s">
        <v>10584</v>
      </c>
      <c r="J2646" s="255">
        <v>18278874051</v>
      </c>
      <c r="K2646" s="255" t="s">
        <v>27</v>
      </c>
      <c r="L2646" s="260">
        <v>44404</v>
      </c>
      <c r="M2646" s="255" t="s">
        <v>2172</v>
      </c>
      <c r="N2646" s="255" t="s">
        <v>30</v>
      </c>
      <c r="O2646" s="260"/>
      <c r="P2646" s="255"/>
      <c r="Q2646" s="255" t="s">
        <v>30</v>
      </c>
      <c r="R2646" s="255"/>
      <c r="S2646" s="255"/>
      <c r="T2646" s="265" t="str">
        <f t="array" ref="T2646">VLOOKUP(D2646&amp;E2646,IF({1,0},'2021春'!$C$3:$C$4485&amp;'2021春'!$D$3:$D$4485,'2021春'!$H$3:$H$4485),2,0)</f>
        <v>452731200410295126</v>
      </c>
    </row>
    <row r="2647" spans="1:20">
      <c r="A2647" s="255">
        <v>2645</v>
      </c>
      <c r="B2647" s="255" t="s">
        <v>10585</v>
      </c>
      <c r="C2647" s="255" t="s">
        <v>21</v>
      </c>
      <c r="D2647" s="255" t="s">
        <v>389</v>
      </c>
      <c r="E2647" s="255" t="s">
        <v>10586</v>
      </c>
      <c r="F2647" s="255" t="s">
        <v>24</v>
      </c>
      <c r="G2647" s="255">
        <v>17</v>
      </c>
      <c r="H2647" s="255" t="s">
        <v>10587</v>
      </c>
      <c r="I2647" s="255" t="s">
        <v>10588</v>
      </c>
      <c r="J2647" s="255">
        <v>13557213989</v>
      </c>
      <c r="K2647" s="255" t="s">
        <v>27</v>
      </c>
      <c r="L2647" s="260">
        <v>44406</v>
      </c>
      <c r="M2647" s="255" t="s">
        <v>2172</v>
      </c>
      <c r="N2647" s="255" t="s">
        <v>30</v>
      </c>
      <c r="O2647" s="260"/>
      <c r="P2647" s="255"/>
      <c r="Q2647" s="255" t="s">
        <v>30</v>
      </c>
      <c r="R2647" s="255"/>
      <c r="S2647" s="255"/>
      <c r="T2647" s="265" t="str">
        <f t="array" ref="T2647">VLOOKUP(D2647&amp;E2647,IF({1,0},'2021春'!$C$3:$C$4485&amp;'2021春'!$D$3:$D$4485,'2021春'!$H$3:$H$4485),2,0)</f>
        <v>451229200312072711</v>
      </c>
    </row>
    <row r="2648" spans="1:20">
      <c r="A2648" s="255">
        <v>2646</v>
      </c>
      <c r="B2648" s="255" t="s">
        <v>10589</v>
      </c>
      <c r="C2648" s="255" t="s">
        <v>21</v>
      </c>
      <c r="D2648" s="255" t="s">
        <v>389</v>
      </c>
      <c r="E2648" s="255" t="s">
        <v>10590</v>
      </c>
      <c r="F2648" s="255" t="s">
        <v>24</v>
      </c>
      <c r="G2648" s="255">
        <v>22</v>
      </c>
      <c r="H2648" s="255" t="s">
        <v>10591</v>
      </c>
      <c r="I2648" s="255" t="s">
        <v>10592</v>
      </c>
      <c r="J2648" s="255">
        <v>13560814310</v>
      </c>
      <c r="K2648" s="255" t="s">
        <v>27</v>
      </c>
      <c r="L2648" s="260">
        <v>44338</v>
      </c>
      <c r="M2648" s="255" t="s">
        <v>2172</v>
      </c>
      <c r="N2648" s="255" t="s">
        <v>27</v>
      </c>
      <c r="O2648" s="260">
        <v>44366</v>
      </c>
      <c r="P2648" s="255" t="s">
        <v>2172</v>
      </c>
      <c r="Q2648" s="255" t="s">
        <v>30</v>
      </c>
      <c r="R2648" s="255"/>
      <c r="S2648" s="255"/>
      <c r="T2648" s="265" t="str">
        <f t="array" ref="T2648">VLOOKUP(D2648&amp;E2648,IF({1,0},'2021春'!$C$3:$C$4485&amp;'2021春'!$D$3:$D$4485,'2021春'!$H$3:$H$4485),2,0)</f>
        <v>451229199907222410</v>
      </c>
    </row>
    <row r="2649" spans="1:20">
      <c r="A2649" s="255">
        <v>2647</v>
      </c>
      <c r="B2649" s="255" t="s">
        <v>10593</v>
      </c>
      <c r="C2649" s="255" t="s">
        <v>21</v>
      </c>
      <c r="D2649" s="255" t="s">
        <v>389</v>
      </c>
      <c r="E2649" s="255" t="s">
        <v>10594</v>
      </c>
      <c r="F2649" s="255" t="s">
        <v>143</v>
      </c>
      <c r="G2649" s="255">
        <v>17</v>
      </c>
      <c r="H2649" s="255" t="s">
        <v>10595</v>
      </c>
      <c r="I2649" s="255" t="s">
        <v>10596</v>
      </c>
      <c r="J2649" s="255">
        <v>18776879748</v>
      </c>
      <c r="K2649" s="255" t="s">
        <v>27</v>
      </c>
      <c r="L2649" s="260">
        <v>44399</v>
      </c>
      <c r="M2649" s="255" t="s">
        <v>10597</v>
      </c>
      <c r="N2649" s="255" t="s">
        <v>30</v>
      </c>
      <c r="O2649" s="260"/>
      <c r="P2649" s="255"/>
      <c r="Q2649" s="255" t="s">
        <v>30</v>
      </c>
      <c r="R2649" s="255"/>
      <c r="S2649" s="255"/>
      <c r="T2649" s="265" t="str">
        <f t="array" ref="T2649">VLOOKUP(D2649&amp;E2649,IF({1,0},'2021春'!$C$3:$C$4485&amp;'2021春'!$D$3:$D$4485,'2021春'!$H$3:$H$4485),2,0)</f>
        <v>452731200312302441</v>
      </c>
    </row>
    <row r="2650" spans="1:20">
      <c r="A2650" s="255">
        <v>2648</v>
      </c>
      <c r="B2650" s="255" t="s">
        <v>10598</v>
      </c>
      <c r="C2650" s="255" t="s">
        <v>21</v>
      </c>
      <c r="D2650" s="255" t="s">
        <v>389</v>
      </c>
      <c r="E2650" s="255" t="s">
        <v>10599</v>
      </c>
      <c r="F2650" s="255" t="s">
        <v>143</v>
      </c>
      <c r="G2650" s="255">
        <v>17</v>
      </c>
      <c r="H2650" s="255" t="s">
        <v>10600</v>
      </c>
      <c r="I2650" s="255" t="s">
        <v>10601</v>
      </c>
      <c r="J2650" s="255">
        <v>13737981071</v>
      </c>
      <c r="K2650" s="255" t="s">
        <v>27</v>
      </c>
      <c r="L2650" s="260">
        <v>44405</v>
      </c>
      <c r="M2650" s="255" t="s">
        <v>3693</v>
      </c>
      <c r="N2650" s="255" t="s">
        <v>30</v>
      </c>
      <c r="O2650" s="260"/>
      <c r="P2650" s="255"/>
      <c r="Q2650" s="255" t="s">
        <v>30</v>
      </c>
      <c r="R2650" s="255"/>
      <c r="S2650" s="255"/>
      <c r="T2650" s="265" t="str">
        <f t="array" ref="T2650">VLOOKUP(D2650&amp;E2650,IF({1,0},'2021春'!$C$3:$C$4485&amp;'2021春'!$D$3:$D$4485,'2021春'!$H$3:$H$4485),2,0)</f>
        <v>452731200402050321</v>
      </c>
    </row>
    <row r="2651" spans="1:20">
      <c r="A2651" s="255">
        <v>2649</v>
      </c>
      <c r="B2651" s="255" t="s">
        <v>10602</v>
      </c>
      <c r="C2651" s="255" t="s">
        <v>21</v>
      </c>
      <c r="D2651" s="255" t="s">
        <v>389</v>
      </c>
      <c r="E2651" s="255" t="s">
        <v>10603</v>
      </c>
      <c r="F2651" s="255" t="s">
        <v>143</v>
      </c>
      <c r="G2651" s="255">
        <v>17</v>
      </c>
      <c r="H2651" s="255" t="s">
        <v>10604</v>
      </c>
      <c r="I2651" s="255" t="s">
        <v>1399</v>
      </c>
      <c r="J2651" s="255">
        <v>18350359951</v>
      </c>
      <c r="K2651" s="255" t="s">
        <v>27</v>
      </c>
      <c r="L2651" s="260">
        <v>44395</v>
      </c>
      <c r="M2651" s="255" t="s">
        <v>2172</v>
      </c>
      <c r="N2651" s="255" t="s">
        <v>30</v>
      </c>
      <c r="O2651" s="260"/>
      <c r="P2651" s="255"/>
      <c r="Q2651" s="255" t="s">
        <v>30</v>
      </c>
      <c r="R2651" s="255"/>
      <c r="S2651" s="255"/>
      <c r="T2651" s="265" t="str">
        <f t="array" ref="T2651">VLOOKUP(D2651&amp;E2651,IF({1,0},'2021春'!$C$3:$C$4485&amp;'2021春'!$D$3:$D$4485,'2021春'!$H$3:$H$4485),2,0)</f>
        <v>452731200308240647</v>
      </c>
    </row>
    <row r="2652" spans="1:20">
      <c r="A2652" s="255">
        <v>2650</v>
      </c>
      <c r="B2652" s="255" t="s">
        <v>10605</v>
      </c>
      <c r="C2652" s="255" t="s">
        <v>21</v>
      </c>
      <c r="D2652" s="255" t="s">
        <v>389</v>
      </c>
      <c r="E2652" s="255" t="s">
        <v>10606</v>
      </c>
      <c r="F2652" s="255" t="s">
        <v>24</v>
      </c>
      <c r="G2652" s="255">
        <v>17</v>
      </c>
      <c r="H2652" s="255" t="s">
        <v>10607</v>
      </c>
      <c r="I2652" s="255" t="s">
        <v>10608</v>
      </c>
      <c r="J2652" s="255">
        <v>18934969352</v>
      </c>
      <c r="K2652" s="255" t="s">
        <v>27</v>
      </c>
      <c r="L2652" s="260">
        <v>44395</v>
      </c>
      <c r="M2652" s="255" t="s">
        <v>2747</v>
      </c>
      <c r="N2652" s="255" t="s">
        <v>30</v>
      </c>
      <c r="O2652" s="260"/>
      <c r="P2652" s="255"/>
      <c r="Q2652" s="255" t="s">
        <v>30</v>
      </c>
      <c r="R2652" s="255"/>
      <c r="S2652" s="255"/>
      <c r="T2652" s="265" t="str">
        <f t="array" ref="T2652">VLOOKUP(D2652&amp;E2652,IF({1,0},'2021春'!$C$3:$C$4485&amp;'2021春'!$D$3:$D$4485,'2021春'!$H$3:$H$4485),2,0)</f>
        <v>451229200402152715</v>
      </c>
    </row>
    <row r="2653" spans="1:20">
      <c r="A2653" s="255">
        <v>2651</v>
      </c>
      <c r="B2653" s="255" t="s">
        <v>10609</v>
      </c>
      <c r="C2653" s="255" t="s">
        <v>21</v>
      </c>
      <c r="D2653" s="255" t="s">
        <v>389</v>
      </c>
      <c r="E2653" s="255" t="s">
        <v>10610</v>
      </c>
      <c r="F2653" s="255" t="s">
        <v>143</v>
      </c>
      <c r="G2653" s="255">
        <v>17</v>
      </c>
      <c r="H2653" s="255" t="s">
        <v>10611</v>
      </c>
      <c r="I2653" s="255" t="s">
        <v>10612</v>
      </c>
      <c r="J2653" s="255" t="s">
        <v>10613</v>
      </c>
      <c r="K2653" s="255" t="s">
        <v>27</v>
      </c>
      <c r="L2653" s="260">
        <v>44398</v>
      </c>
      <c r="M2653" s="255" t="s">
        <v>10614</v>
      </c>
      <c r="N2653" s="255" t="s">
        <v>30</v>
      </c>
      <c r="O2653" s="260"/>
      <c r="P2653" s="255"/>
      <c r="Q2653" s="255" t="s">
        <v>30</v>
      </c>
      <c r="R2653" s="255"/>
      <c r="S2653" s="255"/>
      <c r="T2653" s="265" t="str">
        <f t="array" ref="T2653">VLOOKUP(D2653&amp;E2653,IF({1,0},'2021春'!$C$3:$C$4485&amp;'2021春'!$D$3:$D$4485,'2021春'!$H$3:$H$4485),2,0)</f>
        <v>452731200407161821</v>
      </c>
    </row>
    <row r="2654" spans="1:20">
      <c r="A2654" s="255">
        <v>2652</v>
      </c>
      <c r="B2654" s="255" t="s">
        <v>10615</v>
      </c>
      <c r="C2654" s="255" t="s">
        <v>21</v>
      </c>
      <c r="D2654" s="255" t="s">
        <v>389</v>
      </c>
      <c r="E2654" s="255" t="s">
        <v>10616</v>
      </c>
      <c r="F2654" s="255" t="s">
        <v>24</v>
      </c>
      <c r="G2654" s="255">
        <v>18</v>
      </c>
      <c r="H2654" s="255" t="s">
        <v>6574</v>
      </c>
      <c r="I2654" s="255" t="s">
        <v>10617</v>
      </c>
      <c r="J2654" s="255">
        <v>15177893313</v>
      </c>
      <c r="K2654" s="255" t="s">
        <v>27</v>
      </c>
      <c r="L2654" s="260">
        <v>44398</v>
      </c>
      <c r="M2654" s="255" t="s">
        <v>98</v>
      </c>
      <c r="N2654" s="255" t="s">
        <v>30</v>
      </c>
      <c r="O2654" s="260"/>
      <c r="P2654" s="255"/>
      <c r="Q2654" s="255" t="s">
        <v>30</v>
      </c>
      <c r="R2654" s="255"/>
      <c r="S2654" s="255"/>
      <c r="T2654" s="265" t="str">
        <f t="array" ref="T2654">VLOOKUP(D2654&amp;E2654,IF({1,0},'2021春'!$C$3:$C$4485&amp;'2021春'!$D$3:$D$4485,'2021春'!$H$3:$H$4485),2,0)</f>
        <v>452731200307151212</v>
      </c>
    </row>
    <row r="2655" spans="1:20">
      <c r="A2655" s="255">
        <v>2653</v>
      </c>
      <c r="B2655" s="255" t="s">
        <v>10618</v>
      </c>
      <c r="C2655" s="255" t="s">
        <v>21</v>
      </c>
      <c r="D2655" s="255" t="s">
        <v>389</v>
      </c>
      <c r="E2655" s="255" t="s">
        <v>10619</v>
      </c>
      <c r="F2655" s="255" t="s">
        <v>143</v>
      </c>
      <c r="G2655" s="255">
        <v>19</v>
      </c>
      <c r="H2655" s="255" t="s">
        <v>2421</v>
      </c>
      <c r="I2655" s="255" t="s">
        <v>10620</v>
      </c>
      <c r="J2655" s="255">
        <v>18172369329</v>
      </c>
      <c r="K2655" s="255" t="s">
        <v>27</v>
      </c>
      <c r="L2655" s="260">
        <v>44331</v>
      </c>
      <c r="M2655" s="255" t="s">
        <v>3785</v>
      </c>
      <c r="N2655" s="255" t="s">
        <v>27</v>
      </c>
      <c r="O2655" s="260">
        <v>44366</v>
      </c>
      <c r="P2655" s="255" t="s">
        <v>2172</v>
      </c>
      <c r="Q2655" s="255" t="s">
        <v>30</v>
      </c>
      <c r="R2655" s="255"/>
      <c r="S2655" s="255"/>
      <c r="T2655" s="265" t="str">
        <f t="array" ref="T2655">VLOOKUP(D2655&amp;E2655,IF({1,0},'2021春'!$C$3:$C$4485&amp;'2021春'!$D$3:$D$4485,'2021春'!$H$3:$H$4485),2,0)</f>
        <v>451229200201282425</v>
      </c>
    </row>
    <row r="2656" spans="1:20">
      <c r="A2656" s="255">
        <v>2654</v>
      </c>
      <c r="B2656" s="255" t="s">
        <v>10621</v>
      </c>
      <c r="C2656" s="255" t="s">
        <v>21</v>
      </c>
      <c r="D2656" s="255" t="s">
        <v>389</v>
      </c>
      <c r="E2656" s="255" t="s">
        <v>10622</v>
      </c>
      <c r="F2656" s="255" t="s">
        <v>24</v>
      </c>
      <c r="G2656" s="255">
        <v>18</v>
      </c>
      <c r="H2656" s="255" t="s">
        <v>1191</v>
      </c>
      <c r="I2656" s="255" t="s">
        <v>10623</v>
      </c>
      <c r="J2656" s="255">
        <v>15296076840</v>
      </c>
      <c r="K2656" s="255" t="s">
        <v>27</v>
      </c>
      <c r="L2656" s="260">
        <v>44331</v>
      </c>
      <c r="M2656" s="255" t="s">
        <v>3785</v>
      </c>
      <c r="N2656" s="255" t="s">
        <v>27</v>
      </c>
      <c r="O2656" s="260">
        <v>44366</v>
      </c>
      <c r="P2656" s="255" t="s">
        <v>2172</v>
      </c>
      <c r="Q2656" s="255" t="s">
        <v>30</v>
      </c>
      <c r="R2656" s="255"/>
      <c r="S2656" s="255"/>
      <c r="T2656" s="265" t="str">
        <f t="array" ref="T2656">VLOOKUP(D2656&amp;E2656,IF({1,0},'2021春'!$C$3:$C$4485&amp;'2021春'!$D$3:$D$4485,'2021春'!$H$3:$H$4485),2,0)</f>
        <v>451229200301234519</v>
      </c>
    </row>
    <row r="2657" spans="1:20">
      <c r="A2657" s="255">
        <v>2655</v>
      </c>
      <c r="B2657" s="255" t="s">
        <v>10624</v>
      </c>
      <c r="C2657" s="255" t="s">
        <v>21</v>
      </c>
      <c r="D2657" s="255" t="s">
        <v>389</v>
      </c>
      <c r="E2657" s="255" t="s">
        <v>10625</v>
      </c>
      <c r="F2657" s="255" t="s">
        <v>24</v>
      </c>
      <c r="G2657" s="255">
        <v>17</v>
      </c>
      <c r="H2657" s="255" t="s">
        <v>10626</v>
      </c>
      <c r="I2657" s="255" t="s">
        <v>10627</v>
      </c>
      <c r="J2657" s="255">
        <v>18897887154</v>
      </c>
      <c r="K2657" s="255" t="s">
        <v>27</v>
      </c>
      <c r="L2657" s="260">
        <v>44397</v>
      </c>
      <c r="M2657" s="255" t="s">
        <v>1273</v>
      </c>
      <c r="N2657" s="255" t="s">
        <v>30</v>
      </c>
      <c r="O2657" s="260"/>
      <c r="P2657" s="255"/>
      <c r="Q2657" s="255" t="s">
        <v>30</v>
      </c>
      <c r="R2657" s="255"/>
      <c r="S2657" s="255"/>
      <c r="T2657" s="265" t="str">
        <f t="array" ref="T2657">VLOOKUP(D2657&amp;E2657,IF({1,0},'2021春'!$C$3:$C$4485&amp;'2021春'!$D$3:$D$4485,'2021春'!$H$3:$H$4485),2,0)</f>
        <v>451229200308152137</v>
      </c>
    </row>
    <row r="2658" spans="1:20">
      <c r="A2658" s="255">
        <v>2656</v>
      </c>
      <c r="B2658" s="255" t="s">
        <v>10628</v>
      </c>
      <c r="C2658" s="255" t="s">
        <v>21</v>
      </c>
      <c r="D2658" s="255" t="s">
        <v>389</v>
      </c>
      <c r="E2658" s="255" t="s">
        <v>10629</v>
      </c>
      <c r="F2658" s="255" t="s">
        <v>24</v>
      </c>
      <c r="G2658" s="255">
        <v>18</v>
      </c>
      <c r="H2658" s="255" t="s">
        <v>10630</v>
      </c>
      <c r="I2658" s="255" t="s">
        <v>10631</v>
      </c>
      <c r="J2658" s="255">
        <v>13377498641</v>
      </c>
      <c r="K2658" s="255" t="s">
        <v>27</v>
      </c>
      <c r="L2658" s="260">
        <v>44331</v>
      </c>
      <c r="M2658" s="255" t="s">
        <v>3785</v>
      </c>
      <c r="N2658" s="255" t="s">
        <v>27</v>
      </c>
      <c r="O2658" s="260">
        <v>44366</v>
      </c>
      <c r="P2658" s="255" t="s">
        <v>2172</v>
      </c>
      <c r="Q2658" s="255" t="s">
        <v>30</v>
      </c>
      <c r="R2658" s="255"/>
      <c r="S2658" s="255"/>
      <c r="T2658" s="265" t="str">
        <f t="array" ref="T2658">VLOOKUP(D2658&amp;E2658,IF({1,0},'2021春'!$C$3:$C$4485&amp;'2021春'!$D$3:$D$4485,'2021春'!$H$3:$H$4485),2,0)</f>
        <v>451229200211153619</v>
      </c>
    </row>
    <row r="2659" spans="1:20">
      <c r="A2659" s="255">
        <v>2657</v>
      </c>
      <c r="B2659" s="255" t="s">
        <v>10632</v>
      </c>
      <c r="C2659" s="255" t="s">
        <v>21</v>
      </c>
      <c r="D2659" s="255" t="s">
        <v>389</v>
      </c>
      <c r="E2659" s="255" t="s">
        <v>10633</v>
      </c>
      <c r="F2659" s="255" t="s">
        <v>143</v>
      </c>
      <c r="G2659" s="255">
        <v>16</v>
      </c>
      <c r="H2659" s="255" t="s">
        <v>10634</v>
      </c>
      <c r="I2659" s="255" t="s">
        <v>10635</v>
      </c>
      <c r="J2659" s="255">
        <v>19977828407</v>
      </c>
      <c r="K2659" s="255" t="s">
        <v>27</v>
      </c>
      <c r="L2659" s="260">
        <v>44395</v>
      </c>
      <c r="M2659" s="255" t="s">
        <v>2455</v>
      </c>
      <c r="N2659" s="255" t="s">
        <v>30</v>
      </c>
      <c r="O2659" s="260"/>
      <c r="P2659" s="255"/>
      <c r="Q2659" s="255" t="s">
        <v>30</v>
      </c>
      <c r="R2659" s="255"/>
      <c r="S2659" s="255"/>
      <c r="T2659" s="265" t="str">
        <f t="array" ref="T2659">VLOOKUP(D2659&amp;E2659,IF({1,0},'2021春'!$C$3:$C$4485&amp;'2021春'!$D$3:$D$4485,'2021春'!$H$3:$H$4485),2,0)</f>
        <v>452127200409010966</v>
      </c>
    </row>
    <row r="2660" spans="1:20">
      <c r="A2660" s="255">
        <v>2658</v>
      </c>
      <c r="B2660" s="255" t="s">
        <v>10636</v>
      </c>
      <c r="C2660" s="255" t="s">
        <v>21</v>
      </c>
      <c r="D2660" s="255" t="s">
        <v>389</v>
      </c>
      <c r="E2660" s="255" t="s">
        <v>10637</v>
      </c>
      <c r="F2660" s="255" t="s">
        <v>24</v>
      </c>
      <c r="G2660" s="255">
        <v>17</v>
      </c>
      <c r="H2660" s="255" t="s">
        <v>10638</v>
      </c>
      <c r="I2660" s="255" t="s">
        <v>10639</v>
      </c>
      <c r="J2660" s="255">
        <v>13076828624</v>
      </c>
      <c r="K2660" s="255" t="s">
        <v>27</v>
      </c>
      <c r="L2660" s="260">
        <v>44396</v>
      </c>
      <c r="M2660" s="255" t="s">
        <v>133</v>
      </c>
      <c r="N2660" s="255" t="s">
        <v>30</v>
      </c>
      <c r="O2660" s="260"/>
      <c r="P2660" s="255"/>
      <c r="Q2660" s="255" t="s">
        <v>30</v>
      </c>
      <c r="R2660" s="255"/>
      <c r="S2660" s="255"/>
      <c r="T2660" s="265" t="str">
        <f t="array" ref="T2660">VLOOKUP(D2660&amp;E2660,IF({1,0},'2021春'!$C$3:$C$4485&amp;'2021春'!$D$3:$D$4485,'2021春'!$H$3:$H$4485),2,0)</f>
        <v>452731200310012416</v>
      </c>
    </row>
    <row r="2661" spans="1:20">
      <c r="A2661" s="255">
        <v>2659</v>
      </c>
      <c r="B2661" s="255" t="s">
        <v>10640</v>
      </c>
      <c r="C2661" s="255" t="s">
        <v>21</v>
      </c>
      <c r="D2661" s="255" t="s">
        <v>389</v>
      </c>
      <c r="E2661" s="255" t="s">
        <v>10641</v>
      </c>
      <c r="F2661" s="255" t="s">
        <v>143</v>
      </c>
      <c r="G2661" s="255">
        <v>17</v>
      </c>
      <c r="H2661" s="255" t="s">
        <v>7876</v>
      </c>
      <c r="I2661" s="255" t="s">
        <v>10642</v>
      </c>
      <c r="J2661" s="255">
        <v>15777801835</v>
      </c>
      <c r="K2661" s="255" t="s">
        <v>27</v>
      </c>
      <c r="L2661" s="260">
        <v>44396</v>
      </c>
      <c r="M2661" s="255" t="s">
        <v>2172</v>
      </c>
      <c r="N2661" s="255" t="s">
        <v>30</v>
      </c>
      <c r="O2661" s="260"/>
      <c r="P2661" s="255"/>
      <c r="Q2661" s="255" t="s">
        <v>30</v>
      </c>
      <c r="R2661" s="255"/>
      <c r="S2661" s="255"/>
      <c r="T2661" s="265" t="str">
        <f t="array" ref="T2661">VLOOKUP(D2661&amp;E2661,IF({1,0},'2021春'!$C$3:$C$4485&amp;'2021春'!$D$3:$D$4485,'2021春'!$H$3:$H$4485),2,0)</f>
        <v>452731200311251822</v>
      </c>
    </row>
    <row r="2662" spans="1:20">
      <c r="A2662" s="255">
        <v>2660</v>
      </c>
      <c r="B2662" s="255" t="s">
        <v>10643</v>
      </c>
      <c r="C2662" s="255" t="s">
        <v>21</v>
      </c>
      <c r="D2662" s="255" t="s">
        <v>389</v>
      </c>
      <c r="E2662" s="255" t="s">
        <v>10644</v>
      </c>
      <c r="F2662" s="255" t="s">
        <v>143</v>
      </c>
      <c r="G2662" s="255">
        <v>18</v>
      </c>
      <c r="H2662" s="255" t="s">
        <v>5079</v>
      </c>
      <c r="I2662" s="255" t="s">
        <v>8895</v>
      </c>
      <c r="J2662" s="255">
        <v>18077898392</v>
      </c>
      <c r="K2662" s="255" t="s">
        <v>27</v>
      </c>
      <c r="L2662" s="260">
        <v>44331</v>
      </c>
      <c r="M2662" s="255" t="s">
        <v>3785</v>
      </c>
      <c r="N2662" s="255" t="s">
        <v>27</v>
      </c>
      <c r="O2662" s="260">
        <v>44366</v>
      </c>
      <c r="P2662" s="255" t="s">
        <v>2172</v>
      </c>
      <c r="Q2662" s="255" t="s">
        <v>30</v>
      </c>
      <c r="R2662" s="255"/>
      <c r="S2662" s="255"/>
      <c r="T2662" s="265" t="str">
        <f t="array" ref="T2662">VLOOKUP(D2662&amp;E2662,IF({1,0},'2021春'!$C$3:$C$4485&amp;'2021春'!$D$3:$D$4485,'2021春'!$H$3:$H$4485),2,0)</f>
        <v>451229200210282726</v>
      </c>
    </row>
    <row r="2663" spans="1:20">
      <c r="A2663" s="255">
        <v>2661</v>
      </c>
      <c r="B2663" s="255" t="s">
        <v>10645</v>
      </c>
      <c r="C2663" s="255" t="s">
        <v>21</v>
      </c>
      <c r="D2663" s="255" t="s">
        <v>389</v>
      </c>
      <c r="E2663" s="255" t="s">
        <v>10646</v>
      </c>
      <c r="F2663" s="255" t="s">
        <v>143</v>
      </c>
      <c r="G2663" s="255">
        <v>17</v>
      </c>
      <c r="H2663" s="255" t="s">
        <v>10647</v>
      </c>
      <c r="I2663" s="255" t="s">
        <v>10648</v>
      </c>
      <c r="J2663" s="255" t="s">
        <v>10649</v>
      </c>
      <c r="K2663" s="255" t="s">
        <v>27</v>
      </c>
      <c r="L2663" s="260">
        <v>44396</v>
      </c>
      <c r="M2663" s="255" t="s">
        <v>3693</v>
      </c>
      <c r="N2663" s="255" t="s">
        <v>30</v>
      </c>
      <c r="O2663" s="260"/>
      <c r="P2663" s="255"/>
      <c r="Q2663" s="255" t="s">
        <v>30</v>
      </c>
      <c r="R2663" s="255"/>
      <c r="S2663" s="255"/>
      <c r="T2663" s="265" t="str">
        <f t="array" ref="T2663">VLOOKUP(D2663&amp;E2663,IF({1,0},'2021春'!$C$3:$C$4485&amp;'2021春'!$D$3:$D$4485,'2021春'!$H$3:$H$4485),2,0)</f>
        <v>452731200311200320</v>
      </c>
    </row>
    <row r="2664" spans="1:20">
      <c r="A2664" s="255">
        <v>2662</v>
      </c>
      <c r="B2664" s="255" t="s">
        <v>10650</v>
      </c>
      <c r="C2664" s="255" t="s">
        <v>21</v>
      </c>
      <c r="D2664" s="255" t="s">
        <v>389</v>
      </c>
      <c r="E2664" s="255" t="s">
        <v>10651</v>
      </c>
      <c r="F2664" s="255" t="s">
        <v>24</v>
      </c>
      <c r="G2664" s="255">
        <v>17</v>
      </c>
      <c r="H2664" s="255" t="s">
        <v>8144</v>
      </c>
      <c r="I2664" s="255" t="s">
        <v>10652</v>
      </c>
      <c r="J2664" s="255">
        <v>18077896226</v>
      </c>
      <c r="K2664" s="255" t="s">
        <v>27</v>
      </c>
      <c r="L2664" s="260">
        <v>44397</v>
      </c>
      <c r="M2664" s="255" t="s">
        <v>2455</v>
      </c>
      <c r="N2664" s="255" t="s">
        <v>30</v>
      </c>
      <c r="O2664" s="260"/>
      <c r="P2664" s="255"/>
      <c r="Q2664" s="255" t="s">
        <v>30</v>
      </c>
      <c r="R2664" s="255"/>
      <c r="S2664" s="255"/>
      <c r="T2664" s="265" t="str">
        <f t="array" ref="T2664">VLOOKUP(D2664&amp;E2664,IF({1,0},'2021春'!$C$3:$C$4485&amp;'2021春'!$D$3:$D$4485,'2021春'!$H$3:$H$4485),2,0)</f>
        <v>452731200311262118</v>
      </c>
    </row>
    <row r="2665" spans="1:20">
      <c r="A2665" s="255">
        <v>2663</v>
      </c>
      <c r="B2665" s="255" t="s">
        <v>10653</v>
      </c>
      <c r="C2665" s="255" t="s">
        <v>21</v>
      </c>
      <c r="D2665" s="255" t="s">
        <v>389</v>
      </c>
      <c r="E2665" s="255" t="s">
        <v>10654</v>
      </c>
      <c r="F2665" s="255" t="s">
        <v>143</v>
      </c>
      <c r="G2665" s="255">
        <v>18</v>
      </c>
      <c r="H2665" s="255" t="s">
        <v>10655</v>
      </c>
      <c r="I2665" s="255" t="s">
        <v>10656</v>
      </c>
      <c r="J2665" s="255">
        <v>15818460893</v>
      </c>
      <c r="K2665" s="255" t="s">
        <v>27</v>
      </c>
      <c r="L2665" s="260">
        <v>44338</v>
      </c>
      <c r="M2665" s="255" t="s">
        <v>2172</v>
      </c>
      <c r="N2665" s="255" t="s">
        <v>27</v>
      </c>
      <c r="O2665" s="260">
        <v>44366</v>
      </c>
      <c r="P2665" s="255" t="s">
        <v>2172</v>
      </c>
      <c r="Q2665" s="255" t="s">
        <v>30</v>
      </c>
      <c r="R2665" s="255"/>
      <c r="S2665" s="255"/>
      <c r="T2665" s="265" t="str">
        <f t="array" ref="T2665">VLOOKUP(D2665&amp;E2665,IF({1,0},'2021春'!$C$3:$C$4485&amp;'2021春'!$D$3:$D$4485,'2021春'!$H$3:$H$4485),2,0)</f>
        <v>451229200305194526</v>
      </c>
    </row>
    <row r="2666" spans="1:20">
      <c r="A2666" s="255">
        <v>2664</v>
      </c>
      <c r="B2666" s="255" t="s">
        <v>10657</v>
      </c>
      <c r="C2666" s="255" t="s">
        <v>21</v>
      </c>
      <c r="D2666" s="255" t="s">
        <v>389</v>
      </c>
      <c r="E2666" s="255" t="s">
        <v>10658</v>
      </c>
      <c r="F2666" s="255" t="s">
        <v>143</v>
      </c>
      <c r="G2666" s="255">
        <v>18</v>
      </c>
      <c r="H2666" s="255" t="s">
        <v>37</v>
      </c>
      <c r="I2666" s="255" t="s">
        <v>10659</v>
      </c>
      <c r="J2666" s="255" t="s">
        <v>10660</v>
      </c>
      <c r="K2666" s="255" t="s">
        <v>27</v>
      </c>
      <c r="L2666" s="260">
        <v>44331</v>
      </c>
      <c r="M2666" s="255" t="s">
        <v>3785</v>
      </c>
      <c r="N2666" s="255" t="s">
        <v>27</v>
      </c>
      <c r="O2666" s="260">
        <v>44366</v>
      </c>
      <c r="P2666" s="255" t="s">
        <v>2172</v>
      </c>
      <c r="Q2666" s="255" t="s">
        <v>30</v>
      </c>
      <c r="R2666" s="255"/>
      <c r="S2666" s="255"/>
      <c r="T2666" s="265" t="str">
        <f t="array" ref="T2666">VLOOKUP(D2666&amp;E2666,IF({1,0},'2021春'!$C$3:$C$4485&amp;'2021春'!$D$3:$D$4485,'2021春'!$H$3:$H$4485),2,0)</f>
        <v>451229200210083946</v>
      </c>
    </row>
    <row r="2667" spans="1:20">
      <c r="A2667" s="255">
        <v>2665</v>
      </c>
      <c r="B2667" s="255" t="s">
        <v>10661</v>
      </c>
      <c r="C2667" s="255" t="s">
        <v>21</v>
      </c>
      <c r="D2667" s="255" t="s">
        <v>389</v>
      </c>
      <c r="E2667" s="255" t="s">
        <v>10662</v>
      </c>
      <c r="F2667" s="255" t="s">
        <v>24</v>
      </c>
      <c r="G2667" s="255">
        <v>17</v>
      </c>
      <c r="H2667" s="255" t="s">
        <v>8992</v>
      </c>
      <c r="I2667" s="255" t="s">
        <v>10663</v>
      </c>
      <c r="J2667" s="255">
        <v>17754791360</v>
      </c>
      <c r="K2667" s="255" t="s">
        <v>27</v>
      </c>
      <c r="L2667" s="260">
        <v>44338</v>
      </c>
      <c r="M2667" s="255" t="s">
        <v>2455</v>
      </c>
      <c r="N2667" s="255" t="s">
        <v>27</v>
      </c>
      <c r="O2667" s="260">
        <v>44376</v>
      </c>
      <c r="P2667" s="255" t="s">
        <v>2172</v>
      </c>
      <c r="Q2667" s="255" t="s">
        <v>30</v>
      </c>
      <c r="R2667" s="255"/>
      <c r="S2667" s="255"/>
      <c r="T2667" s="265" t="str">
        <f t="array" ref="T2667">VLOOKUP(D2667&amp;E2667,IF({1,0},'2021春'!$C$3:$C$4485&amp;'2021春'!$D$3:$D$4485,'2021春'!$H$3:$H$4485),2,0)</f>
        <v>451229200407092117</v>
      </c>
    </row>
    <row r="2668" spans="1:20">
      <c r="A2668" s="255">
        <v>2666</v>
      </c>
      <c r="B2668" s="255" t="s">
        <v>10664</v>
      </c>
      <c r="C2668" s="255" t="s">
        <v>21</v>
      </c>
      <c r="D2668" s="255" t="s">
        <v>389</v>
      </c>
      <c r="E2668" s="255" t="s">
        <v>10665</v>
      </c>
      <c r="F2668" s="255" t="s">
        <v>24</v>
      </c>
      <c r="G2668" s="255">
        <v>18</v>
      </c>
      <c r="H2668" s="255" t="s">
        <v>1750</v>
      </c>
      <c r="I2668" s="255" t="s">
        <v>10666</v>
      </c>
      <c r="J2668" s="255">
        <v>19978451657</v>
      </c>
      <c r="K2668" s="255" t="s">
        <v>27</v>
      </c>
      <c r="L2668" s="260">
        <v>44395</v>
      </c>
      <c r="M2668" s="255" t="s">
        <v>2172</v>
      </c>
      <c r="N2668" s="255" t="s">
        <v>30</v>
      </c>
      <c r="O2668" s="260"/>
      <c r="P2668" s="255"/>
      <c r="Q2668" s="255" t="s">
        <v>30</v>
      </c>
      <c r="R2668" s="255"/>
      <c r="S2668" s="255"/>
      <c r="T2668" s="265" t="str">
        <f t="array" ref="T2668">VLOOKUP(D2668&amp;E2668,IF({1,0},'2021春'!$C$3:$C$4485&amp;'2021春'!$D$3:$D$4485,'2021春'!$H$3:$H$4485),2,0)</f>
        <v>452731200307212118</v>
      </c>
    </row>
    <row r="2669" spans="1:20">
      <c r="A2669" s="255">
        <v>2667</v>
      </c>
      <c r="B2669" s="255" t="s">
        <v>10667</v>
      </c>
      <c r="C2669" s="255" t="s">
        <v>21</v>
      </c>
      <c r="D2669" s="255" t="s">
        <v>389</v>
      </c>
      <c r="E2669" s="255" t="s">
        <v>10668</v>
      </c>
      <c r="F2669" s="255" t="s">
        <v>143</v>
      </c>
      <c r="G2669" s="255">
        <v>17</v>
      </c>
      <c r="H2669" s="255" t="s">
        <v>707</v>
      </c>
      <c r="I2669" s="255" t="s">
        <v>10669</v>
      </c>
      <c r="J2669" s="255">
        <v>13532974013</v>
      </c>
      <c r="K2669" s="255" t="s">
        <v>27</v>
      </c>
      <c r="L2669" s="260">
        <v>44395</v>
      </c>
      <c r="M2669" s="255" t="s">
        <v>6798</v>
      </c>
      <c r="N2669" s="255" t="s">
        <v>27</v>
      </c>
      <c r="O2669" s="260">
        <v>44416</v>
      </c>
      <c r="P2669" s="255" t="s">
        <v>6798</v>
      </c>
      <c r="Q2669" s="255" t="s">
        <v>30</v>
      </c>
      <c r="R2669" s="255"/>
      <c r="S2669" s="255"/>
      <c r="T2669" s="265" t="str">
        <f t="array" ref="T2669">VLOOKUP(D2669&amp;E2669,IF({1,0},'2021春'!$C$3:$C$4485&amp;'2021春'!$D$3:$D$4485,'2021春'!$H$3:$H$4485),2,0)</f>
        <v>452731200311121227</v>
      </c>
    </row>
    <row r="2670" spans="1:20">
      <c r="A2670" s="255">
        <v>2668</v>
      </c>
      <c r="B2670" s="255" t="s">
        <v>10670</v>
      </c>
      <c r="C2670" s="255" t="s">
        <v>21</v>
      </c>
      <c r="D2670" s="255" t="s">
        <v>389</v>
      </c>
      <c r="E2670" s="255" t="s">
        <v>10671</v>
      </c>
      <c r="F2670" s="255" t="s">
        <v>24</v>
      </c>
      <c r="G2670" s="255">
        <v>17</v>
      </c>
      <c r="H2670" s="255" t="s">
        <v>10672</v>
      </c>
      <c r="I2670" s="255" t="s">
        <v>10673</v>
      </c>
      <c r="J2670" s="255">
        <v>13132981600</v>
      </c>
      <c r="K2670" s="255" t="s">
        <v>27</v>
      </c>
      <c r="L2670" s="260">
        <v>44407</v>
      </c>
      <c r="M2670" s="255" t="s">
        <v>10674</v>
      </c>
      <c r="N2670" s="255" t="s">
        <v>30</v>
      </c>
      <c r="O2670" s="260"/>
      <c r="P2670" s="255"/>
      <c r="Q2670" s="255" t="s">
        <v>30</v>
      </c>
      <c r="R2670" s="255"/>
      <c r="S2670" s="255"/>
      <c r="T2670" s="265" t="str">
        <f t="array" ref="T2670">VLOOKUP(D2670&amp;E2670,IF({1,0},'2021春'!$C$3:$C$4485&amp;'2021春'!$D$3:$D$4485,'2021春'!$H$3:$H$4485),2,0)</f>
        <v>452728200404040030</v>
      </c>
    </row>
    <row r="2671" spans="1:20">
      <c r="A2671" s="255">
        <v>2669</v>
      </c>
      <c r="B2671" s="255" t="s">
        <v>10675</v>
      </c>
      <c r="C2671" s="255" t="s">
        <v>21</v>
      </c>
      <c r="D2671" s="255" t="s">
        <v>389</v>
      </c>
      <c r="E2671" s="255" t="s">
        <v>10676</v>
      </c>
      <c r="F2671" s="255" t="s">
        <v>143</v>
      </c>
      <c r="G2671" s="255">
        <v>17</v>
      </c>
      <c r="H2671" s="255" t="s">
        <v>6769</v>
      </c>
      <c r="I2671" s="255" t="s">
        <v>10677</v>
      </c>
      <c r="J2671" s="255">
        <v>15777831127</v>
      </c>
      <c r="K2671" s="255" t="s">
        <v>27</v>
      </c>
      <c r="L2671" s="260">
        <v>44396</v>
      </c>
      <c r="M2671" s="255" t="s">
        <v>185</v>
      </c>
      <c r="N2671" s="255" t="s">
        <v>30</v>
      </c>
      <c r="O2671" s="260"/>
      <c r="P2671" s="255"/>
      <c r="Q2671" s="255" t="s">
        <v>30</v>
      </c>
      <c r="R2671" s="255"/>
      <c r="S2671" s="255"/>
      <c r="T2671" s="265" t="str">
        <f t="array" ref="T2671">VLOOKUP(D2671&amp;E2671,IF({1,0},'2021春'!$C$3:$C$4485&amp;'2021春'!$D$3:$D$4485,'2021春'!$H$3:$H$4485),2,0)</f>
        <v>452731200401280926</v>
      </c>
    </row>
    <row r="2672" spans="1:20">
      <c r="A2672" s="255">
        <v>2670</v>
      </c>
      <c r="B2672" s="255" t="s">
        <v>10678</v>
      </c>
      <c r="C2672" s="255" t="s">
        <v>21</v>
      </c>
      <c r="D2672" s="255" t="s">
        <v>389</v>
      </c>
      <c r="E2672" s="255" t="s">
        <v>10679</v>
      </c>
      <c r="F2672" s="255" t="s">
        <v>143</v>
      </c>
      <c r="G2672" s="255">
        <v>18</v>
      </c>
      <c r="H2672" s="255" t="s">
        <v>10680</v>
      </c>
      <c r="I2672" s="255" t="s">
        <v>10681</v>
      </c>
      <c r="J2672" s="255" t="s">
        <v>10682</v>
      </c>
      <c r="K2672" s="255" t="s">
        <v>27</v>
      </c>
      <c r="L2672" s="260">
        <v>44331</v>
      </c>
      <c r="M2672" s="255" t="s">
        <v>3785</v>
      </c>
      <c r="N2672" s="255" t="s">
        <v>27</v>
      </c>
      <c r="O2672" s="260">
        <v>44366</v>
      </c>
      <c r="P2672" s="255" t="s">
        <v>2172</v>
      </c>
      <c r="Q2672" s="255" t="s">
        <v>30</v>
      </c>
      <c r="R2672" s="255"/>
      <c r="S2672" s="255"/>
      <c r="T2672" s="265" t="str">
        <f t="array" ref="T2672">VLOOKUP(D2672&amp;E2672,IF({1,0},'2021春'!$C$3:$C$4485&amp;'2021春'!$D$3:$D$4485,'2021春'!$H$3:$H$4485),2,0)</f>
        <v>451229200302285422</v>
      </c>
    </row>
    <row r="2673" spans="1:20">
      <c r="A2673" s="255">
        <v>2671</v>
      </c>
      <c r="B2673" s="255" t="s">
        <v>10683</v>
      </c>
      <c r="C2673" s="255" t="s">
        <v>21</v>
      </c>
      <c r="D2673" s="255" t="s">
        <v>389</v>
      </c>
      <c r="E2673" s="255" t="s">
        <v>10684</v>
      </c>
      <c r="F2673" s="255" t="s">
        <v>24</v>
      </c>
      <c r="G2673" s="255">
        <v>22</v>
      </c>
      <c r="H2673" s="255" t="s">
        <v>10685</v>
      </c>
      <c r="I2673" s="255" t="s">
        <v>10686</v>
      </c>
      <c r="J2673" s="255">
        <v>19127017973</v>
      </c>
      <c r="K2673" s="255" t="s">
        <v>27</v>
      </c>
      <c r="L2673" s="260">
        <v>44331</v>
      </c>
      <c r="M2673" s="255" t="s">
        <v>3785</v>
      </c>
      <c r="N2673" s="255" t="s">
        <v>27</v>
      </c>
      <c r="O2673" s="260">
        <v>44366</v>
      </c>
      <c r="P2673" s="255" t="s">
        <v>2172</v>
      </c>
      <c r="Q2673" s="255" t="s">
        <v>30</v>
      </c>
      <c r="R2673" s="255"/>
      <c r="S2673" s="255"/>
      <c r="T2673" s="265" t="str">
        <f t="array" ref="T2673">VLOOKUP(D2673&amp;E2673,IF({1,0},'2021春'!$C$3:$C$4485&amp;'2021春'!$D$3:$D$4485,'2021春'!$H$3:$H$4485),2,0)</f>
        <v>451229199811152454</v>
      </c>
    </row>
    <row r="2674" spans="1:20">
      <c r="A2674" s="255">
        <v>2672</v>
      </c>
      <c r="B2674" s="255" t="s">
        <v>10687</v>
      </c>
      <c r="C2674" s="255" t="s">
        <v>21</v>
      </c>
      <c r="D2674" s="255" t="s">
        <v>389</v>
      </c>
      <c r="E2674" s="255" t="s">
        <v>10688</v>
      </c>
      <c r="F2674" s="255" t="s">
        <v>24</v>
      </c>
      <c r="G2674" s="255">
        <v>18</v>
      </c>
      <c r="H2674" s="255" t="s">
        <v>10689</v>
      </c>
      <c r="I2674" s="255" t="s">
        <v>10690</v>
      </c>
      <c r="J2674" s="255">
        <v>18077895491</v>
      </c>
      <c r="K2674" s="255" t="s">
        <v>27</v>
      </c>
      <c r="L2674" s="260">
        <v>44331</v>
      </c>
      <c r="M2674" s="255" t="s">
        <v>3785</v>
      </c>
      <c r="N2674" s="255" t="s">
        <v>27</v>
      </c>
      <c r="O2674" s="260">
        <v>44366</v>
      </c>
      <c r="P2674" s="255" t="s">
        <v>2172</v>
      </c>
      <c r="Q2674" s="255" t="s">
        <v>30</v>
      </c>
      <c r="R2674" s="255"/>
      <c r="S2674" s="255"/>
      <c r="T2674" s="265" t="str">
        <f t="array" ref="T2674">VLOOKUP(D2674&amp;E2674,IF({1,0},'2021春'!$C$3:$C$4485&amp;'2021春'!$D$3:$D$4485,'2021春'!$H$3:$H$4485),2,0)</f>
        <v>45273120030315271X</v>
      </c>
    </row>
    <row r="2675" spans="1:20">
      <c r="A2675" s="255">
        <v>2673</v>
      </c>
      <c r="B2675" s="255" t="s">
        <v>10691</v>
      </c>
      <c r="C2675" s="255" t="s">
        <v>21</v>
      </c>
      <c r="D2675" s="255" t="s">
        <v>389</v>
      </c>
      <c r="E2675" s="255" t="s">
        <v>10692</v>
      </c>
      <c r="F2675" s="255" t="s">
        <v>143</v>
      </c>
      <c r="G2675" s="255">
        <v>19</v>
      </c>
      <c r="H2675" s="255" t="s">
        <v>1207</v>
      </c>
      <c r="I2675" s="255" t="s">
        <v>10693</v>
      </c>
      <c r="J2675" s="255" t="s">
        <v>10694</v>
      </c>
      <c r="K2675" s="255" t="s">
        <v>27</v>
      </c>
      <c r="L2675" s="260">
        <v>44331</v>
      </c>
      <c r="M2675" s="255" t="s">
        <v>3785</v>
      </c>
      <c r="N2675" s="255" t="s">
        <v>27</v>
      </c>
      <c r="O2675" s="260">
        <v>44366</v>
      </c>
      <c r="P2675" s="255" t="s">
        <v>2172</v>
      </c>
      <c r="Q2675" s="255" t="s">
        <v>30</v>
      </c>
      <c r="R2675" s="255"/>
      <c r="S2675" s="255"/>
      <c r="T2675" s="265" t="str">
        <f t="array" ref="T2675">VLOOKUP(D2675&amp;E2675,IF({1,0},'2021春'!$C$3:$C$4485&amp;'2021春'!$D$3:$D$4485,'2021春'!$H$3:$H$4485),2,0)</f>
        <v>451229200205094229</v>
      </c>
    </row>
    <row r="2676" spans="1:20">
      <c r="A2676" s="255">
        <v>2674</v>
      </c>
      <c r="B2676" s="255" t="s">
        <v>10695</v>
      </c>
      <c r="C2676" s="255" t="s">
        <v>21</v>
      </c>
      <c r="D2676" s="255" t="s">
        <v>389</v>
      </c>
      <c r="E2676" s="255" t="s">
        <v>10696</v>
      </c>
      <c r="F2676" s="255" t="s">
        <v>143</v>
      </c>
      <c r="G2676" s="255">
        <v>16</v>
      </c>
      <c r="H2676" s="255" t="s">
        <v>9821</v>
      </c>
      <c r="I2676" s="255" t="s">
        <v>10697</v>
      </c>
      <c r="J2676" s="255">
        <v>18776874602</v>
      </c>
      <c r="K2676" s="255" t="s">
        <v>27</v>
      </c>
      <c r="L2676" s="260">
        <v>44396</v>
      </c>
      <c r="M2676" s="255" t="s">
        <v>139</v>
      </c>
      <c r="N2676" s="255" t="s">
        <v>30</v>
      </c>
      <c r="O2676" s="260"/>
      <c r="P2676" s="255"/>
      <c r="Q2676" s="255" t="s">
        <v>30</v>
      </c>
      <c r="R2676" s="255"/>
      <c r="S2676" s="255"/>
      <c r="T2676" s="265" t="str">
        <f t="array" ref="T2676">VLOOKUP(D2676&amp;E2676,IF({1,0},'2021春'!$C$3:$C$4485&amp;'2021春'!$D$3:$D$4485,'2021春'!$H$3:$H$4485),2,0)</f>
        <v>451229200503213628</v>
      </c>
    </row>
    <row r="2677" spans="1:20">
      <c r="A2677" s="255">
        <v>2675</v>
      </c>
      <c r="B2677" s="255" t="s">
        <v>10698</v>
      </c>
      <c r="C2677" s="255" t="s">
        <v>21</v>
      </c>
      <c r="D2677" s="255" t="s">
        <v>389</v>
      </c>
      <c r="E2677" s="255" t="s">
        <v>10699</v>
      </c>
      <c r="F2677" s="255" t="s">
        <v>143</v>
      </c>
      <c r="G2677" s="255">
        <v>15</v>
      </c>
      <c r="H2677" s="255" t="s">
        <v>5645</v>
      </c>
      <c r="I2677" s="255" t="s">
        <v>10700</v>
      </c>
      <c r="J2677" s="255">
        <v>18776871024</v>
      </c>
      <c r="K2677" s="255" t="s">
        <v>27</v>
      </c>
      <c r="L2677" s="260">
        <v>44395</v>
      </c>
      <c r="M2677" s="255" t="s">
        <v>1288</v>
      </c>
      <c r="N2677" s="255" t="s">
        <v>27</v>
      </c>
      <c r="O2677" s="260">
        <v>44416</v>
      </c>
      <c r="P2677" s="255" t="s">
        <v>1288</v>
      </c>
      <c r="Q2677" s="255" t="s">
        <v>30</v>
      </c>
      <c r="R2677" s="255"/>
      <c r="S2677" s="255"/>
      <c r="T2677" s="265" t="str">
        <f t="array" ref="T2677">VLOOKUP(D2677&amp;E2677,IF({1,0},'2021春'!$C$3:$C$4485&amp;'2021春'!$D$3:$D$4485,'2021春'!$H$3:$H$4485),2,0)</f>
        <v>452731200512020625</v>
      </c>
    </row>
    <row r="2678" spans="1:20">
      <c r="A2678" s="255">
        <v>2676</v>
      </c>
      <c r="B2678" s="255" t="s">
        <v>10701</v>
      </c>
      <c r="C2678" s="255" t="s">
        <v>21</v>
      </c>
      <c r="D2678" s="255" t="s">
        <v>389</v>
      </c>
      <c r="E2678" s="255" t="s">
        <v>10702</v>
      </c>
      <c r="F2678" s="255" t="s">
        <v>143</v>
      </c>
      <c r="G2678" s="255">
        <v>20</v>
      </c>
      <c r="H2678" s="255" t="s">
        <v>7555</v>
      </c>
      <c r="I2678" s="255" t="s">
        <v>10703</v>
      </c>
      <c r="J2678" s="255">
        <v>13627785651</v>
      </c>
      <c r="K2678" s="255" t="s">
        <v>27</v>
      </c>
      <c r="L2678" s="260">
        <v>44331</v>
      </c>
      <c r="M2678" s="255" t="s">
        <v>3785</v>
      </c>
      <c r="N2678" s="255" t="s">
        <v>27</v>
      </c>
      <c r="O2678" s="260">
        <v>44366</v>
      </c>
      <c r="P2678" s="255" t="s">
        <v>2172</v>
      </c>
      <c r="Q2678" s="255" t="s">
        <v>30</v>
      </c>
      <c r="R2678" s="255"/>
      <c r="S2678" s="255"/>
      <c r="T2678" s="265" t="str">
        <f t="array" ref="T2678">VLOOKUP(D2678&amp;E2678,IF({1,0},'2021春'!$C$3:$C$4485&amp;'2021春'!$D$3:$D$4485,'2021春'!$H$3:$H$4485),2,0)</f>
        <v>451229200102282120</v>
      </c>
    </row>
    <row r="2679" spans="1:20">
      <c r="A2679" s="255">
        <v>2677</v>
      </c>
      <c r="B2679" s="255" t="s">
        <v>10704</v>
      </c>
      <c r="C2679" s="255" t="s">
        <v>21</v>
      </c>
      <c r="D2679" s="255" t="s">
        <v>389</v>
      </c>
      <c r="E2679" s="255" t="s">
        <v>10705</v>
      </c>
      <c r="F2679" s="255" t="s">
        <v>143</v>
      </c>
      <c r="G2679" s="255">
        <v>17</v>
      </c>
      <c r="H2679" s="255" t="s">
        <v>10706</v>
      </c>
      <c r="I2679" s="255" t="s">
        <v>10707</v>
      </c>
      <c r="J2679" s="255">
        <v>13086784587</v>
      </c>
      <c r="K2679" s="255" t="s">
        <v>27</v>
      </c>
      <c r="L2679" s="260">
        <v>44395</v>
      </c>
      <c r="M2679" s="255" t="s">
        <v>2172</v>
      </c>
      <c r="N2679" s="255" t="s">
        <v>30</v>
      </c>
      <c r="O2679" s="260"/>
      <c r="P2679" s="255"/>
      <c r="Q2679" s="255" t="s">
        <v>30</v>
      </c>
      <c r="R2679" s="255"/>
      <c r="S2679" s="255"/>
      <c r="T2679" s="265" t="str">
        <f t="array" ref="T2679">VLOOKUP(D2679&amp;E2679,IF({1,0},'2021春'!$C$3:$C$4485&amp;'2021春'!$D$3:$D$4485,'2021春'!$H$3:$H$4485),2,0)</f>
        <v>451229200312035726</v>
      </c>
    </row>
    <row r="2680" spans="1:20">
      <c r="A2680" s="255">
        <v>2678</v>
      </c>
      <c r="B2680" s="255" t="s">
        <v>10708</v>
      </c>
      <c r="C2680" s="255" t="s">
        <v>21</v>
      </c>
      <c r="D2680" s="255" t="s">
        <v>389</v>
      </c>
      <c r="E2680" s="255" t="s">
        <v>10709</v>
      </c>
      <c r="F2680" s="255" t="s">
        <v>143</v>
      </c>
      <c r="G2680" s="255">
        <v>17</v>
      </c>
      <c r="H2680" s="255" t="s">
        <v>8039</v>
      </c>
      <c r="I2680" s="255" t="s">
        <v>8040</v>
      </c>
      <c r="J2680" s="255">
        <v>18070860171</v>
      </c>
      <c r="K2680" s="255" t="s">
        <v>27</v>
      </c>
      <c r="L2680" s="260">
        <v>44397</v>
      </c>
      <c r="M2680" s="255" t="s">
        <v>10710</v>
      </c>
      <c r="N2680" s="255" t="s">
        <v>30</v>
      </c>
      <c r="O2680" s="260"/>
      <c r="P2680" s="255"/>
      <c r="Q2680" s="255" t="s">
        <v>30</v>
      </c>
      <c r="R2680" s="255"/>
      <c r="S2680" s="255"/>
      <c r="T2680" s="265" t="str">
        <f t="array" ref="T2680">VLOOKUP(D2680&amp;E2680,IF({1,0},'2021春'!$C$3:$C$4485&amp;'2021春'!$D$3:$D$4485,'2021春'!$H$3:$H$4485),2,0)</f>
        <v>451229200404052128</v>
      </c>
    </row>
    <row r="2681" spans="1:20">
      <c r="A2681" s="255">
        <v>2679</v>
      </c>
      <c r="B2681" s="255" t="s">
        <v>10711</v>
      </c>
      <c r="C2681" s="255" t="s">
        <v>21</v>
      </c>
      <c r="D2681" s="255" t="s">
        <v>389</v>
      </c>
      <c r="E2681" s="255" t="s">
        <v>10712</v>
      </c>
      <c r="F2681" s="255" t="s">
        <v>24</v>
      </c>
      <c r="G2681" s="255">
        <v>17</v>
      </c>
      <c r="H2681" s="255" t="s">
        <v>10713</v>
      </c>
      <c r="I2681" s="255" t="s">
        <v>10714</v>
      </c>
      <c r="J2681" s="255">
        <v>13481867548</v>
      </c>
      <c r="K2681" s="255" t="s">
        <v>27</v>
      </c>
      <c r="L2681" s="260">
        <v>44404</v>
      </c>
      <c r="M2681" s="255"/>
      <c r="N2681" s="255" t="s">
        <v>30</v>
      </c>
      <c r="O2681" s="260"/>
      <c r="P2681" s="255"/>
      <c r="Q2681" s="255" t="s">
        <v>30</v>
      </c>
      <c r="R2681" s="255"/>
      <c r="S2681" s="255"/>
      <c r="T2681" s="265" t="str">
        <f t="array" ref="T2681">VLOOKUP(D2681&amp;E2681,IF({1,0},'2021春'!$C$3:$C$4485&amp;'2021春'!$D$3:$D$4485,'2021春'!$H$3:$H$4485),2,0)</f>
        <v>452127200405202717</v>
      </c>
    </row>
    <row r="2682" spans="1:20">
      <c r="A2682" s="255">
        <v>2680</v>
      </c>
      <c r="B2682" s="255" t="s">
        <v>10715</v>
      </c>
      <c r="C2682" s="255" t="s">
        <v>21</v>
      </c>
      <c r="D2682" s="255" t="s">
        <v>389</v>
      </c>
      <c r="E2682" s="255" t="s">
        <v>10716</v>
      </c>
      <c r="F2682" s="255" t="s">
        <v>143</v>
      </c>
      <c r="G2682" s="255">
        <v>16</v>
      </c>
      <c r="H2682" s="255" t="s">
        <v>9585</v>
      </c>
      <c r="I2682" s="255" t="s">
        <v>9586</v>
      </c>
      <c r="J2682" s="255">
        <v>13557991815</v>
      </c>
      <c r="K2682" s="255" t="s">
        <v>27</v>
      </c>
      <c r="L2682" s="260">
        <v>44396</v>
      </c>
      <c r="M2682" s="255" t="s">
        <v>28</v>
      </c>
      <c r="N2682" s="255" t="s">
        <v>30</v>
      </c>
      <c r="O2682" s="260"/>
      <c r="P2682" s="255"/>
      <c r="Q2682" s="255" t="s">
        <v>30</v>
      </c>
      <c r="R2682" s="255"/>
      <c r="S2682" s="255"/>
      <c r="T2682" s="265" t="str">
        <f t="array" ref="T2682">VLOOKUP(D2682&amp;E2682,IF({1,0},'2021春'!$C$3:$C$4485&amp;'2021春'!$D$3:$D$4485,'2021春'!$H$3:$H$4485),2,0)</f>
        <v>451229200410075721</v>
      </c>
    </row>
    <row r="2683" spans="1:20">
      <c r="A2683" s="255">
        <v>2681</v>
      </c>
      <c r="B2683" s="255" t="s">
        <v>10717</v>
      </c>
      <c r="C2683" s="255" t="s">
        <v>21</v>
      </c>
      <c r="D2683" s="255" t="s">
        <v>389</v>
      </c>
      <c r="E2683" s="255" t="s">
        <v>10718</v>
      </c>
      <c r="F2683" s="255" t="s">
        <v>143</v>
      </c>
      <c r="G2683" s="255">
        <v>19</v>
      </c>
      <c r="H2683" s="255" t="s">
        <v>10719</v>
      </c>
      <c r="I2683" s="255" t="s">
        <v>10720</v>
      </c>
      <c r="J2683" s="255">
        <v>19907882839</v>
      </c>
      <c r="K2683" s="255" t="s">
        <v>27</v>
      </c>
      <c r="L2683" s="260">
        <v>44338</v>
      </c>
      <c r="M2683" s="255" t="s">
        <v>2172</v>
      </c>
      <c r="N2683" s="255" t="s">
        <v>27</v>
      </c>
      <c r="O2683" s="260">
        <v>44366</v>
      </c>
      <c r="P2683" s="255" t="s">
        <v>2172</v>
      </c>
      <c r="Q2683" s="255" t="s">
        <v>30</v>
      </c>
      <c r="R2683" s="255"/>
      <c r="S2683" s="255"/>
      <c r="T2683" s="265" t="str">
        <f t="array" ref="T2683">VLOOKUP(D2683&amp;E2683,IF({1,0},'2021春'!$C$3:$C$4485&amp;'2021春'!$D$3:$D$4485,'2021春'!$H$3:$H$4485),2,0)</f>
        <v>452731200201291823</v>
      </c>
    </row>
    <row r="2684" spans="1:20">
      <c r="A2684" s="255">
        <v>2682</v>
      </c>
      <c r="B2684" s="255" t="s">
        <v>10721</v>
      </c>
      <c r="C2684" s="255" t="s">
        <v>21</v>
      </c>
      <c r="D2684" s="255" t="s">
        <v>389</v>
      </c>
      <c r="E2684" s="255" t="s">
        <v>10722</v>
      </c>
      <c r="F2684" s="255" t="s">
        <v>143</v>
      </c>
      <c r="G2684" s="255">
        <v>17</v>
      </c>
      <c r="H2684" s="255" t="s">
        <v>2015</v>
      </c>
      <c r="I2684" s="255" t="s">
        <v>10723</v>
      </c>
      <c r="J2684" s="255">
        <v>18176139238</v>
      </c>
      <c r="K2684" s="255" t="s">
        <v>27</v>
      </c>
      <c r="L2684" s="260">
        <v>44398</v>
      </c>
      <c r="M2684" s="255" t="s">
        <v>10614</v>
      </c>
      <c r="N2684" s="255" t="s">
        <v>30</v>
      </c>
      <c r="O2684" s="260"/>
      <c r="P2684" s="255"/>
      <c r="Q2684" s="255" t="s">
        <v>30</v>
      </c>
      <c r="R2684" s="255"/>
      <c r="S2684" s="255"/>
      <c r="T2684" s="265" t="str">
        <f t="array" ref="T2684">VLOOKUP(D2684&amp;E2684,IF({1,0},'2021春'!$C$3:$C$4485&amp;'2021春'!$D$3:$D$4485,'2021春'!$H$3:$H$4485),2,0)</f>
        <v>451229200309111863</v>
      </c>
    </row>
    <row r="2685" spans="1:20">
      <c r="A2685" s="255">
        <v>2683</v>
      </c>
      <c r="B2685" s="255" t="s">
        <v>10724</v>
      </c>
      <c r="C2685" s="255" t="s">
        <v>21</v>
      </c>
      <c r="D2685" s="255" t="s">
        <v>389</v>
      </c>
      <c r="E2685" s="255" t="s">
        <v>10725</v>
      </c>
      <c r="F2685" s="255" t="s">
        <v>24</v>
      </c>
      <c r="G2685" s="255">
        <v>16</v>
      </c>
      <c r="H2685" s="255" t="s">
        <v>2211</v>
      </c>
      <c r="I2685" s="255" t="s">
        <v>10726</v>
      </c>
      <c r="J2685" s="255">
        <v>18677132078</v>
      </c>
      <c r="K2685" s="255" t="s">
        <v>27</v>
      </c>
      <c r="L2685" s="260">
        <v>44396</v>
      </c>
      <c r="M2685" s="255"/>
      <c r="N2685" s="255" t="s">
        <v>30</v>
      </c>
      <c r="O2685" s="260"/>
      <c r="P2685" s="255"/>
      <c r="Q2685" s="255" t="s">
        <v>30</v>
      </c>
      <c r="R2685" s="255"/>
      <c r="S2685" s="255"/>
      <c r="T2685" s="265" t="str">
        <f t="array" ref="T2685">VLOOKUP(D2685&amp;E2685,IF({1,0},'2021春'!$C$3:$C$4485&amp;'2021春'!$D$3:$D$4485,'2021春'!$H$3:$H$4485),2,0)</f>
        <v>452731200411074210</v>
      </c>
    </row>
    <row r="2686" spans="1:20">
      <c r="A2686" s="255">
        <v>2684</v>
      </c>
      <c r="B2686" s="255" t="s">
        <v>10727</v>
      </c>
      <c r="C2686" s="255" t="s">
        <v>21</v>
      </c>
      <c r="D2686" s="255" t="s">
        <v>389</v>
      </c>
      <c r="E2686" s="255" t="s">
        <v>10728</v>
      </c>
      <c r="F2686" s="255" t="s">
        <v>143</v>
      </c>
      <c r="G2686" s="255">
        <v>18</v>
      </c>
      <c r="H2686" s="255" t="s">
        <v>10729</v>
      </c>
      <c r="I2686" s="255" t="s">
        <v>10730</v>
      </c>
      <c r="J2686" s="255">
        <v>15807800908</v>
      </c>
      <c r="K2686" s="255" t="s">
        <v>27</v>
      </c>
      <c r="L2686" s="260">
        <v>44331</v>
      </c>
      <c r="M2686" s="255" t="s">
        <v>3785</v>
      </c>
      <c r="N2686" s="255" t="s">
        <v>27</v>
      </c>
      <c r="O2686" s="260">
        <v>44370</v>
      </c>
      <c r="P2686" s="255" t="s">
        <v>3785</v>
      </c>
      <c r="Q2686" s="255" t="s">
        <v>30</v>
      </c>
      <c r="R2686" s="255"/>
      <c r="S2686" s="255"/>
      <c r="T2686" s="265" t="str">
        <f t="array" ref="T2686">VLOOKUP(D2686&amp;E2686,IF({1,0},'2021春'!$C$3:$C$4485&amp;'2021春'!$D$3:$D$4485,'2021春'!$H$3:$H$4485),2,0)</f>
        <v>451229200302012440</v>
      </c>
    </row>
    <row r="2687" spans="1:20">
      <c r="A2687" s="255">
        <v>2685</v>
      </c>
      <c r="B2687" s="255" t="s">
        <v>10731</v>
      </c>
      <c r="C2687" s="255" t="s">
        <v>21</v>
      </c>
      <c r="D2687" s="255" t="s">
        <v>389</v>
      </c>
      <c r="E2687" s="255" t="s">
        <v>10732</v>
      </c>
      <c r="F2687" s="255" t="s">
        <v>143</v>
      </c>
      <c r="G2687" s="255">
        <v>20</v>
      </c>
      <c r="H2687" s="255" t="s">
        <v>3573</v>
      </c>
      <c r="I2687" s="255" t="s">
        <v>10733</v>
      </c>
      <c r="J2687" s="255">
        <v>15177388309</v>
      </c>
      <c r="K2687" s="255" t="s">
        <v>27</v>
      </c>
      <c r="L2687" s="260">
        <v>44331</v>
      </c>
      <c r="M2687" s="255" t="s">
        <v>3785</v>
      </c>
      <c r="N2687" s="255" t="s">
        <v>27</v>
      </c>
      <c r="O2687" s="260">
        <v>44366</v>
      </c>
      <c r="P2687" s="255" t="s">
        <v>2172</v>
      </c>
      <c r="Q2687" s="255" t="s">
        <v>30</v>
      </c>
      <c r="R2687" s="255"/>
      <c r="S2687" s="255"/>
      <c r="T2687" s="265" t="str">
        <f t="array" ref="T2687">VLOOKUP(D2687&amp;E2687,IF({1,0},'2021春'!$C$3:$C$4485&amp;'2021春'!$D$3:$D$4485,'2021春'!$H$3:$H$4485),2,0)</f>
        <v>452731200102120922</v>
      </c>
    </row>
    <row r="2688" spans="1:20">
      <c r="A2688" s="255">
        <v>2686</v>
      </c>
      <c r="B2688" s="255" t="s">
        <v>10734</v>
      </c>
      <c r="C2688" s="255" t="s">
        <v>21</v>
      </c>
      <c r="D2688" s="255" t="s">
        <v>389</v>
      </c>
      <c r="E2688" s="255" t="s">
        <v>10735</v>
      </c>
      <c r="F2688" s="255" t="s">
        <v>143</v>
      </c>
      <c r="G2688" s="255">
        <v>19</v>
      </c>
      <c r="H2688" s="255" t="s">
        <v>10736</v>
      </c>
      <c r="I2688" s="255" t="s">
        <v>10737</v>
      </c>
      <c r="J2688" s="255">
        <v>18176149984</v>
      </c>
      <c r="K2688" s="255" t="s">
        <v>27</v>
      </c>
      <c r="L2688" s="260">
        <v>44338</v>
      </c>
      <c r="M2688" s="255" t="s">
        <v>2172</v>
      </c>
      <c r="N2688" s="255" t="s">
        <v>27</v>
      </c>
      <c r="O2688" s="260">
        <v>44366</v>
      </c>
      <c r="P2688" s="255" t="s">
        <v>2172</v>
      </c>
      <c r="Q2688" s="255" t="s">
        <v>30</v>
      </c>
      <c r="R2688" s="255"/>
      <c r="S2688" s="255"/>
      <c r="T2688" s="265" t="str">
        <f t="array" ref="T2688">VLOOKUP(D2688&amp;E2688,IF({1,0},'2021春'!$C$3:$C$4485&amp;'2021春'!$D$3:$D$4485,'2021春'!$H$3:$H$4485),2,0)</f>
        <v>451229200202085124</v>
      </c>
    </row>
    <row r="2689" spans="1:20">
      <c r="A2689" s="255">
        <v>2687</v>
      </c>
      <c r="B2689" s="255" t="s">
        <v>10738</v>
      </c>
      <c r="C2689" s="255" t="s">
        <v>21</v>
      </c>
      <c r="D2689" s="255" t="s">
        <v>389</v>
      </c>
      <c r="E2689" s="255" t="s">
        <v>7218</v>
      </c>
      <c r="F2689" s="255" t="s">
        <v>24</v>
      </c>
      <c r="G2689" s="255">
        <v>24</v>
      </c>
      <c r="H2689" s="255" t="s">
        <v>2110</v>
      </c>
      <c r="I2689" s="255" t="s">
        <v>9497</v>
      </c>
      <c r="J2689" s="255">
        <v>19994530392</v>
      </c>
      <c r="K2689" s="255" t="s">
        <v>27</v>
      </c>
      <c r="L2689" s="260">
        <v>44331</v>
      </c>
      <c r="M2689" s="255" t="s">
        <v>3785</v>
      </c>
      <c r="N2689" s="255" t="s">
        <v>27</v>
      </c>
      <c r="O2689" s="260">
        <v>44366</v>
      </c>
      <c r="P2689" s="255" t="s">
        <v>2172</v>
      </c>
      <c r="Q2689" s="255" t="s">
        <v>30</v>
      </c>
      <c r="R2689" s="255"/>
      <c r="S2689" s="255"/>
      <c r="T2689" s="265" t="str">
        <f t="array" ref="T2689">VLOOKUP(D2689&amp;E2689,IF({1,0},'2021春'!$C$3:$C$4485&amp;'2021春'!$D$3:$D$4485,'2021春'!$H$3:$H$4485),2,0)</f>
        <v>451229199703181813</v>
      </c>
    </row>
    <row r="2690" spans="1:20">
      <c r="A2690" s="255">
        <v>2688</v>
      </c>
      <c r="B2690" s="255" t="s">
        <v>10739</v>
      </c>
      <c r="C2690" s="255" t="s">
        <v>21</v>
      </c>
      <c r="D2690" s="255" t="s">
        <v>389</v>
      </c>
      <c r="E2690" s="255" t="s">
        <v>10740</v>
      </c>
      <c r="F2690" s="255" t="s">
        <v>143</v>
      </c>
      <c r="G2690" s="255">
        <v>17</v>
      </c>
      <c r="H2690" s="255" t="s">
        <v>7512</v>
      </c>
      <c r="I2690" s="255" t="s">
        <v>10741</v>
      </c>
      <c r="J2690" s="255">
        <v>18824815683</v>
      </c>
      <c r="K2690" s="255" t="s">
        <v>27</v>
      </c>
      <c r="L2690" s="260">
        <v>44397</v>
      </c>
      <c r="M2690" s="255" t="s">
        <v>10742</v>
      </c>
      <c r="N2690" s="255" t="s">
        <v>30</v>
      </c>
      <c r="O2690" s="260"/>
      <c r="P2690" s="255"/>
      <c r="Q2690" s="255" t="s">
        <v>30</v>
      </c>
      <c r="R2690" s="255"/>
      <c r="S2690" s="255"/>
      <c r="T2690" s="265" t="str">
        <f t="array" ref="T2690">VLOOKUP(D2690&amp;E2690,IF({1,0},'2021春'!$C$3:$C$4485&amp;'2021春'!$D$3:$D$4485,'2021春'!$H$3:$H$4485),2,0)</f>
        <v>452731200310013929</v>
      </c>
    </row>
    <row r="2691" spans="1:20">
      <c r="A2691" s="255">
        <v>2689</v>
      </c>
      <c r="B2691" s="255" t="s">
        <v>10743</v>
      </c>
      <c r="C2691" s="255" t="s">
        <v>21</v>
      </c>
      <c r="D2691" s="255" t="s">
        <v>389</v>
      </c>
      <c r="E2691" s="255" t="s">
        <v>10744</v>
      </c>
      <c r="F2691" s="255" t="s">
        <v>143</v>
      </c>
      <c r="G2691" s="255">
        <v>17</v>
      </c>
      <c r="H2691" s="255" t="s">
        <v>4629</v>
      </c>
      <c r="I2691" s="255" t="s">
        <v>10745</v>
      </c>
      <c r="J2691" s="255">
        <v>13471848635</v>
      </c>
      <c r="K2691" s="255" t="s">
        <v>27</v>
      </c>
      <c r="L2691" s="260">
        <v>44396</v>
      </c>
      <c r="M2691" s="255" t="s">
        <v>10746</v>
      </c>
      <c r="N2691" s="255" t="s">
        <v>30</v>
      </c>
      <c r="O2691" s="260"/>
      <c r="P2691" s="255"/>
      <c r="Q2691" s="255" t="s">
        <v>30</v>
      </c>
      <c r="R2691" s="255"/>
      <c r="S2691" s="255"/>
      <c r="T2691" s="265" t="str">
        <f t="array" ref="T2691">VLOOKUP(D2691&amp;E2691,IF({1,0},'2021春'!$C$3:$C$4485&amp;'2021春'!$D$3:$D$4485,'2021春'!$H$3:$H$4485),2,0)</f>
        <v>452731200312073626</v>
      </c>
    </row>
    <row r="2692" spans="1:20">
      <c r="A2692" s="255">
        <v>2690</v>
      </c>
      <c r="B2692" s="255" t="s">
        <v>10747</v>
      </c>
      <c r="C2692" s="255" t="s">
        <v>21</v>
      </c>
      <c r="D2692" s="255" t="s">
        <v>389</v>
      </c>
      <c r="E2692" s="255" t="s">
        <v>10748</v>
      </c>
      <c r="F2692" s="255" t="s">
        <v>143</v>
      </c>
      <c r="G2692" s="255">
        <v>17</v>
      </c>
      <c r="H2692" s="255" t="s">
        <v>4086</v>
      </c>
      <c r="I2692" s="255" t="s">
        <v>10749</v>
      </c>
      <c r="J2692" s="255">
        <v>15807784941</v>
      </c>
      <c r="K2692" s="255" t="s">
        <v>27</v>
      </c>
      <c r="L2692" s="260">
        <v>44395</v>
      </c>
      <c r="M2692" s="255" t="s">
        <v>98</v>
      </c>
      <c r="N2692" s="255" t="s">
        <v>30</v>
      </c>
      <c r="O2692" s="260"/>
      <c r="P2692" s="255"/>
      <c r="Q2692" s="255" t="s">
        <v>30</v>
      </c>
      <c r="R2692" s="255"/>
      <c r="S2692" s="255"/>
      <c r="T2692" s="265" t="str">
        <f t="array" ref="T2692">VLOOKUP(D2692&amp;E2692,IF({1,0},'2021春'!$C$3:$C$4485&amp;'2021春'!$D$3:$D$4485,'2021春'!$H$3:$H$4485),2,0)</f>
        <v>451229200401291289</v>
      </c>
    </row>
    <row r="2693" spans="1:20">
      <c r="A2693" s="255">
        <v>2691</v>
      </c>
      <c r="B2693" s="255" t="s">
        <v>10750</v>
      </c>
      <c r="C2693" s="255" t="s">
        <v>21</v>
      </c>
      <c r="D2693" s="255" t="s">
        <v>389</v>
      </c>
      <c r="E2693" s="255" t="s">
        <v>10751</v>
      </c>
      <c r="F2693" s="255" t="s">
        <v>143</v>
      </c>
      <c r="G2693" s="255">
        <v>17</v>
      </c>
      <c r="H2693" s="255" t="s">
        <v>10752</v>
      </c>
      <c r="I2693" s="255" t="s">
        <v>10753</v>
      </c>
      <c r="J2693" s="255">
        <v>18070862115</v>
      </c>
      <c r="K2693" s="255" t="s">
        <v>27</v>
      </c>
      <c r="L2693" s="260">
        <v>44395</v>
      </c>
      <c r="M2693" s="255" t="s">
        <v>10754</v>
      </c>
      <c r="N2693" s="255" t="s">
        <v>30</v>
      </c>
      <c r="O2693" s="260"/>
      <c r="P2693" s="255"/>
      <c r="Q2693" s="255" t="s">
        <v>30</v>
      </c>
      <c r="R2693" s="255"/>
      <c r="S2693" s="255"/>
      <c r="T2693" s="265" t="str">
        <f t="array" ref="T2693">VLOOKUP(D2693&amp;E2693,IF({1,0},'2021春'!$C$3:$C$4485&amp;'2021春'!$D$3:$D$4485,'2021春'!$H$3:$H$4485),2,0)</f>
        <v>451229200404250626</v>
      </c>
    </row>
    <row r="2694" spans="1:20">
      <c r="A2694" s="255">
        <v>2692</v>
      </c>
      <c r="B2694" s="255" t="s">
        <v>10755</v>
      </c>
      <c r="C2694" s="255" t="s">
        <v>21</v>
      </c>
      <c r="D2694" s="255" t="s">
        <v>389</v>
      </c>
      <c r="E2694" s="255" t="s">
        <v>10756</v>
      </c>
      <c r="F2694" s="255" t="s">
        <v>143</v>
      </c>
      <c r="G2694" s="255">
        <v>15</v>
      </c>
      <c r="H2694" s="255" t="s">
        <v>4659</v>
      </c>
      <c r="I2694" s="255" t="s">
        <v>10757</v>
      </c>
      <c r="J2694" s="255">
        <v>15217448813</v>
      </c>
      <c r="K2694" s="255" t="s">
        <v>27</v>
      </c>
      <c r="L2694" s="260">
        <v>44395</v>
      </c>
      <c r="M2694" s="255" t="s">
        <v>2172</v>
      </c>
      <c r="N2694" s="255" t="s">
        <v>30</v>
      </c>
      <c r="O2694" s="260"/>
      <c r="P2694" s="255"/>
      <c r="Q2694" s="255" t="s">
        <v>30</v>
      </c>
      <c r="R2694" s="255"/>
      <c r="S2694" s="255"/>
      <c r="T2694" s="265" t="str">
        <f t="array" ref="T2694">VLOOKUP(D2694&amp;E2694,IF({1,0},'2021春'!$C$3:$C$4485&amp;'2021春'!$D$3:$D$4485,'2021春'!$H$3:$H$4485),2,0)</f>
        <v>451229200601142122</v>
      </c>
    </row>
    <row r="2695" spans="1:20">
      <c r="A2695" s="255">
        <v>2693</v>
      </c>
      <c r="B2695" s="255" t="s">
        <v>10758</v>
      </c>
      <c r="C2695" s="255" t="s">
        <v>21</v>
      </c>
      <c r="D2695" s="255" t="s">
        <v>389</v>
      </c>
      <c r="E2695" s="255" t="s">
        <v>10759</v>
      </c>
      <c r="F2695" s="255" t="s">
        <v>24</v>
      </c>
      <c r="G2695" s="255">
        <v>17</v>
      </c>
      <c r="H2695" s="255" t="s">
        <v>10760</v>
      </c>
      <c r="I2695" s="255" t="s">
        <v>10761</v>
      </c>
      <c r="J2695" s="255">
        <v>13481869661</v>
      </c>
      <c r="K2695" s="255" t="s">
        <v>27</v>
      </c>
      <c r="L2695" s="260">
        <v>44396</v>
      </c>
      <c r="M2695" s="255" t="s">
        <v>2172</v>
      </c>
      <c r="N2695" s="255" t="s">
        <v>30</v>
      </c>
      <c r="O2695" s="260"/>
      <c r="P2695" s="255"/>
      <c r="Q2695" s="255" t="s">
        <v>30</v>
      </c>
      <c r="R2695" s="255"/>
      <c r="S2695" s="255"/>
      <c r="T2695" s="265" t="str">
        <f t="array" ref="T2695">VLOOKUP(D2695&amp;E2695,IF({1,0},'2021春'!$C$3:$C$4485&amp;'2021春'!$D$3:$D$4485,'2021春'!$H$3:$H$4485),2,0)</f>
        <v>452731200402053610</v>
      </c>
    </row>
    <row r="2696" spans="1:20">
      <c r="A2696" s="255">
        <v>2694</v>
      </c>
      <c r="B2696" s="255" t="s">
        <v>10762</v>
      </c>
      <c r="C2696" s="255" t="s">
        <v>21</v>
      </c>
      <c r="D2696" s="255" t="s">
        <v>389</v>
      </c>
      <c r="E2696" s="255" t="s">
        <v>10763</v>
      </c>
      <c r="F2696" s="255" t="s">
        <v>143</v>
      </c>
      <c r="G2696" s="255">
        <v>17</v>
      </c>
      <c r="H2696" s="255" t="s">
        <v>10764</v>
      </c>
      <c r="I2696" s="255" t="s">
        <v>10765</v>
      </c>
      <c r="J2696" s="255">
        <v>18077895639</v>
      </c>
      <c r="K2696" s="255" t="s">
        <v>27</v>
      </c>
      <c r="L2696" s="260">
        <v>44406</v>
      </c>
      <c r="M2696" s="255" t="s">
        <v>29</v>
      </c>
      <c r="N2696" s="255" t="s">
        <v>30</v>
      </c>
      <c r="O2696" s="260"/>
      <c r="P2696" s="255"/>
      <c r="Q2696" s="255" t="s">
        <v>30</v>
      </c>
      <c r="R2696" s="255"/>
      <c r="S2696" s="255"/>
      <c r="T2696" s="265" t="str">
        <f t="array" ref="T2696">VLOOKUP(D2696&amp;E2696,IF({1,0},'2021春'!$C$3:$C$4485&amp;'2021春'!$D$3:$D$4485,'2021春'!$H$3:$H$4485),2,0)</f>
        <v>452731200312194823</v>
      </c>
    </row>
    <row r="2697" spans="1:20">
      <c r="A2697" s="255">
        <v>2695</v>
      </c>
      <c r="B2697" s="255" t="s">
        <v>10766</v>
      </c>
      <c r="C2697" s="255" t="s">
        <v>21</v>
      </c>
      <c r="D2697" s="255" t="s">
        <v>389</v>
      </c>
      <c r="E2697" s="255" t="s">
        <v>10767</v>
      </c>
      <c r="F2697" s="255" t="s">
        <v>24</v>
      </c>
      <c r="G2697" s="255">
        <v>17</v>
      </c>
      <c r="H2697" s="255" t="s">
        <v>10768</v>
      </c>
      <c r="I2697" s="255" t="s">
        <v>10769</v>
      </c>
      <c r="J2697" s="255">
        <v>15177891978</v>
      </c>
      <c r="K2697" s="255" t="s">
        <v>27</v>
      </c>
      <c r="L2697" s="260">
        <v>44396</v>
      </c>
      <c r="M2697" s="255" t="s">
        <v>2172</v>
      </c>
      <c r="N2697" s="255" t="s">
        <v>30</v>
      </c>
      <c r="O2697" s="260"/>
      <c r="P2697" s="255"/>
      <c r="Q2697" s="255" t="s">
        <v>30</v>
      </c>
      <c r="R2697" s="255"/>
      <c r="S2697" s="255"/>
      <c r="T2697" s="265" t="str">
        <f t="array" ref="T2697">VLOOKUP(D2697&amp;E2697,IF({1,0},'2021春'!$C$3:$C$4485&amp;'2021春'!$D$3:$D$4485,'2021春'!$H$3:$H$4485),2,0)</f>
        <v>452127200310092711</v>
      </c>
    </row>
    <row r="2698" spans="1:20">
      <c r="A2698" s="255">
        <v>2696</v>
      </c>
      <c r="B2698" s="255" t="s">
        <v>10770</v>
      </c>
      <c r="C2698" s="255" t="s">
        <v>21</v>
      </c>
      <c r="D2698" s="255" t="s">
        <v>389</v>
      </c>
      <c r="E2698" s="255" t="s">
        <v>10771</v>
      </c>
      <c r="F2698" s="255" t="s">
        <v>24</v>
      </c>
      <c r="G2698" s="255">
        <v>17</v>
      </c>
      <c r="H2698" s="255" t="s">
        <v>4484</v>
      </c>
      <c r="I2698" s="255" t="s">
        <v>10772</v>
      </c>
      <c r="J2698" s="255">
        <v>13737980203</v>
      </c>
      <c r="K2698" s="255" t="s">
        <v>27</v>
      </c>
      <c r="L2698" s="260">
        <v>44395</v>
      </c>
      <c r="M2698" s="255" t="s">
        <v>4323</v>
      </c>
      <c r="N2698" s="255" t="s">
        <v>30</v>
      </c>
      <c r="O2698" s="260"/>
      <c r="P2698" s="255"/>
      <c r="Q2698" s="255" t="s">
        <v>30</v>
      </c>
      <c r="R2698" s="255"/>
      <c r="S2698" s="255"/>
      <c r="T2698" s="265" t="str">
        <f t="array" ref="T2698">VLOOKUP(D2698&amp;E2698,IF({1,0},'2021春'!$C$3:$C$4485&amp;'2021春'!$D$3:$D$4485,'2021春'!$H$3:$H$4485),2,0)</f>
        <v>452731200403041232</v>
      </c>
    </row>
    <row r="2699" spans="1:20">
      <c r="A2699" s="255">
        <v>2697</v>
      </c>
      <c r="B2699" s="255" t="s">
        <v>10773</v>
      </c>
      <c r="C2699" s="255" t="s">
        <v>21</v>
      </c>
      <c r="D2699" s="255" t="s">
        <v>389</v>
      </c>
      <c r="E2699" s="255" t="s">
        <v>10774</v>
      </c>
      <c r="F2699" s="255" t="s">
        <v>143</v>
      </c>
      <c r="G2699" s="255">
        <v>16</v>
      </c>
      <c r="H2699" s="255" t="s">
        <v>2578</v>
      </c>
      <c r="I2699" s="255" t="s">
        <v>10775</v>
      </c>
      <c r="J2699" s="255">
        <v>18707785949</v>
      </c>
      <c r="K2699" s="255" t="s">
        <v>27</v>
      </c>
      <c r="L2699" s="260">
        <v>44396</v>
      </c>
      <c r="M2699" s="255" t="s">
        <v>2172</v>
      </c>
      <c r="N2699" s="255" t="s">
        <v>30</v>
      </c>
      <c r="O2699" s="260"/>
      <c r="P2699" s="255"/>
      <c r="Q2699" s="255" t="s">
        <v>30</v>
      </c>
      <c r="R2699" s="255"/>
      <c r="S2699" s="255"/>
      <c r="T2699" s="265" t="str">
        <f t="array" ref="T2699">VLOOKUP(D2699&amp;E2699,IF({1,0},'2021春'!$C$3:$C$4485&amp;'2021春'!$D$3:$D$4485,'2021春'!$H$3:$H$4485),2,0)</f>
        <v>452731200410175124</v>
      </c>
    </row>
    <row r="2700" spans="1:20">
      <c r="A2700" s="255">
        <v>2698</v>
      </c>
      <c r="B2700" s="255" t="s">
        <v>10776</v>
      </c>
      <c r="C2700" s="255" t="s">
        <v>21</v>
      </c>
      <c r="D2700" s="255" t="s">
        <v>389</v>
      </c>
      <c r="E2700" s="255" t="s">
        <v>10777</v>
      </c>
      <c r="F2700" s="255" t="s">
        <v>24</v>
      </c>
      <c r="G2700" s="255">
        <v>16</v>
      </c>
      <c r="H2700" s="255" t="s">
        <v>10778</v>
      </c>
      <c r="I2700" s="255" t="s">
        <v>10779</v>
      </c>
      <c r="J2700" s="255">
        <v>19907789854</v>
      </c>
      <c r="K2700" s="255" t="s">
        <v>27</v>
      </c>
      <c r="L2700" s="260">
        <v>44395</v>
      </c>
      <c r="M2700" s="255" t="s">
        <v>2172</v>
      </c>
      <c r="N2700" s="255" t="s">
        <v>30</v>
      </c>
      <c r="O2700" s="260"/>
      <c r="P2700" s="255"/>
      <c r="Q2700" s="255" t="s">
        <v>30</v>
      </c>
      <c r="R2700" s="255" t="s">
        <v>10780</v>
      </c>
      <c r="S2700" s="255"/>
      <c r="T2700" s="265" t="str">
        <f t="array" ref="T2700">VLOOKUP(D2700&amp;E2700,IF({1,0},'2021春'!$C$3:$C$4485&amp;'2021春'!$D$3:$D$4485,'2021春'!$H$3:$H$4485),2,0)</f>
        <v>452731200412104813</v>
      </c>
    </row>
    <row r="2701" spans="1:20">
      <c r="A2701" s="255">
        <v>2699</v>
      </c>
      <c r="B2701" s="255" t="s">
        <v>10781</v>
      </c>
      <c r="C2701" s="255" t="s">
        <v>21</v>
      </c>
      <c r="D2701" s="255" t="s">
        <v>389</v>
      </c>
      <c r="E2701" s="255" t="s">
        <v>10782</v>
      </c>
      <c r="F2701" s="255" t="s">
        <v>24</v>
      </c>
      <c r="G2701" s="255">
        <v>18</v>
      </c>
      <c r="H2701" s="255" t="s">
        <v>7379</v>
      </c>
      <c r="I2701" s="255" t="s">
        <v>10783</v>
      </c>
      <c r="J2701" s="255">
        <v>15916253238</v>
      </c>
      <c r="K2701" s="255" t="s">
        <v>27</v>
      </c>
      <c r="L2701" s="260">
        <v>44417</v>
      </c>
      <c r="M2701" s="255" t="s">
        <v>10784</v>
      </c>
      <c r="N2701" s="255" t="s">
        <v>30</v>
      </c>
      <c r="O2701" s="260"/>
      <c r="P2701" s="255"/>
      <c r="Q2701" s="255" t="s">
        <v>30</v>
      </c>
      <c r="R2701" s="255"/>
      <c r="S2701" s="255"/>
      <c r="T2701" s="265" t="str">
        <f t="array" ref="T2701">VLOOKUP(D2701&amp;E2701,IF({1,0},'2021春'!$C$3:$C$4485&amp;'2021春'!$D$3:$D$4485,'2021春'!$H$3:$H$4485),2,0)</f>
        <v>451229200308032119</v>
      </c>
    </row>
    <row r="2702" spans="1:20">
      <c r="A2702" s="255">
        <v>2700</v>
      </c>
      <c r="B2702" s="255" t="s">
        <v>10785</v>
      </c>
      <c r="C2702" s="255" t="s">
        <v>21</v>
      </c>
      <c r="D2702" s="255" t="s">
        <v>389</v>
      </c>
      <c r="E2702" s="255" t="s">
        <v>10786</v>
      </c>
      <c r="F2702" s="255" t="s">
        <v>24</v>
      </c>
      <c r="G2702" s="255">
        <v>19</v>
      </c>
      <c r="H2702" s="255" t="s">
        <v>10787</v>
      </c>
      <c r="I2702" s="255" t="s">
        <v>10788</v>
      </c>
      <c r="J2702" s="255">
        <v>15078613798</v>
      </c>
      <c r="K2702" s="255" t="s">
        <v>27</v>
      </c>
      <c r="L2702" s="260">
        <v>44331</v>
      </c>
      <c r="M2702" s="255" t="s">
        <v>29</v>
      </c>
      <c r="N2702" s="255" t="s">
        <v>27</v>
      </c>
      <c r="O2702" s="260">
        <v>44366</v>
      </c>
      <c r="P2702" s="255" t="s">
        <v>2172</v>
      </c>
      <c r="Q2702" s="255" t="s">
        <v>30</v>
      </c>
      <c r="R2702" s="255"/>
      <c r="S2702" s="255"/>
      <c r="T2702" s="265" t="str">
        <f t="array" ref="T2702">VLOOKUP(D2702&amp;E2702,IF({1,0},'2021春'!$C$3:$C$4485&amp;'2021春'!$D$3:$D$4485,'2021春'!$H$3:$H$4485),2,0)</f>
        <v>452731200202282419</v>
      </c>
    </row>
    <row r="2703" spans="1:20">
      <c r="A2703" s="255">
        <v>2701</v>
      </c>
      <c r="B2703" s="255" t="s">
        <v>10789</v>
      </c>
      <c r="C2703" s="255" t="s">
        <v>21</v>
      </c>
      <c r="D2703" s="255" t="s">
        <v>394</v>
      </c>
      <c r="E2703" s="255" t="s">
        <v>10790</v>
      </c>
      <c r="F2703" s="255" t="s">
        <v>24</v>
      </c>
      <c r="G2703" s="255">
        <v>17</v>
      </c>
      <c r="H2703" s="255" t="s">
        <v>10791</v>
      </c>
      <c r="I2703" s="255" t="s">
        <v>10792</v>
      </c>
      <c r="J2703" s="255" t="s">
        <v>10793</v>
      </c>
      <c r="K2703" s="255" t="s">
        <v>27</v>
      </c>
      <c r="L2703" s="260">
        <v>44398</v>
      </c>
      <c r="M2703" s="255" t="s">
        <v>54</v>
      </c>
      <c r="N2703" s="255" t="s">
        <v>30</v>
      </c>
      <c r="O2703" s="260"/>
      <c r="P2703" s="255"/>
      <c r="Q2703" s="255" t="s">
        <v>30</v>
      </c>
      <c r="R2703" s="255"/>
      <c r="S2703" s="255"/>
      <c r="T2703" s="265" t="str">
        <f t="array" ref="T2703">VLOOKUP(D2703&amp;E2703,IF({1,0},'2021春'!$C$3:$C$4485&amp;'2021春'!$D$3:$D$4485,'2021春'!$H$3:$H$4485),2,0)</f>
        <v>450202200408111411</v>
      </c>
    </row>
    <row r="2704" spans="1:20">
      <c r="A2704" s="255">
        <v>2702</v>
      </c>
      <c r="B2704" s="255" t="s">
        <v>10794</v>
      </c>
      <c r="C2704" s="255" t="s">
        <v>21</v>
      </c>
      <c r="D2704" s="255" t="s">
        <v>394</v>
      </c>
      <c r="E2704" s="255" t="s">
        <v>10795</v>
      </c>
      <c r="F2704" s="255" t="s">
        <v>24</v>
      </c>
      <c r="G2704" s="255">
        <v>18</v>
      </c>
      <c r="H2704" s="255" t="s">
        <v>10796</v>
      </c>
      <c r="I2704" s="255" t="s">
        <v>10797</v>
      </c>
      <c r="J2704" s="255">
        <v>15975254643</v>
      </c>
      <c r="K2704" s="255" t="s">
        <v>27</v>
      </c>
      <c r="L2704" s="260" t="s">
        <v>3219</v>
      </c>
      <c r="M2704" s="255" t="s">
        <v>3785</v>
      </c>
      <c r="N2704" s="255" t="s">
        <v>27</v>
      </c>
      <c r="O2704" s="260" t="s">
        <v>3220</v>
      </c>
      <c r="P2704" s="255" t="s">
        <v>2455</v>
      </c>
      <c r="Q2704" s="255" t="s">
        <v>30</v>
      </c>
      <c r="R2704" s="255"/>
      <c r="S2704" s="255"/>
      <c r="T2704" s="265" t="str">
        <f t="array" ref="T2704">VLOOKUP(D2704&amp;E2704,IF({1,0},'2021春'!$C$3:$C$4485&amp;'2021春'!$D$3:$D$4485,'2021春'!$H$3:$H$4485),2,0)</f>
        <v>452731200210156615</v>
      </c>
    </row>
    <row r="2705" spans="1:20">
      <c r="A2705" s="255">
        <v>2703</v>
      </c>
      <c r="B2705" s="255" t="s">
        <v>10798</v>
      </c>
      <c r="C2705" s="255" t="s">
        <v>21</v>
      </c>
      <c r="D2705" s="255" t="s">
        <v>394</v>
      </c>
      <c r="E2705" s="255" t="s">
        <v>10799</v>
      </c>
      <c r="F2705" s="255" t="s">
        <v>24</v>
      </c>
      <c r="G2705" s="255">
        <v>17</v>
      </c>
      <c r="H2705" s="255" t="s">
        <v>10800</v>
      </c>
      <c r="I2705" s="255" t="s">
        <v>10801</v>
      </c>
      <c r="J2705" s="255">
        <v>15277855878</v>
      </c>
      <c r="K2705" s="255" t="s">
        <v>27</v>
      </c>
      <c r="L2705" s="260">
        <v>44394</v>
      </c>
      <c r="M2705" s="255" t="s">
        <v>2455</v>
      </c>
      <c r="N2705" s="255" t="s">
        <v>30</v>
      </c>
      <c r="O2705" s="260"/>
      <c r="P2705" s="255"/>
      <c r="Q2705" s="255" t="s">
        <v>30</v>
      </c>
      <c r="R2705" s="255"/>
      <c r="S2705" s="255"/>
      <c r="T2705" s="265" t="str">
        <f t="array" ref="T2705">VLOOKUP(D2705&amp;E2705,IF({1,0},'2021春'!$C$3:$C$4485&amp;'2021春'!$D$3:$D$4485,'2021春'!$H$3:$H$4485),2,0)</f>
        <v>452731200310274811</v>
      </c>
    </row>
    <row r="2706" spans="1:20">
      <c r="A2706" s="255">
        <v>2704</v>
      </c>
      <c r="B2706" s="255" t="s">
        <v>10802</v>
      </c>
      <c r="C2706" s="255" t="s">
        <v>21</v>
      </c>
      <c r="D2706" s="255" t="s">
        <v>394</v>
      </c>
      <c r="E2706" s="255" t="s">
        <v>10803</v>
      </c>
      <c r="F2706" s="255" t="s">
        <v>143</v>
      </c>
      <c r="G2706" s="255">
        <v>17</v>
      </c>
      <c r="H2706" s="255" t="s">
        <v>1605</v>
      </c>
      <c r="I2706" s="255" t="s">
        <v>10804</v>
      </c>
      <c r="J2706" s="255">
        <v>18977826920</v>
      </c>
      <c r="K2706" s="255" t="s">
        <v>27</v>
      </c>
      <c r="L2706" s="260">
        <v>44396</v>
      </c>
      <c r="M2706" s="255" t="s">
        <v>139</v>
      </c>
      <c r="N2706" s="255" t="s">
        <v>30</v>
      </c>
      <c r="O2706" s="260"/>
      <c r="P2706" s="255"/>
      <c r="Q2706" s="255" t="s">
        <v>30</v>
      </c>
      <c r="R2706" s="255"/>
      <c r="S2706" s="255"/>
      <c r="T2706" s="265" t="str">
        <f t="array" ref="T2706">VLOOKUP(D2706&amp;E2706,IF({1,0},'2021春'!$C$3:$C$4485&amp;'2021春'!$D$3:$D$4485,'2021春'!$H$3:$H$4485),2,0)</f>
        <v>452731200309263621</v>
      </c>
    </row>
    <row r="2707" spans="1:20">
      <c r="A2707" s="255">
        <v>2705</v>
      </c>
      <c r="B2707" s="255" t="s">
        <v>10805</v>
      </c>
      <c r="C2707" s="255" t="s">
        <v>21</v>
      </c>
      <c r="D2707" s="255" t="s">
        <v>394</v>
      </c>
      <c r="E2707" s="255" t="s">
        <v>10806</v>
      </c>
      <c r="F2707" s="255" t="s">
        <v>143</v>
      </c>
      <c r="G2707" s="255">
        <v>17</v>
      </c>
      <c r="H2707" s="255" t="s">
        <v>3797</v>
      </c>
      <c r="I2707" s="255" t="s">
        <v>10807</v>
      </c>
      <c r="J2707" s="255">
        <v>13977860383</v>
      </c>
      <c r="K2707" s="255" t="s">
        <v>27</v>
      </c>
      <c r="L2707" s="260">
        <v>44397</v>
      </c>
      <c r="M2707" s="255" t="s">
        <v>10808</v>
      </c>
      <c r="N2707" s="255" t="s">
        <v>30</v>
      </c>
      <c r="O2707" s="260"/>
      <c r="P2707" s="255"/>
      <c r="Q2707" s="255" t="s">
        <v>30</v>
      </c>
      <c r="R2707" s="255"/>
      <c r="S2707" s="255"/>
      <c r="T2707" s="265" t="str">
        <f t="array" ref="T2707">VLOOKUP(D2707&amp;E2707,IF({1,0},'2021春'!$C$3:$C$4485&amp;'2021春'!$D$3:$D$4485,'2021春'!$H$3:$H$4485),2,0)</f>
        <v>452731200402034524</v>
      </c>
    </row>
    <row r="2708" spans="1:20">
      <c r="A2708" s="255">
        <v>2706</v>
      </c>
      <c r="B2708" s="255" t="s">
        <v>10809</v>
      </c>
      <c r="C2708" s="255" t="s">
        <v>21</v>
      </c>
      <c r="D2708" s="255" t="s">
        <v>394</v>
      </c>
      <c r="E2708" s="255" t="s">
        <v>10810</v>
      </c>
      <c r="F2708" s="255" t="s">
        <v>143</v>
      </c>
      <c r="G2708" s="255">
        <v>17</v>
      </c>
      <c r="H2708" s="255" t="s">
        <v>10811</v>
      </c>
      <c r="I2708" s="255" t="s">
        <v>10812</v>
      </c>
      <c r="J2708" s="255">
        <v>13977876976</v>
      </c>
      <c r="K2708" s="255" t="s">
        <v>27</v>
      </c>
      <c r="L2708" s="260">
        <v>44396</v>
      </c>
      <c r="M2708" s="255" t="s">
        <v>2455</v>
      </c>
      <c r="N2708" s="255" t="s">
        <v>30</v>
      </c>
      <c r="O2708" s="260"/>
      <c r="P2708" s="255"/>
      <c r="Q2708" s="255" t="s">
        <v>30</v>
      </c>
      <c r="R2708" s="255"/>
      <c r="S2708" s="255"/>
      <c r="T2708" s="265" t="str">
        <f t="array" ref="T2708">VLOOKUP(D2708&amp;E2708,IF({1,0},'2021春'!$C$3:$C$4485&amp;'2021春'!$D$3:$D$4485,'2021春'!$H$3:$H$4485),2,0)</f>
        <v>452731200311084825</v>
      </c>
    </row>
    <row r="2709" spans="1:20">
      <c r="A2709" s="255">
        <v>2707</v>
      </c>
      <c r="B2709" s="255" t="s">
        <v>10813</v>
      </c>
      <c r="C2709" s="255" t="s">
        <v>21</v>
      </c>
      <c r="D2709" s="255" t="s">
        <v>394</v>
      </c>
      <c r="E2709" s="255" t="s">
        <v>10814</v>
      </c>
      <c r="F2709" s="255" t="s">
        <v>143</v>
      </c>
      <c r="G2709" s="255">
        <v>17</v>
      </c>
      <c r="H2709" s="255" t="s">
        <v>10815</v>
      </c>
      <c r="I2709" s="255" t="s">
        <v>10816</v>
      </c>
      <c r="J2709" s="255">
        <v>17777938507</v>
      </c>
      <c r="K2709" s="255" t="s">
        <v>27</v>
      </c>
      <c r="L2709" s="260">
        <v>44396</v>
      </c>
      <c r="M2709" s="255" t="s">
        <v>2747</v>
      </c>
      <c r="N2709" s="255" t="s">
        <v>27</v>
      </c>
      <c r="O2709" s="260">
        <v>44420</v>
      </c>
      <c r="P2709" s="255" t="s">
        <v>2747</v>
      </c>
      <c r="Q2709" s="255" t="s">
        <v>30</v>
      </c>
      <c r="R2709" s="255"/>
      <c r="S2709" s="255"/>
      <c r="T2709" s="265" t="str">
        <f t="array" ref="T2709">VLOOKUP(D2709&amp;E2709,IF({1,0},'2021春'!$C$3:$C$4485&amp;'2021春'!$D$3:$D$4485,'2021春'!$H$3:$H$4485),2,0)</f>
        <v>451229200404042720</v>
      </c>
    </row>
    <row r="2710" spans="1:20">
      <c r="A2710" s="255">
        <v>2708</v>
      </c>
      <c r="B2710" s="255" t="s">
        <v>10817</v>
      </c>
      <c r="C2710" s="255" t="s">
        <v>21</v>
      </c>
      <c r="D2710" s="255" t="s">
        <v>394</v>
      </c>
      <c r="E2710" s="255" t="s">
        <v>10818</v>
      </c>
      <c r="F2710" s="255" t="s">
        <v>24</v>
      </c>
      <c r="G2710" s="255">
        <v>18</v>
      </c>
      <c r="H2710" s="255" t="s">
        <v>10819</v>
      </c>
      <c r="I2710" s="255" t="s">
        <v>10820</v>
      </c>
      <c r="J2710" s="255">
        <v>19185523279</v>
      </c>
      <c r="K2710" s="255" t="s">
        <v>27</v>
      </c>
      <c r="L2710" s="260">
        <v>44396</v>
      </c>
      <c r="M2710" s="255" t="s">
        <v>133</v>
      </c>
      <c r="N2710" s="255" t="s">
        <v>27</v>
      </c>
      <c r="O2710" s="260">
        <v>44418</v>
      </c>
      <c r="P2710" s="255" t="s">
        <v>10821</v>
      </c>
      <c r="Q2710" s="255" t="s">
        <v>30</v>
      </c>
      <c r="R2710" s="255"/>
      <c r="S2710" s="255"/>
      <c r="T2710" s="265" t="str">
        <f t="array" ref="T2710">VLOOKUP(D2710&amp;E2710,IF({1,0},'2021春'!$C$3:$C$4485&amp;'2021春'!$D$3:$D$4485,'2021春'!$H$3:$H$4485),2,0)</f>
        <v>451229200305292417</v>
      </c>
    </row>
    <row r="2711" spans="1:20">
      <c r="A2711" s="255">
        <v>2709</v>
      </c>
      <c r="B2711" s="255" t="s">
        <v>10822</v>
      </c>
      <c r="C2711" s="255" t="s">
        <v>21</v>
      </c>
      <c r="D2711" s="255" t="s">
        <v>394</v>
      </c>
      <c r="E2711" s="255" t="s">
        <v>10543</v>
      </c>
      <c r="F2711" s="255" t="s">
        <v>24</v>
      </c>
      <c r="G2711" s="255">
        <v>17</v>
      </c>
      <c r="H2711" s="255" t="s">
        <v>7551</v>
      </c>
      <c r="I2711" s="255" t="s">
        <v>10823</v>
      </c>
      <c r="J2711" s="255">
        <v>13558089333</v>
      </c>
      <c r="K2711" s="255" t="s">
        <v>27</v>
      </c>
      <c r="L2711" s="260">
        <v>44398</v>
      </c>
      <c r="M2711" s="255" t="s">
        <v>2455</v>
      </c>
      <c r="N2711" s="255" t="s">
        <v>30</v>
      </c>
      <c r="O2711" s="260"/>
      <c r="P2711" s="255"/>
      <c r="Q2711" s="255" t="s">
        <v>30</v>
      </c>
      <c r="R2711" s="255"/>
      <c r="S2711" s="255"/>
      <c r="T2711" s="265" t="str">
        <f t="array" ref="T2711">VLOOKUP(D2711&amp;E2711,IF({1,0},'2021春'!$C$3:$C$4485&amp;'2021春'!$D$3:$D$4485,'2021春'!$H$3:$H$4485),2,0)</f>
        <v>452731200311044815</v>
      </c>
    </row>
    <row r="2712" spans="1:20">
      <c r="A2712" s="255">
        <v>2710</v>
      </c>
      <c r="B2712" s="255" t="s">
        <v>10824</v>
      </c>
      <c r="C2712" s="255" t="s">
        <v>21</v>
      </c>
      <c r="D2712" s="255" t="s">
        <v>394</v>
      </c>
      <c r="E2712" s="255" t="s">
        <v>10825</v>
      </c>
      <c r="F2712" s="255" t="s">
        <v>143</v>
      </c>
      <c r="G2712" s="255">
        <v>19</v>
      </c>
      <c r="H2712" s="255" t="s">
        <v>10826</v>
      </c>
      <c r="I2712" s="255" t="s">
        <v>10827</v>
      </c>
      <c r="J2712" s="255">
        <v>19977884166</v>
      </c>
      <c r="K2712" s="255" t="s">
        <v>27</v>
      </c>
      <c r="L2712" s="260">
        <v>44331</v>
      </c>
      <c r="M2712" s="255" t="s">
        <v>3785</v>
      </c>
      <c r="N2712" s="255" t="s">
        <v>27</v>
      </c>
      <c r="O2712" s="260">
        <v>44366</v>
      </c>
      <c r="P2712" s="255" t="s">
        <v>2172</v>
      </c>
      <c r="Q2712" s="255" t="s">
        <v>30</v>
      </c>
      <c r="R2712" s="255"/>
      <c r="S2712" s="255"/>
      <c r="T2712" s="265" t="str">
        <f t="array" ref="T2712">VLOOKUP(D2712&amp;E2712,IF({1,0},'2021春'!$C$3:$C$4485&amp;'2021春'!$D$3:$D$4485,'2021春'!$H$3:$H$4485),2,0)</f>
        <v>45122920020630032x</v>
      </c>
    </row>
    <row r="2713" spans="1:20">
      <c r="A2713" s="255">
        <v>2711</v>
      </c>
      <c r="B2713" s="255" t="s">
        <v>10828</v>
      </c>
      <c r="C2713" s="255" t="s">
        <v>21</v>
      </c>
      <c r="D2713" s="255" t="s">
        <v>394</v>
      </c>
      <c r="E2713" s="255" t="s">
        <v>10829</v>
      </c>
      <c r="F2713" s="255" t="s">
        <v>24</v>
      </c>
      <c r="G2713" s="255">
        <v>17</v>
      </c>
      <c r="H2713" s="255" t="s">
        <v>10830</v>
      </c>
      <c r="I2713" s="255" t="s">
        <v>10831</v>
      </c>
      <c r="J2713" s="255">
        <v>13877155489</v>
      </c>
      <c r="K2713" s="255" t="s">
        <v>27</v>
      </c>
      <c r="L2713" s="260">
        <v>44396</v>
      </c>
      <c r="M2713" s="255" t="s">
        <v>28</v>
      </c>
      <c r="N2713" s="255" t="s">
        <v>27</v>
      </c>
      <c r="O2713" s="260">
        <v>44416</v>
      </c>
      <c r="P2713" s="255" t="s">
        <v>6167</v>
      </c>
      <c r="Q2713" s="255" t="s">
        <v>30</v>
      </c>
      <c r="R2713" s="255"/>
      <c r="S2713" s="255"/>
      <c r="T2713" s="265" t="str">
        <f t="array" ref="T2713">VLOOKUP(D2713&amp;E2713,IF({1,0},'2021春'!$C$3:$C$4485&amp;'2021春'!$D$3:$D$4485,'2021春'!$H$3:$H$4485),2,0)</f>
        <v>452127200402130332</v>
      </c>
    </row>
    <row r="2714" spans="1:20">
      <c r="A2714" s="255">
        <v>2712</v>
      </c>
      <c r="B2714" s="255" t="s">
        <v>10832</v>
      </c>
      <c r="C2714" s="255" t="s">
        <v>21</v>
      </c>
      <c r="D2714" s="255" t="s">
        <v>394</v>
      </c>
      <c r="E2714" s="255" t="s">
        <v>10833</v>
      </c>
      <c r="F2714" s="255" t="s">
        <v>143</v>
      </c>
      <c r="G2714" s="255">
        <v>19</v>
      </c>
      <c r="H2714" s="255" t="s">
        <v>10834</v>
      </c>
      <c r="I2714" s="255" t="s">
        <v>10835</v>
      </c>
      <c r="J2714" s="255">
        <v>15099880825</v>
      </c>
      <c r="K2714" s="255" t="s">
        <v>27</v>
      </c>
      <c r="L2714" s="260">
        <v>44331</v>
      </c>
      <c r="M2714" s="255" t="s">
        <v>3785</v>
      </c>
      <c r="N2714" s="255" t="s">
        <v>27</v>
      </c>
      <c r="O2714" s="260">
        <v>44366</v>
      </c>
      <c r="P2714" s="255" t="s">
        <v>2172</v>
      </c>
      <c r="Q2714" s="255" t="s">
        <v>30</v>
      </c>
      <c r="R2714" s="255"/>
      <c r="S2714" s="255"/>
      <c r="T2714" s="265" t="str">
        <f t="array" ref="T2714">VLOOKUP(D2714&amp;E2714,IF({1,0},'2021春'!$C$3:$C$4485&amp;'2021春'!$D$3:$D$4485,'2021春'!$H$3:$H$4485),2,0)</f>
        <v>451229200202022422</v>
      </c>
    </row>
    <row r="2715" spans="1:20">
      <c r="A2715" s="255">
        <v>2713</v>
      </c>
      <c r="B2715" s="255" t="s">
        <v>10836</v>
      </c>
      <c r="C2715" s="255" t="s">
        <v>21</v>
      </c>
      <c r="D2715" s="255" t="s">
        <v>394</v>
      </c>
      <c r="E2715" s="255" t="s">
        <v>10837</v>
      </c>
      <c r="F2715" s="255" t="s">
        <v>24</v>
      </c>
      <c r="G2715" s="255">
        <v>16</v>
      </c>
      <c r="H2715" s="255" t="s">
        <v>6232</v>
      </c>
      <c r="I2715" s="255" t="s">
        <v>10838</v>
      </c>
      <c r="J2715" s="255">
        <v>17377032928</v>
      </c>
      <c r="K2715" s="255" t="s">
        <v>27</v>
      </c>
      <c r="L2715" s="260">
        <v>44404</v>
      </c>
      <c r="M2715" s="255" t="s">
        <v>1352</v>
      </c>
      <c r="N2715" s="255" t="s">
        <v>30</v>
      </c>
      <c r="O2715" s="260"/>
      <c r="P2715" s="255"/>
      <c r="Q2715" s="255" t="s">
        <v>30</v>
      </c>
      <c r="R2715" s="255"/>
      <c r="S2715" s="255"/>
      <c r="T2715" s="265" t="str">
        <f t="array" ref="T2715">VLOOKUP(D2715&amp;E2715,IF({1,0},'2021春'!$C$3:$C$4485&amp;'2021春'!$D$3:$D$4485,'2021春'!$H$3:$H$4485),2,0)</f>
        <v>451229200409011819</v>
      </c>
    </row>
    <row r="2716" spans="1:20">
      <c r="A2716" s="255">
        <v>2714</v>
      </c>
      <c r="B2716" s="255" t="s">
        <v>10839</v>
      </c>
      <c r="C2716" s="255" t="s">
        <v>21</v>
      </c>
      <c r="D2716" s="255" t="s">
        <v>394</v>
      </c>
      <c r="E2716" s="255" t="s">
        <v>10840</v>
      </c>
      <c r="F2716" s="255" t="s">
        <v>24</v>
      </c>
      <c r="G2716" s="255">
        <v>17</v>
      </c>
      <c r="H2716" s="255" t="s">
        <v>4814</v>
      </c>
      <c r="I2716" s="255" t="s">
        <v>10841</v>
      </c>
      <c r="J2716" s="255">
        <v>13977860431</v>
      </c>
      <c r="K2716" s="255" t="s">
        <v>27</v>
      </c>
      <c r="L2716" s="260">
        <v>44396</v>
      </c>
      <c r="M2716" s="255" t="s">
        <v>10842</v>
      </c>
      <c r="N2716" s="255" t="s">
        <v>30</v>
      </c>
      <c r="O2716" s="260"/>
      <c r="P2716" s="255"/>
      <c r="Q2716" s="255" t="s">
        <v>30</v>
      </c>
      <c r="R2716" s="255"/>
      <c r="S2716" s="255"/>
      <c r="T2716" s="265" t="str">
        <f t="array" ref="T2716">VLOOKUP(D2716&amp;E2716,IF({1,0},'2021春'!$C$3:$C$4485&amp;'2021春'!$D$3:$D$4485,'2021春'!$H$3:$H$4485),2,0)</f>
        <v>452731200312020954 </v>
      </c>
    </row>
    <row r="2717" spans="1:20">
      <c r="A2717" s="255">
        <v>2715</v>
      </c>
      <c r="B2717" s="255" t="s">
        <v>10843</v>
      </c>
      <c r="C2717" s="255" t="s">
        <v>21</v>
      </c>
      <c r="D2717" s="255" t="s">
        <v>394</v>
      </c>
      <c r="E2717" s="255" t="s">
        <v>10844</v>
      </c>
      <c r="F2717" s="255" t="s">
        <v>143</v>
      </c>
      <c r="G2717" s="255">
        <v>18</v>
      </c>
      <c r="H2717" s="255" t="s">
        <v>7752</v>
      </c>
      <c r="I2717" s="255" t="s">
        <v>10845</v>
      </c>
      <c r="J2717" s="255">
        <v>18070864471</v>
      </c>
      <c r="K2717" s="255" t="s">
        <v>27</v>
      </c>
      <c r="L2717" s="260">
        <v>44331</v>
      </c>
      <c r="M2717" s="255" t="s">
        <v>3785</v>
      </c>
      <c r="N2717" s="255" t="s">
        <v>27</v>
      </c>
      <c r="O2717" s="260">
        <v>44366</v>
      </c>
      <c r="P2717" s="255" t="s">
        <v>2172</v>
      </c>
      <c r="Q2717" s="255" t="s">
        <v>30</v>
      </c>
      <c r="R2717" s="255"/>
      <c r="S2717" s="255"/>
      <c r="T2717" s="265" t="str">
        <f t="array" ref="T2717">VLOOKUP(D2717&amp;E2717,IF({1,0},'2021春'!$C$3:$C$4485&amp;'2021春'!$D$3:$D$4485,'2021春'!$H$3:$H$4485),2,0)</f>
        <v>451229200302282723 </v>
      </c>
    </row>
    <row r="2718" spans="1:20">
      <c r="A2718" s="255">
        <v>2716</v>
      </c>
      <c r="B2718" s="255" t="s">
        <v>10846</v>
      </c>
      <c r="C2718" s="255" t="s">
        <v>21</v>
      </c>
      <c r="D2718" s="255" t="s">
        <v>394</v>
      </c>
      <c r="E2718" s="255" t="s">
        <v>10847</v>
      </c>
      <c r="F2718" s="255" t="s">
        <v>143</v>
      </c>
      <c r="G2718" s="255">
        <v>18</v>
      </c>
      <c r="H2718" s="255" t="s">
        <v>10848</v>
      </c>
      <c r="I2718" s="255" t="s">
        <v>10849</v>
      </c>
      <c r="J2718" s="255">
        <v>13307884341</v>
      </c>
      <c r="K2718" s="255" t="s">
        <v>27</v>
      </c>
      <c r="L2718" s="260">
        <v>44395</v>
      </c>
      <c r="M2718" s="255" t="s">
        <v>2747</v>
      </c>
      <c r="N2718" s="255" t="s">
        <v>27</v>
      </c>
      <c r="O2718" s="260">
        <v>44420</v>
      </c>
      <c r="P2718" s="255" t="s">
        <v>2747</v>
      </c>
      <c r="Q2718" s="255" t="s">
        <v>30</v>
      </c>
      <c r="R2718" s="255"/>
      <c r="S2718" s="255"/>
      <c r="T2718" s="265" t="str">
        <f t="array" ref="T2718">VLOOKUP(D2718&amp;E2718,IF({1,0},'2021春'!$C$3:$C$4485&amp;'2021春'!$D$3:$D$4485,'2021春'!$H$3:$H$4485),2,0)</f>
        <v>451229200308012740</v>
      </c>
    </row>
    <row r="2719" spans="1:20">
      <c r="A2719" s="255">
        <v>2717</v>
      </c>
      <c r="B2719" s="255" t="s">
        <v>10850</v>
      </c>
      <c r="C2719" s="255" t="s">
        <v>21</v>
      </c>
      <c r="D2719" s="255" t="s">
        <v>394</v>
      </c>
      <c r="E2719" s="255" t="s">
        <v>10851</v>
      </c>
      <c r="F2719" s="255" t="s">
        <v>143</v>
      </c>
      <c r="G2719" s="255">
        <v>16</v>
      </c>
      <c r="H2719" s="255" t="s">
        <v>10852</v>
      </c>
      <c r="I2719" s="255" t="s">
        <v>8467</v>
      </c>
      <c r="J2719" s="255">
        <v>15807782350</v>
      </c>
      <c r="K2719" s="255" t="s">
        <v>27</v>
      </c>
      <c r="L2719" s="260">
        <v>44406</v>
      </c>
      <c r="M2719" s="255" t="s">
        <v>2455</v>
      </c>
      <c r="N2719" s="255" t="s">
        <v>30</v>
      </c>
      <c r="O2719" s="260"/>
      <c r="P2719" s="255"/>
      <c r="Q2719" s="255" t="s">
        <v>30</v>
      </c>
      <c r="R2719" s="255"/>
      <c r="S2719" s="255"/>
      <c r="T2719" s="265" t="str">
        <f t="array" ref="T2719">VLOOKUP(D2719&amp;E2719,IF({1,0},'2021春'!$C$3:$C$4485&amp;'2021春'!$D$3:$D$4485,'2021春'!$H$3:$H$4485),2,0)</f>
        <v>451229200409012723</v>
      </c>
    </row>
    <row r="2720" spans="1:20">
      <c r="A2720" s="255">
        <v>2718</v>
      </c>
      <c r="B2720" s="255" t="s">
        <v>10853</v>
      </c>
      <c r="C2720" s="255" t="s">
        <v>21</v>
      </c>
      <c r="D2720" s="255" t="s">
        <v>394</v>
      </c>
      <c r="E2720" s="255" t="s">
        <v>10854</v>
      </c>
      <c r="F2720" s="255" t="s">
        <v>143</v>
      </c>
      <c r="G2720" s="255">
        <v>18</v>
      </c>
      <c r="H2720" s="255" t="s">
        <v>10855</v>
      </c>
      <c r="I2720" s="255" t="s">
        <v>10856</v>
      </c>
      <c r="J2720" s="255">
        <v>15177895916</v>
      </c>
      <c r="K2720" s="255" t="s">
        <v>27</v>
      </c>
      <c r="L2720" s="260">
        <v>44408</v>
      </c>
      <c r="M2720" s="255" t="s">
        <v>28</v>
      </c>
      <c r="N2720" s="255" t="s">
        <v>30</v>
      </c>
      <c r="O2720" s="260"/>
      <c r="P2720" s="255"/>
      <c r="Q2720" s="255" t="s">
        <v>30</v>
      </c>
      <c r="R2720" s="255"/>
      <c r="S2720" s="255"/>
      <c r="T2720" s="265" t="str">
        <f t="array" ref="T2720">VLOOKUP(D2720&amp;E2720,IF({1,0},'2021春'!$C$3:$C$4485&amp;'2021春'!$D$3:$D$4485,'2021春'!$H$3:$H$4485),2,0)</f>
        <v>451229200307300046</v>
      </c>
    </row>
    <row r="2721" spans="1:20">
      <c r="A2721" s="255">
        <v>2719</v>
      </c>
      <c r="B2721" s="255" t="s">
        <v>10857</v>
      </c>
      <c r="C2721" s="255" t="s">
        <v>21</v>
      </c>
      <c r="D2721" s="255" t="s">
        <v>394</v>
      </c>
      <c r="E2721" s="255" t="s">
        <v>10858</v>
      </c>
      <c r="F2721" s="255" t="s">
        <v>24</v>
      </c>
      <c r="G2721" s="255">
        <v>17</v>
      </c>
      <c r="H2721" s="255" t="s">
        <v>10859</v>
      </c>
      <c r="I2721" s="255" t="s">
        <v>10860</v>
      </c>
      <c r="J2721" s="255">
        <v>18307781846</v>
      </c>
      <c r="K2721" s="255" t="s">
        <v>27</v>
      </c>
      <c r="L2721" s="260">
        <v>44396</v>
      </c>
      <c r="M2721" s="255" t="s">
        <v>133</v>
      </c>
      <c r="N2721" s="255" t="s">
        <v>30</v>
      </c>
      <c r="O2721" s="260"/>
      <c r="P2721" s="255"/>
      <c r="Q2721" s="255" t="s">
        <v>30</v>
      </c>
      <c r="R2721" s="255"/>
      <c r="S2721" s="255"/>
      <c r="T2721" s="265" t="str">
        <f t="array" ref="T2721">VLOOKUP(D2721&amp;E2721,IF({1,0},'2021春'!$C$3:$C$4485&amp;'2021春'!$D$3:$D$4485,'2021春'!$H$3:$H$4485),2,0)</f>
        <v>452728200401273314</v>
      </c>
    </row>
    <row r="2722" spans="1:20">
      <c r="A2722" s="255">
        <v>2720</v>
      </c>
      <c r="B2722" s="255" t="s">
        <v>10861</v>
      </c>
      <c r="C2722" s="255" t="s">
        <v>21</v>
      </c>
      <c r="D2722" s="255" t="s">
        <v>394</v>
      </c>
      <c r="E2722" s="255" t="s">
        <v>10862</v>
      </c>
      <c r="F2722" s="255" t="s">
        <v>24</v>
      </c>
      <c r="G2722" s="255">
        <v>15</v>
      </c>
      <c r="H2722" s="255" t="s">
        <v>3714</v>
      </c>
      <c r="I2722" s="255" t="s">
        <v>10863</v>
      </c>
      <c r="J2722" s="255">
        <v>18077895052</v>
      </c>
      <c r="K2722" s="255" t="s">
        <v>27</v>
      </c>
      <c r="L2722" s="260">
        <v>44396</v>
      </c>
      <c r="M2722" s="255" t="s">
        <v>133</v>
      </c>
      <c r="N2722" s="255" t="s">
        <v>30</v>
      </c>
      <c r="O2722" s="260"/>
      <c r="P2722" s="255"/>
      <c r="Q2722" s="255" t="s">
        <v>30</v>
      </c>
      <c r="R2722" s="255"/>
      <c r="S2722" s="255"/>
      <c r="T2722" s="265" t="str">
        <f t="array" ref="T2722">VLOOKUP(D2722&amp;E2722,IF({1,0},'2021春'!$C$3:$C$4485&amp;'2021春'!$D$3:$D$4485,'2021春'!$H$3:$H$4485),2,0)</f>
        <v>451229200512282414</v>
      </c>
    </row>
    <row r="2723" spans="1:20">
      <c r="A2723" s="255">
        <v>2721</v>
      </c>
      <c r="B2723" s="255" t="s">
        <v>10864</v>
      </c>
      <c r="C2723" s="255" t="s">
        <v>21</v>
      </c>
      <c r="D2723" s="255" t="s">
        <v>394</v>
      </c>
      <c r="E2723" s="255" t="s">
        <v>10865</v>
      </c>
      <c r="F2723" s="255" t="s">
        <v>143</v>
      </c>
      <c r="G2723" s="255">
        <v>17</v>
      </c>
      <c r="H2723" s="255" t="s">
        <v>419</v>
      </c>
      <c r="I2723" s="255" t="s">
        <v>10866</v>
      </c>
      <c r="J2723" s="255">
        <v>18776875109</v>
      </c>
      <c r="K2723" s="255" t="s">
        <v>27</v>
      </c>
      <c r="L2723" s="260">
        <v>44395</v>
      </c>
      <c r="M2723" s="255" t="s">
        <v>1352</v>
      </c>
      <c r="N2723" s="255" t="s">
        <v>30</v>
      </c>
      <c r="O2723" s="260"/>
      <c r="P2723" s="255"/>
      <c r="Q2723" s="255" t="s">
        <v>30</v>
      </c>
      <c r="R2723" s="255"/>
      <c r="S2723" s="255"/>
      <c r="T2723" s="265" t="str">
        <f t="array" ref="T2723">VLOOKUP(D2723&amp;E2723,IF({1,0},'2021春'!$C$3:$C$4485&amp;'2021春'!$D$3:$D$4485,'2021春'!$H$3:$H$4485),2,0)</f>
        <v>452731200405041826</v>
      </c>
    </row>
    <row r="2724" spans="1:20">
      <c r="A2724" s="255">
        <v>2722</v>
      </c>
      <c r="B2724" s="255" t="s">
        <v>10867</v>
      </c>
      <c r="C2724" s="255" t="s">
        <v>21</v>
      </c>
      <c r="D2724" s="255" t="s">
        <v>394</v>
      </c>
      <c r="E2724" s="255" t="s">
        <v>10868</v>
      </c>
      <c r="F2724" s="255" t="s">
        <v>143</v>
      </c>
      <c r="G2724" s="255">
        <v>17</v>
      </c>
      <c r="H2724" s="255" t="s">
        <v>6955</v>
      </c>
      <c r="I2724" s="255" t="s">
        <v>10869</v>
      </c>
      <c r="J2724" s="255">
        <v>13407751702</v>
      </c>
      <c r="K2724" s="255" t="s">
        <v>27</v>
      </c>
      <c r="L2724" s="260">
        <v>44399</v>
      </c>
      <c r="M2724" s="255" t="s">
        <v>301</v>
      </c>
      <c r="N2724" s="255" t="s">
        <v>30</v>
      </c>
      <c r="O2724" s="260"/>
      <c r="P2724" s="255"/>
      <c r="Q2724" s="255" t="s">
        <v>30</v>
      </c>
      <c r="R2724" s="255"/>
      <c r="S2724" s="255"/>
      <c r="T2724" s="265" t="str">
        <f t="array" ref="T2724">VLOOKUP(D2724&amp;E2724,IF({1,0},'2021春'!$C$3:$C$4485&amp;'2021春'!$D$3:$D$4485,'2021春'!$H$3:$H$4485),2,0)</f>
        <v>452731200407066621</v>
      </c>
    </row>
    <row r="2725" spans="1:20">
      <c r="A2725" s="255">
        <v>2723</v>
      </c>
      <c r="B2725" s="255" t="s">
        <v>10870</v>
      </c>
      <c r="C2725" s="255" t="s">
        <v>21</v>
      </c>
      <c r="D2725" s="255" t="s">
        <v>394</v>
      </c>
      <c r="E2725" s="255" t="s">
        <v>10871</v>
      </c>
      <c r="F2725" s="255" t="s">
        <v>24</v>
      </c>
      <c r="G2725" s="255">
        <v>19</v>
      </c>
      <c r="H2725" s="255" t="s">
        <v>10872</v>
      </c>
      <c r="I2725" s="255" t="s">
        <v>10873</v>
      </c>
      <c r="J2725" s="255">
        <v>18176483385</v>
      </c>
      <c r="K2725" s="255" t="s">
        <v>27</v>
      </c>
      <c r="L2725" s="260">
        <v>44331</v>
      </c>
      <c r="M2725" s="255" t="s">
        <v>29</v>
      </c>
      <c r="N2725" s="255" t="s">
        <v>27</v>
      </c>
      <c r="O2725" s="260">
        <v>44366</v>
      </c>
      <c r="P2725" s="255" t="s">
        <v>28</v>
      </c>
      <c r="Q2725" s="255" t="s">
        <v>30</v>
      </c>
      <c r="R2725" s="255"/>
      <c r="S2725" s="255"/>
      <c r="T2725" s="265" t="str">
        <f t="array" ref="T2725">VLOOKUP(D2725&amp;E2725,IF({1,0},'2021春'!$C$3:$C$4485&amp;'2021春'!$D$3:$D$4485,'2021春'!$H$3:$H$4485),2,0)</f>
        <v>45122920011015361X</v>
      </c>
    </row>
    <row r="2726" spans="1:20">
      <c r="A2726" s="255">
        <v>2724</v>
      </c>
      <c r="B2726" s="255" t="s">
        <v>10874</v>
      </c>
      <c r="C2726" s="255" t="s">
        <v>21</v>
      </c>
      <c r="D2726" s="255" t="s">
        <v>394</v>
      </c>
      <c r="E2726" s="255" t="s">
        <v>10875</v>
      </c>
      <c r="F2726" s="255" t="s">
        <v>24</v>
      </c>
      <c r="G2726" s="255">
        <v>17</v>
      </c>
      <c r="H2726" s="255" t="s">
        <v>4263</v>
      </c>
      <c r="I2726" s="255" t="s">
        <v>10876</v>
      </c>
      <c r="J2726" s="255">
        <v>18407780987</v>
      </c>
      <c r="K2726" s="255" t="s">
        <v>27</v>
      </c>
      <c r="L2726" s="260">
        <v>44398</v>
      </c>
      <c r="M2726" s="255" t="s">
        <v>2172</v>
      </c>
      <c r="N2726" s="255" t="s">
        <v>30</v>
      </c>
      <c r="O2726" s="260"/>
      <c r="P2726" s="255"/>
      <c r="Q2726" s="255" t="s">
        <v>30</v>
      </c>
      <c r="R2726" s="255"/>
      <c r="S2726" s="255"/>
      <c r="T2726" s="265" t="str">
        <f t="array" ref="T2726">VLOOKUP(D2726&amp;E2726,IF({1,0},'2021春'!$C$3:$C$4485&amp;'2021春'!$D$3:$D$4485,'2021春'!$H$3:$H$4485),2,0)</f>
        <v>452731200406165732</v>
      </c>
    </row>
    <row r="2727" spans="1:20">
      <c r="A2727" s="255">
        <v>2725</v>
      </c>
      <c r="B2727" s="255" t="s">
        <v>10877</v>
      </c>
      <c r="C2727" s="255" t="s">
        <v>21</v>
      </c>
      <c r="D2727" s="255" t="s">
        <v>394</v>
      </c>
      <c r="E2727" s="255" t="s">
        <v>10878</v>
      </c>
      <c r="F2727" s="255" t="s">
        <v>143</v>
      </c>
      <c r="G2727" s="255">
        <v>18</v>
      </c>
      <c r="H2727" s="255" t="s">
        <v>8488</v>
      </c>
      <c r="I2727" s="255" t="s">
        <v>10879</v>
      </c>
      <c r="J2727" s="255">
        <v>19148600173</v>
      </c>
      <c r="K2727" s="255" t="s">
        <v>27</v>
      </c>
      <c r="L2727" s="260">
        <v>44332</v>
      </c>
      <c r="M2727" s="255" t="s">
        <v>10880</v>
      </c>
      <c r="N2727" s="255" t="s">
        <v>27</v>
      </c>
      <c r="O2727" s="260">
        <v>44366</v>
      </c>
      <c r="P2727" s="255" t="s">
        <v>10881</v>
      </c>
      <c r="Q2727" s="255" t="s">
        <v>30</v>
      </c>
      <c r="R2727" s="255"/>
      <c r="S2727" s="255"/>
      <c r="T2727" s="265" t="str">
        <f t="array" ref="T2727">VLOOKUP(D2727&amp;E2727,IF({1,0},'2021春'!$C$3:$C$4485&amp;'2021春'!$D$3:$D$4485,'2021春'!$H$3:$H$4485),2,0)</f>
        <v>451229200305102142</v>
      </c>
    </row>
    <row r="2728" spans="1:20">
      <c r="A2728" s="255">
        <v>2726</v>
      </c>
      <c r="B2728" s="255" t="s">
        <v>10882</v>
      </c>
      <c r="C2728" s="255" t="s">
        <v>21</v>
      </c>
      <c r="D2728" s="255" t="s">
        <v>394</v>
      </c>
      <c r="E2728" s="255" t="s">
        <v>10883</v>
      </c>
      <c r="F2728" s="255" t="s">
        <v>24</v>
      </c>
      <c r="G2728" s="255">
        <v>17</v>
      </c>
      <c r="H2728" s="255" t="s">
        <v>10884</v>
      </c>
      <c r="I2728" s="255" t="s">
        <v>10885</v>
      </c>
      <c r="J2728" s="255">
        <v>13557181806</v>
      </c>
      <c r="K2728" s="255" t="s">
        <v>27</v>
      </c>
      <c r="L2728" s="260">
        <v>44395</v>
      </c>
      <c r="M2728" s="255" t="s">
        <v>28</v>
      </c>
      <c r="N2728" s="255" t="s">
        <v>30</v>
      </c>
      <c r="O2728" s="260"/>
      <c r="P2728" s="255"/>
      <c r="Q2728" s="255" t="s">
        <v>30</v>
      </c>
      <c r="R2728" s="255"/>
      <c r="S2728" s="255"/>
      <c r="T2728" s="265" t="str">
        <f t="array" ref="T2728">VLOOKUP(D2728&amp;E2728,IF({1,0},'2021春'!$C$3:$C$4485&amp;'2021春'!$D$3:$D$4485,'2021春'!$H$3:$H$4485),2,0)</f>
        <v>450124200311192731</v>
      </c>
    </row>
    <row r="2729" spans="1:20">
      <c r="A2729" s="255">
        <v>2727</v>
      </c>
      <c r="B2729" s="255" t="s">
        <v>10886</v>
      </c>
      <c r="C2729" s="255" t="s">
        <v>21</v>
      </c>
      <c r="D2729" s="255" t="s">
        <v>394</v>
      </c>
      <c r="E2729" s="255" t="s">
        <v>10887</v>
      </c>
      <c r="F2729" s="255" t="s">
        <v>24</v>
      </c>
      <c r="G2729" s="255">
        <v>17</v>
      </c>
      <c r="H2729" s="255" t="s">
        <v>10888</v>
      </c>
      <c r="I2729" s="255" t="s">
        <v>10889</v>
      </c>
      <c r="J2729" s="255">
        <v>15777809490</v>
      </c>
      <c r="K2729" s="255" t="s">
        <v>27</v>
      </c>
      <c r="L2729" s="260">
        <v>44400</v>
      </c>
      <c r="M2729" s="255" t="s">
        <v>28</v>
      </c>
      <c r="N2729" s="255" t="s">
        <v>30</v>
      </c>
      <c r="O2729" s="260"/>
      <c r="P2729" s="255"/>
      <c r="Q2729" s="255" t="s">
        <v>30</v>
      </c>
      <c r="R2729" s="255"/>
      <c r="S2729" s="255"/>
      <c r="T2729" s="265" t="str">
        <f t="array" ref="T2729">VLOOKUP(D2729&amp;E2729,IF({1,0},'2021春'!$C$3:$C$4485&amp;'2021春'!$D$3:$D$4485,'2021春'!$H$3:$H$4485),2,0)</f>
        <v>452731200403140310</v>
      </c>
    </row>
    <row r="2730" spans="1:20">
      <c r="A2730" s="255">
        <v>2728</v>
      </c>
      <c r="B2730" s="255" t="s">
        <v>10890</v>
      </c>
      <c r="C2730" s="255" t="s">
        <v>21</v>
      </c>
      <c r="D2730" s="255" t="s">
        <v>394</v>
      </c>
      <c r="E2730" s="255" t="s">
        <v>10891</v>
      </c>
      <c r="F2730" s="255" t="s">
        <v>24</v>
      </c>
      <c r="G2730" s="255">
        <v>18</v>
      </c>
      <c r="H2730" s="255" t="s">
        <v>10892</v>
      </c>
      <c r="I2730" s="255" t="s">
        <v>10893</v>
      </c>
      <c r="J2730" s="255">
        <v>18877840207</v>
      </c>
      <c r="K2730" s="255" t="s">
        <v>27</v>
      </c>
      <c r="L2730" s="260">
        <v>44331</v>
      </c>
      <c r="M2730" s="255" t="s">
        <v>29</v>
      </c>
      <c r="N2730" s="255" t="s">
        <v>27</v>
      </c>
      <c r="O2730" s="260">
        <v>44366</v>
      </c>
      <c r="P2730" s="255" t="s">
        <v>28</v>
      </c>
      <c r="Q2730" s="255" t="s">
        <v>30</v>
      </c>
      <c r="R2730" s="255"/>
      <c r="S2730" s="255"/>
      <c r="T2730" s="265" t="str">
        <f t="array" ref="T2730">VLOOKUP(D2730&amp;E2730,IF({1,0},'2021春'!$C$3:$C$4485&amp;'2021春'!$D$3:$D$4485,'2021春'!$H$3:$H$4485),2,0)</f>
        <v>45102220030116333X</v>
      </c>
    </row>
    <row r="2731" spans="1:20">
      <c r="A2731" s="255">
        <v>2729</v>
      </c>
      <c r="B2731" s="255" t="s">
        <v>10894</v>
      </c>
      <c r="C2731" s="255" t="s">
        <v>21</v>
      </c>
      <c r="D2731" s="255" t="s">
        <v>394</v>
      </c>
      <c r="E2731" s="255" t="s">
        <v>10895</v>
      </c>
      <c r="F2731" s="255" t="s">
        <v>24</v>
      </c>
      <c r="G2731" s="255">
        <v>17</v>
      </c>
      <c r="H2731" s="255" t="s">
        <v>10896</v>
      </c>
      <c r="I2731" s="255" t="s">
        <v>10897</v>
      </c>
      <c r="J2731" s="255">
        <v>18070861007</v>
      </c>
      <c r="K2731" s="255" t="s">
        <v>27</v>
      </c>
      <c r="L2731" s="260">
        <v>44398</v>
      </c>
      <c r="M2731" s="255" t="s">
        <v>4299</v>
      </c>
      <c r="N2731" s="255" t="s">
        <v>27</v>
      </c>
      <c r="O2731" s="260">
        <v>44420</v>
      </c>
      <c r="P2731" s="255" t="s">
        <v>28</v>
      </c>
      <c r="Q2731" s="255" t="s">
        <v>30</v>
      </c>
      <c r="R2731" s="255"/>
      <c r="S2731" s="255"/>
      <c r="T2731" s="265" t="str">
        <f t="array" ref="T2731">VLOOKUP(D2731&amp;E2731,IF({1,0},'2021春'!$C$3:$C$4485&amp;'2021春'!$D$3:$D$4485,'2021春'!$H$3:$H$4485),2,0)</f>
        <v>452731200312114838</v>
      </c>
    </row>
    <row r="2732" spans="1:20">
      <c r="A2732" s="255">
        <v>2730</v>
      </c>
      <c r="B2732" s="255" t="s">
        <v>10898</v>
      </c>
      <c r="C2732" s="255" t="s">
        <v>21</v>
      </c>
      <c r="D2732" s="255" t="s">
        <v>394</v>
      </c>
      <c r="E2732" s="255" t="s">
        <v>10899</v>
      </c>
      <c r="F2732" s="255" t="s">
        <v>24</v>
      </c>
      <c r="G2732" s="255">
        <v>19</v>
      </c>
      <c r="H2732" s="255" t="s">
        <v>7704</v>
      </c>
      <c r="I2732" s="255" t="s">
        <v>10900</v>
      </c>
      <c r="J2732" s="255">
        <v>15220879518</v>
      </c>
      <c r="K2732" s="255" t="s">
        <v>27</v>
      </c>
      <c r="L2732" s="260">
        <v>44331</v>
      </c>
      <c r="M2732" s="255" t="s">
        <v>29</v>
      </c>
      <c r="N2732" s="255" t="s">
        <v>27</v>
      </c>
      <c r="O2732" s="260">
        <v>44366</v>
      </c>
      <c r="P2732" s="255" t="s">
        <v>28</v>
      </c>
      <c r="Q2732" s="255" t="s">
        <v>30</v>
      </c>
      <c r="R2732" s="255"/>
      <c r="S2732" s="255"/>
      <c r="T2732" s="265" t="str">
        <f t="array" ref="T2732">VLOOKUP(D2732&amp;E2732,IF({1,0},'2021春'!$C$3:$C$4485&amp;'2021春'!$D$3:$D$4485,'2021春'!$H$3:$H$4485),2,0)</f>
        <v>451229200206132733</v>
      </c>
    </row>
    <row r="2733" spans="1:20">
      <c r="A2733" s="255">
        <v>2731</v>
      </c>
      <c r="B2733" s="255" t="s">
        <v>10901</v>
      </c>
      <c r="C2733" s="255" t="s">
        <v>21</v>
      </c>
      <c r="D2733" s="255" t="s">
        <v>394</v>
      </c>
      <c r="E2733" s="255" t="s">
        <v>10902</v>
      </c>
      <c r="F2733" s="255" t="s">
        <v>24</v>
      </c>
      <c r="G2733" s="255">
        <v>19</v>
      </c>
      <c r="H2733" s="255" t="s">
        <v>10903</v>
      </c>
      <c r="I2733" s="255" t="s">
        <v>10904</v>
      </c>
      <c r="J2733" s="255">
        <v>17807833191</v>
      </c>
      <c r="K2733" s="255" t="s">
        <v>27</v>
      </c>
      <c r="L2733" s="260">
        <v>44331</v>
      </c>
      <c r="M2733" s="255" t="s">
        <v>29</v>
      </c>
      <c r="N2733" s="255" t="s">
        <v>27</v>
      </c>
      <c r="O2733" s="260">
        <v>44366</v>
      </c>
      <c r="P2733" s="255" t="s">
        <v>28</v>
      </c>
      <c r="Q2733" s="255" t="s">
        <v>30</v>
      </c>
      <c r="R2733" s="255"/>
      <c r="S2733" s="255"/>
      <c r="T2733" s="265" t="str">
        <f t="array" ref="T2733">VLOOKUP(D2733&amp;E2733,IF({1,0},'2021春'!$C$3:$C$4485&amp;'2021春'!$D$3:$D$4485,'2021春'!$H$3:$H$4485),2,0)</f>
        <v>451229200206202113</v>
      </c>
    </row>
    <row r="2734" spans="1:20">
      <c r="A2734" s="255">
        <v>2732</v>
      </c>
      <c r="B2734" s="255" t="s">
        <v>10905</v>
      </c>
      <c r="C2734" s="255" t="s">
        <v>21</v>
      </c>
      <c r="D2734" s="255" t="s">
        <v>394</v>
      </c>
      <c r="E2734" s="255" t="s">
        <v>10906</v>
      </c>
      <c r="F2734" s="255" t="s">
        <v>24</v>
      </c>
      <c r="G2734" s="255">
        <v>18</v>
      </c>
      <c r="H2734" s="255" t="s">
        <v>10907</v>
      </c>
      <c r="I2734" s="255" t="s">
        <v>10908</v>
      </c>
      <c r="J2734" s="255">
        <v>15078601873</v>
      </c>
      <c r="K2734" s="255" t="s">
        <v>27</v>
      </c>
      <c r="L2734" s="260">
        <v>44331</v>
      </c>
      <c r="M2734" s="255" t="s">
        <v>29</v>
      </c>
      <c r="N2734" s="255" t="s">
        <v>27</v>
      </c>
      <c r="O2734" s="260">
        <v>44366</v>
      </c>
      <c r="P2734" s="255" t="s">
        <v>28</v>
      </c>
      <c r="Q2734" s="255" t="s">
        <v>30</v>
      </c>
      <c r="R2734" s="255"/>
      <c r="S2734" s="255"/>
      <c r="T2734" s="265" t="str">
        <f t="array" ref="T2734">VLOOKUP(D2734&amp;E2734,IF({1,0},'2021春'!$C$3:$C$4485&amp;'2021春'!$D$3:$D$4485,'2021春'!$H$3:$H$4485),2,0)</f>
        <v>452731200305062718</v>
      </c>
    </row>
    <row r="2735" spans="1:20">
      <c r="A2735" s="255">
        <v>2733</v>
      </c>
      <c r="B2735" s="255" t="s">
        <v>10909</v>
      </c>
      <c r="C2735" s="255" t="s">
        <v>21</v>
      </c>
      <c r="D2735" s="255" t="s">
        <v>394</v>
      </c>
      <c r="E2735" s="255" t="s">
        <v>10910</v>
      </c>
      <c r="F2735" s="255" t="s">
        <v>24</v>
      </c>
      <c r="G2735" s="255">
        <v>17</v>
      </c>
      <c r="H2735" s="255" t="s">
        <v>10911</v>
      </c>
      <c r="I2735" s="255" t="s">
        <v>10912</v>
      </c>
      <c r="J2735" s="255">
        <v>19177880784</v>
      </c>
      <c r="K2735" s="255" t="s">
        <v>27</v>
      </c>
      <c r="L2735" s="260">
        <v>44409</v>
      </c>
      <c r="M2735" s="255" t="s">
        <v>2172</v>
      </c>
      <c r="N2735" s="255" t="s">
        <v>30</v>
      </c>
      <c r="O2735" s="260"/>
      <c r="P2735" s="255"/>
      <c r="Q2735" s="255" t="s">
        <v>30</v>
      </c>
      <c r="R2735" s="255"/>
      <c r="S2735" s="255"/>
      <c r="T2735" s="265" t="str">
        <f t="array" ref="T2735">VLOOKUP(D2735&amp;E2735,IF({1,0},'2021春'!$C$3:$C$4485&amp;'2021春'!$D$3:$D$4485,'2021春'!$H$3:$H$4485),2,0)</f>
        <v>451229200308185713</v>
      </c>
    </row>
    <row r="2736" spans="1:20">
      <c r="A2736" s="255">
        <v>2734</v>
      </c>
      <c r="B2736" s="255" t="s">
        <v>10913</v>
      </c>
      <c r="C2736" s="255" t="s">
        <v>21</v>
      </c>
      <c r="D2736" s="255" t="s">
        <v>394</v>
      </c>
      <c r="E2736" s="255" t="s">
        <v>10914</v>
      </c>
      <c r="F2736" s="255" t="s">
        <v>143</v>
      </c>
      <c r="G2736" s="255">
        <v>16</v>
      </c>
      <c r="H2736" s="255" t="s">
        <v>8671</v>
      </c>
      <c r="I2736" s="255" t="s">
        <v>8672</v>
      </c>
      <c r="J2736" s="255">
        <v>18178894921</v>
      </c>
      <c r="K2736" s="255" t="s">
        <v>27</v>
      </c>
      <c r="L2736" s="260">
        <v>44394</v>
      </c>
      <c r="M2736" s="255" t="s">
        <v>2455</v>
      </c>
      <c r="N2736" s="255" t="s">
        <v>30</v>
      </c>
      <c r="O2736" s="260"/>
      <c r="P2736" s="255"/>
      <c r="Q2736" s="255" t="s">
        <v>30</v>
      </c>
      <c r="R2736" s="255"/>
      <c r="S2736" s="255"/>
      <c r="T2736" s="265" t="str">
        <f t="array" ref="T2736">VLOOKUP(D2736&amp;E2736,IF({1,0},'2021春'!$C$3:$C$4485&amp;'2021春'!$D$3:$D$4485,'2021春'!$H$3:$H$4485),2,0)</f>
        <v>451229200507102124</v>
      </c>
    </row>
    <row r="2737" spans="1:20">
      <c r="A2737" s="255">
        <v>2735</v>
      </c>
      <c r="B2737" s="255" t="s">
        <v>10915</v>
      </c>
      <c r="C2737" s="255" t="s">
        <v>21</v>
      </c>
      <c r="D2737" s="255" t="s">
        <v>394</v>
      </c>
      <c r="E2737" s="255" t="s">
        <v>10916</v>
      </c>
      <c r="F2737" s="255" t="s">
        <v>143</v>
      </c>
      <c r="G2737" s="255">
        <v>20</v>
      </c>
      <c r="H2737" s="255" t="s">
        <v>10917</v>
      </c>
      <c r="I2737" s="255" t="s">
        <v>10918</v>
      </c>
      <c r="J2737" s="255">
        <v>18077814568</v>
      </c>
      <c r="K2737" s="255" t="s">
        <v>27</v>
      </c>
      <c r="L2737" s="260">
        <v>44331</v>
      </c>
      <c r="M2737" s="255" t="s">
        <v>3785</v>
      </c>
      <c r="N2737" s="255" t="s">
        <v>27</v>
      </c>
      <c r="O2737" s="260">
        <v>44366</v>
      </c>
      <c r="P2737" s="255" t="s">
        <v>2172</v>
      </c>
      <c r="Q2737" s="255" t="s">
        <v>30</v>
      </c>
      <c r="R2737" s="255"/>
      <c r="S2737" s="255"/>
      <c r="T2737" s="265" t="str">
        <f t="array" ref="T2737">VLOOKUP(D2737&amp;E2737,IF({1,0},'2021春'!$C$3:$C$4485&amp;'2021春'!$D$3:$D$4485,'2021春'!$H$3:$H$4485),2,0)</f>
        <v>45122920010320452X</v>
      </c>
    </row>
    <row r="2738" spans="1:20">
      <c r="A2738" s="255">
        <v>2736</v>
      </c>
      <c r="B2738" s="255" t="s">
        <v>10919</v>
      </c>
      <c r="C2738" s="255" t="s">
        <v>21</v>
      </c>
      <c r="D2738" s="255" t="s">
        <v>394</v>
      </c>
      <c r="E2738" s="255" t="s">
        <v>10920</v>
      </c>
      <c r="F2738" s="255" t="s">
        <v>24</v>
      </c>
      <c r="G2738" s="255">
        <v>17</v>
      </c>
      <c r="H2738" s="255" t="s">
        <v>10921</v>
      </c>
      <c r="I2738" s="255" t="s">
        <v>10922</v>
      </c>
      <c r="J2738" s="255">
        <v>13217888236</v>
      </c>
      <c r="K2738" s="255" t="s">
        <v>27</v>
      </c>
      <c r="L2738" s="260">
        <v>44398</v>
      </c>
      <c r="M2738" s="255" t="s">
        <v>2455</v>
      </c>
      <c r="N2738" s="255" t="s">
        <v>30</v>
      </c>
      <c r="O2738" s="260"/>
      <c r="P2738" s="255"/>
      <c r="Q2738" s="255" t="s">
        <v>30</v>
      </c>
      <c r="R2738" s="255"/>
      <c r="S2738" s="255"/>
      <c r="T2738" s="265" t="str">
        <f t="array" ref="T2738">VLOOKUP(D2738&amp;E2738,IF({1,0},'2021春'!$C$3:$C$4485&amp;'2021春'!$D$3:$D$4485,'2021春'!$H$3:$H$4485),2,0)</f>
        <v>452731200402145718</v>
      </c>
    </row>
    <row r="2739" spans="1:20">
      <c r="A2739" s="255">
        <v>2737</v>
      </c>
      <c r="B2739" s="255" t="s">
        <v>10923</v>
      </c>
      <c r="C2739" s="255" t="s">
        <v>21</v>
      </c>
      <c r="D2739" s="255" t="s">
        <v>394</v>
      </c>
      <c r="E2739" s="255" t="s">
        <v>10924</v>
      </c>
      <c r="F2739" s="255" t="s">
        <v>143</v>
      </c>
      <c r="G2739" s="255">
        <v>17</v>
      </c>
      <c r="H2739" s="255" t="s">
        <v>10925</v>
      </c>
      <c r="I2739" s="255" t="s">
        <v>10926</v>
      </c>
      <c r="J2739" s="255">
        <v>13407754300</v>
      </c>
      <c r="K2739" s="255" t="s">
        <v>27</v>
      </c>
      <c r="L2739" s="260">
        <v>44397</v>
      </c>
      <c r="M2739" s="255" t="s">
        <v>28</v>
      </c>
      <c r="N2739" s="255" t="s">
        <v>30</v>
      </c>
      <c r="O2739" s="260"/>
      <c r="P2739" s="255"/>
      <c r="Q2739" s="255" t="s">
        <v>30</v>
      </c>
      <c r="R2739" s="255"/>
      <c r="S2739" s="255"/>
      <c r="T2739" s="265" t="str">
        <f t="array" ref="T2739">VLOOKUP(D2739&amp;E2739,IF({1,0},'2021春'!$C$3:$C$4485&amp;'2021春'!$D$3:$D$4485,'2021春'!$H$3:$H$4485),2,0)</f>
        <v>452731200310044821</v>
      </c>
    </row>
    <row r="2740" spans="1:20">
      <c r="A2740" s="255">
        <v>2738</v>
      </c>
      <c r="B2740" s="255" t="s">
        <v>10927</v>
      </c>
      <c r="C2740" s="255" t="s">
        <v>21</v>
      </c>
      <c r="D2740" s="255" t="s">
        <v>394</v>
      </c>
      <c r="E2740" s="255" t="s">
        <v>10928</v>
      </c>
      <c r="F2740" s="255" t="s">
        <v>143</v>
      </c>
      <c r="G2740" s="255">
        <v>17</v>
      </c>
      <c r="H2740" s="255" t="s">
        <v>1947</v>
      </c>
      <c r="I2740" s="255" t="s">
        <v>10929</v>
      </c>
      <c r="J2740" s="255">
        <v>13047886071</v>
      </c>
      <c r="K2740" s="255" t="s">
        <v>27</v>
      </c>
      <c r="L2740" s="260">
        <v>44395</v>
      </c>
      <c r="M2740" s="255" t="s">
        <v>2172</v>
      </c>
      <c r="N2740" s="255" t="s">
        <v>30</v>
      </c>
      <c r="O2740" s="260"/>
      <c r="P2740" s="255"/>
      <c r="Q2740" s="255" t="s">
        <v>30</v>
      </c>
      <c r="R2740" s="255"/>
      <c r="S2740" s="255"/>
      <c r="T2740" s="265" t="str">
        <f t="array" ref="T2740">VLOOKUP(D2740&amp;E2740,IF({1,0},'2021春'!$C$3:$C$4485&amp;'2021春'!$D$3:$D$4485,'2021春'!$H$3:$H$4485),2,0)</f>
        <v>451229200312241263</v>
      </c>
    </row>
    <row r="2741" spans="1:20">
      <c r="A2741" s="255">
        <v>2739</v>
      </c>
      <c r="B2741" s="255" t="s">
        <v>10930</v>
      </c>
      <c r="C2741" s="255" t="s">
        <v>21</v>
      </c>
      <c r="D2741" s="255" t="s">
        <v>394</v>
      </c>
      <c r="E2741" s="255" t="s">
        <v>10931</v>
      </c>
      <c r="F2741" s="255" t="s">
        <v>143</v>
      </c>
      <c r="G2741" s="255">
        <v>16</v>
      </c>
      <c r="H2741" s="255" t="s">
        <v>10932</v>
      </c>
      <c r="I2741" s="255" t="s">
        <v>10933</v>
      </c>
      <c r="J2741" s="255">
        <v>19127010529</v>
      </c>
      <c r="K2741" s="255" t="s">
        <v>27</v>
      </c>
      <c r="L2741" s="260">
        <v>44395</v>
      </c>
      <c r="M2741" s="255" t="s">
        <v>2172</v>
      </c>
      <c r="N2741" s="255" t="s">
        <v>30</v>
      </c>
      <c r="O2741" s="260"/>
      <c r="P2741" s="255"/>
      <c r="Q2741" s="255" t="s">
        <v>30</v>
      </c>
      <c r="R2741" s="255"/>
      <c r="S2741" s="255"/>
      <c r="T2741" s="265" t="str">
        <f t="array" ref="T2741">VLOOKUP(D2741&amp;E2741,IF({1,0},'2021春'!$C$3:$C$4485&amp;'2021春'!$D$3:$D$4485,'2021春'!$H$3:$H$4485),2,0)</f>
        <v>451229200409130324</v>
      </c>
    </row>
    <row r="2742" spans="1:20">
      <c r="A2742" s="255">
        <v>2740</v>
      </c>
      <c r="B2742" s="255" t="s">
        <v>10934</v>
      </c>
      <c r="C2742" s="255" t="s">
        <v>21</v>
      </c>
      <c r="D2742" s="255" t="s">
        <v>394</v>
      </c>
      <c r="E2742" s="255" t="s">
        <v>10935</v>
      </c>
      <c r="F2742" s="255" t="s">
        <v>24</v>
      </c>
      <c r="G2742" s="255">
        <v>16</v>
      </c>
      <c r="H2742" s="255" t="s">
        <v>10936</v>
      </c>
      <c r="I2742" s="255" t="s">
        <v>10937</v>
      </c>
      <c r="J2742" s="255">
        <v>13530534511</v>
      </c>
      <c r="K2742" s="255" t="s">
        <v>27</v>
      </c>
      <c r="L2742" s="260">
        <v>44394</v>
      </c>
      <c r="M2742" s="255" t="s">
        <v>2172</v>
      </c>
      <c r="N2742" s="255" t="s">
        <v>30</v>
      </c>
      <c r="O2742" s="260"/>
      <c r="P2742" s="255"/>
      <c r="Q2742" s="255" t="s">
        <v>30</v>
      </c>
      <c r="R2742" s="255"/>
      <c r="S2742" s="255"/>
      <c r="T2742" s="265" t="str">
        <f t="array" ref="T2742">VLOOKUP(D2742&amp;E2742,IF({1,0},'2021春'!$C$3:$C$4485&amp;'2021春'!$D$3:$D$4485,'2021春'!$H$3:$H$4485),2,0)</f>
        <v>452731200410045418</v>
      </c>
    </row>
    <row r="2743" spans="1:20">
      <c r="A2743" s="255">
        <v>2741</v>
      </c>
      <c r="B2743" s="255" t="s">
        <v>10938</v>
      </c>
      <c r="C2743" s="255" t="s">
        <v>21</v>
      </c>
      <c r="D2743" s="255" t="s">
        <v>394</v>
      </c>
      <c r="E2743" s="255" t="s">
        <v>10939</v>
      </c>
      <c r="F2743" s="255" t="s">
        <v>143</v>
      </c>
      <c r="G2743" s="255">
        <v>19</v>
      </c>
      <c r="H2743" s="255" t="s">
        <v>2754</v>
      </c>
      <c r="I2743" s="255" t="s">
        <v>10940</v>
      </c>
      <c r="J2743" s="255">
        <v>18707785611</v>
      </c>
      <c r="K2743" s="255" t="s">
        <v>27</v>
      </c>
      <c r="L2743" s="260">
        <v>44331</v>
      </c>
      <c r="M2743" s="255" t="s">
        <v>3785</v>
      </c>
      <c r="N2743" s="255" t="s">
        <v>27</v>
      </c>
      <c r="O2743" s="260">
        <v>44366</v>
      </c>
      <c r="P2743" s="255" t="s">
        <v>2172</v>
      </c>
      <c r="Q2743" s="255" t="s">
        <v>30</v>
      </c>
      <c r="R2743" s="255"/>
      <c r="S2743" s="255"/>
      <c r="T2743" s="265" t="str">
        <f t="array" ref="T2743">VLOOKUP(D2743&amp;E2743,IF({1,0},'2021春'!$C$3:$C$4485&amp;'2021春'!$D$3:$D$4485,'2021春'!$H$3:$H$4485),2,0)</f>
        <v>451229200205122728</v>
      </c>
    </row>
    <row r="2744" spans="1:20">
      <c r="A2744" s="255">
        <v>2742</v>
      </c>
      <c r="B2744" s="255" t="s">
        <v>10941</v>
      </c>
      <c r="C2744" s="255" t="s">
        <v>21</v>
      </c>
      <c r="D2744" s="255" t="s">
        <v>394</v>
      </c>
      <c r="E2744" s="255" t="s">
        <v>10942</v>
      </c>
      <c r="F2744" s="255" t="s">
        <v>24</v>
      </c>
      <c r="G2744" s="255">
        <v>17</v>
      </c>
      <c r="H2744" s="255" t="s">
        <v>10943</v>
      </c>
      <c r="I2744" s="255" t="s">
        <v>10944</v>
      </c>
      <c r="J2744" s="255">
        <v>17807833576</v>
      </c>
      <c r="K2744" s="255" t="s">
        <v>27</v>
      </c>
      <c r="L2744" s="260">
        <v>44395</v>
      </c>
      <c r="M2744" s="255" t="s">
        <v>2172</v>
      </c>
      <c r="N2744" s="255" t="s">
        <v>30</v>
      </c>
      <c r="O2744" s="260"/>
      <c r="P2744" s="255"/>
      <c r="Q2744" s="255" t="s">
        <v>30</v>
      </c>
      <c r="R2744" s="255"/>
      <c r="S2744" s="255"/>
      <c r="T2744" s="265" t="str">
        <f t="array" ref="T2744">VLOOKUP(D2744&amp;E2744,IF({1,0},'2021春'!$C$3:$C$4485&amp;'2021春'!$D$3:$D$4485,'2021春'!$H$3:$H$4485),2,0)</f>
        <v>45273120040130481x</v>
      </c>
    </row>
    <row r="2745" spans="1:20">
      <c r="A2745" s="255">
        <v>2743</v>
      </c>
      <c r="B2745" s="255" t="s">
        <v>10945</v>
      </c>
      <c r="C2745" s="255" t="s">
        <v>21</v>
      </c>
      <c r="D2745" s="255" t="s">
        <v>394</v>
      </c>
      <c r="E2745" s="255" t="s">
        <v>10946</v>
      </c>
      <c r="F2745" s="255" t="s">
        <v>143</v>
      </c>
      <c r="G2745" s="255">
        <v>20</v>
      </c>
      <c r="H2745" s="255" t="s">
        <v>10947</v>
      </c>
      <c r="I2745" s="255" t="s">
        <v>10948</v>
      </c>
      <c r="J2745" s="255">
        <v>18176149479</v>
      </c>
      <c r="K2745" s="255" t="s">
        <v>27</v>
      </c>
      <c r="L2745" s="260">
        <v>44331</v>
      </c>
      <c r="M2745" s="255" t="s">
        <v>29</v>
      </c>
      <c r="N2745" s="255" t="s">
        <v>27</v>
      </c>
      <c r="O2745" s="260">
        <v>44366</v>
      </c>
      <c r="P2745" s="255" t="s">
        <v>28</v>
      </c>
      <c r="Q2745" s="255" t="s">
        <v>30</v>
      </c>
      <c r="R2745" s="255"/>
      <c r="S2745" s="255"/>
      <c r="T2745" s="265" t="str">
        <f t="array" ref="T2745">VLOOKUP(D2745&amp;E2745,IF({1,0},'2021春'!$C$3:$C$4485&amp;'2021春'!$D$3:$D$4485,'2021春'!$H$3:$H$4485),2,0)</f>
        <v>451229200105232428</v>
      </c>
    </row>
    <row r="2746" spans="1:20">
      <c r="A2746" s="255">
        <v>2744</v>
      </c>
      <c r="B2746" s="255" t="s">
        <v>10949</v>
      </c>
      <c r="C2746" s="255" t="s">
        <v>21</v>
      </c>
      <c r="D2746" s="255" t="s">
        <v>394</v>
      </c>
      <c r="E2746" s="255" t="s">
        <v>10950</v>
      </c>
      <c r="F2746" s="255" t="s">
        <v>24</v>
      </c>
      <c r="G2746" s="255">
        <v>17</v>
      </c>
      <c r="H2746" s="255" t="s">
        <v>875</v>
      </c>
      <c r="I2746" s="255" t="s">
        <v>876</v>
      </c>
      <c r="J2746" s="255">
        <v>13877896702</v>
      </c>
      <c r="K2746" s="255" t="s">
        <v>27</v>
      </c>
      <c r="L2746" s="260">
        <v>44405</v>
      </c>
      <c r="M2746" s="255" t="s">
        <v>2172</v>
      </c>
      <c r="N2746" s="255" t="s">
        <v>30</v>
      </c>
      <c r="O2746" s="260"/>
      <c r="P2746" s="255"/>
      <c r="Q2746" s="255" t="s">
        <v>30</v>
      </c>
      <c r="R2746" s="255"/>
      <c r="S2746" s="255"/>
      <c r="T2746" s="265" t="str">
        <f t="array" ref="T2746">VLOOKUP(D2746&amp;E2746,IF({1,0},'2021春'!$C$3:$C$4485&amp;'2021春'!$D$3:$D$4485,'2021春'!$H$3:$H$4485),2,0)</f>
        <v>451229200310152718</v>
      </c>
    </row>
    <row r="2747" spans="1:20">
      <c r="A2747" s="255">
        <v>2745</v>
      </c>
      <c r="B2747" s="255" t="s">
        <v>10951</v>
      </c>
      <c r="C2747" s="255" t="s">
        <v>21</v>
      </c>
      <c r="D2747" s="255" t="s">
        <v>394</v>
      </c>
      <c r="E2747" s="255" t="s">
        <v>10952</v>
      </c>
      <c r="F2747" s="255" t="s">
        <v>143</v>
      </c>
      <c r="G2747" s="255">
        <v>13</v>
      </c>
      <c r="H2747" s="255" t="s">
        <v>4928</v>
      </c>
      <c r="I2747" s="255" t="s">
        <v>10953</v>
      </c>
      <c r="J2747" s="255">
        <v>13549808177</v>
      </c>
      <c r="K2747" s="255" t="s">
        <v>27</v>
      </c>
      <c r="L2747" s="260">
        <v>44409</v>
      </c>
      <c r="M2747" s="255" t="s">
        <v>7444</v>
      </c>
      <c r="N2747" s="261" t="s">
        <v>30</v>
      </c>
      <c r="O2747" s="260"/>
      <c r="P2747" s="255"/>
      <c r="Q2747" s="255" t="s">
        <v>30</v>
      </c>
      <c r="R2747" s="255"/>
      <c r="S2747" s="255"/>
      <c r="T2747" s="265" t="str">
        <f t="array" ref="T2747">VLOOKUP(D2747&amp;E2747,IF({1,0},'2021春'!$C$3:$C$4485&amp;'2021春'!$D$3:$D$4485,'2021春'!$H$3:$H$4485),2,0)</f>
        <v>451229200801125124</v>
      </c>
    </row>
    <row r="2748" spans="1:20">
      <c r="A2748" s="255">
        <v>2746</v>
      </c>
      <c r="B2748" s="255" t="s">
        <v>10954</v>
      </c>
      <c r="C2748" s="255" t="s">
        <v>21</v>
      </c>
      <c r="D2748" s="255" t="s">
        <v>394</v>
      </c>
      <c r="E2748" s="255" t="s">
        <v>10955</v>
      </c>
      <c r="F2748" s="255" t="s">
        <v>143</v>
      </c>
      <c r="G2748" s="255">
        <v>18</v>
      </c>
      <c r="H2748" s="255" t="s">
        <v>10956</v>
      </c>
      <c r="I2748" s="255" t="s">
        <v>2061</v>
      </c>
      <c r="J2748" s="255">
        <v>19807789445</v>
      </c>
      <c r="K2748" s="255" t="s">
        <v>27</v>
      </c>
      <c r="L2748" s="260">
        <v>44331</v>
      </c>
      <c r="M2748" s="255" t="s">
        <v>29</v>
      </c>
      <c r="N2748" s="255" t="s">
        <v>27</v>
      </c>
      <c r="O2748" s="260">
        <v>44366</v>
      </c>
      <c r="P2748" s="255" t="s">
        <v>28</v>
      </c>
      <c r="Q2748" s="255" t="s">
        <v>30</v>
      </c>
      <c r="R2748" s="255"/>
      <c r="S2748" s="255"/>
      <c r="T2748" s="265" t="str">
        <f t="array" ref="T2748">VLOOKUP(D2748&amp;E2748,IF({1,0},'2021春'!$C$3:$C$4485&amp;'2021春'!$D$3:$D$4485,'2021春'!$H$3:$H$4485),2,0)</f>
        <v>45122920030225364X</v>
      </c>
    </row>
    <row r="2749" spans="1:20">
      <c r="A2749" s="255">
        <v>2747</v>
      </c>
      <c r="B2749" s="255" t="s">
        <v>10957</v>
      </c>
      <c r="C2749" s="255" t="s">
        <v>21</v>
      </c>
      <c r="D2749" s="255" t="s">
        <v>394</v>
      </c>
      <c r="E2749" s="255" t="s">
        <v>10958</v>
      </c>
      <c r="F2749" s="255" t="s">
        <v>143</v>
      </c>
      <c r="G2749" s="255">
        <v>17</v>
      </c>
      <c r="H2749" s="255" t="s">
        <v>4386</v>
      </c>
      <c r="I2749" s="255" t="s">
        <v>10959</v>
      </c>
      <c r="J2749" s="255">
        <v>18070811678</v>
      </c>
      <c r="K2749" s="255" t="s">
        <v>27</v>
      </c>
      <c r="L2749" s="260">
        <v>44395</v>
      </c>
      <c r="M2749" s="255" t="s">
        <v>2172</v>
      </c>
      <c r="N2749" s="255" t="s">
        <v>30</v>
      </c>
      <c r="O2749" s="260"/>
      <c r="P2749" s="255"/>
      <c r="Q2749" s="255" t="s">
        <v>30</v>
      </c>
      <c r="R2749" s="255"/>
      <c r="S2749" s="255"/>
      <c r="T2749" s="265" t="str">
        <f t="array" ref="T2749">VLOOKUP(D2749&amp;E2749,IF({1,0},'2021春'!$C$3:$C$4485&amp;'2021春'!$D$3:$D$4485,'2021春'!$H$3:$H$4485),2,0)</f>
        <v>452731200406194824</v>
      </c>
    </row>
    <row r="2750" spans="1:20">
      <c r="A2750" s="255">
        <v>2748</v>
      </c>
      <c r="B2750" s="255" t="s">
        <v>10960</v>
      </c>
      <c r="C2750" s="255" t="s">
        <v>21</v>
      </c>
      <c r="D2750" s="255" t="s">
        <v>394</v>
      </c>
      <c r="E2750" s="255" t="s">
        <v>10961</v>
      </c>
      <c r="F2750" s="255" t="s">
        <v>143</v>
      </c>
      <c r="G2750" s="255">
        <v>17</v>
      </c>
      <c r="H2750" s="255" t="s">
        <v>10962</v>
      </c>
      <c r="I2750" s="255" t="s">
        <v>10963</v>
      </c>
      <c r="J2750" s="255">
        <v>18070863279</v>
      </c>
      <c r="K2750" s="255" t="s">
        <v>27</v>
      </c>
      <c r="L2750" s="260">
        <v>44399</v>
      </c>
      <c r="M2750" s="255" t="s">
        <v>4424</v>
      </c>
      <c r="N2750" s="255" t="s">
        <v>30</v>
      </c>
      <c r="O2750" s="260"/>
      <c r="P2750" s="255"/>
      <c r="Q2750" s="255" t="s">
        <v>30</v>
      </c>
      <c r="R2750" s="255"/>
      <c r="S2750" s="255"/>
      <c r="T2750" s="265" t="str">
        <f t="array" ref="T2750">VLOOKUP(D2750&amp;E2750,IF({1,0},'2021春'!$C$3:$C$4485&amp;'2021春'!$D$3:$D$4485,'2021春'!$H$3:$H$4485),2,0)</f>
        <v>452731200408045427</v>
      </c>
    </row>
    <row r="2751" spans="1:20">
      <c r="A2751" s="255">
        <v>2749</v>
      </c>
      <c r="B2751" s="255" t="s">
        <v>10964</v>
      </c>
      <c r="C2751" s="255" t="s">
        <v>21</v>
      </c>
      <c r="D2751" s="255" t="s">
        <v>394</v>
      </c>
      <c r="E2751" s="255" t="s">
        <v>10965</v>
      </c>
      <c r="F2751" s="255" t="s">
        <v>143</v>
      </c>
      <c r="G2751" s="255">
        <v>17</v>
      </c>
      <c r="H2751" s="255" t="s">
        <v>10966</v>
      </c>
      <c r="I2751" s="255" t="s">
        <v>10967</v>
      </c>
      <c r="J2751" s="255">
        <v>13557925939</v>
      </c>
      <c r="K2751" s="255" t="s">
        <v>27</v>
      </c>
      <c r="L2751" s="260">
        <v>44401</v>
      </c>
      <c r="M2751" s="255" t="s">
        <v>28</v>
      </c>
      <c r="N2751" s="255" t="s">
        <v>30</v>
      </c>
      <c r="O2751" s="260"/>
      <c r="P2751" s="255"/>
      <c r="Q2751" s="255" t="s">
        <v>30</v>
      </c>
      <c r="R2751" s="255"/>
      <c r="S2751" s="255"/>
      <c r="T2751" s="265" t="str">
        <f t="array" ref="T2751">VLOOKUP(D2751&amp;E2751,IF({1,0},'2021春'!$C$3:$C$4485&amp;'2021春'!$D$3:$D$4485,'2021春'!$H$3:$H$4485),2,0)</f>
        <v>451229200309075743</v>
      </c>
    </row>
    <row r="2752" spans="1:20">
      <c r="A2752" s="255">
        <v>2750</v>
      </c>
      <c r="B2752" s="255" t="s">
        <v>10968</v>
      </c>
      <c r="C2752" s="255" t="s">
        <v>21</v>
      </c>
      <c r="D2752" s="255" t="s">
        <v>394</v>
      </c>
      <c r="E2752" s="255" t="s">
        <v>10969</v>
      </c>
      <c r="F2752" s="255" t="s">
        <v>143</v>
      </c>
      <c r="G2752" s="255">
        <v>18</v>
      </c>
      <c r="H2752" s="255" t="s">
        <v>10970</v>
      </c>
      <c r="I2752" s="255" t="s">
        <v>3509</v>
      </c>
      <c r="J2752" s="255">
        <v>13407752100</v>
      </c>
      <c r="K2752" s="255" t="s">
        <v>27</v>
      </c>
      <c r="L2752" s="260">
        <v>44396</v>
      </c>
      <c r="M2752" s="255" t="s">
        <v>3693</v>
      </c>
      <c r="N2752" s="255" t="s">
        <v>30</v>
      </c>
      <c r="O2752" s="260"/>
      <c r="P2752" s="255"/>
      <c r="Q2752" s="255" t="s">
        <v>30</v>
      </c>
      <c r="R2752" s="255"/>
      <c r="S2752" s="255"/>
      <c r="T2752" s="265" t="str">
        <f t="array" ref="T2752">VLOOKUP(D2752&amp;E2752,IF({1,0},'2021春'!$C$3:$C$4485&amp;'2021春'!$D$3:$D$4485,'2021春'!$H$3:$H$4485),2,0)</f>
        <v>451229200307170325</v>
      </c>
    </row>
    <row r="2753" spans="1:20">
      <c r="A2753" s="255">
        <v>2751</v>
      </c>
      <c r="B2753" s="255" t="s">
        <v>10971</v>
      </c>
      <c r="C2753" s="255" t="s">
        <v>21</v>
      </c>
      <c r="D2753" s="255" t="s">
        <v>394</v>
      </c>
      <c r="E2753" s="255" t="s">
        <v>10972</v>
      </c>
      <c r="F2753" s="255" t="s">
        <v>143</v>
      </c>
      <c r="G2753" s="255">
        <v>17</v>
      </c>
      <c r="H2753" s="255" t="s">
        <v>2616</v>
      </c>
      <c r="I2753" s="255" t="s">
        <v>10973</v>
      </c>
      <c r="J2753" s="255">
        <v>15977864213</v>
      </c>
      <c r="K2753" s="255" t="s">
        <v>27</v>
      </c>
      <c r="L2753" s="260">
        <v>44394</v>
      </c>
      <c r="M2753" s="255" t="s">
        <v>2172</v>
      </c>
      <c r="N2753" s="255" t="s">
        <v>30</v>
      </c>
      <c r="O2753" s="260"/>
      <c r="P2753" s="255"/>
      <c r="Q2753" s="255" t="s">
        <v>30</v>
      </c>
      <c r="R2753" s="255"/>
      <c r="S2753" s="255"/>
      <c r="T2753" s="265" t="str">
        <f t="array" ref="T2753">VLOOKUP(D2753&amp;E2753,IF({1,0},'2021春'!$C$3:$C$4485&amp;'2021春'!$D$3:$D$4485,'2021春'!$H$3:$H$4485),2,0)</f>
        <v>452731200403114841</v>
      </c>
    </row>
    <row r="2754" spans="1:20">
      <c r="A2754" s="255">
        <v>2752</v>
      </c>
      <c r="B2754" s="255" t="s">
        <v>10974</v>
      </c>
      <c r="C2754" s="255" t="s">
        <v>21</v>
      </c>
      <c r="D2754" s="255" t="s">
        <v>394</v>
      </c>
      <c r="E2754" s="255" t="s">
        <v>10975</v>
      </c>
      <c r="F2754" s="255" t="s">
        <v>143</v>
      </c>
      <c r="G2754" s="255">
        <v>18</v>
      </c>
      <c r="H2754" s="255" t="s">
        <v>10976</v>
      </c>
      <c r="I2754" s="255" t="s">
        <v>10977</v>
      </c>
      <c r="J2754" s="255">
        <v>19977826153</v>
      </c>
      <c r="K2754" s="255" t="s">
        <v>27</v>
      </c>
      <c r="L2754" s="260">
        <v>44331</v>
      </c>
      <c r="M2754" s="255" t="s">
        <v>3785</v>
      </c>
      <c r="N2754" s="255" t="s">
        <v>27</v>
      </c>
      <c r="O2754" s="260">
        <v>44366</v>
      </c>
      <c r="P2754" s="255" t="s">
        <v>2172</v>
      </c>
      <c r="Q2754" s="255" t="s">
        <v>30</v>
      </c>
      <c r="R2754" s="255"/>
      <c r="S2754" s="255"/>
      <c r="T2754" s="265" t="str">
        <f t="array" ref="T2754">VLOOKUP(D2754&amp;E2754,IF({1,0},'2021春'!$C$3:$C$4485&amp;'2021春'!$D$3:$D$4485,'2021春'!$H$3:$H$4485),2,0)</f>
        <v>45273120020919274x</v>
      </c>
    </row>
    <row r="2755" spans="1:20">
      <c r="A2755" s="255">
        <v>2753</v>
      </c>
      <c r="B2755" s="255" t="s">
        <v>10978</v>
      </c>
      <c r="C2755" s="255" t="s">
        <v>21</v>
      </c>
      <c r="D2755" s="255" t="s">
        <v>394</v>
      </c>
      <c r="E2755" s="255" t="s">
        <v>10979</v>
      </c>
      <c r="F2755" s="255" t="s">
        <v>143</v>
      </c>
      <c r="G2755" s="255">
        <v>18</v>
      </c>
      <c r="H2755" s="255" t="s">
        <v>10980</v>
      </c>
      <c r="I2755" s="255" t="s">
        <v>10981</v>
      </c>
      <c r="J2755" s="255" t="s">
        <v>10982</v>
      </c>
      <c r="K2755" s="255" t="s">
        <v>27</v>
      </c>
      <c r="L2755" s="260">
        <v>44386</v>
      </c>
      <c r="M2755" s="255" t="s">
        <v>28</v>
      </c>
      <c r="N2755" s="255" t="s">
        <v>27</v>
      </c>
      <c r="O2755" s="260">
        <v>44409</v>
      </c>
      <c r="P2755" s="255" t="s">
        <v>28</v>
      </c>
      <c r="Q2755" s="255" t="s">
        <v>30</v>
      </c>
      <c r="R2755" s="255"/>
      <c r="S2755" s="255"/>
      <c r="T2755" s="265" t="str">
        <f t="array" ref="T2755">VLOOKUP(D2755&amp;E2755,IF({1,0},'2021春'!$C$3:$C$4485&amp;'2021春'!$D$3:$D$4485,'2021春'!$H$3:$H$4485),2,0)</f>
        <v>45273120030526482x</v>
      </c>
    </row>
    <row r="2756" spans="1:20">
      <c r="A2756" s="255">
        <v>2754</v>
      </c>
      <c r="B2756" s="255" t="s">
        <v>10983</v>
      </c>
      <c r="C2756" s="255" t="s">
        <v>21</v>
      </c>
      <c r="D2756" s="255" t="s">
        <v>394</v>
      </c>
      <c r="E2756" s="255" t="s">
        <v>10984</v>
      </c>
      <c r="F2756" s="255" t="s">
        <v>143</v>
      </c>
      <c r="G2756" s="255">
        <v>17</v>
      </c>
      <c r="H2756" s="255" t="s">
        <v>9043</v>
      </c>
      <c r="I2756" s="255" t="s">
        <v>10985</v>
      </c>
      <c r="J2756" s="255">
        <v>18278867279</v>
      </c>
      <c r="K2756" s="255" t="s">
        <v>27</v>
      </c>
      <c r="L2756" s="260">
        <v>44396</v>
      </c>
      <c r="M2756" s="255" t="s">
        <v>28</v>
      </c>
      <c r="N2756" s="255" t="s">
        <v>30</v>
      </c>
      <c r="O2756" s="260"/>
      <c r="P2756" s="255"/>
      <c r="Q2756" s="255" t="s">
        <v>30</v>
      </c>
      <c r="R2756" s="255"/>
      <c r="S2756" s="255"/>
      <c r="T2756" s="265" t="str">
        <f t="array" ref="T2756">VLOOKUP(D2756&amp;E2756,IF({1,0},'2021春'!$C$3:$C$4485&amp;'2021春'!$D$3:$D$4485,'2021春'!$H$3:$H$4485),2,0)</f>
        <v>452731200311244825</v>
      </c>
    </row>
    <row r="2757" spans="1:20">
      <c r="A2757" s="255">
        <v>2755</v>
      </c>
      <c r="B2757" s="255" t="s">
        <v>10986</v>
      </c>
      <c r="C2757" s="255" t="s">
        <v>21</v>
      </c>
      <c r="D2757" s="255" t="s">
        <v>394</v>
      </c>
      <c r="E2757" s="255" t="s">
        <v>10987</v>
      </c>
      <c r="F2757" s="255" t="s">
        <v>143</v>
      </c>
      <c r="G2757" s="255">
        <v>17</v>
      </c>
      <c r="H2757" s="255" t="s">
        <v>10988</v>
      </c>
      <c r="I2757" s="255" t="s">
        <v>10989</v>
      </c>
      <c r="J2757" s="255">
        <v>13471191792</v>
      </c>
      <c r="K2757" s="255" t="s">
        <v>27</v>
      </c>
      <c r="L2757" s="260">
        <v>44406</v>
      </c>
      <c r="M2757" s="255" t="s">
        <v>1273</v>
      </c>
      <c r="N2757" s="255" t="s">
        <v>30</v>
      </c>
      <c r="O2757" s="260"/>
      <c r="P2757" s="255"/>
      <c r="Q2757" s="255" t="s">
        <v>30</v>
      </c>
      <c r="R2757" s="255"/>
      <c r="S2757" s="255"/>
      <c r="T2757" s="265" t="str">
        <f t="array" ref="T2757">VLOOKUP(D2757&amp;E2757,IF({1,0},'2021春'!$C$3:$C$4485&amp;'2021春'!$D$3:$D$4485,'2021春'!$H$3:$H$4485),2,0)</f>
        <v>452731200403152127</v>
      </c>
    </row>
    <row r="2758" spans="1:20">
      <c r="A2758" s="255">
        <v>2756</v>
      </c>
      <c r="B2758" s="255" t="s">
        <v>10990</v>
      </c>
      <c r="C2758" s="255" t="s">
        <v>21</v>
      </c>
      <c r="D2758" s="255" t="s">
        <v>394</v>
      </c>
      <c r="E2758" s="255" t="s">
        <v>8595</v>
      </c>
      <c r="F2758" s="255" t="s">
        <v>143</v>
      </c>
      <c r="G2758" s="255">
        <v>17</v>
      </c>
      <c r="H2758" s="255" t="s">
        <v>10991</v>
      </c>
      <c r="I2758" s="255" t="s">
        <v>10992</v>
      </c>
      <c r="J2758" s="255">
        <v>18176756164</v>
      </c>
      <c r="K2758" s="255" t="s">
        <v>27</v>
      </c>
      <c r="L2758" s="260">
        <v>44394</v>
      </c>
      <c r="M2758" s="255" t="s">
        <v>28</v>
      </c>
      <c r="N2758" s="255" t="s">
        <v>30</v>
      </c>
      <c r="O2758" s="260"/>
      <c r="P2758" s="255"/>
      <c r="Q2758" s="255" t="s">
        <v>30</v>
      </c>
      <c r="R2758" s="255"/>
      <c r="S2758" s="255"/>
      <c r="T2758" s="265" t="str">
        <f t="array" ref="T2758">VLOOKUP(D2758&amp;E2758,IF({1,0},'2021春'!$C$3:$C$4485&amp;'2021春'!$D$3:$D$4485,'2021春'!$H$3:$H$4485),2,0)</f>
        <v>451229200312155728</v>
      </c>
    </row>
    <row r="2759" spans="1:20">
      <c r="A2759" s="255">
        <v>2757</v>
      </c>
      <c r="B2759" s="255" t="s">
        <v>10993</v>
      </c>
      <c r="C2759" s="255" t="s">
        <v>21</v>
      </c>
      <c r="D2759" s="255" t="s">
        <v>394</v>
      </c>
      <c r="E2759" s="255" t="s">
        <v>10994</v>
      </c>
      <c r="F2759" s="255" t="s">
        <v>143</v>
      </c>
      <c r="G2759" s="255">
        <v>23</v>
      </c>
      <c r="H2759" s="255" t="s">
        <v>10995</v>
      </c>
      <c r="I2759" s="255" t="s">
        <v>10996</v>
      </c>
      <c r="J2759" s="255">
        <v>13507883576</v>
      </c>
      <c r="K2759" s="255" t="s">
        <v>27</v>
      </c>
      <c r="L2759" s="260">
        <v>44331</v>
      </c>
      <c r="M2759" s="255" t="s">
        <v>3785</v>
      </c>
      <c r="N2759" s="255" t="s">
        <v>30</v>
      </c>
      <c r="O2759" s="260">
        <v>44366</v>
      </c>
      <c r="P2759" s="255" t="s">
        <v>2172</v>
      </c>
      <c r="Q2759" s="255" t="s">
        <v>30</v>
      </c>
      <c r="R2759" s="255"/>
      <c r="S2759" s="255"/>
      <c r="T2759" s="265" t="str">
        <f t="array" ref="T2759">VLOOKUP(D2759&amp;E2759,IF({1,0},'2021春'!$C$3:$C$4485&amp;'2021春'!$D$3:$D$4485,'2021春'!$H$3:$H$4485),2,0)</f>
        <v>451229199710252421</v>
      </c>
    </row>
    <row r="2760" spans="1:20">
      <c r="A2760" s="255">
        <v>2758</v>
      </c>
      <c r="B2760" s="255" t="s">
        <v>10997</v>
      </c>
      <c r="C2760" s="255" t="s">
        <v>21</v>
      </c>
      <c r="D2760" s="255" t="s">
        <v>394</v>
      </c>
      <c r="E2760" s="255" t="s">
        <v>10998</v>
      </c>
      <c r="F2760" s="255" t="s">
        <v>143</v>
      </c>
      <c r="G2760" s="255">
        <v>17</v>
      </c>
      <c r="H2760" s="255" t="s">
        <v>1756</v>
      </c>
      <c r="I2760" s="255" t="s">
        <v>10999</v>
      </c>
      <c r="J2760" s="255">
        <v>13713861276</v>
      </c>
      <c r="K2760" s="255" t="s">
        <v>27</v>
      </c>
      <c r="L2760" s="260">
        <v>44401</v>
      </c>
      <c r="M2760" s="255" t="s">
        <v>11000</v>
      </c>
      <c r="N2760" s="255" t="s">
        <v>30</v>
      </c>
      <c r="O2760" s="260"/>
      <c r="P2760" s="255"/>
      <c r="Q2760" s="255" t="s">
        <v>30</v>
      </c>
      <c r="R2760" s="255"/>
      <c r="S2760" s="255"/>
      <c r="T2760" s="265" t="str">
        <f t="array" ref="T2760">VLOOKUP(D2760&amp;E2760,IF({1,0},'2021春'!$C$3:$C$4485&amp;'2021春'!$D$3:$D$4485,'2021春'!$H$3:$H$4485),2,0)</f>
        <v>451229200401173928</v>
      </c>
    </row>
    <row r="2761" spans="1:20">
      <c r="A2761" s="255">
        <v>2759</v>
      </c>
      <c r="B2761" s="255" t="s">
        <v>11001</v>
      </c>
      <c r="C2761" s="255" t="s">
        <v>21</v>
      </c>
      <c r="D2761" s="255" t="s">
        <v>394</v>
      </c>
      <c r="E2761" s="255" t="s">
        <v>11002</v>
      </c>
      <c r="F2761" s="255" t="s">
        <v>143</v>
      </c>
      <c r="G2761" s="255">
        <v>17</v>
      </c>
      <c r="H2761" s="255" t="s">
        <v>3204</v>
      </c>
      <c r="I2761" s="255" t="s">
        <v>11003</v>
      </c>
      <c r="J2761" s="255" t="s">
        <v>11004</v>
      </c>
      <c r="K2761" s="255" t="s">
        <v>27</v>
      </c>
      <c r="L2761" s="260">
        <v>44396</v>
      </c>
      <c r="M2761" s="255" t="s">
        <v>2172</v>
      </c>
      <c r="N2761" s="255" t="s">
        <v>30</v>
      </c>
      <c r="O2761" s="260"/>
      <c r="P2761" s="255"/>
      <c r="Q2761" s="255" t="s">
        <v>30</v>
      </c>
      <c r="R2761" s="255"/>
      <c r="S2761" s="255"/>
      <c r="T2761" s="265" t="str">
        <f t="array" ref="T2761">VLOOKUP(D2761&amp;E2761,IF({1,0},'2021春'!$C$3:$C$4485&amp;'2021春'!$D$3:$D$4485,'2021春'!$H$3:$H$4485),2,0)</f>
        <v>451229200403034227</v>
      </c>
    </row>
    <row r="2762" spans="1:20">
      <c r="A2762" s="255">
        <v>2760</v>
      </c>
      <c r="B2762" s="255" t="s">
        <v>11005</v>
      </c>
      <c r="C2762" s="255" t="s">
        <v>21</v>
      </c>
      <c r="D2762" s="255" t="s">
        <v>394</v>
      </c>
      <c r="E2762" s="255" t="s">
        <v>2318</v>
      </c>
      <c r="F2762" s="255" t="s">
        <v>143</v>
      </c>
      <c r="G2762" s="255">
        <v>17</v>
      </c>
      <c r="H2762" s="255" t="s">
        <v>7637</v>
      </c>
      <c r="I2762" s="255" t="s">
        <v>11006</v>
      </c>
      <c r="J2762" s="255">
        <v>15878689513</v>
      </c>
      <c r="K2762" s="255" t="s">
        <v>27</v>
      </c>
      <c r="L2762" s="260">
        <v>44396</v>
      </c>
      <c r="M2762" s="255" t="s">
        <v>10175</v>
      </c>
      <c r="N2762" s="255" t="s">
        <v>30</v>
      </c>
      <c r="O2762" s="260"/>
      <c r="P2762" s="255"/>
      <c r="Q2762" s="255" t="s">
        <v>30</v>
      </c>
      <c r="R2762" s="255"/>
      <c r="S2762" s="255"/>
      <c r="T2762" s="265" t="str">
        <f t="array" ref="T2762">VLOOKUP(D2762&amp;E2762,IF({1,0},'2021春'!$C$3:$C$4485&amp;'2021春'!$D$3:$D$4485,'2021春'!$H$3:$H$4485),2,0)</f>
        <v>452731200310101822</v>
      </c>
    </row>
    <row r="2763" spans="1:20">
      <c r="A2763" s="255">
        <v>2761</v>
      </c>
      <c r="B2763" s="255" t="s">
        <v>11007</v>
      </c>
      <c r="C2763" s="255" t="s">
        <v>21</v>
      </c>
      <c r="D2763" s="255" t="s">
        <v>394</v>
      </c>
      <c r="E2763" s="255" t="s">
        <v>11008</v>
      </c>
      <c r="F2763" s="255" t="s">
        <v>143</v>
      </c>
      <c r="G2763" s="255">
        <v>18</v>
      </c>
      <c r="H2763" s="255" t="s">
        <v>2027</v>
      </c>
      <c r="I2763" s="255" t="s">
        <v>11009</v>
      </c>
      <c r="J2763" s="255">
        <v>17377033146</v>
      </c>
      <c r="K2763" s="255" t="s">
        <v>27</v>
      </c>
      <c r="L2763" s="260">
        <v>44403</v>
      </c>
      <c r="M2763" s="255" t="s">
        <v>1273</v>
      </c>
      <c r="N2763" s="255" t="s">
        <v>30</v>
      </c>
      <c r="O2763" s="260"/>
      <c r="P2763" s="255"/>
      <c r="Q2763" s="255" t="s">
        <v>30</v>
      </c>
      <c r="R2763" s="255"/>
      <c r="S2763" s="255"/>
      <c r="T2763" s="265" t="str">
        <f t="array" ref="T2763">VLOOKUP(D2763&amp;E2763,IF({1,0},'2021春'!$C$3:$C$4485&amp;'2021春'!$D$3:$D$4485,'2021春'!$H$3:$H$4485),2,0)</f>
        <v>451229200306012122</v>
      </c>
    </row>
    <row r="2764" spans="1:20">
      <c r="A2764" s="255">
        <v>2762</v>
      </c>
      <c r="B2764" s="255" t="s">
        <v>11010</v>
      </c>
      <c r="C2764" s="255" t="s">
        <v>21</v>
      </c>
      <c r="D2764" s="255" t="s">
        <v>394</v>
      </c>
      <c r="E2764" s="255" t="s">
        <v>9456</v>
      </c>
      <c r="F2764" s="255" t="s">
        <v>143</v>
      </c>
      <c r="G2764" s="255">
        <v>18</v>
      </c>
      <c r="H2764" s="255" t="s">
        <v>11011</v>
      </c>
      <c r="I2764" s="255" t="s">
        <v>11012</v>
      </c>
      <c r="J2764" s="255">
        <v>13539499538</v>
      </c>
      <c r="K2764" s="255" t="s">
        <v>27</v>
      </c>
      <c r="L2764" s="260">
        <v>44408</v>
      </c>
      <c r="M2764" s="255" t="s">
        <v>28</v>
      </c>
      <c r="N2764" s="255" t="s">
        <v>30</v>
      </c>
      <c r="O2764" s="260"/>
      <c r="P2764" s="255"/>
      <c r="Q2764" s="255" t="s">
        <v>30</v>
      </c>
      <c r="R2764" s="255"/>
      <c r="S2764" s="255"/>
      <c r="T2764" s="265" t="str">
        <f t="array" ref="T2764">VLOOKUP(D2764&amp;E2764,IF({1,0},'2021春'!$C$3:$C$4485&amp;'2021春'!$D$3:$D$4485,'2021春'!$H$3:$H$4485),2,0)</f>
        <v>451229200307125743</v>
      </c>
    </row>
    <row r="2765" spans="1:20">
      <c r="A2765" s="255">
        <v>2763</v>
      </c>
      <c r="B2765" s="255" t="s">
        <v>11013</v>
      </c>
      <c r="C2765" s="255" t="s">
        <v>21</v>
      </c>
      <c r="D2765" s="255" t="s">
        <v>394</v>
      </c>
      <c r="E2765" s="255" t="s">
        <v>11014</v>
      </c>
      <c r="F2765" s="255" t="s">
        <v>143</v>
      </c>
      <c r="G2765" s="255">
        <v>17</v>
      </c>
      <c r="H2765" s="255" t="s">
        <v>11015</v>
      </c>
      <c r="I2765" s="255" t="s">
        <v>11016</v>
      </c>
      <c r="J2765" s="255">
        <v>13647884663</v>
      </c>
      <c r="K2765" s="255" t="s">
        <v>27</v>
      </c>
      <c r="L2765" s="260">
        <v>44396</v>
      </c>
      <c r="M2765" s="255" t="s">
        <v>2172</v>
      </c>
      <c r="N2765" s="255" t="s">
        <v>30</v>
      </c>
      <c r="O2765" s="260"/>
      <c r="P2765" s="255"/>
      <c r="Q2765" s="255" t="s">
        <v>30</v>
      </c>
      <c r="R2765" s="255"/>
      <c r="S2765" s="255"/>
      <c r="T2765" s="265" t="str">
        <f t="array" ref="T2765">VLOOKUP(D2765&amp;E2765,IF({1,0},'2021春'!$C$3:$C$4485&amp;'2021春'!$D$3:$D$4485,'2021春'!$H$3:$H$4485),2,0)</f>
        <v>451229200310140928</v>
      </c>
    </row>
    <row r="2766" spans="1:20">
      <c r="A2766" s="255">
        <v>2764</v>
      </c>
      <c r="B2766" s="255" t="s">
        <v>11017</v>
      </c>
      <c r="C2766" s="255" t="s">
        <v>21</v>
      </c>
      <c r="D2766" s="255" t="s">
        <v>394</v>
      </c>
      <c r="E2766" s="255" t="s">
        <v>11018</v>
      </c>
      <c r="F2766" s="255" t="s">
        <v>143</v>
      </c>
      <c r="G2766" s="255">
        <v>17</v>
      </c>
      <c r="H2766" s="255" t="s">
        <v>11019</v>
      </c>
      <c r="I2766" s="255" t="s">
        <v>11020</v>
      </c>
      <c r="J2766" s="255">
        <v>13675998636</v>
      </c>
      <c r="K2766" s="255" t="s">
        <v>27</v>
      </c>
      <c r="L2766" s="260">
        <v>44416</v>
      </c>
      <c r="M2766" s="255" t="s">
        <v>6528</v>
      </c>
      <c r="N2766" s="255" t="s">
        <v>30</v>
      </c>
      <c r="O2766" s="260"/>
      <c r="P2766" s="255"/>
      <c r="Q2766" s="255" t="s">
        <v>30</v>
      </c>
      <c r="R2766" s="255"/>
      <c r="S2766" s="255"/>
      <c r="T2766" s="265" t="str">
        <f t="array" ref="T2766">VLOOKUP(D2766&amp;E2766,IF({1,0},'2021春'!$C$3:$C$4485&amp;'2021春'!$D$3:$D$4485,'2021春'!$H$3:$H$4485),2,0)</f>
        <v>452731200406295123</v>
      </c>
    </row>
    <row r="2767" spans="1:20">
      <c r="A2767" s="255">
        <v>2765</v>
      </c>
      <c r="B2767" s="255" t="s">
        <v>11021</v>
      </c>
      <c r="C2767" s="255" t="s">
        <v>21</v>
      </c>
      <c r="D2767" s="255" t="s">
        <v>394</v>
      </c>
      <c r="E2767" s="255" t="s">
        <v>11022</v>
      </c>
      <c r="F2767" s="255" t="s">
        <v>143</v>
      </c>
      <c r="G2767" s="255">
        <v>17</v>
      </c>
      <c r="H2767" s="255" t="s">
        <v>3474</v>
      </c>
      <c r="I2767" s="255" t="s">
        <v>11023</v>
      </c>
      <c r="J2767" s="255">
        <v>13420976569</v>
      </c>
      <c r="K2767" s="255" t="s">
        <v>27</v>
      </c>
      <c r="L2767" s="260">
        <v>44394</v>
      </c>
      <c r="M2767" s="255" t="s">
        <v>2172</v>
      </c>
      <c r="N2767" s="255" t="s">
        <v>30</v>
      </c>
      <c r="O2767" s="260"/>
      <c r="P2767" s="255"/>
      <c r="Q2767" s="255" t="s">
        <v>30</v>
      </c>
      <c r="R2767" s="255"/>
      <c r="S2767" s="255"/>
      <c r="T2767" s="265" t="str">
        <f t="array" ref="T2767">VLOOKUP(D2767&amp;E2767,IF({1,0},'2021春'!$C$3:$C$4485&amp;'2021春'!$D$3:$D$4485,'2021春'!$H$3:$H$4485),2,0)</f>
        <v>452731200408010320</v>
      </c>
    </row>
    <row r="2768" spans="1:20">
      <c r="A2768" s="255">
        <v>2766</v>
      </c>
      <c r="B2768" s="255" t="s">
        <v>11024</v>
      </c>
      <c r="C2768" s="255" t="s">
        <v>21</v>
      </c>
      <c r="D2768" s="255" t="s">
        <v>394</v>
      </c>
      <c r="E2768" s="255" t="s">
        <v>11025</v>
      </c>
      <c r="F2768" s="255" t="s">
        <v>143</v>
      </c>
      <c r="G2768" s="255">
        <v>17</v>
      </c>
      <c r="H2768" s="255" t="s">
        <v>11026</v>
      </c>
      <c r="I2768" s="255" t="s">
        <v>11027</v>
      </c>
      <c r="J2768" s="255">
        <v>17754790485</v>
      </c>
      <c r="K2768" s="255" t="s">
        <v>27</v>
      </c>
      <c r="L2768" s="260">
        <v>44395</v>
      </c>
      <c r="M2768" s="255" t="s">
        <v>28</v>
      </c>
      <c r="N2768" s="255" t="s">
        <v>27</v>
      </c>
      <c r="O2768" s="260"/>
      <c r="P2768" s="255"/>
      <c r="Q2768" s="255" t="s">
        <v>30</v>
      </c>
      <c r="R2768" s="255"/>
      <c r="S2768" s="255"/>
      <c r="T2768" s="265" t="str">
        <f t="array" ref="T2768">VLOOKUP(D2768&amp;E2768,IF({1,0},'2021春'!$C$3:$C$4485&amp;'2021春'!$D$3:$D$4485,'2021春'!$H$3:$H$4485),2,0)</f>
        <v>452731200402295724</v>
      </c>
    </row>
    <row r="2769" spans="1:20">
      <c r="A2769" s="255">
        <v>2767</v>
      </c>
      <c r="B2769" s="255" t="s">
        <v>11028</v>
      </c>
      <c r="C2769" s="255" t="s">
        <v>21</v>
      </c>
      <c r="D2769" s="255" t="s">
        <v>394</v>
      </c>
      <c r="E2769" s="255" t="s">
        <v>11029</v>
      </c>
      <c r="F2769" s="255" t="s">
        <v>24</v>
      </c>
      <c r="G2769" s="255">
        <v>16</v>
      </c>
      <c r="H2769" s="255" t="s">
        <v>11030</v>
      </c>
      <c r="I2769" s="255" t="s">
        <v>11031</v>
      </c>
      <c r="J2769" s="255">
        <v>18978295178</v>
      </c>
      <c r="K2769" s="255" t="s">
        <v>27</v>
      </c>
      <c r="L2769" s="260">
        <v>44395</v>
      </c>
      <c r="M2769" s="255" t="s">
        <v>2172</v>
      </c>
      <c r="N2769" s="255" t="s">
        <v>30</v>
      </c>
      <c r="O2769" s="260"/>
      <c r="P2769" s="255"/>
      <c r="Q2769" s="255" t="s">
        <v>30</v>
      </c>
      <c r="R2769" s="255"/>
      <c r="S2769" s="255"/>
      <c r="T2769" s="265" t="str">
        <f t="array" ref="T2769">VLOOKUP(D2769&amp;E2769,IF({1,0},'2021春'!$C$3:$C$4485&amp;'2021春'!$D$3:$D$4485,'2021春'!$H$3:$H$4485),2,0)</f>
        <v>452731200410170331</v>
      </c>
    </row>
    <row r="2770" spans="1:20">
      <c r="A2770" s="255">
        <v>2768</v>
      </c>
      <c r="B2770" s="255" t="s">
        <v>11032</v>
      </c>
      <c r="C2770" s="255" t="s">
        <v>21</v>
      </c>
      <c r="D2770" s="255" t="s">
        <v>394</v>
      </c>
      <c r="E2770" s="255" t="s">
        <v>11033</v>
      </c>
      <c r="F2770" s="255" t="s">
        <v>24</v>
      </c>
      <c r="G2770" s="255">
        <v>17</v>
      </c>
      <c r="H2770" s="255" t="s">
        <v>11034</v>
      </c>
      <c r="I2770" s="255" t="s">
        <v>11035</v>
      </c>
      <c r="J2770" s="255">
        <v>18178892141</v>
      </c>
      <c r="K2770" s="255" t="s">
        <v>27</v>
      </c>
      <c r="L2770" s="260">
        <v>44396</v>
      </c>
      <c r="M2770" s="255" t="s">
        <v>139</v>
      </c>
      <c r="N2770" s="255" t="s">
        <v>30</v>
      </c>
      <c r="O2770" s="260"/>
      <c r="P2770" s="255"/>
      <c r="Q2770" s="255" t="s">
        <v>30</v>
      </c>
      <c r="R2770" s="255"/>
      <c r="S2770" s="255"/>
      <c r="T2770" s="265" t="str">
        <f t="array" ref="T2770">VLOOKUP(D2770&amp;E2770,IF({1,0},'2021春'!$C$3:$C$4485&amp;'2021春'!$D$3:$D$4485,'2021春'!$H$3:$H$4485),2,0)</f>
        <v>451229200408083618</v>
      </c>
    </row>
    <row r="2771" spans="1:20">
      <c r="A2771" s="255">
        <v>2769</v>
      </c>
      <c r="B2771" s="255" t="s">
        <v>11036</v>
      </c>
      <c r="C2771" s="255" t="s">
        <v>21</v>
      </c>
      <c r="D2771" s="255" t="s">
        <v>394</v>
      </c>
      <c r="E2771" s="255" t="s">
        <v>11037</v>
      </c>
      <c r="F2771" s="255" t="s">
        <v>143</v>
      </c>
      <c r="G2771" s="255">
        <v>16</v>
      </c>
      <c r="H2771" s="255" t="s">
        <v>11038</v>
      </c>
      <c r="I2771" s="255" t="s">
        <v>11039</v>
      </c>
      <c r="J2771" s="255" t="s">
        <v>11040</v>
      </c>
      <c r="K2771" s="255" t="s">
        <v>27</v>
      </c>
      <c r="L2771" s="260">
        <v>44396</v>
      </c>
      <c r="M2771" s="255" t="s">
        <v>2455</v>
      </c>
      <c r="N2771" s="255" t="s">
        <v>30</v>
      </c>
      <c r="O2771" s="260"/>
      <c r="P2771" s="255"/>
      <c r="Q2771" s="255" t="s">
        <v>30</v>
      </c>
      <c r="R2771" s="255"/>
      <c r="S2771" s="255"/>
      <c r="T2771" s="265" t="str">
        <f t="array" ref="T2771">VLOOKUP(D2771&amp;E2771,IF({1,0},'2021春'!$C$3:$C$4485&amp;'2021春'!$D$3:$D$4485,'2021春'!$H$3:$H$4485),2,0)</f>
        <v>451229200507260026</v>
      </c>
    </row>
    <row r="2772" spans="1:20">
      <c r="A2772" s="255">
        <v>2770</v>
      </c>
      <c r="B2772" s="255" t="s">
        <v>11041</v>
      </c>
      <c r="C2772" s="255" t="s">
        <v>21</v>
      </c>
      <c r="D2772" s="255" t="s">
        <v>394</v>
      </c>
      <c r="E2772" s="255" t="s">
        <v>11042</v>
      </c>
      <c r="F2772" s="255" t="s">
        <v>143</v>
      </c>
      <c r="G2772" s="255">
        <v>17</v>
      </c>
      <c r="H2772" s="255" t="s">
        <v>11043</v>
      </c>
      <c r="I2772" s="255" t="s">
        <v>11044</v>
      </c>
      <c r="J2772" s="255">
        <v>13690587869</v>
      </c>
      <c r="K2772" s="255" t="s">
        <v>27</v>
      </c>
      <c r="L2772" s="260">
        <v>44396</v>
      </c>
      <c r="M2772" s="255" t="s">
        <v>2455</v>
      </c>
      <c r="N2772" s="255" t="s">
        <v>30</v>
      </c>
      <c r="O2772" s="260"/>
      <c r="P2772" s="255"/>
      <c r="Q2772" s="255" t="s">
        <v>30</v>
      </c>
      <c r="R2772" s="255"/>
      <c r="S2772" s="255"/>
      <c r="T2772" s="265" t="str">
        <f t="array" ref="T2772">VLOOKUP(D2772&amp;E2772,IF({1,0},'2021春'!$C$3:$C$4485&amp;'2021春'!$D$3:$D$4485,'2021春'!$H$3:$H$4485),2,0)</f>
        <v>450124200405010626</v>
      </c>
    </row>
    <row r="2773" spans="1:20">
      <c r="A2773" s="255">
        <v>2771</v>
      </c>
      <c r="B2773" s="255" t="s">
        <v>11045</v>
      </c>
      <c r="C2773" s="255" t="s">
        <v>21</v>
      </c>
      <c r="D2773" s="255" t="s">
        <v>394</v>
      </c>
      <c r="E2773" s="255" t="s">
        <v>11046</v>
      </c>
      <c r="F2773" s="255" t="s">
        <v>143</v>
      </c>
      <c r="G2773" s="255">
        <v>17</v>
      </c>
      <c r="H2773" s="255" t="s">
        <v>7236</v>
      </c>
      <c r="I2773" s="255" t="s">
        <v>11047</v>
      </c>
      <c r="J2773" s="255">
        <v>15777805173</v>
      </c>
      <c r="K2773" s="255" t="s">
        <v>27</v>
      </c>
      <c r="L2773" s="260">
        <v>44399</v>
      </c>
      <c r="M2773" s="255" t="s">
        <v>301</v>
      </c>
      <c r="N2773" s="255" t="s">
        <v>30</v>
      </c>
      <c r="O2773" s="260"/>
      <c r="P2773" s="255"/>
      <c r="Q2773" s="255" t="s">
        <v>30</v>
      </c>
      <c r="R2773" s="255"/>
      <c r="S2773" s="255"/>
      <c r="T2773" s="265" t="str">
        <f t="array" ref="T2773">VLOOKUP(D2773&amp;E2773,IF({1,0},'2021春'!$C$3:$C$4485&amp;'2021春'!$D$3:$D$4485,'2021春'!$H$3:$H$4485),2,0)</f>
        <v>452731200312076624</v>
      </c>
    </row>
    <row r="2774" spans="1:20">
      <c r="A2774" s="255">
        <v>2772</v>
      </c>
      <c r="B2774" s="255" t="s">
        <v>11048</v>
      </c>
      <c r="C2774" s="255" t="s">
        <v>21</v>
      </c>
      <c r="D2774" s="255" t="s">
        <v>394</v>
      </c>
      <c r="E2774" s="255" t="s">
        <v>11049</v>
      </c>
      <c r="F2774" s="255" t="s">
        <v>24</v>
      </c>
      <c r="G2774" s="255">
        <v>17</v>
      </c>
      <c r="H2774" s="255" t="s">
        <v>4621</v>
      </c>
      <c r="I2774" s="255" t="s">
        <v>11050</v>
      </c>
      <c r="J2774" s="255">
        <v>13471848993</v>
      </c>
      <c r="K2774" s="255" t="s">
        <v>27</v>
      </c>
      <c r="L2774" s="260">
        <v>44379</v>
      </c>
      <c r="M2774" s="255" t="s">
        <v>133</v>
      </c>
      <c r="N2774" s="255" t="s">
        <v>30</v>
      </c>
      <c r="O2774" s="260"/>
      <c r="P2774" s="255"/>
      <c r="Q2774" s="255" t="s">
        <v>30</v>
      </c>
      <c r="R2774" s="255"/>
      <c r="S2774" s="255"/>
      <c r="T2774" s="265" t="str">
        <f t="array" ref="T2774">VLOOKUP(D2774&amp;E2774,IF({1,0},'2021春'!$C$3:$C$4485&amp;'2021春'!$D$3:$D$4485,'2021春'!$H$3:$H$4485),2,0)</f>
        <v>452731200401092415</v>
      </c>
    </row>
    <row r="2775" spans="1:20">
      <c r="A2775" s="255">
        <v>2773</v>
      </c>
      <c r="B2775" s="255" t="s">
        <v>11051</v>
      </c>
      <c r="C2775" s="255" t="s">
        <v>21</v>
      </c>
      <c r="D2775" s="255" t="s">
        <v>394</v>
      </c>
      <c r="E2775" s="255" t="s">
        <v>11052</v>
      </c>
      <c r="F2775" s="255" t="s">
        <v>24</v>
      </c>
      <c r="G2775" s="255">
        <v>18</v>
      </c>
      <c r="H2775" s="255" t="s">
        <v>183</v>
      </c>
      <c r="I2775" s="255" t="s">
        <v>11053</v>
      </c>
      <c r="J2775" s="255">
        <v>15878687632</v>
      </c>
      <c r="K2775" s="255" t="s">
        <v>27</v>
      </c>
      <c r="L2775" s="260">
        <v>44408</v>
      </c>
      <c r="M2775" s="255" t="s">
        <v>98</v>
      </c>
      <c r="N2775" s="255" t="s">
        <v>30</v>
      </c>
      <c r="O2775" s="260"/>
      <c r="P2775" s="255"/>
      <c r="Q2775" s="255" t="s">
        <v>30</v>
      </c>
      <c r="R2775" s="255"/>
      <c r="S2775" s="255"/>
      <c r="T2775" s="265" t="str">
        <f t="array" ref="T2775">VLOOKUP(D2775&amp;E2775,IF({1,0},'2021春'!$C$3:$C$4485&amp;'2021春'!$D$3:$D$4485,'2021春'!$H$3:$H$4485),2,0)</f>
        <v>45122920030613121X</v>
      </c>
    </row>
    <row r="2776" spans="1:20">
      <c r="A2776" s="255">
        <v>2774</v>
      </c>
      <c r="B2776" s="255" t="s">
        <v>11054</v>
      </c>
      <c r="C2776" s="255" t="s">
        <v>21</v>
      </c>
      <c r="D2776" s="255" t="s">
        <v>399</v>
      </c>
      <c r="E2776" s="255" t="s">
        <v>11055</v>
      </c>
      <c r="F2776" s="255" t="s">
        <v>143</v>
      </c>
      <c r="G2776" s="255">
        <v>17</v>
      </c>
      <c r="H2776" s="255" t="s">
        <v>11056</v>
      </c>
      <c r="I2776" s="255" t="s">
        <v>11057</v>
      </c>
      <c r="J2776" s="255">
        <v>13719371499</v>
      </c>
      <c r="K2776" s="255" t="s">
        <v>27</v>
      </c>
      <c r="L2776" s="260">
        <v>44395</v>
      </c>
      <c r="M2776" s="255" t="s">
        <v>1288</v>
      </c>
      <c r="N2776" s="255" t="s">
        <v>27</v>
      </c>
      <c r="O2776" s="260">
        <v>44416</v>
      </c>
      <c r="P2776" s="255" t="s">
        <v>1288</v>
      </c>
      <c r="Q2776" s="255" t="s">
        <v>30</v>
      </c>
      <c r="R2776" s="255"/>
      <c r="S2776" s="255"/>
      <c r="T2776" s="265" t="str">
        <f t="array" ref="T2776">VLOOKUP(D2776&amp;E2776,IF({1,0},'2021春'!$C$3:$C$4485&amp;'2021春'!$D$3:$D$4485,'2021春'!$H$3:$H$4485),2,0)</f>
        <v>451229200407090621</v>
      </c>
    </row>
    <row r="2777" spans="1:20">
      <c r="A2777" s="255">
        <v>2775</v>
      </c>
      <c r="B2777" s="255" t="s">
        <v>11058</v>
      </c>
      <c r="C2777" s="255" t="s">
        <v>21</v>
      </c>
      <c r="D2777" s="255" t="s">
        <v>399</v>
      </c>
      <c r="E2777" s="255" t="s">
        <v>11059</v>
      </c>
      <c r="F2777" s="255" t="s">
        <v>143</v>
      </c>
      <c r="G2777" s="255">
        <v>19</v>
      </c>
      <c r="H2777" s="255" t="s">
        <v>2289</v>
      </c>
      <c r="I2777" s="255" t="s">
        <v>11060</v>
      </c>
      <c r="J2777" s="255">
        <v>15878686257</v>
      </c>
      <c r="K2777" s="255" t="s">
        <v>27</v>
      </c>
      <c r="L2777" s="260">
        <v>44331</v>
      </c>
      <c r="M2777" s="255" t="s">
        <v>2455</v>
      </c>
      <c r="N2777" s="255" t="s">
        <v>27</v>
      </c>
      <c r="O2777" s="260">
        <v>44366</v>
      </c>
      <c r="P2777" s="255" t="s">
        <v>2455</v>
      </c>
      <c r="Q2777" s="255" t="s">
        <v>30</v>
      </c>
      <c r="R2777" s="255"/>
      <c r="S2777" s="255"/>
      <c r="T2777" s="265" t="str">
        <f t="array" ref="T2777">VLOOKUP(D2777&amp;E2777,IF({1,0},'2021春'!$C$3:$C$4485&amp;'2021春'!$D$3:$D$4485,'2021春'!$H$3:$H$4485),2,0)</f>
        <v>451229200207144242</v>
      </c>
    </row>
    <row r="2778" spans="1:20">
      <c r="A2778" s="255">
        <v>2776</v>
      </c>
      <c r="B2778" s="255" t="s">
        <v>11061</v>
      </c>
      <c r="C2778" s="255" t="s">
        <v>21</v>
      </c>
      <c r="D2778" s="255" t="s">
        <v>399</v>
      </c>
      <c r="E2778" s="255" t="s">
        <v>11062</v>
      </c>
      <c r="F2778" s="255" t="s">
        <v>143</v>
      </c>
      <c r="G2778" s="255">
        <v>19</v>
      </c>
      <c r="H2778" s="255" t="s">
        <v>2289</v>
      </c>
      <c r="I2778" s="255" t="s">
        <v>11060</v>
      </c>
      <c r="J2778" s="255">
        <v>15878686257</v>
      </c>
      <c r="K2778" s="255" t="s">
        <v>27</v>
      </c>
      <c r="L2778" s="260">
        <v>44331</v>
      </c>
      <c r="M2778" s="255" t="s">
        <v>2455</v>
      </c>
      <c r="N2778" s="255" t="s">
        <v>27</v>
      </c>
      <c r="O2778" s="260">
        <v>44366</v>
      </c>
      <c r="P2778" s="255" t="s">
        <v>2455</v>
      </c>
      <c r="Q2778" s="255" t="s">
        <v>30</v>
      </c>
      <c r="R2778" s="255"/>
      <c r="S2778" s="255"/>
      <c r="T2778" s="265" t="str">
        <f t="array" ref="T2778">VLOOKUP(D2778&amp;E2778,IF({1,0},'2021春'!$C$3:$C$4485&amp;'2021春'!$D$3:$D$4485,'2021春'!$H$3:$H$4485),2,0)</f>
        <v>451229200207144226</v>
      </c>
    </row>
    <row r="2779" spans="1:20">
      <c r="A2779" s="255">
        <v>2777</v>
      </c>
      <c r="B2779" s="255" t="s">
        <v>11063</v>
      </c>
      <c r="C2779" s="255" t="s">
        <v>21</v>
      </c>
      <c r="D2779" s="255" t="s">
        <v>399</v>
      </c>
      <c r="E2779" s="255" t="s">
        <v>11064</v>
      </c>
      <c r="F2779" s="255" t="s">
        <v>143</v>
      </c>
      <c r="G2779" s="255">
        <v>16</v>
      </c>
      <c r="H2779" s="255" t="s">
        <v>11065</v>
      </c>
      <c r="I2779" s="255" t="s">
        <v>11066</v>
      </c>
      <c r="J2779" s="255">
        <v>13667806201</v>
      </c>
      <c r="K2779" s="255" t="s">
        <v>27</v>
      </c>
      <c r="L2779" s="260">
        <v>44395</v>
      </c>
      <c r="M2779" s="255" t="s">
        <v>11067</v>
      </c>
      <c r="N2779" s="255" t="s">
        <v>30</v>
      </c>
      <c r="O2779" s="260"/>
      <c r="P2779" s="255"/>
      <c r="Q2779" s="255" t="s">
        <v>30</v>
      </c>
      <c r="R2779" s="255"/>
      <c r="S2779" s="255"/>
      <c r="T2779" s="265" t="str">
        <f t="array" ref="T2779">VLOOKUP(D2779&amp;E2779,IF({1,0},'2021春'!$C$3:$C$4485&amp;'2021春'!$D$3:$D$4485,'2021春'!$H$3:$H$4485),2,0)</f>
        <v>452731200411141823</v>
      </c>
    </row>
    <row r="2780" spans="1:20">
      <c r="A2780" s="255">
        <v>2778</v>
      </c>
      <c r="B2780" s="255" t="s">
        <v>11068</v>
      </c>
      <c r="C2780" s="255" t="s">
        <v>21</v>
      </c>
      <c r="D2780" s="255" t="s">
        <v>399</v>
      </c>
      <c r="E2780" s="255" t="s">
        <v>11069</v>
      </c>
      <c r="F2780" s="255" t="s">
        <v>24</v>
      </c>
      <c r="G2780" s="255">
        <v>17</v>
      </c>
      <c r="H2780" s="255" t="s">
        <v>11070</v>
      </c>
      <c r="I2780" s="255" t="s">
        <v>11071</v>
      </c>
      <c r="J2780" s="255">
        <v>13977840774</v>
      </c>
      <c r="K2780" s="255" t="s">
        <v>27</v>
      </c>
      <c r="L2780" s="260">
        <v>44396</v>
      </c>
      <c r="M2780" s="255" t="s">
        <v>139</v>
      </c>
      <c r="N2780" s="255" t="s">
        <v>30</v>
      </c>
      <c r="O2780" s="260"/>
      <c r="P2780" s="255"/>
      <c r="Q2780" s="255" t="s">
        <v>30</v>
      </c>
      <c r="R2780" s="255"/>
      <c r="S2780" s="255"/>
      <c r="T2780" s="265" t="str">
        <f t="array" ref="T2780">VLOOKUP(D2780&amp;E2780,IF({1,0},'2021春'!$C$3:$C$4485&amp;'2021春'!$D$3:$D$4485,'2021春'!$H$3:$H$4485),2,0)</f>
        <v>452731200404263611</v>
      </c>
    </row>
    <row r="2781" spans="1:20">
      <c r="A2781" s="255">
        <v>2779</v>
      </c>
      <c r="B2781" s="255" t="s">
        <v>11072</v>
      </c>
      <c r="C2781" s="255" t="s">
        <v>21</v>
      </c>
      <c r="D2781" s="255" t="s">
        <v>399</v>
      </c>
      <c r="E2781" s="255" t="s">
        <v>11073</v>
      </c>
      <c r="F2781" s="255" t="s">
        <v>24</v>
      </c>
      <c r="G2781" s="255">
        <v>17</v>
      </c>
      <c r="H2781" s="255" t="s">
        <v>7084</v>
      </c>
      <c r="I2781" s="255" t="s">
        <v>11074</v>
      </c>
      <c r="J2781" s="255">
        <v>13481868698</v>
      </c>
      <c r="K2781" s="255" t="s">
        <v>27</v>
      </c>
      <c r="L2781" s="260">
        <v>44394</v>
      </c>
      <c r="M2781" s="255" t="s">
        <v>2455</v>
      </c>
      <c r="N2781" s="255" t="s">
        <v>30</v>
      </c>
      <c r="O2781" s="260"/>
      <c r="P2781" s="255"/>
      <c r="Q2781" s="255" t="s">
        <v>30</v>
      </c>
      <c r="R2781" s="255"/>
      <c r="S2781" s="255"/>
      <c r="T2781" s="265" t="str">
        <f t="array" ref="T2781">VLOOKUP(D2781&amp;E2781,IF({1,0},'2021春'!$C$3:$C$4485&amp;'2021春'!$D$3:$D$4485,'2021春'!$H$3:$H$4485),2,0)</f>
        <v>452731200404113613</v>
      </c>
    </row>
    <row r="2782" spans="1:20">
      <c r="A2782" s="255">
        <v>2780</v>
      </c>
      <c r="B2782" s="255" t="s">
        <v>11075</v>
      </c>
      <c r="C2782" s="255" t="s">
        <v>21</v>
      </c>
      <c r="D2782" s="255" t="s">
        <v>399</v>
      </c>
      <c r="E2782" s="255" t="s">
        <v>11076</v>
      </c>
      <c r="F2782" s="255" t="s">
        <v>143</v>
      </c>
      <c r="G2782" s="255">
        <v>18</v>
      </c>
      <c r="H2782" s="255" t="s">
        <v>7555</v>
      </c>
      <c r="I2782" s="255" t="s">
        <v>11077</v>
      </c>
      <c r="J2782" s="255">
        <v>19977818886</v>
      </c>
      <c r="K2782" s="255" t="s">
        <v>27</v>
      </c>
      <c r="L2782" s="260">
        <v>44331</v>
      </c>
      <c r="M2782" s="255" t="s">
        <v>2455</v>
      </c>
      <c r="N2782" s="255" t="s">
        <v>27</v>
      </c>
      <c r="O2782" s="260">
        <v>44366</v>
      </c>
      <c r="P2782" s="255"/>
      <c r="Q2782" s="255" t="s">
        <v>30</v>
      </c>
      <c r="R2782" s="255"/>
      <c r="S2782" s="255"/>
      <c r="T2782" s="265" t="str">
        <f t="array" ref="T2782">VLOOKUP(D2782&amp;E2782,IF({1,0},'2021春'!$C$3:$C$4485&amp;'2021春'!$D$3:$D$4485,'2021春'!$H$3:$H$4485),2,0)</f>
        <v>451229200208222126</v>
      </c>
    </row>
    <row r="2783" spans="1:20">
      <c r="A2783" s="255">
        <v>2781</v>
      </c>
      <c r="B2783" s="255" t="s">
        <v>11078</v>
      </c>
      <c r="C2783" s="255" t="s">
        <v>21</v>
      </c>
      <c r="D2783" s="255" t="s">
        <v>399</v>
      </c>
      <c r="E2783" s="255" t="s">
        <v>11079</v>
      </c>
      <c r="F2783" s="255" t="s">
        <v>24</v>
      </c>
      <c r="G2783" s="255">
        <v>19</v>
      </c>
      <c r="H2783" s="255" t="s">
        <v>11080</v>
      </c>
      <c r="I2783" s="255" t="s">
        <v>11081</v>
      </c>
      <c r="J2783" s="255">
        <v>13768280784</v>
      </c>
      <c r="K2783" s="255" t="s">
        <v>27</v>
      </c>
      <c r="L2783" s="260">
        <v>44332</v>
      </c>
      <c r="M2783" s="255" t="s">
        <v>2455</v>
      </c>
      <c r="N2783" s="255" t="s">
        <v>27</v>
      </c>
      <c r="O2783" s="260">
        <v>44366</v>
      </c>
      <c r="P2783" s="255"/>
      <c r="Q2783" s="255" t="s">
        <v>30</v>
      </c>
      <c r="R2783" s="255"/>
      <c r="S2783" s="255"/>
      <c r="T2783" s="265" t="str">
        <f t="array" ref="T2783">VLOOKUP(D2783&amp;E2783,IF({1,0},'2021春'!$C$3:$C$4485&amp;'2021春'!$D$3:$D$4485,'2021春'!$H$3:$H$4485),2,0)</f>
        <v>451229200206011210</v>
      </c>
    </row>
    <row r="2784" spans="1:20">
      <c r="A2784" s="255">
        <v>2782</v>
      </c>
      <c r="B2784" s="255" t="s">
        <v>11082</v>
      </c>
      <c r="C2784" s="255" t="s">
        <v>21</v>
      </c>
      <c r="D2784" s="255" t="s">
        <v>399</v>
      </c>
      <c r="E2784" s="255" t="s">
        <v>11083</v>
      </c>
      <c r="F2784" s="255" t="s">
        <v>24</v>
      </c>
      <c r="G2784" s="255">
        <v>17</v>
      </c>
      <c r="H2784" s="255" t="s">
        <v>11084</v>
      </c>
      <c r="I2784" s="255" t="s">
        <v>11085</v>
      </c>
      <c r="J2784" s="255">
        <v>13471801704</v>
      </c>
      <c r="K2784" s="255" t="s">
        <v>27</v>
      </c>
      <c r="L2784" s="260">
        <v>44395</v>
      </c>
      <c r="M2784" s="255" t="s">
        <v>98</v>
      </c>
      <c r="N2784" s="255" t="s">
        <v>30</v>
      </c>
      <c r="O2784" s="260"/>
      <c r="P2784" s="255"/>
      <c r="Q2784" s="255" t="s">
        <v>30</v>
      </c>
      <c r="R2784" s="255"/>
      <c r="S2784" s="255"/>
      <c r="T2784" s="265" t="str">
        <f t="array" ref="T2784">VLOOKUP(D2784&amp;E2784,IF({1,0},'2021春'!$C$3:$C$4485&amp;'2021春'!$D$3:$D$4485,'2021春'!$H$3:$H$4485),2,0)</f>
        <v>45273120031226123x</v>
      </c>
    </row>
    <row r="2785" spans="1:20">
      <c r="A2785" s="255">
        <v>2783</v>
      </c>
      <c r="B2785" s="255" t="s">
        <v>11086</v>
      </c>
      <c r="C2785" s="255" t="s">
        <v>21</v>
      </c>
      <c r="D2785" s="255" t="s">
        <v>399</v>
      </c>
      <c r="E2785" s="255" t="s">
        <v>11087</v>
      </c>
      <c r="F2785" s="255" t="s">
        <v>24</v>
      </c>
      <c r="G2785" s="255">
        <v>17</v>
      </c>
      <c r="H2785" s="255" t="s">
        <v>2264</v>
      </c>
      <c r="I2785" s="255" t="s">
        <v>11088</v>
      </c>
      <c r="J2785" s="255">
        <v>15977846937</v>
      </c>
      <c r="K2785" s="255" t="s">
        <v>27</v>
      </c>
      <c r="L2785" s="260">
        <v>44415</v>
      </c>
      <c r="M2785" s="255" t="s">
        <v>327</v>
      </c>
      <c r="N2785" s="255" t="s">
        <v>30</v>
      </c>
      <c r="O2785" s="260"/>
      <c r="P2785" s="255"/>
      <c r="Q2785" s="255" t="s">
        <v>30</v>
      </c>
      <c r="R2785" s="255"/>
      <c r="S2785" s="255"/>
      <c r="T2785" s="265" t="str">
        <f t="array" ref="T2785">VLOOKUP(D2785&amp;E2785,IF({1,0},'2021春'!$C$3:$C$4485&amp;'2021春'!$D$3:$D$4485,'2021春'!$H$3:$H$4485),2,0)</f>
        <v>451229200404102113</v>
      </c>
    </row>
    <row r="2786" spans="1:20">
      <c r="A2786" s="255">
        <v>2784</v>
      </c>
      <c r="B2786" s="255" t="s">
        <v>11089</v>
      </c>
      <c r="C2786" s="255" t="s">
        <v>21</v>
      </c>
      <c r="D2786" s="255" t="s">
        <v>399</v>
      </c>
      <c r="E2786" s="255" t="s">
        <v>11090</v>
      </c>
      <c r="F2786" s="255" t="s">
        <v>24</v>
      </c>
      <c r="G2786" s="255">
        <v>16</v>
      </c>
      <c r="H2786" s="255" t="s">
        <v>5296</v>
      </c>
      <c r="I2786" s="255" t="s">
        <v>5297</v>
      </c>
      <c r="J2786" s="255">
        <v>13407753626</v>
      </c>
      <c r="K2786" s="255" t="s">
        <v>27</v>
      </c>
      <c r="L2786" s="260">
        <v>44395</v>
      </c>
      <c r="M2786" s="255" t="s">
        <v>98</v>
      </c>
      <c r="N2786" s="255" t="s">
        <v>30</v>
      </c>
      <c r="O2786" s="260">
        <v>44416</v>
      </c>
      <c r="P2786" s="255" t="s">
        <v>98</v>
      </c>
      <c r="Q2786" s="255" t="s">
        <v>30</v>
      </c>
      <c r="R2786" s="255"/>
      <c r="S2786" s="255"/>
      <c r="T2786" s="265" t="str">
        <f t="array" ref="T2786">VLOOKUP(D2786&amp;E2786,IF({1,0},'2021春'!$C$3:$C$4485&amp;'2021春'!$D$3:$D$4485,'2021春'!$H$3:$H$4485),2,0)</f>
        <v>451229200504161217</v>
      </c>
    </row>
    <row r="2787" spans="1:20">
      <c r="A2787" s="255">
        <v>2785</v>
      </c>
      <c r="B2787" s="255" t="s">
        <v>11091</v>
      </c>
      <c r="C2787" s="255" t="s">
        <v>21</v>
      </c>
      <c r="D2787" s="255" t="s">
        <v>399</v>
      </c>
      <c r="E2787" s="255" t="s">
        <v>11092</v>
      </c>
      <c r="F2787" s="255" t="s">
        <v>24</v>
      </c>
      <c r="G2787" s="255">
        <v>18</v>
      </c>
      <c r="H2787" s="255" t="s">
        <v>2382</v>
      </c>
      <c r="I2787" s="255" t="s">
        <v>11093</v>
      </c>
      <c r="J2787" s="255">
        <v>15878820511</v>
      </c>
      <c r="K2787" s="255" t="s">
        <v>27</v>
      </c>
      <c r="L2787" s="260">
        <v>44331</v>
      </c>
      <c r="M2787" s="255" t="s">
        <v>2455</v>
      </c>
      <c r="N2787" s="255" t="s">
        <v>27</v>
      </c>
      <c r="O2787" s="260">
        <v>44366</v>
      </c>
      <c r="P2787" s="255"/>
      <c r="Q2787" s="255" t="s">
        <v>30</v>
      </c>
      <c r="R2787" s="255"/>
      <c r="S2787" s="255"/>
      <c r="T2787" s="265" t="str">
        <f t="array" ref="T2787">VLOOKUP(D2787&amp;E2787,IF({1,0},'2021春'!$C$3:$C$4485&amp;'2021春'!$D$3:$D$4485,'2021春'!$H$3:$H$4485),2,0)</f>
        <v>451229200305030919</v>
      </c>
    </row>
    <row r="2788" spans="1:20">
      <c r="A2788" s="255">
        <v>2786</v>
      </c>
      <c r="B2788" s="255" t="s">
        <v>11094</v>
      </c>
      <c r="C2788" s="255" t="s">
        <v>21</v>
      </c>
      <c r="D2788" s="255" t="s">
        <v>399</v>
      </c>
      <c r="E2788" s="255" t="s">
        <v>11095</v>
      </c>
      <c r="F2788" s="255" t="s">
        <v>24</v>
      </c>
      <c r="G2788" s="255">
        <v>17</v>
      </c>
      <c r="H2788" s="255" t="s">
        <v>4928</v>
      </c>
      <c r="I2788" s="255" t="s">
        <v>11096</v>
      </c>
      <c r="J2788" s="255">
        <v>15099880825</v>
      </c>
      <c r="K2788" s="255" t="s">
        <v>27</v>
      </c>
      <c r="L2788" s="260">
        <v>44394</v>
      </c>
      <c r="M2788" s="255" t="s">
        <v>7444</v>
      </c>
      <c r="N2788" s="255" t="s">
        <v>30</v>
      </c>
      <c r="O2788" s="260"/>
      <c r="P2788" s="255"/>
      <c r="Q2788" s="255" t="s">
        <v>30</v>
      </c>
      <c r="R2788" s="255"/>
      <c r="S2788" s="255"/>
      <c r="T2788" s="265" t="str">
        <f t="array" ref="T2788">VLOOKUP(D2788&amp;E2788,IF({1,0},'2021春'!$C$3:$C$4485&amp;'2021春'!$D$3:$D$4485,'2021春'!$H$3:$H$4485),2,0)</f>
        <v>452731200404225113</v>
      </c>
    </row>
    <row r="2789" spans="1:20">
      <c r="A2789" s="255">
        <v>2787</v>
      </c>
      <c r="B2789" s="255" t="s">
        <v>11097</v>
      </c>
      <c r="C2789" s="255" t="s">
        <v>21</v>
      </c>
      <c r="D2789" s="255" t="s">
        <v>399</v>
      </c>
      <c r="E2789" s="255" t="s">
        <v>11098</v>
      </c>
      <c r="F2789" s="255" t="s">
        <v>24</v>
      </c>
      <c r="G2789" s="255">
        <v>18</v>
      </c>
      <c r="H2789" s="255" t="s">
        <v>8748</v>
      </c>
      <c r="I2789" s="255" t="s">
        <v>11099</v>
      </c>
      <c r="J2789" s="255">
        <v>18077899874</v>
      </c>
      <c r="K2789" s="255" t="s">
        <v>27</v>
      </c>
      <c r="L2789" s="260">
        <v>44401</v>
      </c>
      <c r="M2789" s="255" t="s">
        <v>2747</v>
      </c>
      <c r="N2789" s="255" t="s">
        <v>30</v>
      </c>
      <c r="O2789" s="260"/>
      <c r="P2789" s="255"/>
      <c r="Q2789" s="255" t="s">
        <v>30</v>
      </c>
      <c r="R2789" s="255"/>
      <c r="S2789" s="255"/>
      <c r="T2789" s="265" t="str">
        <f t="array" ref="T2789">VLOOKUP(D2789&amp;E2789,IF({1,0},'2021春'!$C$3:$C$4485&amp;'2021春'!$D$3:$D$4485,'2021春'!$H$3:$H$4485),2,0)</f>
        <v>452731200306013010</v>
      </c>
    </row>
    <row r="2790" spans="1:20">
      <c r="A2790" s="255">
        <v>2788</v>
      </c>
      <c r="B2790" s="255" t="s">
        <v>11100</v>
      </c>
      <c r="C2790" s="255" t="s">
        <v>21</v>
      </c>
      <c r="D2790" s="255" t="s">
        <v>399</v>
      </c>
      <c r="E2790" s="255" t="s">
        <v>11101</v>
      </c>
      <c r="F2790" s="255" t="s">
        <v>143</v>
      </c>
      <c r="G2790" s="255">
        <v>17</v>
      </c>
      <c r="H2790" s="255" t="s">
        <v>11102</v>
      </c>
      <c r="I2790" s="255" t="s">
        <v>11077</v>
      </c>
      <c r="J2790" s="255">
        <v>19977818886</v>
      </c>
      <c r="K2790" s="255" t="s">
        <v>27</v>
      </c>
      <c r="L2790" s="260">
        <v>44397</v>
      </c>
      <c r="M2790" s="255" t="s">
        <v>1273</v>
      </c>
      <c r="N2790" s="255" t="s">
        <v>30</v>
      </c>
      <c r="O2790" s="260"/>
      <c r="P2790" s="255"/>
      <c r="Q2790" s="255" t="s">
        <v>30</v>
      </c>
      <c r="R2790" s="255"/>
      <c r="S2790" s="255"/>
      <c r="T2790" s="265" t="str">
        <f t="array" ref="T2790">VLOOKUP(D2790&amp;E2790,IF({1,0},'2021春'!$C$3:$C$4485&amp;'2021春'!$D$3:$D$4485,'2021春'!$H$3:$H$4485),2,0)</f>
        <v>451229200401032121</v>
      </c>
    </row>
    <row r="2791" spans="1:20">
      <c r="A2791" s="255">
        <v>2789</v>
      </c>
      <c r="B2791" s="255" t="s">
        <v>11103</v>
      </c>
      <c r="C2791" s="255" t="s">
        <v>21</v>
      </c>
      <c r="D2791" s="255" t="s">
        <v>399</v>
      </c>
      <c r="E2791" s="255" t="s">
        <v>11104</v>
      </c>
      <c r="F2791" s="255" t="s">
        <v>143</v>
      </c>
      <c r="G2791" s="255">
        <v>16</v>
      </c>
      <c r="H2791" s="255" t="s">
        <v>2326</v>
      </c>
      <c r="I2791" s="255" t="s">
        <v>11105</v>
      </c>
      <c r="J2791" s="255">
        <v>15112273426</v>
      </c>
      <c r="K2791" s="255" t="s">
        <v>27</v>
      </c>
      <c r="L2791" s="260">
        <v>44394</v>
      </c>
      <c r="M2791" s="255" t="s">
        <v>1347</v>
      </c>
      <c r="N2791" s="255" t="s">
        <v>27</v>
      </c>
      <c r="O2791" s="260">
        <v>44415</v>
      </c>
      <c r="P2791" s="255" t="s">
        <v>1347</v>
      </c>
      <c r="Q2791" s="255" t="s">
        <v>30</v>
      </c>
      <c r="R2791" s="255"/>
      <c r="S2791" s="255"/>
      <c r="T2791" s="265" t="str">
        <f t="array" ref="T2791">VLOOKUP(D2791&amp;E2791,IF({1,0},'2021春'!$C$3:$C$4485&amp;'2021春'!$D$3:$D$4485,'2021春'!$H$3:$H$4485),2,0)</f>
        <v>451229200507214521</v>
      </c>
    </row>
    <row r="2792" spans="1:20">
      <c r="A2792" s="255">
        <v>2790</v>
      </c>
      <c r="B2792" s="255" t="s">
        <v>11106</v>
      </c>
      <c r="C2792" s="255" t="s">
        <v>21</v>
      </c>
      <c r="D2792" s="255" t="s">
        <v>399</v>
      </c>
      <c r="E2792" s="255" t="s">
        <v>11107</v>
      </c>
      <c r="F2792" s="255" t="s">
        <v>143</v>
      </c>
      <c r="G2792" s="255">
        <v>17</v>
      </c>
      <c r="H2792" s="255" t="s">
        <v>1932</v>
      </c>
      <c r="I2792" s="255" t="s">
        <v>11108</v>
      </c>
      <c r="J2792" s="255">
        <v>13431516779</v>
      </c>
      <c r="K2792" s="255" t="s">
        <v>27</v>
      </c>
      <c r="L2792" s="260">
        <v>44395</v>
      </c>
      <c r="M2792" s="255" t="s">
        <v>5912</v>
      </c>
      <c r="N2792" s="255" t="s">
        <v>27</v>
      </c>
      <c r="O2792" s="260">
        <v>44416</v>
      </c>
      <c r="P2792" s="255" t="s">
        <v>5912</v>
      </c>
      <c r="Q2792" s="255" t="s">
        <v>30</v>
      </c>
      <c r="R2792" s="255"/>
      <c r="S2792" s="255"/>
      <c r="T2792" s="265" t="str">
        <f t="array" ref="T2792">VLOOKUP(D2792&amp;E2792,IF({1,0},'2021春'!$C$3:$C$4485&amp;'2021春'!$D$3:$D$4485,'2021春'!$H$3:$H$4485),2,0)</f>
        <v>45273120040206394x</v>
      </c>
    </row>
    <row r="2793" spans="1:20">
      <c r="A2793" s="255">
        <v>2791</v>
      </c>
      <c r="B2793" s="255" t="s">
        <v>11109</v>
      </c>
      <c r="C2793" s="255" t="s">
        <v>21</v>
      </c>
      <c r="D2793" s="255" t="s">
        <v>399</v>
      </c>
      <c r="E2793" s="255" t="s">
        <v>11110</v>
      </c>
      <c r="F2793" s="255" t="s">
        <v>143</v>
      </c>
      <c r="G2793" s="255">
        <v>19</v>
      </c>
      <c r="H2793" s="255" t="s">
        <v>571</v>
      </c>
      <c r="I2793" s="255" t="s">
        <v>11111</v>
      </c>
      <c r="J2793" s="255">
        <v>18378889212</v>
      </c>
      <c r="K2793" s="255" t="s">
        <v>27</v>
      </c>
      <c r="L2793" s="260">
        <v>44331</v>
      </c>
      <c r="M2793" s="255" t="s">
        <v>2455</v>
      </c>
      <c r="N2793" s="255" t="s">
        <v>27</v>
      </c>
      <c r="O2793" s="260">
        <v>44366</v>
      </c>
      <c r="P2793" s="255"/>
      <c r="Q2793" s="255" t="s">
        <v>30</v>
      </c>
      <c r="R2793" s="255"/>
      <c r="S2793" s="255"/>
      <c r="T2793" s="265" t="str">
        <f t="array" ref="T2793">VLOOKUP(D2793&amp;E2793,IF({1,0},'2021春'!$C$3:$C$4485&amp;'2021春'!$D$3:$D$4485,'2021春'!$H$3:$H$4485),2,0)</f>
        <v>451229200112051844</v>
      </c>
    </row>
    <row r="2794" spans="1:20">
      <c r="A2794" s="255">
        <v>2792</v>
      </c>
      <c r="B2794" s="255" t="s">
        <v>11112</v>
      </c>
      <c r="C2794" s="255" t="s">
        <v>21</v>
      </c>
      <c r="D2794" s="255" t="s">
        <v>399</v>
      </c>
      <c r="E2794" s="255" t="s">
        <v>11113</v>
      </c>
      <c r="F2794" s="255" t="s">
        <v>143</v>
      </c>
      <c r="G2794" s="255">
        <v>16</v>
      </c>
      <c r="H2794" s="255" t="s">
        <v>2907</v>
      </c>
      <c r="I2794" s="255" t="s">
        <v>11114</v>
      </c>
      <c r="J2794" s="255">
        <v>18776874595</v>
      </c>
      <c r="K2794" s="255" t="s">
        <v>27</v>
      </c>
      <c r="L2794" s="260">
        <v>44395</v>
      </c>
      <c r="M2794" s="255" t="s">
        <v>2747</v>
      </c>
      <c r="N2794" s="255" t="s">
        <v>27</v>
      </c>
      <c r="O2794" s="260">
        <v>44416</v>
      </c>
      <c r="P2794" s="255" t="s">
        <v>2747</v>
      </c>
      <c r="Q2794" s="255" t="s">
        <v>30</v>
      </c>
      <c r="R2794" s="255"/>
      <c r="S2794" s="255"/>
      <c r="T2794" s="265" t="str">
        <f t="array" ref="T2794">VLOOKUP(D2794&amp;E2794,IF({1,0},'2021春'!$C$3:$C$4485&amp;'2021春'!$D$3:$D$4485,'2021春'!$H$3:$H$4485),2,0)</f>
        <v>451229200408152724</v>
      </c>
    </row>
    <row r="2795" spans="1:20">
      <c r="A2795" s="255">
        <v>2793</v>
      </c>
      <c r="B2795" s="255" t="s">
        <v>11115</v>
      </c>
      <c r="C2795" s="255" t="s">
        <v>21</v>
      </c>
      <c r="D2795" s="255" t="s">
        <v>399</v>
      </c>
      <c r="E2795" s="255" t="s">
        <v>11116</v>
      </c>
      <c r="F2795" s="255" t="s">
        <v>143</v>
      </c>
      <c r="G2795" s="255">
        <v>17</v>
      </c>
      <c r="H2795" s="255" t="s">
        <v>6413</v>
      </c>
      <c r="I2795" s="255" t="s">
        <v>11117</v>
      </c>
      <c r="J2795" s="255" t="s">
        <v>11118</v>
      </c>
      <c r="K2795" s="255" t="s">
        <v>27</v>
      </c>
      <c r="L2795" s="260">
        <v>44396</v>
      </c>
      <c r="M2795" s="255" t="s">
        <v>68</v>
      </c>
      <c r="N2795" s="255" t="s">
        <v>30</v>
      </c>
      <c r="O2795" s="260"/>
      <c r="P2795" s="255"/>
      <c r="Q2795" s="255" t="s">
        <v>30</v>
      </c>
      <c r="R2795" s="255"/>
      <c r="S2795" s="255"/>
      <c r="T2795" s="265" t="str">
        <f t="array" ref="T2795">VLOOKUP(D2795&amp;E2795,IF({1,0},'2021春'!$C$3:$C$4485&amp;'2021春'!$D$3:$D$4485,'2021春'!$H$3:$H$4485),2,0)</f>
        <v>452731200407224220</v>
      </c>
    </row>
    <row r="2796" spans="1:20">
      <c r="A2796" s="255">
        <v>2794</v>
      </c>
      <c r="B2796" s="255" t="s">
        <v>11119</v>
      </c>
      <c r="C2796" s="255" t="s">
        <v>21</v>
      </c>
      <c r="D2796" s="255" t="s">
        <v>399</v>
      </c>
      <c r="E2796" s="255" t="s">
        <v>11120</v>
      </c>
      <c r="F2796" s="255" t="s">
        <v>143</v>
      </c>
      <c r="G2796" s="255">
        <v>18</v>
      </c>
      <c r="H2796" s="255" t="s">
        <v>3685</v>
      </c>
      <c r="I2796" s="255" t="s">
        <v>11121</v>
      </c>
      <c r="J2796" s="255">
        <v>17776588412</v>
      </c>
      <c r="K2796" s="255" t="s">
        <v>27</v>
      </c>
      <c r="L2796" s="260">
        <v>44331</v>
      </c>
      <c r="M2796" s="255" t="s">
        <v>2455</v>
      </c>
      <c r="N2796" s="255" t="s">
        <v>27</v>
      </c>
      <c r="O2796" s="260">
        <v>44366</v>
      </c>
      <c r="P2796" s="255" t="s">
        <v>2455</v>
      </c>
      <c r="Q2796" s="255" t="s">
        <v>30</v>
      </c>
      <c r="R2796" s="255"/>
      <c r="S2796" s="255"/>
      <c r="T2796" s="265" t="str">
        <f t="array" ref="T2796">VLOOKUP(D2796&amp;E2796,IF({1,0},'2021春'!$C$3:$C$4485&amp;'2021春'!$D$3:$D$4485,'2021春'!$H$3:$H$4485),2,0)</f>
        <v>451229200305063622</v>
      </c>
    </row>
    <row r="2797" spans="1:20">
      <c r="A2797" s="255">
        <v>2795</v>
      </c>
      <c r="B2797" s="255" t="s">
        <v>11122</v>
      </c>
      <c r="C2797" s="255" t="s">
        <v>21</v>
      </c>
      <c r="D2797" s="255" t="s">
        <v>399</v>
      </c>
      <c r="E2797" s="255" t="s">
        <v>11123</v>
      </c>
      <c r="F2797" s="255" t="s">
        <v>143</v>
      </c>
      <c r="G2797" s="255">
        <v>16</v>
      </c>
      <c r="H2797" s="255" t="s">
        <v>11124</v>
      </c>
      <c r="I2797" s="255" t="s">
        <v>11125</v>
      </c>
      <c r="J2797" s="255">
        <v>13481868662</v>
      </c>
      <c r="K2797" s="255" t="s">
        <v>27</v>
      </c>
      <c r="L2797" s="260">
        <v>44396</v>
      </c>
      <c r="M2797" s="255" t="s">
        <v>4894</v>
      </c>
      <c r="N2797" s="255" t="s">
        <v>30</v>
      </c>
      <c r="O2797" s="260"/>
      <c r="P2797" s="255"/>
      <c r="Q2797" s="255" t="s">
        <v>30</v>
      </c>
      <c r="R2797" s="255"/>
      <c r="S2797" s="255"/>
      <c r="T2797" s="265" t="str">
        <f t="array" ref="T2797">VLOOKUP(D2797&amp;E2797,IF({1,0},'2021春'!$C$3:$C$4485&amp;'2021春'!$D$3:$D$4485,'2021春'!$H$3:$H$4485),2,0)</f>
        <v>451229200501013622</v>
      </c>
    </row>
    <row r="2798" spans="1:20">
      <c r="A2798" s="255">
        <v>2796</v>
      </c>
      <c r="B2798" s="255" t="s">
        <v>11126</v>
      </c>
      <c r="C2798" s="255" t="s">
        <v>21</v>
      </c>
      <c r="D2798" s="255" t="s">
        <v>399</v>
      </c>
      <c r="E2798" s="255" t="s">
        <v>11127</v>
      </c>
      <c r="F2798" s="255" t="s">
        <v>143</v>
      </c>
      <c r="G2798" s="255">
        <v>17</v>
      </c>
      <c r="H2798" s="255" t="s">
        <v>11128</v>
      </c>
      <c r="I2798" s="255" t="s">
        <v>11129</v>
      </c>
      <c r="J2798" s="255">
        <v>15177386104</v>
      </c>
      <c r="K2798" s="255" t="s">
        <v>27</v>
      </c>
      <c r="L2798" s="260">
        <v>44396</v>
      </c>
      <c r="M2798" s="255" t="s">
        <v>4894</v>
      </c>
      <c r="N2798" s="255" t="s">
        <v>30</v>
      </c>
      <c r="O2798" s="260"/>
      <c r="P2798" s="255"/>
      <c r="Q2798" s="255" t="s">
        <v>30</v>
      </c>
      <c r="R2798" s="255"/>
      <c r="S2798" s="255"/>
      <c r="T2798" s="265" t="str">
        <f t="array" ref="T2798">VLOOKUP(D2798&amp;E2798,IF({1,0},'2021春'!$C$3:$C$4485&amp;'2021春'!$D$3:$D$4485,'2021春'!$H$3:$H$4485),2,0)</f>
        <v>451229200407053628</v>
      </c>
    </row>
    <row r="2799" spans="1:20">
      <c r="A2799" s="255">
        <v>2797</v>
      </c>
      <c r="B2799" s="255" t="s">
        <v>11130</v>
      </c>
      <c r="C2799" s="255" t="s">
        <v>21</v>
      </c>
      <c r="D2799" s="255" t="s">
        <v>399</v>
      </c>
      <c r="E2799" s="255" t="s">
        <v>11131</v>
      </c>
      <c r="F2799" s="255" t="s">
        <v>143</v>
      </c>
      <c r="G2799" s="255">
        <v>18</v>
      </c>
      <c r="H2799" s="255" t="s">
        <v>11132</v>
      </c>
      <c r="I2799" s="255" t="s">
        <v>11133</v>
      </c>
      <c r="J2799" s="255">
        <v>13977876471</v>
      </c>
      <c r="K2799" s="255" t="s">
        <v>27</v>
      </c>
      <c r="L2799" s="260">
        <v>44331</v>
      </c>
      <c r="M2799" s="255" t="s">
        <v>28</v>
      </c>
      <c r="N2799" s="255" t="s">
        <v>27</v>
      </c>
      <c r="O2799" s="260">
        <v>44366</v>
      </c>
      <c r="P2799" s="255" t="s">
        <v>28</v>
      </c>
      <c r="Q2799" s="255" t="s">
        <v>30</v>
      </c>
      <c r="R2799" s="255"/>
      <c r="S2799" s="255"/>
      <c r="T2799" s="265" t="str">
        <f t="array" ref="T2799">VLOOKUP(D2799&amp;E2799,IF({1,0},'2021春'!$C$3:$C$4485&amp;'2021春'!$D$3:$D$4485,'2021春'!$H$3:$H$4485),2,0)</f>
        <v>451229200302160929</v>
      </c>
    </row>
    <row r="2800" spans="1:20">
      <c r="A2800" s="255">
        <v>2798</v>
      </c>
      <c r="B2800" s="255" t="s">
        <v>11134</v>
      </c>
      <c r="C2800" s="255" t="s">
        <v>21</v>
      </c>
      <c r="D2800" s="255" t="s">
        <v>399</v>
      </c>
      <c r="E2800" s="255" t="s">
        <v>11135</v>
      </c>
      <c r="F2800" s="255" t="s">
        <v>24</v>
      </c>
      <c r="G2800" s="255">
        <v>18</v>
      </c>
      <c r="H2800" s="255" t="s">
        <v>10002</v>
      </c>
      <c r="I2800" s="255" t="s">
        <v>10876</v>
      </c>
      <c r="J2800" s="255">
        <v>18407780987</v>
      </c>
      <c r="K2800" s="255" t="s">
        <v>27</v>
      </c>
      <c r="L2800" s="260">
        <v>44331</v>
      </c>
      <c r="M2800" s="255" t="s">
        <v>28</v>
      </c>
      <c r="N2800" s="255" t="s">
        <v>27</v>
      </c>
      <c r="O2800" s="260">
        <v>44366</v>
      </c>
      <c r="P2800" s="255" t="s">
        <v>28</v>
      </c>
      <c r="Q2800" s="255" t="s">
        <v>30</v>
      </c>
      <c r="R2800" s="255"/>
      <c r="S2800" s="255"/>
      <c r="T2800" s="265" t="str">
        <f t="array" ref="T2800">VLOOKUP(D2800&amp;E2800,IF({1,0},'2021春'!$C$3:$C$4485&amp;'2021春'!$D$3:$D$4485,'2021春'!$H$3:$H$4485),2,0)</f>
        <v>451229200302112732</v>
      </c>
    </row>
    <row r="2801" spans="1:20">
      <c r="A2801" s="255">
        <v>2799</v>
      </c>
      <c r="B2801" s="255" t="s">
        <v>11136</v>
      </c>
      <c r="C2801" s="255" t="s">
        <v>21</v>
      </c>
      <c r="D2801" s="255" t="s">
        <v>399</v>
      </c>
      <c r="E2801" s="255" t="s">
        <v>11137</v>
      </c>
      <c r="F2801" s="255" t="s">
        <v>24</v>
      </c>
      <c r="G2801" s="255">
        <v>16</v>
      </c>
      <c r="H2801" s="255" t="s">
        <v>6526</v>
      </c>
      <c r="I2801" s="255" t="s">
        <v>11138</v>
      </c>
      <c r="J2801" s="255">
        <v>13679775891</v>
      </c>
      <c r="K2801" s="255" t="s">
        <v>27</v>
      </c>
      <c r="L2801" s="260">
        <v>44393</v>
      </c>
      <c r="M2801" s="255" t="s">
        <v>11139</v>
      </c>
      <c r="N2801" s="255" t="s">
        <v>30</v>
      </c>
      <c r="O2801" s="260"/>
      <c r="P2801" s="255"/>
      <c r="Q2801" s="255" t="s">
        <v>30</v>
      </c>
      <c r="R2801" s="255"/>
      <c r="S2801" s="255"/>
      <c r="T2801" s="265" t="str">
        <f t="array" ref="T2801">VLOOKUP(D2801&amp;E2801,IF({1,0},'2021春'!$C$3:$C$4485&amp;'2021春'!$D$3:$D$4485,'2021春'!$H$3:$H$4485),2,0)</f>
        <v>452127200504293319</v>
      </c>
    </row>
    <row r="2802" spans="1:20">
      <c r="A2802" s="255">
        <v>2800</v>
      </c>
      <c r="B2802" s="255" t="s">
        <v>11140</v>
      </c>
      <c r="C2802" s="255" t="s">
        <v>21</v>
      </c>
      <c r="D2802" s="255" t="s">
        <v>399</v>
      </c>
      <c r="E2802" s="255" t="s">
        <v>11141</v>
      </c>
      <c r="F2802" s="255" t="s">
        <v>143</v>
      </c>
      <c r="G2802" s="255">
        <v>17</v>
      </c>
      <c r="H2802" s="255" t="s">
        <v>11142</v>
      </c>
      <c r="I2802" s="255" t="s">
        <v>11143</v>
      </c>
      <c r="J2802" s="255">
        <v>18278866730</v>
      </c>
      <c r="K2802" s="255" t="s">
        <v>27</v>
      </c>
      <c r="L2802" s="260">
        <v>44427</v>
      </c>
      <c r="M2802" s="255" t="s">
        <v>2172</v>
      </c>
      <c r="N2802" s="255" t="s">
        <v>30</v>
      </c>
      <c r="O2802" s="260"/>
      <c r="P2802" s="255"/>
      <c r="Q2802" s="255" t="s">
        <v>30</v>
      </c>
      <c r="R2802" s="255"/>
      <c r="S2802" s="255"/>
      <c r="T2802" s="265" t="str">
        <f t="array" ref="T2802">VLOOKUP(D2802&amp;E2802,IF({1,0},'2021春'!$C$3:$C$4485&amp;'2021春'!$D$3:$D$4485,'2021春'!$H$3:$H$4485),2,0)</f>
        <v>452127200309250620</v>
      </c>
    </row>
    <row r="2803" spans="1:20">
      <c r="A2803" s="255">
        <v>2801</v>
      </c>
      <c r="B2803" s="255" t="s">
        <v>11144</v>
      </c>
      <c r="C2803" s="255" t="s">
        <v>21</v>
      </c>
      <c r="D2803" s="255" t="s">
        <v>399</v>
      </c>
      <c r="E2803" s="255" t="s">
        <v>3459</v>
      </c>
      <c r="F2803" s="255" t="s">
        <v>143</v>
      </c>
      <c r="G2803" s="255">
        <v>18</v>
      </c>
      <c r="H2803" s="255" t="s">
        <v>4598</v>
      </c>
      <c r="I2803" s="255" t="s">
        <v>11145</v>
      </c>
      <c r="J2803" s="255">
        <v>18174936818</v>
      </c>
      <c r="K2803" s="255" t="s">
        <v>27</v>
      </c>
      <c r="L2803" s="260">
        <v>44391</v>
      </c>
      <c r="M2803" s="255" t="s">
        <v>2172</v>
      </c>
      <c r="N2803" s="255" t="s">
        <v>30</v>
      </c>
      <c r="O2803" s="260"/>
      <c r="P2803" s="255"/>
      <c r="Q2803" s="255" t="s">
        <v>30</v>
      </c>
      <c r="R2803" s="255"/>
      <c r="S2803" s="255"/>
      <c r="T2803" s="265" t="str">
        <f t="array" ref="T2803">VLOOKUP(D2803&amp;E2803,IF({1,0},'2021春'!$C$3:$C$4485&amp;'2021春'!$D$3:$D$4485,'2021春'!$H$3:$H$4485),2,0)</f>
        <v>451229200306053629</v>
      </c>
    </row>
    <row r="2804" spans="1:20">
      <c r="A2804" s="255">
        <v>2802</v>
      </c>
      <c r="B2804" s="255" t="s">
        <v>11146</v>
      </c>
      <c r="C2804" s="255" t="s">
        <v>21</v>
      </c>
      <c r="D2804" s="255" t="s">
        <v>399</v>
      </c>
      <c r="E2804" s="255" t="s">
        <v>11147</v>
      </c>
      <c r="F2804" s="255" t="s">
        <v>143</v>
      </c>
      <c r="G2804" s="255">
        <v>18</v>
      </c>
      <c r="H2804" s="255" t="s">
        <v>11148</v>
      </c>
      <c r="I2804" s="255" t="s">
        <v>11149</v>
      </c>
      <c r="J2804" s="255">
        <v>15878821596</v>
      </c>
      <c r="K2804" s="255" t="s">
        <v>27</v>
      </c>
      <c r="L2804" s="260">
        <v>44331</v>
      </c>
      <c r="M2804" s="255" t="s">
        <v>28</v>
      </c>
      <c r="N2804" s="255" t="s">
        <v>27</v>
      </c>
      <c r="O2804" s="260">
        <v>44366</v>
      </c>
      <c r="P2804" s="255"/>
      <c r="Q2804" s="255" t="s">
        <v>30</v>
      </c>
      <c r="R2804" s="255"/>
      <c r="S2804" s="255"/>
      <c r="T2804" s="265" t="str">
        <f t="array" ref="T2804">VLOOKUP(D2804&amp;E2804,IF({1,0},'2021春'!$C$3:$C$4485&amp;'2021春'!$D$3:$D$4485,'2021春'!$H$3:$H$4485),2,0)</f>
        <v>450122200304272528</v>
      </c>
    </row>
    <row r="2805" spans="1:20">
      <c r="A2805" s="255">
        <v>2803</v>
      </c>
      <c r="B2805" s="255" t="s">
        <v>11150</v>
      </c>
      <c r="C2805" s="255" t="s">
        <v>21</v>
      </c>
      <c r="D2805" s="255" t="s">
        <v>399</v>
      </c>
      <c r="E2805" s="255" t="s">
        <v>11151</v>
      </c>
      <c r="F2805" s="255" t="s">
        <v>143</v>
      </c>
      <c r="G2805" s="255">
        <v>15</v>
      </c>
      <c r="H2805" s="255" t="s">
        <v>10587</v>
      </c>
      <c r="I2805" s="255" t="s">
        <v>11152</v>
      </c>
      <c r="J2805" s="255">
        <v>15207715886</v>
      </c>
      <c r="K2805" s="255" t="s">
        <v>27</v>
      </c>
      <c r="L2805" s="260">
        <v>44389</v>
      </c>
      <c r="M2805" s="255" t="s">
        <v>11153</v>
      </c>
      <c r="N2805" s="255" t="s">
        <v>30</v>
      </c>
      <c r="O2805" s="260"/>
      <c r="P2805" s="255"/>
      <c r="Q2805" s="255" t="s">
        <v>30</v>
      </c>
      <c r="R2805" s="255"/>
      <c r="S2805" s="255"/>
      <c r="T2805" s="265" t="str">
        <f t="array" ref="T2805">VLOOKUP(D2805&amp;E2805,IF({1,0},'2021春'!$C$3:$C$4485&amp;'2021春'!$D$3:$D$4485,'2021春'!$H$3:$H$4485),2,0)</f>
        <v>451229200606012781</v>
      </c>
    </row>
    <row r="2806" spans="1:20">
      <c r="A2806" s="255">
        <v>2804</v>
      </c>
      <c r="B2806" s="255" t="s">
        <v>11154</v>
      </c>
      <c r="C2806" s="255" t="s">
        <v>21</v>
      </c>
      <c r="D2806" s="255" t="s">
        <v>399</v>
      </c>
      <c r="E2806" s="255" t="s">
        <v>11155</v>
      </c>
      <c r="F2806" s="255" t="s">
        <v>143</v>
      </c>
      <c r="G2806" s="255">
        <v>17</v>
      </c>
      <c r="H2806" s="255" t="s">
        <v>11156</v>
      </c>
      <c r="I2806" s="255" t="s">
        <v>11157</v>
      </c>
      <c r="J2806" s="255">
        <v>15078575618</v>
      </c>
      <c r="K2806" s="255" t="s">
        <v>27</v>
      </c>
      <c r="L2806" s="260">
        <v>44395</v>
      </c>
      <c r="M2806" s="255" t="s">
        <v>1352</v>
      </c>
      <c r="N2806" s="255" t="s">
        <v>27</v>
      </c>
      <c r="O2806" s="260">
        <v>44416</v>
      </c>
      <c r="P2806" s="255" t="s">
        <v>1352</v>
      </c>
      <c r="Q2806" s="255" t="s">
        <v>30</v>
      </c>
      <c r="R2806" s="255"/>
      <c r="S2806" s="255"/>
      <c r="T2806" s="265" t="str">
        <f t="array" ref="T2806">VLOOKUP(D2806&amp;E2806,IF({1,0},'2021春'!$C$3:$C$4485&amp;'2021春'!$D$3:$D$4485,'2021春'!$H$3:$H$4485),2,0)</f>
        <v>452731200406151824</v>
      </c>
    </row>
    <row r="2807" spans="1:20">
      <c r="A2807" s="255">
        <v>2805</v>
      </c>
      <c r="B2807" s="255" t="s">
        <v>11158</v>
      </c>
      <c r="C2807" s="255" t="s">
        <v>21</v>
      </c>
      <c r="D2807" s="255" t="s">
        <v>399</v>
      </c>
      <c r="E2807" s="255" t="s">
        <v>11159</v>
      </c>
      <c r="F2807" s="255" t="s">
        <v>143</v>
      </c>
      <c r="G2807" s="255">
        <v>17</v>
      </c>
      <c r="H2807" s="255" t="s">
        <v>2437</v>
      </c>
      <c r="I2807" s="255" t="s">
        <v>11160</v>
      </c>
      <c r="J2807" s="255">
        <v>15177385733</v>
      </c>
      <c r="K2807" s="255" t="s">
        <v>27</v>
      </c>
      <c r="L2807" s="260">
        <v>44396</v>
      </c>
      <c r="M2807" s="255" t="s">
        <v>68</v>
      </c>
      <c r="N2807" s="255" t="s">
        <v>30</v>
      </c>
      <c r="O2807" s="260"/>
      <c r="P2807" s="255"/>
      <c r="Q2807" s="255" t="s">
        <v>30</v>
      </c>
      <c r="R2807" s="255"/>
      <c r="S2807" s="255"/>
      <c r="T2807" s="265" t="str">
        <f t="array" ref="T2807">VLOOKUP(D2807&amp;E2807,IF({1,0},'2021春'!$C$3:$C$4485&amp;'2021春'!$D$3:$D$4485,'2021春'!$H$3:$H$4485),2,0)</f>
        <v>452731200401024228</v>
      </c>
    </row>
    <row r="2808" spans="1:20">
      <c r="A2808" s="255">
        <v>2806</v>
      </c>
      <c r="B2808" s="255" t="s">
        <v>11161</v>
      </c>
      <c r="C2808" s="255" t="s">
        <v>21</v>
      </c>
      <c r="D2808" s="255" t="s">
        <v>399</v>
      </c>
      <c r="E2808" s="255" t="s">
        <v>11162</v>
      </c>
      <c r="F2808" s="255" t="s">
        <v>143</v>
      </c>
      <c r="G2808" s="255">
        <v>20</v>
      </c>
      <c r="H2808" s="255" t="s">
        <v>2175</v>
      </c>
      <c r="I2808" s="255" t="s">
        <v>11163</v>
      </c>
      <c r="J2808" s="255">
        <v>17807833191</v>
      </c>
      <c r="K2808" s="255" t="s">
        <v>27</v>
      </c>
      <c r="L2808" s="260">
        <v>44331</v>
      </c>
      <c r="M2808" s="255" t="s">
        <v>28</v>
      </c>
      <c r="N2808" s="255" t="s">
        <v>27</v>
      </c>
      <c r="O2808" s="260">
        <v>44366</v>
      </c>
      <c r="P2808" s="255"/>
      <c r="Q2808" s="255" t="s">
        <v>30</v>
      </c>
      <c r="R2808" s="255"/>
      <c r="S2808" s="255"/>
      <c r="T2808" s="265" t="str">
        <f t="array" ref="T2808">VLOOKUP(D2808&amp;E2808,IF({1,0},'2021春'!$C$3:$C$4485&amp;'2021春'!$D$3:$D$4485,'2021春'!$H$3:$H$4485),2,0)</f>
        <v>451229200103152424</v>
      </c>
    </row>
    <row r="2809" spans="1:20">
      <c r="A2809" s="255">
        <v>2807</v>
      </c>
      <c r="B2809" s="255" t="s">
        <v>11164</v>
      </c>
      <c r="C2809" s="255" t="s">
        <v>21</v>
      </c>
      <c r="D2809" s="255" t="s">
        <v>399</v>
      </c>
      <c r="E2809" s="255" t="s">
        <v>11165</v>
      </c>
      <c r="F2809" s="255" t="s">
        <v>143</v>
      </c>
      <c r="G2809" s="255">
        <v>19</v>
      </c>
      <c r="H2809" s="255" t="s">
        <v>914</v>
      </c>
      <c r="I2809" s="255" t="s">
        <v>1571</v>
      </c>
      <c r="J2809" s="255">
        <v>19107884316</v>
      </c>
      <c r="K2809" s="255" t="s">
        <v>27</v>
      </c>
      <c r="L2809" s="260">
        <v>44331</v>
      </c>
      <c r="M2809" s="255" t="s">
        <v>28</v>
      </c>
      <c r="N2809" s="255" t="s">
        <v>27</v>
      </c>
      <c r="O2809" s="260">
        <v>44385</v>
      </c>
      <c r="P2809" s="255" t="s">
        <v>28</v>
      </c>
      <c r="Q2809" s="255" t="s">
        <v>30</v>
      </c>
      <c r="R2809" s="255"/>
      <c r="S2809" s="255"/>
      <c r="T2809" s="265" t="str">
        <f t="array" ref="T2809">VLOOKUP(D2809&amp;E2809,IF({1,0},'2021春'!$C$3:$C$4485&amp;'2021春'!$D$3:$D$4485,'2021春'!$H$3:$H$4485),2,0)</f>
        <v>451229200205072126</v>
      </c>
    </row>
    <row r="2810" spans="1:20">
      <c r="A2810" s="255">
        <v>2808</v>
      </c>
      <c r="B2810" s="255" t="s">
        <v>11166</v>
      </c>
      <c r="C2810" s="255" t="s">
        <v>21</v>
      </c>
      <c r="D2810" s="255" t="s">
        <v>399</v>
      </c>
      <c r="E2810" s="255" t="s">
        <v>11167</v>
      </c>
      <c r="F2810" s="255" t="s">
        <v>143</v>
      </c>
      <c r="G2810" s="255">
        <v>19</v>
      </c>
      <c r="H2810" s="255" t="s">
        <v>5079</v>
      </c>
      <c r="I2810" s="255" t="s">
        <v>11168</v>
      </c>
      <c r="J2810" s="255">
        <v>19177880784</v>
      </c>
      <c r="K2810" s="255" t="s">
        <v>27</v>
      </c>
      <c r="L2810" s="260">
        <v>44331</v>
      </c>
      <c r="M2810" s="255" t="s">
        <v>28</v>
      </c>
      <c r="N2810" s="255" t="s">
        <v>27</v>
      </c>
      <c r="O2810" s="260">
        <v>44366</v>
      </c>
      <c r="P2810" s="255"/>
      <c r="Q2810" s="255" t="s">
        <v>30</v>
      </c>
      <c r="R2810" s="255"/>
      <c r="S2810" s="255"/>
      <c r="T2810" s="265" t="str">
        <f t="array" ref="T2810">VLOOKUP(D2810&amp;E2810,IF({1,0},'2021春'!$C$3:$C$4485&amp;'2021春'!$D$3:$D$4485,'2021春'!$H$3:$H$4485),2,0)</f>
        <v>451229200110052720</v>
      </c>
    </row>
    <row r="2811" spans="1:20">
      <c r="A2811" s="255">
        <v>2809</v>
      </c>
      <c r="B2811" s="255" t="s">
        <v>11169</v>
      </c>
      <c r="C2811" s="255" t="s">
        <v>21</v>
      </c>
      <c r="D2811" s="255" t="s">
        <v>399</v>
      </c>
      <c r="E2811" s="255" t="s">
        <v>11170</v>
      </c>
      <c r="F2811" s="255" t="s">
        <v>143</v>
      </c>
      <c r="G2811" s="255">
        <v>18</v>
      </c>
      <c r="H2811" s="255" t="s">
        <v>7002</v>
      </c>
      <c r="I2811" s="255" t="s">
        <v>11171</v>
      </c>
      <c r="J2811" s="255">
        <v>17888674127</v>
      </c>
      <c r="K2811" s="255" t="s">
        <v>27</v>
      </c>
      <c r="L2811" s="260">
        <v>44391</v>
      </c>
      <c r="M2811" s="255" t="s">
        <v>28</v>
      </c>
      <c r="N2811" s="255" t="s">
        <v>27</v>
      </c>
      <c r="O2811" s="260">
        <v>44411</v>
      </c>
      <c r="P2811" s="255"/>
      <c r="Q2811" s="255" t="s">
        <v>30</v>
      </c>
      <c r="R2811" s="255"/>
      <c r="S2811" s="255"/>
      <c r="T2811" s="265" t="str">
        <f t="array" ref="T2811">VLOOKUP(D2811&amp;E2811,IF({1,0},'2021春'!$C$3:$C$4485&amp;'2021春'!$D$3:$D$4485,'2021春'!$H$3:$H$4485),2,0)</f>
        <v>451229200307100327</v>
      </c>
    </row>
    <row r="2812" spans="1:20">
      <c r="A2812" s="255">
        <v>2810</v>
      </c>
      <c r="B2812" s="255" t="s">
        <v>11172</v>
      </c>
      <c r="C2812" s="255" t="s">
        <v>21</v>
      </c>
      <c r="D2812" s="255" t="s">
        <v>399</v>
      </c>
      <c r="E2812" s="255" t="s">
        <v>11173</v>
      </c>
      <c r="F2812" s="255" t="s">
        <v>24</v>
      </c>
      <c r="G2812" s="255">
        <v>17</v>
      </c>
      <c r="H2812" s="255" t="s">
        <v>2681</v>
      </c>
      <c r="I2812" s="255" t="s">
        <v>11174</v>
      </c>
      <c r="J2812" s="255">
        <v>18378896796</v>
      </c>
      <c r="K2812" s="255" t="s">
        <v>27</v>
      </c>
      <c r="L2812" s="260">
        <v>44396</v>
      </c>
      <c r="M2812" s="255" t="s">
        <v>185</v>
      </c>
      <c r="N2812" s="255" t="s">
        <v>30</v>
      </c>
      <c r="O2812" s="260"/>
      <c r="P2812" s="255"/>
      <c r="Q2812" s="255" t="s">
        <v>30</v>
      </c>
      <c r="R2812" s="255"/>
      <c r="S2812" s="255"/>
      <c r="T2812" s="265" t="str">
        <f t="array" ref="T2812">VLOOKUP(D2812&amp;E2812,IF({1,0},'2021春'!$C$3:$C$4485&amp;'2021春'!$D$3:$D$4485,'2021春'!$H$3:$H$4485),2,0)</f>
        <v>452731200407043913</v>
      </c>
    </row>
    <row r="2813" spans="1:20">
      <c r="A2813" s="255">
        <v>2811</v>
      </c>
      <c r="B2813" s="255" t="s">
        <v>11175</v>
      </c>
      <c r="C2813" s="255" t="s">
        <v>21</v>
      </c>
      <c r="D2813" s="255" t="s">
        <v>399</v>
      </c>
      <c r="E2813" s="255" t="s">
        <v>11176</v>
      </c>
      <c r="F2813" s="255" t="s">
        <v>24</v>
      </c>
      <c r="G2813" s="255">
        <v>18</v>
      </c>
      <c r="H2813" s="255" t="s">
        <v>11177</v>
      </c>
      <c r="I2813" s="255" t="s">
        <v>11178</v>
      </c>
      <c r="J2813" s="255">
        <v>18176206506</v>
      </c>
      <c r="K2813" s="255" t="s">
        <v>27</v>
      </c>
      <c r="L2813" s="260">
        <v>44395</v>
      </c>
      <c r="M2813" s="255" t="s">
        <v>28</v>
      </c>
      <c r="N2813" s="255" t="s">
        <v>30</v>
      </c>
      <c r="O2813" s="260"/>
      <c r="P2813" s="255"/>
      <c r="Q2813" s="255" t="s">
        <v>30</v>
      </c>
      <c r="R2813" s="255"/>
      <c r="S2813" s="255"/>
      <c r="T2813" s="265" t="str">
        <f t="array" ref="T2813">VLOOKUP(D2813&amp;E2813,IF({1,0},'2021春'!$C$3:$C$4485&amp;'2021春'!$D$3:$D$4485,'2021春'!$H$3:$H$4485),2,0)</f>
        <v>450124200308102713</v>
      </c>
    </row>
    <row r="2814" spans="1:20">
      <c r="A2814" s="255">
        <v>2812</v>
      </c>
      <c r="B2814" s="255" t="s">
        <v>11179</v>
      </c>
      <c r="C2814" s="255" t="s">
        <v>21</v>
      </c>
      <c r="D2814" s="255" t="s">
        <v>399</v>
      </c>
      <c r="E2814" s="255" t="s">
        <v>11180</v>
      </c>
      <c r="F2814" s="255" t="s">
        <v>24</v>
      </c>
      <c r="G2814" s="255">
        <v>16</v>
      </c>
      <c r="H2814" s="255" t="s">
        <v>11181</v>
      </c>
      <c r="I2814" s="255" t="s">
        <v>11182</v>
      </c>
      <c r="J2814" s="255">
        <v>15977847055</v>
      </c>
      <c r="K2814" s="255" t="s">
        <v>27</v>
      </c>
      <c r="L2814" s="260">
        <v>44399</v>
      </c>
      <c r="M2814" s="255" t="s">
        <v>10175</v>
      </c>
      <c r="N2814" s="255" t="s">
        <v>30</v>
      </c>
      <c r="O2814" s="260"/>
      <c r="P2814" s="255"/>
      <c r="Q2814" s="255" t="s">
        <v>30</v>
      </c>
      <c r="R2814" s="255"/>
      <c r="S2814" s="255"/>
      <c r="T2814" s="265" t="str">
        <f t="array" ref="T2814">VLOOKUP(D2814&amp;E2814,IF({1,0},'2021春'!$C$3:$C$4485&amp;'2021春'!$D$3:$D$4485,'2021春'!$H$3:$H$4485),2,0)</f>
        <v>452731200409040919</v>
      </c>
    </row>
    <row r="2815" spans="1:20">
      <c r="A2815" s="255">
        <v>2813</v>
      </c>
      <c r="B2815" s="255" t="s">
        <v>11183</v>
      </c>
      <c r="C2815" s="255" t="s">
        <v>21</v>
      </c>
      <c r="D2815" s="255" t="s">
        <v>399</v>
      </c>
      <c r="E2815" s="255" t="s">
        <v>11184</v>
      </c>
      <c r="F2815" s="255" t="s">
        <v>24</v>
      </c>
      <c r="G2815" s="255">
        <v>17</v>
      </c>
      <c r="H2815" s="255" t="s">
        <v>4200</v>
      </c>
      <c r="I2815" s="255" t="s">
        <v>7355</v>
      </c>
      <c r="J2815" s="255">
        <v>13577853856</v>
      </c>
      <c r="K2815" s="255" t="s">
        <v>27</v>
      </c>
      <c r="L2815" s="260">
        <v>44394</v>
      </c>
      <c r="M2815" s="255" t="s">
        <v>28</v>
      </c>
      <c r="N2815" s="255" t="s">
        <v>30</v>
      </c>
      <c r="O2815" s="260"/>
      <c r="P2815" s="255"/>
      <c r="Q2815" s="255" t="s">
        <v>30</v>
      </c>
      <c r="R2815" s="255"/>
      <c r="S2815" s="255"/>
      <c r="T2815" s="265" t="str">
        <f t="array" ref="T2815">VLOOKUP(D2815&amp;E2815,IF({1,0},'2021春'!$C$3:$C$4485&amp;'2021春'!$D$3:$D$4485,'2021春'!$H$3:$H$4485),2,0)</f>
        <v>451229200401072713</v>
      </c>
    </row>
    <row r="2816" spans="1:20">
      <c r="A2816" s="255">
        <v>2814</v>
      </c>
      <c r="B2816" s="255" t="s">
        <v>11185</v>
      </c>
      <c r="C2816" s="255" t="s">
        <v>21</v>
      </c>
      <c r="D2816" s="255" t="s">
        <v>399</v>
      </c>
      <c r="E2816" s="255" t="s">
        <v>11186</v>
      </c>
      <c r="F2816" s="255" t="s">
        <v>24</v>
      </c>
      <c r="G2816" s="255">
        <v>17</v>
      </c>
      <c r="H2816" s="255" t="s">
        <v>11187</v>
      </c>
      <c r="I2816" s="255" t="s">
        <v>11188</v>
      </c>
      <c r="J2816" s="255">
        <v>13907884682</v>
      </c>
      <c r="K2816" s="255" t="s">
        <v>27</v>
      </c>
      <c r="L2816" s="260">
        <v>44396</v>
      </c>
      <c r="M2816" s="255" t="s">
        <v>28</v>
      </c>
      <c r="N2816" s="255" t="s">
        <v>30</v>
      </c>
      <c r="O2816" s="260"/>
      <c r="P2816" s="255"/>
      <c r="Q2816" s="255" t="s">
        <v>30</v>
      </c>
      <c r="R2816" s="255"/>
      <c r="S2816" s="255"/>
      <c r="T2816" s="265" t="str">
        <f t="array" ref="T2816">VLOOKUP(D2816&amp;E2816,IF({1,0},'2021春'!$C$3:$C$4485&amp;'2021春'!$D$3:$D$4485,'2021春'!$H$3:$H$4485),2,0)</f>
        <v>452731200310063619</v>
      </c>
    </row>
    <row r="2817" spans="1:20">
      <c r="A2817" s="255">
        <v>2815</v>
      </c>
      <c r="B2817" s="255" t="s">
        <v>11189</v>
      </c>
      <c r="C2817" s="255" t="s">
        <v>21</v>
      </c>
      <c r="D2817" s="255" t="s">
        <v>399</v>
      </c>
      <c r="E2817" s="255" t="s">
        <v>11190</v>
      </c>
      <c r="F2817" s="255" t="s">
        <v>24</v>
      </c>
      <c r="G2817" s="255">
        <v>17</v>
      </c>
      <c r="H2817" s="255" t="s">
        <v>1605</v>
      </c>
      <c r="I2817" s="255" t="s">
        <v>11191</v>
      </c>
      <c r="J2817" s="255">
        <v>18707781254</v>
      </c>
      <c r="K2817" s="255" t="s">
        <v>27</v>
      </c>
      <c r="L2817" s="260">
        <v>44396</v>
      </c>
      <c r="M2817" s="255" t="s">
        <v>6307</v>
      </c>
      <c r="N2817" s="255" t="s">
        <v>30</v>
      </c>
      <c r="O2817" s="260"/>
      <c r="P2817" s="255"/>
      <c r="Q2817" s="255" t="s">
        <v>30</v>
      </c>
      <c r="R2817" s="255"/>
      <c r="S2817" s="255"/>
      <c r="T2817" s="265" t="str">
        <f t="array" ref="T2817">VLOOKUP(D2817&amp;E2817,IF({1,0},'2021春'!$C$3:$C$4485&amp;'2021春'!$D$3:$D$4485,'2021春'!$H$3:$H$4485),2,0)</f>
        <v>452731200308273617</v>
      </c>
    </row>
    <row r="2818" spans="1:20">
      <c r="A2818" s="255">
        <v>2816</v>
      </c>
      <c r="B2818" s="255" t="s">
        <v>11192</v>
      </c>
      <c r="C2818" s="255" t="s">
        <v>21</v>
      </c>
      <c r="D2818" s="255" t="s">
        <v>399</v>
      </c>
      <c r="E2818" s="255" t="s">
        <v>11193</v>
      </c>
      <c r="F2818" s="255" t="s">
        <v>24</v>
      </c>
      <c r="G2818" s="255">
        <v>16</v>
      </c>
      <c r="H2818" s="255" t="s">
        <v>11194</v>
      </c>
      <c r="I2818" s="255" t="s">
        <v>11195</v>
      </c>
      <c r="J2818" s="255">
        <v>18776861434</v>
      </c>
      <c r="K2818" s="255" t="s">
        <v>27</v>
      </c>
      <c r="L2818" s="260"/>
      <c r="M2818" s="255" t="s">
        <v>11196</v>
      </c>
      <c r="N2818" s="255" t="s">
        <v>30</v>
      </c>
      <c r="O2818" s="260"/>
      <c r="P2818" s="255"/>
      <c r="Q2818" s="255" t="s">
        <v>30</v>
      </c>
      <c r="R2818" s="255"/>
      <c r="S2818" s="255"/>
      <c r="T2818" s="265" t="str">
        <f t="array" ref="T2818">VLOOKUP(D2818&amp;E2818,IF({1,0},'2021春'!$C$3:$C$4485&amp;'2021春'!$D$3:$D$4485,'2021春'!$H$3:$H$4485),2,0)</f>
        <v>45273120040827481x</v>
      </c>
    </row>
    <row r="2819" spans="1:20">
      <c r="A2819" s="255">
        <v>2817</v>
      </c>
      <c r="B2819" s="255" t="s">
        <v>11197</v>
      </c>
      <c r="C2819" s="255" t="s">
        <v>21</v>
      </c>
      <c r="D2819" s="255" t="s">
        <v>399</v>
      </c>
      <c r="E2819" s="255" t="s">
        <v>11198</v>
      </c>
      <c r="F2819" s="255" t="s">
        <v>24</v>
      </c>
      <c r="G2819" s="255">
        <v>17</v>
      </c>
      <c r="H2819" s="255" t="s">
        <v>11199</v>
      </c>
      <c r="I2819" s="255" t="s">
        <v>11200</v>
      </c>
      <c r="J2819" s="255">
        <v>13642283820</v>
      </c>
      <c r="K2819" s="255" t="s">
        <v>27</v>
      </c>
      <c r="L2819" s="260">
        <v>44395</v>
      </c>
      <c r="M2819" s="255" t="s">
        <v>28</v>
      </c>
      <c r="N2819" s="255" t="s">
        <v>30</v>
      </c>
      <c r="O2819" s="260"/>
      <c r="P2819" s="255"/>
      <c r="Q2819" s="255" t="s">
        <v>30</v>
      </c>
      <c r="R2819" s="255"/>
      <c r="S2819" s="255"/>
      <c r="T2819" s="265" t="str">
        <f t="array" ref="T2819">VLOOKUP(D2819&amp;E2819,IF({1,0},'2021春'!$C$3:$C$4485&amp;'2021春'!$D$3:$D$4485,'2021春'!$H$3:$H$4485),2,0)</f>
        <v>452127200401082711</v>
      </c>
    </row>
    <row r="2820" spans="1:20">
      <c r="A2820" s="255">
        <v>2818</v>
      </c>
      <c r="B2820" s="255" t="s">
        <v>11201</v>
      </c>
      <c r="C2820" s="255" t="s">
        <v>21</v>
      </c>
      <c r="D2820" s="255" t="s">
        <v>399</v>
      </c>
      <c r="E2820" s="255" t="s">
        <v>11202</v>
      </c>
      <c r="F2820" s="255" t="s">
        <v>24</v>
      </c>
      <c r="G2820" s="255">
        <v>17</v>
      </c>
      <c r="H2820" s="255" t="s">
        <v>7736</v>
      </c>
      <c r="I2820" s="255" t="s">
        <v>11203</v>
      </c>
      <c r="J2820" s="255">
        <v>15878686147</v>
      </c>
      <c r="K2820" s="255" t="s">
        <v>27</v>
      </c>
      <c r="L2820" s="260">
        <v>44396</v>
      </c>
      <c r="M2820" s="255" t="s">
        <v>68</v>
      </c>
      <c r="N2820" s="255" t="s">
        <v>30</v>
      </c>
      <c r="O2820" s="260"/>
      <c r="P2820" s="255"/>
      <c r="Q2820" s="255" t="s">
        <v>30</v>
      </c>
      <c r="R2820" s="255"/>
      <c r="S2820" s="255"/>
      <c r="T2820" s="265" t="str">
        <f t="array" ref="T2820">VLOOKUP(D2820&amp;E2820,IF({1,0},'2021春'!$C$3:$C$4485&amp;'2021春'!$D$3:$D$4485,'2021春'!$H$3:$H$4485),2,0)</f>
        <v>452731200312194217</v>
      </c>
    </row>
    <row r="2821" spans="1:20">
      <c r="A2821" s="255">
        <v>2819</v>
      </c>
      <c r="B2821" s="255" t="s">
        <v>11204</v>
      </c>
      <c r="C2821" s="255" t="s">
        <v>21</v>
      </c>
      <c r="D2821" s="255" t="s">
        <v>399</v>
      </c>
      <c r="E2821" s="255" t="s">
        <v>11205</v>
      </c>
      <c r="F2821" s="255" t="s">
        <v>24</v>
      </c>
      <c r="G2821" s="255">
        <v>18</v>
      </c>
      <c r="H2821" s="255" t="s">
        <v>6967</v>
      </c>
      <c r="I2821" s="255" t="s">
        <v>11206</v>
      </c>
      <c r="J2821" s="255">
        <v>19127012249</v>
      </c>
      <c r="K2821" s="255" t="s">
        <v>27</v>
      </c>
      <c r="L2821" s="260"/>
      <c r="M2821" s="255" t="s">
        <v>11196</v>
      </c>
      <c r="N2821" s="255" t="s">
        <v>30</v>
      </c>
      <c r="O2821" s="260"/>
      <c r="P2821" s="255"/>
      <c r="Q2821" s="255" t="s">
        <v>30</v>
      </c>
      <c r="R2821" s="255"/>
      <c r="S2821" s="255"/>
      <c r="T2821" s="265" t="str">
        <f t="array" ref="T2821">VLOOKUP(D2821&amp;E2821,IF({1,0},'2021春'!$C$3:$C$4485&amp;'2021春'!$D$3:$D$4485,'2021春'!$H$3:$H$4485),2,0)</f>
        <v>451229200301100617</v>
      </c>
    </row>
    <row r="2822" spans="1:20">
      <c r="A2822" s="255">
        <v>2820</v>
      </c>
      <c r="B2822" s="255" t="s">
        <v>11207</v>
      </c>
      <c r="C2822" s="255" t="s">
        <v>21</v>
      </c>
      <c r="D2822" s="255" t="s">
        <v>399</v>
      </c>
      <c r="E2822" s="255" t="s">
        <v>11208</v>
      </c>
      <c r="F2822" s="255" t="s">
        <v>24</v>
      </c>
      <c r="G2822" s="255">
        <v>18</v>
      </c>
      <c r="H2822" s="255" t="s">
        <v>11209</v>
      </c>
      <c r="I2822" s="255" t="s">
        <v>11210</v>
      </c>
      <c r="J2822" s="255">
        <v>18077893932</v>
      </c>
      <c r="K2822" s="255" t="s">
        <v>27</v>
      </c>
      <c r="L2822" s="260">
        <v>44396</v>
      </c>
      <c r="M2822" s="255" t="s">
        <v>3693</v>
      </c>
      <c r="N2822" s="255" t="s">
        <v>27</v>
      </c>
      <c r="O2822" s="260">
        <v>44421</v>
      </c>
      <c r="P2822" s="255" t="s">
        <v>3693</v>
      </c>
      <c r="Q2822" s="255" t="s">
        <v>30</v>
      </c>
      <c r="R2822" s="255"/>
      <c r="S2822" s="255"/>
      <c r="T2822" s="265" t="str">
        <f t="array" ref="T2822">VLOOKUP(D2822&amp;E2822,IF({1,0},'2021春'!$C$3:$C$4485&amp;'2021春'!$D$3:$D$4485,'2021春'!$H$3:$H$4485),2,0)</f>
        <v>452731200307280313</v>
      </c>
    </row>
    <row r="2823" spans="1:20">
      <c r="A2823" s="255">
        <v>2821</v>
      </c>
      <c r="B2823" s="255" t="s">
        <v>11211</v>
      </c>
      <c r="C2823" s="255" t="s">
        <v>21</v>
      </c>
      <c r="D2823" s="255" t="s">
        <v>399</v>
      </c>
      <c r="E2823" s="255" t="s">
        <v>11212</v>
      </c>
      <c r="F2823" s="255" t="s">
        <v>143</v>
      </c>
      <c r="G2823" s="255">
        <v>16</v>
      </c>
      <c r="H2823" s="255" t="s">
        <v>11213</v>
      </c>
      <c r="I2823" s="255" t="s">
        <v>4283</v>
      </c>
      <c r="J2823" s="255">
        <v>13481865567</v>
      </c>
      <c r="K2823" s="255" t="s">
        <v>27</v>
      </c>
      <c r="L2823" s="260">
        <v>44396</v>
      </c>
      <c r="M2823" s="255" t="s">
        <v>6307</v>
      </c>
      <c r="N2823" s="255" t="s">
        <v>30</v>
      </c>
      <c r="O2823" s="260"/>
      <c r="P2823" s="255"/>
      <c r="Q2823" s="255" t="s">
        <v>30</v>
      </c>
      <c r="R2823" s="255"/>
      <c r="S2823" s="255"/>
      <c r="T2823" s="265" t="str">
        <f t="array" ref="T2823">VLOOKUP(D2823&amp;E2823,IF({1,0},'2021春'!$C$3:$C$4485&amp;'2021春'!$D$3:$D$4485,'2021春'!$H$3:$H$4485),2,0)</f>
        <v>452731200502263623</v>
      </c>
    </row>
    <row r="2824" spans="1:20">
      <c r="A2824" s="255">
        <v>2822</v>
      </c>
      <c r="B2824" s="255" t="s">
        <v>11214</v>
      </c>
      <c r="C2824" s="255" t="s">
        <v>21</v>
      </c>
      <c r="D2824" s="255" t="s">
        <v>399</v>
      </c>
      <c r="E2824" s="255" t="s">
        <v>11215</v>
      </c>
      <c r="F2824" s="255" t="s">
        <v>143</v>
      </c>
      <c r="G2824" s="255">
        <v>16</v>
      </c>
      <c r="H2824" s="255" t="s">
        <v>7196</v>
      </c>
      <c r="I2824" s="255" t="s">
        <v>11216</v>
      </c>
      <c r="J2824" s="255">
        <v>13407750886</v>
      </c>
      <c r="K2824" s="255" t="s">
        <v>27</v>
      </c>
      <c r="L2824" s="260">
        <v>44425</v>
      </c>
      <c r="M2824" s="255" t="s">
        <v>28</v>
      </c>
      <c r="N2824" s="255" t="s">
        <v>30</v>
      </c>
      <c r="O2824" s="260"/>
      <c r="P2824" s="255"/>
      <c r="Q2824" s="255" t="s">
        <v>30</v>
      </c>
      <c r="R2824" s="255"/>
      <c r="S2824" s="255"/>
      <c r="T2824" s="265" t="str">
        <f t="array" ref="T2824">VLOOKUP(D2824&amp;E2824,IF({1,0},'2021春'!$C$3:$C$4485&amp;'2021春'!$D$3:$D$4485,'2021春'!$H$3:$H$4485),2,0)</f>
        <v>452731200410181823</v>
      </c>
    </row>
    <row r="2825" spans="1:20">
      <c r="A2825" s="255">
        <v>2823</v>
      </c>
      <c r="B2825" s="255" t="s">
        <v>11217</v>
      </c>
      <c r="C2825" s="255" t="s">
        <v>21</v>
      </c>
      <c r="D2825" s="255" t="s">
        <v>399</v>
      </c>
      <c r="E2825" s="255" t="s">
        <v>11218</v>
      </c>
      <c r="F2825" s="255" t="s">
        <v>143</v>
      </c>
      <c r="G2825" s="255">
        <v>16</v>
      </c>
      <c r="H2825" s="255" t="s">
        <v>11219</v>
      </c>
      <c r="I2825" s="255" t="s">
        <v>11220</v>
      </c>
      <c r="J2825" s="255">
        <v>19994567919</v>
      </c>
      <c r="K2825" s="255" t="s">
        <v>27</v>
      </c>
      <c r="L2825" s="260">
        <v>44395</v>
      </c>
      <c r="M2825" s="255" t="s">
        <v>11221</v>
      </c>
      <c r="N2825" s="255" t="s">
        <v>27</v>
      </c>
      <c r="O2825" s="260">
        <v>44416</v>
      </c>
      <c r="P2825" s="255" t="s">
        <v>139</v>
      </c>
      <c r="Q2825" s="255" t="s">
        <v>30</v>
      </c>
      <c r="R2825" s="255"/>
      <c r="S2825" s="255"/>
      <c r="T2825" s="265" t="str">
        <f t="array" ref="T2825">VLOOKUP(D2825&amp;E2825,IF({1,0},'2021春'!$C$3:$C$4485&amp;'2021春'!$D$3:$D$4485,'2021春'!$H$3:$H$4485),2,0)</f>
        <v>451229200408203624</v>
      </c>
    </row>
    <row r="2826" spans="1:20">
      <c r="A2826" s="255">
        <v>2824</v>
      </c>
      <c r="B2826" s="255" t="s">
        <v>11222</v>
      </c>
      <c r="C2826" s="255" t="s">
        <v>21</v>
      </c>
      <c r="D2826" s="255" t="s">
        <v>399</v>
      </c>
      <c r="E2826" s="255" t="s">
        <v>11223</v>
      </c>
      <c r="F2826" s="255" t="s">
        <v>143</v>
      </c>
      <c r="G2826" s="255">
        <v>17</v>
      </c>
      <c r="H2826" s="255" t="s">
        <v>11224</v>
      </c>
      <c r="I2826" s="255" t="s">
        <v>11225</v>
      </c>
      <c r="J2826" s="255">
        <v>15915837034</v>
      </c>
      <c r="K2826" s="255" t="s">
        <v>27</v>
      </c>
      <c r="L2826" s="260">
        <v>44395</v>
      </c>
      <c r="M2826" s="255" t="s">
        <v>2455</v>
      </c>
      <c r="N2826" s="255" t="s">
        <v>30</v>
      </c>
      <c r="O2826" s="260"/>
      <c r="P2826" s="255"/>
      <c r="Q2826" s="255" t="s">
        <v>30</v>
      </c>
      <c r="R2826" s="255"/>
      <c r="S2826" s="255"/>
      <c r="T2826" s="265" t="str">
        <f t="array" ref="T2826">VLOOKUP(D2826&amp;E2826,IF({1,0},'2021春'!$C$3:$C$4485&amp;'2021春'!$D$3:$D$4485,'2021春'!$H$3:$H$4485),2,0)</f>
        <v>452730200309176222</v>
      </c>
    </row>
    <row r="2827" spans="1:20">
      <c r="A2827" s="255">
        <v>2825</v>
      </c>
      <c r="B2827" s="255" t="s">
        <v>11226</v>
      </c>
      <c r="C2827" s="255" t="s">
        <v>21</v>
      </c>
      <c r="D2827" s="255" t="s">
        <v>399</v>
      </c>
      <c r="E2827" s="255" t="s">
        <v>11227</v>
      </c>
      <c r="F2827" s="255" t="s">
        <v>143</v>
      </c>
      <c r="G2827" s="255">
        <v>17</v>
      </c>
      <c r="H2827" s="255" t="s">
        <v>1979</v>
      </c>
      <c r="I2827" s="255" t="s">
        <v>11228</v>
      </c>
      <c r="J2827" s="255">
        <v>15296878562</v>
      </c>
      <c r="K2827" s="255" t="s">
        <v>27</v>
      </c>
      <c r="L2827" s="260">
        <v>44394</v>
      </c>
      <c r="M2827" s="255" t="s">
        <v>28</v>
      </c>
      <c r="N2827" s="255" t="s">
        <v>30</v>
      </c>
      <c r="O2827" s="260"/>
      <c r="P2827" s="255"/>
      <c r="Q2827" s="255" t="s">
        <v>30</v>
      </c>
      <c r="R2827" s="255"/>
      <c r="S2827" s="255"/>
      <c r="T2827" s="265" t="str">
        <f t="array" ref="T2827">VLOOKUP(D2827&amp;E2827,IF({1,0},'2021春'!$C$3:$C$4485&amp;'2021春'!$D$3:$D$4485,'2021春'!$H$3:$H$4485),2,0)</f>
        <v>452731200407154824</v>
      </c>
    </row>
    <row r="2828" spans="1:20">
      <c r="A2828" s="255">
        <v>2826</v>
      </c>
      <c r="B2828" s="255" t="s">
        <v>11229</v>
      </c>
      <c r="C2828" s="255" t="s">
        <v>21</v>
      </c>
      <c r="D2828" s="255" t="s">
        <v>399</v>
      </c>
      <c r="E2828" s="255" t="s">
        <v>11230</v>
      </c>
      <c r="F2828" s="255" t="s">
        <v>24</v>
      </c>
      <c r="G2828" s="255">
        <v>18</v>
      </c>
      <c r="H2828" s="255" t="s">
        <v>11231</v>
      </c>
      <c r="I2828" s="255" t="s">
        <v>11232</v>
      </c>
      <c r="J2828" s="255">
        <v>13647811165</v>
      </c>
      <c r="K2828" s="255" t="s">
        <v>27</v>
      </c>
      <c r="L2828" s="260">
        <v>44331</v>
      </c>
      <c r="M2828" s="255" t="s">
        <v>29</v>
      </c>
      <c r="N2828" s="255" t="s">
        <v>27</v>
      </c>
      <c r="O2828" s="260">
        <v>44366</v>
      </c>
      <c r="P2828" s="255"/>
      <c r="Q2828" s="255" t="s">
        <v>30</v>
      </c>
      <c r="R2828" s="255"/>
      <c r="S2828" s="255"/>
      <c r="T2828" s="265" t="str">
        <f t="array" ref="T2828">VLOOKUP(D2828&amp;E2828,IF({1,0},'2021春'!$C$3:$C$4485&amp;'2021春'!$D$3:$D$4485,'2021春'!$H$3:$H$4485),2,0)</f>
        <v>452731200212170314</v>
      </c>
    </row>
    <row r="2829" spans="1:20">
      <c r="A2829" s="255">
        <v>2827</v>
      </c>
      <c r="B2829" s="255" t="s">
        <v>11233</v>
      </c>
      <c r="C2829" s="255" t="s">
        <v>21</v>
      </c>
      <c r="D2829" s="255" t="s">
        <v>399</v>
      </c>
      <c r="E2829" s="255" t="s">
        <v>11234</v>
      </c>
      <c r="F2829" s="255" t="s">
        <v>24</v>
      </c>
      <c r="G2829" s="255">
        <v>17</v>
      </c>
      <c r="H2829" s="255" t="s">
        <v>1669</v>
      </c>
      <c r="I2829" s="255" t="s">
        <v>11235</v>
      </c>
      <c r="J2829" s="255">
        <v>18275878968</v>
      </c>
      <c r="K2829" s="255" t="s">
        <v>27</v>
      </c>
      <c r="L2829" s="260">
        <v>44395</v>
      </c>
      <c r="M2829" s="255" t="s">
        <v>11236</v>
      </c>
      <c r="N2829" s="255"/>
      <c r="O2829" s="260"/>
      <c r="P2829" s="255"/>
      <c r="Q2829" s="255" t="s">
        <v>30</v>
      </c>
      <c r="R2829" s="255"/>
      <c r="S2829" s="255"/>
      <c r="T2829" s="265" t="str">
        <f t="array" ref="T2829">VLOOKUP(D2829&amp;E2829,IF({1,0},'2021春'!$C$3:$C$4485&amp;'2021春'!$D$3:$D$4485,'2021春'!$H$3:$H$4485),2,0)</f>
        <v>452731200402295134</v>
      </c>
    </row>
    <row r="2830" spans="1:20">
      <c r="A2830" s="255">
        <v>2828</v>
      </c>
      <c r="B2830" s="255" t="s">
        <v>11237</v>
      </c>
      <c r="C2830" s="255" t="s">
        <v>21</v>
      </c>
      <c r="D2830" s="255" t="s">
        <v>399</v>
      </c>
      <c r="E2830" s="255" t="s">
        <v>11238</v>
      </c>
      <c r="F2830" s="255" t="s">
        <v>143</v>
      </c>
      <c r="G2830" s="255">
        <v>17</v>
      </c>
      <c r="H2830" s="255" t="s">
        <v>3428</v>
      </c>
      <c r="I2830" s="255" t="s">
        <v>11239</v>
      </c>
      <c r="J2830" s="255" t="s">
        <v>11240</v>
      </c>
      <c r="K2830" s="255" t="s">
        <v>27</v>
      </c>
      <c r="L2830" s="260">
        <v>44394</v>
      </c>
      <c r="M2830" s="261" t="s">
        <v>28</v>
      </c>
      <c r="N2830" s="255" t="s">
        <v>30</v>
      </c>
      <c r="O2830" s="260"/>
      <c r="P2830" s="255"/>
      <c r="Q2830" s="255" t="s">
        <v>30</v>
      </c>
      <c r="R2830" s="255"/>
      <c r="S2830" s="255"/>
      <c r="T2830" s="265" t="str">
        <f t="array" ref="T2830">VLOOKUP(D2830&amp;E2830,IF({1,0},'2021春'!$C$3:$C$4485&amp;'2021春'!$D$3:$D$4485,'2021春'!$H$3:$H$4485),2,0)</f>
        <v>452731200401043664</v>
      </c>
    </row>
    <row r="2831" spans="1:20">
      <c r="A2831" s="255">
        <v>2829</v>
      </c>
      <c r="B2831" s="255" t="s">
        <v>11241</v>
      </c>
      <c r="C2831" s="255" t="s">
        <v>21</v>
      </c>
      <c r="D2831" s="255" t="s">
        <v>399</v>
      </c>
      <c r="E2831" s="255" t="s">
        <v>1776</v>
      </c>
      <c r="F2831" s="255" t="s">
        <v>143</v>
      </c>
      <c r="G2831" s="255">
        <v>18</v>
      </c>
      <c r="H2831" s="255" t="s">
        <v>11242</v>
      </c>
      <c r="I2831" s="255" t="s">
        <v>11243</v>
      </c>
      <c r="J2831" s="255" t="s">
        <v>11244</v>
      </c>
      <c r="K2831" s="255" t="s">
        <v>27</v>
      </c>
      <c r="L2831" s="260">
        <v>44394</v>
      </c>
      <c r="M2831" s="255" t="s">
        <v>28</v>
      </c>
      <c r="N2831" s="255" t="s">
        <v>30</v>
      </c>
      <c r="O2831" s="260"/>
      <c r="P2831" s="255"/>
      <c r="Q2831" s="255" t="s">
        <v>30</v>
      </c>
      <c r="R2831" s="255"/>
      <c r="S2831" s="255"/>
      <c r="T2831" s="265" t="str">
        <f t="array" ref="T2831">VLOOKUP(D2831&amp;E2831,IF({1,0},'2021春'!$C$3:$C$4485&amp;'2021春'!$D$3:$D$4485,'2021春'!$H$3:$H$4485),2,0)</f>
        <v>452731200306094826</v>
      </c>
    </row>
    <row r="2832" spans="1:20">
      <c r="A2832" s="255">
        <v>2830</v>
      </c>
      <c r="B2832" s="255" t="s">
        <v>11245</v>
      </c>
      <c r="C2832" s="255" t="s">
        <v>21</v>
      </c>
      <c r="D2832" s="255" t="s">
        <v>399</v>
      </c>
      <c r="E2832" s="255" t="s">
        <v>11246</v>
      </c>
      <c r="F2832" s="255" t="s">
        <v>143</v>
      </c>
      <c r="G2832" s="255">
        <v>16</v>
      </c>
      <c r="H2832" s="255" t="s">
        <v>1047</v>
      </c>
      <c r="I2832" s="255" t="s">
        <v>11247</v>
      </c>
      <c r="J2832" s="255">
        <v>18176756859</v>
      </c>
      <c r="K2832" s="255" t="s">
        <v>27</v>
      </c>
      <c r="L2832" s="260">
        <v>44394</v>
      </c>
      <c r="M2832" s="255" t="s">
        <v>1273</v>
      </c>
      <c r="N2832" s="255" t="s">
        <v>27</v>
      </c>
      <c r="O2832" s="260">
        <v>44415</v>
      </c>
      <c r="P2832" s="255" t="s">
        <v>1273</v>
      </c>
      <c r="Q2832" s="255" t="s">
        <v>30</v>
      </c>
      <c r="R2832" s="255"/>
      <c r="S2832" s="255"/>
      <c r="T2832" s="265" t="str">
        <f t="array" ref="T2832">VLOOKUP(D2832&amp;E2832,IF({1,0},'2021春'!$C$3:$C$4485&amp;'2021春'!$D$3:$D$4485,'2021春'!$H$3:$H$4485),2,0)</f>
        <v>451229200408282123</v>
      </c>
    </row>
    <row r="2833" spans="1:20">
      <c r="A2833" s="255">
        <v>2831</v>
      </c>
      <c r="B2833" s="255" t="s">
        <v>11248</v>
      </c>
      <c r="C2833" s="255" t="s">
        <v>21</v>
      </c>
      <c r="D2833" s="255" t="s">
        <v>399</v>
      </c>
      <c r="E2833" s="255" t="s">
        <v>11249</v>
      </c>
      <c r="F2833" s="255" t="s">
        <v>24</v>
      </c>
      <c r="G2833" s="255">
        <v>16</v>
      </c>
      <c r="H2833" s="255" t="s">
        <v>11250</v>
      </c>
      <c r="I2833" s="255" t="s">
        <v>3715</v>
      </c>
      <c r="J2833" s="255">
        <v>13481082793</v>
      </c>
      <c r="K2833" s="255" t="s">
        <v>27</v>
      </c>
      <c r="L2833" s="260">
        <v>44396</v>
      </c>
      <c r="M2833" s="261" t="s">
        <v>28</v>
      </c>
      <c r="N2833" s="255" t="s">
        <v>30</v>
      </c>
      <c r="O2833" s="260"/>
      <c r="P2833" s="255"/>
      <c r="Q2833" s="255" t="s">
        <v>30</v>
      </c>
      <c r="R2833" s="255"/>
      <c r="S2833" s="255"/>
      <c r="T2833" s="265" t="str">
        <f t="array" ref="T2833">VLOOKUP(D2833&amp;E2833,IF({1,0},'2021春'!$C$3:$C$4485&amp;'2021春'!$D$3:$D$4485,'2021春'!$H$3:$H$4485),2,0)</f>
        <v>452127200409160614</v>
      </c>
    </row>
    <row r="2834" spans="1:20">
      <c r="A2834" s="255">
        <v>2832</v>
      </c>
      <c r="B2834" s="255" t="s">
        <v>11251</v>
      </c>
      <c r="C2834" s="255" t="s">
        <v>21</v>
      </c>
      <c r="D2834" s="255" t="s">
        <v>399</v>
      </c>
      <c r="E2834" s="255" t="s">
        <v>8464</v>
      </c>
      <c r="F2834" s="255" t="s">
        <v>24</v>
      </c>
      <c r="G2834" s="255">
        <v>17</v>
      </c>
      <c r="H2834" s="255" t="s">
        <v>11252</v>
      </c>
      <c r="I2834" s="255" t="s">
        <v>11253</v>
      </c>
      <c r="J2834" s="255">
        <v>13737982942</v>
      </c>
      <c r="K2834" s="255" t="s">
        <v>27</v>
      </c>
      <c r="L2834" s="260">
        <v>44395</v>
      </c>
      <c r="M2834" s="255" t="s">
        <v>28</v>
      </c>
      <c r="N2834" s="255" t="s">
        <v>30</v>
      </c>
      <c r="O2834" s="260"/>
      <c r="P2834" s="255"/>
      <c r="Q2834" s="255" t="s">
        <v>30</v>
      </c>
      <c r="R2834" s="255"/>
      <c r="S2834" s="255"/>
      <c r="T2834" s="265" t="str">
        <f t="array" ref="T2834">VLOOKUP(D2834&amp;E2834,IF({1,0},'2021春'!$C$3:$C$4485&amp;'2021春'!$D$3:$D$4485,'2021春'!$H$3:$H$4485),2,0)</f>
        <v>452127200405122711</v>
      </c>
    </row>
    <row r="2835" spans="1:20">
      <c r="A2835" s="255">
        <v>2833</v>
      </c>
      <c r="B2835" s="255" t="s">
        <v>11254</v>
      </c>
      <c r="C2835" s="255" t="s">
        <v>21</v>
      </c>
      <c r="D2835" s="255" t="s">
        <v>399</v>
      </c>
      <c r="E2835" s="255" t="s">
        <v>11255</v>
      </c>
      <c r="F2835" s="255" t="s">
        <v>24</v>
      </c>
      <c r="G2835" s="255">
        <v>17</v>
      </c>
      <c r="H2835" s="255" t="s">
        <v>11256</v>
      </c>
      <c r="I2835" s="255" t="s">
        <v>11257</v>
      </c>
      <c r="J2835" s="255">
        <v>18176756164</v>
      </c>
      <c r="K2835" s="255" t="s">
        <v>27</v>
      </c>
      <c r="L2835" s="260">
        <v>44419</v>
      </c>
      <c r="M2835" s="255" t="s">
        <v>11258</v>
      </c>
      <c r="N2835" s="255" t="s">
        <v>27</v>
      </c>
      <c r="O2835" s="260">
        <v>44420</v>
      </c>
      <c r="P2835" s="255" t="s">
        <v>6224</v>
      </c>
      <c r="Q2835" s="255" t="s">
        <v>30</v>
      </c>
      <c r="R2835" s="255"/>
      <c r="S2835" s="255"/>
      <c r="T2835" s="265" t="str">
        <f t="array" ref="T2835">VLOOKUP(D2835&amp;E2835,IF({1,0},'2021春'!$C$3:$C$4485&amp;'2021春'!$D$3:$D$4485,'2021春'!$H$3:$H$4485),2,0)</f>
        <v>451229200309132710</v>
      </c>
    </row>
    <row r="2836" spans="1:20">
      <c r="A2836" s="255">
        <v>2834</v>
      </c>
      <c r="B2836" s="255" t="s">
        <v>11259</v>
      </c>
      <c r="C2836" s="255" t="s">
        <v>21</v>
      </c>
      <c r="D2836" s="255" t="s">
        <v>399</v>
      </c>
      <c r="E2836" s="255" t="s">
        <v>11260</v>
      </c>
      <c r="F2836" s="255" t="s">
        <v>24</v>
      </c>
      <c r="G2836" s="255">
        <v>17</v>
      </c>
      <c r="H2836" s="255" t="s">
        <v>11261</v>
      </c>
      <c r="I2836" s="255" t="s">
        <v>11262</v>
      </c>
      <c r="J2836" s="255">
        <v>15878685722</v>
      </c>
      <c r="K2836" s="255" t="s">
        <v>27</v>
      </c>
      <c r="L2836" s="260">
        <v>44395</v>
      </c>
      <c r="M2836" s="255" t="s">
        <v>28</v>
      </c>
      <c r="N2836" s="255" t="s">
        <v>30</v>
      </c>
      <c r="O2836" s="260"/>
      <c r="P2836" s="255"/>
      <c r="Q2836" s="255" t="s">
        <v>30</v>
      </c>
      <c r="R2836" s="255"/>
      <c r="S2836" s="255"/>
      <c r="T2836" s="265" t="str">
        <f t="array" ref="T2836">VLOOKUP(D2836&amp;E2836,IF({1,0},'2021春'!$C$3:$C$4485&amp;'2021春'!$D$3:$D$4485,'2021春'!$H$3:$H$4485),2,0)</f>
        <v>452731200406200066</v>
      </c>
    </row>
    <row r="2837" spans="1:20">
      <c r="A2837" s="255">
        <v>2835</v>
      </c>
      <c r="B2837" s="255" t="s">
        <v>11263</v>
      </c>
      <c r="C2837" s="255" t="s">
        <v>21</v>
      </c>
      <c r="D2837" s="255" t="s">
        <v>399</v>
      </c>
      <c r="E2837" s="255" t="s">
        <v>11264</v>
      </c>
      <c r="F2837" s="255" t="s">
        <v>24</v>
      </c>
      <c r="G2837" s="255">
        <v>18</v>
      </c>
      <c r="H2837" s="255" t="s">
        <v>11265</v>
      </c>
      <c r="I2837" s="255" t="s">
        <v>11266</v>
      </c>
      <c r="J2837" s="255">
        <v>13713861276</v>
      </c>
      <c r="K2837" s="255" t="s">
        <v>27</v>
      </c>
      <c r="L2837" s="260">
        <v>44331</v>
      </c>
      <c r="M2837" s="255" t="s">
        <v>29</v>
      </c>
      <c r="N2837" s="255" t="s">
        <v>27</v>
      </c>
      <c r="O2837" s="260">
        <v>44366</v>
      </c>
      <c r="P2837" s="255"/>
      <c r="Q2837" s="255" t="s">
        <v>30</v>
      </c>
      <c r="R2837" s="255"/>
      <c r="S2837" s="255"/>
      <c r="T2837" s="265" t="str">
        <f t="array" ref="T2837">VLOOKUP(D2837&amp;E2837,IF({1,0},'2021春'!$C$3:$C$4485&amp;'2021春'!$D$3:$D$4485,'2021春'!$H$3:$H$4485),2,0)</f>
        <v>451229200305095739</v>
      </c>
    </row>
    <row r="2838" spans="1:20">
      <c r="A2838" s="255">
        <v>2836</v>
      </c>
      <c r="B2838" s="255" t="s">
        <v>11267</v>
      </c>
      <c r="C2838" s="255" t="s">
        <v>21</v>
      </c>
      <c r="D2838" s="255" t="s">
        <v>399</v>
      </c>
      <c r="E2838" s="255" t="s">
        <v>11268</v>
      </c>
      <c r="F2838" s="255" t="s">
        <v>143</v>
      </c>
      <c r="G2838" s="255">
        <v>20</v>
      </c>
      <c r="H2838" s="255" t="s">
        <v>11269</v>
      </c>
      <c r="I2838" s="255" t="s">
        <v>11270</v>
      </c>
      <c r="J2838" s="255">
        <v>13557487277</v>
      </c>
      <c r="K2838" s="255" t="s">
        <v>27</v>
      </c>
      <c r="L2838" s="260">
        <v>44331</v>
      </c>
      <c r="M2838" s="255" t="s">
        <v>29</v>
      </c>
      <c r="N2838" s="255" t="s">
        <v>27</v>
      </c>
      <c r="O2838" s="260">
        <v>44366</v>
      </c>
      <c r="P2838" s="255"/>
      <c r="Q2838" s="255" t="s">
        <v>30</v>
      </c>
      <c r="R2838" s="255"/>
      <c r="S2838" s="255"/>
      <c r="T2838" s="265" t="str">
        <f t="array" ref="T2838">VLOOKUP(D2838&amp;E2838,IF({1,0},'2021春'!$C$3:$C$4485&amp;'2021春'!$D$3:$D$4485,'2021春'!$H$3:$H$4485),2,0)</f>
        <v>451229200108133622</v>
      </c>
    </row>
    <row r="2839" spans="1:20">
      <c r="A2839" s="255">
        <v>2837</v>
      </c>
      <c r="B2839" s="255" t="s">
        <v>11271</v>
      </c>
      <c r="C2839" s="255" t="s">
        <v>21</v>
      </c>
      <c r="D2839" s="255" t="s">
        <v>399</v>
      </c>
      <c r="E2839" s="255" t="s">
        <v>2047</v>
      </c>
      <c r="F2839" s="255" t="s">
        <v>143</v>
      </c>
      <c r="G2839" s="255">
        <v>16</v>
      </c>
      <c r="H2839" s="255" t="s">
        <v>11272</v>
      </c>
      <c r="I2839" s="255" t="s">
        <v>11273</v>
      </c>
      <c r="J2839" s="255">
        <v>14777486379</v>
      </c>
      <c r="K2839" s="255" t="s">
        <v>27</v>
      </c>
      <c r="L2839" s="260">
        <v>44395</v>
      </c>
      <c r="M2839" s="255" t="s">
        <v>28</v>
      </c>
      <c r="N2839" s="255" t="s">
        <v>30</v>
      </c>
      <c r="O2839" s="260"/>
      <c r="P2839" s="255"/>
      <c r="Q2839" s="255" t="s">
        <v>30</v>
      </c>
      <c r="R2839" s="255"/>
      <c r="S2839" s="255"/>
      <c r="T2839" s="265" t="str">
        <f t="array" ref="T2839">VLOOKUP(D2839&amp;E2839,IF({1,0},'2021春'!$C$3:$C$4485&amp;'2021春'!$D$3:$D$4485,'2021春'!$H$3:$H$4485),2,0)</f>
        <v>450702200408215728</v>
      </c>
    </row>
    <row r="2840" spans="1:20">
      <c r="A2840" s="255">
        <v>2838</v>
      </c>
      <c r="B2840" s="255" t="s">
        <v>11274</v>
      </c>
      <c r="C2840" s="255" t="s">
        <v>21</v>
      </c>
      <c r="D2840" s="255" t="s">
        <v>399</v>
      </c>
      <c r="E2840" s="255" t="s">
        <v>3293</v>
      </c>
      <c r="F2840" s="255" t="s">
        <v>143</v>
      </c>
      <c r="G2840" s="255">
        <v>17</v>
      </c>
      <c r="H2840" s="255" t="s">
        <v>11275</v>
      </c>
      <c r="I2840" s="255" t="s">
        <v>11276</v>
      </c>
      <c r="J2840" s="255">
        <v>18877856560</v>
      </c>
      <c r="K2840" s="255" t="s">
        <v>27</v>
      </c>
      <c r="L2840" s="260">
        <v>44396</v>
      </c>
      <c r="M2840" s="255" t="s">
        <v>28</v>
      </c>
      <c r="N2840" s="255" t="s">
        <v>30</v>
      </c>
      <c r="O2840" s="260"/>
      <c r="P2840" s="255"/>
      <c r="Q2840" s="255" t="s">
        <v>30</v>
      </c>
      <c r="R2840" s="255"/>
      <c r="S2840" s="255"/>
      <c r="T2840" s="265" t="str">
        <f t="array" ref="T2840">VLOOKUP(D2840&amp;E2840,IF({1,0},'2021春'!$C$3:$C$4485&amp;'2021春'!$D$3:$D$4485,'2021春'!$H$3:$H$4485),2,0)</f>
        <v>452731200311263620</v>
      </c>
    </row>
    <row r="2841" spans="1:20">
      <c r="A2841" s="255">
        <v>2839</v>
      </c>
      <c r="B2841" s="255" t="s">
        <v>11277</v>
      </c>
      <c r="C2841" s="255" t="s">
        <v>21</v>
      </c>
      <c r="D2841" s="255" t="s">
        <v>399</v>
      </c>
      <c r="E2841" s="255" t="s">
        <v>11278</v>
      </c>
      <c r="F2841" s="255" t="s">
        <v>143</v>
      </c>
      <c r="G2841" s="255">
        <v>15</v>
      </c>
      <c r="H2841" s="255" t="s">
        <v>8286</v>
      </c>
      <c r="I2841" s="255" t="s">
        <v>11279</v>
      </c>
      <c r="J2841" s="255">
        <v>17396795386</v>
      </c>
      <c r="K2841" s="255" t="s">
        <v>27</v>
      </c>
      <c r="L2841" s="260">
        <v>44394</v>
      </c>
      <c r="M2841" s="255" t="s">
        <v>28</v>
      </c>
      <c r="N2841" s="255" t="s">
        <v>27</v>
      </c>
      <c r="O2841" s="260">
        <v>44416</v>
      </c>
      <c r="P2841" s="255" t="s">
        <v>3693</v>
      </c>
      <c r="Q2841" s="255" t="s">
        <v>30</v>
      </c>
      <c r="R2841" s="255"/>
      <c r="S2841" s="255"/>
      <c r="T2841" s="265" t="str">
        <f t="array" ref="T2841">VLOOKUP(D2841&amp;E2841,IF({1,0},'2021春'!$C$3:$C$4485&amp;'2021春'!$D$3:$D$4485,'2021春'!$H$3:$H$4485),2,0)</f>
        <v>45122920060604028</v>
      </c>
    </row>
    <row r="2842" spans="1:20">
      <c r="A2842" s="255">
        <v>2840</v>
      </c>
      <c r="B2842" s="255" t="s">
        <v>11280</v>
      </c>
      <c r="C2842" s="255" t="s">
        <v>21</v>
      </c>
      <c r="D2842" s="255" t="s">
        <v>399</v>
      </c>
      <c r="E2842" s="255" t="s">
        <v>11281</v>
      </c>
      <c r="F2842" s="255" t="s">
        <v>24</v>
      </c>
      <c r="G2842" s="255">
        <v>16</v>
      </c>
      <c r="H2842" s="255" t="s">
        <v>490</v>
      </c>
      <c r="I2842" s="255" t="s">
        <v>11282</v>
      </c>
      <c r="J2842" s="255">
        <v>15277848219</v>
      </c>
      <c r="K2842" s="255" t="s">
        <v>27</v>
      </c>
      <c r="L2842" s="260">
        <v>44396</v>
      </c>
      <c r="M2842" s="255" t="s">
        <v>139</v>
      </c>
      <c r="N2842" s="255" t="s">
        <v>30</v>
      </c>
      <c r="O2842" s="260"/>
      <c r="P2842" s="255"/>
      <c r="Q2842" s="255" t="s">
        <v>30</v>
      </c>
      <c r="R2842" s="255"/>
      <c r="S2842" s="255"/>
      <c r="T2842" s="265" t="str">
        <f t="array" ref="T2842">VLOOKUP(D2842&amp;E2842,IF({1,0},'2021春'!$C$3:$C$4485&amp;'2021春'!$D$3:$D$4485,'2021春'!$H$3:$H$4485),2,0)</f>
        <v>451229200410213610</v>
      </c>
    </row>
    <row r="2843" spans="1:20">
      <c r="A2843" s="255">
        <v>2841</v>
      </c>
      <c r="B2843" s="255" t="s">
        <v>11283</v>
      </c>
      <c r="C2843" s="255" t="s">
        <v>21</v>
      </c>
      <c r="D2843" s="255" t="s">
        <v>399</v>
      </c>
      <c r="E2843" s="255" t="s">
        <v>11284</v>
      </c>
      <c r="F2843" s="255" t="s">
        <v>143</v>
      </c>
      <c r="G2843" s="255">
        <v>17</v>
      </c>
      <c r="H2843" s="255" t="s">
        <v>11285</v>
      </c>
      <c r="I2843" s="255" t="s">
        <v>11286</v>
      </c>
      <c r="J2843" s="255">
        <v>15277890381</v>
      </c>
      <c r="K2843" s="255" t="s">
        <v>27</v>
      </c>
      <c r="L2843" s="260">
        <v>44395</v>
      </c>
      <c r="M2843" s="255" t="s">
        <v>28</v>
      </c>
      <c r="N2843" s="255" t="s">
        <v>27</v>
      </c>
      <c r="O2843" s="260">
        <v>44416</v>
      </c>
      <c r="P2843" s="255" t="s">
        <v>28</v>
      </c>
      <c r="Q2843" s="255" t="s">
        <v>30</v>
      </c>
      <c r="R2843" s="255"/>
      <c r="S2843" s="255"/>
      <c r="T2843" s="265" t="str">
        <f t="array" ref="T2843">VLOOKUP(D2843&amp;E2843,IF({1,0},'2021春'!$C$3:$C$4485&amp;'2021春'!$D$3:$D$4485,'2021春'!$H$3:$H$4485),2,0)</f>
        <v>45273120040425482x</v>
      </c>
    </row>
    <row r="2844" spans="1:20">
      <c r="A2844" s="255">
        <v>2842</v>
      </c>
      <c r="B2844" s="255" t="s">
        <v>11287</v>
      </c>
      <c r="C2844" s="255" t="s">
        <v>21</v>
      </c>
      <c r="D2844" s="255" t="s">
        <v>399</v>
      </c>
      <c r="E2844" s="255" t="s">
        <v>1194</v>
      </c>
      <c r="F2844" s="255" t="s">
        <v>24</v>
      </c>
      <c r="G2844" s="255">
        <v>18</v>
      </c>
      <c r="H2844" s="255" t="s">
        <v>10572</v>
      </c>
      <c r="I2844" s="255" t="s">
        <v>11288</v>
      </c>
      <c r="J2844" s="255">
        <v>13557583675</v>
      </c>
      <c r="K2844" s="255" t="s">
        <v>27</v>
      </c>
      <c r="L2844" s="260">
        <v>44331</v>
      </c>
      <c r="M2844" s="255" t="s">
        <v>29</v>
      </c>
      <c r="N2844" s="255" t="s">
        <v>27</v>
      </c>
      <c r="O2844" s="260">
        <v>44385</v>
      </c>
      <c r="P2844" s="255" t="s">
        <v>28</v>
      </c>
      <c r="Q2844" s="255" t="s">
        <v>30</v>
      </c>
      <c r="R2844" s="255"/>
      <c r="S2844" s="255"/>
      <c r="T2844" s="265" t="str">
        <f t="array" ref="T2844">VLOOKUP(D2844&amp;E2844,IF({1,0},'2021春'!$C$3:$C$4485&amp;'2021春'!$D$3:$D$4485,'2021春'!$H$3:$H$4485),2,0)</f>
        <v>451229200211152714 </v>
      </c>
    </row>
    <row r="2845" spans="1:20">
      <c r="A2845" s="255">
        <v>2843</v>
      </c>
      <c r="B2845" s="255"/>
      <c r="C2845" s="255"/>
      <c r="D2845" s="255" t="s">
        <v>399</v>
      </c>
      <c r="E2845" s="255" t="s">
        <v>11289</v>
      </c>
      <c r="F2845" s="255" t="s">
        <v>143</v>
      </c>
      <c r="G2845" s="255">
        <v>16</v>
      </c>
      <c r="H2845" s="255" t="s">
        <v>6710</v>
      </c>
      <c r="I2845" s="255" t="s">
        <v>11290</v>
      </c>
      <c r="J2845" s="255">
        <v>17754790485</v>
      </c>
      <c r="K2845" s="255" t="s">
        <v>27</v>
      </c>
      <c r="L2845" s="260">
        <v>44396</v>
      </c>
      <c r="M2845" s="255" t="s">
        <v>28</v>
      </c>
      <c r="N2845" s="255" t="s">
        <v>27</v>
      </c>
      <c r="O2845" s="260">
        <v>44396</v>
      </c>
      <c r="P2845" s="255"/>
      <c r="Q2845" s="255" t="s">
        <v>30</v>
      </c>
      <c r="R2845" s="255"/>
      <c r="S2845" s="255"/>
      <c r="T2845" s="265"/>
    </row>
    <row r="2846" spans="1:20">
      <c r="A2846" s="255">
        <v>2844</v>
      </c>
      <c r="B2846" s="255"/>
      <c r="C2846" s="255"/>
      <c r="D2846" s="255" t="s">
        <v>399</v>
      </c>
      <c r="E2846" s="255" t="s">
        <v>11291</v>
      </c>
      <c r="F2846" s="255" t="s">
        <v>24</v>
      </c>
      <c r="G2846" s="255">
        <v>18</v>
      </c>
      <c r="H2846" s="255" t="s">
        <v>11292</v>
      </c>
      <c r="I2846" s="255" t="s">
        <v>11293</v>
      </c>
      <c r="J2846" s="255">
        <v>18707784700</v>
      </c>
      <c r="K2846" s="255" t="s">
        <v>27</v>
      </c>
      <c r="L2846" s="260">
        <v>44331</v>
      </c>
      <c r="M2846" s="255" t="s">
        <v>29</v>
      </c>
      <c r="N2846" s="255" t="s">
        <v>27</v>
      </c>
      <c r="O2846" s="260">
        <v>44385</v>
      </c>
      <c r="P2846" s="255"/>
      <c r="Q2846" s="255" t="s">
        <v>30</v>
      </c>
      <c r="R2846" s="255"/>
      <c r="S2846" s="255"/>
      <c r="T2846" s="265"/>
    </row>
    <row r="2847" spans="1:20">
      <c r="A2847" s="255">
        <v>2845</v>
      </c>
      <c r="B2847" s="255"/>
      <c r="C2847" s="255"/>
      <c r="D2847" s="255" t="s">
        <v>399</v>
      </c>
      <c r="E2847" s="255" t="s">
        <v>6664</v>
      </c>
      <c r="F2847" s="255" t="s">
        <v>24</v>
      </c>
      <c r="G2847" s="255">
        <v>18</v>
      </c>
      <c r="H2847" s="255" t="s">
        <v>11294</v>
      </c>
      <c r="I2847" s="255" t="s">
        <v>11295</v>
      </c>
      <c r="J2847" s="255">
        <v>15296076562</v>
      </c>
      <c r="K2847" s="255" t="s">
        <v>27</v>
      </c>
      <c r="L2847" s="260">
        <v>44394</v>
      </c>
      <c r="M2847" s="255" t="s">
        <v>28</v>
      </c>
      <c r="N2847" s="255" t="s">
        <v>30</v>
      </c>
      <c r="O2847" s="260"/>
      <c r="P2847" s="255"/>
      <c r="Q2847" s="255" t="s">
        <v>30</v>
      </c>
      <c r="R2847" s="255"/>
      <c r="S2847" s="255"/>
      <c r="T2847" s="265"/>
    </row>
    <row r="2848" spans="1:20">
      <c r="A2848" s="255">
        <v>2846</v>
      </c>
      <c r="B2848" s="255"/>
      <c r="C2848" s="255"/>
      <c r="D2848" s="255" t="s">
        <v>399</v>
      </c>
      <c r="E2848" s="255" t="s">
        <v>11296</v>
      </c>
      <c r="F2848" s="255" t="s">
        <v>143</v>
      </c>
      <c r="G2848" s="255">
        <v>18</v>
      </c>
      <c r="H2848" s="255" t="s">
        <v>11297</v>
      </c>
      <c r="I2848" s="255" t="s">
        <v>11298</v>
      </c>
      <c r="J2848" s="255">
        <v>15878822650</v>
      </c>
      <c r="K2848" s="255" t="s">
        <v>27</v>
      </c>
      <c r="L2848" s="260">
        <v>44331</v>
      </c>
      <c r="M2848" s="255" t="s">
        <v>29</v>
      </c>
      <c r="N2848" s="255" t="s">
        <v>27</v>
      </c>
      <c r="O2848" s="260">
        <v>44385</v>
      </c>
      <c r="P2848" s="255" t="s">
        <v>28</v>
      </c>
      <c r="Q2848" s="255" t="s">
        <v>30</v>
      </c>
      <c r="R2848" s="255"/>
      <c r="S2848" s="255"/>
      <c r="T2848" s="265"/>
    </row>
    <row r="2849" spans="1:20">
      <c r="A2849" s="255">
        <v>2847</v>
      </c>
      <c r="B2849" s="255"/>
      <c r="C2849" s="255"/>
      <c r="D2849" s="255" t="s">
        <v>399</v>
      </c>
      <c r="E2849" s="255" t="s">
        <v>1151</v>
      </c>
      <c r="F2849" s="255" t="s">
        <v>143</v>
      </c>
      <c r="G2849" s="255">
        <v>17</v>
      </c>
      <c r="H2849" s="255" t="s">
        <v>11299</v>
      </c>
      <c r="I2849" s="255" t="s">
        <v>11300</v>
      </c>
      <c r="J2849" s="255">
        <v>15277849395</v>
      </c>
      <c r="K2849" s="255" t="s">
        <v>27</v>
      </c>
      <c r="L2849" s="260">
        <v>44394</v>
      </c>
      <c r="M2849" s="255" t="s">
        <v>28</v>
      </c>
      <c r="N2849" s="255" t="s">
        <v>30</v>
      </c>
      <c r="O2849" s="260"/>
      <c r="P2849" s="255"/>
      <c r="Q2849" s="255" t="s">
        <v>30</v>
      </c>
      <c r="R2849" s="255"/>
      <c r="S2849" s="255"/>
      <c r="T2849" s="265"/>
    </row>
    <row r="2850" spans="1:20">
      <c r="A2850" s="255">
        <v>2848</v>
      </c>
      <c r="B2850" s="255"/>
      <c r="C2850" s="255"/>
      <c r="D2850" s="255" t="s">
        <v>399</v>
      </c>
      <c r="E2850" s="255" t="s">
        <v>11301</v>
      </c>
      <c r="F2850" s="255" t="s">
        <v>143</v>
      </c>
      <c r="G2850" s="255">
        <v>18</v>
      </c>
      <c r="H2850" s="255" t="s">
        <v>9850</v>
      </c>
      <c r="I2850" s="255" t="s">
        <v>5644</v>
      </c>
      <c r="J2850" s="255">
        <v>13690587869</v>
      </c>
      <c r="K2850" s="255" t="s">
        <v>27</v>
      </c>
      <c r="L2850" s="260">
        <v>44331</v>
      </c>
      <c r="M2850" s="255" t="s">
        <v>29</v>
      </c>
      <c r="N2850" s="255" t="s">
        <v>27</v>
      </c>
      <c r="O2850" s="260">
        <v>44385</v>
      </c>
      <c r="P2850" s="255" t="s">
        <v>28</v>
      </c>
      <c r="Q2850" s="255" t="s">
        <v>30</v>
      </c>
      <c r="R2850" s="255"/>
      <c r="S2850" s="255"/>
      <c r="T2850" s="265"/>
    </row>
    <row r="2851" spans="1:20">
      <c r="A2851" s="255">
        <v>2849</v>
      </c>
      <c r="B2851" s="255"/>
      <c r="C2851" s="255"/>
      <c r="D2851" s="255" t="s">
        <v>399</v>
      </c>
      <c r="E2851" s="255" t="s">
        <v>11302</v>
      </c>
      <c r="F2851" s="255" t="s">
        <v>143</v>
      </c>
      <c r="G2851" s="255">
        <v>17</v>
      </c>
      <c r="H2851" s="255" t="s">
        <v>11303</v>
      </c>
      <c r="I2851" s="255" t="s">
        <v>11304</v>
      </c>
      <c r="J2851" s="255">
        <v>18070862403</v>
      </c>
      <c r="K2851" s="255" t="s">
        <v>27</v>
      </c>
      <c r="L2851" s="260">
        <v>44394</v>
      </c>
      <c r="M2851" s="255" t="s">
        <v>28</v>
      </c>
      <c r="N2851" s="255" t="s">
        <v>30</v>
      </c>
      <c r="O2851" s="260"/>
      <c r="P2851" s="255"/>
      <c r="Q2851" s="255" t="s">
        <v>30</v>
      </c>
      <c r="R2851" s="255"/>
      <c r="S2851" s="255"/>
      <c r="T2851" s="265"/>
    </row>
    <row r="2852" spans="1:20">
      <c r="A2852" s="255">
        <v>2850</v>
      </c>
      <c r="B2852" s="255"/>
      <c r="C2852" s="255"/>
      <c r="D2852" s="255" t="s">
        <v>404</v>
      </c>
      <c r="E2852" s="255" t="s">
        <v>11305</v>
      </c>
      <c r="F2852" s="255" t="s">
        <v>143</v>
      </c>
      <c r="G2852" s="255">
        <v>17</v>
      </c>
      <c r="H2852" s="255" t="s">
        <v>11306</v>
      </c>
      <c r="I2852" s="255" t="s">
        <v>7423</v>
      </c>
      <c r="J2852" s="255">
        <v>13788180945</v>
      </c>
      <c r="K2852" s="255" t="s">
        <v>27</v>
      </c>
      <c r="L2852" s="260">
        <v>44394</v>
      </c>
      <c r="M2852" s="255" t="s">
        <v>28</v>
      </c>
      <c r="N2852" s="255" t="s">
        <v>30</v>
      </c>
      <c r="O2852" s="260"/>
      <c r="P2852" s="255"/>
      <c r="Q2852" s="255" t="s">
        <v>30</v>
      </c>
      <c r="R2852" s="255"/>
      <c r="S2852" s="255"/>
      <c r="T2852" s="265"/>
    </row>
    <row r="2853" spans="1:20">
      <c r="A2853" s="255">
        <v>2851</v>
      </c>
      <c r="B2853" s="255"/>
      <c r="C2853" s="255"/>
      <c r="D2853" s="255" t="s">
        <v>404</v>
      </c>
      <c r="E2853" s="255" t="s">
        <v>11307</v>
      </c>
      <c r="F2853" s="255" t="s">
        <v>143</v>
      </c>
      <c r="G2853" s="255">
        <v>18</v>
      </c>
      <c r="H2853" s="255" t="s">
        <v>11308</v>
      </c>
      <c r="I2853" s="255" t="s">
        <v>11309</v>
      </c>
      <c r="J2853" s="255">
        <v>18877873631</v>
      </c>
      <c r="K2853" s="255" t="s">
        <v>27</v>
      </c>
      <c r="L2853" s="260">
        <v>44331</v>
      </c>
      <c r="M2853" s="255" t="s">
        <v>29</v>
      </c>
      <c r="N2853" s="255" t="s">
        <v>27</v>
      </c>
      <c r="O2853" s="260">
        <v>44366</v>
      </c>
      <c r="P2853" s="255" t="s">
        <v>28</v>
      </c>
      <c r="Q2853" s="255" t="s">
        <v>30</v>
      </c>
      <c r="R2853" s="255"/>
      <c r="S2853" s="255"/>
      <c r="T2853" s="265"/>
    </row>
    <row r="2854" spans="1:20">
      <c r="A2854" s="255">
        <v>2852</v>
      </c>
      <c r="B2854" s="255"/>
      <c r="C2854" s="255"/>
      <c r="D2854" s="255" t="s">
        <v>404</v>
      </c>
      <c r="E2854" s="255" t="s">
        <v>11310</v>
      </c>
      <c r="F2854" s="255" t="s">
        <v>143</v>
      </c>
      <c r="G2854" s="255">
        <v>17</v>
      </c>
      <c r="H2854" s="255" t="s">
        <v>11311</v>
      </c>
      <c r="I2854" s="255" t="s">
        <v>11312</v>
      </c>
      <c r="J2854" s="255">
        <v>15777277772</v>
      </c>
      <c r="K2854" s="255" t="s">
        <v>27</v>
      </c>
      <c r="L2854" s="260">
        <v>44396</v>
      </c>
      <c r="M2854" s="255" t="s">
        <v>4299</v>
      </c>
      <c r="N2854" s="255" t="s">
        <v>27</v>
      </c>
      <c r="O2854" s="260">
        <v>44421</v>
      </c>
      <c r="P2854" s="255" t="s">
        <v>1303</v>
      </c>
      <c r="Q2854" s="255" t="s">
        <v>30</v>
      </c>
      <c r="R2854" s="255"/>
      <c r="S2854" s="255"/>
      <c r="T2854" s="265"/>
    </row>
    <row r="2855" spans="1:20">
      <c r="A2855" s="255">
        <v>2853</v>
      </c>
      <c r="B2855" s="255"/>
      <c r="C2855" s="255"/>
      <c r="D2855" s="255" t="s">
        <v>404</v>
      </c>
      <c r="E2855" s="255" t="s">
        <v>11313</v>
      </c>
      <c r="F2855" s="255" t="s">
        <v>24</v>
      </c>
      <c r="G2855" s="255">
        <v>21</v>
      </c>
      <c r="H2855" s="255" t="s">
        <v>3496</v>
      </c>
      <c r="I2855" s="255" t="s">
        <v>11314</v>
      </c>
      <c r="J2855" s="255">
        <v>17776576041</v>
      </c>
      <c r="K2855" s="255" t="s">
        <v>27</v>
      </c>
      <c r="L2855" s="260">
        <v>44331</v>
      </c>
      <c r="M2855" s="255" t="s">
        <v>29</v>
      </c>
      <c r="N2855" s="255" t="s">
        <v>27</v>
      </c>
      <c r="O2855" s="260">
        <v>44366</v>
      </c>
      <c r="P2855" s="255" t="s">
        <v>28</v>
      </c>
      <c r="Q2855" s="255" t="s">
        <v>30</v>
      </c>
      <c r="R2855" s="255"/>
      <c r="S2855" s="255"/>
      <c r="T2855" s="265"/>
    </row>
    <row r="2856" spans="1:20">
      <c r="A2856" s="255">
        <v>2854</v>
      </c>
      <c r="B2856" s="255"/>
      <c r="C2856" s="255"/>
      <c r="D2856" s="255" t="s">
        <v>404</v>
      </c>
      <c r="E2856" s="255" t="s">
        <v>11315</v>
      </c>
      <c r="F2856" s="255" t="s">
        <v>24</v>
      </c>
      <c r="G2856" s="255">
        <v>18</v>
      </c>
      <c r="H2856" s="255" t="s">
        <v>11316</v>
      </c>
      <c r="I2856" s="255" t="s">
        <v>11317</v>
      </c>
      <c r="J2856" s="255">
        <v>13307782958</v>
      </c>
      <c r="K2856" s="255" t="s">
        <v>27</v>
      </c>
      <c r="L2856" s="260">
        <v>44394</v>
      </c>
      <c r="M2856" s="255" t="s">
        <v>1273</v>
      </c>
      <c r="N2856" s="255" t="s">
        <v>30</v>
      </c>
      <c r="O2856" s="260"/>
      <c r="P2856" s="255"/>
      <c r="Q2856" s="255" t="s">
        <v>30</v>
      </c>
      <c r="R2856" s="255"/>
      <c r="S2856" s="255"/>
      <c r="T2856" s="265"/>
    </row>
    <row r="2857" spans="1:20">
      <c r="A2857" s="255">
        <v>2855</v>
      </c>
      <c r="B2857" s="255"/>
      <c r="C2857" s="255"/>
      <c r="D2857" s="255" t="s">
        <v>404</v>
      </c>
      <c r="E2857" s="255" t="s">
        <v>11318</v>
      </c>
      <c r="F2857" s="255" t="s">
        <v>24</v>
      </c>
      <c r="G2857" s="255">
        <v>17</v>
      </c>
      <c r="H2857" s="255" t="s">
        <v>6951</v>
      </c>
      <c r="I2857" s="255" t="s">
        <v>11319</v>
      </c>
      <c r="J2857" s="255">
        <v>18877857742</v>
      </c>
      <c r="K2857" s="255" t="s">
        <v>27</v>
      </c>
      <c r="L2857" s="260">
        <v>44395</v>
      </c>
      <c r="M2857" s="255" t="s">
        <v>28</v>
      </c>
      <c r="N2857" s="255" t="s">
        <v>30</v>
      </c>
      <c r="O2857" s="260"/>
      <c r="P2857" s="255"/>
      <c r="Q2857" s="255" t="s">
        <v>30</v>
      </c>
      <c r="R2857" s="255"/>
      <c r="S2857" s="255"/>
      <c r="T2857" s="265"/>
    </row>
    <row r="2858" spans="1:20">
      <c r="A2858" s="255">
        <v>2856</v>
      </c>
      <c r="B2858" s="255"/>
      <c r="C2858" s="255"/>
      <c r="D2858" s="255" t="s">
        <v>404</v>
      </c>
      <c r="E2858" s="255" t="s">
        <v>11320</v>
      </c>
      <c r="F2858" s="255" t="s">
        <v>143</v>
      </c>
      <c r="G2858" s="255">
        <v>20</v>
      </c>
      <c r="H2858" s="255" t="s">
        <v>11321</v>
      </c>
      <c r="I2858" s="255" t="s">
        <v>11322</v>
      </c>
      <c r="J2858" s="255">
        <v>18077897106</v>
      </c>
      <c r="K2858" s="255" t="s">
        <v>27</v>
      </c>
      <c r="L2858" s="260">
        <v>44331</v>
      </c>
      <c r="M2858" s="255" t="s">
        <v>29</v>
      </c>
      <c r="N2858" s="255" t="s">
        <v>27</v>
      </c>
      <c r="O2858" s="260">
        <v>44366</v>
      </c>
      <c r="P2858" s="255" t="s">
        <v>28</v>
      </c>
      <c r="Q2858" s="255" t="s">
        <v>30</v>
      </c>
      <c r="R2858" s="255"/>
      <c r="S2858" s="255"/>
      <c r="T2858" s="265"/>
    </row>
    <row r="2859" spans="1:20">
      <c r="A2859" s="255">
        <v>2857</v>
      </c>
      <c r="B2859" s="255"/>
      <c r="C2859" s="255"/>
      <c r="D2859" s="255" t="s">
        <v>404</v>
      </c>
      <c r="E2859" s="255" t="s">
        <v>11323</v>
      </c>
      <c r="F2859" s="255" t="s">
        <v>24</v>
      </c>
      <c r="G2859" s="255">
        <v>17</v>
      </c>
      <c r="H2859" s="255" t="s">
        <v>11324</v>
      </c>
      <c r="I2859" s="255" t="s">
        <v>11325</v>
      </c>
      <c r="J2859" s="255">
        <v>13657789571</v>
      </c>
      <c r="K2859" s="255" t="s">
        <v>27</v>
      </c>
      <c r="L2859" s="260">
        <v>44394</v>
      </c>
      <c r="M2859" s="255" t="s">
        <v>11326</v>
      </c>
      <c r="N2859" s="255" t="s">
        <v>30</v>
      </c>
      <c r="O2859" s="260"/>
      <c r="P2859" s="255"/>
      <c r="Q2859" s="255" t="s">
        <v>30</v>
      </c>
      <c r="R2859" s="255"/>
      <c r="S2859" s="255"/>
      <c r="T2859" s="265"/>
    </row>
    <row r="2860" spans="1:20">
      <c r="A2860" s="255">
        <v>2858</v>
      </c>
      <c r="B2860" s="255"/>
      <c r="C2860" s="255"/>
      <c r="D2860" s="255" t="s">
        <v>404</v>
      </c>
      <c r="E2860" s="255" t="s">
        <v>11327</v>
      </c>
      <c r="F2860" s="255" t="s">
        <v>24</v>
      </c>
      <c r="G2860" s="255">
        <v>18</v>
      </c>
      <c r="H2860" s="255" t="s">
        <v>2227</v>
      </c>
      <c r="I2860" s="255" t="s">
        <v>11328</v>
      </c>
      <c r="J2860" s="255">
        <v>17344529322</v>
      </c>
      <c r="K2860" s="255" t="s">
        <v>27</v>
      </c>
      <c r="L2860" s="260">
        <v>44331</v>
      </c>
      <c r="M2860" s="255" t="s">
        <v>29</v>
      </c>
      <c r="N2860" s="255" t="s">
        <v>27</v>
      </c>
      <c r="O2860" s="260">
        <v>44366</v>
      </c>
      <c r="P2860" s="255" t="s">
        <v>28</v>
      </c>
      <c r="Q2860" s="255" t="s">
        <v>30</v>
      </c>
      <c r="R2860" s="255"/>
      <c r="S2860" s="255"/>
      <c r="T2860" s="265"/>
    </row>
    <row r="2861" spans="1:20">
      <c r="A2861" s="255">
        <v>2859</v>
      </c>
      <c r="B2861" s="255"/>
      <c r="C2861" s="255"/>
      <c r="D2861" s="255" t="s">
        <v>404</v>
      </c>
      <c r="E2861" s="255" t="s">
        <v>11329</v>
      </c>
      <c r="F2861" s="255" t="s">
        <v>143</v>
      </c>
      <c r="G2861" s="255">
        <v>18</v>
      </c>
      <c r="H2861" s="255" t="s">
        <v>6722</v>
      </c>
      <c r="I2861" s="255" t="s">
        <v>11330</v>
      </c>
      <c r="J2861" s="255">
        <v>19977898571</v>
      </c>
      <c r="K2861" s="255" t="s">
        <v>27</v>
      </c>
      <c r="L2861" s="260">
        <v>44386</v>
      </c>
      <c r="M2861" s="255" t="s">
        <v>98</v>
      </c>
      <c r="N2861" s="255" t="s">
        <v>27</v>
      </c>
      <c r="O2861" s="260">
        <v>44410</v>
      </c>
      <c r="P2861" s="255" t="s">
        <v>98</v>
      </c>
      <c r="Q2861" s="255" t="s">
        <v>30</v>
      </c>
      <c r="R2861" s="255"/>
      <c r="S2861" s="255"/>
      <c r="T2861" s="265"/>
    </row>
    <row r="2862" spans="1:20">
      <c r="A2862" s="255">
        <v>2860</v>
      </c>
      <c r="B2862" s="255"/>
      <c r="C2862" s="255"/>
      <c r="D2862" s="255" t="s">
        <v>404</v>
      </c>
      <c r="E2862" s="255" t="s">
        <v>11331</v>
      </c>
      <c r="F2862" s="255" t="s">
        <v>24</v>
      </c>
      <c r="G2862" s="255">
        <v>17</v>
      </c>
      <c r="H2862" s="255" t="s">
        <v>9065</v>
      </c>
      <c r="I2862" s="255" t="s">
        <v>11332</v>
      </c>
      <c r="J2862" s="255">
        <v>18378899160</v>
      </c>
      <c r="K2862" s="255" t="s">
        <v>27</v>
      </c>
      <c r="L2862" s="260">
        <v>44396</v>
      </c>
      <c r="M2862" s="255" t="s">
        <v>185</v>
      </c>
      <c r="N2862" s="255" t="s">
        <v>30</v>
      </c>
      <c r="O2862" s="260"/>
      <c r="P2862" s="255"/>
      <c r="Q2862" s="255" t="s">
        <v>30</v>
      </c>
      <c r="R2862" s="255"/>
      <c r="S2862" s="255"/>
      <c r="T2862" s="265"/>
    </row>
    <row r="2863" spans="1:20">
      <c r="A2863" s="255">
        <v>2861</v>
      </c>
      <c r="B2863" s="255"/>
      <c r="C2863" s="255"/>
      <c r="D2863" s="255" t="s">
        <v>404</v>
      </c>
      <c r="E2863" s="255" t="s">
        <v>11333</v>
      </c>
      <c r="F2863" s="255" t="s">
        <v>143</v>
      </c>
      <c r="G2863" s="255">
        <v>21</v>
      </c>
      <c r="H2863" s="255" t="s">
        <v>11334</v>
      </c>
      <c r="I2863" s="255" t="s">
        <v>11335</v>
      </c>
      <c r="J2863" s="255">
        <v>18174939762</v>
      </c>
      <c r="K2863" s="255" t="s">
        <v>27</v>
      </c>
      <c r="L2863" s="260">
        <v>44331</v>
      </c>
      <c r="M2863" s="255" t="s">
        <v>29</v>
      </c>
      <c r="N2863" s="255" t="s">
        <v>27</v>
      </c>
      <c r="O2863" s="260">
        <v>44366</v>
      </c>
      <c r="P2863" s="255" t="s">
        <v>28</v>
      </c>
      <c r="Q2863" s="255" t="s">
        <v>30</v>
      </c>
      <c r="R2863" s="255"/>
      <c r="S2863" s="255"/>
      <c r="T2863" s="265"/>
    </row>
    <row r="2864" spans="1:20">
      <c r="A2864" s="255">
        <v>2862</v>
      </c>
      <c r="B2864" s="255"/>
      <c r="C2864" s="255"/>
      <c r="D2864" s="255" t="s">
        <v>404</v>
      </c>
      <c r="E2864" s="255" t="s">
        <v>11336</v>
      </c>
      <c r="F2864" s="255" t="s">
        <v>143</v>
      </c>
      <c r="G2864" s="255">
        <v>17</v>
      </c>
      <c r="H2864" s="255" t="s">
        <v>6436</v>
      </c>
      <c r="I2864" s="255" t="s">
        <v>708</v>
      </c>
      <c r="J2864" s="255">
        <v>18278868009</v>
      </c>
      <c r="K2864" s="255" t="s">
        <v>27</v>
      </c>
      <c r="L2864" s="260">
        <v>44394</v>
      </c>
      <c r="M2864" s="255" t="s">
        <v>28</v>
      </c>
      <c r="N2864" s="255" t="s">
        <v>30</v>
      </c>
      <c r="O2864" s="260"/>
      <c r="P2864" s="255"/>
      <c r="Q2864" s="255" t="s">
        <v>30</v>
      </c>
      <c r="R2864" s="255" t="s">
        <v>11337</v>
      </c>
      <c r="S2864" s="255"/>
      <c r="T2864" s="265"/>
    </row>
    <row r="2865" spans="1:20">
      <c r="A2865" s="255">
        <v>2863</v>
      </c>
      <c r="B2865" s="255" t="s">
        <v>11338</v>
      </c>
      <c r="C2865" s="255" t="s">
        <v>21</v>
      </c>
      <c r="D2865" s="255" t="s">
        <v>404</v>
      </c>
      <c r="E2865" s="255" t="s">
        <v>11339</v>
      </c>
      <c r="F2865" s="255" t="s">
        <v>143</v>
      </c>
      <c r="G2865" s="255">
        <v>18</v>
      </c>
      <c r="H2865" s="255" t="s">
        <v>7420</v>
      </c>
      <c r="I2865" s="255" t="s">
        <v>8224</v>
      </c>
      <c r="J2865" s="255">
        <v>18776119851</v>
      </c>
      <c r="K2865" s="255" t="s">
        <v>27</v>
      </c>
      <c r="L2865" s="260">
        <v>44331</v>
      </c>
      <c r="M2865" s="255" t="s">
        <v>29</v>
      </c>
      <c r="N2865" s="255" t="s">
        <v>27</v>
      </c>
      <c r="O2865" s="260">
        <v>44366</v>
      </c>
      <c r="P2865" s="255" t="s">
        <v>28</v>
      </c>
      <c r="Q2865" s="255" t="s">
        <v>30</v>
      </c>
      <c r="R2865" s="255"/>
      <c r="S2865" s="255"/>
      <c r="T2865" s="265" t="str">
        <f t="array" ref="T2865">VLOOKUP(D2865&amp;E2865,IF({1,0},'2021春'!$C$3:$C$4485&amp;'2021春'!$D$3:$D$4485,'2021春'!$H$3:$H$4485),2,0)</f>
        <v>451229200302280322</v>
      </c>
    </row>
    <row r="2866" spans="1:20">
      <c r="A2866" s="255">
        <v>2864</v>
      </c>
      <c r="B2866" s="255" t="s">
        <v>11340</v>
      </c>
      <c r="C2866" s="255" t="s">
        <v>21</v>
      </c>
      <c r="D2866" s="255" t="s">
        <v>404</v>
      </c>
      <c r="E2866" s="255" t="s">
        <v>11341</v>
      </c>
      <c r="F2866" s="255" t="s">
        <v>143</v>
      </c>
      <c r="G2866" s="255">
        <v>17</v>
      </c>
      <c r="H2866" s="255" t="s">
        <v>1968</v>
      </c>
      <c r="I2866" s="255" t="s">
        <v>11342</v>
      </c>
      <c r="J2866" s="255">
        <v>13481866916</v>
      </c>
      <c r="K2866" s="255" t="s">
        <v>27</v>
      </c>
      <c r="L2866" s="260">
        <v>44394</v>
      </c>
      <c r="M2866" s="255" t="s">
        <v>28</v>
      </c>
      <c r="N2866" s="255" t="s">
        <v>30</v>
      </c>
      <c r="O2866" s="260"/>
      <c r="P2866" s="255"/>
      <c r="Q2866" s="255" t="s">
        <v>30</v>
      </c>
      <c r="R2866" s="255"/>
      <c r="S2866" s="255"/>
      <c r="T2866" s="265" t="str">
        <f t="array" ref="T2866">VLOOKUP(D2866&amp;E2866,IF({1,0},'2021春'!$C$3:$C$4485&amp;'2021春'!$D$3:$D$4485,'2021春'!$H$3:$H$4485),2,0)</f>
        <v>451229200401080924</v>
      </c>
    </row>
    <row r="2867" spans="1:20">
      <c r="A2867" s="255">
        <v>2865</v>
      </c>
      <c r="B2867" s="255" t="s">
        <v>11343</v>
      </c>
      <c r="C2867" s="255" t="s">
        <v>21</v>
      </c>
      <c r="D2867" s="255" t="s">
        <v>404</v>
      </c>
      <c r="E2867" s="255" t="s">
        <v>11344</v>
      </c>
      <c r="F2867" s="255" t="s">
        <v>143</v>
      </c>
      <c r="G2867" s="255">
        <v>17</v>
      </c>
      <c r="H2867" s="255" t="s">
        <v>11297</v>
      </c>
      <c r="I2867" s="255" t="s">
        <v>11345</v>
      </c>
      <c r="J2867" s="255">
        <v>13977876662</v>
      </c>
      <c r="K2867" s="255" t="s">
        <v>27</v>
      </c>
      <c r="L2867" s="260">
        <v>44395</v>
      </c>
      <c r="M2867" s="255" t="s">
        <v>98</v>
      </c>
      <c r="N2867" s="255" t="s">
        <v>30</v>
      </c>
      <c r="O2867" s="260"/>
      <c r="P2867" s="255"/>
      <c r="Q2867" s="255" t="s">
        <v>30</v>
      </c>
      <c r="R2867" s="255"/>
      <c r="S2867" s="255"/>
      <c r="T2867" s="265" t="str">
        <f t="array" ref="T2867">VLOOKUP(D2867&amp;E2867,IF({1,0},'2021春'!$C$3:$C$4485&amp;'2021春'!$D$3:$D$4485,'2021春'!$H$3:$H$4485),2,0)</f>
        <v>451229200312241247</v>
      </c>
    </row>
    <row r="2868" spans="1:20">
      <c r="A2868" s="255">
        <v>2866</v>
      </c>
      <c r="B2868" s="255" t="s">
        <v>11346</v>
      </c>
      <c r="C2868" s="255" t="s">
        <v>21</v>
      </c>
      <c r="D2868" s="255" t="s">
        <v>404</v>
      </c>
      <c r="E2868" s="255" t="s">
        <v>11347</v>
      </c>
      <c r="F2868" s="255" t="s">
        <v>24</v>
      </c>
      <c r="G2868" s="255">
        <v>17</v>
      </c>
      <c r="H2868" s="255" t="s">
        <v>6979</v>
      </c>
      <c r="I2868" s="255" t="s">
        <v>11348</v>
      </c>
      <c r="J2868" s="255">
        <v>15277893958</v>
      </c>
      <c r="K2868" s="255" t="s">
        <v>27</v>
      </c>
      <c r="L2868" s="260">
        <v>44390</v>
      </c>
      <c r="M2868" s="255" t="s">
        <v>1352</v>
      </c>
      <c r="N2868" s="255" t="s">
        <v>30</v>
      </c>
      <c r="O2868" s="260"/>
      <c r="P2868" s="255"/>
      <c r="Q2868" s="255" t="s">
        <v>30</v>
      </c>
      <c r="R2868" s="255" t="s">
        <v>11349</v>
      </c>
      <c r="S2868" s="255"/>
      <c r="T2868" s="265" t="str">
        <f t="array" ref="T2868">VLOOKUP(D2868&amp;E2868,IF({1,0},'2021春'!$C$3:$C$4485&amp;'2021春'!$D$3:$D$4485,'2021春'!$H$3:$H$4485),2,0)</f>
        <v>452731200310071838</v>
      </c>
    </row>
    <row r="2869" spans="1:20">
      <c r="A2869" s="255">
        <v>2867</v>
      </c>
      <c r="B2869" s="255" t="s">
        <v>11350</v>
      </c>
      <c r="C2869" s="255" t="s">
        <v>21</v>
      </c>
      <c r="D2869" s="255" t="s">
        <v>404</v>
      </c>
      <c r="E2869" s="255" t="s">
        <v>11351</v>
      </c>
      <c r="F2869" s="255" t="s">
        <v>24</v>
      </c>
      <c r="G2869" s="255">
        <v>18</v>
      </c>
      <c r="H2869" s="255" t="s">
        <v>1191</v>
      </c>
      <c r="I2869" s="255" t="s">
        <v>11352</v>
      </c>
      <c r="J2869" s="255">
        <v>18378888038</v>
      </c>
      <c r="K2869" s="255" t="s">
        <v>27</v>
      </c>
      <c r="L2869" s="260">
        <v>44395</v>
      </c>
      <c r="M2869" s="255" t="s">
        <v>28</v>
      </c>
      <c r="N2869" s="255" t="s">
        <v>30</v>
      </c>
      <c r="O2869" s="260"/>
      <c r="P2869" s="255"/>
      <c r="Q2869" s="255" t="s">
        <v>30</v>
      </c>
      <c r="R2869" s="255"/>
      <c r="S2869" s="255"/>
      <c r="T2869" s="265" t="str">
        <f t="array" ref="T2869">VLOOKUP(D2869&amp;E2869,IF({1,0},'2021春'!$C$3:$C$4485&amp;'2021春'!$D$3:$D$4485,'2021春'!$H$3:$H$4485),2,0)</f>
        <v>452731200306204511</v>
      </c>
    </row>
    <row r="2870" spans="1:20">
      <c r="A2870" s="255">
        <v>2868</v>
      </c>
      <c r="B2870" s="255" t="s">
        <v>11353</v>
      </c>
      <c r="C2870" s="255" t="s">
        <v>21</v>
      </c>
      <c r="D2870" s="255" t="s">
        <v>404</v>
      </c>
      <c r="E2870" s="255" t="s">
        <v>11354</v>
      </c>
      <c r="F2870" s="255" t="s">
        <v>24</v>
      </c>
      <c r="G2870" s="255">
        <v>17</v>
      </c>
      <c r="H2870" s="255" t="s">
        <v>11355</v>
      </c>
      <c r="I2870" s="255" t="s">
        <v>11356</v>
      </c>
      <c r="J2870" s="255">
        <v>13481866291</v>
      </c>
      <c r="K2870" s="255" t="s">
        <v>27</v>
      </c>
      <c r="L2870" s="260">
        <v>44395</v>
      </c>
      <c r="M2870" s="255" t="s">
        <v>1352</v>
      </c>
      <c r="N2870" s="255" t="s">
        <v>27</v>
      </c>
      <c r="O2870" s="260">
        <v>44416</v>
      </c>
      <c r="P2870" s="255" t="s">
        <v>1352</v>
      </c>
      <c r="Q2870" s="255" t="s">
        <v>30</v>
      </c>
      <c r="R2870" s="255"/>
      <c r="S2870" s="255"/>
      <c r="T2870" s="265" t="str">
        <f t="array" ref="T2870">VLOOKUP(D2870&amp;E2870,IF({1,0},'2021春'!$C$3:$C$4485&amp;'2021春'!$D$3:$D$4485,'2021春'!$H$3:$H$4485),2,0)</f>
        <v>452731200406011813</v>
      </c>
    </row>
    <row r="2871" spans="1:20">
      <c r="A2871" s="255">
        <v>2869</v>
      </c>
      <c r="B2871" s="255" t="s">
        <v>11357</v>
      </c>
      <c r="C2871" s="255" t="s">
        <v>21</v>
      </c>
      <c r="D2871" s="255" t="s">
        <v>404</v>
      </c>
      <c r="E2871" s="255" t="s">
        <v>11358</v>
      </c>
      <c r="F2871" s="255" t="s">
        <v>24</v>
      </c>
      <c r="G2871" s="255">
        <v>18</v>
      </c>
      <c r="H2871" s="255" t="s">
        <v>6951</v>
      </c>
      <c r="I2871" s="255" t="s">
        <v>11359</v>
      </c>
      <c r="J2871" s="255">
        <v>15949327392</v>
      </c>
      <c r="K2871" s="255" t="s">
        <v>27</v>
      </c>
      <c r="L2871" s="260">
        <v>44331</v>
      </c>
      <c r="M2871" s="255" t="s">
        <v>29</v>
      </c>
      <c r="N2871" s="255" t="s">
        <v>27</v>
      </c>
      <c r="O2871" s="260">
        <v>44366</v>
      </c>
      <c r="P2871" s="255" t="s">
        <v>28</v>
      </c>
      <c r="Q2871" s="255" t="s">
        <v>30</v>
      </c>
      <c r="R2871" s="255"/>
      <c r="S2871" s="255"/>
      <c r="T2871" s="265" t="str">
        <f t="array" ref="T2871">VLOOKUP(D2871&amp;E2871,IF({1,0},'2021春'!$C$3:$C$4485&amp;'2021春'!$D$3:$D$4485,'2021春'!$H$3:$H$4485),2,0)</f>
        <v>452731200304055137</v>
      </c>
    </row>
    <row r="2872" spans="1:20">
      <c r="A2872" s="255">
        <v>2870</v>
      </c>
      <c r="B2872" s="255" t="s">
        <v>11360</v>
      </c>
      <c r="C2872" s="255" t="s">
        <v>21</v>
      </c>
      <c r="D2872" s="255" t="s">
        <v>404</v>
      </c>
      <c r="E2872" s="255" t="s">
        <v>11361</v>
      </c>
      <c r="F2872" s="255" t="s">
        <v>143</v>
      </c>
      <c r="G2872" s="255">
        <v>18</v>
      </c>
      <c r="H2872" s="255" t="s">
        <v>2033</v>
      </c>
      <c r="I2872" s="255" t="s">
        <v>11362</v>
      </c>
      <c r="J2872" s="255">
        <v>13877817436</v>
      </c>
      <c r="K2872" s="255" t="s">
        <v>27</v>
      </c>
      <c r="L2872" s="260">
        <v>44395</v>
      </c>
      <c r="M2872" s="255" t="s">
        <v>133</v>
      </c>
      <c r="N2872" s="255" t="s">
        <v>30</v>
      </c>
      <c r="O2872" s="260"/>
      <c r="P2872" s="255"/>
      <c r="Q2872" s="255" t="s">
        <v>30</v>
      </c>
      <c r="R2872" s="255"/>
      <c r="S2872" s="255"/>
      <c r="T2872" s="265" t="str">
        <f t="array" ref="T2872">VLOOKUP(D2872&amp;E2872,IF({1,0},'2021春'!$C$3:$C$4485&amp;'2021春'!$D$3:$D$4485,'2021春'!$H$3:$H$4485),2,0)</f>
        <v>451229200307032424</v>
      </c>
    </row>
    <row r="2873" spans="1:20">
      <c r="A2873" s="255">
        <v>2871</v>
      </c>
      <c r="B2873" s="255" t="s">
        <v>11363</v>
      </c>
      <c r="C2873" s="255" t="s">
        <v>21</v>
      </c>
      <c r="D2873" s="255" t="s">
        <v>404</v>
      </c>
      <c r="E2873" s="255" t="s">
        <v>11364</v>
      </c>
      <c r="F2873" s="255" t="s">
        <v>143</v>
      </c>
      <c r="G2873" s="255">
        <v>18</v>
      </c>
      <c r="H2873" s="255" t="s">
        <v>1871</v>
      </c>
      <c r="I2873" s="255" t="s">
        <v>11365</v>
      </c>
      <c r="J2873" s="255">
        <v>18276988828</v>
      </c>
      <c r="K2873" s="255" t="s">
        <v>27</v>
      </c>
      <c r="L2873" s="260">
        <v>44331</v>
      </c>
      <c r="M2873" s="255" t="s">
        <v>29</v>
      </c>
      <c r="N2873" s="255" t="s">
        <v>27</v>
      </c>
      <c r="O2873" s="260">
        <v>44366</v>
      </c>
      <c r="P2873" s="255" t="s">
        <v>28</v>
      </c>
      <c r="Q2873" s="255" t="s">
        <v>30</v>
      </c>
      <c r="R2873" s="255"/>
      <c r="S2873" s="255"/>
      <c r="T2873" s="265" t="str">
        <f t="array" ref="T2873">VLOOKUP(D2873&amp;E2873,IF({1,0},'2021春'!$C$3:$C$4485&amp;'2021春'!$D$3:$D$4485,'2021春'!$H$3:$H$4485),2,0)</f>
        <v>452731200209084220</v>
      </c>
    </row>
    <row r="2874" spans="1:20">
      <c r="A2874" s="255">
        <v>2872</v>
      </c>
      <c r="B2874" s="255" t="s">
        <v>11366</v>
      </c>
      <c r="C2874" s="255" t="s">
        <v>21</v>
      </c>
      <c r="D2874" s="255" t="s">
        <v>404</v>
      </c>
      <c r="E2874" s="255" t="s">
        <v>11367</v>
      </c>
      <c r="F2874" s="255" t="s">
        <v>143</v>
      </c>
      <c r="G2874" s="255">
        <v>17</v>
      </c>
      <c r="H2874" s="255" t="s">
        <v>1924</v>
      </c>
      <c r="I2874" s="255" t="s">
        <v>11368</v>
      </c>
      <c r="J2874" s="255">
        <v>13407753772</v>
      </c>
      <c r="K2874" s="255" t="s">
        <v>27</v>
      </c>
      <c r="L2874" s="260">
        <v>44395</v>
      </c>
      <c r="M2874" s="255" t="s">
        <v>98</v>
      </c>
      <c r="N2874" s="255" t="s">
        <v>30</v>
      </c>
      <c r="O2874" s="260"/>
      <c r="P2874" s="255"/>
      <c r="Q2874" s="255" t="s">
        <v>30</v>
      </c>
      <c r="R2874" s="255"/>
      <c r="S2874" s="255"/>
      <c r="T2874" s="265" t="str">
        <f t="array" ref="T2874">VLOOKUP(D2874&amp;E2874,IF({1,0},'2021春'!$C$3:$C$4485&amp;'2021春'!$D$3:$D$4485,'2021春'!$H$3:$H$4485),2,0)</f>
        <v>451229200403091221</v>
      </c>
    </row>
    <row r="2875" spans="1:20">
      <c r="A2875" s="255">
        <v>2873</v>
      </c>
      <c r="B2875" s="255" t="s">
        <v>11369</v>
      </c>
      <c r="C2875" s="255" t="s">
        <v>21</v>
      </c>
      <c r="D2875" s="255" t="s">
        <v>404</v>
      </c>
      <c r="E2875" s="255" t="s">
        <v>11370</v>
      </c>
      <c r="F2875" s="255" t="s">
        <v>143</v>
      </c>
      <c r="G2875" s="255">
        <v>17</v>
      </c>
      <c r="H2875" s="255" t="s">
        <v>8089</v>
      </c>
      <c r="I2875" s="255" t="s">
        <v>582</v>
      </c>
      <c r="J2875" s="255">
        <v>13977141749</v>
      </c>
      <c r="K2875" s="255" t="s">
        <v>27</v>
      </c>
      <c r="L2875" s="260">
        <v>44394</v>
      </c>
      <c r="M2875" s="255" t="s">
        <v>28</v>
      </c>
      <c r="N2875" s="255" t="s">
        <v>30</v>
      </c>
      <c r="O2875" s="260"/>
      <c r="P2875" s="255"/>
      <c r="Q2875" s="255" t="s">
        <v>30</v>
      </c>
      <c r="R2875" s="255"/>
      <c r="S2875" s="255"/>
      <c r="T2875" s="265" t="str">
        <f t="array" ref="T2875">VLOOKUP(D2875&amp;E2875,IF({1,0},'2021春'!$C$3:$C$4485&amp;'2021春'!$D$3:$D$4485,'2021春'!$H$3:$H$4485),2,0)</f>
        <v>451229200308253923</v>
      </c>
    </row>
    <row r="2876" spans="1:20">
      <c r="A2876" s="255">
        <v>2874</v>
      </c>
      <c r="B2876" s="255" t="s">
        <v>11371</v>
      </c>
      <c r="C2876" s="255" t="s">
        <v>21</v>
      </c>
      <c r="D2876" s="255" t="s">
        <v>404</v>
      </c>
      <c r="E2876" s="255" t="s">
        <v>11372</v>
      </c>
      <c r="F2876" s="255" t="s">
        <v>143</v>
      </c>
      <c r="G2876" s="255">
        <v>17</v>
      </c>
      <c r="H2876" s="255" t="s">
        <v>11373</v>
      </c>
      <c r="I2876" s="255" t="s">
        <v>11374</v>
      </c>
      <c r="J2876" s="255">
        <v>13481867351</v>
      </c>
      <c r="K2876" s="255" t="s">
        <v>27</v>
      </c>
      <c r="L2876" s="260">
        <v>44396</v>
      </c>
      <c r="M2876" s="255" t="s">
        <v>11375</v>
      </c>
      <c r="N2876" s="255" t="s">
        <v>30</v>
      </c>
      <c r="O2876" s="260"/>
      <c r="P2876" s="255"/>
      <c r="Q2876" s="255" t="s">
        <v>30</v>
      </c>
      <c r="R2876" s="255"/>
      <c r="S2876" s="255"/>
      <c r="T2876" s="265" t="str">
        <f t="array" ref="T2876">VLOOKUP(D2876&amp;E2876,IF({1,0},'2021春'!$C$3:$C$4485&amp;'2021春'!$D$3:$D$4485,'2021春'!$H$3:$H$4485),2,0)</f>
        <v>452731200311230925</v>
      </c>
    </row>
    <row r="2877" spans="1:20">
      <c r="A2877" s="255">
        <v>2875</v>
      </c>
      <c r="B2877" s="255" t="s">
        <v>11376</v>
      </c>
      <c r="C2877" s="255" t="s">
        <v>21</v>
      </c>
      <c r="D2877" s="255" t="s">
        <v>404</v>
      </c>
      <c r="E2877" s="255" t="s">
        <v>11377</v>
      </c>
      <c r="F2877" s="255" t="s">
        <v>24</v>
      </c>
      <c r="G2877" s="255">
        <v>18</v>
      </c>
      <c r="H2877" s="255" t="s">
        <v>4709</v>
      </c>
      <c r="I2877" s="255" t="s">
        <v>11378</v>
      </c>
      <c r="J2877" s="255">
        <v>19977826010</v>
      </c>
      <c r="K2877" s="255" t="s">
        <v>27</v>
      </c>
      <c r="L2877" s="260">
        <v>44331</v>
      </c>
      <c r="M2877" s="255" t="s">
        <v>29</v>
      </c>
      <c r="N2877" s="255" t="s">
        <v>27</v>
      </c>
      <c r="O2877" s="260">
        <v>44366</v>
      </c>
      <c r="P2877" s="255" t="s">
        <v>28</v>
      </c>
      <c r="Q2877" s="255" t="s">
        <v>30</v>
      </c>
      <c r="R2877" s="255"/>
      <c r="S2877" s="255"/>
      <c r="T2877" s="265" t="str">
        <f t="array" ref="T2877">VLOOKUP(D2877&amp;E2877,IF({1,0},'2021春'!$C$3:$C$4485&amp;'2021春'!$D$3:$D$4485,'2021春'!$H$3:$H$4485),2,0)</f>
        <v>451229200210292713</v>
      </c>
    </row>
    <row r="2878" spans="1:20">
      <c r="A2878" s="255">
        <v>2876</v>
      </c>
      <c r="B2878" s="255" t="s">
        <v>11379</v>
      </c>
      <c r="C2878" s="255" t="s">
        <v>21</v>
      </c>
      <c r="D2878" s="255" t="s">
        <v>404</v>
      </c>
      <c r="E2878" s="255" t="s">
        <v>11380</v>
      </c>
      <c r="F2878" s="255" t="s">
        <v>143</v>
      </c>
      <c r="G2878" s="255">
        <v>19</v>
      </c>
      <c r="H2878" s="255" t="s">
        <v>10169</v>
      </c>
      <c r="I2878" s="255" t="s">
        <v>5117</v>
      </c>
      <c r="J2878" s="255">
        <v>13719247556</v>
      </c>
      <c r="K2878" s="255" t="s">
        <v>27</v>
      </c>
      <c r="L2878" s="260">
        <v>44331</v>
      </c>
      <c r="M2878" s="255" t="s">
        <v>29</v>
      </c>
      <c r="N2878" s="255" t="s">
        <v>27</v>
      </c>
      <c r="O2878" s="260">
        <v>44366</v>
      </c>
      <c r="P2878" s="255" t="s">
        <v>28</v>
      </c>
      <c r="Q2878" s="255" t="s">
        <v>30</v>
      </c>
      <c r="R2878" s="255"/>
      <c r="S2878" s="255"/>
      <c r="T2878" s="265" t="str">
        <f t="array" ref="T2878">VLOOKUP(D2878&amp;E2878,IF({1,0},'2021春'!$C$3:$C$4485&amp;'2021春'!$D$3:$D$4485,'2021春'!$H$3:$H$4485),2,0)</f>
        <v>451229200112044222</v>
      </c>
    </row>
    <row r="2879" spans="1:20">
      <c r="A2879" s="255">
        <v>2877</v>
      </c>
      <c r="B2879" s="255" t="s">
        <v>11381</v>
      </c>
      <c r="C2879" s="255" t="s">
        <v>21</v>
      </c>
      <c r="D2879" s="255" t="s">
        <v>404</v>
      </c>
      <c r="E2879" s="255" t="s">
        <v>11382</v>
      </c>
      <c r="F2879" s="255" t="s">
        <v>143</v>
      </c>
      <c r="G2879" s="255">
        <v>16</v>
      </c>
      <c r="H2879" s="255" t="s">
        <v>1258</v>
      </c>
      <c r="I2879" s="255" t="s">
        <v>11383</v>
      </c>
      <c r="J2879" s="255">
        <v>13768084723</v>
      </c>
      <c r="K2879" s="255" t="s">
        <v>27</v>
      </c>
      <c r="L2879" s="260">
        <v>44395</v>
      </c>
      <c r="M2879" s="255" t="s">
        <v>2455</v>
      </c>
      <c r="N2879" s="255" t="s">
        <v>30</v>
      </c>
      <c r="O2879" s="260"/>
      <c r="P2879" s="255"/>
      <c r="Q2879" s="255" t="s">
        <v>30</v>
      </c>
      <c r="R2879" s="255"/>
      <c r="S2879" s="255"/>
      <c r="T2879" s="265" t="str">
        <f t="array" ref="T2879">VLOOKUP(D2879&amp;E2879,IF({1,0},'2021春'!$C$3:$C$4485&amp;'2021春'!$D$3:$D$4485,'2021春'!$H$3:$H$4485),2,0)</f>
        <v>451229200503151228</v>
      </c>
    </row>
    <row r="2880" spans="1:20">
      <c r="A2880" s="255">
        <v>2878</v>
      </c>
      <c r="B2880" s="255" t="s">
        <v>11384</v>
      </c>
      <c r="C2880" s="255" t="s">
        <v>21</v>
      </c>
      <c r="D2880" s="255" t="s">
        <v>404</v>
      </c>
      <c r="E2880" s="255" t="s">
        <v>11385</v>
      </c>
      <c r="F2880" s="255" t="s">
        <v>143</v>
      </c>
      <c r="G2880" s="255">
        <v>17</v>
      </c>
      <c r="H2880" s="255" t="s">
        <v>7451</v>
      </c>
      <c r="I2880" s="255" t="s">
        <v>6680</v>
      </c>
      <c r="J2880" s="255">
        <v>19114593091</v>
      </c>
      <c r="K2880" s="255" t="s">
        <v>27</v>
      </c>
      <c r="L2880" s="260">
        <v>44395</v>
      </c>
      <c r="M2880" s="255" t="s">
        <v>2455</v>
      </c>
      <c r="N2880" s="255" t="s">
        <v>30</v>
      </c>
      <c r="O2880" s="260"/>
      <c r="P2880" s="255"/>
      <c r="Q2880" s="255" t="s">
        <v>30</v>
      </c>
      <c r="R2880" s="255"/>
      <c r="S2880" s="255"/>
      <c r="T2880" s="265" t="str">
        <f t="array" ref="T2880">VLOOKUP(D2880&amp;E2880,IF({1,0},'2021春'!$C$3:$C$4485&amp;'2021春'!$D$3:$D$4485,'2021春'!$H$3:$H$4485),2,0)</f>
        <v>452731200309111820</v>
      </c>
    </row>
    <row r="2881" spans="1:20">
      <c r="A2881" s="255">
        <v>2879</v>
      </c>
      <c r="B2881" s="255" t="s">
        <v>11386</v>
      </c>
      <c r="C2881" s="255" t="s">
        <v>21</v>
      </c>
      <c r="D2881" s="255" t="s">
        <v>404</v>
      </c>
      <c r="E2881" s="255" t="s">
        <v>11387</v>
      </c>
      <c r="F2881" s="255" t="s">
        <v>24</v>
      </c>
      <c r="G2881" s="255">
        <v>16</v>
      </c>
      <c r="H2881" s="255" t="s">
        <v>11388</v>
      </c>
      <c r="I2881" s="255" t="s">
        <v>11389</v>
      </c>
      <c r="J2881" s="255">
        <v>15949328349</v>
      </c>
      <c r="K2881" s="255" t="s">
        <v>27</v>
      </c>
      <c r="L2881" s="260">
        <v>44398</v>
      </c>
      <c r="M2881" s="255" t="s">
        <v>2455</v>
      </c>
      <c r="N2881" s="255" t="s">
        <v>30</v>
      </c>
      <c r="O2881" s="260"/>
      <c r="P2881" s="255"/>
      <c r="Q2881" s="255" t="s">
        <v>30</v>
      </c>
      <c r="R2881" s="255"/>
      <c r="S2881" s="255"/>
      <c r="T2881" s="265" t="str">
        <f t="array" ref="T2881">VLOOKUP(D2881&amp;E2881,IF({1,0},'2021春'!$C$3:$C$4485&amp;'2021春'!$D$3:$D$4485,'2021春'!$H$3:$H$4485),2,0)</f>
        <v>452731200408200319</v>
      </c>
    </row>
    <row r="2882" spans="1:20">
      <c r="A2882" s="255">
        <v>2880</v>
      </c>
      <c r="B2882" s="255" t="s">
        <v>11390</v>
      </c>
      <c r="C2882" s="255" t="s">
        <v>21</v>
      </c>
      <c r="D2882" s="255" t="s">
        <v>404</v>
      </c>
      <c r="E2882" s="255" t="s">
        <v>11391</v>
      </c>
      <c r="F2882" s="255" t="s">
        <v>143</v>
      </c>
      <c r="G2882" s="255">
        <v>18</v>
      </c>
      <c r="H2882" s="255" t="s">
        <v>11392</v>
      </c>
      <c r="I2882" s="255" t="s">
        <v>11393</v>
      </c>
      <c r="J2882" s="255">
        <v>13627784037</v>
      </c>
      <c r="K2882" s="255" t="s">
        <v>27</v>
      </c>
      <c r="L2882" s="260">
        <v>44331</v>
      </c>
      <c r="M2882" s="255" t="s">
        <v>29</v>
      </c>
      <c r="N2882" s="255" t="s">
        <v>27</v>
      </c>
      <c r="O2882" s="260">
        <v>44366</v>
      </c>
      <c r="P2882" s="255" t="s">
        <v>28</v>
      </c>
      <c r="Q2882" s="255" t="s">
        <v>30</v>
      </c>
      <c r="R2882" s="255"/>
      <c r="S2882" s="255"/>
      <c r="T2882" s="265" t="str">
        <f t="array" ref="T2882">VLOOKUP(D2882&amp;E2882,IF({1,0},'2021春'!$C$3:$C$4485&amp;'2021春'!$D$3:$D$4485,'2021春'!$H$3:$H$4485),2,0)</f>
        <v>451229200210182426</v>
      </c>
    </row>
    <row r="2883" spans="1:20">
      <c r="A2883" s="255">
        <v>2881</v>
      </c>
      <c r="B2883" s="255" t="s">
        <v>11394</v>
      </c>
      <c r="C2883" s="255" t="s">
        <v>21</v>
      </c>
      <c r="D2883" s="255" t="s">
        <v>404</v>
      </c>
      <c r="E2883" s="255" t="s">
        <v>11395</v>
      </c>
      <c r="F2883" s="255" t="s">
        <v>143</v>
      </c>
      <c r="G2883" s="255">
        <v>15</v>
      </c>
      <c r="H2883" s="255" t="s">
        <v>11396</v>
      </c>
      <c r="I2883" s="255" t="s">
        <v>11397</v>
      </c>
      <c r="J2883" s="255" t="s">
        <v>11398</v>
      </c>
      <c r="K2883" s="255" t="s">
        <v>27</v>
      </c>
      <c r="L2883" s="260">
        <v>44398</v>
      </c>
      <c r="M2883" s="255" t="s">
        <v>11399</v>
      </c>
      <c r="N2883" s="255" t="s">
        <v>27</v>
      </c>
      <c r="O2883" s="260">
        <v>44420</v>
      </c>
      <c r="P2883" s="255" t="s">
        <v>11399</v>
      </c>
      <c r="Q2883" s="255" t="s">
        <v>30</v>
      </c>
      <c r="R2883" s="255"/>
      <c r="S2883" s="255"/>
      <c r="T2883" s="265" t="str">
        <f t="array" ref="T2883">VLOOKUP(D2883&amp;E2883,IF({1,0},'2021春'!$C$3:$C$4485&amp;'2021春'!$D$3:$D$4485,'2021春'!$H$3:$H$4485),2,0)</f>
        <v>452731200511172424</v>
      </c>
    </row>
    <row r="2884" spans="1:20">
      <c r="A2884" s="255">
        <v>2882</v>
      </c>
      <c r="B2884" s="255" t="s">
        <v>11400</v>
      </c>
      <c r="C2884" s="255" t="s">
        <v>21</v>
      </c>
      <c r="D2884" s="255" t="s">
        <v>404</v>
      </c>
      <c r="E2884" s="255" t="s">
        <v>11401</v>
      </c>
      <c r="F2884" s="255" t="s">
        <v>24</v>
      </c>
      <c r="G2884" s="255">
        <v>16</v>
      </c>
      <c r="H2884" s="255" t="s">
        <v>213</v>
      </c>
      <c r="I2884" s="255" t="s">
        <v>11402</v>
      </c>
      <c r="J2884" s="255">
        <v>15277858499</v>
      </c>
      <c r="K2884" s="255" t="s">
        <v>27</v>
      </c>
      <c r="L2884" s="260">
        <v>44396</v>
      </c>
      <c r="M2884" s="255" t="s">
        <v>28</v>
      </c>
      <c r="N2884" s="255" t="s">
        <v>30</v>
      </c>
      <c r="O2884" s="260"/>
      <c r="P2884" s="255"/>
      <c r="Q2884" s="255" t="s">
        <v>30</v>
      </c>
      <c r="R2884" s="255"/>
      <c r="S2884" s="255"/>
      <c r="T2884" s="265" t="str">
        <f t="array" ref="T2884">VLOOKUP(D2884&amp;E2884,IF({1,0},'2021春'!$C$3:$C$4485&amp;'2021春'!$D$3:$D$4485,'2021春'!$H$3:$H$4485),2,0)</f>
        <v>452731200503153610</v>
      </c>
    </row>
    <row r="2885" spans="1:20">
      <c r="A2885" s="255">
        <v>2883</v>
      </c>
      <c r="B2885" s="255" t="s">
        <v>11403</v>
      </c>
      <c r="C2885" s="255" t="s">
        <v>21</v>
      </c>
      <c r="D2885" s="255" t="s">
        <v>404</v>
      </c>
      <c r="E2885" s="255" t="s">
        <v>11404</v>
      </c>
      <c r="F2885" s="255" t="s">
        <v>143</v>
      </c>
      <c r="G2885" s="255">
        <v>16</v>
      </c>
      <c r="H2885" s="255" t="s">
        <v>1515</v>
      </c>
      <c r="I2885" s="255" t="s">
        <v>11405</v>
      </c>
      <c r="J2885" s="255">
        <v>15120601683</v>
      </c>
      <c r="K2885" s="255" t="s">
        <v>27</v>
      </c>
      <c r="L2885" s="260">
        <v>44394</v>
      </c>
      <c r="M2885" s="255" t="s">
        <v>28</v>
      </c>
      <c r="N2885" s="255" t="s">
        <v>27</v>
      </c>
      <c r="O2885" s="260">
        <v>44416</v>
      </c>
      <c r="P2885" s="255" t="s">
        <v>28</v>
      </c>
      <c r="Q2885" s="255" t="s">
        <v>30</v>
      </c>
      <c r="R2885" s="255"/>
      <c r="S2885" s="255"/>
      <c r="T2885" s="265" t="str">
        <f t="array" ref="T2885">VLOOKUP(D2885&amp;E2885,IF({1,0},'2021春'!$C$3:$C$4485&amp;'2021春'!$D$3:$D$4485,'2021春'!$H$3:$H$4485),2,0)</f>
        <v>451229200410155422</v>
      </c>
    </row>
    <row r="2886" spans="1:20">
      <c r="A2886" s="255">
        <v>2884</v>
      </c>
      <c r="B2886" s="255" t="s">
        <v>11406</v>
      </c>
      <c r="C2886" s="255" t="s">
        <v>21</v>
      </c>
      <c r="D2886" s="255" t="s">
        <v>404</v>
      </c>
      <c r="E2886" s="255" t="s">
        <v>11407</v>
      </c>
      <c r="F2886" s="255" t="s">
        <v>143</v>
      </c>
      <c r="G2886" s="255">
        <v>20</v>
      </c>
      <c r="H2886" s="255" t="s">
        <v>11408</v>
      </c>
      <c r="I2886" s="255" t="s">
        <v>11409</v>
      </c>
      <c r="J2886" s="255">
        <v>18077898051</v>
      </c>
      <c r="K2886" s="255" t="s">
        <v>27</v>
      </c>
      <c r="L2886" s="260">
        <v>44331</v>
      </c>
      <c r="M2886" s="255" t="s">
        <v>29</v>
      </c>
      <c r="N2886" s="255" t="s">
        <v>27</v>
      </c>
      <c r="O2886" s="260">
        <v>44366</v>
      </c>
      <c r="P2886" s="255" t="s">
        <v>28</v>
      </c>
      <c r="Q2886" s="255" t="s">
        <v>30</v>
      </c>
      <c r="R2886" s="255"/>
      <c r="S2886" s="255"/>
      <c r="T2886" s="265" t="str">
        <f t="array" ref="T2886">VLOOKUP(D2886&amp;E2886,IF({1,0},'2021春'!$C$3:$C$4485&amp;'2021春'!$D$3:$D$4485,'2021春'!$H$3:$H$4485),2,0)</f>
        <v>451229200107104526</v>
      </c>
    </row>
    <row r="2887" spans="1:20">
      <c r="A2887" s="255">
        <v>2885</v>
      </c>
      <c r="B2887" s="255" t="s">
        <v>11410</v>
      </c>
      <c r="C2887" s="255" t="s">
        <v>21</v>
      </c>
      <c r="D2887" s="255" t="s">
        <v>404</v>
      </c>
      <c r="E2887" s="255" t="s">
        <v>11411</v>
      </c>
      <c r="F2887" s="255" t="s">
        <v>143</v>
      </c>
      <c r="G2887" s="255">
        <v>18</v>
      </c>
      <c r="H2887" s="255" t="s">
        <v>11412</v>
      </c>
      <c r="I2887" s="255" t="s">
        <v>11413</v>
      </c>
      <c r="J2887" s="255">
        <v>15977838484</v>
      </c>
      <c r="K2887" s="255" t="s">
        <v>27</v>
      </c>
      <c r="L2887" s="260">
        <v>44397</v>
      </c>
      <c r="M2887" s="255" t="s">
        <v>28</v>
      </c>
      <c r="N2887" s="255" t="s">
        <v>30</v>
      </c>
      <c r="O2887" s="260"/>
      <c r="P2887" s="255"/>
      <c r="Q2887" s="255" t="s">
        <v>30</v>
      </c>
      <c r="R2887" s="255"/>
      <c r="S2887" s="255"/>
      <c r="T2887" s="265" t="str">
        <f t="array" ref="T2887">VLOOKUP(D2887&amp;E2887,IF({1,0},'2021春'!$C$3:$C$4485&amp;'2021春'!$D$3:$D$4485,'2021春'!$H$3:$H$4485),2,0)</f>
        <v>452731200307090325</v>
      </c>
    </row>
    <row r="2888" spans="1:20">
      <c r="A2888" s="255">
        <v>2886</v>
      </c>
      <c r="B2888" s="255" t="s">
        <v>11414</v>
      </c>
      <c r="C2888" s="255" t="s">
        <v>21</v>
      </c>
      <c r="D2888" s="255" t="s">
        <v>404</v>
      </c>
      <c r="E2888" s="255" t="s">
        <v>11415</v>
      </c>
      <c r="F2888" s="255" t="s">
        <v>143</v>
      </c>
      <c r="G2888" s="255">
        <v>16</v>
      </c>
      <c r="H2888" s="255" t="s">
        <v>11416</v>
      </c>
      <c r="I2888" s="255" t="s">
        <v>11417</v>
      </c>
      <c r="J2888" s="255">
        <v>13617795626</v>
      </c>
      <c r="K2888" s="255" t="s">
        <v>27</v>
      </c>
      <c r="L2888" s="260">
        <v>44395</v>
      </c>
      <c r="M2888" s="255" t="s">
        <v>2455</v>
      </c>
      <c r="N2888" s="255" t="s">
        <v>30</v>
      </c>
      <c r="O2888" s="260"/>
      <c r="P2888" s="255"/>
      <c r="Q2888" s="255" t="s">
        <v>30</v>
      </c>
      <c r="R2888" s="255"/>
      <c r="S2888" s="255"/>
      <c r="T2888" s="265" t="str">
        <f t="array" ref="T2888">VLOOKUP(D2888&amp;E2888,IF({1,0},'2021春'!$C$3:$C$4485&amp;'2021春'!$D$3:$D$4485,'2021春'!$H$3:$H$4485),2,0)</f>
        <v>45122920041102212X</v>
      </c>
    </row>
    <row r="2889" spans="1:20">
      <c r="A2889" s="255">
        <v>2887</v>
      </c>
      <c r="B2889" s="255" t="s">
        <v>11418</v>
      </c>
      <c r="C2889" s="255" t="s">
        <v>21</v>
      </c>
      <c r="D2889" s="255" t="s">
        <v>404</v>
      </c>
      <c r="E2889" s="255" t="s">
        <v>11419</v>
      </c>
      <c r="F2889" s="255" t="s">
        <v>143</v>
      </c>
      <c r="G2889" s="255">
        <v>16</v>
      </c>
      <c r="H2889" s="255" t="s">
        <v>11420</v>
      </c>
      <c r="I2889" s="255" t="s">
        <v>11421</v>
      </c>
      <c r="J2889" s="255">
        <v>13657780561</v>
      </c>
      <c r="K2889" s="255" t="s">
        <v>27</v>
      </c>
      <c r="L2889" s="260">
        <v>44397</v>
      </c>
      <c r="M2889" s="255" t="s">
        <v>11422</v>
      </c>
      <c r="N2889" s="255" t="s">
        <v>30</v>
      </c>
      <c r="O2889" s="260"/>
      <c r="P2889" s="255"/>
      <c r="Q2889" s="255" t="s">
        <v>30</v>
      </c>
      <c r="R2889" s="255"/>
      <c r="S2889" s="255"/>
      <c r="T2889" s="265" t="str">
        <f t="array" ref="T2889">VLOOKUP(D2889&amp;E2889,IF({1,0},'2021春'!$C$3:$C$4485&amp;'2021春'!$D$3:$D$4485,'2021春'!$H$3:$H$4485),2,0)</f>
        <v>451229200410195125</v>
      </c>
    </row>
    <row r="2890" spans="1:20">
      <c r="A2890" s="255">
        <v>2888</v>
      </c>
      <c r="B2890" s="255" t="s">
        <v>11423</v>
      </c>
      <c r="C2890" s="255" t="s">
        <v>21</v>
      </c>
      <c r="D2890" s="255" t="s">
        <v>404</v>
      </c>
      <c r="E2890" s="255" t="s">
        <v>11424</v>
      </c>
      <c r="F2890" s="255" t="s">
        <v>143</v>
      </c>
      <c r="G2890" s="255">
        <v>19</v>
      </c>
      <c r="H2890" s="255" t="s">
        <v>11425</v>
      </c>
      <c r="I2890" s="255" t="s">
        <v>11426</v>
      </c>
      <c r="J2890" s="255" t="s">
        <v>11427</v>
      </c>
      <c r="K2890" s="255" t="s">
        <v>27</v>
      </c>
      <c r="L2890" s="260">
        <v>44331</v>
      </c>
      <c r="M2890" s="255" t="s">
        <v>29</v>
      </c>
      <c r="N2890" s="255" t="s">
        <v>27</v>
      </c>
      <c r="O2890" s="260">
        <v>44366</v>
      </c>
      <c r="P2890" s="255" t="s">
        <v>28</v>
      </c>
      <c r="Q2890" s="255" t="s">
        <v>30</v>
      </c>
      <c r="R2890" s="255"/>
      <c r="S2890" s="255"/>
      <c r="T2890" s="265" t="str">
        <f t="array" ref="T2890">VLOOKUP(D2890&amp;E2890,IF({1,0},'2021春'!$C$3:$C$4485&amp;'2021春'!$D$3:$D$4485,'2021春'!$H$3:$H$4485),2,0)</f>
        <v>451229200201122720</v>
      </c>
    </row>
    <row r="2891" spans="1:20">
      <c r="A2891" s="255">
        <v>2889</v>
      </c>
      <c r="B2891" s="255" t="s">
        <v>11428</v>
      </c>
      <c r="C2891" s="255" t="s">
        <v>21</v>
      </c>
      <c r="D2891" s="255" t="s">
        <v>404</v>
      </c>
      <c r="E2891" s="255" t="s">
        <v>11429</v>
      </c>
      <c r="F2891" s="255" t="s">
        <v>143</v>
      </c>
      <c r="G2891" s="255">
        <v>17</v>
      </c>
      <c r="H2891" s="255" t="s">
        <v>11430</v>
      </c>
      <c r="I2891" s="255" t="s">
        <v>11431</v>
      </c>
      <c r="J2891" s="255">
        <v>15277859483</v>
      </c>
      <c r="K2891" s="255" t="s">
        <v>27</v>
      </c>
      <c r="L2891" s="260">
        <v>44395</v>
      </c>
      <c r="M2891" s="255" t="s">
        <v>28</v>
      </c>
      <c r="N2891" s="255" t="s">
        <v>30</v>
      </c>
      <c r="O2891" s="260"/>
      <c r="P2891" s="255"/>
      <c r="Q2891" s="255" t="s">
        <v>30</v>
      </c>
      <c r="R2891" s="255"/>
      <c r="S2891" s="255"/>
      <c r="T2891" s="265" t="str">
        <f t="array" ref="T2891">VLOOKUP(D2891&amp;E2891,IF({1,0},'2021春'!$C$3:$C$4485&amp;'2021春'!$D$3:$D$4485,'2021春'!$H$3:$H$4485),2,0)</f>
        <v>452731200405084826</v>
      </c>
    </row>
    <row r="2892" spans="1:20">
      <c r="A2892" s="255">
        <v>2890</v>
      </c>
      <c r="B2892" s="255" t="s">
        <v>11432</v>
      </c>
      <c r="C2892" s="255" t="s">
        <v>21</v>
      </c>
      <c r="D2892" s="255" t="s">
        <v>404</v>
      </c>
      <c r="E2892" s="255" t="s">
        <v>8478</v>
      </c>
      <c r="F2892" s="255" t="s">
        <v>143</v>
      </c>
      <c r="G2892" s="255">
        <v>18</v>
      </c>
      <c r="H2892" s="255" t="s">
        <v>11433</v>
      </c>
      <c r="I2892" s="255" t="s">
        <v>11434</v>
      </c>
      <c r="J2892" s="255">
        <v>13652203956</v>
      </c>
      <c r="K2892" s="255" t="s">
        <v>27</v>
      </c>
      <c r="L2892" s="260">
        <v>44331</v>
      </c>
      <c r="M2892" s="255" t="s">
        <v>29</v>
      </c>
      <c r="N2892" s="255" t="s">
        <v>27</v>
      </c>
      <c r="O2892" s="260">
        <v>44366</v>
      </c>
      <c r="P2892" s="255" t="s">
        <v>28</v>
      </c>
      <c r="Q2892" s="255" t="s">
        <v>30</v>
      </c>
      <c r="R2892" s="255"/>
      <c r="S2892" s="255"/>
      <c r="T2892" s="265" t="str">
        <f t="array" ref="T2892">VLOOKUP(D2892&amp;E2892,IF({1,0},'2021春'!$C$3:$C$4485&amp;'2021春'!$D$3:$D$4485,'2021春'!$H$3:$H$4485),2,0)</f>
        <v>451229200301172127</v>
      </c>
    </row>
    <row r="2893" spans="1:20">
      <c r="A2893" s="255">
        <v>2891</v>
      </c>
      <c r="B2893" s="255" t="s">
        <v>11435</v>
      </c>
      <c r="C2893" s="255" t="s">
        <v>21</v>
      </c>
      <c r="D2893" s="255" t="s">
        <v>404</v>
      </c>
      <c r="E2893" s="255" t="s">
        <v>11436</v>
      </c>
      <c r="F2893" s="255" t="s">
        <v>143</v>
      </c>
      <c r="G2893" s="255">
        <v>18</v>
      </c>
      <c r="H2893" s="255" t="s">
        <v>11437</v>
      </c>
      <c r="I2893" s="255" t="s">
        <v>11438</v>
      </c>
      <c r="J2893" s="255">
        <v>13397784766</v>
      </c>
      <c r="K2893" s="255" t="s">
        <v>27</v>
      </c>
      <c r="L2893" s="260">
        <v>44411</v>
      </c>
      <c r="M2893" s="255" t="s">
        <v>28</v>
      </c>
      <c r="N2893" s="255" t="s">
        <v>30</v>
      </c>
      <c r="O2893" s="260"/>
      <c r="P2893" s="255"/>
      <c r="Q2893" s="255" t="s">
        <v>30</v>
      </c>
      <c r="R2893" s="255"/>
      <c r="S2893" s="255"/>
      <c r="T2893" s="265" t="str">
        <f t="array" ref="T2893">VLOOKUP(D2893&amp;E2893,IF({1,0},'2021春'!$C$3:$C$4485&amp;'2021春'!$D$3:$D$4485,'2021春'!$H$3:$H$4485),2,0)</f>
        <v>451229200307031827</v>
      </c>
    </row>
    <row r="2894" spans="1:20">
      <c r="A2894" s="255">
        <v>2892</v>
      </c>
      <c r="B2894" s="255" t="s">
        <v>11439</v>
      </c>
      <c r="C2894" s="255" t="s">
        <v>21</v>
      </c>
      <c r="D2894" s="255" t="s">
        <v>404</v>
      </c>
      <c r="E2894" s="255" t="s">
        <v>11440</v>
      </c>
      <c r="F2894" s="255" t="s">
        <v>143</v>
      </c>
      <c r="G2894" s="255">
        <v>17</v>
      </c>
      <c r="H2894" s="255" t="s">
        <v>6804</v>
      </c>
      <c r="I2894" s="255" t="s">
        <v>11441</v>
      </c>
      <c r="J2894" s="255">
        <v>17807839978</v>
      </c>
      <c r="K2894" s="255" t="s">
        <v>27</v>
      </c>
      <c r="L2894" s="260">
        <v>44394</v>
      </c>
      <c r="M2894" s="255" t="s">
        <v>98</v>
      </c>
      <c r="N2894" s="255" t="s">
        <v>27</v>
      </c>
      <c r="O2894" s="260">
        <v>44416</v>
      </c>
      <c r="P2894" s="255" t="s">
        <v>98</v>
      </c>
      <c r="Q2894" s="255" t="s">
        <v>30</v>
      </c>
      <c r="R2894" s="255"/>
      <c r="S2894" s="255"/>
      <c r="T2894" s="265" t="str">
        <f t="array" ref="T2894">VLOOKUP(D2894&amp;E2894,IF({1,0},'2021春'!$C$3:$C$4485&amp;'2021春'!$D$3:$D$4485,'2021春'!$H$3:$H$4485),2,0)</f>
        <v>451229200408134227</v>
      </c>
    </row>
    <row r="2895" spans="1:20">
      <c r="A2895" s="255">
        <v>2893</v>
      </c>
      <c r="B2895" s="255" t="s">
        <v>11442</v>
      </c>
      <c r="C2895" s="255" t="s">
        <v>21</v>
      </c>
      <c r="D2895" s="255" t="s">
        <v>404</v>
      </c>
      <c r="E2895" s="255" t="s">
        <v>11443</v>
      </c>
      <c r="F2895" s="255" t="s">
        <v>143</v>
      </c>
      <c r="G2895" s="255">
        <v>17</v>
      </c>
      <c r="H2895" s="255" t="s">
        <v>7655</v>
      </c>
      <c r="I2895" s="255" t="s">
        <v>11444</v>
      </c>
      <c r="J2895" s="255">
        <v>15277893896</v>
      </c>
      <c r="K2895" s="255" t="s">
        <v>27</v>
      </c>
      <c r="L2895" s="260">
        <v>44406</v>
      </c>
      <c r="M2895" s="255" t="s">
        <v>29</v>
      </c>
      <c r="N2895" s="255" t="s">
        <v>30</v>
      </c>
      <c r="O2895" s="260"/>
      <c r="P2895" s="255"/>
      <c r="Q2895" s="255" t="s">
        <v>30</v>
      </c>
      <c r="R2895" s="255"/>
      <c r="S2895" s="255"/>
      <c r="T2895" s="265" t="str">
        <f t="array" ref="T2895">VLOOKUP(D2895&amp;E2895,IF({1,0},'2021春'!$C$3:$C$4485&amp;'2021春'!$D$3:$D$4485,'2021春'!$H$3:$H$4485),2,0)</f>
        <v>452731200310234529</v>
      </c>
    </row>
    <row r="2896" spans="1:20">
      <c r="A2896" s="255">
        <v>2894</v>
      </c>
      <c r="B2896" s="255" t="s">
        <v>11445</v>
      </c>
      <c r="C2896" s="255" t="s">
        <v>21</v>
      </c>
      <c r="D2896" s="255" t="s">
        <v>404</v>
      </c>
      <c r="E2896" s="255" t="s">
        <v>8143</v>
      </c>
      <c r="F2896" s="255" t="s">
        <v>24</v>
      </c>
      <c r="G2896" s="255">
        <v>18</v>
      </c>
      <c r="H2896" s="255" t="s">
        <v>1883</v>
      </c>
      <c r="I2896" s="255" t="s">
        <v>11446</v>
      </c>
      <c r="J2896" s="255">
        <v>15878685588</v>
      </c>
      <c r="K2896" s="255" t="s">
        <v>27</v>
      </c>
      <c r="L2896" s="260">
        <v>44399</v>
      </c>
      <c r="M2896" s="255" t="s">
        <v>28</v>
      </c>
      <c r="N2896" s="255" t="s">
        <v>30</v>
      </c>
      <c r="O2896" s="260"/>
      <c r="P2896" s="255"/>
      <c r="Q2896" s="255" t="s">
        <v>30</v>
      </c>
      <c r="R2896" s="255"/>
      <c r="S2896" s="255"/>
      <c r="T2896" s="265" t="str">
        <f t="array" ref="T2896">VLOOKUP(D2896&amp;E2896,IF({1,0},'2021春'!$C$3:$C$4485&amp;'2021春'!$D$3:$D$4485,'2021春'!$H$3:$H$4485),2,0)</f>
        <v>45122920030722571X</v>
      </c>
    </row>
    <row r="2897" spans="1:20">
      <c r="A2897" s="255">
        <v>2895</v>
      </c>
      <c r="B2897" s="255" t="s">
        <v>11447</v>
      </c>
      <c r="C2897" s="255" t="s">
        <v>21</v>
      </c>
      <c r="D2897" s="255" t="s">
        <v>404</v>
      </c>
      <c r="E2897" s="255" t="s">
        <v>11448</v>
      </c>
      <c r="F2897" s="255" t="s">
        <v>143</v>
      </c>
      <c r="G2897" s="255">
        <v>18</v>
      </c>
      <c r="H2897" s="255" t="s">
        <v>11449</v>
      </c>
      <c r="I2897" s="255" t="s">
        <v>11450</v>
      </c>
      <c r="J2897" s="255">
        <v>18174936905</v>
      </c>
      <c r="K2897" s="255" t="s">
        <v>27</v>
      </c>
      <c r="L2897" s="260">
        <v>44394</v>
      </c>
      <c r="M2897" s="255" t="s">
        <v>28</v>
      </c>
      <c r="N2897" s="255" t="s">
        <v>27</v>
      </c>
      <c r="O2897" s="260">
        <v>44416</v>
      </c>
      <c r="P2897" s="255" t="s">
        <v>28</v>
      </c>
      <c r="Q2897" s="255" t="s">
        <v>30</v>
      </c>
      <c r="R2897" s="255"/>
      <c r="S2897" s="255"/>
      <c r="T2897" s="265" t="str">
        <f t="array" ref="T2897">VLOOKUP(D2897&amp;E2897,IF({1,0},'2021春'!$C$3:$C$4485&amp;'2021春'!$D$3:$D$4485,'2021春'!$H$3:$H$4485),2,0)</f>
        <v>45273120030708032X</v>
      </c>
    </row>
    <row r="2898" spans="1:20">
      <c r="A2898" s="255">
        <v>2896</v>
      </c>
      <c r="B2898" s="255" t="s">
        <v>11451</v>
      </c>
      <c r="C2898" s="255" t="s">
        <v>21</v>
      </c>
      <c r="D2898" s="255" t="s">
        <v>404</v>
      </c>
      <c r="E2898" s="255" t="s">
        <v>11452</v>
      </c>
      <c r="F2898" s="255" t="s">
        <v>143</v>
      </c>
      <c r="G2898" s="255">
        <v>18</v>
      </c>
      <c r="H2898" s="255" t="s">
        <v>1875</v>
      </c>
      <c r="I2898" s="255" t="s">
        <v>1876</v>
      </c>
      <c r="J2898" s="255">
        <v>13622701449</v>
      </c>
      <c r="K2898" s="255" t="s">
        <v>27</v>
      </c>
      <c r="L2898" s="260">
        <v>44331</v>
      </c>
      <c r="M2898" s="255" t="s">
        <v>29</v>
      </c>
      <c r="N2898" s="255" t="s">
        <v>27</v>
      </c>
      <c r="O2898" s="260">
        <v>44366</v>
      </c>
      <c r="P2898" s="255" t="s">
        <v>28</v>
      </c>
      <c r="Q2898" s="255" t="s">
        <v>30</v>
      </c>
      <c r="R2898" s="255"/>
      <c r="S2898" s="255"/>
      <c r="T2898" s="265" t="str">
        <f t="array" ref="T2898">VLOOKUP(D2898&amp;E2898,IF({1,0},'2021春'!$C$3:$C$4485&amp;'2021春'!$D$3:$D$4485,'2021春'!$H$3:$H$4485),2,0)</f>
        <v>451229200304262128</v>
      </c>
    </row>
    <row r="2899" spans="1:20">
      <c r="A2899" s="255">
        <v>2897</v>
      </c>
      <c r="B2899" s="255" t="s">
        <v>11453</v>
      </c>
      <c r="C2899" s="255" t="s">
        <v>21</v>
      </c>
      <c r="D2899" s="255" t="s">
        <v>404</v>
      </c>
      <c r="E2899" s="255" t="s">
        <v>11454</v>
      </c>
      <c r="F2899" s="255" t="s">
        <v>143</v>
      </c>
      <c r="G2899" s="255">
        <v>17</v>
      </c>
      <c r="H2899" s="255" t="s">
        <v>11455</v>
      </c>
      <c r="I2899" s="255" t="s">
        <v>11456</v>
      </c>
      <c r="J2899" s="255">
        <v>18278841648</v>
      </c>
      <c r="K2899" s="255" t="s">
        <v>27</v>
      </c>
      <c r="L2899" s="260">
        <v>44397</v>
      </c>
      <c r="M2899" s="255" t="s">
        <v>3693</v>
      </c>
      <c r="N2899" s="255" t="s">
        <v>30</v>
      </c>
      <c r="O2899" s="260"/>
      <c r="P2899" s="255"/>
      <c r="Q2899" s="255" t="s">
        <v>30</v>
      </c>
      <c r="R2899" s="255"/>
      <c r="S2899" s="255"/>
      <c r="T2899" s="265" t="str">
        <f t="array" ref="T2899">VLOOKUP(D2899&amp;E2899,IF({1,0},'2021春'!$C$3:$C$4485&amp;'2021春'!$D$3:$D$4485,'2021春'!$H$3:$H$4485),2,0)</f>
        <v>452731200401090321</v>
      </c>
    </row>
    <row r="2900" spans="1:20">
      <c r="A2900" s="255">
        <v>2898</v>
      </c>
      <c r="B2900" s="255" t="s">
        <v>11457</v>
      </c>
      <c r="C2900" s="255" t="s">
        <v>21</v>
      </c>
      <c r="D2900" s="255" t="s">
        <v>404</v>
      </c>
      <c r="E2900" s="255" t="s">
        <v>11458</v>
      </c>
      <c r="F2900" s="255" t="s">
        <v>24</v>
      </c>
      <c r="G2900" s="255">
        <v>19</v>
      </c>
      <c r="H2900" s="255" t="s">
        <v>7736</v>
      </c>
      <c r="I2900" s="255" t="s">
        <v>11459</v>
      </c>
      <c r="J2900" s="255">
        <v>13481867498</v>
      </c>
      <c r="K2900" s="255" t="s">
        <v>27</v>
      </c>
      <c r="L2900" s="260">
        <v>44331</v>
      </c>
      <c r="M2900" s="255" t="s">
        <v>29</v>
      </c>
      <c r="N2900" s="255" t="s">
        <v>27</v>
      </c>
      <c r="O2900" s="260">
        <v>44366</v>
      </c>
      <c r="P2900" s="255" t="s">
        <v>28</v>
      </c>
      <c r="Q2900" s="255" t="s">
        <v>30</v>
      </c>
      <c r="R2900" s="255"/>
      <c r="S2900" s="255"/>
      <c r="T2900" s="265" t="str">
        <f t="array" ref="T2900">VLOOKUP(D2900&amp;E2900,IF({1,0},'2021春'!$C$3:$C$4485&amp;'2021春'!$D$3:$D$4485,'2021春'!$H$3:$H$4485),2,0)</f>
        <v>452731200204234293</v>
      </c>
    </row>
    <row r="2901" spans="1:20">
      <c r="A2901" s="255">
        <v>2899</v>
      </c>
      <c r="B2901" s="255" t="s">
        <v>11460</v>
      </c>
      <c r="C2901" s="255" t="s">
        <v>21</v>
      </c>
      <c r="D2901" s="255" t="s">
        <v>404</v>
      </c>
      <c r="E2901" s="255" t="s">
        <v>11461</v>
      </c>
      <c r="F2901" s="255" t="s">
        <v>143</v>
      </c>
      <c r="G2901" s="255">
        <v>17</v>
      </c>
      <c r="H2901" s="255" t="s">
        <v>7006</v>
      </c>
      <c r="I2901" s="255" t="s">
        <v>11462</v>
      </c>
      <c r="J2901" s="255">
        <v>13977881774</v>
      </c>
      <c r="K2901" s="255" t="s">
        <v>27</v>
      </c>
      <c r="L2901" s="260">
        <v>44396</v>
      </c>
      <c r="M2901" s="255" t="s">
        <v>2455</v>
      </c>
      <c r="N2901" s="255" t="s">
        <v>30</v>
      </c>
      <c r="O2901" s="260"/>
      <c r="P2901" s="255"/>
      <c r="Q2901" s="255" t="s">
        <v>30</v>
      </c>
      <c r="R2901" s="255"/>
      <c r="S2901" s="255"/>
      <c r="T2901" s="265" t="str">
        <f t="array" ref="T2901">VLOOKUP(D2901&amp;E2901,IF({1,0},'2021春'!$C$3:$C$4485&amp;'2021春'!$D$3:$D$4485,'2021春'!$H$3:$H$4485),2,0)</f>
        <v>452731200406274824</v>
      </c>
    </row>
    <row r="2902" spans="1:20">
      <c r="A2902" s="255">
        <v>2900</v>
      </c>
      <c r="B2902" s="255" t="s">
        <v>11463</v>
      </c>
      <c r="C2902" s="255" t="s">
        <v>21</v>
      </c>
      <c r="D2902" s="255" t="s">
        <v>404</v>
      </c>
      <c r="E2902" s="255" t="s">
        <v>11464</v>
      </c>
      <c r="F2902" s="255" t="s">
        <v>24</v>
      </c>
      <c r="G2902" s="255">
        <v>17</v>
      </c>
      <c r="H2902" s="255" t="s">
        <v>3685</v>
      </c>
      <c r="I2902" s="255" t="s">
        <v>11465</v>
      </c>
      <c r="J2902" s="255">
        <v>15078612909</v>
      </c>
      <c r="K2902" s="255" t="s">
        <v>27</v>
      </c>
      <c r="L2902" s="260">
        <v>44395</v>
      </c>
      <c r="M2902" s="255" t="s">
        <v>2172</v>
      </c>
      <c r="N2902" s="255" t="s">
        <v>30</v>
      </c>
      <c r="O2902" s="260"/>
      <c r="P2902" s="255"/>
      <c r="Q2902" s="255" t="s">
        <v>30</v>
      </c>
      <c r="R2902" s="255"/>
      <c r="S2902" s="255"/>
      <c r="T2902" s="265" t="str">
        <f t="array" ref="T2902">VLOOKUP(D2902&amp;E2902,IF({1,0},'2021春'!$C$3:$C$4485&amp;'2021春'!$D$3:$D$4485,'2021春'!$H$3:$H$4485),2,0)</f>
        <v>452731200406243614</v>
      </c>
    </row>
    <row r="2903" spans="1:20">
      <c r="A2903" s="255">
        <v>2901</v>
      </c>
      <c r="B2903" s="255" t="s">
        <v>11466</v>
      </c>
      <c r="C2903" s="255" t="s">
        <v>21</v>
      </c>
      <c r="D2903" s="255" t="s">
        <v>404</v>
      </c>
      <c r="E2903" s="255" t="s">
        <v>11467</v>
      </c>
      <c r="F2903" s="255" t="s">
        <v>24</v>
      </c>
      <c r="G2903" s="255">
        <v>16</v>
      </c>
      <c r="H2903" s="255" t="s">
        <v>4200</v>
      </c>
      <c r="I2903" s="255" t="s">
        <v>11468</v>
      </c>
      <c r="J2903" s="255">
        <v>19107883640</v>
      </c>
      <c r="K2903" s="255" t="s">
        <v>27</v>
      </c>
      <c r="L2903" s="260">
        <v>44396</v>
      </c>
      <c r="M2903" s="255" t="s">
        <v>11469</v>
      </c>
      <c r="N2903" s="255" t="s">
        <v>30</v>
      </c>
      <c r="O2903" s="260"/>
      <c r="P2903" s="255"/>
      <c r="Q2903" s="255" t="s">
        <v>30</v>
      </c>
      <c r="R2903" s="255"/>
      <c r="S2903" s="255"/>
      <c r="T2903" s="265" t="str">
        <f t="array" ref="T2903">VLOOKUP(D2903&amp;E2903,IF({1,0},'2021春'!$C$3:$C$4485&amp;'2021春'!$D$3:$D$4485,'2021春'!$H$3:$H$4485),2,0)</f>
        <v>451229200504232716</v>
      </c>
    </row>
    <row r="2904" spans="1:20">
      <c r="A2904" s="255">
        <v>2902</v>
      </c>
      <c r="B2904" s="255" t="s">
        <v>11470</v>
      </c>
      <c r="C2904" s="255" t="s">
        <v>21</v>
      </c>
      <c r="D2904" s="255" t="s">
        <v>404</v>
      </c>
      <c r="E2904" s="255" t="s">
        <v>11471</v>
      </c>
      <c r="F2904" s="255" t="s">
        <v>143</v>
      </c>
      <c r="G2904" s="255">
        <v>16</v>
      </c>
      <c r="H2904" s="255" t="s">
        <v>2437</v>
      </c>
      <c r="I2904" s="255" t="s">
        <v>11472</v>
      </c>
      <c r="J2904" s="255">
        <v>18378897356</v>
      </c>
      <c r="K2904" s="255" t="s">
        <v>27</v>
      </c>
      <c r="L2904" s="260">
        <v>44395</v>
      </c>
      <c r="M2904" s="255" t="s">
        <v>28</v>
      </c>
      <c r="N2904" s="255" t="s">
        <v>30</v>
      </c>
      <c r="O2904" s="260"/>
      <c r="P2904" s="255"/>
      <c r="Q2904" s="255" t="s">
        <v>30</v>
      </c>
      <c r="R2904" s="255"/>
      <c r="S2904" s="255"/>
      <c r="T2904" s="265" t="str">
        <f t="array" ref="T2904">VLOOKUP(D2904&amp;E2904,IF({1,0},'2021春'!$C$3:$C$4485&amp;'2021春'!$D$3:$D$4485,'2021春'!$H$3:$H$4485),2,0)</f>
        <v>452731200410044220</v>
      </c>
    </row>
    <row r="2905" spans="1:20">
      <c r="A2905" s="255">
        <v>2903</v>
      </c>
      <c r="B2905" s="255" t="s">
        <v>11473</v>
      </c>
      <c r="C2905" s="255" t="s">
        <v>21</v>
      </c>
      <c r="D2905" s="255" t="s">
        <v>404</v>
      </c>
      <c r="E2905" s="255" t="s">
        <v>11474</v>
      </c>
      <c r="F2905" s="255" t="s">
        <v>24</v>
      </c>
      <c r="G2905" s="255">
        <v>17</v>
      </c>
      <c r="H2905" s="255" t="s">
        <v>11475</v>
      </c>
      <c r="I2905" s="255" t="s">
        <v>11476</v>
      </c>
      <c r="J2905" s="255">
        <v>18877899380</v>
      </c>
      <c r="K2905" s="255" t="s">
        <v>27</v>
      </c>
      <c r="L2905" s="260">
        <v>44399</v>
      </c>
      <c r="M2905" s="255" t="s">
        <v>54</v>
      </c>
      <c r="N2905" s="255" t="s">
        <v>30</v>
      </c>
      <c r="O2905" s="260"/>
      <c r="P2905" s="255"/>
      <c r="Q2905" s="255" t="s">
        <v>30</v>
      </c>
      <c r="R2905" s="255"/>
      <c r="S2905" s="255"/>
      <c r="T2905" s="265" t="str">
        <f t="array" ref="T2905">VLOOKUP(D2905&amp;E2905,IF({1,0},'2021春'!$C$3:$C$4485&amp;'2021春'!$D$3:$D$4485,'2021春'!$H$3:$H$4485),2,0)</f>
        <v>451229200402280311</v>
      </c>
    </row>
    <row r="2906" spans="1:20">
      <c r="A2906" s="255">
        <v>2904</v>
      </c>
      <c r="B2906" s="255" t="s">
        <v>11477</v>
      </c>
      <c r="C2906" s="255" t="s">
        <v>21</v>
      </c>
      <c r="D2906" s="255" t="s">
        <v>404</v>
      </c>
      <c r="E2906" s="255" t="s">
        <v>11478</v>
      </c>
      <c r="F2906" s="255" t="s">
        <v>143</v>
      </c>
      <c r="G2906" s="255">
        <v>17</v>
      </c>
      <c r="H2906" s="255" t="s">
        <v>6714</v>
      </c>
      <c r="I2906" s="255" t="s">
        <v>11479</v>
      </c>
      <c r="J2906" s="255">
        <v>13507783724</v>
      </c>
      <c r="K2906" s="255" t="s">
        <v>27</v>
      </c>
      <c r="L2906" s="260">
        <v>44396</v>
      </c>
      <c r="M2906" s="255" t="s">
        <v>301</v>
      </c>
      <c r="N2906" s="255" t="s">
        <v>30</v>
      </c>
      <c r="O2906" s="260"/>
      <c r="P2906" s="255"/>
      <c r="Q2906" s="255" t="s">
        <v>30</v>
      </c>
      <c r="R2906" s="255"/>
      <c r="S2906" s="255"/>
      <c r="T2906" s="265" t="str">
        <f t="array" ref="T2906">VLOOKUP(D2906&amp;E2906,IF({1,0},'2021春'!$C$3:$C$4485&amp;'2021春'!$D$3:$D$4485,'2021春'!$H$3:$H$4485),2,0)</f>
        <v>452731200401056625</v>
      </c>
    </row>
    <row r="2907" spans="1:20">
      <c r="A2907" s="255">
        <v>2905</v>
      </c>
      <c r="B2907" s="255" t="s">
        <v>11480</v>
      </c>
      <c r="C2907" s="255" t="s">
        <v>21</v>
      </c>
      <c r="D2907" s="255" t="s">
        <v>404</v>
      </c>
      <c r="E2907" s="255" t="s">
        <v>11481</v>
      </c>
      <c r="F2907" s="255" t="s">
        <v>24</v>
      </c>
      <c r="G2907" s="255">
        <v>16</v>
      </c>
      <c r="H2907" s="255" t="s">
        <v>11482</v>
      </c>
      <c r="I2907" s="255" t="s">
        <v>11483</v>
      </c>
      <c r="J2907" s="255">
        <v>15078572859</v>
      </c>
      <c r="K2907" s="255" t="s">
        <v>27</v>
      </c>
      <c r="L2907" s="260">
        <v>44395</v>
      </c>
      <c r="M2907" s="255" t="s">
        <v>28</v>
      </c>
      <c r="N2907" s="255" t="s">
        <v>30</v>
      </c>
      <c r="O2907" s="260"/>
      <c r="P2907" s="255"/>
      <c r="Q2907" s="255" t="s">
        <v>30</v>
      </c>
      <c r="R2907" s="255"/>
      <c r="S2907" s="255"/>
      <c r="T2907" s="265" t="str">
        <f t="array" ref="T2907">VLOOKUP(D2907&amp;E2907,IF({1,0},'2021春'!$C$3:$C$4485&amp;'2021春'!$D$3:$D$4485,'2021春'!$H$3:$H$4485),2,0)</f>
        <v>451229200408280013</v>
      </c>
    </row>
    <row r="2908" spans="1:20">
      <c r="A2908" s="255">
        <v>2906</v>
      </c>
      <c r="B2908" s="255" t="s">
        <v>11484</v>
      </c>
      <c r="C2908" s="255" t="s">
        <v>21</v>
      </c>
      <c r="D2908" s="255" t="s">
        <v>404</v>
      </c>
      <c r="E2908" s="255" t="s">
        <v>11485</v>
      </c>
      <c r="F2908" s="255" t="s">
        <v>24</v>
      </c>
      <c r="G2908" s="255">
        <v>20</v>
      </c>
      <c r="H2908" s="255" t="s">
        <v>1724</v>
      </c>
      <c r="I2908" s="255" t="s">
        <v>11486</v>
      </c>
      <c r="J2908" s="255">
        <v>18077822848</v>
      </c>
      <c r="K2908" s="255" t="s">
        <v>27</v>
      </c>
      <c r="L2908" s="260">
        <v>44331</v>
      </c>
      <c r="M2908" s="255" t="s">
        <v>29</v>
      </c>
      <c r="N2908" s="255" t="s">
        <v>27</v>
      </c>
      <c r="O2908" s="260">
        <v>44366</v>
      </c>
      <c r="P2908" s="255" t="s">
        <v>28</v>
      </c>
      <c r="Q2908" s="255" t="s">
        <v>30</v>
      </c>
      <c r="R2908" s="255"/>
      <c r="S2908" s="255"/>
      <c r="T2908" s="265" t="str">
        <f t="array" ref="T2908">VLOOKUP(D2908&amp;E2908,IF({1,0},'2021春'!$C$3:$C$4485&amp;'2021春'!$D$3:$D$4485,'2021春'!$H$3:$H$4485),2,0)</f>
        <v>451229200104202753</v>
      </c>
    </row>
    <row r="2909" spans="1:20">
      <c r="A2909" s="255">
        <v>2907</v>
      </c>
      <c r="B2909" s="255" t="s">
        <v>11487</v>
      </c>
      <c r="C2909" s="255" t="s">
        <v>21</v>
      </c>
      <c r="D2909" s="255" t="s">
        <v>404</v>
      </c>
      <c r="E2909" s="255" t="s">
        <v>11488</v>
      </c>
      <c r="F2909" s="255" t="s">
        <v>24</v>
      </c>
      <c r="G2909" s="255">
        <v>17</v>
      </c>
      <c r="H2909" s="255" t="s">
        <v>11489</v>
      </c>
      <c r="I2909" s="255" t="s">
        <v>11490</v>
      </c>
      <c r="J2909" s="255" t="s">
        <v>11491</v>
      </c>
      <c r="K2909" s="255" t="s">
        <v>27</v>
      </c>
      <c r="L2909" s="260">
        <v>44420</v>
      </c>
      <c r="M2909" s="255" t="s">
        <v>28</v>
      </c>
      <c r="N2909" s="255" t="s">
        <v>30</v>
      </c>
      <c r="O2909" s="260"/>
      <c r="P2909" s="255"/>
      <c r="Q2909" s="255" t="s">
        <v>30</v>
      </c>
      <c r="R2909" s="255"/>
      <c r="S2909" s="255"/>
      <c r="T2909" s="265" t="str">
        <f t="array" ref="T2909">VLOOKUP(D2909&amp;E2909,IF({1,0},'2021春'!$C$3:$C$4485&amp;'2021春'!$D$3:$D$4485,'2021春'!$H$3:$H$4485),2,0)</f>
        <v>452731200311110018</v>
      </c>
    </row>
    <row r="2910" spans="1:20">
      <c r="A2910" s="255">
        <v>2908</v>
      </c>
      <c r="B2910" s="255" t="s">
        <v>11492</v>
      </c>
      <c r="C2910" s="255" t="s">
        <v>21</v>
      </c>
      <c r="D2910" s="255" t="s">
        <v>404</v>
      </c>
      <c r="E2910" s="255" t="s">
        <v>11493</v>
      </c>
      <c r="F2910" s="255" t="s">
        <v>143</v>
      </c>
      <c r="G2910" s="255">
        <v>17</v>
      </c>
      <c r="H2910" s="255" t="s">
        <v>11494</v>
      </c>
      <c r="I2910" s="255" t="s">
        <v>11495</v>
      </c>
      <c r="J2910" s="255">
        <v>17344529833</v>
      </c>
      <c r="K2910" s="255" t="s">
        <v>27</v>
      </c>
      <c r="L2910" s="260">
        <v>44395</v>
      </c>
      <c r="M2910" s="255" t="s">
        <v>28</v>
      </c>
      <c r="N2910" s="255" t="s">
        <v>30</v>
      </c>
      <c r="O2910" s="260"/>
      <c r="P2910" s="255"/>
      <c r="Q2910" s="255" t="s">
        <v>30</v>
      </c>
      <c r="R2910" s="255"/>
      <c r="S2910" s="255"/>
      <c r="T2910" s="265" t="str">
        <f t="array" ref="T2910">VLOOKUP(D2910&amp;E2910,IF({1,0},'2021春'!$C$3:$C$4485&amp;'2021春'!$D$3:$D$4485,'2021春'!$H$3:$H$4485),2,0)</f>
        <v>452731200309074820</v>
      </c>
    </row>
    <row r="2911" spans="1:20">
      <c r="A2911" s="255">
        <v>2909</v>
      </c>
      <c r="B2911" s="255" t="s">
        <v>11496</v>
      </c>
      <c r="C2911" s="255" t="s">
        <v>21</v>
      </c>
      <c r="D2911" s="255" t="s">
        <v>404</v>
      </c>
      <c r="E2911" s="255" t="s">
        <v>11497</v>
      </c>
      <c r="F2911" s="255" t="s">
        <v>24</v>
      </c>
      <c r="G2911" s="255">
        <v>17</v>
      </c>
      <c r="H2911" s="255" t="s">
        <v>3089</v>
      </c>
      <c r="I2911" s="255" t="s">
        <v>11498</v>
      </c>
      <c r="J2911" s="255">
        <v>13677780582</v>
      </c>
      <c r="K2911" s="255" t="s">
        <v>27</v>
      </c>
      <c r="L2911" s="260">
        <v>44394</v>
      </c>
      <c r="M2911" s="255" t="s">
        <v>28</v>
      </c>
      <c r="N2911" s="255" t="s">
        <v>30</v>
      </c>
      <c r="O2911" s="260"/>
      <c r="P2911" s="255"/>
      <c r="Q2911" s="255" t="s">
        <v>30</v>
      </c>
      <c r="R2911" s="255"/>
      <c r="S2911" s="255"/>
      <c r="T2911" s="265" t="str">
        <f t="array" ref="T2911">VLOOKUP(D2911&amp;E2911,IF({1,0},'2021春'!$C$3:$C$4485&amp;'2021春'!$D$3:$D$4485,'2021春'!$H$3:$H$4485),2,0)</f>
        <v>452731200310235716</v>
      </c>
    </row>
    <row r="2912" spans="1:20">
      <c r="A2912" s="255">
        <v>2910</v>
      </c>
      <c r="B2912" s="255" t="s">
        <v>11499</v>
      </c>
      <c r="C2912" s="255" t="s">
        <v>21</v>
      </c>
      <c r="D2912" s="255" t="s">
        <v>404</v>
      </c>
      <c r="E2912" s="255" t="s">
        <v>11500</v>
      </c>
      <c r="F2912" s="255" t="s">
        <v>143</v>
      </c>
      <c r="G2912" s="255">
        <v>17</v>
      </c>
      <c r="H2912" s="255" t="s">
        <v>6061</v>
      </c>
      <c r="I2912" s="255" t="s">
        <v>6031</v>
      </c>
      <c r="J2912" s="255">
        <v>13978336987</v>
      </c>
      <c r="K2912" s="255" t="s">
        <v>27</v>
      </c>
      <c r="L2912" s="260">
        <v>44395</v>
      </c>
      <c r="M2912" s="255" t="s">
        <v>98</v>
      </c>
      <c r="N2912" s="255" t="s">
        <v>30</v>
      </c>
      <c r="O2912" s="260"/>
      <c r="P2912" s="255"/>
      <c r="Q2912" s="255" t="s">
        <v>30</v>
      </c>
      <c r="R2912" s="255"/>
      <c r="S2912" s="255"/>
      <c r="T2912" s="265" t="str">
        <f t="array" ref="T2912">VLOOKUP(D2912&amp;E2912,IF({1,0},'2021春'!$C$3:$C$4485&amp;'2021春'!$D$3:$D$4485,'2021春'!$H$3:$H$4485),2,0)</f>
        <v>452731200311253924</v>
      </c>
    </row>
    <row r="2913" spans="1:20">
      <c r="A2913" s="255">
        <v>2911</v>
      </c>
      <c r="B2913" s="255" t="s">
        <v>11501</v>
      </c>
      <c r="C2913" s="255" t="s">
        <v>21</v>
      </c>
      <c r="D2913" s="255" t="s">
        <v>404</v>
      </c>
      <c r="E2913" s="255" t="s">
        <v>11502</v>
      </c>
      <c r="F2913" s="255" t="s">
        <v>24</v>
      </c>
      <c r="G2913" s="255">
        <v>17</v>
      </c>
      <c r="H2913" s="255" t="s">
        <v>6714</v>
      </c>
      <c r="I2913" s="255" t="s">
        <v>11503</v>
      </c>
      <c r="J2913" s="255">
        <v>15078572818</v>
      </c>
      <c r="K2913" s="255" t="s">
        <v>27</v>
      </c>
      <c r="L2913" s="260">
        <v>44394</v>
      </c>
      <c r="M2913" s="255" t="s">
        <v>28</v>
      </c>
      <c r="N2913" s="255" t="s">
        <v>30</v>
      </c>
      <c r="O2913" s="260"/>
      <c r="P2913" s="255"/>
      <c r="Q2913" s="255" t="s">
        <v>30</v>
      </c>
      <c r="R2913" s="255"/>
      <c r="S2913" s="255"/>
      <c r="T2913" s="265" t="str">
        <f t="array" ref="T2913">VLOOKUP(D2913&amp;E2913,IF({1,0},'2021春'!$C$3:$C$4485&amp;'2021春'!$D$3:$D$4485,'2021春'!$H$3:$H$4485),2,0)</f>
        <v>452731200312156616</v>
      </c>
    </row>
    <row r="2914" spans="1:20">
      <c r="A2914" s="255">
        <v>2912</v>
      </c>
      <c r="B2914" s="255" t="s">
        <v>11504</v>
      </c>
      <c r="C2914" s="255" t="s">
        <v>21</v>
      </c>
      <c r="D2914" s="255" t="s">
        <v>404</v>
      </c>
      <c r="E2914" s="255" t="s">
        <v>11505</v>
      </c>
      <c r="F2914" s="255" t="s">
        <v>143</v>
      </c>
      <c r="G2914" s="255">
        <v>17</v>
      </c>
      <c r="H2914" s="255" t="s">
        <v>11506</v>
      </c>
      <c r="I2914" s="255" t="s">
        <v>11507</v>
      </c>
      <c r="J2914" s="255">
        <v>13407751804</v>
      </c>
      <c r="K2914" s="255" t="s">
        <v>27</v>
      </c>
      <c r="L2914" s="260">
        <v>44405</v>
      </c>
      <c r="M2914" s="255" t="s">
        <v>28</v>
      </c>
      <c r="N2914" s="255" t="s">
        <v>30</v>
      </c>
      <c r="O2914" s="260"/>
      <c r="P2914" s="255"/>
      <c r="Q2914" s="255" t="s">
        <v>30</v>
      </c>
      <c r="R2914" s="255"/>
      <c r="S2914" s="255"/>
      <c r="T2914" s="265" t="str">
        <f t="array" ref="T2914">VLOOKUP(D2914&amp;E2914,IF({1,0},'2021春'!$C$3:$C$4485&amp;'2021春'!$D$3:$D$4485,'2021春'!$H$3:$H$4485),2,0)</f>
        <v>452731200311082723</v>
      </c>
    </row>
    <row r="2915" spans="1:20">
      <c r="A2915" s="255">
        <v>2913</v>
      </c>
      <c r="B2915" s="255" t="s">
        <v>11508</v>
      </c>
      <c r="C2915" s="255" t="s">
        <v>21</v>
      </c>
      <c r="D2915" s="255" t="s">
        <v>404</v>
      </c>
      <c r="E2915" s="255" t="s">
        <v>11509</v>
      </c>
      <c r="F2915" s="255" t="s">
        <v>143</v>
      </c>
      <c r="G2915" s="255">
        <v>16</v>
      </c>
      <c r="H2915" s="255" t="s">
        <v>5296</v>
      </c>
      <c r="I2915" s="255" t="s">
        <v>11510</v>
      </c>
      <c r="J2915" s="255">
        <v>15177111769</v>
      </c>
      <c r="K2915" s="255" t="s">
        <v>27</v>
      </c>
      <c r="L2915" s="260">
        <v>44404</v>
      </c>
      <c r="M2915" s="255" t="s">
        <v>98</v>
      </c>
      <c r="N2915" s="255" t="s">
        <v>30</v>
      </c>
      <c r="O2915" s="260"/>
      <c r="P2915" s="255"/>
      <c r="Q2915" s="255" t="s">
        <v>30</v>
      </c>
      <c r="R2915" s="255"/>
      <c r="S2915" s="255"/>
      <c r="T2915" s="265" t="str">
        <f t="array" ref="T2915">VLOOKUP(D2915&amp;E2915,IF({1,0},'2021春'!$C$3:$C$4485&amp;'2021春'!$D$3:$D$4485,'2021春'!$H$3:$H$4485),2,0)</f>
        <v>451229200410281226</v>
      </c>
    </row>
    <row r="2916" spans="1:20">
      <c r="A2916" s="255">
        <v>2914</v>
      </c>
      <c r="B2916" s="255" t="s">
        <v>11511</v>
      </c>
      <c r="C2916" s="255" t="s">
        <v>21</v>
      </c>
      <c r="D2916" s="255" t="s">
        <v>404</v>
      </c>
      <c r="E2916" s="255" t="s">
        <v>11512</v>
      </c>
      <c r="F2916" s="255" t="s">
        <v>24</v>
      </c>
      <c r="G2916" s="255">
        <v>20</v>
      </c>
      <c r="H2916" s="255" t="s">
        <v>11513</v>
      </c>
      <c r="I2916" s="255" t="s">
        <v>11514</v>
      </c>
      <c r="J2916" s="255">
        <v>15177890894</v>
      </c>
      <c r="K2916" s="255" t="s">
        <v>27</v>
      </c>
      <c r="L2916" s="260">
        <v>44331</v>
      </c>
      <c r="M2916" s="255" t="s">
        <v>29</v>
      </c>
      <c r="N2916" s="255" t="s">
        <v>27</v>
      </c>
      <c r="O2916" s="260">
        <v>44366</v>
      </c>
      <c r="P2916" s="255" t="s">
        <v>28</v>
      </c>
      <c r="Q2916" s="255" t="s">
        <v>30</v>
      </c>
      <c r="R2916" s="255"/>
      <c r="S2916" s="255"/>
      <c r="T2916" s="265" t="str">
        <f t="array" ref="T2916">VLOOKUP(D2916&amp;E2916,IF({1,0},'2021春'!$C$3:$C$4485&amp;'2021春'!$D$3:$D$4485,'2021春'!$H$3:$H$4485),2,0)</f>
        <v>452731200104162712</v>
      </c>
    </row>
    <row r="2917" spans="1:20">
      <c r="A2917" s="255">
        <v>2915</v>
      </c>
      <c r="B2917" s="255" t="s">
        <v>11515</v>
      </c>
      <c r="C2917" s="255" t="s">
        <v>21</v>
      </c>
      <c r="D2917" s="255" t="s">
        <v>404</v>
      </c>
      <c r="E2917" s="255" t="s">
        <v>11516</v>
      </c>
      <c r="F2917" s="255" t="s">
        <v>24</v>
      </c>
      <c r="G2917" s="255">
        <v>18</v>
      </c>
      <c r="H2917" s="255" t="s">
        <v>11517</v>
      </c>
      <c r="I2917" s="255" t="s">
        <v>11518</v>
      </c>
      <c r="J2917" s="255">
        <v>18776877398</v>
      </c>
      <c r="K2917" s="255" t="s">
        <v>27</v>
      </c>
      <c r="L2917" s="260">
        <v>44331</v>
      </c>
      <c r="M2917" s="255" t="s">
        <v>29</v>
      </c>
      <c r="N2917" s="255" t="s">
        <v>27</v>
      </c>
      <c r="O2917" s="260">
        <v>44366</v>
      </c>
      <c r="P2917" s="255" t="s">
        <v>28</v>
      </c>
      <c r="Q2917" s="255" t="s">
        <v>30</v>
      </c>
      <c r="R2917" s="255"/>
      <c r="S2917" s="255"/>
      <c r="T2917" s="265" t="str">
        <f t="array" ref="T2917">VLOOKUP(D2917&amp;E2917,IF({1,0},'2021春'!$C$3:$C$4485&amp;'2021春'!$D$3:$D$4485,'2021春'!$H$3:$H$4485),2,0)</f>
        <v>452731200211291819</v>
      </c>
    </row>
    <row r="2918" spans="1:20">
      <c r="A2918" s="255">
        <v>2916</v>
      </c>
      <c r="B2918" s="255" t="s">
        <v>11519</v>
      </c>
      <c r="C2918" s="255" t="s">
        <v>21</v>
      </c>
      <c r="D2918" s="255" t="s">
        <v>404</v>
      </c>
      <c r="E2918" s="255" t="s">
        <v>11520</v>
      </c>
      <c r="F2918" s="255" t="s">
        <v>143</v>
      </c>
      <c r="G2918" s="255">
        <v>17</v>
      </c>
      <c r="H2918" s="255" t="s">
        <v>8148</v>
      </c>
      <c r="I2918" s="255" t="s">
        <v>11521</v>
      </c>
      <c r="J2918" s="255">
        <v>15278015618</v>
      </c>
      <c r="K2918" s="255" t="s">
        <v>27</v>
      </c>
      <c r="L2918" s="260">
        <v>44403</v>
      </c>
      <c r="M2918" s="255" t="s">
        <v>6052</v>
      </c>
      <c r="N2918" s="255" t="s">
        <v>30</v>
      </c>
      <c r="O2918" s="260"/>
      <c r="P2918" s="255"/>
      <c r="Q2918" s="255" t="s">
        <v>30</v>
      </c>
      <c r="R2918" s="255"/>
      <c r="S2918" s="255"/>
      <c r="T2918" s="265" t="str">
        <f t="array" ref="T2918">VLOOKUP(D2918&amp;E2918,IF({1,0},'2021春'!$C$3:$C$4485&amp;'2021春'!$D$3:$D$4485,'2021春'!$H$3:$H$4485),2,0)</f>
        <v>451229200401082129</v>
      </c>
    </row>
    <row r="2919" spans="1:20">
      <c r="A2919" s="255">
        <v>2917</v>
      </c>
      <c r="B2919" s="255" t="s">
        <v>11522</v>
      </c>
      <c r="C2919" s="255" t="s">
        <v>21</v>
      </c>
      <c r="D2919" s="255" t="s">
        <v>404</v>
      </c>
      <c r="E2919" s="255" t="s">
        <v>11523</v>
      </c>
      <c r="F2919" s="255" t="s">
        <v>143</v>
      </c>
      <c r="G2919" s="255">
        <v>17</v>
      </c>
      <c r="H2919" s="255" t="s">
        <v>11524</v>
      </c>
      <c r="I2919" s="255" t="s">
        <v>11525</v>
      </c>
      <c r="J2919" s="255">
        <v>18877824858</v>
      </c>
      <c r="K2919" s="255" t="s">
        <v>27</v>
      </c>
      <c r="L2919" s="260">
        <v>44394</v>
      </c>
      <c r="M2919" s="255" t="s">
        <v>28</v>
      </c>
      <c r="N2919" s="255" t="s">
        <v>30</v>
      </c>
      <c r="O2919" s="260"/>
      <c r="P2919" s="255"/>
      <c r="Q2919" s="255" t="s">
        <v>30</v>
      </c>
      <c r="R2919" s="255"/>
      <c r="S2919" s="255"/>
      <c r="T2919" s="265" t="str">
        <f t="array" ref="T2919">VLOOKUP(D2919&amp;E2919,IF({1,0},'2021春'!$C$3:$C$4485&amp;'2021春'!$D$3:$D$4485,'2021春'!$H$3:$H$4485),2,0)</f>
        <v>451229200402223624</v>
      </c>
    </row>
    <row r="2920" spans="1:20">
      <c r="A2920" s="255">
        <v>2918</v>
      </c>
      <c r="B2920" s="255" t="s">
        <v>11526</v>
      </c>
      <c r="C2920" s="255" t="s">
        <v>21</v>
      </c>
      <c r="D2920" s="255" t="s">
        <v>404</v>
      </c>
      <c r="E2920" s="255" t="s">
        <v>11527</v>
      </c>
      <c r="F2920" s="255" t="s">
        <v>143</v>
      </c>
      <c r="G2920" s="255">
        <v>17</v>
      </c>
      <c r="H2920" s="255" t="s">
        <v>1955</v>
      </c>
      <c r="I2920" s="255" t="s">
        <v>11528</v>
      </c>
      <c r="J2920" s="255">
        <v>15915139897</v>
      </c>
      <c r="K2920" s="255" t="s">
        <v>27</v>
      </c>
      <c r="L2920" s="260">
        <v>44396</v>
      </c>
      <c r="M2920" s="255" t="s">
        <v>11529</v>
      </c>
      <c r="N2920" s="255" t="s">
        <v>30</v>
      </c>
      <c r="O2920" s="260"/>
      <c r="P2920" s="255"/>
      <c r="Q2920" s="255" t="s">
        <v>30</v>
      </c>
      <c r="R2920" s="255"/>
      <c r="S2920" s="255"/>
      <c r="T2920" s="265" t="str">
        <f t="array" ref="T2920">VLOOKUP(D2920&amp;E2920,IF({1,0},'2021春'!$C$3:$C$4485&amp;'2021春'!$D$3:$D$4485,'2021春'!$H$3:$H$4485),2,0)</f>
        <v>452731200310162422</v>
      </c>
    </row>
    <row r="2921" spans="1:20">
      <c r="A2921" s="255">
        <v>2919</v>
      </c>
      <c r="B2921" s="255" t="s">
        <v>11530</v>
      </c>
      <c r="C2921" s="255" t="s">
        <v>21</v>
      </c>
      <c r="D2921" s="255" t="s">
        <v>404</v>
      </c>
      <c r="E2921" s="255" t="s">
        <v>11531</v>
      </c>
      <c r="F2921" s="255" t="s">
        <v>143</v>
      </c>
      <c r="G2921" s="255">
        <v>18</v>
      </c>
      <c r="H2921" s="255" t="s">
        <v>11532</v>
      </c>
      <c r="I2921" s="255" t="s">
        <v>11533</v>
      </c>
      <c r="J2921" s="255">
        <v>13371498642</v>
      </c>
      <c r="K2921" s="255" t="s">
        <v>27</v>
      </c>
      <c r="L2921" s="260">
        <v>44409</v>
      </c>
      <c r="M2921" s="255" t="s">
        <v>28</v>
      </c>
      <c r="N2921" s="255" t="s">
        <v>30</v>
      </c>
      <c r="O2921" s="260"/>
      <c r="P2921" s="255"/>
      <c r="Q2921" s="255" t="s">
        <v>30</v>
      </c>
      <c r="R2921" s="255"/>
      <c r="S2921" s="255"/>
      <c r="T2921" s="265" t="str">
        <f t="array" ref="T2921">VLOOKUP(D2921&amp;E2921,IF({1,0},'2021春'!$C$3:$C$4485&amp;'2021春'!$D$3:$D$4485,'2021春'!$H$3:$H$4485),2,0)</f>
        <v>450923200306216167</v>
      </c>
    </row>
    <row r="2922" spans="1:20">
      <c r="A2922" s="255">
        <v>2920</v>
      </c>
      <c r="B2922" s="255" t="s">
        <v>11534</v>
      </c>
      <c r="C2922" s="255" t="s">
        <v>21</v>
      </c>
      <c r="D2922" s="255" t="s">
        <v>404</v>
      </c>
      <c r="E2922" s="255" t="s">
        <v>11535</v>
      </c>
      <c r="F2922" s="255" t="s">
        <v>143</v>
      </c>
      <c r="G2922" s="255">
        <v>19</v>
      </c>
      <c r="H2922" s="255" t="s">
        <v>683</v>
      </c>
      <c r="I2922" s="255" t="s">
        <v>11536</v>
      </c>
      <c r="J2922" s="255">
        <v>18077898790</v>
      </c>
      <c r="K2922" s="255" t="s">
        <v>27</v>
      </c>
      <c r="L2922" s="260">
        <v>44331</v>
      </c>
      <c r="M2922" s="255" t="s">
        <v>29</v>
      </c>
      <c r="N2922" s="255" t="s">
        <v>27</v>
      </c>
      <c r="O2922" s="260">
        <v>44366</v>
      </c>
      <c r="P2922" s="255" t="s">
        <v>28</v>
      </c>
      <c r="Q2922" s="255" t="s">
        <v>30</v>
      </c>
      <c r="R2922" s="255"/>
      <c r="S2922" s="255"/>
      <c r="T2922" s="265" t="str">
        <f t="array" ref="T2922">VLOOKUP(D2922&amp;E2922,IF({1,0},'2021春'!$C$3:$C$4485&amp;'2021春'!$D$3:$D$4485,'2021春'!$H$3:$H$4485),2,0)</f>
        <v>451229200202284529</v>
      </c>
    </row>
    <row r="2923" spans="1:20">
      <c r="A2923" s="255">
        <v>2921</v>
      </c>
      <c r="B2923" s="255" t="s">
        <v>11537</v>
      </c>
      <c r="C2923" s="255" t="s">
        <v>21</v>
      </c>
      <c r="D2923" s="255" t="s">
        <v>404</v>
      </c>
      <c r="E2923" s="255" t="s">
        <v>11538</v>
      </c>
      <c r="F2923" s="255" t="s">
        <v>143</v>
      </c>
      <c r="G2923" s="255">
        <v>18</v>
      </c>
      <c r="H2923" s="255" t="s">
        <v>11539</v>
      </c>
      <c r="I2923" s="255" t="s">
        <v>11540</v>
      </c>
      <c r="J2923" s="255" t="s">
        <v>11541</v>
      </c>
      <c r="K2923" s="255" t="s">
        <v>27</v>
      </c>
      <c r="L2923" s="260">
        <v>44331</v>
      </c>
      <c r="M2923" s="255" t="s">
        <v>29</v>
      </c>
      <c r="N2923" s="255" t="s">
        <v>27</v>
      </c>
      <c r="O2923" s="260">
        <v>44366</v>
      </c>
      <c r="P2923" s="255" t="s">
        <v>28</v>
      </c>
      <c r="Q2923" s="255" t="s">
        <v>30</v>
      </c>
      <c r="R2923" s="255"/>
      <c r="S2923" s="255"/>
      <c r="T2923" s="265" t="str">
        <f t="array" ref="T2923">VLOOKUP(D2923&amp;E2923,IF({1,0},'2021春'!$C$3:$C$4485&amp;'2021春'!$D$3:$D$4485,'2021春'!$H$3:$H$4485),2,0)</f>
        <v>451229200211143920</v>
      </c>
    </row>
    <row r="2924" spans="1:20">
      <c r="A2924" s="255">
        <v>2922</v>
      </c>
      <c r="B2924" s="255" t="s">
        <v>11542</v>
      </c>
      <c r="C2924" s="255" t="s">
        <v>21</v>
      </c>
      <c r="D2924" s="255" t="s">
        <v>404</v>
      </c>
      <c r="E2924" s="255" t="s">
        <v>11543</v>
      </c>
      <c r="F2924" s="255" t="s">
        <v>143</v>
      </c>
      <c r="G2924" s="255">
        <v>18</v>
      </c>
      <c r="H2924" s="255" t="s">
        <v>11544</v>
      </c>
      <c r="I2924" s="255" t="s">
        <v>11545</v>
      </c>
      <c r="J2924" s="255" t="s">
        <v>11546</v>
      </c>
      <c r="K2924" s="255" t="s">
        <v>27</v>
      </c>
      <c r="L2924" s="260">
        <v>44331</v>
      </c>
      <c r="M2924" s="255" t="s">
        <v>29</v>
      </c>
      <c r="N2924" s="255" t="s">
        <v>27</v>
      </c>
      <c r="O2924" s="260">
        <v>44366</v>
      </c>
      <c r="P2924" s="255" t="s">
        <v>28</v>
      </c>
      <c r="Q2924" s="255" t="s">
        <v>30</v>
      </c>
      <c r="R2924" s="255"/>
      <c r="S2924" s="255"/>
      <c r="T2924" s="265" t="str">
        <f t="array" ref="T2924">VLOOKUP(D2924&amp;E2924,IF({1,0},'2021春'!$C$3:$C$4485&amp;'2021春'!$D$3:$D$4485,'2021春'!$H$3:$H$4485),2,0)</f>
        <v>452127200303254225</v>
      </c>
    </row>
    <row r="2925" spans="1:20">
      <c r="A2925" s="255">
        <v>2923</v>
      </c>
      <c r="B2925" s="255" t="s">
        <v>11547</v>
      </c>
      <c r="C2925" s="255" t="s">
        <v>21</v>
      </c>
      <c r="D2925" s="255" t="s">
        <v>404</v>
      </c>
      <c r="E2925" s="255" t="s">
        <v>11548</v>
      </c>
      <c r="F2925" s="255" t="s">
        <v>24</v>
      </c>
      <c r="G2925" s="255">
        <v>18</v>
      </c>
      <c r="H2925" s="255" t="s">
        <v>3994</v>
      </c>
      <c r="I2925" s="255" t="s">
        <v>11549</v>
      </c>
      <c r="J2925" s="255">
        <v>15622910964</v>
      </c>
      <c r="K2925" s="255" t="s">
        <v>27</v>
      </c>
      <c r="L2925" s="260">
        <v>44331</v>
      </c>
      <c r="M2925" s="255" t="s">
        <v>29</v>
      </c>
      <c r="N2925" s="255" t="s">
        <v>27</v>
      </c>
      <c r="O2925" s="260">
        <v>44366</v>
      </c>
      <c r="P2925" s="255" t="s">
        <v>28</v>
      </c>
      <c r="Q2925" s="255" t="s">
        <v>30</v>
      </c>
      <c r="R2925" s="255"/>
      <c r="S2925" s="255"/>
      <c r="T2925" s="265" t="str">
        <f t="array" ref="T2925">VLOOKUP(D2925&amp;E2925,IF({1,0},'2021春'!$C$3:$C$4485&amp;'2021春'!$D$3:$D$4485,'2021春'!$H$3:$H$4485),2,0)</f>
        <v>452731200303180913</v>
      </c>
    </row>
    <row r="2926" spans="1:20">
      <c r="A2926" s="255">
        <v>2924</v>
      </c>
      <c r="B2926" s="255" t="s">
        <v>11550</v>
      </c>
      <c r="C2926" s="255" t="s">
        <v>21</v>
      </c>
      <c r="D2926" s="255" t="s">
        <v>404</v>
      </c>
      <c r="E2926" s="255" t="s">
        <v>11551</v>
      </c>
      <c r="F2926" s="255" t="s">
        <v>143</v>
      </c>
      <c r="G2926" s="255">
        <v>17</v>
      </c>
      <c r="H2926" s="255" t="s">
        <v>11552</v>
      </c>
      <c r="I2926" s="255" t="s">
        <v>11553</v>
      </c>
      <c r="J2926" s="255">
        <v>15112437494</v>
      </c>
      <c r="K2926" s="255" t="s">
        <v>27</v>
      </c>
      <c r="L2926" s="260">
        <v>44396</v>
      </c>
      <c r="M2926" s="255" t="s">
        <v>28</v>
      </c>
      <c r="N2926" s="255" t="s">
        <v>30</v>
      </c>
      <c r="O2926" s="260"/>
      <c r="P2926" s="255"/>
      <c r="Q2926" s="255" t="s">
        <v>30</v>
      </c>
      <c r="R2926" s="255"/>
      <c r="S2926" s="255"/>
      <c r="T2926" s="265" t="str">
        <f t="array" ref="T2926">VLOOKUP(D2926&amp;E2926,IF({1,0},'2021春'!$C$3:$C$4485&amp;'2021春'!$D$3:$D$4485,'2021春'!$H$3:$H$4485),2,0)</f>
        <v>451229200405280325</v>
      </c>
    </row>
    <row r="2927" spans="1:20">
      <c r="A2927" s="255">
        <v>2925</v>
      </c>
      <c r="B2927" s="255" t="s">
        <v>11554</v>
      </c>
      <c r="C2927" s="255" t="s">
        <v>21</v>
      </c>
      <c r="D2927" s="255" t="s">
        <v>404</v>
      </c>
      <c r="E2927" s="255" t="s">
        <v>11555</v>
      </c>
      <c r="F2927" s="255" t="s">
        <v>24</v>
      </c>
      <c r="G2927" s="255">
        <v>20</v>
      </c>
      <c r="H2927" s="255" t="s">
        <v>6753</v>
      </c>
      <c r="I2927" s="255" t="s">
        <v>11556</v>
      </c>
      <c r="J2927" s="255">
        <v>13517585447</v>
      </c>
      <c r="K2927" s="255" t="s">
        <v>27</v>
      </c>
      <c r="L2927" s="260">
        <v>44331</v>
      </c>
      <c r="M2927" s="255" t="s">
        <v>29</v>
      </c>
      <c r="N2927" s="255" t="s">
        <v>27</v>
      </c>
      <c r="O2927" s="260">
        <v>44366</v>
      </c>
      <c r="P2927" s="255" t="s">
        <v>28</v>
      </c>
      <c r="Q2927" s="255" t="s">
        <v>30</v>
      </c>
      <c r="R2927" s="255"/>
      <c r="S2927" s="255"/>
      <c r="T2927" s="265" t="str">
        <f t="array" ref="T2927">VLOOKUP(D2927&amp;E2927,IF({1,0},'2021春'!$C$3:$C$4485&amp;'2021春'!$D$3:$D$4485,'2021春'!$H$3:$H$4485),2,0)</f>
        <v>451229200108084213</v>
      </c>
    </row>
    <row r="2928" spans="1:20">
      <c r="A2928" s="255">
        <v>2926</v>
      </c>
      <c r="B2928" s="255" t="s">
        <v>11557</v>
      </c>
      <c r="C2928" s="255" t="s">
        <v>21</v>
      </c>
      <c r="D2928" s="255" t="s">
        <v>404</v>
      </c>
      <c r="E2928" s="255" t="s">
        <v>11558</v>
      </c>
      <c r="F2928" s="255" t="s">
        <v>24</v>
      </c>
      <c r="G2928" s="255">
        <v>17</v>
      </c>
      <c r="H2928" s="255" t="s">
        <v>11559</v>
      </c>
      <c r="I2928" s="255" t="s">
        <v>11560</v>
      </c>
      <c r="J2928" s="255">
        <v>13977859640</v>
      </c>
      <c r="K2928" s="255" t="s">
        <v>27</v>
      </c>
      <c r="L2928" s="260">
        <v>44404</v>
      </c>
      <c r="M2928" s="255" t="s">
        <v>54</v>
      </c>
      <c r="N2928" s="255" t="s">
        <v>30</v>
      </c>
      <c r="O2928" s="260"/>
      <c r="P2928" s="255"/>
      <c r="Q2928" s="255" t="s">
        <v>30</v>
      </c>
      <c r="R2928" s="255"/>
      <c r="S2928" s="255"/>
      <c r="T2928" s="265" t="str">
        <f t="array" ref="T2928">VLOOKUP(D2928&amp;E2928,IF({1,0},'2021春'!$C$3:$C$4485&amp;'2021春'!$D$3:$D$4485,'2021春'!$H$3:$H$4485),2,0)</f>
        <v>452731200405124816</v>
      </c>
    </row>
    <row r="2929" spans="1:20">
      <c r="A2929" s="255">
        <v>2927</v>
      </c>
      <c r="B2929" s="255" t="s">
        <v>11561</v>
      </c>
      <c r="C2929" s="255" t="s">
        <v>21</v>
      </c>
      <c r="D2929" s="255" t="s">
        <v>416</v>
      </c>
      <c r="E2929" s="255" t="s">
        <v>11562</v>
      </c>
      <c r="F2929" s="255" t="s">
        <v>24</v>
      </c>
      <c r="G2929" s="255">
        <v>12</v>
      </c>
      <c r="H2929" s="255" t="s">
        <v>11563</v>
      </c>
      <c r="I2929" s="255" t="s">
        <v>11564</v>
      </c>
      <c r="J2929" s="255">
        <v>19978845214</v>
      </c>
      <c r="K2929" s="255" t="s">
        <v>27</v>
      </c>
      <c r="L2929" s="260">
        <v>44415</v>
      </c>
      <c r="M2929" s="255" t="s">
        <v>11565</v>
      </c>
      <c r="N2929" s="261" t="s">
        <v>30</v>
      </c>
      <c r="O2929" s="260"/>
      <c r="P2929" s="255"/>
      <c r="Q2929" s="255" t="s">
        <v>30</v>
      </c>
      <c r="R2929" s="255"/>
      <c r="S2929" s="255"/>
      <c r="T2929" s="251" t="str">
        <f t="array" ref="T2929">VLOOKUP(D2929&amp;E2929,IF({1,0},'2021春'!$C$3:$C$4485&amp;'2021春'!$D$3:$D$4485,'2021春'!$H$3:$H$4485),2,0)</f>
        <v>451229200906022711</v>
      </c>
    </row>
    <row r="2930" spans="1:20">
      <c r="A2930" s="255">
        <v>2928</v>
      </c>
      <c r="B2930" s="255" t="s">
        <v>11566</v>
      </c>
      <c r="C2930" s="255" t="s">
        <v>21</v>
      </c>
      <c r="D2930" s="255" t="s">
        <v>416</v>
      </c>
      <c r="E2930" s="255" t="s">
        <v>11567</v>
      </c>
      <c r="F2930" s="255" t="s">
        <v>24</v>
      </c>
      <c r="G2930" s="255">
        <v>17</v>
      </c>
      <c r="H2930" s="255" t="s">
        <v>11187</v>
      </c>
      <c r="I2930" s="255" t="s">
        <v>11568</v>
      </c>
      <c r="J2930" s="255" t="s">
        <v>11569</v>
      </c>
      <c r="K2930" s="255" t="s">
        <v>27</v>
      </c>
      <c r="L2930" s="260">
        <v>44399</v>
      </c>
      <c r="M2930" s="255" t="s">
        <v>139</v>
      </c>
      <c r="N2930" s="255" t="s">
        <v>30</v>
      </c>
      <c r="O2930" s="260"/>
      <c r="P2930" s="255"/>
      <c r="Q2930" s="255" t="s">
        <v>30</v>
      </c>
      <c r="R2930" s="255"/>
      <c r="S2930" s="255"/>
      <c r="T2930" s="251" t="str">
        <f t="array" ref="T2930">VLOOKUP(D2930&amp;E2930,IF({1,0},'2021春'!$C$3:$C$4485&amp;'2021春'!$D$3:$D$4485,'2021春'!$H$3:$H$4485),2,0)</f>
        <v>452731200312073634</v>
      </c>
    </row>
    <row r="2931" spans="1:20">
      <c r="A2931" s="255">
        <v>2929</v>
      </c>
      <c r="B2931" s="255" t="s">
        <v>11570</v>
      </c>
      <c r="C2931" s="255" t="s">
        <v>21</v>
      </c>
      <c r="D2931" s="255" t="s">
        <v>416</v>
      </c>
      <c r="E2931" s="255" t="s">
        <v>11571</v>
      </c>
      <c r="F2931" s="255" t="s">
        <v>143</v>
      </c>
      <c r="G2931" s="255">
        <v>16</v>
      </c>
      <c r="H2931" s="255" t="s">
        <v>11572</v>
      </c>
      <c r="I2931" s="255" t="s">
        <v>11573</v>
      </c>
      <c r="J2931" s="255" t="s">
        <v>11574</v>
      </c>
      <c r="K2931" s="255" t="s">
        <v>27</v>
      </c>
      <c r="L2931" s="260">
        <v>44400</v>
      </c>
      <c r="M2931" s="255" t="s">
        <v>28</v>
      </c>
      <c r="N2931" s="255" t="s">
        <v>30</v>
      </c>
      <c r="O2931" s="260"/>
      <c r="P2931" s="255"/>
      <c r="Q2931" s="255" t="s">
        <v>30</v>
      </c>
      <c r="R2931" s="255"/>
      <c r="S2931" s="255"/>
      <c r="T2931" s="251" t="str">
        <f t="array" ref="T2931">VLOOKUP(D2931&amp;E2931,IF({1,0},'2021春'!$C$3:$C$4485&amp;'2021春'!$D$3:$D$4485,'2021春'!$H$3:$H$4485),2,0)</f>
        <v>450124200506112728</v>
      </c>
    </row>
    <row r="2932" spans="1:20">
      <c r="A2932" s="255">
        <v>2930</v>
      </c>
      <c r="B2932" s="255" t="s">
        <v>11575</v>
      </c>
      <c r="C2932" s="255" t="s">
        <v>21</v>
      </c>
      <c r="D2932" s="255" t="s">
        <v>416</v>
      </c>
      <c r="E2932" s="255" t="s">
        <v>11576</v>
      </c>
      <c r="F2932" s="255" t="s">
        <v>24</v>
      </c>
      <c r="G2932" s="255">
        <v>16</v>
      </c>
      <c r="H2932" s="255" t="s">
        <v>11577</v>
      </c>
      <c r="I2932" s="255" t="s">
        <v>11578</v>
      </c>
      <c r="J2932" s="255">
        <v>18877886199</v>
      </c>
      <c r="K2932" s="255" t="s">
        <v>27</v>
      </c>
      <c r="L2932" s="260">
        <v>44394</v>
      </c>
      <c r="M2932" s="255" t="s">
        <v>4299</v>
      </c>
      <c r="N2932" s="255" t="s">
        <v>30</v>
      </c>
      <c r="O2932" s="260"/>
      <c r="P2932" s="255"/>
      <c r="Q2932" s="255" t="s">
        <v>30</v>
      </c>
      <c r="R2932" s="255"/>
      <c r="S2932" s="255"/>
      <c r="T2932" s="251" t="str">
        <f t="array" ref="T2932">VLOOKUP(D2932&amp;E2932,IF({1,0},'2021春'!$C$3:$C$4485&amp;'2021春'!$D$3:$D$4485,'2021春'!$H$3:$H$4485),2,0)</f>
        <v>451229200502052439</v>
      </c>
    </row>
    <row r="2933" spans="1:20">
      <c r="A2933" s="255">
        <v>2931</v>
      </c>
      <c r="B2933" s="255" t="s">
        <v>11579</v>
      </c>
      <c r="C2933" s="255" t="s">
        <v>21</v>
      </c>
      <c r="D2933" s="255" t="s">
        <v>416</v>
      </c>
      <c r="E2933" s="255" t="s">
        <v>11580</v>
      </c>
      <c r="F2933" s="255" t="s">
        <v>24</v>
      </c>
      <c r="G2933" s="255">
        <v>17</v>
      </c>
      <c r="H2933" s="255" t="s">
        <v>11581</v>
      </c>
      <c r="I2933" s="255" t="s">
        <v>11582</v>
      </c>
      <c r="J2933" s="255" t="s">
        <v>11583</v>
      </c>
      <c r="K2933" s="255" t="s">
        <v>27</v>
      </c>
      <c r="L2933" s="260">
        <v>44394</v>
      </c>
      <c r="M2933" s="255" t="s">
        <v>28</v>
      </c>
      <c r="N2933" s="255" t="s">
        <v>30</v>
      </c>
      <c r="O2933" s="260"/>
      <c r="P2933" s="255"/>
      <c r="Q2933" s="255" t="s">
        <v>30</v>
      </c>
      <c r="R2933" s="255"/>
      <c r="S2933" s="255"/>
      <c r="T2933" s="251" t="str">
        <f t="array" ref="T2933">VLOOKUP(D2933&amp;E2933,IF({1,0},'2021春'!$C$3:$C$4485&amp;'2021春'!$D$3:$D$4485,'2021春'!$H$3:$H$4485),2,0)</f>
        <v>450124200401162710</v>
      </c>
    </row>
    <row r="2934" spans="1:20">
      <c r="A2934" s="255">
        <v>2932</v>
      </c>
      <c r="B2934" s="255" t="s">
        <v>11584</v>
      </c>
      <c r="C2934" s="255" t="s">
        <v>21</v>
      </c>
      <c r="D2934" s="255" t="s">
        <v>416</v>
      </c>
      <c r="E2934" s="255" t="s">
        <v>7034</v>
      </c>
      <c r="F2934" s="255" t="s">
        <v>143</v>
      </c>
      <c r="G2934" s="255">
        <v>16</v>
      </c>
      <c r="H2934" s="255" t="s">
        <v>11585</v>
      </c>
      <c r="I2934" s="255" t="s">
        <v>11586</v>
      </c>
      <c r="J2934" s="255" t="s">
        <v>11587</v>
      </c>
      <c r="K2934" s="255" t="s">
        <v>27</v>
      </c>
      <c r="L2934" s="260">
        <v>44394</v>
      </c>
      <c r="M2934" s="255" t="s">
        <v>28</v>
      </c>
      <c r="N2934" s="255" t="s">
        <v>30</v>
      </c>
      <c r="O2934" s="260"/>
      <c r="P2934" s="255"/>
      <c r="Q2934" s="255" t="s">
        <v>30</v>
      </c>
      <c r="R2934" s="255"/>
      <c r="S2934" s="255"/>
      <c r="T2934" s="251" t="str">
        <f t="array" ref="T2934">VLOOKUP(D2934&amp;E2934,IF({1,0},'2021春'!$C$3:$C$4485&amp;'2021春'!$D$3:$D$4485,'2021春'!$H$3:$H$4485),2,0)</f>
        <v>452731200502036025</v>
      </c>
    </row>
    <row r="2935" spans="1:20">
      <c r="A2935" s="255">
        <v>2933</v>
      </c>
      <c r="B2935" s="255" t="s">
        <v>11588</v>
      </c>
      <c r="C2935" s="255" t="s">
        <v>21</v>
      </c>
      <c r="D2935" s="255" t="s">
        <v>416</v>
      </c>
      <c r="E2935" s="255" t="s">
        <v>11589</v>
      </c>
      <c r="F2935" s="255" t="s">
        <v>24</v>
      </c>
      <c r="G2935" s="255">
        <v>17</v>
      </c>
      <c r="H2935" s="255" t="s">
        <v>11590</v>
      </c>
      <c r="I2935" s="255" t="s">
        <v>11591</v>
      </c>
      <c r="J2935" s="255" t="s">
        <v>11592</v>
      </c>
      <c r="K2935" s="255" t="s">
        <v>27</v>
      </c>
      <c r="L2935" s="260">
        <v>44399</v>
      </c>
      <c r="M2935" s="255" t="s">
        <v>28</v>
      </c>
      <c r="N2935" s="255" t="s">
        <v>30</v>
      </c>
      <c r="O2935" s="260"/>
      <c r="P2935" s="255"/>
      <c r="Q2935" s="255" t="s">
        <v>30</v>
      </c>
      <c r="R2935" s="255"/>
      <c r="S2935" s="255"/>
      <c r="T2935" s="251" t="str">
        <f t="array" ref="T2935">VLOOKUP(D2935&amp;E2935,IF({1,0},'2021春'!$C$3:$C$4485&amp;'2021春'!$D$3:$D$4485,'2021春'!$H$3:$H$4485),2,0)</f>
        <v>452731200403191812</v>
      </c>
    </row>
    <row r="2936" spans="1:20">
      <c r="A2936" s="255">
        <v>2934</v>
      </c>
      <c r="B2936" s="255" t="s">
        <v>11593</v>
      </c>
      <c r="C2936" s="255" t="s">
        <v>21</v>
      </c>
      <c r="D2936" s="255" t="s">
        <v>416</v>
      </c>
      <c r="E2936" s="255" t="s">
        <v>11594</v>
      </c>
      <c r="F2936" s="255" t="s">
        <v>24</v>
      </c>
      <c r="G2936" s="255">
        <v>16</v>
      </c>
      <c r="H2936" s="255" t="s">
        <v>11595</v>
      </c>
      <c r="I2936" s="255" t="s">
        <v>11596</v>
      </c>
      <c r="J2936" s="255">
        <v>18077825809</v>
      </c>
      <c r="K2936" s="255" t="s">
        <v>27</v>
      </c>
      <c r="L2936" s="260">
        <v>44395</v>
      </c>
      <c r="M2936" s="255" t="s">
        <v>28</v>
      </c>
      <c r="N2936" s="255" t="s">
        <v>30</v>
      </c>
      <c r="O2936" s="260"/>
      <c r="P2936" s="255"/>
      <c r="Q2936" s="255" t="s">
        <v>30</v>
      </c>
      <c r="R2936" s="255"/>
      <c r="S2936" s="255"/>
      <c r="T2936" s="251" t="str">
        <f t="array" ref="T2936">VLOOKUP(D2936&amp;E2936,IF({1,0},'2021春'!$C$3:$C$4485&amp;'2021春'!$D$3:$D$4485,'2021春'!$H$3:$H$4485),2,0)</f>
        <v>452731200412050915</v>
      </c>
    </row>
    <row r="2937" spans="1:20">
      <c r="A2937" s="255">
        <v>2935</v>
      </c>
      <c r="B2937" s="255" t="s">
        <v>11597</v>
      </c>
      <c r="C2937" s="255" t="s">
        <v>21</v>
      </c>
      <c r="D2937" s="255" t="s">
        <v>416</v>
      </c>
      <c r="E2937" s="255" t="s">
        <v>11598</v>
      </c>
      <c r="F2937" s="255" t="s">
        <v>143</v>
      </c>
      <c r="G2937" s="255">
        <v>16</v>
      </c>
      <c r="H2937" s="255" t="s">
        <v>11599</v>
      </c>
      <c r="I2937" s="255" t="s">
        <v>11600</v>
      </c>
      <c r="J2937" s="255">
        <v>19127010376</v>
      </c>
      <c r="K2937" s="255" t="s">
        <v>27</v>
      </c>
      <c r="L2937" s="260">
        <v>44395</v>
      </c>
      <c r="M2937" s="255" t="s">
        <v>1352</v>
      </c>
      <c r="N2937" s="255" t="s">
        <v>30</v>
      </c>
      <c r="O2937" s="260"/>
      <c r="P2937" s="255"/>
      <c r="Q2937" s="255" t="s">
        <v>30</v>
      </c>
      <c r="R2937" s="255"/>
      <c r="S2937" s="255"/>
      <c r="T2937" s="251" t="str">
        <f t="array" ref="T2937">VLOOKUP(D2937&amp;E2937,IF({1,0},'2021春'!$C$3:$C$4485&amp;'2021春'!$D$3:$D$4485,'2021春'!$H$3:$H$4485),2,0)</f>
        <v>451229200503021829</v>
      </c>
    </row>
    <row r="2938" spans="1:20">
      <c r="A2938" s="255">
        <v>2936</v>
      </c>
      <c r="B2938" s="255" t="s">
        <v>11601</v>
      </c>
      <c r="C2938" s="255" t="s">
        <v>21</v>
      </c>
      <c r="D2938" s="255" t="s">
        <v>416</v>
      </c>
      <c r="E2938" s="255" t="s">
        <v>4782</v>
      </c>
      <c r="F2938" s="255" t="s">
        <v>24</v>
      </c>
      <c r="G2938" s="255">
        <v>16</v>
      </c>
      <c r="H2938" s="255" t="s">
        <v>3323</v>
      </c>
      <c r="I2938" s="255" t="s">
        <v>7568</v>
      </c>
      <c r="J2938" s="255">
        <v>13085889366</v>
      </c>
      <c r="K2938" s="255" t="s">
        <v>27</v>
      </c>
      <c r="L2938" s="260">
        <v>44397</v>
      </c>
      <c r="M2938" s="255" t="s">
        <v>1303</v>
      </c>
      <c r="N2938" s="255" t="s">
        <v>30</v>
      </c>
      <c r="O2938" s="260"/>
      <c r="P2938" s="255"/>
      <c r="Q2938" s="255" t="s">
        <v>30</v>
      </c>
      <c r="R2938" s="255"/>
      <c r="S2938" s="255"/>
      <c r="T2938" s="251" t="str">
        <f t="array" ref="T2938">VLOOKUP(D2938&amp;E2938,IF({1,0},'2021春'!$C$3:$C$4485&amp;'2021春'!$D$3:$D$4485,'2021春'!$H$3:$H$4485),2,0)</f>
        <v>451229200503023912</v>
      </c>
    </row>
    <row r="2939" spans="1:20">
      <c r="A2939" s="255">
        <v>2937</v>
      </c>
      <c r="B2939" s="255" t="s">
        <v>11602</v>
      </c>
      <c r="C2939" s="255" t="s">
        <v>21</v>
      </c>
      <c r="D2939" s="255" t="s">
        <v>416</v>
      </c>
      <c r="E2939" s="255" t="s">
        <v>11603</v>
      </c>
      <c r="F2939" s="255" t="s">
        <v>24</v>
      </c>
      <c r="G2939" s="255">
        <v>15</v>
      </c>
      <c r="H2939" s="255" t="s">
        <v>11604</v>
      </c>
      <c r="I2939" s="255" t="s">
        <v>11605</v>
      </c>
      <c r="J2939" s="255" t="s">
        <v>11606</v>
      </c>
      <c r="K2939" s="255" t="s">
        <v>27</v>
      </c>
      <c r="L2939" s="260">
        <v>44399</v>
      </c>
      <c r="M2939" s="255" t="s">
        <v>11607</v>
      </c>
      <c r="N2939" s="255" t="s">
        <v>30</v>
      </c>
      <c r="O2939" s="260"/>
      <c r="P2939" s="255"/>
      <c r="Q2939" s="255" t="s">
        <v>30</v>
      </c>
      <c r="R2939" s="255"/>
      <c r="S2939" s="255"/>
      <c r="T2939" s="251" t="str">
        <f t="array" ref="T2939">VLOOKUP(D2939&amp;E2939,IF({1,0},'2021春'!$C$3:$C$4485&amp;'2021春'!$D$3:$D$4485,'2021春'!$H$3:$H$4485),2,0)</f>
        <v>451227200509251593</v>
      </c>
    </row>
    <row r="2940" spans="1:20">
      <c r="A2940" s="255">
        <v>2938</v>
      </c>
      <c r="B2940" s="255" t="s">
        <v>11608</v>
      </c>
      <c r="C2940" s="255" t="s">
        <v>21</v>
      </c>
      <c r="D2940" s="255" t="s">
        <v>416</v>
      </c>
      <c r="E2940" s="255" t="s">
        <v>11609</v>
      </c>
      <c r="F2940" s="255" t="s">
        <v>24</v>
      </c>
      <c r="G2940" s="255">
        <v>16</v>
      </c>
      <c r="H2940" s="255" t="s">
        <v>11610</v>
      </c>
      <c r="I2940" s="255" t="s">
        <v>11611</v>
      </c>
      <c r="J2940" s="255">
        <v>13481891312</v>
      </c>
      <c r="K2940" s="255" t="s">
        <v>27</v>
      </c>
      <c r="L2940" s="260">
        <v>44396</v>
      </c>
      <c r="M2940" s="255" t="s">
        <v>5398</v>
      </c>
      <c r="N2940" s="255" t="s">
        <v>30</v>
      </c>
      <c r="O2940" s="260"/>
      <c r="P2940" s="255"/>
      <c r="Q2940" s="255" t="s">
        <v>30</v>
      </c>
      <c r="R2940" s="255"/>
      <c r="S2940" s="255"/>
      <c r="T2940" s="251" t="str">
        <f t="array" ref="T2940">VLOOKUP(D2940&amp;E2940,IF({1,0},'2021春'!$C$3:$C$4485&amp;'2021春'!$D$3:$D$4485,'2021春'!$H$3:$H$4485),2,0)</f>
        <v>451229200410153910</v>
      </c>
    </row>
    <row r="2941" spans="1:20">
      <c r="A2941" s="255">
        <v>2939</v>
      </c>
      <c r="B2941" s="255" t="s">
        <v>11612</v>
      </c>
      <c r="C2941" s="255" t="s">
        <v>21</v>
      </c>
      <c r="D2941" s="255" t="s">
        <v>416</v>
      </c>
      <c r="E2941" s="255" t="s">
        <v>11613</v>
      </c>
      <c r="F2941" s="255" t="s">
        <v>24</v>
      </c>
      <c r="G2941" s="255">
        <v>17</v>
      </c>
      <c r="H2941" s="255" t="s">
        <v>5305</v>
      </c>
      <c r="I2941" s="255" t="s">
        <v>11614</v>
      </c>
      <c r="J2941" s="255">
        <v>13737982648</v>
      </c>
      <c r="K2941" s="255" t="s">
        <v>27</v>
      </c>
      <c r="L2941" s="260">
        <v>44398</v>
      </c>
      <c r="M2941" s="255" t="s">
        <v>1352</v>
      </c>
      <c r="N2941" s="255" t="s">
        <v>30</v>
      </c>
      <c r="O2941" s="260"/>
      <c r="P2941" s="255"/>
      <c r="Q2941" s="255" t="s">
        <v>30</v>
      </c>
      <c r="R2941" s="255"/>
      <c r="S2941" s="255"/>
      <c r="T2941" s="251" t="str">
        <f t="array" ref="T2941">VLOOKUP(D2941&amp;E2941,IF({1,0},'2021春'!$C$3:$C$4485&amp;'2021春'!$D$3:$D$4485,'2021春'!$H$3:$H$4485),2,0)</f>
        <v>452731200406151816</v>
      </c>
    </row>
    <row r="2942" spans="1:20">
      <c r="A2942" s="255">
        <v>2940</v>
      </c>
      <c r="B2942" s="255" t="s">
        <v>11615</v>
      </c>
      <c r="C2942" s="255" t="s">
        <v>21</v>
      </c>
      <c r="D2942" s="255" t="s">
        <v>416</v>
      </c>
      <c r="E2942" s="255" t="s">
        <v>11616</v>
      </c>
      <c r="F2942" s="255" t="s">
        <v>24</v>
      </c>
      <c r="G2942" s="255">
        <v>16</v>
      </c>
      <c r="H2942" s="255" t="s">
        <v>8902</v>
      </c>
      <c r="I2942" s="255" t="s">
        <v>11617</v>
      </c>
      <c r="J2942" s="255">
        <v>15977839834</v>
      </c>
      <c r="K2942" s="255" t="s">
        <v>27</v>
      </c>
      <c r="L2942" s="260">
        <v>44401</v>
      </c>
      <c r="M2942" s="255" t="s">
        <v>185</v>
      </c>
      <c r="N2942" s="255" t="s">
        <v>30</v>
      </c>
      <c r="O2942" s="260"/>
      <c r="P2942" s="255"/>
      <c r="Q2942" s="255" t="s">
        <v>30</v>
      </c>
      <c r="R2942" s="255"/>
      <c r="S2942" s="255"/>
      <c r="T2942" s="251" t="str">
        <f t="array" ref="T2942">VLOOKUP(D2942&amp;E2942,IF({1,0},'2021春'!$C$3:$C$4485&amp;'2021春'!$D$3:$D$4485,'2021春'!$H$3:$H$4485),2,0)</f>
        <v>452731200409130914</v>
      </c>
    </row>
    <row r="2943" spans="1:20">
      <c r="A2943" s="255">
        <v>2941</v>
      </c>
      <c r="B2943" s="255" t="s">
        <v>11618</v>
      </c>
      <c r="C2943" s="255" t="s">
        <v>21</v>
      </c>
      <c r="D2943" s="255" t="s">
        <v>416</v>
      </c>
      <c r="E2943" s="255" t="s">
        <v>11619</v>
      </c>
      <c r="F2943" s="255" t="s">
        <v>24</v>
      </c>
      <c r="G2943" s="255">
        <v>17</v>
      </c>
      <c r="H2943" s="255" t="s">
        <v>11620</v>
      </c>
      <c r="I2943" s="255" t="s">
        <v>11621</v>
      </c>
      <c r="J2943" s="255">
        <v>15277891011</v>
      </c>
      <c r="K2943" s="255" t="s">
        <v>27</v>
      </c>
      <c r="L2943" s="260">
        <v>44395</v>
      </c>
      <c r="M2943" s="255" t="s">
        <v>11622</v>
      </c>
      <c r="N2943" s="255" t="s">
        <v>30</v>
      </c>
      <c r="O2943" s="260"/>
      <c r="P2943" s="255"/>
      <c r="Q2943" s="255" t="s">
        <v>30</v>
      </c>
      <c r="R2943" s="255"/>
      <c r="S2943" s="255"/>
      <c r="T2943" s="251" t="str">
        <f t="array" ref="T2943">VLOOKUP(D2943&amp;E2943,IF({1,0},'2021春'!$C$3:$C$4485&amp;'2021春'!$D$3:$D$4485,'2021春'!$H$3:$H$4485),2,0)</f>
        <v>452731200402182711</v>
      </c>
    </row>
    <row r="2944" spans="1:20">
      <c r="A2944" s="255">
        <v>2942</v>
      </c>
      <c r="B2944" s="255" t="s">
        <v>11623</v>
      </c>
      <c r="C2944" s="255" t="s">
        <v>21</v>
      </c>
      <c r="D2944" s="255" t="s">
        <v>416</v>
      </c>
      <c r="E2944" s="255" t="s">
        <v>11624</v>
      </c>
      <c r="F2944" s="255" t="s">
        <v>24</v>
      </c>
      <c r="G2944" s="255">
        <v>17</v>
      </c>
      <c r="H2944" s="255" t="s">
        <v>11625</v>
      </c>
      <c r="I2944" s="255" t="s">
        <v>11626</v>
      </c>
      <c r="J2944" s="255" t="s">
        <v>11627</v>
      </c>
      <c r="K2944" s="255" t="s">
        <v>27</v>
      </c>
      <c r="L2944" s="260">
        <v>44395</v>
      </c>
      <c r="M2944" s="255" t="s">
        <v>1288</v>
      </c>
      <c r="N2944" s="255" t="s">
        <v>30</v>
      </c>
      <c r="O2944" s="260"/>
      <c r="P2944" s="255"/>
      <c r="Q2944" s="255" t="s">
        <v>30</v>
      </c>
      <c r="R2944" s="255"/>
      <c r="S2944" s="255"/>
      <c r="T2944" s="251" t="str">
        <f t="array" ref="T2944">VLOOKUP(D2944&amp;E2944,IF({1,0},'2021春'!$C$3:$C$4485&amp;'2021春'!$D$3:$D$4485,'2021春'!$H$3:$H$4485),2,0)</f>
        <v>45273120040511663X</v>
      </c>
    </row>
    <row r="2945" spans="1:20">
      <c r="A2945" s="255">
        <v>2943</v>
      </c>
      <c r="B2945" s="255" t="s">
        <v>11628</v>
      </c>
      <c r="C2945" s="255" t="s">
        <v>21</v>
      </c>
      <c r="D2945" s="255" t="s">
        <v>416</v>
      </c>
      <c r="E2945" s="255" t="s">
        <v>11629</v>
      </c>
      <c r="F2945" s="255" t="s">
        <v>24</v>
      </c>
      <c r="G2945" s="255">
        <v>17</v>
      </c>
      <c r="H2945" s="255" t="s">
        <v>11630</v>
      </c>
      <c r="I2945" s="255" t="s">
        <v>11631</v>
      </c>
      <c r="J2945" s="255">
        <v>15777849568</v>
      </c>
      <c r="K2945" s="255" t="s">
        <v>27</v>
      </c>
      <c r="L2945" s="260">
        <v>44395</v>
      </c>
      <c r="M2945" s="255" t="s">
        <v>9576</v>
      </c>
      <c r="N2945" s="255" t="s">
        <v>30</v>
      </c>
      <c r="O2945" s="260"/>
      <c r="P2945" s="255"/>
      <c r="Q2945" s="255" t="s">
        <v>30</v>
      </c>
      <c r="R2945" s="255"/>
      <c r="S2945" s="255"/>
      <c r="T2945" s="251" t="str">
        <f t="array" ref="T2945">VLOOKUP(D2945&amp;E2945,IF({1,0},'2021春'!$C$3:$C$4485&amp;'2021春'!$D$3:$D$4485,'2021春'!$H$3:$H$4485),2,0)</f>
        <v>452731200404261819</v>
      </c>
    </row>
    <row r="2946" spans="1:20">
      <c r="A2946" s="255">
        <v>2944</v>
      </c>
      <c r="B2946" s="255" t="s">
        <v>11632</v>
      </c>
      <c r="C2946" s="255" t="s">
        <v>21</v>
      </c>
      <c r="D2946" s="255" t="s">
        <v>416</v>
      </c>
      <c r="E2946" s="255" t="s">
        <v>11633</v>
      </c>
      <c r="F2946" s="255" t="s">
        <v>143</v>
      </c>
      <c r="G2946" s="255">
        <v>17</v>
      </c>
      <c r="H2946" s="255" t="s">
        <v>11634</v>
      </c>
      <c r="I2946" s="255" t="s">
        <v>11635</v>
      </c>
      <c r="J2946" s="255">
        <v>13788283916</v>
      </c>
      <c r="K2946" s="255" t="s">
        <v>27</v>
      </c>
      <c r="L2946" s="260">
        <v>44396</v>
      </c>
      <c r="M2946" s="255" t="s">
        <v>11636</v>
      </c>
      <c r="N2946" s="255" t="s">
        <v>30</v>
      </c>
      <c r="O2946" s="260"/>
      <c r="P2946" s="255"/>
      <c r="Q2946" s="255" t="s">
        <v>30</v>
      </c>
      <c r="R2946" s="255"/>
      <c r="S2946" s="255"/>
      <c r="T2946" s="251" t="str">
        <f t="array" ref="T2946">VLOOKUP(D2946&amp;E2946,IF({1,0},'2021春'!$C$3:$C$4485&amp;'2021春'!$D$3:$D$4485,'2021春'!$H$3:$H$4485),2,0)</f>
        <v>451229200403231220</v>
      </c>
    </row>
    <row r="2947" spans="1:20">
      <c r="A2947" s="255">
        <v>2945</v>
      </c>
      <c r="B2947" s="255" t="s">
        <v>11637</v>
      </c>
      <c r="C2947" s="255" t="s">
        <v>21</v>
      </c>
      <c r="D2947" s="255" t="s">
        <v>416</v>
      </c>
      <c r="E2947" s="255" t="s">
        <v>11638</v>
      </c>
      <c r="F2947" s="255" t="s">
        <v>24</v>
      </c>
      <c r="G2947" s="255">
        <v>17</v>
      </c>
      <c r="H2947" s="255" t="s">
        <v>11639</v>
      </c>
      <c r="I2947" s="255" t="s">
        <v>11640</v>
      </c>
      <c r="J2947" s="255" t="s">
        <v>11641</v>
      </c>
      <c r="K2947" s="255" t="s">
        <v>27</v>
      </c>
      <c r="L2947" s="260">
        <v>44397</v>
      </c>
      <c r="M2947" s="255" t="s">
        <v>1273</v>
      </c>
      <c r="N2947" s="255" t="s">
        <v>30</v>
      </c>
      <c r="O2947" s="260"/>
      <c r="P2947" s="255"/>
      <c r="Q2947" s="255" t="s">
        <v>30</v>
      </c>
      <c r="R2947" s="255"/>
      <c r="S2947" s="255"/>
      <c r="T2947" s="251" t="str">
        <f t="array" ref="T2947">VLOOKUP(D2947&amp;E2947,IF({1,0},'2021春'!$C$3:$C$4485&amp;'2021春'!$D$3:$D$4485,'2021春'!$H$3:$H$4485),2,0)</f>
        <v>451229200405252113</v>
      </c>
    </row>
    <row r="2948" spans="1:20">
      <c r="A2948" s="255">
        <v>2946</v>
      </c>
      <c r="B2948" s="255" t="s">
        <v>11642</v>
      </c>
      <c r="C2948" s="255" t="s">
        <v>21</v>
      </c>
      <c r="D2948" s="255" t="s">
        <v>416</v>
      </c>
      <c r="E2948" s="255" t="s">
        <v>11643</v>
      </c>
      <c r="F2948" s="255" t="s">
        <v>24</v>
      </c>
      <c r="G2948" s="255">
        <v>15</v>
      </c>
      <c r="H2948" s="255" t="s">
        <v>11644</v>
      </c>
      <c r="I2948" s="255" t="s">
        <v>11645</v>
      </c>
      <c r="J2948" s="255">
        <v>13924574588</v>
      </c>
      <c r="K2948" s="255" t="s">
        <v>27</v>
      </c>
      <c r="L2948" s="260">
        <v>44398</v>
      </c>
      <c r="M2948" s="255" t="s">
        <v>54</v>
      </c>
      <c r="N2948" s="255" t="s">
        <v>30</v>
      </c>
      <c r="O2948" s="260"/>
      <c r="P2948" s="255"/>
      <c r="Q2948" s="255" t="s">
        <v>30</v>
      </c>
      <c r="R2948" s="255"/>
      <c r="S2948" s="255"/>
      <c r="T2948" s="251" t="str">
        <f t="array" ref="T2948">VLOOKUP(D2948&amp;E2948,IF({1,0},'2021春'!$C$3:$C$4485&amp;'2021春'!$D$3:$D$4485,'2021春'!$H$3:$H$4485),2,0)</f>
        <v>451229200601094511</v>
      </c>
    </row>
    <row r="2949" spans="1:20">
      <c r="A2949" s="255">
        <v>2947</v>
      </c>
      <c r="B2949" s="255" t="s">
        <v>11646</v>
      </c>
      <c r="C2949" s="255" t="s">
        <v>21</v>
      </c>
      <c r="D2949" s="255" t="s">
        <v>416</v>
      </c>
      <c r="E2949" s="255" t="s">
        <v>11647</v>
      </c>
      <c r="F2949" s="255" t="s">
        <v>143</v>
      </c>
      <c r="G2949" s="255">
        <v>16</v>
      </c>
      <c r="H2949" s="255" t="s">
        <v>11648</v>
      </c>
      <c r="I2949" s="255" t="s">
        <v>4905</v>
      </c>
      <c r="J2949" s="255" t="s">
        <v>11649</v>
      </c>
      <c r="K2949" s="255" t="s">
        <v>27</v>
      </c>
      <c r="L2949" s="260">
        <v>44396</v>
      </c>
      <c r="M2949" s="255" t="s">
        <v>133</v>
      </c>
      <c r="N2949" s="255" t="s">
        <v>30</v>
      </c>
      <c r="O2949" s="260"/>
      <c r="P2949" s="255"/>
      <c r="Q2949" s="255" t="s">
        <v>30</v>
      </c>
      <c r="R2949" s="255"/>
      <c r="S2949" s="255"/>
      <c r="T2949" s="251" t="str">
        <f t="array" ref="T2949">VLOOKUP(D2949&amp;E2949,IF({1,0},'2021春'!$C$3:$C$4485&amp;'2021春'!$D$3:$D$4485,'2021春'!$H$3:$H$4485),2,0)</f>
        <v>451229200410152440</v>
      </c>
    </row>
    <row r="2950" spans="1:20">
      <c r="A2950" s="255">
        <v>2948</v>
      </c>
      <c r="B2950" s="255" t="s">
        <v>11650</v>
      </c>
      <c r="C2950" s="255" t="s">
        <v>21</v>
      </c>
      <c r="D2950" s="255" t="s">
        <v>416</v>
      </c>
      <c r="E2950" s="255" t="s">
        <v>11651</v>
      </c>
      <c r="F2950" s="255" t="s">
        <v>143</v>
      </c>
      <c r="G2950" s="255">
        <v>14</v>
      </c>
      <c r="H2950" s="255" t="s">
        <v>11652</v>
      </c>
      <c r="I2950" s="255" t="s">
        <v>11653</v>
      </c>
      <c r="J2950" s="255">
        <v>19177885619</v>
      </c>
      <c r="K2950" s="255" t="s">
        <v>27</v>
      </c>
      <c r="L2950" s="260">
        <v>44409</v>
      </c>
      <c r="M2950" s="255" t="s">
        <v>1273</v>
      </c>
      <c r="N2950" s="261" t="s">
        <v>30</v>
      </c>
      <c r="O2950" s="260"/>
      <c r="P2950" s="255"/>
      <c r="Q2950" s="255" t="s">
        <v>30</v>
      </c>
      <c r="R2950" s="255"/>
      <c r="S2950" s="255"/>
      <c r="T2950" s="251" t="str">
        <f t="array" ref="T2950">VLOOKUP(D2950&amp;E2950,IF({1,0},'2021春'!$C$3:$C$4485&amp;'2021春'!$D$3:$D$4485,'2021春'!$H$3:$H$4485),2,0)</f>
        <v>451229200702222121</v>
      </c>
    </row>
    <row r="2951" spans="1:20">
      <c r="A2951" s="255">
        <v>2949</v>
      </c>
      <c r="B2951" s="255" t="s">
        <v>11654</v>
      </c>
      <c r="C2951" s="255" t="s">
        <v>21</v>
      </c>
      <c r="D2951" s="255" t="s">
        <v>416</v>
      </c>
      <c r="E2951" s="255" t="s">
        <v>11655</v>
      </c>
      <c r="F2951" s="255" t="s">
        <v>143</v>
      </c>
      <c r="G2951" s="255">
        <v>16</v>
      </c>
      <c r="H2951" s="255" t="s">
        <v>11656</v>
      </c>
      <c r="I2951" s="255" t="s">
        <v>11657</v>
      </c>
      <c r="J2951" s="255" t="s">
        <v>11658</v>
      </c>
      <c r="K2951" s="255" t="s">
        <v>27</v>
      </c>
      <c r="L2951" s="260">
        <v>44394</v>
      </c>
      <c r="M2951" s="255" t="s">
        <v>29</v>
      </c>
      <c r="N2951" s="255" t="s">
        <v>30</v>
      </c>
      <c r="O2951" s="260"/>
      <c r="P2951" s="255"/>
      <c r="Q2951" s="255" t="s">
        <v>30</v>
      </c>
      <c r="R2951" s="255"/>
      <c r="S2951" s="255"/>
      <c r="T2951" s="251" t="str">
        <f t="array" ref="T2951">VLOOKUP(D2951&amp;E2951,IF({1,0},'2021春'!$C$3:$C$4485&amp;'2021春'!$D$3:$D$4485,'2021春'!$H$3:$H$4485),2,0)</f>
        <v>451229200505083927</v>
      </c>
    </row>
    <row r="2952" spans="1:20">
      <c r="A2952" s="255">
        <v>2950</v>
      </c>
      <c r="B2952" s="255" t="s">
        <v>11659</v>
      </c>
      <c r="C2952" s="255" t="s">
        <v>21</v>
      </c>
      <c r="D2952" s="255" t="s">
        <v>416</v>
      </c>
      <c r="E2952" s="255" t="s">
        <v>11660</v>
      </c>
      <c r="F2952" s="255" t="s">
        <v>24</v>
      </c>
      <c r="G2952" s="255">
        <v>16</v>
      </c>
      <c r="H2952" s="255" t="s">
        <v>11661</v>
      </c>
      <c r="I2952" s="255" t="s">
        <v>11662</v>
      </c>
      <c r="J2952" s="255" t="s">
        <v>11663</v>
      </c>
      <c r="K2952" s="255" t="s">
        <v>27</v>
      </c>
      <c r="L2952" s="260">
        <v>44402</v>
      </c>
      <c r="M2952" s="255" t="s">
        <v>29</v>
      </c>
      <c r="N2952" s="255" t="s">
        <v>30</v>
      </c>
      <c r="O2952" s="260"/>
      <c r="P2952" s="255"/>
      <c r="Q2952" s="255" t="s">
        <v>30</v>
      </c>
      <c r="R2952" s="255"/>
      <c r="S2952" s="255"/>
      <c r="T2952" s="251" t="str">
        <f t="array" ref="T2952">VLOOKUP(D2952&amp;E2952,IF({1,0},'2021春'!$C$3:$C$4485&amp;'2021春'!$D$3:$D$4485,'2021春'!$H$3:$H$4485),2,0)</f>
        <v>451229200503143914</v>
      </c>
    </row>
    <row r="2953" spans="1:20">
      <c r="A2953" s="255">
        <v>2951</v>
      </c>
      <c r="B2953" s="255" t="s">
        <v>11664</v>
      </c>
      <c r="C2953" s="255" t="s">
        <v>21</v>
      </c>
      <c r="D2953" s="255" t="s">
        <v>416</v>
      </c>
      <c r="E2953" s="255" t="s">
        <v>11665</v>
      </c>
      <c r="F2953" s="255" t="s">
        <v>143</v>
      </c>
      <c r="G2953" s="255">
        <v>16</v>
      </c>
      <c r="H2953" s="255" t="s">
        <v>683</v>
      </c>
      <c r="I2953" s="255" t="s">
        <v>11666</v>
      </c>
      <c r="J2953" s="255" t="s">
        <v>11667</v>
      </c>
      <c r="K2953" s="255" t="s">
        <v>27</v>
      </c>
      <c r="L2953" s="260">
        <v>44397</v>
      </c>
      <c r="M2953" s="255" t="s">
        <v>301</v>
      </c>
      <c r="N2953" s="255" t="s">
        <v>30</v>
      </c>
      <c r="O2953" s="260"/>
      <c r="P2953" s="255"/>
      <c r="Q2953" s="255" t="s">
        <v>30</v>
      </c>
      <c r="R2953" s="255"/>
      <c r="S2953" s="255"/>
      <c r="T2953" s="251" t="str">
        <f t="array" ref="T2953">VLOOKUP(D2953&amp;E2953,IF({1,0},'2021春'!$C$3:$C$4485&amp;'2021春'!$D$3:$D$4485,'2021春'!$H$3:$H$4485),2,0)</f>
        <v>45122920040829452X</v>
      </c>
    </row>
    <row r="2954" spans="1:20">
      <c r="A2954" s="255">
        <v>2952</v>
      </c>
      <c r="B2954" s="255" t="s">
        <v>11668</v>
      </c>
      <c r="C2954" s="255" t="s">
        <v>21</v>
      </c>
      <c r="D2954" s="255" t="s">
        <v>416</v>
      </c>
      <c r="E2954" s="255" t="s">
        <v>11669</v>
      </c>
      <c r="F2954" s="255" t="s">
        <v>24</v>
      </c>
      <c r="G2954" s="255">
        <v>17</v>
      </c>
      <c r="H2954" s="255" t="s">
        <v>1828</v>
      </c>
      <c r="I2954" s="255" t="s">
        <v>321</v>
      </c>
      <c r="J2954" s="255">
        <v>15078612896</v>
      </c>
      <c r="K2954" s="255" t="s">
        <v>27</v>
      </c>
      <c r="L2954" s="260">
        <v>44400</v>
      </c>
      <c r="M2954" s="255" t="s">
        <v>28</v>
      </c>
      <c r="N2954" s="255" t="s">
        <v>30</v>
      </c>
      <c r="O2954" s="260"/>
      <c r="P2954" s="255"/>
      <c r="Q2954" s="255" t="s">
        <v>30</v>
      </c>
      <c r="R2954" s="255"/>
      <c r="S2954" s="255"/>
      <c r="T2954" s="251" t="str">
        <f t="array" ref="T2954">VLOOKUP(D2954&amp;E2954,IF({1,0},'2021春'!$C$3:$C$4485&amp;'2021春'!$D$3:$D$4485,'2021春'!$H$3:$H$4485),2,0)</f>
        <v>451229200407095756</v>
      </c>
    </row>
    <row r="2955" spans="1:20">
      <c r="A2955" s="255">
        <v>2953</v>
      </c>
      <c r="B2955" s="255" t="s">
        <v>11670</v>
      </c>
      <c r="C2955" s="255" t="s">
        <v>21</v>
      </c>
      <c r="D2955" s="255" t="s">
        <v>416</v>
      </c>
      <c r="E2955" s="255" t="s">
        <v>11671</v>
      </c>
      <c r="F2955" s="255" t="s">
        <v>143</v>
      </c>
      <c r="G2955" s="255">
        <v>17</v>
      </c>
      <c r="H2955" s="255" t="s">
        <v>11672</v>
      </c>
      <c r="I2955" s="255" t="s">
        <v>11673</v>
      </c>
      <c r="J2955" s="255" t="s">
        <v>11674</v>
      </c>
      <c r="K2955" s="255" t="s">
        <v>27</v>
      </c>
      <c r="L2955" s="260">
        <v>44395</v>
      </c>
      <c r="M2955" s="255" t="s">
        <v>28</v>
      </c>
      <c r="N2955" s="255" t="s">
        <v>30</v>
      </c>
      <c r="O2955" s="260"/>
      <c r="P2955" s="255"/>
      <c r="Q2955" s="255" t="s">
        <v>30</v>
      </c>
      <c r="R2955" s="255"/>
      <c r="S2955" s="255"/>
      <c r="T2955" s="251" t="str">
        <f t="array" ref="T2955">VLOOKUP(D2955&amp;E2955,IF({1,0},'2021春'!$C$3:$C$4485&amp;'2021春'!$D$3:$D$4485,'2021春'!$H$3:$H$4485),2,0)</f>
        <v>452731200312146629</v>
      </c>
    </row>
    <row r="2956" spans="1:20">
      <c r="A2956" s="255">
        <v>2954</v>
      </c>
      <c r="B2956" s="255" t="s">
        <v>11675</v>
      </c>
      <c r="C2956" s="255" t="s">
        <v>21</v>
      </c>
      <c r="D2956" s="255" t="s">
        <v>416</v>
      </c>
      <c r="E2956" s="255" t="s">
        <v>11676</v>
      </c>
      <c r="F2956" s="255" t="s">
        <v>24</v>
      </c>
      <c r="G2956" s="255">
        <v>16</v>
      </c>
      <c r="H2956" s="255" t="s">
        <v>8386</v>
      </c>
      <c r="I2956" s="255" t="s">
        <v>11677</v>
      </c>
      <c r="J2956" s="255" t="s">
        <v>11678</v>
      </c>
      <c r="K2956" s="255" t="s">
        <v>27</v>
      </c>
      <c r="L2956" s="260">
        <v>44394</v>
      </c>
      <c r="M2956" s="255" t="s">
        <v>1217</v>
      </c>
      <c r="N2956" s="255" t="s">
        <v>30</v>
      </c>
      <c r="O2956" s="260"/>
      <c r="P2956" s="255"/>
      <c r="Q2956" s="255" t="s">
        <v>30</v>
      </c>
      <c r="R2956" s="255"/>
      <c r="S2956" s="255"/>
      <c r="T2956" s="251" t="str">
        <f t="array" ref="T2956">VLOOKUP(D2956&amp;E2956,IF({1,0},'2021春'!$C$3:$C$4485&amp;'2021春'!$D$3:$D$4485,'2021春'!$H$3:$H$4485),2,0)</f>
        <v>452731200409245113</v>
      </c>
    </row>
    <row r="2957" spans="1:20">
      <c r="A2957" s="255">
        <v>2955</v>
      </c>
      <c r="B2957" s="255" t="s">
        <v>11679</v>
      </c>
      <c r="C2957" s="255" t="s">
        <v>21</v>
      </c>
      <c r="D2957" s="255" t="s">
        <v>416</v>
      </c>
      <c r="E2957" s="255" t="s">
        <v>11680</v>
      </c>
      <c r="F2957" s="255" t="s">
        <v>24</v>
      </c>
      <c r="G2957" s="255">
        <v>16</v>
      </c>
      <c r="H2957" s="255" t="s">
        <v>11681</v>
      </c>
      <c r="I2957" s="255" t="s">
        <v>11682</v>
      </c>
      <c r="J2957" s="255" t="s">
        <v>11683</v>
      </c>
      <c r="K2957" s="255" t="s">
        <v>27</v>
      </c>
      <c r="L2957" s="260">
        <v>44397</v>
      </c>
      <c r="M2957" s="255" t="s">
        <v>2455</v>
      </c>
      <c r="N2957" s="255" t="s">
        <v>30</v>
      </c>
      <c r="O2957" s="260"/>
      <c r="P2957" s="255"/>
      <c r="Q2957" s="255" t="s">
        <v>30</v>
      </c>
      <c r="R2957" s="255"/>
      <c r="S2957" s="255"/>
      <c r="T2957" s="251" t="str">
        <f t="array" ref="T2957">VLOOKUP(D2957&amp;E2957,IF({1,0},'2021春'!$C$3:$C$4485&amp;'2021春'!$D$3:$D$4485,'2021春'!$H$3:$H$4485),2,0)</f>
        <v>452731200502125714</v>
      </c>
    </row>
    <row r="2958" spans="1:20">
      <c r="A2958" s="255">
        <v>2956</v>
      </c>
      <c r="B2958" s="255" t="s">
        <v>11684</v>
      </c>
      <c r="C2958" s="255" t="s">
        <v>21</v>
      </c>
      <c r="D2958" s="255" t="s">
        <v>416</v>
      </c>
      <c r="E2958" s="255" t="s">
        <v>11685</v>
      </c>
      <c r="F2958" s="255" t="s">
        <v>24</v>
      </c>
      <c r="G2958" s="255">
        <v>15</v>
      </c>
      <c r="H2958" s="255" t="s">
        <v>118</v>
      </c>
      <c r="I2958" s="255" t="s">
        <v>10584</v>
      </c>
      <c r="J2958" s="255">
        <v>14736271901</v>
      </c>
      <c r="K2958" s="255" t="s">
        <v>27</v>
      </c>
      <c r="L2958" s="260">
        <v>44404</v>
      </c>
      <c r="M2958" s="255" t="s">
        <v>2172</v>
      </c>
      <c r="N2958" s="255" t="s">
        <v>30</v>
      </c>
      <c r="O2958" s="260"/>
      <c r="P2958" s="255"/>
      <c r="Q2958" s="255" t="s">
        <v>30</v>
      </c>
      <c r="R2958" s="255"/>
      <c r="S2958" s="255"/>
      <c r="T2958" s="251" t="str">
        <f t="array" ref="T2958">VLOOKUP(D2958&amp;E2958,IF({1,0},'2021春'!$C$3:$C$4485&amp;'2021春'!$D$3:$D$4485,'2021春'!$H$3:$H$4485),2,0)</f>
        <v>451229200602105112</v>
      </c>
    </row>
    <row r="2959" spans="1:20">
      <c r="A2959" s="255">
        <v>2957</v>
      </c>
      <c r="B2959" s="255" t="s">
        <v>11686</v>
      </c>
      <c r="C2959" s="255" t="s">
        <v>21</v>
      </c>
      <c r="D2959" s="255" t="s">
        <v>416</v>
      </c>
      <c r="E2959" s="255" t="s">
        <v>11687</v>
      </c>
      <c r="F2959" s="255" t="s">
        <v>143</v>
      </c>
      <c r="G2959" s="255">
        <v>15</v>
      </c>
      <c r="H2959" s="255" t="s">
        <v>1812</v>
      </c>
      <c r="I2959" s="255" t="s">
        <v>11688</v>
      </c>
      <c r="J2959" s="255">
        <v>14736270371</v>
      </c>
      <c r="K2959" s="255" t="s">
        <v>27</v>
      </c>
      <c r="L2959" s="260">
        <v>44394</v>
      </c>
      <c r="M2959" s="255" t="s">
        <v>11689</v>
      </c>
      <c r="N2959" s="255" t="s">
        <v>30</v>
      </c>
      <c r="O2959" s="260"/>
      <c r="P2959" s="255"/>
      <c r="Q2959" s="255" t="s">
        <v>30</v>
      </c>
      <c r="R2959" s="255"/>
      <c r="S2959" s="255"/>
      <c r="T2959" s="251" t="str">
        <f t="array" ref="T2959">VLOOKUP(D2959&amp;E2959,IF({1,0},'2021春'!$C$3:$C$4485&amp;'2021春'!$D$3:$D$4485,'2021春'!$H$3:$H$4485),2,0)</f>
        <v>451229200510152747</v>
      </c>
    </row>
    <row r="2960" spans="1:20">
      <c r="A2960" s="255">
        <v>2958</v>
      </c>
      <c r="B2960" s="255" t="s">
        <v>11690</v>
      </c>
      <c r="C2960" s="255" t="s">
        <v>21</v>
      </c>
      <c r="D2960" s="255" t="s">
        <v>416</v>
      </c>
      <c r="E2960" s="255" t="s">
        <v>11691</v>
      </c>
      <c r="F2960" s="255" t="s">
        <v>24</v>
      </c>
      <c r="G2960" s="255">
        <v>16</v>
      </c>
      <c r="H2960" s="255" t="s">
        <v>11692</v>
      </c>
      <c r="I2960" s="255" t="s">
        <v>11693</v>
      </c>
      <c r="J2960" s="255" t="s">
        <v>11694</v>
      </c>
      <c r="K2960" s="255" t="s">
        <v>27</v>
      </c>
      <c r="L2960" s="260">
        <v>44396</v>
      </c>
      <c r="M2960" s="255" t="s">
        <v>11695</v>
      </c>
      <c r="N2960" s="255" t="s">
        <v>30</v>
      </c>
      <c r="O2960" s="260"/>
      <c r="P2960" s="255"/>
      <c r="Q2960" s="255" t="s">
        <v>30</v>
      </c>
      <c r="R2960" s="255"/>
      <c r="S2960" s="255"/>
      <c r="T2960" s="251" t="str">
        <f t="array" ref="T2960">VLOOKUP(D2960&amp;E2960,IF({1,0},'2021春'!$C$3:$C$4485&amp;'2021春'!$D$3:$D$4485,'2021春'!$H$3:$H$4485),2,0)</f>
        <v>452731200506270935</v>
      </c>
    </row>
    <row r="2961" spans="1:20">
      <c r="A2961" s="255">
        <v>2959</v>
      </c>
      <c r="B2961" s="255" t="s">
        <v>11696</v>
      </c>
      <c r="C2961" s="255" t="s">
        <v>21</v>
      </c>
      <c r="D2961" s="255" t="s">
        <v>416</v>
      </c>
      <c r="E2961" s="255" t="s">
        <v>11697</v>
      </c>
      <c r="F2961" s="255" t="s">
        <v>24</v>
      </c>
      <c r="G2961" s="255">
        <v>17</v>
      </c>
      <c r="H2961" s="255" t="s">
        <v>11698</v>
      </c>
      <c r="I2961" s="255" t="s">
        <v>11699</v>
      </c>
      <c r="J2961" s="255" t="s">
        <v>11700</v>
      </c>
      <c r="K2961" s="255" t="s">
        <v>27</v>
      </c>
      <c r="L2961" s="260">
        <v>44394</v>
      </c>
      <c r="M2961" s="255" t="s">
        <v>28</v>
      </c>
      <c r="N2961" s="255" t="s">
        <v>27</v>
      </c>
      <c r="O2961" s="260">
        <v>44418</v>
      </c>
      <c r="P2961" s="255" t="s">
        <v>11701</v>
      </c>
      <c r="Q2961" s="255" t="s">
        <v>30</v>
      </c>
      <c r="R2961" s="255" t="s">
        <v>11702</v>
      </c>
      <c r="S2961" s="255"/>
      <c r="T2961" s="251" t="str">
        <f t="array" ref="T2961">VLOOKUP(D2961&amp;E2961,IF({1,0},'2021春'!$C$3:$C$4485&amp;'2021春'!$D$3:$D$4485,'2021春'!$H$3:$H$4485),2,0)</f>
        <v>451229200402262113</v>
      </c>
    </row>
    <row r="2962" spans="1:20">
      <c r="A2962" s="255">
        <v>2960</v>
      </c>
      <c r="B2962" s="255" t="s">
        <v>11703</v>
      </c>
      <c r="C2962" s="255" t="s">
        <v>21</v>
      </c>
      <c r="D2962" s="255" t="s">
        <v>416</v>
      </c>
      <c r="E2962" s="255" t="s">
        <v>11704</v>
      </c>
      <c r="F2962" s="255" t="s">
        <v>24</v>
      </c>
      <c r="G2962" s="255">
        <v>18</v>
      </c>
      <c r="H2962" s="255" t="s">
        <v>11705</v>
      </c>
      <c r="I2962" s="255" t="s">
        <v>11706</v>
      </c>
      <c r="J2962" s="255">
        <v>13690660216</v>
      </c>
      <c r="K2962" s="255" t="s">
        <v>27</v>
      </c>
      <c r="L2962" s="260">
        <v>44402</v>
      </c>
      <c r="M2962" s="255" t="s">
        <v>133</v>
      </c>
      <c r="N2962" s="255" t="s">
        <v>30</v>
      </c>
      <c r="O2962" s="260"/>
      <c r="P2962" s="255"/>
      <c r="Q2962" s="255" t="s">
        <v>30</v>
      </c>
      <c r="R2962" s="255"/>
      <c r="S2962" s="255"/>
      <c r="T2962" s="251" t="str">
        <f t="array" ref="T2962">VLOOKUP(D2962&amp;E2962,IF({1,0},'2021春'!$C$3:$C$4485&amp;'2021春'!$D$3:$D$4485,'2021春'!$H$3:$H$4485),2,0)</f>
        <v>45122920021222241x</v>
      </c>
    </row>
    <row r="2963" spans="1:20">
      <c r="A2963" s="255">
        <v>2961</v>
      </c>
      <c r="B2963" s="255" t="s">
        <v>11707</v>
      </c>
      <c r="C2963" s="255" t="s">
        <v>21</v>
      </c>
      <c r="D2963" s="255" t="s">
        <v>416</v>
      </c>
      <c r="E2963" s="255" t="s">
        <v>2630</v>
      </c>
      <c r="F2963" s="255" t="s">
        <v>24</v>
      </c>
      <c r="G2963" s="255">
        <v>15</v>
      </c>
      <c r="H2963" s="255" t="s">
        <v>11708</v>
      </c>
      <c r="I2963" s="255" t="s">
        <v>11709</v>
      </c>
      <c r="J2963" s="255" t="s">
        <v>11710</v>
      </c>
      <c r="K2963" s="255" t="s">
        <v>27</v>
      </c>
      <c r="L2963" s="260">
        <v>44402</v>
      </c>
      <c r="M2963" s="255" t="s">
        <v>133</v>
      </c>
      <c r="N2963" s="255" t="s">
        <v>30</v>
      </c>
      <c r="O2963" s="260"/>
      <c r="P2963" s="255"/>
      <c r="Q2963" s="255" t="s">
        <v>30</v>
      </c>
      <c r="R2963" s="255"/>
      <c r="S2963" s="255"/>
      <c r="T2963" s="251" t="str">
        <f t="array" ref="T2963">VLOOKUP(D2963&amp;E2963,IF({1,0},'2021春'!$C$3:$C$4485&amp;'2021春'!$D$3:$D$4485,'2021春'!$H$3:$H$4485),2,0)</f>
        <v>451229200511202419</v>
      </c>
    </row>
    <row r="2964" spans="1:20">
      <c r="A2964" s="255">
        <v>2962</v>
      </c>
      <c r="B2964" s="255" t="s">
        <v>11711</v>
      </c>
      <c r="C2964" s="255" t="s">
        <v>21</v>
      </c>
      <c r="D2964" s="255" t="s">
        <v>416</v>
      </c>
      <c r="E2964" s="255" t="s">
        <v>11712</v>
      </c>
      <c r="F2964" s="255" t="s">
        <v>24</v>
      </c>
      <c r="G2964" s="255">
        <v>16</v>
      </c>
      <c r="H2964" s="255" t="s">
        <v>5709</v>
      </c>
      <c r="I2964" s="255" t="s">
        <v>11713</v>
      </c>
      <c r="J2964" s="255" t="s">
        <v>11714</v>
      </c>
      <c r="K2964" s="255" t="s">
        <v>27</v>
      </c>
      <c r="L2964" s="260">
        <v>44400</v>
      </c>
      <c r="M2964" s="255" t="s">
        <v>1273</v>
      </c>
      <c r="N2964" s="255" t="s">
        <v>30</v>
      </c>
      <c r="O2964" s="260"/>
      <c r="P2964" s="255"/>
      <c r="Q2964" s="255" t="s">
        <v>30</v>
      </c>
      <c r="R2964" s="255"/>
      <c r="S2964" s="255"/>
      <c r="T2964" s="251" t="str">
        <f t="array" ref="T2964">VLOOKUP(D2964&amp;E2964,IF({1,0},'2021春'!$C$3:$C$4485&amp;'2021春'!$D$3:$D$4485,'2021春'!$H$3:$H$4485),2,0)</f>
        <v>451229200501022131</v>
      </c>
    </row>
    <row r="2965" spans="1:20">
      <c r="A2965" s="255">
        <v>2963</v>
      </c>
      <c r="B2965" s="255" t="s">
        <v>11715</v>
      </c>
      <c r="C2965" s="255" t="s">
        <v>21</v>
      </c>
      <c r="D2965" s="255" t="s">
        <v>416</v>
      </c>
      <c r="E2965" s="255" t="s">
        <v>8416</v>
      </c>
      <c r="F2965" s="255" t="s">
        <v>24</v>
      </c>
      <c r="G2965" s="255">
        <v>17</v>
      </c>
      <c r="H2965" s="255" t="s">
        <v>6502</v>
      </c>
      <c r="I2965" s="255" t="s">
        <v>11716</v>
      </c>
      <c r="J2965" s="255" t="s">
        <v>11717</v>
      </c>
      <c r="K2965" s="255" t="s">
        <v>27</v>
      </c>
      <c r="L2965" s="260">
        <v>44397</v>
      </c>
      <c r="M2965" s="255" t="s">
        <v>2747</v>
      </c>
      <c r="N2965" s="255" t="s">
        <v>30</v>
      </c>
      <c r="O2965" s="260"/>
      <c r="P2965" s="255"/>
      <c r="Q2965" s="255" t="s">
        <v>30</v>
      </c>
      <c r="R2965" s="255"/>
      <c r="S2965" s="255"/>
      <c r="T2965" s="251" t="str">
        <f t="array" ref="T2965">VLOOKUP(D2965&amp;E2965,IF({1,0},'2021春'!$C$3:$C$4485&amp;'2021春'!$D$3:$D$4485,'2021春'!$H$3:$H$4485),2,0)</f>
        <v>451229200309152737</v>
      </c>
    </row>
    <row r="2966" spans="1:20">
      <c r="A2966" s="255">
        <v>2964</v>
      </c>
      <c r="B2966" s="255" t="s">
        <v>11718</v>
      </c>
      <c r="C2966" s="255" t="s">
        <v>21</v>
      </c>
      <c r="D2966" s="255" t="s">
        <v>416</v>
      </c>
      <c r="E2966" s="255" t="s">
        <v>11719</v>
      </c>
      <c r="F2966" s="255" t="s">
        <v>24</v>
      </c>
      <c r="G2966" s="255">
        <v>17</v>
      </c>
      <c r="H2966" s="255" t="s">
        <v>11720</v>
      </c>
      <c r="I2966" s="255" t="s">
        <v>11721</v>
      </c>
      <c r="J2966" s="255" t="s">
        <v>11722</v>
      </c>
      <c r="K2966" s="255" t="s">
        <v>27</v>
      </c>
      <c r="L2966" s="260">
        <v>44405</v>
      </c>
      <c r="M2966" s="255" t="s">
        <v>6399</v>
      </c>
      <c r="N2966" s="255" t="s">
        <v>30</v>
      </c>
      <c r="O2966" s="260"/>
      <c r="P2966" s="255"/>
      <c r="Q2966" s="255" t="s">
        <v>30</v>
      </c>
      <c r="R2966" s="255"/>
      <c r="S2966" s="255"/>
      <c r="T2966" s="251" t="str">
        <f t="array" ref="T2966">VLOOKUP(D2966&amp;E2966,IF({1,0},'2021春'!$C$3:$C$4485&amp;'2021春'!$D$3:$D$4485,'2021春'!$H$3:$H$4485),2,0)</f>
        <v>452731200309163313</v>
      </c>
    </row>
    <row r="2967" spans="1:20">
      <c r="A2967" s="255">
        <v>2965</v>
      </c>
      <c r="B2967" s="255" t="s">
        <v>11723</v>
      </c>
      <c r="C2967" s="255" t="s">
        <v>21</v>
      </c>
      <c r="D2967" s="255" t="s">
        <v>416</v>
      </c>
      <c r="E2967" s="255" t="s">
        <v>11724</v>
      </c>
      <c r="F2967" s="255" t="s">
        <v>143</v>
      </c>
      <c r="G2967" s="255">
        <v>17</v>
      </c>
      <c r="H2967" s="255" t="s">
        <v>11725</v>
      </c>
      <c r="I2967" s="255" t="s">
        <v>11726</v>
      </c>
      <c r="J2967" s="255">
        <v>19127018332</v>
      </c>
      <c r="K2967" s="255" t="s">
        <v>27</v>
      </c>
      <c r="L2967" s="260">
        <v>44403</v>
      </c>
      <c r="M2967" s="255" t="s">
        <v>11727</v>
      </c>
      <c r="N2967" s="255" t="s">
        <v>30</v>
      </c>
      <c r="O2967" s="260"/>
      <c r="P2967" s="255"/>
      <c r="Q2967" s="255" t="s">
        <v>30</v>
      </c>
      <c r="R2967" s="255" t="s">
        <v>11728</v>
      </c>
      <c r="S2967" s="255"/>
      <c r="T2967" s="251" t="str">
        <f t="array" ref="T2967">VLOOKUP(D2967&amp;E2967,IF({1,0},'2021春'!$C$3:$C$4485&amp;'2021春'!$D$3:$D$4485,'2021春'!$H$3:$H$4485),2,0)</f>
        <v>451229200404282126</v>
      </c>
    </row>
    <row r="2968" spans="1:20">
      <c r="A2968" s="255">
        <v>2966</v>
      </c>
      <c r="B2968" s="255" t="s">
        <v>11729</v>
      </c>
      <c r="C2968" s="255" t="s">
        <v>21</v>
      </c>
      <c r="D2968" s="255" t="s">
        <v>416</v>
      </c>
      <c r="E2968" s="255" t="s">
        <v>11730</v>
      </c>
      <c r="F2968" s="255" t="s">
        <v>24</v>
      </c>
      <c r="G2968" s="255">
        <v>15</v>
      </c>
      <c r="H2968" s="255" t="s">
        <v>11731</v>
      </c>
      <c r="I2968" s="255" t="s">
        <v>11732</v>
      </c>
      <c r="J2968" s="255" t="s">
        <v>11733</v>
      </c>
      <c r="K2968" s="255" t="s">
        <v>27</v>
      </c>
      <c r="L2968" s="260">
        <v>44397</v>
      </c>
      <c r="M2968" s="255" t="s">
        <v>28</v>
      </c>
      <c r="N2968" s="255" t="s">
        <v>30</v>
      </c>
      <c r="O2968" s="260"/>
      <c r="P2968" s="255"/>
      <c r="Q2968" s="255" t="s">
        <v>30</v>
      </c>
      <c r="R2968" s="255"/>
      <c r="S2968" s="255"/>
      <c r="T2968" s="251" t="str">
        <f t="array" ref="T2968">VLOOKUP(D2968&amp;E2968,IF({1,0},'2021春'!$C$3:$C$4485&amp;'2021春'!$D$3:$D$4485,'2021春'!$H$3:$H$4485),2,0)</f>
        <v>451229200601085711</v>
      </c>
    </row>
    <row r="2969" spans="1:20">
      <c r="A2969" s="255">
        <v>2967</v>
      </c>
      <c r="B2969" s="255" t="s">
        <v>11734</v>
      </c>
      <c r="C2969" s="255" t="s">
        <v>21</v>
      </c>
      <c r="D2969" s="255" t="s">
        <v>416</v>
      </c>
      <c r="E2969" s="255" t="s">
        <v>11735</v>
      </c>
      <c r="F2969" s="255" t="s">
        <v>24</v>
      </c>
      <c r="G2969" s="255">
        <v>16</v>
      </c>
      <c r="H2969" s="255" t="s">
        <v>11736</v>
      </c>
      <c r="I2969" s="255" t="s">
        <v>11737</v>
      </c>
      <c r="J2969" s="255" t="s">
        <v>11738</v>
      </c>
      <c r="K2969" s="255" t="s">
        <v>27</v>
      </c>
      <c r="L2969" s="260">
        <v>44398</v>
      </c>
      <c r="M2969" s="255" t="s">
        <v>11739</v>
      </c>
      <c r="N2969" s="255" t="s">
        <v>30</v>
      </c>
      <c r="O2969" s="260"/>
      <c r="P2969" s="255"/>
      <c r="Q2969" s="255" t="s">
        <v>30</v>
      </c>
      <c r="R2969" s="255"/>
      <c r="S2969" s="255"/>
      <c r="T2969" s="251" t="str">
        <f t="array" ref="T2969">VLOOKUP(D2969&amp;E2969,IF({1,0},'2021春'!$C$3:$C$4485&amp;'2021春'!$D$3:$D$4485,'2021春'!$H$3:$H$4485),2,0)</f>
        <v>450125200410230910</v>
      </c>
    </row>
    <row r="2970" spans="1:20">
      <c r="A2970" s="255">
        <v>2968</v>
      </c>
      <c r="B2970" s="255" t="s">
        <v>11740</v>
      </c>
      <c r="C2970" s="255" t="s">
        <v>21</v>
      </c>
      <c r="D2970" s="255" t="s">
        <v>416</v>
      </c>
      <c r="E2970" s="255" t="s">
        <v>11741</v>
      </c>
      <c r="F2970" s="255" t="s">
        <v>24</v>
      </c>
      <c r="G2970" s="255">
        <v>18</v>
      </c>
      <c r="H2970" s="255" t="s">
        <v>11742</v>
      </c>
      <c r="I2970" s="255" t="s">
        <v>11743</v>
      </c>
      <c r="J2970" s="255" t="s">
        <v>11744</v>
      </c>
      <c r="K2970" s="255" t="s">
        <v>27</v>
      </c>
      <c r="L2970" s="260">
        <v>44402</v>
      </c>
      <c r="M2970" s="255" t="s">
        <v>133</v>
      </c>
      <c r="N2970" s="255" t="s">
        <v>30</v>
      </c>
      <c r="O2970" s="260"/>
      <c r="P2970" s="255"/>
      <c r="Q2970" s="255" t="s">
        <v>30</v>
      </c>
      <c r="R2970" s="255"/>
      <c r="S2970" s="255"/>
      <c r="T2970" s="251" t="str">
        <f t="array" ref="T2970">VLOOKUP(D2970&amp;E2970,IF({1,0},'2021春'!$C$3:$C$4485&amp;'2021春'!$D$3:$D$4485,'2021春'!$H$3:$H$4485),2,0)</f>
        <v>451229200307112411</v>
      </c>
    </row>
    <row r="2971" spans="1:20">
      <c r="A2971" s="255">
        <v>2969</v>
      </c>
      <c r="B2971" s="255" t="s">
        <v>11745</v>
      </c>
      <c r="C2971" s="255" t="s">
        <v>21</v>
      </c>
      <c r="D2971" s="255" t="s">
        <v>416</v>
      </c>
      <c r="E2971" s="255" t="s">
        <v>11746</v>
      </c>
      <c r="F2971" s="255" t="s">
        <v>24</v>
      </c>
      <c r="G2971" s="255">
        <v>18</v>
      </c>
      <c r="H2971" s="255" t="s">
        <v>7206</v>
      </c>
      <c r="I2971" s="255" t="s">
        <v>11747</v>
      </c>
      <c r="J2971" s="255">
        <v>18676744568</v>
      </c>
      <c r="K2971" s="255" t="s">
        <v>27</v>
      </c>
      <c r="L2971" s="260">
        <v>44331</v>
      </c>
      <c r="M2971" s="255" t="s">
        <v>28</v>
      </c>
      <c r="N2971" s="255" t="s">
        <v>27</v>
      </c>
      <c r="O2971" s="260">
        <v>44366</v>
      </c>
      <c r="P2971" s="255" t="s">
        <v>28</v>
      </c>
      <c r="Q2971" s="255" t="s">
        <v>30</v>
      </c>
      <c r="R2971" s="255"/>
      <c r="S2971" s="255"/>
      <c r="T2971" s="251" t="str">
        <f t="array" ref="T2971">VLOOKUP(D2971&amp;E2971,IF({1,0},'2021春'!$C$3:$C$4485&amp;'2021春'!$D$3:$D$4485,'2021春'!$H$3:$H$4485),2,0)</f>
        <v>452731200303112419</v>
      </c>
    </row>
    <row r="2972" spans="1:20">
      <c r="A2972" s="255">
        <v>2970</v>
      </c>
      <c r="B2972" s="255" t="s">
        <v>11748</v>
      </c>
      <c r="C2972" s="255" t="s">
        <v>21</v>
      </c>
      <c r="D2972" s="255" t="s">
        <v>416</v>
      </c>
      <c r="E2972" s="255" t="s">
        <v>11749</v>
      </c>
      <c r="F2972" s="255" t="s">
        <v>24</v>
      </c>
      <c r="G2972" s="255">
        <v>16</v>
      </c>
      <c r="H2972" s="255" t="s">
        <v>11750</v>
      </c>
      <c r="I2972" s="255" t="s">
        <v>11751</v>
      </c>
      <c r="J2972" s="255" t="s">
        <v>11752</v>
      </c>
      <c r="K2972" s="255" t="s">
        <v>27</v>
      </c>
      <c r="L2972" s="260">
        <v>44397</v>
      </c>
      <c r="M2972" s="255" t="s">
        <v>11753</v>
      </c>
      <c r="N2972" s="255" t="s">
        <v>30</v>
      </c>
      <c r="O2972" s="260"/>
      <c r="P2972" s="255"/>
      <c r="Q2972" s="255" t="s">
        <v>30</v>
      </c>
      <c r="R2972" s="255"/>
      <c r="S2972" s="255"/>
      <c r="T2972" s="251" t="str">
        <f t="array" ref="T2972">VLOOKUP(D2972&amp;E2972,IF({1,0},'2021春'!$C$3:$C$4485&amp;'2021春'!$D$3:$D$4485,'2021春'!$H$3:$H$4485),2,0)</f>
        <v>45122920050222451x</v>
      </c>
    </row>
    <row r="2973" spans="1:20">
      <c r="A2973" s="255">
        <v>2971</v>
      </c>
      <c r="B2973" s="255" t="s">
        <v>11754</v>
      </c>
      <c r="C2973" s="255" t="s">
        <v>21</v>
      </c>
      <c r="D2973" s="255" t="s">
        <v>416</v>
      </c>
      <c r="E2973" s="255" t="s">
        <v>11755</v>
      </c>
      <c r="F2973" s="255" t="s">
        <v>24</v>
      </c>
      <c r="G2973" s="255">
        <v>15</v>
      </c>
      <c r="H2973" s="255" t="s">
        <v>11756</v>
      </c>
      <c r="I2973" s="255" t="s">
        <v>11757</v>
      </c>
      <c r="J2973" s="255" t="s">
        <v>11758</v>
      </c>
      <c r="K2973" s="255" t="s">
        <v>27</v>
      </c>
      <c r="L2973" s="260">
        <v>44395</v>
      </c>
      <c r="M2973" s="255" t="s">
        <v>28</v>
      </c>
      <c r="N2973" s="255" t="s">
        <v>27</v>
      </c>
      <c r="O2973" s="260">
        <v>44416</v>
      </c>
      <c r="P2973" s="255" t="s">
        <v>28</v>
      </c>
      <c r="Q2973" s="255" t="s">
        <v>30</v>
      </c>
      <c r="R2973" s="255"/>
      <c r="S2973" s="255"/>
      <c r="T2973" s="251" t="str">
        <f t="array" ref="T2973">VLOOKUP(D2973&amp;E2973,IF({1,0},'2021春'!$C$3:$C$4485&amp;'2021春'!$D$3:$D$4485,'2021春'!$H$3:$H$4485),2,0)</f>
        <v>452731200510200112</v>
      </c>
    </row>
    <row r="2974" spans="1:20">
      <c r="A2974" s="255">
        <v>2972</v>
      </c>
      <c r="B2974" s="255" t="s">
        <v>11759</v>
      </c>
      <c r="C2974" s="255" t="s">
        <v>21</v>
      </c>
      <c r="D2974" s="255" t="s">
        <v>416</v>
      </c>
      <c r="E2974" s="255" t="s">
        <v>11760</v>
      </c>
      <c r="F2974" s="255" t="s">
        <v>24</v>
      </c>
      <c r="G2974" s="255">
        <v>16</v>
      </c>
      <c r="H2974" s="255" t="s">
        <v>11761</v>
      </c>
      <c r="I2974" s="255" t="s">
        <v>11762</v>
      </c>
      <c r="J2974" s="255">
        <v>13517585457</v>
      </c>
      <c r="K2974" s="255" t="s">
        <v>27</v>
      </c>
      <c r="L2974" s="260">
        <v>44353</v>
      </c>
      <c r="M2974" s="255" t="s">
        <v>29</v>
      </c>
      <c r="N2974" s="255" t="s">
        <v>27</v>
      </c>
      <c r="O2974" s="260">
        <v>44403</v>
      </c>
      <c r="P2974" s="255" t="s">
        <v>28</v>
      </c>
      <c r="Q2974" s="255" t="s">
        <v>30</v>
      </c>
      <c r="R2974" s="255"/>
      <c r="S2974" s="255"/>
      <c r="T2974" s="251" t="str">
        <f t="array" ref="T2974">VLOOKUP(D2974&amp;E2974,IF({1,0},'2021春'!$C$3:$C$4485&amp;'2021春'!$D$3:$D$4485,'2021春'!$H$3:$H$4485),2,0)</f>
        <v>452127200501090911</v>
      </c>
    </row>
    <row r="2975" spans="1:20">
      <c r="A2975" s="255">
        <v>2973</v>
      </c>
      <c r="B2975" s="255" t="s">
        <v>11763</v>
      </c>
      <c r="C2975" s="255" t="s">
        <v>21</v>
      </c>
      <c r="D2975" s="255" t="s">
        <v>416</v>
      </c>
      <c r="E2975" s="255" t="s">
        <v>11764</v>
      </c>
      <c r="F2975" s="255" t="s">
        <v>24</v>
      </c>
      <c r="G2975" s="255">
        <v>16</v>
      </c>
      <c r="H2975" s="255" t="s">
        <v>11765</v>
      </c>
      <c r="I2975" s="255" t="s">
        <v>11766</v>
      </c>
      <c r="J2975" s="255" t="s">
        <v>11767</v>
      </c>
      <c r="K2975" s="255" t="s">
        <v>27</v>
      </c>
      <c r="L2975" s="260">
        <v>44395</v>
      </c>
      <c r="M2975" s="255" t="s">
        <v>185</v>
      </c>
      <c r="N2975" s="255" t="s">
        <v>30</v>
      </c>
      <c r="O2975" s="260"/>
      <c r="P2975" s="255"/>
      <c r="Q2975" s="255" t="s">
        <v>30</v>
      </c>
      <c r="R2975" s="255"/>
      <c r="S2975" s="255"/>
      <c r="T2975" s="251" t="str">
        <f t="array" ref="T2975">VLOOKUP(D2975&amp;E2975,IF({1,0},'2021春'!$C$3:$C$4485&amp;'2021春'!$D$3:$D$4485,'2021春'!$H$3:$H$4485),2,0)</f>
        <v>452731200411060919</v>
      </c>
    </row>
    <row r="2976" spans="1:20">
      <c r="A2976" s="255">
        <v>2974</v>
      </c>
      <c r="B2976" s="255" t="s">
        <v>11768</v>
      </c>
      <c r="C2976" s="255" t="s">
        <v>21</v>
      </c>
      <c r="D2976" s="255" t="s">
        <v>416</v>
      </c>
      <c r="E2976" s="255" t="s">
        <v>11769</v>
      </c>
      <c r="F2976" s="255" t="s">
        <v>24</v>
      </c>
      <c r="G2976" s="255">
        <v>16</v>
      </c>
      <c r="H2976" s="255" t="s">
        <v>11770</v>
      </c>
      <c r="I2976" s="255" t="s">
        <v>11771</v>
      </c>
      <c r="J2976" s="255" t="s">
        <v>11772</v>
      </c>
      <c r="K2976" s="255" t="s">
        <v>27</v>
      </c>
      <c r="L2976" s="260">
        <v>44394</v>
      </c>
      <c r="M2976" s="255" t="s">
        <v>28</v>
      </c>
      <c r="N2976" s="255" t="s">
        <v>30</v>
      </c>
      <c r="O2976" s="260"/>
      <c r="P2976" s="255"/>
      <c r="Q2976" s="255" t="s">
        <v>30</v>
      </c>
      <c r="R2976" s="255"/>
      <c r="S2976" s="255"/>
      <c r="T2976" s="251" t="str">
        <f t="array" ref="T2976">VLOOKUP(D2976&amp;E2976,IF({1,0},'2021春'!$C$3:$C$4485&amp;'2021春'!$D$3:$D$4485,'2021春'!$H$3:$H$4485),2,0)</f>
        <v>452731200411104811</v>
      </c>
    </row>
    <row r="2977" spans="1:20">
      <c r="A2977" s="255">
        <v>2975</v>
      </c>
      <c r="B2977" s="255" t="s">
        <v>11773</v>
      </c>
      <c r="C2977" s="255" t="s">
        <v>21</v>
      </c>
      <c r="D2977" s="255" t="s">
        <v>416</v>
      </c>
      <c r="E2977" s="255" t="s">
        <v>1639</v>
      </c>
      <c r="F2977" s="255" t="s">
        <v>24</v>
      </c>
      <c r="G2977" s="255">
        <v>15</v>
      </c>
      <c r="H2977" s="255" t="s">
        <v>2382</v>
      </c>
      <c r="I2977" s="255" t="s">
        <v>11774</v>
      </c>
      <c r="J2977" s="255">
        <v>13237788006</v>
      </c>
      <c r="K2977" s="255" t="s">
        <v>27</v>
      </c>
      <c r="L2977" s="260">
        <v>44401</v>
      </c>
      <c r="M2977" s="255" t="s">
        <v>11775</v>
      </c>
      <c r="N2977" s="255" t="s">
        <v>30</v>
      </c>
      <c r="O2977" s="260"/>
      <c r="P2977" s="255"/>
      <c r="Q2977" s="255" t="s">
        <v>30</v>
      </c>
      <c r="R2977" s="255"/>
      <c r="S2977" s="255"/>
      <c r="T2977" s="251" t="str">
        <f t="array" ref="T2977">VLOOKUP(D2977&amp;E2977,IF({1,0},'2021春'!$C$3:$C$4485&amp;'2021春'!$D$3:$D$4485,'2021春'!$H$3:$H$4485),2,0)</f>
        <v>451229200601270917</v>
      </c>
    </row>
    <row r="2978" spans="1:20">
      <c r="A2978" s="255">
        <v>2976</v>
      </c>
      <c r="B2978" s="255" t="s">
        <v>11776</v>
      </c>
      <c r="C2978" s="255" t="s">
        <v>21</v>
      </c>
      <c r="D2978" s="255" t="s">
        <v>416</v>
      </c>
      <c r="E2978" s="255" t="s">
        <v>11777</v>
      </c>
      <c r="F2978" s="255" t="s">
        <v>24</v>
      </c>
      <c r="G2978" s="255">
        <v>18</v>
      </c>
      <c r="H2978" s="255" t="s">
        <v>11778</v>
      </c>
      <c r="I2978" s="255" t="s">
        <v>1399</v>
      </c>
      <c r="J2978" s="255" t="s">
        <v>11779</v>
      </c>
      <c r="K2978" s="255" t="s">
        <v>27</v>
      </c>
      <c r="L2978" s="260">
        <v>44396</v>
      </c>
      <c r="M2978" s="255" t="s">
        <v>3693</v>
      </c>
      <c r="N2978" s="255" t="s">
        <v>30</v>
      </c>
      <c r="O2978" s="260"/>
      <c r="P2978" s="255"/>
      <c r="Q2978" s="255" t="s">
        <v>30</v>
      </c>
      <c r="R2978" s="255"/>
      <c r="S2978" s="255"/>
      <c r="T2978" s="251" t="str">
        <f t="array" ref="T2978">VLOOKUP(D2978&amp;E2978,IF({1,0},'2021春'!$C$3:$C$4485&amp;'2021春'!$D$3:$D$4485,'2021春'!$H$3:$H$4485),2,0)</f>
        <v>45273120030608031X</v>
      </c>
    </row>
    <row r="2979" spans="1:20">
      <c r="A2979" s="255">
        <v>2977</v>
      </c>
      <c r="B2979" s="255" t="s">
        <v>11780</v>
      </c>
      <c r="C2979" s="255" t="s">
        <v>21</v>
      </c>
      <c r="D2979" s="255" t="s">
        <v>416</v>
      </c>
      <c r="E2979" s="255" t="s">
        <v>11781</v>
      </c>
      <c r="F2979" s="255" t="s">
        <v>24</v>
      </c>
      <c r="G2979" s="255">
        <v>16</v>
      </c>
      <c r="H2979" s="255" t="s">
        <v>11782</v>
      </c>
      <c r="I2979" s="255" t="s">
        <v>11783</v>
      </c>
      <c r="J2979" s="255" t="s">
        <v>11784</v>
      </c>
      <c r="K2979" s="255" t="s">
        <v>27</v>
      </c>
      <c r="L2979" s="260">
        <v>44395</v>
      </c>
      <c r="M2979" s="255" t="s">
        <v>11785</v>
      </c>
      <c r="N2979" s="255" t="s">
        <v>30</v>
      </c>
      <c r="O2979" s="260"/>
      <c r="P2979" s="255"/>
      <c r="Q2979" s="255" t="s">
        <v>30</v>
      </c>
      <c r="R2979" s="255"/>
      <c r="S2979" s="255"/>
      <c r="T2979" s="251" t="str">
        <f t="array" ref="T2979">VLOOKUP(D2979&amp;E2979,IF({1,0},'2021春'!$C$3:$C$4485&amp;'2021春'!$D$3:$D$4485,'2021春'!$H$3:$H$4485),2,0)</f>
        <v>452731200501081211</v>
      </c>
    </row>
    <row r="2980" spans="1:20">
      <c r="A2980" s="255">
        <v>2978</v>
      </c>
      <c r="B2980" s="255" t="s">
        <v>11786</v>
      </c>
      <c r="C2980" s="255" t="s">
        <v>21</v>
      </c>
      <c r="D2980" s="255" t="s">
        <v>416</v>
      </c>
      <c r="E2980" s="255" t="s">
        <v>11787</v>
      </c>
      <c r="F2980" s="255" t="s">
        <v>24</v>
      </c>
      <c r="G2980" s="255">
        <v>17</v>
      </c>
      <c r="H2980" s="255" t="s">
        <v>11788</v>
      </c>
      <c r="I2980" s="255" t="s">
        <v>11789</v>
      </c>
      <c r="J2980" s="255" t="s">
        <v>11790</v>
      </c>
      <c r="K2980" s="255" t="s">
        <v>27</v>
      </c>
      <c r="L2980" s="260">
        <v>44398</v>
      </c>
      <c r="M2980" s="255" t="s">
        <v>133</v>
      </c>
      <c r="N2980" s="255" t="s">
        <v>30</v>
      </c>
      <c r="O2980" s="260"/>
      <c r="P2980" s="255"/>
      <c r="Q2980" s="255" t="s">
        <v>30</v>
      </c>
      <c r="R2980" s="255"/>
      <c r="S2980" s="255"/>
      <c r="T2980" s="251" t="str">
        <f t="array" ref="T2980">VLOOKUP(D2980&amp;E2980,IF({1,0},'2021春'!$C$3:$C$4485&amp;'2021春'!$D$3:$D$4485,'2021春'!$H$3:$H$4485),2,0)</f>
        <v>452731200312172413</v>
      </c>
    </row>
    <row r="2981" spans="1:20">
      <c r="A2981" s="255">
        <v>2979</v>
      </c>
      <c r="B2981" s="255" t="s">
        <v>11791</v>
      </c>
      <c r="C2981" s="255" t="s">
        <v>21</v>
      </c>
      <c r="D2981" s="255" t="s">
        <v>416</v>
      </c>
      <c r="E2981" s="255" t="s">
        <v>11792</v>
      </c>
      <c r="F2981" s="255" t="s">
        <v>24</v>
      </c>
      <c r="G2981" s="255">
        <v>15</v>
      </c>
      <c r="H2981" s="255" t="s">
        <v>11793</v>
      </c>
      <c r="I2981" s="255" t="s">
        <v>11794</v>
      </c>
      <c r="J2981" s="255" t="s">
        <v>11795</v>
      </c>
      <c r="K2981" s="255" t="s">
        <v>27</v>
      </c>
      <c r="L2981" s="260">
        <v>44397</v>
      </c>
      <c r="M2981" s="255" t="s">
        <v>2747</v>
      </c>
      <c r="N2981" s="255" t="s">
        <v>30</v>
      </c>
      <c r="O2981" s="260"/>
      <c r="P2981" s="255"/>
      <c r="Q2981" s="255" t="s">
        <v>30</v>
      </c>
      <c r="R2981" s="255"/>
      <c r="S2981" s="255"/>
      <c r="T2981" s="251" t="str">
        <f t="array" ref="T2981">VLOOKUP(D2981&amp;E2981,IF({1,0},'2021春'!$C$3:$C$4485&amp;'2021春'!$D$3:$D$4485,'2021春'!$H$3:$H$4485),2,0)</f>
        <v>451229200511282711</v>
      </c>
    </row>
    <row r="2982" spans="1:20">
      <c r="A2982" s="255">
        <v>2980</v>
      </c>
      <c r="B2982" s="255" t="s">
        <v>11796</v>
      </c>
      <c r="C2982" s="255" t="s">
        <v>21</v>
      </c>
      <c r="D2982" s="255" t="s">
        <v>416</v>
      </c>
      <c r="E2982" s="255" t="s">
        <v>11293</v>
      </c>
      <c r="F2982" s="255" t="s">
        <v>24</v>
      </c>
      <c r="G2982" s="255">
        <v>16</v>
      </c>
      <c r="H2982" s="255" t="s">
        <v>11797</v>
      </c>
      <c r="I2982" s="255" t="s">
        <v>11798</v>
      </c>
      <c r="J2982" s="255" t="s">
        <v>11799</v>
      </c>
      <c r="K2982" s="255" t="s">
        <v>27</v>
      </c>
      <c r="L2982" s="260">
        <v>44398</v>
      </c>
      <c r="M2982" s="255" t="s">
        <v>11800</v>
      </c>
      <c r="N2982" s="255" t="s">
        <v>30</v>
      </c>
      <c r="O2982" s="260"/>
      <c r="P2982" s="255"/>
      <c r="Q2982" s="255" t="s">
        <v>30</v>
      </c>
      <c r="R2982" s="255"/>
      <c r="S2982" s="255"/>
      <c r="T2982" s="251" t="str">
        <f t="array" ref="T2982">VLOOKUP(D2982&amp;E2982,IF({1,0},'2021春'!$C$3:$C$4485&amp;'2021春'!$D$3:$D$4485,'2021春'!$H$3:$H$4485),2,0)</f>
        <v>452731200502060615</v>
      </c>
    </row>
    <row r="2983" spans="1:20">
      <c r="A2983" s="255">
        <v>2981</v>
      </c>
      <c r="B2983" s="255" t="s">
        <v>11801</v>
      </c>
      <c r="C2983" s="255" t="s">
        <v>21</v>
      </c>
      <c r="D2983" s="255" t="s">
        <v>416</v>
      </c>
      <c r="E2983" s="255" t="s">
        <v>11802</v>
      </c>
      <c r="F2983" s="255" t="s">
        <v>24</v>
      </c>
      <c r="G2983" s="255">
        <v>16</v>
      </c>
      <c r="H2983" s="255" t="s">
        <v>4418</v>
      </c>
      <c r="I2983" s="255" t="s">
        <v>5697</v>
      </c>
      <c r="J2983" s="255">
        <v>14736229349</v>
      </c>
      <c r="K2983" s="255" t="s">
        <v>27</v>
      </c>
      <c r="L2983" s="260">
        <v>44395</v>
      </c>
      <c r="M2983" s="255" t="s">
        <v>28</v>
      </c>
      <c r="N2983" s="255" t="s">
        <v>30</v>
      </c>
      <c r="O2983" s="260"/>
      <c r="P2983" s="255"/>
      <c r="Q2983" s="255" t="s">
        <v>30</v>
      </c>
      <c r="R2983" s="255"/>
      <c r="S2983" s="255"/>
      <c r="T2983" s="251" t="str">
        <f t="array" ref="T2983">VLOOKUP(D2983&amp;E2983,IF({1,0},'2021春'!$C$3:$C$4485&amp;'2021春'!$D$3:$D$4485,'2021春'!$H$3:$H$4485),2,0)</f>
        <v>451229200409012731</v>
      </c>
    </row>
    <row r="2984" spans="1:20">
      <c r="A2984" s="255">
        <v>2982</v>
      </c>
      <c r="B2984" s="255" t="s">
        <v>11803</v>
      </c>
      <c r="C2984" s="255" t="s">
        <v>21</v>
      </c>
      <c r="D2984" s="255" t="s">
        <v>416</v>
      </c>
      <c r="E2984" s="255" t="s">
        <v>11804</v>
      </c>
      <c r="F2984" s="255" t="s">
        <v>24</v>
      </c>
      <c r="G2984" s="255">
        <v>17</v>
      </c>
      <c r="H2984" s="255" t="s">
        <v>5607</v>
      </c>
      <c r="I2984" s="255" t="s">
        <v>11805</v>
      </c>
      <c r="J2984" s="255">
        <v>18977826112</v>
      </c>
      <c r="K2984" s="255" t="s">
        <v>27</v>
      </c>
      <c r="L2984" s="260">
        <v>44402</v>
      </c>
      <c r="M2984" s="255" t="s">
        <v>11806</v>
      </c>
      <c r="N2984" s="255" t="s">
        <v>30</v>
      </c>
      <c r="O2984" s="260"/>
      <c r="P2984" s="255"/>
      <c r="Q2984" s="255" t="s">
        <v>30</v>
      </c>
      <c r="R2984" s="255"/>
      <c r="S2984" s="255"/>
      <c r="T2984" s="251" t="str">
        <f t="array" ref="T2984">VLOOKUP(D2984&amp;E2984,IF({1,0},'2021春'!$C$3:$C$4485&amp;'2021春'!$D$3:$D$4485,'2021春'!$H$3:$H$4485),2,0)</f>
        <v>452731200408030911</v>
      </c>
    </row>
    <row r="2985" spans="1:20">
      <c r="A2985" s="255">
        <v>2983</v>
      </c>
      <c r="B2985" s="255" t="s">
        <v>11807</v>
      </c>
      <c r="C2985" s="255" t="s">
        <v>21</v>
      </c>
      <c r="D2985" s="255" t="s">
        <v>416</v>
      </c>
      <c r="E2985" s="255" t="s">
        <v>11808</v>
      </c>
      <c r="F2985" s="255" t="s">
        <v>24</v>
      </c>
      <c r="G2985" s="255">
        <v>17</v>
      </c>
      <c r="H2985" s="255" t="s">
        <v>11809</v>
      </c>
      <c r="I2985" s="255" t="s">
        <v>11810</v>
      </c>
      <c r="J2985" s="255">
        <v>18378895579</v>
      </c>
      <c r="K2985" s="255" t="s">
        <v>27</v>
      </c>
      <c r="L2985" s="260">
        <v>44398</v>
      </c>
      <c r="M2985" s="255" t="s">
        <v>29</v>
      </c>
      <c r="N2985" s="255" t="s">
        <v>30</v>
      </c>
      <c r="O2985" s="260"/>
      <c r="P2985" s="255"/>
      <c r="Q2985" s="255" t="s">
        <v>30</v>
      </c>
      <c r="R2985" s="255"/>
      <c r="S2985" s="255"/>
      <c r="T2985" s="251" t="str">
        <f t="array" ref="T2985">VLOOKUP(D2985&amp;E2985,IF({1,0},'2021春'!$C$3:$C$4485&amp;'2021春'!$D$3:$D$4485,'2021春'!$H$3:$H$4485),2,0)</f>
        <v>452731200408080038</v>
      </c>
    </row>
    <row r="2986" spans="1:20">
      <c r="A2986" s="255">
        <v>2984</v>
      </c>
      <c r="B2986" s="255" t="s">
        <v>11811</v>
      </c>
      <c r="C2986" s="255" t="s">
        <v>21</v>
      </c>
      <c r="D2986" s="255" t="s">
        <v>416</v>
      </c>
      <c r="E2986" s="255" t="s">
        <v>11812</v>
      </c>
      <c r="F2986" s="255" t="s">
        <v>24</v>
      </c>
      <c r="G2986" s="255">
        <v>14</v>
      </c>
      <c r="H2986" s="255" t="s">
        <v>11813</v>
      </c>
      <c r="I2986" s="255" t="s">
        <v>11814</v>
      </c>
      <c r="J2986" s="255" t="s">
        <v>11815</v>
      </c>
      <c r="K2986" s="255" t="s">
        <v>27</v>
      </c>
      <c r="L2986" s="260">
        <v>44410</v>
      </c>
      <c r="M2986" s="255" t="s">
        <v>28</v>
      </c>
      <c r="N2986" s="261" t="s">
        <v>30</v>
      </c>
      <c r="O2986" s="260"/>
      <c r="P2986" s="255"/>
      <c r="Q2986" s="255" t="s">
        <v>30</v>
      </c>
      <c r="R2986" s="255"/>
      <c r="S2986" s="255"/>
      <c r="T2986" s="251" t="str">
        <f t="array" ref="T2986">VLOOKUP(D2986&amp;E2986,IF({1,0},'2021春'!$C$3:$C$4485&amp;'2021春'!$D$3:$D$4485,'2021春'!$H$3:$H$4485),2,0)</f>
        <v>451229200610230335</v>
      </c>
    </row>
    <row r="2987" spans="1:20">
      <c r="A2987" s="255">
        <v>2985</v>
      </c>
      <c r="B2987" s="255" t="s">
        <v>11816</v>
      </c>
      <c r="C2987" s="255" t="s">
        <v>21</v>
      </c>
      <c r="D2987" s="255" t="s">
        <v>416</v>
      </c>
      <c r="E2987" s="255" t="s">
        <v>11817</v>
      </c>
      <c r="F2987" s="255" t="s">
        <v>143</v>
      </c>
      <c r="G2987" s="255">
        <v>17</v>
      </c>
      <c r="H2987" s="255" t="s">
        <v>11818</v>
      </c>
      <c r="I2987" s="255" t="s">
        <v>11819</v>
      </c>
      <c r="J2987" s="255" t="s">
        <v>11820</v>
      </c>
      <c r="K2987" s="255" t="s">
        <v>27</v>
      </c>
      <c r="L2987" s="260">
        <v>44397</v>
      </c>
      <c r="M2987" s="255" t="s">
        <v>11821</v>
      </c>
      <c r="N2987" s="255" t="s">
        <v>27</v>
      </c>
      <c r="O2987" s="260">
        <v>44418</v>
      </c>
      <c r="P2987" s="255" t="s">
        <v>11821</v>
      </c>
      <c r="Q2987" s="255" t="s">
        <v>30</v>
      </c>
      <c r="R2987" s="255"/>
      <c r="S2987" s="255"/>
      <c r="T2987" s="251" t="str">
        <f t="array" ref="T2987">VLOOKUP(D2987&amp;E2987,IF({1,0},'2021春'!$C$3:$C$4485&amp;'2021春'!$D$3:$D$4485,'2021春'!$H$3:$H$4485),2,0)</f>
        <v>451229200310151221</v>
      </c>
    </row>
    <row r="2988" spans="1:20">
      <c r="A2988" s="255">
        <v>2986</v>
      </c>
      <c r="B2988" s="255" t="s">
        <v>11822</v>
      </c>
      <c r="C2988" s="255" t="s">
        <v>21</v>
      </c>
      <c r="D2988" s="255" t="s">
        <v>416</v>
      </c>
      <c r="E2988" s="255" t="s">
        <v>11823</v>
      </c>
      <c r="F2988" s="255" t="s">
        <v>143</v>
      </c>
      <c r="G2988" s="255">
        <v>17</v>
      </c>
      <c r="H2988" s="255" t="s">
        <v>11824</v>
      </c>
      <c r="I2988" s="255" t="s">
        <v>3658</v>
      </c>
      <c r="J2988" s="255" t="s">
        <v>11825</v>
      </c>
      <c r="K2988" s="255" t="s">
        <v>27</v>
      </c>
      <c r="L2988" s="260">
        <v>44396</v>
      </c>
      <c r="M2988" s="255" t="s">
        <v>28</v>
      </c>
      <c r="N2988" s="255" t="s">
        <v>30</v>
      </c>
      <c r="O2988" s="260"/>
      <c r="P2988" s="255"/>
      <c r="Q2988" s="255" t="s">
        <v>30</v>
      </c>
      <c r="R2988" s="255"/>
      <c r="S2988" s="255"/>
      <c r="T2988" s="251" t="str">
        <f t="array" ref="T2988">VLOOKUP(D2988&amp;E2988,IF({1,0},'2021春'!$C$3:$C$4485&amp;'2021春'!$D$3:$D$4485,'2021春'!$H$3:$H$4485),2,0)</f>
        <v>451229200312215727</v>
      </c>
    </row>
    <row r="2989" spans="1:20">
      <c r="A2989" s="255">
        <v>2987</v>
      </c>
      <c r="B2989" s="255" t="s">
        <v>11826</v>
      </c>
      <c r="C2989" s="255" t="s">
        <v>21</v>
      </c>
      <c r="D2989" s="255" t="s">
        <v>416</v>
      </c>
      <c r="E2989" s="255" t="s">
        <v>11827</v>
      </c>
      <c r="F2989" s="255" t="s">
        <v>24</v>
      </c>
      <c r="G2989" s="255">
        <v>17</v>
      </c>
      <c r="H2989" s="255" t="s">
        <v>11828</v>
      </c>
      <c r="I2989" s="255" t="s">
        <v>11829</v>
      </c>
      <c r="J2989" s="255" t="s">
        <v>11830</v>
      </c>
      <c r="K2989" s="255" t="s">
        <v>27</v>
      </c>
      <c r="L2989" s="260">
        <v>44395</v>
      </c>
      <c r="M2989" s="255" t="s">
        <v>28</v>
      </c>
      <c r="N2989" s="255" t="s">
        <v>30</v>
      </c>
      <c r="O2989" s="260"/>
      <c r="P2989" s="255"/>
      <c r="Q2989" s="255" t="s">
        <v>30</v>
      </c>
      <c r="R2989" s="255"/>
      <c r="S2989" s="255"/>
      <c r="T2989" s="251" t="str">
        <f t="array" ref="T2989">VLOOKUP(D2989&amp;E2989,IF({1,0},'2021春'!$C$3:$C$4485&amp;'2021春'!$D$3:$D$4485,'2021春'!$H$3:$H$4485),2,0)</f>
        <v>452731200404295410</v>
      </c>
    </row>
    <row r="2990" spans="1:20">
      <c r="A2990" s="255">
        <v>2988</v>
      </c>
      <c r="B2990" s="255" t="s">
        <v>11831</v>
      </c>
      <c r="C2990" s="255" t="s">
        <v>21</v>
      </c>
      <c r="D2990" s="255" t="s">
        <v>416</v>
      </c>
      <c r="E2990" s="255" t="s">
        <v>11832</v>
      </c>
      <c r="F2990" s="255" t="s">
        <v>143</v>
      </c>
      <c r="G2990" s="255">
        <v>18</v>
      </c>
      <c r="H2990" s="255" t="s">
        <v>3633</v>
      </c>
      <c r="I2990" s="255" t="s">
        <v>11012</v>
      </c>
      <c r="J2990" s="255" t="s">
        <v>11833</v>
      </c>
      <c r="K2990" s="255" t="s">
        <v>27</v>
      </c>
      <c r="L2990" s="260">
        <v>44395</v>
      </c>
      <c r="M2990" s="255" t="s">
        <v>28</v>
      </c>
      <c r="N2990" s="255" t="s">
        <v>30</v>
      </c>
      <c r="O2990" s="260"/>
      <c r="P2990" s="255"/>
      <c r="Q2990" s="255" t="s">
        <v>30</v>
      </c>
      <c r="R2990" s="255"/>
      <c r="S2990" s="255"/>
      <c r="T2990" s="251" t="str">
        <f t="array" ref="T2990">VLOOKUP(D2990&amp;E2990,IF({1,0},'2021春'!$C$3:$C$4485&amp;'2021春'!$D$3:$D$4485,'2021春'!$H$3:$H$4485),2,0)</f>
        <v>451229200307125727</v>
      </c>
    </row>
    <row r="2991" spans="1:20">
      <c r="A2991" s="255">
        <v>2989</v>
      </c>
      <c r="B2991" s="255" t="s">
        <v>11834</v>
      </c>
      <c r="C2991" s="255" t="s">
        <v>21</v>
      </c>
      <c r="D2991" s="255" t="s">
        <v>416</v>
      </c>
      <c r="E2991" s="255" t="s">
        <v>11835</v>
      </c>
      <c r="F2991" s="255" t="s">
        <v>143</v>
      </c>
      <c r="G2991" s="255">
        <v>16</v>
      </c>
      <c r="H2991" s="255" t="s">
        <v>11836</v>
      </c>
      <c r="I2991" s="255" t="s">
        <v>11837</v>
      </c>
      <c r="J2991" s="255" t="s">
        <v>11838</v>
      </c>
      <c r="K2991" s="255" t="s">
        <v>27</v>
      </c>
      <c r="L2991" s="260">
        <v>44389</v>
      </c>
      <c r="M2991" s="255" t="s">
        <v>29</v>
      </c>
      <c r="N2991" s="255" t="s">
        <v>30</v>
      </c>
      <c r="O2991" s="260"/>
      <c r="P2991" s="255"/>
      <c r="Q2991" s="255" t="s">
        <v>30</v>
      </c>
      <c r="R2991" s="255"/>
      <c r="S2991" s="255"/>
      <c r="T2991" s="251" t="str">
        <f t="array" ref="T2991">VLOOKUP(D2991&amp;E2991,IF({1,0},'2021春'!$C$3:$C$4485&amp;'2021春'!$D$3:$D$4485,'2021春'!$H$3:$H$4485),2,0)</f>
        <v>451229200508130020</v>
      </c>
    </row>
    <row r="2992" spans="1:20">
      <c r="A2992" s="255">
        <v>2990</v>
      </c>
      <c r="B2992" s="255" t="s">
        <v>11839</v>
      </c>
      <c r="C2992" s="255" t="s">
        <v>21</v>
      </c>
      <c r="D2992" s="255" t="s">
        <v>416</v>
      </c>
      <c r="E2992" s="255" t="s">
        <v>11840</v>
      </c>
      <c r="F2992" s="255" t="s">
        <v>143</v>
      </c>
      <c r="G2992" s="255">
        <v>16</v>
      </c>
      <c r="H2992" s="255" t="s">
        <v>11841</v>
      </c>
      <c r="I2992" s="255" t="s">
        <v>11842</v>
      </c>
      <c r="J2992" s="255" t="s">
        <v>11843</v>
      </c>
      <c r="K2992" s="255" t="s">
        <v>27</v>
      </c>
      <c r="L2992" s="260">
        <v>44395</v>
      </c>
      <c r="M2992" s="255" t="s">
        <v>28</v>
      </c>
      <c r="N2992" s="255" t="s">
        <v>30</v>
      </c>
      <c r="O2992" s="260"/>
      <c r="P2992" s="255"/>
      <c r="Q2992" s="255" t="s">
        <v>30</v>
      </c>
      <c r="R2992" s="255"/>
      <c r="S2992" s="255"/>
      <c r="T2992" s="251" t="str">
        <f t="array" ref="T2992">VLOOKUP(D2992&amp;E2992,IF({1,0},'2021春'!$C$3:$C$4485&amp;'2021春'!$D$3:$D$4485,'2021春'!$H$3:$H$4485),2,0)</f>
        <v>452731200411034841</v>
      </c>
    </row>
    <row r="2993" spans="1:20">
      <c r="A2993" s="255">
        <v>2991</v>
      </c>
      <c r="B2993" s="255" t="s">
        <v>11844</v>
      </c>
      <c r="C2993" s="255" t="s">
        <v>21</v>
      </c>
      <c r="D2993" s="255" t="s">
        <v>416</v>
      </c>
      <c r="E2993" s="255" t="s">
        <v>5547</v>
      </c>
      <c r="F2993" s="255" t="s">
        <v>24</v>
      </c>
      <c r="G2993" s="255">
        <v>17</v>
      </c>
      <c r="H2993" s="255" t="s">
        <v>11845</v>
      </c>
      <c r="I2993" s="255" t="s">
        <v>11846</v>
      </c>
      <c r="J2993" s="255" t="s">
        <v>11847</v>
      </c>
      <c r="K2993" s="255" t="s">
        <v>27</v>
      </c>
      <c r="L2993" s="260">
        <v>44394</v>
      </c>
      <c r="M2993" s="255" t="s">
        <v>28</v>
      </c>
      <c r="N2993" s="255" t="s">
        <v>30</v>
      </c>
      <c r="O2993" s="260"/>
      <c r="P2993" s="255"/>
      <c r="Q2993" s="255" t="s">
        <v>30</v>
      </c>
      <c r="R2993" s="255"/>
      <c r="S2993" s="255"/>
      <c r="T2993" s="251" t="str">
        <f t="array" ref="T2993">VLOOKUP(D2993&amp;E2993,IF({1,0},'2021春'!$C$3:$C$4485&amp;'2021春'!$D$3:$D$4485,'2021春'!$H$3:$H$4485),2,0)</f>
        <v>452731200312265716</v>
      </c>
    </row>
    <row r="2994" spans="1:20">
      <c r="A2994" s="255">
        <v>2992</v>
      </c>
      <c r="B2994" s="255" t="s">
        <v>11848</v>
      </c>
      <c r="C2994" s="255" t="s">
        <v>21</v>
      </c>
      <c r="D2994" s="255" t="s">
        <v>416</v>
      </c>
      <c r="E2994" s="255" t="s">
        <v>11849</v>
      </c>
      <c r="F2994" s="255" t="s">
        <v>24</v>
      </c>
      <c r="G2994" s="255">
        <v>17</v>
      </c>
      <c r="H2994" s="255" t="s">
        <v>4373</v>
      </c>
      <c r="I2994" s="255" t="s">
        <v>11850</v>
      </c>
      <c r="J2994" s="255" t="s">
        <v>11851</v>
      </c>
      <c r="K2994" s="255" t="s">
        <v>27</v>
      </c>
      <c r="L2994" s="260">
        <v>44407</v>
      </c>
      <c r="M2994" s="255" t="s">
        <v>98</v>
      </c>
      <c r="N2994" s="255" t="s">
        <v>30</v>
      </c>
      <c r="O2994" s="260"/>
      <c r="P2994" s="255"/>
      <c r="Q2994" s="255" t="s">
        <v>30</v>
      </c>
      <c r="R2994" s="255"/>
      <c r="S2994" s="255"/>
      <c r="T2994" s="251" t="str">
        <f t="array" ref="T2994">VLOOKUP(D2994&amp;E2994,IF({1,0},'2021春'!$C$3:$C$4485&amp;'2021春'!$D$3:$D$4485,'2021春'!$H$3:$H$4485),2,0)</f>
        <v>451229200311151215</v>
      </c>
    </row>
    <row r="2995" spans="1:20">
      <c r="A2995" s="255">
        <v>2993</v>
      </c>
      <c r="B2995" s="255" t="s">
        <v>11852</v>
      </c>
      <c r="C2995" s="255" t="s">
        <v>21</v>
      </c>
      <c r="D2995" s="255" t="s">
        <v>416</v>
      </c>
      <c r="E2995" s="255" t="s">
        <v>11853</v>
      </c>
      <c r="F2995" s="255" t="s">
        <v>143</v>
      </c>
      <c r="G2995" s="255">
        <v>16</v>
      </c>
      <c r="H2995" s="255" t="s">
        <v>11854</v>
      </c>
      <c r="I2995" s="255" t="s">
        <v>2997</v>
      </c>
      <c r="J2995" s="255" t="s">
        <v>11855</v>
      </c>
      <c r="K2995" s="255" t="s">
        <v>27</v>
      </c>
      <c r="L2995" s="260">
        <v>44394</v>
      </c>
      <c r="M2995" s="255" t="s">
        <v>28</v>
      </c>
      <c r="N2995" s="255" t="s">
        <v>30</v>
      </c>
      <c r="O2995" s="260"/>
      <c r="P2995" s="255"/>
      <c r="Q2995" s="255" t="s">
        <v>30</v>
      </c>
      <c r="R2995" s="255"/>
      <c r="S2995" s="255"/>
      <c r="T2995" s="251" t="str">
        <f t="array" ref="T2995">VLOOKUP(D2995&amp;E2995,IF({1,0},'2021春'!$C$3:$C$4485&amp;'2021春'!$D$3:$D$4485,'2021春'!$H$3:$H$4485),2,0)</f>
        <v>451229200412240022</v>
      </c>
    </row>
    <row r="2996" spans="1:20">
      <c r="A2996" s="255">
        <v>2994</v>
      </c>
      <c r="B2996" s="255" t="s">
        <v>11856</v>
      </c>
      <c r="C2996" s="255" t="s">
        <v>21</v>
      </c>
      <c r="D2996" s="255" t="s">
        <v>416</v>
      </c>
      <c r="E2996" s="255" t="s">
        <v>11857</v>
      </c>
      <c r="F2996" s="255" t="s">
        <v>24</v>
      </c>
      <c r="G2996" s="255">
        <v>16</v>
      </c>
      <c r="H2996" s="255" t="s">
        <v>11858</v>
      </c>
      <c r="I2996" s="255" t="s">
        <v>11859</v>
      </c>
      <c r="J2996" s="255" t="s">
        <v>11860</v>
      </c>
      <c r="K2996" s="255" t="s">
        <v>27</v>
      </c>
      <c r="L2996" s="260">
        <v>44394</v>
      </c>
      <c r="M2996" s="255" t="s">
        <v>28</v>
      </c>
      <c r="N2996" s="255" t="s">
        <v>30</v>
      </c>
      <c r="O2996" s="260"/>
      <c r="P2996" s="255"/>
      <c r="Q2996" s="255" t="s">
        <v>30</v>
      </c>
      <c r="R2996" s="255"/>
      <c r="S2996" s="255"/>
      <c r="T2996" s="251" t="str">
        <f t="array" ref="T2996">VLOOKUP(D2996&amp;E2996,IF({1,0},'2021春'!$C$3:$C$4485&amp;'2021春'!$D$3:$D$4485,'2021春'!$H$3:$H$4485),2,0)</f>
        <v>452730200409016517</v>
      </c>
    </row>
    <row r="2997" spans="1:20">
      <c r="A2997" s="255">
        <v>2995</v>
      </c>
      <c r="B2997" s="255" t="s">
        <v>11861</v>
      </c>
      <c r="C2997" s="255" t="s">
        <v>21</v>
      </c>
      <c r="D2997" s="255" t="s">
        <v>416</v>
      </c>
      <c r="E2997" s="255" t="s">
        <v>11862</v>
      </c>
      <c r="F2997" s="255" t="s">
        <v>143</v>
      </c>
      <c r="G2997" s="255">
        <v>16</v>
      </c>
      <c r="H2997" s="255" t="s">
        <v>1567</v>
      </c>
      <c r="I2997" s="255" t="s">
        <v>11863</v>
      </c>
      <c r="J2997" s="255" t="s">
        <v>11864</v>
      </c>
      <c r="K2997" s="255" t="s">
        <v>27</v>
      </c>
      <c r="L2997" s="260">
        <v>44396</v>
      </c>
      <c r="M2997" s="255" t="s">
        <v>28</v>
      </c>
      <c r="N2997" s="255" t="s">
        <v>30</v>
      </c>
      <c r="O2997" s="260"/>
      <c r="P2997" s="255"/>
      <c r="Q2997" s="255" t="s">
        <v>30</v>
      </c>
      <c r="R2997" s="255"/>
      <c r="S2997" s="255"/>
      <c r="T2997" s="251" t="str">
        <f t="array" ref="T2997">VLOOKUP(D2997&amp;E2997,IF({1,0},'2021春'!$C$3:$C$4485&amp;'2021春'!$D$3:$D$4485,'2021春'!$H$3:$H$4485),2,0)</f>
        <v>452731200507130045</v>
      </c>
    </row>
    <row r="2998" spans="1:20">
      <c r="A2998" s="255">
        <v>2996</v>
      </c>
      <c r="B2998" s="255" t="s">
        <v>11865</v>
      </c>
      <c r="C2998" s="255" t="s">
        <v>21</v>
      </c>
      <c r="D2998" s="255" t="s">
        <v>416</v>
      </c>
      <c r="E2998" s="255" t="s">
        <v>11866</v>
      </c>
      <c r="F2998" s="255" t="s">
        <v>143</v>
      </c>
      <c r="G2998" s="255">
        <v>17</v>
      </c>
      <c r="H2998" s="255" t="s">
        <v>1669</v>
      </c>
      <c r="I2998" s="255" t="s">
        <v>11867</v>
      </c>
      <c r="J2998" s="255">
        <v>15815676709</v>
      </c>
      <c r="K2998" s="255" t="s">
        <v>27</v>
      </c>
      <c r="L2998" s="260">
        <v>44397</v>
      </c>
      <c r="M2998" s="255" t="s">
        <v>6528</v>
      </c>
      <c r="N2998" s="255" t="s">
        <v>30</v>
      </c>
      <c r="O2998" s="260"/>
      <c r="P2998" s="255"/>
      <c r="Q2998" s="255" t="s">
        <v>30</v>
      </c>
      <c r="R2998" s="255"/>
      <c r="S2998" s="255"/>
      <c r="T2998" s="251" t="str">
        <f t="array" ref="T2998">VLOOKUP(D2998&amp;E2998,IF({1,0},'2021春'!$C$3:$C$4485&amp;'2021春'!$D$3:$D$4485,'2021春'!$H$3:$H$4485),2,0)</f>
        <v>452731200403283149</v>
      </c>
    </row>
    <row r="2999" spans="1:20">
      <c r="A2999" s="255">
        <v>2997</v>
      </c>
      <c r="B2999" s="255" t="s">
        <v>11868</v>
      </c>
      <c r="C2999" s="255" t="s">
        <v>21</v>
      </c>
      <c r="D2999" s="255" t="s">
        <v>416</v>
      </c>
      <c r="E2999" s="255" t="s">
        <v>11869</v>
      </c>
      <c r="F2999" s="255" t="s">
        <v>24</v>
      </c>
      <c r="G2999" s="255">
        <v>17</v>
      </c>
      <c r="H2999" s="255" t="s">
        <v>11870</v>
      </c>
      <c r="I2999" s="255" t="s">
        <v>11871</v>
      </c>
      <c r="J2999" s="255" t="s">
        <v>11872</v>
      </c>
      <c r="K2999" s="255" t="s">
        <v>27</v>
      </c>
      <c r="L2999" s="260">
        <v>44399</v>
      </c>
      <c r="M2999" s="255" t="s">
        <v>28</v>
      </c>
      <c r="N2999" s="255" t="s">
        <v>30</v>
      </c>
      <c r="O2999" s="260"/>
      <c r="P2999" s="255"/>
      <c r="Q2999" s="255" t="s">
        <v>30</v>
      </c>
      <c r="R2999" s="255"/>
      <c r="S2999" s="255"/>
      <c r="T2999" s="251" t="str">
        <f t="array" ref="T2999">VLOOKUP(D2999&amp;E2999,IF({1,0},'2021春'!$C$3:$C$4485&amp;'2021春'!$D$3:$D$4485,'2021春'!$H$3:$H$4485),2,0)</f>
        <v>451229200405275710</v>
      </c>
    </row>
    <row r="3000" spans="1:20">
      <c r="A3000" s="255">
        <v>2998</v>
      </c>
      <c r="B3000" s="255" t="s">
        <v>11873</v>
      </c>
      <c r="C3000" s="255" t="s">
        <v>21</v>
      </c>
      <c r="D3000" s="255" t="s">
        <v>416</v>
      </c>
      <c r="E3000" s="255" t="s">
        <v>11874</v>
      </c>
      <c r="F3000" s="255" t="s">
        <v>24</v>
      </c>
      <c r="G3000" s="255">
        <v>16</v>
      </c>
      <c r="H3000" s="255" t="s">
        <v>11875</v>
      </c>
      <c r="I3000" s="255" t="s">
        <v>11876</v>
      </c>
      <c r="J3000" s="255">
        <v>18666398156</v>
      </c>
      <c r="K3000" s="255" t="s">
        <v>27</v>
      </c>
      <c r="L3000" s="260">
        <v>44395</v>
      </c>
      <c r="M3000" s="255" t="s">
        <v>28</v>
      </c>
      <c r="N3000" s="255" t="s">
        <v>30</v>
      </c>
      <c r="O3000" s="260"/>
      <c r="P3000" s="255"/>
      <c r="Q3000" s="255" t="s">
        <v>30</v>
      </c>
      <c r="R3000" s="255"/>
      <c r="S3000" s="255"/>
      <c r="T3000" s="251" t="str">
        <f t="array" ref="T3000">VLOOKUP(D3000&amp;E3000,IF({1,0},'2021春'!$C$3:$C$4485&amp;'2021春'!$D$3:$D$4485,'2021春'!$H$3:$H$4485),2,0)</f>
        <v>45273120040908003X</v>
      </c>
    </row>
    <row r="3001" spans="1:20">
      <c r="A3001" s="255">
        <v>2999</v>
      </c>
      <c r="B3001" s="255" t="s">
        <v>11877</v>
      </c>
      <c r="C3001" s="255" t="s">
        <v>21</v>
      </c>
      <c r="D3001" s="255" t="s">
        <v>416</v>
      </c>
      <c r="E3001" s="255" t="s">
        <v>11878</v>
      </c>
      <c r="F3001" s="255" t="s">
        <v>24</v>
      </c>
      <c r="G3001" s="255">
        <v>16</v>
      </c>
      <c r="H3001" s="255" t="s">
        <v>1350</v>
      </c>
      <c r="I3001" s="255" t="s">
        <v>11879</v>
      </c>
      <c r="J3001" s="255" t="s">
        <v>11880</v>
      </c>
      <c r="K3001" s="255" t="s">
        <v>27</v>
      </c>
      <c r="L3001" s="260">
        <v>44394</v>
      </c>
      <c r="M3001" s="255" t="s">
        <v>4299</v>
      </c>
      <c r="N3001" s="255" t="s">
        <v>30</v>
      </c>
      <c r="O3001" s="260"/>
      <c r="P3001" s="255"/>
      <c r="Q3001" s="255" t="s">
        <v>30</v>
      </c>
      <c r="R3001" s="255" t="s">
        <v>11881</v>
      </c>
      <c r="S3001" s="255"/>
      <c r="T3001" s="251" t="str">
        <f t="array" ref="T3001">VLOOKUP(D3001&amp;E3001,IF({1,0},'2021春'!$C$3:$C$4485&amp;'2021春'!$D$3:$D$4485,'2021春'!$H$3:$H$4485),2,0)</f>
        <v>452731200507301836</v>
      </c>
    </row>
    <row r="3002" spans="1:20">
      <c r="A3002" s="255">
        <v>3000</v>
      </c>
      <c r="B3002" s="255" t="s">
        <v>11882</v>
      </c>
      <c r="C3002" s="255" t="s">
        <v>21</v>
      </c>
      <c r="D3002" s="255" t="s">
        <v>416</v>
      </c>
      <c r="E3002" s="255" t="s">
        <v>11883</v>
      </c>
      <c r="F3002" s="255" t="s">
        <v>143</v>
      </c>
      <c r="G3002" s="255">
        <v>16</v>
      </c>
      <c r="H3002" s="255" t="s">
        <v>9428</v>
      </c>
      <c r="I3002" s="255" t="s">
        <v>11884</v>
      </c>
      <c r="J3002" s="255" t="s">
        <v>11885</v>
      </c>
      <c r="K3002" s="255" t="s">
        <v>27</v>
      </c>
      <c r="L3002" s="260">
        <v>44394</v>
      </c>
      <c r="M3002" s="255" t="s">
        <v>28</v>
      </c>
      <c r="N3002" s="255" t="s">
        <v>30</v>
      </c>
      <c r="O3002" s="260"/>
      <c r="P3002" s="255"/>
      <c r="Q3002" s="255" t="s">
        <v>30</v>
      </c>
      <c r="R3002" s="255"/>
      <c r="S3002" s="255"/>
      <c r="T3002" s="251" t="str">
        <f t="array" ref="T3002">VLOOKUP(D3002&amp;E3002,IF({1,0},'2021春'!$C$3:$C$4485&amp;'2021春'!$D$3:$D$4485,'2021春'!$H$3:$H$4485),2,0)</f>
        <v>45122920041119364X</v>
      </c>
    </row>
    <row r="3003" spans="1:20">
      <c r="A3003" s="255">
        <v>3001</v>
      </c>
      <c r="B3003" s="255" t="s">
        <v>11886</v>
      </c>
      <c r="C3003" s="255" t="s">
        <v>21</v>
      </c>
      <c r="D3003" s="255" t="s">
        <v>416</v>
      </c>
      <c r="E3003" s="255" t="s">
        <v>11887</v>
      </c>
      <c r="F3003" s="255" t="s">
        <v>24</v>
      </c>
      <c r="G3003" s="255">
        <v>18</v>
      </c>
      <c r="H3003" s="255" t="s">
        <v>11888</v>
      </c>
      <c r="I3003" s="255" t="s">
        <v>2414</v>
      </c>
      <c r="J3003" s="255" t="s">
        <v>11889</v>
      </c>
      <c r="K3003" s="255" t="s">
        <v>27</v>
      </c>
      <c r="L3003" s="260">
        <v>44378</v>
      </c>
      <c r="M3003" s="255" t="s">
        <v>28</v>
      </c>
      <c r="N3003" s="255" t="s">
        <v>30</v>
      </c>
      <c r="O3003" s="260"/>
      <c r="P3003" s="255"/>
      <c r="Q3003" s="255" t="s">
        <v>30</v>
      </c>
      <c r="R3003" s="255"/>
      <c r="S3003" s="255"/>
      <c r="T3003" s="251" t="str">
        <f t="array" ref="T3003">VLOOKUP(D3003&amp;E3003,IF({1,0},'2021春'!$C$3:$C$4485&amp;'2021春'!$D$3:$D$4485,'2021春'!$H$3:$H$4485),2,0)</f>
        <v>451229200303022712</v>
      </c>
    </row>
    <row r="3004" spans="1:20">
      <c r="A3004" s="255">
        <v>3002</v>
      </c>
      <c r="B3004" s="255" t="s">
        <v>11890</v>
      </c>
      <c r="C3004" s="255" t="s">
        <v>21</v>
      </c>
      <c r="D3004" s="255" t="s">
        <v>416</v>
      </c>
      <c r="E3004" s="255" t="s">
        <v>11891</v>
      </c>
      <c r="F3004" s="255" t="s">
        <v>24</v>
      </c>
      <c r="G3004" s="255">
        <v>17</v>
      </c>
      <c r="H3004" s="255" t="s">
        <v>11892</v>
      </c>
      <c r="I3004" s="255" t="s">
        <v>11378</v>
      </c>
      <c r="J3004" s="255" t="s">
        <v>11893</v>
      </c>
      <c r="K3004" s="255" t="s">
        <v>27</v>
      </c>
      <c r="L3004" s="260">
        <v>44395</v>
      </c>
      <c r="M3004" s="255" t="s">
        <v>28</v>
      </c>
      <c r="N3004" s="255" t="s">
        <v>30</v>
      </c>
      <c r="O3004" s="260"/>
      <c r="P3004" s="255"/>
      <c r="Q3004" s="255" t="s">
        <v>30</v>
      </c>
      <c r="R3004" s="255"/>
      <c r="S3004" s="255"/>
      <c r="T3004" s="251" t="str">
        <f t="array" ref="T3004">VLOOKUP(D3004&amp;E3004,IF({1,0},'2021春'!$C$3:$C$4485&amp;'2021春'!$D$3:$D$4485,'2021春'!$H$3:$H$4485),2,0)</f>
        <v>452731200407184812</v>
      </c>
    </row>
    <row r="3005" spans="1:20">
      <c r="A3005" s="255">
        <v>3003</v>
      </c>
      <c r="B3005" s="255" t="s">
        <v>11894</v>
      </c>
      <c r="C3005" s="255" t="s">
        <v>21</v>
      </c>
      <c r="D3005" s="255" t="s">
        <v>416</v>
      </c>
      <c r="E3005" s="255" t="s">
        <v>11895</v>
      </c>
      <c r="F3005" s="255" t="s">
        <v>24</v>
      </c>
      <c r="G3005" s="255">
        <v>16</v>
      </c>
      <c r="H3005" s="255" t="s">
        <v>11896</v>
      </c>
      <c r="I3005" s="255" t="s">
        <v>11897</v>
      </c>
      <c r="J3005" s="255" t="s">
        <v>11898</v>
      </c>
      <c r="K3005" s="255" t="s">
        <v>27</v>
      </c>
      <c r="L3005" s="260">
        <v>44394</v>
      </c>
      <c r="M3005" s="255" t="s">
        <v>28</v>
      </c>
      <c r="N3005" s="255" t="s">
        <v>30</v>
      </c>
      <c r="O3005" s="260"/>
      <c r="P3005" s="255"/>
      <c r="Q3005" s="255" t="s">
        <v>30</v>
      </c>
      <c r="R3005" s="255"/>
      <c r="S3005" s="255"/>
      <c r="T3005" s="251" t="str">
        <f t="array" ref="T3005">VLOOKUP(D3005&amp;E3005,IF({1,0},'2021春'!$C$3:$C$4485&amp;'2021春'!$D$3:$D$4485,'2021春'!$H$3:$H$4485),2,0)</f>
        <v>451229200409072419</v>
      </c>
    </row>
    <row r="3006" spans="1:20">
      <c r="A3006" s="255">
        <v>3004</v>
      </c>
      <c r="B3006" s="255" t="s">
        <v>11899</v>
      </c>
      <c r="C3006" s="255" t="s">
        <v>21</v>
      </c>
      <c r="D3006" s="255" t="s">
        <v>416</v>
      </c>
      <c r="E3006" s="255" t="s">
        <v>11900</v>
      </c>
      <c r="F3006" s="255" t="s">
        <v>24</v>
      </c>
      <c r="G3006" s="255">
        <v>16</v>
      </c>
      <c r="H3006" s="255" t="s">
        <v>11901</v>
      </c>
      <c r="I3006" s="255" t="s">
        <v>11902</v>
      </c>
      <c r="J3006" s="255" t="s">
        <v>11903</v>
      </c>
      <c r="K3006" s="255" t="s">
        <v>27</v>
      </c>
      <c r="L3006" s="260">
        <v>44399</v>
      </c>
      <c r="M3006" s="255" t="s">
        <v>11904</v>
      </c>
      <c r="N3006" s="255" t="s">
        <v>30</v>
      </c>
      <c r="O3006" s="260"/>
      <c r="P3006" s="255"/>
      <c r="Q3006" s="255" t="s">
        <v>30</v>
      </c>
      <c r="R3006" s="255"/>
      <c r="S3006" s="255"/>
      <c r="T3006" s="251" t="str">
        <f t="array" ref="T3006">VLOOKUP(D3006&amp;E3006,IF({1,0},'2021春'!$C$3:$C$4485&amp;'2021春'!$D$3:$D$4485,'2021春'!$H$3:$H$4485),2,0)</f>
        <v>451229200410200617</v>
      </c>
    </row>
    <row r="3007" spans="1:20">
      <c r="A3007" s="255">
        <v>3005</v>
      </c>
      <c r="B3007" s="255" t="s">
        <v>11905</v>
      </c>
      <c r="C3007" s="255" t="s">
        <v>21</v>
      </c>
      <c r="D3007" s="255" t="s">
        <v>421</v>
      </c>
      <c r="E3007" s="255" t="s">
        <v>11906</v>
      </c>
      <c r="F3007" s="255" t="s">
        <v>143</v>
      </c>
      <c r="G3007" s="255">
        <v>16</v>
      </c>
      <c r="H3007" s="255" t="s">
        <v>11907</v>
      </c>
      <c r="I3007" s="255" t="s">
        <v>11908</v>
      </c>
      <c r="J3007" s="255">
        <v>17807837748</v>
      </c>
      <c r="K3007" s="255" t="s">
        <v>27</v>
      </c>
      <c r="L3007" s="260">
        <v>44395</v>
      </c>
      <c r="M3007" s="255" t="s">
        <v>4327</v>
      </c>
      <c r="N3007" s="255" t="s">
        <v>30</v>
      </c>
      <c r="O3007" s="260"/>
      <c r="P3007" s="255"/>
      <c r="Q3007" s="255" t="s">
        <v>30</v>
      </c>
      <c r="R3007" s="255"/>
      <c r="S3007" s="255"/>
      <c r="T3007" s="251" t="str">
        <f t="array" ref="T3007">VLOOKUP(D3007&amp;E3007,IF({1,0},'2021春'!$C$3:$C$4485&amp;'2021春'!$D$3:$D$4485,'2021春'!$H$3:$H$4485),2,0)</f>
        <v>451229200505181228</v>
      </c>
    </row>
    <row r="3008" spans="1:20">
      <c r="A3008" s="255">
        <v>3006</v>
      </c>
      <c r="B3008" s="255" t="s">
        <v>11909</v>
      </c>
      <c r="C3008" s="255" t="s">
        <v>21</v>
      </c>
      <c r="D3008" s="255" t="s">
        <v>421</v>
      </c>
      <c r="E3008" s="255" t="s">
        <v>11910</v>
      </c>
      <c r="F3008" s="255" t="s">
        <v>24</v>
      </c>
      <c r="G3008" s="255">
        <v>20</v>
      </c>
      <c r="H3008" s="255" t="s">
        <v>11911</v>
      </c>
      <c r="I3008" s="255" t="s">
        <v>11912</v>
      </c>
      <c r="J3008" s="255">
        <v>18174937248</v>
      </c>
      <c r="K3008" s="255" t="s">
        <v>27</v>
      </c>
      <c r="L3008" s="260">
        <v>44331</v>
      </c>
      <c r="M3008" s="255" t="s">
        <v>2455</v>
      </c>
      <c r="N3008" s="255" t="s">
        <v>27</v>
      </c>
      <c r="O3008" s="260">
        <v>44366</v>
      </c>
      <c r="P3008" s="255" t="s">
        <v>2455</v>
      </c>
      <c r="Q3008" s="255" t="s">
        <v>30</v>
      </c>
      <c r="R3008" s="255"/>
      <c r="S3008" s="255"/>
      <c r="T3008" s="251" t="str">
        <f t="array" ref="T3008">VLOOKUP(D3008&amp;E3008,IF({1,0},'2021春'!$C$3:$C$4485&amp;'2021春'!$D$3:$D$4485,'2021春'!$H$3:$H$4485),2,0)</f>
        <v>451229200010262712</v>
      </c>
    </row>
    <row r="3009" spans="1:20">
      <c r="A3009" s="255">
        <v>3007</v>
      </c>
      <c r="B3009" s="255" t="s">
        <v>11913</v>
      </c>
      <c r="C3009" s="255" t="s">
        <v>21</v>
      </c>
      <c r="D3009" s="255" t="s">
        <v>421</v>
      </c>
      <c r="E3009" s="255" t="s">
        <v>11914</v>
      </c>
      <c r="F3009" s="255" t="s">
        <v>24</v>
      </c>
      <c r="G3009" s="255">
        <v>16</v>
      </c>
      <c r="H3009" s="255" t="s">
        <v>6582</v>
      </c>
      <c r="I3009" s="255" t="s">
        <v>11915</v>
      </c>
      <c r="J3009" s="255">
        <v>13677780227</v>
      </c>
      <c r="K3009" s="255" t="s">
        <v>27</v>
      </c>
      <c r="L3009" s="260">
        <v>44397</v>
      </c>
      <c r="M3009" s="255" t="s">
        <v>6528</v>
      </c>
      <c r="N3009" s="255" t="s">
        <v>30</v>
      </c>
      <c r="O3009" s="260"/>
      <c r="P3009" s="255"/>
      <c r="Q3009" s="255" t="s">
        <v>30</v>
      </c>
      <c r="R3009" s="255"/>
      <c r="S3009" s="255"/>
      <c r="T3009" s="251" t="str">
        <f t="array" ref="T3009">VLOOKUP(D3009&amp;E3009,IF({1,0},'2021春'!$C$3:$C$4485&amp;'2021春'!$D$3:$D$4485,'2021春'!$H$3:$H$4485),2,0)</f>
        <v>451229200410205119</v>
      </c>
    </row>
    <row r="3010" spans="1:20">
      <c r="A3010" s="255">
        <v>3008</v>
      </c>
      <c r="B3010" s="255" t="s">
        <v>11916</v>
      </c>
      <c r="C3010" s="255" t="s">
        <v>21</v>
      </c>
      <c r="D3010" s="255" t="s">
        <v>421</v>
      </c>
      <c r="E3010" s="255" t="s">
        <v>11917</v>
      </c>
      <c r="F3010" s="255" t="s">
        <v>24</v>
      </c>
      <c r="G3010" s="255">
        <v>17</v>
      </c>
      <c r="H3010" s="255" t="s">
        <v>11918</v>
      </c>
      <c r="I3010" s="255" t="s">
        <v>11919</v>
      </c>
      <c r="J3010" s="255">
        <v>15877820048</v>
      </c>
      <c r="K3010" s="255" t="s">
        <v>27</v>
      </c>
      <c r="L3010" s="260">
        <v>44395</v>
      </c>
      <c r="M3010" s="255" t="s">
        <v>2172</v>
      </c>
      <c r="N3010" s="255" t="s">
        <v>30</v>
      </c>
      <c r="O3010" s="260"/>
      <c r="P3010" s="255"/>
      <c r="Q3010" s="255" t="s">
        <v>30</v>
      </c>
      <c r="R3010" s="255"/>
      <c r="S3010" s="255"/>
      <c r="T3010" s="251" t="str">
        <f t="array" ref="T3010">VLOOKUP(D3010&amp;E3010,IF({1,0},'2021春'!$C$3:$C$4485&amp;'2021春'!$D$3:$D$4485,'2021春'!$H$3:$H$4485),2,0)</f>
        <v>451229200405261239</v>
      </c>
    </row>
    <row r="3011" spans="1:20">
      <c r="A3011" s="255">
        <v>3009</v>
      </c>
      <c r="B3011" s="255" t="s">
        <v>11920</v>
      </c>
      <c r="C3011" s="255" t="s">
        <v>21</v>
      </c>
      <c r="D3011" s="255" t="s">
        <v>421</v>
      </c>
      <c r="E3011" s="255" t="s">
        <v>11921</v>
      </c>
      <c r="F3011" s="255" t="s">
        <v>24</v>
      </c>
      <c r="G3011" s="255">
        <v>16</v>
      </c>
      <c r="H3011" s="255" t="s">
        <v>6311</v>
      </c>
      <c r="I3011" s="255" t="s">
        <v>11922</v>
      </c>
      <c r="J3011" s="255">
        <v>13768280200</v>
      </c>
      <c r="K3011" s="255" t="s">
        <v>27</v>
      </c>
      <c r="L3011" s="260">
        <v>44398</v>
      </c>
      <c r="M3011" s="255" t="s">
        <v>2172</v>
      </c>
      <c r="N3011" s="255" t="s">
        <v>30</v>
      </c>
      <c r="O3011" s="260"/>
      <c r="P3011" s="255"/>
      <c r="Q3011" s="255" t="s">
        <v>30</v>
      </c>
      <c r="R3011" s="255"/>
      <c r="S3011" s="255"/>
      <c r="T3011" s="251" t="str">
        <f t="array" ref="T3011">VLOOKUP(D3011&amp;E3011,IF({1,0},'2021春'!$C$3:$C$4485&amp;'2021春'!$D$3:$D$4485,'2021春'!$H$3:$H$4485),2,0)</f>
        <v>452731200505313913</v>
      </c>
    </row>
    <row r="3012" spans="1:20">
      <c r="A3012" s="255">
        <v>3010</v>
      </c>
      <c r="B3012" s="255" t="s">
        <v>11923</v>
      </c>
      <c r="C3012" s="255" t="s">
        <v>21</v>
      </c>
      <c r="D3012" s="255" t="s">
        <v>421</v>
      </c>
      <c r="E3012" s="255" t="s">
        <v>11924</v>
      </c>
      <c r="F3012" s="255" t="s">
        <v>143</v>
      </c>
      <c r="G3012" s="255">
        <v>16</v>
      </c>
      <c r="H3012" s="255" t="s">
        <v>11925</v>
      </c>
      <c r="I3012" s="255" t="s">
        <v>11926</v>
      </c>
      <c r="J3012" s="255" t="s">
        <v>11927</v>
      </c>
      <c r="K3012" s="255" t="s">
        <v>27</v>
      </c>
      <c r="L3012" s="260">
        <v>44401</v>
      </c>
      <c r="M3012" s="255" t="s">
        <v>10614</v>
      </c>
      <c r="N3012" s="255" t="s">
        <v>30</v>
      </c>
      <c r="O3012" s="260"/>
      <c r="P3012" s="255"/>
      <c r="Q3012" s="255" t="s">
        <v>30</v>
      </c>
      <c r="R3012" s="255"/>
      <c r="S3012" s="255"/>
      <c r="T3012" s="251" t="str">
        <f t="array" ref="T3012">VLOOKUP(D3012&amp;E3012,IF({1,0},'2021春'!$C$3:$C$4485&amp;'2021春'!$D$3:$D$4485,'2021春'!$H$3:$H$4485),2,0)</f>
        <v>451228200508135327</v>
      </c>
    </row>
    <row r="3013" spans="1:20">
      <c r="A3013" s="255">
        <v>3011</v>
      </c>
      <c r="B3013" s="255" t="s">
        <v>11928</v>
      </c>
      <c r="C3013" s="255" t="s">
        <v>21</v>
      </c>
      <c r="D3013" s="255" t="s">
        <v>421</v>
      </c>
      <c r="E3013" s="255" t="s">
        <v>11929</v>
      </c>
      <c r="F3013" s="255" t="s">
        <v>24</v>
      </c>
      <c r="G3013" s="255">
        <v>16</v>
      </c>
      <c r="H3013" s="255" t="s">
        <v>11930</v>
      </c>
      <c r="I3013" s="255" t="s">
        <v>11931</v>
      </c>
      <c r="J3013" s="255" t="s">
        <v>11932</v>
      </c>
      <c r="K3013" s="255" t="s">
        <v>27</v>
      </c>
      <c r="L3013" s="260">
        <v>44395</v>
      </c>
      <c r="M3013" s="255" t="s">
        <v>2172</v>
      </c>
      <c r="N3013" s="255" t="s">
        <v>30</v>
      </c>
      <c r="O3013" s="260"/>
      <c r="P3013" s="255"/>
      <c r="Q3013" s="255" t="s">
        <v>30</v>
      </c>
      <c r="R3013" s="255"/>
      <c r="S3013" s="255"/>
      <c r="T3013" s="251" t="str">
        <f t="array" ref="T3013">VLOOKUP(D3013&amp;E3013,IF({1,0},'2021春'!$C$3:$C$4485&amp;'2021春'!$D$3:$D$4485,'2021春'!$H$3:$H$4485),2,0)</f>
        <v>452731200506146037</v>
      </c>
    </row>
    <row r="3014" spans="1:20">
      <c r="A3014" s="255">
        <v>3012</v>
      </c>
      <c r="B3014" s="255" t="s">
        <v>11933</v>
      </c>
      <c r="C3014" s="255" t="s">
        <v>21</v>
      </c>
      <c r="D3014" s="255" t="s">
        <v>421</v>
      </c>
      <c r="E3014" s="255" t="s">
        <v>11934</v>
      </c>
      <c r="F3014" s="255" t="s">
        <v>24</v>
      </c>
      <c r="G3014" s="255">
        <v>16</v>
      </c>
      <c r="H3014" s="255" t="s">
        <v>8169</v>
      </c>
      <c r="I3014" s="255" t="s">
        <v>11935</v>
      </c>
      <c r="J3014" s="255" t="s">
        <v>11936</v>
      </c>
      <c r="K3014" s="255" t="s">
        <v>27</v>
      </c>
      <c r="L3014" s="260">
        <v>44396</v>
      </c>
      <c r="M3014" s="255" t="s">
        <v>68</v>
      </c>
      <c r="N3014" s="255" t="s">
        <v>30</v>
      </c>
      <c r="O3014" s="260"/>
      <c r="P3014" s="255"/>
      <c r="Q3014" s="255" t="s">
        <v>30</v>
      </c>
      <c r="R3014" s="255"/>
      <c r="S3014" s="255"/>
      <c r="T3014" s="251" t="str">
        <f t="array" ref="T3014">VLOOKUP(D3014&amp;E3014,IF({1,0},'2021春'!$C$3:$C$4485&amp;'2021春'!$D$3:$D$4485,'2021春'!$H$3:$H$4485),2,0)</f>
        <v>45273120050124421X</v>
      </c>
    </row>
    <row r="3015" spans="1:20">
      <c r="A3015" s="255">
        <v>3013</v>
      </c>
      <c r="B3015" s="255" t="s">
        <v>11937</v>
      </c>
      <c r="C3015" s="255" t="s">
        <v>21</v>
      </c>
      <c r="D3015" s="255" t="s">
        <v>421</v>
      </c>
      <c r="E3015" s="255" t="s">
        <v>11938</v>
      </c>
      <c r="F3015" s="255" t="s">
        <v>24</v>
      </c>
      <c r="G3015" s="255">
        <v>17</v>
      </c>
      <c r="H3015" s="255" t="s">
        <v>11939</v>
      </c>
      <c r="I3015" s="255" t="s">
        <v>11940</v>
      </c>
      <c r="J3015" s="255" t="s">
        <v>11941</v>
      </c>
      <c r="K3015" s="255" t="s">
        <v>27</v>
      </c>
      <c r="L3015" s="260">
        <v>44396</v>
      </c>
      <c r="M3015" s="255" t="s">
        <v>133</v>
      </c>
      <c r="N3015" s="255" t="s">
        <v>30</v>
      </c>
      <c r="O3015" s="260"/>
      <c r="P3015" s="255"/>
      <c r="Q3015" s="255" t="s">
        <v>30</v>
      </c>
      <c r="R3015" s="255"/>
      <c r="S3015" s="255"/>
      <c r="T3015" s="251" t="str">
        <f t="array" ref="T3015">VLOOKUP(D3015&amp;E3015,IF({1,0},'2021春'!$C$3:$C$4485&amp;'2021春'!$D$3:$D$4485,'2021春'!$H$3:$H$4485),2,0)</f>
        <v>451229200405192413</v>
      </c>
    </row>
    <row r="3016" spans="1:20">
      <c r="A3016" s="255">
        <v>3014</v>
      </c>
      <c r="B3016" s="255" t="s">
        <v>11942</v>
      </c>
      <c r="C3016" s="255" t="s">
        <v>21</v>
      </c>
      <c r="D3016" s="255" t="s">
        <v>421</v>
      </c>
      <c r="E3016" s="255" t="s">
        <v>11943</v>
      </c>
      <c r="F3016" s="255" t="s">
        <v>24</v>
      </c>
      <c r="G3016" s="255">
        <v>16</v>
      </c>
      <c r="H3016" s="255" t="s">
        <v>11944</v>
      </c>
      <c r="I3016" s="255" t="s">
        <v>11945</v>
      </c>
      <c r="J3016" s="255" t="s">
        <v>11946</v>
      </c>
      <c r="K3016" s="255" t="s">
        <v>27</v>
      </c>
      <c r="L3016" s="260">
        <v>44396</v>
      </c>
      <c r="M3016" s="255" t="s">
        <v>2172</v>
      </c>
      <c r="N3016" s="255" t="s">
        <v>30</v>
      </c>
      <c r="O3016" s="260"/>
      <c r="P3016" s="255"/>
      <c r="Q3016" s="255" t="s">
        <v>30</v>
      </c>
      <c r="R3016" s="255"/>
      <c r="S3016" s="255"/>
      <c r="T3016" s="251" t="str">
        <f t="array" ref="T3016">VLOOKUP(D3016&amp;E3016,IF({1,0},'2021春'!$C$3:$C$4485&amp;'2021春'!$D$3:$D$4485,'2021春'!$H$3:$H$4485),2,0)</f>
        <v>452731200411250317</v>
      </c>
    </row>
    <row r="3017" spans="1:20">
      <c r="A3017" s="255">
        <v>3015</v>
      </c>
      <c r="B3017" s="255" t="s">
        <v>11947</v>
      </c>
      <c r="C3017" s="255" t="s">
        <v>21</v>
      </c>
      <c r="D3017" s="255" t="s">
        <v>421</v>
      </c>
      <c r="E3017" s="255" t="s">
        <v>11948</v>
      </c>
      <c r="F3017" s="255" t="s">
        <v>143</v>
      </c>
      <c r="G3017" s="255">
        <v>16</v>
      </c>
      <c r="H3017" s="255" t="s">
        <v>4282</v>
      </c>
      <c r="I3017" s="255" t="s">
        <v>11949</v>
      </c>
      <c r="J3017" s="255">
        <v>19976125065</v>
      </c>
      <c r="K3017" s="255" t="s">
        <v>27</v>
      </c>
      <c r="L3017" s="260">
        <v>44396</v>
      </c>
      <c r="M3017" s="255" t="s">
        <v>4894</v>
      </c>
      <c r="N3017" s="255" t="s">
        <v>30</v>
      </c>
      <c r="O3017" s="260"/>
      <c r="P3017" s="255"/>
      <c r="Q3017" s="255" t="s">
        <v>30</v>
      </c>
      <c r="R3017" s="255"/>
      <c r="S3017" s="255"/>
      <c r="T3017" s="251" t="str">
        <f t="array" ref="T3017">VLOOKUP(D3017&amp;E3017,IF({1,0},'2021春'!$C$3:$C$4485&amp;'2021春'!$D$3:$D$4485,'2021春'!$H$3:$H$4485),2,0)</f>
        <v>452731200503133628</v>
      </c>
    </row>
    <row r="3018" spans="1:20">
      <c r="A3018" s="255">
        <v>3016</v>
      </c>
      <c r="B3018" s="255" t="s">
        <v>11950</v>
      </c>
      <c r="C3018" s="255" t="s">
        <v>21</v>
      </c>
      <c r="D3018" s="255" t="s">
        <v>421</v>
      </c>
      <c r="E3018" s="255" t="s">
        <v>11951</v>
      </c>
      <c r="F3018" s="255" t="s">
        <v>24</v>
      </c>
      <c r="G3018" s="255">
        <v>16</v>
      </c>
      <c r="H3018" s="255" t="s">
        <v>11952</v>
      </c>
      <c r="I3018" s="255" t="s">
        <v>11953</v>
      </c>
      <c r="J3018" s="255" t="s">
        <v>11954</v>
      </c>
      <c r="K3018" s="255" t="s">
        <v>27</v>
      </c>
      <c r="L3018" s="260">
        <v>44400</v>
      </c>
      <c r="M3018" s="255" t="s">
        <v>2172</v>
      </c>
      <c r="N3018" s="255" t="s">
        <v>30</v>
      </c>
      <c r="O3018" s="260"/>
      <c r="P3018" s="255"/>
      <c r="Q3018" s="255" t="s">
        <v>30</v>
      </c>
      <c r="R3018" s="255"/>
      <c r="S3018" s="255"/>
      <c r="T3018" s="251" t="str">
        <f t="array" ref="T3018">VLOOKUP(D3018&amp;E3018,IF({1,0},'2021春'!$C$3:$C$4485&amp;'2021春'!$D$3:$D$4485,'2021春'!$H$3:$H$4485),2,0)</f>
        <v>451229200410061813</v>
      </c>
    </row>
    <row r="3019" spans="1:20">
      <c r="A3019" s="255">
        <v>3017</v>
      </c>
      <c r="B3019" s="255" t="s">
        <v>11955</v>
      </c>
      <c r="C3019" s="255" t="s">
        <v>21</v>
      </c>
      <c r="D3019" s="255" t="s">
        <v>421</v>
      </c>
      <c r="E3019" s="255" t="s">
        <v>11956</v>
      </c>
      <c r="F3019" s="255" t="s">
        <v>143</v>
      </c>
      <c r="G3019" s="255">
        <v>16</v>
      </c>
      <c r="H3019" s="255" t="s">
        <v>11957</v>
      </c>
      <c r="I3019" s="255" t="s">
        <v>11958</v>
      </c>
      <c r="J3019" s="255">
        <v>19978824200</v>
      </c>
      <c r="K3019" s="255" t="s">
        <v>27</v>
      </c>
      <c r="L3019" s="260">
        <v>44394</v>
      </c>
      <c r="M3019" s="255" t="s">
        <v>6528</v>
      </c>
      <c r="N3019" s="255" t="s">
        <v>27</v>
      </c>
      <c r="O3019" s="260">
        <v>44416</v>
      </c>
      <c r="P3019" s="255" t="s">
        <v>6528</v>
      </c>
      <c r="Q3019" s="255" t="s">
        <v>30</v>
      </c>
      <c r="R3019" s="255"/>
      <c r="S3019" s="255"/>
      <c r="T3019" s="251" t="str">
        <f t="array" ref="T3019">VLOOKUP(D3019&amp;E3019,IF({1,0},'2021春'!$C$3:$C$4485&amp;'2021春'!$D$3:$D$4485,'2021春'!$H$3:$H$4485),2,0)</f>
        <v>452731200502095121</v>
      </c>
    </row>
    <row r="3020" spans="1:20">
      <c r="A3020" s="255">
        <v>3018</v>
      </c>
      <c r="B3020" s="255" t="s">
        <v>11959</v>
      </c>
      <c r="C3020" s="255" t="s">
        <v>21</v>
      </c>
      <c r="D3020" s="255" t="s">
        <v>421</v>
      </c>
      <c r="E3020" s="255" t="s">
        <v>11960</v>
      </c>
      <c r="F3020" s="255" t="s">
        <v>24</v>
      </c>
      <c r="G3020" s="255">
        <v>16</v>
      </c>
      <c r="H3020" s="255" t="s">
        <v>11961</v>
      </c>
      <c r="I3020" s="255" t="s">
        <v>11962</v>
      </c>
      <c r="J3020" s="255">
        <v>13788387997</v>
      </c>
      <c r="K3020" s="255" t="s">
        <v>27</v>
      </c>
      <c r="L3020" s="260">
        <v>44395</v>
      </c>
      <c r="M3020" s="255" t="s">
        <v>2172</v>
      </c>
      <c r="N3020" s="255" t="s">
        <v>30</v>
      </c>
      <c r="O3020" s="260"/>
      <c r="P3020" s="255"/>
      <c r="Q3020" s="255" t="s">
        <v>30</v>
      </c>
      <c r="R3020" s="255"/>
      <c r="S3020" s="255"/>
      <c r="T3020" s="251" t="str">
        <f t="array" ref="T3020">VLOOKUP(D3020&amp;E3020,IF({1,0},'2021春'!$C$3:$C$4485&amp;'2021春'!$D$3:$D$4485,'2021春'!$H$3:$H$4485),2,0)</f>
        <v>452731200503055711</v>
      </c>
    </row>
    <row r="3021" spans="1:20">
      <c r="A3021" s="255">
        <v>3019</v>
      </c>
      <c r="B3021" s="255" t="s">
        <v>11963</v>
      </c>
      <c r="C3021" s="255" t="s">
        <v>21</v>
      </c>
      <c r="D3021" s="255" t="s">
        <v>421</v>
      </c>
      <c r="E3021" s="255" t="s">
        <v>11964</v>
      </c>
      <c r="F3021" s="255" t="s">
        <v>143</v>
      </c>
      <c r="G3021" s="255">
        <v>16</v>
      </c>
      <c r="H3021" s="255" t="s">
        <v>11965</v>
      </c>
      <c r="I3021" s="255" t="s">
        <v>11966</v>
      </c>
      <c r="J3021" s="255" t="s">
        <v>11967</v>
      </c>
      <c r="K3021" s="255" t="s">
        <v>27</v>
      </c>
      <c r="L3021" s="260">
        <v>44399</v>
      </c>
      <c r="M3021" s="255" t="s">
        <v>133</v>
      </c>
      <c r="N3021" s="255" t="s">
        <v>30</v>
      </c>
      <c r="O3021" s="260"/>
      <c r="P3021" s="255"/>
      <c r="Q3021" s="255" t="s">
        <v>30</v>
      </c>
      <c r="R3021" s="255"/>
      <c r="S3021" s="255"/>
      <c r="T3021" s="251" t="str">
        <f t="array" ref="T3021">VLOOKUP(D3021&amp;E3021,IF({1,0},'2021春'!$C$3:$C$4485&amp;'2021春'!$D$3:$D$4485,'2021春'!$H$3:$H$4485),2,0)</f>
        <v>451229200409152427</v>
      </c>
    </row>
    <row r="3022" spans="1:20">
      <c r="A3022" s="255">
        <v>3020</v>
      </c>
      <c r="B3022" s="255" t="s">
        <v>11968</v>
      </c>
      <c r="C3022" s="255" t="s">
        <v>21</v>
      </c>
      <c r="D3022" s="255" t="s">
        <v>421</v>
      </c>
      <c r="E3022" s="255" t="s">
        <v>11969</v>
      </c>
      <c r="F3022" s="255" t="s">
        <v>24</v>
      </c>
      <c r="G3022" s="255">
        <v>16</v>
      </c>
      <c r="H3022" s="255" t="s">
        <v>11970</v>
      </c>
      <c r="I3022" s="255" t="s">
        <v>11971</v>
      </c>
      <c r="J3022" s="255" t="s">
        <v>11972</v>
      </c>
      <c r="K3022" s="255" t="s">
        <v>27</v>
      </c>
      <c r="L3022" s="260">
        <v>44400</v>
      </c>
      <c r="M3022" s="255" t="s">
        <v>11973</v>
      </c>
      <c r="N3022" s="255" t="s">
        <v>30</v>
      </c>
      <c r="O3022" s="260"/>
      <c r="P3022" s="255"/>
      <c r="Q3022" s="255" t="s">
        <v>30</v>
      </c>
      <c r="R3022" s="255"/>
      <c r="S3022" s="255"/>
      <c r="T3022" s="251" t="str">
        <f t="array" ref="T3022">VLOOKUP(D3022&amp;E3022,IF({1,0},'2021春'!$C$3:$C$4485&amp;'2021春'!$D$3:$D$4485,'2021春'!$H$3:$H$4485),2,0)</f>
        <v>451229200408205718</v>
      </c>
    </row>
    <row r="3023" spans="1:20">
      <c r="A3023" s="255">
        <v>3021</v>
      </c>
      <c r="B3023" s="255" t="s">
        <v>11974</v>
      </c>
      <c r="C3023" s="255" t="s">
        <v>21</v>
      </c>
      <c r="D3023" s="255" t="s">
        <v>421</v>
      </c>
      <c r="E3023" s="255" t="s">
        <v>10627</v>
      </c>
      <c r="F3023" s="255" t="s">
        <v>24</v>
      </c>
      <c r="G3023" s="255">
        <v>16</v>
      </c>
      <c r="H3023" s="255" t="s">
        <v>11975</v>
      </c>
      <c r="I3023" s="255" t="s">
        <v>11976</v>
      </c>
      <c r="J3023" s="255" t="s">
        <v>11977</v>
      </c>
      <c r="K3023" s="255" t="s">
        <v>27</v>
      </c>
      <c r="L3023" s="260">
        <v>44397</v>
      </c>
      <c r="M3023" s="255" t="s">
        <v>11978</v>
      </c>
      <c r="N3023" s="255" t="s">
        <v>30</v>
      </c>
      <c r="O3023" s="260"/>
      <c r="P3023" s="255"/>
      <c r="Q3023" s="255" t="s">
        <v>30</v>
      </c>
      <c r="R3023" s="255"/>
      <c r="S3023" s="255"/>
      <c r="T3023" s="251" t="str">
        <f t="array" ref="T3023">VLOOKUP(D3023&amp;E3023,IF({1,0},'2021春'!$C$3:$C$4485&amp;'2021春'!$D$3:$D$4485,'2021春'!$H$3:$H$4485),2,0)</f>
        <v>45122920050603211X</v>
      </c>
    </row>
    <row r="3024" spans="1:20">
      <c r="A3024" s="255">
        <v>3022</v>
      </c>
      <c r="B3024" s="255" t="s">
        <v>11979</v>
      </c>
      <c r="C3024" s="255" t="s">
        <v>21</v>
      </c>
      <c r="D3024" s="255" t="s">
        <v>421</v>
      </c>
      <c r="E3024" s="255" t="s">
        <v>11980</v>
      </c>
      <c r="F3024" s="255" t="s">
        <v>24</v>
      </c>
      <c r="G3024" s="255">
        <v>18</v>
      </c>
      <c r="H3024" s="255" t="s">
        <v>11981</v>
      </c>
      <c r="I3024" s="255" t="s">
        <v>11982</v>
      </c>
      <c r="J3024" s="255" t="s">
        <v>11983</v>
      </c>
      <c r="K3024" s="255" t="s">
        <v>27</v>
      </c>
      <c r="L3024" s="260">
        <v>44331</v>
      </c>
      <c r="M3024" s="255" t="s">
        <v>11984</v>
      </c>
      <c r="N3024" s="255" t="s">
        <v>27</v>
      </c>
      <c r="O3024" s="260">
        <v>44366</v>
      </c>
      <c r="P3024" s="255" t="s">
        <v>2172</v>
      </c>
      <c r="Q3024" s="255" t="s">
        <v>30</v>
      </c>
      <c r="R3024" s="255"/>
      <c r="S3024" s="255"/>
      <c r="T3024" s="251" t="str">
        <f t="array" ref="T3024">VLOOKUP(D3024&amp;E3024,IF({1,0},'2021春'!$C$3:$C$4485&amp;'2021春'!$D$3:$D$4485,'2021春'!$H$3:$H$4485),2,0)</f>
        <v>451229200211152755</v>
      </c>
    </row>
    <row r="3025" spans="1:20">
      <c r="A3025" s="255">
        <v>3023</v>
      </c>
      <c r="B3025" s="255" t="s">
        <v>11985</v>
      </c>
      <c r="C3025" s="255" t="s">
        <v>21</v>
      </c>
      <c r="D3025" s="255" t="s">
        <v>421</v>
      </c>
      <c r="E3025" s="255" t="s">
        <v>11986</v>
      </c>
      <c r="F3025" s="255" t="s">
        <v>24</v>
      </c>
      <c r="G3025" s="255">
        <v>18</v>
      </c>
      <c r="H3025" s="255" t="s">
        <v>11987</v>
      </c>
      <c r="I3025" s="255" t="s">
        <v>11988</v>
      </c>
      <c r="J3025" s="255" t="s">
        <v>11989</v>
      </c>
      <c r="K3025" s="255" t="s">
        <v>27</v>
      </c>
      <c r="L3025" s="260">
        <v>44331</v>
      </c>
      <c r="M3025" s="255" t="s">
        <v>2172</v>
      </c>
      <c r="N3025" s="255" t="s">
        <v>27</v>
      </c>
      <c r="O3025" s="260">
        <v>44366</v>
      </c>
      <c r="P3025" s="255" t="s">
        <v>2172</v>
      </c>
      <c r="Q3025" s="255" t="s">
        <v>30</v>
      </c>
      <c r="R3025" s="255"/>
      <c r="S3025" s="255"/>
      <c r="T3025" s="251" t="str">
        <f t="array" ref="T3025">VLOOKUP(D3025&amp;E3025,IF({1,0},'2021春'!$C$3:$C$4485&amp;'2021春'!$D$3:$D$4485,'2021春'!$H$3:$H$4485),2,0)</f>
        <v>451229200305102476</v>
      </c>
    </row>
    <row r="3026" spans="1:20">
      <c r="A3026" s="255">
        <v>3024</v>
      </c>
      <c r="B3026" s="255" t="s">
        <v>11990</v>
      </c>
      <c r="C3026" s="255" t="s">
        <v>21</v>
      </c>
      <c r="D3026" s="255" t="s">
        <v>421</v>
      </c>
      <c r="E3026" s="255" t="s">
        <v>11991</v>
      </c>
      <c r="F3026" s="255" t="s">
        <v>24</v>
      </c>
      <c r="G3026" s="255">
        <v>17</v>
      </c>
      <c r="H3026" s="255" t="s">
        <v>11132</v>
      </c>
      <c r="I3026" s="255" t="s">
        <v>11992</v>
      </c>
      <c r="J3026" s="255">
        <v>15977887835</v>
      </c>
      <c r="K3026" s="255" t="s">
        <v>27</v>
      </c>
      <c r="L3026" s="260">
        <v>44396</v>
      </c>
      <c r="M3026" s="255" t="s">
        <v>4424</v>
      </c>
      <c r="N3026" s="255" t="s">
        <v>30</v>
      </c>
      <c r="O3026" s="260"/>
      <c r="P3026" s="255"/>
      <c r="Q3026" s="255" t="s">
        <v>30</v>
      </c>
      <c r="R3026" s="255"/>
      <c r="S3026" s="255"/>
      <c r="T3026" s="251" t="str">
        <f t="array" ref="T3026">VLOOKUP(D3026&amp;E3026,IF({1,0},'2021春'!$C$3:$C$4485&amp;'2021春'!$D$3:$D$4485,'2021春'!$H$3:$H$4485),2,0)</f>
        <v>452731200401240916</v>
      </c>
    </row>
    <row r="3027" spans="1:20">
      <c r="A3027" s="255">
        <v>3025</v>
      </c>
      <c r="B3027" s="255" t="s">
        <v>11993</v>
      </c>
      <c r="C3027" s="255" t="s">
        <v>21</v>
      </c>
      <c r="D3027" s="255" t="s">
        <v>421</v>
      </c>
      <c r="E3027" s="255" t="s">
        <v>11994</v>
      </c>
      <c r="F3027" s="255" t="s">
        <v>24</v>
      </c>
      <c r="G3027" s="255">
        <v>15</v>
      </c>
      <c r="H3027" s="255" t="s">
        <v>4126</v>
      </c>
      <c r="I3027" s="255" t="s">
        <v>11995</v>
      </c>
      <c r="J3027" s="255" t="s">
        <v>11996</v>
      </c>
      <c r="K3027" s="255" t="s">
        <v>27</v>
      </c>
      <c r="L3027" s="260">
        <v>44396</v>
      </c>
      <c r="M3027" s="255" t="s">
        <v>68</v>
      </c>
      <c r="N3027" s="255" t="s">
        <v>30</v>
      </c>
      <c r="O3027" s="260"/>
      <c r="P3027" s="255"/>
      <c r="Q3027" s="255" t="s">
        <v>30</v>
      </c>
      <c r="R3027" s="255"/>
      <c r="S3027" s="255"/>
      <c r="T3027" s="251" t="str">
        <f t="array" ref="T3027">VLOOKUP(D3027&amp;E3027,IF({1,0},'2021春'!$C$3:$C$4485&amp;'2021春'!$D$3:$D$4485,'2021春'!$H$3:$H$4485),2,0)</f>
        <v>452731200508314217</v>
      </c>
    </row>
    <row r="3028" spans="1:20">
      <c r="A3028" s="255">
        <v>3026</v>
      </c>
      <c r="B3028" s="255" t="s">
        <v>11997</v>
      </c>
      <c r="C3028" s="255" t="s">
        <v>21</v>
      </c>
      <c r="D3028" s="255" t="s">
        <v>421</v>
      </c>
      <c r="E3028" s="255" t="s">
        <v>11998</v>
      </c>
      <c r="F3028" s="255" t="s">
        <v>24</v>
      </c>
      <c r="G3028" s="255">
        <v>16</v>
      </c>
      <c r="H3028" s="255" t="s">
        <v>11999</v>
      </c>
      <c r="I3028" s="255" t="s">
        <v>12000</v>
      </c>
      <c r="J3028" s="255" t="s">
        <v>12001</v>
      </c>
      <c r="K3028" s="255" t="s">
        <v>27</v>
      </c>
      <c r="L3028" s="260">
        <v>44404</v>
      </c>
      <c r="M3028" s="255" t="s">
        <v>2172</v>
      </c>
      <c r="N3028" s="255" t="s">
        <v>30</v>
      </c>
      <c r="O3028" s="260"/>
      <c r="P3028" s="255"/>
      <c r="Q3028" s="255" t="s">
        <v>30</v>
      </c>
      <c r="R3028" s="255"/>
      <c r="S3028" s="255"/>
      <c r="T3028" s="251" t="str">
        <f t="array" ref="T3028">VLOOKUP(D3028&amp;E3028,IF({1,0},'2021春'!$C$3:$C$4485&amp;'2021春'!$D$3:$D$4485,'2021春'!$H$3:$H$4485),2,0)</f>
        <v>452731200411260611</v>
      </c>
    </row>
    <row r="3029" spans="1:20">
      <c r="A3029" s="255">
        <v>3027</v>
      </c>
      <c r="B3029" s="255" t="s">
        <v>12002</v>
      </c>
      <c r="C3029" s="255" t="s">
        <v>21</v>
      </c>
      <c r="D3029" s="255" t="s">
        <v>421</v>
      </c>
      <c r="E3029" s="255" t="s">
        <v>12003</v>
      </c>
      <c r="F3029" s="255" t="s">
        <v>24</v>
      </c>
      <c r="G3029" s="255">
        <v>18</v>
      </c>
      <c r="H3029" s="255" t="s">
        <v>12004</v>
      </c>
      <c r="I3029" s="255" t="s">
        <v>12005</v>
      </c>
      <c r="J3029" s="255">
        <v>18278865889</v>
      </c>
      <c r="K3029" s="255" t="s">
        <v>27</v>
      </c>
      <c r="L3029" s="260">
        <v>44401</v>
      </c>
      <c r="M3029" s="255" t="s">
        <v>6007</v>
      </c>
      <c r="N3029" s="255" t="s">
        <v>30</v>
      </c>
      <c r="O3029" s="260"/>
      <c r="P3029" s="255"/>
      <c r="Q3029" s="255" t="s">
        <v>30</v>
      </c>
      <c r="R3029" s="255"/>
      <c r="S3029" s="255" t="s">
        <v>12006</v>
      </c>
      <c r="T3029" s="251" t="str">
        <f t="array" ref="T3029">VLOOKUP(D3029&amp;E3029,IF({1,0},'2021春'!$C$3:$C$4485&amp;'2021春'!$D$3:$D$4485,'2021春'!$H$3:$H$4485),2,0)</f>
        <v>451229200208181213</v>
      </c>
    </row>
    <row r="3030" spans="1:20">
      <c r="A3030" s="255">
        <v>3028</v>
      </c>
      <c r="B3030" s="255" t="s">
        <v>12007</v>
      </c>
      <c r="C3030" s="255" t="s">
        <v>21</v>
      </c>
      <c r="D3030" s="255" t="s">
        <v>421</v>
      </c>
      <c r="E3030" s="255" t="s">
        <v>12008</v>
      </c>
      <c r="F3030" s="255" t="s">
        <v>24</v>
      </c>
      <c r="G3030" s="255">
        <v>17</v>
      </c>
      <c r="H3030" s="255" t="s">
        <v>12009</v>
      </c>
      <c r="I3030" s="255" t="s">
        <v>12010</v>
      </c>
      <c r="J3030" s="255" t="s">
        <v>12011</v>
      </c>
      <c r="K3030" s="255" t="s">
        <v>27</v>
      </c>
      <c r="L3030" s="260">
        <v>44396</v>
      </c>
      <c r="M3030" s="255" t="s">
        <v>6798</v>
      </c>
      <c r="N3030" s="255" t="s">
        <v>30</v>
      </c>
      <c r="O3030" s="260"/>
      <c r="P3030" s="255"/>
      <c r="Q3030" s="255" t="s">
        <v>30</v>
      </c>
      <c r="R3030" s="255"/>
      <c r="S3030" s="255"/>
      <c r="T3030" s="251" t="str">
        <f t="array" ref="T3030">VLOOKUP(D3030&amp;E3030,IF({1,0},'2021春'!$C$3:$C$4485&amp;'2021春'!$D$3:$D$4485,'2021春'!$H$3:$H$4485),2,0)</f>
        <v>452731200405035418</v>
      </c>
    </row>
    <row r="3031" spans="1:20">
      <c r="A3031" s="255">
        <v>3029</v>
      </c>
      <c r="B3031" s="255" t="s">
        <v>12012</v>
      </c>
      <c r="C3031" s="255" t="s">
        <v>21</v>
      </c>
      <c r="D3031" s="255" t="s">
        <v>421</v>
      </c>
      <c r="E3031" s="255" t="s">
        <v>12013</v>
      </c>
      <c r="F3031" s="255" t="s">
        <v>24</v>
      </c>
      <c r="G3031" s="255">
        <v>16</v>
      </c>
      <c r="H3031" s="255" t="s">
        <v>4446</v>
      </c>
      <c r="I3031" s="255" t="s">
        <v>12014</v>
      </c>
      <c r="J3031" s="255">
        <v>19978831038</v>
      </c>
      <c r="K3031" s="255" t="s">
        <v>27</v>
      </c>
      <c r="L3031" s="260">
        <v>44395</v>
      </c>
      <c r="M3031" s="255" t="s">
        <v>2172</v>
      </c>
      <c r="N3031" s="255" t="s">
        <v>30</v>
      </c>
      <c r="O3031" s="260"/>
      <c r="P3031" s="255"/>
      <c r="Q3031" s="255" t="s">
        <v>30</v>
      </c>
      <c r="R3031" s="255"/>
      <c r="S3031" s="255"/>
      <c r="T3031" s="251" t="str">
        <f t="array" ref="T3031">VLOOKUP(D3031&amp;E3031,IF({1,0},'2021春'!$C$3:$C$4485&amp;'2021春'!$D$3:$D$4485,'2021春'!$H$3:$H$4485),2,0)</f>
        <v>451229200502081213</v>
      </c>
    </row>
    <row r="3032" spans="1:20">
      <c r="A3032" s="255">
        <v>3030</v>
      </c>
      <c r="B3032" s="255" t="s">
        <v>12015</v>
      </c>
      <c r="C3032" s="255" t="s">
        <v>21</v>
      </c>
      <c r="D3032" s="255" t="s">
        <v>421</v>
      </c>
      <c r="E3032" s="255" t="s">
        <v>12016</v>
      </c>
      <c r="F3032" s="255" t="s">
        <v>24</v>
      </c>
      <c r="G3032" s="255">
        <v>17</v>
      </c>
      <c r="H3032" s="255" t="s">
        <v>12017</v>
      </c>
      <c r="I3032" s="255" t="s">
        <v>12018</v>
      </c>
      <c r="J3032" s="255">
        <v>13471802770</v>
      </c>
      <c r="K3032" s="255" t="s">
        <v>27</v>
      </c>
      <c r="L3032" s="260">
        <v>44405</v>
      </c>
      <c r="M3032" s="255" t="s">
        <v>6224</v>
      </c>
      <c r="N3032" s="255" t="s">
        <v>30</v>
      </c>
      <c r="O3032" s="260"/>
      <c r="P3032" s="255"/>
      <c r="Q3032" s="255" t="s">
        <v>30</v>
      </c>
      <c r="R3032" s="255"/>
      <c r="S3032" s="255"/>
      <c r="T3032" s="251" t="str">
        <f t="array" ref="T3032">VLOOKUP(D3032&amp;E3032,IF({1,0},'2021春'!$C$3:$C$4485&amp;'2021春'!$D$3:$D$4485,'2021春'!$H$3:$H$4485),2,0)</f>
        <v>451229200405142758</v>
      </c>
    </row>
    <row r="3033" spans="1:20">
      <c r="A3033" s="255">
        <v>3031</v>
      </c>
      <c r="B3033" s="255" t="s">
        <v>12019</v>
      </c>
      <c r="C3033" s="255" t="s">
        <v>21</v>
      </c>
      <c r="D3033" s="255" t="s">
        <v>421</v>
      </c>
      <c r="E3033" s="255" t="s">
        <v>12020</v>
      </c>
      <c r="F3033" s="255" t="s">
        <v>143</v>
      </c>
      <c r="G3033" s="255">
        <v>16</v>
      </c>
      <c r="H3033" s="255" t="s">
        <v>4856</v>
      </c>
      <c r="I3033" s="255" t="s">
        <v>12021</v>
      </c>
      <c r="J3033" s="255" t="s">
        <v>12022</v>
      </c>
      <c r="K3033" s="255" t="s">
        <v>27</v>
      </c>
      <c r="L3033" s="260">
        <v>44394</v>
      </c>
      <c r="M3033" s="255" t="s">
        <v>1217</v>
      </c>
      <c r="N3033" s="255" t="s">
        <v>30</v>
      </c>
      <c r="O3033" s="260"/>
      <c r="P3033" s="255"/>
      <c r="Q3033" s="255" t="s">
        <v>30</v>
      </c>
      <c r="R3033" s="255"/>
      <c r="S3033" s="255"/>
      <c r="T3033" s="251" t="str">
        <f t="array" ref="T3033">VLOOKUP(D3033&amp;E3033,IF({1,0},'2021春'!$C$3:$C$4485&amp;'2021春'!$D$3:$D$4485,'2021春'!$H$3:$H$4485),2,0)</f>
        <v>452731200412255128</v>
      </c>
    </row>
    <row r="3034" spans="1:20">
      <c r="A3034" s="255">
        <v>3032</v>
      </c>
      <c r="B3034" s="255" t="s">
        <v>12023</v>
      </c>
      <c r="C3034" s="255" t="s">
        <v>21</v>
      </c>
      <c r="D3034" s="255" t="s">
        <v>421</v>
      </c>
      <c r="E3034" s="255" t="s">
        <v>12024</v>
      </c>
      <c r="F3034" s="255" t="s">
        <v>24</v>
      </c>
      <c r="G3034" s="255">
        <v>16</v>
      </c>
      <c r="H3034" s="255" t="s">
        <v>12025</v>
      </c>
      <c r="I3034" s="255" t="s">
        <v>12026</v>
      </c>
      <c r="J3034" s="255">
        <v>17376186419</v>
      </c>
      <c r="K3034" s="255" t="s">
        <v>27</v>
      </c>
      <c r="L3034" s="260">
        <v>44395</v>
      </c>
      <c r="M3034" s="255" t="s">
        <v>2747</v>
      </c>
      <c r="N3034" s="255" t="s">
        <v>27</v>
      </c>
      <c r="O3034" s="260">
        <v>44416</v>
      </c>
      <c r="P3034" s="255" t="s">
        <v>2747</v>
      </c>
      <c r="Q3034" s="255" t="s">
        <v>30</v>
      </c>
      <c r="R3034" s="255"/>
      <c r="S3034" s="255"/>
      <c r="T3034" s="251" t="str">
        <f t="array" ref="T3034">VLOOKUP(D3034&amp;E3034,IF({1,0},'2021春'!$C$3:$C$4485&amp;'2021春'!$D$3:$D$4485,'2021春'!$H$3:$H$4485),2,0)</f>
        <v>451229200412182715</v>
      </c>
    </row>
    <row r="3035" spans="1:20">
      <c r="A3035" s="255">
        <v>3033</v>
      </c>
      <c r="B3035" s="255" t="s">
        <v>12027</v>
      </c>
      <c r="C3035" s="255" t="s">
        <v>21</v>
      </c>
      <c r="D3035" s="255" t="s">
        <v>421</v>
      </c>
      <c r="E3035" s="255" t="s">
        <v>12028</v>
      </c>
      <c r="F3035" s="255" t="s">
        <v>24</v>
      </c>
      <c r="G3035" s="255">
        <v>16</v>
      </c>
      <c r="H3035" s="255" t="s">
        <v>12029</v>
      </c>
      <c r="I3035" s="255" t="s">
        <v>12030</v>
      </c>
      <c r="J3035" s="255" t="s">
        <v>12031</v>
      </c>
      <c r="K3035" s="255" t="s">
        <v>27</v>
      </c>
      <c r="L3035" s="260">
        <v>44397</v>
      </c>
      <c r="M3035" s="255" t="s">
        <v>28</v>
      </c>
      <c r="N3035" s="255" t="s">
        <v>30</v>
      </c>
      <c r="O3035" s="260"/>
      <c r="P3035" s="255"/>
      <c r="Q3035" s="255" t="s">
        <v>30</v>
      </c>
      <c r="R3035" s="255"/>
      <c r="S3035" s="255"/>
      <c r="T3035" s="251" t="str">
        <f t="array" ref="T3035">VLOOKUP(D3035&amp;E3035,IF({1,0},'2021春'!$C$3:$C$4485&amp;'2021春'!$D$3:$D$4485,'2021春'!$H$3:$H$4485),2,0)</f>
        <v>451229200409215731</v>
      </c>
    </row>
    <row r="3036" spans="1:20">
      <c r="A3036" s="255">
        <v>3034</v>
      </c>
      <c r="B3036" s="255" t="s">
        <v>12032</v>
      </c>
      <c r="C3036" s="255" t="s">
        <v>21</v>
      </c>
      <c r="D3036" s="255" t="s">
        <v>421</v>
      </c>
      <c r="E3036" s="255" t="s">
        <v>12033</v>
      </c>
      <c r="F3036" s="255" t="s">
        <v>24</v>
      </c>
      <c r="G3036" s="255">
        <v>13</v>
      </c>
      <c r="H3036" s="255" t="s">
        <v>12034</v>
      </c>
      <c r="I3036" s="255" t="s">
        <v>3099</v>
      </c>
      <c r="J3036" s="255" t="s">
        <v>12035</v>
      </c>
      <c r="K3036" s="255" t="s">
        <v>27</v>
      </c>
      <c r="L3036" s="260">
        <v>44411</v>
      </c>
      <c r="M3036" s="255" t="s">
        <v>28</v>
      </c>
      <c r="N3036" s="261" t="s">
        <v>30</v>
      </c>
      <c r="O3036" s="260"/>
      <c r="P3036" s="255"/>
      <c r="Q3036" s="255" t="s">
        <v>30</v>
      </c>
      <c r="R3036" s="255"/>
      <c r="S3036" s="255"/>
      <c r="T3036" s="251" t="str">
        <f t="array" ref="T3036">VLOOKUP(D3036&amp;E3036,IF({1,0},'2021春'!$C$3:$C$4485&amp;'2021春'!$D$3:$D$4485,'2021春'!$H$3:$H$4485),2,0)</f>
        <v>451229200711105111</v>
      </c>
    </row>
    <row r="3037" spans="1:20">
      <c r="A3037" s="255">
        <v>3035</v>
      </c>
      <c r="B3037" s="255" t="s">
        <v>12036</v>
      </c>
      <c r="C3037" s="255" t="s">
        <v>21</v>
      </c>
      <c r="D3037" s="255" t="s">
        <v>421</v>
      </c>
      <c r="E3037" s="255" t="s">
        <v>12037</v>
      </c>
      <c r="F3037" s="255" t="s">
        <v>24</v>
      </c>
      <c r="G3037" s="255">
        <v>17</v>
      </c>
      <c r="H3037" s="255" t="s">
        <v>12038</v>
      </c>
      <c r="I3037" s="255" t="s">
        <v>3499</v>
      </c>
      <c r="J3037" s="255">
        <v>13557280455</v>
      </c>
      <c r="K3037" s="255" t="s">
        <v>27</v>
      </c>
      <c r="L3037" s="260">
        <v>44394</v>
      </c>
      <c r="M3037" s="255" t="s">
        <v>2172</v>
      </c>
      <c r="N3037" s="255" t="s">
        <v>30</v>
      </c>
      <c r="O3037" s="260"/>
      <c r="P3037" s="255"/>
      <c r="Q3037" s="255" t="s">
        <v>30</v>
      </c>
      <c r="R3037" s="255"/>
      <c r="S3037" s="255"/>
      <c r="T3037" s="251" t="str">
        <f t="array" ref="T3037">VLOOKUP(D3037&amp;E3037,IF({1,0},'2021春'!$C$3:$C$4485&amp;'2021春'!$D$3:$D$4485,'2021春'!$H$3:$H$4485),2,0)</f>
        <v>452731200406215410</v>
      </c>
    </row>
    <row r="3038" spans="1:20">
      <c r="A3038" s="255">
        <v>3036</v>
      </c>
      <c r="B3038" s="255" t="s">
        <v>12039</v>
      </c>
      <c r="C3038" s="255" t="s">
        <v>21</v>
      </c>
      <c r="D3038" s="255" t="s">
        <v>421</v>
      </c>
      <c r="E3038" s="255" t="s">
        <v>12040</v>
      </c>
      <c r="F3038" s="255" t="s">
        <v>24</v>
      </c>
      <c r="G3038" s="255">
        <v>16</v>
      </c>
      <c r="H3038" s="255" t="s">
        <v>12041</v>
      </c>
      <c r="I3038" s="255" t="s">
        <v>12042</v>
      </c>
      <c r="J3038" s="255">
        <v>15878685384</v>
      </c>
      <c r="K3038" s="255" t="s">
        <v>27</v>
      </c>
      <c r="L3038" s="260">
        <v>44394</v>
      </c>
      <c r="M3038" s="255" t="s">
        <v>2172</v>
      </c>
      <c r="N3038" s="255" t="s">
        <v>30</v>
      </c>
      <c r="O3038" s="260"/>
      <c r="P3038" s="255"/>
      <c r="Q3038" s="255" t="s">
        <v>30</v>
      </c>
      <c r="R3038" s="255"/>
      <c r="S3038" s="255"/>
      <c r="T3038" s="251" t="str">
        <f t="array" ref="T3038">VLOOKUP(D3038&amp;E3038,IF({1,0},'2021春'!$C$3:$C$4485&amp;'2021春'!$D$3:$D$4485,'2021春'!$H$3:$H$4485),2,0)</f>
        <v>451229200507305714</v>
      </c>
    </row>
    <row r="3039" spans="1:20">
      <c r="A3039" s="255">
        <v>3037</v>
      </c>
      <c r="B3039" s="255" t="s">
        <v>12043</v>
      </c>
      <c r="C3039" s="255" t="s">
        <v>21</v>
      </c>
      <c r="D3039" s="255" t="s">
        <v>421</v>
      </c>
      <c r="E3039" s="255" t="s">
        <v>12044</v>
      </c>
      <c r="F3039" s="255" t="s">
        <v>24</v>
      </c>
      <c r="G3039" s="255">
        <v>15</v>
      </c>
      <c r="H3039" s="255" t="s">
        <v>12045</v>
      </c>
      <c r="I3039" s="255" t="s">
        <v>12046</v>
      </c>
      <c r="J3039" s="255">
        <v>15277851006</v>
      </c>
      <c r="K3039" s="255" t="s">
        <v>27</v>
      </c>
      <c r="L3039" s="260">
        <v>44394</v>
      </c>
      <c r="M3039" s="255" t="s">
        <v>2172</v>
      </c>
      <c r="N3039" s="255" t="s">
        <v>27</v>
      </c>
      <c r="O3039" s="260">
        <v>44417</v>
      </c>
      <c r="P3039" s="255" t="s">
        <v>12047</v>
      </c>
      <c r="Q3039" s="255" t="s">
        <v>30</v>
      </c>
      <c r="R3039" s="255" t="s">
        <v>12048</v>
      </c>
      <c r="S3039" s="255"/>
      <c r="T3039" s="251" t="str">
        <f t="array" ref="T3039">VLOOKUP(D3039&amp;E3039,IF({1,0},'2021春'!$C$3:$C$4485&amp;'2021春'!$D$3:$D$4485,'2021春'!$H$3:$H$4485),2,0)</f>
        <v>452731200510110010</v>
      </c>
    </row>
    <row r="3040" spans="1:20">
      <c r="A3040" s="255">
        <v>3038</v>
      </c>
      <c r="B3040" s="255" t="s">
        <v>12049</v>
      </c>
      <c r="C3040" s="255" t="s">
        <v>21</v>
      </c>
      <c r="D3040" s="255" t="s">
        <v>421</v>
      </c>
      <c r="E3040" s="255" t="s">
        <v>12050</v>
      </c>
      <c r="F3040" s="255" t="s">
        <v>24</v>
      </c>
      <c r="G3040" s="255">
        <v>16</v>
      </c>
      <c r="H3040" s="255" t="s">
        <v>12051</v>
      </c>
      <c r="I3040" s="255" t="s">
        <v>12052</v>
      </c>
      <c r="J3040" s="255">
        <v>15878687289</v>
      </c>
      <c r="K3040" s="255" t="s">
        <v>27</v>
      </c>
      <c r="L3040" s="260">
        <v>44408</v>
      </c>
      <c r="M3040" s="255" t="s">
        <v>28</v>
      </c>
      <c r="N3040" s="255" t="s">
        <v>30</v>
      </c>
      <c r="O3040" s="260"/>
      <c r="P3040" s="255"/>
      <c r="Q3040" s="255" t="s">
        <v>30</v>
      </c>
      <c r="R3040" s="255" t="s">
        <v>12053</v>
      </c>
      <c r="S3040" s="255"/>
      <c r="T3040" s="251" t="str">
        <f t="array" ref="T3040">VLOOKUP(D3040&amp;E3040,IF({1,0},'2021春'!$C$3:$C$4485&amp;'2021春'!$D$3:$D$4485,'2021春'!$H$3:$H$4485),2,0)</f>
        <v>450124200411132777</v>
      </c>
    </row>
    <row r="3041" spans="1:20">
      <c r="A3041" s="255">
        <v>3039</v>
      </c>
      <c r="B3041" s="255" t="s">
        <v>12054</v>
      </c>
      <c r="C3041" s="255" t="s">
        <v>21</v>
      </c>
      <c r="D3041" s="255" t="s">
        <v>421</v>
      </c>
      <c r="E3041" s="255" t="s">
        <v>12055</v>
      </c>
      <c r="F3041" s="255" t="s">
        <v>24</v>
      </c>
      <c r="G3041" s="255">
        <v>17</v>
      </c>
      <c r="H3041" s="255" t="s">
        <v>6244</v>
      </c>
      <c r="I3041" s="255" t="s">
        <v>12056</v>
      </c>
      <c r="J3041" s="255">
        <v>13737982296</v>
      </c>
      <c r="K3041" s="255" t="s">
        <v>27</v>
      </c>
      <c r="L3041" s="260">
        <v>44395</v>
      </c>
      <c r="M3041" s="255" t="s">
        <v>5991</v>
      </c>
      <c r="N3041" s="255" t="s">
        <v>30</v>
      </c>
      <c r="O3041" s="260"/>
      <c r="P3041" s="255"/>
      <c r="Q3041" s="255" t="s">
        <v>30</v>
      </c>
      <c r="R3041" s="255"/>
      <c r="S3041" s="255"/>
      <c r="T3041" s="251" t="str">
        <f t="array" ref="T3041">VLOOKUP(D3041&amp;E3041,IF({1,0},'2021春'!$C$3:$C$4485&amp;'2021春'!$D$3:$D$4485,'2021春'!$H$3:$H$4485),2,0)</f>
        <v>452731200401131218</v>
      </c>
    </row>
    <row r="3042" spans="1:20">
      <c r="A3042" s="255">
        <v>3040</v>
      </c>
      <c r="B3042" s="255" t="s">
        <v>12057</v>
      </c>
      <c r="C3042" s="255" t="s">
        <v>21</v>
      </c>
      <c r="D3042" s="255" t="s">
        <v>421</v>
      </c>
      <c r="E3042" s="255" t="s">
        <v>9363</v>
      </c>
      <c r="F3042" s="255" t="s">
        <v>24</v>
      </c>
      <c r="G3042" s="255">
        <v>17</v>
      </c>
      <c r="H3042" s="255" t="s">
        <v>12058</v>
      </c>
      <c r="I3042" s="255" t="s">
        <v>12059</v>
      </c>
      <c r="J3042" s="255">
        <v>19977833510</v>
      </c>
      <c r="K3042" s="255" t="s">
        <v>27</v>
      </c>
      <c r="L3042" s="260" t="s">
        <v>12060</v>
      </c>
      <c r="M3042" s="255" t="s">
        <v>2172</v>
      </c>
      <c r="N3042" s="255"/>
      <c r="O3042" s="260"/>
      <c r="P3042" s="255"/>
      <c r="Q3042" s="255" t="s">
        <v>30</v>
      </c>
      <c r="R3042" s="255"/>
      <c r="S3042" s="255"/>
      <c r="T3042" s="251" t="str">
        <f t="array" ref="T3042">VLOOKUP(D3042&amp;E3042,IF({1,0},'2021春'!$C$3:$C$4485&amp;'2021春'!$D$3:$D$4485,'2021春'!$H$3:$H$4485),2,0)</f>
        <v>452731200408055713</v>
      </c>
    </row>
    <row r="3043" spans="1:20">
      <c r="A3043" s="255">
        <v>3041</v>
      </c>
      <c r="B3043" s="255" t="s">
        <v>12061</v>
      </c>
      <c r="C3043" s="255" t="s">
        <v>21</v>
      </c>
      <c r="D3043" s="255" t="s">
        <v>421</v>
      </c>
      <c r="E3043" s="255" t="s">
        <v>12062</v>
      </c>
      <c r="F3043" s="255" t="s">
        <v>24</v>
      </c>
      <c r="G3043" s="255">
        <v>15</v>
      </c>
      <c r="H3043" s="255" t="s">
        <v>12063</v>
      </c>
      <c r="I3043" s="255" t="s">
        <v>1618</v>
      </c>
      <c r="J3043" s="255" t="s">
        <v>12064</v>
      </c>
      <c r="K3043" s="255" t="s">
        <v>27</v>
      </c>
      <c r="L3043" s="260">
        <v>44394</v>
      </c>
      <c r="M3043" s="255" t="s">
        <v>28</v>
      </c>
      <c r="N3043" s="255" t="s">
        <v>27</v>
      </c>
      <c r="O3043" s="260">
        <v>44416</v>
      </c>
      <c r="P3043" s="255" t="s">
        <v>2455</v>
      </c>
      <c r="Q3043" s="255" t="s">
        <v>30</v>
      </c>
      <c r="R3043" s="255"/>
      <c r="S3043" s="255"/>
      <c r="T3043" s="251" t="str">
        <f t="array" ref="T3043">VLOOKUP(D3043&amp;E3043,IF({1,0},'2021春'!$C$3:$C$4485&amp;'2021春'!$D$3:$D$4485,'2021春'!$H$3:$H$4485),2,0)</f>
        <v>451229200509032713</v>
      </c>
    </row>
    <row r="3044" spans="1:20">
      <c r="A3044" s="255">
        <v>3042</v>
      </c>
      <c r="B3044" s="255" t="s">
        <v>12065</v>
      </c>
      <c r="C3044" s="255" t="s">
        <v>21</v>
      </c>
      <c r="D3044" s="255" t="s">
        <v>421</v>
      </c>
      <c r="E3044" s="255" t="s">
        <v>12066</v>
      </c>
      <c r="F3044" s="255" t="s">
        <v>143</v>
      </c>
      <c r="G3044" s="255">
        <v>17</v>
      </c>
      <c r="H3044" s="255" t="s">
        <v>12067</v>
      </c>
      <c r="I3044" s="255" t="s">
        <v>12068</v>
      </c>
      <c r="J3044" s="255">
        <v>19127175167</v>
      </c>
      <c r="K3044" s="255" t="s">
        <v>27</v>
      </c>
      <c r="L3044" s="260">
        <v>44395</v>
      </c>
      <c r="M3044" s="255" t="s">
        <v>4327</v>
      </c>
      <c r="N3044" s="255" t="s">
        <v>27</v>
      </c>
      <c r="O3044" s="260">
        <v>44416</v>
      </c>
      <c r="P3044" s="255" t="s">
        <v>4327</v>
      </c>
      <c r="Q3044" s="255" t="s">
        <v>30</v>
      </c>
      <c r="R3044" s="255"/>
      <c r="S3044" s="255"/>
      <c r="T3044" s="251" t="str">
        <f t="array" ref="T3044">VLOOKUP(D3044&amp;E3044,IF({1,0},'2021春'!$C$3:$C$4485&amp;'2021春'!$D$3:$D$4485,'2021春'!$H$3:$H$4485),2,0)</f>
        <v>452731200311221228</v>
      </c>
    </row>
    <row r="3045" spans="1:20">
      <c r="A3045" s="255">
        <v>3043</v>
      </c>
      <c r="B3045" s="255" t="s">
        <v>12069</v>
      </c>
      <c r="C3045" s="255" t="s">
        <v>21</v>
      </c>
      <c r="D3045" s="255" t="s">
        <v>421</v>
      </c>
      <c r="E3045" s="255" t="s">
        <v>12070</v>
      </c>
      <c r="F3045" s="255" t="s">
        <v>143</v>
      </c>
      <c r="G3045" s="255">
        <v>19</v>
      </c>
      <c r="H3045" s="255" t="s">
        <v>12071</v>
      </c>
      <c r="I3045" s="255" t="s">
        <v>12072</v>
      </c>
      <c r="J3045" s="255" t="s">
        <v>12073</v>
      </c>
      <c r="K3045" s="255" t="s">
        <v>27</v>
      </c>
      <c r="L3045" s="260">
        <v>44396</v>
      </c>
      <c r="M3045" s="255" t="s">
        <v>8491</v>
      </c>
      <c r="N3045" s="255" t="s">
        <v>30</v>
      </c>
      <c r="O3045" s="260"/>
      <c r="P3045" s="255"/>
      <c r="Q3045" s="255" t="s">
        <v>30</v>
      </c>
      <c r="R3045" s="255"/>
      <c r="S3045" s="255" t="s">
        <v>12006</v>
      </c>
      <c r="T3045" s="251" t="str">
        <f t="array" ref="T3045">VLOOKUP(D3045&amp;E3045,IF({1,0},'2021春'!$C$3:$C$4485&amp;'2021春'!$D$3:$D$4485,'2021春'!$H$3:$H$4485),2,0)</f>
        <v>451229200205182763</v>
      </c>
    </row>
    <row r="3046" spans="1:20">
      <c r="A3046" s="255">
        <v>3044</v>
      </c>
      <c r="B3046" s="255" t="s">
        <v>12074</v>
      </c>
      <c r="C3046" s="255" t="s">
        <v>21</v>
      </c>
      <c r="D3046" s="255" t="s">
        <v>421</v>
      </c>
      <c r="E3046" s="255" t="s">
        <v>12075</v>
      </c>
      <c r="F3046" s="255" t="s">
        <v>24</v>
      </c>
      <c r="G3046" s="255">
        <v>16</v>
      </c>
      <c r="H3046" s="255" t="s">
        <v>12076</v>
      </c>
      <c r="I3046" s="255" t="s">
        <v>12077</v>
      </c>
      <c r="J3046" s="255" t="s">
        <v>12078</v>
      </c>
      <c r="K3046" s="255" t="s">
        <v>27</v>
      </c>
      <c r="L3046" s="260">
        <v>44403</v>
      </c>
      <c r="M3046" s="255" t="s">
        <v>2172</v>
      </c>
      <c r="N3046" s="255" t="s">
        <v>30</v>
      </c>
      <c r="O3046" s="260"/>
      <c r="P3046" s="255"/>
      <c r="Q3046" s="255" t="s">
        <v>30</v>
      </c>
      <c r="R3046" s="255" t="s">
        <v>12079</v>
      </c>
      <c r="S3046" s="255"/>
      <c r="T3046" s="251" t="str">
        <f t="array" ref="T3046">VLOOKUP(D3046&amp;E3046,IF({1,0},'2021春'!$C$3:$C$4485&amp;'2021春'!$D$3:$D$4485,'2021春'!$H$3:$H$4485),2,0)</f>
        <v>450124200412232753</v>
      </c>
    </row>
    <row r="3047" spans="1:20">
      <c r="A3047" s="255">
        <v>3045</v>
      </c>
      <c r="B3047" s="255" t="s">
        <v>12080</v>
      </c>
      <c r="C3047" s="255" t="s">
        <v>21</v>
      </c>
      <c r="D3047" s="255" t="s">
        <v>421</v>
      </c>
      <c r="E3047" s="255" t="s">
        <v>12081</v>
      </c>
      <c r="F3047" s="255" t="s">
        <v>24</v>
      </c>
      <c r="G3047" s="255">
        <v>17</v>
      </c>
      <c r="H3047" s="255" t="s">
        <v>12082</v>
      </c>
      <c r="I3047" s="255" t="s">
        <v>12083</v>
      </c>
      <c r="J3047" s="255" t="s">
        <v>12084</v>
      </c>
      <c r="K3047" s="255" t="s">
        <v>27</v>
      </c>
      <c r="L3047" s="260">
        <v>44395</v>
      </c>
      <c r="M3047" s="255" t="s">
        <v>2172</v>
      </c>
      <c r="N3047" s="255" t="s">
        <v>30</v>
      </c>
      <c r="O3047" s="260"/>
      <c r="P3047" s="255"/>
      <c r="Q3047" s="255" t="s">
        <v>30</v>
      </c>
      <c r="R3047" s="255"/>
      <c r="S3047" s="255"/>
      <c r="T3047" s="251" t="str">
        <f t="array" ref="T3047">VLOOKUP(D3047&amp;E3047,IF({1,0},'2021春'!$C$3:$C$4485&amp;'2021春'!$D$3:$D$4485,'2021春'!$H$3:$H$4485),2,0)</f>
        <v>452731200408025434</v>
      </c>
    </row>
    <row r="3048" spans="1:20">
      <c r="A3048" s="255">
        <v>3046</v>
      </c>
      <c r="B3048" s="255" t="s">
        <v>12085</v>
      </c>
      <c r="C3048" s="255" t="s">
        <v>21</v>
      </c>
      <c r="D3048" s="255" t="s">
        <v>421</v>
      </c>
      <c r="E3048" s="255" t="s">
        <v>12086</v>
      </c>
      <c r="F3048" s="255" t="s">
        <v>24</v>
      </c>
      <c r="G3048" s="255">
        <v>17</v>
      </c>
      <c r="H3048" s="255" t="s">
        <v>12087</v>
      </c>
      <c r="I3048" s="255" t="s">
        <v>12088</v>
      </c>
      <c r="J3048" s="255" t="s">
        <v>12089</v>
      </c>
      <c r="K3048" s="255" t="s">
        <v>27</v>
      </c>
      <c r="L3048" s="260">
        <v>44394</v>
      </c>
      <c r="M3048" s="255" t="s">
        <v>2172</v>
      </c>
      <c r="N3048" s="255" t="s">
        <v>30</v>
      </c>
      <c r="O3048" s="260"/>
      <c r="P3048" s="255"/>
      <c r="Q3048" s="255" t="s">
        <v>30</v>
      </c>
      <c r="R3048" s="255"/>
      <c r="S3048" s="255"/>
      <c r="T3048" s="251" t="str">
        <f t="array" ref="T3048">VLOOKUP(D3048&amp;E3048,IF({1,0},'2021春'!$C$3:$C$4485&amp;'2021春'!$D$3:$D$4485,'2021春'!$H$3:$H$4485),2,0)</f>
        <v>452731200406090910</v>
      </c>
    </row>
    <row r="3049" spans="1:20">
      <c r="A3049" s="255">
        <v>3047</v>
      </c>
      <c r="B3049" s="255" t="s">
        <v>12090</v>
      </c>
      <c r="C3049" s="255" t="s">
        <v>21</v>
      </c>
      <c r="D3049" s="255" t="s">
        <v>421</v>
      </c>
      <c r="E3049" s="255" t="s">
        <v>12091</v>
      </c>
      <c r="F3049" s="255" t="s">
        <v>143</v>
      </c>
      <c r="G3049" s="255">
        <v>16</v>
      </c>
      <c r="H3049" s="255" t="s">
        <v>12092</v>
      </c>
      <c r="I3049" s="255" t="s">
        <v>12093</v>
      </c>
      <c r="J3049" s="255">
        <v>13790577096</v>
      </c>
      <c r="K3049" s="255" t="s">
        <v>27</v>
      </c>
      <c r="L3049" s="260">
        <v>44405</v>
      </c>
      <c r="M3049" s="255" t="s">
        <v>28</v>
      </c>
      <c r="N3049" s="255" t="s">
        <v>30</v>
      </c>
      <c r="O3049" s="260"/>
      <c r="P3049" s="255"/>
      <c r="Q3049" s="255" t="s">
        <v>30</v>
      </c>
      <c r="R3049" s="255"/>
      <c r="S3049" s="255"/>
      <c r="T3049" s="251" t="str">
        <f t="array" ref="T3049">VLOOKUP(D3049&amp;E3049,IF({1,0},'2021春'!$C$3:$C$4485&amp;'2021春'!$D$3:$D$4485,'2021春'!$H$3:$H$4485),2,0)</f>
        <v>451229200507153925</v>
      </c>
    </row>
    <row r="3050" spans="1:20">
      <c r="A3050" s="255">
        <v>3048</v>
      </c>
      <c r="B3050" s="255" t="s">
        <v>12094</v>
      </c>
      <c r="C3050" s="255" t="s">
        <v>21</v>
      </c>
      <c r="D3050" s="255" t="s">
        <v>421</v>
      </c>
      <c r="E3050" s="255" t="s">
        <v>12095</v>
      </c>
      <c r="F3050" s="255" t="s">
        <v>24</v>
      </c>
      <c r="G3050" s="255">
        <v>17</v>
      </c>
      <c r="H3050" s="255" t="s">
        <v>7696</v>
      </c>
      <c r="I3050" s="255" t="s">
        <v>12096</v>
      </c>
      <c r="J3050" s="255">
        <v>18177870091</v>
      </c>
      <c r="K3050" s="255" t="s">
        <v>27</v>
      </c>
      <c r="L3050" s="260">
        <v>44395</v>
      </c>
      <c r="M3050" s="255" t="s">
        <v>3693</v>
      </c>
      <c r="N3050" s="255" t="s">
        <v>30</v>
      </c>
      <c r="O3050" s="260"/>
      <c r="P3050" s="255"/>
      <c r="Q3050" s="255" t="s">
        <v>30</v>
      </c>
      <c r="R3050" s="255"/>
      <c r="S3050" s="255"/>
      <c r="T3050" s="251" t="str">
        <f t="array" ref="T3050">VLOOKUP(D3050&amp;E3050,IF({1,0},'2021春'!$C$3:$C$4485&amp;'2021春'!$D$3:$D$4485,'2021春'!$H$3:$H$4485),2,0)</f>
        <v>452731200310230317</v>
      </c>
    </row>
    <row r="3051" spans="1:20">
      <c r="A3051" s="255">
        <v>3049</v>
      </c>
      <c r="B3051" s="255" t="s">
        <v>12097</v>
      </c>
      <c r="C3051" s="255" t="s">
        <v>21</v>
      </c>
      <c r="D3051" s="255" t="s">
        <v>421</v>
      </c>
      <c r="E3051" s="255" t="s">
        <v>5748</v>
      </c>
      <c r="F3051" s="255" t="s">
        <v>24</v>
      </c>
      <c r="G3051" s="255">
        <v>16</v>
      </c>
      <c r="H3051" s="255" t="s">
        <v>12098</v>
      </c>
      <c r="I3051" s="255" t="s">
        <v>12099</v>
      </c>
      <c r="J3051" s="255" t="s">
        <v>12100</v>
      </c>
      <c r="K3051" s="255" t="s">
        <v>27</v>
      </c>
      <c r="L3051" s="260">
        <v>44397</v>
      </c>
      <c r="M3051" s="255" t="s">
        <v>1303</v>
      </c>
      <c r="N3051" s="255" t="s">
        <v>30</v>
      </c>
      <c r="O3051" s="260"/>
      <c r="P3051" s="255"/>
      <c r="Q3051" s="255" t="s">
        <v>30</v>
      </c>
      <c r="R3051" s="255"/>
      <c r="S3051" s="255"/>
      <c r="T3051" s="251" t="str">
        <f t="array" ref="T3051">VLOOKUP(D3051&amp;E3051,IF({1,0},'2021春'!$C$3:$C$4485&amp;'2021春'!$D$3:$D$4485,'2021春'!$H$3:$H$4485),2,0)</f>
        <v>451229200408243917</v>
      </c>
    </row>
    <row r="3052" spans="1:20">
      <c r="A3052" s="255">
        <v>3050</v>
      </c>
      <c r="B3052" s="255" t="s">
        <v>12101</v>
      </c>
      <c r="C3052" s="255" t="s">
        <v>21</v>
      </c>
      <c r="D3052" s="255" t="s">
        <v>421</v>
      </c>
      <c r="E3052" s="255" t="s">
        <v>12102</v>
      </c>
      <c r="F3052" s="255" t="s">
        <v>24</v>
      </c>
      <c r="G3052" s="255">
        <v>14</v>
      </c>
      <c r="H3052" s="255" t="s">
        <v>12103</v>
      </c>
      <c r="I3052" s="255" t="s">
        <v>12104</v>
      </c>
      <c r="J3052" s="255" t="s">
        <v>12105</v>
      </c>
      <c r="K3052" s="255" t="s">
        <v>27</v>
      </c>
      <c r="L3052" s="260">
        <v>44411</v>
      </c>
      <c r="M3052" s="255" t="s">
        <v>12106</v>
      </c>
      <c r="N3052" s="261" t="s">
        <v>30</v>
      </c>
      <c r="O3052" s="260"/>
      <c r="P3052" s="255"/>
      <c r="Q3052" s="255" t="s">
        <v>30</v>
      </c>
      <c r="R3052" s="255"/>
      <c r="S3052" s="255"/>
      <c r="T3052" s="251" t="str">
        <f t="array" ref="T3052">VLOOKUP(D3052&amp;E3052,IF({1,0},'2021春'!$C$3:$C$4485&amp;'2021春'!$D$3:$D$4485,'2021春'!$H$3:$H$4485),2,0)</f>
        <v>451229200611052112</v>
      </c>
    </row>
    <row r="3053" spans="1:20">
      <c r="A3053" s="255">
        <v>3051</v>
      </c>
      <c r="B3053" s="255" t="s">
        <v>12107</v>
      </c>
      <c r="C3053" s="255" t="s">
        <v>21</v>
      </c>
      <c r="D3053" s="255" t="s">
        <v>421</v>
      </c>
      <c r="E3053" s="255" t="s">
        <v>12108</v>
      </c>
      <c r="F3053" s="255" t="s">
        <v>24</v>
      </c>
      <c r="G3053" s="255">
        <v>15</v>
      </c>
      <c r="H3053" s="255" t="s">
        <v>12109</v>
      </c>
      <c r="I3053" s="255" t="s">
        <v>12110</v>
      </c>
      <c r="J3053" s="255">
        <v>15078611998</v>
      </c>
      <c r="K3053" s="255" t="s">
        <v>27</v>
      </c>
      <c r="L3053" s="260">
        <v>44396</v>
      </c>
      <c r="M3053" s="255" t="s">
        <v>2172</v>
      </c>
      <c r="N3053" s="255" t="s">
        <v>30</v>
      </c>
      <c r="O3053" s="260"/>
      <c r="P3053" s="255"/>
      <c r="Q3053" s="255" t="s">
        <v>30</v>
      </c>
      <c r="R3053" s="255"/>
      <c r="S3053" s="255"/>
      <c r="T3053" s="251" t="str">
        <f t="array" ref="T3053">VLOOKUP(D3053&amp;E3053,IF({1,0},'2021春'!$C$3:$C$4485&amp;'2021春'!$D$3:$D$4485,'2021春'!$H$3:$H$4485),2,0)</f>
        <v>452731200508294818</v>
      </c>
    </row>
    <row r="3054" spans="1:20">
      <c r="A3054" s="255">
        <v>3052</v>
      </c>
      <c r="B3054" s="255" t="s">
        <v>12111</v>
      </c>
      <c r="C3054" s="255" t="s">
        <v>21</v>
      </c>
      <c r="D3054" s="255" t="s">
        <v>421</v>
      </c>
      <c r="E3054" s="255" t="s">
        <v>12112</v>
      </c>
      <c r="F3054" s="255" t="s">
        <v>24</v>
      </c>
      <c r="G3054" s="255">
        <v>16</v>
      </c>
      <c r="H3054" s="255" t="s">
        <v>2521</v>
      </c>
      <c r="I3054" s="255" t="s">
        <v>12113</v>
      </c>
      <c r="J3054" s="255" t="s">
        <v>12114</v>
      </c>
      <c r="K3054" s="255" t="s">
        <v>27</v>
      </c>
      <c r="L3054" s="260">
        <v>44394</v>
      </c>
      <c r="M3054" s="255" t="s">
        <v>12115</v>
      </c>
      <c r="N3054" s="255" t="s">
        <v>30</v>
      </c>
      <c r="O3054" s="260"/>
      <c r="P3054" s="255"/>
      <c r="Q3054" s="255" t="s">
        <v>30</v>
      </c>
      <c r="R3054" s="255"/>
      <c r="S3054" s="255"/>
      <c r="T3054" s="251" t="str">
        <f t="array" ref="T3054">VLOOKUP(D3054&amp;E3054,IF({1,0},'2021春'!$C$3:$C$4485&amp;'2021春'!$D$3:$D$4485,'2021春'!$H$3:$H$4485),2,0)</f>
        <v>452731200409011835</v>
      </c>
    </row>
    <row r="3055" spans="1:20">
      <c r="A3055" s="255">
        <v>3053</v>
      </c>
      <c r="B3055" s="255" t="s">
        <v>12116</v>
      </c>
      <c r="C3055" s="255" t="s">
        <v>21</v>
      </c>
      <c r="D3055" s="255" t="s">
        <v>421</v>
      </c>
      <c r="E3055" s="255" t="s">
        <v>12117</v>
      </c>
      <c r="F3055" s="255" t="s">
        <v>24</v>
      </c>
      <c r="G3055" s="255">
        <v>17</v>
      </c>
      <c r="H3055" s="255" t="s">
        <v>12118</v>
      </c>
      <c r="I3055" s="255" t="s">
        <v>12119</v>
      </c>
      <c r="J3055" s="255" t="s">
        <v>12120</v>
      </c>
      <c r="K3055" s="255" t="s">
        <v>27</v>
      </c>
      <c r="L3055" s="260">
        <v>44396</v>
      </c>
      <c r="M3055" s="255" t="s">
        <v>4327</v>
      </c>
      <c r="N3055" s="255" t="s">
        <v>30</v>
      </c>
      <c r="O3055" s="260"/>
      <c r="P3055" s="255"/>
      <c r="Q3055" s="255" t="s">
        <v>30</v>
      </c>
      <c r="R3055" s="255"/>
      <c r="S3055" s="255"/>
      <c r="T3055" s="251" t="str">
        <f t="array" ref="T3055">VLOOKUP(D3055&amp;E3055,IF({1,0},'2021春'!$C$3:$C$4485&amp;'2021春'!$D$3:$D$4485,'2021春'!$H$3:$H$4485),2,0)</f>
        <v>452731200407011217</v>
      </c>
    </row>
    <row r="3056" spans="1:20">
      <c r="A3056" s="255">
        <v>3054</v>
      </c>
      <c r="B3056" s="255" t="s">
        <v>12121</v>
      </c>
      <c r="C3056" s="255" t="s">
        <v>21</v>
      </c>
      <c r="D3056" s="255" t="s">
        <v>421</v>
      </c>
      <c r="E3056" s="255" t="s">
        <v>8478</v>
      </c>
      <c r="F3056" s="255" t="s">
        <v>143</v>
      </c>
      <c r="G3056" s="255">
        <v>17</v>
      </c>
      <c r="H3056" s="255" t="s">
        <v>12122</v>
      </c>
      <c r="I3056" s="255" t="s">
        <v>12123</v>
      </c>
      <c r="J3056" s="255">
        <v>19978428472</v>
      </c>
      <c r="K3056" s="255" t="s">
        <v>27</v>
      </c>
      <c r="L3056" s="260" t="s">
        <v>12124</v>
      </c>
      <c r="M3056" s="255" t="s">
        <v>6052</v>
      </c>
      <c r="N3056" s="255" t="s">
        <v>30</v>
      </c>
      <c r="O3056" s="260"/>
      <c r="P3056" s="255"/>
      <c r="Q3056" s="255" t="s">
        <v>30</v>
      </c>
      <c r="R3056" s="255"/>
      <c r="S3056" s="255"/>
      <c r="T3056" s="251" t="str">
        <f t="array" ref="T3056">VLOOKUP(D3056&amp;E3056,IF({1,0},'2021春'!$C$3:$C$4485&amp;'2021春'!$D$3:$D$4485,'2021春'!$H$3:$H$4485),2,0)</f>
        <v>451229200402122129</v>
      </c>
    </row>
    <row r="3057" spans="1:20">
      <c r="A3057" s="255">
        <v>3055</v>
      </c>
      <c r="B3057" s="255" t="s">
        <v>12125</v>
      </c>
      <c r="C3057" s="255" t="s">
        <v>21</v>
      </c>
      <c r="D3057" s="255" t="s">
        <v>421</v>
      </c>
      <c r="E3057" s="255" t="s">
        <v>12126</v>
      </c>
      <c r="F3057" s="255" t="s">
        <v>24</v>
      </c>
      <c r="G3057" s="255">
        <v>16</v>
      </c>
      <c r="H3057" s="255" t="s">
        <v>10600</v>
      </c>
      <c r="I3057" s="255" t="s">
        <v>12127</v>
      </c>
      <c r="J3057" s="255">
        <v>18378888322</v>
      </c>
      <c r="K3057" s="255" t="s">
        <v>27</v>
      </c>
      <c r="L3057" s="260">
        <v>44396</v>
      </c>
      <c r="M3057" s="255" t="s">
        <v>3693</v>
      </c>
      <c r="N3057" s="255" t="s">
        <v>30</v>
      </c>
      <c r="O3057" s="260"/>
      <c r="P3057" s="255"/>
      <c r="Q3057" s="255" t="s">
        <v>30</v>
      </c>
      <c r="R3057" s="255"/>
      <c r="S3057" s="255"/>
      <c r="T3057" s="251" t="str">
        <f t="array" ref="T3057">VLOOKUP(D3057&amp;E3057,IF({1,0},'2021春'!$C$3:$C$4485&amp;'2021春'!$D$3:$D$4485,'2021春'!$H$3:$H$4485),2,0)</f>
        <v>452731200410270316</v>
      </c>
    </row>
    <row r="3058" spans="1:20">
      <c r="A3058" s="255">
        <v>3056</v>
      </c>
      <c r="B3058" s="255" t="s">
        <v>12128</v>
      </c>
      <c r="C3058" s="255" t="s">
        <v>21</v>
      </c>
      <c r="D3058" s="255" t="s">
        <v>421</v>
      </c>
      <c r="E3058" s="255" t="s">
        <v>12129</v>
      </c>
      <c r="F3058" s="255" t="s">
        <v>24</v>
      </c>
      <c r="G3058" s="255">
        <v>16</v>
      </c>
      <c r="H3058" s="255" t="s">
        <v>12130</v>
      </c>
      <c r="I3058" s="255" t="s">
        <v>12131</v>
      </c>
      <c r="J3058" s="255" t="s">
        <v>12132</v>
      </c>
      <c r="K3058" s="255" t="s">
        <v>27</v>
      </c>
      <c r="L3058" s="260">
        <v>44396</v>
      </c>
      <c r="M3058" s="255" t="s">
        <v>2172</v>
      </c>
      <c r="N3058" s="255" t="s">
        <v>30</v>
      </c>
      <c r="O3058" s="260"/>
      <c r="P3058" s="255"/>
      <c r="Q3058" s="255" t="s">
        <v>30</v>
      </c>
      <c r="R3058" s="255"/>
      <c r="S3058" s="255"/>
      <c r="T3058" s="251" t="str">
        <f t="array" ref="T3058">VLOOKUP(D3058&amp;E3058,IF({1,0},'2021春'!$C$3:$C$4485&amp;'2021春'!$D$3:$D$4485,'2021春'!$H$3:$H$4485),2,0)</f>
        <v>452731200412270010</v>
      </c>
    </row>
    <row r="3059" spans="1:20">
      <c r="A3059" s="255">
        <v>3057</v>
      </c>
      <c r="B3059" s="255" t="s">
        <v>12133</v>
      </c>
      <c r="C3059" s="255" t="s">
        <v>21</v>
      </c>
      <c r="D3059" s="255" t="s">
        <v>421</v>
      </c>
      <c r="E3059" s="255" t="s">
        <v>12134</v>
      </c>
      <c r="F3059" s="255" t="s">
        <v>24</v>
      </c>
      <c r="G3059" s="255">
        <v>16</v>
      </c>
      <c r="H3059" s="255" t="s">
        <v>12135</v>
      </c>
      <c r="I3059" s="255" t="s">
        <v>12136</v>
      </c>
      <c r="J3059" s="255">
        <v>18077823491</v>
      </c>
      <c r="K3059" s="255" t="s">
        <v>27</v>
      </c>
      <c r="L3059" s="260">
        <v>44398</v>
      </c>
      <c r="M3059" s="255" t="s">
        <v>2172</v>
      </c>
      <c r="N3059" s="255" t="s">
        <v>30</v>
      </c>
      <c r="O3059" s="260"/>
      <c r="P3059" s="255"/>
      <c r="Q3059" s="255" t="s">
        <v>30</v>
      </c>
      <c r="R3059" s="255"/>
      <c r="S3059" s="255"/>
      <c r="T3059" s="251" t="str">
        <f t="array" ref="T3059">VLOOKUP(D3059&amp;E3059,IF({1,0},'2021春'!$C$3:$C$4485&amp;'2021春'!$D$3:$D$4485,'2021春'!$H$3:$H$4485),2,0)</f>
        <v>451229200411140011</v>
      </c>
    </row>
    <row r="3060" spans="1:20">
      <c r="A3060" s="255">
        <v>3058</v>
      </c>
      <c r="B3060" s="255" t="s">
        <v>12137</v>
      </c>
      <c r="C3060" s="255" t="s">
        <v>21</v>
      </c>
      <c r="D3060" s="255" t="s">
        <v>421</v>
      </c>
      <c r="E3060" s="255" t="s">
        <v>12138</v>
      </c>
      <c r="F3060" s="255" t="s">
        <v>143</v>
      </c>
      <c r="G3060" s="255">
        <v>16</v>
      </c>
      <c r="H3060" s="255" t="s">
        <v>12139</v>
      </c>
      <c r="I3060" s="255" t="s">
        <v>12140</v>
      </c>
      <c r="J3060" s="255" t="s">
        <v>12141</v>
      </c>
      <c r="K3060" s="255" t="s">
        <v>27</v>
      </c>
      <c r="L3060" s="260">
        <v>44394</v>
      </c>
      <c r="M3060" s="255" t="s">
        <v>2172</v>
      </c>
      <c r="N3060" s="255" t="s">
        <v>30</v>
      </c>
      <c r="O3060" s="260"/>
      <c r="P3060" s="255"/>
      <c r="Q3060" s="255" t="s">
        <v>30</v>
      </c>
      <c r="R3060" s="255" t="s">
        <v>12142</v>
      </c>
      <c r="S3060" s="255"/>
      <c r="T3060" s="251" t="str">
        <f t="array" ref="T3060">VLOOKUP(D3060&amp;E3060,IF({1,0},'2021春'!$C$3:$C$4485&amp;'2021春'!$D$3:$D$4485,'2021春'!$H$3:$H$4485),2,0)</f>
        <v>45212720040821094X</v>
      </c>
    </row>
    <row r="3061" spans="1:20">
      <c r="A3061" s="255">
        <v>3059</v>
      </c>
      <c r="B3061" s="255" t="s">
        <v>12143</v>
      </c>
      <c r="C3061" s="255" t="s">
        <v>21</v>
      </c>
      <c r="D3061" s="255" t="s">
        <v>421</v>
      </c>
      <c r="E3061" s="255" t="s">
        <v>12144</v>
      </c>
      <c r="F3061" s="255" t="s">
        <v>143</v>
      </c>
      <c r="G3061" s="255">
        <v>16</v>
      </c>
      <c r="H3061" s="255" t="s">
        <v>12145</v>
      </c>
      <c r="I3061" s="255" t="s">
        <v>12146</v>
      </c>
      <c r="J3061" s="255" t="s">
        <v>12147</v>
      </c>
      <c r="K3061" s="255" t="s">
        <v>27</v>
      </c>
      <c r="L3061" s="260">
        <v>44394</v>
      </c>
      <c r="M3061" s="255" t="s">
        <v>2172</v>
      </c>
      <c r="N3061" s="255" t="s">
        <v>30</v>
      </c>
      <c r="O3061" s="260"/>
      <c r="P3061" s="255"/>
      <c r="Q3061" s="255" t="s">
        <v>30</v>
      </c>
      <c r="R3061" s="255" t="s">
        <v>12148</v>
      </c>
      <c r="S3061" s="255"/>
      <c r="T3061" s="251" t="str">
        <f t="array" ref="T3061">VLOOKUP(D3061&amp;E3061,IF({1,0},'2021春'!$C$3:$C$4485&amp;'2021春'!$D$3:$D$4485,'2021春'!$H$3:$H$4485),2,0)</f>
        <v>452724200502253624</v>
      </c>
    </row>
    <row r="3062" spans="1:20">
      <c r="A3062" s="255">
        <v>3060</v>
      </c>
      <c r="B3062" s="255" t="s">
        <v>12149</v>
      </c>
      <c r="C3062" s="255" t="s">
        <v>21</v>
      </c>
      <c r="D3062" s="255" t="s">
        <v>421</v>
      </c>
      <c r="E3062" s="255" t="s">
        <v>12150</v>
      </c>
      <c r="F3062" s="255" t="s">
        <v>143</v>
      </c>
      <c r="G3062" s="255">
        <v>17</v>
      </c>
      <c r="H3062" s="255" t="s">
        <v>7689</v>
      </c>
      <c r="I3062" s="255" t="s">
        <v>12151</v>
      </c>
      <c r="J3062" s="255" t="s">
        <v>12152</v>
      </c>
      <c r="K3062" s="255" t="s">
        <v>27</v>
      </c>
      <c r="L3062" s="260">
        <v>44396</v>
      </c>
      <c r="M3062" s="255" t="s">
        <v>12153</v>
      </c>
      <c r="N3062" s="255" t="s">
        <v>30</v>
      </c>
      <c r="O3062" s="260"/>
      <c r="P3062" s="255"/>
      <c r="Q3062" s="255" t="s">
        <v>30</v>
      </c>
      <c r="R3062" s="255"/>
      <c r="S3062" s="255"/>
      <c r="T3062" s="251" t="str">
        <f t="array" ref="T3062">VLOOKUP(D3062&amp;E3062,IF({1,0},'2021春'!$C$3:$C$4485&amp;'2021春'!$D$3:$D$4485,'2021春'!$H$3:$H$4485),2,0)</f>
        <v>452731200407243923</v>
      </c>
    </row>
    <row r="3063" spans="1:20">
      <c r="A3063" s="255">
        <v>3061</v>
      </c>
      <c r="B3063" s="255" t="s">
        <v>12154</v>
      </c>
      <c r="C3063" s="255" t="s">
        <v>21</v>
      </c>
      <c r="D3063" s="255" t="s">
        <v>421</v>
      </c>
      <c r="E3063" s="255" t="s">
        <v>12155</v>
      </c>
      <c r="F3063" s="255" t="s">
        <v>24</v>
      </c>
      <c r="G3063" s="255">
        <v>17</v>
      </c>
      <c r="H3063" s="255" t="s">
        <v>3298</v>
      </c>
      <c r="I3063" s="255" t="s">
        <v>4745</v>
      </c>
      <c r="J3063" s="255" t="s">
        <v>12156</v>
      </c>
      <c r="K3063" s="255" t="s">
        <v>27</v>
      </c>
      <c r="L3063" s="260">
        <v>44395</v>
      </c>
      <c r="M3063" s="255" t="s">
        <v>11821</v>
      </c>
      <c r="N3063" s="255" t="s">
        <v>30</v>
      </c>
      <c r="O3063" s="260"/>
      <c r="P3063" s="255"/>
      <c r="Q3063" s="255" t="s">
        <v>30</v>
      </c>
      <c r="R3063" s="255"/>
      <c r="S3063" s="255"/>
      <c r="T3063" s="251" t="str">
        <f t="array" ref="T3063">VLOOKUP(D3063&amp;E3063,IF({1,0},'2021春'!$C$3:$C$4485&amp;'2021春'!$D$3:$D$4485,'2021春'!$H$3:$H$4485),2,0)</f>
        <v>451229200407244213</v>
      </c>
    </row>
    <row r="3064" spans="1:20">
      <c r="A3064" s="255">
        <v>3062</v>
      </c>
      <c r="B3064" s="255" t="s">
        <v>12157</v>
      </c>
      <c r="C3064" s="255" t="s">
        <v>21</v>
      </c>
      <c r="D3064" s="255" t="s">
        <v>421</v>
      </c>
      <c r="E3064" s="255" t="s">
        <v>5978</v>
      </c>
      <c r="F3064" s="255" t="s">
        <v>143</v>
      </c>
      <c r="G3064" s="255">
        <v>20</v>
      </c>
      <c r="H3064" s="255" t="s">
        <v>12158</v>
      </c>
      <c r="I3064" s="255" t="s">
        <v>12159</v>
      </c>
      <c r="J3064" s="255" t="s">
        <v>12160</v>
      </c>
      <c r="K3064" s="255" t="s">
        <v>27</v>
      </c>
      <c r="L3064" s="260">
        <v>44395</v>
      </c>
      <c r="M3064" s="255" t="s">
        <v>8491</v>
      </c>
      <c r="N3064" s="255" t="s">
        <v>30</v>
      </c>
      <c r="O3064" s="260"/>
      <c r="P3064" s="255"/>
      <c r="Q3064" s="255" t="s">
        <v>30</v>
      </c>
      <c r="R3064" s="255"/>
      <c r="S3064" s="255"/>
      <c r="T3064" s="251" t="str">
        <f t="array" ref="T3064">VLOOKUP(D3064&amp;E3064,IF({1,0},'2021春'!$C$3:$C$4485&amp;'2021春'!$D$3:$D$4485,'2021春'!$H$3:$H$4485),2,0)</f>
        <v>452731200104013020</v>
      </c>
    </row>
    <row r="3065" spans="1:20">
      <c r="A3065" s="255">
        <v>3063</v>
      </c>
      <c r="B3065" s="255" t="s">
        <v>12161</v>
      </c>
      <c r="C3065" s="255" t="s">
        <v>21</v>
      </c>
      <c r="D3065" s="255" t="s">
        <v>421</v>
      </c>
      <c r="E3065" s="255" t="s">
        <v>12162</v>
      </c>
      <c r="F3065" s="255" t="s">
        <v>24</v>
      </c>
      <c r="G3065" s="255">
        <v>17</v>
      </c>
      <c r="H3065" s="255" t="s">
        <v>1593</v>
      </c>
      <c r="I3065" s="255" t="s">
        <v>4347</v>
      </c>
      <c r="J3065" s="255">
        <v>15766692503</v>
      </c>
      <c r="K3065" s="255" t="s">
        <v>27</v>
      </c>
      <c r="L3065" s="260">
        <v>44398</v>
      </c>
      <c r="M3065" s="255" t="s">
        <v>2172</v>
      </c>
      <c r="N3065" s="255" t="s">
        <v>30</v>
      </c>
      <c r="O3065" s="260"/>
      <c r="P3065" s="255"/>
      <c r="Q3065" s="255" t="s">
        <v>30</v>
      </c>
      <c r="R3065" s="255"/>
      <c r="S3065" s="255"/>
      <c r="T3065" s="251" t="str">
        <f t="array" ref="T3065">VLOOKUP(D3065&amp;E3065,IF({1,0},'2021春'!$C$3:$C$4485&amp;'2021春'!$D$3:$D$4485,'2021春'!$H$3:$H$4485),2,0)</f>
        <v>452731200406203911</v>
      </c>
    </row>
    <row r="3066" spans="1:20">
      <c r="A3066" s="255">
        <v>3064</v>
      </c>
      <c r="B3066" s="255" t="s">
        <v>12163</v>
      </c>
      <c r="C3066" s="255" t="s">
        <v>21</v>
      </c>
      <c r="D3066" s="255" t="s">
        <v>421</v>
      </c>
      <c r="E3066" s="255" t="s">
        <v>12164</v>
      </c>
      <c r="F3066" s="255" t="s">
        <v>24</v>
      </c>
      <c r="G3066" s="255">
        <v>17</v>
      </c>
      <c r="H3066" s="255" t="s">
        <v>12165</v>
      </c>
      <c r="I3066" s="255" t="s">
        <v>12166</v>
      </c>
      <c r="J3066" s="255" t="s">
        <v>12167</v>
      </c>
      <c r="K3066" s="255" t="s">
        <v>27</v>
      </c>
      <c r="L3066" s="260">
        <v>44411</v>
      </c>
      <c r="M3066" s="255" t="s">
        <v>2172</v>
      </c>
      <c r="N3066" s="255" t="s">
        <v>30</v>
      </c>
      <c r="O3066" s="260"/>
      <c r="P3066" s="255"/>
      <c r="Q3066" s="255" t="s">
        <v>30</v>
      </c>
      <c r="R3066" s="255"/>
      <c r="S3066" s="255"/>
      <c r="T3066" s="251" t="str">
        <f t="array" ref="T3066">VLOOKUP(D3066&amp;E3066,IF({1,0},'2021春'!$C$3:$C$4485&amp;'2021春'!$D$3:$D$4485,'2021春'!$H$3:$H$4485),2,0)</f>
        <v>451229200408050015</v>
      </c>
    </row>
    <row r="3067" spans="1:20">
      <c r="A3067" s="255">
        <v>3065</v>
      </c>
      <c r="B3067" s="255" t="s">
        <v>12168</v>
      </c>
      <c r="C3067" s="255" t="s">
        <v>21</v>
      </c>
      <c r="D3067" s="255" t="s">
        <v>421</v>
      </c>
      <c r="E3067" s="255" t="s">
        <v>12169</v>
      </c>
      <c r="F3067" s="255" t="s">
        <v>143</v>
      </c>
      <c r="G3067" s="255">
        <v>17</v>
      </c>
      <c r="H3067" s="255" t="s">
        <v>12170</v>
      </c>
      <c r="I3067" s="255" t="s">
        <v>12171</v>
      </c>
      <c r="J3067" s="255">
        <v>18776878768</v>
      </c>
      <c r="K3067" s="255" t="s">
        <v>27</v>
      </c>
      <c r="L3067" s="260">
        <v>44396</v>
      </c>
      <c r="M3067" s="255" t="s">
        <v>12172</v>
      </c>
      <c r="N3067" s="255" t="s">
        <v>30</v>
      </c>
      <c r="O3067" s="260"/>
      <c r="P3067" s="255"/>
      <c r="Q3067" s="255" t="s">
        <v>30</v>
      </c>
      <c r="R3067" s="255"/>
      <c r="S3067" s="255"/>
      <c r="T3067" s="251" t="str">
        <f t="array" ref="T3067">VLOOKUP(D3067&amp;E3067,IF({1,0},'2021春'!$C$3:$C$4485&amp;'2021春'!$D$3:$D$4485,'2021春'!$H$3:$H$4485),2,0)</f>
        <v>452731200403150324</v>
      </c>
    </row>
    <row r="3068" spans="1:20">
      <c r="A3068" s="255">
        <v>3066</v>
      </c>
      <c r="B3068" s="255" t="s">
        <v>12173</v>
      </c>
      <c r="C3068" s="255" t="s">
        <v>21</v>
      </c>
      <c r="D3068" s="255" t="s">
        <v>421</v>
      </c>
      <c r="E3068" s="255" t="s">
        <v>12174</v>
      </c>
      <c r="F3068" s="255" t="s">
        <v>143</v>
      </c>
      <c r="G3068" s="255">
        <v>17</v>
      </c>
      <c r="H3068" s="255" t="s">
        <v>12175</v>
      </c>
      <c r="I3068" s="255" t="s">
        <v>12176</v>
      </c>
      <c r="J3068" s="255">
        <v>18174937008</v>
      </c>
      <c r="K3068" s="255" t="s">
        <v>27</v>
      </c>
      <c r="L3068" s="260">
        <v>44416</v>
      </c>
      <c r="M3068" s="255" t="s">
        <v>4945</v>
      </c>
      <c r="N3068" s="255" t="s">
        <v>30</v>
      </c>
      <c r="O3068" s="260"/>
      <c r="P3068" s="255"/>
      <c r="Q3068" s="255" t="s">
        <v>30</v>
      </c>
      <c r="R3068" s="255"/>
      <c r="S3068" s="255"/>
      <c r="T3068" s="251" t="str">
        <f t="array" ref="T3068">VLOOKUP(D3068&amp;E3068,IF({1,0},'2021春'!$C$3:$C$4485&amp;'2021春'!$D$3:$D$4485,'2021春'!$H$3:$H$4485),2,0)</f>
        <v>451229200310160320</v>
      </c>
    </row>
    <row r="3069" spans="1:20">
      <c r="A3069" s="255">
        <v>3067</v>
      </c>
      <c r="B3069" s="255" t="s">
        <v>12177</v>
      </c>
      <c r="C3069" s="255" t="s">
        <v>21</v>
      </c>
      <c r="D3069" s="255" t="s">
        <v>421</v>
      </c>
      <c r="E3069" s="255" t="s">
        <v>12178</v>
      </c>
      <c r="F3069" s="255" t="s">
        <v>24</v>
      </c>
      <c r="G3069" s="255">
        <v>16</v>
      </c>
      <c r="H3069" s="255" t="s">
        <v>12179</v>
      </c>
      <c r="I3069" s="255" t="s">
        <v>12180</v>
      </c>
      <c r="J3069" s="255">
        <v>19978808368</v>
      </c>
      <c r="K3069" s="255" t="s">
        <v>27</v>
      </c>
      <c r="L3069" s="260">
        <v>44399</v>
      </c>
      <c r="M3069" s="255" t="s">
        <v>2172</v>
      </c>
      <c r="N3069" s="255" t="s">
        <v>30</v>
      </c>
      <c r="O3069" s="260"/>
      <c r="P3069" s="255"/>
      <c r="Q3069" s="255" t="s">
        <v>30</v>
      </c>
      <c r="R3069" s="255"/>
      <c r="S3069" s="255"/>
      <c r="T3069" s="251" t="str">
        <f t="array" ref="T3069">VLOOKUP(D3069&amp;E3069,IF({1,0},'2021春'!$C$3:$C$4485&amp;'2021春'!$D$3:$D$4485,'2021春'!$H$3:$H$4485),2,0)</f>
        <v>452731200409281210</v>
      </c>
    </row>
    <row r="3070" spans="1:20">
      <c r="A3070" s="255">
        <v>3068</v>
      </c>
      <c r="B3070" s="255" t="s">
        <v>12181</v>
      </c>
      <c r="C3070" s="255" t="s">
        <v>21</v>
      </c>
      <c r="D3070" s="255" t="s">
        <v>421</v>
      </c>
      <c r="E3070" s="255" t="s">
        <v>12182</v>
      </c>
      <c r="F3070" s="255" t="s">
        <v>24</v>
      </c>
      <c r="G3070" s="255">
        <v>16</v>
      </c>
      <c r="H3070" s="255" t="s">
        <v>12183</v>
      </c>
      <c r="I3070" s="255" t="s">
        <v>5724</v>
      </c>
      <c r="J3070" s="255">
        <v>13907884633</v>
      </c>
      <c r="K3070" s="255" t="s">
        <v>27</v>
      </c>
      <c r="L3070" s="260">
        <v>44396</v>
      </c>
      <c r="M3070" s="255" t="s">
        <v>4894</v>
      </c>
      <c r="N3070" s="255" t="s">
        <v>30</v>
      </c>
      <c r="O3070" s="260"/>
      <c r="P3070" s="255"/>
      <c r="Q3070" s="255" t="s">
        <v>30</v>
      </c>
      <c r="R3070" s="255"/>
      <c r="S3070" s="255"/>
      <c r="T3070" s="251" t="str">
        <f t="array" ref="T3070">VLOOKUP(D3070&amp;E3070,IF({1,0},'2021春'!$C$3:$C$4485&amp;'2021春'!$D$3:$D$4485,'2021春'!$H$3:$H$4485),2,0)</f>
        <v>45273120050313361X</v>
      </c>
    </row>
    <row r="3071" spans="1:20">
      <c r="A3071" s="255">
        <v>3069</v>
      </c>
      <c r="B3071" s="255" t="s">
        <v>12184</v>
      </c>
      <c r="C3071" s="255" t="s">
        <v>21</v>
      </c>
      <c r="D3071" s="255" t="s">
        <v>421</v>
      </c>
      <c r="E3071" s="255" t="s">
        <v>12185</v>
      </c>
      <c r="F3071" s="255" t="s">
        <v>24</v>
      </c>
      <c r="G3071" s="255">
        <v>15</v>
      </c>
      <c r="H3071" s="255" t="s">
        <v>12186</v>
      </c>
      <c r="I3071" s="255" t="s">
        <v>12187</v>
      </c>
      <c r="J3071" s="255" t="s">
        <v>12188</v>
      </c>
      <c r="K3071" s="255" t="s">
        <v>27</v>
      </c>
      <c r="L3071" s="260">
        <v>44399</v>
      </c>
      <c r="M3071" s="255" t="s">
        <v>6591</v>
      </c>
      <c r="N3071" s="255" t="s">
        <v>30</v>
      </c>
      <c r="O3071" s="260"/>
      <c r="P3071" s="255"/>
      <c r="Q3071" s="255" t="s">
        <v>30</v>
      </c>
      <c r="R3071" s="255"/>
      <c r="S3071" s="255"/>
      <c r="T3071" s="251" t="str">
        <f t="array" ref="T3071">VLOOKUP(D3071&amp;E3071,IF({1,0},'2021春'!$C$3:$C$4485&amp;'2021春'!$D$3:$D$4485,'2021春'!$H$3:$H$4485),2,0)</f>
        <v>452731200512015412</v>
      </c>
    </row>
    <row r="3072" spans="1:20">
      <c r="A3072" s="255">
        <v>3070</v>
      </c>
      <c r="B3072" s="255" t="s">
        <v>12189</v>
      </c>
      <c r="C3072" s="255" t="s">
        <v>21</v>
      </c>
      <c r="D3072" s="255" t="s">
        <v>421</v>
      </c>
      <c r="E3072" s="255" t="s">
        <v>12190</v>
      </c>
      <c r="F3072" s="255" t="s">
        <v>143</v>
      </c>
      <c r="G3072" s="255">
        <v>17</v>
      </c>
      <c r="H3072" s="255" t="s">
        <v>12191</v>
      </c>
      <c r="I3072" s="255" t="s">
        <v>12192</v>
      </c>
      <c r="J3072" s="255">
        <v>15277859612</v>
      </c>
      <c r="K3072" s="255" t="s">
        <v>27</v>
      </c>
      <c r="L3072" s="260">
        <v>44394</v>
      </c>
      <c r="M3072" s="255" t="s">
        <v>2455</v>
      </c>
      <c r="N3072" s="255" t="s">
        <v>30</v>
      </c>
      <c r="O3072" s="260"/>
      <c r="P3072" s="255"/>
      <c r="Q3072" s="255" t="s">
        <v>30</v>
      </c>
      <c r="R3072" s="255"/>
      <c r="S3072" s="255"/>
      <c r="T3072" s="251" t="str">
        <f t="array" ref="T3072">VLOOKUP(D3072&amp;E3072,IF({1,0},'2021春'!$C$3:$C$4485&amp;'2021春'!$D$3:$D$4485,'2021春'!$H$3:$H$4485),2,0)</f>
        <v>451229200309082425</v>
      </c>
    </row>
    <row r="3073" spans="1:20">
      <c r="A3073" s="255">
        <v>3071</v>
      </c>
      <c r="B3073" s="255" t="s">
        <v>12193</v>
      </c>
      <c r="C3073" s="255" t="s">
        <v>21</v>
      </c>
      <c r="D3073" s="255" t="s">
        <v>421</v>
      </c>
      <c r="E3073" s="255" t="s">
        <v>12194</v>
      </c>
      <c r="F3073" s="255" t="s">
        <v>24</v>
      </c>
      <c r="G3073" s="255">
        <v>17</v>
      </c>
      <c r="H3073" s="255" t="s">
        <v>12195</v>
      </c>
      <c r="I3073" s="255" t="s">
        <v>12196</v>
      </c>
      <c r="J3073" s="255" t="s">
        <v>12197</v>
      </c>
      <c r="K3073" s="255" t="s">
        <v>27</v>
      </c>
      <c r="L3073" s="260">
        <v>44396</v>
      </c>
      <c r="M3073" s="255" t="s">
        <v>2172</v>
      </c>
      <c r="N3073" s="255" t="s">
        <v>30</v>
      </c>
      <c r="O3073" s="260"/>
      <c r="P3073" s="255"/>
      <c r="Q3073" s="255" t="s">
        <v>30</v>
      </c>
      <c r="R3073" s="255"/>
      <c r="S3073" s="255"/>
      <c r="T3073" s="251" t="str">
        <f t="array" ref="T3073">VLOOKUP(D3073&amp;E3073,IF({1,0},'2021春'!$C$3:$C$4485&amp;'2021春'!$D$3:$D$4485,'2021春'!$H$3:$H$4485),2,0)</f>
        <v>452731200406235710</v>
      </c>
    </row>
    <row r="3074" spans="1:20">
      <c r="A3074" s="255">
        <v>3072</v>
      </c>
      <c r="B3074" s="255" t="s">
        <v>12198</v>
      </c>
      <c r="C3074" s="255" t="s">
        <v>21</v>
      </c>
      <c r="D3074" s="255" t="s">
        <v>421</v>
      </c>
      <c r="E3074" s="255" t="s">
        <v>12199</v>
      </c>
      <c r="F3074" s="255" t="s">
        <v>24</v>
      </c>
      <c r="G3074" s="255">
        <v>17</v>
      </c>
      <c r="H3074" s="255" t="s">
        <v>12200</v>
      </c>
      <c r="I3074" s="255" t="s">
        <v>12201</v>
      </c>
      <c r="J3074" s="255">
        <v>19907882984</v>
      </c>
      <c r="K3074" s="255" t="s">
        <v>27</v>
      </c>
      <c r="L3074" s="260">
        <v>44395</v>
      </c>
      <c r="M3074" s="255" t="s">
        <v>2455</v>
      </c>
      <c r="N3074" s="255" t="s">
        <v>30</v>
      </c>
      <c r="O3074" s="260"/>
      <c r="P3074" s="255"/>
      <c r="Q3074" s="255" t="s">
        <v>30</v>
      </c>
      <c r="R3074" s="255"/>
      <c r="S3074" s="255"/>
      <c r="T3074" s="251" t="str">
        <f t="array" ref="T3074">VLOOKUP(D3074&amp;E3074,IF({1,0},'2021春'!$C$3:$C$4485&amp;'2021春'!$D$3:$D$4485,'2021春'!$H$3:$H$4485),2,0)</f>
        <v>451229200308170319</v>
      </c>
    </row>
    <row r="3075" spans="1:20">
      <c r="A3075" s="255">
        <v>3073</v>
      </c>
      <c r="B3075" s="255" t="s">
        <v>12202</v>
      </c>
      <c r="C3075" s="255" t="s">
        <v>21</v>
      </c>
      <c r="D3075" s="255" t="s">
        <v>421</v>
      </c>
      <c r="E3075" s="255" t="s">
        <v>12203</v>
      </c>
      <c r="F3075" s="255" t="s">
        <v>24</v>
      </c>
      <c r="G3075" s="255">
        <v>16</v>
      </c>
      <c r="H3075" s="255" t="s">
        <v>12204</v>
      </c>
      <c r="I3075" s="255" t="s">
        <v>12205</v>
      </c>
      <c r="J3075" s="255" t="s">
        <v>12206</v>
      </c>
      <c r="K3075" s="255" t="s">
        <v>27</v>
      </c>
      <c r="L3075" s="260">
        <v>44394</v>
      </c>
      <c r="M3075" s="255" t="s">
        <v>8491</v>
      </c>
      <c r="N3075" s="255" t="s">
        <v>27</v>
      </c>
      <c r="O3075" s="260">
        <v>44419</v>
      </c>
      <c r="P3075" s="255" t="s">
        <v>12207</v>
      </c>
      <c r="Q3075" s="255" t="s">
        <v>30</v>
      </c>
      <c r="R3075" s="255"/>
      <c r="S3075" s="255"/>
      <c r="T3075" s="251" t="str">
        <f t="array" ref="T3075">VLOOKUP(D3075&amp;E3075,IF({1,0},'2021春'!$C$3:$C$4485&amp;'2021春'!$D$3:$D$4485,'2021春'!$H$3:$H$4485),2,0)</f>
        <v>451229200506092753</v>
      </c>
    </row>
    <row r="3076" spans="1:20">
      <c r="A3076" s="255">
        <v>3074</v>
      </c>
      <c r="B3076" s="255" t="s">
        <v>12208</v>
      </c>
      <c r="C3076" s="255" t="s">
        <v>21</v>
      </c>
      <c r="D3076" s="255" t="s">
        <v>426</v>
      </c>
      <c r="E3076" s="255" t="s">
        <v>12209</v>
      </c>
      <c r="F3076" s="255" t="s">
        <v>143</v>
      </c>
      <c r="G3076" s="255">
        <v>15</v>
      </c>
      <c r="H3076" s="255" t="s">
        <v>12210</v>
      </c>
      <c r="I3076" s="255" t="s">
        <v>12211</v>
      </c>
      <c r="J3076" s="255">
        <v>13113788074</v>
      </c>
      <c r="K3076" s="255" t="s">
        <v>27</v>
      </c>
      <c r="L3076" s="260">
        <v>44396</v>
      </c>
      <c r="M3076" s="255" t="s">
        <v>2455</v>
      </c>
      <c r="N3076" s="255" t="s">
        <v>30</v>
      </c>
      <c r="O3076" s="260"/>
      <c r="P3076" s="255"/>
      <c r="Q3076" s="255" t="s">
        <v>30</v>
      </c>
      <c r="R3076" s="255"/>
      <c r="S3076" s="255"/>
      <c r="T3076" s="251" t="str">
        <f t="array" ref="T3076">VLOOKUP(D3076&amp;E3076,IF({1,0},'2021春'!$C$3:$C$4485&amp;'2021春'!$D$3:$D$4485,'2021春'!$H$3:$H$4485),2,0)</f>
        <v>451229200511125724</v>
      </c>
    </row>
    <row r="3077" spans="1:20">
      <c r="A3077" s="255">
        <v>3075</v>
      </c>
      <c r="B3077" s="255" t="s">
        <v>12212</v>
      </c>
      <c r="C3077" s="255" t="s">
        <v>21</v>
      </c>
      <c r="D3077" s="255" t="s">
        <v>426</v>
      </c>
      <c r="E3077" s="255" t="s">
        <v>12213</v>
      </c>
      <c r="F3077" s="255" t="s">
        <v>24</v>
      </c>
      <c r="G3077" s="255">
        <v>15</v>
      </c>
      <c r="H3077" s="255" t="s">
        <v>4263</v>
      </c>
      <c r="I3077" s="255" t="s">
        <v>12214</v>
      </c>
      <c r="J3077" s="255">
        <v>13977837457</v>
      </c>
      <c r="K3077" s="255" t="s">
        <v>27</v>
      </c>
      <c r="L3077" s="260">
        <v>44396</v>
      </c>
      <c r="M3077" s="255" t="s">
        <v>2455</v>
      </c>
      <c r="N3077" s="255" t="s">
        <v>30</v>
      </c>
      <c r="O3077" s="260"/>
      <c r="P3077" s="255"/>
      <c r="Q3077" s="255" t="s">
        <v>30</v>
      </c>
      <c r="R3077" s="255"/>
      <c r="S3077" s="255"/>
      <c r="T3077" s="251" t="str">
        <f t="array" ref="T3077">VLOOKUP(D3077&amp;E3077,IF({1,0},'2021春'!$C$3:$C$4485&amp;'2021春'!$D$3:$D$4485,'2021春'!$H$3:$H$4485),2,0)</f>
        <v>452731200510085716</v>
      </c>
    </row>
    <row r="3078" spans="1:20">
      <c r="A3078" s="255">
        <v>3076</v>
      </c>
      <c r="B3078" s="255" t="s">
        <v>12215</v>
      </c>
      <c r="C3078" s="255" t="s">
        <v>21</v>
      </c>
      <c r="D3078" s="255" t="s">
        <v>426</v>
      </c>
      <c r="E3078" s="255" t="s">
        <v>12216</v>
      </c>
      <c r="F3078" s="255" t="s">
        <v>24</v>
      </c>
      <c r="G3078" s="255">
        <v>17</v>
      </c>
      <c r="H3078" s="255" t="s">
        <v>12217</v>
      </c>
      <c r="I3078" s="255" t="s">
        <v>12218</v>
      </c>
      <c r="J3078" s="255">
        <v>18877825418</v>
      </c>
      <c r="K3078" s="255" t="s">
        <v>27</v>
      </c>
      <c r="L3078" s="260">
        <v>44395</v>
      </c>
      <c r="M3078" s="255" t="s">
        <v>1288</v>
      </c>
      <c r="N3078" s="255" t="s">
        <v>30</v>
      </c>
      <c r="O3078" s="260"/>
      <c r="P3078" s="255"/>
      <c r="Q3078" s="255" t="s">
        <v>30</v>
      </c>
      <c r="R3078" s="255"/>
      <c r="S3078" s="255"/>
      <c r="T3078" s="251" t="str">
        <f t="array" ref="T3078">VLOOKUP(D3078&amp;E3078,IF({1,0},'2021春'!$C$3:$C$4485&amp;'2021春'!$D$3:$D$4485,'2021春'!$H$3:$H$4485),2,0)</f>
        <v>452731200406270612</v>
      </c>
    </row>
    <row r="3079" spans="1:20">
      <c r="A3079" s="255">
        <v>3077</v>
      </c>
      <c r="B3079" s="255" t="s">
        <v>12219</v>
      </c>
      <c r="C3079" s="255" t="s">
        <v>21</v>
      </c>
      <c r="D3079" s="255" t="s">
        <v>426</v>
      </c>
      <c r="E3079" s="255" t="s">
        <v>12220</v>
      </c>
      <c r="F3079" s="255" t="s">
        <v>24</v>
      </c>
      <c r="G3079" s="255">
        <v>17</v>
      </c>
      <c r="H3079" s="255" t="s">
        <v>5391</v>
      </c>
      <c r="I3079" s="255" t="s">
        <v>7569</v>
      </c>
      <c r="J3079" s="255">
        <v>18278868294</v>
      </c>
      <c r="K3079" s="255" t="s">
        <v>27</v>
      </c>
      <c r="L3079" s="260">
        <v>44396</v>
      </c>
      <c r="M3079" s="255" t="s">
        <v>2455</v>
      </c>
      <c r="N3079" s="255" t="s">
        <v>30</v>
      </c>
      <c r="O3079" s="260"/>
      <c r="P3079" s="255"/>
      <c r="Q3079" s="255" t="s">
        <v>30</v>
      </c>
      <c r="R3079" s="255"/>
      <c r="S3079" s="255"/>
      <c r="T3079" s="251" t="str">
        <f t="array" ref="T3079">VLOOKUP(D3079&amp;E3079,IF({1,0},'2021春'!$C$3:$C$4485&amp;'2021春'!$D$3:$D$4485,'2021春'!$H$3:$H$4485),2,0)</f>
        <v>452127200406250972</v>
      </c>
    </row>
    <row r="3080" spans="1:20">
      <c r="A3080" s="255">
        <v>3078</v>
      </c>
      <c r="B3080" s="255" t="s">
        <v>12221</v>
      </c>
      <c r="C3080" s="255" t="s">
        <v>21</v>
      </c>
      <c r="D3080" s="255" t="s">
        <v>426</v>
      </c>
      <c r="E3080" s="255" t="s">
        <v>12222</v>
      </c>
      <c r="F3080" s="255" t="s">
        <v>143</v>
      </c>
      <c r="G3080" s="255">
        <v>17</v>
      </c>
      <c r="H3080" s="255" t="s">
        <v>12223</v>
      </c>
      <c r="I3080" s="255" t="s">
        <v>12224</v>
      </c>
      <c r="J3080" s="255">
        <v>17777938748</v>
      </c>
      <c r="K3080" s="255" t="s">
        <v>27</v>
      </c>
      <c r="L3080" s="260">
        <v>44403</v>
      </c>
      <c r="M3080" s="255" t="s">
        <v>1273</v>
      </c>
      <c r="N3080" s="255" t="s">
        <v>30</v>
      </c>
      <c r="O3080" s="260"/>
      <c r="P3080" s="255"/>
      <c r="Q3080" s="255" t="s">
        <v>30</v>
      </c>
      <c r="R3080" s="255"/>
      <c r="S3080" s="255"/>
      <c r="T3080" s="251" t="str">
        <f t="array" ref="T3080">VLOOKUP(D3080&amp;E3080,IF({1,0},'2021春'!$C$3:$C$4485&amp;'2021春'!$D$3:$D$4485,'2021春'!$H$3:$H$4485),2,0)</f>
        <v>451229200311203927</v>
      </c>
    </row>
    <row r="3081" spans="1:20">
      <c r="A3081" s="255">
        <v>3079</v>
      </c>
      <c r="B3081" s="255" t="s">
        <v>12225</v>
      </c>
      <c r="C3081" s="255" t="s">
        <v>21</v>
      </c>
      <c r="D3081" s="255" t="s">
        <v>426</v>
      </c>
      <c r="E3081" s="255" t="s">
        <v>12226</v>
      </c>
      <c r="F3081" s="255" t="s">
        <v>24</v>
      </c>
      <c r="G3081" s="255">
        <v>15</v>
      </c>
      <c r="H3081" s="255" t="s">
        <v>12227</v>
      </c>
      <c r="I3081" s="255" t="s">
        <v>12228</v>
      </c>
      <c r="J3081" s="255">
        <v>17776183868</v>
      </c>
      <c r="K3081" s="255" t="s">
        <v>27</v>
      </c>
      <c r="L3081" s="260">
        <v>44406</v>
      </c>
      <c r="M3081" s="255" t="s">
        <v>2172</v>
      </c>
      <c r="N3081" s="255" t="s">
        <v>30</v>
      </c>
      <c r="O3081" s="260"/>
      <c r="P3081" s="255"/>
      <c r="Q3081" s="255" t="s">
        <v>30</v>
      </c>
      <c r="R3081" s="255"/>
      <c r="S3081" s="255"/>
      <c r="T3081" s="251" t="str">
        <f t="array" ref="T3081">VLOOKUP(D3081&amp;E3081,IF({1,0},'2021春'!$C$3:$C$4485&amp;'2021春'!$D$3:$D$4485,'2021春'!$H$3:$H$4485),2,0)</f>
        <v>45273120060401031x</v>
      </c>
    </row>
    <row r="3082" spans="1:20">
      <c r="A3082" s="255">
        <v>3080</v>
      </c>
      <c r="B3082" s="255" t="s">
        <v>12229</v>
      </c>
      <c r="C3082" s="255" t="s">
        <v>21</v>
      </c>
      <c r="D3082" s="255" t="s">
        <v>426</v>
      </c>
      <c r="E3082" s="255" t="s">
        <v>12230</v>
      </c>
      <c r="F3082" s="255" t="s">
        <v>143</v>
      </c>
      <c r="G3082" s="255">
        <v>17</v>
      </c>
      <c r="H3082" s="255" t="s">
        <v>12231</v>
      </c>
      <c r="I3082" s="255" t="s">
        <v>12232</v>
      </c>
      <c r="J3082" s="255">
        <v>15878820387</v>
      </c>
      <c r="K3082" s="255" t="s">
        <v>27</v>
      </c>
      <c r="L3082" s="260">
        <v>44397</v>
      </c>
      <c r="M3082" s="255" t="s">
        <v>2172</v>
      </c>
      <c r="N3082" s="255" t="s">
        <v>30</v>
      </c>
      <c r="O3082" s="260"/>
      <c r="P3082" s="255"/>
      <c r="Q3082" s="255" t="s">
        <v>30</v>
      </c>
      <c r="R3082" s="255"/>
      <c r="S3082" s="255"/>
      <c r="T3082" s="251" t="str">
        <f t="array" ref="T3082">VLOOKUP(D3082&amp;E3082,IF({1,0},'2021春'!$C$3:$C$4485&amp;'2021春'!$D$3:$D$4485,'2021春'!$H$3:$H$4485),2,0)</f>
        <v>452731200407100623</v>
      </c>
    </row>
    <row r="3083" spans="1:20">
      <c r="A3083" s="255">
        <v>3081</v>
      </c>
      <c r="B3083" s="255" t="s">
        <v>12233</v>
      </c>
      <c r="C3083" s="255" t="s">
        <v>21</v>
      </c>
      <c r="D3083" s="255" t="s">
        <v>426</v>
      </c>
      <c r="E3083" s="255" t="s">
        <v>12234</v>
      </c>
      <c r="F3083" s="255" t="s">
        <v>24</v>
      </c>
      <c r="G3083" s="255">
        <v>16</v>
      </c>
      <c r="H3083" s="255" t="s">
        <v>12235</v>
      </c>
      <c r="I3083" s="255" t="s">
        <v>12236</v>
      </c>
      <c r="J3083" s="255">
        <v>18977894267</v>
      </c>
      <c r="K3083" s="255" t="s">
        <v>27</v>
      </c>
      <c r="L3083" s="260">
        <v>44397</v>
      </c>
      <c r="M3083" s="255" t="s">
        <v>1273</v>
      </c>
      <c r="N3083" s="255" t="s">
        <v>30</v>
      </c>
      <c r="O3083" s="260"/>
      <c r="P3083" s="255"/>
      <c r="Q3083" s="255" t="s">
        <v>30</v>
      </c>
      <c r="R3083" s="255"/>
      <c r="S3083" s="255"/>
      <c r="T3083" s="251" t="str">
        <f t="array" ref="T3083">VLOOKUP(D3083&amp;E3083,IF({1,0},'2021春'!$C$3:$C$4485&amp;'2021春'!$D$3:$D$4485,'2021春'!$H$3:$H$4485),2,0)</f>
        <v>45273120040923211X</v>
      </c>
    </row>
    <row r="3084" spans="1:20">
      <c r="A3084" s="255">
        <v>3082</v>
      </c>
      <c r="B3084" s="255" t="s">
        <v>12237</v>
      </c>
      <c r="C3084" s="255" t="s">
        <v>21</v>
      </c>
      <c r="D3084" s="255" t="s">
        <v>426</v>
      </c>
      <c r="E3084" s="255" t="s">
        <v>12238</v>
      </c>
      <c r="F3084" s="255" t="s">
        <v>24</v>
      </c>
      <c r="G3084" s="255">
        <v>15</v>
      </c>
      <c r="H3084" s="255" t="s">
        <v>12239</v>
      </c>
      <c r="I3084" s="255" t="s">
        <v>12240</v>
      </c>
      <c r="J3084" s="255">
        <v>15977894269</v>
      </c>
      <c r="K3084" s="255" t="s">
        <v>27</v>
      </c>
      <c r="L3084" s="260">
        <v>44398</v>
      </c>
      <c r="M3084" s="255" t="s">
        <v>12241</v>
      </c>
      <c r="N3084" s="255" t="s">
        <v>30</v>
      </c>
      <c r="O3084" s="260"/>
      <c r="P3084" s="255"/>
      <c r="Q3084" s="255" t="s">
        <v>30</v>
      </c>
      <c r="R3084" s="255"/>
      <c r="S3084" s="255"/>
      <c r="T3084" s="251" t="str">
        <f t="array" ref="T3084">VLOOKUP(D3084&amp;E3084,IF({1,0},'2021春'!$C$3:$C$4485&amp;'2021春'!$D$3:$D$4485,'2021春'!$H$3:$H$4485),2,0)</f>
        <v>451229200512291214</v>
      </c>
    </row>
    <row r="3085" spans="1:20">
      <c r="A3085" s="255">
        <v>3083</v>
      </c>
      <c r="B3085" s="255" t="s">
        <v>12242</v>
      </c>
      <c r="C3085" s="255" t="s">
        <v>21</v>
      </c>
      <c r="D3085" s="255" t="s">
        <v>426</v>
      </c>
      <c r="E3085" s="255" t="s">
        <v>12243</v>
      </c>
      <c r="F3085" s="255" t="s">
        <v>24</v>
      </c>
      <c r="G3085" s="255">
        <v>17</v>
      </c>
      <c r="H3085" s="255" t="s">
        <v>12244</v>
      </c>
      <c r="I3085" s="255" t="s">
        <v>12245</v>
      </c>
      <c r="J3085" s="255">
        <v>15296879340</v>
      </c>
      <c r="K3085" s="255" t="s">
        <v>27</v>
      </c>
      <c r="L3085" s="260">
        <v>44409</v>
      </c>
      <c r="M3085" s="255" t="s">
        <v>9590</v>
      </c>
      <c r="N3085" s="255" t="s">
        <v>30</v>
      </c>
      <c r="O3085" s="260"/>
      <c r="P3085" s="255"/>
      <c r="Q3085" s="255" t="s">
        <v>30</v>
      </c>
      <c r="R3085" s="255" t="s">
        <v>12246</v>
      </c>
      <c r="S3085" s="255"/>
      <c r="T3085" s="251" t="str">
        <f t="array" ref="T3085">VLOOKUP(D3085&amp;E3085,IF({1,0},'2021春'!$C$3:$C$4485&amp;'2021春'!$D$3:$D$4485,'2021春'!$H$3:$H$4485),2,0)</f>
        <v>452731200312115419</v>
      </c>
    </row>
    <row r="3086" spans="1:20">
      <c r="A3086" s="255">
        <v>3084</v>
      </c>
      <c r="B3086" s="255" t="s">
        <v>12247</v>
      </c>
      <c r="C3086" s="255" t="s">
        <v>21</v>
      </c>
      <c r="D3086" s="255" t="s">
        <v>426</v>
      </c>
      <c r="E3086" s="255" t="s">
        <v>12248</v>
      </c>
      <c r="F3086" s="255" t="s">
        <v>143</v>
      </c>
      <c r="G3086" s="255">
        <v>16</v>
      </c>
      <c r="H3086" s="255" t="s">
        <v>12249</v>
      </c>
      <c r="I3086" s="255" t="s">
        <v>12250</v>
      </c>
      <c r="J3086" s="255">
        <v>13387780680</v>
      </c>
      <c r="K3086" s="255" t="s">
        <v>27</v>
      </c>
      <c r="L3086" s="260">
        <v>44403</v>
      </c>
      <c r="M3086" s="255" t="s">
        <v>2172</v>
      </c>
      <c r="N3086" s="255" t="s">
        <v>30</v>
      </c>
      <c r="O3086" s="260"/>
      <c r="P3086" s="255"/>
      <c r="Q3086" s="255" t="s">
        <v>30</v>
      </c>
      <c r="R3086" s="255"/>
      <c r="S3086" s="255"/>
      <c r="T3086" s="251" t="str">
        <f t="array" ref="T3086">VLOOKUP(D3086&amp;E3086,IF({1,0},'2021春'!$C$3:$C$4485&amp;'2021春'!$D$3:$D$4485,'2021春'!$H$3:$H$4485),2,0)</f>
        <v>452731200409204522</v>
      </c>
    </row>
    <row r="3087" spans="1:20">
      <c r="A3087" s="255">
        <v>3085</v>
      </c>
      <c r="B3087" s="255" t="s">
        <v>12251</v>
      </c>
      <c r="C3087" s="255" t="s">
        <v>21</v>
      </c>
      <c r="D3087" s="255" t="s">
        <v>426</v>
      </c>
      <c r="E3087" s="255" t="s">
        <v>12252</v>
      </c>
      <c r="F3087" s="255" t="s">
        <v>143</v>
      </c>
      <c r="G3087" s="255">
        <v>15</v>
      </c>
      <c r="H3087" s="255" t="s">
        <v>8386</v>
      </c>
      <c r="I3087" s="255" t="s">
        <v>12253</v>
      </c>
      <c r="J3087" s="255">
        <v>13657780515</v>
      </c>
      <c r="K3087" s="255" t="s">
        <v>27</v>
      </c>
      <c r="L3087" s="260">
        <v>44395</v>
      </c>
      <c r="M3087" s="255" t="s">
        <v>2172</v>
      </c>
      <c r="N3087" s="255" t="s">
        <v>27</v>
      </c>
      <c r="O3087" s="260">
        <v>44415</v>
      </c>
      <c r="P3087" s="255" t="s">
        <v>12254</v>
      </c>
      <c r="Q3087" s="255" t="s">
        <v>30</v>
      </c>
      <c r="R3087" s="255" t="s">
        <v>12255</v>
      </c>
      <c r="S3087" s="255"/>
      <c r="T3087" s="251" t="str">
        <f t="array" ref="T3087">VLOOKUP(D3087&amp;E3087,IF({1,0},'2021春'!$C$3:$C$4485&amp;'2021春'!$D$3:$D$4485,'2021春'!$H$3:$H$4485),2,0)</f>
        <v>452731200603295122</v>
      </c>
    </row>
    <row r="3088" spans="1:20">
      <c r="A3088" s="255">
        <v>3086</v>
      </c>
      <c r="B3088" s="255" t="s">
        <v>12256</v>
      </c>
      <c r="C3088" s="255" t="s">
        <v>21</v>
      </c>
      <c r="D3088" s="255" t="s">
        <v>426</v>
      </c>
      <c r="E3088" s="255" t="s">
        <v>12257</v>
      </c>
      <c r="F3088" s="255" t="s">
        <v>24</v>
      </c>
      <c r="G3088" s="255">
        <v>15</v>
      </c>
      <c r="H3088" s="255" t="s">
        <v>12258</v>
      </c>
      <c r="I3088" s="255" t="s">
        <v>12259</v>
      </c>
      <c r="J3088" s="255">
        <v>13592170425</v>
      </c>
      <c r="K3088" s="255" t="s">
        <v>27</v>
      </c>
      <c r="L3088" s="260">
        <v>44394</v>
      </c>
      <c r="M3088" s="255" t="s">
        <v>2455</v>
      </c>
      <c r="N3088" s="255" t="s">
        <v>30</v>
      </c>
      <c r="O3088" s="260"/>
      <c r="P3088" s="255"/>
      <c r="Q3088" s="255" t="s">
        <v>30</v>
      </c>
      <c r="R3088" s="255" t="s">
        <v>12260</v>
      </c>
      <c r="S3088" s="255"/>
      <c r="T3088" s="251" t="str">
        <f t="array" ref="T3088">VLOOKUP(D3088&amp;E3088,IF({1,0},'2021春'!$C$3:$C$4485&amp;'2021春'!$D$3:$D$4485,'2021春'!$H$3:$H$4485),2,0)</f>
        <v>452127200510313611</v>
      </c>
    </row>
    <row r="3089" spans="1:20">
      <c r="A3089" s="255">
        <v>3087</v>
      </c>
      <c r="B3089" s="255" t="s">
        <v>12261</v>
      </c>
      <c r="C3089" s="255" t="s">
        <v>21</v>
      </c>
      <c r="D3089" s="255" t="s">
        <v>426</v>
      </c>
      <c r="E3089" s="255" t="s">
        <v>12262</v>
      </c>
      <c r="F3089" s="255" t="s">
        <v>143</v>
      </c>
      <c r="G3089" s="255">
        <v>14</v>
      </c>
      <c r="H3089" s="255" t="s">
        <v>12263</v>
      </c>
      <c r="I3089" s="255" t="s">
        <v>12264</v>
      </c>
      <c r="J3089" s="255">
        <v>19978809657</v>
      </c>
      <c r="K3089" s="255" t="s">
        <v>27</v>
      </c>
      <c r="L3089" s="260">
        <v>44411</v>
      </c>
      <c r="M3089" s="255" t="s">
        <v>2455</v>
      </c>
      <c r="N3089" s="261" t="s">
        <v>30</v>
      </c>
      <c r="O3089" s="260"/>
      <c r="P3089" s="255"/>
      <c r="Q3089" s="255" t="s">
        <v>30</v>
      </c>
      <c r="R3089" s="255"/>
      <c r="S3089" s="255"/>
      <c r="T3089" s="251" t="str">
        <f t="array" ref="T3089">VLOOKUP(D3089&amp;E3089,IF({1,0},'2021春'!$C$3:$C$4485&amp;'2021春'!$D$3:$D$4485,'2021春'!$H$3:$H$4485),2,0)</f>
        <v>451229200705183623</v>
      </c>
    </row>
    <row r="3090" spans="1:20">
      <c r="A3090" s="255">
        <v>3088</v>
      </c>
      <c r="B3090" s="255" t="s">
        <v>12265</v>
      </c>
      <c r="C3090" s="255" t="s">
        <v>21</v>
      </c>
      <c r="D3090" s="255" t="s">
        <v>426</v>
      </c>
      <c r="E3090" s="255" t="s">
        <v>12266</v>
      </c>
      <c r="F3090" s="255" t="s">
        <v>24</v>
      </c>
      <c r="G3090" s="255">
        <v>19</v>
      </c>
      <c r="H3090" s="255" t="s">
        <v>12267</v>
      </c>
      <c r="I3090" s="255" t="s">
        <v>12268</v>
      </c>
      <c r="J3090" s="255">
        <v>18977800795</v>
      </c>
      <c r="K3090" s="255" t="s">
        <v>27</v>
      </c>
      <c r="L3090" s="260">
        <v>44331</v>
      </c>
      <c r="M3090" s="255" t="s">
        <v>2455</v>
      </c>
      <c r="N3090" s="255" t="s">
        <v>27</v>
      </c>
      <c r="O3090" s="260">
        <v>44366</v>
      </c>
      <c r="P3090" s="255" t="s">
        <v>2455</v>
      </c>
      <c r="Q3090" s="255" t="s">
        <v>30</v>
      </c>
      <c r="R3090" s="255"/>
      <c r="S3090" s="255"/>
      <c r="T3090" s="251" t="str">
        <f t="array" ref="T3090">VLOOKUP(D3090&amp;E3090,IF({1,0},'2021春'!$C$3:$C$4485&amp;'2021春'!$D$3:$D$4485,'2021春'!$H$3:$H$4485),2,0)</f>
        <v>452731200204253355</v>
      </c>
    </row>
    <row r="3091" spans="1:20">
      <c r="A3091" s="255">
        <v>3089</v>
      </c>
      <c r="B3091" s="255" t="s">
        <v>12269</v>
      </c>
      <c r="C3091" s="255" t="s">
        <v>21</v>
      </c>
      <c r="D3091" s="255" t="s">
        <v>426</v>
      </c>
      <c r="E3091" s="255" t="s">
        <v>12270</v>
      </c>
      <c r="F3091" s="255" t="s">
        <v>24</v>
      </c>
      <c r="G3091" s="255">
        <v>20</v>
      </c>
      <c r="H3091" s="255" t="s">
        <v>3944</v>
      </c>
      <c r="I3091" s="255" t="s">
        <v>12271</v>
      </c>
      <c r="J3091" s="255">
        <v>15177890791</v>
      </c>
      <c r="K3091" s="255" t="s">
        <v>27</v>
      </c>
      <c r="L3091" s="260">
        <v>44331</v>
      </c>
      <c r="M3091" s="255" t="s">
        <v>2455</v>
      </c>
      <c r="N3091" s="255" t="s">
        <v>27</v>
      </c>
      <c r="O3091" s="260">
        <v>44366</v>
      </c>
      <c r="P3091" s="255" t="s">
        <v>2455</v>
      </c>
      <c r="Q3091" s="255" t="s">
        <v>30</v>
      </c>
      <c r="R3091" s="255"/>
      <c r="S3091" s="255"/>
      <c r="T3091" s="251" t="str">
        <f t="array" ref="T3091">VLOOKUP(D3091&amp;E3091,IF({1,0},'2021春'!$C$3:$C$4485&amp;'2021春'!$D$3:$D$4485,'2021春'!$H$3:$H$4485),2,0)</f>
        <v>451229200107262719</v>
      </c>
    </row>
    <row r="3092" spans="1:20">
      <c r="A3092" s="255">
        <v>3090</v>
      </c>
      <c r="B3092" s="255" t="s">
        <v>12272</v>
      </c>
      <c r="C3092" s="255" t="s">
        <v>21</v>
      </c>
      <c r="D3092" s="255" t="s">
        <v>426</v>
      </c>
      <c r="E3092" s="255" t="s">
        <v>12273</v>
      </c>
      <c r="F3092" s="255" t="s">
        <v>24</v>
      </c>
      <c r="G3092" s="255">
        <v>16</v>
      </c>
      <c r="H3092" s="255" t="s">
        <v>12274</v>
      </c>
      <c r="I3092" s="255" t="s">
        <v>12275</v>
      </c>
      <c r="J3092" s="255">
        <v>13702636798</v>
      </c>
      <c r="K3092" s="255" t="s">
        <v>27</v>
      </c>
      <c r="L3092" s="260">
        <v>44396</v>
      </c>
      <c r="M3092" s="255" t="s">
        <v>6237</v>
      </c>
      <c r="N3092" s="255"/>
      <c r="O3092" s="260"/>
      <c r="P3092" s="255"/>
      <c r="Q3092" s="255" t="s">
        <v>30</v>
      </c>
      <c r="R3092" s="255"/>
      <c r="S3092" s="255"/>
      <c r="T3092" s="251" t="str">
        <f t="array" ref="T3092">VLOOKUP(D3092&amp;E3092,IF({1,0},'2021春'!$C$3:$C$4485&amp;'2021春'!$D$3:$D$4485,'2021春'!$H$3:$H$4485),2,0)</f>
        <v>452731200411254211</v>
      </c>
    </row>
    <row r="3093" spans="1:20">
      <c r="A3093" s="255">
        <v>3091</v>
      </c>
      <c r="B3093" s="255" t="s">
        <v>12276</v>
      </c>
      <c r="C3093" s="255" t="s">
        <v>21</v>
      </c>
      <c r="D3093" s="255" t="s">
        <v>426</v>
      </c>
      <c r="E3093" s="255" t="s">
        <v>12277</v>
      </c>
      <c r="F3093" s="255" t="s">
        <v>143</v>
      </c>
      <c r="G3093" s="255">
        <v>16</v>
      </c>
      <c r="H3093" s="255" t="s">
        <v>12278</v>
      </c>
      <c r="I3093" s="255" t="s">
        <v>8791</v>
      </c>
      <c r="J3093" s="255">
        <v>18070810697</v>
      </c>
      <c r="K3093" s="255" t="s">
        <v>27</v>
      </c>
      <c r="L3093" s="260">
        <v>44405</v>
      </c>
      <c r="M3093" s="255" t="s">
        <v>133</v>
      </c>
      <c r="N3093" s="255"/>
      <c r="O3093" s="260"/>
      <c r="P3093" s="255"/>
      <c r="Q3093" s="255" t="s">
        <v>30</v>
      </c>
      <c r="R3093" s="255"/>
      <c r="S3093" s="255"/>
      <c r="T3093" s="251" t="str">
        <f t="array" ref="T3093">VLOOKUP(D3093&amp;E3093,IF({1,0},'2021春'!$C$3:$C$4485&amp;'2021春'!$D$3:$D$4485,'2021春'!$H$3:$H$4485),2,0)</f>
        <v>451229200408292428</v>
      </c>
    </row>
    <row r="3094" spans="1:20">
      <c r="A3094" s="255">
        <v>3092</v>
      </c>
      <c r="B3094" s="255" t="s">
        <v>12279</v>
      </c>
      <c r="C3094" s="255" t="s">
        <v>21</v>
      </c>
      <c r="D3094" s="255" t="s">
        <v>426</v>
      </c>
      <c r="E3094" s="255" t="s">
        <v>12280</v>
      </c>
      <c r="F3094" s="255" t="s">
        <v>143</v>
      </c>
      <c r="G3094" s="255">
        <v>16</v>
      </c>
      <c r="H3094" s="255" t="s">
        <v>257</v>
      </c>
      <c r="I3094" s="255" t="s">
        <v>12281</v>
      </c>
      <c r="J3094" s="255">
        <v>13367588542</v>
      </c>
      <c r="K3094" s="255" t="s">
        <v>27</v>
      </c>
      <c r="L3094" s="260">
        <v>44398</v>
      </c>
      <c r="M3094" s="255" t="s">
        <v>6052</v>
      </c>
      <c r="N3094" s="255"/>
      <c r="O3094" s="260"/>
      <c r="P3094" s="255"/>
      <c r="Q3094" s="255" t="s">
        <v>30</v>
      </c>
      <c r="R3094" s="255"/>
      <c r="S3094" s="255"/>
      <c r="T3094" s="251" t="str">
        <f t="array" ref="T3094">VLOOKUP(D3094&amp;E3094,IF({1,0},'2021春'!$C$3:$C$4485&amp;'2021春'!$D$3:$D$4485,'2021春'!$H$3:$H$4485),2,0)</f>
        <v>451229200412202122</v>
      </c>
    </row>
    <row r="3095" spans="1:20">
      <c r="A3095" s="255">
        <v>3093</v>
      </c>
      <c r="B3095" s="255" t="s">
        <v>12282</v>
      </c>
      <c r="C3095" s="255" t="s">
        <v>21</v>
      </c>
      <c r="D3095" s="255" t="s">
        <v>426</v>
      </c>
      <c r="E3095" s="255" t="s">
        <v>12283</v>
      </c>
      <c r="F3095" s="255" t="s">
        <v>24</v>
      </c>
      <c r="G3095" s="255">
        <v>16</v>
      </c>
      <c r="H3095" s="255" t="s">
        <v>12284</v>
      </c>
      <c r="I3095" s="255" t="s">
        <v>12285</v>
      </c>
      <c r="J3095" s="255">
        <v>15777808057</v>
      </c>
      <c r="K3095" s="255" t="s">
        <v>27</v>
      </c>
      <c r="L3095" s="260">
        <v>44396</v>
      </c>
      <c r="M3095" s="255" t="s">
        <v>139</v>
      </c>
      <c r="N3095" s="255"/>
      <c r="O3095" s="260"/>
      <c r="P3095" s="255"/>
      <c r="Q3095" s="255" t="s">
        <v>30</v>
      </c>
      <c r="R3095" s="255"/>
      <c r="S3095" s="255"/>
      <c r="T3095" s="251" t="str">
        <f t="array" ref="T3095">VLOOKUP(D3095&amp;E3095,IF({1,0},'2021春'!$C$3:$C$4485&amp;'2021春'!$D$3:$D$4485,'2021春'!$H$3:$H$4485),2,0)</f>
        <v>45122920050315367X</v>
      </c>
    </row>
    <row r="3096" spans="1:20">
      <c r="A3096" s="255">
        <v>3094</v>
      </c>
      <c r="B3096" s="255" t="s">
        <v>12286</v>
      </c>
      <c r="C3096" s="255" t="s">
        <v>21</v>
      </c>
      <c r="D3096" s="255" t="s">
        <v>426</v>
      </c>
      <c r="E3096" s="255" t="s">
        <v>1980</v>
      </c>
      <c r="F3096" s="255" t="s">
        <v>24</v>
      </c>
      <c r="G3096" s="255">
        <v>17</v>
      </c>
      <c r="H3096" s="255" t="s">
        <v>12287</v>
      </c>
      <c r="I3096" s="255" t="s">
        <v>12288</v>
      </c>
      <c r="J3096" s="255">
        <v>15807839158</v>
      </c>
      <c r="K3096" s="255" t="s">
        <v>27</v>
      </c>
      <c r="L3096" s="260">
        <v>44395</v>
      </c>
      <c r="M3096" s="255" t="s">
        <v>12241</v>
      </c>
      <c r="N3096" s="255" t="s">
        <v>27</v>
      </c>
      <c r="O3096" s="260">
        <v>44416</v>
      </c>
      <c r="P3096" s="255" t="s">
        <v>12241</v>
      </c>
      <c r="Q3096" s="255" t="s">
        <v>30</v>
      </c>
      <c r="R3096" s="255"/>
      <c r="S3096" s="255"/>
      <c r="T3096" s="251" t="str">
        <f t="array" ref="T3096">VLOOKUP(D3096&amp;E3096,IF({1,0},'2021春'!$C$3:$C$4485&amp;'2021春'!$D$3:$D$4485,'2021春'!$H$3:$H$4485),2,0)</f>
        <v>452731200407261216</v>
      </c>
    </row>
    <row r="3097" spans="1:20">
      <c r="A3097" s="255">
        <v>3095</v>
      </c>
      <c r="B3097" s="255" t="s">
        <v>12289</v>
      </c>
      <c r="C3097" s="255" t="s">
        <v>21</v>
      </c>
      <c r="D3097" s="255" t="s">
        <v>426</v>
      </c>
      <c r="E3097" s="255" t="s">
        <v>12290</v>
      </c>
      <c r="F3097" s="255" t="s">
        <v>24</v>
      </c>
      <c r="G3097" s="255">
        <v>16</v>
      </c>
      <c r="H3097" s="255" t="s">
        <v>12291</v>
      </c>
      <c r="I3097" s="255" t="s">
        <v>12292</v>
      </c>
      <c r="J3097" s="255">
        <v>15878821660</v>
      </c>
      <c r="K3097" s="255" t="s">
        <v>27</v>
      </c>
      <c r="L3097" s="260">
        <v>44394</v>
      </c>
      <c r="M3097" s="255" t="s">
        <v>2172</v>
      </c>
      <c r="N3097" s="255"/>
      <c r="O3097" s="260"/>
      <c r="P3097" s="255"/>
      <c r="Q3097" s="255" t="s">
        <v>30</v>
      </c>
      <c r="R3097" s="255"/>
      <c r="S3097" s="255"/>
      <c r="T3097" s="251" t="str">
        <f t="array" ref="T3097">VLOOKUP(D3097&amp;E3097,IF({1,0},'2021春'!$C$3:$C$4485&amp;'2021春'!$D$3:$D$4485,'2021春'!$H$3:$H$4485),2,0)</f>
        <v>452731200408260012</v>
      </c>
    </row>
    <row r="3098" spans="1:20">
      <c r="A3098" s="255">
        <v>3096</v>
      </c>
      <c r="B3098" s="255" t="s">
        <v>12293</v>
      </c>
      <c r="C3098" s="255" t="s">
        <v>21</v>
      </c>
      <c r="D3098" s="255" t="s">
        <v>426</v>
      </c>
      <c r="E3098" s="255" t="s">
        <v>4807</v>
      </c>
      <c r="F3098" s="255" t="s">
        <v>143</v>
      </c>
      <c r="G3098" s="255">
        <v>16</v>
      </c>
      <c r="H3098" s="255" t="s">
        <v>2317</v>
      </c>
      <c r="I3098" s="255" t="s">
        <v>12294</v>
      </c>
      <c r="J3098" s="255">
        <v>18278863295</v>
      </c>
      <c r="K3098" s="255" t="s">
        <v>27</v>
      </c>
      <c r="L3098" s="260">
        <v>44395</v>
      </c>
      <c r="M3098" s="255" t="s">
        <v>10754</v>
      </c>
      <c r="N3098" s="255" t="s">
        <v>27</v>
      </c>
      <c r="O3098" s="260">
        <v>44416</v>
      </c>
      <c r="P3098" s="255" t="s">
        <v>10754</v>
      </c>
      <c r="Q3098" s="255" t="s">
        <v>30</v>
      </c>
      <c r="R3098" s="255"/>
      <c r="S3098" s="255"/>
      <c r="T3098" s="251" t="str">
        <f t="array" ref="T3098">VLOOKUP(D3098&amp;E3098,IF({1,0},'2021春'!$C$3:$C$4485&amp;'2021春'!$D$3:$D$4485,'2021春'!$H$3:$H$4485),2,0)</f>
        <v>452731200502130628</v>
      </c>
    </row>
    <row r="3099" spans="1:20">
      <c r="A3099" s="255">
        <v>3097</v>
      </c>
      <c r="B3099" s="255" t="s">
        <v>12295</v>
      </c>
      <c r="C3099" s="255" t="s">
        <v>21</v>
      </c>
      <c r="D3099" s="255" t="s">
        <v>426</v>
      </c>
      <c r="E3099" s="255" t="s">
        <v>10241</v>
      </c>
      <c r="F3099" s="255" t="s">
        <v>143</v>
      </c>
      <c r="G3099" s="255">
        <v>16</v>
      </c>
      <c r="H3099" s="255" t="s">
        <v>4200</v>
      </c>
      <c r="I3099" s="255" t="s">
        <v>12296</v>
      </c>
      <c r="J3099" s="255">
        <v>15323787520</v>
      </c>
      <c r="K3099" s="255" t="s">
        <v>27</v>
      </c>
      <c r="L3099" s="260">
        <v>44404</v>
      </c>
      <c r="M3099" s="255" t="s">
        <v>3702</v>
      </c>
      <c r="N3099" s="255"/>
      <c r="O3099" s="260"/>
      <c r="P3099" s="255"/>
      <c r="Q3099" s="255" t="s">
        <v>30</v>
      </c>
      <c r="R3099" s="255"/>
      <c r="S3099" s="255"/>
      <c r="T3099" s="251" t="str">
        <f t="array" ref="T3099">VLOOKUP(D3099&amp;E3099,IF({1,0},'2021春'!$C$3:$C$4485&amp;'2021春'!$D$3:$D$4485,'2021春'!$H$3:$H$4485),2,0)</f>
        <v>451229200409102729</v>
      </c>
    </row>
    <row r="3100" spans="1:20">
      <c r="A3100" s="255">
        <v>3098</v>
      </c>
      <c r="B3100" s="255" t="s">
        <v>12297</v>
      </c>
      <c r="C3100" s="255" t="s">
        <v>21</v>
      </c>
      <c r="D3100" s="255" t="s">
        <v>426</v>
      </c>
      <c r="E3100" s="255" t="s">
        <v>2874</v>
      </c>
      <c r="F3100" s="255" t="s">
        <v>24</v>
      </c>
      <c r="G3100" s="255">
        <v>15</v>
      </c>
      <c r="H3100" s="255" t="s">
        <v>12298</v>
      </c>
      <c r="I3100" s="255" t="s">
        <v>12299</v>
      </c>
      <c r="J3100" s="255">
        <v>13926195426</v>
      </c>
      <c r="K3100" s="255" t="s">
        <v>27</v>
      </c>
      <c r="L3100" s="260">
        <v>44394</v>
      </c>
      <c r="M3100" s="255" t="s">
        <v>2172</v>
      </c>
      <c r="N3100" s="255"/>
      <c r="O3100" s="260"/>
      <c r="P3100" s="255"/>
      <c r="Q3100" s="255" t="s">
        <v>30</v>
      </c>
      <c r="R3100" s="255"/>
      <c r="S3100" s="255"/>
      <c r="T3100" s="251" t="str">
        <f t="array" ref="T3100">VLOOKUP(D3100&amp;E3100,IF({1,0},'2021春'!$C$3:$C$4485&amp;'2021春'!$D$3:$D$4485,'2021春'!$H$3:$H$4485),2,0)</f>
        <v>450124200602154215</v>
      </c>
    </row>
    <row r="3101" spans="1:20">
      <c r="A3101" s="255">
        <v>3099</v>
      </c>
      <c r="B3101" s="255" t="s">
        <v>12300</v>
      </c>
      <c r="C3101" s="255" t="s">
        <v>21</v>
      </c>
      <c r="D3101" s="255" t="s">
        <v>426</v>
      </c>
      <c r="E3101" s="255" t="s">
        <v>7559</v>
      </c>
      <c r="F3101" s="255" t="s">
        <v>24</v>
      </c>
      <c r="G3101" s="255">
        <v>17</v>
      </c>
      <c r="H3101" s="255" t="s">
        <v>5776</v>
      </c>
      <c r="I3101" s="255" t="s">
        <v>12301</v>
      </c>
      <c r="J3101" s="255">
        <v>13557783353</v>
      </c>
      <c r="K3101" s="255" t="s">
        <v>27</v>
      </c>
      <c r="L3101" s="260">
        <v>44399</v>
      </c>
      <c r="M3101" s="255" t="s">
        <v>12302</v>
      </c>
      <c r="N3101" s="255"/>
      <c r="O3101" s="260"/>
      <c r="P3101" s="255"/>
      <c r="Q3101" s="255" t="s">
        <v>30</v>
      </c>
      <c r="R3101" s="255"/>
      <c r="S3101" s="255"/>
      <c r="T3101" s="251" t="str">
        <f t="array" ref="T3101">VLOOKUP(D3101&amp;E3101,IF({1,0},'2021春'!$C$3:$C$4485&amp;'2021春'!$D$3:$D$4485,'2021春'!$H$3:$H$4485),2,0)</f>
        <v>451229200407155739</v>
      </c>
    </row>
    <row r="3102" spans="1:20">
      <c r="A3102" s="255">
        <v>3100</v>
      </c>
      <c r="B3102" s="255" t="s">
        <v>12303</v>
      </c>
      <c r="C3102" s="255" t="s">
        <v>21</v>
      </c>
      <c r="D3102" s="255" t="s">
        <v>426</v>
      </c>
      <c r="E3102" s="255" t="s">
        <v>12304</v>
      </c>
      <c r="F3102" s="255" t="s">
        <v>24</v>
      </c>
      <c r="G3102" s="255">
        <v>17</v>
      </c>
      <c r="H3102" s="255" t="s">
        <v>2425</v>
      </c>
      <c r="I3102" s="255" t="s">
        <v>2426</v>
      </c>
      <c r="J3102" s="255">
        <v>15177893539</v>
      </c>
      <c r="K3102" s="255" t="s">
        <v>27</v>
      </c>
      <c r="L3102" s="260">
        <v>44396</v>
      </c>
      <c r="M3102" s="255" t="s">
        <v>185</v>
      </c>
      <c r="N3102" s="255"/>
      <c r="O3102" s="260"/>
      <c r="P3102" s="255"/>
      <c r="Q3102" s="255" t="s">
        <v>30</v>
      </c>
      <c r="R3102" s="255"/>
      <c r="S3102" s="255"/>
      <c r="T3102" s="251" t="str">
        <f t="array" ref="T3102">VLOOKUP(D3102&amp;E3102,IF({1,0},'2021春'!$C$3:$C$4485&amp;'2021春'!$D$3:$D$4485,'2021春'!$H$3:$H$4485),2,0)</f>
        <v>451229200404150932</v>
      </c>
    </row>
    <row r="3103" spans="1:20">
      <c r="A3103" s="255">
        <v>3101</v>
      </c>
      <c r="B3103" s="255" t="s">
        <v>12305</v>
      </c>
      <c r="C3103" s="255" t="s">
        <v>21</v>
      </c>
      <c r="D3103" s="255" t="s">
        <v>426</v>
      </c>
      <c r="E3103" s="255" t="s">
        <v>6648</v>
      </c>
      <c r="F3103" s="255" t="s">
        <v>143</v>
      </c>
      <c r="G3103" s="255">
        <v>16</v>
      </c>
      <c r="H3103" s="255" t="s">
        <v>12306</v>
      </c>
      <c r="I3103" s="255" t="s">
        <v>12307</v>
      </c>
      <c r="J3103" s="255">
        <v>15949328807</v>
      </c>
      <c r="K3103" s="255" t="s">
        <v>27</v>
      </c>
      <c r="L3103" s="260">
        <v>44396</v>
      </c>
      <c r="M3103" s="255" t="s">
        <v>2172</v>
      </c>
      <c r="N3103" s="255"/>
      <c r="O3103" s="260"/>
      <c r="P3103" s="255"/>
      <c r="Q3103" s="255" t="s">
        <v>30</v>
      </c>
      <c r="R3103" s="255"/>
      <c r="S3103" s="255"/>
      <c r="T3103" s="251" t="str">
        <f t="array" ref="T3103">VLOOKUP(D3103&amp;E3103,IF({1,0},'2021春'!$C$3:$C$4485&amp;'2021春'!$D$3:$D$4485,'2021春'!$H$3:$H$4485),2,0)</f>
        <v>452731200410163641</v>
      </c>
    </row>
    <row r="3104" spans="1:20">
      <c r="A3104" s="255">
        <v>3102</v>
      </c>
      <c r="B3104" s="255" t="s">
        <v>12308</v>
      </c>
      <c r="C3104" s="255" t="s">
        <v>21</v>
      </c>
      <c r="D3104" s="255" t="s">
        <v>426</v>
      </c>
      <c r="E3104" s="255" t="s">
        <v>12309</v>
      </c>
      <c r="F3104" s="255" t="s">
        <v>24</v>
      </c>
      <c r="G3104" s="255">
        <v>17</v>
      </c>
      <c r="H3104" s="255" t="s">
        <v>4414</v>
      </c>
      <c r="I3104" s="255" t="s">
        <v>1791</v>
      </c>
      <c r="J3104" s="255">
        <v>15078573781</v>
      </c>
      <c r="K3104" s="255" t="s">
        <v>27</v>
      </c>
      <c r="L3104" s="260">
        <v>44400</v>
      </c>
      <c r="M3104" s="255" t="s">
        <v>2172</v>
      </c>
      <c r="N3104" s="255"/>
      <c r="O3104" s="260"/>
      <c r="P3104" s="255"/>
      <c r="Q3104" s="255" t="s">
        <v>30</v>
      </c>
      <c r="R3104" s="255"/>
      <c r="S3104" s="255"/>
      <c r="T3104" s="251" t="str">
        <f t="array" ref="T3104">VLOOKUP(D3104&amp;E3104,IF({1,0},'2021春'!$C$3:$C$4485&amp;'2021春'!$D$3:$D$4485,'2021春'!$H$3:$H$4485),2,0)</f>
        <v>452731200312254814</v>
      </c>
    </row>
    <row r="3105" spans="1:20">
      <c r="A3105" s="255">
        <v>3103</v>
      </c>
      <c r="B3105" s="255" t="s">
        <v>12310</v>
      </c>
      <c r="C3105" s="255" t="s">
        <v>21</v>
      </c>
      <c r="D3105" s="255" t="s">
        <v>426</v>
      </c>
      <c r="E3105" s="255" t="s">
        <v>12311</v>
      </c>
      <c r="F3105" s="255" t="s">
        <v>143</v>
      </c>
      <c r="G3105" s="255">
        <v>17</v>
      </c>
      <c r="H3105" s="255" t="s">
        <v>4409</v>
      </c>
      <c r="I3105" s="255" t="s">
        <v>12312</v>
      </c>
      <c r="J3105" s="255">
        <v>19978428260</v>
      </c>
      <c r="K3105" s="255" t="s">
        <v>27</v>
      </c>
      <c r="L3105" s="260">
        <v>44420</v>
      </c>
      <c r="M3105" s="255" t="s">
        <v>3702</v>
      </c>
      <c r="N3105" s="255"/>
      <c r="O3105" s="260"/>
      <c r="P3105" s="255"/>
      <c r="Q3105" s="255" t="s">
        <v>30</v>
      </c>
      <c r="R3105" s="255"/>
      <c r="S3105" s="255"/>
      <c r="T3105" s="251" t="str">
        <f t="array" ref="T3105">VLOOKUP(D3105&amp;E3105,IF({1,0},'2021春'!$C$3:$C$4485&amp;'2021春'!$D$3:$D$4485,'2021春'!$H$3:$H$4485),2,0)</f>
        <v>451229200403152725</v>
      </c>
    </row>
    <row r="3106" spans="1:20">
      <c r="A3106" s="255">
        <v>3104</v>
      </c>
      <c r="B3106" s="255" t="s">
        <v>12313</v>
      </c>
      <c r="C3106" s="255" t="s">
        <v>21</v>
      </c>
      <c r="D3106" s="255" t="s">
        <v>426</v>
      </c>
      <c r="E3106" s="255" t="s">
        <v>12314</v>
      </c>
      <c r="F3106" s="255" t="s">
        <v>24</v>
      </c>
      <c r="G3106" s="255">
        <v>15</v>
      </c>
      <c r="H3106" s="255" t="s">
        <v>6551</v>
      </c>
      <c r="I3106" s="255" t="s">
        <v>12315</v>
      </c>
      <c r="J3106" s="255">
        <v>13168572518</v>
      </c>
      <c r="K3106" s="255" t="s">
        <v>27</v>
      </c>
      <c r="L3106" s="260">
        <v>44394</v>
      </c>
      <c r="M3106" s="255" t="s">
        <v>2455</v>
      </c>
      <c r="N3106" s="255"/>
      <c r="O3106" s="260"/>
      <c r="P3106" s="255"/>
      <c r="Q3106" s="255" t="s">
        <v>30</v>
      </c>
      <c r="R3106" s="255"/>
      <c r="S3106" s="255"/>
      <c r="T3106" s="251" t="str">
        <f t="array" ref="T3106">VLOOKUP(D3106&amp;E3106,IF({1,0},'2021春'!$C$3:$C$4485&amp;'2021春'!$D$3:$D$4485,'2021春'!$H$3:$H$4485),2,0)</f>
        <v>452731200511251835</v>
      </c>
    </row>
    <row r="3107" spans="1:20">
      <c r="A3107" s="255">
        <v>3105</v>
      </c>
      <c r="B3107" s="255" t="s">
        <v>12316</v>
      </c>
      <c r="C3107" s="255" t="s">
        <v>21</v>
      </c>
      <c r="D3107" s="255" t="s">
        <v>426</v>
      </c>
      <c r="E3107" s="255" t="s">
        <v>12317</v>
      </c>
      <c r="F3107" s="255" t="s">
        <v>24</v>
      </c>
      <c r="G3107" s="255">
        <v>16</v>
      </c>
      <c r="H3107" s="255" t="s">
        <v>7379</v>
      </c>
      <c r="I3107" s="255" t="s">
        <v>12318</v>
      </c>
      <c r="J3107" s="255">
        <v>18707781828</v>
      </c>
      <c r="K3107" s="255" t="s">
        <v>27</v>
      </c>
      <c r="L3107" s="260">
        <v>44405</v>
      </c>
      <c r="M3107" s="255" t="s">
        <v>2455</v>
      </c>
      <c r="N3107" s="255" t="s">
        <v>30</v>
      </c>
      <c r="O3107" s="260"/>
      <c r="P3107" s="255"/>
      <c r="Q3107" s="255" t="s">
        <v>30</v>
      </c>
      <c r="R3107" s="255"/>
      <c r="S3107" s="255"/>
      <c r="T3107" s="251" t="str">
        <f t="array" ref="T3107">VLOOKUP(D3107&amp;E3107,IF({1,0},'2021春'!$C$3:$C$4485&amp;'2021春'!$D$3:$D$4485,'2021春'!$H$3:$H$4485),2,0)</f>
        <v>45122920050208211X</v>
      </c>
    </row>
    <row r="3108" spans="1:20">
      <c r="A3108" s="255">
        <v>3106</v>
      </c>
      <c r="B3108" s="255" t="s">
        <v>12319</v>
      </c>
      <c r="C3108" s="255" t="s">
        <v>21</v>
      </c>
      <c r="D3108" s="255" t="s">
        <v>426</v>
      </c>
      <c r="E3108" s="255" t="s">
        <v>12320</v>
      </c>
      <c r="F3108" s="255" t="s">
        <v>24</v>
      </c>
      <c r="G3108" s="255">
        <v>15</v>
      </c>
      <c r="H3108" s="255" t="s">
        <v>10791</v>
      </c>
      <c r="I3108" s="255" t="s">
        <v>12321</v>
      </c>
      <c r="J3108" s="255">
        <v>15878678305</v>
      </c>
      <c r="K3108" s="255" t="s">
        <v>27</v>
      </c>
      <c r="L3108" s="260">
        <v>44394</v>
      </c>
      <c r="M3108" s="255" t="s">
        <v>2455</v>
      </c>
      <c r="N3108" s="255"/>
      <c r="O3108" s="260"/>
      <c r="P3108" s="255"/>
      <c r="Q3108" s="255" t="s">
        <v>30</v>
      </c>
      <c r="R3108" s="255"/>
      <c r="S3108" s="255"/>
      <c r="T3108" s="251" t="str">
        <f t="array" ref="T3108">VLOOKUP(D3108&amp;E3108,IF({1,0},'2021春'!$C$3:$C$4485&amp;'2021春'!$D$3:$D$4485,'2021春'!$H$3:$H$4485),2,0)</f>
        <v>451229200508170014</v>
      </c>
    </row>
    <row r="3109" spans="1:20">
      <c r="A3109" s="255">
        <v>3107</v>
      </c>
      <c r="B3109" s="255" t="s">
        <v>12322</v>
      </c>
      <c r="C3109" s="255" t="s">
        <v>21</v>
      </c>
      <c r="D3109" s="255" t="s">
        <v>426</v>
      </c>
      <c r="E3109" s="255" t="s">
        <v>12323</v>
      </c>
      <c r="F3109" s="255" t="s">
        <v>143</v>
      </c>
      <c r="G3109" s="255">
        <v>17</v>
      </c>
      <c r="H3109" s="255" t="s">
        <v>12324</v>
      </c>
      <c r="I3109" s="255" t="s">
        <v>12325</v>
      </c>
      <c r="J3109" s="255">
        <v>19127016419</v>
      </c>
      <c r="K3109" s="255" t="s">
        <v>27</v>
      </c>
      <c r="L3109" s="260">
        <v>44404</v>
      </c>
      <c r="M3109" s="255" t="s">
        <v>2455</v>
      </c>
      <c r="N3109" s="255" t="s">
        <v>30</v>
      </c>
      <c r="O3109" s="260"/>
      <c r="P3109" s="255"/>
      <c r="Q3109" s="255" t="s">
        <v>30</v>
      </c>
      <c r="R3109" s="255"/>
      <c r="S3109" s="255"/>
      <c r="T3109" s="251" t="str">
        <f t="array" ref="T3109">VLOOKUP(D3109&amp;E3109,IF({1,0},'2021春'!$C$3:$C$4485&amp;'2021春'!$D$3:$D$4485,'2021春'!$H$3:$H$4485),2,0)</f>
        <v>451229200406295422</v>
      </c>
    </row>
    <row r="3110" spans="1:20">
      <c r="A3110" s="255">
        <v>3108</v>
      </c>
      <c r="B3110" s="255" t="s">
        <v>12326</v>
      </c>
      <c r="C3110" s="255" t="s">
        <v>21</v>
      </c>
      <c r="D3110" s="255" t="s">
        <v>426</v>
      </c>
      <c r="E3110" s="255" t="s">
        <v>12327</v>
      </c>
      <c r="F3110" s="255" t="s">
        <v>24</v>
      </c>
      <c r="G3110" s="255">
        <v>16</v>
      </c>
      <c r="H3110" s="255" t="s">
        <v>12328</v>
      </c>
      <c r="I3110" s="255" t="s">
        <v>12329</v>
      </c>
      <c r="J3110" s="255">
        <v>15777883488</v>
      </c>
      <c r="K3110" s="255" t="s">
        <v>27</v>
      </c>
      <c r="L3110" s="260">
        <v>44403</v>
      </c>
      <c r="M3110" s="255" t="s">
        <v>5175</v>
      </c>
      <c r="N3110" s="255"/>
      <c r="O3110" s="260"/>
      <c r="P3110" s="255"/>
      <c r="Q3110" s="255" t="s">
        <v>30</v>
      </c>
      <c r="R3110" s="255"/>
      <c r="S3110" s="255"/>
      <c r="T3110" s="251" t="str">
        <f t="array" ref="T3110">VLOOKUP(D3110&amp;E3110,IF({1,0},'2021春'!$C$3:$C$4485&amp;'2021春'!$D$3:$D$4485,'2021春'!$H$3:$H$4485),2,0)</f>
        <v>451222200501070577</v>
      </c>
    </row>
    <row r="3111" spans="1:20">
      <c r="A3111" s="255">
        <v>3109</v>
      </c>
      <c r="B3111" s="255" t="s">
        <v>12330</v>
      </c>
      <c r="C3111" s="255" t="s">
        <v>21</v>
      </c>
      <c r="D3111" s="255" t="s">
        <v>426</v>
      </c>
      <c r="E3111" s="255" t="s">
        <v>12331</v>
      </c>
      <c r="F3111" s="255" t="s">
        <v>24</v>
      </c>
      <c r="G3111" s="255">
        <v>16</v>
      </c>
      <c r="H3111" s="255" t="s">
        <v>12332</v>
      </c>
      <c r="I3111" s="255" t="s">
        <v>12333</v>
      </c>
      <c r="J3111" s="255">
        <v>13877862635</v>
      </c>
      <c r="K3111" s="255" t="s">
        <v>27</v>
      </c>
      <c r="L3111" s="260">
        <v>44406</v>
      </c>
      <c r="M3111" s="255" t="s">
        <v>12334</v>
      </c>
      <c r="N3111" s="255" t="s">
        <v>30</v>
      </c>
      <c r="O3111" s="260"/>
      <c r="P3111" s="255"/>
      <c r="Q3111" s="255" t="s">
        <v>30</v>
      </c>
      <c r="R3111" s="255"/>
      <c r="S3111" s="255"/>
      <c r="T3111" s="251" t="str">
        <f t="array" ref="T3111">VLOOKUP(D3111&amp;E3111,IF({1,0},'2021春'!$C$3:$C$4485&amp;'2021春'!$D$3:$D$4485,'2021春'!$H$3:$H$4485),2,0)</f>
        <v>451229200503245718</v>
      </c>
    </row>
    <row r="3112" spans="1:20">
      <c r="A3112" s="255">
        <v>3110</v>
      </c>
      <c r="B3112" s="255" t="s">
        <v>12335</v>
      </c>
      <c r="C3112" s="255" t="s">
        <v>21</v>
      </c>
      <c r="D3112" s="255" t="s">
        <v>426</v>
      </c>
      <c r="E3112" s="255" t="s">
        <v>1929</v>
      </c>
      <c r="F3112" s="255" t="s">
        <v>24</v>
      </c>
      <c r="G3112" s="255">
        <v>17</v>
      </c>
      <c r="H3112" s="255" t="s">
        <v>12336</v>
      </c>
      <c r="I3112" s="255" t="s">
        <v>12337</v>
      </c>
      <c r="J3112" s="255">
        <v>13907884783</v>
      </c>
      <c r="K3112" s="255" t="s">
        <v>27</v>
      </c>
      <c r="L3112" s="260">
        <v>44397</v>
      </c>
      <c r="M3112" s="255" t="s">
        <v>2172</v>
      </c>
      <c r="N3112" s="255"/>
      <c r="O3112" s="260"/>
      <c r="P3112" s="255"/>
      <c r="Q3112" s="255" t="s">
        <v>30</v>
      </c>
      <c r="R3112" s="255"/>
      <c r="S3112" s="255"/>
      <c r="T3112" s="251" t="str">
        <f t="array" ref="T3112">VLOOKUP(D3112&amp;E3112,IF({1,0},'2021春'!$C$3:$C$4485&amp;'2021春'!$D$3:$D$4485,'2021春'!$H$3:$H$4485),2,0)</f>
        <v>451229200403155731</v>
      </c>
    </row>
    <row r="3113" spans="1:20">
      <c r="A3113" s="255">
        <v>3111</v>
      </c>
      <c r="B3113" s="255" t="s">
        <v>12338</v>
      </c>
      <c r="C3113" s="255" t="s">
        <v>21</v>
      </c>
      <c r="D3113" s="255" t="s">
        <v>426</v>
      </c>
      <c r="E3113" s="255" t="s">
        <v>12339</v>
      </c>
      <c r="F3113" s="255" t="s">
        <v>24</v>
      </c>
      <c r="G3113" s="255">
        <v>16</v>
      </c>
      <c r="H3113" s="255" t="s">
        <v>8182</v>
      </c>
      <c r="I3113" s="255" t="s">
        <v>12340</v>
      </c>
      <c r="J3113" s="255">
        <v>13557012216</v>
      </c>
      <c r="K3113" s="255" t="s">
        <v>27</v>
      </c>
      <c r="L3113" s="260">
        <v>44399</v>
      </c>
      <c r="M3113" s="255" t="s">
        <v>2172</v>
      </c>
      <c r="N3113" s="255" t="s">
        <v>30</v>
      </c>
      <c r="O3113" s="260"/>
      <c r="P3113" s="255"/>
      <c r="Q3113" s="255" t="s">
        <v>30</v>
      </c>
      <c r="R3113" s="255"/>
      <c r="S3113" s="255"/>
      <c r="T3113" s="251" t="str">
        <f t="array" ref="T3113">VLOOKUP(D3113&amp;E3113,IF({1,0},'2021春'!$C$3:$C$4485&amp;'2021春'!$D$3:$D$4485,'2021春'!$H$3:$H$4485),2,0)</f>
        <v>451229200501233617</v>
      </c>
    </row>
    <row r="3114" spans="1:20">
      <c r="A3114" s="255">
        <v>3112</v>
      </c>
      <c r="B3114" s="255" t="s">
        <v>12341</v>
      </c>
      <c r="C3114" s="255" t="s">
        <v>21</v>
      </c>
      <c r="D3114" s="255" t="s">
        <v>426</v>
      </c>
      <c r="E3114" s="255" t="s">
        <v>12342</v>
      </c>
      <c r="F3114" s="255" t="s">
        <v>24</v>
      </c>
      <c r="G3114" s="255">
        <v>16</v>
      </c>
      <c r="H3114" s="255" t="s">
        <v>12343</v>
      </c>
      <c r="I3114" s="255" t="s">
        <v>12344</v>
      </c>
      <c r="J3114" s="255">
        <v>18077825869</v>
      </c>
      <c r="K3114" s="255" t="s">
        <v>27</v>
      </c>
      <c r="L3114" s="260">
        <v>44396</v>
      </c>
      <c r="M3114" s="255" t="s">
        <v>10175</v>
      </c>
      <c r="N3114" s="255" t="s">
        <v>30</v>
      </c>
      <c r="O3114" s="260"/>
      <c r="P3114" s="255"/>
      <c r="Q3114" s="255" t="s">
        <v>30</v>
      </c>
      <c r="R3114" s="255"/>
      <c r="S3114" s="255"/>
      <c r="T3114" s="251" t="str">
        <f t="array" ref="T3114">VLOOKUP(D3114&amp;E3114,IF({1,0},'2021春'!$C$3:$C$4485&amp;'2021春'!$D$3:$D$4485,'2021春'!$H$3:$H$4485),2,0)</f>
        <v>452731200506050916</v>
      </c>
    </row>
    <row r="3115" spans="1:20">
      <c r="A3115" s="255">
        <v>3113</v>
      </c>
      <c r="B3115" s="255" t="s">
        <v>12345</v>
      </c>
      <c r="C3115" s="255" t="s">
        <v>21</v>
      </c>
      <c r="D3115" s="255" t="s">
        <v>426</v>
      </c>
      <c r="E3115" s="255" t="s">
        <v>12346</v>
      </c>
      <c r="F3115" s="255" t="s">
        <v>24</v>
      </c>
      <c r="G3115" s="255">
        <v>16</v>
      </c>
      <c r="H3115" s="255" t="s">
        <v>12347</v>
      </c>
      <c r="I3115" s="255" t="s">
        <v>12348</v>
      </c>
      <c r="J3115" s="255">
        <v>15878821341</v>
      </c>
      <c r="K3115" s="255" t="s">
        <v>27</v>
      </c>
      <c r="L3115" s="260">
        <v>44396</v>
      </c>
      <c r="M3115" s="255" t="s">
        <v>139</v>
      </c>
      <c r="N3115" s="255"/>
      <c r="O3115" s="260"/>
      <c r="P3115" s="255"/>
      <c r="Q3115" s="255" t="s">
        <v>30</v>
      </c>
      <c r="R3115" s="255"/>
      <c r="S3115" s="255"/>
      <c r="T3115" s="251" t="str">
        <f t="array" ref="T3115">VLOOKUP(D3115&amp;E3115,IF({1,0},'2021春'!$C$3:$C$4485&amp;'2021春'!$D$3:$D$4485,'2021春'!$H$3:$H$4485),2,0)</f>
        <v>452731200412090319</v>
      </c>
    </row>
    <row r="3116" spans="1:20">
      <c r="A3116" s="255">
        <v>3114</v>
      </c>
      <c r="B3116" s="255" t="s">
        <v>12349</v>
      </c>
      <c r="C3116" s="255" t="s">
        <v>21</v>
      </c>
      <c r="D3116" s="255" t="s">
        <v>426</v>
      </c>
      <c r="E3116" s="255" t="s">
        <v>12350</v>
      </c>
      <c r="F3116" s="255" t="s">
        <v>24</v>
      </c>
      <c r="G3116" s="255">
        <v>16</v>
      </c>
      <c r="H3116" s="255" t="s">
        <v>12351</v>
      </c>
      <c r="I3116" s="255" t="s">
        <v>12352</v>
      </c>
      <c r="J3116" s="255">
        <v>15878685084</v>
      </c>
      <c r="K3116" s="255" t="s">
        <v>27</v>
      </c>
      <c r="L3116" s="260">
        <v>44396</v>
      </c>
      <c r="M3116" s="255" t="s">
        <v>6237</v>
      </c>
      <c r="N3116" s="255" t="s">
        <v>30</v>
      </c>
      <c r="O3116" s="260"/>
      <c r="P3116" s="255"/>
      <c r="Q3116" s="255" t="s">
        <v>30</v>
      </c>
      <c r="R3116" s="255"/>
      <c r="S3116" s="255"/>
      <c r="T3116" s="251" t="str">
        <f t="array" ref="T3116">VLOOKUP(D3116&amp;E3116,IF({1,0},'2021春'!$C$3:$C$4485&amp;'2021春'!$D$3:$D$4485,'2021春'!$H$3:$H$4485),2,0)</f>
        <v>452731200409304216</v>
      </c>
    </row>
    <row r="3117" spans="1:20">
      <c r="A3117" s="255">
        <v>3115</v>
      </c>
      <c r="B3117" s="255" t="s">
        <v>12353</v>
      </c>
      <c r="C3117" s="255" t="s">
        <v>21</v>
      </c>
      <c r="D3117" s="255" t="s">
        <v>426</v>
      </c>
      <c r="E3117" s="255" t="s">
        <v>12354</v>
      </c>
      <c r="F3117" s="255" t="s">
        <v>24</v>
      </c>
      <c r="G3117" s="255">
        <v>16</v>
      </c>
      <c r="H3117" s="255" t="s">
        <v>2068</v>
      </c>
      <c r="I3117" s="255" t="s">
        <v>12355</v>
      </c>
      <c r="J3117" s="255">
        <v>15878686398</v>
      </c>
      <c r="K3117" s="255" t="s">
        <v>27</v>
      </c>
      <c r="L3117" s="260">
        <v>44396</v>
      </c>
      <c r="M3117" s="255" t="s">
        <v>139</v>
      </c>
      <c r="N3117" s="255"/>
      <c r="O3117" s="260"/>
      <c r="P3117" s="255"/>
      <c r="Q3117" s="255" t="s">
        <v>30</v>
      </c>
      <c r="R3117" s="255"/>
      <c r="S3117" s="255"/>
      <c r="T3117" s="251" t="str">
        <f t="array" ref="T3117">VLOOKUP(D3117&amp;E3117,IF({1,0},'2021春'!$C$3:$C$4485&amp;'2021春'!$D$3:$D$4485,'2021春'!$H$3:$H$4485),2,0)</f>
        <v>45273120050401361x</v>
      </c>
    </row>
    <row r="3118" spans="1:20">
      <c r="A3118" s="255">
        <v>3116</v>
      </c>
      <c r="B3118" s="255" t="s">
        <v>12356</v>
      </c>
      <c r="C3118" s="255" t="s">
        <v>21</v>
      </c>
      <c r="D3118" s="255" t="s">
        <v>426</v>
      </c>
      <c r="E3118" s="255" t="s">
        <v>12357</v>
      </c>
      <c r="F3118" s="255" t="s">
        <v>24</v>
      </c>
      <c r="G3118" s="255">
        <v>15</v>
      </c>
      <c r="H3118" s="255" t="s">
        <v>12358</v>
      </c>
      <c r="I3118" s="255" t="s">
        <v>12359</v>
      </c>
      <c r="J3118" s="255">
        <v>18177873044</v>
      </c>
      <c r="K3118" s="255" t="s">
        <v>27</v>
      </c>
      <c r="L3118" s="260">
        <v>44397</v>
      </c>
      <c r="M3118" s="255" t="s">
        <v>2172</v>
      </c>
      <c r="N3118" s="255" t="s">
        <v>30</v>
      </c>
      <c r="O3118" s="260"/>
      <c r="P3118" s="255"/>
      <c r="Q3118" s="255" t="s">
        <v>30</v>
      </c>
      <c r="R3118" s="255"/>
      <c r="S3118" s="255"/>
      <c r="T3118" s="251" t="str">
        <f t="array" ref="T3118">VLOOKUP(D3118&amp;E3118,IF({1,0},'2021春'!$C$3:$C$4485&amp;'2021春'!$D$3:$D$4485,'2021春'!$H$3:$H$4485),2,0)</f>
        <v>451229200512145452</v>
      </c>
    </row>
    <row r="3119" spans="1:20">
      <c r="A3119" s="255">
        <v>3117</v>
      </c>
      <c r="B3119" s="255" t="s">
        <v>12360</v>
      </c>
      <c r="C3119" s="255" t="s">
        <v>21</v>
      </c>
      <c r="D3119" s="255" t="s">
        <v>426</v>
      </c>
      <c r="E3119" s="255" t="s">
        <v>12361</v>
      </c>
      <c r="F3119" s="255" t="s">
        <v>24</v>
      </c>
      <c r="G3119" s="255">
        <v>16</v>
      </c>
      <c r="H3119" s="255" t="s">
        <v>12362</v>
      </c>
      <c r="I3119" s="255" t="s">
        <v>12363</v>
      </c>
      <c r="J3119" s="255">
        <v>13471820674</v>
      </c>
      <c r="K3119" s="255" t="s">
        <v>27</v>
      </c>
      <c r="L3119" s="260">
        <v>44397</v>
      </c>
      <c r="M3119" s="255" t="s">
        <v>2172</v>
      </c>
      <c r="N3119" s="255" t="s">
        <v>30</v>
      </c>
      <c r="O3119" s="260"/>
      <c r="P3119" s="255"/>
      <c r="Q3119" s="255" t="s">
        <v>30</v>
      </c>
      <c r="R3119" s="255"/>
      <c r="S3119" s="255"/>
      <c r="T3119" s="251" t="str">
        <f t="array" ref="T3119">VLOOKUP(D3119&amp;E3119,IF({1,0},'2021春'!$C$3:$C$4485&amp;'2021春'!$D$3:$D$4485,'2021春'!$H$3:$H$4485),2,0)</f>
        <v>452731200502154814</v>
      </c>
    </row>
    <row r="3120" spans="1:20">
      <c r="A3120" s="255">
        <v>3118</v>
      </c>
      <c r="B3120" s="255" t="s">
        <v>12364</v>
      </c>
      <c r="C3120" s="255" t="s">
        <v>21</v>
      </c>
      <c r="D3120" s="255" t="s">
        <v>426</v>
      </c>
      <c r="E3120" s="255" t="s">
        <v>12365</v>
      </c>
      <c r="F3120" s="255" t="s">
        <v>24</v>
      </c>
      <c r="G3120" s="255">
        <v>17</v>
      </c>
      <c r="H3120" s="255" t="s">
        <v>12366</v>
      </c>
      <c r="I3120" s="255" t="s">
        <v>12367</v>
      </c>
      <c r="J3120" s="255">
        <v>15978180846</v>
      </c>
      <c r="K3120" s="255" t="s">
        <v>27</v>
      </c>
      <c r="L3120" s="260">
        <v>44399</v>
      </c>
      <c r="M3120" s="255" t="s">
        <v>12368</v>
      </c>
      <c r="N3120" s="255" t="s">
        <v>30</v>
      </c>
      <c r="O3120" s="260"/>
      <c r="P3120" s="255"/>
      <c r="Q3120" s="255" t="s">
        <v>30</v>
      </c>
      <c r="R3120" s="255"/>
      <c r="S3120" s="255"/>
      <c r="T3120" s="251" t="str">
        <f t="array" ref="T3120">VLOOKUP(D3120&amp;E3120,IF({1,0},'2021春'!$C$3:$C$4485&amp;'2021春'!$D$3:$D$4485,'2021春'!$H$3:$H$4485),2,0)</f>
        <v>451229200402123615</v>
      </c>
    </row>
    <row r="3121" spans="1:20">
      <c r="A3121" s="255">
        <v>3119</v>
      </c>
      <c r="B3121" s="255" t="s">
        <v>12369</v>
      </c>
      <c r="C3121" s="255" t="s">
        <v>21</v>
      </c>
      <c r="D3121" s="255" t="s">
        <v>426</v>
      </c>
      <c r="E3121" s="255" t="s">
        <v>1484</v>
      </c>
      <c r="F3121" s="255" t="s">
        <v>24</v>
      </c>
      <c r="G3121" s="255">
        <v>16</v>
      </c>
      <c r="H3121" s="255" t="s">
        <v>12370</v>
      </c>
      <c r="I3121" s="255" t="s">
        <v>12371</v>
      </c>
      <c r="J3121" s="255">
        <v>15878822638</v>
      </c>
      <c r="K3121" s="255" t="s">
        <v>27</v>
      </c>
      <c r="L3121" s="260">
        <v>44395</v>
      </c>
      <c r="M3121" s="255" t="s">
        <v>6386</v>
      </c>
      <c r="N3121" s="255"/>
      <c r="O3121" s="260"/>
      <c r="P3121" s="255"/>
      <c r="Q3121" s="255" t="s">
        <v>30</v>
      </c>
      <c r="R3121" s="255"/>
      <c r="S3121" s="255"/>
      <c r="T3121" s="251" t="str">
        <f t="array" ref="T3121">VLOOKUP(D3121&amp;E3121,IF({1,0},'2021春'!$C$3:$C$4485&amp;'2021春'!$D$3:$D$4485,'2021春'!$H$3:$H$4485),2,0)</f>
        <v>451229200412301817</v>
      </c>
    </row>
    <row r="3122" spans="1:20">
      <c r="A3122" s="255">
        <v>3120</v>
      </c>
      <c r="B3122" s="255" t="s">
        <v>12372</v>
      </c>
      <c r="C3122" s="255" t="s">
        <v>21</v>
      </c>
      <c r="D3122" s="255" t="s">
        <v>426</v>
      </c>
      <c r="E3122" s="255" t="s">
        <v>12373</v>
      </c>
      <c r="F3122" s="255" t="s">
        <v>24</v>
      </c>
      <c r="G3122" s="255">
        <v>18</v>
      </c>
      <c r="H3122" s="255" t="s">
        <v>12374</v>
      </c>
      <c r="I3122" s="255" t="s">
        <v>8227</v>
      </c>
      <c r="J3122" s="255">
        <v>19977828469</v>
      </c>
      <c r="K3122" s="255" t="s">
        <v>27</v>
      </c>
      <c r="L3122" s="260">
        <v>44331</v>
      </c>
      <c r="M3122" s="255" t="s">
        <v>2455</v>
      </c>
      <c r="N3122" s="255" t="s">
        <v>27</v>
      </c>
      <c r="O3122" s="260">
        <v>44366</v>
      </c>
      <c r="P3122" s="255" t="s">
        <v>2455</v>
      </c>
      <c r="Q3122" s="255" t="s">
        <v>30</v>
      </c>
      <c r="R3122" s="255"/>
      <c r="S3122" s="255"/>
      <c r="T3122" s="251" t="str">
        <f t="array" ref="T3122">VLOOKUP(D3122&amp;E3122,IF({1,0},'2021春'!$C$3:$C$4485&amp;'2021春'!$D$3:$D$4485,'2021春'!$H$3:$H$4485),2,0)</f>
        <v>451229200212262112</v>
      </c>
    </row>
    <row r="3123" spans="1:20">
      <c r="A3123" s="255">
        <v>3121</v>
      </c>
      <c r="B3123" s="255" t="s">
        <v>12375</v>
      </c>
      <c r="C3123" s="255" t="s">
        <v>21</v>
      </c>
      <c r="D3123" s="255" t="s">
        <v>426</v>
      </c>
      <c r="E3123" s="255" t="s">
        <v>12077</v>
      </c>
      <c r="F3123" s="255" t="s">
        <v>24</v>
      </c>
      <c r="G3123" s="255">
        <v>18</v>
      </c>
      <c r="H3123" s="255" t="s">
        <v>12376</v>
      </c>
      <c r="I3123" s="255" t="s">
        <v>12377</v>
      </c>
      <c r="J3123" s="255">
        <v>17758678485</v>
      </c>
      <c r="K3123" s="255" t="s">
        <v>27</v>
      </c>
      <c r="L3123" s="260">
        <v>44331</v>
      </c>
      <c r="M3123" s="255" t="s">
        <v>2455</v>
      </c>
      <c r="N3123" s="255" t="s">
        <v>27</v>
      </c>
      <c r="O3123" s="260">
        <v>44366</v>
      </c>
      <c r="P3123" s="255" t="s">
        <v>2455</v>
      </c>
      <c r="Q3123" s="255" t="s">
        <v>30</v>
      </c>
      <c r="R3123" s="255"/>
      <c r="S3123" s="255"/>
      <c r="T3123" s="251" t="str">
        <f t="array" ref="T3123">VLOOKUP(D3123&amp;E3123,IF({1,0},'2021春'!$C$3:$C$4485&amp;'2021春'!$D$3:$D$4485,'2021春'!$H$3:$H$4485),2,0)</f>
        <v>451229200304122715</v>
      </c>
    </row>
    <row r="3124" spans="1:20">
      <c r="A3124" s="255">
        <v>3122</v>
      </c>
      <c r="B3124" s="255" t="s">
        <v>12378</v>
      </c>
      <c r="C3124" s="255" t="s">
        <v>21</v>
      </c>
      <c r="D3124" s="255" t="s">
        <v>426</v>
      </c>
      <c r="E3124" s="255" t="s">
        <v>12379</v>
      </c>
      <c r="F3124" s="255" t="s">
        <v>24</v>
      </c>
      <c r="G3124" s="255">
        <v>16</v>
      </c>
      <c r="H3124" s="255" t="s">
        <v>12380</v>
      </c>
      <c r="I3124" s="255" t="s">
        <v>12381</v>
      </c>
      <c r="J3124" s="255">
        <v>18877898093</v>
      </c>
      <c r="K3124" s="255" t="s">
        <v>27</v>
      </c>
      <c r="L3124" s="260">
        <v>44398</v>
      </c>
      <c r="M3124" s="255" t="s">
        <v>12382</v>
      </c>
      <c r="N3124" s="255"/>
      <c r="O3124" s="260"/>
      <c r="P3124" s="255"/>
      <c r="Q3124" s="255" t="s">
        <v>30</v>
      </c>
      <c r="R3124" s="255"/>
      <c r="S3124" s="255"/>
      <c r="T3124" s="251" t="str">
        <f t="array" ref="T3124">VLOOKUP(D3124&amp;E3124,IF({1,0},'2021春'!$C$3:$C$4485&amp;'2021春'!$D$3:$D$4485,'2021春'!$H$3:$H$4485),2,0)</f>
        <v>452731200410050313</v>
      </c>
    </row>
    <row r="3125" spans="1:20">
      <c r="A3125" s="255">
        <v>3123</v>
      </c>
      <c r="B3125" s="255" t="s">
        <v>12383</v>
      </c>
      <c r="C3125" s="255" t="s">
        <v>21</v>
      </c>
      <c r="D3125" s="255" t="s">
        <v>426</v>
      </c>
      <c r="E3125" s="255" t="s">
        <v>12384</v>
      </c>
      <c r="F3125" s="255" t="s">
        <v>24</v>
      </c>
      <c r="G3125" s="255">
        <v>16</v>
      </c>
      <c r="H3125" s="255" t="s">
        <v>2660</v>
      </c>
      <c r="I3125" s="255" t="s">
        <v>12385</v>
      </c>
      <c r="J3125" s="255">
        <v>13538288828</v>
      </c>
      <c r="K3125" s="255" t="s">
        <v>27</v>
      </c>
      <c r="L3125" s="260">
        <v>44416</v>
      </c>
      <c r="M3125" s="255" t="s">
        <v>2455</v>
      </c>
      <c r="N3125" s="255" t="s">
        <v>30</v>
      </c>
      <c r="O3125" s="260"/>
      <c r="P3125" s="255"/>
      <c r="Q3125" s="255" t="s">
        <v>30</v>
      </c>
      <c r="R3125" s="255"/>
      <c r="S3125" s="255"/>
      <c r="T3125" s="251" t="str">
        <f t="array" ref="T3125">VLOOKUP(D3125&amp;E3125,IF({1,0},'2021春'!$C$3:$C$4485&amp;'2021春'!$D$3:$D$4485,'2021春'!$H$3:$H$4485),2,0)</f>
        <v>452731200504234818</v>
      </c>
    </row>
    <row r="3126" spans="1:20">
      <c r="A3126" s="255">
        <v>3124</v>
      </c>
      <c r="B3126" s="255" t="s">
        <v>12386</v>
      </c>
      <c r="C3126" s="255" t="s">
        <v>21</v>
      </c>
      <c r="D3126" s="255" t="s">
        <v>426</v>
      </c>
      <c r="E3126" s="255" t="s">
        <v>12387</v>
      </c>
      <c r="F3126" s="255" t="s">
        <v>24</v>
      </c>
      <c r="G3126" s="255">
        <v>16</v>
      </c>
      <c r="H3126" s="255" t="s">
        <v>12388</v>
      </c>
      <c r="I3126" s="255" t="s">
        <v>12389</v>
      </c>
      <c r="J3126" s="255">
        <v>15907811549</v>
      </c>
      <c r="K3126" s="255" t="s">
        <v>27</v>
      </c>
      <c r="L3126" s="260">
        <v>44399</v>
      </c>
      <c r="M3126" s="255" t="s">
        <v>12390</v>
      </c>
      <c r="N3126" s="255"/>
      <c r="O3126" s="260"/>
      <c r="P3126" s="255"/>
      <c r="Q3126" s="255" t="s">
        <v>30</v>
      </c>
      <c r="R3126" s="255" t="s">
        <v>12391</v>
      </c>
      <c r="S3126" s="255"/>
      <c r="T3126" s="251" t="str">
        <f t="array" ref="T3126">VLOOKUP(D3126&amp;E3126,IF({1,0},'2021春'!$C$3:$C$4485&amp;'2021春'!$D$3:$D$4485,'2021春'!$H$3:$H$4485),2,0)</f>
        <v>452731200412024813</v>
      </c>
    </row>
    <row r="3127" spans="1:20">
      <c r="A3127" s="255">
        <v>3125</v>
      </c>
      <c r="B3127" s="255" t="s">
        <v>12392</v>
      </c>
      <c r="C3127" s="255" t="s">
        <v>21</v>
      </c>
      <c r="D3127" s="255" t="s">
        <v>426</v>
      </c>
      <c r="E3127" s="255" t="s">
        <v>12393</v>
      </c>
      <c r="F3127" s="255" t="s">
        <v>143</v>
      </c>
      <c r="G3127" s="255">
        <v>17</v>
      </c>
      <c r="H3127" s="255" t="s">
        <v>7989</v>
      </c>
      <c r="I3127" s="255" t="s">
        <v>12394</v>
      </c>
      <c r="J3127" s="255">
        <v>18777846836</v>
      </c>
      <c r="K3127" s="255" t="s">
        <v>27</v>
      </c>
      <c r="L3127" s="260">
        <v>44405</v>
      </c>
      <c r="M3127" s="255" t="s">
        <v>6237</v>
      </c>
      <c r="N3127" s="255" t="s">
        <v>30</v>
      </c>
      <c r="O3127" s="260"/>
      <c r="P3127" s="255"/>
      <c r="Q3127" s="255" t="s">
        <v>30</v>
      </c>
      <c r="R3127" s="255"/>
      <c r="S3127" s="255"/>
      <c r="T3127" s="251" t="str">
        <f t="array" ref="T3127">VLOOKUP(D3127&amp;E3127,IF({1,0},'2021春'!$C$3:$C$4485&amp;'2021春'!$D$3:$D$4485,'2021春'!$H$3:$H$4485),2,0)</f>
        <v>451227200402051567</v>
      </c>
    </row>
    <row r="3128" spans="1:20">
      <c r="A3128" s="255">
        <v>3126</v>
      </c>
      <c r="B3128" s="255" t="s">
        <v>12395</v>
      </c>
      <c r="C3128" s="255" t="s">
        <v>21</v>
      </c>
      <c r="D3128" s="255" t="s">
        <v>426</v>
      </c>
      <c r="E3128" s="255" t="s">
        <v>12396</v>
      </c>
      <c r="F3128" s="255" t="s">
        <v>24</v>
      </c>
      <c r="G3128" s="255">
        <v>16</v>
      </c>
      <c r="H3128" s="255" t="s">
        <v>12397</v>
      </c>
      <c r="I3128" s="255" t="s">
        <v>12398</v>
      </c>
      <c r="J3128" s="255">
        <v>18178894068</v>
      </c>
      <c r="K3128" s="255" t="s">
        <v>27</v>
      </c>
      <c r="L3128" s="260">
        <v>44397</v>
      </c>
      <c r="M3128" s="255" t="s">
        <v>12399</v>
      </c>
      <c r="N3128" s="255"/>
      <c r="O3128" s="260"/>
      <c r="P3128" s="255"/>
      <c r="Q3128" s="255" t="s">
        <v>30</v>
      </c>
      <c r="R3128" s="255"/>
      <c r="S3128" s="255"/>
      <c r="T3128" s="251" t="str">
        <f t="array" ref="T3128">VLOOKUP(D3128&amp;E3128,IF({1,0},'2021春'!$C$3:$C$4485&amp;'2021春'!$D$3:$D$4485,'2021春'!$H$3:$H$4485),2,0)</f>
        <v>452731200503282113</v>
      </c>
    </row>
    <row r="3129" spans="1:20">
      <c r="A3129" s="255">
        <v>3127</v>
      </c>
      <c r="B3129" s="255" t="s">
        <v>12400</v>
      </c>
      <c r="C3129" s="255" t="s">
        <v>21</v>
      </c>
      <c r="D3129" s="255" t="s">
        <v>426</v>
      </c>
      <c r="E3129" s="255" t="s">
        <v>12401</v>
      </c>
      <c r="F3129" s="255" t="s">
        <v>24</v>
      </c>
      <c r="G3129" s="255">
        <v>16</v>
      </c>
      <c r="H3129" s="255" t="s">
        <v>2015</v>
      </c>
      <c r="I3129" s="255" t="s">
        <v>12402</v>
      </c>
      <c r="J3129" s="255">
        <v>19977828769</v>
      </c>
      <c r="K3129" s="255" t="s">
        <v>27</v>
      </c>
      <c r="L3129" s="260">
        <v>44395</v>
      </c>
      <c r="M3129" s="255" t="s">
        <v>6386</v>
      </c>
      <c r="N3129" s="255" t="s">
        <v>27</v>
      </c>
      <c r="O3129" s="260">
        <v>44416</v>
      </c>
      <c r="P3129" s="255" t="s">
        <v>6386</v>
      </c>
      <c r="Q3129" s="255" t="s">
        <v>30</v>
      </c>
      <c r="R3129" s="255"/>
      <c r="S3129" s="255"/>
      <c r="T3129" s="251" t="str">
        <f t="array" ref="T3129">VLOOKUP(D3129&amp;E3129,IF({1,0},'2021春'!$C$3:$C$4485&amp;'2021春'!$D$3:$D$4485,'2021春'!$H$3:$H$4485),2,0)</f>
        <v>451229200409151811</v>
      </c>
    </row>
    <row r="3130" spans="1:20">
      <c r="A3130" s="255">
        <v>3128</v>
      </c>
      <c r="B3130" s="255" t="s">
        <v>12403</v>
      </c>
      <c r="C3130" s="255" t="s">
        <v>21</v>
      </c>
      <c r="D3130" s="255" t="s">
        <v>426</v>
      </c>
      <c r="E3130" s="255" t="s">
        <v>12404</v>
      </c>
      <c r="F3130" s="255" t="s">
        <v>24</v>
      </c>
      <c r="G3130" s="255">
        <v>17</v>
      </c>
      <c r="H3130" s="255" t="s">
        <v>1871</v>
      </c>
      <c r="I3130" s="255" t="s">
        <v>12405</v>
      </c>
      <c r="J3130" s="255">
        <v>18278854044</v>
      </c>
      <c r="K3130" s="255" t="s">
        <v>27</v>
      </c>
      <c r="L3130" s="260">
        <v>44405</v>
      </c>
      <c r="M3130" s="255" t="s">
        <v>6237</v>
      </c>
      <c r="N3130" s="255"/>
      <c r="O3130" s="260"/>
      <c r="P3130" s="255"/>
      <c r="Q3130" s="255" t="s">
        <v>30</v>
      </c>
      <c r="R3130" s="255"/>
      <c r="S3130" s="255"/>
      <c r="T3130" s="251" t="str">
        <f t="array" ref="T3130">VLOOKUP(D3130&amp;E3130,IF({1,0},'2021春'!$C$3:$C$4485&amp;'2021春'!$D$3:$D$4485,'2021春'!$H$3:$H$4485),2,0)</f>
        <v>451229200407014215</v>
      </c>
    </row>
    <row r="3131" spans="1:20">
      <c r="A3131" s="255">
        <v>3129</v>
      </c>
      <c r="B3131" s="255" t="s">
        <v>12406</v>
      </c>
      <c r="C3131" s="255" t="s">
        <v>21</v>
      </c>
      <c r="D3131" s="255" t="s">
        <v>426</v>
      </c>
      <c r="E3131" s="255" t="s">
        <v>12407</v>
      </c>
      <c r="F3131" s="255" t="s">
        <v>24</v>
      </c>
      <c r="G3131" s="255">
        <v>17</v>
      </c>
      <c r="H3131" s="255" t="s">
        <v>12408</v>
      </c>
      <c r="I3131" s="255" t="s">
        <v>12409</v>
      </c>
      <c r="J3131" s="255">
        <v>19107884083</v>
      </c>
      <c r="K3131" s="255" t="s">
        <v>27</v>
      </c>
      <c r="L3131" s="260">
        <v>44402</v>
      </c>
      <c r="M3131" s="255" t="s">
        <v>1347</v>
      </c>
      <c r="N3131" s="255"/>
      <c r="O3131" s="260"/>
      <c r="P3131" s="255"/>
      <c r="Q3131" s="255" t="s">
        <v>30</v>
      </c>
      <c r="R3131" s="255"/>
      <c r="S3131" s="255"/>
      <c r="T3131" s="251" t="str">
        <f t="array" ref="T3131">VLOOKUP(D3131&amp;E3131,IF({1,0},'2021春'!$C$3:$C$4485&amp;'2021春'!$D$3:$D$4485,'2021春'!$H$3:$H$4485),2,0)</f>
        <v>452731200408054550</v>
      </c>
    </row>
    <row r="3132" spans="1:20">
      <c r="A3132" s="255">
        <v>3130</v>
      </c>
      <c r="B3132" s="255" t="s">
        <v>12410</v>
      </c>
      <c r="C3132" s="255" t="s">
        <v>21</v>
      </c>
      <c r="D3132" s="255" t="s">
        <v>426</v>
      </c>
      <c r="E3132" s="255" t="s">
        <v>12411</v>
      </c>
      <c r="F3132" s="255" t="s">
        <v>24</v>
      </c>
      <c r="G3132" s="255">
        <v>16</v>
      </c>
      <c r="H3132" s="255" t="s">
        <v>12412</v>
      </c>
      <c r="I3132" s="255" t="s">
        <v>12413</v>
      </c>
      <c r="J3132" s="255">
        <v>15177131672</v>
      </c>
      <c r="K3132" s="255" t="s">
        <v>27</v>
      </c>
      <c r="L3132" s="260">
        <v>44397</v>
      </c>
      <c r="M3132" s="255" t="s">
        <v>12414</v>
      </c>
      <c r="N3132" s="255" t="s">
        <v>30</v>
      </c>
      <c r="O3132" s="260"/>
      <c r="P3132" s="255"/>
      <c r="Q3132" s="255" t="s">
        <v>30</v>
      </c>
      <c r="R3132" s="255"/>
      <c r="S3132" s="255"/>
      <c r="T3132" s="251" t="str">
        <f t="array" ref="T3132">VLOOKUP(D3132&amp;E3132,IF({1,0},'2021春'!$C$3:$C$4485&amp;'2021春'!$D$3:$D$4485,'2021春'!$H$3:$H$4485),2,0)</f>
        <v>451229200506185119</v>
      </c>
    </row>
    <row r="3133" spans="1:20">
      <c r="A3133" s="255">
        <v>3131</v>
      </c>
      <c r="B3133" s="255" t="s">
        <v>12415</v>
      </c>
      <c r="C3133" s="255" t="s">
        <v>21</v>
      </c>
      <c r="D3133" s="255" t="s">
        <v>426</v>
      </c>
      <c r="E3133" s="255" t="s">
        <v>12416</v>
      </c>
      <c r="F3133" s="255" t="s">
        <v>24</v>
      </c>
      <c r="G3133" s="255">
        <v>16</v>
      </c>
      <c r="H3133" s="255" t="s">
        <v>12417</v>
      </c>
      <c r="I3133" s="255" t="s">
        <v>12418</v>
      </c>
      <c r="J3133" s="255">
        <v>18934964155</v>
      </c>
      <c r="K3133" s="255" t="s">
        <v>27</v>
      </c>
      <c r="L3133" s="260">
        <v>44396</v>
      </c>
      <c r="M3133" s="255" t="s">
        <v>2172</v>
      </c>
      <c r="N3133" s="255"/>
      <c r="O3133" s="260"/>
      <c r="P3133" s="255"/>
      <c r="Q3133" s="255" t="s">
        <v>30</v>
      </c>
      <c r="R3133" s="255"/>
      <c r="S3133" s="255"/>
      <c r="T3133" s="251" t="str">
        <f t="array" ref="T3133">VLOOKUP(D3133&amp;E3133,IF({1,0},'2021春'!$C$3:$C$4485&amp;'2021春'!$D$3:$D$4485,'2021春'!$H$3:$H$4485),2,0)</f>
        <v>45273120050627571X</v>
      </c>
    </row>
    <row r="3134" spans="1:20">
      <c r="A3134" s="255">
        <v>3132</v>
      </c>
      <c r="B3134" s="255" t="s">
        <v>12419</v>
      </c>
      <c r="C3134" s="255" t="s">
        <v>21</v>
      </c>
      <c r="D3134" s="255" t="s">
        <v>426</v>
      </c>
      <c r="E3134" s="255" t="s">
        <v>12420</v>
      </c>
      <c r="F3134" s="255" t="s">
        <v>24</v>
      </c>
      <c r="G3134" s="255">
        <v>16</v>
      </c>
      <c r="H3134" s="255" t="s">
        <v>12421</v>
      </c>
      <c r="I3134" s="255" t="s">
        <v>12422</v>
      </c>
      <c r="J3134" s="255">
        <v>18378897775</v>
      </c>
      <c r="K3134" s="255" t="s">
        <v>27</v>
      </c>
      <c r="L3134" s="260">
        <v>44411</v>
      </c>
      <c r="M3134" s="255" t="s">
        <v>2172</v>
      </c>
      <c r="N3134" s="255" t="s">
        <v>30</v>
      </c>
      <c r="O3134" s="260"/>
      <c r="P3134" s="255"/>
      <c r="Q3134" s="255" t="s">
        <v>30</v>
      </c>
      <c r="R3134" s="255"/>
      <c r="S3134" s="255"/>
      <c r="T3134" s="251" t="str">
        <f t="array" ref="T3134">VLOOKUP(D3134&amp;E3134,IF({1,0},'2021春'!$C$3:$C$4485&amp;'2021春'!$D$3:$D$4485,'2021春'!$H$3:$H$4485),2,0)</f>
        <v>451229200412040012</v>
      </c>
    </row>
    <row r="3135" spans="1:20">
      <c r="A3135" s="255">
        <v>3133</v>
      </c>
      <c r="B3135" s="255" t="s">
        <v>12423</v>
      </c>
      <c r="C3135" s="255" t="s">
        <v>21</v>
      </c>
      <c r="D3135" s="255" t="s">
        <v>426</v>
      </c>
      <c r="E3135" s="255" t="s">
        <v>12424</v>
      </c>
      <c r="F3135" s="255" t="s">
        <v>24</v>
      </c>
      <c r="G3135" s="255">
        <v>16</v>
      </c>
      <c r="H3135" s="255" t="s">
        <v>12425</v>
      </c>
      <c r="I3135" s="255" t="s">
        <v>12426</v>
      </c>
      <c r="J3135" s="255">
        <v>13423410508</v>
      </c>
      <c r="K3135" s="255" t="s">
        <v>27</v>
      </c>
      <c r="L3135" s="260">
        <v>44425</v>
      </c>
      <c r="M3135" s="255" t="s">
        <v>2172</v>
      </c>
      <c r="N3135" s="255" t="s">
        <v>30</v>
      </c>
      <c r="O3135" s="260"/>
      <c r="P3135" s="255"/>
      <c r="Q3135" s="255" t="s">
        <v>30</v>
      </c>
      <c r="R3135" s="255"/>
      <c r="S3135" s="255"/>
      <c r="T3135" s="251" t="str">
        <f t="array" ref="T3135">VLOOKUP(D3135&amp;E3135,IF({1,0},'2021春'!$C$3:$C$4485&amp;'2021春'!$D$3:$D$4485,'2021春'!$H$3:$H$4485),2,0)</f>
        <v>451229200501053616</v>
      </c>
    </row>
    <row r="3136" spans="1:20">
      <c r="A3136" s="255">
        <v>3134</v>
      </c>
      <c r="B3136" s="255" t="s">
        <v>12427</v>
      </c>
      <c r="C3136" s="255" t="s">
        <v>21</v>
      </c>
      <c r="D3136" s="255" t="s">
        <v>426</v>
      </c>
      <c r="E3136" s="255" t="s">
        <v>12428</v>
      </c>
      <c r="F3136" s="255" t="s">
        <v>24</v>
      </c>
      <c r="G3136" s="255">
        <v>17</v>
      </c>
      <c r="H3136" s="255" t="s">
        <v>12429</v>
      </c>
      <c r="I3136" s="255" t="s">
        <v>7559</v>
      </c>
      <c r="J3136" s="255">
        <v>14736275105</v>
      </c>
      <c r="K3136" s="255" t="s">
        <v>27</v>
      </c>
      <c r="L3136" s="260">
        <v>44406</v>
      </c>
      <c r="M3136" s="255" t="s">
        <v>2172</v>
      </c>
      <c r="N3136" s="255"/>
      <c r="O3136" s="260"/>
      <c r="P3136" s="255"/>
      <c r="Q3136" s="255" t="s">
        <v>30</v>
      </c>
      <c r="R3136" s="255"/>
      <c r="S3136" s="255"/>
      <c r="T3136" s="251" t="str">
        <f t="array" ref="T3136">VLOOKUP(D3136&amp;E3136,IF({1,0},'2021春'!$C$3:$C$4485&amp;'2021春'!$D$3:$D$4485,'2021春'!$H$3:$H$4485),2,0)</f>
        <v>451229200405072112</v>
      </c>
    </row>
    <row r="3137" spans="1:20">
      <c r="A3137" s="255">
        <v>3135</v>
      </c>
      <c r="B3137" s="255" t="s">
        <v>12430</v>
      </c>
      <c r="C3137" s="255" t="s">
        <v>21</v>
      </c>
      <c r="D3137" s="255" t="s">
        <v>426</v>
      </c>
      <c r="E3137" s="255" t="s">
        <v>12431</v>
      </c>
      <c r="F3137" s="255" t="s">
        <v>24</v>
      </c>
      <c r="G3137" s="255">
        <v>15</v>
      </c>
      <c r="H3137" s="255" t="s">
        <v>12432</v>
      </c>
      <c r="I3137" s="255" t="s">
        <v>12433</v>
      </c>
      <c r="J3137" s="255">
        <v>15277783671</v>
      </c>
      <c r="K3137" s="255" t="s">
        <v>27</v>
      </c>
      <c r="L3137" s="260">
        <v>44396</v>
      </c>
      <c r="M3137" s="255" t="s">
        <v>2172</v>
      </c>
      <c r="N3137" s="255"/>
      <c r="O3137" s="260"/>
      <c r="P3137" s="255"/>
      <c r="Q3137" s="255" t="s">
        <v>30</v>
      </c>
      <c r="R3137" s="255"/>
      <c r="S3137" s="255"/>
      <c r="T3137" s="251" t="str">
        <f t="array" ref="T3137">VLOOKUP(D3137&amp;E3137,IF({1,0},'2021春'!$C$3:$C$4485&amp;'2021春'!$D$3:$D$4485,'2021春'!$H$3:$H$4485),2,0)</f>
        <v>451229200508202418</v>
      </c>
    </row>
    <row r="3138" spans="1:20">
      <c r="A3138" s="255">
        <v>3136</v>
      </c>
      <c r="B3138" s="255" t="s">
        <v>12434</v>
      </c>
      <c r="C3138" s="255" t="s">
        <v>21</v>
      </c>
      <c r="D3138" s="255" t="s">
        <v>426</v>
      </c>
      <c r="E3138" s="255" t="s">
        <v>12435</v>
      </c>
      <c r="F3138" s="255" t="s">
        <v>24</v>
      </c>
      <c r="G3138" s="255">
        <v>16</v>
      </c>
      <c r="H3138" s="255" t="s">
        <v>12436</v>
      </c>
      <c r="I3138" s="255" t="s">
        <v>12437</v>
      </c>
      <c r="J3138" s="255">
        <v>18707782667</v>
      </c>
      <c r="K3138" s="255" t="s">
        <v>27</v>
      </c>
      <c r="L3138" s="260">
        <v>44394</v>
      </c>
      <c r="M3138" s="255" t="s">
        <v>2172</v>
      </c>
      <c r="N3138" s="255" t="s">
        <v>30</v>
      </c>
      <c r="O3138" s="260"/>
      <c r="P3138" s="255"/>
      <c r="Q3138" s="255" t="s">
        <v>30</v>
      </c>
      <c r="R3138" s="255"/>
      <c r="S3138" s="255"/>
      <c r="T3138" s="251" t="str">
        <f t="array" ref="T3138">VLOOKUP(D3138&amp;E3138,IF({1,0},'2021春'!$C$3:$C$4485&amp;'2021春'!$D$3:$D$4485,'2021春'!$H$3:$H$4485),2,0)</f>
        <v>450603200507242132</v>
      </c>
    </row>
    <row r="3139" spans="1:20">
      <c r="A3139" s="255">
        <v>3137</v>
      </c>
      <c r="B3139" s="255" t="s">
        <v>12438</v>
      </c>
      <c r="C3139" s="255" t="s">
        <v>21</v>
      </c>
      <c r="D3139" s="255" t="s">
        <v>426</v>
      </c>
      <c r="E3139" s="255" t="s">
        <v>12439</v>
      </c>
      <c r="F3139" s="255" t="s">
        <v>143</v>
      </c>
      <c r="G3139" s="255">
        <v>16</v>
      </c>
      <c r="H3139" s="255" t="s">
        <v>2390</v>
      </c>
      <c r="I3139" s="255" t="s">
        <v>12440</v>
      </c>
      <c r="J3139" s="255">
        <v>18707780485</v>
      </c>
      <c r="K3139" s="255" t="s">
        <v>27</v>
      </c>
      <c r="L3139" s="260">
        <v>44396</v>
      </c>
      <c r="M3139" s="255" t="s">
        <v>11375</v>
      </c>
      <c r="N3139" s="255" t="s">
        <v>30</v>
      </c>
      <c r="O3139" s="260"/>
      <c r="P3139" s="255"/>
      <c r="Q3139" s="255" t="s">
        <v>30</v>
      </c>
      <c r="R3139" s="255"/>
      <c r="S3139" s="255"/>
      <c r="T3139" s="251" t="str">
        <f t="array" ref="T3139">VLOOKUP(D3139&amp;E3139,IF({1,0},'2021春'!$C$3:$C$4485&amp;'2021春'!$D$3:$D$4485,'2021春'!$H$3:$H$4485),2,0)</f>
        <v>452731200412300929</v>
      </c>
    </row>
    <row r="3140" spans="1:20">
      <c r="A3140" s="255">
        <v>3138</v>
      </c>
      <c r="B3140" s="255" t="s">
        <v>12441</v>
      </c>
      <c r="C3140" s="255" t="s">
        <v>21</v>
      </c>
      <c r="D3140" s="255" t="s">
        <v>426</v>
      </c>
      <c r="E3140" s="255" t="s">
        <v>12442</v>
      </c>
      <c r="F3140" s="255" t="s">
        <v>143</v>
      </c>
      <c r="G3140" s="255">
        <v>16</v>
      </c>
      <c r="H3140" s="255" t="s">
        <v>12443</v>
      </c>
      <c r="I3140" s="255" t="s">
        <v>12444</v>
      </c>
      <c r="J3140" s="255">
        <v>18278865483</v>
      </c>
      <c r="K3140" s="255" t="s">
        <v>27</v>
      </c>
      <c r="L3140" s="260">
        <v>44395</v>
      </c>
      <c r="M3140" s="255" t="s">
        <v>98</v>
      </c>
      <c r="N3140" s="255" t="s">
        <v>27</v>
      </c>
      <c r="O3140" s="260">
        <v>44416</v>
      </c>
      <c r="P3140" s="255" t="s">
        <v>98</v>
      </c>
      <c r="Q3140" s="255" t="s">
        <v>30</v>
      </c>
      <c r="R3140" s="255"/>
      <c r="S3140" s="255"/>
      <c r="T3140" s="251" t="str">
        <f t="array" ref="T3140">VLOOKUP(D3140&amp;E3140,IF({1,0},'2021春'!$C$3:$C$4485&amp;'2021春'!$D$3:$D$4485,'2021春'!$H$3:$H$4485),2,0)</f>
        <v>451229200409201225</v>
      </c>
    </row>
    <row r="3141" spans="1:20">
      <c r="A3141" s="255">
        <v>3139</v>
      </c>
      <c r="B3141" s="255" t="s">
        <v>12445</v>
      </c>
      <c r="C3141" s="255" t="s">
        <v>21</v>
      </c>
      <c r="D3141" s="255" t="s">
        <v>426</v>
      </c>
      <c r="E3141" s="255" t="s">
        <v>12446</v>
      </c>
      <c r="F3141" s="255" t="s">
        <v>143</v>
      </c>
      <c r="G3141" s="255">
        <v>16</v>
      </c>
      <c r="H3141" s="255" t="s">
        <v>12447</v>
      </c>
      <c r="I3141" s="255" t="s">
        <v>12448</v>
      </c>
      <c r="J3141" s="255">
        <v>15976900890</v>
      </c>
      <c r="K3141" s="255" t="s">
        <v>27</v>
      </c>
      <c r="L3141" s="260">
        <v>44396</v>
      </c>
      <c r="M3141" s="255" t="s">
        <v>12449</v>
      </c>
      <c r="N3141" s="255" t="s">
        <v>30</v>
      </c>
      <c r="O3141" s="260"/>
      <c r="P3141" s="255"/>
      <c r="Q3141" s="255" t="s">
        <v>30</v>
      </c>
      <c r="R3141" s="255" t="s">
        <v>12450</v>
      </c>
      <c r="S3141" s="255"/>
      <c r="T3141" s="251" t="str">
        <f t="array" ref="T3141">VLOOKUP(D3141&amp;E3141,IF({1,0},'2021春'!$C$3:$C$4485&amp;'2021春'!$D$3:$D$4485,'2021春'!$H$3:$H$4485),2,0)</f>
        <v>452731200411124521</v>
      </c>
    </row>
    <row r="3142" spans="1:20">
      <c r="A3142" s="255">
        <v>3140</v>
      </c>
      <c r="B3142" s="255" t="s">
        <v>12451</v>
      </c>
      <c r="C3142" s="255" t="s">
        <v>21</v>
      </c>
      <c r="D3142" s="255" t="s">
        <v>426</v>
      </c>
      <c r="E3142" s="255" t="s">
        <v>721</v>
      </c>
      <c r="F3142" s="255" t="s">
        <v>143</v>
      </c>
      <c r="G3142" s="255">
        <v>17</v>
      </c>
      <c r="H3142" s="255" t="s">
        <v>12452</v>
      </c>
      <c r="I3142" s="255" t="s">
        <v>12453</v>
      </c>
      <c r="J3142" s="255">
        <v>15015568629</v>
      </c>
      <c r="K3142" s="255" t="s">
        <v>27</v>
      </c>
      <c r="L3142" s="260">
        <v>44396</v>
      </c>
      <c r="M3142" s="255" t="s">
        <v>98</v>
      </c>
      <c r="N3142" s="255" t="s">
        <v>30</v>
      </c>
      <c r="O3142" s="260"/>
      <c r="P3142" s="255"/>
      <c r="Q3142" s="255" t="s">
        <v>30</v>
      </c>
      <c r="R3142" s="255"/>
      <c r="S3142" s="255"/>
      <c r="T3142" s="251" t="str">
        <f t="array" ref="T3142">VLOOKUP(D3142&amp;E3142,IF({1,0},'2021春'!$C$3:$C$4485&amp;'2021春'!$D$3:$D$4485,'2021春'!$H$3:$H$4485),2,0)</f>
        <v>452731200408051245</v>
      </c>
    </row>
    <row r="3143" spans="1:20">
      <c r="A3143" s="255">
        <v>3141</v>
      </c>
      <c r="B3143" s="255" t="s">
        <v>12454</v>
      </c>
      <c r="C3143" s="255" t="s">
        <v>21</v>
      </c>
      <c r="D3143" s="255" t="s">
        <v>426</v>
      </c>
      <c r="E3143" s="255" t="s">
        <v>12455</v>
      </c>
      <c r="F3143" s="255" t="s">
        <v>143</v>
      </c>
      <c r="G3143" s="255">
        <v>16</v>
      </c>
      <c r="H3143" s="255" t="s">
        <v>7989</v>
      </c>
      <c r="I3143" s="255" t="s">
        <v>12456</v>
      </c>
      <c r="J3143" s="255">
        <v>15177387022</v>
      </c>
      <c r="K3143" s="255" t="s">
        <v>27</v>
      </c>
      <c r="L3143" s="260">
        <v>44396</v>
      </c>
      <c r="M3143" s="255" t="s">
        <v>6237</v>
      </c>
      <c r="N3143" s="255" t="s">
        <v>30</v>
      </c>
      <c r="O3143" s="260"/>
      <c r="P3143" s="255"/>
      <c r="Q3143" s="255" t="s">
        <v>30</v>
      </c>
      <c r="R3143" s="255"/>
      <c r="S3143" s="255"/>
      <c r="T3143" s="251" t="str">
        <f t="array" ref="T3143">VLOOKUP(D3143&amp;E3143,IF({1,0},'2021春'!$C$3:$C$4485&amp;'2021春'!$D$3:$D$4485,'2021春'!$H$3:$H$4485),2,0)</f>
        <v>451227200503151567</v>
      </c>
    </row>
    <row r="3144" spans="1:20">
      <c r="A3144" s="255">
        <v>3142</v>
      </c>
      <c r="B3144" s="255" t="s">
        <v>12457</v>
      </c>
      <c r="C3144" s="255" t="s">
        <v>21</v>
      </c>
      <c r="D3144" s="255" t="s">
        <v>426</v>
      </c>
      <c r="E3144" s="255" t="s">
        <v>12458</v>
      </c>
      <c r="F3144" s="255" t="s">
        <v>24</v>
      </c>
      <c r="G3144" s="255">
        <v>15</v>
      </c>
      <c r="H3144" s="255" t="s">
        <v>725</v>
      </c>
      <c r="I3144" s="255" t="s">
        <v>12459</v>
      </c>
      <c r="J3144" s="255">
        <v>15277890131</v>
      </c>
      <c r="K3144" s="255" t="s">
        <v>27</v>
      </c>
      <c r="L3144" s="260">
        <v>44396</v>
      </c>
      <c r="M3144" s="255" t="s">
        <v>8740</v>
      </c>
      <c r="N3144" s="255" t="s">
        <v>30</v>
      </c>
      <c r="O3144" s="260"/>
      <c r="P3144" s="255"/>
      <c r="Q3144" s="255" t="s">
        <v>30</v>
      </c>
      <c r="R3144" s="255"/>
      <c r="S3144" s="255"/>
      <c r="T3144" s="251" t="str">
        <f t="array" ref="T3144">VLOOKUP(D3144&amp;E3144,IF({1,0},'2021春'!$C$3:$C$4485&amp;'2021春'!$D$3:$D$4485,'2021春'!$H$3:$H$4485),2,0)</f>
        <v>451229200512052731</v>
      </c>
    </row>
    <row r="3145" spans="1:20">
      <c r="A3145" s="255">
        <v>3143</v>
      </c>
      <c r="B3145" s="255" t="s">
        <v>12460</v>
      </c>
      <c r="C3145" s="255" t="s">
        <v>21</v>
      </c>
      <c r="D3145" s="255" t="s">
        <v>426</v>
      </c>
      <c r="E3145" s="255" t="s">
        <v>12461</v>
      </c>
      <c r="F3145" s="255" t="s">
        <v>143</v>
      </c>
      <c r="G3145" s="255">
        <v>15</v>
      </c>
      <c r="H3145" s="255" t="s">
        <v>12462</v>
      </c>
      <c r="I3145" s="255" t="s">
        <v>12463</v>
      </c>
      <c r="J3145" s="255">
        <v>19994566097</v>
      </c>
      <c r="K3145" s="255" t="s">
        <v>27</v>
      </c>
      <c r="L3145" s="260">
        <v>44399</v>
      </c>
      <c r="M3145" s="255" t="s">
        <v>12172</v>
      </c>
      <c r="N3145" s="255" t="s">
        <v>30</v>
      </c>
      <c r="O3145" s="260"/>
      <c r="P3145" s="255"/>
      <c r="Q3145" s="255" t="s">
        <v>30</v>
      </c>
      <c r="R3145" s="255"/>
      <c r="S3145" s="255"/>
      <c r="T3145" s="251" t="str">
        <f t="array" ref="T3145">VLOOKUP(D3145&amp;E3145,IF({1,0},'2021春'!$C$3:$C$4485&amp;'2021春'!$D$3:$D$4485,'2021春'!$H$3:$H$4485),2,0)</f>
        <v>452731200601230042</v>
      </c>
    </row>
    <row r="3146" spans="1:20">
      <c r="A3146" s="255">
        <v>3144</v>
      </c>
      <c r="B3146" s="255" t="s">
        <v>12464</v>
      </c>
      <c r="C3146" s="255" t="s">
        <v>21</v>
      </c>
      <c r="D3146" s="255" t="s">
        <v>426</v>
      </c>
      <c r="E3146" s="255" t="s">
        <v>12465</v>
      </c>
      <c r="F3146" s="255" t="s">
        <v>24</v>
      </c>
      <c r="G3146" s="255">
        <v>16</v>
      </c>
      <c r="H3146" s="255" t="s">
        <v>12466</v>
      </c>
      <c r="I3146" s="255" t="s">
        <v>12467</v>
      </c>
      <c r="J3146" s="255">
        <v>18776878276</v>
      </c>
      <c r="K3146" s="255" t="s">
        <v>27</v>
      </c>
      <c r="L3146" s="260">
        <v>44396</v>
      </c>
      <c r="M3146" s="255" t="s">
        <v>28</v>
      </c>
      <c r="N3146" s="255"/>
      <c r="O3146" s="260"/>
      <c r="P3146" s="255"/>
      <c r="Q3146" s="255" t="s">
        <v>30</v>
      </c>
      <c r="R3146" s="255"/>
      <c r="S3146" s="255"/>
      <c r="T3146" s="251" t="str">
        <f t="array" ref="T3146">VLOOKUP(D3146&amp;E3146,IF({1,0},'2021春'!$C$3:$C$4485&amp;'2021春'!$D$3:$D$4485,'2021春'!$H$3:$H$4485),2,0)</f>
        <v>452731200411124812</v>
      </c>
    </row>
    <row r="3147" spans="1:20">
      <c r="A3147" s="255">
        <v>3145</v>
      </c>
      <c r="B3147" s="255" t="s">
        <v>12468</v>
      </c>
      <c r="C3147" s="255" t="s">
        <v>21</v>
      </c>
      <c r="D3147" s="255" t="s">
        <v>431</v>
      </c>
      <c r="E3147" s="255" t="s">
        <v>4764</v>
      </c>
      <c r="F3147" s="255" t="s">
        <v>143</v>
      </c>
      <c r="G3147" s="255">
        <v>15</v>
      </c>
      <c r="H3147" s="255" t="s">
        <v>12469</v>
      </c>
      <c r="I3147" s="255" t="s">
        <v>2220</v>
      </c>
      <c r="J3147" s="255" t="s">
        <v>12470</v>
      </c>
      <c r="K3147" s="255" t="s">
        <v>27</v>
      </c>
      <c r="L3147" s="260">
        <v>44396</v>
      </c>
      <c r="M3147" s="255" t="s">
        <v>3693</v>
      </c>
      <c r="N3147" s="255" t="s">
        <v>30</v>
      </c>
      <c r="O3147" s="260"/>
      <c r="P3147" s="255"/>
      <c r="Q3147" s="255" t="s">
        <v>30</v>
      </c>
      <c r="R3147" s="255"/>
      <c r="S3147" s="255"/>
      <c r="T3147" s="251" t="str">
        <f t="array" ref="T3147">VLOOKUP(D3147&amp;E3147,IF({1,0},'2021春'!$C$3:$C$4485&amp;'2021春'!$D$3:$D$4485,'2021春'!$H$3:$H$4485),2,0)</f>
        <v>451229200508200324</v>
      </c>
    </row>
    <row r="3148" spans="1:20">
      <c r="A3148" s="255">
        <v>3146</v>
      </c>
      <c r="B3148" s="255" t="s">
        <v>12471</v>
      </c>
      <c r="C3148" s="255" t="s">
        <v>21</v>
      </c>
      <c r="D3148" s="255" t="s">
        <v>431</v>
      </c>
      <c r="E3148" s="255" t="s">
        <v>12472</v>
      </c>
      <c r="F3148" s="255" t="s">
        <v>143</v>
      </c>
      <c r="G3148" s="255">
        <v>16</v>
      </c>
      <c r="H3148" s="255" t="s">
        <v>12473</v>
      </c>
      <c r="I3148" s="255" t="s">
        <v>12474</v>
      </c>
      <c r="J3148" s="255">
        <v>13877876920</v>
      </c>
      <c r="K3148" s="255" t="s">
        <v>27</v>
      </c>
      <c r="L3148" s="260">
        <v>44394</v>
      </c>
      <c r="M3148" s="255" t="s">
        <v>2455</v>
      </c>
      <c r="N3148" s="255" t="s">
        <v>30</v>
      </c>
      <c r="O3148" s="260"/>
      <c r="P3148" s="255"/>
      <c r="Q3148" s="255" t="s">
        <v>30</v>
      </c>
      <c r="R3148" s="255"/>
      <c r="S3148" s="255"/>
      <c r="T3148" s="251" t="str">
        <f t="array" ref="T3148">VLOOKUP(D3148&amp;E3148,IF({1,0},'2021春'!$C$3:$C$4485&amp;'2021春'!$D$3:$D$4485,'2021春'!$H$3:$H$4485),2,0)</f>
        <v>451229200503160028</v>
      </c>
    </row>
    <row r="3149" spans="1:20">
      <c r="A3149" s="255">
        <v>3147</v>
      </c>
      <c r="B3149" s="255" t="s">
        <v>12475</v>
      </c>
      <c r="C3149" s="255" t="s">
        <v>21</v>
      </c>
      <c r="D3149" s="255" t="s">
        <v>431</v>
      </c>
      <c r="E3149" s="255" t="s">
        <v>6021</v>
      </c>
      <c r="F3149" s="255" t="s">
        <v>143</v>
      </c>
      <c r="G3149" s="255">
        <v>15</v>
      </c>
      <c r="H3149" s="255" t="s">
        <v>12476</v>
      </c>
      <c r="I3149" s="255" t="s">
        <v>12477</v>
      </c>
      <c r="J3149" s="255">
        <v>18978755140</v>
      </c>
      <c r="K3149" s="255" t="s">
        <v>27</v>
      </c>
      <c r="L3149" s="260">
        <v>44403</v>
      </c>
      <c r="M3149" s="255" t="s">
        <v>1347</v>
      </c>
      <c r="N3149" s="255" t="s">
        <v>30</v>
      </c>
      <c r="O3149" s="260"/>
      <c r="P3149" s="255"/>
      <c r="Q3149" s="255" t="s">
        <v>30</v>
      </c>
      <c r="R3149" s="255"/>
      <c r="S3149" s="255"/>
      <c r="T3149" s="251" t="str">
        <f t="array" ref="T3149">VLOOKUP(D3149&amp;E3149,IF({1,0},'2021春'!$C$3:$C$4485&amp;'2021春'!$D$3:$D$4485,'2021春'!$H$3:$H$4485),2,0)</f>
        <v>451229200510054522</v>
      </c>
    </row>
    <row r="3150" spans="1:20">
      <c r="A3150" s="255">
        <v>3148</v>
      </c>
      <c r="B3150" s="255" t="s">
        <v>12478</v>
      </c>
      <c r="C3150" s="255" t="s">
        <v>21</v>
      </c>
      <c r="D3150" s="255" t="s">
        <v>431</v>
      </c>
      <c r="E3150" s="255" t="s">
        <v>1717</v>
      </c>
      <c r="F3150" s="255" t="s">
        <v>24</v>
      </c>
      <c r="G3150" s="255">
        <v>17</v>
      </c>
      <c r="H3150" s="255" t="s">
        <v>2845</v>
      </c>
      <c r="I3150" s="255" t="s">
        <v>12479</v>
      </c>
      <c r="J3150" s="255">
        <v>13481868801</v>
      </c>
      <c r="K3150" s="255" t="s">
        <v>27</v>
      </c>
      <c r="L3150" s="260">
        <v>44396</v>
      </c>
      <c r="M3150" s="255" t="s">
        <v>2455</v>
      </c>
      <c r="N3150" s="255" t="s">
        <v>30</v>
      </c>
      <c r="O3150" s="260"/>
      <c r="P3150" s="255"/>
      <c r="Q3150" s="255" t="s">
        <v>30</v>
      </c>
      <c r="R3150" s="255"/>
      <c r="S3150" s="255"/>
      <c r="T3150" s="251" t="str">
        <f t="array" ref="T3150">VLOOKUP(D3150&amp;E3150,IF({1,0},'2021春'!$C$3:$C$4485&amp;'2021春'!$D$3:$D$4485,'2021春'!$H$3:$H$4485),2,0)</f>
        <v>452731200402230912</v>
      </c>
    </row>
    <row r="3151" spans="1:20">
      <c r="A3151" s="255">
        <v>3149</v>
      </c>
      <c r="B3151" s="255" t="s">
        <v>12480</v>
      </c>
      <c r="C3151" s="255" t="s">
        <v>21</v>
      </c>
      <c r="D3151" s="255" t="s">
        <v>431</v>
      </c>
      <c r="E3151" s="255" t="s">
        <v>12481</v>
      </c>
      <c r="F3151" s="255" t="s">
        <v>24</v>
      </c>
      <c r="G3151" s="255">
        <v>17</v>
      </c>
      <c r="H3151" s="255" t="s">
        <v>9409</v>
      </c>
      <c r="I3151" s="255" t="s">
        <v>12482</v>
      </c>
      <c r="J3151" s="255" t="s">
        <v>12483</v>
      </c>
      <c r="K3151" s="255" t="s">
        <v>27</v>
      </c>
      <c r="L3151" s="260">
        <v>44395</v>
      </c>
      <c r="M3151" s="255" t="s">
        <v>6007</v>
      </c>
      <c r="N3151" s="255" t="s">
        <v>30</v>
      </c>
      <c r="O3151" s="260"/>
      <c r="P3151" s="255"/>
      <c r="Q3151" s="255" t="s">
        <v>30</v>
      </c>
      <c r="R3151" s="255"/>
      <c r="S3151" s="255"/>
      <c r="T3151" s="251" t="str">
        <f t="array" ref="T3151">VLOOKUP(D3151&amp;E3151,IF({1,0},'2021春'!$C$3:$C$4485&amp;'2021春'!$D$3:$D$4485,'2021春'!$H$3:$H$4485),2,0)</f>
        <v>451229200404271216</v>
      </c>
    </row>
    <row r="3152" spans="1:20">
      <c r="A3152" s="255">
        <v>3150</v>
      </c>
      <c r="B3152" s="255" t="s">
        <v>12484</v>
      </c>
      <c r="C3152" s="255" t="s">
        <v>21</v>
      </c>
      <c r="D3152" s="255" t="s">
        <v>431</v>
      </c>
      <c r="E3152" s="255" t="s">
        <v>12485</v>
      </c>
      <c r="F3152" s="255" t="s">
        <v>143</v>
      </c>
      <c r="G3152" s="255">
        <v>17</v>
      </c>
      <c r="H3152" s="255" t="s">
        <v>12486</v>
      </c>
      <c r="I3152" s="255" t="s">
        <v>12487</v>
      </c>
      <c r="J3152" s="255">
        <v>15240678817</v>
      </c>
      <c r="K3152" s="255" t="s">
        <v>27</v>
      </c>
      <c r="L3152" s="260">
        <v>44395</v>
      </c>
      <c r="M3152" s="255" t="s">
        <v>12488</v>
      </c>
      <c r="N3152" s="255" t="s">
        <v>27</v>
      </c>
      <c r="O3152" s="260">
        <v>44414</v>
      </c>
      <c r="P3152" s="255" t="s">
        <v>12488</v>
      </c>
      <c r="Q3152" s="255" t="s">
        <v>30</v>
      </c>
      <c r="R3152" s="255" t="s">
        <v>12489</v>
      </c>
      <c r="S3152" s="255"/>
      <c r="T3152" s="251" t="str">
        <f t="array" ref="T3152">VLOOKUP(D3152&amp;E3152,IF({1,0},'2021春'!$C$3:$C$4485&amp;'2021春'!$D$3:$D$4485,'2021春'!$H$3:$H$4485),2,0)</f>
        <v>451229200404115424</v>
      </c>
    </row>
    <row r="3153" spans="1:20">
      <c r="A3153" s="255">
        <v>3151</v>
      </c>
      <c r="B3153" s="255" t="s">
        <v>12490</v>
      </c>
      <c r="C3153" s="255" t="s">
        <v>21</v>
      </c>
      <c r="D3153" s="255" t="s">
        <v>431</v>
      </c>
      <c r="E3153" s="255" t="s">
        <v>12491</v>
      </c>
      <c r="F3153" s="255" t="s">
        <v>143</v>
      </c>
      <c r="G3153" s="255">
        <v>18</v>
      </c>
      <c r="H3153" s="255" t="s">
        <v>12492</v>
      </c>
      <c r="I3153" s="255" t="s">
        <v>12493</v>
      </c>
      <c r="J3153" s="255" t="s">
        <v>12494</v>
      </c>
      <c r="K3153" s="255" t="s">
        <v>27</v>
      </c>
      <c r="L3153" s="260">
        <v>44331</v>
      </c>
      <c r="M3153" s="255" t="s">
        <v>2455</v>
      </c>
      <c r="N3153" s="255" t="s">
        <v>30</v>
      </c>
      <c r="O3153" s="260">
        <v>44366</v>
      </c>
      <c r="P3153" s="255" t="s">
        <v>2455</v>
      </c>
      <c r="Q3153" s="255" t="s">
        <v>30</v>
      </c>
      <c r="R3153" s="255"/>
      <c r="S3153" s="255"/>
      <c r="T3153" s="251" t="str">
        <f t="array" ref="T3153">VLOOKUP(D3153&amp;E3153,IF({1,0},'2021春'!$C$3:$C$4485&amp;'2021春'!$D$3:$D$4485,'2021春'!$H$3:$H$4485),2,0)</f>
        <v>452731200210286022</v>
      </c>
    </row>
    <row r="3154" spans="1:20">
      <c r="A3154" s="255">
        <v>3152</v>
      </c>
      <c r="B3154" s="255" t="s">
        <v>12495</v>
      </c>
      <c r="C3154" s="255" t="s">
        <v>21</v>
      </c>
      <c r="D3154" s="255" t="s">
        <v>431</v>
      </c>
      <c r="E3154" s="255" t="s">
        <v>12496</v>
      </c>
      <c r="F3154" s="255" t="s">
        <v>143</v>
      </c>
      <c r="G3154" s="255">
        <v>18</v>
      </c>
      <c r="H3154" s="255" t="s">
        <v>6147</v>
      </c>
      <c r="I3154" s="255" t="s">
        <v>12497</v>
      </c>
      <c r="J3154" s="255">
        <v>18176158784</v>
      </c>
      <c r="K3154" s="255" t="s">
        <v>27</v>
      </c>
      <c r="L3154" s="260">
        <v>44394</v>
      </c>
      <c r="M3154" s="255" t="s">
        <v>1273</v>
      </c>
      <c r="N3154" s="255" t="s">
        <v>30</v>
      </c>
      <c r="O3154" s="260"/>
      <c r="P3154" s="255"/>
      <c r="Q3154" s="255" t="s">
        <v>30</v>
      </c>
      <c r="R3154" s="255"/>
      <c r="S3154" s="255"/>
      <c r="T3154" s="251" t="str">
        <f t="array" ref="T3154">VLOOKUP(D3154&amp;E3154,IF({1,0},'2021春'!$C$3:$C$4485&amp;'2021春'!$D$3:$D$4485,'2021春'!$H$3:$H$4485),2,0)</f>
        <v>451229200302202164</v>
      </c>
    </row>
    <row r="3155" spans="1:20">
      <c r="A3155" s="255">
        <v>3153</v>
      </c>
      <c r="B3155" s="255" t="s">
        <v>12498</v>
      </c>
      <c r="C3155" s="255" t="s">
        <v>21</v>
      </c>
      <c r="D3155" s="255" t="s">
        <v>431</v>
      </c>
      <c r="E3155" s="255" t="s">
        <v>12499</v>
      </c>
      <c r="F3155" s="255" t="s">
        <v>143</v>
      </c>
      <c r="G3155" s="255">
        <v>15</v>
      </c>
      <c r="H3155" s="255" t="s">
        <v>12500</v>
      </c>
      <c r="I3155" s="255" t="s">
        <v>12501</v>
      </c>
      <c r="J3155" s="255" t="s">
        <v>12502</v>
      </c>
      <c r="K3155" s="255" t="s">
        <v>27</v>
      </c>
      <c r="L3155" s="260">
        <v>44395</v>
      </c>
      <c r="M3155" s="255" t="s">
        <v>1352</v>
      </c>
      <c r="N3155" s="255" t="s">
        <v>30</v>
      </c>
      <c r="O3155" s="260"/>
      <c r="P3155" s="255"/>
      <c r="Q3155" s="255" t="s">
        <v>30</v>
      </c>
      <c r="R3155" s="255"/>
      <c r="S3155" s="255"/>
      <c r="T3155" s="251" t="str">
        <f t="array" ref="T3155">VLOOKUP(D3155&amp;E3155,IF({1,0},'2021春'!$C$3:$C$4485&amp;'2021春'!$D$3:$D$4485,'2021春'!$H$3:$H$4485),2,0)</f>
        <v>45122920051112182x</v>
      </c>
    </row>
    <row r="3156" spans="1:20">
      <c r="A3156" s="255">
        <v>3154</v>
      </c>
      <c r="B3156" s="255" t="s">
        <v>12503</v>
      </c>
      <c r="C3156" s="255" t="s">
        <v>21</v>
      </c>
      <c r="D3156" s="255" t="s">
        <v>431</v>
      </c>
      <c r="E3156" s="255" t="s">
        <v>12504</v>
      </c>
      <c r="F3156" s="255" t="s">
        <v>143</v>
      </c>
      <c r="G3156" s="255">
        <v>16</v>
      </c>
      <c r="H3156" s="255" t="s">
        <v>12505</v>
      </c>
      <c r="I3156" s="255" t="s">
        <v>12506</v>
      </c>
      <c r="J3156" s="255">
        <v>19807781295</v>
      </c>
      <c r="K3156" s="255" t="s">
        <v>27</v>
      </c>
      <c r="L3156" s="260">
        <v>44379</v>
      </c>
      <c r="M3156" s="255" t="s">
        <v>3693</v>
      </c>
      <c r="N3156" s="255" t="s">
        <v>30</v>
      </c>
      <c r="O3156" s="260"/>
      <c r="P3156" s="255"/>
      <c r="Q3156" s="255" t="s">
        <v>30</v>
      </c>
      <c r="R3156" s="255"/>
      <c r="S3156" s="255"/>
      <c r="T3156" s="251" t="str">
        <f t="array" ref="T3156">VLOOKUP(D3156&amp;E3156,IF({1,0},'2021春'!$C$3:$C$4485&amp;'2021春'!$D$3:$D$4485,'2021春'!$H$3:$H$4485),2,0)</f>
        <v>451229200410100325</v>
      </c>
    </row>
    <row r="3157" spans="1:20">
      <c r="A3157" s="255">
        <v>3155</v>
      </c>
      <c r="B3157" s="255" t="s">
        <v>12507</v>
      </c>
      <c r="C3157" s="255" t="s">
        <v>21</v>
      </c>
      <c r="D3157" s="255" t="s">
        <v>431</v>
      </c>
      <c r="E3157" s="255" t="s">
        <v>12508</v>
      </c>
      <c r="F3157" s="255" t="s">
        <v>24</v>
      </c>
      <c r="G3157" s="255">
        <v>16</v>
      </c>
      <c r="H3157" s="255" t="s">
        <v>12509</v>
      </c>
      <c r="I3157" s="255" t="s">
        <v>12510</v>
      </c>
      <c r="J3157" s="255">
        <v>15277842670</v>
      </c>
      <c r="K3157" s="255" t="s">
        <v>27</v>
      </c>
      <c r="L3157" s="260">
        <v>44396</v>
      </c>
      <c r="M3157" s="255" t="s">
        <v>12511</v>
      </c>
      <c r="N3157" s="255" t="s">
        <v>30</v>
      </c>
      <c r="O3157" s="260"/>
      <c r="P3157" s="255"/>
      <c r="Q3157" s="255" t="s">
        <v>30</v>
      </c>
      <c r="R3157" s="255"/>
      <c r="S3157" s="255"/>
      <c r="T3157" s="251" t="str">
        <f t="array" ref="T3157">VLOOKUP(D3157&amp;E3157,IF({1,0},'2021春'!$C$3:$C$4485&amp;'2021春'!$D$3:$D$4485,'2021春'!$H$3:$H$4485),2,0)</f>
        <v>451227200503170370</v>
      </c>
    </row>
    <row r="3158" spans="1:20">
      <c r="A3158" s="255">
        <v>3156</v>
      </c>
      <c r="B3158" s="255" t="s">
        <v>12512</v>
      </c>
      <c r="C3158" s="255" t="s">
        <v>21</v>
      </c>
      <c r="D3158" s="255" t="s">
        <v>431</v>
      </c>
      <c r="E3158" s="255" t="s">
        <v>12513</v>
      </c>
      <c r="F3158" s="255" t="s">
        <v>143</v>
      </c>
      <c r="G3158" s="255">
        <v>16</v>
      </c>
      <c r="H3158" s="255" t="s">
        <v>12514</v>
      </c>
      <c r="I3158" s="255" t="s">
        <v>5630</v>
      </c>
      <c r="J3158" s="255" t="s">
        <v>12515</v>
      </c>
      <c r="K3158" s="255" t="s">
        <v>27</v>
      </c>
      <c r="L3158" s="260">
        <v>44395</v>
      </c>
      <c r="M3158" s="255" t="s">
        <v>1352</v>
      </c>
      <c r="N3158" s="255" t="s">
        <v>27</v>
      </c>
      <c r="O3158" s="260">
        <v>44416</v>
      </c>
      <c r="P3158" s="255"/>
      <c r="Q3158" s="255" t="s">
        <v>30</v>
      </c>
      <c r="R3158" s="255"/>
      <c r="S3158" s="255"/>
      <c r="T3158" s="251" t="str">
        <f t="array" ref="T3158">VLOOKUP(D3158&amp;E3158,IF({1,0},'2021春'!$C$3:$C$4485&amp;'2021春'!$D$3:$D$4485,'2021春'!$H$3:$H$4485),2,0)</f>
        <v>451229200412301825</v>
      </c>
    </row>
    <row r="3159" spans="1:20">
      <c r="A3159" s="255">
        <v>3157</v>
      </c>
      <c r="B3159" s="255" t="s">
        <v>12516</v>
      </c>
      <c r="C3159" s="255" t="s">
        <v>21</v>
      </c>
      <c r="D3159" s="255" t="s">
        <v>431</v>
      </c>
      <c r="E3159" s="255" t="s">
        <v>12517</v>
      </c>
      <c r="F3159" s="255" t="s">
        <v>24</v>
      </c>
      <c r="G3159" s="255">
        <v>18</v>
      </c>
      <c r="H3159" s="255" t="s">
        <v>12518</v>
      </c>
      <c r="I3159" s="255" t="s">
        <v>12519</v>
      </c>
      <c r="J3159" s="255" t="s">
        <v>12520</v>
      </c>
      <c r="K3159" s="255" t="s">
        <v>27</v>
      </c>
      <c r="L3159" s="260">
        <v>44412</v>
      </c>
      <c r="M3159" s="255" t="s">
        <v>29</v>
      </c>
      <c r="N3159" s="255" t="s">
        <v>30</v>
      </c>
      <c r="O3159" s="260"/>
      <c r="P3159" s="255"/>
      <c r="Q3159" s="255" t="s">
        <v>30</v>
      </c>
      <c r="R3159" s="255"/>
      <c r="S3159" s="255"/>
      <c r="T3159" s="251" t="str">
        <f t="array" ref="T3159">VLOOKUP(D3159&amp;E3159,IF({1,0},'2021春'!$C$3:$C$4485&amp;'2021春'!$D$3:$D$4485,'2021春'!$H$3:$H$4485),2,0)</f>
        <v>45122920030810571x</v>
      </c>
    </row>
    <row r="3160" spans="1:20">
      <c r="A3160" s="255">
        <v>3158</v>
      </c>
      <c r="B3160" s="255" t="s">
        <v>12521</v>
      </c>
      <c r="C3160" s="255" t="s">
        <v>21</v>
      </c>
      <c r="D3160" s="255" t="s">
        <v>431</v>
      </c>
      <c r="E3160" s="255" t="s">
        <v>12522</v>
      </c>
      <c r="F3160" s="255" t="s">
        <v>24</v>
      </c>
      <c r="G3160" s="255">
        <v>16</v>
      </c>
      <c r="H3160" s="255" t="s">
        <v>12523</v>
      </c>
      <c r="I3160" s="255" t="s">
        <v>12524</v>
      </c>
      <c r="J3160" s="255" t="s">
        <v>12525</v>
      </c>
      <c r="K3160" s="255" t="s">
        <v>27</v>
      </c>
      <c r="L3160" s="260">
        <v>44399</v>
      </c>
      <c r="M3160" s="255" t="s">
        <v>2455</v>
      </c>
      <c r="N3160" s="255" t="s">
        <v>30</v>
      </c>
      <c r="O3160" s="260"/>
      <c r="P3160" s="255"/>
      <c r="Q3160" s="255" t="s">
        <v>30</v>
      </c>
      <c r="R3160" s="255"/>
      <c r="S3160" s="255"/>
      <c r="T3160" s="251" t="str">
        <f t="array" ref="T3160">VLOOKUP(D3160&amp;E3160,IF({1,0},'2021春'!$C$3:$C$4485&amp;'2021春'!$D$3:$D$4485,'2021春'!$H$3:$H$4485),2,0)</f>
        <v>452731200409265413</v>
      </c>
    </row>
    <row r="3161" spans="1:20">
      <c r="A3161" s="255">
        <v>3159</v>
      </c>
      <c r="B3161" s="255" t="s">
        <v>12526</v>
      </c>
      <c r="C3161" s="255" t="s">
        <v>21</v>
      </c>
      <c r="D3161" s="255" t="s">
        <v>431</v>
      </c>
      <c r="E3161" s="255" t="s">
        <v>12527</v>
      </c>
      <c r="F3161" s="255" t="s">
        <v>24</v>
      </c>
      <c r="G3161" s="255">
        <v>17</v>
      </c>
      <c r="H3161" s="255" t="s">
        <v>7973</v>
      </c>
      <c r="I3161" s="255" t="s">
        <v>12528</v>
      </c>
      <c r="J3161" s="255" t="s">
        <v>12529</v>
      </c>
      <c r="K3161" s="255" t="s">
        <v>27</v>
      </c>
      <c r="L3161" s="260">
        <v>44411</v>
      </c>
      <c r="M3161" s="255" t="s">
        <v>3693</v>
      </c>
      <c r="N3161" s="255" t="s">
        <v>30</v>
      </c>
      <c r="O3161" s="260"/>
      <c r="P3161" s="255"/>
      <c r="Q3161" s="255" t="s">
        <v>30</v>
      </c>
      <c r="R3161" s="255"/>
      <c r="S3161" s="255"/>
      <c r="T3161" s="251" t="str">
        <f t="array" ref="T3161">VLOOKUP(D3161&amp;E3161,IF({1,0},'2021春'!$C$3:$C$4485&amp;'2021春'!$D$3:$D$4485,'2021春'!$H$3:$H$4485),2,0)</f>
        <v>451229200405250353</v>
      </c>
    </row>
    <row r="3162" spans="1:20">
      <c r="A3162" s="255">
        <v>3160</v>
      </c>
      <c r="B3162" s="255" t="s">
        <v>12530</v>
      </c>
      <c r="C3162" s="255" t="s">
        <v>21</v>
      </c>
      <c r="D3162" s="255" t="s">
        <v>431</v>
      </c>
      <c r="E3162" s="255" t="s">
        <v>12531</v>
      </c>
      <c r="F3162" s="255" t="s">
        <v>143</v>
      </c>
      <c r="G3162" s="255">
        <v>15</v>
      </c>
      <c r="H3162" s="255" t="s">
        <v>12532</v>
      </c>
      <c r="I3162" s="255" t="s">
        <v>12533</v>
      </c>
      <c r="J3162" s="255">
        <v>15977838505</v>
      </c>
      <c r="K3162" s="255" t="s">
        <v>27</v>
      </c>
      <c r="L3162" s="260">
        <v>44395</v>
      </c>
      <c r="M3162" s="255" t="s">
        <v>1352</v>
      </c>
      <c r="N3162" s="255" t="s">
        <v>27</v>
      </c>
      <c r="O3162" s="260">
        <v>44051</v>
      </c>
      <c r="P3162" s="255" t="s">
        <v>1352</v>
      </c>
      <c r="Q3162" s="255" t="s">
        <v>30</v>
      </c>
      <c r="R3162" s="255"/>
      <c r="S3162" s="255"/>
      <c r="T3162" s="251" t="str">
        <f t="array" ref="T3162">VLOOKUP(D3162&amp;E3162,IF({1,0},'2021春'!$C$3:$C$4485&amp;'2021春'!$D$3:$D$4485,'2021春'!$H$3:$H$4485),2,0)</f>
        <v>452731200510231824</v>
      </c>
    </row>
    <row r="3163" spans="1:20">
      <c r="A3163" s="255">
        <v>3161</v>
      </c>
      <c r="B3163" s="255" t="s">
        <v>12534</v>
      </c>
      <c r="C3163" s="255" t="s">
        <v>21</v>
      </c>
      <c r="D3163" s="255" t="s">
        <v>431</v>
      </c>
      <c r="E3163" s="255" t="s">
        <v>12535</v>
      </c>
      <c r="F3163" s="255" t="s">
        <v>24</v>
      </c>
      <c r="G3163" s="255">
        <v>17</v>
      </c>
      <c r="H3163" s="255" t="s">
        <v>12536</v>
      </c>
      <c r="I3163" s="255" t="s">
        <v>12537</v>
      </c>
      <c r="J3163" s="255">
        <v>18707785776</v>
      </c>
      <c r="K3163" s="255" t="s">
        <v>27</v>
      </c>
      <c r="L3163" s="260">
        <v>44394</v>
      </c>
      <c r="M3163" s="255" t="s">
        <v>139</v>
      </c>
      <c r="N3163" s="255" t="s">
        <v>30</v>
      </c>
      <c r="O3163" s="260"/>
      <c r="P3163" s="255"/>
      <c r="Q3163" s="255" t="s">
        <v>30</v>
      </c>
      <c r="R3163" s="255"/>
      <c r="S3163" s="255"/>
      <c r="T3163" s="251" t="str">
        <f t="array" ref="T3163">VLOOKUP(D3163&amp;E3163,IF({1,0},'2021春'!$C$3:$C$4485&amp;'2021春'!$D$3:$D$4485,'2021春'!$H$3:$H$4485),2,0)</f>
        <v>452731200311053631</v>
      </c>
    </row>
    <row r="3164" spans="1:20">
      <c r="A3164" s="255">
        <v>3162</v>
      </c>
      <c r="B3164" s="255" t="s">
        <v>12538</v>
      </c>
      <c r="C3164" s="255" t="s">
        <v>21</v>
      </c>
      <c r="D3164" s="255" t="s">
        <v>431</v>
      </c>
      <c r="E3164" s="255" t="s">
        <v>12539</v>
      </c>
      <c r="F3164" s="255" t="s">
        <v>24</v>
      </c>
      <c r="G3164" s="255">
        <v>18</v>
      </c>
      <c r="H3164" s="255" t="s">
        <v>5709</v>
      </c>
      <c r="I3164" s="255" t="s">
        <v>12540</v>
      </c>
      <c r="J3164" s="255" t="s">
        <v>12541</v>
      </c>
      <c r="K3164" s="255" t="s">
        <v>27</v>
      </c>
      <c r="L3164" s="260">
        <v>44403</v>
      </c>
      <c r="M3164" s="255" t="s">
        <v>1273</v>
      </c>
      <c r="N3164" s="255" t="s">
        <v>30</v>
      </c>
      <c r="O3164" s="260"/>
      <c r="P3164" s="255"/>
      <c r="Q3164" s="255" t="s">
        <v>30</v>
      </c>
      <c r="R3164" s="255"/>
      <c r="S3164" s="255"/>
      <c r="T3164" s="251" t="str">
        <f t="array" ref="T3164">VLOOKUP(D3164&amp;E3164,IF({1,0},'2021春'!$C$3:$C$4485&amp;'2021春'!$D$3:$D$4485,'2021春'!$H$3:$H$4485),2,0)</f>
        <v>451229200305092116</v>
      </c>
    </row>
    <row r="3165" spans="1:20">
      <c r="A3165" s="255">
        <v>3163</v>
      </c>
      <c r="B3165" s="255" t="s">
        <v>12542</v>
      </c>
      <c r="C3165" s="255" t="s">
        <v>21</v>
      </c>
      <c r="D3165" s="255" t="s">
        <v>431</v>
      </c>
      <c r="E3165" s="255" t="s">
        <v>12543</v>
      </c>
      <c r="F3165" s="255" t="s">
        <v>143</v>
      </c>
      <c r="G3165" s="255">
        <v>16</v>
      </c>
      <c r="H3165" s="255" t="s">
        <v>1375</v>
      </c>
      <c r="I3165" s="255" t="s">
        <v>12544</v>
      </c>
      <c r="J3165" s="255" t="s">
        <v>12545</v>
      </c>
      <c r="K3165" s="255" t="s">
        <v>27</v>
      </c>
      <c r="L3165" s="260">
        <v>44379</v>
      </c>
      <c r="M3165" s="255" t="s">
        <v>1273</v>
      </c>
      <c r="N3165" s="255" t="s">
        <v>30</v>
      </c>
      <c r="O3165" s="260"/>
      <c r="P3165" s="255"/>
      <c r="Q3165" s="255" t="s">
        <v>30</v>
      </c>
      <c r="R3165" s="255"/>
      <c r="S3165" s="255"/>
      <c r="T3165" s="251" t="str">
        <f t="array" ref="T3165">VLOOKUP(D3165&amp;E3165,IF({1,0},'2021春'!$C$3:$C$4485&amp;'2021春'!$D$3:$D$4485,'2021春'!$H$3:$H$4485),2,0)</f>
        <v>451229200410192127</v>
      </c>
    </row>
    <row r="3166" spans="1:20">
      <c r="A3166" s="255">
        <v>3164</v>
      </c>
      <c r="B3166" s="255" t="s">
        <v>12546</v>
      </c>
      <c r="C3166" s="255" t="s">
        <v>21</v>
      </c>
      <c r="D3166" s="255" t="s">
        <v>431</v>
      </c>
      <c r="E3166" s="255" t="s">
        <v>12547</v>
      </c>
      <c r="F3166" s="255" t="s">
        <v>24</v>
      </c>
      <c r="G3166" s="255">
        <v>14</v>
      </c>
      <c r="H3166" s="255" t="s">
        <v>12548</v>
      </c>
      <c r="I3166" s="255" t="s">
        <v>12549</v>
      </c>
      <c r="J3166" s="255" t="s">
        <v>12550</v>
      </c>
      <c r="K3166" s="255" t="s">
        <v>27</v>
      </c>
      <c r="L3166" s="260">
        <v>44409</v>
      </c>
      <c r="M3166" s="255" t="s">
        <v>12551</v>
      </c>
      <c r="N3166" s="261" t="s">
        <v>30</v>
      </c>
      <c r="O3166" s="260"/>
      <c r="P3166" s="255"/>
      <c r="Q3166" s="255" t="s">
        <v>30</v>
      </c>
      <c r="R3166" s="255"/>
      <c r="S3166" s="255"/>
      <c r="T3166" s="251" t="str">
        <f t="array" ref="T3166">VLOOKUP(D3166&amp;E3166,IF({1,0},'2021春'!$C$3:$C$4485&amp;'2021春'!$D$3:$D$4485,'2021春'!$H$3:$H$4485),2,0)</f>
        <v>451202200707102735</v>
      </c>
    </row>
    <row r="3167" spans="1:20">
      <c r="A3167" s="255">
        <v>3165</v>
      </c>
      <c r="B3167" s="255" t="s">
        <v>12552</v>
      </c>
      <c r="C3167" s="255" t="s">
        <v>21</v>
      </c>
      <c r="D3167" s="255" t="s">
        <v>431</v>
      </c>
      <c r="E3167" s="255" t="s">
        <v>12553</v>
      </c>
      <c r="F3167" s="255" t="s">
        <v>143</v>
      </c>
      <c r="G3167" s="255">
        <v>17</v>
      </c>
      <c r="H3167" s="255" t="s">
        <v>346</v>
      </c>
      <c r="I3167" s="255" t="s">
        <v>12554</v>
      </c>
      <c r="J3167" s="255">
        <v>19978821496</v>
      </c>
      <c r="K3167" s="255" t="s">
        <v>27</v>
      </c>
      <c r="L3167" s="260">
        <v>44396</v>
      </c>
      <c r="M3167" s="255" t="s">
        <v>2172</v>
      </c>
      <c r="N3167" s="255" t="s">
        <v>30</v>
      </c>
      <c r="O3167" s="260">
        <v>44416</v>
      </c>
      <c r="P3167" s="255"/>
      <c r="Q3167" s="255" t="s">
        <v>30</v>
      </c>
      <c r="R3167" s="255"/>
      <c r="S3167" s="255"/>
      <c r="T3167" s="251" t="str">
        <f t="array" ref="T3167">VLOOKUP(D3167&amp;E3167,IF({1,0},'2021春'!$C$3:$C$4485&amp;'2021春'!$D$3:$D$4485,'2021春'!$H$3:$H$4485),2,0)</f>
        <v>451229200407221249</v>
      </c>
    </row>
    <row r="3168" spans="1:20">
      <c r="A3168" s="255">
        <v>3166</v>
      </c>
      <c r="B3168" s="255" t="s">
        <v>12555</v>
      </c>
      <c r="C3168" s="255" t="s">
        <v>21</v>
      </c>
      <c r="D3168" s="255" t="s">
        <v>431</v>
      </c>
      <c r="E3168" s="255" t="s">
        <v>12556</v>
      </c>
      <c r="F3168" s="255" t="s">
        <v>24</v>
      </c>
      <c r="G3168" s="255">
        <v>16</v>
      </c>
      <c r="H3168" s="255" t="s">
        <v>12557</v>
      </c>
      <c r="I3168" s="255" t="s">
        <v>12558</v>
      </c>
      <c r="J3168" s="255" t="s">
        <v>12559</v>
      </c>
      <c r="K3168" s="255" t="s">
        <v>27</v>
      </c>
      <c r="L3168" s="260">
        <v>44397</v>
      </c>
      <c r="M3168" s="255" t="s">
        <v>1217</v>
      </c>
      <c r="N3168" s="255" t="s">
        <v>30</v>
      </c>
      <c r="O3168" s="260"/>
      <c r="P3168" s="255"/>
      <c r="Q3168" s="255" t="s">
        <v>30</v>
      </c>
      <c r="R3168" s="255"/>
      <c r="S3168" s="255"/>
      <c r="T3168" s="251" t="str">
        <f t="array" ref="T3168">VLOOKUP(D3168&amp;E3168,IF({1,0},'2021春'!$C$3:$C$4485&amp;'2021春'!$D$3:$D$4485,'2021春'!$H$3:$H$4485),2,0)</f>
        <v>452731200501105113</v>
      </c>
    </row>
    <row r="3169" spans="1:20">
      <c r="A3169" s="255">
        <v>3167</v>
      </c>
      <c r="B3169" s="255" t="s">
        <v>12560</v>
      </c>
      <c r="C3169" s="255" t="s">
        <v>21</v>
      </c>
      <c r="D3169" s="255" t="s">
        <v>431</v>
      </c>
      <c r="E3169" s="255" t="s">
        <v>12561</v>
      </c>
      <c r="F3169" s="255" t="s">
        <v>24</v>
      </c>
      <c r="G3169" s="255">
        <v>17</v>
      </c>
      <c r="H3169" s="255" t="s">
        <v>12562</v>
      </c>
      <c r="I3169" s="255" t="s">
        <v>12563</v>
      </c>
      <c r="J3169" s="255" t="s">
        <v>12564</v>
      </c>
      <c r="K3169" s="255" t="s">
        <v>27</v>
      </c>
      <c r="L3169" s="260">
        <v>44394</v>
      </c>
      <c r="M3169" s="255" t="s">
        <v>2455</v>
      </c>
      <c r="N3169" s="255" t="s">
        <v>27</v>
      </c>
      <c r="O3169" s="260"/>
      <c r="P3169" s="255"/>
      <c r="Q3169" s="255" t="s">
        <v>30</v>
      </c>
      <c r="R3169" s="255"/>
      <c r="S3169" s="255"/>
      <c r="T3169" s="251" t="str">
        <f t="array" ref="T3169">VLOOKUP(D3169&amp;E3169,IF({1,0},'2021春'!$C$3:$C$4485&amp;'2021春'!$D$3:$D$4485,'2021春'!$H$3:$H$4485),2,0)</f>
        <v>452127200406120916</v>
      </c>
    </row>
    <row r="3170" spans="1:20">
      <c r="A3170" s="255">
        <v>3168</v>
      </c>
      <c r="B3170" s="255" t="s">
        <v>12565</v>
      </c>
      <c r="C3170" s="255" t="s">
        <v>21</v>
      </c>
      <c r="D3170" s="255" t="s">
        <v>431</v>
      </c>
      <c r="E3170" s="255" t="s">
        <v>12566</v>
      </c>
      <c r="F3170" s="255" t="s">
        <v>24</v>
      </c>
      <c r="G3170" s="255">
        <v>17</v>
      </c>
      <c r="H3170" s="255" t="s">
        <v>12567</v>
      </c>
      <c r="I3170" s="255" t="s">
        <v>12568</v>
      </c>
      <c r="J3170" s="255" t="s">
        <v>12569</v>
      </c>
      <c r="K3170" s="255" t="s">
        <v>27</v>
      </c>
      <c r="L3170" s="260">
        <v>44399</v>
      </c>
      <c r="M3170" s="255" t="s">
        <v>2455</v>
      </c>
      <c r="N3170" s="255" t="s">
        <v>30</v>
      </c>
      <c r="O3170" s="260"/>
      <c r="P3170" s="255"/>
      <c r="Q3170" s="255" t="s">
        <v>30</v>
      </c>
      <c r="R3170" s="255"/>
      <c r="S3170" s="255"/>
      <c r="T3170" s="251" t="str">
        <f t="array" ref="T3170">VLOOKUP(D3170&amp;E3170,IF({1,0},'2021春'!$C$3:$C$4485&amp;'2021春'!$D$3:$D$4485,'2021春'!$H$3:$H$4485),2,0)</f>
        <v>452731200403233613</v>
      </c>
    </row>
    <row r="3171" spans="1:20">
      <c r="A3171" s="255">
        <v>3169</v>
      </c>
      <c r="B3171" s="255" t="s">
        <v>12570</v>
      </c>
      <c r="C3171" s="255" t="s">
        <v>21</v>
      </c>
      <c r="D3171" s="255" t="s">
        <v>431</v>
      </c>
      <c r="E3171" s="255" t="s">
        <v>12571</v>
      </c>
      <c r="F3171" s="255" t="s">
        <v>24</v>
      </c>
      <c r="G3171" s="255">
        <v>16</v>
      </c>
      <c r="H3171" s="255" t="s">
        <v>1456</v>
      </c>
      <c r="I3171" s="255" t="s">
        <v>12572</v>
      </c>
      <c r="J3171" s="255" t="s">
        <v>12573</v>
      </c>
      <c r="K3171" s="255" t="s">
        <v>27</v>
      </c>
      <c r="L3171" s="260">
        <v>44395</v>
      </c>
      <c r="M3171" s="255" t="s">
        <v>1352</v>
      </c>
      <c r="N3171" s="255" t="s">
        <v>27</v>
      </c>
      <c r="O3171" s="260">
        <v>44416</v>
      </c>
      <c r="P3171" s="255" t="s">
        <v>1352</v>
      </c>
      <c r="Q3171" s="255" t="s">
        <v>30</v>
      </c>
      <c r="R3171" s="255"/>
      <c r="S3171" s="255"/>
      <c r="T3171" s="251" t="str">
        <f t="array" ref="T3171">VLOOKUP(D3171&amp;E3171,IF({1,0},'2021春'!$C$3:$C$4485&amp;'2021春'!$D$3:$D$4485,'2021春'!$H$3:$H$4485),2,0)</f>
        <v>452731200410151819</v>
      </c>
    </row>
    <row r="3172" spans="1:20">
      <c r="A3172" s="255">
        <v>3170</v>
      </c>
      <c r="B3172" s="255" t="s">
        <v>12574</v>
      </c>
      <c r="C3172" s="255" t="s">
        <v>21</v>
      </c>
      <c r="D3172" s="255" t="s">
        <v>431</v>
      </c>
      <c r="E3172" s="255" t="s">
        <v>12575</v>
      </c>
      <c r="F3172" s="255" t="s">
        <v>24</v>
      </c>
      <c r="G3172" s="255">
        <v>16</v>
      </c>
      <c r="H3172" s="255" t="s">
        <v>12576</v>
      </c>
      <c r="I3172" s="255" t="s">
        <v>12577</v>
      </c>
      <c r="J3172" s="255" t="s">
        <v>12578</v>
      </c>
      <c r="K3172" s="255" t="s">
        <v>27</v>
      </c>
      <c r="L3172" s="260">
        <v>44406</v>
      </c>
      <c r="M3172" s="255" t="s">
        <v>1352</v>
      </c>
      <c r="N3172" s="255" t="s">
        <v>30</v>
      </c>
      <c r="O3172" s="260"/>
      <c r="P3172" s="255"/>
      <c r="Q3172" s="255" t="s">
        <v>30</v>
      </c>
      <c r="R3172" s="255"/>
      <c r="S3172" s="255"/>
      <c r="T3172" s="251" t="str">
        <f t="array" ref="T3172">VLOOKUP(D3172&amp;E3172,IF({1,0},'2021春'!$C$3:$C$4485&amp;'2021春'!$D$3:$D$4485,'2021春'!$H$3:$H$4485),2,0)</f>
        <v>452731200410021811</v>
      </c>
    </row>
    <row r="3173" spans="1:20">
      <c r="A3173" s="255">
        <v>3171</v>
      </c>
      <c r="B3173" s="255" t="s">
        <v>12579</v>
      </c>
      <c r="C3173" s="255" t="s">
        <v>21</v>
      </c>
      <c r="D3173" s="255" t="s">
        <v>431</v>
      </c>
      <c r="E3173" s="255" t="s">
        <v>12580</v>
      </c>
      <c r="F3173" s="255" t="s">
        <v>143</v>
      </c>
      <c r="G3173" s="255">
        <v>17</v>
      </c>
      <c r="H3173" s="255" t="s">
        <v>12581</v>
      </c>
      <c r="I3173" s="255" t="s">
        <v>12582</v>
      </c>
      <c r="J3173" s="255" t="s">
        <v>12583</v>
      </c>
      <c r="K3173" s="255" t="s">
        <v>27</v>
      </c>
      <c r="L3173" s="260">
        <v>44395</v>
      </c>
      <c r="M3173" s="255" t="s">
        <v>2455</v>
      </c>
      <c r="N3173" s="255" t="s">
        <v>30</v>
      </c>
      <c r="O3173" s="260"/>
      <c r="P3173" s="255"/>
      <c r="Q3173" s="255" t="s">
        <v>30</v>
      </c>
      <c r="R3173" s="255"/>
      <c r="S3173" s="255"/>
      <c r="T3173" s="251" t="str">
        <f t="array" ref="T3173">VLOOKUP(D3173&amp;E3173,IF({1,0},'2021春'!$C$3:$C$4485&amp;'2021春'!$D$3:$D$4485,'2021春'!$H$3:$H$4485),2,0)</f>
        <v>452731200312054820</v>
      </c>
    </row>
    <row r="3174" spans="1:20">
      <c r="A3174" s="255">
        <v>3172</v>
      </c>
      <c r="B3174" s="255" t="s">
        <v>12584</v>
      </c>
      <c r="C3174" s="255" t="s">
        <v>21</v>
      </c>
      <c r="D3174" s="255" t="s">
        <v>431</v>
      </c>
      <c r="E3174" s="255" t="s">
        <v>12585</v>
      </c>
      <c r="F3174" s="255" t="s">
        <v>24</v>
      </c>
      <c r="G3174" s="255">
        <v>17</v>
      </c>
      <c r="H3174" s="255" t="s">
        <v>1947</v>
      </c>
      <c r="I3174" s="255" t="s">
        <v>12586</v>
      </c>
      <c r="J3174" s="255" t="s">
        <v>12587</v>
      </c>
      <c r="K3174" s="255" t="s">
        <v>27</v>
      </c>
      <c r="L3174" s="260">
        <v>44395</v>
      </c>
      <c r="M3174" s="255" t="s">
        <v>6007</v>
      </c>
      <c r="N3174" s="255" t="s">
        <v>27</v>
      </c>
      <c r="O3174" s="260">
        <v>44416</v>
      </c>
      <c r="P3174" s="255" t="s">
        <v>6007</v>
      </c>
      <c r="Q3174" s="255" t="s">
        <v>30</v>
      </c>
      <c r="R3174" s="255"/>
      <c r="S3174" s="255"/>
      <c r="T3174" s="251" t="str">
        <f t="array" ref="T3174">VLOOKUP(D3174&amp;E3174,IF({1,0},'2021春'!$C$3:$C$4485&amp;'2021春'!$D$3:$D$4485,'2021春'!$H$3:$H$4485),2,0)</f>
        <v>452731200401011216</v>
      </c>
    </row>
    <row r="3175" spans="1:20">
      <c r="A3175" s="255">
        <v>3173</v>
      </c>
      <c r="B3175" s="255" t="s">
        <v>12588</v>
      </c>
      <c r="C3175" s="255" t="s">
        <v>21</v>
      </c>
      <c r="D3175" s="255" t="s">
        <v>431</v>
      </c>
      <c r="E3175" s="255" t="s">
        <v>12589</v>
      </c>
      <c r="F3175" s="255" t="s">
        <v>143</v>
      </c>
      <c r="G3175" s="255">
        <v>16</v>
      </c>
      <c r="H3175" s="255" t="s">
        <v>12590</v>
      </c>
      <c r="I3175" s="255" t="s">
        <v>12591</v>
      </c>
      <c r="J3175" s="255" t="s">
        <v>12592</v>
      </c>
      <c r="K3175" s="255" t="s">
        <v>27</v>
      </c>
      <c r="L3175" s="260">
        <v>44396</v>
      </c>
      <c r="M3175" s="255" t="s">
        <v>139</v>
      </c>
      <c r="N3175" s="255" t="s">
        <v>27</v>
      </c>
      <c r="O3175" s="260"/>
      <c r="P3175" s="255"/>
      <c r="Q3175" s="255" t="s">
        <v>30</v>
      </c>
      <c r="R3175" s="255"/>
      <c r="S3175" s="255"/>
      <c r="T3175" s="251" t="str">
        <f t="array" ref="T3175">VLOOKUP(D3175&amp;E3175,IF({1,0},'2021春'!$C$3:$C$4485&amp;'2021春'!$D$3:$D$4485,'2021春'!$H$3:$H$4485),2,0)</f>
        <v>451229200505263629</v>
      </c>
    </row>
    <row r="3176" spans="1:20">
      <c r="A3176" s="255">
        <v>3174</v>
      </c>
      <c r="B3176" s="255" t="s">
        <v>12593</v>
      </c>
      <c r="C3176" s="255" t="s">
        <v>21</v>
      </c>
      <c r="D3176" s="255" t="s">
        <v>431</v>
      </c>
      <c r="E3176" s="255" t="s">
        <v>12594</v>
      </c>
      <c r="F3176" s="255" t="s">
        <v>24</v>
      </c>
      <c r="G3176" s="255">
        <v>17</v>
      </c>
      <c r="H3176" s="255" t="s">
        <v>12595</v>
      </c>
      <c r="I3176" s="255" t="s">
        <v>12596</v>
      </c>
      <c r="J3176" s="255" t="s">
        <v>12597</v>
      </c>
      <c r="K3176" s="255" t="s">
        <v>27</v>
      </c>
      <c r="L3176" s="260">
        <v>44396</v>
      </c>
      <c r="M3176" s="255" t="s">
        <v>133</v>
      </c>
      <c r="N3176" s="255" t="s">
        <v>27</v>
      </c>
      <c r="O3176" s="260"/>
      <c r="P3176" s="255"/>
      <c r="Q3176" s="255" t="s">
        <v>30</v>
      </c>
      <c r="R3176" s="255"/>
      <c r="S3176" s="255"/>
      <c r="T3176" s="251" t="str">
        <f t="array" ref="T3176">VLOOKUP(D3176&amp;E3176,IF({1,0},'2021春'!$C$3:$C$4485&amp;'2021春'!$D$3:$D$4485,'2021春'!$H$3:$H$4485),2,0)</f>
        <v>45273120040706241x</v>
      </c>
    </row>
    <row r="3177" spans="1:20">
      <c r="A3177" s="255">
        <v>3175</v>
      </c>
      <c r="B3177" s="255" t="s">
        <v>12598</v>
      </c>
      <c r="C3177" s="255" t="s">
        <v>21</v>
      </c>
      <c r="D3177" s="255" t="s">
        <v>431</v>
      </c>
      <c r="E3177" s="255" t="s">
        <v>12599</v>
      </c>
      <c r="F3177" s="255" t="s">
        <v>143</v>
      </c>
      <c r="G3177" s="255">
        <v>16</v>
      </c>
      <c r="H3177" s="255" t="s">
        <v>12600</v>
      </c>
      <c r="I3177" s="255" t="s">
        <v>12601</v>
      </c>
      <c r="J3177" s="255">
        <v>15777832292</v>
      </c>
      <c r="K3177" s="255" t="s">
        <v>27</v>
      </c>
      <c r="L3177" s="260">
        <v>44394</v>
      </c>
      <c r="M3177" s="255" t="s">
        <v>2455</v>
      </c>
      <c r="N3177" s="255" t="s">
        <v>27</v>
      </c>
      <c r="O3177" s="260">
        <v>44416</v>
      </c>
      <c r="P3177" s="255" t="s">
        <v>12602</v>
      </c>
      <c r="Q3177" s="255" t="s">
        <v>30</v>
      </c>
      <c r="R3177" s="255"/>
      <c r="S3177" s="255"/>
      <c r="T3177" s="251" t="str">
        <f t="array" ref="T3177">VLOOKUP(D3177&amp;E3177,IF({1,0},'2021春'!$C$3:$C$4485&amp;'2021春'!$D$3:$D$4485,'2021春'!$H$3:$H$4485),2,0)</f>
        <v>452731200502013624</v>
      </c>
    </row>
    <row r="3178" spans="1:20">
      <c r="A3178" s="255">
        <v>3176</v>
      </c>
      <c r="B3178" s="255" t="s">
        <v>12603</v>
      </c>
      <c r="C3178" s="255" t="s">
        <v>21</v>
      </c>
      <c r="D3178" s="255" t="s">
        <v>431</v>
      </c>
      <c r="E3178" s="255" t="s">
        <v>12604</v>
      </c>
      <c r="F3178" s="255" t="s">
        <v>143</v>
      </c>
      <c r="G3178" s="255">
        <v>17</v>
      </c>
      <c r="H3178" s="255" t="s">
        <v>12605</v>
      </c>
      <c r="I3178" s="255" t="s">
        <v>12606</v>
      </c>
      <c r="J3178" s="255" t="s">
        <v>12607</v>
      </c>
      <c r="K3178" s="255" t="s">
        <v>27</v>
      </c>
      <c r="L3178" s="260">
        <v>44394</v>
      </c>
      <c r="M3178" s="255" t="s">
        <v>2455</v>
      </c>
      <c r="N3178" s="255" t="s">
        <v>27</v>
      </c>
      <c r="O3178" s="260"/>
      <c r="P3178" s="255"/>
      <c r="Q3178" s="255" t="s">
        <v>30</v>
      </c>
      <c r="R3178" s="255"/>
      <c r="S3178" s="255"/>
      <c r="T3178" s="251" t="str">
        <f t="array" ref="T3178">VLOOKUP(D3178&amp;E3178,IF({1,0},'2021春'!$C$3:$C$4485&amp;'2021春'!$D$3:$D$4485,'2021春'!$H$3:$H$4485),2,0)</f>
        <v>45122920031001274x</v>
      </c>
    </row>
    <row r="3179" spans="1:20">
      <c r="A3179" s="255">
        <v>3177</v>
      </c>
      <c r="B3179" s="255" t="s">
        <v>12608</v>
      </c>
      <c r="C3179" s="255" t="s">
        <v>21</v>
      </c>
      <c r="D3179" s="255" t="s">
        <v>431</v>
      </c>
      <c r="E3179" s="255" t="s">
        <v>12609</v>
      </c>
      <c r="F3179" s="255" t="s">
        <v>24</v>
      </c>
      <c r="G3179" s="255">
        <v>17</v>
      </c>
      <c r="H3179" s="255" t="s">
        <v>12610</v>
      </c>
      <c r="I3179" s="255" t="s">
        <v>12611</v>
      </c>
      <c r="J3179" s="255" t="s">
        <v>12612</v>
      </c>
      <c r="K3179" s="255" t="s">
        <v>27</v>
      </c>
      <c r="L3179" s="260">
        <v>44379</v>
      </c>
      <c r="M3179" s="255" t="s">
        <v>1273</v>
      </c>
      <c r="N3179" s="255" t="s">
        <v>30</v>
      </c>
      <c r="O3179" s="260"/>
      <c r="P3179" s="255"/>
      <c r="Q3179" s="255" t="s">
        <v>30</v>
      </c>
      <c r="R3179" s="255"/>
      <c r="S3179" s="255"/>
      <c r="T3179" s="251" t="str">
        <f t="array" ref="T3179">VLOOKUP(D3179&amp;E3179,IF({1,0},'2021春'!$C$3:$C$4485&amp;'2021春'!$D$3:$D$4485,'2021春'!$H$3:$H$4485),2,0)</f>
        <v>451229200401202119</v>
      </c>
    </row>
    <row r="3180" spans="1:20">
      <c r="A3180" s="255">
        <v>3178</v>
      </c>
      <c r="B3180" s="255" t="s">
        <v>12613</v>
      </c>
      <c r="C3180" s="255" t="s">
        <v>21</v>
      </c>
      <c r="D3180" s="255" t="s">
        <v>431</v>
      </c>
      <c r="E3180" s="255" t="s">
        <v>12614</v>
      </c>
      <c r="F3180" s="255" t="s">
        <v>24</v>
      </c>
      <c r="G3180" s="255">
        <v>16</v>
      </c>
      <c r="H3180" s="255" t="s">
        <v>12615</v>
      </c>
      <c r="I3180" s="255" t="s">
        <v>12616</v>
      </c>
      <c r="J3180" s="255" t="s">
        <v>12617</v>
      </c>
      <c r="K3180" s="255" t="s">
        <v>27</v>
      </c>
      <c r="L3180" s="260">
        <v>44400</v>
      </c>
      <c r="M3180" s="255" t="s">
        <v>4299</v>
      </c>
      <c r="N3180" s="255" t="s">
        <v>30</v>
      </c>
      <c r="O3180" s="260"/>
      <c r="P3180" s="255"/>
      <c r="Q3180" s="255" t="s">
        <v>30</v>
      </c>
      <c r="R3180" s="255"/>
      <c r="S3180" s="255"/>
      <c r="T3180" s="251" t="str">
        <f t="array" ref="T3180">VLOOKUP(D3180&amp;E3180,IF({1,0},'2021春'!$C$3:$C$4485&amp;'2021春'!$D$3:$D$4485,'2021春'!$H$3:$H$4485),2,0)</f>
        <v>452731200506300014</v>
      </c>
    </row>
    <row r="3181" spans="1:20">
      <c r="A3181" s="255">
        <v>3179</v>
      </c>
      <c r="B3181" s="255" t="s">
        <v>12618</v>
      </c>
      <c r="C3181" s="255" t="s">
        <v>21</v>
      </c>
      <c r="D3181" s="255" t="s">
        <v>431</v>
      </c>
      <c r="E3181" s="255" t="s">
        <v>12619</v>
      </c>
      <c r="F3181" s="255" t="s">
        <v>143</v>
      </c>
      <c r="G3181" s="255">
        <v>17</v>
      </c>
      <c r="H3181" s="255" t="s">
        <v>12620</v>
      </c>
      <c r="I3181" s="255" t="s">
        <v>12621</v>
      </c>
      <c r="J3181" s="255" t="s">
        <v>12622</v>
      </c>
      <c r="K3181" s="255" t="s">
        <v>27</v>
      </c>
      <c r="L3181" s="260">
        <v>44396</v>
      </c>
      <c r="M3181" s="255" t="s">
        <v>1352</v>
      </c>
      <c r="N3181" s="255" t="s">
        <v>30</v>
      </c>
      <c r="O3181" s="260"/>
      <c r="P3181" s="255"/>
      <c r="Q3181" s="255" t="s">
        <v>30</v>
      </c>
      <c r="R3181" s="255"/>
      <c r="S3181" s="255"/>
      <c r="T3181" s="251" t="str">
        <f t="array" ref="T3181">VLOOKUP(D3181&amp;E3181,IF({1,0},'2021春'!$C$3:$C$4485&amp;'2021春'!$D$3:$D$4485,'2021春'!$H$3:$H$4485),2,0)</f>
        <v>451229200403161824</v>
      </c>
    </row>
    <row r="3182" spans="1:20">
      <c r="A3182" s="255">
        <v>3180</v>
      </c>
      <c r="B3182" s="255" t="s">
        <v>12623</v>
      </c>
      <c r="C3182" s="255" t="s">
        <v>21</v>
      </c>
      <c r="D3182" s="255" t="s">
        <v>431</v>
      </c>
      <c r="E3182" s="255" t="s">
        <v>12624</v>
      </c>
      <c r="F3182" s="255" t="s">
        <v>143</v>
      </c>
      <c r="G3182" s="255">
        <v>16</v>
      </c>
      <c r="H3182" s="255" t="s">
        <v>12625</v>
      </c>
      <c r="I3182" s="255" t="s">
        <v>12626</v>
      </c>
      <c r="J3182" s="255" t="s">
        <v>12627</v>
      </c>
      <c r="K3182" s="255" t="s">
        <v>27</v>
      </c>
      <c r="L3182" s="260">
        <v>44395</v>
      </c>
      <c r="M3182" s="255" t="s">
        <v>6007</v>
      </c>
      <c r="N3182" s="255" t="s">
        <v>27</v>
      </c>
      <c r="O3182" s="260">
        <v>44416</v>
      </c>
      <c r="P3182" s="255" t="s">
        <v>6007</v>
      </c>
      <c r="Q3182" s="255" t="s">
        <v>30</v>
      </c>
      <c r="R3182" s="255"/>
      <c r="S3182" s="255"/>
      <c r="T3182" s="251" t="str">
        <f t="array" ref="T3182">VLOOKUP(D3182&amp;E3182,IF({1,0},'2021春'!$C$3:$C$4485&amp;'2021春'!$D$3:$D$4485,'2021春'!$H$3:$H$4485),2,0)</f>
        <v>450124200412072729</v>
      </c>
    </row>
    <row r="3183" spans="1:20">
      <c r="A3183" s="255">
        <v>3181</v>
      </c>
      <c r="B3183" s="255" t="s">
        <v>12628</v>
      </c>
      <c r="C3183" s="255" t="s">
        <v>21</v>
      </c>
      <c r="D3183" s="255" t="s">
        <v>431</v>
      </c>
      <c r="E3183" s="255" t="s">
        <v>12629</v>
      </c>
      <c r="F3183" s="255" t="s">
        <v>143</v>
      </c>
      <c r="G3183" s="255">
        <v>15</v>
      </c>
      <c r="H3183" s="255" t="s">
        <v>12630</v>
      </c>
      <c r="I3183" s="255" t="s">
        <v>12631</v>
      </c>
      <c r="J3183" s="255">
        <v>15777804116</v>
      </c>
      <c r="K3183" s="255" t="s">
        <v>27</v>
      </c>
      <c r="L3183" s="260">
        <v>44399</v>
      </c>
      <c r="M3183" s="255" t="s">
        <v>2455</v>
      </c>
      <c r="N3183" s="255" t="s">
        <v>27</v>
      </c>
      <c r="O3183" s="260"/>
      <c r="P3183" s="255"/>
      <c r="Q3183" s="255" t="s">
        <v>30</v>
      </c>
      <c r="R3183" s="255"/>
      <c r="S3183" s="255"/>
      <c r="T3183" s="251" t="str">
        <f t="array" ref="T3183">VLOOKUP(D3183&amp;E3183,IF({1,0},'2021春'!$C$3:$C$4485&amp;'2021春'!$D$3:$D$4485,'2021春'!$H$3:$H$4485),2,0)</f>
        <v>452731200508240023</v>
      </c>
    </row>
    <row r="3184" spans="1:20">
      <c r="A3184" s="255">
        <v>3182</v>
      </c>
      <c r="B3184" s="255" t="s">
        <v>12632</v>
      </c>
      <c r="C3184" s="255" t="s">
        <v>21</v>
      </c>
      <c r="D3184" s="255" t="s">
        <v>431</v>
      </c>
      <c r="E3184" s="255" t="s">
        <v>10973</v>
      </c>
      <c r="F3184" s="255" t="s">
        <v>24</v>
      </c>
      <c r="G3184" s="255">
        <v>16</v>
      </c>
      <c r="H3184" s="255" t="s">
        <v>12633</v>
      </c>
      <c r="I3184" s="255" t="s">
        <v>12634</v>
      </c>
      <c r="J3184" s="255" t="s">
        <v>12635</v>
      </c>
      <c r="K3184" s="255" t="s">
        <v>27</v>
      </c>
      <c r="L3184" s="260">
        <v>44395</v>
      </c>
      <c r="M3184" s="255" t="s">
        <v>2455</v>
      </c>
      <c r="N3184" s="255" t="s">
        <v>30</v>
      </c>
      <c r="O3184" s="260"/>
      <c r="P3184" s="255"/>
      <c r="Q3184" s="255" t="s">
        <v>30</v>
      </c>
      <c r="R3184" s="255"/>
      <c r="S3184" s="255"/>
      <c r="T3184" s="251" t="str">
        <f t="array" ref="T3184">VLOOKUP(D3184&amp;E3184,IF({1,0},'2021春'!$C$3:$C$4485&amp;'2021春'!$D$3:$D$4485,'2021春'!$H$3:$H$4485),2,0)</f>
        <v>452731200411030314</v>
      </c>
    </row>
    <row r="3185" spans="1:20">
      <c r="A3185" s="255">
        <v>3183</v>
      </c>
      <c r="B3185" s="255" t="s">
        <v>12636</v>
      </c>
      <c r="C3185" s="255" t="s">
        <v>21</v>
      </c>
      <c r="D3185" s="255" t="s">
        <v>431</v>
      </c>
      <c r="E3185" s="255" t="s">
        <v>12637</v>
      </c>
      <c r="F3185" s="255" t="s">
        <v>24</v>
      </c>
      <c r="G3185" s="255">
        <v>17</v>
      </c>
      <c r="H3185" s="255" t="s">
        <v>12638</v>
      </c>
      <c r="I3185" s="255" t="s">
        <v>12639</v>
      </c>
      <c r="J3185" s="255" t="s">
        <v>12640</v>
      </c>
      <c r="K3185" s="255" t="s">
        <v>27</v>
      </c>
      <c r="L3185" s="260">
        <v>44398</v>
      </c>
      <c r="M3185" s="255" t="s">
        <v>1352</v>
      </c>
      <c r="N3185" s="255" t="s">
        <v>30</v>
      </c>
      <c r="O3185" s="260"/>
      <c r="P3185" s="255"/>
      <c r="Q3185" s="255" t="s">
        <v>30</v>
      </c>
      <c r="R3185" s="255"/>
      <c r="S3185" s="255"/>
      <c r="T3185" s="251" t="str">
        <f t="array" ref="T3185">VLOOKUP(D3185&amp;E3185,IF({1,0},'2021春'!$C$3:$C$4485&amp;'2021春'!$D$3:$D$4485,'2021春'!$H$3:$H$4485),2,0)</f>
        <v>452731200402041812</v>
      </c>
    </row>
    <row r="3186" spans="1:20">
      <c r="A3186" s="255">
        <v>3184</v>
      </c>
      <c r="B3186" s="255" t="s">
        <v>12641</v>
      </c>
      <c r="C3186" s="255" t="s">
        <v>21</v>
      </c>
      <c r="D3186" s="255" t="s">
        <v>431</v>
      </c>
      <c r="E3186" s="255" t="s">
        <v>12642</v>
      </c>
      <c r="F3186" s="255" t="s">
        <v>24</v>
      </c>
      <c r="G3186" s="255">
        <v>16</v>
      </c>
      <c r="H3186" s="255" t="s">
        <v>12643</v>
      </c>
      <c r="I3186" s="255" t="s">
        <v>12644</v>
      </c>
      <c r="J3186" s="255" t="s">
        <v>12645</v>
      </c>
      <c r="K3186" s="255" t="s">
        <v>27</v>
      </c>
      <c r="L3186" s="260">
        <v>44396</v>
      </c>
      <c r="M3186" s="255" t="s">
        <v>4424</v>
      </c>
      <c r="N3186" s="255" t="s">
        <v>30</v>
      </c>
      <c r="O3186" s="260"/>
      <c r="P3186" s="255"/>
      <c r="Q3186" s="255" t="s">
        <v>30</v>
      </c>
      <c r="R3186" s="255"/>
      <c r="S3186" s="255"/>
      <c r="T3186" s="251" t="str">
        <f t="array" ref="T3186">VLOOKUP(D3186&amp;E3186,IF({1,0},'2021春'!$C$3:$C$4485&amp;'2021春'!$D$3:$D$4485,'2021春'!$H$3:$H$4485),2,0)</f>
        <v>452731200412105437</v>
      </c>
    </row>
    <row r="3187" spans="1:20">
      <c r="A3187" s="255">
        <v>3185</v>
      </c>
      <c r="B3187" s="255" t="s">
        <v>12646</v>
      </c>
      <c r="C3187" s="255" t="s">
        <v>21</v>
      </c>
      <c r="D3187" s="255" t="s">
        <v>431</v>
      </c>
      <c r="E3187" s="255" t="s">
        <v>12647</v>
      </c>
      <c r="F3187" s="255" t="s">
        <v>24</v>
      </c>
      <c r="G3187" s="255">
        <v>16</v>
      </c>
      <c r="H3187" s="255" t="s">
        <v>490</v>
      </c>
      <c r="I3187" s="255" t="s">
        <v>12648</v>
      </c>
      <c r="J3187" s="255" t="s">
        <v>12649</v>
      </c>
      <c r="K3187" s="255" t="s">
        <v>27</v>
      </c>
      <c r="L3187" s="260">
        <v>44396</v>
      </c>
      <c r="M3187" s="255" t="s">
        <v>139</v>
      </c>
      <c r="N3187" s="255" t="s">
        <v>30</v>
      </c>
      <c r="O3187" s="260"/>
      <c r="P3187" s="255"/>
      <c r="Q3187" s="255" t="s">
        <v>30</v>
      </c>
      <c r="R3187" s="255"/>
      <c r="S3187" s="255"/>
      <c r="T3187" s="251" t="str">
        <f t="array" ref="T3187">VLOOKUP(D3187&amp;E3187,IF({1,0},'2021春'!$C$3:$C$4485&amp;'2021春'!$D$3:$D$4485,'2021春'!$H$3:$H$4485),2,0)</f>
        <v>451229200505273616</v>
      </c>
    </row>
    <row r="3188" spans="1:20">
      <c r="A3188" s="255">
        <v>3186</v>
      </c>
      <c r="B3188" s="255" t="s">
        <v>12650</v>
      </c>
      <c r="C3188" s="255" t="s">
        <v>21</v>
      </c>
      <c r="D3188" s="255" t="s">
        <v>431</v>
      </c>
      <c r="E3188" s="255" t="s">
        <v>12651</v>
      </c>
      <c r="F3188" s="255" t="s">
        <v>24</v>
      </c>
      <c r="G3188" s="255">
        <v>16</v>
      </c>
      <c r="H3188" s="255" t="s">
        <v>8738</v>
      </c>
      <c r="I3188" s="255" t="s">
        <v>12652</v>
      </c>
      <c r="J3188" s="255">
        <v>18776861137</v>
      </c>
      <c r="K3188" s="255" t="s">
        <v>27</v>
      </c>
      <c r="L3188" s="260">
        <v>44397</v>
      </c>
      <c r="M3188" s="255" t="s">
        <v>2747</v>
      </c>
      <c r="N3188" s="255" t="s">
        <v>30</v>
      </c>
      <c r="O3188" s="260"/>
      <c r="P3188" s="255"/>
      <c r="Q3188" s="255" t="s">
        <v>30</v>
      </c>
      <c r="R3188" s="255"/>
      <c r="S3188" s="255"/>
      <c r="T3188" s="251" t="str">
        <f t="array" ref="T3188">VLOOKUP(D3188&amp;E3188,IF({1,0},'2021春'!$C$3:$C$4485&amp;'2021春'!$D$3:$D$4485,'2021春'!$H$3:$H$4485),2,0)</f>
        <v>451229200505242713</v>
      </c>
    </row>
    <row r="3189" spans="1:20">
      <c r="A3189" s="255">
        <v>3187</v>
      </c>
      <c r="B3189" s="255" t="s">
        <v>12653</v>
      </c>
      <c r="C3189" s="255" t="s">
        <v>21</v>
      </c>
      <c r="D3189" s="255" t="s">
        <v>431</v>
      </c>
      <c r="E3189" s="255" t="s">
        <v>12654</v>
      </c>
      <c r="F3189" s="255" t="s">
        <v>24</v>
      </c>
      <c r="G3189" s="255">
        <v>16</v>
      </c>
      <c r="H3189" s="255" t="s">
        <v>12655</v>
      </c>
      <c r="I3189" s="255" t="s">
        <v>12656</v>
      </c>
      <c r="J3189" s="255" t="s">
        <v>12657</v>
      </c>
      <c r="K3189" s="255" t="s">
        <v>27</v>
      </c>
      <c r="L3189" s="260">
        <v>44400</v>
      </c>
      <c r="M3189" s="255" t="s">
        <v>12658</v>
      </c>
      <c r="N3189" s="255" t="s">
        <v>30</v>
      </c>
      <c r="O3189" s="260"/>
      <c r="P3189" s="255"/>
      <c r="Q3189" s="255" t="s">
        <v>30</v>
      </c>
      <c r="R3189" s="255"/>
      <c r="S3189" s="255"/>
      <c r="T3189" s="251" t="str">
        <f t="array" ref="T3189">VLOOKUP(D3189&amp;E3189,IF({1,0},'2021春'!$C$3:$C$4485&amp;'2021春'!$D$3:$D$4485,'2021春'!$H$3:$H$4485),2,0)</f>
        <v>452731200411200037</v>
      </c>
    </row>
    <row r="3190" spans="1:20">
      <c r="A3190" s="255">
        <v>3188</v>
      </c>
      <c r="B3190" s="255" t="s">
        <v>12659</v>
      </c>
      <c r="C3190" s="255" t="s">
        <v>21</v>
      </c>
      <c r="D3190" s="255" t="s">
        <v>431</v>
      </c>
      <c r="E3190" s="255" t="s">
        <v>12660</v>
      </c>
      <c r="F3190" s="255" t="s">
        <v>24</v>
      </c>
      <c r="G3190" s="255">
        <v>16</v>
      </c>
      <c r="H3190" s="255" t="s">
        <v>7908</v>
      </c>
      <c r="I3190" s="255" t="s">
        <v>12661</v>
      </c>
      <c r="J3190" s="255">
        <v>19927846843</v>
      </c>
      <c r="K3190" s="255" t="s">
        <v>27</v>
      </c>
      <c r="L3190" s="260"/>
      <c r="M3190" s="255"/>
      <c r="N3190" s="255" t="s">
        <v>30</v>
      </c>
      <c r="O3190" s="260"/>
      <c r="P3190" s="255"/>
      <c r="Q3190" s="255" t="s">
        <v>30</v>
      </c>
      <c r="R3190" s="255"/>
      <c r="S3190" s="255"/>
      <c r="T3190" s="251" t="str">
        <f t="array" ref="T3190">VLOOKUP(D3190&amp;E3190,IF({1,0},'2021春'!$C$3:$C$4485&amp;'2021春'!$D$3:$D$4485,'2021春'!$H$3:$H$4485),2,0)</f>
        <v>451229200412282716</v>
      </c>
    </row>
    <row r="3191" spans="1:20">
      <c r="A3191" s="255">
        <v>3189</v>
      </c>
      <c r="B3191" s="255" t="s">
        <v>12662</v>
      </c>
      <c r="C3191" s="255" t="s">
        <v>21</v>
      </c>
      <c r="D3191" s="255" t="s">
        <v>431</v>
      </c>
      <c r="E3191" s="255" t="s">
        <v>12663</v>
      </c>
      <c r="F3191" s="255" t="s">
        <v>143</v>
      </c>
      <c r="G3191" s="255">
        <v>17</v>
      </c>
      <c r="H3191" s="255" t="s">
        <v>12664</v>
      </c>
      <c r="I3191" s="255" t="s">
        <v>10116</v>
      </c>
      <c r="J3191" s="255" t="s">
        <v>12665</v>
      </c>
      <c r="K3191" s="255" t="s">
        <v>27</v>
      </c>
      <c r="L3191" s="260">
        <v>44397</v>
      </c>
      <c r="M3191" s="255" t="s">
        <v>3326</v>
      </c>
      <c r="N3191" s="255" t="s">
        <v>30</v>
      </c>
      <c r="O3191" s="260"/>
      <c r="P3191" s="255"/>
      <c r="Q3191" s="255" t="s">
        <v>30</v>
      </c>
      <c r="R3191" s="255"/>
      <c r="S3191" s="255"/>
      <c r="T3191" s="251" t="str">
        <f t="array" ref="T3191">VLOOKUP(D3191&amp;E3191,IF({1,0},'2021春'!$C$3:$C$4485&amp;'2021春'!$D$3:$D$4485,'2021春'!$H$3:$H$4485),2,0)</f>
        <v>451229200402233929</v>
      </c>
    </row>
    <row r="3192" spans="1:20">
      <c r="A3192" s="255">
        <v>3190</v>
      </c>
      <c r="B3192" s="255" t="s">
        <v>12666</v>
      </c>
      <c r="C3192" s="255" t="s">
        <v>21</v>
      </c>
      <c r="D3192" s="255" t="s">
        <v>431</v>
      </c>
      <c r="E3192" s="255" t="s">
        <v>12667</v>
      </c>
      <c r="F3192" s="255" t="s">
        <v>143</v>
      </c>
      <c r="G3192" s="255">
        <v>17</v>
      </c>
      <c r="H3192" s="255" t="s">
        <v>9132</v>
      </c>
      <c r="I3192" s="255" t="s">
        <v>12668</v>
      </c>
      <c r="J3192" s="255" t="s">
        <v>12669</v>
      </c>
      <c r="K3192" s="255" t="s">
        <v>27</v>
      </c>
      <c r="L3192" s="260">
        <v>44395</v>
      </c>
      <c r="M3192" s="255" t="s">
        <v>2747</v>
      </c>
      <c r="N3192" s="255" t="s">
        <v>30</v>
      </c>
      <c r="O3192" s="260"/>
      <c r="P3192" s="255"/>
      <c r="Q3192" s="255" t="s">
        <v>30</v>
      </c>
      <c r="R3192" s="255"/>
      <c r="S3192" s="255"/>
      <c r="T3192" s="251" t="str">
        <f t="array" ref="T3192">VLOOKUP(D3192&amp;E3192,IF({1,0},'2021春'!$C$3:$C$4485&amp;'2021春'!$D$3:$D$4485,'2021春'!$H$3:$H$4485),2,0)</f>
        <v>451229200406272722</v>
      </c>
    </row>
    <row r="3193" spans="1:20">
      <c r="A3193" s="255">
        <v>3191</v>
      </c>
      <c r="B3193" s="255" t="s">
        <v>12670</v>
      </c>
      <c r="C3193" s="255" t="s">
        <v>21</v>
      </c>
      <c r="D3193" s="255" t="s">
        <v>431</v>
      </c>
      <c r="E3193" s="255" t="s">
        <v>12671</v>
      </c>
      <c r="F3193" s="255" t="s">
        <v>24</v>
      </c>
      <c r="G3193" s="255">
        <v>13</v>
      </c>
      <c r="H3193" s="255" t="s">
        <v>12672</v>
      </c>
      <c r="I3193" s="255" t="s">
        <v>12673</v>
      </c>
      <c r="J3193" s="255">
        <v>13828849480</v>
      </c>
      <c r="K3193" s="255" t="s">
        <v>27</v>
      </c>
      <c r="L3193" s="260">
        <v>44412</v>
      </c>
      <c r="M3193" s="255" t="s">
        <v>12674</v>
      </c>
      <c r="N3193" s="261" t="s">
        <v>30</v>
      </c>
      <c r="O3193" s="260"/>
      <c r="P3193" s="255"/>
      <c r="Q3193" s="255" t="s">
        <v>30</v>
      </c>
      <c r="R3193" s="255"/>
      <c r="S3193" s="255"/>
      <c r="T3193" s="251" t="str">
        <f t="array" ref="T3193">VLOOKUP(D3193&amp;E3193,IF({1,0},'2021春'!$C$3:$C$4485&amp;'2021春'!$D$3:$D$4485,'2021春'!$H$3:$H$4485),2,0)</f>
        <v>451229200712202116</v>
      </c>
    </row>
    <row r="3194" spans="1:20">
      <c r="A3194" s="255">
        <v>3192</v>
      </c>
      <c r="B3194" s="255" t="s">
        <v>12675</v>
      </c>
      <c r="C3194" s="255" t="s">
        <v>21</v>
      </c>
      <c r="D3194" s="255" t="s">
        <v>431</v>
      </c>
      <c r="E3194" s="255" t="s">
        <v>12676</v>
      </c>
      <c r="F3194" s="255" t="s">
        <v>24</v>
      </c>
      <c r="G3194" s="255">
        <v>17</v>
      </c>
      <c r="H3194" s="255" t="s">
        <v>12677</v>
      </c>
      <c r="I3194" s="255" t="s">
        <v>12678</v>
      </c>
      <c r="J3194" s="255" t="s">
        <v>12679</v>
      </c>
      <c r="K3194" s="255" t="s">
        <v>27</v>
      </c>
      <c r="L3194" s="260">
        <v>44394</v>
      </c>
      <c r="M3194" s="255" t="s">
        <v>2455</v>
      </c>
      <c r="N3194" s="255" t="s">
        <v>27</v>
      </c>
      <c r="O3194" s="260"/>
      <c r="P3194" s="255"/>
      <c r="Q3194" s="255" t="s">
        <v>30</v>
      </c>
      <c r="R3194" s="255"/>
      <c r="S3194" s="255"/>
      <c r="T3194" s="251" t="str">
        <f t="array" ref="T3194">VLOOKUP(D3194&amp;E3194,IF({1,0},'2021春'!$C$3:$C$4485&amp;'2021春'!$D$3:$D$4485,'2021春'!$H$3:$H$4485),2,0)</f>
        <v>45122920030917571X</v>
      </c>
    </row>
    <row r="3195" spans="1:20">
      <c r="A3195" s="255">
        <v>3193</v>
      </c>
      <c r="B3195" s="255" t="s">
        <v>12680</v>
      </c>
      <c r="C3195" s="255" t="s">
        <v>21</v>
      </c>
      <c r="D3195" s="255" t="s">
        <v>431</v>
      </c>
      <c r="E3195" s="255" t="s">
        <v>12681</v>
      </c>
      <c r="F3195" s="255" t="s">
        <v>24</v>
      </c>
      <c r="G3195" s="255">
        <v>16</v>
      </c>
      <c r="H3195" s="255" t="s">
        <v>12682</v>
      </c>
      <c r="I3195" s="255" t="s">
        <v>12683</v>
      </c>
      <c r="J3195" s="255" t="s">
        <v>12684</v>
      </c>
      <c r="K3195" s="255" t="s">
        <v>27</v>
      </c>
      <c r="L3195" s="260">
        <v>44394</v>
      </c>
      <c r="M3195" s="255" t="s">
        <v>6237</v>
      </c>
      <c r="N3195" s="255" t="s">
        <v>30</v>
      </c>
      <c r="O3195" s="260"/>
      <c r="P3195" s="255"/>
      <c r="Q3195" s="255" t="s">
        <v>30</v>
      </c>
      <c r="R3195" s="255"/>
      <c r="S3195" s="255"/>
      <c r="T3195" s="251" t="str">
        <f t="array" ref="T3195">VLOOKUP(D3195&amp;E3195,IF({1,0},'2021春'!$C$3:$C$4485&amp;'2021春'!$D$3:$D$4485,'2021春'!$H$3:$H$4485),2,0)</f>
        <v>452731200501154214</v>
      </c>
    </row>
    <row r="3196" spans="1:20">
      <c r="A3196" s="255">
        <v>3194</v>
      </c>
      <c r="B3196" s="255" t="s">
        <v>12685</v>
      </c>
      <c r="C3196" s="255" t="s">
        <v>21</v>
      </c>
      <c r="D3196" s="255" t="s">
        <v>431</v>
      </c>
      <c r="E3196" s="255" t="s">
        <v>12686</v>
      </c>
      <c r="F3196" s="255" t="s">
        <v>24</v>
      </c>
      <c r="G3196" s="255">
        <v>16</v>
      </c>
      <c r="H3196" s="255" t="s">
        <v>12687</v>
      </c>
      <c r="I3196" s="255" t="s">
        <v>12688</v>
      </c>
      <c r="J3196" s="255" t="s">
        <v>12689</v>
      </c>
      <c r="K3196" s="255" t="s">
        <v>27</v>
      </c>
      <c r="L3196" s="260">
        <v>44395</v>
      </c>
      <c r="M3196" s="255" t="s">
        <v>8491</v>
      </c>
      <c r="N3196" s="255" t="s">
        <v>27</v>
      </c>
      <c r="O3196" s="260">
        <v>44416</v>
      </c>
      <c r="P3196" s="255" t="s">
        <v>8491</v>
      </c>
      <c r="Q3196" s="255" t="s">
        <v>30</v>
      </c>
      <c r="R3196" s="255" t="s">
        <v>12687</v>
      </c>
      <c r="S3196" s="255"/>
      <c r="T3196" s="251" t="str">
        <f t="array" ref="T3196">VLOOKUP(D3196&amp;E3196,IF({1,0},'2021春'!$C$3:$C$4485&amp;'2021春'!$D$3:$D$4485,'2021春'!$H$3:$H$4485),2,0)</f>
        <v>452731200411082712</v>
      </c>
    </row>
    <row r="3197" spans="1:20">
      <c r="A3197" s="255">
        <v>3195</v>
      </c>
      <c r="B3197" s="255" t="s">
        <v>12690</v>
      </c>
      <c r="C3197" s="255" t="s">
        <v>21</v>
      </c>
      <c r="D3197" s="255" t="s">
        <v>431</v>
      </c>
      <c r="E3197" s="255" t="s">
        <v>12691</v>
      </c>
      <c r="F3197" s="255" t="s">
        <v>24</v>
      </c>
      <c r="G3197" s="255">
        <v>16</v>
      </c>
      <c r="H3197" s="255" t="s">
        <v>583</v>
      </c>
      <c r="I3197" s="255" t="s">
        <v>12692</v>
      </c>
      <c r="J3197" s="255" t="s">
        <v>12693</v>
      </c>
      <c r="K3197" s="255" t="s">
        <v>27</v>
      </c>
      <c r="L3197" s="260">
        <v>44399</v>
      </c>
      <c r="M3197" s="255" t="s">
        <v>10175</v>
      </c>
      <c r="N3197" s="255" t="s">
        <v>30</v>
      </c>
      <c r="O3197" s="260"/>
      <c r="P3197" s="255"/>
      <c r="Q3197" s="255" t="s">
        <v>30</v>
      </c>
      <c r="R3197" s="255"/>
      <c r="S3197" s="255"/>
      <c r="T3197" s="251" t="str">
        <f t="array" ref="T3197">VLOOKUP(D3197&amp;E3197,IF({1,0},'2021春'!$C$3:$C$4485&amp;'2021春'!$D$3:$D$4485,'2021春'!$H$3:$H$4485),2,0)</f>
        <v>452731200411110912</v>
      </c>
    </row>
    <row r="3198" spans="1:20">
      <c r="A3198" s="255">
        <v>3196</v>
      </c>
      <c r="B3198" s="255" t="s">
        <v>12694</v>
      </c>
      <c r="C3198" s="255" t="s">
        <v>21</v>
      </c>
      <c r="D3198" s="255" t="s">
        <v>431</v>
      </c>
      <c r="E3198" s="255" t="s">
        <v>12695</v>
      </c>
      <c r="F3198" s="255" t="s">
        <v>24</v>
      </c>
      <c r="G3198" s="255">
        <v>16</v>
      </c>
      <c r="H3198" s="255" t="s">
        <v>12696</v>
      </c>
      <c r="I3198" s="255" t="s">
        <v>12697</v>
      </c>
      <c r="J3198" s="255" t="s">
        <v>12698</v>
      </c>
      <c r="K3198" s="255" t="s">
        <v>27</v>
      </c>
      <c r="L3198" s="260">
        <v>44396</v>
      </c>
      <c r="M3198" s="255"/>
      <c r="N3198" s="255" t="s">
        <v>30</v>
      </c>
      <c r="O3198" s="260"/>
      <c r="P3198" s="255"/>
      <c r="Q3198" s="255" t="s">
        <v>30</v>
      </c>
      <c r="R3198" s="255"/>
      <c r="S3198" s="255"/>
      <c r="T3198" s="251" t="str">
        <f t="array" ref="T3198">VLOOKUP(D3198&amp;E3198,IF({1,0},'2021春'!$C$3:$C$4485&amp;'2021春'!$D$3:$D$4485,'2021春'!$H$3:$H$4485),2,0)</f>
        <v>452731200410292419</v>
      </c>
    </row>
    <row r="3199" spans="1:20">
      <c r="A3199" s="255">
        <v>3197</v>
      </c>
      <c r="B3199" s="255" t="s">
        <v>12699</v>
      </c>
      <c r="C3199" s="255" t="s">
        <v>21</v>
      </c>
      <c r="D3199" s="255" t="s">
        <v>431</v>
      </c>
      <c r="E3199" s="255" t="s">
        <v>12700</v>
      </c>
      <c r="F3199" s="255" t="s">
        <v>24</v>
      </c>
      <c r="G3199" s="255">
        <v>16</v>
      </c>
      <c r="H3199" s="255" t="s">
        <v>7668</v>
      </c>
      <c r="I3199" s="255" t="s">
        <v>6853</v>
      </c>
      <c r="J3199" s="255" t="s">
        <v>12701</v>
      </c>
      <c r="K3199" s="255" t="s">
        <v>27</v>
      </c>
      <c r="L3199" s="260">
        <v>44398</v>
      </c>
      <c r="M3199" s="255" t="s">
        <v>29</v>
      </c>
      <c r="N3199" s="255" t="s">
        <v>30</v>
      </c>
      <c r="O3199" s="260"/>
      <c r="P3199" s="255"/>
      <c r="Q3199" s="255" t="s">
        <v>30</v>
      </c>
      <c r="R3199" s="255"/>
      <c r="S3199" s="255"/>
      <c r="T3199" s="251" t="str">
        <f t="array" ref="T3199">VLOOKUP(D3199&amp;E3199,IF({1,0},'2021春'!$C$3:$C$4485&amp;'2021春'!$D$3:$D$4485,'2021春'!$H$3:$H$4485),2,0)</f>
        <v>452731200412010032</v>
      </c>
    </row>
    <row r="3200" spans="1:20">
      <c r="A3200" s="255">
        <v>3198</v>
      </c>
      <c r="B3200" s="255" t="s">
        <v>12702</v>
      </c>
      <c r="C3200" s="255" t="s">
        <v>21</v>
      </c>
      <c r="D3200" s="255" t="s">
        <v>431</v>
      </c>
      <c r="E3200" s="255" t="s">
        <v>12703</v>
      </c>
      <c r="F3200" s="255" t="s">
        <v>143</v>
      </c>
      <c r="G3200" s="255">
        <v>16</v>
      </c>
      <c r="H3200" s="255" t="s">
        <v>12704</v>
      </c>
      <c r="I3200" s="255" t="s">
        <v>11994</v>
      </c>
      <c r="J3200" s="255" t="s">
        <v>12705</v>
      </c>
      <c r="K3200" s="255" t="s">
        <v>27</v>
      </c>
      <c r="L3200" s="260">
        <v>44399</v>
      </c>
      <c r="M3200" s="255" t="s">
        <v>2455</v>
      </c>
      <c r="N3200" s="255" t="s">
        <v>27</v>
      </c>
      <c r="O3200" s="260"/>
      <c r="P3200" s="255"/>
      <c r="Q3200" s="255" t="s">
        <v>30</v>
      </c>
      <c r="R3200" s="255"/>
      <c r="S3200" s="255"/>
      <c r="T3200" s="251" t="str">
        <f t="array" ref="T3200">VLOOKUP(D3200&amp;E3200,IF({1,0},'2021春'!$C$3:$C$4485&amp;'2021春'!$D$3:$D$4485,'2021春'!$H$3:$H$4485),2,0)</f>
        <v>451229200504163925</v>
      </c>
    </row>
    <row r="3201" spans="1:20">
      <c r="A3201" s="255">
        <v>3199</v>
      </c>
      <c r="B3201" s="255" t="s">
        <v>12706</v>
      </c>
      <c r="C3201" s="255" t="s">
        <v>21</v>
      </c>
      <c r="D3201" s="255" t="s">
        <v>431</v>
      </c>
      <c r="E3201" s="255" t="s">
        <v>12707</v>
      </c>
      <c r="F3201" s="255" t="s">
        <v>24</v>
      </c>
      <c r="G3201" s="255">
        <v>16</v>
      </c>
      <c r="H3201" s="255" t="s">
        <v>12708</v>
      </c>
      <c r="I3201" s="255" t="s">
        <v>12709</v>
      </c>
      <c r="J3201" s="255" t="s">
        <v>12710</v>
      </c>
      <c r="K3201" s="255" t="s">
        <v>27</v>
      </c>
      <c r="L3201" s="260">
        <v>44401</v>
      </c>
      <c r="M3201" s="255" t="s">
        <v>2455</v>
      </c>
      <c r="N3201" s="255" t="s">
        <v>27</v>
      </c>
      <c r="O3201" s="260"/>
      <c r="P3201" s="255"/>
      <c r="Q3201" s="255" t="s">
        <v>30</v>
      </c>
      <c r="R3201" s="255"/>
      <c r="S3201" s="255"/>
      <c r="T3201" s="251" t="str">
        <f t="array" ref="T3201">VLOOKUP(D3201&amp;E3201,IF({1,0},'2021春'!$C$3:$C$4485&amp;'2021春'!$D$3:$D$4485,'2021春'!$H$3:$H$4485),2,0)</f>
        <v>451229200410285710</v>
      </c>
    </row>
    <row r="3202" spans="1:20">
      <c r="A3202" s="255">
        <v>3200</v>
      </c>
      <c r="B3202" s="255" t="s">
        <v>12711</v>
      </c>
      <c r="C3202" s="255" t="s">
        <v>21</v>
      </c>
      <c r="D3202" s="255" t="s">
        <v>431</v>
      </c>
      <c r="E3202" s="255" t="s">
        <v>12712</v>
      </c>
      <c r="F3202" s="255" t="s">
        <v>24</v>
      </c>
      <c r="G3202" s="255">
        <v>16</v>
      </c>
      <c r="H3202" s="255" t="s">
        <v>12713</v>
      </c>
      <c r="I3202" s="255" t="s">
        <v>12714</v>
      </c>
      <c r="J3202" s="255">
        <v>15878687298</v>
      </c>
      <c r="K3202" s="255" t="s">
        <v>27</v>
      </c>
      <c r="L3202" s="260">
        <v>44396</v>
      </c>
      <c r="M3202" s="255" t="s">
        <v>139</v>
      </c>
      <c r="N3202" s="255" t="s">
        <v>30</v>
      </c>
      <c r="O3202" s="260"/>
      <c r="P3202" s="255"/>
      <c r="Q3202" s="255" t="s">
        <v>30</v>
      </c>
      <c r="R3202" s="255"/>
      <c r="S3202" s="255"/>
      <c r="T3202" s="251" t="str">
        <f t="array" ref="T3202">VLOOKUP(D3202&amp;E3202,IF({1,0},'2021春'!$C$3:$C$4485&amp;'2021春'!$D$3:$D$4485,'2021春'!$H$3:$H$4485),2,0)</f>
        <v>452731200503265719</v>
      </c>
    </row>
    <row r="3203" spans="1:20">
      <c r="A3203" s="255">
        <v>3201</v>
      </c>
      <c r="B3203" s="255" t="s">
        <v>12715</v>
      </c>
      <c r="C3203" s="255" t="s">
        <v>21</v>
      </c>
      <c r="D3203" s="255" t="s">
        <v>431</v>
      </c>
      <c r="E3203" s="255" t="s">
        <v>12716</v>
      </c>
      <c r="F3203" s="255" t="s">
        <v>24</v>
      </c>
      <c r="G3203" s="255">
        <v>14</v>
      </c>
      <c r="H3203" s="255" t="s">
        <v>12717</v>
      </c>
      <c r="I3203" s="255" t="s">
        <v>4338</v>
      </c>
      <c r="J3203" s="255" t="s">
        <v>12718</v>
      </c>
      <c r="K3203" s="255" t="s">
        <v>27</v>
      </c>
      <c r="L3203" s="260">
        <v>44422</v>
      </c>
      <c r="M3203" s="255" t="s">
        <v>3693</v>
      </c>
      <c r="N3203" s="261" t="s">
        <v>30</v>
      </c>
      <c r="O3203" s="260"/>
      <c r="P3203" s="255"/>
      <c r="Q3203" s="255" t="s">
        <v>30</v>
      </c>
      <c r="R3203" s="255"/>
      <c r="S3203" s="255"/>
      <c r="T3203" s="251" t="str">
        <f t="array" ref="T3203">VLOOKUP(D3203&amp;E3203,IF({1,0},'2021春'!$C$3:$C$4485&amp;'2021春'!$D$3:$D$4485,'2021春'!$H$3:$H$4485),2,0)</f>
        <v>451229200707280339</v>
      </c>
    </row>
    <row r="3204" spans="1:20">
      <c r="A3204" s="255">
        <v>3202</v>
      </c>
      <c r="B3204" s="255" t="s">
        <v>12719</v>
      </c>
      <c r="C3204" s="255" t="s">
        <v>21</v>
      </c>
      <c r="D3204" s="255" t="s">
        <v>431</v>
      </c>
      <c r="E3204" s="255" t="s">
        <v>12720</v>
      </c>
      <c r="F3204" s="255" t="s">
        <v>24</v>
      </c>
      <c r="G3204" s="255">
        <v>17</v>
      </c>
      <c r="H3204" s="255" t="s">
        <v>2845</v>
      </c>
      <c r="I3204" s="255" t="s">
        <v>12721</v>
      </c>
      <c r="J3204" s="255" t="s">
        <v>12722</v>
      </c>
      <c r="K3204" s="255" t="s">
        <v>27</v>
      </c>
      <c r="L3204" s="260">
        <v>44402</v>
      </c>
      <c r="M3204" s="255" t="s">
        <v>10175</v>
      </c>
      <c r="N3204" s="255" t="s">
        <v>30</v>
      </c>
      <c r="O3204" s="260"/>
      <c r="P3204" s="255"/>
      <c r="Q3204" s="255" t="s">
        <v>30</v>
      </c>
      <c r="R3204" s="255"/>
      <c r="S3204" s="255"/>
      <c r="T3204" s="251" t="str">
        <f t="array" ref="T3204">VLOOKUP(D3204&amp;E3204,IF({1,0},'2021春'!$C$3:$C$4485&amp;'2021春'!$D$3:$D$4485,'2021春'!$H$3:$H$4485),2,0)</f>
        <v>452731200312180915</v>
      </c>
    </row>
    <row r="3205" spans="1:20">
      <c r="A3205" s="255">
        <v>3203</v>
      </c>
      <c r="B3205" s="255" t="s">
        <v>12723</v>
      </c>
      <c r="C3205" s="255" t="s">
        <v>21</v>
      </c>
      <c r="D3205" s="255" t="s">
        <v>431</v>
      </c>
      <c r="E3205" s="255" t="s">
        <v>12724</v>
      </c>
      <c r="F3205" s="255" t="s">
        <v>24</v>
      </c>
      <c r="G3205" s="255">
        <v>17</v>
      </c>
      <c r="H3205" s="255" t="s">
        <v>12725</v>
      </c>
      <c r="I3205" s="255" t="s">
        <v>12726</v>
      </c>
      <c r="J3205" s="255">
        <v>15916282848</v>
      </c>
      <c r="K3205" s="255" t="s">
        <v>27</v>
      </c>
      <c r="L3205" s="260">
        <v>44411</v>
      </c>
      <c r="M3205" s="255" t="s">
        <v>2455</v>
      </c>
      <c r="N3205" s="255" t="s">
        <v>30</v>
      </c>
      <c r="O3205" s="260"/>
      <c r="P3205" s="255"/>
      <c r="Q3205" s="255" t="s">
        <v>30</v>
      </c>
      <c r="R3205" s="255"/>
      <c r="S3205" s="255"/>
      <c r="T3205" s="251" t="str">
        <f t="array" ref="T3205">VLOOKUP(D3205&amp;E3205,IF({1,0},'2021春'!$C$3:$C$4485&amp;'2021春'!$D$3:$D$4485,'2021春'!$H$3:$H$4485),2,0)</f>
        <v>45122920030818573X</v>
      </c>
    </row>
    <row r="3206" spans="1:20">
      <c r="A3206" s="255">
        <v>3204</v>
      </c>
      <c r="B3206" s="255" t="s">
        <v>12727</v>
      </c>
      <c r="C3206" s="255" t="s">
        <v>21</v>
      </c>
      <c r="D3206" s="255" t="s">
        <v>431</v>
      </c>
      <c r="E3206" s="255" t="s">
        <v>12728</v>
      </c>
      <c r="F3206" s="255" t="s">
        <v>24</v>
      </c>
      <c r="G3206" s="255">
        <v>16</v>
      </c>
      <c r="H3206" s="255" t="s">
        <v>12729</v>
      </c>
      <c r="I3206" s="255" t="s">
        <v>12730</v>
      </c>
      <c r="J3206" s="255" t="s">
        <v>12731</v>
      </c>
      <c r="K3206" s="255" t="s">
        <v>27</v>
      </c>
      <c r="L3206" s="260">
        <v>44396</v>
      </c>
      <c r="M3206" s="255" t="s">
        <v>10175</v>
      </c>
      <c r="N3206" s="255" t="s">
        <v>30</v>
      </c>
      <c r="O3206" s="260"/>
      <c r="P3206" s="255"/>
      <c r="Q3206" s="255" t="s">
        <v>30</v>
      </c>
      <c r="R3206" s="255"/>
      <c r="S3206" s="255"/>
      <c r="T3206" s="251" t="str">
        <f t="array" ref="T3206">VLOOKUP(D3206&amp;E3206,IF({1,0},'2021春'!$C$3:$C$4485&amp;'2021春'!$D$3:$D$4485,'2021春'!$H$3:$H$4485),2,0)</f>
        <v>452731200408250914</v>
      </c>
    </row>
    <row r="3207" spans="1:20">
      <c r="A3207" s="255">
        <v>3205</v>
      </c>
      <c r="B3207" s="255" t="s">
        <v>12732</v>
      </c>
      <c r="C3207" s="255" t="s">
        <v>21</v>
      </c>
      <c r="D3207" s="255" t="s">
        <v>431</v>
      </c>
      <c r="E3207" s="255" t="s">
        <v>12733</v>
      </c>
      <c r="F3207" s="255" t="s">
        <v>24</v>
      </c>
      <c r="G3207" s="255">
        <v>17</v>
      </c>
      <c r="H3207" s="255" t="s">
        <v>12734</v>
      </c>
      <c r="I3207" s="255" t="s">
        <v>12735</v>
      </c>
      <c r="J3207" s="255">
        <v>15177890396</v>
      </c>
      <c r="K3207" s="255" t="s">
        <v>27</v>
      </c>
      <c r="L3207" s="260">
        <v>44395</v>
      </c>
      <c r="M3207" s="255" t="s">
        <v>2455</v>
      </c>
      <c r="N3207" s="255" t="s">
        <v>30</v>
      </c>
      <c r="O3207" s="260"/>
      <c r="P3207" s="255"/>
      <c r="Q3207" s="255" t="s">
        <v>30</v>
      </c>
      <c r="R3207" s="255"/>
      <c r="S3207" s="255"/>
      <c r="T3207" s="251" t="str">
        <f t="array" ref="T3207">VLOOKUP(D3207&amp;E3207,IF({1,0},'2021春'!$C$3:$C$4485&amp;'2021春'!$D$3:$D$4485,'2021春'!$H$3:$H$4485),2,0)</f>
        <v>452731200406020713</v>
      </c>
    </row>
    <row r="3208" spans="1:20">
      <c r="A3208" s="255">
        <v>3206</v>
      </c>
      <c r="B3208" s="255" t="s">
        <v>12736</v>
      </c>
      <c r="C3208" s="255" t="s">
        <v>21</v>
      </c>
      <c r="D3208" s="255" t="s">
        <v>431</v>
      </c>
      <c r="E3208" s="255" t="s">
        <v>12737</v>
      </c>
      <c r="F3208" s="255" t="s">
        <v>24</v>
      </c>
      <c r="G3208" s="255">
        <v>15</v>
      </c>
      <c r="H3208" s="255" t="s">
        <v>12738</v>
      </c>
      <c r="I3208" s="255" t="s">
        <v>12739</v>
      </c>
      <c r="J3208" s="255" t="s">
        <v>12740</v>
      </c>
      <c r="K3208" s="255" t="s">
        <v>27</v>
      </c>
      <c r="L3208" s="260">
        <v>44412</v>
      </c>
      <c r="M3208" s="255" t="s">
        <v>3326</v>
      </c>
      <c r="N3208" s="255" t="s">
        <v>30</v>
      </c>
      <c r="O3208" s="260"/>
      <c r="P3208" s="255"/>
      <c r="Q3208" s="255" t="s">
        <v>30</v>
      </c>
      <c r="R3208" s="255"/>
      <c r="S3208" s="255"/>
      <c r="T3208" s="251" t="str">
        <f t="array" ref="T3208">VLOOKUP(D3208&amp;E3208,IF({1,0},'2021春'!$C$3:$C$4485&amp;'2021春'!$D$3:$D$4485,'2021春'!$H$3:$H$4485),2,0)</f>
        <v>451229200512023914</v>
      </c>
    </row>
    <row r="3209" spans="1:20">
      <c r="A3209" s="255">
        <v>3207</v>
      </c>
      <c r="B3209" s="255" t="s">
        <v>12741</v>
      </c>
      <c r="C3209" s="255" t="s">
        <v>21</v>
      </c>
      <c r="D3209" s="255" t="s">
        <v>431</v>
      </c>
      <c r="E3209" s="255" t="s">
        <v>12742</v>
      </c>
      <c r="F3209" s="255" t="s">
        <v>24</v>
      </c>
      <c r="G3209" s="255">
        <v>19</v>
      </c>
      <c r="H3209" s="255" t="s">
        <v>12743</v>
      </c>
      <c r="I3209" s="255" t="s">
        <v>12744</v>
      </c>
      <c r="J3209" s="255" t="s">
        <v>12745</v>
      </c>
      <c r="K3209" s="255" t="s">
        <v>27</v>
      </c>
      <c r="L3209" s="260">
        <v>44331</v>
      </c>
      <c r="M3209" s="255" t="s">
        <v>2455</v>
      </c>
      <c r="N3209" s="255" t="s">
        <v>27</v>
      </c>
      <c r="O3209" s="260">
        <v>44366</v>
      </c>
      <c r="P3209" s="255" t="s">
        <v>2455</v>
      </c>
      <c r="Q3209" s="255" t="s">
        <v>30</v>
      </c>
      <c r="R3209" s="255"/>
      <c r="S3209" s="255"/>
      <c r="T3209" s="251" t="str">
        <f t="array" ref="T3209">VLOOKUP(D3209&amp;E3209,IF({1,0},'2021春'!$C$3:$C$4485&amp;'2021春'!$D$3:$D$4485,'2021春'!$H$3:$H$4485),2,0)</f>
        <v>451229200202203610</v>
      </c>
    </row>
    <row r="3210" spans="1:20">
      <c r="A3210" s="255">
        <v>3208</v>
      </c>
      <c r="B3210" s="255" t="s">
        <v>12746</v>
      </c>
      <c r="C3210" s="255" t="s">
        <v>21</v>
      </c>
      <c r="D3210" s="255" t="s">
        <v>431</v>
      </c>
      <c r="E3210" s="255" t="s">
        <v>12747</v>
      </c>
      <c r="F3210" s="255" t="s">
        <v>24</v>
      </c>
      <c r="G3210" s="255">
        <v>17</v>
      </c>
      <c r="H3210" s="255" t="s">
        <v>2117</v>
      </c>
      <c r="I3210" s="255" t="s">
        <v>12748</v>
      </c>
      <c r="J3210" s="255">
        <v>13977859198</v>
      </c>
      <c r="K3210" s="255" t="s">
        <v>27</v>
      </c>
      <c r="L3210" s="260">
        <v>44394</v>
      </c>
      <c r="M3210" s="255" t="s">
        <v>2455</v>
      </c>
      <c r="N3210" s="255" t="s">
        <v>30</v>
      </c>
      <c r="O3210" s="260"/>
      <c r="P3210" s="255"/>
      <c r="Q3210" s="255" t="s">
        <v>30</v>
      </c>
      <c r="R3210" s="255"/>
      <c r="S3210" s="255"/>
      <c r="T3210" s="251" t="str">
        <f t="array" ref="T3210">VLOOKUP(D3210&amp;E3210,IF({1,0},'2021春'!$C$3:$C$4485&amp;'2021春'!$D$3:$D$4485,'2021春'!$H$3:$H$4485),2,0)</f>
        <v>452731200311106617</v>
      </c>
    </row>
    <row r="3211" spans="1:20">
      <c r="A3211" s="255">
        <v>3209</v>
      </c>
      <c r="B3211" s="255" t="s">
        <v>12749</v>
      </c>
      <c r="C3211" s="255" t="s">
        <v>21</v>
      </c>
      <c r="D3211" s="255" t="s">
        <v>431</v>
      </c>
      <c r="E3211" s="255" t="s">
        <v>12750</v>
      </c>
      <c r="F3211" s="255" t="s">
        <v>24</v>
      </c>
      <c r="G3211" s="255">
        <v>14</v>
      </c>
      <c r="H3211" s="255" t="s">
        <v>12751</v>
      </c>
      <c r="I3211" s="255" t="s">
        <v>10569</v>
      </c>
      <c r="J3211" s="255">
        <v>17817649581</v>
      </c>
      <c r="K3211" s="255" t="s">
        <v>27</v>
      </c>
      <c r="L3211" s="260">
        <v>44411</v>
      </c>
      <c r="M3211" s="255" t="s">
        <v>2455</v>
      </c>
      <c r="N3211" s="261" t="s">
        <v>30</v>
      </c>
      <c r="O3211" s="260"/>
      <c r="P3211" s="255"/>
      <c r="Q3211" s="255" t="s">
        <v>30</v>
      </c>
      <c r="R3211" s="255"/>
      <c r="S3211" s="255"/>
      <c r="T3211" s="251" t="str">
        <f t="array" ref="T3211">VLOOKUP(D3211&amp;E3211,IF({1,0},'2021春'!$C$3:$C$4485&amp;'2021春'!$D$3:$D$4485,'2021春'!$H$3:$H$4485),2,0)</f>
        <v>451229200705020314</v>
      </c>
    </row>
    <row r="3212" spans="1:20">
      <c r="A3212" s="255">
        <v>3210</v>
      </c>
      <c r="B3212" s="255" t="s">
        <v>12752</v>
      </c>
      <c r="C3212" s="255" t="s">
        <v>21</v>
      </c>
      <c r="D3212" s="255" t="s">
        <v>431</v>
      </c>
      <c r="E3212" s="255" t="s">
        <v>12753</v>
      </c>
      <c r="F3212" s="255" t="s">
        <v>24</v>
      </c>
      <c r="G3212" s="255">
        <v>17</v>
      </c>
      <c r="H3212" s="255" t="s">
        <v>12754</v>
      </c>
      <c r="I3212" s="255" t="s">
        <v>109</v>
      </c>
      <c r="J3212" s="255" t="s">
        <v>12755</v>
      </c>
      <c r="K3212" s="255" t="s">
        <v>27</v>
      </c>
      <c r="L3212" s="260">
        <v>44399</v>
      </c>
      <c r="M3212" s="255" t="s">
        <v>29</v>
      </c>
      <c r="N3212" s="255" t="s">
        <v>30</v>
      </c>
      <c r="O3212" s="260"/>
      <c r="P3212" s="255"/>
      <c r="Q3212" s="255" t="s">
        <v>30</v>
      </c>
      <c r="R3212" s="255"/>
      <c r="S3212" s="255"/>
      <c r="T3212" s="251" t="str">
        <f t="array" ref="T3212">VLOOKUP(D3212&amp;E3212,IF({1,0},'2021春'!$C$3:$C$4485&amp;'2021春'!$D$3:$D$4485,'2021春'!$H$3:$H$4485),2,0)</f>
        <v>452731200402075713</v>
      </c>
    </row>
    <row r="3213" spans="1:20">
      <c r="A3213" s="255">
        <v>3211</v>
      </c>
      <c r="B3213" s="255" t="s">
        <v>12756</v>
      </c>
      <c r="C3213" s="255" t="s">
        <v>21</v>
      </c>
      <c r="D3213" s="255" t="s">
        <v>431</v>
      </c>
      <c r="E3213" s="255" t="s">
        <v>12757</v>
      </c>
      <c r="F3213" s="255" t="s">
        <v>24</v>
      </c>
      <c r="G3213" s="255">
        <v>16</v>
      </c>
      <c r="H3213" s="255" t="s">
        <v>12758</v>
      </c>
      <c r="I3213" s="255" t="s">
        <v>12759</v>
      </c>
      <c r="J3213" s="255" t="s">
        <v>12760</v>
      </c>
      <c r="K3213" s="255" t="s">
        <v>27</v>
      </c>
      <c r="L3213" s="260">
        <v>44394</v>
      </c>
      <c r="M3213" s="255" t="s">
        <v>2455</v>
      </c>
      <c r="N3213" s="255" t="s">
        <v>30</v>
      </c>
      <c r="O3213" s="260"/>
      <c r="P3213" s="255"/>
      <c r="Q3213" s="255" t="s">
        <v>30</v>
      </c>
      <c r="R3213" s="255"/>
      <c r="S3213" s="255"/>
      <c r="T3213" s="251" t="str">
        <f t="array" ref="T3213">VLOOKUP(D3213&amp;E3213,IF({1,0},'2021春'!$C$3:$C$4485&amp;'2021春'!$D$3:$D$4485,'2021春'!$H$3:$H$4485),2,0)</f>
        <v>452731200502152712</v>
      </c>
    </row>
    <row r="3214" spans="1:20">
      <c r="A3214" s="255">
        <v>3212</v>
      </c>
      <c r="B3214" s="255" t="s">
        <v>12761</v>
      </c>
      <c r="C3214" s="255" t="s">
        <v>21</v>
      </c>
      <c r="D3214" s="255" t="s">
        <v>431</v>
      </c>
      <c r="E3214" s="255" t="s">
        <v>12762</v>
      </c>
      <c r="F3214" s="255" t="s">
        <v>24</v>
      </c>
      <c r="G3214" s="255">
        <v>17</v>
      </c>
      <c r="H3214" s="255" t="s">
        <v>12763</v>
      </c>
      <c r="I3214" s="255" t="s">
        <v>12764</v>
      </c>
      <c r="J3214" s="255" t="s">
        <v>12765</v>
      </c>
      <c r="K3214" s="255" t="s">
        <v>27</v>
      </c>
      <c r="L3214" s="260">
        <v>44396</v>
      </c>
      <c r="M3214" s="255" t="s">
        <v>10175</v>
      </c>
      <c r="N3214" s="255" t="s">
        <v>27</v>
      </c>
      <c r="O3214" s="260"/>
      <c r="P3214" s="255"/>
      <c r="Q3214" s="255" t="s">
        <v>30</v>
      </c>
      <c r="R3214" s="255"/>
      <c r="S3214" s="255"/>
      <c r="T3214" s="251" t="str">
        <f t="array" ref="T3214">VLOOKUP(D3214&amp;E3214,IF({1,0},'2021春'!$C$3:$C$4485&amp;'2021春'!$D$3:$D$4485,'2021春'!$H$3:$H$4485),2,0)</f>
        <v>451229200312080914</v>
      </c>
    </row>
    <row r="3215" spans="1:20">
      <c r="A3215" s="255">
        <v>3213</v>
      </c>
      <c r="B3215" s="255" t="s">
        <v>12766</v>
      </c>
      <c r="C3215" s="255" t="s">
        <v>21</v>
      </c>
      <c r="D3215" s="255" t="s">
        <v>431</v>
      </c>
      <c r="E3215" s="255" t="s">
        <v>12767</v>
      </c>
      <c r="F3215" s="255" t="s">
        <v>24</v>
      </c>
      <c r="G3215" s="255">
        <v>17</v>
      </c>
      <c r="H3215" s="255" t="s">
        <v>1593</v>
      </c>
      <c r="I3215" s="255" t="s">
        <v>12768</v>
      </c>
      <c r="J3215" s="255" t="s">
        <v>12769</v>
      </c>
      <c r="K3215" s="255" t="s">
        <v>27</v>
      </c>
      <c r="L3215" s="260">
        <v>44406</v>
      </c>
      <c r="M3215" s="255" t="s">
        <v>3326</v>
      </c>
      <c r="N3215" s="255" t="s">
        <v>30</v>
      </c>
      <c r="O3215" s="260"/>
      <c r="P3215" s="255"/>
      <c r="Q3215" s="255" t="s">
        <v>30</v>
      </c>
      <c r="R3215" s="255"/>
      <c r="S3215" s="255"/>
      <c r="T3215" s="251" t="str">
        <f t="array" ref="T3215">VLOOKUP(D3215&amp;E3215,IF({1,0},'2021春'!$C$3:$C$4485&amp;'2021春'!$D$3:$D$4485,'2021春'!$H$3:$H$4485),2,0)</f>
        <v>452731200310253914</v>
      </c>
    </row>
    <row r="3216" spans="1:20">
      <c r="A3216" s="255">
        <v>3214</v>
      </c>
      <c r="B3216" s="255" t="s">
        <v>12770</v>
      </c>
      <c r="C3216" s="255" t="s">
        <v>21</v>
      </c>
      <c r="D3216" s="255" t="s">
        <v>436</v>
      </c>
      <c r="E3216" s="255" t="s">
        <v>12771</v>
      </c>
      <c r="F3216" s="255" t="s">
        <v>24</v>
      </c>
      <c r="G3216" s="255">
        <v>15</v>
      </c>
      <c r="H3216" s="255" t="s">
        <v>12772</v>
      </c>
      <c r="I3216" s="255" t="s">
        <v>12773</v>
      </c>
      <c r="J3216" s="255">
        <v>15777830736</v>
      </c>
      <c r="K3216" s="255" t="s">
        <v>27</v>
      </c>
      <c r="L3216" s="260">
        <v>44394</v>
      </c>
      <c r="M3216" s="255" t="s">
        <v>6052</v>
      </c>
      <c r="N3216" s="255" t="s">
        <v>27</v>
      </c>
      <c r="O3216" s="260">
        <v>44416</v>
      </c>
      <c r="P3216" s="255" t="s">
        <v>6052</v>
      </c>
      <c r="Q3216" s="255" t="s">
        <v>30</v>
      </c>
      <c r="R3216" s="255" t="s">
        <v>12774</v>
      </c>
      <c r="S3216" s="255"/>
      <c r="T3216" s="251" t="str">
        <f t="array" ref="T3216">VLOOKUP(D3216&amp;E3216,IF({1,0},'2021春'!$C$3:$C$4485&amp;'2021春'!$D$3:$D$4485,'2021春'!$H$3:$H$4485),2,0)</f>
        <v>451229200508152131</v>
      </c>
    </row>
    <row r="3217" spans="1:20">
      <c r="A3217" s="255">
        <v>3215</v>
      </c>
      <c r="B3217" s="255" t="s">
        <v>12775</v>
      </c>
      <c r="C3217" s="255" t="s">
        <v>21</v>
      </c>
      <c r="D3217" s="255" t="s">
        <v>436</v>
      </c>
      <c r="E3217" s="255" t="s">
        <v>12776</v>
      </c>
      <c r="F3217" s="255" t="s">
        <v>143</v>
      </c>
      <c r="G3217" s="255">
        <v>17</v>
      </c>
      <c r="H3217" s="255" t="s">
        <v>12777</v>
      </c>
      <c r="I3217" s="255" t="s">
        <v>12778</v>
      </c>
      <c r="J3217" s="255">
        <v>18178894425</v>
      </c>
      <c r="K3217" s="255" t="s">
        <v>27</v>
      </c>
      <c r="L3217" s="260">
        <v>44394</v>
      </c>
      <c r="M3217" s="255" t="s">
        <v>1347</v>
      </c>
      <c r="N3217" s="255"/>
      <c r="O3217" s="260"/>
      <c r="P3217" s="255"/>
      <c r="Q3217" s="255" t="s">
        <v>30</v>
      </c>
      <c r="R3217" s="255"/>
      <c r="S3217" s="255"/>
      <c r="T3217" s="251" t="str">
        <f t="array" ref="T3217">VLOOKUP(D3217&amp;E3217,IF({1,0},'2021春'!$C$3:$C$4485&amp;'2021春'!$D$3:$D$4485,'2021春'!$H$3:$H$4485),2,0)</f>
        <v>452731200403184524</v>
      </c>
    </row>
    <row r="3218" spans="1:20">
      <c r="A3218" s="255">
        <v>3216</v>
      </c>
      <c r="B3218" s="255" t="s">
        <v>12779</v>
      </c>
      <c r="C3218" s="255" t="s">
        <v>21</v>
      </c>
      <c r="D3218" s="255" t="s">
        <v>436</v>
      </c>
      <c r="E3218" s="255" t="s">
        <v>12780</v>
      </c>
      <c r="F3218" s="255" t="s">
        <v>143</v>
      </c>
      <c r="G3218" s="255">
        <v>16</v>
      </c>
      <c r="H3218" s="255" t="s">
        <v>1452</v>
      </c>
      <c r="I3218" s="255" t="s">
        <v>12781</v>
      </c>
      <c r="J3218" s="255">
        <v>1529676407</v>
      </c>
      <c r="K3218" s="255" t="s">
        <v>27</v>
      </c>
      <c r="L3218" s="260">
        <v>44394</v>
      </c>
      <c r="M3218" s="255" t="s">
        <v>1288</v>
      </c>
      <c r="N3218" s="255"/>
      <c r="O3218" s="260"/>
      <c r="P3218" s="255"/>
      <c r="Q3218" s="255" t="s">
        <v>30</v>
      </c>
      <c r="R3218" s="255"/>
      <c r="S3218" s="255"/>
      <c r="T3218" s="251" t="str">
        <f t="array" ref="T3218">VLOOKUP(D3218&amp;E3218,IF({1,0},'2021春'!$C$3:$C$4485&amp;'2021春'!$D$3:$D$4485,'2021春'!$H$3:$H$4485),2,0)</f>
        <v>451229200502230629</v>
      </c>
    </row>
    <row r="3219" spans="1:20">
      <c r="A3219" s="255">
        <v>3217</v>
      </c>
      <c r="B3219" s="255" t="s">
        <v>12782</v>
      </c>
      <c r="C3219" s="255" t="s">
        <v>21</v>
      </c>
      <c r="D3219" s="255" t="s">
        <v>436</v>
      </c>
      <c r="E3219" s="255" t="s">
        <v>12783</v>
      </c>
      <c r="F3219" s="255" t="s">
        <v>24</v>
      </c>
      <c r="G3219" s="255">
        <v>18</v>
      </c>
      <c r="H3219" s="255" t="s">
        <v>12784</v>
      </c>
      <c r="I3219" s="255" t="s">
        <v>12785</v>
      </c>
      <c r="J3219" s="255">
        <v>18707763402</v>
      </c>
      <c r="K3219" s="255" t="s">
        <v>27</v>
      </c>
      <c r="L3219" s="260">
        <v>44394</v>
      </c>
      <c r="M3219" s="255" t="s">
        <v>1352</v>
      </c>
      <c r="N3219" s="255"/>
      <c r="O3219" s="260"/>
      <c r="P3219" s="255"/>
      <c r="Q3219" s="255" t="s">
        <v>30</v>
      </c>
      <c r="R3219" s="255"/>
      <c r="S3219" s="255"/>
      <c r="T3219" s="251" t="str">
        <f t="array" ref="T3219">VLOOKUP(D3219&amp;E3219,IF({1,0},'2021春'!$C$3:$C$4485&amp;'2021春'!$D$3:$D$4485,'2021春'!$H$3:$H$4485),2,0)</f>
        <v>451229200210151814</v>
      </c>
    </row>
    <row r="3220" spans="1:20">
      <c r="A3220" s="255">
        <v>3218</v>
      </c>
      <c r="B3220" s="255" t="s">
        <v>9026</v>
      </c>
      <c r="C3220" s="255" t="s">
        <v>21</v>
      </c>
      <c r="D3220" s="255" t="s">
        <v>436</v>
      </c>
      <c r="E3220" s="255" t="s">
        <v>9027</v>
      </c>
      <c r="F3220" s="255" t="s">
        <v>24</v>
      </c>
      <c r="G3220" s="255">
        <v>21</v>
      </c>
      <c r="H3220" s="255" t="s">
        <v>664</v>
      </c>
      <c r="I3220" s="255" t="s">
        <v>9028</v>
      </c>
      <c r="J3220" s="255">
        <v>13878181951</v>
      </c>
      <c r="K3220" s="255" t="s">
        <v>27</v>
      </c>
      <c r="L3220" s="260">
        <v>44394</v>
      </c>
      <c r="M3220" s="255" t="s">
        <v>1352</v>
      </c>
      <c r="N3220" s="255"/>
      <c r="O3220" s="260"/>
      <c r="P3220" s="255"/>
      <c r="Q3220" s="255" t="s">
        <v>30</v>
      </c>
      <c r="R3220" s="255"/>
      <c r="S3220" s="255"/>
      <c r="T3220" s="251" t="str">
        <f t="array" ref="T3220">VLOOKUP(D3220&amp;E3220,IF({1,0},'2021春'!$C$3:$C$4485&amp;'2021春'!$D$3:$D$4485,'2021春'!$H$3:$H$4485),2,0)</f>
        <v>451229200005201819</v>
      </c>
    </row>
    <row r="3221" spans="1:20">
      <c r="A3221" s="255">
        <v>3219</v>
      </c>
      <c r="B3221" s="255" t="s">
        <v>12786</v>
      </c>
      <c r="C3221" s="255" t="s">
        <v>21</v>
      </c>
      <c r="D3221" s="255" t="s">
        <v>436</v>
      </c>
      <c r="E3221" s="255" t="s">
        <v>12787</v>
      </c>
      <c r="F3221" s="255" t="s">
        <v>143</v>
      </c>
      <c r="G3221" s="255">
        <v>16</v>
      </c>
      <c r="H3221" s="255" t="s">
        <v>7819</v>
      </c>
      <c r="I3221" s="255" t="s">
        <v>12788</v>
      </c>
      <c r="J3221" s="255">
        <v>18278861922</v>
      </c>
      <c r="K3221" s="255" t="s">
        <v>27</v>
      </c>
      <c r="L3221" s="260">
        <v>44396</v>
      </c>
      <c r="M3221" s="255" t="s">
        <v>185</v>
      </c>
      <c r="N3221" s="255"/>
      <c r="O3221" s="260"/>
      <c r="P3221" s="255"/>
      <c r="Q3221" s="255" t="s">
        <v>30</v>
      </c>
      <c r="R3221" s="255"/>
      <c r="S3221" s="255"/>
      <c r="T3221" s="251" t="str">
        <f t="array" ref="T3221">VLOOKUP(D3221&amp;E3221,IF({1,0},'2021春'!$C$3:$C$4485&amp;'2021春'!$D$3:$D$4485,'2021春'!$H$3:$H$4485),2,0)</f>
        <v>451229200412180920</v>
      </c>
    </row>
    <row r="3222" spans="1:20">
      <c r="A3222" s="255">
        <v>3220</v>
      </c>
      <c r="B3222" s="255" t="s">
        <v>12789</v>
      </c>
      <c r="C3222" s="255" t="s">
        <v>21</v>
      </c>
      <c r="D3222" s="255" t="s">
        <v>436</v>
      </c>
      <c r="E3222" s="255" t="s">
        <v>12790</v>
      </c>
      <c r="F3222" s="255" t="s">
        <v>24</v>
      </c>
      <c r="G3222" s="255">
        <v>16</v>
      </c>
      <c r="H3222" s="255" t="s">
        <v>12791</v>
      </c>
      <c r="I3222" s="255" t="s">
        <v>12792</v>
      </c>
      <c r="J3222" s="255">
        <v>18978754760</v>
      </c>
      <c r="K3222" s="255" t="s">
        <v>27</v>
      </c>
      <c r="L3222" s="260">
        <v>44396</v>
      </c>
      <c r="M3222" s="255" t="s">
        <v>139</v>
      </c>
      <c r="N3222" s="255"/>
      <c r="O3222" s="260"/>
      <c r="P3222" s="255"/>
      <c r="Q3222" s="255" t="s">
        <v>30</v>
      </c>
      <c r="R3222" s="255"/>
      <c r="S3222" s="255"/>
      <c r="T3222" s="251" t="str">
        <f t="array" ref="T3222">VLOOKUP(D3222&amp;E3222,IF({1,0},'2021春'!$C$3:$C$4485&amp;'2021春'!$D$3:$D$4485,'2021春'!$H$3:$H$4485),2,0)</f>
        <v>452731200411120010</v>
      </c>
    </row>
    <row r="3223" spans="1:20">
      <c r="A3223" s="255">
        <v>3221</v>
      </c>
      <c r="B3223" s="255" t="s">
        <v>12793</v>
      </c>
      <c r="C3223" s="255" t="s">
        <v>21</v>
      </c>
      <c r="D3223" s="255" t="s">
        <v>436</v>
      </c>
      <c r="E3223" s="255" t="s">
        <v>12794</v>
      </c>
      <c r="F3223" s="255" t="s">
        <v>24</v>
      </c>
      <c r="G3223" s="255">
        <v>17</v>
      </c>
      <c r="H3223" s="255" t="s">
        <v>12795</v>
      </c>
      <c r="I3223" s="255" t="s">
        <v>12796</v>
      </c>
      <c r="J3223" s="255">
        <v>15296363291</v>
      </c>
      <c r="K3223" s="255" t="s">
        <v>27</v>
      </c>
      <c r="L3223" s="260">
        <v>44396</v>
      </c>
      <c r="M3223" s="255" t="s">
        <v>12797</v>
      </c>
      <c r="N3223" s="255"/>
      <c r="O3223" s="260"/>
      <c r="P3223" s="255"/>
      <c r="Q3223" s="255" t="s">
        <v>30</v>
      </c>
      <c r="R3223" s="255" t="s">
        <v>12798</v>
      </c>
      <c r="S3223" s="255"/>
      <c r="T3223" s="251" t="str">
        <f t="array" ref="T3223">VLOOKUP(D3223&amp;E3223,IF({1,0},'2021春'!$C$3:$C$4485&amp;'2021春'!$D$3:$D$4485,'2021春'!$H$3:$H$4485),2,0)</f>
        <v>451229200312031813</v>
      </c>
    </row>
    <row r="3224" spans="1:20">
      <c r="A3224" s="255">
        <v>3222</v>
      </c>
      <c r="B3224" s="255" t="s">
        <v>12799</v>
      </c>
      <c r="C3224" s="255" t="s">
        <v>21</v>
      </c>
      <c r="D3224" s="255" t="s">
        <v>436</v>
      </c>
      <c r="E3224" s="255" t="s">
        <v>12800</v>
      </c>
      <c r="F3224" s="255" t="s">
        <v>143</v>
      </c>
      <c r="G3224" s="255">
        <v>16</v>
      </c>
      <c r="H3224" s="255" t="s">
        <v>12801</v>
      </c>
      <c r="I3224" s="255" t="s">
        <v>12802</v>
      </c>
      <c r="J3224" s="255">
        <v>18029437747</v>
      </c>
      <c r="K3224" s="255" t="s">
        <v>27</v>
      </c>
      <c r="L3224" s="260">
        <v>44394</v>
      </c>
      <c r="M3224" s="255" t="s">
        <v>2172</v>
      </c>
      <c r="N3224" s="255"/>
      <c r="O3224" s="260"/>
      <c r="P3224" s="255"/>
      <c r="Q3224" s="255" t="s">
        <v>30</v>
      </c>
      <c r="R3224" s="255"/>
      <c r="S3224" s="255"/>
      <c r="T3224" s="251" t="str">
        <f t="array" ref="T3224">VLOOKUP(D3224&amp;E3224,IF({1,0},'2021春'!$C$3:$C$4485&amp;'2021春'!$D$3:$D$4485,'2021春'!$H$3:$H$4485),2,0)</f>
        <v>451229200409205728</v>
      </c>
    </row>
    <row r="3225" spans="1:20">
      <c r="A3225" s="255">
        <v>3223</v>
      </c>
      <c r="B3225" s="255" t="s">
        <v>12803</v>
      </c>
      <c r="C3225" s="255" t="s">
        <v>21</v>
      </c>
      <c r="D3225" s="255" t="s">
        <v>436</v>
      </c>
      <c r="E3225" s="255" t="s">
        <v>12804</v>
      </c>
      <c r="F3225" s="255" t="s">
        <v>24</v>
      </c>
      <c r="G3225" s="255">
        <v>17</v>
      </c>
      <c r="H3225" s="255" t="s">
        <v>12805</v>
      </c>
      <c r="I3225" s="255" t="s">
        <v>12806</v>
      </c>
      <c r="J3225" s="255">
        <v>19864337031</v>
      </c>
      <c r="K3225" s="255" t="s">
        <v>27</v>
      </c>
      <c r="L3225" s="260">
        <v>44420</v>
      </c>
      <c r="M3225" s="255" t="s">
        <v>2172</v>
      </c>
      <c r="N3225" s="255"/>
      <c r="O3225" s="260"/>
      <c r="P3225" s="255"/>
      <c r="Q3225" s="255" t="s">
        <v>30</v>
      </c>
      <c r="R3225" s="255"/>
      <c r="S3225" s="255"/>
      <c r="T3225" s="251" t="str">
        <f t="array" ref="T3225">VLOOKUP(D3225&amp;E3225,IF({1,0},'2021春'!$C$3:$C$4485&amp;'2021春'!$D$3:$D$4485,'2021春'!$H$3:$H$4485),2,0)</f>
        <v>451229200403221815</v>
      </c>
    </row>
    <row r="3226" spans="1:20">
      <c r="A3226" s="255">
        <v>3224</v>
      </c>
      <c r="B3226" s="255" t="s">
        <v>12807</v>
      </c>
      <c r="C3226" s="255" t="s">
        <v>21</v>
      </c>
      <c r="D3226" s="255" t="s">
        <v>436</v>
      </c>
      <c r="E3226" s="255" t="s">
        <v>12808</v>
      </c>
      <c r="F3226" s="255" t="s">
        <v>24</v>
      </c>
      <c r="G3226" s="255">
        <v>17</v>
      </c>
      <c r="H3226" s="255" t="s">
        <v>12809</v>
      </c>
      <c r="I3226" s="255" t="s">
        <v>12810</v>
      </c>
      <c r="J3226" s="255">
        <v>18174939729</v>
      </c>
      <c r="K3226" s="255" t="s">
        <v>27</v>
      </c>
      <c r="L3226" s="260">
        <v>44398</v>
      </c>
      <c r="M3226" s="255" t="s">
        <v>1217</v>
      </c>
      <c r="N3226" s="255"/>
      <c r="O3226" s="260"/>
      <c r="P3226" s="255"/>
      <c r="Q3226" s="255" t="s">
        <v>30</v>
      </c>
      <c r="R3226" s="255"/>
      <c r="S3226" s="255"/>
      <c r="T3226" s="251" t="str">
        <f t="array" ref="T3226">VLOOKUP(D3226&amp;E3226,IF({1,0},'2021春'!$C$3:$C$4485&amp;'2021春'!$D$3:$D$4485,'2021春'!$H$3:$H$4485),2,0)</f>
        <v>452731200406085417</v>
      </c>
    </row>
    <row r="3227" spans="1:20">
      <c r="A3227" s="255">
        <v>3225</v>
      </c>
      <c r="B3227" s="255" t="s">
        <v>12811</v>
      </c>
      <c r="C3227" s="255" t="s">
        <v>21</v>
      </c>
      <c r="D3227" s="255" t="s">
        <v>436</v>
      </c>
      <c r="E3227" s="255" t="s">
        <v>12812</v>
      </c>
      <c r="F3227" s="255" t="s">
        <v>24</v>
      </c>
      <c r="G3227" s="255">
        <v>17</v>
      </c>
      <c r="H3227" s="255" t="s">
        <v>12813</v>
      </c>
      <c r="I3227" s="255" t="s">
        <v>12814</v>
      </c>
      <c r="J3227" s="255">
        <v>15177892510</v>
      </c>
      <c r="K3227" s="255" t="s">
        <v>27</v>
      </c>
      <c r="L3227" s="260">
        <v>44399</v>
      </c>
      <c r="M3227" s="255" t="s">
        <v>2172</v>
      </c>
      <c r="N3227" s="255"/>
      <c r="O3227" s="260"/>
      <c r="P3227" s="255"/>
      <c r="Q3227" s="255" t="s">
        <v>30</v>
      </c>
      <c r="R3227" s="255"/>
      <c r="S3227" s="255"/>
      <c r="T3227" s="251" t="str">
        <f t="array" ref="T3227">VLOOKUP(D3227&amp;E3227,IF({1,0},'2021春'!$C$3:$C$4485&amp;'2021春'!$D$3:$D$4485,'2021春'!$H$3:$H$4485),2,0)</f>
        <v>452731200406080616</v>
      </c>
    </row>
    <row r="3228" spans="1:20">
      <c r="A3228" s="255">
        <v>3226</v>
      </c>
      <c r="B3228" s="255" t="s">
        <v>12815</v>
      </c>
      <c r="C3228" s="255" t="s">
        <v>21</v>
      </c>
      <c r="D3228" s="255" t="s">
        <v>436</v>
      </c>
      <c r="E3228" s="255" t="s">
        <v>12816</v>
      </c>
      <c r="F3228" s="255" t="s">
        <v>24</v>
      </c>
      <c r="G3228" s="255">
        <v>17</v>
      </c>
      <c r="H3228" s="255" t="s">
        <v>3573</v>
      </c>
      <c r="I3228" s="255" t="s">
        <v>12817</v>
      </c>
      <c r="J3228" s="255">
        <v>13471802268</v>
      </c>
      <c r="K3228" s="255" t="s">
        <v>27</v>
      </c>
      <c r="L3228" s="260">
        <v>44396</v>
      </c>
      <c r="M3228" s="255" t="s">
        <v>10175</v>
      </c>
      <c r="N3228" s="255"/>
      <c r="O3228" s="260"/>
      <c r="P3228" s="255"/>
      <c r="Q3228" s="255" t="s">
        <v>30</v>
      </c>
      <c r="R3228" s="255"/>
      <c r="S3228" s="255"/>
      <c r="T3228" s="251" t="str">
        <f t="array" ref="T3228">VLOOKUP(D3228&amp;E3228,IF({1,0},'2021春'!$C$3:$C$4485&amp;'2021春'!$D$3:$D$4485,'2021春'!$H$3:$H$4485),2,0)</f>
        <v>45273120040708095X</v>
      </c>
    </row>
    <row r="3229" spans="1:20">
      <c r="A3229" s="255">
        <v>3227</v>
      </c>
      <c r="B3229" s="255" t="s">
        <v>12818</v>
      </c>
      <c r="C3229" s="255" t="s">
        <v>21</v>
      </c>
      <c r="D3229" s="255" t="s">
        <v>436</v>
      </c>
      <c r="E3229" s="255" t="s">
        <v>12819</v>
      </c>
      <c r="F3229" s="255" t="s">
        <v>24</v>
      </c>
      <c r="G3229" s="255">
        <v>15</v>
      </c>
      <c r="H3229" s="255" t="s">
        <v>12820</v>
      </c>
      <c r="I3229" s="255" t="s">
        <v>3257</v>
      </c>
      <c r="J3229" s="255">
        <v>15078635486</v>
      </c>
      <c r="K3229" s="255" t="s">
        <v>27</v>
      </c>
      <c r="L3229" s="260">
        <v>44396</v>
      </c>
      <c r="M3229" s="255" t="s">
        <v>98</v>
      </c>
      <c r="N3229" s="255"/>
      <c r="O3229" s="260"/>
      <c r="P3229" s="255"/>
      <c r="Q3229" s="255" t="s">
        <v>30</v>
      </c>
      <c r="R3229" s="255"/>
      <c r="S3229" s="255"/>
      <c r="T3229" s="251" t="str">
        <f t="array" ref="T3229">VLOOKUP(D3229&amp;E3229,IF({1,0},'2021春'!$C$3:$C$4485&amp;'2021春'!$D$3:$D$4485,'2021春'!$H$3:$H$4485),2,0)</f>
        <v>451229200509091211</v>
      </c>
    </row>
    <row r="3230" spans="1:20">
      <c r="A3230" s="255">
        <v>3228</v>
      </c>
      <c r="B3230" s="255" t="s">
        <v>12821</v>
      </c>
      <c r="C3230" s="255" t="s">
        <v>21</v>
      </c>
      <c r="D3230" s="255" t="s">
        <v>436</v>
      </c>
      <c r="E3230" s="255" t="s">
        <v>12822</v>
      </c>
      <c r="F3230" s="255" t="s">
        <v>24</v>
      </c>
      <c r="G3230" s="255">
        <v>17</v>
      </c>
      <c r="H3230" s="255" t="s">
        <v>12823</v>
      </c>
      <c r="I3230" s="255" t="s">
        <v>12824</v>
      </c>
      <c r="J3230" s="255">
        <v>17807838318</v>
      </c>
      <c r="K3230" s="255" t="s">
        <v>27</v>
      </c>
      <c r="L3230" s="260">
        <v>44394</v>
      </c>
      <c r="M3230" s="255" t="s">
        <v>10175</v>
      </c>
      <c r="N3230" s="255" t="s">
        <v>27</v>
      </c>
      <c r="O3230" s="260">
        <v>44416</v>
      </c>
      <c r="P3230" s="255"/>
      <c r="Q3230" s="255" t="s">
        <v>30</v>
      </c>
      <c r="R3230" s="255"/>
      <c r="S3230" s="255"/>
      <c r="T3230" s="251" t="str">
        <f t="array" ref="T3230">VLOOKUP(D3230&amp;E3230,IF({1,0},'2021春'!$C$3:$C$4485&amp;'2021春'!$D$3:$D$4485,'2021春'!$H$3:$H$4485),2,0)</f>
        <v>452731200404090917</v>
      </c>
    </row>
    <row r="3231" spans="1:20">
      <c r="A3231" s="255">
        <v>3229</v>
      </c>
      <c r="B3231" s="255" t="s">
        <v>12825</v>
      </c>
      <c r="C3231" s="255" t="s">
        <v>21</v>
      </c>
      <c r="D3231" s="255" t="s">
        <v>436</v>
      </c>
      <c r="E3231" s="255" t="s">
        <v>12826</v>
      </c>
      <c r="F3231" s="255" t="s">
        <v>24</v>
      </c>
      <c r="G3231" s="255">
        <v>17</v>
      </c>
      <c r="H3231" s="255" t="s">
        <v>12827</v>
      </c>
      <c r="I3231" s="255" t="s">
        <v>12828</v>
      </c>
      <c r="J3231" s="255">
        <v>15177893800</v>
      </c>
      <c r="K3231" s="255" t="s">
        <v>27</v>
      </c>
      <c r="L3231" s="260">
        <v>44394</v>
      </c>
      <c r="M3231" s="255" t="s">
        <v>1352</v>
      </c>
      <c r="N3231" s="255" t="s">
        <v>27</v>
      </c>
      <c r="O3231" s="260">
        <v>44416</v>
      </c>
      <c r="P3231" s="255" t="s">
        <v>1352</v>
      </c>
      <c r="Q3231" s="255" t="s">
        <v>30</v>
      </c>
      <c r="R3231" s="255"/>
      <c r="S3231" s="255"/>
      <c r="T3231" s="251" t="str">
        <f t="array" ref="T3231">VLOOKUP(D3231&amp;E3231,IF({1,0},'2021春'!$C$3:$C$4485&amp;'2021春'!$D$3:$D$4485,'2021春'!$H$3:$H$4485),2,0)</f>
        <v>452731200402051818</v>
      </c>
    </row>
    <row r="3232" spans="1:20">
      <c r="A3232" s="255">
        <v>3230</v>
      </c>
      <c r="B3232" s="255" t="s">
        <v>4232</v>
      </c>
      <c r="C3232" s="255" t="s">
        <v>21</v>
      </c>
      <c r="D3232" s="255" t="s">
        <v>436</v>
      </c>
      <c r="E3232" s="255" t="s">
        <v>4233</v>
      </c>
      <c r="F3232" s="255" t="s">
        <v>24</v>
      </c>
      <c r="G3232" s="255">
        <v>16</v>
      </c>
      <c r="H3232" s="255" t="s">
        <v>4234</v>
      </c>
      <c r="I3232" s="255" t="s">
        <v>4235</v>
      </c>
      <c r="J3232" s="255">
        <v>15949329248</v>
      </c>
      <c r="K3232" s="255" t="s">
        <v>27</v>
      </c>
      <c r="L3232" s="260">
        <v>44395</v>
      </c>
      <c r="M3232" s="255" t="s">
        <v>28</v>
      </c>
      <c r="N3232" s="255"/>
      <c r="O3232" s="260"/>
      <c r="P3232" s="255"/>
      <c r="Q3232" s="255" t="s">
        <v>30</v>
      </c>
      <c r="R3232" s="255"/>
      <c r="S3232" s="255"/>
      <c r="T3232" s="251" t="str">
        <f t="array" ref="T3232">VLOOKUP(D3232&amp;E3232,IF({1,0},'2021春'!$C$3:$C$4485&amp;'2021春'!$D$3:$D$4485,'2021春'!$H$3:$H$4485),2,0)</f>
        <v>45273120041018571X</v>
      </c>
    </row>
    <row r="3233" spans="1:20">
      <c r="A3233" s="255">
        <v>3231</v>
      </c>
      <c r="B3233" s="255" t="s">
        <v>12829</v>
      </c>
      <c r="C3233" s="255" t="s">
        <v>21</v>
      </c>
      <c r="D3233" s="255" t="s">
        <v>436</v>
      </c>
      <c r="E3233" s="255" t="s">
        <v>12830</v>
      </c>
      <c r="F3233" s="255" t="s">
        <v>24</v>
      </c>
      <c r="G3233" s="255">
        <v>17</v>
      </c>
      <c r="H3233" s="255" t="s">
        <v>12831</v>
      </c>
      <c r="I3233" s="255" t="s">
        <v>12832</v>
      </c>
      <c r="J3233" s="255">
        <v>13317788890</v>
      </c>
      <c r="K3233" s="255" t="s">
        <v>27</v>
      </c>
      <c r="L3233" s="260">
        <v>44395</v>
      </c>
      <c r="M3233" s="255" t="s">
        <v>2172</v>
      </c>
      <c r="N3233" s="255"/>
      <c r="O3233" s="260"/>
      <c r="P3233" s="255"/>
      <c r="Q3233" s="255" t="s">
        <v>30</v>
      </c>
      <c r="R3233" s="255"/>
      <c r="S3233" s="255"/>
      <c r="T3233" s="251" t="str">
        <f t="array" ref="T3233">VLOOKUP(D3233&amp;E3233,IF({1,0},'2021春'!$C$3:$C$4485&amp;'2021春'!$D$3:$D$4485,'2021春'!$H$3:$H$4485),2,0)</f>
        <v>452730200401046519</v>
      </c>
    </row>
    <row r="3234" spans="1:20">
      <c r="A3234" s="255">
        <v>3232</v>
      </c>
      <c r="B3234" s="255" t="s">
        <v>12833</v>
      </c>
      <c r="C3234" s="255" t="s">
        <v>21</v>
      </c>
      <c r="D3234" s="255" t="s">
        <v>436</v>
      </c>
      <c r="E3234" s="255" t="s">
        <v>12834</v>
      </c>
      <c r="F3234" s="255" t="s">
        <v>24</v>
      </c>
      <c r="G3234" s="255">
        <v>17</v>
      </c>
      <c r="H3234" s="255" t="s">
        <v>12835</v>
      </c>
      <c r="I3234" s="255" t="s">
        <v>12836</v>
      </c>
      <c r="J3234" s="255">
        <v>13471857932</v>
      </c>
      <c r="K3234" s="255" t="s">
        <v>27</v>
      </c>
      <c r="L3234" s="260">
        <v>44394</v>
      </c>
      <c r="M3234" s="255" t="s">
        <v>2747</v>
      </c>
      <c r="N3234" s="255" t="s">
        <v>27</v>
      </c>
      <c r="O3234" s="260">
        <v>44417</v>
      </c>
      <c r="P3234" s="255" t="s">
        <v>12837</v>
      </c>
      <c r="Q3234" s="255" t="s">
        <v>30</v>
      </c>
      <c r="R3234" s="255"/>
      <c r="S3234" s="255"/>
      <c r="T3234" s="251" t="str">
        <f t="array" ref="T3234">VLOOKUP(D3234&amp;E3234,IF({1,0},'2021春'!$C$3:$C$4485&amp;'2021春'!$D$3:$D$4485,'2021春'!$H$3:$H$4485),2,0)</f>
        <v>451229200404202712</v>
      </c>
    </row>
    <row r="3235" spans="1:20">
      <c r="A3235" s="255">
        <v>3233</v>
      </c>
      <c r="B3235" s="255" t="s">
        <v>12838</v>
      </c>
      <c r="C3235" s="255" t="s">
        <v>21</v>
      </c>
      <c r="D3235" s="255" t="s">
        <v>436</v>
      </c>
      <c r="E3235" s="255" t="s">
        <v>12839</v>
      </c>
      <c r="F3235" s="255" t="s">
        <v>143</v>
      </c>
      <c r="G3235" s="255">
        <v>16</v>
      </c>
      <c r="H3235" s="255" t="s">
        <v>12840</v>
      </c>
      <c r="I3235" s="255" t="s">
        <v>12841</v>
      </c>
      <c r="J3235" s="255">
        <v>15277782172</v>
      </c>
      <c r="K3235" s="255" t="s">
        <v>27</v>
      </c>
      <c r="L3235" s="260">
        <v>44395</v>
      </c>
      <c r="M3235" s="255" t="s">
        <v>5991</v>
      </c>
      <c r="N3235" s="255" t="s">
        <v>27</v>
      </c>
      <c r="O3235" s="260">
        <v>44416</v>
      </c>
      <c r="P3235" s="255" t="s">
        <v>5991</v>
      </c>
      <c r="Q3235" s="255" t="s">
        <v>30</v>
      </c>
      <c r="R3235" s="255"/>
      <c r="S3235" s="255"/>
      <c r="T3235" s="251" t="str">
        <f t="array" ref="T3235">VLOOKUP(D3235&amp;E3235,IF({1,0},'2021春'!$C$3:$C$4485&amp;'2021春'!$D$3:$D$4485,'2021春'!$H$3:$H$4485),2,0)</f>
        <v>452731200503201221</v>
      </c>
    </row>
    <row r="3236" spans="1:20">
      <c r="A3236" s="255">
        <v>3234</v>
      </c>
      <c r="B3236" s="255" t="s">
        <v>12842</v>
      </c>
      <c r="C3236" s="255" t="s">
        <v>21</v>
      </c>
      <c r="D3236" s="255" t="s">
        <v>436</v>
      </c>
      <c r="E3236" s="255" t="s">
        <v>12843</v>
      </c>
      <c r="F3236" s="255" t="s">
        <v>24</v>
      </c>
      <c r="G3236" s="255">
        <v>16</v>
      </c>
      <c r="H3236" s="255" t="s">
        <v>12844</v>
      </c>
      <c r="I3236" s="255" t="s">
        <v>12845</v>
      </c>
      <c r="J3236" s="255">
        <v>13737982236</v>
      </c>
      <c r="K3236" s="255" t="s">
        <v>27</v>
      </c>
      <c r="L3236" s="260">
        <v>44396</v>
      </c>
      <c r="M3236" s="255" t="s">
        <v>10175</v>
      </c>
      <c r="N3236" s="255"/>
      <c r="O3236" s="260"/>
      <c r="P3236" s="255"/>
      <c r="Q3236" s="255" t="s">
        <v>30</v>
      </c>
      <c r="R3236" s="255"/>
      <c r="S3236" s="255"/>
      <c r="T3236" s="251" t="str">
        <f t="array" ref="T3236">VLOOKUP(D3236&amp;E3236,IF({1,0},'2021春'!$C$3:$C$4485&amp;'2021春'!$D$3:$D$4485,'2021春'!$H$3:$H$4485),2,0)</f>
        <v>452731200412020919</v>
      </c>
    </row>
    <row r="3237" spans="1:20">
      <c r="A3237" s="255">
        <v>3235</v>
      </c>
      <c r="B3237" s="255" t="s">
        <v>12846</v>
      </c>
      <c r="C3237" s="255" t="s">
        <v>21</v>
      </c>
      <c r="D3237" s="255" t="s">
        <v>436</v>
      </c>
      <c r="E3237" s="255" t="s">
        <v>12847</v>
      </c>
      <c r="F3237" s="255" t="s">
        <v>143</v>
      </c>
      <c r="G3237" s="255">
        <v>17</v>
      </c>
      <c r="H3237" s="255" t="s">
        <v>12848</v>
      </c>
      <c r="I3237" s="255" t="s">
        <v>1508</v>
      </c>
      <c r="J3237" s="255">
        <v>13902376739</v>
      </c>
      <c r="K3237" s="255" t="s">
        <v>27</v>
      </c>
      <c r="L3237" s="260">
        <v>44395</v>
      </c>
      <c r="M3237" s="255" t="s">
        <v>2747</v>
      </c>
      <c r="N3237" s="255"/>
      <c r="O3237" s="260"/>
      <c r="P3237" s="255"/>
      <c r="Q3237" s="255" t="s">
        <v>30</v>
      </c>
      <c r="R3237" s="255"/>
      <c r="S3237" s="255"/>
      <c r="T3237" s="251" t="str">
        <f t="array" ref="T3237">VLOOKUP(D3237&amp;E3237,IF({1,0},'2021春'!$C$3:$C$4485&amp;'2021春'!$D$3:$D$4485,'2021春'!$H$3:$H$4485),2,0)</f>
        <v>451226200408062527</v>
      </c>
    </row>
    <row r="3238" spans="1:20">
      <c r="A3238" s="255">
        <v>3236</v>
      </c>
      <c r="B3238" s="255" t="s">
        <v>12849</v>
      </c>
      <c r="C3238" s="255" t="s">
        <v>21</v>
      </c>
      <c r="D3238" s="255" t="s">
        <v>436</v>
      </c>
      <c r="E3238" s="255" t="s">
        <v>12850</v>
      </c>
      <c r="F3238" s="255" t="s">
        <v>24</v>
      </c>
      <c r="G3238" s="255">
        <v>16</v>
      </c>
      <c r="H3238" s="255" t="s">
        <v>12851</v>
      </c>
      <c r="I3238" s="255" t="s">
        <v>12852</v>
      </c>
      <c r="J3238" s="255">
        <v>18278870042</v>
      </c>
      <c r="K3238" s="255" t="s">
        <v>27</v>
      </c>
      <c r="L3238" s="260">
        <v>44396</v>
      </c>
      <c r="M3238" s="255" t="s">
        <v>1352</v>
      </c>
      <c r="N3238" s="255"/>
      <c r="O3238" s="260"/>
      <c r="P3238" s="255"/>
      <c r="Q3238" s="255" t="s">
        <v>30</v>
      </c>
      <c r="R3238" s="255"/>
      <c r="S3238" s="255"/>
      <c r="T3238" s="251" t="str">
        <f t="array" ref="T3238">VLOOKUP(D3238&amp;E3238,IF({1,0},'2021春'!$C$3:$C$4485&amp;'2021春'!$D$3:$D$4485,'2021春'!$H$3:$H$4485),2,0)</f>
        <v>452731200501114511</v>
      </c>
    </row>
    <row r="3239" spans="1:20">
      <c r="A3239" s="255">
        <v>3237</v>
      </c>
      <c r="B3239" s="255" t="s">
        <v>12853</v>
      </c>
      <c r="C3239" s="255" t="s">
        <v>21</v>
      </c>
      <c r="D3239" s="255" t="s">
        <v>436</v>
      </c>
      <c r="E3239" s="255" t="s">
        <v>12854</v>
      </c>
      <c r="F3239" s="255" t="s">
        <v>143</v>
      </c>
      <c r="G3239" s="255">
        <v>16</v>
      </c>
      <c r="H3239" s="255" t="s">
        <v>12855</v>
      </c>
      <c r="I3239" s="255" t="s">
        <v>12856</v>
      </c>
      <c r="J3239" s="255">
        <v>13407750722</v>
      </c>
      <c r="K3239" s="255" t="s">
        <v>27</v>
      </c>
      <c r="L3239" s="260">
        <v>44397</v>
      </c>
      <c r="M3239" s="255" t="s">
        <v>2172</v>
      </c>
      <c r="N3239" s="255"/>
      <c r="O3239" s="260"/>
      <c r="P3239" s="255"/>
      <c r="Q3239" s="255" t="s">
        <v>30</v>
      </c>
      <c r="R3239" s="255"/>
      <c r="S3239" s="255"/>
      <c r="T3239" s="251" t="str">
        <f t="array" ref="T3239">VLOOKUP(D3239&amp;E3239,IF({1,0},'2021春'!$C$3:$C$4485&amp;'2021春'!$D$3:$D$4485,'2021春'!$H$3:$H$4485),2,0)</f>
        <v>45273120050225572X</v>
      </c>
    </row>
    <row r="3240" spans="1:20">
      <c r="A3240" s="255">
        <v>3238</v>
      </c>
      <c r="B3240" s="255" t="s">
        <v>12857</v>
      </c>
      <c r="C3240" s="255" t="s">
        <v>21</v>
      </c>
      <c r="D3240" s="255" t="s">
        <v>436</v>
      </c>
      <c r="E3240" s="255" t="s">
        <v>12858</v>
      </c>
      <c r="F3240" s="255" t="s">
        <v>24</v>
      </c>
      <c r="G3240" s="255">
        <v>15</v>
      </c>
      <c r="H3240" s="255" t="s">
        <v>12859</v>
      </c>
      <c r="I3240" s="255" t="s">
        <v>12860</v>
      </c>
      <c r="J3240" s="255">
        <v>17776180688</v>
      </c>
      <c r="K3240" s="255" t="s">
        <v>27</v>
      </c>
      <c r="L3240" s="260">
        <v>44396</v>
      </c>
      <c r="M3240" s="255" t="s">
        <v>133</v>
      </c>
      <c r="N3240" s="255"/>
      <c r="O3240" s="260"/>
      <c r="P3240" s="255"/>
      <c r="Q3240" s="255" t="s">
        <v>30</v>
      </c>
      <c r="R3240" s="255"/>
      <c r="S3240" s="255"/>
      <c r="T3240" s="251" t="str">
        <f t="array" ref="T3240">VLOOKUP(D3240&amp;E3240,IF({1,0},'2021春'!$C$3:$C$4485&amp;'2021春'!$D$3:$D$4485,'2021春'!$H$3:$H$4485),2,0)</f>
        <v>451229200605202436</v>
      </c>
    </row>
    <row r="3241" spans="1:20">
      <c r="A3241" s="255">
        <v>3239</v>
      </c>
      <c r="B3241" s="255" t="s">
        <v>12861</v>
      </c>
      <c r="C3241" s="255" t="s">
        <v>21</v>
      </c>
      <c r="D3241" s="255" t="s">
        <v>436</v>
      </c>
      <c r="E3241" s="255" t="s">
        <v>12862</v>
      </c>
      <c r="F3241" s="255" t="s">
        <v>24</v>
      </c>
      <c r="G3241" s="255">
        <v>16</v>
      </c>
      <c r="H3241" s="255" t="s">
        <v>3573</v>
      </c>
      <c r="I3241" s="255" t="s">
        <v>12863</v>
      </c>
      <c r="J3241" s="255">
        <v>18378897486</v>
      </c>
      <c r="K3241" s="255" t="s">
        <v>27</v>
      </c>
      <c r="L3241" s="260">
        <v>44394</v>
      </c>
      <c r="M3241" s="255" t="s">
        <v>28</v>
      </c>
      <c r="N3241" s="255"/>
      <c r="O3241" s="260"/>
      <c r="P3241" s="255"/>
      <c r="Q3241" s="255" t="s">
        <v>30</v>
      </c>
      <c r="R3241" s="255"/>
      <c r="S3241" s="255"/>
      <c r="T3241" s="251" t="str">
        <f t="array" ref="T3241">VLOOKUP(D3241&amp;E3241,IF({1,0},'2021春'!$C$3:$C$4485&amp;'2021春'!$D$3:$D$4485,'2021春'!$H$3:$H$4485),2,0)</f>
        <v>452731200502040913</v>
      </c>
    </row>
    <row r="3242" spans="1:20">
      <c r="A3242" s="255">
        <v>3240</v>
      </c>
      <c r="B3242" s="255" t="s">
        <v>4240</v>
      </c>
      <c r="C3242" s="255" t="s">
        <v>21</v>
      </c>
      <c r="D3242" s="255" t="s">
        <v>436</v>
      </c>
      <c r="E3242" s="255" t="s">
        <v>4241</v>
      </c>
      <c r="F3242" s="255" t="s">
        <v>24</v>
      </c>
      <c r="G3242" s="255">
        <v>18</v>
      </c>
      <c r="H3242" s="255" t="s">
        <v>4242</v>
      </c>
      <c r="I3242" s="255" t="s">
        <v>4243</v>
      </c>
      <c r="J3242" s="255">
        <v>13481848588</v>
      </c>
      <c r="K3242" s="255" t="s">
        <v>27</v>
      </c>
      <c r="L3242" s="260">
        <v>44395</v>
      </c>
      <c r="M3242" s="255" t="s">
        <v>1288</v>
      </c>
      <c r="N3242" s="255"/>
      <c r="O3242" s="260"/>
      <c r="P3242" s="255"/>
      <c r="Q3242" s="255" t="s">
        <v>30</v>
      </c>
      <c r="R3242" s="255"/>
      <c r="S3242" s="255"/>
      <c r="T3242" s="251" t="str">
        <f t="array" ref="T3242">VLOOKUP(D3242&amp;E3242,IF({1,0},'2021春'!$C$3:$C$4485&amp;'2021春'!$D$3:$D$4485,'2021春'!$H$3:$H$4485),2,0)</f>
        <v>452731200304200613</v>
      </c>
    </row>
    <row r="3243" spans="1:20">
      <c r="A3243" s="255">
        <v>3241</v>
      </c>
      <c r="B3243" s="255" t="s">
        <v>12864</v>
      </c>
      <c r="C3243" s="255" t="s">
        <v>21</v>
      </c>
      <c r="D3243" s="255" t="s">
        <v>436</v>
      </c>
      <c r="E3243" s="255" t="s">
        <v>12865</v>
      </c>
      <c r="F3243" s="255" t="s">
        <v>24</v>
      </c>
      <c r="G3243" s="255">
        <v>17</v>
      </c>
      <c r="H3243" s="255" t="s">
        <v>12866</v>
      </c>
      <c r="I3243" s="255" t="s">
        <v>12867</v>
      </c>
      <c r="J3243" s="255">
        <v>13686246262</v>
      </c>
      <c r="K3243" s="255" t="s">
        <v>27</v>
      </c>
      <c r="L3243" s="260">
        <v>44394</v>
      </c>
      <c r="M3243" s="255" t="s">
        <v>4424</v>
      </c>
      <c r="N3243" s="255" t="s">
        <v>27</v>
      </c>
      <c r="O3243" s="260">
        <v>44420</v>
      </c>
      <c r="P3243" s="255" t="s">
        <v>4424</v>
      </c>
      <c r="Q3243" s="255" t="s">
        <v>30</v>
      </c>
      <c r="R3243" s="255"/>
      <c r="S3243" s="255"/>
      <c r="T3243" s="251" t="str">
        <f t="array" ref="T3243">VLOOKUP(D3243&amp;E3243,IF({1,0},'2021春'!$C$3:$C$4485&amp;'2021春'!$D$3:$D$4485,'2021春'!$H$3:$H$4485),2,0)</f>
        <v>152731200404075418</v>
      </c>
    </row>
    <row r="3244" spans="1:20">
      <c r="A3244" s="255">
        <v>3242</v>
      </c>
      <c r="B3244" s="255" t="s">
        <v>12868</v>
      </c>
      <c r="C3244" s="255" t="s">
        <v>21</v>
      </c>
      <c r="D3244" s="255" t="s">
        <v>436</v>
      </c>
      <c r="E3244" s="255" t="s">
        <v>12869</v>
      </c>
      <c r="F3244" s="255" t="s">
        <v>143</v>
      </c>
      <c r="G3244" s="255">
        <v>20</v>
      </c>
      <c r="H3244" s="255" t="s">
        <v>12870</v>
      </c>
      <c r="I3244" s="255" t="s">
        <v>12871</v>
      </c>
      <c r="J3244" s="255">
        <v>15777806783</v>
      </c>
      <c r="K3244" s="255" t="s">
        <v>27</v>
      </c>
      <c r="L3244" s="260">
        <v>44384</v>
      </c>
      <c r="M3244" s="255" t="s">
        <v>28</v>
      </c>
      <c r="N3244" s="255"/>
      <c r="O3244" s="260"/>
      <c r="P3244" s="255"/>
      <c r="Q3244" s="255" t="s">
        <v>30</v>
      </c>
      <c r="R3244" s="255"/>
      <c r="S3244" s="255"/>
      <c r="T3244" s="251" t="str">
        <f t="array" ref="T3244">VLOOKUP(D3244&amp;E3244,IF({1,0},'2021春'!$C$3:$C$4485&amp;'2021春'!$D$3:$D$4485,'2021春'!$H$3:$H$4485),2,0)</f>
        <v>451229200104105726</v>
      </c>
    </row>
    <row r="3245" spans="1:20">
      <c r="A3245" s="255">
        <v>3243</v>
      </c>
      <c r="B3245" s="255" t="s">
        <v>4076</v>
      </c>
      <c r="C3245" s="255" t="s">
        <v>21</v>
      </c>
      <c r="D3245" s="255" t="s">
        <v>436</v>
      </c>
      <c r="E3245" s="255" t="s">
        <v>4077</v>
      </c>
      <c r="F3245" s="255" t="s">
        <v>143</v>
      </c>
      <c r="G3245" s="255">
        <v>18</v>
      </c>
      <c r="H3245" s="255" t="s">
        <v>4078</v>
      </c>
      <c r="I3245" s="255" t="s">
        <v>4079</v>
      </c>
      <c r="J3245" s="255">
        <v>17776575513</v>
      </c>
      <c r="K3245" s="255" t="s">
        <v>27</v>
      </c>
      <c r="L3245" s="260">
        <v>44395</v>
      </c>
      <c r="M3245" s="255" t="s">
        <v>1352</v>
      </c>
      <c r="N3245" s="255"/>
      <c r="O3245" s="260"/>
      <c r="P3245" s="255"/>
      <c r="Q3245" s="255" t="s">
        <v>30</v>
      </c>
      <c r="R3245" s="255"/>
      <c r="S3245" s="255"/>
      <c r="T3245" s="251" t="str">
        <f t="array" ref="T3245">VLOOKUP(D3245&amp;E3245,IF({1,0},'2021春'!$C$3:$C$4485&amp;'2021春'!$D$3:$D$4485,'2021春'!$H$3:$H$4485),2,0)</f>
        <v>451229200304154522</v>
      </c>
    </row>
    <row r="3246" spans="1:20">
      <c r="A3246" s="255">
        <v>3244</v>
      </c>
      <c r="B3246" s="255" t="s">
        <v>12872</v>
      </c>
      <c r="C3246" s="255" t="s">
        <v>21</v>
      </c>
      <c r="D3246" s="255" t="s">
        <v>436</v>
      </c>
      <c r="E3246" s="255" t="s">
        <v>12873</v>
      </c>
      <c r="F3246" s="255" t="s">
        <v>143</v>
      </c>
      <c r="G3246" s="255">
        <v>18</v>
      </c>
      <c r="H3246" s="255" t="s">
        <v>12874</v>
      </c>
      <c r="I3246" s="255" t="s">
        <v>12875</v>
      </c>
      <c r="J3246" s="255">
        <v>15177890423</v>
      </c>
      <c r="K3246" s="255" t="s">
        <v>27</v>
      </c>
      <c r="L3246" s="260">
        <v>44394</v>
      </c>
      <c r="M3246" s="255" t="s">
        <v>28</v>
      </c>
      <c r="N3246" s="255"/>
      <c r="O3246" s="260"/>
      <c r="P3246" s="255"/>
      <c r="Q3246" s="255" t="s">
        <v>30</v>
      </c>
      <c r="R3246" s="255"/>
      <c r="S3246" s="255"/>
      <c r="T3246" s="251" t="str">
        <f t="array" ref="T3246">VLOOKUP(D3246&amp;E3246,IF({1,0},'2021春'!$C$3:$C$4485&amp;'2021春'!$D$3:$D$4485,'2021春'!$H$3:$H$4485),2,0)</f>
        <v>451229200306225726</v>
      </c>
    </row>
    <row r="3247" spans="1:20">
      <c r="A3247" s="255">
        <v>3245</v>
      </c>
      <c r="B3247" s="255" t="s">
        <v>12876</v>
      </c>
      <c r="C3247" s="255" t="s">
        <v>21</v>
      </c>
      <c r="D3247" s="255" t="s">
        <v>436</v>
      </c>
      <c r="E3247" s="255" t="s">
        <v>12877</v>
      </c>
      <c r="F3247" s="255" t="s">
        <v>24</v>
      </c>
      <c r="G3247" s="255">
        <v>16</v>
      </c>
      <c r="H3247" s="255" t="s">
        <v>12878</v>
      </c>
      <c r="I3247" s="255" t="s">
        <v>12879</v>
      </c>
      <c r="J3247" s="255">
        <v>18278874505</v>
      </c>
      <c r="K3247" s="255" t="s">
        <v>27</v>
      </c>
      <c r="L3247" s="260">
        <v>44405</v>
      </c>
      <c r="M3247" s="255" t="s">
        <v>133</v>
      </c>
      <c r="N3247" s="255"/>
      <c r="O3247" s="260"/>
      <c r="P3247" s="255"/>
      <c r="Q3247" s="255" t="s">
        <v>30</v>
      </c>
      <c r="R3247" s="255"/>
      <c r="S3247" s="255"/>
      <c r="T3247" s="251" t="str">
        <f t="array" ref="T3247">VLOOKUP(D3247&amp;E3247,IF({1,0},'2021春'!$C$3:$C$4485&amp;'2021春'!$D$3:$D$4485,'2021春'!$H$3:$H$4485),2,0)</f>
        <v>451229200503262411</v>
      </c>
    </row>
    <row r="3248" spans="1:20">
      <c r="A3248" s="255">
        <v>3246</v>
      </c>
      <c r="B3248" s="255" t="s">
        <v>12880</v>
      </c>
      <c r="C3248" s="255" t="s">
        <v>21</v>
      </c>
      <c r="D3248" s="255" t="s">
        <v>436</v>
      </c>
      <c r="E3248" s="255" t="s">
        <v>12881</v>
      </c>
      <c r="F3248" s="255" t="s">
        <v>24</v>
      </c>
      <c r="G3248" s="255">
        <v>16</v>
      </c>
      <c r="H3248" s="255" t="s">
        <v>12882</v>
      </c>
      <c r="I3248" s="255" t="s">
        <v>12883</v>
      </c>
      <c r="J3248" s="255">
        <v>18176755864</v>
      </c>
      <c r="K3248" s="255" t="s">
        <v>27</v>
      </c>
      <c r="L3248" s="260">
        <v>44395</v>
      </c>
      <c r="M3248" s="255" t="s">
        <v>28</v>
      </c>
      <c r="N3248" s="255"/>
      <c r="O3248" s="260"/>
      <c r="P3248" s="255"/>
      <c r="Q3248" s="255" t="s">
        <v>30</v>
      </c>
      <c r="R3248" s="255"/>
      <c r="S3248" s="255"/>
      <c r="T3248" s="251" t="str">
        <f t="array" ref="T3248">VLOOKUP(D3248&amp;E3248,IF({1,0},'2021春'!$C$3:$C$4485&amp;'2021春'!$D$3:$D$4485,'2021春'!$H$3:$H$4485),2,0)</f>
        <v>451229200502092713</v>
      </c>
    </row>
    <row r="3249" spans="1:20">
      <c r="A3249" s="255">
        <v>3247</v>
      </c>
      <c r="B3249" s="255" t="s">
        <v>12884</v>
      </c>
      <c r="C3249" s="255" t="s">
        <v>21</v>
      </c>
      <c r="D3249" s="255" t="s">
        <v>436</v>
      </c>
      <c r="E3249" s="255" t="s">
        <v>12885</v>
      </c>
      <c r="F3249" s="255" t="s">
        <v>24</v>
      </c>
      <c r="G3249" s="255">
        <v>17</v>
      </c>
      <c r="H3249" s="255" t="s">
        <v>12886</v>
      </c>
      <c r="I3249" s="255" t="s">
        <v>12887</v>
      </c>
      <c r="J3249" s="255">
        <v>19978846507</v>
      </c>
      <c r="K3249" s="255" t="s">
        <v>27</v>
      </c>
      <c r="L3249" s="260">
        <v>44399</v>
      </c>
      <c r="M3249" s="255" t="s">
        <v>4299</v>
      </c>
      <c r="N3249" s="255"/>
      <c r="O3249" s="260"/>
      <c r="P3249" s="255"/>
      <c r="Q3249" s="255" t="s">
        <v>30</v>
      </c>
      <c r="R3249" s="255"/>
      <c r="S3249" s="255"/>
      <c r="T3249" s="251" t="str">
        <f t="array" ref="T3249">VLOOKUP(D3249&amp;E3249,IF({1,0},'2021春'!$C$3:$C$4485&amp;'2021春'!$D$3:$D$4485,'2021春'!$H$3:$H$4485),2,0)</f>
        <v>452731200403062412</v>
      </c>
    </row>
    <row r="3250" spans="1:20">
      <c r="A3250" s="255">
        <v>3248</v>
      </c>
      <c r="B3250" s="255" t="s">
        <v>12888</v>
      </c>
      <c r="C3250" s="255" t="s">
        <v>21</v>
      </c>
      <c r="D3250" s="255" t="s">
        <v>436</v>
      </c>
      <c r="E3250" s="255" t="s">
        <v>12889</v>
      </c>
      <c r="F3250" s="255" t="s">
        <v>24</v>
      </c>
      <c r="G3250" s="255">
        <v>16</v>
      </c>
      <c r="H3250" s="255" t="s">
        <v>2852</v>
      </c>
      <c r="I3250" s="255" t="s">
        <v>12890</v>
      </c>
      <c r="J3250" s="255">
        <v>18178892685</v>
      </c>
      <c r="K3250" s="255" t="s">
        <v>27</v>
      </c>
      <c r="L3250" s="260">
        <v>44395</v>
      </c>
      <c r="M3250" s="255" t="s">
        <v>185</v>
      </c>
      <c r="N3250" s="255"/>
      <c r="O3250" s="260"/>
      <c r="P3250" s="255"/>
      <c r="Q3250" s="255" t="s">
        <v>30</v>
      </c>
      <c r="R3250" s="255"/>
      <c r="S3250" s="255"/>
      <c r="T3250" s="251" t="str">
        <f t="array" ref="T3250">VLOOKUP(D3250&amp;E3250,IF({1,0},'2021春'!$C$3:$C$4485&amp;'2021春'!$D$3:$D$4485,'2021春'!$H$3:$H$4485),2,0)</f>
        <v>452731200502080915</v>
      </c>
    </row>
    <row r="3251" spans="1:20">
      <c r="A3251" s="255">
        <v>3249</v>
      </c>
      <c r="B3251" s="255" t="s">
        <v>12891</v>
      </c>
      <c r="C3251" s="255" t="s">
        <v>21</v>
      </c>
      <c r="D3251" s="255" t="s">
        <v>436</v>
      </c>
      <c r="E3251" s="255" t="s">
        <v>12892</v>
      </c>
      <c r="F3251" s="255" t="s">
        <v>143</v>
      </c>
      <c r="G3251" s="255">
        <v>16</v>
      </c>
      <c r="H3251" s="255" t="s">
        <v>975</v>
      </c>
      <c r="I3251" s="255" t="s">
        <v>976</v>
      </c>
      <c r="J3251" s="255">
        <v>15078638767</v>
      </c>
      <c r="K3251" s="255" t="s">
        <v>27</v>
      </c>
      <c r="L3251" s="260">
        <v>44396</v>
      </c>
      <c r="M3251" s="255" t="s">
        <v>139</v>
      </c>
      <c r="N3251" s="255"/>
      <c r="O3251" s="260"/>
      <c r="P3251" s="255"/>
      <c r="Q3251" s="255" t="s">
        <v>30</v>
      </c>
      <c r="R3251" s="255"/>
      <c r="S3251" s="255"/>
      <c r="T3251" s="251" t="str">
        <f t="array" ref="T3251">VLOOKUP(D3251&amp;E3251,IF({1,0},'2021春'!$C$3:$C$4485&amp;'2021春'!$D$3:$D$4485,'2021春'!$H$3:$H$4485),2,0)</f>
        <v>451229200412133622</v>
      </c>
    </row>
    <row r="3252" spans="1:20">
      <c r="A3252" s="255">
        <v>3250</v>
      </c>
      <c r="B3252" s="255" t="s">
        <v>12893</v>
      </c>
      <c r="C3252" s="255" t="s">
        <v>21</v>
      </c>
      <c r="D3252" s="255" t="s">
        <v>436</v>
      </c>
      <c r="E3252" s="255" t="s">
        <v>12894</v>
      </c>
      <c r="F3252" s="255" t="s">
        <v>24</v>
      </c>
      <c r="G3252" s="255">
        <v>17</v>
      </c>
      <c r="H3252" s="255" t="s">
        <v>12895</v>
      </c>
      <c r="I3252" s="255" t="s">
        <v>12896</v>
      </c>
      <c r="J3252" s="255">
        <v>17728317609</v>
      </c>
      <c r="K3252" s="255" t="s">
        <v>27</v>
      </c>
      <c r="L3252" s="260">
        <v>44396</v>
      </c>
      <c r="M3252" s="255" t="s">
        <v>1288</v>
      </c>
      <c r="N3252" s="255"/>
      <c r="O3252" s="260"/>
      <c r="P3252" s="255"/>
      <c r="Q3252" s="255" t="s">
        <v>30</v>
      </c>
      <c r="R3252" s="255"/>
      <c r="S3252" s="255"/>
      <c r="T3252" s="251" t="str">
        <f t="array" ref="T3252">VLOOKUP(D3252&amp;E3252,IF({1,0},'2021春'!$C$3:$C$4485&amp;'2021春'!$D$3:$D$4485,'2021春'!$H$3:$H$4485),2,0)</f>
        <v>452731200406240616</v>
      </c>
    </row>
    <row r="3253" spans="1:20">
      <c r="A3253" s="255">
        <v>3251</v>
      </c>
      <c r="B3253" s="255" t="s">
        <v>12897</v>
      </c>
      <c r="C3253" s="255" t="s">
        <v>21</v>
      </c>
      <c r="D3253" s="255" t="s">
        <v>436</v>
      </c>
      <c r="E3253" s="255" t="s">
        <v>12898</v>
      </c>
      <c r="F3253" s="255" t="s">
        <v>143</v>
      </c>
      <c r="G3253" s="255">
        <v>16</v>
      </c>
      <c r="H3253" s="255" t="s">
        <v>12899</v>
      </c>
      <c r="I3253" s="255" t="s">
        <v>12900</v>
      </c>
      <c r="J3253" s="255">
        <v>18977819993</v>
      </c>
      <c r="K3253" s="255" t="s">
        <v>27</v>
      </c>
      <c r="L3253" s="260">
        <v>44395</v>
      </c>
      <c r="M3253" s="255" t="s">
        <v>28</v>
      </c>
      <c r="N3253" s="255"/>
      <c r="O3253" s="260"/>
      <c r="P3253" s="255"/>
      <c r="Q3253" s="255" t="s">
        <v>30</v>
      </c>
      <c r="R3253" s="255"/>
      <c r="S3253" s="255"/>
      <c r="T3253" s="251" t="str">
        <f t="array" ref="T3253">VLOOKUP(D3253&amp;E3253,IF({1,0},'2021春'!$C$3:$C$4485&amp;'2021春'!$D$3:$D$4485,'2021春'!$H$3:$H$4485),2,0)</f>
        <v>451228200501251122</v>
      </c>
    </row>
    <row r="3254" spans="1:20">
      <c r="A3254" s="255">
        <v>3252</v>
      </c>
      <c r="B3254" s="255" t="s">
        <v>12901</v>
      </c>
      <c r="C3254" s="255" t="s">
        <v>21</v>
      </c>
      <c r="D3254" s="255" t="s">
        <v>436</v>
      </c>
      <c r="E3254" s="255" t="s">
        <v>12902</v>
      </c>
      <c r="F3254" s="255" t="s">
        <v>143</v>
      </c>
      <c r="G3254" s="255">
        <v>22</v>
      </c>
      <c r="H3254" s="255" t="s">
        <v>3894</v>
      </c>
      <c r="I3254" s="255" t="s">
        <v>12903</v>
      </c>
      <c r="J3254" s="255">
        <v>19977827247</v>
      </c>
      <c r="K3254" s="255" t="s">
        <v>27</v>
      </c>
      <c r="L3254" s="260">
        <v>44395</v>
      </c>
      <c r="M3254" s="255" t="s">
        <v>2747</v>
      </c>
      <c r="N3254" s="255" t="s">
        <v>27</v>
      </c>
      <c r="O3254" s="260">
        <v>44420</v>
      </c>
      <c r="P3254" s="255" t="s">
        <v>2747</v>
      </c>
      <c r="Q3254" s="255" t="s">
        <v>30</v>
      </c>
      <c r="R3254" s="255"/>
      <c r="S3254" s="255"/>
      <c r="T3254" s="251" t="str">
        <f t="array" ref="T3254">VLOOKUP(D3254&amp;E3254,IF({1,0},'2021春'!$C$3:$C$4485&amp;'2021春'!$D$3:$D$4485,'2021春'!$H$3:$H$4485),2,0)</f>
        <v>451229199904102720</v>
      </c>
    </row>
    <row r="3255" spans="1:20">
      <c r="A3255" s="255">
        <v>3253</v>
      </c>
      <c r="B3255" s="255" t="s">
        <v>12904</v>
      </c>
      <c r="C3255" s="255" t="s">
        <v>21</v>
      </c>
      <c r="D3255" s="255" t="s">
        <v>436</v>
      </c>
      <c r="E3255" s="255" t="s">
        <v>12905</v>
      </c>
      <c r="F3255" s="255" t="s">
        <v>143</v>
      </c>
      <c r="G3255" s="255">
        <v>17</v>
      </c>
      <c r="H3255" s="255" t="s">
        <v>12906</v>
      </c>
      <c r="I3255" s="255" t="s">
        <v>12907</v>
      </c>
      <c r="J3255" s="255">
        <v>19924529702</v>
      </c>
      <c r="K3255" s="255" t="s">
        <v>27</v>
      </c>
      <c r="L3255" s="260">
        <v>44395</v>
      </c>
      <c r="M3255" s="255" t="s">
        <v>139</v>
      </c>
      <c r="N3255" s="255"/>
      <c r="O3255" s="260"/>
      <c r="P3255" s="255"/>
      <c r="Q3255" s="255" t="s">
        <v>30</v>
      </c>
      <c r="R3255" s="255"/>
      <c r="S3255" s="255"/>
      <c r="T3255" s="251" t="str">
        <f t="array" ref="T3255">VLOOKUP(D3255&amp;E3255,IF({1,0},'2021春'!$C$3:$C$4485&amp;'2021春'!$D$3:$D$4485,'2021春'!$H$3:$H$4485),2,0)</f>
        <v>452731200406173628</v>
      </c>
    </row>
    <row r="3256" spans="1:20">
      <c r="A3256" s="255">
        <v>3254</v>
      </c>
      <c r="B3256" s="255" t="s">
        <v>12908</v>
      </c>
      <c r="C3256" s="255" t="s">
        <v>21</v>
      </c>
      <c r="D3256" s="255" t="s">
        <v>436</v>
      </c>
      <c r="E3256" s="255" t="s">
        <v>12909</v>
      </c>
      <c r="F3256" s="255" t="s">
        <v>143</v>
      </c>
      <c r="G3256" s="255">
        <v>16</v>
      </c>
      <c r="H3256" s="255" t="s">
        <v>12910</v>
      </c>
      <c r="I3256" s="255" t="s">
        <v>12911</v>
      </c>
      <c r="J3256" s="255">
        <v>15277782516</v>
      </c>
      <c r="K3256" s="255" t="s">
        <v>27</v>
      </c>
      <c r="L3256" s="260">
        <v>44428</v>
      </c>
      <c r="M3256" s="255" t="s">
        <v>2172</v>
      </c>
      <c r="N3256" s="255"/>
      <c r="O3256" s="260"/>
      <c r="P3256" s="255"/>
      <c r="Q3256" s="255" t="s">
        <v>30</v>
      </c>
      <c r="R3256" s="255"/>
      <c r="S3256" s="255"/>
      <c r="T3256" s="251" t="str">
        <f t="array" ref="T3256">VLOOKUP(D3256&amp;E3256,IF({1,0},'2021春'!$C$3:$C$4485&amp;'2021春'!$D$3:$D$4485,'2021春'!$H$3:$H$4485),2,0)</f>
        <v>451229200412240049</v>
      </c>
    </row>
    <row r="3257" spans="1:20">
      <c r="A3257" s="255">
        <v>3255</v>
      </c>
      <c r="B3257" s="255" t="s">
        <v>12912</v>
      </c>
      <c r="C3257" s="255" t="s">
        <v>21</v>
      </c>
      <c r="D3257" s="255" t="s">
        <v>436</v>
      </c>
      <c r="E3257" s="255" t="s">
        <v>12913</v>
      </c>
      <c r="F3257" s="255" t="s">
        <v>143</v>
      </c>
      <c r="G3257" s="255">
        <v>16</v>
      </c>
      <c r="H3257" s="255" t="s">
        <v>12914</v>
      </c>
      <c r="I3257" s="255" t="s">
        <v>12915</v>
      </c>
      <c r="J3257" s="255">
        <v>13481849185</v>
      </c>
      <c r="K3257" s="255" t="s">
        <v>27</v>
      </c>
      <c r="L3257" s="260">
        <v>44395</v>
      </c>
      <c r="M3257" s="255" t="s">
        <v>2172</v>
      </c>
      <c r="N3257" s="255"/>
      <c r="O3257" s="260"/>
      <c r="P3257" s="255"/>
      <c r="Q3257" s="255" t="s">
        <v>30</v>
      </c>
      <c r="R3257" s="255"/>
      <c r="S3257" s="255"/>
      <c r="T3257" s="251" t="str">
        <f t="array" ref="T3257">VLOOKUP(D3257&amp;E3257,IF({1,0},'2021春'!$C$3:$C$4485&amp;'2021春'!$D$3:$D$4485,'2021春'!$H$3:$H$4485),2,0)</f>
        <v>45273120050620572X</v>
      </c>
    </row>
    <row r="3258" spans="1:20">
      <c r="A3258" s="255">
        <v>3256</v>
      </c>
      <c r="B3258" s="255" t="s">
        <v>12916</v>
      </c>
      <c r="C3258" s="255" t="s">
        <v>21</v>
      </c>
      <c r="D3258" s="255" t="s">
        <v>436</v>
      </c>
      <c r="E3258" s="255" t="s">
        <v>12917</v>
      </c>
      <c r="F3258" s="255" t="s">
        <v>24</v>
      </c>
      <c r="G3258" s="255">
        <v>16</v>
      </c>
      <c r="H3258" s="255" t="s">
        <v>12918</v>
      </c>
      <c r="I3258" s="255" t="s">
        <v>12919</v>
      </c>
      <c r="J3258" s="255">
        <v>18877857546</v>
      </c>
      <c r="K3258" s="255" t="s">
        <v>27</v>
      </c>
      <c r="L3258" s="260">
        <v>44395</v>
      </c>
      <c r="M3258" s="255" t="s">
        <v>28</v>
      </c>
      <c r="N3258" s="255"/>
      <c r="O3258" s="260"/>
      <c r="P3258" s="255"/>
      <c r="Q3258" s="255" t="s">
        <v>30</v>
      </c>
      <c r="R3258" s="255"/>
      <c r="S3258" s="255"/>
      <c r="T3258" s="251" t="str">
        <f t="array" ref="T3258">VLOOKUP(D3258&amp;E3258,IF({1,0},'2021春'!$C$3:$C$4485&amp;'2021春'!$D$3:$D$4485,'2021春'!$H$3:$H$4485),2,0)</f>
        <v>451229200412205710</v>
      </c>
    </row>
    <row r="3259" spans="1:20">
      <c r="A3259" s="255">
        <v>3257</v>
      </c>
      <c r="B3259" s="255" t="s">
        <v>12920</v>
      </c>
      <c r="C3259" s="255" t="s">
        <v>21</v>
      </c>
      <c r="D3259" s="255" t="s">
        <v>436</v>
      </c>
      <c r="E3259" s="255" t="s">
        <v>12921</v>
      </c>
      <c r="F3259" s="255" t="s">
        <v>143</v>
      </c>
      <c r="G3259" s="255">
        <v>17</v>
      </c>
      <c r="H3259" s="255" t="s">
        <v>2745</v>
      </c>
      <c r="I3259" s="255" t="s">
        <v>12922</v>
      </c>
      <c r="J3259" s="255">
        <v>13557085708</v>
      </c>
      <c r="K3259" s="255" t="s">
        <v>27</v>
      </c>
      <c r="L3259" s="260">
        <v>44396</v>
      </c>
      <c r="M3259" s="255" t="s">
        <v>8491</v>
      </c>
      <c r="N3259" s="255"/>
      <c r="O3259" s="260"/>
      <c r="P3259" s="255"/>
      <c r="Q3259" s="255" t="s">
        <v>30</v>
      </c>
      <c r="R3259" s="255"/>
      <c r="S3259" s="255"/>
      <c r="T3259" s="251" t="str">
        <f t="array" ref="T3259">VLOOKUP(D3259&amp;E3259,IF({1,0},'2021春'!$C$3:$C$4485&amp;'2021春'!$D$3:$D$4485,'2021春'!$H$3:$H$4485),2,0)</f>
        <v>452731200407183027</v>
      </c>
    </row>
    <row r="3260" spans="1:20">
      <c r="A3260" s="255">
        <v>3258</v>
      </c>
      <c r="B3260" s="255" t="s">
        <v>12923</v>
      </c>
      <c r="C3260" s="255" t="s">
        <v>21</v>
      </c>
      <c r="D3260" s="255" t="s">
        <v>436</v>
      </c>
      <c r="E3260" s="255" t="s">
        <v>12924</v>
      </c>
      <c r="F3260" s="255" t="s">
        <v>24</v>
      </c>
      <c r="G3260" s="255">
        <v>16</v>
      </c>
      <c r="H3260" s="255" t="s">
        <v>12925</v>
      </c>
      <c r="I3260" s="255" t="s">
        <v>12926</v>
      </c>
      <c r="J3260" s="255">
        <v>15878820156</v>
      </c>
      <c r="K3260" s="255" t="s">
        <v>27</v>
      </c>
      <c r="L3260" s="260">
        <v>44396</v>
      </c>
      <c r="M3260" s="255" t="s">
        <v>28</v>
      </c>
      <c r="N3260" s="255"/>
      <c r="O3260" s="260"/>
      <c r="P3260" s="255"/>
      <c r="Q3260" s="255" t="s">
        <v>30</v>
      </c>
      <c r="R3260" s="255"/>
      <c r="S3260" s="255"/>
      <c r="T3260" s="251" t="str">
        <f t="array" ref="T3260">VLOOKUP(D3260&amp;E3260,IF({1,0},'2021春'!$C$3:$C$4485&amp;'2021春'!$D$3:$D$4485,'2021春'!$H$3:$H$4485),2,0)</f>
        <v>452731200505280015</v>
      </c>
    </row>
    <row r="3261" spans="1:20">
      <c r="A3261" s="255">
        <v>3259</v>
      </c>
      <c r="B3261" s="255" t="s">
        <v>12927</v>
      </c>
      <c r="C3261" s="255" t="s">
        <v>21</v>
      </c>
      <c r="D3261" s="255" t="s">
        <v>436</v>
      </c>
      <c r="E3261" s="255" t="s">
        <v>1789</v>
      </c>
      <c r="F3261" s="255" t="s">
        <v>24</v>
      </c>
      <c r="G3261" s="255">
        <v>15</v>
      </c>
      <c r="H3261" s="255" t="s">
        <v>12928</v>
      </c>
      <c r="I3261" s="255" t="s">
        <v>12929</v>
      </c>
      <c r="J3261" s="255">
        <v>17777927397</v>
      </c>
      <c r="K3261" s="255" t="s">
        <v>27</v>
      </c>
      <c r="L3261" s="260">
        <v>44396</v>
      </c>
      <c r="M3261" s="255" t="s">
        <v>1288</v>
      </c>
      <c r="N3261" s="255"/>
      <c r="O3261" s="260"/>
      <c r="P3261" s="255"/>
      <c r="Q3261" s="255" t="s">
        <v>30</v>
      </c>
      <c r="R3261" s="255"/>
      <c r="S3261" s="255"/>
      <c r="T3261" s="251" t="str">
        <f t="array" ref="T3261">VLOOKUP(D3261&amp;E3261,IF({1,0},'2021春'!$C$3:$C$4485&amp;'2021春'!$D$3:$D$4485,'2021春'!$H$3:$H$4485),2,0)</f>
        <v>451229200508202717</v>
      </c>
    </row>
    <row r="3262" spans="1:20">
      <c r="A3262" s="255">
        <v>3260</v>
      </c>
      <c r="B3262" s="255" t="s">
        <v>12930</v>
      </c>
      <c r="C3262" s="255" t="s">
        <v>21</v>
      </c>
      <c r="D3262" s="255" t="s">
        <v>436</v>
      </c>
      <c r="E3262" s="255" t="s">
        <v>12931</v>
      </c>
      <c r="F3262" s="255" t="s">
        <v>24</v>
      </c>
      <c r="G3262" s="255">
        <v>17</v>
      </c>
      <c r="H3262" s="255" t="s">
        <v>12932</v>
      </c>
      <c r="I3262" s="255" t="s">
        <v>12933</v>
      </c>
      <c r="J3262" s="255">
        <v>15878822173</v>
      </c>
      <c r="K3262" s="255" t="s">
        <v>27</v>
      </c>
      <c r="L3262" s="260">
        <v>44394</v>
      </c>
      <c r="M3262" s="255" t="s">
        <v>28</v>
      </c>
      <c r="N3262" s="255"/>
      <c r="O3262" s="260"/>
      <c r="P3262" s="255"/>
      <c r="Q3262" s="255" t="s">
        <v>30</v>
      </c>
      <c r="R3262" s="255"/>
      <c r="S3262" s="255"/>
      <c r="T3262" s="251" t="str">
        <f t="array" ref="T3262">VLOOKUP(D3262&amp;E3262,IF({1,0},'2021春'!$C$3:$C$4485&amp;'2021春'!$D$3:$D$4485,'2021春'!$H$3:$H$4485),2,0)</f>
        <v>45273120040513001X</v>
      </c>
    </row>
    <row r="3263" spans="1:20">
      <c r="A3263" s="255">
        <v>3261</v>
      </c>
      <c r="B3263" s="255" t="s">
        <v>12934</v>
      </c>
      <c r="C3263" s="255" t="s">
        <v>21</v>
      </c>
      <c r="D3263" s="255" t="s">
        <v>436</v>
      </c>
      <c r="E3263" s="255" t="s">
        <v>7259</v>
      </c>
      <c r="F3263" s="255" t="s">
        <v>24</v>
      </c>
      <c r="G3263" s="255">
        <v>17</v>
      </c>
      <c r="H3263" s="255" t="s">
        <v>12935</v>
      </c>
      <c r="I3263" s="255" t="s">
        <v>12936</v>
      </c>
      <c r="J3263" s="255">
        <v>15078635739</v>
      </c>
      <c r="K3263" s="255" t="s">
        <v>27</v>
      </c>
      <c r="L3263" s="260">
        <v>44396</v>
      </c>
      <c r="M3263" s="255" t="s">
        <v>28</v>
      </c>
      <c r="N3263" s="255"/>
      <c r="O3263" s="260"/>
      <c r="P3263" s="255"/>
      <c r="Q3263" s="255" t="s">
        <v>30</v>
      </c>
      <c r="R3263" s="255"/>
      <c r="S3263" s="255"/>
      <c r="T3263" s="251" t="str">
        <f t="array" ref="T3263">VLOOKUP(D3263&amp;E3263,IF({1,0},'2021春'!$C$3:$C$4485&amp;'2021春'!$D$3:$D$4485,'2021春'!$H$3:$H$4485),2,0)</f>
        <v>452127200405243316</v>
      </c>
    </row>
    <row r="3264" spans="1:20">
      <c r="A3264" s="255">
        <v>3262</v>
      </c>
      <c r="B3264" s="255" t="s">
        <v>12937</v>
      </c>
      <c r="C3264" s="255" t="s">
        <v>21</v>
      </c>
      <c r="D3264" s="255" t="s">
        <v>436</v>
      </c>
      <c r="E3264" s="255" t="s">
        <v>12938</v>
      </c>
      <c r="F3264" s="255" t="s">
        <v>24</v>
      </c>
      <c r="G3264" s="255">
        <v>18</v>
      </c>
      <c r="H3264" s="255" t="s">
        <v>1148</v>
      </c>
      <c r="I3264" s="255" t="s">
        <v>1149</v>
      </c>
      <c r="J3264" s="255">
        <v>18776862535</v>
      </c>
      <c r="K3264" s="255" t="s">
        <v>27</v>
      </c>
      <c r="L3264" s="260">
        <v>44396</v>
      </c>
      <c r="M3264" s="255" t="s">
        <v>1273</v>
      </c>
      <c r="N3264" s="255"/>
      <c r="O3264" s="260"/>
      <c r="P3264" s="255"/>
      <c r="Q3264" s="255" t="s">
        <v>30</v>
      </c>
      <c r="R3264" s="255"/>
      <c r="S3264" s="255"/>
      <c r="T3264" s="251" t="str">
        <f t="array" ref="T3264">VLOOKUP(D3264&amp;E3264,IF({1,0},'2021春'!$C$3:$C$4485&amp;'2021春'!$D$3:$D$4485,'2021春'!$H$3:$H$4485),2,0)</f>
        <v>451229200305252116</v>
      </c>
    </row>
    <row r="3265" spans="1:20">
      <c r="A3265" s="255">
        <v>3263</v>
      </c>
      <c r="B3265" s="255" t="s">
        <v>12939</v>
      </c>
      <c r="C3265" s="255" t="s">
        <v>21</v>
      </c>
      <c r="D3265" s="255" t="s">
        <v>436</v>
      </c>
      <c r="E3265" s="255" t="s">
        <v>12940</v>
      </c>
      <c r="F3265" s="255" t="s">
        <v>24</v>
      </c>
      <c r="G3265" s="255">
        <v>18</v>
      </c>
      <c r="H3265" s="255" t="s">
        <v>12941</v>
      </c>
      <c r="I3265" s="255" t="s">
        <v>12942</v>
      </c>
      <c r="J3265" s="255">
        <v>19978832296</v>
      </c>
      <c r="K3265" s="255" t="s">
        <v>27</v>
      </c>
      <c r="L3265" s="260">
        <v>44331</v>
      </c>
      <c r="M3265" s="255" t="s">
        <v>28</v>
      </c>
      <c r="N3265" s="255" t="s">
        <v>27</v>
      </c>
      <c r="O3265" s="260">
        <v>44366</v>
      </c>
      <c r="P3265" s="255" t="s">
        <v>28</v>
      </c>
      <c r="Q3265" s="255" t="s">
        <v>30</v>
      </c>
      <c r="R3265" s="255"/>
      <c r="S3265" s="255"/>
      <c r="T3265" s="251" t="str">
        <f t="array" ref="T3265">VLOOKUP(D3265&amp;E3265,IF({1,0},'2021春'!$C$3:$C$4485&amp;'2021春'!$D$3:$D$4485,'2021春'!$H$3:$H$4485),2,0)</f>
        <v>452731200305140616</v>
      </c>
    </row>
    <row r="3266" spans="1:20">
      <c r="A3266" s="255">
        <v>3264</v>
      </c>
      <c r="B3266" s="255" t="s">
        <v>12943</v>
      </c>
      <c r="C3266" s="255" t="s">
        <v>21</v>
      </c>
      <c r="D3266" s="255" t="s">
        <v>436</v>
      </c>
      <c r="E3266" s="255" t="s">
        <v>12944</v>
      </c>
      <c r="F3266" s="255" t="s">
        <v>143</v>
      </c>
      <c r="G3266" s="255">
        <v>16</v>
      </c>
      <c r="H3266" s="255" t="s">
        <v>12945</v>
      </c>
      <c r="I3266" s="255" t="s">
        <v>12946</v>
      </c>
      <c r="J3266" s="255">
        <v>18977328324</v>
      </c>
      <c r="K3266" s="255" t="s">
        <v>27</v>
      </c>
      <c r="L3266" s="260">
        <v>44396</v>
      </c>
      <c r="M3266" s="255" t="s">
        <v>2747</v>
      </c>
      <c r="N3266" s="255"/>
      <c r="O3266" s="260"/>
      <c r="P3266" s="255"/>
      <c r="Q3266" s="255" t="s">
        <v>30</v>
      </c>
      <c r="R3266" s="255"/>
      <c r="S3266" s="255"/>
      <c r="T3266" s="251" t="str">
        <f t="array" ref="T3266">VLOOKUP(D3266&amp;E3266,IF({1,0},'2021春'!$C$3:$C$4485&amp;'2021春'!$D$3:$D$4485,'2021春'!$H$3:$H$4485),2,0)</f>
        <v>451229200502152720</v>
      </c>
    </row>
    <row r="3267" spans="1:20">
      <c r="A3267" s="255">
        <v>3265</v>
      </c>
      <c r="B3267" s="255" t="s">
        <v>12947</v>
      </c>
      <c r="C3267" s="255" t="s">
        <v>21</v>
      </c>
      <c r="D3267" s="255" t="s">
        <v>436</v>
      </c>
      <c r="E3267" s="255" t="s">
        <v>12948</v>
      </c>
      <c r="F3267" s="255" t="s">
        <v>24</v>
      </c>
      <c r="G3267" s="255">
        <v>16</v>
      </c>
      <c r="H3267" s="255" t="s">
        <v>12949</v>
      </c>
      <c r="I3267" s="255" t="s">
        <v>12950</v>
      </c>
      <c r="J3267" s="255">
        <v>17777938963</v>
      </c>
      <c r="K3267" s="255" t="s">
        <v>27</v>
      </c>
      <c r="L3267" s="260">
        <v>44395</v>
      </c>
      <c r="M3267" s="255" t="s">
        <v>6662</v>
      </c>
      <c r="N3267" s="255"/>
      <c r="O3267" s="260"/>
      <c r="P3267" s="255"/>
      <c r="Q3267" s="255" t="s">
        <v>30</v>
      </c>
      <c r="R3267" s="255"/>
      <c r="S3267" s="255"/>
      <c r="T3267" s="251" t="str">
        <f t="array" ref="T3267">VLOOKUP(D3267&amp;E3267,IF({1,0},'2021春'!$C$3:$C$4485&amp;'2021春'!$D$3:$D$4485,'2021春'!$H$3:$H$4485),2,0)</f>
        <v>451229200411090616</v>
      </c>
    </row>
    <row r="3268" spans="1:20">
      <c r="A3268" s="255">
        <v>3266</v>
      </c>
      <c r="B3268" s="255" t="s">
        <v>12951</v>
      </c>
      <c r="C3268" s="255" t="s">
        <v>21</v>
      </c>
      <c r="D3268" s="255" t="s">
        <v>436</v>
      </c>
      <c r="E3268" s="255" t="s">
        <v>12952</v>
      </c>
      <c r="F3268" s="255" t="s">
        <v>24</v>
      </c>
      <c r="G3268" s="255">
        <v>17</v>
      </c>
      <c r="H3268" s="255" t="s">
        <v>12953</v>
      </c>
      <c r="I3268" s="255" t="s">
        <v>12954</v>
      </c>
      <c r="J3268" s="255">
        <v>15277850871</v>
      </c>
      <c r="K3268" s="255" t="s">
        <v>27</v>
      </c>
      <c r="L3268" s="260">
        <v>44396</v>
      </c>
      <c r="M3268" s="255" t="s">
        <v>68</v>
      </c>
      <c r="N3268" s="255"/>
      <c r="O3268" s="260"/>
      <c r="P3268" s="255"/>
      <c r="Q3268" s="255" t="s">
        <v>30</v>
      </c>
      <c r="R3268" s="255"/>
      <c r="S3268" s="255"/>
      <c r="T3268" s="251" t="str">
        <f t="array" ref="T3268">VLOOKUP(D3268&amp;E3268,IF({1,0},'2021春'!$C$3:$C$4485&amp;'2021春'!$D$3:$D$4485,'2021春'!$H$3:$H$4485),2,0)</f>
        <v>452731200403184217</v>
      </c>
    </row>
    <row r="3269" spans="1:20">
      <c r="A3269" s="255">
        <v>3267</v>
      </c>
      <c r="B3269" s="255" t="s">
        <v>12955</v>
      </c>
      <c r="C3269" s="255" t="s">
        <v>21</v>
      </c>
      <c r="D3269" s="255" t="s">
        <v>436</v>
      </c>
      <c r="E3269" s="255" t="s">
        <v>12956</v>
      </c>
      <c r="F3269" s="255" t="s">
        <v>24</v>
      </c>
      <c r="G3269" s="255">
        <v>16</v>
      </c>
      <c r="H3269" s="255" t="s">
        <v>12957</v>
      </c>
      <c r="I3269" s="255" t="s">
        <v>6039</v>
      </c>
      <c r="J3269" s="255">
        <v>18775345066</v>
      </c>
      <c r="K3269" s="255" t="s">
        <v>27</v>
      </c>
      <c r="L3269" s="260">
        <v>44397</v>
      </c>
      <c r="M3269" s="255" t="s">
        <v>12958</v>
      </c>
      <c r="N3269" s="255"/>
      <c r="O3269" s="260"/>
      <c r="P3269" s="255"/>
      <c r="Q3269" s="255" t="s">
        <v>30</v>
      </c>
      <c r="R3269" s="255"/>
      <c r="S3269" s="255"/>
      <c r="T3269" s="251" t="str">
        <f t="array" ref="T3269">VLOOKUP(D3269&amp;E3269,IF({1,0},'2021春'!$C$3:$C$4485&amp;'2021春'!$D$3:$D$4485,'2021春'!$H$3:$H$4485),2,0)</f>
        <v>45122920050216211X</v>
      </c>
    </row>
    <row r="3270" spans="1:20">
      <c r="A3270" s="255">
        <v>3268</v>
      </c>
      <c r="B3270" s="255" t="s">
        <v>12959</v>
      </c>
      <c r="C3270" s="255" t="s">
        <v>21</v>
      </c>
      <c r="D3270" s="255" t="s">
        <v>436</v>
      </c>
      <c r="E3270" s="255" t="s">
        <v>12960</v>
      </c>
      <c r="F3270" s="255" t="s">
        <v>24</v>
      </c>
      <c r="G3270" s="255">
        <v>16</v>
      </c>
      <c r="H3270" s="255" t="s">
        <v>12961</v>
      </c>
      <c r="I3270" s="255" t="s">
        <v>12962</v>
      </c>
      <c r="J3270" s="255">
        <v>13411569106</v>
      </c>
      <c r="K3270" s="255" t="s">
        <v>27</v>
      </c>
      <c r="L3270" s="260">
        <v>44396</v>
      </c>
      <c r="M3270" s="255" t="s">
        <v>12963</v>
      </c>
      <c r="N3270" s="255"/>
      <c r="O3270" s="260"/>
      <c r="P3270" s="255"/>
      <c r="Q3270" s="255" t="s">
        <v>30</v>
      </c>
      <c r="R3270" s="255"/>
      <c r="S3270" s="255"/>
      <c r="T3270" s="251" t="str">
        <f t="array" ref="T3270">VLOOKUP(D3270&amp;E3270,IF({1,0},'2021春'!$C$3:$C$4485&amp;'2021春'!$D$3:$D$4485,'2021春'!$H$3:$H$4485),2,0)</f>
        <v>452731200505080339</v>
      </c>
    </row>
    <row r="3271" spans="1:20">
      <c r="A3271" s="255">
        <v>3269</v>
      </c>
      <c r="B3271" s="255" t="s">
        <v>12964</v>
      </c>
      <c r="C3271" s="255" t="s">
        <v>21</v>
      </c>
      <c r="D3271" s="255" t="s">
        <v>436</v>
      </c>
      <c r="E3271" s="255" t="s">
        <v>12965</v>
      </c>
      <c r="F3271" s="255" t="s">
        <v>24</v>
      </c>
      <c r="G3271" s="255">
        <v>16</v>
      </c>
      <c r="H3271" s="255" t="s">
        <v>6325</v>
      </c>
      <c r="I3271" s="255" t="s">
        <v>12966</v>
      </c>
      <c r="J3271" s="255">
        <v>18877844568</v>
      </c>
      <c r="K3271" s="255" t="s">
        <v>27</v>
      </c>
      <c r="L3271" s="260">
        <v>44396</v>
      </c>
      <c r="M3271" s="255" t="s">
        <v>28</v>
      </c>
      <c r="N3271" s="255"/>
      <c r="O3271" s="260"/>
      <c r="P3271" s="255"/>
      <c r="Q3271" s="255" t="s">
        <v>30</v>
      </c>
      <c r="R3271" s="255"/>
      <c r="S3271" s="255"/>
      <c r="T3271" s="251" t="str">
        <f t="array" ref="T3271">VLOOKUP(D3271&amp;E3271,IF({1,0},'2021春'!$C$3:$C$4485&amp;'2021春'!$D$3:$D$4485,'2021春'!$H$3:$H$4485),2,0)</f>
        <v>451229200410014216</v>
      </c>
    </row>
    <row r="3272" spans="1:20">
      <c r="A3272" s="255">
        <v>3270</v>
      </c>
      <c r="B3272" s="255" t="s">
        <v>12967</v>
      </c>
      <c r="C3272" s="255" t="s">
        <v>21</v>
      </c>
      <c r="D3272" s="255" t="s">
        <v>436</v>
      </c>
      <c r="E3272" s="255" t="s">
        <v>12968</v>
      </c>
      <c r="F3272" s="255" t="s">
        <v>143</v>
      </c>
      <c r="G3272" s="255">
        <v>18</v>
      </c>
      <c r="H3272" s="255" t="s">
        <v>12969</v>
      </c>
      <c r="I3272" s="255" t="s">
        <v>12970</v>
      </c>
      <c r="J3272" s="255">
        <v>15878686664</v>
      </c>
      <c r="K3272" s="255" t="s">
        <v>27</v>
      </c>
      <c r="L3272" s="260">
        <v>44395</v>
      </c>
      <c r="M3272" s="255" t="s">
        <v>1352</v>
      </c>
      <c r="N3272" s="255"/>
      <c r="O3272" s="260"/>
      <c r="P3272" s="255"/>
      <c r="Q3272" s="255" t="s">
        <v>30</v>
      </c>
      <c r="R3272" s="255"/>
      <c r="S3272" s="255"/>
      <c r="T3272" s="251" t="str">
        <f t="array" ref="T3272">VLOOKUP(D3272&amp;E3272,IF({1,0},'2021春'!$C$3:$C$4485&amp;'2021春'!$D$3:$D$4485,'2021春'!$H$3:$H$4485),2,0)</f>
        <v>45273120030706184X</v>
      </c>
    </row>
    <row r="3273" spans="1:20">
      <c r="A3273" s="255">
        <v>3271</v>
      </c>
      <c r="B3273" s="255" t="s">
        <v>965</v>
      </c>
      <c r="C3273" s="255" t="s">
        <v>21</v>
      </c>
      <c r="D3273" s="255" t="s">
        <v>436</v>
      </c>
      <c r="E3273" s="255" t="s">
        <v>966</v>
      </c>
      <c r="F3273" s="255" t="s">
        <v>24</v>
      </c>
      <c r="G3273" s="255">
        <v>20</v>
      </c>
      <c r="H3273" s="255" t="s">
        <v>12971</v>
      </c>
      <c r="I3273" s="255" t="s">
        <v>968</v>
      </c>
      <c r="J3273" s="255">
        <v>18278865059</v>
      </c>
      <c r="K3273" s="255" t="s">
        <v>27</v>
      </c>
      <c r="L3273" s="260">
        <v>44398</v>
      </c>
      <c r="M3273" s="255" t="s">
        <v>1352</v>
      </c>
      <c r="N3273" s="255"/>
      <c r="O3273" s="260"/>
      <c r="P3273" s="255"/>
      <c r="Q3273" s="255" t="s">
        <v>30</v>
      </c>
      <c r="R3273" s="255"/>
      <c r="S3273" s="255"/>
      <c r="T3273" s="251" t="str">
        <f t="array" ref="T3273">VLOOKUP(D3273&amp;E3273,IF({1,0},'2021春'!$C$3:$C$4485&amp;'2021春'!$D$3:$D$4485,'2021春'!$H$3:$H$4485),2,0)</f>
        <v>452731200102164212</v>
      </c>
    </row>
    <row r="3274" spans="1:20">
      <c r="A3274" s="255">
        <v>3272</v>
      </c>
      <c r="B3274" s="255" t="s">
        <v>12972</v>
      </c>
      <c r="C3274" s="255" t="s">
        <v>21</v>
      </c>
      <c r="D3274" s="255" t="s">
        <v>436</v>
      </c>
      <c r="E3274" s="255" t="s">
        <v>12973</v>
      </c>
      <c r="F3274" s="255" t="s">
        <v>24</v>
      </c>
      <c r="G3274" s="255">
        <v>17</v>
      </c>
      <c r="H3274" s="255" t="s">
        <v>12974</v>
      </c>
      <c r="I3274" s="255" t="s">
        <v>12975</v>
      </c>
      <c r="J3274" s="255">
        <v>18078680448</v>
      </c>
      <c r="K3274" s="255" t="s">
        <v>27</v>
      </c>
      <c r="L3274" s="260">
        <v>44398</v>
      </c>
      <c r="M3274" s="255" t="s">
        <v>1352</v>
      </c>
      <c r="N3274" s="255"/>
      <c r="O3274" s="260"/>
      <c r="P3274" s="255"/>
      <c r="Q3274" s="255" t="s">
        <v>30</v>
      </c>
      <c r="R3274" s="255"/>
      <c r="S3274" s="255"/>
      <c r="T3274" s="251" t="str">
        <f t="array" ref="T3274">VLOOKUP(D3274&amp;E3274,IF({1,0},'2021春'!$C$3:$C$4485&amp;'2021春'!$D$3:$D$4485,'2021春'!$H$3:$H$4485),2,0)</f>
        <v>451229200407071818</v>
      </c>
    </row>
    <row r="3275" spans="1:20">
      <c r="A3275" s="255">
        <v>3273</v>
      </c>
      <c r="B3275" s="255" t="s">
        <v>12976</v>
      </c>
      <c r="C3275" s="255" t="s">
        <v>21</v>
      </c>
      <c r="D3275" s="255" t="s">
        <v>436</v>
      </c>
      <c r="E3275" s="255" t="s">
        <v>12977</v>
      </c>
      <c r="F3275" s="255" t="s">
        <v>24</v>
      </c>
      <c r="G3275" s="255">
        <v>17</v>
      </c>
      <c r="H3275" s="255" t="s">
        <v>12978</v>
      </c>
      <c r="I3275" s="255" t="s">
        <v>12979</v>
      </c>
      <c r="J3275" s="255">
        <v>18978754473</v>
      </c>
      <c r="K3275" s="255" t="s">
        <v>27</v>
      </c>
      <c r="L3275" s="260">
        <v>44396</v>
      </c>
      <c r="M3275" s="255" t="s">
        <v>12963</v>
      </c>
      <c r="N3275" s="255"/>
      <c r="O3275" s="260"/>
      <c r="P3275" s="255"/>
      <c r="Q3275" s="255" t="s">
        <v>30</v>
      </c>
      <c r="R3275" s="255"/>
      <c r="S3275" s="255"/>
      <c r="T3275" s="251" t="str">
        <f t="array" ref="T3275">VLOOKUP(D3275&amp;E3275,IF({1,0},'2021春'!$C$3:$C$4485&amp;'2021春'!$D$3:$D$4485,'2021春'!$H$3:$H$4485),2,0)</f>
        <v>451229200403090317</v>
      </c>
    </row>
    <row r="3276" spans="1:20">
      <c r="A3276" s="255">
        <v>3274</v>
      </c>
      <c r="B3276" s="255" t="s">
        <v>12980</v>
      </c>
      <c r="C3276" s="255" t="s">
        <v>21</v>
      </c>
      <c r="D3276" s="255" t="s">
        <v>436</v>
      </c>
      <c r="E3276" s="255" t="s">
        <v>12981</v>
      </c>
      <c r="F3276" s="255" t="s">
        <v>24</v>
      </c>
      <c r="G3276" s="255">
        <v>16</v>
      </c>
      <c r="H3276" s="255" t="s">
        <v>12982</v>
      </c>
      <c r="I3276" s="255" t="s">
        <v>9651</v>
      </c>
      <c r="J3276" s="255">
        <v>18889193938</v>
      </c>
      <c r="K3276" s="255" t="s">
        <v>27</v>
      </c>
      <c r="L3276" s="260">
        <v>44395</v>
      </c>
      <c r="M3276" s="255" t="s">
        <v>28</v>
      </c>
      <c r="N3276" s="255"/>
      <c r="O3276" s="260"/>
      <c r="P3276" s="255"/>
      <c r="Q3276" s="255" t="s">
        <v>30</v>
      </c>
      <c r="R3276" s="255"/>
      <c r="S3276" s="255"/>
      <c r="T3276" s="251" t="str">
        <f t="array" ref="T3276">VLOOKUP(D3276&amp;E3276,IF({1,0},'2021春'!$C$3:$C$4485&amp;'2021春'!$D$3:$D$4485,'2021春'!$H$3:$H$4485),2,0)</f>
        <v>452731200408164813</v>
      </c>
    </row>
    <row r="3277" spans="1:20">
      <c r="A3277" s="255">
        <v>3275</v>
      </c>
      <c r="B3277" s="255" t="s">
        <v>12983</v>
      </c>
      <c r="C3277" s="255" t="s">
        <v>21</v>
      </c>
      <c r="D3277" s="255" t="s">
        <v>436</v>
      </c>
      <c r="E3277" s="255" t="s">
        <v>12984</v>
      </c>
      <c r="F3277" s="255" t="s">
        <v>24</v>
      </c>
      <c r="G3277" s="255">
        <v>16</v>
      </c>
      <c r="H3277" s="255" t="s">
        <v>12985</v>
      </c>
      <c r="I3277" s="255" t="s">
        <v>12986</v>
      </c>
      <c r="J3277" s="255">
        <v>15817839044</v>
      </c>
      <c r="K3277" s="255" t="s">
        <v>27</v>
      </c>
      <c r="L3277" s="260">
        <v>44396</v>
      </c>
      <c r="M3277" s="255" t="s">
        <v>28</v>
      </c>
      <c r="N3277" s="255"/>
      <c r="O3277" s="260"/>
      <c r="P3277" s="255"/>
      <c r="Q3277" s="255" t="s">
        <v>30</v>
      </c>
      <c r="R3277" s="255"/>
      <c r="S3277" s="255"/>
      <c r="T3277" s="251" t="str">
        <f t="array" ref="T3277">VLOOKUP(D3277&amp;E3277,IF({1,0},'2021春'!$C$3:$C$4485&amp;'2021春'!$D$3:$D$4485,'2021春'!$H$3:$H$4485),2,0)</f>
        <v>452731200412175419</v>
      </c>
    </row>
    <row r="3278" spans="1:20">
      <c r="A3278" s="255">
        <v>3276</v>
      </c>
      <c r="B3278" s="255" t="s">
        <v>12987</v>
      </c>
      <c r="C3278" s="255" t="s">
        <v>21</v>
      </c>
      <c r="D3278" s="255" t="s">
        <v>436</v>
      </c>
      <c r="E3278" s="255" t="s">
        <v>12988</v>
      </c>
      <c r="F3278" s="255" t="s">
        <v>143</v>
      </c>
      <c r="G3278" s="255">
        <v>16</v>
      </c>
      <c r="H3278" s="255" t="s">
        <v>12989</v>
      </c>
      <c r="I3278" s="255" t="s">
        <v>12990</v>
      </c>
      <c r="J3278" s="255">
        <v>13877894282</v>
      </c>
      <c r="K3278" s="255" t="s">
        <v>27</v>
      </c>
      <c r="L3278" s="260">
        <v>44396</v>
      </c>
      <c r="M3278" s="255" t="s">
        <v>28</v>
      </c>
      <c r="N3278" s="255"/>
      <c r="O3278" s="260"/>
      <c r="P3278" s="255"/>
      <c r="Q3278" s="255" t="s">
        <v>30</v>
      </c>
      <c r="R3278" s="255"/>
      <c r="S3278" s="255"/>
      <c r="T3278" s="251" t="str">
        <f t="array" ref="T3278">VLOOKUP(D3278&amp;E3278,IF({1,0},'2021春'!$C$3:$C$4485&amp;'2021春'!$D$3:$D$4485,'2021春'!$H$3:$H$4485),2,0)</f>
        <v>451229200502270022</v>
      </c>
    </row>
    <row r="3279" spans="1:20">
      <c r="A3279" s="255">
        <v>3277</v>
      </c>
      <c r="B3279" s="255" t="s">
        <v>12991</v>
      </c>
      <c r="C3279" s="255" t="s">
        <v>21</v>
      </c>
      <c r="D3279" s="255" t="s">
        <v>436</v>
      </c>
      <c r="E3279" s="255" t="s">
        <v>12992</v>
      </c>
      <c r="F3279" s="255" t="s">
        <v>24</v>
      </c>
      <c r="G3279" s="255">
        <v>16</v>
      </c>
      <c r="H3279" s="255" t="s">
        <v>12993</v>
      </c>
      <c r="I3279" s="255" t="s">
        <v>12994</v>
      </c>
      <c r="J3279" s="255">
        <v>18176116185</v>
      </c>
      <c r="K3279" s="255" t="s">
        <v>27</v>
      </c>
      <c r="L3279" s="260">
        <v>44395</v>
      </c>
      <c r="M3279" s="255" t="s">
        <v>28</v>
      </c>
      <c r="N3279" s="255"/>
      <c r="O3279" s="260"/>
      <c r="P3279" s="255"/>
      <c r="Q3279" s="255" t="s">
        <v>30</v>
      </c>
      <c r="R3279" s="255"/>
      <c r="S3279" s="255"/>
      <c r="T3279" s="251" t="str">
        <f t="array" ref="T3279">VLOOKUP(D3279&amp;E3279,IF({1,0},'2021春'!$C$3:$C$4485&amp;'2021春'!$D$3:$D$4485,'2021春'!$H$3:$H$4485),2,0)</f>
        <v>451229200408232417</v>
      </c>
    </row>
    <row r="3280" spans="1:20">
      <c r="A3280" s="255">
        <v>3278</v>
      </c>
      <c r="B3280" s="255" t="s">
        <v>12995</v>
      </c>
      <c r="C3280" s="255" t="s">
        <v>21</v>
      </c>
      <c r="D3280" s="255" t="s">
        <v>441</v>
      </c>
      <c r="E3280" s="255" t="s">
        <v>12996</v>
      </c>
      <c r="F3280" s="255" t="s">
        <v>24</v>
      </c>
      <c r="G3280" s="255">
        <v>17</v>
      </c>
      <c r="H3280" s="255" t="s">
        <v>12997</v>
      </c>
      <c r="I3280" s="255" t="s">
        <v>12998</v>
      </c>
      <c r="J3280" s="255">
        <v>19977898916</v>
      </c>
      <c r="K3280" s="255" t="s">
        <v>27</v>
      </c>
      <c r="L3280" s="260">
        <v>44407</v>
      </c>
      <c r="M3280" s="255" t="s">
        <v>1352</v>
      </c>
      <c r="N3280" s="255"/>
      <c r="O3280" s="260"/>
      <c r="P3280" s="255"/>
      <c r="Q3280" s="255" t="s">
        <v>30</v>
      </c>
      <c r="R3280" s="255"/>
      <c r="S3280" s="255"/>
      <c r="T3280" s="251" t="str">
        <f t="array" ref="T3280">VLOOKUP(D3280&amp;E3280,IF({1,0},'2021春'!$C$3:$C$4485&amp;'2021春'!$D$3:$D$4485,'2021春'!$H$3:$H$4485),2,0)</f>
        <v>451229200312151815</v>
      </c>
    </row>
    <row r="3281" spans="1:20">
      <c r="A3281" s="255">
        <v>3279</v>
      </c>
      <c r="B3281" s="255" t="s">
        <v>12999</v>
      </c>
      <c r="C3281" s="255" t="s">
        <v>21</v>
      </c>
      <c r="D3281" s="255" t="s">
        <v>441</v>
      </c>
      <c r="E3281" s="255" t="s">
        <v>13000</v>
      </c>
      <c r="F3281" s="255" t="s">
        <v>24</v>
      </c>
      <c r="G3281" s="255">
        <v>17</v>
      </c>
      <c r="H3281" s="255" t="s">
        <v>13001</v>
      </c>
      <c r="I3281" s="255" t="s">
        <v>13002</v>
      </c>
      <c r="J3281" s="255">
        <v>14797769860</v>
      </c>
      <c r="K3281" s="255" t="s">
        <v>27</v>
      </c>
      <c r="L3281" s="260">
        <v>44417</v>
      </c>
      <c r="M3281" s="255" t="s">
        <v>1352</v>
      </c>
      <c r="N3281" s="255"/>
      <c r="O3281" s="260"/>
      <c r="P3281" s="255"/>
      <c r="Q3281" s="255" t="s">
        <v>30</v>
      </c>
      <c r="R3281" s="255"/>
      <c r="S3281" s="255"/>
      <c r="T3281" s="251" t="str">
        <f t="array" ref="T3281">VLOOKUP(D3281&amp;E3281,IF({1,0},'2021春'!$C$3:$C$4485&amp;'2021春'!$D$3:$D$4485,'2021春'!$H$3:$H$4485),2,0)</f>
        <v>452731200407201897</v>
      </c>
    </row>
    <row r="3282" spans="1:20">
      <c r="A3282" s="255">
        <v>3280</v>
      </c>
      <c r="B3282" s="255" t="s">
        <v>13003</v>
      </c>
      <c r="C3282" s="255" t="s">
        <v>21</v>
      </c>
      <c r="D3282" s="255" t="s">
        <v>441</v>
      </c>
      <c r="E3282" s="255" t="s">
        <v>13004</v>
      </c>
      <c r="F3282" s="255" t="s">
        <v>24</v>
      </c>
      <c r="G3282" s="255">
        <v>17</v>
      </c>
      <c r="H3282" s="255" t="s">
        <v>11187</v>
      </c>
      <c r="I3282" s="255" t="s">
        <v>13005</v>
      </c>
      <c r="J3282" s="255">
        <v>18776811502</v>
      </c>
      <c r="K3282" s="255" t="s">
        <v>27</v>
      </c>
      <c r="L3282" s="260">
        <v>44407</v>
      </c>
      <c r="M3282" s="255" t="s">
        <v>9309</v>
      </c>
      <c r="N3282" s="255"/>
      <c r="O3282" s="260"/>
      <c r="P3282" s="255"/>
      <c r="Q3282" s="255" t="s">
        <v>30</v>
      </c>
      <c r="R3282" s="255"/>
      <c r="S3282" s="255"/>
      <c r="T3282" s="251" t="str">
        <f t="array" ref="T3282">VLOOKUP(D3282&amp;E3282,IF({1,0},'2021春'!$C$3:$C$4485&amp;'2021春'!$D$3:$D$4485,'2021春'!$H$3:$H$4485),2,0)</f>
        <v>452731200405303611</v>
      </c>
    </row>
    <row r="3283" spans="1:20">
      <c r="A3283" s="255">
        <v>3281</v>
      </c>
      <c r="B3283" s="255" t="s">
        <v>13006</v>
      </c>
      <c r="C3283" s="255" t="s">
        <v>21</v>
      </c>
      <c r="D3283" s="255" t="s">
        <v>441</v>
      </c>
      <c r="E3283" s="255" t="s">
        <v>13007</v>
      </c>
      <c r="F3283" s="255" t="s">
        <v>143</v>
      </c>
      <c r="G3283" s="255">
        <v>16</v>
      </c>
      <c r="H3283" s="255" t="s">
        <v>13008</v>
      </c>
      <c r="I3283" s="255" t="s">
        <v>13009</v>
      </c>
      <c r="J3283" s="255">
        <v>15777804899</v>
      </c>
      <c r="K3283" s="255" t="s">
        <v>27</v>
      </c>
      <c r="L3283" s="260">
        <v>44399</v>
      </c>
      <c r="M3283" s="255" t="s">
        <v>133</v>
      </c>
      <c r="N3283" s="255"/>
      <c r="O3283" s="260"/>
      <c r="P3283" s="255"/>
      <c r="Q3283" s="255" t="s">
        <v>30</v>
      </c>
      <c r="R3283" s="255"/>
      <c r="S3283" s="255"/>
      <c r="T3283" s="251" t="str">
        <f t="array" ref="T3283">VLOOKUP(D3283&amp;E3283,IF({1,0},'2021春'!$C$3:$C$4485&amp;'2021春'!$D$3:$D$4485,'2021春'!$H$3:$H$4485),2,0)</f>
        <v>452731200411102429</v>
      </c>
    </row>
    <row r="3284" spans="1:20">
      <c r="A3284" s="255">
        <v>3282</v>
      </c>
      <c r="B3284" s="255" t="s">
        <v>13010</v>
      </c>
      <c r="C3284" s="255" t="s">
        <v>21</v>
      </c>
      <c r="D3284" s="255" t="s">
        <v>441</v>
      </c>
      <c r="E3284" s="255" t="s">
        <v>13011</v>
      </c>
      <c r="F3284" s="255" t="s">
        <v>24</v>
      </c>
      <c r="G3284" s="255">
        <v>17</v>
      </c>
      <c r="H3284" s="255" t="s">
        <v>13012</v>
      </c>
      <c r="I3284" s="255" t="s">
        <v>13013</v>
      </c>
      <c r="J3284" s="255">
        <v>13538581853</v>
      </c>
      <c r="K3284" s="255" t="s">
        <v>27</v>
      </c>
      <c r="L3284" s="260">
        <v>44395</v>
      </c>
      <c r="M3284" s="255" t="s">
        <v>1352</v>
      </c>
      <c r="N3284" s="255"/>
      <c r="O3284" s="260"/>
      <c r="P3284" s="255"/>
      <c r="Q3284" s="255" t="s">
        <v>30</v>
      </c>
      <c r="R3284" s="255"/>
      <c r="S3284" s="255"/>
      <c r="T3284" s="251" t="str">
        <f t="array" ref="T3284">VLOOKUP(D3284&amp;E3284,IF({1,0},'2021春'!$C$3:$C$4485&amp;'2021春'!$D$3:$D$4485,'2021春'!$H$3:$H$4485),2,0)</f>
        <v>452731200403031819</v>
      </c>
    </row>
    <row r="3285" spans="1:20">
      <c r="A3285" s="255">
        <v>3283</v>
      </c>
      <c r="B3285" s="255" t="s">
        <v>13014</v>
      </c>
      <c r="C3285" s="255" t="s">
        <v>21</v>
      </c>
      <c r="D3285" s="255" t="s">
        <v>441</v>
      </c>
      <c r="E3285" s="255" t="s">
        <v>13015</v>
      </c>
      <c r="F3285" s="255" t="s">
        <v>143</v>
      </c>
      <c r="G3285" s="255">
        <v>17</v>
      </c>
      <c r="H3285" s="255" t="s">
        <v>13016</v>
      </c>
      <c r="I3285" s="255" t="s">
        <v>13017</v>
      </c>
      <c r="J3285" s="255">
        <v>15177890122</v>
      </c>
      <c r="K3285" s="255" t="s">
        <v>27</v>
      </c>
      <c r="L3285" s="260">
        <v>44394</v>
      </c>
      <c r="M3285" s="255" t="s">
        <v>28</v>
      </c>
      <c r="N3285" s="255"/>
      <c r="O3285" s="260"/>
      <c r="P3285" s="255"/>
      <c r="Q3285" s="255" t="s">
        <v>30</v>
      </c>
      <c r="R3285" s="255"/>
      <c r="S3285" s="255"/>
      <c r="T3285" s="251" t="str">
        <f t="array" ref="T3285">VLOOKUP(D3285&amp;E3285,IF({1,0},'2021春'!$C$3:$C$4485&amp;'2021春'!$D$3:$D$4485,'2021春'!$H$3:$H$4485),2,0)</f>
        <v>45273120040210182x</v>
      </c>
    </row>
    <row r="3286" spans="1:20">
      <c r="A3286" s="255">
        <v>3284</v>
      </c>
      <c r="B3286" s="255" t="s">
        <v>13018</v>
      </c>
      <c r="C3286" s="255" t="s">
        <v>21</v>
      </c>
      <c r="D3286" s="255" t="s">
        <v>441</v>
      </c>
      <c r="E3286" s="255" t="s">
        <v>13019</v>
      </c>
      <c r="F3286" s="255" t="s">
        <v>143</v>
      </c>
      <c r="G3286" s="255">
        <v>16</v>
      </c>
      <c r="H3286" s="255" t="s">
        <v>6574</v>
      </c>
      <c r="I3286" s="255" t="s">
        <v>13020</v>
      </c>
      <c r="J3286" s="255">
        <v>13877814879</v>
      </c>
      <c r="K3286" s="255" t="s">
        <v>27</v>
      </c>
      <c r="L3286" s="260">
        <v>44411</v>
      </c>
      <c r="M3286" s="255" t="s">
        <v>13021</v>
      </c>
      <c r="N3286" s="255"/>
      <c r="O3286" s="260"/>
      <c r="P3286" s="255"/>
      <c r="Q3286" s="255" t="s">
        <v>30</v>
      </c>
      <c r="R3286" s="255"/>
      <c r="S3286" s="255"/>
      <c r="T3286" s="251" t="str">
        <f t="array" ref="T3286">VLOOKUP(D3286&amp;E3286,IF({1,0},'2021春'!$C$3:$C$4485&amp;'2021春'!$D$3:$D$4485,'2021春'!$H$3:$H$4485),2,0)</f>
        <v>452731200502021229</v>
      </c>
    </row>
    <row r="3287" spans="1:20">
      <c r="A3287" s="255">
        <v>3285</v>
      </c>
      <c r="B3287" s="255" t="s">
        <v>13022</v>
      </c>
      <c r="C3287" s="255" t="s">
        <v>21</v>
      </c>
      <c r="D3287" s="255" t="s">
        <v>441</v>
      </c>
      <c r="E3287" s="255" t="s">
        <v>13023</v>
      </c>
      <c r="F3287" s="255" t="s">
        <v>143</v>
      </c>
      <c r="G3287" s="255">
        <v>17</v>
      </c>
      <c r="H3287" s="255" t="s">
        <v>1444</v>
      </c>
      <c r="I3287" s="255" t="s">
        <v>13024</v>
      </c>
      <c r="J3287" s="255">
        <v>18278867698</v>
      </c>
      <c r="K3287" s="255" t="s">
        <v>27</v>
      </c>
      <c r="L3287" s="260">
        <v>44394</v>
      </c>
      <c r="M3287" s="255" t="s">
        <v>28</v>
      </c>
      <c r="N3287" s="255"/>
      <c r="O3287" s="260"/>
      <c r="P3287" s="255"/>
      <c r="Q3287" s="255" t="s">
        <v>30</v>
      </c>
      <c r="R3287" s="255"/>
      <c r="S3287" s="255"/>
      <c r="T3287" s="251" t="str">
        <f t="array" ref="T3287">VLOOKUP(D3287&amp;E3287,IF({1,0},'2021春'!$C$3:$C$4485&amp;'2021春'!$D$3:$D$4485,'2021春'!$H$3:$H$4485),2,0)</f>
        <v>451229200403103923</v>
      </c>
    </row>
    <row r="3288" spans="1:20">
      <c r="A3288" s="255">
        <v>3286</v>
      </c>
      <c r="B3288" s="255" t="s">
        <v>13025</v>
      </c>
      <c r="C3288" s="255" t="s">
        <v>21</v>
      </c>
      <c r="D3288" s="255" t="s">
        <v>441</v>
      </c>
      <c r="E3288" s="255" t="s">
        <v>13026</v>
      </c>
      <c r="F3288" s="255" t="s">
        <v>24</v>
      </c>
      <c r="G3288" s="255">
        <v>16</v>
      </c>
      <c r="H3288" s="255" t="s">
        <v>13027</v>
      </c>
      <c r="I3288" s="255" t="s">
        <v>13028</v>
      </c>
      <c r="J3288" s="255">
        <v>15878846433</v>
      </c>
      <c r="K3288" s="255" t="s">
        <v>27</v>
      </c>
      <c r="L3288" s="260">
        <v>44395</v>
      </c>
      <c r="M3288" s="255" t="s">
        <v>98</v>
      </c>
      <c r="N3288" s="255"/>
      <c r="O3288" s="260"/>
      <c r="P3288" s="255"/>
      <c r="Q3288" s="255" t="s">
        <v>30</v>
      </c>
      <c r="R3288" s="255"/>
      <c r="S3288" s="255"/>
      <c r="T3288" s="251" t="str">
        <f t="array" ref="T3288">VLOOKUP(D3288&amp;E3288,IF({1,0},'2021春'!$C$3:$C$4485&amp;'2021春'!$D$3:$D$4485,'2021春'!$H$3:$H$4485),2,0)</f>
        <v>451229200411251213</v>
      </c>
    </row>
    <row r="3289" spans="1:20">
      <c r="A3289" s="255">
        <v>3287</v>
      </c>
      <c r="B3289" s="255" t="s">
        <v>13029</v>
      </c>
      <c r="C3289" s="255" t="s">
        <v>21</v>
      </c>
      <c r="D3289" s="255" t="s">
        <v>441</v>
      </c>
      <c r="E3289" s="255" t="s">
        <v>13030</v>
      </c>
      <c r="F3289" s="255" t="s">
        <v>143</v>
      </c>
      <c r="G3289" s="255">
        <v>18</v>
      </c>
      <c r="H3289" s="255" t="s">
        <v>9428</v>
      </c>
      <c r="I3289" s="255" t="s">
        <v>13031</v>
      </c>
      <c r="J3289" s="255">
        <v>19977825338</v>
      </c>
      <c r="K3289" s="255" t="s">
        <v>27</v>
      </c>
      <c r="L3289" s="260">
        <v>44396</v>
      </c>
      <c r="M3289" s="255" t="s">
        <v>139</v>
      </c>
      <c r="N3289" s="255"/>
      <c r="O3289" s="260"/>
      <c r="P3289" s="255"/>
      <c r="Q3289" s="255" t="s">
        <v>30</v>
      </c>
      <c r="R3289" s="255"/>
      <c r="S3289" s="255"/>
      <c r="T3289" s="251" t="str">
        <f t="array" ref="T3289">VLOOKUP(D3289&amp;E3289,IF({1,0},'2021春'!$C$3:$C$4485&amp;'2021春'!$D$3:$D$4485,'2021春'!$H$3:$H$4485),2,0)</f>
        <v>451229200302223627</v>
      </c>
    </row>
    <row r="3290" spans="1:20">
      <c r="A3290" s="255">
        <v>3288</v>
      </c>
      <c r="B3290" s="255" t="s">
        <v>13032</v>
      </c>
      <c r="C3290" s="255" t="s">
        <v>21</v>
      </c>
      <c r="D3290" s="255" t="s">
        <v>441</v>
      </c>
      <c r="E3290" s="255" t="s">
        <v>13033</v>
      </c>
      <c r="F3290" s="255" t="s">
        <v>24</v>
      </c>
      <c r="G3290" s="255">
        <v>16</v>
      </c>
      <c r="H3290" s="255" t="s">
        <v>13034</v>
      </c>
      <c r="I3290" s="255" t="s">
        <v>13035</v>
      </c>
      <c r="J3290" s="255">
        <v>13237888191</v>
      </c>
      <c r="K3290" s="255" t="s">
        <v>27</v>
      </c>
      <c r="L3290" s="260">
        <v>44395</v>
      </c>
      <c r="M3290" s="255" t="s">
        <v>28</v>
      </c>
      <c r="N3290" s="255"/>
      <c r="O3290" s="260"/>
      <c r="P3290" s="255"/>
      <c r="Q3290" s="255" t="s">
        <v>30</v>
      </c>
      <c r="R3290" s="255"/>
      <c r="S3290" s="255"/>
      <c r="T3290" s="251" t="str">
        <f t="array" ref="T3290">VLOOKUP(D3290&amp;E3290,IF({1,0},'2021春'!$C$3:$C$4485&amp;'2021春'!$D$3:$D$4485,'2021春'!$H$3:$H$4485),2,0)</f>
        <v>451229200410125717</v>
      </c>
    </row>
    <row r="3291" spans="1:20">
      <c r="A3291" s="255">
        <v>3289</v>
      </c>
      <c r="B3291" s="255" t="s">
        <v>13036</v>
      </c>
      <c r="C3291" s="255" t="s">
        <v>21</v>
      </c>
      <c r="D3291" s="255" t="s">
        <v>441</v>
      </c>
      <c r="E3291" s="255" t="s">
        <v>13037</v>
      </c>
      <c r="F3291" s="255" t="s">
        <v>24</v>
      </c>
      <c r="G3291" s="255">
        <v>17</v>
      </c>
      <c r="H3291" s="255" t="s">
        <v>13038</v>
      </c>
      <c r="I3291" s="255" t="s">
        <v>13039</v>
      </c>
      <c r="J3291" s="255">
        <v>13181868580</v>
      </c>
      <c r="K3291" s="255" t="s">
        <v>27</v>
      </c>
      <c r="L3291" s="260">
        <v>44395</v>
      </c>
      <c r="M3291" s="255" t="s">
        <v>28</v>
      </c>
      <c r="N3291" s="255"/>
      <c r="O3291" s="260"/>
      <c r="P3291" s="255"/>
      <c r="Q3291" s="255" t="s">
        <v>30</v>
      </c>
      <c r="R3291" s="255"/>
      <c r="S3291" s="255"/>
      <c r="T3291" s="251" t="str">
        <f t="array" ref="T3291">VLOOKUP(D3291&amp;E3291,IF({1,0},'2021春'!$C$3:$C$4485&amp;'2021春'!$D$3:$D$4485,'2021春'!$H$3:$H$4485),2,0)</f>
        <v>451229200311140911</v>
      </c>
    </row>
    <row r="3292" spans="1:20">
      <c r="A3292" s="255">
        <v>3290</v>
      </c>
      <c r="B3292" s="255" t="s">
        <v>13040</v>
      </c>
      <c r="C3292" s="255" t="s">
        <v>21</v>
      </c>
      <c r="D3292" s="255" t="s">
        <v>441</v>
      </c>
      <c r="E3292" s="255" t="s">
        <v>13041</v>
      </c>
      <c r="F3292" s="255" t="s">
        <v>24</v>
      </c>
      <c r="G3292" s="255">
        <v>16</v>
      </c>
      <c r="H3292" s="255" t="s">
        <v>13042</v>
      </c>
      <c r="I3292" s="255" t="s">
        <v>13043</v>
      </c>
      <c r="J3292" s="255">
        <v>15878822388</v>
      </c>
      <c r="K3292" s="255" t="s">
        <v>27</v>
      </c>
      <c r="L3292" s="260">
        <v>44395</v>
      </c>
      <c r="M3292" s="255" t="s">
        <v>28</v>
      </c>
      <c r="N3292" s="255"/>
      <c r="O3292" s="260"/>
      <c r="P3292" s="255"/>
      <c r="Q3292" s="255" t="s">
        <v>30</v>
      </c>
      <c r="R3292" s="255"/>
      <c r="S3292" s="255"/>
      <c r="T3292" s="251" t="str">
        <f t="array" ref="T3292">VLOOKUP(D3292&amp;E3292,IF({1,0},'2021春'!$C$3:$C$4485&amp;'2021春'!$D$3:$D$4485,'2021春'!$H$3:$H$4485),2,0)</f>
        <v>452731200409196016</v>
      </c>
    </row>
    <row r="3293" spans="1:20">
      <c r="A3293" s="255">
        <v>3291</v>
      </c>
      <c r="B3293" s="255" t="s">
        <v>13044</v>
      </c>
      <c r="C3293" s="255" t="s">
        <v>21</v>
      </c>
      <c r="D3293" s="255" t="s">
        <v>441</v>
      </c>
      <c r="E3293" s="255" t="s">
        <v>13045</v>
      </c>
      <c r="F3293" s="255" t="s">
        <v>143</v>
      </c>
      <c r="G3293" s="255">
        <v>15</v>
      </c>
      <c r="H3293" s="255" t="s">
        <v>13046</v>
      </c>
      <c r="I3293" s="255" t="s">
        <v>4099</v>
      </c>
      <c r="J3293" s="255">
        <v>18378898778</v>
      </c>
      <c r="K3293" s="255" t="s">
        <v>27</v>
      </c>
      <c r="L3293" s="260">
        <v>44403</v>
      </c>
      <c r="M3293" s="255" t="s">
        <v>1273</v>
      </c>
      <c r="N3293" s="255"/>
      <c r="O3293" s="260"/>
      <c r="P3293" s="255"/>
      <c r="Q3293" s="255" t="s">
        <v>30</v>
      </c>
      <c r="R3293" s="255"/>
      <c r="S3293" s="255"/>
      <c r="T3293" s="251" t="str">
        <f t="array" ref="T3293">VLOOKUP(D3293&amp;E3293,IF({1,0},'2021春'!$C$3:$C$4485&amp;'2021春'!$D$3:$D$4485,'2021春'!$H$3:$H$4485),2,0)</f>
        <v>451229200512012166</v>
      </c>
    </row>
    <row r="3294" spans="1:20">
      <c r="A3294" s="255">
        <v>3292</v>
      </c>
      <c r="B3294" s="255" t="s">
        <v>13047</v>
      </c>
      <c r="C3294" s="255" t="s">
        <v>21</v>
      </c>
      <c r="D3294" s="255" t="s">
        <v>441</v>
      </c>
      <c r="E3294" s="255" t="s">
        <v>13048</v>
      </c>
      <c r="F3294" s="255" t="s">
        <v>24</v>
      </c>
      <c r="G3294" s="255">
        <v>17</v>
      </c>
      <c r="H3294" s="255" t="s">
        <v>13049</v>
      </c>
      <c r="I3294" s="255" t="s">
        <v>13050</v>
      </c>
      <c r="J3294" s="255">
        <v>18776874512</v>
      </c>
      <c r="K3294" s="255" t="s">
        <v>27</v>
      </c>
      <c r="L3294" s="260">
        <v>44395</v>
      </c>
      <c r="M3294" s="255" t="s">
        <v>2172</v>
      </c>
      <c r="N3294" s="255" t="s">
        <v>27</v>
      </c>
      <c r="O3294" s="260">
        <v>44416</v>
      </c>
      <c r="P3294" s="255" t="s">
        <v>9576</v>
      </c>
      <c r="Q3294" s="255" t="s">
        <v>30</v>
      </c>
      <c r="R3294" s="255"/>
      <c r="S3294" s="255"/>
      <c r="T3294" s="251" t="str">
        <f t="array" ref="T3294">VLOOKUP(D3294&amp;E3294,IF({1,0},'2021春'!$C$3:$C$4485&amp;'2021春'!$D$3:$D$4485,'2021春'!$H$3:$H$4485),2,0)</f>
        <v>451229200310061816</v>
      </c>
    </row>
    <row r="3295" spans="1:20">
      <c r="A3295" s="255">
        <v>3293</v>
      </c>
      <c r="B3295" s="255" t="s">
        <v>13051</v>
      </c>
      <c r="C3295" s="255" t="s">
        <v>21</v>
      </c>
      <c r="D3295" s="255" t="s">
        <v>441</v>
      </c>
      <c r="E3295" s="255" t="s">
        <v>13052</v>
      </c>
      <c r="F3295" s="255" t="s">
        <v>24</v>
      </c>
      <c r="G3295" s="255">
        <v>17</v>
      </c>
      <c r="H3295" s="255" t="s">
        <v>11187</v>
      </c>
      <c r="I3295" s="255" t="s">
        <v>7355</v>
      </c>
      <c r="J3295" s="255">
        <v>15277853856</v>
      </c>
      <c r="K3295" s="255" t="s">
        <v>27</v>
      </c>
      <c r="L3295" s="260">
        <v>44400</v>
      </c>
      <c r="M3295" s="255" t="s">
        <v>28</v>
      </c>
      <c r="N3295" s="255"/>
      <c r="O3295" s="260"/>
      <c r="P3295" s="255"/>
      <c r="Q3295" s="255" t="s">
        <v>30</v>
      </c>
      <c r="R3295" s="255"/>
      <c r="S3295" s="255"/>
      <c r="T3295" s="251" t="str">
        <f t="array" ref="T3295">VLOOKUP(D3295&amp;E3295,IF({1,0},'2021春'!$C$3:$C$4485&amp;'2021春'!$D$3:$D$4485,'2021春'!$H$3:$H$4485),2,0)</f>
        <v>452731200309213632</v>
      </c>
    </row>
    <row r="3296" spans="1:20">
      <c r="A3296" s="255">
        <v>3294</v>
      </c>
      <c r="B3296" s="255" t="s">
        <v>13053</v>
      </c>
      <c r="C3296" s="255" t="s">
        <v>21</v>
      </c>
      <c r="D3296" s="255" t="s">
        <v>441</v>
      </c>
      <c r="E3296" s="255" t="s">
        <v>13054</v>
      </c>
      <c r="F3296" s="255" t="s">
        <v>24</v>
      </c>
      <c r="G3296" s="255">
        <v>16</v>
      </c>
      <c r="H3296" s="255" t="s">
        <v>13055</v>
      </c>
      <c r="I3296" s="255" t="s">
        <v>13056</v>
      </c>
      <c r="J3296" s="255">
        <v>15307717230</v>
      </c>
      <c r="K3296" s="255" t="s">
        <v>27</v>
      </c>
      <c r="L3296" s="260">
        <v>44399</v>
      </c>
      <c r="M3296" s="255" t="s">
        <v>4424</v>
      </c>
      <c r="N3296" s="255"/>
      <c r="O3296" s="260"/>
      <c r="P3296" s="255"/>
      <c r="Q3296" s="255" t="s">
        <v>30</v>
      </c>
      <c r="R3296" s="255"/>
      <c r="S3296" s="255"/>
      <c r="T3296" s="251" t="str">
        <f t="array" ref="T3296">VLOOKUP(D3296&amp;E3296,IF({1,0},'2021春'!$C$3:$C$4485&amp;'2021春'!$D$3:$D$4485,'2021春'!$H$3:$H$4485),2,0)</f>
        <v>451229200412175419</v>
      </c>
    </row>
    <row r="3297" spans="1:20">
      <c r="A3297" s="255">
        <v>3295</v>
      </c>
      <c r="B3297" s="255" t="s">
        <v>13057</v>
      </c>
      <c r="C3297" s="255" t="s">
        <v>21</v>
      </c>
      <c r="D3297" s="255" t="s">
        <v>441</v>
      </c>
      <c r="E3297" s="255" t="s">
        <v>13058</v>
      </c>
      <c r="F3297" s="255" t="s">
        <v>24</v>
      </c>
      <c r="G3297" s="255">
        <v>16</v>
      </c>
      <c r="H3297" s="255" t="s">
        <v>13059</v>
      </c>
      <c r="I3297" s="255" t="s">
        <v>13060</v>
      </c>
      <c r="J3297" s="255">
        <v>18218910290</v>
      </c>
      <c r="K3297" s="255" t="s">
        <v>27</v>
      </c>
      <c r="L3297" s="260">
        <v>44397</v>
      </c>
      <c r="M3297" s="255" t="s">
        <v>133</v>
      </c>
      <c r="N3297" s="255"/>
      <c r="O3297" s="260"/>
      <c r="P3297" s="255"/>
      <c r="Q3297" s="255" t="s">
        <v>30</v>
      </c>
      <c r="R3297" s="255"/>
      <c r="S3297" s="255"/>
      <c r="T3297" s="251" t="str">
        <f t="array" ref="T3297">VLOOKUP(D3297&amp;E3297,IF({1,0},'2021春'!$C$3:$C$4485&amp;'2021春'!$D$3:$D$4485,'2021春'!$H$3:$H$4485),2,0)</f>
        <v>451229200409192410</v>
      </c>
    </row>
    <row r="3298" spans="1:20">
      <c r="A3298" s="255">
        <v>3296</v>
      </c>
      <c r="B3298" s="255" t="s">
        <v>13061</v>
      </c>
      <c r="C3298" s="255" t="s">
        <v>21</v>
      </c>
      <c r="D3298" s="255" t="s">
        <v>441</v>
      </c>
      <c r="E3298" s="255" t="s">
        <v>13062</v>
      </c>
      <c r="F3298" s="255" t="s">
        <v>143</v>
      </c>
      <c r="G3298" s="255">
        <v>16</v>
      </c>
      <c r="H3298" s="255" t="s">
        <v>2681</v>
      </c>
      <c r="I3298" s="255" t="s">
        <v>13063</v>
      </c>
      <c r="J3298" s="255">
        <v>18276683103</v>
      </c>
      <c r="K3298" s="255" t="s">
        <v>27</v>
      </c>
      <c r="L3298" s="260">
        <v>44409</v>
      </c>
      <c r="M3298" s="255" t="s">
        <v>1303</v>
      </c>
      <c r="N3298" s="255"/>
      <c r="O3298" s="260"/>
      <c r="P3298" s="255"/>
      <c r="Q3298" s="255" t="s">
        <v>30</v>
      </c>
      <c r="R3298" s="255"/>
      <c r="S3298" s="255"/>
      <c r="T3298" s="251" t="str">
        <f t="array" ref="T3298">VLOOKUP(D3298&amp;E3298,IF({1,0},'2021春'!$C$3:$C$4485&amp;'2021春'!$D$3:$D$4485,'2021春'!$H$3:$H$4485),2,0)</f>
        <v>452731200506243929</v>
      </c>
    </row>
    <row r="3299" spans="1:20">
      <c r="A3299" s="255">
        <v>3297</v>
      </c>
      <c r="B3299" s="255" t="s">
        <v>13064</v>
      </c>
      <c r="C3299" s="255" t="s">
        <v>21</v>
      </c>
      <c r="D3299" s="255" t="s">
        <v>441</v>
      </c>
      <c r="E3299" s="255" t="s">
        <v>13065</v>
      </c>
      <c r="F3299" s="255" t="s">
        <v>143</v>
      </c>
      <c r="G3299" s="255">
        <v>17</v>
      </c>
      <c r="H3299" s="255" t="s">
        <v>13066</v>
      </c>
      <c r="I3299" s="255" t="s">
        <v>13067</v>
      </c>
      <c r="J3299" s="255">
        <v>18070862094</v>
      </c>
      <c r="K3299" s="255" t="s">
        <v>27</v>
      </c>
      <c r="L3299" s="260">
        <v>44395</v>
      </c>
      <c r="M3299" s="255" t="s">
        <v>1288</v>
      </c>
      <c r="N3299" s="255" t="s">
        <v>27</v>
      </c>
      <c r="O3299" s="260">
        <v>44416</v>
      </c>
      <c r="P3299" s="255" t="s">
        <v>1288</v>
      </c>
      <c r="Q3299" s="255" t="s">
        <v>30</v>
      </c>
      <c r="R3299" s="255"/>
      <c r="S3299" s="255"/>
      <c r="T3299" s="251" t="str">
        <f t="array" ref="T3299">VLOOKUP(D3299&amp;E3299,IF({1,0},'2021春'!$C$3:$C$4485&amp;'2021春'!$D$3:$D$4485,'2021春'!$H$3:$H$4485),2,0)</f>
        <v>451229200406070629</v>
      </c>
    </row>
    <row r="3300" spans="1:20">
      <c r="A3300" s="255">
        <v>3298</v>
      </c>
      <c r="B3300" s="255" t="s">
        <v>13068</v>
      </c>
      <c r="C3300" s="255" t="s">
        <v>21</v>
      </c>
      <c r="D3300" s="255" t="s">
        <v>441</v>
      </c>
      <c r="E3300" s="255" t="s">
        <v>13069</v>
      </c>
      <c r="F3300" s="255" t="s">
        <v>24</v>
      </c>
      <c r="G3300" s="255">
        <v>16</v>
      </c>
      <c r="H3300" s="255" t="s">
        <v>13070</v>
      </c>
      <c r="I3300" s="255" t="s">
        <v>13071</v>
      </c>
      <c r="J3300" s="255">
        <v>15296887653</v>
      </c>
      <c r="K3300" s="255" t="s">
        <v>27</v>
      </c>
      <c r="L3300" s="260">
        <v>44416</v>
      </c>
      <c r="M3300" s="255" t="s">
        <v>9309</v>
      </c>
      <c r="N3300" s="255"/>
      <c r="O3300" s="260"/>
      <c r="P3300" s="255"/>
      <c r="Q3300" s="255" t="s">
        <v>30</v>
      </c>
      <c r="R3300" s="255"/>
      <c r="S3300" s="255"/>
      <c r="T3300" s="251" t="str">
        <f t="array" ref="T3300">VLOOKUP(D3300&amp;E3300,IF({1,0},'2021春'!$C$3:$C$4485&amp;'2021春'!$D$3:$D$4485,'2021春'!$H$3:$H$4485),2,0)</f>
        <v>451229200409062413</v>
      </c>
    </row>
    <row r="3301" spans="1:20">
      <c r="A3301" s="255">
        <v>3299</v>
      </c>
      <c r="B3301" s="255" t="s">
        <v>13072</v>
      </c>
      <c r="C3301" s="255" t="s">
        <v>21</v>
      </c>
      <c r="D3301" s="255" t="s">
        <v>441</v>
      </c>
      <c r="E3301" s="255" t="s">
        <v>13073</v>
      </c>
      <c r="F3301" s="255" t="s">
        <v>24</v>
      </c>
      <c r="G3301" s="255">
        <v>16</v>
      </c>
      <c r="H3301" s="255" t="s">
        <v>13074</v>
      </c>
      <c r="I3301" s="255" t="s">
        <v>13075</v>
      </c>
      <c r="J3301" s="255">
        <v>19994450698</v>
      </c>
      <c r="K3301" s="255" t="s">
        <v>27</v>
      </c>
      <c r="L3301" s="260">
        <v>44420</v>
      </c>
      <c r="M3301" s="255" t="s">
        <v>4810</v>
      </c>
      <c r="N3301" s="255"/>
      <c r="O3301" s="260"/>
      <c r="P3301" s="255"/>
      <c r="Q3301" s="255" t="s">
        <v>30</v>
      </c>
      <c r="R3301" s="255"/>
      <c r="S3301" s="255" t="s">
        <v>13076</v>
      </c>
      <c r="T3301" s="251" t="str">
        <f t="array" ref="T3301">VLOOKUP(D3301&amp;E3301,IF({1,0},'2021春'!$C$3:$C$4485&amp;'2021春'!$D$3:$D$4485,'2021春'!$H$3:$H$4485),2,0)</f>
        <v>45122920050211031X</v>
      </c>
    </row>
    <row r="3302" spans="1:20">
      <c r="A3302" s="255">
        <v>3300</v>
      </c>
      <c r="B3302" s="255" t="s">
        <v>13077</v>
      </c>
      <c r="C3302" s="255" t="s">
        <v>21</v>
      </c>
      <c r="D3302" s="255" t="s">
        <v>441</v>
      </c>
      <c r="E3302" s="255" t="s">
        <v>13078</v>
      </c>
      <c r="F3302" s="255" t="s">
        <v>143</v>
      </c>
      <c r="G3302" s="255">
        <v>17</v>
      </c>
      <c r="H3302" s="255" t="s">
        <v>13079</v>
      </c>
      <c r="I3302" s="255" t="s">
        <v>13080</v>
      </c>
      <c r="J3302" s="255">
        <v>18249919082</v>
      </c>
      <c r="K3302" s="255" t="s">
        <v>27</v>
      </c>
      <c r="L3302" s="260">
        <v>44395</v>
      </c>
      <c r="M3302" s="255" t="s">
        <v>28</v>
      </c>
      <c r="N3302" s="255"/>
      <c r="O3302" s="260"/>
      <c r="P3302" s="255"/>
      <c r="Q3302" s="255" t="s">
        <v>30</v>
      </c>
      <c r="R3302" s="255"/>
      <c r="S3302" s="255"/>
      <c r="T3302" s="251" t="str">
        <f t="array" ref="T3302">VLOOKUP(D3302&amp;E3302,IF({1,0},'2021春'!$C$3:$C$4485&amp;'2021春'!$D$3:$D$4485,'2021春'!$H$3:$H$4485),2,0)</f>
        <v>45273120040711542x</v>
      </c>
    </row>
    <row r="3303" spans="1:20">
      <c r="A3303" s="255">
        <v>3301</v>
      </c>
      <c r="B3303" s="255" t="s">
        <v>13081</v>
      </c>
      <c r="C3303" s="255" t="s">
        <v>21</v>
      </c>
      <c r="D3303" s="255" t="s">
        <v>441</v>
      </c>
      <c r="E3303" s="255" t="s">
        <v>13082</v>
      </c>
      <c r="F3303" s="255" t="s">
        <v>24</v>
      </c>
      <c r="G3303" s="255">
        <v>16</v>
      </c>
      <c r="H3303" s="255" t="s">
        <v>13083</v>
      </c>
      <c r="I3303" s="255" t="s">
        <v>13084</v>
      </c>
      <c r="J3303" s="255">
        <v>15077076306</v>
      </c>
      <c r="K3303" s="255" t="s">
        <v>27</v>
      </c>
      <c r="L3303" s="260">
        <v>44395</v>
      </c>
      <c r="M3303" s="255" t="s">
        <v>2455</v>
      </c>
      <c r="N3303" s="255"/>
      <c r="O3303" s="260"/>
      <c r="P3303" s="255"/>
      <c r="Q3303" s="255" t="s">
        <v>30</v>
      </c>
      <c r="R3303" s="255"/>
      <c r="S3303" s="255"/>
      <c r="T3303" s="251" t="str">
        <f t="array" ref="T3303">VLOOKUP(D3303&amp;E3303,IF({1,0},'2021春'!$C$3:$C$4485&amp;'2021春'!$D$3:$D$4485,'2021春'!$H$3:$H$4485),2,0)</f>
        <v>452731200505305710</v>
      </c>
    </row>
    <row r="3304" spans="1:20">
      <c r="A3304" s="255">
        <v>3302</v>
      </c>
      <c r="B3304" s="255" t="s">
        <v>13085</v>
      </c>
      <c r="C3304" s="255" t="s">
        <v>21</v>
      </c>
      <c r="D3304" s="255" t="s">
        <v>441</v>
      </c>
      <c r="E3304" s="255" t="s">
        <v>13086</v>
      </c>
      <c r="F3304" s="255" t="s">
        <v>143</v>
      </c>
      <c r="G3304" s="255">
        <v>17</v>
      </c>
      <c r="H3304" s="255" t="s">
        <v>13087</v>
      </c>
      <c r="I3304" s="255" t="s">
        <v>13088</v>
      </c>
      <c r="J3304" s="255">
        <v>14736227889</v>
      </c>
      <c r="K3304" s="255" t="s">
        <v>27</v>
      </c>
      <c r="L3304" s="260">
        <v>44394</v>
      </c>
      <c r="M3304" s="255" t="s">
        <v>2172</v>
      </c>
      <c r="N3304" s="255"/>
      <c r="O3304" s="260"/>
      <c r="P3304" s="255"/>
      <c r="Q3304" s="255" t="s">
        <v>30</v>
      </c>
      <c r="R3304" s="255"/>
      <c r="S3304" s="255"/>
      <c r="T3304" s="251" t="str">
        <f t="array" ref="T3304">VLOOKUP(D3304&amp;E3304,IF({1,0},'2021春'!$C$3:$C$4485&amp;'2021春'!$D$3:$D$4485,'2021春'!$H$3:$H$4485),2,0)</f>
        <v>451229200406050927</v>
      </c>
    </row>
    <row r="3305" spans="1:20">
      <c r="A3305" s="255">
        <v>3303</v>
      </c>
      <c r="B3305" s="255" t="s">
        <v>13089</v>
      </c>
      <c r="C3305" s="255" t="s">
        <v>21</v>
      </c>
      <c r="D3305" s="255" t="s">
        <v>441</v>
      </c>
      <c r="E3305" s="255" t="s">
        <v>13090</v>
      </c>
      <c r="F3305" s="255" t="s">
        <v>24</v>
      </c>
      <c r="G3305" s="255">
        <v>17</v>
      </c>
      <c r="H3305" s="255" t="s">
        <v>13091</v>
      </c>
      <c r="I3305" s="255" t="s">
        <v>10432</v>
      </c>
      <c r="J3305" s="255">
        <v>13694940528</v>
      </c>
      <c r="K3305" s="255" t="s">
        <v>30</v>
      </c>
      <c r="L3305" s="260"/>
      <c r="M3305" s="255"/>
      <c r="N3305" s="255"/>
      <c r="O3305" s="260"/>
      <c r="P3305" s="255"/>
      <c r="Q3305" s="255" t="s">
        <v>30</v>
      </c>
      <c r="R3305" s="255"/>
      <c r="S3305" s="255" t="s">
        <v>13092</v>
      </c>
      <c r="T3305" s="251" t="str">
        <f t="array" ref="T3305">VLOOKUP(D3305&amp;E3305,IF({1,0},'2021春'!$C$3:$C$4485&amp;'2021春'!$D$3:$D$4485,'2021春'!$H$3:$H$4485),2,0)</f>
        <v>45122920040802241x</v>
      </c>
    </row>
    <row r="3306" spans="1:20">
      <c r="A3306" s="255">
        <v>3304</v>
      </c>
      <c r="B3306" s="255" t="s">
        <v>13093</v>
      </c>
      <c r="C3306" s="255" t="s">
        <v>21</v>
      </c>
      <c r="D3306" s="255" t="s">
        <v>441</v>
      </c>
      <c r="E3306" s="255" t="s">
        <v>13094</v>
      </c>
      <c r="F3306" s="255" t="s">
        <v>24</v>
      </c>
      <c r="G3306" s="255">
        <v>18</v>
      </c>
      <c r="H3306" s="255" t="s">
        <v>13095</v>
      </c>
      <c r="I3306" s="255" t="s">
        <v>13096</v>
      </c>
      <c r="J3306" s="255">
        <v>13558089870</v>
      </c>
      <c r="K3306" s="255" t="s">
        <v>27</v>
      </c>
      <c r="L3306" s="260">
        <v>44390</v>
      </c>
      <c r="M3306" s="255" t="s">
        <v>13097</v>
      </c>
      <c r="N3306" s="255"/>
      <c r="O3306" s="260"/>
      <c r="P3306" s="255"/>
      <c r="Q3306" s="255" t="s">
        <v>30</v>
      </c>
      <c r="R3306" s="255"/>
      <c r="S3306" s="255"/>
      <c r="T3306" s="251" t="str">
        <f t="array" ref="T3306">VLOOKUP(D3306&amp;E3306,IF({1,0},'2021春'!$C$3:$C$4485&amp;'2021春'!$D$3:$D$4485,'2021春'!$H$3:$H$4485),2,0)</f>
        <v>451229200308042413</v>
      </c>
    </row>
    <row r="3307" spans="1:20">
      <c r="A3307" s="255">
        <v>3305</v>
      </c>
      <c r="B3307" s="255" t="s">
        <v>13098</v>
      </c>
      <c r="C3307" s="255" t="s">
        <v>21</v>
      </c>
      <c r="D3307" s="255" t="s">
        <v>441</v>
      </c>
      <c r="E3307" s="255" t="s">
        <v>13099</v>
      </c>
      <c r="F3307" s="255" t="s">
        <v>24</v>
      </c>
      <c r="G3307" s="255">
        <v>13</v>
      </c>
      <c r="H3307" s="255" t="s">
        <v>13100</v>
      </c>
      <c r="I3307" s="255" t="s">
        <v>13101</v>
      </c>
      <c r="J3307" s="255">
        <v>18077823095</v>
      </c>
      <c r="K3307" s="255" t="s">
        <v>27</v>
      </c>
      <c r="L3307" s="260">
        <v>44410</v>
      </c>
      <c r="M3307" s="255" t="s">
        <v>2747</v>
      </c>
      <c r="N3307" s="261" t="s">
        <v>30</v>
      </c>
      <c r="O3307" s="260"/>
      <c r="P3307" s="255"/>
      <c r="Q3307" s="255" t="s">
        <v>30</v>
      </c>
      <c r="R3307" s="255"/>
      <c r="S3307" s="255"/>
      <c r="T3307" s="251" t="str">
        <f t="array" ref="T3307">VLOOKUP(D3307&amp;E3307,IF({1,0},'2021春'!$C$3:$C$4485&amp;'2021春'!$D$3:$D$4485,'2021春'!$H$3:$H$4485),2,0)</f>
        <v>451229200709192711</v>
      </c>
    </row>
    <row r="3308" spans="1:20">
      <c r="A3308" s="255">
        <v>3306</v>
      </c>
      <c r="B3308" s="255" t="s">
        <v>13102</v>
      </c>
      <c r="C3308" s="255" t="s">
        <v>21</v>
      </c>
      <c r="D3308" s="255" t="s">
        <v>441</v>
      </c>
      <c r="E3308" s="255" t="s">
        <v>13103</v>
      </c>
      <c r="F3308" s="255" t="s">
        <v>143</v>
      </c>
      <c r="G3308" s="255">
        <v>15</v>
      </c>
      <c r="H3308" s="255" t="s">
        <v>13104</v>
      </c>
      <c r="I3308" s="255" t="s">
        <v>13105</v>
      </c>
      <c r="J3308" s="255">
        <v>17877142468</v>
      </c>
      <c r="K3308" s="255" t="s">
        <v>27</v>
      </c>
      <c r="L3308" s="260">
        <v>44398</v>
      </c>
      <c r="M3308" s="255" t="s">
        <v>1303</v>
      </c>
      <c r="N3308" s="255"/>
      <c r="O3308" s="260"/>
      <c r="P3308" s="255"/>
      <c r="Q3308" s="255" t="s">
        <v>30</v>
      </c>
      <c r="R3308" s="255"/>
      <c r="S3308" s="255"/>
      <c r="T3308" s="251" t="str">
        <f t="array" ref="T3308">VLOOKUP(D3308&amp;E3308,IF({1,0},'2021春'!$C$3:$C$4485&amp;'2021春'!$D$3:$D$4485,'2021春'!$H$3:$H$4485),2,0)</f>
        <v>452731200510082128</v>
      </c>
    </row>
    <row r="3309" spans="1:20">
      <c r="A3309" s="255">
        <v>3307</v>
      </c>
      <c r="B3309" s="255" t="s">
        <v>13106</v>
      </c>
      <c r="C3309" s="255" t="s">
        <v>21</v>
      </c>
      <c r="D3309" s="255" t="s">
        <v>441</v>
      </c>
      <c r="E3309" s="255" t="s">
        <v>13107</v>
      </c>
      <c r="F3309" s="255" t="s">
        <v>24</v>
      </c>
      <c r="G3309" s="255">
        <v>16</v>
      </c>
      <c r="H3309" s="255" t="s">
        <v>13108</v>
      </c>
      <c r="I3309" s="255" t="s">
        <v>6251</v>
      </c>
      <c r="J3309" s="255">
        <v>13471848858</v>
      </c>
      <c r="K3309" s="255" t="s">
        <v>27</v>
      </c>
      <c r="L3309" s="260">
        <v>44412</v>
      </c>
      <c r="M3309" s="255" t="s">
        <v>9309</v>
      </c>
      <c r="N3309" s="255"/>
      <c r="O3309" s="260"/>
      <c r="P3309" s="255"/>
      <c r="Q3309" s="255" t="s">
        <v>30</v>
      </c>
      <c r="R3309" s="255"/>
      <c r="S3309" s="255"/>
      <c r="T3309" s="251" t="str">
        <f t="array" ref="T3309">VLOOKUP(D3309&amp;E3309,IF({1,0},'2021春'!$C$3:$C$4485&amp;'2021春'!$D$3:$D$4485,'2021春'!$H$3:$H$4485),2,0)</f>
        <v>457229200410072416</v>
      </c>
    </row>
    <row r="3310" spans="1:20">
      <c r="A3310" s="255">
        <v>3308</v>
      </c>
      <c r="B3310" s="255" t="s">
        <v>13109</v>
      </c>
      <c r="C3310" s="255" t="s">
        <v>21</v>
      </c>
      <c r="D3310" s="255" t="s">
        <v>441</v>
      </c>
      <c r="E3310" s="255" t="s">
        <v>13110</v>
      </c>
      <c r="F3310" s="255" t="s">
        <v>24</v>
      </c>
      <c r="G3310" s="255">
        <v>18</v>
      </c>
      <c r="H3310" s="255" t="s">
        <v>2568</v>
      </c>
      <c r="I3310" s="255" t="s">
        <v>13111</v>
      </c>
      <c r="J3310" s="255">
        <v>18007862606</v>
      </c>
      <c r="K3310" s="255" t="s">
        <v>27</v>
      </c>
      <c r="L3310" s="260">
        <v>44331</v>
      </c>
      <c r="M3310" s="255" t="s">
        <v>28</v>
      </c>
      <c r="N3310" s="255" t="s">
        <v>27</v>
      </c>
      <c r="O3310" s="260">
        <v>44366</v>
      </c>
      <c r="P3310" s="255" t="s">
        <v>28</v>
      </c>
      <c r="Q3310" s="255" t="s">
        <v>30</v>
      </c>
      <c r="R3310" s="255"/>
      <c r="S3310" s="255"/>
      <c r="T3310" s="251" t="str">
        <f t="array" ref="T3310">VLOOKUP(D3310&amp;E3310,IF({1,0},'2021春'!$C$3:$C$4485&amp;'2021春'!$D$3:$D$4485,'2021春'!$H$3:$H$4485),2,0)</f>
        <v>451229200211071816</v>
      </c>
    </row>
    <row r="3311" spans="1:20">
      <c r="A3311" s="255">
        <v>3309</v>
      </c>
      <c r="B3311" s="255" t="s">
        <v>2123</v>
      </c>
      <c r="C3311" s="255" t="s">
        <v>21</v>
      </c>
      <c r="D3311" s="255" t="s">
        <v>441</v>
      </c>
      <c r="E3311" s="255" t="s">
        <v>2124</v>
      </c>
      <c r="F3311" s="255" t="s">
        <v>24</v>
      </c>
      <c r="G3311" s="255">
        <v>19</v>
      </c>
      <c r="H3311" s="255" t="s">
        <v>13112</v>
      </c>
      <c r="I3311" s="255" t="s">
        <v>13113</v>
      </c>
      <c r="J3311" s="255">
        <v>18777686289</v>
      </c>
      <c r="K3311" s="255" t="s">
        <v>27</v>
      </c>
      <c r="L3311" s="260">
        <v>44409</v>
      </c>
      <c r="M3311" s="255" t="s">
        <v>1273</v>
      </c>
      <c r="N3311" s="255"/>
      <c r="O3311" s="260"/>
      <c r="P3311" s="255"/>
      <c r="Q3311" s="255" t="s">
        <v>30</v>
      </c>
      <c r="R3311" s="255"/>
      <c r="S3311" s="255"/>
      <c r="T3311" s="251" t="str">
        <f t="array" ref="T3311">VLOOKUP(D3311&amp;E3311,IF({1,0},'2021春'!$C$3:$C$4485&amp;'2021春'!$D$3:$D$4485,'2021春'!$H$3:$H$4485),2,0)</f>
        <v>451229200203052711</v>
      </c>
    </row>
    <row r="3312" spans="1:20">
      <c r="A3312" s="255">
        <v>3310</v>
      </c>
      <c r="B3312" s="255" t="s">
        <v>13114</v>
      </c>
      <c r="C3312" s="255" t="s">
        <v>21</v>
      </c>
      <c r="D3312" s="255" t="s">
        <v>441</v>
      </c>
      <c r="E3312" s="255" t="s">
        <v>13115</v>
      </c>
      <c r="F3312" s="255" t="s">
        <v>24</v>
      </c>
      <c r="G3312" s="255">
        <v>15</v>
      </c>
      <c r="H3312" s="255" t="s">
        <v>13116</v>
      </c>
      <c r="I3312" s="255" t="s">
        <v>13117</v>
      </c>
      <c r="J3312" s="255">
        <v>15907782390</v>
      </c>
      <c r="K3312" s="255" t="s">
        <v>27</v>
      </c>
      <c r="L3312" s="260">
        <v>44409</v>
      </c>
      <c r="M3312" s="255" t="s">
        <v>68</v>
      </c>
      <c r="N3312" s="255"/>
      <c r="O3312" s="260"/>
      <c r="P3312" s="255"/>
      <c r="Q3312" s="255" t="s">
        <v>30</v>
      </c>
      <c r="R3312" s="255"/>
      <c r="S3312" s="255"/>
      <c r="T3312" s="251" t="str">
        <f t="array" ref="T3312">VLOOKUP(D3312&amp;E3312,IF({1,0},'2021春'!$C$3:$C$4485&amp;'2021春'!$D$3:$D$4485,'2021春'!$H$3:$H$4485),2,0)</f>
        <v>451229200608134213</v>
      </c>
    </row>
    <row r="3313" spans="1:20">
      <c r="A3313" s="255">
        <v>3311</v>
      </c>
      <c r="B3313" s="255" t="s">
        <v>13118</v>
      </c>
      <c r="C3313" s="255" t="s">
        <v>21</v>
      </c>
      <c r="D3313" s="255" t="s">
        <v>441</v>
      </c>
      <c r="E3313" s="255" t="s">
        <v>13119</v>
      </c>
      <c r="F3313" s="255" t="s">
        <v>24</v>
      </c>
      <c r="G3313" s="255">
        <v>16</v>
      </c>
      <c r="H3313" s="255" t="s">
        <v>13120</v>
      </c>
      <c r="I3313" s="255" t="s">
        <v>13121</v>
      </c>
      <c r="J3313" s="255">
        <v>15177893868</v>
      </c>
      <c r="K3313" s="255" t="s">
        <v>27</v>
      </c>
      <c r="L3313" s="260">
        <v>44395</v>
      </c>
      <c r="M3313" s="255" t="s">
        <v>28</v>
      </c>
      <c r="N3313" s="255" t="s">
        <v>27</v>
      </c>
      <c r="O3313" s="260">
        <v>44416</v>
      </c>
      <c r="P3313" s="255" t="s">
        <v>28</v>
      </c>
      <c r="Q3313" s="255" t="s">
        <v>30</v>
      </c>
      <c r="R3313" s="255"/>
      <c r="S3313" s="255"/>
      <c r="T3313" s="251" t="str">
        <f t="array" ref="T3313">VLOOKUP(D3313&amp;E3313,IF({1,0},'2021春'!$C$3:$C$4485&amp;'2021春'!$D$3:$D$4485,'2021春'!$H$3:$H$4485),2,0)</f>
        <v>451228200505070812</v>
      </c>
    </row>
    <row r="3314" spans="1:20">
      <c r="A3314" s="255">
        <v>3312</v>
      </c>
      <c r="B3314" s="255" t="s">
        <v>13122</v>
      </c>
      <c r="C3314" s="255" t="s">
        <v>21</v>
      </c>
      <c r="D3314" s="255" t="s">
        <v>441</v>
      </c>
      <c r="E3314" s="255" t="s">
        <v>13123</v>
      </c>
      <c r="F3314" s="255" t="s">
        <v>143</v>
      </c>
      <c r="G3314" s="255">
        <v>17</v>
      </c>
      <c r="H3314" s="255" t="s">
        <v>837</v>
      </c>
      <c r="I3314" s="255" t="s">
        <v>13124</v>
      </c>
      <c r="J3314" s="255">
        <v>13416828255</v>
      </c>
      <c r="K3314" s="255" t="s">
        <v>27</v>
      </c>
      <c r="L3314" s="260">
        <v>44398</v>
      </c>
      <c r="M3314" s="255" t="s">
        <v>1217</v>
      </c>
      <c r="N3314" s="255"/>
      <c r="O3314" s="260"/>
      <c r="P3314" s="255"/>
      <c r="Q3314" s="255" t="s">
        <v>30</v>
      </c>
      <c r="R3314" s="255"/>
      <c r="S3314" s="255"/>
      <c r="T3314" s="251" t="str">
        <f t="array" ref="T3314">VLOOKUP(D3314&amp;E3314,IF({1,0},'2021春'!$C$3:$C$4485&amp;'2021春'!$D$3:$D$4485,'2021春'!$H$3:$H$4485),2,0)</f>
        <v>452731200403285122</v>
      </c>
    </row>
    <row r="3315" spans="1:20">
      <c r="A3315" s="255">
        <v>3313</v>
      </c>
      <c r="B3315" s="255" t="s">
        <v>13125</v>
      </c>
      <c r="C3315" s="255" t="s">
        <v>21</v>
      </c>
      <c r="D3315" s="255" t="s">
        <v>441</v>
      </c>
      <c r="E3315" s="255" t="s">
        <v>13126</v>
      </c>
      <c r="F3315" s="255" t="s">
        <v>143</v>
      </c>
      <c r="G3315" s="255">
        <v>17</v>
      </c>
      <c r="H3315" s="255" t="s">
        <v>13127</v>
      </c>
      <c r="I3315" s="255" t="s">
        <v>13128</v>
      </c>
      <c r="J3315" s="255">
        <v>13977654969</v>
      </c>
      <c r="K3315" s="255" t="s">
        <v>27</v>
      </c>
      <c r="L3315" s="260">
        <v>44400</v>
      </c>
      <c r="M3315" s="255" t="s">
        <v>13129</v>
      </c>
      <c r="N3315" s="255"/>
      <c r="O3315" s="260"/>
      <c r="P3315" s="255"/>
      <c r="Q3315" s="255" t="s">
        <v>30</v>
      </c>
      <c r="R3315" s="255"/>
      <c r="S3315" s="255"/>
      <c r="T3315" s="251" t="str">
        <f t="array" ref="T3315">VLOOKUP(D3315&amp;E3315,IF({1,0},'2021春'!$C$3:$C$4485&amp;'2021春'!$D$3:$D$4485,'2021春'!$H$3:$H$4485),2,0)</f>
        <v>45122920040801572x</v>
      </c>
    </row>
    <row r="3316" spans="1:20">
      <c r="A3316" s="255">
        <v>3314</v>
      </c>
      <c r="B3316" s="255" t="s">
        <v>13130</v>
      </c>
      <c r="C3316" s="255" t="s">
        <v>21</v>
      </c>
      <c r="D3316" s="255" t="s">
        <v>441</v>
      </c>
      <c r="E3316" s="255" t="s">
        <v>13131</v>
      </c>
      <c r="F3316" s="255" t="s">
        <v>24</v>
      </c>
      <c r="G3316" s="255">
        <v>16</v>
      </c>
      <c r="H3316" s="255" t="s">
        <v>13132</v>
      </c>
      <c r="I3316" s="255" t="s">
        <v>13133</v>
      </c>
      <c r="J3316" s="255">
        <v>15777804640</v>
      </c>
      <c r="K3316" s="255" t="s">
        <v>27</v>
      </c>
      <c r="L3316" s="260">
        <v>44402</v>
      </c>
      <c r="M3316" s="255" t="s">
        <v>29</v>
      </c>
      <c r="N3316" s="255"/>
      <c r="O3316" s="260"/>
      <c r="P3316" s="255"/>
      <c r="Q3316" s="255" t="s">
        <v>30</v>
      </c>
      <c r="R3316" s="255"/>
      <c r="S3316" s="255"/>
      <c r="T3316" s="251" t="str">
        <f t="array" ref="T3316">VLOOKUP(D3316&amp;E3316,IF({1,0},'2021春'!$C$3:$C$4485&amp;'2021春'!$D$3:$D$4485,'2021春'!$H$3:$H$4485),2,0)</f>
        <v>45273120041210483X</v>
      </c>
    </row>
    <row r="3317" spans="1:20">
      <c r="A3317" s="255">
        <v>3315</v>
      </c>
      <c r="B3317" s="255" t="s">
        <v>13134</v>
      </c>
      <c r="C3317" s="255" t="s">
        <v>21</v>
      </c>
      <c r="D3317" s="255" t="s">
        <v>441</v>
      </c>
      <c r="E3317" s="255" t="s">
        <v>13135</v>
      </c>
      <c r="F3317" s="255" t="s">
        <v>143</v>
      </c>
      <c r="G3317" s="255">
        <v>17</v>
      </c>
      <c r="H3317" s="255" t="s">
        <v>13136</v>
      </c>
      <c r="I3317" s="255" t="s">
        <v>13137</v>
      </c>
      <c r="J3317" s="255">
        <v>15878820869</v>
      </c>
      <c r="K3317" s="255" t="s">
        <v>27</v>
      </c>
      <c r="L3317" s="260">
        <v>44395</v>
      </c>
      <c r="M3317" s="255" t="s">
        <v>28</v>
      </c>
      <c r="N3317" s="255"/>
      <c r="O3317" s="260"/>
      <c r="P3317" s="255"/>
      <c r="Q3317" s="255" t="s">
        <v>30</v>
      </c>
      <c r="R3317" s="255"/>
      <c r="S3317" s="255"/>
      <c r="T3317" s="251" t="str">
        <f t="array" ref="T3317">VLOOKUP(D3317&amp;E3317,IF({1,0},'2021春'!$C$3:$C$4485&amp;'2021春'!$D$3:$D$4485,'2021春'!$H$3:$H$4485),2,0)</f>
        <v>451229200408074228</v>
      </c>
    </row>
    <row r="3318" spans="1:20">
      <c r="A3318" s="255">
        <v>3316</v>
      </c>
      <c r="B3318" s="255" t="s">
        <v>13138</v>
      </c>
      <c r="C3318" s="255" t="s">
        <v>21</v>
      </c>
      <c r="D3318" s="255" t="s">
        <v>441</v>
      </c>
      <c r="E3318" s="255" t="s">
        <v>13139</v>
      </c>
      <c r="F3318" s="255" t="s">
        <v>24</v>
      </c>
      <c r="G3318" s="255">
        <v>17</v>
      </c>
      <c r="H3318" s="255" t="s">
        <v>13140</v>
      </c>
      <c r="I3318" s="255" t="s">
        <v>13141</v>
      </c>
      <c r="J3318" s="255">
        <v>13423320207</v>
      </c>
      <c r="K3318" s="255" t="s">
        <v>27</v>
      </c>
      <c r="L3318" s="260">
        <v>44396</v>
      </c>
      <c r="M3318" s="255" t="s">
        <v>139</v>
      </c>
      <c r="N3318" s="255"/>
      <c r="O3318" s="260"/>
      <c r="P3318" s="255"/>
      <c r="Q3318" s="255" t="s">
        <v>30</v>
      </c>
      <c r="R3318" s="255"/>
      <c r="S3318" s="255"/>
      <c r="T3318" s="251" t="str">
        <f t="array" ref="T3318">VLOOKUP(D3318&amp;E3318,IF({1,0},'2021春'!$C$3:$C$4485&amp;'2021春'!$D$3:$D$4485,'2021春'!$H$3:$H$4485),2,0)</f>
        <v>452731200407163616</v>
      </c>
    </row>
    <row r="3319" spans="1:20">
      <c r="A3319" s="255">
        <v>3317</v>
      </c>
      <c r="B3319" s="255" t="s">
        <v>13142</v>
      </c>
      <c r="C3319" s="255" t="s">
        <v>21</v>
      </c>
      <c r="D3319" s="255" t="s">
        <v>441</v>
      </c>
      <c r="E3319" s="255" t="s">
        <v>13143</v>
      </c>
      <c r="F3319" s="255" t="s">
        <v>143</v>
      </c>
      <c r="G3319" s="255">
        <v>16</v>
      </c>
      <c r="H3319" s="255" t="s">
        <v>13144</v>
      </c>
      <c r="I3319" s="255" t="s">
        <v>13145</v>
      </c>
      <c r="J3319" s="255">
        <v>15296879316</v>
      </c>
      <c r="K3319" s="255" t="s">
        <v>27</v>
      </c>
      <c r="L3319" s="260">
        <v>44420</v>
      </c>
      <c r="M3319" s="255" t="s">
        <v>28</v>
      </c>
      <c r="N3319" s="255"/>
      <c r="O3319" s="260"/>
      <c r="P3319" s="255"/>
      <c r="Q3319" s="255" t="s">
        <v>30</v>
      </c>
      <c r="R3319" s="255"/>
      <c r="S3319" s="255"/>
      <c r="T3319" s="251" t="str">
        <f t="array" ref="T3319">VLOOKUP(D3319&amp;E3319,IF({1,0},'2021春'!$C$3:$C$4485&amp;'2021春'!$D$3:$D$4485,'2021春'!$H$3:$H$4485),2,0)</f>
        <v>451229200502270620</v>
      </c>
    </row>
    <row r="3320" spans="1:20">
      <c r="A3320" s="255">
        <v>3318</v>
      </c>
      <c r="B3320" s="255" t="s">
        <v>13146</v>
      </c>
      <c r="C3320" s="255" t="s">
        <v>21</v>
      </c>
      <c r="D3320" s="255" t="s">
        <v>441</v>
      </c>
      <c r="E3320" s="255" t="s">
        <v>13147</v>
      </c>
      <c r="F3320" s="255" t="s">
        <v>24</v>
      </c>
      <c r="G3320" s="255">
        <v>17</v>
      </c>
      <c r="H3320" s="255" t="s">
        <v>13148</v>
      </c>
      <c r="I3320" s="255" t="s">
        <v>13149</v>
      </c>
      <c r="J3320" s="255">
        <v>13481032705</v>
      </c>
      <c r="K3320" s="255" t="s">
        <v>27</v>
      </c>
      <c r="L3320" s="260">
        <v>44394</v>
      </c>
      <c r="M3320" s="255" t="s">
        <v>28</v>
      </c>
      <c r="N3320" s="255"/>
      <c r="O3320" s="260"/>
      <c r="P3320" s="255"/>
      <c r="Q3320" s="255" t="s">
        <v>30</v>
      </c>
      <c r="R3320" s="255"/>
      <c r="S3320" s="255"/>
      <c r="T3320" s="251" t="str">
        <f t="array" ref="T3320">VLOOKUP(D3320&amp;E3320,IF({1,0},'2021春'!$C$3:$C$4485&amp;'2021春'!$D$3:$D$4485,'2021春'!$H$3:$H$4485),2,0)</f>
        <v>452731200404065412</v>
      </c>
    </row>
    <row r="3321" spans="1:20">
      <c r="A3321" s="255">
        <v>3319</v>
      </c>
      <c r="B3321" s="255" t="s">
        <v>13150</v>
      </c>
      <c r="C3321" s="255" t="s">
        <v>21</v>
      </c>
      <c r="D3321" s="255" t="s">
        <v>441</v>
      </c>
      <c r="E3321" s="255" t="s">
        <v>13151</v>
      </c>
      <c r="F3321" s="255" t="s">
        <v>24</v>
      </c>
      <c r="G3321" s="255">
        <v>16</v>
      </c>
      <c r="H3321" s="255" t="s">
        <v>13152</v>
      </c>
      <c r="I3321" s="255" t="s">
        <v>13153</v>
      </c>
      <c r="J3321" s="255">
        <v>13737980109</v>
      </c>
      <c r="K3321" s="255" t="s">
        <v>27</v>
      </c>
      <c r="L3321" s="260">
        <v>44389</v>
      </c>
      <c r="M3321" s="255" t="s">
        <v>1352</v>
      </c>
      <c r="N3321" s="255"/>
      <c r="O3321" s="260"/>
      <c r="P3321" s="255"/>
      <c r="Q3321" s="255" t="s">
        <v>30</v>
      </c>
      <c r="R3321" s="255"/>
      <c r="S3321" s="255"/>
      <c r="T3321" s="251" t="str">
        <f t="array" ref="T3321">VLOOKUP(D3321&amp;E3321,IF({1,0},'2021春'!$C$3:$C$4485&amp;'2021春'!$D$3:$D$4485,'2021春'!$H$3:$H$4485),2,0)</f>
        <v>452731200501141819</v>
      </c>
    </row>
    <row r="3322" spans="1:20">
      <c r="A3322" s="255">
        <v>3320</v>
      </c>
      <c r="B3322" s="255" t="s">
        <v>13154</v>
      </c>
      <c r="C3322" s="255" t="s">
        <v>21</v>
      </c>
      <c r="D3322" s="255" t="s">
        <v>441</v>
      </c>
      <c r="E3322" s="255" t="s">
        <v>13155</v>
      </c>
      <c r="F3322" s="255" t="s">
        <v>143</v>
      </c>
      <c r="G3322" s="255">
        <v>17</v>
      </c>
      <c r="H3322" s="255" t="s">
        <v>13156</v>
      </c>
      <c r="I3322" s="255" t="s">
        <v>13157</v>
      </c>
      <c r="J3322" s="255">
        <v>13424585776</v>
      </c>
      <c r="K3322" s="255" t="s">
        <v>27</v>
      </c>
      <c r="L3322" s="260">
        <v>44395</v>
      </c>
      <c r="M3322" s="255" t="s">
        <v>28</v>
      </c>
      <c r="N3322" s="255"/>
      <c r="O3322" s="260"/>
      <c r="P3322" s="255"/>
      <c r="Q3322" s="255" t="s">
        <v>30</v>
      </c>
      <c r="R3322" s="255"/>
      <c r="S3322" s="255"/>
      <c r="T3322" s="251" t="str">
        <f t="array" ref="T3322">VLOOKUP(D3322&amp;E3322,IF({1,0},'2021春'!$C$3:$C$4485&amp;'2021春'!$D$3:$D$4485,'2021春'!$H$3:$H$4485),2,0)</f>
        <v>452731200404040629</v>
      </c>
    </row>
    <row r="3323" spans="1:20">
      <c r="A3323" s="255">
        <v>3321</v>
      </c>
      <c r="B3323" s="255" t="s">
        <v>13158</v>
      </c>
      <c r="C3323" s="255" t="s">
        <v>21</v>
      </c>
      <c r="D3323" s="255" t="s">
        <v>441</v>
      </c>
      <c r="E3323" s="255" t="s">
        <v>13159</v>
      </c>
      <c r="F3323" s="255" t="s">
        <v>24</v>
      </c>
      <c r="G3323" s="255">
        <v>16</v>
      </c>
      <c r="H3323" s="255" t="s">
        <v>13160</v>
      </c>
      <c r="I3323" s="255" t="s">
        <v>1297</v>
      </c>
      <c r="J3323" s="255">
        <v>13367588885</v>
      </c>
      <c r="K3323" s="255" t="s">
        <v>27</v>
      </c>
      <c r="L3323" s="260">
        <v>44402</v>
      </c>
      <c r="M3323" s="255" t="s">
        <v>54</v>
      </c>
      <c r="N3323" s="255"/>
      <c r="O3323" s="260"/>
      <c r="P3323" s="255"/>
      <c r="Q3323" s="255" t="s">
        <v>30</v>
      </c>
      <c r="R3323" s="255"/>
      <c r="S3323" s="255"/>
      <c r="T3323" s="251" t="str">
        <f t="array" ref="T3323">VLOOKUP(D3323&amp;E3323,IF({1,0},'2021春'!$C$3:$C$4485&amp;'2021春'!$D$3:$D$4485,'2021春'!$H$3:$H$4485),2,0)</f>
        <v>451229200412100310</v>
      </c>
    </row>
    <row r="3324" spans="1:20">
      <c r="A3324" s="255">
        <v>3322</v>
      </c>
      <c r="B3324" s="255" t="s">
        <v>13161</v>
      </c>
      <c r="C3324" s="255" t="s">
        <v>21</v>
      </c>
      <c r="D3324" s="255" t="s">
        <v>441</v>
      </c>
      <c r="E3324" s="255" t="s">
        <v>13162</v>
      </c>
      <c r="F3324" s="255" t="s">
        <v>24</v>
      </c>
      <c r="G3324" s="255">
        <v>16</v>
      </c>
      <c r="H3324" s="255" t="s">
        <v>13163</v>
      </c>
      <c r="I3324" s="255" t="s">
        <v>13164</v>
      </c>
      <c r="J3324" s="255">
        <v>14797769070</v>
      </c>
      <c r="K3324" s="255" t="s">
        <v>27</v>
      </c>
      <c r="L3324" s="260">
        <v>44396</v>
      </c>
      <c r="M3324" s="255" t="s">
        <v>139</v>
      </c>
      <c r="N3324" s="255"/>
      <c r="O3324" s="260"/>
      <c r="P3324" s="255"/>
      <c r="Q3324" s="255" t="s">
        <v>30</v>
      </c>
      <c r="R3324" s="255"/>
      <c r="S3324" s="255"/>
      <c r="T3324" s="251" t="str">
        <f t="array" ref="T3324">VLOOKUP(D3324&amp;E3324,IF({1,0},'2021春'!$C$3:$C$4485&amp;'2021春'!$D$3:$D$4485,'2021春'!$H$3:$H$4485),2,0)</f>
        <v>451229200506253617</v>
      </c>
    </row>
    <row r="3325" spans="1:20">
      <c r="A3325" s="255">
        <v>3323</v>
      </c>
      <c r="B3325" s="255" t="s">
        <v>13165</v>
      </c>
      <c r="C3325" s="255" t="s">
        <v>21</v>
      </c>
      <c r="D3325" s="255" t="s">
        <v>441</v>
      </c>
      <c r="E3325" s="255" t="s">
        <v>13166</v>
      </c>
      <c r="F3325" s="255" t="s">
        <v>24</v>
      </c>
      <c r="G3325" s="255">
        <v>15</v>
      </c>
      <c r="H3325" s="255" t="s">
        <v>13167</v>
      </c>
      <c r="I3325" s="255" t="s">
        <v>13168</v>
      </c>
      <c r="J3325" s="255">
        <v>18174939174</v>
      </c>
      <c r="K3325" s="255" t="s">
        <v>27</v>
      </c>
      <c r="L3325" s="260">
        <v>44398</v>
      </c>
      <c r="M3325" s="255" t="s">
        <v>28</v>
      </c>
      <c r="N3325" s="255"/>
      <c r="O3325" s="260"/>
      <c r="P3325" s="255"/>
      <c r="Q3325" s="255" t="s">
        <v>30</v>
      </c>
      <c r="R3325" s="255"/>
      <c r="S3325" s="255"/>
      <c r="T3325" s="251" t="str">
        <f t="array" ref="T3325">VLOOKUP(D3325&amp;E3325,IF({1,0},'2021春'!$C$3:$C$4485&amp;'2021春'!$D$3:$D$4485,'2021春'!$H$3:$H$4485),2,0)</f>
        <v>451229200510081811</v>
      </c>
    </row>
    <row r="3326" spans="1:20">
      <c r="A3326" s="255">
        <v>3324</v>
      </c>
      <c r="B3326" s="255" t="s">
        <v>13169</v>
      </c>
      <c r="C3326" s="255" t="s">
        <v>21</v>
      </c>
      <c r="D3326" s="255" t="s">
        <v>441</v>
      </c>
      <c r="E3326" s="255" t="s">
        <v>1532</v>
      </c>
      <c r="F3326" s="255" t="s">
        <v>24</v>
      </c>
      <c r="G3326" s="255">
        <v>18</v>
      </c>
      <c r="H3326" s="255" t="s">
        <v>2285</v>
      </c>
      <c r="I3326" s="255" t="s">
        <v>13170</v>
      </c>
      <c r="J3326" s="255">
        <v>13360681831</v>
      </c>
      <c r="K3326" s="255" t="s">
        <v>27</v>
      </c>
      <c r="L3326" s="260">
        <v>44331</v>
      </c>
      <c r="M3326" s="255" t="s">
        <v>28</v>
      </c>
      <c r="N3326" s="255" t="s">
        <v>27</v>
      </c>
      <c r="O3326" s="260">
        <v>44366</v>
      </c>
      <c r="P3326" s="255" t="s">
        <v>28</v>
      </c>
      <c r="Q3326" s="255" t="s">
        <v>30</v>
      </c>
      <c r="R3326" s="255"/>
      <c r="S3326" s="255"/>
      <c r="T3326" s="251" t="str">
        <f t="array" ref="T3326">VLOOKUP(D3326&amp;E3326,IF({1,0},'2021春'!$C$3:$C$4485&amp;'2021春'!$D$3:$D$4485,'2021春'!$H$3:$H$4485),2,0)</f>
        <v>45122920030218391X</v>
      </c>
    </row>
    <row r="3327" spans="1:20">
      <c r="A3327" s="255">
        <v>3325</v>
      </c>
      <c r="B3327" s="255" t="s">
        <v>13171</v>
      </c>
      <c r="C3327" s="255" t="s">
        <v>21</v>
      </c>
      <c r="D3327" s="255" t="s">
        <v>441</v>
      </c>
      <c r="E3327" s="255" t="s">
        <v>13172</v>
      </c>
      <c r="F3327" s="255" t="s">
        <v>143</v>
      </c>
      <c r="G3327" s="255">
        <v>16</v>
      </c>
      <c r="H3327" s="255" t="s">
        <v>1155</v>
      </c>
      <c r="I3327" s="255" t="s">
        <v>5352</v>
      </c>
      <c r="J3327" s="255">
        <v>19907882548</v>
      </c>
      <c r="K3327" s="255" t="s">
        <v>27</v>
      </c>
      <c r="L3327" s="260">
        <v>44396</v>
      </c>
      <c r="M3327" s="255" t="s">
        <v>2747</v>
      </c>
      <c r="N3327" s="255" t="s">
        <v>27</v>
      </c>
      <c r="O3327" s="260">
        <v>44420</v>
      </c>
      <c r="P3327" s="255" t="s">
        <v>2747</v>
      </c>
      <c r="Q3327" s="255" t="s">
        <v>30</v>
      </c>
      <c r="R3327" s="255"/>
      <c r="S3327" s="255"/>
      <c r="T3327" s="251" t="str">
        <f t="array" ref="T3327">VLOOKUP(D3327&amp;E3327,IF({1,0},'2021春'!$C$3:$C$4485&amp;'2021春'!$D$3:$D$4485,'2021春'!$H$3:$H$4485),2,0)</f>
        <v>451229200411202788</v>
      </c>
    </row>
    <row r="3328" spans="1:20">
      <c r="A3328" s="255">
        <v>3326</v>
      </c>
      <c r="B3328" s="255" t="s">
        <v>13173</v>
      </c>
      <c r="C3328" s="255" t="s">
        <v>21</v>
      </c>
      <c r="D3328" s="255" t="s">
        <v>441</v>
      </c>
      <c r="E3328" s="255" t="s">
        <v>274</v>
      </c>
      <c r="F3328" s="255" t="s">
        <v>143</v>
      </c>
      <c r="G3328" s="255">
        <v>17</v>
      </c>
      <c r="H3328" s="255" t="s">
        <v>13174</v>
      </c>
      <c r="I3328" s="255" t="s">
        <v>8633</v>
      </c>
      <c r="J3328" s="255">
        <v>15877823570</v>
      </c>
      <c r="K3328" s="255" t="s">
        <v>27</v>
      </c>
      <c r="L3328" s="260">
        <v>44402</v>
      </c>
      <c r="M3328" s="255" t="s">
        <v>139</v>
      </c>
      <c r="N3328" s="255"/>
      <c r="O3328" s="260"/>
      <c r="P3328" s="255"/>
      <c r="Q3328" s="255" t="s">
        <v>30</v>
      </c>
      <c r="R3328" s="255"/>
      <c r="S3328" s="255"/>
      <c r="T3328" s="251" t="str">
        <f t="array" ref="T3328">VLOOKUP(D3328&amp;E3328,IF({1,0},'2021春'!$C$3:$C$4485&amp;'2021春'!$D$3:$D$4485,'2021春'!$H$3:$H$4485),2,0)</f>
        <v>451229200402143624</v>
      </c>
    </row>
    <row r="3329" spans="1:20">
      <c r="A3329" s="255">
        <v>3327</v>
      </c>
      <c r="B3329" s="255" t="s">
        <v>13175</v>
      </c>
      <c r="C3329" s="255" t="s">
        <v>21</v>
      </c>
      <c r="D3329" s="255" t="s">
        <v>441</v>
      </c>
      <c r="E3329" s="255" t="s">
        <v>13176</v>
      </c>
      <c r="F3329" s="255" t="s">
        <v>24</v>
      </c>
      <c r="G3329" s="255">
        <v>17</v>
      </c>
      <c r="H3329" s="255" t="s">
        <v>13177</v>
      </c>
      <c r="I3329" s="255" t="s">
        <v>13178</v>
      </c>
      <c r="J3329" s="255">
        <v>18378891710</v>
      </c>
      <c r="K3329" s="255" t="s">
        <v>27</v>
      </c>
      <c r="L3329" s="260">
        <v>44412</v>
      </c>
      <c r="M3329" s="255" t="s">
        <v>13179</v>
      </c>
      <c r="N3329" s="255"/>
      <c r="O3329" s="260"/>
      <c r="P3329" s="255"/>
      <c r="Q3329" s="255" t="s">
        <v>30</v>
      </c>
      <c r="R3329" s="255"/>
      <c r="S3329" s="255"/>
      <c r="T3329" s="251" t="str">
        <f t="array" ref="T3329">VLOOKUP(D3329&amp;E3329,IF({1,0},'2021春'!$C$3:$C$4485&amp;'2021春'!$D$3:$D$4485,'2021春'!$H$3:$H$4485),2,0)</f>
        <v>452731200402221813</v>
      </c>
    </row>
    <row r="3330" spans="1:20">
      <c r="A3330" s="255">
        <v>3328</v>
      </c>
      <c r="B3330" s="255" t="s">
        <v>13180</v>
      </c>
      <c r="C3330" s="255" t="s">
        <v>21</v>
      </c>
      <c r="D3330" s="255" t="s">
        <v>441</v>
      </c>
      <c r="E3330" s="255" t="s">
        <v>13181</v>
      </c>
      <c r="F3330" s="255" t="s">
        <v>24</v>
      </c>
      <c r="G3330" s="255">
        <v>12</v>
      </c>
      <c r="H3330" s="255" t="s">
        <v>13182</v>
      </c>
      <c r="I3330" s="255" t="s">
        <v>13183</v>
      </c>
      <c r="J3330" s="255">
        <v>18176483205</v>
      </c>
      <c r="K3330" s="255" t="s">
        <v>27</v>
      </c>
      <c r="L3330" s="260">
        <v>44415</v>
      </c>
      <c r="M3330" s="255" t="s">
        <v>2747</v>
      </c>
      <c r="N3330" s="261" t="s">
        <v>30</v>
      </c>
      <c r="O3330" s="260"/>
      <c r="P3330" s="255"/>
      <c r="Q3330" s="255" t="s">
        <v>30</v>
      </c>
      <c r="R3330" s="255"/>
      <c r="S3330" s="255"/>
      <c r="T3330" s="251" t="str">
        <f t="array" ref="T3330">VLOOKUP(D3330&amp;E3330,IF({1,0},'2021春'!$C$3:$C$4485&amp;'2021春'!$D$3:$D$4485,'2021春'!$H$3:$H$4485),2,0)</f>
        <v>451229200811232716</v>
      </c>
    </row>
    <row r="3331" spans="1:20">
      <c r="A3331" s="255">
        <v>3329</v>
      </c>
      <c r="B3331" s="255" t="s">
        <v>13184</v>
      </c>
      <c r="C3331" s="255" t="s">
        <v>21</v>
      </c>
      <c r="D3331" s="255" t="s">
        <v>441</v>
      </c>
      <c r="E3331" s="255" t="s">
        <v>13185</v>
      </c>
      <c r="F3331" s="255" t="s">
        <v>24</v>
      </c>
      <c r="G3331" s="255">
        <v>16</v>
      </c>
      <c r="H3331" s="255" t="s">
        <v>13186</v>
      </c>
      <c r="I3331" s="255" t="s">
        <v>13187</v>
      </c>
      <c r="J3331" s="255">
        <v>18176755045</v>
      </c>
      <c r="K3331" s="255" t="s">
        <v>27</v>
      </c>
      <c r="L3331" s="260">
        <v>44395</v>
      </c>
      <c r="M3331" s="255" t="s">
        <v>28</v>
      </c>
      <c r="N3331" s="255"/>
      <c r="O3331" s="260"/>
      <c r="P3331" s="255"/>
      <c r="Q3331" s="255" t="s">
        <v>30</v>
      </c>
      <c r="R3331" s="255"/>
      <c r="S3331" s="255"/>
      <c r="T3331" s="251" t="str">
        <f t="array" ref="T3331">VLOOKUP(D3331&amp;E3331,IF({1,0},'2021春'!$C$3:$C$4485&amp;'2021春'!$D$3:$D$4485,'2021春'!$H$3:$H$4485),2,0)</f>
        <v>451229200502072712</v>
      </c>
    </row>
    <row r="3332" spans="1:20">
      <c r="A3332" s="255">
        <v>3330</v>
      </c>
      <c r="B3332" s="255" t="s">
        <v>13188</v>
      </c>
      <c r="C3332" s="255" t="s">
        <v>21</v>
      </c>
      <c r="D3332" s="255" t="s">
        <v>441</v>
      </c>
      <c r="E3332" s="255" t="s">
        <v>1428</v>
      </c>
      <c r="F3332" s="255" t="s">
        <v>24</v>
      </c>
      <c r="G3332" s="255">
        <v>15</v>
      </c>
      <c r="H3332" s="255" t="s">
        <v>429</v>
      </c>
      <c r="I3332" s="255" t="s">
        <v>13189</v>
      </c>
      <c r="J3332" s="255">
        <v>14777393996</v>
      </c>
      <c r="K3332" s="255" t="s">
        <v>27</v>
      </c>
      <c r="L3332" s="260">
        <v>44390</v>
      </c>
      <c r="M3332" s="255" t="s">
        <v>2747</v>
      </c>
      <c r="N3332" s="255"/>
      <c r="O3332" s="260"/>
      <c r="P3332" s="255"/>
      <c r="Q3332" s="255" t="s">
        <v>30</v>
      </c>
      <c r="R3332" s="255"/>
      <c r="S3332" s="255"/>
      <c r="T3332" s="251" t="str">
        <f t="array" ref="T3332">VLOOKUP(D3332&amp;E3332,IF({1,0},'2021春'!$C$3:$C$4485&amp;'2021春'!$D$3:$D$4485,'2021春'!$H$3:$H$4485),2,0)</f>
        <v>451229200512282713</v>
      </c>
    </row>
    <row r="3333" spans="1:20">
      <c r="A3333" s="255">
        <v>3331</v>
      </c>
      <c r="B3333" s="255" t="s">
        <v>13190</v>
      </c>
      <c r="C3333" s="255" t="s">
        <v>21</v>
      </c>
      <c r="D3333" s="255" t="s">
        <v>441</v>
      </c>
      <c r="E3333" s="255" t="s">
        <v>13191</v>
      </c>
      <c r="F3333" s="255" t="s">
        <v>24</v>
      </c>
      <c r="G3333" s="255">
        <v>16</v>
      </c>
      <c r="H3333" s="255" t="s">
        <v>13192</v>
      </c>
      <c r="I3333" s="255" t="s">
        <v>13193</v>
      </c>
      <c r="J3333" s="255">
        <v>18177872325</v>
      </c>
      <c r="K3333" s="255" t="s">
        <v>27</v>
      </c>
      <c r="L3333" s="260">
        <v>44413</v>
      </c>
      <c r="M3333" s="255" t="s">
        <v>29</v>
      </c>
      <c r="N3333" s="255"/>
      <c r="O3333" s="260"/>
      <c r="P3333" s="255"/>
      <c r="Q3333" s="255" t="s">
        <v>30</v>
      </c>
      <c r="R3333" s="255"/>
      <c r="S3333" s="255"/>
      <c r="T3333" s="251" t="str">
        <f t="array" ref="T3333">VLOOKUP(D3333&amp;E3333,IF({1,0},'2021春'!$C$3:$C$4485&amp;'2021春'!$D$3:$D$4485,'2021春'!$H$3:$H$4485),2,0)</f>
        <v>452731200505185114</v>
      </c>
    </row>
    <row r="3334" spans="1:20">
      <c r="A3334" s="255">
        <v>3332</v>
      </c>
      <c r="B3334" s="255" t="s">
        <v>13194</v>
      </c>
      <c r="C3334" s="255" t="s">
        <v>21</v>
      </c>
      <c r="D3334" s="255" t="s">
        <v>441</v>
      </c>
      <c r="E3334" s="255" t="s">
        <v>6840</v>
      </c>
      <c r="F3334" s="255" t="s">
        <v>24</v>
      </c>
      <c r="G3334" s="255">
        <v>16</v>
      </c>
      <c r="H3334" s="255" t="s">
        <v>3089</v>
      </c>
      <c r="I3334" s="255" t="s">
        <v>12767</v>
      </c>
      <c r="J3334" s="255">
        <v>18777687673</v>
      </c>
      <c r="K3334" s="255" t="s">
        <v>27</v>
      </c>
      <c r="L3334" s="260">
        <v>44400</v>
      </c>
      <c r="M3334" s="255" t="s">
        <v>28</v>
      </c>
      <c r="N3334" s="255"/>
      <c r="O3334" s="260"/>
      <c r="P3334" s="255"/>
      <c r="Q3334" s="255" t="s">
        <v>30</v>
      </c>
      <c r="R3334" s="255"/>
      <c r="S3334" s="255"/>
      <c r="T3334" s="251" t="str">
        <f t="array" ref="T3334">VLOOKUP(D3334&amp;E3334,IF({1,0},'2021春'!$C$3:$C$4485&amp;'2021春'!$D$3:$D$4485,'2021春'!$H$3:$H$4485),2,0)</f>
        <v>45273120041210571x</v>
      </c>
    </row>
    <row r="3335" spans="1:20">
      <c r="A3335" s="255">
        <v>3333</v>
      </c>
      <c r="B3335" s="255" t="s">
        <v>13195</v>
      </c>
      <c r="C3335" s="255" t="s">
        <v>21</v>
      </c>
      <c r="D3335" s="255" t="s">
        <v>441</v>
      </c>
      <c r="E3335" s="255" t="s">
        <v>13196</v>
      </c>
      <c r="F3335" s="255" t="s">
        <v>24</v>
      </c>
      <c r="G3335" s="255">
        <v>18</v>
      </c>
      <c r="H3335" s="255" t="s">
        <v>725</v>
      </c>
      <c r="I3335" s="255" t="s">
        <v>13197</v>
      </c>
      <c r="J3335" s="255">
        <v>17807837597</v>
      </c>
      <c r="K3335" s="255" t="s">
        <v>27</v>
      </c>
      <c r="L3335" s="260">
        <v>44331</v>
      </c>
      <c r="M3335" s="255" t="s">
        <v>28</v>
      </c>
      <c r="N3335" s="255" t="s">
        <v>27</v>
      </c>
      <c r="O3335" s="260">
        <v>44366</v>
      </c>
      <c r="P3335" s="255" t="s">
        <v>28</v>
      </c>
      <c r="Q3335" s="255" t="s">
        <v>30</v>
      </c>
      <c r="R3335" s="255"/>
      <c r="S3335" s="255" t="s">
        <v>13198</v>
      </c>
      <c r="T3335" s="251" t="str">
        <f t="array" ref="T3335">VLOOKUP(D3335&amp;E3335,IF({1,0},'2021春'!$C$3:$C$4485&amp;'2021春'!$D$3:$D$4485,'2021春'!$H$3:$H$4485),2,0)</f>
        <v>451229200211062717</v>
      </c>
    </row>
    <row r="3336" spans="1:20">
      <c r="A3336" s="255">
        <v>3334</v>
      </c>
      <c r="B3336" s="255" t="s">
        <v>13199</v>
      </c>
      <c r="C3336" s="255" t="s">
        <v>21</v>
      </c>
      <c r="D3336" s="255" t="s">
        <v>441</v>
      </c>
      <c r="E3336" s="255" t="s">
        <v>13200</v>
      </c>
      <c r="F3336" s="255" t="s">
        <v>24</v>
      </c>
      <c r="G3336" s="255">
        <v>16</v>
      </c>
      <c r="H3336" s="255" t="s">
        <v>13201</v>
      </c>
      <c r="I3336" s="255" t="s">
        <v>13202</v>
      </c>
      <c r="J3336" s="255">
        <v>18070860101</v>
      </c>
      <c r="K3336" s="255" t="s">
        <v>27</v>
      </c>
      <c r="L3336" s="260">
        <v>44416</v>
      </c>
      <c r="M3336" s="255" t="s">
        <v>185</v>
      </c>
      <c r="N3336" s="255"/>
      <c r="O3336" s="260"/>
      <c r="P3336" s="255"/>
      <c r="Q3336" s="255" t="s">
        <v>30</v>
      </c>
      <c r="R3336" s="255"/>
      <c r="S3336" s="255"/>
      <c r="T3336" s="251" t="str">
        <f t="array" ref="T3336">VLOOKUP(D3336&amp;E3336,IF({1,0},'2021春'!$C$3:$C$4485&amp;'2021春'!$D$3:$D$4485,'2021春'!$H$3:$H$4485),2,0)</f>
        <v>452731200410290915</v>
      </c>
    </row>
    <row r="3337" spans="1:20">
      <c r="A3337" s="255">
        <v>3335</v>
      </c>
      <c r="B3337" s="255" t="s">
        <v>13203</v>
      </c>
      <c r="C3337" s="255" t="s">
        <v>21</v>
      </c>
      <c r="D3337" s="255" t="s">
        <v>441</v>
      </c>
      <c r="E3337" s="255" t="s">
        <v>13204</v>
      </c>
      <c r="F3337" s="255" t="s">
        <v>143</v>
      </c>
      <c r="G3337" s="255">
        <v>16</v>
      </c>
      <c r="H3337" s="255" t="s">
        <v>13205</v>
      </c>
      <c r="I3337" s="255" t="s">
        <v>6727</v>
      </c>
      <c r="J3337" s="255">
        <v>13922950485</v>
      </c>
      <c r="K3337" s="255" t="s">
        <v>27</v>
      </c>
      <c r="L3337" s="260">
        <v>44398</v>
      </c>
      <c r="M3337" s="255" t="s">
        <v>28</v>
      </c>
      <c r="N3337" s="255"/>
      <c r="O3337" s="260"/>
      <c r="P3337" s="255"/>
      <c r="Q3337" s="255" t="s">
        <v>30</v>
      </c>
      <c r="R3337" s="255"/>
      <c r="S3337" s="255"/>
      <c r="T3337" s="251" t="str">
        <f t="array" ref="T3337">VLOOKUP(D3337&amp;E3337,IF({1,0},'2021春'!$C$3:$C$4485&amp;'2021春'!$D$3:$D$4485,'2021春'!$H$3:$H$4485),2,0)</f>
        <v>451229200505080021</v>
      </c>
    </row>
    <row r="3338" spans="1:20">
      <c r="A3338" s="255">
        <v>3336</v>
      </c>
      <c r="B3338" s="255" t="s">
        <v>13206</v>
      </c>
      <c r="C3338" s="255" t="s">
        <v>21</v>
      </c>
      <c r="D3338" s="255" t="s">
        <v>441</v>
      </c>
      <c r="E3338" s="255" t="s">
        <v>13207</v>
      </c>
      <c r="F3338" s="255" t="s">
        <v>143</v>
      </c>
      <c r="G3338" s="255">
        <v>16</v>
      </c>
      <c r="H3338" s="255" t="s">
        <v>13208</v>
      </c>
      <c r="I3338" s="255" t="s">
        <v>6960</v>
      </c>
      <c r="J3338" s="255">
        <v>13217881799</v>
      </c>
      <c r="K3338" s="255" t="s">
        <v>27</v>
      </c>
      <c r="L3338" s="260">
        <v>44396</v>
      </c>
      <c r="M3338" s="255" t="s">
        <v>133</v>
      </c>
      <c r="N3338" s="255"/>
      <c r="O3338" s="260"/>
      <c r="P3338" s="255"/>
      <c r="Q3338" s="255" t="s">
        <v>30</v>
      </c>
      <c r="R3338" s="255"/>
      <c r="S3338" s="255"/>
      <c r="T3338" s="251" t="str">
        <f t="array" ref="T3338">VLOOKUP(D3338&amp;E3338,IF({1,0},'2021春'!$C$3:$C$4485&amp;'2021春'!$D$3:$D$4485,'2021春'!$H$3:$H$4485),2,0)</f>
        <v>452731200503212422</v>
      </c>
    </row>
    <row r="3339" spans="1:20">
      <c r="A3339" s="255">
        <v>3337</v>
      </c>
      <c r="B3339" s="255" t="s">
        <v>13209</v>
      </c>
      <c r="C3339" s="255" t="s">
        <v>21</v>
      </c>
      <c r="D3339" s="255" t="s">
        <v>441</v>
      </c>
      <c r="E3339" s="255" t="s">
        <v>13210</v>
      </c>
      <c r="F3339" s="255" t="s">
        <v>24</v>
      </c>
      <c r="G3339" s="255">
        <v>16</v>
      </c>
      <c r="H3339" s="255" t="s">
        <v>6436</v>
      </c>
      <c r="I3339" s="255" t="s">
        <v>13211</v>
      </c>
      <c r="J3339" s="255">
        <v>18776864991</v>
      </c>
      <c r="K3339" s="255" t="s">
        <v>27</v>
      </c>
      <c r="L3339" s="260">
        <v>44399</v>
      </c>
      <c r="M3339" s="255" t="s">
        <v>185</v>
      </c>
      <c r="N3339" s="255"/>
      <c r="O3339" s="260"/>
      <c r="P3339" s="255"/>
      <c r="Q3339" s="255" t="s">
        <v>30</v>
      </c>
      <c r="R3339" s="255"/>
      <c r="S3339" s="255"/>
      <c r="T3339" s="251" t="str">
        <f t="array" ref="T3339">VLOOKUP(D3339&amp;E3339,IF({1,0},'2021春'!$C$3:$C$4485&amp;'2021春'!$D$3:$D$4485,'2021春'!$H$3:$H$4485),2,0)</f>
        <v>451229200408180936</v>
      </c>
    </row>
    <row r="3340" spans="1:20">
      <c r="A3340" s="255">
        <v>3338</v>
      </c>
      <c r="B3340" s="255" t="s">
        <v>13212</v>
      </c>
      <c r="C3340" s="255" t="s">
        <v>21</v>
      </c>
      <c r="D3340" s="255" t="s">
        <v>441</v>
      </c>
      <c r="E3340" s="255" t="s">
        <v>13213</v>
      </c>
      <c r="F3340" s="255" t="s">
        <v>24</v>
      </c>
      <c r="G3340" s="255">
        <v>16</v>
      </c>
      <c r="H3340" s="255" t="s">
        <v>13214</v>
      </c>
      <c r="I3340" s="255" t="s">
        <v>13215</v>
      </c>
      <c r="J3340" s="255">
        <v>13737966089</v>
      </c>
      <c r="K3340" s="255" t="s">
        <v>27</v>
      </c>
      <c r="L3340" s="260">
        <v>44399</v>
      </c>
      <c r="M3340" s="255" t="s">
        <v>1288</v>
      </c>
      <c r="N3340" s="255"/>
      <c r="O3340" s="260"/>
      <c r="P3340" s="255"/>
      <c r="Q3340" s="255" t="s">
        <v>30</v>
      </c>
      <c r="R3340" s="255"/>
      <c r="S3340" s="255"/>
      <c r="T3340" s="251" t="str">
        <f t="array" ref="T3340">VLOOKUP(D3340&amp;E3340,IF({1,0},'2021春'!$C$3:$C$4485&amp;'2021春'!$D$3:$D$4485,'2021春'!$H$3:$H$4485),2,0)</f>
        <v>452731200410170614</v>
      </c>
    </row>
    <row r="3341" spans="1:20">
      <c r="A3341" s="255">
        <v>3339</v>
      </c>
      <c r="B3341" s="255" t="s">
        <v>13216</v>
      </c>
      <c r="C3341" s="255" t="s">
        <v>21</v>
      </c>
      <c r="D3341" s="255" t="s">
        <v>441</v>
      </c>
      <c r="E3341" s="255" t="s">
        <v>13217</v>
      </c>
      <c r="F3341" s="255" t="s">
        <v>24</v>
      </c>
      <c r="G3341" s="255">
        <v>17</v>
      </c>
      <c r="H3341" s="255" t="s">
        <v>13218</v>
      </c>
      <c r="I3341" s="255" t="s">
        <v>13219</v>
      </c>
      <c r="J3341" s="255">
        <v>18877857675</v>
      </c>
      <c r="K3341" s="255" t="s">
        <v>27</v>
      </c>
      <c r="L3341" s="260">
        <v>44394</v>
      </c>
      <c r="M3341" s="255" t="s">
        <v>185</v>
      </c>
      <c r="N3341" s="255" t="s">
        <v>27</v>
      </c>
      <c r="O3341" s="260">
        <v>44420</v>
      </c>
      <c r="P3341" s="255" t="s">
        <v>185</v>
      </c>
      <c r="Q3341" s="255" t="s">
        <v>30</v>
      </c>
      <c r="R3341" s="255"/>
      <c r="S3341" s="255"/>
      <c r="T3341" s="251" t="str">
        <f t="array" ref="T3341">VLOOKUP(D3341&amp;E3341,IF({1,0},'2021春'!$C$3:$C$4485&amp;'2021春'!$D$3:$D$4485,'2021春'!$H$3:$H$4485),2,0)</f>
        <v>452731200404170917</v>
      </c>
    </row>
    <row r="3342" spans="1:20">
      <c r="A3342" s="255">
        <v>3340</v>
      </c>
      <c r="B3342" s="255" t="s">
        <v>13220</v>
      </c>
      <c r="C3342" s="255" t="s">
        <v>21</v>
      </c>
      <c r="D3342" s="255" t="s">
        <v>441</v>
      </c>
      <c r="E3342" s="255" t="s">
        <v>13221</v>
      </c>
      <c r="F3342" s="255" t="s">
        <v>24</v>
      </c>
      <c r="G3342" s="255">
        <v>16</v>
      </c>
      <c r="H3342" s="255" t="s">
        <v>13222</v>
      </c>
      <c r="I3342" s="255" t="s">
        <v>13223</v>
      </c>
      <c r="J3342" s="255">
        <v>13768281771</v>
      </c>
      <c r="K3342" s="255" t="s">
        <v>27</v>
      </c>
      <c r="L3342" s="260">
        <v>44395</v>
      </c>
      <c r="M3342" s="255" t="s">
        <v>2747</v>
      </c>
      <c r="N3342" s="255"/>
      <c r="O3342" s="260"/>
      <c r="P3342" s="255"/>
      <c r="Q3342" s="255" t="s">
        <v>30</v>
      </c>
      <c r="R3342" s="255"/>
      <c r="S3342" s="255"/>
      <c r="T3342" s="251" t="str">
        <f t="array" ref="T3342">VLOOKUP(D3342&amp;E3342,IF({1,0},'2021春'!$C$3:$C$4485&amp;'2021春'!$D$3:$D$4485,'2021春'!$H$3:$H$4485),2,0)</f>
        <v>451229200502192757</v>
      </c>
    </row>
    <row r="3343" spans="1:20">
      <c r="A3343" s="255">
        <v>3341</v>
      </c>
      <c r="B3343" s="255" t="s">
        <v>13224</v>
      </c>
      <c r="C3343" s="255" t="s">
        <v>21</v>
      </c>
      <c r="D3343" s="255" t="s">
        <v>441</v>
      </c>
      <c r="E3343" s="255" t="s">
        <v>13225</v>
      </c>
      <c r="F3343" s="255" t="s">
        <v>24</v>
      </c>
      <c r="G3343" s="255">
        <v>16</v>
      </c>
      <c r="H3343" s="255" t="s">
        <v>13226</v>
      </c>
      <c r="I3343" s="255" t="s">
        <v>13227</v>
      </c>
      <c r="J3343" s="255">
        <v>18877857739</v>
      </c>
      <c r="K3343" s="255" t="s">
        <v>27</v>
      </c>
      <c r="L3343" s="260">
        <v>44393</v>
      </c>
      <c r="M3343" s="255" t="s">
        <v>28</v>
      </c>
      <c r="N3343" s="255"/>
      <c r="O3343" s="260"/>
      <c r="P3343" s="255"/>
      <c r="Q3343" s="255" t="s">
        <v>30</v>
      </c>
      <c r="R3343" s="255"/>
      <c r="S3343" s="255"/>
      <c r="T3343" s="251" t="str">
        <f t="array" ref="T3343">VLOOKUP(D3343&amp;E3343,IF({1,0},'2021春'!$C$3:$C$4485&amp;'2021春'!$D$3:$D$4485,'2021春'!$H$3:$H$4485),2,0)</f>
        <v>452731200501170011</v>
      </c>
    </row>
    <row r="3344" spans="1:20">
      <c r="A3344" s="255">
        <v>3342</v>
      </c>
      <c r="B3344" s="255" t="s">
        <v>13228</v>
      </c>
      <c r="C3344" s="255" t="s">
        <v>21</v>
      </c>
      <c r="D3344" s="255" t="s">
        <v>441</v>
      </c>
      <c r="E3344" s="255" t="s">
        <v>13229</v>
      </c>
      <c r="F3344" s="255" t="s">
        <v>24</v>
      </c>
      <c r="G3344" s="255">
        <v>16</v>
      </c>
      <c r="H3344" s="255" t="s">
        <v>13230</v>
      </c>
      <c r="I3344" s="255" t="s">
        <v>13231</v>
      </c>
      <c r="J3344" s="255">
        <v>18776863676</v>
      </c>
      <c r="K3344" s="255" t="s">
        <v>27</v>
      </c>
      <c r="L3344" s="260">
        <v>44394</v>
      </c>
      <c r="M3344" s="255" t="s">
        <v>28</v>
      </c>
      <c r="N3344" s="255"/>
      <c r="O3344" s="260"/>
      <c r="P3344" s="255"/>
      <c r="Q3344" s="255" t="s">
        <v>30</v>
      </c>
      <c r="R3344" s="255"/>
      <c r="S3344" s="255"/>
      <c r="T3344" s="251" t="str">
        <f t="array" ref="T3344">VLOOKUP(D3344&amp;E3344,IF({1,0},'2021春'!$C$3:$C$4485&amp;'2021春'!$D$3:$D$4485,'2021春'!$H$3:$H$4485),2,0)</f>
        <v>452731200501074812</v>
      </c>
    </row>
    <row r="3345" spans="1:20">
      <c r="A3345" s="255">
        <v>3343</v>
      </c>
      <c r="B3345" s="255" t="s">
        <v>13232</v>
      </c>
      <c r="C3345" s="255" t="s">
        <v>21</v>
      </c>
      <c r="D3345" s="255" t="s">
        <v>441</v>
      </c>
      <c r="E3345" s="255" t="s">
        <v>13233</v>
      </c>
      <c r="F3345" s="255" t="s">
        <v>24</v>
      </c>
      <c r="G3345" s="255">
        <v>16</v>
      </c>
      <c r="H3345" s="255" t="s">
        <v>13234</v>
      </c>
      <c r="I3345" s="255" t="s">
        <v>13235</v>
      </c>
      <c r="J3345" s="255">
        <v>13652418805</v>
      </c>
      <c r="K3345" s="255" t="s">
        <v>27</v>
      </c>
      <c r="L3345" s="260">
        <v>44395</v>
      </c>
      <c r="M3345" s="255" t="s">
        <v>28</v>
      </c>
      <c r="N3345" s="255"/>
      <c r="O3345" s="260"/>
      <c r="P3345" s="255"/>
      <c r="Q3345" s="255" t="s">
        <v>30</v>
      </c>
      <c r="R3345" s="255"/>
      <c r="S3345" s="255"/>
      <c r="T3345" s="251" t="str">
        <f t="array" ref="T3345">VLOOKUP(D3345&amp;E3345,IF({1,0},'2021春'!$C$3:$C$4485&amp;'2021春'!$D$3:$D$4485,'2021春'!$H$3:$H$4485),2,0)</f>
        <v>452731200505290010</v>
      </c>
    </row>
    <row r="3346" spans="1:20">
      <c r="A3346" s="255">
        <v>3344</v>
      </c>
      <c r="B3346" s="255" t="s">
        <v>13236</v>
      </c>
      <c r="C3346" s="255" t="s">
        <v>21</v>
      </c>
      <c r="D3346" s="255" t="s">
        <v>441</v>
      </c>
      <c r="E3346" s="255" t="s">
        <v>13237</v>
      </c>
      <c r="F3346" s="255" t="s">
        <v>24</v>
      </c>
      <c r="G3346" s="255">
        <v>17</v>
      </c>
      <c r="H3346" s="255" t="s">
        <v>13238</v>
      </c>
      <c r="I3346" s="255" t="s">
        <v>13239</v>
      </c>
      <c r="J3346" s="255">
        <v>13307884728</v>
      </c>
      <c r="K3346" s="255" t="s">
        <v>27</v>
      </c>
      <c r="L3346" s="260">
        <v>44398</v>
      </c>
      <c r="M3346" s="255" t="s">
        <v>13240</v>
      </c>
      <c r="N3346" s="255"/>
      <c r="O3346" s="260"/>
      <c r="P3346" s="255"/>
      <c r="Q3346" s="255" t="s">
        <v>30</v>
      </c>
      <c r="R3346" s="255"/>
      <c r="S3346" s="255"/>
      <c r="T3346" s="251" t="str">
        <f t="array" ref="T3346">VLOOKUP(D3346&amp;E3346,IF({1,0},'2021春'!$C$3:$C$4485&amp;'2021春'!$D$3:$D$4485,'2021春'!$H$3:$H$4485),2,0)</f>
        <v>452731200406222717</v>
      </c>
    </row>
    <row r="3347" spans="1:20">
      <c r="A3347" s="255">
        <v>3345</v>
      </c>
      <c r="B3347" s="255" t="s">
        <v>13241</v>
      </c>
      <c r="C3347" s="255" t="s">
        <v>21</v>
      </c>
      <c r="D3347" s="255" t="s">
        <v>441</v>
      </c>
      <c r="E3347" s="255" t="s">
        <v>13242</v>
      </c>
      <c r="F3347" s="255" t="s">
        <v>24</v>
      </c>
      <c r="G3347" s="255">
        <v>16</v>
      </c>
      <c r="H3347" s="255" t="s">
        <v>13243</v>
      </c>
      <c r="I3347" s="255" t="s">
        <v>13244</v>
      </c>
      <c r="J3347" s="255">
        <v>13910178479</v>
      </c>
      <c r="K3347" s="255" t="s">
        <v>27</v>
      </c>
      <c r="L3347" s="260">
        <v>44406</v>
      </c>
      <c r="M3347" s="255" t="s">
        <v>29</v>
      </c>
      <c r="N3347" s="255"/>
      <c r="O3347" s="260"/>
      <c r="P3347" s="255"/>
      <c r="Q3347" s="255" t="s">
        <v>30</v>
      </c>
      <c r="R3347" s="255"/>
      <c r="S3347" s="255"/>
      <c r="T3347" s="251" t="str">
        <f t="array" ref="T3347">VLOOKUP(D3347&amp;E3347,IF({1,0},'2021春'!$C$3:$C$4485&amp;'2021春'!$D$3:$D$4485,'2021春'!$H$3:$H$4485),2,0)</f>
        <v>450124200506012735</v>
      </c>
    </row>
    <row r="3348" spans="1:20">
      <c r="A3348" s="255">
        <v>3346</v>
      </c>
      <c r="B3348" s="255" t="s">
        <v>13245</v>
      </c>
      <c r="C3348" s="255" t="s">
        <v>21</v>
      </c>
      <c r="D3348" s="255" t="s">
        <v>441</v>
      </c>
      <c r="E3348" s="255" t="s">
        <v>13246</v>
      </c>
      <c r="F3348" s="255" t="s">
        <v>24</v>
      </c>
      <c r="G3348" s="255">
        <v>16</v>
      </c>
      <c r="H3348" s="255" t="s">
        <v>13247</v>
      </c>
      <c r="I3348" s="255" t="s">
        <v>13248</v>
      </c>
      <c r="J3348" s="255">
        <v>15078638902</v>
      </c>
      <c r="K3348" s="255" t="s">
        <v>27</v>
      </c>
      <c r="L3348" s="260">
        <v>44396</v>
      </c>
      <c r="M3348" s="255" t="s">
        <v>4424</v>
      </c>
      <c r="N3348" s="255"/>
      <c r="O3348" s="260"/>
      <c r="P3348" s="255"/>
      <c r="Q3348" s="255" t="s">
        <v>30</v>
      </c>
      <c r="R3348" s="255"/>
      <c r="S3348" s="255"/>
      <c r="T3348" s="251" t="str">
        <f t="array" ref="T3348">VLOOKUP(D3348&amp;E3348,IF({1,0},'2021春'!$C$3:$C$4485&amp;'2021春'!$D$3:$D$4485,'2021春'!$H$3:$H$4485),2,0)</f>
        <v>452731200411115414</v>
      </c>
    </row>
    <row r="3349" spans="1:20">
      <c r="A3349" s="255">
        <v>3347</v>
      </c>
      <c r="B3349" s="255" t="s">
        <v>13249</v>
      </c>
      <c r="C3349" s="255" t="s">
        <v>21</v>
      </c>
      <c r="D3349" s="255" t="s">
        <v>441</v>
      </c>
      <c r="E3349" s="255" t="s">
        <v>13250</v>
      </c>
      <c r="F3349" s="255" t="s">
        <v>24</v>
      </c>
      <c r="G3349" s="255">
        <v>16</v>
      </c>
      <c r="H3349" s="255" t="s">
        <v>9286</v>
      </c>
      <c r="I3349" s="255" t="s">
        <v>13251</v>
      </c>
      <c r="J3349" s="255">
        <v>13481849908</v>
      </c>
      <c r="K3349" s="255" t="s">
        <v>27</v>
      </c>
      <c r="L3349" s="260">
        <v>44403</v>
      </c>
      <c r="M3349" s="255" t="s">
        <v>28</v>
      </c>
      <c r="N3349" s="255"/>
      <c r="O3349" s="260"/>
      <c r="P3349" s="255"/>
      <c r="Q3349" s="255" t="s">
        <v>30</v>
      </c>
      <c r="R3349" s="255"/>
      <c r="S3349" s="255"/>
      <c r="T3349" s="251" t="str">
        <f t="array" ref="T3349">VLOOKUP(D3349&amp;E3349,IF({1,0},'2021春'!$C$3:$C$4485&amp;'2021春'!$D$3:$D$4485,'2021春'!$H$3:$H$4485),2,0)</f>
        <v>452731200408284815</v>
      </c>
    </row>
    <row r="3350" spans="1:20">
      <c r="A3350" s="255">
        <v>3348</v>
      </c>
      <c r="B3350" s="255" t="s">
        <v>13252</v>
      </c>
      <c r="C3350" s="255" t="s">
        <v>21</v>
      </c>
      <c r="D3350" s="255" t="s">
        <v>441</v>
      </c>
      <c r="E3350" s="255" t="s">
        <v>13253</v>
      </c>
      <c r="F3350" s="255" t="s">
        <v>143</v>
      </c>
      <c r="G3350" s="255">
        <v>16</v>
      </c>
      <c r="H3350" s="255" t="s">
        <v>13254</v>
      </c>
      <c r="I3350" s="255" t="s">
        <v>13255</v>
      </c>
      <c r="J3350" s="255">
        <v>15977884564</v>
      </c>
      <c r="K3350" s="255" t="s">
        <v>27</v>
      </c>
      <c r="L3350" s="260">
        <v>44395</v>
      </c>
      <c r="M3350" s="255" t="s">
        <v>13256</v>
      </c>
      <c r="N3350" s="255" t="s">
        <v>27</v>
      </c>
      <c r="O3350" s="260">
        <v>44416</v>
      </c>
      <c r="P3350" s="255" t="s">
        <v>13256</v>
      </c>
      <c r="Q3350" s="255" t="s">
        <v>30</v>
      </c>
      <c r="R3350" s="255" t="s">
        <v>13254</v>
      </c>
      <c r="S3350" s="255"/>
      <c r="T3350" s="251" t="str">
        <f t="array" ref="T3350">VLOOKUP(D3350&amp;E3350,IF({1,0},'2021春'!$C$3:$C$4485&amp;'2021春'!$D$3:$D$4485,'2021春'!$H$3:$H$4485),2,0)</f>
        <v>451228200501043526</v>
      </c>
    </row>
    <row r="3351" spans="1:20">
      <c r="A3351" s="255">
        <v>3349</v>
      </c>
      <c r="B3351" s="255" t="s">
        <v>13257</v>
      </c>
      <c r="C3351" s="255" t="s">
        <v>21</v>
      </c>
      <c r="D3351" s="255" t="s">
        <v>441</v>
      </c>
      <c r="E3351" s="255" t="s">
        <v>13258</v>
      </c>
      <c r="F3351" s="255" t="s">
        <v>24</v>
      </c>
      <c r="G3351" s="255">
        <v>18</v>
      </c>
      <c r="H3351" s="255" t="s">
        <v>13259</v>
      </c>
      <c r="I3351" s="255" t="s">
        <v>13260</v>
      </c>
      <c r="J3351" s="255">
        <v>15277892619</v>
      </c>
      <c r="K3351" s="255" t="s">
        <v>27</v>
      </c>
      <c r="L3351" s="260">
        <v>44387</v>
      </c>
      <c r="M3351" s="255" t="s">
        <v>139</v>
      </c>
      <c r="N3351" s="255" t="s">
        <v>27</v>
      </c>
      <c r="O3351" s="260">
        <v>44408</v>
      </c>
      <c r="P3351" s="255" t="s">
        <v>139</v>
      </c>
      <c r="Q3351" s="255" t="s">
        <v>30</v>
      </c>
      <c r="R3351" s="255"/>
      <c r="S3351" s="255"/>
      <c r="T3351" s="251" t="str">
        <f t="array" ref="T3351">VLOOKUP(D3351&amp;E3351,IF({1,0},'2021春'!$C$3:$C$4485&amp;'2021春'!$D$3:$D$4485,'2021春'!$H$3:$H$4485),2,0)</f>
        <v>451229200306253612</v>
      </c>
    </row>
    <row r="3352" spans="1:20">
      <c r="A3352" s="255">
        <v>3350</v>
      </c>
      <c r="B3352" s="255" t="s">
        <v>13261</v>
      </c>
      <c r="C3352" s="255" t="s">
        <v>21</v>
      </c>
      <c r="D3352" s="255" t="s">
        <v>441</v>
      </c>
      <c r="E3352" s="255" t="s">
        <v>13262</v>
      </c>
      <c r="F3352" s="255" t="s">
        <v>143</v>
      </c>
      <c r="G3352" s="255">
        <v>16</v>
      </c>
      <c r="H3352" s="255" t="s">
        <v>13263</v>
      </c>
      <c r="I3352" s="255" t="s">
        <v>13264</v>
      </c>
      <c r="J3352" s="255">
        <v>19127012068</v>
      </c>
      <c r="K3352" s="255" t="s">
        <v>27</v>
      </c>
      <c r="L3352" s="260">
        <v>44405</v>
      </c>
      <c r="M3352" s="255" t="s">
        <v>133</v>
      </c>
      <c r="N3352" s="255"/>
      <c r="O3352" s="260"/>
      <c r="P3352" s="255"/>
      <c r="Q3352" s="255" t="s">
        <v>30</v>
      </c>
      <c r="R3352" s="255"/>
      <c r="S3352" s="255"/>
      <c r="T3352" s="251" t="str">
        <f t="array" ref="T3352">VLOOKUP(D3352&amp;E3352,IF({1,0},'2021春'!$C$3:$C$4485&amp;'2021春'!$D$3:$D$4485,'2021春'!$H$3:$H$4485),2,0)</f>
        <v>451229200410182420</v>
      </c>
    </row>
    <row r="3353" spans="1:20">
      <c r="A3353" s="255">
        <v>3351</v>
      </c>
      <c r="B3353" s="255" t="s">
        <v>13265</v>
      </c>
      <c r="C3353" s="255" t="s">
        <v>21</v>
      </c>
      <c r="D3353" s="255" t="s">
        <v>441</v>
      </c>
      <c r="E3353" s="255" t="s">
        <v>13266</v>
      </c>
      <c r="F3353" s="255" t="s">
        <v>24</v>
      </c>
      <c r="G3353" s="255">
        <v>16</v>
      </c>
      <c r="H3353" s="255" t="s">
        <v>13267</v>
      </c>
      <c r="I3353" s="255" t="s">
        <v>13268</v>
      </c>
      <c r="J3353" s="255">
        <v>15296043585</v>
      </c>
      <c r="K3353" s="255" t="s">
        <v>27</v>
      </c>
      <c r="L3353" s="260">
        <v>44395</v>
      </c>
      <c r="M3353" s="255" t="s">
        <v>28</v>
      </c>
      <c r="N3353" s="255"/>
      <c r="O3353" s="260"/>
      <c r="P3353" s="255"/>
      <c r="Q3353" s="255" t="s">
        <v>30</v>
      </c>
      <c r="R3353" s="255"/>
      <c r="S3353" s="255"/>
      <c r="T3353" s="251" t="str">
        <f t="array" ref="T3353">VLOOKUP(D3353&amp;E3353,IF({1,0},'2021春'!$C$3:$C$4485&amp;'2021春'!$D$3:$D$4485,'2021春'!$H$3:$H$4485),2,0)</f>
        <v>452731200412253616</v>
      </c>
    </row>
    <row r="3354" spans="1:20">
      <c r="A3354" s="255">
        <v>3352</v>
      </c>
      <c r="B3354" s="255" t="s">
        <v>13269</v>
      </c>
      <c r="C3354" s="255" t="s">
        <v>21</v>
      </c>
      <c r="D3354" s="255" t="s">
        <v>446</v>
      </c>
      <c r="E3354" s="255" t="s">
        <v>13270</v>
      </c>
      <c r="F3354" s="255" t="s">
        <v>143</v>
      </c>
      <c r="G3354" s="255">
        <v>16</v>
      </c>
      <c r="H3354" s="255" t="s">
        <v>13271</v>
      </c>
      <c r="I3354" s="255" t="s">
        <v>13272</v>
      </c>
      <c r="J3354" s="255">
        <v>18707783865</v>
      </c>
      <c r="K3354" s="255" t="s">
        <v>27</v>
      </c>
      <c r="L3354" s="260">
        <v>44395</v>
      </c>
      <c r="M3354" s="255" t="s">
        <v>28</v>
      </c>
      <c r="N3354" s="255" t="s">
        <v>30</v>
      </c>
      <c r="O3354" s="260"/>
      <c r="P3354" s="255"/>
      <c r="Q3354" s="255" t="s">
        <v>30</v>
      </c>
      <c r="R3354" s="255"/>
      <c r="S3354" s="255"/>
      <c r="T3354" s="251" t="str">
        <f t="array" ref="T3354">VLOOKUP(D3354&amp;E3354,IF({1,0},'2021春'!$C$3:$C$4485&amp;'2021春'!$D$3:$D$4485,'2021春'!$H$3:$H$4485),2,0)</f>
        <v>452731200412294821</v>
      </c>
    </row>
    <row r="3355" spans="1:20">
      <c r="A3355" s="255">
        <v>3353</v>
      </c>
      <c r="B3355" s="255" t="s">
        <v>13273</v>
      </c>
      <c r="C3355" s="255" t="s">
        <v>21</v>
      </c>
      <c r="D3355" s="255" t="s">
        <v>446</v>
      </c>
      <c r="E3355" s="255" t="s">
        <v>4821</v>
      </c>
      <c r="F3355" s="255" t="s">
        <v>24</v>
      </c>
      <c r="G3355" s="255">
        <v>18</v>
      </c>
      <c r="H3355" s="255" t="s">
        <v>13274</v>
      </c>
      <c r="I3355" s="255" t="s">
        <v>9276</v>
      </c>
      <c r="J3355" s="255">
        <v>15807784903</v>
      </c>
      <c r="K3355" s="255" t="s">
        <v>27</v>
      </c>
      <c r="L3355" s="260">
        <v>44331</v>
      </c>
      <c r="M3355" s="255" t="s">
        <v>28</v>
      </c>
      <c r="N3355" s="255" t="s">
        <v>27</v>
      </c>
      <c r="O3355" s="260">
        <v>44348</v>
      </c>
      <c r="P3355" s="255" t="s">
        <v>28</v>
      </c>
      <c r="Q3355" s="255" t="s">
        <v>30</v>
      </c>
      <c r="R3355" s="255"/>
      <c r="S3355" s="255"/>
      <c r="T3355" s="251" t="str">
        <f t="array" ref="T3355">VLOOKUP(D3355&amp;E3355,IF({1,0},'2021春'!$C$3:$C$4485&amp;'2021春'!$D$3:$D$4485,'2021春'!$H$3:$H$4485),2,0)</f>
        <v>452731200303075419</v>
      </c>
    </row>
    <row r="3356" spans="1:20">
      <c r="A3356" s="255">
        <v>3354</v>
      </c>
      <c r="B3356" s="255" t="s">
        <v>13275</v>
      </c>
      <c r="C3356" s="255" t="s">
        <v>21</v>
      </c>
      <c r="D3356" s="255" t="s">
        <v>446</v>
      </c>
      <c r="E3356" s="255" t="s">
        <v>13276</v>
      </c>
      <c r="F3356" s="255" t="s">
        <v>24</v>
      </c>
      <c r="G3356" s="255">
        <v>17</v>
      </c>
      <c r="H3356" s="255" t="s">
        <v>13277</v>
      </c>
      <c r="I3356" s="255" t="s">
        <v>7410</v>
      </c>
      <c r="J3356" s="255">
        <v>18077896347</v>
      </c>
      <c r="K3356" s="255" t="s">
        <v>27</v>
      </c>
      <c r="L3356" s="260">
        <v>44396</v>
      </c>
      <c r="M3356" s="255" t="s">
        <v>133</v>
      </c>
      <c r="N3356" s="255" t="s">
        <v>30</v>
      </c>
      <c r="O3356" s="260"/>
      <c r="P3356" s="255"/>
      <c r="Q3356" s="255" t="s">
        <v>30</v>
      </c>
      <c r="R3356" s="255"/>
      <c r="S3356" s="255"/>
      <c r="T3356" s="251" t="str">
        <f t="array" ref="T3356">VLOOKUP(D3356&amp;E3356,IF({1,0},'2021春'!$C$3:$C$4485&amp;'2021春'!$D$3:$D$4485,'2021春'!$H$3:$H$4485),2,0)</f>
        <v>451229200312182451</v>
      </c>
    </row>
    <row r="3357" spans="1:20">
      <c r="A3357" s="255">
        <v>3355</v>
      </c>
      <c r="B3357" s="255" t="s">
        <v>13278</v>
      </c>
      <c r="C3357" s="255" t="s">
        <v>21</v>
      </c>
      <c r="D3357" s="255" t="s">
        <v>446</v>
      </c>
      <c r="E3357" s="255" t="s">
        <v>13279</v>
      </c>
      <c r="F3357" s="255" t="s">
        <v>143</v>
      </c>
      <c r="G3357" s="255">
        <v>16</v>
      </c>
      <c r="H3357" s="255" t="s">
        <v>13280</v>
      </c>
      <c r="I3357" s="255" t="s">
        <v>13281</v>
      </c>
      <c r="J3357" s="255">
        <v>15949328677</v>
      </c>
      <c r="K3357" s="255" t="s">
        <v>27</v>
      </c>
      <c r="L3357" s="260">
        <v>44427</v>
      </c>
      <c r="M3357" s="255" t="s">
        <v>28</v>
      </c>
      <c r="N3357" s="255" t="s">
        <v>30</v>
      </c>
      <c r="O3357" s="260"/>
      <c r="P3357" s="255"/>
      <c r="Q3357" s="255" t="s">
        <v>30</v>
      </c>
      <c r="R3357" s="255"/>
      <c r="S3357" s="255"/>
      <c r="T3357" s="251" t="str">
        <f t="array" ref="T3357">VLOOKUP(D3357&amp;E3357,IF({1,0},'2021春'!$C$3:$C$4485&amp;'2021春'!$D$3:$D$4485,'2021春'!$H$3:$H$4485),2,0)</f>
        <v>452731200410054824</v>
      </c>
    </row>
    <row r="3358" spans="1:20">
      <c r="A3358" s="255">
        <v>3356</v>
      </c>
      <c r="B3358" s="255" t="s">
        <v>13282</v>
      </c>
      <c r="C3358" s="255" t="s">
        <v>21</v>
      </c>
      <c r="D3358" s="255" t="s">
        <v>446</v>
      </c>
      <c r="E3358" s="255" t="s">
        <v>13283</v>
      </c>
      <c r="F3358" s="255" t="s">
        <v>24</v>
      </c>
      <c r="G3358" s="255">
        <v>15</v>
      </c>
      <c r="H3358" s="255" t="s">
        <v>13284</v>
      </c>
      <c r="I3358" s="255" t="s">
        <v>9302</v>
      </c>
      <c r="J3358" s="255">
        <v>15277843992</v>
      </c>
      <c r="K3358" s="255" t="s">
        <v>27</v>
      </c>
      <c r="L3358" s="260">
        <v>44395</v>
      </c>
      <c r="M3358" s="255" t="s">
        <v>4894</v>
      </c>
      <c r="N3358" s="255" t="s">
        <v>27</v>
      </c>
      <c r="O3358" s="260">
        <v>44417</v>
      </c>
      <c r="P3358" s="255" t="s">
        <v>13285</v>
      </c>
      <c r="Q3358" s="255" t="s">
        <v>30</v>
      </c>
      <c r="R3358" s="255"/>
      <c r="S3358" s="255"/>
      <c r="T3358" s="251" t="str">
        <f t="array" ref="T3358">VLOOKUP(D3358&amp;E3358,IF({1,0},'2021春'!$C$3:$C$4485&amp;'2021春'!$D$3:$D$4485,'2021春'!$H$3:$H$4485),2,0)</f>
        <v>451229200605203658</v>
      </c>
    </row>
    <row r="3359" spans="1:20">
      <c r="A3359" s="255">
        <v>3357</v>
      </c>
      <c r="B3359" s="255" t="s">
        <v>13286</v>
      </c>
      <c r="C3359" s="255" t="s">
        <v>21</v>
      </c>
      <c r="D3359" s="255" t="s">
        <v>446</v>
      </c>
      <c r="E3359" s="255" t="s">
        <v>13287</v>
      </c>
      <c r="F3359" s="255" t="s">
        <v>24</v>
      </c>
      <c r="G3359" s="255">
        <v>17</v>
      </c>
      <c r="H3359" s="255" t="s">
        <v>13288</v>
      </c>
      <c r="I3359" s="255" t="s">
        <v>13289</v>
      </c>
      <c r="J3359" s="255">
        <v>13077709455</v>
      </c>
      <c r="K3359" s="255" t="s">
        <v>27</v>
      </c>
      <c r="L3359" s="260">
        <v>44394</v>
      </c>
      <c r="M3359" s="255" t="s">
        <v>28</v>
      </c>
      <c r="N3359" s="255" t="s">
        <v>30</v>
      </c>
      <c r="O3359" s="260"/>
      <c r="P3359" s="255"/>
      <c r="Q3359" s="255" t="s">
        <v>30</v>
      </c>
      <c r="R3359" s="255"/>
      <c r="S3359" s="255"/>
      <c r="T3359" s="251" t="str">
        <f t="array" ref="T3359">VLOOKUP(D3359&amp;E3359,IF({1,0},'2021春'!$C$3:$C$4485&amp;'2021春'!$D$3:$D$4485,'2021春'!$H$3:$H$4485),2,0)</f>
        <v>451229200403090616</v>
      </c>
    </row>
    <row r="3360" spans="1:20">
      <c r="A3360" s="255">
        <v>3358</v>
      </c>
      <c r="B3360" s="255" t="s">
        <v>13290</v>
      </c>
      <c r="C3360" s="255" t="s">
        <v>21</v>
      </c>
      <c r="D3360" s="255" t="s">
        <v>446</v>
      </c>
      <c r="E3360" s="255" t="s">
        <v>13291</v>
      </c>
      <c r="F3360" s="255" t="s">
        <v>24</v>
      </c>
      <c r="G3360" s="255">
        <v>17</v>
      </c>
      <c r="H3360" s="255" t="s">
        <v>13292</v>
      </c>
      <c r="I3360" s="255" t="s">
        <v>13293</v>
      </c>
      <c r="J3360" s="255">
        <v>13682698340</v>
      </c>
      <c r="K3360" s="255" t="s">
        <v>27</v>
      </c>
      <c r="L3360" s="260">
        <v>44394</v>
      </c>
      <c r="M3360" s="255" t="s">
        <v>4299</v>
      </c>
      <c r="N3360" s="255" t="s">
        <v>27</v>
      </c>
      <c r="O3360" s="260">
        <v>44416</v>
      </c>
      <c r="P3360" s="255" t="s">
        <v>4299</v>
      </c>
      <c r="Q3360" s="255" t="s">
        <v>30</v>
      </c>
      <c r="R3360" s="255" t="s">
        <v>13294</v>
      </c>
      <c r="S3360" s="255"/>
      <c r="T3360" s="251" t="str">
        <f t="array" ref="T3360">VLOOKUP(D3360&amp;E3360,IF({1,0},'2021春'!$C$3:$C$4485&amp;'2021春'!$D$3:$D$4485,'2021春'!$H$3:$H$4485),2,0)</f>
        <v>450124200406052713</v>
      </c>
    </row>
    <row r="3361" spans="1:20">
      <c r="A3361" s="255">
        <v>3359</v>
      </c>
      <c r="B3361" s="255" t="s">
        <v>13295</v>
      </c>
      <c r="C3361" s="255" t="s">
        <v>21</v>
      </c>
      <c r="D3361" s="255" t="s">
        <v>446</v>
      </c>
      <c r="E3361" s="255" t="s">
        <v>13296</v>
      </c>
      <c r="F3361" s="255" t="s">
        <v>24</v>
      </c>
      <c r="G3361" s="255">
        <v>16</v>
      </c>
      <c r="H3361" s="255" t="s">
        <v>13297</v>
      </c>
      <c r="I3361" s="255" t="s">
        <v>13298</v>
      </c>
      <c r="J3361" s="255">
        <v>13907789933</v>
      </c>
      <c r="K3361" s="255" t="s">
        <v>27</v>
      </c>
      <c r="L3361" s="260">
        <v>44398</v>
      </c>
      <c r="M3361" s="255" t="s">
        <v>29</v>
      </c>
      <c r="N3361" s="255" t="s">
        <v>30</v>
      </c>
      <c r="O3361" s="260"/>
      <c r="P3361" s="255"/>
      <c r="Q3361" s="255" t="s">
        <v>30</v>
      </c>
      <c r="R3361" s="255"/>
      <c r="S3361" s="255"/>
      <c r="T3361" s="251" t="str">
        <f t="array" ref="T3361">VLOOKUP(D3361&amp;E3361,IF({1,0},'2021春'!$C$3:$C$4485&amp;'2021春'!$D$3:$D$4485,'2021春'!$H$3:$H$4485),2,0)</f>
        <v>451229200502133618</v>
      </c>
    </row>
    <row r="3362" spans="1:20">
      <c r="A3362" s="255">
        <v>3360</v>
      </c>
      <c r="B3362" s="255" t="s">
        <v>13299</v>
      </c>
      <c r="C3362" s="255" t="s">
        <v>21</v>
      </c>
      <c r="D3362" s="255" t="s">
        <v>446</v>
      </c>
      <c r="E3362" s="255" t="s">
        <v>13300</v>
      </c>
      <c r="F3362" s="255" t="s">
        <v>143</v>
      </c>
      <c r="G3362" s="255">
        <v>18</v>
      </c>
      <c r="H3362" s="255" t="s">
        <v>6061</v>
      </c>
      <c r="I3362" s="255" t="s">
        <v>13301</v>
      </c>
      <c r="J3362" s="255">
        <v>18249919917</v>
      </c>
      <c r="K3362" s="255" t="s">
        <v>27</v>
      </c>
      <c r="L3362" s="260">
        <v>44331</v>
      </c>
      <c r="M3362" s="255" t="s">
        <v>28</v>
      </c>
      <c r="N3362" s="255" t="s">
        <v>27</v>
      </c>
      <c r="O3362" s="260">
        <v>44366</v>
      </c>
      <c r="P3362" s="255" t="s">
        <v>28</v>
      </c>
      <c r="Q3362" s="255" t="s">
        <v>30</v>
      </c>
      <c r="R3362" s="255"/>
      <c r="S3362" s="255"/>
      <c r="T3362" s="251" t="str">
        <f t="array" ref="T3362">VLOOKUP(D3362&amp;E3362,IF({1,0},'2021春'!$C$3:$C$4485&amp;'2021春'!$D$3:$D$4485,'2021春'!$H$3:$H$4485),2,0)</f>
        <v>452731200304243920</v>
      </c>
    </row>
    <row r="3363" spans="1:20">
      <c r="A3363" s="255">
        <v>3361</v>
      </c>
      <c r="B3363" s="255" t="s">
        <v>13302</v>
      </c>
      <c r="C3363" s="255" t="s">
        <v>21</v>
      </c>
      <c r="D3363" s="255" t="s">
        <v>446</v>
      </c>
      <c r="E3363" s="255" t="s">
        <v>9679</v>
      </c>
      <c r="F3363" s="255" t="s">
        <v>143</v>
      </c>
      <c r="G3363" s="255">
        <v>17</v>
      </c>
      <c r="H3363" s="255" t="s">
        <v>13303</v>
      </c>
      <c r="I3363" s="255" t="s">
        <v>13304</v>
      </c>
      <c r="J3363" s="255">
        <v>18174936416</v>
      </c>
      <c r="K3363" s="255" t="s">
        <v>27</v>
      </c>
      <c r="L3363" s="260">
        <v>44394</v>
      </c>
      <c r="M3363" s="255" t="s">
        <v>1273</v>
      </c>
      <c r="N3363" s="255" t="s">
        <v>30</v>
      </c>
      <c r="O3363" s="260"/>
      <c r="P3363" s="255"/>
      <c r="Q3363" s="255" t="s">
        <v>30</v>
      </c>
      <c r="R3363" s="255"/>
      <c r="S3363" s="255"/>
      <c r="T3363" s="251" t="str">
        <f t="array" ref="T3363">VLOOKUP(D3363&amp;E3363,IF({1,0},'2021春'!$C$3:$C$4485&amp;'2021春'!$D$3:$D$4485,'2021春'!$H$3:$H$4485),2,0)</f>
        <v>452731200408102129</v>
      </c>
    </row>
    <row r="3364" spans="1:20">
      <c r="A3364" s="255">
        <v>3362</v>
      </c>
      <c r="B3364" s="255" t="s">
        <v>13305</v>
      </c>
      <c r="C3364" s="255" t="s">
        <v>21</v>
      </c>
      <c r="D3364" s="255" t="s">
        <v>446</v>
      </c>
      <c r="E3364" s="255" t="s">
        <v>13306</v>
      </c>
      <c r="F3364" s="255" t="s">
        <v>143</v>
      </c>
      <c r="G3364" s="255">
        <v>16</v>
      </c>
      <c r="H3364" s="255" t="s">
        <v>13307</v>
      </c>
      <c r="I3364" s="255" t="s">
        <v>13308</v>
      </c>
      <c r="J3364" s="255">
        <v>13768280192</v>
      </c>
      <c r="K3364" s="255" t="s">
        <v>27</v>
      </c>
      <c r="L3364" s="260">
        <v>44402</v>
      </c>
      <c r="M3364" s="255" t="s">
        <v>5175</v>
      </c>
      <c r="N3364" s="255" t="s">
        <v>30</v>
      </c>
      <c r="O3364" s="260"/>
      <c r="P3364" s="255"/>
      <c r="Q3364" s="255" t="s">
        <v>30</v>
      </c>
      <c r="R3364" s="255"/>
      <c r="S3364" s="255"/>
      <c r="T3364" s="251" t="str">
        <f t="array" ref="T3364">VLOOKUP(D3364&amp;E3364,IF({1,0},'2021春'!$C$3:$C$4485&amp;'2021春'!$D$3:$D$4485,'2021春'!$H$3:$H$4485),2,0)</f>
        <v>451229200412280323</v>
      </c>
    </row>
    <row r="3365" spans="1:20">
      <c r="A3365" s="255">
        <v>3363</v>
      </c>
      <c r="B3365" s="255" t="s">
        <v>13309</v>
      </c>
      <c r="C3365" s="255" t="s">
        <v>21</v>
      </c>
      <c r="D3365" s="255" t="s">
        <v>446</v>
      </c>
      <c r="E3365" s="255" t="s">
        <v>13310</v>
      </c>
      <c r="F3365" s="255" t="s">
        <v>143</v>
      </c>
      <c r="G3365" s="255">
        <v>17</v>
      </c>
      <c r="H3365" s="255" t="s">
        <v>13311</v>
      </c>
      <c r="I3365" s="255" t="s">
        <v>13312</v>
      </c>
      <c r="J3365" s="255">
        <v>18775844358</v>
      </c>
      <c r="K3365" s="255" t="s">
        <v>27</v>
      </c>
      <c r="L3365" s="260">
        <v>44395</v>
      </c>
      <c r="M3365" s="255" t="s">
        <v>5307</v>
      </c>
      <c r="N3365" s="255" t="s">
        <v>30</v>
      </c>
      <c r="O3365" s="260"/>
      <c r="P3365" s="255"/>
      <c r="Q3365" s="255" t="s">
        <v>30</v>
      </c>
      <c r="R3365" s="255"/>
      <c r="S3365" s="255"/>
      <c r="T3365" s="251" t="str">
        <f t="array" ref="T3365">VLOOKUP(D3365&amp;E3365,IF({1,0},'2021春'!$C$3:$C$4485&amp;'2021春'!$D$3:$D$4485,'2021春'!$H$3:$H$4485),2,0)</f>
        <v>452731200404070326</v>
      </c>
    </row>
    <row r="3366" spans="1:20">
      <c r="A3366" s="255">
        <v>3364</v>
      </c>
      <c r="B3366" s="255" t="s">
        <v>13313</v>
      </c>
      <c r="C3366" s="255" t="s">
        <v>21</v>
      </c>
      <c r="D3366" s="255" t="s">
        <v>446</v>
      </c>
      <c r="E3366" s="255" t="s">
        <v>13314</v>
      </c>
      <c r="F3366" s="255" t="s">
        <v>24</v>
      </c>
      <c r="G3366" s="255">
        <v>16</v>
      </c>
      <c r="H3366" s="255" t="s">
        <v>13315</v>
      </c>
      <c r="I3366" s="255" t="s">
        <v>13316</v>
      </c>
      <c r="J3366" s="255">
        <v>13690663024</v>
      </c>
      <c r="K3366" s="255" t="s">
        <v>27</v>
      </c>
      <c r="L3366" s="260">
        <v>44394</v>
      </c>
      <c r="M3366" s="255" t="s">
        <v>28</v>
      </c>
      <c r="N3366" s="255" t="s">
        <v>30</v>
      </c>
      <c r="O3366" s="260"/>
      <c r="P3366" s="255"/>
      <c r="Q3366" s="255" t="s">
        <v>30</v>
      </c>
      <c r="R3366" s="255"/>
      <c r="S3366" s="255"/>
      <c r="T3366" s="251" t="str">
        <f t="array" ref="T3366">VLOOKUP(D3366&amp;E3366,IF({1,0},'2021春'!$C$3:$C$4485&amp;'2021春'!$D$3:$D$4485,'2021春'!$H$3:$H$4485),2,0)</f>
        <v>452731200408180338</v>
      </c>
    </row>
    <row r="3367" spans="1:20">
      <c r="A3367" s="255">
        <v>3365</v>
      </c>
      <c r="B3367" s="255" t="s">
        <v>13317</v>
      </c>
      <c r="C3367" s="255" t="s">
        <v>21</v>
      </c>
      <c r="D3367" s="255" t="s">
        <v>446</v>
      </c>
      <c r="E3367" s="255" t="s">
        <v>13318</v>
      </c>
      <c r="F3367" s="255" t="s">
        <v>143</v>
      </c>
      <c r="G3367" s="255">
        <v>17</v>
      </c>
      <c r="H3367" s="255" t="s">
        <v>13319</v>
      </c>
      <c r="I3367" s="255" t="s">
        <v>13320</v>
      </c>
      <c r="J3367" s="255">
        <v>18176149719</v>
      </c>
      <c r="K3367" s="255" t="s">
        <v>27</v>
      </c>
      <c r="L3367" s="260">
        <v>44395</v>
      </c>
      <c r="M3367" s="255" t="s">
        <v>1352</v>
      </c>
      <c r="N3367" s="255" t="s">
        <v>30</v>
      </c>
      <c r="O3367" s="260"/>
      <c r="P3367" s="255"/>
      <c r="Q3367" s="255" t="s">
        <v>30</v>
      </c>
      <c r="R3367" s="255"/>
      <c r="S3367" s="255"/>
      <c r="T3367" s="251" t="str">
        <f t="array" ref="T3367">VLOOKUP(D3367&amp;E3367,IF({1,0},'2021春'!$C$3:$C$4485&amp;'2021春'!$D$3:$D$4485,'2021春'!$H$3:$H$4485),2,0)</f>
        <v>451229200405071822</v>
      </c>
    </row>
    <row r="3368" spans="1:20">
      <c r="A3368" s="255">
        <v>3366</v>
      </c>
      <c r="B3368" s="255" t="s">
        <v>13321</v>
      </c>
      <c r="C3368" s="255" t="s">
        <v>21</v>
      </c>
      <c r="D3368" s="255" t="s">
        <v>446</v>
      </c>
      <c r="E3368" s="255" t="s">
        <v>13322</v>
      </c>
      <c r="F3368" s="255" t="s">
        <v>143</v>
      </c>
      <c r="G3368" s="255">
        <v>17</v>
      </c>
      <c r="H3368" s="255" t="s">
        <v>13323</v>
      </c>
      <c r="I3368" s="255" t="s">
        <v>13324</v>
      </c>
      <c r="J3368" s="255">
        <v>15978189549</v>
      </c>
      <c r="K3368" s="255" t="s">
        <v>27</v>
      </c>
      <c r="L3368" s="260">
        <v>44397</v>
      </c>
      <c r="M3368" s="255" t="s">
        <v>13325</v>
      </c>
      <c r="N3368" s="255" t="s">
        <v>30</v>
      </c>
      <c r="O3368" s="260"/>
      <c r="P3368" s="255"/>
      <c r="Q3368" s="255" t="s">
        <v>30</v>
      </c>
      <c r="R3368" s="255"/>
      <c r="S3368" s="255"/>
      <c r="T3368" s="251" t="str">
        <f t="array" ref="T3368">VLOOKUP(D3368&amp;E3368,IF({1,0},'2021春'!$C$3:$C$4485&amp;'2021春'!$D$3:$D$4485,'2021春'!$H$3:$H$4485),2,0)</f>
        <v>451229200404110324</v>
      </c>
    </row>
    <row r="3369" spans="1:20">
      <c r="A3369" s="255">
        <v>3367</v>
      </c>
      <c r="B3369" s="255" t="s">
        <v>13326</v>
      </c>
      <c r="C3369" s="255" t="s">
        <v>21</v>
      </c>
      <c r="D3369" s="255" t="s">
        <v>446</v>
      </c>
      <c r="E3369" s="255" t="s">
        <v>13327</v>
      </c>
      <c r="F3369" s="255" t="s">
        <v>24</v>
      </c>
      <c r="G3369" s="255">
        <v>17</v>
      </c>
      <c r="H3369" s="255" t="s">
        <v>13328</v>
      </c>
      <c r="I3369" s="255" t="s">
        <v>13329</v>
      </c>
      <c r="J3369" s="255">
        <v>18176139249</v>
      </c>
      <c r="K3369" s="255" t="s">
        <v>27</v>
      </c>
      <c r="L3369" s="260">
        <v>44403</v>
      </c>
      <c r="M3369" s="255" t="s">
        <v>1273</v>
      </c>
      <c r="N3369" s="255" t="s">
        <v>30</v>
      </c>
      <c r="O3369" s="260"/>
      <c r="P3369" s="255"/>
      <c r="Q3369" s="255" t="s">
        <v>30</v>
      </c>
      <c r="R3369" s="255" t="s">
        <v>13330</v>
      </c>
      <c r="S3369" s="255"/>
      <c r="T3369" s="251" t="str">
        <f t="array" ref="T3369">VLOOKUP(D3369&amp;E3369,IF({1,0},'2021春'!$C$3:$C$4485&amp;'2021春'!$D$3:$D$4485,'2021春'!$H$3:$H$4485),2,0)</f>
        <v>451229200404122114</v>
      </c>
    </row>
    <row r="3370" spans="1:20">
      <c r="A3370" s="255">
        <v>3368</v>
      </c>
      <c r="B3370" s="255" t="s">
        <v>13331</v>
      </c>
      <c r="C3370" s="255" t="s">
        <v>21</v>
      </c>
      <c r="D3370" s="255" t="s">
        <v>446</v>
      </c>
      <c r="E3370" s="255" t="s">
        <v>13332</v>
      </c>
      <c r="F3370" s="255" t="s">
        <v>143</v>
      </c>
      <c r="G3370" s="255">
        <v>16</v>
      </c>
      <c r="H3370" s="255" t="s">
        <v>13333</v>
      </c>
      <c r="I3370" s="255" t="s">
        <v>13334</v>
      </c>
      <c r="J3370" s="255">
        <v>13690781711</v>
      </c>
      <c r="K3370" s="255" t="s">
        <v>27</v>
      </c>
      <c r="L3370" s="260">
        <v>44398</v>
      </c>
      <c r="M3370" s="255" t="s">
        <v>2455</v>
      </c>
      <c r="N3370" s="255" t="s">
        <v>30</v>
      </c>
      <c r="O3370" s="260"/>
      <c r="P3370" s="255"/>
      <c r="Q3370" s="255" t="s">
        <v>30</v>
      </c>
      <c r="R3370" s="255"/>
      <c r="S3370" s="255"/>
      <c r="T3370" s="251" t="str">
        <f t="array" ref="T3370">VLOOKUP(D3370&amp;E3370,IF({1,0},'2021春'!$C$3:$C$4485&amp;'2021春'!$D$3:$D$4485,'2021春'!$H$3:$H$4485),2,0)</f>
        <v>451229200503120026</v>
      </c>
    </row>
    <row r="3371" spans="1:20">
      <c r="A3371" s="255">
        <v>3369</v>
      </c>
      <c r="B3371" s="255" t="s">
        <v>13335</v>
      </c>
      <c r="C3371" s="255" t="s">
        <v>21</v>
      </c>
      <c r="D3371" s="255" t="s">
        <v>446</v>
      </c>
      <c r="E3371" s="255" t="s">
        <v>13336</v>
      </c>
      <c r="F3371" s="255" t="s">
        <v>24</v>
      </c>
      <c r="G3371" s="255">
        <v>17</v>
      </c>
      <c r="H3371" s="255" t="s">
        <v>2247</v>
      </c>
      <c r="I3371" s="255" t="s">
        <v>13337</v>
      </c>
      <c r="J3371" s="255">
        <v>13531534368</v>
      </c>
      <c r="K3371" s="255" t="s">
        <v>27</v>
      </c>
      <c r="L3371" s="260">
        <v>44395</v>
      </c>
      <c r="M3371" s="255" t="s">
        <v>98</v>
      </c>
      <c r="N3371" s="255" t="s">
        <v>30</v>
      </c>
      <c r="O3371" s="260"/>
      <c r="P3371" s="255"/>
      <c r="Q3371" s="255" t="s">
        <v>30</v>
      </c>
      <c r="R3371" s="255"/>
      <c r="S3371" s="255"/>
      <c r="T3371" s="251" t="str">
        <f t="array" ref="T3371">VLOOKUP(D3371&amp;E3371,IF({1,0},'2021春'!$C$3:$C$4485&amp;'2021春'!$D$3:$D$4485,'2021春'!$H$3:$H$4485),2,0)</f>
        <v>45273120030920121x</v>
      </c>
    </row>
    <row r="3372" spans="1:20">
      <c r="A3372" s="255">
        <v>3370</v>
      </c>
      <c r="B3372" s="255" t="s">
        <v>13338</v>
      </c>
      <c r="C3372" s="255" t="s">
        <v>21</v>
      </c>
      <c r="D3372" s="255" t="s">
        <v>446</v>
      </c>
      <c r="E3372" s="255" t="s">
        <v>13339</v>
      </c>
      <c r="F3372" s="255" t="s">
        <v>24</v>
      </c>
      <c r="G3372" s="255">
        <v>14</v>
      </c>
      <c r="H3372" s="255" t="s">
        <v>3323</v>
      </c>
      <c r="I3372" s="255" t="s">
        <v>3324</v>
      </c>
      <c r="J3372" s="255">
        <v>15880926883</v>
      </c>
      <c r="K3372" s="255" t="s">
        <v>27</v>
      </c>
      <c r="L3372" s="260">
        <v>44415</v>
      </c>
      <c r="M3372" s="255" t="s">
        <v>3326</v>
      </c>
      <c r="N3372" s="261" t="s">
        <v>30</v>
      </c>
      <c r="O3372" s="260"/>
      <c r="P3372" s="255"/>
      <c r="Q3372" s="255" t="s">
        <v>30</v>
      </c>
      <c r="R3372" s="255"/>
      <c r="S3372" s="255"/>
      <c r="T3372" s="251" t="str">
        <f t="array" ref="T3372">VLOOKUP(D3372&amp;E3372,IF({1,0},'2021春'!$C$3:$C$4485&amp;'2021春'!$D$3:$D$4485,'2021春'!$H$3:$H$4485),2,0)</f>
        <v>451229200703103917</v>
      </c>
    </row>
    <row r="3373" spans="1:20">
      <c r="A3373" s="255">
        <v>3371</v>
      </c>
      <c r="B3373" s="255" t="s">
        <v>13340</v>
      </c>
      <c r="C3373" s="255" t="s">
        <v>21</v>
      </c>
      <c r="D3373" s="255" t="s">
        <v>446</v>
      </c>
      <c r="E3373" s="255" t="s">
        <v>13341</v>
      </c>
      <c r="F3373" s="255" t="s">
        <v>24</v>
      </c>
      <c r="G3373" s="255">
        <v>16</v>
      </c>
      <c r="H3373" s="255" t="s">
        <v>4267</v>
      </c>
      <c r="I3373" s="255" t="s">
        <v>13342</v>
      </c>
      <c r="J3373" s="255">
        <v>13877896288</v>
      </c>
      <c r="K3373" s="255" t="s">
        <v>27</v>
      </c>
      <c r="L3373" s="260">
        <v>44395</v>
      </c>
      <c r="M3373" s="255" t="s">
        <v>98</v>
      </c>
      <c r="N3373" s="255" t="s">
        <v>30</v>
      </c>
      <c r="O3373" s="260"/>
      <c r="P3373" s="255"/>
      <c r="Q3373" s="255" t="s">
        <v>30</v>
      </c>
      <c r="R3373" s="255"/>
      <c r="S3373" s="255"/>
      <c r="T3373" s="251" t="str">
        <f t="array" ref="T3373">VLOOKUP(D3373&amp;E3373,IF({1,0},'2021春'!$C$3:$C$4485&amp;'2021春'!$D$3:$D$4485,'2021春'!$H$3:$H$4485),2,0)</f>
        <v>452731200412051213</v>
      </c>
    </row>
    <row r="3374" spans="1:20">
      <c r="A3374" s="255">
        <v>3372</v>
      </c>
      <c r="B3374" s="255" t="s">
        <v>13343</v>
      </c>
      <c r="C3374" s="255" t="s">
        <v>21</v>
      </c>
      <c r="D3374" s="255" t="s">
        <v>446</v>
      </c>
      <c r="E3374" s="255" t="s">
        <v>13344</v>
      </c>
      <c r="F3374" s="255" t="s">
        <v>143</v>
      </c>
      <c r="G3374" s="255">
        <v>17</v>
      </c>
      <c r="H3374" s="255" t="s">
        <v>13345</v>
      </c>
      <c r="I3374" s="255" t="s">
        <v>13346</v>
      </c>
      <c r="J3374" s="255">
        <v>19127018761</v>
      </c>
      <c r="K3374" s="255" t="s">
        <v>27</v>
      </c>
      <c r="L3374" s="260">
        <v>44398</v>
      </c>
      <c r="M3374" s="255" t="s">
        <v>28</v>
      </c>
      <c r="N3374" s="255" t="s">
        <v>30</v>
      </c>
      <c r="O3374" s="260"/>
      <c r="P3374" s="255"/>
      <c r="Q3374" s="255" t="s">
        <v>30</v>
      </c>
      <c r="R3374" s="255"/>
      <c r="S3374" s="255"/>
      <c r="T3374" s="251" t="str">
        <f t="array" ref="T3374">VLOOKUP(D3374&amp;E3374,IF({1,0},'2021春'!$C$3:$C$4485&amp;'2021春'!$D$3:$D$4485,'2021春'!$H$3:$H$4485),2,0)</f>
        <v>451229200406060025</v>
      </c>
    </row>
    <row r="3375" spans="1:20">
      <c r="A3375" s="255">
        <v>3373</v>
      </c>
      <c r="B3375" s="255" t="s">
        <v>13347</v>
      </c>
      <c r="C3375" s="255" t="s">
        <v>21</v>
      </c>
      <c r="D3375" s="255" t="s">
        <v>446</v>
      </c>
      <c r="E3375" s="255" t="s">
        <v>13348</v>
      </c>
      <c r="F3375" s="255" t="s">
        <v>143</v>
      </c>
      <c r="G3375" s="255">
        <v>16</v>
      </c>
      <c r="H3375" s="255" t="s">
        <v>13349</v>
      </c>
      <c r="I3375" s="255" t="s">
        <v>13350</v>
      </c>
      <c r="J3375" s="255">
        <v>15878820125</v>
      </c>
      <c r="K3375" s="255" t="s">
        <v>27</v>
      </c>
      <c r="L3375" s="260">
        <v>44396</v>
      </c>
      <c r="M3375" s="255" t="s">
        <v>28</v>
      </c>
      <c r="N3375" s="255" t="s">
        <v>30</v>
      </c>
      <c r="O3375" s="260"/>
      <c r="P3375" s="255"/>
      <c r="Q3375" s="255" t="s">
        <v>30</v>
      </c>
      <c r="R3375" s="255"/>
      <c r="S3375" s="255"/>
      <c r="T3375" s="251" t="str">
        <f t="array" ref="T3375">VLOOKUP(D3375&amp;E3375,IF({1,0},'2021春'!$C$3:$C$4485&amp;'2021春'!$D$3:$D$4485,'2021春'!$H$3:$H$4485),2,0)</f>
        <v>452731200501014828</v>
      </c>
    </row>
    <row r="3376" spans="1:20">
      <c r="A3376" s="255">
        <v>3374</v>
      </c>
      <c r="B3376" s="255" t="s">
        <v>13351</v>
      </c>
      <c r="C3376" s="255" t="s">
        <v>21</v>
      </c>
      <c r="D3376" s="255" t="s">
        <v>446</v>
      </c>
      <c r="E3376" s="255" t="s">
        <v>13352</v>
      </c>
      <c r="F3376" s="255" t="s">
        <v>24</v>
      </c>
      <c r="G3376" s="255">
        <v>17</v>
      </c>
      <c r="H3376" s="255" t="s">
        <v>8738</v>
      </c>
      <c r="I3376" s="255" t="s">
        <v>13353</v>
      </c>
      <c r="J3376" s="255">
        <v>15091955708</v>
      </c>
      <c r="K3376" s="255" t="s">
        <v>27</v>
      </c>
      <c r="L3376" s="260">
        <v>44412</v>
      </c>
      <c r="M3376" s="255" t="s">
        <v>13354</v>
      </c>
      <c r="N3376" s="255" t="s">
        <v>30</v>
      </c>
      <c r="O3376" s="260"/>
      <c r="P3376" s="255"/>
      <c r="Q3376" s="255" t="s">
        <v>30</v>
      </c>
      <c r="R3376" s="255" t="s">
        <v>13355</v>
      </c>
      <c r="S3376" s="255"/>
      <c r="T3376" s="251" t="str">
        <f t="array" ref="T3376">VLOOKUP(D3376&amp;E3376,IF({1,0},'2021春'!$C$3:$C$4485&amp;'2021春'!$D$3:$D$4485,'2021春'!$H$3:$H$4485),2,0)</f>
        <v>45122920040505271X</v>
      </c>
    </row>
    <row r="3377" spans="1:20">
      <c r="A3377" s="255">
        <v>3375</v>
      </c>
      <c r="B3377" s="255" t="s">
        <v>13356</v>
      </c>
      <c r="C3377" s="255" t="s">
        <v>21</v>
      </c>
      <c r="D3377" s="255" t="s">
        <v>446</v>
      </c>
      <c r="E3377" s="255" t="s">
        <v>13357</v>
      </c>
      <c r="F3377" s="255" t="s">
        <v>143</v>
      </c>
      <c r="G3377" s="255">
        <v>16</v>
      </c>
      <c r="H3377" s="255" t="s">
        <v>13358</v>
      </c>
      <c r="I3377" s="255" t="s">
        <v>3509</v>
      </c>
      <c r="J3377" s="255">
        <v>18978755249</v>
      </c>
      <c r="K3377" s="255" t="s">
        <v>27</v>
      </c>
      <c r="L3377" s="260">
        <v>44396</v>
      </c>
      <c r="M3377" s="255" t="s">
        <v>6184</v>
      </c>
      <c r="N3377" s="255" t="s">
        <v>30</v>
      </c>
      <c r="O3377" s="260"/>
      <c r="P3377" s="255"/>
      <c r="Q3377" s="255" t="s">
        <v>30</v>
      </c>
      <c r="R3377" s="255"/>
      <c r="S3377" s="255"/>
      <c r="T3377" s="251" t="str">
        <f t="array" ref="T3377">VLOOKUP(D3377&amp;E3377,IF({1,0},'2021春'!$C$3:$C$4485&amp;'2021春'!$D$3:$D$4485,'2021春'!$H$3:$H$4485),2,0)</f>
        <v>451229200507290321</v>
      </c>
    </row>
    <row r="3378" spans="1:20">
      <c r="A3378" s="255">
        <v>3376</v>
      </c>
      <c r="B3378" s="255" t="s">
        <v>13359</v>
      </c>
      <c r="C3378" s="255" t="s">
        <v>21</v>
      </c>
      <c r="D3378" s="255" t="s">
        <v>446</v>
      </c>
      <c r="E3378" s="255" t="s">
        <v>13360</v>
      </c>
      <c r="F3378" s="255" t="s">
        <v>24</v>
      </c>
      <c r="G3378" s="255">
        <v>16</v>
      </c>
      <c r="H3378" s="255" t="s">
        <v>13361</v>
      </c>
      <c r="I3378" s="255" t="s">
        <v>13362</v>
      </c>
      <c r="J3378" s="255">
        <v>15977847038</v>
      </c>
      <c r="K3378" s="255" t="s">
        <v>27</v>
      </c>
      <c r="L3378" s="260">
        <v>44399</v>
      </c>
      <c r="M3378" s="255" t="s">
        <v>28</v>
      </c>
      <c r="N3378" s="255" t="s">
        <v>30</v>
      </c>
      <c r="O3378" s="260"/>
      <c r="P3378" s="255"/>
      <c r="Q3378" s="255" t="s">
        <v>30</v>
      </c>
      <c r="R3378" s="255"/>
      <c r="S3378" s="255"/>
      <c r="T3378" s="251" t="str">
        <f t="array" ref="T3378">VLOOKUP(D3378&amp;E3378,IF({1,0},'2021春'!$C$3:$C$4485&amp;'2021春'!$D$3:$D$4485,'2021春'!$H$3:$H$4485),2,0)</f>
        <v>452731200507090311</v>
      </c>
    </row>
    <row r="3379" spans="1:20">
      <c r="A3379" s="255">
        <v>3377</v>
      </c>
      <c r="B3379" s="255" t="s">
        <v>13363</v>
      </c>
      <c r="C3379" s="255" t="s">
        <v>21</v>
      </c>
      <c r="D3379" s="255" t="s">
        <v>446</v>
      </c>
      <c r="E3379" s="255" t="s">
        <v>13364</v>
      </c>
      <c r="F3379" s="255" t="s">
        <v>24</v>
      </c>
      <c r="G3379" s="255">
        <v>17</v>
      </c>
      <c r="H3379" s="255" t="s">
        <v>6689</v>
      </c>
      <c r="I3379" s="255" t="s">
        <v>7423</v>
      </c>
      <c r="J3379" s="255">
        <v>17807836146</v>
      </c>
      <c r="K3379" s="255" t="s">
        <v>27</v>
      </c>
      <c r="L3379" s="260">
        <v>44395</v>
      </c>
      <c r="M3379" s="255" t="s">
        <v>2747</v>
      </c>
      <c r="N3379" s="255" t="s">
        <v>27</v>
      </c>
      <c r="O3379" s="260">
        <v>44420</v>
      </c>
      <c r="P3379" s="255" t="s">
        <v>2747</v>
      </c>
      <c r="Q3379" s="255" t="s">
        <v>30</v>
      </c>
      <c r="R3379" s="255" t="s">
        <v>13365</v>
      </c>
      <c r="S3379" s="255"/>
      <c r="T3379" s="251" t="str">
        <f t="array" ref="T3379">VLOOKUP(D3379&amp;E3379,IF({1,0},'2021春'!$C$3:$C$4485&amp;'2021春'!$D$3:$D$4485,'2021春'!$H$3:$H$4485),2,0)</f>
        <v>45122920040628271X</v>
      </c>
    </row>
    <row r="3380" spans="1:20">
      <c r="A3380" s="255">
        <v>3378</v>
      </c>
      <c r="B3380" s="255" t="s">
        <v>13366</v>
      </c>
      <c r="C3380" s="255" t="s">
        <v>21</v>
      </c>
      <c r="D3380" s="255" t="s">
        <v>446</v>
      </c>
      <c r="E3380" s="255" t="s">
        <v>13367</v>
      </c>
      <c r="F3380" s="255" t="s">
        <v>24</v>
      </c>
      <c r="G3380" s="255">
        <v>16</v>
      </c>
      <c r="H3380" s="255" t="s">
        <v>13368</v>
      </c>
      <c r="I3380" s="255" t="s">
        <v>13369</v>
      </c>
      <c r="J3380" s="255">
        <v>15977838676</v>
      </c>
      <c r="K3380" s="255" t="s">
        <v>27</v>
      </c>
      <c r="L3380" s="260">
        <v>44398</v>
      </c>
      <c r="M3380" s="255" t="s">
        <v>29</v>
      </c>
      <c r="N3380" s="255" t="s">
        <v>30</v>
      </c>
      <c r="O3380" s="260"/>
      <c r="P3380" s="255"/>
      <c r="Q3380" s="255" t="s">
        <v>30</v>
      </c>
      <c r="R3380" s="255"/>
      <c r="S3380" s="255"/>
      <c r="T3380" s="251" t="str">
        <f t="array" ref="T3380">VLOOKUP(D3380&amp;E3380,IF({1,0},'2021春'!$C$3:$C$4485&amp;'2021春'!$D$3:$D$4485,'2021春'!$H$3:$H$4485),2,0)</f>
        <v>452731200410100018</v>
      </c>
    </row>
    <row r="3381" spans="1:20">
      <c r="A3381" s="255">
        <v>3379</v>
      </c>
      <c r="B3381" s="255" t="s">
        <v>13370</v>
      </c>
      <c r="C3381" s="255" t="s">
        <v>21</v>
      </c>
      <c r="D3381" s="255" t="s">
        <v>446</v>
      </c>
      <c r="E3381" s="255" t="s">
        <v>13371</v>
      </c>
      <c r="F3381" s="255" t="s">
        <v>24</v>
      </c>
      <c r="G3381" s="255">
        <v>14</v>
      </c>
      <c r="H3381" s="255" t="s">
        <v>13372</v>
      </c>
      <c r="I3381" s="255" t="s">
        <v>13373</v>
      </c>
      <c r="J3381" s="255">
        <v>17307781249</v>
      </c>
      <c r="K3381" s="255" t="s">
        <v>27</v>
      </c>
      <c r="L3381" s="260">
        <v>44414</v>
      </c>
      <c r="M3381" s="255" t="s">
        <v>13374</v>
      </c>
      <c r="N3381" s="261" t="s">
        <v>30</v>
      </c>
      <c r="O3381" s="260"/>
      <c r="P3381" s="255"/>
      <c r="Q3381" s="255" t="s">
        <v>30</v>
      </c>
      <c r="R3381" s="255"/>
      <c r="S3381" s="255"/>
      <c r="T3381" s="251" t="str">
        <f t="array" ref="T3381">VLOOKUP(D3381&amp;E3381,IF({1,0},'2021春'!$C$3:$C$4485&amp;'2021春'!$D$3:$D$4485,'2021春'!$H$3:$H$4485),2,0)</f>
        <v>451229200705290613</v>
      </c>
    </row>
    <row r="3382" spans="1:20">
      <c r="A3382" s="255">
        <v>3380</v>
      </c>
      <c r="B3382" s="255" t="s">
        <v>13375</v>
      </c>
      <c r="C3382" s="255" t="s">
        <v>21</v>
      </c>
      <c r="D3382" s="255" t="s">
        <v>446</v>
      </c>
      <c r="E3382" s="255" t="s">
        <v>13376</v>
      </c>
      <c r="F3382" s="255" t="s">
        <v>143</v>
      </c>
      <c r="G3382" s="255">
        <v>22</v>
      </c>
      <c r="H3382" s="255" t="s">
        <v>13377</v>
      </c>
      <c r="I3382" s="255" t="s">
        <v>13378</v>
      </c>
      <c r="J3382" s="255">
        <v>15728387400</v>
      </c>
      <c r="K3382" s="255" t="s">
        <v>27</v>
      </c>
      <c r="L3382" s="260">
        <v>44412</v>
      </c>
      <c r="M3382" s="255" t="s">
        <v>13379</v>
      </c>
      <c r="N3382" s="255" t="s">
        <v>30</v>
      </c>
      <c r="O3382" s="260"/>
      <c r="P3382" s="255"/>
      <c r="Q3382" s="255" t="s">
        <v>30</v>
      </c>
      <c r="R3382" s="255"/>
      <c r="S3382" s="255"/>
      <c r="T3382" s="251" t="str">
        <f t="array" ref="T3382">VLOOKUP(D3382&amp;E3382,IF({1,0},'2021春'!$C$3:$C$4485&amp;'2021春'!$D$3:$D$4485,'2021春'!$H$3:$H$4485),2,0)</f>
        <v>451229199811292721</v>
      </c>
    </row>
    <row r="3383" spans="1:20">
      <c r="A3383" s="255">
        <v>3381</v>
      </c>
      <c r="B3383" s="255" t="s">
        <v>13380</v>
      </c>
      <c r="C3383" s="255" t="s">
        <v>21</v>
      </c>
      <c r="D3383" s="255" t="s">
        <v>446</v>
      </c>
      <c r="E3383" s="255" t="s">
        <v>13381</v>
      </c>
      <c r="F3383" s="255" t="s">
        <v>24</v>
      </c>
      <c r="G3383" s="255">
        <v>17</v>
      </c>
      <c r="H3383" s="255" t="s">
        <v>13382</v>
      </c>
      <c r="I3383" s="255" t="s">
        <v>13383</v>
      </c>
      <c r="J3383" s="255">
        <v>17776589253</v>
      </c>
      <c r="K3383" s="255" t="s">
        <v>27</v>
      </c>
      <c r="L3383" s="260">
        <v>44396</v>
      </c>
      <c r="M3383" s="255" t="s">
        <v>13384</v>
      </c>
      <c r="N3383" s="255" t="s">
        <v>30</v>
      </c>
      <c r="O3383" s="260"/>
      <c r="P3383" s="255"/>
      <c r="Q3383" s="255" t="s">
        <v>30</v>
      </c>
      <c r="R3383" s="255"/>
      <c r="S3383" s="255"/>
      <c r="T3383" s="251" t="str">
        <f t="array" ref="T3383">VLOOKUP(D3383&amp;E3383,IF({1,0},'2021春'!$C$3:$C$4485&amp;'2021春'!$D$3:$D$4485,'2021春'!$H$3:$H$4485),2,0)</f>
        <v>452731200312212411</v>
      </c>
    </row>
    <row r="3384" spans="1:20">
      <c r="A3384" s="255">
        <v>3382</v>
      </c>
      <c r="B3384" s="255" t="s">
        <v>13385</v>
      </c>
      <c r="C3384" s="255" t="s">
        <v>21</v>
      </c>
      <c r="D3384" s="255" t="s">
        <v>446</v>
      </c>
      <c r="E3384" s="255" t="s">
        <v>13386</v>
      </c>
      <c r="F3384" s="255" t="s">
        <v>24</v>
      </c>
      <c r="G3384" s="255">
        <v>17</v>
      </c>
      <c r="H3384" s="255" t="s">
        <v>13387</v>
      </c>
      <c r="I3384" s="255" t="s">
        <v>13388</v>
      </c>
      <c r="J3384" s="255">
        <v>15807784442</v>
      </c>
      <c r="K3384" s="255" t="s">
        <v>27</v>
      </c>
      <c r="L3384" s="260">
        <v>44396</v>
      </c>
      <c r="M3384" s="255" t="s">
        <v>28</v>
      </c>
      <c r="N3384" s="255" t="s">
        <v>30</v>
      </c>
      <c r="O3384" s="260"/>
      <c r="P3384" s="255"/>
      <c r="Q3384" s="255" t="s">
        <v>30</v>
      </c>
      <c r="R3384" s="255" t="s">
        <v>13389</v>
      </c>
      <c r="S3384" s="255"/>
      <c r="T3384" s="251" t="str">
        <f t="array" ref="T3384">VLOOKUP(D3384&amp;E3384,IF({1,0},'2021春'!$C$3:$C$4485&amp;'2021春'!$D$3:$D$4485,'2021春'!$H$3:$H$4485),2,0)</f>
        <v>452731200408054817</v>
      </c>
    </row>
    <row r="3385" spans="1:20">
      <c r="A3385" s="255">
        <v>3383</v>
      </c>
      <c r="B3385" s="255" t="s">
        <v>13390</v>
      </c>
      <c r="C3385" s="255" t="s">
        <v>21</v>
      </c>
      <c r="D3385" s="255" t="s">
        <v>446</v>
      </c>
      <c r="E3385" s="255" t="s">
        <v>13391</v>
      </c>
      <c r="F3385" s="255" t="s">
        <v>143</v>
      </c>
      <c r="G3385" s="255">
        <v>17</v>
      </c>
      <c r="H3385" s="255" t="s">
        <v>1855</v>
      </c>
      <c r="I3385" s="255" t="s">
        <v>13392</v>
      </c>
      <c r="J3385" s="255">
        <v>18178894958</v>
      </c>
      <c r="K3385" s="255" t="s">
        <v>27</v>
      </c>
      <c r="L3385" s="260">
        <v>44395</v>
      </c>
      <c r="M3385" s="255" t="s">
        <v>28</v>
      </c>
      <c r="N3385" s="255" t="s">
        <v>30</v>
      </c>
      <c r="O3385" s="260"/>
      <c r="P3385" s="255"/>
      <c r="Q3385" s="255" t="s">
        <v>30</v>
      </c>
      <c r="R3385" s="255"/>
      <c r="S3385" s="255"/>
      <c r="T3385" s="251" t="str">
        <f t="array" ref="T3385">VLOOKUP(D3385&amp;E3385,IF({1,0},'2021春'!$C$3:$C$4485&amp;'2021春'!$D$3:$D$4485,'2021春'!$H$3:$H$4485),2,0)</f>
        <v>45122920040125092x</v>
      </c>
    </row>
    <row r="3386" spans="1:20">
      <c r="A3386" s="255">
        <v>3384</v>
      </c>
      <c r="B3386" s="255" t="s">
        <v>13393</v>
      </c>
      <c r="C3386" s="255" t="s">
        <v>21</v>
      </c>
      <c r="D3386" s="255" t="s">
        <v>446</v>
      </c>
      <c r="E3386" s="255" t="s">
        <v>13394</v>
      </c>
      <c r="F3386" s="255" t="s">
        <v>24</v>
      </c>
      <c r="G3386" s="255">
        <v>16</v>
      </c>
      <c r="H3386" s="255" t="s">
        <v>13395</v>
      </c>
      <c r="I3386" s="255" t="s">
        <v>13396</v>
      </c>
      <c r="J3386" s="255">
        <v>19127011589</v>
      </c>
      <c r="K3386" s="255" t="s">
        <v>27</v>
      </c>
      <c r="L3386" s="260">
        <v>44395</v>
      </c>
      <c r="M3386" s="255" t="s">
        <v>13397</v>
      </c>
      <c r="N3386" s="255" t="s">
        <v>30</v>
      </c>
      <c r="O3386" s="260"/>
      <c r="P3386" s="255"/>
      <c r="Q3386" s="255" t="s">
        <v>30</v>
      </c>
      <c r="R3386" s="255" t="s">
        <v>13398</v>
      </c>
      <c r="S3386" s="255"/>
      <c r="T3386" s="251" t="str">
        <f t="array" ref="T3386">VLOOKUP(D3386&amp;E3386,IF({1,0},'2021春'!$C$3:$C$4485&amp;'2021春'!$D$3:$D$4485,'2021春'!$H$3:$H$4485),2,0)</f>
        <v>451229200412030615</v>
      </c>
    </row>
    <row r="3387" spans="1:20">
      <c r="A3387" s="255">
        <v>3385</v>
      </c>
      <c r="B3387" s="255" t="s">
        <v>13399</v>
      </c>
      <c r="C3387" s="255" t="s">
        <v>21</v>
      </c>
      <c r="D3387" s="255" t="s">
        <v>446</v>
      </c>
      <c r="E3387" s="255" t="s">
        <v>13400</v>
      </c>
      <c r="F3387" s="255" t="s">
        <v>143</v>
      </c>
      <c r="G3387" s="255">
        <v>21</v>
      </c>
      <c r="H3387" s="255" t="s">
        <v>13401</v>
      </c>
      <c r="I3387" s="255" t="s">
        <v>13402</v>
      </c>
      <c r="J3387" s="255">
        <v>15878689725</v>
      </c>
      <c r="K3387" s="255" t="s">
        <v>27</v>
      </c>
      <c r="L3387" s="260">
        <v>44386</v>
      </c>
      <c r="M3387" s="255" t="s">
        <v>1273</v>
      </c>
      <c r="N3387" s="255" t="s">
        <v>27</v>
      </c>
      <c r="O3387" s="260">
        <v>44412</v>
      </c>
      <c r="P3387" s="255" t="s">
        <v>1273</v>
      </c>
      <c r="Q3387" s="255" t="s">
        <v>30</v>
      </c>
      <c r="R3387" s="255"/>
      <c r="S3387" s="255"/>
      <c r="T3387" s="251" t="str">
        <f t="array" ref="T3387">VLOOKUP(D3387&amp;E3387,IF({1,0},'2021春'!$C$3:$C$4485&amp;'2021春'!$D$3:$D$4485,'2021春'!$H$3:$H$4485),2,0)</f>
        <v>452731200004272121</v>
      </c>
    </row>
    <row r="3388" spans="1:20">
      <c r="A3388" s="255">
        <v>3386</v>
      </c>
      <c r="B3388" s="255" t="s">
        <v>13403</v>
      </c>
      <c r="C3388" s="255" t="s">
        <v>21</v>
      </c>
      <c r="D3388" s="255" t="s">
        <v>446</v>
      </c>
      <c r="E3388" s="255" t="s">
        <v>13404</v>
      </c>
      <c r="F3388" s="255" t="s">
        <v>24</v>
      </c>
      <c r="G3388" s="255">
        <v>17</v>
      </c>
      <c r="H3388" s="255" t="s">
        <v>13405</v>
      </c>
      <c r="I3388" s="255" t="s">
        <v>13406</v>
      </c>
      <c r="J3388" s="255">
        <v>18707702588</v>
      </c>
      <c r="K3388" s="255" t="s">
        <v>27</v>
      </c>
      <c r="L3388" s="260">
        <v>44399</v>
      </c>
      <c r="M3388" s="255" t="s">
        <v>29</v>
      </c>
      <c r="N3388" s="255" t="s">
        <v>30</v>
      </c>
      <c r="O3388" s="260"/>
      <c r="P3388" s="255"/>
      <c r="Q3388" s="255" t="s">
        <v>30</v>
      </c>
      <c r="R3388" s="255"/>
      <c r="S3388" s="255"/>
      <c r="T3388" s="251" t="str">
        <f t="array" ref="T3388">VLOOKUP(D3388&amp;E3388,IF({1,0},'2021春'!$C$3:$C$4485&amp;'2021春'!$D$3:$D$4485,'2021春'!$H$3:$H$4485),2,0)</f>
        <v>452731200402100317</v>
      </c>
    </row>
    <row r="3389" spans="1:20">
      <c r="A3389" s="255">
        <v>3387</v>
      </c>
      <c r="B3389" s="255" t="s">
        <v>13407</v>
      </c>
      <c r="C3389" s="255" t="s">
        <v>21</v>
      </c>
      <c r="D3389" s="255" t="s">
        <v>446</v>
      </c>
      <c r="E3389" s="255" t="s">
        <v>13408</v>
      </c>
      <c r="F3389" s="255" t="s">
        <v>143</v>
      </c>
      <c r="G3389" s="255">
        <v>17</v>
      </c>
      <c r="H3389" s="255" t="s">
        <v>1011</v>
      </c>
      <c r="I3389" s="255" t="s">
        <v>13409</v>
      </c>
      <c r="J3389" s="255">
        <v>18776810891</v>
      </c>
      <c r="K3389" s="255" t="s">
        <v>27</v>
      </c>
      <c r="L3389" s="260">
        <v>44396</v>
      </c>
      <c r="M3389" s="255" t="s">
        <v>139</v>
      </c>
      <c r="N3389" s="255" t="s">
        <v>30</v>
      </c>
      <c r="O3389" s="260"/>
      <c r="P3389" s="255"/>
      <c r="Q3389" s="255" t="s">
        <v>30</v>
      </c>
      <c r="R3389" s="255"/>
      <c r="S3389" s="255"/>
      <c r="T3389" s="251" t="str">
        <f t="array" ref="T3389">VLOOKUP(D3389&amp;E3389,IF({1,0},'2021春'!$C$3:$C$4485&amp;'2021春'!$D$3:$D$4485,'2021春'!$H$3:$H$4485),2,0)</f>
        <v>451229200401173629</v>
      </c>
    </row>
    <row r="3390" spans="1:20">
      <c r="A3390" s="255">
        <v>3388</v>
      </c>
      <c r="B3390" s="255" t="s">
        <v>13410</v>
      </c>
      <c r="C3390" s="255" t="s">
        <v>21</v>
      </c>
      <c r="D3390" s="255" t="s">
        <v>446</v>
      </c>
      <c r="E3390" s="255" t="s">
        <v>13411</v>
      </c>
      <c r="F3390" s="255" t="s">
        <v>24</v>
      </c>
      <c r="G3390" s="255">
        <v>17</v>
      </c>
      <c r="H3390" s="255" t="s">
        <v>13144</v>
      </c>
      <c r="I3390" s="255" t="s">
        <v>13412</v>
      </c>
      <c r="J3390" s="255">
        <v>18776877846</v>
      </c>
      <c r="K3390" s="255" t="s">
        <v>27</v>
      </c>
      <c r="L3390" s="260">
        <v>44395</v>
      </c>
      <c r="M3390" s="255" t="s">
        <v>6662</v>
      </c>
      <c r="N3390" s="255" t="s">
        <v>27</v>
      </c>
      <c r="O3390" s="260">
        <v>44416</v>
      </c>
      <c r="P3390" s="255" t="s">
        <v>6662</v>
      </c>
      <c r="Q3390" s="255" t="s">
        <v>30</v>
      </c>
      <c r="R3390" s="255" t="s">
        <v>13398</v>
      </c>
      <c r="S3390" s="255"/>
      <c r="T3390" s="251" t="str">
        <f t="array" ref="T3390">VLOOKUP(D3390&amp;E3390,IF({1,0},'2021春'!$C$3:$C$4485&amp;'2021春'!$D$3:$D$4485,'2021春'!$H$3:$H$4485),2,0)</f>
        <v>452731200405300613</v>
      </c>
    </row>
    <row r="3391" spans="1:20">
      <c r="A3391" s="255">
        <v>3389</v>
      </c>
      <c r="B3391" s="255" t="s">
        <v>13413</v>
      </c>
      <c r="C3391" s="255" t="s">
        <v>21</v>
      </c>
      <c r="D3391" s="255" t="s">
        <v>446</v>
      </c>
      <c r="E3391" s="255" t="s">
        <v>13414</v>
      </c>
      <c r="F3391" s="255" t="s">
        <v>24</v>
      </c>
      <c r="G3391" s="255">
        <v>16</v>
      </c>
      <c r="H3391" s="255" t="s">
        <v>13415</v>
      </c>
      <c r="I3391" s="255" t="s">
        <v>3562</v>
      </c>
      <c r="J3391" s="255">
        <v>15777830699</v>
      </c>
      <c r="K3391" s="255" t="s">
        <v>27</v>
      </c>
      <c r="L3391" s="260">
        <v>44401</v>
      </c>
      <c r="M3391" s="255" t="s">
        <v>2747</v>
      </c>
      <c r="N3391" s="255" t="s">
        <v>30</v>
      </c>
      <c r="O3391" s="260"/>
      <c r="P3391" s="255"/>
      <c r="Q3391" s="255" t="s">
        <v>30</v>
      </c>
      <c r="R3391" s="255" t="s">
        <v>13416</v>
      </c>
      <c r="S3391" s="255"/>
      <c r="T3391" s="251" t="str">
        <f t="array" ref="T3391">VLOOKUP(D3391&amp;E3391,IF({1,0},'2021春'!$C$3:$C$4485&amp;'2021春'!$D$3:$D$4485,'2021春'!$H$3:$H$4485),2,0)</f>
        <v>451229200506142714</v>
      </c>
    </row>
    <row r="3392" spans="1:20">
      <c r="A3392" s="255">
        <v>3390</v>
      </c>
      <c r="B3392" s="255" t="s">
        <v>13417</v>
      </c>
      <c r="C3392" s="255" t="s">
        <v>21</v>
      </c>
      <c r="D3392" s="255" t="s">
        <v>446</v>
      </c>
      <c r="E3392" s="255" t="s">
        <v>13418</v>
      </c>
      <c r="F3392" s="255" t="s">
        <v>143</v>
      </c>
      <c r="G3392" s="255">
        <v>17</v>
      </c>
      <c r="H3392" s="255" t="s">
        <v>13419</v>
      </c>
      <c r="I3392" s="255" t="s">
        <v>10017</v>
      </c>
      <c r="J3392" s="255">
        <v>19977884669</v>
      </c>
      <c r="K3392" s="255" t="s">
        <v>27</v>
      </c>
      <c r="L3392" s="260">
        <v>44394</v>
      </c>
      <c r="M3392" s="255" t="s">
        <v>28</v>
      </c>
      <c r="N3392" s="255" t="s">
        <v>30</v>
      </c>
      <c r="O3392" s="260"/>
      <c r="P3392" s="255"/>
      <c r="Q3392" s="255" t="s">
        <v>30</v>
      </c>
      <c r="R3392" s="255" t="s">
        <v>13420</v>
      </c>
      <c r="S3392" s="255"/>
      <c r="T3392" s="251" t="str">
        <f t="array" ref="T3392">VLOOKUP(D3392&amp;E3392,IF({1,0},'2021春'!$C$3:$C$4485&amp;'2021春'!$D$3:$D$4485,'2021春'!$H$3:$H$4485),2,0)</f>
        <v>451229200407290324</v>
      </c>
    </row>
    <row r="3393" spans="1:20">
      <c r="A3393" s="255">
        <v>3391</v>
      </c>
      <c r="B3393" s="255" t="s">
        <v>13421</v>
      </c>
      <c r="C3393" s="255" t="s">
        <v>21</v>
      </c>
      <c r="D3393" s="255" t="s">
        <v>446</v>
      </c>
      <c r="E3393" s="255" t="s">
        <v>982</v>
      </c>
      <c r="F3393" s="255" t="s">
        <v>24</v>
      </c>
      <c r="G3393" s="255">
        <v>16</v>
      </c>
      <c r="H3393" s="255" t="s">
        <v>13422</v>
      </c>
      <c r="I3393" s="255" t="s">
        <v>13423</v>
      </c>
      <c r="J3393" s="255">
        <v>13471849590</v>
      </c>
      <c r="K3393" s="255" t="s">
        <v>27</v>
      </c>
      <c r="L3393" s="260">
        <v>44395</v>
      </c>
      <c r="M3393" s="255" t="s">
        <v>2172</v>
      </c>
      <c r="N3393" s="255" t="s">
        <v>30</v>
      </c>
      <c r="O3393" s="260"/>
      <c r="P3393" s="255"/>
      <c r="Q3393" s="255" t="s">
        <v>30</v>
      </c>
      <c r="R3393" s="255"/>
      <c r="S3393" s="255"/>
      <c r="T3393" s="251" t="str">
        <f t="array" ref="T3393">VLOOKUP(D3393&amp;E3393,IF({1,0},'2021春'!$C$3:$C$4485&amp;'2021春'!$D$3:$D$4485,'2021春'!$H$3:$H$4485),2,0)</f>
        <v>45273120050128481x</v>
      </c>
    </row>
    <row r="3394" spans="1:20">
      <c r="A3394" s="255">
        <v>3392</v>
      </c>
      <c r="B3394" s="255" t="s">
        <v>13424</v>
      </c>
      <c r="C3394" s="255" t="s">
        <v>21</v>
      </c>
      <c r="D3394" s="255" t="s">
        <v>446</v>
      </c>
      <c r="E3394" s="255" t="s">
        <v>13425</v>
      </c>
      <c r="F3394" s="255" t="s">
        <v>24</v>
      </c>
      <c r="G3394" s="255">
        <v>18</v>
      </c>
      <c r="H3394" s="255" t="s">
        <v>13426</v>
      </c>
      <c r="I3394" s="255" t="s">
        <v>13427</v>
      </c>
      <c r="J3394" s="255">
        <v>13557188814</v>
      </c>
      <c r="K3394" s="255" t="s">
        <v>27</v>
      </c>
      <c r="L3394" s="260">
        <v>44331</v>
      </c>
      <c r="M3394" s="255" t="s">
        <v>28</v>
      </c>
      <c r="N3394" s="255" t="s">
        <v>27</v>
      </c>
      <c r="O3394" s="260">
        <v>44331</v>
      </c>
      <c r="P3394" s="255" t="s">
        <v>28</v>
      </c>
      <c r="Q3394" s="255" t="s">
        <v>30</v>
      </c>
      <c r="R3394" s="255"/>
      <c r="S3394" s="255"/>
      <c r="T3394" s="251" t="str">
        <f t="array" ref="T3394">VLOOKUP(D3394&amp;E3394,IF({1,0},'2021春'!$C$3:$C$4485&amp;'2021春'!$D$3:$D$4485,'2021春'!$H$3:$H$4485),2,0)</f>
        <v>452731200304030319</v>
      </c>
    </row>
    <row r="3395" spans="1:20">
      <c r="A3395" s="255">
        <v>3393</v>
      </c>
      <c r="B3395" s="255" t="s">
        <v>13428</v>
      </c>
      <c r="C3395" s="255" t="s">
        <v>21</v>
      </c>
      <c r="D3395" s="255" t="s">
        <v>446</v>
      </c>
      <c r="E3395" s="255" t="s">
        <v>13429</v>
      </c>
      <c r="F3395" s="255" t="s">
        <v>24</v>
      </c>
      <c r="G3395" s="255">
        <v>18</v>
      </c>
      <c r="H3395" s="255" t="s">
        <v>13430</v>
      </c>
      <c r="I3395" s="255" t="s">
        <v>13431</v>
      </c>
      <c r="J3395" s="255">
        <v>18178891805</v>
      </c>
      <c r="K3395" s="255" t="s">
        <v>27</v>
      </c>
      <c r="L3395" s="260">
        <v>44331</v>
      </c>
      <c r="M3395" s="255" t="s">
        <v>28</v>
      </c>
      <c r="N3395" s="255" t="s">
        <v>27</v>
      </c>
      <c r="O3395" s="260">
        <v>44366</v>
      </c>
      <c r="P3395" s="255" t="s">
        <v>28</v>
      </c>
      <c r="Q3395" s="255" t="s">
        <v>30</v>
      </c>
      <c r="R3395" s="255"/>
      <c r="S3395" s="255"/>
      <c r="T3395" s="251" t="str">
        <f t="array" ref="T3395">VLOOKUP(D3395&amp;E3395,IF({1,0},'2021春'!$C$3:$C$4485&amp;'2021春'!$D$3:$D$4485,'2021春'!$H$3:$H$4485),2,0)</f>
        <v>451229200304122416</v>
      </c>
    </row>
    <row r="3396" spans="1:20">
      <c r="A3396" s="255">
        <v>3394</v>
      </c>
      <c r="B3396" s="255" t="s">
        <v>13432</v>
      </c>
      <c r="C3396" s="255" t="s">
        <v>21</v>
      </c>
      <c r="D3396" s="255" t="s">
        <v>446</v>
      </c>
      <c r="E3396" s="255" t="s">
        <v>13433</v>
      </c>
      <c r="F3396" s="255" t="s">
        <v>143</v>
      </c>
      <c r="G3396" s="255">
        <v>16</v>
      </c>
      <c r="H3396" s="255" t="s">
        <v>725</v>
      </c>
      <c r="I3396" s="255" t="s">
        <v>4382</v>
      </c>
      <c r="J3396" s="255">
        <v>19907789636</v>
      </c>
      <c r="K3396" s="255" t="s">
        <v>27</v>
      </c>
      <c r="L3396" s="260">
        <v>44396</v>
      </c>
      <c r="M3396" s="255" t="s">
        <v>6224</v>
      </c>
      <c r="N3396" s="255" t="s">
        <v>30</v>
      </c>
      <c r="O3396" s="260"/>
      <c r="P3396" s="255"/>
      <c r="Q3396" s="255" t="s">
        <v>30</v>
      </c>
      <c r="R3396" s="255" t="s">
        <v>725</v>
      </c>
      <c r="S3396" s="255"/>
      <c r="T3396" s="251" t="str">
        <f t="array" ref="T3396">VLOOKUP(D3396&amp;E3396,IF({1,0},'2021春'!$C$3:$C$4485&amp;'2021春'!$D$3:$D$4485,'2021春'!$H$3:$H$4485),2,0)</f>
        <v>45122920050712274x</v>
      </c>
    </row>
    <row r="3397" spans="1:20">
      <c r="A3397" s="255">
        <v>3395</v>
      </c>
      <c r="B3397" s="255" t="s">
        <v>13434</v>
      </c>
      <c r="C3397" s="255" t="s">
        <v>21</v>
      </c>
      <c r="D3397" s="255" t="s">
        <v>446</v>
      </c>
      <c r="E3397" s="255" t="s">
        <v>13435</v>
      </c>
      <c r="F3397" s="255" t="s">
        <v>24</v>
      </c>
      <c r="G3397" s="255">
        <v>17</v>
      </c>
      <c r="H3397" s="255" t="s">
        <v>13436</v>
      </c>
      <c r="I3397" s="255" t="s">
        <v>9572</v>
      </c>
      <c r="J3397" s="255">
        <v>18077824198</v>
      </c>
      <c r="K3397" s="255" t="s">
        <v>27</v>
      </c>
      <c r="L3397" s="260">
        <v>44396</v>
      </c>
      <c r="M3397" s="255" t="s">
        <v>6224</v>
      </c>
      <c r="N3397" s="255" t="s">
        <v>30</v>
      </c>
      <c r="O3397" s="260"/>
      <c r="P3397" s="255"/>
      <c r="Q3397" s="255" t="s">
        <v>30</v>
      </c>
      <c r="R3397" s="255"/>
      <c r="S3397" s="255"/>
      <c r="T3397" s="251" t="str">
        <f t="array" ref="T3397">VLOOKUP(D3397&amp;E3397,IF({1,0},'2021春'!$C$3:$C$4485&amp;'2021春'!$D$3:$D$4485,'2021春'!$H$3:$H$4485),2,0)</f>
        <v>451229200311162715</v>
      </c>
    </row>
    <row r="3398" spans="1:20">
      <c r="A3398" s="255">
        <v>3396</v>
      </c>
      <c r="B3398" s="255" t="s">
        <v>13437</v>
      </c>
      <c r="C3398" s="255" t="s">
        <v>21</v>
      </c>
      <c r="D3398" s="255" t="s">
        <v>446</v>
      </c>
      <c r="E3398" s="255" t="s">
        <v>13438</v>
      </c>
      <c r="F3398" s="255" t="s">
        <v>24</v>
      </c>
      <c r="G3398" s="255">
        <v>16</v>
      </c>
      <c r="H3398" s="255" t="s">
        <v>13439</v>
      </c>
      <c r="I3398" s="255" t="s">
        <v>13440</v>
      </c>
      <c r="J3398" s="255">
        <v>13788283022</v>
      </c>
      <c r="K3398" s="255" t="s">
        <v>27</v>
      </c>
      <c r="L3398" s="260">
        <v>44394</v>
      </c>
      <c r="M3398" s="255" t="s">
        <v>2172</v>
      </c>
      <c r="N3398" s="255" t="s">
        <v>30</v>
      </c>
      <c r="O3398" s="260"/>
      <c r="P3398" s="255"/>
      <c r="Q3398" s="255" t="s">
        <v>30</v>
      </c>
      <c r="R3398" s="255" t="s">
        <v>13441</v>
      </c>
      <c r="S3398" s="255"/>
      <c r="T3398" s="251" t="str">
        <f t="array" ref="T3398">VLOOKUP(D3398&amp;E3398,IF({1,0},'2021春'!$C$3:$C$4485&amp;'2021春'!$D$3:$D$4485,'2021春'!$H$3:$H$4485),2,0)</f>
        <v>450124200504183311</v>
      </c>
    </row>
    <row r="3399" spans="1:20">
      <c r="A3399" s="255">
        <v>3397</v>
      </c>
      <c r="B3399" s="255" t="s">
        <v>13442</v>
      </c>
      <c r="C3399" s="255" t="s">
        <v>21</v>
      </c>
      <c r="D3399" s="255" t="s">
        <v>446</v>
      </c>
      <c r="E3399" s="255" t="s">
        <v>13443</v>
      </c>
      <c r="F3399" s="255" t="s">
        <v>24</v>
      </c>
      <c r="G3399" s="255">
        <v>16</v>
      </c>
      <c r="H3399" s="255" t="s">
        <v>1756</v>
      </c>
      <c r="I3399" s="255" t="s">
        <v>1864</v>
      </c>
      <c r="J3399" s="255">
        <v>18907880821</v>
      </c>
      <c r="K3399" s="255" t="s">
        <v>27</v>
      </c>
      <c r="L3399" s="260">
        <v>44397</v>
      </c>
      <c r="M3399" s="255" t="s">
        <v>1303</v>
      </c>
      <c r="N3399" s="255" t="s">
        <v>30</v>
      </c>
      <c r="O3399" s="260"/>
      <c r="P3399" s="255"/>
      <c r="Q3399" s="255" t="s">
        <v>30</v>
      </c>
      <c r="R3399" s="255"/>
      <c r="S3399" s="255"/>
      <c r="T3399" s="251" t="str">
        <f t="array" ref="T3399">VLOOKUP(D3399&amp;E3399,IF({1,0},'2021春'!$C$3:$C$4485&amp;'2021春'!$D$3:$D$4485,'2021春'!$H$3:$H$4485),2,0)</f>
        <v>451229200502283915</v>
      </c>
    </row>
    <row r="3400" spans="1:20">
      <c r="A3400" s="255">
        <v>3398</v>
      </c>
      <c r="B3400" s="255" t="s">
        <v>13444</v>
      </c>
      <c r="C3400" s="255" t="s">
        <v>21</v>
      </c>
      <c r="D3400" s="255" t="s">
        <v>446</v>
      </c>
      <c r="E3400" s="255" t="s">
        <v>13445</v>
      </c>
      <c r="F3400" s="255" t="s">
        <v>24</v>
      </c>
      <c r="G3400" s="255">
        <v>16</v>
      </c>
      <c r="H3400" s="255" t="s">
        <v>13446</v>
      </c>
      <c r="I3400" s="255" t="s">
        <v>13447</v>
      </c>
      <c r="J3400" s="255">
        <v>17807832390</v>
      </c>
      <c r="K3400" s="255" t="s">
        <v>27</v>
      </c>
      <c r="L3400" s="260">
        <v>44397</v>
      </c>
      <c r="M3400" s="255" t="s">
        <v>1273</v>
      </c>
      <c r="N3400" s="255" t="s">
        <v>30</v>
      </c>
      <c r="O3400" s="260"/>
      <c r="P3400" s="255"/>
      <c r="Q3400" s="255" t="s">
        <v>30</v>
      </c>
      <c r="R3400" s="255"/>
      <c r="S3400" s="255"/>
      <c r="T3400" s="251" t="str">
        <f t="array" ref="T3400">VLOOKUP(D3400&amp;E3400,IF({1,0},'2021春'!$C$3:$C$4485&amp;'2021春'!$D$3:$D$4485,'2021春'!$H$3:$H$4485),2,0)</f>
        <v>45122920041226215x</v>
      </c>
    </row>
    <row r="3401" spans="1:20">
      <c r="A3401" s="255">
        <v>3399</v>
      </c>
      <c r="B3401" s="255" t="s">
        <v>13448</v>
      </c>
      <c r="C3401" s="255" t="s">
        <v>21</v>
      </c>
      <c r="D3401" s="255" t="s">
        <v>446</v>
      </c>
      <c r="E3401" s="255" t="s">
        <v>13449</v>
      </c>
      <c r="F3401" s="255" t="s">
        <v>143</v>
      </c>
      <c r="G3401" s="255">
        <v>17</v>
      </c>
      <c r="H3401" s="255" t="s">
        <v>13450</v>
      </c>
      <c r="I3401" s="255" t="s">
        <v>13451</v>
      </c>
      <c r="J3401" s="255">
        <v>18070829002</v>
      </c>
      <c r="K3401" s="255" t="s">
        <v>27</v>
      </c>
      <c r="L3401" s="260">
        <v>44401</v>
      </c>
      <c r="M3401" s="255" t="s">
        <v>139</v>
      </c>
      <c r="N3401" s="255" t="s">
        <v>30</v>
      </c>
      <c r="O3401" s="260"/>
      <c r="P3401" s="255"/>
      <c r="Q3401" s="255" t="s">
        <v>30</v>
      </c>
      <c r="R3401" s="255"/>
      <c r="S3401" s="255"/>
      <c r="T3401" s="251" t="str">
        <f t="array" ref="T3401">VLOOKUP(D3401&amp;E3401,IF({1,0},'2021春'!$C$3:$C$4485&amp;'2021春'!$D$3:$D$4485,'2021春'!$H$3:$H$4485),2,0)</f>
        <v>451229200407203622</v>
      </c>
    </row>
    <row r="3402" spans="1:20">
      <c r="A3402" s="255">
        <v>3400</v>
      </c>
      <c r="B3402" s="255" t="s">
        <v>13452</v>
      </c>
      <c r="C3402" s="255" t="s">
        <v>21</v>
      </c>
      <c r="D3402" s="255" t="s">
        <v>446</v>
      </c>
      <c r="E3402" s="255" t="s">
        <v>4320</v>
      </c>
      <c r="F3402" s="255" t="s">
        <v>143</v>
      </c>
      <c r="G3402" s="255">
        <v>16</v>
      </c>
      <c r="H3402" s="255" t="s">
        <v>13453</v>
      </c>
      <c r="I3402" s="255" t="s">
        <v>13454</v>
      </c>
      <c r="J3402" s="255">
        <v>18407780850</v>
      </c>
      <c r="K3402" s="255" t="s">
        <v>27</v>
      </c>
      <c r="L3402" s="260">
        <v>44395</v>
      </c>
      <c r="M3402" s="255" t="s">
        <v>28</v>
      </c>
      <c r="N3402" s="255" t="s">
        <v>30</v>
      </c>
      <c r="O3402" s="260"/>
      <c r="P3402" s="255"/>
      <c r="Q3402" s="255" t="s">
        <v>30</v>
      </c>
      <c r="R3402" s="255"/>
      <c r="S3402" s="255"/>
      <c r="T3402" s="251" t="str">
        <f t="array" ref="T3402">VLOOKUP(D3402&amp;E3402,IF({1,0},'2021春'!$C$3:$C$4485&amp;'2021春'!$D$3:$D$4485,'2021春'!$H$3:$H$4485),2,0)</f>
        <v>452731200507024226</v>
      </c>
    </row>
    <row r="3403" spans="1:20">
      <c r="A3403" s="255">
        <v>3401</v>
      </c>
      <c r="B3403" s="255" t="s">
        <v>13455</v>
      </c>
      <c r="C3403" s="255" t="s">
        <v>21</v>
      </c>
      <c r="D3403" s="255" t="s">
        <v>446</v>
      </c>
      <c r="E3403" s="255" t="s">
        <v>13456</v>
      </c>
      <c r="F3403" s="255" t="s">
        <v>143</v>
      </c>
      <c r="G3403" s="255">
        <v>17</v>
      </c>
      <c r="H3403" s="255" t="s">
        <v>13457</v>
      </c>
      <c r="I3403" s="255" t="s">
        <v>13458</v>
      </c>
      <c r="J3403" s="255">
        <v>13977876300</v>
      </c>
      <c r="K3403" s="255" t="s">
        <v>27</v>
      </c>
      <c r="L3403" s="260">
        <v>44396</v>
      </c>
      <c r="M3403" s="255" t="s">
        <v>185</v>
      </c>
      <c r="N3403" s="255" t="s">
        <v>30</v>
      </c>
      <c r="O3403" s="260"/>
      <c r="P3403" s="255"/>
      <c r="Q3403" s="255" t="s">
        <v>30</v>
      </c>
      <c r="R3403" s="255"/>
      <c r="S3403" s="255"/>
      <c r="T3403" s="251" t="str">
        <f t="array" ref="T3403">VLOOKUP(D3403&amp;E3403,IF({1,0},'2021春'!$C$3:$C$4485&amp;'2021春'!$D$3:$D$4485,'2021春'!$H$3:$H$4485),2,0)</f>
        <v>452731200407030928</v>
      </c>
    </row>
    <row r="3404" spans="1:20">
      <c r="A3404" s="255">
        <v>3402</v>
      </c>
      <c r="B3404" s="255" t="s">
        <v>13459</v>
      </c>
      <c r="C3404" s="255" t="s">
        <v>21</v>
      </c>
      <c r="D3404" s="255" t="s">
        <v>446</v>
      </c>
      <c r="E3404" s="255" t="s">
        <v>13460</v>
      </c>
      <c r="F3404" s="255" t="s">
        <v>24</v>
      </c>
      <c r="G3404" s="255">
        <v>17</v>
      </c>
      <c r="H3404" s="255" t="s">
        <v>13461</v>
      </c>
      <c r="I3404" s="255" t="s">
        <v>13462</v>
      </c>
      <c r="J3404" s="255">
        <v>18077825033</v>
      </c>
      <c r="K3404" s="255" t="s">
        <v>27</v>
      </c>
      <c r="L3404" s="260">
        <v>44396</v>
      </c>
      <c r="M3404" s="255" t="s">
        <v>28</v>
      </c>
      <c r="N3404" s="255" t="s">
        <v>30</v>
      </c>
      <c r="O3404" s="260"/>
      <c r="P3404" s="255"/>
      <c r="Q3404" s="255" t="s">
        <v>30</v>
      </c>
      <c r="R3404" s="255"/>
      <c r="S3404" s="255"/>
      <c r="T3404" s="251" t="str">
        <f t="array" ref="T3404">VLOOKUP(D3404&amp;E3404,IF({1,0},'2021春'!$C$3:$C$4485&amp;'2021春'!$D$3:$D$4485,'2021春'!$H$3:$H$4485),2,0)</f>
        <v>452731200402054832</v>
      </c>
    </row>
    <row r="3405" spans="1:20">
      <c r="A3405" s="255">
        <v>3403</v>
      </c>
      <c r="B3405" s="255" t="s">
        <v>13275</v>
      </c>
      <c r="C3405" s="255" t="s">
        <v>21</v>
      </c>
      <c r="D3405" s="255" t="s">
        <v>446</v>
      </c>
      <c r="E3405" s="255" t="s">
        <v>13276</v>
      </c>
      <c r="F3405" s="255" t="s">
        <v>24</v>
      </c>
      <c r="G3405" s="255">
        <v>17</v>
      </c>
      <c r="H3405" s="255" t="s">
        <v>13463</v>
      </c>
      <c r="I3405" s="255" t="s">
        <v>13464</v>
      </c>
      <c r="J3405" s="255">
        <v>18978760837</v>
      </c>
      <c r="K3405" s="255" t="s">
        <v>27</v>
      </c>
      <c r="L3405" s="260">
        <v>44398</v>
      </c>
      <c r="M3405" s="255" t="s">
        <v>28</v>
      </c>
      <c r="N3405" s="255" t="s">
        <v>30</v>
      </c>
      <c r="O3405" s="260"/>
      <c r="P3405" s="255"/>
      <c r="Q3405" s="255" t="s">
        <v>30</v>
      </c>
      <c r="R3405" s="255"/>
      <c r="S3405" s="255"/>
      <c r="T3405" s="251" t="str">
        <f t="array" ref="T3405">VLOOKUP(D3405&amp;E3405,IF({1,0},'2021春'!$C$3:$C$4485&amp;'2021春'!$D$3:$D$4485,'2021春'!$H$3:$H$4485),2,0)</f>
        <v>451229200312182451</v>
      </c>
    </row>
    <row r="3406" spans="1:20">
      <c r="A3406" s="255">
        <v>3404</v>
      </c>
      <c r="B3406" s="255" t="s">
        <v>13465</v>
      </c>
      <c r="C3406" s="255" t="s">
        <v>21</v>
      </c>
      <c r="D3406" s="255" t="s">
        <v>446</v>
      </c>
      <c r="E3406" s="255" t="s">
        <v>13466</v>
      </c>
      <c r="F3406" s="255" t="s">
        <v>143</v>
      </c>
      <c r="G3406" s="255">
        <v>15</v>
      </c>
      <c r="H3406" s="255" t="s">
        <v>5842</v>
      </c>
      <c r="I3406" s="255" t="s">
        <v>13467</v>
      </c>
      <c r="J3406" s="255">
        <v>13560820951</v>
      </c>
      <c r="K3406" s="255" t="s">
        <v>27</v>
      </c>
      <c r="L3406" s="260">
        <v>44414</v>
      </c>
      <c r="M3406" s="255" t="s">
        <v>13468</v>
      </c>
      <c r="N3406" s="255" t="s">
        <v>30</v>
      </c>
      <c r="O3406" s="260"/>
      <c r="P3406" s="255"/>
      <c r="Q3406" s="255" t="s">
        <v>30</v>
      </c>
      <c r="R3406" s="255" t="s">
        <v>13469</v>
      </c>
      <c r="S3406" s="255"/>
      <c r="T3406" s="251" t="str">
        <f t="array" ref="T3406">VLOOKUP(D3406&amp;E3406,IF({1,0},'2021春'!$C$3:$C$4485&amp;'2021春'!$D$3:$D$4485,'2021春'!$H$3:$H$4485),2,0)</f>
        <v>451229200608130626</v>
      </c>
    </row>
    <row r="3407" spans="1:20">
      <c r="A3407" s="255">
        <v>3405</v>
      </c>
      <c r="B3407" s="255" t="s">
        <v>13470</v>
      </c>
      <c r="C3407" s="255" t="s">
        <v>21</v>
      </c>
      <c r="D3407" s="255" t="s">
        <v>446</v>
      </c>
      <c r="E3407" s="255" t="s">
        <v>13471</v>
      </c>
      <c r="F3407" s="255" t="s">
        <v>24</v>
      </c>
      <c r="G3407" s="255">
        <v>17</v>
      </c>
      <c r="H3407" s="255" t="s">
        <v>1444</v>
      </c>
      <c r="I3407" s="255" t="s">
        <v>13472</v>
      </c>
      <c r="J3407" s="255">
        <v>17344529474</v>
      </c>
      <c r="K3407" s="255" t="s">
        <v>27</v>
      </c>
      <c r="L3407" s="260">
        <v>44419</v>
      </c>
      <c r="M3407" s="255" t="s">
        <v>1303</v>
      </c>
      <c r="N3407" s="255" t="s">
        <v>30</v>
      </c>
      <c r="O3407" s="260"/>
      <c r="P3407" s="255"/>
      <c r="Q3407" s="255" t="s">
        <v>30</v>
      </c>
      <c r="R3407" s="255"/>
      <c r="S3407" s="255"/>
      <c r="T3407" s="251" t="str">
        <f t="array" ref="T3407">VLOOKUP(D3407&amp;E3407,IF({1,0},'2021春'!$C$3:$C$4485&amp;'2021春'!$D$3:$D$4485,'2021春'!$H$3:$H$4485),2,0)</f>
        <v>451229200308283938</v>
      </c>
    </row>
    <row r="3408" spans="1:20">
      <c r="A3408" s="255">
        <v>3406</v>
      </c>
      <c r="B3408" s="255" t="s">
        <v>13473</v>
      </c>
      <c r="C3408" s="255" t="s">
        <v>21</v>
      </c>
      <c r="D3408" s="255" t="s">
        <v>446</v>
      </c>
      <c r="E3408" s="255" t="s">
        <v>13474</v>
      </c>
      <c r="F3408" s="255" t="s">
        <v>24</v>
      </c>
      <c r="G3408" s="255">
        <v>17</v>
      </c>
      <c r="H3408" s="255" t="s">
        <v>13475</v>
      </c>
      <c r="I3408" s="255" t="s">
        <v>13476</v>
      </c>
      <c r="J3408" s="255">
        <v>17344512836</v>
      </c>
      <c r="K3408" s="255" t="s">
        <v>27</v>
      </c>
      <c r="L3408" s="260">
        <v>44396</v>
      </c>
      <c r="M3408" s="255" t="s">
        <v>3693</v>
      </c>
      <c r="N3408" s="255" t="s">
        <v>30</v>
      </c>
      <c r="O3408" s="260"/>
      <c r="P3408" s="255"/>
      <c r="Q3408" s="255" t="s">
        <v>30</v>
      </c>
      <c r="R3408" s="255"/>
      <c r="S3408" s="255"/>
      <c r="T3408" s="251" t="str">
        <f t="array" ref="T3408">VLOOKUP(D3408&amp;E3408,IF({1,0},'2021春'!$C$3:$C$4485&amp;'2021春'!$D$3:$D$4485,'2021春'!$H$3:$H$4485),2,0)</f>
        <v>452731200405220314</v>
      </c>
    </row>
    <row r="3409" spans="1:20">
      <c r="A3409" s="255">
        <v>3407</v>
      </c>
      <c r="B3409" s="255" t="s">
        <v>13477</v>
      </c>
      <c r="C3409" s="255" t="s">
        <v>21</v>
      </c>
      <c r="D3409" s="255" t="s">
        <v>446</v>
      </c>
      <c r="E3409" s="255" t="s">
        <v>13478</v>
      </c>
      <c r="F3409" s="255" t="s">
        <v>24</v>
      </c>
      <c r="G3409" s="255">
        <v>18</v>
      </c>
      <c r="H3409" s="255" t="s">
        <v>13479</v>
      </c>
      <c r="I3409" s="255" t="s">
        <v>13480</v>
      </c>
      <c r="J3409" s="255">
        <v>18877840004</v>
      </c>
      <c r="K3409" s="255" t="s">
        <v>27</v>
      </c>
      <c r="L3409" s="260">
        <v>44331</v>
      </c>
      <c r="M3409" s="255" t="s">
        <v>28</v>
      </c>
      <c r="N3409" s="255" t="s">
        <v>30</v>
      </c>
      <c r="O3409" s="260"/>
      <c r="P3409" s="255"/>
      <c r="Q3409" s="255" t="s">
        <v>30</v>
      </c>
      <c r="R3409" s="255"/>
      <c r="S3409" s="255"/>
      <c r="T3409" s="251" t="str">
        <f t="array" ref="T3409">VLOOKUP(D3409&amp;E3409,IF({1,0},'2021春'!$C$3:$C$4485&amp;'2021春'!$D$3:$D$4485,'2021春'!$H$3:$H$4485),2,0)</f>
        <v>451229200212040632</v>
      </c>
    </row>
    <row r="3410" spans="1:20">
      <c r="A3410" s="255">
        <v>3408</v>
      </c>
      <c r="B3410" s="255" t="s">
        <v>13481</v>
      </c>
      <c r="C3410" s="255" t="s">
        <v>21</v>
      </c>
      <c r="D3410" s="255" t="s">
        <v>446</v>
      </c>
      <c r="E3410" s="255" t="s">
        <v>13482</v>
      </c>
      <c r="F3410" s="255" t="s">
        <v>24</v>
      </c>
      <c r="G3410" s="255">
        <v>18</v>
      </c>
      <c r="H3410" s="255" t="s">
        <v>6147</v>
      </c>
      <c r="I3410" s="255" t="s">
        <v>13483</v>
      </c>
      <c r="J3410" s="255">
        <v>18070811264</v>
      </c>
      <c r="K3410" s="255" t="s">
        <v>27</v>
      </c>
      <c r="L3410" s="260">
        <v>44331</v>
      </c>
      <c r="M3410" s="255" t="s">
        <v>28</v>
      </c>
      <c r="N3410" s="255" t="s">
        <v>27</v>
      </c>
      <c r="O3410" s="260">
        <v>44366</v>
      </c>
      <c r="P3410" s="255" t="s">
        <v>28</v>
      </c>
      <c r="Q3410" s="255" t="s">
        <v>30</v>
      </c>
      <c r="R3410" s="255"/>
      <c r="S3410" s="255"/>
      <c r="T3410" s="251" t="str">
        <f t="array" ref="T3410">VLOOKUP(D3410&amp;E3410,IF({1,0},'2021春'!$C$3:$C$4485&amp;'2021春'!$D$3:$D$4485,'2021春'!$H$3:$H$4485),2,0)</f>
        <v>451229200303162117</v>
      </c>
    </row>
    <row r="3411" spans="1:20">
      <c r="A3411" s="255">
        <v>3409</v>
      </c>
      <c r="B3411" s="255" t="s">
        <v>13484</v>
      </c>
      <c r="C3411" s="255" t="s">
        <v>21</v>
      </c>
      <c r="D3411" s="255" t="s">
        <v>446</v>
      </c>
      <c r="E3411" s="255" t="s">
        <v>13485</v>
      </c>
      <c r="F3411" s="255" t="s">
        <v>143</v>
      </c>
      <c r="G3411" s="255">
        <v>17</v>
      </c>
      <c r="H3411" s="255" t="s">
        <v>13486</v>
      </c>
      <c r="I3411" s="255" t="s">
        <v>13487</v>
      </c>
      <c r="J3411" s="255">
        <v>19907882248</v>
      </c>
      <c r="K3411" s="255" t="s">
        <v>27</v>
      </c>
      <c r="L3411" s="260">
        <v>44397</v>
      </c>
      <c r="M3411" s="255" t="s">
        <v>1273</v>
      </c>
      <c r="N3411" s="255" t="s">
        <v>30</v>
      </c>
      <c r="O3411" s="260"/>
      <c r="P3411" s="255"/>
      <c r="Q3411" s="255" t="s">
        <v>30</v>
      </c>
      <c r="R3411" s="255"/>
      <c r="S3411" s="255"/>
      <c r="T3411" s="251" t="str">
        <f t="array" ref="T3411">VLOOKUP(D3411&amp;E3411,IF({1,0},'2021春'!$C$3:$C$4485&amp;'2021春'!$D$3:$D$4485,'2021春'!$H$3:$H$4485),2,0)</f>
        <v>45122920040222212X</v>
      </c>
    </row>
    <row r="3412" spans="1:20">
      <c r="A3412" s="255">
        <v>3410</v>
      </c>
      <c r="B3412" s="255" t="s">
        <v>13488</v>
      </c>
      <c r="C3412" s="255" t="s">
        <v>21</v>
      </c>
      <c r="D3412" s="255" t="s">
        <v>446</v>
      </c>
      <c r="E3412" s="255" t="s">
        <v>13489</v>
      </c>
      <c r="F3412" s="255" t="s">
        <v>143</v>
      </c>
      <c r="G3412" s="255">
        <v>16</v>
      </c>
      <c r="H3412" s="255" t="s">
        <v>13490</v>
      </c>
      <c r="I3412" s="255" t="s">
        <v>13491</v>
      </c>
      <c r="J3412" s="255">
        <v>17707763046</v>
      </c>
      <c r="K3412" s="255" t="s">
        <v>27</v>
      </c>
      <c r="L3412" s="260">
        <v>44395</v>
      </c>
      <c r="M3412" s="255" t="s">
        <v>10754</v>
      </c>
      <c r="N3412" s="255" t="s">
        <v>27</v>
      </c>
      <c r="O3412" s="260">
        <v>44416</v>
      </c>
      <c r="P3412" s="255" t="s">
        <v>10754</v>
      </c>
      <c r="Q3412" s="255" t="s">
        <v>30</v>
      </c>
      <c r="R3412" s="255"/>
      <c r="S3412" s="255"/>
      <c r="T3412" s="251" t="str">
        <f t="array" ref="T3412">VLOOKUP(D3412&amp;E3412,IF({1,0},'2021春'!$C$3:$C$4485&amp;'2021春'!$D$3:$D$4485,'2021春'!$H$3:$H$4485),2,0)</f>
        <v>451229200507100620</v>
      </c>
    </row>
    <row r="3413" spans="1:20">
      <c r="A3413" s="255">
        <v>3411</v>
      </c>
      <c r="B3413" s="255" t="s">
        <v>13492</v>
      </c>
      <c r="C3413" s="255" t="s">
        <v>21</v>
      </c>
      <c r="D3413" s="255" t="s">
        <v>446</v>
      </c>
      <c r="E3413" s="255" t="s">
        <v>13493</v>
      </c>
      <c r="F3413" s="255" t="s">
        <v>143</v>
      </c>
      <c r="G3413" s="255">
        <v>19</v>
      </c>
      <c r="H3413" s="255" t="s">
        <v>13494</v>
      </c>
      <c r="I3413" s="255" t="s">
        <v>13495</v>
      </c>
      <c r="J3413" s="255">
        <v>18978760587</v>
      </c>
      <c r="K3413" s="255" t="s">
        <v>27</v>
      </c>
      <c r="L3413" s="260">
        <v>44395</v>
      </c>
      <c r="M3413" s="255" t="s">
        <v>28</v>
      </c>
      <c r="N3413" s="255" t="s">
        <v>30</v>
      </c>
      <c r="O3413" s="260"/>
      <c r="P3413" s="255"/>
      <c r="Q3413" s="255" t="s">
        <v>30</v>
      </c>
      <c r="R3413" s="255"/>
      <c r="S3413" s="255"/>
      <c r="T3413" s="251" t="str">
        <f t="array" ref="T3413">VLOOKUP(D3413&amp;E3413,IF({1,0},'2021春'!$C$3:$C$4485&amp;'2021春'!$D$3:$D$4485,'2021春'!$H$3:$H$4485),2,0)</f>
        <v>451229200201175128</v>
      </c>
    </row>
    <row r="3414" spans="1:20">
      <c r="A3414" s="255">
        <v>3412</v>
      </c>
      <c r="B3414" s="255" t="s">
        <v>13496</v>
      </c>
      <c r="C3414" s="255" t="s">
        <v>21</v>
      </c>
      <c r="D3414" s="255" t="s">
        <v>446</v>
      </c>
      <c r="E3414" s="255" t="s">
        <v>13497</v>
      </c>
      <c r="F3414" s="255" t="s">
        <v>24</v>
      </c>
      <c r="G3414" s="255">
        <v>16</v>
      </c>
      <c r="H3414" s="255" t="s">
        <v>13498</v>
      </c>
      <c r="I3414" s="255" t="s">
        <v>13499</v>
      </c>
      <c r="J3414" s="255">
        <v>15878687788</v>
      </c>
      <c r="K3414" s="255" t="s">
        <v>27</v>
      </c>
      <c r="L3414" s="260">
        <v>44396</v>
      </c>
      <c r="M3414" s="255" t="s">
        <v>28</v>
      </c>
      <c r="N3414" s="255" t="s">
        <v>30</v>
      </c>
      <c r="O3414" s="260"/>
      <c r="P3414" s="255"/>
      <c r="Q3414" s="255" t="s">
        <v>30</v>
      </c>
      <c r="R3414" s="255"/>
      <c r="S3414" s="255"/>
      <c r="T3414" s="251" t="str">
        <f t="array" ref="T3414">VLOOKUP(D3414&amp;E3414,IF({1,0},'2021春'!$C$3:$C$4485&amp;'2021春'!$D$3:$D$4485,'2021春'!$H$3:$H$4485),2,0)</f>
        <v>452731200411100036</v>
      </c>
    </row>
    <row r="3415" spans="1:20">
      <c r="A3415" s="255">
        <v>3413</v>
      </c>
      <c r="B3415" s="255" t="s">
        <v>13500</v>
      </c>
      <c r="C3415" s="255" t="s">
        <v>21</v>
      </c>
      <c r="D3415" s="255" t="s">
        <v>446</v>
      </c>
      <c r="E3415" s="255" t="s">
        <v>13501</v>
      </c>
      <c r="F3415" s="255" t="s">
        <v>24</v>
      </c>
      <c r="G3415" s="255">
        <v>17</v>
      </c>
      <c r="H3415" s="255" t="s">
        <v>429</v>
      </c>
      <c r="I3415" s="255" t="s">
        <v>13502</v>
      </c>
      <c r="J3415" s="255">
        <v>19907882248</v>
      </c>
      <c r="K3415" s="255" t="s">
        <v>27</v>
      </c>
      <c r="L3415" s="260">
        <v>44395</v>
      </c>
      <c r="M3415" s="255" t="s">
        <v>2747</v>
      </c>
      <c r="N3415" s="255" t="s">
        <v>30</v>
      </c>
      <c r="O3415" s="260"/>
      <c r="P3415" s="255"/>
      <c r="Q3415" s="255" t="s">
        <v>30</v>
      </c>
      <c r="R3415" s="255"/>
      <c r="S3415" s="255"/>
      <c r="T3415" s="251" t="str">
        <f t="array" ref="T3415">VLOOKUP(D3415&amp;E3415,IF({1,0},'2021春'!$C$3:$C$4485&amp;'2021春'!$D$3:$D$4485,'2021春'!$H$3:$H$4485),2,0)</f>
        <v>451229200310012774</v>
      </c>
    </row>
    <row r="3416" spans="1:20">
      <c r="A3416" s="255">
        <v>3414</v>
      </c>
      <c r="B3416" s="255" t="s">
        <v>13503</v>
      </c>
      <c r="C3416" s="255" t="s">
        <v>21</v>
      </c>
      <c r="D3416" s="255" t="s">
        <v>446</v>
      </c>
      <c r="E3416" s="255" t="s">
        <v>13504</v>
      </c>
      <c r="F3416" s="255" t="s">
        <v>143</v>
      </c>
      <c r="G3416" s="255">
        <v>17</v>
      </c>
      <c r="H3416" s="255" t="s">
        <v>13505</v>
      </c>
      <c r="I3416" s="255" t="s">
        <v>13506</v>
      </c>
      <c r="J3416" s="255">
        <v>13397886582</v>
      </c>
      <c r="K3416" s="255" t="s">
        <v>27</v>
      </c>
      <c r="L3416" s="260">
        <v>44394</v>
      </c>
      <c r="M3416" s="255" t="s">
        <v>28</v>
      </c>
      <c r="N3416" s="255" t="s">
        <v>30</v>
      </c>
      <c r="O3416" s="260"/>
      <c r="P3416" s="255"/>
      <c r="Q3416" s="255" t="s">
        <v>30</v>
      </c>
      <c r="R3416" s="255"/>
      <c r="S3416" s="255"/>
      <c r="T3416" s="251" t="str">
        <f t="array" ref="T3416">VLOOKUP(D3416&amp;E3416,IF({1,0},'2021春'!$C$3:$C$4485&amp;'2021春'!$D$3:$D$4485,'2021春'!$H$3:$H$4485),2,0)</f>
        <v>452731200402012720</v>
      </c>
    </row>
    <row r="3417" spans="1:20">
      <c r="A3417" s="255">
        <v>3415</v>
      </c>
      <c r="B3417" s="255" t="s">
        <v>13507</v>
      </c>
      <c r="C3417" s="255" t="s">
        <v>21</v>
      </c>
      <c r="D3417" s="255" t="s">
        <v>446</v>
      </c>
      <c r="E3417" s="255" t="s">
        <v>13508</v>
      </c>
      <c r="F3417" s="255" t="s">
        <v>143</v>
      </c>
      <c r="G3417" s="255">
        <v>16</v>
      </c>
      <c r="H3417" s="255" t="s">
        <v>562</v>
      </c>
      <c r="I3417" s="255" t="s">
        <v>13509</v>
      </c>
      <c r="J3417" s="255">
        <v>18278868431</v>
      </c>
      <c r="K3417" s="255" t="s">
        <v>27</v>
      </c>
      <c r="L3417" s="260">
        <v>44399</v>
      </c>
      <c r="M3417" s="255" t="s">
        <v>29</v>
      </c>
      <c r="N3417" s="255" t="s">
        <v>30</v>
      </c>
      <c r="O3417" s="260"/>
      <c r="P3417" s="255"/>
      <c r="Q3417" s="255" t="s">
        <v>30</v>
      </c>
      <c r="R3417" s="255"/>
      <c r="S3417" s="255"/>
      <c r="T3417" s="251" t="str">
        <f t="array" ref="T3417">VLOOKUP(D3417&amp;E3417,IF({1,0},'2021春'!$C$3:$C$4485&amp;'2021春'!$D$3:$D$4485,'2021春'!$H$3:$H$4485),2,0)</f>
        <v>451229200508120025</v>
      </c>
    </row>
    <row r="3418" spans="1:20">
      <c r="A3418" s="255">
        <v>3416</v>
      </c>
      <c r="B3418" s="255" t="s">
        <v>13510</v>
      </c>
      <c r="C3418" s="255" t="s">
        <v>21</v>
      </c>
      <c r="D3418" s="255" t="s">
        <v>446</v>
      </c>
      <c r="E3418" s="255" t="s">
        <v>13511</v>
      </c>
      <c r="F3418" s="255" t="s">
        <v>24</v>
      </c>
      <c r="G3418" s="255">
        <v>17</v>
      </c>
      <c r="H3418" s="255" t="s">
        <v>13512</v>
      </c>
      <c r="I3418" s="255" t="s">
        <v>13513</v>
      </c>
      <c r="J3418" s="255">
        <v>13425092958</v>
      </c>
      <c r="K3418" s="255" t="s">
        <v>27</v>
      </c>
      <c r="L3418" s="260">
        <v>44400</v>
      </c>
      <c r="M3418" s="255" t="s">
        <v>29</v>
      </c>
      <c r="N3418" s="255" t="s">
        <v>30</v>
      </c>
      <c r="O3418" s="260"/>
      <c r="P3418" s="255"/>
      <c r="Q3418" s="255" t="s">
        <v>30</v>
      </c>
      <c r="R3418" s="255"/>
      <c r="S3418" s="255"/>
      <c r="T3418" s="251" t="str">
        <f t="array" ref="T3418">VLOOKUP(D3418&amp;E3418,IF({1,0},'2021春'!$C$3:$C$4485&amp;'2021春'!$D$3:$D$4485,'2021春'!$H$3:$H$4485),2,0)</f>
        <v>452731200311010332</v>
      </c>
    </row>
    <row r="3419" spans="1:20">
      <c r="A3419" s="255">
        <v>3417</v>
      </c>
      <c r="B3419" s="255" t="s">
        <v>13514</v>
      </c>
      <c r="C3419" s="255" t="s">
        <v>21</v>
      </c>
      <c r="D3419" s="255" t="s">
        <v>446</v>
      </c>
      <c r="E3419" s="255" t="s">
        <v>13515</v>
      </c>
      <c r="F3419" s="255" t="s">
        <v>24</v>
      </c>
      <c r="G3419" s="255">
        <v>12</v>
      </c>
      <c r="H3419" s="255" t="s">
        <v>13516</v>
      </c>
      <c r="I3419" s="255" t="s">
        <v>13517</v>
      </c>
      <c r="J3419" s="255">
        <v>17329969893</v>
      </c>
      <c r="K3419" s="255" t="s">
        <v>27</v>
      </c>
      <c r="L3419" s="260">
        <v>44414</v>
      </c>
      <c r="M3419" s="255" t="s">
        <v>13518</v>
      </c>
      <c r="N3419" s="261" t="s">
        <v>30</v>
      </c>
      <c r="O3419" s="260"/>
      <c r="P3419" s="255"/>
      <c r="Q3419" s="255" t="s">
        <v>30</v>
      </c>
      <c r="R3419" s="255"/>
      <c r="S3419" s="255"/>
      <c r="T3419" s="251" t="str">
        <f t="array" ref="T3419">VLOOKUP(D3419&amp;E3419,IF({1,0},'2021春'!$C$3:$C$4485&amp;'2021春'!$D$3:$D$4485,'2021春'!$H$3:$H$4485),2,0)</f>
        <v>45122920081008183X</v>
      </c>
    </row>
    <row r="3420" spans="1:20">
      <c r="A3420" s="255">
        <v>3418</v>
      </c>
      <c r="B3420" s="255" t="s">
        <v>13519</v>
      </c>
      <c r="C3420" s="255" t="s">
        <v>21</v>
      </c>
      <c r="D3420" s="255" t="s">
        <v>446</v>
      </c>
      <c r="E3420" s="255" t="s">
        <v>13520</v>
      </c>
      <c r="F3420" s="255" t="s">
        <v>24</v>
      </c>
      <c r="G3420" s="255">
        <v>16</v>
      </c>
      <c r="H3420" s="255" t="s">
        <v>13521</v>
      </c>
      <c r="I3420" s="255" t="s">
        <v>13522</v>
      </c>
      <c r="J3420" s="255">
        <v>13669683180</v>
      </c>
      <c r="K3420" s="255" t="s">
        <v>27</v>
      </c>
      <c r="L3420" s="260">
        <v>44395</v>
      </c>
      <c r="M3420" s="255" t="s">
        <v>13523</v>
      </c>
      <c r="N3420" s="255" t="s">
        <v>30</v>
      </c>
      <c r="O3420" s="260"/>
      <c r="P3420" s="255"/>
      <c r="Q3420" s="255" t="s">
        <v>30</v>
      </c>
      <c r="R3420" s="255"/>
      <c r="S3420" s="255"/>
      <c r="T3420" s="251" t="str">
        <f t="array" ref="T3420">VLOOKUP(D3420&amp;E3420,IF({1,0},'2021春'!$C$3:$C$4485&amp;'2021春'!$D$3:$D$4485,'2021春'!$H$3:$H$4485),2,0)</f>
        <v>451229200412162714</v>
      </c>
    </row>
    <row r="3421" spans="1:20">
      <c r="A3421" s="255">
        <v>3419</v>
      </c>
      <c r="B3421" s="255" t="s">
        <v>13524</v>
      </c>
      <c r="C3421" s="255" t="s">
        <v>21</v>
      </c>
      <c r="D3421" s="255" t="s">
        <v>446</v>
      </c>
      <c r="E3421" s="255" t="s">
        <v>1717</v>
      </c>
      <c r="F3421" s="255" t="s">
        <v>24</v>
      </c>
      <c r="G3421" s="255">
        <v>16</v>
      </c>
      <c r="H3421" s="255" t="s">
        <v>13525</v>
      </c>
      <c r="I3421" s="255" t="s">
        <v>13526</v>
      </c>
      <c r="J3421" s="255">
        <v>18776879198</v>
      </c>
      <c r="K3421" s="255" t="s">
        <v>27</v>
      </c>
      <c r="L3421" s="260">
        <v>44399</v>
      </c>
      <c r="M3421" s="255" t="s">
        <v>28</v>
      </c>
      <c r="N3421" s="255" t="s">
        <v>30</v>
      </c>
      <c r="O3421" s="260"/>
      <c r="P3421" s="255"/>
      <c r="Q3421" s="255" t="s">
        <v>30</v>
      </c>
      <c r="R3421" s="255"/>
      <c r="S3421" s="255"/>
      <c r="T3421" s="251" t="str">
        <f t="array" ref="T3421">VLOOKUP(D3421&amp;E3421,IF({1,0},'2021春'!$C$3:$C$4485&amp;'2021春'!$D$3:$D$4485,'2021春'!$H$3:$H$4485),2,0)</f>
        <v>452730200409140817</v>
      </c>
    </row>
    <row r="3422" spans="1:20">
      <c r="A3422" s="255">
        <v>3420</v>
      </c>
      <c r="B3422" s="255" t="s">
        <v>13527</v>
      </c>
      <c r="C3422" s="255" t="s">
        <v>21</v>
      </c>
      <c r="D3422" s="255" t="s">
        <v>446</v>
      </c>
      <c r="E3422" s="255" t="s">
        <v>13528</v>
      </c>
      <c r="F3422" s="255" t="s">
        <v>143</v>
      </c>
      <c r="G3422" s="255">
        <v>17</v>
      </c>
      <c r="H3422" s="255" t="s">
        <v>13529</v>
      </c>
      <c r="I3422" s="255" t="s">
        <v>13530</v>
      </c>
      <c r="J3422" s="255">
        <v>17329710652</v>
      </c>
      <c r="K3422" s="255" t="s">
        <v>27</v>
      </c>
      <c r="L3422" s="260">
        <v>44395</v>
      </c>
      <c r="M3422" s="255" t="s">
        <v>13531</v>
      </c>
      <c r="N3422" s="255" t="s">
        <v>27</v>
      </c>
      <c r="O3422" s="260">
        <v>44395</v>
      </c>
      <c r="P3422" s="255"/>
      <c r="Q3422" s="255" t="s">
        <v>30</v>
      </c>
      <c r="R3422" s="255"/>
      <c r="S3422" s="255"/>
      <c r="T3422" s="251" t="str">
        <f t="array" ref="T3422">VLOOKUP(D3422&amp;E3422,IF({1,0},'2021春'!$C$3:$C$4485&amp;'2021春'!$D$3:$D$4485,'2021春'!$H$3:$H$4485),2,0)</f>
        <v>452731200403010022</v>
      </c>
    </row>
    <row r="3423" spans="1:20">
      <c r="A3423" s="255">
        <v>3421</v>
      </c>
      <c r="B3423" s="255" t="s">
        <v>13532</v>
      </c>
      <c r="C3423" s="255" t="s">
        <v>21</v>
      </c>
      <c r="D3423" s="255" t="s">
        <v>446</v>
      </c>
      <c r="E3423" s="255" t="s">
        <v>9076</v>
      </c>
      <c r="F3423" s="255" t="s">
        <v>24</v>
      </c>
      <c r="G3423" s="255">
        <v>16</v>
      </c>
      <c r="H3423" s="255" t="s">
        <v>13533</v>
      </c>
      <c r="I3423" s="255" t="s">
        <v>13534</v>
      </c>
      <c r="J3423" s="255">
        <v>15277859891</v>
      </c>
      <c r="K3423" s="255" t="s">
        <v>27</v>
      </c>
      <c r="L3423" s="260">
        <v>44394</v>
      </c>
      <c r="M3423" s="255" t="s">
        <v>28</v>
      </c>
      <c r="N3423" s="255" t="s">
        <v>30</v>
      </c>
      <c r="O3423" s="260"/>
      <c r="P3423" s="255"/>
      <c r="Q3423" s="255" t="s">
        <v>30</v>
      </c>
      <c r="R3423" s="255"/>
      <c r="S3423" s="255"/>
      <c r="T3423" s="251" t="str">
        <f t="array" ref="T3423">VLOOKUP(D3423&amp;E3423,IF({1,0},'2021春'!$C$3:$C$4485&amp;'2021春'!$D$3:$D$4485,'2021春'!$H$3:$H$4485),2,0)</f>
        <v>452731200503295416</v>
      </c>
    </row>
    <row r="3424" spans="1:20">
      <c r="A3424" s="255">
        <v>3422</v>
      </c>
      <c r="B3424" s="255" t="s">
        <v>13535</v>
      </c>
      <c r="C3424" s="255" t="s">
        <v>21</v>
      </c>
      <c r="D3424" s="255" t="s">
        <v>446</v>
      </c>
      <c r="E3424" s="255" t="s">
        <v>6894</v>
      </c>
      <c r="F3424" s="255" t="s">
        <v>24</v>
      </c>
      <c r="G3424" s="255">
        <v>17</v>
      </c>
      <c r="H3424" s="255" t="s">
        <v>7863</v>
      </c>
      <c r="I3424" s="255" t="s">
        <v>13536</v>
      </c>
      <c r="J3424" s="255">
        <v>14736225783</v>
      </c>
      <c r="K3424" s="255" t="s">
        <v>27</v>
      </c>
      <c r="L3424" s="260">
        <v>44400</v>
      </c>
      <c r="M3424" s="255" t="s">
        <v>29</v>
      </c>
      <c r="N3424" s="255" t="s">
        <v>30</v>
      </c>
      <c r="O3424" s="260"/>
      <c r="P3424" s="255"/>
      <c r="Q3424" s="255" t="s">
        <v>30</v>
      </c>
      <c r="R3424" s="255"/>
      <c r="S3424" s="255"/>
      <c r="T3424" s="251" t="str">
        <f t="array" ref="T3424">VLOOKUP(D3424&amp;E3424,IF({1,0},'2021春'!$C$3:$C$4485&amp;'2021春'!$D$3:$D$4485,'2021春'!$H$3:$H$4485),2,0)</f>
        <v>451229200402160010</v>
      </c>
    </row>
    <row r="3425" spans="1:20">
      <c r="A3425" s="255">
        <v>3423</v>
      </c>
      <c r="B3425" s="255" t="s">
        <v>13537</v>
      </c>
      <c r="C3425" s="255" t="s">
        <v>21</v>
      </c>
      <c r="D3425" s="255" t="s">
        <v>446</v>
      </c>
      <c r="E3425" s="255" t="s">
        <v>13538</v>
      </c>
      <c r="F3425" s="255" t="s">
        <v>143</v>
      </c>
      <c r="G3425" s="255">
        <v>16</v>
      </c>
      <c r="H3425" s="255" t="s">
        <v>13539</v>
      </c>
      <c r="I3425" s="255" t="s">
        <v>13540</v>
      </c>
      <c r="J3425" s="255">
        <v>13471802623</v>
      </c>
      <c r="K3425" s="255" t="s">
        <v>27</v>
      </c>
      <c r="L3425" s="260">
        <v>44401</v>
      </c>
      <c r="M3425" s="255" t="s">
        <v>98</v>
      </c>
      <c r="N3425" s="255" t="s">
        <v>30</v>
      </c>
      <c r="O3425" s="260"/>
      <c r="P3425" s="255"/>
      <c r="Q3425" s="255" t="s">
        <v>30</v>
      </c>
      <c r="R3425" s="255"/>
      <c r="S3425" s="255"/>
      <c r="T3425" s="251" t="str">
        <f t="array" ref="T3425">VLOOKUP(D3425&amp;E3425,IF({1,0},'2021春'!$C$3:$C$4485&amp;'2021春'!$D$3:$D$4485,'2021春'!$H$3:$H$4485),2,0)</f>
        <v>451229200411141225</v>
      </c>
    </row>
    <row r="3426" spans="1:20">
      <c r="A3426" s="255">
        <v>3424</v>
      </c>
      <c r="B3426" s="255" t="s">
        <v>13541</v>
      </c>
      <c r="C3426" s="255" t="s">
        <v>21</v>
      </c>
      <c r="D3426" s="255" t="s">
        <v>446</v>
      </c>
      <c r="E3426" s="255" t="s">
        <v>13103</v>
      </c>
      <c r="F3426" s="255" t="s">
        <v>143</v>
      </c>
      <c r="G3426" s="255">
        <v>18</v>
      </c>
      <c r="H3426" s="255" t="s">
        <v>2398</v>
      </c>
      <c r="I3426" s="255" t="s">
        <v>2399</v>
      </c>
      <c r="J3426" s="255">
        <v>13481867349</v>
      </c>
      <c r="K3426" s="255" t="s">
        <v>27</v>
      </c>
      <c r="L3426" s="260">
        <v>44397</v>
      </c>
      <c r="M3426" s="255" t="s">
        <v>1273</v>
      </c>
      <c r="N3426" s="255" t="s">
        <v>30</v>
      </c>
      <c r="O3426" s="260"/>
      <c r="P3426" s="255"/>
      <c r="Q3426" s="255" t="s">
        <v>30</v>
      </c>
      <c r="R3426" s="255"/>
      <c r="S3426" s="255"/>
      <c r="T3426" s="251" t="str">
        <f t="array" ref="T3426">VLOOKUP(D3426&amp;E3426,IF({1,0},'2021春'!$C$3:$C$4485&amp;'2021春'!$D$3:$D$4485,'2021春'!$H$3:$H$4485),2,0)</f>
        <v>451229200304052110</v>
      </c>
    </row>
    <row r="3427" spans="1:20">
      <c r="A3427" s="255">
        <v>3425</v>
      </c>
      <c r="B3427" s="255" t="s">
        <v>13542</v>
      </c>
      <c r="C3427" s="255" t="s">
        <v>21</v>
      </c>
      <c r="D3427" s="255" t="s">
        <v>451</v>
      </c>
      <c r="E3427" s="255" t="s">
        <v>13543</v>
      </c>
      <c r="F3427" s="255" t="s">
        <v>143</v>
      </c>
      <c r="G3427" s="255">
        <v>17</v>
      </c>
      <c r="H3427" s="255" t="s">
        <v>13544</v>
      </c>
      <c r="I3427" s="255" t="s">
        <v>13545</v>
      </c>
      <c r="J3427" s="255">
        <v>18176139742</v>
      </c>
      <c r="K3427" s="255" t="s">
        <v>27</v>
      </c>
      <c r="L3427" s="260">
        <v>44420</v>
      </c>
      <c r="M3427" s="255" t="s">
        <v>28</v>
      </c>
      <c r="N3427" s="255"/>
      <c r="O3427" s="260"/>
      <c r="P3427" s="255"/>
      <c r="Q3427" s="255" t="s">
        <v>30</v>
      </c>
      <c r="R3427" s="255"/>
      <c r="S3427" s="255"/>
      <c r="T3427" s="251" t="str">
        <f t="array" ref="T3427">VLOOKUP(D3427&amp;E3427,IF({1,0},'2021春'!$C$3:$C$4485&amp;'2021春'!$D$3:$D$4485,'2021春'!$H$3:$H$4485),2,0)</f>
        <v>451229200311281845</v>
      </c>
    </row>
    <row r="3428" spans="1:20">
      <c r="A3428" s="255">
        <v>3426</v>
      </c>
      <c r="B3428" s="255" t="s">
        <v>13546</v>
      </c>
      <c r="C3428" s="255" t="s">
        <v>21</v>
      </c>
      <c r="D3428" s="255" t="s">
        <v>451</v>
      </c>
      <c r="E3428" s="255" t="s">
        <v>13547</v>
      </c>
      <c r="F3428" s="255" t="s">
        <v>143</v>
      </c>
      <c r="G3428" s="255">
        <v>15</v>
      </c>
      <c r="H3428" s="255" t="s">
        <v>13548</v>
      </c>
      <c r="I3428" s="255" t="s">
        <v>13549</v>
      </c>
      <c r="J3428" s="255">
        <v>13650186813</v>
      </c>
      <c r="K3428" s="255" t="s">
        <v>27</v>
      </c>
      <c r="L3428" s="260">
        <v>44396</v>
      </c>
      <c r="M3428" s="255" t="s">
        <v>8668</v>
      </c>
      <c r="N3428" s="255"/>
      <c r="O3428" s="260"/>
      <c r="P3428" s="255"/>
      <c r="Q3428" s="255" t="s">
        <v>30</v>
      </c>
      <c r="R3428" s="255" t="s">
        <v>13550</v>
      </c>
      <c r="S3428" s="255"/>
      <c r="T3428" s="251" t="str">
        <f t="array" ref="T3428">VLOOKUP(D3428&amp;E3428,IF({1,0},'2021春'!$C$3:$C$4485&amp;'2021春'!$D$3:$D$4485,'2021春'!$H$3:$H$4485),2,0)</f>
        <v>440981200607056429</v>
      </c>
    </row>
    <row r="3429" spans="1:20">
      <c r="A3429" s="255">
        <v>3427</v>
      </c>
      <c r="B3429" s="255" t="s">
        <v>13551</v>
      </c>
      <c r="C3429" s="255" t="s">
        <v>21</v>
      </c>
      <c r="D3429" s="255" t="s">
        <v>451</v>
      </c>
      <c r="E3429" s="255" t="s">
        <v>13552</v>
      </c>
      <c r="F3429" s="255" t="s">
        <v>143</v>
      </c>
      <c r="G3429" s="255">
        <v>19</v>
      </c>
      <c r="H3429" s="255" t="s">
        <v>13553</v>
      </c>
      <c r="I3429" s="255" t="s">
        <v>13554</v>
      </c>
      <c r="J3429" s="255">
        <v>17776575418</v>
      </c>
      <c r="K3429" s="255" t="s">
        <v>27</v>
      </c>
      <c r="L3429" s="260">
        <v>44331</v>
      </c>
      <c r="M3429" s="255" t="s">
        <v>2172</v>
      </c>
      <c r="N3429" s="255" t="s">
        <v>27</v>
      </c>
      <c r="O3429" s="260">
        <v>44366</v>
      </c>
      <c r="P3429" s="255" t="s">
        <v>2172</v>
      </c>
      <c r="Q3429" s="255" t="s">
        <v>30</v>
      </c>
      <c r="R3429" s="255"/>
      <c r="S3429" s="255"/>
      <c r="T3429" s="251" t="str">
        <f t="array" ref="T3429">VLOOKUP(D3429&amp;E3429,IF({1,0},'2021春'!$C$3:$C$4485&amp;'2021春'!$D$3:$D$4485,'2021春'!$H$3:$H$4485),2,0)</f>
        <v>451229200108152423</v>
      </c>
    </row>
    <row r="3430" spans="1:20">
      <c r="A3430" s="255">
        <v>3428</v>
      </c>
      <c r="B3430" s="255" t="s">
        <v>13555</v>
      </c>
      <c r="C3430" s="255" t="s">
        <v>21</v>
      </c>
      <c r="D3430" s="255" t="s">
        <v>451</v>
      </c>
      <c r="E3430" s="255" t="s">
        <v>13556</v>
      </c>
      <c r="F3430" s="255" t="s">
        <v>24</v>
      </c>
      <c r="G3430" s="255">
        <v>17</v>
      </c>
      <c r="H3430" s="255" t="s">
        <v>13557</v>
      </c>
      <c r="I3430" s="255" t="s">
        <v>13558</v>
      </c>
      <c r="J3430" s="255">
        <v>17807879809</v>
      </c>
      <c r="K3430" s="255" t="s">
        <v>27</v>
      </c>
      <c r="L3430" s="260">
        <v>44422</v>
      </c>
      <c r="M3430" s="255" t="s">
        <v>133</v>
      </c>
      <c r="N3430" s="255"/>
      <c r="O3430" s="260"/>
      <c r="P3430" s="255"/>
      <c r="Q3430" s="255" t="s">
        <v>30</v>
      </c>
      <c r="R3430" s="255"/>
      <c r="S3430" s="255"/>
      <c r="T3430" s="251" t="str">
        <f t="array" ref="T3430">VLOOKUP(D3430&amp;E3430,IF({1,0},'2021春'!$C$3:$C$4485&amp;'2021春'!$D$3:$D$4485,'2021春'!$H$3:$H$4485),2,0)</f>
        <v>452731200310192437</v>
      </c>
    </row>
    <row r="3431" spans="1:20">
      <c r="A3431" s="255">
        <v>3429</v>
      </c>
      <c r="B3431" s="255" t="s">
        <v>13559</v>
      </c>
      <c r="C3431" s="255" t="s">
        <v>21</v>
      </c>
      <c r="D3431" s="255" t="s">
        <v>451</v>
      </c>
      <c r="E3431" s="255" t="s">
        <v>13560</v>
      </c>
      <c r="F3431" s="255" t="s">
        <v>143</v>
      </c>
      <c r="G3431" s="255">
        <v>16</v>
      </c>
      <c r="H3431" s="255" t="s">
        <v>13561</v>
      </c>
      <c r="I3431" s="255" t="s">
        <v>13562</v>
      </c>
      <c r="J3431" s="255">
        <v>19127018879</v>
      </c>
      <c r="K3431" s="255" t="s">
        <v>27</v>
      </c>
      <c r="L3431" s="260">
        <v>44395</v>
      </c>
      <c r="M3431" s="255" t="s">
        <v>1352</v>
      </c>
      <c r="N3431" s="255"/>
      <c r="O3431" s="260"/>
      <c r="P3431" s="255"/>
      <c r="Q3431" s="255" t="s">
        <v>30</v>
      </c>
      <c r="R3431" s="255"/>
      <c r="S3431" s="255"/>
      <c r="T3431" s="251" t="str">
        <f t="array" ref="T3431">VLOOKUP(D3431&amp;E3431,IF({1,0},'2021春'!$C$3:$C$4485&amp;'2021春'!$D$3:$D$4485,'2021春'!$H$3:$H$4485),2,0)</f>
        <v>452731200507201827</v>
      </c>
    </row>
    <row r="3432" spans="1:20">
      <c r="A3432" s="255">
        <v>3430</v>
      </c>
      <c r="B3432" s="255" t="s">
        <v>13563</v>
      </c>
      <c r="C3432" s="255" t="s">
        <v>21</v>
      </c>
      <c r="D3432" s="255" t="s">
        <v>451</v>
      </c>
      <c r="E3432" s="255" t="s">
        <v>13564</v>
      </c>
      <c r="F3432" s="255" t="s">
        <v>143</v>
      </c>
      <c r="G3432" s="255">
        <v>16</v>
      </c>
      <c r="H3432" s="255" t="s">
        <v>13565</v>
      </c>
      <c r="I3432" s="255" t="s">
        <v>13566</v>
      </c>
      <c r="J3432" s="255">
        <v>18877910308</v>
      </c>
      <c r="K3432" s="255" t="s">
        <v>27</v>
      </c>
      <c r="L3432" s="260">
        <v>44395</v>
      </c>
      <c r="M3432" s="255" t="s">
        <v>1352</v>
      </c>
      <c r="N3432" s="255"/>
      <c r="O3432" s="260"/>
      <c r="P3432" s="255"/>
      <c r="Q3432" s="255" t="s">
        <v>30</v>
      </c>
      <c r="R3432" s="255"/>
      <c r="S3432" s="255"/>
      <c r="T3432" s="251" t="str">
        <f t="array" ref="T3432">VLOOKUP(D3432&amp;E3432,IF({1,0},'2021春'!$C$3:$C$4485&amp;'2021春'!$D$3:$D$4485,'2021春'!$H$3:$H$4485),2,0)</f>
        <v>451229200503091827</v>
      </c>
    </row>
    <row r="3433" spans="1:20">
      <c r="A3433" s="255">
        <v>3431</v>
      </c>
      <c r="B3433" s="255" t="s">
        <v>13567</v>
      </c>
      <c r="C3433" s="255" t="s">
        <v>21</v>
      </c>
      <c r="D3433" s="255" t="s">
        <v>451</v>
      </c>
      <c r="E3433" s="255" t="s">
        <v>13568</v>
      </c>
      <c r="F3433" s="255" t="s">
        <v>143</v>
      </c>
      <c r="G3433" s="255">
        <v>17</v>
      </c>
      <c r="H3433" s="255" t="s">
        <v>13569</v>
      </c>
      <c r="I3433" s="255" t="s">
        <v>13570</v>
      </c>
      <c r="J3433" s="255">
        <v>18977802929</v>
      </c>
      <c r="K3433" s="255" t="s">
        <v>27</v>
      </c>
      <c r="L3433" s="260">
        <v>44396</v>
      </c>
      <c r="M3433" s="255" t="s">
        <v>28</v>
      </c>
      <c r="N3433" s="255"/>
      <c r="O3433" s="260"/>
      <c r="P3433" s="255"/>
      <c r="Q3433" s="255" t="s">
        <v>30</v>
      </c>
      <c r="R3433" s="255"/>
      <c r="S3433" s="255"/>
      <c r="T3433" s="251" t="str">
        <f t="array" ref="T3433">VLOOKUP(D3433&amp;E3433,IF({1,0},'2021春'!$C$3:$C$4485&amp;'2021春'!$D$3:$D$4485,'2021春'!$H$3:$H$4485),2,0)</f>
        <v>452731200410080926</v>
      </c>
    </row>
    <row r="3434" spans="1:20">
      <c r="A3434" s="255">
        <v>3432</v>
      </c>
      <c r="B3434" s="255" t="s">
        <v>13571</v>
      </c>
      <c r="C3434" s="255" t="s">
        <v>21</v>
      </c>
      <c r="D3434" s="255" t="s">
        <v>451</v>
      </c>
      <c r="E3434" s="255" t="s">
        <v>13572</v>
      </c>
      <c r="F3434" s="255" t="s">
        <v>143</v>
      </c>
      <c r="G3434" s="255">
        <v>17</v>
      </c>
      <c r="H3434" s="255" t="s">
        <v>4004</v>
      </c>
      <c r="I3434" s="255" t="s">
        <v>13573</v>
      </c>
      <c r="J3434" s="255">
        <v>15916620070</v>
      </c>
      <c r="K3434" s="255" t="s">
        <v>27</v>
      </c>
      <c r="L3434" s="260">
        <v>44398</v>
      </c>
      <c r="M3434" s="255" t="s">
        <v>8668</v>
      </c>
      <c r="N3434" s="255"/>
      <c r="O3434" s="260"/>
      <c r="P3434" s="255"/>
      <c r="Q3434" s="255" t="s">
        <v>30</v>
      </c>
      <c r="R3434" s="255"/>
      <c r="S3434" s="255"/>
      <c r="T3434" s="251" t="str">
        <f t="array" ref="T3434">VLOOKUP(D3434&amp;E3434,IF({1,0},'2021春'!$C$3:$C$4485&amp;'2021春'!$D$3:$D$4485,'2021春'!$H$3:$H$4485),2,0)</f>
        <v>45122920041006124x</v>
      </c>
    </row>
    <row r="3435" spans="1:20">
      <c r="A3435" s="255">
        <v>3433</v>
      </c>
      <c r="B3435" s="255" t="s">
        <v>13574</v>
      </c>
      <c r="C3435" s="255" t="s">
        <v>21</v>
      </c>
      <c r="D3435" s="255" t="s">
        <v>451</v>
      </c>
      <c r="E3435" s="255" t="s">
        <v>13575</v>
      </c>
      <c r="F3435" s="255" t="s">
        <v>143</v>
      </c>
      <c r="G3435" s="255">
        <v>16</v>
      </c>
      <c r="H3435" s="255" t="s">
        <v>13576</v>
      </c>
      <c r="I3435" s="255" t="s">
        <v>13577</v>
      </c>
      <c r="J3435" s="255">
        <v>13481869638</v>
      </c>
      <c r="K3435" s="255" t="s">
        <v>27</v>
      </c>
      <c r="L3435" s="260">
        <v>44395</v>
      </c>
      <c r="M3435" s="255" t="s">
        <v>13578</v>
      </c>
      <c r="N3435" s="255"/>
      <c r="O3435" s="260"/>
      <c r="P3435" s="255"/>
      <c r="Q3435" s="255" t="s">
        <v>30</v>
      </c>
      <c r="R3435" s="255"/>
      <c r="S3435" s="255"/>
      <c r="T3435" s="251" t="str">
        <f t="array" ref="T3435">VLOOKUP(D3435&amp;E3435,IF({1,0},'2021春'!$C$3:$C$4485&amp;'2021春'!$D$3:$D$4485,'2021春'!$H$3:$H$4485),2,0)</f>
        <v>451229200507045123</v>
      </c>
    </row>
    <row r="3436" spans="1:20">
      <c r="A3436" s="255">
        <v>3434</v>
      </c>
      <c r="B3436" s="255" t="s">
        <v>13579</v>
      </c>
      <c r="C3436" s="255" t="s">
        <v>21</v>
      </c>
      <c r="D3436" s="255" t="s">
        <v>451</v>
      </c>
      <c r="E3436" s="255" t="s">
        <v>13580</v>
      </c>
      <c r="F3436" s="255" t="s">
        <v>143</v>
      </c>
      <c r="G3436" s="255">
        <v>16</v>
      </c>
      <c r="H3436" s="255" t="s">
        <v>13581</v>
      </c>
      <c r="I3436" s="255" t="s">
        <v>13582</v>
      </c>
      <c r="J3436" s="255">
        <v>17776576131</v>
      </c>
      <c r="K3436" s="255" t="s">
        <v>27</v>
      </c>
      <c r="L3436" s="260">
        <v>44396</v>
      </c>
      <c r="M3436" s="255" t="s">
        <v>3693</v>
      </c>
      <c r="N3436" s="255"/>
      <c r="O3436" s="260"/>
      <c r="P3436" s="255"/>
      <c r="Q3436" s="255" t="s">
        <v>30</v>
      </c>
      <c r="R3436" s="255"/>
      <c r="S3436" s="255"/>
      <c r="T3436" s="251" t="str">
        <f t="array" ref="T3436">VLOOKUP(D3436&amp;E3436,IF({1,0},'2021春'!$C$3:$C$4485&amp;'2021春'!$D$3:$D$4485,'2021春'!$H$3:$H$4485),2,0)</f>
        <v>451229200501140322</v>
      </c>
    </row>
    <row r="3437" spans="1:20">
      <c r="A3437" s="255">
        <v>3435</v>
      </c>
      <c r="B3437" s="255" t="s">
        <v>13583</v>
      </c>
      <c r="C3437" s="255" t="s">
        <v>21</v>
      </c>
      <c r="D3437" s="255" t="s">
        <v>451</v>
      </c>
      <c r="E3437" s="255" t="s">
        <v>13584</v>
      </c>
      <c r="F3437" s="255" t="s">
        <v>143</v>
      </c>
      <c r="G3437" s="255">
        <v>17</v>
      </c>
      <c r="H3437" s="255" t="s">
        <v>13585</v>
      </c>
      <c r="I3437" s="255" t="s">
        <v>13586</v>
      </c>
      <c r="J3437" s="255">
        <v>13788387102</v>
      </c>
      <c r="K3437" s="255" t="s">
        <v>27</v>
      </c>
      <c r="L3437" s="260">
        <v>44396</v>
      </c>
      <c r="M3437" s="255" t="s">
        <v>4299</v>
      </c>
      <c r="N3437" s="255"/>
      <c r="O3437" s="260"/>
      <c r="P3437" s="255"/>
      <c r="Q3437" s="255" t="s">
        <v>30</v>
      </c>
      <c r="R3437" s="255" t="s">
        <v>13585</v>
      </c>
      <c r="S3437" s="255"/>
      <c r="T3437" s="251" t="str">
        <f t="array" ref="T3437">VLOOKUP(D3437&amp;E3437,IF({1,0},'2021春'!$C$3:$C$4485&amp;'2021春'!$D$3:$D$4485,'2021春'!$H$3:$H$4485),2,0)</f>
        <v>452127200312240669</v>
      </c>
    </row>
    <row r="3438" spans="1:20">
      <c r="A3438" s="255">
        <v>3436</v>
      </c>
      <c r="B3438" s="255" t="s">
        <v>13587</v>
      </c>
      <c r="C3438" s="255" t="s">
        <v>21</v>
      </c>
      <c r="D3438" s="255" t="s">
        <v>451</v>
      </c>
      <c r="E3438" s="255" t="s">
        <v>13588</v>
      </c>
      <c r="F3438" s="255" t="s">
        <v>24</v>
      </c>
      <c r="G3438" s="255">
        <v>17</v>
      </c>
      <c r="H3438" s="255" t="s">
        <v>3779</v>
      </c>
      <c r="I3438" s="255" t="s">
        <v>13589</v>
      </c>
      <c r="J3438" s="255">
        <v>15977838540</v>
      </c>
      <c r="K3438" s="255" t="s">
        <v>27</v>
      </c>
      <c r="L3438" s="260">
        <v>44396</v>
      </c>
      <c r="M3438" s="255" t="s">
        <v>28</v>
      </c>
      <c r="N3438" s="255"/>
      <c r="O3438" s="260"/>
      <c r="P3438" s="255"/>
      <c r="Q3438" s="255" t="s">
        <v>30</v>
      </c>
      <c r="R3438" s="255"/>
      <c r="S3438" s="255"/>
      <c r="T3438" s="251" t="str">
        <f t="array" ref="T3438">VLOOKUP(D3438&amp;E3438,IF({1,0},'2021春'!$C$3:$C$4485&amp;'2021春'!$D$3:$D$4485,'2021春'!$H$3:$H$4485),2,0)</f>
        <v>451229200311034211</v>
      </c>
    </row>
    <row r="3439" spans="1:20">
      <c r="A3439" s="255">
        <v>3437</v>
      </c>
      <c r="B3439" s="255" t="s">
        <v>13590</v>
      </c>
      <c r="C3439" s="255" t="s">
        <v>21</v>
      </c>
      <c r="D3439" s="255" t="s">
        <v>451</v>
      </c>
      <c r="E3439" s="255" t="s">
        <v>13591</v>
      </c>
      <c r="F3439" s="255" t="s">
        <v>143</v>
      </c>
      <c r="G3439" s="255">
        <v>16</v>
      </c>
      <c r="H3439" s="255" t="s">
        <v>13592</v>
      </c>
      <c r="I3439" s="255" t="s">
        <v>13593</v>
      </c>
      <c r="J3439" s="255">
        <v>18978757607</v>
      </c>
      <c r="K3439" s="255" t="s">
        <v>27</v>
      </c>
      <c r="L3439" s="260">
        <v>44394</v>
      </c>
      <c r="M3439" s="255" t="s">
        <v>1303</v>
      </c>
      <c r="N3439" s="255"/>
      <c r="O3439" s="260"/>
      <c r="P3439" s="255"/>
      <c r="Q3439" s="255" t="s">
        <v>30</v>
      </c>
      <c r="R3439" s="255"/>
      <c r="S3439" s="255"/>
      <c r="T3439" s="251" t="str">
        <f t="array" ref="T3439">VLOOKUP(D3439&amp;E3439,IF({1,0},'2021春'!$C$3:$C$4485&amp;'2021春'!$D$3:$D$4485,'2021春'!$H$3:$H$4485),2,0)</f>
        <v>451229200512103949</v>
      </c>
    </row>
    <row r="3440" spans="1:20">
      <c r="A3440" s="255">
        <v>3438</v>
      </c>
      <c r="B3440" s="255" t="s">
        <v>13594</v>
      </c>
      <c r="C3440" s="255" t="s">
        <v>21</v>
      </c>
      <c r="D3440" s="255" t="s">
        <v>451</v>
      </c>
      <c r="E3440" s="255" t="s">
        <v>13595</v>
      </c>
      <c r="F3440" s="255" t="s">
        <v>143</v>
      </c>
      <c r="G3440" s="255">
        <v>17</v>
      </c>
      <c r="H3440" s="255" t="s">
        <v>1023</v>
      </c>
      <c r="I3440" s="255" t="s">
        <v>13596</v>
      </c>
      <c r="J3440" s="255">
        <v>18818594580</v>
      </c>
      <c r="K3440" s="255" t="s">
        <v>27</v>
      </c>
      <c r="L3440" s="260">
        <v>44394</v>
      </c>
      <c r="M3440" s="255" t="s">
        <v>126</v>
      </c>
      <c r="N3440" s="255"/>
      <c r="O3440" s="260"/>
      <c r="P3440" s="255"/>
      <c r="Q3440" s="255" t="s">
        <v>30</v>
      </c>
      <c r="R3440" s="255"/>
      <c r="S3440" s="255"/>
      <c r="T3440" s="251" t="str">
        <f t="array" ref="T3440">VLOOKUP(D3440&amp;E3440,IF({1,0},'2021春'!$C$3:$C$4485&amp;'2021春'!$D$3:$D$4485,'2021春'!$H$3:$H$4485),2,0)</f>
        <v>362426200402076725</v>
      </c>
    </row>
    <row r="3441" spans="1:20">
      <c r="A3441" s="255">
        <v>3439</v>
      </c>
      <c r="B3441" s="255" t="s">
        <v>13597</v>
      </c>
      <c r="C3441" s="255" t="s">
        <v>21</v>
      </c>
      <c r="D3441" s="255" t="s">
        <v>451</v>
      </c>
      <c r="E3441" s="255" t="s">
        <v>13598</v>
      </c>
      <c r="F3441" s="255" t="s">
        <v>143</v>
      </c>
      <c r="G3441" s="255">
        <v>15</v>
      </c>
      <c r="H3441" s="255" t="s">
        <v>13599</v>
      </c>
      <c r="I3441" s="255" t="s">
        <v>13600</v>
      </c>
      <c r="J3441" s="255">
        <v>14736277938</v>
      </c>
      <c r="K3441" s="255" t="s">
        <v>27</v>
      </c>
      <c r="L3441" s="260">
        <v>44396</v>
      </c>
      <c r="M3441" s="255" t="s">
        <v>12241</v>
      </c>
      <c r="N3441" s="255"/>
      <c r="O3441" s="260"/>
      <c r="P3441" s="255"/>
      <c r="Q3441" s="255" t="s">
        <v>30</v>
      </c>
      <c r="R3441" s="255"/>
      <c r="S3441" s="255"/>
      <c r="T3441" s="251" t="str">
        <f t="array" ref="T3441">VLOOKUP(D3441&amp;E3441,IF({1,0},'2021春'!$C$3:$C$4485&amp;'2021春'!$D$3:$D$4485,'2021春'!$H$3:$H$4485),2,0)</f>
        <v>451229200602114262</v>
      </c>
    </row>
    <row r="3442" spans="1:20">
      <c r="A3442" s="255">
        <v>3440</v>
      </c>
      <c r="B3442" s="255" t="s">
        <v>13601</v>
      </c>
      <c r="C3442" s="255" t="s">
        <v>21</v>
      </c>
      <c r="D3442" s="255" t="s">
        <v>451</v>
      </c>
      <c r="E3442" s="255" t="s">
        <v>13602</v>
      </c>
      <c r="F3442" s="255" t="s">
        <v>143</v>
      </c>
      <c r="G3442" s="255">
        <v>16</v>
      </c>
      <c r="H3442" s="255" t="s">
        <v>13603</v>
      </c>
      <c r="I3442" s="255" t="s">
        <v>13604</v>
      </c>
      <c r="J3442" s="255">
        <v>15800515077</v>
      </c>
      <c r="K3442" s="255" t="s">
        <v>27</v>
      </c>
      <c r="L3442" s="260">
        <v>44395</v>
      </c>
      <c r="M3442" s="255" t="s">
        <v>8668</v>
      </c>
      <c r="N3442" s="255"/>
      <c r="O3442" s="260"/>
      <c r="P3442" s="255"/>
      <c r="Q3442" s="255" t="s">
        <v>30</v>
      </c>
      <c r="R3442" s="255"/>
      <c r="S3442" s="255"/>
      <c r="T3442" s="251" t="str">
        <f t="array" ref="T3442">VLOOKUP(D3442&amp;E3442,IF({1,0},'2021春'!$C$3:$C$4485&amp;'2021春'!$D$3:$D$4485,'2021春'!$H$3:$H$4485),2,0)</f>
        <v>451229200501050060</v>
      </c>
    </row>
    <row r="3443" spans="1:20">
      <c r="A3443" s="255">
        <v>3441</v>
      </c>
      <c r="B3443" s="255" t="s">
        <v>13605</v>
      </c>
      <c r="C3443" s="255" t="s">
        <v>21</v>
      </c>
      <c r="D3443" s="255" t="s">
        <v>451</v>
      </c>
      <c r="E3443" s="255" t="s">
        <v>13606</v>
      </c>
      <c r="F3443" s="255" t="s">
        <v>143</v>
      </c>
      <c r="G3443" s="255">
        <v>18</v>
      </c>
      <c r="H3443" s="255" t="s">
        <v>1003</v>
      </c>
      <c r="I3443" s="255" t="s">
        <v>13607</v>
      </c>
      <c r="J3443" s="255">
        <v>15817562536</v>
      </c>
      <c r="K3443" s="255" t="s">
        <v>27</v>
      </c>
      <c r="L3443" s="260">
        <v>44331</v>
      </c>
      <c r="M3443" s="255" t="s">
        <v>2172</v>
      </c>
      <c r="N3443" s="255" t="s">
        <v>27</v>
      </c>
      <c r="O3443" s="260">
        <v>44366</v>
      </c>
      <c r="P3443" s="255" t="s">
        <v>2172</v>
      </c>
      <c r="Q3443" s="255" t="s">
        <v>30</v>
      </c>
      <c r="R3443" s="255"/>
      <c r="S3443" s="255"/>
      <c r="T3443" s="251" t="str">
        <f t="array" ref="T3443">VLOOKUP(D3443&amp;E3443,IF({1,0},'2021春'!$C$3:$C$4485&amp;'2021春'!$D$3:$D$4485,'2021春'!$H$3:$H$4485),2,0)</f>
        <v>452731200209152422</v>
      </c>
    </row>
    <row r="3444" spans="1:20">
      <c r="A3444" s="255">
        <v>3442</v>
      </c>
      <c r="B3444" s="255" t="s">
        <v>13608</v>
      </c>
      <c r="C3444" s="255" t="s">
        <v>21</v>
      </c>
      <c r="D3444" s="255" t="s">
        <v>451</v>
      </c>
      <c r="E3444" s="255" t="s">
        <v>13609</v>
      </c>
      <c r="F3444" s="255" t="s">
        <v>143</v>
      </c>
      <c r="G3444" s="255">
        <v>17</v>
      </c>
      <c r="H3444" s="255" t="s">
        <v>1003</v>
      </c>
      <c r="I3444" s="255" t="s">
        <v>13610</v>
      </c>
      <c r="J3444" s="255">
        <v>19978845298</v>
      </c>
      <c r="K3444" s="255" t="s">
        <v>27</v>
      </c>
      <c r="L3444" s="260">
        <v>44394</v>
      </c>
      <c r="M3444" s="255" t="s">
        <v>133</v>
      </c>
      <c r="N3444" s="255" t="s">
        <v>27</v>
      </c>
      <c r="O3444" s="260" t="s">
        <v>13611</v>
      </c>
      <c r="P3444" s="255" t="s">
        <v>133</v>
      </c>
      <c r="Q3444" s="255" t="s">
        <v>30</v>
      </c>
      <c r="R3444" s="255"/>
      <c r="S3444" s="255"/>
      <c r="T3444" s="251" t="str">
        <f t="array" ref="T3444">VLOOKUP(D3444&amp;E3444,IF({1,0},'2021春'!$C$3:$C$4485&amp;'2021春'!$D$3:$D$4485,'2021春'!$H$3:$H$4485),2,0)</f>
        <v>451229200404212427</v>
      </c>
    </row>
    <row r="3445" spans="1:20">
      <c r="A3445" s="255">
        <v>3443</v>
      </c>
      <c r="B3445" s="255" t="s">
        <v>13612</v>
      </c>
      <c r="C3445" s="255" t="s">
        <v>21</v>
      </c>
      <c r="D3445" s="255" t="s">
        <v>451</v>
      </c>
      <c r="E3445" s="255" t="s">
        <v>13613</v>
      </c>
      <c r="F3445" s="255" t="s">
        <v>24</v>
      </c>
      <c r="G3445" s="255">
        <v>15</v>
      </c>
      <c r="H3445" s="255" t="s">
        <v>13614</v>
      </c>
      <c r="I3445" s="255" t="s">
        <v>12788</v>
      </c>
      <c r="J3445" s="255">
        <v>17377049337</v>
      </c>
      <c r="K3445" s="255" t="s">
        <v>27</v>
      </c>
      <c r="L3445" s="260">
        <v>44395</v>
      </c>
      <c r="M3445" s="255" t="s">
        <v>1288</v>
      </c>
      <c r="N3445" s="255" t="s">
        <v>27</v>
      </c>
      <c r="O3445" s="260">
        <v>44416</v>
      </c>
      <c r="P3445" s="255" t="s">
        <v>1288</v>
      </c>
      <c r="Q3445" s="255" t="s">
        <v>30</v>
      </c>
      <c r="R3445" s="255"/>
      <c r="S3445" s="255"/>
      <c r="T3445" s="251" t="str">
        <f t="array" ref="T3445">VLOOKUP(D3445&amp;E3445,IF({1,0},'2021春'!$C$3:$C$4485&amp;'2021春'!$D$3:$D$4485,'2021春'!$H$3:$H$4485),2,0)</f>
        <v>452731200601150675</v>
      </c>
    </row>
    <row r="3446" spans="1:20">
      <c r="A3446" s="255">
        <v>3444</v>
      </c>
      <c r="B3446" s="255" t="s">
        <v>13615</v>
      </c>
      <c r="C3446" s="255" t="s">
        <v>21</v>
      </c>
      <c r="D3446" s="255" t="s">
        <v>451</v>
      </c>
      <c r="E3446" s="255" t="s">
        <v>13616</v>
      </c>
      <c r="F3446" s="255" t="s">
        <v>143</v>
      </c>
      <c r="G3446" s="255">
        <v>16</v>
      </c>
      <c r="H3446" s="255" t="s">
        <v>13617</v>
      </c>
      <c r="I3446" s="255" t="s">
        <v>893</v>
      </c>
      <c r="J3446" s="255">
        <v>13431692585</v>
      </c>
      <c r="K3446" s="255" t="s">
        <v>27</v>
      </c>
      <c r="L3446" s="260">
        <v>44395</v>
      </c>
      <c r="M3446" s="255" t="s">
        <v>1352</v>
      </c>
      <c r="N3446" s="255"/>
      <c r="O3446" s="260"/>
      <c r="P3446" s="255"/>
      <c r="Q3446" s="255" t="s">
        <v>30</v>
      </c>
      <c r="R3446" s="255"/>
      <c r="S3446" s="255"/>
      <c r="T3446" s="251" t="str">
        <f t="array" ref="T3446">VLOOKUP(D3446&amp;E3446,IF({1,0},'2021春'!$C$3:$C$4485&amp;'2021春'!$D$3:$D$4485,'2021春'!$H$3:$H$4485),2,0)</f>
        <v>452731200501031820</v>
      </c>
    </row>
    <row r="3447" spans="1:20">
      <c r="A3447" s="255">
        <v>3445</v>
      </c>
      <c r="B3447" s="255" t="s">
        <v>13618</v>
      </c>
      <c r="C3447" s="255" t="s">
        <v>21</v>
      </c>
      <c r="D3447" s="255" t="s">
        <v>451</v>
      </c>
      <c r="E3447" s="255" t="s">
        <v>13619</v>
      </c>
      <c r="F3447" s="255" t="s">
        <v>143</v>
      </c>
      <c r="G3447" s="255">
        <v>16</v>
      </c>
      <c r="H3447" s="255" t="s">
        <v>13620</v>
      </c>
      <c r="I3447" s="255" t="s">
        <v>13621</v>
      </c>
      <c r="J3447" s="255">
        <v>15277180825</v>
      </c>
      <c r="K3447" s="255" t="s">
        <v>27</v>
      </c>
      <c r="L3447" s="260">
        <v>44396</v>
      </c>
      <c r="M3447" s="255" t="s">
        <v>13578</v>
      </c>
      <c r="N3447" s="255"/>
      <c r="O3447" s="260"/>
      <c r="P3447" s="255"/>
      <c r="Q3447" s="255" t="s">
        <v>30</v>
      </c>
      <c r="R3447" s="255"/>
      <c r="S3447" s="255"/>
      <c r="T3447" s="251" t="str">
        <f t="array" ref="T3447">VLOOKUP(D3447&amp;E3447,IF({1,0},'2021春'!$C$3:$C$4485&amp;'2021春'!$D$3:$D$4485,'2021春'!$H$3:$H$4485),2,0)</f>
        <v>452731200507234821</v>
      </c>
    </row>
    <row r="3448" spans="1:20">
      <c r="A3448" s="255">
        <v>3446</v>
      </c>
      <c r="B3448" s="255" t="s">
        <v>13622</v>
      </c>
      <c r="C3448" s="255" t="s">
        <v>21</v>
      </c>
      <c r="D3448" s="255" t="s">
        <v>451</v>
      </c>
      <c r="E3448" s="255" t="s">
        <v>13623</v>
      </c>
      <c r="F3448" s="255" t="s">
        <v>143</v>
      </c>
      <c r="G3448" s="255">
        <v>16</v>
      </c>
      <c r="H3448" s="255" t="s">
        <v>13624</v>
      </c>
      <c r="I3448" s="255" t="s">
        <v>13625</v>
      </c>
      <c r="J3448" s="255">
        <v>18898600290</v>
      </c>
      <c r="K3448" s="255" t="s">
        <v>27</v>
      </c>
      <c r="L3448" s="260">
        <v>44407</v>
      </c>
      <c r="M3448" s="255" t="s">
        <v>126</v>
      </c>
      <c r="N3448" s="255"/>
      <c r="O3448" s="260"/>
      <c r="P3448" s="255"/>
      <c r="Q3448" s="255" t="s">
        <v>30</v>
      </c>
      <c r="R3448" s="255"/>
      <c r="S3448" s="255"/>
      <c r="T3448" s="251" t="str">
        <f t="array" ref="T3448">VLOOKUP(D3448&amp;E3448,IF({1,0},'2021春'!$C$3:$C$4485&amp;'2021春'!$D$3:$D$4485,'2021春'!$H$3:$H$4485),2,0)</f>
        <v>45122920051021002X</v>
      </c>
    </row>
    <row r="3449" spans="1:20">
      <c r="A3449" s="255">
        <v>3447</v>
      </c>
      <c r="B3449" s="255" t="s">
        <v>13626</v>
      </c>
      <c r="C3449" s="255" t="s">
        <v>21</v>
      </c>
      <c r="D3449" s="255" t="s">
        <v>451</v>
      </c>
      <c r="E3449" s="255" t="s">
        <v>13627</v>
      </c>
      <c r="F3449" s="255" t="s">
        <v>143</v>
      </c>
      <c r="G3449" s="255">
        <v>16</v>
      </c>
      <c r="H3449" s="255" t="s">
        <v>13628</v>
      </c>
      <c r="I3449" s="255" t="s">
        <v>13629</v>
      </c>
      <c r="J3449" s="255">
        <v>13071338183</v>
      </c>
      <c r="K3449" s="255" t="s">
        <v>27</v>
      </c>
      <c r="L3449" s="260">
        <v>44396</v>
      </c>
      <c r="M3449" s="255" t="s">
        <v>8668</v>
      </c>
      <c r="N3449" s="255"/>
      <c r="O3449" s="260"/>
      <c r="P3449" s="255"/>
      <c r="Q3449" s="255" t="s">
        <v>30</v>
      </c>
      <c r="R3449" s="255"/>
      <c r="S3449" s="255"/>
      <c r="T3449" s="251" t="str">
        <f t="array" ref="T3449">VLOOKUP(D3449&amp;E3449,IF({1,0},'2021春'!$C$3:$C$4485&amp;'2021春'!$D$3:$D$4485,'2021春'!$H$3:$H$4485),2,0)</f>
        <v>452731200504170324</v>
      </c>
    </row>
    <row r="3450" spans="1:20">
      <c r="A3450" s="255">
        <v>3448</v>
      </c>
      <c r="B3450" s="255" t="s">
        <v>13630</v>
      </c>
      <c r="C3450" s="255" t="s">
        <v>21</v>
      </c>
      <c r="D3450" s="255" t="s">
        <v>451</v>
      </c>
      <c r="E3450" s="255" t="s">
        <v>13631</v>
      </c>
      <c r="F3450" s="255" t="s">
        <v>143</v>
      </c>
      <c r="G3450" s="255">
        <v>17</v>
      </c>
      <c r="H3450" s="255" t="s">
        <v>13632</v>
      </c>
      <c r="I3450" s="255" t="s">
        <v>13633</v>
      </c>
      <c r="J3450" s="255">
        <v>18176756176</v>
      </c>
      <c r="K3450" s="255" t="s">
        <v>27</v>
      </c>
      <c r="L3450" s="260">
        <v>44396</v>
      </c>
      <c r="M3450" s="255" t="s">
        <v>3693</v>
      </c>
      <c r="N3450" s="255"/>
      <c r="O3450" s="260"/>
      <c r="P3450" s="255"/>
      <c r="Q3450" s="255" t="s">
        <v>30</v>
      </c>
      <c r="R3450" s="255"/>
      <c r="S3450" s="255"/>
      <c r="T3450" s="251" t="str">
        <f t="array" ref="T3450">VLOOKUP(D3450&amp;E3450,IF({1,0},'2021春'!$C$3:$C$4485&amp;'2021春'!$D$3:$D$4485,'2021春'!$H$3:$H$4485),2,0)</f>
        <v>452731200402210348</v>
      </c>
    </row>
    <row r="3451" spans="1:20">
      <c r="A3451" s="255">
        <v>3449</v>
      </c>
      <c r="B3451" s="255" t="s">
        <v>13634</v>
      </c>
      <c r="C3451" s="255" t="s">
        <v>21</v>
      </c>
      <c r="D3451" s="255" t="s">
        <v>451</v>
      </c>
      <c r="E3451" s="255" t="s">
        <v>13635</v>
      </c>
      <c r="F3451" s="255" t="s">
        <v>143</v>
      </c>
      <c r="G3451" s="255">
        <v>19</v>
      </c>
      <c r="H3451" s="255" t="s">
        <v>13636</v>
      </c>
      <c r="I3451" s="255" t="s">
        <v>13637</v>
      </c>
      <c r="J3451" s="255">
        <v>18825989339</v>
      </c>
      <c r="K3451" s="255" t="s">
        <v>27</v>
      </c>
      <c r="L3451" s="260">
        <v>44331</v>
      </c>
      <c r="M3451" s="255" t="s">
        <v>2172</v>
      </c>
      <c r="N3451" s="255" t="s">
        <v>27</v>
      </c>
      <c r="O3451" s="260">
        <v>44366</v>
      </c>
      <c r="P3451" s="255" t="s">
        <v>2172</v>
      </c>
      <c r="Q3451" s="255" t="s">
        <v>30</v>
      </c>
      <c r="R3451" s="255"/>
      <c r="S3451" s="255"/>
      <c r="T3451" s="251" t="str">
        <f t="array" ref="T3451">VLOOKUP(D3451&amp;E3451,IF({1,0},'2021春'!$C$3:$C$4485&amp;'2021春'!$D$3:$D$4485,'2021春'!$H$3:$H$4485),2,0)</f>
        <v>452731200112260646</v>
      </c>
    </row>
    <row r="3452" spans="1:20">
      <c r="A3452" s="255">
        <v>3450</v>
      </c>
      <c r="B3452" s="255" t="s">
        <v>13638</v>
      </c>
      <c r="C3452" s="255" t="s">
        <v>21</v>
      </c>
      <c r="D3452" s="255" t="s">
        <v>451</v>
      </c>
      <c r="E3452" s="255" t="s">
        <v>13639</v>
      </c>
      <c r="F3452" s="255" t="s">
        <v>143</v>
      </c>
      <c r="G3452" s="255">
        <v>14</v>
      </c>
      <c r="H3452" s="255" t="s">
        <v>13640</v>
      </c>
      <c r="I3452" s="255" t="s">
        <v>8040</v>
      </c>
      <c r="J3452" s="255">
        <v>18275886799</v>
      </c>
      <c r="K3452" s="255" t="s">
        <v>27</v>
      </c>
      <c r="L3452" s="260">
        <v>44411</v>
      </c>
      <c r="M3452" s="255" t="s">
        <v>133</v>
      </c>
      <c r="N3452" s="261" t="s">
        <v>30</v>
      </c>
      <c r="O3452" s="260"/>
      <c r="P3452" s="255"/>
      <c r="Q3452" s="255" t="s">
        <v>30</v>
      </c>
      <c r="R3452" s="255"/>
      <c r="S3452" s="255"/>
      <c r="T3452" s="251" t="str">
        <f t="array" ref="T3452">VLOOKUP(D3452&amp;E3452,IF({1,0},'2021春'!$C$3:$C$4485&amp;'2021春'!$D$3:$D$4485,'2021春'!$H$3:$H$4485),2,0)</f>
        <v>451229200608252420</v>
      </c>
    </row>
    <row r="3453" spans="1:20">
      <c r="A3453" s="255">
        <v>3451</v>
      </c>
      <c r="B3453" s="255" t="s">
        <v>13641</v>
      </c>
      <c r="C3453" s="255" t="s">
        <v>21</v>
      </c>
      <c r="D3453" s="255" t="s">
        <v>451</v>
      </c>
      <c r="E3453" s="255" t="s">
        <v>13642</v>
      </c>
      <c r="F3453" s="255" t="s">
        <v>24</v>
      </c>
      <c r="G3453" s="255">
        <v>16</v>
      </c>
      <c r="H3453" s="255" t="s">
        <v>13643</v>
      </c>
      <c r="I3453" s="255" t="s">
        <v>13644</v>
      </c>
      <c r="J3453" s="255">
        <v>15277854996</v>
      </c>
      <c r="K3453" s="255" t="s">
        <v>27</v>
      </c>
      <c r="L3453" s="260">
        <v>44396</v>
      </c>
      <c r="M3453" s="255" t="s">
        <v>139</v>
      </c>
      <c r="N3453" s="255"/>
      <c r="O3453" s="260"/>
      <c r="P3453" s="255"/>
      <c r="Q3453" s="255" t="s">
        <v>30</v>
      </c>
      <c r="R3453" s="255"/>
      <c r="S3453" s="255"/>
      <c r="T3453" s="251" t="str">
        <f t="array" ref="T3453">VLOOKUP(D3453&amp;E3453,IF({1,0},'2021春'!$C$3:$C$4485&amp;'2021春'!$D$3:$D$4485,'2021春'!$H$3:$H$4485),2,0)</f>
        <v>452731200503313610</v>
      </c>
    </row>
    <row r="3454" spans="1:20">
      <c r="A3454" s="255">
        <v>3452</v>
      </c>
      <c r="B3454" s="255" t="s">
        <v>13645</v>
      </c>
      <c r="C3454" s="255" t="s">
        <v>21</v>
      </c>
      <c r="D3454" s="255" t="s">
        <v>451</v>
      </c>
      <c r="E3454" s="255" t="s">
        <v>13646</v>
      </c>
      <c r="F3454" s="255" t="s">
        <v>143</v>
      </c>
      <c r="G3454" s="255">
        <v>15</v>
      </c>
      <c r="H3454" s="255" t="s">
        <v>13647</v>
      </c>
      <c r="I3454" s="255" t="s">
        <v>13648</v>
      </c>
      <c r="J3454" s="255">
        <v>13407780940</v>
      </c>
      <c r="K3454" s="255" t="s">
        <v>27</v>
      </c>
      <c r="L3454" s="260">
        <v>44398</v>
      </c>
      <c r="M3454" s="255" t="s">
        <v>133</v>
      </c>
      <c r="N3454" s="255"/>
      <c r="O3454" s="260"/>
      <c r="P3454" s="255"/>
      <c r="Q3454" s="255" t="s">
        <v>30</v>
      </c>
      <c r="R3454" s="255"/>
      <c r="S3454" s="255"/>
      <c r="T3454" s="251" t="str">
        <f t="array" ref="T3454">VLOOKUP(D3454&amp;E3454,IF({1,0},'2021春'!$C$3:$C$4485&amp;'2021春'!$D$3:$D$4485,'2021春'!$H$3:$H$4485),2,0)</f>
        <v>45122920060102242X</v>
      </c>
    </row>
    <row r="3455" spans="1:20">
      <c r="A3455" s="255">
        <v>3453</v>
      </c>
      <c r="B3455" s="255" t="s">
        <v>13649</v>
      </c>
      <c r="C3455" s="255" t="s">
        <v>21</v>
      </c>
      <c r="D3455" s="255" t="s">
        <v>451</v>
      </c>
      <c r="E3455" s="255" t="s">
        <v>13650</v>
      </c>
      <c r="F3455" s="255" t="s">
        <v>143</v>
      </c>
      <c r="G3455" s="255">
        <v>16</v>
      </c>
      <c r="H3455" s="255" t="s">
        <v>13651</v>
      </c>
      <c r="I3455" s="255" t="s">
        <v>13652</v>
      </c>
      <c r="J3455" s="255">
        <v>15078613051</v>
      </c>
      <c r="K3455" s="255" t="s">
        <v>27</v>
      </c>
      <c r="L3455" s="260">
        <v>44394</v>
      </c>
      <c r="M3455" s="255" t="s">
        <v>1352</v>
      </c>
      <c r="N3455" s="255"/>
      <c r="O3455" s="260"/>
      <c r="P3455" s="255"/>
      <c r="Q3455" s="255" t="s">
        <v>30</v>
      </c>
      <c r="R3455" s="255"/>
      <c r="S3455" s="255"/>
      <c r="T3455" s="251" t="str">
        <f t="array" ref="T3455">VLOOKUP(D3455&amp;E3455,IF({1,0},'2021春'!$C$3:$C$4485&amp;'2021春'!$D$3:$D$4485,'2021春'!$H$3:$H$4485),2,0)</f>
        <v>45273120050830182X</v>
      </c>
    </row>
    <row r="3456" spans="1:20">
      <c r="A3456" s="255">
        <v>3454</v>
      </c>
      <c r="B3456" s="255" t="s">
        <v>13653</v>
      </c>
      <c r="C3456" s="255" t="s">
        <v>21</v>
      </c>
      <c r="D3456" s="255" t="s">
        <v>451</v>
      </c>
      <c r="E3456" s="255" t="s">
        <v>2902</v>
      </c>
      <c r="F3456" s="255" t="s">
        <v>143</v>
      </c>
      <c r="G3456" s="255">
        <v>17</v>
      </c>
      <c r="H3456" s="255" t="s">
        <v>13654</v>
      </c>
      <c r="I3456" s="255" t="s">
        <v>13655</v>
      </c>
      <c r="J3456" s="255">
        <v>18977076709</v>
      </c>
      <c r="K3456" s="255" t="s">
        <v>27</v>
      </c>
      <c r="L3456" s="260">
        <v>44394</v>
      </c>
      <c r="M3456" s="255" t="s">
        <v>13578</v>
      </c>
      <c r="N3456" s="255" t="s">
        <v>27</v>
      </c>
      <c r="O3456" s="260">
        <v>44416</v>
      </c>
      <c r="P3456" s="255" t="s">
        <v>1352</v>
      </c>
      <c r="Q3456" s="255" t="s">
        <v>30</v>
      </c>
      <c r="R3456" s="255"/>
      <c r="S3456" s="255"/>
      <c r="T3456" s="251" t="str">
        <f t="array" ref="T3456">VLOOKUP(D3456&amp;E3456,IF({1,0},'2021春'!$C$3:$C$4485&amp;'2021春'!$D$3:$D$4485,'2021春'!$H$3:$H$4485),2,0)</f>
        <v>451229200410121820</v>
      </c>
    </row>
    <row r="3457" spans="1:20">
      <c r="A3457" s="255">
        <v>3455</v>
      </c>
      <c r="B3457" s="255" t="s">
        <v>13656</v>
      </c>
      <c r="C3457" s="255" t="s">
        <v>21</v>
      </c>
      <c r="D3457" s="255" t="s">
        <v>451</v>
      </c>
      <c r="E3457" s="255" t="s">
        <v>13657</v>
      </c>
      <c r="F3457" s="255" t="s">
        <v>143</v>
      </c>
      <c r="G3457" s="255">
        <v>16</v>
      </c>
      <c r="H3457" s="255" t="s">
        <v>5850</v>
      </c>
      <c r="I3457" s="255" t="s">
        <v>13658</v>
      </c>
      <c r="J3457" s="255">
        <v>13558289471</v>
      </c>
      <c r="K3457" s="255" t="s">
        <v>27</v>
      </c>
      <c r="L3457" s="260">
        <v>44395</v>
      </c>
      <c r="M3457" s="255" t="s">
        <v>1288</v>
      </c>
      <c r="N3457" s="255" t="s">
        <v>27</v>
      </c>
      <c r="O3457" s="260">
        <v>44416</v>
      </c>
      <c r="P3457" s="255" t="s">
        <v>1288</v>
      </c>
      <c r="Q3457" s="255" t="s">
        <v>30</v>
      </c>
      <c r="R3457" s="255"/>
      <c r="S3457" s="255"/>
      <c r="T3457" s="251" t="str">
        <f t="array" ref="T3457">VLOOKUP(D3457&amp;E3457,IF({1,0},'2021春'!$C$3:$C$4485&amp;'2021春'!$D$3:$D$4485,'2021春'!$H$3:$H$4485),2,0)</f>
        <v>452731200508270621</v>
      </c>
    </row>
    <row r="3458" spans="1:20">
      <c r="A3458" s="255">
        <v>3456</v>
      </c>
      <c r="B3458" s="255" t="s">
        <v>13659</v>
      </c>
      <c r="C3458" s="255" t="s">
        <v>21</v>
      </c>
      <c r="D3458" s="255" t="s">
        <v>451</v>
      </c>
      <c r="E3458" s="255" t="s">
        <v>13660</v>
      </c>
      <c r="F3458" s="255" t="s">
        <v>143</v>
      </c>
      <c r="G3458" s="255">
        <v>18</v>
      </c>
      <c r="H3458" s="255" t="s">
        <v>13661</v>
      </c>
      <c r="I3458" s="255" t="s">
        <v>13662</v>
      </c>
      <c r="J3458" s="255">
        <v>13926307189</v>
      </c>
      <c r="K3458" s="255" t="s">
        <v>27</v>
      </c>
      <c r="L3458" s="260">
        <v>44396</v>
      </c>
      <c r="M3458" s="255" t="s">
        <v>133</v>
      </c>
      <c r="N3458" s="255" t="s">
        <v>30</v>
      </c>
      <c r="O3458" s="260"/>
      <c r="P3458" s="255"/>
      <c r="Q3458" s="255" t="s">
        <v>30</v>
      </c>
      <c r="R3458" s="255"/>
      <c r="S3458" s="255"/>
      <c r="T3458" s="251" t="str">
        <f t="array" ref="T3458">VLOOKUP(D3458&amp;E3458,IF({1,0},'2021春'!$C$3:$C$4485&amp;'2021春'!$D$3:$D$4485,'2021春'!$H$3:$H$4485),2,0)</f>
        <v>451229200306022427</v>
      </c>
    </row>
    <row r="3459" spans="1:20">
      <c r="A3459" s="255">
        <v>3457</v>
      </c>
      <c r="B3459" s="255" t="s">
        <v>13663</v>
      </c>
      <c r="C3459" s="255" t="s">
        <v>21</v>
      </c>
      <c r="D3459" s="255" t="s">
        <v>451</v>
      </c>
      <c r="E3459" s="255" t="s">
        <v>10684</v>
      </c>
      <c r="F3459" s="255" t="s">
        <v>24</v>
      </c>
      <c r="G3459" s="255">
        <v>17</v>
      </c>
      <c r="H3459" s="255" t="s">
        <v>13664</v>
      </c>
      <c r="I3459" s="255" t="s">
        <v>13665</v>
      </c>
      <c r="J3459" s="255">
        <v>18377806851</v>
      </c>
      <c r="K3459" s="255" t="s">
        <v>27</v>
      </c>
      <c r="L3459" s="260">
        <v>44395</v>
      </c>
      <c r="M3459" s="255" t="s">
        <v>139</v>
      </c>
      <c r="N3459" s="255"/>
      <c r="O3459" s="260"/>
      <c r="P3459" s="255"/>
      <c r="Q3459" s="255" t="s">
        <v>30</v>
      </c>
      <c r="R3459" s="255"/>
      <c r="S3459" s="255"/>
      <c r="T3459" s="251" t="str">
        <f t="array" ref="T3459">VLOOKUP(D3459&amp;E3459,IF({1,0},'2021春'!$C$3:$C$4485&amp;'2021春'!$D$3:$D$4485,'2021春'!$H$3:$H$4485),2,0)</f>
        <v>451229200409163652</v>
      </c>
    </row>
    <row r="3460" spans="1:20">
      <c r="A3460" s="255">
        <v>3458</v>
      </c>
      <c r="B3460" s="255" t="s">
        <v>13666</v>
      </c>
      <c r="C3460" s="255" t="s">
        <v>21</v>
      </c>
      <c r="D3460" s="255" t="s">
        <v>451</v>
      </c>
      <c r="E3460" s="255" t="s">
        <v>13667</v>
      </c>
      <c r="F3460" s="255" t="s">
        <v>143</v>
      </c>
      <c r="G3460" s="255">
        <v>17</v>
      </c>
      <c r="H3460" s="255" t="s">
        <v>13668</v>
      </c>
      <c r="I3460" s="255" t="s">
        <v>13669</v>
      </c>
      <c r="J3460" s="255">
        <v>18077897202</v>
      </c>
      <c r="K3460" s="255" t="s">
        <v>27</v>
      </c>
      <c r="L3460" s="260">
        <v>44396</v>
      </c>
      <c r="M3460" s="255" t="s">
        <v>133</v>
      </c>
      <c r="N3460" s="255"/>
      <c r="O3460" s="260"/>
      <c r="P3460" s="255"/>
      <c r="Q3460" s="255" t="s">
        <v>30</v>
      </c>
      <c r="R3460" s="255"/>
      <c r="S3460" s="255"/>
      <c r="T3460" s="251" t="str">
        <f t="array" ref="T3460">VLOOKUP(D3460&amp;E3460,IF({1,0},'2021春'!$C$3:$C$4485&amp;'2021春'!$D$3:$D$4485,'2021春'!$H$3:$H$4485),2,0)</f>
        <v>451229200404022447</v>
      </c>
    </row>
    <row r="3461" spans="1:20">
      <c r="A3461" s="255">
        <v>3459</v>
      </c>
      <c r="B3461" s="255" t="s">
        <v>13670</v>
      </c>
      <c r="C3461" s="255" t="s">
        <v>21</v>
      </c>
      <c r="D3461" s="255" t="s">
        <v>451</v>
      </c>
      <c r="E3461" s="255" t="s">
        <v>13671</v>
      </c>
      <c r="F3461" s="255" t="s">
        <v>143</v>
      </c>
      <c r="G3461" s="255">
        <v>19</v>
      </c>
      <c r="H3461" s="255" t="s">
        <v>13672</v>
      </c>
      <c r="I3461" s="255" t="s">
        <v>13673</v>
      </c>
      <c r="J3461" s="255">
        <v>18278863959</v>
      </c>
      <c r="K3461" s="255" t="s">
        <v>27</v>
      </c>
      <c r="L3461" s="260">
        <v>44331</v>
      </c>
      <c r="M3461" s="255" t="s">
        <v>2172</v>
      </c>
      <c r="N3461" s="255" t="s">
        <v>27</v>
      </c>
      <c r="O3461" s="260">
        <v>44366</v>
      </c>
      <c r="P3461" s="255" t="s">
        <v>2172</v>
      </c>
      <c r="Q3461" s="255" t="s">
        <v>30</v>
      </c>
      <c r="R3461" s="255"/>
      <c r="S3461" s="255"/>
      <c r="T3461" s="251" t="str">
        <f t="array" ref="T3461">VLOOKUP(D3461&amp;E3461,IF({1,0},'2021春'!$C$3:$C$4485&amp;'2021春'!$D$3:$D$4485,'2021春'!$H$3:$H$4485),2,0)</f>
        <v>451229200201083645</v>
      </c>
    </row>
    <row r="3462" spans="1:20">
      <c r="A3462" s="255">
        <v>3460</v>
      </c>
      <c r="B3462" s="255" t="s">
        <v>13674</v>
      </c>
      <c r="C3462" s="255" t="s">
        <v>21</v>
      </c>
      <c r="D3462" s="255" t="s">
        <v>451</v>
      </c>
      <c r="E3462" s="255" t="s">
        <v>13675</v>
      </c>
      <c r="F3462" s="255" t="s">
        <v>143</v>
      </c>
      <c r="G3462" s="255">
        <v>13</v>
      </c>
      <c r="H3462" s="255" t="s">
        <v>13676</v>
      </c>
      <c r="I3462" s="255" t="s">
        <v>8620</v>
      </c>
      <c r="J3462" s="255">
        <v>18178490980</v>
      </c>
      <c r="K3462" s="255" t="s">
        <v>27</v>
      </c>
      <c r="L3462" s="260">
        <v>44410</v>
      </c>
      <c r="M3462" s="255" t="s">
        <v>133</v>
      </c>
      <c r="N3462" s="261" t="s">
        <v>30</v>
      </c>
      <c r="O3462" s="260"/>
      <c r="P3462" s="255"/>
      <c r="Q3462" s="255" t="s">
        <v>30</v>
      </c>
      <c r="R3462" s="255"/>
      <c r="S3462" s="255"/>
      <c r="T3462" s="251" t="str">
        <f t="array" ref="T3462">VLOOKUP(D3462&amp;E3462,IF({1,0},'2021春'!$C$3:$C$4485&amp;'2021春'!$D$3:$D$4485,'2021春'!$H$3:$H$4485),2,0)</f>
        <v>451229200805192447</v>
      </c>
    </row>
    <row r="3463" spans="1:20">
      <c r="A3463" s="255">
        <v>3461</v>
      </c>
      <c r="B3463" s="255" t="s">
        <v>13677</v>
      </c>
      <c r="C3463" s="255" t="s">
        <v>21</v>
      </c>
      <c r="D3463" s="255" t="s">
        <v>451</v>
      </c>
      <c r="E3463" s="255" t="s">
        <v>13678</v>
      </c>
      <c r="F3463" s="255" t="s">
        <v>143</v>
      </c>
      <c r="G3463" s="255">
        <v>17</v>
      </c>
      <c r="H3463" s="255" t="s">
        <v>13679</v>
      </c>
      <c r="I3463" s="255" t="s">
        <v>13680</v>
      </c>
      <c r="J3463" s="255">
        <v>18877898156</v>
      </c>
      <c r="K3463" s="255" t="s">
        <v>27</v>
      </c>
      <c r="L3463" s="260">
        <v>44396</v>
      </c>
      <c r="M3463" s="255" t="s">
        <v>133</v>
      </c>
      <c r="N3463" s="255"/>
      <c r="O3463" s="260"/>
      <c r="P3463" s="255"/>
      <c r="Q3463" s="255" t="s">
        <v>30</v>
      </c>
      <c r="R3463" s="255"/>
      <c r="S3463" s="255"/>
      <c r="T3463" s="251" t="str">
        <f t="array" ref="T3463">VLOOKUP(D3463&amp;E3463,IF({1,0},'2021春'!$C$3:$C$4485&amp;'2021春'!$D$3:$D$4485,'2021春'!$H$3:$H$4485),2,0)</f>
        <v>451229200312122424</v>
      </c>
    </row>
    <row r="3464" spans="1:20">
      <c r="A3464" s="255">
        <v>3462</v>
      </c>
      <c r="B3464" s="255" t="s">
        <v>13681</v>
      </c>
      <c r="C3464" s="255" t="s">
        <v>21</v>
      </c>
      <c r="D3464" s="255" t="s">
        <v>451</v>
      </c>
      <c r="E3464" s="255" t="s">
        <v>13682</v>
      </c>
      <c r="F3464" s="255" t="s">
        <v>143</v>
      </c>
      <c r="G3464" s="255">
        <v>22</v>
      </c>
      <c r="H3464" s="255" t="s">
        <v>13683</v>
      </c>
      <c r="I3464" s="255" t="s">
        <v>13684</v>
      </c>
      <c r="J3464" s="255">
        <v>18174936020</v>
      </c>
      <c r="K3464" s="255" t="s">
        <v>27</v>
      </c>
      <c r="L3464" s="260">
        <v>44331</v>
      </c>
      <c r="M3464" s="255" t="s">
        <v>2172</v>
      </c>
      <c r="N3464" s="255" t="s">
        <v>27</v>
      </c>
      <c r="O3464" s="260">
        <v>44366</v>
      </c>
      <c r="P3464" s="255" t="s">
        <v>2172</v>
      </c>
      <c r="Q3464" s="255" t="s">
        <v>30</v>
      </c>
      <c r="R3464" s="255"/>
      <c r="S3464" s="255"/>
      <c r="T3464" s="251" t="str">
        <f t="array" ref="T3464">VLOOKUP(D3464&amp;E3464,IF({1,0},'2021春'!$C$3:$C$4485&amp;'2021春'!$D$3:$D$4485,'2021春'!$H$3:$H$4485),2,0)</f>
        <v>451229199906081847</v>
      </c>
    </row>
    <row r="3465" spans="1:20">
      <c r="A3465" s="255">
        <v>3463</v>
      </c>
      <c r="B3465" s="255" t="s">
        <v>13685</v>
      </c>
      <c r="C3465" s="255" t="s">
        <v>21</v>
      </c>
      <c r="D3465" s="255" t="s">
        <v>451</v>
      </c>
      <c r="E3465" s="255" t="s">
        <v>13103</v>
      </c>
      <c r="F3465" s="255" t="s">
        <v>143</v>
      </c>
      <c r="G3465" s="255">
        <v>17</v>
      </c>
      <c r="H3465" s="255" t="s">
        <v>13686</v>
      </c>
      <c r="I3465" s="255" t="s">
        <v>13687</v>
      </c>
      <c r="J3465" s="255">
        <v>15277854446</v>
      </c>
      <c r="K3465" s="255" t="s">
        <v>27</v>
      </c>
      <c r="L3465" s="260">
        <v>44402</v>
      </c>
      <c r="M3465" s="255" t="s">
        <v>133</v>
      </c>
      <c r="N3465" s="255"/>
      <c r="O3465" s="260"/>
      <c r="P3465" s="255"/>
      <c r="Q3465" s="255" t="s">
        <v>30</v>
      </c>
      <c r="R3465" s="255"/>
      <c r="S3465" s="255"/>
      <c r="T3465" s="251" t="str">
        <f t="array" ref="T3465">VLOOKUP(D3465&amp;E3465,IF({1,0},'2021春'!$C$3:$C$4485&amp;'2021春'!$D$3:$D$4485,'2021春'!$H$3:$H$4485),2,0)</f>
        <v>452731200402182447</v>
      </c>
    </row>
    <row r="3466" spans="1:20">
      <c r="A3466" s="255">
        <v>3464</v>
      </c>
      <c r="B3466" s="255" t="s">
        <v>13688</v>
      </c>
      <c r="C3466" s="255" t="s">
        <v>21</v>
      </c>
      <c r="D3466" s="255" t="s">
        <v>451</v>
      </c>
      <c r="E3466" s="255" t="s">
        <v>13689</v>
      </c>
      <c r="F3466" s="255" t="s">
        <v>24</v>
      </c>
      <c r="G3466" s="255">
        <v>17</v>
      </c>
      <c r="H3466" s="255" t="s">
        <v>13690</v>
      </c>
      <c r="I3466" s="255" t="s">
        <v>13691</v>
      </c>
      <c r="J3466" s="255">
        <v>17344512660</v>
      </c>
      <c r="K3466" s="255" t="s">
        <v>27</v>
      </c>
      <c r="L3466" s="260">
        <v>44399</v>
      </c>
      <c r="M3466" s="255" t="s">
        <v>133</v>
      </c>
      <c r="N3466" s="255"/>
      <c r="O3466" s="260"/>
      <c r="P3466" s="255"/>
      <c r="Q3466" s="255" t="s">
        <v>30</v>
      </c>
      <c r="R3466" s="255"/>
      <c r="S3466" s="255"/>
      <c r="T3466" s="251" t="str">
        <f t="array" ref="T3466">VLOOKUP(D3466&amp;E3466,IF({1,0},'2021春'!$C$3:$C$4485&amp;'2021春'!$D$3:$D$4485,'2021春'!$H$3:$H$4485),2,0)</f>
        <v>451229200411242413</v>
      </c>
    </row>
    <row r="3467" spans="1:20">
      <c r="A3467" s="255">
        <v>3465</v>
      </c>
      <c r="B3467" s="255" t="s">
        <v>13692</v>
      </c>
      <c r="C3467" s="255" t="s">
        <v>21</v>
      </c>
      <c r="D3467" s="255" t="s">
        <v>451</v>
      </c>
      <c r="E3467" s="255" t="s">
        <v>13693</v>
      </c>
      <c r="F3467" s="255" t="s">
        <v>143</v>
      </c>
      <c r="G3467" s="255">
        <v>17</v>
      </c>
      <c r="H3467" s="255" t="s">
        <v>13694</v>
      </c>
      <c r="I3467" s="255" t="s">
        <v>13695</v>
      </c>
      <c r="J3467" s="255">
        <v>15777806804</v>
      </c>
      <c r="K3467" s="255" t="s">
        <v>27</v>
      </c>
      <c r="L3467" s="260">
        <v>44411</v>
      </c>
      <c r="M3467" s="255" t="s">
        <v>8668</v>
      </c>
      <c r="N3467" s="255"/>
      <c r="O3467" s="260"/>
      <c r="P3467" s="255"/>
      <c r="Q3467" s="255" t="s">
        <v>30</v>
      </c>
      <c r="R3467" s="255"/>
      <c r="S3467" s="255"/>
      <c r="T3467" s="251" t="str">
        <f t="array" ref="T3467">VLOOKUP(D3467&amp;E3467,IF({1,0},'2021春'!$C$3:$C$4485&amp;'2021春'!$D$3:$D$4485,'2021春'!$H$3:$H$4485),2,0)</f>
        <v>451229200406242128</v>
      </c>
    </row>
    <row r="3468" spans="1:20">
      <c r="A3468" s="255">
        <v>3466</v>
      </c>
      <c r="B3468" s="255" t="s">
        <v>13696</v>
      </c>
      <c r="C3468" s="255" t="s">
        <v>21</v>
      </c>
      <c r="D3468" s="255" t="s">
        <v>451</v>
      </c>
      <c r="E3468" s="255" t="s">
        <v>13697</v>
      </c>
      <c r="F3468" s="255" t="s">
        <v>24</v>
      </c>
      <c r="G3468" s="255">
        <v>17</v>
      </c>
      <c r="H3468" s="255" t="s">
        <v>13698</v>
      </c>
      <c r="I3468" s="255" t="s">
        <v>13699</v>
      </c>
      <c r="J3468" s="255">
        <v>13877824015</v>
      </c>
      <c r="K3468" s="255" t="s">
        <v>27</v>
      </c>
      <c r="L3468" s="260">
        <v>44398</v>
      </c>
      <c r="M3468" s="255" t="s">
        <v>126</v>
      </c>
      <c r="N3468" s="255"/>
      <c r="O3468" s="260"/>
      <c r="P3468" s="255"/>
      <c r="Q3468" s="255" t="s">
        <v>30</v>
      </c>
      <c r="R3468" s="255"/>
      <c r="S3468" s="255"/>
      <c r="T3468" s="251" t="str">
        <f t="array" ref="T3468">VLOOKUP(D3468&amp;E3468,IF({1,0},'2021春'!$C$3:$C$4485&amp;'2021春'!$D$3:$D$4485,'2021春'!$H$3:$H$4485),2,0)</f>
        <v>45122920040728571x</v>
      </c>
    </row>
    <row r="3469" spans="1:20">
      <c r="A3469" s="255">
        <v>3467</v>
      </c>
      <c r="B3469" s="255" t="s">
        <v>13700</v>
      </c>
      <c r="C3469" s="255" t="s">
        <v>21</v>
      </c>
      <c r="D3469" s="255" t="s">
        <v>451</v>
      </c>
      <c r="E3469" s="255" t="s">
        <v>13701</v>
      </c>
      <c r="F3469" s="255" t="s">
        <v>143</v>
      </c>
      <c r="G3469" s="255">
        <v>16</v>
      </c>
      <c r="H3469" s="255" t="s">
        <v>13702</v>
      </c>
      <c r="I3469" s="255" t="s">
        <v>13703</v>
      </c>
      <c r="J3469" s="255">
        <v>15296078178</v>
      </c>
      <c r="K3469" s="255" t="s">
        <v>27</v>
      </c>
      <c r="L3469" s="260">
        <v>44395</v>
      </c>
      <c r="M3469" s="255" t="s">
        <v>1217</v>
      </c>
      <c r="N3469" s="255" t="s">
        <v>27</v>
      </c>
      <c r="O3469" s="260">
        <v>44416</v>
      </c>
      <c r="P3469" s="255" t="s">
        <v>1217</v>
      </c>
      <c r="Q3469" s="255" t="s">
        <v>30</v>
      </c>
      <c r="R3469" s="255"/>
      <c r="S3469" s="255"/>
      <c r="T3469" s="251" t="str">
        <f t="array" ref="T3469">VLOOKUP(D3469&amp;E3469,IF({1,0},'2021春'!$C$3:$C$4485&amp;'2021春'!$D$3:$D$4485,'2021春'!$H$3:$H$4485),2,0)</f>
        <v>451231200503245142</v>
      </c>
    </row>
    <row r="3470" spans="1:20">
      <c r="A3470" s="255">
        <v>3468</v>
      </c>
      <c r="B3470" s="255" t="s">
        <v>13704</v>
      </c>
      <c r="C3470" s="255" t="s">
        <v>21</v>
      </c>
      <c r="D3470" s="255" t="s">
        <v>451</v>
      </c>
      <c r="E3470" s="255" t="s">
        <v>13705</v>
      </c>
      <c r="F3470" s="255" t="s">
        <v>24</v>
      </c>
      <c r="G3470" s="255">
        <v>16</v>
      </c>
      <c r="H3470" s="255" t="s">
        <v>13706</v>
      </c>
      <c r="I3470" s="255" t="s">
        <v>13707</v>
      </c>
      <c r="J3470" s="255">
        <v>15277782971</v>
      </c>
      <c r="K3470" s="255" t="s">
        <v>27</v>
      </c>
      <c r="L3470" s="260">
        <v>44399</v>
      </c>
      <c r="M3470" s="255" t="s">
        <v>13708</v>
      </c>
      <c r="N3470" s="255"/>
      <c r="O3470" s="260"/>
      <c r="P3470" s="255"/>
      <c r="Q3470" s="255" t="s">
        <v>30</v>
      </c>
      <c r="R3470" s="255" t="s">
        <v>13706</v>
      </c>
      <c r="S3470" s="255"/>
      <c r="T3470" s="251" t="str">
        <f t="array" ref="T3470">VLOOKUP(D3470&amp;E3470,IF({1,0},'2021春'!$C$3:$C$4485&amp;'2021春'!$D$3:$D$4485,'2021春'!$H$3:$H$4485),2,0)</f>
        <v>450124200510114216</v>
      </c>
    </row>
    <row r="3471" spans="1:20">
      <c r="A3471" s="255">
        <v>3469</v>
      </c>
      <c r="B3471" s="255" t="s">
        <v>13709</v>
      </c>
      <c r="C3471" s="255" t="s">
        <v>21</v>
      </c>
      <c r="D3471" s="255" t="s">
        <v>451</v>
      </c>
      <c r="E3471" s="255" t="s">
        <v>13710</v>
      </c>
      <c r="F3471" s="255" t="s">
        <v>143</v>
      </c>
      <c r="G3471" s="255">
        <v>17</v>
      </c>
      <c r="H3471" s="255" t="s">
        <v>13711</v>
      </c>
      <c r="I3471" s="255" t="s">
        <v>13712</v>
      </c>
      <c r="J3471" s="255">
        <v>14795570751</v>
      </c>
      <c r="K3471" s="255" t="s">
        <v>27</v>
      </c>
      <c r="L3471" s="260">
        <v>44408</v>
      </c>
      <c r="M3471" s="255" t="s">
        <v>126</v>
      </c>
      <c r="N3471" s="255"/>
      <c r="O3471" s="260"/>
      <c r="P3471" s="255"/>
      <c r="Q3471" s="255" t="s">
        <v>30</v>
      </c>
      <c r="R3471" s="255"/>
      <c r="S3471" s="255"/>
      <c r="T3471" s="251" t="str">
        <f t="array" ref="T3471">VLOOKUP(D3471&amp;E3471,IF({1,0},'2021春'!$C$3:$C$4485&amp;'2021春'!$D$3:$D$4485,'2021春'!$H$3:$H$4485),2,0)</f>
        <v>45212720041015182x</v>
      </c>
    </row>
    <row r="3472" spans="1:20">
      <c r="A3472" s="255">
        <v>3470</v>
      </c>
      <c r="B3472" s="255" t="s">
        <v>13713</v>
      </c>
      <c r="C3472" s="255" t="s">
        <v>21</v>
      </c>
      <c r="D3472" s="255" t="s">
        <v>451</v>
      </c>
      <c r="E3472" s="255" t="s">
        <v>13714</v>
      </c>
      <c r="F3472" s="255" t="s">
        <v>143</v>
      </c>
      <c r="G3472" s="255">
        <v>16</v>
      </c>
      <c r="H3472" s="255" t="s">
        <v>13715</v>
      </c>
      <c r="I3472" s="255" t="s">
        <v>13716</v>
      </c>
      <c r="J3472" s="255">
        <v>13977859081</v>
      </c>
      <c r="K3472" s="255" t="s">
        <v>27</v>
      </c>
      <c r="L3472" s="260">
        <v>44396</v>
      </c>
      <c r="M3472" s="255" t="s">
        <v>139</v>
      </c>
      <c r="N3472" s="255" t="s">
        <v>27</v>
      </c>
      <c r="O3472" s="260">
        <v>44420</v>
      </c>
      <c r="P3472" s="255"/>
      <c r="Q3472" s="255" t="s">
        <v>30</v>
      </c>
      <c r="R3472" s="255"/>
      <c r="S3472" s="255"/>
      <c r="T3472" s="251" t="str">
        <f t="array" ref="T3472">VLOOKUP(D3472&amp;E3472,IF({1,0},'2021春'!$C$3:$C$4485&amp;'2021春'!$D$3:$D$4485,'2021春'!$H$3:$H$4485),2,0)</f>
        <v>45273120050704362X</v>
      </c>
    </row>
    <row r="3473" spans="1:20">
      <c r="A3473" s="255">
        <v>3471</v>
      </c>
      <c r="B3473" s="255" t="s">
        <v>13717</v>
      </c>
      <c r="C3473" s="255" t="s">
        <v>21</v>
      </c>
      <c r="D3473" s="255" t="s">
        <v>451</v>
      </c>
      <c r="E3473" s="255" t="s">
        <v>13718</v>
      </c>
      <c r="F3473" s="255" t="s">
        <v>143</v>
      </c>
      <c r="G3473" s="255">
        <v>17</v>
      </c>
      <c r="H3473" s="255" t="s">
        <v>13719</v>
      </c>
      <c r="I3473" s="255" t="s">
        <v>13720</v>
      </c>
      <c r="J3473" s="255">
        <v>15078612845</v>
      </c>
      <c r="K3473" s="255" t="s">
        <v>27</v>
      </c>
      <c r="L3473" s="260">
        <v>44395</v>
      </c>
      <c r="M3473" s="255" t="s">
        <v>98</v>
      </c>
      <c r="N3473" s="255"/>
      <c r="O3473" s="260"/>
      <c r="P3473" s="255"/>
      <c r="Q3473" s="255" t="s">
        <v>30</v>
      </c>
      <c r="R3473" s="255"/>
      <c r="S3473" s="255"/>
      <c r="T3473" s="251" t="str">
        <f t="array" ref="T3473">VLOOKUP(D3473&amp;E3473,IF({1,0},'2021春'!$C$3:$C$4485&amp;'2021春'!$D$3:$D$4485,'2021春'!$H$3:$H$4485),2,0)</f>
        <v>451229200407181224</v>
      </c>
    </row>
    <row r="3474" spans="1:20">
      <c r="A3474" s="255">
        <v>3472</v>
      </c>
      <c r="B3474" s="255" t="s">
        <v>13721</v>
      </c>
      <c r="C3474" s="255" t="s">
        <v>21</v>
      </c>
      <c r="D3474" s="255" t="s">
        <v>451</v>
      </c>
      <c r="E3474" s="255" t="s">
        <v>13722</v>
      </c>
      <c r="F3474" s="255" t="s">
        <v>143</v>
      </c>
      <c r="G3474" s="255">
        <v>16</v>
      </c>
      <c r="H3474" s="255" t="s">
        <v>13723</v>
      </c>
      <c r="I3474" s="255" t="s">
        <v>13724</v>
      </c>
      <c r="J3474" s="255">
        <v>13713939190</v>
      </c>
      <c r="K3474" s="255" t="s">
        <v>27</v>
      </c>
      <c r="L3474" s="260">
        <v>44395</v>
      </c>
      <c r="M3474" s="255" t="s">
        <v>13725</v>
      </c>
      <c r="N3474" s="255"/>
      <c r="O3474" s="260"/>
      <c r="P3474" s="255"/>
      <c r="Q3474" s="255" t="s">
        <v>30</v>
      </c>
      <c r="R3474" s="255"/>
      <c r="S3474" s="255"/>
      <c r="T3474" s="251" t="str">
        <f t="array" ref="T3474">VLOOKUP(D3474&amp;E3474,IF({1,0},'2021春'!$C$3:$C$4485&amp;'2021春'!$D$3:$D$4485,'2021春'!$H$3:$H$4485),2,0)</f>
        <v>452731200502114820</v>
      </c>
    </row>
    <row r="3475" spans="1:20">
      <c r="A3475" s="255">
        <v>3473</v>
      </c>
      <c r="B3475" s="255" t="s">
        <v>13726</v>
      </c>
      <c r="C3475" s="255" t="s">
        <v>21</v>
      </c>
      <c r="D3475" s="255" t="s">
        <v>451</v>
      </c>
      <c r="E3475" s="255" t="s">
        <v>13727</v>
      </c>
      <c r="F3475" s="255" t="s">
        <v>143</v>
      </c>
      <c r="G3475" s="255">
        <v>16</v>
      </c>
      <c r="H3475" s="255" t="s">
        <v>72</v>
      </c>
      <c r="I3475" s="255" t="s">
        <v>13728</v>
      </c>
      <c r="J3475" s="255">
        <v>18077897907</v>
      </c>
      <c r="K3475" s="255" t="s">
        <v>27</v>
      </c>
      <c r="L3475" s="260">
        <v>44402</v>
      </c>
      <c r="M3475" s="255" t="s">
        <v>139</v>
      </c>
      <c r="N3475" s="255" t="s">
        <v>27</v>
      </c>
      <c r="O3475" s="260">
        <v>44416</v>
      </c>
      <c r="P3475" s="255" t="s">
        <v>139</v>
      </c>
      <c r="Q3475" s="255" t="s">
        <v>30</v>
      </c>
      <c r="R3475" s="255"/>
      <c r="S3475" s="255"/>
      <c r="T3475" s="251" t="str">
        <f t="array" ref="T3475">VLOOKUP(D3475&amp;E3475,IF({1,0},'2021春'!$C$3:$C$4485&amp;'2021春'!$D$3:$D$4485,'2021春'!$H$3:$H$4485),2,0)</f>
        <v>45122920050309362X</v>
      </c>
    </row>
    <row r="3476" spans="1:20">
      <c r="A3476" s="255">
        <v>3474</v>
      </c>
      <c r="B3476" s="255" t="s">
        <v>13729</v>
      </c>
      <c r="C3476" s="255" t="s">
        <v>21</v>
      </c>
      <c r="D3476" s="255" t="s">
        <v>451</v>
      </c>
      <c r="E3476" s="255" t="s">
        <v>13730</v>
      </c>
      <c r="F3476" s="255" t="s">
        <v>24</v>
      </c>
      <c r="G3476" s="255">
        <v>15</v>
      </c>
      <c r="H3476" s="255" t="s">
        <v>13731</v>
      </c>
      <c r="I3476" s="255" t="s">
        <v>13732</v>
      </c>
      <c r="J3476" s="255">
        <v>15807783929</v>
      </c>
      <c r="K3476" s="255" t="s">
        <v>27</v>
      </c>
      <c r="L3476" s="260">
        <v>44395</v>
      </c>
      <c r="M3476" s="255" t="s">
        <v>1352</v>
      </c>
      <c r="N3476" s="255"/>
      <c r="O3476" s="260"/>
      <c r="P3476" s="255"/>
      <c r="Q3476" s="255" t="s">
        <v>30</v>
      </c>
      <c r="R3476" s="255"/>
      <c r="S3476" s="255"/>
      <c r="T3476" s="251" t="str">
        <f t="array" ref="T3476">VLOOKUP(D3476&amp;E3476,IF({1,0},'2021春'!$C$3:$C$4485&amp;'2021春'!$D$3:$D$4485,'2021春'!$H$3:$H$4485),2,0)</f>
        <v>452731200601241817</v>
      </c>
    </row>
    <row r="3477" spans="1:20">
      <c r="A3477" s="255">
        <v>3475</v>
      </c>
      <c r="B3477" s="255" t="s">
        <v>13733</v>
      </c>
      <c r="C3477" s="255" t="s">
        <v>21</v>
      </c>
      <c r="D3477" s="255" t="s">
        <v>451</v>
      </c>
      <c r="E3477" s="255" t="s">
        <v>13734</v>
      </c>
      <c r="F3477" s="255" t="s">
        <v>143</v>
      </c>
      <c r="G3477" s="255">
        <v>17</v>
      </c>
      <c r="H3477" s="255" t="s">
        <v>13735</v>
      </c>
      <c r="I3477" s="255" t="s">
        <v>13736</v>
      </c>
      <c r="J3477" s="255">
        <v>13025822658</v>
      </c>
      <c r="K3477" s="255" t="s">
        <v>27</v>
      </c>
      <c r="L3477" s="260">
        <v>44394</v>
      </c>
      <c r="M3477" s="255" t="s">
        <v>28</v>
      </c>
      <c r="N3477" s="255"/>
      <c r="O3477" s="260"/>
      <c r="P3477" s="255"/>
      <c r="Q3477" s="255" t="s">
        <v>30</v>
      </c>
      <c r="R3477" s="255"/>
      <c r="S3477" s="255"/>
      <c r="T3477" s="251" t="str">
        <f t="array" ref="T3477">VLOOKUP(D3477&amp;E3477,IF({1,0},'2021春'!$C$3:$C$4485&amp;'2021春'!$D$3:$D$4485,'2021春'!$H$3:$H$4485),2,0)</f>
        <v>452731200402081822</v>
      </c>
    </row>
    <row r="3478" spans="1:20">
      <c r="A3478" s="255">
        <v>3476</v>
      </c>
      <c r="B3478" s="255" t="s">
        <v>13737</v>
      </c>
      <c r="C3478" s="255" t="s">
        <v>21</v>
      </c>
      <c r="D3478" s="255" t="s">
        <v>451</v>
      </c>
      <c r="E3478" s="255" t="s">
        <v>13738</v>
      </c>
      <c r="F3478" s="255" t="s">
        <v>143</v>
      </c>
      <c r="G3478" s="255">
        <v>17</v>
      </c>
      <c r="H3478" s="255" t="s">
        <v>13739</v>
      </c>
      <c r="I3478" s="255" t="s">
        <v>13740</v>
      </c>
      <c r="J3478" s="255">
        <v>13670701147</v>
      </c>
      <c r="K3478" s="255" t="s">
        <v>27</v>
      </c>
      <c r="L3478" s="260">
        <v>44395</v>
      </c>
      <c r="M3478" s="255" t="s">
        <v>1347</v>
      </c>
      <c r="N3478" s="255" t="s">
        <v>27</v>
      </c>
      <c r="O3478" s="260">
        <v>44416</v>
      </c>
      <c r="P3478" s="255" t="s">
        <v>1347</v>
      </c>
      <c r="Q3478" s="255" t="s">
        <v>30</v>
      </c>
      <c r="R3478" s="255"/>
      <c r="S3478" s="255"/>
      <c r="T3478" s="251" t="str">
        <f t="array" ref="T3478">VLOOKUP(D3478&amp;E3478,IF({1,0},'2021春'!$C$3:$C$4485&amp;'2021春'!$D$3:$D$4485,'2021春'!$H$3:$H$4485),2,0)</f>
        <v>451229200411254529</v>
      </c>
    </row>
    <row r="3479" spans="1:20">
      <c r="A3479" s="255">
        <v>3477</v>
      </c>
      <c r="B3479" s="255" t="s">
        <v>13741</v>
      </c>
      <c r="C3479" s="255" t="s">
        <v>21</v>
      </c>
      <c r="D3479" s="255" t="s">
        <v>451</v>
      </c>
      <c r="E3479" s="255" t="s">
        <v>13742</v>
      </c>
      <c r="F3479" s="255" t="s">
        <v>143</v>
      </c>
      <c r="G3479" s="255">
        <v>16</v>
      </c>
      <c r="H3479" s="255" t="s">
        <v>13743</v>
      </c>
      <c r="I3479" s="255" t="s">
        <v>13744</v>
      </c>
      <c r="J3479" s="255">
        <v>17807835480</v>
      </c>
      <c r="K3479" s="255" t="s">
        <v>27</v>
      </c>
      <c r="L3479" s="260">
        <v>44394</v>
      </c>
      <c r="M3479" s="255" t="s">
        <v>126</v>
      </c>
      <c r="N3479" s="255"/>
      <c r="O3479" s="260"/>
      <c r="P3479" s="255"/>
      <c r="Q3479" s="255" t="s">
        <v>30</v>
      </c>
      <c r="R3479" s="255"/>
      <c r="S3479" s="255"/>
      <c r="T3479" s="251" t="str">
        <f t="array" ref="T3479">VLOOKUP(D3479&amp;E3479,IF({1,0},'2021春'!$C$3:$C$4485&amp;'2021春'!$D$3:$D$4485,'2021春'!$H$3:$H$4485),2,0)</f>
        <v>451229200502260043</v>
      </c>
    </row>
    <row r="3480" spans="1:20">
      <c r="A3480" s="255">
        <v>3478</v>
      </c>
      <c r="B3480" s="255" t="s">
        <v>13745</v>
      </c>
      <c r="C3480" s="255" t="s">
        <v>21</v>
      </c>
      <c r="D3480" s="255" t="s">
        <v>451</v>
      </c>
      <c r="E3480" s="255" t="s">
        <v>13746</v>
      </c>
      <c r="F3480" s="255" t="s">
        <v>24</v>
      </c>
      <c r="G3480" s="255">
        <v>16</v>
      </c>
      <c r="H3480" s="255" t="s">
        <v>13747</v>
      </c>
      <c r="I3480" s="255" t="s">
        <v>13748</v>
      </c>
      <c r="J3480" s="255">
        <v>13788180740</v>
      </c>
      <c r="K3480" s="255" t="s">
        <v>27</v>
      </c>
      <c r="L3480" s="260">
        <v>44395</v>
      </c>
      <c r="M3480" s="255" t="s">
        <v>126</v>
      </c>
      <c r="N3480" s="255"/>
      <c r="O3480" s="260"/>
      <c r="P3480" s="255"/>
      <c r="Q3480" s="255" t="s">
        <v>30</v>
      </c>
      <c r="R3480" s="255"/>
      <c r="S3480" s="255"/>
      <c r="T3480" s="251" t="str">
        <f t="array" ref="T3480">VLOOKUP(D3480&amp;E3480,IF({1,0},'2021春'!$C$3:$C$4485&amp;'2021春'!$D$3:$D$4485,'2021春'!$H$3:$H$4485),2,0)</f>
        <v>452731200505020010</v>
      </c>
    </row>
    <row r="3481" spans="1:20">
      <c r="A3481" s="255">
        <v>3479</v>
      </c>
      <c r="B3481" s="255" t="s">
        <v>13749</v>
      </c>
      <c r="C3481" s="255" t="s">
        <v>21</v>
      </c>
      <c r="D3481" s="255" t="s">
        <v>451</v>
      </c>
      <c r="E3481" s="255" t="s">
        <v>13750</v>
      </c>
      <c r="F3481" s="255" t="s">
        <v>143</v>
      </c>
      <c r="G3481" s="255">
        <v>17</v>
      </c>
      <c r="H3481" s="255" t="s">
        <v>12848</v>
      </c>
      <c r="I3481" s="255" t="s">
        <v>13751</v>
      </c>
      <c r="J3481" s="255">
        <v>13397797005</v>
      </c>
      <c r="K3481" s="255" t="s">
        <v>27</v>
      </c>
      <c r="L3481" s="260">
        <v>44401</v>
      </c>
      <c r="M3481" s="255" t="s">
        <v>2747</v>
      </c>
      <c r="N3481" s="255"/>
      <c r="O3481" s="260"/>
      <c r="P3481" s="255"/>
      <c r="Q3481" s="255" t="s">
        <v>30</v>
      </c>
      <c r="R3481" s="255"/>
      <c r="S3481" s="255"/>
      <c r="T3481" s="251" t="str">
        <f t="array" ref="T3481">VLOOKUP(D3481&amp;E3481,IF({1,0},'2021春'!$C$3:$C$4485&amp;'2021春'!$D$3:$D$4485,'2021春'!$H$3:$H$4485),2,0)</f>
        <v>451229200411092726</v>
      </c>
    </row>
    <row r="3482" spans="1:20">
      <c r="A3482" s="255">
        <v>3480</v>
      </c>
      <c r="B3482" s="255" t="s">
        <v>13752</v>
      </c>
      <c r="C3482" s="255" t="s">
        <v>21</v>
      </c>
      <c r="D3482" s="255" t="s">
        <v>451</v>
      </c>
      <c r="E3482" s="255" t="s">
        <v>13753</v>
      </c>
      <c r="F3482" s="255" t="s">
        <v>24</v>
      </c>
      <c r="G3482" s="255">
        <v>17</v>
      </c>
      <c r="H3482" s="255" t="s">
        <v>13754</v>
      </c>
      <c r="I3482" s="255" t="s">
        <v>3706</v>
      </c>
      <c r="J3482" s="255">
        <v>18174939046</v>
      </c>
      <c r="K3482" s="255" t="s">
        <v>27</v>
      </c>
      <c r="L3482" s="260">
        <v>44399</v>
      </c>
      <c r="M3482" s="255" t="s">
        <v>3693</v>
      </c>
      <c r="N3482" s="255"/>
      <c r="O3482" s="260"/>
      <c r="P3482" s="255"/>
      <c r="Q3482" s="255" t="s">
        <v>30</v>
      </c>
      <c r="R3482" s="255"/>
      <c r="S3482" s="255"/>
      <c r="T3482" s="251" t="str">
        <f t="array" ref="T3482">VLOOKUP(D3482&amp;E3482,IF({1,0},'2021春'!$C$3:$C$4485&amp;'2021春'!$D$3:$D$4485,'2021春'!$H$3:$H$4485),2,0)</f>
        <v>451229200403150316</v>
      </c>
    </row>
    <row r="3483" spans="1:20">
      <c r="A3483" s="255">
        <v>3481</v>
      </c>
      <c r="B3483" s="255" t="s">
        <v>13755</v>
      </c>
      <c r="C3483" s="255" t="s">
        <v>21</v>
      </c>
      <c r="D3483" s="255" t="s">
        <v>451</v>
      </c>
      <c r="E3483" s="255" t="s">
        <v>13756</v>
      </c>
      <c r="F3483" s="255" t="s">
        <v>143</v>
      </c>
      <c r="G3483" s="255">
        <v>17</v>
      </c>
      <c r="H3483" s="255" t="s">
        <v>13757</v>
      </c>
      <c r="I3483" s="255" t="s">
        <v>13758</v>
      </c>
      <c r="J3483" s="255">
        <v>18776877927</v>
      </c>
      <c r="K3483" s="255" t="s">
        <v>27</v>
      </c>
      <c r="L3483" s="260">
        <v>44395</v>
      </c>
      <c r="M3483" s="255" t="s">
        <v>126</v>
      </c>
      <c r="N3483" s="255"/>
      <c r="O3483" s="260"/>
      <c r="P3483" s="255"/>
      <c r="Q3483" s="255" t="s">
        <v>30</v>
      </c>
      <c r="R3483" s="255"/>
      <c r="S3483" s="255"/>
      <c r="T3483" s="251" t="str">
        <f t="array" ref="T3483">VLOOKUP(D3483&amp;E3483,IF({1,0},'2021春'!$C$3:$C$4485&amp;'2021春'!$D$3:$D$4485,'2021春'!$H$3:$H$4485),2,0)</f>
        <v>452731200410275723</v>
      </c>
    </row>
    <row r="3484" spans="1:20">
      <c r="A3484" s="255">
        <v>3482</v>
      </c>
      <c r="B3484" s="255" t="s">
        <v>13759</v>
      </c>
      <c r="C3484" s="255" t="s">
        <v>21</v>
      </c>
      <c r="D3484" s="255" t="s">
        <v>451</v>
      </c>
      <c r="E3484" s="255" t="s">
        <v>13760</v>
      </c>
      <c r="F3484" s="255" t="s">
        <v>143</v>
      </c>
      <c r="G3484" s="255">
        <v>17</v>
      </c>
      <c r="H3484" s="255" t="s">
        <v>13761</v>
      </c>
      <c r="I3484" s="255" t="s">
        <v>13762</v>
      </c>
      <c r="J3484" s="255">
        <v>18776878328</v>
      </c>
      <c r="K3484" s="255" t="s">
        <v>27</v>
      </c>
      <c r="L3484" s="260">
        <v>44399</v>
      </c>
      <c r="M3484" s="255" t="s">
        <v>126</v>
      </c>
      <c r="N3484" s="255"/>
      <c r="O3484" s="260"/>
      <c r="P3484" s="255"/>
      <c r="Q3484" s="255" t="s">
        <v>30</v>
      </c>
      <c r="R3484" s="255"/>
      <c r="S3484" s="255"/>
      <c r="T3484" s="251" t="str">
        <f t="array" ref="T3484">VLOOKUP(D3484&amp;E3484,IF({1,0},'2021春'!$C$3:$C$4485&amp;'2021春'!$D$3:$D$4485,'2021春'!$H$3:$H$4485),2,0)</f>
        <v>452731200408300029</v>
      </c>
    </row>
    <row r="3485" spans="1:20">
      <c r="A3485" s="255">
        <v>3483</v>
      </c>
      <c r="B3485" s="255" t="s">
        <v>13763</v>
      </c>
      <c r="C3485" s="255" t="s">
        <v>21</v>
      </c>
      <c r="D3485" s="255" t="s">
        <v>451</v>
      </c>
      <c r="E3485" s="255" t="s">
        <v>13764</v>
      </c>
      <c r="F3485" s="255" t="s">
        <v>143</v>
      </c>
      <c r="G3485" s="255">
        <v>16</v>
      </c>
      <c r="H3485" s="255" t="s">
        <v>13765</v>
      </c>
      <c r="I3485" s="255" t="s">
        <v>13766</v>
      </c>
      <c r="J3485" s="255">
        <v>18278865595</v>
      </c>
      <c r="K3485" s="255" t="s">
        <v>27</v>
      </c>
      <c r="L3485" s="260">
        <v>44397</v>
      </c>
      <c r="M3485" s="255" t="s">
        <v>126</v>
      </c>
      <c r="N3485" s="255"/>
      <c r="O3485" s="260"/>
      <c r="P3485" s="255"/>
      <c r="Q3485" s="255" t="s">
        <v>30</v>
      </c>
      <c r="R3485" s="255"/>
      <c r="S3485" s="255"/>
      <c r="T3485" s="251" t="str">
        <f t="array" ref="T3485">VLOOKUP(D3485&amp;E3485,IF({1,0},'2021春'!$C$3:$C$4485&amp;'2021春'!$D$3:$D$4485,'2021春'!$H$3:$H$4485),2,0)</f>
        <v>451229200501260025</v>
      </c>
    </row>
    <row r="3486" spans="1:20">
      <c r="A3486" s="255">
        <v>3484</v>
      </c>
      <c r="B3486" s="255" t="s">
        <v>13767</v>
      </c>
      <c r="C3486" s="255" t="s">
        <v>21</v>
      </c>
      <c r="D3486" s="255" t="s">
        <v>451</v>
      </c>
      <c r="E3486" s="255" t="s">
        <v>3560</v>
      </c>
      <c r="F3486" s="255" t="s">
        <v>143</v>
      </c>
      <c r="G3486" s="255">
        <v>17</v>
      </c>
      <c r="H3486" s="255" t="s">
        <v>13768</v>
      </c>
      <c r="I3486" s="255" t="s">
        <v>13769</v>
      </c>
      <c r="J3486" s="255">
        <v>15878292486</v>
      </c>
      <c r="K3486" s="255" t="s">
        <v>27</v>
      </c>
      <c r="L3486" s="260">
        <v>44398</v>
      </c>
      <c r="M3486" s="255" t="s">
        <v>2747</v>
      </c>
      <c r="N3486" s="255" t="s">
        <v>27</v>
      </c>
      <c r="O3486" s="260">
        <v>44416</v>
      </c>
      <c r="P3486" s="255" t="s">
        <v>2747</v>
      </c>
      <c r="Q3486" s="255" t="s">
        <v>30</v>
      </c>
      <c r="R3486" s="255"/>
      <c r="S3486" s="255"/>
      <c r="T3486" s="251" t="str">
        <f t="array" ref="T3486">VLOOKUP(D3486&amp;E3486,IF({1,0},'2021春'!$C$3:$C$4485&amp;'2021春'!$D$3:$D$4485,'2021春'!$H$3:$H$4485),2,0)</f>
        <v>452731200403253024</v>
      </c>
    </row>
    <row r="3487" spans="1:20">
      <c r="A3487" s="255">
        <v>3485</v>
      </c>
      <c r="B3487" s="255" t="s">
        <v>13770</v>
      </c>
      <c r="C3487" s="255" t="s">
        <v>21</v>
      </c>
      <c r="D3487" s="255" t="s">
        <v>451</v>
      </c>
      <c r="E3487" s="255" t="s">
        <v>13771</v>
      </c>
      <c r="F3487" s="255" t="s">
        <v>24</v>
      </c>
      <c r="G3487" s="255">
        <v>16</v>
      </c>
      <c r="H3487" s="255" t="s">
        <v>12324</v>
      </c>
      <c r="I3487" s="255" t="s">
        <v>13772</v>
      </c>
      <c r="J3487" s="255">
        <v>18707783997</v>
      </c>
      <c r="K3487" s="255" t="s">
        <v>27</v>
      </c>
      <c r="L3487" s="260">
        <v>44395</v>
      </c>
      <c r="M3487" s="255" t="s">
        <v>8668</v>
      </c>
      <c r="N3487" s="255"/>
      <c r="O3487" s="260"/>
      <c r="P3487" s="255"/>
      <c r="Q3487" s="255" t="s">
        <v>30</v>
      </c>
      <c r="R3487" s="255"/>
      <c r="S3487" s="255"/>
      <c r="T3487" s="251" t="str">
        <f t="array" ref="T3487">VLOOKUP(D3487&amp;E3487,IF({1,0},'2021春'!$C$3:$C$4485&amp;'2021春'!$D$3:$D$4485,'2021春'!$H$3:$H$4485),2,0)</f>
        <v>452731200509275432</v>
      </c>
    </row>
    <row r="3488" spans="1:20">
      <c r="A3488" s="255">
        <v>3486</v>
      </c>
      <c r="B3488" s="255" t="s">
        <v>13773</v>
      </c>
      <c r="C3488" s="255" t="s">
        <v>21</v>
      </c>
      <c r="D3488" s="255" t="s">
        <v>451</v>
      </c>
      <c r="E3488" s="255" t="s">
        <v>13774</v>
      </c>
      <c r="F3488" s="255" t="s">
        <v>143</v>
      </c>
      <c r="G3488" s="255">
        <v>16</v>
      </c>
      <c r="H3488" s="255" t="s">
        <v>13775</v>
      </c>
      <c r="I3488" s="255" t="s">
        <v>4105</v>
      </c>
      <c r="J3488" s="255">
        <v>18278872982</v>
      </c>
      <c r="K3488" s="255" t="s">
        <v>27</v>
      </c>
      <c r="L3488" s="260">
        <v>44397</v>
      </c>
      <c r="M3488" s="255" t="s">
        <v>3693</v>
      </c>
      <c r="N3488" s="255"/>
      <c r="O3488" s="260"/>
      <c r="P3488" s="255"/>
      <c r="Q3488" s="255" t="s">
        <v>30</v>
      </c>
      <c r="R3488" s="255"/>
      <c r="S3488" s="255"/>
      <c r="T3488" s="251" t="str">
        <f t="array" ref="T3488">VLOOKUP(D3488&amp;E3488,IF({1,0},'2021春'!$C$3:$C$4485&amp;'2021春'!$D$3:$D$4485,'2021春'!$H$3:$H$4485),2,0)</f>
        <v>452122200505025728</v>
      </c>
    </row>
    <row r="3489" spans="1:20">
      <c r="A3489" s="255">
        <v>3487</v>
      </c>
      <c r="B3489" s="255" t="s">
        <v>13776</v>
      </c>
      <c r="C3489" s="255" t="s">
        <v>21</v>
      </c>
      <c r="D3489" s="255" t="s">
        <v>451</v>
      </c>
      <c r="E3489" s="255" t="s">
        <v>13777</v>
      </c>
      <c r="F3489" s="255" t="s">
        <v>143</v>
      </c>
      <c r="G3489" s="255">
        <v>17</v>
      </c>
      <c r="H3489" s="255" t="s">
        <v>13778</v>
      </c>
      <c r="I3489" s="255" t="s">
        <v>13779</v>
      </c>
      <c r="J3489" s="255">
        <v>13481868250</v>
      </c>
      <c r="K3489" s="255" t="s">
        <v>27</v>
      </c>
      <c r="L3489" s="260">
        <v>44398</v>
      </c>
      <c r="M3489" s="255" t="s">
        <v>126</v>
      </c>
      <c r="N3489" s="255"/>
      <c r="O3489" s="260"/>
      <c r="P3489" s="255"/>
      <c r="Q3489" s="255" t="s">
        <v>30</v>
      </c>
      <c r="R3489" s="255"/>
      <c r="S3489" s="255"/>
      <c r="T3489" s="251" t="str">
        <f t="array" ref="T3489">VLOOKUP(D3489&amp;E3489,IF({1,0},'2021春'!$C$3:$C$4485&amp;'2021春'!$D$3:$D$4485,'2021春'!$H$3:$H$4485),2,0)</f>
        <v>452731200409124821</v>
      </c>
    </row>
    <row r="3490" spans="1:20">
      <c r="A3490" s="255">
        <v>3488</v>
      </c>
      <c r="B3490" s="255" t="s">
        <v>13780</v>
      </c>
      <c r="C3490" s="255" t="s">
        <v>21</v>
      </c>
      <c r="D3490" s="255" t="s">
        <v>451</v>
      </c>
      <c r="E3490" s="255" t="s">
        <v>13781</v>
      </c>
      <c r="F3490" s="255" t="s">
        <v>143</v>
      </c>
      <c r="G3490" s="255">
        <v>17</v>
      </c>
      <c r="H3490" s="255" t="s">
        <v>5137</v>
      </c>
      <c r="I3490" s="255" t="s">
        <v>13782</v>
      </c>
      <c r="J3490" s="255">
        <v>18877897486</v>
      </c>
      <c r="K3490" s="255" t="s">
        <v>27</v>
      </c>
      <c r="L3490" s="260">
        <v>44396</v>
      </c>
      <c r="M3490" s="255" t="s">
        <v>126</v>
      </c>
      <c r="N3490" s="255"/>
      <c r="O3490" s="260"/>
      <c r="P3490" s="255"/>
      <c r="Q3490" s="255" t="s">
        <v>30</v>
      </c>
      <c r="R3490" s="255"/>
      <c r="S3490" s="255"/>
      <c r="T3490" s="251" t="str">
        <f t="array" ref="T3490">VLOOKUP(D3490&amp;E3490,IF({1,0},'2021春'!$C$3:$C$4485&amp;'2021春'!$D$3:$D$4485,'2021春'!$H$3:$H$4485),2,0)</f>
        <v>451229200411255740</v>
      </c>
    </row>
    <row r="3491" spans="1:20">
      <c r="A3491" s="255">
        <v>3489</v>
      </c>
      <c r="B3491" s="255" t="s">
        <v>13783</v>
      </c>
      <c r="C3491" s="255" t="s">
        <v>21</v>
      </c>
      <c r="D3491" s="255" t="s">
        <v>451</v>
      </c>
      <c r="E3491" s="255" t="s">
        <v>13784</v>
      </c>
      <c r="F3491" s="255" t="s">
        <v>143</v>
      </c>
      <c r="G3491" s="255">
        <v>16</v>
      </c>
      <c r="H3491" s="255" t="s">
        <v>6710</v>
      </c>
      <c r="I3491" s="255" t="s">
        <v>13785</v>
      </c>
      <c r="J3491" s="255">
        <v>13737909758</v>
      </c>
      <c r="K3491" s="255" t="s">
        <v>27</v>
      </c>
      <c r="L3491" s="260">
        <v>44394</v>
      </c>
      <c r="M3491" s="255" t="s">
        <v>126</v>
      </c>
      <c r="N3491" s="255"/>
      <c r="O3491" s="260"/>
      <c r="P3491" s="255"/>
      <c r="Q3491" s="255" t="s">
        <v>30</v>
      </c>
      <c r="R3491" s="255"/>
      <c r="S3491" s="255"/>
      <c r="T3491" s="251" t="str">
        <f t="array" ref="T3491">VLOOKUP(D3491&amp;E3491,IF({1,0},'2021春'!$C$3:$C$4485&amp;'2021春'!$D$3:$D$4485,'2021春'!$H$3:$H$4485),2,0)</f>
        <v>452731200507294824</v>
      </c>
    </row>
    <row r="3492" spans="1:20">
      <c r="A3492" s="255">
        <v>3490</v>
      </c>
      <c r="B3492" s="255" t="s">
        <v>13786</v>
      </c>
      <c r="C3492" s="255" t="s">
        <v>21</v>
      </c>
      <c r="D3492" s="255" t="s">
        <v>451</v>
      </c>
      <c r="E3492" s="255" t="s">
        <v>13787</v>
      </c>
      <c r="F3492" s="255" t="s">
        <v>143</v>
      </c>
      <c r="G3492" s="255">
        <v>16</v>
      </c>
      <c r="H3492" s="255" t="s">
        <v>13788</v>
      </c>
      <c r="I3492" s="255" t="s">
        <v>13789</v>
      </c>
      <c r="J3492" s="255">
        <v>18977894206</v>
      </c>
      <c r="K3492" s="255" t="s">
        <v>27</v>
      </c>
      <c r="L3492" s="260">
        <v>44395</v>
      </c>
      <c r="M3492" s="255" t="s">
        <v>1288</v>
      </c>
      <c r="N3492" s="255"/>
      <c r="O3492" s="260"/>
      <c r="P3492" s="255"/>
      <c r="Q3492" s="255" t="s">
        <v>30</v>
      </c>
      <c r="R3492" s="255"/>
      <c r="S3492" s="255"/>
      <c r="T3492" s="251" t="str">
        <f t="array" ref="T3492">VLOOKUP(D3492&amp;E3492,IF({1,0},'2021春'!$C$3:$C$4485&amp;'2021春'!$D$3:$D$4485,'2021春'!$H$3:$H$4485),2,0)</f>
        <v>452731200503160626</v>
      </c>
    </row>
    <row r="3493" spans="1:20">
      <c r="A3493" s="255">
        <v>3491</v>
      </c>
      <c r="B3493" s="255" t="s">
        <v>13790</v>
      </c>
      <c r="C3493" s="255" t="s">
        <v>21</v>
      </c>
      <c r="D3493" s="255" t="s">
        <v>451</v>
      </c>
      <c r="E3493" s="255" t="s">
        <v>13791</v>
      </c>
      <c r="F3493" s="255" t="s">
        <v>143</v>
      </c>
      <c r="G3493" s="255">
        <v>17</v>
      </c>
      <c r="H3493" s="255" t="s">
        <v>429</v>
      </c>
      <c r="I3493" s="255" t="s">
        <v>13792</v>
      </c>
      <c r="J3493" s="255">
        <v>15777849733</v>
      </c>
      <c r="K3493" s="255" t="s">
        <v>27</v>
      </c>
      <c r="L3493" s="260">
        <v>44404</v>
      </c>
      <c r="M3493" s="255" t="s">
        <v>2747</v>
      </c>
      <c r="N3493" s="255"/>
      <c r="O3493" s="260"/>
      <c r="P3493" s="255"/>
      <c r="Q3493" s="255" t="s">
        <v>30</v>
      </c>
      <c r="R3493" s="255"/>
      <c r="S3493" s="255"/>
      <c r="T3493" s="251" t="str">
        <f t="array" ref="T3493">VLOOKUP(D3493&amp;E3493,IF({1,0},'2021春'!$C$3:$C$4485&amp;'2021春'!$D$3:$D$4485,'2021春'!$H$3:$H$4485),2,0)</f>
        <v>451229200412132742</v>
      </c>
    </row>
    <row r="3494" spans="1:20">
      <c r="A3494" s="255">
        <v>3492</v>
      </c>
      <c r="B3494" s="255" t="s">
        <v>13793</v>
      </c>
      <c r="C3494" s="255" t="s">
        <v>21</v>
      </c>
      <c r="D3494" s="255" t="s">
        <v>451</v>
      </c>
      <c r="E3494" s="255" t="s">
        <v>13794</v>
      </c>
      <c r="F3494" s="255" t="s">
        <v>143</v>
      </c>
      <c r="G3494" s="255">
        <v>17</v>
      </c>
      <c r="H3494" s="255" t="s">
        <v>13795</v>
      </c>
      <c r="I3494" s="255" t="s">
        <v>13796</v>
      </c>
      <c r="J3494" s="255">
        <v>19976127327</v>
      </c>
      <c r="K3494" s="255" t="s">
        <v>27</v>
      </c>
      <c r="L3494" s="260">
        <v>44407</v>
      </c>
      <c r="M3494" s="255" t="s">
        <v>3693</v>
      </c>
      <c r="N3494" s="255"/>
      <c r="O3494" s="260"/>
      <c r="P3494" s="255"/>
      <c r="Q3494" s="255" t="s">
        <v>30</v>
      </c>
      <c r="R3494" s="255"/>
      <c r="S3494" s="255"/>
      <c r="T3494" s="251" t="str">
        <f t="array" ref="T3494">VLOOKUP(D3494&amp;E3494,IF({1,0},'2021春'!$C$3:$C$4485&amp;'2021春'!$D$3:$D$4485,'2021春'!$H$3:$H$4485),2,0)</f>
        <v>451229200409280322</v>
      </c>
    </row>
    <row r="3495" spans="1:20">
      <c r="A3495" s="255">
        <v>3493</v>
      </c>
      <c r="B3495" s="255" t="s">
        <v>13797</v>
      </c>
      <c r="C3495" s="255" t="s">
        <v>21</v>
      </c>
      <c r="D3495" s="255" t="s">
        <v>451</v>
      </c>
      <c r="E3495" s="255" t="s">
        <v>13798</v>
      </c>
      <c r="F3495" s="255" t="s">
        <v>143</v>
      </c>
      <c r="G3495" s="255">
        <v>16</v>
      </c>
      <c r="H3495" s="255" t="s">
        <v>13799</v>
      </c>
      <c r="I3495" s="255" t="s">
        <v>13800</v>
      </c>
      <c r="J3495" s="255">
        <v>15277894229</v>
      </c>
      <c r="K3495" s="255" t="s">
        <v>27</v>
      </c>
      <c r="L3495" s="260">
        <v>44394</v>
      </c>
      <c r="M3495" s="255" t="s">
        <v>1347</v>
      </c>
      <c r="N3495" s="255"/>
      <c r="O3495" s="260"/>
      <c r="P3495" s="255"/>
      <c r="Q3495" s="255" t="s">
        <v>30</v>
      </c>
      <c r="R3495" s="255"/>
      <c r="S3495" s="255"/>
      <c r="T3495" s="251" t="str">
        <f t="array" ref="T3495">VLOOKUP(D3495&amp;E3495,IF({1,0},'2021春'!$C$3:$C$4485&amp;'2021春'!$D$3:$D$4485,'2021春'!$H$3:$H$4485),2,0)</f>
        <v>452731200511084547</v>
      </c>
    </row>
    <row r="3496" spans="1:20">
      <c r="A3496" s="255">
        <v>3494</v>
      </c>
      <c r="B3496" s="255" t="s">
        <v>13801</v>
      </c>
      <c r="C3496" s="255" t="s">
        <v>21</v>
      </c>
      <c r="D3496" s="255" t="s">
        <v>451</v>
      </c>
      <c r="E3496" s="255" t="s">
        <v>4597</v>
      </c>
      <c r="F3496" s="255" t="s">
        <v>143</v>
      </c>
      <c r="G3496" s="255">
        <v>16</v>
      </c>
      <c r="H3496" s="255" t="s">
        <v>852</v>
      </c>
      <c r="I3496" s="255" t="s">
        <v>13802</v>
      </c>
      <c r="J3496" s="255">
        <v>18777845865</v>
      </c>
      <c r="K3496" s="255" t="s">
        <v>27</v>
      </c>
      <c r="L3496" s="260">
        <v>44395</v>
      </c>
      <c r="M3496" s="255" t="s">
        <v>139</v>
      </c>
      <c r="N3496" s="255"/>
      <c r="O3496" s="260"/>
      <c r="P3496" s="255"/>
      <c r="Q3496" s="255" t="s">
        <v>30</v>
      </c>
      <c r="R3496" s="255"/>
      <c r="S3496" s="255"/>
      <c r="T3496" s="251" t="str">
        <f t="array" ref="T3496">VLOOKUP(D3496&amp;E3496,IF({1,0},'2021春'!$C$3:$C$4485&amp;'2021春'!$D$3:$D$4485,'2021春'!$H$3:$H$4485),2,0)</f>
        <v>451229200512043624</v>
      </c>
    </row>
    <row r="3497" spans="1:20">
      <c r="A3497" s="255">
        <v>3495</v>
      </c>
      <c r="B3497" s="255" t="s">
        <v>13803</v>
      </c>
      <c r="C3497" s="255" t="s">
        <v>21</v>
      </c>
      <c r="D3497" s="255" t="s">
        <v>451</v>
      </c>
      <c r="E3497" s="255" t="s">
        <v>13804</v>
      </c>
      <c r="F3497" s="255" t="s">
        <v>143</v>
      </c>
      <c r="G3497" s="255">
        <v>16</v>
      </c>
      <c r="H3497" s="255" t="s">
        <v>13805</v>
      </c>
      <c r="I3497" s="255" t="s">
        <v>13806</v>
      </c>
      <c r="J3497" s="255">
        <v>17776182290</v>
      </c>
      <c r="K3497" s="255" t="s">
        <v>27</v>
      </c>
      <c r="L3497" s="260">
        <v>44408</v>
      </c>
      <c r="M3497" s="255" t="s">
        <v>6052</v>
      </c>
      <c r="N3497" s="255"/>
      <c r="O3497" s="260"/>
      <c r="P3497" s="255"/>
      <c r="Q3497" s="255" t="s">
        <v>30</v>
      </c>
      <c r="R3497" s="255"/>
      <c r="S3497" s="255"/>
      <c r="T3497" s="251" t="str">
        <f t="array" ref="T3497">VLOOKUP(D3497&amp;E3497,IF({1,0},'2021春'!$C$3:$C$4485&amp;'2021春'!$D$3:$D$4485,'2021春'!$H$3:$H$4485),2,0)</f>
        <v>451229200511292127</v>
      </c>
    </row>
    <row r="3498" spans="1:20">
      <c r="A3498" s="255">
        <v>3496</v>
      </c>
      <c r="B3498" s="255" t="s">
        <v>13807</v>
      </c>
      <c r="C3498" s="255" t="s">
        <v>21</v>
      </c>
      <c r="D3498" s="255" t="s">
        <v>456</v>
      </c>
      <c r="E3498" s="255" t="s">
        <v>6424</v>
      </c>
      <c r="F3498" s="255" t="s">
        <v>24</v>
      </c>
      <c r="G3498" s="255">
        <v>15</v>
      </c>
      <c r="H3498" s="255" t="s">
        <v>13808</v>
      </c>
      <c r="I3498" s="255" t="s">
        <v>13809</v>
      </c>
      <c r="J3498" s="255">
        <v>13977876763</v>
      </c>
      <c r="K3498" s="255" t="s">
        <v>27</v>
      </c>
      <c r="L3498" s="260">
        <v>44395</v>
      </c>
      <c r="M3498" s="255" t="s">
        <v>13810</v>
      </c>
      <c r="N3498" s="255" t="s">
        <v>30</v>
      </c>
      <c r="O3498" s="260"/>
      <c r="P3498" s="255"/>
      <c r="Q3498" s="255" t="s">
        <v>30</v>
      </c>
      <c r="R3498" s="255"/>
      <c r="S3498" s="255"/>
      <c r="T3498" s="251" t="str">
        <f t="array" ref="T3498">VLOOKUP(D3498&amp;E3498,IF({1,0},'2021春'!$C$3:$C$4485&amp;'2021春'!$D$3:$D$4485,'2021春'!$H$3:$H$4485),2,0)</f>
        <v>452730200509035918</v>
      </c>
    </row>
    <row r="3499" spans="1:20">
      <c r="A3499" s="255">
        <v>3497</v>
      </c>
      <c r="B3499" s="255" t="s">
        <v>13811</v>
      </c>
      <c r="C3499" s="255" t="s">
        <v>21</v>
      </c>
      <c r="D3499" s="255" t="s">
        <v>456</v>
      </c>
      <c r="E3499" s="255" t="s">
        <v>13812</v>
      </c>
      <c r="F3499" s="255" t="s">
        <v>24</v>
      </c>
      <c r="G3499" s="255">
        <v>17</v>
      </c>
      <c r="H3499" s="255" t="s">
        <v>13813</v>
      </c>
      <c r="I3499" s="255" t="s">
        <v>12363</v>
      </c>
      <c r="J3499" s="255">
        <v>13407752498</v>
      </c>
      <c r="K3499" s="255" t="s">
        <v>27</v>
      </c>
      <c r="L3499" s="260">
        <v>44396</v>
      </c>
      <c r="M3499" s="255" t="s">
        <v>28</v>
      </c>
      <c r="N3499" s="255" t="s">
        <v>30</v>
      </c>
      <c r="O3499" s="260"/>
      <c r="P3499" s="255"/>
      <c r="Q3499" s="255" t="s">
        <v>30</v>
      </c>
      <c r="R3499" s="255"/>
      <c r="S3499" s="255"/>
      <c r="T3499" s="251" t="str">
        <f t="array" ref="T3499">VLOOKUP(D3499&amp;E3499,IF({1,0},'2021春'!$C$3:$C$4485&amp;'2021春'!$D$3:$D$4485,'2021春'!$H$3:$H$4485),2,0)</f>
        <v>451229200401080019</v>
      </c>
    </row>
    <row r="3500" spans="1:20">
      <c r="A3500" s="255">
        <v>3498</v>
      </c>
      <c r="B3500" s="255" t="s">
        <v>13814</v>
      </c>
      <c r="C3500" s="255" t="s">
        <v>21</v>
      </c>
      <c r="D3500" s="255" t="s">
        <v>456</v>
      </c>
      <c r="E3500" s="255" t="s">
        <v>5400</v>
      </c>
      <c r="F3500" s="255" t="s">
        <v>143</v>
      </c>
      <c r="G3500" s="255">
        <v>16</v>
      </c>
      <c r="H3500" s="255" t="s">
        <v>13815</v>
      </c>
      <c r="I3500" s="255" t="s">
        <v>13816</v>
      </c>
      <c r="J3500" s="255">
        <v>13557280007</v>
      </c>
      <c r="K3500" s="255" t="s">
        <v>27</v>
      </c>
      <c r="L3500" s="260">
        <v>44408</v>
      </c>
      <c r="M3500" s="255" t="s">
        <v>28</v>
      </c>
      <c r="N3500" s="255" t="s">
        <v>30</v>
      </c>
      <c r="O3500" s="260"/>
      <c r="P3500" s="255"/>
      <c r="Q3500" s="255" t="s">
        <v>30</v>
      </c>
      <c r="R3500" s="255"/>
      <c r="S3500" s="255"/>
      <c r="T3500" s="251" t="str">
        <f t="array" ref="T3500">VLOOKUP(D3500&amp;E3500,IF({1,0},'2021春'!$C$3:$C$4485&amp;'2021春'!$D$3:$D$4485,'2021春'!$H$3:$H$4485),2,0)</f>
        <v>452702200505070569</v>
      </c>
    </row>
    <row r="3501" spans="1:20">
      <c r="A3501" s="255">
        <v>3499</v>
      </c>
      <c r="B3501" s="255" t="s">
        <v>13817</v>
      </c>
      <c r="C3501" s="255" t="s">
        <v>21</v>
      </c>
      <c r="D3501" s="255" t="s">
        <v>456</v>
      </c>
      <c r="E3501" s="255" t="s">
        <v>13818</v>
      </c>
      <c r="F3501" s="255" t="s">
        <v>143</v>
      </c>
      <c r="G3501" s="255">
        <v>14</v>
      </c>
      <c r="H3501" s="255" t="s">
        <v>13819</v>
      </c>
      <c r="I3501" s="255" t="s">
        <v>13820</v>
      </c>
      <c r="J3501" s="255">
        <v>19977846447</v>
      </c>
      <c r="K3501" s="255" t="s">
        <v>27</v>
      </c>
      <c r="L3501" s="260">
        <v>44414</v>
      </c>
      <c r="M3501" s="255" t="s">
        <v>8366</v>
      </c>
      <c r="N3501" s="261" t="s">
        <v>30</v>
      </c>
      <c r="O3501" s="260"/>
      <c r="P3501" s="255"/>
      <c r="Q3501" s="255" t="s">
        <v>30</v>
      </c>
      <c r="R3501" s="255"/>
      <c r="S3501" s="255"/>
      <c r="T3501" s="251" t="str">
        <f t="array" ref="T3501">VLOOKUP(D3501&amp;E3501,IF({1,0},'2021春'!$C$3:$C$4485&amp;'2021春'!$D$3:$D$4485,'2021春'!$H$3:$H$4485),2,0)</f>
        <v>45122920061206422X</v>
      </c>
    </row>
    <row r="3502" spans="1:20">
      <c r="A3502" s="255">
        <v>3500</v>
      </c>
      <c r="B3502" s="255" t="s">
        <v>13821</v>
      </c>
      <c r="C3502" s="255" t="s">
        <v>21</v>
      </c>
      <c r="D3502" s="255" t="s">
        <v>456</v>
      </c>
      <c r="E3502" s="255" t="s">
        <v>13822</v>
      </c>
      <c r="F3502" s="255" t="s">
        <v>24</v>
      </c>
      <c r="G3502" s="255">
        <v>19</v>
      </c>
      <c r="H3502" s="255" t="s">
        <v>5709</v>
      </c>
      <c r="I3502" s="255" t="s">
        <v>10481</v>
      </c>
      <c r="J3502" s="255">
        <v>18776861043</v>
      </c>
      <c r="K3502" s="255" t="s">
        <v>27</v>
      </c>
      <c r="L3502" s="260">
        <v>44396</v>
      </c>
      <c r="M3502" s="255" t="s">
        <v>29</v>
      </c>
      <c r="N3502" s="255"/>
      <c r="O3502" s="260"/>
      <c r="P3502" s="255"/>
      <c r="Q3502" s="255" t="s">
        <v>30</v>
      </c>
      <c r="R3502" s="255"/>
      <c r="S3502" s="255"/>
      <c r="T3502" s="251" t="str">
        <f t="array" ref="T3502">VLOOKUP(D3502&amp;E3502,IF({1,0},'2021春'!$C$3:$C$4485&amp;'2021春'!$D$3:$D$4485,'2021春'!$H$3:$H$4485),2,0)</f>
        <v>451229200206122113</v>
      </c>
    </row>
    <row r="3503" spans="1:20">
      <c r="A3503" s="255">
        <v>3501</v>
      </c>
      <c r="B3503" s="255" t="s">
        <v>13823</v>
      </c>
      <c r="C3503" s="255" t="s">
        <v>21</v>
      </c>
      <c r="D3503" s="255" t="s">
        <v>456</v>
      </c>
      <c r="E3503" s="255" t="s">
        <v>13824</v>
      </c>
      <c r="F3503" s="255" t="s">
        <v>143</v>
      </c>
      <c r="G3503" s="255">
        <v>16</v>
      </c>
      <c r="H3503" s="255" t="s">
        <v>13825</v>
      </c>
      <c r="I3503" s="255" t="s">
        <v>13826</v>
      </c>
      <c r="J3503" s="255">
        <v>13977859768</v>
      </c>
      <c r="K3503" s="255" t="s">
        <v>27</v>
      </c>
      <c r="L3503" s="260">
        <v>44394</v>
      </c>
      <c r="M3503" s="255" t="s">
        <v>28</v>
      </c>
      <c r="N3503" s="255" t="s">
        <v>30</v>
      </c>
      <c r="O3503" s="260"/>
      <c r="P3503" s="255"/>
      <c r="Q3503" s="255" t="s">
        <v>30</v>
      </c>
      <c r="R3503" s="255"/>
      <c r="S3503" s="255"/>
      <c r="T3503" s="251" t="str">
        <f t="array" ref="T3503">VLOOKUP(D3503&amp;E3503,IF({1,0},'2021春'!$C$3:$C$4485&amp;'2021春'!$D$3:$D$4485,'2021春'!$H$3:$H$4485),2,0)</f>
        <v>452731200503106320</v>
      </c>
    </row>
    <row r="3504" spans="1:20">
      <c r="A3504" s="255">
        <v>3502</v>
      </c>
      <c r="B3504" s="255" t="s">
        <v>13827</v>
      </c>
      <c r="C3504" s="255" t="s">
        <v>21</v>
      </c>
      <c r="D3504" s="255" t="s">
        <v>456</v>
      </c>
      <c r="E3504" s="255" t="s">
        <v>13828</v>
      </c>
      <c r="F3504" s="255" t="s">
        <v>24</v>
      </c>
      <c r="G3504" s="255">
        <v>16</v>
      </c>
      <c r="H3504" s="255" t="s">
        <v>13829</v>
      </c>
      <c r="I3504" s="255" t="s">
        <v>1676</v>
      </c>
      <c r="J3504" s="255">
        <v>13977840761</v>
      </c>
      <c r="K3504" s="255" t="s">
        <v>27</v>
      </c>
      <c r="L3504" s="260">
        <v>44407</v>
      </c>
      <c r="M3504" s="255" t="s">
        <v>28</v>
      </c>
      <c r="N3504" s="255" t="s">
        <v>30</v>
      </c>
      <c r="O3504" s="260"/>
      <c r="P3504" s="255"/>
      <c r="Q3504" s="255" t="s">
        <v>30</v>
      </c>
      <c r="R3504" s="255"/>
      <c r="S3504" s="255"/>
      <c r="T3504" s="251" t="str">
        <f t="array" ref="T3504">VLOOKUP(D3504&amp;E3504,IF({1,0},'2021春'!$C$3:$C$4485&amp;'2021春'!$D$3:$D$4485,'2021春'!$H$3:$H$4485),2,0)</f>
        <v>452731200409080013</v>
      </c>
    </row>
    <row r="3505" spans="1:20">
      <c r="A3505" s="255">
        <v>3503</v>
      </c>
      <c r="B3505" s="255" t="s">
        <v>13830</v>
      </c>
      <c r="C3505" s="255" t="s">
        <v>21</v>
      </c>
      <c r="D3505" s="255" t="s">
        <v>456</v>
      </c>
      <c r="E3505" s="255" t="s">
        <v>4761</v>
      </c>
      <c r="F3505" s="255" t="s">
        <v>143</v>
      </c>
      <c r="G3505" s="255">
        <v>17</v>
      </c>
      <c r="H3505" s="255" t="s">
        <v>1735</v>
      </c>
      <c r="I3505" s="255" t="s">
        <v>13831</v>
      </c>
      <c r="J3505" s="255">
        <v>13713223912</v>
      </c>
      <c r="K3505" s="255" t="s">
        <v>27</v>
      </c>
      <c r="L3505" s="260">
        <v>44406</v>
      </c>
      <c r="M3505" s="255" t="s">
        <v>1303</v>
      </c>
      <c r="N3505" s="255"/>
      <c r="O3505" s="260"/>
      <c r="P3505" s="255"/>
      <c r="Q3505" s="255" t="s">
        <v>30</v>
      </c>
      <c r="R3505" s="255"/>
      <c r="S3505" s="255"/>
      <c r="T3505" s="251" t="str">
        <f t="array" ref="T3505">VLOOKUP(D3505&amp;E3505,IF({1,0},'2021春'!$C$3:$C$4485&amp;'2021春'!$D$3:$D$4485,'2021春'!$H$3:$H$4485),2,0)</f>
        <v>451229200310223926</v>
      </c>
    </row>
    <row r="3506" spans="1:20">
      <c r="A3506" s="255">
        <v>3504</v>
      </c>
      <c r="B3506" s="255" t="s">
        <v>13832</v>
      </c>
      <c r="C3506" s="255" t="s">
        <v>21</v>
      </c>
      <c r="D3506" s="255" t="s">
        <v>456</v>
      </c>
      <c r="E3506" s="255" t="s">
        <v>13833</v>
      </c>
      <c r="F3506" s="255" t="s">
        <v>24</v>
      </c>
      <c r="G3506" s="255">
        <v>16</v>
      </c>
      <c r="H3506" s="255" t="s">
        <v>13834</v>
      </c>
      <c r="I3506" s="255" t="s">
        <v>13835</v>
      </c>
      <c r="J3506" s="255">
        <v>13517585084</v>
      </c>
      <c r="K3506" s="255" t="s">
        <v>27</v>
      </c>
      <c r="L3506" s="260">
        <v>44394</v>
      </c>
      <c r="M3506" s="255" t="s">
        <v>28</v>
      </c>
      <c r="N3506" s="255"/>
      <c r="O3506" s="260"/>
      <c r="P3506" s="255"/>
      <c r="Q3506" s="255" t="s">
        <v>30</v>
      </c>
      <c r="R3506" s="255"/>
      <c r="S3506" s="255"/>
      <c r="T3506" s="251" t="str">
        <f t="array" ref="T3506">VLOOKUP(D3506&amp;E3506,IF({1,0},'2021春'!$C$3:$C$4485&amp;'2021春'!$D$3:$D$4485,'2021春'!$H$3:$H$4485),2,0)</f>
        <v>452731200503080618</v>
      </c>
    </row>
    <row r="3507" spans="1:20">
      <c r="A3507" s="255">
        <v>3505</v>
      </c>
      <c r="B3507" s="255" t="s">
        <v>13836</v>
      </c>
      <c r="C3507" s="255" t="s">
        <v>21</v>
      </c>
      <c r="D3507" s="255" t="s">
        <v>456</v>
      </c>
      <c r="E3507" s="255" t="s">
        <v>13837</v>
      </c>
      <c r="F3507" s="255" t="s">
        <v>143</v>
      </c>
      <c r="G3507" s="255">
        <v>18</v>
      </c>
      <c r="H3507" s="255" t="s">
        <v>13838</v>
      </c>
      <c r="I3507" s="255" t="s">
        <v>13839</v>
      </c>
      <c r="J3507" s="255">
        <v>18278874809</v>
      </c>
      <c r="K3507" s="255" t="s">
        <v>27</v>
      </c>
      <c r="L3507" s="260">
        <v>44394</v>
      </c>
      <c r="M3507" s="255" t="s">
        <v>28</v>
      </c>
      <c r="N3507" s="255"/>
      <c r="O3507" s="260"/>
      <c r="P3507" s="255"/>
      <c r="Q3507" s="255" t="s">
        <v>30</v>
      </c>
      <c r="R3507" s="255"/>
      <c r="S3507" s="255"/>
      <c r="T3507" s="251" t="str">
        <f t="array" ref="T3507">VLOOKUP(D3507&amp;E3507,IF({1,0},'2021春'!$C$3:$C$4485&amp;'2021春'!$D$3:$D$4485,'2021春'!$H$3:$H$4485),2,0)</f>
        <v>451229200305181282</v>
      </c>
    </row>
    <row r="3508" spans="1:20">
      <c r="A3508" s="255">
        <v>3506</v>
      </c>
      <c r="B3508" s="255" t="s">
        <v>13840</v>
      </c>
      <c r="C3508" s="255" t="s">
        <v>21</v>
      </c>
      <c r="D3508" s="255" t="s">
        <v>456</v>
      </c>
      <c r="E3508" s="255" t="s">
        <v>13841</v>
      </c>
      <c r="F3508" s="255" t="s">
        <v>143</v>
      </c>
      <c r="G3508" s="255">
        <v>17</v>
      </c>
      <c r="H3508" s="255" t="s">
        <v>13842</v>
      </c>
      <c r="I3508" s="255" t="s">
        <v>13843</v>
      </c>
      <c r="J3508" s="255">
        <v>13877894903</v>
      </c>
      <c r="K3508" s="255" t="s">
        <v>27</v>
      </c>
      <c r="L3508" s="260">
        <v>44407</v>
      </c>
      <c r="M3508" s="255" t="s">
        <v>8710</v>
      </c>
      <c r="N3508" s="255" t="s">
        <v>30</v>
      </c>
      <c r="O3508" s="260"/>
      <c r="P3508" s="255"/>
      <c r="Q3508" s="255" t="s">
        <v>30</v>
      </c>
      <c r="R3508" s="255"/>
      <c r="S3508" s="255"/>
      <c r="T3508" s="251" t="str">
        <f t="array" ref="T3508">VLOOKUP(D3508&amp;E3508,IF({1,0},'2021春'!$C$3:$C$4485&amp;'2021春'!$D$3:$D$4485,'2021春'!$H$3:$H$4485),2,0)</f>
        <v>452731200406114521</v>
      </c>
    </row>
    <row r="3509" spans="1:20">
      <c r="A3509" s="255">
        <v>3507</v>
      </c>
      <c r="B3509" s="255" t="s">
        <v>13844</v>
      </c>
      <c r="C3509" s="255" t="s">
        <v>21</v>
      </c>
      <c r="D3509" s="255" t="s">
        <v>456</v>
      </c>
      <c r="E3509" s="255" t="s">
        <v>9085</v>
      </c>
      <c r="F3509" s="255" t="s">
        <v>143</v>
      </c>
      <c r="G3509" s="255">
        <v>16</v>
      </c>
      <c r="H3509" s="255" t="s">
        <v>13845</v>
      </c>
      <c r="I3509" s="255" t="s">
        <v>13846</v>
      </c>
      <c r="J3509" s="255">
        <v>18807880691</v>
      </c>
      <c r="K3509" s="255" t="s">
        <v>27</v>
      </c>
      <c r="L3509" s="260">
        <v>44396</v>
      </c>
      <c r="M3509" s="255" t="s">
        <v>3693</v>
      </c>
      <c r="N3509" s="255"/>
      <c r="O3509" s="260"/>
      <c r="P3509" s="255"/>
      <c r="Q3509" s="255" t="s">
        <v>30</v>
      </c>
      <c r="R3509" s="255"/>
      <c r="S3509" s="255"/>
      <c r="T3509" s="251" t="str">
        <f t="array" ref="T3509">VLOOKUP(D3509&amp;E3509,IF({1,0},'2021春'!$C$3:$C$4485&amp;'2021春'!$D$3:$D$4485,'2021春'!$H$3:$H$4485),2,0)</f>
        <v>452731200502140324</v>
      </c>
    </row>
    <row r="3510" spans="1:20">
      <c r="A3510" s="255">
        <v>3508</v>
      </c>
      <c r="B3510" s="255" t="s">
        <v>13847</v>
      </c>
      <c r="C3510" s="255" t="s">
        <v>21</v>
      </c>
      <c r="D3510" s="255" t="s">
        <v>456</v>
      </c>
      <c r="E3510" s="255" t="s">
        <v>13848</v>
      </c>
      <c r="F3510" s="255" t="s">
        <v>24</v>
      </c>
      <c r="G3510" s="255">
        <v>16</v>
      </c>
      <c r="H3510" s="255" t="s">
        <v>13849</v>
      </c>
      <c r="I3510" s="255" t="s">
        <v>13850</v>
      </c>
      <c r="J3510" s="255">
        <v>15220248518</v>
      </c>
      <c r="K3510" s="255" t="s">
        <v>27</v>
      </c>
      <c r="L3510" s="260">
        <v>44408</v>
      </c>
      <c r="M3510" s="255" t="s">
        <v>3785</v>
      </c>
      <c r="N3510" s="255" t="s">
        <v>30</v>
      </c>
      <c r="O3510" s="260"/>
      <c r="P3510" s="255"/>
      <c r="Q3510" s="255" t="s">
        <v>30</v>
      </c>
      <c r="R3510" s="255"/>
      <c r="S3510" s="255"/>
      <c r="T3510" s="251" t="str">
        <f t="array" ref="T3510">VLOOKUP(D3510&amp;E3510,IF({1,0},'2021春'!$C$3:$C$4485&amp;'2021春'!$D$3:$D$4485,'2021春'!$H$3:$H$4485),2,0)</f>
        <v>451229200409012117</v>
      </c>
    </row>
    <row r="3511" spans="1:20">
      <c r="A3511" s="255">
        <v>3509</v>
      </c>
      <c r="B3511" s="255" t="s">
        <v>13851</v>
      </c>
      <c r="C3511" s="255" t="s">
        <v>21</v>
      </c>
      <c r="D3511" s="255" t="s">
        <v>456</v>
      </c>
      <c r="E3511" s="255" t="s">
        <v>7048</v>
      </c>
      <c r="F3511" s="255" t="s">
        <v>143</v>
      </c>
      <c r="G3511" s="255">
        <v>15</v>
      </c>
      <c r="H3511" s="255" t="s">
        <v>13852</v>
      </c>
      <c r="I3511" s="255" t="s">
        <v>13853</v>
      </c>
      <c r="J3511" s="255">
        <v>13737989055</v>
      </c>
      <c r="K3511" s="255" t="s">
        <v>27</v>
      </c>
      <c r="L3511" s="260">
        <v>44395</v>
      </c>
      <c r="M3511" s="255" t="s">
        <v>139</v>
      </c>
      <c r="N3511" s="255" t="s">
        <v>27</v>
      </c>
      <c r="O3511" s="260">
        <v>44417</v>
      </c>
      <c r="P3511" s="255" t="s">
        <v>13285</v>
      </c>
      <c r="Q3511" s="255" t="s">
        <v>30</v>
      </c>
      <c r="R3511" s="255"/>
      <c r="S3511" s="255"/>
      <c r="T3511" s="251" t="str">
        <f t="array" ref="T3511">VLOOKUP(D3511&amp;E3511,IF({1,0},'2021春'!$C$3:$C$4485&amp;'2021春'!$D$3:$D$4485,'2021春'!$H$3:$H$4485),2,0)</f>
        <v>451229200602203628</v>
      </c>
    </row>
    <row r="3512" spans="1:20">
      <c r="A3512" s="255">
        <v>3510</v>
      </c>
      <c r="B3512" s="255" t="s">
        <v>13854</v>
      </c>
      <c r="C3512" s="255" t="s">
        <v>21</v>
      </c>
      <c r="D3512" s="255" t="s">
        <v>456</v>
      </c>
      <c r="E3512" s="255" t="s">
        <v>13855</v>
      </c>
      <c r="F3512" s="255" t="s">
        <v>143</v>
      </c>
      <c r="G3512" s="255">
        <v>16</v>
      </c>
      <c r="H3512" s="255" t="s">
        <v>13856</v>
      </c>
      <c r="I3512" s="255" t="s">
        <v>13857</v>
      </c>
      <c r="J3512" s="255">
        <v>15307786359</v>
      </c>
      <c r="K3512" s="255" t="s">
        <v>27</v>
      </c>
      <c r="L3512" s="260">
        <v>44395</v>
      </c>
      <c r="M3512" s="255" t="s">
        <v>28</v>
      </c>
      <c r="N3512" s="255" t="s">
        <v>27</v>
      </c>
      <c r="O3512" s="260"/>
      <c r="P3512" s="255"/>
      <c r="Q3512" s="255" t="s">
        <v>30</v>
      </c>
      <c r="R3512" s="255"/>
      <c r="S3512" s="255"/>
      <c r="T3512" s="251" t="str">
        <f t="array" ref="T3512">VLOOKUP(D3512&amp;E3512,IF({1,0},'2021春'!$C$3:$C$4485&amp;'2021春'!$D$3:$D$4485,'2021春'!$H$3:$H$4485),2,0)</f>
        <v>452731200508134822</v>
      </c>
    </row>
    <row r="3513" spans="1:20">
      <c r="A3513" s="255">
        <v>3511</v>
      </c>
      <c r="B3513" s="255" t="s">
        <v>13858</v>
      </c>
      <c r="C3513" s="255" t="s">
        <v>21</v>
      </c>
      <c r="D3513" s="255" t="s">
        <v>456</v>
      </c>
      <c r="E3513" s="255" t="s">
        <v>13859</v>
      </c>
      <c r="F3513" s="255" t="s">
        <v>24</v>
      </c>
      <c r="G3513" s="255">
        <v>15</v>
      </c>
      <c r="H3513" s="255" t="s">
        <v>13860</v>
      </c>
      <c r="I3513" s="255" t="s">
        <v>13861</v>
      </c>
      <c r="J3513" s="255">
        <v>13407750792</v>
      </c>
      <c r="K3513" s="255" t="s">
        <v>27</v>
      </c>
      <c r="L3513" s="260">
        <v>44396</v>
      </c>
      <c r="M3513" s="255" t="s">
        <v>6224</v>
      </c>
      <c r="N3513" s="255" t="s">
        <v>27</v>
      </c>
      <c r="O3513" s="260">
        <v>44420</v>
      </c>
      <c r="P3513" s="255" t="s">
        <v>6224</v>
      </c>
      <c r="Q3513" s="255" t="s">
        <v>30</v>
      </c>
      <c r="R3513" s="255" t="s">
        <v>13862</v>
      </c>
      <c r="S3513" s="255"/>
      <c r="T3513" s="251" t="str">
        <f t="array" ref="T3513">VLOOKUP(D3513&amp;E3513,IF({1,0},'2021春'!$C$3:$C$4485&amp;'2021春'!$D$3:$D$4485,'2021春'!$H$3:$H$4485),2,0)</f>
        <v>451229200605052714</v>
      </c>
    </row>
    <row r="3514" spans="1:20">
      <c r="A3514" s="255">
        <v>3512</v>
      </c>
      <c r="B3514" s="255" t="s">
        <v>13863</v>
      </c>
      <c r="C3514" s="255" t="s">
        <v>21</v>
      </c>
      <c r="D3514" s="255" t="s">
        <v>456</v>
      </c>
      <c r="E3514" s="255" t="s">
        <v>13864</v>
      </c>
      <c r="F3514" s="255" t="s">
        <v>143</v>
      </c>
      <c r="G3514" s="255">
        <v>17</v>
      </c>
      <c r="H3514" s="255" t="s">
        <v>13865</v>
      </c>
      <c r="I3514" s="255" t="s">
        <v>13866</v>
      </c>
      <c r="J3514" s="255">
        <v>18070828042</v>
      </c>
      <c r="K3514" s="255" t="s">
        <v>27</v>
      </c>
      <c r="L3514" s="260">
        <v>44395</v>
      </c>
      <c r="M3514" s="255" t="s">
        <v>2747</v>
      </c>
      <c r="N3514" s="255" t="s">
        <v>27</v>
      </c>
      <c r="O3514" s="260">
        <v>44416</v>
      </c>
      <c r="P3514" s="255" t="s">
        <v>2747</v>
      </c>
      <c r="Q3514" s="255" t="s">
        <v>30</v>
      </c>
      <c r="R3514" s="255" t="s">
        <v>13862</v>
      </c>
      <c r="S3514" s="255"/>
      <c r="T3514" s="251" t="str">
        <f t="array" ref="T3514">VLOOKUP(D3514&amp;E3514,IF({1,0},'2021春'!$C$3:$C$4485&amp;'2021春'!$D$3:$D$4485,'2021春'!$H$3:$H$4485),2,0)</f>
        <v>451229200309052744</v>
      </c>
    </row>
    <row r="3515" spans="1:20">
      <c r="A3515" s="255">
        <v>3513</v>
      </c>
      <c r="B3515" s="255" t="s">
        <v>13867</v>
      </c>
      <c r="C3515" s="255" t="s">
        <v>21</v>
      </c>
      <c r="D3515" s="255" t="s">
        <v>456</v>
      </c>
      <c r="E3515" s="255" t="s">
        <v>13868</v>
      </c>
      <c r="F3515" s="255" t="s">
        <v>143</v>
      </c>
      <c r="G3515" s="255">
        <v>19</v>
      </c>
      <c r="H3515" s="255" t="s">
        <v>6222</v>
      </c>
      <c r="I3515" s="255" t="s">
        <v>9351</v>
      </c>
      <c r="J3515" s="255">
        <v>15949327705</v>
      </c>
      <c r="K3515" s="255" t="s">
        <v>27</v>
      </c>
      <c r="L3515" s="260">
        <v>44387</v>
      </c>
      <c r="M3515" s="255" t="s">
        <v>8110</v>
      </c>
      <c r="N3515" s="255" t="s">
        <v>27</v>
      </c>
      <c r="O3515" s="260">
        <v>44412</v>
      </c>
      <c r="P3515" s="255" t="s">
        <v>2172</v>
      </c>
      <c r="Q3515" s="255" t="s">
        <v>30</v>
      </c>
      <c r="R3515" s="255"/>
      <c r="S3515" s="255"/>
      <c r="T3515" s="251" t="str">
        <f t="array" ref="T3515">VLOOKUP(D3515&amp;E3515,IF({1,0},'2021春'!$C$3:$C$4485&amp;'2021春'!$D$3:$D$4485,'2021春'!$H$3:$H$4485),2,0)</f>
        <v>45122920010910276X</v>
      </c>
    </row>
    <row r="3516" spans="1:20">
      <c r="A3516" s="255">
        <v>3514</v>
      </c>
      <c r="B3516" s="255" t="s">
        <v>13869</v>
      </c>
      <c r="C3516" s="255" t="s">
        <v>21</v>
      </c>
      <c r="D3516" s="255" t="s">
        <v>456</v>
      </c>
      <c r="E3516" s="255" t="s">
        <v>13870</v>
      </c>
      <c r="F3516" s="255" t="s">
        <v>143</v>
      </c>
      <c r="G3516" s="255">
        <v>16</v>
      </c>
      <c r="H3516" s="255" t="s">
        <v>13871</v>
      </c>
      <c r="I3516" s="255" t="s">
        <v>13872</v>
      </c>
      <c r="J3516" s="255">
        <v>18278865893</v>
      </c>
      <c r="K3516" s="255" t="s">
        <v>27</v>
      </c>
      <c r="L3516" s="260">
        <v>44395</v>
      </c>
      <c r="M3516" s="255" t="s">
        <v>28</v>
      </c>
      <c r="N3516" s="255" t="s">
        <v>30</v>
      </c>
      <c r="O3516" s="260"/>
      <c r="P3516" s="255"/>
      <c r="Q3516" s="255" t="s">
        <v>30</v>
      </c>
      <c r="R3516" s="255" t="s">
        <v>13873</v>
      </c>
      <c r="S3516" s="255"/>
      <c r="T3516" s="251" t="str">
        <f t="array" ref="T3516">VLOOKUP(D3516&amp;E3516,IF({1,0},'2021春'!$C$3:$C$4485&amp;'2021春'!$D$3:$D$4485,'2021春'!$H$3:$H$4485),2,0)</f>
        <v>452127200410260620</v>
      </c>
    </row>
    <row r="3517" spans="1:20">
      <c r="A3517" s="255">
        <v>3515</v>
      </c>
      <c r="B3517" s="255" t="s">
        <v>13874</v>
      </c>
      <c r="C3517" s="255" t="s">
        <v>21</v>
      </c>
      <c r="D3517" s="255" t="s">
        <v>456</v>
      </c>
      <c r="E3517" s="255" t="s">
        <v>13875</v>
      </c>
      <c r="F3517" s="255" t="s">
        <v>143</v>
      </c>
      <c r="G3517" s="255">
        <v>16</v>
      </c>
      <c r="H3517" s="255" t="s">
        <v>13876</v>
      </c>
      <c r="I3517" s="255" t="s">
        <v>13877</v>
      </c>
      <c r="J3517" s="255">
        <v>18776873050</v>
      </c>
      <c r="K3517" s="255" t="s">
        <v>27</v>
      </c>
      <c r="L3517" s="260">
        <v>44395</v>
      </c>
      <c r="M3517" s="255" t="s">
        <v>28</v>
      </c>
      <c r="N3517" s="255"/>
      <c r="O3517" s="260"/>
      <c r="P3517" s="255"/>
      <c r="Q3517" s="255" t="s">
        <v>30</v>
      </c>
      <c r="R3517" s="255"/>
      <c r="S3517" s="255"/>
      <c r="T3517" s="251" t="str">
        <f t="array" ref="T3517">VLOOKUP(D3517&amp;E3517,IF({1,0},'2021春'!$C$3:$C$4485&amp;'2021春'!$D$3:$D$4485,'2021春'!$H$3:$H$4485),2,0)</f>
        <v>451229200508065724</v>
      </c>
    </row>
    <row r="3518" spans="1:20">
      <c r="A3518" s="255">
        <v>3516</v>
      </c>
      <c r="B3518" s="255" t="s">
        <v>13878</v>
      </c>
      <c r="C3518" s="255" t="s">
        <v>21</v>
      </c>
      <c r="D3518" s="255" t="s">
        <v>456</v>
      </c>
      <c r="E3518" s="255" t="s">
        <v>13879</v>
      </c>
      <c r="F3518" s="255" t="s">
        <v>143</v>
      </c>
      <c r="G3518" s="255">
        <v>17</v>
      </c>
      <c r="H3518" s="255" t="s">
        <v>13880</v>
      </c>
      <c r="I3518" s="255" t="s">
        <v>13881</v>
      </c>
      <c r="J3518" s="255">
        <v>18172415575</v>
      </c>
      <c r="K3518" s="255" t="s">
        <v>27</v>
      </c>
      <c r="L3518" s="260">
        <v>80930</v>
      </c>
      <c r="M3518" s="255" t="s">
        <v>13882</v>
      </c>
      <c r="N3518" s="255" t="s">
        <v>30</v>
      </c>
      <c r="O3518" s="260"/>
      <c r="P3518" s="255"/>
      <c r="Q3518" s="255" t="s">
        <v>30</v>
      </c>
      <c r="R3518" s="255" t="s">
        <v>13883</v>
      </c>
      <c r="S3518" s="255"/>
      <c r="T3518" s="251" t="str">
        <f t="array" ref="T3518">VLOOKUP(D3518&amp;E3518,IF({1,0},'2021春'!$C$3:$C$4485&amp;'2021春'!$D$3:$D$4485,'2021春'!$H$3:$H$4485),2,0)</f>
        <v>451229200407245128</v>
      </c>
    </row>
    <row r="3519" spans="1:20">
      <c r="A3519" s="255">
        <v>3517</v>
      </c>
      <c r="B3519" s="255" t="s">
        <v>13884</v>
      </c>
      <c r="C3519" s="255" t="s">
        <v>21</v>
      </c>
      <c r="D3519" s="255" t="s">
        <v>456</v>
      </c>
      <c r="E3519" s="255" t="s">
        <v>13885</v>
      </c>
      <c r="F3519" s="255" t="s">
        <v>143</v>
      </c>
      <c r="G3519" s="255">
        <v>16</v>
      </c>
      <c r="H3519" s="255" t="s">
        <v>13886</v>
      </c>
      <c r="I3519" s="255" t="s">
        <v>13887</v>
      </c>
      <c r="J3519" s="255">
        <v>15919760118</v>
      </c>
      <c r="K3519" s="255" t="s">
        <v>27</v>
      </c>
      <c r="L3519" s="260">
        <v>44394</v>
      </c>
      <c r="M3519" s="255" t="s">
        <v>28</v>
      </c>
      <c r="N3519" s="255" t="s">
        <v>30</v>
      </c>
      <c r="O3519" s="260"/>
      <c r="P3519" s="255"/>
      <c r="Q3519" s="255" t="s">
        <v>30</v>
      </c>
      <c r="R3519" s="255"/>
      <c r="S3519" s="255"/>
      <c r="T3519" s="251" t="str">
        <f t="array" ref="T3519">VLOOKUP(D3519&amp;E3519,IF({1,0},'2021春'!$C$3:$C$4485&amp;'2021春'!$D$3:$D$4485,'2021春'!$H$3:$H$4485),2,0)</f>
        <v>451229200505190327</v>
      </c>
    </row>
    <row r="3520" spans="1:20">
      <c r="A3520" s="255">
        <v>3518</v>
      </c>
      <c r="B3520" s="255" t="s">
        <v>13888</v>
      </c>
      <c r="C3520" s="255" t="s">
        <v>21</v>
      </c>
      <c r="D3520" s="255" t="s">
        <v>456</v>
      </c>
      <c r="E3520" s="255" t="s">
        <v>13889</v>
      </c>
      <c r="F3520" s="255" t="s">
        <v>143</v>
      </c>
      <c r="G3520" s="255">
        <v>18</v>
      </c>
      <c r="H3520" s="255" t="s">
        <v>2195</v>
      </c>
      <c r="I3520" s="255" t="s">
        <v>2106</v>
      </c>
      <c r="J3520" s="255">
        <v>18934965085</v>
      </c>
      <c r="K3520" s="255" t="s">
        <v>27</v>
      </c>
      <c r="L3520" s="260">
        <v>44395</v>
      </c>
      <c r="M3520" s="255" t="s">
        <v>28</v>
      </c>
      <c r="N3520" s="255"/>
      <c r="O3520" s="260"/>
      <c r="P3520" s="255"/>
      <c r="Q3520" s="255" t="s">
        <v>30</v>
      </c>
      <c r="R3520" s="255"/>
      <c r="S3520" s="255"/>
      <c r="T3520" s="251" t="str">
        <f t="array" ref="T3520">VLOOKUP(D3520&amp;E3520,IF({1,0},'2021春'!$C$3:$C$4485&amp;'2021春'!$D$3:$D$4485,'2021春'!$H$3:$H$4485),2,0)</f>
        <v>451229200307172128</v>
      </c>
    </row>
    <row r="3521" spans="1:20">
      <c r="A3521" s="255">
        <v>3519</v>
      </c>
      <c r="B3521" s="255" t="s">
        <v>13890</v>
      </c>
      <c r="C3521" s="255" t="s">
        <v>21</v>
      </c>
      <c r="D3521" s="255" t="s">
        <v>456</v>
      </c>
      <c r="E3521" s="255" t="s">
        <v>13891</v>
      </c>
      <c r="F3521" s="255" t="s">
        <v>143</v>
      </c>
      <c r="G3521" s="255">
        <v>17</v>
      </c>
      <c r="H3521" s="255" t="s">
        <v>13892</v>
      </c>
      <c r="I3521" s="255" t="s">
        <v>13893</v>
      </c>
      <c r="J3521" s="255">
        <v>17776180446</v>
      </c>
      <c r="K3521" s="255" t="s">
        <v>27</v>
      </c>
      <c r="L3521" s="260">
        <v>44408</v>
      </c>
      <c r="M3521" s="255" t="s">
        <v>13894</v>
      </c>
      <c r="N3521" s="255" t="s">
        <v>30</v>
      </c>
      <c r="O3521" s="260"/>
      <c r="P3521" s="255"/>
      <c r="Q3521" s="255" t="s">
        <v>30</v>
      </c>
      <c r="R3521" s="255" t="s">
        <v>6457</v>
      </c>
      <c r="S3521" s="255"/>
      <c r="T3521" s="251" t="str">
        <f t="array" ref="T3521">VLOOKUP(D3521&amp;E3521,IF({1,0},'2021春'!$C$3:$C$4485&amp;'2021春'!$D$3:$D$4485,'2021春'!$H$3:$H$4485),2,0)</f>
        <v>45273120040409036X</v>
      </c>
    </row>
    <row r="3522" spans="1:20">
      <c r="A3522" s="255">
        <v>3520</v>
      </c>
      <c r="B3522" s="255" t="s">
        <v>13895</v>
      </c>
      <c r="C3522" s="255" t="s">
        <v>21</v>
      </c>
      <c r="D3522" s="255" t="s">
        <v>456</v>
      </c>
      <c r="E3522" s="255" t="s">
        <v>13896</v>
      </c>
      <c r="F3522" s="255" t="s">
        <v>24</v>
      </c>
      <c r="G3522" s="255">
        <v>17</v>
      </c>
      <c r="H3522" s="255" t="s">
        <v>13897</v>
      </c>
      <c r="I3522" s="255" t="s">
        <v>13898</v>
      </c>
      <c r="J3522" s="255">
        <v>18154605090</v>
      </c>
      <c r="K3522" s="255" t="s">
        <v>27</v>
      </c>
      <c r="L3522" s="260">
        <v>44396</v>
      </c>
      <c r="M3522" s="255" t="s">
        <v>133</v>
      </c>
      <c r="N3522" s="255"/>
      <c r="O3522" s="260"/>
      <c r="P3522" s="255"/>
      <c r="Q3522" s="255" t="s">
        <v>30</v>
      </c>
      <c r="R3522" s="255"/>
      <c r="S3522" s="255"/>
      <c r="T3522" s="251" t="str">
        <f t="array" ref="T3522">VLOOKUP(D3522&amp;E3522,IF({1,0},'2021春'!$C$3:$C$4485&amp;'2021春'!$D$3:$D$4485,'2021春'!$H$3:$H$4485),2,0)</f>
        <v>451229200407082410</v>
      </c>
    </row>
    <row r="3523" spans="1:20">
      <c r="A3523" s="255">
        <v>3521</v>
      </c>
      <c r="B3523" s="255" t="s">
        <v>13899</v>
      </c>
      <c r="C3523" s="255" t="s">
        <v>21</v>
      </c>
      <c r="D3523" s="255" t="s">
        <v>456</v>
      </c>
      <c r="E3523" s="255" t="s">
        <v>13900</v>
      </c>
      <c r="F3523" s="255" t="s">
        <v>143</v>
      </c>
      <c r="G3523" s="255">
        <v>16</v>
      </c>
      <c r="H3523" s="255" t="s">
        <v>13901</v>
      </c>
      <c r="I3523" s="255" t="s">
        <v>13902</v>
      </c>
      <c r="J3523" s="255">
        <v>18776861152</v>
      </c>
      <c r="K3523" s="255" t="s">
        <v>27</v>
      </c>
      <c r="L3523" s="260">
        <v>44402</v>
      </c>
      <c r="M3523" s="255" t="s">
        <v>68</v>
      </c>
      <c r="N3523" s="255" t="s">
        <v>30</v>
      </c>
      <c r="O3523" s="260"/>
      <c r="P3523" s="255"/>
      <c r="Q3523" s="255" t="s">
        <v>30</v>
      </c>
      <c r="R3523" s="255"/>
      <c r="S3523" s="255"/>
      <c r="T3523" s="251" t="str">
        <f t="array" ref="T3523">VLOOKUP(D3523&amp;E3523,IF({1,0},'2021春'!$C$3:$C$4485&amp;'2021春'!$D$3:$D$4485,'2021春'!$H$3:$H$4485),2,0)</f>
        <v>452731200412244226</v>
      </c>
    </row>
    <row r="3524" spans="1:20">
      <c r="A3524" s="255">
        <v>3522</v>
      </c>
      <c r="B3524" s="255" t="s">
        <v>13903</v>
      </c>
      <c r="C3524" s="255" t="s">
        <v>21</v>
      </c>
      <c r="D3524" s="255" t="s">
        <v>456</v>
      </c>
      <c r="E3524" s="255" t="s">
        <v>13904</v>
      </c>
      <c r="F3524" s="255" t="s">
        <v>143</v>
      </c>
      <c r="G3524" s="255">
        <v>17</v>
      </c>
      <c r="H3524" s="255" t="s">
        <v>13905</v>
      </c>
      <c r="I3524" s="255" t="s">
        <v>13906</v>
      </c>
      <c r="J3524" s="255">
        <v>13418402901</v>
      </c>
      <c r="K3524" s="255" t="s">
        <v>27</v>
      </c>
      <c r="L3524" s="260">
        <v>44395</v>
      </c>
      <c r="M3524" s="255" t="s">
        <v>1288</v>
      </c>
      <c r="N3524" s="255" t="s">
        <v>30</v>
      </c>
      <c r="O3524" s="260"/>
      <c r="P3524" s="255"/>
      <c r="Q3524" s="255" t="s">
        <v>30</v>
      </c>
      <c r="R3524" s="255"/>
      <c r="S3524" s="255"/>
      <c r="T3524" s="251" t="str">
        <f t="array" ref="T3524">VLOOKUP(D3524&amp;E3524,IF({1,0},'2021春'!$C$3:$C$4485&amp;'2021春'!$D$3:$D$4485,'2021春'!$H$3:$H$4485),2,0)</f>
        <v>45273120040625062X</v>
      </c>
    </row>
    <row r="3525" spans="1:20">
      <c r="A3525" s="255">
        <v>3523</v>
      </c>
      <c r="B3525" s="255" t="s">
        <v>13907</v>
      </c>
      <c r="C3525" s="255" t="s">
        <v>21</v>
      </c>
      <c r="D3525" s="255" t="s">
        <v>456</v>
      </c>
      <c r="E3525" s="255" t="s">
        <v>13908</v>
      </c>
      <c r="F3525" s="255" t="s">
        <v>143</v>
      </c>
      <c r="G3525" s="255">
        <v>16</v>
      </c>
      <c r="H3525" s="255" t="s">
        <v>13909</v>
      </c>
      <c r="I3525" s="255" t="s">
        <v>13910</v>
      </c>
      <c r="J3525" s="255">
        <v>15977888122</v>
      </c>
      <c r="K3525" s="255" t="s">
        <v>27</v>
      </c>
      <c r="L3525" s="260">
        <v>44395</v>
      </c>
      <c r="M3525" s="255" t="s">
        <v>28</v>
      </c>
      <c r="N3525" s="255" t="s">
        <v>30</v>
      </c>
      <c r="O3525" s="260"/>
      <c r="P3525" s="255"/>
      <c r="Q3525" s="255" t="s">
        <v>30</v>
      </c>
      <c r="R3525" s="255" t="s">
        <v>13862</v>
      </c>
      <c r="S3525" s="255"/>
      <c r="T3525" s="251" t="str">
        <f t="array" ref="T3525">VLOOKUP(D3525&amp;E3525,IF({1,0},'2021春'!$C$3:$C$4485&amp;'2021春'!$D$3:$D$4485,'2021春'!$H$3:$H$4485),2,0)</f>
        <v>451229200411100028</v>
      </c>
    </row>
    <row r="3526" spans="1:20">
      <c r="A3526" s="255">
        <v>3524</v>
      </c>
      <c r="B3526" s="255" t="s">
        <v>13911</v>
      </c>
      <c r="C3526" s="255" t="s">
        <v>21</v>
      </c>
      <c r="D3526" s="255" t="s">
        <v>456</v>
      </c>
      <c r="E3526" s="255" t="s">
        <v>13912</v>
      </c>
      <c r="F3526" s="255" t="s">
        <v>143</v>
      </c>
      <c r="G3526" s="255">
        <v>16</v>
      </c>
      <c r="H3526" s="255" t="s">
        <v>13913</v>
      </c>
      <c r="I3526" s="255" t="s">
        <v>13914</v>
      </c>
      <c r="J3526" s="255">
        <v>13481866806</v>
      </c>
      <c r="K3526" s="255" t="s">
        <v>27</v>
      </c>
      <c r="L3526" s="260">
        <v>44394</v>
      </c>
      <c r="M3526" s="255" t="s">
        <v>28</v>
      </c>
      <c r="N3526" s="255" t="s">
        <v>27</v>
      </c>
      <c r="O3526" s="260"/>
      <c r="P3526" s="255"/>
      <c r="Q3526" s="255" t="s">
        <v>30</v>
      </c>
      <c r="R3526" s="255" t="s">
        <v>13915</v>
      </c>
      <c r="S3526" s="255"/>
      <c r="T3526" s="251" t="str">
        <f t="array" ref="T3526">VLOOKUP(D3526&amp;E3526,IF({1,0},'2021春'!$C$3:$C$4485&amp;'2021春'!$D$3:$D$4485,'2021春'!$H$3:$H$4485),2,0)</f>
        <v>452731200410260329</v>
      </c>
    </row>
    <row r="3527" spans="1:20">
      <c r="A3527" s="255">
        <v>3525</v>
      </c>
      <c r="B3527" s="255" t="s">
        <v>13916</v>
      </c>
      <c r="C3527" s="255" t="s">
        <v>21</v>
      </c>
      <c r="D3527" s="255" t="s">
        <v>456</v>
      </c>
      <c r="E3527" s="255" t="s">
        <v>13917</v>
      </c>
      <c r="F3527" s="255" t="s">
        <v>143</v>
      </c>
      <c r="G3527" s="255">
        <v>17</v>
      </c>
      <c r="H3527" s="255" t="s">
        <v>7908</v>
      </c>
      <c r="I3527" s="255" t="s">
        <v>13918</v>
      </c>
      <c r="J3527" s="255">
        <v>18978755547</v>
      </c>
      <c r="K3527" s="255" t="s">
        <v>27</v>
      </c>
      <c r="L3527" s="260">
        <v>44394</v>
      </c>
      <c r="M3527" s="255" t="s">
        <v>28</v>
      </c>
      <c r="N3527" s="255" t="s">
        <v>30</v>
      </c>
      <c r="O3527" s="260"/>
      <c r="P3527" s="255"/>
      <c r="Q3527" s="255" t="s">
        <v>30</v>
      </c>
      <c r="R3527" s="255"/>
      <c r="S3527" s="255"/>
      <c r="T3527" s="251" t="str">
        <f t="array" ref="T3527">VLOOKUP(D3527&amp;E3527,IF({1,0},'2021春'!$C$3:$C$4485&amp;'2021春'!$D$3:$D$4485,'2021春'!$H$3:$H$4485),2,0)</f>
        <v>451229200310232726</v>
      </c>
    </row>
    <row r="3528" spans="1:20">
      <c r="A3528" s="255">
        <v>3526</v>
      </c>
      <c r="B3528" s="255" t="s">
        <v>13919</v>
      </c>
      <c r="C3528" s="255" t="s">
        <v>21</v>
      </c>
      <c r="D3528" s="255" t="s">
        <v>456</v>
      </c>
      <c r="E3528" s="255" t="s">
        <v>13920</v>
      </c>
      <c r="F3528" s="255" t="s">
        <v>143</v>
      </c>
      <c r="G3528" s="255">
        <v>17</v>
      </c>
      <c r="H3528" s="255" t="s">
        <v>13921</v>
      </c>
      <c r="I3528" s="255" t="s">
        <v>13922</v>
      </c>
      <c r="J3528" s="255">
        <v>18777823069</v>
      </c>
      <c r="K3528" s="255" t="s">
        <v>27</v>
      </c>
      <c r="L3528" s="260">
        <v>44399</v>
      </c>
      <c r="M3528" s="255" t="s">
        <v>139</v>
      </c>
      <c r="N3528" s="255" t="s">
        <v>27</v>
      </c>
      <c r="O3528" s="260"/>
      <c r="P3528" s="255"/>
      <c r="Q3528" s="255" t="s">
        <v>30</v>
      </c>
      <c r="R3528" s="255"/>
      <c r="S3528" s="255"/>
      <c r="T3528" s="251" t="str">
        <f t="array" ref="T3528">VLOOKUP(D3528&amp;E3528,IF({1,0},'2021春'!$C$3:$C$4485&amp;'2021春'!$D$3:$D$4485,'2021春'!$H$3:$H$4485),2,0)</f>
        <v>45122920040610362x</v>
      </c>
    </row>
    <row r="3529" spans="1:20">
      <c r="A3529" s="255">
        <v>3527</v>
      </c>
      <c r="B3529" s="255" t="e">
        <v>#N/A</v>
      </c>
      <c r="C3529" s="255" t="s">
        <v>21</v>
      </c>
      <c r="D3529" s="255" t="s">
        <v>456</v>
      </c>
      <c r="E3529" s="255" t="s">
        <v>13923</v>
      </c>
      <c r="F3529" s="255" t="s">
        <v>143</v>
      </c>
      <c r="G3529" s="255">
        <v>16</v>
      </c>
      <c r="H3529" s="255" t="s">
        <v>13924</v>
      </c>
      <c r="I3529" s="255" t="s">
        <v>13925</v>
      </c>
      <c r="J3529" s="255">
        <v>18277868345</v>
      </c>
      <c r="K3529" s="255" t="s">
        <v>27</v>
      </c>
      <c r="L3529" s="260">
        <v>44400</v>
      </c>
      <c r="M3529" s="255" t="s">
        <v>28</v>
      </c>
      <c r="N3529" s="255"/>
      <c r="O3529" s="260"/>
      <c r="P3529" s="255"/>
      <c r="Q3529" s="255" t="s">
        <v>30</v>
      </c>
      <c r="R3529" s="255"/>
      <c r="S3529" s="255"/>
      <c r="T3529" s="251" t="e">
        <f t="array" ref="T3529">VLOOKUP(D3529&amp;E3529,IF({1,0},'2021春'!$C$3:$C$4485&amp;'2021春'!$D$3:$D$4485,'2021春'!$H$3:$H$4485),2,0)</f>
        <v>#N/A</v>
      </c>
    </row>
    <row r="3530" spans="1:20">
      <c r="A3530" s="255">
        <v>3528</v>
      </c>
      <c r="B3530" s="255" t="s">
        <v>13926</v>
      </c>
      <c r="C3530" s="255" t="s">
        <v>21</v>
      </c>
      <c r="D3530" s="255" t="s">
        <v>456</v>
      </c>
      <c r="E3530" s="255" t="s">
        <v>13927</v>
      </c>
      <c r="F3530" s="255" t="s">
        <v>143</v>
      </c>
      <c r="G3530" s="255">
        <v>17</v>
      </c>
      <c r="H3530" s="255" t="s">
        <v>13928</v>
      </c>
      <c r="I3530" s="255" t="s">
        <v>13929</v>
      </c>
      <c r="J3530" s="255">
        <v>18407780811</v>
      </c>
      <c r="K3530" s="255" t="s">
        <v>27</v>
      </c>
      <c r="L3530" s="260">
        <v>44396</v>
      </c>
      <c r="M3530" s="255" t="s">
        <v>28</v>
      </c>
      <c r="N3530" s="255"/>
      <c r="O3530" s="260"/>
      <c r="P3530" s="255"/>
      <c r="Q3530" s="255" t="s">
        <v>30</v>
      </c>
      <c r="R3530" s="255"/>
      <c r="S3530" s="255"/>
      <c r="T3530" s="251" t="str">
        <f t="array" ref="T3530">VLOOKUP(D3530&amp;E3530,IF({1,0},'2021春'!$C$3:$C$4485&amp;'2021春'!$D$3:$D$4485,'2021春'!$H$3:$H$4485),2,0)</f>
        <v>451229200402166623</v>
      </c>
    </row>
    <row r="3531" spans="1:20">
      <c r="A3531" s="255">
        <v>3529</v>
      </c>
      <c r="B3531" s="255" t="s">
        <v>13930</v>
      </c>
      <c r="C3531" s="255" t="s">
        <v>21</v>
      </c>
      <c r="D3531" s="255" t="s">
        <v>456</v>
      </c>
      <c r="E3531" s="255" t="s">
        <v>13931</v>
      </c>
      <c r="F3531" s="255" t="s">
        <v>143</v>
      </c>
      <c r="G3531" s="255">
        <v>16</v>
      </c>
      <c r="H3531" s="255" t="s">
        <v>4126</v>
      </c>
      <c r="I3531" s="255" t="s">
        <v>1172</v>
      </c>
      <c r="J3531" s="255">
        <v>13737966078</v>
      </c>
      <c r="K3531" s="255" t="s">
        <v>27</v>
      </c>
      <c r="L3531" s="260">
        <v>44396</v>
      </c>
      <c r="M3531" s="255" t="s">
        <v>68</v>
      </c>
      <c r="N3531" s="255" t="s">
        <v>30</v>
      </c>
      <c r="O3531" s="260"/>
      <c r="P3531" s="255"/>
      <c r="Q3531" s="255" t="s">
        <v>30</v>
      </c>
      <c r="R3531" s="255"/>
      <c r="S3531" s="255"/>
      <c r="T3531" s="251" t="str">
        <f t="array" ref="T3531">VLOOKUP(D3531&amp;E3531,IF({1,0},'2021春'!$C$3:$C$4485&amp;'2021春'!$D$3:$D$4485,'2021春'!$H$3:$H$4485),2,0)</f>
        <v>452731200505304224</v>
      </c>
    </row>
    <row r="3532" spans="1:20">
      <c r="A3532" s="255">
        <v>3530</v>
      </c>
      <c r="B3532" s="255" t="s">
        <v>13932</v>
      </c>
      <c r="C3532" s="255" t="s">
        <v>21</v>
      </c>
      <c r="D3532" s="255" t="s">
        <v>456</v>
      </c>
      <c r="E3532" s="255" t="s">
        <v>13933</v>
      </c>
      <c r="F3532" s="255" t="s">
        <v>143</v>
      </c>
      <c r="G3532" s="255">
        <v>16</v>
      </c>
      <c r="H3532" s="255" t="s">
        <v>8290</v>
      </c>
      <c r="I3532" s="255" t="s">
        <v>13934</v>
      </c>
      <c r="J3532" s="255">
        <v>19977828064</v>
      </c>
      <c r="K3532" s="255" t="s">
        <v>27</v>
      </c>
      <c r="L3532" s="260">
        <v>44395</v>
      </c>
      <c r="M3532" s="255" t="s">
        <v>2747</v>
      </c>
      <c r="N3532" s="255" t="s">
        <v>30</v>
      </c>
      <c r="O3532" s="260"/>
      <c r="P3532" s="255"/>
      <c r="Q3532" s="255" t="s">
        <v>30</v>
      </c>
      <c r="R3532" s="255"/>
      <c r="S3532" s="255"/>
      <c r="T3532" s="251" t="str">
        <f t="array" ref="T3532">VLOOKUP(D3532&amp;E3532,IF({1,0},'2021春'!$C$3:$C$4485&amp;'2021春'!$D$3:$D$4485,'2021春'!$H$3:$H$4485),2,0)</f>
        <v>451229200501262725</v>
      </c>
    </row>
    <row r="3533" spans="1:20">
      <c r="A3533" s="255">
        <v>3531</v>
      </c>
      <c r="B3533" s="255" t="s">
        <v>13935</v>
      </c>
      <c r="C3533" s="255" t="s">
        <v>21</v>
      </c>
      <c r="D3533" s="255" t="s">
        <v>456</v>
      </c>
      <c r="E3533" s="255" t="s">
        <v>13936</v>
      </c>
      <c r="F3533" s="255" t="s">
        <v>143</v>
      </c>
      <c r="G3533" s="255">
        <v>16</v>
      </c>
      <c r="H3533" s="255" t="s">
        <v>13937</v>
      </c>
      <c r="I3533" s="255" t="s">
        <v>13938</v>
      </c>
      <c r="J3533" s="255">
        <v>18378895316</v>
      </c>
      <c r="K3533" s="255" t="s">
        <v>27</v>
      </c>
      <c r="L3533" s="260">
        <v>44395</v>
      </c>
      <c r="M3533" s="255" t="s">
        <v>28</v>
      </c>
      <c r="N3533" s="255" t="s">
        <v>27</v>
      </c>
      <c r="O3533" s="260">
        <v>44416</v>
      </c>
      <c r="P3533" s="255" t="s">
        <v>28</v>
      </c>
      <c r="Q3533" s="255" t="s">
        <v>30</v>
      </c>
      <c r="R3533" s="255"/>
      <c r="S3533" s="255"/>
      <c r="T3533" s="251" t="str">
        <f t="array" ref="T3533">VLOOKUP(D3533&amp;E3533,IF({1,0},'2021春'!$C$3:$C$4485&amp;'2021春'!$D$3:$D$4485,'2021春'!$H$3:$H$4485),2,0)</f>
        <v>451229200412190328</v>
      </c>
    </row>
    <row r="3534" spans="1:20">
      <c r="A3534" s="255">
        <v>3532</v>
      </c>
      <c r="B3534" s="255" t="s">
        <v>13939</v>
      </c>
      <c r="C3534" s="255" t="s">
        <v>21</v>
      </c>
      <c r="D3534" s="255" t="s">
        <v>456</v>
      </c>
      <c r="E3534" s="255" t="s">
        <v>13940</v>
      </c>
      <c r="F3534" s="255" t="s">
        <v>24</v>
      </c>
      <c r="G3534" s="255">
        <v>17</v>
      </c>
      <c r="H3534" s="255" t="s">
        <v>13941</v>
      </c>
      <c r="I3534" s="255" t="s">
        <v>13942</v>
      </c>
      <c r="J3534" s="255">
        <v>17877107488</v>
      </c>
      <c r="K3534" s="255" t="s">
        <v>27</v>
      </c>
      <c r="L3534" s="260">
        <v>44410</v>
      </c>
      <c r="M3534" s="255" t="s">
        <v>13943</v>
      </c>
      <c r="N3534" s="255"/>
      <c r="O3534" s="260"/>
      <c r="P3534" s="255"/>
      <c r="Q3534" s="255" t="s">
        <v>30</v>
      </c>
      <c r="R3534" s="255"/>
      <c r="S3534" s="255"/>
      <c r="T3534" s="251" t="str">
        <f t="array" ref="T3534">VLOOKUP(D3534&amp;E3534,IF({1,0},'2021春'!$C$3:$C$4485&amp;'2021春'!$D$3:$D$4485,'2021春'!$H$3:$H$4485),2,0)</f>
        <v>451229200401142718</v>
      </c>
    </row>
    <row r="3535" spans="1:20">
      <c r="A3535" s="255">
        <v>3533</v>
      </c>
      <c r="B3535" s="255" t="s">
        <v>13944</v>
      </c>
      <c r="C3535" s="255" t="s">
        <v>21</v>
      </c>
      <c r="D3535" s="255" t="s">
        <v>456</v>
      </c>
      <c r="E3535" s="255" t="s">
        <v>13945</v>
      </c>
      <c r="F3535" s="255" t="s">
        <v>24</v>
      </c>
      <c r="G3535" s="255">
        <v>16</v>
      </c>
      <c r="H3535" s="255" t="s">
        <v>1115</v>
      </c>
      <c r="I3535" s="255" t="s">
        <v>13946</v>
      </c>
      <c r="J3535" s="255">
        <v>18978760291</v>
      </c>
      <c r="K3535" s="255" t="s">
        <v>27</v>
      </c>
      <c r="L3535" s="260">
        <v>44397</v>
      </c>
      <c r="M3535" s="255" t="s">
        <v>28</v>
      </c>
      <c r="N3535" s="255" t="s">
        <v>30</v>
      </c>
      <c r="O3535" s="260"/>
      <c r="P3535" s="255"/>
      <c r="Q3535" s="255" t="s">
        <v>30</v>
      </c>
      <c r="R3535" s="255"/>
      <c r="S3535" s="255"/>
      <c r="T3535" s="251" t="str">
        <f t="array" ref="T3535">VLOOKUP(D3535&amp;E3535,IF({1,0},'2021春'!$C$3:$C$4485&amp;'2021春'!$D$3:$D$4485,'2021春'!$H$3:$H$4485),2,0)</f>
        <v>452731200507090012</v>
      </c>
    </row>
    <row r="3536" spans="1:20">
      <c r="A3536" s="255">
        <v>3534</v>
      </c>
      <c r="B3536" s="255" t="s">
        <v>13947</v>
      </c>
      <c r="C3536" s="255" t="s">
        <v>21</v>
      </c>
      <c r="D3536" s="255" t="s">
        <v>456</v>
      </c>
      <c r="E3536" s="255" t="s">
        <v>13948</v>
      </c>
      <c r="F3536" s="255" t="s">
        <v>143</v>
      </c>
      <c r="G3536" s="255">
        <v>16</v>
      </c>
      <c r="H3536" s="255" t="s">
        <v>13949</v>
      </c>
      <c r="I3536" s="255" t="s">
        <v>13950</v>
      </c>
      <c r="J3536" s="255">
        <v>18778083356</v>
      </c>
      <c r="K3536" s="255" t="s">
        <v>27</v>
      </c>
      <c r="L3536" s="260">
        <v>44397</v>
      </c>
      <c r="M3536" s="255" t="s">
        <v>4299</v>
      </c>
      <c r="N3536" s="255" t="s">
        <v>30</v>
      </c>
      <c r="O3536" s="260"/>
      <c r="P3536" s="255"/>
      <c r="Q3536" s="255" t="s">
        <v>30</v>
      </c>
      <c r="R3536" s="255" t="s">
        <v>4789</v>
      </c>
      <c r="S3536" s="255"/>
      <c r="T3536" s="251" t="str">
        <f t="array" ref="T3536">VLOOKUP(D3536&amp;E3536,IF({1,0},'2021春'!$C$3:$C$4485&amp;'2021春'!$D$3:$D$4485,'2021春'!$H$3:$H$4485),2,0)</f>
        <v>451229200410215747</v>
      </c>
    </row>
    <row r="3537" spans="1:20">
      <c r="A3537" s="255">
        <v>3535</v>
      </c>
      <c r="B3537" s="255" t="s">
        <v>13951</v>
      </c>
      <c r="C3537" s="255" t="s">
        <v>21</v>
      </c>
      <c r="D3537" s="255" t="s">
        <v>456</v>
      </c>
      <c r="E3537" s="255" t="s">
        <v>13952</v>
      </c>
      <c r="F3537" s="255" t="s">
        <v>143</v>
      </c>
      <c r="G3537" s="255">
        <v>16</v>
      </c>
      <c r="H3537" s="255" t="s">
        <v>13953</v>
      </c>
      <c r="I3537" s="255" t="s">
        <v>13954</v>
      </c>
      <c r="J3537" s="255">
        <v>18378893420</v>
      </c>
      <c r="K3537" s="255" t="s">
        <v>27</v>
      </c>
      <c r="L3537" s="260">
        <v>44396</v>
      </c>
      <c r="M3537" s="255" t="s">
        <v>4424</v>
      </c>
      <c r="N3537" s="255" t="s">
        <v>30</v>
      </c>
      <c r="O3537" s="260"/>
      <c r="P3537" s="255"/>
      <c r="Q3537" s="255" t="s">
        <v>30</v>
      </c>
      <c r="R3537" s="255"/>
      <c r="S3537" s="255"/>
      <c r="T3537" s="251" t="str">
        <f t="array" ref="T3537">VLOOKUP(D3537&amp;E3537,IF({1,0},'2021春'!$C$3:$C$4485&amp;'2021春'!$D$3:$D$4485,'2021春'!$H$3:$H$4485),2,0)</f>
        <v>452731200505045429</v>
      </c>
    </row>
    <row r="3538" spans="1:20">
      <c r="A3538" s="255">
        <v>3536</v>
      </c>
      <c r="B3538" s="255" t="s">
        <v>13955</v>
      </c>
      <c r="C3538" s="255" t="s">
        <v>21</v>
      </c>
      <c r="D3538" s="255" t="s">
        <v>456</v>
      </c>
      <c r="E3538" s="255" t="s">
        <v>13956</v>
      </c>
      <c r="F3538" s="255" t="s">
        <v>24</v>
      </c>
      <c r="G3538" s="255">
        <v>16</v>
      </c>
      <c r="H3538" s="255" t="s">
        <v>6338</v>
      </c>
      <c r="I3538" s="255" t="s">
        <v>13957</v>
      </c>
      <c r="J3538" s="255">
        <v>18278861530</v>
      </c>
      <c r="K3538" s="255" t="s">
        <v>27</v>
      </c>
      <c r="L3538" s="260">
        <v>44408</v>
      </c>
      <c r="M3538" s="255" t="s">
        <v>2172</v>
      </c>
      <c r="N3538" s="255" t="s">
        <v>30</v>
      </c>
      <c r="O3538" s="260"/>
      <c r="P3538" s="255"/>
      <c r="Q3538" s="255" t="s">
        <v>30</v>
      </c>
      <c r="R3538" s="255"/>
      <c r="S3538" s="255"/>
      <c r="T3538" s="251" t="str">
        <f t="array" ref="T3538">VLOOKUP(D3538&amp;E3538,IF({1,0},'2021春'!$C$3:$C$4485&amp;'2021春'!$D$3:$D$4485,'2021春'!$H$3:$H$4485),2,0)</f>
        <v>452731200412260314</v>
      </c>
    </row>
    <row r="3539" spans="1:20">
      <c r="A3539" s="255">
        <v>3537</v>
      </c>
      <c r="B3539" s="255" t="s">
        <v>13958</v>
      </c>
      <c r="C3539" s="255" t="s">
        <v>21</v>
      </c>
      <c r="D3539" s="255" t="s">
        <v>456</v>
      </c>
      <c r="E3539" s="255" t="s">
        <v>13959</v>
      </c>
      <c r="F3539" s="255" t="s">
        <v>143</v>
      </c>
      <c r="G3539" s="255">
        <v>16</v>
      </c>
      <c r="H3539" s="255" t="s">
        <v>4836</v>
      </c>
      <c r="I3539" s="255" t="s">
        <v>13960</v>
      </c>
      <c r="J3539" s="255">
        <v>14777393874</v>
      </c>
      <c r="K3539" s="255" t="s">
        <v>27</v>
      </c>
      <c r="L3539" s="260">
        <v>44400</v>
      </c>
      <c r="M3539" s="255" t="s">
        <v>28</v>
      </c>
      <c r="N3539" s="255" t="s">
        <v>30</v>
      </c>
      <c r="O3539" s="260"/>
      <c r="P3539" s="255"/>
      <c r="Q3539" s="255" t="s">
        <v>30</v>
      </c>
      <c r="R3539" s="255"/>
      <c r="S3539" s="255"/>
      <c r="T3539" s="251" t="str">
        <f t="array" ref="T3539">VLOOKUP(D3539&amp;E3539,IF({1,0},'2021春'!$C$3:$C$4485&amp;'2021春'!$D$3:$D$4485,'2021春'!$H$3:$H$4485),2,0)</f>
        <v>452731200505114826</v>
      </c>
    </row>
    <row r="3540" spans="1:20">
      <c r="A3540" s="255">
        <v>3538</v>
      </c>
      <c r="B3540" s="255" t="s">
        <v>13961</v>
      </c>
      <c r="C3540" s="255" t="s">
        <v>21</v>
      </c>
      <c r="D3540" s="255" t="s">
        <v>456</v>
      </c>
      <c r="E3540" s="255" t="s">
        <v>13962</v>
      </c>
      <c r="F3540" s="255" t="s">
        <v>143</v>
      </c>
      <c r="G3540" s="255">
        <v>17</v>
      </c>
      <c r="H3540" s="255" t="s">
        <v>13963</v>
      </c>
      <c r="I3540" s="255" t="s">
        <v>13964</v>
      </c>
      <c r="J3540" s="255">
        <v>13737981228</v>
      </c>
      <c r="K3540" s="255" t="s">
        <v>27</v>
      </c>
      <c r="L3540" s="260">
        <v>44394</v>
      </c>
      <c r="M3540" s="255" t="s">
        <v>28</v>
      </c>
      <c r="N3540" s="255" t="s">
        <v>30</v>
      </c>
      <c r="O3540" s="260"/>
      <c r="P3540" s="255"/>
      <c r="Q3540" s="255" t="s">
        <v>30</v>
      </c>
      <c r="R3540" s="255"/>
      <c r="S3540" s="255"/>
      <c r="T3540" s="251" t="str">
        <f t="array" ref="T3540">VLOOKUP(D3540&amp;E3540,IF({1,0},'2021春'!$C$3:$C$4485&amp;'2021春'!$D$3:$D$4485,'2021春'!$H$3:$H$4485),2,0)</f>
        <v>452731200310022788</v>
      </c>
    </row>
    <row r="3541" spans="1:20">
      <c r="A3541" s="255">
        <v>3539</v>
      </c>
      <c r="B3541" s="255" t="s">
        <v>13965</v>
      </c>
      <c r="C3541" s="255" t="s">
        <v>21</v>
      </c>
      <c r="D3541" s="255" t="s">
        <v>456</v>
      </c>
      <c r="E3541" s="255" t="s">
        <v>13966</v>
      </c>
      <c r="F3541" s="255" t="s">
        <v>24</v>
      </c>
      <c r="G3541" s="255">
        <v>16</v>
      </c>
      <c r="H3541" s="255" t="s">
        <v>13967</v>
      </c>
      <c r="I3541" s="255" t="s">
        <v>4105</v>
      </c>
      <c r="J3541" s="255">
        <v>18707781668</v>
      </c>
      <c r="K3541" s="255" t="s">
        <v>27</v>
      </c>
      <c r="L3541" s="260">
        <v>44395</v>
      </c>
      <c r="M3541" s="255" t="s">
        <v>1352</v>
      </c>
      <c r="N3541" s="255" t="s">
        <v>30</v>
      </c>
      <c r="O3541" s="260"/>
      <c r="P3541" s="255"/>
      <c r="Q3541" s="255" t="s">
        <v>30</v>
      </c>
      <c r="R3541" s="255"/>
      <c r="S3541" s="255"/>
      <c r="T3541" s="251" t="str">
        <f t="array" ref="T3541">VLOOKUP(D3541&amp;E3541,IF({1,0},'2021春'!$C$3:$C$4485&amp;'2021春'!$D$3:$D$4485,'2021春'!$H$3:$H$4485),2,0)</f>
        <v>452731200504101812</v>
      </c>
    </row>
    <row r="3542" spans="1:20">
      <c r="A3542" s="255">
        <v>3540</v>
      </c>
      <c r="B3542" s="255" t="s">
        <v>13968</v>
      </c>
      <c r="C3542" s="255" t="s">
        <v>21</v>
      </c>
      <c r="D3542" s="255" t="s">
        <v>456</v>
      </c>
      <c r="E3542" s="255" t="s">
        <v>13969</v>
      </c>
      <c r="F3542" s="255" t="s">
        <v>143</v>
      </c>
      <c r="G3542" s="255">
        <v>16</v>
      </c>
      <c r="H3542" s="255" t="s">
        <v>13970</v>
      </c>
      <c r="I3542" s="255" t="s">
        <v>13971</v>
      </c>
      <c r="J3542" s="255">
        <v>13788180935</v>
      </c>
      <c r="K3542" s="255" t="s">
        <v>27</v>
      </c>
      <c r="L3542" s="260">
        <v>44394</v>
      </c>
      <c r="M3542" s="255" t="s">
        <v>28</v>
      </c>
      <c r="N3542" s="255" t="s">
        <v>30</v>
      </c>
      <c r="O3542" s="260"/>
      <c r="P3542" s="255"/>
      <c r="Q3542" s="255" t="s">
        <v>30</v>
      </c>
      <c r="R3542" s="255"/>
      <c r="S3542" s="255"/>
      <c r="T3542" s="251" t="str">
        <f t="array" ref="T3542">VLOOKUP(D3542&amp;E3542,IF({1,0},'2021春'!$C$3:$C$4485&amp;'2021春'!$D$3:$D$4485,'2021春'!$H$3:$H$4485),2,0)</f>
        <v>452731200409170924</v>
      </c>
    </row>
    <row r="3543" spans="1:20">
      <c r="A3543" s="255">
        <v>3541</v>
      </c>
      <c r="B3543" s="255" t="s">
        <v>13972</v>
      </c>
      <c r="C3543" s="255" t="s">
        <v>21</v>
      </c>
      <c r="D3543" s="255" t="s">
        <v>456</v>
      </c>
      <c r="E3543" s="255" t="s">
        <v>13973</v>
      </c>
      <c r="F3543" s="255" t="s">
        <v>143</v>
      </c>
      <c r="G3543" s="255">
        <v>17</v>
      </c>
      <c r="H3543" s="255" t="s">
        <v>13974</v>
      </c>
      <c r="I3543" s="255" t="s">
        <v>13975</v>
      </c>
      <c r="J3543" s="255">
        <v>18276681006</v>
      </c>
      <c r="K3543" s="255" t="s">
        <v>27</v>
      </c>
      <c r="L3543" s="260">
        <v>44395</v>
      </c>
      <c r="M3543" s="255" t="s">
        <v>28</v>
      </c>
      <c r="N3543" s="255"/>
      <c r="O3543" s="260"/>
      <c r="P3543" s="255"/>
      <c r="Q3543" s="255" t="s">
        <v>30</v>
      </c>
      <c r="R3543" s="255"/>
      <c r="S3543" s="255"/>
      <c r="T3543" s="251" t="str">
        <f t="array" ref="T3543">VLOOKUP(D3543&amp;E3543,IF({1,0},'2021春'!$C$3:$C$4485&amp;'2021春'!$D$3:$D$4485,'2021春'!$H$3:$H$4485),2,0)</f>
        <v>452724200406293626</v>
      </c>
    </row>
    <row r="3544" spans="1:20">
      <c r="A3544" s="255">
        <v>3542</v>
      </c>
      <c r="B3544" s="255" t="s">
        <v>13976</v>
      </c>
      <c r="C3544" s="255" t="s">
        <v>21</v>
      </c>
      <c r="D3544" s="255" t="s">
        <v>456</v>
      </c>
      <c r="E3544" s="255" t="s">
        <v>13977</v>
      </c>
      <c r="F3544" s="255" t="s">
        <v>143</v>
      </c>
      <c r="G3544" s="255">
        <v>16</v>
      </c>
      <c r="H3544" s="255" t="s">
        <v>3298</v>
      </c>
      <c r="I3544" s="255" t="s">
        <v>13978</v>
      </c>
      <c r="J3544" s="255">
        <v>15807781019</v>
      </c>
      <c r="K3544" s="255" t="s">
        <v>27</v>
      </c>
      <c r="L3544" s="260">
        <v>44396</v>
      </c>
      <c r="M3544" s="255" t="s">
        <v>68</v>
      </c>
      <c r="N3544" s="255" t="s">
        <v>30</v>
      </c>
      <c r="O3544" s="260"/>
      <c r="P3544" s="255"/>
      <c r="Q3544" s="255" t="s">
        <v>30</v>
      </c>
      <c r="R3544" s="255"/>
      <c r="S3544" s="255"/>
      <c r="T3544" s="251" t="str">
        <f t="array" ref="T3544">VLOOKUP(D3544&amp;E3544,IF({1,0},'2021春'!$C$3:$C$4485&amp;'2021春'!$D$3:$D$4485,'2021春'!$H$3:$H$4485),2,0)</f>
        <v>452731200412104223</v>
      </c>
    </row>
    <row r="3545" spans="1:20">
      <c r="A3545" s="255">
        <v>3543</v>
      </c>
      <c r="B3545" s="255" t="s">
        <v>13979</v>
      </c>
      <c r="C3545" s="255" t="s">
        <v>21</v>
      </c>
      <c r="D3545" s="255" t="s">
        <v>456</v>
      </c>
      <c r="E3545" s="255" t="s">
        <v>3842</v>
      </c>
      <c r="F3545" s="255" t="s">
        <v>143</v>
      </c>
      <c r="G3545" s="255">
        <v>16</v>
      </c>
      <c r="H3545" s="255" t="s">
        <v>13980</v>
      </c>
      <c r="I3545" s="255" t="s">
        <v>9670</v>
      </c>
      <c r="J3545" s="255">
        <v>15078574208</v>
      </c>
      <c r="K3545" s="255" t="s">
        <v>27</v>
      </c>
      <c r="L3545" s="260">
        <v>44394</v>
      </c>
      <c r="M3545" s="255" t="s">
        <v>28</v>
      </c>
      <c r="N3545" s="255" t="s">
        <v>30</v>
      </c>
      <c r="O3545" s="260"/>
      <c r="P3545" s="255"/>
      <c r="Q3545" s="255" t="s">
        <v>30</v>
      </c>
      <c r="R3545" s="255"/>
      <c r="S3545" s="255"/>
      <c r="T3545" s="251" t="str">
        <f t="array" ref="T3545">VLOOKUP(D3545&amp;E3545,IF({1,0},'2021春'!$C$3:$C$4485&amp;'2021春'!$D$3:$D$4485,'2021春'!$H$3:$H$4485),2,0)</f>
        <v>451229200505203626</v>
      </c>
    </row>
    <row r="3546" spans="1:20">
      <c r="A3546" s="255">
        <v>3544</v>
      </c>
      <c r="B3546" s="255" t="s">
        <v>13981</v>
      </c>
      <c r="C3546" s="255" t="s">
        <v>21</v>
      </c>
      <c r="D3546" s="255" t="s">
        <v>456</v>
      </c>
      <c r="E3546" s="255" t="s">
        <v>13982</v>
      </c>
      <c r="F3546" s="255" t="s">
        <v>143</v>
      </c>
      <c r="G3546" s="255">
        <v>16</v>
      </c>
      <c r="H3546" s="255" t="s">
        <v>2808</v>
      </c>
      <c r="I3546" s="255" t="s">
        <v>13983</v>
      </c>
      <c r="J3546" s="255">
        <v>13557181609</v>
      </c>
      <c r="K3546" s="255" t="s">
        <v>27</v>
      </c>
      <c r="L3546" s="260">
        <v>44379</v>
      </c>
      <c r="M3546" s="255" t="s">
        <v>28</v>
      </c>
      <c r="N3546" s="255"/>
      <c r="O3546" s="260"/>
      <c r="P3546" s="255"/>
      <c r="Q3546" s="255" t="s">
        <v>30</v>
      </c>
      <c r="R3546" s="255"/>
      <c r="S3546" s="255"/>
      <c r="T3546" s="251" t="str">
        <f t="array" ref="T3546">VLOOKUP(D3546&amp;E3546,IF({1,0},'2021春'!$C$3:$C$4485&amp;'2021春'!$D$3:$D$4485,'2021春'!$H$3:$H$4485),2,0)</f>
        <v>45122920050423122X</v>
      </c>
    </row>
    <row r="3547" spans="1:20">
      <c r="A3547" s="255">
        <v>3545</v>
      </c>
      <c r="B3547" s="255" t="s">
        <v>13984</v>
      </c>
      <c r="C3547" s="255" t="s">
        <v>21</v>
      </c>
      <c r="D3547" s="255" t="s">
        <v>456</v>
      </c>
      <c r="E3547" s="255" t="s">
        <v>13985</v>
      </c>
      <c r="F3547" s="255" t="s">
        <v>143</v>
      </c>
      <c r="G3547" s="255">
        <v>15</v>
      </c>
      <c r="H3547" s="255" t="s">
        <v>13986</v>
      </c>
      <c r="I3547" s="255" t="s">
        <v>13987</v>
      </c>
      <c r="J3547" s="255">
        <v>13687780172</v>
      </c>
      <c r="K3547" s="255" t="s">
        <v>27</v>
      </c>
      <c r="L3547" s="260">
        <v>44397</v>
      </c>
      <c r="M3547" s="255" t="s">
        <v>13988</v>
      </c>
      <c r="N3547" s="255" t="s">
        <v>30</v>
      </c>
      <c r="O3547" s="260"/>
      <c r="P3547" s="255"/>
      <c r="Q3547" s="255" t="s">
        <v>30</v>
      </c>
      <c r="R3547" s="255" t="s">
        <v>4789</v>
      </c>
      <c r="S3547" s="255"/>
      <c r="T3547" s="251" t="str">
        <f t="array" ref="T3547">VLOOKUP(D3547&amp;E3547,IF({1,0},'2021春'!$C$3:$C$4485&amp;'2021春'!$D$3:$D$4485,'2021春'!$H$3:$H$4485),2,0)</f>
        <v>452731200510145125</v>
      </c>
    </row>
    <row r="3548" spans="1:20">
      <c r="A3548" s="255">
        <v>3546</v>
      </c>
      <c r="B3548" s="255" t="s">
        <v>13989</v>
      </c>
      <c r="C3548" s="255" t="s">
        <v>21</v>
      </c>
      <c r="D3548" s="255" t="s">
        <v>456</v>
      </c>
      <c r="E3548" s="255" t="s">
        <v>13990</v>
      </c>
      <c r="F3548" s="255" t="s">
        <v>24</v>
      </c>
      <c r="G3548" s="255">
        <v>16</v>
      </c>
      <c r="H3548" s="255" t="s">
        <v>13991</v>
      </c>
      <c r="I3548" s="255" t="s">
        <v>13992</v>
      </c>
      <c r="J3548" s="255">
        <v>15277857223</v>
      </c>
      <c r="K3548" s="255" t="s">
        <v>27</v>
      </c>
      <c r="L3548" s="260">
        <v>44395</v>
      </c>
      <c r="M3548" s="255" t="s">
        <v>28</v>
      </c>
      <c r="N3548" s="255"/>
      <c r="O3548" s="260"/>
      <c r="P3548" s="255"/>
      <c r="Q3548" s="255" t="s">
        <v>30</v>
      </c>
      <c r="R3548" s="255"/>
      <c r="S3548" s="255"/>
      <c r="T3548" s="251" t="str">
        <f t="array" ref="T3548">VLOOKUP(D3548&amp;E3548,IF({1,0},'2021春'!$C$3:$C$4485&amp;'2021春'!$D$3:$D$4485,'2021春'!$H$3:$H$4485),2,0)</f>
        <v>45273120050408483X</v>
      </c>
    </row>
    <row r="3549" spans="1:20">
      <c r="A3549" s="255">
        <v>3547</v>
      </c>
      <c r="B3549" s="255" t="s">
        <v>13993</v>
      </c>
      <c r="C3549" s="255" t="s">
        <v>21</v>
      </c>
      <c r="D3549" s="255" t="s">
        <v>456</v>
      </c>
      <c r="E3549" s="255" t="s">
        <v>13994</v>
      </c>
      <c r="F3549" s="255" t="s">
        <v>143</v>
      </c>
      <c r="G3549" s="255">
        <v>16</v>
      </c>
      <c r="H3549" s="255" t="s">
        <v>13995</v>
      </c>
      <c r="I3549" s="255" t="s">
        <v>13996</v>
      </c>
      <c r="J3549" s="255">
        <v>13768281254</v>
      </c>
      <c r="K3549" s="255" t="s">
        <v>27</v>
      </c>
      <c r="L3549" s="260">
        <v>44399</v>
      </c>
      <c r="M3549" s="255" t="s">
        <v>29</v>
      </c>
      <c r="N3549" s="255"/>
      <c r="O3549" s="260"/>
      <c r="P3549" s="255"/>
      <c r="Q3549" s="255" t="s">
        <v>30</v>
      </c>
      <c r="R3549" s="255"/>
      <c r="S3549" s="255"/>
      <c r="T3549" s="251" t="str">
        <f t="array" ref="T3549">VLOOKUP(D3549&amp;E3549,IF({1,0},'2021春'!$C$3:$C$4485&amp;'2021春'!$D$3:$D$4485,'2021春'!$H$3:$H$4485),2,0)</f>
        <v>451229200507095729</v>
      </c>
    </row>
    <row r="3550" spans="1:20">
      <c r="A3550" s="255">
        <v>3548</v>
      </c>
      <c r="B3550" s="255" t="s">
        <v>13997</v>
      </c>
      <c r="C3550" s="255" t="s">
        <v>21</v>
      </c>
      <c r="D3550" s="255" t="s">
        <v>456</v>
      </c>
      <c r="E3550" s="255" t="s">
        <v>13998</v>
      </c>
      <c r="F3550" s="255" t="s">
        <v>143</v>
      </c>
      <c r="G3550" s="255">
        <v>16</v>
      </c>
      <c r="H3550" s="255" t="s">
        <v>1345</v>
      </c>
      <c r="I3550" s="255" t="s">
        <v>13999</v>
      </c>
      <c r="J3550" s="255">
        <v>13481869139</v>
      </c>
      <c r="K3550" s="255" t="s">
        <v>27</v>
      </c>
      <c r="L3550" s="260">
        <v>44403</v>
      </c>
      <c r="M3550" s="255" t="s">
        <v>1347</v>
      </c>
      <c r="N3550" s="255" t="s">
        <v>27</v>
      </c>
      <c r="O3550" s="260"/>
      <c r="P3550" s="255"/>
      <c r="Q3550" s="255" t="s">
        <v>30</v>
      </c>
      <c r="R3550" s="255"/>
      <c r="S3550" s="255"/>
      <c r="T3550" s="251" t="str">
        <f t="array" ref="T3550">VLOOKUP(D3550&amp;E3550,IF({1,0},'2021春'!$C$3:$C$4485&amp;'2021春'!$D$3:$D$4485,'2021春'!$H$3:$H$4485),2,0)</f>
        <v>451229200508074540</v>
      </c>
    </row>
    <row r="3551" spans="1:20">
      <c r="A3551" s="255">
        <v>3549</v>
      </c>
      <c r="B3551" s="255" t="s">
        <v>14000</v>
      </c>
      <c r="C3551" s="255" t="s">
        <v>21</v>
      </c>
      <c r="D3551" s="255" t="s">
        <v>456</v>
      </c>
      <c r="E3551" s="255" t="s">
        <v>14001</v>
      </c>
      <c r="F3551" s="255" t="s">
        <v>143</v>
      </c>
      <c r="G3551" s="255">
        <v>16</v>
      </c>
      <c r="H3551" s="255" t="s">
        <v>14002</v>
      </c>
      <c r="I3551" s="255" t="s">
        <v>14003</v>
      </c>
      <c r="J3551" s="255">
        <v>15777830228</v>
      </c>
      <c r="K3551" s="255" t="s">
        <v>27</v>
      </c>
      <c r="L3551" s="260">
        <v>44400</v>
      </c>
      <c r="M3551" s="255" t="s">
        <v>28</v>
      </c>
      <c r="N3551" s="255"/>
      <c r="O3551" s="260"/>
      <c r="P3551" s="255"/>
      <c r="Q3551" s="255" t="s">
        <v>30</v>
      </c>
      <c r="R3551" s="255"/>
      <c r="S3551" s="255"/>
      <c r="T3551" s="251" t="str">
        <f t="array" ref="T3551">VLOOKUP(D3551&amp;E3551,IF({1,0},'2021春'!$C$3:$C$4485&amp;'2021春'!$D$3:$D$4485,'2021春'!$H$3:$H$4485),2,0)</f>
        <v>451229200503200026</v>
      </c>
    </row>
    <row r="3552" spans="1:20">
      <c r="A3552" s="255">
        <v>3550</v>
      </c>
      <c r="B3552" s="255" t="s">
        <v>14004</v>
      </c>
      <c r="C3552" s="255" t="s">
        <v>21</v>
      </c>
      <c r="D3552" s="255" t="s">
        <v>456</v>
      </c>
      <c r="E3552" s="255" t="s">
        <v>14005</v>
      </c>
      <c r="F3552" s="255" t="s">
        <v>24</v>
      </c>
      <c r="G3552" s="255">
        <v>16</v>
      </c>
      <c r="H3552" s="255" t="s">
        <v>14006</v>
      </c>
      <c r="I3552" s="255" t="s">
        <v>14007</v>
      </c>
      <c r="J3552" s="255">
        <v>15277029962</v>
      </c>
      <c r="K3552" s="255" t="s">
        <v>27</v>
      </c>
      <c r="L3552" s="260">
        <v>44407</v>
      </c>
      <c r="M3552" s="255" t="s">
        <v>14008</v>
      </c>
      <c r="N3552" s="255"/>
      <c r="O3552" s="260"/>
      <c r="P3552" s="255"/>
      <c r="Q3552" s="255" t="s">
        <v>30</v>
      </c>
      <c r="R3552" s="255"/>
      <c r="S3552" s="255"/>
      <c r="T3552" s="251" t="str">
        <f t="array" ref="T3552">VLOOKUP(D3552&amp;E3552,IF({1,0},'2021春'!$C$3:$C$4485&amp;'2021春'!$D$3:$D$4485,'2021春'!$H$3:$H$4485),2,0)</f>
        <v>451229200502272415</v>
      </c>
    </row>
    <row r="3553" spans="1:20">
      <c r="A3553" s="255">
        <v>3551</v>
      </c>
      <c r="B3553" s="255" t="s">
        <v>14009</v>
      </c>
      <c r="C3553" s="255" t="s">
        <v>21</v>
      </c>
      <c r="D3553" s="255" t="s">
        <v>456</v>
      </c>
      <c r="E3553" s="255" t="s">
        <v>14010</v>
      </c>
      <c r="F3553" s="255" t="s">
        <v>143</v>
      </c>
      <c r="G3553" s="255">
        <v>16</v>
      </c>
      <c r="H3553" s="255" t="s">
        <v>2444</v>
      </c>
      <c r="I3553" s="255" t="s">
        <v>14011</v>
      </c>
      <c r="J3553" s="255">
        <v>18928078905</v>
      </c>
      <c r="K3553" s="255" t="s">
        <v>27</v>
      </c>
      <c r="L3553" s="260">
        <v>44395</v>
      </c>
      <c r="M3553" s="255" t="s">
        <v>28</v>
      </c>
      <c r="N3553" s="255"/>
      <c r="O3553" s="260"/>
      <c r="P3553" s="255"/>
      <c r="Q3553" s="255" t="s">
        <v>30</v>
      </c>
      <c r="R3553" s="255" t="s">
        <v>14012</v>
      </c>
      <c r="S3553" s="255"/>
      <c r="T3553" s="251" t="str">
        <f t="array" ref="T3553">VLOOKUP(D3553&amp;E3553,IF({1,0},'2021春'!$C$3:$C$4485&amp;'2021春'!$D$3:$D$4485,'2021春'!$H$3:$H$4485),2,0)</f>
        <v>451229200502090320</v>
      </c>
    </row>
    <row r="3554" spans="1:20">
      <c r="A3554" s="255">
        <v>3552</v>
      </c>
      <c r="B3554" s="255" t="s">
        <v>14013</v>
      </c>
      <c r="C3554" s="255" t="s">
        <v>21</v>
      </c>
      <c r="D3554" s="255" t="s">
        <v>456</v>
      </c>
      <c r="E3554" s="255" t="s">
        <v>14014</v>
      </c>
      <c r="F3554" s="255" t="s">
        <v>143</v>
      </c>
      <c r="G3554" s="255">
        <v>16</v>
      </c>
      <c r="H3554" s="255" t="s">
        <v>14015</v>
      </c>
      <c r="I3554" s="255" t="s">
        <v>14016</v>
      </c>
      <c r="J3554" s="255">
        <v>13737024659</v>
      </c>
      <c r="K3554" s="255" t="s">
        <v>27</v>
      </c>
      <c r="L3554" s="260">
        <v>44395</v>
      </c>
      <c r="M3554" s="255" t="s">
        <v>28</v>
      </c>
      <c r="N3554" s="255" t="s">
        <v>27</v>
      </c>
      <c r="O3554" s="260"/>
      <c r="P3554" s="255"/>
      <c r="Q3554" s="255" t="s">
        <v>30</v>
      </c>
      <c r="R3554" s="255"/>
      <c r="S3554" s="255"/>
      <c r="T3554" s="251" t="str">
        <f t="array" ref="T3554">VLOOKUP(D3554&amp;E3554,IF({1,0},'2021春'!$C$3:$C$4485&amp;'2021春'!$D$3:$D$4485,'2021春'!$H$3:$H$4485),2,0)</f>
        <v>451229200412130624</v>
      </c>
    </row>
    <row r="3555" spans="1:20">
      <c r="A3555" s="255">
        <v>3553</v>
      </c>
      <c r="B3555" s="255" t="s">
        <v>14017</v>
      </c>
      <c r="C3555" s="255" t="s">
        <v>21</v>
      </c>
      <c r="D3555" s="255" t="s">
        <v>456</v>
      </c>
      <c r="E3555" s="255" t="s">
        <v>14018</v>
      </c>
      <c r="F3555" s="255" t="s">
        <v>143</v>
      </c>
      <c r="G3555" s="255">
        <v>16</v>
      </c>
      <c r="H3555" s="255" t="s">
        <v>14019</v>
      </c>
      <c r="I3555" s="255" t="s">
        <v>14020</v>
      </c>
      <c r="J3555" s="255">
        <v>18070811625</v>
      </c>
      <c r="K3555" s="255" t="s">
        <v>27</v>
      </c>
      <c r="L3555" s="260">
        <v>44395</v>
      </c>
      <c r="M3555" s="255" t="s">
        <v>2747</v>
      </c>
      <c r="N3555" s="255"/>
      <c r="O3555" s="260"/>
      <c r="P3555" s="255"/>
      <c r="Q3555" s="255" t="s">
        <v>30</v>
      </c>
      <c r="R3555" s="255"/>
      <c r="S3555" s="255"/>
      <c r="T3555" s="251" t="str">
        <f t="array" ref="T3555">VLOOKUP(D3555&amp;E3555,IF({1,0},'2021春'!$C$3:$C$4485&amp;'2021春'!$D$3:$D$4485,'2021春'!$H$3:$H$4485),2,0)</f>
        <v>452731200503153020</v>
      </c>
    </row>
    <row r="3556" spans="1:20">
      <c r="A3556" s="255">
        <v>3554</v>
      </c>
      <c r="B3556" s="255" t="s">
        <v>14021</v>
      </c>
      <c r="C3556" s="255" t="s">
        <v>21</v>
      </c>
      <c r="D3556" s="255" t="s">
        <v>456</v>
      </c>
      <c r="E3556" s="255" t="s">
        <v>14022</v>
      </c>
      <c r="F3556" s="255" t="s">
        <v>143</v>
      </c>
      <c r="G3556" s="255">
        <v>15</v>
      </c>
      <c r="H3556" s="255" t="s">
        <v>14023</v>
      </c>
      <c r="I3556" s="255" t="s">
        <v>14024</v>
      </c>
      <c r="J3556" s="255">
        <v>13794533574</v>
      </c>
      <c r="K3556" s="255" t="s">
        <v>27</v>
      </c>
      <c r="L3556" s="260">
        <v>44394</v>
      </c>
      <c r="M3556" s="255" t="s">
        <v>28</v>
      </c>
      <c r="N3556" s="255"/>
      <c r="O3556" s="260"/>
      <c r="P3556" s="255"/>
      <c r="Q3556" s="255" t="s">
        <v>30</v>
      </c>
      <c r="R3556" s="255"/>
      <c r="S3556" s="255"/>
      <c r="T3556" s="251" t="str">
        <f t="array" ref="T3556">VLOOKUP(D3556&amp;E3556,IF({1,0},'2021春'!$C$3:$C$4485&amp;'2021春'!$D$3:$D$4485,'2021春'!$H$3:$H$4485),2,0)</f>
        <v>451229200605205725</v>
      </c>
    </row>
    <row r="3557" spans="1:20">
      <c r="A3557" s="255">
        <v>3555</v>
      </c>
      <c r="B3557" s="255" t="s">
        <v>14025</v>
      </c>
      <c r="C3557" s="255" t="s">
        <v>21</v>
      </c>
      <c r="D3557" s="255" t="s">
        <v>456</v>
      </c>
      <c r="E3557" s="255" t="s">
        <v>14026</v>
      </c>
      <c r="F3557" s="255" t="s">
        <v>24</v>
      </c>
      <c r="G3557" s="255">
        <v>19</v>
      </c>
      <c r="H3557" s="255" t="s">
        <v>14027</v>
      </c>
      <c r="I3557" s="255" t="s">
        <v>10996</v>
      </c>
      <c r="J3557" s="255">
        <v>18176149627</v>
      </c>
      <c r="K3557" s="255" t="s">
        <v>27</v>
      </c>
      <c r="L3557" s="260">
        <v>44331</v>
      </c>
      <c r="M3557" s="255" t="s">
        <v>28</v>
      </c>
      <c r="N3557" s="255" t="s">
        <v>27</v>
      </c>
      <c r="O3557" s="260">
        <v>44366</v>
      </c>
      <c r="P3557" s="255" t="s">
        <v>28</v>
      </c>
      <c r="Q3557" s="255" t="s">
        <v>30</v>
      </c>
      <c r="R3557" s="255"/>
      <c r="S3557" s="255"/>
      <c r="T3557" s="251" t="str">
        <f t="array" ref="T3557">VLOOKUP(D3557&amp;E3557,IF({1,0},'2021春'!$C$3:$C$4485&amp;'2021春'!$D$3:$D$4485,'2021春'!$H$3:$H$4485),2,0)</f>
        <v>451229200206182415</v>
      </c>
    </row>
    <row r="3558" spans="1:20">
      <c r="A3558" s="255">
        <v>3556</v>
      </c>
      <c r="B3558" s="255" t="s">
        <v>14028</v>
      </c>
      <c r="C3558" s="255" t="s">
        <v>21</v>
      </c>
      <c r="D3558" s="255" t="s">
        <v>456</v>
      </c>
      <c r="E3558" s="255" t="s">
        <v>14029</v>
      </c>
      <c r="F3558" s="255" t="s">
        <v>24</v>
      </c>
      <c r="G3558" s="255">
        <v>15</v>
      </c>
      <c r="H3558" s="255" t="s">
        <v>789</v>
      </c>
      <c r="I3558" s="255" t="s">
        <v>14030</v>
      </c>
      <c r="J3558" s="255">
        <v>13430453669</v>
      </c>
      <c r="K3558" s="255" t="s">
        <v>27</v>
      </c>
      <c r="L3558" s="260">
        <v>44408</v>
      </c>
      <c r="M3558" s="255" t="s">
        <v>28</v>
      </c>
      <c r="N3558" s="255"/>
      <c r="O3558" s="260"/>
      <c r="P3558" s="255"/>
      <c r="Q3558" s="255" t="s">
        <v>30</v>
      </c>
      <c r="R3558" s="255"/>
      <c r="S3558" s="255"/>
      <c r="T3558" s="251" t="str">
        <f t="array" ref="T3558">VLOOKUP(D3558&amp;E3558,IF({1,0},'2021春'!$C$3:$C$4485&amp;'2021春'!$D$3:$D$4485,'2021春'!$H$3:$H$4485),2,0)</f>
        <v>451229200603111813</v>
      </c>
    </row>
    <row r="3559" spans="1:20">
      <c r="A3559" s="255">
        <v>3557</v>
      </c>
      <c r="B3559" s="255" t="s">
        <v>14031</v>
      </c>
      <c r="C3559" s="255" t="s">
        <v>21</v>
      </c>
      <c r="D3559" s="255" t="s">
        <v>456</v>
      </c>
      <c r="E3559" s="255" t="s">
        <v>14032</v>
      </c>
      <c r="F3559" s="255" t="s">
        <v>143</v>
      </c>
      <c r="G3559" s="255">
        <v>18</v>
      </c>
      <c r="H3559" s="255" t="s">
        <v>10457</v>
      </c>
      <c r="I3559" s="255" t="s">
        <v>14033</v>
      </c>
      <c r="J3559" s="255">
        <v>17396795855</v>
      </c>
      <c r="K3559" s="255" t="s">
        <v>27</v>
      </c>
      <c r="L3559" s="260">
        <v>44400</v>
      </c>
      <c r="M3559" s="255" t="s">
        <v>28</v>
      </c>
      <c r="N3559" s="255"/>
      <c r="O3559" s="260"/>
      <c r="P3559" s="255"/>
      <c r="Q3559" s="255" t="s">
        <v>30</v>
      </c>
      <c r="R3559" s="255"/>
      <c r="S3559" s="255"/>
      <c r="T3559" s="251" t="str">
        <f t="array" ref="T3559">VLOOKUP(D3559&amp;E3559,IF({1,0},'2021春'!$C$3:$C$4485&amp;'2021春'!$D$3:$D$4485,'2021春'!$H$3:$H$4485),2,0)</f>
        <v>451229200305142726</v>
      </c>
    </row>
    <row r="3560" spans="1:20">
      <c r="A3560" s="255">
        <v>3558</v>
      </c>
      <c r="B3560" s="255" t="s">
        <v>14034</v>
      </c>
      <c r="C3560" s="255" t="s">
        <v>21</v>
      </c>
      <c r="D3560" s="255" t="s">
        <v>456</v>
      </c>
      <c r="E3560" s="255" t="s">
        <v>14035</v>
      </c>
      <c r="F3560" s="255" t="s">
        <v>143</v>
      </c>
      <c r="G3560" s="255">
        <v>17</v>
      </c>
      <c r="H3560" s="255" t="s">
        <v>6780</v>
      </c>
      <c r="I3560" s="255" t="s">
        <v>4489</v>
      </c>
      <c r="J3560" s="255">
        <v>13768281050</v>
      </c>
      <c r="K3560" s="255" t="s">
        <v>27</v>
      </c>
      <c r="L3560" s="260">
        <v>44396</v>
      </c>
      <c r="M3560" s="255" t="s">
        <v>6782</v>
      </c>
      <c r="N3560" s="255"/>
      <c r="O3560" s="260"/>
      <c r="P3560" s="255"/>
      <c r="Q3560" s="255" t="s">
        <v>30</v>
      </c>
      <c r="R3560" s="255"/>
      <c r="S3560" s="255"/>
      <c r="T3560" s="251" t="str">
        <f t="array" ref="T3560">VLOOKUP(D3560&amp;E3560,IF({1,0},'2021春'!$C$3:$C$4485&amp;'2021春'!$D$3:$D$4485,'2021春'!$H$3:$H$4485),2,0)</f>
        <v>451229200402283627</v>
      </c>
    </row>
    <row r="3561" spans="1:20">
      <c r="A3561" s="255">
        <v>3559</v>
      </c>
      <c r="B3561" s="255" t="s">
        <v>14036</v>
      </c>
      <c r="C3561" s="255" t="s">
        <v>21</v>
      </c>
      <c r="D3561" s="255" t="s">
        <v>456</v>
      </c>
      <c r="E3561" s="255" t="s">
        <v>5140</v>
      </c>
      <c r="F3561" s="255" t="s">
        <v>143</v>
      </c>
      <c r="G3561" s="255">
        <v>16</v>
      </c>
      <c r="H3561" s="255" t="s">
        <v>4001</v>
      </c>
      <c r="I3561" s="255" t="s">
        <v>14037</v>
      </c>
      <c r="J3561" s="255">
        <v>18070829662</v>
      </c>
      <c r="K3561" s="255" t="s">
        <v>27</v>
      </c>
      <c r="L3561" s="260">
        <v>44394</v>
      </c>
      <c r="M3561" s="255" t="s">
        <v>2455</v>
      </c>
      <c r="N3561" s="255"/>
      <c r="O3561" s="260"/>
      <c r="P3561" s="255"/>
      <c r="Q3561" s="255" t="s">
        <v>30</v>
      </c>
      <c r="R3561" s="255"/>
      <c r="S3561" s="255"/>
      <c r="T3561" s="251" t="str">
        <f t="array" ref="T3561">VLOOKUP(D3561&amp;E3561,IF({1,0},'2021春'!$C$3:$C$4485&amp;'2021春'!$D$3:$D$4485,'2021春'!$H$3:$H$4485),2,0)</f>
        <v>451229200504204547</v>
      </c>
    </row>
    <row r="3562" spans="1:20">
      <c r="A3562" s="255">
        <v>3560</v>
      </c>
      <c r="B3562" s="255" t="s">
        <v>14038</v>
      </c>
      <c r="C3562" s="255" t="s">
        <v>21</v>
      </c>
      <c r="D3562" s="255" t="s">
        <v>456</v>
      </c>
      <c r="E3562" s="255" t="s">
        <v>14039</v>
      </c>
      <c r="F3562" s="255" t="s">
        <v>24</v>
      </c>
      <c r="G3562" s="255">
        <v>16</v>
      </c>
      <c r="H3562" s="255" t="s">
        <v>14040</v>
      </c>
      <c r="I3562" s="255" t="s">
        <v>14041</v>
      </c>
      <c r="J3562" s="255">
        <v>18776810928</v>
      </c>
      <c r="K3562" s="255" t="s">
        <v>27</v>
      </c>
      <c r="L3562" s="260">
        <v>44396</v>
      </c>
      <c r="M3562" s="255" t="s">
        <v>4424</v>
      </c>
      <c r="N3562" s="255" t="s">
        <v>30</v>
      </c>
      <c r="O3562" s="260"/>
      <c r="P3562" s="255"/>
      <c r="Q3562" s="255" t="s">
        <v>30</v>
      </c>
      <c r="R3562" s="255"/>
      <c r="S3562" s="255"/>
      <c r="T3562" s="251" t="str">
        <f t="array" ref="T3562">VLOOKUP(D3562&amp;E3562,IF({1,0},'2021春'!$C$3:$C$4485&amp;'2021春'!$D$3:$D$4485,'2021春'!$H$3:$H$4485),2,0)</f>
        <v>452731200502285419</v>
      </c>
    </row>
    <row r="3563" spans="1:20">
      <c r="A3563" s="255">
        <v>3561</v>
      </c>
      <c r="B3563" s="255" t="s">
        <v>14042</v>
      </c>
      <c r="C3563" s="255" t="s">
        <v>21</v>
      </c>
      <c r="D3563" s="255" t="s">
        <v>456</v>
      </c>
      <c r="E3563" s="255" t="s">
        <v>14043</v>
      </c>
      <c r="F3563" s="255" t="s">
        <v>143</v>
      </c>
      <c r="G3563" s="255">
        <v>16</v>
      </c>
      <c r="H3563" s="255" t="s">
        <v>14044</v>
      </c>
      <c r="I3563" s="255" t="s">
        <v>14045</v>
      </c>
      <c r="J3563" s="255">
        <v>15878687382</v>
      </c>
      <c r="K3563" s="255" t="s">
        <v>27</v>
      </c>
      <c r="L3563" s="260">
        <v>44397</v>
      </c>
      <c r="M3563" s="255" t="s">
        <v>1273</v>
      </c>
      <c r="N3563" s="255"/>
      <c r="O3563" s="260"/>
      <c r="P3563" s="255"/>
      <c r="Q3563" s="255" t="s">
        <v>30</v>
      </c>
      <c r="R3563" s="255"/>
      <c r="S3563" s="255"/>
      <c r="T3563" s="251" t="str">
        <f t="array" ref="T3563">VLOOKUP(D3563&amp;E3563,IF({1,0},'2021春'!$C$3:$C$4485&amp;'2021春'!$D$3:$D$4485,'2021春'!$H$3:$H$4485),2,0)</f>
        <v>451229200411102429</v>
      </c>
    </row>
    <row r="3564" spans="1:20">
      <c r="A3564" s="255">
        <v>3562</v>
      </c>
      <c r="B3564" s="255" t="s">
        <v>14046</v>
      </c>
      <c r="C3564" s="255" t="s">
        <v>21</v>
      </c>
      <c r="D3564" s="255" t="s">
        <v>456</v>
      </c>
      <c r="E3564" s="255" t="s">
        <v>14047</v>
      </c>
      <c r="F3564" s="255" t="s">
        <v>143</v>
      </c>
      <c r="G3564" s="255">
        <v>16</v>
      </c>
      <c r="H3564" s="255" t="s">
        <v>14048</v>
      </c>
      <c r="I3564" s="255" t="s">
        <v>14049</v>
      </c>
      <c r="J3564" s="255">
        <v>15277849973</v>
      </c>
      <c r="K3564" s="255" t="s">
        <v>27</v>
      </c>
      <c r="L3564" s="260">
        <v>44400</v>
      </c>
      <c r="M3564" s="255" t="s">
        <v>54</v>
      </c>
      <c r="N3564" s="255" t="s">
        <v>30</v>
      </c>
      <c r="O3564" s="260">
        <v>44421</v>
      </c>
      <c r="P3564" s="255"/>
      <c r="Q3564" s="255" t="s">
        <v>30</v>
      </c>
      <c r="R3564" s="255"/>
      <c r="S3564" s="255"/>
      <c r="T3564" s="251" t="str">
        <f t="array" ref="T3564">VLOOKUP(D3564&amp;E3564,IF({1,0},'2021春'!$C$3:$C$4485&amp;'2021春'!$D$3:$D$4485,'2021春'!$H$3:$H$4485),2,0)</f>
        <v>451229200408253621</v>
      </c>
    </row>
    <row r="3565" spans="1:20">
      <c r="A3565" s="255">
        <v>3563</v>
      </c>
      <c r="B3565" s="255" t="s">
        <v>14050</v>
      </c>
      <c r="C3565" s="255" t="s">
        <v>21</v>
      </c>
      <c r="D3565" s="255" t="s">
        <v>456</v>
      </c>
      <c r="E3565" s="255" t="s">
        <v>14051</v>
      </c>
      <c r="F3565" s="255" t="s">
        <v>143</v>
      </c>
      <c r="G3565" s="255">
        <v>16</v>
      </c>
      <c r="H3565" s="255" t="s">
        <v>14052</v>
      </c>
      <c r="I3565" s="255" t="s">
        <v>14053</v>
      </c>
      <c r="J3565" s="255">
        <v>18877842266</v>
      </c>
      <c r="K3565" s="255" t="s">
        <v>27</v>
      </c>
      <c r="L3565" s="260">
        <v>44398</v>
      </c>
      <c r="M3565" s="255" t="s">
        <v>28</v>
      </c>
      <c r="N3565" s="255" t="s">
        <v>30</v>
      </c>
      <c r="O3565" s="260"/>
      <c r="P3565" s="255"/>
      <c r="Q3565" s="255" t="s">
        <v>30</v>
      </c>
      <c r="R3565" s="255"/>
      <c r="S3565" s="255"/>
      <c r="T3565" s="251" t="str">
        <f t="array" ref="T3565">VLOOKUP(D3565&amp;E3565,IF({1,0},'2021春'!$C$3:$C$4485&amp;'2021春'!$D$3:$D$4485,'2021春'!$H$3:$H$4485),2,0)</f>
        <v>45122920050115242x</v>
      </c>
    </row>
    <row r="3566" spans="1:20">
      <c r="A3566" s="255">
        <v>3564</v>
      </c>
      <c r="B3566" s="255" t="s">
        <v>14054</v>
      </c>
      <c r="C3566" s="255" t="s">
        <v>21</v>
      </c>
      <c r="D3566" s="255" t="s">
        <v>456</v>
      </c>
      <c r="E3566" s="255" t="s">
        <v>14055</v>
      </c>
      <c r="F3566" s="255" t="s">
        <v>143</v>
      </c>
      <c r="G3566" s="255">
        <v>16</v>
      </c>
      <c r="H3566" s="255" t="s">
        <v>11128</v>
      </c>
      <c r="I3566" s="255" t="s">
        <v>14056</v>
      </c>
      <c r="J3566" s="255">
        <v>15177388510</v>
      </c>
      <c r="K3566" s="255" t="s">
        <v>27</v>
      </c>
      <c r="L3566" s="260">
        <v>44402</v>
      </c>
      <c r="M3566" s="255" t="s">
        <v>139</v>
      </c>
      <c r="N3566" s="255" t="s">
        <v>30</v>
      </c>
      <c r="O3566" s="260"/>
      <c r="P3566" s="255"/>
      <c r="Q3566" s="255" t="s">
        <v>30</v>
      </c>
      <c r="R3566" s="255"/>
      <c r="S3566" s="255"/>
      <c r="T3566" s="251" t="str">
        <f t="array" ref="T3566">VLOOKUP(D3566&amp;E3566,IF({1,0},'2021春'!$C$3:$C$4485&amp;'2021春'!$D$3:$D$4485,'2021春'!$H$3:$H$4485),2,0)</f>
        <v>452731200411093681</v>
      </c>
    </row>
    <row r="3567" spans="1:20">
      <c r="A3567" s="255">
        <v>3565</v>
      </c>
      <c r="B3567" s="255" t="s">
        <v>14057</v>
      </c>
      <c r="C3567" s="255" t="s">
        <v>21</v>
      </c>
      <c r="D3567" s="255" t="s">
        <v>456</v>
      </c>
      <c r="E3567" s="255" t="s">
        <v>14058</v>
      </c>
      <c r="F3567" s="255" t="s">
        <v>143</v>
      </c>
      <c r="G3567" s="255">
        <v>17</v>
      </c>
      <c r="H3567" s="255" t="s">
        <v>14059</v>
      </c>
      <c r="I3567" s="255" t="s">
        <v>14060</v>
      </c>
      <c r="J3567" s="255">
        <v>18070840639</v>
      </c>
      <c r="K3567" s="255" t="s">
        <v>27</v>
      </c>
      <c r="L3567" s="260">
        <v>44404</v>
      </c>
      <c r="M3567" s="255" t="s">
        <v>28</v>
      </c>
      <c r="N3567" s="255" t="s">
        <v>27</v>
      </c>
      <c r="O3567" s="260"/>
      <c r="P3567" s="255"/>
      <c r="Q3567" s="255" t="s">
        <v>30</v>
      </c>
      <c r="R3567" s="255"/>
      <c r="S3567" s="255"/>
      <c r="T3567" s="251" t="str">
        <f t="array" ref="T3567">VLOOKUP(D3567&amp;E3567,IF({1,0},'2021春'!$C$3:$C$4485&amp;'2021春'!$D$3:$D$4485,'2021春'!$H$3:$H$4485),2,0)</f>
        <v>451229200401182728</v>
      </c>
    </row>
    <row r="3568" spans="1:20">
      <c r="A3568" s="255">
        <v>3566</v>
      </c>
      <c r="B3568" s="255" t="s">
        <v>14061</v>
      </c>
      <c r="C3568" s="255" t="s">
        <v>21</v>
      </c>
      <c r="D3568" s="255" t="s">
        <v>456</v>
      </c>
      <c r="E3568" s="255" t="s">
        <v>12458</v>
      </c>
      <c r="F3568" s="255" t="s">
        <v>24</v>
      </c>
      <c r="G3568" s="255">
        <v>16</v>
      </c>
      <c r="H3568" s="255" t="s">
        <v>14062</v>
      </c>
      <c r="I3568" s="255" t="s">
        <v>14063</v>
      </c>
      <c r="J3568" s="255">
        <v>18176118163</v>
      </c>
      <c r="K3568" s="255" t="s">
        <v>27</v>
      </c>
      <c r="L3568" s="260">
        <v>44398</v>
      </c>
      <c r="M3568" s="255" t="s">
        <v>54</v>
      </c>
      <c r="N3568" s="255"/>
      <c r="O3568" s="260"/>
      <c r="P3568" s="255"/>
      <c r="Q3568" s="255" t="s">
        <v>30</v>
      </c>
      <c r="R3568" s="255"/>
      <c r="S3568" s="255"/>
      <c r="T3568" s="251" t="str">
        <f t="array" ref="T3568">VLOOKUP(D3568&amp;E3568,IF({1,0},'2021春'!$C$3:$C$4485&amp;'2021春'!$D$3:$D$4485,'2021春'!$H$3:$H$4485),2,0)</f>
        <v>452731200503054815</v>
      </c>
    </row>
    <row r="3569" spans="1:20">
      <c r="A3569" s="255">
        <v>3567</v>
      </c>
      <c r="B3569" s="255" t="s">
        <v>14064</v>
      </c>
      <c r="C3569" s="255" t="s">
        <v>21</v>
      </c>
      <c r="D3569" s="255" t="s">
        <v>456</v>
      </c>
      <c r="E3569" s="255" t="s">
        <v>14065</v>
      </c>
      <c r="F3569" s="255" t="s">
        <v>143</v>
      </c>
      <c r="G3569" s="255">
        <v>22</v>
      </c>
      <c r="H3569" s="255" t="s">
        <v>5079</v>
      </c>
      <c r="I3569" s="255" t="s">
        <v>10104</v>
      </c>
      <c r="J3569" s="255">
        <v>19127174937</v>
      </c>
      <c r="K3569" s="255" t="s">
        <v>27</v>
      </c>
      <c r="L3569" s="260">
        <v>44396</v>
      </c>
      <c r="M3569" s="255" t="s">
        <v>2747</v>
      </c>
      <c r="N3569" s="255"/>
      <c r="O3569" s="260"/>
      <c r="P3569" s="255"/>
      <c r="Q3569" s="255" t="s">
        <v>30</v>
      </c>
      <c r="R3569" s="255"/>
      <c r="S3569" s="255"/>
      <c r="T3569" s="251" t="str">
        <f t="array" ref="T3569">VLOOKUP(D3569&amp;E3569,IF({1,0},'2021春'!$C$3:$C$4485&amp;'2021春'!$D$3:$D$4485,'2021春'!$H$3:$H$4485),2,0)</f>
        <v>451229199901122726</v>
      </c>
    </row>
    <row r="3570" spans="1:20">
      <c r="A3570" s="255">
        <v>3568</v>
      </c>
      <c r="B3570" s="255" t="s">
        <v>14066</v>
      </c>
      <c r="C3570" s="255" t="s">
        <v>21</v>
      </c>
      <c r="D3570" s="255" t="s">
        <v>456</v>
      </c>
      <c r="E3570" s="255" t="s">
        <v>1428</v>
      </c>
      <c r="F3570" s="255" t="s">
        <v>24</v>
      </c>
      <c r="G3570" s="255">
        <v>18</v>
      </c>
      <c r="H3570" s="255" t="s">
        <v>14067</v>
      </c>
      <c r="I3570" s="255" t="s">
        <v>14068</v>
      </c>
      <c r="J3570" s="255">
        <v>19978807948</v>
      </c>
      <c r="K3570" s="255" t="s">
        <v>27</v>
      </c>
      <c r="L3570" s="260">
        <v>44331</v>
      </c>
      <c r="M3570" s="255" t="s">
        <v>28</v>
      </c>
      <c r="N3570" s="255" t="s">
        <v>27</v>
      </c>
      <c r="O3570" s="260">
        <v>44366</v>
      </c>
      <c r="P3570" s="255" t="s">
        <v>28</v>
      </c>
      <c r="Q3570" s="255" t="s">
        <v>30</v>
      </c>
      <c r="R3570" s="255"/>
      <c r="S3570" s="255"/>
      <c r="T3570" s="251" t="str">
        <f t="array" ref="T3570">VLOOKUP(D3570&amp;E3570,IF({1,0},'2021春'!$C$3:$C$4485&amp;'2021春'!$D$3:$D$4485,'2021春'!$H$3:$H$4485),2,0)</f>
        <v>451229200209145417</v>
      </c>
    </row>
    <row r="3571" spans="1:20">
      <c r="A3571" s="255">
        <v>3569</v>
      </c>
      <c r="B3571" s="255" t="s">
        <v>14069</v>
      </c>
      <c r="C3571" s="255" t="s">
        <v>21</v>
      </c>
      <c r="D3571" s="255" t="s">
        <v>456</v>
      </c>
      <c r="E3571" s="255" t="s">
        <v>14070</v>
      </c>
      <c r="F3571" s="255" t="s">
        <v>24</v>
      </c>
      <c r="G3571" s="255">
        <v>16</v>
      </c>
      <c r="H3571" s="255" t="s">
        <v>14071</v>
      </c>
      <c r="I3571" s="255" t="s">
        <v>14072</v>
      </c>
      <c r="J3571" s="255">
        <v>13377138335</v>
      </c>
      <c r="K3571" s="255" t="s">
        <v>27</v>
      </c>
      <c r="L3571" s="260">
        <v>44406</v>
      </c>
      <c r="M3571" s="255" t="s">
        <v>28</v>
      </c>
      <c r="N3571" s="255"/>
      <c r="O3571" s="260"/>
      <c r="P3571" s="255"/>
      <c r="Q3571" s="255" t="s">
        <v>30</v>
      </c>
      <c r="R3571" s="255"/>
      <c r="S3571" s="255"/>
      <c r="T3571" s="251" t="str">
        <f t="array" ref="T3571">VLOOKUP(D3571&amp;E3571,IF({1,0},'2021春'!$C$3:$C$4485&amp;'2021春'!$D$3:$D$4485,'2021春'!$H$3:$H$4485),2,0)</f>
        <v>452731200409300311</v>
      </c>
    </row>
    <row r="3572" spans="1:20">
      <c r="A3572" s="255">
        <v>3570</v>
      </c>
      <c r="B3572" s="255" t="s">
        <v>14073</v>
      </c>
      <c r="C3572" s="255" t="s">
        <v>21</v>
      </c>
      <c r="D3572" s="255" t="s">
        <v>456</v>
      </c>
      <c r="E3572" s="255" t="s">
        <v>14074</v>
      </c>
      <c r="F3572" s="255" t="s">
        <v>143</v>
      </c>
      <c r="G3572" s="255">
        <v>16</v>
      </c>
      <c r="H3572" s="255" t="s">
        <v>14075</v>
      </c>
      <c r="I3572" s="255" t="s">
        <v>14076</v>
      </c>
      <c r="J3572" s="255">
        <v>13737980282</v>
      </c>
      <c r="K3572" s="255" t="s">
        <v>27</v>
      </c>
      <c r="L3572" s="260">
        <v>44398</v>
      </c>
      <c r="M3572" s="255" t="s">
        <v>29</v>
      </c>
      <c r="N3572" s="255"/>
      <c r="O3572" s="260"/>
      <c r="P3572" s="255"/>
      <c r="Q3572" s="255" t="s">
        <v>30</v>
      </c>
      <c r="R3572" s="255"/>
      <c r="S3572" s="255"/>
      <c r="T3572" s="251" t="str">
        <f t="array" ref="T3572">VLOOKUP(D3572&amp;E3572,IF({1,0},'2021春'!$C$3:$C$4485&amp;'2021春'!$D$3:$D$4485,'2021春'!$H$3:$H$4485),2,0)</f>
        <v>45273120041114512X</v>
      </c>
    </row>
    <row r="3573" spans="1:20">
      <c r="A3573" s="255">
        <v>3571</v>
      </c>
      <c r="B3573" s="255" t="s">
        <v>14077</v>
      </c>
      <c r="C3573" s="255" t="s">
        <v>21</v>
      </c>
      <c r="D3573" s="255" t="s">
        <v>461</v>
      </c>
      <c r="E3573" s="255" t="s">
        <v>1668</v>
      </c>
      <c r="F3573" s="255" t="s">
        <v>24</v>
      </c>
      <c r="G3573" s="255">
        <v>20</v>
      </c>
      <c r="H3573" s="255" t="s">
        <v>14078</v>
      </c>
      <c r="I3573" s="255" t="s">
        <v>14079</v>
      </c>
      <c r="J3573" s="255" t="s">
        <v>14080</v>
      </c>
      <c r="K3573" s="255" t="s">
        <v>27</v>
      </c>
      <c r="L3573" s="260">
        <v>44396</v>
      </c>
      <c r="M3573" s="255" t="s">
        <v>28</v>
      </c>
      <c r="N3573" s="255"/>
      <c r="O3573" s="260"/>
      <c r="P3573" s="255"/>
      <c r="Q3573" s="255" t="s">
        <v>30</v>
      </c>
      <c r="R3573" s="255"/>
      <c r="S3573" s="255"/>
      <c r="T3573" s="251" t="str">
        <f t="array" ref="T3573">VLOOKUP(D3573&amp;E3573,IF({1,0},'2021春'!$C$3:$C$4485&amp;'2021春'!$D$3:$D$4485,'2021春'!$H$3:$H$4485),2,0)</f>
        <v>451229200102100315</v>
      </c>
    </row>
    <row r="3574" spans="1:20">
      <c r="A3574" s="255">
        <v>3572</v>
      </c>
      <c r="B3574" s="255" t="s">
        <v>14081</v>
      </c>
      <c r="C3574" s="255" t="s">
        <v>21</v>
      </c>
      <c r="D3574" s="255" t="s">
        <v>461</v>
      </c>
      <c r="E3574" s="255" t="s">
        <v>14082</v>
      </c>
      <c r="F3574" s="255" t="s">
        <v>24</v>
      </c>
      <c r="G3574" s="255">
        <v>16</v>
      </c>
      <c r="H3574" s="255" t="s">
        <v>14083</v>
      </c>
      <c r="I3574" s="255" t="s">
        <v>14084</v>
      </c>
      <c r="J3574" s="255">
        <v>18378889986</v>
      </c>
      <c r="K3574" s="255" t="s">
        <v>27</v>
      </c>
      <c r="L3574" s="260">
        <v>44404</v>
      </c>
      <c r="M3574" s="255" t="s">
        <v>1352</v>
      </c>
      <c r="N3574" s="255" t="s">
        <v>30</v>
      </c>
      <c r="O3574" s="260"/>
      <c r="P3574" s="255"/>
      <c r="Q3574" s="255" t="s">
        <v>30</v>
      </c>
      <c r="R3574" s="255"/>
      <c r="S3574" s="255"/>
      <c r="T3574" s="251" t="str">
        <f t="array" ref="T3574">VLOOKUP(D3574&amp;E3574,IF({1,0},'2021春'!$C$3:$C$4485&amp;'2021春'!$D$3:$D$4485,'2021春'!$H$3:$H$4485),2,0)</f>
        <v>451229200502051831</v>
      </c>
    </row>
    <row r="3575" spans="1:20">
      <c r="A3575" s="255">
        <v>3573</v>
      </c>
      <c r="B3575" s="255" t="s">
        <v>14085</v>
      </c>
      <c r="C3575" s="255" t="s">
        <v>21</v>
      </c>
      <c r="D3575" s="255" t="s">
        <v>461</v>
      </c>
      <c r="E3575" s="255" t="s">
        <v>14086</v>
      </c>
      <c r="F3575" s="255" t="s">
        <v>143</v>
      </c>
      <c r="G3575" s="255">
        <v>17</v>
      </c>
      <c r="H3575" s="255" t="s">
        <v>14087</v>
      </c>
      <c r="I3575" s="255" t="s">
        <v>14088</v>
      </c>
      <c r="J3575" s="255" t="s">
        <v>14089</v>
      </c>
      <c r="K3575" s="255" t="s">
        <v>27</v>
      </c>
      <c r="L3575" s="260">
        <v>44406</v>
      </c>
      <c r="M3575" s="255" t="s">
        <v>14090</v>
      </c>
      <c r="N3575" s="255" t="s">
        <v>30</v>
      </c>
      <c r="O3575" s="260"/>
      <c r="P3575" s="255"/>
      <c r="Q3575" s="255" t="s">
        <v>30</v>
      </c>
      <c r="R3575" s="255"/>
      <c r="S3575" s="255"/>
      <c r="T3575" s="251" t="str">
        <f t="array" ref="T3575">VLOOKUP(D3575&amp;E3575,IF({1,0},'2021春'!$C$3:$C$4485&amp;'2021春'!$D$3:$D$4485,'2021春'!$H$3:$H$4485),2,0)</f>
        <v>451229200403272727</v>
      </c>
    </row>
    <row r="3576" spans="1:20">
      <c r="A3576" s="255">
        <v>3574</v>
      </c>
      <c r="B3576" s="255" t="s">
        <v>14091</v>
      </c>
      <c r="C3576" s="255" t="s">
        <v>21</v>
      </c>
      <c r="D3576" s="255" t="s">
        <v>461</v>
      </c>
      <c r="E3576" s="255" t="s">
        <v>14092</v>
      </c>
      <c r="F3576" s="255" t="s">
        <v>24</v>
      </c>
      <c r="G3576" s="255">
        <v>16</v>
      </c>
      <c r="H3576" s="255" t="s">
        <v>1258</v>
      </c>
      <c r="I3576" s="255" t="s">
        <v>14093</v>
      </c>
      <c r="J3576" s="255">
        <v>13667780219</v>
      </c>
      <c r="K3576" s="255" t="s">
        <v>27</v>
      </c>
      <c r="L3576" s="260">
        <v>44400</v>
      </c>
      <c r="M3576" s="255" t="s">
        <v>6007</v>
      </c>
      <c r="N3576" s="255" t="s">
        <v>30</v>
      </c>
      <c r="O3576" s="260"/>
      <c r="P3576" s="255"/>
      <c r="Q3576" s="255" t="s">
        <v>30</v>
      </c>
      <c r="R3576" s="255"/>
      <c r="S3576" s="255"/>
      <c r="T3576" s="251" t="str">
        <f t="array" ref="T3576">VLOOKUP(D3576&amp;E3576,IF({1,0},'2021春'!$C$3:$C$4485&amp;'2021春'!$D$3:$D$4485,'2021春'!$H$3:$H$4485),2,0)</f>
        <v>411727200501098010</v>
      </c>
    </row>
    <row r="3577" spans="1:20">
      <c r="A3577" s="255">
        <v>3575</v>
      </c>
      <c r="B3577" s="255" t="s">
        <v>14094</v>
      </c>
      <c r="C3577" s="255" t="s">
        <v>21</v>
      </c>
      <c r="D3577" s="255" t="s">
        <v>461</v>
      </c>
      <c r="E3577" s="255" t="s">
        <v>14095</v>
      </c>
      <c r="F3577" s="255" t="s">
        <v>143</v>
      </c>
      <c r="G3577" s="255">
        <v>20</v>
      </c>
      <c r="H3577" s="255" t="s">
        <v>4090</v>
      </c>
      <c r="I3577" s="255" t="s">
        <v>14096</v>
      </c>
      <c r="J3577" s="255" t="s">
        <v>14097</v>
      </c>
      <c r="K3577" s="255" t="s">
        <v>27</v>
      </c>
      <c r="L3577" s="260">
        <v>44331</v>
      </c>
      <c r="M3577" s="255" t="s">
        <v>2172</v>
      </c>
      <c r="N3577" s="255" t="s">
        <v>27</v>
      </c>
      <c r="O3577" s="260">
        <v>44366</v>
      </c>
      <c r="P3577" s="255" t="s">
        <v>2172</v>
      </c>
      <c r="Q3577" s="255" t="s">
        <v>30</v>
      </c>
      <c r="R3577" s="255"/>
      <c r="S3577" s="255"/>
      <c r="T3577" s="251" t="str">
        <f t="array" ref="T3577">VLOOKUP(D3577&amp;E3577,IF({1,0},'2021春'!$C$3:$C$4485&amp;'2021春'!$D$3:$D$4485,'2021春'!$H$3:$H$4485),2,0)</f>
        <v>451229200102102126</v>
      </c>
    </row>
    <row r="3578" spans="1:20">
      <c r="A3578" s="255">
        <v>3576</v>
      </c>
      <c r="B3578" s="255" t="s">
        <v>14098</v>
      </c>
      <c r="C3578" s="255" t="s">
        <v>21</v>
      </c>
      <c r="D3578" s="255" t="s">
        <v>461</v>
      </c>
      <c r="E3578" s="255" t="s">
        <v>14099</v>
      </c>
      <c r="F3578" s="255" t="s">
        <v>143</v>
      </c>
      <c r="G3578" s="255">
        <v>16</v>
      </c>
      <c r="H3578" s="255" t="s">
        <v>8914</v>
      </c>
      <c r="I3578" s="255" t="s">
        <v>14100</v>
      </c>
      <c r="J3578" s="255" t="s">
        <v>14101</v>
      </c>
      <c r="K3578" s="255" t="s">
        <v>27</v>
      </c>
      <c r="L3578" s="260">
        <v>44407</v>
      </c>
      <c r="M3578" s="255" t="s">
        <v>1352</v>
      </c>
      <c r="N3578" s="255" t="s">
        <v>30</v>
      </c>
      <c r="O3578" s="260"/>
      <c r="P3578" s="255"/>
      <c r="Q3578" s="255" t="s">
        <v>30</v>
      </c>
      <c r="R3578" s="255"/>
      <c r="S3578" s="255"/>
      <c r="T3578" s="251" t="str">
        <f t="array" ref="T3578">VLOOKUP(D3578&amp;E3578,IF({1,0},'2021春'!$C$3:$C$4485&amp;'2021春'!$D$3:$D$4485,'2021春'!$H$3:$H$4485),2,0)</f>
        <v>451229200409061824</v>
      </c>
    </row>
    <row r="3579" spans="1:20">
      <c r="A3579" s="255">
        <v>3577</v>
      </c>
      <c r="B3579" s="255" t="s">
        <v>14102</v>
      </c>
      <c r="C3579" s="255" t="s">
        <v>21</v>
      </c>
      <c r="D3579" s="255" t="s">
        <v>461</v>
      </c>
      <c r="E3579" s="255" t="s">
        <v>14103</v>
      </c>
      <c r="F3579" s="255" t="s">
        <v>143</v>
      </c>
      <c r="G3579" s="255">
        <v>17</v>
      </c>
      <c r="H3579" s="255" t="s">
        <v>14104</v>
      </c>
      <c r="I3579" s="255" t="s">
        <v>8773</v>
      </c>
      <c r="J3579" s="255" t="s">
        <v>14105</v>
      </c>
      <c r="K3579" s="255" t="s">
        <v>27</v>
      </c>
      <c r="L3579" s="260">
        <v>44404</v>
      </c>
      <c r="M3579" s="255" t="s">
        <v>28</v>
      </c>
      <c r="N3579" s="255" t="s">
        <v>30</v>
      </c>
      <c r="O3579" s="260"/>
      <c r="P3579" s="255"/>
      <c r="Q3579" s="255" t="s">
        <v>30</v>
      </c>
      <c r="R3579" s="255"/>
      <c r="S3579" s="255"/>
      <c r="T3579" s="251" t="str">
        <f t="array" ref="T3579">VLOOKUP(D3579&amp;E3579,IF({1,0},'2021春'!$C$3:$C$4485&amp;'2021春'!$D$3:$D$4485,'2021春'!$H$3:$H$4485),2,0)</f>
        <v>451229200308152444</v>
      </c>
    </row>
    <row r="3580" spans="1:20">
      <c r="A3580" s="255">
        <v>3578</v>
      </c>
      <c r="B3580" s="255" t="s">
        <v>14106</v>
      </c>
      <c r="C3580" s="255" t="s">
        <v>21</v>
      </c>
      <c r="D3580" s="255" t="s">
        <v>461</v>
      </c>
      <c r="E3580" s="255" t="s">
        <v>14107</v>
      </c>
      <c r="F3580" s="255" t="s">
        <v>24</v>
      </c>
      <c r="G3580" s="255">
        <v>17</v>
      </c>
      <c r="H3580" s="255" t="s">
        <v>14108</v>
      </c>
      <c r="I3580" s="255" t="s">
        <v>12026</v>
      </c>
      <c r="J3580" s="255">
        <v>19127172436</v>
      </c>
      <c r="K3580" s="255" t="s">
        <v>27</v>
      </c>
      <c r="L3580" s="260">
        <v>44416</v>
      </c>
      <c r="M3580" s="255" t="s">
        <v>2747</v>
      </c>
      <c r="N3580" s="255" t="s">
        <v>30</v>
      </c>
      <c r="O3580" s="260"/>
      <c r="P3580" s="255"/>
      <c r="Q3580" s="255" t="s">
        <v>30</v>
      </c>
      <c r="R3580" s="255"/>
      <c r="S3580" s="255"/>
      <c r="T3580" s="251" t="str">
        <f t="array" ref="T3580">VLOOKUP(D3580&amp;E3580,IF({1,0},'2021春'!$C$3:$C$4485&amp;'2021春'!$D$3:$D$4485,'2021春'!$H$3:$H$4485),2,0)</f>
        <v>451229200310242713</v>
      </c>
    </row>
    <row r="3581" spans="1:20">
      <c r="A3581" s="255">
        <v>3579</v>
      </c>
      <c r="B3581" s="255" t="s">
        <v>14109</v>
      </c>
      <c r="C3581" s="255" t="s">
        <v>21</v>
      </c>
      <c r="D3581" s="255" t="s">
        <v>461</v>
      </c>
      <c r="E3581" s="255" t="s">
        <v>14110</v>
      </c>
      <c r="F3581" s="255" t="s">
        <v>24</v>
      </c>
      <c r="G3581" s="255">
        <v>15</v>
      </c>
      <c r="H3581" s="255" t="s">
        <v>14111</v>
      </c>
      <c r="I3581" s="255" t="s">
        <v>14112</v>
      </c>
      <c r="J3581" s="255" t="s">
        <v>14113</v>
      </c>
      <c r="K3581" s="255" t="s">
        <v>27</v>
      </c>
      <c r="L3581" s="260">
        <v>44399</v>
      </c>
      <c r="M3581" s="255" t="s">
        <v>2455</v>
      </c>
      <c r="N3581" s="255" t="s">
        <v>30</v>
      </c>
      <c r="O3581" s="260"/>
      <c r="P3581" s="255"/>
      <c r="Q3581" s="255" t="s">
        <v>30</v>
      </c>
      <c r="R3581" s="255"/>
      <c r="S3581" s="255"/>
      <c r="T3581" s="251" t="str">
        <f t="array" ref="T3581">VLOOKUP(D3581&amp;E3581,IF({1,0},'2021春'!$C$3:$C$4485&amp;'2021春'!$D$3:$D$4485,'2021春'!$H$3:$H$4485),2,0)</f>
        <v>450124200509122710</v>
      </c>
    </row>
    <row r="3582" spans="1:20">
      <c r="A3582" s="255">
        <v>3580</v>
      </c>
      <c r="B3582" s="255" t="s">
        <v>14114</v>
      </c>
      <c r="C3582" s="255" t="s">
        <v>21</v>
      </c>
      <c r="D3582" s="255" t="s">
        <v>461</v>
      </c>
      <c r="E3582" s="255" t="s">
        <v>14115</v>
      </c>
      <c r="F3582" s="255" t="s">
        <v>24</v>
      </c>
      <c r="G3582" s="255">
        <v>16</v>
      </c>
      <c r="H3582" s="255" t="s">
        <v>14116</v>
      </c>
      <c r="I3582" s="255" t="s">
        <v>14117</v>
      </c>
      <c r="J3582" s="255">
        <v>15277783593</v>
      </c>
      <c r="K3582" s="255" t="s">
        <v>27</v>
      </c>
      <c r="L3582" s="260">
        <v>44395</v>
      </c>
      <c r="M3582" s="255" t="s">
        <v>1288</v>
      </c>
      <c r="N3582" s="255" t="s">
        <v>30</v>
      </c>
      <c r="O3582" s="260"/>
      <c r="P3582" s="255"/>
      <c r="Q3582" s="255" t="s">
        <v>30</v>
      </c>
      <c r="R3582" s="255"/>
      <c r="S3582" s="255"/>
      <c r="T3582" s="251" t="str">
        <f t="array" ref="T3582">VLOOKUP(D3582&amp;E3582,IF({1,0},'2021春'!$C$3:$C$4485&amp;'2021春'!$D$3:$D$4485,'2021春'!$H$3:$H$4485),2,0)</f>
        <v>45273120041019451X</v>
      </c>
    </row>
    <row r="3583" spans="1:20">
      <c r="A3583" s="255">
        <v>3581</v>
      </c>
      <c r="B3583" s="255" t="s">
        <v>14118</v>
      </c>
      <c r="C3583" s="255" t="s">
        <v>21</v>
      </c>
      <c r="D3583" s="255" t="s">
        <v>461</v>
      </c>
      <c r="E3583" s="255" t="s">
        <v>14119</v>
      </c>
      <c r="F3583" s="255" t="s">
        <v>24</v>
      </c>
      <c r="G3583" s="255">
        <v>16</v>
      </c>
      <c r="H3583" s="255" t="s">
        <v>283</v>
      </c>
      <c r="I3583" s="255" t="s">
        <v>14120</v>
      </c>
      <c r="J3583" s="255" t="s">
        <v>14121</v>
      </c>
      <c r="K3583" s="255" t="s">
        <v>27</v>
      </c>
      <c r="L3583" s="260">
        <v>44396</v>
      </c>
      <c r="M3583" s="255" t="s">
        <v>139</v>
      </c>
      <c r="N3583" s="255" t="s">
        <v>30</v>
      </c>
      <c r="O3583" s="260"/>
      <c r="P3583" s="255"/>
      <c r="Q3583" s="255" t="s">
        <v>30</v>
      </c>
      <c r="R3583" s="255"/>
      <c r="S3583" s="255"/>
      <c r="T3583" s="251" t="str">
        <f t="array" ref="T3583">VLOOKUP(D3583&amp;E3583,IF({1,0},'2021春'!$C$3:$C$4485&amp;'2021春'!$D$3:$D$4485,'2021春'!$H$3:$H$4485),2,0)</f>
        <v>451229200412203619</v>
      </c>
    </row>
    <row r="3584" spans="1:20">
      <c r="A3584" s="255">
        <v>3582</v>
      </c>
      <c r="B3584" s="255" t="s">
        <v>14122</v>
      </c>
      <c r="C3584" s="255" t="s">
        <v>21</v>
      </c>
      <c r="D3584" s="255" t="s">
        <v>461</v>
      </c>
      <c r="E3584" s="255" t="s">
        <v>14123</v>
      </c>
      <c r="F3584" s="255" t="s">
        <v>24</v>
      </c>
      <c r="G3584" s="255">
        <v>16</v>
      </c>
      <c r="H3584" s="255" t="s">
        <v>14124</v>
      </c>
      <c r="I3584" s="255" t="s">
        <v>14125</v>
      </c>
      <c r="J3584" s="255" t="s">
        <v>14126</v>
      </c>
      <c r="K3584" s="255" t="s">
        <v>27</v>
      </c>
      <c r="L3584" s="260">
        <v>44395</v>
      </c>
      <c r="M3584" s="255" t="s">
        <v>2455</v>
      </c>
      <c r="N3584" s="255" t="s">
        <v>30</v>
      </c>
      <c r="O3584" s="260"/>
      <c r="P3584" s="255"/>
      <c r="Q3584" s="255" t="s">
        <v>30</v>
      </c>
      <c r="R3584" s="255"/>
      <c r="S3584" s="255"/>
      <c r="T3584" s="251" t="str">
        <f t="array" ref="T3584">VLOOKUP(D3584&amp;E3584,IF({1,0},'2021春'!$C$3:$C$4485&amp;'2021春'!$D$3:$D$4485,'2021春'!$H$3:$H$4485),2,0)</f>
        <v>452731200412074511</v>
      </c>
    </row>
    <row r="3585" spans="1:20">
      <c r="A3585" s="255">
        <v>3583</v>
      </c>
      <c r="B3585" s="255" t="s">
        <v>14127</v>
      </c>
      <c r="C3585" s="255" t="s">
        <v>21</v>
      </c>
      <c r="D3585" s="255" t="s">
        <v>461</v>
      </c>
      <c r="E3585" s="255" t="s">
        <v>14128</v>
      </c>
      <c r="F3585" s="255" t="s">
        <v>24</v>
      </c>
      <c r="G3585" s="255">
        <v>16</v>
      </c>
      <c r="H3585" s="255" t="s">
        <v>11559</v>
      </c>
      <c r="I3585" s="255" t="s">
        <v>14129</v>
      </c>
      <c r="J3585" s="255" t="s">
        <v>14130</v>
      </c>
      <c r="K3585" s="255" t="s">
        <v>27</v>
      </c>
      <c r="L3585" s="260">
        <v>44402</v>
      </c>
      <c r="M3585" s="255" t="s">
        <v>29</v>
      </c>
      <c r="N3585" s="255" t="s">
        <v>30</v>
      </c>
      <c r="O3585" s="260"/>
      <c r="P3585" s="255"/>
      <c r="Q3585" s="255" t="s">
        <v>30</v>
      </c>
      <c r="R3585" s="255"/>
      <c r="S3585" s="255"/>
      <c r="T3585" s="251" t="str">
        <f t="array" ref="T3585">VLOOKUP(D3585&amp;E3585,IF({1,0},'2021春'!$C$3:$C$4485&amp;'2021春'!$D$3:$D$4485,'2021春'!$H$3:$H$4485),2,0)</f>
        <v>452731200501134838</v>
      </c>
    </row>
    <row r="3586" spans="1:20">
      <c r="A3586" s="255">
        <v>3584</v>
      </c>
      <c r="B3586" s="255" t="s">
        <v>4707</v>
      </c>
      <c r="C3586" s="255" t="s">
        <v>21</v>
      </c>
      <c r="D3586" s="255" t="s">
        <v>461</v>
      </c>
      <c r="E3586" s="255" t="s">
        <v>4708</v>
      </c>
      <c r="F3586" s="255" t="s">
        <v>143</v>
      </c>
      <c r="G3586" s="255">
        <v>21</v>
      </c>
      <c r="H3586" s="255" t="s">
        <v>4709</v>
      </c>
      <c r="I3586" s="255" t="s">
        <v>4710</v>
      </c>
      <c r="J3586" s="255" t="s">
        <v>4711</v>
      </c>
      <c r="K3586" s="255" t="s">
        <v>27</v>
      </c>
      <c r="L3586" s="260">
        <v>44397</v>
      </c>
      <c r="M3586" s="255" t="s">
        <v>28</v>
      </c>
      <c r="N3586" s="255" t="s">
        <v>30</v>
      </c>
      <c r="O3586" s="260">
        <v>44419</v>
      </c>
      <c r="P3586" s="255" t="s">
        <v>29</v>
      </c>
      <c r="Q3586" s="255" t="s">
        <v>30</v>
      </c>
      <c r="R3586" s="255"/>
      <c r="S3586" s="255"/>
      <c r="T3586" s="251" t="str">
        <f t="array" ref="T3586">VLOOKUP(D3586&amp;E3586,IF({1,0},'2021春'!$C$3:$C$4485&amp;'2021春'!$D$3:$D$4485,'2021春'!$H$3:$H$4485),2,0)</f>
        <v>451229200008012722</v>
      </c>
    </row>
    <row r="3587" spans="1:20">
      <c r="A3587" s="255">
        <v>3585</v>
      </c>
      <c r="B3587" s="255" t="s">
        <v>14131</v>
      </c>
      <c r="C3587" s="255" t="s">
        <v>21</v>
      </c>
      <c r="D3587" s="255" t="s">
        <v>461</v>
      </c>
      <c r="E3587" s="255" t="s">
        <v>14132</v>
      </c>
      <c r="F3587" s="255" t="s">
        <v>24</v>
      </c>
      <c r="G3587" s="255">
        <v>16</v>
      </c>
      <c r="H3587" s="255" t="s">
        <v>3752</v>
      </c>
      <c r="I3587" s="255" t="s">
        <v>14133</v>
      </c>
      <c r="J3587" s="255" t="s">
        <v>14134</v>
      </c>
      <c r="K3587" s="255" t="s">
        <v>27</v>
      </c>
      <c r="L3587" s="260">
        <v>44414</v>
      </c>
      <c r="M3587" s="255" t="s">
        <v>28</v>
      </c>
      <c r="N3587" s="255" t="s">
        <v>30</v>
      </c>
      <c r="O3587" s="260"/>
      <c r="P3587" s="255"/>
      <c r="Q3587" s="255" t="s">
        <v>30</v>
      </c>
      <c r="R3587" s="255"/>
      <c r="S3587" s="255"/>
      <c r="T3587" s="251" t="str">
        <f t="array" ref="T3587">VLOOKUP(D3587&amp;E3587,IF({1,0},'2021春'!$C$3:$C$4485&amp;'2021春'!$D$3:$D$4485,'2021春'!$H$3:$H$4485),2,0)</f>
        <v>45122920050623001X</v>
      </c>
    </row>
    <row r="3588" spans="1:20">
      <c r="A3588" s="255">
        <v>3586</v>
      </c>
      <c r="B3588" s="255" t="s">
        <v>14135</v>
      </c>
      <c r="C3588" s="255" t="s">
        <v>21</v>
      </c>
      <c r="D3588" s="255" t="s">
        <v>461</v>
      </c>
      <c r="E3588" s="255" t="s">
        <v>14136</v>
      </c>
      <c r="F3588" s="255" t="s">
        <v>143</v>
      </c>
      <c r="G3588" s="255">
        <v>16</v>
      </c>
      <c r="H3588" s="255" t="s">
        <v>361</v>
      </c>
      <c r="I3588" s="255" t="s">
        <v>14137</v>
      </c>
      <c r="J3588" s="255" t="s">
        <v>14138</v>
      </c>
      <c r="K3588" s="255" t="s">
        <v>27</v>
      </c>
      <c r="L3588" s="260">
        <v>44396</v>
      </c>
      <c r="M3588" s="255" t="s">
        <v>28</v>
      </c>
      <c r="N3588" s="255" t="s">
        <v>30</v>
      </c>
      <c r="O3588" s="260"/>
      <c r="P3588" s="255"/>
      <c r="Q3588" s="255" t="s">
        <v>30</v>
      </c>
      <c r="R3588" s="255"/>
      <c r="S3588" s="255"/>
      <c r="T3588" s="251" t="str">
        <f t="array" ref="T3588">VLOOKUP(D3588&amp;E3588,IF({1,0},'2021春'!$C$3:$C$4485&amp;'2021春'!$D$3:$D$4485,'2021春'!$H$3:$H$4485),2,0)</f>
        <v>451229200508020024</v>
      </c>
    </row>
    <row r="3589" spans="1:20">
      <c r="A3589" s="255">
        <v>3587</v>
      </c>
      <c r="B3589" s="255" t="s">
        <v>14139</v>
      </c>
      <c r="C3589" s="255" t="s">
        <v>21</v>
      </c>
      <c r="D3589" s="255" t="s">
        <v>461</v>
      </c>
      <c r="E3589" s="255" t="s">
        <v>14140</v>
      </c>
      <c r="F3589" s="255" t="s">
        <v>143</v>
      </c>
      <c r="G3589" s="255">
        <v>16</v>
      </c>
      <c r="H3589" s="255" t="s">
        <v>4062</v>
      </c>
      <c r="I3589" s="255" t="s">
        <v>11503</v>
      </c>
      <c r="J3589" s="255" t="s">
        <v>14141</v>
      </c>
      <c r="K3589" s="255" t="s">
        <v>27</v>
      </c>
      <c r="L3589" s="260">
        <v>44394</v>
      </c>
      <c r="M3589" s="255" t="s">
        <v>28</v>
      </c>
      <c r="N3589" s="255" t="s">
        <v>30</v>
      </c>
      <c r="O3589" s="260"/>
      <c r="P3589" s="255"/>
      <c r="Q3589" s="255" t="s">
        <v>30</v>
      </c>
      <c r="R3589" s="255" t="s">
        <v>13862</v>
      </c>
      <c r="S3589" s="255"/>
      <c r="T3589" s="251" t="str">
        <f t="array" ref="T3589">VLOOKUP(D3589&amp;E3589,IF({1,0},'2021春'!$C$3:$C$4485&amp;'2021春'!$D$3:$D$4485,'2021春'!$H$3:$H$4485),2,0)</f>
        <v>451229200502210927</v>
      </c>
    </row>
    <row r="3590" spans="1:20">
      <c r="A3590" s="255">
        <v>3588</v>
      </c>
      <c r="B3590" s="255" t="s">
        <v>14142</v>
      </c>
      <c r="C3590" s="255" t="s">
        <v>21</v>
      </c>
      <c r="D3590" s="255" t="s">
        <v>461</v>
      </c>
      <c r="E3590" s="255" t="s">
        <v>14143</v>
      </c>
      <c r="F3590" s="255" t="s">
        <v>24</v>
      </c>
      <c r="G3590" s="255">
        <v>16</v>
      </c>
      <c r="H3590" s="255" t="s">
        <v>8835</v>
      </c>
      <c r="I3590" s="255" t="s">
        <v>14144</v>
      </c>
      <c r="J3590" s="255">
        <v>13557280198</v>
      </c>
      <c r="K3590" s="255" t="s">
        <v>27</v>
      </c>
      <c r="L3590" s="260">
        <v>44399</v>
      </c>
      <c r="M3590" s="255" t="s">
        <v>54</v>
      </c>
      <c r="N3590" s="255" t="s">
        <v>30</v>
      </c>
      <c r="O3590" s="260"/>
      <c r="P3590" s="255"/>
      <c r="Q3590" s="255" t="s">
        <v>30</v>
      </c>
      <c r="R3590" s="255"/>
      <c r="S3590" s="255"/>
      <c r="T3590" s="251" t="str">
        <f t="array" ref="T3590">VLOOKUP(D3590&amp;E3590,IF({1,0},'2021春'!$C$3:$C$4485&amp;'2021春'!$D$3:$D$4485,'2021春'!$H$3:$H$4485),2,0)</f>
        <v>452731200501134811</v>
      </c>
    </row>
    <row r="3591" spans="1:20">
      <c r="A3591" s="255">
        <v>3589</v>
      </c>
      <c r="B3591" s="255" t="s">
        <v>14145</v>
      </c>
      <c r="C3591" s="255" t="s">
        <v>21</v>
      </c>
      <c r="D3591" s="255" t="s">
        <v>461</v>
      </c>
      <c r="E3591" s="255" t="s">
        <v>2188</v>
      </c>
      <c r="F3591" s="255" t="s">
        <v>143</v>
      </c>
      <c r="G3591" s="255">
        <v>17</v>
      </c>
      <c r="H3591" s="255" t="s">
        <v>14146</v>
      </c>
      <c r="I3591" s="255" t="s">
        <v>14147</v>
      </c>
      <c r="J3591" s="255" t="s">
        <v>14148</v>
      </c>
      <c r="K3591" s="255" t="s">
        <v>27</v>
      </c>
      <c r="L3591" s="260">
        <v>44396</v>
      </c>
      <c r="M3591" s="255" t="s">
        <v>3693</v>
      </c>
      <c r="N3591" s="255" t="s">
        <v>30</v>
      </c>
      <c r="O3591" s="260"/>
      <c r="P3591" s="255"/>
      <c r="Q3591" s="255" t="s">
        <v>30</v>
      </c>
      <c r="R3591" s="255"/>
      <c r="S3591" s="255"/>
      <c r="T3591" s="251" t="str">
        <f t="array" ref="T3591">VLOOKUP(D3591&amp;E3591,IF({1,0},'2021春'!$C$3:$C$4485&amp;'2021春'!$D$3:$D$4485,'2021春'!$H$3:$H$4485),2,0)</f>
        <v>451229200401080326</v>
      </c>
    </row>
    <row r="3592" spans="1:20">
      <c r="A3592" s="255">
        <v>3590</v>
      </c>
      <c r="B3592" s="255" t="s">
        <v>14149</v>
      </c>
      <c r="C3592" s="255" t="s">
        <v>21</v>
      </c>
      <c r="D3592" s="255" t="s">
        <v>461</v>
      </c>
      <c r="E3592" s="255" t="s">
        <v>14150</v>
      </c>
      <c r="F3592" s="255" t="s">
        <v>24</v>
      </c>
      <c r="G3592" s="255">
        <v>16</v>
      </c>
      <c r="H3592" s="255" t="s">
        <v>14151</v>
      </c>
      <c r="I3592" s="255" t="s">
        <v>14152</v>
      </c>
      <c r="J3592" s="255" t="s">
        <v>14153</v>
      </c>
      <c r="K3592" s="255" t="s">
        <v>27</v>
      </c>
      <c r="L3592" s="260">
        <v>44396</v>
      </c>
      <c r="M3592" s="255" t="s">
        <v>28</v>
      </c>
      <c r="N3592" s="255" t="s">
        <v>30</v>
      </c>
      <c r="O3592" s="260"/>
      <c r="P3592" s="255"/>
      <c r="Q3592" s="255" t="s">
        <v>30</v>
      </c>
      <c r="R3592" s="255"/>
      <c r="S3592" s="255"/>
      <c r="T3592" s="251" t="str">
        <f t="array" ref="T3592">VLOOKUP(D3592&amp;E3592,IF({1,0},'2021春'!$C$3:$C$4485&amp;'2021春'!$D$3:$D$4485,'2021春'!$H$3:$H$4485),2,0)</f>
        <v>452731200507020313</v>
      </c>
    </row>
    <row r="3593" spans="1:20">
      <c r="A3593" s="255">
        <v>3591</v>
      </c>
      <c r="B3593" s="255" t="s">
        <v>14154</v>
      </c>
      <c r="C3593" s="255" t="s">
        <v>21</v>
      </c>
      <c r="D3593" s="255" t="s">
        <v>461</v>
      </c>
      <c r="E3593" s="255" t="s">
        <v>14155</v>
      </c>
      <c r="F3593" s="255" t="s">
        <v>24</v>
      </c>
      <c r="G3593" s="255">
        <v>15</v>
      </c>
      <c r="H3593" s="255" t="s">
        <v>12263</v>
      </c>
      <c r="I3593" s="255" t="s">
        <v>14156</v>
      </c>
      <c r="J3593" s="255" t="s">
        <v>14157</v>
      </c>
      <c r="K3593" s="255" t="s">
        <v>27</v>
      </c>
      <c r="L3593" s="260">
        <v>44404</v>
      </c>
      <c r="M3593" s="255" t="s">
        <v>11221</v>
      </c>
      <c r="N3593" s="255" t="s">
        <v>30</v>
      </c>
      <c r="O3593" s="260"/>
      <c r="P3593" s="255"/>
      <c r="Q3593" s="255" t="s">
        <v>30</v>
      </c>
      <c r="R3593" s="255"/>
      <c r="S3593" s="255"/>
      <c r="T3593" s="251" t="str">
        <f t="array" ref="T3593">VLOOKUP(D3593&amp;E3593,IF({1,0},'2021春'!$C$3:$C$4485&amp;'2021春'!$D$3:$D$4485,'2021春'!$H$3:$H$4485),2,0)</f>
        <v>452731200601143619</v>
      </c>
    </row>
    <row r="3594" spans="1:20">
      <c r="A3594" s="255">
        <v>3592</v>
      </c>
      <c r="B3594" s="255" t="s">
        <v>14158</v>
      </c>
      <c r="C3594" s="255" t="s">
        <v>21</v>
      </c>
      <c r="D3594" s="255" t="s">
        <v>461</v>
      </c>
      <c r="E3594" s="255" t="s">
        <v>14159</v>
      </c>
      <c r="F3594" s="255" t="s">
        <v>143</v>
      </c>
      <c r="G3594" s="255">
        <v>16</v>
      </c>
      <c r="H3594" s="255" t="s">
        <v>14160</v>
      </c>
      <c r="I3594" s="255" t="s">
        <v>14161</v>
      </c>
      <c r="J3594" s="255">
        <v>17878651458</v>
      </c>
      <c r="K3594" s="255" t="s">
        <v>27</v>
      </c>
      <c r="L3594" s="260">
        <v>44396</v>
      </c>
      <c r="M3594" s="255" t="s">
        <v>14162</v>
      </c>
      <c r="N3594" s="255" t="s">
        <v>30</v>
      </c>
      <c r="O3594" s="260"/>
      <c r="P3594" s="255"/>
      <c r="Q3594" s="255" t="s">
        <v>30</v>
      </c>
      <c r="R3594" s="255"/>
      <c r="S3594" s="255"/>
      <c r="T3594" s="251" t="str">
        <f t="array" ref="T3594">VLOOKUP(D3594&amp;E3594,IF({1,0},'2021春'!$C$3:$C$4485&amp;'2021春'!$D$3:$D$4485,'2021春'!$H$3:$H$4485),2,0)</f>
        <v>451229200411104520</v>
      </c>
    </row>
    <row r="3595" spans="1:20">
      <c r="A3595" s="255">
        <v>3593</v>
      </c>
      <c r="B3595" s="255" t="s">
        <v>14163</v>
      </c>
      <c r="C3595" s="255" t="s">
        <v>21</v>
      </c>
      <c r="D3595" s="255" t="s">
        <v>461</v>
      </c>
      <c r="E3595" s="255" t="s">
        <v>14164</v>
      </c>
      <c r="F3595" s="255" t="s">
        <v>143</v>
      </c>
      <c r="G3595" s="255">
        <v>17</v>
      </c>
      <c r="H3595" s="255" t="s">
        <v>14165</v>
      </c>
      <c r="I3595" s="255" t="s">
        <v>14166</v>
      </c>
      <c r="J3595" s="255" t="s">
        <v>14167</v>
      </c>
      <c r="K3595" s="255" t="s">
        <v>27</v>
      </c>
      <c r="L3595" s="260">
        <v>44397</v>
      </c>
      <c r="M3595" s="255" t="s">
        <v>6052</v>
      </c>
      <c r="N3595" s="255" t="s">
        <v>30</v>
      </c>
      <c r="O3595" s="260"/>
      <c r="P3595" s="255"/>
      <c r="Q3595" s="255" t="s">
        <v>30</v>
      </c>
      <c r="R3595" s="255"/>
      <c r="S3595" s="255"/>
      <c r="T3595" s="251" t="str">
        <f t="array" ref="T3595">VLOOKUP(D3595&amp;E3595,IF({1,0},'2021春'!$C$3:$C$4485&amp;'2021春'!$D$3:$D$4485,'2021春'!$H$3:$H$4485),2,0)</f>
        <v>452731200404052128</v>
      </c>
    </row>
    <row r="3596" spans="1:20">
      <c r="A3596" s="255">
        <v>3594</v>
      </c>
      <c r="B3596" s="255" t="s">
        <v>14168</v>
      </c>
      <c r="C3596" s="255" t="s">
        <v>21</v>
      </c>
      <c r="D3596" s="255" t="s">
        <v>461</v>
      </c>
      <c r="E3596" s="255" t="s">
        <v>14169</v>
      </c>
      <c r="F3596" s="255" t="s">
        <v>143</v>
      </c>
      <c r="G3596" s="255">
        <v>16</v>
      </c>
      <c r="H3596" s="255" t="s">
        <v>10044</v>
      </c>
      <c r="I3596" s="255" t="s">
        <v>12093</v>
      </c>
      <c r="J3596" s="255" t="s">
        <v>14170</v>
      </c>
      <c r="K3596" s="255" t="s">
        <v>27</v>
      </c>
      <c r="L3596" s="260">
        <v>44396</v>
      </c>
      <c r="M3596" s="255" t="s">
        <v>14171</v>
      </c>
      <c r="N3596" s="255" t="s">
        <v>30</v>
      </c>
      <c r="O3596" s="260"/>
      <c r="P3596" s="255"/>
      <c r="Q3596" s="255" t="s">
        <v>30</v>
      </c>
      <c r="R3596" s="255"/>
      <c r="S3596" s="255"/>
      <c r="T3596" s="251" t="str">
        <f t="array" ref="T3596">VLOOKUP(D3596&amp;E3596,IF({1,0},'2021春'!$C$3:$C$4485&amp;'2021春'!$D$3:$D$4485,'2021春'!$H$3:$H$4485),2,0)</f>
        <v>451229200412113920</v>
      </c>
    </row>
    <row r="3597" spans="1:20">
      <c r="A3597" s="255">
        <v>3595</v>
      </c>
      <c r="B3597" s="255" t="s">
        <v>14172</v>
      </c>
      <c r="C3597" s="255" t="s">
        <v>21</v>
      </c>
      <c r="D3597" s="255" t="s">
        <v>461</v>
      </c>
      <c r="E3597" s="255" t="s">
        <v>14173</v>
      </c>
      <c r="F3597" s="255" t="s">
        <v>143</v>
      </c>
      <c r="G3597" s="255">
        <v>15</v>
      </c>
      <c r="H3597" s="255" t="s">
        <v>14174</v>
      </c>
      <c r="I3597" s="255" t="s">
        <v>14175</v>
      </c>
      <c r="J3597" s="255" t="s">
        <v>14176</v>
      </c>
      <c r="K3597" s="255" t="s">
        <v>27</v>
      </c>
      <c r="L3597" s="260">
        <v>44398</v>
      </c>
      <c r="M3597" s="255" t="s">
        <v>14177</v>
      </c>
      <c r="N3597" s="255" t="s">
        <v>30</v>
      </c>
      <c r="O3597" s="260"/>
      <c r="P3597" s="255"/>
      <c r="Q3597" s="255" t="s">
        <v>30</v>
      </c>
      <c r="R3597" s="255"/>
      <c r="S3597" s="255"/>
      <c r="T3597" s="251" t="str">
        <f t="array" ref="T3597">VLOOKUP(D3597&amp;E3597,IF({1,0},'2021春'!$C$3:$C$4485&amp;'2021春'!$D$3:$D$4485,'2021春'!$H$3:$H$4485),2,0)</f>
        <v>451229200606072442</v>
      </c>
    </row>
    <row r="3598" spans="1:20">
      <c r="A3598" s="255">
        <v>3596</v>
      </c>
      <c r="B3598" s="255" t="s">
        <v>14178</v>
      </c>
      <c r="C3598" s="255" t="s">
        <v>21</v>
      </c>
      <c r="D3598" s="255" t="s">
        <v>461</v>
      </c>
      <c r="E3598" s="255" t="s">
        <v>14179</v>
      </c>
      <c r="F3598" s="255" t="s">
        <v>143</v>
      </c>
      <c r="G3598" s="255">
        <v>16</v>
      </c>
      <c r="H3598" s="255" t="s">
        <v>14180</v>
      </c>
      <c r="I3598" s="255" t="s">
        <v>14181</v>
      </c>
      <c r="J3598" s="255" t="s">
        <v>14182</v>
      </c>
      <c r="K3598" s="255" t="s">
        <v>27</v>
      </c>
      <c r="L3598" s="260">
        <v>44401</v>
      </c>
      <c r="M3598" s="255" t="s">
        <v>5175</v>
      </c>
      <c r="N3598" s="255" t="s">
        <v>30</v>
      </c>
      <c r="O3598" s="260"/>
      <c r="P3598" s="255"/>
      <c r="Q3598" s="255" t="s">
        <v>30</v>
      </c>
      <c r="R3598" s="255"/>
      <c r="S3598" s="255"/>
      <c r="T3598" s="251" t="str">
        <f t="array" ref="T3598">VLOOKUP(D3598&amp;E3598,IF({1,0},'2021春'!$C$3:$C$4485&amp;'2021春'!$D$3:$D$4485,'2021春'!$H$3:$H$4485),2,0)</f>
        <v>452731200408284866</v>
      </c>
    </row>
    <row r="3599" spans="1:20">
      <c r="A3599" s="255">
        <v>3597</v>
      </c>
      <c r="B3599" s="255" t="s">
        <v>14183</v>
      </c>
      <c r="C3599" s="255" t="s">
        <v>21</v>
      </c>
      <c r="D3599" s="255" t="s">
        <v>461</v>
      </c>
      <c r="E3599" s="255" t="s">
        <v>14184</v>
      </c>
      <c r="F3599" s="255" t="s">
        <v>143</v>
      </c>
      <c r="G3599" s="255">
        <v>15</v>
      </c>
      <c r="H3599" s="255" t="s">
        <v>14185</v>
      </c>
      <c r="I3599" s="255" t="s">
        <v>14186</v>
      </c>
      <c r="J3599" s="255" t="s">
        <v>14187</v>
      </c>
      <c r="K3599" s="255" t="s">
        <v>27</v>
      </c>
      <c r="L3599" s="260">
        <v>44394</v>
      </c>
      <c r="M3599" s="255" t="s">
        <v>1352</v>
      </c>
      <c r="N3599" s="255" t="s">
        <v>30</v>
      </c>
      <c r="O3599" s="260"/>
      <c r="P3599" s="255"/>
      <c r="Q3599" s="255" t="s">
        <v>30</v>
      </c>
      <c r="R3599" s="255"/>
      <c r="S3599" s="255"/>
      <c r="T3599" s="251" t="str">
        <f t="array" ref="T3599">VLOOKUP(D3599&amp;E3599,IF({1,0},'2021春'!$C$3:$C$4485&amp;'2021春'!$D$3:$D$4485,'2021春'!$H$3:$H$4485),2,0)</f>
        <v>451229200510011821</v>
      </c>
    </row>
    <row r="3600" spans="1:20">
      <c r="A3600" s="255">
        <v>3598</v>
      </c>
      <c r="B3600" s="255" t="s">
        <v>14188</v>
      </c>
      <c r="C3600" s="255" t="s">
        <v>21</v>
      </c>
      <c r="D3600" s="255" t="s">
        <v>461</v>
      </c>
      <c r="E3600" s="255" t="s">
        <v>14189</v>
      </c>
      <c r="F3600" s="255" t="s">
        <v>143</v>
      </c>
      <c r="G3600" s="255">
        <v>16</v>
      </c>
      <c r="H3600" s="255" t="s">
        <v>14190</v>
      </c>
      <c r="I3600" s="255" t="s">
        <v>14191</v>
      </c>
      <c r="J3600" s="255" t="s">
        <v>14192</v>
      </c>
      <c r="K3600" s="255" t="s">
        <v>27</v>
      </c>
      <c r="L3600" s="260">
        <v>44405</v>
      </c>
      <c r="M3600" s="255" t="s">
        <v>14193</v>
      </c>
      <c r="N3600" s="255" t="s">
        <v>30</v>
      </c>
      <c r="O3600" s="260"/>
      <c r="P3600" s="255"/>
      <c r="Q3600" s="255" t="s">
        <v>30</v>
      </c>
      <c r="R3600" s="255"/>
      <c r="S3600" s="255"/>
      <c r="T3600" s="251" t="str">
        <f t="array" ref="T3600">VLOOKUP(D3600&amp;E3600,IF({1,0},'2021春'!$C$3:$C$4485&amp;'2021春'!$D$3:$D$4485,'2021春'!$H$3:$H$4485),2,0)</f>
        <v>452731200411270027</v>
      </c>
    </row>
    <row r="3601" spans="1:20">
      <c r="A3601" s="255">
        <v>3599</v>
      </c>
      <c r="B3601" s="255" t="s">
        <v>9457</v>
      </c>
      <c r="C3601" s="255" t="s">
        <v>21</v>
      </c>
      <c r="D3601" s="255" t="s">
        <v>461</v>
      </c>
      <c r="E3601" s="255" t="s">
        <v>9458</v>
      </c>
      <c r="F3601" s="255" t="s">
        <v>143</v>
      </c>
      <c r="G3601" s="255">
        <v>17</v>
      </c>
      <c r="H3601" s="255" t="s">
        <v>9459</v>
      </c>
      <c r="I3601" s="255" t="s">
        <v>9460</v>
      </c>
      <c r="J3601" s="255">
        <v>15677110638</v>
      </c>
      <c r="K3601" s="255" t="s">
        <v>27</v>
      </c>
      <c r="L3601" s="260">
        <v>44388</v>
      </c>
      <c r="M3601" s="255" t="s">
        <v>9398</v>
      </c>
      <c r="N3601" s="255" t="s">
        <v>30</v>
      </c>
      <c r="O3601" s="260"/>
      <c r="P3601" s="255"/>
      <c r="Q3601" s="255" t="s">
        <v>30</v>
      </c>
      <c r="R3601" s="255"/>
      <c r="S3601" s="255"/>
      <c r="T3601" s="251" t="str">
        <f t="array" ref="T3601">VLOOKUP(D3601&amp;E3601,IF({1,0},'2021春'!$C$3:$C$4485&amp;'2021春'!$D$3:$D$4485,'2021春'!$H$3:$H$4485),2,0)</f>
        <v>452731200404034229</v>
      </c>
    </row>
    <row r="3602" spans="1:20">
      <c r="A3602" s="255">
        <v>3600</v>
      </c>
      <c r="B3602" s="255" t="s">
        <v>14194</v>
      </c>
      <c r="C3602" s="255" t="s">
        <v>21</v>
      </c>
      <c r="D3602" s="255" t="s">
        <v>461</v>
      </c>
      <c r="E3602" s="255" t="s">
        <v>14195</v>
      </c>
      <c r="F3602" s="255" t="s">
        <v>143</v>
      </c>
      <c r="G3602" s="255">
        <v>18</v>
      </c>
      <c r="H3602" s="255" t="s">
        <v>14196</v>
      </c>
      <c r="I3602" s="255" t="s">
        <v>4538</v>
      </c>
      <c r="J3602" s="255" t="s">
        <v>14197</v>
      </c>
      <c r="K3602" s="255" t="s">
        <v>27</v>
      </c>
      <c r="L3602" s="260">
        <v>44394</v>
      </c>
      <c r="M3602" s="255" t="s">
        <v>28</v>
      </c>
      <c r="N3602" s="255" t="s">
        <v>27</v>
      </c>
      <c r="O3602" s="260">
        <v>44419</v>
      </c>
      <c r="P3602" s="255" t="s">
        <v>14198</v>
      </c>
      <c r="Q3602" s="255" t="s">
        <v>30</v>
      </c>
      <c r="R3602" s="255"/>
      <c r="S3602" s="255"/>
      <c r="T3602" s="251" t="str">
        <f t="array" ref="T3602">VLOOKUP(D3602&amp;E3602,IF({1,0},'2021春'!$C$3:$C$4485&amp;'2021春'!$D$3:$D$4485,'2021春'!$H$3:$H$4485),2,0)</f>
        <v>451229200305241820</v>
      </c>
    </row>
    <row r="3603" spans="1:20">
      <c r="A3603" s="255">
        <v>3601</v>
      </c>
      <c r="B3603" s="255" t="s">
        <v>14199</v>
      </c>
      <c r="C3603" s="255" t="s">
        <v>21</v>
      </c>
      <c r="D3603" s="255" t="s">
        <v>461</v>
      </c>
      <c r="E3603" s="255" t="s">
        <v>14200</v>
      </c>
      <c r="F3603" s="255" t="s">
        <v>143</v>
      </c>
      <c r="G3603" s="255">
        <v>16</v>
      </c>
      <c r="H3603" s="255" t="s">
        <v>14201</v>
      </c>
      <c r="I3603" s="255" t="s">
        <v>14202</v>
      </c>
      <c r="J3603" s="255" t="s">
        <v>14203</v>
      </c>
      <c r="K3603" s="255" t="s">
        <v>27</v>
      </c>
      <c r="L3603" s="260">
        <v>44400</v>
      </c>
      <c r="M3603" s="255" t="s">
        <v>2172</v>
      </c>
      <c r="N3603" s="255" t="s">
        <v>30</v>
      </c>
      <c r="O3603" s="260"/>
      <c r="P3603" s="255"/>
      <c r="Q3603" s="255" t="s">
        <v>30</v>
      </c>
      <c r="R3603" s="255"/>
      <c r="S3603" s="255"/>
      <c r="T3603" s="251" t="str">
        <f t="array" ref="T3603">VLOOKUP(D3603&amp;E3603,IF({1,0},'2021春'!$C$3:$C$4485&amp;'2021春'!$D$3:$D$4485,'2021春'!$H$3:$H$4485),2,0)</f>
        <v>451229200412082124</v>
      </c>
    </row>
    <row r="3604" spans="1:20">
      <c r="A3604" s="255">
        <v>3602</v>
      </c>
      <c r="B3604" s="255" t="s">
        <v>14204</v>
      </c>
      <c r="C3604" s="255" t="s">
        <v>21</v>
      </c>
      <c r="D3604" s="255" t="s">
        <v>461</v>
      </c>
      <c r="E3604" s="255" t="s">
        <v>14205</v>
      </c>
      <c r="F3604" s="255" t="s">
        <v>143</v>
      </c>
      <c r="G3604" s="255">
        <v>17</v>
      </c>
      <c r="H3604" s="255" t="s">
        <v>14206</v>
      </c>
      <c r="I3604" s="255" t="s">
        <v>14207</v>
      </c>
      <c r="J3604" s="255" t="s">
        <v>14208</v>
      </c>
      <c r="K3604" s="255" t="s">
        <v>27</v>
      </c>
      <c r="L3604" s="260">
        <v>44396</v>
      </c>
      <c r="M3604" s="255" t="s">
        <v>133</v>
      </c>
      <c r="N3604" s="255" t="s">
        <v>30</v>
      </c>
      <c r="O3604" s="260"/>
      <c r="P3604" s="255"/>
      <c r="Q3604" s="255" t="s">
        <v>30</v>
      </c>
      <c r="R3604" s="255"/>
      <c r="S3604" s="255"/>
      <c r="T3604" s="251" t="str">
        <f t="array" ref="T3604">VLOOKUP(D3604&amp;E3604,IF({1,0},'2021春'!$C$3:$C$4485&amp;'2021春'!$D$3:$D$4485,'2021春'!$H$3:$H$4485),2,0)</f>
        <v>451229200311232429</v>
      </c>
    </row>
    <row r="3605" spans="1:20">
      <c r="A3605" s="255">
        <v>3603</v>
      </c>
      <c r="B3605" s="255" t="s">
        <v>14209</v>
      </c>
      <c r="C3605" s="255" t="s">
        <v>21</v>
      </c>
      <c r="D3605" s="255" t="s">
        <v>461</v>
      </c>
      <c r="E3605" s="255" t="s">
        <v>14210</v>
      </c>
      <c r="F3605" s="255" t="s">
        <v>143</v>
      </c>
      <c r="G3605" s="255">
        <v>17</v>
      </c>
      <c r="H3605" s="255" t="s">
        <v>14211</v>
      </c>
      <c r="I3605" s="255" t="s">
        <v>14212</v>
      </c>
      <c r="J3605" s="255" t="s">
        <v>14213</v>
      </c>
      <c r="K3605" s="255" t="s">
        <v>27</v>
      </c>
      <c r="L3605" s="260">
        <v>44396</v>
      </c>
      <c r="M3605" s="255" t="s">
        <v>9309</v>
      </c>
      <c r="N3605" s="255" t="s">
        <v>30</v>
      </c>
      <c r="O3605" s="260"/>
      <c r="P3605" s="255"/>
      <c r="Q3605" s="255" t="s">
        <v>30</v>
      </c>
      <c r="R3605" s="255"/>
      <c r="S3605" s="255"/>
      <c r="T3605" s="251" t="str">
        <f t="array" ref="T3605">VLOOKUP(D3605&amp;E3605,IF({1,0},'2021春'!$C$3:$C$4485&amp;'2021春'!$D$3:$D$4485,'2021春'!$H$3:$H$4485),2,0)</f>
        <v>450621200406241125</v>
      </c>
    </row>
    <row r="3606" spans="1:20">
      <c r="A3606" s="255">
        <v>3604</v>
      </c>
      <c r="B3606" s="255" t="s">
        <v>14214</v>
      </c>
      <c r="C3606" s="255" t="s">
        <v>21</v>
      </c>
      <c r="D3606" s="255" t="s">
        <v>461</v>
      </c>
      <c r="E3606" s="255" t="s">
        <v>14215</v>
      </c>
      <c r="F3606" s="255" t="s">
        <v>24</v>
      </c>
      <c r="G3606" s="255">
        <v>16</v>
      </c>
      <c r="H3606" s="255" t="s">
        <v>14216</v>
      </c>
      <c r="I3606" s="255" t="s">
        <v>14217</v>
      </c>
      <c r="J3606" s="255" t="s">
        <v>14218</v>
      </c>
      <c r="K3606" s="255" t="s">
        <v>27</v>
      </c>
      <c r="L3606" s="260">
        <v>44395</v>
      </c>
      <c r="M3606" s="255" t="s">
        <v>2455</v>
      </c>
      <c r="N3606" s="255" t="s">
        <v>30</v>
      </c>
      <c r="O3606" s="260"/>
      <c r="P3606" s="255"/>
      <c r="Q3606" s="255" t="s">
        <v>30</v>
      </c>
      <c r="R3606" s="255"/>
      <c r="S3606" s="255"/>
      <c r="T3606" s="251" t="str">
        <f t="array" ref="T3606">VLOOKUP(D3606&amp;E3606,IF({1,0},'2021春'!$C$3:$C$4485&amp;'2021春'!$D$3:$D$4485,'2021春'!$H$3:$H$4485),2,0)</f>
        <v>500234200505158698</v>
      </c>
    </row>
    <row r="3607" spans="1:20">
      <c r="A3607" s="255">
        <v>3605</v>
      </c>
      <c r="B3607" s="255" t="s">
        <v>14219</v>
      </c>
      <c r="C3607" s="255" t="s">
        <v>21</v>
      </c>
      <c r="D3607" s="255" t="s">
        <v>461</v>
      </c>
      <c r="E3607" s="255" t="s">
        <v>14220</v>
      </c>
      <c r="F3607" s="255" t="s">
        <v>143</v>
      </c>
      <c r="G3607" s="255">
        <v>16</v>
      </c>
      <c r="H3607" s="255" t="s">
        <v>14221</v>
      </c>
      <c r="I3607" s="255" t="s">
        <v>14222</v>
      </c>
      <c r="J3607" s="255" t="s">
        <v>14223</v>
      </c>
      <c r="K3607" s="255" t="s">
        <v>27</v>
      </c>
      <c r="L3607" s="260">
        <v>44395</v>
      </c>
      <c r="M3607" s="255" t="s">
        <v>2455</v>
      </c>
      <c r="N3607" s="255" t="s">
        <v>30</v>
      </c>
      <c r="O3607" s="260"/>
      <c r="P3607" s="255"/>
      <c r="Q3607" s="255" t="s">
        <v>30</v>
      </c>
      <c r="R3607" s="255"/>
      <c r="S3607" s="255"/>
      <c r="T3607" s="251" t="str">
        <f t="array" ref="T3607">VLOOKUP(D3607&amp;E3607,IF({1,0},'2021春'!$C$3:$C$4485&amp;'2021春'!$D$3:$D$4485,'2021春'!$H$3:$H$4485),2,0)</f>
        <v>452731200502180924</v>
      </c>
    </row>
    <row r="3608" spans="1:20">
      <c r="A3608" s="255">
        <v>3606</v>
      </c>
      <c r="B3608" s="255" t="s">
        <v>14224</v>
      </c>
      <c r="C3608" s="255" t="s">
        <v>21</v>
      </c>
      <c r="D3608" s="255" t="s">
        <v>461</v>
      </c>
      <c r="E3608" s="255" t="s">
        <v>14225</v>
      </c>
      <c r="F3608" s="255" t="s">
        <v>143</v>
      </c>
      <c r="G3608" s="255">
        <v>16</v>
      </c>
      <c r="H3608" s="255" t="s">
        <v>14226</v>
      </c>
      <c r="I3608" s="255" t="s">
        <v>14227</v>
      </c>
      <c r="J3608" s="255" t="s">
        <v>14228</v>
      </c>
      <c r="K3608" s="255" t="s">
        <v>27</v>
      </c>
      <c r="L3608" s="260">
        <v>44395</v>
      </c>
      <c r="M3608" s="255" t="s">
        <v>2455</v>
      </c>
      <c r="N3608" s="255" t="s">
        <v>30</v>
      </c>
      <c r="O3608" s="260"/>
      <c r="P3608" s="255"/>
      <c r="Q3608" s="255" t="s">
        <v>30</v>
      </c>
      <c r="R3608" s="255"/>
      <c r="S3608" s="255"/>
      <c r="T3608" s="251" t="str">
        <f t="array" ref="T3608">VLOOKUP(D3608&amp;E3608,IF({1,0},'2021春'!$C$3:$C$4485&amp;'2021春'!$D$3:$D$4485,'2021春'!$H$3:$H$4485),2,0)</f>
        <v>452731200504100924</v>
      </c>
    </row>
    <row r="3609" spans="1:20">
      <c r="A3609" s="255">
        <v>3607</v>
      </c>
      <c r="B3609" s="255" t="s">
        <v>10205</v>
      </c>
      <c r="C3609" s="255" t="s">
        <v>21</v>
      </c>
      <c r="D3609" s="255" t="s">
        <v>461</v>
      </c>
      <c r="E3609" s="255" t="s">
        <v>10206</v>
      </c>
      <c r="F3609" s="255" t="s">
        <v>143</v>
      </c>
      <c r="G3609" s="255">
        <v>17</v>
      </c>
      <c r="H3609" s="255" t="s">
        <v>10207</v>
      </c>
      <c r="I3609" s="255" t="s">
        <v>10208</v>
      </c>
      <c r="J3609" s="255" t="s">
        <v>10209</v>
      </c>
      <c r="K3609" s="255" t="s">
        <v>27</v>
      </c>
      <c r="L3609" s="260">
        <v>44394</v>
      </c>
      <c r="M3609" s="255" t="s">
        <v>2172</v>
      </c>
      <c r="N3609" s="255" t="s">
        <v>30</v>
      </c>
      <c r="O3609" s="260"/>
      <c r="P3609" s="255"/>
      <c r="Q3609" s="255" t="s">
        <v>30</v>
      </c>
      <c r="R3609" s="255" t="s">
        <v>10159</v>
      </c>
      <c r="S3609" s="255"/>
      <c r="T3609" s="251" t="str">
        <f t="array" ref="T3609">VLOOKUP(D3609&amp;E3609,IF({1,0},'2021春'!$C$3:$C$4485&amp;'2021春'!$D$3:$D$4485,'2021春'!$H$3:$H$4485),2,0)</f>
        <v>451229200405095429</v>
      </c>
    </row>
    <row r="3610" spans="1:20">
      <c r="A3610" s="255">
        <v>3608</v>
      </c>
      <c r="B3610" s="255" t="s">
        <v>14229</v>
      </c>
      <c r="C3610" s="255" t="s">
        <v>21</v>
      </c>
      <c r="D3610" s="255" t="s">
        <v>461</v>
      </c>
      <c r="E3610" s="255" t="s">
        <v>14230</v>
      </c>
      <c r="F3610" s="255" t="s">
        <v>143</v>
      </c>
      <c r="G3610" s="255">
        <v>16</v>
      </c>
      <c r="H3610" s="255" t="s">
        <v>14231</v>
      </c>
      <c r="I3610" s="255" t="s">
        <v>2565</v>
      </c>
      <c r="J3610" s="255" t="s">
        <v>14232</v>
      </c>
      <c r="K3610" s="255" t="s">
        <v>27</v>
      </c>
      <c r="L3610" s="260">
        <v>44395</v>
      </c>
      <c r="M3610" s="255" t="s">
        <v>2455</v>
      </c>
      <c r="N3610" s="255" t="s">
        <v>30</v>
      </c>
      <c r="O3610" s="260"/>
      <c r="P3610" s="255"/>
      <c r="Q3610" s="255" t="s">
        <v>30</v>
      </c>
      <c r="R3610" s="255"/>
      <c r="S3610" s="255"/>
      <c r="T3610" s="251" t="str">
        <f t="array" ref="T3610">VLOOKUP(D3610&amp;E3610,IF({1,0},'2021春'!$C$3:$C$4485&amp;'2021春'!$D$3:$D$4485,'2021春'!$H$3:$H$4485),2,0)</f>
        <v>452731200505174825</v>
      </c>
    </row>
    <row r="3611" spans="1:20">
      <c r="A3611" s="255">
        <v>3609</v>
      </c>
      <c r="B3611" s="255" t="s">
        <v>14233</v>
      </c>
      <c r="C3611" s="255" t="s">
        <v>21</v>
      </c>
      <c r="D3611" s="255" t="s">
        <v>461</v>
      </c>
      <c r="E3611" s="255" t="s">
        <v>14234</v>
      </c>
      <c r="F3611" s="255" t="s">
        <v>143</v>
      </c>
      <c r="G3611" s="255">
        <v>17</v>
      </c>
      <c r="H3611" s="255" t="s">
        <v>6794</v>
      </c>
      <c r="I3611" s="255" t="s">
        <v>14235</v>
      </c>
      <c r="J3611" s="255">
        <v>18278829478</v>
      </c>
      <c r="K3611" s="255" t="s">
        <v>27</v>
      </c>
      <c r="L3611" s="260">
        <v>44394</v>
      </c>
      <c r="M3611" s="255" t="s">
        <v>2455</v>
      </c>
      <c r="N3611" s="255" t="s">
        <v>30</v>
      </c>
      <c r="O3611" s="260"/>
      <c r="P3611" s="255"/>
      <c r="Q3611" s="255" t="s">
        <v>30</v>
      </c>
      <c r="R3611" s="255"/>
      <c r="S3611" s="255"/>
      <c r="T3611" s="251" t="str">
        <f t="array" ref="T3611">VLOOKUP(D3611&amp;E3611,IF({1,0},'2021春'!$C$3:$C$4485&amp;'2021春'!$D$3:$D$4485,'2021春'!$H$3:$H$4485),2,0)</f>
        <v>451229200408122728</v>
      </c>
    </row>
    <row r="3612" spans="1:20">
      <c r="A3612" s="255">
        <v>3610</v>
      </c>
      <c r="B3612" s="255" t="s">
        <v>14236</v>
      </c>
      <c r="C3612" s="255" t="s">
        <v>21</v>
      </c>
      <c r="D3612" s="255" t="s">
        <v>461</v>
      </c>
      <c r="E3612" s="255" t="s">
        <v>14237</v>
      </c>
      <c r="F3612" s="255" t="s">
        <v>24</v>
      </c>
      <c r="G3612" s="255">
        <v>17</v>
      </c>
      <c r="H3612" s="255" t="s">
        <v>5254</v>
      </c>
      <c r="I3612" s="255" t="s">
        <v>14238</v>
      </c>
      <c r="J3612" s="255">
        <v>13877876996</v>
      </c>
      <c r="K3612" s="255" t="s">
        <v>27</v>
      </c>
      <c r="L3612" s="260">
        <v>44395</v>
      </c>
      <c r="M3612" s="255" t="s">
        <v>2747</v>
      </c>
      <c r="N3612" s="255" t="s">
        <v>27</v>
      </c>
      <c r="O3612" s="260">
        <v>44416</v>
      </c>
      <c r="P3612" s="255" t="s">
        <v>2747</v>
      </c>
      <c r="Q3612" s="255" t="s">
        <v>30</v>
      </c>
      <c r="R3612" s="255"/>
      <c r="S3612" s="255"/>
      <c r="T3612" s="251" t="str">
        <f t="array" ref="T3612">VLOOKUP(D3612&amp;E3612,IF({1,0},'2021春'!$C$3:$C$4485&amp;'2021春'!$D$3:$D$4485,'2021春'!$H$3:$H$4485),2,0)</f>
        <v>451229200408032714</v>
      </c>
    </row>
    <row r="3613" spans="1:20">
      <c r="A3613" s="255">
        <v>3611</v>
      </c>
      <c r="B3613" s="255" t="s">
        <v>3375</v>
      </c>
      <c r="C3613" s="255" t="s">
        <v>21</v>
      </c>
      <c r="D3613" s="255" t="s">
        <v>461</v>
      </c>
      <c r="E3613" s="255" t="s">
        <v>3376</v>
      </c>
      <c r="F3613" s="255" t="s">
        <v>24</v>
      </c>
      <c r="G3613" s="255">
        <v>19</v>
      </c>
      <c r="H3613" s="255" t="s">
        <v>3377</v>
      </c>
      <c r="I3613" s="255" t="s">
        <v>3378</v>
      </c>
      <c r="J3613" s="255">
        <v>15078613460</v>
      </c>
      <c r="K3613" s="255" t="s">
        <v>27</v>
      </c>
      <c r="L3613" s="260">
        <v>44396</v>
      </c>
      <c r="M3613" s="255" t="s">
        <v>28</v>
      </c>
      <c r="N3613" s="255" t="s">
        <v>30</v>
      </c>
      <c r="O3613" s="260"/>
      <c r="P3613" s="255"/>
      <c r="Q3613" s="255" t="s">
        <v>30</v>
      </c>
      <c r="R3613" s="255"/>
      <c r="S3613" s="255"/>
      <c r="T3613" s="251" t="str">
        <f t="array" ref="T3613">VLOOKUP(D3613&amp;E3613,IF({1,0},'2021春'!$C$3:$C$4485&amp;'2021春'!$D$3:$D$4485,'2021春'!$H$3:$H$4485),2,0)</f>
        <v>452731200202010958</v>
      </c>
    </row>
    <row r="3614" spans="1:20">
      <c r="A3614" s="255">
        <v>3612</v>
      </c>
      <c r="B3614" s="255" t="s">
        <v>14239</v>
      </c>
      <c r="C3614" s="255" t="s">
        <v>21</v>
      </c>
      <c r="D3614" s="255" t="s">
        <v>461</v>
      </c>
      <c r="E3614" s="255" t="s">
        <v>14240</v>
      </c>
      <c r="F3614" s="255" t="s">
        <v>24</v>
      </c>
      <c r="G3614" s="255">
        <v>16</v>
      </c>
      <c r="H3614" s="255" t="s">
        <v>14241</v>
      </c>
      <c r="I3614" s="255" t="s">
        <v>14242</v>
      </c>
      <c r="J3614" s="255" t="s">
        <v>14243</v>
      </c>
      <c r="K3614" s="255" t="s">
        <v>27</v>
      </c>
      <c r="L3614" s="260">
        <v>44397</v>
      </c>
      <c r="M3614" s="255" t="s">
        <v>14244</v>
      </c>
      <c r="N3614" s="255" t="s">
        <v>30</v>
      </c>
      <c r="O3614" s="260"/>
      <c r="P3614" s="255"/>
      <c r="Q3614" s="255" t="s">
        <v>30</v>
      </c>
      <c r="R3614" s="255"/>
      <c r="S3614" s="255"/>
      <c r="T3614" s="251" t="str">
        <f t="array" ref="T3614">VLOOKUP(D3614&amp;E3614,IF({1,0},'2021春'!$C$3:$C$4485&amp;'2021春'!$D$3:$D$4485,'2021春'!$H$3:$H$4485),2,0)</f>
        <v>451229200503162410</v>
      </c>
    </row>
    <row r="3615" spans="1:20">
      <c r="A3615" s="255">
        <v>3613</v>
      </c>
      <c r="B3615" s="255" t="s">
        <v>14245</v>
      </c>
      <c r="C3615" s="255" t="s">
        <v>21</v>
      </c>
      <c r="D3615" s="255" t="s">
        <v>461</v>
      </c>
      <c r="E3615" s="255" t="s">
        <v>14246</v>
      </c>
      <c r="F3615" s="255" t="s">
        <v>24</v>
      </c>
      <c r="G3615" s="255">
        <v>17</v>
      </c>
      <c r="H3615" s="255" t="s">
        <v>14247</v>
      </c>
      <c r="I3615" s="255" t="s">
        <v>14248</v>
      </c>
      <c r="J3615" s="255" t="s">
        <v>14249</v>
      </c>
      <c r="K3615" s="255" t="s">
        <v>27</v>
      </c>
      <c r="L3615" s="260">
        <v>44397</v>
      </c>
      <c r="M3615" s="255" t="s">
        <v>28</v>
      </c>
      <c r="N3615" s="255"/>
      <c r="O3615" s="260"/>
      <c r="P3615" s="255"/>
      <c r="Q3615" s="255" t="s">
        <v>30</v>
      </c>
      <c r="R3615" s="255"/>
      <c r="S3615" s="255" t="s">
        <v>14250</v>
      </c>
      <c r="T3615" s="251" t="str">
        <f t="array" ref="T3615">VLOOKUP(D3615&amp;E3615,IF({1,0},'2021春'!$C$3:$C$4485&amp;'2021春'!$D$3:$D$4485,'2021春'!$H$3:$H$4485),2,0)</f>
        <v>451229200310064515</v>
      </c>
    </row>
    <row r="3616" spans="1:20">
      <c r="A3616" s="255">
        <v>3614</v>
      </c>
      <c r="B3616" s="255" t="s">
        <v>14251</v>
      </c>
      <c r="C3616" s="255" t="s">
        <v>21</v>
      </c>
      <c r="D3616" s="255" t="s">
        <v>461</v>
      </c>
      <c r="E3616" s="255" t="s">
        <v>746</v>
      </c>
      <c r="F3616" s="255" t="s">
        <v>24</v>
      </c>
      <c r="G3616" s="255">
        <v>16</v>
      </c>
      <c r="H3616" s="255" t="s">
        <v>5079</v>
      </c>
      <c r="I3616" s="255" t="s">
        <v>5080</v>
      </c>
      <c r="J3616" s="255" t="s">
        <v>14252</v>
      </c>
      <c r="K3616" s="255" t="s">
        <v>27</v>
      </c>
      <c r="L3616" s="260">
        <v>44395</v>
      </c>
      <c r="M3616" s="255" t="s">
        <v>2747</v>
      </c>
      <c r="N3616" s="255" t="s">
        <v>30</v>
      </c>
      <c r="O3616" s="260"/>
      <c r="P3616" s="255"/>
      <c r="Q3616" s="255" t="s">
        <v>30</v>
      </c>
      <c r="R3616" s="255"/>
      <c r="S3616" s="255"/>
      <c r="T3616" s="251" t="str">
        <f t="array" ref="T3616">VLOOKUP(D3616&amp;E3616,IF({1,0},'2021春'!$C$3:$C$4485&amp;'2021春'!$D$3:$D$4485,'2021春'!$H$3:$H$4485),2,0)</f>
        <v>451229200502192730</v>
      </c>
    </row>
    <row r="3617" spans="1:20">
      <c r="A3617" s="255">
        <v>3615</v>
      </c>
      <c r="B3617" s="255" t="s">
        <v>14253</v>
      </c>
      <c r="C3617" s="255" t="s">
        <v>21</v>
      </c>
      <c r="D3617" s="255" t="s">
        <v>461</v>
      </c>
      <c r="E3617" s="255" t="s">
        <v>14254</v>
      </c>
      <c r="F3617" s="255" t="s">
        <v>143</v>
      </c>
      <c r="G3617" s="255">
        <v>17</v>
      </c>
      <c r="H3617" s="255" t="s">
        <v>2676</v>
      </c>
      <c r="I3617" s="255" t="s">
        <v>14255</v>
      </c>
      <c r="J3617" s="255" t="s">
        <v>14256</v>
      </c>
      <c r="K3617" s="255" t="s">
        <v>27</v>
      </c>
      <c r="L3617" s="260">
        <v>44399</v>
      </c>
      <c r="M3617" s="255" t="s">
        <v>139</v>
      </c>
      <c r="N3617" s="255" t="s">
        <v>30</v>
      </c>
      <c r="O3617" s="260"/>
      <c r="P3617" s="255"/>
      <c r="Q3617" s="255" t="s">
        <v>30</v>
      </c>
      <c r="R3617" s="255"/>
      <c r="S3617" s="255"/>
      <c r="T3617" s="251" t="str">
        <f t="array" ref="T3617">VLOOKUP(D3617&amp;E3617,IF({1,0},'2021春'!$C$3:$C$4485&amp;'2021春'!$D$3:$D$4485,'2021春'!$H$3:$H$4485),2,0)</f>
        <v>451229200408083626</v>
      </c>
    </row>
    <row r="3618" spans="1:20">
      <c r="A3618" s="255">
        <v>3616</v>
      </c>
      <c r="B3618" s="255" t="s">
        <v>14257</v>
      </c>
      <c r="C3618" s="255" t="s">
        <v>21</v>
      </c>
      <c r="D3618" s="255" t="s">
        <v>461</v>
      </c>
      <c r="E3618" s="255" t="s">
        <v>14258</v>
      </c>
      <c r="F3618" s="255" t="s">
        <v>24</v>
      </c>
      <c r="G3618" s="255">
        <v>16</v>
      </c>
      <c r="H3618" s="255" t="s">
        <v>1296</v>
      </c>
      <c r="I3618" s="255" t="s">
        <v>14259</v>
      </c>
      <c r="J3618" s="255" t="s">
        <v>14260</v>
      </c>
      <c r="K3618" s="255" t="s">
        <v>27</v>
      </c>
      <c r="L3618" s="260">
        <v>44405</v>
      </c>
      <c r="M3618" s="255" t="s">
        <v>9309</v>
      </c>
      <c r="N3618" s="255" t="s">
        <v>30</v>
      </c>
      <c r="O3618" s="260"/>
      <c r="P3618" s="255"/>
      <c r="Q3618" s="255" t="s">
        <v>30</v>
      </c>
      <c r="R3618" s="255"/>
      <c r="S3618" s="255"/>
      <c r="T3618" s="251" t="str">
        <f t="array" ref="T3618">VLOOKUP(D3618&amp;E3618,IF({1,0},'2021春'!$C$3:$C$4485&amp;'2021春'!$D$3:$D$4485,'2021春'!$H$3:$H$4485),2,0)</f>
        <v>451229200412061235</v>
      </c>
    </row>
    <row r="3619" spans="1:20">
      <c r="A3619" s="255">
        <v>3617</v>
      </c>
      <c r="B3619" s="255" t="s">
        <v>14261</v>
      </c>
      <c r="C3619" s="255" t="s">
        <v>21</v>
      </c>
      <c r="D3619" s="255" t="s">
        <v>461</v>
      </c>
      <c r="E3619" s="255" t="s">
        <v>14262</v>
      </c>
      <c r="F3619" s="255" t="s">
        <v>143</v>
      </c>
      <c r="G3619" s="255">
        <v>16</v>
      </c>
      <c r="H3619" s="255" t="s">
        <v>14263</v>
      </c>
      <c r="I3619" s="255" t="s">
        <v>14264</v>
      </c>
      <c r="J3619" s="255" t="s">
        <v>14265</v>
      </c>
      <c r="K3619" s="255" t="s">
        <v>27</v>
      </c>
      <c r="L3619" s="260">
        <v>44398</v>
      </c>
      <c r="M3619" s="255" t="s">
        <v>8710</v>
      </c>
      <c r="N3619" s="255" t="s">
        <v>30</v>
      </c>
      <c r="O3619" s="260"/>
      <c r="P3619" s="255"/>
      <c r="Q3619" s="255" t="s">
        <v>30</v>
      </c>
      <c r="R3619" s="255" t="s">
        <v>14266</v>
      </c>
      <c r="S3619" s="255"/>
      <c r="T3619" s="251" t="str">
        <f t="array" ref="T3619">VLOOKUP(D3619&amp;E3619,IF({1,0},'2021春'!$C$3:$C$4485&amp;'2021春'!$D$3:$D$4485,'2021春'!$H$3:$H$4485),2,0)</f>
        <v>45273120050408002X</v>
      </c>
    </row>
    <row r="3620" spans="1:20">
      <c r="A3620" s="255">
        <v>3618</v>
      </c>
      <c r="B3620" s="255" t="s">
        <v>14267</v>
      </c>
      <c r="C3620" s="255" t="s">
        <v>21</v>
      </c>
      <c r="D3620" s="255" t="s">
        <v>461</v>
      </c>
      <c r="E3620" s="255" t="s">
        <v>14268</v>
      </c>
      <c r="F3620" s="255" t="s">
        <v>24</v>
      </c>
      <c r="G3620" s="255">
        <v>16</v>
      </c>
      <c r="H3620" s="255" t="s">
        <v>14269</v>
      </c>
      <c r="I3620" s="255" t="s">
        <v>14270</v>
      </c>
      <c r="J3620" s="255" t="s">
        <v>14271</v>
      </c>
      <c r="K3620" s="255" t="s">
        <v>27</v>
      </c>
      <c r="L3620" s="260">
        <v>44396</v>
      </c>
      <c r="M3620" s="255" t="s">
        <v>139</v>
      </c>
      <c r="N3620" s="255" t="s">
        <v>30</v>
      </c>
      <c r="O3620" s="260"/>
      <c r="P3620" s="255"/>
      <c r="Q3620" s="255" t="s">
        <v>30</v>
      </c>
      <c r="R3620" s="255"/>
      <c r="S3620" s="255"/>
      <c r="T3620" s="251" t="str">
        <f t="array" ref="T3620">VLOOKUP(D3620&amp;E3620,IF({1,0},'2021春'!$C$3:$C$4485&amp;'2021春'!$D$3:$D$4485,'2021春'!$H$3:$H$4485),2,0)</f>
        <v>452731200501133616</v>
      </c>
    </row>
    <row r="3621" spans="1:20">
      <c r="A3621" s="255">
        <v>3619</v>
      </c>
      <c r="B3621" s="255" t="s">
        <v>14272</v>
      </c>
      <c r="C3621" s="255" t="s">
        <v>21</v>
      </c>
      <c r="D3621" s="255" t="s">
        <v>461</v>
      </c>
      <c r="E3621" s="255" t="s">
        <v>14273</v>
      </c>
      <c r="F3621" s="255" t="s">
        <v>24</v>
      </c>
      <c r="G3621" s="255">
        <v>14</v>
      </c>
      <c r="H3621" s="255" t="s">
        <v>14274</v>
      </c>
      <c r="I3621" s="255" t="s">
        <v>14275</v>
      </c>
      <c r="J3621" s="255" t="s">
        <v>14276</v>
      </c>
      <c r="K3621" s="255" t="s">
        <v>27</v>
      </c>
      <c r="L3621" s="260">
        <v>44411</v>
      </c>
      <c r="M3621" s="255" t="s">
        <v>6052</v>
      </c>
      <c r="N3621" s="261" t="s">
        <v>30</v>
      </c>
      <c r="O3621" s="260"/>
      <c r="P3621" s="255"/>
      <c r="Q3621" s="255" t="s">
        <v>30</v>
      </c>
      <c r="R3621" s="255"/>
      <c r="S3621" s="255"/>
      <c r="T3621" s="251" t="str">
        <f t="array" ref="T3621">VLOOKUP(D3621&amp;E3621,IF({1,0},'2021春'!$C$3:$C$4485&amp;'2021春'!$D$3:$D$4485,'2021春'!$H$3:$H$4485),2,0)</f>
        <v>451229200610032136</v>
      </c>
    </row>
    <row r="3622" spans="1:20">
      <c r="A3622" s="255">
        <v>3620</v>
      </c>
      <c r="B3622" s="255" t="s">
        <v>14277</v>
      </c>
      <c r="C3622" s="255" t="s">
        <v>21</v>
      </c>
      <c r="D3622" s="255" t="s">
        <v>461</v>
      </c>
      <c r="E3622" s="255" t="s">
        <v>14278</v>
      </c>
      <c r="F3622" s="255" t="s">
        <v>143</v>
      </c>
      <c r="G3622" s="255">
        <v>22</v>
      </c>
      <c r="H3622" s="255" t="s">
        <v>14279</v>
      </c>
      <c r="I3622" s="255" t="s">
        <v>14280</v>
      </c>
      <c r="J3622" s="255" t="s">
        <v>14281</v>
      </c>
      <c r="K3622" s="255" t="s">
        <v>27</v>
      </c>
      <c r="L3622" s="260">
        <v>44394</v>
      </c>
      <c r="M3622" s="255" t="s">
        <v>2172</v>
      </c>
      <c r="N3622" s="255" t="s">
        <v>30</v>
      </c>
      <c r="O3622" s="260"/>
      <c r="P3622" s="255"/>
      <c r="Q3622" s="255" t="s">
        <v>30</v>
      </c>
      <c r="R3622" s="255"/>
      <c r="S3622" s="255"/>
      <c r="T3622" s="251" t="str">
        <f t="array" ref="T3622">VLOOKUP(D3622&amp;E3622,IF({1,0},'2021春'!$C$3:$C$4485&amp;'2021春'!$D$3:$D$4485,'2021春'!$H$3:$H$4485),2,0)</f>
        <v>451229199904145720</v>
      </c>
    </row>
    <row r="3623" spans="1:20">
      <c r="A3623" s="255">
        <v>3621</v>
      </c>
      <c r="B3623" s="255" t="s">
        <v>7713</v>
      </c>
      <c r="C3623" s="255" t="s">
        <v>21</v>
      </c>
      <c r="D3623" s="255" t="s">
        <v>461</v>
      </c>
      <c r="E3623" s="255" t="s">
        <v>2702</v>
      </c>
      <c r="F3623" s="255" t="s">
        <v>24</v>
      </c>
      <c r="G3623" s="255">
        <v>17</v>
      </c>
      <c r="H3623" s="255" t="s">
        <v>7714</v>
      </c>
      <c r="I3623" s="255" t="s">
        <v>7715</v>
      </c>
      <c r="J3623" s="255">
        <v>15777802897</v>
      </c>
      <c r="K3623" s="255" t="s">
        <v>27</v>
      </c>
      <c r="L3623" s="260">
        <v>44397</v>
      </c>
      <c r="M3623" s="255" t="s">
        <v>1303</v>
      </c>
      <c r="N3623" s="255" t="s">
        <v>30</v>
      </c>
      <c r="O3623" s="260"/>
      <c r="P3623" s="255"/>
      <c r="Q3623" s="255" t="s">
        <v>30</v>
      </c>
      <c r="R3623" s="255"/>
      <c r="S3623" s="255"/>
      <c r="T3623" s="251" t="str">
        <f t="array" ref="T3623">VLOOKUP(D3623&amp;E3623,IF({1,0},'2021春'!$C$3:$C$4485&amp;'2021春'!$D$3:$D$4485,'2021春'!$H$3:$H$4485),2,0)</f>
        <v>452731200401193910</v>
      </c>
    </row>
    <row r="3624" spans="1:20">
      <c r="A3624" s="255">
        <v>3622</v>
      </c>
      <c r="B3624" s="255" t="s">
        <v>14282</v>
      </c>
      <c r="C3624" s="255" t="s">
        <v>21</v>
      </c>
      <c r="D3624" s="255" t="s">
        <v>461</v>
      </c>
      <c r="E3624" s="255" t="s">
        <v>14283</v>
      </c>
      <c r="F3624" s="255" t="s">
        <v>143</v>
      </c>
      <c r="G3624" s="255">
        <v>16</v>
      </c>
      <c r="H3624" s="255" t="s">
        <v>14284</v>
      </c>
      <c r="I3624" s="255" t="s">
        <v>14285</v>
      </c>
      <c r="J3624" s="255" t="s">
        <v>14286</v>
      </c>
      <c r="K3624" s="255" t="s">
        <v>27</v>
      </c>
      <c r="L3624" s="260">
        <v>44395</v>
      </c>
      <c r="M3624" s="255" t="s">
        <v>4299</v>
      </c>
      <c r="N3624" s="255" t="s">
        <v>27</v>
      </c>
      <c r="O3624" s="260">
        <v>44417</v>
      </c>
      <c r="P3624" s="255" t="s">
        <v>4299</v>
      </c>
      <c r="Q3624" s="255" t="s">
        <v>30</v>
      </c>
      <c r="R3624" s="255"/>
      <c r="S3624" s="255"/>
      <c r="T3624" s="251" t="str">
        <f t="array" ref="T3624">VLOOKUP(D3624&amp;E3624,IF({1,0},'2021春'!$C$3:$C$4485&amp;'2021春'!$D$3:$D$4485,'2021春'!$H$3:$H$4485),2,0)</f>
        <v>452731200504284823</v>
      </c>
    </row>
    <row r="3625" spans="1:20">
      <c r="A3625" s="255">
        <v>3623</v>
      </c>
      <c r="B3625" s="255" t="s">
        <v>14287</v>
      </c>
      <c r="C3625" s="255" t="s">
        <v>21</v>
      </c>
      <c r="D3625" s="255" t="s">
        <v>461</v>
      </c>
      <c r="E3625" s="255" t="s">
        <v>14288</v>
      </c>
      <c r="F3625" s="255" t="s">
        <v>143</v>
      </c>
      <c r="G3625" s="255">
        <v>17</v>
      </c>
      <c r="H3625" s="255" t="s">
        <v>14289</v>
      </c>
      <c r="I3625" s="255" t="s">
        <v>14290</v>
      </c>
      <c r="J3625" s="255" t="s">
        <v>14291</v>
      </c>
      <c r="K3625" s="255" t="s">
        <v>27</v>
      </c>
      <c r="L3625" s="260">
        <v>44395</v>
      </c>
      <c r="M3625" s="255" t="s">
        <v>2172</v>
      </c>
      <c r="N3625" s="255" t="s">
        <v>30</v>
      </c>
      <c r="O3625" s="260"/>
      <c r="P3625" s="255"/>
      <c r="Q3625" s="255" t="s">
        <v>30</v>
      </c>
      <c r="R3625" s="255"/>
      <c r="S3625" s="255"/>
      <c r="T3625" s="251" t="str">
        <f t="array" ref="T3625">VLOOKUP(D3625&amp;E3625,IF({1,0},'2021春'!$C$3:$C$4485&amp;'2021春'!$D$3:$D$4485,'2021春'!$H$3:$H$4485),2,0)</f>
        <v>451229200312255120</v>
      </c>
    </row>
    <row r="3626" spans="1:20">
      <c r="A3626" s="255">
        <v>3624</v>
      </c>
      <c r="B3626" s="255" t="s">
        <v>14292</v>
      </c>
      <c r="C3626" s="255" t="s">
        <v>21</v>
      </c>
      <c r="D3626" s="255" t="s">
        <v>461</v>
      </c>
      <c r="E3626" s="255" t="s">
        <v>14293</v>
      </c>
      <c r="F3626" s="255" t="s">
        <v>143</v>
      </c>
      <c r="G3626" s="255">
        <v>15</v>
      </c>
      <c r="H3626" s="255" t="s">
        <v>14294</v>
      </c>
      <c r="I3626" s="255" t="s">
        <v>14295</v>
      </c>
      <c r="J3626" s="255">
        <v>17776181684</v>
      </c>
      <c r="K3626" s="255" t="s">
        <v>27</v>
      </c>
      <c r="L3626" s="260">
        <v>44396</v>
      </c>
      <c r="M3626" s="255" t="s">
        <v>6237</v>
      </c>
      <c r="N3626" s="255" t="s">
        <v>30</v>
      </c>
      <c r="O3626" s="260"/>
      <c r="P3626" s="255"/>
      <c r="Q3626" s="255" t="s">
        <v>30</v>
      </c>
      <c r="R3626" s="255"/>
      <c r="S3626" s="255"/>
      <c r="T3626" s="251" t="str">
        <f t="array" ref="T3626">VLOOKUP(D3626&amp;E3626,IF({1,0},'2021春'!$C$3:$C$4485&amp;'2021春'!$D$3:$D$4485,'2021春'!$H$3:$H$4485),2,0)</f>
        <v>452731200508194224</v>
      </c>
    </row>
    <row r="3627" spans="1:20">
      <c r="A3627" s="255">
        <v>3625</v>
      </c>
      <c r="B3627" s="255" t="s">
        <v>14296</v>
      </c>
      <c r="C3627" s="255" t="s">
        <v>21</v>
      </c>
      <c r="D3627" s="255" t="s">
        <v>461</v>
      </c>
      <c r="E3627" s="255" t="s">
        <v>14297</v>
      </c>
      <c r="F3627" s="255" t="s">
        <v>143</v>
      </c>
      <c r="G3627" s="255">
        <v>15</v>
      </c>
      <c r="H3627" s="255" t="s">
        <v>14298</v>
      </c>
      <c r="I3627" s="255" t="s">
        <v>14299</v>
      </c>
      <c r="J3627" s="255" t="s">
        <v>14300</v>
      </c>
      <c r="K3627" s="255" t="s">
        <v>27</v>
      </c>
      <c r="L3627" s="260">
        <v>44395</v>
      </c>
      <c r="M3627" s="255" t="s">
        <v>4299</v>
      </c>
      <c r="N3627" s="255" t="s">
        <v>27</v>
      </c>
      <c r="O3627" s="260">
        <v>44416</v>
      </c>
      <c r="P3627" s="255" t="s">
        <v>4299</v>
      </c>
      <c r="Q3627" s="255" t="s">
        <v>30</v>
      </c>
      <c r="R3627" s="255"/>
      <c r="S3627" s="255"/>
      <c r="T3627" s="251" t="str">
        <f t="array" ref="T3627">VLOOKUP(D3627&amp;E3627,IF({1,0},'2021春'!$C$3:$C$4485&amp;'2021春'!$D$3:$D$4485,'2021春'!$H$3:$H$4485),2,0)</f>
        <v>45092220051005092X</v>
      </c>
    </row>
    <row r="3628" spans="1:20">
      <c r="A3628" s="255">
        <v>3626</v>
      </c>
      <c r="B3628" s="255" t="s">
        <v>14301</v>
      </c>
      <c r="C3628" s="255" t="s">
        <v>21</v>
      </c>
      <c r="D3628" s="255" t="s">
        <v>461</v>
      </c>
      <c r="E3628" s="255" t="s">
        <v>14302</v>
      </c>
      <c r="F3628" s="255" t="s">
        <v>24</v>
      </c>
      <c r="G3628" s="255">
        <v>17</v>
      </c>
      <c r="H3628" s="255" t="s">
        <v>14303</v>
      </c>
      <c r="I3628" s="255" t="s">
        <v>14304</v>
      </c>
      <c r="J3628" s="255" t="s">
        <v>14305</v>
      </c>
      <c r="K3628" s="255" t="s">
        <v>27</v>
      </c>
      <c r="L3628" s="260">
        <v>44378</v>
      </c>
      <c r="M3628" s="255" t="s">
        <v>6307</v>
      </c>
      <c r="N3628" s="255" t="s">
        <v>30</v>
      </c>
      <c r="O3628" s="260"/>
      <c r="P3628" s="255"/>
      <c r="Q3628" s="255" t="s">
        <v>30</v>
      </c>
      <c r="R3628" s="255"/>
      <c r="S3628" s="255"/>
      <c r="T3628" s="251" t="str">
        <f t="array" ref="T3628">VLOOKUP(D3628&amp;E3628,IF({1,0},'2021春'!$C$3:$C$4485&amp;'2021春'!$D$3:$D$4485,'2021春'!$H$3:$H$4485),2,0)</f>
        <v>452731200405113615</v>
      </c>
    </row>
    <row r="3629" spans="1:20">
      <c r="A3629" s="255">
        <v>3627</v>
      </c>
      <c r="B3629" s="255">
        <v>4.51229200307111e+17</v>
      </c>
      <c r="C3629" s="255" t="s">
        <v>21</v>
      </c>
      <c r="D3629" s="255" t="s">
        <v>461</v>
      </c>
      <c r="E3629" s="255" t="s">
        <v>14306</v>
      </c>
      <c r="F3629" s="255" t="s">
        <v>24</v>
      </c>
      <c r="G3629" s="255">
        <v>18</v>
      </c>
      <c r="H3629" s="255" t="s">
        <v>14307</v>
      </c>
      <c r="I3629" s="255" t="s">
        <v>14308</v>
      </c>
      <c r="J3629" s="255" t="s">
        <v>14309</v>
      </c>
      <c r="K3629" s="255" t="s">
        <v>27</v>
      </c>
      <c r="L3629" s="260">
        <v>44398</v>
      </c>
      <c r="M3629" s="255" t="s">
        <v>1352</v>
      </c>
      <c r="N3629" s="255" t="s">
        <v>30</v>
      </c>
      <c r="O3629" s="260"/>
      <c r="P3629" s="255"/>
      <c r="Q3629" s="255" t="s">
        <v>30</v>
      </c>
      <c r="R3629" s="255"/>
      <c r="S3629" s="255"/>
      <c r="T3629" s="251">
        <f t="array" ref="T3629">VLOOKUP(D3629&amp;E3629,IF({1,0},'2021春'!$C$3:$C$4485&amp;'2021春'!$D$3:$D$4485,'2021春'!$H$3:$H$4485),2,0)</f>
        <v>4.51229200307111e+17</v>
      </c>
    </row>
    <row r="3630" spans="1:20">
      <c r="A3630" s="255">
        <v>3628</v>
      </c>
      <c r="B3630" s="255" t="s">
        <v>14310</v>
      </c>
      <c r="C3630" s="255" t="s">
        <v>21</v>
      </c>
      <c r="D3630" s="255" t="s">
        <v>461</v>
      </c>
      <c r="E3630" s="255" t="s">
        <v>14311</v>
      </c>
      <c r="F3630" s="255" t="s">
        <v>143</v>
      </c>
      <c r="G3630" s="255">
        <v>16</v>
      </c>
      <c r="H3630" s="255" t="s">
        <v>14312</v>
      </c>
      <c r="I3630" s="255" t="s">
        <v>14313</v>
      </c>
      <c r="J3630" s="255" t="s">
        <v>14314</v>
      </c>
      <c r="K3630" s="255" t="s">
        <v>27</v>
      </c>
      <c r="L3630" s="260">
        <v>44396</v>
      </c>
      <c r="M3630" s="255" t="s">
        <v>2172</v>
      </c>
      <c r="N3630" s="255" t="s">
        <v>30</v>
      </c>
      <c r="O3630" s="260"/>
      <c r="P3630" s="255"/>
      <c r="Q3630" s="255" t="s">
        <v>30</v>
      </c>
      <c r="R3630" s="255"/>
      <c r="S3630" s="255"/>
      <c r="T3630" s="251" t="str">
        <f t="array" ref="T3630">VLOOKUP(D3630&amp;E3630,IF({1,0},'2021春'!$C$3:$C$4485&amp;'2021春'!$D$3:$D$4485,'2021春'!$H$3:$H$4485),2,0)</f>
        <v>452731200410075123</v>
      </c>
    </row>
    <row r="3631" spans="1:20">
      <c r="A3631" s="255">
        <v>3629</v>
      </c>
      <c r="B3631" s="255" t="s">
        <v>14315</v>
      </c>
      <c r="C3631" s="255" t="s">
        <v>21</v>
      </c>
      <c r="D3631" s="255" t="s">
        <v>461</v>
      </c>
      <c r="E3631" s="255" t="s">
        <v>14316</v>
      </c>
      <c r="F3631" s="255" t="s">
        <v>24</v>
      </c>
      <c r="G3631" s="255">
        <v>17</v>
      </c>
      <c r="H3631" s="255" t="s">
        <v>14317</v>
      </c>
      <c r="I3631" s="255" t="s">
        <v>14318</v>
      </c>
      <c r="J3631" s="255" t="s">
        <v>14319</v>
      </c>
      <c r="K3631" s="255" t="s">
        <v>27</v>
      </c>
      <c r="L3631" s="260">
        <v>44398</v>
      </c>
      <c r="M3631" s="255" t="s">
        <v>1352</v>
      </c>
      <c r="N3631" s="255" t="s">
        <v>30</v>
      </c>
      <c r="O3631" s="260"/>
      <c r="P3631" s="255"/>
      <c r="Q3631" s="255" t="s">
        <v>30</v>
      </c>
      <c r="R3631" s="255"/>
      <c r="S3631" s="255"/>
      <c r="T3631" s="251" t="str">
        <f t="array" ref="T3631">VLOOKUP(D3631&amp;E3631,IF({1,0},'2021春'!$C$3:$C$4485&amp;'2021春'!$D$3:$D$4485,'2021春'!$H$3:$H$4485),2,0)</f>
        <v>451229200309251831</v>
      </c>
    </row>
    <row r="3632" spans="1:20">
      <c r="A3632" s="255">
        <v>3630</v>
      </c>
      <c r="B3632" s="255" t="s">
        <v>14320</v>
      </c>
      <c r="C3632" s="255" t="s">
        <v>21</v>
      </c>
      <c r="D3632" s="255" t="s">
        <v>461</v>
      </c>
      <c r="E3632" s="255" t="s">
        <v>14321</v>
      </c>
      <c r="F3632" s="255" t="s">
        <v>24</v>
      </c>
      <c r="G3632" s="255">
        <v>17</v>
      </c>
      <c r="H3632" s="255" t="s">
        <v>6084</v>
      </c>
      <c r="I3632" s="255" t="s">
        <v>14322</v>
      </c>
      <c r="J3632" s="255" t="s">
        <v>14323</v>
      </c>
      <c r="K3632" s="255" t="s">
        <v>27</v>
      </c>
      <c r="L3632" s="260">
        <v>44400</v>
      </c>
      <c r="M3632" s="255" t="s">
        <v>3785</v>
      </c>
      <c r="N3632" s="255" t="s">
        <v>30</v>
      </c>
      <c r="O3632" s="260"/>
      <c r="P3632" s="255"/>
      <c r="Q3632" s="255" t="s">
        <v>30</v>
      </c>
      <c r="R3632" s="255"/>
      <c r="S3632" s="255"/>
      <c r="T3632" s="251" t="str">
        <f t="array" ref="T3632">VLOOKUP(D3632&amp;E3632,IF({1,0},'2021春'!$C$3:$C$4485&amp;'2021春'!$D$3:$D$4485,'2021春'!$H$3:$H$4485),2,0)</f>
        <v>452731200403076611</v>
      </c>
    </row>
    <row r="3633" spans="1:20">
      <c r="A3633" s="255">
        <v>3631</v>
      </c>
      <c r="B3633" s="255" t="s">
        <v>14324</v>
      </c>
      <c r="C3633" s="255" t="s">
        <v>21</v>
      </c>
      <c r="D3633" s="255" t="s">
        <v>461</v>
      </c>
      <c r="E3633" s="255" t="s">
        <v>14325</v>
      </c>
      <c r="F3633" s="255" t="s">
        <v>143</v>
      </c>
      <c r="G3633" s="255">
        <v>15</v>
      </c>
      <c r="H3633" s="255" t="s">
        <v>1456</v>
      </c>
      <c r="I3633" s="255" t="s">
        <v>14326</v>
      </c>
      <c r="J3633" s="255" t="s">
        <v>14327</v>
      </c>
      <c r="K3633" s="255" t="s">
        <v>27</v>
      </c>
      <c r="L3633" s="260">
        <v>44394</v>
      </c>
      <c r="M3633" s="255" t="s">
        <v>2172</v>
      </c>
      <c r="N3633" s="255" t="s">
        <v>30</v>
      </c>
      <c r="O3633" s="260"/>
      <c r="P3633" s="255"/>
      <c r="Q3633" s="255" t="s">
        <v>30</v>
      </c>
      <c r="R3633" s="255"/>
      <c r="S3633" s="255"/>
      <c r="T3633" s="251" t="str">
        <f t="array" ref="T3633">VLOOKUP(D3633&amp;E3633,IF({1,0},'2021春'!$C$3:$C$4485&amp;'2021春'!$D$3:$D$4485,'2021春'!$H$3:$H$4485),2,0)</f>
        <v>452731200509131826</v>
      </c>
    </row>
    <row r="3634" spans="1:20">
      <c r="A3634" s="255">
        <v>3632</v>
      </c>
      <c r="B3634" s="255" t="s">
        <v>14328</v>
      </c>
      <c r="C3634" s="255" t="s">
        <v>21</v>
      </c>
      <c r="D3634" s="255" t="s">
        <v>461</v>
      </c>
      <c r="E3634" s="255" t="s">
        <v>14329</v>
      </c>
      <c r="F3634" s="255" t="s">
        <v>143</v>
      </c>
      <c r="G3634" s="255">
        <v>16</v>
      </c>
      <c r="H3634" s="255" t="s">
        <v>14330</v>
      </c>
      <c r="I3634" s="255" t="s">
        <v>14331</v>
      </c>
      <c r="J3634" s="255" t="s">
        <v>14332</v>
      </c>
      <c r="K3634" s="255" t="s">
        <v>27</v>
      </c>
      <c r="L3634" s="260">
        <v>44396</v>
      </c>
      <c r="M3634" s="255" t="s">
        <v>2455</v>
      </c>
      <c r="N3634" s="255" t="s">
        <v>30</v>
      </c>
      <c r="O3634" s="260"/>
      <c r="P3634" s="255"/>
      <c r="Q3634" s="255" t="s">
        <v>30</v>
      </c>
      <c r="R3634" s="255"/>
      <c r="S3634" s="255"/>
      <c r="T3634" s="251" t="str">
        <f t="array" ref="T3634">VLOOKUP(D3634&amp;E3634,IF({1,0},'2021春'!$C$3:$C$4485&amp;'2021春'!$D$3:$D$4485,'2021春'!$H$3:$H$4485),2,0)</f>
        <v>450124200502104261</v>
      </c>
    </row>
    <row r="3635" spans="1:20">
      <c r="A3635" s="255">
        <v>3633</v>
      </c>
      <c r="B3635" s="255" t="s">
        <v>14333</v>
      </c>
      <c r="C3635" s="255" t="s">
        <v>21</v>
      </c>
      <c r="D3635" s="255" t="s">
        <v>461</v>
      </c>
      <c r="E3635" s="255" t="s">
        <v>14334</v>
      </c>
      <c r="F3635" s="255" t="s">
        <v>143</v>
      </c>
      <c r="G3635" s="255">
        <v>16</v>
      </c>
      <c r="H3635" s="255" t="s">
        <v>14335</v>
      </c>
      <c r="I3635" s="255" t="s">
        <v>14336</v>
      </c>
      <c r="J3635" s="255" t="s">
        <v>14337</v>
      </c>
      <c r="K3635" s="255" t="s">
        <v>27</v>
      </c>
      <c r="L3635" s="260">
        <v>44397</v>
      </c>
      <c r="M3635" s="255" t="s">
        <v>6052</v>
      </c>
      <c r="N3635" s="255" t="s">
        <v>30</v>
      </c>
      <c r="O3635" s="260"/>
      <c r="P3635" s="255"/>
      <c r="Q3635" s="255" t="s">
        <v>30</v>
      </c>
      <c r="R3635" s="255"/>
      <c r="S3635" s="255"/>
      <c r="T3635" s="251" t="str">
        <f t="array" ref="T3635">VLOOKUP(D3635&amp;E3635,IF({1,0},'2021春'!$C$3:$C$4485&amp;'2021春'!$D$3:$D$4485,'2021春'!$H$3:$H$4485),2,0)</f>
        <v>452731200508042127</v>
      </c>
    </row>
    <row r="3636" spans="1:20">
      <c r="A3636" s="255">
        <v>3634</v>
      </c>
      <c r="B3636" s="255" t="s">
        <v>4346</v>
      </c>
      <c r="C3636" s="255" t="s">
        <v>21</v>
      </c>
      <c r="D3636" s="255" t="s">
        <v>461</v>
      </c>
      <c r="E3636" s="255" t="s">
        <v>4347</v>
      </c>
      <c r="F3636" s="255" t="s">
        <v>24</v>
      </c>
      <c r="G3636" s="255">
        <v>18</v>
      </c>
      <c r="H3636" s="255" t="s">
        <v>4348</v>
      </c>
      <c r="I3636" s="255" t="s">
        <v>4349</v>
      </c>
      <c r="J3636" s="255">
        <v>13557188442</v>
      </c>
      <c r="K3636" s="255" t="s">
        <v>27</v>
      </c>
      <c r="L3636" s="260">
        <v>44395</v>
      </c>
      <c r="M3636" s="255" t="s">
        <v>14338</v>
      </c>
      <c r="N3636" s="255" t="s">
        <v>30</v>
      </c>
      <c r="O3636" s="260"/>
      <c r="P3636" s="255"/>
      <c r="Q3636" s="255" t="s">
        <v>30</v>
      </c>
      <c r="R3636" s="255"/>
      <c r="S3636" s="255"/>
      <c r="T3636" s="251" t="str">
        <f t="array" ref="T3636">VLOOKUP(D3636&amp;E3636,IF({1,0},'2021春'!$C$3:$C$4485&amp;'2021春'!$D$3:$D$4485,'2021春'!$H$3:$H$4485),2,0)</f>
        <v>452731200209231219</v>
      </c>
    </row>
    <row r="3637" spans="1:20">
      <c r="A3637" s="255">
        <v>3635</v>
      </c>
      <c r="B3637" s="255" t="s">
        <v>14339</v>
      </c>
      <c r="C3637" s="255" t="s">
        <v>21</v>
      </c>
      <c r="D3637" s="255" t="s">
        <v>461</v>
      </c>
      <c r="E3637" s="255" t="s">
        <v>14340</v>
      </c>
      <c r="F3637" s="255" t="s">
        <v>24</v>
      </c>
      <c r="G3637" s="255">
        <v>16</v>
      </c>
      <c r="H3637" s="255" t="s">
        <v>14341</v>
      </c>
      <c r="I3637" s="255" t="s">
        <v>14342</v>
      </c>
      <c r="J3637" s="255" t="s">
        <v>14343</v>
      </c>
      <c r="K3637" s="255" t="s">
        <v>27</v>
      </c>
      <c r="L3637" s="260">
        <v>44394</v>
      </c>
      <c r="M3637" s="255" t="s">
        <v>28</v>
      </c>
      <c r="N3637" s="255" t="s">
        <v>30</v>
      </c>
      <c r="O3637" s="260"/>
      <c r="P3637" s="255"/>
      <c r="Q3637" s="255" t="s">
        <v>30</v>
      </c>
      <c r="R3637" s="255"/>
      <c r="S3637" s="255"/>
      <c r="T3637" s="251" t="str">
        <f t="array" ref="T3637">VLOOKUP(D3637&amp;E3637,IF({1,0},'2021春'!$C$3:$C$4485&amp;'2021春'!$D$3:$D$4485,'2021春'!$H$3:$H$4485),2,0)</f>
        <v>452731200408154818</v>
      </c>
    </row>
    <row r="3638" spans="1:20">
      <c r="A3638" s="255">
        <v>3636</v>
      </c>
      <c r="B3638" s="255" t="s">
        <v>14344</v>
      </c>
      <c r="C3638" s="255" t="s">
        <v>21</v>
      </c>
      <c r="D3638" s="255" t="s">
        <v>461</v>
      </c>
      <c r="E3638" s="255" t="s">
        <v>14345</v>
      </c>
      <c r="F3638" s="255" t="s">
        <v>24</v>
      </c>
      <c r="G3638" s="255">
        <v>18</v>
      </c>
      <c r="H3638" s="255" t="s">
        <v>14346</v>
      </c>
      <c r="I3638" s="255" t="s">
        <v>14347</v>
      </c>
      <c r="J3638" s="255" t="s">
        <v>14348</v>
      </c>
      <c r="K3638" s="255" t="s">
        <v>27</v>
      </c>
      <c r="L3638" s="260">
        <v>44395</v>
      </c>
      <c r="M3638" s="255" t="s">
        <v>13398</v>
      </c>
      <c r="N3638" s="255" t="s">
        <v>30</v>
      </c>
      <c r="O3638" s="260"/>
      <c r="P3638" s="255"/>
      <c r="Q3638" s="255" t="s">
        <v>30</v>
      </c>
      <c r="R3638" s="255"/>
      <c r="S3638" s="255"/>
      <c r="T3638" s="251" t="str">
        <f t="array" ref="T3638">VLOOKUP(D3638&amp;E3638,IF({1,0},'2021春'!$C$3:$C$4485&amp;'2021春'!$D$3:$D$4485,'2021春'!$H$3:$H$4485),2,0)</f>
        <v>451229200305130610</v>
      </c>
    </row>
    <row r="3639" spans="1:20">
      <c r="A3639" s="255">
        <v>3637</v>
      </c>
      <c r="B3639" s="255" t="s">
        <v>14349</v>
      </c>
      <c r="C3639" s="255" t="s">
        <v>21</v>
      </c>
      <c r="D3639" s="255" t="s">
        <v>461</v>
      </c>
      <c r="E3639" s="255" t="s">
        <v>4764</v>
      </c>
      <c r="F3639" s="255" t="s">
        <v>143</v>
      </c>
      <c r="G3639" s="255">
        <v>16</v>
      </c>
      <c r="H3639" s="255" t="s">
        <v>14350</v>
      </c>
      <c r="I3639" s="255" t="s">
        <v>14351</v>
      </c>
      <c r="J3639" s="255">
        <v>18818689565</v>
      </c>
      <c r="K3639" s="255" t="s">
        <v>27</v>
      </c>
      <c r="L3639" s="260">
        <v>44414</v>
      </c>
      <c r="M3639" s="255" t="s">
        <v>29</v>
      </c>
      <c r="N3639" s="255" t="s">
        <v>30</v>
      </c>
      <c r="O3639" s="260"/>
      <c r="P3639" s="255"/>
      <c r="Q3639" s="255" t="s">
        <v>30</v>
      </c>
      <c r="R3639" s="255"/>
      <c r="S3639" s="255"/>
      <c r="T3639" s="251" t="str">
        <f t="array" ref="T3639">VLOOKUP(D3639&amp;E3639,IF({1,0},'2021春'!$C$3:$C$4485&amp;'2021春'!$D$3:$D$4485,'2021春'!$H$3:$H$4485),2,0)</f>
        <v>451229200410205725</v>
      </c>
    </row>
    <row r="3640" spans="1:20">
      <c r="A3640" s="255">
        <v>3638</v>
      </c>
      <c r="B3640" s="255" t="s">
        <v>14352</v>
      </c>
      <c r="C3640" s="255" t="s">
        <v>21</v>
      </c>
      <c r="D3640" s="255" t="s">
        <v>461</v>
      </c>
      <c r="E3640" s="255" t="s">
        <v>14353</v>
      </c>
      <c r="F3640" s="255" t="s">
        <v>143</v>
      </c>
      <c r="G3640" s="255">
        <v>16</v>
      </c>
      <c r="H3640" s="255" t="s">
        <v>14354</v>
      </c>
      <c r="I3640" s="255" t="s">
        <v>14355</v>
      </c>
      <c r="J3640" s="255" t="s">
        <v>14356</v>
      </c>
      <c r="K3640" s="255" t="s">
        <v>27</v>
      </c>
      <c r="L3640" s="260">
        <v>44396</v>
      </c>
      <c r="M3640" s="255" t="s">
        <v>3693</v>
      </c>
      <c r="N3640" s="255" t="s">
        <v>30</v>
      </c>
      <c r="O3640" s="260"/>
      <c r="P3640" s="255"/>
      <c r="Q3640" s="255" t="s">
        <v>30</v>
      </c>
      <c r="R3640" s="255"/>
      <c r="S3640" s="255"/>
      <c r="T3640" s="251" t="str">
        <f t="array" ref="T3640">VLOOKUP(D3640&amp;E3640,IF({1,0},'2021春'!$C$3:$C$4485&amp;'2021春'!$D$3:$D$4485,'2021春'!$H$3:$H$4485),2,0)</f>
        <v>452731200411230324</v>
      </c>
    </row>
    <row r="3641" spans="1:20">
      <c r="A3641" s="255">
        <v>3639</v>
      </c>
      <c r="B3641" s="255" t="s">
        <v>14357</v>
      </c>
      <c r="C3641" s="255" t="s">
        <v>21</v>
      </c>
      <c r="D3641" s="255" t="s">
        <v>461</v>
      </c>
      <c r="E3641" s="255" t="s">
        <v>14358</v>
      </c>
      <c r="F3641" s="255" t="s">
        <v>143</v>
      </c>
      <c r="G3641" s="255">
        <v>17</v>
      </c>
      <c r="H3641" s="255" t="s">
        <v>14359</v>
      </c>
      <c r="I3641" s="255" t="s">
        <v>6424</v>
      </c>
      <c r="J3641" s="255" t="s">
        <v>14360</v>
      </c>
      <c r="K3641" s="255" t="s">
        <v>27</v>
      </c>
      <c r="L3641" s="260">
        <v>44394</v>
      </c>
      <c r="M3641" s="255" t="s">
        <v>28</v>
      </c>
      <c r="N3641" s="255" t="s">
        <v>30</v>
      </c>
      <c r="O3641" s="260"/>
      <c r="P3641" s="255"/>
      <c r="Q3641" s="255" t="s">
        <v>30</v>
      </c>
      <c r="R3641" s="255"/>
      <c r="S3641" s="255"/>
      <c r="T3641" s="251" t="str">
        <f t="array" ref="T3641">VLOOKUP(D3641&amp;E3641,IF({1,0},'2021春'!$C$3:$C$4485&amp;'2021春'!$D$3:$D$4485,'2021春'!$H$3:$H$4485),2,0)</f>
        <v>451229200311292720</v>
      </c>
    </row>
    <row r="3642" spans="1:20">
      <c r="A3642" s="255">
        <v>3640</v>
      </c>
      <c r="B3642" s="255" t="s">
        <v>14361</v>
      </c>
      <c r="C3642" s="255" t="s">
        <v>21</v>
      </c>
      <c r="D3642" s="255" t="s">
        <v>461</v>
      </c>
      <c r="E3642" s="255" t="s">
        <v>14362</v>
      </c>
      <c r="F3642" s="255" t="s">
        <v>24</v>
      </c>
      <c r="G3642" s="255">
        <v>17</v>
      </c>
      <c r="H3642" s="255" t="s">
        <v>14363</v>
      </c>
      <c r="I3642" s="255" t="s">
        <v>14364</v>
      </c>
      <c r="J3642" s="255" t="s">
        <v>14365</v>
      </c>
      <c r="K3642" s="255" t="s">
        <v>27</v>
      </c>
      <c r="L3642" s="260">
        <v>44396</v>
      </c>
      <c r="M3642" s="255" t="s">
        <v>68</v>
      </c>
      <c r="N3642" s="255" t="s">
        <v>30</v>
      </c>
      <c r="O3642" s="260"/>
      <c r="P3642" s="255"/>
      <c r="Q3642" s="255" t="s">
        <v>30</v>
      </c>
      <c r="R3642" s="255"/>
      <c r="S3642" s="255"/>
      <c r="T3642" s="251" t="str">
        <f t="array" ref="T3642">VLOOKUP(D3642&amp;E3642,IF({1,0},'2021春'!$C$3:$C$4485&amp;'2021春'!$D$3:$D$4485,'2021春'!$H$3:$H$4485),2,0)</f>
        <v>451229200405144219</v>
      </c>
    </row>
    <row r="3643" spans="1:20">
      <c r="A3643" s="255">
        <v>3641</v>
      </c>
      <c r="B3643" s="255" t="s">
        <v>14366</v>
      </c>
      <c r="C3643" s="255" t="s">
        <v>21</v>
      </c>
      <c r="D3643" s="255" t="s">
        <v>466</v>
      </c>
      <c r="E3643" s="255" t="s">
        <v>14367</v>
      </c>
      <c r="F3643" s="255" t="s">
        <v>143</v>
      </c>
      <c r="G3643" s="255">
        <v>16</v>
      </c>
      <c r="H3643" s="255" t="s">
        <v>6054</v>
      </c>
      <c r="I3643" s="255" t="s">
        <v>3763</v>
      </c>
      <c r="J3643" s="255" t="s">
        <v>14368</v>
      </c>
      <c r="K3643" s="255" t="s">
        <v>27</v>
      </c>
      <c r="L3643" s="260">
        <v>44396</v>
      </c>
      <c r="M3643" s="255" t="s">
        <v>3645</v>
      </c>
      <c r="N3643" s="255"/>
      <c r="O3643" s="260"/>
      <c r="P3643" s="255"/>
      <c r="Q3643" s="255" t="s">
        <v>30</v>
      </c>
      <c r="R3643" s="255"/>
      <c r="S3643" s="255"/>
      <c r="T3643" s="251" t="str">
        <f t="array" ref="T3643">VLOOKUP(D3643&amp;E3643,IF({1,0},'2021春'!$C$3:$C$4485&amp;'2021春'!$D$3:$D$4485,'2021春'!$H$3:$H$4485),2,0)</f>
        <v>452731200411124222</v>
      </c>
    </row>
    <row r="3644" spans="1:20">
      <c r="A3644" s="255">
        <v>3642</v>
      </c>
      <c r="B3644" s="255" t="s">
        <v>14369</v>
      </c>
      <c r="C3644" s="255" t="s">
        <v>21</v>
      </c>
      <c r="D3644" s="255" t="s">
        <v>466</v>
      </c>
      <c r="E3644" s="255" t="s">
        <v>14370</v>
      </c>
      <c r="F3644" s="255" t="s">
        <v>143</v>
      </c>
      <c r="G3644" s="255">
        <v>17</v>
      </c>
      <c r="H3644" s="255" t="s">
        <v>11373</v>
      </c>
      <c r="I3644" s="255" t="s">
        <v>14371</v>
      </c>
      <c r="J3644" s="255">
        <v>13557188445</v>
      </c>
      <c r="K3644" s="255" t="s">
        <v>27</v>
      </c>
      <c r="L3644" s="260">
        <v>44396</v>
      </c>
      <c r="M3644" s="255" t="s">
        <v>14372</v>
      </c>
      <c r="N3644" s="255"/>
      <c r="O3644" s="260"/>
      <c r="P3644" s="255"/>
      <c r="Q3644" s="255" t="s">
        <v>30</v>
      </c>
      <c r="R3644" s="255"/>
      <c r="S3644" s="255"/>
      <c r="T3644" s="251" t="str">
        <f t="array" ref="T3644">VLOOKUP(D3644&amp;E3644,IF({1,0},'2021春'!$C$3:$C$4485&amp;'2021春'!$D$3:$D$4485,'2021春'!$H$3:$H$4485),2,0)</f>
        <v>451229200312280924</v>
      </c>
    </row>
    <row r="3645" spans="1:20">
      <c r="A3645" s="255">
        <v>3643</v>
      </c>
      <c r="B3645" s="255" t="s">
        <v>14373</v>
      </c>
      <c r="C3645" s="255" t="s">
        <v>21</v>
      </c>
      <c r="D3645" s="255" t="s">
        <v>466</v>
      </c>
      <c r="E3645" s="255" t="s">
        <v>14374</v>
      </c>
      <c r="F3645" s="255" t="s">
        <v>24</v>
      </c>
      <c r="G3645" s="255">
        <v>16</v>
      </c>
      <c r="H3645" s="255" t="s">
        <v>14375</v>
      </c>
      <c r="I3645" s="255" t="s">
        <v>14376</v>
      </c>
      <c r="J3645" s="255" t="s">
        <v>14377</v>
      </c>
      <c r="K3645" s="255" t="s">
        <v>27</v>
      </c>
      <c r="L3645" s="260">
        <v>44395</v>
      </c>
      <c r="M3645" s="255" t="s">
        <v>4299</v>
      </c>
      <c r="N3645" s="255"/>
      <c r="O3645" s="260"/>
      <c r="P3645" s="255"/>
      <c r="Q3645" s="255" t="s">
        <v>30</v>
      </c>
      <c r="R3645" s="255"/>
      <c r="S3645" s="255"/>
      <c r="T3645" s="251" t="str">
        <f t="array" ref="T3645">VLOOKUP(D3645&amp;E3645,IF({1,0},'2021春'!$C$3:$C$4485&amp;'2021春'!$D$3:$D$4485,'2021春'!$H$3:$H$4485),2,0)</f>
        <v>451229200507260018</v>
      </c>
    </row>
    <row r="3646" spans="1:20">
      <c r="A3646" s="255">
        <v>3644</v>
      </c>
      <c r="B3646" s="255" t="s">
        <v>14378</v>
      </c>
      <c r="C3646" s="255" t="s">
        <v>21</v>
      </c>
      <c r="D3646" s="255" t="s">
        <v>466</v>
      </c>
      <c r="E3646" s="255" t="s">
        <v>14379</v>
      </c>
      <c r="F3646" s="255" t="s">
        <v>24</v>
      </c>
      <c r="G3646" s="255">
        <v>17</v>
      </c>
      <c r="H3646" s="255" t="s">
        <v>6244</v>
      </c>
      <c r="I3646" s="255" t="s">
        <v>14380</v>
      </c>
      <c r="J3646" s="255" t="s">
        <v>14381</v>
      </c>
      <c r="K3646" s="255" t="s">
        <v>27</v>
      </c>
      <c r="L3646" s="260">
        <v>44395</v>
      </c>
      <c r="M3646" s="255" t="s">
        <v>98</v>
      </c>
      <c r="N3646" s="255"/>
      <c r="O3646" s="260"/>
      <c r="P3646" s="255"/>
      <c r="Q3646" s="255" t="s">
        <v>30</v>
      </c>
      <c r="R3646" s="255"/>
      <c r="S3646" s="255"/>
      <c r="T3646" s="251" t="str">
        <f t="array" ref="T3646">VLOOKUP(D3646&amp;E3646,IF({1,0},'2021春'!$C$3:$C$4485&amp;'2021春'!$D$3:$D$4485,'2021春'!$H$3:$H$4485),2,0)</f>
        <v>451229200312081212</v>
      </c>
    </row>
    <row r="3647" spans="1:20">
      <c r="A3647" s="255">
        <v>3645</v>
      </c>
      <c r="B3647" s="255" t="s">
        <v>14382</v>
      </c>
      <c r="C3647" s="255" t="s">
        <v>21</v>
      </c>
      <c r="D3647" s="255" t="s">
        <v>466</v>
      </c>
      <c r="E3647" s="255" t="s">
        <v>14383</v>
      </c>
      <c r="F3647" s="255" t="s">
        <v>24</v>
      </c>
      <c r="G3647" s="255">
        <v>16</v>
      </c>
      <c r="H3647" s="255" t="s">
        <v>2714</v>
      </c>
      <c r="I3647" s="255" t="s">
        <v>14384</v>
      </c>
      <c r="J3647" s="255" t="s">
        <v>14385</v>
      </c>
      <c r="K3647" s="255" t="s">
        <v>27</v>
      </c>
      <c r="L3647" s="260">
        <v>44406</v>
      </c>
      <c r="M3647" s="255" t="s">
        <v>1303</v>
      </c>
      <c r="N3647" s="255"/>
      <c r="O3647" s="260"/>
      <c r="P3647" s="255"/>
      <c r="Q3647" s="255" t="s">
        <v>30</v>
      </c>
      <c r="R3647" s="255"/>
      <c r="S3647" s="255"/>
      <c r="T3647" s="251" t="str">
        <f t="array" ref="T3647">VLOOKUP(D3647&amp;E3647,IF({1,0},'2021春'!$C$3:$C$4485&amp;'2021春'!$D$3:$D$4485,'2021春'!$H$3:$H$4485),2,0)</f>
        <v>451229200408213910</v>
      </c>
    </row>
    <row r="3648" spans="1:20">
      <c r="A3648" s="255">
        <v>3646</v>
      </c>
      <c r="B3648" s="255" t="s">
        <v>14386</v>
      </c>
      <c r="C3648" s="255" t="s">
        <v>21</v>
      </c>
      <c r="D3648" s="255" t="s">
        <v>466</v>
      </c>
      <c r="E3648" s="255" t="s">
        <v>14387</v>
      </c>
      <c r="F3648" s="255" t="s">
        <v>24</v>
      </c>
      <c r="G3648" s="255">
        <v>16</v>
      </c>
      <c r="H3648" s="255" t="s">
        <v>14388</v>
      </c>
      <c r="I3648" s="255" t="s">
        <v>14389</v>
      </c>
      <c r="J3648" s="255" t="s">
        <v>14390</v>
      </c>
      <c r="K3648" s="255" t="s">
        <v>27</v>
      </c>
      <c r="L3648" s="260">
        <v>44398</v>
      </c>
      <c r="M3648" s="255" t="s">
        <v>14391</v>
      </c>
      <c r="N3648" s="255"/>
      <c r="O3648" s="260"/>
      <c r="P3648" s="255"/>
      <c r="Q3648" s="255" t="s">
        <v>30</v>
      </c>
      <c r="R3648" s="255"/>
      <c r="S3648" s="255"/>
      <c r="T3648" s="251" t="str">
        <f t="array" ref="T3648">VLOOKUP(D3648&amp;E3648,IF({1,0},'2021春'!$C$3:$C$4485&amp;'2021春'!$D$3:$D$4485,'2021春'!$H$3:$H$4485),2,0)</f>
        <v>452127200411152752</v>
      </c>
    </row>
    <row r="3649" spans="1:20">
      <c r="A3649" s="255">
        <v>3647</v>
      </c>
      <c r="B3649" s="255" t="s">
        <v>14392</v>
      </c>
      <c r="C3649" s="255" t="s">
        <v>21</v>
      </c>
      <c r="D3649" s="255" t="s">
        <v>466</v>
      </c>
      <c r="E3649" s="255" t="s">
        <v>14393</v>
      </c>
      <c r="F3649" s="255" t="s">
        <v>24</v>
      </c>
      <c r="G3649" s="255">
        <v>16</v>
      </c>
      <c r="H3649" s="255" t="s">
        <v>14394</v>
      </c>
      <c r="I3649" s="255" t="s">
        <v>14395</v>
      </c>
      <c r="J3649" s="255" t="s">
        <v>14396</v>
      </c>
      <c r="K3649" s="255" t="s">
        <v>27</v>
      </c>
      <c r="L3649" s="260">
        <v>44397</v>
      </c>
      <c r="M3649" s="255" t="s">
        <v>1217</v>
      </c>
      <c r="N3649" s="255"/>
      <c r="O3649" s="260"/>
      <c r="P3649" s="255"/>
      <c r="Q3649" s="255" t="s">
        <v>30</v>
      </c>
      <c r="R3649" s="255"/>
      <c r="S3649" s="255"/>
      <c r="T3649" s="251" t="str">
        <f t="array" ref="T3649">VLOOKUP(D3649&amp;E3649,IF({1,0},'2021春'!$C$3:$C$4485&amp;'2021春'!$D$3:$D$4485,'2021春'!$H$3:$H$4485),2,0)</f>
        <v>452731200502195114</v>
      </c>
    </row>
    <row r="3650" spans="1:20">
      <c r="A3650" s="255">
        <v>3648</v>
      </c>
      <c r="B3650" s="255" t="s">
        <v>14397</v>
      </c>
      <c r="C3650" s="255" t="s">
        <v>21</v>
      </c>
      <c r="D3650" s="255" t="s">
        <v>466</v>
      </c>
      <c r="E3650" s="255" t="s">
        <v>14398</v>
      </c>
      <c r="F3650" s="255" t="s">
        <v>143</v>
      </c>
      <c r="G3650" s="255">
        <v>17</v>
      </c>
      <c r="H3650" s="255" t="s">
        <v>14399</v>
      </c>
      <c r="I3650" s="255" t="s">
        <v>14400</v>
      </c>
      <c r="J3650" s="255" t="s">
        <v>14401</v>
      </c>
      <c r="K3650" s="255" t="s">
        <v>27</v>
      </c>
      <c r="L3650" s="260">
        <v>44396</v>
      </c>
      <c r="M3650" s="255" t="s">
        <v>4299</v>
      </c>
      <c r="N3650" s="255"/>
      <c r="O3650" s="260"/>
      <c r="P3650" s="255"/>
      <c r="Q3650" s="255" t="s">
        <v>30</v>
      </c>
      <c r="R3650" s="255"/>
      <c r="S3650" s="255"/>
      <c r="T3650" s="251" t="str">
        <f t="array" ref="T3650">VLOOKUP(D3650&amp;E3650,IF({1,0},'2021春'!$C$3:$C$4485&amp;'2021春'!$D$3:$D$4485,'2021春'!$H$3:$H$4485),2,0)</f>
        <v>451229200407092723</v>
      </c>
    </row>
    <row r="3651" spans="1:20">
      <c r="A3651" s="255">
        <v>3649</v>
      </c>
      <c r="B3651" s="255" t="s">
        <v>14402</v>
      </c>
      <c r="C3651" s="255" t="s">
        <v>21</v>
      </c>
      <c r="D3651" s="255" t="s">
        <v>466</v>
      </c>
      <c r="E3651" s="255" t="s">
        <v>14403</v>
      </c>
      <c r="F3651" s="255" t="s">
        <v>143</v>
      </c>
      <c r="G3651" s="255">
        <v>18</v>
      </c>
      <c r="H3651" s="255" t="s">
        <v>14404</v>
      </c>
      <c r="I3651" s="255" t="s">
        <v>14405</v>
      </c>
      <c r="J3651" s="255">
        <v>18077894443</v>
      </c>
      <c r="K3651" s="255" t="s">
        <v>27</v>
      </c>
      <c r="L3651" s="260">
        <v>44331</v>
      </c>
      <c r="M3651" s="255" t="s">
        <v>4299</v>
      </c>
      <c r="N3651" s="255" t="s">
        <v>27</v>
      </c>
      <c r="O3651" s="260">
        <v>44366</v>
      </c>
      <c r="P3651" s="255" t="s">
        <v>4299</v>
      </c>
      <c r="Q3651" s="255" t="s">
        <v>30</v>
      </c>
      <c r="R3651" s="255"/>
      <c r="S3651" s="255"/>
      <c r="T3651" s="251" t="str">
        <f t="array" ref="T3651">VLOOKUP(D3651&amp;E3651,IF({1,0},'2021春'!$C$3:$C$4485&amp;'2021春'!$D$3:$D$4485,'2021春'!$H$3:$H$4485),2,0)</f>
        <v>452730200303195027</v>
      </c>
    </row>
    <row r="3652" spans="1:20">
      <c r="A3652" s="255">
        <v>3650</v>
      </c>
      <c r="B3652" s="255" t="s">
        <v>14406</v>
      </c>
      <c r="C3652" s="255" t="s">
        <v>21</v>
      </c>
      <c r="D3652" s="255" t="s">
        <v>466</v>
      </c>
      <c r="E3652" s="255" t="s">
        <v>14407</v>
      </c>
      <c r="F3652" s="255" t="s">
        <v>24</v>
      </c>
      <c r="G3652" s="255">
        <v>16</v>
      </c>
      <c r="H3652" s="255" t="s">
        <v>10253</v>
      </c>
      <c r="I3652" s="255" t="s">
        <v>14408</v>
      </c>
      <c r="J3652" s="255" t="s">
        <v>14409</v>
      </c>
      <c r="K3652" s="255" t="s">
        <v>27</v>
      </c>
      <c r="L3652" s="260">
        <v>44391</v>
      </c>
      <c r="M3652" s="255" t="s">
        <v>4299</v>
      </c>
      <c r="N3652" s="255"/>
      <c r="O3652" s="260"/>
      <c r="P3652" s="255"/>
      <c r="Q3652" s="255" t="s">
        <v>30</v>
      </c>
      <c r="R3652" s="255"/>
      <c r="S3652" s="255"/>
      <c r="T3652" s="251" t="str">
        <f t="array" ref="T3652">VLOOKUP(D3652&amp;E3652,IF({1,0},'2021春'!$C$3:$C$4485&amp;'2021春'!$D$3:$D$4485,'2021春'!$H$3:$H$4485),2,0)</f>
        <v>451229200501150918</v>
      </c>
    </row>
    <row r="3653" spans="1:20">
      <c r="A3653" s="255">
        <v>3651</v>
      </c>
      <c r="B3653" s="255" t="s">
        <v>14410</v>
      </c>
      <c r="C3653" s="255" t="s">
        <v>21</v>
      </c>
      <c r="D3653" s="255" t="s">
        <v>466</v>
      </c>
      <c r="E3653" s="255" t="s">
        <v>14411</v>
      </c>
      <c r="F3653" s="255" t="s">
        <v>24</v>
      </c>
      <c r="G3653" s="255">
        <v>18</v>
      </c>
      <c r="H3653" s="255" t="s">
        <v>10591</v>
      </c>
      <c r="I3653" s="255" t="s">
        <v>14412</v>
      </c>
      <c r="J3653" s="255" t="s">
        <v>14413</v>
      </c>
      <c r="K3653" s="255" t="s">
        <v>27</v>
      </c>
      <c r="L3653" s="260">
        <v>44331</v>
      </c>
      <c r="M3653" s="255" t="s">
        <v>4299</v>
      </c>
      <c r="N3653" s="255" t="s">
        <v>27</v>
      </c>
      <c r="O3653" s="260">
        <v>44366</v>
      </c>
      <c r="P3653" s="255" t="s">
        <v>4299</v>
      </c>
      <c r="Q3653" s="255" t="s">
        <v>30</v>
      </c>
      <c r="R3653" s="255"/>
      <c r="S3653" s="255"/>
      <c r="T3653" s="251" t="str">
        <f t="array" ref="T3653">VLOOKUP(D3653&amp;E3653,IF({1,0},'2021春'!$C$3:$C$4485&amp;'2021春'!$D$3:$D$4485,'2021春'!$H$3:$H$4485),2,0)</f>
        <v>451229200212062436</v>
      </c>
    </row>
    <row r="3654" spans="1:20">
      <c r="A3654" s="255">
        <v>3652</v>
      </c>
      <c r="B3654" s="255" t="s">
        <v>14414</v>
      </c>
      <c r="C3654" s="255" t="s">
        <v>21</v>
      </c>
      <c r="D3654" s="255" t="s">
        <v>466</v>
      </c>
      <c r="E3654" s="255" t="s">
        <v>14415</v>
      </c>
      <c r="F3654" s="255" t="s">
        <v>143</v>
      </c>
      <c r="G3654" s="255">
        <v>16</v>
      </c>
      <c r="H3654" s="255" t="s">
        <v>14416</v>
      </c>
      <c r="I3654" s="255" t="s">
        <v>14417</v>
      </c>
      <c r="J3654" s="255">
        <v>13471176375</v>
      </c>
      <c r="K3654" s="255" t="s">
        <v>27</v>
      </c>
      <c r="L3654" s="260">
        <v>44395</v>
      </c>
      <c r="M3654" s="255" t="s">
        <v>14418</v>
      </c>
      <c r="N3654" s="255"/>
      <c r="O3654" s="260"/>
      <c r="P3654" s="255"/>
      <c r="Q3654" s="255" t="s">
        <v>30</v>
      </c>
      <c r="R3654" s="255"/>
      <c r="S3654" s="255"/>
      <c r="T3654" s="251" t="str">
        <f t="array" ref="T3654">VLOOKUP(D3654&amp;E3654,IF({1,0},'2021春'!$C$3:$C$4485&amp;'2021春'!$D$3:$D$4485,'2021春'!$H$3:$H$4485),2,0)</f>
        <v>452731200503165128</v>
      </c>
    </row>
    <row r="3655" spans="1:20">
      <c r="A3655" s="255">
        <v>3653</v>
      </c>
      <c r="B3655" s="255" t="s">
        <v>14419</v>
      </c>
      <c r="C3655" s="255" t="s">
        <v>21</v>
      </c>
      <c r="D3655" s="255" t="s">
        <v>466</v>
      </c>
      <c r="E3655" s="255" t="s">
        <v>14420</v>
      </c>
      <c r="F3655" s="255" t="s">
        <v>143</v>
      </c>
      <c r="G3655" s="255">
        <v>17</v>
      </c>
      <c r="H3655" s="255" t="s">
        <v>14421</v>
      </c>
      <c r="I3655" s="255" t="s">
        <v>14422</v>
      </c>
      <c r="J3655" s="255" t="s">
        <v>14423</v>
      </c>
      <c r="K3655" s="255" t="s">
        <v>27</v>
      </c>
      <c r="L3655" s="260">
        <v>44394</v>
      </c>
      <c r="M3655" s="255" t="s">
        <v>4299</v>
      </c>
      <c r="N3655" s="255" t="s">
        <v>27</v>
      </c>
      <c r="O3655" s="260">
        <v>44416</v>
      </c>
      <c r="P3655" s="255" t="s">
        <v>28</v>
      </c>
      <c r="Q3655" s="255" t="s">
        <v>30</v>
      </c>
      <c r="R3655" s="255"/>
      <c r="S3655" s="255"/>
      <c r="T3655" s="251" t="str">
        <f t="array" ref="T3655">VLOOKUP(D3655&amp;E3655,IF({1,0},'2021春'!$C$3:$C$4485&amp;'2021春'!$D$3:$D$4485,'2021春'!$H$3:$H$4485),2,0)</f>
        <v>452731200403124820</v>
      </c>
    </row>
    <row r="3656" spans="1:20">
      <c r="A3656" s="255">
        <v>3654</v>
      </c>
      <c r="B3656" s="255" t="s">
        <v>14424</v>
      </c>
      <c r="C3656" s="255" t="s">
        <v>21</v>
      </c>
      <c r="D3656" s="255" t="s">
        <v>466</v>
      </c>
      <c r="E3656" s="255" t="s">
        <v>14425</v>
      </c>
      <c r="F3656" s="255" t="s">
        <v>24</v>
      </c>
      <c r="G3656" s="255">
        <v>16</v>
      </c>
      <c r="H3656" s="255" t="s">
        <v>14426</v>
      </c>
      <c r="I3656" s="255" t="s">
        <v>218</v>
      </c>
      <c r="J3656" s="255" t="s">
        <v>14427</v>
      </c>
      <c r="K3656" s="255" t="s">
        <v>27</v>
      </c>
      <c r="L3656" s="260">
        <v>44395</v>
      </c>
      <c r="M3656" s="255" t="s">
        <v>98</v>
      </c>
      <c r="N3656" s="255"/>
      <c r="O3656" s="260"/>
      <c r="P3656" s="255"/>
      <c r="Q3656" s="255" t="s">
        <v>30</v>
      </c>
      <c r="R3656" s="255"/>
      <c r="S3656" s="255"/>
      <c r="T3656" s="251" t="str">
        <f t="array" ref="T3656">VLOOKUP(D3656&amp;E3656,IF({1,0},'2021春'!$C$3:$C$4485&amp;'2021春'!$D$3:$D$4485,'2021春'!$H$3:$H$4485),2,0)</f>
        <v>452731200501081254</v>
      </c>
    </row>
    <row r="3657" spans="1:20">
      <c r="A3657" s="255">
        <v>3655</v>
      </c>
      <c r="B3657" s="255" t="s">
        <v>14428</v>
      </c>
      <c r="C3657" s="255" t="s">
        <v>21</v>
      </c>
      <c r="D3657" s="255" t="s">
        <v>466</v>
      </c>
      <c r="E3657" s="255" t="s">
        <v>14429</v>
      </c>
      <c r="F3657" s="255" t="s">
        <v>143</v>
      </c>
      <c r="G3657" s="255">
        <v>16</v>
      </c>
      <c r="H3657" s="255" t="s">
        <v>7607</v>
      </c>
      <c r="I3657" s="255" t="s">
        <v>14430</v>
      </c>
      <c r="J3657" s="255" t="s">
        <v>14431</v>
      </c>
      <c r="K3657" s="255" t="s">
        <v>27</v>
      </c>
      <c r="L3657" s="260">
        <v>44395</v>
      </c>
      <c r="M3657" s="255" t="s">
        <v>4299</v>
      </c>
      <c r="N3657" s="255"/>
      <c r="O3657" s="260"/>
      <c r="P3657" s="255"/>
      <c r="Q3657" s="255" t="s">
        <v>30</v>
      </c>
      <c r="R3657" s="255"/>
      <c r="S3657" s="255"/>
      <c r="T3657" s="251" t="str">
        <f t="array" ref="T3657">VLOOKUP(D3657&amp;E3657,IF({1,0},'2021春'!$C$3:$C$4485&amp;'2021春'!$D$3:$D$4485,'2021春'!$H$3:$H$4485),2,0)</f>
        <v>452731200412305463</v>
      </c>
    </row>
    <row r="3658" spans="1:20">
      <c r="A3658" s="255">
        <v>3656</v>
      </c>
      <c r="B3658" s="255" t="s">
        <v>14432</v>
      </c>
      <c r="C3658" s="255" t="s">
        <v>21</v>
      </c>
      <c r="D3658" s="255" t="s">
        <v>466</v>
      </c>
      <c r="E3658" s="255" t="s">
        <v>14433</v>
      </c>
      <c r="F3658" s="255" t="s">
        <v>143</v>
      </c>
      <c r="G3658" s="255">
        <v>15</v>
      </c>
      <c r="H3658" s="255" t="s">
        <v>14434</v>
      </c>
      <c r="I3658" s="255" t="s">
        <v>14435</v>
      </c>
      <c r="J3658" s="255">
        <v>13517585433</v>
      </c>
      <c r="K3658" s="255" t="s">
        <v>27</v>
      </c>
      <c r="L3658" s="260">
        <v>44405</v>
      </c>
      <c r="M3658" s="255" t="s">
        <v>14436</v>
      </c>
      <c r="N3658" s="255"/>
      <c r="O3658" s="260"/>
      <c r="P3658" s="255"/>
      <c r="Q3658" s="255" t="s">
        <v>30</v>
      </c>
      <c r="R3658" s="255"/>
      <c r="S3658" s="255"/>
      <c r="T3658" s="251" t="str">
        <f t="array" ref="T3658">VLOOKUP(D3658&amp;E3658,IF({1,0},'2021春'!$C$3:$C$4485&amp;'2021春'!$D$3:$D$4485,'2021春'!$H$3:$H$4485),2,0)</f>
        <v>452731200509063624</v>
      </c>
    </row>
    <row r="3659" spans="1:20">
      <c r="A3659" s="255">
        <v>3657</v>
      </c>
      <c r="B3659" s="255" t="s">
        <v>14437</v>
      </c>
      <c r="C3659" s="255" t="s">
        <v>21</v>
      </c>
      <c r="D3659" s="255" t="s">
        <v>466</v>
      </c>
      <c r="E3659" s="255" t="s">
        <v>14438</v>
      </c>
      <c r="F3659" s="255" t="s">
        <v>24</v>
      </c>
      <c r="G3659" s="255">
        <v>16</v>
      </c>
      <c r="H3659" s="255" t="s">
        <v>11610</v>
      </c>
      <c r="I3659" s="255" t="s">
        <v>2952</v>
      </c>
      <c r="J3659" s="255" t="s">
        <v>14439</v>
      </c>
      <c r="K3659" s="255" t="s">
        <v>27</v>
      </c>
      <c r="L3659" s="260">
        <v>44419</v>
      </c>
      <c r="M3659" s="255" t="s">
        <v>14440</v>
      </c>
      <c r="N3659" s="255"/>
      <c r="O3659" s="260"/>
      <c r="P3659" s="255"/>
      <c r="Q3659" s="255" t="s">
        <v>30</v>
      </c>
      <c r="R3659" s="255"/>
      <c r="S3659" s="255"/>
      <c r="T3659" s="251" t="str">
        <f t="array" ref="T3659">VLOOKUP(D3659&amp;E3659,IF({1,0},'2021春'!$C$3:$C$4485&amp;'2021春'!$D$3:$D$4485,'2021春'!$H$3:$H$4485),2,0)</f>
        <v>451229200502103910</v>
      </c>
    </row>
    <row r="3660" spans="1:20">
      <c r="A3660" s="255">
        <v>3658</v>
      </c>
      <c r="B3660" s="255" t="s">
        <v>14441</v>
      </c>
      <c r="C3660" s="255" t="s">
        <v>21</v>
      </c>
      <c r="D3660" s="255" t="s">
        <v>466</v>
      </c>
      <c r="E3660" s="255" t="s">
        <v>14442</v>
      </c>
      <c r="F3660" s="255" t="s">
        <v>143</v>
      </c>
      <c r="G3660" s="255">
        <v>16</v>
      </c>
      <c r="H3660" s="255" t="s">
        <v>14443</v>
      </c>
      <c r="I3660" s="255" t="s">
        <v>14444</v>
      </c>
      <c r="J3660" s="255" t="s">
        <v>14445</v>
      </c>
      <c r="K3660" s="255" t="s">
        <v>27</v>
      </c>
      <c r="L3660" s="260">
        <v>44395</v>
      </c>
      <c r="M3660" s="255" t="s">
        <v>1288</v>
      </c>
      <c r="N3660" s="255" t="s">
        <v>27</v>
      </c>
      <c r="O3660" s="260">
        <v>44416</v>
      </c>
      <c r="P3660" s="255"/>
      <c r="Q3660" s="255" t="s">
        <v>30</v>
      </c>
      <c r="R3660" s="255"/>
      <c r="S3660" s="255"/>
      <c r="T3660" s="251" t="str">
        <f t="array" ref="T3660">VLOOKUP(D3660&amp;E3660,IF({1,0},'2021春'!$C$3:$C$4485&amp;'2021春'!$D$3:$D$4485,'2021春'!$H$3:$H$4485),2,0)</f>
        <v>452731200412270643</v>
      </c>
    </row>
    <row r="3661" spans="1:20">
      <c r="A3661" s="255">
        <v>3659</v>
      </c>
      <c r="B3661" s="255" t="s">
        <v>14446</v>
      </c>
      <c r="C3661" s="255" t="s">
        <v>21</v>
      </c>
      <c r="D3661" s="255" t="s">
        <v>466</v>
      </c>
      <c r="E3661" s="255" t="s">
        <v>14447</v>
      </c>
      <c r="F3661" s="255" t="s">
        <v>24</v>
      </c>
      <c r="G3661" s="255">
        <v>16</v>
      </c>
      <c r="H3661" s="255" t="s">
        <v>14448</v>
      </c>
      <c r="I3661" s="255" t="s">
        <v>14449</v>
      </c>
      <c r="J3661" s="255" t="s">
        <v>14450</v>
      </c>
      <c r="K3661" s="255" t="s">
        <v>27</v>
      </c>
      <c r="L3661" s="260">
        <v>44403</v>
      </c>
      <c r="M3661" s="255" t="s">
        <v>7984</v>
      </c>
      <c r="N3661" s="255" t="s">
        <v>27</v>
      </c>
      <c r="O3661" s="260">
        <v>44424</v>
      </c>
      <c r="P3661" s="255" t="s">
        <v>7984</v>
      </c>
      <c r="Q3661" s="255" t="s">
        <v>30</v>
      </c>
      <c r="R3661" s="255"/>
      <c r="S3661" s="255"/>
      <c r="T3661" s="251" t="str">
        <f t="array" ref="T3661">VLOOKUP(D3661&amp;E3661,IF({1,0},'2021春'!$C$3:$C$4485&amp;'2021春'!$D$3:$D$4485,'2021春'!$H$3:$H$4485),2,0)</f>
        <v>451229200410152176</v>
      </c>
    </row>
    <row r="3662" spans="1:20">
      <c r="A3662" s="255">
        <v>3660</v>
      </c>
      <c r="B3662" s="255" t="s">
        <v>14451</v>
      </c>
      <c r="C3662" s="255" t="s">
        <v>21</v>
      </c>
      <c r="D3662" s="255" t="s">
        <v>466</v>
      </c>
      <c r="E3662" s="255" t="s">
        <v>14452</v>
      </c>
      <c r="F3662" s="255" t="s">
        <v>24</v>
      </c>
      <c r="G3662" s="255">
        <v>16</v>
      </c>
      <c r="H3662" s="255" t="s">
        <v>9428</v>
      </c>
      <c r="I3662" s="255" t="s">
        <v>14453</v>
      </c>
      <c r="J3662" s="255" t="s">
        <v>14454</v>
      </c>
      <c r="K3662" s="255" t="s">
        <v>27</v>
      </c>
      <c r="L3662" s="260">
        <v>44395</v>
      </c>
      <c r="M3662" s="255" t="s">
        <v>4299</v>
      </c>
      <c r="N3662" s="255"/>
      <c r="O3662" s="260"/>
      <c r="P3662" s="255"/>
      <c r="Q3662" s="255" t="s">
        <v>30</v>
      </c>
      <c r="R3662" s="255"/>
      <c r="S3662" s="255"/>
      <c r="T3662" s="251" t="str">
        <f t="array" ref="T3662">VLOOKUP(D3662&amp;E3662,IF({1,0},'2021春'!$C$3:$C$4485&amp;'2021春'!$D$3:$D$4485,'2021春'!$H$3:$H$4485),2,0)</f>
        <v>451229200409143635</v>
      </c>
    </row>
    <row r="3663" spans="1:20">
      <c r="A3663" s="255">
        <v>3661</v>
      </c>
      <c r="B3663" s="255" t="s">
        <v>14455</v>
      </c>
      <c r="C3663" s="255" t="s">
        <v>21</v>
      </c>
      <c r="D3663" s="255" t="s">
        <v>466</v>
      </c>
      <c r="E3663" s="255" t="s">
        <v>3949</v>
      </c>
      <c r="F3663" s="255" t="s">
        <v>143</v>
      </c>
      <c r="G3663" s="255">
        <v>22</v>
      </c>
      <c r="H3663" s="255" t="s">
        <v>14456</v>
      </c>
      <c r="I3663" s="255" t="s">
        <v>14457</v>
      </c>
      <c r="J3663" s="255" t="s">
        <v>14458</v>
      </c>
      <c r="K3663" s="255" t="s">
        <v>27</v>
      </c>
      <c r="L3663" s="260">
        <v>44395</v>
      </c>
      <c r="M3663" s="255" t="s">
        <v>1352</v>
      </c>
      <c r="N3663" s="255"/>
      <c r="O3663" s="260"/>
      <c r="P3663" s="255"/>
      <c r="Q3663" s="255" t="s">
        <v>30</v>
      </c>
      <c r="R3663" s="255"/>
      <c r="S3663" s="255"/>
      <c r="T3663" s="251" t="str">
        <f t="array" ref="T3663">VLOOKUP(D3663&amp;E3663,IF({1,0},'2021春'!$C$3:$C$4485&amp;'2021春'!$D$3:$D$4485,'2021春'!$H$3:$H$4485),2,0)</f>
        <v>451229199903081825</v>
      </c>
    </row>
    <row r="3664" spans="1:20">
      <c r="A3664" s="255">
        <v>3662</v>
      </c>
      <c r="B3664" s="255" t="s">
        <v>14459</v>
      </c>
      <c r="C3664" s="255" t="s">
        <v>21</v>
      </c>
      <c r="D3664" s="255" t="s">
        <v>466</v>
      </c>
      <c r="E3664" s="255" t="s">
        <v>14460</v>
      </c>
      <c r="F3664" s="255" t="s">
        <v>24</v>
      </c>
      <c r="G3664" s="255">
        <v>16</v>
      </c>
      <c r="H3664" s="255" t="s">
        <v>14461</v>
      </c>
      <c r="I3664" s="255" t="s">
        <v>2220</v>
      </c>
      <c r="J3664" s="255" t="s">
        <v>14462</v>
      </c>
      <c r="K3664" s="255" t="s">
        <v>27</v>
      </c>
      <c r="L3664" s="260">
        <v>44403</v>
      </c>
      <c r="M3664" s="255" t="s">
        <v>1303</v>
      </c>
      <c r="N3664" s="255"/>
      <c r="O3664" s="260"/>
      <c r="P3664" s="255"/>
      <c r="Q3664" s="255" t="s">
        <v>30</v>
      </c>
      <c r="R3664" s="255"/>
      <c r="S3664" s="255"/>
      <c r="T3664" s="251" t="str">
        <f t="array" ref="T3664">VLOOKUP(D3664&amp;E3664,IF({1,0},'2021春'!$C$3:$C$4485&amp;'2021春'!$D$3:$D$4485,'2021春'!$H$3:$H$4485),2,0)</f>
        <v>451229200506013912</v>
      </c>
    </row>
    <row r="3665" spans="1:20">
      <c r="A3665" s="255">
        <v>3663</v>
      </c>
      <c r="B3665" s="255" t="s">
        <v>14463</v>
      </c>
      <c r="C3665" s="255" t="s">
        <v>21</v>
      </c>
      <c r="D3665" s="255" t="s">
        <v>466</v>
      </c>
      <c r="E3665" s="255" t="s">
        <v>14464</v>
      </c>
      <c r="F3665" s="255" t="s">
        <v>24</v>
      </c>
      <c r="G3665" s="255">
        <v>18</v>
      </c>
      <c r="H3665" s="255" t="s">
        <v>14465</v>
      </c>
      <c r="I3665" s="255" t="s">
        <v>14466</v>
      </c>
      <c r="J3665" s="255" t="s">
        <v>14467</v>
      </c>
      <c r="K3665" s="255" t="s">
        <v>27</v>
      </c>
      <c r="L3665" s="260">
        <v>44331</v>
      </c>
      <c r="M3665" s="255" t="s">
        <v>4299</v>
      </c>
      <c r="N3665" s="255" t="s">
        <v>27</v>
      </c>
      <c r="O3665" s="260">
        <v>44366</v>
      </c>
      <c r="P3665" s="255" t="s">
        <v>4299</v>
      </c>
      <c r="Q3665" s="255" t="s">
        <v>30</v>
      </c>
      <c r="R3665" s="255"/>
      <c r="S3665" s="255"/>
      <c r="T3665" s="251" t="str">
        <f t="array" ref="T3665">VLOOKUP(D3665&amp;E3665,IF({1,0},'2021春'!$C$3:$C$4485&amp;'2021春'!$D$3:$D$4485,'2021春'!$H$3:$H$4485),2,0)</f>
        <v>451229200303192711</v>
      </c>
    </row>
    <row r="3666" spans="1:20">
      <c r="A3666" s="255">
        <v>3664</v>
      </c>
      <c r="B3666" s="255" t="s">
        <v>14468</v>
      </c>
      <c r="C3666" s="255" t="s">
        <v>21</v>
      </c>
      <c r="D3666" s="255" t="s">
        <v>466</v>
      </c>
      <c r="E3666" s="255" t="s">
        <v>14469</v>
      </c>
      <c r="F3666" s="255" t="s">
        <v>24</v>
      </c>
      <c r="G3666" s="255">
        <v>17</v>
      </c>
      <c r="H3666" s="255" t="s">
        <v>14470</v>
      </c>
      <c r="I3666" s="255" t="s">
        <v>14471</v>
      </c>
      <c r="J3666" s="255" t="s">
        <v>14472</v>
      </c>
      <c r="K3666" s="255" t="s">
        <v>27</v>
      </c>
      <c r="L3666" s="260">
        <v>44404</v>
      </c>
      <c r="M3666" s="255" t="s">
        <v>4299</v>
      </c>
      <c r="N3666" s="255"/>
      <c r="O3666" s="260"/>
      <c r="P3666" s="255"/>
      <c r="Q3666" s="255" t="s">
        <v>30</v>
      </c>
      <c r="R3666" s="255"/>
      <c r="S3666" s="255"/>
      <c r="T3666" s="251" t="str">
        <f t="array" ref="T3666">VLOOKUP(D3666&amp;E3666,IF({1,0},'2021春'!$C$3:$C$4485&amp;'2021春'!$D$3:$D$4485,'2021春'!$H$3:$H$4485),2,0)</f>
        <v>452731200310290010</v>
      </c>
    </row>
    <row r="3667" spans="1:20">
      <c r="A3667" s="255">
        <v>3665</v>
      </c>
      <c r="B3667" s="255" t="s">
        <v>14473</v>
      </c>
      <c r="C3667" s="255" t="s">
        <v>21</v>
      </c>
      <c r="D3667" s="255" t="s">
        <v>466</v>
      </c>
      <c r="E3667" s="255" t="s">
        <v>14474</v>
      </c>
      <c r="F3667" s="255" t="s">
        <v>143</v>
      </c>
      <c r="G3667" s="255">
        <v>16</v>
      </c>
      <c r="H3667" s="255" t="s">
        <v>7998</v>
      </c>
      <c r="I3667" s="255" t="s">
        <v>14475</v>
      </c>
      <c r="J3667" s="255" t="s">
        <v>14476</v>
      </c>
      <c r="K3667" s="255" t="s">
        <v>27</v>
      </c>
      <c r="L3667" s="260">
        <v>44397</v>
      </c>
      <c r="M3667" s="255" t="s">
        <v>1273</v>
      </c>
      <c r="N3667" s="255"/>
      <c r="O3667" s="260"/>
      <c r="P3667" s="255"/>
      <c r="Q3667" s="255" t="s">
        <v>30</v>
      </c>
      <c r="R3667" s="255"/>
      <c r="S3667" s="255"/>
      <c r="T3667" s="251" t="str">
        <f t="array" ref="T3667">VLOOKUP(D3667&amp;E3667,IF({1,0},'2021春'!$C$3:$C$4485&amp;'2021春'!$D$3:$D$4485,'2021春'!$H$3:$H$4485),2,0)</f>
        <v>451229200408152126</v>
      </c>
    </row>
    <row r="3668" spans="1:20">
      <c r="A3668" s="255">
        <v>3666</v>
      </c>
      <c r="B3668" s="255" t="s">
        <v>14477</v>
      </c>
      <c r="C3668" s="255" t="s">
        <v>21</v>
      </c>
      <c r="D3668" s="255" t="s">
        <v>466</v>
      </c>
      <c r="E3668" s="255" t="s">
        <v>14478</v>
      </c>
      <c r="F3668" s="255" t="s">
        <v>143</v>
      </c>
      <c r="G3668" s="255">
        <v>16</v>
      </c>
      <c r="H3668" s="255" t="s">
        <v>14479</v>
      </c>
      <c r="I3668" s="255" t="s">
        <v>14480</v>
      </c>
      <c r="J3668" s="255" t="s">
        <v>14481</v>
      </c>
      <c r="K3668" s="255" t="s">
        <v>27</v>
      </c>
      <c r="L3668" s="260">
        <v>44394</v>
      </c>
      <c r="M3668" s="255" t="s">
        <v>4299</v>
      </c>
      <c r="N3668" s="255" t="s">
        <v>27</v>
      </c>
      <c r="O3668" s="260">
        <v>44416</v>
      </c>
      <c r="P3668" s="255"/>
      <c r="Q3668" s="255" t="s">
        <v>30</v>
      </c>
      <c r="R3668" s="255"/>
      <c r="S3668" s="255"/>
      <c r="T3668" s="251" t="str">
        <f t="array" ref="T3668">VLOOKUP(D3668&amp;E3668,IF({1,0},'2021春'!$C$3:$C$4485&amp;'2021春'!$D$3:$D$4485,'2021春'!$H$3:$H$4485),2,0)</f>
        <v>452731200409244225</v>
      </c>
    </row>
    <row r="3669" spans="1:20">
      <c r="A3669" s="255">
        <v>3667</v>
      </c>
      <c r="B3669" s="255" t="s">
        <v>14482</v>
      </c>
      <c r="C3669" s="255" t="s">
        <v>21</v>
      </c>
      <c r="D3669" s="255" t="s">
        <v>466</v>
      </c>
      <c r="E3669" s="255" t="s">
        <v>14483</v>
      </c>
      <c r="F3669" s="255" t="s">
        <v>24</v>
      </c>
      <c r="G3669" s="255">
        <v>16</v>
      </c>
      <c r="H3669" s="255" t="s">
        <v>14484</v>
      </c>
      <c r="I3669" s="255" t="s">
        <v>14485</v>
      </c>
      <c r="J3669" s="255" t="s">
        <v>14486</v>
      </c>
      <c r="K3669" s="255" t="s">
        <v>27</v>
      </c>
      <c r="L3669" s="260">
        <v>44405</v>
      </c>
      <c r="M3669" s="255" t="s">
        <v>14436</v>
      </c>
      <c r="N3669" s="255"/>
      <c r="O3669" s="260"/>
      <c r="P3669" s="255"/>
      <c r="Q3669" s="255" t="s">
        <v>30</v>
      </c>
      <c r="R3669" s="255"/>
      <c r="S3669" s="255"/>
      <c r="T3669" s="251" t="str">
        <f t="array" ref="T3669">VLOOKUP(D3669&amp;E3669,IF({1,0},'2021春'!$C$3:$C$4485&amp;'2021春'!$D$3:$D$4485,'2021春'!$H$3:$H$4485),2,0)</f>
        <v>45273120041221211X</v>
      </c>
    </row>
    <row r="3670" spans="1:20">
      <c r="A3670" s="255">
        <v>3668</v>
      </c>
      <c r="B3670" s="255" t="s">
        <v>14487</v>
      </c>
      <c r="C3670" s="255" t="s">
        <v>21</v>
      </c>
      <c r="D3670" s="255" t="s">
        <v>466</v>
      </c>
      <c r="E3670" s="255" t="s">
        <v>14488</v>
      </c>
      <c r="F3670" s="255" t="s">
        <v>143</v>
      </c>
      <c r="G3670" s="255">
        <v>17</v>
      </c>
      <c r="H3670" s="255" t="s">
        <v>14489</v>
      </c>
      <c r="I3670" s="255" t="s">
        <v>14490</v>
      </c>
      <c r="J3670" s="255">
        <v>13317785102</v>
      </c>
      <c r="K3670" s="255" t="s">
        <v>27</v>
      </c>
      <c r="L3670" s="260">
        <v>44394</v>
      </c>
      <c r="M3670" s="255" t="s">
        <v>4299</v>
      </c>
      <c r="N3670" s="255"/>
      <c r="O3670" s="260"/>
      <c r="P3670" s="255"/>
      <c r="Q3670" s="255" t="s">
        <v>30</v>
      </c>
      <c r="R3670" s="255"/>
      <c r="S3670" s="255"/>
      <c r="T3670" s="251" t="str">
        <f t="array" ref="T3670">VLOOKUP(D3670&amp;E3670,IF({1,0},'2021春'!$C$3:$C$4485&amp;'2021春'!$D$3:$D$4485,'2021春'!$H$3:$H$4485),2,0)</f>
        <v>452731200311030325</v>
      </c>
    </row>
    <row r="3671" spans="1:20">
      <c r="A3671" s="255">
        <v>3669</v>
      </c>
      <c r="B3671" s="255" t="s">
        <v>14491</v>
      </c>
      <c r="C3671" s="255" t="s">
        <v>21</v>
      </c>
      <c r="D3671" s="255" t="s">
        <v>466</v>
      </c>
      <c r="E3671" s="255" t="s">
        <v>14492</v>
      </c>
      <c r="F3671" s="255" t="s">
        <v>24</v>
      </c>
      <c r="G3671" s="255">
        <v>17</v>
      </c>
      <c r="H3671" s="255" t="s">
        <v>2689</v>
      </c>
      <c r="I3671" s="255" t="s">
        <v>14493</v>
      </c>
      <c r="J3671" s="255" t="s">
        <v>14494</v>
      </c>
      <c r="K3671" s="255" t="s">
        <v>27</v>
      </c>
      <c r="L3671" s="260">
        <v>44403</v>
      </c>
      <c r="M3671" s="255" t="s">
        <v>1303</v>
      </c>
      <c r="N3671" s="255"/>
      <c r="O3671" s="260"/>
      <c r="P3671" s="255"/>
      <c r="Q3671" s="255" t="s">
        <v>30</v>
      </c>
      <c r="R3671" s="255"/>
      <c r="S3671" s="255"/>
      <c r="T3671" s="251" t="str">
        <f t="array" ref="T3671">VLOOKUP(D3671&amp;E3671,IF({1,0},'2021春'!$C$3:$C$4485&amp;'2021春'!$D$3:$D$4485,'2021春'!$H$3:$H$4485),2,0)</f>
        <v>451229200404113912</v>
      </c>
    </row>
    <row r="3672" spans="1:20">
      <c r="A3672" s="255">
        <v>3670</v>
      </c>
      <c r="B3672" s="255" t="s">
        <v>14495</v>
      </c>
      <c r="C3672" s="255" t="s">
        <v>21</v>
      </c>
      <c r="D3672" s="255" t="s">
        <v>466</v>
      </c>
      <c r="E3672" s="255" t="s">
        <v>14496</v>
      </c>
      <c r="F3672" s="255" t="s">
        <v>143</v>
      </c>
      <c r="G3672" s="255">
        <v>16</v>
      </c>
      <c r="H3672" s="255" t="s">
        <v>14497</v>
      </c>
      <c r="I3672" s="255" t="s">
        <v>14498</v>
      </c>
      <c r="J3672" s="255" t="s">
        <v>14499</v>
      </c>
      <c r="K3672" s="255" t="s">
        <v>27</v>
      </c>
      <c r="L3672" s="260">
        <v>44399</v>
      </c>
      <c r="M3672" s="255" t="s">
        <v>4299</v>
      </c>
      <c r="N3672" s="255"/>
      <c r="O3672" s="260"/>
      <c r="P3672" s="255"/>
      <c r="Q3672" s="255" t="s">
        <v>30</v>
      </c>
      <c r="R3672" s="255"/>
      <c r="S3672" s="255"/>
      <c r="T3672" s="251" t="str">
        <f t="array" ref="T3672">VLOOKUP(D3672&amp;E3672,IF({1,0},'2021春'!$C$3:$C$4485&amp;'2021春'!$D$3:$D$4485,'2021春'!$H$3:$H$4485),2,0)</f>
        <v>451229200409211220</v>
      </c>
    </row>
    <row r="3673" spans="1:20">
      <c r="A3673" s="255">
        <v>3671</v>
      </c>
      <c r="B3673" s="255" t="s">
        <v>14500</v>
      </c>
      <c r="C3673" s="255" t="s">
        <v>21</v>
      </c>
      <c r="D3673" s="255" t="s">
        <v>466</v>
      </c>
      <c r="E3673" s="255" t="s">
        <v>14501</v>
      </c>
      <c r="F3673" s="255" t="s">
        <v>24</v>
      </c>
      <c r="G3673" s="255">
        <v>16</v>
      </c>
      <c r="H3673" s="255" t="s">
        <v>14502</v>
      </c>
      <c r="I3673" s="255" t="s">
        <v>14503</v>
      </c>
      <c r="J3673" s="255" t="s">
        <v>14504</v>
      </c>
      <c r="K3673" s="255" t="s">
        <v>27</v>
      </c>
      <c r="L3673" s="260">
        <v>44398</v>
      </c>
      <c r="M3673" s="255" t="s">
        <v>4299</v>
      </c>
      <c r="N3673" s="255"/>
      <c r="O3673" s="260"/>
      <c r="P3673" s="255"/>
      <c r="Q3673" s="255" t="s">
        <v>30</v>
      </c>
      <c r="R3673" s="255"/>
      <c r="S3673" s="255"/>
      <c r="T3673" s="251" t="str">
        <f t="array" ref="T3673">VLOOKUP(D3673&amp;E3673,IF({1,0},'2021春'!$C$3:$C$4485&amp;'2021春'!$D$3:$D$4485,'2021春'!$H$3:$H$4485),2,0)</f>
        <v>452730200504104718</v>
      </c>
    </row>
    <row r="3674" spans="1:20">
      <c r="A3674" s="255">
        <v>3672</v>
      </c>
      <c r="B3674" s="255" t="s">
        <v>14505</v>
      </c>
      <c r="C3674" s="255" t="s">
        <v>21</v>
      </c>
      <c r="D3674" s="255" t="s">
        <v>466</v>
      </c>
      <c r="E3674" s="255" t="s">
        <v>14506</v>
      </c>
      <c r="F3674" s="255" t="s">
        <v>143</v>
      </c>
      <c r="G3674" s="255">
        <v>15</v>
      </c>
      <c r="H3674" s="255" t="s">
        <v>14507</v>
      </c>
      <c r="I3674" s="255" t="s">
        <v>14508</v>
      </c>
      <c r="J3674" s="255" t="s">
        <v>14509</v>
      </c>
      <c r="K3674" s="255" t="s">
        <v>27</v>
      </c>
      <c r="L3674" s="260">
        <v>44397</v>
      </c>
      <c r="M3674" s="255" t="s">
        <v>4299</v>
      </c>
      <c r="N3674" s="255"/>
      <c r="O3674" s="260"/>
      <c r="P3674" s="255"/>
      <c r="Q3674" s="255" t="s">
        <v>30</v>
      </c>
      <c r="R3674" s="255"/>
      <c r="S3674" s="255"/>
      <c r="T3674" s="251" t="str">
        <f t="array" ref="T3674">VLOOKUP(D3674&amp;E3674,IF({1,0},'2021春'!$C$3:$C$4485&amp;'2021春'!$D$3:$D$4485,'2021春'!$H$3:$H$4485),2,0)</f>
        <v>451229200509200027</v>
      </c>
    </row>
    <row r="3675" spans="1:20">
      <c r="A3675" s="255">
        <v>3673</v>
      </c>
      <c r="B3675" s="255" t="s">
        <v>14510</v>
      </c>
      <c r="C3675" s="255" t="s">
        <v>21</v>
      </c>
      <c r="D3675" s="255" t="s">
        <v>466</v>
      </c>
      <c r="E3675" s="255" t="s">
        <v>14511</v>
      </c>
      <c r="F3675" s="255" t="s">
        <v>24</v>
      </c>
      <c r="G3675" s="255">
        <v>15</v>
      </c>
      <c r="H3675" s="255" t="s">
        <v>14512</v>
      </c>
      <c r="I3675" s="255" t="s">
        <v>14513</v>
      </c>
      <c r="J3675" s="255" t="s">
        <v>14514</v>
      </c>
      <c r="K3675" s="255" t="s">
        <v>27</v>
      </c>
      <c r="L3675" s="260">
        <v>44405</v>
      </c>
      <c r="M3675" s="255" t="s">
        <v>14436</v>
      </c>
      <c r="N3675" s="255"/>
      <c r="O3675" s="260"/>
      <c r="P3675" s="255"/>
      <c r="Q3675" s="255" t="s">
        <v>30</v>
      </c>
      <c r="R3675" s="255"/>
      <c r="S3675" s="255"/>
      <c r="T3675" s="251" t="str">
        <f t="array" ref="T3675">VLOOKUP(D3675&amp;E3675,IF({1,0},'2021春'!$C$3:$C$4485&amp;'2021春'!$D$3:$D$4485,'2021春'!$H$3:$H$4485),2,0)</f>
        <v>45212720060220093X</v>
      </c>
    </row>
    <row r="3676" spans="1:20">
      <c r="A3676" s="255">
        <v>3674</v>
      </c>
      <c r="B3676" s="255" t="s">
        <v>14515</v>
      </c>
      <c r="C3676" s="255" t="s">
        <v>21</v>
      </c>
      <c r="D3676" s="255" t="s">
        <v>466</v>
      </c>
      <c r="E3676" s="255" t="s">
        <v>14516</v>
      </c>
      <c r="F3676" s="255" t="s">
        <v>143</v>
      </c>
      <c r="G3676" s="255">
        <v>16</v>
      </c>
      <c r="H3676" s="255" t="s">
        <v>5909</v>
      </c>
      <c r="I3676" s="255" t="s">
        <v>14517</v>
      </c>
      <c r="J3676" s="255">
        <v>18277820951</v>
      </c>
      <c r="K3676" s="255" t="s">
        <v>27</v>
      </c>
      <c r="L3676" s="260">
        <v>44394</v>
      </c>
      <c r="M3676" s="255" t="s">
        <v>4299</v>
      </c>
      <c r="N3676" s="255"/>
      <c r="O3676" s="260"/>
      <c r="P3676" s="255"/>
      <c r="Q3676" s="255" t="s">
        <v>30</v>
      </c>
      <c r="R3676" s="255" t="s">
        <v>14518</v>
      </c>
      <c r="S3676" s="255"/>
      <c r="T3676" s="251" t="str">
        <f t="array" ref="T3676">VLOOKUP(D3676&amp;E3676,IF({1,0},'2021春'!$C$3:$C$4485&amp;'2021春'!$D$3:$D$4485,'2021春'!$H$3:$H$4485),2,0)</f>
        <v>451229200412093923</v>
      </c>
    </row>
    <row r="3677" spans="1:20">
      <c r="A3677" s="255">
        <v>3675</v>
      </c>
      <c r="B3677" s="255" t="s">
        <v>14519</v>
      </c>
      <c r="C3677" s="255" t="s">
        <v>21</v>
      </c>
      <c r="D3677" s="255" t="s">
        <v>466</v>
      </c>
      <c r="E3677" s="255" t="s">
        <v>14520</v>
      </c>
      <c r="F3677" s="255" t="s">
        <v>24</v>
      </c>
      <c r="G3677" s="255">
        <v>16</v>
      </c>
      <c r="H3677" s="255" t="s">
        <v>14521</v>
      </c>
      <c r="I3677" s="255" t="s">
        <v>13606</v>
      </c>
      <c r="J3677" s="255" t="s">
        <v>14522</v>
      </c>
      <c r="K3677" s="255" t="s">
        <v>27</v>
      </c>
      <c r="L3677" s="260">
        <v>44417</v>
      </c>
      <c r="M3677" s="255" t="s">
        <v>39</v>
      </c>
      <c r="N3677" s="255"/>
      <c r="O3677" s="260"/>
      <c r="P3677" s="255"/>
      <c r="Q3677" s="255" t="s">
        <v>30</v>
      </c>
      <c r="R3677" s="255"/>
      <c r="S3677" s="255"/>
      <c r="T3677" s="251" t="str">
        <f t="array" ref="T3677">VLOOKUP(D3677&amp;E3677,IF({1,0},'2021春'!$C$3:$C$4485&amp;'2021春'!$D$3:$D$4485,'2021春'!$H$3:$H$4485),2,0)</f>
        <v>451229200503052414</v>
      </c>
    </row>
    <row r="3678" spans="1:20">
      <c r="A3678" s="255">
        <v>3676</v>
      </c>
      <c r="B3678" s="255" t="s">
        <v>14523</v>
      </c>
      <c r="C3678" s="255" t="s">
        <v>21</v>
      </c>
      <c r="D3678" s="255" t="s">
        <v>466</v>
      </c>
      <c r="E3678" s="255" t="s">
        <v>14524</v>
      </c>
      <c r="F3678" s="255" t="s">
        <v>24</v>
      </c>
      <c r="G3678" s="255">
        <v>16</v>
      </c>
      <c r="H3678" s="255" t="s">
        <v>273</v>
      </c>
      <c r="I3678" s="255" t="s">
        <v>14525</v>
      </c>
      <c r="J3678" s="255">
        <v>18178892540</v>
      </c>
      <c r="K3678" s="255" t="s">
        <v>27</v>
      </c>
      <c r="L3678" s="260">
        <v>44395</v>
      </c>
      <c r="M3678" s="255" t="s">
        <v>6798</v>
      </c>
      <c r="N3678" s="255"/>
      <c r="O3678" s="260"/>
      <c r="P3678" s="255"/>
      <c r="Q3678" s="255" t="s">
        <v>30</v>
      </c>
      <c r="R3678" s="255"/>
      <c r="S3678" s="255"/>
      <c r="T3678" s="251" t="str">
        <f t="array" ref="T3678">VLOOKUP(D3678&amp;E3678,IF({1,0},'2021春'!$C$3:$C$4485&amp;'2021春'!$D$3:$D$4485,'2021春'!$H$3:$H$4485),2,0)</f>
        <v>451229200409011210</v>
      </c>
    </row>
    <row r="3679" spans="1:20">
      <c r="A3679" s="255">
        <v>3677</v>
      </c>
      <c r="B3679" s="255" t="s">
        <v>14526</v>
      </c>
      <c r="C3679" s="255" t="s">
        <v>21</v>
      </c>
      <c r="D3679" s="255" t="s">
        <v>466</v>
      </c>
      <c r="E3679" s="255" t="s">
        <v>14527</v>
      </c>
      <c r="F3679" s="255" t="s">
        <v>143</v>
      </c>
      <c r="G3679" s="255">
        <v>16</v>
      </c>
      <c r="H3679" s="255" t="s">
        <v>9192</v>
      </c>
      <c r="I3679" s="255" t="s">
        <v>14528</v>
      </c>
      <c r="J3679" s="255">
        <v>18077824228</v>
      </c>
      <c r="K3679" s="255" t="s">
        <v>27</v>
      </c>
      <c r="L3679" s="260">
        <v>44397</v>
      </c>
      <c r="M3679" s="255" t="s">
        <v>1273</v>
      </c>
      <c r="N3679" s="255"/>
      <c r="O3679" s="260"/>
      <c r="P3679" s="255"/>
      <c r="Q3679" s="255" t="s">
        <v>30</v>
      </c>
      <c r="R3679" s="255"/>
      <c r="S3679" s="255"/>
      <c r="T3679" s="251" t="str">
        <f t="array" ref="T3679">VLOOKUP(D3679&amp;E3679,IF({1,0},'2021春'!$C$3:$C$4485&amp;'2021春'!$D$3:$D$4485,'2021春'!$H$3:$H$4485),2,0)</f>
        <v>451229200503082146</v>
      </c>
    </row>
    <row r="3680" spans="1:20">
      <c r="A3680" s="255">
        <v>3678</v>
      </c>
      <c r="B3680" s="255" t="s">
        <v>14529</v>
      </c>
      <c r="C3680" s="255" t="s">
        <v>21</v>
      </c>
      <c r="D3680" s="255" t="s">
        <v>466</v>
      </c>
      <c r="E3680" s="255" t="s">
        <v>14530</v>
      </c>
      <c r="F3680" s="255" t="s">
        <v>24</v>
      </c>
      <c r="G3680" s="255">
        <v>17</v>
      </c>
      <c r="H3680" s="255" t="s">
        <v>14531</v>
      </c>
      <c r="I3680" s="255" t="s">
        <v>14532</v>
      </c>
      <c r="J3680" s="255" t="s">
        <v>14533</v>
      </c>
      <c r="K3680" s="255" t="s">
        <v>27</v>
      </c>
      <c r="L3680" s="260">
        <v>44395</v>
      </c>
      <c r="M3680" s="255" t="s">
        <v>1288</v>
      </c>
      <c r="N3680" s="255"/>
      <c r="O3680" s="260"/>
      <c r="P3680" s="255"/>
      <c r="Q3680" s="255" t="s">
        <v>30</v>
      </c>
      <c r="R3680" s="255"/>
      <c r="S3680" s="255"/>
      <c r="T3680" s="251" t="str">
        <f t="array" ref="T3680">VLOOKUP(D3680&amp;E3680,IF({1,0},'2021春'!$C$3:$C$4485&amp;'2021春'!$D$3:$D$4485,'2021春'!$H$3:$H$4485),2,0)</f>
        <v>451229200407050654</v>
      </c>
    </row>
    <row r="3681" spans="1:20">
      <c r="A3681" s="255">
        <v>3679</v>
      </c>
      <c r="B3681" s="255" t="s">
        <v>14534</v>
      </c>
      <c r="C3681" s="255" t="s">
        <v>21</v>
      </c>
      <c r="D3681" s="255" t="s">
        <v>466</v>
      </c>
      <c r="E3681" s="255" t="s">
        <v>14535</v>
      </c>
      <c r="F3681" s="255" t="s">
        <v>143</v>
      </c>
      <c r="G3681" s="255">
        <v>16</v>
      </c>
      <c r="H3681" s="255" t="s">
        <v>14536</v>
      </c>
      <c r="I3681" s="255" t="s">
        <v>14537</v>
      </c>
      <c r="J3681" s="255">
        <v>13768280137</v>
      </c>
      <c r="K3681" s="255" t="s">
        <v>27</v>
      </c>
      <c r="L3681" s="260">
        <v>44394</v>
      </c>
      <c r="M3681" s="255" t="s">
        <v>4299</v>
      </c>
      <c r="N3681" s="255"/>
      <c r="O3681" s="260"/>
      <c r="P3681" s="255"/>
      <c r="Q3681" s="255" t="s">
        <v>30</v>
      </c>
      <c r="R3681" s="255"/>
      <c r="S3681" s="255"/>
      <c r="T3681" s="251" t="str">
        <f t="array" ref="T3681">VLOOKUP(D3681&amp;E3681,IF({1,0},'2021春'!$C$3:$C$4485&amp;'2021春'!$D$3:$D$4485,'2021春'!$H$3:$H$4485),2,0)</f>
        <v>452731200410294828</v>
      </c>
    </row>
    <row r="3682" spans="1:20">
      <c r="A3682" s="255">
        <v>3680</v>
      </c>
      <c r="B3682" s="255" t="s">
        <v>5762</v>
      </c>
      <c r="C3682" s="255" t="s">
        <v>21</v>
      </c>
      <c r="D3682" s="255" t="s">
        <v>466</v>
      </c>
      <c r="E3682" s="255" t="s">
        <v>5763</v>
      </c>
      <c r="F3682" s="255" t="s">
        <v>143</v>
      </c>
      <c r="G3682" s="255">
        <v>18</v>
      </c>
      <c r="H3682" s="255" t="s">
        <v>14538</v>
      </c>
      <c r="I3682" s="255" t="s">
        <v>14539</v>
      </c>
      <c r="J3682" s="255">
        <v>15975785035</v>
      </c>
      <c r="K3682" s="255" t="s">
        <v>27</v>
      </c>
      <c r="L3682" s="260">
        <v>44398</v>
      </c>
      <c r="M3682" s="255" t="s">
        <v>4299</v>
      </c>
      <c r="N3682" s="255"/>
      <c r="O3682" s="260"/>
      <c r="P3682" s="255"/>
      <c r="Q3682" s="255" t="s">
        <v>30</v>
      </c>
      <c r="R3682" s="255"/>
      <c r="S3682" s="255"/>
      <c r="T3682" s="251" t="str">
        <f t="array" ref="T3682">VLOOKUP(D3682&amp;E3682,IF({1,0},'2021春'!$C$3:$C$4485&amp;'2021春'!$D$3:$D$4485,'2021春'!$H$3:$H$4485),2,0)</f>
        <v>452731200302164823</v>
      </c>
    </row>
    <row r="3683" spans="1:20">
      <c r="A3683" s="255">
        <v>3681</v>
      </c>
      <c r="B3683" s="255" t="s">
        <v>14540</v>
      </c>
      <c r="C3683" s="255" t="s">
        <v>21</v>
      </c>
      <c r="D3683" s="255" t="s">
        <v>466</v>
      </c>
      <c r="E3683" s="255" t="s">
        <v>14541</v>
      </c>
      <c r="F3683" s="255" t="s">
        <v>24</v>
      </c>
      <c r="G3683" s="255">
        <v>16</v>
      </c>
      <c r="H3683" s="255" t="s">
        <v>14542</v>
      </c>
      <c r="I3683" s="255" t="s">
        <v>14543</v>
      </c>
      <c r="J3683" s="255">
        <v>15113379184</v>
      </c>
      <c r="K3683" s="255" t="s">
        <v>27</v>
      </c>
      <c r="L3683" s="260">
        <v>44396</v>
      </c>
      <c r="M3683" s="255" t="s">
        <v>4424</v>
      </c>
      <c r="N3683" s="255"/>
      <c r="O3683" s="260"/>
      <c r="P3683" s="255"/>
      <c r="Q3683" s="255" t="s">
        <v>30</v>
      </c>
      <c r="R3683" s="255"/>
      <c r="S3683" s="255"/>
      <c r="T3683" s="251" t="str">
        <f t="array" ref="T3683">VLOOKUP(D3683&amp;E3683,IF({1,0},'2021春'!$C$3:$C$4485&amp;'2021春'!$D$3:$D$4485,'2021春'!$H$3:$H$4485),2,0)</f>
        <v>452731200506115417</v>
      </c>
    </row>
    <row r="3684" spans="1:20">
      <c r="A3684" s="255">
        <v>3682</v>
      </c>
      <c r="B3684" s="255" t="s">
        <v>14544</v>
      </c>
      <c r="C3684" s="255" t="s">
        <v>21</v>
      </c>
      <c r="D3684" s="255" t="s">
        <v>466</v>
      </c>
      <c r="E3684" s="255" t="s">
        <v>14545</v>
      </c>
      <c r="F3684" s="255" t="s">
        <v>143</v>
      </c>
      <c r="G3684" s="255">
        <v>17</v>
      </c>
      <c r="H3684" s="255" t="s">
        <v>14546</v>
      </c>
      <c r="I3684" s="255" t="s">
        <v>14547</v>
      </c>
      <c r="J3684" s="255" t="s">
        <v>14548</v>
      </c>
      <c r="K3684" s="255" t="s">
        <v>27</v>
      </c>
      <c r="L3684" s="260">
        <v>44398</v>
      </c>
      <c r="M3684" s="255" t="s">
        <v>4299</v>
      </c>
      <c r="N3684" s="255"/>
      <c r="O3684" s="260"/>
      <c r="P3684" s="255"/>
      <c r="Q3684" s="255" t="s">
        <v>30</v>
      </c>
      <c r="R3684" s="255"/>
      <c r="S3684" s="255"/>
      <c r="T3684" s="251" t="str">
        <f t="array" ref="T3684">VLOOKUP(D3684&amp;E3684,IF({1,0},'2021春'!$C$3:$C$4485&amp;'2021春'!$D$3:$D$4485,'2021春'!$H$3:$H$4485),2,0)</f>
        <v>451229200404251821</v>
      </c>
    </row>
    <row r="3685" spans="1:20">
      <c r="A3685" s="255">
        <v>3683</v>
      </c>
      <c r="B3685" s="255" t="s">
        <v>14549</v>
      </c>
      <c r="C3685" s="255" t="s">
        <v>21</v>
      </c>
      <c r="D3685" s="255" t="s">
        <v>466</v>
      </c>
      <c r="E3685" s="255" t="s">
        <v>14550</v>
      </c>
      <c r="F3685" s="255" t="s">
        <v>24</v>
      </c>
      <c r="G3685" s="255">
        <v>18</v>
      </c>
      <c r="H3685" s="255" t="s">
        <v>14551</v>
      </c>
      <c r="I3685" s="255" t="s">
        <v>14552</v>
      </c>
      <c r="J3685" s="255">
        <v>13631171422</v>
      </c>
      <c r="K3685" s="255" t="s">
        <v>27</v>
      </c>
      <c r="L3685" s="260">
        <v>44331</v>
      </c>
      <c r="M3685" s="255" t="s">
        <v>4299</v>
      </c>
      <c r="N3685" s="255" t="s">
        <v>27</v>
      </c>
      <c r="O3685" s="260">
        <v>44366</v>
      </c>
      <c r="P3685" s="255"/>
      <c r="Q3685" s="255" t="s">
        <v>30</v>
      </c>
      <c r="R3685" s="255"/>
      <c r="S3685" s="255"/>
      <c r="T3685" s="251" t="str">
        <f t="array" ref="T3685">VLOOKUP(D3685&amp;E3685,IF({1,0},'2021春'!$C$3:$C$4485&amp;'2021春'!$D$3:$D$4485,'2021春'!$H$3:$H$4485),2,0)</f>
        <v>451229200303103619</v>
      </c>
    </row>
    <row r="3686" spans="1:20">
      <c r="A3686" s="255">
        <v>3684</v>
      </c>
      <c r="B3686" s="255" t="s">
        <v>14553</v>
      </c>
      <c r="C3686" s="255" t="s">
        <v>21</v>
      </c>
      <c r="D3686" s="255" t="s">
        <v>466</v>
      </c>
      <c r="E3686" s="255" t="s">
        <v>14554</v>
      </c>
      <c r="F3686" s="255" t="s">
        <v>143</v>
      </c>
      <c r="G3686" s="255">
        <v>16</v>
      </c>
      <c r="H3686" s="255" t="s">
        <v>7998</v>
      </c>
      <c r="I3686" s="255" t="s">
        <v>1836</v>
      </c>
      <c r="J3686" s="255" t="s">
        <v>14555</v>
      </c>
      <c r="K3686" s="255" t="s">
        <v>27</v>
      </c>
      <c r="L3686" s="260">
        <v>44397</v>
      </c>
      <c r="M3686" s="255" t="s">
        <v>1273</v>
      </c>
      <c r="N3686" s="255"/>
      <c r="O3686" s="260"/>
      <c r="P3686" s="255"/>
      <c r="Q3686" s="255" t="s">
        <v>30</v>
      </c>
      <c r="R3686" s="255"/>
      <c r="S3686" s="255"/>
      <c r="T3686" s="251" t="str">
        <f t="array" ref="T3686">VLOOKUP(D3686&amp;E3686,IF({1,0},'2021春'!$C$3:$C$4485&amp;'2021春'!$D$3:$D$4485,'2021春'!$H$3:$H$4485),2,0)</f>
        <v>451229200411202120</v>
      </c>
    </row>
    <row r="3687" spans="1:20">
      <c r="A3687" s="255">
        <v>3685</v>
      </c>
      <c r="B3687" s="255" t="s">
        <v>14556</v>
      </c>
      <c r="C3687" s="255" t="s">
        <v>21</v>
      </c>
      <c r="D3687" s="255" t="s">
        <v>466</v>
      </c>
      <c r="E3687" s="255" t="s">
        <v>14557</v>
      </c>
      <c r="F3687" s="255" t="s">
        <v>143</v>
      </c>
      <c r="G3687" s="255">
        <v>17</v>
      </c>
      <c r="H3687" s="255" t="s">
        <v>14558</v>
      </c>
      <c r="I3687" s="255" t="s">
        <v>14559</v>
      </c>
      <c r="J3687" s="255">
        <v>13807783728</v>
      </c>
      <c r="K3687" s="255" t="s">
        <v>27</v>
      </c>
      <c r="L3687" s="260">
        <v>44396</v>
      </c>
      <c r="M3687" s="255" t="s">
        <v>139</v>
      </c>
      <c r="N3687" s="255"/>
      <c r="O3687" s="260"/>
      <c r="P3687" s="255"/>
      <c r="Q3687" s="255" t="s">
        <v>30</v>
      </c>
      <c r="R3687" s="255"/>
      <c r="S3687" s="255"/>
      <c r="T3687" s="251" t="str">
        <f t="array" ref="T3687">VLOOKUP(D3687&amp;E3687,IF({1,0},'2021春'!$C$3:$C$4485&amp;'2021春'!$D$3:$D$4485,'2021春'!$H$3:$H$4485),2,0)</f>
        <v>452731200309053624</v>
      </c>
    </row>
    <row r="3688" spans="1:20">
      <c r="A3688" s="255">
        <v>3686</v>
      </c>
      <c r="B3688" s="255" t="s">
        <v>14560</v>
      </c>
      <c r="C3688" s="255" t="s">
        <v>21</v>
      </c>
      <c r="D3688" s="255" t="s">
        <v>466</v>
      </c>
      <c r="E3688" s="255" t="s">
        <v>14561</v>
      </c>
      <c r="F3688" s="255" t="s">
        <v>24</v>
      </c>
      <c r="G3688" s="255">
        <v>16</v>
      </c>
      <c r="H3688" s="255" t="s">
        <v>14562</v>
      </c>
      <c r="I3688" s="255" t="s">
        <v>14563</v>
      </c>
      <c r="J3688" s="255">
        <v>19127176768</v>
      </c>
      <c r="K3688" s="255" t="s">
        <v>27</v>
      </c>
      <c r="L3688" s="260">
        <v>44396</v>
      </c>
      <c r="M3688" s="255" t="s">
        <v>3693</v>
      </c>
      <c r="N3688" s="255"/>
      <c r="O3688" s="260"/>
      <c r="P3688" s="255"/>
      <c r="Q3688" s="255" t="s">
        <v>30</v>
      </c>
      <c r="R3688" s="255"/>
      <c r="S3688" s="255"/>
      <c r="T3688" s="251" t="str">
        <f t="array" ref="T3688">VLOOKUP(D3688&amp;E3688,IF({1,0},'2021春'!$C$3:$C$4485&amp;'2021春'!$D$3:$D$4485,'2021春'!$H$3:$H$4485),2,0)</f>
        <v>452731200501210319</v>
      </c>
    </row>
    <row r="3689" spans="1:20">
      <c r="A3689" s="255">
        <v>3687</v>
      </c>
      <c r="B3689" s="255" t="s">
        <v>14564</v>
      </c>
      <c r="C3689" s="255" t="s">
        <v>21</v>
      </c>
      <c r="D3689" s="255" t="s">
        <v>466</v>
      </c>
      <c r="E3689" s="255" t="s">
        <v>14565</v>
      </c>
      <c r="F3689" s="255" t="s">
        <v>143</v>
      </c>
      <c r="G3689" s="255">
        <v>16</v>
      </c>
      <c r="H3689" s="255" t="s">
        <v>11311</v>
      </c>
      <c r="I3689" s="255" t="s">
        <v>14566</v>
      </c>
      <c r="J3689" s="255" t="s">
        <v>14567</v>
      </c>
      <c r="K3689" s="255" t="s">
        <v>27</v>
      </c>
      <c r="L3689" s="260">
        <v>44389</v>
      </c>
      <c r="M3689" s="255" t="s">
        <v>4299</v>
      </c>
      <c r="N3689" s="255"/>
      <c r="O3689" s="260"/>
      <c r="P3689" s="255"/>
      <c r="Q3689" s="255" t="s">
        <v>30</v>
      </c>
      <c r="R3689" s="255"/>
      <c r="S3689" s="255"/>
      <c r="T3689" s="251" t="str">
        <f t="array" ref="T3689">VLOOKUP(D3689&amp;E3689,IF({1,0},'2021春'!$C$3:$C$4485&amp;'2021春'!$D$3:$D$4485,'2021春'!$H$3:$H$4485),2,0)</f>
        <v>451229200501013921</v>
      </c>
    </row>
    <row r="3690" spans="1:20">
      <c r="A3690" s="255">
        <v>3688</v>
      </c>
      <c r="B3690" s="255" t="s">
        <v>14568</v>
      </c>
      <c r="C3690" s="255" t="s">
        <v>21</v>
      </c>
      <c r="D3690" s="255" t="s">
        <v>466</v>
      </c>
      <c r="E3690" s="255" t="s">
        <v>14569</v>
      </c>
      <c r="F3690" s="255" t="s">
        <v>143</v>
      </c>
      <c r="G3690" s="255">
        <v>17</v>
      </c>
      <c r="H3690" s="255" t="s">
        <v>14570</v>
      </c>
      <c r="I3690" s="255" t="s">
        <v>14571</v>
      </c>
      <c r="J3690" s="255" t="s">
        <v>14572</v>
      </c>
      <c r="K3690" s="255" t="s">
        <v>27</v>
      </c>
      <c r="L3690" s="260">
        <v>44401</v>
      </c>
      <c r="M3690" s="255" t="s">
        <v>2747</v>
      </c>
      <c r="N3690" s="255"/>
      <c r="O3690" s="260"/>
      <c r="P3690" s="255"/>
      <c r="Q3690" s="255" t="s">
        <v>30</v>
      </c>
      <c r="R3690" s="255"/>
      <c r="S3690" s="255"/>
      <c r="T3690" s="251" t="str">
        <f t="array" ref="T3690">VLOOKUP(D3690&amp;E3690,IF({1,0},'2021春'!$C$3:$C$4485&amp;'2021春'!$D$3:$D$4485,'2021春'!$H$3:$H$4485),2,0)</f>
        <v>451229200403162720</v>
      </c>
    </row>
    <row r="3691" spans="1:20">
      <c r="A3691" s="255">
        <v>3689</v>
      </c>
      <c r="B3691" s="255" t="s">
        <v>14573</v>
      </c>
      <c r="C3691" s="255" t="s">
        <v>21</v>
      </c>
      <c r="D3691" s="255" t="s">
        <v>466</v>
      </c>
      <c r="E3691" s="255" t="s">
        <v>14574</v>
      </c>
      <c r="F3691" s="255" t="s">
        <v>143</v>
      </c>
      <c r="G3691" s="255">
        <v>15</v>
      </c>
      <c r="H3691" s="255" t="s">
        <v>14575</v>
      </c>
      <c r="I3691" s="255" t="s">
        <v>14576</v>
      </c>
      <c r="J3691" s="255">
        <v>18776877351</v>
      </c>
      <c r="K3691" s="255" t="s">
        <v>27</v>
      </c>
      <c r="L3691" s="260">
        <v>44401</v>
      </c>
      <c r="M3691" s="255" t="s">
        <v>1288</v>
      </c>
      <c r="N3691" s="255"/>
      <c r="O3691" s="260"/>
      <c r="P3691" s="255"/>
      <c r="Q3691" s="255" t="s">
        <v>30</v>
      </c>
      <c r="R3691" s="255"/>
      <c r="S3691" s="255"/>
      <c r="T3691" s="251" t="str">
        <f t="array" ref="T3691">VLOOKUP(D3691&amp;E3691,IF({1,0},'2021春'!$C$3:$C$4485&amp;'2021春'!$D$3:$D$4485,'2021春'!$H$3:$H$4485),2,0)</f>
        <v>451229200510040622</v>
      </c>
    </row>
    <row r="3692" spans="1:20">
      <c r="A3692" s="255">
        <v>3690</v>
      </c>
      <c r="B3692" s="255" t="s">
        <v>14577</v>
      </c>
      <c r="C3692" s="255" t="s">
        <v>21</v>
      </c>
      <c r="D3692" s="255" t="s">
        <v>466</v>
      </c>
      <c r="E3692" s="255" t="s">
        <v>10665</v>
      </c>
      <c r="F3692" s="255" t="s">
        <v>24</v>
      </c>
      <c r="G3692" s="255">
        <v>16</v>
      </c>
      <c r="H3692" s="255" t="s">
        <v>14578</v>
      </c>
      <c r="I3692" s="255" t="s">
        <v>14579</v>
      </c>
      <c r="J3692" s="255">
        <v>18077883857</v>
      </c>
      <c r="K3692" s="255" t="s">
        <v>27</v>
      </c>
      <c r="L3692" s="260">
        <v>44405</v>
      </c>
      <c r="M3692" s="255" t="s">
        <v>4299</v>
      </c>
      <c r="N3692" s="255"/>
      <c r="O3692" s="260"/>
      <c r="P3692" s="255"/>
      <c r="Q3692" s="255" t="s">
        <v>30</v>
      </c>
      <c r="R3692" s="255"/>
      <c r="S3692" s="255"/>
      <c r="T3692" s="251" t="str">
        <f t="array" ref="T3692">VLOOKUP(D3692&amp;E3692,IF({1,0},'2021春'!$C$3:$C$4485&amp;'2021春'!$D$3:$D$4485,'2021春'!$H$3:$H$4485),2,0)</f>
        <v>451229200412102412</v>
      </c>
    </row>
    <row r="3693" spans="1:20">
      <c r="A3693" s="255">
        <v>3691</v>
      </c>
      <c r="B3693" s="255" t="s">
        <v>14580</v>
      </c>
      <c r="C3693" s="255" t="s">
        <v>21</v>
      </c>
      <c r="D3693" s="255" t="s">
        <v>466</v>
      </c>
      <c r="E3693" s="255" t="s">
        <v>14581</v>
      </c>
      <c r="F3693" s="255" t="s">
        <v>24</v>
      </c>
      <c r="G3693" s="255">
        <v>16</v>
      </c>
      <c r="H3693" s="255" t="s">
        <v>213</v>
      </c>
      <c r="I3693" s="255" t="s">
        <v>14582</v>
      </c>
      <c r="J3693" s="255" t="s">
        <v>14583</v>
      </c>
      <c r="K3693" s="255" t="s">
        <v>27</v>
      </c>
      <c r="L3693" s="260">
        <v>44411</v>
      </c>
      <c r="M3693" s="255" t="s">
        <v>139</v>
      </c>
      <c r="N3693" s="255"/>
      <c r="O3693" s="260"/>
      <c r="P3693" s="255"/>
      <c r="Q3693" s="255" t="s">
        <v>30</v>
      </c>
      <c r="R3693" s="255"/>
      <c r="S3693" s="255"/>
      <c r="T3693" s="251" t="str">
        <f t="array" ref="T3693">VLOOKUP(D3693&amp;E3693,IF({1,0},'2021春'!$C$3:$C$4485&amp;'2021春'!$D$3:$D$4485,'2021春'!$H$3:$H$4485),2,0)</f>
        <v>451229200410133610</v>
      </c>
    </row>
    <row r="3694" spans="1:20">
      <c r="A3694" s="255">
        <v>3692</v>
      </c>
      <c r="B3694" s="255" t="s">
        <v>14584</v>
      </c>
      <c r="C3694" s="255" t="s">
        <v>21</v>
      </c>
      <c r="D3694" s="255" t="s">
        <v>466</v>
      </c>
      <c r="E3694" s="255" t="s">
        <v>14585</v>
      </c>
      <c r="F3694" s="255" t="s">
        <v>24</v>
      </c>
      <c r="G3694" s="255">
        <v>16</v>
      </c>
      <c r="H3694" s="255" t="s">
        <v>14586</v>
      </c>
      <c r="I3694" s="255" t="s">
        <v>14587</v>
      </c>
      <c r="J3694" s="255" t="s">
        <v>14588</v>
      </c>
      <c r="K3694" s="255" t="s">
        <v>27</v>
      </c>
      <c r="L3694" s="260">
        <v>44411</v>
      </c>
      <c r="M3694" s="255" t="s">
        <v>29</v>
      </c>
      <c r="N3694" s="255"/>
      <c r="O3694" s="260"/>
      <c r="P3694" s="255"/>
      <c r="Q3694" s="255" t="s">
        <v>30</v>
      </c>
      <c r="R3694" s="255"/>
      <c r="S3694" s="255"/>
      <c r="T3694" s="251" t="str">
        <f t="array" ref="T3694">VLOOKUP(D3694&amp;E3694,IF({1,0},'2021春'!$C$3:$C$4485&amp;'2021春'!$D$3:$D$4485,'2021春'!$H$3:$H$4485),2,0)</f>
        <v>452731200503250015</v>
      </c>
    </row>
    <row r="3695" spans="1:20">
      <c r="A3695" s="255">
        <v>3693</v>
      </c>
      <c r="B3695" s="255" t="s">
        <v>2531</v>
      </c>
      <c r="C3695" s="255" t="s">
        <v>21</v>
      </c>
      <c r="D3695" s="255" t="s">
        <v>466</v>
      </c>
      <c r="E3695" s="255" t="s">
        <v>2532</v>
      </c>
      <c r="F3695" s="255" t="s">
        <v>143</v>
      </c>
      <c r="G3695" s="255">
        <v>19</v>
      </c>
      <c r="H3695" s="255" t="s">
        <v>14589</v>
      </c>
      <c r="I3695" s="255" t="s">
        <v>1825</v>
      </c>
      <c r="J3695" s="255">
        <v>18776870521</v>
      </c>
      <c r="K3695" s="255" t="s">
        <v>27</v>
      </c>
      <c r="L3695" s="260">
        <v>44394</v>
      </c>
      <c r="M3695" s="255" t="s">
        <v>28</v>
      </c>
      <c r="N3695" s="255"/>
      <c r="O3695" s="260"/>
      <c r="P3695" s="255"/>
      <c r="Q3695" s="255" t="s">
        <v>30</v>
      </c>
      <c r="R3695" s="255"/>
      <c r="S3695" s="255"/>
      <c r="T3695" s="251" t="str">
        <f t="array" ref="T3695">VLOOKUP(D3695&amp;E3695,IF({1,0},'2021春'!$C$3:$C$4485&amp;'2021春'!$D$3:$D$4485,'2021春'!$H$3:$H$4485),2,0)</f>
        <v>451229200203172764</v>
      </c>
    </row>
    <row r="3696" spans="1:20">
      <c r="A3696" s="255">
        <v>3694</v>
      </c>
      <c r="B3696" s="255" t="s">
        <v>14590</v>
      </c>
      <c r="C3696" s="255" t="s">
        <v>21</v>
      </c>
      <c r="D3696" s="255" t="s">
        <v>466</v>
      </c>
      <c r="E3696" s="255" t="s">
        <v>14591</v>
      </c>
      <c r="F3696" s="255" t="s">
        <v>24</v>
      </c>
      <c r="G3696" s="255">
        <v>19</v>
      </c>
      <c r="H3696" s="255" t="s">
        <v>14592</v>
      </c>
      <c r="I3696" s="255" t="s">
        <v>14593</v>
      </c>
      <c r="J3696" s="255">
        <v>15296877475</v>
      </c>
      <c r="K3696" s="255" t="s">
        <v>27</v>
      </c>
      <c r="L3696" s="260">
        <v>44331</v>
      </c>
      <c r="M3696" s="255" t="s">
        <v>28</v>
      </c>
      <c r="N3696" s="255"/>
      <c r="O3696" s="260"/>
      <c r="P3696" s="255"/>
      <c r="Q3696" s="255" t="s">
        <v>30</v>
      </c>
      <c r="R3696" s="255"/>
      <c r="S3696" s="255"/>
      <c r="T3696" s="251" t="str">
        <f t="array" ref="T3696">VLOOKUP(D3696&amp;E3696,IF({1,0},'2021春'!$C$3:$C$4485&amp;'2021春'!$D$3:$D$4485,'2021春'!$H$3:$H$4485),2,0)</f>
        <v>451229200206062712</v>
      </c>
    </row>
    <row r="3697" spans="1:20">
      <c r="A3697" s="255">
        <v>3695</v>
      </c>
      <c r="B3697" s="255" t="s">
        <v>14594</v>
      </c>
      <c r="C3697" s="255" t="s">
        <v>21</v>
      </c>
      <c r="D3697" s="255" t="s">
        <v>466</v>
      </c>
      <c r="E3697" s="255" t="s">
        <v>14595</v>
      </c>
      <c r="F3697" s="255" t="s">
        <v>24</v>
      </c>
      <c r="G3697" s="255">
        <v>16</v>
      </c>
      <c r="H3697" s="255" t="s">
        <v>14596</v>
      </c>
      <c r="I3697" s="255" t="s">
        <v>403</v>
      </c>
      <c r="J3697" s="255">
        <v>18219019218</v>
      </c>
      <c r="K3697" s="255" t="s">
        <v>27</v>
      </c>
      <c r="L3697" s="260">
        <v>44399</v>
      </c>
      <c r="M3697" s="255" t="s">
        <v>4299</v>
      </c>
      <c r="N3697" s="255"/>
      <c r="O3697" s="260"/>
      <c r="P3697" s="255"/>
      <c r="Q3697" s="255" t="s">
        <v>30</v>
      </c>
      <c r="R3697" s="255"/>
      <c r="S3697" s="255"/>
      <c r="T3697" s="251" t="str">
        <f t="array" ref="T3697">VLOOKUP(D3697&amp;E3697,IF({1,0},'2021春'!$C$3:$C$4485&amp;'2021春'!$D$3:$D$4485,'2021春'!$H$3:$H$4485),2,0)</f>
        <v>451229200502244510</v>
      </c>
    </row>
    <row r="3698" spans="1:20">
      <c r="A3698" s="255">
        <v>3696</v>
      </c>
      <c r="B3698" s="255" t="s">
        <v>14597</v>
      </c>
      <c r="C3698" s="255" t="s">
        <v>21</v>
      </c>
      <c r="D3698" s="255" t="s">
        <v>466</v>
      </c>
      <c r="E3698" s="255" t="s">
        <v>14598</v>
      </c>
      <c r="F3698" s="255" t="s">
        <v>24</v>
      </c>
      <c r="G3698" s="255">
        <v>18</v>
      </c>
      <c r="H3698" s="255" t="s">
        <v>14599</v>
      </c>
      <c r="I3698" s="255" t="s">
        <v>14600</v>
      </c>
      <c r="J3698" s="255">
        <v>13670090828</v>
      </c>
      <c r="K3698" s="255" t="s">
        <v>27</v>
      </c>
      <c r="L3698" s="260">
        <v>44399</v>
      </c>
      <c r="M3698" s="255" t="s">
        <v>2747</v>
      </c>
      <c r="N3698" s="255"/>
      <c r="O3698" s="260"/>
      <c r="P3698" s="255"/>
      <c r="Q3698" s="255" t="s">
        <v>30</v>
      </c>
      <c r="R3698" s="255"/>
      <c r="S3698" s="255"/>
      <c r="T3698" s="251" t="str">
        <f t="array" ref="T3698">VLOOKUP(D3698&amp;E3698,IF({1,0},'2021春'!$C$3:$C$4485&amp;'2021春'!$D$3:$D$4485,'2021春'!$H$3:$H$4485),2,0)</f>
        <v>451229200307092718</v>
      </c>
    </row>
    <row r="3699" spans="1:20">
      <c r="A3699" s="255">
        <v>3697</v>
      </c>
      <c r="B3699" s="255" t="s">
        <v>14601</v>
      </c>
      <c r="C3699" s="255" t="s">
        <v>21</v>
      </c>
      <c r="D3699" s="255" t="s">
        <v>466</v>
      </c>
      <c r="E3699" s="255" t="s">
        <v>946</v>
      </c>
      <c r="F3699" s="255" t="s">
        <v>24</v>
      </c>
      <c r="G3699" s="255">
        <v>17</v>
      </c>
      <c r="H3699" s="255" t="s">
        <v>14602</v>
      </c>
      <c r="I3699" s="255" t="s">
        <v>14603</v>
      </c>
      <c r="J3699" s="255">
        <v>19977899221</v>
      </c>
      <c r="K3699" s="255" t="s">
        <v>27</v>
      </c>
      <c r="L3699" s="260">
        <v>44395</v>
      </c>
      <c r="M3699" s="255" t="s">
        <v>28</v>
      </c>
      <c r="N3699" s="255"/>
      <c r="O3699" s="260"/>
      <c r="P3699" s="255"/>
      <c r="Q3699" s="255" t="s">
        <v>30</v>
      </c>
      <c r="R3699" s="255"/>
      <c r="S3699" s="255"/>
      <c r="T3699" s="251" t="str">
        <f t="array" ref="T3699">VLOOKUP(D3699&amp;E3699,IF({1,0},'2021春'!$C$3:$C$4485&amp;'2021春'!$D$3:$D$4485,'2021春'!$H$3:$H$4485),2,0)</f>
        <v>451229200405281213</v>
      </c>
    </row>
    <row r="3700" spans="1:20">
      <c r="A3700" s="255">
        <v>3698</v>
      </c>
      <c r="B3700" s="255" t="s">
        <v>14604</v>
      </c>
      <c r="C3700" s="255" t="s">
        <v>21</v>
      </c>
      <c r="D3700" s="255" t="s">
        <v>466</v>
      </c>
      <c r="E3700" s="255" t="s">
        <v>10198</v>
      </c>
      <c r="F3700" s="255" t="s">
        <v>24</v>
      </c>
      <c r="G3700" s="255">
        <v>17</v>
      </c>
      <c r="H3700" s="255" t="s">
        <v>14605</v>
      </c>
      <c r="I3700" s="255" t="s">
        <v>14606</v>
      </c>
      <c r="J3700" s="255">
        <v>18807880862</v>
      </c>
      <c r="K3700" s="255" t="s">
        <v>27</v>
      </c>
      <c r="L3700" s="260">
        <v>44399</v>
      </c>
      <c r="M3700" s="255" t="s">
        <v>4299</v>
      </c>
      <c r="N3700" s="255"/>
      <c r="O3700" s="260"/>
      <c r="P3700" s="255"/>
      <c r="Q3700" s="255" t="s">
        <v>30</v>
      </c>
      <c r="R3700" s="255"/>
      <c r="S3700" s="255"/>
      <c r="T3700" s="251" t="str">
        <f t="array" ref="T3700">VLOOKUP(D3700&amp;E3700,IF({1,0},'2021春'!$C$3:$C$4485&amp;'2021春'!$D$3:$D$4485,'2021春'!$H$3:$H$4485),2,0)</f>
        <v>451229200405253917</v>
      </c>
    </row>
    <row r="3701" spans="1:20">
      <c r="A3701" s="255">
        <v>3699</v>
      </c>
      <c r="B3701" s="255" t="s">
        <v>14607</v>
      </c>
      <c r="C3701" s="255" t="s">
        <v>21</v>
      </c>
      <c r="D3701" s="255" t="s">
        <v>466</v>
      </c>
      <c r="E3701" s="255" t="s">
        <v>14608</v>
      </c>
      <c r="F3701" s="255" t="s">
        <v>143</v>
      </c>
      <c r="G3701" s="255">
        <v>16</v>
      </c>
      <c r="H3701" s="255" t="s">
        <v>14609</v>
      </c>
      <c r="I3701" s="255" t="s">
        <v>14610</v>
      </c>
      <c r="J3701" s="255" t="s">
        <v>14611</v>
      </c>
      <c r="K3701" s="255" t="s">
        <v>27</v>
      </c>
      <c r="L3701" s="260">
        <v>44400</v>
      </c>
      <c r="M3701" s="255" t="s">
        <v>4299</v>
      </c>
      <c r="N3701" s="255"/>
      <c r="O3701" s="260"/>
      <c r="P3701" s="255"/>
      <c r="Q3701" s="255" t="s">
        <v>30</v>
      </c>
      <c r="R3701" s="255"/>
      <c r="S3701" s="255"/>
      <c r="T3701" s="251" t="str">
        <f t="array" ref="T3701">VLOOKUP(D3701&amp;E3701,IF({1,0},'2021春'!$C$3:$C$4485&amp;'2021春'!$D$3:$D$4485,'2021春'!$H$3:$H$4485),2,0)</f>
        <v>450124200412082724</v>
      </c>
    </row>
    <row r="3702" spans="1:20">
      <c r="A3702" s="255">
        <v>3700</v>
      </c>
      <c r="B3702" s="255" t="s">
        <v>14612</v>
      </c>
      <c r="C3702" s="255" t="s">
        <v>21</v>
      </c>
      <c r="D3702" s="255" t="s">
        <v>471</v>
      </c>
      <c r="E3702" s="255" t="s">
        <v>14613</v>
      </c>
      <c r="F3702" s="255" t="s">
        <v>143</v>
      </c>
      <c r="G3702" s="255">
        <v>18</v>
      </c>
      <c r="H3702" s="255" t="s">
        <v>10976</v>
      </c>
      <c r="I3702" s="255" t="s">
        <v>14614</v>
      </c>
      <c r="J3702" s="255" t="s">
        <v>14615</v>
      </c>
      <c r="K3702" s="255" t="s">
        <v>27</v>
      </c>
      <c r="L3702" s="260">
        <v>44401</v>
      </c>
      <c r="M3702" s="255" t="s">
        <v>2747</v>
      </c>
      <c r="N3702" s="255" t="s">
        <v>30</v>
      </c>
      <c r="O3702" s="260"/>
      <c r="P3702" s="255"/>
      <c r="Q3702" s="255" t="s">
        <v>30</v>
      </c>
      <c r="R3702" s="255"/>
      <c r="S3702" s="255"/>
      <c r="T3702" s="251" t="str">
        <f t="array" ref="T3702">VLOOKUP(D3702&amp;E3702,IF({1,0},'2021春'!$C$3:$C$4485&amp;'2021春'!$D$3:$D$4485,'2021春'!$H$3:$H$4485),2,0)</f>
        <v>451229200308112784</v>
      </c>
    </row>
    <row r="3703" spans="1:20">
      <c r="A3703" s="255">
        <v>3701</v>
      </c>
      <c r="B3703" s="255" t="s">
        <v>14616</v>
      </c>
      <c r="C3703" s="255" t="s">
        <v>21</v>
      </c>
      <c r="D3703" s="255" t="s">
        <v>471</v>
      </c>
      <c r="E3703" s="255" t="s">
        <v>14617</v>
      </c>
      <c r="F3703" s="255" t="s">
        <v>143</v>
      </c>
      <c r="G3703" s="255">
        <v>17</v>
      </c>
      <c r="H3703" s="255" t="s">
        <v>14618</v>
      </c>
      <c r="I3703" s="255" t="s">
        <v>14619</v>
      </c>
      <c r="J3703" s="255" t="s">
        <v>14620</v>
      </c>
      <c r="K3703" s="255" t="s">
        <v>27</v>
      </c>
      <c r="L3703" s="260">
        <v>44422</v>
      </c>
      <c r="M3703" s="255" t="s">
        <v>133</v>
      </c>
      <c r="N3703" s="255"/>
      <c r="O3703" s="260"/>
      <c r="P3703" s="255"/>
      <c r="Q3703" s="255" t="s">
        <v>30</v>
      </c>
      <c r="R3703" s="255" t="s">
        <v>14621</v>
      </c>
      <c r="S3703" s="255"/>
      <c r="T3703" s="251" t="str">
        <f t="array" ref="T3703">VLOOKUP(D3703&amp;E3703,IF({1,0},'2021春'!$C$3:$C$4485&amp;'2021春'!$D$3:$D$4485,'2021春'!$H$3:$H$4485),2,0)</f>
        <v>451229200310242422</v>
      </c>
    </row>
    <row r="3704" spans="1:20">
      <c r="A3704" s="255">
        <v>3702</v>
      </c>
      <c r="B3704" s="255" t="s">
        <v>14622</v>
      </c>
      <c r="C3704" s="255" t="s">
        <v>21</v>
      </c>
      <c r="D3704" s="255" t="s">
        <v>471</v>
      </c>
      <c r="E3704" s="255" t="s">
        <v>14623</v>
      </c>
      <c r="F3704" s="255" t="s">
        <v>24</v>
      </c>
      <c r="G3704" s="255">
        <v>19</v>
      </c>
      <c r="H3704" s="255" t="s">
        <v>14624</v>
      </c>
      <c r="I3704" s="255" t="s">
        <v>14625</v>
      </c>
      <c r="J3704" s="255">
        <v>18176269743</v>
      </c>
      <c r="K3704" s="255" t="s">
        <v>27</v>
      </c>
      <c r="L3704" s="260">
        <v>44331</v>
      </c>
      <c r="M3704" s="255" t="s">
        <v>2172</v>
      </c>
      <c r="N3704" s="255" t="s">
        <v>27</v>
      </c>
      <c r="O3704" s="260">
        <v>44366</v>
      </c>
      <c r="P3704" s="255" t="s">
        <v>2172</v>
      </c>
      <c r="Q3704" s="255" t="s">
        <v>30</v>
      </c>
      <c r="R3704" s="255"/>
      <c r="S3704" s="255"/>
      <c r="T3704" s="251" t="str">
        <f t="array" ref="T3704">VLOOKUP(D3704&amp;E3704,IF({1,0},'2021春'!$C$3:$C$4485&amp;'2021春'!$D$3:$D$4485,'2021春'!$H$3:$H$4485),2,0)</f>
        <v>45122920020406241X</v>
      </c>
    </row>
    <row r="3705" spans="1:20">
      <c r="A3705" s="255">
        <v>3703</v>
      </c>
      <c r="B3705" s="255" t="s">
        <v>14626</v>
      </c>
      <c r="C3705" s="255" t="s">
        <v>21</v>
      </c>
      <c r="D3705" s="255" t="s">
        <v>471</v>
      </c>
      <c r="E3705" s="255" t="s">
        <v>14627</v>
      </c>
      <c r="F3705" s="255" t="s">
        <v>143</v>
      </c>
      <c r="G3705" s="255">
        <v>16</v>
      </c>
      <c r="H3705" s="255" t="s">
        <v>14628</v>
      </c>
      <c r="I3705" s="255" t="s">
        <v>14629</v>
      </c>
      <c r="J3705" s="255" t="s">
        <v>14630</v>
      </c>
      <c r="K3705" s="255" t="s">
        <v>27</v>
      </c>
      <c r="L3705" s="260">
        <v>44395</v>
      </c>
      <c r="M3705" s="255" t="s">
        <v>2172</v>
      </c>
      <c r="N3705" s="255" t="s">
        <v>30</v>
      </c>
      <c r="O3705" s="260"/>
      <c r="P3705" s="255"/>
      <c r="Q3705" s="255" t="s">
        <v>30</v>
      </c>
      <c r="R3705" s="255"/>
      <c r="S3705" s="255"/>
      <c r="T3705" s="251" t="str">
        <f t="array" ref="T3705">VLOOKUP(D3705&amp;E3705,IF({1,0},'2021春'!$C$3:$C$4485&amp;'2021春'!$D$3:$D$4485,'2021春'!$H$3:$H$4485),2,0)</f>
        <v>451229200504144521</v>
      </c>
    </row>
    <row r="3706" spans="1:20">
      <c r="A3706" s="255">
        <v>3704</v>
      </c>
      <c r="B3706" s="255" t="s">
        <v>14631</v>
      </c>
      <c r="C3706" s="255" t="s">
        <v>21</v>
      </c>
      <c r="D3706" s="255" t="s">
        <v>471</v>
      </c>
      <c r="E3706" s="255" t="s">
        <v>14632</v>
      </c>
      <c r="F3706" s="255" t="s">
        <v>24</v>
      </c>
      <c r="G3706" s="255">
        <v>17</v>
      </c>
      <c r="H3706" s="255" t="s">
        <v>6714</v>
      </c>
      <c r="I3706" s="255" t="s">
        <v>11617</v>
      </c>
      <c r="J3706" s="255">
        <v>13737465580</v>
      </c>
      <c r="K3706" s="255" t="s">
        <v>27</v>
      </c>
      <c r="L3706" s="260">
        <v>44395</v>
      </c>
      <c r="M3706" s="255" t="s">
        <v>14633</v>
      </c>
      <c r="N3706" s="255"/>
      <c r="O3706" s="260"/>
      <c r="P3706" s="255"/>
      <c r="Q3706" s="255" t="s">
        <v>30</v>
      </c>
      <c r="R3706" s="255"/>
      <c r="S3706" s="255"/>
      <c r="T3706" s="251" t="str">
        <f t="array" ref="T3706">VLOOKUP(D3706&amp;E3706,IF({1,0},'2021春'!$C$3:$C$4485&amp;'2021春'!$D$3:$D$4485,'2021春'!$H$3:$H$4485),2,0)</f>
        <v>452731200404200012</v>
      </c>
    </row>
    <row r="3707" spans="1:20">
      <c r="A3707" s="255">
        <v>3705</v>
      </c>
      <c r="B3707" s="255" t="s">
        <v>14634</v>
      </c>
      <c r="C3707" s="255" t="s">
        <v>21</v>
      </c>
      <c r="D3707" s="255" t="s">
        <v>471</v>
      </c>
      <c r="E3707" s="255" t="s">
        <v>14635</v>
      </c>
      <c r="F3707" s="255" t="s">
        <v>24</v>
      </c>
      <c r="G3707" s="255">
        <v>16</v>
      </c>
      <c r="H3707" s="255" t="s">
        <v>14636</v>
      </c>
      <c r="I3707" s="255" t="s">
        <v>14637</v>
      </c>
      <c r="J3707" s="255">
        <v>15878822342</v>
      </c>
      <c r="K3707" s="255" t="s">
        <v>27</v>
      </c>
      <c r="L3707" s="260">
        <v>44394</v>
      </c>
      <c r="M3707" s="255" t="s">
        <v>14638</v>
      </c>
      <c r="N3707" s="255" t="s">
        <v>27</v>
      </c>
      <c r="O3707" s="260">
        <v>44415</v>
      </c>
      <c r="P3707" s="255" t="s">
        <v>14638</v>
      </c>
      <c r="Q3707" s="255" t="s">
        <v>30</v>
      </c>
      <c r="R3707" s="255"/>
      <c r="S3707" s="255"/>
      <c r="T3707" s="251" t="str">
        <f t="array" ref="T3707">VLOOKUP(D3707&amp;E3707,IF({1,0},'2021春'!$C$3:$C$4485&amp;'2021春'!$D$3:$D$4485,'2021春'!$H$3:$H$4485),2,0)</f>
        <v>452731200411044513</v>
      </c>
    </row>
    <row r="3708" spans="1:20">
      <c r="A3708" s="255">
        <v>3706</v>
      </c>
      <c r="B3708" s="255" t="s">
        <v>14639</v>
      </c>
      <c r="C3708" s="255" t="s">
        <v>21</v>
      </c>
      <c r="D3708" s="255" t="s">
        <v>471</v>
      </c>
      <c r="E3708" s="255" t="s">
        <v>14640</v>
      </c>
      <c r="F3708" s="255" t="s">
        <v>24</v>
      </c>
      <c r="G3708" s="255">
        <v>15</v>
      </c>
      <c r="H3708" s="255" t="s">
        <v>14641</v>
      </c>
      <c r="I3708" s="255" t="s">
        <v>14642</v>
      </c>
      <c r="J3708" s="255" t="s">
        <v>14643</v>
      </c>
      <c r="K3708" s="255" t="s">
        <v>27</v>
      </c>
      <c r="L3708" s="260">
        <v>44398</v>
      </c>
      <c r="M3708" s="255" t="s">
        <v>14644</v>
      </c>
      <c r="N3708" s="255" t="s">
        <v>30</v>
      </c>
      <c r="O3708" s="260"/>
      <c r="P3708" s="255"/>
      <c r="Q3708" s="255" t="s">
        <v>30</v>
      </c>
      <c r="R3708" s="255" t="s">
        <v>14645</v>
      </c>
      <c r="S3708" s="255"/>
      <c r="T3708" s="251" t="str">
        <f t="array" ref="T3708">VLOOKUP(D3708&amp;E3708,IF({1,0},'2021春'!$C$3:$C$4485&amp;'2021春'!$D$3:$D$4485,'2021春'!$H$3:$H$4485),2,0)</f>
        <v>452730200510125937</v>
      </c>
    </row>
    <row r="3709" spans="1:20">
      <c r="A3709" s="255">
        <v>3707</v>
      </c>
      <c r="B3709" s="255" t="s">
        <v>14646</v>
      </c>
      <c r="C3709" s="255" t="s">
        <v>21</v>
      </c>
      <c r="D3709" s="255" t="s">
        <v>471</v>
      </c>
      <c r="E3709" s="255" t="s">
        <v>14647</v>
      </c>
      <c r="F3709" s="255" t="s">
        <v>143</v>
      </c>
      <c r="G3709" s="255">
        <v>19</v>
      </c>
      <c r="H3709" s="255" t="s">
        <v>14648</v>
      </c>
      <c r="I3709" s="255" t="s">
        <v>4193</v>
      </c>
      <c r="J3709" s="255">
        <v>18277154791</v>
      </c>
      <c r="K3709" s="255" t="s">
        <v>27</v>
      </c>
      <c r="L3709" s="260">
        <v>44331</v>
      </c>
      <c r="M3709" s="255" t="s">
        <v>2172</v>
      </c>
      <c r="N3709" s="255" t="s">
        <v>27</v>
      </c>
      <c r="O3709" s="260">
        <v>44366</v>
      </c>
      <c r="P3709" s="255" t="s">
        <v>2172</v>
      </c>
      <c r="Q3709" s="255" t="s">
        <v>30</v>
      </c>
      <c r="R3709" s="255"/>
      <c r="S3709" s="255"/>
      <c r="T3709" s="251" t="str">
        <f t="array" ref="T3709">VLOOKUP(D3709&amp;E3709,IF({1,0},'2021春'!$C$3:$C$4485&amp;'2021春'!$D$3:$D$4485,'2021春'!$H$3:$H$4485),2,0)</f>
        <v>45122920020802244X</v>
      </c>
    </row>
    <row r="3710" spans="1:20">
      <c r="A3710" s="255">
        <v>3708</v>
      </c>
      <c r="B3710" s="255" t="s">
        <v>14649</v>
      </c>
      <c r="C3710" s="255" t="s">
        <v>21</v>
      </c>
      <c r="D3710" s="255" t="s">
        <v>471</v>
      </c>
      <c r="E3710" s="255" t="s">
        <v>14650</v>
      </c>
      <c r="F3710" s="255" t="s">
        <v>24</v>
      </c>
      <c r="G3710" s="255">
        <v>16</v>
      </c>
      <c r="H3710" s="255" t="s">
        <v>14651</v>
      </c>
      <c r="I3710" s="255" t="s">
        <v>14652</v>
      </c>
      <c r="J3710" s="255">
        <v>15977864724</v>
      </c>
      <c r="K3710" s="255" t="s">
        <v>27</v>
      </c>
      <c r="L3710" s="260">
        <v>44397</v>
      </c>
      <c r="M3710" s="255" t="s">
        <v>1273</v>
      </c>
      <c r="N3710" s="255" t="s">
        <v>30</v>
      </c>
      <c r="O3710" s="260"/>
      <c r="P3710" s="255"/>
      <c r="Q3710" s="255" t="s">
        <v>30</v>
      </c>
      <c r="R3710" s="255"/>
      <c r="S3710" s="255"/>
      <c r="T3710" s="251" t="str">
        <f t="array" ref="T3710">VLOOKUP(D3710&amp;E3710,IF({1,0},'2021春'!$C$3:$C$4485&amp;'2021春'!$D$3:$D$4485,'2021春'!$H$3:$H$4485),2,0)</f>
        <v>451229200411072119</v>
      </c>
    </row>
    <row r="3711" spans="1:20">
      <c r="A3711" s="255">
        <v>3709</v>
      </c>
      <c r="B3711" s="255" t="s">
        <v>14653</v>
      </c>
      <c r="C3711" s="255" t="s">
        <v>21</v>
      </c>
      <c r="D3711" s="255" t="s">
        <v>471</v>
      </c>
      <c r="E3711" s="255" t="s">
        <v>14654</v>
      </c>
      <c r="F3711" s="255" t="s">
        <v>143</v>
      </c>
      <c r="G3711" s="255">
        <v>17</v>
      </c>
      <c r="H3711" s="255" t="s">
        <v>14655</v>
      </c>
      <c r="I3711" s="255" t="s">
        <v>9873</v>
      </c>
      <c r="J3711" s="255" t="s">
        <v>14656</v>
      </c>
      <c r="K3711" s="255" t="s">
        <v>27</v>
      </c>
      <c r="L3711" s="260">
        <v>44397</v>
      </c>
      <c r="M3711" s="255" t="s">
        <v>2172</v>
      </c>
      <c r="N3711" s="255" t="s">
        <v>30</v>
      </c>
      <c r="O3711" s="260"/>
      <c r="P3711" s="255"/>
      <c r="Q3711" s="255" t="s">
        <v>30</v>
      </c>
      <c r="R3711" s="255"/>
      <c r="S3711" s="255"/>
      <c r="T3711" s="251" t="str">
        <f t="array" ref="T3711">VLOOKUP(D3711&amp;E3711,IF({1,0},'2021春'!$C$3:$C$4485&amp;'2021春'!$D$3:$D$4485,'2021春'!$H$3:$H$4485),2,0)</f>
        <v>451229200402220327</v>
      </c>
    </row>
    <row r="3712" spans="1:20">
      <c r="A3712" s="255">
        <v>3710</v>
      </c>
      <c r="B3712" s="255" t="s">
        <v>14657</v>
      </c>
      <c r="C3712" s="255" t="s">
        <v>21</v>
      </c>
      <c r="D3712" s="255" t="s">
        <v>471</v>
      </c>
      <c r="E3712" s="255" t="s">
        <v>14658</v>
      </c>
      <c r="F3712" s="255" t="s">
        <v>143</v>
      </c>
      <c r="G3712" s="255">
        <v>16</v>
      </c>
      <c r="H3712" s="255" t="s">
        <v>14659</v>
      </c>
      <c r="I3712" s="255" t="s">
        <v>14660</v>
      </c>
      <c r="J3712" s="255" t="s">
        <v>14661</v>
      </c>
      <c r="K3712" s="255" t="s">
        <v>27</v>
      </c>
      <c r="L3712" s="260">
        <v>44398</v>
      </c>
      <c r="M3712" s="255" t="s">
        <v>2172</v>
      </c>
      <c r="N3712" s="255" t="s">
        <v>30</v>
      </c>
      <c r="O3712" s="260"/>
      <c r="P3712" s="255"/>
      <c r="Q3712" s="255" t="s">
        <v>30</v>
      </c>
      <c r="R3712" s="255"/>
      <c r="S3712" s="255"/>
      <c r="T3712" s="251" t="str">
        <f t="array" ref="T3712">VLOOKUP(D3712&amp;E3712,IF({1,0},'2021春'!$C$3:$C$4485&amp;'2021春'!$D$3:$D$4485,'2021春'!$H$3:$H$4485),2,0)</f>
        <v>452731200506165748</v>
      </c>
    </row>
    <row r="3713" spans="1:20">
      <c r="A3713" s="255">
        <v>3711</v>
      </c>
      <c r="B3713" s="255" t="s">
        <v>14662</v>
      </c>
      <c r="C3713" s="255" t="s">
        <v>21</v>
      </c>
      <c r="D3713" s="255" t="s">
        <v>471</v>
      </c>
      <c r="E3713" s="255" t="s">
        <v>14663</v>
      </c>
      <c r="F3713" s="255" t="s">
        <v>143</v>
      </c>
      <c r="G3713" s="255">
        <v>17</v>
      </c>
      <c r="H3713" s="255" t="s">
        <v>571</v>
      </c>
      <c r="I3713" s="255" t="s">
        <v>14664</v>
      </c>
      <c r="J3713" s="255" t="s">
        <v>14665</v>
      </c>
      <c r="K3713" s="255" t="s">
        <v>27</v>
      </c>
      <c r="L3713" s="260">
        <v>44395</v>
      </c>
      <c r="M3713" s="255" t="s">
        <v>1352</v>
      </c>
      <c r="N3713" s="255" t="s">
        <v>30</v>
      </c>
      <c r="O3713" s="260"/>
      <c r="P3713" s="255"/>
      <c r="Q3713" s="255" t="s">
        <v>30</v>
      </c>
      <c r="R3713" s="255"/>
      <c r="S3713" s="255"/>
      <c r="T3713" s="251" t="str">
        <f t="array" ref="T3713">VLOOKUP(D3713&amp;E3713,IF({1,0},'2021春'!$C$3:$C$4485&amp;'2021春'!$D$3:$D$4485,'2021春'!$H$3:$H$4485),2,0)</f>
        <v>451229200402081849</v>
      </c>
    </row>
    <row r="3714" spans="1:20">
      <c r="A3714" s="255">
        <v>3712</v>
      </c>
      <c r="B3714" s="255" t="s">
        <v>14666</v>
      </c>
      <c r="C3714" s="255" t="s">
        <v>21</v>
      </c>
      <c r="D3714" s="255" t="s">
        <v>471</v>
      </c>
      <c r="E3714" s="255" t="s">
        <v>14667</v>
      </c>
      <c r="F3714" s="255" t="s">
        <v>143</v>
      </c>
      <c r="G3714" s="255">
        <v>17</v>
      </c>
      <c r="H3714" s="255" t="s">
        <v>1148</v>
      </c>
      <c r="I3714" s="255" t="s">
        <v>7475</v>
      </c>
      <c r="J3714" s="255" t="s">
        <v>14668</v>
      </c>
      <c r="K3714" s="255" t="s">
        <v>27</v>
      </c>
      <c r="L3714" s="260">
        <v>44421</v>
      </c>
      <c r="M3714" s="255" t="s">
        <v>185</v>
      </c>
      <c r="N3714" s="255"/>
      <c r="O3714" s="260"/>
      <c r="P3714" s="255"/>
      <c r="Q3714" s="255" t="s">
        <v>30</v>
      </c>
      <c r="R3714" s="255"/>
      <c r="S3714" s="255"/>
      <c r="T3714" s="251" t="str">
        <f t="array" ref="T3714">VLOOKUP(D3714&amp;E3714,IF({1,0},'2021春'!$C$3:$C$4485&amp;'2021春'!$D$3:$D$4485,'2021春'!$H$3:$H$4485),2,0)</f>
        <v>451229200312122125</v>
      </c>
    </row>
    <row r="3715" spans="1:20">
      <c r="A3715" s="255">
        <v>3713</v>
      </c>
      <c r="B3715" s="255" t="s">
        <v>14669</v>
      </c>
      <c r="C3715" s="255" t="s">
        <v>21</v>
      </c>
      <c r="D3715" s="255" t="s">
        <v>471</v>
      </c>
      <c r="E3715" s="255" t="s">
        <v>14670</v>
      </c>
      <c r="F3715" s="255" t="s">
        <v>143</v>
      </c>
      <c r="G3715" s="255">
        <v>16</v>
      </c>
      <c r="H3715" s="255" t="s">
        <v>14671</v>
      </c>
      <c r="I3715" s="255" t="s">
        <v>14672</v>
      </c>
      <c r="J3715" s="255">
        <v>13768280880</v>
      </c>
      <c r="K3715" s="255" t="s">
        <v>27</v>
      </c>
      <c r="L3715" s="260">
        <v>44397</v>
      </c>
      <c r="M3715" s="255" t="s">
        <v>3693</v>
      </c>
      <c r="N3715" s="255" t="s">
        <v>27</v>
      </c>
      <c r="O3715" s="260">
        <v>44421</v>
      </c>
      <c r="P3715" s="255" t="s">
        <v>3693</v>
      </c>
      <c r="Q3715" s="255" t="s">
        <v>30</v>
      </c>
      <c r="R3715" s="255"/>
      <c r="S3715" s="255"/>
      <c r="T3715" s="251" t="str">
        <f t="array" ref="T3715">VLOOKUP(D3715&amp;E3715,IF({1,0},'2021春'!$C$3:$C$4485&amp;'2021春'!$D$3:$D$4485,'2021春'!$H$3:$H$4485),2,0)</f>
        <v>452731200409260348</v>
      </c>
    </row>
    <row r="3716" spans="1:20">
      <c r="A3716" s="255">
        <v>3714</v>
      </c>
      <c r="B3716" s="255" t="s">
        <v>14673</v>
      </c>
      <c r="C3716" s="255" t="s">
        <v>21</v>
      </c>
      <c r="D3716" s="255" t="s">
        <v>471</v>
      </c>
      <c r="E3716" s="255" t="s">
        <v>14674</v>
      </c>
      <c r="F3716" s="255" t="s">
        <v>143</v>
      </c>
      <c r="G3716" s="255">
        <v>18</v>
      </c>
      <c r="H3716" s="255" t="s">
        <v>3714</v>
      </c>
      <c r="I3716" s="255" t="s">
        <v>14675</v>
      </c>
      <c r="J3716" s="255">
        <v>13481869689</v>
      </c>
      <c r="K3716" s="255" t="s">
        <v>27</v>
      </c>
      <c r="L3716" s="260">
        <v>44331</v>
      </c>
      <c r="M3716" s="255" t="s">
        <v>2172</v>
      </c>
      <c r="N3716" s="255" t="s">
        <v>27</v>
      </c>
      <c r="O3716" s="260">
        <v>44366</v>
      </c>
      <c r="P3716" s="255" t="s">
        <v>2172</v>
      </c>
      <c r="Q3716" s="255" t="s">
        <v>30</v>
      </c>
      <c r="R3716" s="255"/>
      <c r="S3716" s="255"/>
      <c r="T3716" s="251" t="str">
        <f t="array" ref="T3716">VLOOKUP(D3716&amp;E3716,IF({1,0},'2021春'!$C$3:$C$4485&amp;'2021春'!$D$3:$D$4485,'2021春'!$H$3:$H$4485),2,0)</f>
        <v>45122920020925244x</v>
      </c>
    </row>
    <row r="3717" spans="1:20">
      <c r="A3717" s="255">
        <v>3715</v>
      </c>
      <c r="B3717" s="255" t="s">
        <v>14676</v>
      </c>
      <c r="C3717" s="255" t="s">
        <v>21</v>
      </c>
      <c r="D3717" s="255" t="s">
        <v>471</v>
      </c>
      <c r="E3717" s="255" t="s">
        <v>14677</v>
      </c>
      <c r="F3717" s="255" t="s">
        <v>143</v>
      </c>
      <c r="G3717" s="255">
        <v>17</v>
      </c>
      <c r="H3717" s="255" t="s">
        <v>14678</v>
      </c>
      <c r="I3717" s="255" t="s">
        <v>14679</v>
      </c>
      <c r="J3717" s="255" t="s">
        <v>14680</v>
      </c>
      <c r="K3717" s="255" t="s">
        <v>27</v>
      </c>
      <c r="L3717" s="260">
        <v>44409</v>
      </c>
      <c r="M3717" s="255" t="s">
        <v>3785</v>
      </c>
      <c r="N3717" s="255" t="s">
        <v>27</v>
      </c>
      <c r="O3717" s="260">
        <v>44430</v>
      </c>
      <c r="P3717" s="255"/>
      <c r="Q3717" s="255" t="s">
        <v>30</v>
      </c>
      <c r="R3717" s="255"/>
      <c r="S3717" s="255"/>
      <c r="T3717" s="251" t="str">
        <f t="array" ref="T3717">VLOOKUP(D3717&amp;E3717,IF({1,0},'2021春'!$C$3:$C$4485&amp;'2021春'!$D$3:$D$4485,'2021春'!$H$3:$H$4485),2,0)</f>
        <v>451229200403023624</v>
      </c>
    </row>
    <row r="3718" spans="1:20">
      <c r="A3718" s="255">
        <v>3716</v>
      </c>
      <c r="B3718" s="255" t="s">
        <v>14681</v>
      </c>
      <c r="C3718" s="255" t="s">
        <v>21</v>
      </c>
      <c r="D3718" s="255" t="s">
        <v>471</v>
      </c>
      <c r="E3718" s="255" t="s">
        <v>14682</v>
      </c>
      <c r="F3718" s="255" t="s">
        <v>143</v>
      </c>
      <c r="G3718" s="255">
        <v>18</v>
      </c>
      <c r="H3718" s="255" t="s">
        <v>12239</v>
      </c>
      <c r="I3718" s="255" t="s">
        <v>14683</v>
      </c>
      <c r="J3718" s="255" t="s">
        <v>14684</v>
      </c>
      <c r="K3718" s="255" t="s">
        <v>27</v>
      </c>
      <c r="L3718" s="260">
        <v>44395</v>
      </c>
      <c r="M3718" s="255" t="s">
        <v>11821</v>
      </c>
      <c r="N3718" s="255" t="s">
        <v>30</v>
      </c>
      <c r="O3718" s="260"/>
      <c r="P3718" s="255"/>
      <c r="Q3718" s="255" t="s">
        <v>30</v>
      </c>
      <c r="R3718" s="255"/>
      <c r="S3718" s="255"/>
      <c r="T3718" s="251" t="str">
        <f t="array" ref="T3718">VLOOKUP(D3718&amp;E3718,IF({1,0},'2021春'!$C$3:$C$4485&amp;'2021春'!$D$3:$D$4485,'2021春'!$H$3:$H$4485),2,0)</f>
        <v>452731200208191227</v>
      </c>
    </row>
    <row r="3719" spans="1:20">
      <c r="A3719" s="255">
        <v>3717</v>
      </c>
      <c r="B3719" s="255" t="s">
        <v>14685</v>
      </c>
      <c r="C3719" s="255" t="s">
        <v>21</v>
      </c>
      <c r="D3719" s="255" t="s">
        <v>471</v>
      </c>
      <c r="E3719" s="255" t="s">
        <v>14686</v>
      </c>
      <c r="F3719" s="255" t="s">
        <v>143</v>
      </c>
      <c r="G3719" s="255">
        <v>15</v>
      </c>
      <c r="H3719" s="255" t="s">
        <v>2681</v>
      </c>
      <c r="I3719" s="255" t="s">
        <v>14687</v>
      </c>
      <c r="J3719" s="255" t="s">
        <v>14688</v>
      </c>
      <c r="K3719" s="255" t="s">
        <v>27</v>
      </c>
      <c r="L3719" s="260">
        <v>44400</v>
      </c>
      <c r="M3719" s="255" t="s">
        <v>1303</v>
      </c>
      <c r="N3719" s="255"/>
      <c r="O3719" s="260"/>
      <c r="P3719" s="255"/>
      <c r="Q3719" s="255" t="s">
        <v>30</v>
      </c>
      <c r="R3719" s="255"/>
      <c r="S3719" s="255"/>
      <c r="T3719" s="251" t="str">
        <f t="array" ref="T3719">VLOOKUP(D3719&amp;E3719,IF({1,0},'2021春'!$C$3:$C$4485&amp;'2021春'!$D$3:$D$4485,'2021春'!$H$3:$H$4485),2,0)</f>
        <v>451229200512143924</v>
      </c>
    </row>
    <row r="3720" spans="1:20">
      <c r="A3720" s="255">
        <v>3718</v>
      </c>
      <c r="B3720" s="255" t="s">
        <v>14689</v>
      </c>
      <c r="C3720" s="255" t="s">
        <v>21</v>
      </c>
      <c r="D3720" s="255" t="s">
        <v>471</v>
      </c>
      <c r="E3720" s="255" t="s">
        <v>14690</v>
      </c>
      <c r="F3720" s="255" t="s">
        <v>24</v>
      </c>
      <c r="G3720" s="255">
        <v>18</v>
      </c>
      <c r="H3720" s="255" t="s">
        <v>14691</v>
      </c>
      <c r="I3720" s="255" t="s">
        <v>14692</v>
      </c>
      <c r="J3720" s="255">
        <v>18877855004</v>
      </c>
      <c r="K3720" s="255" t="s">
        <v>27</v>
      </c>
      <c r="L3720" s="260">
        <v>44331</v>
      </c>
      <c r="M3720" s="255" t="s">
        <v>2172</v>
      </c>
      <c r="N3720" s="255" t="s">
        <v>27</v>
      </c>
      <c r="O3720" s="260">
        <v>44365</v>
      </c>
      <c r="P3720" s="255" t="s">
        <v>2172</v>
      </c>
      <c r="Q3720" s="255" t="s">
        <v>30</v>
      </c>
      <c r="R3720" s="255"/>
      <c r="S3720" s="255"/>
      <c r="T3720" s="251" t="str">
        <f t="array" ref="T3720">VLOOKUP(D3720&amp;E3720,IF({1,0},'2021春'!$C$3:$C$4485&amp;'2021春'!$D$3:$D$4485,'2021春'!$H$3:$H$4485),2,0)</f>
        <v>45122920020910181X</v>
      </c>
    </row>
    <row r="3721" spans="1:20">
      <c r="A3721" s="255">
        <v>3719</v>
      </c>
      <c r="B3721" s="255" t="s">
        <v>14693</v>
      </c>
      <c r="C3721" s="255" t="s">
        <v>21</v>
      </c>
      <c r="D3721" s="255" t="s">
        <v>471</v>
      </c>
      <c r="E3721" s="255" t="s">
        <v>14694</v>
      </c>
      <c r="F3721" s="255" t="s">
        <v>143</v>
      </c>
      <c r="G3721" s="255">
        <v>16</v>
      </c>
      <c r="H3721" s="255" t="s">
        <v>14695</v>
      </c>
      <c r="I3721" s="255" t="s">
        <v>8921</v>
      </c>
      <c r="J3721" s="255" t="s">
        <v>14696</v>
      </c>
      <c r="K3721" s="255" t="s">
        <v>27</v>
      </c>
      <c r="L3721" s="260">
        <v>44397</v>
      </c>
      <c r="M3721" s="255" t="s">
        <v>2172</v>
      </c>
      <c r="N3721" s="255" t="s">
        <v>30</v>
      </c>
      <c r="O3721" s="260" t="s">
        <v>14697</v>
      </c>
      <c r="P3721" s="255"/>
      <c r="Q3721" s="255" t="s">
        <v>30</v>
      </c>
      <c r="R3721" s="255"/>
      <c r="S3721" s="255"/>
      <c r="T3721" s="251" t="str">
        <f t="array" ref="T3721">VLOOKUP(D3721&amp;E3721,IF({1,0},'2021春'!$C$3:$C$4485&amp;'2021春'!$D$3:$D$4485,'2021春'!$H$3:$H$4485),2,0)</f>
        <v>45122920050719062x</v>
      </c>
    </row>
    <row r="3722" spans="1:20">
      <c r="A3722" s="255">
        <v>3720</v>
      </c>
      <c r="B3722" s="255" t="s">
        <v>14698</v>
      </c>
      <c r="C3722" s="255" t="s">
        <v>21</v>
      </c>
      <c r="D3722" s="255" t="s">
        <v>471</v>
      </c>
      <c r="E3722" s="255" t="s">
        <v>14699</v>
      </c>
      <c r="F3722" s="255" t="s">
        <v>143</v>
      </c>
      <c r="G3722" s="255">
        <v>16</v>
      </c>
      <c r="H3722" s="255" t="s">
        <v>12186</v>
      </c>
      <c r="I3722" s="255" t="s">
        <v>14700</v>
      </c>
      <c r="J3722" s="255">
        <v>13641495978</v>
      </c>
      <c r="K3722" s="255" t="s">
        <v>27</v>
      </c>
      <c r="L3722" s="260">
        <v>44397</v>
      </c>
      <c r="M3722" s="255" t="s">
        <v>1217</v>
      </c>
      <c r="N3722" s="255" t="s">
        <v>30</v>
      </c>
      <c r="O3722" s="260"/>
      <c r="P3722" s="255"/>
      <c r="Q3722" s="255" t="s">
        <v>30</v>
      </c>
      <c r="R3722" s="255"/>
      <c r="S3722" s="255"/>
      <c r="T3722" s="251" t="str">
        <f t="array" ref="T3722">VLOOKUP(D3722&amp;E3722,IF({1,0},'2021春'!$C$3:$C$4485&amp;'2021春'!$D$3:$D$4485,'2021春'!$H$3:$H$4485),2,0)</f>
        <v>452731200501265424</v>
      </c>
    </row>
    <row r="3723" spans="1:20">
      <c r="A3723" s="255">
        <v>3721</v>
      </c>
      <c r="B3723" s="255" t="s">
        <v>14701</v>
      </c>
      <c r="C3723" s="255" t="s">
        <v>21</v>
      </c>
      <c r="D3723" s="255" t="s">
        <v>471</v>
      </c>
      <c r="E3723" s="255" t="s">
        <v>14702</v>
      </c>
      <c r="F3723" s="255" t="s">
        <v>143</v>
      </c>
      <c r="G3723" s="255">
        <v>16</v>
      </c>
      <c r="H3723" s="255" t="s">
        <v>14703</v>
      </c>
      <c r="I3723" s="255" t="s">
        <v>14704</v>
      </c>
      <c r="J3723" s="255" t="s">
        <v>14705</v>
      </c>
      <c r="K3723" s="255" t="s">
        <v>27</v>
      </c>
      <c r="L3723" s="260">
        <v>44394</v>
      </c>
      <c r="M3723" s="255" t="s">
        <v>1347</v>
      </c>
      <c r="N3723" s="255" t="s">
        <v>30</v>
      </c>
      <c r="O3723" s="260"/>
      <c r="P3723" s="255"/>
      <c r="Q3723" s="255" t="s">
        <v>30</v>
      </c>
      <c r="R3723" s="255"/>
      <c r="S3723" s="255"/>
      <c r="T3723" s="251" t="str">
        <f t="array" ref="T3723">VLOOKUP(D3723&amp;E3723,IF({1,0},'2021春'!$C$3:$C$4485&amp;'2021春'!$D$3:$D$4485,'2021春'!$H$3:$H$4485),2,0)</f>
        <v>45122920041004452x</v>
      </c>
    </row>
    <row r="3724" spans="1:20">
      <c r="A3724" s="255">
        <v>3722</v>
      </c>
      <c r="B3724" s="255" t="s">
        <v>14706</v>
      </c>
      <c r="C3724" s="255" t="s">
        <v>21</v>
      </c>
      <c r="D3724" s="255" t="s">
        <v>471</v>
      </c>
      <c r="E3724" s="255" t="s">
        <v>14707</v>
      </c>
      <c r="F3724" s="255" t="s">
        <v>143</v>
      </c>
      <c r="G3724" s="255">
        <v>16</v>
      </c>
      <c r="H3724" s="255" t="s">
        <v>3904</v>
      </c>
      <c r="I3724" s="255" t="s">
        <v>14708</v>
      </c>
      <c r="J3724" s="255">
        <v>15913660082</v>
      </c>
      <c r="K3724" s="255" t="s">
        <v>27</v>
      </c>
      <c r="L3724" s="260">
        <v>44395</v>
      </c>
      <c r="M3724" s="255" t="s">
        <v>2172</v>
      </c>
      <c r="N3724" s="255" t="s">
        <v>30</v>
      </c>
      <c r="O3724" s="260"/>
      <c r="P3724" s="255"/>
      <c r="Q3724" s="255" t="s">
        <v>30</v>
      </c>
      <c r="R3724" s="255"/>
      <c r="S3724" s="255"/>
      <c r="T3724" s="251" t="str">
        <f t="array" ref="T3724">VLOOKUP(D3724&amp;E3724,IF({1,0},'2021春'!$C$3:$C$4485&amp;'2021春'!$D$3:$D$4485,'2021春'!$H$3:$H$4485),2,0)</f>
        <v>451229200507150046</v>
      </c>
    </row>
    <row r="3725" spans="1:20">
      <c r="A3725" s="255">
        <v>3723</v>
      </c>
      <c r="B3725" s="255" t="s">
        <v>14709</v>
      </c>
      <c r="C3725" s="255" t="s">
        <v>21</v>
      </c>
      <c r="D3725" s="255" t="s">
        <v>471</v>
      </c>
      <c r="E3725" s="255" t="s">
        <v>14710</v>
      </c>
      <c r="F3725" s="255" t="s">
        <v>143</v>
      </c>
      <c r="G3725" s="255">
        <v>17</v>
      </c>
      <c r="H3725" s="255" t="s">
        <v>14711</v>
      </c>
      <c r="I3725" s="255" t="s">
        <v>14712</v>
      </c>
      <c r="J3725" s="255">
        <v>18378891851</v>
      </c>
      <c r="K3725" s="255" t="s">
        <v>27</v>
      </c>
      <c r="L3725" s="260">
        <v>44394</v>
      </c>
      <c r="M3725" s="255" t="s">
        <v>2172</v>
      </c>
      <c r="N3725" s="255" t="s">
        <v>30</v>
      </c>
      <c r="O3725" s="260"/>
      <c r="P3725" s="255"/>
      <c r="Q3725" s="255" t="s">
        <v>30</v>
      </c>
      <c r="R3725" s="255"/>
      <c r="S3725" s="255"/>
      <c r="T3725" s="251" t="str">
        <f t="array" ref="T3725">VLOOKUP(D3725&amp;E3725,IF({1,0},'2021春'!$C$3:$C$4485&amp;'2021春'!$D$3:$D$4485,'2021春'!$H$3:$H$4485),2,0)</f>
        <v>452127200404304543</v>
      </c>
    </row>
    <row r="3726" spans="1:20">
      <c r="A3726" s="255">
        <v>3724</v>
      </c>
      <c r="B3726" s="255" t="s">
        <v>14713</v>
      </c>
      <c r="C3726" s="255" t="s">
        <v>21</v>
      </c>
      <c r="D3726" s="255" t="s">
        <v>471</v>
      </c>
      <c r="E3726" s="255" t="s">
        <v>14714</v>
      </c>
      <c r="F3726" s="255" t="s">
        <v>24</v>
      </c>
      <c r="G3726" s="255">
        <v>17</v>
      </c>
      <c r="H3726" s="255" t="s">
        <v>14715</v>
      </c>
      <c r="I3726" s="255" t="s">
        <v>14716</v>
      </c>
      <c r="J3726" s="255">
        <v>15807781216</v>
      </c>
      <c r="K3726" s="255" t="s">
        <v>27</v>
      </c>
      <c r="L3726" s="260">
        <v>44398</v>
      </c>
      <c r="M3726" s="255" t="s">
        <v>14644</v>
      </c>
      <c r="N3726" s="255" t="s">
        <v>30</v>
      </c>
      <c r="O3726" s="260"/>
      <c r="P3726" s="255"/>
      <c r="Q3726" s="255" t="s">
        <v>30</v>
      </c>
      <c r="R3726" s="255"/>
      <c r="S3726" s="255"/>
      <c r="T3726" s="251" t="str">
        <f t="array" ref="T3726">VLOOKUP(D3726&amp;E3726,IF({1,0},'2021春'!$C$3:$C$4485&amp;'2021春'!$D$3:$D$4485,'2021春'!$H$3:$H$4485),2,0)</f>
        <v>452731200309102158</v>
      </c>
    </row>
    <row r="3727" spans="1:20">
      <c r="A3727" s="255">
        <v>3725</v>
      </c>
      <c r="B3727" s="255" t="s">
        <v>14717</v>
      </c>
      <c r="C3727" s="255" t="s">
        <v>21</v>
      </c>
      <c r="D3727" s="255" t="s">
        <v>471</v>
      </c>
      <c r="E3727" s="255" t="s">
        <v>3449</v>
      </c>
      <c r="F3727" s="255" t="s">
        <v>143</v>
      </c>
      <c r="G3727" s="255">
        <v>17</v>
      </c>
      <c r="H3727" s="255" t="s">
        <v>14718</v>
      </c>
      <c r="I3727" s="255" t="s">
        <v>2224</v>
      </c>
      <c r="J3727" s="255">
        <v>13557886454</v>
      </c>
      <c r="K3727" s="255" t="s">
        <v>27</v>
      </c>
      <c r="L3727" s="260">
        <v>44397</v>
      </c>
      <c r="M3727" s="255" t="s">
        <v>1273</v>
      </c>
      <c r="N3727" s="255" t="s">
        <v>30</v>
      </c>
      <c r="O3727" s="260"/>
      <c r="P3727" s="255"/>
      <c r="Q3727" s="255" t="s">
        <v>30</v>
      </c>
      <c r="R3727" s="255"/>
      <c r="S3727" s="255"/>
      <c r="T3727" s="251" t="str">
        <f t="array" ref="T3727">VLOOKUP(D3727&amp;E3727,IF({1,0},'2021春'!$C$3:$C$4485&amp;'2021春'!$D$3:$D$4485,'2021春'!$H$3:$H$4485),2,0)</f>
        <v>451229200407182446</v>
      </c>
    </row>
    <row r="3728" spans="1:20">
      <c r="A3728" s="255">
        <v>3726</v>
      </c>
      <c r="B3728" s="255" t="s">
        <v>14719</v>
      </c>
      <c r="C3728" s="255" t="s">
        <v>21</v>
      </c>
      <c r="D3728" s="255" t="s">
        <v>471</v>
      </c>
      <c r="E3728" s="255" t="s">
        <v>14720</v>
      </c>
      <c r="F3728" s="255" t="s">
        <v>143</v>
      </c>
      <c r="G3728" s="255">
        <v>17</v>
      </c>
      <c r="H3728" s="255" t="s">
        <v>14721</v>
      </c>
      <c r="I3728" s="255" t="s">
        <v>14722</v>
      </c>
      <c r="J3728" s="255" t="s">
        <v>14723</v>
      </c>
      <c r="K3728" s="255" t="s">
        <v>27</v>
      </c>
      <c r="L3728" s="260">
        <v>44395</v>
      </c>
      <c r="M3728" s="255" t="s">
        <v>2172</v>
      </c>
      <c r="N3728" s="255"/>
      <c r="O3728" s="260"/>
      <c r="P3728" s="255"/>
      <c r="Q3728" s="255" t="s">
        <v>30</v>
      </c>
      <c r="R3728" s="255"/>
      <c r="S3728" s="255"/>
      <c r="T3728" s="251" t="str">
        <f t="array" ref="T3728">VLOOKUP(D3728&amp;E3728,IF({1,0},'2021春'!$C$3:$C$4485&amp;'2021春'!$D$3:$D$4485,'2021春'!$H$3:$H$4485),2,0)</f>
        <v>451229200404012425</v>
      </c>
    </row>
    <row r="3729" spans="1:20">
      <c r="A3729" s="255">
        <v>3727</v>
      </c>
      <c r="B3729" s="255" t="s">
        <v>14724</v>
      </c>
      <c r="C3729" s="255" t="s">
        <v>21</v>
      </c>
      <c r="D3729" s="255" t="s">
        <v>471</v>
      </c>
      <c r="E3729" s="255" t="s">
        <v>14725</v>
      </c>
      <c r="F3729" s="255" t="s">
        <v>143</v>
      </c>
      <c r="G3729" s="255">
        <v>18</v>
      </c>
      <c r="H3729" s="255" t="s">
        <v>14726</v>
      </c>
      <c r="I3729" s="255" t="s">
        <v>14727</v>
      </c>
      <c r="J3729" s="255">
        <v>18278872600</v>
      </c>
      <c r="K3729" s="255" t="s">
        <v>27</v>
      </c>
      <c r="L3729" s="260">
        <v>44394</v>
      </c>
      <c r="M3729" s="255" t="s">
        <v>14728</v>
      </c>
      <c r="N3729" s="255" t="s">
        <v>30</v>
      </c>
      <c r="O3729" s="260"/>
      <c r="P3729" s="255"/>
      <c r="Q3729" s="255" t="s">
        <v>30</v>
      </c>
      <c r="R3729" s="255"/>
      <c r="S3729" s="255"/>
      <c r="T3729" s="251" t="str">
        <f t="array" ref="T3729">VLOOKUP(D3729&amp;E3729,IF({1,0},'2021春'!$C$3:$C$4485&amp;'2021春'!$D$3:$D$4485,'2021春'!$H$3:$H$4485),2,0)</f>
        <v>451229200305293620</v>
      </c>
    </row>
    <row r="3730" spans="1:20">
      <c r="A3730" s="255">
        <v>3728</v>
      </c>
      <c r="B3730" s="255" t="s">
        <v>14729</v>
      </c>
      <c r="C3730" s="255" t="s">
        <v>21</v>
      </c>
      <c r="D3730" s="255" t="s">
        <v>471</v>
      </c>
      <c r="E3730" s="255" t="s">
        <v>14730</v>
      </c>
      <c r="F3730" s="255" t="s">
        <v>143</v>
      </c>
      <c r="G3730" s="255">
        <v>17</v>
      </c>
      <c r="H3730" s="255" t="s">
        <v>14731</v>
      </c>
      <c r="I3730" s="255" t="s">
        <v>14732</v>
      </c>
      <c r="J3730" s="255">
        <v>18077899214</v>
      </c>
      <c r="K3730" s="255" t="s">
        <v>27</v>
      </c>
      <c r="L3730" s="260">
        <v>44394</v>
      </c>
      <c r="M3730" s="255" t="s">
        <v>2172</v>
      </c>
      <c r="N3730" s="255" t="s">
        <v>30</v>
      </c>
      <c r="O3730" s="260"/>
      <c r="P3730" s="255"/>
      <c r="Q3730" s="255" t="s">
        <v>30</v>
      </c>
      <c r="R3730" s="255" t="s">
        <v>14733</v>
      </c>
      <c r="S3730" s="255"/>
      <c r="T3730" s="251" t="str">
        <f t="array" ref="T3730">VLOOKUP(D3730&amp;E3730,IF({1,0},'2021春'!$C$3:$C$4485&amp;'2021春'!$D$3:$D$4485,'2021春'!$H$3:$H$4485),2,0)</f>
        <v>452731200407014581</v>
      </c>
    </row>
    <row r="3731" spans="1:20">
      <c r="A3731" s="255">
        <v>3729</v>
      </c>
      <c r="B3731" s="255" t="s">
        <v>14734</v>
      </c>
      <c r="C3731" s="255" t="s">
        <v>21</v>
      </c>
      <c r="D3731" s="255" t="s">
        <v>471</v>
      </c>
      <c r="E3731" s="255" t="s">
        <v>14735</v>
      </c>
      <c r="F3731" s="255" t="s">
        <v>143</v>
      </c>
      <c r="G3731" s="255">
        <v>16</v>
      </c>
      <c r="H3731" s="255" t="s">
        <v>14736</v>
      </c>
      <c r="I3731" s="255" t="s">
        <v>12568</v>
      </c>
      <c r="J3731" s="255">
        <v>18777269725</v>
      </c>
      <c r="K3731" s="255" t="s">
        <v>27</v>
      </c>
      <c r="L3731" s="260">
        <v>44396</v>
      </c>
      <c r="M3731" s="255" t="s">
        <v>14737</v>
      </c>
      <c r="N3731" s="255" t="s">
        <v>30</v>
      </c>
      <c r="O3731" s="260"/>
      <c r="P3731" s="255"/>
      <c r="Q3731" s="255" t="s">
        <v>30</v>
      </c>
      <c r="R3731" s="255"/>
      <c r="S3731" s="255"/>
      <c r="T3731" s="251" t="str">
        <f t="array" ref="T3731">VLOOKUP(D3731&amp;E3731,IF({1,0},'2021春'!$C$3:$C$4485&amp;'2021春'!$D$3:$D$4485,'2021春'!$H$3:$H$4485),2,0)</f>
        <v>451229200411142420</v>
      </c>
    </row>
    <row r="3732" spans="1:20">
      <c r="A3732" s="255">
        <v>3730</v>
      </c>
      <c r="B3732" s="255" t="s">
        <v>14738</v>
      </c>
      <c r="C3732" s="255" t="s">
        <v>21</v>
      </c>
      <c r="D3732" s="255" t="s">
        <v>471</v>
      </c>
      <c r="E3732" s="255" t="s">
        <v>14739</v>
      </c>
      <c r="F3732" s="255" t="s">
        <v>143</v>
      </c>
      <c r="G3732" s="255">
        <v>16</v>
      </c>
      <c r="H3732" s="255" t="s">
        <v>14740</v>
      </c>
      <c r="I3732" s="255" t="s">
        <v>14741</v>
      </c>
      <c r="J3732" s="255" t="s">
        <v>14742</v>
      </c>
      <c r="K3732" s="255" t="s">
        <v>27</v>
      </c>
      <c r="L3732" s="260">
        <v>44408</v>
      </c>
      <c r="M3732" s="255" t="s">
        <v>2172</v>
      </c>
      <c r="N3732" s="255" t="s">
        <v>30</v>
      </c>
      <c r="O3732" s="260"/>
      <c r="P3732" s="255"/>
      <c r="Q3732" s="255" t="s">
        <v>30</v>
      </c>
      <c r="R3732" s="255"/>
      <c r="S3732" s="255"/>
      <c r="T3732" s="251" t="str">
        <f t="array" ref="T3732">VLOOKUP(D3732&amp;E3732,IF({1,0},'2021春'!$C$3:$C$4485&amp;'2021春'!$D$3:$D$4485,'2021春'!$H$3:$H$4485),2,0)</f>
        <v>45122920050326242X</v>
      </c>
    </row>
    <row r="3733" spans="1:20">
      <c r="A3733" s="255">
        <v>3731</v>
      </c>
      <c r="B3733" s="255" t="s">
        <v>14743</v>
      </c>
      <c r="C3733" s="255" t="s">
        <v>21</v>
      </c>
      <c r="D3733" s="255" t="s">
        <v>471</v>
      </c>
      <c r="E3733" s="255" t="s">
        <v>14744</v>
      </c>
      <c r="F3733" s="255" t="s">
        <v>143</v>
      </c>
      <c r="G3733" s="255">
        <v>17</v>
      </c>
      <c r="H3733" s="255" t="s">
        <v>14745</v>
      </c>
      <c r="I3733" s="255" t="s">
        <v>14746</v>
      </c>
      <c r="J3733" s="255">
        <v>17777939453</v>
      </c>
      <c r="K3733" s="255" t="s">
        <v>27</v>
      </c>
      <c r="L3733" s="260">
        <v>44398</v>
      </c>
      <c r="M3733" s="255" t="s">
        <v>14747</v>
      </c>
      <c r="N3733" s="255" t="s">
        <v>30</v>
      </c>
      <c r="O3733" s="260"/>
      <c r="P3733" s="255"/>
      <c r="Q3733" s="255" t="s">
        <v>30</v>
      </c>
      <c r="R3733" s="255"/>
      <c r="S3733" s="255"/>
      <c r="T3733" s="251" t="str">
        <f t="array" ref="T3733">VLOOKUP(D3733&amp;E3733,IF({1,0},'2021春'!$C$3:$C$4485&amp;'2021春'!$D$3:$D$4485,'2021春'!$H$3:$H$4485),2,0)</f>
        <v>452731200407012121</v>
      </c>
    </row>
    <row r="3734" spans="1:20">
      <c r="A3734" s="255">
        <v>3732</v>
      </c>
      <c r="B3734" s="255" t="s">
        <v>14748</v>
      </c>
      <c r="C3734" s="255" t="s">
        <v>21</v>
      </c>
      <c r="D3734" s="255" t="s">
        <v>471</v>
      </c>
      <c r="E3734" s="255" t="s">
        <v>14749</v>
      </c>
      <c r="F3734" s="255" t="s">
        <v>24</v>
      </c>
      <c r="G3734" s="255">
        <v>18</v>
      </c>
      <c r="H3734" s="255" t="s">
        <v>14750</v>
      </c>
      <c r="I3734" s="255" t="s">
        <v>14751</v>
      </c>
      <c r="J3734" s="255" t="s">
        <v>14752</v>
      </c>
      <c r="K3734" s="255" t="s">
        <v>27</v>
      </c>
      <c r="L3734" s="260">
        <v>44331</v>
      </c>
      <c r="M3734" s="255" t="s">
        <v>2172</v>
      </c>
      <c r="N3734" s="255" t="s">
        <v>27</v>
      </c>
      <c r="O3734" s="260">
        <v>44366</v>
      </c>
      <c r="P3734" s="255" t="s">
        <v>2172</v>
      </c>
      <c r="Q3734" s="255" t="s">
        <v>30</v>
      </c>
      <c r="R3734" s="255"/>
      <c r="S3734" s="255"/>
      <c r="T3734" s="251" t="str">
        <f t="array" ref="T3734">VLOOKUP(D3734&amp;E3734,IF({1,0},'2021春'!$C$3:$C$4485&amp;'2021春'!$D$3:$D$4485,'2021春'!$H$3:$H$4485),2,0)</f>
        <v>451229200210205712</v>
      </c>
    </row>
    <row r="3735" spans="1:20">
      <c r="A3735" s="255">
        <v>3733</v>
      </c>
      <c r="B3735" s="255" t="s">
        <v>14753</v>
      </c>
      <c r="C3735" s="255" t="s">
        <v>21</v>
      </c>
      <c r="D3735" s="255" t="s">
        <v>471</v>
      </c>
      <c r="E3735" s="255" t="s">
        <v>14754</v>
      </c>
      <c r="F3735" s="255" t="s">
        <v>143</v>
      </c>
      <c r="G3735" s="255">
        <v>16</v>
      </c>
      <c r="H3735" s="255" t="s">
        <v>14755</v>
      </c>
      <c r="I3735" s="255" t="s">
        <v>14756</v>
      </c>
      <c r="J3735" s="255" t="s">
        <v>14757</v>
      </c>
      <c r="K3735" s="255" t="s">
        <v>27</v>
      </c>
      <c r="L3735" s="260">
        <v>44396</v>
      </c>
      <c r="M3735" s="255" t="s">
        <v>2172</v>
      </c>
      <c r="N3735" s="255" t="s">
        <v>27</v>
      </c>
      <c r="O3735" s="260">
        <v>44418</v>
      </c>
      <c r="P3735" s="255" t="s">
        <v>14758</v>
      </c>
      <c r="Q3735" s="255" t="s">
        <v>30</v>
      </c>
      <c r="R3735" s="255"/>
      <c r="S3735" s="255"/>
      <c r="T3735" s="251" t="str">
        <f t="array" ref="T3735">VLOOKUP(D3735&amp;E3735,IF({1,0},'2021春'!$C$3:$C$4485&amp;'2021春'!$D$3:$D$4485,'2021春'!$H$3:$H$4485),2,0)</f>
        <v>452731200412073623</v>
      </c>
    </row>
    <row r="3736" spans="1:20">
      <c r="A3736" s="255">
        <v>3734</v>
      </c>
      <c r="B3736" s="255" t="s">
        <v>14759</v>
      </c>
      <c r="C3736" s="255" t="s">
        <v>21</v>
      </c>
      <c r="D3736" s="255" t="s">
        <v>471</v>
      </c>
      <c r="E3736" s="255" t="s">
        <v>14760</v>
      </c>
      <c r="F3736" s="255" t="s">
        <v>143</v>
      </c>
      <c r="G3736" s="255">
        <v>17</v>
      </c>
      <c r="H3736" s="255" t="s">
        <v>1605</v>
      </c>
      <c r="I3736" s="255" t="s">
        <v>14761</v>
      </c>
      <c r="J3736" s="255">
        <v>13768480629</v>
      </c>
      <c r="K3736" s="255" t="s">
        <v>27</v>
      </c>
      <c r="L3736" s="260">
        <v>44394</v>
      </c>
      <c r="M3736" s="255" t="s">
        <v>2172</v>
      </c>
      <c r="N3736" s="255" t="s">
        <v>30</v>
      </c>
      <c r="O3736" s="260"/>
      <c r="P3736" s="255"/>
      <c r="Q3736" s="255" t="s">
        <v>30</v>
      </c>
      <c r="R3736" s="255"/>
      <c r="S3736" s="255"/>
      <c r="T3736" s="251" t="str">
        <f t="array" ref="T3736">VLOOKUP(D3736&amp;E3736,IF({1,0},'2021春'!$C$3:$C$4485&amp;'2021春'!$D$3:$D$4485,'2021春'!$H$3:$H$4485),2,0)</f>
        <v>452731200406143621</v>
      </c>
    </row>
    <row r="3737" spans="1:20">
      <c r="A3737" s="255">
        <v>3735</v>
      </c>
      <c r="B3737" s="255" t="s">
        <v>14762</v>
      </c>
      <c r="C3737" s="255" t="s">
        <v>21</v>
      </c>
      <c r="D3737" s="255" t="s">
        <v>471</v>
      </c>
      <c r="E3737" s="255" t="s">
        <v>14763</v>
      </c>
      <c r="F3737" s="255" t="s">
        <v>143</v>
      </c>
      <c r="G3737" s="255">
        <v>16</v>
      </c>
      <c r="H3737" s="255" t="s">
        <v>14764</v>
      </c>
      <c r="I3737" s="255" t="s">
        <v>14765</v>
      </c>
      <c r="J3737" s="255" t="s">
        <v>14766</v>
      </c>
      <c r="K3737" s="255" t="s">
        <v>27</v>
      </c>
      <c r="L3737" s="260">
        <v>44399</v>
      </c>
      <c r="M3737" s="255" t="s">
        <v>2172</v>
      </c>
      <c r="N3737" s="255" t="s">
        <v>30</v>
      </c>
      <c r="O3737" s="260"/>
      <c r="P3737" s="255"/>
      <c r="Q3737" s="255" t="s">
        <v>30</v>
      </c>
      <c r="R3737" s="255"/>
      <c r="S3737" s="255"/>
      <c r="T3737" s="251" t="str">
        <f t="array" ref="T3737">VLOOKUP(D3737&amp;E3737,IF({1,0},'2021春'!$C$3:$C$4485&amp;'2021春'!$D$3:$D$4485,'2021春'!$H$3:$H$4485),2,0)</f>
        <v>452731200505134843</v>
      </c>
    </row>
    <row r="3738" spans="1:20">
      <c r="A3738" s="255">
        <v>3736</v>
      </c>
      <c r="B3738" s="255" t="s">
        <v>14767</v>
      </c>
      <c r="C3738" s="255" t="s">
        <v>21</v>
      </c>
      <c r="D3738" s="255" t="s">
        <v>471</v>
      </c>
      <c r="E3738" s="255" t="s">
        <v>14768</v>
      </c>
      <c r="F3738" s="255" t="s">
        <v>143</v>
      </c>
      <c r="G3738" s="255">
        <v>17</v>
      </c>
      <c r="H3738" s="255" t="s">
        <v>14769</v>
      </c>
      <c r="I3738" s="255" t="s">
        <v>14770</v>
      </c>
      <c r="J3738" s="255">
        <v>13788283833</v>
      </c>
      <c r="K3738" s="255" t="s">
        <v>27</v>
      </c>
      <c r="L3738" s="260">
        <v>44409</v>
      </c>
      <c r="M3738" s="255" t="s">
        <v>29</v>
      </c>
      <c r="N3738" s="255" t="s">
        <v>30</v>
      </c>
      <c r="O3738" s="260"/>
      <c r="P3738" s="255"/>
      <c r="Q3738" s="255" t="s">
        <v>30</v>
      </c>
      <c r="R3738" s="255"/>
      <c r="S3738" s="255"/>
      <c r="T3738" s="251" t="str">
        <f t="array" ref="T3738">VLOOKUP(D3738&amp;E3738,IF({1,0},'2021春'!$C$3:$C$4485&amp;'2021春'!$D$3:$D$4485,'2021春'!$H$3:$H$4485),2,0)</f>
        <v>452731200406211225</v>
      </c>
    </row>
    <row r="3739" spans="1:20">
      <c r="A3739" s="255">
        <v>3737</v>
      </c>
      <c r="B3739" s="255" t="s">
        <v>14771</v>
      </c>
      <c r="C3739" s="255" t="s">
        <v>21</v>
      </c>
      <c r="D3739" s="255" t="s">
        <v>471</v>
      </c>
      <c r="E3739" s="255" t="s">
        <v>14772</v>
      </c>
      <c r="F3739" s="255" t="s">
        <v>24</v>
      </c>
      <c r="G3739" s="255">
        <v>16</v>
      </c>
      <c r="H3739" s="255" t="s">
        <v>14773</v>
      </c>
      <c r="I3739" s="255" t="s">
        <v>14774</v>
      </c>
      <c r="J3739" s="255" t="s">
        <v>14775</v>
      </c>
      <c r="K3739" s="255" t="s">
        <v>27</v>
      </c>
      <c r="L3739" s="260">
        <v>44420</v>
      </c>
      <c r="M3739" s="255" t="s">
        <v>2455</v>
      </c>
      <c r="N3739" s="255" t="s">
        <v>30</v>
      </c>
      <c r="O3739" s="260"/>
      <c r="P3739" s="255"/>
      <c r="Q3739" s="255" t="s">
        <v>30</v>
      </c>
      <c r="R3739" s="255"/>
      <c r="S3739" s="255"/>
      <c r="T3739" s="251" t="str">
        <f t="array" ref="T3739">VLOOKUP(D3739&amp;E3739,IF({1,0},'2021春'!$C$3:$C$4485&amp;'2021春'!$D$3:$D$4485,'2021春'!$H$3:$H$4485),2,0)</f>
        <v>452731200501140613</v>
      </c>
    </row>
    <row r="3740" spans="1:20">
      <c r="A3740" s="255">
        <v>3738</v>
      </c>
      <c r="B3740" s="255" t="s">
        <v>14776</v>
      </c>
      <c r="C3740" s="255" t="s">
        <v>21</v>
      </c>
      <c r="D3740" s="255" t="s">
        <v>471</v>
      </c>
      <c r="E3740" s="255" t="s">
        <v>14777</v>
      </c>
      <c r="F3740" s="255" t="s">
        <v>143</v>
      </c>
      <c r="G3740" s="255">
        <v>17</v>
      </c>
      <c r="H3740" s="255" t="s">
        <v>14778</v>
      </c>
      <c r="I3740" s="255" t="s">
        <v>14779</v>
      </c>
      <c r="J3740" s="255" t="s">
        <v>14780</v>
      </c>
      <c r="K3740" s="255" t="s">
        <v>27</v>
      </c>
      <c r="L3740" s="260">
        <v>44396</v>
      </c>
      <c r="M3740" s="255" t="s">
        <v>11375</v>
      </c>
      <c r="N3740" s="255" t="s">
        <v>30</v>
      </c>
      <c r="O3740" s="260"/>
      <c r="P3740" s="255"/>
      <c r="Q3740" s="255" t="s">
        <v>30</v>
      </c>
      <c r="R3740" s="255"/>
      <c r="S3740" s="255"/>
      <c r="T3740" s="251" t="str">
        <f t="array" ref="T3740">VLOOKUP(D3740&amp;E3740,IF({1,0},'2021春'!$C$3:$C$4485&amp;'2021春'!$D$3:$D$4485,'2021春'!$H$3:$H$4485),2,0)</f>
        <v>45122920040619092X</v>
      </c>
    </row>
    <row r="3741" spans="1:20">
      <c r="A3741" s="255">
        <v>3739</v>
      </c>
      <c r="B3741" s="255" t="s">
        <v>14781</v>
      </c>
      <c r="C3741" s="255" t="s">
        <v>21</v>
      </c>
      <c r="D3741" s="255" t="s">
        <v>471</v>
      </c>
      <c r="E3741" s="255" t="s">
        <v>14782</v>
      </c>
      <c r="F3741" s="255" t="s">
        <v>143</v>
      </c>
      <c r="G3741" s="255">
        <v>16</v>
      </c>
      <c r="H3741" s="255" t="s">
        <v>14783</v>
      </c>
      <c r="I3741" s="255" t="s">
        <v>14784</v>
      </c>
      <c r="J3741" s="255" t="s">
        <v>14785</v>
      </c>
      <c r="K3741" s="255" t="s">
        <v>27</v>
      </c>
      <c r="L3741" s="260">
        <v>44396</v>
      </c>
      <c r="M3741" s="255" t="s">
        <v>4424</v>
      </c>
      <c r="N3741" s="255" t="s">
        <v>30</v>
      </c>
      <c r="O3741" s="260"/>
      <c r="P3741" s="255"/>
      <c r="Q3741" s="255" t="s">
        <v>30</v>
      </c>
      <c r="R3741" s="255"/>
      <c r="S3741" s="255"/>
      <c r="T3741" s="251" t="str">
        <f t="array" ref="T3741">VLOOKUP(D3741&amp;E3741,IF({1,0},'2021春'!$C$3:$C$4485&amp;'2021春'!$D$3:$D$4485,'2021春'!$H$3:$H$4485),2,0)</f>
        <v>452731200507085424</v>
      </c>
    </row>
    <row r="3742" spans="1:20">
      <c r="A3742" s="255">
        <v>3740</v>
      </c>
      <c r="B3742" s="255" t="s">
        <v>14786</v>
      </c>
      <c r="C3742" s="255" t="s">
        <v>21</v>
      </c>
      <c r="D3742" s="255" t="s">
        <v>471</v>
      </c>
      <c r="E3742" s="255" t="s">
        <v>14787</v>
      </c>
      <c r="F3742" s="255" t="s">
        <v>143</v>
      </c>
      <c r="G3742" s="255">
        <v>16</v>
      </c>
      <c r="H3742" s="255" t="s">
        <v>14788</v>
      </c>
      <c r="I3742" s="255" t="s">
        <v>14789</v>
      </c>
      <c r="J3742" s="255">
        <v>13768280670</v>
      </c>
      <c r="K3742" s="255" t="s">
        <v>27</v>
      </c>
      <c r="L3742" s="260">
        <v>44396</v>
      </c>
      <c r="M3742" s="255" t="s">
        <v>3693</v>
      </c>
      <c r="N3742" s="255" t="s">
        <v>30</v>
      </c>
      <c r="O3742" s="260"/>
      <c r="P3742" s="255"/>
      <c r="Q3742" s="255" t="s">
        <v>30</v>
      </c>
      <c r="R3742" s="255"/>
      <c r="S3742" s="255"/>
      <c r="T3742" s="251" t="str">
        <f t="array" ref="T3742">VLOOKUP(D3742&amp;E3742,IF({1,0},'2021春'!$C$3:$C$4485&amp;'2021春'!$D$3:$D$4485,'2021春'!$H$3:$H$4485),2,0)</f>
        <v>451229200507270320</v>
      </c>
    </row>
    <row r="3743" spans="1:20">
      <c r="A3743" s="255">
        <v>3741</v>
      </c>
      <c r="B3743" s="255" t="s">
        <v>14790</v>
      </c>
      <c r="C3743" s="255" t="s">
        <v>21</v>
      </c>
      <c r="D3743" s="255" t="s">
        <v>471</v>
      </c>
      <c r="E3743" s="255" t="s">
        <v>14791</v>
      </c>
      <c r="F3743" s="255" t="s">
        <v>143</v>
      </c>
      <c r="G3743" s="255">
        <v>16</v>
      </c>
      <c r="H3743" s="255" t="s">
        <v>14792</v>
      </c>
      <c r="I3743" s="255" t="s">
        <v>14793</v>
      </c>
      <c r="J3743" s="255" t="s">
        <v>14794</v>
      </c>
      <c r="K3743" s="255" t="s">
        <v>27</v>
      </c>
      <c r="L3743" s="260">
        <v>44407</v>
      </c>
      <c r="M3743" s="255" t="s">
        <v>3645</v>
      </c>
      <c r="N3743" s="255" t="s">
        <v>30</v>
      </c>
      <c r="O3743" s="260"/>
      <c r="P3743" s="255"/>
      <c r="Q3743" s="255" t="s">
        <v>30</v>
      </c>
      <c r="R3743" s="255"/>
      <c r="S3743" s="255"/>
      <c r="T3743" s="251" t="str">
        <f t="array" ref="T3743">VLOOKUP(D3743&amp;E3743,IF({1,0},'2021春'!$C$3:$C$4485&amp;'2021春'!$D$3:$D$4485,'2021春'!$H$3:$H$4485),2,0)</f>
        <v>451229200411050024</v>
      </c>
    </row>
    <row r="3744" spans="1:20">
      <c r="A3744" s="255">
        <v>3742</v>
      </c>
      <c r="B3744" s="255" t="s">
        <v>14795</v>
      </c>
      <c r="C3744" s="255" t="s">
        <v>21</v>
      </c>
      <c r="D3744" s="255" t="s">
        <v>471</v>
      </c>
      <c r="E3744" s="255" t="s">
        <v>14796</v>
      </c>
      <c r="F3744" s="255" t="s">
        <v>24</v>
      </c>
      <c r="G3744" s="255">
        <v>16</v>
      </c>
      <c r="H3744" s="255" t="s">
        <v>14797</v>
      </c>
      <c r="I3744" s="255" t="s">
        <v>14798</v>
      </c>
      <c r="J3744" s="255" t="s">
        <v>14799</v>
      </c>
      <c r="K3744" s="255" t="s">
        <v>27</v>
      </c>
      <c r="L3744" s="260">
        <v>44398</v>
      </c>
      <c r="M3744" s="255" t="s">
        <v>14800</v>
      </c>
      <c r="N3744" s="255" t="s">
        <v>30</v>
      </c>
      <c r="O3744" s="260"/>
      <c r="P3744" s="255"/>
      <c r="Q3744" s="255" t="s">
        <v>30</v>
      </c>
      <c r="R3744" s="255" t="s">
        <v>14645</v>
      </c>
      <c r="S3744" s="255"/>
      <c r="T3744" s="251" t="str">
        <f t="array" ref="T3744">VLOOKUP(D3744&amp;E3744,IF({1,0},'2021春'!$C$3:$C$4485&amp;'2021春'!$D$3:$D$4485,'2021春'!$H$3:$H$4485),2,0)</f>
        <v>452731200410015411</v>
      </c>
    </row>
    <row r="3745" spans="1:20">
      <c r="A3745" s="255">
        <v>3743</v>
      </c>
      <c r="B3745" s="255" t="s">
        <v>14801</v>
      </c>
      <c r="C3745" s="255" t="s">
        <v>21</v>
      </c>
      <c r="D3745" s="255" t="s">
        <v>471</v>
      </c>
      <c r="E3745" s="255" t="s">
        <v>14802</v>
      </c>
      <c r="F3745" s="255" t="s">
        <v>143</v>
      </c>
      <c r="G3745" s="255">
        <v>16</v>
      </c>
      <c r="H3745" s="255" t="s">
        <v>11187</v>
      </c>
      <c r="I3745" s="255" t="s">
        <v>14803</v>
      </c>
      <c r="J3745" s="255">
        <v>17754598641</v>
      </c>
      <c r="K3745" s="255" t="s">
        <v>27</v>
      </c>
      <c r="L3745" s="260">
        <v>44403</v>
      </c>
      <c r="M3745" s="255" t="s">
        <v>2172</v>
      </c>
      <c r="N3745" s="255" t="s">
        <v>30</v>
      </c>
      <c r="O3745" s="260"/>
      <c r="P3745" s="255"/>
      <c r="Q3745" s="255" t="s">
        <v>30</v>
      </c>
      <c r="R3745" s="255"/>
      <c r="S3745" s="255"/>
      <c r="T3745" s="251" t="str">
        <f t="array" ref="T3745">VLOOKUP(D3745&amp;E3745,IF({1,0},'2021春'!$C$3:$C$4485&amp;'2021春'!$D$3:$D$4485,'2021春'!$H$3:$H$4485),2,0)</f>
        <v>452731200408283628</v>
      </c>
    </row>
    <row r="3746" spans="1:20">
      <c r="A3746" s="255">
        <v>3744</v>
      </c>
      <c r="B3746" s="255" t="s">
        <v>14804</v>
      </c>
      <c r="C3746" s="255" t="s">
        <v>21</v>
      </c>
      <c r="D3746" s="255" t="s">
        <v>471</v>
      </c>
      <c r="E3746" s="255" t="s">
        <v>14805</v>
      </c>
      <c r="F3746" s="255" t="s">
        <v>143</v>
      </c>
      <c r="G3746" s="255">
        <v>16</v>
      </c>
      <c r="H3746" s="255" t="s">
        <v>6693</v>
      </c>
      <c r="I3746" s="255" t="s">
        <v>14806</v>
      </c>
      <c r="J3746" s="255">
        <v>13412614098</v>
      </c>
      <c r="K3746" s="255" t="s">
        <v>27</v>
      </c>
      <c r="L3746" s="260">
        <v>44396</v>
      </c>
      <c r="M3746" s="255" t="s">
        <v>9576</v>
      </c>
      <c r="N3746" s="255" t="s">
        <v>30</v>
      </c>
      <c r="O3746" s="260"/>
      <c r="P3746" s="255"/>
      <c r="Q3746" s="255" t="s">
        <v>30</v>
      </c>
      <c r="R3746" s="255" t="s">
        <v>14807</v>
      </c>
      <c r="S3746" s="255"/>
      <c r="T3746" s="251" t="str">
        <f t="array" ref="T3746">VLOOKUP(D3746&amp;E3746,IF({1,0},'2021春'!$C$3:$C$4485&amp;'2021春'!$D$3:$D$4485,'2021春'!$H$3:$H$4485),2,0)</f>
        <v>45273120041002182X</v>
      </c>
    </row>
    <row r="3747" spans="1:20">
      <c r="A3747" s="255">
        <v>3745</v>
      </c>
      <c r="B3747" s="255" t="s">
        <v>14808</v>
      </c>
      <c r="C3747" s="255" t="s">
        <v>21</v>
      </c>
      <c r="D3747" s="255" t="s">
        <v>471</v>
      </c>
      <c r="E3747" s="255" t="s">
        <v>14809</v>
      </c>
      <c r="F3747" s="255" t="s">
        <v>24</v>
      </c>
      <c r="G3747" s="255">
        <v>17</v>
      </c>
      <c r="H3747" s="255" t="s">
        <v>14810</v>
      </c>
      <c r="I3747" s="255" t="s">
        <v>14811</v>
      </c>
      <c r="J3747" s="255">
        <v>15878822453</v>
      </c>
      <c r="K3747" s="255" t="s">
        <v>27</v>
      </c>
      <c r="L3747" s="260">
        <v>44405</v>
      </c>
      <c r="M3747" s="255" t="s">
        <v>2172</v>
      </c>
      <c r="N3747" s="255" t="s">
        <v>30</v>
      </c>
      <c r="O3747" s="260"/>
      <c r="P3747" s="255" t="s">
        <v>14812</v>
      </c>
      <c r="Q3747" s="255" t="s">
        <v>30</v>
      </c>
      <c r="R3747" s="255"/>
      <c r="S3747" s="255"/>
      <c r="T3747" s="251" t="str">
        <f t="array" ref="T3747">VLOOKUP(D3747&amp;E3747,IF({1,0},'2021春'!$C$3:$C$4485&amp;'2021春'!$D$3:$D$4485,'2021春'!$H$3:$H$4485),2,0)</f>
        <v>452731200312231233</v>
      </c>
    </row>
    <row r="3748" spans="1:20">
      <c r="A3748" s="255">
        <v>3746</v>
      </c>
      <c r="B3748" s="255" t="s">
        <v>14813</v>
      </c>
      <c r="C3748" s="255" t="s">
        <v>21</v>
      </c>
      <c r="D3748" s="255" t="s">
        <v>471</v>
      </c>
      <c r="E3748" s="255" t="s">
        <v>14814</v>
      </c>
      <c r="F3748" s="255" t="s">
        <v>143</v>
      </c>
      <c r="G3748" s="255">
        <v>15</v>
      </c>
      <c r="H3748" s="255" t="s">
        <v>14815</v>
      </c>
      <c r="I3748" s="255" t="s">
        <v>14816</v>
      </c>
      <c r="J3748" s="255" t="s">
        <v>14817</v>
      </c>
      <c r="K3748" s="255" t="s">
        <v>27</v>
      </c>
      <c r="L3748" s="260">
        <v>44396</v>
      </c>
      <c r="M3748" s="255" t="s">
        <v>28</v>
      </c>
      <c r="N3748" s="255" t="s">
        <v>30</v>
      </c>
      <c r="O3748" s="260"/>
      <c r="P3748" s="255"/>
      <c r="Q3748" s="255" t="s">
        <v>30</v>
      </c>
      <c r="R3748" s="255"/>
      <c r="S3748" s="255"/>
      <c r="T3748" s="251" t="str">
        <f t="array" ref="T3748">VLOOKUP(D3748&amp;E3748,IF({1,0},'2021春'!$C$3:$C$4485&amp;'2021春'!$D$3:$D$4485,'2021春'!$H$3:$H$4485),2,0)</f>
        <v>451229200508160043</v>
      </c>
    </row>
    <row r="3749" spans="1:20">
      <c r="A3749" s="255">
        <v>3747</v>
      </c>
      <c r="B3749" s="255" t="s">
        <v>14818</v>
      </c>
      <c r="C3749" s="255" t="s">
        <v>21</v>
      </c>
      <c r="D3749" s="255" t="s">
        <v>471</v>
      </c>
      <c r="E3749" s="255" t="s">
        <v>14819</v>
      </c>
      <c r="F3749" s="255" t="s">
        <v>24</v>
      </c>
      <c r="G3749" s="255">
        <v>17</v>
      </c>
      <c r="H3749" s="255" t="s">
        <v>14820</v>
      </c>
      <c r="I3749" s="255" t="s">
        <v>14821</v>
      </c>
      <c r="J3749" s="255" t="s">
        <v>14822</v>
      </c>
      <c r="K3749" s="255" t="s">
        <v>27</v>
      </c>
      <c r="L3749" s="260">
        <v>44395</v>
      </c>
      <c r="M3749" s="255" t="s">
        <v>2747</v>
      </c>
      <c r="N3749" s="255" t="s">
        <v>30</v>
      </c>
      <c r="O3749" s="260"/>
      <c r="P3749" s="255"/>
      <c r="Q3749" s="255" t="s">
        <v>30</v>
      </c>
      <c r="R3749" s="255"/>
      <c r="S3749" s="255"/>
      <c r="T3749" s="251" t="str">
        <f t="array" ref="T3749">VLOOKUP(D3749&amp;E3749,IF({1,0},'2021春'!$C$3:$C$4485&amp;'2021春'!$D$3:$D$4485,'2021春'!$H$3:$H$4485),2,0)</f>
        <v>45273120040222271x</v>
      </c>
    </row>
    <row r="3750" spans="1:20">
      <c r="A3750" s="255">
        <v>3748</v>
      </c>
      <c r="B3750" s="255" t="s">
        <v>14823</v>
      </c>
      <c r="C3750" s="255" t="s">
        <v>21</v>
      </c>
      <c r="D3750" s="255" t="s">
        <v>471</v>
      </c>
      <c r="E3750" s="255" t="s">
        <v>14824</v>
      </c>
      <c r="F3750" s="255" t="s">
        <v>143</v>
      </c>
      <c r="G3750" s="255">
        <v>16</v>
      </c>
      <c r="H3750" s="255" t="s">
        <v>14825</v>
      </c>
      <c r="I3750" s="255" t="s">
        <v>14826</v>
      </c>
      <c r="J3750" s="255" t="s">
        <v>14827</v>
      </c>
      <c r="K3750" s="255" t="s">
        <v>27</v>
      </c>
      <c r="L3750" s="260">
        <v>44395</v>
      </c>
      <c r="M3750" s="255" t="s">
        <v>9576</v>
      </c>
      <c r="N3750" s="255" t="s">
        <v>30</v>
      </c>
      <c r="O3750" s="260"/>
      <c r="P3750" s="255"/>
      <c r="Q3750" s="255" t="s">
        <v>30</v>
      </c>
      <c r="R3750" s="255"/>
      <c r="S3750" s="255"/>
      <c r="T3750" s="251" t="str">
        <f t="array" ref="T3750">VLOOKUP(D3750&amp;E3750,IF({1,0},'2021春'!$C$3:$C$4485&amp;'2021春'!$D$3:$D$4485,'2021春'!$H$3:$H$4485),2,0)</f>
        <v>451229200503101861</v>
      </c>
    </row>
    <row r="3751" spans="1:20">
      <c r="A3751" s="255">
        <v>3749</v>
      </c>
      <c r="B3751" s="255" t="s">
        <v>14828</v>
      </c>
      <c r="C3751" s="255" t="s">
        <v>21</v>
      </c>
      <c r="D3751" s="255" t="s">
        <v>471</v>
      </c>
      <c r="E3751" s="255" t="s">
        <v>14829</v>
      </c>
      <c r="F3751" s="255" t="s">
        <v>143</v>
      </c>
      <c r="G3751" s="255">
        <v>18</v>
      </c>
      <c r="H3751" s="255" t="s">
        <v>14830</v>
      </c>
      <c r="I3751" s="255" t="s">
        <v>14831</v>
      </c>
      <c r="J3751" s="255" t="s">
        <v>14832</v>
      </c>
      <c r="K3751" s="255" t="s">
        <v>27</v>
      </c>
      <c r="L3751" s="260">
        <v>44331</v>
      </c>
      <c r="M3751" s="255" t="s">
        <v>2172</v>
      </c>
      <c r="N3751" s="255" t="s">
        <v>27</v>
      </c>
      <c r="O3751" s="260">
        <v>44366</v>
      </c>
      <c r="P3751" s="255" t="s">
        <v>2172</v>
      </c>
      <c r="Q3751" s="255" t="s">
        <v>30</v>
      </c>
      <c r="R3751" s="255"/>
      <c r="S3751" s="255"/>
      <c r="T3751" s="251" t="str">
        <f t="array" ref="T3751">VLOOKUP(D3751&amp;E3751,IF({1,0},'2021春'!$C$3:$C$4485&amp;'2021春'!$D$3:$D$4485,'2021春'!$H$3:$H$4485),2,0)</f>
        <v>452731200303191225</v>
      </c>
    </row>
    <row r="3752" spans="1:20">
      <c r="A3752" s="255">
        <v>3750</v>
      </c>
      <c r="B3752" s="255" t="s">
        <v>14833</v>
      </c>
      <c r="C3752" s="255" t="s">
        <v>21</v>
      </c>
      <c r="D3752" s="255" t="s">
        <v>471</v>
      </c>
      <c r="E3752" s="255" t="s">
        <v>10390</v>
      </c>
      <c r="F3752" s="255" t="s">
        <v>24</v>
      </c>
      <c r="G3752" s="255">
        <v>15</v>
      </c>
      <c r="H3752" s="255" t="s">
        <v>14834</v>
      </c>
      <c r="I3752" s="255" t="s">
        <v>14835</v>
      </c>
      <c r="J3752" s="255" t="s">
        <v>14836</v>
      </c>
      <c r="K3752" s="255" t="s">
        <v>27</v>
      </c>
      <c r="L3752" s="260">
        <v>44398</v>
      </c>
      <c r="M3752" s="255" t="s">
        <v>1288</v>
      </c>
      <c r="N3752" s="255" t="s">
        <v>30</v>
      </c>
      <c r="O3752" s="260"/>
      <c r="P3752" s="255"/>
      <c r="Q3752" s="255" t="s">
        <v>30</v>
      </c>
      <c r="R3752" s="255"/>
      <c r="S3752" s="255"/>
      <c r="T3752" s="251" t="str">
        <f t="array" ref="T3752">VLOOKUP(D3752&amp;E3752,IF({1,0},'2021春'!$C$3:$C$4485&amp;'2021春'!$D$3:$D$4485,'2021春'!$H$3:$H$4485),2,0)</f>
        <v>451229200605150613</v>
      </c>
    </row>
    <row r="3753" spans="1:20">
      <c r="A3753" s="255">
        <v>3751</v>
      </c>
      <c r="B3753" s="255" t="s">
        <v>14837</v>
      </c>
      <c r="C3753" s="255" t="s">
        <v>21</v>
      </c>
      <c r="D3753" s="255" t="s">
        <v>471</v>
      </c>
      <c r="E3753" s="255" t="s">
        <v>14838</v>
      </c>
      <c r="F3753" s="255" t="s">
        <v>24</v>
      </c>
      <c r="G3753" s="255">
        <v>16</v>
      </c>
      <c r="H3753" s="255" t="s">
        <v>14839</v>
      </c>
      <c r="I3753" s="255" t="s">
        <v>14840</v>
      </c>
      <c r="J3753" s="255" t="s">
        <v>14841</v>
      </c>
      <c r="K3753" s="255" t="s">
        <v>27</v>
      </c>
      <c r="L3753" s="260">
        <v>44395</v>
      </c>
      <c r="M3753" s="255" t="s">
        <v>2455</v>
      </c>
      <c r="N3753" s="255" t="s">
        <v>30</v>
      </c>
      <c r="O3753" s="260"/>
      <c r="P3753" s="255"/>
      <c r="Q3753" s="255" t="s">
        <v>30</v>
      </c>
      <c r="R3753" s="255"/>
      <c r="S3753" s="255"/>
      <c r="T3753" s="251" t="str">
        <f t="array" ref="T3753">VLOOKUP(D3753&amp;E3753,IF({1,0},'2021春'!$C$3:$C$4485&amp;'2021春'!$D$3:$D$4485,'2021春'!$H$3:$H$4485),2,0)</f>
        <v>452731200412235717</v>
      </c>
    </row>
    <row r="3754" spans="1:20">
      <c r="A3754" s="255">
        <v>3752</v>
      </c>
      <c r="B3754" s="255" t="s">
        <v>14842</v>
      </c>
      <c r="C3754" s="255" t="s">
        <v>21</v>
      </c>
      <c r="D3754" s="255" t="s">
        <v>471</v>
      </c>
      <c r="E3754" s="255" t="s">
        <v>14843</v>
      </c>
      <c r="F3754" s="255" t="s">
        <v>24</v>
      </c>
      <c r="G3754" s="255">
        <v>16</v>
      </c>
      <c r="H3754" s="255" t="s">
        <v>4042</v>
      </c>
      <c r="I3754" s="255" t="s">
        <v>7229</v>
      </c>
      <c r="J3754" s="255">
        <v>13877128714</v>
      </c>
      <c r="K3754" s="255" t="s">
        <v>27</v>
      </c>
      <c r="L3754" s="260">
        <v>44393</v>
      </c>
      <c r="M3754" s="255" t="s">
        <v>2455</v>
      </c>
      <c r="N3754" s="255" t="s">
        <v>30</v>
      </c>
      <c r="O3754" s="260"/>
      <c r="P3754" s="255"/>
      <c r="Q3754" s="255" t="s">
        <v>30</v>
      </c>
      <c r="R3754" s="255"/>
      <c r="S3754" s="255"/>
      <c r="T3754" s="251" t="str">
        <f t="array" ref="T3754">VLOOKUP(D3754&amp;E3754,IF({1,0},'2021春'!$C$3:$C$4485&amp;'2021春'!$D$3:$D$4485,'2021春'!$H$3:$H$4485),2,0)</f>
        <v>451229200503270913</v>
      </c>
    </row>
    <row r="3755" spans="1:20">
      <c r="A3755" s="255">
        <v>3753</v>
      </c>
      <c r="B3755" s="255" t="s">
        <v>14844</v>
      </c>
      <c r="C3755" s="255" t="s">
        <v>21</v>
      </c>
      <c r="D3755" s="255" t="s">
        <v>471</v>
      </c>
      <c r="E3755" s="255" t="s">
        <v>3003</v>
      </c>
      <c r="F3755" s="255" t="s">
        <v>143</v>
      </c>
      <c r="G3755" s="255">
        <v>15</v>
      </c>
      <c r="H3755" s="255" t="s">
        <v>14845</v>
      </c>
      <c r="I3755" s="255" t="s">
        <v>14846</v>
      </c>
      <c r="J3755" s="255">
        <v>18907781890</v>
      </c>
      <c r="K3755" s="255" t="s">
        <v>27</v>
      </c>
      <c r="L3755" s="260">
        <v>44395</v>
      </c>
      <c r="M3755" s="255" t="s">
        <v>2172</v>
      </c>
      <c r="N3755" s="255" t="s">
        <v>30</v>
      </c>
      <c r="O3755" s="260"/>
      <c r="P3755" s="255"/>
      <c r="Q3755" s="255" t="s">
        <v>30</v>
      </c>
      <c r="R3755" s="255"/>
      <c r="S3755" s="255"/>
      <c r="T3755" s="251" t="str">
        <f t="array" ref="T3755">VLOOKUP(D3755&amp;E3755,IF({1,0},'2021春'!$C$3:$C$4485&amp;'2021春'!$D$3:$D$4485,'2021春'!$H$3:$H$4485),2,0)</f>
        <v>45273120050831572x</v>
      </c>
    </row>
    <row r="3756" spans="1:20">
      <c r="A3756" s="255">
        <v>3754</v>
      </c>
      <c r="B3756" s="255" t="s">
        <v>14847</v>
      </c>
      <c r="C3756" s="255" t="s">
        <v>21</v>
      </c>
      <c r="D3756" s="255" t="s">
        <v>471</v>
      </c>
      <c r="E3756" s="255" t="s">
        <v>5898</v>
      </c>
      <c r="F3756" s="255" t="s">
        <v>143</v>
      </c>
      <c r="G3756" s="255">
        <v>17</v>
      </c>
      <c r="H3756" s="255" t="s">
        <v>14848</v>
      </c>
      <c r="I3756" s="255" t="s">
        <v>14849</v>
      </c>
      <c r="J3756" s="255">
        <v>15877846255</v>
      </c>
      <c r="K3756" s="255" t="s">
        <v>27</v>
      </c>
      <c r="L3756" s="260">
        <v>44395</v>
      </c>
      <c r="M3756" s="255" t="s">
        <v>14850</v>
      </c>
      <c r="N3756" s="255"/>
      <c r="O3756" s="260"/>
      <c r="P3756" s="255"/>
      <c r="Q3756" s="255" t="s">
        <v>30</v>
      </c>
      <c r="R3756" s="255"/>
      <c r="S3756" s="255"/>
      <c r="T3756" s="251" t="str">
        <f t="array" ref="T3756">VLOOKUP(D3756&amp;E3756,IF({1,0},'2021春'!$C$3:$C$4485&amp;'2021春'!$D$3:$D$4485,'2021春'!$H$3:$H$4485),2,0)</f>
        <v>451229200404261226</v>
      </c>
    </row>
    <row r="3757" spans="1:20">
      <c r="A3757" s="255">
        <v>3755</v>
      </c>
      <c r="B3757" s="255" t="s">
        <v>14851</v>
      </c>
      <c r="C3757" s="255" t="s">
        <v>21</v>
      </c>
      <c r="D3757" s="255" t="s">
        <v>471</v>
      </c>
      <c r="E3757" s="255" t="s">
        <v>14852</v>
      </c>
      <c r="F3757" s="255" t="s">
        <v>143</v>
      </c>
      <c r="G3757" s="255">
        <v>16</v>
      </c>
      <c r="H3757" s="255" t="s">
        <v>14853</v>
      </c>
      <c r="I3757" s="255" t="s">
        <v>2202</v>
      </c>
      <c r="J3757" s="255" t="s">
        <v>14854</v>
      </c>
      <c r="K3757" s="255" t="s">
        <v>27</v>
      </c>
      <c r="L3757" s="260">
        <v>44398</v>
      </c>
      <c r="M3757" s="255" t="s">
        <v>2172</v>
      </c>
      <c r="N3757" s="255" t="s">
        <v>30</v>
      </c>
      <c r="O3757" s="260"/>
      <c r="P3757" s="255"/>
      <c r="Q3757" s="255" t="s">
        <v>30</v>
      </c>
      <c r="R3757" s="255"/>
      <c r="S3757" s="255"/>
      <c r="T3757" s="251" t="str">
        <f t="array" ref="T3757">VLOOKUP(D3757&amp;E3757,IF({1,0},'2021春'!$C$3:$C$4485&amp;'2021春'!$D$3:$D$4485,'2021春'!$H$3:$H$4485),2,0)</f>
        <v>452731200507135727</v>
      </c>
    </row>
    <row r="3758" spans="1:20">
      <c r="A3758" s="255">
        <v>3756</v>
      </c>
      <c r="B3758" s="255" t="s">
        <v>14855</v>
      </c>
      <c r="C3758" s="255" t="s">
        <v>21</v>
      </c>
      <c r="D3758" s="255" t="s">
        <v>471</v>
      </c>
      <c r="E3758" s="255" t="s">
        <v>14856</v>
      </c>
      <c r="F3758" s="255" t="s">
        <v>143</v>
      </c>
      <c r="G3758" s="255">
        <v>16</v>
      </c>
      <c r="H3758" s="255" t="s">
        <v>14857</v>
      </c>
      <c r="I3758" s="255" t="s">
        <v>14858</v>
      </c>
      <c r="J3758" s="255" t="s">
        <v>14859</v>
      </c>
      <c r="K3758" s="255" t="s">
        <v>27</v>
      </c>
      <c r="L3758" s="260">
        <v>44397</v>
      </c>
      <c r="M3758" s="255" t="s">
        <v>11984</v>
      </c>
      <c r="N3758" s="255" t="s">
        <v>30</v>
      </c>
      <c r="O3758" s="260"/>
      <c r="P3758" s="255"/>
      <c r="Q3758" s="255" t="s">
        <v>30</v>
      </c>
      <c r="R3758" s="255"/>
      <c r="S3758" s="255"/>
      <c r="T3758" s="251" t="str">
        <f t="array" ref="T3758">VLOOKUP(D3758&amp;E3758,IF({1,0},'2021春'!$C$3:$C$4485&amp;'2021春'!$D$3:$D$4485,'2021春'!$H$3:$H$4485),2,0)</f>
        <v>452731200502024825</v>
      </c>
    </row>
    <row r="3759" spans="1:20">
      <c r="A3759" s="255">
        <v>3757</v>
      </c>
      <c r="B3759" s="255" t="s">
        <v>14860</v>
      </c>
      <c r="C3759" s="255" t="s">
        <v>21</v>
      </c>
      <c r="D3759" s="255" t="s">
        <v>471</v>
      </c>
      <c r="E3759" s="255" t="s">
        <v>14861</v>
      </c>
      <c r="F3759" s="255" t="s">
        <v>143</v>
      </c>
      <c r="G3759" s="255">
        <v>17</v>
      </c>
      <c r="H3759" s="255" t="s">
        <v>14862</v>
      </c>
      <c r="I3759" s="255" t="s">
        <v>14863</v>
      </c>
      <c r="J3759" s="255" t="s">
        <v>14864</v>
      </c>
      <c r="K3759" s="255" t="s">
        <v>27</v>
      </c>
      <c r="L3759" s="260">
        <v>44394</v>
      </c>
      <c r="M3759" s="255" t="s">
        <v>2455</v>
      </c>
      <c r="N3759" s="255" t="s">
        <v>30</v>
      </c>
      <c r="O3759" s="260"/>
      <c r="P3759" s="255"/>
      <c r="Q3759" s="255" t="s">
        <v>30</v>
      </c>
      <c r="R3759" s="255"/>
      <c r="S3759" s="255"/>
      <c r="T3759" s="251" t="str">
        <f t="array" ref="T3759">VLOOKUP(D3759&amp;E3759,IF({1,0},'2021春'!$C$3:$C$4485&amp;'2021春'!$D$3:$D$4485,'2021春'!$H$3:$H$4485),2,0)</f>
        <v>451229200406020023</v>
      </c>
    </row>
    <row r="3760" spans="1:20">
      <c r="A3760" s="255">
        <v>3758</v>
      </c>
      <c r="B3760" s="255" t="s">
        <v>14865</v>
      </c>
      <c r="C3760" s="255" t="s">
        <v>21</v>
      </c>
      <c r="D3760" s="255" t="s">
        <v>471</v>
      </c>
      <c r="E3760" s="255" t="s">
        <v>14866</v>
      </c>
      <c r="F3760" s="255" t="s">
        <v>143</v>
      </c>
      <c r="G3760" s="255">
        <v>16</v>
      </c>
      <c r="H3760" s="255" t="s">
        <v>14867</v>
      </c>
      <c r="I3760" s="255" t="s">
        <v>14868</v>
      </c>
      <c r="J3760" s="255" t="s">
        <v>14869</v>
      </c>
      <c r="K3760" s="255" t="s">
        <v>27</v>
      </c>
      <c r="L3760" s="260">
        <v>44397</v>
      </c>
      <c r="M3760" s="255" t="s">
        <v>2455</v>
      </c>
      <c r="N3760" s="255" t="s">
        <v>27</v>
      </c>
      <c r="O3760" s="260">
        <v>44418</v>
      </c>
      <c r="P3760" s="255" t="s">
        <v>2455</v>
      </c>
      <c r="Q3760" s="255" t="s">
        <v>30</v>
      </c>
      <c r="R3760" s="255"/>
      <c r="S3760" s="255"/>
      <c r="T3760" s="251" t="str">
        <f t="array" ref="T3760">VLOOKUP(D3760&amp;E3760,IF({1,0},'2021春'!$C$3:$C$4485&amp;'2021春'!$D$3:$D$4485,'2021春'!$H$3:$H$4485),2,0)</f>
        <v>452731200501234820</v>
      </c>
    </row>
    <row r="3761" spans="1:20">
      <c r="A3761" s="255">
        <v>3759</v>
      </c>
      <c r="B3761" s="255" t="s">
        <v>14870</v>
      </c>
      <c r="C3761" s="255" t="s">
        <v>21</v>
      </c>
      <c r="D3761" s="255" t="s">
        <v>471</v>
      </c>
      <c r="E3761" s="255" t="s">
        <v>14871</v>
      </c>
      <c r="F3761" s="255" t="s">
        <v>143</v>
      </c>
      <c r="G3761" s="255">
        <v>16</v>
      </c>
      <c r="H3761" s="255" t="s">
        <v>2624</v>
      </c>
      <c r="I3761" s="255" t="s">
        <v>14872</v>
      </c>
      <c r="J3761" s="255">
        <v>13676036639</v>
      </c>
      <c r="K3761" s="255" t="s">
        <v>27</v>
      </c>
      <c r="L3761" s="260">
        <v>44405</v>
      </c>
      <c r="M3761" s="255" t="s">
        <v>14850</v>
      </c>
      <c r="N3761" s="255" t="s">
        <v>30</v>
      </c>
      <c r="O3761" s="260"/>
      <c r="P3761" s="255"/>
      <c r="Q3761" s="255" t="s">
        <v>30</v>
      </c>
      <c r="R3761" s="255"/>
      <c r="S3761" s="255"/>
      <c r="T3761" s="251" t="str">
        <f t="array" ref="T3761">VLOOKUP(D3761&amp;E3761,IF({1,0},'2021春'!$C$3:$C$4485&amp;'2021春'!$D$3:$D$4485,'2021春'!$H$3:$H$4485),2,0)</f>
        <v>451229200506251865</v>
      </c>
    </row>
    <row r="3762" spans="1:20">
      <c r="A3762" s="255">
        <v>3760</v>
      </c>
      <c r="B3762" s="255" t="s">
        <v>14873</v>
      </c>
      <c r="C3762" s="255" t="s">
        <v>21</v>
      </c>
      <c r="D3762" s="255" t="s">
        <v>471</v>
      </c>
      <c r="E3762" s="255" t="s">
        <v>14874</v>
      </c>
      <c r="F3762" s="255" t="s">
        <v>24</v>
      </c>
      <c r="G3762" s="255">
        <v>16</v>
      </c>
      <c r="H3762" s="255" t="s">
        <v>14875</v>
      </c>
      <c r="I3762" s="255" t="s">
        <v>3115</v>
      </c>
      <c r="J3762" s="255" t="s">
        <v>14876</v>
      </c>
      <c r="K3762" s="255" t="s">
        <v>27</v>
      </c>
      <c r="L3762" s="260">
        <v>44405</v>
      </c>
      <c r="M3762" s="255" t="s">
        <v>14877</v>
      </c>
      <c r="N3762" s="255" t="s">
        <v>30</v>
      </c>
      <c r="O3762" s="260"/>
      <c r="P3762" s="255"/>
      <c r="Q3762" s="255" t="s">
        <v>30</v>
      </c>
      <c r="R3762" s="255"/>
      <c r="S3762" s="255"/>
      <c r="T3762" s="251" t="str">
        <f t="array" ref="T3762">VLOOKUP(D3762&amp;E3762,IF({1,0},'2021春'!$C$3:$C$4485&amp;'2021春'!$D$3:$D$4485,'2021春'!$H$3:$H$4485),2,0)</f>
        <v>452731200503014231</v>
      </c>
    </row>
    <row r="3763" spans="1:20">
      <c r="A3763" s="255">
        <v>3761</v>
      </c>
      <c r="B3763" s="255" t="s">
        <v>14878</v>
      </c>
      <c r="C3763" s="255" t="s">
        <v>21</v>
      </c>
      <c r="D3763" s="255" t="s">
        <v>471</v>
      </c>
      <c r="E3763" s="255" t="s">
        <v>14879</v>
      </c>
      <c r="F3763" s="255" t="s">
        <v>143</v>
      </c>
      <c r="G3763" s="255">
        <v>15</v>
      </c>
      <c r="H3763" s="255" t="s">
        <v>14880</v>
      </c>
      <c r="I3763" s="255" t="s">
        <v>14881</v>
      </c>
      <c r="J3763" s="255">
        <v>15994715578</v>
      </c>
      <c r="K3763" s="255" t="s">
        <v>27</v>
      </c>
      <c r="L3763" s="260">
        <v>44396</v>
      </c>
      <c r="M3763" s="255" t="s">
        <v>28</v>
      </c>
      <c r="N3763" s="255" t="s">
        <v>30</v>
      </c>
      <c r="O3763" s="260"/>
      <c r="P3763" s="255"/>
      <c r="Q3763" s="255" t="s">
        <v>30</v>
      </c>
      <c r="R3763" s="255"/>
      <c r="S3763" s="255"/>
      <c r="T3763" s="251" t="str">
        <f t="array" ref="T3763">VLOOKUP(D3763&amp;E3763,IF({1,0},'2021春'!$C$3:$C$4485&amp;'2021春'!$D$3:$D$4485,'2021春'!$H$3:$H$4485),2,0)</f>
        <v>451229200510045722</v>
      </c>
    </row>
    <row r="3764" spans="1:20">
      <c r="A3764" s="255">
        <v>3762</v>
      </c>
      <c r="B3764" s="255" t="s">
        <v>14882</v>
      </c>
      <c r="C3764" s="255" t="s">
        <v>21</v>
      </c>
      <c r="D3764" s="255" t="s">
        <v>471</v>
      </c>
      <c r="E3764" s="255" t="s">
        <v>14883</v>
      </c>
      <c r="F3764" s="255" t="s">
        <v>24</v>
      </c>
      <c r="G3764" s="255">
        <v>17</v>
      </c>
      <c r="H3764" s="255" t="s">
        <v>7551</v>
      </c>
      <c r="I3764" s="255" t="s">
        <v>14884</v>
      </c>
      <c r="J3764" s="255">
        <v>15177385317</v>
      </c>
      <c r="K3764" s="255" t="s">
        <v>27</v>
      </c>
      <c r="L3764" s="260">
        <v>44406</v>
      </c>
      <c r="M3764" s="255" t="s">
        <v>2455</v>
      </c>
      <c r="N3764" s="255" t="s">
        <v>30</v>
      </c>
      <c r="O3764" s="260"/>
      <c r="P3764" s="255" t="s">
        <v>14812</v>
      </c>
      <c r="Q3764" s="255" t="s">
        <v>30</v>
      </c>
      <c r="R3764" s="255"/>
      <c r="S3764" s="255"/>
      <c r="T3764" s="251" t="str">
        <f t="array" ref="T3764">VLOOKUP(D3764&amp;E3764,IF({1,0},'2021春'!$C$3:$C$4485&amp;'2021春'!$D$3:$D$4485,'2021春'!$H$3:$H$4485),2,0)</f>
        <v>45273120040720481X</v>
      </c>
    </row>
    <row r="3765" spans="1:20">
      <c r="A3765" s="255">
        <v>3763</v>
      </c>
      <c r="B3765" s="255" t="s">
        <v>14885</v>
      </c>
      <c r="C3765" s="255" t="s">
        <v>21</v>
      </c>
      <c r="D3765" s="255" t="s">
        <v>471</v>
      </c>
      <c r="E3765" s="255" t="s">
        <v>14886</v>
      </c>
      <c r="F3765" s="255" t="s">
        <v>143</v>
      </c>
      <c r="G3765" s="255">
        <v>17</v>
      </c>
      <c r="H3765" s="255" t="s">
        <v>14354</v>
      </c>
      <c r="I3765" s="255" t="s">
        <v>14887</v>
      </c>
      <c r="J3765" s="255" t="s">
        <v>14888</v>
      </c>
      <c r="K3765" s="255" t="s">
        <v>27</v>
      </c>
      <c r="L3765" s="260">
        <v>44396</v>
      </c>
      <c r="M3765" s="255" t="s">
        <v>3693</v>
      </c>
      <c r="N3765" s="255" t="s">
        <v>30</v>
      </c>
      <c r="O3765" s="260"/>
      <c r="P3765" s="255"/>
      <c r="Q3765" s="255" t="s">
        <v>30</v>
      </c>
      <c r="R3765" s="255"/>
      <c r="S3765" s="255"/>
      <c r="T3765" s="251" t="str">
        <f t="array" ref="T3765">VLOOKUP(D3765&amp;E3765,IF({1,0},'2021春'!$C$3:$C$4485&amp;'2021春'!$D$3:$D$4485,'2021春'!$H$3:$H$4485),2,0)</f>
        <v>452731200406280327</v>
      </c>
    </row>
    <row r="3766" spans="1:20">
      <c r="A3766" s="255">
        <v>3764</v>
      </c>
      <c r="B3766" s="255" t="s">
        <v>14889</v>
      </c>
      <c r="C3766" s="255" t="s">
        <v>21</v>
      </c>
      <c r="D3766" s="255" t="s">
        <v>471</v>
      </c>
      <c r="E3766" s="255" t="s">
        <v>14890</v>
      </c>
      <c r="F3766" s="255" t="s">
        <v>143</v>
      </c>
      <c r="G3766" s="255">
        <v>17</v>
      </c>
      <c r="H3766" s="255" t="s">
        <v>14891</v>
      </c>
      <c r="I3766" s="255" t="s">
        <v>14892</v>
      </c>
      <c r="J3766" s="255" t="s">
        <v>14893</v>
      </c>
      <c r="K3766" s="255" t="s">
        <v>27</v>
      </c>
      <c r="L3766" s="260">
        <v>44403</v>
      </c>
      <c r="M3766" s="255" t="s">
        <v>4299</v>
      </c>
      <c r="N3766" s="255" t="s">
        <v>30</v>
      </c>
      <c r="O3766" s="260"/>
      <c r="P3766" s="255"/>
      <c r="Q3766" s="255" t="s">
        <v>30</v>
      </c>
      <c r="R3766" s="255"/>
      <c r="S3766" s="255"/>
      <c r="T3766" s="251" t="str">
        <f t="array" ref="T3766">VLOOKUP(D3766&amp;E3766,IF({1,0},'2021春'!$C$3:$C$4485&amp;'2021春'!$D$3:$D$4485,'2021春'!$H$3:$H$4485),2,0)</f>
        <v>451229200312152121</v>
      </c>
    </row>
    <row r="3767" spans="1:20">
      <c r="A3767" s="255">
        <v>3765</v>
      </c>
      <c r="B3767" s="255" t="s">
        <v>14894</v>
      </c>
      <c r="C3767" s="255" t="s">
        <v>21</v>
      </c>
      <c r="D3767" s="255" t="s">
        <v>471</v>
      </c>
      <c r="E3767" s="255" t="s">
        <v>14895</v>
      </c>
      <c r="F3767" s="255" t="s">
        <v>143</v>
      </c>
      <c r="G3767" s="255">
        <v>16</v>
      </c>
      <c r="H3767" s="255" t="s">
        <v>14896</v>
      </c>
      <c r="I3767" s="255" t="s">
        <v>14897</v>
      </c>
      <c r="J3767" s="255" t="s">
        <v>14898</v>
      </c>
      <c r="K3767" s="255" t="s">
        <v>27</v>
      </c>
      <c r="L3767" s="260">
        <v>44397</v>
      </c>
      <c r="M3767" s="255" t="s">
        <v>14899</v>
      </c>
      <c r="N3767" s="255" t="s">
        <v>30</v>
      </c>
      <c r="O3767" s="260"/>
      <c r="P3767" s="255"/>
      <c r="Q3767" s="255" t="s">
        <v>30</v>
      </c>
      <c r="R3767" s="255"/>
      <c r="S3767" s="255"/>
      <c r="T3767" s="251" t="str">
        <f t="array" ref="T3767">VLOOKUP(D3767&amp;E3767,IF({1,0},'2021春'!$C$3:$C$4485&amp;'2021春'!$D$3:$D$4485,'2021春'!$H$3:$H$4485),2,0)</f>
        <v>452731200409185122</v>
      </c>
    </row>
    <row r="3768" spans="1:20">
      <c r="A3768" s="255">
        <v>3766</v>
      </c>
      <c r="B3768" s="255" t="s">
        <v>14900</v>
      </c>
      <c r="C3768" s="255" t="s">
        <v>21</v>
      </c>
      <c r="D3768" s="255" t="s">
        <v>471</v>
      </c>
      <c r="E3768" s="255" t="s">
        <v>14901</v>
      </c>
      <c r="F3768" s="255" t="s">
        <v>24</v>
      </c>
      <c r="G3768" s="255">
        <v>16</v>
      </c>
      <c r="H3768" s="255" t="s">
        <v>14902</v>
      </c>
      <c r="I3768" s="255" t="s">
        <v>14903</v>
      </c>
      <c r="J3768" s="255" t="s">
        <v>14904</v>
      </c>
      <c r="K3768" s="255" t="s">
        <v>27</v>
      </c>
      <c r="L3768" s="260">
        <v>44396</v>
      </c>
      <c r="M3768" s="255" t="s">
        <v>2172</v>
      </c>
      <c r="N3768" s="255" t="s">
        <v>30</v>
      </c>
      <c r="O3768" s="260"/>
      <c r="P3768" s="255" t="s">
        <v>14812</v>
      </c>
      <c r="Q3768" s="255" t="s">
        <v>30</v>
      </c>
      <c r="R3768" s="255"/>
      <c r="S3768" s="255"/>
      <c r="T3768" s="251" t="str">
        <f t="array" ref="T3768">VLOOKUP(D3768&amp;E3768,IF({1,0},'2021春'!$C$3:$C$4485&amp;'2021春'!$D$3:$D$4485,'2021春'!$H$3:$H$4485),2,0)</f>
        <v>452731200505100037</v>
      </c>
    </row>
    <row r="3769" spans="1:20">
      <c r="A3769" s="255">
        <v>3767</v>
      </c>
      <c r="B3769" s="255" t="s">
        <v>14905</v>
      </c>
      <c r="C3769" s="255" t="s">
        <v>21</v>
      </c>
      <c r="D3769" s="255" t="s">
        <v>471</v>
      </c>
      <c r="E3769" s="255" t="s">
        <v>14906</v>
      </c>
      <c r="F3769" s="255" t="s">
        <v>24</v>
      </c>
      <c r="G3769" s="255">
        <v>15</v>
      </c>
      <c r="H3769" s="255" t="s">
        <v>14907</v>
      </c>
      <c r="I3769" s="255" t="s">
        <v>14908</v>
      </c>
      <c r="J3769" s="255" t="s">
        <v>14909</v>
      </c>
      <c r="K3769" s="255" t="s">
        <v>27</v>
      </c>
      <c r="L3769" s="260">
        <v>44393</v>
      </c>
      <c r="M3769" s="255" t="s">
        <v>2455</v>
      </c>
      <c r="N3769" s="255" t="s">
        <v>30</v>
      </c>
      <c r="O3769" s="260"/>
      <c r="P3769" s="255"/>
      <c r="Q3769" s="255" t="s">
        <v>30</v>
      </c>
      <c r="R3769" s="255"/>
      <c r="S3769" s="255"/>
      <c r="T3769" s="251" t="str">
        <f t="array" ref="T3769">VLOOKUP(D3769&amp;E3769,IF({1,0},'2021春'!$C$3:$C$4485&amp;'2021春'!$D$3:$D$4485,'2021春'!$H$3:$H$4485),2,0)</f>
        <v>452731200510245417</v>
      </c>
    </row>
    <row r="3770" spans="1:20">
      <c r="A3770" s="255">
        <v>3768</v>
      </c>
      <c r="B3770" s="255" t="s">
        <v>14910</v>
      </c>
      <c r="C3770" s="255" t="s">
        <v>21</v>
      </c>
      <c r="D3770" s="255" t="s">
        <v>471</v>
      </c>
      <c r="E3770" s="255" t="s">
        <v>14911</v>
      </c>
      <c r="F3770" s="255" t="s">
        <v>24</v>
      </c>
      <c r="G3770" s="255">
        <v>16</v>
      </c>
      <c r="H3770" s="255" t="s">
        <v>14912</v>
      </c>
      <c r="I3770" s="255" t="s">
        <v>14913</v>
      </c>
      <c r="J3770" s="255" t="s">
        <v>14914</v>
      </c>
      <c r="K3770" s="255" t="s">
        <v>27</v>
      </c>
      <c r="L3770" s="260">
        <v>44395</v>
      </c>
      <c r="M3770" s="255" t="s">
        <v>28</v>
      </c>
      <c r="N3770" s="255" t="s">
        <v>27</v>
      </c>
      <c r="O3770" s="260">
        <v>44419</v>
      </c>
      <c r="P3770" s="255" t="s">
        <v>28</v>
      </c>
      <c r="Q3770" s="255" t="s">
        <v>30</v>
      </c>
      <c r="R3770" s="255"/>
      <c r="S3770" s="255"/>
      <c r="T3770" s="251" t="str">
        <f t="array" ref="T3770">VLOOKUP(D3770&amp;E3770,IF({1,0},'2021春'!$C$3:$C$4485&amp;'2021春'!$D$3:$D$4485,'2021春'!$H$3:$H$4485),2,0)</f>
        <v>452731200412260015</v>
      </c>
    </row>
    <row r="3771" spans="1:20">
      <c r="A3771" s="255">
        <v>3769</v>
      </c>
      <c r="B3771" s="255" t="s">
        <v>14915</v>
      </c>
      <c r="C3771" s="255" t="s">
        <v>21</v>
      </c>
      <c r="D3771" s="255" t="s">
        <v>471</v>
      </c>
      <c r="E3771" s="255" t="s">
        <v>14916</v>
      </c>
      <c r="F3771" s="255" t="s">
        <v>24</v>
      </c>
      <c r="G3771" s="255">
        <v>16</v>
      </c>
      <c r="H3771" s="255" t="s">
        <v>14917</v>
      </c>
      <c r="I3771" s="255" t="s">
        <v>14918</v>
      </c>
      <c r="J3771" s="255" t="s">
        <v>14919</v>
      </c>
      <c r="K3771" s="255" t="s">
        <v>27</v>
      </c>
      <c r="L3771" s="260">
        <v>44394</v>
      </c>
      <c r="M3771" s="255" t="s">
        <v>28</v>
      </c>
      <c r="N3771" s="255" t="s">
        <v>30</v>
      </c>
      <c r="O3771" s="260"/>
      <c r="P3771" s="255"/>
      <c r="Q3771" s="255" t="s">
        <v>30</v>
      </c>
      <c r="R3771" s="255"/>
      <c r="S3771" s="255"/>
      <c r="T3771" s="251" t="str">
        <f t="array" ref="T3771">VLOOKUP(D3771&amp;E3771,IF({1,0},'2021春'!$C$3:$C$4485&amp;'2021春'!$D$3:$D$4485,'2021春'!$H$3:$H$4485),2,0)</f>
        <v>452731200504070315</v>
      </c>
    </row>
    <row r="3772" spans="1:20">
      <c r="A3772" s="255">
        <v>3770</v>
      </c>
      <c r="B3772" s="255" t="s">
        <v>14920</v>
      </c>
      <c r="C3772" s="255" t="s">
        <v>21</v>
      </c>
      <c r="D3772" s="255" t="s">
        <v>471</v>
      </c>
      <c r="E3772" s="255" t="s">
        <v>14921</v>
      </c>
      <c r="F3772" s="255" t="s">
        <v>24</v>
      </c>
      <c r="G3772" s="255">
        <v>17</v>
      </c>
      <c r="H3772" s="255" t="s">
        <v>3401</v>
      </c>
      <c r="I3772" s="255" t="s">
        <v>14922</v>
      </c>
      <c r="J3772" s="255" t="s">
        <v>14923</v>
      </c>
      <c r="K3772" s="255" t="s">
        <v>27</v>
      </c>
      <c r="L3772" s="260">
        <v>44395</v>
      </c>
      <c r="M3772" s="255" t="s">
        <v>14924</v>
      </c>
      <c r="N3772" s="255" t="s">
        <v>27</v>
      </c>
      <c r="O3772" s="260" t="s">
        <v>14697</v>
      </c>
      <c r="P3772" s="255"/>
      <c r="Q3772" s="255" t="s">
        <v>30</v>
      </c>
      <c r="R3772" s="255"/>
      <c r="S3772" s="255"/>
      <c r="T3772" s="251" t="str">
        <f t="array" ref="T3772">VLOOKUP(D3772&amp;E3772,IF({1,0},'2021春'!$C$3:$C$4485&amp;'2021春'!$D$3:$D$4485,'2021春'!$H$3:$H$4485),2,0)</f>
        <v>451229200408093613</v>
      </c>
    </row>
    <row r="3773" spans="1:20">
      <c r="A3773" s="255">
        <v>3771</v>
      </c>
      <c r="B3773" s="255" t="s">
        <v>14925</v>
      </c>
      <c r="C3773" s="255" t="s">
        <v>21</v>
      </c>
      <c r="D3773" s="255" t="s">
        <v>471</v>
      </c>
      <c r="E3773" s="255" t="s">
        <v>14926</v>
      </c>
      <c r="F3773" s="255" t="s">
        <v>143</v>
      </c>
      <c r="G3773" s="255">
        <v>16</v>
      </c>
      <c r="H3773" s="255" t="s">
        <v>14927</v>
      </c>
      <c r="I3773" s="255" t="s">
        <v>14928</v>
      </c>
      <c r="J3773" s="255" t="s">
        <v>14929</v>
      </c>
      <c r="K3773" s="255" t="s">
        <v>27</v>
      </c>
      <c r="L3773" s="260">
        <v>44397</v>
      </c>
      <c r="M3773" s="255" t="s">
        <v>4299</v>
      </c>
      <c r="N3773" s="255" t="s">
        <v>30</v>
      </c>
      <c r="O3773" s="260"/>
      <c r="P3773" s="255"/>
      <c r="Q3773" s="255" t="s">
        <v>30</v>
      </c>
      <c r="R3773" s="255"/>
      <c r="S3773" s="255"/>
      <c r="T3773" s="251" t="str">
        <f t="array" ref="T3773">VLOOKUP(D3773&amp;E3773,IF({1,0},'2021春'!$C$3:$C$4485&amp;'2021春'!$D$3:$D$4485,'2021春'!$H$3:$H$4485),2,0)</f>
        <v>452127200508013329</v>
      </c>
    </row>
    <row r="3774" spans="1:20">
      <c r="A3774" s="255">
        <v>3772</v>
      </c>
      <c r="B3774" s="255" t="s">
        <v>14930</v>
      </c>
      <c r="C3774" s="255" t="s">
        <v>21</v>
      </c>
      <c r="D3774" s="255" t="s">
        <v>471</v>
      </c>
      <c r="E3774" s="255" t="s">
        <v>14931</v>
      </c>
      <c r="F3774" s="255" t="s">
        <v>24</v>
      </c>
      <c r="G3774" s="255">
        <v>16</v>
      </c>
      <c r="H3774" s="255" t="s">
        <v>14932</v>
      </c>
      <c r="I3774" s="255" t="s">
        <v>14933</v>
      </c>
      <c r="J3774" s="255" t="s">
        <v>14934</v>
      </c>
      <c r="K3774" s="255" t="s">
        <v>27</v>
      </c>
      <c r="L3774" s="260">
        <v>44394</v>
      </c>
      <c r="M3774" s="255" t="s">
        <v>2172</v>
      </c>
      <c r="N3774" s="255" t="s">
        <v>30</v>
      </c>
      <c r="O3774" s="260"/>
      <c r="P3774" s="255"/>
      <c r="Q3774" s="255" t="s">
        <v>30</v>
      </c>
      <c r="R3774" s="255"/>
      <c r="S3774" s="255"/>
      <c r="T3774" s="251" t="str">
        <f t="array" ref="T3774">VLOOKUP(D3774&amp;E3774,IF({1,0},'2021春'!$C$3:$C$4485&amp;'2021春'!$D$3:$D$4485,'2021春'!$H$3:$H$4485),2,0)</f>
        <v>452731200410205717</v>
      </c>
    </row>
    <row r="3775" spans="1:20">
      <c r="A3775" s="255">
        <v>3773</v>
      </c>
      <c r="B3775" s="255" t="s">
        <v>14935</v>
      </c>
      <c r="C3775" s="255" t="s">
        <v>21</v>
      </c>
      <c r="D3775" s="255" t="s">
        <v>471</v>
      </c>
      <c r="E3775" s="255" t="s">
        <v>14936</v>
      </c>
      <c r="F3775" s="255" t="s">
        <v>143</v>
      </c>
      <c r="G3775" s="255">
        <v>17</v>
      </c>
      <c r="H3775" s="255" t="s">
        <v>14937</v>
      </c>
      <c r="I3775" s="255" t="s">
        <v>14938</v>
      </c>
      <c r="J3775" s="255" t="s">
        <v>14939</v>
      </c>
      <c r="K3775" s="255" t="s">
        <v>27</v>
      </c>
      <c r="L3775" s="260">
        <v>44408</v>
      </c>
      <c r="M3775" s="255" t="s">
        <v>4299</v>
      </c>
      <c r="N3775" s="255" t="s">
        <v>30</v>
      </c>
      <c r="O3775" s="260"/>
      <c r="P3775" s="255"/>
      <c r="Q3775" s="255" t="s">
        <v>30</v>
      </c>
      <c r="R3775" s="255"/>
      <c r="S3775" s="255"/>
      <c r="T3775" s="251" t="str">
        <f t="array" ref="T3775">VLOOKUP(D3775&amp;E3775,IF({1,0},'2021春'!$C$3:$C$4485&amp;'2021春'!$D$3:$D$4485,'2021春'!$H$3:$H$4485),2,0)</f>
        <v>452127200407012722</v>
      </c>
    </row>
    <row r="3776" spans="1:20">
      <c r="A3776" s="255">
        <v>3774</v>
      </c>
      <c r="B3776" s="255" t="s">
        <v>14940</v>
      </c>
      <c r="C3776" s="255" t="s">
        <v>21</v>
      </c>
      <c r="D3776" s="255" t="s">
        <v>477</v>
      </c>
      <c r="E3776" s="255" t="s">
        <v>13777</v>
      </c>
      <c r="F3776" s="255" t="s">
        <v>143</v>
      </c>
      <c r="G3776" s="255">
        <v>16</v>
      </c>
      <c r="H3776" s="255" t="s">
        <v>14941</v>
      </c>
      <c r="I3776" s="255" t="s">
        <v>14942</v>
      </c>
      <c r="J3776" s="255">
        <v>15277850198</v>
      </c>
      <c r="K3776" s="255" t="s">
        <v>30</v>
      </c>
      <c r="L3776" s="260"/>
      <c r="M3776" s="255"/>
      <c r="N3776" s="255" t="s">
        <v>30</v>
      </c>
      <c r="O3776" s="260"/>
      <c r="P3776" s="255"/>
      <c r="Q3776" s="255" t="s">
        <v>27</v>
      </c>
      <c r="R3776" s="255"/>
      <c r="S3776" s="255" t="s">
        <v>14943</v>
      </c>
      <c r="T3776" s="251" t="str">
        <f t="array" ref="T3776">VLOOKUP(D3776&amp;E3776,IF({1,0},'2021春'!$C$3:$C$4485&amp;'2021春'!$D$3:$D$4485,'2021春'!$H$3:$H$4485),2,0)</f>
        <v>451229200503180029</v>
      </c>
    </row>
    <row r="3777" spans="1:20">
      <c r="A3777" s="255">
        <v>3775</v>
      </c>
      <c r="B3777" s="255" t="s">
        <v>14944</v>
      </c>
      <c r="C3777" s="255" t="s">
        <v>21</v>
      </c>
      <c r="D3777" s="255" t="s">
        <v>477</v>
      </c>
      <c r="E3777" s="255" t="s">
        <v>13270</v>
      </c>
      <c r="F3777" s="255" t="s">
        <v>143</v>
      </c>
      <c r="G3777" s="255">
        <v>16</v>
      </c>
      <c r="H3777" s="255" t="s">
        <v>4119</v>
      </c>
      <c r="I3777" s="255" t="s">
        <v>14945</v>
      </c>
      <c r="J3777" s="255" t="s">
        <v>14946</v>
      </c>
      <c r="K3777" s="255" t="s">
        <v>27</v>
      </c>
      <c r="L3777" s="260">
        <v>44394</v>
      </c>
      <c r="M3777" s="255" t="s">
        <v>28</v>
      </c>
      <c r="N3777" s="255" t="s">
        <v>30</v>
      </c>
      <c r="O3777" s="260"/>
      <c r="P3777" s="255"/>
      <c r="Q3777" s="255" t="s">
        <v>30</v>
      </c>
      <c r="R3777" s="255"/>
      <c r="S3777" s="255"/>
      <c r="T3777" s="251" t="str">
        <f t="array" ref="T3777">VLOOKUP(D3777&amp;E3777,IF({1,0},'2021春'!$C$3:$C$4485&amp;'2021春'!$D$3:$D$4485,'2021春'!$H$3:$H$4485),2,0)</f>
        <v>45122920040912002X</v>
      </c>
    </row>
    <row r="3778" spans="1:20">
      <c r="A3778" s="255">
        <v>3776</v>
      </c>
      <c r="B3778" s="255" t="s">
        <v>14947</v>
      </c>
      <c r="C3778" s="255" t="s">
        <v>21</v>
      </c>
      <c r="D3778" s="255" t="s">
        <v>477</v>
      </c>
      <c r="E3778" s="255" t="s">
        <v>14948</v>
      </c>
      <c r="F3778" s="255" t="s">
        <v>24</v>
      </c>
      <c r="G3778" s="255">
        <v>15</v>
      </c>
      <c r="H3778" s="255" t="s">
        <v>14949</v>
      </c>
      <c r="I3778" s="255" t="s">
        <v>14950</v>
      </c>
      <c r="J3778" s="255">
        <v>18070860389</v>
      </c>
      <c r="K3778" s="255" t="s">
        <v>27</v>
      </c>
      <c r="L3778" s="260">
        <v>44397</v>
      </c>
      <c r="M3778" s="255" t="s">
        <v>1273</v>
      </c>
      <c r="N3778" s="255" t="s">
        <v>30</v>
      </c>
      <c r="O3778" s="260"/>
      <c r="P3778" s="255"/>
      <c r="Q3778" s="255" t="s">
        <v>30</v>
      </c>
      <c r="R3778" s="255"/>
      <c r="S3778" s="255"/>
      <c r="T3778" s="251" t="str">
        <f t="array" ref="T3778">VLOOKUP(D3778&amp;E3778,IF({1,0},'2021春'!$C$3:$C$4485&amp;'2021春'!$D$3:$D$4485,'2021春'!$H$3:$H$4485),2,0)</f>
        <v>45122920051008211X</v>
      </c>
    </row>
    <row r="3779" spans="1:20">
      <c r="A3779" s="255">
        <v>3777</v>
      </c>
      <c r="B3779" s="255" t="s">
        <v>14951</v>
      </c>
      <c r="C3779" s="255" t="s">
        <v>21</v>
      </c>
      <c r="D3779" s="255" t="s">
        <v>477</v>
      </c>
      <c r="E3779" s="255" t="s">
        <v>14952</v>
      </c>
      <c r="F3779" s="255" t="s">
        <v>143</v>
      </c>
      <c r="G3779" s="255">
        <v>20</v>
      </c>
      <c r="H3779" s="255" t="s">
        <v>10011</v>
      </c>
      <c r="I3779" s="255" t="s">
        <v>14953</v>
      </c>
      <c r="J3779" s="255">
        <v>18077894238</v>
      </c>
      <c r="K3779" s="255" t="s">
        <v>27</v>
      </c>
      <c r="L3779" s="260">
        <v>44394</v>
      </c>
      <c r="M3779" s="255" t="s">
        <v>2747</v>
      </c>
      <c r="N3779" s="255" t="s">
        <v>30</v>
      </c>
      <c r="O3779" s="260"/>
      <c r="P3779" s="255"/>
      <c r="Q3779" s="255" t="s">
        <v>30</v>
      </c>
      <c r="R3779" s="255"/>
      <c r="S3779" s="255"/>
      <c r="T3779" s="251" t="str">
        <f t="array" ref="T3779">VLOOKUP(D3779&amp;E3779,IF({1,0},'2021春'!$C$3:$C$4485&amp;'2021春'!$D$3:$D$4485,'2021春'!$H$3:$H$4485),2,0)</f>
        <v>451229200104072725</v>
      </c>
    </row>
    <row r="3780" spans="1:20">
      <c r="A3780" s="255">
        <v>3778</v>
      </c>
      <c r="B3780" s="255" t="s">
        <v>14954</v>
      </c>
      <c r="C3780" s="255" t="s">
        <v>21</v>
      </c>
      <c r="D3780" s="255" t="s">
        <v>477</v>
      </c>
      <c r="E3780" s="255" t="s">
        <v>14955</v>
      </c>
      <c r="F3780" s="255" t="s">
        <v>143</v>
      </c>
      <c r="G3780" s="255">
        <v>16</v>
      </c>
      <c r="H3780" s="255" t="s">
        <v>14956</v>
      </c>
      <c r="I3780" s="255" t="s">
        <v>14957</v>
      </c>
      <c r="J3780" s="255">
        <v>13737982561</v>
      </c>
      <c r="K3780" s="255" t="s">
        <v>27</v>
      </c>
      <c r="L3780" s="260">
        <v>44395</v>
      </c>
      <c r="M3780" s="255" t="s">
        <v>1352</v>
      </c>
      <c r="N3780" s="255" t="s">
        <v>27</v>
      </c>
      <c r="O3780" s="260"/>
      <c r="P3780" s="255"/>
      <c r="Q3780" s="255" t="s">
        <v>30</v>
      </c>
      <c r="R3780" s="255"/>
      <c r="S3780" s="255"/>
      <c r="T3780" s="251" t="str">
        <f t="array" ref="T3780">VLOOKUP(D3780&amp;E3780,IF({1,0},'2021春'!$C$3:$C$4485&amp;'2021春'!$D$3:$D$4485,'2021春'!$H$3:$H$4485),2,0)</f>
        <v>452731200411041822</v>
      </c>
    </row>
    <row r="3781" spans="1:20">
      <c r="A3781" s="255">
        <v>3779</v>
      </c>
      <c r="B3781" s="255" t="s">
        <v>14958</v>
      </c>
      <c r="C3781" s="255" t="s">
        <v>21</v>
      </c>
      <c r="D3781" s="255" t="s">
        <v>477</v>
      </c>
      <c r="E3781" s="255" t="s">
        <v>14959</v>
      </c>
      <c r="F3781" s="255" t="s">
        <v>143</v>
      </c>
      <c r="G3781" s="255">
        <v>16</v>
      </c>
      <c r="H3781" s="255" t="s">
        <v>14960</v>
      </c>
      <c r="I3781" s="255" t="s">
        <v>14961</v>
      </c>
      <c r="J3781" s="255" t="s">
        <v>14962</v>
      </c>
      <c r="K3781" s="255" t="s">
        <v>27</v>
      </c>
      <c r="L3781" s="260">
        <v>44396</v>
      </c>
      <c r="M3781" s="255" t="s">
        <v>1288</v>
      </c>
      <c r="N3781" s="255" t="s">
        <v>30</v>
      </c>
      <c r="O3781" s="260"/>
      <c r="P3781" s="255"/>
      <c r="Q3781" s="255" t="s">
        <v>30</v>
      </c>
      <c r="R3781" s="255"/>
      <c r="S3781" s="255"/>
      <c r="T3781" s="251" t="str">
        <f t="array" ref="T3781">VLOOKUP(D3781&amp;E3781,IF({1,0},'2021春'!$C$3:$C$4485&amp;'2021春'!$D$3:$D$4485,'2021春'!$H$3:$H$4485),2,0)</f>
        <v>452731200503150600</v>
      </c>
    </row>
    <row r="3782" spans="1:20">
      <c r="A3782" s="255">
        <v>3780</v>
      </c>
      <c r="B3782" s="255" t="s">
        <v>14963</v>
      </c>
      <c r="C3782" s="255" t="s">
        <v>21</v>
      </c>
      <c r="D3782" s="255" t="s">
        <v>477</v>
      </c>
      <c r="E3782" s="255" t="s">
        <v>14964</v>
      </c>
      <c r="F3782" s="255" t="s">
        <v>143</v>
      </c>
      <c r="G3782" s="255">
        <v>17</v>
      </c>
      <c r="H3782" s="255" t="s">
        <v>13901</v>
      </c>
      <c r="I3782" s="255" t="s">
        <v>14965</v>
      </c>
      <c r="J3782" s="255">
        <v>18777192852</v>
      </c>
      <c r="K3782" s="255" t="s">
        <v>27</v>
      </c>
      <c r="L3782" s="260">
        <v>44402</v>
      </c>
      <c r="M3782" s="255" t="s">
        <v>8710</v>
      </c>
      <c r="N3782" s="255" t="s">
        <v>30</v>
      </c>
      <c r="O3782" s="260"/>
      <c r="P3782" s="255"/>
      <c r="Q3782" s="255" t="s">
        <v>30</v>
      </c>
      <c r="R3782" s="255"/>
      <c r="S3782" s="255"/>
      <c r="T3782" s="251" t="str">
        <f t="array" ref="T3782">VLOOKUP(D3782&amp;E3782,IF({1,0},'2021春'!$C$3:$C$4485&amp;'2021春'!$D$3:$D$4485,'2021春'!$H$3:$H$4485),2,0)</f>
        <v>451229200402044220</v>
      </c>
    </row>
    <row r="3783" spans="1:20">
      <c r="A3783" s="255">
        <v>3781</v>
      </c>
      <c r="B3783" s="255" t="s">
        <v>14966</v>
      </c>
      <c r="C3783" s="255" t="s">
        <v>21</v>
      </c>
      <c r="D3783" s="255" t="s">
        <v>477</v>
      </c>
      <c r="E3783" s="255" t="s">
        <v>14967</v>
      </c>
      <c r="F3783" s="255" t="s">
        <v>143</v>
      </c>
      <c r="G3783" s="255">
        <v>16</v>
      </c>
      <c r="H3783" s="255" t="s">
        <v>14968</v>
      </c>
      <c r="I3783" s="255" t="s">
        <v>14969</v>
      </c>
      <c r="J3783" s="255">
        <v>13415925558</v>
      </c>
      <c r="K3783" s="255" t="s">
        <v>27</v>
      </c>
      <c r="L3783" s="260">
        <v>44396</v>
      </c>
      <c r="M3783" s="255" t="s">
        <v>185</v>
      </c>
      <c r="N3783" s="255" t="s">
        <v>30</v>
      </c>
      <c r="O3783" s="260"/>
      <c r="P3783" s="255"/>
      <c r="Q3783" s="255" t="s">
        <v>30</v>
      </c>
      <c r="R3783" s="255"/>
      <c r="S3783" s="255"/>
      <c r="T3783" s="251" t="str">
        <f t="array" ref="T3783">VLOOKUP(D3783&amp;E3783,IF({1,0},'2021春'!$C$3:$C$4485&amp;'2021春'!$D$3:$D$4485,'2021春'!$H$3:$H$4485),2,0)</f>
        <v>452731200409100926</v>
      </c>
    </row>
    <row r="3784" spans="1:20">
      <c r="A3784" s="255">
        <v>3782</v>
      </c>
      <c r="B3784" s="255" t="s">
        <v>14970</v>
      </c>
      <c r="C3784" s="255" t="s">
        <v>21</v>
      </c>
      <c r="D3784" s="255" t="s">
        <v>477</v>
      </c>
      <c r="E3784" s="255" t="s">
        <v>14971</v>
      </c>
      <c r="F3784" s="255" t="s">
        <v>143</v>
      </c>
      <c r="G3784" s="255">
        <v>16</v>
      </c>
      <c r="H3784" s="255" t="s">
        <v>14972</v>
      </c>
      <c r="I3784" s="255" t="s">
        <v>14973</v>
      </c>
      <c r="J3784" s="255" t="s">
        <v>14974</v>
      </c>
      <c r="K3784" s="255" t="s">
        <v>27</v>
      </c>
      <c r="L3784" s="260">
        <v>44394</v>
      </c>
      <c r="M3784" s="255" t="s">
        <v>1217</v>
      </c>
      <c r="N3784" s="255" t="s">
        <v>27</v>
      </c>
      <c r="O3784" s="260">
        <v>44416</v>
      </c>
      <c r="P3784" s="255" t="s">
        <v>1217</v>
      </c>
      <c r="Q3784" s="255" t="s">
        <v>30</v>
      </c>
      <c r="R3784" s="255"/>
      <c r="S3784" s="255"/>
      <c r="T3784" s="251" t="str">
        <f t="array" ref="T3784">VLOOKUP(D3784&amp;E3784,IF({1,0},'2021春'!$C$3:$C$4485&amp;'2021春'!$D$3:$D$4485,'2021春'!$H$3:$H$4485),2,0)</f>
        <v>451229200504225129</v>
      </c>
    </row>
    <row r="3785" spans="1:20">
      <c r="A3785" s="255">
        <v>3783</v>
      </c>
      <c r="B3785" s="255" t="s">
        <v>14975</v>
      </c>
      <c r="C3785" s="255" t="s">
        <v>21</v>
      </c>
      <c r="D3785" s="255" t="s">
        <v>477</v>
      </c>
      <c r="E3785" s="255" t="s">
        <v>14976</v>
      </c>
      <c r="F3785" s="255" t="s">
        <v>143</v>
      </c>
      <c r="G3785" s="255">
        <v>19</v>
      </c>
      <c r="H3785" s="255" t="s">
        <v>4205</v>
      </c>
      <c r="I3785" s="255" t="s">
        <v>14977</v>
      </c>
      <c r="J3785" s="255">
        <v>18934965798</v>
      </c>
      <c r="K3785" s="255" t="s">
        <v>27</v>
      </c>
      <c r="L3785" s="260">
        <v>44331</v>
      </c>
      <c r="M3785" s="255" t="s">
        <v>2455</v>
      </c>
      <c r="N3785" s="255" t="s">
        <v>27</v>
      </c>
      <c r="O3785" s="260">
        <v>44366</v>
      </c>
      <c r="P3785" s="255" t="s">
        <v>2455</v>
      </c>
      <c r="Q3785" s="255" t="s">
        <v>30</v>
      </c>
      <c r="R3785" s="255"/>
      <c r="S3785" s="255"/>
      <c r="T3785" s="251" t="str">
        <f t="array" ref="T3785">VLOOKUP(D3785&amp;E3785,IF({1,0},'2021春'!$C$3:$C$4485&amp;'2021春'!$D$3:$D$4485,'2021春'!$H$3:$H$4485),2,0)</f>
        <v>451229200108151869</v>
      </c>
    </row>
    <row r="3786" spans="1:20">
      <c r="A3786" s="255">
        <v>3784</v>
      </c>
      <c r="B3786" s="255" t="s">
        <v>14978</v>
      </c>
      <c r="C3786" s="255" t="s">
        <v>21</v>
      </c>
      <c r="D3786" s="255" t="s">
        <v>477</v>
      </c>
      <c r="E3786" s="255" t="s">
        <v>14979</v>
      </c>
      <c r="F3786" s="255" t="s">
        <v>143</v>
      </c>
      <c r="G3786" s="255">
        <v>15</v>
      </c>
      <c r="H3786" s="255" t="s">
        <v>2629</v>
      </c>
      <c r="I3786" s="255" t="s">
        <v>2630</v>
      </c>
      <c r="J3786" s="255" t="s">
        <v>14980</v>
      </c>
      <c r="K3786" s="255" t="s">
        <v>27</v>
      </c>
      <c r="L3786" s="260">
        <v>44394</v>
      </c>
      <c r="M3786" s="255" t="s">
        <v>1217</v>
      </c>
      <c r="N3786" s="255" t="s">
        <v>30</v>
      </c>
      <c r="O3786" s="260"/>
      <c r="P3786" s="255"/>
      <c r="Q3786" s="255" t="s">
        <v>30</v>
      </c>
      <c r="R3786" s="255"/>
      <c r="S3786" s="255"/>
      <c r="T3786" s="251" t="str">
        <f t="array" ref="T3786">VLOOKUP(D3786&amp;E3786,IF({1,0},'2021春'!$C$3:$C$4485&amp;'2021春'!$D$3:$D$4485,'2021春'!$H$3:$H$4485),2,0)</f>
        <v>451229200509175124</v>
      </c>
    </row>
    <row r="3787" spans="1:20">
      <c r="A3787" s="255">
        <v>3785</v>
      </c>
      <c r="B3787" s="255" t="s">
        <v>14981</v>
      </c>
      <c r="C3787" s="255" t="s">
        <v>21</v>
      </c>
      <c r="D3787" s="255" t="s">
        <v>477</v>
      </c>
      <c r="E3787" s="255" t="s">
        <v>14982</v>
      </c>
      <c r="F3787" s="255" t="s">
        <v>24</v>
      </c>
      <c r="G3787" s="255">
        <v>20</v>
      </c>
      <c r="H3787" s="255" t="s">
        <v>14983</v>
      </c>
      <c r="I3787" s="255" t="s">
        <v>14984</v>
      </c>
      <c r="J3787" s="255" t="s">
        <v>14985</v>
      </c>
      <c r="K3787" s="255" t="s">
        <v>27</v>
      </c>
      <c r="L3787" s="260">
        <v>44331</v>
      </c>
      <c r="M3787" s="255" t="s">
        <v>2455</v>
      </c>
      <c r="N3787" s="255" t="s">
        <v>27</v>
      </c>
      <c r="O3787" s="260">
        <v>44366</v>
      </c>
      <c r="P3787" s="255" t="s">
        <v>2455</v>
      </c>
      <c r="Q3787" s="255" t="s">
        <v>30</v>
      </c>
      <c r="R3787" s="255"/>
      <c r="S3787" s="255"/>
      <c r="T3787" s="251" t="str">
        <f t="array" ref="T3787">VLOOKUP(D3787&amp;E3787,IF({1,0},'2021春'!$C$3:$C$4485&amp;'2021春'!$D$3:$D$4485,'2021春'!$H$3:$H$4485),2,0)</f>
        <v>451229200104055431</v>
      </c>
    </row>
    <row r="3788" spans="1:20">
      <c r="A3788" s="255">
        <v>3786</v>
      </c>
      <c r="B3788" s="255" t="s">
        <v>14986</v>
      </c>
      <c r="C3788" s="255" t="s">
        <v>21</v>
      </c>
      <c r="D3788" s="255" t="s">
        <v>477</v>
      </c>
      <c r="E3788" s="255" t="s">
        <v>14987</v>
      </c>
      <c r="F3788" s="255" t="s">
        <v>143</v>
      </c>
      <c r="G3788" s="255">
        <v>17</v>
      </c>
      <c r="H3788" s="255" t="s">
        <v>14988</v>
      </c>
      <c r="I3788" s="255" t="s">
        <v>8149</v>
      </c>
      <c r="J3788" s="255" t="s">
        <v>14989</v>
      </c>
      <c r="K3788" s="255" t="s">
        <v>27</v>
      </c>
      <c r="L3788" s="260">
        <v>44396</v>
      </c>
      <c r="M3788" s="255" t="s">
        <v>133</v>
      </c>
      <c r="N3788" s="255" t="s">
        <v>30</v>
      </c>
      <c r="O3788" s="260"/>
      <c r="P3788" s="255"/>
      <c r="Q3788" s="255" t="s">
        <v>30</v>
      </c>
      <c r="R3788" s="255"/>
      <c r="S3788" s="255"/>
      <c r="T3788" s="251" t="str">
        <f t="array" ref="T3788">VLOOKUP(D3788&amp;E3788,IF({1,0},'2021春'!$C$3:$C$4485&amp;'2021春'!$D$3:$D$4485,'2021春'!$H$3:$H$4485),2,0)</f>
        <v>45122920031015246X</v>
      </c>
    </row>
    <row r="3789" spans="1:20">
      <c r="A3789" s="255">
        <v>3787</v>
      </c>
      <c r="B3789" s="255" t="s">
        <v>14990</v>
      </c>
      <c r="C3789" s="255" t="s">
        <v>21</v>
      </c>
      <c r="D3789" s="255" t="s">
        <v>477</v>
      </c>
      <c r="E3789" s="255" t="s">
        <v>14991</v>
      </c>
      <c r="F3789" s="255" t="s">
        <v>143</v>
      </c>
      <c r="G3789" s="255">
        <v>16</v>
      </c>
      <c r="H3789" s="255" t="s">
        <v>14992</v>
      </c>
      <c r="I3789" s="255" t="s">
        <v>14993</v>
      </c>
      <c r="J3789" s="255">
        <v>18378892902</v>
      </c>
      <c r="K3789" s="255" t="s">
        <v>27</v>
      </c>
      <c r="L3789" s="260">
        <v>44395</v>
      </c>
      <c r="M3789" s="255" t="s">
        <v>28</v>
      </c>
      <c r="N3789" s="255" t="s">
        <v>30</v>
      </c>
      <c r="O3789" s="260"/>
      <c r="P3789" s="255"/>
      <c r="Q3789" s="255" t="s">
        <v>30</v>
      </c>
      <c r="R3789" s="255" t="s">
        <v>14994</v>
      </c>
      <c r="S3789" s="255"/>
      <c r="T3789" s="251" t="str">
        <f t="array" ref="T3789">VLOOKUP(D3789&amp;E3789,IF({1,0},'2021春'!$C$3:$C$4485&amp;'2021春'!$D$3:$D$4485,'2021春'!$H$3:$H$4485),2,0)</f>
        <v>452127200411063047</v>
      </c>
    </row>
    <row r="3790" spans="1:20">
      <c r="A3790" s="255">
        <v>3788</v>
      </c>
      <c r="B3790" s="255" t="s">
        <v>14995</v>
      </c>
      <c r="C3790" s="255" t="s">
        <v>21</v>
      </c>
      <c r="D3790" s="255" t="s">
        <v>477</v>
      </c>
      <c r="E3790" s="255" t="s">
        <v>14996</v>
      </c>
      <c r="F3790" s="255" t="s">
        <v>24</v>
      </c>
      <c r="G3790" s="255">
        <v>17</v>
      </c>
      <c r="H3790" s="255" t="s">
        <v>14997</v>
      </c>
      <c r="I3790" s="255" t="s">
        <v>14998</v>
      </c>
      <c r="J3790" s="255" t="s">
        <v>14999</v>
      </c>
      <c r="K3790" s="255" t="s">
        <v>27</v>
      </c>
      <c r="L3790" s="260">
        <v>44397</v>
      </c>
      <c r="M3790" s="255" t="s">
        <v>1217</v>
      </c>
      <c r="N3790" s="255" t="s">
        <v>30</v>
      </c>
      <c r="O3790" s="260"/>
      <c r="P3790" s="255"/>
      <c r="Q3790" s="255" t="s">
        <v>30</v>
      </c>
      <c r="R3790" s="255"/>
      <c r="S3790" s="255"/>
      <c r="T3790" s="251" t="str">
        <f t="array" ref="T3790">VLOOKUP(D3790&amp;E3790,IF({1,0},'2021春'!$C$3:$C$4485&amp;'2021春'!$D$3:$D$4485,'2021春'!$H$3:$H$4485),2,0)</f>
        <v>452731200401145118</v>
      </c>
    </row>
    <row r="3791" spans="1:20">
      <c r="A3791" s="255">
        <v>3789</v>
      </c>
      <c r="B3791" s="255" t="s">
        <v>15000</v>
      </c>
      <c r="C3791" s="255" t="s">
        <v>21</v>
      </c>
      <c r="D3791" s="255" t="s">
        <v>477</v>
      </c>
      <c r="E3791" s="255" t="s">
        <v>15001</v>
      </c>
      <c r="F3791" s="255" t="s">
        <v>143</v>
      </c>
      <c r="G3791" s="255">
        <v>16</v>
      </c>
      <c r="H3791" s="255" t="s">
        <v>13963</v>
      </c>
      <c r="I3791" s="255" t="s">
        <v>15002</v>
      </c>
      <c r="J3791" s="255">
        <v>15177893160</v>
      </c>
      <c r="K3791" s="255" t="s">
        <v>27</v>
      </c>
      <c r="L3791" s="260">
        <v>44394</v>
      </c>
      <c r="M3791" s="255" t="s">
        <v>28</v>
      </c>
      <c r="N3791" s="255" t="s">
        <v>30</v>
      </c>
      <c r="O3791" s="260"/>
      <c r="P3791" s="255"/>
      <c r="Q3791" s="255" t="s">
        <v>30</v>
      </c>
      <c r="R3791" s="255"/>
      <c r="S3791" s="255"/>
      <c r="T3791" s="251" t="str">
        <f t="array" ref="T3791">VLOOKUP(D3791&amp;E3791,IF({1,0},'2021春'!$C$3:$C$4485&amp;'2021春'!$D$3:$D$4485,'2021春'!$H$3:$H$4485),2,0)</f>
        <v>452731200408232724</v>
      </c>
    </row>
    <row r="3792" spans="1:20">
      <c r="A3792" s="255">
        <v>3790</v>
      </c>
      <c r="B3792" s="255" t="s">
        <v>15003</v>
      </c>
      <c r="C3792" s="255" t="s">
        <v>21</v>
      </c>
      <c r="D3792" s="255" t="s">
        <v>477</v>
      </c>
      <c r="E3792" s="255" t="s">
        <v>15004</v>
      </c>
      <c r="F3792" s="255" t="s">
        <v>143</v>
      </c>
      <c r="G3792" s="255">
        <v>16</v>
      </c>
      <c r="H3792" s="255" t="s">
        <v>15005</v>
      </c>
      <c r="I3792" s="255" t="s">
        <v>15006</v>
      </c>
      <c r="J3792" s="255" t="s">
        <v>15007</v>
      </c>
      <c r="K3792" s="255" t="s">
        <v>27</v>
      </c>
      <c r="L3792" s="260">
        <v>44394</v>
      </c>
      <c r="M3792" s="255" t="s">
        <v>28</v>
      </c>
      <c r="N3792" s="255" t="s">
        <v>30</v>
      </c>
      <c r="O3792" s="260"/>
      <c r="P3792" s="255"/>
      <c r="Q3792" s="255" t="s">
        <v>30</v>
      </c>
      <c r="R3792" s="255"/>
      <c r="S3792" s="255"/>
      <c r="T3792" s="251" t="str">
        <f t="array" ref="T3792">VLOOKUP(D3792&amp;E3792,IF({1,0},'2021春'!$C$3:$C$4485&amp;'2021春'!$D$3:$D$4485,'2021春'!$H$3:$H$4485),2,0)</f>
        <v>452731200502025721</v>
      </c>
    </row>
    <row r="3793" spans="1:20">
      <c r="A3793" s="255">
        <v>3791</v>
      </c>
      <c r="B3793" s="255" t="s">
        <v>15008</v>
      </c>
      <c r="C3793" s="255" t="s">
        <v>21</v>
      </c>
      <c r="D3793" s="255" t="s">
        <v>477</v>
      </c>
      <c r="E3793" s="255" t="s">
        <v>15009</v>
      </c>
      <c r="F3793" s="255" t="s">
        <v>143</v>
      </c>
      <c r="G3793" s="255">
        <v>15</v>
      </c>
      <c r="H3793" s="255" t="s">
        <v>10328</v>
      </c>
      <c r="I3793" s="255" t="s">
        <v>15010</v>
      </c>
      <c r="J3793" s="255">
        <v>18174937601</v>
      </c>
      <c r="K3793" s="255" t="s">
        <v>27</v>
      </c>
      <c r="L3793" s="260">
        <v>44394</v>
      </c>
      <c r="M3793" s="255" t="s">
        <v>28</v>
      </c>
      <c r="N3793" s="255" t="s">
        <v>30</v>
      </c>
      <c r="O3793" s="260"/>
      <c r="P3793" s="255"/>
      <c r="Q3793" s="255" t="s">
        <v>30</v>
      </c>
      <c r="R3793" s="255"/>
      <c r="S3793" s="255"/>
      <c r="T3793" s="251" t="str">
        <f t="array" ref="T3793">VLOOKUP(D3793&amp;E3793,IF({1,0},'2021春'!$C$3:$C$4485&amp;'2021春'!$D$3:$D$4485,'2021春'!$H$3:$H$4485),2,0)</f>
        <v>452731200508144828</v>
      </c>
    </row>
    <row r="3794" spans="1:20">
      <c r="A3794" s="255">
        <v>3792</v>
      </c>
      <c r="B3794" s="255" t="s">
        <v>15011</v>
      </c>
      <c r="C3794" s="255" t="s">
        <v>21</v>
      </c>
      <c r="D3794" s="255" t="s">
        <v>477</v>
      </c>
      <c r="E3794" s="255" t="s">
        <v>15012</v>
      </c>
      <c r="F3794" s="255" t="s">
        <v>143</v>
      </c>
      <c r="G3794" s="255">
        <v>17</v>
      </c>
      <c r="H3794" s="255" t="s">
        <v>15013</v>
      </c>
      <c r="I3794" s="255" t="s">
        <v>15014</v>
      </c>
      <c r="J3794" s="255" t="s">
        <v>15015</v>
      </c>
      <c r="K3794" s="255" t="s">
        <v>27</v>
      </c>
      <c r="L3794" s="260">
        <v>44409</v>
      </c>
      <c r="M3794" s="255" t="s">
        <v>2747</v>
      </c>
      <c r="N3794" s="255" t="s">
        <v>30</v>
      </c>
      <c r="O3794" s="260"/>
      <c r="P3794" s="255"/>
      <c r="Q3794" s="255" t="s">
        <v>30</v>
      </c>
      <c r="R3794" s="255"/>
      <c r="S3794" s="255"/>
      <c r="T3794" s="251" t="str">
        <f t="array" ref="T3794">VLOOKUP(D3794&amp;E3794,IF({1,0},'2021春'!$C$3:$C$4485&amp;'2021春'!$D$3:$D$4485,'2021春'!$H$3:$H$4485),2,0)</f>
        <v>451229200312302724</v>
      </c>
    </row>
    <row r="3795" spans="1:20">
      <c r="A3795" s="255">
        <v>3793</v>
      </c>
      <c r="B3795" s="255" t="s">
        <v>15016</v>
      </c>
      <c r="C3795" s="255" t="s">
        <v>21</v>
      </c>
      <c r="D3795" s="255" t="s">
        <v>477</v>
      </c>
      <c r="E3795" s="255" t="s">
        <v>15017</v>
      </c>
      <c r="F3795" s="255" t="s">
        <v>143</v>
      </c>
      <c r="G3795" s="255">
        <v>15</v>
      </c>
      <c r="H3795" s="255" t="s">
        <v>15018</v>
      </c>
      <c r="I3795" s="255" t="s">
        <v>7044</v>
      </c>
      <c r="J3795" s="255">
        <v>15878821196</v>
      </c>
      <c r="K3795" s="255" t="s">
        <v>27</v>
      </c>
      <c r="L3795" s="260">
        <v>44405</v>
      </c>
      <c r="M3795" s="255" t="s">
        <v>28</v>
      </c>
      <c r="N3795" s="255" t="s">
        <v>30</v>
      </c>
      <c r="O3795" s="260"/>
      <c r="P3795" s="255"/>
      <c r="Q3795" s="255" t="s">
        <v>30</v>
      </c>
      <c r="R3795" s="255"/>
      <c r="S3795" s="255"/>
      <c r="T3795" s="251" t="str">
        <f t="array" ref="T3795">VLOOKUP(D3795&amp;E3795,IF({1,0},'2021春'!$C$3:$C$4485&amp;'2021春'!$D$3:$D$4485,'2021春'!$H$3:$H$4485),2,0)</f>
        <v>451229200508230320</v>
      </c>
    </row>
    <row r="3796" spans="1:20">
      <c r="A3796" s="255">
        <v>3794</v>
      </c>
      <c r="B3796" s="255" t="s">
        <v>15019</v>
      </c>
      <c r="C3796" s="255" t="s">
        <v>21</v>
      </c>
      <c r="D3796" s="255" t="s">
        <v>477</v>
      </c>
      <c r="E3796" s="255" t="s">
        <v>15020</v>
      </c>
      <c r="F3796" s="255" t="s">
        <v>24</v>
      </c>
      <c r="G3796" s="255">
        <v>17</v>
      </c>
      <c r="H3796" s="255" t="s">
        <v>15021</v>
      </c>
      <c r="I3796" s="255" t="s">
        <v>15022</v>
      </c>
      <c r="J3796" s="255" t="s">
        <v>15023</v>
      </c>
      <c r="K3796" s="255" t="s">
        <v>27</v>
      </c>
      <c r="L3796" s="260">
        <v>44395</v>
      </c>
      <c r="M3796" s="255" t="s">
        <v>28</v>
      </c>
      <c r="N3796" s="255" t="s">
        <v>30</v>
      </c>
      <c r="O3796" s="260"/>
      <c r="P3796" s="255"/>
      <c r="Q3796" s="255" t="s">
        <v>30</v>
      </c>
      <c r="R3796" s="255"/>
      <c r="S3796" s="255"/>
      <c r="T3796" s="251" t="str">
        <f t="array" ref="T3796">VLOOKUP(D3796&amp;E3796,IF({1,0},'2021春'!$C$3:$C$4485&amp;'2021春'!$D$3:$D$4485,'2021春'!$H$3:$H$4485),2,0)</f>
        <v>451229200401295714</v>
      </c>
    </row>
    <row r="3797" spans="1:20">
      <c r="A3797" s="255">
        <v>3795</v>
      </c>
      <c r="B3797" s="255" t="s">
        <v>15024</v>
      </c>
      <c r="C3797" s="255" t="s">
        <v>21</v>
      </c>
      <c r="D3797" s="255" t="s">
        <v>477</v>
      </c>
      <c r="E3797" s="255" t="s">
        <v>15025</v>
      </c>
      <c r="F3797" s="255" t="s">
        <v>143</v>
      </c>
      <c r="G3797" s="255">
        <v>16</v>
      </c>
      <c r="H3797" s="255" t="s">
        <v>11156</v>
      </c>
      <c r="I3797" s="255" t="s">
        <v>15026</v>
      </c>
      <c r="J3797" s="255" t="s">
        <v>15027</v>
      </c>
      <c r="K3797" s="255" t="s">
        <v>27</v>
      </c>
      <c r="L3797" s="260">
        <v>44401</v>
      </c>
      <c r="M3797" s="255" t="s">
        <v>28</v>
      </c>
      <c r="N3797" s="255" t="s">
        <v>30</v>
      </c>
      <c r="O3797" s="260"/>
      <c r="P3797" s="255"/>
      <c r="Q3797" s="255" t="s">
        <v>30</v>
      </c>
      <c r="R3797" s="255"/>
      <c r="S3797" s="255"/>
      <c r="T3797" s="251" t="str">
        <f t="array" ref="T3797">VLOOKUP(D3797&amp;E3797,IF({1,0},'2021春'!$C$3:$C$4485&amp;'2021春'!$D$3:$D$4485,'2021春'!$H$3:$H$4485),2,0)</f>
        <v>452731200501091823</v>
      </c>
    </row>
    <row r="3798" spans="1:20">
      <c r="A3798" s="255">
        <v>3796</v>
      </c>
      <c r="B3798" s="255" t="s">
        <v>15028</v>
      </c>
      <c r="C3798" s="255" t="s">
        <v>21</v>
      </c>
      <c r="D3798" s="255" t="s">
        <v>477</v>
      </c>
      <c r="E3798" s="255" t="s">
        <v>15029</v>
      </c>
      <c r="F3798" s="255" t="s">
        <v>143</v>
      </c>
      <c r="G3798" s="255">
        <v>17</v>
      </c>
      <c r="H3798" s="255" t="s">
        <v>5730</v>
      </c>
      <c r="I3798" s="255" t="s">
        <v>15030</v>
      </c>
      <c r="J3798" s="255" t="s">
        <v>15031</v>
      </c>
      <c r="K3798" s="255" t="s">
        <v>27</v>
      </c>
      <c r="L3798" s="260">
        <v>44394</v>
      </c>
      <c r="M3798" s="255" t="s">
        <v>28</v>
      </c>
      <c r="N3798" s="255" t="s">
        <v>30</v>
      </c>
      <c r="O3798" s="260"/>
      <c r="P3798" s="255"/>
      <c r="Q3798" s="255" t="s">
        <v>30</v>
      </c>
      <c r="R3798" s="255"/>
      <c r="S3798" s="255"/>
      <c r="T3798" s="251" t="str">
        <f t="array" ref="T3798">VLOOKUP(D3798&amp;E3798,IF({1,0},'2021春'!$C$3:$C$4485&amp;'2021春'!$D$3:$D$4485,'2021春'!$H$3:$H$4485),2,0)</f>
        <v>451229200405102748</v>
      </c>
    </row>
    <row r="3799" spans="1:20">
      <c r="A3799" s="255">
        <v>3797</v>
      </c>
      <c r="B3799" s="255" t="s">
        <v>15032</v>
      </c>
      <c r="C3799" s="255" t="s">
        <v>21</v>
      </c>
      <c r="D3799" s="255" t="s">
        <v>477</v>
      </c>
      <c r="E3799" s="255" t="s">
        <v>15033</v>
      </c>
      <c r="F3799" s="255" t="s">
        <v>24</v>
      </c>
      <c r="G3799" s="255">
        <v>15</v>
      </c>
      <c r="H3799" s="255" t="s">
        <v>15034</v>
      </c>
      <c r="I3799" s="255" t="s">
        <v>15035</v>
      </c>
      <c r="J3799" s="255" t="s">
        <v>15036</v>
      </c>
      <c r="K3799" s="255" t="s">
        <v>27</v>
      </c>
      <c r="L3799" s="260">
        <v>44395</v>
      </c>
      <c r="M3799" s="255" t="s">
        <v>28</v>
      </c>
      <c r="N3799" s="255" t="s">
        <v>27</v>
      </c>
      <c r="O3799" s="260">
        <v>44416</v>
      </c>
      <c r="P3799" s="255" t="s">
        <v>28</v>
      </c>
      <c r="Q3799" s="255" t="s">
        <v>30</v>
      </c>
      <c r="R3799" s="255"/>
      <c r="S3799" s="255"/>
      <c r="T3799" s="251" t="str">
        <f t="array" ref="T3799">VLOOKUP(D3799&amp;E3799,IF({1,0},'2021春'!$C$3:$C$4485&amp;'2021春'!$D$3:$D$4485,'2021春'!$H$3:$H$4485),2,0)</f>
        <v>451229200602075718</v>
      </c>
    </row>
    <row r="3800" spans="1:20">
      <c r="A3800" s="255">
        <v>3798</v>
      </c>
      <c r="B3800" s="255" t="s">
        <v>15037</v>
      </c>
      <c r="C3800" s="255" t="s">
        <v>21</v>
      </c>
      <c r="D3800" s="255" t="s">
        <v>477</v>
      </c>
      <c r="E3800" s="255" t="s">
        <v>15038</v>
      </c>
      <c r="F3800" s="255" t="s">
        <v>143</v>
      </c>
      <c r="G3800" s="255">
        <v>18</v>
      </c>
      <c r="H3800" s="255" t="s">
        <v>15039</v>
      </c>
      <c r="I3800" s="255" t="s">
        <v>6812</v>
      </c>
      <c r="J3800" s="255">
        <v>18378896398</v>
      </c>
      <c r="K3800" s="255" t="s">
        <v>27</v>
      </c>
      <c r="L3800" s="260">
        <v>44331</v>
      </c>
      <c r="M3800" s="255" t="s">
        <v>2455</v>
      </c>
      <c r="N3800" s="255" t="s">
        <v>27</v>
      </c>
      <c r="O3800" s="260">
        <v>44366</v>
      </c>
      <c r="P3800" s="255" t="s">
        <v>2455</v>
      </c>
      <c r="Q3800" s="255" t="s">
        <v>30</v>
      </c>
      <c r="R3800" s="255"/>
      <c r="S3800" s="255"/>
      <c r="T3800" s="251" t="str">
        <f t="array" ref="T3800">VLOOKUP(D3800&amp;E3800,IF({1,0},'2021春'!$C$3:$C$4485&amp;'2021春'!$D$3:$D$4485,'2021春'!$H$3:$H$4485),2,0)</f>
        <v>451229200301165744</v>
      </c>
    </row>
    <row r="3801" spans="1:20">
      <c r="A3801" s="255">
        <v>3799</v>
      </c>
      <c r="B3801" s="255" t="s">
        <v>15040</v>
      </c>
      <c r="C3801" s="255" t="s">
        <v>21</v>
      </c>
      <c r="D3801" s="255" t="s">
        <v>477</v>
      </c>
      <c r="E3801" s="255" t="s">
        <v>15041</v>
      </c>
      <c r="F3801" s="255" t="s">
        <v>24</v>
      </c>
      <c r="G3801" s="255">
        <v>14</v>
      </c>
      <c r="H3801" s="255" t="s">
        <v>15042</v>
      </c>
      <c r="I3801" s="255" t="s">
        <v>1980</v>
      </c>
      <c r="J3801" s="255">
        <v>19978846553</v>
      </c>
      <c r="K3801" s="255" t="s">
        <v>27</v>
      </c>
      <c r="L3801" s="260">
        <v>44395</v>
      </c>
      <c r="M3801" s="255" t="s">
        <v>3693</v>
      </c>
      <c r="N3801" s="261" t="s">
        <v>30</v>
      </c>
      <c r="O3801" s="260"/>
      <c r="P3801" s="255"/>
      <c r="Q3801" s="255" t="s">
        <v>30</v>
      </c>
      <c r="R3801" s="255"/>
      <c r="S3801" s="255"/>
      <c r="T3801" s="251" t="str">
        <f t="array" ref="T3801">VLOOKUP(D3801&amp;E3801,IF({1,0},'2021春'!$C$3:$C$4485&amp;'2021春'!$D$3:$D$4485,'2021春'!$H$3:$H$4485),2,0)</f>
        <v>451229200705200315</v>
      </c>
    </row>
    <row r="3802" spans="1:20">
      <c r="A3802" s="255">
        <v>3800</v>
      </c>
      <c r="B3802" s="255" t="s">
        <v>15043</v>
      </c>
      <c r="C3802" s="255" t="s">
        <v>21</v>
      </c>
      <c r="D3802" s="255" t="s">
        <v>477</v>
      </c>
      <c r="E3802" s="255" t="s">
        <v>15044</v>
      </c>
      <c r="F3802" s="255" t="s">
        <v>24</v>
      </c>
      <c r="G3802" s="255">
        <v>16</v>
      </c>
      <c r="H3802" s="255" t="s">
        <v>15045</v>
      </c>
      <c r="I3802" s="255" t="s">
        <v>15046</v>
      </c>
      <c r="J3802" s="255" t="s">
        <v>15047</v>
      </c>
      <c r="K3802" s="255" t="s">
        <v>27</v>
      </c>
      <c r="L3802" s="260">
        <v>44396</v>
      </c>
      <c r="M3802" s="255" t="s">
        <v>139</v>
      </c>
      <c r="N3802" s="255" t="s">
        <v>30</v>
      </c>
      <c r="O3802" s="260"/>
      <c r="P3802" s="255"/>
      <c r="Q3802" s="255" t="s">
        <v>30</v>
      </c>
      <c r="R3802" s="255"/>
      <c r="S3802" s="255"/>
      <c r="T3802" s="251" t="str">
        <f t="array" ref="T3802">VLOOKUP(D3802&amp;E3802,IF({1,0},'2021春'!$C$3:$C$4485&amp;'2021春'!$D$3:$D$4485,'2021春'!$H$3:$H$4485),2,0)</f>
        <v>452731200503253611</v>
      </c>
    </row>
    <row r="3803" spans="1:20">
      <c r="A3803" s="255">
        <v>3801</v>
      </c>
      <c r="B3803" s="255" t="s">
        <v>15048</v>
      </c>
      <c r="C3803" s="255" t="s">
        <v>21</v>
      </c>
      <c r="D3803" s="255" t="s">
        <v>477</v>
      </c>
      <c r="E3803" s="255" t="s">
        <v>15049</v>
      </c>
      <c r="F3803" s="255" t="s">
        <v>24</v>
      </c>
      <c r="G3803" s="255">
        <v>16</v>
      </c>
      <c r="H3803" s="255" t="s">
        <v>4960</v>
      </c>
      <c r="I3803" s="255" t="s">
        <v>15050</v>
      </c>
      <c r="J3803" s="255" t="s">
        <v>15051</v>
      </c>
      <c r="K3803" s="255" t="s">
        <v>27</v>
      </c>
      <c r="L3803" s="260">
        <v>44396</v>
      </c>
      <c r="M3803" s="255" t="s">
        <v>98</v>
      </c>
      <c r="N3803" s="255" t="s">
        <v>27</v>
      </c>
      <c r="O3803" s="260"/>
      <c r="P3803" s="255"/>
      <c r="Q3803" s="255" t="s">
        <v>30</v>
      </c>
      <c r="R3803" s="255"/>
      <c r="S3803" s="255"/>
      <c r="T3803" s="251" t="str">
        <f t="array" ref="T3803">VLOOKUP(D3803&amp;E3803,IF({1,0},'2021春'!$C$3:$C$4485&amp;'2021春'!$D$3:$D$4485,'2021春'!$H$3:$H$4485),2,0)</f>
        <v>452731200508011216</v>
      </c>
    </row>
    <row r="3804" spans="1:20">
      <c r="A3804" s="255">
        <v>3802</v>
      </c>
      <c r="B3804" s="255" t="s">
        <v>15052</v>
      </c>
      <c r="C3804" s="255" t="s">
        <v>21</v>
      </c>
      <c r="D3804" s="255" t="s">
        <v>477</v>
      </c>
      <c r="E3804" s="255" t="s">
        <v>15053</v>
      </c>
      <c r="F3804" s="255" t="s">
        <v>24</v>
      </c>
      <c r="G3804" s="255">
        <v>16</v>
      </c>
      <c r="H3804" s="255" t="s">
        <v>15054</v>
      </c>
      <c r="I3804" s="255" t="s">
        <v>15055</v>
      </c>
      <c r="J3804" s="255" t="s">
        <v>15056</v>
      </c>
      <c r="K3804" s="255" t="s">
        <v>27</v>
      </c>
      <c r="L3804" s="260">
        <v>44400</v>
      </c>
      <c r="M3804" s="255" t="s">
        <v>15057</v>
      </c>
      <c r="N3804" s="255" t="s">
        <v>30</v>
      </c>
      <c r="O3804" s="260"/>
      <c r="P3804" s="255"/>
      <c r="Q3804" s="255" t="s">
        <v>30</v>
      </c>
      <c r="R3804" s="255" t="s">
        <v>15058</v>
      </c>
      <c r="S3804" s="255"/>
      <c r="T3804" s="251" t="str">
        <f t="array" ref="T3804">VLOOKUP(D3804&amp;E3804,IF({1,0},'2021春'!$C$3:$C$4485&amp;'2021春'!$D$3:$D$4485,'2021春'!$H$3:$H$4485),2,0)</f>
        <v>450124200507283334</v>
      </c>
    </row>
    <row r="3805" spans="1:20">
      <c r="A3805" s="255">
        <v>3803</v>
      </c>
      <c r="B3805" s="255" t="s">
        <v>15059</v>
      </c>
      <c r="C3805" s="255" t="s">
        <v>21</v>
      </c>
      <c r="D3805" s="255" t="s">
        <v>477</v>
      </c>
      <c r="E3805" s="255" t="s">
        <v>15060</v>
      </c>
      <c r="F3805" s="255" t="s">
        <v>143</v>
      </c>
      <c r="G3805" s="255">
        <v>18</v>
      </c>
      <c r="H3805" s="255" t="s">
        <v>15061</v>
      </c>
      <c r="I3805" s="255" t="s">
        <v>15062</v>
      </c>
      <c r="J3805" s="255" t="s">
        <v>15063</v>
      </c>
      <c r="K3805" s="255" t="s">
        <v>27</v>
      </c>
      <c r="L3805" s="260">
        <v>44395</v>
      </c>
      <c r="M3805" s="255" t="s">
        <v>6052</v>
      </c>
      <c r="N3805" s="255" t="s">
        <v>27</v>
      </c>
      <c r="O3805" s="260">
        <v>44366</v>
      </c>
      <c r="P3805" s="255" t="s">
        <v>2455</v>
      </c>
      <c r="Q3805" s="255" t="s">
        <v>30</v>
      </c>
      <c r="R3805" s="255"/>
      <c r="S3805" s="255"/>
      <c r="T3805" s="251" t="str">
        <f t="array" ref="T3805">VLOOKUP(D3805&amp;E3805,IF({1,0},'2021春'!$C$3:$C$4485&amp;'2021春'!$D$3:$D$4485,'2021春'!$H$3:$H$4485),2,0)</f>
        <v>451229200307242122</v>
      </c>
    </row>
    <row r="3806" spans="1:20">
      <c r="A3806" s="255">
        <v>3804</v>
      </c>
      <c r="B3806" s="255" t="s">
        <v>15064</v>
      </c>
      <c r="C3806" s="255" t="s">
        <v>21</v>
      </c>
      <c r="D3806" s="255" t="s">
        <v>477</v>
      </c>
      <c r="E3806" s="255" t="s">
        <v>15065</v>
      </c>
      <c r="F3806" s="255" t="s">
        <v>143</v>
      </c>
      <c r="G3806" s="255">
        <v>19</v>
      </c>
      <c r="H3806" s="255" t="s">
        <v>15066</v>
      </c>
      <c r="I3806" s="255" t="s">
        <v>15067</v>
      </c>
      <c r="J3806" s="255">
        <v>19978820952</v>
      </c>
      <c r="K3806" s="255" t="s">
        <v>27</v>
      </c>
      <c r="L3806" s="260">
        <v>44331</v>
      </c>
      <c r="M3806" s="255" t="s">
        <v>2455</v>
      </c>
      <c r="N3806" s="255" t="s">
        <v>27</v>
      </c>
      <c r="O3806" s="260">
        <v>44366</v>
      </c>
      <c r="P3806" s="255" t="s">
        <v>2455</v>
      </c>
      <c r="Q3806" s="255" t="s">
        <v>30</v>
      </c>
      <c r="R3806" s="255"/>
      <c r="S3806" s="255"/>
      <c r="T3806" s="251" t="str">
        <f t="array" ref="T3806">VLOOKUP(D3806&amp;E3806,IF({1,0},'2021春'!$C$3:$C$4485&amp;'2021春'!$D$3:$D$4485,'2021春'!$H$3:$H$4485),2,0)</f>
        <v>451229200204182120</v>
      </c>
    </row>
    <row r="3807" spans="1:20">
      <c r="A3807" s="255">
        <v>3805</v>
      </c>
      <c r="B3807" s="255" t="s">
        <v>15068</v>
      </c>
      <c r="C3807" s="255" t="s">
        <v>21</v>
      </c>
      <c r="D3807" s="255" t="s">
        <v>477</v>
      </c>
      <c r="E3807" s="255" t="s">
        <v>15069</v>
      </c>
      <c r="F3807" s="255" t="s">
        <v>143</v>
      </c>
      <c r="G3807" s="255">
        <v>16</v>
      </c>
      <c r="H3807" s="255" t="s">
        <v>15070</v>
      </c>
      <c r="I3807" s="255" t="s">
        <v>5817</v>
      </c>
      <c r="J3807" s="255" t="s">
        <v>15071</v>
      </c>
      <c r="K3807" s="255" t="s">
        <v>27</v>
      </c>
      <c r="L3807" s="260">
        <v>44394</v>
      </c>
      <c r="M3807" s="255" t="s">
        <v>1273</v>
      </c>
      <c r="N3807" s="255" t="s">
        <v>27</v>
      </c>
      <c r="O3807" s="260">
        <v>44415</v>
      </c>
      <c r="P3807" s="255" t="s">
        <v>1273</v>
      </c>
      <c r="Q3807" s="255" t="s">
        <v>30</v>
      </c>
      <c r="R3807" s="255"/>
      <c r="S3807" s="255"/>
      <c r="T3807" s="251" t="str">
        <f t="array" ref="T3807">VLOOKUP(D3807&amp;E3807,IF({1,0},'2021春'!$C$3:$C$4485&amp;'2021春'!$D$3:$D$4485,'2021春'!$H$3:$H$4485),2,0)</f>
        <v>451229200410202161</v>
      </c>
    </row>
    <row r="3808" spans="1:20">
      <c r="A3808" s="255">
        <v>3806</v>
      </c>
      <c r="B3808" s="255" t="s">
        <v>15072</v>
      </c>
      <c r="C3808" s="255" t="s">
        <v>21</v>
      </c>
      <c r="D3808" s="255" t="s">
        <v>477</v>
      </c>
      <c r="E3808" s="255" t="s">
        <v>15073</v>
      </c>
      <c r="F3808" s="255" t="s">
        <v>143</v>
      </c>
      <c r="G3808" s="255">
        <v>15</v>
      </c>
      <c r="H3808" s="255" t="s">
        <v>15074</v>
      </c>
      <c r="I3808" s="255" t="s">
        <v>3931</v>
      </c>
      <c r="J3808" s="255" t="s">
        <v>15075</v>
      </c>
      <c r="K3808" s="255" t="s">
        <v>27</v>
      </c>
      <c r="L3808" s="260">
        <v>44397</v>
      </c>
      <c r="M3808" s="255" t="s">
        <v>1273</v>
      </c>
      <c r="N3808" s="255" t="s">
        <v>30</v>
      </c>
      <c r="O3808" s="260"/>
      <c r="P3808" s="255"/>
      <c r="Q3808" s="255" t="s">
        <v>30</v>
      </c>
      <c r="R3808" s="255"/>
      <c r="S3808" s="255"/>
      <c r="T3808" s="251" t="str">
        <f t="array" ref="T3808">VLOOKUP(D3808&amp;E3808,IF({1,0},'2021春'!$C$3:$C$4485&amp;'2021春'!$D$3:$D$4485,'2021春'!$H$3:$H$4485),2,0)</f>
        <v>451229200508162129</v>
      </c>
    </row>
    <row r="3809" spans="1:20">
      <c r="A3809" s="255">
        <v>3807</v>
      </c>
      <c r="B3809" s="255" t="s">
        <v>15076</v>
      </c>
      <c r="C3809" s="255" t="s">
        <v>21</v>
      </c>
      <c r="D3809" s="255" t="s">
        <v>477</v>
      </c>
      <c r="E3809" s="255" t="s">
        <v>15077</v>
      </c>
      <c r="F3809" s="255" t="s">
        <v>24</v>
      </c>
      <c r="G3809" s="255">
        <v>16</v>
      </c>
      <c r="H3809" s="255" t="s">
        <v>15078</v>
      </c>
      <c r="I3809" s="255" t="s">
        <v>15079</v>
      </c>
      <c r="J3809" s="255">
        <v>15277893052</v>
      </c>
      <c r="K3809" s="255" t="s">
        <v>27</v>
      </c>
      <c r="L3809" s="260">
        <v>44395</v>
      </c>
      <c r="M3809" s="255" t="s">
        <v>28</v>
      </c>
      <c r="N3809" s="255" t="s">
        <v>30</v>
      </c>
      <c r="O3809" s="260"/>
      <c r="P3809" s="255"/>
      <c r="Q3809" s="255" t="s">
        <v>30</v>
      </c>
      <c r="R3809" s="255"/>
      <c r="S3809" s="255"/>
      <c r="T3809" s="251" t="str">
        <f t="array" ref="T3809">VLOOKUP(D3809&amp;E3809,IF({1,0},'2021春'!$C$3:$C$4485&amp;'2021春'!$D$3:$D$4485,'2021春'!$H$3:$H$4485),2,0)</f>
        <v>451024200409262017</v>
      </c>
    </row>
    <row r="3810" spans="1:20">
      <c r="A3810" s="255">
        <v>3808</v>
      </c>
      <c r="B3810" s="255" t="s">
        <v>15080</v>
      </c>
      <c r="C3810" s="255" t="s">
        <v>21</v>
      </c>
      <c r="D3810" s="255" t="s">
        <v>477</v>
      </c>
      <c r="E3810" s="255" t="s">
        <v>15081</v>
      </c>
      <c r="F3810" s="255" t="s">
        <v>143</v>
      </c>
      <c r="G3810" s="255">
        <v>17</v>
      </c>
      <c r="H3810" s="255" t="s">
        <v>15082</v>
      </c>
      <c r="I3810" s="255" t="s">
        <v>15083</v>
      </c>
      <c r="J3810" s="255">
        <v>15977034246</v>
      </c>
      <c r="K3810" s="255" t="s">
        <v>27</v>
      </c>
      <c r="L3810" s="260">
        <v>44397</v>
      </c>
      <c r="M3810" s="255" t="s">
        <v>15084</v>
      </c>
      <c r="N3810" s="255" t="s">
        <v>30</v>
      </c>
      <c r="O3810" s="260"/>
      <c r="P3810" s="255"/>
      <c r="Q3810" s="255" t="s">
        <v>30</v>
      </c>
      <c r="R3810" s="255" t="s">
        <v>15085</v>
      </c>
      <c r="S3810" s="255"/>
      <c r="T3810" s="251" t="str">
        <f t="array" ref="T3810">VLOOKUP(D3810&amp;E3810,IF({1,0},'2021春'!$C$3:$C$4485&amp;'2021春'!$D$3:$D$4485,'2021春'!$H$3:$H$4485),2,0)</f>
        <v>450921200404302023</v>
      </c>
    </row>
    <row r="3811" spans="1:20">
      <c r="A3811" s="255">
        <v>3809</v>
      </c>
      <c r="B3811" s="255" t="s">
        <v>15086</v>
      </c>
      <c r="C3811" s="255" t="s">
        <v>21</v>
      </c>
      <c r="D3811" s="255" t="s">
        <v>477</v>
      </c>
      <c r="E3811" s="255" t="s">
        <v>15087</v>
      </c>
      <c r="F3811" s="255" t="s">
        <v>24</v>
      </c>
      <c r="G3811" s="255">
        <v>14</v>
      </c>
      <c r="H3811" s="255" t="s">
        <v>15088</v>
      </c>
      <c r="I3811" s="255" t="s">
        <v>8134</v>
      </c>
      <c r="J3811" s="255" t="s">
        <v>15089</v>
      </c>
      <c r="K3811" s="255" t="s">
        <v>27</v>
      </c>
      <c r="L3811" s="260">
        <v>44409</v>
      </c>
      <c r="M3811" s="255" t="s">
        <v>139</v>
      </c>
      <c r="N3811" s="261" t="s">
        <v>30</v>
      </c>
      <c r="O3811" s="260"/>
      <c r="P3811" s="255"/>
      <c r="Q3811" s="255" t="s">
        <v>30</v>
      </c>
      <c r="R3811" s="255"/>
      <c r="S3811" s="255"/>
      <c r="T3811" s="251" t="str">
        <f t="array" ref="T3811">VLOOKUP(D3811&amp;E3811,IF({1,0},'2021春'!$C$3:$C$4485&amp;'2021春'!$D$3:$D$4485,'2021春'!$H$3:$H$4485),2,0)</f>
        <v>452731200612160019</v>
      </c>
    </row>
    <row r="3812" spans="1:20">
      <c r="A3812" s="255">
        <v>3810</v>
      </c>
      <c r="B3812" s="255" t="s">
        <v>15090</v>
      </c>
      <c r="C3812" s="255" t="s">
        <v>21</v>
      </c>
      <c r="D3812" s="255" t="s">
        <v>477</v>
      </c>
      <c r="E3812" s="255" t="s">
        <v>15091</v>
      </c>
      <c r="F3812" s="255" t="s">
        <v>143</v>
      </c>
      <c r="G3812" s="255">
        <v>16</v>
      </c>
      <c r="H3812" s="255" t="s">
        <v>15092</v>
      </c>
      <c r="I3812" s="255" t="s">
        <v>15093</v>
      </c>
      <c r="J3812" s="255" t="s">
        <v>15094</v>
      </c>
      <c r="K3812" s="255" t="s">
        <v>27</v>
      </c>
      <c r="L3812" s="260">
        <v>44402</v>
      </c>
      <c r="M3812" s="255" t="s">
        <v>68</v>
      </c>
      <c r="N3812" s="255" t="s">
        <v>27</v>
      </c>
      <c r="O3812" s="260"/>
      <c r="P3812" s="255"/>
      <c r="Q3812" s="255" t="s">
        <v>30</v>
      </c>
      <c r="R3812" s="255"/>
      <c r="S3812" s="255"/>
      <c r="T3812" s="251" t="str">
        <f t="array" ref="T3812">VLOOKUP(D3812&amp;E3812,IF({1,0},'2021春'!$C$3:$C$4485&amp;'2021春'!$D$3:$D$4485,'2021春'!$H$3:$H$4485),2,0)</f>
        <v>451229200507124227</v>
      </c>
    </row>
    <row r="3813" spans="1:20">
      <c r="A3813" s="255">
        <v>3811</v>
      </c>
      <c r="B3813" s="255" t="s">
        <v>15095</v>
      </c>
      <c r="C3813" s="255" t="s">
        <v>21</v>
      </c>
      <c r="D3813" s="255" t="s">
        <v>477</v>
      </c>
      <c r="E3813" s="255" t="s">
        <v>10038</v>
      </c>
      <c r="F3813" s="255" t="s">
        <v>143</v>
      </c>
      <c r="G3813" s="255">
        <v>21</v>
      </c>
      <c r="H3813" s="255" t="s">
        <v>15096</v>
      </c>
      <c r="I3813" s="255" t="s">
        <v>15097</v>
      </c>
      <c r="J3813" s="255">
        <v>19127013118</v>
      </c>
      <c r="K3813" s="255" t="s">
        <v>27</v>
      </c>
      <c r="L3813" s="260">
        <v>44399</v>
      </c>
      <c r="M3813" s="255" t="s">
        <v>133</v>
      </c>
      <c r="N3813" s="255" t="s">
        <v>30</v>
      </c>
      <c r="O3813" s="260"/>
      <c r="P3813" s="255"/>
      <c r="Q3813" s="255" t="s">
        <v>30</v>
      </c>
      <c r="R3813" s="255"/>
      <c r="S3813" s="255"/>
      <c r="T3813" s="251" t="str">
        <f t="array" ref="T3813">VLOOKUP(D3813&amp;E3813,IF({1,0},'2021春'!$C$3:$C$4485&amp;'2021春'!$D$3:$D$4485,'2021春'!$H$3:$H$4485),2,0)</f>
        <v>451229200006082460</v>
      </c>
    </row>
    <row r="3814" spans="1:20">
      <c r="A3814" s="255">
        <v>3812</v>
      </c>
      <c r="B3814" s="255" t="s">
        <v>15098</v>
      </c>
      <c r="C3814" s="255" t="s">
        <v>21</v>
      </c>
      <c r="D3814" s="255" t="s">
        <v>477</v>
      </c>
      <c r="E3814" s="255" t="s">
        <v>15099</v>
      </c>
      <c r="F3814" s="255" t="s">
        <v>143</v>
      </c>
      <c r="G3814" s="255">
        <v>16</v>
      </c>
      <c r="H3814" s="255" t="s">
        <v>15100</v>
      </c>
      <c r="I3814" s="255" t="s">
        <v>15101</v>
      </c>
      <c r="J3814" s="255" t="s">
        <v>15102</v>
      </c>
      <c r="K3814" s="255" t="s">
        <v>27</v>
      </c>
      <c r="L3814" s="260">
        <v>44395</v>
      </c>
      <c r="M3814" s="255" t="s">
        <v>139</v>
      </c>
      <c r="N3814" s="255" t="s">
        <v>27</v>
      </c>
      <c r="O3814" s="260">
        <v>44416</v>
      </c>
      <c r="P3814" s="255" t="s">
        <v>15103</v>
      </c>
      <c r="Q3814" s="255" t="s">
        <v>30</v>
      </c>
      <c r="R3814" s="255"/>
      <c r="S3814" s="255"/>
      <c r="T3814" s="251" t="str">
        <f t="array" ref="T3814">VLOOKUP(D3814&amp;E3814,IF({1,0},'2021春'!$C$3:$C$4485&amp;'2021春'!$D$3:$D$4485,'2021春'!$H$3:$H$4485),2,0)</f>
        <v>451229200412063628</v>
      </c>
    </row>
    <row r="3815" spans="1:20">
      <c r="A3815" s="255">
        <v>3813</v>
      </c>
      <c r="B3815" s="255" t="s">
        <v>15104</v>
      </c>
      <c r="C3815" s="255" t="s">
        <v>21</v>
      </c>
      <c r="D3815" s="255" t="s">
        <v>477</v>
      </c>
      <c r="E3815" s="255" t="s">
        <v>15105</v>
      </c>
      <c r="F3815" s="255" t="s">
        <v>24</v>
      </c>
      <c r="G3815" s="255">
        <v>17</v>
      </c>
      <c r="H3815" s="255" t="s">
        <v>15106</v>
      </c>
      <c r="I3815" s="255" t="s">
        <v>15107</v>
      </c>
      <c r="J3815" s="255" t="s">
        <v>15108</v>
      </c>
      <c r="K3815" s="255" t="s">
        <v>27</v>
      </c>
      <c r="L3815" s="260">
        <v>44395</v>
      </c>
      <c r="M3815" s="255" t="s">
        <v>98</v>
      </c>
      <c r="N3815" s="255" t="s">
        <v>30</v>
      </c>
      <c r="O3815" s="260"/>
      <c r="P3815" s="255"/>
      <c r="Q3815" s="255" t="s">
        <v>30</v>
      </c>
      <c r="R3815" s="255"/>
      <c r="S3815" s="255"/>
      <c r="T3815" s="251" t="str">
        <f t="array" ref="T3815">VLOOKUP(D3815&amp;E3815,IF({1,0},'2021春'!$C$3:$C$4485&amp;'2021春'!$D$3:$D$4485,'2021春'!$H$3:$H$4485),2,0)</f>
        <v>452731200404144217</v>
      </c>
    </row>
    <row r="3816" spans="1:20">
      <c r="A3816" s="255">
        <v>3814</v>
      </c>
      <c r="B3816" s="255" t="s">
        <v>15109</v>
      </c>
      <c r="C3816" s="255" t="s">
        <v>21</v>
      </c>
      <c r="D3816" s="255" t="s">
        <v>477</v>
      </c>
      <c r="E3816" s="255" t="s">
        <v>10557</v>
      </c>
      <c r="F3816" s="255" t="s">
        <v>143</v>
      </c>
      <c r="G3816" s="255">
        <v>15</v>
      </c>
      <c r="H3816" s="255" t="s">
        <v>15110</v>
      </c>
      <c r="I3816" s="255" t="s">
        <v>15111</v>
      </c>
      <c r="J3816" s="255">
        <v>13727958140</v>
      </c>
      <c r="K3816" s="255" t="s">
        <v>27</v>
      </c>
      <c r="L3816" s="260">
        <v>44396</v>
      </c>
      <c r="M3816" s="255" t="s">
        <v>133</v>
      </c>
      <c r="N3816" s="255" t="s">
        <v>30</v>
      </c>
      <c r="O3816" s="260"/>
      <c r="P3816" s="255"/>
      <c r="Q3816" s="255" t="s">
        <v>30</v>
      </c>
      <c r="R3816" s="255"/>
      <c r="S3816" s="255"/>
      <c r="T3816" s="251" t="str">
        <f t="array" ref="T3816">VLOOKUP(D3816&amp;E3816,IF({1,0},'2021春'!$C$3:$C$4485&amp;'2021春'!$D$3:$D$4485,'2021春'!$H$3:$H$4485),2,0)</f>
        <v>452731200509042428</v>
      </c>
    </row>
    <row r="3817" spans="1:20">
      <c r="A3817" s="255">
        <v>3815</v>
      </c>
      <c r="B3817" s="255" t="s">
        <v>15112</v>
      </c>
      <c r="C3817" s="255" t="s">
        <v>21</v>
      </c>
      <c r="D3817" s="255" t="s">
        <v>477</v>
      </c>
      <c r="E3817" s="255" t="s">
        <v>15113</v>
      </c>
      <c r="F3817" s="255" t="s">
        <v>143</v>
      </c>
      <c r="G3817" s="255">
        <v>18</v>
      </c>
      <c r="H3817" s="255" t="s">
        <v>1444</v>
      </c>
      <c r="I3817" s="255" t="s">
        <v>15114</v>
      </c>
      <c r="J3817" s="255">
        <v>18070866005</v>
      </c>
      <c r="K3817" s="255" t="s">
        <v>27</v>
      </c>
      <c r="L3817" s="260">
        <v>44394</v>
      </c>
      <c r="M3817" s="255" t="s">
        <v>2455</v>
      </c>
      <c r="N3817" s="255" t="s">
        <v>30</v>
      </c>
      <c r="O3817" s="260"/>
      <c r="P3817" s="255"/>
      <c r="Q3817" s="255" t="s">
        <v>30</v>
      </c>
      <c r="R3817" s="255"/>
      <c r="S3817" s="255"/>
      <c r="T3817" s="251" t="str">
        <f t="array" ref="T3817">VLOOKUP(D3817&amp;E3817,IF({1,0},'2021春'!$C$3:$C$4485&amp;'2021春'!$D$3:$D$4485,'2021春'!$H$3:$H$4485),2,0)</f>
        <v>45122920030721392X</v>
      </c>
    </row>
    <row r="3818" spans="1:20">
      <c r="A3818" s="255">
        <v>3816</v>
      </c>
      <c r="B3818" s="255" t="s">
        <v>15115</v>
      </c>
      <c r="C3818" s="255" t="s">
        <v>21</v>
      </c>
      <c r="D3818" s="255" t="s">
        <v>477</v>
      </c>
      <c r="E3818" s="255" t="s">
        <v>15116</v>
      </c>
      <c r="F3818" s="255" t="s">
        <v>143</v>
      </c>
      <c r="G3818" s="255">
        <v>16</v>
      </c>
      <c r="H3818" s="255" t="s">
        <v>1883</v>
      </c>
      <c r="I3818" s="255" t="s">
        <v>15117</v>
      </c>
      <c r="J3818" s="255">
        <v>18178844871</v>
      </c>
      <c r="K3818" s="255" t="s">
        <v>27</v>
      </c>
      <c r="L3818" s="260">
        <v>44395</v>
      </c>
      <c r="M3818" s="255" t="s">
        <v>28</v>
      </c>
      <c r="N3818" s="255" t="s">
        <v>30</v>
      </c>
      <c r="O3818" s="260"/>
      <c r="P3818" s="255"/>
      <c r="Q3818" s="255" t="s">
        <v>30</v>
      </c>
      <c r="R3818" s="255"/>
      <c r="S3818" s="255"/>
      <c r="T3818" s="251" t="str">
        <f t="array" ref="T3818">VLOOKUP(D3818&amp;E3818,IF({1,0},'2021春'!$C$3:$C$4485&amp;'2021春'!$D$3:$D$4485,'2021春'!$H$3:$H$4485),2,0)</f>
        <v>451229200508105722</v>
      </c>
    </row>
    <row r="3819" spans="1:20">
      <c r="A3819" s="255">
        <v>3817</v>
      </c>
      <c r="B3819" s="255" t="s">
        <v>15118</v>
      </c>
      <c r="C3819" s="255" t="s">
        <v>21</v>
      </c>
      <c r="D3819" s="255" t="s">
        <v>477</v>
      </c>
      <c r="E3819" s="255" t="s">
        <v>15119</v>
      </c>
      <c r="F3819" s="255" t="s">
        <v>143</v>
      </c>
      <c r="G3819" s="255">
        <v>17</v>
      </c>
      <c r="H3819" s="255" t="s">
        <v>15120</v>
      </c>
      <c r="I3819" s="255" t="s">
        <v>15121</v>
      </c>
      <c r="J3819" s="255">
        <v>15177893573</v>
      </c>
      <c r="K3819" s="255" t="s">
        <v>27</v>
      </c>
      <c r="L3819" s="260">
        <v>44405</v>
      </c>
      <c r="M3819" s="255" t="s">
        <v>15122</v>
      </c>
      <c r="N3819" s="255" t="s">
        <v>30</v>
      </c>
      <c r="O3819" s="260"/>
      <c r="P3819" s="255"/>
      <c r="Q3819" s="255" t="s">
        <v>30</v>
      </c>
      <c r="R3819" s="255"/>
      <c r="S3819" s="255"/>
      <c r="T3819" s="251" t="str">
        <f t="array" ref="T3819">VLOOKUP(D3819&amp;E3819,IF({1,0},'2021春'!$C$3:$C$4485&amp;'2021春'!$D$3:$D$4485,'2021春'!$H$3:$H$4485),2,0)</f>
        <v>451229200402222162</v>
      </c>
    </row>
    <row r="3820" spans="1:20">
      <c r="A3820" s="255">
        <v>3818</v>
      </c>
      <c r="B3820" s="255" t="s">
        <v>15123</v>
      </c>
      <c r="C3820" s="255" t="s">
        <v>21</v>
      </c>
      <c r="D3820" s="255" t="s">
        <v>477</v>
      </c>
      <c r="E3820" s="255" t="s">
        <v>15124</v>
      </c>
      <c r="F3820" s="255" t="s">
        <v>143</v>
      </c>
      <c r="G3820" s="255">
        <v>17</v>
      </c>
      <c r="H3820" s="255" t="s">
        <v>15125</v>
      </c>
      <c r="I3820" s="255" t="s">
        <v>15126</v>
      </c>
      <c r="J3820" s="255">
        <v>15977864288</v>
      </c>
      <c r="K3820" s="255" t="s">
        <v>27</v>
      </c>
      <c r="L3820" s="260">
        <v>44395</v>
      </c>
      <c r="M3820" s="255" t="s">
        <v>98</v>
      </c>
      <c r="N3820" s="255" t="s">
        <v>27</v>
      </c>
      <c r="O3820" s="260">
        <v>44416</v>
      </c>
      <c r="P3820" s="255" t="s">
        <v>98</v>
      </c>
      <c r="Q3820" s="255" t="s">
        <v>30</v>
      </c>
      <c r="R3820" s="255"/>
      <c r="S3820" s="255"/>
      <c r="T3820" s="251" t="str">
        <f t="array" ref="T3820">VLOOKUP(D3820&amp;E3820,IF({1,0},'2021春'!$C$3:$C$4485&amp;'2021春'!$D$3:$D$4485,'2021春'!$H$3:$H$4485),2,0)</f>
        <v>451229200406141220</v>
      </c>
    </row>
    <row r="3821" spans="1:20">
      <c r="A3821" s="255">
        <v>3819</v>
      </c>
      <c r="B3821" s="255" t="s">
        <v>15127</v>
      </c>
      <c r="C3821" s="255" t="s">
        <v>21</v>
      </c>
      <c r="D3821" s="255" t="s">
        <v>477</v>
      </c>
      <c r="E3821" s="255" t="s">
        <v>15128</v>
      </c>
      <c r="F3821" s="255" t="s">
        <v>24</v>
      </c>
      <c r="G3821" s="255">
        <v>13</v>
      </c>
      <c r="H3821" s="255" t="s">
        <v>15129</v>
      </c>
      <c r="I3821" s="255" t="s">
        <v>15130</v>
      </c>
      <c r="J3821" s="255">
        <v>15014425627</v>
      </c>
      <c r="K3821" s="255" t="s">
        <v>27</v>
      </c>
      <c r="L3821" s="260">
        <v>44411</v>
      </c>
      <c r="M3821" s="255" t="s">
        <v>3693</v>
      </c>
      <c r="N3821" s="261" t="s">
        <v>30</v>
      </c>
      <c r="O3821" s="260"/>
      <c r="P3821" s="255"/>
      <c r="Q3821" s="255" t="s">
        <v>30</v>
      </c>
      <c r="R3821" s="255"/>
      <c r="S3821" s="255"/>
      <c r="T3821" s="251" t="str">
        <f t="array" ref="T3821">VLOOKUP(D3821&amp;E3821,IF({1,0},'2021春'!$C$3:$C$4485&amp;'2021春'!$D$3:$D$4485,'2021春'!$H$3:$H$4485),2,0)</f>
        <v>451229200805240314</v>
      </c>
    </row>
    <row r="3822" spans="1:20">
      <c r="A3822" s="255">
        <v>3820</v>
      </c>
      <c r="B3822" s="255" t="s">
        <v>15131</v>
      </c>
      <c r="C3822" s="255" t="s">
        <v>21</v>
      </c>
      <c r="D3822" s="255" t="s">
        <v>477</v>
      </c>
      <c r="E3822" s="255" t="s">
        <v>15132</v>
      </c>
      <c r="F3822" s="255" t="s">
        <v>24</v>
      </c>
      <c r="G3822" s="255">
        <v>16</v>
      </c>
      <c r="H3822" s="255" t="s">
        <v>12058</v>
      </c>
      <c r="I3822" s="255" t="s">
        <v>15133</v>
      </c>
      <c r="J3822" s="255" t="s">
        <v>15134</v>
      </c>
      <c r="K3822" s="255" t="s">
        <v>27</v>
      </c>
      <c r="L3822" s="260">
        <v>44395</v>
      </c>
      <c r="M3822" s="255" t="s">
        <v>28</v>
      </c>
      <c r="N3822" s="255" t="s">
        <v>30</v>
      </c>
      <c r="O3822" s="260"/>
      <c r="P3822" s="255"/>
      <c r="Q3822" s="255" t="s">
        <v>30</v>
      </c>
      <c r="R3822" s="255"/>
      <c r="S3822" s="255"/>
      <c r="T3822" s="251" t="str">
        <f t="array" ref="T3822">VLOOKUP(D3822&amp;E3822,IF({1,0},'2021春'!$C$3:$C$4485&amp;'2021春'!$D$3:$D$4485,'2021春'!$H$3:$H$4485),2,0)</f>
        <v>45273120050125571X</v>
      </c>
    </row>
    <row r="3823" spans="1:20">
      <c r="A3823" s="255">
        <v>3821</v>
      </c>
      <c r="B3823" s="255" t="s">
        <v>15135</v>
      </c>
      <c r="C3823" s="255" t="s">
        <v>21</v>
      </c>
      <c r="D3823" s="255" t="s">
        <v>477</v>
      </c>
      <c r="E3823" s="255" t="s">
        <v>15136</v>
      </c>
      <c r="F3823" s="255" t="s">
        <v>24</v>
      </c>
      <c r="G3823" s="255">
        <v>16</v>
      </c>
      <c r="H3823" s="255" t="s">
        <v>15137</v>
      </c>
      <c r="I3823" s="255" t="s">
        <v>15138</v>
      </c>
      <c r="J3823" s="255">
        <v>17776576411</v>
      </c>
      <c r="K3823" s="255" t="s">
        <v>27</v>
      </c>
      <c r="L3823" s="260">
        <v>44394</v>
      </c>
      <c r="M3823" s="255" t="s">
        <v>28</v>
      </c>
      <c r="N3823" s="255" t="s">
        <v>30</v>
      </c>
      <c r="O3823" s="260"/>
      <c r="P3823" s="255"/>
      <c r="Q3823" s="255" t="s">
        <v>30</v>
      </c>
      <c r="R3823" s="255"/>
      <c r="S3823" s="255"/>
      <c r="T3823" s="251" t="str">
        <f t="array" ref="T3823">VLOOKUP(D3823&amp;E3823,IF({1,0},'2021春'!$C$3:$C$4485&amp;'2021春'!$D$3:$D$4485,'2021春'!$H$3:$H$4485),2,0)</f>
        <v>452731200412271216</v>
      </c>
    </row>
    <row r="3824" spans="1:20">
      <c r="A3824" s="255">
        <v>3822</v>
      </c>
      <c r="B3824" s="255" t="s">
        <v>15139</v>
      </c>
      <c r="C3824" s="255" t="s">
        <v>21</v>
      </c>
      <c r="D3824" s="255" t="s">
        <v>477</v>
      </c>
      <c r="E3824" s="255" t="s">
        <v>15140</v>
      </c>
      <c r="F3824" s="255" t="s">
        <v>143</v>
      </c>
      <c r="G3824" s="255">
        <v>17</v>
      </c>
      <c r="H3824" s="255" t="s">
        <v>15141</v>
      </c>
      <c r="I3824" s="255" t="s">
        <v>15142</v>
      </c>
      <c r="J3824" s="255" t="s">
        <v>15143</v>
      </c>
      <c r="K3824" s="255" t="s">
        <v>27</v>
      </c>
      <c r="L3824" s="260">
        <v>44394</v>
      </c>
      <c r="M3824" s="255" t="s">
        <v>54</v>
      </c>
      <c r="N3824" s="255" t="s">
        <v>30</v>
      </c>
      <c r="O3824" s="260"/>
      <c r="P3824" s="255"/>
      <c r="Q3824" s="255" t="s">
        <v>30</v>
      </c>
      <c r="R3824" s="255"/>
      <c r="S3824" s="255"/>
      <c r="T3824" s="251" t="str">
        <f t="array" ref="T3824">VLOOKUP(D3824&amp;E3824,IF({1,0},'2021春'!$C$3:$C$4485&amp;'2021春'!$D$3:$D$4485,'2021春'!$H$3:$H$4485),2,0)</f>
        <v>452731200403244822</v>
      </c>
    </row>
    <row r="3825" spans="1:20">
      <c r="A3825" s="255">
        <v>3823</v>
      </c>
      <c r="B3825" s="255" t="s">
        <v>15144</v>
      </c>
      <c r="C3825" s="255" t="s">
        <v>21</v>
      </c>
      <c r="D3825" s="255" t="s">
        <v>477</v>
      </c>
      <c r="E3825" s="255" t="s">
        <v>15145</v>
      </c>
      <c r="F3825" s="255" t="s">
        <v>143</v>
      </c>
      <c r="G3825" s="255">
        <v>16</v>
      </c>
      <c r="H3825" s="255" t="s">
        <v>15146</v>
      </c>
      <c r="I3825" s="255" t="s">
        <v>15147</v>
      </c>
      <c r="J3825" s="255" t="s">
        <v>15148</v>
      </c>
      <c r="K3825" s="255" t="s">
        <v>27</v>
      </c>
      <c r="L3825" s="260">
        <v>44398</v>
      </c>
      <c r="M3825" s="255" t="s">
        <v>8710</v>
      </c>
      <c r="N3825" s="255" t="s">
        <v>30</v>
      </c>
      <c r="O3825" s="260"/>
      <c r="P3825" s="255"/>
      <c r="Q3825" s="255" t="s">
        <v>30</v>
      </c>
      <c r="R3825" s="255"/>
      <c r="S3825" s="255"/>
      <c r="T3825" s="251" t="str">
        <f t="array" ref="T3825">VLOOKUP(D3825&amp;E3825,IF({1,0},'2021春'!$C$3:$C$4485&amp;'2021春'!$D$3:$D$4485,'2021春'!$H$3:$H$4485),2,0)</f>
        <v>452731200502055728</v>
      </c>
    </row>
    <row r="3826" spans="1:20">
      <c r="A3826" s="255">
        <v>3824</v>
      </c>
      <c r="B3826" s="255" t="s">
        <v>15149</v>
      </c>
      <c r="C3826" s="255" t="s">
        <v>21</v>
      </c>
      <c r="D3826" s="255" t="s">
        <v>477</v>
      </c>
      <c r="E3826" s="255" t="s">
        <v>15150</v>
      </c>
      <c r="F3826" s="255" t="s">
        <v>143</v>
      </c>
      <c r="G3826" s="255">
        <v>15</v>
      </c>
      <c r="H3826" s="255" t="s">
        <v>15151</v>
      </c>
      <c r="I3826" s="255" t="s">
        <v>15152</v>
      </c>
      <c r="J3826" s="255" t="s">
        <v>15153</v>
      </c>
      <c r="K3826" s="255" t="s">
        <v>27</v>
      </c>
      <c r="L3826" s="260">
        <v>44398</v>
      </c>
      <c r="M3826" s="255" t="s">
        <v>1352</v>
      </c>
      <c r="N3826" s="255" t="s">
        <v>30</v>
      </c>
      <c r="O3826" s="260"/>
      <c r="P3826" s="255"/>
      <c r="Q3826" s="255" t="s">
        <v>30</v>
      </c>
      <c r="R3826" s="255"/>
      <c r="S3826" s="255"/>
      <c r="T3826" s="251" t="str">
        <f t="array" ref="T3826">VLOOKUP(D3826&amp;E3826,IF({1,0},'2021春'!$C$3:$C$4485&amp;'2021春'!$D$3:$D$4485,'2021春'!$H$3:$H$4485),2,0)</f>
        <v>451229200511121846</v>
      </c>
    </row>
    <row r="3827" spans="1:20">
      <c r="A3827" s="255">
        <v>3825</v>
      </c>
      <c r="B3827" s="255" t="s">
        <v>15154</v>
      </c>
      <c r="C3827" s="255" t="s">
        <v>21</v>
      </c>
      <c r="D3827" s="255" t="s">
        <v>477</v>
      </c>
      <c r="E3827" s="255" t="s">
        <v>15155</v>
      </c>
      <c r="F3827" s="255" t="s">
        <v>24</v>
      </c>
      <c r="G3827" s="255">
        <v>16</v>
      </c>
      <c r="H3827" s="255" t="s">
        <v>15156</v>
      </c>
      <c r="I3827" s="255" t="s">
        <v>15157</v>
      </c>
      <c r="J3827" s="255" t="s">
        <v>15158</v>
      </c>
      <c r="K3827" s="255" t="s">
        <v>27</v>
      </c>
      <c r="L3827" s="260">
        <v>44402</v>
      </c>
      <c r="M3827" s="255" t="s">
        <v>139</v>
      </c>
      <c r="N3827" s="255" t="s">
        <v>30</v>
      </c>
      <c r="O3827" s="260"/>
      <c r="P3827" s="255"/>
      <c r="Q3827" s="255" t="s">
        <v>30</v>
      </c>
      <c r="R3827" s="255"/>
      <c r="S3827" s="255"/>
      <c r="T3827" s="251" t="str">
        <f t="array" ref="T3827">VLOOKUP(D3827&amp;E3827,IF({1,0},'2021春'!$C$3:$C$4485&amp;'2021春'!$D$3:$D$4485,'2021春'!$H$3:$H$4485),2,0)</f>
        <v>45122920050401361X</v>
      </c>
    </row>
    <row r="3828" spans="1:20">
      <c r="A3828" s="255">
        <v>3826</v>
      </c>
      <c r="B3828" s="255" t="s">
        <v>15159</v>
      </c>
      <c r="C3828" s="255" t="s">
        <v>21</v>
      </c>
      <c r="D3828" s="255" t="s">
        <v>477</v>
      </c>
      <c r="E3828" s="255" t="s">
        <v>15160</v>
      </c>
      <c r="F3828" s="255" t="s">
        <v>143</v>
      </c>
      <c r="G3828" s="255">
        <v>17</v>
      </c>
      <c r="H3828" s="255" t="s">
        <v>6207</v>
      </c>
      <c r="I3828" s="255" t="s">
        <v>15161</v>
      </c>
      <c r="J3828" s="255" t="s">
        <v>15162</v>
      </c>
      <c r="K3828" s="255" t="s">
        <v>27</v>
      </c>
      <c r="L3828" s="260">
        <v>44394</v>
      </c>
      <c r="M3828" s="255" t="s">
        <v>68</v>
      </c>
      <c r="N3828" s="255" t="s">
        <v>30</v>
      </c>
      <c r="O3828" s="260"/>
      <c r="P3828" s="255"/>
      <c r="Q3828" s="255" t="s">
        <v>30</v>
      </c>
      <c r="R3828" s="255"/>
      <c r="S3828" s="255"/>
      <c r="T3828" s="251" t="str">
        <f t="array" ref="T3828">VLOOKUP(D3828&amp;E3828,IF({1,0},'2021春'!$C$3:$C$4485&amp;'2021春'!$D$3:$D$4485,'2021春'!$H$3:$H$4485),2,0)</f>
        <v>451229200407294229</v>
      </c>
    </row>
    <row r="3829" spans="1:20">
      <c r="A3829" s="255">
        <v>3827</v>
      </c>
      <c r="B3829" s="255" t="s">
        <v>15163</v>
      </c>
      <c r="C3829" s="255" t="s">
        <v>21</v>
      </c>
      <c r="D3829" s="255" t="s">
        <v>477</v>
      </c>
      <c r="E3829" s="255" t="s">
        <v>15164</v>
      </c>
      <c r="F3829" s="255" t="s">
        <v>143</v>
      </c>
      <c r="G3829" s="255">
        <v>16</v>
      </c>
      <c r="H3829" s="255" t="s">
        <v>15165</v>
      </c>
      <c r="I3829" s="255" t="s">
        <v>15166</v>
      </c>
      <c r="J3829" s="255">
        <v>15296076867</v>
      </c>
      <c r="K3829" s="255" t="s">
        <v>27</v>
      </c>
      <c r="L3829" s="260">
        <v>44394</v>
      </c>
      <c r="M3829" s="255" t="s">
        <v>28</v>
      </c>
      <c r="N3829" s="255" t="s">
        <v>30</v>
      </c>
      <c r="O3829" s="260"/>
      <c r="P3829" s="255"/>
      <c r="Q3829" s="255" t="s">
        <v>30</v>
      </c>
      <c r="R3829" s="255"/>
      <c r="S3829" s="255"/>
      <c r="T3829" s="251" t="str">
        <f t="array" ref="T3829">VLOOKUP(D3829&amp;E3829,IF({1,0},'2021春'!$C$3:$C$4485&amp;'2021春'!$D$3:$D$4485,'2021春'!$H$3:$H$4485),2,0)</f>
        <v>450124200502050929</v>
      </c>
    </row>
    <row r="3830" spans="1:20">
      <c r="A3830" s="255">
        <v>3828</v>
      </c>
      <c r="B3830" s="255" t="s">
        <v>15167</v>
      </c>
      <c r="C3830" s="255" t="s">
        <v>21</v>
      </c>
      <c r="D3830" s="255" t="s">
        <v>477</v>
      </c>
      <c r="E3830" s="255" t="s">
        <v>15168</v>
      </c>
      <c r="F3830" s="255" t="s">
        <v>143</v>
      </c>
      <c r="G3830" s="255">
        <v>18</v>
      </c>
      <c r="H3830" s="255" t="s">
        <v>15169</v>
      </c>
      <c r="I3830" s="255" t="s">
        <v>15170</v>
      </c>
      <c r="J3830" s="255" t="s">
        <v>15171</v>
      </c>
      <c r="K3830" s="255" t="s">
        <v>27</v>
      </c>
      <c r="L3830" s="260">
        <v>44331</v>
      </c>
      <c r="M3830" s="255" t="s">
        <v>2455</v>
      </c>
      <c r="N3830" s="255" t="s">
        <v>27</v>
      </c>
      <c r="O3830" s="260">
        <v>44366</v>
      </c>
      <c r="P3830" s="255" t="s">
        <v>2455</v>
      </c>
      <c r="Q3830" s="255" t="s">
        <v>30</v>
      </c>
      <c r="R3830" s="255"/>
      <c r="S3830" s="255"/>
      <c r="T3830" s="251" t="str">
        <f t="array" ref="T3830">VLOOKUP(D3830&amp;E3830,IF({1,0},'2021春'!$C$3:$C$4485&amp;'2021春'!$D$3:$D$4485,'2021春'!$H$3:$H$4485),2,0)</f>
        <v>451229200304041827</v>
      </c>
    </row>
    <row r="3831" spans="1:20">
      <c r="A3831" s="255">
        <v>3829</v>
      </c>
      <c r="B3831" s="255" t="s">
        <v>15172</v>
      </c>
      <c r="C3831" s="255" t="s">
        <v>21</v>
      </c>
      <c r="D3831" s="255" t="s">
        <v>477</v>
      </c>
      <c r="E3831" s="255" t="s">
        <v>15173</v>
      </c>
      <c r="F3831" s="255" t="s">
        <v>143</v>
      </c>
      <c r="G3831" s="255">
        <v>16</v>
      </c>
      <c r="H3831" s="255" t="s">
        <v>15174</v>
      </c>
      <c r="I3831" s="255" t="s">
        <v>15175</v>
      </c>
      <c r="J3831" s="255" t="s">
        <v>15176</v>
      </c>
      <c r="K3831" s="255" t="s">
        <v>27</v>
      </c>
      <c r="L3831" s="260">
        <v>44396</v>
      </c>
      <c r="M3831" s="255" t="s">
        <v>4424</v>
      </c>
      <c r="N3831" s="255" t="s">
        <v>30</v>
      </c>
      <c r="O3831" s="260"/>
      <c r="P3831" s="255"/>
      <c r="Q3831" s="255" t="s">
        <v>30</v>
      </c>
      <c r="R3831" s="255"/>
      <c r="S3831" s="255"/>
      <c r="T3831" s="251" t="str">
        <f t="array" ref="T3831">VLOOKUP(D3831&amp;E3831,IF({1,0},'2021春'!$C$3:$C$4485&amp;'2021春'!$D$3:$D$4485,'2021春'!$H$3:$H$4485),2,0)</f>
        <v>451229200501265424</v>
      </c>
    </row>
    <row r="3832" spans="1:20">
      <c r="A3832" s="255">
        <v>3830</v>
      </c>
      <c r="B3832" s="255" t="s">
        <v>15177</v>
      </c>
      <c r="C3832" s="255" t="s">
        <v>21</v>
      </c>
      <c r="D3832" s="255" t="s">
        <v>477</v>
      </c>
      <c r="E3832" s="255" t="s">
        <v>15178</v>
      </c>
      <c r="F3832" s="255" t="s">
        <v>143</v>
      </c>
      <c r="G3832" s="255">
        <v>16</v>
      </c>
      <c r="H3832" s="255" t="s">
        <v>15179</v>
      </c>
      <c r="I3832" s="255" t="s">
        <v>15180</v>
      </c>
      <c r="J3832" s="255" t="s">
        <v>15181</v>
      </c>
      <c r="K3832" s="255" t="s">
        <v>27</v>
      </c>
      <c r="L3832" s="260">
        <v>44397</v>
      </c>
      <c r="M3832" s="255" t="s">
        <v>1347</v>
      </c>
      <c r="N3832" s="255" t="s">
        <v>30</v>
      </c>
      <c r="O3832" s="260"/>
      <c r="P3832" s="255"/>
      <c r="Q3832" s="255" t="s">
        <v>30</v>
      </c>
      <c r="R3832" s="255"/>
      <c r="S3832" s="255"/>
      <c r="T3832" s="251" t="str">
        <f t="array" ref="T3832">VLOOKUP(D3832&amp;E3832,IF({1,0},'2021春'!$C$3:$C$4485&amp;'2021春'!$D$3:$D$4485,'2021春'!$H$3:$H$4485),2,0)</f>
        <v>45122920050218452X</v>
      </c>
    </row>
    <row r="3833" spans="1:20">
      <c r="A3833" s="255">
        <v>3831</v>
      </c>
      <c r="B3833" s="255" t="s">
        <v>15182</v>
      </c>
      <c r="C3833" s="255" t="s">
        <v>21</v>
      </c>
      <c r="D3833" s="255" t="s">
        <v>477</v>
      </c>
      <c r="E3833" s="255" t="s">
        <v>15183</v>
      </c>
      <c r="F3833" s="255" t="s">
        <v>24</v>
      </c>
      <c r="G3833" s="255">
        <v>15</v>
      </c>
      <c r="H3833" s="255" t="s">
        <v>15184</v>
      </c>
      <c r="I3833" s="255" t="s">
        <v>15185</v>
      </c>
      <c r="J3833" s="255">
        <v>19976126085</v>
      </c>
      <c r="K3833" s="255" t="s">
        <v>27</v>
      </c>
      <c r="L3833" s="260">
        <v>44378</v>
      </c>
      <c r="M3833" s="255" t="s">
        <v>2747</v>
      </c>
      <c r="N3833" s="255" t="s">
        <v>30</v>
      </c>
      <c r="O3833" s="260"/>
      <c r="P3833" s="255"/>
      <c r="Q3833" s="255" t="s">
        <v>30</v>
      </c>
      <c r="R3833" s="255"/>
      <c r="S3833" s="255"/>
      <c r="T3833" s="251" t="str">
        <f t="array" ref="T3833">VLOOKUP(D3833&amp;E3833,IF({1,0},'2021春'!$C$3:$C$4485&amp;'2021春'!$D$3:$D$4485,'2021春'!$H$3:$H$4485),2,0)</f>
        <v>45122920051009273X</v>
      </c>
    </row>
    <row r="3834" spans="1:20">
      <c r="A3834" s="255">
        <v>3832</v>
      </c>
      <c r="B3834" s="255" t="s">
        <v>15186</v>
      </c>
      <c r="C3834" s="255" t="s">
        <v>21</v>
      </c>
      <c r="D3834" s="255" t="s">
        <v>477</v>
      </c>
      <c r="E3834" s="255" t="s">
        <v>15187</v>
      </c>
      <c r="F3834" s="255" t="s">
        <v>143</v>
      </c>
      <c r="G3834" s="255">
        <v>17</v>
      </c>
      <c r="H3834" s="255" t="s">
        <v>15188</v>
      </c>
      <c r="I3834" s="255" t="s">
        <v>15189</v>
      </c>
      <c r="J3834" s="255" t="s">
        <v>15190</v>
      </c>
      <c r="K3834" s="255" t="s">
        <v>27</v>
      </c>
      <c r="L3834" s="260">
        <v>44394</v>
      </c>
      <c r="M3834" s="255" t="s">
        <v>28</v>
      </c>
      <c r="N3834" s="255" t="s">
        <v>30</v>
      </c>
      <c r="O3834" s="260"/>
      <c r="P3834" s="255"/>
      <c r="Q3834" s="255" t="s">
        <v>30</v>
      </c>
      <c r="R3834" s="255"/>
      <c r="S3834" s="255"/>
      <c r="T3834" s="251" t="str">
        <f t="array" ref="T3834">VLOOKUP(D3834&amp;E3834,IF({1,0},'2021春'!$C$3:$C$4485&amp;'2021春'!$D$3:$D$4485,'2021春'!$H$3:$H$4485),2,0)</f>
        <v>451229200403155766</v>
      </c>
    </row>
    <row r="3835" spans="1:20">
      <c r="A3835" s="255">
        <v>3833</v>
      </c>
      <c r="B3835" s="255" t="s">
        <v>15191</v>
      </c>
      <c r="C3835" s="255" t="s">
        <v>21</v>
      </c>
      <c r="D3835" s="255" t="s">
        <v>477</v>
      </c>
      <c r="E3835" s="255" t="s">
        <v>15192</v>
      </c>
      <c r="F3835" s="255" t="s">
        <v>143</v>
      </c>
      <c r="G3835" s="255">
        <v>16</v>
      </c>
      <c r="H3835" s="255" t="s">
        <v>15193</v>
      </c>
      <c r="I3835" s="255" t="s">
        <v>15194</v>
      </c>
      <c r="J3835" s="255">
        <v>15878846696</v>
      </c>
      <c r="K3835" s="255" t="s">
        <v>27</v>
      </c>
      <c r="L3835" s="260">
        <v>44394</v>
      </c>
      <c r="M3835" s="255" t="s">
        <v>28</v>
      </c>
      <c r="N3835" s="255" t="s">
        <v>30</v>
      </c>
      <c r="O3835" s="260"/>
      <c r="P3835" s="255"/>
      <c r="Q3835" s="255" t="s">
        <v>30</v>
      </c>
      <c r="R3835" s="255"/>
      <c r="S3835" s="255"/>
      <c r="T3835" s="251" t="str">
        <f t="array" ref="T3835">VLOOKUP(D3835&amp;E3835,IF({1,0},'2021春'!$C$3:$C$4485&amp;'2021春'!$D$3:$D$4485,'2021春'!$H$3:$H$4485),2,0)</f>
        <v>452731200507302724</v>
      </c>
    </row>
    <row r="3836" spans="1:20">
      <c r="A3836" s="255">
        <v>3834</v>
      </c>
      <c r="B3836" s="255" t="s">
        <v>15195</v>
      </c>
      <c r="C3836" s="255" t="s">
        <v>21</v>
      </c>
      <c r="D3836" s="255" t="s">
        <v>477</v>
      </c>
      <c r="E3836" s="255" t="s">
        <v>15196</v>
      </c>
      <c r="F3836" s="255" t="s">
        <v>143</v>
      </c>
      <c r="G3836" s="255">
        <v>15</v>
      </c>
      <c r="H3836" s="255" t="s">
        <v>15197</v>
      </c>
      <c r="I3836" s="255" t="s">
        <v>15198</v>
      </c>
      <c r="J3836" s="255" t="s">
        <v>15199</v>
      </c>
      <c r="K3836" s="255" t="s">
        <v>27</v>
      </c>
      <c r="L3836" s="260">
        <v>44378</v>
      </c>
      <c r="M3836" s="255" t="s">
        <v>98</v>
      </c>
      <c r="N3836" s="255" t="s">
        <v>30</v>
      </c>
      <c r="O3836" s="260"/>
      <c r="P3836" s="255"/>
      <c r="Q3836" s="255" t="s">
        <v>30</v>
      </c>
      <c r="R3836" s="255"/>
      <c r="S3836" s="255"/>
      <c r="T3836" s="251" t="str">
        <f t="array" ref="T3836">VLOOKUP(D3836&amp;E3836,IF({1,0},'2021春'!$C$3:$C$4485&amp;'2021春'!$D$3:$D$4485,'2021春'!$H$3:$H$4485),2,0)</f>
        <v>451229200603051224</v>
      </c>
    </row>
    <row r="3837" spans="1:20">
      <c r="A3837" s="255">
        <v>3835</v>
      </c>
      <c r="B3837" s="255" t="s">
        <v>15200</v>
      </c>
      <c r="C3837" s="255" t="s">
        <v>21</v>
      </c>
      <c r="D3837" s="255" t="s">
        <v>477</v>
      </c>
      <c r="E3837" s="255" t="s">
        <v>15201</v>
      </c>
      <c r="F3837" s="255" t="s">
        <v>143</v>
      </c>
      <c r="G3837" s="255">
        <v>17</v>
      </c>
      <c r="H3837" s="255" t="s">
        <v>15202</v>
      </c>
      <c r="I3837" s="255" t="s">
        <v>15203</v>
      </c>
      <c r="J3837" s="255" t="s">
        <v>15204</v>
      </c>
      <c r="K3837" s="255" t="s">
        <v>27</v>
      </c>
      <c r="L3837" s="260">
        <v>44395</v>
      </c>
      <c r="M3837" s="255" t="s">
        <v>28</v>
      </c>
      <c r="N3837" s="255" t="s">
        <v>27</v>
      </c>
      <c r="O3837" s="260">
        <v>44416</v>
      </c>
      <c r="P3837" s="255" t="s">
        <v>28</v>
      </c>
      <c r="Q3837" s="255" t="s">
        <v>30</v>
      </c>
      <c r="R3837" s="255"/>
      <c r="S3837" s="255"/>
      <c r="T3837" s="251" t="str">
        <f t="array" ref="T3837">VLOOKUP(D3837&amp;E3837,IF({1,0},'2021春'!$C$3:$C$4485&amp;'2021春'!$D$3:$D$4485,'2021春'!$H$3:$H$4485),2,0)</f>
        <v>452731200405034829</v>
      </c>
    </row>
    <row r="3838" spans="1:20">
      <c r="A3838" s="255">
        <v>3836</v>
      </c>
      <c r="B3838" s="255" t="s">
        <v>15205</v>
      </c>
      <c r="C3838" s="255" t="s">
        <v>21</v>
      </c>
      <c r="D3838" s="255" t="s">
        <v>477</v>
      </c>
      <c r="E3838" s="255" t="s">
        <v>15206</v>
      </c>
      <c r="F3838" s="255" t="s">
        <v>143</v>
      </c>
      <c r="G3838" s="255">
        <v>18</v>
      </c>
      <c r="H3838" s="255" t="s">
        <v>15207</v>
      </c>
      <c r="I3838" s="255" t="s">
        <v>15208</v>
      </c>
      <c r="J3838" s="255">
        <v>18978757546</v>
      </c>
      <c r="K3838" s="255" t="s">
        <v>27</v>
      </c>
      <c r="L3838" s="260">
        <v>44331</v>
      </c>
      <c r="M3838" s="255" t="s">
        <v>2455</v>
      </c>
      <c r="N3838" s="255" t="s">
        <v>27</v>
      </c>
      <c r="O3838" s="260">
        <v>44366</v>
      </c>
      <c r="P3838" s="255" t="s">
        <v>2455</v>
      </c>
      <c r="Q3838" s="255" t="s">
        <v>30</v>
      </c>
      <c r="R3838" s="255"/>
      <c r="S3838" s="255"/>
      <c r="T3838" s="251" t="str">
        <f t="array" ref="T3838">VLOOKUP(D3838&amp;E3838,IF({1,0},'2021春'!$C$3:$C$4485&amp;'2021春'!$D$3:$D$4485,'2021春'!$H$3:$H$4485),2,0)</f>
        <v>452731200303190628</v>
      </c>
    </row>
    <row r="3839" spans="1:20">
      <c r="A3839" s="255">
        <v>3837</v>
      </c>
      <c r="B3839" s="255" t="s">
        <v>15209</v>
      </c>
      <c r="C3839" s="255" t="s">
        <v>21</v>
      </c>
      <c r="D3839" s="255" t="s">
        <v>477</v>
      </c>
      <c r="E3839" s="255" t="s">
        <v>15210</v>
      </c>
      <c r="F3839" s="255" t="s">
        <v>143</v>
      </c>
      <c r="G3839" s="255">
        <v>19</v>
      </c>
      <c r="H3839" s="255" t="s">
        <v>15211</v>
      </c>
      <c r="I3839" s="255" t="s">
        <v>15212</v>
      </c>
      <c r="J3839" s="255" t="s">
        <v>15213</v>
      </c>
      <c r="K3839" s="255" t="s">
        <v>27</v>
      </c>
      <c r="L3839" s="260">
        <v>44331</v>
      </c>
      <c r="M3839" s="255" t="s">
        <v>2455</v>
      </c>
      <c r="N3839" s="255" t="s">
        <v>27</v>
      </c>
      <c r="O3839" s="260">
        <v>44366</v>
      </c>
      <c r="P3839" s="255" t="s">
        <v>2455</v>
      </c>
      <c r="Q3839" s="255" t="s">
        <v>30</v>
      </c>
      <c r="R3839" s="255"/>
      <c r="S3839" s="255"/>
      <c r="T3839" s="251" t="str">
        <f t="array" ref="T3839">VLOOKUP(D3839&amp;E3839,IF({1,0},'2021春'!$C$3:$C$4485&amp;'2021春'!$D$3:$D$4485,'2021春'!$H$3:$H$4485),2,0)</f>
        <v>451229200108163624</v>
      </c>
    </row>
    <row r="3840" spans="1:20">
      <c r="A3840" s="255">
        <v>3838</v>
      </c>
      <c r="B3840" s="255" t="s">
        <v>15214</v>
      </c>
      <c r="C3840" s="255" t="s">
        <v>21</v>
      </c>
      <c r="D3840" s="255" t="s">
        <v>477</v>
      </c>
      <c r="E3840" s="255" t="s">
        <v>15215</v>
      </c>
      <c r="F3840" s="255" t="s">
        <v>143</v>
      </c>
      <c r="G3840" s="255">
        <v>17</v>
      </c>
      <c r="H3840" s="255" t="s">
        <v>15216</v>
      </c>
      <c r="I3840" s="255" t="s">
        <v>15217</v>
      </c>
      <c r="J3840" s="255">
        <v>17807838941</v>
      </c>
      <c r="K3840" s="255" t="s">
        <v>27</v>
      </c>
      <c r="L3840" s="260">
        <v>44395</v>
      </c>
      <c r="M3840" s="255" t="s">
        <v>2747</v>
      </c>
      <c r="N3840" s="255" t="s">
        <v>30</v>
      </c>
      <c r="O3840" s="260"/>
      <c r="P3840" s="255"/>
      <c r="Q3840" s="255" t="s">
        <v>30</v>
      </c>
      <c r="R3840" s="255"/>
      <c r="S3840" s="255"/>
      <c r="T3840" s="251" t="str">
        <f t="array" ref="T3840">VLOOKUP(D3840&amp;E3840,IF({1,0},'2021春'!$C$3:$C$4485&amp;'2021春'!$D$3:$D$4485,'2021春'!$H$3:$H$4485),2,0)</f>
        <v>451229200312302740</v>
      </c>
    </row>
    <row r="3841" spans="1:20">
      <c r="A3841" s="255">
        <v>3839</v>
      </c>
      <c r="B3841" s="255" t="s">
        <v>15218</v>
      </c>
      <c r="C3841" s="255" t="s">
        <v>21</v>
      </c>
      <c r="D3841" s="255" t="s">
        <v>477</v>
      </c>
      <c r="E3841" s="255" t="s">
        <v>15219</v>
      </c>
      <c r="F3841" s="255" t="s">
        <v>143</v>
      </c>
      <c r="G3841" s="255">
        <v>18</v>
      </c>
      <c r="H3841" s="255" t="s">
        <v>2878</v>
      </c>
      <c r="I3841" s="255" t="s">
        <v>7308</v>
      </c>
      <c r="J3841" s="255">
        <v>17776589830</v>
      </c>
      <c r="K3841" s="255" t="s">
        <v>27</v>
      </c>
      <c r="L3841" s="260">
        <v>44331</v>
      </c>
      <c r="M3841" s="255" t="s">
        <v>2455</v>
      </c>
      <c r="N3841" s="255" t="s">
        <v>27</v>
      </c>
      <c r="O3841" s="260">
        <v>44366</v>
      </c>
      <c r="P3841" s="255" t="s">
        <v>2455</v>
      </c>
      <c r="Q3841" s="255" t="s">
        <v>30</v>
      </c>
      <c r="R3841" s="255"/>
      <c r="S3841" s="255"/>
      <c r="T3841" s="251" t="str">
        <f t="array" ref="T3841">VLOOKUP(D3841&amp;E3841,IF({1,0},'2021春'!$C$3:$C$4485&amp;'2021春'!$D$3:$D$4485,'2021春'!$H$3:$H$4485),2,0)</f>
        <v>451229200302072742</v>
      </c>
    </row>
    <row r="3842" spans="1:20">
      <c r="A3842" s="255">
        <v>3840</v>
      </c>
      <c r="B3842" s="255" t="s">
        <v>15220</v>
      </c>
      <c r="C3842" s="255" t="s">
        <v>21</v>
      </c>
      <c r="D3842" s="255" t="s">
        <v>477</v>
      </c>
      <c r="E3842" s="255" t="s">
        <v>15221</v>
      </c>
      <c r="F3842" s="255" t="s">
        <v>143</v>
      </c>
      <c r="G3842" s="255">
        <v>17</v>
      </c>
      <c r="H3842" s="255" t="s">
        <v>159</v>
      </c>
      <c r="I3842" s="255" t="s">
        <v>15222</v>
      </c>
      <c r="J3842" s="255" t="s">
        <v>15223</v>
      </c>
      <c r="K3842" s="255" t="s">
        <v>27</v>
      </c>
      <c r="L3842" s="260">
        <v>44395</v>
      </c>
      <c r="M3842" s="255" t="s">
        <v>98</v>
      </c>
      <c r="N3842" s="255" t="s">
        <v>27</v>
      </c>
      <c r="O3842" s="260">
        <v>44416</v>
      </c>
      <c r="P3842" s="255" t="s">
        <v>98</v>
      </c>
      <c r="Q3842" s="255" t="s">
        <v>30</v>
      </c>
      <c r="R3842" s="255"/>
      <c r="S3842" s="255"/>
      <c r="T3842" s="251" t="str">
        <f t="array" ref="T3842">VLOOKUP(D3842&amp;E3842,IF({1,0},'2021春'!$C$3:$C$4485&amp;'2021春'!$D$3:$D$4485,'2021春'!$H$3:$H$4485),2,0)</f>
        <v>451229200402281242</v>
      </c>
    </row>
    <row r="3843" spans="1:20">
      <c r="A3843" s="255">
        <v>3841</v>
      </c>
      <c r="B3843" s="255" t="s">
        <v>15224</v>
      </c>
      <c r="C3843" s="255" t="s">
        <v>21</v>
      </c>
      <c r="D3843" s="255" t="s">
        <v>477</v>
      </c>
      <c r="E3843" s="255" t="s">
        <v>1076</v>
      </c>
      <c r="F3843" s="255" t="s">
        <v>24</v>
      </c>
      <c r="G3843" s="255">
        <v>17</v>
      </c>
      <c r="H3843" s="255" t="s">
        <v>15225</v>
      </c>
      <c r="I3843" s="255" t="s">
        <v>13691</v>
      </c>
      <c r="J3843" s="255">
        <v>19976125243</v>
      </c>
      <c r="K3843" s="255" t="s">
        <v>27</v>
      </c>
      <c r="L3843" s="260">
        <v>44398</v>
      </c>
      <c r="M3843" s="255" t="s">
        <v>133</v>
      </c>
      <c r="N3843" s="255" t="s">
        <v>30</v>
      </c>
      <c r="O3843" s="260"/>
      <c r="P3843" s="255"/>
      <c r="Q3843" s="255" t="s">
        <v>30</v>
      </c>
      <c r="R3843" s="255"/>
      <c r="S3843" s="255"/>
      <c r="T3843" s="251" t="str">
        <f t="array" ref="T3843">VLOOKUP(D3843&amp;E3843,IF({1,0},'2021春'!$C$3:$C$4485&amp;'2021春'!$D$3:$D$4485,'2021春'!$H$3:$H$4485),2,0)</f>
        <v>45122920040503241X</v>
      </c>
    </row>
    <row r="3844" spans="1:20">
      <c r="A3844" s="255">
        <v>3842</v>
      </c>
      <c r="B3844" s="255" t="s">
        <v>15226</v>
      </c>
      <c r="C3844" s="255" t="s">
        <v>21</v>
      </c>
      <c r="D3844" s="255" t="s">
        <v>477</v>
      </c>
      <c r="E3844" s="255" t="s">
        <v>15227</v>
      </c>
      <c r="F3844" s="255" t="s">
        <v>143</v>
      </c>
      <c r="G3844" s="255">
        <v>17</v>
      </c>
      <c r="H3844" s="255" t="s">
        <v>15228</v>
      </c>
      <c r="I3844" s="255" t="s">
        <v>15229</v>
      </c>
      <c r="J3844" s="255" t="s">
        <v>15230</v>
      </c>
      <c r="K3844" s="255" t="s">
        <v>27</v>
      </c>
      <c r="L3844" s="260">
        <v>44396</v>
      </c>
      <c r="M3844" s="255" t="s">
        <v>139</v>
      </c>
      <c r="N3844" s="255" t="s">
        <v>30</v>
      </c>
      <c r="O3844" s="260"/>
      <c r="P3844" s="255"/>
      <c r="Q3844" s="255" t="s">
        <v>30</v>
      </c>
      <c r="R3844" s="255"/>
      <c r="S3844" s="255"/>
      <c r="T3844" s="251" t="str">
        <f t="array" ref="T3844">VLOOKUP(D3844&amp;E3844,IF({1,0},'2021春'!$C$3:$C$4485&amp;'2021春'!$D$3:$D$4485,'2021春'!$H$3:$H$4485),2,0)</f>
        <v>452731200407073629</v>
      </c>
    </row>
    <row r="3845" spans="1:20">
      <c r="A3845" s="255">
        <v>3843</v>
      </c>
      <c r="B3845" s="255" t="s">
        <v>15231</v>
      </c>
      <c r="C3845" s="255" t="s">
        <v>21</v>
      </c>
      <c r="D3845" s="255" t="s">
        <v>477</v>
      </c>
      <c r="E3845" s="255" t="s">
        <v>15232</v>
      </c>
      <c r="F3845" s="255" t="s">
        <v>143</v>
      </c>
      <c r="G3845" s="255">
        <v>16</v>
      </c>
      <c r="H3845" s="255" t="s">
        <v>951</v>
      </c>
      <c r="I3845" s="255" t="s">
        <v>15233</v>
      </c>
      <c r="J3845" s="255" t="s">
        <v>15234</v>
      </c>
      <c r="K3845" s="255" t="s">
        <v>27</v>
      </c>
      <c r="L3845" s="260">
        <v>44394</v>
      </c>
      <c r="M3845" s="255" t="s">
        <v>28</v>
      </c>
      <c r="N3845" s="255" t="s">
        <v>30</v>
      </c>
      <c r="O3845" s="260"/>
      <c r="P3845" s="255"/>
      <c r="Q3845" s="255" t="s">
        <v>30</v>
      </c>
      <c r="R3845" s="255"/>
      <c r="S3845" s="255"/>
      <c r="T3845" s="251" t="str">
        <f t="array" ref="T3845">VLOOKUP(D3845&amp;E3845,IF({1,0},'2021春'!$C$3:$C$4485&amp;'2021春'!$D$3:$D$4485,'2021春'!$H$3:$H$4485),2,0)</f>
        <v>451229200506145720</v>
      </c>
    </row>
    <row r="3846" spans="1:20">
      <c r="A3846" s="255">
        <v>3844</v>
      </c>
      <c r="B3846" s="255" t="s">
        <v>15235</v>
      </c>
      <c r="C3846" s="255" t="s">
        <v>21</v>
      </c>
      <c r="D3846" s="255" t="s">
        <v>477</v>
      </c>
      <c r="E3846" s="255" t="s">
        <v>15236</v>
      </c>
      <c r="F3846" s="255" t="s">
        <v>24</v>
      </c>
      <c r="G3846" s="255">
        <v>17</v>
      </c>
      <c r="H3846" s="255" t="s">
        <v>15237</v>
      </c>
      <c r="I3846" s="255" t="s">
        <v>15238</v>
      </c>
      <c r="J3846" s="255" t="s">
        <v>15239</v>
      </c>
      <c r="K3846" s="255" t="s">
        <v>27</v>
      </c>
      <c r="L3846" s="260">
        <v>44394</v>
      </c>
      <c r="M3846" s="255" t="s">
        <v>1352</v>
      </c>
      <c r="N3846" s="255" t="s">
        <v>27</v>
      </c>
      <c r="O3846" s="260">
        <v>44416</v>
      </c>
      <c r="P3846" s="255" t="s">
        <v>1352</v>
      </c>
      <c r="Q3846" s="255" t="s">
        <v>30</v>
      </c>
      <c r="R3846" s="255"/>
      <c r="S3846" s="255"/>
      <c r="T3846" s="251" t="str">
        <f t="array" ref="T3846">VLOOKUP(D3846&amp;E3846,IF({1,0},'2021春'!$C$3:$C$4485&amp;'2021春'!$D$3:$D$4485,'2021春'!$H$3:$H$4485),2,0)</f>
        <v>452731200308151812</v>
      </c>
    </row>
    <row r="3847" spans="1:20">
      <c r="A3847" s="255">
        <v>3845</v>
      </c>
      <c r="B3847" s="255" t="s">
        <v>15240</v>
      </c>
      <c r="C3847" s="255" t="s">
        <v>21</v>
      </c>
      <c r="D3847" s="255" t="s">
        <v>477</v>
      </c>
      <c r="E3847" s="255" t="s">
        <v>15241</v>
      </c>
      <c r="F3847" s="255" t="s">
        <v>24</v>
      </c>
      <c r="G3847" s="255">
        <v>19</v>
      </c>
      <c r="H3847" s="255" t="s">
        <v>15242</v>
      </c>
      <c r="I3847" s="255" t="s">
        <v>15243</v>
      </c>
      <c r="J3847" s="255" t="s">
        <v>15244</v>
      </c>
      <c r="K3847" s="255" t="s">
        <v>27</v>
      </c>
      <c r="L3847" s="260">
        <v>44331</v>
      </c>
      <c r="M3847" s="255" t="s">
        <v>2455</v>
      </c>
      <c r="N3847" s="255" t="s">
        <v>27</v>
      </c>
      <c r="O3847" s="260">
        <v>44366</v>
      </c>
      <c r="P3847" s="255" t="s">
        <v>2455</v>
      </c>
      <c r="Q3847" s="255" t="s">
        <v>30</v>
      </c>
      <c r="R3847" s="255"/>
      <c r="S3847" s="255"/>
      <c r="T3847" s="251" t="str">
        <f t="array" ref="T3847">VLOOKUP(D3847&amp;E3847,IF({1,0},'2021春'!$C$3:$C$4485&amp;'2021春'!$D$3:$D$4485,'2021春'!$H$3:$H$4485),2,0)</f>
        <v>451229200203212738</v>
      </c>
    </row>
    <row r="3848" spans="1:20">
      <c r="A3848" s="255">
        <v>3846</v>
      </c>
      <c r="B3848" s="255" t="s">
        <v>15245</v>
      </c>
      <c r="C3848" s="255" t="s">
        <v>21</v>
      </c>
      <c r="D3848" s="255" t="s">
        <v>477</v>
      </c>
      <c r="E3848" s="255" t="s">
        <v>15246</v>
      </c>
      <c r="F3848" s="255" t="s">
        <v>143</v>
      </c>
      <c r="G3848" s="255">
        <v>15</v>
      </c>
      <c r="H3848" s="255" t="s">
        <v>15247</v>
      </c>
      <c r="I3848" s="255" t="s">
        <v>15248</v>
      </c>
      <c r="J3848" s="255" t="s">
        <v>15249</v>
      </c>
      <c r="K3848" s="255" t="s">
        <v>27</v>
      </c>
      <c r="L3848" s="260">
        <v>44394</v>
      </c>
      <c r="M3848" s="255" t="s">
        <v>1352</v>
      </c>
      <c r="N3848" s="255" t="s">
        <v>27</v>
      </c>
      <c r="O3848" s="260">
        <v>44416</v>
      </c>
      <c r="P3848" s="255" t="s">
        <v>1352</v>
      </c>
      <c r="Q3848" s="255" t="s">
        <v>30</v>
      </c>
      <c r="R3848" s="255"/>
      <c r="S3848" s="255"/>
      <c r="T3848" s="251" t="str">
        <f t="array" ref="T3848">VLOOKUP(D3848&amp;E3848,IF({1,0},'2021春'!$C$3:$C$4485&amp;'2021春'!$D$3:$D$4485,'2021春'!$H$3:$H$4485),2,0)</f>
        <v>451229200512281825</v>
      </c>
    </row>
    <row r="3849" spans="1:20">
      <c r="A3849" s="255">
        <v>3847</v>
      </c>
      <c r="B3849" s="255" t="s">
        <v>15250</v>
      </c>
      <c r="C3849" s="255" t="s">
        <v>21</v>
      </c>
      <c r="D3849" s="255" t="s">
        <v>477</v>
      </c>
      <c r="E3849" s="255" t="s">
        <v>15251</v>
      </c>
      <c r="F3849" s="255" t="s">
        <v>24</v>
      </c>
      <c r="G3849" s="255">
        <v>16</v>
      </c>
      <c r="H3849" s="255" t="s">
        <v>15252</v>
      </c>
      <c r="I3849" s="255" t="s">
        <v>15253</v>
      </c>
      <c r="J3849" s="255" t="s">
        <v>15254</v>
      </c>
      <c r="K3849" s="255" t="s">
        <v>27</v>
      </c>
      <c r="L3849" s="260">
        <v>44394</v>
      </c>
      <c r="M3849" s="255" t="s">
        <v>28</v>
      </c>
      <c r="N3849" s="255" t="s">
        <v>30</v>
      </c>
      <c r="O3849" s="260"/>
      <c r="P3849" s="255"/>
      <c r="Q3849" s="255" t="s">
        <v>30</v>
      </c>
      <c r="R3849" s="255"/>
      <c r="S3849" s="255"/>
      <c r="T3849" s="251" t="str">
        <f t="array" ref="T3849">VLOOKUP(D3849&amp;E3849,IF({1,0},'2021春'!$C$3:$C$4485&amp;'2021春'!$D$3:$D$4485,'2021春'!$H$3:$H$4485),2,0)</f>
        <v>452731200501235719</v>
      </c>
    </row>
    <row r="3850" spans="1:20">
      <c r="A3850" s="255">
        <v>3848</v>
      </c>
      <c r="B3850" s="255" t="s">
        <v>15255</v>
      </c>
      <c r="C3850" s="255" t="s">
        <v>21</v>
      </c>
      <c r="D3850" s="255" t="s">
        <v>477</v>
      </c>
      <c r="E3850" s="255" t="s">
        <v>15256</v>
      </c>
      <c r="F3850" s="255" t="s">
        <v>24</v>
      </c>
      <c r="G3850" s="255">
        <v>17</v>
      </c>
      <c r="H3850" s="255" t="s">
        <v>15257</v>
      </c>
      <c r="I3850" s="255" t="s">
        <v>15258</v>
      </c>
      <c r="J3850" s="255" t="s">
        <v>15259</v>
      </c>
      <c r="K3850" s="255" t="s">
        <v>27</v>
      </c>
      <c r="L3850" s="260">
        <v>44395</v>
      </c>
      <c r="M3850" s="255" t="s">
        <v>1303</v>
      </c>
      <c r="N3850" s="255" t="s">
        <v>30</v>
      </c>
      <c r="O3850" s="260"/>
      <c r="P3850" s="255"/>
      <c r="Q3850" s="255" t="s">
        <v>30</v>
      </c>
      <c r="R3850" s="255"/>
      <c r="S3850" s="255"/>
      <c r="T3850" s="251" t="str">
        <f t="array" ref="T3850">VLOOKUP(D3850&amp;E3850,IF({1,0},'2021春'!$C$3:$C$4485&amp;'2021春'!$D$3:$D$4485,'2021春'!$H$3:$H$4485),2,0)</f>
        <v>452731200312203910</v>
      </c>
    </row>
    <row r="3851" spans="1:20">
      <c r="A3851" s="255">
        <v>3849</v>
      </c>
      <c r="B3851" s="255" t="s">
        <v>11511</v>
      </c>
      <c r="C3851" s="255" t="s">
        <v>21</v>
      </c>
      <c r="D3851" s="255" t="s">
        <v>477</v>
      </c>
      <c r="E3851" s="255" t="s">
        <v>11512</v>
      </c>
      <c r="F3851" s="255" t="s">
        <v>24</v>
      </c>
      <c r="G3851" s="255">
        <v>20</v>
      </c>
      <c r="H3851" s="255" t="s">
        <v>8188</v>
      </c>
      <c r="I3851" s="255" t="s">
        <v>15260</v>
      </c>
      <c r="J3851" s="255">
        <v>13640445245</v>
      </c>
      <c r="K3851" s="255" t="s">
        <v>27</v>
      </c>
      <c r="L3851" s="260">
        <v>44398</v>
      </c>
      <c r="M3851" s="255" t="s">
        <v>2747</v>
      </c>
      <c r="N3851" s="255" t="s">
        <v>30</v>
      </c>
      <c r="O3851" s="260"/>
      <c r="P3851" s="255"/>
      <c r="Q3851" s="255" t="s">
        <v>30</v>
      </c>
      <c r="R3851" s="255"/>
      <c r="S3851" s="255"/>
      <c r="T3851" s="251" t="str">
        <f t="array" ref="T3851">VLOOKUP(D3851&amp;E3851,IF({1,0},'2021春'!$C$3:$C$4485&amp;'2021春'!$D$3:$D$4485,'2021春'!$H$3:$H$4485),2,0)</f>
        <v>452731200104162712</v>
      </c>
    </row>
    <row r="3852" spans="1:20">
      <c r="A3852" s="255">
        <v>3850</v>
      </c>
      <c r="B3852" s="255" t="s">
        <v>15261</v>
      </c>
      <c r="C3852" s="255" t="s">
        <v>21</v>
      </c>
      <c r="D3852" s="255" t="s">
        <v>482</v>
      </c>
      <c r="E3852" s="255" t="s">
        <v>6021</v>
      </c>
      <c r="F3852" s="255" t="s">
        <v>143</v>
      </c>
      <c r="G3852" s="255">
        <v>22</v>
      </c>
      <c r="H3852" s="255" t="s">
        <v>15262</v>
      </c>
      <c r="I3852" s="255" t="s">
        <v>15263</v>
      </c>
      <c r="J3852" s="255">
        <v>13367588344</v>
      </c>
      <c r="K3852" s="255" t="s">
        <v>27</v>
      </c>
      <c r="L3852" s="260">
        <v>44331</v>
      </c>
      <c r="M3852" s="255" t="s">
        <v>28</v>
      </c>
      <c r="N3852" s="255" t="s">
        <v>27</v>
      </c>
      <c r="O3852" s="260">
        <v>44366</v>
      </c>
      <c r="P3852" s="255" t="s">
        <v>28</v>
      </c>
      <c r="Q3852" s="255" t="s">
        <v>30</v>
      </c>
      <c r="R3852" s="255"/>
      <c r="S3852" s="255"/>
      <c r="T3852" s="251" t="str">
        <f t="array" ref="T3852">VLOOKUP(D3852&amp;E3852,IF({1,0},'2021春'!$C$3:$C$4485&amp;'2021春'!$D$3:$D$4485,'2021春'!$H$3:$H$4485),2,0)</f>
        <v>451229199902082420</v>
      </c>
    </row>
    <row r="3853" spans="1:20">
      <c r="A3853" s="255">
        <v>3851</v>
      </c>
      <c r="B3853" s="255" t="s">
        <v>15264</v>
      </c>
      <c r="C3853" s="255" t="s">
        <v>21</v>
      </c>
      <c r="D3853" s="255" t="s">
        <v>482</v>
      </c>
      <c r="E3853" s="255" t="s">
        <v>15265</v>
      </c>
      <c r="F3853" s="255" t="s">
        <v>143</v>
      </c>
      <c r="G3853" s="255">
        <v>16</v>
      </c>
      <c r="H3853" s="255" t="s">
        <v>9888</v>
      </c>
      <c r="I3853" s="255" t="s">
        <v>15266</v>
      </c>
      <c r="J3853" s="255">
        <v>18707782362</v>
      </c>
      <c r="K3853" s="255" t="s">
        <v>27</v>
      </c>
      <c r="L3853" s="260">
        <v>44396</v>
      </c>
      <c r="M3853" s="255" t="s">
        <v>133</v>
      </c>
      <c r="N3853" s="255" t="s">
        <v>27</v>
      </c>
      <c r="O3853" s="260">
        <v>44421</v>
      </c>
      <c r="P3853" s="255" t="s">
        <v>133</v>
      </c>
      <c r="Q3853" s="255" t="s">
        <v>30</v>
      </c>
      <c r="R3853" s="255"/>
      <c r="S3853" s="255"/>
      <c r="T3853" s="251" t="str">
        <f t="array" ref="T3853">VLOOKUP(D3853&amp;E3853,IF({1,0},'2021春'!$C$3:$C$4485&amp;'2021春'!$D$3:$D$4485,'2021春'!$H$3:$H$4485),2,0)</f>
        <v>452731200502102424</v>
      </c>
    </row>
    <row r="3854" spans="1:20">
      <c r="A3854" s="255">
        <v>3852</v>
      </c>
      <c r="B3854" s="255" t="s">
        <v>15267</v>
      </c>
      <c r="C3854" s="255" t="s">
        <v>21</v>
      </c>
      <c r="D3854" s="255" t="s">
        <v>482</v>
      </c>
      <c r="E3854" s="255" t="s">
        <v>15268</v>
      </c>
      <c r="F3854" s="255" t="s">
        <v>15269</v>
      </c>
      <c r="G3854" s="255">
        <v>17</v>
      </c>
      <c r="H3854" s="255" t="s">
        <v>15270</v>
      </c>
      <c r="I3854" s="255" t="s">
        <v>7905</v>
      </c>
      <c r="J3854" s="255">
        <v>18176139586</v>
      </c>
      <c r="K3854" s="255" t="s">
        <v>27</v>
      </c>
      <c r="L3854" s="260">
        <v>44398</v>
      </c>
      <c r="M3854" s="255" t="s">
        <v>133</v>
      </c>
      <c r="N3854" s="255"/>
      <c r="O3854" s="260"/>
      <c r="P3854" s="255"/>
      <c r="Q3854" s="255" t="s">
        <v>30</v>
      </c>
      <c r="R3854" s="255"/>
      <c r="S3854" s="255"/>
      <c r="T3854" s="251" t="str">
        <f t="array" ref="T3854">VLOOKUP(D3854&amp;E3854,IF({1,0},'2021春'!$C$3:$C$4485&amp;'2021春'!$D$3:$D$4485,'2021春'!$H$3:$H$4485),2,0)</f>
        <v>451229200309162417</v>
      </c>
    </row>
    <row r="3855" spans="1:20">
      <c r="A3855" s="255">
        <v>3853</v>
      </c>
      <c r="B3855" s="255" t="s">
        <v>15271</v>
      </c>
      <c r="C3855" s="255" t="s">
        <v>21</v>
      </c>
      <c r="D3855" s="255" t="s">
        <v>482</v>
      </c>
      <c r="E3855" s="255" t="s">
        <v>15272</v>
      </c>
      <c r="F3855" s="255" t="s">
        <v>24</v>
      </c>
      <c r="G3855" s="255">
        <v>15</v>
      </c>
      <c r="H3855" s="255" t="s">
        <v>15273</v>
      </c>
      <c r="I3855" s="255" t="s">
        <v>15274</v>
      </c>
      <c r="J3855" s="255" t="s">
        <v>15275</v>
      </c>
      <c r="K3855" s="255" t="s">
        <v>27</v>
      </c>
      <c r="L3855" s="260">
        <v>44394</v>
      </c>
      <c r="M3855" s="255" t="s">
        <v>28</v>
      </c>
      <c r="N3855" s="255" t="s">
        <v>30</v>
      </c>
      <c r="O3855" s="260"/>
      <c r="P3855" s="255"/>
      <c r="Q3855" s="255" t="s">
        <v>30</v>
      </c>
      <c r="R3855" s="255"/>
      <c r="S3855" s="255"/>
      <c r="T3855" s="251" t="str">
        <f t="array" ref="T3855">VLOOKUP(D3855&amp;E3855,IF({1,0},'2021春'!$C$3:$C$4485&amp;'2021春'!$D$3:$D$4485,'2021春'!$H$3:$H$4485),2,0)</f>
        <v>451229200512210912</v>
      </c>
    </row>
    <row r="3856" spans="1:20">
      <c r="A3856" s="255">
        <v>3854</v>
      </c>
      <c r="B3856" s="255" t="s">
        <v>15276</v>
      </c>
      <c r="C3856" s="255" t="s">
        <v>21</v>
      </c>
      <c r="D3856" s="255" t="s">
        <v>482</v>
      </c>
      <c r="E3856" s="255" t="s">
        <v>15277</v>
      </c>
      <c r="F3856" s="255" t="s">
        <v>24</v>
      </c>
      <c r="G3856" s="255">
        <v>17</v>
      </c>
      <c r="H3856" s="255" t="s">
        <v>15278</v>
      </c>
      <c r="I3856" s="255" t="s">
        <v>10543</v>
      </c>
      <c r="J3856" s="255" t="s">
        <v>15279</v>
      </c>
      <c r="K3856" s="255" t="s">
        <v>27</v>
      </c>
      <c r="L3856" s="260">
        <v>44395</v>
      </c>
      <c r="M3856" s="255" t="s">
        <v>28</v>
      </c>
      <c r="N3856" s="255"/>
      <c r="O3856" s="260"/>
      <c r="P3856" s="255"/>
      <c r="Q3856" s="255" t="s">
        <v>30</v>
      </c>
      <c r="R3856" s="255"/>
      <c r="S3856" s="255"/>
      <c r="T3856" s="251" t="str">
        <f t="array" ref="T3856">VLOOKUP(D3856&amp;E3856,IF({1,0},'2021春'!$C$3:$C$4485&amp;'2021春'!$D$3:$D$4485,'2021春'!$H$3:$H$4485),2,0)</f>
        <v>45122920040612181x</v>
      </c>
    </row>
    <row r="3857" spans="1:20">
      <c r="A3857" s="255">
        <v>3855</v>
      </c>
      <c r="B3857" s="255" t="s">
        <v>15280</v>
      </c>
      <c r="C3857" s="255" t="s">
        <v>21</v>
      </c>
      <c r="D3857" s="255" t="s">
        <v>482</v>
      </c>
      <c r="E3857" s="255" t="s">
        <v>15281</v>
      </c>
      <c r="F3857" s="255" t="s">
        <v>24</v>
      </c>
      <c r="G3857" s="255">
        <v>17</v>
      </c>
      <c r="H3857" s="255" t="s">
        <v>15282</v>
      </c>
      <c r="I3857" s="255" t="s">
        <v>15283</v>
      </c>
      <c r="J3857" s="255" t="s">
        <v>15284</v>
      </c>
      <c r="K3857" s="255" t="s">
        <v>27</v>
      </c>
      <c r="L3857" s="260">
        <v>44396</v>
      </c>
      <c r="M3857" s="255" t="s">
        <v>15285</v>
      </c>
      <c r="N3857" s="255"/>
      <c r="O3857" s="260"/>
      <c r="P3857" s="255"/>
      <c r="Q3857" s="255" t="s">
        <v>30</v>
      </c>
      <c r="R3857" s="255"/>
      <c r="S3857" s="255"/>
      <c r="T3857" s="251" t="str">
        <f t="array" ref="T3857">VLOOKUP(D3857&amp;E3857,IF({1,0},'2021春'!$C$3:$C$4485&amp;'2021春'!$D$3:$D$4485,'2021春'!$H$3:$H$4485),2,0)</f>
        <v>452731200402145419</v>
      </c>
    </row>
    <row r="3858" spans="1:20">
      <c r="A3858" s="255">
        <v>3856</v>
      </c>
      <c r="B3858" s="255" t="s">
        <v>15286</v>
      </c>
      <c r="C3858" s="255" t="s">
        <v>21</v>
      </c>
      <c r="D3858" s="255" t="s">
        <v>482</v>
      </c>
      <c r="E3858" s="255" t="s">
        <v>15287</v>
      </c>
      <c r="F3858" s="255" t="s">
        <v>24</v>
      </c>
      <c r="G3858" s="255">
        <v>15</v>
      </c>
      <c r="H3858" s="255" t="s">
        <v>15288</v>
      </c>
      <c r="I3858" s="255" t="s">
        <v>15289</v>
      </c>
      <c r="J3858" s="255">
        <v>15878846266</v>
      </c>
      <c r="K3858" s="255" t="s">
        <v>27</v>
      </c>
      <c r="L3858" s="260">
        <v>44395</v>
      </c>
      <c r="M3858" s="255" t="s">
        <v>28</v>
      </c>
      <c r="N3858" s="255" t="s">
        <v>30</v>
      </c>
      <c r="O3858" s="260"/>
      <c r="P3858" s="255"/>
      <c r="Q3858" s="255" t="s">
        <v>30</v>
      </c>
      <c r="R3858" s="255"/>
      <c r="S3858" s="255"/>
      <c r="T3858" s="251" t="str">
        <f t="array" ref="T3858">VLOOKUP(D3858&amp;E3858,IF({1,0},'2021春'!$C$3:$C$4485&amp;'2021春'!$D$3:$D$4485,'2021春'!$H$3:$H$4485),2,0)</f>
        <v>451229200604112412</v>
      </c>
    </row>
    <row r="3859" spans="1:20">
      <c r="A3859" s="255">
        <v>3857</v>
      </c>
      <c r="B3859" s="255" t="s">
        <v>15290</v>
      </c>
      <c r="C3859" s="255" t="s">
        <v>21</v>
      </c>
      <c r="D3859" s="255" t="s">
        <v>482</v>
      </c>
      <c r="E3859" s="255" t="s">
        <v>15291</v>
      </c>
      <c r="F3859" s="255" t="s">
        <v>24</v>
      </c>
      <c r="G3859" s="255">
        <v>16</v>
      </c>
      <c r="H3859" s="255" t="s">
        <v>15292</v>
      </c>
      <c r="I3859" s="255" t="s">
        <v>15293</v>
      </c>
      <c r="J3859" s="255" t="s">
        <v>15294</v>
      </c>
      <c r="K3859" s="255" t="s">
        <v>27</v>
      </c>
      <c r="L3859" s="260">
        <v>44397</v>
      </c>
      <c r="M3859" s="255" t="s">
        <v>28</v>
      </c>
      <c r="N3859" s="255" t="s">
        <v>30</v>
      </c>
      <c r="O3859" s="260"/>
      <c r="P3859" s="255"/>
      <c r="Q3859" s="255" t="s">
        <v>30</v>
      </c>
      <c r="R3859" s="255"/>
      <c r="S3859" s="255"/>
      <c r="T3859" s="251" t="str">
        <f t="array" ref="T3859">VLOOKUP(D3859&amp;E3859,IF({1,0},'2021春'!$C$3:$C$4485&amp;'2021春'!$D$3:$D$4485,'2021春'!$H$3:$H$4485),2,0)</f>
        <v>452731200410150015</v>
      </c>
    </row>
    <row r="3860" spans="1:20">
      <c r="A3860" s="255">
        <v>3858</v>
      </c>
      <c r="B3860" s="255" t="s">
        <v>15295</v>
      </c>
      <c r="C3860" s="255" t="s">
        <v>21</v>
      </c>
      <c r="D3860" s="255" t="s">
        <v>482</v>
      </c>
      <c r="E3860" s="255" t="s">
        <v>15296</v>
      </c>
      <c r="F3860" s="255" t="s">
        <v>143</v>
      </c>
      <c r="G3860" s="255">
        <v>16</v>
      </c>
      <c r="H3860" s="255" t="s">
        <v>3504</v>
      </c>
      <c r="I3860" s="255" t="s">
        <v>15297</v>
      </c>
      <c r="J3860" s="255" t="s">
        <v>15298</v>
      </c>
      <c r="K3860" s="255" t="s">
        <v>27</v>
      </c>
      <c r="L3860" s="260">
        <v>44394</v>
      </c>
      <c r="M3860" s="255" t="s">
        <v>2455</v>
      </c>
      <c r="N3860" s="255" t="s">
        <v>27</v>
      </c>
      <c r="O3860" s="260">
        <v>44415</v>
      </c>
      <c r="P3860" s="255" t="s">
        <v>5089</v>
      </c>
      <c r="Q3860" s="255" t="s">
        <v>30</v>
      </c>
      <c r="R3860" s="255"/>
      <c r="S3860" s="255"/>
      <c r="T3860" s="251" t="str">
        <f t="array" ref="T3860">VLOOKUP(D3860&amp;E3860,IF({1,0},'2021春'!$C$3:$C$4485&amp;'2021春'!$D$3:$D$4485,'2021春'!$H$3:$H$4485),2,0)</f>
        <v>452731200410270922</v>
      </c>
    </row>
    <row r="3861" spans="1:20">
      <c r="A3861" s="255">
        <v>3859</v>
      </c>
      <c r="B3861" s="255" t="s">
        <v>15299</v>
      </c>
      <c r="C3861" s="255" t="s">
        <v>21</v>
      </c>
      <c r="D3861" s="255" t="s">
        <v>482</v>
      </c>
      <c r="E3861" s="255" t="s">
        <v>15300</v>
      </c>
      <c r="F3861" s="255" t="s">
        <v>143</v>
      </c>
      <c r="G3861" s="255">
        <v>13</v>
      </c>
      <c r="H3861" s="255" t="s">
        <v>15301</v>
      </c>
      <c r="I3861" s="255" t="s">
        <v>15302</v>
      </c>
      <c r="J3861" s="255" t="s">
        <v>15303</v>
      </c>
      <c r="K3861" s="255" t="s">
        <v>27</v>
      </c>
      <c r="L3861" s="260">
        <v>44411</v>
      </c>
      <c r="M3861" s="255" t="s">
        <v>1273</v>
      </c>
      <c r="N3861" s="261" t="s">
        <v>30</v>
      </c>
      <c r="O3861" s="260"/>
      <c r="P3861" s="255"/>
      <c r="Q3861" s="255" t="s">
        <v>30</v>
      </c>
      <c r="R3861" s="255"/>
      <c r="S3861" s="255"/>
      <c r="T3861" s="251" t="str">
        <f t="array" ref="T3861">VLOOKUP(D3861&amp;E3861,IF({1,0},'2021春'!$C$3:$C$4485&amp;'2021春'!$D$3:$D$4485,'2021春'!$H$3:$H$4485),2,0)</f>
        <v>451229200710032125</v>
      </c>
    </row>
    <row r="3862" spans="1:20">
      <c r="A3862" s="255">
        <v>3860</v>
      </c>
      <c r="B3862" s="255" t="s">
        <v>15304</v>
      </c>
      <c r="C3862" s="255" t="s">
        <v>21</v>
      </c>
      <c r="D3862" s="255" t="s">
        <v>482</v>
      </c>
      <c r="E3862" s="255" t="s">
        <v>15305</v>
      </c>
      <c r="F3862" s="255" t="s">
        <v>143</v>
      </c>
      <c r="G3862" s="255">
        <v>16</v>
      </c>
      <c r="H3862" s="255" t="s">
        <v>144</v>
      </c>
      <c r="I3862" s="255" t="s">
        <v>15306</v>
      </c>
      <c r="J3862" s="255" t="s">
        <v>15307</v>
      </c>
      <c r="K3862" s="255" t="s">
        <v>27</v>
      </c>
      <c r="L3862" s="260">
        <v>44403</v>
      </c>
      <c r="M3862" s="255" t="s">
        <v>2455</v>
      </c>
      <c r="N3862" s="255"/>
      <c r="O3862" s="260"/>
      <c r="P3862" s="255"/>
      <c r="Q3862" s="255" t="s">
        <v>30</v>
      </c>
      <c r="R3862" s="255"/>
      <c r="S3862" s="255"/>
      <c r="T3862" s="251" t="str">
        <f t="array" ref="T3862">VLOOKUP(D3862&amp;E3862,IF({1,0},'2021春'!$C$3:$C$4485&amp;'2021春'!$D$3:$D$4485,'2021春'!$H$3:$H$4485),2,0)</f>
        <v>451229200505172129</v>
      </c>
    </row>
    <row r="3863" spans="1:20">
      <c r="A3863" s="255">
        <v>3861</v>
      </c>
      <c r="B3863" s="255" t="s">
        <v>15308</v>
      </c>
      <c r="C3863" s="255" t="s">
        <v>21</v>
      </c>
      <c r="D3863" s="255" t="s">
        <v>482</v>
      </c>
      <c r="E3863" s="255" t="s">
        <v>15309</v>
      </c>
      <c r="F3863" s="255" t="s">
        <v>143</v>
      </c>
      <c r="G3863" s="255">
        <v>16</v>
      </c>
      <c r="H3863" s="255" t="s">
        <v>15310</v>
      </c>
      <c r="I3863" s="255" t="s">
        <v>4730</v>
      </c>
      <c r="J3863" s="255" t="s">
        <v>15311</v>
      </c>
      <c r="K3863" s="255" t="s">
        <v>27</v>
      </c>
      <c r="L3863" s="260">
        <v>44405</v>
      </c>
      <c r="M3863" s="255" t="s">
        <v>2172</v>
      </c>
      <c r="N3863" s="255" t="s">
        <v>30</v>
      </c>
      <c r="O3863" s="260"/>
      <c r="P3863" s="255"/>
      <c r="Q3863" s="255" t="s">
        <v>30</v>
      </c>
      <c r="R3863" s="255"/>
      <c r="S3863" s="255"/>
      <c r="T3863" s="251" t="str">
        <f t="array" ref="T3863">VLOOKUP(D3863&amp;E3863,IF({1,0},'2021春'!$C$3:$C$4485&amp;'2021春'!$D$3:$D$4485,'2021春'!$H$3:$H$4485),2,0)</f>
        <v>452731200503275432</v>
      </c>
    </row>
    <row r="3864" spans="1:20">
      <c r="A3864" s="255">
        <v>3862</v>
      </c>
      <c r="B3864" s="255" t="s">
        <v>15312</v>
      </c>
      <c r="C3864" s="255" t="s">
        <v>21</v>
      </c>
      <c r="D3864" s="255" t="s">
        <v>482</v>
      </c>
      <c r="E3864" s="255" t="s">
        <v>15313</v>
      </c>
      <c r="F3864" s="255" t="s">
        <v>24</v>
      </c>
      <c r="G3864" s="255">
        <v>17</v>
      </c>
      <c r="H3864" s="255" t="s">
        <v>15314</v>
      </c>
      <c r="I3864" s="255" t="s">
        <v>15315</v>
      </c>
      <c r="J3864" s="255">
        <v>18877824025</v>
      </c>
      <c r="K3864" s="255" t="s">
        <v>27</v>
      </c>
      <c r="L3864" s="260">
        <v>44398</v>
      </c>
      <c r="M3864" s="255" t="s">
        <v>3785</v>
      </c>
      <c r="N3864" s="255" t="s">
        <v>30</v>
      </c>
      <c r="O3864" s="260"/>
      <c r="P3864" s="255"/>
      <c r="Q3864" s="255" t="s">
        <v>30</v>
      </c>
      <c r="R3864" s="255"/>
      <c r="S3864" s="255"/>
      <c r="T3864" s="251" t="str">
        <f t="array" ref="T3864">VLOOKUP(D3864&amp;E3864,IF({1,0},'2021春'!$C$3:$C$4485&amp;'2021春'!$D$3:$D$4485,'2021春'!$H$3:$H$4485),2,0)</f>
        <v>451229200402062111</v>
      </c>
    </row>
    <row r="3865" spans="1:20">
      <c r="A3865" s="255">
        <v>3863</v>
      </c>
      <c r="B3865" s="255" t="s">
        <v>15316</v>
      </c>
      <c r="C3865" s="255" t="s">
        <v>21</v>
      </c>
      <c r="D3865" s="255" t="s">
        <v>482</v>
      </c>
      <c r="E3865" s="255" t="s">
        <v>15317</v>
      </c>
      <c r="F3865" s="255" t="s">
        <v>143</v>
      </c>
      <c r="G3865" s="255">
        <v>16</v>
      </c>
      <c r="H3865" s="255" t="s">
        <v>15318</v>
      </c>
      <c r="I3865" s="255" t="s">
        <v>15319</v>
      </c>
      <c r="J3865" s="255" t="s">
        <v>15320</v>
      </c>
      <c r="K3865" s="255" t="s">
        <v>27</v>
      </c>
      <c r="L3865" s="260">
        <v>44400</v>
      </c>
      <c r="M3865" s="255" t="s">
        <v>28</v>
      </c>
      <c r="N3865" s="255" t="s">
        <v>30</v>
      </c>
      <c r="O3865" s="260"/>
      <c r="P3865" s="255"/>
      <c r="Q3865" s="255" t="s">
        <v>30</v>
      </c>
      <c r="R3865" s="255"/>
      <c r="S3865" s="255"/>
      <c r="T3865" s="251" t="str">
        <f t="array" ref="T3865">VLOOKUP(D3865&amp;E3865,IF({1,0},'2021春'!$C$3:$C$4485&amp;'2021春'!$D$3:$D$4485,'2021春'!$H$3:$H$4485),2,0)</f>
        <v>452626200503053808</v>
      </c>
    </row>
    <row r="3866" spans="1:20">
      <c r="A3866" s="255">
        <v>3864</v>
      </c>
      <c r="B3866" s="255" t="s">
        <v>15321</v>
      </c>
      <c r="C3866" s="255" t="s">
        <v>21</v>
      </c>
      <c r="D3866" s="255" t="s">
        <v>482</v>
      </c>
      <c r="E3866" s="255" t="s">
        <v>15322</v>
      </c>
      <c r="F3866" s="255" t="s">
        <v>143</v>
      </c>
      <c r="G3866" s="255">
        <v>16</v>
      </c>
      <c r="H3866" s="255" t="s">
        <v>3432</v>
      </c>
      <c r="I3866" s="255" t="s">
        <v>15323</v>
      </c>
      <c r="J3866" s="255">
        <v>15878823856</v>
      </c>
      <c r="K3866" s="255" t="s">
        <v>27</v>
      </c>
      <c r="L3866" s="260">
        <v>44394</v>
      </c>
      <c r="M3866" s="255" t="s">
        <v>28</v>
      </c>
      <c r="N3866" s="255" t="s">
        <v>27</v>
      </c>
      <c r="O3866" s="260">
        <v>44421</v>
      </c>
      <c r="P3866" s="255" t="s">
        <v>4424</v>
      </c>
      <c r="Q3866" s="255" t="s">
        <v>30</v>
      </c>
      <c r="R3866" s="255"/>
      <c r="S3866" s="255"/>
      <c r="T3866" s="251" t="str">
        <f t="array" ref="T3866">VLOOKUP(D3866&amp;E3866,IF({1,0},'2021春'!$C$3:$C$4485&amp;'2021春'!$D$3:$D$4485,'2021春'!$H$3:$H$4485),2,0)</f>
        <v>452731200409165420</v>
      </c>
    </row>
    <row r="3867" spans="1:20">
      <c r="A3867" s="255">
        <v>3865</v>
      </c>
      <c r="B3867" s="255" t="s">
        <v>15324</v>
      </c>
      <c r="C3867" s="255" t="s">
        <v>21</v>
      </c>
      <c r="D3867" s="255" t="s">
        <v>482</v>
      </c>
      <c r="E3867" s="255" t="s">
        <v>15325</v>
      </c>
      <c r="F3867" s="255" t="s">
        <v>143</v>
      </c>
      <c r="G3867" s="255">
        <v>16</v>
      </c>
      <c r="H3867" s="255" t="s">
        <v>13144</v>
      </c>
      <c r="I3867" s="255" t="s">
        <v>13145</v>
      </c>
      <c r="J3867" s="255" t="s">
        <v>15326</v>
      </c>
      <c r="K3867" s="255" t="s">
        <v>27</v>
      </c>
      <c r="L3867" s="260">
        <v>44420</v>
      </c>
      <c r="M3867" s="255" t="s">
        <v>2455</v>
      </c>
      <c r="N3867" s="255" t="s">
        <v>30</v>
      </c>
      <c r="O3867" s="260"/>
      <c r="P3867" s="255"/>
      <c r="Q3867" s="255" t="s">
        <v>30</v>
      </c>
      <c r="R3867" s="255"/>
      <c r="S3867" s="255"/>
      <c r="T3867" s="251" t="str">
        <f t="array" ref="T3867">VLOOKUP(D3867&amp;E3867,IF({1,0},'2021春'!$C$3:$C$4485&amp;'2021春'!$D$3:$D$4485,'2021春'!$H$3:$H$4485),2,0)</f>
        <v>451229200502270647</v>
      </c>
    </row>
    <row r="3868" spans="1:20">
      <c r="A3868" s="255">
        <v>3866</v>
      </c>
      <c r="B3868" s="255" t="s">
        <v>15327</v>
      </c>
      <c r="C3868" s="255" t="s">
        <v>21</v>
      </c>
      <c r="D3868" s="255" t="s">
        <v>482</v>
      </c>
      <c r="E3868" s="255" t="s">
        <v>15328</v>
      </c>
      <c r="F3868" s="255" t="s">
        <v>143</v>
      </c>
      <c r="G3868" s="255">
        <v>16</v>
      </c>
      <c r="H3868" s="255" t="s">
        <v>4112</v>
      </c>
      <c r="I3868" s="255" t="s">
        <v>15329</v>
      </c>
      <c r="J3868" s="255" t="s">
        <v>15330</v>
      </c>
      <c r="K3868" s="255" t="s">
        <v>27</v>
      </c>
      <c r="L3868" s="260">
        <v>44394</v>
      </c>
      <c r="M3868" s="255" t="s">
        <v>15331</v>
      </c>
      <c r="N3868" s="255" t="s">
        <v>30</v>
      </c>
      <c r="O3868" s="260"/>
      <c r="P3868" s="255"/>
      <c r="Q3868" s="255" t="s">
        <v>30</v>
      </c>
      <c r="R3868" s="255"/>
      <c r="S3868" s="255"/>
      <c r="T3868" s="251" t="str">
        <f t="array" ref="T3868">VLOOKUP(D3868&amp;E3868,IF({1,0},'2021春'!$C$3:$C$4485&amp;'2021春'!$D$3:$D$4485,'2021春'!$H$3:$H$4485),2,0)</f>
        <v>452731200412064225</v>
      </c>
    </row>
    <row r="3869" spans="1:20">
      <c r="A3869" s="255">
        <v>3867</v>
      </c>
      <c r="B3869" s="255" t="s">
        <v>15332</v>
      </c>
      <c r="C3869" s="255" t="s">
        <v>21</v>
      </c>
      <c r="D3869" s="255" t="s">
        <v>482</v>
      </c>
      <c r="E3869" s="255" t="s">
        <v>15333</v>
      </c>
      <c r="F3869" s="255" t="s">
        <v>24</v>
      </c>
      <c r="G3869" s="255">
        <v>16</v>
      </c>
      <c r="H3869" s="255" t="s">
        <v>6907</v>
      </c>
      <c r="I3869" s="255" t="s">
        <v>15334</v>
      </c>
      <c r="J3869" s="255">
        <v>13687780271</v>
      </c>
      <c r="K3869" s="255" t="s">
        <v>27</v>
      </c>
      <c r="L3869" s="260">
        <v>44396</v>
      </c>
      <c r="M3869" s="255" t="s">
        <v>185</v>
      </c>
      <c r="N3869" s="255"/>
      <c r="O3869" s="260"/>
      <c r="P3869" s="255"/>
      <c r="Q3869" s="255" t="s">
        <v>30</v>
      </c>
      <c r="R3869" s="255"/>
      <c r="S3869" s="255"/>
      <c r="T3869" s="251" t="str">
        <f t="array" ref="T3869">VLOOKUP(D3869&amp;E3869,IF({1,0},'2021春'!$C$3:$C$4485&amp;'2021春'!$D$3:$D$4485,'2021春'!$H$3:$H$4485),2,0)</f>
        <v>452731200408280910</v>
      </c>
    </row>
    <row r="3870" spans="1:20">
      <c r="A3870" s="255">
        <v>3868</v>
      </c>
      <c r="B3870" s="255" t="s">
        <v>15335</v>
      </c>
      <c r="C3870" s="255" t="s">
        <v>21</v>
      </c>
      <c r="D3870" s="255" t="s">
        <v>482</v>
      </c>
      <c r="E3870" s="255" t="s">
        <v>15336</v>
      </c>
      <c r="F3870" s="255" t="s">
        <v>143</v>
      </c>
      <c r="G3870" s="255">
        <v>16</v>
      </c>
      <c r="H3870" s="255" t="s">
        <v>15337</v>
      </c>
      <c r="I3870" s="255" t="s">
        <v>15338</v>
      </c>
      <c r="J3870" s="255">
        <v>18176136983</v>
      </c>
      <c r="K3870" s="255" t="s">
        <v>27</v>
      </c>
      <c r="L3870" s="260">
        <v>44397</v>
      </c>
      <c r="M3870" s="255" t="s">
        <v>28</v>
      </c>
      <c r="N3870" s="255" t="s">
        <v>27</v>
      </c>
      <c r="O3870" s="260">
        <v>44420</v>
      </c>
      <c r="P3870" s="255"/>
      <c r="Q3870" s="255" t="s">
        <v>30</v>
      </c>
      <c r="R3870" s="255"/>
      <c r="S3870" s="255"/>
      <c r="T3870" s="251" t="str">
        <f t="array" ref="T3870">VLOOKUP(D3870&amp;E3870,IF({1,0},'2021春'!$C$3:$C$4485&amp;'2021春'!$D$3:$D$4485,'2021春'!$H$3:$H$4485),2,0)</f>
        <v>452731200502080042</v>
      </c>
    </row>
    <row r="3871" spans="1:20">
      <c r="A3871" s="255">
        <v>3869</v>
      </c>
      <c r="B3871" s="255" t="s">
        <v>15339</v>
      </c>
      <c r="C3871" s="255" t="s">
        <v>21</v>
      </c>
      <c r="D3871" s="255" t="s">
        <v>482</v>
      </c>
      <c r="E3871" s="255" t="s">
        <v>15340</v>
      </c>
      <c r="F3871" s="255" t="s">
        <v>143</v>
      </c>
      <c r="G3871" s="255">
        <v>16</v>
      </c>
      <c r="H3871" s="255" t="s">
        <v>15341</v>
      </c>
      <c r="I3871" s="255" t="s">
        <v>4358</v>
      </c>
      <c r="J3871" s="255" t="s">
        <v>15342</v>
      </c>
      <c r="K3871" s="255" t="s">
        <v>27</v>
      </c>
      <c r="L3871" s="260">
        <v>44396</v>
      </c>
      <c r="M3871" s="255" t="s">
        <v>28</v>
      </c>
      <c r="N3871" s="255"/>
      <c r="O3871" s="260"/>
      <c r="P3871" s="255"/>
      <c r="Q3871" s="255" t="s">
        <v>30</v>
      </c>
      <c r="R3871" s="255"/>
      <c r="S3871" s="255"/>
      <c r="T3871" s="251" t="str">
        <f t="array" ref="T3871">VLOOKUP(D3871&amp;E3871,IF({1,0},'2021春'!$C$3:$C$4485&amp;'2021春'!$D$3:$D$4485,'2021春'!$H$3:$H$4485),2,0)</f>
        <v>451229200410050022</v>
      </c>
    </row>
    <row r="3872" spans="1:20">
      <c r="A3872" s="255">
        <v>3870</v>
      </c>
      <c r="B3872" s="255" t="s">
        <v>15343</v>
      </c>
      <c r="C3872" s="255" t="s">
        <v>21</v>
      </c>
      <c r="D3872" s="255" t="s">
        <v>482</v>
      </c>
      <c r="E3872" s="255" t="s">
        <v>11503</v>
      </c>
      <c r="F3872" s="255" t="s">
        <v>24</v>
      </c>
      <c r="G3872" s="255">
        <v>17</v>
      </c>
      <c r="H3872" s="255" t="s">
        <v>15344</v>
      </c>
      <c r="I3872" s="255" t="s">
        <v>15345</v>
      </c>
      <c r="J3872" s="255">
        <v>13481855972</v>
      </c>
      <c r="K3872" s="255" t="s">
        <v>27</v>
      </c>
      <c r="L3872" s="260">
        <v>44400</v>
      </c>
      <c r="M3872" s="255" t="s">
        <v>15346</v>
      </c>
      <c r="N3872" s="255" t="s">
        <v>30</v>
      </c>
      <c r="O3872" s="260"/>
      <c r="P3872" s="255"/>
      <c r="Q3872" s="255" t="s">
        <v>30</v>
      </c>
      <c r="R3872" s="255" t="s">
        <v>15347</v>
      </c>
      <c r="S3872" s="255"/>
      <c r="T3872" s="251" t="str">
        <f t="array" ref="T3872">VLOOKUP(D3872&amp;E3872,IF({1,0},'2021春'!$C$3:$C$4485&amp;'2021春'!$D$3:$D$4485,'2021春'!$H$3:$H$4485),2,0)</f>
        <v>452730200402258910</v>
      </c>
    </row>
    <row r="3873" spans="1:20">
      <c r="A3873" s="255">
        <v>3871</v>
      </c>
      <c r="B3873" s="255" t="s">
        <v>15348</v>
      </c>
      <c r="C3873" s="255" t="s">
        <v>21</v>
      </c>
      <c r="D3873" s="255" t="s">
        <v>482</v>
      </c>
      <c r="E3873" s="255" t="s">
        <v>15349</v>
      </c>
      <c r="F3873" s="255" t="s">
        <v>24</v>
      </c>
      <c r="G3873" s="255">
        <v>16</v>
      </c>
      <c r="H3873" s="255" t="s">
        <v>15350</v>
      </c>
      <c r="I3873" s="255" t="s">
        <v>15351</v>
      </c>
      <c r="J3873" s="255" t="s">
        <v>15352</v>
      </c>
      <c r="K3873" s="255" t="s">
        <v>27</v>
      </c>
      <c r="L3873" s="260">
        <v>44397</v>
      </c>
      <c r="M3873" s="255" t="s">
        <v>28</v>
      </c>
      <c r="N3873" s="255"/>
      <c r="O3873" s="260"/>
      <c r="P3873" s="255"/>
      <c r="Q3873" s="255" t="s">
        <v>30</v>
      </c>
      <c r="R3873" s="255"/>
      <c r="S3873" s="255"/>
      <c r="T3873" s="251" t="str">
        <f t="array" ref="T3873">VLOOKUP(D3873&amp;E3873,IF({1,0},'2021春'!$C$3:$C$4485&amp;'2021春'!$D$3:$D$4485,'2021春'!$H$3:$H$4485),2,0)</f>
        <v>452731200410240010</v>
      </c>
    </row>
    <row r="3874" spans="1:20">
      <c r="A3874" s="255">
        <v>3872</v>
      </c>
      <c r="B3874" s="255" t="s">
        <v>15353</v>
      </c>
      <c r="C3874" s="255" t="s">
        <v>21</v>
      </c>
      <c r="D3874" s="255" t="s">
        <v>482</v>
      </c>
      <c r="E3874" s="255" t="s">
        <v>15354</v>
      </c>
      <c r="F3874" s="255" t="s">
        <v>143</v>
      </c>
      <c r="G3874" s="255">
        <v>16</v>
      </c>
      <c r="H3874" s="255" t="s">
        <v>15355</v>
      </c>
      <c r="I3874" s="255" t="s">
        <v>15356</v>
      </c>
      <c r="J3874" s="255" t="s">
        <v>15357</v>
      </c>
      <c r="K3874" s="255" t="s">
        <v>27</v>
      </c>
      <c r="L3874" s="260">
        <v>44405</v>
      </c>
      <c r="M3874" s="255" t="s">
        <v>2172</v>
      </c>
      <c r="N3874" s="255" t="s">
        <v>30</v>
      </c>
      <c r="O3874" s="260"/>
      <c r="P3874" s="255"/>
      <c r="Q3874" s="255" t="s">
        <v>30</v>
      </c>
      <c r="R3874" s="255"/>
      <c r="S3874" s="255"/>
      <c r="T3874" s="251" t="str">
        <f t="array" ref="T3874">VLOOKUP(D3874&amp;E3874,IF({1,0},'2021春'!$C$3:$C$4485&amp;'2021春'!$D$3:$D$4485,'2021春'!$H$3:$H$4485),2,0)</f>
        <v>452731200501154847</v>
      </c>
    </row>
    <row r="3875" spans="1:20">
      <c r="A3875" s="255">
        <v>3873</v>
      </c>
      <c r="B3875" s="255" t="s">
        <v>15358</v>
      </c>
      <c r="C3875" s="255" t="s">
        <v>21</v>
      </c>
      <c r="D3875" s="255" t="s">
        <v>482</v>
      </c>
      <c r="E3875" s="255" t="s">
        <v>15359</v>
      </c>
      <c r="F3875" s="255" t="s">
        <v>143</v>
      </c>
      <c r="G3875" s="255">
        <v>17</v>
      </c>
      <c r="H3875" s="255" t="s">
        <v>15360</v>
      </c>
      <c r="I3875" s="255" t="s">
        <v>15361</v>
      </c>
      <c r="J3875" s="255" t="s">
        <v>15362</v>
      </c>
      <c r="K3875" s="255" t="s">
        <v>27</v>
      </c>
      <c r="L3875" s="260">
        <v>44400</v>
      </c>
      <c r="M3875" s="255" t="s">
        <v>15363</v>
      </c>
      <c r="N3875" s="255" t="s">
        <v>27</v>
      </c>
      <c r="O3875" s="260"/>
      <c r="P3875" s="255"/>
      <c r="Q3875" s="255" t="s">
        <v>30</v>
      </c>
      <c r="R3875" s="255"/>
      <c r="S3875" s="255"/>
      <c r="T3875" s="251" t="str">
        <f t="array" ref="T3875">VLOOKUP(D3875&amp;E3875,IF({1,0},'2021春'!$C$3:$C$4485&amp;'2021春'!$D$3:$D$4485,'2021春'!$H$3:$H$4485),2,0)</f>
        <v>451229200404212128</v>
      </c>
    </row>
    <row r="3876" spans="1:20">
      <c r="A3876" s="255">
        <v>3874</v>
      </c>
      <c r="B3876" s="255" t="s">
        <v>15364</v>
      </c>
      <c r="C3876" s="255" t="s">
        <v>21</v>
      </c>
      <c r="D3876" s="255" t="s">
        <v>482</v>
      </c>
      <c r="E3876" s="255" t="s">
        <v>15365</v>
      </c>
      <c r="F3876" s="255" t="s">
        <v>143</v>
      </c>
      <c r="G3876" s="255">
        <v>15</v>
      </c>
      <c r="H3876" s="255" t="s">
        <v>15366</v>
      </c>
      <c r="I3876" s="255" t="s">
        <v>15367</v>
      </c>
      <c r="J3876" s="255">
        <v>13317685736</v>
      </c>
      <c r="K3876" s="255" t="s">
        <v>27</v>
      </c>
      <c r="L3876" s="260">
        <v>44400</v>
      </c>
      <c r="M3876" s="255" t="s">
        <v>15368</v>
      </c>
      <c r="N3876" s="255"/>
      <c r="O3876" s="260"/>
      <c r="P3876" s="255"/>
      <c r="Q3876" s="255" t="s">
        <v>30</v>
      </c>
      <c r="R3876" s="255"/>
      <c r="S3876" s="255"/>
      <c r="T3876" s="251" t="str">
        <f t="array" ref="T3876">VLOOKUP(D3876&amp;E3876,IF({1,0},'2021春'!$C$3:$C$4485&amp;'2021春'!$D$3:$D$4485,'2021春'!$H$3:$H$4485),2,0)</f>
        <v>452731200511272425</v>
      </c>
    </row>
    <row r="3877" spans="1:20">
      <c r="A3877" s="255">
        <v>3875</v>
      </c>
      <c r="B3877" s="255" t="s">
        <v>15369</v>
      </c>
      <c r="C3877" s="255" t="s">
        <v>21</v>
      </c>
      <c r="D3877" s="255" t="s">
        <v>482</v>
      </c>
      <c r="E3877" s="255" t="s">
        <v>15370</v>
      </c>
      <c r="F3877" s="255" t="s">
        <v>143</v>
      </c>
      <c r="G3877" s="255">
        <v>15</v>
      </c>
      <c r="H3877" s="255" t="s">
        <v>15371</v>
      </c>
      <c r="I3877" s="255" t="s">
        <v>15372</v>
      </c>
      <c r="J3877" s="255" t="s">
        <v>15373</v>
      </c>
      <c r="K3877" s="255" t="s">
        <v>27</v>
      </c>
      <c r="L3877" s="260">
        <v>44400</v>
      </c>
      <c r="M3877" s="255" t="s">
        <v>4299</v>
      </c>
      <c r="N3877" s="255" t="s">
        <v>27</v>
      </c>
      <c r="O3877" s="260"/>
      <c r="P3877" s="255"/>
      <c r="Q3877" s="255" t="s">
        <v>30</v>
      </c>
      <c r="R3877" s="255"/>
      <c r="S3877" s="255"/>
      <c r="T3877" s="251" t="str">
        <f t="array" ref="T3877">VLOOKUP(D3877&amp;E3877,IF({1,0},'2021春'!$C$3:$C$4485&amp;'2021春'!$D$3:$D$4485,'2021春'!$H$3:$H$4485),2,0)</f>
        <v>452731200508180028</v>
      </c>
    </row>
    <row r="3878" spans="1:20">
      <c r="A3878" s="255">
        <v>3876</v>
      </c>
      <c r="B3878" s="255" t="s">
        <v>15374</v>
      </c>
      <c r="C3878" s="255" t="s">
        <v>21</v>
      </c>
      <c r="D3878" s="255" t="s">
        <v>482</v>
      </c>
      <c r="E3878" s="255" t="s">
        <v>15375</v>
      </c>
      <c r="F3878" s="255" t="s">
        <v>143</v>
      </c>
      <c r="G3878" s="255">
        <v>16</v>
      </c>
      <c r="H3878" s="255" t="s">
        <v>15376</v>
      </c>
      <c r="I3878" s="255" t="s">
        <v>15377</v>
      </c>
      <c r="J3878" s="255" t="s">
        <v>15378</v>
      </c>
      <c r="K3878" s="255" t="s">
        <v>27</v>
      </c>
      <c r="L3878" s="260">
        <v>44395</v>
      </c>
      <c r="M3878" s="255" t="s">
        <v>9576</v>
      </c>
      <c r="N3878" s="255" t="s">
        <v>30</v>
      </c>
      <c r="O3878" s="260"/>
      <c r="P3878" s="255"/>
      <c r="Q3878" s="255" t="s">
        <v>30</v>
      </c>
      <c r="R3878" s="255"/>
      <c r="S3878" s="255"/>
      <c r="T3878" s="251" t="str">
        <f t="array" ref="T3878">VLOOKUP(D3878&amp;E3878,IF({1,0},'2021春'!$C$3:$C$4485&amp;'2021春'!$D$3:$D$4485,'2021春'!$H$3:$H$4485),2,0)</f>
        <v>452731200504021820</v>
      </c>
    </row>
    <row r="3879" spans="1:20">
      <c r="A3879" s="255">
        <v>3877</v>
      </c>
      <c r="B3879" s="255" t="s">
        <v>15379</v>
      </c>
      <c r="C3879" s="255" t="s">
        <v>21</v>
      </c>
      <c r="D3879" s="255" t="s">
        <v>482</v>
      </c>
      <c r="E3879" s="255" t="s">
        <v>15380</v>
      </c>
      <c r="F3879" s="255" t="s">
        <v>24</v>
      </c>
      <c r="G3879" s="255">
        <v>16</v>
      </c>
      <c r="H3879" s="255" t="s">
        <v>9476</v>
      </c>
      <c r="I3879" s="255" t="s">
        <v>15381</v>
      </c>
      <c r="J3879" s="255">
        <v>15977887689</v>
      </c>
      <c r="K3879" s="255" t="s">
        <v>27</v>
      </c>
      <c r="L3879" s="260">
        <v>44395</v>
      </c>
      <c r="M3879" s="255" t="s">
        <v>2455</v>
      </c>
      <c r="N3879" s="255"/>
      <c r="O3879" s="260"/>
      <c r="P3879" s="255"/>
      <c r="Q3879" s="255" t="s">
        <v>30</v>
      </c>
      <c r="R3879" s="255"/>
      <c r="S3879" s="255"/>
      <c r="T3879" s="251" t="str">
        <f t="array" ref="T3879">VLOOKUP(D3879&amp;E3879,IF({1,0},'2021春'!$C$3:$C$4485&amp;'2021春'!$D$3:$D$4485,'2021春'!$H$3:$H$4485),2,0)</f>
        <v>45273120041021033x</v>
      </c>
    </row>
    <row r="3880" spans="1:20">
      <c r="A3880" s="255">
        <v>3878</v>
      </c>
      <c r="B3880" s="255" t="s">
        <v>15382</v>
      </c>
      <c r="C3880" s="255" t="s">
        <v>21</v>
      </c>
      <c r="D3880" s="255" t="s">
        <v>482</v>
      </c>
      <c r="E3880" s="255" t="s">
        <v>15383</v>
      </c>
      <c r="F3880" s="255" t="s">
        <v>143</v>
      </c>
      <c r="G3880" s="255">
        <v>16</v>
      </c>
      <c r="H3880" s="255" t="s">
        <v>10550</v>
      </c>
      <c r="I3880" s="255" t="s">
        <v>15384</v>
      </c>
      <c r="J3880" s="255" t="s">
        <v>15385</v>
      </c>
      <c r="K3880" s="255" t="s">
        <v>27</v>
      </c>
      <c r="L3880" s="260">
        <v>44398</v>
      </c>
      <c r="M3880" s="255" t="s">
        <v>28</v>
      </c>
      <c r="N3880" s="255" t="s">
        <v>30</v>
      </c>
      <c r="O3880" s="260"/>
      <c r="P3880" s="255"/>
      <c r="Q3880" s="255" t="s">
        <v>30</v>
      </c>
      <c r="R3880" s="255"/>
      <c r="S3880" s="255"/>
      <c r="T3880" s="251" t="str">
        <f t="array" ref="T3880">VLOOKUP(D3880&amp;E3880,IF({1,0},'2021春'!$C$3:$C$4485&amp;'2021春'!$D$3:$D$4485,'2021春'!$H$3:$H$4485),2,0)</f>
        <v>451229200409270028</v>
      </c>
    </row>
    <row r="3881" spans="1:20">
      <c r="A3881" s="255">
        <v>3879</v>
      </c>
      <c r="B3881" s="255" t="s">
        <v>15386</v>
      </c>
      <c r="C3881" s="255" t="s">
        <v>21</v>
      </c>
      <c r="D3881" s="255" t="s">
        <v>482</v>
      </c>
      <c r="E3881" s="255" t="s">
        <v>15387</v>
      </c>
      <c r="F3881" s="255" t="s">
        <v>143</v>
      </c>
      <c r="G3881" s="255">
        <v>16</v>
      </c>
      <c r="H3881" s="255" t="s">
        <v>9123</v>
      </c>
      <c r="I3881" s="255" t="s">
        <v>15388</v>
      </c>
      <c r="J3881" s="255">
        <v>18070860741</v>
      </c>
      <c r="K3881" s="255" t="s">
        <v>27</v>
      </c>
      <c r="L3881" s="260">
        <v>44396</v>
      </c>
      <c r="M3881" s="255" t="s">
        <v>28</v>
      </c>
      <c r="N3881" s="255" t="s">
        <v>30</v>
      </c>
      <c r="O3881" s="260"/>
      <c r="P3881" s="255"/>
      <c r="Q3881" s="255" t="s">
        <v>30</v>
      </c>
      <c r="R3881" s="255"/>
      <c r="S3881" s="255"/>
      <c r="T3881" s="251" t="str">
        <f t="array" ref="T3881">VLOOKUP(D3881&amp;E3881,IF({1,0},'2021春'!$C$3:$C$4485&amp;'2021春'!$D$3:$D$4485,'2021春'!$H$3:$H$4485),2,0)</f>
        <v>452731200503124529</v>
      </c>
    </row>
    <row r="3882" spans="1:20">
      <c r="A3882" s="255">
        <v>3880</v>
      </c>
      <c r="B3882" s="255" t="s">
        <v>15389</v>
      </c>
      <c r="C3882" s="255" t="s">
        <v>21</v>
      </c>
      <c r="D3882" s="255" t="s">
        <v>482</v>
      </c>
      <c r="E3882" s="255" t="s">
        <v>15390</v>
      </c>
      <c r="F3882" s="255" t="s">
        <v>143</v>
      </c>
      <c r="G3882" s="255">
        <v>18</v>
      </c>
      <c r="H3882" s="255" t="s">
        <v>15391</v>
      </c>
      <c r="I3882" s="255" t="s">
        <v>15392</v>
      </c>
      <c r="J3882" s="255" t="s">
        <v>15393</v>
      </c>
      <c r="K3882" s="255" t="s">
        <v>27</v>
      </c>
      <c r="L3882" s="260">
        <v>44331</v>
      </c>
      <c r="M3882" s="255" t="s">
        <v>28</v>
      </c>
      <c r="N3882" s="255" t="s">
        <v>27</v>
      </c>
      <c r="O3882" s="260">
        <v>44366</v>
      </c>
      <c r="P3882" s="255" t="s">
        <v>28</v>
      </c>
      <c r="Q3882" s="255" t="s">
        <v>30</v>
      </c>
      <c r="R3882" s="255"/>
      <c r="S3882" s="255"/>
      <c r="T3882" s="251" t="str">
        <f t="array" ref="T3882">VLOOKUP(D3882&amp;E3882,IF({1,0},'2021春'!$C$3:$C$4485&amp;'2021春'!$D$3:$D$4485,'2021春'!$H$3:$H$4485),2,0)</f>
        <v>45122920030227212x</v>
      </c>
    </row>
    <row r="3883" spans="1:20">
      <c r="A3883" s="255">
        <v>3881</v>
      </c>
      <c r="B3883" s="255" t="s">
        <v>15394</v>
      </c>
      <c r="C3883" s="255" t="s">
        <v>21</v>
      </c>
      <c r="D3883" s="255" t="s">
        <v>482</v>
      </c>
      <c r="E3883" s="255" t="s">
        <v>15395</v>
      </c>
      <c r="F3883" s="255" t="s">
        <v>24</v>
      </c>
      <c r="G3883" s="255">
        <v>16</v>
      </c>
      <c r="H3883" s="255" t="s">
        <v>7927</v>
      </c>
      <c r="I3883" s="255" t="s">
        <v>15396</v>
      </c>
      <c r="J3883" s="255">
        <v>15949329478</v>
      </c>
      <c r="K3883" s="255" t="s">
        <v>27</v>
      </c>
      <c r="L3883" s="260">
        <v>44408</v>
      </c>
      <c r="M3883" s="255" t="s">
        <v>133</v>
      </c>
      <c r="N3883" s="255"/>
      <c r="O3883" s="260"/>
      <c r="P3883" s="255"/>
      <c r="Q3883" s="255" t="s">
        <v>30</v>
      </c>
      <c r="R3883" s="255"/>
      <c r="S3883" s="255"/>
      <c r="T3883" s="251" t="str">
        <f t="array" ref="T3883">VLOOKUP(D3883&amp;E3883,IF({1,0},'2021春'!$C$3:$C$4485&amp;'2021春'!$D$3:$D$4485,'2021春'!$H$3:$H$4485),2,0)</f>
        <v>451229200502062434</v>
      </c>
    </row>
    <row r="3884" spans="1:20">
      <c r="A3884" s="255">
        <v>3882</v>
      </c>
      <c r="B3884" s="255" t="s">
        <v>15397</v>
      </c>
      <c r="C3884" s="255" t="s">
        <v>21</v>
      </c>
      <c r="D3884" s="255" t="s">
        <v>482</v>
      </c>
      <c r="E3884" s="255" t="s">
        <v>15398</v>
      </c>
      <c r="F3884" s="255" t="s">
        <v>143</v>
      </c>
      <c r="G3884" s="255">
        <v>17</v>
      </c>
      <c r="H3884" s="255" t="s">
        <v>15399</v>
      </c>
      <c r="I3884" s="255" t="s">
        <v>15400</v>
      </c>
      <c r="J3884" s="255" t="s">
        <v>15401</v>
      </c>
      <c r="K3884" s="255" t="s">
        <v>27</v>
      </c>
      <c r="L3884" s="260">
        <v>44403</v>
      </c>
      <c r="M3884" s="255" t="s">
        <v>28</v>
      </c>
      <c r="N3884" s="255" t="s">
        <v>30</v>
      </c>
      <c r="O3884" s="260"/>
      <c r="P3884" s="255"/>
      <c r="Q3884" s="255" t="s">
        <v>30</v>
      </c>
      <c r="R3884" s="255"/>
      <c r="S3884" s="255"/>
      <c r="T3884" s="251" t="str">
        <f t="array" ref="T3884">VLOOKUP(D3884&amp;E3884,IF({1,0},'2021春'!$C$3:$C$4485&amp;'2021春'!$D$3:$D$4485,'2021春'!$H$3:$H$4485),2,0)</f>
        <v>451229200311180040</v>
      </c>
    </row>
    <row r="3885" spans="1:20">
      <c r="A3885" s="255">
        <v>3883</v>
      </c>
      <c r="B3885" s="255" t="s">
        <v>15402</v>
      </c>
      <c r="C3885" s="255" t="s">
        <v>21</v>
      </c>
      <c r="D3885" s="255" t="s">
        <v>482</v>
      </c>
      <c r="E3885" s="255" t="s">
        <v>15403</v>
      </c>
      <c r="F3885" s="255" t="s">
        <v>24</v>
      </c>
      <c r="G3885" s="255">
        <v>16</v>
      </c>
      <c r="H3885" s="255" t="s">
        <v>15404</v>
      </c>
      <c r="I3885" s="255" t="s">
        <v>15405</v>
      </c>
      <c r="J3885" s="255" t="s">
        <v>15406</v>
      </c>
      <c r="K3885" s="255" t="s">
        <v>27</v>
      </c>
      <c r="L3885" s="260">
        <v>44396</v>
      </c>
      <c r="M3885" s="255" t="s">
        <v>28</v>
      </c>
      <c r="N3885" s="255" t="s">
        <v>30</v>
      </c>
      <c r="O3885" s="260"/>
      <c r="P3885" s="255"/>
      <c r="Q3885" s="255" t="s">
        <v>30</v>
      </c>
      <c r="R3885" s="255"/>
      <c r="S3885" s="255"/>
      <c r="T3885" s="251" t="str">
        <f t="array" ref="T3885">VLOOKUP(D3885&amp;E3885,IF({1,0},'2021春'!$C$3:$C$4485&amp;'2021春'!$D$3:$D$4485,'2021春'!$H$3:$H$4485),2,0)</f>
        <v>452731200507281812</v>
      </c>
    </row>
    <row r="3886" spans="1:20">
      <c r="A3886" s="255">
        <v>3884</v>
      </c>
      <c r="B3886" s="255" t="s">
        <v>15407</v>
      </c>
      <c r="C3886" s="255" t="s">
        <v>21</v>
      </c>
      <c r="D3886" s="255" t="s">
        <v>482</v>
      </c>
      <c r="E3886" s="255" t="s">
        <v>2445</v>
      </c>
      <c r="F3886" s="255" t="s">
        <v>24</v>
      </c>
      <c r="G3886" s="255">
        <v>17</v>
      </c>
      <c r="H3886" s="255" t="s">
        <v>1581</v>
      </c>
      <c r="I3886" s="255" t="s">
        <v>15408</v>
      </c>
      <c r="J3886" s="255">
        <v>18929007559</v>
      </c>
      <c r="K3886" s="255" t="s">
        <v>27</v>
      </c>
      <c r="L3886" s="260">
        <v>44395</v>
      </c>
      <c r="M3886" s="255" t="s">
        <v>98</v>
      </c>
      <c r="N3886" s="255" t="s">
        <v>30</v>
      </c>
      <c r="O3886" s="260"/>
      <c r="P3886" s="255"/>
      <c r="Q3886" s="255" t="s">
        <v>30</v>
      </c>
      <c r="R3886" s="255"/>
      <c r="S3886" s="255"/>
      <c r="T3886" s="251" t="str">
        <f t="array" ref="T3886">VLOOKUP(D3886&amp;E3886,IF({1,0},'2021春'!$C$3:$C$4485&amp;'2021春'!$D$3:$D$4485,'2021春'!$H$3:$H$4485),2,0)</f>
        <v>452731200401101211</v>
      </c>
    </row>
    <row r="3887" spans="1:20">
      <c r="A3887" s="255">
        <v>3885</v>
      </c>
      <c r="B3887" s="255" t="s">
        <v>15409</v>
      </c>
      <c r="C3887" s="255" t="s">
        <v>21</v>
      </c>
      <c r="D3887" s="255" t="s">
        <v>482</v>
      </c>
      <c r="E3887" s="255" t="s">
        <v>15410</v>
      </c>
      <c r="F3887" s="255" t="s">
        <v>143</v>
      </c>
      <c r="G3887" s="255">
        <v>16</v>
      </c>
      <c r="H3887" s="255" t="s">
        <v>5043</v>
      </c>
      <c r="I3887" s="255" t="s">
        <v>15411</v>
      </c>
      <c r="J3887" s="255">
        <v>13367588808</v>
      </c>
      <c r="K3887" s="255" t="s">
        <v>27</v>
      </c>
      <c r="L3887" s="260">
        <v>44394</v>
      </c>
      <c r="M3887" s="255" t="s">
        <v>28</v>
      </c>
      <c r="N3887" s="255" t="s">
        <v>30</v>
      </c>
      <c r="O3887" s="260"/>
      <c r="P3887" s="255"/>
      <c r="Q3887" s="255" t="s">
        <v>30</v>
      </c>
      <c r="R3887" s="255"/>
      <c r="S3887" s="255"/>
      <c r="T3887" s="251" t="str">
        <f t="array" ref="T3887">VLOOKUP(D3887&amp;E3887,IF({1,0},'2021春'!$C$3:$C$4485&amp;'2021春'!$D$3:$D$4485,'2021春'!$H$3:$H$4485),2,0)</f>
        <v>45273120050113482X</v>
      </c>
    </row>
    <row r="3888" spans="1:20">
      <c r="A3888" s="255">
        <v>3886</v>
      </c>
      <c r="B3888" s="255" t="s">
        <v>15412</v>
      </c>
      <c r="C3888" s="255" t="s">
        <v>21</v>
      </c>
      <c r="D3888" s="255" t="s">
        <v>482</v>
      </c>
      <c r="E3888" s="255" t="s">
        <v>15413</v>
      </c>
      <c r="F3888" s="255" t="s">
        <v>143</v>
      </c>
      <c r="G3888" s="255">
        <v>16</v>
      </c>
      <c r="H3888" s="255" t="s">
        <v>15414</v>
      </c>
      <c r="I3888" s="255" t="s">
        <v>15415</v>
      </c>
      <c r="J3888" s="255">
        <v>15977888093</v>
      </c>
      <c r="K3888" s="255" t="s">
        <v>27</v>
      </c>
      <c r="L3888" s="260">
        <v>44394</v>
      </c>
      <c r="M3888" s="255" t="s">
        <v>28</v>
      </c>
      <c r="N3888" s="255"/>
      <c r="O3888" s="260"/>
      <c r="P3888" s="255"/>
      <c r="Q3888" s="255" t="s">
        <v>30</v>
      </c>
      <c r="R3888" s="255"/>
      <c r="S3888" s="255"/>
      <c r="T3888" s="251" t="str">
        <f t="array" ref="T3888">VLOOKUP(D3888&amp;E3888,IF({1,0},'2021春'!$C$3:$C$4485&amp;'2021春'!$D$3:$D$4485,'2021春'!$H$3:$H$4485),2,0)</f>
        <v>45122920041001032x</v>
      </c>
    </row>
    <row r="3889" spans="1:20">
      <c r="A3889" s="255">
        <v>3887</v>
      </c>
      <c r="B3889" s="255" t="s">
        <v>15416</v>
      </c>
      <c r="C3889" s="255" t="s">
        <v>21</v>
      </c>
      <c r="D3889" s="255" t="s">
        <v>482</v>
      </c>
      <c r="E3889" s="255" t="s">
        <v>15417</v>
      </c>
      <c r="F3889" s="255" t="s">
        <v>143</v>
      </c>
      <c r="G3889" s="255">
        <v>17</v>
      </c>
      <c r="H3889" s="255" t="s">
        <v>15418</v>
      </c>
      <c r="I3889" s="255" t="s">
        <v>15419</v>
      </c>
      <c r="J3889" s="255">
        <v>18773857419</v>
      </c>
      <c r="K3889" s="255" t="s">
        <v>27</v>
      </c>
      <c r="L3889" s="260">
        <v>44396</v>
      </c>
      <c r="M3889" s="255" t="s">
        <v>8635</v>
      </c>
      <c r="N3889" s="255" t="s">
        <v>30</v>
      </c>
      <c r="O3889" s="260"/>
      <c r="P3889" s="255"/>
      <c r="Q3889" s="255" t="s">
        <v>30</v>
      </c>
      <c r="R3889" s="255"/>
      <c r="S3889" s="255"/>
      <c r="T3889" s="251" t="str">
        <f t="array" ref="T3889">VLOOKUP(D3889&amp;E3889,IF({1,0},'2021春'!$C$3:$C$4485&amp;'2021春'!$D$3:$D$4485,'2021春'!$H$3:$H$4485),2,0)</f>
        <v>451228200311055921</v>
      </c>
    </row>
    <row r="3890" spans="1:20">
      <c r="A3890" s="255">
        <v>3888</v>
      </c>
      <c r="B3890" s="255" t="s">
        <v>15420</v>
      </c>
      <c r="C3890" s="255" t="s">
        <v>21</v>
      </c>
      <c r="D3890" s="255" t="s">
        <v>482</v>
      </c>
      <c r="E3890" s="255" t="s">
        <v>15421</v>
      </c>
      <c r="F3890" s="255" t="s">
        <v>143</v>
      </c>
      <c r="G3890" s="255">
        <v>17</v>
      </c>
      <c r="H3890" s="255" t="s">
        <v>4633</v>
      </c>
      <c r="I3890" s="255" t="s">
        <v>15422</v>
      </c>
      <c r="J3890" s="255">
        <v>18278853488</v>
      </c>
      <c r="K3890" s="255" t="s">
        <v>27</v>
      </c>
      <c r="L3890" s="260">
        <v>44403</v>
      </c>
      <c r="M3890" s="255" t="s">
        <v>5398</v>
      </c>
      <c r="N3890" s="255" t="s">
        <v>30</v>
      </c>
      <c r="O3890" s="260"/>
      <c r="P3890" s="255"/>
      <c r="Q3890" s="255" t="s">
        <v>30</v>
      </c>
      <c r="R3890" s="255"/>
      <c r="S3890" s="255"/>
      <c r="T3890" s="251" t="str">
        <f t="array" ref="T3890">VLOOKUP(D3890&amp;E3890,IF({1,0},'2021春'!$C$3:$C$4485&amp;'2021春'!$D$3:$D$4485,'2021春'!$H$3:$H$4485),2,0)</f>
        <v>451229200405143929</v>
      </c>
    </row>
    <row r="3891" spans="1:20">
      <c r="A3891" s="255">
        <v>3889</v>
      </c>
      <c r="B3891" s="255" t="s">
        <v>15423</v>
      </c>
      <c r="C3891" s="255" t="s">
        <v>21</v>
      </c>
      <c r="D3891" s="255" t="s">
        <v>482</v>
      </c>
      <c r="E3891" s="255" t="s">
        <v>15424</v>
      </c>
      <c r="F3891" s="255" t="s">
        <v>24</v>
      </c>
      <c r="G3891" s="255">
        <v>16</v>
      </c>
      <c r="H3891" s="255" t="s">
        <v>15425</v>
      </c>
      <c r="I3891" s="255" t="s">
        <v>15426</v>
      </c>
      <c r="J3891" s="255">
        <v>13317784292</v>
      </c>
      <c r="K3891" s="255" t="s">
        <v>27</v>
      </c>
      <c r="L3891" s="260">
        <v>44394</v>
      </c>
      <c r="M3891" s="255" t="s">
        <v>2455</v>
      </c>
      <c r="N3891" s="255" t="s">
        <v>27</v>
      </c>
      <c r="O3891" s="260">
        <v>44416</v>
      </c>
      <c r="P3891" s="255" t="s">
        <v>2455</v>
      </c>
      <c r="Q3891" s="255" t="s">
        <v>30</v>
      </c>
      <c r="R3891" s="255"/>
      <c r="S3891" s="255"/>
      <c r="T3891" s="251" t="str">
        <f t="array" ref="T3891">VLOOKUP(D3891&amp;E3891,IF({1,0},'2021春'!$C$3:$C$4485&amp;'2021春'!$D$3:$D$4485,'2021春'!$H$3:$H$4485),2,0)</f>
        <v>451229200504103914</v>
      </c>
    </row>
    <row r="3892" spans="1:20">
      <c r="A3892" s="255">
        <v>3890</v>
      </c>
      <c r="B3892" s="255" t="s">
        <v>15427</v>
      </c>
      <c r="C3892" s="255" t="s">
        <v>21</v>
      </c>
      <c r="D3892" s="255" t="s">
        <v>482</v>
      </c>
      <c r="E3892" s="255" t="s">
        <v>15428</v>
      </c>
      <c r="F3892" s="255" t="s">
        <v>24</v>
      </c>
      <c r="G3892" s="255">
        <v>16</v>
      </c>
      <c r="H3892" s="255" t="s">
        <v>15429</v>
      </c>
      <c r="I3892" s="255" t="s">
        <v>15430</v>
      </c>
      <c r="J3892" s="255" t="s">
        <v>15431</v>
      </c>
      <c r="K3892" s="255" t="s">
        <v>27</v>
      </c>
      <c r="L3892" s="260">
        <v>44396</v>
      </c>
      <c r="M3892" s="255" t="s">
        <v>139</v>
      </c>
      <c r="N3892" s="255"/>
      <c r="O3892" s="260"/>
      <c r="P3892" s="255"/>
      <c r="Q3892" s="255" t="s">
        <v>30</v>
      </c>
      <c r="R3892" s="255"/>
      <c r="S3892" s="255"/>
      <c r="T3892" s="251" t="str">
        <f t="array" ref="T3892">VLOOKUP(D3892&amp;E3892,IF({1,0},'2021春'!$C$3:$C$4485&amp;'2021春'!$D$3:$D$4485,'2021春'!$H$3:$H$4485),2,0)</f>
        <v>45122920041003361X</v>
      </c>
    </row>
    <row r="3893" spans="1:20">
      <c r="A3893" s="255">
        <v>3891</v>
      </c>
      <c r="B3893" s="255" t="s">
        <v>15432</v>
      </c>
      <c r="C3893" s="255" t="s">
        <v>21</v>
      </c>
      <c r="D3893" s="255" t="s">
        <v>482</v>
      </c>
      <c r="E3893" s="255" t="s">
        <v>9246</v>
      </c>
      <c r="F3893" s="255" t="s">
        <v>143</v>
      </c>
      <c r="G3893" s="255">
        <v>17</v>
      </c>
      <c r="H3893" s="255" t="s">
        <v>5973</v>
      </c>
      <c r="I3893" s="255" t="s">
        <v>7999</v>
      </c>
      <c r="J3893" s="255">
        <v>15307786238</v>
      </c>
      <c r="K3893" s="255" t="s">
        <v>27</v>
      </c>
      <c r="L3893" s="260">
        <v>44398</v>
      </c>
      <c r="M3893" s="255" t="s">
        <v>11689</v>
      </c>
      <c r="N3893" s="255" t="s">
        <v>30</v>
      </c>
      <c r="O3893" s="260"/>
      <c r="P3893" s="255"/>
      <c r="Q3893" s="255" t="s">
        <v>30</v>
      </c>
      <c r="R3893" s="255"/>
      <c r="S3893" s="255"/>
      <c r="T3893" s="251" t="str">
        <f t="array" ref="T3893">VLOOKUP(D3893&amp;E3893,IF({1,0},'2021春'!$C$3:$C$4485&amp;'2021春'!$D$3:$D$4485,'2021春'!$H$3:$H$4485),2,0)</f>
        <v>451229200461222124</v>
      </c>
    </row>
    <row r="3894" spans="1:20">
      <c r="A3894" s="255">
        <v>3892</v>
      </c>
      <c r="B3894" s="255" t="s">
        <v>15433</v>
      </c>
      <c r="C3894" s="255" t="s">
        <v>21</v>
      </c>
      <c r="D3894" s="255" t="s">
        <v>482</v>
      </c>
      <c r="E3894" s="255" t="s">
        <v>15434</v>
      </c>
      <c r="F3894" s="255" t="s">
        <v>143</v>
      </c>
      <c r="G3894" s="255">
        <v>18</v>
      </c>
      <c r="H3894" s="255" t="s">
        <v>15435</v>
      </c>
      <c r="I3894" s="255" t="s">
        <v>15436</v>
      </c>
      <c r="J3894" s="255" t="s">
        <v>15437</v>
      </c>
      <c r="K3894" s="255" t="s">
        <v>27</v>
      </c>
      <c r="L3894" s="260">
        <v>44396</v>
      </c>
      <c r="M3894" s="255" t="s">
        <v>28</v>
      </c>
      <c r="N3894" s="255" t="s">
        <v>30</v>
      </c>
      <c r="O3894" s="260"/>
      <c r="P3894" s="255"/>
      <c r="Q3894" s="255" t="s">
        <v>30</v>
      </c>
      <c r="R3894" s="255"/>
      <c r="S3894" s="255"/>
      <c r="T3894" s="251" t="str">
        <f t="array" ref="T3894">VLOOKUP(D3894&amp;E3894,IF({1,0},'2021春'!$C$3:$C$4485&amp;'2021春'!$D$3:$D$4485,'2021春'!$H$3:$H$4485),2,0)</f>
        <v>451229200307230623</v>
      </c>
    </row>
    <row r="3895" spans="1:20">
      <c r="A3895" s="255">
        <v>3893</v>
      </c>
      <c r="B3895" s="255" t="s">
        <v>15438</v>
      </c>
      <c r="C3895" s="255" t="s">
        <v>21</v>
      </c>
      <c r="D3895" s="255" t="s">
        <v>482</v>
      </c>
      <c r="E3895" s="255" t="s">
        <v>15439</v>
      </c>
      <c r="F3895" s="255" t="s">
        <v>143</v>
      </c>
      <c r="G3895" s="255">
        <v>16</v>
      </c>
      <c r="H3895" s="255" t="s">
        <v>15440</v>
      </c>
      <c r="I3895" s="255" t="s">
        <v>15441</v>
      </c>
      <c r="J3895" s="255">
        <v>18278862877</v>
      </c>
      <c r="K3895" s="255" t="s">
        <v>27</v>
      </c>
      <c r="L3895" s="260">
        <v>44395</v>
      </c>
      <c r="M3895" s="255" t="s">
        <v>1288</v>
      </c>
      <c r="N3895" s="255" t="s">
        <v>27</v>
      </c>
      <c r="O3895" s="260">
        <v>44416</v>
      </c>
      <c r="P3895" s="255" t="s">
        <v>1288</v>
      </c>
      <c r="Q3895" s="255" t="s">
        <v>30</v>
      </c>
      <c r="R3895" s="255"/>
      <c r="S3895" s="255"/>
      <c r="T3895" s="251" t="str">
        <f t="array" ref="T3895">VLOOKUP(D3895&amp;E3895,IF({1,0},'2021春'!$C$3:$C$4485&amp;'2021春'!$D$3:$D$4485,'2021春'!$H$3:$H$4485),2,0)</f>
        <v>452731200411050622</v>
      </c>
    </row>
    <row r="3896" spans="1:20">
      <c r="A3896" s="255">
        <v>3894</v>
      </c>
      <c r="B3896" s="255" t="s">
        <v>15442</v>
      </c>
      <c r="C3896" s="255" t="s">
        <v>21</v>
      </c>
      <c r="D3896" s="255" t="s">
        <v>482</v>
      </c>
      <c r="E3896" s="255" t="s">
        <v>15443</v>
      </c>
      <c r="F3896" s="255" t="s">
        <v>24</v>
      </c>
      <c r="G3896" s="255">
        <v>16</v>
      </c>
      <c r="H3896" s="255" t="s">
        <v>15444</v>
      </c>
      <c r="I3896" s="255" t="s">
        <v>15445</v>
      </c>
      <c r="J3896" s="255" t="s">
        <v>15446</v>
      </c>
      <c r="K3896" s="255" t="s">
        <v>27</v>
      </c>
      <c r="L3896" s="260">
        <v>44396</v>
      </c>
      <c r="M3896" s="255" t="s">
        <v>139</v>
      </c>
      <c r="N3896" s="255"/>
      <c r="O3896" s="260"/>
      <c r="P3896" s="255"/>
      <c r="Q3896" s="255" t="s">
        <v>30</v>
      </c>
      <c r="R3896" s="255"/>
      <c r="S3896" s="255"/>
      <c r="T3896" s="251" t="str">
        <f t="array" ref="T3896">VLOOKUP(D3896&amp;E3896,IF({1,0},'2021春'!$C$3:$C$4485&amp;'2021春'!$D$3:$D$4485,'2021春'!$H$3:$H$4485),2,0)</f>
        <v>452731200409273616</v>
      </c>
    </row>
    <row r="3897" spans="1:20">
      <c r="A3897" s="255">
        <v>3895</v>
      </c>
      <c r="B3897" s="255" t="s">
        <v>15447</v>
      </c>
      <c r="C3897" s="255" t="s">
        <v>21</v>
      </c>
      <c r="D3897" s="255" t="s">
        <v>482</v>
      </c>
      <c r="E3897" s="255" t="s">
        <v>15448</v>
      </c>
      <c r="F3897" s="255" t="s">
        <v>24</v>
      </c>
      <c r="G3897" s="255">
        <v>16</v>
      </c>
      <c r="H3897" s="255" t="s">
        <v>15449</v>
      </c>
      <c r="I3897" s="255" t="s">
        <v>9753</v>
      </c>
      <c r="J3897" s="255">
        <v>15807783624</v>
      </c>
      <c r="K3897" s="255" t="s">
        <v>27</v>
      </c>
      <c r="L3897" s="260">
        <v>44395</v>
      </c>
      <c r="M3897" s="255" t="s">
        <v>2455</v>
      </c>
      <c r="N3897" s="255" t="s">
        <v>27</v>
      </c>
      <c r="O3897" s="260">
        <v>44416</v>
      </c>
      <c r="P3897" s="255" t="s">
        <v>2455</v>
      </c>
      <c r="Q3897" s="255" t="s">
        <v>30</v>
      </c>
      <c r="R3897" s="255"/>
      <c r="S3897" s="255"/>
      <c r="T3897" s="251" t="str">
        <f t="array" ref="T3897">VLOOKUP(D3897&amp;E3897,IF({1,0},'2021春'!$C$3:$C$4485&amp;'2021春'!$D$3:$D$4485,'2021春'!$H$3:$H$4485),2,0)</f>
        <v>452731200501024815</v>
      </c>
    </row>
    <row r="3898" spans="1:20">
      <c r="A3898" s="255">
        <v>3896</v>
      </c>
      <c r="B3898" s="255" t="s">
        <v>15450</v>
      </c>
      <c r="C3898" s="255" t="s">
        <v>21</v>
      </c>
      <c r="D3898" s="255" t="s">
        <v>482</v>
      </c>
      <c r="E3898" s="255" t="s">
        <v>15451</v>
      </c>
      <c r="F3898" s="255" t="s">
        <v>24</v>
      </c>
      <c r="G3898" s="255">
        <v>15</v>
      </c>
      <c r="H3898" s="255" t="s">
        <v>15452</v>
      </c>
      <c r="I3898" s="255" t="s">
        <v>15453</v>
      </c>
      <c r="J3898" s="255">
        <v>19148601097</v>
      </c>
      <c r="K3898" s="255" t="s">
        <v>27</v>
      </c>
      <c r="L3898" s="260">
        <v>44412</v>
      </c>
      <c r="M3898" s="255" t="s">
        <v>2455</v>
      </c>
      <c r="N3898" s="255" t="s">
        <v>30</v>
      </c>
      <c r="O3898" s="260"/>
      <c r="P3898" s="255"/>
      <c r="Q3898" s="255" t="s">
        <v>30</v>
      </c>
      <c r="R3898" s="255"/>
      <c r="S3898" s="255"/>
      <c r="T3898" s="251" t="str">
        <f t="array" ref="T3898">VLOOKUP(D3898&amp;E3898,IF({1,0},'2021春'!$C$3:$C$4485&amp;'2021春'!$D$3:$D$4485,'2021春'!$H$3:$H$4485),2,0)</f>
        <v>451229200601092735</v>
      </c>
    </row>
    <row r="3899" spans="1:20">
      <c r="A3899" s="255">
        <v>3897</v>
      </c>
      <c r="B3899" s="255" t="s">
        <v>15454</v>
      </c>
      <c r="C3899" s="255" t="s">
        <v>21</v>
      </c>
      <c r="D3899" s="255" t="s">
        <v>482</v>
      </c>
      <c r="E3899" s="255" t="s">
        <v>15455</v>
      </c>
      <c r="F3899" s="255" t="s">
        <v>143</v>
      </c>
      <c r="G3899" s="255">
        <v>17</v>
      </c>
      <c r="H3899" s="255" t="s">
        <v>15456</v>
      </c>
      <c r="I3899" s="255" t="s">
        <v>15457</v>
      </c>
      <c r="J3899" s="255" t="s">
        <v>15458</v>
      </c>
      <c r="K3899" s="255" t="s">
        <v>27</v>
      </c>
      <c r="L3899" s="260">
        <v>44400</v>
      </c>
      <c r="M3899" s="255" t="s">
        <v>1303</v>
      </c>
      <c r="N3899" s="255" t="s">
        <v>27</v>
      </c>
      <c r="O3899" s="260"/>
      <c r="P3899" s="255"/>
      <c r="Q3899" s="255" t="s">
        <v>30</v>
      </c>
      <c r="R3899" s="255"/>
      <c r="S3899" s="255"/>
      <c r="T3899" s="251" t="str">
        <f t="array" ref="T3899">VLOOKUP(D3899&amp;E3899,IF({1,0},'2021春'!$C$3:$C$4485&amp;'2021春'!$D$3:$D$4485,'2021春'!$H$3:$H$4485),2,0)</f>
        <v>452731200405113922</v>
      </c>
    </row>
    <row r="3900" spans="1:20">
      <c r="A3900" s="255">
        <v>3898</v>
      </c>
      <c r="B3900" s="255" t="s">
        <v>15459</v>
      </c>
      <c r="C3900" s="255" t="s">
        <v>21</v>
      </c>
      <c r="D3900" s="255" t="s">
        <v>482</v>
      </c>
      <c r="E3900" s="255" t="s">
        <v>15460</v>
      </c>
      <c r="F3900" s="255" t="s">
        <v>143</v>
      </c>
      <c r="G3900" s="255">
        <v>16</v>
      </c>
      <c r="H3900" s="255" t="s">
        <v>15461</v>
      </c>
      <c r="I3900" s="255" t="s">
        <v>15462</v>
      </c>
      <c r="J3900" s="255" t="s">
        <v>15463</v>
      </c>
      <c r="K3900" s="255" t="s">
        <v>27</v>
      </c>
      <c r="L3900" s="260">
        <v>44395</v>
      </c>
      <c r="M3900" s="255" t="s">
        <v>2747</v>
      </c>
      <c r="N3900" s="255" t="s">
        <v>27</v>
      </c>
      <c r="O3900" s="260">
        <v>44416</v>
      </c>
      <c r="P3900" s="255" t="s">
        <v>2747</v>
      </c>
      <c r="Q3900" s="255" t="s">
        <v>30</v>
      </c>
      <c r="R3900" s="255"/>
      <c r="S3900" s="255"/>
      <c r="T3900" s="251" t="str">
        <f t="array" ref="T3900">VLOOKUP(D3900&amp;E3900,IF({1,0},'2021春'!$C$3:$C$4485&amp;'2021春'!$D$3:$D$4485,'2021春'!$H$3:$H$4485),2,0)</f>
        <v>451229200408232740</v>
      </c>
    </row>
    <row r="3901" spans="1:20">
      <c r="A3901" s="255">
        <v>3899</v>
      </c>
      <c r="B3901" s="255" t="s">
        <v>15464</v>
      </c>
      <c r="C3901" s="255" t="s">
        <v>21</v>
      </c>
      <c r="D3901" s="255" t="s">
        <v>482</v>
      </c>
      <c r="E3901" s="255" t="s">
        <v>15465</v>
      </c>
      <c r="F3901" s="255" t="s">
        <v>143</v>
      </c>
      <c r="G3901" s="255">
        <v>16</v>
      </c>
      <c r="H3901" s="255" t="s">
        <v>607</v>
      </c>
      <c r="I3901" s="255" t="s">
        <v>15466</v>
      </c>
      <c r="J3901" s="255">
        <v>19977829025</v>
      </c>
      <c r="K3901" s="255" t="s">
        <v>27</v>
      </c>
      <c r="L3901" s="260">
        <v>44395</v>
      </c>
      <c r="M3901" s="255" t="s">
        <v>2455</v>
      </c>
      <c r="N3901" s="255" t="s">
        <v>27</v>
      </c>
      <c r="O3901" s="260">
        <v>44419</v>
      </c>
      <c r="P3901" s="255" t="s">
        <v>2455</v>
      </c>
      <c r="Q3901" s="255" t="s">
        <v>30</v>
      </c>
      <c r="R3901" s="255"/>
      <c r="S3901" s="255"/>
      <c r="T3901" s="251" t="str">
        <f t="array" ref="T3901">VLOOKUP(D3901&amp;E3901,IF({1,0},'2021春'!$C$3:$C$4485&amp;'2021春'!$D$3:$D$4485,'2021春'!$H$3:$H$4485),2,0)</f>
        <v>452731200505313921</v>
      </c>
    </row>
    <row r="3902" spans="1:20">
      <c r="A3902" s="255">
        <v>3900</v>
      </c>
      <c r="B3902" s="255" t="s">
        <v>15467</v>
      </c>
      <c r="C3902" s="255" t="s">
        <v>21</v>
      </c>
      <c r="D3902" s="255" t="s">
        <v>482</v>
      </c>
      <c r="E3902" s="255" t="s">
        <v>15468</v>
      </c>
      <c r="F3902" s="255" t="s">
        <v>143</v>
      </c>
      <c r="G3902" s="255">
        <v>16</v>
      </c>
      <c r="H3902" s="255" t="s">
        <v>6979</v>
      </c>
      <c r="I3902" s="255" t="s">
        <v>15469</v>
      </c>
      <c r="J3902" s="255" t="s">
        <v>15470</v>
      </c>
      <c r="K3902" s="255" t="s">
        <v>27</v>
      </c>
      <c r="L3902" s="260">
        <v>44395</v>
      </c>
      <c r="M3902" s="255" t="s">
        <v>9576</v>
      </c>
      <c r="N3902" s="255" t="s">
        <v>27</v>
      </c>
      <c r="O3902" s="260">
        <v>44416</v>
      </c>
      <c r="P3902" s="255" t="s">
        <v>9576</v>
      </c>
      <c r="Q3902" s="255" t="s">
        <v>30</v>
      </c>
      <c r="R3902" s="255"/>
      <c r="S3902" s="255"/>
      <c r="T3902" s="251" t="str">
        <f t="array" ref="T3902">VLOOKUP(D3902&amp;E3902,IF({1,0},'2021春'!$C$3:$C$4485&amp;'2021春'!$D$3:$D$4485,'2021春'!$H$3:$H$4485),2,0)</f>
        <v>452731200410111825</v>
      </c>
    </row>
    <row r="3903" spans="1:20">
      <c r="A3903" s="255">
        <v>3901</v>
      </c>
      <c r="B3903" s="255" t="s">
        <v>15471</v>
      </c>
      <c r="C3903" s="255" t="s">
        <v>21</v>
      </c>
      <c r="D3903" s="255" t="s">
        <v>482</v>
      </c>
      <c r="E3903" s="255" t="s">
        <v>10616</v>
      </c>
      <c r="F3903" s="255" t="s">
        <v>143</v>
      </c>
      <c r="G3903" s="255">
        <v>16</v>
      </c>
      <c r="H3903" s="255" t="s">
        <v>15472</v>
      </c>
      <c r="I3903" s="255" t="s">
        <v>15473</v>
      </c>
      <c r="J3903" s="255">
        <v>18276100773</v>
      </c>
      <c r="K3903" s="255" t="s">
        <v>27</v>
      </c>
      <c r="L3903" s="260">
        <v>44411</v>
      </c>
      <c r="M3903" s="255" t="s">
        <v>9798</v>
      </c>
      <c r="N3903" s="255" t="s">
        <v>30</v>
      </c>
      <c r="O3903" s="260"/>
      <c r="P3903" s="255"/>
      <c r="Q3903" s="255" t="s">
        <v>30</v>
      </c>
      <c r="R3903" s="255"/>
      <c r="S3903" s="255"/>
      <c r="T3903" s="251" t="str">
        <f t="array" ref="T3903">VLOOKUP(D3903&amp;E3903,IF({1,0},'2021春'!$C$3:$C$4485&amp;'2021春'!$D$3:$D$4485,'2021春'!$H$3:$H$4485),2,0)</f>
        <v>450124200502120624</v>
      </c>
    </row>
    <row r="3904" spans="1:20">
      <c r="A3904" s="255">
        <v>3902</v>
      </c>
      <c r="B3904" s="255" t="s">
        <v>15474</v>
      </c>
      <c r="C3904" s="255" t="s">
        <v>21</v>
      </c>
      <c r="D3904" s="255" t="s">
        <v>482</v>
      </c>
      <c r="E3904" s="255" t="s">
        <v>10499</v>
      </c>
      <c r="F3904" s="255" t="s">
        <v>143</v>
      </c>
      <c r="G3904" s="255">
        <v>16</v>
      </c>
      <c r="H3904" s="255" t="s">
        <v>2125</v>
      </c>
      <c r="I3904" s="255" t="s">
        <v>4075</v>
      </c>
      <c r="J3904" s="255">
        <v>17807872289</v>
      </c>
      <c r="K3904" s="255" t="s">
        <v>27</v>
      </c>
      <c r="L3904" s="260">
        <v>44396</v>
      </c>
      <c r="M3904" s="255" t="s">
        <v>2747</v>
      </c>
      <c r="N3904" s="255" t="s">
        <v>30</v>
      </c>
      <c r="O3904" s="260"/>
      <c r="P3904" s="255"/>
      <c r="Q3904" s="255" t="s">
        <v>30</v>
      </c>
      <c r="R3904" s="255"/>
      <c r="S3904" s="255"/>
      <c r="T3904" s="251" t="str">
        <f t="array" ref="T3904">VLOOKUP(D3904&amp;E3904,IF({1,0},'2021春'!$C$3:$C$4485&amp;'2021春'!$D$3:$D$4485,'2021春'!$H$3:$H$4485),2,0)</f>
        <v>451229200508082727</v>
      </c>
    </row>
    <row r="3905" spans="1:20">
      <c r="A3905" s="255">
        <v>3903</v>
      </c>
      <c r="B3905" s="255" t="s">
        <v>15475</v>
      </c>
      <c r="C3905" s="255" t="s">
        <v>21</v>
      </c>
      <c r="D3905" s="255" t="s">
        <v>482</v>
      </c>
      <c r="E3905" s="255" t="s">
        <v>15476</v>
      </c>
      <c r="F3905" s="255" t="s">
        <v>143</v>
      </c>
      <c r="G3905" s="255">
        <v>16</v>
      </c>
      <c r="H3905" s="255" t="s">
        <v>15477</v>
      </c>
      <c r="I3905" s="255" t="s">
        <v>15478</v>
      </c>
      <c r="J3905" s="255" t="s">
        <v>15479</v>
      </c>
      <c r="K3905" s="255" t="s">
        <v>27</v>
      </c>
      <c r="L3905" s="260">
        <v>44394</v>
      </c>
      <c r="M3905" s="255" t="s">
        <v>28</v>
      </c>
      <c r="N3905" s="255" t="s">
        <v>27</v>
      </c>
      <c r="O3905" s="260">
        <v>44416</v>
      </c>
      <c r="P3905" s="255" t="s">
        <v>28</v>
      </c>
      <c r="Q3905" s="255" t="s">
        <v>30</v>
      </c>
      <c r="R3905" s="255"/>
      <c r="S3905" s="255"/>
      <c r="T3905" s="251" t="str">
        <f t="array" ref="T3905">VLOOKUP(D3905&amp;E3905,IF({1,0},'2021春'!$C$3:$C$4485&amp;'2021春'!$D$3:$D$4485,'2021春'!$H$3:$H$4485),2,0)</f>
        <v>450202200501251427</v>
      </c>
    </row>
    <row r="3906" spans="1:20">
      <c r="A3906" s="255">
        <v>3904</v>
      </c>
      <c r="B3906" s="255" t="s">
        <v>15480</v>
      </c>
      <c r="C3906" s="255" t="s">
        <v>21</v>
      </c>
      <c r="D3906" s="255" t="s">
        <v>482</v>
      </c>
      <c r="E3906" s="255" t="s">
        <v>15481</v>
      </c>
      <c r="F3906" s="255" t="s">
        <v>143</v>
      </c>
      <c r="G3906" s="255">
        <v>16</v>
      </c>
      <c r="H3906" s="255" t="s">
        <v>15482</v>
      </c>
      <c r="I3906" s="255" t="s">
        <v>15483</v>
      </c>
      <c r="J3906" s="255" t="s">
        <v>15484</v>
      </c>
      <c r="K3906" s="255" t="s">
        <v>27</v>
      </c>
      <c r="L3906" s="260">
        <v>44400</v>
      </c>
      <c r="M3906" s="255" t="s">
        <v>28</v>
      </c>
      <c r="N3906" s="255" t="s">
        <v>30</v>
      </c>
      <c r="O3906" s="260"/>
      <c r="P3906" s="255"/>
      <c r="Q3906" s="255" t="s">
        <v>30</v>
      </c>
      <c r="R3906" s="255"/>
      <c r="S3906" s="255"/>
      <c r="T3906" s="251" t="str">
        <f t="array" ref="T3906">VLOOKUP(D3906&amp;E3906,IF({1,0},'2021春'!$C$3:$C$4485&amp;'2021春'!$D$3:$D$4485,'2021春'!$H$3:$H$4485),2,0)</f>
        <v>452731200502135429</v>
      </c>
    </row>
    <row r="3907" spans="1:20">
      <c r="A3907" s="255">
        <v>3905</v>
      </c>
      <c r="B3907" s="255" t="s">
        <v>15485</v>
      </c>
      <c r="C3907" s="255" t="s">
        <v>21</v>
      </c>
      <c r="D3907" s="255" t="s">
        <v>482</v>
      </c>
      <c r="E3907" s="255" t="s">
        <v>15486</v>
      </c>
      <c r="F3907" s="255" t="s">
        <v>143</v>
      </c>
      <c r="G3907" s="255">
        <v>17</v>
      </c>
      <c r="H3907" s="255" t="s">
        <v>15487</v>
      </c>
      <c r="I3907" s="255" t="s">
        <v>10977</v>
      </c>
      <c r="J3907" s="255" t="s">
        <v>15488</v>
      </c>
      <c r="K3907" s="255" t="s">
        <v>27</v>
      </c>
      <c r="L3907" s="260">
        <v>44406</v>
      </c>
      <c r="M3907" s="255" t="s">
        <v>15489</v>
      </c>
      <c r="N3907" s="255" t="s">
        <v>30</v>
      </c>
      <c r="O3907" s="260"/>
      <c r="P3907" s="255"/>
      <c r="Q3907" s="255" t="s">
        <v>30</v>
      </c>
      <c r="R3907" s="255"/>
      <c r="S3907" s="255"/>
      <c r="T3907" s="251" t="str">
        <f t="array" ref="T3907">VLOOKUP(D3907&amp;E3907,IF({1,0},'2021春'!$C$3:$C$4485&amp;'2021春'!$D$3:$D$4485,'2021春'!$H$3:$H$4485),2,0)</f>
        <v>451229200309181829</v>
      </c>
    </row>
    <row r="3908" spans="1:20">
      <c r="A3908" s="255">
        <v>3906</v>
      </c>
      <c r="B3908" s="255" t="s">
        <v>15490</v>
      </c>
      <c r="C3908" s="255" t="s">
        <v>21</v>
      </c>
      <c r="D3908" s="255" t="s">
        <v>482</v>
      </c>
      <c r="E3908" s="255" t="s">
        <v>15491</v>
      </c>
      <c r="F3908" s="255" t="s">
        <v>143</v>
      </c>
      <c r="G3908" s="255">
        <v>16</v>
      </c>
      <c r="H3908" s="255" t="s">
        <v>15492</v>
      </c>
      <c r="I3908" s="255" t="s">
        <v>12788</v>
      </c>
      <c r="J3908" s="255">
        <v>13557886852</v>
      </c>
      <c r="K3908" s="255" t="s">
        <v>27</v>
      </c>
      <c r="L3908" s="260">
        <v>44402</v>
      </c>
      <c r="M3908" s="255" t="s">
        <v>185</v>
      </c>
      <c r="N3908" s="255" t="s">
        <v>27</v>
      </c>
      <c r="O3908" s="260"/>
      <c r="P3908" s="255"/>
      <c r="Q3908" s="255" t="s">
        <v>30</v>
      </c>
      <c r="R3908" s="255"/>
      <c r="S3908" s="255"/>
      <c r="T3908" s="251" t="str">
        <f t="array" ref="T3908">VLOOKUP(D3908&amp;E3908,IF({1,0},'2021春'!$C$3:$C$4485&amp;'2021春'!$D$3:$D$4485,'2021春'!$H$3:$H$4485),2,0)</f>
        <v>452731200505220928</v>
      </c>
    </row>
    <row r="3909" spans="1:20">
      <c r="A3909" s="255">
        <v>3907</v>
      </c>
      <c r="B3909" s="255" t="s">
        <v>15493</v>
      </c>
      <c r="C3909" s="255" t="s">
        <v>21</v>
      </c>
      <c r="D3909" s="255" t="s">
        <v>482</v>
      </c>
      <c r="E3909" s="255" t="s">
        <v>15494</v>
      </c>
      <c r="F3909" s="255" t="s">
        <v>143</v>
      </c>
      <c r="G3909" s="255">
        <v>16</v>
      </c>
      <c r="H3909" s="255" t="s">
        <v>2211</v>
      </c>
      <c r="I3909" s="255" t="s">
        <v>15495</v>
      </c>
      <c r="J3909" s="255" t="s">
        <v>15496</v>
      </c>
      <c r="K3909" s="255" t="s">
        <v>27</v>
      </c>
      <c r="L3909" s="260">
        <v>44409</v>
      </c>
      <c r="M3909" s="255" t="s">
        <v>15497</v>
      </c>
      <c r="N3909" s="255" t="s">
        <v>30</v>
      </c>
      <c r="O3909" s="260"/>
      <c r="P3909" s="255"/>
      <c r="Q3909" s="255" t="s">
        <v>30</v>
      </c>
      <c r="R3909" s="255"/>
      <c r="S3909" s="255"/>
      <c r="T3909" s="251" t="str">
        <f t="array" ref="T3909">VLOOKUP(D3909&amp;E3909,IF({1,0},'2021春'!$C$3:$C$4485&amp;'2021春'!$D$3:$D$4485,'2021春'!$H$3:$H$4485),2,0)</f>
        <v>45122920041109422x</v>
      </c>
    </row>
    <row r="3910" spans="1:20">
      <c r="A3910" s="255">
        <v>3908</v>
      </c>
      <c r="B3910" s="255" t="s">
        <v>15498</v>
      </c>
      <c r="C3910" s="255" t="s">
        <v>21</v>
      </c>
      <c r="D3910" s="255" t="s">
        <v>482</v>
      </c>
      <c r="E3910" s="255" t="s">
        <v>15499</v>
      </c>
      <c r="F3910" s="255" t="s">
        <v>143</v>
      </c>
      <c r="G3910" s="255">
        <v>17</v>
      </c>
      <c r="H3910" s="255" t="s">
        <v>15500</v>
      </c>
      <c r="I3910" s="255" t="s">
        <v>15501</v>
      </c>
      <c r="J3910" s="255">
        <v>15078635881</v>
      </c>
      <c r="K3910" s="255" t="s">
        <v>27</v>
      </c>
      <c r="L3910" s="260">
        <v>44404</v>
      </c>
      <c r="M3910" s="255" t="s">
        <v>98</v>
      </c>
      <c r="N3910" s="255" t="s">
        <v>30</v>
      </c>
      <c r="O3910" s="260"/>
      <c r="P3910" s="255"/>
      <c r="Q3910" s="255" t="s">
        <v>30</v>
      </c>
      <c r="R3910" s="255"/>
      <c r="S3910" s="255"/>
      <c r="T3910" s="251" t="str">
        <f t="array" ref="T3910">VLOOKUP(D3910&amp;E3910,IF({1,0},'2021春'!$C$3:$C$4485&amp;'2021春'!$D$3:$D$4485,'2021春'!$H$3:$H$4485),2,0)</f>
        <v>45122920040620122x</v>
      </c>
    </row>
    <row r="3911" spans="1:20">
      <c r="A3911" s="255">
        <v>3909</v>
      </c>
      <c r="B3911" s="255" t="s">
        <v>15502</v>
      </c>
      <c r="C3911" s="255" t="s">
        <v>21</v>
      </c>
      <c r="D3911" s="255" t="s">
        <v>482</v>
      </c>
      <c r="E3911" s="255" t="s">
        <v>15503</v>
      </c>
      <c r="F3911" s="255" t="s">
        <v>143</v>
      </c>
      <c r="G3911" s="255">
        <v>17</v>
      </c>
      <c r="H3911" s="255" t="s">
        <v>15504</v>
      </c>
      <c r="I3911" s="255" t="s">
        <v>15505</v>
      </c>
      <c r="J3911" s="255">
        <v>15977838190</v>
      </c>
      <c r="K3911" s="255" t="s">
        <v>27</v>
      </c>
      <c r="L3911" s="260">
        <v>44398</v>
      </c>
      <c r="M3911" s="255" t="s">
        <v>15506</v>
      </c>
      <c r="N3911" s="255" t="s">
        <v>27</v>
      </c>
      <c r="O3911" s="260"/>
      <c r="P3911" s="255"/>
      <c r="Q3911" s="255" t="s">
        <v>30</v>
      </c>
      <c r="R3911" s="255"/>
      <c r="S3911" s="255"/>
      <c r="T3911" s="251" t="str">
        <f t="array" ref="T3911">VLOOKUP(D3911&amp;E3911,IF({1,0},'2021春'!$C$3:$C$4485&amp;'2021春'!$D$3:$D$4485,'2021春'!$H$3:$H$4485),2,0)</f>
        <v>452731200312031821</v>
      </c>
    </row>
    <row r="3912" spans="1:20">
      <c r="A3912" s="255">
        <v>3910</v>
      </c>
      <c r="B3912" s="255" t="s">
        <v>15507</v>
      </c>
      <c r="C3912" s="255" t="s">
        <v>21</v>
      </c>
      <c r="D3912" s="255" t="s">
        <v>482</v>
      </c>
      <c r="E3912" s="255" t="s">
        <v>10309</v>
      </c>
      <c r="F3912" s="255" t="s">
        <v>143</v>
      </c>
      <c r="G3912" s="255">
        <v>16</v>
      </c>
      <c r="H3912" s="255" t="s">
        <v>15508</v>
      </c>
      <c r="I3912" s="255" t="s">
        <v>15509</v>
      </c>
      <c r="J3912" s="255">
        <v>18176149356</v>
      </c>
      <c r="K3912" s="255" t="s">
        <v>27</v>
      </c>
      <c r="L3912" s="260">
        <v>44394</v>
      </c>
      <c r="M3912" s="255" t="s">
        <v>6052</v>
      </c>
      <c r="N3912" s="255" t="s">
        <v>30</v>
      </c>
      <c r="O3912" s="260"/>
      <c r="P3912" s="255"/>
      <c r="Q3912" s="255" t="s">
        <v>30</v>
      </c>
      <c r="R3912" s="255"/>
      <c r="S3912" s="255"/>
      <c r="T3912" s="251" t="str">
        <f t="array" ref="T3912">VLOOKUP(D3912&amp;E3912,IF({1,0},'2021春'!$C$3:$C$4485&amp;'2021春'!$D$3:$D$4485,'2021春'!$H$3:$H$4485),2,0)</f>
        <v>451229200410092126</v>
      </c>
    </row>
    <row r="3913" spans="1:20">
      <c r="A3913" s="255">
        <v>3911</v>
      </c>
      <c r="B3913" s="255" t="s">
        <v>15510</v>
      </c>
      <c r="C3913" s="255" t="s">
        <v>21</v>
      </c>
      <c r="D3913" s="255" t="s">
        <v>482</v>
      </c>
      <c r="E3913" s="255" t="s">
        <v>15511</v>
      </c>
      <c r="F3913" s="255" t="s">
        <v>143</v>
      </c>
      <c r="G3913" s="255">
        <v>17</v>
      </c>
      <c r="H3913" s="255" t="s">
        <v>15512</v>
      </c>
      <c r="I3913" s="255" t="s">
        <v>15513</v>
      </c>
      <c r="J3913" s="255">
        <v>15676172005</v>
      </c>
      <c r="K3913" s="255" t="s">
        <v>27</v>
      </c>
      <c r="L3913" s="260">
        <v>44403</v>
      </c>
      <c r="M3913" s="255" t="s">
        <v>1273</v>
      </c>
      <c r="N3913" s="255" t="s">
        <v>30</v>
      </c>
      <c r="O3913" s="260"/>
      <c r="P3913" s="255"/>
      <c r="Q3913" s="255" t="s">
        <v>30</v>
      </c>
      <c r="R3913" s="255"/>
      <c r="S3913" s="255"/>
      <c r="T3913" s="251" t="str">
        <f t="array" ref="T3913">VLOOKUP(D3913&amp;E3913,IF({1,0},'2021春'!$C$3:$C$4485&amp;'2021春'!$D$3:$D$4485,'2021春'!$H$3:$H$4485),2,0)</f>
        <v>451229200405022123</v>
      </c>
    </row>
    <row r="3914" spans="1:20">
      <c r="A3914" s="255">
        <v>3912</v>
      </c>
      <c r="B3914" s="255" t="s">
        <v>15514</v>
      </c>
      <c r="C3914" s="255" t="s">
        <v>21</v>
      </c>
      <c r="D3914" s="255" t="s">
        <v>482</v>
      </c>
      <c r="E3914" s="255" t="s">
        <v>15515</v>
      </c>
      <c r="F3914" s="255" t="s">
        <v>143</v>
      </c>
      <c r="G3914" s="255">
        <v>17</v>
      </c>
      <c r="H3914" s="255" t="s">
        <v>15516</v>
      </c>
      <c r="I3914" s="255" t="s">
        <v>4298</v>
      </c>
      <c r="J3914" s="255" t="s">
        <v>15517</v>
      </c>
      <c r="K3914" s="255" t="s">
        <v>27</v>
      </c>
      <c r="L3914" s="260">
        <v>44397</v>
      </c>
      <c r="M3914" s="255" t="s">
        <v>1273</v>
      </c>
      <c r="N3914" s="255" t="s">
        <v>30</v>
      </c>
      <c r="O3914" s="260"/>
      <c r="P3914" s="255"/>
      <c r="Q3914" s="255" t="s">
        <v>30</v>
      </c>
      <c r="R3914" s="255"/>
      <c r="S3914" s="255"/>
      <c r="T3914" s="251" t="str">
        <f t="array" ref="T3914">VLOOKUP(D3914&amp;E3914,IF({1,0},'2021春'!$C$3:$C$4485&amp;'2021春'!$D$3:$D$4485,'2021春'!$H$3:$H$4485),2,0)</f>
        <v>451229200404302123</v>
      </c>
    </row>
    <row r="3915" spans="1:20">
      <c r="A3915" s="255">
        <v>3913</v>
      </c>
      <c r="B3915" s="255" t="s">
        <v>15518</v>
      </c>
      <c r="C3915" s="255" t="s">
        <v>21</v>
      </c>
      <c r="D3915" s="255" t="s">
        <v>482</v>
      </c>
      <c r="E3915" s="255" t="s">
        <v>15519</v>
      </c>
      <c r="F3915" s="255" t="s">
        <v>143</v>
      </c>
      <c r="G3915" s="255">
        <v>15</v>
      </c>
      <c r="H3915" s="255" t="s">
        <v>15520</v>
      </c>
      <c r="I3915" s="255" t="s">
        <v>15521</v>
      </c>
      <c r="J3915" s="255">
        <v>13481849558</v>
      </c>
      <c r="K3915" s="255" t="s">
        <v>27</v>
      </c>
      <c r="L3915" s="260">
        <v>44400</v>
      </c>
      <c r="M3915" s="255" t="s">
        <v>2172</v>
      </c>
      <c r="N3915" s="255" t="s">
        <v>30</v>
      </c>
      <c r="O3915" s="260"/>
      <c r="P3915" s="255"/>
      <c r="Q3915" s="255" t="s">
        <v>30</v>
      </c>
      <c r="R3915" s="255"/>
      <c r="S3915" s="255"/>
      <c r="T3915" s="251" t="str">
        <f t="array" ref="T3915">VLOOKUP(D3915&amp;E3915,IF({1,0},'2021春'!$C$3:$C$4485&amp;'2021春'!$D$3:$D$4485,'2021春'!$H$3:$H$4485),2,0)</f>
        <v>451229200510211225</v>
      </c>
    </row>
    <row r="3916" spans="1:20">
      <c r="A3916" s="255">
        <v>3914</v>
      </c>
      <c r="B3916" s="255" t="s">
        <v>15522</v>
      </c>
      <c r="C3916" s="255" t="s">
        <v>21</v>
      </c>
      <c r="D3916" s="255" t="s">
        <v>482</v>
      </c>
      <c r="E3916" s="255" t="s">
        <v>15523</v>
      </c>
      <c r="F3916" s="255" t="s">
        <v>143</v>
      </c>
      <c r="G3916" s="255">
        <v>16</v>
      </c>
      <c r="H3916" s="255" t="s">
        <v>15524</v>
      </c>
      <c r="I3916" s="255" t="s">
        <v>15525</v>
      </c>
      <c r="J3916" s="255" t="s">
        <v>15526</v>
      </c>
      <c r="K3916" s="255" t="s">
        <v>27</v>
      </c>
      <c r="L3916" s="260">
        <v>44406</v>
      </c>
      <c r="M3916" s="255" t="s">
        <v>2172</v>
      </c>
      <c r="N3916" s="255" t="s">
        <v>30</v>
      </c>
      <c r="O3916" s="260"/>
      <c r="P3916" s="255"/>
      <c r="Q3916" s="255" t="s">
        <v>30</v>
      </c>
      <c r="R3916" s="255"/>
      <c r="S3916" s="255"/>
      <c r="T3916" s="251" t="str">
        <f t="array" ref="T3916">VLOOKUP(D3916&amp;E3916,IF({1,0},'2021春'!$C$3:$C$4485&amp;'2021春'!$D$3:$D$4485,'2021春'!$H$3:$H$4485),2,0)</f>
        <v>452731200408152126</v>
      </c>
    </row>
    <row r="3917" spans="1:20">
      <c r="A3917" s="255">
        <v>3915</v>
      </c>
      <c r="B3917" s="255" t="s">
        <v>15527</v>
      </c>
      <c r="C3917" s="255" t="s">
        <v>21</v>
      </c>
      <c r="D3917" s="255" t="s">
        <v>482</v>
      </c>
      <c r="E3917" s="255" t="s">
        <v>15528</v>
      </c>
      <c r="F3917" s="255" t="s">
        <v>24</v>
      </c>
      <c r="G3917" s="255">
        <v>16</v>
      </c>
      <c r="H3917" s="255" t="s">
        <v>15529</v>
      </c>
      <c r="I3917" s="255" t="s">
        <v>15530</v>
      </c>
      <c r="J3917" s="255" t="s">
        <v>15531</v>
      </c>
      <c r="K3917" s="255" t="s">
        <v>27</v>
      </c>
      <c r="L3917" s="260">
        <v>44397</v>
      </c>
      <c r="M3917" s="255" t="s">
        <v>15532</v>
      </c>
      <c r="N3917" s="255" t="s">
        <v>30</v>
      </c>
      <c r="O3917" s="260"/>
      <c r="P3917" s="255"/>
      <c r="Q3917" s="255" t="s">
        <v>30</v>
      </c>
      <c r="R3917" s="255"/>
      <c r="S3917" s="255"/>
      <c r="T3917" s="251" t="str">
        <f t="array" ref="T3917">VLOOKUP(D3917&amp;E3917,IF({1,0},'2021春'!$C$3:$C$4485&amp;'2021春'!$D$3:$D$4485,'2021春'!$H$3:$H$4485),2,0)</f>
        <v>451229200503293912</v>
      </c>
    </row>
    <row r="3918" spans="1:20">
      <c r="A3918" s="255">
        <v>3916</v>
      </c>
      <c r="B3918" s="255" t="s">
        <v>15533</v>
      </c>
      <c r="C3918" s="255" t="s">
        <v>21</v>
      </c>
      <c r="D3918" s="255" t="s">
        <v>482</v>
      </c>
      <c r="E3918" s="255" t="s">
        <v>15534</v>
      </c>
      <c r="F3918" s="255" t="s">
        <v>24</v>
      </c>
      <c r="G3918" s="255">
        <v>16</v>
      </c>
      <c r="H3918" s="255" t="s">
        <v>15535</v>
      </c>
      <c r="I3918" s="255" t="s">
        <v>15536</v>
      </c>
      <c r="J3918" s="255" t="s">
        <v>15537</v>
      </c>
      <c r="K3918" s="255" t="s">
        <v>27</v>
      </c>
      <c r="L3918" s="260">
        <v>44394</v>
      </c>
      <c r="M3918" s="255" t="s">
        <v>28</v>
      </c>
      <c r="N3918" s="255"/>
      <c r="O3918" s="260"/>
      <c r="P3918" s="255"/>
      <c r="Q3918" s="255" t="s">
        <v>30</v>
      </c>
      <c r="R3918" s="255"/>
      <c r="S3918" s="255"/>
      <c r="T3918" s="251" t="str">
        <f t="array" ref="T3918">VLOOKUP(D3918&amp;E3918,IF({1,0},'2021春'!$C$3:$C$4485&amp;'2021春'!$D$3:$D$4485,'2021春'!$H$3:$H$4485),2,0)</f>
        <v>451229200501260316</v>
      </c>
    </row>
    <row r="3919" spans="1:20">
      <c r="A3919" s="255">
        <v>3917</v>
      </c>
      <c r="B3919" s="255" t="s">
        <v>15538</v>
      </c>
      <c r="C3919" s="255" t="s">
        <v>21</v>
      </c>
      <c r="D3919" s="255" t="s">
        <v>482</v>
      </c>
      <c r="E3919" s="255" t="s">
        <v>15539</v>
      </c>
      <c r="F3919" s="255" t="s">
        <v>143</v>
      </c>
      <c r="G3919" s="255">
        <v>16</v>
      </c>
      <c r="H3919" s="255" t="s">
        <v>5137</v>
      </c>
      <c r="I3919" s="255" t="s">
        <v>15540</v>
      </c>
      <c r="J3919" s="255" t="s">
        <v>15541</v>
      </c>
      <c r="K3919" s="255" t="s">
        <v>27</v>
      </c>
      <c r="L3919" s="260">
        <v>44394</v>
      </c>
      <c r="M3919" s="255" t="s">
        <v>28</v>
      </c>
      <c r="N3919" s="255" t="s">
        <v>27</v>
      </c>
      <c r="O3919" s="260">
        <v>44416</v>
      </c>
      <c r="P3919" s="255" t="s">
        <v>28</v>
      </c>
      <c r="Q3919" s="255" t="s">
        <v>30</v>
      </c>
      <c r="R3919" s="255"/>
      <c r="S3919" s="255"/>
      <c r="T3919" s="251" t="str">
        <f t="array" ref="T3919">VLOOKUP(D3919&amp;E3919,IF({1,0},'2021春'!$C$3:$C$4485&amp;'2021春'!$D$3:$D$4485,'2021春'!$H$3:$H$4485),2,0)</f>
        <v>451229200411255724</v>
      </c>
    </row>
    <row r="3920" spans="1:20">
      <c r="A3920" s="255">
        <v>3918</v>
      </c>
      <c r="B3920" s="255" t="s">
        <v>15542</v>
      </c>
      <c r="C3920" s="255" t="s">
        <v>21</v>
      </c>
      <c r="D3920" s="255" t="s">
        <v>482</v>
      </c>
      <c r="E3920" s="255" t="s">
        <v>15543</v>
      </c>
      <c r="F3920" s="255" t="s">
        <v>143</v>
      </c>
      <c r="G3920" s="255">
        <v>16</v>
      </c>
      <c r="H3920" s="255" t="s">
        <v>15544</v>
      </c>
      <c r="I3920" s="255" t="s">
        <v>15455</v>
      </c>
      <c r="J3920" s="255" t="s">
        <v>15545</v>
      </c>
      <c r="K3920" s="255" t="s">
        <v>27</v>
      </c>
      <c r="L3920" s="260">
        <v>44394</v>
      </c>
      <c r="M3920" s="255" t="s">
        <v>28</v>
      </c>
      <c r="N3920" s="255"/>
      <c r="O3920" s="260"/>
      <c r="P3920" s="255"/>
      <c r="Q3920" s="255" t="s">
        <v>30</v>
      </c>
      <c r="R3920" s="255"/>
      <c r="S3920" s="255"/>
      <c r="T3920" s="251" t="str">
        <f t="array" ref="T3920">VLOOKUP(D3920&amp;E3920,IF({1,0},'2021春'!$C$3:$C$4485&amp;'2021春'!$D$3:$D$4485,'2021春'!$H$3:$H$4485),2,0)</f>
        <v>451229200505075425</v>
      </c>
    </row>
    <row r="3921" spans="1:20">
      <c r="A3921" s="255">
        <v>3919</v>
      </c>
      <c r="B3921" s="255" t="s">
        <v>15546</v>
      </c>
      <c r="C3921" s="255" t="s">
        <v>21</v>
      </c>
      <c r="D3921" s="255" t="s">
        <v>482</v>
      </c>
      <c r="E3921" s="255" t="s">
        <v>15547</v>
      </c>
      <c r="F3921" s="255" t="s">
        <v>143</v>
      </c>
      <c r="G3921" s="255">
        <v>17</v>
      </c>
      <c r="H3921" s="255" t="s">
        <v>1562</v>
      </c>
      <c r="I3921" s="255" t="s">
        <v>9240</v>
      </c>
      <c r="J3921" s="255" t="s">
        <v>15548</v>
      </c>
      <c r="K3921" s="255" t="s">
        <v>27</v>
      </c>
      <c r="L3921" s="260">
        <v>44408</v>
      </c>
      <c r="M3921" s="255" t="s">
        <v>15549</v>
      </c>
      <c r="N3921" s="255"/>
      <c r="O3921" s="260"/>
      <c r="P3921" s="255"/>
      <c r="Q3921" s="255" t="s">
        <v>30</v>
      </c>
      <c r="R3921" s="255"/>
      <c r="S3921" s="255"/>
      <c r="T3921" s="251" t="str">
        <f t="array" ref="T3921">VLOOKUP(D3921&amp;E3921,IF({1,0},'2021春'!$C$3:$C$4485&amp;'2021春'!$D$3:$D$4485,'2021春'!$H$3:$H$4485),2,0)</f>
        <v>451229200403042729</v>
      </c>
    </row>
    <row r="3922" spans="1:20">
      <c r="A3922" s="255">
        <v>3920</v>
      </c>
      <c r="B3922" s="255" t="s">
        <v>15550</v>
      </c>
      <c r="C3922" s="255" t="s">
        <v>21</v>
      </c>
      <c r="D3922" s="255" t="s">
        <v>482</v>
      </c>
      <c r="E3922" s="255" t="s">
        <v>501</v>
      </c>
      <c r="F3922" s="255" t="s">
        <v>143</v>
      </c>
      <c r="G3922" s="255">
        <v>16</v>
      </c>
      <c r="H3922" s="255" t="s">
        <v>15551</v>
      </c>
      <c r="I3922" s="255" t="s">
        <v>15552</v>
      </c>
      <c r="J3922" s="255">
        <v>19978831029</v>
      </c>
      <c r="K3922" s="255" t="s">
        <v>27</v>
      </c>
      <c r="L3922" s="260">
        <v>44394</v>
      </c>
      <c r="M3922" s="255" t="s">
        <v>2172</v>
      </c>
      <c r="N3922" s="255"/>
      <c r="O3922" s="260"/>
      <c r="P3922" s="255"/>
      <c r="Q3922" s="255" t="s">
        <v>30</v>
      </c>
      <c r="R3922" s="255"/>
      <c r="S3922" s="255"/>
      <c r="T3922" s="251" t="str">
        <f t="array" ref="T3922">VLOOKUP(D3922&amp;E3922,IF({1,0},'2021春'!$C$3:$C$4485&amp;'2021春'!$D$3:$D$4485,'2021春'!$H$3:$H$4485),2,0)</f>
        <v>451229200503095721</v>
      </c>
    </row>
    <row r="3923" spans="1:20">
      <c r="A3923" s="255">
        <v>3921</v>
      </c>
      <c r="B3923" s="255" t="s">
        <v>15553</v>
      </c>
      <c r="C3923" s="255" t="s">
        <v>21</v>
      </c>
      <c r="D3923" s="255" t="s">
        <v>482</v>
      </c>
      <c r="E3923" s="255" t="s">
        <v>15554</v>
      </c>
      <c r="F3923" s="255" t="s">
        <v>143</v>
      </c>
      <c r="G3923" s="255">
        <v>16</v>
      </c>
      <c r="H3923" s="255" t="s">
        <v>15555</v>
      </c>
      <c r="I3923" s="255" t="s">
        <v>1631</v>
      </c>
      <c r="J3923" s="255" t="s">
        <v>15556</v>
      </c>
      <c r="K3923" s="255" t="s">
        <v>27</v>
      </c>
      <c r="L3923" s="260">
        <v>44411</v>
      </c>
      <c r="M3923" s="255" t="s">
        <v>15557</v>
      </c>
      <c r="N3923" s="255" t="s">
        <v>30</v>
      </c>
      <c r="O3923" s="260">
        <v>44432</v>
      </c>
      <c r="P3923" s="255"/>
      <c r="Q3923" s="255" t="s">
        <v>30</v>
      </c>
      <c r="R3923" s="255"/>
      <c r="S3923" s="255"/>
      <c r="T3923" s="251" t="str">
        <f t="array" ref="T3923">VLOOKUP(D3923&amp;E3923,IF({1,0},'2021春'!$C$3:$C$4485&amp;'2021春'!$D$3:$D$4485,'2021春'!$H$3:$H$4485),2,0)</f>
        <v>451229200506110026</v>
      </c>
    </row>
    <row r="3924" spans="1:20">
      <c r="A3924" s="255">
        <v>3922</v>
      </c>
      <c r="B3924" s="255" t="s">
        <v>15558</v>
      </c>
      <c r="C3924" s="255" t="s">
        <v>21</v>
      </c>
      <c r="D3924" s="255" t="s">
        <v>482</v>
      </c>
      <c r="E3924" s="255" t="s">
        <v>15559</v>
      </c>
      <c r="F3924" s="255" t="s">
        <v>143</v>
      </c>
      <c r="G3924" s="255">
        <v>17</v>
      </c>
      <c r="H3924" s="255" t="s">
        <v>15560</v>
      </c>
      <c r="I3924" s="255" t="s">
        <v>15561</v>
      </c>
      <c r="J3924" s="255">
        <v>18070810712</v>
      </c>
      <c r="K3924" s="255" t="s">
        <v>27</v>
      </c>
      <c r="L3924" s="260">
        <v>44397</v>
      </c>
      <c r="M3924" s="255" t="s">
        <v>1273</v>
      </c>
      <c r="N3924" s="255" t="s">
        <v>30</v>
      </c>
      <c r="O3924" s="260"/>
      <c r="P3924" s="255"/>
      <c r="Q3924" s="255" t="s">
        <v>30</v>
      </c>
      <c r="R3924" s="255"/>
      <c r="S3924" s="255"/>
      <c r="T3924" s="251" t="str">
        <f t="array" ref="T3924">VLOOKUP(D3924&amp;E3924,IF({1,0},'2021春'!$C$3:$C$4485&amp;'2021春'!$D$3:$D$4485,'2021春'!$H$3:$H$4485),2,0)</f>
        <v>451229200308262141</v>
      </c>
    </row>
    <row r="3925" spans="1:20">
      <c r="A3925" s="255">
        <v>3923</v>
      </c>
      <c r="B3925" s="255" t="s">
        <v>15562</v>
      </c>
      <c r="C3925" s="255" t="s">
        <v>21</v>
      </c>
      <c r="D3925" s="255" t="s">
        <v>482</v>
      </c>
      <c r="E3925" s="255" t="s">
        <v>15563</v>
      </c>
      <c r="F3925" s="255" t="s">
        <v>143</v>
      </c>
      <c r="G3925" s="255">
        <v>16</v>
      </c>
      <c r="H3925" s="255" t="s">
        <v>108</v>
      </c>
      <c r="I3925" s="255" t="s">
        <v>15564</v>
      </c>
      <c r="J3925" s="255">
        <v>13788283616</v>
      </c>
      <c r="K3925" s="255" t="s">
        <v>27</v>
      </c>
      <c r="L3925" s="260">
        <v>44395</v>
      </c>
      <c r="M3925" s="255" t="s">
        <v>98</v>
      </c>
      <c r="N3925" s="255" t="s">
        <v>27</v>
      </c>
      <c r="O3925" s="260"/>
      <c r="P3925" s="255"/>
      <c r="Q3925" s="255" t="s">
        <v>30</v>
      </c>
      <c r="R3925" s="255"/>
      <c r="S3925" s="255"/>
      <c r="T3925" s="251" t="str">
        <f t="array" ref="T3925">VLOOKUP(D3925&amp;E3925,IF({1,0},'2021春'!$C$3:$C$4485&amp;'2021春'!$D$3:$D$4485,'2021春'!$H$3:$H$4485),2,0)</f>
        <v>451229200505221242</v>
      </c>
    </row>
    <row r="3926" spans="1:20">
      <c r="A3926" s="255">
        <v>3924</v>
      </c>
      <c r="B3926" s="255" t="s">
        <v>15565</v>
      </c>
      <c r="C3926" s="255" t="s">
        <v>21</v>
      </c>
      <c r="D3926" s="255" t="s">
        <v>482</v>
      </c>
      <c r="E3926" s="255" t="s">
        <v>15566</v>
      </c>
      <c r="F3926" s="255" t="s">
        <v>143</v>
      </c>
      <c r="G3926" s="255">
        <v>16</v>
      </c>
      <c r="H3926" s="255" t="s">
        <v>2887</v>
      </c>
      <c r="I3926" s="255" t="s">
        <v>15567</v>
      </c>
      <c r="J3926" s="255" t="s">
        <v>15568</v>
      </c>
      <c r="K3926" s="255" t="s">
        <v>27</v>
      </c>
      <c r="L3926" s="260">
        <v>44395</v>
      </c>
      <c r="M3926" s="255" t="s">
        <v>98</v>
      </c>
      <c r="N3926" s="255" t="s">
        <v>27</v>
      </c>
      <c r="O3926" s="260"/>
      <c r="P3926" s="255"/>
      <c r="Q3926" s="255" t="s">
        <v>30</v>
      </c>
      <c r="R3926" s="255"/>
      <c r="S3926" s="255"/>
      <c r="T3926" s="251" t="str">
        <f t="array" ref="T3926">VLOOKUP(D3926&amp;E3926,IF({1,0},'2021春'!$C$3:$C$4485&amp;'2021春'!$D$3:$D$4485,'2021春'!$H$3:$H$4485),2,0)</f>
        <v>451229200410041249</v>
      </c>
    </row>
    <row r="3927" spans="1:20">
      <c r="A3927" s="255">
        <v>3925</v>
      </c>
      <c r="B3927" s="255" t="s">
        <v>15569</v>
      </c>
      <c r="C3927" s="255" t="s">
        <v>21</v>
      </c>
      <c r="D3927" s="255" t="s">
        <v>482</v>
      </c>
      <c r="E3927" s="255" t="s">
        <v>2859</v>
      </c>
      <c r="F3927" s="255" t="s">
        <v>143</v>
      </c>
      <c r="G3927" s="255">
        <v>16</v>
      </c>
      <c r="H3927" s="255" t="s">
        <v>15570</v>
      </c>
      <c r="I3927" s="255" t="s">
        <v>15571</v>
      </c>
      <c r="J3927" s="255">
        <v>18176118318</v>
      </c>
      <c r="K3927" s="255" t="s">
        <v>27</v>
      </c>
      <c r="L3927" s="260">
        <v>44411</v>
      </c>
      <c r="M3927" s="255" t="s">
        <v>8366</v>
      </c>
      <c r="N3927" s="255" t="s">
        <v>27</v>
      </c>
      <c r="O3927" s="260"/>
      <c r="P3927" s="255"/>
      <c r="Q3927" s="255" t="s">
        <v>30</v>
      </c>
      <c r="R3927" s="255"/>
      <c r="S3927" s="255"/>
      <c r="T3927" s="251" t="str">
        <f t="array" ref="T3927">VLOOKUP(D3927&amp;E3927,IF({1,0},'2021春'!$C$3:$C$4485&amp;'2021春'!$D$3:$D$4485,'2021春'!$H$3:$H$4485),2,0)</f>
        <v>451229200410126621</v>
      </c>
    </row>
    <row r="3928" spans="1:20">
      <c r="A3928" s="255">
        <v>3926</v>
      </c>
      <c r="B3928" s="255" t="s">
        <v>15572</v>
      </c>
      <c r="C3928" s="255" t="s">
        <v>21</v>
      </c>
      <c r="D3928" s="255" t="s">
        <v>482</v>
      </c>
      <c r="E3928" s="255" t="s">
        <v>15573</v>
      </c>
      <c r="F3928" s="255" t="s">
        <v>24</v>
      </c>
      <c r="G3928" s="255">
        <v>17</v>
      </c>
      <c r="H3928" s="255" t="s">
        <v>15574</v>
      </c>
      <c r="I3928" s="255" t="s">
        <v>15575</v>
      </c>
      <c r="J3928" s="255" t="s">
        <v>15576</v>
      </c>
      <c r="K3928" s="255" t="s">
        <v>27</v>
      </c>
      <c r="L3928" s="260">
        <v>44404</v>
      </c>
      <c r="M3928" s="255" t="s">
        <v>15577</v>
      </c>
      <c r="N3928" s="255" t="s">
        <v>30</v>
      </c>
      <c r="O3928" s="260"/>
      <c r="P3928" s="255"/>
      <c r="Q3928" s="255" t="s">
        <v>30</v>
      </c>
      <c r="R3928" s="255"/>
      <c r="S3928" s="255"/>
      <c r="T3928" s="251" t="str">
        <f t="array" ref="T3928">VLOOKUP(D3928&amp;E3928,IF({1,0},'2021春'!$C$3:$C$4485&amp;'2021春'!$D$3:$D$4485,'2021春'!$H$3:$H$4485),2,0)</f>
        <v>451229200407315413</v>
      </c>
    </row>
    <row r="3929" spans="1:20">
      <c r="A3929" s="255">
        <v>3927</v>
      </c>
      <c r="B3929" s="255" t="s">
        <v>15578</v>
      </c>
      <c r="C3929" s="255" t="s">
        <v>21</v>
      </c>
      <c r="D3929" s="255" t="s">
        <v>482</v>
      </c>
      <c r="E3929" s="255" t="s">
        <v>1769</v>
      </c>
      <c r="F3929" s="255" t="s">
        <v>143</v>
      </c>
      <c r="G3929" s="255">
        <v>16</v>
      </c>
      <c r="H3929" s="255" t="s">
        <v>15579</v>
      </c>
      <c r="I3929" s="255" t="s">
        <v>15580</v>
      </c>
      <c r="J3929" s="255" t="s">
        <v>15581</v>
      </c>
      <c r="K3929" s="255" t="s">
        <v>27</v>
      </c>
      <c r="L3929" s="260">
        <v>44397</v>
      </c>
      <c r="M3929" s="255" t="s">
        <v>1303</v>
      </c>
      <c r="N3929" s="255" t="s">
        <v>30</v>
      </c>
      <c r="O3929" s="260"/>
      <c r="P3929" s="255"/>
      <c r="Q3929" s="255" t="s">
        <v>30</v>
      </c>
      <c r="R3929" s="255"/>
      <c r="S3929" s="255"/>
      <c r="T3929" s="251" t="str">
        <f t="array" ref="T3929">VLOOKUP(D3929&amp;E3929,IF({1,0},'2021春'!$C$3:$C$4485&amp;'2021春'!$D$3:$D$4485,'2021春'!$H$3:$H$4485),2,0)</f>
        <v>451229200408183942</v>
      </c>
    </row>
    <row r="3930" spans="1:20">
      <c r="A3930" s="255">
        <v>3928</v>
      </c>
      <c r="B3930" s="255" t="s">
        <v>15582</v>
      </c>
      <c r="C3930" s="255" t="s">
        <v>21</v>
      </c>
      <c r="D3930" s="255" t="s">
        <v>487</v>
      </c>
      <c r="E3930" s="255" t="s">
        <v>15583</v>
      </c>
      <c r="F3930" s="255" t="s">
        <v>24</v>
      </c>
      <c r="G3930" s="255">
        <v>18</v>
      </c>
      <c r="H3930" s="255" t="s">
        <v>15584</v>
      </c>
      <c r="I3930" s="255" t="s">
        <v>15585</v>
      </c>
      <c r="J3930" s="255">
        <v>15949328752</v>
      </c>
      <c r="K3930" s="255" t="s">
        <v>27</v>
      </c>
      <c r="L3930" s="260">
        <v>44395</v>
      </c>
      <c r="M3930" s="255" t="s">
        <v>1352</v>
      </c>
      <c r="N3930" s="255" t="s">
        <v>30</v>
      </c>
      <c r="O3930" s="260"/>
      <c r="P3930" s="255"/>
      <c r="Q3930" s="255" t="s">
        <v>30</v>
      </c>
      <c r="R3930" s="255"/>
      <c r="S3930" s="255"/>
      <c r="T3930" s="251" t="str">
        <f t="array" ref="T3930">VLOOKUP(D3930&amp;E3930,IF({1,0},'2021春'!$C$3:$C$4485&amp;'2021春'!$D$3:$D$4485,'2021春'!$H$3:$H$4485),2,0)</f>
        <v>451229200307011818</v>
      </c>
    </row>
    <row r="3931" spans="1:20">
      <c r="A3931" s="255">
        <v>3929</v>
      </c>
      <c r="B3931" s="255" t="s">
        <v>15586</v>
      </c>
      <c r="C3931" s="255" t="s">
        <v>21</v>
      </c>
      <c r="D3931" s="255" t="s">
        <v>487</v>
      </c>
      <c r="E3931" s="255" t="s">
        <v>15587</v>
      </c>
      <c r="F3931" s="255" t="s">
        <v>24</v>
      </c>
      <c r="G3931" s="255">
        <v>16</v>
      </c>
      <c r="H3931" s="255" t="s">
        <v>15588</v>
      </c>
      <c r="I3931" s="255" t="s">
        <v>15589</v>
      </c>
      <c r="J3931" s="255">
        <v>13690329057</v>
      </c>
      <c r="K3931" s="255" t="s">
        <v>27</v>
      </c>
      <c r="L3931" s="260">
        <v>44397</v>
      </c>
      <c r="M3931" s="255" t="s">
        <v>28</v>
      </c>
      <c r="N3931" s="255" t="s">
        <v>30</v>
      </c>
      <c r="O3931" s="260"/>
      <c r="P3931" s="255"/>
      <c r="Q3931" s="255" t="s">
        <v>30</v>
      </c>
      <c r="R3931" s="255"/>
      <c r="S3931" s="255"/>
      <c r="T3931" s="251" t="str">
        <f t="array" ref="T3931">VLOOKUP(D3931&amp;E3931,IF({1,0},'2021春'!$C$3:$C$4485&amp;'2021春'!$D$3:$D$4485,'2021春'!$H$3:$H$4485),2,0)</f>
        <v>451229200501296618</v>
      </c>
    </row>
    <row r="3932" spans="1:20">
      <c r="A3932" s="255">
        <v>3930</v>
      </c>
      <c r="B3932" s="255" t="s">
        <v>15590</v>
      </c>
      <c r="C3932" s="255" t="s">
        <v>21</v>
      </c>
      <c r="D3932" s="255" t="s">
        <v>487</v>
      </c>
      <c r="E3932" s="255" t="s">
        <v>15591</v>
      </c>
      <c r="F3932" s="255" t="s">
        <v>143</v>
      </c>
      <c r="G3932" s="255">
        <v>18</v>
      </c>
      <c r="H3932" s="255" t="s">
        <v>15592</v>
      </c>
      <c r="I3932" s="255" t="s">
        <v>15593</v>
      </c>
      <c r="J3932" s="255" t="s">
        <v>15594</v>
      </c>
      <c r="K3932" s="255" t="s">
        <v>27</v>
      </c>
      <c r="L3932" s="260">
        <v>44331</v>
      </c>
      <c r="M3932" s="255" t="s">
        <v>28</v>
      </c>
      <c r="N3932" s="255" t="s">
        <v>27</v>
      </c>
      <c r="O3932" s="260">
        <v>44366</v>
      </c>
      <c r="P3932" s="255" t="s">
        <v>28</v>
      </c>
      <c r="Q3932" s="255" t="s">
        <v>30</v>
      </c>
      <c r="R3932" s="255"/>
      <c r="S3932" s="255"/>
      <c r="T3932" s="251" t="str">
        <f t="array" ref="T3932">VLOOKUP(D3932&amp;E3932,IF({1,0},'2021春'!$C$3:$C$4485&amp;'2021春'!$D$3:$D$4485,'2021春'!$H$3:$H$4485),2,0)</f>
        <v>451229200304302724</v>
      </c>
    </row>
    <row r="3933" spans="1:20">
      <c r="A3933" s="255">
        <v>3931</v>
      </c>
      <c r="B3933" s="255" t="s">
        <v>15595</v>
      </c>
      <c r="C3933" s="255" t="s">
        <v>21</v>
      </c>
      <c r="D3933" s="255" t="s">
        <v>487</v>
      </c>
      <c r="E3933" s="255" t="s">
        <v>15596</v>
      </c>
      <c r="F3933" s="255" t="s">
        <v>143</v>
      </c>
      <c r="G3933" s="255">
        <v>18</v>
      </c>
      <c r="H3933" s="255" t="s">
        <v>15597</v>
      </c>
      <c r="I3933" s="255" t="s">
        <v>15598</v>
      </c>
      <c r="J3933" s="255" t="s">
        <v>15599</v>
      </c>
      <c r="K3933" s="255" t="s">
        <v>27</v>
      </c>
      <c r="L3933" s="260">
        <v>44331</v>
      </c>
      <c r="M3933" s="255" t="s">
        <v>28</v>
      </c>
      <c r="N3933" s="255" t="s">
        <v>27</v>
      </c>
      <c r="O3933" s="260">
        <v>44366</v>
      </c>
      <c r="P3933" s="255" t="s">
        <v>28</v>
      </c>
      <c r="Q3933" s="255" t="s">
        <v>30</v>
      </c>
      <c r="R3933" s="255"/>
      <c r="S3933" s="255"/>
      <c r="T3933" s="251" t="str">
        <f t="array" ref="T3933">VLOOKUP(D3933&amp;E3933,IF({1,0},'2021春'!$C$3:$C$4485&amp;'2021春'!$D$3:$D$4485,'2021春'!$H$3:$H$4485),2,0)</f>
        <v>451229200305062128</v>
      </c>
    </row>
    <row r="3934" spans="1:20">
      <c r="A3934" s="255">
        <v>3932</v>
      </c>
      <c r="B3934" s="255" t="s">
        <v>15600</v>
      </c>
      <c r="C3934" s="255" t="s">
        <v>21</v>
      </c>
      <c r="D3934" s="255" t="s">
        <v>487</v>
      </c>
      <c r="E3934" s="255" t="s">
        <v>15601</v>
      </c>
      <c r="F3934" s="255" t="s">
        <v>143</v>
      </c>
      <c r="G3934" s="255">
        <v>16</v>
      </c>
      <c r="H3934" s="255" t="s">
        <v>15602</v>
      </c>
      <c r="I3934" s="255" t="s">
        <v>15603</v>
      </c>
      <c r="J3934" s="255" t="s">
        <v>15604</v>
      </c>
      <c r="K3934" s="255" t="s">
        <v>27</v>
      </c>
      <c r="L3934" s="260">
        <v>44394</v>
      </c>
      <c r="M3934" s="255" t="s">
        <v>1217</v>
      </c>
      <c r="N3934" s="255" t="s">
        <v>30</v>
      </c>
      <c r="O3934" s="260"/>
      <c r="P3934" s="255"/>
      <c r="Q3934" s="255" t="s">
        <v>30</v>
      </c>
      <c r="R3934" s="255"/>
      <c r="S3934" s="255"/>
      <c r="T3934" s="251" t="str">
        <f t="array" ref="T3934">VLOOKUP(D3934&amp;E3934,IF({1,0},'2021春'!$C$3:$C$4485&amp;'2021春'!$D$3:$D$4485,'2021春'!$H$3:$H$4485),2,0)</f>
        <v>452731200410105126</v>
      </c>
    </row>
    <row r="3935" spans="1:20">
      <c r="A3935" s="255">
        <v>3933</v>
      </c>
      <c r="B3935" s="255" t="s">
        <v>15605</v>
      </c>
      <c r="C3935" s="255" t="s">
        <v>21</v>
      </c>
      <c r="D3935" s="255" t="s">
        <v>487</v>
      </c>
      <c r="E3935" s="255" t="s">
        <v>15606</v>
      </c>
      <c r="F3935" s="255" t="s">
        <v>143</v>
      </c>
      <c r="G3935" s="255">
        <v>16</v>
      </c>
      <c r="H3935" s="255" t="s">
        <v>15607</v>
      </c>
      <c r="I3935" s="255" t="s">
        <v>15608</v>
      </c>
      <c r="J3935" s="255" t="s">
        <v>15609</v>
      </c>
      <c r="K3935" s="255" t="s">
        <v>27</v>
      </c>
      <c r="L3935" s="260">
        <v>44395</v>
      </c>
      <c r="M3935" s="255" t="s">
        <v>28</v>
      </c>
      <c r="N3935" s="255" t="s">
        <v>30</v>
      </c>
      <c r="O3935" s="260"/>
      <c r="P3935" s="255"/>
      <c r="Q3935" s="255" t="s">
        <v>30</v>
      </c>
      <c r="R3935" s="255"/>
      <c r="S3935" s="255"/>
      <c r="T3935" s="251" t="str">
        <f t="array" ref="T3935">VLOOKUP(D3935&amp;E3935,IF({1,0},'2021春'!$C$3:$C$4485&amp;'2021春'!$D$3:$D$4485,'2021春'!$H$3:$H$4485),2,0)</f>
        <v>452731200409304822</v>
      </c>
    </row>
    <row r="3936" spans="1:20">
      <c r="A3936" s="255">
        <v>3934</v>
      </c>
      <c r="B3936" s="255" t="s">
        <v>15610</v>
      </c>
      <c r="C3936" s="255" t="s">
        <v>21</v>
      </c>
      <c r="D3936" s="255" t="s">
        <v>487</v>
      </c>
      <c r="E3936" s="255" t="s">
        <v>15611</v>
      </c>
      <c r="F3936" s="255" t="s">
        <v>143</v>
      </c>
      <c r="G3936" s="255">
        <v>17</v>
      </c>
      <c r="H3936" s="255" t="s">
        <v>15612</v>
      </c>
      <c r="I3936" s="255" t="s">
        <v>15613</v>
      </c>
      <c r="J3936" s="255" t="s">
        <v>15614</v>
      </c>
      <c r="K3936" s="255" t="s">
        <v>27</v>
      </c>
      <c r="L3936" s="260">
        <v>44397</v>
      </c>
      <c r="M3936" s="255" t="s">
        <v>1273</v>
      </c>
      <c r="N3936" s="255" t="s">
        <v>30</v>
      </c>
      <c r="O3936" s="260"/>
      <c r="P3936" s="255"/>
      <c r="Q3936" s="255" t="s">
        <v>30</v>
      </c>
      <c r="R3936" s="255"/>
      <c r="S3936" s="255"/>
      <c r="T3936" s="251" t="str">
        <f t="array" ref="T3936">VLOOKUP(D3936&amp;E3936,IF({1,0},'2021春'!$C$3:$C$4485&amp;'2021春'!$D$3:$D$4485,'2021春'!$H$3:$H$4485),2,0)</f>
        <v>451229200407072124</v>
      </c>
    </row>
    <row r="3937" spans="1:20">
      <c r="A3937" s="255">
        <v>3935</v>
      </c>
      <c r="B3937" s="255" t="s">
        <v>15615</v>
      </c>
      <c r="C3937" s="255" t="s">
        <v>21</v>
      </c>
      <c r="D3937" s="255" t="s">
        <v>487</v>
      </c>
      <c r="E3937" s="255" t="s">
        <v>15616</v>
      </c>
      <c r="F3937" s="255" t="s">
        <v>143</v>
      </c>
      <c r="G3937" s="255">
        <v>15</v>
      </c>
      <c r="H3937" s="255" t="s">
        <v>2578</v>
      </c>
      <c r="I3937" s="255" t="s">
        <v>15617</v>
      </c>
      <c r="J3937" s="255" t="s">
        <v>15618</v>
      </c>
      <c r="K3937" s="255" t="s">
        <v>27</v>
      </c>
      <c r="L3937" s="260">
        <v>44397</v>
      </c>
      <c r="M3937" s="255" t="s">
        <v>1217</v>
      </c>
      <c r="N3937" s="255" t="s">
        <v>30</v>
      </c>
      <c r="O3937" s="260"/>
      <c r="P3937" s="255"/>
      <c r="Q3937" s="255" t="s">
        <v>30</v>
      </c>
      <c r="R3937" s="255"/>
      <c r="S3937" s="255"/>
      <c r="T3937" s="251" t="str">
        <f t="array" ref="T3937">VLOOKUP(D3937&amp;E3937,IF({1,0},'2021春'!$C$3:$C$4485&amp;'2021春'!$D$3:$D$4485,'2021春'!$H$3:$H$4485),2,0)</f>
        <v>451229200509235123</v>
      </c>
    </row>
    <row r="3938" spans="1:20">
      <c r="A3938" s="255">
        <v>3936</v>
      </c>
      <c r="B3938" s="255" t="s">
        <v>15619</v>
      </c>
      <c r="C3938" s="255" t="s">
        <v>21</v>
      </c>
      <c r="D3938" s="255" t="s">
        <v>487</v>
      </c>
      <c r="E3938" s="255" t="s">
        <v>15620</v>
      </c>
      <c r="F3938" s="255" t="s">
        <v>24</v>
      </c>
      <c r="G3938" s="255">
        <v>17</v>
      </c>
      <c r="H3938" s="255" t="s">
        <v>15621</v>
      </c>
      <c r="I3938" s="255" t="s">
        <v>15622</v>
      </c>
      <c r="J3938" s="255" t="s">
        <v>15623</v>
      </c>
      <c r="K3938" s="255" t="s">
        <v>27</v>
      </c>
      <c r="L3938" s="260">
        <v>44415</v>
      </c>
      <c r="M3938" s="255" t="s">
        <v>3693</v>
      </c>
      <c r="N3938" s="255" t="s">
        <v>30</v>
      </c>
      <c r="O3938" s="260"/>
      <c r="P3938" s="255"/>
      <c r="Q3938" s="255" t="s">
        <v>30</v>
      </c>
      <c r="R3938" s="255"/>
      <c r="S3938" s="255"/>
      <c r="T3938" s="251" t="str">
        <f t="array" ref="T3938">VLOOKUP(D3938&amp;E3938,IF({1,0},'2021春'!$C$3:$C$4485&amp;'2021春'!$D$3:$D$4485,'2021春'!$H$3:$H$4485),2,0)</f>
        <v>451229200401270330</v>
      </c>
    </row>
    <row r="3939" spans="1:20">
      <c r="A3939" s="255">
        <v>3937</v>
      </c>
      <c r="B3939" s="255" t="s">
        <v>15624</v>
      </c>
      <c r="C3939" s="255" t="s">
        <v>21</v>
      </c>
      <c r="D3939" s="255" t="s">
        <v>487</v>
      </c>
      <c r="E3939" s="255" t="s">
        <v>15625</v>
      </c>
      <c r="F3939" s="255" t="s">
        <v>143</v>
      </c>
      <c r="G3939" s="255">
        <v>18</v>
      </c>
      <c r="H3939" s="255" t="s">
        <v>15626</v>
      </c>
      <c r="I3939" s="255" t="s">
        <v>15627</v>
      </c>
      <c r="J3939" s="255" t="s">
        <v>15628</v>
      </c>
      <c r="K3939" s="255" t="s">
        <v>27</v>
      </c>
      <c r="L3939" s="260">
        <v>44331</v>
      </c>
      <c r="M3939" s="255" t="s">
        <v>28</v>
      </c>
      <c r="N3939" s="255" t="s">
        <v>27</v>
      </c>
      <c r="O3939" s="260">
        <v>44366</v>
      </c>
      <c r="P3939" s="255" t="s">
        <v>28</v>
      </c>
      <c r="Q3939" s="255" t="s">
        <v>30</v>
      </c>
      <c r="R3939" s="255"/>
      <c r="S3939" s="255"/>
      <c r="T3939" s="251" t="str">
        <f t="array" ref="T3939">VLOOKUP(D3939&amp;E3939,IF({1,0},'2021春'!$C$3:$C$4485&amp;'2021春'!$D$3:$D$4485,'2021春'!$H$3:$H$4485),2,0)</f>
        <v>451229200303092120</v>
      </c>
    </row>
    <row r="3940" spans="1:20">
      <c r="A3940" s="255">
        <v>3938</v>
      </c>
      <c r="B3940" s="255" t="s">
        <v>15629</v>
      </c>
      <c r="C3940" s="255" t="s">
        <v>21</v>
      </c>
      <c r="D3940" s="255" t="s">
        <v>487</v>
      </c>
      <c r="E3940" s="255" t="s">
        <v>15630</v>
      </c>
      <c r="F3940" s="255" t="s">
        <v>143</v>
      </c>
      <c r="G3940" s="255">
        <v>17</v>
      </c>
      <c r="H3940" s="255" t="s">
        <v>15631</v>
      </c>
      <c r="I3940" s="255" t="s">
        <v>10362</v>
      </c>
      <c r="J3940" s="255" t="s">
        <v>15632</v>
      </c>
      <c r="K3940" s="255" t="s">
        <v>27</v>
      </c>
      <c r="L3940" s="260">
        <v>44397</v>
      </c>
      <c r="M3940" s="255" t="s">
        <v>1273</v>
      </c>
      <c r="N3940" s="255" t="s">
        <v>30</v>
      </c>
      <c r="O3940" s="260"/>
      <c r="P3940" s="255"/>
      <c r="Q3940" s="255" t="s">
        <v>30</v>
      </c>
      <c r="R3940" s="255"/>
      <c r="S3940" s="255"/>
      <c r="T3940" s="251" t="str">
        <f t="array" ref="T3940">VLOOKUP(D3940&amp;E3940,IF({1,0},'2021春'!$C$3:$C$4485&amp;'2021春'!$D$3:$D$4485,'2021春'!$H$3:$H$4485),2,0)</f>
        <v>452731200404102148</v>
      </c>
    </row>
    <row r="3941" spans="1:20">
      <c r="A3941" s="255">
        <v>3939</v>
      </c>
      <c r="B3941" s="255" t="s">
        <v>15633</v>
      </c>
      <c r="C3941" s="255" t="s">
        <v>21</v>
      </c>
      <c r="D3941" s="255" t="s">
        <v>487</v>
      </c>
      <c r="E3941" s="255" t="s">
        <v>15634</v>
      </c>
      <c r="F3941" s="255" t="s">
        <v>143</v>
      </c>
      <c r="G3941" s="255">
        <v>15</v>
      </c>
      <c r="H3941" s="255" t="s">
        <v>15635</v>
      </c>
      <c r="I3941" s="255" t="s">
        <v>15636</v>
      </c>
      <c r="J3941" s="255" t="s">
        <v>15637</v>
      </c>
      <c r="K3941" s="255" t="s">
        <v>27</v>
      </c>
      <c r="L3941" s="260">
        <v>44394</v>
      </c>
      <c r="M3941" s="255" t="s">
        <v>1217</v>
      </c>
      <c r="N3941" s="255" t="s">
        <v>27</v>
      </c>
      <c r="O3941" s="260">
        <v>44416</v>
      </c>
      <c r="P3941" s="255" t="s">
        <v>1217</v>
      </c>
      <c r="Q3941" s="255" t="s">
        <v>30</v>
      </c>
      <c r="R3941" s="255"/>
      <c r="S3941" s="255"/>
      <c r="T3941" s="251" t="str">
        <f t="array" ref="T3941">VLOOKUP(D3941&amp;E3941,IF({1,0},'2021春'!$C$3:$C$4485&amp;'2021春'!$D$3:$D$4485,'2021春'!$H$3:$H$4485),2,0)</f>
        <v>452731200511095123</v>
      </c>
    </row>
    <row r="3942" spans="1:20">
      <c r="A3942" s="255">
        <v>3940</v>
      </c>
      <c r="B3942" s="255" t="s">
        <v>15638</v>
      </c>
      <c r="C3942" s="255" t="s">
        <v>21</v>
      </c>
      <c r="D3942" s="255" t="s">
        <v>487</v>
      </c>
      <c r="E3942" s="255" t="s">
        <v>15639</v>
      </c>
      <c r="F3942" s="255" t="s">
        <v>143</v>
      </c>
      <c r="G3942" s="255">
        <v>16</v>
      </c>
      <c r="H3942" s="255" t="s">
        <v>15640</v>
      </c>
      <c r="I3942" s="255" t="s">
        <v>15641</v>
      </c>
      <c r="J3942" s="255" t="s">
        <v>15642</v>
      </c>
      <c r="K3942" s="255" t="s">
        <v>27</v>
      </c>
      <c r="L3942" s="260">
        <v>44402</v>
      </c>
      <c r="M3942" s="255" t="s">
        <v>29</v>
      </c>
      <c r="N3942" s="255" t="s">
        <v>30</v>
      </c>
      <c r="O3942" s="260"/>
      <c r="P3942" s="255"/>
      <c r="Q3942" s="255" t="s">
        <v>30</v>
      </c>
      <c r="R3942" s="255"/>
      <c r="S3942" s="255"/>
      <c r="T3942" s="251" t="str">
        <f t="array" ref="T3942">VLOOKUP(D3942&amp;E3942,IF({1,0},'2021春'!$C$3:$C$4485&amp;'2021春'!$D$3:$D$4485,'2021春'!$H$3:$H$4485),2,0)</f>
        <v>45273120050110572X</v>
      </c>
    </row>
    <row r="3943" spans="1:20">
      <c r="A3943" s="255">
        <v>3941</v>
      </c>
      <c r="B3943" s="255" t="s">
        <v>15643</v>
      </c>
      <c r="C3943" s="255" t="s">
        <v>21</v>
      </c>
      <c r="D3943" s="255" t="s">
        <v>487</v>
      </c>
      <c r="E3943" s="255" t="s">
        <v>15644</v>
      </c>
      <c r="F3943" s="255" t="s">
        <v>143</v>
      </c>
      <c r="G3943" s="255">
        <v>17</v>
      </c>
      <c r="H3943" s="255" t="s">
        <v>15645</v>
      </c>
      <c r="I3943" s="255" t="s">
        <v>15646</v>
      </c>
      <c r="J3943" s="255" t="s">
        <v>15647</v>
      </c>
      <c r="K3943" s="255" t="s">
        <v>27</v>
      </c>
      <c r="L3943" s="260">
        <v>44401</v>
      </c>
      <c r="M3943" s="255" t="s">
        <v>2747</v>
      </c>
      <c r="N3943" s="255" t="s">
        <v>30</v>
      </c>
      <c r="O3943" s="260"/>
      <c r="P3943" s="255"/>
      <c r="Q3943" s="255" t="s">
        <v>30</v>
      </c>
      <c r="R3943" s="255"/>
      <c r="S3943" s="255"/>
      <c r="T3943" s="251" t="str">
        <f t="array" ref="T3943">VLOOKUP(D3943&amp;E3943,IF({1,0},'2021春'!$C$3:$C$4485&amp;'2021春'!$D$3:$D$4485,'2021春'!$H$3:$H$4485),2,0)</f>
        <v>45122920040314272X</v>
      </c>
    </row>
    <row r="3944" spans="1:20">
      <c r="A3944" s="255">
        <v>3942</v>
      </c>
      <c r="B3944" s="255" t="s">
        <v>15648</v>
      </c>
      <c r="C3944" s="255" t="s">
        <v>21</v>
      </c>
      <c r="D3944" s="255" t="s">
        <v>487</v>
      </c>
      <c r="E3944" s="255" t="s">
        <v>15649</v>
      </c>
      <c r="F3944" s="255" t="s">
        <v>24</v>
      </c>
      <c r="G3944" s="255">
        <v>17</v>
      </c>
      <c r="H3944" s="255" t="s">
        <v>15650</v>
      </c>
      <c r="I3944" s="255" t="s">
        <v>15651</v>
      </c>
      <c r="J3944" s="255" t="s">
        <v>15652</v>
      </c>
      <c r="K3944" s="255" t="s">
        <v>27</v>
      </c>
      <c r="L3944" s="260">
        <v>44394</v>
      </c>
      <c r="M3944" s="255" t="s">
        <v>28</v>
      </c>
      <c r="N3944" s="255" t="s">
        <v>27</v>
      </c>
      <c r="O3944" s="260">
        <v>44416</v>
      </c>
      <c r="P3944" s="255" t="s">
        <v>28</v>
      </c>
      <c r="Q3944" s="255" t="s">
        <v>30</v>
      </c>
      <c r="R3944" s="255"/>
      <c r="S3944" s="255"/>
      <c r="T3944" s="251" t="str">
        <f t="array" ref="T3944">VLOOKUP(D3944&amp;E3944,IF({1,0},'2021春'!$C$3:$C$4485&amp;'2021春'!$D$3:$D$4485,'2021春'!$H$3:$H$4485),2,0)</f>
        <v>45273120031230691X</v>
      </c>
    </row>
    <row r="3945" spans="1:20">
      <c r="A3945" s="255">
        <v>3943</v>
      </c>
      <c r="B3945" s="255" t="s">
        <v>15653</v>
      </c>
      <c r="C3945" s="255" t="s">
        <v>21</v>
      </c>
      <c r="D3945" s="255" t="s">
        <v>487</v>
      </c>
      <c r="E3945" s="255" t="s">
        <v>15654</v>
      </c>
      <c r="F3945" s="255" t="s">
        <v>24</v>
      </c>
      <c r="G3945" s="255">
        <v>17</v>
      </c>
      <c r="H3945" s="255" t="s">
        <v>15655</v>
      </c>
      <c r="I3945" s="255" t="s">
        <v>15656</v>
      </c>
      <c r="J3945" s="255" t="s">
        <v>15657</v>
      </c>
      <c r="K3945" s="255" t="s">
        <v>27</v>
      </c>
      <c r="L3945" s="260">
        <v>44399</v>
      </c>
      <c r="M3945" s="255" t="s">
        <v>54</v>
      </c>
      <c r="N3945" s="255" t="s">
        <v>30</v>
      </c>
      <c r="O3945" s="260"/>
      <c r="P3945" s="255"/>
      <c r="Q3945" s="255" t="s">
        <v>30</v>
      </c>
      <c r="R3945" s="255"/>
      <c r="S3945" s="255"/>
      <c r="T3945" s="251" t="str">
        <f t="array" ref="T3945">VLOOKUP(D3945&amp;E3945,IF({1,0},'2021春'!$C$3:$C$4485&amp;'2021春'!$D$3:$D$4485,'2021春'!$H$3:$H$4485),2,0)</f>
        <v>452731200404154810</v>
      </c>
    </row>
    <row r="3946" spans="1:20">
      <c r="A3946" s="255">
        <v>3944</v>
      </c>
      <c r="B3946" s="255" t="s">
        <v>15658</v>
      </c>
      <c r="C3946" s="255" t="s">
        <v>21</v>
      </c>
      <c r="D3946" s="255" t="s">
        <v>487</v>
      </c>
      <c r="E3946" s="255" t="s">
        <v>15659</v>
      </c>
      <c r="F3946" s="255" t="s">
        <v>143</v>
      </c>
      <c r="G3946" s="255">
        <v>18</v>
      </c>
      <c r="H3946" s="255" t="s">
        <v>8726</v>
      </c>
      <c r="I3946" s="255" t="s">
        <v>15660</v>
      </c>
      <c r="J3946" s="255">
        <v>18176483218</v>
      </c>
      <c r="K3946" s="255" t="s">
        <v>27</v>
      </c>
      <c r="L3946" s="260">
        <v>44331</v>
      </c>
      <c r="M3946" s="255" t="s">
        <v>28</v>
      </c>
      <c r="N3946" s="255" t="s">
        <v>27</v>
      </c>
      <c r="O3946" s="260">
        <v>44366</v>
      </c>
      <c r="P3946" s="255" t="s">
        <v>28</v>
      </c>
      <c r="Q3946" s="255" t="s">
        <v>30</v>
      </c>
      <c r="R3946" s="255"/>
      <c r="S3946" s="255"/>
      <c r="T3946" s="251" t="str">
        <f t="array" ref="T3946">VLOOKUP(D3946&amp;E3946,IF({1,0},'2021春'!$C$3:$C$4485&amp;'2021春'!$D$3:$D$4485,'2021春'!$H$3:$H$4485),2,0)</f>
        <v>452731200302082123</v>
      </c>
    </row>
    <row r="3947" spans="1:20">
      <c r="A3947" s="255">
        <v>3945</v>
      </c>
      <c r="B3947" s="255" t="s">
        <v>15661</v>
      </c>
      <c r="C3947" s="255" t="s">
        <v>21</v>
      </c>
      <c r="D3947" s="255" t="s">
        <v>487</v>
      </c>
      <c r="E3947" s="255" t="s">
        <v>15662</v>
      </c>
      <c r="F3947" s="255" t="s">
        <v>143</v>
      </c>
      <c r="G3947" s="255">
        <v>15</v>
      </c>
      <c r="H3947" s="255" t="s">
        <v>4313</v>
      </c>
      <c r="I3947" s="255" t="s">
        <v>15663</v>
      </c>
      <c r="J3947" s="255">
        <v>15977864341</v>
      </c>
      <c r="K3947" s="255" t="s">
        <v>27</v>
      </c>
      <c r="L3947" s="260">
        <v>44395</v>
      </c>
      <c r="M3947" s="255" t="s">
        <v>28</v>
      </c>
      <c r="N3947" s="255" t="s">
        <v>30</v>
      </c>
      <c r="O3947" s="260"/>
      <c r="P3947" s="255"/>
      <c r="Q3947" s="255" t="s">
        <v>30</v>
      </c>
      <c r="R3947" s="255"/>
      <c r="S3947" s="255"/>
      <c r="T3947" s="251" t="str">
        <f t="array" ref="T3947">VLOOKUP(D3947&amp;E3947,IF({1,0},'2021春'!$C$3:$C$4485&amp;'2021春'!$D$3:$D$4485,'2021春'!$H$3:$H$4485),2,0)</f>
        <v>45122920060209576X</v>
      </c>
    </row>
    <row r="3948" spans="1:20">
      <c r="A3948" s="255">
        <v>3946</v>
      </c>
      <c r="B3948" s="255" t="s">
        <v>15664</v>
      </c>
      <c r="C3948" s="255" t="s">
        <v>21</v>
      </c>
      <c r="D3948" s="255" t="s">
        <v>487</v>
      </c>
      <c r="E3948" s="255" t="s">
        <v>15665</v>
      </c>
      <c r="F3948" s="255" t="s">
        <v>143</v>
      </c>
      <c r="G3948" s="255">
        <v>16</v>
      </c>
      <c r="H3948" s="255" t="s">
        <v>15666</v>
      </c>
      <c r="I3948" s="255" t="s">
        <v>15667</v>
      </c>
      <c r="J3948" s="255" t="s">
        <v>15668</v>
      </c>
      <c r="K3948" s="255" t="s">
        <v>27</v>
      </c>
      <c r="L3948" s="260">
        <v>44404</v>
      </c>
      <c r="M3948" s="255" t="s">
        <v>28</v>
      </c>
      <c r="N3948" s="255" t="s">
        <v>30</v>
      </c>
      <c r="O3948" s="260"/>
      <c r="P3948" s="255"/>
      <c r="Q3948" s="255" t="s">
        <v>30</v>
      </c>
      <c r="R3948" s="255"/>
      <c r="S3948" s="255"/>
      <c r="T3948" s="251" t="str">
        <f t="array" ref="T3948">VLOOKUP(D3948&amp;E3948,IF({1,0},'2021春'!$C$3:$C$4485&amp;'2021春'!$D$3:$D$4485,'2021春'!$H$3:$H$4485),2,0)</f>
        <v>452730200501250226</v>
      </c>
    </row>
    <row r="3949" spans="1:20">
      <c r="A3949" s="255">
        <v>3947</v>
      </c>
      <c r="B3949" s="255" t="s">
        <v>15669</v>
      </c>
      <c r="C3949" s="255" t="s">
        <v>21</v>
      </c>
      <c r="D3949" s="255" t="s">
        <v>487</v>
      </c>
      <c r="E3949" s="255" t="s">
        <v>15670</v>
      </c>
      <c r="F3949" s="255" t="s">
        <v>143</v>
      </c>
      <c r="G3949" s="255">
        <v>17</v>
      </c>
      <c r="H3949" s="255" t="s">
        <v>15671</v>
      </c>
      <c r="I3949" s="255" t="s">
        <v>15672</v>
      </c>
      <c r="J3949" s="255">
        <v>17377032451</v>
      </c>
      <c r="K3949" s="255" t="s">
        <v>27</v>
      </c>
      <c r="L3949" s="260">
        <v>44394</v>
      </c>
      <c r="M3949" s="255" t="s">
        <v>1273</v>
      </c>
      <c r="N3949" s="255" t="s">
        <v>30</v>
      </c>
      <c r="O3949" s="260"/>
      <c r="P3949" s="255"/>
      <c r="Q3949" s="255" t="s">
        <v>30</v>
      </c>
      <c r="R3949" s="255"/>
      <c r="S3949" s="255"/>
      <c r="T3949" s="251" t="str">
        <f t="array" ref="T3949">VLOOKUP(D3949&amp;E3949,IF({1,0},'2021春'!$C$3:$C$4485&amp;'2021春'!$D$3:$D$4485,'2021春'!$H$3:$H$4485),2,0)</f>
        <v>451229200310282125</v>
      </c>
    </row>
    <row r="3950" spans="1:20">
      <c r="A3950" s="255">
        <v>3948</v>
      </c>
      <c r="B3950" s="255" t="s">
        <v>15673</v>
      </c>
      <c r="C3950" s="255" t="s">
        <v>21</v>
      </c>
      <c r="D3950" s="255" t="s">
        <v>487</v>
      </c>
      <c r="E3950" s="255" t="s">
        <v>15674</v>
      </c>
      <c r="F3950" s="255" t="s">
        <v>24</v>
      </c>
      <c r="G3950" s="255">
        <v>16</v>
      </c>
      <c r="H3950" s="255" t="s">
        <v>15675</v>
      </c>
      <c r="I3950" s="255" t="s">
        <v>15676</v>
      </c>
      <c r="J3950" s="255" t="s">
        <v>15677</v>
      </c>
      <c r="K3950" s="255" t="s">
        <v>27</v>
      </c>
      <c r="L3950" s="260">
        <v>44395</v>
      </c>
      <c r="M3950" s="255" t="s">
        <v>1288</v>
      </c>
      <c r="N3950" s="255" t="s">
        <v>30</v>
      </c>
      <c r="O3950" s="260"/>
      <c r="P3950" s="255"/>
      <c r="Q3950" s="255" t="s">
        <v>30</v>
      </c>
      <c r="R3950" s="255"/>
      <c r="S3950" s="255"/>
      <c r="T3950" s="251" t="str">
        <f t="array" ref="T3950">VLOOKUP(D3950&amp;E3950,IF({1,0},'2021春'!$C$3:$C$4485&amp;'2021春'!$D$3:$D$4485,'2021春'!$H$3:$H$4485),2,0)</f>
        <v>451229200408190632</v>
      </c>
    </row>
    <row r="3951" spans="1:20">
      <c r="A3951" s="255">
        <v>3949</v>
      </c>
      <c r="B3951" s="255" t="s">
        <v>15678</v>
      </c>
      <c r="C3951" s="255" t="s">
        <v>21</v>
      </c>
      <c r="D3951" s="255" t="s">
        <v>487</v>
      </c>
      <c r="E3951" s="255" t="s">
        <v>15679</v>
      </c>
      <c r="F3951" s="255" t="s">
        <v>143</v>
      </c>
      <c r="G3951" s="255">
        <v>16</v>
      </c>
      <c r="H3951" s="255" t="s">
        <v>1239</v>
      </c>
      <c r="I3951" s="255" t="s">
        <v>15680</v>
      </c>
      <c r="J3951" s="255">
        <v>17754792169</v>
      </c>
      <c r="K3951" s="255" t="s">
        <v>27</v>
      </c>
      <c r="L3951" s="260">
        <v>44396</v>
      </c>
      <c r="M3951" s="255" t="s">
        <v>28</v>
      </c>
      <c r="N3951" s="255" t="s">
        <v>30</v>
      </c>
      <c r="O3951" s="260"/>
      <c r="P3951" s="255"/>
      <c r="Q3951" s="255" t="s">
        <v>30</v>
      </c>
      <c r="R3951" s="255"/>
      <c r="S3951" s="255"/>
      <c r="T3951" s="251" t="str">
        <f t="array" ref="T3951">VLOOKUP(D3951&amp;E3951,IF({1,0},'2021春'!$C$3:$C$4485&amp;'2021春'!$D$3:$D$4485,'2021春'!$H$3:$H$4485),2,0)</f>
        <v>451229200502040024</v>
      </c>
    </row>
    <row r="3952" spans="1:20">
      <c r="A3952" s="255">
        <v>3950</v>
      </c>
      <c r="B3952" s="255" t="s">
        <v>15681</v>
      </c>
      <c r="C3952" s="255" t="s">
        <v>21</v>
      </c>
      <c r="D3952" s="255" t="s">
        <v>487</v>
      </c>
      <c r="E3952" s="255" t="s">
        <v>15682</v>
      </c>
      <c r="F3952" s="255" t="s">
        <v>24</v>
      </c>
      <c r="G3952" s="255">
        <v>16</v>
      </c>
      <c r="H3952" s="255" t="s">
        <v>15683</v>
      </c>
      <c r="I3952" s="255" t="s">
        <v>15684</v>
      </c>
      <c r="J3952" s="255">
        <v>15977864249</v>
      </c>
      <c r="K3952" s="255" t="s">
        <v>27</v>
      </c>
      <c r="L3952" s="260">
        <v>44394</v>
      </c>
      <c r="M3952" s="255" t="s">
        <v>28</v>
      </c>
      <c r="N3952" s="255" t="s">
        <v>30</v>
      </c>
      <c r="O3952" s="260"/>
      <c r="P3952" s="255"/>
      <c r="Q3952" s="255" t="s">
        <v>30</v>
      </c>
      <c r="R3952" s="255"/>
      <c r="S3952" s="255"/>
      <c r="T3952" s="251" t="str">
        <f t="array" ref="T3952">VLOOKUP(D3952&amp;E3952,IF({1,0},'2021春'!$C$3:$C$4485&amp;'2021春'!$D$3:$D$4485,'2021春'!$H$3:$H$4485),2,0)</f>
        <v>452731200502200956</v>
      </c>
    </row>
    <row r="3953" spans="1:20">
      <c r="A3953" s="255">
        <v>3951</v>
      </c>
      <c r="B3953" s="255" t="s">
        <v>15685</v>
      </c>
      <c r="C3953" s="255" t="s">
        <v>21</v>
      </c>
      <c r="D3953" s="255" t="s">
        <v>487</v>
      </c>
      <c r="E3953" s="255" t="s">
        <v>15686</v>
      </c>
      <c r="F3953" s="255" t="s">
        <v>143</v>
      </c>
      <c r="G3953" s="255">
        <v>16</v>
      </c>
      <c r="H3953" s="255" t="s">
        <v>1660</v>
      </c>
      <c r="I3953" s="255" t="s">
        <v>15687</v>
      </c>
      <c r="J3953" s="255" t="s">
        <v>15688</v>
      </c>
      <c r="K3953" s="255" t="s">
        <v>27</v>
      </c>
      <c r="L3953" s="260">
        <v>44403</v>
      </c>
      <c r="M3953" s="255" t="s">
        <v>28</v>
      </c>
      <c r="N3953" s="255" t="s">
        <v>30</v>
      </c>
      <c r="O3953" s="260"/>
      <c r="P3953" s="255"/>
      <c r="Q3953" s="255" t="s">
        <v>30</v>
      </c>
      <c r="R3953" s="255"/>
      <c r="S3953" s="255"/>
      <c r="T3953" s="251" t="str">
        <f t="array" ref="T3953">VLOOKUP(D3953&amp;E3953,IF({1,0},'2021春'!$C$3:$C$4485&amp;'2021春'!$D$3:$D$4485,'2021春'!$H$3:$H$4485),2,0)</f>
        <v>452731200409260321</v>
      </c>
    </row>
    <row r="3954" spans="1:20">
      <c r="A3954" s="255">
        <v>3952</v>
      </c>
      <c r="B3954" s="255" t="s">
        <v>15689</v>
      </c>
      <c r="C3954" s="255" t="s">
        <v>21</v>
      </c>
      <c r="D3954" s="255" t="s">
        <v>487</v>
      </c>
      <c r="E3954" s="255" t="s">
        <v>15690</v>
      </c>
      <c r="F3954" s="255" t="s">
        <v>24</v>
      </c>
      <c r="G3954" s="255">
        <v>16</v>
      </c>
      <c r="H3954" s="255" t="s">
        <v>15691</v>
      </c>
      <c r="I3954" s="255" t="s">
        <v>15692</v>
      </c>
      <c r="J3954" s="255">
        <v>18977802420</v>
      </c>
      <c r="K3954" s="255" t="s">
        <v>27</v>
      </c>
      <c r="L3954" s="260">
        <v>44394</v>
      </c>
      <c r="M3954" s="255" t="s">
        <v>1273</v>
      </c>
      <c r="N3954" s="255" t="s">
        <v>30</v>
      </c>
      <c r="O3954" s="260"/>
      <c r="P3954" s="255"/>
      <c r="Q3954" s="255" t="s">
        <v>30</v>
      </c>
      <c r="R3954" s="255"/>
      <c r="S3954" s="255"/>
      <c r="T3954" s="251" t="str">
        <f t="array" ref="T3954">VLOOKUP(D3954&amp;E3954,IF({1,0},'2021春'!$C$3:$C$4485&amp;'2021春'!$D$3:$D$4485,'2021春'!$H$3:$H$4485),2,0)</f>
        <v>452731200504152118</v>
      </c>
    </row>
    <row r="3955" spans="1:20">
      <c r="A3955" s="255">
        <v>3953</v>
      </c>
      <c r="B3955" s="255" t="s">
        <v>15693</v>
      </c>
      <c r="C3955" s="255" t="s">
        <v>21</v>
      </c>
      <c r="D3955" s="255" t="s">
        <v>487</v>
      </c>
      <c r="E3955" s="255" t="s">
        <v>15694</v>
      </c>
      <c r="F3955" s="255" t="s">
        <v>143</v>
      </c>
      <c r="G3955" s="255">
        <v>16</v>
      </c>
      <c r="H3955" s="255" t="s">
        <v>15695</v>
      </c>
      <c r="I3955" s="255" t="s">
        <v>15696</v>
      </c>
      <c r="J3955" s="255" t="s">
        <v>15697</v>
      </c>
      <c r="K3955" s="255" t="s">
        <v>27</v>
      </c>
      <c r="L3955" s="260">
        <v>44397</v>
      </c>
      <c r="M3955" s="255" t="s">
        <v>1217</v>
      </c>
      <c r="N3955" s="255" t="s">
        <v>30</v>
      </c>
      <c r="O3955" s="260"/>
      <c r="P3955" s="255"/>
      <c r="Q3955" s="255" t="s">
        <v>30</v>
      </c>
      <c r="R3955" s="255"/>
      <c r="S3955" s="255"/>
      <c r="T3955" s="251" t="str">
        <f t="array" ref="T3955">VLOOKUP(D3955&amp;E3955,IF({1,0},'2021春'!$C$3:$C$4485&amp;'2021春'!$D$3:$D$4485,'2021春'!$H$3:$H$4485),2,0)</f>
        <v>452731200501045122</v>
      </c>
    </row>
    <row r="3956" spans="1:20">
      <c r="A3956" s="255">
        <v>3954</v>
      </c>
      <c r="B3956" s="255" t="s">
        <v>15698</v>
      </c>
      <c r="C3956" s="255" t="s">
        <v>21</v>
      </c>
      <c r="D3956" s="255" t="s">
        <v>487</v>
      </c>
      <c r="E3956" s="255" t="s">
        <v>15699</v>
      </c>
      <c r="F3956" s="255" t="s">
        <v>143</v>
      </c>
      <c r="G3956" s="255">
        <v>17</v>
      </c>
      <c r="H3956" s="255" t="s">
        <v>15700</v>
      </c>
      <c r="I3956" s="255" t="s">
        <v>12187</v>
      </c>
      <c r="J3956" s="255">
        <v>15296077239</v>
      </c>
      <c r="K3956" s="255" t="s">
        <v>27</v>
      </c>
      <c r="L3956" s="260">
        <v>44399</v>
      </c>
      <c r="M3956" s="255" t="s">
        <v>4424</v>
      </c>
      <c r="N3956" s="255" t="s">
        <v>27</v>
      </c>
      <c r="O3956" s="260">
        <v>44421</v>
      </c>
      <c r="P3956" s="255" t="s">
        <v>4424</v>
      </c>
      <c r="Q3956" s="255" t="s">
        <v>30</v>
      </c>
      <c r="R3956" s="255"/>
      <c r="S3956" s="255"/>
      <c r="T3956" s="251" t="str">
        <f t="array" ref="T3956">VLOOKUP(D3956&amp;E3956,IF({1,0},'2021春'!$C$3:$C$4485&amp;'2021春'!$D$3:$D$4485,'2021春'!$H$3:$H$4485),2,0)</f>
        <v>45273120040110544x</v>
      </c>
    </row>
    <row r="3957" spans="1:20">
      <c r="A3957" s="255">
        <v>3955</v>
      </c>
      <c r="B3957" s="255" t="s">
        <v>15701</v>
      </c>
      <c r="C3957" s="255" t="s">
        <v>21</v>
      </c>
      <c r="D3957" s="255" t="s">
        <v>487</v>
      </c>
      <c r="E3957" s="255" t="s">
        <v>15702</v>
      </c>
      <c r="F3957" s="255" t="s">
        <v>24</v>
      </c>
      <c r="G3957" s="255">
        <v>14</v>
      </c>
      <c r="H3957" s="255" t="s">
        <v>7225</v>
      </c>
      <c r="I3957" s="255" t="s">
        <v>15703</v>
      </c>
      <c r="J3957" s="255" t="s">
        <v>15704</v>
      </c>
      <c r="K3957" s="255" t="s">
        <v>27</v>
      </c>
      <c r="L3957" s="260">
        <v>44409</v>
      </c>
      <c r="M3957" s="255" t="s">
        <v>3693</v>
      </c>
      <c r="N3957" s="261" t="s">
        <v>30</v>
      </c>
      <c r="O3957" s="260"/>
      <c r="P3957" s="255"/>
      <c r="Q3957" s="255" t="s">
        <v>30</v>
      </c>
      <c r="R3957" s="255"/>
      <c r="S3957" s="255"/>
      <c r="T3957" s="251" t="str">
        <f t="array" ref="T3957">VLOOKUP(D3957&amp;E3957,IF({1,0},'2021春'!$C$3:$C$4485&amp;'2021春'!$D$3:$D$4485,'2021春'!$H$3:$H$4485),2,0)</f>
        <v>451229200701040318</v>
      </c>
    </row>
    <row r="3958" spans="1:20">
      <c r="A3958" s="255">
        <v>3956</v>
      </c>
      <c r="B3958" s="255" t="s">
        <v>15705</v>
      </c>
      <c r="C3958" s="255" t="s">
        <v>21</v>
      </c>
      <c r="D3958" s="255" t="s">
        <v>487</v>
      </c>
      <c r="E3958" s="255" t="s">
        <v>15706</v>
      </c>
      <c r="F3958" s="255" t="s">
        <v>143</v>
      </c>
      <c r="G3958" s="255">
        <v>15</v>
      </c>
      <c r="H3958" s="255" t="s">
        <v>15707</v>
      </c>
      <c r="I3958" s="255" t="s">
        <v>15708</v>
      </c>
      <c r="J3958" s="255">
        <v>18377892883</v>
      </c>
      <c r="K3958" s="255" t="s">
        <v>27</v>
      </c>
      <c r="L3958" s="260">
        <v>44394</v>
      </c>
      <c r="M3958" s="255" t="s">
        <v>28</v>
      </c>
      <c r="N3958" s="255" t="s">
        <v>30</v>
      </c>
      <c r="O3958" s="260"/>
      <c r="P3958" s="255"/>
      <c r="Q3958" s="255" t="s">
        <v>30</v>
      </c>
      <c r="R3958" s="255"/>
      <c r="S3958" s="255"/>
      <c r="T3958" s="251" t="str">
        <f t="array" ref="T3958">VLOOKUP(D3958&amp;E3958,IF({1,0},'2021春'!$C$3:$C$4485&amp;'2021春'!$D$3:$D$4485,'2021春'!$H$3:$H$4485),2,0)</f>
        <v>452731200602080322</v>
      </c>
    </row>
    <row r="3959" spans="1:20">
      <c r="A3959" s="255">
        <v>3957</v>
      </c>
      <c r="B3959" s="255" t="s">
        <v>15709</v>
      </c>
      <c r="C3959" s="255" t="s">
        <v>21</v>
      </c>
      <c r="D3959" s="255" t="s">
        <v>487</v>
      </c>
      <c r="E3959" s="255" t="s">
        <v>15710</v>
      </c>
      <c r="F3959" s="255" t="s">
        <v>143</v>
      </c>
      <c r="G3959" s="255">
        <v>16</v>
      </c>
      <c r="H3959" s="255" t="s">
        <v>15711</v>
      </c>
      <c r="I3959" s="255" t="s">
        <v>15712</v>
      </c>
      <c r="J3959" s="255">
        <v>18776877281</v>
      </c>
      <c r="K3959" s="255" t="s">
        <v>27</v>
      </c>
      <c r="L3959" s="260">
        <v>44396</v>
      </c>
      <c r="M3959" s="255" t="s">
        <v>68</v>
      </c>
      <c r="N3959" s="255" t="s">
        <v>30</v>
      </c>
      <c r="O3959" s="260"/>
      <c r="P3959" s="255"/>
      <c r="Q3959" s="255" t="s">
        <v>30</v>
      </c>
      <c r="R3959" s="255"/>
      <c r="S3959" s="255"/>
      <c r="T3959" s="251" t="str">
        <f t="array" ref="T3959">VLOOKUP(D3959&amp;E3959,IF({1,0},'2021春'!$C$3:$C$4485&amp;'2021春'!$D$3:$D$4485,'2021春'!$H$3:$H$4485),2,0)</f>
        <v>452731200501094223</v>
      </c>
    </row>
    <row r="3960" spans="1:20">
      <c r="A3960" s="255">
        <v>3958</v>
      </c>
      <c r="B3960" s="255" t="s">
        <v>15713</v>
      </c>
      <c r="C3960" s="255" t="s">
        <v>21</v>
      </c>
      <c r="D3960" s="255" t="s">
        <v>487</v>
      </c>
      <c r="E3960" s="255" t="s">
        <v>15714</v>
      </c>
      <c r="F3960" s="255" t="s">
        <v>143</v>
      </c>
      <c r="G3960" s="255">
        <v>17</v>
      </c>
      <c r="H3960" s="255" t="s">
        <v>15715</v>
      </c>
      <c r="I3960" s="255" t="s">
        <v>15716</v>
      </c>
      <c r="J3960" s="255" t="s">
        <v>15717</v>
      </c>
      <c r="K3960" s="255" t="s">
        <v>27</v>
      </c>
      <c r="L3960" s="260">
        <v>44404</v>
      </c>
      <c r="M3960" s="255" t="s">
        <v>28</v>
      </c>
      <c r="N3960" s="255" t="s">
        <v>30</v>
      </c>
      <c r="O3960" s="260"/>
      <c r="P3960" s="255"/>
      <c r="Q3960" s="255" t="s">
        <v>30</v>
      </c>
      <c r="R3960" s="255"/>
      <c r="S3960" s="255"/>
      <c r="T3960" s="251" t="str">
        <f t="array" ref="T3960">VLOOKUP(D3960&amp;E3960,IF({1,0},'2021春'!$C$3:$C$4485&amp;'2021春'!$D$3:$D$4485,'2021春'!$H$3:$H$4485),2,0)</f>
        <v>452731200403103923</v>
      </c>
    </row>
    <row r="3961" spans="1:20">
      <c r="A3961" s="255">
        <v>3959</v>
      </c>
      <c r="B3961" s="255" t="s">
        <v>15718</v>
      </c>
      <c r="C3961" s="255" t="s">
        <v>21</v>
      </c>
      <c r="D3961" s="255" t="s">
        <v>487</v>
      </c>
      <c r="E3961" s="255" t="s">
        <v>15719</v>
      </c>
      <c r="F3961" s="255" t="s">
        <v>24</v>
      </c>
      <c r="G3961" s="255">
        <v>17</v>
      </c>
      <c r="H3961" s="255" t="s">
        <v>15720</v>
      </c>
      <c r="I3961" s="255" t="s">
        <v>15721</v>
      </c>
      <c r="J3961" s="255" t="s">
        <v>15722</v>
      </c>
      <c r="K3961" s="255" t="s">
        <v>27</v>
      </c>
      <c r="L3961" s="260">
        <v>44396</v>
      </c>
      <c r="M3961" s="255" t="s">
        <v>133</v>
      </c>
      <c r="N3961" s="255" t="s">
        <v>30</v>
      </c>
      <c r="O3961" s="260"/>
      <c r="P3961" s="255"/>
      <c r="Q3961" s="255" t="s">
        <v>30</v>
      </c>
      <c r="R3961" s="255"/>
      <c r="S3961" s="255"/>
      <c r="T3961" s="251" t="str">
        <f t="array" ref="T3961">VLOOKUP(D3961&amp;E3961,IF({1,0},'2021春'!$C$3:$C$4485&amp;'2021春'!$D$3:$D$4485,'2021春'!$H$3:$H$4485),2,0)</f>
        <v>451229200310102438</v>
      </c>
    </row>
    <row r="3962" spans="1:20">
      <c r="A3962" s="255">
        <v>3960</v>
      </c>
      <c r="B3962" s="255" t="s">
        <v>15723</v>
      </c>
      <c r="C3962" s="255" t="s">
        <v>21</v>
      </c>
      <c r="D3962" s="255" t="s">
        <v>487</v>
      </c>
      <c r="E3962" s="255" t="s">
        <v>15724</v>
      </c>
      <c r="F3962" s="255" t="s">
        <v>143</v>
      </c>
      <c r="G3962" s="255">
        <v>16</v>
      </c>
      <c r="H3962" s="255" t="s">
        <v>10222</v>
      </c>
      <c r="I3962" s="255" t="s">
        <v>10223</v>
      </c>
      <c r="J3962" s="255" t="s">
        <v>15725</v>
      </c>
      <c r="K3962" s="255" t="s">
        <v>27</v>
      </c>
      <c r="L3962" s="260">
        <v>44396</v>
      </c>
      <c r="M3962" s="255" t="s">
        <v>4424</v>
      </c>
      <c r="N3962" s="255" t="s">
        <v>30</v>
      </c>
      <c r="O3962" s="260"/>
      <c r="P3962" s="255"/>
      <c r="Q3962" s="255" t="s">
        <v>30</v>
      </c>
      <c r="R3962" s="255"/>
      <c r="S3962" s="255"/>
      <c r="T3962" s="251" t="str">
        <f t="array" ref="T3962">VLOOKUP(D3962&amp;E3962,IF({1,0},'2021春'!$C$3:$C$4485&amp;'2021春'!$D$3:$D$4485,'2021春'!$H$3:$H$4485),2,0)</f>
        <v>451229200412085421</v>
      </c>
    </row>
    <row r="3963" spans="1:20">
      <c r="A3963" s="255">
        <v>3961</v>
      </c>
      <c r="B3963" s="255" t="s">
        <v>15726</v>
      </c>
      <c r="C3963" s="255" t="s">
        <v>21</v>
      </c>
      <c r="D3963" s="255" t="s">
        <v>487</v>
      </c>
      <c r="E3963" s="255" t="s">
        <v>6123</v>
      </c>
      <c r="F3963" s="255" t="s">
        <v>24</v>
      </c>
      <c r="G3963" s="255">
        <v>18</v>
      </c>
      <c r="H3963" s="255" t="s">
        <v>8100</v>
      </c>
      <c r="I3963" s="255" t="s">
        <v>15727</v>
      </c>
      <c r="J3963" s="255" t="s">
        <v>15728</v>
      </c>
      <c r="K3963" s="255" t="s">
        <v>27</v>
      </c>
      <c r="L3963" s="260">
        <v>44331</v>
      </c>
      <c r="M3963" s="255" t="s">
        <v>28</v>
      </c>
      <c r="N3963" s="255" t="s">
        <v>27</v>
      </c>
      <c r="O3963" s="260">
        <v>44366</v>
      </c>
      <c r="P3963" s="255" t="s">
        <v>28</v>
      </c>
      <c r="Q3963" s="255" t="s">
        <v>30</v>
      </c>
      <c r="R3963" s="255"/>
      <c r="S3963" s="255"/>
      <c r="T3963" s="251" t="str">
        <f t="array" ref="T3963">VLOOKUP(D3963&amp;E3963,IF({1,0},'2021春'!$C$3:$C$4485&amp;'2021春'!$D$3:$D$4485,'2021春'!$H$3:$H$4485),2,0)</f>
        <v>451229200304053617</v>
      </c>
    </row>
    <row r="3964" spans="1:20">
      <c r="A3964" s="255">
        <v>3962</v>
      </c>
      <c r="B3964" s="255" t="s">
        <v>15729</v>
      </c>
      <c r="C3964" s="255" t="s">
        <v>21</v>
      </c>
      <c r="D3964" s="255" t="s">
        <v>487</v>
      </c>
      <c r="E3964" s="255" t="s">
        <v>15730</v>
      </c>
      <c r="F3964" s="255" t="s">
        <v>143</v>
      </c>
      <c r="G3964" s="255">
        <v>17</v>
      </c>
      <c r="H3964" s="255" t="s">
        <v>15731</v>
      </c>
      <c r="I3964" s="255" t="s">
        <v>15732</v>
      </c>
      <c r="J3964" s="255" t="s">
        <v>15733</v>
      </c>
      <c r="K3964" s="255" t="s">
        <v>27</v>
      </c>
      <c r="L3964" s="260">
        <v>44395</v>
      </c>
      <c r="M3964" s="255" t="s">
        <v>1288</v>
      </c>
      <c r="N3964" s="255" t="s">
        <v>27</v>
      </c>
      <c r="O3964" s="260">
        <v>44416</v>
      </c>
      <c r="P3964" s="255" t="s">
        <v>1288</v>
      </c>
      <c r="Q3964" s="255" t="s">
        <v>30</v>
      </c>
      <c r="R3964" s="255"/>
      <c r="S3964" s="255"/>
      <c r="T3964" s="251" t="str">
        <f t="array" ref="T3964">VLOOKUP(D3964&amp;E3964,IF({1,0},'2021春'!$C$3:$C$4485&amp;'2021春'!$D$3:$D$4485,'2021春'!$H$3:$H$4485),2,0)</f>
        <v>452731200310140629</v>
      </c>
    </row>
    <row r="3965" spans="1:20">
      <c r="A3965" s="255">
        <v>3963</v>
      </c>
      <c r="B3965" s="255" t="s">
        <v>15734</v>
      </c>
      <c r="C3965" s="255" t="s">
        <v>21</v>
      </c>
      <c r="D3965" s="255" t="s">
        <v>487</v>
      </c>
      <c r="E3965" s="255" t="s">
        <v>2828</v>
      </c>
      <c r="F3965" s="255" t="s">
        <v>143</v>
      </c>
      <c r="G3965" s="255">
        <v>16</v>
      </c>
      <c r="H3965" s="255" t="s">
        <v>15735</v>
      </c>
      <c r="I3965" s="255" t="s">
        <v>15736</v>
      </c>
      <c r="J3965" s="255" t="s">
        <v>15737</v>
      </c>
      <c r="K3965" s="255" t="s">
        <v>27</v>
      </c>
      <c r="L3965" s="260">
        <v>44395</v>
      </c>
      <c r="M3965" s="255" t="s">
        <v>1288</v>
      </c>
      <c r="N3965" s="255" t="s">
        <v>27</v>
      </c>
      <c r="O3965" s="260">
        <v>44416</v>
      </c>
      <c r="P3965" s="255" t="s">
        <v>1288</v>
      </c>
      <c r="Q3965" s="255" t="s">
        <v>30</v>
      </c>
      <c r="R3965" s="255"/>
      <c r="S3965" s="255"/>
      <c r="T3965" s="251" t="str">
        <f t="array" ref="T3965">VLOOKUP(D3965&amp;E3965,IF({1,0},'2021春'!$C$3:$C$4485&amp;'2021春'!$D$3:$D$4485,'2021春'!$H$3:$H$4485),2,0)</f>
        <v>452731200503150647</v>
      </c>
    </row>
    <row r="3966" spans="1:20">
      <c r="A3966" s="255">
        <v>3964</v>
      </c>
      <c r="B3966" s="255" t="s">
        <v>15738</v>
      </c>
      <c r="C3966" s="255" t="s">
        <v>21</v>
      </c>
      <c r="D3966" s="255" t="s">
        <v>487</v>
      </c>
      <c r="E3966" s="255" t="s">
        <v>15739</v>
      </c>
      <c r="F3966" s="255" t="s">
        <v>143</v>
      </c>
      <c r="G3966" s="255">
        <v>17</v>
      </c>
      <c r="H3966" s="255" t="s">
        <v>10222</v>
      </c>
      <c r="I3966" s="255" t="s">
        <v>15740</v>
      </c>
      <c r="J3966" s="255" t="s">
        <v>15741</v>
      </c>
      <c r="K3966" s="255" t="s">
        <v>27</v>
      </c>
      <c r="L3966" s="260">
        <v>44397</v>
      </c>
      <c r="M3966" s="255" t="s">
        <v>28</v>
      </c>
      <c r="N3966" s="255" t="s">
        <v>30</v>
      </c>
      <c r="O3966" s="260"/>
      <c r="P3966" s="255"/>
      <c r="Q3966" s="255" t="s">
        <v>30</v>
      </c>
      <c r="R3966" s="255"/>
      <c r="S3966" s="255"/>
      <c r="T3966" s="251" t="str">
        <f t="array" ref="T3966">VLOOKUP(D3966&amp;E3966,IF({1,0},'2021春'!$C$3:$C$4485&amp;'2021春'!$D$3:$D$4485,'2021春'!$H$3:$H$4485),2,0)</f>
        <v>451229200311035425</v>
      </c>
    </row>
    <row r="3967" spans="1:20">
      <c r="A3967" s="255">
        <v>3965</v>
      </c>
      <c r="B3967" s="255" t="s">
        <v>15742</v>
      </c>
      <c r="C3967" s="255" t="s">
        <v>21</v>
      </c>
      <c r="D3967" s="255" t="s">
        <v>487</v>
      </c>
      <c r="E3967" s="255" t="s">
        <v>15743</v>
      </c>
      <c r="F3967" s="255" t="s">
        <v>24</v>
      </c>
      <c r="G3967" s="255">
        <v>16</v>
      </c>
      <c r="H3967" s="255" t="s">
        <v>15744</v>
      </c>
      <c r="I3967" s="255" t="s">
        <v>15745</v>
      </c>
      <c r="J3967" s="255">
        <v>19977843896</v>
      </c>
      <c r="K3967" s="255" t="s">
        <v>27</v>
      </c>
      <c r="L3967" s="260">
        <v>44396</v>
      </c>
      <c r="M3967" s="255" t="s">
        <v>185</v>
      </c>
      <c r="N3967" s="255" t="s">
        <v>30</v>
      </c>
      <c r="O3967" s="260"/>
      <c r="P3967" s="255"/>
      <c r="Q3967" s="255" t="s">
        <v>30</v>
      </c>
      <c r="R3967" s="255"/>
      <c r="S3967" s="255"/>
      <c r="T3967" s="251" t="str">
        <f t="array" ref="T3967">VLOOKUP(D3967&amp;E3967,IF({1,0},'2021春'!$C$3:$C$4485&amp;'2021春'!$D$3:$D$4485,'2021春'!$H$3:$H$4485),2,0)</f>
        <v>451229200410200916</v>
      </c>
    </row>
    <row r="3968" spans="1:20">
      <c r="A3968" s="255">
        <v>3966</v>
      </c>
      <c r="B3968" s="255" t="s">
        <v>15746</v>
      </c>
      <c r="C3968" s="255" t="s">
        <v>21</v>
      </c>
      <c r="D3968" s="255" t="s">
        <v>487</v>
      </c>
      <c r="E3968" s="255" t="s">
        <v>15747</v>
      </c>
      <c r="F3968" s="255" t="s">
        <v>24</v>
      </c>
      <c r="G3968" s="255">
        <v>16</v>
      </c>
      <c r="H3968" s="255" t="s">
        <v>15748</v>
      </c>
      <c r="I3968" s="255" t="s">
        <v>15749</v>
      </c>
      <c r="J3968" s="255">
        <v>18776873197</v>
      </c>
      <c r="K3968" s="255" t="s">
        <v>27</v>
      </c>
      <c r="L3968" s="260">
        <v>44407</v>
      </c>
      <c r="M3968" s="255" t="s">
        <v>28</v>
      </c>
      <c r="N3968" s="255" t="s">
        <v>30</v>
      </c>
      <c r="O3968" s="260"/>
      <c r="P3968" s="255"/>
      <c r="Q3968" s="255" t="s">
        <v>30</v>
      </c>
      <c r="R3968" s="255"/>
      <c r="S3968" s="255"/>
      <c r="T3968" s="251" t="str">
        <f t="array" ref="T3968">VLOOKUP(D3968&amp;E3968,IF({1,0},'2021春'!$C$3:$C$4485&amp;'2021春'!$D$3:$D$4485,'2021春'!$H$3:$H$4485),2,0)</f>
        <v>451229200411025718</v>
      </c>
    </row>
    <row r="3969" spans="1:20">
      <c r="A3969" s="255">
        <v>3967</v>
      </c>
      <c r="B3969" s="255" t="s">
        <v>15750</v>
      </c>
      <c r="C3969" s="255" t="s">
        <v>21</v>
      </c>
      <c r="D3969" s="255" t="s">
        <v>487</v>
      </c>
      <c r="E3969" s="255" t="s">
        <v>15751</v>
      </c>
      <c r="F3969" s="255" t="s">
        <v>24</v>
      </c>
      <c r="G3969" s="255">
        <v>16</v>
      </c>
      <c r="H3969" s="255" t="s">
        <v>12625</v>
      </c>
      <c r="I3969" s="255" t="s">
        <v>15752</v>
      </c>
      <c r="J3969" s="255">
        <v>17807838447</v>
      </c>
      <c r="K3969" s="255" t="s">
        <v>27</v>
      </c>
      <c r="L3969" s="260">
        <v>44396</v>
      </c>
      <c r="M3969" s="255" t="s">
        <v>28</v>
      </c>
      <c r="N3969" s="255" t="s">
        <v>30</v>
      </c>
      <c r="O3969" s="260"/>
      <c r="P3969" s="255"/>
      <c r="Q3969" s="255" t="s">
        <v>30</v>
      </c>
      <c r="R3969" s="255" t="s">
        <v>15753</v>
      </c>
      <c r="S3969" s="255"/>
      <c r="T3969" s="251" t="str">
        <f t="array" ref="T3969">VLOOKUP(D3969&amp;E3969,IF({1,0},'2021春'!$C$3:$C$4485&amp;'2021春'!$D$3:$D$4485,'2021春'!$H$3:$H$4485),2,0)</f>
        <v>450124200410222711</v>
      </c>
    </row>
    <row r="3970" spans="1:20">
      <c r="A3970" s="255">
        <v>3968</v>
      </c>
      <c r="B3970" s="255" t="s">
        <v>15754</v>
      </c>
      <c r="C3970" s="255" t="s">
        <v>21</v>
      </c>
      <c r="D3970" s="255" t="s">
        <v>487</v>
      </c>
      <c r="E3970" s="255" t="s">
        <v>15755</v>
      </c>
      <c r="F3970" s="255" t="s">
        <v>24</v>
      </c>
      <c r="G3970" s="255">
        <v>16</v>
      </c>
      <c r="H3970" s="255" t="s">
        <v>15756</v>
      </c>
      <c r="I3970" s="255" t="s">
        <v>15757</v>
      </c>
      <c r="J3970" s="255" t="s">
        <v>15758</v>
      </c>
      <c r="K3970" s="255" t="s">
        <v>27</v>
      </c>
      <c r="L3970" s="260">
        <v>44396</v>
      </c>
      <c r="M3970" s="255" t="s">
        <v>28</v>
      </c>
      <c r="N3970" s="255" t="s">
        <v>30</v>
      </c>
      <c r="O3970" s="260"/>
      <c r="P3970" s="255"/>
      <c r="Q3970" s="255" t="s">
        <v>30</v>
      </c>
      <c r="R3970" s="255"/>
      <c r="S3970" s="255"/>
      <c r="T3970" s="251" t="str">
        <f t="array" ref="T3970">VLOOKUP(D3970&amp;E3970,IF({1,0},'2021春'!$C$3:$C$4485&amp;'2021春'!$D$3:$D$4485,'2021春'!$H$3:$H$4485),2,0)</f>
        <v>452731200507190312</v>
      </c>
    </row>
    <row r="3971" spans="1:20">
      <c r="A3971" s="255">
        <v>3969</v>
      </c>
      <c r="B3971" s="255" t="s">
        <v>15759</v>
      </c>
      <c r="C3971" s="255" t="s">
        <v>21</v>
      </c>
      <c r="D3971" s="255" t="s">
        <v>487</v>
      </c>
      <c r="E3971" s="255" t="s">
        <v>15760</v>
      </c>
      <c r="F3971" s="255" t="s">
        <v>24</v>
      </c>
      <c r="G3971" s="255">
        <v>16</v>
      </c>
      <c r="H3971" s="255" t="s">
        <v>8249</v>
      </c>
      <c r="I3971" s="255" t="s">
        <v>15761</v>
      </c>
      <c r="J3971" s="255" t="s">
        <v>15762</v>
      </c>
      <c r="K3971" s="255" t="s">
        <v>27</v>
      </c>
      <c r="L3971" s="260">
        <v>44398</v>
      </c>
      <c r="M3971" s="255" t="s">
        <v>2747</v>
      </c>
      <c r="N3971" s="255" t="s">
        <v>30</v>
      </c>
      <c r="O3971" s="260"/>
      <c r="P3971" s="255"/>
      <c r="Q3971" s="255" t="s">
        <v>30</v>
      </c>
      <c r="R3971" s="255"/>
      <c r="S3971" s="255"/>
      <c r="T3971" s="251" t="str">
        <f t="array" ref="T3971">VLOOKUP(D3971&amp;E3971,IF({1,0},'2021春'!$C$3:$C$4485&amp;'2021春'!$D$3:$D$4485,'2021春'!$H$3:$H$4485),2,0)</f>
        <v>451229200503042734</v>
      </c>
    </row>
    <row r="3972" spans="1:20">
      <c r="A3972" s="255">
        <v>3970</v>
      </c>
      <c r="B3972" s="255" t="s">
        <v>15763</v>
      </c>
      <c r="C3972" s="255" t="s">
        <v>21</v>
      </c>
      <c r="D3972" s="255" t="s">
        <v>487</v>
      </c>
      <c r="E3972" s="255" t="s">
        <v>15764</v>
      </c>
      <c r="F3972" s="255" t="s">
        <v>24</v>
      </c>
      <c r="G3972" s="255">
        <v>17</v>
      </c>
      <c r="H3972" s="255" t="s">
        <v>2317</v>
      </c>
      <c r="I3972" s="255" t="s">
        <v>15765</v>
      </c>
      <c r="J3972" s="255">
        <v>15177386172</v>
      </c>
      <c r="K3972" s="255" t="s">
        <v>27</v>
      </c>
      <c r="L3972" s="260">
        <v>44394</v>
      </c>
      <c r="M3972" s="255" t="s">
        <v>28</v>
      </c>
      <c r="N3972" s="255" t="s">
        <v>30</v>
      </c>
      <c r="O3972" s="260"/>
      <c r="P3972" s="255"/>
      <c r="Q3972" s="255" t="s">
        <v>30</v>
      </c>
      <c r="R3972" s="255"/>
      <c r="S3972" s="255"/>
      <c r="T3972" s="251" t="str">
        <f t="array" ref="T3972">VLOOKUP(D3972&amp;E3972,IF({1,0},'2021春'!$C$3:$C$4485&amp;'2021春'!$D$3:$D$4485,'2021春'!$H$3:$H$4485),2,0)</f>
        <v>452731200407260619</v>
      </c>
    </row>
    <row r="3973" spans="1:20">
      <c r="A3973" s="255">
        <v>3971</v>
      </c>
      <c r="B3973" s="255" t="s">
        <v>15766</v>
      </c>
      <c r="C3973" s="255" t="s">
        <v>21</v>
      </c>
      <c r="D3973" s="255" t="s">
        <v>487</v>
      </c>
      <c r="E3973" s="255" t="s">
        <v>15767</v>
      </c>
      <c r="F3973" s="255" t="s">
        <v>24</v>
      </c>
      <c r="G3973" s="255">
        <v>16</v>
      </c>
      <c r="H3973" s="255" t="s">
        <v>15768</v>
      </c>
      <c r="I3973" s="255" t="s">
        <v>15769</v>
      </c>
      <c r="J3973" s="255">
        <v>13667780245</v>
      </c>
      <c r="K3973" s="255" t="s">
        <v>27</v>
      </c>
      <c r="L3973" s="260">
        <v>44395</v>
      </c>
      <c r="M3973" s="255" t="s">
        <v>28</v>
      </c>
      <c r="N3973" s="255" t="s">
        <v>30</v>
      </c>
      <c r="O3973" s="260"/>
      <c r="P3973" s="255"/>
      <c r="Q3973" s="255" t="s">
        <v>30</v>
      </c>
      <c r="R3973" s="255"/>
      <c r="S3973" s="255"/>
      <c r="T3973" s="251" t="str">
        <f t="array" ref="T3973">VLOOKUP(D3973&amp;E3973,IF({1,0},'2021春'!$C$3:$C$4485&amp;'2021春'!$D$3:$D$4485,'2021春'!$H$3:$H$4485),2,0)</f>
        <v>45273120041014183X</v>
      </c>
    </row>
    <row r="3974" spans="1:20">
      <c r="A3974" s="255">
        <v>3972</v>
      </c>
      <c r="B3974" s="255" t="s">
        <v>15770</v>
      </c>
      <c r="C3974" s="255" t="s">
        <v>21</v>
      </c>
      <c r="D3974" s="255" t="s">
        <v>487</v>
      </c>
      <c r="E3974" s="255" t="s">
        <v>15771</v>
      </c>
      <c r="F3974" s="255" t="s">
        <v>24</v>
      </c>
      <c r="G3974" s="255">
        <v>15</v>
      </c>
      <c r="H3974" s="255" t="s">
        <v>4078</v>
      </c>
      <c r="I3974" s="255" t="s">
        <v>1428</v>
      </c>
      <c r="J3974" s="255">
        <v>15777879690</v>
      </c>
      <c r="K3974" s="255" t="s">
        <v>27</v>
      </c>
      <c r="L3974" s="260">
        <v>44394</v>
      </c>
      <c r="M3974" s="255" t="s">
        <v>28</v>
      </c>
      <c r="N3974" s="255" t="s">
        <v>30</v>
      </c>
      <c r="O3974" s="260"/>
      <c r="P3974" s="255"/>
      <c r="Q3974" s="255" t="s">
        <v>30</v>
      </c>
      <c r="R3974" s="255"/>
      <c r="S3974" s="255"/>
      <c r="T3974" s="251" t="str">
        <f t="array" ref="T3974">VLOOKUP(D3974&amp;E3974,IF({1,0},'2021春'!$C$3:$C$4485&amp;'2021春'!$D$3:$D$4485,'2021春'!$H$3:$H$4485),2,0)</f>
        <v>452731200602084518</v>
      </c>
    </row>
    <row r="3975" spans="1:20">
      <c r="A3975" s="255">
        <v>3973</v>
      </c>
      <c r="B3975" s="255" t="s">
        <v>15772</v>
      </c>
      <c r="C3975" s="255" t="s">
        <v>21</v>
      </c>
      <c r="D3975" s="255" t="s">
        <v>487</v>
      </c>
      <c r="E3975" s="255" t="s">
        <v>15773</v>
      </c>
      <c r="F3975" s="255" t="s">
        <v>24</v>
      </c>
      <c r="G3975" s="255">
        <v>16</v>
      </c>
      <c r="H3975" s="255" t="s">
        <v>3726</v>
      </c>
      <c r="I3975" s="255" t="s">
        <v>7800</v>
      </c>
      <c r="J3975" s="255">
        <v>15078636855</v>
      </c>
      <c r="K3975" s="255" t="s">
        <v>27</v>
      </c>
      <c r="L3975" s="260">
        <v>44398</v>
      </c>
      <c r="M3975" s="255" t="s">
        <v>1352</v>
      </c>
      <c r="N3975" s="255" t="s">
        <v>30</v>
      </c>
      <c r="O3975" s="260"/>
      <c r="P3975" s="255"/>
      <c r="Q3975" s="255" t="s">
        <v>30</v>
      </c>
      <c r="R3975" s="255"/>
      <c r="S3975" s="255"/>
      <c r="T3975" s="251" t="str">
        <f t="array" ref="T3975">VLOOKUP(D3975&amp;E3975,IF({1,0},'2021春'!$C$3:$C$4485&amp;'2021春'!$D$3:$D$4485,'2021春'!$H$3:$H$4485),2,0)</f>
        <v>452731200507181811</v>
      </c>
    </row>
    <row r="3976" spans="1:20">
      <c r="A3976" s="255">
        <v>3974</v>
      </c>
      <c r="B3976" s="255" t="s">
        <v>15774</v>
      </c>
      <c r="C3976" s="255" t="s">
        <v>21</v>
      </c>
      <c r="D3976" s="255" t="s">
        <v>487</v>
      </c>
      <c r="E3976" s="255" t="s">
        <v>15775</v>
      </c>
      <c r="F3976" s="255" t="s">
        <v>24</v>
      </c>
      <c r="G3976" s="255">
        <v>16</v>
      </c>
      <c r="H3976" s="255" t="s">
        <v>15776</v>
      </c>
      <c r="I3976" s="255" t="s">
        <v>15777</v>
      </c>
      <c r="J3976" s="255" t="s">
        <v>15778</v>
      </c>
      <c r="K3976" s="255" t="s">
        <v>27</v>
      </c>
      <c r="L3976" s="260">
        <v>44396</v>
      </c>
      <c r="M3976" s="255" t="s">
        <v>4424</v>
      </c>
      <c r="N3976" s="255" t="s">
        <v>30</v>
      </c>
      <c r="O3976" s="260"/>
      <c r="P3976" s="255"/>
      <c r="Q3976" s="255" t="s">
        <v>30</v>
      </c>
      <c r="R3976" s="255"/>
      <c r="S3976" s="255"/>
      <c r="T3976" s="251" t="str">
        <f t="array" ref="T3976">VLOOKUP(D3976&amp;E3976,IF({1,0},'2021春'!$C$3:$C$4485&amp;'2021春'!$D$3:$D$4485,'2021春'!$H$3:$H$4485),2,0)</f>
        <v>452731200505175434</v>
      </c>
    </row>
    <row r="3977" spans="1:20">
      <c r="A3977" s="255">
        <v>3975</v>
      </c>
      <c r="B3977" s="255" t="s">
        <v>15779</v>
      </c>
      <c r="C3977" s="255" t="s">
        <v>21</v>
      </c>
      <c r="D3977" s="255" t="s">
        <v>487</v>
      </c>
      <c r="E3977" s="255" t="s">
        <v>15780</v>
      </c>
      <c r="F3977" s="255" t="s">
        <v>143</v>
      </c>
      <c r="G3977" s="255">
        <v>17</v>
      </c>
      <c r="H3977" s="255" t="s">
        <v>15781</v>
      </c>
      <c r="I3977" s="255" t="s">
        <v>15782</v>
      </c>
      <c r="J3977" s="255" t="s">
        <v>15783</v>
      </c>
      <c r="K3977" s="255" t="s">
        <v>27</v>
      </c>
      <c r="L3977" s="260">
        <v>44395</v>
      </c>
      <c r="M3977" s="255" t="s">
        <v>28</v>
      </c>
      <c r="N3977" s="255" t="s">
        <v>30</v>
      </c>
      <c r="O3977" s="260"/>
      <c r="P3977" s="255"/>
      <c r="Q3977" s="255" t="s">
        <v>30</v>
      </c>
      <c r="R3977" s="255"/>
      <c r="S3977" s="255"/>
      <c r="T3977" s="251" t="str">
        <f t="array" ref="T3977">VLOOKUP(D3977&amp;E3977,IF({1,0},'2021春'!$C$3:$C$4485&amp;'2021春'!$D$3:$D$4485,'2021春'!$H$3:$H$4485),2,0)</f>
        <v>45122920040629274X</v>
      </c>
    </row>
    <row r="3978" spans="1:20">
      <c r="A3978" s="255">
        <v>3976</v>
      </c>
      <c r="B3978" s="255" t="s">
        <v>15784</v>
      </c>
      <c r="C3978" s="255" t="s">
        <v>21</v>
      </c>
      <c r="D3978" s="255" t="s">
        <v>487</v>
      </c>
      <c r="E3978" s="255" t="s">
        <v>15785</v>
      </c>
      <c r="F3978" s="255" t="s">
        <v>143</v>
      </c>
      <c r="G3978" s="255">
        <v>13</v>
      </c>
      <c r="H3978" s="255" t="s">
        <v>15786</v>
      </c>
      <c r="I3978" s="255" t="s">
        <v>15787</v>
      </c>
      <c r="J3978" s="255" t="s">
        <v>15788</v>
      </c>
      <c r="K3978" s="255" t="s">
        <v>27</v>
      </c>
      <c r="L3978" s="260">
        <v>44413</v>
      </c>
      <c r="M3978" s="255" t="s">
        <v>1273</v>
      </c>
      <c r="N3978" s="261" t="s">
        <v>30</v>
      </c>
      <c r="O3978" s="260"/>
      <c r="P3978" s="255"/>
      <c r="Q3978" s="255" t="s">
        <v>30</v>
      </c>
      <c r="R3978" s="255"/>
      <c r="S3978" s="255"/>
      <c r="T3978" s="251" t="str">
        <f t="array" ref="T3978">VLOOKUP(D3978&amp;E3978,IF({1,0},'2021春'!$C$3:$C$4485&amp;'2021春'!$D$3:$D$4485,'2021春'!$H$3:$H$4485),2,0)</f>
        <v>451229200709082141</v>
      </c>
    </row>
    <row r="3979" spans="1:20">
      <c r="A3979" s="255">
        <v>3977</v>
      </c>
      <c r="B3979" s="255" t="s">
        <v>15789</v>
      </c>
      <c r="C3979" s="255" t="s">
        <v>21</v>
      </c>
      <c r="D3979" s="255" t="s">
        <v>487</v>
      </c>
      <c r="E3979" s="255" t="s">
        <v>15790</v>
      </c>
      <c r="F3979" s="255" t="s">
        <v>24</v>
      </c>
      <c r="G3979" s="255">
        <v>14</v>
      </c>
      <c r="H3979" s="255" t="s">
        <v>15791</v>
      </c>
      <c r="I3979" s="255" t="s">
        <v>1744</v>
      </c>
      <c r="J3979" s="255" t="s">
        <v>15792</v>
      </c>
      <c r="K3979" s="255" t="s">
        <v>27</v>
      </c>
      <c r="L3979" s="260">
        <v>44411</v>
      </c>
      <c r="M3979" s="255" t="s">
        <v>1273</v>
      </c>
      <c r="N3979" s="261" t="s">
        <v>30</v>
      </c>
      <c r="O3979" s="260"/>
      <c r="P3979" s="255"/>
      <c r="Q3979" s="255" t="s">
        <v>30</v>
      </c>
      <c r="R3979" s="255"/>
      <c r="S3979" s="255"/>
      <c r="T3979" s="251" t="str">
        <f t="array" ref="T3979">VLOOKUP(D3979&amp;E3979,IF({1,0},'2021春'!$C$3:$C$4485&amp;'2021春'!$D$3:$D$4485,'2021春'!$H$3:$H$4485),2,0)</f>
        <v>451229200612082190</v>
      </c>
    </row>
    <row r="3980" spans="1:20">
      <c r="A3980" s="255">
        <v>3978</v>
      </c>
      <c r="B3980" s="255" t="s">
        <v>15793</v>
      </c>
      <c r="C3980" s="255" t="s">
        <v>21</v>
      </c>
      <c r="D3980" s="255" t="s">
        <v>487</v>
      </c>
      <c r="E3980" s="255" t="s">
        <v>15794</v>
      </c>
      <c r="F3980" s="255" t="s">
        <v>143</v>
      </c>
      <c r="G3980" s="255">
        <v>17</v>
      </c>
      <c r="H3980" s="255" t="s">
        <v>15795</v>
      </c>
      <c r="I3980" s="255" t="s">
        <v>15796</v>
      </c>
      <c r="J3980" s="255" t="s">
        <v>15797</v>
      </c>
      <c r="K3980" s="255" t="s">
        <v>27</v>
      </c>
      <c r="L3980" s="260">
        <v>44398</v>
      </c>
      <c r="M3980" s="255" t="s">
        <v>1352</v>
      </c>
      <c r="N3980" s="255" t="s">
        <v>30</v>
      </c>
      <c r="O3980" s="260"/>
      <c r="P3980" s="255"/>
      <c r="Q3980" s="255" t="s">
        <v>30</v>
      </c>
      <c r="R3980" s="255" t="s">
        <v>8322</v>
      </c>
      <c r="S3980" s="255"/>
      <c r="T3980" s="251" t="str">
        <f t="array" ref="T3980">VLOOKUP(D3980&amp;E3980,IF({1,0},'2021春'!$C$3:$C$4485&amp;'2021春'!$D$3:$D$4485,'2021春'!$H$3:$H$4485),2,0)</f>
        <v>452731200407051868</v>
      </c>
    </row>
    <row r="3981" spans="1:20">
      <c r="A3981" s="255">
        <v>3979</v>
      </c>
      <c r="B3981" s="255" t="s">
        <v>15798</v>
      </c>
      <c r="C3981" s="255" t="s">
        <v>21</v>
      </c>
      <c r="D3981" s="255" t="s">
        <v>487</v>
      </c>
      <c r="E3981" s="255" t="s">
        <v>15799</v>
      </c>
      <c r="F3981" s="255" t="s">
        <v>24</v>
      </c>
      <c r="G3981" s="255">
        <v>17</v>
      </c>
      <c r="H3981" s="255" t="s">
        <v>15800</v>
      </c>
      <c r="I3981" s="255" t="s">
        <v>15801</v>
      </c>
      <c r="J3981" s="255" t="s">
        <v>15802</v>
      </c>
      <c r="K3981" s="255" t="s">
        <v>27</v>
      </c>
      <c r="L3981" s="260">
        <v>44405</v>
      </c>
      <c r="M3981" s="255" t="s">
        <v>4424</v>
      </c>
      <c r="N3981" s="255" t="s">
        <v>30</v>
      </c>
      <c r="O3981" s="260"/>
      <c r="P3981" s="255"/>
      <c r="Q3981" s="255" t="s">
        <v>30</v>
      </c>
      <c r="R3981" s="255"/>
      <c r="S3981" s="255"/>
      <c r="T3981" s="251" t="str">
        <f t="array" ref="T3981">VLOOKUP(D3981&amp;E3981,IF({1,0},'2021春'!$C$3:$C$4485&amp;'2021春'!$D$3:$D$4485,'2021春'!$H$3:$H$4485),2,0)</f>
        <v>451229200405265416</v>
      </c>
    </row>
    <row r="3982" spans="1:20">
      <c r="A3982" s="255">
        <v>3980</v>
      </c>
      <c r="B3982" s="255" t="s">
        <v>15803</v>
      </c>
      <c r="C3982" s="255" t="s">
        <v>21</v>
      </c>
      <c r="D3982" s="255" t="s">
        <v>487</v>
      </c>
      <c r="E3982" s="255" t="s">
        <v>12767</v>
      </c>
      <c r="F3982" s="255" t="s">
        <v>24</v>
      </c>
      <c r="G3982" s="255">
        <v>16</v>
      </c>
      <c r="H3982" s="255" t="s">
        <v>15804</v>
      </c>
      <c r="I3982" s="255" t="s">
        <v>5292</v>
      </c>
      <c r="J3982" s="255" t="s">
        <v>15805</v>
      </c>
      <c r="K3982" s="255" t="s">
        <v>27</v>
      </c>
      <c r="L3982" s="260">
        <v>44407</v>
      </c>
      <c r="M3982" s="255" t="s">
        <v>28</v>
      </c>
      <c r="N3982" s="255" t="s">
        <v>30</v>
      </c>
      <c r="O3982" s="260"/>
      <c r="P3982" s="255"/>
      <c r="Q3982" s="255" t="s">
        <v>30</v>
      </c>
      <c r="R3982" s="255"/>
      <c r="S3982" s="255"/>
      <c r="T3982" s="251" t="str">
        <f t="array" ref="T3982">VLOOKUP(D3982&amp;E3982,IF({1,0},'2021春'!$C$3:$C$4485&amp;'2021春'!$D$3:$D$4485,'2021春'!$H$3:$H$4485),2,0)</f>
        <v>452731200412240030</v>
      </c>
    </row>
    <row r="3983" spans="1:20">
      <c r="A3983" s="255">
        <v>3981</v>
      </c>
      <c r="B3983" s="255" t="s">
        <v>15806</v>
      </c>
      <c r="C3983" s="255" t="s">
        <v>21</v>
      </c>
      <c r="D3983" s="255" t="s">
        <v>487</v>
      </c>
      <c r="E3983" s="255" t="s">
        <v>12493</v>
      </c>
      <c r="F3983" s="255" t="s">
        <v>24</v>
      </c>
      <c r="G3983" s="255">
        <v>14</v>
      </c>
      <c r="H3983" s="255" t="s">
        <v>15807</v>
      </c>
      <c r="I3983" s="255" t="s">
        <v>15808</v>
      </c>
      <c r="J3983" s="255" t="s">
        <v>15809</v>
      </c>
      <c r="K3983" s="255" t="s">
        <v>27</v>
      </c>
      <c r="L3983" s="260">
        <v>44411</v>
      </c>
      <c r="M3983" s="255" t="s">
        <v>28</v>
      </c>
      <c r="N3983" s="261" t="s">
        <v>30</v>
      </c>
      <c r="O3983" s="260"/>
      <c r="P3983" s="255"/>
      <c r="Q3983" s="255" t="s">
        <v>30</v>
      </c>
      <c r="R3983" s="255"/>
      <c r="S3983" s="255"/>
      <c r="T3983" s="251" t="str">
        <f t="array" ref="T3983">VLOOKUP(D3983&amp;E3983,IF({1,0},'2021春'!$C$3:$C$4485&amp;'2021春'!$D$3:$D$4485,'2021春'!$H$3:$H$4485),2,0)</f>
        <v>451226200610121076</v>
      </c>
    </row>
    <row r="3984" spans="1:20">
      <c r="A3984" s="255">
        <v>3982</v>
      </c>
      <c r="B3984" s="255" t="s">
        <v>15810</v>
      </c>
      <c r="C3984" s="255" t="s">
        <v>21</v>
      </c>
      <c r="D3984" s="255" t="s">
        <v>487</v>
      </c>
      <c r="E3984" s="255" t="s">
        <v>15811</v>
      </c>
      <c r="F3984" s="255" t="s">
        <v>24</v>
      </c>
      <c r="G3984" s="255">
        <v>16</v>
      </c>
      <c r="H3984" s="255" t="s">
        <v>3522</v>
      </c>
      <c r="I3984" s="255" t="s">
        <v>15812</v>
      </c>
      <c r="J3984" s="255" t="s">
        <v>15813</v>
      </c>
      <c r="K3984" s="255" t="s">
        <v>27</v>
      </c>
      <c r="L3984" s="260">
        <v>44394</v>
      </c>
      <c r="M3984" s="255" t="s">
        <v>1217</v>
      </c>
      <c r="N3984" s="255" t="s">
        <v>30</v>
      </c>
      <c r="O3984" s="260"/>
      <c r="P3984" s="255"/>
      <c r="Q3984" s="255" t="s">
        <v>30</v>
      </c>
      <c r="R3984" s="255"/>
      <c r="S3984" s="255"/>
      <c r="T3984" s="251" t="str">
        <f t="array" ref="T3984">VLOOKUP(D3984&amp;E3984,IF({1,0},'2021春'!$C$3:$C$4485&amp;'2021春'!$D$3:$D$4485,'2021春'!$H$3:$H$4485),2,0)</f>
        <v>452731200410055130</v>
      </c>
    </row>
    <row r="3985" spans="1:20">
      <c r="A3985" s="255">
        <v>3983</v>
      </c>
      <c r="B3985" s="255" t="s">
        <v>15814</v>
      </c>
      <c r="C3985" s="255" t="s">
        <v>21</v>
      </c>
      <c r="D3985" s="255" t="s">
        <v>487</v>
      </c>
      <c r="E3985" s="255" t="s">
        <v>15815</v>
      </c>
      <c r="F3985" s="255" t="s">
        <v>143</v>
      </c>
      <c r="G3985" s="255">
        <v>17</v>
      </c>
      <c r="H3985" s="255" t="s">
        <v>15816</v>
      </c>
      <c r="I3985" s="255" t="s">
        <v>15817</v>
      </c>
      <c r="J3985" s="255" t="s">
        <v>15818</v>
      </c>
      <c r="K3985" s="255" t="s">
        <v>27</v>
      </c>
      <c r="L3985" s="260">
        <v>44416</v>
      </c>
      <c r="M3985" s="255" t="s">
        <v>2747</v>
      </c>
      <c r="N3985" s="255" t="s">
        <v>30</v>
      </c>
      <c r="O3985" s="260"/>
      <c r="P3985" s="255"/>
      <c r="Q3985" s="255" t="s">
        <v>30</v>
      </c>
      <c r="R3985" s="255"/>
      <c r="S3985" s="255"/>
      <c r="T3985" s="251" t="str">
        <f t="array" ref="T3985">VLOOKUP(D3985&amp;E3985,IF({1,0},'2021春'!$C$3:$C$4485&amp;'2021春'!$D$3:$D$4485,'2021春'!$H$3:$H$4485),2,0)</f>
        <v>451229200404092728</v>
      </c>
    </row>
    <row r="3986" spans="1:20">
      <c r="A3986" s="255">
        <v>3984</v>
      </c>
      <c r="B3986" s="255" t="s">
        <v>15819</v>
      </c>
      <c r="C3986" s="255" t="s">
        <v>21</v>
      </c>
      <c r="D3986" s="255" t="s">
        <v>487</v>
      </c>
      <c r="E3986" s="255" t="s">
        <v>15820</v>
      </c>
      <c r="F3986" s="255" t="s">
        <v>143</v>
      </c>
      <c r="G3986" s="255">
        <v>19</v>
      </c>
      <c r="H3986" s="255" t="s">
        <v>15821</v>
      </c>
      <c r="I3986" s="255" t="s">
        <v>15822</v>
      </c>
      <c r="J3986" s="255" t="s">
        <v>15823</v>
      </c>
      <c r="K3986" s="255" t="s">
        <v>27</v>
      </c>
      <c r="L3986" s="260">
        <v>44331</v>
      </c>
      <c r="M3986" s="255" t="s">
        <v>28</v>
      </c>
      <c r="N3986" s="255" t="s">
        <v>27</v>
      </c>
      <c r="O3986" s="260">
        <v>44366</v>
      </c>
      <c r="P3986" s="255" t="s">
        <v>28</v>
      </c>
      <c r="Q3986" s="255" t="s">
        <v>30</v>
      </c>
      <c r="R3986" s="255"/>
      <c r="S3986" s="255"/>
      <c r="T3986" s="251" t="str">
        <f t="array" ref="T3986">VLOOKUP(D3986&amp;E3986,IF({1,0},'2021春'!$C$3:$C$4485&amp;'2021春'!$D$3:$D$4485,'2021春'!$H$3:$H$4485),2,0)</f>
        <v>451229200208083621</v>
      </c>
    </row>
    <row r="3987" spans="1:20">
      <c r="A3987" s="255">
        <v>3985</v>
      </c>
      <c r="B3987" s="255" t="s">
        <v>15824</v>
      </c>
      <c r="C3987" s="255" t="s">
        <v>21</v>
      </c>
      <c r="D3987" s="255" t="s">
        <v>487</v>
      </c>
      <c r="E3987" s="255" t="s">
        <v>496</v>
      </c>
      <c r="F3987" s="255" t="s">
        <v>24</v>
      </c>
      <c r="G3987" s="255">
        <v>17</v>
      </c>
      <c r="H3987" s="255" t="s">
        <v>10169</v>
      </c>
      <c r="I3987" s="255" t="s">
        <v>15825</v>
      </c>
      <c r="J3987" s="255" t="s">
        <v>15826</v>
      </c>
      <c r="K3987" s="255" t="s">
        <v>27</v>
      </c>
      <c r="L3987" s="260">
        <v>44402</v>
      </c>
      <c r="M3987" s="255" t="s">
        <v>68</v>
      </c>
      <c r="N3987" s="255" t="s">
        <v>30</v>
      </c>
      <c r="O3987" s="260"/>
      <c r="P3987" s="255"/>
      <c r="Q3987" s="255" t="s">
        <v>30</v>
      </c>
      <c r="R3987" s="255"/>
      <c r="S3987" s="255"/>
      <c r="T3987" s="251" t="str">
        <f t="array" ref="T3987">VLOOKUP(D3987&amp;E3987,IF({1,0},'2021春'!$C$3:$C$4485&amp;'2021春'!$D$3:$D$4485,'2021春'!$H$3:$H$4485),2,0)</f>
        <v>451229200308204216</v>
      </c>
    </row>
    <row r="3988" spans="1:20">
      <c r="A3988" s="255">
        <v>3986</v>
      </c>
      <c r="B3988" s="255" t="s">
        <v>15827</v>
      </c>
      <c r="C3988" s="255" t="s">
        <v>21</v>
      </c>
      <c r="D3988" s="255" t="s">
        <v>487</v>
      </c>
      <c r="E3988" s="255" t="s">
        <v>4160</v>
      </c>
      <c r="F3988" s="255" t="s">
        <v>143</v>
      </c>
      <c r="G3988" s="255">
        <v>17</v>
      </c>
      <c r="H3988" s="255" t="s">
        <v>15828</v>
      </c>
      <c r="I3988" s="255" t="s">
        <v>15408</v>
      </c>
      <c r="J3988" s="255" t="s">
        <v>15829</v>
      </c>
      <c r="K3988" s="255" t="s">
        <v>27</v>
      </c>
      <c r="L3988" s="260">
        <v>44395</v>
      </c>
      <c r="M3988" s="255" t="s">
        <v>1352</v>
      </c>
      <c r="N3988" s="255" t="s">
        <v>27</v>
      </c>
      <c r="O3988" s="260">
        <v>44420</v>
      </c>
      <c r="P3988" s="255" t="s">
        <v>1352</v>
      </c>
      <c r="Q3988" s="255" t="s">
        <v>30</v>
      </c>
      <c r="R3988" s="255"/>
      <c r="S3988" s="255"/>
      <c r="T3988" s="251" t="str">
        <f t="array" ref="T3988">VLOOKUP(D3988&amp;E3988,IF({1,0},'2021春'!$C$3:$C$4485&amp;'2021春'!$D$3:$D$4485,'2021春'!$H$3:$H$4485),2,0)</f>
        <v>451229200406111822</v>
      </c>
    </row>
    <row r="3989" spans="1:20">
      <c r="A3989" s="255">
        <v>3987</v>
      </c>
      <c r="B3989" s="255" t="s">
        <v>15830</v>
      </c>
      <c r="C3989" s="255" t="s">
        <v>21</v>
      </c>
      <c r="D3989" s="255" t="s">
        <v>487</v>
      </c>
      <c r="E3989" s="255" t="s">
        <v>15831</v>
      </c>
      <c r="F3989" s="255" t="s">
        <v>143</v>
      </c>
      <c r="G3989" s="255">
        <v>17</v>
      </c>
      <c r="H3989" s="255" t="s">
        <v>15832</v>
      </c>
      <c r="I3989" s="255" t="s">
        <v>15833</v>
      </c>
      <c r="J3989" s="255">
        <v>19543737735</v>
      </c>
      <c r="K3989" s="255" t="s">
        <v>27</v>
      </c>
      <c r="L3989" s="260">
        <v>44400</v>
      </c>
      <c r="M3989" s="255" t="s">
        <v>54</v>
      </c>
      <c r="N3989" s="255" t="s">
        <v>30</v>
      </c>
      <c r="O3989" s="260"/>
      <c r="P3989" s="255"/>
      <c r="Q3989" s="255" t="s">
        <v>30</v>
      </c>
      <c r="R3989" s="255" t="s">
        <v>15834</v>
      </c>
      <c r="S3989" s="255"/>
      <c r="T3989" s="251" t="str">
        <f t="array" ref="T3989">VLOOKUP(D3989&amp;E3989,IF({1,0},'2021春'!$C$3:$C$4485&amp;'2021春'!$D$3:$D$4485,'2021春'!$H$3:$H$4485),2,0)</f>
        <v>450124200407181867</v>
      </c>
    </row>
    <row r="3990" spans="1:20">
      <c r="A3990" s="255">
        <v>3988</v>
      </c>
      <c r="B3990" s="255" t="s">
        <v>15835</v>
      </c>
      <c r="C3990" s="255" t="s">
        <v>21</v>
      </c>
      <c r="D3990" s="255" t="s">
        <v>487</v>
      </c>
      <c r="E3990" s="255" t="s">
        <v>15836</v>
      </c>
      <c r="F3990" s="255" t="s">
        <v>143</v>
      </c>
      <c r="G3990" s="255">
        <v>21</v>
      </c>
      <c r="H3990" s="255" t="s">
        <v>15837</v>
      </c>
      <c r="I3990" s="255" t="s">
        <v>15838</v>
      </c>
      <c r="J3990" s="255" t="s">
        <v>15839</v>
      </c>
      <c r="K3990" s="255" t="s">
        <v>27</v>
      </c>
      <c r="L3990" s="260">
        <v>44331</v>
      </c>
      <c r="M3990" s="255" t="s">
        <v>28</v>
      </c>
      <c r="N3990" s="255" t="s">
        <v>27</v>
      </c>
      <c r="O3990" s="260">
        <v>44366</v>
      </c>
      <c r="P3990" s="255" t="s">
        <v>28</v>
      </c>
      <c r="Q3990" s="255" t="s">
        <v>30</v>
      </c>
      <c r="R3990" s="255"/>
      <c r="S3990" s="255"/>
      <c r="T3990" s="251" t="str">
        <f t="array" ref="T3990">VLOOKUP(D3990&amp;E3990,IF({1,0},'2021春'!$C$3:$C$4485&amp;'2021春'!$D$3:$D$4485,'2021春'!$H$3:$H$4485),2,0)</f>
        <v>451229200003022120</v>
      </c>
    </row>
    <row r="3991" spans="1:20">
      <c r="A3991" s="255">
        <v>3989</v>
      </c>
      <c r="B3991" s="255" t="s">
        <v>15840</v>
      </c>
      <c r="C3991" s="255" t="s">
        <v>21</v>
      </c>
      <c r="D3991" s="255" t="s">
        <v>487</v>
      </c>
      <c r="E3991" s="255" t="s">
        <v>15841</v>
      </c>
      <c r="F3991" s="255" t="s">
        <v>143</v>
      </c>
      <c r="G3991" s="255">
        <v>16</v>
      </c>
      <c r="H3991" s="255" t="s">
        <v>15842</v>
      </c>
      <c r="I3991" s="255" t="s">
        <v>15843</v>
      </c>
      <c r="J3991" s="255" t="s">
        <v>15844</v>
      </c>
      <c r="K3991" s="255" t="s">
        <v>27</v>
      </c>
      <c r="L3991" s="260">
        <v>44396</v>
      </c>
      <c r="M3991" s="255" t="s">
        <v>185</v>
      </c>
      <c r="N3991" s="255" t="s">
        <v>30</v>
      </c>
      <c r="O3991" s="260"/>
      <c r="P3991" s="255"/>
      <c r="Q3991" s="255" t="s">
        <v>30</v>
      </c>
      <c r="R3991" s="255"/>
      <c r="S3991" s="255"/>
      <c r="T3991" s="251" t="str">
        <f t="array" ref="T3991">VLOOKUP(D3991&amp;E3991,IF({1,0},'2021春'!$C$3:$C$4485&amp;'2021春'!$D$3:$D$4485,'2021春'!$H$3:$H$4485),2,0)</f>
        <v>451229200411010646</v>
      </c>
    </row>
    <row r="3992" spans="1:20">
      <c r="A3992" s="255">
        <v>3990</v>
      </c>
      <c r="B3992" s="255" t="s">
        <v>15845</v>
      </c>
      <c r="C3992" s="255" t="s">
        <v>21</v>
      </c>
      <c r="D3992" s="255" t="s">
        <v>487</v>
      </c>
      <c r="E3992" s="255" t="s">
        <v>15846</v>
      </c>
      <c r="F3992" s="255" t="s">
        <v>143</v>
      </c>
      <c r="G3992" s="255">
        <v>16</v>
      </c>
      <c r="H3992" s="255" t="s">
        <v>15847</v>
      </c>
      <c r="I3992" s="255" t="s">
        <v>10912</v>
      </c>
      <c r="J3992" s="255" t="s">
        <v>15848</v>
      </c>
      <c r="K3992" s="255" t="s">
        <v>27</v>
      </c>
      <c r="L3992" s="260">
        <v>44395</v>
      </c>
      <c r="M3992" s="255" t="s">
        <v>28</v>
      </c>
      <c r="N3992" s="255" t="s">
        <v>30</v>
      </c>
      <c r="O3992" s="260"/>
      <c r="P3992" s="255"/>
      <c r="Q3992" s="255" t="s">
        <v>30</v>
      </c>
      <c r="R3992" s="255"/>
      <c r="S3992" s="255"/>
      <c r="T3992" s="251" t="str">
        <f t="array" ref="T3992">VLOOKUP(D3992&amp;E3992,IF({1,0},'2021春'!$C$3:$C$4485&amp;'2021春'!$D$3:$D$4485,'2021春'!$H$3:$H$4485),2,0)</f>
        <v>451229200504203624</v>
      </c>
    </row>
    <row r="3993" spans="1:20">
      <c r="A3993" s="255">
        <v>3991</v>
      </c>
      <c r="B3993" s="255" t="s">
        <v>15849</v>
      </c>
      <c r="C3993" s="255" t="s">
        <v>21</v>
      </c>
      <c r="D3993" s="255" t="s">
        <v>487</v>
      </c>
      <c r="E3993" s="255" t="s">
        <v>15850</v>
      </c>
      <c r="F3993" s="255" t="s">
        <v>24</v>
      </c>
      <c r="G3993" s="255">
        <v>16</v>
      </c>
      <c r="H3993" s="255" t="s">
        <v>15851</v>
      </c>
      <c r="I3993" s="255" t="s">
        <v>15852</v>
      </c>
      <c r="J3993" s="255" t="s">
        <v>15853</v>
      </c>
      <c r="K3993" s="255" t="s">
        <v>27</v>
      </c>
      <c r="L3993" s="260">
        <v>44394</v>
      </c>
      <c r="M3993" s="255" t="s">
        <v>1273</v>
      </c>
      <c r="N3993" s="255" t="s">
        <v>30</v>
      </c>
      <c r="O3993" s="260"/>
      <c r="P3993" s="255"/>
      <c r="Q3993" s="255" t="s">
        <v>30</v>
      </c>
      <c r="R3993" s="255"/>
      <c r="S3993" s="255"/>
      <c r="T3993" s="251" t="str">
        <f t="array" ref="T3993">VLOOKUP(D3993&amp;E3993,IF({1,0},'2021春'!$C$3:$C$4485&amp;'2021春'!$D$3:$D$4485,'2021春'!$H$3:$H$4485),2,0)</f>
        <v>451229200501012136</v>
      </c>
    </row>
    <row r="3994" spans="1:20">
      <c r="A3994" s="255">
        <v>3992</v>
      </c>
      <c r="B3994" s="255" t="s">
        <v>15854</v>
      </c>
      <c r="C3994" s="255" t="s">
        <v>21</v>
      </c>
      <c r="D3994" s="255" t="s">
        <v>487</v>
      </c>
      <c r="E3994" s="255" t="s">
        <v>15855</v>
      </c>
      <c r="F3994" s="255" t="s">
        <v>143</v>
      </c>
      <c r="G3994" s="255">
        <v>17</v>
      </c>
      <c r="H3994" s="255" t="s">
        <v>15856</v>
      </c>
      <c r="I3994" s="255" t="s">
        <v>15857</v>
      </c>
      <c r="J3994" s="255" t="s">
        <v>15858</v>
      </c>
      <c r="K3994" s="255" t="s">
        <v>27</v>
      </c>
      <c r="L3994" s="260">
        <v>44395</v>
      </c>
      <c r="M3994" s="255" t="s">
        <v>28</v>
      </c>
      <c r="N3994" s="255" t="s">
        <v>30</v>
      </c>
      <c r="O3994" s="260"/>
      <c r="P3994" s="255"/>
      <c r="Q3994" s="255" t="s">
        <v>30</v>
      </c>
      <c r="R3994" s="255" t="s">
        <v>15859</v>
      </c>
      <c r="S3994" s="255"/>
      <c r="T3994" s="251" t="str">
        <f t="array" ref="T3994">VLOOKUP(D3994&amp;E3994,IF({1,0},'2021春'!$C$3:$C$4485&amp;'2021春'!$D$3:$D$4485,'2021春'!$H$3:$H$4485),2,0)</f>
        <v>450922200403090504</v>
      </c>
    </row>
    <row r="3995" spans="1:20">
      <c r="A3995" s="255">
        <v>3993</v>
      </c>
      <c r="B3995" s="255" t="s">
        <v>15860</v>
      </c>
      <c r="C3995" s="255" t="s">
        <v>21</v>
      </c>
      <c r="D3995" s="255" t="s">
        <v>487</v>
      </c>
      <c r="E3995" s="255" t="s">
        <v>15861</v>
      </c>
      <c r="F3995" s="255" t="s">
        <v>143</v>
      </c>
      <c r="G3995" s="255">
        <v>16</v>
      </c>
      <c r="H3995" s="255" t="s">
        <v>8433</v>
      </c>
      <c r="I3995" s="255" t="s">
        <v>92</v>
      </c>
      <c r="J3995" s="255" t="s">
        <v>15862</v>
      </c>
      <c r="K3995" s="255" t="s">
        <v>27</v>
      </c>
      <c r="L3995" s="260">
        <v>44399</v>
      </c>
      <c r="M3995" s="255" t="s">
        <v>28</v>
      </c>
      <c r="N3995" s="255" t="s">
        <v>30</v>
      </c>
      <c r="O3995" s="260"/>
      <c r="P3995" s="255"/>
      <c r="Q3995" s="255" t="s">
        <v>30</v>
      </c>
      <c r="R3995" s="255"/>
      <c r="S3995" s="255"/>
      <c r="T3995" s="251" t="str">
        <f t="array" ref="T3995">VLOOKUP(D3995&amp;E3995,IF({1,0},'2021春'!$C$3:$C$4485&amp;'2021春'!$D$3:$D$4485,'2021春'!$H$3:$H$4485),2,0)</f>
        <v>451229200507105747</v>
      </c>
    </row>
    <row r="3996" spans="1:20">
      <c r="A3996" s="255">
        <v>3994</v>
      </c>
      <c r="B3996" s="255" t="s">
        <v>15863</v>
      </c>
      <c r="C3996" s="255" t="s">
        <v>21</v>
      </c>
      <c r="D3996" s="255" t="s">
        <v>487</v>
      </c>
      <c r="E3996" s="255" t="s">
        <v>15864</v>
      </c>
      <c r="F3996" s="255" t="s">
        <v>24</v>
      </c>
      <c r="G3996" s="255">
        <v>17</v>
      </c>
      <c r="H3996" s="255" t="s">
        <v>15865</v>
      </c>
      <c r="I3996" s="255" t="s">
        <v>15866</v>
      </c>
      <c r="J3996" s="255" t="s">
        <v>15867</v>
      </c>
      <c r="K3996" s="255" t="s">
        <v>27</v>
      </c>
      <c r="L3996" s="260">
        <v>44395</v>
      </c>
      <c r="M3996" s="255" t="s">
        <v>28</v>
      </c>
      <c r="N3996" s="255" t="s">
        <v>30</v>
      </c>
      <c r="O3996" s="260"/>
      <c r="P3996" s="255"/>
      <c r="Q3996" s="255" t="s">
        <v>30</v>
      </c>
      <c r="R3996" s="255"/>
      <c r="S3996" s="255"/>
      <c r="T3996" s="251" t="str">
        <f t="array" ref="T3996">VLOOKUP(D3996&amp;E3996,IF({1,0},'2021春'!$C$3:$C$4485&amp;'2021春'!$D$3:$D$4485,'2021春'!$H$3:$H$4485),2,0)</f>
        <v>452731200401312115</v>
      </c>
    </row>
    <row r="3997" spans="1:20">
      <c r="A3997" s="255">
        <v>3995</v>
      </c>
      <c r="B3997" s="255" t="s">
        <v>15868</v>
      </c>
      <c r="C3997" s="255" t="s">
        <v>21</v>
      </c>
      <c r="D3997" s="255" t="s">
        <v>487</v>
      </c>
      <c r="E3997" s="255" t="s">
        <v>15869</v>
      </c>
      <c r="F3997" s="255" t="s">
        <v>24</v>
      </c>
      <c r="G3997" s="255">
        <v>15</v>
      </c>
      <c r="H3997" s="255" t="s">
        <v>1648</v>
      </c>
      <c r="I3997" s="255" t="s">
        <v>15870</v>
      </c>
      <c r="J3997" s="255" t="s">
        <v>15871</v>
      </c>
      <c r="K3997" s="255" t="s">
        <v>27</v>
      </c>
      <c r="L3997" s="260">
        <v>44394</v>
      </c>
      <c r="M3997" s="255" t="s">
        <v>1217</v>
      </c>
      <c r="N3997" s="255" t="s">
        <v>30</v>
      </c>
      <c r="O3997" s="260"/>
      <c r="P3997" s="255"/>
      <c r="Q3997" s="255" t="s">
        <v>30</v>
      </c>
      <c r="R3997" s="255"/>
      <c r="S3997" s="255"/>
      <c r="T3997" s="251" t="str">
        <f t="array" ref="T3997">VLOOKUP(D3997&amp;E3997,IF({1,0},'2021春'!$C$3:$C$4485&amp;'2021春'!$D$3:$D$4485,'2021春'!$H$3:$H$4485),2,0)</f>
        <v>451229200508165119</v>
      </c>
    </row>
    <row r="3998" spans="1:20">
      <c r="A3998" s="255">
        <v>3996</v>
      </c>
      <c r="B3998" s="255" t="s">
        <v>15872</v>
      </c>
      <c r="C3998" s="255" t="s">
        <v>21</v>
      </c>
      <c r="D3998" s="255" t="s">
        <v>487</v>
      </c>
      <c r="E3998" s="255" t="s">
        <v>15873</v>
      </c>
      <c r="F3998" s="255" t="s">
        <v>143</v>
      </c>
      <c r="G3998" s="255">
        <v>21</v>
      </c>
      <c r="H3998" s="255" t="s">
        <v>15874</v>
      </c>
      <c r="I3998" s="255" t="s">
        <v>15875</v>
      </c>
      <c r="J3998" s="255">
        <v>19127175580</v>
      </c>
      <c r="K3998" s="255" t="s">
        <v>27</v>
      </c>
      <c r="L3998" s="260">
        <v>44331</v>
      </c>
      <c r="M3998" s="255" t="s">
        <v>28</v>
      </c>
      <c r="N3998" s="255" t="s">
        <v>27</v>
      </c>
      <c r="O3998" s="260">
        <v>44366</v>
      </c>
      <c r="P3998" s="255" t="s">
        <v>28</v>
      </c>
      <c r="Q3998" s="255" t="s">
        <v>30</v>
      </c>
      <c r="R3998" s="255"/>
      <c r="S3998" s="255"/>
      <c r="T3998" s="251" t="str">
        <f t="array" ref="T3998">VLOOKUP(D3998&amp;E3998,IF({1,0},'2021春'!$C$3:$C$4485&amp;'2021春'!$D$3:$D$4485,'2021春'!$H$3:$H$4485),2,0)</f>
        <v>451229200004262425</v>
      </c>
    </row>
    <row r="3999" spans="1:20">
      <c r="A3999" s="255">
        <v>3997</v>
      </c>
      <c r="B3999" s="255" t="s">
        <v>15876</v>
      </c>
      <c r="C3999" s="255" t="s">
        <v>21</v>
      </c>
      <c r="D3999" s="255" t="s">
        <v>487</v>
      </c>
      <c r="E3999" s="255" t="s">
        <v>15877</v>
      </c>
      <c r="F3999" s="255" t="s">
        <v>143</v>
      </c>
      <c r="G3999" s="255">
        <v>16</v>
      </c>
      <c r="H3999" s="255" t="s">
        <v>15878</v>
      </c>
      <c r="I3999" s="255" t="s">
        <v>7133</v>
      </c>
      <c r="J3999" s="255">
        <v>18934965435</v>
      </c>
      <c r="K3999" s="255" t="s">
        <v>27</v>
      </c>
      <c r="L3999" s="260">
        <v>44396</v>
      </c>
      <c r="M3999" s="255" t="s">
        <v>133</v>
      </c>
      <c r="N3999" s="255" t="s">
        <v>30</v>
      </c>
      <c r="O3999" s="260"/>
      <c r="P3999" s="255"/>
      <c r="Q3999" s="255" t="s">
        <v>30</v>
      </c>
      <c r="R3999" s="255"/>
      <c r="S3999" s="255"/>
      <c r="T3999" s="251" t="str">
        <f t="array" ref="T3999">VLOOKUP(D3999&amp;E3999,IF({1,0},'2021春'!$C$3:$C$4485&amp;'2021春'!$D$3:$D$4485,'2021春'!$H$3:$H$4485),2,0)</f>
        <v>451229200508122442</v>
      </c>
    </row>
    <row r="4000" spans="1:20">
      <c r="A4000" s="255">
        <v>3998</v>
      </c>
      <c r="B4000" s="255" t="s">
        <v>15879</v>
      </c>
      <c r="C4000" s="255" t="s">
        <v>21</v>
      </c>
      <c r="D4000" s="255" t="s">
        <v>487</v>
      </c>
      <c r="E4000" s="255" t="s">
        <v>15880</v>
      </c>
      <c r="F4000" s="255" t="s">
        <v>143</v>
      </c>
      <c r="G4000" s="255">
        <v>18</v>
      </c>
      <c r="H4000" s="255" t="s">
        <v>15881</v>
      </c>
      <c r="I4000" s="255" t="s">
        <v>2956</v>
      </c>
      <c r="J4000" s="255" t="s">
        <v>15882</v>
      </c>
      <c r="K4000" s="255" t="s">
        <v>27</v>
      </c>
      <c r="L4000" s="260">
        <v>44395</v>
      </c>
      <c r="M4000" s="255" t="s">
        <v>1288</v>
      </c>
      <c r="N4000" s="255" t="s">
        <v>27</v>
      </c>
      <c r="O4000" s="260">
        <v>44416</v>
      </c>
      <c r="P4000" s="255" t="s">
        <v>1288</v>
      </c>
      <c r="Q4000" s="255" t="s">
        <v>30</v>
      </c>
      <c r="R4000" s="255"/>
      <c r="S4000" s="255"/>
      <c r="T4000" s="251" t="str">
        <f t="array" ref="T4000">VLOOKUP(D4000&amp;E4000,IF({1,0},'2021春'!$C$3:$C$4485&amp;'2021春'!$D$3:$D$4485,'2021春'!$H$3:$H$4485),2,0)</f>
        <v>45122920030718062X</v>
      </c>
    </row>
    <row r="4001" spans="1:20">
      <c r="A4001" s="255">
        <v>3999</v>
      </c>
      <c r="B4001" s="255" t="s">
        <v>15883</v>
      </c>
      <c r="C4001" s="255" t="s">
        <v>21</v>
      </c>
      <c r="D4001" s="255" t="s">
        <v>487</v>
      </c>
      <c r="E4001" s="255" t="s">
        <v>15884</v>
      </c>
      <c r="F4001" s="255" t="s">
        <v>24</v>
      </c>
      <c r="G4001" s="255">
        <v>16</v>
      </c>
      <c r="H4001" s="255" t="s">
        <v>15885</v>
      </c>
      <c r="I4001" s="255" t="s">
        <v>15886</v>
      </c>
      <c r="J4001" s="255" t="s">
        <v>15887</v>
      </c>
      <c r="K4001" s="255" t="s">
        <v>27</v>
      </c>
      <c r="L4001" s="260">
        <v>44397</v>
      </c>
      <c r="M4001" s="255" t="s">
        <v>28</v>
      </c>
      <c r="N4001" s="255" t="s">
        <v>30</v>
      </c>
      <c r="O4001" s="260"/>
      <c r="P4001" s="255"/>
      <c r="Q4001" s="255" t="s">
        <v>30</v>
      </c>
      <c r="R4001" s="255"/>
      <c r="S4001" s="255"/>
      <c r="T4001" s="251" t="str">
        <f t="array" ref="T4001">VLOOKUP(D4001&amp;E4001,IF({1,0},'2021春'!$C$3:$C$4485&amp;'2021春'!$D$3:$D$4485,'2021春'!$H$3:$H$4485),2,0)</f>
        <v>452731200411090018</v>
      </c>
    </row>
    <row r="4002" spans="1:20">
      <c r="A4002" s="255">
        <v>4000</v>
      </c>
      <c r="B4002" s="255" t="s">
        <v>15888</v>
      </c>
      <c r="C4002" s="255" t="s">
        <v>21</v>
      </c>
      <c r="D4002" s="255" t="s">
        <v>487</v>
      </c>
      <c r="E4002" s="255" t="s">
        <v>15889</v>
      </c>
      <c r="F4002" s="255" t="s">
        <v>143</v>
      </c>
      <c r="G4002" s="255">
        <v>15</v>
      </c>
      <c r="H4002" s="255" t="s">
        <v>15890</v>
      </c>
      <c r="I4002" s="255" t="s">
        <v>15891</v>
      </c>
      <c r="J4002" s="255" t="s">
        <v>15892</v>
      </c>
      <c r="K4002" s="255" t="s">
        <v>27</v>
      </c>
      <c r="L4002" s="260">
        <v>44394</v>
      </c>
      <c r="M4002" s="255" t="s">
        <v>28</v>
      </c>
      <c r="N4002" s="255" t="s">
        <v>30</v>
      </c>
      <c r="O4002" s="260"/>
      <c r="P4002" s="255"/>
      <c r="Q4002" s="255" t="s">
        <v>30</v>
      </c>
      <c r="R4002" s="255"/>
      <c r="S4002" s="255"/>
      <c r="T4002" s="251" t="str">
        <f t="array" ref="T4002">VLOOKUP(D4002&amp;E4002,IF({1,0},'2021春'!$C$3:$C$4485&amp;'2021春'!$D$3:$D$4485,'2021春'!$H$3:$H$4485),2,0)</f>
        <v>451229200603040349</v>
      </c>
    </row>
    <row r="4003" spans="1:20">
      <c r="A4003" s="255">
        <v>4001</v>
      </c>
      <c r="B4003" s="255" t="s">
        <v>15893</v>
      </c>
      <c r="C4003" s="255" t="s">
        <v>21</v>
      </c>
      <c r="D4003" s="255" t="s">
        <v>487</v>
      </c>
      <c r="E4003" s="255" t="s">
        <v>15894</v>
      </c>
      <c r="F4003" s="255" t="s">
        <v>24</v>
      </c>
      <c r="G4003" s="255">
        <v>15</v>
      </c>
      <c r="H4003" s="255" t="s">
        <v>15895</v>
      </c>
      <c r="I4003" s="255" t="s">
        <v>15896</v>
      </c>
      <c r="J4003" s="255" t="s">
        <v>15897</v>
      </c>
      <c r="K4003" s="255" t="s">
        <v>27</v>
      </c>
      <c r="L4003" s="260">
        <v>44398</v>
      </c>
      <c r="M4003" s="255" t="s">
        <v>28</v>
      </c>
      <c r="N4003" s="255" t="s">
        <v>30</v>
      </c>
      <c r="O4003" s="260"/>
      <c r="P4003" s="255"/>
      <c r="Q4003" s="255" t="s">
        <v>30</v>
      </c>
      <c r="R4003" s="255"/>
      <c r="S4003" s="255"/>
      <c r="T4003" s="251" t="str">
        <f t="array" ref="T4003">VLOOKUP(D4003&amp;E4003,IF({1,0},'2021春'!$C$3:$C$4485&amp;'2021春'!$D$3:$D$4485,'2021春'!$H$3:$H$4485),2,0)</f>
        <v>452731200511280011</v>
      </c>
    </row>
    <row r="4004" spans="1:20">
      <c r="A4004" s="255">
        <v>4002</v>
      </c>
      <c r="B4004" s="255" t="s">
        <v>15898</v>
      </c>
      <c r="C4004" s="255" t="s">
        <v>21</v>
      </c>
      <c r="D4004" s="255" t="s">
        <v>487</v>
      </c>
      <c r="E4004" s="255" t="s">
        <v>15899</v>
      </c>
      <c r="F4004" s="255" t="s">
        <v>143</v>
      </c>
      <c r="G4004" s="255">
        <v>16</v>
      </c>
      <c r="H4004" s="255" t="s">
        <v>15900</v>
      </c>
      <c r="I4004" s="255" t="s">
        <v>15901</v>
      </c>
      <c r="J4004" s="255">
        <v>13481196041</v>
      </c>
      <c r="K4004" s="255" t="s">
        <v>27</v>
      </c>
      <c r="L4004" s="260">
        <v>44394</v>
      </c>
      <c r="M4004" s="255" t="s">
        <v>28</v>
      </c>
      <c r="N4004" s="255" t="s">
        <v>30</v>
      </c>
      <c r="O4004" s="260"/>
      <c r="P4004" s="255"/>
      <c r="Q4004" s="255" t="s">
        <v>30</v>
      </c>
      <c r="R4004" s="255"/>
      <c r="S4004" s="255"/>
      <c r="T4004" s="251" t="str">
        <f t="array" ref="T4004">VLOOKUP(D4004&amp;E4004,IF({1,0},'2021春'!$C$3:$C$4485&amp;'2021春'!$D$3:$D$4485,'2021春'!$H$3:$H$4485),2,0)</f>
        <v>451229200412115141</v>
      </c>
    </row>
    <row r="4005" spans="1:20">
      <c r="A4005" s="255">
        <v>4003</v>
      </c>
      <c r="B4005" s="255" t="s">
        <v>15902</v>
      </c>
      <c r="C4005" s="255" t="s">
        <v>21</v>
      </c>
      <c r="D4005" s="255" t="s">
        <v>492</v>
      </c>
      <c r="E4005" s="255" t="s">
        <v>15903</v>
      </c>
      <c r="F4005" s="255" t="s">
        <v>143</v>
      </c>
      <c r="G4005" s="255">
        <v>18</v>
      </c>
      <c r="H4005" s="255" t="s">
        <v>2330</v>
      </c>
      <c r="I4005" s="255" t="s">
        <v>15904</v>
      </c>
      <c r="J4005" s="255">
        <v>15277851426</v>
      </c>
      <c r="K4005" s="255" t="s">
        <v>27</v>
      </c>
      <c r="L4005" s="260">
        <v>44331</v>
      </c>
      <c r="M4005" s="255" t="s">
        <v>28</v>
      </c>
      <c r="N4005" s="255" t="s">
        <v>27</v>
      </c>
      <c r="O4005" s="260">
        <v>44366</v>
      </c>
      <c r="P4005" s="255" t="s">
        <v>28</v>
      </c>
      <c r="Q4005" s="255" t="s">
        <v>30</v>
      </c>
      <c r="R4005" s="255"/>
      <c r="S4005" s="255"/>
      <c r="T4005" s="251" t="str">
        <f t="array" ref="T4005">VLOOKUP(D4005&amp;E4005,IF({1,0},'2021春'!$C$3:$C$4485&amp;'2021春'!$D$3:$D$4485,'2021春'!$H$3:$H$4485),2,0)</f>
        <v>45122920030212272X</v>
      </c>
    </row>
    <row r="4006" spans="1:20">
      <c r="A4006" s="255">
        <v>4004</v>
      </c>
      <c r="B4006" s="255" t="s">
        <v>15905</v>
      </c>
      <c r="C4006" s="255" t="s">
        <v>21</v>
      </c>
      <c r="D4006" s="255" t="s">
        <v>492</v>
      </c>
      <c r="E4006" s="255" t="s">
        <v>15906</v>
      </c>
      <c r="F4006" s="255" t="s">
        <v>24</v>
      </c>
      <c r="G4006" s="255">
        <v>16</v>
      </c>
      <c r="H4006" s="255" t="s">
        <v>4709</v>
      </c>
      <c r="I4006" s="255" t="s">
        <v>15907</v>
      </c>
      <c r="J4006" s="255">
        <v>18070864434</v>
      </c>
      <c r="K4006" s="255" t="s">
        <v>27</v>
      </c>
      <c r="L4006" s="260">
        <v>44404</v>
      </c>
      <c r="M4006" s="255" t="s">
        <v>2747</v>
      </c>
      <c r="N4006" s="255" t="s">
        <v>30</v>
      </c>
      <c r="O4006" s="260"/>
      <c r="P4006" s="255"/>
      <c r="Q4006" s="255" t="s">
        <v>30</v>
      </c>
      <c r="R4006" s="255"/>
      <c r="S4006" s="255"/>
      <c r="T4006" s="251" t="str">
        <f t="array" ref="T4006">VLOOKUP(D4006&amp;E4006,IF({1,0},'2021春'!$C$3:$C$4485&amp;'2021春'!$D$3:$D$4485,'2021春'!$H$3:$H$4485),2,0)</f>
        <v>451229200412182731</v>
      </c>
    </row>
    <row r="4007" spans="1:20">
      <c r="A4007" s="255">
        <v>4005</v>
      </c>
      <c r="B4007" s="255" t="s">
        <v>15908</v>
      </c>
      <c r="C4007" s="255" t="s">
        <v>21</v>
      </c>
      <c r="D4007" s="255" t="s">
        <v>492</v>
      </c>
      <c r="E4007" s="255" t="s">
        <v>15909</v>
      </c>
      <c r="F4007" s="255" t="s">
        <v>143</v>
      </c>
      <c r="G4007" s="255">
        <v>18</v>
      </c>
      <c r="H4007" s="255" t="s">
        <v>15910</v>
      </c>
      <c r="I4007" s="255" t="s">
        <v>15911</v>
      </c>
      <c r="J4007" s="255">
        <v>13627780353</v>
      </c>
      <c r="K4007" s="255" t="s">
        <v>27</v>
      </c>
      <c r="L4007" s="260">
        <v>44394</v>
      </c>
      <c r="M4007" s="255" t="s">
        <v>98</v>
      </c>
      <c r="N4007" s="255" t="s">
        <v>30</v>
      </c>
      <c r="O4007" s="260"/>
      <c r="P4007" s="255"/>
      <c r="Q4007" s="255" t="s">
        <v>30</v>
      </c>
      <c r="R4007" s="255"/>
      <c r="S4007" s="255"/>
      <c r="T4007" s="251" t="str">
        <f t="array" ref="T4007">VLOOKUP(D4007&amp;E4007,IF({1,0},'2021春'!$C$3:$C$4485&amp;'2021春'!$D$3:$D$4485,'2021春'!$H$3:$H$4485),2,0)</f>
        <v>451229200307091221</v>
      </c>
    </row>
    <row r="4008" spans="1:20">
      <c r="A4008" s="255">
        <v>4006</v>
      </c>
      <c r="B4008" s="255" t="s">
        <v>15912</v>
      </c>
      <c r="C4008" s="255" t="s">
        <v>21</v>
      </c>
      <c r="D4008" s="255" t="s">
        <v>492</v>
      </c>
      <c r="E4008" s="255" t="s">
        <v>3983</v>
      </c>
      <c r="F4008" s="255" t="s">
        <v>143</v>
      </c>
      <c r="G4008" s="255">
        <v>17</v>
      </c>
      <c r="H4008" s="255" t="s">
        <v>15913</v>
      </c>
      <c r="I4008" s="255" t="s">
        <v>15914</v>
      </c>
      <c r="J4008" s="255">
        <v>13760311290</v>
      </c>
      <c r="K4008" s="255" t="s">
        <v>27</v>
      </c>
      <c r="L4008" s="260">
        <v>44396</v>
      </c>
      <c r="M4008" s="255" t="s">
        <v>28</v>
      </c>
      <c r="N4008" s="255" t="s">
        <v>30</v>
      </c>
      <c r="O4008" s="260"/>
      <c r="P4008" s="255"/>
      <c r="Q4008" s="255" t="s">
        <v>30</v>
      </c>
      <c r="R4008" s="255"/>
      <c r="S4008" s="255"/>
      <c r="T4008" s="251" t="str">
        <f t="array" ref="T4008">VLOOKUP(D4008&amp;E4008,IF({1,0},'2021春'!$C$3:$C$4485&amp;'2021春'!$D$3:$D$4485,'2021春'!$H$3:$H$4485),2,0)</f>
        <v>450981200404025421</v>
      </c>
    </row>
    <row r="4009" spans="1:20">
      <c r="A4009" s="255">
        <v>4007</v>
      </c>
      <c r="B4009" s="255" t="s">
        <v>15915</v>
      </c>
      <c r="C4009" s="255" t="s">
        <v>21</v>
      </c>
      <c r="D4009" s="255" t="s">
        <v>492</v>
      </c>
      <c r="E4009" s="255" t="s">
        <v>15916</v>
      </c>
      <c r="F4009" s="255" t="s">
        <v>143</v>
      </c>
      <c r="G4009" s="255">
        <v>21</v>
      </c>
      <c r="H4009" s="255" t="s">
        <v>11065</v>
      </c>
      <c r="I4009" s="255" t="s">
        <v>15917</v>
      </c>
      <c r="J4009" s="255">
        <v>14797768146</v>
      </c>
      <c r="K4009" s="255" t="s">
        <v>27</v>
      </c>
      <c r="L4009" s="260">
        <v>44331</v>
      </c>
      <c r="M4009" s="255" t="s">
        <v>28</v>
      </c>
      <c r="N4009" s="255" t="s">
        <v>27</v>
      </c>
      <c r="O4009" s="260">
        <v>44366</v>
      </c>
      <c r="P4009" s="255" t="s">
        <v>28</v>
      </c>
      <c r="Q4009" s="255" t="s">
        <v>30</v>
      </c>
      <c r="R4009" s="255"/>
      <c r="S4009" s="255"/>
      <c r="T4009" s="251" t="str">
        <f t="array" ref="T4009">VLOOKUP(D4009&amp;E4009,IF({1,0},'2021春'!$C$3:$C$4485&amp;'2021春'!$D$3:$D$4485,'2021春'!$H$3:$H$4485),2,0)</f>
        <v>451229200004051847</v>
      </c>
    </row>
    <row r="4010" spans="1:20">
      <c r="A4010" s="255">
        <v>4008</v>
      </c>
      <c r="B4010" s="255" t="s">
        <v>15918</v>
      </c>
      <c r="C4010" s="255" t="s">
        <v>21</v>
      </c>
      <c r="D4010" s="255" t="s">
        <v>492</v>
      </c>
      <c r="E4010" s="255" t="s">
        <v>15919</v>
      </c>
      <c r="F4010" s="255" t="s">
        <v>24</v>
      </c>
      <c r="G4010" s="255">
        <v>19</v>
      </c>
      <c r="H4010" s="255" t="s">
        <v>15920</v>
      </c>
      <c r="I4010" s="255" t="s">
        <v>15921</v>
      </c>
      <c r="J4010" s="255">
        <v>19977870174</v>
      </c>
      <c r="K4010" s="255" t="s">
        <v>27</v>
      </c>
      <c r="L4010" s="260">
        <v>44331</v>
      </c>
      <c r="M4010" s="255" t="s">
        <v>28</v>
      </c>
      <c r="N4010" s="255" t="s">
        <v>27</v>
      </c>
      <c r="O4010" s="260">
        <v>44366</v>
      </c>
      <c r="P4010" s="255" t="s">
        <v>28</v>
      </c>
      <c r="Q4010" s="255" t="s">
        <v>30</v>
      </c>
      <c r="R4010" s="255"/>
      <c r="S4010" s="255"/>
      <c r="T4010" s="251" t="str">
        <f t="array" ref="T4010">VLOOKUP(D4010&amp;E4010,IF({1,0},'2021春'!$C$3:$C$4485&amp;'2021春'!$D$3:$D$4485,'2021春'!$H$3:$H$4485),2,0)</f>
        <v>452731200201262117</v>
      </c>
    </row>
    <row r="4011" spans="1:20">
      <c r="A4011" s="255">
        <v>4009</v>
      </c>
      <c r="B4011" s="255" t="s">
        <v>15922</v>
      </c>
      <c r="C4011" s="255" t="s">
        <v>21</v>
      </c>
      <c r="D4011" s="255" t="s">
        <v>492</v>
      </c>
      <c r="E4011" s="255" t="s">
        <v>9018</v>
      </c>
      <c r="F4011" s="255" t="s">
        <v>143</v>
      </c>
      <c r="G4011" s="255">
        <v>19</v>
      </c>
      <c r="H4011" s="255" t="s">
        <v>15631</v>
      </c>
      <c r="I4011" s="255" t="s">
        <v>15923</v>
      </c>
      <c r="J4011" s="255">
        <v>15177890134</v>
      </c>
      <c r="K4011" s="255" t="s">
        <v>27</v>
      </c>
      <c r="L4011" s="260">
        <v>44396</v>
      </c>
      <c r="M4011" s="255" t="s">
        <v>1273</v>
      </c>
      <c r="N4011" s="255" t="s">
        <v>30</v>
      </c>
      <c r="O4011" s="260"/>
      <c r="P4011" s="255"/>
      <c r="Q4011" s="255" t="s">
        <v>30</v>
      </c>
      <c r="R4011" s="255"/>
      <c r="S4011" s="255"/>
      <c r="T4011" s="251" t="str">
        <f t="array" ref="T4011">VLOOKUP(D4011&amp;E4011,IF({1,0},'2021春'!$C$3:$C$4485&amp;'2021春'!$D$3:$D$4485,'2021春'!$H$3:$H$4485),2,0)</f>
        <v>451229200110212122</v>
      </c>
    </row>
    <row r="4012" spans="1:20">
      <c r="A4012" s="255">
        <v>4010</v>
      </c>
      <c r="B4012" s="255" t="s">
        <v>15924</v>
      </c>
      <c r="C4012" s="255" t="s">
        <v>21</v>
      </c>
      <c r="D4012" s="255" t="s">
        <v>492</v>
      </c>
      <c r="E4012" s="255" t="s">
        <v>15925</v>
      </c>
      <c r="F4012" s="255" t="s">
        <v>143</v>
      </c>
      <c r="G4012" s="255">
        <v>17</v>
      </c>
      <c r="H4012" s="255" t="s">
        <v>510</v>
      </c>
      <c r="I4012" s="255" t="s">
        <v>15926</v>
      </c>
      <c r="J4012" s="255">
        <v>15177883985</v>
      </c>
      <c r="K4012" s="255" t="s">
        <v>27</v>
      </c>
      <c r="L4012" s="260">
        <v>44394</v>
      </c>
      <c r="M4012" s="255" t="s">
        <v>28</v>
      </c>
      <c r="N4012" s="255" t="s">
        <v>27</v>
      </c>
      <c r="O4012" s="260">
        <v>44416</v>
      </c>
      <c r="P4012" s="255" t="s">
        <v>3693</v>
      </c>
      <c r="Q4012" s="255" t="s">
        <v>30</v>
      </c>
      <c r="R4012" s="255"/>
      <c r="S4012" s="255"/>
      <c r="T4012" s="251" t="str">
        <f t="array" ref="T4012">VLOOKUP(D4012&amp;E4012,IF({1,0},'2021春'!$C$3:$C$4485&amp;'2021春'!$D$3:$D$4485,'2021春'!$H$3:$H$4485),2,0)</f>
        <v>452731200401150320</v>
      </c>
    </row>
    <row r="4013" spans="1:20">
      <c r="A4013" s="255">
        <v>4011</v>
      </c>
      <c r="B4013" s="255" t="s">
        <v>15927</v>
      </c>
      <c r="C4013" s="255" t="s">
        <v>21</v>
      </c>
      <c r="D4013" s="255" t="s">
        <v>492</v>
      </c>
      <c r="E4013" s="255" t="s">
        <v>15928</v>
      </c>
      <c r="F4013" s="255" t="s">
        <v>24</v>
      </c>
      <c r="G4013" s="255">
        <v>18</v>
      </c>
      <c r="H4013" s="255" t="s">
        <v>7420</v>
      </c>
      <c r="I4013" s="255" t="s">
        <v>15929</v>
      </c>
      <c r="J4013" s="255">
        <v>17776416442</v>
      </c>
      <c r="K4013" s="255" t="s">
        <v>27</v>
      </c>
      <c r="L4013" s="260">
        <v>44331</v>
      </c>
      <c r="M4013" s="255" t="s">
        <v>28</v>
      </c>
      <c r="N4013" s="255" t="s">
        <v>27</v>
      </c>
      <c r="O4013" s="260">
        <v>44366</v>
      </c>
      <c r="P4013" s="255" t="s">
        <v>28</v>
      </c>
      <c r="Q4013" s="255" t="s">
        <v>30</v>
      </c>
      <c r="R4013" s="255"/>
      <c r="S4013" s="255"/>
      <c r="T4013" s="251" t="str">
        <f t="array" ref="T4013">VLOOKUP(D4013&amp;E4013,IF({1,0},'2021春'!$C$3:$C$4485&amp;'2021春'!$D$3:$D$4485,'2021春'!$H$3:$H$4485),2,0)</f>
        <v>45122920030322033X</v>
      </c>
    </row>
    <row r="4014" spans="1:20">
      <c r="A4014" s="255">
        <v>4012</v>
      </c>
      <c r="B4014" s="255" t="s">
        <v>15930</v>
      </c>
      <c r="C4014" s="255" t="s">
        <v>21</v>
      </c>
      <c r="D4014" s="255" t="s">
        <v>492</v>
      </c>
      <c r="E4014" s="255" t="s">
        <v>15931</v>
      </c>
      <c r="F4014" s="255" t="s">
        <v>24</v>
      </c>
      <c r="G4014" s="255">
        <v>15</v>
      </c>
      <c r="H4014" s="255" t="s">
        <v>6979</v>
      </c>
      <c r="I4014" s="255" t="s">
        <v>1989</v>
      </c>
      <c r="J4014" s="255">
        <v>18177873745</v>
      </c>
      <c r="K4014" s="255" t="s">
        <v>27</v>
      </c>
      <c r="L4014" s="260">
        <v>44395</v>
      </c>
      <c r="M4014" s="255" t="s">
        <v>1352</v>
      </c>
      <c r="N4014" s="255" t="s">
        <v>30</v>
      </c>
      <c r="O4014" s="260"/>
      <c r="P4014" s="255"/>
      <c r="Q4014" s="255" t="s">
        <v>30</v>
      </c>
      <c r="R4014" s="255"/>
      <c r="S4014" s="255"/>
      <c r="T4014" s="251" t="str">
        <f t="array" ref="T4014">VLOOKUP(D4014&amp;E4014,IF({1,0},'2021春'!$C$3:$C$4485&amp;'2021春'!$D$3:$D$4485,'2021春'!$H$3:$H$4485),2,0)</f>
        <v>452731200601081817</v>
      </c>
    </row>
    <row r="4015" spans="1:20">
      <c r="A4015" s="255">
        <v>4013</v>
      </c>
      <c r="B4015" s="255" t="s">
        <v>15932</v>
      </c>
      <c r="C4015" s="255" t="s">
        <v>21</v>
      </c>
      <c r="D4015" s="255" t="s">
        <v>492</v>
      </c>
      <c r="E4015" s="255" t="s">
        <v>15933</v>
      </c>
      <c r="F4015" s="255" t="s">
        <v>143</v>
      </c>
      <c r="G4015" s="255">
        <v>17</v>
      </c>
      <c r="H4015" s="255" t="s">
        <v>15934</v>
      </c>
      <c r="I4015" s="255" t="s">
        <v>15935</v>
      </c>
      <c r="J4015" s="255">
        <v>17776408353</v>
      </c>
      <c r="K4015" s="255" t="s">
        <v>27</v>
      </c>
      <c r="L4015" s="260">
        <v>44397</v>
      </c>
      <c r="M4015" s="255" t="s">
        <v>28</v>
      </c>
      <c r="N4015" s="255" t="s">
        <v>30</v>
      </c>
      <c r="O4015" s="260"/>
      <c r="P4015" s="255"/>
      <c r="Q4015" s="255" t="s">
        <v>30</v>
      </c>
      <c r="R4015" s="255"/>
      <c r="S4015" s="255"/>
      <c r="T4015" s="251" t="str">
        <f t="array" ref="T4015">VLOOKUP(D4015&amp;E4015,IF({1,0},'2021春'!$C$3:$C$4485&amp;'2021春'!$D$3:$D$4485,'2021春'!$H$3:$H$4485),2,0)</f>
        <v>451229200405062125</v>
      </c>
    </row>
    <row r="4016" spans="1:20">
      <c r="A4016" s="255">
        <v>4014</v>
      </c>
      <c r="B4016" s="255" t="s">
        <v>15936</v>
      </c>
      <c r="C4016" s="255" t="s">
        <v>21</v>
      </c>
      <c r="D4016" s="255" t="s">
        <v>492</v>
      </c>
      <c r="E4016" s="255" t="s">
        <v>12402</v>
      </c>
      <c r="F4016" s="255" t="s">
        <v>24</v>
      </c>
      <c r="G4016" s="255">
        <v>18</v>
      </c>
      <c r="H4016" s="255" t="s">
        <v>15937</v>
      </c>
      <c r="I4016" s="255" t="s">
        <v>15938</v>
      </c>
      <c r="J4016" s="255">
        <v>19177884431</v>
      </c>
      <c r="K4016" s="255" t="s">
        <v>27</v>
      </c>
      <c r="L4016" s="260">
        <v>44331</v>
      </c>
      <c r="M4016" s="255" t="s">
        <v>28</v>
      </c>
      <c r="N4016" s="255" t="s">
        <v>27</v>
      </c>
      <c r="O4016" s="260">
        <v>44366</v>
      </c>
      <c r="P4016" s="255" t="s">
        <v>28</v>
      </c>
      <c r="Q4016" s="255" t="s">
        <v>30</v>
      </c>
      <c r="R4016" s="255"/>
      <c r="S4016" s="255"/>
      <c r="T4016" s="251" t="str">
        <f t="array" ref="T4016">VLOOKUP(D4016&amp;E4016,IF({1,0},'2021春'!$C$3:$C$4485&amp;'2021春'!$D$3:$D$4485,'2021春'!$H$3:$H$4485),2,0)</f>
        <v>451229200212302110</v>
      </c>
    </row>
    <row r="4017" spans="1:20">
      <c r="A4017" s="255">
        <v>4015</v>
      </c>
      <c r="B4017" s="255" t="s">
        <v>15939</v>
      </c>
      <c r="C4017" s="255" t="s">
        <v>21</v>
      </c>
      <c r="D4017" s="255" t="s">
        <v>492</v>
      </c>
      <c r="E4017" s="255" t="s">
        <v>15940</v>
      </c>
      <c r="F4017" s="255" t="s">
        <v>24</v>
      </c>
      <c r="G4017" s="255">
        <v>17</v>
      </c>
      <c r="H4017" s="255" t="s">
        <v>15941</v>
      </c>
      <c r="I4017" s="255" t="s">
        <v>15942</v>
      </c>
      <c r="J4017" s="255">
        <v>18177899313</v>
      </c>
      <c r="K4017" s="255" t="s">
        <v>27</v>
      </c>
      <c r="L4017" s="260">
        <v>44394</v>
      </c>
      <c r="M4017" s="255" t="s">
        <v>1273</v>
      </c>
      <c r="N4017" s="255" t="s">
        <v>30</v>
      </c>
      <c r="O4017" s="260"/>
      <c r="P4017" s="255"/>
      <c r="Q4017" s="255" t="s">
        <v>30</v>
      </c>
      <c r="R4017" s="255"/>
      <c r="S4017" s="255"/>
      <c r="T4017" s="251" t="str">
        <f t="array" ref="T4017">VLOOKUP(D4017&amp;E4017,IF({1,0},'2021春'!$C$3:$C$4485&amp;'2021春'!$D$3:$D$4485,'2021春'!$H$3:$H$4485),2,0)</f>
        <v>451229200308152110</v>
      </c>
    </row>
    <row r="4018" spans="1:20">
      <c r="A4018" s="255">
        <v>4016</v>
      </c>
      <c r="B4018" s="255" t="s">
        <v>15943</v>
      </c>
      <c r="C4018" s="255" t="s">
        <v>21</v>
      </c>
      <c r="D4018" s="255" t="s">
        <v>492</v>
      </c>
      <c r="E4018" s="255" t="s">
        <v>15944</v>
      </c>
      <c r="F4018" s="255" t="s">
        <v>24</v>
      </c>
      <c r="G4018" s="255">
        <v>16</v>
      </c>
      <c r="H4018" s="255" t="s">
        <v>15945</v>
      </c>
      <c r="I4018" s="255" t="s">
        <v>15946</v>
      </c>
      <c r="J4018" s="255">
        <v>13877896516</v>
      </c>
      <c r="K4018" s="255" t="s">
        <v>27</v>
      </c>
      <c r="L4018" s="260">
        <v>44394</v>
      </c>
      <c r="M4018" s="255" t="s">
        <v>28</v>
      </c>
      <c r="N4018" s="255" t="s">
        <v>30</v>
      </c>
      <c r="O4018" s="260"/>
      <c r="P4018" s="255"/>
      <c r="Q4018" s="255" t="s">
        <v>30</v>
      </c>
      <c r="R4018" s="255"/>
      <c r="S4018" s="255"/>
      <c r="T4018" s="251" t="str">
        <f t="array" ref="T4018">VLOOKUP(D4018&amp;E4018,IF({1,0},'2021春'!$C$3:$C$4485&amp;'2021春'!$D$3:$D$4485,'2021春'!$H$3:$H$4485),2,0)</f>
        <v>450124200412311814</v>
      </c>
    </row>
    <row r="4019" spans="1:20">
      <c r="A4019" s="255">
        <v>4017</v>
      </c>
      <c r="B4019" s="255" t="s">
        <v>15947</v>
      </c>
      <c r="C4019" s="255" t="s">
        <v>21</v>
      </c>
      <c r="D4019" s="255" t="s">
        <v>492</v>
      </c>
      <c r="E4019" s="255" t="s">
        <v>15948</v>
      </c>
      <c r="F4019" s="255" t="s">
        <v>143</v>
      </c>
      <c r="G4019" s="255">
        <v>16</v>
      </c>
      <c r="H4019" s="255" t="s">
        <v>273</v>
      </c>
      <c r="I4019" s="255" t="s">
        <v>15949</v>
      </c>
      <c r="J4019" s="255">
        <v>15807783463</v>
      </c>
      <c r="K4019" s="255" t="s">
        <v>27</v>
      </c>
      <c r="L4019" s="260">
        <v>44395</v>
      </c>
      <c r="M4019" s="255" t="s">
        <v>28</v>
      </c>
      <c r="N4019" s="255" t="s">
        <v>30</v>
      </c>
      <c r="O4019" s="260"/>
      <c r="P4019" s="255"/>
      <c r="Q4019" s="255" t="s">
        <v>30</v>
      </c>
      <c r="R4019" s="255"/>
      <c r="S4019" s="255"/>
      <c r="T4019" s="251" t="str">
        <f t="array" ref="T4019">VLOOKUP(D4019&amp;E4019,IF({1,0},'2021春'!$C$3:$C$4485&amp;'2021春'!$D$3:$D$4485,'2021春'!$H$3:$H$4485),2,0)</f>
        <v>452731200502031224</v>
      </c>
    </row>
    <row r="4020" spans="1:20">
      <c r="A4020" s="255">
        <v>4018</v>
      </c>
      <c r="B4020" s="255" t="s">
        <v>15950</v>
      </c>
      <c r="C4020" s="255" t="s">
        <v>21</v>
      </c>
      <c r="D4020" s="255" t="s">
        <v>492</v>
      </c>
      <c r="E4020" s="255" t="s">
        <v>15951</v>
      </c>
      <c r="F4020" s="255" t="s">
        <v>24</v>
      </c>
      <c r="G4020" s="255">
        <v>16</v>
      </c>
      <c r="H4020" s="255" t="s">
        <v>15952</v>
      </c>
      <c r="I4020" s="255" t="s">
        <v>15953</v>
      </c>
      <c r="J4020" s="255">
        <v>13481866231</v>
      </c>
      <c r="K4020" s="255" t="s">
        <v>27</v>
      </c>
      <c r="L4020" s="260">
        <v>44395</v>
      </c>
      <c r="M4020" s="255" t="s">
        <v>28</v>
      </c>
      <c r="N4020" s="255" t="s">
        <v>30</v>
      </c>
      <c r="O4020" s="260"/>
      <c r="P4020" s="255"/>
      <c r="Q4020" s="255" t="s">
        <v>30</v>
      </c>
      <c r="R4020" s="255"/>
      <c r="S4020" s="255"/>
      <c r="T4020" s="251" t="str">
        <f t="array" ref="T4020">VLOOKUP(D4020&amp;E4020,IF({1,0},'2021春'!$C$3:$C$4485&amp;'2021春'!$D$3:$D$4485,'2021春'!$H$3:$H$4485),2,0)</f>
        <v>452731200502283616</v>
      </c>
    </row>
    <row r="4021" spans="1:20">
      <c r="A4021" s="255">
        <v>4019</v>
      </c>
      <c r="B4021" s="255" t="s">
        <v>15954</v>
      </c>
      <c r="C4021" s="255" t="s">
        <v>21</v>
      </c>
      <c r="D4021" s="255" t="s">
        <v>492</v>
      </c>
      <c r="E4021" s="255" t="s">
        <v>15955</v>
      </c>
      <c r="F4021" s="255" t="s">
        <v>143</v>
      </c>
      <c r="G4021" s="255">
        <v>15</v>
      </c>
      <c r="H4021" s="255" t="s">
        <v>702</v>
      </c>
      <c r="I4021" s="255" t="s">
        <v>15956</v>
      </c>
      <c r="J4021" s="255">
        <v>18777846053</v>
      </c>
      <c r="K4021" s="255" t="s">
        <v>27</v>
      </c>
      <c r="L4021" s="260">
        <v>44394</v>
      </c>
      <c r="M4021" s="255" t="s">
        <v>1303</v>
      </c>
      <c r="N4021" s="255" t="s">
        <v>30</v>
      </c>
      <c r="O4021" s="260"/>
      <c r="P4021" s="255"/>
      <c r="Q4021" s="255" t="s">
        <v>30</v>
      </c>
      <c r="R4021" s="255"/>
      <c r="S4021" s="255"/>
      <c r="T4021" s="251" t="str">
        <f t="array" ref="T4021">VLOOKUP(D4021&amp;E4021,IF({1,0},'2021春'!$C$3:$C$4485&amp;'2021春'!$D$3:$D$4485,'2021春'!$H$3:$H$4485),2,0)</f>
        <v>451229200508253928</v>
      </c>
    </row>
    <row r="4022" spans="1:20">
      <c r="A4022" s="255">
        <v>4020</v>
      </c>
      <c r="B4022" s="255" t="s">
        <v>15957</v>
      </c>
      <c r="C4022" s="255" t="s">
        <v>21</v>
      </c>
      <c r="D4022" s="255" t="s">
        <v>492</v>
      </c>
      <c r="E4022" s="255" t="s">
        <v>15958</v>
      </c>
      <c r="F4022" s="255" t="s">
        <v>143</v>
      </c>
      <c r="G4022" s="255">
        <v>16</v>
      </c>
      <c r="H4022" s="255" t="s">
        <v>15959</v>
      </c>
      <c r="I4022" s="255" t="s">
        <v>783</v>
      </c>
      <c r="J4022" s="255">
        <v>15977888583</v>
      </c>
      <c r="K4022" s="255" t="s">
        <v>27</v>
      </c>
      <c r="L4022" s="260">
        <v>44399</v>
      </c>
      <c r="M4022" s="255" t="s">
        <v>4424</v>
      </c>
      <c r="N4022" s="255" t="s">
        <v>30</v>
      </c>
      <c r="O4022" s="260"/>
      <c r="P4022" s="255"/>
      <c r="Q4022" s="255" t="s">
        <v>30</v>
      </c>
      <c r="R4022" s="255"/>
      <c r="S4022" s="255"/>
      <c r="T4022" s="251" t="str">
        <f t="array" ref="T4022">VLOOKUP(D4022&amp;E4022,IF({1,0},'2021春'!$C$3:$C$4485&amp;'2021春'!$D$3:$D$4485,'2021春'!$H$3:$H$4485),2,0)</f>
        <v>451229200505084524</v>
      </c>
    </row>
    <row r="4023" spans="1:20">
      <c r="A4023" s="255">
        <v>4021</v>
      </c>
      <c r="B4023" s="255" t="s">
        <v>15960</v>
      </c>
      <c r="C4023" s="255" t="s">
        <v>21</v>
      </c>
      <c r="D4023" s="255" t="s">
        <v>492</v>
      </c>
      <c r="E4023" s="255" t="s">
        <v>15961</v>
      </c>
      <c r="F4023" s="255" t="s">
        <v>143</v>
      </c>
      <c r="G4023" s="255">
        <v>17</v>
      </c>
      <c r="H4023" s="255" t="s">
        <v>15962</v>
      </c>
      <c r="I4023" s="255" t="s">
        <v>15963</v>
      </c>
      <c r="J4023" s="255">
        <v>18070828764</v>
      </c>
      <c r="K4023" s="255" t="s">
        <v>27</v>
      </c>
      <c r="L4023" s="260">
        <v>44399</v>
      </c>
      <c r="M4023" s="255" t="s">
        <v>4424</v>
      </c>
      <c r="N4023" s="255" t="s">
        <v>30</v>
      </c>
      <c r="O4023" s="260"/>
      <c r="P4023" s="255"/>
      <c r="Q4023" s="255" t="s">
        <v>30</v>
      </c>
      <c r="R4023" s="255"/>
      <c r="S4023" s="255"/>
      <c r="T4023" s="251" t="str">
        <f t="array" ref="T4023">VLOOKUP(D4023&amp;E4023,IF({1,0},'2021春'!$C$3:$C$4485&amp;'2021春'!$D$3:$D$4485,'2021春'!$H$3:$H$4485),2,0)</f>
        <v>452731200404155426</v>
      </c>
    </row>
    <row r="4024" spans="1:20">
      <c r="A4024" s="255">
        <v>4022</v>
      </c>
      <c r="B4024" s="255" t="s">
        <v>15964</v>
      </c>
      <c r="C4024" s="255" t="s">
        <v>21</v>
      </c>
      <c r="D4024" s="255" t="s">
        <v>492</v>
      </c>
      <c r="E4024" s="255" t="s">
        <v>15965</v>
      </c>
      <c r="F4024" s="255" t="s">
        <v>24</v>
      </c>
      <c r="G4024" s="255">
        <v>16</v>
      </c>
      <c r="H4024" s="255" t="s">
        <v>15966</v>
      </c>
      <c r="I4024" s="255" t="s">
        <v>15967</v>
      </c>
      <c r="J4024" s="255">
        <v>13557085462</v>
      </c>
      <c r="K4024" s="255" t="s">
        <v>27</v>
      </c>
      <c r="L4024" s="260">
        <v>44395</v>
      </c>
      <c r="M4024" s="255" t="s">
        <v>28</v>
      </c>
      <c r="N4024" s="255" t="s">
        <v>30</v>
      </c>
      <c r="O4024" s="260"/>
      <c r="P4024" s="255"/>
      <c r="Q4024" s="255" t="s">
        <v>30</v>
      </c>
      <c r="R4024" s="255"/>
      <c r="S4024" s="255"/>
      <c r="T4024" s="251" t="str">
        <f t="array" ref="T4024">VLOOKUP(D4024&amp;E4024,IF({1,0},'2021春'!$C$3:$C$4485&amp;'2021春'!$D$3:$D$4485,'2021春'!$H$3:$H$4485),2,0)</f>
        <v>452731200507180018</v>
      </c>
    </row>
    <row r="4025" spans="1:20">
      <c r="A4025" s="255">
        <v>4023</v>
      </c>
      <c r="B4025" s="255" t="s">
        <v>15968</v>
      </c>
      <c r="C4025" s="255" t="s">
        <v>21</v>
      </c>
      <c r="D4025" s="255" t="s">
        <v>492</v>
      </c>
      <c r="E4025" s="255" t="s">
        <v>15969</v>
      </c>
      <c r="F4025" s="255" t="s">
        <v>143</v>
      </c>
      <c r="G4025" s="255">
        <v>16</v>
      </c>
      <c r="H4025" s="255" t="s">
        <v>15970</v>
      </c>
      <c r="I4025" s="255" t="s">
        <v>15971</v>
      </c>
      <c r="J4025" s="255">
        <v>15813480012</v>
      </c>
      <c r="K4025" s="255" t="s">
        <v>27</v>
      </c>
      <c r="L4025" s="260">
        <v>44394</v>
      </c>
      <c r="M4025" s="255" t="s">
        <v>28</v>
      </c>
      <c r="N4025" s="255" t="s">
        <v>27</v>
      </c>
      <c r="O4025" s="260">
        <v>44416</v>
      </c>
      <c r="P4025" s="255" t="s">
        <v>14899</v>
      </c>
      <c r="Q4025" s="255" t="s">
        <v>30</v>
      </c>
      <c r="R4025" s="255"/>
      <c r="S4025" s="255"/>
      <c r="T4025" s="251" t="str">
        <f t="array" ref="T4025">VLOOKUP(D4025&amp;E4025,IF({1,0},'2021春'!$C$3:$C$4485&amp;'2021春'!$D$3:$D$4485,'2021春'!$H$3:$H$4485),2,0)</f>
        <v>452731200408205144</v>
      </c>
    </row>
    <row r="4026" spans="1:20">
      <c r="A4026" s="255">
        <v>4024</v>
      </c>
      <c r="B4026" s="255" t="s">
        <v>15972</v>
      </c>
      <c r="C4026" s="255" t="s">
        <v>21</v>
      </c>
      <c r="D4026" s="255" t="s">
        <v>492</v>
      </c>
      <c r="E4026" s="255" t="s">
        <v>15973</v>
      </c>
      <c r="F4026" s="255" t="s">
        <v>143</v>
      </c>
      <c r="G4026" s="255">
        <v>17</v>
      </c>
      <c r="H4026" s="255" t="s">
        <v>4598</v>
      </c>
      <c r="I4026" s="255" t="s">
        <v>15974</v>
      </c>
      <c r="J4026" s="255">
        <v>19994450230</v>
      </c>
      <c r="K4026" s="255" t="s">
        <v>27</v>
      </c>
      <c r="L4026" s="260">
        <v>44395</v>
      </c>
      <c r="M4026" s="255" t="s">
        <v>15975</v>
      </c>
      <c r="N4026" s="255" t="s">
        <v>30</v>
      </c>
      <c r="O4026" s="260"/>
      <c r="P4026" s="255"/>
      <c r="Q4026" s="255" t="s">
        <v>30</v>
      </c>
      <c r="R4026" s="255"/>
      <c r="S4026" s="255"/>
      <c r="T4026" s="251" t="str">
        <f t="array" ref="T4026">VLOOKUP(D4026&amp;E4026,IF({1,0},'2021春'!$C$3:$C$4485&amp;'2021春'!$D$3:$D$4485,'2021春'!$H$3:$H$4485),2,0)</f>
        <v>451229200311123644</v>
      </c>
    </row>
    <row r="4027" spans="1:20">
      <c r="A4027" s="255">
        <v>4025</v>
      </c>
      <c r="B4027" s="255" t="s">
        <v>15976</v>
      </c>
      <c r="C4027" s="255" t="s">
        <v>21</v>
      </c>
      <c r="D4027" s="255" t="s">
        <v>492</v>
      </c>
      <c r="E4027" s="255" t="s">
        <v>15977</v>
      </c>
      <c r="F4027" s="255" t="s">
        <v>143</v>
      </c>
      <c r="G4027" s="255">
        <v>17</v>
      </c>
      <c r="H4027" s="255" t="s">
        <v>15978</v>
      </c>
      <c r="I4027" s="255" t="s">
        <v>15979</v>
      </c>
      <c r="J4027" s="255">
        <v>18174926041</v>
      </c>
      <c r="K4027" s="255" t="s">
        <v>27</v>
      </c>
      <c r="L4027" s="260">
        <v>44395</v>
      </c>
      <c r="M4027" s="255" t="s">
        <v>6307</v>
      </c>
      <c r="N4027" s="255" t="s">
        <v>30</v>
      </c>
      <c r="O4027" s="260"/>
      <c r="P4027" s="255"/>
      <c r="Q4027" s="255" t="s">
        <v>30</v>
      </c>
      <c r="R4027" s="255"/>
      <c r="S4027" s="255"/>
      <c r="T4027" s="251" t="str">
        <f t="array" ref="T4027">VLOOKUP(D4027&amp;E4027,IF({1,0},'2021春'!$C$3:$C$4485&amp;'2021春'!$D$3:$D$4485,'2021春'!$H$3:$H$4485),2,0)</f>
        <v>451229200310143627</v>
      </c>
    </row>
    <row r="4028" spans="1:20">
      <c r="A4028" s="255">
        <v>4026</v>
      </c>
      <c r="B4028" s="255" t="s">
        <v>15980</v>
      </c>
      <c r="C4028" s="255" t="s">
        <v>21</v>
      </c>
      <c r="D4028" s="255" t="s">
        <v>492</v>
      </c>
      <c r="E4028" s="255" t="s">
        <v>15981</v>
      </c>
      <c r="F4028" s="255" t="s">
        <v>143</v>
      </c>
      <c r="G4028" s="255">
        <v>16</v>
      </c>
      <c r="H4028" s="255" t="s">
        <v>15982</v>
      </c>
      <c r="I4028" s="255" t="s">
        <v>15983</v>
      </c>
      <c r="J4028" s="255">
        <v>18174937898</v>
      </c>
      <c r="K4028" s="255" t="s">
        <v>27</v>
      </c>
      <c r="L4028" s="260">
        <v>44397</v>
      </c>
      <c r="M4028" s="255" t="s">
        <v>1273</v>
      </c>
      <c r="N4028" s="255" t="s">
        <v>30</v>
      </c>
      <c r="O4028" s="260"/>
      <c r="P4028" s="255"/>
      <c r="Q4028" s="255" t="s">
        <v>30</v>
      </c>
      <c r="R4028" s="255"/>
      <c r="S4028" s="255"/>
      <c r="T4028" s="251" t="str">
        <f t="array" ref="T4028">VLOOKUP(D4028&amp;E4028,IF({1,0},'2021春'!$C$3:$C$4485&amp;'2021春'!$D$3:$D$4485,'2021春'!$H$3:$H$4485),2,0)</f>
        <v>451229200409292120</v>
      </c>
    </row>
    <row r="4029" spans="1:20">
      <c r="A4029" s="255">
        <v>4027</v>
      </c>
      <c r="B4029" s="255" t="s">
        <v>15984</v>
      </c>
      <c r="C4029" s="255" t="s">
        <v>21</v>
      </c>
      <c r="D4029" s="255" t="s">
        <v>492</v>
      </c>
      <c r="E4029" s="255" t="s">
        <v>15985</v>
      </c>
      <c r="F4029" s="255" t="s">
        <v>24</v>
      </c>
      <c r="G4029" s="255">
        <v>18</v>
      </c>
      <c r="H4029" s="255" t="s">
        <v>15986</v>
      </c>
      <c r="I4029" s="255" t="s">
        <v>15987</v>
      </c>
      <c r="J4029" s="255">
        <v>15078612337</v>
      </c>
      <c r="K4029" s="255" t="s">
        <v>27</v>
      </c>
      <c r="L4029" s="260">
        <v>44394</v>
      </c>
      <c r="M4029" s="255" t="s">
        <v>139</v>
      </c>
      <c r="N4029" s="255" t="s">
        <v>27</v>
      </c>
      <c r="O4029" s="260">
        <v>44416</v>
      </c>
      <c r="P4029" s="255" t="s">
        <v>28</v>
      </c>
      <c r="Q4029" s="255" t="s">
        <v>30</v>
      </c>
      <c r="R4029" s="255"/>
      <c r="S4029" s="255"/>
      <c r="T4029" s="251" t="str">
        <f t="array" ref="T4029">VLOOKUP(D4029&amp;E4029,IF({1,0},'2021春'!$C$3:$C$4485&amp;'2021春'!$D$3:$D$4485,'2021春'!$H$3:$H$4485),2,0)</f>
        <v>451229200301093613</v>
      </c>
    </row>
    <row r="4030" spans="1:20">
      <c r="A4030" s="255">
        <v>4028</v>
      </c>
      <c r="B4030" s="255" t="s">
        <v>15988</v>
      </c>
      <c r="C4030" s="255" t="s">
        <v>21</v>
      </c>
      <c r="D4030" s="255" t="s">
        <v>492</v>
      </c>
      <c r="E4030" s="255" t="s">
        <v>15989</v>
      </c>
      <c r="F4030" s="255" t="s">
        <v>143</v>
      </c>
      <c r="G4030" s="255">
        <v>18</v>
      </c>
      <c r="H4030" s="255" t="s">
        <v>15990</v>
      </c>
      <c r="I4030" s="255" t="s">
        <v>15991</v>
      </c>
      <c r="J4030" s="255">
        <v>19977870602</v>
      </c>
      <c r="K4030" s="255" t="s">
        <v>27</v>
      </c>
      <c r="L4030" s="260">
        <v>44331</v>
      </c>
      <c r="M4030" s="255" t="s">
        <v>28</v>
      </c>
      <c r="N4030" s="255" t="s">
        <v>27</v>
      </c>
      <c r="O4030" s="260">
        <v>44366</v>
      </c>
      <c r="P4030" s="255" t="s">
        <v>28</v>
      </c>
      <c r="Q4030" s="255" t="s">
        <v>30</v>
      </c>
      <c r="R4030" s="255"/>
      <c r="S4030" s="255"/>
      <c r="T4030" s="251" t="str">
        <f t="array" ref="T4030">VLOOKUP(D4030&amp;E4030,IF({1,0},'2021春'!$C$3:$C$4485&amp;'2021春'!$D$3:$D$4485,'2021春'!$H$3:$H$4485),2,0)</f>
        <v>451229200301052125</v>
      </c>
    </row>
    <row r="4031" spans="1:20">
      <c r="A4031" s="255">
        <v>4029</v>
      </c>
      <c r="B4031" s="255" t="s">
        <v>15992</v>
      </c>
      <c r="C4031" s="255" t="s">
        <v>21</v>
      </c>
      <c r="D4031" s="255" t="s">
        <v>492</v>
      </c>
      <c r="E4031" s="255" t="s">
        <v>15993</v>
      </c>
      <c r="F4031" s="255" t="s">
        <v>143</v>
      </c>
      <c r="G4031" s="255">
        <v>15</v>
      </c>
      <c r="H4031" s="255" t="s">
        <v>15994</v>
      </c>
      <c r="I4031" s="255" t="s">
        <v>15995</v>
      </c>
      <c r="J4031" s="255">
        <v>13367588351</v>
      </c>
      <c r="K4031" s="255" t="s">
        <v>27</v>
      </c>
      <c r="L4031" s="260">
        <v>44423</v>
      </c>
      <c r="M4031" s="255" t="s">
        <v>1273</v>
      </c>
      <c r="N4031" s="255" t="s">
        <v>30</v>
      </c>
      <c r="O4031" s="260"/>
      <c r="P4031" s="255"/>
      <c r="Q4031" s="255" t="s">
        <v>30</v>
      </c>
      <c r="R4031" s="255"/>
      <c r="S4031" s="255" t="s">
        <v>15996</v>
      </c>
      <c r="T4031" s="251" t="str">
        <f t="array" ref="T4031">VLOOKUP(D4031&amp;E4031,IF({1,0},'2021春'!$C$3:$C$4485&amp;'2021春'!$D$3:$D$4485,'2021春'!$H$3:$H$4485),2,0)</f>
        <v>451229200608062125</v>
      </c>
    </row>
    <row r="4032" spans="1:20">
      <c r="A4032" s="255">
        <v>4030</v>
      </c>
      <c r="B4032" s="255" t="s">
        <v>15997</v>
      </c>
      <c r="C4032" s="255" t="s">
        <v>21</v>
      </c>
      <c r="D4032" s="255" t="s">
        <v>492</v>
      </c>
      <c r="E4032" s="255" t="s">
        <v>15998</v>
      </c>
      <c r="F4032" s="255" t="s">
        <v>143</v>
      </c>
      <c r="G4032" s="255">
        <v>17</v>
      </c>
      <c r="H4032" s="255" t="s">
        <v>15999</v>
      </c>
      <c r="I4032" s="255" t="s">
        <v>16000</v>
      </c>
      <c r="J4032" s="255">
        <v>18377896439</v>
      </c>
      <c r="K4032" s="255" t="s">
        <v>27</v>
      </c>
      <c r="L4032" s="260">
        <v>44395</v>
      </c>
      <c r="M4032" s="255" t="s">
        <v>2747</v>
      </c>
      <c r="N4032" s="255" t="s">
        <v>30</v>
      </c>
      <c r="O4032" s="260"/>
      <c r="P4032" s="255"/>
      <c r="Q4032" s="255" t="s">
        <v>30</v>
      </c>
      <c r="R4032" s="255"/>
      <c r="S4032" s="255"/>
      <c r="T4032" s="251" t="str">
        <f t="array" ref="T4032">VLOOKUP(D4032&amp;E4032,IF({1,0},'2021春'!$C$3:$C$4485&amp;'2021春'!$D$3:$D$4485,'2021春'!$H$3:$H$4485),2,0)</f>
        <v>451229200401152721</v>
      </c>
    </row>
    <row r="4033" spans="1:20">
      <c r="A4033" s="255">
        <v>4031</v>
      </c>
      <c r="B4033" s="255" t="s">
        <v>16001</v>
      </c>
      <c r="C4033" s="255" t="s">
        <v>21</v>
      </c>
      <c r="D4033" s="255" t="s">
        <v>492</v>
      </c>
      <c r="E4033" s="255" t="s">
        <v>16002</v>
      </c>
      <c r="F4033" s="255" t="s">
        <v>143</v>
      </c>
      <c r="G4033" s="255">
        <v>19</v>
      </c>
      <c r="H4033" s="255" t="s">
        <v>16003</v>
      </c>
      <c r="I4033" s="255" t="s">
        <v>16004</v>
      </c>
      <c r="J4033" s="255">
        <v>19127173240</v>
      </c>
      <c r="K4033" s="255" t="s">
        <v>27</v>
      </c>
      <c r="L4033" s="260">
        <v>44394</v>
      </c>
      <c r="M4033" s="255" t="s">
        <v>139</v>
      </c>
      <c r="N4033" s="255" t="s">
        <v>30</v>
      </c>
      <c r="O4033" s="260"/>
      <c r="P4033" s="255"/>
      <c r="Q4033" s="255" t="s">
        <v>30</v>
      </c>
      <c r="R4033" s="255"/>
      <c r="S4033" s="255"/>
      <c r="T4033" s="251" t="str">
        <f t="array" ref="T4033">VLOOKUP(D4033&amp;E4033,IF({1,0},'2021春'!$C$3:$C$4485&amp;'2021春'!$D$3:$D$4485,'2021春'!$H$3:$H$4485),2,0)</f>
        <v>451229200206123642</v>
      </c>
    </row>
    <row r="4034" spans="1:20">
      <c r="A4034" s="255">
        <v>4032</v>
      </c>
      <c r="B4034" s="255" t="s">
        <v>16005</v>
      </c>
      <c r="C4034" s="255" t="s">
        <v>21</v>
      </c>
      <c r="D4034" s="255" t="s">
        <v>492</v>
      </c>
      <c r="E4034" s="255" t="s">
        <v>16006</v>
      </c>
      <c r="F4034" s="255" t="s">
        <v>143</v>
      </c>
      <c r="G4034" s="255">
        <v>16</v>
      </c>
      <c r="H4034" s="255" t="s">
        <v>16007</v>
      </c>
      <c r="I4034" s="255" t="s">
        <v>16008</v>
      </c>
      <c r="J4034" s="255">
        <v>15817531188</v>
      </c>
      <c r="K4034" s="255" t="s">
        <v>27</v>
      </c>
      <c r="L4034" s="260">
        <v>44404</v>
      </c>
      <c r="M4034" s="255" t="s">
        <v>1288</v>
      </c>
      <c r="N4034" s="255" t="s">
        <v>30</v>
      </c>
      <c r="O4034" s="260"/>
      <c r="P4034" s="255"/>
      <c r="Q4034" s="255" t="s">
        <v>30</v>
      </c>
      <c r="R4034" s="255"/>
      <c r="S4034" s="255"/>
      <c r="T4034" s="251" t="str">
        <f t="array" ref="T4034">VLOOKUP(D4034&amp;E4034,IF({1,0},'2021春'!$C$3:$C$4485&amp;'2021春'!$D$3:$D$4485,'2021春'!$H$3:$H$4485),2,0)</f>
        <v>451229200408270624</v>
      </c>
    </row>
    <row r="4035" spans="1:20">
      <c r="A4035" s="255">
        <v>4033</v>
      </c>
      <c r="B4035" s="255" t="s">
        <v>16009</v>
      </c>
      <c r="C4035" s="255" t="s">
        <v>21</v>
      </c>
      <c r="D4035" s="255" t="s">
        <v>492</v>
      </c>
      <c r="E4035" s="255" t="s">
        <v>16010</v>
      </c>
      <c r="F4035" s="255" t="s">
        <v>24</v>
      </c>
      <c r="G4035" s="255">
        <v>19</v>
      </c>
      <c r="H4035" s="255" t="s">
        <v>2110</v>
      </c>
      <c r="I4035" s="255" t="s">
        <v>16011</v>
      </c>
      <c r="J4035" s="255">
        <v>15717787343</v>
      </c>
      <c r="K4035" s="255" t="s">
        <v>27</v>
      </c>
      <c r="L4035" s="260">
        <v>44331</v>
      </c>
      <c r="M4035" s="255" t="s">
        <v>28</v>
      </c>
      <c r="N4035" s="255" t="s">
        <v>27</v>
      </c>
      <c r="O4035" s="260">
        <v>44366</v>
      </c>
      <c r="P4035" s="255" t="s">
        <v>28</v>
      </c>
      <c r="Q4035" s="255" t="s">
        <v>30</v>
      </c>
      <c r="R4035" s="255"/>
      <c r="S4035" s="255"/>
      <c r="T4035" s="251" t="str">
        <f t="array" ref="T4035">VLOOKUP(D4035&amp;E4035,IF({1,0},'2021春'!$C$3:$C$4485&amp;'2021春'!$D$3:$D$4485,'2021春'!$H$3:$H$4485),2,0)</f>
        <v>451229200204111816</v>
      </c>
    </row>
    <row r="4036" spans="1:20">
      <c r="A4036" s="255">
        <v>4034</v>
      </c>
      <c r="B4036" s="255" t="s">
        <v>16012</v>
      </c>
      <c r="C4036" s="255" t="s">
        <v>21</v>
      </c>
      <c r="D4036" s="255" t="s">
        <v>492</v>
      </c>
      <c r="E4036" s="255" t="s">
        <v>16013</v>
      </c>
      <c r="F4036" s="255" t="s">
        <v>24</v>
      </c>
      <c r="G4036" s="255">
        <v>17</v>
      </c>
      <c r="H4036" s="255" t="s">
        <v>16014</v>
      </c>
      <c r="I4036" s="255" t="s">
        <v>13680</v>
      </c>
      <c r="J4036" s="255">
        <v>18407783186</v>
      </c>
      <c r="K4036" s="255" t="s">
        <v>27</v>
      </c>
      <c r="L4036" s="260">
        <v>44396</v>
      </c>
      <c r="M4036" s="255" t="s">
        <v>133</v>
      </c>
      <c r="N4036" s="255" t="s">
        <v>30</v>
      </c>
      <c r="O4036" s="260"/>
      <c r="P4036" s="255"/>
      <c r="Q4036" s="255" t="s">
        <v>30</v>
      </c>
      <c r="R4036" s="255"/>
      <c r="S4036" s="255"/>
      <c r="T4036" s="251" t="str">
        <f t="array" ref="T4036">VLOOKUP(D4036&amp;E4036,IF({1,0},'2021春'!$C$3:$C$4485&amp;'2021春'!$D$3:$D$4485,'2021春'!$H$3:$H$4485),2,0)</f>
        <v>451229200403072418</v>
      </c>
    </row>
    <row r="4037" spans="1:20">
      <c r="A4037" s="255">
        <v>4035</v>
      </c>
      <c r="B4037" s="255" t="s">
        <v>16015</v>
      </c>
      <c r="C4037" s="255" t="s">
        <v>21</v>
      </c>
      <c r="D4037" s="255" t="s">
        <v>492</v>
      </c>
      <c r="E4037" s="255" t="s">
        <v>16016</v>
      </c>
      <c r="F4037" s="255" t="s">
        <v>143</v>
      </c>
      <c r="G4037" s="255">
        <v>16</v>
      </c>
      <c r="H4037" s="255" t="s">
        <v>16017</v>
      </c>
      <c r="I4037" s="255" t="s">
        <v>13429</v>
      </c>
      <c r="J4037" s="255">
        <v>18977838743</v>
      </c>
      <c r="K4037" s="255" t="s">
        <v>27</v>
      </c>
      <c r="L4037" s="260">
        <v>44395</v>
      </c>
      <c r="M4037" s="255" t="s">
        <v>1288</v>
      </c>
      <c r="N4037" s="255" t="s">
        <v>30</v>
      </c>
      <c r="O4037" s="260"/>
      <c r="P4037" s="255"/>
      <c r="Q4037" s="255" t="s">
        <v>30</v>
      </c>
      <c r="R4037" s="255"/>
      <c r="S4037" s="255"/>
      <c r="T4037" s="251" t="str">
        <f t="array" ref="T4037">VLOOKUP(D4037&amp;E4037,IF({1,0},'2021春'!$C$3:$C$4485&amp;'2021春'!$D$3:$D$4485,'2021春'!$H$3:$H$4485),2,0)</f>
        <v>452731200409030622</v>
      </c>
    </row>
    <row r="4038" spans="1:20">
      <c r="A4038" s="255">
        <v>4036</v>
      </c>
      <c r="B4038" s="255" t="s">
        <v>16018</v>
      </c>
      <c r="C4038" s="255" t="s">
        <v>21</v>
      </c>
      <c r="D4038" s="255" t="s">
        <v>492</v>
      </c>
      <c r="E4038" s="255" t="s">
        <v>16019</v>
      </c>
      <c r="F4038" s="255" t="s">
        <v>143</v>
      </c>
      <c r="G4038" s="255">
        <v>17</v>
      </c>
      <c r="H4038" s="255" t="s">
        <v>16020</v>
      </c>
      <c r="I4038" s="255" t="s">
        <v>16021</v>
      </c>
      <c r="J4038" s="255">
        <v>13557783179</v>
      </c>
      <c r="K4038" s="255" t="s">
        <v>27</v>
      </c>
      <c r="L4038" s="260">
        <v>44404</v>
      </c>
      <c r="M4038" s="255" t="s">
        <v>16022</v>
      </c>
      <c r="N4038" s="255" t="s">
        <v>30</v>
      </c>
      <c r="O4038" s="260"/>
      <c r="P4038" s="255"/>
      <c r="Q4038" s="255" t="s">
        <v>30</v>
      </c>
      <c r="R4038" s="255"/>
      <c r="S4038" s="255"/>
      <c r="T4038" s="251" t="str">
        <f t="array" ref="T4038">VLOOKUP(D4038&amp;E4038,IF({1,0},'2021春'!$C$3:$C$4485&amp;'2021春'!$D$3:$D$4485,'2021春'!$H$3:$H$4485),2,0)</f>
        <v>451229200310210025</v>
      </c>
    </row>
    <row r="4039" spans="1:20">
      <c r="A4039" s="255">
        <v>4037</v>
      </c>
      <c r="B4039" s="255" t="s">
        <v>16023</v>
      </c>
      <c r="C4039" s="255" t="s">
        <v>21</v>
      </c>
      <c r="D4039" s="255" t="s">
        <v>492</v>
      </c>
      <c r="E4039" s="255" t="s">
        <v>16024</v>
      </c>
      <c r="F4039" s="255" t="s">
        <v>24</v>
      </c>
      <c r="G4039" s="255">
        <v>17</v>
      </c>
      <c r="H4039" s="255" t="s">
        <v>16025</v>
      </c>
      <c r="I4039" s="255" t="s">
        <v>16026</v>
      </c>
      <c r="J4039" s="255">
        <v>18977800427</v>
      </c>
      <c r="K4039" s="255" t="s">
        <v>27</v>
      </c>
      <c r="L4039" s="260">
        <v>44395</v>
      </c>
      <c r="M4039" s="255" t="s">
        <v>1288</v>
      </c>
      <c r="N4039" s="255" t="s">
        <v>30</v>
      </c>
      <c r="O4039" s="260"/>
      <c r="P4039" s="255"/>
      <c r="Q4039" s="255" t="s">
        <v>30</v>
      </c>
      <c r="R4039" s="255"/>
      <c r="S4039" s="255"/>
      <c r="T4039" s="251" t="str">
        <f t="array" ref="T4039">VLOOKUP(D4039&amp;E4039,IF({1,0},'2021春'!$C$3:$C$4485&amp;'2021春'!$D$3:$D$4485,'2021春'!$H$3:$H$4485),2,0)</f>
        <v>451229200401010635</v>
      </c>
    </row>
    <row r="4040" spans="1:20">
      <c r="A4040" s="255">
        <v>4038</v>
      </c>
      <c r="B4040" s="255" t="s">
        <v>16027</v>
      </c>
      <c r="C4040" s="255" t="s">
        <v>21</v>
      </c>
      <c r="D4040" s="255" t="s">
        <v>492</v>
      </c>
      <c r="E4040" s="255" t="s">
        <v>16028</v>
      </c>
      <c r="F4040" s="255" t="s">
        <v>143</v>
      </c>
      <c r="G4040" s="255">
        <v>15</v>
      </c>
      <c r="H4040" s="255" t="s">
        <v>16029</v>
      </c>
      <c r="I4040" s="255" t="s">
        <v>16030</v>
      </c>
      <c r="J4040" s="255">
        <v>18077898443</v>
      </c>
      <c r="K4040" s="255" t="s">
        <v>27</v>
      </c>
      <c r="L4040" s="260">
        <v>44403</v>
      </c>
      <c r="M4040" s="255" t="s">
        <v>1273</v>
      </c>
      <c r="N4040" s="255" t="s">
        <v>30</v>
      </c>
      <c r="O4040" s="260"/>
      <c r="P4040" s="255"/>
      <c r="Q4040" s="255" t="s">
        <v>30</v>
      </c>
      <c r="R4040" s="255"/>
      <c r="S4040" s="255"/>
      <c r="T4040" s="251" t="str">
        <f t="array" ref="T4040">VLOOKUP(D4040&amp;E4040,IF({1,0},'2021春'!$C$3:$C$4485&amp;'2021春'!$D$3:$D$4485,'2021春'!$H$3:$H$4485),2,0)</f>
        <v>451229200605102128</v>
      </c>
    </row>
    <row r="4041" spans="1:20">
      <c r="A4041" s="255">
        <v>4039</v>
      </c>
      <c r="B4041" s="255" t="s">
        <v>16031</v>
      </c>
      <c r="C4041" s="255" t="s">
        <v>21</v>
      </c>
      <c r="D4041" s="255" t="s">
        <v>492</v>
      </c>
      <c r="E4041" s="255" t="s">
        <v>16032</v>
      </c>
      <c r="F4041" s="255" t="s">
        <v>24</v>
      </c>
      <c r="G4041" s="255">
        <v>17</v>
      </c>
      <c r="H4041" s="255" t="s">
        <v>16033</v>
      </c>
      <c r="I4041" s="255" t="s">
        <v>16034</v>
      </c>
      <c r="J4041" s="255">
        <v>15707719811</v>
      </c>
      <c r="K4041" s="255" t="s">
        <v>27</v>
      </c>
      <c r="L4041" s="260">
        <v>44394</v>
      </c>
      <c r="M4041" s="255" t="s">
        <v>1347</v>
      </c>
      <c r="N4041" s="255" t="s">
        <v>27</v>
      </c>
      <c r="O4041" s="260">
        <v>44415</v>
      </c>
      <c r="P4041" s="255" t="s">
        <v>1347</v>
      </c>
      <c r="Q4041" s="255" t="s">
        <v>30</v>
      </c>
      <c r="R4041" s="255"/>
      <c r="S4041" s="255"/>
      <c r="T4041" s="251" t="str">
        <f t="array" ref="T4041">VLOOKUP(D4041&amp;E4041,IF({1,0},'2021春'!$C$3:$C$4485&amp;'2021春'!$D$3:$D$4485,'2021春'!$H$3:$H$4485),2,0)</f>
        <v>452731200402284515</v>
      </c>
    </row>
    <row r="4042" spans="1:20">
      <c r="A4042" s="255">
        <v>4040</v>
      </c>
      <c r="B4042" s="255" t="s">
        <v>16035</v>
      </c>
      <c r="C4042" s="255" t="s">
        <v>21</v>
      </c>
      <c r="D4042" s="255" t="s">
        <v>492</v>
      </c>
      <c r="E4042" s="255" t="s">
        <v>16036</v>
      </c>
      <c r="F4042" s="255" t="s">
        <v>24</v>
      </c>
      <c r="G4042" s="255">
        <v>16</v>
      </c>
      <c r="H4042" s="255" t="s">
        <v>16037</v>
      </c>
      <c r="I4042" s="255" t="s">
        <v>16038</v>
      </c>
      <c r="J4042" s="255">
        <v>18977894595</v>
      </c>
      <c r="K4042" s="255" t="s">
        <v>27</v>
      </c>
      <c r="L4042" s="260">
        <v>44406</v>
      </c>
      <c r="M4042" s="255" t="s">
        <v>16039</v>
      </c>
      <c r="N4042" s="255" t="s">
        <v>30</v>
      </c>
      <c r="O4042" s="260"/>
      <c r="P4042" s="255"/>
      <c r="Q4042" s="255" t="s">
        <v>30</v>
      </c>
      <c r="R4042" s="255"/>
      <c r="S4042" s="255"/>
      <c r="T4042" s="251" t="str">
        <f t="array" ref="T4042">VLOOKUP(D4042&amp;E4042,IF({1,0},'2021春'!$C$3:$C$4485&amp;'2021春'!$D$3:$D$4485,'2021春'!$H$3:$H$4485),2,0)</f>
        <v>45273120040910541X</v>
      </c>
    </row>
    <row r="4043" spans="1:20">
      <c r="A4043" s="255">
        <v>4041</v>
      </c>
      <c r="B4043" s="255" t="s">
        <v>16040</v>
      </c>
      <c r="C4043" s="255" t="s">
        <v>21</v>
      </c>
      <c r="D4043" s="255" t="s">
        <v>492</v>
      </c>
      <c r="E4043" s="255" t="s">
        <v>16041</v>
      </c>
      <c r="F4043" s="255" t="s">
        <v>143</v>
      </c>
      <c r="G4043" s="255">
        <v>16</v>
      </c>
      <c r="H4043" s="255" t="s">
        <v>4500</v>
      </c>
      <c r="I4043" s="255" t="s">
        <v>16042</v>
      </c>
      <c r="J4043" s="255">
        <v>15907782074</v>
      </c>
      <c r="K4043" s="255" t="s">
        <v>27</v>
      </c>
      <c r="L4043" s="260">
        <v>44396</v>
      </c>
      <c r="M4043" s="255" t="s">
        <v>98</v>
      </c>
      <c r="N4043" s="255" t="s">
        <v>30</v>
      </c>
      <c r="O4043" s="260"/>
      <c r="P4043" s="255"/>
      <c r="Q4043" s="255" t="s">
        <v>30</v>
      </c>
      <c r="R4043" s="255"/>
      <c r="S4043" s="255"/>
      <c r="T4043" s="251" t="str">
        <f t="array" ref="T4043">VLOOKUP(D4043&amp;E4043,IF({1,0},'2021春'!$C$3:$C$4485&amp;'2021春'!$D$3:$D$4485,'2021春'!$H$3:$H$4485),2,0)</f>
        <v>451229200503121221</v>
      </c>
    </row>
    <row r="4044" spans="1:20">
      <c r="A4044" s="255">
        <v>4042</v>
      </c>
      <c r="B4044" s="255" t="s">
        <v>16043</v>
      </c>
      <c r="C4044" s="255" t="s">
        <v>21</v>
      </c>
      <c r="D4044" s="255" t="s">
        <v>492</v>
      </c>
      <c r="E4044" s="255" t="s">
        <v>16044</v>
      </c>
      <c r="F4044" s="255" t="s">
        <v>143</v>
      </c>
      <c r="G4044" s="255">
        <v>16</v>
      </c>
      <c r="H4044" s="255" t="s">
        <v>16045</v>
      </c>
      <c r="I4044" s="255" t="s">
        <v>1405</v>
      </c>
      <c r="J4044" s="255">
        <v>13768281750</v>
      </c>
      <c r="K4044" s="255" t="s">
        <v>27</v>
      </c>
      <c r="L4044" s="260">
        <v>44397</v>
      </c>
      <c r="M4044" s="255" t="s">
        <v>1303</v>
      </c>
      <c r="N4044" s="255" t="s">
        <v>30</v>
      </c>
      <c r="O4044" s="260"/>
      <c r="P4044" s="255"/>
      <c r="Q4044" s="255" t="s">
        <v>30</v>
      </c>
      <c r="R4044" s="255"/>
      <c r="S4044" s="255"/>
      <c r="T4044" s="251" t="str">
        <f t="array" ref="T4044">VLOOKUP(D4044&amp;E4044,IF({1,0},'2021春'!$C$3:$C$4485&amp;'2021春'!$D$3:$D$4485,'2021春'!$H$3:$H$4485),2,0)</f>
        <v>451229200411303925</v>
      </c>
    </row>
    <row r="4045" spans="1:20">
      <c r="A4045" s="255">
        <v>4043</v>
      </c>
      <c r="B4045" s="255" t="s">
        <v>16046</v>
      </c>
      <c r="C4045" s="255" t="s">
        <v>21</v>
      </c>
      <c r="D4045" s="255" t="s">
        <v>492</v>
      </c>
      <c r="E4045" s="255" t="s">
        <v>16047</v>
      </c>
      <c r="F4045" s="255" t="s">
        <v>24</v>
      </c>
      <c r="G4045" s="255">
        <v>16</v>
      </c>
      <c r="H4045" s="255" t="s">
        <v>16048</v>
      </c>
      <c r="I4045" s="255" t="s">
        <v>16049</v>
      </c>
      <c r="J4045" s="255">
        <v>18776870809</v>
      </c>
      <c r="K4045" s="255" t="s">
        <v>27</v>
      </c>
      <c r="L4045" s="260">
        <v>44396</v>
      </c>
      <c r="M4045" s="255" t="s">
        <v>139</v>
      </c>
      <c r="N4045" s="255" t="s">
        <v>30</v>
      </c>
      <c r="O4045" s="260"/>
      <c r="P4045" s="255"/>
      <c r="Q4045" s="255" t="s">
        <v>30</v>
      </c>
      <c r="R4045" s="255"/>
      <c r="S4045" s="255"/>
      <c r="T4045" s="251" t="str">
        <f t="array" ref="T4045">VLOOKUP(D4045&amp;E4045,IF({1,0},'2021春'!$C$3:$C$4485&amp;'2021春'!$D$3:$D$4485,'2021春'!$H$3:$H$4485),2,0)</f>
        <v>452731200504133611</v>
      </c>
    </row>
    <row r="4046" spans="1:20">
      <c r="A4046" s="255">
        <v>4044</v>
      </c>
      <c r="B4046" s="255" t="s">
        <v>16050</v>
      </c>
      <c r="C4046" s="255" t="s">
        <v>21</v>
      </c>
      <c r="D4046" s="255" t="s">
        <v>492</v>
      </c>
      <c r="E4046" s="255" t="s">
        <v>16051</v>
      </c>
      <c r="F4046" s="255" t="s">
        <v>143</v>
      </c>
      <c r="G4046" s="255">
        <v>16</v>
      </c>
      <c r="H4046" s="255" t="s">
        <v>16052</v>
      </c>
      <c r="I4046" s="255" t="s">
        <v>16053</v>
      </c>
      <c r="J4046" s="255">
        <v>14797769993</v>
      </c>
      <c r="K4046" s="255" t="s">
        <v>27</v>
      </c>
      <c r="L4046" s="260">
        <v>44396</v>
      </c>
      <c r="M4046" s="255" t="s">
        <v>139</v>
      </c>
      <c r="N4046" s="255" t="s">
        <v>30</v>
      </c>
      <c r="O4046" s="260"/>
      <c r="P4046" s="255"/>
      <c r="Q4046" s="255" t="s">
        <v>30</v>
      </c>
      <c r="R4046" s="255"/>
      <c r="S4046" s="255"/>
      <c r="T4046" s="251" t="str">
        <f t="array" ref="T4046">VLOOKUP(D4046&amp;E4046,IF({1,0},'2021春'!$C$3:$C$4485&amp;'2021春'!$D$3:$D$4485,'2021春'!$H$3:$H$4485),2,0)</f>
        <v>451229200410203623</v>
      </c>
    </row>
    <row r="4047" spans="1:20">
      <c r="A4047" s="255">
        <v>4045</v>
      </c>
      <c r="B4047" s="255" t="s">
        <v>16054</v>
      </c>
      <c r="C4047" s="255" t="s">
        <v>21</v>
      </c>
      <c r="D4047" s="255" t="s">
        <v>492</v>
      </c>
      <c r="E4047" s="255" t="s">
        <v>16055</v>
      </c>
      <c r="F4047" s="255" t="s">
        <v>143</v>
      </c>
      <c r="G4047" s="255">
        <v>17</v>
      </c>
      <c r="H4047" s="255" t="s">
        <v>2241</v>
      </c>
      <c r="I4047" s="255" t="s">
        <v>950</v>
      </c>
      <c r="J4047" s="255">
        <v>18776875916</v>
      </c>
      <c r="K4047" s="255" t="s">
        <v>27</v>
      </c>
      <c r="L4047" s="260">
        <v>44396</v>
      </c>
      <c r="M4047" s="255" t="s">
        <v>98</v>
      </c>
      <c r="N4047" s="255" t="s">
        <v>30</v>
      </c>
      <c r="O4047" s="260"/>
      <c r="P4047" s="255"/>
      <c r="Q4047" s="255" t="s">
        <v>30</v>
      </c>
      <c r="R4047" s="255"/>
      <c r="S4047" s="255"/>
      <c r="T4047" s="251" t="str">
        <f t="array" ref="T4047">VLOOKUP(D4047&amp;E4047,IF({1,0},'2021春'!$C$3:$C$4485&amp;'2021春'!$D$3:$D$4485,'2021春'!$H$3:$H$4485),2,0)</f>
        <v>452731200401271229</v>
      </c>
    </row>
    <row r="4048" spans="1:20">
      <c r="A4048" s="255">
        <v>4046</v>
      </c>
      <c r="B4048" s="255" t="s">
        <v>16056</v>
      </c>
      <c r="C4048" s="255" t="s">
        <v>21</v>
      </c>
      <c r="D4048" s="255" t="s">
        <v>492</v>
      </c>
      <c r="E4048" s="255" t="s">
        <v>16057</v>
      </c>
      <c r="F4048" s="255" t="s">
        <v>143</v>
      </c>
      <c r="G4048" s="255">
        <v>16</v>
      </c>
      <c r="H4048" s="255" t="s">
        <v>16058</v>
      </c>
      <c r="I4048" s="255" t="s">
        <v>16059</v>
      </c>
      <c r="J4048" s="255">
        <v>15296038284</v>
      </c>
      <c r="K4048" s="255" t="s">
        <v>27</v>
      </c>
      <c r="L4048" s="260">
        <v>44395</v>
      </c>
      <c r="M4048" s="255" t="s">
        <v>1288</v>
      </c>
      <c r="N4048" s="255" t="s">
        <v>27</v>
      </c>
      <c r="O4048" s="260">
        <v>44416</v>
      </c>
      <c r="P4048" s="255" t="s">
        <v>1288</v>
      </c>
      <c r="Q4048" s="255" t="s">
        <v>30</v>
      </c>
      <c r="R4048" s="255"/>
      <c r="S4048" s="255"/>
      <c r="T4048" s="251" t="str">
        <f t="array" ref="T4048">VLOOKUP(D4048&amp;E4048,IF({1,0},'2021春'!$C$3:$C$4485&amp;'2021春'!$D$3:$D$4485,'2021春'!$H$3:$H$4485),2,0)</f>
        <v>452731200411230623</v>
      </c>
    </row>
    <row r="4049" spans="1:20">
      <c r="A4049" s="255">
        <v>4047</v>
      </c>
      <c r="B4049" s="255" t="s">
        <v>16060</v>
      </c>
      <c r="C4049" s="255" t="s">
        <v>21</v>
      </c>
      <c r="D4049" s="255" t="s">
        <v>492</v>
      </c>
      <c r="E4049" s="255" t="s">
        <v>16061</v>
      </c>
      <c r="F4049" s="255" t="s">
        <v>24</v>
      </c>
      <c r="G4049" s="255">
        <v>16</v>
      </c>
      <c r="H4049" s="255" t="s">
        <v>16062</v>
      </c>
      <c r="I4049" s="255" t="s">
        <v>16063</v>
      </c>
      <c r="J4049" s="255">
        <v>13481869510</v>
      </c>
      <c r="K4049" s="255" t="s">
        <v>27</v>
      </c>
      <c r="L4049" s="260">
        <v>44395</v>
      </c>
      <c r="M4049" s="255" t="s">
        <v>28</v>
      </c>
      <c r="N4049" s="255" t="s">
        <v>30</v>
      </c>
      <c r="O4049" s="260"/>
      <c r="P4049" s="255"/>
      <c r="Q4049" s="255" t="s">
        <v>30</v>
      </c>
      <c r="R4049" s="255"/>
      <c r="S4049" s="255"/>
      <c r="T4049" s="251" t="str">
        <f t="array" ref="T4049">VLOOKUP(D4049&amp;E4049,IF({1,0},'2021春'!$C$3:$C$4485&amp;'2021春'!$D$3:$D$4485,'2021春'!$H$3:$H$4485),2,0)</f>
        <v>45273120040930091x</v>
      </c>
    </row>
    <row r="4050" spans="1:20">
      <c r="A4050" s="255">
        <v>4048</v>
      </c>
      <c r="B4050" s="255" t="s">
        <v>16064</v>
      </c>
      <c r="C4050" s="255" t="s">
        <v>21</v>
      </c>
      <c r="D4050" s="255" t="s">
        <v>492</v>
      </c>
      <c r="E4050" s="255" t="s">
        <v>16065</v>
      </c>
      <c r="F4050" s="255" t="s">
        <v>24</v>
      </c>
      <c r="G4050" s="255">
        <v>17</v>
      </c>
      <c r="H4050" s="255" t="s">
        <v>16066</v>
      </c>
      <c r="I4050" s="255" t="s">
        <v>16067</v>
      </c>
      <c r="J4050" s="255">
        <v>13650325738</v>
      </c>
      <c r="K4050" s="255" t="s">
        <v>27</v>
      </c>
      <c r="L4050" s="260">
        <v>44394</v>
      </c>
      <c r="M4050" s="255" t="s">
        <v>28</v>
      </c>
      <c r="N4050" s="255" t="s">
        <v>30</v>
      </c>
      <c r="O4050" s="260"/>
      <c r="P4050" s="255"/>
      <c r="Q4050" s="255" t="s">
        <v>30</v>
      </c>
      <c r="R4050" s="255"/>
      <c r="S4050" s="255"/>
      <c r="T4050" s="251" t="str">
        <f t="array" ref="T4050">VLOOKUP(D4050&amp;E4050,IF({1,0},'2021春'!$C$3:$C$4485&amp;'2021春'!$D$3:$D$4485,'2021春'!$H$3:$H$4485),2,0)</f>
        <v>430124200406193299</v>
      </c>
    </row>
    <row r="4051" spans="1:20">
      <c r="A4051" s="255">
        <v>4049</v>
      </c>
      <c r="B4051" s="255" t="s">
        <v>16068</v>
      </c>
      <c r="C4051" s="255" t="s">
        <v>21</v>
      </c>
      <c r="D4051" s="255" t="s">
        <v>492</v>
      </c>
      <c r="E4051" s="255" t="s">
        <v>16069</v>
      </c>
      <c r="F4051" s="255" t="s">
        <v>143</v>
      </c>
      <c r="G4051" s="255">
        <v>16</v>
      </c>
      <c r="H4051" s="255" t="s">
        <v>14363</v>
      </c>
      <c r="I4051" s="255" t="s">
        <v>16070</v>
      </c>
      <c r="J4051" s="255">
        <v>15177388427</v>
      </c>
      <c r="K4051" s="255" t="s">
        <v>27</v>
      </c>
      <c r="L4051" s="260">
        <v>44396</v>
      </c>
      <c r="M4051" s="255" t="s">
        <v>68</v>
      </c>
      <c r="N4051" s="255" t="s">
        <v>30</v>
      </c>
      <c r="O4051" s="260"/>
      <c r="P4051" s="255"/>
      <c r="Q4051" s="255" t="s">
        <v>30</v>
      </c>
      <c r="R4051" s="255"/>
      <c r="S4051" s="255"/>
      <c r="T4051" s="251" t="str">
        <f t="array" ref="T4051">VLOOKUP(D4051&amp;E4051,IF({1,0},'2021春'!$C$3:$C$4485&amp;'2021春'!$D$3:$D$4485,'2021春'!$H$3:$H$4485),2,0)</f>
        <v>451229200507094224</v>
      </c>
    </row>
    <row r="4052" spans="1:20">
      <c r="A4052" s="255">
        <v>4050</v>
      </c>
      <c r="B4052" s="255" t="s">
        <v>16071</v>
      </c>
      <c r="C4052" s="255" t="s">
        <v>21</v>
      </c>
      <c r="D4052" s="255" t="s">
        <v>492</v>
      </c>
      <c r="E4052" s="255" t="s">
        <v>16072</v>
      </c>
      <c r="F4052" s="255" t="s">
        <v>143</v>
      </c>
      <c r="G4052" s="255">
        <v>16</v>
      </c>
      <c r="H4052" s="255" t="s">
        <v>16073</v>
      </c>
      <c r="I4052" s="255" t="s">
        <v>16074</v>
      </c>
      <c r="J4052" s="255">
        <v>19978820824</v>
      </c>
      <c r="K4052" s="255" t="s">
        <v>27</v>
      </c>
      <c r="L4052" s="260">
        <v>44395</v>
      </c>
      <c r="M4052" s="255" t="s">
        <v>8491</v>
      </c>
      <c r="N4052" s="255" t="s">
        <v>30</v>
      </c>
      <c r="O4052" s="260"/>
      <c r="P4052" s="255"/>
      <c r="Q4052" s="255" t="s">
        <v>30</v>
      </c>
      <c r="R4052" s="255"/>
      <c r="S4052" s="255"/>
      <c r="T4052" s="251" t="str">
        <f t="array" ref="T4052">VLOOKUP(D4052&amp;E4052,IF({1,0},'2021春'!$C$3:$C$4485&amp;'2021春'!$D$3:$D$4485,'2021春'!$H$3:$H$4485),2,0)</f>
        <v>451229200506142722</v>
      </c>
    </row>
    <row r="4053" spans="1:20">
      <c r="A4053" s="255">
        <v>4051</v>
      </c>
      <c r="B4053" s="255" t="s">
        <v>16075</v>
      </c>
      <c r="C4053" s="255" t="s">
        <v>21</v>
      </c>
      <c r="D4053" s="255" t="s">
        <v>492</v>
      </c>
      <c r="E4053" s="255" t="s">
        <v>16076</v>
      </c>
      <c r="F4053" s="255" t="s">
        <v>143</v>
      </c>
      <c r="G4053" s="255">
        <v>16</v>
      </c>
      <c r="H4053" s="255" t="s">
        <v>1306</v>
      </c>
      <c r="I4053" s="255" t="s">
        <v>16077</v>
      </c>
      <c r="J4053" s="255">
        <v>19907789843</v>
      </c>
      <c r="K4053" s="255" t="s">
        <v>27</v>
      </c>
      <c r="L4053" s="260">
        <v>44403</v>
      </c>
      <c r="M4053" s="255" t="s">
        <v>1273</v>
      </c>
      <c r="N4053" s="255" t="s">
        <v>30</v>
      </c>
      <c r="O4053" s="260"/>
      <c r="P4053" s="255"/>
      <c r="Q4053" s="255" t="s">
        <v>30</v>
      </c>
      <c r="R4053" s="255"/>
      <c r="S4053" s="255"/>
      <c r="T4053" s="251" t="str">
        <f t="array" ref="T4053">VLOOKUP(D4053&amp;E4053,IF({1,0},'2021春'!$C$3:$C$4485&amp;'2021春'!$D$3:$D$4485,'2021春'!$H$3:$H$4485),2,0)</f>
        <v>451229200501242126</v>
      </c>
    </row>
    <row r="4054" spans="1:20">
      <c r="A4054" s="255">
        <v>4052</v>
      </c>
      <c r="B4054" s="255" t="s">
        <v>16078</v>
      </c>
      <c r="C4054" s="255" t="s">
        <v>21</v>
      </c>
      <c r="D4054" s="255" t="s">
        <v>492</v>
      </c>
      <c r="E4054" s="255" t="s">
        <v>7651</v>
      </c>
      <c r="F4054" s="255" t="s">
        <v>24</v>
      </c>
      <c r="G4054" s="255">
        <v>18</v>
      </c>
      <c r="H4054" s="255" t="s">
        <v>257</v>
      </c>
      <c r="I4054" s="255" t="s">
        <v>16079</v>
      </c>
      <c r="J4054" s="255">
        <v>15296077498</v>
      </c>
      <c r="K4054" s="255" t="s">
        <v>27</v>
      </c>
      <c r="L4054" s="260">
        <v>44331</v>
      </c>
      <c r="M4054" s="255" t="s">
        <v>28</v>
      </c>
      <c r="N4054" s="255" t="s">
        <v>27</v>
      </c>
      <c r="O4054" s="260">
        <v>44366</v>
      </c>
      <c r="P4054" s="255" t="s">
        <v>28</v>
      </c>
      <c r="Q4054" s="255" t="s">
        <v>30</v>
      </c>
      <c r="R4054" s="255"/>
      <c r="S4054" s="255"/>
      <c r="T4054" s="251" t="str">
        <f t="array" ref="T4054">VLOOKUP(D4054&amp;E4054,IF({1,0},'2021春'!$C$3:$C$4485&amp;'2021春'!$D$3:$D$4485,'2021春'!$H$3:$H$4485),2,0)</f>
        <v>45122920030418211X</v>
      </c>
    </row>
    <row r="4055" spans="1:20">
      <c r="A4055" s="255">
        <v>4053</v>
      </c>
      <c r="B4055" s="255" t="s">
        <v>16080</v>
      </c>
      <c r="C4055" s="255" t="s">
        <v>21</v>
      </c>
      <c r="D4055" s="255" t="s">
        <v>492</v>
      </c>
      <c r="E4055" s="255" t="s">
        <v>16081</v>
      </c>
      <c r="F4055" s="255" t="s">
        <v>24</v>
      </c>
      <c r="G4055" s="255">
        <v>16</v>
      </c>
      <c r="H4055" s="255" t="s">
        <v>16082</v>
      </c>
      <c r="I4055" s="255" t="s">
        <v>16083</v>
      </c>
      <c r="J4055" s="255">
        <v>13907884750</v>
      </c>
      <c r="K4055" s="255" t="s">
        <v>27</v>
      </c>
      <c r="L4055" s="260">
        <v>44394</v>
      </c>
      <c r="M4055" s="255" t="s">
        <v>28</v>
      </c>
      <c r="N4055" s="255" t="s">
        <v>30</v>
      </c>
      <c r="O4055" s="260"/>
      <c r="P4055" s="255"/>
      <c r="Q4055" s="255" t="s">
        <v>30</v>
      </c>
      <c r="R4055" s="255"/>
      <c r="S4055" s="255"/>
      <c r="T4055" s="251" t="str">
        <f t="array" ref="T4055">VLOOKUP(D4055&amp;E4055,IF({1,0},'2021春'!$C$3:$C$4485&amp;'2021春'!$D$3:$D$4485,'2021春'!$H$3:$H$4485),2,0)</f>
        <v>452730200505206214</v>
      </c>
    </row>
    <row r="4056" spans="1:20">
      <c r="A4056" s="255">
        <v>4054</v>
      </c>
      <c r="B4056" s="255" t="s">
        <v>16084</v>
      </c>
      <c r="C4056" s="255" t="s">
        <v>21</v>
      </c>
      <c r="D4056" s="255" t="s">
        <v>492</v>
      </c>
      <c r="E4056" s="255" t="s">
        <v>16085</v>
      </c>
      <c r="F4056" s="255" t="s">
        <v>143</v>
      </c>
      <c r="G4056" s="255">
        <v>19</v>
      </c>
      <c r="H4056" s="255" t="s">
        <v>16086</v>
      </c>
      <c r="I4056" s="255" t="s">
        <v>16087</v>
      </c>
      <c r="J4056" s="255">
        <v>15289656599</v>
      </c>
      <c r="K4056" s="255" t="s">
        <v>27</v>
      </c>
      <c r="L4056" s="260">
        <v>44395</v>
      </c>
      <c r="M4056" s="255" t="s">
        <v>28</v>
      </c>
      <c r="N4056" s="255" t="s">
        <v>30</v>
      </c>
      <c r="O4056" s="260"/>
      <c r="P4056" s="255"/>
      <c r="Q4056" s="255" t="s">
        <v>30</v>
      </c>
      <c r="R4056" s="255"/>
      <c r="S4056" s="255"/>
      <c r="T4056" s="251" t="str">
        <f t="array" ref="T4056">VLOOKUP(D4056&amp;E4056,IF({1,0},'2021春'!$C$3:$C$4485&amp;'2021春'!$D$3:$D$4485,'2021春'!$H$3:$H$4485),2,0)</f>
        <v>451229200201010622</v>
      </c>
    </row>
    <row r="4057" spans="1:20">
      <c r="A4057" s="255">
        <v>4055</v>
      </c>
      <c r="B4057" s="255" t="s">
        <v>16088</v>
      </c>
      <c r="C4057" s="255" t="s">
        <v>21</v>
      </c>
      <c r="D4057" s="255" t="s">
        <v>492</v>
      </c>
      <c r="E4057" s="255" t="s">
        <v>16089</v>
      </c>
      <c r="F4057" s="255" t="s">
        <v>143</v>
      </c>
      <c r="G4057" s="255">
        <v>17</v>
      </c>
      <c r="H4057" s="255" t="s">
        <v>16090</v>
      </c>
      <c r="I4057" s="255" t="s">
        <v>16091</v>
      </c>
      <c r="J4057" s="255">
        <v>15177883980</v>
      </c>
      <c r="K4057" s="255" t="s">
        <v>27</v>
      </c>
      <c r="L4057" s="260">
        <v>44407</v>
      </c>
      <c r="M4057" s="255" t="s">
        <v>54</v>
      </c>
      <c r="N4057" s="255" t="s">
        <v>30</v>
      </c>
      <c r="O4057" s="260"/>
      <c r="P4057" s="255"/>
      <c r="Q4057" s="255" t="s">
        <v>30</v>
      </c>
      <c r="R4057" s="255"/>
      <c r="S4057" s="255"/>
      <c r="T4057" s="251" t="str">
        <f t="array" ref="T4057">VLOOKUP(D4057&amp;E4057,IF({1,0},'2021春'!$C$3:$C$4485&amp;'2021春'!$D$3:$D$4485,'2021春'!$H$3:$H$4485),2,0)</f>
        <v>451229200403234528</v>
      </c>
    </row>
    <row r="4058" spans="1:20">
      <c r="A4058" s="255">
        <v>4056</v>
      </c>
      <c r="B4058" s="255" t="s">
        <v>16092</v>
      </c>
      <c r="C4058" s="255" t="s">
        <v>21</v>
      </c>
      <c r="D4058" s="255" t="s">
        <v>492</v>
      </c>
      <c r="E4058" s="255" t="s">
        <v>13738</v>
      </c>
      <c r="F4058" s="255" t="s">
        <v>143</v>
      </c>
      <c r="G4058" s="255">
        <v>18</v>
      </c>
      <c r="H4058" s="255" t="s">
        <v>16093</v>
      </c>
      <c r="I4058" s="255" t="s">
        <v>16094</v>
      </c>
      <c r="J4058" s="255">
        <v>18666369447</v>
      </c>
      <c r="K4058" s="255" t="s">
        <v>27</v>
      </c>
      <c r="L4058" s="260">
        <v>44394</v>
      </c>
      <c r="M4058" s="255" t="s">
        <v>4424</v>
      </c>
      <c r="N4058" s="255" t="s">
        <v>30</v>
      </c>
      <c r="O4058" s="260"/>
      <c r="P4058" s="255"/>
      <c r="Q4058" s="255" t="s">
        <v>30</v>
      </c>
      <c r="R4058" s="255"/>
      <c r="S4058" s="255"/>
      <c r="T4058" s="251" t="str">
        <f t="array" ref="T4058">VLOOKUP(D4058&amp;E4058,IF({1,0},'2021春'!$C$3:$C$4485&amp;'2021春'!$D$3:$D$4485,'2021春'!$H$3:$H$4485),2,0)</f>
        <v>452731200307105427</v>
      </c>
    </row>
    <row r="4059" spans="1:20">
      <c r="A4059" s="255">
        <v>4057</v>
      </c>
      <c r="B4059" s="255" t="s">
        <v>16095</v>
      </c>
      <c r="C4059" s="255" t="s">
        <v>21</v>
      </c>
      <c r="D4059" s="255" t="s">
        <v>492</v>
      </c>
      <c r="E4059" s="255" t="s">
        <v>16096</v>
      </c>
      <c r="F4059" s="255" t="s">
        <v>143</v>
      </c>
      <c r="G4059" s="255">
        <v>16</v>
      </c>
      <c r="H4059" s="255" t="s">
        <v>12135</v>
      </c>
      <c r="I4059" s="255" t="s">
        <v>16097</v>
      </c>
      <c r="J4059" s="255">
        <v>15078573898</v>
      </c>
      <c r="K4059" s="255" t="s">
        <v>27</v>
      </c>
      <c r="L4059" s="260">
        <v>44397</v>
      </c>
      <c r="M4059" s="255" t="s">
        <v>28</v>
      </c>
      <c r="N4059" s="255" t="s">
        <v>30</v>
      </c>
      <c r="O4059" s="260"/>
      <c r="P4059" s="255"/>
      <c r="Q4059" s="255" t="s">
        <v>30</v>
      </c>
      <c r="R4059" s="255"/>
      <c r="S4059" s="255"/>
      <c r="T4059" s="251" t="str">
        <f t="array" ref="T4059">VLOOKUP(D4059&amp;E4059,IF({1,0},'2021春'!$C$3:$C$4485&amp;'2021春'!$D$3:$D$4485,'2021春'!$H$3:$H$4485),2,0)</f>
        <v>451229200410150023</v>
      </c>
    </row>
    <row r="4060" spans="1:20">
      <c r="A4060" s="255">
        <v>4058</v>
      </c>
      <c r="B4060" s="255" t="s">
        <v>16098</v>
      </c>
      <c r="C4060" s="255" t="s">
        <v>21</v>
      </c>
      <c r="D4060" s="255" t="s">
        <v>492</v>
      </c>
      <c r="E4060" s="255" t="s">
        <v>16099</v>
      </c>
      <c r="F4060" s="255" t="s">
        <v>143</v>
      </c>
      <c r="G4060" s="255">
        <v>16</v>
      </c>
      <c r="H4060" s="255" t="s">
        <v>490</v>
      </c>
      <c r="I4060" s="255" t="s">
        <v>16100</v>
      </c>
      <c r="J4060" s="255">
        <v>19977818742</v>
      </c>
      <c r="K4060" s="255" t="s">
        <v>27</v>
      </c>
      <c r="L4060" s="260">
        <v>44396</v>
      </c>
      <c r="M4060" s="255" t="s">
        <v>6307</v>
      </c>
      <c r="N4060" s="255" t="s">
        <v>30</v>
      </c>
      <c r="O4060" s="260"/>
      <c r="P4060" s="255"/>
      <c r="Q4060" s="255" t="s">
        <v>30</v>
      </c>
      <c r="R4060" s="255"/>
      <c r="S4060" s="255"/>
      <c r="T4060" s="251" t="str">
        <f t="array" ref="T4060">VLOOKUP(D4060&amp;E4060,IF({1,0},'2021春'!$C$3:$C$4485&amp;'2021春'!$D$3:$D$4485,'2021春'!$H$3:$H$4485),2,0)</f>
        <v>452731200412213622</v>
      </c>
    </row>
    <row r="4061" spans="1:20">
      <c r="A4061" s="255">
        <v>4059</v>
      </c>
      <c r="B4061" s="255" t="s">
        <v>16101</v>
      </c>
      <c r="C4061" s="255" t="s">
        <v>21</v>
      </c>
      <c r="D4061" s="255" t="s">
        <v>492</v>
      </c>
      <c r="E4061" s="255" t="s">
        <v>16102</v>
      </c>
      <c r="F4061" s="255" t="s">
        <v>143</v>
      </c>
      <c r="G4061" s="255">
        <v>16</v>
      </c>
      <c r="H4061" s="255" t="s">
        <v>16103</v>
      </c>
      <c r="I4061" s="255" t="s">
        <v>16104</v>
      </c>
      <c r="J4061" s="255">
        <v>18276682088</v>
      </c>
      <c r="K4061" s="255" t="s">
        <v>27</v>
      </c>
      <c r="L4061" s="260">
        <v>44394</v>
      </c>
      <c r="M4061" s="255" t="s">
        <v>28</v>
      </c>
      <c r="N4061" s="255" t="s">
        <v>30</v>
      </c>
      <c r="O4061" s="260"/>
      <c r="P4061" s="255"/>
      <c r="Q4061" s="255" t="s">
        <v>30</v>
      </c>
      <c r="R4061" s="255"/>
      <c r="S4061" s="255"/>
      <c r="T4061" s="251" t="str">
        <f t="array" ref="T4061">VLOOKUP(D4061&amp;E4061,IF({1,0},'2021春'!$C$3:$C$4485&amp;'2021春'!$D$3:$D$4485,'2021春'!$H$3:$H$4485),2,0)</f>
        <v>451229200501280923</v>
      </c>
    </row>
    <row r="4062" spans="1:20">
      <c r="A4062" s="255">
        <v>4060</v>
      </c>
      <c r="B4062" s="255" t="s">
        <v>16105</v>
      </c>
      <c r="C4062" s="255" t="s">
        <v>21</v>
      </c>
      <c r="D4062" s="255" t="s">
        <v>492</v>
      </c>
      <c r="E4062" s="255" t="s">
        <v>9062</v>
      </c>
      <c r="F4062" s="255" t="s">
        <v>24</v>
      </c>
      <c r="G4062" s="255">
        <v>15</v>
      </c>
      <c r="H4062" s="255" t="s">
        <v>16106</v>
      </c>
      <c r="I4062" s="255" t="s">
        <v>16107</v>
      </c>
      <c r="J4062" s="255">
        <v>15277891002</v>
      </c>
      <c r="K4062" s="255" t="s">
        <v>27</v>
      </c>
      <c r="L4062" s="260">
        <v>44400</v>
      </c>
      <c r="M4062" s="255" t="s">
        <v>28</v>
      </c>
      <c r="N4062" s="255" t="s">
        <v>30</v>
      </c>
      <c r="O4062" s="260"/>
      <c r="P4062" s="255"/>
      <c r="Q4062" s="255" t="s">
        <v>30</v>
      </c>
      <c r="R4062" s="255"/>
      <c r="S4062" s="255"/>
      <c r="T4062" s="251" t="str">
        <f t="array" ref="T4062">VLOOKUP(D4062&amp;E4062,IF({1,0},'2021春'!$C$3:$C$4485&amp;'2021春'!$D$3:$D$4485,'2021春'!$H$3:$H$4485),2,0)</f>
        <v>451229200508275713</v>
      </c>
    </row>
    <row r="4063" spans="1:20">
      <c r="A4063" s="255">
        <v>4061</v>
      </c>
      <c r="B4063" s="255" t="s">
        <v>16108</v>
      </c>
      <c r="C4063" s="255" t="s">
        <v>21</v>
      </c>
      <c r="D4063" s="255" t="s">
        <v>492</v>
      </c>
      <c r="E4063" s="255" t="s">
        <v>16109</v>
      </c>
      <c r="F4063" s="255" t="s">
        <v>143</v>
      </c>
      <c r="G4063" s="255">
        <v>17</v>
      </c>
      <c r="H4063" s="255" t="s">
        <v>16110</v>
      </c>
      <c r="I4063" s="255" t="s">
        <v>16111</v>
      </c>
      <c r="J4063" s="255">
        <v>18176744182</v>
      </c>
      <c r="K4063" s="255" t="s">
        <v>27</v>
      </c>
      <c r="L4063" s="260">
        <v>44394</v>
      </c>
      <c r="M4063" s="255" t="s">
        <v>28</v>
      </c>
      <c r="N4063" s="255" t="s">
        <v>27</v>
      </c>
      <c r="O4063" s="260">
        <v>44415</v>
      </c>
      <c r="P4063" s="255" t="s">
        <v>16112</v>
      </c>
      <c r="Q4063" s="255" t="s">
        <v>30</v>
      </c>
      <c r="R4063" s="255"/>
      <c r="S4063" s="255"/>
      <c r="T4063" s="251" t="str">
        <f t="array" ref="T4063">VLOOKUP(D4063&amp;E4063,IF({1,0},'2021春'!$C$3:$C$4485&amp;'2021春'!$D$3:$D$4485,'2021春'!$H$3:$H$4485),2,0)</f>
        <v>452731200403154827</v>
      </c>
    </row>
    <row r="4064" spans="1:20">
      <c r="A4064" s="255">
        <v>4062</v>
      </c>
      <c r="B4064" s="255" t="s">
        <v>16113</v>
      </c>
      <c r="C4064" s="255" t="s">
        <v>21</v>
      </c>
      <c r="D4064" s="255" t="s">
        <v>492</v>
      </c>
      <c r="E4064" s="255" t="s">
        <v>1852</v>
      </c>
      <c r="F4064" s="255" t="s">
        <v>24</v>
      </c>
      <c r="G4064" s="255">
        <v>17</v>
      </c>
      <c r="H4064" s="255" t="s">
        <v>16114</v>
      </c>
      <c r="I4064" s="255" t="s">
        <v>16115</v>
      </c>
      <c r="J4064" s="255">
        <v>17776589397</v>
      </c>
      <c r="K4064" s="255" t="s">
        <v>27</v>
      </c>
      <c r="L4064" s="260">
        <v>44398</v>
      </c>
      <c r="M4064" s="255" t="s">
        <v>28</v>
      </c>
      <c r="N4064" s="255" t="s">
        <v>30</v>
      </c>
      <c r="O4064" s="260"/>
      <c r="P4064" s="255"/>
      <c r="Q4064" s="255" t="s">
        <v>30</v>
      </c>
      <c r="R4064" s="255"/>
      <c r="S4064" s="255"/>
      <c r="T4064" s="251" t="str">
        <f t="array" ref="T4064">VLOOKUP(D4064&amp;E4064,IF({1,0},'2021春'!$C$3:$C$4485&amp;'2021春'!$D$3:$D$4485,'2021春'!$H$3:$H$4485),2,0)</f>
        <v>451229200310260014</v>
      </c>
    </row>
    <row r="4065" spans="1:20">
      <c r="A4065" s="255">
        <v>4063</v>
      </c>
      <c r="B4065" s="255" t="s">
        <v>16116</v>
      </c>
      <c r="C4065" s="255" t="s">
        <v>21</v>
      </c>
      <c r="D4065" s="255" t="s">
        <v>492</v>
      </c>
      <c r="E4065" s="255" t="s">
        <v>16117</v>
      </c>
      <c r="F4065" s="255" t="s">
        <v>24</v>
      </c>
      <c r="G4065" s="255">
        <v>15</v>
      </c>
      <c r="H4065" s="255" t="s">
        <v>16118</v>
      </c>
      <c r="I4065" s="255" t="s">
        <v>16119</v>
      </c>
      <c r="J4065" s="255">
        <v>15878686201</v>
      </c>
      <c r="K4065" s="255" t="s">
        <v>27</v>
      </c>
      <c r="L4065" s="260">
        <v>44400</v>
      </c>
      <c r="M4065" s="255" t="s">
        <v>28</v>
      </c>
      <c r="N4065" s="255" t="s">
        <v>30</v>
      </c>
      <c r="O4065" s="260"/>
      <c r="P4065" s="255"/>
      <c r="Q4065" s="255" t="s">
        <v>30</v>
      </c>
      <c r="R4065" s="255"/>
      <c r="S4065" s="255"/>
      <c r="T4065" s="251" t="str">
        <f t="array" ref="T4065">VLOOKUP(D4065&amp;E4065,IF({1,0},'2021春'!$C$3:$C$4485&amp;'2021春'!$D$3:$D$4485,'2021春'!$H$3:$H$4485),2,0)</f>
        <v>451228200510295610</v>
      </c>
    </row>
    <row r="4066" spans="1:20">
      <c r="A4066" s="255">
        <v>4064</v>
      </c>
      <c r="B4066" s="255" t="s">
        <v>16120</v>
      </c>
      <c r="C4066" s="255" t="s">
        <v>21</v>
      </c>
      <c r="D4066" s="255" t="s">
        <v>492</v>
      </c>
      <c r="E4066" s="255" t="s">
        <v>16121</v>
      </c>
      <c r="F4066" s="255" t="s">
        <v>24</v>
      </c>
      <c r="G4066" s="255">
        <v>16</v>
      </c>
      <c r="H4066" s="255" t="s">
        <v>16122</v>
      </c>
      <c r="I4066" s="255" t="s">
        <v>16123</v>
      </c>
      <c r="J4066" s="255">
        <v>18707780311</v>
      </c>
      <c r="K4066" s="255" t="s">
        <v>27</v>
      </c>
      <c r="L4066" s="260">
        <v>44396</v>
      </c>
      <c r="M4066" s="255" t="s">
        <v>4424</v>
      </c>
      <c r="N4066" s="255" t="s">
        <v>30</v>
      </c>
      <c r="O4066" s="260"/>
      <c r="P4066" s="255"/>
      <c r="Q4066" s="255" t="s">
        <v>30</v>
      </c>
      <c r="R4066" s="255"/>
      <c r="S4066" s="255"/>
      <c r="T4066" s="251" t="str">
        <f t="array" ref="T4066">VLOOKUP(D4066&amp;E4066,IF({1,0},'2021春'!$C$3:$C$4485&amp;'2021春'!$D$3:$D$4485,'2021春'!$H$3:$H$4485),2,0)</f>
        <v>452731200411145410</v>
      </c>
    </row>
    <row r="4067" spans="1:20">
      <c r="A4067" s="255">
        <v>4065</v>
      </c>
      <c r="B4067" s="255" t="s">
        <v>16124</v>
      </c>
      <c r="C4067" s="255" t="s">
        <v>21</v>
      </c>
      <c r="D4067" s="255" t="s">
        <v>492</v>
      </c>
      <c r="E4067" s="255" t="s">
        <v>14872</v>
      </c>
      <c r="F4067" s="255" t="s">
        <v>143</v>
      </c>
      <c r="G4067" s="255">
        <v>17</v>
      </c>
      <c r="H4067" s="255" t="s">
        <v>16125</v>
      </c>
      <c r="I4067" s="255" t="s">
        <v>16126</v>
      </c>
      <c r="J4067" s="255">
        <v>19907882518</v>
      </c>
      <c r="K4067" s="255" t="s">
        <v>27</v>
      </c>
      <c r="L4067" s="260">
        <v>44394</v>
      </c>
      <c r="M4067" s="255" t="s">
        <v>28</v>
      </c>
      <c r="N4067" s="255" t="s">
        <v>30</v>
      </c>
      <c r="O4067" s="260"/>
      <c r="P4067" s="255"/>
      <c r="Q4067" s="255" t="s">
        <v>30</v>
      </c>
      <c r="R4067" s="255"/>
      <c r="S4067" s="255"/>
      <c r="T4067" s="251" t="str">
        <f t="array" ref="T4067">VLOOKUP(D4067&amp;E4067,IF({1,0},'2021春'!$C$3:$C$4485&amp;'2021春'!$D$3:$D$4485,'2021春'!$H$3:$H$4485),2,0)</f>
        <v>452127200406202727</v>
      </c>
    </row>
    <row r="4068" spans="1:20">
      <c r="A4068" s="255">
        <v>4066</v>
      </c>
      <c r="B4068" s="255" t="s">
        <v>16127</v>
      </c>
      <c r="C4068" s="255" t="s">
        <v>21</v>
      </c>
      <c r="D4068" s="255" t="s">
        <v>492</v>
      </c>
      <c r="E4068" s="255" t="s">
        <v>16128</v>
      </c>
      <c r="F4068" s="255" t="s">
        <v>143</v>
      </c>
      <c r="G4068" s="255">
        <v>17</v>
      </c>
      <c r="H4068" s="255" t="s">
        <v>16129</v>
      </c>
      <c r="I4068" s="255" t="s">
        <v>16130</v>
      </c>
      <c r="J4068" s="255">
        <v>15078574260</v>
      </c>
      <c r="K4068" s="255" t="s">
        <v>27</v>
      </c>
      <c r="L4068" s="260">
        <v>44394</v>
      </c>
      <c r="M4068" s="255" t="s">
        <v>2455</v>
      </c>
      <c r="N4068" s="255" t="s">
        <v>27</v>
      </c>
      <c r="O4068" s="260">
        <v>44415</v>
      </c>
      <c r="P4068" s="255" t="s">
        <v>29</v>
      </c>
      <c r="Q4068" s="255" t="s">
        <v>30</v>
      </c>
      <c r="R4068" s="255"/>
      <c r="S4068" s="255"/>
      <c r="T4068" s="251" t="str">
        <f t="array" ref="T4068">VLOOKUP(D4068&amp;E4068,IF({1,0},'2021春'!$C$3:$C$4485&amp;'2021春'!$D$3:$D$4485,'2021春'!$H$3:$H$4485),2,0)</f>
        <v>451229200402285729</v>
      </c>
    </row>
    <row r="4069" spans="1:20">
      <c r="A4069" s="255">
        <v>4067</v>
      </c>
      <c r="B4069" s="255" t="s">
        <v>16131</v>
      </c>
      <c r="C4069" s="255" t="s">
        <v>21</v>
      </c>
      <c r="D4069" s="255" t="s">
        <v>492</v>
      </c>
      <c r="E4069" s="255" t="s">
        <v>16132</v>
      </c>
      <c r="F4069" s="255" t="s">
        <v>24</v>
      </c>
      <c r="G4069" s="255">
        <v>16</v>
      </c>
      <c r="H4069" s="255" t="s">
        <v>16133</v>
      </c>
      <c r="I4069" s="255" t="s">
        <v>16134</v>
      </c>
      <c r="J4069" s="255">
        <v>13652239559</v>
      </c>
      <c r="K4069" s="255" t="s">
        <v>27</v>
      </c>
      <c r="L4069" s="260">
        <v>44395</v>
      </c>
      <c r="M4069" s="255" t="s">
        <v>3693</v>
      </c>
      <c r="N4069" s="255" t="s">
        <v>30</v>
      </c>
      <c r="O4069" s="260"/>
      <c r="P4069" s="255"/>
      <c r="Q4069" s="255" t="s">
        <v>30</v>
      </c>
      <c r="R4069" s="255"/>
      <c r="S4069" s="255"/>
      <c r="T4069" s="251" t="str">
        <f t="array" ref="T4069">VLOOKUP(D4069&amp;E4069,IF({1,0},'2021春'!$C$3:$C$4485&amp;'2021春'!$D$3:$D$4485,'2021春'!$H$3:$H$4485),2,0)</f>
        <v>451229200501280317</v>
      </c>
    </row>
    <row r="4070" spans="1:20">
      <c r="A4070" s="255">
        <v>4068</v>
      </c>
      <c r="B4070" s="255" t="s">
        <v>16135</v>
      </c>
      <c r="C4070" s="255" t="s">
        <v>21</v>
      </c>
      <c r="D4070" s="255" t="s">
        <v>492</v>
      </c>
      <c r="E4070" s="255" t="s">
        <v>16136</v>
      </c>
      <c r="F4070" s="255" t="s">
        <v>24</v>
      </c>
      <c r="G4070" s="255">
        <v>17</v>
      </c>
      <c r="H4070" s="255" t="s">
        <v>1908</v>
      </c>
      <c r="I4070" s="255" t="s">
        <v>16137</v>
      </c>
      <c r="J4070" s="255">
        <v>13517585468</v>
      </c>
      <c r="K4070" s="255" t="s">
        <v>27</v>
      </c>
      <c r="L4070" s="260">
        <v>44396</v>
      </c>
      <c r="M4070" s="255" t="s">
        <v>98</v>
      </c>
      <c r="N4070" s="255" t="s">
        <v>30</v>
      </c>
      <c r="O4070" s="260"/>
      <c r="P4070" s="255"/>
      <c r="Q4070" s="255" t="s">
        <v>30</v>
      </c>
      <c r="R4070" s="255"/>
      <c r="S4070" s="255"/>
      <c r="T4070" s="251" t="str">
        <f t="array" ref="T4070">VLOOKUP(D4070&amp;E4070,IF({1,0},'2021春'!$C$3:$C$4485&amp;'2021春'!$D$3:$D$4485,'2021春'!$H$3:$H$4485),2,0)</f>
        <v>451229200407261216</v>
      </c>
    </row>
    <row r="4071" spans="1:20">
      <c r="A4071" s="255">
        <v>4069</v>
      </c>
      <c r="B4071" s="255" t="s">
        <v>16138</v>
      </c>
      <c r="C4071" s="255" t="s">
        <v>21</v>
      </c>
      <c r="D4071" s="255" t="s">
        <v>492</v>
      </c>
      <c r="E4071" s="255" t="s">
        <v>16139</v>
      </c>
      <c r="F4071" s="255" t="s">
        <v>143</v>
      </c>
      <c r="G4071" s="255">
        <v>16</v>
      </c>
      <c r="H4071" s="255" t="s">
        <v>16140</v>
      </c>
      <c r="I4071" s="255" t="s">
        <v>16141</v>
      </c>
      <c r="J4071" s="255">
        <v>19127210635</v>
      </c>
      <c r="K4071" s="255" t="s">
        <v>27</v>
      </c>
      <c r="L4071" s="260">
        <v>44394</v>
      </c>
      <c r="M4071" s="255" t="s">
        <v>2172</v>
      </c>
      <c r="N4071" s="255" t="s">
        <v>30</v>
      </c>
      <c r="O4071" s="260"/>
      <c r="P4071" s="255"/>
      <c r="Q4071" s="255" t="s">
        <v>30</v>
      </c>
      <c r="R4071" s="255"/>
      <c r="S4071" s="255"/>
      <c r="T4071" s="251" t="str">
        <f t="array" ref="T4071">VLOOKUP(D4071&amp;E4071,IF({1,0},'2021春'!$C$3:$C$4485&amp;'2021春'!$D$3:$D$4485,'2021春'!$H$3:$H$4485),2,0)</f>
        <v>45273120041209482X</v>
      </c>
    </row>
    <row r="4072" spans="1:20">
      <c r="A4072" s="255">
        <v>4070</v>
      </c>
      <c r="B4072" s="255" t="s">
        <v>16142</v>
      </c>
      <c r="C4072" s="255" t="s">
        <v>21</v>
      </c>
      <c r="D4072" s="255" t="s">
        <v>492</v>
      </c>
      <c r="E4072" s="255" t="s">
        <v>16143</v>
      </c>
      <c r="F4072" s="255" t="s">
        <v>143</v>
      </c>
      <c r="G4072" s="255">
        <v>16</v>
      </c>
      <c r="H4072" s="255" t="s">
        <v>16144</v>
      </c>
      <c r="I4072" s="255" t="s">
        <v>16145</v>
      </c>
      <c r="J4072" s="255">
        <v>19978807454</v>
      </c>
      <c r="K4072" s="255" t="s">
        <v>27</v>
      </c>
      <c r="L4072" s="260">
        <v>44405</v>
      </c>
      <c r="M4072" s="255" t="s">
        <v>68</v>
      </c>
      <c r="N4072" s="255" t="s">
        <v>30</v>
      </c>
      <c r="O4072" s="260"/>
      <c r="P4072" s="255"/>
      <c r="Q4072" s="255" t="s">
        <v>30</v>
      </c>
      <c r="R4072" s="255"/>
      <c r="S4072" s="255"/>
      <c r="T4072" s="251" t="str">
        <f t="array" ref="T4072">VLOOKUP(D4072&amp;E4072,IF({1,0},'2021春'!$C$3:$C$4485&amp;'2021春'!$D$3:$D$4485,'2021春'!$H$3:$H$4485),2,0)</f>
        <v>451229200503294229</v>
      </c>
    </row>
    <row r="4073" spans="1:20">
      <c r="A4073" s="255">
        <v>4071</v>
      </c>
      <c r="B4073" s="255" t="s">
        <v>16146</v>
      </c>
      <c r="C4073" s="255" t="s">
        <v>21</v>
      </c>
      <c r="D4073" s="255" t="s">
        <v>492</v>
      </c>
      <c r="E4073" s="255" t="s">
        <v>16147</v>
      </c>
      <c r="F4073" s="255" t="s">
        <v>143</v>
      </c>
      <c r="G4073" s="255">
        <v>19</v>
      </c>
      <c r="H4073" s="255" t="s">
        <v>16148</v>
      </c>
      <c r="I4073" s="255" t="s">
        <v>2505</v>
      </c>
      <c r="J4073" s="255">
        <v>13416656406</v>
      </c>
      <c r="K4073" s="255" t="s">
        <v>27</v>
      </c>
      <c r="L4073" s="260">
        <v>44395</v>
      </c>
      <c r="M4073" s="255" t="s">
        <v>133</v>
      </c>
      <c r="N4073" s="255" t="s">
        <v>30</v>
      </c>
      <c r="O4073" s="260"/>
      <c r="P4073" s="255"/>
      <c r="Q4073" s="255" t="s">
        <v>30</v>
      </c>
      <c r="R4073" s="255"/>
      <c r="S4073" s="255"/>
      <c r="T4073" s="251" t="str">
        <f t="array" ref="T4073">VLOOKUP(D4073&amp;E4073,IF({1,0},'2021春'!$C$3:$C$4485&amp;'2021春'!$D$3:$D$4485,'2021春'!$H$3:$H$4485),2,0)</f>
        <v>451229200111222445</v>
      </c>
    </row>
    <row r="4074" spans="1:20">
      <c r="A4074" s="255">
        <v>4072</v>
      </c>
      <c r="B4074" s="255" t="s">
        <v>16149</v>
      </c>
      <c r="C4074" s="255" t="s">
        <v>21</v>
      </c>
      <c r="D4074" s="255" t="s">
        <v>492</v>
      </c>
      <c r="E4074" s="255" t="s">
        <v>16150</v>
      </c>
      <c r="F4074" s="255" t="s">
        <v>24</v>
      </c>
      <c r="G4074" s="255">
        <v>16</v>
      </c>
      <c r="H4074" s="255" t="s">
        <v>16151</v>
      </c>
      <c r="I4074" s="255" t="s">
        <v>16152</v>
      </c>
      <c r="J4074" s="255">
        <v>15078635746</v>
      </c>
      <c r="K4074" s="255" t="s">
        <v>27</v>
      </c>
      <c r="L4074" s="260">
        <v>44394</v>
      </c>
      <c r="M4074" s="255" t="s">
        <v>28</v>
      </c>
      <c r="N4074" s="255" t="s">
        <v>30</v>
      </c>
      <c r="O4074" s="260"/>
      <c r="P4074" s="255"/>
      <c r="Q4074" s="255" t="s">
        <v>30</v>
      </c>
      <c r="R4074" s="255"/>
      <c r="S4074" s="255"/>
      <c r="T4074" s="251" t="str">
        <f t="array" ref="T4074">VLOOKUP(D4074&amp;E4074,IF({1,0},'2021春'!$C$3:$C$4485&amp;'2021春'!$D$3:$D$4485,'2021春'!$H$3:$H$4485),2,0)</f>
        <v>452731200412255718</v>
      </c>
    </row>
    <row r="4075" spans="1:20">
      <c r="A4075" s="255">
        <v>4073</v>
      </c>
      <c r="B4075" s="255" t="s">
        <v>16153</v>
      </c>
      <c r="C4075" s="255" t="s">
        <v>21</v>
      </c>
      <c r="D4075" s="255" t="s">
        <v>492</v>
      </c>
      <c r="E4075" s="255" t="s">
        <v>16154</v>
      </c>
      <c r="F4075" s="255" t="s">
        <v>143</v>
      </c>
      <c r="G4075" s="255">
        <v>16</v>
      </c>
      <c r="H4075" s="255" t="s">
        <v>16155</v>
      </c>
      <c r="I4075" s="255" t="s">
        <v>16156</v>
      </c>
      <c r="J4075" s="255">
        <v>15878688533</v>
      </c>
      <c r="K4075" s="255" t="s">
        <v>27</v>
      </c>
      <c r="L4075" s="260">
        <v>44394</v>
      </c>
      <c r="M4075" s="255" t="s">
        <v>28</v>
      </c>
      <c r="N4075" s="255" t="s">
        <v>30</v>
      </c>
      <c r="O4075" s="260"/>
      <c r="P4075" s="255"/>
      <c r="Q4075" s="255" t="s">
        <v>30</v>
      </c>
      <c r="R4075" s="255"/>
      <c r="S4075" s="255"/>
      <c r="T4075" s="251" t="str">
        <f t="array" ref="T4075">VLOOKUP(D4075&amp;E4075,IF({1,0},'2021春'!$C$3:$C$4485&amp;'2021春'!$D$3:$D$4485,'2021春'!$H$3:$H$4485),2,0)</f>
        <v>451229200503050021</v>
      </c>
    </row>
    <row r="4076" spans="1:20">
      <c r="A4076" s="255">
        <v>4074</v>
      </c>
      <c r="B4076" s="255" t="s">
        <v>16157</v>
      </c>
      <c r="C4076" s="255" t="s">
        <v>21</v>
      </c>
      <c r="D4076" s="255" t="s">
        <v>492</v>
      </c>
      <c r="E4076" s="255" t="s">
        <v>16158</v>
      </c>
      <c r="F4076" s="255" t="s">
        <v>24</v>
      </c>
      <c r="G4076" s="255">
        <v>16</v>
      </c>
      <c r="H4076" s="255" t="s">
        <v>16159</v>
      </c>
      <c r="I4076" s="255" t="s">
        <v>1112</v>
      </c>
      <c r="J4076" s="255">
        <v>15807781073</v>
      </c>
      <c r="K4076" s="255" t="s">
        <v>27</v>
      </c>
      <c r="L4076" s="260">
        <v>44394</v>
      </c>
      <c r="M4076" s="255" t="s">
        <v>28</v>
      </c>
      <c r="N4076" s="255" t="s">
        <v>30</v>
      </c>
      <c r="O4076" s="260"/>
      <c r="P4076" s="255"/>
      <c r="Q4076" s="255" t="s">
        <v>30</v>
      </c>
      <c r="R4076" s="255"/>
      <c r="S4076" s="255"/>
      <c r="T4076" s="251" t="str">
        <f t="array" ref="T4076">VLOOKUP(D4076&amp;E4076,IF({1,0},'2021春'!$C$3:$C$4485&amp;'2021春'!$D$3:$D$4485,'2021春'!$H$3:$H$4485),2,0)</f>
        <v>450124200411162714</v>
      </c>
    </row>
    <row r="4077" spans="1:20">
      <c r="A4077" s="255">
        <v>4075</v>
      </c>
      <c r="B4077" s="255" t="s">
        <v>16160</v>
      </c>
      <c r="C4077" s="255" t="s">
        <v>21</v>
      </c>
      <c r="D4077" s="255" t="s">
        <v>497</v>
      </c>
      <c r="E4077" s="255" t="s">
        <v>16161</v>
      </c>
      <c r="F4077" s="255" t="s">
        <v>143</v>
      </c>
      <c r="G4077" s="255">
        <v>16</v>
      </c>
      <c r="H4077" s="255" t="s">
        <v>16162</v>
      </c>
      <c r="I4077" s="255" t="s">
        <v>11479</v>
      </c>
      <c r="J4077" s="255">
        <v>15277848740</v>
      </c>
      <c r="K4077" s="255" t="s">
        <v>27</v>
      </c>
      <c r="L4077" s="260">
        <v>44397</v>
      </c>
      <c r="M4077" s="255" t="s">
        <v>28</v>
      </c>
      <c r="N4077" s="255"/>
      <c r="O4077" s="260"/>
      <c r="P4077" s="255"/>
      <c r="Q4077" s="255" t="s">
        <v>30</v>
      </c>
      <c r="R4077" s="255"/>
      <c r="S4077" s="255"/>
      <c r="T4077" s="251" t="str">
        <f t="array" ref="T4077">VLOOKUP(D4077&amp;E4077,IF({1,0},'2021春'!$C$3:$C$4485&amp;'2021春'!$D$3:$D$4485,'2021春'!$H$3:$H$4485),2,0)</f>
        <v>452731200502034820</v>
      </c>
    </row>
    <row r="4078" spans="1:20">
      <c r="A4078" s="255">
        <v>4076</v>
      </c>
      <c r="B4078" s="255" t="s">
        <v>16163</v>
      </c>
      <c r="C4078" s="255" t="s">
        <v>21</v>
      </c>
      <c r="D4078" s="255" t="s">
        <v>497</v>
      </c>
      <c r="E4078" s="255" t="s">
        <v>16164</v>
      </c>
      <c r="F4078" s="255" t="s">
        <v>143</v>
      </c>
      <c r="G4078" s="255">
        <v>19</v>
      </c>
      <c r="H4078" s="255" t="s">
        <v>16165</v>
      </c>
      <c r="I4078" s="255" t="s">
        <v>16166</v>
      </c>
      <c r="J4078" s="255">
        <v>18707783039</v>
      </c>
      <c r="K4078" s="255" t="s">
        <v>27</v>
      </c>
      <c r="L4078" s="260">
        <v>44395</v>
      </c>
      <c r="M4078" s="255" t="s">
        <v>28</v>
      </c>
      <c r="N4078" s="255"/>
      <c r="O4078" s="260"/>
      <c r="P4078" s="255"/>
      <c r="Q4078" s="255" t="s">
        <v>30</v>
      </c>
      <c r="R4078" s="255"/>
      <c r="S4078" s="255"/>
      <c r="T4078" s="251" t="str">
        <f t="array" ref="T4078">VLOOKUP(D4078&amp;E4078,IF({1,0},'2021春'!$C$3:$C$4485&amp;'2021春'!$D$3:$D$4485,'2021春'!$H$3:$H$4485),2,0)</f>
        <v>451229200205171829</v>
      </c>
    </row>
    <row r="4079" spans="1:20">
      <c r="A4079" s="255">
        <v>4077</v>
      </c>
      <c r="B4079" s="255" t="s">
        <v>16167</v>
      </c>
      <c r="C4079" s="255" t="s">
        <v>21</v>
      </c>
      <c r="D4079" s="255" t="s">
        <v>497</v>
      </c>
      <c r="E4079" s="255" t="s">
        <v>16168</v>
      </c>
      <c r="F4079" s="255" t="s">
        <v>143</v>
      </c>
      <c r="G4079" s="255">
        <v>15</v>
      </c>
      <c r="H4079" s="255" t="s">
        <v>16169</v>
      </c>
      <c r="I4079" s="255" t="s">
        <v>16170</v>
      </c>
      <c r="J4079" s="255">
        <v>19127173772</v>
      </c>
      <c r="K4079" s="255" t="s">
        <v>27</v>
      </c>
      <c r="L4079" s="260">
        <v>44395</v>
      </c>
      <c r="M4079" s="255" t="s">
        <v>28</v>
      </c>
      <c r="N4079" s="255" t="s">
        <v>30</v>
      </c>
      <c r="O4079" s="260"/>
      <c r="P4079" s="255"/>
      <c r="Q4079" s="255" t="s">
        <v>30</v>
      </c>
      <c r="R4079" s="255"/>
      <c r="S4079" s="255"/>
      <c r="T4079" s="251" t="str">
        <f t="array" ref="T4079">VLOOKUP(D4079&amp;E4079,IF({1,0},'2021春'!$C$3:$C$4485&amp;'2021春'!$D$3:$D$4485,'2021春'!$H$3:$H$4485),2,0)</f>
        <v>451229200508160027</v>
      </c>
    </row>
    <row r="4080" spans="1:20">
      <c r="A4080" s="255">
        <v>4078</v>
      </c>
      <c r="B4080" s="255" t="s">
        <v>16171</v>
      </c>
      <c r="C4080" s="255" t="s">
        <v>21</v>
      </c>
      <c r="D4080" s="255" t="s">
        <v>497</v>
      </c>
      <c r="E4080" s="255" t="s">
        <v>16172</v>
      </c>
      <c r="F4080" s="255" t="s">
        <v>143</v>
      </c>
      <c r="G4080" s="255">
        <v>16</v>
      </c>
      <c r="H4080" s="255" t="s">
        <v>16173</v>
      </c>
      <c r="I4080" s="255" t="s">
        <v>16174</v>
      </c>
      <c r="J4080" s="255">
        <v>18977894399</v>
      </c>
      <c r="K4080" s="255" t="s">
        <v>27</v>
      </c>
      <c r="L4080" s="260">
        <v>44398</v>
      </c>
      <c r="M4080" s="255" t="s">
        <v>1352</v>
      </c>
      <c r="N4080" s="255"/>
      <c r="O4080" s="260"/>
      <c r="P4080" s="255"/>
      <c r="Q4080" s="255" t="s">
        <v>30</v>
      </c>
      <c r="R4080" s="255"/>
      <c r="S4080" s="255"/>
      <c r="T4080" s="251" t="str">
        <f t="array" ref="T4080">VLOOKUP(D4080&amp;E4080,IF({1,0},'2021春'!$C$3:$C$4485&amp;'2021春'!$D$3:$D$4485,'2021春'!$H$3:$H$4485),2,0)</f>
        <v>451229200411051844</v>
      </c>
    </row>
    <row r="4081" spans="1:20">
      <c r="A4081" s="255">
        <v>4079</v>
      </c>
      <c r="B4081" s="255" t="s">
        <v>16175</v>
      </c>
      <c r="C4081" s="255" t="s">
        <v>21</v>
      </c>
      <c r="D4081" s="255" t="s">
        <v>497</v>
      </c>
      <c r="E4081" s="255" t="s">
        <v>16176</v>
      </c>
      <c r="F4081" s="255" t="s">
        <v>24</v>
      </c>
      <c r="G4081" s="255">
        <v>16</v>
      </c>
      <c r="H4081" s="255" t="s">
        <v>2276</v>
      </c>
      <c r="I4081" s="255" t="s">
        <v>16177</v>
      </c>
      <c r="J4081" s="255">
        <v>18707780268</v>
      </c>
      <c r="K4081" s="255" t="s">
        <v>27</v>
      </c>
      <c r="L4081" s="260">
        <v>44396</v>
      </c>
      <c r="M4081" s="255" t="s">
        <v>68</v>
      </c>
      <c r="N4081" s="255"/>
      <c r="O4081" s="260"/>
      <c r="P4081" s="255"/>
      <c r="Q4081" s="255" t="s">
        <v>30</v>
      </c>
      <c r="R4081" s="255"/>
      <c r="S4081" s="255"/>
      <c r="T4081" s="251" t="str">
        <f t="array" ref="T4081">VLOOKUP(D4081&amp;E4081,IF({1,0},'2021春'!$C$3:$C$4485&amp;'2021春'!$D$3:$D$4485,'2021春'!$H$3:$H$4485),2,0)</f>
        <v>451229200503034216</v>
      </c>
    </row>
    <row r="4082" spans="1:20">
      <c r="A4082" s="255">
        <v>4080</v>
      </c>
      <c r="B4082" s="255" t="s">
        <v>16178</v>
      </c>
      <c r="C4082" s="255" t="s">
        <v>21</v>
      </c>
      <c r="D4082" s="255" t="s">
        <v>497</v>
      </c>
      <c r="E4082" s="255" t="s">
        <v>16179</v>
      </c>
      <c r="F4082" s="255" t="s">
        <v>24</v>
      </c>
      <c r="G4082" s="255">
        <v>16</v>
      </c>
      <c r="H4082" s="255" t="s">
        <v>16180</v>
      </c>
      <c r="I4082" s="255" t="s">
        <v>16181</v>
      </c>
      <c r="J4082" s="255">
        <v>15277851136</v>
      </c>
      <c r="K4082" s="255" t="s">
        <v>27</v>
      </c>
      <c r="L4082" s="260">
        <v>44397</v>
      </c>
      <c r="M4082" s="255" t="s">
        <v>28</v>
      </c>
      <c r="N4082" s="255"/>
      <c r="O4082" s="260"/>
      <c r="P4082" s="255"/>
      <c r="Q4082" s="255" t="s">
        <v>30</v>
      </c>
      <c r="R4082" s="255"/>
      <c r="S4082" s="255"/>
      <c r="T4082" s="251" t="str">
        <f t="array" ref="T4082">VLOOKUP(D4082&amp;E4082,IF({1,0},'2021春'!$C$3:$C$4485&amp;'2021春'!$D$3:$D$4485,'2021春'!$H$3:$H$4485),2,0)</f>
        <v>452731200502235112</v>
      </c>
    </row>
    <row r="4083" spans="1:20">
      <c r="A4083" s="255">
        <v>4081</v>
      </c>
      <c r="B4083" s="255" t="s">
        <v>16182</v>
      </c>
      <c r="C4083" s="255" t="s">
        <v>21</v>
      </c>
      <c r="D4083" s="255" t="s">
        <v>497</v>
      </c>
      <c r="E4083" s="255" t="s">
        <v>16183</v>
      </c>
      <c r="F4083" s="255" t="s">
        <v>143</v>
      </c>
      <c r="G4083" s="255">
        <v>17</v>
      </c>
      <c r="H4083" s="255" t="s">
        <v>16184</v>
      </c>
      <c r="I4083" s="255" t="s">
        <v>16185</v>
      </c>
      <c r="J4083" s="255">
        <v>13677780679</v>
      </c>
      <c r="K4083" s="255" t="s">
        <v>27</v>
      </c>
      <c r="L4083" s="260">
        <v>44404</v>
      </c>
      <c r="M4083" s="255" t="s">
        <v>28</v>
      </c>
      <c r="N4083" s="255"/>
      <c r="O4083" s="260"/>
      <c r="P4083" s="255"/>
      <c r="Q4083" s="255" t="s">
        <v>30</v>
      </c>
      <c r="R4083" s="255"/>
      <c r="S4083" s="255"/>
      <c r="T4083" s="251" t="str">
        <f t="array" ref="T4083">VLOOKUP(D4083&amp;E4083,IF({1,0},'2021春'!$C$3:$C$4485&amp;'2021春'!$D$3:$D$4485,'2021春'!$H$3:$H$4485),2,0)</f>
        <v>452731200407020025</v>
      </c>
    </row>
    <row r="4084" spans="1:20">
      <c r="A4084" s="255">
        <v>4082</v>
      </c>
      <c r="B4084" s="255" t="s">
        <v>16186</v>
      </c>
      <c r="C4084" s="255" t="s">
        <v>21</v>
      </c>
      <c r="D4084" s="255" t="s">
        <v>497</v>
      </c>
      <c r="E4084" s="255" t="s">
        <v>16187</v>
      </c>
      <c r="F4084" s="255" t="s">
        <v>143</v>
      </c>
      <c r="G4084" s="255">
        <v>16</v>
      </c>
      <c r="H4084" s="255" t="s">
        <v>16188</v>
      </c>
      <c r="I4084" s="255" t="s">
        <v>16189</v>
      </c>
      <c r="J4084" s="255">
        <v>17807875626</v>
      </c>
      <c r="K4084" s="255" t="s">
        <v>27</v>
      </c>
      <c r="L4084" s="260">
        <v>44401</v>
      </c>
      <c r="M4084" s="255" t="s">
        <v>2747</v>
      </c>
      <c r="N4084" s="255"/>
      <c r="O4084" s="260"/>
      <c r="P4084" s="255"/>
      <c r="Q4084" s="255" t="s">
        <v>30</v>
      </c>
      <c r="R4084" s="255"/>
      <c r="S4084" s="255"/>
      <c r="T4084" s="251" t="str">
        <f t="array" ref="T4084">VLOOKUP(D4084&amp;E4084,IF({1,0},'2021春'!$C$3:$C$4485&amp;'2021春'!$D$3:$D$4485,'2021春'!$H$3:$H$4485),2,0)</f>
        <v>451229200412122720</v>
      </c>
    </row>
    <row r="4085" spans="1:20">
      <c r="A4085" s="255">
        <v>4083</v>
      </c>
      <c r="B4085" s="255" t="s">
        <v>16190</v>
      </c>
      <c r="C4085" s="255" t="s">
        <v>21</v>
      </c>
      <c r="D4085" s="255" t="s">
        <v>497</v>
      </c>
      <c r="E4085" s="255" t="s">
        <v>16191</v>
      </c>
      <c r="F4085" s="255" t="s">
        <v>24</v>
      </c>
      <c r="G4085" s="255">
        <v>17</v>
      </c>
      <c r="H4085" s="255" t="s">
        <v>16192</v>
      </c>
      <c r="I4085" s="255" t="s">
        <v>16193</v>
      </c>
      <c r="J4085" s="255">
        <v>13877876292</v>
      </c>
      <c r="K4085" s="255" t="s">
        <v>27</v>
      </c>
      <c r="L4085" s="260">
        <v>44397</v>
      </c>
      <c r="M4085" s="255" t="s">
        <v>1217</v>
      </c>
      <c r="N4085" s="255"/>
      <c r="O4085" s="260"/>
      <c r="P4085" s="255"/>
      <c r="Q4085" s="255" t="s">
        <v>30</v>
      </c>
      <c r="R4085" s="255"/>
      <c r="S4085" s="255"/>
      <c r="T4085" s="251" t="str">
        <f t="array" ref="T4085">VLOOKUP(D4085&amp;E4085,IF({1,0},'2021春'!$C$3:$C$4485&amp;'2021春'!$D$3:$D$4485,'2021春'!$H$3:$H$4485),2,0)</f>
        <v>452731200404035192</v>
      </c>
    </row>
    <row r="4086" spans="1:20">
      <c r="A4086" s="255">
        <v>4084</v>
      </c>
      <c r="B4086" s="255" t="s">
        <v>16194</v>
      </c>
      <c r="C4086" s="255" t="s">
        <v>21</v>
      </c>
      <c r="D4086" s="255" t="s">
        <v>497</v>
      </c>
      <c r="E4086" s="255" t="s">
        <v>16195</v>
      </c>
      <c r="F4086" s="255" t="s">
        <v>143</v>
      </c>
      <c r="G4086" s="255">
        <v>17</v>
      </c>
      <c r="H4086" s="255" t="s">
        <v>10561</v>
      </c>
      <c r="I4086" s="255" t="s">
        <v>11935</v>
      </c>
      <c r="J4086" s="255">
        <v>17377440532</v>
      </c>
      <c r="K4086" s="255" t="s">
        <v>27</v>
      </c>
      <c r="L4086" s="260">
        <v>44394</v>
      </c>
      <c r="M4086" s="255" t="s">
        <v>5912</v>
      </c>
      <c r="N4086" s="255"/>
      <c r="O4086" s="260"/>
      <c r="P4086" s="255"/>
      <c r="Q4086" s="255" t="s">
        <v>30</v>
      </c>
      <c r="R4086" s="255"/>
      <c r="S4086" s="255"/>
      <c r="T4086" s="251" t="str">
        <f t="array" ref="T4086">VLOOKUP(D4086&amp;E4086,IF({1,0},'2021春'!$C$3:$C$4485&amp;'2021春'!$D$3:$D$4485,'2021春'!$H$3:$H$4485),2,0)</f>
        <v>451229200408103922</v>
      </c>
    </row>
    <row r="4087" spans="1:20">
      <c r="A4087" s="255">
        <v>4085</v>
      </c>
      <c r="B4087" s="255" t="s">
        <v>16196</v>
      </c>
      <c r="C4087" s="255" t="s">
        <v>21</v>
      </c>
      <c r="D4087" s="255" t="s">
        <v>497</v>
      </c>
      <c r="E4087" s="255" t="s">
        <v>16197</v>
      </c>
      <c r="F4087" s="255" t="s">
        <v>24</v>
      </c>
      <c r="G4087" s="255">
        <v>16</v>
      </c>
      <c r="H4087" s="255" t="s">
        <v>2578</v>
      </c>
      <c r="I4087" s="255" t="s">
        <v>16198</v>
      </c>
      <c r="J4087" s="255">
        <v>13553325935</v>
      </c>
      <c r="K4087" s="255" t="s">
        <v>27</v>
      </c>
      <c r="L4087" s="260">
        <v>44397</v>
      </c>
      <c r="M4087" s="255" t="s">
        <v>1217</v>
      </c>
      <c r="N4087" s="255"/>
      <c r="O4087" s="260"/>
      <c r="P4087" s="255"/>
      <c r="Q4087" s="255" t="s">
        <v>30</v>
      </c>
      <c r="R4087" s="255"/>
      <c r="S4087" s="255"/>
      <c r="T4087" s="251" t="str">
        <f t="array" ref="T4087">VLOOKUP(D4087&amp;E4087,IF({1,0},'2021春'!$C$3:$C$4485&amp;'2021春'!$D$3:$D$4485,'2021春'!$H$3:$H$4485),2,0)</f>
        <v>452731200504105119</v>
      </c>
    </row>
    <row r="4088" spans="1:20">
      <c r="A4088" s="255">
        <v>4086</v>
      </c>
      <c r="B4088" s="255" t="s">
        <v>16199</v>
      </c>
      <c r="C4088" s="255" t="s">
        <v>21</v>
      </c>
      <c r="D4088" s="255" t="s">
        <v>497</v>
      </c>
      <c r="E4088" s="255" t="s">
        <v>16200</v>
      </c>
      <c r="F4088" s="255" t="s">
        <v>143</v>
      </c>
      <c r="G4088" s="255">
        <v>16</v>
      </c>
      <c r="H4088" s="255" t="s">
        <v>2591</v>
      </c>
      <c r="I4088" s="255" t="s">
        <v>16201</v>
      </c>
      <c r="J4088" s="255">
        <v>15277849512</v>
      </c>
      <c r="K4088" s="255" t="s">
        <v>27</v>
      </c>
      <c r="L4088" s="260">
        <v>44396</v>
      </c>
      <c r="M4088" s="255" t="s">
        <v>68</v>
      </c>
      <c r="N4088" s="255"/>
      <c r="O4088" s="260"/>
      <c r="P4088" s="255"/>
      <c r="Q4088" s="255" t="s">
        <v>30</v>
      </c>
      <c r="R4088" s="255"/>
      <c r="S4088" s="255"/>
      <c r="T4088" s="251" t="str">
        <f t="array" ref="T4088">VLOOKUP(D4088&amp;E4088,IF({1,0},'2021春'!$C$3:$C$4485&amp;'2021春'!$D$3:$D$4485,'2021春'!$H$3:$H$4485),2,0)</f>
        <v>45273120050726422X</v>
      </c>
    </row>
    <row r="4089" spans="1:20">
      <c r="A4089" s="255">
        <v>4087</v>
      </c>
      <c r="B4089" s="255" t="s">
        <v>16202</v>
      </c>
      <c r="C4089" s="255" t="s">
        <v>21</v>
      </c>
      <c r="D4089" s="255" t="s">
        <v>497</v>
      </c>
      <c r="E4089" s="255" t="s">
        <v>16203</v>
      </c>
      <c r="F4089" s="255" t="s">
        <v>143</v>
      </c>
      <c r="G4089" s="255">
        <v>16</v>
      </c>
      <c r="H4089" s="255" t="s">
        <v>16204</v>
      </c>
      <c r="I4089" s="255" t="s">
        <v>16205</v>
      </c>
      <c r="J4089" s="255">
        <v>18176135431</v>
      </c>
      <c r="K4089" s="255" t="s">
        <v>27</v>
      </c>
      <c r="L4089" s="260">
        <v>44395</v>
      </c>
      <c r="M4089" s="255" t="s">
        <v>1288</v>
      </c>
      <c r="N4089" s="255"/>
      <c r="O4089" s="260"/>
      <c r="P4089" s="255"/>
      <c r="Q4089" s="255" t="s">
        <v>30</v>
      </c>
      <c r="R4089" s="255"/>
      <c r="S4089" s="255"/>
      <c r="T4089" s="251" t="str">
        <f t="array" ref="T4089">VLOOKUP(D4089&amp;E4089,IF({1,0},'2021春'!$C$3:$C$4485&amp;'2021春'!$D$3:$D$4485,'2021春'!$H$3:$H$4485),2,0)</f>
        <v>451229200412290628</v>
      </c>
    </row>
    <row r="4090" spans="1:20">
      <c r="A4090" s="255">
        <v>4088</v>
      </c>
      <c r="B4090" s="255" t="s">
        <v>16206</v>
      </c>
      <c r="C4090" s="255" t="s">
        <v>21</v>
      </c>
      <c r="D4090" s="255" t="s">
        <v>497</v>
      </c>
      <c r="E4090" s="255" t="s">
        <v>16207</v>
      </c>
      <c r="F4090" s="255" t="s">
        <v>143</v>
      </c>
      <c r="G4090" s="255">
        <v>19</v>
      </c>
      <c r="H4090" s="255" t="s">
        <v>16208</v>
      </c>
      <c r="I4090" s="255" t="s">
        <v>16209</v>
      </c>
      <c r="J4090" s="255">
        <v>18077875049</v>
      </c>
      <c r="K4090" s="255" t="s">
        <v>27</v>
      </c>
      <c r="L4090" s="260">
        <v>44331</v>
      </c>
      <c r="M4090" s="255" t="s">
        <v>28</v>
      </c>
      <c r="N4090" s="255" t="s">
        <v>27</v>
      </c>
      <c r="O4090" s="260">
        <v>44366</v>
      </c>
      <c r="P4090" s="255" t="s">
        <v>28</v>
      </c>
      <c r="Q4090" s="255" t="s">
        <v>30</v>
      </c>
      <c r="R4090" s="255"/>
      <c r="S4090" s="255"/>
      <c r="T4090" s="251" t="str">
        <f t="array" ref="T4090">VLOOKUP(D4090&amp;E4090,IF({1,0},'2021春'!$C$3:$C$4485&amp;'2021春'!$D$3:$D$4485,'2021春'!$H$3:$H$4485),2,0)</f>
        <v>45122920011211362X</v>
      </c>
    </row>
    <row r="4091" spans="1:20">
      <c r="A4091" s="255">
        <v>4089</v>
      </c>
      <c r="B4091" s="255" t="s">
        <v>16210</v>
      </c>
      <c r="C4091" s="255" t="s">
        <v>21</v>
      </c>
      <c r="D4091" s="255" t="s">
        <v>497</v>
      </c>
      <c r="E4091" s="255" t="s">
        <v>16211</v>
      </c>
      <c r="F4091" s="255" t="s">
        <v>143</v>
      </c>
      <c r="G4091" s="255">
        <v>17</v>
      </c>
      <c r="H4091" s="255" t="s">
        <v>16212</v>
      </c>
      <c r="I4091" s="255" t="s">
        <v>16213</v>
      </c>
      <c r="J4091" s="255">
        <v>15277895813</v>
      </c>
      <c r="K4091" s="255" t="s">
        <v>27</v>
      </c>
      <c r="L4091" s="260">
        <v>44397</v>
      </c>
      <c r="M4091" s="255" t="s">
        <v>28</v>
      </c>
      <c r="N4091" s="255"/>
      <c r="O4091" s="260"/>
      <c r="P4091" s="255"/>
      <c r="Q4091" s="255" t="s">
        <v>30</v>
      </c>
      <c r="R4091" s="255"/>
      <c r="S4091" s="255"/>
      <c r="T4091" s="251" t="str">
        <f t="array" ref="T4091">VLOOKUP(D4091&amp;E4091,IF({1,0},'2021春'!$C$3:$C$4485&amp;'2021春'!$D$3:$D$4485,'2021春'!$H$3:$H$4485),2,0)</f>
        <v>451229200310292120</v>
      </c>
    </row>
    <row r="4092" spans="1:20">
      <c r="A4092" s="255">
        <v>4090</v>
      </c>
      <c r="B4092" s="255" t="s">
        <v>16214</v>
      </c>
      <c r="C4092" s="255" t="s">
        <v>21</v>
      </c>
      <c r="D4092" s="255" t="s">
        <v>497</v>
      </c>
      <c r="E4092" s="255" t="s">
        <v>16215</v>
      </c>
      <c r="F4092" s="255" t="s">
        <v>143</v>
      </c>
      <c r="G4092" s="255">
        <v>16</v>
      </c>
      <c r="H4092" s="255" t="s">
        <v>16216</v>
      </c>
      <c r="I4092" s="255" t="s">
        <v>16217</v>
      </c>
      <c r="J4092" s="255">
        <v>13471801891</v>
      </c>
      <c r="K4092" s="255" t="s">
        <v>27</v>
      </c>
      <c r="L4092" s="260">
        <v>44394</v>
      </c>
      <c r="M4092" s="255" t="s">
        <v>28</v>
      </c>
      <c r="N4092" s="255"/>
      <c r="O4092" s="260"/>
      <c r="P4092" s="255"/>
      <c r="Q4092" s="255" t="s">
        <v>30</v>
      </c>
      <c r="R4092" s="255"/>
      <c r="S4092" s="255"/>
      <c r="T4092" s="251" t="str">
        <f t="array" ref="T4092">VLOOKUP(D4092&amp;E4092,IF({1,0},'2021春'!$C$3:$C$4485&amp;'2021春'!$D$3:$D$4485,'2021春'!$H$3:$H$4485),2,0)</f>
        <v>451229200501215726</v>
      </c>
    </row>
    <row r="4093" spans="1:20">
      <c r="A4093" s="255">
        <v>4091</v>
      </c>
      <c r="B4093" s="255" t="s">
        <v>16218</v>
      </c>
      <c r="C4093" s="255" t="s">
        <v>21</v>
      </c>
      <c r="D4093" s="255" t="s">
        <v>497</v>
      </c>
      <c r="E4093" s="255" t="s">
        <v>16219</v>
      </c>
      <c r="F4093" s="255" t="s">
        <v>143</v>
      </c>
      <c r="G4093" s="255">
        <v>17</v>
      </c>
      <c r="H4093" s="255" t="s">
        <v>16220</v>
      </c>
      <c r="I4093" s="255" t="s">
        <v>16221</v>
      </c>
      <c r="J4093" s="255">
        <v>13977876034</v>
      </c>
      <c r="K4093" s="255" t="s">
        <v>27</v>
      </c>
      <c r="L4093" s="260">
        <v>44394</v>
      </c>
      <c r="M4093" s="255" t="s">
        <v>2455</v>
      </c>
      <c r="N4093" s="255" t="s">
        <v>27</v>
      </c>
      <c r="O4093" s="260">
        <v>44416</v>
      </c>
      <c r="P4093" s="255" t="s">
        <v>28</v>
      </c>
      <c r="Q4093" s="255" t="s">
        <v>30</v>
      </c>
      <c r="R4093" s="255"/>
      <c r="S4093" s="255"/>
      <c r="T4093" s="251" t="str">
        <f t="array" ref="T4093">VLOOKUP(D4093&amp;E4093,IF({1,0},'2021春'!$C$3:$C$4485&amp;'2021春'!$D$3:$D$4485,'2021春'!$H$3:$H$4485),2,0)</f>
        <v>452127200404080340</v>
      </c>
    </row>
    <row r="4094" spans="1:20">
      <c r="A4094" s="255">
        <v>4092</v>
      </c>
      <c r="B4094" s="255" t="s">
        <v>16222</v>
      </c>
      <c r="C4094" s="255" t="s">
        <v>21</v>
      </c>
      <c r="D4094" s="255" t="s">
        <v>497</v>
      </c>
      <c r="E4094" s="255" t="s">
        <v>16223</v>
      </c>
      <c r="F4094" s="255" t="s">
        <v>24</v>
      </c>
      <c r="G4094" s="255">
        <v>17</v>
      </c>
      <c r="H4094" s="255" t="s">
        <v>16224</v>
      </c>
      <c r="I4094" s="255" t="s">
        <v>16225</v>
      </c>
      <c r="J4094" s="255">
        <v>15277783118</v>
      </c>
      <c r="K4094" s="255" t="s">
        <v>27</v>
      </c>
      <c r="L4094" s="260">
        <v>44397</v>
      </c>
      <c r="M4094" s="255" t="s">
        <v>1352</v>
      </c>
      <c r="N4094" s="255"/>
      <c r="O4094" s="260"/>
      <c r="P4094" s="255"/>
      <c r="Q4094" s="255" t="s">
        <v>30</v>
      </c>
      <c r="R4094" s="255"/>
      <c r="S4094" s="255"/>
      <c r="T4094" s="251" t="str">
        <f t="array" ref="T4094">VLOOKUP(D4094&amp;E4094,IF({1,0},'2021春'!$C$3:$C$4485&amp;'2021春'!$D$3:$D$4485,'2021春'!$H$3:$H$4485),2,0)</f>
        <v>452731200406281813</v>
      </c>
    </row>
    <row r="4095" spans="1:20">
      <c r="A4095" s="255">
        <v>4093</v>
      </c>
      <c r="B4095" s="255" t="s">
        <v>16226</v>
      </c>
      <c r="C4095" s="255" t="s">
        <v>21</v>
      </c>
      <c r="D4095" s="255" t="s">
        <v>497</v>
      </c>
      <c r="E4095" s="255" t="s">
        <v>16227</v>
      </c>
      <c r="F4095" s="255" t="s">
        <v>24</v>
      </c>
      <c r="G4095" s="255">
        <v>18</v>
      </c>
      <c r="H4095" s="255" t="s">
        <v>3474</v>
      </c>
      <c r="I4095" s="255" t="s">
        <v>16228</v>
      </c>
      <c r="J4095" s="255">
        <v>15277852696</v>
      </c>
      <c r="K4095" s="255" t="s">
        <v>27</v>
      </c>
      <c r="L4095" s="260">
        <v>44395</v>
      </c>
      <c r="M4095" s="255" t="s">
        <v>28</v>
      </c>
      <c r="N4095" s="255"/>
      <c r="O4095" s="260"/>
      <c r="P4095" s="255"/>
      <c r="Q4095" s="255" t="s">
        <v>30</v>
      </c>
      <c r="R4095" s="255"/>
      <c r="S4095" s="255"/>
      <c r="T4095" s="251" t="str">
        <f t="array" ref="T4095">VLOOKUP(D4095&amp;E4095,IF({1,0},'2021春'!$C$3:$C$4485&amp;'2021春'!$D$3:$D$4485,'2021春'!$H$3:$H$4485),2,0)</f>
        <v>452731200302250318</v>
      </c>
    </row>
    <row r="4096" spans="1:20">
      <c r="A4096" s="255">
        <v>4094</v>
      </c>
      <c r="B4096" s="255" t="s">
        <v>16229</v>
      </c>
      <c r="C4096" s="255" t="s">
        <v>21</v>
      </c>
      <c r="D4096" s="255" t="s">
        <v>497</v>
      </c>
      <c r="E4096" s="255" t="s">
        <v>16230</v>
      </c>
      <c r="F4096" s="255" t="s">
        <v>143</v>
      </c>
      <c r="G4096" s="255">
        <v>21</v>
      </c>
      <c r="H4096" s="255" t="s">
        <v>4572</v>
      </c>
      <c r="I4096" s="255" t="s">
        <v>16231</v>
      </c>
      <c r="J4096" s="255">
        <v>19978824247</v>
      </c>
      <c r="K4096" s="255" t="s">
        <v>27</v>
      </c>
      <c r="L4096" s="260">
        <v>44394</v>
      </c>
      <c r="M4096" s="255" t="s">
        <v>1347</v>
      </c>
      <c r="N4096" s="255" t="s">
        <v>27</v>
      </c>
      <c r="O4096" s="260">
        <v>44415</v>
      </c>
      <c r="P4096" s="255" t="s">
        <v>1347</v>
      </c>
      <c r="Q4096" s="255" t="s">
        <v>30</v>
      </c>
      <c r="R4096" s="255"/>
      <c r="S4096" s="255"/>
      <c r="T4096" s="251" t="str">
        <f t="array" ref="T4096">VLOOKUP(D4096&amp;E4096,IF({1,0},'2021春'!$C$3:$C$4485&amp;'2021春'!$D$3:$D$4485,'2021春'!$H$3:$H$4485),2,0)</f>
        <v>451229200001124529</v>
      </c>
    </row>
    <row r="4097" spans="1:20">
      <c r="A4097" s="255">
        <v>4095</v>
      </c>
      <c r="B4097" s="255" t="s">
        <v>16232</v>
      </c>
      <c r="C4097" s="255" t="s">
        <v>21</v>
      </c>
      <c r="D4097" s="255" t="s">
        <v>497</v>
      </c>
      <c r="E4097" s="255" t="s">
        <v>16233</v>
      </c>
      <c r="F4097" s="255" t="s">
        <v>24</v>
      </c>
      <c r="G4097" s="255">
        <v>18</v>
      </c>
      <c r="H4097" s="255" t="s">
        <v>16234</v>
      </c>
      <c r="I4097" s="255" t="s">
        <v>16235</v>
      </c>
      <c r="J4097" s="255">
        <v>17344521015</v>
      </c>
      <c r="K4097" s="255" t="s">
        <v>27</v>
      </c>
      <c r="L4097" s="260">
        <v>44398</v>
      </c>
      <c r="M4097" s="255" t="s">
        <v>1352</v>
      </c>
      <c r="N4097" s="255"/>
      <c r="O4097" s="260"/>
      <c r="P4097" s="255"/>
      <c r="Q4097" s="255" t="s">
        <v>30</v>
      </c>
      <c r="R4097" s="255"/>
      <c r="S4097" s="255"/>
      <c r="T4097" s="251" t="str">
        <f t="array" ref="T4097">VLOOKUP(D4097&amp;E4097,IF({1,0},'2021春'!$C$3:$C$4485&amp;'2021春'!$D$3:$D$4485,'2021春'!$H$3:$H$4485),2,0)</f>
        <v>451229200303081819</v>
      </c>
    </row>
    <row r="4098" spans="1:20">
      <c r="A4098" s="255">
        <v>4096</v>
      </c>
      <c r="B4098" s="255" t="s">
        <v>16236</v>
      </c>
      <c r="C4098" s="255" t="s">
        <v>21</v>
      </c>
      <c r="D4098" s="255" t="s">
        <v>497</v>
      </c>
      <c r="E4098" s="255" t="s">
        <v>16237</v>
      </c>
      <c r="F4098" s="255" t="s">
        <v>24</v>
      </c>
      <c r="G4098" s="255">
        <v>17</v>
      </c>
      <c r="H4098" s="255" t="s">
        <v>16238</v>
      </c>
      <c r="I4098" s="255" t="s">
        <v>16239</v>
      </c>
      <c r="J4098" s="255">
        <v>18977893926</v>
      </c>
      <c r="K4098" s="255" t="s">
        <v>27</v>
      </c>
      <c r="L4098" s="260">
        <v>44394</v>
      </c>
      <c r="M4098" s="255" t="s">
        <v>28</v>
      </c>
      <c r="N4098" s="255"/>
      <c r="O4098" s="260"/>
      <c r="P4098" s="255"/>
      <c r="Q4098" s="255" t="s">
        <v>30</v>
      </c>
      <c r="R4098" s="255"/>
      <c r="S4098" s="255"/>
      <c r="T4098" s="251" t="str">
        <f t="array" ref="T4098">VLOOKUP(D4098&amp;E4098,IF({1,0},'2021春'!$C$3:$C$4485&amp;'2021春'!$D$3:$D$4485,'2021春'!$H$3:$H$4485),2,0)</f>
        <v>452731200406120016</v>
      </c>
    </row>
    <row r="4099" spans="1:20">
      <c r="A4099" s="255">
        <v>4097</v>
      </c>
      <c r="B4099" s="255" t="s">
        <v>16240</v>
      </c>
      <c r="C4099" s="255" t="s">
        <v>21</v>
      </c>
      <c r="D4099" s="255" t="s">
        <v>497</v>
      </c>
      <c r="E4099" s="255" t="s">
        <v>16241</v>
      </c>
      <c r="F4099" s="255" t="s">
        <v>24</v>
      </c>
      <c r="G4099" s="255">
        <v>17</v>
      </c>
      <c r="H4099" s="255" t="s">
        <v>16242</v>
      </c>
      <c r="I4099" s="255" t="s">
        <v>16243</v>
      </c>
      <c r="J4099" s="255">
        <v>18077823368</v>
      </c>
      <c r="K4099" s="255" t="s">
        <v>27</v>
      </c>
      <c r="L4099" s="260">
        <v>44394</v>
      </c>
      <c r="M4099" s="255" t="s">
        <v>28</v>
      </c>
      <c r="N4099" s="255"/>
      <c r="O4099" s="260"/>
      <c r="P4099" s="255"/>
      <c r="Q4099" s="255" t="s">
        <v>30</v>
      </c>
      <c r="R4099" s="255"/>
      <c r="S4099" s="255"/>
      <c r="T4099" s="251" t="str">
        <f t="array" ref="T4099">VLOOKUP(D4099&amp;E4099,IF({1,0},'2021春'!$C$3:$C$4485&amp;'2021春'!$D$3:$D$4485,'2021春'!$H$3:$H$4485),2,0)</f>
        <v>451229200402142111</v>
      </c>
    </row>
    <row r="4100" spans="1:20">
      <c r="A4100" s="255">
        <v>4098</v>
      </c>
      <c r="B4100" s="255" t="s">
        <v>16244</v>
      </c>
      <c r="C4100" s="255" t="s">
        <v>21</v>
      </c>
      <c r="D4100" s="255" t="s">
        <v>497</v>
      </c>
      <c r="E4100" s="255" t="s">
        <v>16245</v>
      </c>
      <c r="F4100" s="255" t="s">
        <v>24</v>
      </c>
      <c r="G4100" s="255">
        <v>14</v>
      </c>
      <c r="H4100" s="255" t="s">
        <v>16246</v>
      </c>
      <c r="I4100" s="255" t="s">
        <v>16247</v>
      </c>
      <c r="J4100" s="255">
        <v>19978820340</v>
      </c>
      <c r="K4100" s="255" t="s">
        <v>27</v>
      </c>
      <c r="L4100" s="260">
        <v>44409</v>
      </c>
      <c r="M4100" s="255" t="s">
        <v>1273</v>
      </c>
      <c r="N4100" s="261" t="s">
        <v>30</v>
      </c>
      <c r="O4100" s="260"/>
      <c r="P4100" s="255"/>
      <c r="Q4100" s="255" t="s">
        <v>30</v>
      </c>
      <c r="R4100" s="255"/>
      <c r="S4100" s="255"/>
      <c r="T4100" s="251" t="str">
        <f t="array" ref="T4100">VLOOKUP(D4100&amp;E4100,IF({1,0},'2021春'!$C$3:$C$4485&amp;'2021春'!$D$3:$D$4485,'2021春'!$H$3:$H$4485),2,0)</f>
        <v>451229200611072113</v>
      </c>
    </row>
    <row r="4101" spans="1:20">
      <c r="A4101" s="255">
        <v>4099</v>
      </c>
      <c r="B4101" s="255" t="s">
        <v>16248</v>
      </c>
      <c r="C4101" s="255" t="s">
        <v>21</v>
      </c>
      <c r="D4101" s="255" t="s">
        <v>497</v>
      </c>
      <c r="E4101" s="255" t="s">
        <v>16249</v>
      </c>
      <c r="F4101" s="255" t="s">
        <v>143</v>
      </c>
      <c r="G4101" s="255">
        <v>16</v>
      </c>
      <c r="H4101" s="255" t="s">
        <v>16250</v>
      </c>
      <c r="I4101" s="255" t="s">
        <v>16251</v>
      </c>
      <c r="J4101" s="255">
        <v>15878688857</v>
      </c>
      <c r="K4101" s="255" t="s">
        <v>27</v>
      </c>
      <c r="L4101" s="260">
        <v>44397</v>
      </c>
      <c r="M4101" s="255" t="s">
        <v>2747</v>
      </c>
      <c r="N4101" s="255"/>
      <c r="O4101" s="260"/>
      <c r="P4101" s="255"/>
      <c r="Q4101" s="255" t="s">
        <v>30</v>
      </c>
      <c r="R4101" s="255"/>
      <c r="S4101" s="255"/>
      <c r="T4101" s="251" t="str">
        <f t="array" ref="T4101">VLOOKUP(D4101&amp;E4101,IF({1,0},'2021春'!$C$3:$C$4485&amp;'2021春'!$D$3:$D$4485,'2021春'!$H$3:$H$4485),2,0)</f>
        <v>451229200410202145</v>
      </c>
    </row>
    <row r="4102" spans="1:20">
      <c r="A4102" s="255">
        <v>4100</v>
      </c>
      <c r="B4102" s="255" t="s">
        <v>16252</v>
      </c>
      <c r="C4102" s="255" t="s">
        <v>21</v>
      </c>
      <c r="D4102" s="255" t="s">
        <v>497</v>
      </c>
      <c r="E4102" s="255" t="s">
        <v>16253</v>
      </c>
      <c r="F4102" s="255" t="s">
        <v>143</v>
      </c>
      <c r="G4102" s="255">
        <v>16</v>
      </c>
      <c r="H4102" s="255" t="s">
        <v>16254</v>
      </c>
      <c r="I4102" s="255" t="s">
        <v>16255</v>
      </c>
      <c r="J4102" s="255">
        <v>17776575328</v>
      </c>
      <c r="K4102" s="255" t="s">
        <v>27</v>
      </c>
      <c r="L4102" s="260">
        <v>44406</v>
      </c>
      <c r="M4102" s="255" t="s">
        <v>1273</v>
      </c>
      <c r="N4102" s="255"/>
      <c r="O4102" s="260"/>
      <c r="P4102" s="255"/>
      <c r="Q4102" s="255" t="s">
        <v>30</v>
      </c>
      <c r="R4102" s="255"/>
      <c r="S4102" s="255"/>
      <c r="T4102" s="251" t="str">
        <f t="array" ref="T4102">VLOOKUP(D4102&amp;E4102,IF({1,0},'2021春'!$C$3:$C$4485&amp;'2021春'!$D$3:$D$4485,'2021春'!$H$3:$H$4485),2,0)</f>
        <v>452731200503212123</v>
      </c>
    </row>
    <row r="4103" spans="1:20">
      <c r="A4103" s="255">
        <v>4101</v>
      </c>
      <c r="B4103" s="255" t="s">
        <v>16256</v>
      </c>
      <c r="C4103" s="255" t="s">
        <v>21</v>
      </c>
      <c r="D4103" s="255" t="s">
        <v>497</v>
      </c>
      <c r="E4103" s="255" t="s">
        <v>16257</v>
      </c>
      <c r="F4103" s="255" t="s">
        <v>143</v>
      </c>
      <c r="G4103" s="255">
        <v>17</v>
      </c>
      <c r="H4103" s="255" t="s">
        <v>16258</v>
      </c>
      <c r="I4103" s="255" t="s">
        <v>16259</v>
      </c>
      <c r="J4103" s="255">
        <v>18877897276</v>
      </c>
      <c r="K4103" s="255" t="s">
        <v>27</v>
      </c>
      <c r="L4103" s="260">
        <v>44397</v>
      </c>
      <c r="M4103" s="255" t="s">
        <v>1303</v>
      </c>
      <c r="N4103" s="255"/>
      <c r="O4103" s="260"/>
      <c r="P4103" s="255"/>
      <c r="Q4103" s="255" t="s">
        <v>30</v>
      </c>
      <c r="R4103" s="255"/>
      <c r="S4103" s="255"/>
      <c r="T4103" s="251" t="str">
        <f t="array" ref="T4103">VLOOKUP(D4103&amp;E4103,IF({1,0},'2021春'!$C$3:$C$4485&amp;'2021春'!$D$3:$D$4485,'2021春'!$H$3:$H$4485),2,0)</f>
        <v>452731200404033920</v>
      </c>
    </row>
    <row r="4104" spans="1:20">
      <c r="A4104" s="255">
        <v>4102</v>
      </c>
      <c r="B4104" s="255" t="s">
        <v>16260</v>
      </c>
      <c r="C4104" s="255" t="s">
        <v>21</v>
      </c>
      <c r="D4104" s="255" t="s">
        <v>497</v>
      </c>
      <c r="E4104" s="255" t="s">
        <v>3977</v>
      </c>
      <c r="F4104" s="255" t="s">
        <v>24</v>
      </c>
      <c r="G4104" s="255">
        <v>17</v>
      </c>
      <c r="H4104" s="255" t="s">
        <v>5305</v>
      </c>
      <c r="I4104" s="255" t="s">
        <v>16261</v>
      </c>
      <c r="J4104" s="255">
        <v>13471801675</v>
      </c>
      <c r="K4104" s="255" t="s">
        <v>27</v>
      </c>
      <c r="L4104" s="260">
        <v>44395</v>
      </c>
      <c r="M4104" s="255" t="s">
        <v>2455</v>
      </c>
      <c r="N4104" s="255" t="s">
        <v>27</v>
      </c>
      <c r="O4104" s="260">
        <v>44416</v>
      </c>
      <c r="P4104" s="255" t="s">
        <v>28</v>
      </c>
      <c r="Q4104" s="255" t="s">
        <v>30</v>
      </c>
      <c r="R4104" s="255"/>
      <c r="S4104" s="255"/>
      <c r="T4104" s="251" t="str">
        <f t="array" ref="T4104">VLOOKUP(D4104&amp;E4104,IF({1,0},'2021春'!$C$3:$C$4485&amp;'2021春'!$D$3:$D$4485,'2021春'!$H$3:$H$4485),2,0)</f>
        <v>452731200404161818</v>
      </c>
    </row>
    <row r="4105" spans="1:20">
      <c r="A4105" s="255">
        <v>4103</v>
      </c>
      <c r="B4105" s="255" t="s">
        <v>16262</v>
      </c>
      <c r="C4105" s="255" t="s">
        <v>21</v>
      </c>
      <c r="D4105" s="255" t="s">
        <v>497</v>
      </c>
      <c r="E4105" s="255" t="s">
        <v>16263</v>
      </c>
      <c r="F4105" s="255" t="s">
        <v>24</v>
      </c>
      <c r="G4105" s="255">
        <v>16</v>
      </c>
      <c r="H4105" s="255" t="s">
        <v>16264</v>
      </c>
      <c r="I4105" s="255" t="s">
        <v>16265</v>
      </c>
      <c r="J4105" s="255">
        <v>17344524297</v>
      </c>
      <c r="K4105" s="255" t="s">
        <v>27</v>
      </c>
      <c r="L4105" s="260">
        <v>44397</v>
      </c>
      <c r="M4105" s="255" t="s">
        <v>1273</v>
      </c>
      <c r="N4105" s="255"/>
      <c r="O4105" s="260"/>
      <c r="P4105" s="255"/>
      <c r="Q4105" s="255" t="s">
        <v>30</v>
      </c>
      <c r="R4105" s="255"/>
      <c r="S4105" s="255"/>
      <c r="T4105" s="251" t="str">
        <f t="array" ref="T4105">VLOOKUP(D4105&amp;E4105,IF({1,0},'2021春'!$C$3:$C$4485&amp;'2021春'!$D$3:$D$4485,'2021春'!$H$3:$H$4485),2,0)</f>
        <v>451229200412152137</v>
      </c>
    </row>
    <row r="4106" spans="1:20">
      <c r="A4106" s="255">
        <v>4104</v>
      </c>
      <c r="B4106" s="255" t="s">
        <v>16266</v>
      </c>
      <c r="C4106" s="255" t="s">
        <v>21</v>
      </c>
      <c r="D4106" s="255" t="s">
        <v>497</v>
      </c>
      <c r="E4106" s="255" t="s">
        <v>16267</v>
      </c>
      <c r="F4106" s="255" t="s">
        <v>143</v>
      </c>
      <c r="G4106" s="255">
        <v>17</v>
      </c>
      <c r="H4106" s="255" t="s">
        <v>16268</v>
      </c>
      <c r="I4106" s="255" t="s">
        <v>16269</v>
      </c>
      <c r="J4106" s="255">
        <v>15348899131</v>
      </c>
      <c r="K4106" s="255" t="s">
        <v>27</v>
      </c>
      <c r="L4106" s="260">
        <v>44403</v>
      </c>
      <c r="M4106" s="255" t="s">
        <v>1273</v>
      </c>
      <c r="N4106" s="255"/>
      <c r="O4106" s="260"/>
      <c r="P4106" s="255"/>
      <c r="Q4106" s="255" t="s">
        <v>30</v>
      </c>
      <c r="R4106" s="255"/>
      <c r="S4106" s="255"/>
      <c r="T4106" s="251" t="str">
        <f t="array" ref="T4106">VLOOKUP(D4106&amp;E4106,IF({1,0},'2021春'!$C$3:$C$4485&amp;'2021春'!$D$3:$D$4485,'2021春'!$H$3:$H$4485),2,0)</f>
        <v>451229200407212123</v>
      </c>
    </row>
    <row r="4107" spans="1:20">
      <c r="A4107" s="255">
        <v>4105</v>
      </c>
      <c r="B4107" s="255" t="s">
        <v>16270</v>
      </c>
      <c r="C4107" s="255" t="s">
        <v>21</v>
      </c>
      <c r="D4107" s="255" t="s">
        <v>497</v>
      </c>
      <c r="E4107" s="255" t="s">
        <v>16271</v>
      </c>
      <c r="F4107" s="255" t="s">
        <v>143</v>
      </c>
      <c r="G4107" s="255">
        <v>18</v>
      </c>
      <c r="H4107" s="255" t="s">
        <v>16272</v>
      </c>
      <c r="I4107" s="255" t="s">
        <v>16273</v>
      </c>
      <c r="J4107" s="255">
        <v>17776571520</v>
      </c>
      <c r="K4107" s="255" t="s">
        <v>27</v>
      </c>
      <c r="L4107" s="260">
        <v>44395</v>
      </c>
      <c r="M4107" s="255" t="s">
        <v>13285</v>
      </c>
      <c r="N4107" s="255"/>
      <c r="O4107" s="260"/>
      <c r="P4107" s="255"/>
      <c r="Q4107" s="255" t="s">
        <v>30</v>
      </c>
      <c r="R4107" s="255"/>
      <c r="S4107" s="255"/>
      <c r="T4107" s="251" t="str">
        <f t="array" ref="T4107">VLOOKUP(D4107&amp;E4107,IF({1,0},'2021春'!$C$3:$C$4485&amp;'2021春'!$D$3:$D$4485,'2021春'!$H$3:$H$4485),2,0)</f>
        <v>451229200211073643</v>
      </c>
    </row>
    <row r="4108" spans="1:20">
      <c r="A4108" s="255">
        <v>4106</v>
      </c>
      <c r="B4108" s="255" t="s">
        <v>16274</v>
      </c>
      <c r="C4108" s="255" t="s">
        <v>21</v>
      </c>
      <c r="D4108" s="255" t="s">
        <v>497</v>
      </c>
      <c r="E4108" s="255" t="s">
        <v>16275</v>
      </c>
      <c r="F4108" s="255" t="s">
        <v>24</v>
      </c>
      <c r="G4108" s="255">
        <v>20</v>
      </c>
      <c r="H4108" s="255" t="s">
        <v>16276</v>
      </c>
      <c r="I4108" s="255" t="s">
        <v>16277</v>
      </c>
      <c r="J4108" s="255">
        <v>17776575387</v>
      </c>
      <c r="K4108" s="255" t="s">
        <v>27</v>
      </c>
      <c r="L4108" s="260">
        <v>44331</v>
      </c>
      <c r="M4108" s="255" t="s">
        <v>28</v>
      </c>
      <c r="N4108" s="255" t="s">
        <v>27</v>
      </c>
      <c r="O4108" s="260">
        <v>44366</v>
      </c>
      <c r="P4108" s="255" t="s">
        <v>28</v>
      </c>
      <c r="Q4108" s="255" t="s">
        <v>30</v>
      </c>
      <c r="R4108" s="255"/>
      <c r="S4108" s="255"/>
      <c r="T4108" s="251" t="str">
        <f t="array" ref="T4108">VLOOKUP(D4108&amp;E4108,IF({1,0},'2021春'!$C$3:$C$4485&amp;'2021春'!$D$3:$D$4485,'2021春'!$H$3:$H$4485),2,0)</f>
        <v>451229200105255419</v>
      </c>
    </row>
    <row r="4109" spans="1:20">
      <c r="A4109" s="255">
        <v>4107</v>
      </c>
      <c r="B4109" s="255" t="s">
        <v>16278</v>
      </c>
      <c r="C4109" s="255" t="s">
        <v>21</v>
      </c>
      <c r="D4109" s="255" t="s">
        <v>497</v>
      </c>
      <c r="E4109" s="255" t="s">
        <v>16279</v>
      </c>
      <c r="F4109" s="255" t="s">
        <v>143</v>
      </c>
      <c r="G4109" s="255">
        <v>16</v>
      </c>
      <c r="H4109" s="255" t="s">
        <v>16280</v>
      </c>
      <c r="I4109" s="255" t="s">
        <v>16281</v>
      </c>
      <c r="J4109" s="255">
        <v>15677880757</v>
      </c>
      <c r="K4109" s="255" t="s">
        <v>27</v>
      </c>
      <c r="L4109" s="260">
        <v>44396</v>
      </c>
      <c r="M4109" s="255" t="s">
        <v>4424</v>
      </c>
      <c r="N4109" s="255" t="s">
        <v>30</v>
      </c>
      <c r="O4109" s="260"/>
      <c r="P4109" s="255"/>
      <c r="Q4109" s="255" t="s">
        <v>30</v>
      </c>
      <c r="R4109" s="255"/>
      <c r="S4109" s="255"/>
      <c r="T4109" s="251" t="str">
        <f t="array" ref="T4109">VLOOKUP(D4109&amp;E4109,IF({1,0},'2021春'!$C$3:$C$4485&amp;'2021春'!$D$3:$D$4485,'2021春'!$H$3:$H$4485),2,0)</f>
        <v>452731200504245429</v>
      </c>
    </row>
    <row r="4110" spans="1:20">
      <c r="A4110" s="255">
        <v>4108</v>
      </c>
      <c r="B4110" s="255" t="s">
        <v>16282</v>
      </c>
      <c r="C4110" s="255" t="s">
        <v>21</v>
      </c>
      <c r="D4110" s="255" t="s">
        <v>497</v>
      </c>
      <c r="E4110" s="255" t="s">
        <v>16283</v>
      </c>
      <c r="F4110" s="255" t="s">
        <v>143</v>
      </c>
      <c r="G4110" s="255">
        <v>16</v>
      </c>
      <c r="H4110" s="255" t="s">
        <v>16284</v>
      </c>
      <c r="I4110" s="255" t="s">
        <v>16285</v>
      </c>
      <c r="J4110" s="255">
        <v>13557487868</v>
      </c>
      <c r="K4110" s="255" t="s">
        <v>27</v>
      </c>
      <c r="L4110" s="260">
        <v>44396</v>
      </c>
      <c r="M4110" s="255" t="s">
        <v>98</v>
      </c>
      <c r="N4110" s="255" t="s">
        <v>30</v>
      </c>
      <c r="O4110" s="260"/>
      <c r="P4110" s="255"/>
      <c r="Q4110" s="255" t="s">
        <v>30</v>
      </c>
      <c r="R4110" s="255"/>
      <c r="S4110" s="255"/>
      <c r="T4110" s="251" t="str">
        <f t="array" ref="T4110">VLOOKUP(D4110&amp;E4110,IF({1,0},'2021春'!$C$3:$C$4485&amp;'2021春'!$D$3:$D$4485,'2021春'!$H$3:$H$4485),2,0)</f>
        <v>452731200507111223</v>
      </c>
    </row>
    <row r="4111" spans="1:20">
      <c r="A4111" s="255">
        <v>4109</v>
      </c>
      <c r="B4111" s="255" t="s">
        <v>16286</v>
      </c>
      <c r="C4111" s="255" t="s">
        <v>21</v>
      </c>
      <c r="D4111" s="255" t="s">
        <v>497</v>
      </c>
      <c r="E4111" s="255" t="s">
        <v>16287</v>
      </c>
      <c r="F4111" s="255" t="s">
        <v>24</v>
      </c>
      <c r="G4111" s="255">
        <v>15</v>
      </c>
      <c r="H4111" s="255" t="s">
        <v>16288</v>
      </c>
      <c r="I4111" s="255" t="s">
        <v>16289</v>
      </c>
      <c r="J4111" s="255">
        <v>18977802340</v>
      </c>
      <c r="K4111" s="255" t="s">
        <v>27</v>
      </c>
      <c r="L4111" s="260">
        <v>44397</v>
      </c>
      <c r="M4111" s="255" t="s">
        <v>28</v>
      </c>
      <c r="N4111" s="255" t="s">
        <v>30</v>
      </c>
      <c r="O4111" s="260"/>
      <c r="P4111" s="255"/>
      <c r="Q4111" s="255" t="s">
        <v>30</v>
      </c>
      <c r="R4111" s="255"/>
      <c r="S4111" s="255"/>
      <c r="T4111" s="251" t="str">
        <f t="array" ref="T4111">VLOOKUP(D4111&amp;E4111,IF({1,0},'2021春'!$C$3:$C$4485&amp;'2021春'!$D$3:$D$4485,'2021春'!$H$3:$H$4485),2,0)</f>
        <v>452731200510174815</v>
      </c>
    </row>
    <row r="4112" spans="1:20">
      <c r="A4112" s="255">
        <v>4110</v>
      </c>
      <c r="B4112" s="255" t="s">
        <v>16290</v>
      </c>
      <c r="C4112" s="255" t="s">
        <v>21</v>
      </c>
      <c r="D4112" s="255" t="s">
        <v>497</v>
      </c>
      <c r="E4112" s="255" t="s">
        <v>5753</v>
      </c>
      <c r="F4112" s="255" t="s">
        <v>143</v>
      </c>
      <c r="G4112" s="255">
        <v>14</v>
      </c>
      <c r="H4112" s="255" t="s">
        <v>16291</v>
      </c>
      <c r="I4112" s="255" t="s">
        <v>16292</v>
      </c>
      <c r="J4112" s="255">
        <v>13627783313</v>
      </c>
      <c r="K4112" s="255" t="s">
        <v>27</v>
      </c>
      <c r="L4112" s="260">
        <v>44410</v>
      </c>
      <c r="M4112" s="255" t="s">
        <v>1352</v>
      </c>
      <c r="N4112" s="261" t="s">
        <v>30</v>
      </c>
      <c r="O4112" s="260"/>
      <c r="P4112" s="255"/>
      <c r="Q4112" s="255" t="s">
        <v>30</v>
      </c>
      <c r="R4112" s="255"/>
      <c r="S4112" s="255"/>
      <c r="T4112" s="251" t="str">
        <f t="array" ref="T4112">VLOOKUP(D4112&amp;E4112,IF({1,0},'2021春'!$C$3:$C$4485&amp;'2021春'!$D$3:$D$4485,'2021春'!$H$3:$H$4485),2,0)</f>
        <v>451229200610032427</v>
      </c>
    </row>
    <row r="4113" spans="1:20">
      <c r="A4113" s="255">
        <v>4111</v>
      </c>
      <c r="B4113" s="255" t="s">
        <v>16293</v>
      </c>
      <c r="C4113" s="255" t="s">
        <v>21</v>
      </c>
      <c r="D4113" s="255" t="s">
        <v>497</v>
      </c>
      <c r="E4113" s="255" t="s">
        <v>16294</v>
      </c>
      <c r="F4113" s="255" t="s">
        <v>143</v>
      </c>
      <c r="G4113" s="255">
        <v>16</v>
      </c>
      <c r="H4113" s="255" t="s">
        <v>16295</v>
      </c>
      <c r="I4113" s="255" t="s">
        <v>16296</v>
      </c>
      <c r="J4113" s="255">
        <v>18378890309</v>
      </c>
      <c r="K4113" s="255" t="s">
        <v>27</v>
      </c>
      <c r="L4113" s="260">
        <v>44395</v>
      </c>
      <c r="M4113" s="255" t="s">
        <v>1288</v>
      </c>
      <c r="N4113" s="255"/>
      <c r="O4113" s="260"/>
      <c r="P4113" s="255"/>
      <c r="Q4113" s="255" t="s">
        <v>30</v>
      </c>
      <c r="R4113" s="255"/>
      <c r="S4113" s="255"/>
      <c r="T4113" s="251" t="str">
        <f t="array" ref="T4113">VLOOKUP(D4113&amp;E4113,IF({1,0},'2021春'!$C$3:$C$4485&amp;'2021春'!$D$3:$D$4485,'2021春'!$H$3:$H$4485),2,0)</f>
        <v>451229200507251824</v>
      </c>
    </row>
    <row r="4114" spans="1:20">
      <c r="A4114" s="255">
        <v>4112</v>
      </c>
      <c r="B4114" s="255" t="s">
        <v>16297</v>
      </c>
      <c r="C4114" s="255" t="s">
        <v>21</v>
      </c>
      <c r="D4114" s="255" t="s">
        <v>497</v>
      </c>
      <c r="E4114" s="255" t="s">
        <v>16298</v>
      </c>
      <c r="F4114" s="255" t="s">
        <v>143</v>
      </c>
      <c r="G4114" s="255">
        <v>15</v>
      </c>
      <c r="H4114" s="255" t="s">
        <v>9506</v>
      </c>
      <c r="I4114" s="255" t="s">
        <v>16299</v>
      </c>
      <c r="J4114" s="255">
        <v>18070863707</v>
      </c>
      <c r="K4114" s="255" t="s">
        <v>27</v>
      </c>
      <c r="L4114" s="260">
        <v>44395</v>
      </c>
      <c r="M4114" s="255" t="s">
        <v>4424</v>
      </c>
      <c r="N4114" s="255"/>
      <c r="O4114" s="260"/>
      <c r="P4114" s="255"/>
      <c r="Q4114" s="255" t="s">
        <v>30</v>
      </c>
      <c r="R4114" s="255"/>
      <c r="S4114" s="255"/>
      <c r="T4114" s="251" t="str">
        <f t="array" ref="T4114">VLOOKUP(D4114&amp;E4114,IF({1,0},'2021春'!$C$3:$C$4485&amp;'2021春'!$D$3:$D$4485,'2021春'!$H$3:$H$4485),2,0)</f>
        <v>451229200509240627</v>
      </c>
    </row>
    <row r="4115" spans="1:20">
      <c r="A4115" s="255">
        <v>4113</v>
      </c>
      <c r="B4115" s="255" t="s">
        <v>16300</v>
      </c>
      <c r="C4115" s="255" t="s">
        <v>21</v>
      </c>
      <c r="D4115" s="255" t="s">
        <v>497</v>
      </c>
      <c r="E4115" s="255" t="s">
        <v>16301</v>
      </c>
      <c r="F4115" s="255" t="s">
        <v>143</v>
      </c>
      <c r="G4115" s="255">
        <v>16</v>
      </c>
      <c r="H4115" s="255" t="s">
        <v>16302</v>
      </c>
      <c r="I4115" s="255" t="s">
        <v>16303</v>
      </c>
      <c r="J4115" s="255">
        <v>13481848159</v>
      </c>
      <c r="K4115" s="255" t="s">
        <v>27</v>
      </c>
      <c r="L4115" s="260">
        <v>44396</v>
      </c>
      <c r="M4115" s="255" t="s">
        <v>98</v>
      </c>
      <c r="N4115" s="255" t="s">
        <v>27</v>
      </c>
      <c r="O4115" s="260">
        <v>44421</v>
      </c>
      <c r="P4115" s="255" t="s">
        <v>4424</v>
      </c>
      <c r="Q4115" s="255" t="s">
        <v>30</v>
      </c>
      <c r="R4115" s="255"/>
      <c r="S4115" s="255"/>
      <c r="T4115" s="251" t="str">
        <f t="array" ref="T4115">VLOOKUP(D4115&amp;E4115,IF({1,0},'2021春'!$C$3:$C$4485&amp;'2021春'!$D$3:$D$4485,'2021春'!$H$3:$H$4485),2,0)</f>
        <v>452731200409115423</v>
      </c>
    </row>
    <row r="4116" spans="1:20">
      <c r="A4116" s="255">
        <v>4114</v>
      </c>
      <c r="B4116" s="255" t="s">
        <v>16304</v>
      </c>
      <c r="C4116" s="255" t="s">
        <v>21</v>
      </c>
      <c r="D4116" s="255" t="s">
        <v>497</v>
      </c>
      <c r="E4116" s="255" t="s">
        <v>16305</v>
      </c>
      <c r="F4116" s="255" t="s">
        <v>24</v>
      </c>
      <c r="G4116" s="255">
        <v>16</v>
      </c>
      <c r="H4116" s="255" t="s">
        <v>273</v>
      </c>
      <c r="I4116" s="255" t="s">
        <v>16306</v>
      </c>
      <c r="J4116" s="255">
        <v>15777803677</v>
      </c>
      <c r="K4116" s="255" t="s">
        <v>27</v>
      </c>
      <c r="L4116" s="260">
        <v>44396</v>
      </c>
      <c r="M4116" s="255" t="s">
        <v>98</v>
      </c>
      <c r="N4116" s="255" t="s">
        <v>30</v>
      </c>
      <c r="O4116" s="260"/>
      <c r="P4116" s="255"/>
      <c r="Q4116" s="255" t="s">
        <v>30</v>
      </c>
      <c r="R4116" s="255"/>
      <c r="S4116" s="255"/>
      <c r="T4116" s="251" t="str">
        <f t="array" ref="T4116">VLOOKUP(D4116&amp;E4116,IF({1,0},'2021春'!$C$3:$C$4485&amp;'2021春'!$D$3:$D$4485,'2021春'!$H$3:$H$4485),2,0)</f>
        <v>451229200409061234</v>
      </c>
    </row>
    <row r="4117" spans="1:20">
      <c r="A4117" s="255">
        <v>4115</v>
      </c>
      <c r="B4117" s="255" t="s">
        <v>16307</v>
      </c>
      <c r="C4117" s="255" t="s">
        <v>21</v>
      </c>
      <c r="D4117" s="255" t="s">
        <v>497</v>
      </c>
      <c r="E4117" s="255" t="s">
        <v>16308</v>
      </c>
      <c r="F4117" s="255" t="s">
        <v>143</v>
      </c>
      <c r="G4117" s="255">
        <v>14</v>
      </c>
      <c r="H4117" s="255" t="s">
        <v>16309</v>
      </c>
      <c r="I4117" s="255" t="s">
        <v>16310</v>
      </c>
      <c r="J4117" s="255">
        <v>13407751618</v>
      </c>
      <c r="K4117" s="255" t="s">
        <v>27</v>
      </c>
      <c r="L4117" s="260">
        <v>44412</v>
      </c>
      <c r="M4117" s="255" t="s">
        <v>28</v>
      </c>
      <c r="N4117" s="261" t="s">
        <v>30</v>
      </c>
      <c r="O4117" s="260"/>
      <c r="P4117" s="255"/>
      <c r="Q4117" s="255" t="s">
        <v>30</v>
      </c>
      <c r="R4117" s="255"/>
      <c r="S4117" s="255"/>
      <c r="T4117" s="251" t="str">
        <f t="array" ref="T4117">VLOOKUP(D4117&amp;E4117,IF({1,0},'2021春'!$C$3:$C$4485&amp;'2021春'!$D$3:$D$4485,'2021春'!$H$3:$H$4485),2,0)</f>
        <v>451229200610201227</v>
      </c>
    </row>
    <row r="4118" spans="1:20">
      <c r="A4118" s="255">
        <v>4116</v>
      </c>
      <c r="B4118" s="255" t="s">
        <v>16311</v>
      </c>
      <c r="C4118" s="255" t="s">
        <v>21</v>
      </c>
      <c r="D4118" s="255" t="s">
        <v>497</v>
      </c>
      <c r="E4118" s="255" t="s">
        <v>16312</v>
      </c>
      <c r="F4118" s="255" t="s">
        <v>143</v>
      </c>
      <c r="G4118" s="255">
        <v>17</v>
      </c>
      <c r="H4118" s="255" t="s">
        <v>7240</v>
      </c>
      <c r="I4118" s="255" t="s">
        <v>16313</v>
      </c>
      <c r="J4118" s="255">
        <v>13530877102</v>
      </c>
      <c r="K4118" s="255" t="s">
        <v>27</v>
      </c>
      <c r="L4118" s="260">
        <v>44397</v>
      </c>
      <c r="M4118" s="255" t="s">
        <v>1217</v>
      </c>
      <c r="N4118" s="255"/>
      <c r="O4118" s="260"/>
      <c r="P4118" s="255"/>
      <c r="Q4118" s="255" t="s">
        <v>30</v>
      </c>
      <c r="R4118" s="255"/>
      <c r="S4118" s="255"/>
      <c r="T4118" s="251" t="str">
        <f t="array" ref="T4118">VLOOKUP(D4118&amp;E4118,IF({1,0},'2021春'!$C$3:$C$4485&amp;'2021春'!$D$3:$D$4485,'2021春'!$H$3:$H$4485),2,0)</f>
        <v>452731200401015145</v>
      </c>
    </row>
    <row r="4119" spans="1:20">
      <c r="A4119" s="255">
        <v>4117</v>
      </c>
      <c r="B4119" s="255" t="s">
        <v>16314</v>
      </c>
      <c r="C4119" s="255" t="s">
        <v>21</v>
      </c>
      <c r="D4119" s="255" t="s">
        <v>497</v>
      </c>
      <c r="E4119" s="255" t="s">
        <v>16315</v>
      </c>
      <c r="F4119" s="255" t="s">
        <v>24</v>
      </c>
      <c r="G4119" s="255">
        <v>16</v>
      </c>
      <c r="H4119" s="255" t="s">
        <v>16316</v>
      </c>
      <c r="I4119" s="255" t="s">
        <v>16317</v>
      </c>
      <c r="J4119" s="255">
        <v>18934969986</v>
      </c>
      <c r="K4119" s="255" t="s">
        <v>27</v>
      </c>
      <c r="L4119" s="260">
        <v>44397</v>
      </c>
      <c r="M4119" s="255" t="s">
        <v>28</v>
      </c>
      <c r="N4119" s="255"/>
      <c r="O4119" s="260"/>
      <c r="P4119" s="255"/>
      <c r="Q4119" s="255" t="s">
        <v>30</v>
      </c>
      <c r="R4119" s="255"/>
      <c r="S4119" s="255"/>
      <c r="T4119" s="251" t="str">
        <f t="array" ref="T4119">VLOOKUP(D4119&amp;E4119,IF({1,0},'2021春'!$C$3:$C$4485&amp;'2021春'!$D$3:$D$4485,'2021春'!$H$3:$H$4485),2,0)</f>
        <v>331024200508032519</v>
      </c>
    </row>
    <row r="4120" spans="1:20">
      <c r="A4120" s="255">
        <v>4118</v>
      </c>
      <c r="B4120" s="255" t="s">
        <v>16318</v>
      </c>
      <c r="C4120" s="255" t="s">
        <v>21</v>
      </c>
      <c r="D4120" s="255" t="s">
        <v>497</v>
      </c>
      <c r="E4120" s="255" t="s">
        <v>16319</v>
      </c>
      <c r="F4120" s="255" t="s">
        <v>143</v>
      </c>
      <c r="G4120" s="255">
        <v>16</v>
      </c>
      <c r="H4120" s="255" t="s">
        <v>2714</v>
      </c>
      <c r="I4120" s="255" t="s">
        <v>16320</v>
      </c>
      <c r="J4120" s="255">
        <v>13471802489</v>
      </c>
      <c r="K4120" s="255" t="s">
        <v>27</v>
      </c>
      <c r="L4120" s="260">
        <v>44397</v>
      </c>
      <c r="M4120" s="255" t="s">
        <v>1303</v>
      </c>
      <c r="N4120" s="255"/>
      <c r="O4120" s="260"/>
      <c r="P4120" s="255"/>
      <c r="Q4120" s="255" t="s">
        <v>30</v>
      </c>
      <c r="R4120" s="255"/>
      <c r="S4120" s="255"/>
      <c r="T4120" s="251" t="str">
        <f t="array" ref="T4120">VLOOKUP(D4120&amp;E4120,IF({1,0},'2021春'!$C$3:$C$4485&amp;'2021春'!$D$3:$D$4485,'2021春'!$H$3:$H$4485),2,0)</f>
        <v>45122920041201392X</v>
      </c>
    </row>
    <row r="4121" spans="1:20">
      <c r="A4121" s="255">
        <v>4119</v>
      </c>
      <c r="B4121" s="255" t="s">
        <v>16321</v>
      </c>
      <c r="C4121" s="255" t="s">
        <v>21</v>
      </c>
      <c r="D4121" s="255" t="s">
        <v>497</v>
      </c>
      <c r="E4121" s="255" t="s">
        <v>16322</v>
      </c>
      <c r="F4121" s="255" t="s">
        <v>24</v>
      </c>
      <c r="G4121" s="255">
        <v>16</v>
      </c>
      <c r="H4121" s="255" t="s">
        <v>16323</v>
      </c>
      <c r="I4121" s="255" t="s">
        <v>16324</v>
      </c>
      <c r="J4121" s="255">
        <v>13877807748</v>
      </c>
      <c r="K4121" s="255" t="s">
        <v>27</v>
      </c>
      <c r="L4121" s="260">
        <v>44396</v>
      </c>
      <c r="M4121" s="255" t="s">
        <v>16325</v>
      </c>
      <c r="N4121" s="255"/>
      <c r="O4121" s="260"/>
      <c r="P4121" s="255"/>
      <c r="Q4121" s="255" t="s">
        <v>30</v>
      </c>
      <c r="R4121" s="255"/>
      <c r="S4121" s="255"/>
      <c r="T4121" s="251" t="str">
        <f t="array" ref="T4121">VLOOKUP(D4121&amp;E4121,IF({1,0},'2021春'!$C$3:$C$4485&amp;'2021春'!$D$3:$D$4485,'2021春'!$H$3:$H$4485),2,0)</f>
        <v>452731200507291818</v>
      </c>
    </row>
    <row r="4122" spans="1:20">
      <c r="A4122" s="255">
        <v>4120</v>
      </c>
      <c r="B4122" s="255" t="s">
        <v>16326</v>
      </c>
      <c r="C4122" s="255" t="s">
        <v>21</v>
      </c>
      <c r="D4122" s="255" t="s">
        <v>497</v>
      </c>
      <c r="E4122" s="255" t="s">
        <v>16327</v>
      </c>
      <c r="F4122" s="255" t="s">
        <v>24</v>
      </c>
      <c r="G4122" s="255">
        <v>16</v>
      </c>
      <c r="H4122" s="255" t="s">
        <v>2591</v>
      </c>
      <c r="I4122" s="255" t="s">
        <v>16328</v>
      </c>
      <c r="J4122" s="255">
        <v>13977876442</v>
      </c>
      <c r="K4122" s="255" t="s">
        <v>27</v>
      </c>
      <c r="L4122" s="260">
        <v>44396</v>
      </c>
      <c r="M4122" s="255" t="s">
        <v>68</v>
      </c>
      <c r="N4122" s="255" t="s">
        <v>30</v>
      </c>
      <c r="O4122" s="260"/>
      <c r="P4122" s="255"/>
      <c r="Q4122" s="255" t="s">
        <v>30</v>
      </c>
      <c r="R4122" s="255"/>
      <c r="S4122" s="255"/>
      <c r="T4122" s="251" t="str">
        <f t="array" ref="T4122">VLOOKUP(D4122&amp;E4122,IF({1,0},'2021春'!$C$3:$C$4485&amp;'2021春'!$D$3:$D$4485,'2021春'!$H$3:$H$4485),2,0)</f>
        <v>452731200506214212</v>
      </c>
    </row>
    <row r="4123" spans="1:20">
      <c r="A4123" s="255">
        <v>4121</v>
      </c>
      <c r="B4123" s="255" t="s">
        <v>16329</v>
      </c>
      <c r="C4123" s="255" t="s">
        <v>21</v>
      </c>
      <c r="D4123" s="255" t="s">
        <v>497</v>
      </c>
      <c r="E4123" s="255" t="s">
        <v>16330</v>
      </c>
      <c r="F4123" s="255" t="s">
        <v>24</v>
      </c>
      <c r="G4123" s="255">
        <v>16</v>
      </c>
      <c r="H4123" s="255" t="s">
        <v>16331</v>
      </c>
      <c r="I4123" s="255" t="s">
        <v>16332</v>
      </c>
      <c r="J4123" s="255">
        <v>18776872918</v>
      </c>
      <c r="K4123" s="255" t="s">
        <v>27</v>
      </c>
      <c r="L4123" s="260">
        <v>44378</v>
      </c>
      <c r="M4123" s="255" t="s">
        <v>98</v>
      </c>
      <c r="N4123" s="255"/>
      <c r="O4123" s="260"/>
      <c r="P4123" s="255"/>
      <c r="Q4123" s="255" t="s">
        <v>30</v>
      </c>
      <c r="R4123" s="255"/>
      <c r="S4123" s="255"/>
      <c r="T4123" s="251" t="str">
        <f t="array" ref="T4123">VLOOKUP(D4123&amp;E4123,IF({1,0},'2021春'!$C$3:$C$4485&amp;'2021春'!$D$3:$D$4485,'2021春'!$H$3:$H$4485),2,0)</f>
        <v>452731200411071212</v>
      </c>
    </row>
    <row r="4124" spans="1:20">
      <c r="A4124" s="255">
        <v>4122</v>
      </c>
      <c r="B4124" s="255" t="s">
        <v>16333</v>
      </c>
      <c r="C4124" s="255" t="s">
        <v>21</v>
      </c>
      <c r="D4124" s="255" t="s">
        <v>497</v>
      </c>
      <c r="E4124" s="255" t="s">
        <v>16334</v>
      </c>
      <c r="F4124" s="255" t="s">
        <v>24</v>
      </c>
      <c r="G4124" s="255">
        <v>17</v>
      </c>
      <c r="H4124" s="255" t="s">
        <v>4572</v>
      </c>
      <c r="I4124" s="255" t="s">
        <v>16335</v>
      </c>
      <c r="J4124" s="255">
        <v>18177876940</v>
      </c>
      <c r="K4124" s="255" t="s">
        <v>27</v>
      </c>
      <c r="L4124" s="260">
        <v>44405</v>
      </c>
      <c r="M4124" s="255" t="s">
        <v>139</v>
      </c>
      <c r="N4124" s="255"/>
      <c r="O4124" s="260"/>
      <c r="P4124" s="255"/>
      <c r="Q4124" s="255" t="s">
        <v>30</v>
      </c>
      <c r="R4124" s="255"/>
      <c r="S4124" s="255"/>
      <c r="T4124" s="251" t="str">
        <f t="array" ref="T4124">VLOOKUP(D4124&amp;E4124,IF({1,0},'2021春'!$C$3:$C$4485&amp;'2021春'!$D$3:$D$4485,'2021春'!$H$3:$H$4485),2,0)</f>
        <v>451229200310114519</v>
      </c>
    </row>
    <row r="4125" spans="1:20">
      <c r="A4125" s="255">
        <v>4123</v>
      </c>
      <c r="B4125" s="255" t="s">
        <v>16336</v>
      </c>
      <c r="C4125" s="255" t="s">
        <v>21</v>
      </c>
      <c r="D4125" s="255" t="s">
        <v>497</v>
      </c>
      <c r="E4125" s="255" t="s">
        <v>16337</v>
      </c>
      <c r="F4125" s="255" t="s">
        <v>24</v>
      </c>
      <c r="G4125" s="255">
        <v>16</v>
      </c>
      <c r="H4125" s="255" t="s">
        <v>16338</v>
      </c>
      <c r="I4125" s="255" t="s">
        <v>16339</v>
      </c>
      <c r="J4125" s="255">
        <v>18775860767</v>
      </c>
      <c r="K4125" s="255" t="s">
        <v>27</v>
      </c>
      <c r="L4125" s="260">
        <v>44397</v>
      </c>
      <c r="M4125" s="255" t="s">
        <v>16340</v>
      </c>
      <c r="N4125" s="255"/>
      <c r="O4125" s="260"/>
      <c r="P4125" s="255"/>
      <c r="Q4125" s="255" t="s">
        <v>30</v>
      </c>
      <c r="R4125" s="255"/>
      <c r="S4125" s="255"/>
      <c r="T4125" s="251" t="str">
        <f t="array" ref="T4125">VLOOKUP(D4125&amp;E4125,IF({1,0},'2021春'!$C$3:$C$4485&amp;'2021春'!$D$3:$D$4485,'2021春'!$H$3:$H$4485),2,0)</f>
        <v>452731200412045411</v>
      </c>
    </row>
    <row r="4126" spans="1:20">
      <c r="A4126" s="255">
        <v>4124</v>
      </c>
      <c r="B4126" s="255" t="s">
        <v>16341</v>
      </c>
      <c r="C4126" s="255" t="s">
        <v>21</v>
      </c>
      <c r="D4126" s="255" t="s">
        <v>497</v>
      </c>
      <c r="E4126" s="255" t="s">
        <v>16342</v>
      </c>
      <c r="F4126" s="255" t="s">
        <v>24</v>
      </c>
      <c r="G4126" s="255">
        <v>17</v>
      </c>
      <c r="H4126" s="255" t="s">
        <v>16343</v>
      </c>
      <c r="I4126" s="255" t="s">
        <v>16344</v>
      </c>
      <c r="J4126" s="255">
        <v>18776863286</v>
      </c>
      <c r="K4126" s="255" t="s">
        <v>27</v>
      </c>
      <c r="L4126" s="260">
        <v>44394</v>
      </c>
      <c r="M4126" s="255" t="s">
        <v>28</v>
      </c>
      <c r="N4126" s="255"/>
      <c r="O4126" s="260"/>
      <c r="P4126" s="255"/>
      <c r="Q4126" s="255" t="s">
        <v>30</v>
      </c>
      <c r="R4126" s="255"/>
      <c r="S4126" s="255"/>
      <c r="T4126" s="251" t="str">
        <f t="array" ref="T4126">VLOOKUP(D4126&amp;E4126,IF({1,0},'2021春'!$C$3:$C$4485&amp;'2021春'!$D$3:$D$4485,'2021春'!$H$3:$H$4485),2,0)</f>
        <v>452731200311260016</v>
      </c>
    </row>
    <row r="4127" spans="1:20">
      <c r="A4127" s="255">
        <v>4125</v>
      </c>
      <c r="B4127" s="255" t="s">
        <v>16345</v>
      </c>
      <c r="C4127" s="255" t="s">
        <v>21</v>
      </c>
      <c r="D4127" s="255" t="s">
        <v>497</v>
      </c>
      <c r="E4127" s="255" t="s">
        <v>16346</v>
      </c>
      <c r="F4127" s="255" t="s">
        <v>143</v>
      </c>
      <c r="G4127" s="255">
        <v>17</v>
      </c>
      <c r="H4127" s="255" t="s">
        <v>16347</v>
      </c>
      <c r="I4127" s="255" t="s">
        <v>16348</v>
      </c>
      <c r="J4127" s="255">
        <v>18178892964</v>
      </c>
      <c r="K4127" s="255" t="s">
        <v>27</v>
      </c>
      <c r="L4127" s="260">
        <v>44395</v>
      </c>
      <c r="M4127" s="255" t="s">
        <v>1352</v>
      </c>
      <c r="N4127" s="255"/>
      <c r="O4127" s="260"/>
      <c r="P4127" s="255"/>
      <c r="Q4127" s="255" t="s">
        <v>30</v>
      </c>
      <c r="R4127" s="255"/>
      <c r="S4127" s="255"/>
      <c r="T4127" s="251" t="str">
        <f t="array" ref="T4127">VLOOKUP(D4127&amp;E4127,IF({1,0},'2021春'!$C$3:$C$4485&amp;'2021春'!$D$3:$D$4485,'2021春'!$H$3:$H$4485),2,0)</f>
        <v>451229200404291823</v>
      </c>
    </row>
    <row r="4128" spans="1:20">
      <c r="A4128" s="255">
        <v>4126</v>
      </c>
      <c r="B4128" s="255" t="s">
        <v>16349</v>
      </c>
      <c r="C4128" s="255" t="s">
        <v>21</v>
      </c>
      <c r="D4128" s="255" t="s">
        <v>497</v>
      </c>
      <c r="E4128" s="255" t="s">
        <v>16350</v>
      </c>
      <c r="F4128" s="255" t="s">
        <v>143</v>
      </c>
      <c r="G4128" s="255">
        <v>16</v>
      </c>
      <c r="H4128" s="255" t="s">
        <v>16351</v>
      </c>
      <c r="I4128" s="255" t="s">
        <v>16352</v>
      </c>
      <c r="J4128" s="255">
        <v>18815491016</v>
      </c>
      <c r="K4128" s="255" t="s">
        <v>27</v>
      </c>
      <c r="L4128" s="260">
        <v>44405</v>
      </c>
      <c r="M4128" s="255" t="s">
        <v>4424</v>
      </c>
      <c r="N4128" s="255"/>
      <c r="O4128" s="260"/>
      <c r="P4128" s="255"/>
      <c r="Q4128" s="255" t="s">
        <v>30</v>
      </c>
      <c r="R4128" s="255"/>
      <c r="S4128" s="255"/>
      <c r="T4128" s="251" t="str">
        <f t="array" ref="T4128">VLOOKUP(D4128&amp;E4128,IF({1,0},'2021春'!$C$3:$C$4485&amp;'2021春'!$D$3:$D$4485,'2021春'!$H$3:$H$4485),2,0)</f>
        <v>451229200507215428</v>
      </c>
    </row>
    <row r="4129" spans="1:20">
      <c r="A4129" s="255">
        <v>4127</v>
      </c>
      <c r="B4129" s="255" t="s">
        <v>16353</v>
      </c>
      <c r="C4129" s="255" t="s">
        <v>21</v>
      </c>
      <c r="D4129" s="255" t="s">
        <v>497</v>
      </c>
      <c r="E4129" s="255" t="s">
        <v>16354</v>
      </c>
      <c r="F4129" s="255" t="s">
        <v>143</v>
      </c>
      <c r="G4129" s="255">
        <v>16</v>
      </c>
      <c r="H4129" s="255" t="s">
        <v>12210</v>
      </c>
      <c r="I4129" s="255" t="s">
        <v>16355</v>
      </c>
      <c r="J4129" s="255">
        <v>18177871878</v>
      </c>
      <c r="K4129" s="255" t="s">
        <v>27</v>
      </c>
      <c r="L4129" s="260">
        <v>44405</v>
      </c>
      <c r="M4129" s="255" t="s">
        <v>29</v>
      </c>
      <c r="N4129" s="255"/>
      <c r="O4129" s="260"/>
      <c r="P4129" s="255"/>
      <c r="Q4129" s="255" t="s">
        <v>30</v>
      </c>
      <c r="R4129" s="255"/>
      <c r="S4129" s="255"/>
      <c r="T4129" s="251" t="str">
        <f t="array" ref="T4129">VLOOKUP(D4129&amp;E4129,IF({1,0},'2021春'!$C$3:$C$4485&amp;'2021春'!$D$3:$D$4485,'2021春'!$H$3:$H$4485),2,0)</f>
        <v>451229200507295720</v>
      </c>
    </row>
    <row r="4130" spans="1:20">
      <c r="A4130" s="255">
        <v>4128</v>
      </c>
      <c r="B4130" s="255" t="s">
        <v>16356</v>
      </c>
      <c r="C4130" s="255" t="s">
        <v>21</v>
      </c>
      <c r="D4130" s="255" t="s">
        <v>497</v>
      </c>
      <c r="E4130" s="255" t="s">
        <v>16357</v>
      </c>
      <c r="F4130" s="255" t="s">
        <v>143</v>
      </c>
      <c r="G4130" s="255">
        <v>15</v>
      </c>
      <c r="H4130" s="255" t="s">
        <v>16358</v>
      </c>
      <c r="I4130" s="255" t="s">
        <v>16359</v>
      </c>
      <c r="J4130" s="255">
        <v>19127010932</v>
      </c>
      <c r="K4130" s="255" t="s">
        <v>27</v>
      </c>
      <c r="L4130" s="260">
        <v>44396</v>
      </c>
      <c r="M4130" s="255" t="s">
        <v>3693</v>
      </c>
      <c r="N4130" s="255" t="s">
        <v>30</v>
      </c>
      <c r="O4130" s="260"/>
      <c r="P4130" s="255"/>
      <c r="Q4130" s="255" t="s">
        <v>30</v>
      </c>
      <c r="R4130" s="255"/>
      <c r="S4130" s="255"/>
      <c r="T4130" s="251" t="str">
        <f t="array" ref="T4130">VLOOKUP(D4130&amp;E4130,IF({1,0},'2021春'!$C$3:$C$4485&amp;'2021春'!$D$3:$D$4485,'2021春'!$H$3:$H$4485),2,0)</f>
        <v>451229200604080326</v>
      </c>
    </row>
    <row r="4131" spans="1:20">
      <c r="A4131" s="255">
        <v>4129</v>
      </c>
      <c r="B4131" s="255" t="s">
        <v>16360</v>
      </c>
      <c r="C4131" s="255" t="s">
        <v>21</v>
      </c>
      <c r="D4131" s="255" t="s">
        <v>497</v>
      </c>
      <c r="E4131" s="255" t="s">
        <v>16361</v>
      </c>
      <c r="F4131" s="255" t="s">
        <v>143</v>
      </c>
      <c r="G4131" s="255">
        <v>16</v>
      </c>
      <c r="H4131" s="255" t="s">
        <v>16362</v>
      </c>
      <c r="I4131" s="255" t="s">
        <v>16363</v>
      </c>
      <c r="J4131" s="255">
        <v>17344512521</v>
      </c>
      <c r="K4131" s="255" t="s">
        <v>27</v>
      </c>
      <c r="L4131" s="260">
        <v>44397</v>
      </c>
      <c r="M4131" s="255" t="s">
        <v>1273</v>
      </c>
      <c r="N4131" s="255"/>
      <c r="O4131" s="260"/>
      <c r="P4131" s="255"/>
      <c r="Q4131" s="255" t="s">
        <v>30</v>
      </c>
      <c r="R4131" s="255"/>
      <c r="S4131" s="255"/>
      <c r="T4131" s="251" t="str">
        <f t="array" ref="T4131">VLOOKUP(D4131&amp;E4131,IF({1,0},'2021春'!$C$3:$C$4485&amp;'2021春'!$D$3:$D$4485,'2021春'!$H$3:$H$4485),2,0)</f>
        <v>451229200410092142</v>
      </c>
    </row>
    <row r="4132" spans="1:20">
      <c r="A4132" s="255">
        <v>4130</v>
      </c>
      <c r="B4132" s="255" t="s">
        <v>16364</v>
      </c>
      <c r="C4132" s="255" t="s">
        <v>21</v>
      </c>
      <c r="D4132" s="255" t="s">
        <v>497</v>
      </c>
      <c r="E4132" s="255" t="s">
        <v>15993</v>
      </c>
      <c r="F4132" s="255" t="s">
        <v>143</v>
      </c>
      <c r="G4132" s="255">
        <v>20</v>
      </c>
      <c r="H4132" s="255" t="s">
        <v>16365</v>
      </c>
      <c r="I4132" s="255" t="s">
        <v>16366</v>
      </c>
      <c r="J4132" s="255">
        <v>18934965624</v>
      </c>
      <c r="K4132" s="255" t="s">
        <v>27</v>
      </c>
      <c r="L4132" s="260">
        <v>44397</v>
      </c>
      <c r="M4132" s="255" t="s">
        <v>133</v>
      </c>
      <c r="N4132" s="255"/>
      <c r="O4132" s="260"/>
      <c r="P4132" s="255"/>
      <c r="Q4132" s="255" t="s">
        <v>30</v>
      </c>
      <c r="R4132" s="255"/>
      <c r="S4132" s="255"/>
      <c r="T4132" s="251" t="str">
        <f t="array" ref="T4132">VLOOKUP(D4132&amp;E4132,IF({1,0},'2021春'!$C$3:$C$4485&amp;'2021春'!$D$3:$D$4485,'2021春'!$H$3:$H$4485),2,0)</f>
        <v>451229200102142427</v>
      </c>
    </row>
    <row r="4133" spans="1:20">
      <c r="A4133" s="255">
        <v>4131</v>
      </c>
      <c r="B4133" s="255" t="s">
        <v>16367</v>
      </c>
      <c r="C4133" s="255" t="s">
        <v>21</v>
      </c>
      <c r="D4133" s="255" t="s">
        <v>497</v>
      </c>
      <c r="E4133" s="255" t="s">
        <v>16368</v>
      </c>
      <c r="F4133" s="255" t="s">
        <v>143</v>
      </c>
      <c r="G4133" s="255">
        <v>18</v>
      </c>
      <c r="H4133" s="255" t="s">
        <v>16369</v>
      </c>
      <c r="I4133" s="255" t="s">
        <v>16370</v>
      </c>
      <c r="J4133" s="255">
        <v>18176744835</v>
      </c>
      <c r="K4133" s="255" t="s">
        <v>27</v>
      </c>
      <c r="L4133" s="260">
        <v>44331</v>
      </c>
      <c r="M4133" s="255" t="s">
        <v>28</v>
      </c>
      <c r="N4133" s="255" t="s">
        <v>27</v>
      </c>
      <c r="O4133" s="260">
        <v>44366</v>
      </c>
      <c r="P4133" s="255" t="s">
        <v>28</v>
      </c>
      <c r="Q4133" s="255" t="s">
        <v>30</v>
      </c>
      <c r="R4133" s="255"/>
      <c r="S4133" s="255"/>
      <c r="T4133" s="251" t="str">
        <f t="array" ref="T4133">VLOOKUP(D4133&amp;E4133,IF({1,0},'2021春'!$C$3:$C$4485&amp;'2021春'!$D$3:$D$4485,'2021春'!$H$3:$H$4485),2,0)</f>
        <v>451229200210162441</v>
      </c>
    </row>
    <row r="4134" spans="1:20">
      <c r="A4134" s="255">
        <v>4132</v>
      </c>
      <c r="B4134" s="255" t="s">
        <v>16371</v>
      </c>
      <c r="C4134" s="255" t="s">
        <v>21</v>
      </c>
      <c r="D4134" s="255" t="s">
        <v>497</v>
      </c>
      <c r="E4134" s="255" t="s">
        <v>16372</v>
      </c>
      <c r="F4134" s="255" t="s">
        <v>143</v>
      </c>
      <c r="G4134" s="255">
        <v>14</v>
      </c>
      <c r="H4134" s="255" t="s">
        <v>16373</v>
      </c>
      <c r="I4134" s="255" t="s">
        <v>1751</v>
      </c>
      <c r="J4134" s="255">
        <v>13538463461</v>
      </c>
      <c r="K4134" s="255" t="s">
        <v>27</v>
      </c>
      <c r="L4134" s="260">
        <v>44409</v>
      </c>
      <c r="M4134" s="255" t="s">
        <v>1352</v>
      </c>
      <c r="N4134" s="261" t="s">
        <v>30</v>
      </c>
      <c r="O4134" s="260"/>
      <c r="P4134" s="255"/>
      <c r="Q4134" s="255" t="s">
        <v>30</v>
      </c>
      <c r="R4134" s="255"/>
      <c r="S4134" s="255"/>
      <c r="T4134" s="251" t="str">
        <f t="array" ref="T4134">VLOOKUP(D4134&amp;E4134,IF({1,0},'2021春'!$C$3:$C$4485&amp;'2021春'!$D$3:$D$4485,'2021春'!$H$3:$H$4485),2,0)</f>
        <v>451229200611262128</v>
      </c>
    </row>
    <row r="4135" spans="1:20">
      <c r="A4135" s="255">
        <v>4133</v>
      </c>
      <c r="B4135" s="255" t="s">
        <v>16374</v>
      </c>
      <c r="C4135" s="255" t="s">
        <v>21</v>
      </c>
      <c r="D4135" s="255" t="s">
        <v>497</v>
      </c>
      <c r="E4135" s="255" t="s">
        <v>16375</v>
      </c>
      <c r="F4135" s="255" t="s">
        <v>143</v>
      </c>
      <c r="G4135" s="255">
        <v>16</v>
      </c>
      <c r="H4135" s="255" t="s">
        <v>16376</v>
      </c>
      <c r="I4135" s="255" t="s">
        <v>5646</v>
      </c>
      <c r="J4135" s="255">
        <v>18378899290</v>
      </c>
      <c r="K4135" s="255" t="s">
        <v>27</v>
      </c>
      <c r="L4135" s="260">
        <v>44394</v>
      </c>
      <c r="M4135" s="255" t="s">
        <v>28</v>
      </c>
      <c r="N4135" s="255" t="s">
        <v>27</v>
      </c>
      <c r="O4135" s="260">
        <v>44416</v>
      </c>
      <c r="P4135" s="255"/>
      <c r="Q4135" s="255" t="s">
        <v>30</v>
      </c>
      <c r="R4135" s="255"/>
      <c r="S4135" s="255"/>
      <c r="T4135" s="251" t="str">
        <f t="array" ref="T4135">VLOOKUP(D4135&amp;E4135,IF({1,0},'2021春'!$C$3:$C$4485&amp;'2021春'!$D$3:$D$4485,'2021春'!$H$3:$H$4485),2,0)</f>
        <v>451229200504024221</v>
      </c>
    </row>
    <row r="4136" spans="1:20">
      <c r="A4136" s="255">
        <v>4134</v>
      </c>
      <c r="B4136" s="255" t="s">
        <v>16377</v>
      </c>
      <c r="C4136" s="255" t="s">
        <v>21</v>
      </c>
      <c r="D4136" s="255" t="s">
        <v>497</v>
      </c>
      <c r="E4136" s="255" t="s">
        <v>11025</v>
      </c>
      <c r="F4136" s="255" t="s">
        <v>143</v>
      </c>
      <c r="G4136" s="255">
        <v>17</v>
      </c>
      <c r="H4136" s="255" t="s">
        <v>4074</v>
      </c>
      <c r="I4136" s="255" t="s">
        <v>2702</v>
      </c>
      <c r="J4136" s="255">
        <v>15813057686</v>
      </c>
      <c r="K4136" s="255" t="s">
        <v>27</v>
      </c>
      <c r="L4136" s="260">
        <v>44396</v>
      </c>
      <c r="M4136" s="255" t="s">
        <v>2747</v>
      </c>
      <c r="N4136" s="255"/>
      <c r="O4136" s="260"/>
      <c r="P4136" s="255"/>
      <c r="Q4136" s="255" t="s">
        <v>30</v>
      </c>
      <c r="R4136" s="255"/>
      <c r="S4136" s="255"/>
      <c r="T4136" s="251" t="str">
        <f t="array" ref="T4136">VLOOKUP(D4136&amp;E4136,IF({1,0},'2021春'!$C$3:$C$4485&amp;'2021春'!$D$3:$D$4485,'2021春'!$H$3:$H$4485),2,0)</f>
        <v>451229200408022743</v>
      </c>
    </row>
    <row r="4137" spans="1:20">
      <c r="A4137" s="255">
        <v>4135</v>
      </c>
      <c r="B4137" s="255" t="s">
        <v>16378</v>
      </c>
      <c r="C4137" s="255" t="s">
        <v>21</v>
      </c>
      <c r="D4137" s="255" t="s">
        <v>497</v>
      </c>
      <c r="E4137" s="255" t="s">
        <v>16379</v>
      </c>
      <c r="F4137" s="255" t="s">
        <v>143</v>
      </c>
      <c r="G4137" s="255">
        <v>16</v>
      </c>
      <c r="H4137" s="255" t="s">
        <v>16380</v>
      </c>
      <c r="I4137" s="255" t="s">
        <v>16381</v>
      </c>
      <c r="J4137" s="255">
        <v>13728096483</v>
      </c>
      <c r="K4137" s="255" t="s">
        <v>27</v>
      </c>
      <c r="L4137" s="260">
        <v>44407</v>
      </c>
      <c r="M4137" s="255" t="s">
        <v>16382</v>
      </c>
      <c r="N4137" s="255"/>
      <c r="O4137" s="260"/>
      <c r="P4137" s="255"/>
      <c r="Q4137" s="255" t="s">
        <v>30</v>
      </c>
      <c r="R4137" s="255"/>
      <c r="S4137" s="255"/>
      <c r="T4137" s="251" t="str">
        <f t="array" ref="T4137">VLOOKUP(D4137&amp;E4137,IF({1,0},'2021春'!$C$3:$C$4485&amp;'2021春'!$D$3:$D$4485,'2021春'!$H$3:$H$4485),2,0)</f>
        <v>451229200409143926</v>
      </c>
    </row>
    <row r="4138" spans="1:20">
      <c r="A4138" s="255">
        <v>4136</v>
      </c>
      <c r="B4138" s="255" t="s">
        <v>16383</v>
      </c>
      <c r="C4138" s="255" t="s">
        <v>21</v>
      </c>
      <c r="D4138" s="255" t="s">
        <v>497</v>
      </c>
      <c r="E4138" s="255" t="s">
        <v>16384</v>
      </c>
      <c r="F4138" s="255" t="s">
        <v>143</v>
      </c>
      <c r="G4138" s="255">
        <v>16</v>
      </c>
      <c r="H4138" s="255" t="s">
        <v>6178</v>
      </c>
      <c r="I4138" s="255" t="s">
        <v>16385</v>
      </c>
      <c r="J4138" s="255">
        <v>13544289307</v>
      </c>
      <c r="K4138" s="255" t="s">
        <v>27</v>
      </c>
      <c r="L4138" s="260">
        <v>44398</v>
      </c>
      <c r="M4138" s="255" t="s">
        <v>28</v>
      </c>
      <c r="N4138" s="255"/>
      <c r="O4138" s="260"/>
      <c r="P4138" s="255"/>
      <c r="Q4138" s="255" t="s">
        <v>30</v>
      </c>
      <c r="R4138" s="255"/>
      <c r="S4138" s="255"/>
      <c r="T4138" s="251" t="str">
        <f t="array" ref="T4138">VLOOKUP(D4138&amp;E4138,IF({1,0},'2021春'!$C$3:$C$4485&amp;'2021春'!$D$3:$D$4485,'2021春'!$H$3:$H$4485),2,0)</f>
        <v>452731200506224824</v>
      </c>
    </row>
    <row r="4139" spans="1:20">
      <c r="A4139" s="255">
        <v>4137</v>
      </c>
      <c r="B4139" s="255" t="s">
        <v>16386</v>
      </c>
      <c r="C4139" s="255" t="s">
        <v>21</v>
      </c>
      <c r="D4139" s="255" t="s">
        <v>497</v>
      </c>
      <c r="E4139" s="255" t="s">
        <v>16387</v>
      </c>
      <c r="F4139" s="255" t="s">
        <v>143</v>
      </c>
      <c r="G4139" s="255">
        <v>17</v>
      </c>
      <c r="H4139" s="255" t="s">
        <v>2525</v>
      </c>
      <c r="I4139" s="255" t="s">
        <v>16388</v>
      </c>
      <c r="J4139" s="255">
        <v>17336198947</v>
      </c>
      <c r="K4139" s="255" t="s">
        <v>27</v>
      </c>
      <c r="L4139" s="260">
        <v>44398</v>
      </c>
      <c r="M4139" s="255" t="s">
        <v>1288</v>
      </c>
      <c r="N4139" s="255"/>
      <c r="O4139" s="260"/>
      <c r="P4139" s="255"/>
      <c r="Q4139" s="255" t="s">
        <v>30</v>
      </c>
      <c r="R4139" s="255"/>
      <c r="S4139" s="255"/>
      <c r="T4139" s="251" t="str">
        <f t="array" ref="T4139">VLOOKUP(D4139&amp;E4139,IF({1,0},'2021春'!$C$3:$C$4485&amp;'2021春'!$D$3:$D$4485,'2021春'!$H$3:$H$4485),2,0)</f>
        <v>452731200404230625</v>
      </c>
    </row>
    <row r="4140" spans="1:20">
      <c r="A4140" s="255">
        <v>4138</v>
      </c>
      <c r="B4140" s="255" t="s">
        <v>16389</v>
      </c>
      <c r="C4140" s="255" t="s">
        <v>21</v>
      </c>
      <c r="D4140" s="255" t="s">
        <v>497</v>
      </c>
      <c r="E4140" s="255" t="s">
        <v>16390</v>
      </c>
      <c r="F4140" s="255" t="s">
        <v>143</v>
      </c>
      <c r="G4140" s="255">
        <v>16</v>
      </c>
      <c r="H4140" s="255" t="s">
        <v>9371</v>
      </c>
      <c r="I4140" s="255" t="s">
        <v>16391</v>
      </c>
      <c r="J4140" s="255">
        <v>19943186545</v>
      </c>
      <c r="K4140" s="255" t="s">
        <v>27</v>
      </c>
      <c r="L4140" s="260">
        <v>44399</v>
      </c>
      <c r="M4140" s="255" t="s">
        <v>139</v>
      </c>
      <c r="N4140" s="255"/>
      <c r="O4140" s="260"/>
      <c r="P4140" s="255"/>
      <c r="Q4140" s="255" t="s">
        <v>30</v>
      </c>
      <c r="R4140" s="255"/>
      <c r="S4140" s="255"/>
      <c r="T4140" s="251" t="str">
        <f t="array" ref="T4140">VLOOKUP(D4140&amp;E4140,IF({1,0},'2021春'!$C$3:$C$4485&amp;'2021春'!$D$3:$D$4485,'2021春'!$H$3:$H$4485),2,0)</f>
        <v>451229200411052126</v>
      </c>
    </row>
    <row r="4141" spans="1:20">
      <c r="A4141" s="255">
        <v>4139</v>
      </c>
      <c r="B4141" s="255" t="s">
        <v>16392</v>
      </c>
      <c r="C4141" s="255" t="s">
        <v>21</v>
      </c>
      <c r="D4141" s="255" t="s">
        <v>497</v>
      </c>
      <c r="E4141" s="255" t="s">
        <v>3973</v>
      </c>
      <c r="F4141" s="255" t="s">
        <v>143</v>
      </c>
      <c r="G4141" s="255">
        <v>21</v>
      </c>
      <c r="H4141" s="255" t="s">
        <v>16393</v>
      </c>
      <c r="I4141" s="255" t="s">
        <v>16394</v>
      </c>
      <c r="J4141" s="255">
        <v>19877823144</v>
      </c>
      <c r="K4141" s="255" t="s">
        <v>27</v>
      </c>
      <c r="L4141" s="260">
        <v>44331</v>
      </c>
      <c r="M4141" s="255" t="s">
        <v>28</v>
      </c>
      <c r="N4141" s="255" t="s">
        <v>27</v>
      </c>
      <c r="O4141" s="260">
        <v>44366</v>
      </c>
      <c r="P4141" s="255" t="s">
        <v>28</v>
      </c>
      <c r="Q4141" s="255" t="s">
        <v>30</v>
      </c>
      <c r="R4141" s="255"/>
      <c r="S4141" s="255"/>
      <c r="T4141" s="251" t="str">
        <f t="array" ref="T4141">VLOOKUP(D4141&amp;E4141,IF({1,0},'2021春'!$C$3:$C$4485&amp;'2021春'!$D$3:$D$4485,'2021春'!$H$3:$H$4485),2,0)</f>
        <v>451229200007172740</v>
      </c>
    </row>
    <row r="4142" spans="1:20">
      <c r="A4142" s="255">
        <v>4140</v>
      </c>
      <c r="B4142" s="255" t="s">
        <v>16395</v>
      </c>
      <c r="C4142" s="255" t="s">
        <v>21</v>
      </c>
      <c r="D4142" s="255" t="s">
        <v>497</v>
      </c>
      <c r="E4142" s="255" t="s">
        <v>16396</v>
      </c>
      <c r="F4142" s="255" t="s">
        <v>24</v>
      </c>
      <c r="G4142" s="255">
        <v>16</v>
      </c>
      <c r="H4142" s="255" t="s">
        <v>16397</v>
      </c>
      <c r="I4142" s="255" t="s">
        <v>16398</v>
      </c>
      <c r="J4142" s="255">
        <v>13877877123</v>
      </c>
      <c r="K4142" s="255" t="s">
        <v>27</v>
      </c>
      <c r="L4142" s="260">
        <v>44394</v>
      </c>
      <c r="M4142" s="255" t="s">
        <v>28</v>
      </c>
      <c r="N4142" s="255" t="s">
        <v>27</v>
      </c>
      <c r="O4142" s="260">
        <v>44416</v>
      </c>
      <c r="P4142" s="255" t="s">
        <v>133</v>
      </c>
      <c r="Q4142" s="255" t="s">
        <v>30</v>
      </c>
      <c r="R4142" s="255"/>
      <c r="S4142" s="255"/>
      <c r="T4142" s="251" t="str">
        <f t="array" ref="T4142">VLOOKUP(D4142&amp;E4142,IF({1,0},'2021春'!$C$3:$C$4485&amp;'2021春'!$D$3:$D$4485,'2021春'!$H$3:$H$4485),2,0)</f>
        <v>45122920041009181X</v>
      </c>
    </row>
    <row r="4143" spans="1:20">
      <c r="A4143" s="255">
        <v>4141</v>
      </c>
      <c r="B4143" s="255" t="s">
        <v>16399</v>
      </c>
      <c r="C4143" s="255" t="s">
        <v>21</v>
      </c>
      <c r="D4143" s="255" t="s">
        <v>497</v>
      </c>
      <c r="E4143" s="255" t="s">
        <v>16400</v>
      </c>
      <c r="F4143" s="255" t="s">
        <v>24</v>
      </c>
      <c r="G4143" s="255">
        <v>16</v>
      </c>
      <c r="H4143" s="255" t="s">
        <v>7819</v>
      </c>
      <c r="I4143" s="255" t="s">
        <v>16401</v>
      </c>
      <c r="J4143" s="255">
        <v>15800146658</v>
      </c>
      <c r="K4143" s="255" t="s">
        <v>27</v>
      </c>
      <c r="L4143" s="260">
        <v>44396</v>
      </c>
      <c r="M4143" s="255" t="s">
        <v>185</v>
      </c>
      <c r="N4143" s="255"/>
      <c r="O4143" s="260"/>
      <c r="P4143" s="255"/>
      <c r="Q4143" s="255" t="s">
        <v>30</v>
      </c>
      <c r="R4143" s="255"/>
      <c r="S4143" s="255"/>
      <c r="T4143" s="251" t="str">
        <f t="array" ref="T4143">VLOOKUP(D4143&amp;E4143,IF({1,0},'2021春'!$C$3:$C$4485&amp;'2021春'!$D$3:$D$4485,'2021春'!$H$3:$H$4485),2,0)</f>
        <v>451229200408160919</v>
      </c>
    </row>
    <row r="4144" spans="1:20">
      <c r="A4144" s="255">
        <v>4142</v>
      </c>
      <c r="B4144" s="255" t="s">
        <v>16402</v>
      </c>
      <c r="C4144" s="255" t="s">
        <v>21</v>
      </c>
      <c r="D4144" s="255" t="s">
        <v>497</v>
      </c>
      <c r="E4144" s="255" t="s">
        <v>16403</v>
      </c>
      <c r="F4144" s="255" t="s">
        <v>24</v>
      </c>
      <c r="G4144" s="255">
        <v>17</v>
      </c>
      <c r="H4144" s="255" t="s">
        <v>16404</v>
      </c>
      <c r="I4144" s="255" t="s">
        <v>16405</v>
      </c>
      <c r="J4144" s="255">
        <v>19178889626</v>
      </c>
      <c r="K4144" s="255" t="s">
        <v>27</v>
      </c>
      <c r="L4144" s="260">
        <v>44396</v>
      </c>
      <c r="M4144" s="255" t="s">
        <v>3693</v>
      </c>
      <c r="N4144" s="255"/>
      <c r="O4144" s="260"/>
      <c r="P4144" s="255"/>
      <c r="Q4144" s="255" t="s">
        <v>30</v>
      </c>
      <c r="R4144" s="255"/>
      <c r="S4144" s="255"/>
      <c r="T4144" s="251" t="str">
        <f t="array" ref="T4144">VLOOKUP(D4144&amp;E4144,IF({1,0},'2021春'!$C$3:$C$4485&amp;'2021春'!$D$3:$D$4485,'2021春'!$H$3:$H$4485),2,0)</f>
        <v>452731200407270331</v>
      </c>
    </row>
    <row r="4145" spans="1:20">
      <c r="A4145" s="255">
        <v>4143</v>
      </c>
      <c r="B4145" s="255" t="s">
        <v>16406</v>
      </c>
      <c r="C4145" s="255" t="s">
        <v>21</v>
      </c>
      <c r="D4145" s="255" t="s">
        <v>497</v>
      </c>
      <c r="E4145" s="255" t="s">
        <v>1668</v>
      </c>
      <c r="F4145" s="255" t="s">
        <v>24</v>
      </c>
      <c r="G4145" s="255">
        <v>16</v>
      </c>
      <c r="H4145" s="255" t="s">
        <v>3904</v>
      </c>
      <c r="I4145" s="255" t="s">
        <v>16407</v>
      </c>
      <c r="J4145" s="255">
        <v>18378897031</v>
      </c>
      <c r="K4145" s="255" t="s">
        <v>27</v>
      </c>
      <c r="L4145" s="260">
        <v>44396</v>
      </c>
      <c r="M4145" s="255" t="s">
        <v>28</v>
      </c>
      <c r="N4145" s="255"/>
      <c r="O4145" s="260"/>
      <c r="P4145" s="255"/>
      <c r="Q4145" s="255" t="s">
        <v>30</v>
      </c>
      <c r="R4145" s="255"/>
      <c r="S4145" s="255"/>
      <c r="T4145" s="251" t="str">
        <f t="array" ref="T4145">VLOOKUP(D4145&amp;E4145,IF({1,0},'2021春'!$C$3:$C$4485&amp;'2021春'!$D$3:$D$4485,'2021春'!$H$3:$H$4485),2,0)</f>
        <v>451229200409120054</v>
      </c>
    </row>
    <row r="4146" spans="1:20">
      <c r="A4146" s="255">
        <v>4144</v>
      </c>
      <c r="B4146" s="255" t="s">
        <v>16408</v>
      </c>
      <c r="C4146" s="255" t="s">
        <v>21</v>
      </c>
      <c r="D4146" s="255" t="s">
        <v>497</v>
      </c>
      <c r="E4146" s="255" t="s">
        <v>6424</v>
      </c>
      <c r="F4146" s="255" t="s">
        <v>24</v>
      </c>
      <c r="G4146" s="255">
        <v>17</v>
      </c>
      <c r="H4146" s="255" t="s">
        <v>16409</v>
      </c>
      <c r="I4146" s="255" t="s">
        <v>16410</v>
      </c>
      <c r="J4146" s="255">
        <v>19978801124</v>
      </c>
      <c r="K4146" s="255" t="s">
        <v>27</v>
      </c>
      <c r="L4146" s="260">
        <v>44399</v>
      </c>
      <c r="M4146" s="255" t="s">
        <v>3693</v>
      </c>
      <c r="N4146" s="255"/>
      <c r="O4146" s="260"/>
      <c r="P4146" s="255"/>
      <c r="Q4146" s="255" t="s">
        <v>30</v>
      </c>
      <c r="R4146" s="255"/>
      <c r="S4146" s="255"/>
      <c r="T4146" s="251" t="str">
        <f t="array" ref="T4146">VLOOKUP(D4146&amp;E4146,IF({1,0},'2021春'!$C$3:$C$4485&amp;'2021春'!$D$3:$D$4485,'2021春'!$H$3:$H$4485),2,0)</f>
        <v>452731200403252830</v>
      </c>
    </row>
    <row r="4147" spans="1:20">
      <c r="A4147" s="255">
        <v>4145</v>
      </c>
      <c r="B4147" s="255" t="s">
        <v>16411</v>
      </c>
      <c r="C4147" s="255" t="s">
        <v>21</v>
      </c>
      <c r="D4147" s="255" t="s">
        <v>497</v>
      </c>
      <c r="E4147" s="255" t="s">
        <v>16412</v>
      </c>
      <c r="F4147" s="255" t="s">
        <v>143</v>
      </c>
      <c r="G4147" s="255">
        <v>16</v>
      </c>
      <c r="H4147" s="255" t="s">
        <v>16413</v>
      </c>
      <c r="I4147" s="255" t="s">
        <v>16414</v>
      </c>
      <c r="J4147" s="255">
        <v>18178894369</v>
      </c>
      <c r="K4147" s="255" t="s">
        <v>27</v>
      </c>
      <c r="L4147" s="260">
        <v>44398</v>
      </c>
      <c r="M4147" s="255" t="s">
        <v>98</v>
      </c>
      <c r="N4147" s="255"/>
      <c r="O4147" s="260"/>
      <c r="P4147" s="255"/>
      <c r="Q4147" s="255" t="s">
        <v>30</v>
      </c>
      <c r="R4147" s="255"/>
      <c r="S4147" s="255"/>
      <c r="T4147" s="251" t="str">
        <f t="array" ref="T4147">VLOOKUP(D4147&amp;E4147,IF({1,0},'2021春'!$C$3:$C$4485&amp;'2021春'!$D$3:$D$4485,'2021春'!$H$3:$H$4485),2,0)</f>
        <v>451229200410261225</v>
      </c>
    </row>
    <row r="4148" spans="1:20">
      <c r="A4148" s="255">
        <v>4146</v>
      </c>
      <c r="B4148" s="255" t="s">
        <v>16415</v>
      </c>
      <c r="C4148" s="255" t="s">
        <v>21</v>
      </c>
      <c r="D4148" s="255" t="s">
        <v>497</v>
      </c>
      <c r="E4148" s="255" t="s">
        <v>16416</v>
      </c>
      <c r="F4148" s="255" t="s">
        <v>24</v>
      </c>
      <c r="G4148" s="255">
        <v>16</v>
      </c>
      <c r="H4148" s="255" t="s">
        <v>16417</v>
      </c>
      <c r="I4148" s="255" t="s">
        <v>16418</v>
      </c>
      <c r="J4148" s="255">
        <v>15296877433</v>
      </c>
      <c r="K4148" s="255" t="s">
        <v>27</v>
      </c>
      <c r="L4148" s="260">
        <v>44396</v>
      </c>
      <c r="M4148" s="255" t="s">
        <v>4424</v>
      </c>
      <c r="N4148" s="255" t="s">
        <v>27</v>
      </c>
      <c r="O4148" s="260">
        <v>44421</v>
      </c>
      <c r="P4148" s="255" t="s">
        <v>4424</v>
      </c>
      <c r="Q4148" s="255" t="s">
        <v>30</v>
      </c>
      <c r="R4148" s="255"/>
      <c r="S4148" s="255"/>
      <c r="T4148" s="251" t="str">
        <f t="array" ref="T4148">VLOOKUP(D4148&amp;E4148,IF({1,0},'2021春'!$C$3:$C$4485&amp;'2021春'!$D$3:$D$4485,'2021春'!$H$3:$H$4485),2,0)</f>
        <v>452731200508115410</v>
      </c>
    </row>
    <row r="4149" spans="1:20">
      <c r="A4149" s="255">
        <v>4147</v>
      </c>
      <c r="B4149" s="255" t="s">
        <v>16419</v>
      </c>
      <c r="C4149" s="255" t="s">
        <v>21</v>
      </c>
      <c r="D4149" s="255" t="s">
        <v>497</v>
      </c>
      <c r="E4149" s="255" t="s">
        <v>16420</v>
      </c>
      <c r="F4149" s="255" t="s">
        <v>143</v>
      </c>
      <c r="G4149" s="255">
        <v>16</v>
      </c>
      <c r="H4149" s="255" t="s">
        <v>1669</v>
      </c>
      <c r="I4149" s="255" t="s">
        <v>16421</v>
      </c>
      <c r="J4149" s="255">
        <v>13517585376</v>
      </c>
      <c r="K4149" s="255" t="s">
        <v>27</v>
      </c>
      <c r="L4149" s="260">
        <v>44396</v>
      </c>
      <c r="M4149" s="255" t="s">
        <v>1217</v>
      </c>
      <c r="N4149" s="255"/>
      <c r="O4149" s="260"/>
      <c r="P4149" s="255"/>
      <c r="Q4149" s="255" t="s">
        <v>30</v>
      </c>
      <c r="R4149" s="255"/>
      <c r="S4149" s="255"/>
      <c r="T4149" s="251" t="str">
        <f t="array" ref="T4149">VLOOKUP(D4149&amp;E4149,IF({1,0},'2021春'!$C$3:$C$4485&amp;'2021春'!$D$3:$D$4485,'2021春'!$H$3:$H$4485),2,0)</f>
        <v>45273120041122512X</v>
      </c>
    </row>
    <row r="4150" spans="1:20">
      <c r="A4150" s="255">
        <v>4148</v>
      </c>
      <c r="B4150" s="255" t="s">
        <v>16422</v>
      </c>
      <c r="C4150" s="255" t="s">
        <v>21</v>
      </c>
      <c r="D4150" s="255" t="s">
        <v>497</v>
      </c>
      <c r="E4150" s="255" t="s">
        <v>1751</v>
      </c>
      <c r="F4150" s="255" t="s">
        <v>143</v>
      </c>
      <c r="G4150" s="255">
        <v>17</v>
      </c>
      <c r="H4150" s="255" t="s">
        <v>16423</v>
      </c>
      <c r="I4150" s="255" t="s">
        <v>16424</v>
      </c>
      <c r="J4150" s="255">
        <v>19977827881</v>
      </c>
      <c r="K4150" s="255" t="s">
        <v>27</v>
      </c>
      <c r="L4150" s="260">
        <v>44396</v>
      </c>
      <c r="M4150" s="255" t="s">
        <v>1352</v>
      </c>
      <c r="N4150" s="255"/>
      <c r="O4150" s="260"/>
      <c r="P4150" s="255"/>
      <c r="Q4150" s="255" t="s">
        <v>30</v>
      </c>
      <c r="R4150" s="255"/>
      <c r="S4150" s="255"/>
      <c r="T4150" s="251" t="str">
        <f t="array" ref="T4150">VLOOKUP(D4150&amp;E4150,IF({1,0},'2021春'!$C$3:$C$4485&amp;'2021春'!$D$3:$D$4485,'2021春'!$H$3:$H$4485),2,0)</f>
        <v>45273120030821182X</v>
      </c>
    </row>
    <row r="4151" spans="1:20">
      <c r="A4151" s="255">
        <v>4149</v>
      </c>
      <c r="B4151" s="255" t="s">
        <v>16425</v>
      </c>
      <c r="C4151" s="255" t="s">
        <v>21</v>
      </c>
      <c r="D4151" s="255" t="s">
        <v>497</v>
      </c>
      <c r="E4151" s="255" t="s">
        <v>16426</v>
      </c>
      <c r="F4151" s="255" t="s">
        <v>143</v>
      </c>
      <c r="G4151" s="255">
        <v>18</v>
      </c>
      <c r="H4151" s="255" t="s">
        <v>16427</v>
      </c>
      <c r="I4151" s="255" t="s">
        <v>16428</v>
      </c>
      <c r="J4151" s="255">
        <v>15078614125</v>
      </c>
      <c r="K4151" s="255" t="s">
        <v>27</v>
      </c>
      <c r="L4151" s="260">
        <v>44395</v>
      </c>
      <c r="M4151" s="255" t="s">
        <v>28</v>
      </c>
      <c r="N4151" s="255" t="s">
        <v>27</v>
      </c>
      <c r="O4151" s="260">
        <v>44416</v>
      </c>
      <c r="P4151" s="255" t="s">
        <v>28</v>
      </c>
      <c r="Q4151" s="255" t="s">
        <v>30</v>
      </c>
      <c r="R4151" s="255"/>
      <c r="S4151" s="255"/>
      <c r="T4151" s="251" t="str">
        <f t="array" ref="T4151">VLOOKUP(D4151&amp;E4151,IF({1,0},'2021春'!$C$3:$C$4485&amp;'2021春'!$D$3:$D$4485,'2021春'!$H$3:$H$4485),2,0)</f>
        <v>452731200308060347</v>
      </c>
    </row>
    <row r="4152" spans="1:20">
      <c r="A4152" s="255">
        <v>4150</v>
      </c>
      <c r="B4152" s="255" t="s">
        <v>16429</v>
      </c>
      <c r="C4152" s="255" t="s">
        <v>21</v>
      </c>
      <c r="D4152" s="255" t="s">
        <v>497</v>
      </c>
      <c r="E4152" s="255" t="s">
        <v>16430</v>
      </c>
      <c r="F4152" s="255" t="s">
        <v>143</v>
      </c>
      <c r="G4152" s="255">
        <v>16</v>
      </c>
      <c r="H4152" s="255" t="s">
        <v>16431</v>
      </c>
      <c r="I4152" s="255" t="s">
        <v>16432</v>
      </c>
      <c r="J4152" s="255">
        <v>13788387778</v>
      </c>
      <c r="K4152" s="255" t="s">
        <v>27</v>
      </c>
      <c r="L4152" s="260">
        <v>44398</v>
      </c>
      <c r="M4152" s="255" t="s">
        <v>28</v>
      </c>
      <c r="N4152" s="255"/>
      <c r="O4152" s="260"/>
      <c r="P4152" s="255"/>
      <c r="Q4152" s="255" t="s">
        <v>30</v>
      </c>
      <c r="R4152" s="255"/>
      <c r="S4152" s="255"/>
      <c r="T4152" s="251" t="str">
        <f t="array" ref="T4152">VLOOKUP(D4152&amp;E4152,IF({1,0},'2021春'!$C$3:$C$4485&amp;'2021春'!$D$3:$D$4485,'2021春'!$H$3:$H$4485),2,0)</f>
        <v>451229200410200027</v>
      </c>
    </row>
    <row r="4153" spans="1:20">
      <c r="A4153" s="255">
        <v>4151</v>
      </c>
      <c r="B4153" s="255" t="s">
        <v>16433</v>
      </c>
      <c r="C4153" s="255" t="s">
        <v>21</v>
      </c>
      <c r="D4153" s="255" t="s">
        <v>497</v>
      </c>
      <c r="E4153" s="255" t="s">
        <v>16434</v>
      </c>
      <c r="F4153" s="255" t="s">
        <v>24</v>
      </c>
      <c r="G4153" s="255">
        <v>16</v>
      </c>
      <c r="H4153" s="255" t="s">
        <v>16435</v>
      </c>
      <c r="I4153" s="255" t="s">
        <v>15747</v>
      </c>
      <c r="J4153" s="255">
        <v>19907789878</v>
      </c>
      <c r="K4153" s="255" t="s">
        <v>27</v>
      </c>
      <c r="L4153" s="260">
        <v>44416</v>
      </c>
      <c r="M4153" s="255" t="s">
        <v>28</v>
      </c>
      <c r="N4153" s="255"/>
      <c r="O4153" s="260"/>
      <c r="P4153" s="255"/>
      <c r="Q4153" s="255" t="s">
        <v>30</v>
      </c>
      <c r="R4153" s="255"/>
      <c r="S4153" s="255"/>
      <c r="T4153" s="251" t="str">
        <f t="array" ref="T4153">VLOOKUP(D4153&amp;E4153,IF({1,0},'2021春'!$C$3:$C$4485&amp;'2021春'!$D$3:$D$4485,'2021春'!$H$3:$H$4485),2,0)</f>
        <v>452731200409072718</v>
      </c>
    </row>
    <row r="4154" spans="1:20">
      <c r="A4154" s="255">
        <v>4152</v>
      </c>
      <c r="B4154" s="255" t="s">
        <v>16436</v>
      </c>
      <c r="C4154" s="255" t="s">
        <v>21</v>
      </c>
      <c r="D4154" s="255" t="s">
        <v>502</v>
      </c>
      <c r="E4154" s="255" t="s">
        <v>4821</v>
      </c>
      <c r="F4154" s="255" t="s">
        <v>24</v>
      </c>
      <c r="G4154" s="255">
        <v>17</v>
      </c>
      <c r="H4154" s="255" t="s">
        <v>16437</v>
      </c>
      <c r="I4154" s="255" t="s">
        <v>16438</v>
      </c>
      <c r="J4154" s="255">
        <v>15177890594</v>
      </c>
      <c r="K4154" s="255" t="s">
        <v>27</v>
      </c>
      <c r="L4154" s="260">
        <v>44407</v>
      </c>
      <c r="M4154" s="255" t="s">
        <v>2747</v>
      </c>
      <c r="N4154" s="255"/>
      <c r="O4154" s="260"/>
      <c r="P4154" s="255"/>
      <c r="Q4154" s="255" t="s">
        <v>30</v>
      </c>
      <c r="R4154" s="255"/>
      <c r="S4154" s="255"/>
      <c r="T4154" s="251" t="str">
        <f t="array" ref="T4154">VLOOKUP(D4154&amp;E4154,IF({1,0},'2021春'!$C$3:$C$4485&amp;'2021春'!$D$3:$D$4485,'2021春'!$H$3:$H$4485),2,0)</f>
        <v>451229200407142719</v>
      </c>
    </row>
    <row r="4155" spans="1:20">
      <c r="A4155" s="255">
        <v>4153</v>
      </c>
      <c r="B4155" s="255" t="s">
        <v>16439</v>
      </c>
      <c r="C4155" s="255" t="s">
        <v>21</v>
      </c>
      <c r="D4155" s="255" t="s">
        <v>502</v>
      </c>
      <c r="E4155" s="255" t="s">
        <v>16085</v>
      </c>
      <c r="F4155" s="255" t="s">
        <v>143</v>
      </c>
      <c r="G4155" s="255">
        <v>17</v>
      </c>
      <c r="H4155" s="255" t="s">
        <v>3089</v>
      </c>
      <c r="I4155" s="255" t="s">
        <v>16440</v>
      </c>
      <c r="J4155" s="255">
        <v>13657780490</v>
      </c>
      <c r="K4155" s="255" t="s">
        <v>27</v>
      </c>
      <c r="L4155" s="260">
        <v>44399</v>
      </c>
      <c r="M4155" s="255" t="s">
        <v>2172</v>
      </c>
      <c r="N4155" s="255"/>
      <c r="O4155" s="260"/>
      <c r="P4155" s="255"/>
      <c r="Q4155" s="255" t="s">
        <v>30</v>
      </c>
      <c r="R4155" s="255"/>
      <c r="S4155" s="255"/>
      <c r="T4155" s="251" t="str">
        <f t="array" ref="T4155">VLOOKUP(D4155&amp;E4155,IF({1,0},'2021春'!$C$3:$C$4485&amp;'2021春'!$D$3:$D$4485,'2021春'!$H$3:$H$4485),2,0)</f>
        <v>452731200408115720</v>
      </c>
    </row>
    <row r="4156" spans="1:20">
      <c r="A4156" s="255">
        <v>4154</v>
      </c>
      <c r="B4156" s="255" t="s">
        <v>16441</v>
      </c>
      <c r="C4156" s="255" t="s">
        <v>21</v>
      </c>
      <c r="D4156" s="255" t="s">
        <v>502</v>
      </c>
      <c r="E4156" s="255" t="s">
        <v>5898</v>
      </c>
      <c r="F4156" s="255" t="s">
        <v>143</v>
      </c>
      <c r="G4156" s="255">
        <v>16</v>
      </c>
      <c r="H4156" s="255" t="s">
        <v>590</v>
      </c>
      <c r="I4156" s="255" t="s">
        <v>16442</v>
      </c>
      <c r="J4156" s="255" t="s">
        <v>16443</v>
      </c>
      <c r="K4156" s="255" t="s">
        <v>27</v>
      </c>
      <c r="L4156" s="260">
        <v>44395</v>
      </c>
      <c r="M4156" s="255" t="s">
        <v>2172</v>
      </c>
      <c r="N4156" s="255"/>
      <c r="O4156" s="260"/>
      <c r="P4156" s="255"/>
      <c r="Q4156" s="255" t="s">
        <v>30</v>
      </c>
      <c r="R4156" s="255"/>
      <c r="S4156" s="255"/>
      <c r="T4156" s="251" t="str">
        <f t="array" ref="T4156">VLOOKUP(D4156&amp;E4156,IF({1,0},'2021春'!$C$3:$C$4485&amp;'2021春'!$D$3:$D$4485,'2021春'!$H$3:$H$4485),2,0)</f>
        <v>452731200412175726</v>
      </c>
    </row>
    <row r="4157" spans="1:20">
      <c r="A4157" s="255">
        <v>4155</v>
      </c>
      <c r="B4157" s="255" t="s">
        <v>16444</v>
      </c>
      <c r="C4157" s="255" t="s">
        <v>21</v>
      </c>
      <c r="D4157" s="255" t="s">
        <v>502</v>
      </c>
      <c r="E4157" s="255" t="s">
        <v>2250</v>
      </c>
      <c r="F4157" s="255" t="s">
        <v>143</v>
      </c>
      <c r="G4157" s="255">
        <v>16</v>
      </c>
      <c r="H4157" s="255" t="s">
        <v>16445</v>
      </c>
      <c r="I4157" s="255" t="s">
        <v>16446</v>
      </c>
      <c r="J4157" s="255">
        <v>15078638568</v>
      </c>
      <c r="K4157" s="255" t="s">
        <v>27</v>
      </c>
      <c r="L4157" s="260">
        <v>44394</v>
      </c>
      <c r="M4157" s="255" t="s">
        <v>2172</v>
      </c>
      <c r="N4157" s="255"/>
      <c r="O4157" s="260"/>
      <c r="P4157" s="255"/>
      <c r="Q4157" s="255" t="s">
        <v>30</v>
      </c>
      <c r="R4157" s="255"/>
      <c r="S4157" s="255"/>
      <c r="T4157" s="251" t="str">
        <f t="array" ref="T4157">VLOOKUP(D4157&amp;E4157,IF({1,0},'2021春'!$C$3:$C$4485&amp;'2021春'!$D$3:$D$4485,'2021春'!$H$3:$H$4485),2,0)</f>
        <v>452731200501185723</v>
      </c>
    </row>
    <row r="4158" spans="1:20">
      <c r="A4158" s="255">
        <v>4156</v>
      </c>
      <c r="B4158" s="255" t="s">
        <v>16447</v>
      </c>
      <c r="C4158" s="255" t="s">
        <v>21</v>
      </c>
      <c r="D4158" s="255" t="s">
        <v>502</v>
      </c>
      <c r="E4158" s="255" t="s">
        <v>12472</v>
      </c>
      <c r="F4158" s="255" t="s">
        <v>143</v>
      </c>
      <c r="G4158" s="255">
        <v>16</v>
      </c>
      <c r="H4158" s="255" t="s">
        <v>16448</v>
      </c>
      <c r="I4158" s="255" t="s">
        <v>6988</v>
      </c>
      <c r="J4158" s="255">
        <v>19977825785</v>
      </c>
      <c r="K4158" s="255" t="s">
        <v>27</v>
      </c>
      <c r="L4158" s="260">
        <v>44394</v>
      </c>
      <c r="M4158" s="255" t="s">
        <v>2172</v>
      </c>
      <c r="N4158" s="255"/>
      <c r="O4158" s="260"/>
      <c r="P4158" s="255"/>
      <c r="Q4158" s="255" t="s">
        <v>30</v>
      </c>
      <c r="R4158" s="255"/>
      <c r="S4158" s="255"/>
      <c r="T4158" s="251" t="str">
        <f t="array" ref="T4158">VLOOKUP(D4158&amp;E4158,IF({1,0},'2021春'!$C$3:$C$4485&amp;'2021春'!$D$3:$D$4485,'2021春'!$H$3:$H$4485),2,0)</f>
        <v>451229200508050020</v>
      </c>
    </row>
    <row r="4159" spans="1:20">
      <c r="A4159" s="255">
        <v>4157</v>
      </c>
      <c r="B4159" s="255" t="s">
        <v>16449</v>
      </c>
      <c r="C4159" s="255" t="s">
        <v>21</v>
      </c>
      <c r="D4159" s="255" t="s">
        <v>502</v>
      </c>
      <c r="E4159" s="255" t="s">
        <v>16450</v>
      </c>
      <c r="F4159" s="255" t="s">
        <v>24</v>
      </c>
      <c r="G4159" s="255">
        <v>16</v>
      </c>
      <c r="H4159" s="255" t="s">
        <v>16451</v>
      </c>
      <c r="I4159" s="255" t="s">
        <v>16452</v>
      </c>
      <c r="J4159" s="255" t="s">
        <v>16453</v>
      </c>
      <c r="K4159" s="255" t="s">
        <v>27</v>
      </c>
      <c r="L4159" s="260">
        <v>44394</v>
      </c>
      <c r="M4159" s="255" t="s">
        <v>2172</v>
      </c>
      <c r="N4159" s="255"/>
      <c r="O4159" s="260"/>
      <c r="P4159" s="255"/>
      <c r="Q4159" s="255" t="s">
        <v>30</v>
      </c>
      <c r="R4159" s="255"/>
      <c r="S4159" s="255"/>
      <c r="T4159" s="251" t="str">
        <f t="array" ref="T4159">VLOOKUP(D4159&amp;E4159,IF({1,0},'2021春'!$C$3:$C$4485&amp;'2021春'!$D$3:$D$4485,'2021春'!$H$3:$H$4485),2,0)</f>
        <v>450124200504022737</v>
      </c>
    </row>
    <row r="4160" spans="1:20">
      <c r="A4160" s="255">
        <v>4158</v>
      </c>
      <c r="B4160" s="255" t="s">
        <v>16454</v>
      </c>
      <c r="C4160" s="255" t="s">
        <v>21</v>
      </c>
      <c r="D4160" s="255" t="s">
        <v>502</v>
      </c>
      <c r="E4160" s="255" t="s">
        <v>16455</v>
      </c>
      <c r="F4160" s="255" t="s">
        <v>24</v>
      </c>
      <c r="G4160" s="255">
        <v>17</v>
      </c>
      <c r="H4160" s="255" t="s">
        <v>16456</v>
      </c>
      <c r="I4160" s="255" t="s">
        <v>16457</v>
      </c>
      <c r="J4160" s="255">
        <v>19977818540</v>
      </c>
      <c r="K4160" s="255" t="s">
        <v>27</v>
      </c>
      <c r="L4160" s="260">
        <v>44394</v>
      </c>
      <c r="M4160" s="255" t="s">
        <v>2172</v>
      </c>
      <c r="N4160" s="255"/>
      <c r="O4160" s="260"/>
      <c r="P4160" s="255"/>
      <c r="Q4160" s="255" t="s">
        <v>30</v>
      </c>
      <c r="R4160" s="255"/>
      <c r="S4160" s="255"/>
      <c r="T4160" s="251" t="str">
        <f t="array" ref="T4160">VLOOKUP(D4160&amp;E4160,IF({1,0},'2021春'!$C$3:$C$4485&amp;'2021春'!$D$3:$D$4485,'2021春'!$H$3:$H$4485),2,0)</f>
        <v>451229200408045718</v>
      </c>
    </row>
    <row r="4161" spans="1:20">
      <c r="A4161" s="255">
        <v>4159</v>
      </c>
      <c r="B4161" s="255" t="s">
        <v>16458</v>
      </c>
      <c r="C4161" s="255" t="s">
        <v>21</v>
      </c>
      <c r="D4161" s="255" t="s">
        <v>502</v>
      </c>
      <c r="E4161" s="255" t="s">
        <v>16459</v>
      </c>
      <c r="F4161" s="255" t="s">
        <v>143</v>
      </c>
      <c r="G4161" s="255">
        <v>19</v>
      </c>
      <c r="H4161" s="255" t="s">
        <v>16460</v>
      </c>
      <c r="I4161" s="255" t="s">
        <v>16461</v>
      </c>
      <c r="J4161" s="255">
        <v>19968255643</v>
      </c>
      <c r="K4161" s="255" t="s">
        <v>27</v>
      </c>
      <c r="L4161" s="260">
        <v>44331</v>
      </c>
      <c r="M4161" s="255" t="s">
        <v>2172</v>
      </c>
      <c r="N4161" s="255" t="s">
        <v>27</v>
      </c>
      <c r="O4161" s="260">
        <v>44366</v>
      </c>
      <c r="P4161" s="255" t="s">
        <v>2172</v>
      </c>
      <c r="Q4161" s="255" t="s">
        <v>30</v>
      </c>
      <c r="R4161" s="255"/>
      <c r="S4161" s="255"/>
      <c r="T4161" s="251" t="str">
        <f t="array" ref="T4161">VLOOKUP(D4161&amp;E4161,IF({1,0},'2021春'!$C$3:$C$4485&amp;'2021春'!$D$3:$D$4485,'2021春'!$H$3:$H$4485),2,0)</f>
        <v>45122920011230184x</v>
      </c>
    </row>
    <row r="4162" spans="1:20">
      <c r="A4162" s="255">
        <v>4160</v>
      </c>
      <c r="B4162" s="255" t="s">
        <v>16462</v>
      </c>
      <c r="C4162" s="255" t="s">
        <v>21</v>
      </c>
      <c r="D4162" s="255" t="s">
        <v>502</v>
      </c>
      <c r="E4162" s="255" t="s">
        <v>16463</v>
      </c>
      <c r="F4162" s="255" t="s">
        <v>143</v>
      </c>
      <c r="G4162" s="255">
        <v>17</v>
      </c>
      <c r="H4162" s="255" t="s">
        <v>2227</v>
      </c>
      <c r="I4162" s="255" t="s">
        <v>11328</v>
      </c>
      <c r="J4162" s="255" t="s">
        <v>16464</v>
      </c>
      <c r="K4162" s="255" t="s">
        <v>27</v>
      </c>
      <c r="L4162" s="260">
        <v>44394</v>
      </c>
      <c r="M4162" s="255" t="s">
        <v>7984</v>
      </c>
      <c r="N4162" s="255" t="s">
        <v>27</v>
      </c>
      <c r="O4162" s="260">
        <v>44415</v>
      </c>
      <c r="P4162" s="255" t="s">
        <v>7984</v>
      </c>
      <c r="Q4162" s="255" t="s">
        <v>30</v>
      </c>
      <c r="R4162" s="255"/>
      <c r="S4162" s="255"/>
      <c r="T4162" s="251" t="str">
        <f t="array" ref="T4162">VLOOKUP(D4162&amp;E4162,IF({1,0},'2021春'!$C$3:$C$4485&amp;'2021春'!$D$3:$D$4485,'2021春'!$H$3:$H$4485),2,0)</f>
        <v>451229200407222129</v>
      </c>
    </row>
    <row r="4163" spans="1:20">
      <c r="A4163" s="255">
        <v>4161</v>
      </c>
      <c r="B4163" s="255" t="s">
        <v>16465</v>
      </c>
      <c r="C4163" s="255" t="s">
        <v>21</v>
      </c>
      <c r="D4163" s="255" t="s">
        <v>502</v>
      </c>
      <c r="E4163" s="255" t="s">
        <v>16466</v>
      </c>
      <c r="F4163" s="255" t="s">
        <v>143</v>
      </c>
      <c r="G4163" s="255">
        <v>17</v>
      </c>
      <c r="H4163" s="255" t="s">
        <v>7196</v>
      </c>
      <c r="I4163" s="255" t="s">
        <v>16467</v>
      </c>
      <c r="J4163" s="255" t="s">
        <v>16468</v>
      </c>
      <c r="K4163" s="255" t="s">
        <v>27</v>
      </c>
      <c r="L4163" s="260">
        <v>44394</v>
      </c>
      <c r="M4163" s="255" t="s">
        <v>12797</v>
      </c>
      <c r="N4163" s="255"/>
      <c r="O4163" s="260"/>
      <c r="P4163" s="255"/>
      <c r="Q4163" s="255" t="s">
        <v>30</v>
      </c>
      <c r="R4163" s="255"/>
      <c r="S4163" s="255"/>
      <c r="T4163" s="251" t="str">
        <f t="array" ref="T4163">VLOOKUP(D4163&amp;E4163,IF({1,0},'2021春'!$C$3:$C$4485&amp;'2021春'!$D$3:$D$4485,'2021春'!$H$3:$H$4485),2,0)</f>
        <v>452731200402191829</v>
      </c>
    </row>
    <row r="4164" spans="1:20">
      <c r="A4164" s="255">
        <v>4162</v>
      </c>
      <c r="B4164" s="255" t="s">
        <v>16469</v>
      </c>
      <c r="C4164" s="255" t="s">
        <v>21</v>
      </c>
      <c r="D4164" s="255" t="s">
        <v>502</v>
      </c>
      <c r="E4164" s="255" t="s">
        <v>16470</v>
      </c>
      <c r="F4164" s="255" t="s">
        <v>24</v>
      </c>
      <c r="G4164" s="255">
        <v>17</v>
      </c>
      <c r="H4164" s="255" t="s">
        <v>16471</v>
      </c>
      <c r="I4164" s="255" t="s">
        <v>16094</v>
      </c>
      <c r="J4164" s="255" t="s">
        <v>16472</v>
      </c>
      <c r="K4164" s="255" t="s">
        <v>27</v>
      </c>
      <c r="L4164" s="260">
        <v>44421</v>
      </c>
      <c r="M4164" s="255" t="s">
        <v>16473</v>
      </c>
      <c r="N4164" s="255"/>
      <c r="O4164" s="260"/>
      <c r="P4164" s="255"/>
      <c r="Q4164" s="255" t="s">
        <v>30</v>
      </c>
      <c r="R4164" s="255"/>
      <c r="S4164" s="255"/>
      <c r="T4164" s="251" t="str">
        <f t="array" ref="T4164">VLOOKUP(D4164&amp;E4164,IF({1,0},'2021春'!$C$3:$C$4485&amp;'2021春'!$D$3:$D$4485,'2021春'!$H$3:$H$4485),2,0)</f>
        <v>451229200408120618</v>
      </c>
    </row>
    <row r="4165" spans="1:20">
      <c r="A4165" s="255">
        <v>4163</v>
      </c>
      <c r="B4165" s="255" t="s">
        <v>16474</v>
      </c>
      <c r="C4165" s="255" t="s">
        <v>21</v>
      </c>
      <c r="D4165" s="255" t="s">
        <v>502</v>
      </c>
      <c r="E4165" s="255" t="s">
        <v>13462</v>
      </c>
      <c r="F4165" s="255" t="s">
        <v>24</v>
      </c>
      <c r="G4165" s="255">
        <v>18</v>
      </c>
      <c r="H4165" s="255" t="s">
        <v>16475</v>
      </c>
      <c r="I4165" s="255" t="s">
        <v>16476</v>
      </c>
      <c r="J4165" s="255" t="s">
        <v>16477</v>
      </c>
      <c r="K4165" s="255" t="s">
        <v>27</v>
      </c>
      <c r="L4165" s="260">
        <v>44331</v>
      </c>
      <c r="M4165" s="255" t="s">
        <v>2172</v>
      </c>
      <c r="N4165" s="255" t="s">
        <v>27</v>
      </c>
      <c r="O4165" s="260">
        <v>44366</v>
      </c>
      <c r="P4165" s="255" t="s">
        <v>2172</v>
      </c>
      <c r="Q4165" s="255" t="s">
        <v>30</v>
      </c>
      <c r="R4165" s="255"/>
      <c r="S4165" s="255"/>
      <c r="T4165" s="251" t="str">
        <f t="array" ref="T4165">VLOOKUP(D4165&amp;E4165,IF({1,0},'2021春'!$C$3:$C$4485&amp;'2021春'!$D$3:$D$4485,'2021春'!$H$3:$H$4485),2,0)</f>
        <v>452731200301034875</v>
      </c>
    </row>
    <row r="4166" spans="1:20">
      <c r="A4166" s="255">
        <v>4164</v>
      </c>
      <c r="B4166" s="255" t="s">
        <v>16478</v>
      </c>
      <c r="C4166" s="255" t="s">
        <v>21</v>
      </c>
      <c r="D4166" s="255" t="s">
        <v>502</v>
      </c>
      <c r="E4166" s="255" t="s">
        <v>16479</v>
      </c>
      <c r="F4166" s="255" t="s">
        <v>143</v>
      </c>
      <c r="G4166" s="255">
        <v>19</v>
      </c>
      <c r="H4166" s="255" t="s">
        <v>10169</v>
      </c>
      <c r="I4166" s="255" t="s">
        <v>13600</v>
      </c>
      <c r="J4166" s="255">
        <v>14736277938</v>
      </c>
      <c r="K4166" s="255" t="s">
        <v>27</v>
      </c>
      <c r="L4166" s="260">
        <v>44331</v>
      </c>
      <c r="M4166" s="255" t="s">
        <v>2172</v>
      </c>
      <c r="N4166" s="255" t="s">
        <v>27</v>
      </c>
      <c r="O4166" s="260">
        <v>44366</v>
      </c>
      <c r="P4166" s="255" t="s">
        <v>2172</v>
      </c>
      <c r="Q4166" s="255" t="s">
        <v>30</v>
      </c>
      <c r="R4166" s="255"/>
      <c r="S4166" s="255"/>
      <c r="T4166" s="251" t="str">
        <f t="array" ref="T4166">VLOOKUP(D4166&amp;E4166,IF({1,0},'2021春'!$C$3:$C$4485&amp;'2021春'!$D$3:$D$4485,'2021春'!$H$3:$H$4485),2,0)</f>
        <v>451229200203014221</v>
      </c>
    </row>
    <row r="4167" spans="1:20">
      <c r="A4167" s="255">
        <v>4165</v>
      </c>
      <c r="B4167" s="255" t="s">
        <v>16480</v>
      </c>
      <c r="C4167" s="255" t="s">
        <v>21</v>
      </c>
      <c r="D4167" s="255" t="s">
        <v>502</v>
      </c>
      <c r="E4167" s="255" t="s">
        <v>16481</v>
      </c>
      <c r="F4167" s="255" t="s">
        <v>24</v>
      </c>
      <c r="G4167" s="255">
        <v>17</v>
      </c>
      <c r="H4167" s="255" t="s">
        <v>16482</v>
      </c>
      <c r="I4167" s="255" t="s">
        <v>16483</v>
      </c>
      <c r="J4167" s="255" t="s">
        <v>16484</v>
      </c>
      <c r="K4167" s="255" t="s">
        <v>27</v>
      </c>
      <c r="L4167" s="260">
        <v>44404</v>
      </c>
      <c r="M4167" s="255" t="s">
        <v>1352</v>
      </c>
      <c r="N4167" s="255" t="s">
        <v>30</v>
      </c>
      <c r="O4167" s="260"/>
      <c r="P4167" s="255"/>
      <c r="Q4167" s="255" t="s">
        <v>30</v>
      </c>
      <c r="R4167" s="255"/>
      <c r="S4167" s="255"/>
      <c r="T4167" s="251" t="str">
        <f t="array" ref="T4167">VLOOKUP(D4167&amp;E4167,IF({1,0},'2021春'!$C$3:$C$4485&amp;'2021春'!$D$3:$D$4485,'2021春'!$H$3:$H$4485),2,0)</f>
        <v>451229200404201859</v>
      </c>
    </row>
    <row r="4168" spans="1:20">
      <c r="A4168" s="255">
        <v>4166</v>
      </c>
      <c r="B4168" s="255" t="s">
        <v>16485</v>
      </c>
      <c r="C4168" s="255" t="s">
        <v>21</v>
      </c>
      <c r="D4168" s="255" t="s">
        <v>502</v>
      </c>
      <c r="E4168" s="255" t="s">
        <v>16486</v>
      </c>
      <c r="F4168" s="255" t="s">
        <v>143</v>
      </c>
      <c r="G4168" s="255">
        <v>16</v>
      </c>
      <c r="H4168" s="255" t="s">
        <v>16487</v>
      </c>
      <c r="I4168" s="255" t="s">
        <v>16488</v>
      </c>
      <c r="J4168" s="255" t="s">
        <v>16489</v>
      </c>
      <c r="K4168" s="255" t="s">
        <v>27</v>
      </c>
      <c r="L4168" s="260">
        <v>44395</v>
      </c>
      <c r="M4168" s="255" t="s">
        <v>2172</v>
      </c>
      <c r="N4168" s="255" t="s">
        <v>27</v>
      </c>
      <c r="O4168" s="260">
        <v>44416</v>
      </c>
      <c r="P4168" s="255" t="s">
        <v>2172</v>
      </c>
      <c r="Q4168" s="255" t="s">
        <v>30</v>
      </c>
      <c r="R4168" s="255"/>
      <c r="S4168" s="255"/>
      <c r="T4168" s="251" t="str">
        <f t="array" ref="T4168">VLOOKUP(D4168&amp;E4168,IF({1,0},'2021春'!$C$3:$C$4485&amp;'2021春'!$D$3:$D$4485,'2021春'!$H$3:$H$4485),2,0)</f>
        <v>451229200409090326</v>
      </c>
    </row>
    <row r="4169" spans="1:20">
      <c r="A4169" s="255">
        <v>4167</v>
      </c>
      <c r="B4169" s="255" t="s">
        <v>16490</v>
      </c>
      <c r="C4169" s="255" t="s">
        <v>21</v>
      </c>
      <c r="D4169" s="255" t="s">
        <v>502</v>
      </c>
      <c r="E4169" s="255" t="s">
        <v>16491</v>
      </c>
      <c r="F4169" s="255" t="s">
        <v>24</v>
      </c>
      <c r="G4169" s="255">
        <v>16</v>
      </c>
      <c r="H4169" s="255" t="s">
        <v>8153</v>
      </c>
      <c r="I4169" s="255" t="s">
        <v>16492</v>
      </c>
      <c r="J4169" s="255" t="s">
        <v>16493</v>
      </c>
      <c r="K4169" s="255" t="s">
        <v>27</v>
      </c>
      <c r="L4169" s="260">
        <v>44395</v>
      </c>
      <c r="M4169" s="255" t="s">
        <v>139</v>
      </c>
      <c r="N4169" s="255" t="s">
        <v>27</v>
      </c>
      <c r="O4169" s="260">
        <v>44416</v>
      </c>
      <c r="P4169" s="255" t="s">
        <v>139</v>
      </c>
      <c r="Q4169" s="255" t="s">
        <v>30</v>
      </c>
      <c r="R4169" s="255"/>
      <c r="S4169" s="255"/>
      <c r="T4169" s="251" t="str">
        <f t="array" ref="T4169">VLOOKUP(D4169&amp;E4169,IF({1,0},'2021春'!$C$3:$C$4485&amp;'2021春'!$D$3:$D$4485,'2021春'!$H$3:$H$4485),2,0)</f>
        <v>451227200508101278</v>
      </c>
    </row>
    <row r="4170" spans="1:20">
      <c r="A4170" s="255">
        <v>4168</v>
      </c>
      <c r="B4170" s="255" t="s">
        <v>16494</v>
      </c>
      <c r="C4170" s="255" t="s">
        <v>21</v>
      </c>
      <c r="D4170" s="255" t="s">
        <v>502</v>
      </c>
      <c r="E4170" s="255" t="s">
        <v>16495</v>
      </c>
      <c r="F4170" s="255" t="s">
        <v>24</v>
      </c>
      <c r="G4170" s="255">
        <v>18</v>
      </c>
      <c r="H4170" s="255" t="s">
        <v>16496</v>
      </c>
      <c r="I4170" s="255" t="s">
        <v>16497</v>
      </c>
      <c r="J4170" s="255">
        <v>15177833804</v>
      </c>
      <c r="K4170" s="255" t="s">
        <v>27</v>
      </c>
      <c r="L4170" s="260">
        <v>44395</v>
      </c>
      <c r="M4170" s="255" t="s">
        <v>139</v>
      </c>
      <c r="N4170" s="255" t="s">
        <v>27</v>
      </c>
      <c r="O4170" s="260">
        <v>44416</v>
      </c>
      <c r="P4170" s="255" t="s">
        <v>28</v>
      </c>
      <c r="Q4170" s="255" t="s">
        <v>30</v>
      </c>
      <c r="R4170" s="255" t="s">
        <v>16498</v>
      </c>
      <c r="S4170" s="255"/>
      <c r="T4170" s="251" t="str">
        <f t="array" ref="T4170">VLOOKUP(D4170&amp;E4170,IF({1,0},'2021春'!$C$3:$C$4485&amp;'2021春'!$D$3:$D$4485,'2021春'!$H$3:$H$4485),2,0)</f>
        <v>451229200304132438</v>
      </c>
    </row>
    <row r="4171" spans="1:20">
      <c r="A4171" s="255">
        <v>4169</v>
      </c>
      <c r="B4171" s="255" t="s">
        <v>16499</v>
      </c>
      <c r="C4171" s="255" t="s">
        <v>21</v>
      </c>
      <c r="D4171" s="255" t="s">
        <v>502</v>
      </c>
      <c r="E4171" s="255" t="s">
        <v>5559</v>
      </c>
      <c r="F4171" s="255" t="s">
        <v>143</v>
      </c>
      <c r="G4171" s="255">
        <v>17</v>
      </c>
      <c r="H4171" s="255" t="s">
        <v>16500</v>
      </c>
      <c r="I4171" s="255" t="s">
        <v>5145</v>
      </c>
      <c r="J4171" s="255">
        <v>17807874418</v>
      </c>
      <c r="K4171" s="255" t="s">
        <v>27</v>
      </c>
      <c r="L4171" s="260">
        <v>44394</v>
      </c>
      <c r="M4171" s="255" t="s">
        <v>16501</v>
      </c>
      <c r="N4171" s="255" t="s">
        <v>27</v>
      </c>
      <c r="O4171" s="260"/>
      <c r="P4171" s="255"/>
      <c r="Q4171" s="255" t="s">
        <v>30</v>
      </c>
      <c r="R4171" s="255"/>
      <c r="S4171" s="255"/>
      <c r="T4171" s="251" t="str">
        <f t="array" ref="T4171">VLOOKUP(D4171&amp;E4171,IF({1,0},'2021春'!$C$3:$C$4485&amp;'2021春'!$D$3:$D$4485,'2021春'!$H$3:$H$4485),2,0)</f>
        <v>451229200403122147</v>
      </c>
    </row>
    <row r="4172" spans="1:20">
      <c r="A4172" s="255">
        <v>4170</v>
      </c>
      <c r="B4172" s="255" t="s">
        <v>16502</v>
      </c>
      <c r="C4172" s="255" t="s">
        <v>21</v>
      </c>
      <c r="D4172" s="255" t="s">
        <v>502</v>
      </c>
      <c r="E4172" s="255" t="s">
        <v>16503</v>
      </c>
      <c r="F4172" s="255" t="s">
        <v>143</v>
      </c>
      <c r="G4172" s="255">
        <v>17</v>
      </c>
      <c r="H4172" s="255" t="s">
        <v>16504</v>
      </c>
      <c r="I4172" s="255" t="s">
        <v>16505</v>
      </c>
      <c r="J4172" s="255">
        <v>18276683423</v>
      </c>
      <c r="K4172" s="255" t="s">
        <v>27</v>
      </c>
      <c r="L4172" s="260">
        <v>44396</v>
      </c>
      <c r="M4172" s="255" t="s">
        <v>98</v>
      </c>
      <c r="N4172" s="255" t="s">
        <v>30</v>
      </c>
      <c r="O4172" s="260"/>
      <c r="P4172" s="255"/>
      <c r="Q4172" s="255" t="s">
        <v>30</v>
      </c>
      <c r="R4172" s="255"/>
      <c r="S4172" s="255"/>
      <c r="T4172" s="251" t="str">
        <f t="array" ref="T4172">VLOOKUP(D4172&amp;E4172,IF({1,0},'2021春'!$C$3:$C$4485&amp;'2021春'!$D$3:$D$4485,'2021春'!$H$3:$H$4485),2,0)</f>
        <v>451229200407101220</v>
      </c>
    </row>
    <row r="4173" spans="1:20">
      <c r="A4173" s="255">
        <v>4171</v>
      </c>
      <c r="B4173" s="255" t="s">
        <v>16506</v>
      </c>
      <c r="C4173" s="255" t="s">
        <v>21</v>
      </c>
      <c r="D4173" s="255" t="s">
        <v>502</v>
      </c>
      <c r="E4173" s="255" t="s">
        <v>16507</v>
      </c>
      <c r="F4173" s="255" t="s">
        <v>143</v>
      </c>
      <c r="G4173" s="255">
        <v>17</v>
      </c>
      <c r="H4173" s="255" t="s">
        <v>16508</v>
      </c>
      <c r="I4173" s="255" t="s">
        <v>6057</v>
      </c>
      <c r="J4173" s="255" t="s">
        <v>16509</v>
      </c>
      <c r="K4173" s="255" t="s">
        <v>27</v>
      </c>
      <c r="L4173" s="260">
        <v>44394</v>
      </c>
      <c r="M4173" s="255" t="s">
        <v>14638</v>
      </c>
      <c r="N4173" s="255"/>
      <c r="O4173" s="260"/>
      <c r="P4173" s="255"/>
      <c r="Q4173" s="255" t="s">
        <v>30</v>
      </c>
      <c r="R4173" s="255"/>
      <c r="S4173" s="255"/>
      <c r="T4173" s="251" t="str">
        <f t="array" ref="T4173">VLOOKUP(D4173&amp;E4173,IF({1,0},'2021春'!$C$3:$C$4485&amp;'2021春'!$D$3:$D$4485,'2021春'!$H$3:$H$4485),2,0)</f>
        <v>451229200310104521</v>
      </c>
    </row>
    <row r="4174" spans="1:20">
      <c r="A4174" s="255">
        <v>4172</v>
      </c>
      <c r="B4174" s="255" t="s">
        <v>16510</v>
      </c>
      <c r="C4174" s="255" t="s">
        <v>21</v>
      </c>
      <c r="D4174" s="255" t="s">
        <v>502</v>
      </c>
      <c r="E4174" s="255" t="s">
        <v>16511</v>
      </c>
      <c r="F4174" s="255" t="s">
        <v>143</v>
      </c>
      <c r="G4174" s="255">
        <v>17</v>
      </c>
      <c r="H4174" s="255" t="s">
        <v>6002</v>
      </c>
      <c r="I4174" s="255" t="s">
        <v>16512</v>
      </c>
      <c r="J4174" s="255">
        <v>19907881746</v>
      </c>
      <c r="K4174" s="255" t="s">
        <v>27</v>
      </c>
      <c r="L4174" s="260">
        <v>44399</v>
      </c>
      <c r="M4174" s="255" t="s">
        <v>2172</v>
      </c>
      <c r="N4174" s="255" t="s">
        <v>27</v>
      </c>
      <c r="O4174" s="260"/>
      <c r="P4174" s="255"/>
      <c r="Q4174" s="255" t="s">
        <v>30</v>
      </c>
      <c r="R4174" s="255"/>
      <c r="S4174" s="255"/>
      <c r="T4174" s="251" t="str">
        <f t="array" ref="T4174">VLOOKUP(D4174&amp;E4174,IF({1,0},'2021春'!$C$3:$C$4485&amp;'2021春'!$D$3:$D$4485,'2021春'!$H$3:$H$4485),2,0)</f>
        <v>451229200312040621</v>
      </c>
    </row>
    <row r="4175" spans="1:20">
      <c r="A4175" s="255">
        <v>4173</v>
      </c>
      <c r="B4175" s="255" t="s">
        <v>16513</v>
      </c>
      <c r="C4175" s="255" t="s">
        <v>21</v>
      </c>
      <c r="D4175" s="255" t="s">
        <v>502</v>
      </c>
      <c r="E4175" s="255" t="s">
        <v>16514</v>
      </c>
      <c r="F4175" s="255" t="s">
        <v>143</v>
      </c>
      <c r="G4175" s="255">
        <v>16</v>
      </c>
      <c r="H4175" s="255" t="s">
        <v>37</v>
      </c>
      <c r="I4175" s="255" t="s">
        <v>16515</v>
      </c>
      <c r="J4175" s="255" t="s">
        <v>16516</v>
      </c>
      <c r="K4175" s="255" t="s">
        <v>27</v>
      </c>
      <c r="L4175" s="260">
        <v>44394</v>
      </c>
      <c r="M4175" s="255" t="s">
        <v>2172</v>
      </c>
      <c r="N4175" s="255"/>
      <c r="O4175" s="260"/>
      <c r="P4175" s="255"/>
      <c r="Q4175" s="255" t="s">
        <v>30</v>
      </c>
      <c r="R4175" s="255"/>
      <c r="S4175" s="255"/>
      <c r="T4175" s="251" t="str">
        <f t="array" ref="T4175">VLOOKUP(D4175&amp;E4175,IF({1,0},'2021春'!$C$3:$C$4485&amp;'2021春'!$D$3:$D$4485,'2021春'!$H$3:$H$4485),2,0)</f>
        <v>451229200502073926</v>
      </c>
    </row>
    <row r="4176" spans="1:20">
      <c r="A4176" s="255">
        <v>4174</v>
      </c>
      <c r="B4176" s="255" t="s">
        <v>16517</v>
      </c>
      <c r="C4176" s="255" t="s">
        <v>21</v>
      </c>
      <c r="D4176" s="255" t="s">
        <v>502</v>
      </c>
      <c r="E4176" s="255" t="s">
        <v>16518</v>
      </c>
      <c r="F4176" s="255" t="s">
        <v>143</v>
      </c>
      <c r="G4176" s="255">
        <v>18</v>
      </c>
      <c r="H4176" s="255" t="s">
        <v>16519</v>
      </c>
      <c r="I4176" s="255" t="s">
        <v>16520</v>
      </c>
      <c r="J4176" s="255" t="s">
        <v>16521</v>
      </c>
      <c r="K4176" s="255" t="s">
        <v>27</v>
      </c>
      <c r="L4176" s="260">
        <v>44331</v>
      </c>
      <c r="M4176" s="255" t="s">
        <v>2172</v>
      </c>
      <c r="N4176" s="255" t="s">
        <v>27</v>
      </c>
      <c r="O4176" s="260">
        <v>44366</v>
      </c>
      <c r="P4176" s="255" t="s">
        <v>28</v>
      </c>
      <c r="Q4176" s="255" t="s">
        <v>30</v>
      </c>
      <c r="R4176" s="255"/>
      <c r="S4176" s="255"/>
      <c r="T4176" s="251" t="str">
        <f t="array" ref="T4176">VLOOKUP(D4176&amp;E4176,IF({1,0},'2021春'!$C$3:$C$4485&amp;'2021春'!$D$3:$D$4485,'2021春'!$H$3:$H$4485),2,0)</f>
        <v>451229200305014222</v>
      </c>
    </row>
    <row r="4177" spans="1:20">
      <c r="A4177" s="255">
        <v>4175</v>
      </c>
      <c r="B4177" s="255" t="s">
        <v>16522</v>
      </c>
      <c r="C4177" s="255" t="s">
        <v>21</v>
      </c>
      <c r="D4177" s="255" t="s">
        <v>502</v>
      </c>
      <c r="E4177" s="255" t="s">
        <v>16523</v>
      </c>
      <c r="F4177" s="255" t="s">
        <v>143</v>
      </c>
      <c r="G4177" s="255">
        <v>16</v>
      </c>
      <c r="H4177" s="255" t="s">
        <v>16524</v>
      </c>
      <c r="I4177" s="255" t="s">
        <v>16525</v>
      </c>
      <c r="J4177" s="255" t="s">
        <v>16526</v>
      </c>
      <c r="K4177" s="255" t="s">
        <v>27</v>
      </c>
      <c r="L4177" s="260">
        <v>44396</v>
      </c>
      <c r="M4177" s="255" t="s">
        <v>16527</v>
      </c>
      <c r="N4177" s="255" t="s">
        <v>27</v>
      </c>
      <c r="O4177" s="260"/>
      <c r="P4177" s="255"/>
      <c r="Q4177" s="255" t="s">
        <v>30</v>
      </c>
      <c r="R4177" s="255"/>
      <c r="S4177" s="255"/>
      <c r="T4177" s="251" t="str">
        <f t="array" ref="T4177">VLOOKUP(D4177&amp;E4177,IF({1,0},'2021春'!$C$3:$C$4485&amp;'2021春'!$D$3:$D$4485,'2021春'!$H$3:$H$4485),2,0)</f>
        <v>452731200409232427</v>
      </c>
    </row>
    <row r="4178" spans="1:20">
      <c r="A4178" s="255">
        <v>4176</v>
      </c>
      <c r="B4178" s="255" t="s">
        <v>16528</v>
      </c>
      <c r="C4178" s="255" t="s">
        <v>21</v>
      </c>
      <c r="D4178" s="255" t="s">
        <v>502</v>
      </c>
      <c r="E4178" s="255" t="s">
        <v>16529</v>
      </c>
      <c r="F4178" s="255" t="s">
        <v>143</v>
      </c>
      <c r="G4178" s="255">
        <v>16</v>
      </c>
      <c r="H4178" s="255" t="s">
        <v>16530</v>
      </c>
      <c r="I4178" s="255" t="s">
        <v>13139</v>
      </c>
      <c r="J4178" s="255" t="s">
        <v>16531</v>
      </c>
      <c r="K4178" s="255" t="s">
        <v>27</v>
      </c>
      <c r="L4178" s="260">
        <v>44396</v>
      </c>
      <c r="M4178" s="255" t="s">
        <v>2172</v>
      </c>
      <c r="N4178" s="255" t="s">
        <v>27</v>
      </c>
      <c r="O4178" s="260"/>
      <c r="P4178" s="255"/>
      <c r="Q4178" s="255" t="s">
        <v>30</v>
      </c>
      <c r="R4178" s="255"/>
      <c r="S4178" s="255"/>
      <c r="T4178" s="251" t="str">
        <f t="array" ref="T4178">VLOOKUP(D4178&amp;E4178,IF({1,0},'2021春'!$C$3:$C$4485&amp;'2021春'!$D$3:$D$4485,'2021春'!$H$3:$H$4485),2,0)</f>
        <v>452731200505060629</v>
      </c>
    </row>
    <row r="4179" spans="1:20">
      <c r="A4179" s="255">
        <v>4177</v>
      </c>
      <c r="B4179" s="255" t="s">
        <v>16532</v>
      </c>
      <c r="C4179" s="255" t="s">
        <v>21</v>
      </c>
      <c r="D4179" s="255" t="s">
        <v>502</v>
      </c>
      <c r="E4179" s="255" t="s">
        <v>16533</v>
      </c>
      <c r="F4179" s="255" t="s">
        <v>143</v>
      </c>
      <c r="G4179" s="255">
        <v>16</v>
      </c>
      <c r="H4179" s="255" t="s">
        <v>16534</v>
      </c>
      <c r="I4179" s="255" t="s">
        <v>16535</v>
      </c>
      <c r="J4179" s="255" t="s">
        <v>16536</v>
      </c>
      <c r="K4179" s="255" t="s">
        <v>27</v>
      </c>
      <c r="L4179" s="260">
        <v>44396</v>
      </c>
      <c r="M4179" s="255" t="s">
        <v>139</v>
      </c>
      <c r="N4179" s="255"/>
      <c r="O4179" s="260"/>
      <c r="P4179" s="255"/>
      <c r="Q4179" s="255" t="s">
        <v>30</v>
      </c>
      <c r="R4179" s="255"/>
      <c r="S4179" s="255"/>
      <c r="T4179" s="251" t="str">
        <f t="array" ref="T4179">VLOOKUP(D4179&amp;E4179,IF({1,0},'2021春'!$C$3:$C$4485&amp;'2021春'!$D$3:$D$4485,'2021春'!$H$3:$H$4485),2,0)</f>
        <v>451229200503093646</v>
      </c>
    </row>
    <row r="4180" spans="1:20">
      <c r="A4180" s="255">
        <v>4178</v>
      </c>
      <c r="B4180" s="255" t="s">
        <v>16537</v>
      </c>
      <c r="C4180" s="255" t="s">
        <v>21</v>
      </c>
      <c r="D4180" s="255" t="s">
        <v>502</v>
      </c>
      <c r="E4180" s="255" t="s">
        <v>16538</v>
      </c>
      <c r="F4180" s="255" t="s">
        <v>24</v>
      </c>
      <c r="G4180" s="255">
        <v>16</v>
      </c>
      <c r="H4180" s="255" t="s">
        <v>16539</v>
      </c>
      <c r="I4180" s="255" t="s">
        <v>5097</v>
      </c>
      <c r="J4180" s="255" t="s">
        <v>16540</v>
      </c>
      <c r="K4180" s="255" t="s">
        <v>27</v>
      </c>
      <c r="L4180" s="260">
        <v>44397</v>
      </c>
      <c r="M4180" s="255" t="s">
        <v>1273</v>
      </c>
      <c r="N4180" s="255"/>
      <c r="O4180" s="260"/>
      <c r="P4180" s="255"/>
      <c r="Q4180" s="255" t="s">
        <v>30</v>
      </c>
      <c r="R4180" s="255"/>
      <c r="S4180" s="255"/>
      <c r="T4180" s="251" t="str">
        <f t="array" ref="T4180">VLOOKUP(D4180&amp;E4180,IF({1,0},'2021春'!$C$3:$C$4485&amp;'2021春'!$D$3:$D$4485,'2021春'!$H$3:$H$4485),2,0)</f>
        <v>452731200410162112</v>
      </c>
    </row>
    <row r="4181" spans="1:20">
      <c r="A4181" s="255">
        <v>4179</v>
      </c>
      <c r="B4181" s="255" t="s">
        <v>16541</v>
      </c>
      <c r="C4181" s="255" t="s">
        <v>21</v>
      </c>
      <c r="D4181" s="255" t="s">
        <v>502</v>
      </c>
      <c r="E4181" s="255" t="s">
        <v>16542</v>
      </c>
      <c r="F4181" s="255" t="s">
        <v>143</v>
      </c>
      <c r="G4181" s="255">
        <v>18</v>
      </c>
      <c r="H4181" s="255" t="s">
        <v>16543</v>
      </c>
      <c r="I4181" s="255" t="s">
        <v>16544</v>
      </c>
      <c r="J4181" s="255" t="s">
        <v>16545</v>
      </c>
      <c r="K4181" s="255" t="s">
        <v>27</v>
      </c>
      <c r="L4181" s="260">
        <v>44396</v>
      </c>
      <c r="M4181" s="255" t="s">
        <v>6591</v>
      </c>
      <c r="N4181" s="255" t="s">
        <v>30</v>
      </c>
      <c r="O4181" s="260"/>
      <c r="P4181" s="255"/>
      <c r="Q4181" s="255" t="s">
        <v>30</v>
      </c>
      <c r="R4181" s="255"/>
      <c r="S4181" s="255"/>
      <c r="T4181" s="251" t="str">
        <f t="array" ref="T4181">VLOOKUP(D4181&amp;E4181,IF({1,0},'2021春'!$C$3:$C$4485&amp;'2021春'!$D$3:$D$4485,'2021春'!$H$3:$H$4485),2,0)</f>
        <v>451229200302255426</v>
      </c>
    </row>
    <row r="4182" spans="1:20">
      <c r="A4182" s="255">
        <v>4180</v>
      </c>
      <c r="B4182" s="255" t="s">
        <v>16546</v>
      </c>
      <c r="C4182" s="255" t="s">
        <v>21</v>
      </c>
      <c r="D4182" s="255" t="s">
        <v>502</v>
      </c>
      <c r="E4182" s="255" t="s">
        <v>16547</v>
      </c>
      <c r="F4182" s="255" t="s">
        <v>143</v>
      </c>
      <c r="G4182" s="255">
        <v>15</v>
      </c>
      <c r="H4182" s="255" t="s">
        <v>16548</v>
      </c>
      <c r="I4182" s="255" t="s">
        <v>16549</v>
      </c>
      <c r="J4182" s="255" t="s">
        <v>16550</v>
      </c>
      <c r="K4182" s="255" t="s">
        <v>27</v>
      </c>
      <c r="L4182" s="260">
        <v>44395</v>
      </c>
      <c r="M4182" s="255" t="s">
        <v>28</v>
      </c>
      <c r="N4182" s="255"/>
      <c r="O4182" s="260"/>
      <c r="P4182" s="255"/>
      <c r="Q4182" s="255" t="s">
        <v>30</v>
      </c>
      <c r="R4182" s="255"/>
      <c r="S4182" s="255"/>
      <c r="T4182" s="251" t="str">
        <f t="array" ref="T4182">VLOOKUP(D4182&amp;E4182,IF({1,0},'2021春'!$C$3:$C$4485&amp;'2021春'!$D$3:$D$4485,'2021春'!$H$3:$H$4485),2,0)</f>
        <v>451229200510190022</v>
      </c>
    </row>
    <row r="4183" spans="1:20">
      <c r="A4183" s="255">
        <v>4181</v>
      </c>
      <c r="B4183" s="255" t="s">
        <v>16551</v>
      </c>
      <c r="C4183" s="255" t="s">
        <v>21</v>
      </c>
      <c r="D4183" s="255" t="s">
        <v>502</v>
      </c>
      <c r="E4183" s="255" t="s">
        <v>16552</v>
      </c>
      <c r="F4183" s="255" t="s">
        <v>24</v>
      </c>
      <c r="G4183" s="255">
        <v>16</v>
      </c>
      <c r="H4183" s="255" t="s">
        <v>16553</v>
      </c>
      <c r="I4183" s="255" t="s">
        <v>16554</v>
      </c>
      <c r="J4183" s="255" t="s">
        <v>16555</v>
      </c>
      <c r="K4183" s="255" t="s">
        <v>27</v>
      </c>
      <c r="L4183" s="260">
        <v>44396</v>
      </c>
      <c r="M4183" s="255" t="s">
        <v>28</v>
      </c>
      <c r="N4183" s="255" t="s">
        <v>27</v>
      </c>
      <c r="O4183" s="260"/>
      <c r="P4183" s="255"/>
      <c r="Q4183" s="255" t="s">
        <v>30</v>
      </c>
      <c r="R4183" s="255"/>
      <c r="S4183" s="255"/>
      <c r="T4183" s="251" t="str">
        <f t="array" ref="T4183">VLOOKUP(D4183&amp;E4183,IF({1,0},'2021春'!$C$3:$C$4485&amp;'2021春'!$D$3:$D$4485,'2021春'!$H$3:$H$4485),2,0)</f>
        <v>451229200506192711</v>
      </c>
    </row>
    <row r="4184" spans="1:20">
      <c r="A4184" s="255">
        <v>4182</v>
      </c>
      <c r="B4184" s="255" t="s">
        <v>16556</v>
      </c>
      <c r="C4184" s="255" t="s">
        <v>21</v>
      </c>
      <c r="D4184" s="255" t="s">
        <v>502</v>
      </c>
      <c r="E4184" s="255" t="s">
        <v>16557</v>
      </c>
      <c r="F4184" s="255" t="s">
        <v>143</v>
      </c>
      <c r="G4184" s="255">
        <v>16</v>
      </c>
      <c r="H4184" s="255" t="s">
        <v>16558</v>
      </c>
      <c r="I4184" s="255" t="s">
        <v>16559</v>
      </c>
      <c r="J4184" s="255">
        <v>13407750153</v>
      </c>
      <c r="K4184" s="255" t="s">
        <v>27</v>
      </c>
      <c r="L4184" s="260">
        <v>44401</v>
      </c>
      <c r="M4184" s="255" t="s">
        <v>29</v>
      </c>
      <c r="N4184" s="255" t="s">
        <v>30</v>
      </c>
      <c r="O4184" s="260"/>
      <c r="P4184" s="255"/>
      <c r="Q4184" s="255" t="s">
        <v>30</v>
      </c>
      <c r="R4184" s="255"/>
      <c r="S4184" s="255"/>
      <c r="T4184" s="251" t="str">
        <f t="array" ref="T4184">VLOOKUP(D4184&amp;E4184,IF({1,0},'2021春'!$C$3:$C$4485&amp;'2021春'!$D$3:$D$4485,'2021春'!$H$3:$H$4485),2,0)</f>
        <v>452731200409050949</v>
      </c>
    </row>
    <row r="4185" spans="1:20">
      <c r="A4185" s="255">
        <v>4183</v>
      </c>
      <c r="B4185" s="255" t="s">
        <v>16560</v>
      </c>
      <c r="C4185" s="255" t="s">
        <v>21</v>
      </c>
      <c r="D4185" s="255" t="s">
        <v>502</v>
      </c>
      <c r="E4185" s="255" t="s">
        <v>16561</v>
      </c>
      <c r="F4185" s="255" t="s">
        <v>143</v>
      </c>
      <c r="G4185" s="255">
        <v>18</v>
      </c>
      <c r="H4185" s="255" t="s">
        <v>16562</v>
      </c>
      <c r="I4185" s="255" t="s">
        <v>16563</v>
      </c>
      <c r="J4185" s="255" t="s">
        <v>16564</v>
      </c>
      <c r="K4185" s="255" t="s">
        <v>27</v>
      </c>
      <c r="L4185" s="260">
        <v>44331</v>
      </c>
      <c r="M4185" s="255" t="s">
        <v>2172</v>
      </c>
      <c r="N4185" s="255" t="s">
        <v>27</v>
      </c>
      <c r="O4185" s="260">
        <v>44366</v>
      </c>
      <c r="P4185" s="255" t="s">
        <v>28</v>
      </c>
      <c r="Q4185" s="255" t="s">
        <v>30</v>
      </c>
      <c r="R4185" s="255"/>
      <c r="S4185" s="255"/>
      <c r="T4185" s="251" t="str">
        <f t="array" ref="T4185">VLOOKUP(D4185&amp;E4185,IF({1,0},'2021春'!$C$3:$C$4485&amp;'2021春'!$D$3:$D$4485,'2021春'!$H$3:$H$4485),2,0)</f>
        <v>451229200210010624</v>
      </c>
    </row>
    <row r="4186" spans="1:20">
      <c r="A4186" s="255">
        <v>4184</v>
      </c>
      <c r="B4186" s="255" t="s">
        <v>16565</v>
      </c>
      <c r="C4186" s="255" t="s">
        <v>21</v>
      </c>
      <c r="D4186" s="255" t="s">
        <v>502</v>
      </c>
      <c r="E4186" s="255" t="s">
        <v>16566</v>
      </c>
      <c r="F4186" s="255" t="s">
        <v>143</v>
      </c>
      <c r="G4186" s="255">
        <v>16</v>
      </c>
      <c r="H4186" s="255" t="s">
        <v>16567</v>
      </c>
      <c r="I4186" s="255" t="s">
        <v>16568</v>
      </c>
      <c r="J4186" s="255">
        <v>15078575249</v>
      </c>
      <c r="K4186" s="255" t="s">
        <v>27</v>
      </c>
      <c r="L4186" s="260">
        <v>44394</v>
      </c>
      <c r="M4186" s="255" t="s">
        <v>2455</v>
      </c>
      <c r="N4186" s="255" t="s">
        <v>30</v>
      </c>
      <c r="O4186" s="260"/>
      <c r="P4186" s="255"/>
      <c r="Q4186" s="255" t="s">
        <v>30</v>
      </c>
      <c r="R4186" s="255"/>
      <c r="S4186" s="255"/>
      <c r="T4186" s="251" t="str">
        <f t="array" ref="T4186">VLOOKUP(D4186&amp;E4186,IF({1,0},'2021春'!$C$3:$C$4485&amp;'2021春'!$D$3:$D$4485,'2021春'!$H$3:$H$4485),2,0)</f>
        <v>451229200507303620</v>
      </c>
    </row>
    <row r="4187" spans="1:20">
      <c r="A4187" s="255">
        <v>4185</v>
      </c>
      <c r="B4187" s="255" t="s">
        <v>16569</v>
      </c>
      <c r="C4187" s="255" t="s">
        <v>21</v>
      </c>
      <c r="D4187" s="255" t="s">
        <v>502</v>
      </c>
      <c r="E4187" s="255" t="s">
        <v>16570</v>
      </c>
      <c r="F4187" s="255" t="s">
        <v>143</v>
      </c>
      <c r="G4187" s="255">
        <v>16</v>
      </c>
      <c r="H4187" s="255" t="s">
        <v>16571</v>
      </c>
      <c r="I4187" s="255" t="s">
        <v>16572</v>
      </c>
      <c r="J4187" s="255" t="s">
        <v>16573</v>
      </c>
      <c r="K4187" s="255" t="s">
        <v>27</v>
      </c>
      <c r="L4187" s="260">
        <v>44397</v>
      </c>
      <c r="M4187" s="255" t="s">
        <v>1303</v>
      </c>
      <c r="N4187" s="255" t="s">
        <v>30</v>
      </c>
      <c r="O4187" s="260"/>
      <c r="P4187" s="255"/>
      <c r="Q4187" s="255" t="s">
        <v>30</v>
      </c>
      <c r="R4187" s="255"/>
      <c r="S4187" s="255"/>
      <c r="T4187" s="251" t="str">
        <f t="array" ref="T4187">VLOOKUP(D4187&amp;E4187,IF({1,0},'2021春'!$C$3:$C$4485&amp;'2021春'!$D$3:$D$4485,'2021春'!$H$3:$H$4485),2,0)</f>
        <v>451229200502103929</v>
      </c>
    </row>
    <row r="4188" spans="1:20">
      <c r="A4188" s="255">
        <v>4186</v>
      </c>
      <c r="B4188" s="255" t="s">
        <v>16574</v>
      </c>
      <c r="C4188" s="255" t="s">
        <v>21</v>
      </c>
      <c r="D4188" s="255" t="s">
        <v>502</v>
      </c>
      <c r="E4188" s="255" t="s">
        <v>16575</v>
      </c>
      <c r="F4188" s="255" t="s">
        <v>143</v>
      </c>
      <c r="G4188" s="255">
        <v>15</v>
      </c>
      <c r="H4188" s="255" t="s">
        <v>10313</v>
      </c>
      <c r="I4188" s="255" t="s">
        <v>16576</v>
      </c>
      <c r="J4188" s="255" t="s">
        <v>16577</v>
      </c>
      <c r="K4188" s="255" t="s">
        <v>27</v>
      </c>
      <c r="L4188" s="260">
        <v>44395</v>
      </c>
      <c r="M4188" s="255" t="s">
        <v>4299</v>
      </c>
      <c r="N4188" s="255" t="s">
        <v>30</v>
      </c>
      <c r="O4188" s="260"/>
      <c r="P4188" s="255"/>
      <c r="Q4188" s="255" t="s">
        <v>30</v>
      </c>
      <c r="R4188" s="255"/>
      <c r="S4188" s="255"/>
      <c r="T4188" s="251" t="str">
        <f t="array" ref="T4188">VLOOKUP(D4188&amp;E4188,IF({1,0},'2021春'!$C$3:$C$4485&amp;'2021春'!$D$3:$D$4485,'2021春'!$H$3:$H$4485),2,0)</f>
        <v>452731200509184522</v>
      </c>
    </row>
    <row r="4189" spans="1:20">
      <c r="A4189" s="255">
        <v>4187</v>
      </c>
      <c r="B4189" s="255" t="s">
        <v>16578</v>
      </c>
      <c r="C4189" s="255" t="s">
        <v>21</v>
      </c>
      <c r="D4189" s="255" t="s">
        <v>502</v>
      </c>
      <c r="E4189" s="255" t="s">
        <v>16579</v>
      </c>
      <c r="F4189" s="255" t="s">
        <v>24</v>
      </c>
      <c r="G4189" s="255">
        <v>16</v>
      </c>
      <c r="H4189" s="255" t="s">
        <v>16580</v>
      </c>
      <c r="I4189" s="255" t="s">
        <v>16581</v>
      </c>
      <c r="J4189" s="255" t="s">
        <v>16582</v>
      </c>
      <c r="K4189" s="255" t="s">
        <v>27</v>
      </c>
      <c r="L4189" s="260">
        <v>44396</v>
      </c>
      <c r="M4189" s="255" t="s">
        <v>2172</v>
      </c>
      <c r="N4189" s="255"/>
      <c r="O4189" s="260"/>
      <c r="P4189" s="255"/>
      <c r="Q4189" s="255" t="s">
        <v>30</v>
      </c>
      <c r="R4189" s="255"/>
      <c r="S4189" s="255"/>
      <c r="T4189" s="251" t="str">
        <f t="array" ref="T4189">VLOOKUP(D4189&amp;E4189,IF({1,0},'2021春'!$C$3:$C$4485&amp;'2021春'!$D$3:$D$4485,'2021春'!$H$3:$H$4485),2,0)</f>
        <v>452127200411084518</v>
      </c>
    </row>
    <row r="4190" spans="1:20">
      <c r="A4190" s="255">
        <v>4188</v>
      </c>
      <c r="B4190" s="255" t="s">
        <v>16583</v>
      </c>
      <c r="C4190" s="255" t="s">
        <v>21</v>
      </c>
      <c r="D4190" s="255" t="s">
        <v>502</v>
      </c>
      <c r="E4190" s="255" t="s">
        <v>16584</v>
      </c>
      <c r="F4190" s="255" t="s">
        <v>143</v>
      </c>
      <c r="G4190" s="255">
        <v>17</v>
      </c>
      <c r="H4190" s="255" t="s">
        <v>16585</v>
      </c>
      <c r="I4190" s="255" t="s">
        <v>16586</v>
      </c>
      <c r="J4190" s="255">
        <v>13627814979</v>
      </c>
      <c r="K4190" s="255" t="s">
        <v>27</v>
      </c>
      <c r="L4190" s="260">
        <v>44399</v>
      </c>
      <c r="M4190" s="255" t="s">
        <v>2172</v>
      </c>
      <c r="N4190" s="255" t="s">
        <v>27</v>
      </c>
      <c r="O4190" s="260"/>
      <c r="P4190" s="255"/>
      <c r="Q4190" s="255" t="s">
        <v>30</v>
      </c>
      <c r="R4190" s="255"/>
      <c r="S4190" s="255"/>
      <c r="T4190" s="251" t="str">
        <f t="array" ref="T4190">VLOOKUP(D4190&amp;E4190,IF({1,0},'2021春'!$C$3:$C$4485&amp;'2021春'!$D$3:$D$4485,'2021春'!$H$3:$H$4485),2,0)</f>
        <v>45122920040623542X</v>
      </c>
    </row>
    <row r="4191" spans="1:20">
      <c r="A4191" s="255">
        <v>4189</v>
      </c>
      <c r="B4191" s="255" t="s">
        <v>16587</v>
      </c>
      <c r="C4191" s="255" t="s">
        <v>21</v>
      </c>
      <c r="D4191" s="255" t="s">
        <v>502</v>
      </c>
      <c r="E4191" s="255" t="s">
        <v>16588</v>
      </c>
      <c r="F4191" s="255" t="s">
        <v>143</v>
      </c>
      <c r="G4191" s="255">
        <v>16</v>
      </c>
      <c r="H4191" s="255" t="s">
        <v>16589</v>
      </c>
      <c r="I4191" s="255" t="s">
        <v>16590</v>
      </c>
      <c r="J4191" s="255">
        <v>19977828235</v>
      </c>
      <c r="K4191" s="255" t="s">
        <v>27</v>
      </c>
      <c r="L4191" s="260">
        <v>44409</v>
      </c>
      <c r="M4191" s="255" t="s">
        <v>2172</v>
      </c>
      <c r="N4191" s="255" t="s">
        <v>30</v>
      </c>
      <c r="O4191" s="260"/>
      <c r="P4191" s="255"/>
      <c r="Q4191" s="255" t="s">
        <v>30</v>
      </c>
      <c r="R4191" s="255"/>
      <c r="S4191" s="255"/>
      <c r="T4191" s="251" t="str">
        <f t="array" ref="T4191">VLOOKUP(D4191&amp;E4191,IF({1,0},'2021春'!$C$3:$C$4485&amp;'2021春'!$D$3:$D$4485,'2021春'!$H$3:$H$4485),2,0)</f>
        <v>451229200507250928</v>
      </c>
    </row>
    <row r="4192" spans="1:20">
      <c r="A4192" s="255">
        <v>4190</v>
      </c>
      <c r="B4192" s="255" t="s">
        <v>16591</v>
      </c>
      <c r="C4192" s="255" t="s">
        <v>21</v>
      </c>
      <c r="D4192" s="255" t="s">
        <v>502</v>
      </c>
      <c r="E4192" s="255" t="s">
        <v>443</v>
      </c>
      <c r="F4192" s="255" t="s">
        <v>24</v>
      </c>
      <c r="G4192" s="255">
        <v>16</v>
      </c>
      <c r="H4192" s="255" t="s">
        <v>9850</v>
      </c>
      <c r="I4192" s="255" t="s">
        <v>16592</v>
      </c>
      <c r="J4192" s="255">
        <v>13737981691</v>
      </c>
      <c r="K4192" s="255" t="s">
        <v>27</v>
      </c>
      <c r="L4192" s="260">
        <v>44396</v>
      </c>
      <c r="M4192" s="255" t="s">
        <v>10597</v>
      </c>
      <c r="N4192" s="255" t="s">
        <v>30</v>
      </c>
      <c r="O4192" s="260"/>
      <c r="P4192" s="255"/>
      <c r="Q4192" s="255" t="s">
        <v>30</v>
      </c>
      <c r="R4192" s="255"/>
      <c r="S4192" s="255"/>
      <c r="T4192" s="251" t="str">
        <f t="array" ref="T4192">VLOOKUP(D4192&amp;E4192,IF({1,0},'2021春'!$C$3:$C$4485&amp;'2021春'!$D$3:$D$4485,'2021春'!$H$3:$H$4485),2,0)</f>
        <v>451229200501122415</v>
      </c>
    </row>
    <row r="4193" spans="1:20">
      <c r="A4193" s="255">
        <v>4191</v>
      </c>
      <c r="B4193" s="255" t="s">
        <v>16593</v>
      </c>
      <c r="C4193" s="255" t="s">
        <v>21</v>
      </c>
      <c r="D4193" s="255" t="s">
        <v>502</v>
      </c>
      <c r="E4193" s="255" t="s">
        <v>9445</v>
      </c>
      <c r="F4193" s="255" t="s">
        <v>24</v>
      </c>
      <c r="G4193" s="255">
        <v>16</v>
      </c>
      <c r="H4193" s="255" t="s">
        <v>16594</v>
      </c>
      <c r="I4193" s="255" t="s">
        <v>16595</v>
      </c>
      <c r="J4193" s="255" t="s">
        <v>16596</v>
      </c>
      <c r="K4193" s="255" t="s">
        <v>27</v>
      </c>
      <c r="L4193" s="260">
        <v>44396</v>
      </c>
      <c r="M4193" s="255" t="s">
        <v>16597</v>
      </c>
      <c r="N4193" s="255" t="s">
        <v>27</v>
      </c>
      <c r="O4193" s="260">
        <v>44420</v>
      </c>
      <c r="P4193" s="255"/>
      <c r="Q4193" s="255" t="s">
        <v>30</v>
      </c>
      <c r="R4193" s="255"/>
      <c r="S4193" s="255"/>
      <c r="T4193" s="251" t="str">
        <f t="array" ref="T4193">VLOOKUP(D4193&amp;E4193,IF({1,0},'2021春'!$C$3:$C$4485&amp;'2021春'!$D$3:$D$4485,'2021春'!$H$3:$H$4485),2,0)</f>
        <v>452731200501152710</v>
      </c>
    </row>
    <row r="4194" spans="1:20">
      <c r="A4194" s="255">
        <v>4192</v>
      </c>
      <c r="B4194" s="255" t="s">
        <v>16598</v>
      </c>
      <c r="C4194" s="255" t="s">
        <v>21</v>
      </c>
      <c r="D4194" s="255" t="s">
        <v>502</v>
      </c>
      <c r="E4194" s="255" t="s">
        <v>7866</v>
      </c>
      <c r="F4194" s="255" t="s">
        <v>24</v>
      </c>
      <c r="G4194" s="255">
        <v>17</v>
      </c>
      <c r="H4194" s="255" t="s">
        <v>3573</v>
      </c>
      <c r="I4194" s="255" t="s">
        <v>16599</v>
      </c>
      <c r="J4194" s="255">
        <v>13407750481</v>
      </c>
      <c r="K4194" s="255" t="s">
        <v>27</v>
      </c>
      <c r="L4194" s="260">
        <v>44396</v>
      </c>
      <c r="M4194" s="255" t="s">
        <v>10175</v>
      </c>
      <c r="N4194" s="255"/>
      <c r="O4194" s="260"/>
      <c r="P4194" s="255"/>
      <c r="Q4194" s="255" t="s">
        <v>30</v>
      </c>
      <c r="R4194" s="255"/>
      <c r="S4194" s="255"/>
      <c r="T4194" s="251" t="str">
        <f t="array" ref="T4194">VLOOKUP(D4194&amp;E4194,IF({1,0},'2021春'!$C$3:$C$4485&amp;'2021春'!$D$3:$D$4485,'2021春'!$H$3:$H$4485),2,0)</f>
        <v>452731200309010915</v>
      </c>
    </row>
    <row r="4195" spans="1:20">
      <c r="A4195" s="255">
        <v>4193</v>
      </c>
      <c r="B4195" s="255" t="s">
        <v>16600</v>
      </c>
      <c r="C4195" s="255" t="s">
        <v>21</v>
      </c>
      <c r="D4195" s="255" t="s">
        <v>502</v>
      </c>
      <c r="E4195" s="255" t="s">
        <v>16601</v>
      </c>
      <c r="F4195" s="255" t="s">
        <v>24</v>
      </c>
      <c r="G4195" s="255">
        <v>16</v>
      </c>
      <c r="H4195" s="255" t="s">
        <v>8433</v>
      </c>
      <c r="I4195" s="255" t="s">
        <v>16602</v>
      </c>
      <c r="J4195" s="255">
        <v>18278875896</v>
      </c>
      <c r="K4195" s="255" t="s">
        <v>27</v>
      </c>
      <c r="L4195" s="260">
        <v>44395</v>
      </c>
      <c r="M4195" s="255" t="s">
        <v>2172</v>
      </c>
      <c r="N4195" s="255"/>
      <c r="O4195" s="260"/>
      <c r="P4195" s="255"/>
      <c r="Q4195" s="255" t="s">
        <v>30</v>
      </c>
      <c r="R4195" s="255"/>
      <c r="S4195" s="255"/>
      <c r="T4195" s="251" t="str">
        <f t="array" ref="T4195">VLOOKUP(D4195&amp;E4195,IF({1,0},'2021春'!$C$3:$C$4485&amp;'2021春'!$D$3:$D$4485,'2021春'!$H$3:$H$4485),2,0)</f>
        <v>452731200411035414</v>
      </c>
    </row>
    <row r="4196" spans="1:20">
      <c r="A4196" s="255">
        <v>4194</v>
      </c>
      <c r="B4196" s="255" t="s">
        <v>16603</v>
      </c>
      <c r="C4196" s="255" t="s">
        <v>21</v>
      </c>
      <c r="D4196" s="255" t="s">
        <v>502</v>
      </c>
      <c r="E4196" s="255" t="s">
        <v>16604</v>
      </c>
      <c r="F4196" s="255" t="s">
        <v>24</v>
      </c>
      <c r="G4196" s="255">
        <v>16</v>
      </c>
      <c r="H4196" s="255"/>
      <c r="I4196" s="255" t="s">
        <v>16605</v>
      </c>
      <c r="J4196" s="255">
        <v>13407782587</v>
      </c>
      <c r="K4196" s="255" t="s">
        <v>27</v>
      </c>
      <c r="L4196" s="260">
        <v>44395</v>
      </c>
      <c r="M4196" s="255" t="s">
        <v>2172</v>
      </c>
      <c r="N4196" s="255" t="s">
        <v>30</v>
      </c>
      <c r="O4196" s="260"/>
      <c r="P4196" s="255"/>
      <c r="Q4196" s="255" t="s">
        <v>30</v>
      </c>
      <c r="R4196" s="255"/>
      <c r="S4196" s="255"/>
      <c r="T4196" s="251" t="str">
        <f t="array" ref="T4196">VLOOKUP(D4196&amp;E4196,IF({1,0},'2021春'!$C$3:$C$4485&amp;'2021春'!$D$3:$D$4485,'2021春'!$H$3:$H$4485),2,0)</f>
        <v>452126200507213613</v>
      </c>
    </row>
    <row r="4197" spans="1:20">
      <c r="A4197" s="255">
        <v>4195</v>
      </c>
      <c r="B4197" s="255" t="s">
        <v>16606</v>
      </c>
      <c r="C4197" s="255" t="s">
        <v>21</v>
      </c>
      <c r="D4197" s="255" t="s">
        <v>502</v>
      </c>
      <c r="E4197" s="255" t="s">
        <v>16607</v>
      </c>
      <c r="F4197" s="255" t="s">
        <v>24</v>
      </c>
      <c r="G4197" s="255">
        <v>16</v>
      </c>
      <c r="H4197" s="255" t="s">
        <v>16608</v>
      </c>
      <c r="I4197" s="255" t="s">
        <v>16609</v>
      </c>
      <c r="J4197" s="255">
        <v>15977864022</v>
      </c>
      <c r="K4197" s="255" t="s">
        <v>27</v>
      </c>
      <c r="L4197" s="260">
        <v>44394</v>
      </c>
      <c r="M4197" s="255" t="s">
        <v>2172</v>
      </c>
      <c r="N4197" s="255" t="s">
        <v>30</v>
      </c>
      <c r="O4197" s="260"/>
      <c r="P4197" s="255"/>
      <c r="Q4197" s="255" t="s">
        <v>30</v>
      </c>
      <c r="R4197" s="255"/>
      <c r="S4197" s="255"/>
      <c r="T4197" s="251" t="str">
        <f t="array" ref="T4197">VLOOKUP(D4197&amp;E4197,IF({1,0},'2021春'!$C$3:$C$4485&amp;'2021春'!$D$3:$D$4485,'2021春'!$H$3:$H$4485),2,0)</f>
        <v>452731200502062717</v>
      </c>
    </row>
    <row r="4198" spans="1:20">
      <c r="A4198" s="255">
        <v>4196</v>
      </c>
      <c r="B4198" s="255" t="s">
        <v>16610</v>
      </c>
      <c r="C4198" s="255" t="s">
        <v>21</v>
      </c>
      <c r="D4198" s="255" t="s">
        <v>502</v>
      </c>
      <c r="E4198" s="255" t="s">
        <v>16611</v>
      </c>
      <c r="F4198" s="255" t="s">
        <v>24</v>
      </c>
      <c r="G4198" s="255">
        <v>17</v>
      </c>
      <c r="H4198" s="255" t="s">
        <v>16612</v>
      </c>
      <c r="I4198" s="255" t="s">
        <v>16613</v>
      </c>
      <c r="J4198" s="255" t="s">
        <v>16614</v>
      </c>
      <c r="K4198" s="255" t="s">
        <v>27</v>
      </c>
      <c r="L4198" s="260">
        <v>44401</v>
      </c>
      <c r="M4198" s="255" t="s">
        <v>2747</v>
      </c>
      <c r="N4198" s="255" t="s">
        <v>27</v>
      </c>
      <c r="O4198" s="260"/>
      <c r="P4198" s="255"/>
      <c r="Q4198" s="255" t="s">
        <v>30</v>
      </c>
      <c r="R4198" s="255"/>
      <c r="S4198" s="255"/>
      <c r="T4198" s="251" t="str">
        <f t="array" ref="T4198">VLOOKUP(D4198&amp;E4198,IF({1,0},'2021春'!$C$3:$C$4485&amp;'2021春'!$D$3:$D$4485,'2021春'!$H$3:$H$4485),2,0)</f>
        <v>451229200405292713</v>
      </c>
    </row>
    <row r="4199" spans="1:20">
      <c r="A4199" s="255">
        <v>4197</v>
      </c>
      <c r="B4199" s="255" t="s">
        <v>16615</v>
      </c>
      <c r="C4199" s="255" t="s">
        <v>21</v>
      </c>
      <c r="D4199" s="255" t="s">
        <v>502</v>
      </c>
      <c r="E4199" s="255" t="s">
        <v>16616</v>
      </c>
      <c r="F4199" s="255" t="s">
        <v>143</v>
      </c>
      <c r="G4199" s="255">
        <v>17</v>
      </c>
      <c r="H4199" s="255" t="s">
        <v>16617</v>
      </c>
      <c r="I4199" s="255" t="s">
        <v>2569</v>
      </c>
      <c r="J4199" s="255" t="s">
        <v>16618</v>
      </c>
      <c r="K4199" s="255" t="s">
        <v>27</v>
      </c>
      <c r="L4199" s="260">
        <v>44395</v>
      </c>
      <c r="M4199" s="255" t="s">
        <v>6386</v>
      </c>
      <c r="N4199" s="255"/>
      <c r="O4199" s="260"/>
      <c r="P4199" s="255"/>
      <c r="Q4199" s="255" t="s">
        <v>30</v>
      </c>
      <c r="R4199" s="255"/>
      <c r="S4199" s="255"/>
      <c r="T4199" s="251" t="str">
        <f t="array" ref="T4199">VLOOKUP(D4199&amp;E4199,IF({1,0},'2021春'!$C$3:$C$4485&amp;'2021春'!$D$3:$D$4485,'2021春'!$H$3:$H$4485),2,0)</f>
        <v>451229200310191821</v>
      </c>
    </row>
    <row r="4200" spans="1:20">
      <c r="A4200" s="255">
        <v>4198</v>
      </c>
      <c r="B4200" s="255" t="s">
        <v>16619</v>
      </c>
      <c r="C4200" s="255" t="s">
        <v>21</v>
      </c>
      <c r="D4200" s="255" t="s">
        <v>502</v>
      </c>
      <c r="E4200" s="255" t="s">
        <v>16620</v>
      </c>
      <c r="F4200" s="255" t="s">
        <v>24</v>
      </c>
      <c r="G4200" s="255">
        <v>18</v>
      </c>
      <c r="H4200" s="255" t="s">
        <v>16621</v>
      </c>
      <c r="I4200" s="255" t="s">
        <v>16622</v>
      </c>
      <c r="J4200" s="255">
        <v>17377448355</v>
      </c>
      <c r="K4200" s="255" t="s">
        <v>27</v>
      </c>
      <c r="L4200" s="260">
        <v>44331</v>
      </c>
      <c r="M4200" s="255" t="s">
        <v>2172</v>
      </c>
      <c r="N4200" s="255" t="s">
        <v>27</v>
      </c>
      <c r="O4200" s="260">
        <v>44366</v>
      </c>
      <c r="P4200" s="255" t="s">
        <v>2172</v>
      </c>
      <c r="Q4200" s="255" t="s">
        <v>30</v>
      </c>
      <c r="R4200" s="255"/>
      <c r="S4200" s="255"/>
      <c r="T4200" s="251" t="str">
        <f t="array" ref="T4200">VLOOKUP(D4200&amp;E4200,IF({1,0},'2021春'!$C$3:$C$4485&amp;'2021春'!$D$3:$D$4485,'2021春'!$H$3:$H$4485),2,0)</f>
        <v>45122920021008181X</v>
      </c>
    </row>
    <row r="4201" spans="1:20">
      <c r="A4201" s="255">
        <v>4199</v>
      </c>
      <c r="B4201" s="255" t="s">
        <v>16623</v>
      </c>
      <c r="C4201" s="255" t="s">
        <v>21</v>
      </c>
      <c r="D4201" s="255" t="s">
        <v>502</v>
      </c>
      <c r="E4201" s="255" t="s">
        <v>16624</v>
      </c>
      <c r="F4201" s="255" t="s">
        <v>143</v>
      </c>
      <c r="G4201" s="255">
        <v>15</v>
      </c>
      <c r="H4201" s="255" t="s">
        <v>16625</v>
      </c>
      <c r="I4201" s="255" t="s">
        <v>16626</v>
      </c>
      <c r="J4201" s="255" t="s">
        <v>16627</v>
      </c>
      <c r="K4201" s="255" t="s">
        <v>27</v>
      </c>
      <c r="L4201" s="260">
        <v>44395</v>
      </c>
      <c r="M4201" s="255" t="s">
        <v>2172</v>
      </c>
      <c r="N4201" s="255" t="s">
        <v>27</v>
      </c>
      <c r="O4201" s="260"/>
      <c r="P4201" s="255"/>
      <c r="Q4201" s="255" t="s">
        <v>30</v>
      </c>
      <c r="R4201" s="255"/>
      <c r="S4201" s="255"/>
      <c r="T4201" s="251" t="str">
        <f t="array" ref="T4201">VLOOKUP(D4201&amp;E4201,IF({1,0},'2021春'!$C$3:$C$4485&amp;'2021春'!$D$3:$D$4485,'2021春'!$H$3:$H$4485),2,0)</f>
        <v>45273120050819362X</v>
      </c>
    </row>
    <row r="4202" spans="1:20">
      <c r="A4202" s="255">
        <v>4200</v>
      </c>
      <c r="B4202" s="255" t="s">
        <v>16628</v>
      </c>
      <c r="C4202" s="255" t="s">
        <v>21</v>
      </c>
      <c r="D4202" s="255" t="s">
        <v>502</v>
      </c>
      <c r="E4202" s="255" t="s">
        <v>16629</v>
      </c>
      <c r="F4202" s="255" t="s">
        <v>24</v>
      </c>
      <c r="G4202" s="255">
        <v>16</v>
      </c>
      <c r="H4202" s="255" t="s">
        <v>16630</v>
      </c>
      <c r="I4202" s="255" t="s">
        <v>2607</v>
      </c>
      <c r="J4202" s="255">
        <v>13471801332</v>
      </c>
      <c r="K4202" s="255" t="s">
        <v>27</v>
      </c>
      <c r="L4202" s="260">
        <v>44396</v>
      </c>
      <c r="M4202" s="255" t="s">
        <v>185</v>
      </c>
      <c r="N4202" s="255" t="s">
        <v>30</v>
      </c>
      <c r="O4202" s="260"/>
      <c r="P4202" s="255"/>
      <c r="Q4202" s="255" t="s">
        <v>30</v>
      </c>
      <c r="R4202" s="255"/>
      <c r="S4202" s="255"/>
      <c r="T4202" s="251" t="str">
        <f t="array" ref="T4202">VLOOKUP(D4202&amp;E4202,IF({1,0},'2021春'!$C$3:$C$4485&amp;'2021春'!$D$3:$D$4485,'2021春'!$H$3:$H$4485),2,0)</f>
        <v>45273120050311091X</v>
      </c>
    </row>
    <row r="4203" spans="1:20">
      <c r="A4203" s="255">
        <v>4201</v>
      </c>
      <c r="B4203" s="255" t="s">
        <v>16631</v>
      </c>
      <c r="C4203" s="255" t="s">
        <v>21</v>
      </c>
      <c r="D4203" s="255" t="s">
        <v>502</v>
      </c>
      <c r="E4203" s="255" t="s">
        <v>16632</v>
      </c>
      <c r="F4203" s="255" t="s">
        <v>143</v>
      </c>
      <c r="G4203" s="255">
        <v>16</v>
      </c>
      <c r="H4203" s="255" t="s">
        <v>16633</v>
      </c>
      <c r="I4203" s="255" t="s">
        <v>16634</v>
      </c>
      <c r="J4203" s="255" t="s">
        <v>16635</v>
      </c>
      <c r="K4203" s="255" t="s">
        <v>27</v>
      </c>
      <c r="L4203" s="260">
        <v>44397</v>
      </c>
      <c r="M4203" s="255" t="s">
        <v>2172</v>
      </c>
      <c r="N4203" s="255" t="s">
        <v>27</v>
      </c>
      <c r="O4203" s="260"/>
      <c r="P4203" s="255"/>
      <c r="Q4203" s="255" t="s">
        <v>30</v>
      </c>
      <c r="R4203" s="255"/>
      <c r="S4203" s="255"/>
      <c r="T4203" s="251" t="str">
        <f t="array" ref="T4203">VLOOKUP(D4203&amp;E4203,IF({1,0},'2021春'!$C$3:$C$4485&amp;'2021春'!$D$3:$D$4485,'2021春'!$H$3:$H$4485),2,0)</f>
        <v>451229200411215722</v>
      </c>
    </row>
    <row r="4204" spans="1:20">
      <c r="A4204" s="255">
        <v>4202</v>
      </c>
      <c r="B4204" s="255" t="s">
        <v>16636</v>
      </c>
      <c r="C4204" s="255" t="s">
        <v>21</v>
      </c>
      <c r="D4204" s="255" t="s">
        <v>502</v>
      </c>
      <c r="E4204" s="255" t="s">
        <v>16637</v>
      </c>
      <c r="F4204" s="255" t="s">
        <v>24</v>
      </c>
      <c r="G4204" s="255">
        <v>15</v>
      </c>
      <c r="H4204" s="255" t="s">
        <v>16638</v>
      </c>
      <c r="I4204" s="255" t="s">
        <v>16639</v>
      </c>
      <c r="J4204" s="255">
        <v>18174937232</v>
      </c>
      <c r="K4204" s="255" t="s">
        <v>27</v>
      </c>
      <c r="L4204" s="260">
        <v>44397</v>
      </c>
      <c r="M4204" s="255" t="s">
        <v>16640</v>
      </c>
      <c r="N4204" s="255" t="s">
        <v>27</v>
      </c>
      <c r="O4204" s="260"/>
      <c r="P4204" s="255"/>
      <c r="Q4204" s="255" t="s">
        <v>30</v>
      </c>
      <c r="R4204" s="255"/>
      <c r="S4204" s="255"/>
      <c r="T4204" s="251" t="str">
        <f t="array" ref="T4204">VLOOKUP(D4204&amp;E4204,IF({1,0},'2021春'!$C$3:$C$4485&amp;'2021春'!$D$3:$D$4485,'2021春'!$H$3:$H$4485),2,0)</f>
        <v>451229200601152718</v>
      </c>
    </row>
    <row r="4205" spans="1:20">
      <c r="A4205" s="255">
        <v>4203</v>
      </c>
      <c r="B4205" s="255" t="s">
        <v>16641</v>
      </c>
      <c r="C4205" s="255" t="s">
        <v>21</v>
      </c>
      <c r="D4205" s="255" t="s">
        <v>502</v>
      </c>
      <c r="E4205" s="255" t="s">
        <v>16642</v>
      </c>
      <c r="F4205" s="255" t="s">
        <v>24</v>
      </c>
      <c r="G4205" s="255">
        <v>17</v>
      </c>
      <c r="H4205" s="255" t="s">
        <v>3793</v>
      </c>
      <c r="I4205" s="255" t="s">
        <v>16643</v>
      </c>
      <c r="J4205" s="255">
        <v>13235822530</v>
      </c>
      <c r="K4205" s="255" t="s">
        <v>27</v>
      </c>
      <c r="L4205" s="260">
        <v>44397</v>
      </c>
      <c r="M4205" s="255" t="s">
        <v>1303</v>
      </c>
      <c r="N4205" s="255"/>
      <c r="O4205" s="260"/>
      <c r="P4205" s="255"/>
      <c r="Q4205" s="255" t="s">
        <v>30</v>
      </c>
      <c r="R4205" s="255"/>
      <c r="S4205" s="255"/>
      <c r="T4205" s="251" t="str">
        <f t="array" ref="T4205">VLOOKUP(D4205&amp;E4205,IF({1,0},'2021春'!$C$3:$C$4485&amp;'2021春'!$D$3:$D$4485,'2021春'!$H$3:$H$4485),2,0)</f>
        <v>451229200405062117</v>
      </c>
    </row>
    <row r="4206" spans="1:20">
      <c r="A4206" s="255">
        <v>4204</v>
      </c>
      <c r="B4206" s="255" t="s">
        <v>16644</v>
      </c>
      <c r="C4206" s="255" t="s">
        <v>21</v>
      </c>
      <c r="D4206" s="255" t="s">
        <v>502</v>
      </c>
      <c r="E4206" s="255" t="s">
        <v>3839</v>
      </c>
      <c r="F4206" s="255" t="s">
        <v>24</v>
      </c>
      <c r="G4206" s="255">
        <v>19</v>
      </c>
      <c r="H4206" s="255" t="s">
        <v>16295</v>
      </c>
      <c r="I4206" s="255" t="s">
        <v>13396</v>
      </c>
      <c r="J4206" s="255">
        <v>15723803146</v>
      </c>
      <c r="K4206" s="255" t="s">
        <v>27</v>
      </c>
      <c r="L4206" s="260">
        <v>44331</v>
      </c>
      <c r="M4206" s="255" t="s">
        <v>2172</v>
      </c>
      <c r="N4206" s="255" t="s">
        <v>27</v>
      </c>
      <c r="O4206" s="260">
        <v>44366</v>
      </c>
      <c r="P4206" s="255" t="s">
        <v>2172</v>
      </c>
      <c r="Q4206" s="255" t="s">
        <v>30</v>
      </c>
      <c r="R4206" s="255"/>
      <c r="S4206" s="255"/>
      <c r="T4206" s="251" t="str">
        <f t="array" ref="T4206">VLOOKUP(D4206&amp;E4206,IF({1,0},'2021春'!$C$3:$C$4485&amp;'2021春'!$D$3:$D$4485,'2021春'!$H$3:$H$4485),2,0)</f>
        <v>451229200202221819</v>
      </c>
    </row>
    <row r="4207" spans="1:20">
      <c r="A4207" s="255">
        <v>4205</v>
      </c>
      <c r="B4207" s="255" t="s">
        <v>16645</v>
      </c>
      <c r="C4207" s="255" t="s">
        <v>21</v>
      </c>
      <c r="D4207" s="255" t="s">
        <v>502</v>
      </c>
      <c r="E4207" s="255" t="s">
        <v>16646</v>
      </c>
      <c r="F4207" s="255" t="s">
        <v>143</v>
      </c>
      <c r="G4207" s="255">
        <v>18</v>
      </c>
      <c r="H4207" s="255" t="s">
        <v>16647</v>
      </c>
      <c r="I4207" s="255" t="s">
        <v>5834</v>
      </c>
      <c r="J4207" s="255" t="s">
        <v>16648</v>
      </c>
      <c r="K4207" s="255" t="s">
        <v>27</v>
      </c>
      <c r="L4207" s="260">
        <v>44331</v>
      </c>
      <c r="M4207" s="255" t="s">
        <v>2172</v>
      </c>
      <c r="N4207" s="255" t="s">
        <v>27</v>
      </c>
      <c r="O4207" s="260">
        <v>44366</v>
      </c>
      <c r="P4207" s="255" t="s">
        <v>2172</v>
      </c>
      <c r="Q4207" s="255" t="s">
        <v>30</v>
      </c>
      <c r="R4207" s="255"/>
      <c r="S4207" s="255"/>
      <c r="T4207" s="251" t="str">
        <f t="array" ref="T4207">VLOOKUP(D4207&amp;E4207,IF({1,0},'2021春'!$C$3:$C$4485&amp;'2021春'!$D$3:$D$4485,'2021春'!$H$3:$H$4485),2,0)</f>
        <v>451229200305102126</v>
      </c>
    </row>
    <row r="4208" spans="1:20">
      <c r="A4208" s="255">
        <v>4206</v>
      </c>
      <c r="B4208" s="255" t="s">
        <v>16649</v>
      </c>
      <c r="C4208" s="255" t="s">
        <v>21</v>
      </c>
      <c r="D4208" s="255" t="s">
        <v>502</v>
      </c>
      <c r="E4208" s="255" t="s">
        <v>16650</v>
      </c>
      <c r="F4208" s="255" t="s">
        <v>24</v>
      </c>
      <c r="G4208" s="255">
        <v>17</v>
      </c>
      <c r="H4208" s="255" t="s">
        <v>8314</v>
      </c>
      <c r="I4208" s="255" t="s">
        <v>2106</v>
      </c>
      <c r="J4208" s="255">
        <v>19978820972</v>
      </c>
      <c r="K4208" s="255" t="s">
        <v>27</v>
      </c>
      <c r="L4208" s="260">
        <v>44399</v>
      </c>
      <c r="M4208" s="255" t="s">
        <v>133</v>
      </c>
      <c r="N4208" s="255"/>
      <c r="O4208" s="260"/>
      <c r="P4208" s="255"/>
      <c r="Q4208" s="255" t="s">
        <v>30</v>
      </c>
      <c r="R4208" s="255"/>
      <c r="S4208" s="255"/>
      <c r="T4208" s="251" t="str">
        <f t="array" ref="T4208">VLOOKUP(D4208&amp;E4208,IF({1,0},'2021春'!$C$3:$C$4485&amp;'2021春'!$D$3:$D$4485,'2021春'!$H$3:$H$4485),2,0)</f>
        <v>451229200401202418</v>
      </c>
    </row>
    <row r="4209" spans="1:20">
      <c r="A4209" s="255">
        <v>4207</v>
      </c>
      <c r="B4209" s="255" t="s">
        <v>16651</v>
      </c>
      <c r="C4209" s="255" t="s">
        <v>21</v>
      </c>
      <c r="D4209" s="255" t="s">
        <v>502</v>
      </c>
      <c r="E4209" s="255" t="s">
        <v>16652</v>
      </c>
      <c r="F4209" s="255" t="s">
        <v>143</v>
      </c>
      <c r="G4209" s="255">
        <v>15</v>
      </c>
      <c r="H4209" s="255" t="s">
        <v>8286</v>
      </c>
      <c r="I4209" s="255" t="s">
        <v>16653</v>
      </c>
      <c r="J4209" s="255" t="s">
        <v>16654</v>
      </c>
      <c r="K4209" s="255" t="s">
        <v>27</v>
      </c>
      <c r="L4209" s="260">
        <v>44396</v>
      </c>
      <c r="M4209" s="255" t="s">
        <v>16655</v>
      </c>
      <c r="N4209" s="255" t="s">
        <v>30</v>
      </c>
      <c r="O4209" s="260"/>
      <c r="P4209" s="255"/>
      <c r="Q4209" s="255" t="s">
        <v>30</v>
      </c>
      <c r="R4209" s="255"/>
      <c r="S4209" s="255"/>
      <c r="T4209" s="251" t="str">
        <f t="array" ref="T4209">VLOOKUP(D4209&amp;E4209,IF({1,0},'2021春'!$C$3:$C$4485&amp;'2021春'!$D$3:$D$4485,'2021春'!$H$3:$H$4485),2,0)</f>
        <v>451229200512250324</v>
      </c>
    </row>
    <row r="4210" spans="1:20">
      <c r="A4210" s="255">
        <v>4208</v>
      </c>
      <c r="B4210" s="255" t="s">
        <v>16656</v>
      </c>
      <c r="C4210" s="255" t="s">
        <v>21</v>
      </c>
      <c r="D4210" s="255" t="s">
        <v>502</v>
      </c>
      <c r="E4210" s="255" t="s">
        <v>16657</v>
      </c>
      <c r="F4210" s="255" t="s">
        <v>143</v>
      </c>
      <c r="G4210" s="255">
        <v>17</v>
      </c>
      <c r="H4210" s="255" t="s">
        <v>16658</v>
      </c>
      <c r="I4210" s="255" t="s">
        <v>16659</v>
      </c>
      <c r="J4210" s="255">
        <v>18877824683</v>
      </c>
      <c r="K4210" s="255" t="s">
        <v>27</v>
      </c>
      <c r="L4210" s="260">
        <v>44394</v>
      </c>
      <c r="M4210" s="255" t="s">
        <v>2172</v>
      </c>
      <c r="N4210" s="255" t="s">
        <v>27</v>
      </c>
      <c r="O4210" s="260"/>
      <c r="P4210" s="255"/>
      <c r="Q4210" s="255" t="s">
        <v>30</v>
      </c>
      <c r="R4210" s="255"/>
      <c r="S4210" s="255"/>
      <c r="T4210" s="251" t="str">
        <f t="array" ref="T4210">VLOOKUP(D4210&amp;E4210,IF({1,0},'2021春'!$C$3:$C$4485&amp;'2021春'!$D$3:$D$4485,'2021春'!$H$3:$H$4485),2,0)</f>
        <v>451229200404225420</v>
      </c>
    </row>
    <row r="4211" spans="1:20">
      <c r="A4211" s="255">
        <v>4209</v>
      </c>
      <c r="B4211" s="255" t="s">
        <v>16660</v>
      </c>
      <c r="C4211" s="255" t="s">
        <v>21</v>
      </c>
      <c r="D4211" s="255" t="s">
        <v>502</v>
      </c>
      <c r="E4211" s="255" t="s">
        <v>16661</v>
      </c>
      <c r="F4211" s="255" t="s">
        <v>143</v>
      </c>
      <c r="G4211" s="255">
        <v>16</v>
      </c>
      <c r="H4211" s="255" t="s">
        <v>646</v>
      </c>
      <c r="I4211" s="255" t="s">
        <v>16662</v>
      </c>
      <c r="J4211" s="255">
        <v>17307781500</v>
      </c>
      <c r="K4211" s="255" t="s">
        <v>27</v>
      </c>
      <c r="L4211" s="260">
        <v>44394</v>
      </c>
      <c r="M4211" s="255" t="s">
        <v>2172</v>
      </c>
      <c r="N4211" s="255" t="s">
        <v>30</v>
      </c>
      <c r="O4211" s="260"/>
      <c r="P4211" s="255"/>
      <c r="Q4211" s="255" t="s">
        <v>30</v>
      </c>
      <c r="R4211" s="255" t="s">
        <v>16663</v>
      </c>
      <c r="S4211" s="255"/>
      <c r="T4211" s="251" t="str">
        <f t="array" ref="T4211">VLOOKUP(D4211&amp;E4211,IF({1,0},'2021春'!$C$3:$C$4485&amp;'2021春'!$D$3:$D$4485,'2021春'!$H$3:$H$4485),2,0)</f>
        <v>451229200412062721</v>
      </c>
    </row>
    <row r="4212" spans="1:20">
      <c r="A4212" s="255">
        <v>4210</v>
      </c>
      <c r="B4212" s="255" t="s">
        <v>16664</v>
      </c>
      <c r="C4212" s="255" t="s">
        <v>21</v>
      </c>
      <c r="D4212" s="255" t="s">
        <v>502</v>
      </c>
      <c r="E4212" s="255" t="s">
        <v>16665</v>
      </c>
      <c r="F4212" s="255" t="s">
        <v>24</v>
      </c>
      <c r="G4212" s="255">
        <v>19</v>
      </c>
      <c r="H4212" s="255" t="s">
        <v>16666</v>
      </c>
      <c r="I4212" s="255" t="s">
        <v>16667</v>
      </c>
      <c r="J4212" s="255" t="s">
        <v>16668</v>
      </c>
      <c r="K4212" s="255" t="s">
        <v>27</v>
      </c>
      <c r="L4212" s="260">
        <v>44331</v>
      </c>
      <c r="M4212" s="255" t="s">
        <v>2172</v>
      </c>
      <c r="N4212" s="255" t="s">
        <v>27</v>
      </c>
      <c r="O4212" s="260">
        <v>44366</v>
      </c>
      <c r="P4212" s="255" t="s">
        <v>28</v>
      </c>
      <c r="Q4212" s="255" t="s">
        <v>30</v>
      </c>
      <c r="R4212" s="255"/>
      <c r="S4212" s="255"/>
      <c r="T4212" s="251" t="str">
        <f t="array" ref="T4212">VLOOKUP(D4212&amp;E4212,IF({1,0},'2021春'!$C$3:$C$4485&amp;'2021春'!$D$3:$D$4485,'2021春'!$H$3:$H$4485),2,0)</f>
        <v>452731200208032437</v>
      </c>
    </row>
    <row r="4213" spans="1:20">
      <c r="A4213" s="255">
        <v>4211</v>
      </c>
      <c r="B4213" s="255" t="s">
        <v>16669</v>
      </c>
      <c r="C4213" s="255" t="s">
        <v>21</v>
      </c>
      <c r="D4213" s="255" t="s">
        <v>502</v>
      </c>
      <c r="E4213" s="255" t="s">
        <v>16670</v>
      </c>
      <c r="F4213" s="255" t="s">
        <v>143</v>
      </c>
      <c r="G4213" s="255">
        <v>17</v>
      </c>
      <c r="H4213" s="255"/>
      <c r="I4213" s="255" t="s">
        <v>16671</v>
      </c>
      <c r="J4213" s="255">
        <v>18776927627</v>
      </c>
      <c r="K4213" s="255" t="s">
        <v>27</v>
      </c>
      <c r="L4213" s="260">
        <v>44395</v>
      </c>
      <c r="M4213" s="255" t="s">
        <v>16672</v>
      </c>
      <c r="N4213" s="255" t="s">
        <v>27</v>
      </c>
      <c r="O4213" s="260">
        <v>44416</v>
      </c>
      <c r="P4213" s="255" t="s">
        <v>16672</v>
      </c>
      <c r="Q4213" s="255" t="s">
        <v>30</v>
      </c>
      <c r="R4213" s="255"/>
      <c r="S4213" s="255"/>
      <c r="T4213" s="251" t="str">
        <f t="array" ref="T4213">VLOOKUP(D4213&amp;E4213,IF({1,0},'2021春'!$C$3:$C$4485&amp;'2021春'!$D$3:$D$4485,'2021春'!$H$3:$H$4485),2,0)</f>
        <v>452731200402120369</v>
      </c>
    </row>
    <row r="4214" spans="1:20">
      <c r="A4214" s="255">
        <v>4212</v>
      </c>
      <c r="B4214" s="255" t="s">
        <v>16673</v>
      </c>
      <c r="C4214" s="255" t="s">
        <v>21</v>
      </c>
      <c r="D4214" s="255" t="s">
        <v>502</v>
      </c>
      <c r="E4214" s="255" t="s">
        <v>16674</v>
      </c>
      <c r="F4214" s="255" t="s">
        <v>143</v>
      </c>
      <c r="G4214" s="255">
        <v>16</v>
      </c>
      <c r="H4214" s="255" t="s">
        <v>607</v>
      </c>
      <c r="I4214" s="255" t="s">
        <v>16675</v>
      </c>
      <c r="J4214" s="255" t="s">
        <v>16676</v>
      </c>
      <c r="K4214" s="255" t="s">
        <v>27</v>
      </c>
      <c r="L4214" s="260">
        <v>44397</v>
      </c>
      <c r="M4214" s="255" t="s">
        <v>1303</v>
      </c>
      <c r="N4214" s="255" t="s">
        <v>30</v>
      </c>
      <c r="O4214" s="260"/>
      <c r="P4214" s="255"/>
      <c r="Q4214" s="255" t="s">
        <v>30</v>
      </c>
      <c r="R4214" s="255"/>
      <c r="S4214" s="255"/>
      <c r="T4214" s="251" t="str">
        <f t="array" ref="T4214">VLOOKUP(D4214&amp;E4214,IF({1,0},'2021春'!$C$3:$C$4485&amp;'2021春'!$D$3:$D$4485,'2021春'!$H$3:$H$4485),2,0)</f>
        <v>452731200412123926</v>
      </c>
    </row>
    <row r="4215" spans="1:20">
      <c r="A4215" s="255">
        <v>4213</v>
      </c>
      <c r="B4215" s="255" t="s">
        <v>16677</v>
      </c>
      <c r="C4215" s="255" t="s">
        <v>21</v>
      </c>
      <c r="D4215" s="255" t="s">
        <v>502</v>
      </c>
      <c r="E4215" s="255" t="s">
        <v>2246</v>
      </c>
      <c r="F4215" s="255" t="s">
        <v>143</v>
      </c>
      <c r="G4215" s="255">
        <v>16</v>
      </c>
      <c r="H4215" s="255" t="s">
        <v>16678</v>
      </c>
      <c r="I4215" s="255" t="s">
        <v>16679</v>
      </c>
      <c r="J4215" s="255">
        <v>13600272672</v>
      </c>
      <c r="K4215" s="255" t="s">
        <v>27</v>
      </c>
      <c r="L4215" s="260">
        <v>44396</v>
      </c>
      <c r="M4215" s="255" t="s">
        <v>6307</v>
      </c>
      <c r="N4215" s="255" t="s">
        <v>30</v>
      </c>
      <c r="O4215" s="260"/>
      <c r="P4215" s="255"/>
      <c r="Q4215" s="255" t="s">
        <v>30</v>
      </c>
      <c r="R4215" s="255"/>
      <c r="S4215" s="255"/>
      <c r="T4215" s="251" t="str">
        <f t="array" ref="T4215">VLOOKUP(D4215&amp;E4215,IF({1,0},'2021春'!$C$3:$C$4485&amp;'2021春'!$D$3:$D$4485,'2021春'!$H$3:$H$4485),2,0)</f>
        <v>451229200411063626</v>
      </c>
    </row>
    <row r="4216" spans="1:20">
      <c r="A4216" s="255">
        <v>4214</v>
      </c>
      <c r="B4216" s="255" t="s">
        <v>16680</v>
      </c>
      <c r="C4216" s="255" t="s">
        <v>21</v>
      </c>
      <c r="D4216" s="255" t="s">
        <v>502</v>
      </c>
      <c r="E4216" s="255" t="s">
        <v>16681</v>
      </c>
      <c r="F4216" s="255" t="s">
        <v>143</v>
      </c>
      <c r="G4216" s="255">
        <v>17</v>
      </c>
      <c r="H4216" s="255" t="s">
        <v>9392</v>
      </c>
      <c r="I4216" s="255" t="s">
        <v>16682</v>
      </c>
      <c r="J4216" s="255" t="s">
        <v>16683</v>
      </c>
      <c r="K4216" s="255" t="s">
        <v>27</v>
      </c>
      <c r="L4216" s="260">
        <v>44396</v>
      </c>
      <c r="M4216" s="255" t="s">
        <v>68</v>
      </c>
      <c r="N4216" s="255" t="s">
        <v>27</v>
      </c>
      <c r="O4216" s="260"/>
      <c r="P4216" s="255"/>
      <c r="Q4216" s="255" t="s">
        <v>30</v>
      </c>
      <c r="R4216" s="255"/>
      <c r="S4216" s="255"/>
      <c r="T4216" s="251" t="str">
        <f t="array" ref="T4216">VLOOKUP(D4216&amp;E4216,IF({1,0},'2021春'!$C$3:$C$4485&amp;'2021春'!$D$3:$D$4485,'2021春'!$H$3:$H$4485),2,0)</f>
        <v>451229200404234220</v>
      </c>
    </row>
    <row r="4217" spans="1:20">
      <c r="A4217" s="255">
        <v>4215</v>
      </c>
      <c r="B4217" s="255" t="s">
        <v>16684</v>
      </c>
      <c r="C4217" s="255" t="s">
        <v>21</v>
      </c>
      <c r="D4217" s="255" t="s">
        <v>502</v>
      </c>
      <c r="E4217" s="255" t="s">
        <v>1776</v>
      </c>
      <c r="F4217" s="255" t="s">
        <v>143</v>
      </c>
      <c r="G4217" s="255">
        <v>16</v>
      </c>
      <c r="H4217" s="255" t="s">
        <v>16685</v>
      </c>
      <c r="I4217" s="255" t="s">
        <v>16686</v>
      </c>
      <c r="J4217" s="255">
        <v>18934965936</v>
      </c>
      <c r="K4217" s="255" t="s">
        <v>27</v>
      </c>
      <c r="L4217" s="260">
        <v>44395</v>
      </c>
      <c r="M4217" s="255" t="s">
        <v>1352</v>
      </c>
      <c r="N4217" s="255"/>
      <c r="O4217" s="260"/>
      <c r="P4217" s="255"/>
      <c r="Q4217" s="255" t="s">
        <v>30</v>
      </c>
      <c r="R4217" s="255"/>
      <c r="S4217" s="255"/>
      <c r="T4217" s="251" t="str">
        <f t="array" ref="T4217">VLOOKUP(D4217&amp;E4217,IF({1,0},'2021春'!$C$3:$C$4485&amp;'2021春'!$D$3:$D$4485,'2021春'!$H$3:$H$4485),2,0)</f>
        <v>451229200408261824</v>
      </c>
    </row>
    <row r="4218" spans="1:20">
      <c r="A4218" s="255">
        <v>4216</v>
      </c>
      <c r="B4218" s="255" t="s">
        <v>16687</v>
      </c>
      <c r="C4218" s="255" t="s">
        <v>21</v>
      </c>
      <c r="D4218" s="255" t="s">
        <v>502</v>
      </c>
      <c r="E4218" s="255" t="s">
        <v>16688</v>
      </c>
      <c r="F4218" s="255" t="s">
        <v>24</v>
      </c>
      <c r="G4218" s="255">
        <v>16</v>
      </c>
      <c r="H4218" s="255" t="s">
        <v>16689</v>
      </c>
      <c r="I4218" s="255" t="s">
        <v>16690</v>
      </c>
      <c r="J4218" s="255" t="s">
        <v>16691</v>
      </c>
      <c r="K4218" s="255" t="s">
        <v>27</v>
      </c>
      <c r="L4218" s="260">
        <v>44395</v>
      </c>
      <c r="M4218" s="255" t="s">
        <v>2747</v>
      </c>
      <c r="N4218" s="255" t="s">
        <v>27</v>
      </c>
      <c r="O4218" s="260"/>
      <c r="P4218" s="255"/>
      <c r="Q4218" s="255" t="s">
        <v>30</v>
      </c>
      <c r="R4218" s="255"/>
      <c r="S4218" s="255"/>
      <c r="T4218" s="251" t="str">
        <f t="array" ref="T4218">VLOOKUP(D4218&amp;E4218,IF({1,0},'2021春'!$C$3:$C$4485&amp;'2021春'!$D$3:$D$4485,'2021春'!$H$3:$H$4485),2,0)</f>
        <v>452731200502192714</v>
      </c>
    </row>
    <row r="4219" spans="1:20">
      <c r="A4219" s="255">
        <v>4217</v>
      </c>
      <c r="B4219" s="255" t="s">
        <v>16692</v>
      </c>
      <c r="C4219" s="255" t="s">
        <v>21</v>
      </c>
      <c r="D4219" s="255" t="s">
        <v>502</v>
      </c>
      <c r="E4219" s="255" t="s">
        <v>16693</v>
      </c>
      <c r="F4219" s="255" t="s">
        <v>143</v>
      </c>
      <c r="G4219" s="255">
        <v>16</v>
      </c>
      <c r="H4219" s="255" t="s">
        <v>7908</v>
      </c>
      <c r="I4219" s="255" t="s">
        <v>16694</v>
      </c>
      <c r="J4219" s="255">
        <v>13407753727</v>
      </c>
      <c r="K4219" s="255" t="s">
        <v>27</v>
      </c>
      <c r="L4219" s="260">
        <v>44394</v>
      </c>
      <c r="M4219" s="255" t="s">
        <v>16597</v>
      </c>
      <c r="N4219" s="255"/>
      <c r="O4219" s="260"/>
      <c r="P4219" s="255"/>
      <c r="Q4219" s="255" t="s">
        <v>30</v>
      </c>
      <c r="R4219" s="255"/>
      <c r="S4219" s="255"/>
      <c r="T4219" s="251" t="str">
        <f t="array" ref="T4219">VLOOKUP(D4219&amp;E4219,IF({1,0},'2021春'!$C$3:$C$4485&amp;'2021春'!$D$3:$D$4485,'2021春'!$H$3:$H$4485),2,0)</f>
        <v>451229200410252724</v>
      </c>
    </row>
    <row r="4220" spans="1:20">
      <c r="A4220" s="255">
        <v>4218</v>
      </c>
      <c r="B4220" s="255" t="s">
        <v>16695</v>
      </c>
      <c r="C4220" s="255" t="s">
        <v>21</v>
      </c>
      <c r="D4220" s="255" t="s">
        <v>502</v>
      </c>
      <c r="E4220" s="255" t="s">
        <v>16696</v>
      </c>
      <c r="F4220" s="255" t="s">
        <v>24</v>
      </c>
      <c r="G4220" s="255">
        <v>16</v>
      </c>
      <c r="H4220" s="255" t="s">
        <v>16697</v>
      </c>
      <c r="I4220" s="255" t="s">
        <v>16698</v>
      </c>
      <c r="J4220" s="255">
        <v>18707782707</v>
      </c>
      <c r="K4220" s="255" t="s">
        <v>27</v>
      </c>
      <c r="L4220" s="260">
        <v>44031</v>
      </c>
      <c r="M4220" s="255" t="s">
        <v>133</v>
      </c>
      <c r="N4220" s="255" t="s">
        <v>30</v>
      </c>
      <c r="O4220" s="260"/>
      <c r="P4220" s="255"/>
      <c r="Q4220" s="255" t="s">
        <v>30</v>
      </c>
      <c r="R4220" s="255"/>
      <c r="S4220" s="255"/>
      <c r="T4220" s="251" t="str">
        <f t="array" ref="T4220">VLOOKUP(D4220&amp;E4220,IF({1,0},'2021春'!$C$3:$C$4485&amp;'2021春'!$D$3:$D$4485,'2021春'!$H$3:$H$4485),2,0)</f>
        <v>451229200408182413</v>
      </c>
    </row>
    <row r="4221" spans="1:20">
      <c r="A4221" s="255">
        <v>4219</v>
      </c>
      <c r="B4221" s="255" t="s">
        <v>16699</v>
      </c>
      <c r="C4221" s="255" t="s">
        <v>21</v>
      </c>
      <c r="D4221" s="255" t="s">
        <v>502</v>
      </c>
      <c r="E4221" s="255" t="s">
        <v>16700</v>
      </c>
      <c r="F4221" s="255" t="s">
        <v>143</v>
      </c>
      <c r="G4221" s="255">
        <v>17</v>
      </c>
      <c r="H4221" s="255" t="s">
        <v>11610</v>
      </c>
      <c r="I4221" s="255" t="s">
        <v>16701</v>
      </c>
      <c r="J4221" s="255">
        <v>13807788638</v>
      </c>
      <c r="K4221" s="255" t="s">
        <v>27</v>
      </c>
      <c r="L4221" s="260">
        <v>44396</v>
      </c>
      <c r="M4221" s="255" t="s">
        <v>5912</v>
      </c>
      <c r="N4221" s="255" t="s">
        <v>27</v>
      </c>
      <c r="O4221" s="260">
        <v>44420</v>
      </c>
      <c r="P4221" s="255" t="s">
        <v>5912</v>
      </c>
      <c r="Q4221" s="255" t="s">
        <v>30</v>
      </c>
      <c r="R4221" s="255"/>
      <c r="S4221" s="255"/>
      <c r="T4221" s="251" t="str">
        <f t="array" ref="T4221">VLOOKUP(D4221&amp;E4221,IF({1,0},'2021春'!$C$3:$C$4485&amp;'2021春'!$D$3:$D$4485,'2021春'!$H$3:$H$4485),2,0)</f>
        <v>452731200402283926</v>
      </c>
    </row>
    <row r="4222" spans="1:20">
      <c r="A4222" s="255">
        <v>4220</v>
      </c>
      <c r="B4222" s="255" t="s">
        <v>16702</v>
      </c>
      <c r="C4222" s="255" t="s">
        <v>21</v>
      </c>
      <c r="D4222" s="255" t="s">
        <v>502</v>
      </c>
      <c r="E4222" s="255" t="s">
        <v>16703</v>
      </c>
      <c r="F4222" s="255" t="s">
        <v>24</v>
      </c>
      <c r="G4222" s="255">
        <v>17</v>
      </c>
      <c r="H4222" s="255" t="s">
        <v>16704</v>
      </c>
      <c r="I4222" s="255" t="s">
        <v>16705</v>
      </c>
      <c r="J4222" s="255">
        <v>13728660882</v>
      </c>
      <c r="K4222" s="255" t="s">
        <v>27</v>
      </c>
      <c r="L4222" s="260">
        <v>44394</v>
      </c>
      <c r="M4222" s="255" t="s">
        <v>2455</v>
      </c>
      <c r="N4222" s="255" t="s">
        <v>27</v>
      </c>
      <c r="O4222" s="260">
        <v>44416</v>
      </c>
      <c r="P4222" s="255" t="s">
        <v>2455</v>
      </c>
      <c r="Q4222" s="255" t="s">
        <v>30</v>
      </c>
      <c r="R4222" s="255" t="s">
        <v>15331</v>
      </c>
      <c r="S4222" s="255"/>
      <c r="T4222" s="251" t="str">
        <f t="array" ref="T4222">VLOOKUP(D4222&amp;E4222,IF({1,0},'2021春'!$C$3:$C$4485&amp;'2021春'!$D$3:$D$4485,'2021春'!$H$3:$H$4485),2,0)</f>
        <v>452731200402265111</v>
      </c>
    </row>
    <row r="4223" spans="1:20">
      <c r="A4223" s="255">
        <v>4221</v>
      </c>
      <c r="B4223" s="255" t="s">
        <v>16706</v>
      </c>
      <c r="C4223" s="255" t="s">
        <v>21</v>
      </c>
      <c r="D4223" s="255" t="s">
        <v>502</v>
      </c>
      <c r="E4223" s="255" t="s">
        <v>16707</v>
      </c>
      <c r="F4223" s="255" t="s">
        <v>143</v>
      </c>
      <c r="G4223" s="255">
        <v>16</v>
      </c>
      <c r="H4223" s="255" t="s">
        <v>16708</v>
      </c>
      <c r="I4223" s="255" t="s">
        <v>16709</v>
      </c>
      <c r="J4223" s="255" t="s">
        <v>16710</v>
      </c>
      <c r="K4223" s="255" t="s">
        <v>27</v>
      </c>
      <c r="L4223" s="260">
        <v>44396</v>
      </c>
      <c r="M4223" s="255" t="s">
        <v>121</v>
      </c>
      <c r="N4223" s="255" t="s">
        <v>30</v>
      </c>
      <c r="O4223" s="260"/>
      <c r="P4223" s="255"/>
      <c r="Q4223" s="255" t="s">
        <v>30</v>
      </c>
      <c r="R4223" s="255"/>
      <c r="S4223" s="255"/>
      <c r="T4223" s="251" t="str">
        <f t="array" ref="T4223">VLOOKUP(D4223&amp;E4223,IF({1,0},'2021春'!$C$3:$C$4485&amp;'2021春'!$D$3:$D$4485,'2021春'!$H$3:$H$4485),2,0)</f>
        <v>451229200411024248</v>
      </c>
    </row>
    <row r="4224" spans="1:20">
      <c r="A4224" s="255">
        <v>4222</v>
      </c>
      <c r="B4224" s="255" t="s">
        <v>16711</v>
      </c>
      <c r="C4224" s="255" t="s">
        <v>21</v>
      </c>
      <c r="D4224" s="255" t="s">
        <v>502</v>
      </c>
      <c r="E4224" s="255" t="s">
        <v>2859</v>
      </c>
      <c r="F4224" s="255" t="s">
        <v>143</v>
      </c>
      <c r="G4224" s="255">
        <v>17</v>
      </c>
      <c r="H4224" s="255" t="s">
        <v>16712</v>
      </c>
      <c r="I4224" s="255" t="s">
        <v>16713</v>
      </c>
      <c r="J4224" s="255" t="s">
        <v>16714</v>
      </c>
      <c r="K4224" s="255" t="s">
        <v>27</v>
      </c>
      <c r="L4224" s="260">
        <v>44395</v>
      </c>
      <c r="M4224" s="255" t="s">
        <v>8491</v>
      </c>
      <c r="N4224" s="255"/>
      <c r="O4224" s="260"/>
      <c r="P4224" s="255"/>
      <c r="Q4224" s="255" t="s">
        <v>30</v>
      </c>
      <c r="R4224" s="255"/>
      <c r="S4224" s="255"/>
      <c r="T4224" s="251" t="str">
        <f t="array" ref="T4224">VLOOKUP(D4224&amp;E4224,IF({1,0},'2021春'!$C$3:$C$4485&amp;'2021春'!$D$3:$D$4485,'2021春'!$H$3:$H$4485),2,0)</f>
        <v>452731200311072728</v>
      </c>
    </row>
    <row r="4225" spans="1:20">
      <c r="A4225" s="255">
        <v>4223</v>
      </c>
      <c r="B4225" s="255" t="s">
        <v>16715</v>
      </c>
      <c r="C4225" s="255" t="s">
        <v>21</v>
      </c>
      <c r="D4225" s="255" t="s">
        <v>502</v>
      </c>
      <c r="E4225" s="255" t="s">
        <v>16716</v>
      </c>
      <c r="F4225" s="255" t="s">
        <v>143</v>
      </c>
      <c r="G4225" s="255">
        <v>17</v>
      </c>
      <c r="H4225" s="255" t="s">
        <v>429</v>
      </c>
      <c r="I4225" s="255" t="s">
        <v>16717</v>
      </c>
      <c r="J4225" s="255">
        <v>17776588317</v>
      </c>
      <c r="K4225" s="255" t="s">
        <v>27</v>
      </c>
      <c r="L4225" s="260">
        <v>44396</v>
      </c>
      <c r="M4225" s="255" t="s">
        <v>16597</v>
      </c>
      <c r="N4225" s="255" t="s">
        <v>30</v>
      </c>
      <c r="O4225" s="260"/>
      <c r="P4225" s="255"/>
      <c r="Q4225" s="255" t="s">
        <v>30</v>
      </c>
      <c r="R4225" s="255"/>
      <c r="S4225" s="255"/>
      <c r="T4225" s="251" t="str">
        <f t="array" ref="T4225">VLOOKUP(D4225&amp;E4225,IF({1,0},'2021春'!$C$3:$C$4485&amp;'2021春'!$D$3:$D$4485,'2021春'!$H$3:$H$4485),2,0)</f>
        <v>451229200310252743</v>
      </c>
    </row>
    <row r="4226" spans="1:20">
      <c r="A4226" s="255">
        <v>4224</v>
      </c>
      <c r="B4226" s="255" t="s">
        <v>16718</v>
      </c>
      <c r="C4226" s="255" t="s">
        <v>21</v>
      </c>
      <c r="D4226" s="255" t="s">
        <v>507</v>
      </c>
      <c r="E4226" s="255" t="s">
        <v>16719</v>
      </c>
      <c r="F4226" s="255" t="s">
        <v>143</v>
      </c>
      <c r="G4226" s="255">
        <v>16</v>
      </c>
      <c r="H4226" s="255" t="s">
        <v>16720</v>
      </c>
      <c r="I4226" s="255" t="s">
        <v>16721</v>
      </c>
      <c r="J4226" s="255">
        <v>18176135124</v>
      </c>
      <c r="K4226" s="255" t="s">
        <v>27</v>
      </c>
      <c r="L4226" s="260">
        <v>44417</v>
      </c>
      <c r="M4226" s="255" t="s">
        <v>16722</v>
      </c>
      <c r="N4226" s="255"/>
      <c r="O4226" s="260"/>
      <c r="P4226" s="255"/>
      <c r="Q4226" s="255" t="s">
        <v>30</v>
      </c>
      <c r="R4226" s="255" t="s">
        <v>16723</v>
      </c>
      <c r="S4226" s="255" t="s">
        <v>30</v>
      </c>
      <c r="T4226" s="251" t="str">
        <f t="array" ref="T4226">VLOOKUP(D4226&amp;E4226,IF({1,0},'2021春'!$C$3:$C$4485&amp;'2021春'!$D$3:$D$4485,'2021春'!$H$3:$H$4485),2,0)</f>
        <v>451229200408244522</v>
      </c>
    </row>
    <row r="4227" spans="1:20">
      <c r="A4227" s="255">
        <v>4225</v>
      </c>
      <c r="B4227" s="255" t="s">
        <v>16724</v>
      </c>
      <c r="C4227" s="255" t="s">
        <v>21</v>
      </c>
      <c r="D4227" s="255" t="s">
        <v>507</v>
      </c>
      <c r="E4227" s="255" t="s">
        <v>16725</v>
      </c>
      <c r="F4227" s="255" t="s">
        <v>143</v>
      </c>
      <c r="G4227" s="255">
        <v>16</v>
      </c>
      <c r="H4227" s="255" t="s">
        <v>16726</v>
      </c>
      <c r="I4227" s="255" t="s">
        <v>16727</v>
      </c>
      <c r="J4227" s="255">
        <v>13978923744</v>
      </c>
      <c r="K4227" s="255" t="s">
        <v>27</v>
      </c>
      <c r="L4227" s="260">
        <v>44398</v>
      </c>
      <c r="M4227" s="255" t="s">
        <v>8491</v>
      </c>
      <c r="N4227" s="255"/>
      <c r="O4227" s="260"/>
      <c r="P4227" s="255"/>
      <c r="Q4227" s="255" t="s">
        <v>30</v>
      </c>
      <c r="R4227" s="255"/>
      <c r="S4227" s="255" t="s">
        <v>30</v>
      </c>
      <c r="T4227" s="251" t="str">
        <f t="array" ref="T4227">VLOOKUP(D4227&amp;E4227,IF({1,0},'2021春'!$C$3:$C$4485&amp;'2021春'!$D$3:$D$4485,'2021春'!$H$3:$H$4485),2,0)</f>
        <v>451229200410022726</v>
      </c>
    </row>
    <row r="4228" spans="1:20">
      <c r="A4228" s="255">
        <v>4226</v>
      </c>
      <c r="B4228" s="255" t="s">
        <v>16728</v>
      </c>
      <c r="C4228" s="255" t="s">
        <v>21</v>
      </c>
      <c r="D4228" s="255" t="s">
        <v>507</v>
      </c>
      <c r="E4228" s="255" t="s">
        <v>16729</v>
      </c>
      <c r="F4228" s="255" t="s">
        <v>143</v>
      </c>
      <c r="G4228" s="255">
        <v>17</v>
      </c>
      <c r="H4228" s="255" t="s">
        <v>14586</v>
      </c>
      <c r="I4228" s="255" t="s">
        <v>16730</v>
      </c>
      <c r="J4228" s="255">
        <v>13471848483</v>
      </c>
      <c r="K4228" s="255" t="s">
        <v>27</v>
      </c>
      <c r="L4228" s="260">
        <v>44398</v>
      </c>
      <c r="M4228" s="255" t="s">
        <v>3785</v>
      </c>
      <c r="N4228" s="255"/>
      <c r="O4228" s="260"/>
      <c r="P4228" s="255"/>
      <c r="Q4228" s="255" t="s">
        <v>30</v>
      </c>
      <c r="R4228" s="255"/>
      <c r="S4228" s="255" t="s">
        <v>30</v>
      </c>
      <c r="T4228" s="251" t="str">
        <f t="array" ref="T4228">VLOOKUP(D4228&amp;E4228,IF({1,0},'2021春'!$C$3:$C$4485&amp;'2021春'!$D$3:$D$4485,'2021春'!$H$3:$H$4485),2,0)</f>
        <v>451228200401266829</v>
      </c>
    </row>
    <row r="4229" spans="1:20">
      <c r="A4229" s="255">
        <v>4227</v>
      </c>
      <c r="B4229" s="255" t="s">
        <v>16731</v>
      </c>
      <c r="C4229" s="255" t="s">
        <v>21</v>
      </c>
      <c r="D4229" s="255" t="s">
        <v>507</v>
      </c>
      <c r="E4229" s="255" t="s">
        <v>16732</v>
      </c>
      <c r="F4229" s="255" t="s">
        <v>143</v>
      </c>
      <c r="G4229" s="255">
        <v>16</v>
      </c>
      <c r="H4229" s="255" t="s">
        <v>16733</v>
      </c>
      <c r="I4229" s="255" t="s">
        <v>16734</v>
      </c>
      <c r="J4229" s="255">
        <v>13737981867</v>
      </c>
      <c r="K4229" s="255" t="s">
        <v>27</v>
      </c>
      <c r="L4229" s="260">
        <v>44395</v>
      </c>
      <c r="M4229" s="255" t="s">
        <v>1288</v>
      </c>
      <c r="N4229" s="255"/>
      <c r="O4229" s="260"/>
      <c r="P4229" s="255"/>
      <c r="Q4229" s="255" t="s">
        <v>30</v>
      </c>
      <c r="R4229" s="255"/>
      <c r="S4229" s="255" t="s">
        <v>30</v>
      </c>
      <c r="T4229" s="251" t="str">
        <f t="array" ref="T4229">VLOOKUP(D4229&amp;E4229,IF({1,0},'2021春'!$C$3:$C$4485&amp;'2021春'!$D$3:$D$4485,'2021春'!$H$3:$H$4485),2,0)</f>
        <v>45122920050401062x</v>
      </c>
    </row>
    <row r="4230" spans="1:20">
      <c r="A4230" s="255">
        <v>4228</v>
      </c>
      <c r="B4230" s="255" t="s">
        <v>16735</v>
      </c>
      <c r="C4230" s="255" t="s">
        <v>21</v>
      </c>
      <c r="D4230" s="255" t="s">
        <v>507</v>
      </c>
      <c r="E4230" s="255" t="s">
        <v>16736</v>
      </c>
      <c r="F4230" s="255" t="s">
        <v>24</v>
      </c>
      <c r="G4230" s="255">
        <v>16</v>
      </c>
      <c r="H4230" s="255" t="s">
        <v>16737</v>
      </c>
      <c r="I4230" s="255" t="s">
        <v>16738</v>
      </c>
      <c r="J4230" s="255">
        <v>15177038920</v>
      </c>
      <c r="K4230" s="255" t="s">
        <v>27</v>
      </c>
      <c r="L4230" s="260">
        <v>44397</v>
      </c>
      <c r="M4230" s="255" t="s">
        <v>1347</v>
      </c>
      <c r="N4230" s="255"/>
      <c r="O4230" s="260"/>
      <c r="P4230" s="255"/>
      <c r="Q4230" s="255" t="s">
        <v>30</v>
      </c>
      <c r="R4230" s="255"/>
      <c r="S4230" s="255" t="s">
        <v>30</v>
      </c>
      <c r="T4230" s="251" t="str">
        <f t="array" ref="T4230">VLOOKUP(D4230&amp;E4230,IF({1,0},'2021春'!$C$3:$C$4485&amp;'2021春'!$D$3:$D$4485,'2021春'!$H$3:$H$4485),2,0)</f>
        <v>452731200411124513</v>
      </c>
    </row>
    <row r="4231" spans="1:20">
      <c r="A4231" s="255">
        <v>4229</v>
      </c>
      <c r="B4231" s="255" t="s">
        <v>16739</v>
      </c>
      <c r="C4231" s="255" t="s">
        <v>21</v>
      </c>
      <c r="D4231" s="255" t="s">
        <v>507</v>
      </c>
      <c r="E4231" s="255" t="s">
        <v>16740</v>
      </c>
      <c r="F4231" s="255" t="s">
        <v>24</v>
      </c>
      <c r="G4231" s="255">
        <v>17</v>
      </c>
      <c r="H4231" s="255" t="s">
        <v>16741</v>
      </c>
      <c r="I4231" s="255" t="s">
        <v>16742</v>
      </c>
      <c r="J4231" s="255">
        <v>17807839577</v>
      </c>
      <c r="K4231" s="255" t="s">
        <v>27</v>
      </c>
      <c r="L4231" s="260">
        <v>44396</v>
      </c>
      <c r="M4231" s="255" t="s">
        <v>2172</v>
      </c>
      <c r="N4231" s="255"/>
      <c r="O4231" s="260"/>
      <c r="P4231" s="255"/>
      <c r="Q4231" s="255" t="s">
        <v>30</v>
      </c>
      <c r="R4231" s="255"/>
      <c r="S4231" s="255" t="s">
        <v>30</v>
      </c>
      <c r="T4231" s="251" t="str">
        <f t="array" ref="T4231">VLOOKUP(D4231&amp;E4231,IF({1,0},'2021春'!$C$3:$C$4485&amp;'2021春'!$D$3:$D$4485,'2021春'!$H$3:$H$4485),2,0)</f>
        <v>452731200407304212</v>
      </c>
    </row>
    <row r="4232" spans="1:20">
      <c r="A4232" s="255">
        <v>4230</v>
      </c>
      <c r="B4232" s="255" t="s">
        <v>16743</v>
      </c>
      <c r="C4232" s="255" t="s">
        <v>21</v>
      </c>
      <c r="D4232" s="255" t="s">
        <v>507</v>
      </c>
      <c r="E4232" s="255" t="s">
        <v>16744</v>
      </c>
      <c r="F4232" s="255" t="s">
        <v>143</v>
      </c>
      <c r="G4232" s="255">
        <v>17</v>
      </c>
      <c r="H4232" s="255" t="s">
        <v>16745</v>
      </c>
      <c r="I4232" s="255" t="s">
        <v>16746</v>
      </c>
      <c r="J4232" s="255">
        <v>18122163953</v>
      </c>
      <c r="K4232" s="255" t="s">
        <v>27</v>
      </c>
      <c r="L4232" s="260">
        <v>44396</v>
      </c>
      <c r="M4232" s="255" t="s">
        <v>133</v>
      </c>
      <c r="N4232" s="255"/>
      <c r="O4232" s="260"/>
      <c r="P4232" s="255"/>
      <c r="Q4232" s="255" t="s">
        <v>30</v>
      </c>
      <c r="R4232" s="255"/>
      <c r="S4232" s="255" t="s">
        <v>30</v>
      </c>
      <c r="T4232" s="251" t="str">
        <f t="array" ref="T4232">VLOOKUP(D4232&amp;E4232,IF({1,0},'2021春'!$C$3:$C$4485&amp;'2021春'!$D$3:$D$4485,'2021春'!$H$3:$H$4485),2,0)</f>
        <v>452731200403212425</v>
      </c>
    </row>
    <row r="4233" spans="1:20">
      <c r="A4233" s="255">
        <v>4231</v>
      </c>
      <c r="B4233" s="255" t="s">
        <v>16747</v>
      </c>
      <c r="C4233" s="255" t="s">
        <v>21</v>
      </c>
      <c r="D4233" s="255" t="s">
        <v>507</v>
      </c>
      <c r="E4233" s="255" t="s">
        <v>16748</v>
      </c>
      <c r="F4233" s="255" t="s">
        <v>24</v>
      </c>
      <c r="G4233" s="255">
        <v>16</v>
      </c>
      <c r="H4233" s="255" t="s">
        <v>16749</v>
      </c>
      <c r="I4233" s="255" t="s">
        <v>16750</v>
      </c>
      <c r="J4233" s="255">
        <v>18707783488</v>
      </c>
      <c r="K4233" s="255" t="s">
        <v>27</v>
      </c>
      <c r="L4233" s="260">
        <v>44395</v>
      </c>
      <c r="M4233" s="255" t="s">
        <v>2455</v>
      </c>
      <c r="N4233" s="255"/>
      <c r="O4233" s="260"/>
      <c r="P4233" s="255"/>
      <c r="Q4233" s="255" t="s">
        <v>30</v>
      </c>
      <c r="R4233" s="255"/>
      <c r="S4233" s="255" t="s">
        <v>30</v>
      </c>
      <c r="T4233" s="251" t="str">
        <f t="array" ref="T4233">VLOOKUP(D4233&amp;E4233,IF({1,0},'2021春'!$C$3:$C$4485&amp;'2021春'!$D$3:$D$4485,'2021春'!$H$3:$H$4485),2,0)</f>
        <v>451229200504255715</v>
      </c>
    </row>
    <row r="4234" spans="1:20">
      <c r="A4234" s="255">
        <v>4232</v>
      </c>
      <c r="B4234" s="255" t="s">
        <v>16751</v>
      </c>
      <c r="C4234" s="255" t="s">
        <v>21</v>
      </c>
      <c r="D4234" s="255" t="s">
        <v>507</v>
      </c>
      <c r="E4234" s="255" t="s">
        <v>16752</v>
      </c>
      <c r="F4234" s="255" t="s">
        <v>24</v>
      </c>
      <c r="G4234" s="255">
        <v>16</v>
      </c>
      <c r="H4234" s="255" t="s">
        <v>16753</v>
      </c>
      <c r="I4234" s="255" t="s">
        <v>5603</v>
      </c>
      <c r="J4234" s="255">
        <v>18077824747</v>
      </c>
      <c r="K4234" s="255" t="s">
        <v>27</v>
      </c>
      <c r="L4234" s="260">
        <v>44396</v>
      </c>
      <c r="M4234" s="255" t="s">
        <v>2455</v>
      </c>
      <c r="N4234" s="255"/>
      <c r="O4234" s="260"/>
      <c r="P4234" s="255"/>
      <c r="Q4234" s="255" t="s">
        <v>30</v>
      </c>
      <c r="R4234" s="255"/>
      <c r="S4234" s="255" t="s">
        <v>30</v>
      </c>
      <c r="T4234" s="251" t="str">
        <f t="array" ref="T4234">VLOOKUP(D4234&amp;E4234,IF({1,0},'2021春'!$C$3:$C$4485&amp;'2021春'!$D$3:$D$4485,'2021春'!$H$3:$H$4485),2,0)</f>
        <v>452731200507054214</v>
      </c>
    </row>
    <row r="4235" spans="1:20">
      <c r="A4235" s="255">
        <v>4233</v>
      </c>
      <c r="B4235" s="255" t="s">
        <v>16754</v>
      </c>
      <c r="C4235" s="255" t="s">
        <v>21</v>
      </c>
      <c r="D4235" s="255" t="s">
        <v>507</v>
      </c>
      <c r="E4235" s="255" t="s">
        <v>3509</v>
      </c>
      <c r="F4235" s="255" t="s">
        <v>24</v>
      </c>
      <c r="G4235" s="255">
        <v>16</v>
      </c>
      <c r="H4235" s="255" t="s">
        <v>16755</v>
      </c>
      <c r="I4235" s="255" t="s">
        <v>16756</v>
      </c>
      <c r="J4235" s="255">
        <v>13877821789</v>
      </c>
      <c r="K4235" s="255" t="s">
        <v>27</v>
      </c>
      <c r="L4235" s="260">
        <v>44396</v>
      </c>
      <c r="M4235" s="255" t="s">
        <v>2455</v>
      </c>
      <c r="N4235" s="255"/>
      <c r="O4235" s="260"/>
      <c r="P4235" s="255"/>
      <c r="Q4235" s="255" t="s">
        <v>30</v>
      </c>
      <c r="R4235" s="255"/>
      <c r="S4235" s="255" t="s">
        <v>30</v>
      </c>
      <c r="T4235" s="251" t="str">
        <f t="array" ref="T4235">VLOOKUP(D4235&amp;E4235,IF({1,0},'2021春'!$C$3:$C$4485&amp;'2021春'!$D$3:$D$4485,'2021春'!$H$3:$H$4485),2,0)</f>
        <v>452731200412254838</v>
      </c>
    </row>
    <row r="4236" spans="1:20">
      <c r="A4236" s="255">
        <v>4234</v>
      </c>
      <c r="B4236" s="255" t="s">
        <v>16757</v>
      </c>
      <c r="C4236" s="255" t="s">
        <v>21</v>
      </c>
      <c r="D4236" s="255" t="s">
        <v>507</v>
      </c>
      <c r="E4236" s="255" t="s">
        <v>16758</v>
      </c>
      <c r="F4236" s="255" t="s">
        <v>24</v>
      </c>
      <c r="G4236" s="255">
        <v>16</v>
      </c>
      <c r="H4236" s="255" t="s">
        <v>16759</v>
      </c>
      <c r="I4236" s="255" t="s">
        <v>16760</v>
      </c>
      <c r="J4236" s="255">
        <v>13307884515</v>
      </c>
      <c r="K4236" s="255" t="s">
        <v>27</v>
      </c>
      <c r="L4236" s="260">
        <v>44397</v>
      </c>
      <c r="M4236" s="255" t="s">
        <v>1347</v>
      </c>
      <c r="N4236" s="255"/>
      <c r="O4236" s="260"/>
      <c r="P4236" s="255"/>
      <c r="Q4236" s="255" t="s">
        <v>30</v>
      </c>
      <c r="R4236" s="255"/>
      <c r="S4236" s="255" t="s">
        <v>30</v>
      </c>
      <c r="T4236" s="251" t="str">
        <f t="array" ref="T4236">VLOOKUP(D4236&amp;E4236,IF({1,0},'2021春'!$C$3:$C$4485&amp;'2021春'!$D$3:$D$4485,'2021春'!$H$3:$H$4485),2,0)</f>
        <v>451229200410154534</v>
      </c>
    </row>
    <row r="4237" spans="1:20">
      <c r="A4237" s="255">
        <v>4235</v>
      </c>
      <c r="B4237" s="255" t="s">
        <v>16761</v>
      </c>
      <c r="C4237" s="255" t="s">
        <v>21</v>
      </c>
      <c r="D4237" s="255" t="s">
        <v>507</v>
      </c>
      <c r="E4237" s="255" t="s">
        <v>16762</v>
      </c>
      <c r="F4237" s="255" t="s">
        <v>143</v>
      </c>
      <c r="G4237" s="255">
        <v>16</v>
      </c>
      <c r="H4237" s="255" t="s">
        <v>16763</v>
      </c>
      <c r="I4237" s="255" t="s">
        <v>16764</v>
      </c>
      <c r="J4237" s="255">
        <v>15878686223</v>
      </c>
      <c r="K4237" s="255" t="s">
        <v>27</v>
      </c>
      <c r="L4237" s="260">
        <v>44401</v>
      </c>
      <c r="M4237" s="255" t="s">
        <v>3785</v>
      </c>
      <c r="N4237" s="255"/>
      <c r="O4237" s="260"/>
      <c r="P4237" s="255"/>
      <c r="Q4237" s="255" t="s">
        <v>30</v>
      </c>
      <c r="R4237" s="255"/>
      <c r="S4237" s="255" t="s">
        <v>30</v>
      </c>
      <c r="T4237" s="251" t="str">
        <f t="array" ref="T4237">VLOOKUP(D4237&amp;E4237,IF({1,0},'2021春'!$C$3:$C$4485&amp;'2021春'!$D$3:$D$4485,'2021春'!$H$3:$H$4485),2,0)</f>
        <v>45122920050125002X</v>
      </c>
    </row>
    <row r="4238" spans="1:20">
      <c r="A4238" s="255">
        <v>4236</v>
      </c>
      <c r="B4238" s="255" t="s">
        <v>16765</v>
      </c>
      <c r="C4238" s="255" t="s">
        <v>21</v>
      </c>
      <c r="D4238" s="255" t="s">
        <v>507</v>
      </c>
      <c r="E4238" s="255" t="s">
        <v>16766</v>
      </c>
      <c r="F4238" s="255" t="s">
        <v>143</v>
      </c>
      <c r="G4238" s="255">
        <v>16</v>
      </c>
      <c r="H4238" s="255" t="s">
        <v>16767</v>
      </c>
      <c r="I4238" s="255" t="s">
        <v>5202</v>
      </c>
      <c r="J4238" s="255">
        <v>15818586958</v>
      </c>
      <c r="K4238" s="255" t="s">
        <v>27</v>
      </c>
      <c r="L4238" s="260">
        <v>44404</v>
      </c>
      <c r="M4238" s="255" t="s">
        <v>2455</v>
      </c>
      <c r="N4238" s="255"/>
      <c r="O4238" s="260"/>
      <c r="P4238" s="255"/>
      <c r="Q4238" s="255" t="s">
        <v>30</v>
      </c>
      <c r="R4238" s="255"/>
      <c r="S4238" s="255" t="s">
        <v>30</v>
      </c>
      <c r="T4238" s="251" t="str">
        <f t="array" ref="T4238">VLOOKUP(D4238&amp;E4238,IF({1,0},'2021春'!$C$3:$C$4485&amp;'2021春'!$D$3:$D$4485,'2021春'!$H$3:$H$4485),2,0)</f>
        <v>450124200501072720</v>
      </c>
    </row>
    <row r="4239" spans="1:20">
      <c r="A4239" s="255">
        <v>4237</v>
      </c>
      <c r="B4239" s="255" t="s">
        <v>16768</v>
      </c>
      <c r="C4239" s="255" t="s">
        <v>21</v>
      </c>
      <c r="D4239" s="255" t="s">
        <v>507</v>
      </c>
      <c r="E4239" s="255" t="s">
        <v>16769</v>
      </c>
      <c r="F4239" s="255" t="s">
        <v>24</v>
      </c>
      <c r="G4239" s="255">
        <v>16</v>
      </c>
      <c r="H4239" s="255" t="s">
        <v>16770</v>
      </c>
      <c r="I4239" s="255" t="s">
        <v>16771</v>
      </c>
      <c r="J4239" s="255">
        <v>15277852659</v>
      </c>
      <c r="K4239" s="255" t="s">
        <v>27</v>
      </c>
      <c r="L4239" s="260">
        <v>44394</v>
      </c>
      <c r="M4239" s="255" t="s">
        <v>2455</v>
      </c>
      <c r="N4239" s="255"/>
      <c r="O4239" s="260"/>
      <c r="P4239" s="255"/>
      <c r="Q4239" s="255" t="s">
        <v>30</v>
      </c>
      <c r="R4239" s="255"/>
      <c r="S4239" s="255" t="s">
        <v>30</v>
      </c>
      <c r="T4239" s="251" t="str">
        <f t="array" ref="T4239">VLOOKUP(D4239&amp;E4239,IF({1,0},'2021春'!$C$3:$C$4485&amp;'2021春'!$D$3:$D$4485,'2021春'!$H$3:$H$4485),2,0)</f>
        <v>45273120041217001X</v>
      </c>
    </row>
    <row r="4240" spans="1:20">
      <c r="A4240" s="255">
        <v>4238</v>
      </c>
      <c r="B4240" s="255" t="s">
        <v>16772</v>
      </c>
      <c r="C4240" s="255" t="s">
        <v>21</v>
      </c>
      <c r="D4240" s="255" t="s">
        <v>507</v>
      </c>
      <c r="E4240" s="255" t="s">
        <v>16773</v>
      </c>
      <c r="F4240" s="255" t="s">
        <v>24</v>
      </c>
      <c r="G4240" s="255">
        <v>17</v>
      </c>
      <c r="H4240" s="255" t="s">
        <v>16774</v>
      </c>
      <c r="I4240" s="255" t="s">
        <v>16775</v>
      </c>
      <c r="J4240" s="255">
        <v>17307784576</v>
      </c>
      <c r="K4240" s="255" t="s">
        <v>27</v>
      </c>
      <c r="L4240" s="260">
        <v>44394</v>
      </c>
      <c r="M4240" s="255" t="s">
        <v>2172</v>
      </c>
      <c r="N4240" s="255"/>
      <c r="O4240" s="260"/>
      <c r="P4240" s="255"/>
      <c r="Q4240" s="255" t="s">
        <v>30</v>
      </c>
      <c r="R4240" s="255" t="s">
        <v>16776</v>
      </c>
      <c r="S4240" s="255" t="s">
        <v>30</v>
      </c>
      <c r="T4240" s="251" t="str">
        <f t="array" ref="T4240">VLOOKUP(D4240&amp;E4240,IF({1,0},'2021春'!$C$3:$C$4485&amp;'2021春'!$D$3:$D$4485,'2021春'!$H$3:$H$4485),2,0)</f>
        <v>451228200403141456</v>
      </c>
    </row>
    <row r="4241" spans="1:20">
      <c r="A4241" s="255">
        <v>4239</v>
      </c>
      <c r="B4241" s="255" t="s">
        <v>16777</v>
      </c>
      <c r="C4241" s="255" t="s">
        <v>21</v>
      </c>
      <c r="D4241" s="255" t="s">
        <v>507</v>
      </c>
      <c r="E4241" s="255" t="s">
        <v>16778</v>
      </c>
      <c r="F4241" s="255" t="s">
        <v>143</v>
      </c>
      <c r="G4241" s="255">
        <v>16</v>
      </c>
      <c r="H4241" s="255" t="s">
        <v>16779</v>
      </c>
      <c r="I4241" s="255" t="s">
        <v>16780</v>
      </c>
      <c r="J4241" s="255">
        <v>15777833425</v>
      </c>
      <c r="K4241" s="255" t="s">
        <v>27</v>
      </c>
      <c r="L4241" s="260">
        <v>44395</v>
      </c>
      <c r="M4241" s="255" t="s">
        <v>2455</v>
      </c>
      <c r="N4241" s="255" t="s">
        <v>27</v>
      </c>
      <c r="O4241" s="260">
        <v>44416</v>
      </c>
      <c r="P4241" s="255" t="s">
        <v>28</v>
      </c>
      <c r="Q4241" s="255" t="s">
        <v>30</v>
      </c>
      <c r="R4241" s="255"/>
      <c r="S4241" s="255" t="s">
        <v>30</v>
      </c>
      <c r="T4241" s="251" t="str">
        <f t="array" ref="T4241">VLOOKUP(D4241&amp;E4241,IF({1,0},'2021春'!$C$3:$C$4485&amp;'2021春'!$D$3:$D$4485,'2021春'!$H$3:$H$4485),2,0)</f>
        <v>450124200504150923</v>
      </c>
    </row>
    <row r="4242" spans="1:20">
      <c r="A4242" s="255">
        <v>4240</v>
      </c>
      <c r="B4242" s="255" t="s">
        <v>16781</v>
      </c>
      <c r="C4242" s="255" t="s">
        <v>21</v>
      </c>
      <c r="D4242" s="255" t="s">
        <v>507</v>
      </c>
      <c r="E4242" s="255" t="s">
        <v>16782</v>
      </c>
      <c r="F4242" s="255" t="s">
        <v>24</v>
      </c>
      <c r="G4242" s="255">
        <v>16</v>
      </c>
      <c r="H4242" s="255" t="s">
        <v>1007</v>
      </c>
      <c r="I4242" s="255" t="s">
        <v>16783</v>
      </c>
      <c r="J4242" s="255">
        <v>13690324955</v>
      </c>
      <c r="K4242" s="255" t="s">
        <v>27</v>
      </c>
      <c r="L4242" s="260">
        <v>44398</v>
      </c>
      <c r="M4242" s="255" t="s">
        <v>1352</v>
      </c>
      <c r="N4242" s="255"/>
      <c r="O4242" s="260"/>
      <c r="P4242" s="255"/>
      <c r="Q4242" s="255" t="s">
        <v>30</v>
      </c>
      <c r="R4242" s="255"/>
      <c r="S4242" s="255" t="s">
        <v>30</v>
      </c>
      <c r="T4242" s="251" t="str">
        <f t="array" ref="T4242">VLOOKUP(D4242&amp;E4242,IF({1,0},'2021春'!$C$3:$C$4485&amp;'2021春'!$D$3:$D$4485,'2021春'!$H$3:$H$4485),2,0)</f>
        <v>452731200410261815</v>
      </c>
    </row>
    <row r="4243" spans="1:20">
      <c r="A4243" s="255">
        <v>4241</v>
      </c>
      <c r="B4243" s="255" t="s">
        <v>16784</v>
      </c>
      <c r="C4243" s="255" t="s">
        <v>21</v>
      </c>
      <c r="D4243" s="255" t="s">
        <v>507</v>
      </c>
      <c r="E4243" s="255" t="s">
        <v>16785</v>
      </c>
      <c r="F4243" s="255" t="s">
        <v>143</v>
      </c>
      <c r="G4243" s="255">
        <v>13</v>
      </c>
      <c r="H4243" s="255" t="s">
        <v>13494</v>
      </c>
      <c r="I4243" s="255" t="s">
        <v>16786</v>
      </c>
      <c r="J4243" s="255">
        <v>17377032350</v>
      </c>
      <c r="K4243" s="255" t="s">
        <v>27</v>
      </c>
      <c r="L4243" s="260">
        <v>44411</v>
      </c>
      <c r="M4243" s="255" t="s">
        <v>16787</v>
      </c>
      <c r="N4243" s="261" t="s">
        <v>30</v>
      </c>
      <c r="O4243" s="260"/>
      <c r="P4243" s="255"/>
      <c r="Q4243" s="255" t="s">
        <v>30</v>
      </c>
      <c r="R4243" s="255"/>
      <c r="S4243" s="255" t="s">
        <v>30</v>
      </c>
      <c r="T4243" s="251" t="str">
        <f t="array" ref="T4243">VLOOKUP(D4243&amp;E4243,IF({1,0},'2021春'!$C$3:$C$4485&amp;'2021春'!$D$3:$D$4485,'2021春'!$H$3:$H$4485),2,0)</f>
        <v>451229200801273645</v>
      </c>
    </row>
    <row r="4244" spans="1:20">
      <c r="A4244" s="255">
        <v>4242</v>
      </c>
      <c r="B4244" s="255" t="s">
        <v>16788</v>
      </c>
      <c r="C4244" s="255" t="s">
        <v>21</v>
      </c>
      <c r="D4244" s="255" t="s">
        <v>507</v>
      </c>
      <c r="E4244" s="255" t="s">
        <v>16789</v>
      </c>
      <c r="F4244" s="255" t="s">
        <v>143</v>
      </c>
      <c r="G4244" s="255">
        <v>16</v>
      </c>
      <c r="H4244" s="255" t="s">
        <v>16790</v>
      </c>
      <c r="I4244" s="255" t="s">
        <v>16791</v>
      </c>
      <c r="J4244" s="255">
        <v>18278866082</v>
      </c>
      <c r="K4244" s="255" t="s">
        <v>27</v>
      </c>
      <c r="L4244" s="260">
        <v>44394</v>
      </c>
      <c r="M4244" s="255" t="s">
        <v>2455</v>
      </c>
      <c r="N4244" s="255"/>
      <c r="O4244" s="260"/>
      <c r="P4244" s="255"/>
      <c r="Q4244" s="255" t="s">
        <v>30</v>
      </c>
      <c r="R4244" s="255"/>
      <c r="S4244" s="255" t="s">
        <v>30</v>
      </c>
      <c r="T4244" s="251" t="str">
        <f t="array" ref="T4244">VLOOKUP(D4244&amp;E4244,IF({1,0},'2021春'!$C$3:$C$4485&amp;'2021春'!$D$3:$D$4485,'2021春'!$H$3:$H$4485),2,0)</f>
        <v>450124200503281542</v>
      </c>
    </row>
    <row r="4245" spans="1:20">
      <c r="A4245" s="255">
        <v>4243</v>
      </c>
      <c r="B4245" s="255" t="s">
        <v>16792</v>
      </c>
      <c r="C4245" s="255" t="s">
        <v>21</v>
      </c>
      <c r="D4245" s="255" t="s">
        <v>507</v>
      </c>
      <c r="E4245" s="255" t="s">
        <v>16793</v>
      </c>
      <c r="F4245" s="255" t="s">
        <v>143</v>
      </c>
      <c r="G4245" s="255">
        <v>17</v>
      </c>
      <c r="H4245" s="255" t="s">
        <v>16794</v>
      </c>
      <c r="I4245" s="255" t="s">
        <v>16795</v>
      </c>
      <c r="J4245" s="255">
        <v>18877841564</v>
      </c>
      <c r="K4245" s="255" t="s">
        <v>27</v>
      </c>
      <c r="L4245" s="260">
        <v>44395</v>
      </c>
      <c r="M4245" s="255" t="s">
        <v>1288</v>
      </c>
      <c r="N4245" s="255"/>
      <c r="O4245" s="260"/>
      <c r="P4245" s="255"/>
      <c r="Q4245" s="255" t="s">
        <v>30</v>
      </c>
      <c r="R4245" s="255"/>
      <c r="S4245" s="255" t="s">
        <v>30</v>
      </c>
      <c r="T4245" s="251" t="str">
        <f t="array" ref="T4245">VLOOKUP(D4245&amp;E4245,IF({1,0},'2021春'!$C$3:$C$4485&amp;'2021春'!$D$3:$D$4485,'2021春'!$H$3:$H$4485),2,0)</f>
        <v>452731200406270620</v>
      </c>
    </row>
    <row r="4246" spans="1:20">
      <c r="A4246" s="255">
        <v>4244</v>
      </c>
      <c r="B4246" s="255" t="s">
        <v>16796</v>
      </c>
      <c r="C4246" s="255" t="s">
        <v>21</v>
      </c>
      <c r="D4246" s="255" t="s">
        <v>507</v>
      </c>
      <c r="E4246" s="255" t="s">
        <v>16797</v>
      </c>
      <c r="F4246" s="255" t="s">
        <v>143</v>
      </c>
      <c r="G4246" s="255">
        <v>16</v>
      </c>
      <c r="H4246" s="255" t="s">
        <v>16798</v>
      </c>
      <c r="I4246" s="255" t="s">
        <v>16799</v>
      </c>
      <c r="J4246" s="255">
        <v>19943110615</v>
      </c>
      <c r="K4246" s="255" t="s">
        <v>27</v>
      </c>
      <c r="L4246" s="260">
        <v>44394</v>
      </c>
      <c r="M4246" s="255" t="s">
        <v>2455</v>
      </c>
      <c r="N4246" s="255"/>
      <c r="O4246" s="260"/>
      <c r="P4246" s="255"/>
      <c r="Q4246" s="255" t="s">
        <v>30</v>
      </c>
      <c r="R4246" s="255"/>
      <c r="S4246" s="255" t="s">
        <v>30</v>
      </c>
      <c r="T4246" s="251" t="str">
        <f t="array" ref="T4246">VLOOKUP(D4246&amp;E4246,IF({1,0},'2021春'!$C$3:$C$4485&amp;'2021春'!$D$3:$D$4485,'2021春'!$H$3:$H$4485),2,0)</f>
        <v>452731200408195425</v>
      </c>
    </row>
    <row r="4247" spans="1:20">
      <c r="A4247" s="255">
        <v>4245</v>
      </c>
      <c r="B4247" s="255" t="s">
        <v>16800</v>
      </c>
      <c r="C4247" s="255" t="s">
        <v>21</v>
      </c>
      <c r="D4247" s="255" t="s">
        <v>507</v>
      </c>
      <c r="E4247" s="255" t="s">
        <v>16801</v>
      </c>
      <c r="F4247" s="255" t="s">
        <v>143</v>
      </c>
      <c r="G4247" s="255">
        <v>12</v>
      </c>
      <c r="H4247" s="255" t="s">
        <v>16802</v>
      </c>
      <c r="I4247" s="255" t="s">
        <v>16803</v>
      </c>
      <c r="J4247" s="255">
        <v>18878645892</v>
      </c>
      <c r="K4247" s="255" t="s">
        <v>27</v>
      </c>
      <c r="L4247" s="260">
        <v>44409</v>
      </c>
      <c r="M4247" s="255" t="s">
        <v>4424</v>
      </c>
      <c r="N4247" s="261" t="s">
        <v>30</v>
      </c>
      <c r="O4247" s="260"/>
      <c r="P4247" s="255"/>
      <c r="Q4247" s="255" t="s">
        <v>30</v>
      </c>
      <c r="R4247" s="255"/>
      <c r="S4247" s="255" t="s">
        <v>30</v>
      </c>
      <c r="T4247" s="251" t="str">
        <f t="array" ref="T4247">VLOOKUP(D4247&amp;E4247,IF({1,0},'2021春'!$C$3:$C$4485&amp;'2021春'!$D$3:$D$4485,'2021春'!$H$3:$H$4485),2,0)</f>
        <v>451229200810155421</v>
      </c>
    </row>
    <row r="4248" spans="1:20">
      <c r="A4248" s="255">
        <v>4246</v>
      </c>
      <c r="B4248" s="255" t="s">
        <v>16804</v>
      </c>
      <c r="C4248" s="255" t="s">
        <v>21</v>
      </c>
      <c r="D4248" s="255" t="s">
        <v>507</v>
      </c>
      <c r="E4248" s="255" t="s">
        <v>16805</v>
      </c>
      <c r="F4248" s="255" t="s">
        <v>24</v>
      </c>
      <c r="G4248" s="255">
        <v>16</v>
      </c>
      <c r="H4248" s="255" t="s">
        <v>16806</v>
      </c>
      <c r="I4248" s="255" t="s">
        <v>16807</v>
      </c>
      <c r="J4248" s="255">
        <v>19127012730</v>
      </c>
      <c r="K4248" s="255" t="s">
        <v>27</v>
      </c>
      <c r="L4248" s="260">
        <v>44396</v>
      </c>
      <c r="M4248" s="255" t="s">
        <v>16808</v>
      </c>
      <c r="N4248" s="255"/>
      <c r="O4248" s="260"/>
      <c r="P4248" s="255"/>
      <c r="Q4248" s="255" t="s">
        <v>30</v>
      </c>
      <c r="R4248" s="255"/>
      <c r="S4248" s="255" t="s">
        <v>30</v>
      </c>
      <c r="T4248" s="251" t="str">
        <f t="array" ref="T4248">VLOOKUP(D4248&amp;E4248,IF({1,0},'2021春'!$C$3:$C$4485&amp;'2021春'!$D$3:$D$4485,'2021春'!$H$3:$H$4485),2,0)</f>
        <v>451229200505012432</v>
      </c>
    </row>
    <row r="4249" spans="1:20">
      <c r="A4249" s="255">
        <v>4247</v>
      </c>
      <c r="B4249" s="255" t="s">
        <v>16809</v>
      </c>
      <c r="C4249" s="255" t="s">
        <v>21</v>
      </c>
      <c r="D4249" s="255" t="s">
        <v>507</v>
      </c>
      <c r="E4249" s="255" t="s">
        <v>16810</v>
      </c>
      <c r="F4249" s="255" t="s">
        <v>24</v>
      </c>
      <c r="G4249" s="255">
        <v>15</v>
      </c>
      <c r="H4249" s="255" t="s">
        <v>16811</v>
      </c>
      <c r="I4249" s="255" t="s">
        <v>16812</v>
      </c>
      <c r="J4249" s="255">
        <v>1516986956</v>
      </c>
      <c r="K4249" s="255" t="s">
        <v>27</v>
      </c>
      <c r="L4249" s="260">
        <v>44398</v>
      </c>
      <c r="M4249" s="255" t="s">
        <v>3785</v>
      </c>
      <c r="N4249" s="255"/>
      <c r="O4249" s="260"/>
      <c r="P4249" s="255"/>
      <c r="Q4249" s="255" t="s">
        <v>30</v>
      </c>
      <c r="R4249" s="255"/>
      <c r="S4249" s="255" t="s">
        <v>30</v>
      </c>
      <c r="T4249" s="251" t="str">
        <f t="array" ref="T4249">VLOOKUP(D4249&amp;E4249,IF({1,0},'2021春'!$C$3:$C$4485&amp;'2021春'!$D$3:$D$4485,'2021春'!$H$3:$H$4485),2,0)</f>
        <v>451229200603152113</v>
      </c>
    </row>
    <row r="4250" spans="1:20">
      <c r="A4250" s="255">
        <v>4248</v>
      </c>
      <c r="B4250" s="255" t="s">
        <v>16813</v>
      </c>
      <c r="C4250" s="255" t="s">
        <v>21</v>
      </c>
      <c r="D4250" s="255" t="s">
        <v>507</v>
      </c>
      <c r="E4250" s="255" t="s">
        <v>16814</v>
      </c>
      <c r="F4250" s="255" t="s">
        <v>24</v>
      </c>
      <c r="G4250" s="255">
        <v>15</v>
      </c>
      <c r="H4250" s="255" t="s">
        <v>16815</v>
      </c>
      <c r="I4250" s="255" t="s">
        <v>16816</v>
      </c>
      <c r="J4250" s="255">
        <v>13737964965</v>
      </c>
      <c r="K4250" s="255" t="s">
        <v>27</v>
      </c>
      <c r="L4250" s="260">
        <v>44399</v>
      </c>
      <c r="M4250" s="255" t="s">
        <v>133</v>
      </c>
      <c r="N4250" s="255"/>
      <c r="O4250" s="260"/>
      <c r="P4250" s="255"/>
      <c r="Q4250" s="255" t="s">
        <v>30</v>
      </c>
      <c r="R4250" s="255"/>
      <c r="S4250" s="255" t="s">
        <v>30</v>
      </c>
      <c r="T4250" s="251" t="str">
        <f t="array" ref="T4250">VLOOKUP(D4250&amp;E4250,IF({1,0},'2021春'!$C$3:$C$4485&amp;'2021春'!$D$3:$D$4485,'2021春'!$H$3:$H$4485),2,0)</f>
        <v>452731200508292417</v>
      </c>
    </row>
    <row r="4251" spans="1:20">
      <c r="A4251" s="255">
        <v>4249</v>
      </c>
      <c r="B4251" s="255" t="s">
        <v>16817</v>
      </c>
      <c r="C4251" s="255" t="s">
        <v>21</v>
      </c>
      <c r="D4251" s="255" t="s">
        <v>507</v>
      </c>
      <c r="E4251" s="255" t="s">
        <v>16818</v>
      </c>
      <c r="F4251" s="255" t="s">
        <v>143</v>
      </c>
      <c r="G4251" s="255">
        <v>16</v>
      </c>
      <c r="H4251" s="255" t="s">
        <v>16819</v>
      </c>
      <c r="I4251" s="255" t="s">
        <v>16820</v>
      </c>
      <c r="J4251" s="255">
        <v>13977881302</v>
      </c>
      <c r="K4251" s="255" t="s">
        <v>27</v>
      </c>
      <c r="L4251" s="260">
        <v>44403</v>
      </c>
      <c r="M4251" s="255" t="s">
        <v>1303</v>
      </c>
      <c r="N4251" s="255"/>
      <c r="O4251" s="260"/>
      <c r="P4251" s="255"/>
      <c r="Q4251" s="255" t="s">
        <v>30</v>
      </c>
      <c r="R4251" s="255"/>
      <c r="S4251" s="255" t="s">
        <v>30</v>
      </c>
      <c r="T4251" s="251" t="str">
        <f t="array" ref="T4251">VLOOKUP(D4251&amp;E4251,IF({1,0},'2021春'!$C$3:$C$4485&amp;'2021春'!$D$3:$D$4485,'2021春'!$H$3:$H$4485),2,0)</f>
        <v>451229200503013925</v>
      </c>
    </row>
    <row r="4252" spans="1:20">
      <c r="A4252" s="255">
        <v>4250</v>
      </c>
      <c r="B4252" s="255" t="s">
        <v>16821</v>
      </c>
      <c r="C4252" s="255" t="s">
        <v>21</v>
      </c>
      <c r="D4252" s="255" t="s">
        <v>507</v>
      </c>
      <c r="E4252" s="255" t="s">
        <v>16822</v>
      </c>
      <c r="F4252" s="255" t="s">
        <v>24</v>
      </c>
      <c r="G4252" s="255">
        <v>17</v>
      </c>
      <c r="H4252" s="255" t="s">
        <v>16823</v>
      </c>
      <c r="I4252" s="255" t="s">
        <v>15764</v>
      </c>
      <c r="J4252" s="255">
        <v>18877841865</v>
      </c>
      <c r="K4252" s="255" t="s">
        <v>27</v>
      </c>
      <c r="L4252" s="260">
        <v>44394</v>
      </c>
      <c r="M4252" s="255" t="s">
        <v>2455</v>
      </c>
      <c r="N4252" s="255" t="s">
        <v>27</v>
      </c>
      <c r="O4252" s="260">
        <v>44415</v>
      </c>
      <c r="P4252" s="255" t="s">
        <v>3785</v>
      </c>
      <c r="Q4252" s="255" t="s">
        <v>30</v>
      </c>
      <c r="R4252" s="255"/>
      <c r="S4252" s="255" t="s">
        <v>30</v>
      </c>
      <c r="T4252" s="251" t="str">
        <f t="array" ref="T4252">VLOOKUP(D4252&amp;E4252,IF({1,0},'2021春'!$C$3:$C$4485&amp;'2021春'!$D$3:$D$4485,'2021春'!$H$3:$H$4485),2,0)</f>
        <v>452731200309231216</v>
      </c>
    </row>
    <row r="4253" spans="1:20">
      <c r="A4253" s="255">
        <v>4251</v>
      </c>
      <c r="B4253" s="255" t="s">
        <v>16824</v>
      </c>
      <c r="C4253" s="255" t="s">
        <v>21</v>
      </c>
      <c r="D4253" s="255" t="s">
        <v>507</v>
      </c>
      <c r="E4253" s="255" t="s">
        <v>8451</v>
      </c>
      <c r="F4253" s="255" t="s">
        <v>24</v>
      </c>
      <c r="G4253" s="255">
        <v>16</v>
      </c>
      <c r="H4253" s="255" t="s">
        <v>16825</v>
      </c>
      <c r="I4253" s="255" t="s">
        <v>16826</v>
      </c>
      <c r="J4253" s="255">
        <v>15277849226</v>
      </c>
      <c r="K4253" s="255" t="s">
        <v>27</v>
      </c>
      <c r="L4253" s="260">
        <v>44396</v>
      </c>
      <c r="M4253" s="255" t="s">
        <v>5991</v>
      </c>
      <c r="N4253" s="255"/>
      <c r="O4253" s="260"/>
      <c r="P4253" s="255"/>
      <c r="Q4253" s="255" t="s">
        <v>30</v>
      </c>
      <c r="R4253" s="255"/>
      <c r="S4253" s="255" t="s">
        <v>30</v>
      </c>
      <c r="T4253" s="251" t="str">
        <f t="array" ref="T4253">VLOOKUP(D4253&amp;E4253,IF({1,0},'2021春'!$C$3:$C$4485&amp;'2021春'!$D$3:$D$4485,'2021春'!$H$3:$H$4485),2,0)</f>
        <v>451229200412181210</v>
      </c>
    </row>
    <row r="4254" spans="1:20">
      <c r="A4254" s="255">
        <v>4252</v>
      </c>
      <c r="B4254" s="255" t="s">
        <v>16827</v>
      </c>
      <c r="C4254" s="255" t="s">
        <v>21</v>
      </c>
      <c r="D4254" s="255" t="s">
        <v>507</v>
      </c>
      <c r="E4254" s="255" t="s">
        <v>16828</v>
      </c>
      <c r="F4254" s="255" t="s">
        <v>24</v>
      </c>
      <c r="G4254" s="255">
        <v>16</v>
      </c>
      <c r="H4254" s="255" t="s">
        <v>10265</v>
      </c>
      <c r="I4254" s="255" t="s">
        <v>16829</v>
      </c>
      <c r="J4254" s="255">
        <v>18929017825</v>
      </c>
      <c r="K4254" s="255" t="s">
        <v>27</v>
      </c>
      <c r="L4254" s="260">
        <v>44396</v>
      </c>
      <c r="M4254" s="255" t="s">
        <v>2455</v>
      </c>
      <c r="N4254" s="255"/>
      <c r="O4254" s="260"/>
      <c r="P4254" s="255"/>
      <c r="Q4254" s="255" t="s">
        <v>30</v>
      </c>
      <c r="R4254" s="255" t="s">
        <v>16830</v>
      </c>
      <c r="S4254" s="255" t="s">
        <v>30</v>
      </c>
      <c r="T4254" s="251" t="str">
        <f t="array" ref="T4254">VLOOKUP(D4254&amp;E4254,IF({1,0},'2021春'!$C$3:$C$4485&amp;'2021春'!$D$3:$D$4485,'2021春'!$H$3:$H$4485),2,0)</f>
        <v>452731200410124239</v>
      </c>
    </row>
    <row r="4255" spans="1:20">
      <c r="A4255" s="255">
        <v>4253</v>
      </c>
      <c r="B4255" s="255" t="s">
        <v>16831</v>
      </c>
      <c r="C4255" s="255" t="s">
        <v>21</v>
      </c>
      <c r="D4255" s="255" t="s">
        <v>507</v>
      </c>
      <c r="E4255" s="255" t="s">
        <v>16832</v>
      </c>
      <c r="F4255" s="255" t="s">
        <v>24</v>
      </c>
      <c r="G4255" s="255">
        <v>16</v>
      </c>
      <c r="H4255" s="255" t="s">
        <v>16833</v>
      </c>
      <c r="I4255" s="255" t="s">
        <v>16834</v>
      </c>
      <c r="J4255" s="255">
        <v>15177894440</v>
      </c>
      <c r="K4255" s="255" t="s">
        <v>27</v>
      </c>
      <c r="L4255" s="260">
        <v>44398</v>
      </c>
      <c r="M4255" s="255" t="s">
        <v>5175</v>
      </c>
      <c r="N4255" s="255"/>
      <c r="O4255" s="260"/>
      <c r="P4255" s="255"/>
      <c r="Q4255" s="255" t="s">
        <v>30</v>
      </c>
      <c r="R4255" s="255"/>
      <c r="S4255" s="255" t="s">
        <v>30</v>
      </c>
      <c r="T4255" s="251" t="str">
        <f t="array" ref="T4255">VLOOKUP(D4255&amp;E4255,IF({1,0},'2021春'!$C$3:$C$4485&amp;'2021春'!$D$3:$D$4485,'2021春'!$H$3:$H$4485),2,0)</f>
        <v>451229200411300011</v>
      </c>
    </row>
    <row r="4256" spans="1:20">
      <c r="A4256" s="255">
        <v>4254</v>
      </c>
      <c r="B4256" s="255" t="s">
        <v>16835</v>
      </c>
      <c r="C4256" s="255" t="s">
        <v>21</v>
      </c>
      <c r="D4256" s="255" t="s">
        <v>507</v>
      </c>
      <c r="E4256" s="255" t="s">
        <v>14453</v>
      </c>
      <c r="F4256" s="255" t="s">
        <v>24</v>
      </c>
      <c r="G4256" s="255">
        <v>16</v>
      </c>
      <c r="H4256" s="255" t="s">
        <v>8028</v>
      </c>
      <c r="I4256" s="255" t="s">
        <v>16836</v>
      </c>
      <c r="J4256" s="255">
        <v>18378888893</v>
      </c>
      <c r="K4256" s="255" t="s">
        <v>27</v>
      </c>
      <c r="L4256" s="260">
        <v>44396</v>
      </c>
      <c r="M4256" s="255" t="s">
        <v>2455</v>
      </c>
      <c r="N4256" s="255"/>
      <c r="O4256" s="260"/>
      <c r="P4256" s="255"/>
      <c r="Q4256" s="255" t="s">
        <v>30</v>
      </c>
      <c r="R4256" s="255"/>
      <c r="S4256" s="255" t="s">
        <v>30</v>
      </c>
      <c r="T4256" s="251" t="str">
        <f t="array" ref="T4256">VLOOKUP(D4256&amp;E4256,IF({1,0},'2021春'!$C$3:$C$4485&amp;'2021春'!$D$3:$D$4485,'2021春'!$H$3:$H$4485),2,0)</f>
        <v>452731200411304813</v>
      </c>
    </row>
    <row r="4257" spans="1:20">
      <c r="A4257" s="255">
        <v>4255</v>
      </c>
      <c r="B4257" s="255" t="s">
        <v>16837</v>
      </c>
      <c r="C4257" s="255" t="s">
        <v>21</v>
      </c>
      <c r="D4257" s="255" t="s">
        <v>507</v>
      </c>
      <c r="E4257" s="255" t="s">
        <v>8336</v>
      </c>
      <c r="F4257" s="255" t="s">
        <v>143</v>
      </c>
      <c r="G4257" s="255">
        <v>18</v>
      </c>
      <c r="H4257" s="255" t="s">
        <v>16838</v>
      </c>
      <c r="I4257" s="255" t="s">
        <v>2202</v>
      </c>
      <c r="J4257" s="255">
        <v>15177942396</v>
      </c>
      <c r="K4257" s="255" t="s">
        <v>27</v>
      </c>
      <c r="L4257" s="260">
        <v>44394</v>
      </c>
      <c r="M4257" s="255" t="s">
        <v>2455</v>
      </c>
      <c r="N4257" s="255"/>
      <c r="O4257" s="260"/>
      <c r="P4257" s="255"/>
      <c r="Q4257" s="255" t="s">
        <v>30</v>
      </c>
      <c r="R4257" s="255"/>
      <c r="S4257" s="255" t="s">
        <v>30</v>
      </c>
      <c r="T4257" s="251" t="str">
        <f t="array" ref="T4257">VLOOKUP(D4257&amp;E4257,IF({1,0},'2021春'!$C$3:$C$4485&amp;'2021春'!$D$3:$D$4485,'2021春'!$H$3:$H$4485),2,0)</f>
        <v>452731200306074825</v>
      </c>
    </row>
    <row r="4258" spans="1:20">
      <c r="A4258" s="255">
        <v>4256</v>
      </c>
      <c r="B4258" s="255" t="s">
        <v>16839</v>
      </c>
      <c r="C4258" s="255" t="s">
        <v>21</v>
      </c>
      <c r="D4258" s="255" t="s">
        <v>507</v>
      </c>
      <c r="E4258" s="255" t="s">
        <v>16840</v>
      </c>
      <c r="F4258" s="255" t="s">
        <v>143</v>
      </c>
      <c r="G4258" s="255">
        <v>18</v>
      </c>
      <c r="H4258" s="255" t="s">
        <v>16841</v>
      </c>
      <c r="I4258" s="255" t="s">
        <v>16842</v>
      </c>
      <c r="J4258" s="255">
        <v>19127014882</v>
      </c>
      <c r="K4258" s="255" t="s">
        <v>27</v>
      </c>
      <c r="L4258" s="260">
        <v>44396</v>
      </c>
      <c r="M4258" s="255" t="s">
        <v>16843</v>
      </c>
      <c r="N4258" s="255" t="s">
        <v>27</v>
      </c>
      <c r="O4258" s="260">
        <v>44420</v>
      </c>
      <c r="P4258" s="255" t="s">
        <v>8740</v>
      </c>
      <c r="Q4258" s="255" t="s">
        <v>30</v>
      </c>
      <c r="R4258" s="255"/>
      <c r="S4258" s="255" t="s">
        <v>30</v>
      </c>
      <c r="T4258" s="251" t="str">
        <f t="array" ref="T4258">VLOOKUP(D4258&amp;E4258,IF({1,0},'2021春'!$C$3:$C$4485&amp;'2021春'!$D$3:$D$4485,'2021春'!$H$3:$H$4485),2,0)</f>
        <v>451229200306032721</v>
      </c>
    </row>
    <row r="4259" spans="1:20">
      <c r="A4259" s="255">
        <v>4257</v>
      </c>
      <c r="B4259" s="255" t="s">
        <v>16844</v>
      </c>
      <c r="C4259" s="255" t="s">
        <v>21</v>
      </c>
      <c r="D4259" s="255" t="s">
        <v>507</v>
      </c>
      <c r="E4259" s="255" t="s">
        <v>16845</v>
      </c>
      <c r="F4259" s="255" t="s">
        <v>143</v>
      </c>
      <c r="G4259" s="255">
        <v>18</v>
      </c>
      <c r="H4259" s="255" t="s">
        <v>16846</v>
      </c>
      <c r="I4259" s="255" t="s">
        <v>16847</v>
      </c>
      <c r="J4259" s="255">
        <v>17776588841</v>
      </c>
      <c r="K4259" s="255" t="s">
        <v>27</v>
      </c>
      <c r="L4259" s="260">
        <v>44331</v>
      </c>
      <c r="M4259" s="255" t="s">
        <v>2455</v>
      </c>
      <c r="N4259" s="255" t="s">
        <v>27</v>
      </c>
      <c r="O4259" s="260">
        <v>44366</v>
      </c>
      <c r="P4259" s="255" t="s">
        <v>2455</v>
      </c>
      <c r="Q4259" s="255" t="s">
        <v>30</v>
      </c>
      <c r="R4259" s="255"/>
      <c r="S4259" s="255" t="s">
        <v>30</v>
      </c>
      <c r="T4259" s="251" t="str">
        <f t="array" ref="T4259">VLOOKUP(D4259&amp;E4259,IF({1,0},'2021春'!$C$3:$C$4485&amp;'2021春'!$D$3:$D$4485,'2021春'!$H$3:$H$4485),2,0)</f>
        <v>451229200303252120</v>
      </c>
    </row>
    <row r="4260" spans="1:20">
      <c r="A4260" s="255">
        <v>4258</v>
      </c>
      <c r="B4260" s="255" t="s">
        <v>16848</v>
      </c>
      <c r="C4260" s="255" t="s">
        <v>21</v>
      </c>
      <c r="D4260" s="255" t="s">
        <v>507</v>
      </c>
      <c r="E4260" s="255" t="s">
        <v>16849</v>
      </c>
      <c r="F4260" s="255" t="s">
        <v>24</v>
      </c>
      <c r="G4260" s="255">
        <v>16</v>
      </c>
      <c r="H4260" s="255" t="s">
        <v>16850</v>
      </c>
      <c r="I4260" s="255" t="s">
        <v>9331</v>
      </c>
      <c r="J4260" s="255">
        <v>19994560586</v>
      </c>
      <c r="K4260" s="255" t="s">
        <v>27</v>
      </c>
      <c r="L4260" s="260">
        <v>44404</v>
      </c>
      <c r="M4260" s="255" t="s">
        <v>2455</v>
      </c>
      <c r="N4260" s="255"/>
      <c r="O4260" s="260"/>
      <c r="P4260" s="255"/>
      <c r="Q4260" s="255" t="s">
        <v>30</v>
      </c>
      <c r="R4260" s="255"/>
      <c r="S4260" s="255" t="s">
        <v>30</v>
      </c>
      <c r="T4260" s="251" t="str">
        <f t="array" ref="T4260">VLOOKUP(D4260&amp;E4260,IF({1,0},'2021春'!$C$3:$C$4485&amp;'2021春'!$D$3:$D$4485,'2021春'!$H$3:$H$4485),2,0)</f>
        <v>452731200409155716</v>
      </c>
    </row>
    <row r="4261" spans="1:20">
      <c r="A4261" s="255">
        <v>4259</v>
      </c>
      <c r="B4261" s="255" t="s">
        <v>16851</v>
      </c>
      <c r="C4261" s="255" t="s">
        <v>21</v>
      </c>
      <c r="D4261" s="255" t="s">
        <v>507</v>
      </c>
      <c r="E4261" s="255" t="s">
        <v>16852</v>
      </c>
      <c r="F4261" s="255" t="s">
        <v>24</v>
      </c>
      <c r="G4261" s="255">
        <v>16</v>
      </c>
      <c r="H4261" s="255" t="s">
        <v>16853</v>
      </c>
      <c r="I4261" s="255" t="s">
        <v>16854</v>
      </c>
      <c r="J4261" s="255">
        <v>18776877234</v>
      </c>
      <c r="K4261" s="255" t="s">
        <v>30</v>
      </c>
      <c r="L4261" s="260"/>
      <c r="M4261" s="255"/>
      <c r="N4261" s="255"/>
      <c r="O4261" s="260"/>
      <c r="P4261" s="255"/>
      <c r="Q4261" s="255" t="s">
        <v>30</v>
      </c>
      <c r="R4261" s="255"/>
      <c r="S4261" s="255" t="s">
        <v>27</v>
      </c>
      <c r="T4261" s="251" t="str">
        <f t="array" ref="T4261">VLOOKUP(D4261&amp;E4261,IF({1,0},'2021春'!$C$3:$C$4485&amp;'2021春'!$D$3:$D$4485,'2021春'!$H$3:$H$4485),2,0)</f>
        <v>451229200501070010</v>
      </c>
    </row>
    <row r="4262" spans="1:20">
      <c r="A4262" s="255">
        <v>4260</v>
      </c>
      <c r="B4262" s="255" t="s">
        <v>16855</v>
      </c>
      <c r="C4262" s="255" t="s">
        <v>21</v>
      </c>
      <c r="D4262" s="255" t="s">
        <v>507</v>
      </c>
      <c r="E4262" s="255" t="s">
        <v>16856</v>
      </c>
      <c r="F4262" s="255" t="s">
        <v>143</v>
      </c>
      <c r="G4262" s="255">
        <v>17</v>
      </c>
      <c r="H4262" s="255" t="s">
        <v>16857</v>
      </c>
      <c r="I4262" s="255" t="s">
        <v>16858</v>
      </c>
      <c r="J4262" s="255">
        <v>13729343578</v>
      </c>
      <c r="K4262" s="255" t="s">
        <v>27</v>
      </c>
      <c r="L4262" s="260">
        <v>44396</v>
      </c>
      <c r="M4262" s="255" t="s">
        <v>2455</v>
      </c>
      <c r="N4262" s="255"/>
      <c r="O4262" s="260"/>
      <c r="P4262" s="255"/>
      <c r="Q4262" s="255" t="s">
        <v>30</v>
      </c>
      <c r="R4262" s="255"/>
      <c r="S4262" s="255" t="s">
        <v>30</v>
      </c>
      <c r="T4262" s="251" t="str">
        <f t="array" ref="T4262">VLOOKUP(D4262&amp;E4262,IF({1,0},'2021春'!$C$3:$C$4485&amp;'2021春'!$D$3:$D$4485,'2021春'!$H$3:$H$4485),2,0)</f>
        <v>451229200406190321</v>
      </c>
    </row>
    <row r="4263" spans="1:20">
      <c r="A4263" s="255">
        <v>4261</v>
      </c>
      <c r="B4263" s="255" t="s">
        <v>16859</v>
      </c>
      <c r="C4263" s="255" t="s">
        <v>21</v>
      </c>
      <c r="D4263" s="255" t="s">
        <v>507</v>
      </c>
      <c r="E4263" s="255" t="s">
        <v>16860</v>
      </c>
      <c r="F4263" s="255" t="s">
        <v>143</v>
      </c>
      <c r="G4263" s="255">
        <v>16</v>
      </c>
      <c r="H4263" s="255" t="s">
        <v>16861</v>
      </c>
      <c r="I4263" s="255" t="s">
        <v>16862</v>
      </c>
      <c r="J4263" s="255">
        <v>17776575545</v>
      </c>
      <c r="K4263" s="255" t="s">
        <v>27</v>
      </c>
      <c r="L4263" s="260">
        <v>44399</v>
      </c>
      <c r="M4263" s="255" t="s">
        <v>4424</v>
      </c>
      <c r="N4263" s="255"/>
      <c r="O4263" s="260"/>
      <c r="P4263" s="255"/>
      <c r="Q4263" s="255" t="s">
        <v>30</v>
      </c>
      <c r="R4263" s="255"/>
      <c r="S4263" s="255" t="s">
        <v>30</v>
      </c>
      <c r="T4263" s="251" t="str">
        <f t="array" ref="T4263">VLOOKUP(D4263&amp;E4263,IF({1,0},'2021春'!$C$3:$C$4485&amp;'2021春'!$D$3:$D$4485,'2021春'!$H$3:$H$4485),2,0)</f>
        <v>452731200409035423</v>
      </c>
    </row>
    <row r="4264" spans="1:20">
      <c r="A4264" s="255">
        <v>4262</v>
      </c>
      <c r="B4264" s="255" t="s">
        <v>16863</v>
      </c>
      <c r="C4264" s="255" t="s">
        <v>21</v>
      </c>
      <c r="D4264" s="255" t="s">
        <v>507</v>
      </c>
      <c r="E4264" s="255" t="s">
        <v>16864</v>
      </c>
      <c r="F4264" s="255" t="s">
        <v>143</v>
      </c>
      <c r="G4264" s="255">
        <v>17</v>
      </c>
      <c r="H4264" s="255" t="s">
        <v>16865</v>
      </c>
      <c r="I4264" s="255" t="s">
        <v>16866</v>
      </c>
      <c r="J4264" s="255">
        <v>18378893301</v>
      </c>
      <c r="K4264" s="255" t="s">
        <v>27</v>
      </c>
      <c r="L4264" s="260">
        <v>44398</v>
      </c>
      <c r="M4264" s="255" t="s">
        <v>6798</v>
      </c>
      <c r="N4264" s="255"/>
      <c r="O4264" s="260"/>
      <c r="P4264" s="255"/>
      <c r="Q4264" s="255" t="s">
        <v>30</v>
      </c>
      <c r="R4264" s="255"/>
      <c r="S4264" s="255" t="s">
        <v>30</v>
      </c>
      <c r="T4264" s="251" t="str">
        <f t="array" ref="T4264">VLOOKUP(D4264&amp;E4264,IF({1,0},'2021春'!$C$3:$C$4485&amp;'2021春'!$D$3:$D$4485,'2021春'!$H$3:$H$4485),2,0)</f>
        <v>451229200402291221</v>
      </c>
    </row>
    <row r="4265" spans="1:20">
      <c r="A4265" s="255">
        <v>4263</v>
      </c>
      <c r="B4265" s="255" t="s">
        <v>16867</v>
      </c>
      <c r="C4265" s="255" t="s">
        <v>21</v>
      </c>
      <c r="D4265" s="255" t="s">
        <v>507</v>
      </c>
      <c r="E4265" s="255" t="s">
        <v>16868</v>
      </c>
      <c r="F4265" s="255" t="s">
        <v>24</v>
      </c>
      <c r="G4265" s="255">
        <v>16</v>
      </c>
      <c r="H4265" s="255" t="s">
        <v>16869</v>
      </c>
      <c r="I4265" s="255" t="s">
        <v>16870</v>
      </c>
      <c r="J4265" s="255">
        <v>13907789842</v>
      </c>
      <c r="K4265" s="255" t="s">
        <v>27</v>
      </c>
      <c r="L4265" s="260">
        <v>44394</v>
      </c>
      <c r="M4265" s="255" t="s">
        <v>28</v>
      </c>
      <c r="N4265" s="255" t="s">
        <v>27</v>
      </c>
      <c r="O4265" s="260">
        <v>44416</v>
      </c>
      <c r="P4265" s="255" t="s">
        <v>28</v>
      </c>
      <c r="Q4265" s="255" t="s">
        <v>30</v>
      </c>
      <c r="R4265" s="255"/>
      <c r="S4265" s="255" t="s">
        <v>30</v>
      </c>
      <c r="T4265" s="251" t="str">
        <f t="array" ref="T4265">VLOOKUP(D4265&amp;E4265,IF({1,0},'2021春'!$C$3:$C$4485&amp;'2021春'!$D$3:$D$4485,'2021春'!$H$3:$H$4485),2,0)</f>
        <v>452731200504206016</v>
      </c>
    </row>
    <row r="4266" spans="1:20">
      <c r="A4266" s="255">
        <v>4264</v>
      </c>
      <c r="B4266" s="255" t="s">
        <v>16871</v>
      </c>
      <c r="C4266" s="255" t="s">
        <v>21</v>
      </c>
      <c r="D4266" s="255" t="s">
        <v>507</v>
      </c>
      <c r="E4266" s="255" t="s">
        <v>4093</v>
      </c>
      <c r="F4266" s="255" t="s">
        <v>143</v>
      </c>
      <c r="G4266" s="255">
        <v>17</v>
      </c>
      <c r="H4266" s="255" t="s">
        <v>16872</v>
      </c>
      <c r="I4266" s="255" t="s">
        <v>16873</v>
      </c>
      <c r="J4266" s="255">
        <v>18077898238</v>
      </c>
      <c r="K4266" s="255" t="s">
        <v>27</v>
      </c>
      <c r="L4266" s="260">
        <v>44403</v>
      </c>
      <c r="M4266" s="255" t="s">
        <v>16874</v>
      </c>
      <c r="N4266" s="255"/>
      <c r="O4266" s="260"/>
      <c r="P4266" s="255"/>
      <c r="Q4266" s="255" t="s">
        <v>30</v>
      </c>
      <c r="R4266" s="255"/>
      <c r="S4266" s="255" t="s">
        <v>30</v>
      </c>
      <c r="T4266" s="251" t="str">
        <f t="array" ref="T4266">VLOOKUP(D4266&amp;E4266,IF({1,0},'2021春'!$C$3:$C$4485&amp;'2021春'!$D$3:$D$4485,'2021春'!$H$3:$H$4485),2,0)</f>
        <v>451229200406112120</v>
      </c>
    </row>
    <row r="4267" spans="1:20">
      <c r="A4267" s="255">
        <v>4265</v>
      </c>
      <c r="B4267" s="255" t="s">
        <v>16875</v>
      </c>
      <c r="C4267" s="255" t="s">
        <v>21</v>
      </c>
      <c r="D4267" s="255" t="s">
        <v>507</v>
      </c>
      <c r="E4267" s="255" t="s">
        <v>16876</v>
      </c>
      <c r="F4267" s="255" t="s">
        <v>143</v>
      </c>
      <c r="G4267" s="255">
        <v>17</v>
      </c>
      <c r="H4267" s="255" t="s">
        <v>15492</v>
      </c>
      <c r="I4267" s="255" t="s">
        <v>16877</v>
      </c>
      <c r="J4267" s="255">
        <v>15977887634</v>
      </c>
      <c r="K4267" s="255" t="s">
        <v>27</v>
      </c>
      <c r="L4267" s="260">
        <v>44396</v>
      </c>
      <c r="M4267" s="255" t="s">
        <v>185</v>
      </c>
      <c r="N4267" s="255"/>
      <c r="O4267" s="260"/>
      <c r="P4267" s="255"/>
      <c r="Q4267" s="255" t="s">
        <v>30</v>
      </c>
      <c r="R4267" s="255"/>
      <c r="S4267" s="255" t="s">
        <v>30</v>
      </c>
      <c r="T4267" s="251" t="str">
        <f t="array" ref="T4267">VLOOKUP(D4267&amp;E4267,IF({1,0},'2021春'!$C$3:$C$4485&amp;'2021春'!$D$3:$D$4485,'2021春'!$H$3:$H$4485),2,0)</f>
        <v>451229200406080923</v>
      </c>
    </row>
    <row r="4268" spans="1:20">
      <c r="A4268" s="255">
        <v>4266</v>
      </c>
      <c r="B4268" s="255" t="s">
        <v>16878</v>
      </c>
      <c r="C4268" s="255" t="s">
        <v>21</v>
      </c>
      <c r="D4268" s="255" t="s">
        <v>507</v>
      </c>
      <c r="E4268" s="255" t="s">
        <v>12673</v>
      </c>
      <c r="F4268" s="255" t="s">
        <v>143</v>
      </c>
      <c r="G4268" s="255">
        <v>16</v>
      </c>
      <c r="H4268" s="255" t="s">
        <v>16879</v>
      </c>
      <c r="I4268" s="255" t="s">
        <v>16880</v>
      </c>
      <c r="J4268" s="255">
        <v>15277849640</v>
      </c>
      <c r="K4268" s="255" t="s">
        <v>27</v>
      </c>
      <c r="L4268" s="260">
        <v>44397</v>
      </c>
      <c r="M4268" s="255" t="s">
        <v>16874</v>
      </c>
      <c r="N4268" s="255"/>
      <c r="O4268" s="260"/>
      <c r="P4268" s="255"/>
      <c r="Q4268" s="255" t="s">
        <v>30</v>
      </c>
      <c r="R4268" s="255"/>
      <c r="S4268" s="255" t="s">
        <v>30</v>
      </c>
      <c r="T4268" s="251" t="str">
        <f t="array" ref="T4268">VLOOKUP(D4268&amp;E4268,IF({1,0},'2021春'!$C$3:$C$4485&amp;'2021春'!$D$3:$D$4485,'2021春'!$H$3:$H$4485),2,0)</f>
        <v>451229200411232127</v>
      </c>
    </row>
    <row r="4269" spans="1:20">
      <c r="A4269" s="255">
        <v>4267</v>
      </c>
      <c r="B4269" s="255" t="s">
        <v>16881</v>
      </c>
      <c r="C4269" s="255" t="s">
        <v>21</v>
      </c>
      <c r="D4269" s="255" t="s">
        <v>507</v>
      </c>
      <c r="E4269" s="255" t="s">
        <v>16882</v>
      </c>
      <c r="F4269" s="255" t="s">
        <v>143</v>
      </c>
      <c r="G4269" s="255">
        <v>17</v>
      </c>
      <c r="H4269" s="255" t="s">
        <v>16883</v>
      </c>
      <c r="I4269" s="255" t="s">
        <v>693</v>
      </c>
      <c r="J4269" s="255">
        <v>13557487839</v>
      </c>
      <c r="K4269" s="255" t="s">
        <v>27</v>
      </c>
      <c r="L4269" s="260">
        <v>44395</v>
      </c>
      <c r="M4269" s="255" t="s">
        <v>6307</v>
      </c>
      <c r="N4269" s="255" t="s">
        <v>27</v>
      </c>
      <c r="O4269" s="260">
        <v>44416</v>
      </c>
      <c r="P4269" s="255" t="s">
        <v>6307</v>
      </c>
      <c r="Q4269" s="255" t="s">
        <v>30</v>
      </c>
      <c r="R4269" s="255"/>
      <c r="S4269" s="255" t="s">
        <v>30</v>
      </c>
      <c r="T4269" s="251" t="str">
        <f t="array" ref="T4269">VLOOKUP(D4269&amp;E4269,IF({1,0},'2021春'!$C$3:$C$4485&amp;'2021春'!$D$3:$D$4485,'2021春'!$H$3:$H$4485),2,0)</f>
        <v>451229200308143628</v>
      </c>
    </row>
    <row r="4270" spans="1:20">
      <c r="A4270" s="255">
        <v>4268</v>
      </c>
      <c r="B4270" s="255" t="s">
        <v>16884</v>
      </c>
      <c r="C4270" s="255" t="s">
        <v>21</v>
      </c>
      <c r="D4270" s="255" t="s">
        <v>507</v>
      </c>
      <c r="E4270" s="255" t="s">
        <v>16885</v>
      </c>
      <c r="F4270" s="255" t="s">
        <v>143</v>
      </c>
      <c r="G4270" s="255">
        <v>16</v>
      </c>
      <c r="H4270" s="255" t="s">
        <v>16886</v>
      </c>
      <c r="I4270" s="255" t="s">
        <v>11434</v>
      </c>
      <c r="J4270" s="255">
        <v>13652203956</v>
      </c>
      <c r="K4270" s="255" t="s">
        <v>27</v>
      </c>
      <c r="L4270" s="260">
        <v>44409</v>
      </c>
      <c r="M4270" s="255" t="s">
        <v>16887</v>
      </c>
      <c r="N4270" s="255"/>
      <c r="O4270" s="260"/>
      <c r="P4270" s="255"/>
      <c r="Q4270" s="255" t="s">
        <v>30</v>
      </c>
      <c r="R4270" s="255" t="s">
        <v>16888</v>
      </c>
      <c r="S4270" s="255" t="s">
        <v>30</v>
      </c>
      <c r="T4270" s="251" t="str">
        <f t="array" ref="T4270">VLOOKUP(D4270&amp;E4270,IF({1,0},'2021春'!$C$3:$C$4485&amp;'2021春'!$D$3:$D$4485,'2021春'!$H$3:$H$4485),2,0)</f>
        <v>451229200412302123</v>
      </c>
    </row>
    <row r="4271" spans="1:20">
      <c r="A4271" s="255">
        <v>4269</v>
      </c>
      <c r="B4271" s="255" t="s">
        <v>16889</v>
      </c>
      <c r="C4271" s="255" t="s">
        <v>21</v>
      </c>
      <c r="D4271" s="255" t="s">
        <v>507</v>
      </c>
      <c r="E4271" s="255" t="s">
        <v>16890</v>
      </c>
      <c r="F4271" s="255" t="s">
        <v>24</v>
      </c>
      <c r="G4271" s="255">
        <v>16</v>
      </c>
      <c r="H4271" s="255" t="s">
        <v>16891</v>
      </c>
      <c r="I4271" s="255" t="s">
        <v>16892</v>
      </c>
      <c r="J4271" s="255">
        <v>17776576449</v>
      </c>
      <c r="K4271" s="255" t="s">
        <v>27</v>
      </c>
      <c r="L4271" s="260">
        <v>44407</v>
      </c>
      <c r="M4271" s="255" t="s">
        <v>8635</v>
      </c>
      <c r="N4271" s="255"/>
      <c r="O4271" s="260"/>
      <c r="P4271" s="255"/>
      <c r="Q4271" s="255" t="s">
        <v>30</v>
      </c>
      <c r="R4271" s="255"/>
      <c r="S4271" s="255" t="s">
        <v>30</v>
      </c>
      <c r="T4271" s="251" t="str">
        <f t="array" ref="T4271">VLOOKUP(D4271&amp;E4271,IF({1,0},'2021春'!$C$3:$C$4485&amp;'2021春'!$D$3:$D$4485,'2021春'!$H$3:$H$4485),2,0)</f>
        <v>452731200408246616</v>
      </c>
    </row>
    <row r="4272" spans="1:20">
      <c r="A4272" s="255">
        <v>4270</v>
      </c>
      <c r="B4272" s="255" t="s">
        <v>16893</v>
      </c>
      <c r="C4272" s="255" t="s">
        <v>21</v>
      </c>
      <c r="D4272" s="255" t="s">
        <v>507</v>
      </c>
      <c r="E4272" s="255" t="s">
        <v>16894</v>
      </c>
      <c r="F4272" s="255" t="s">
        <v>24</v>
      </c>
      <c r="G4272" s="255">
        <v>16</v>
      </c>
      <c r="H4272" s="255" t="s">
        <v>6413</v>
      </c>
      <c r="I4272" s="255" t="s">
        <v>16895</v>
      </c>
      <c r="J4272" s="255">
        <v>18977838923</v>
      </c>
      <c r="K4272" s="255" t="s">
        <v>27</v>
      </c>
      <c r="L4272" s="260">
        <v>44396</v>
      </c>
      <c r="M4272" s="255" t="s">
        <v>68</v>
      </c>
      <c r="N4272" s="255"/>
      <c r="O4272" s="260"/>
      <c r="P4272" s="255"/>
      <c r="Q4272" s="255" t="s">
        <v>30</v>
      </c>
      <c r="R4272" s="255"/>
      <c r="S4272" s="255" t="s">
        <v>30</v>
      </c>
      <c r="T4272" s="251" t="str">
        <f t="array" ref="T4272">VLOOKUP(D4272&amp;E4272,IF({1,0},'2021春'!$C$3:$C$4485&amp;'2021春'!$D$3:$D$4485,'2021春'!$H$3:$H$4485),2,0)</f>
        <v>452731200503084213</v>
      </c>
    </row>
    <row r="4273" spans="1:20">
      <c r="A4273" s="255">
        <v>4271</v>
      </c>
      <c r="B4273" s="255" t="s">
        <v>16896</v>
      </c>
      <c r="C4273" s="255" t="s">
        <v>21</v>
      </c>
      <c r="D4273" s="255" t="s">
        <v>507</v>
      </c>
      <c r="E4273" s="255" t="s">
        <v>16897</v>
      </c>
      <c r="F4273" s="255" t="s">
        <v>143</v>
      </c>
      <c r="G4273" s="255">
        <v>17</v>
      </c>
      <c r="H4273" s="255" t="s">
        <v>16898</v>
      </c>
      <c r="I4273" s="255" t="s">
        <v>16899</v>
      </c>
      <c r="J4273" s="255">
        <v>15078573988</v>
      </c>
      <c r="K4273" s="255" t="s">
        <v>27</v>
      </c>
      <c r="L4273" s="260">
        <v>44395</v>
      </c>
      <c r="M4273" s="255" t="s">
        <v>2455</v>
      </c>
      <c r="N4273" s="255"/>
      <c r="O4273" s="260"/>
      <c r="P4273" s="255"/>
      <c r="Q4273" s="255" t="s">
        <v>30</v>
      </c>
      <c r="R4273" s="255"/>
      <c r="S4273" s="255" t="s">
        <v>30</v>
      </c>
      <c r="T4273" s="251" t="str">
        <f t="array" ref="T4273">VLOOKUP(D4273&amp;E4273,IF({1,0},'2021春'!$C$3:$C$4485&amp;'2021春'!$D$3:$D$4485,'2021春'!$H$3:$H$4485),2,0)</f>
        <v>451229200401241222</v>
      </c>
    </row>
    <row r="4274" spans="1:20">
      <c r="A4274" s="255">
        <v>4272</v>
      </c>
      <c r="B4274" s="255" t="s">
        <v>16900</v>
      </c>
      <c r="C4274" s="255" t="s">
        <v>21</v>
      </c>
      <c r="D4274" s="255" t="s">
        <v>507</v>
      </c>
      <c r="E4274" s="255" t="s">
        <v>16901</v>
      </c>
      <c r="F4274" s="255" t="s">
        <v>24</v>
      </c>
      <c r="G4274" s="255">
        <v>16</v>
      </c>
      <c r="H4274" s="255" t="s">
        <v>16902</v>
      </c>
      <c r="I4274" s="255" t="s">
        <v>16903</v>
      </c>
      <c r="J4274" s="255">
        <v>15277859848</v>
      </c>
      <c r="K4274" s="255" t="s">
        <v>27</v>
      </c>
      <c r="L4274" s="260">
        <v>44396</v>
      </c>
      <c r="M4274" s="255" t="s">
        <v>2455</v>
      </c>
      <c r="N4274" s="255"/>
      <c r="O4274" s="260"/>
      <c r="P4274" s="255"/>
      <c r="Q4274" s="255" t="s">
        <v>30</v>
      </c>
      <c r="R4274" s="255"/>
      <c r="S4274" s="255" t="s">
        <v>30</v>
      </c>
      <c r="T4274" s="251" t="str">
        <f t="array" ref="T4274">VLOOKUP(D4274&amp;E4274,IF({1,0},'2021春'!$C$3:$C$4485&amp;'2021春'!$D$3:$D$4485,'2021春'!$H$3:$H$4485),2,0)</f>
        <v>452731200410224838</v>
      </c>
    </row>
    <row r="4275" spans="1:20">
      <c r="A4275" s="255">
        <v>4273</v>
      </c>
      <c r="B4275" s="255" t="s">
        <v>16904</v>
      </c>
      <c r="C4275" s="255" t="s">
        <v>21</v>
      </c>
      <c r="D4275" s="255" t="s">
        <v>507</v>
      </c>
      <c r="E4275" s="255" t="s">
        <v>16905</v>
      </c>
      <c r="F4275" s="255" t="s">
        <v>143</v>
      </c>
      <c r="G4275" s="255">
        <v>17</v>
      </c>
      <c r="H4275" s="255" t="s">
        <v>2745</v>
      </c>
      <c r="I4275" s="255" t="s">
        <v>16906</v>
      </c>
      <c r="J4275" s="255">
        <v>17776575491</v>
      </c>
      <c r="K4275" s="255" t="s">
        <v>27</v>
      </c>
      <c r="L4275" s="260">
        <v>44394</v>
      </c>
      <c r="M4275" s="255" t="s">
        <v>2455</v>
      </c>
      <c r="N4275" s="255"/>
      <c r="O4275" s="260"/>
      <c r="P4275" s="255"/>
      <c r="Q4275" s="255" t="s">
        <v>30</v>
      </c>
      <c r="R4275" s="255"/>
      <c r="S4275" s="255" t="s">
        <v>30</v>
      </c>
      <c r="T4275" s="251" t="str">
        <f t="array" ref="T4275">VLOOKUP(D4275&amp;E4275,IF({1,0},'2021春'!$C$3:$C$4485&amp;'2021春'!$D$3:$D$4485,'2021春'!$H$3:$H$4485),2,0)</f>
        <v>451229200402272725</v>
      </c>
    </row>
    <row r="4276" spans="1:20">
      <c r="A4276" s="255">
        <v>4274</v>
      </c>
      <c r="B4276" s="255" t="s">
        <v>16907</v>
      </c>
      <c r="C4276" s="255" t="s">
        <v>21</v>
      </c>
      <c r="D4276" s="255" t="s">
        <v>507</v>
      </c>
      <c r="E4276" s="255" t="s">
        <v>16908</v>
      </c>
      <c r="F4276" s="255" t="s">
        <v>143</v>
      </c>
      <c r="G4276" s="255">
        <v>16</v>
      </c>
      <c r="H4276" s="255" t="s">
        <v>1023</v>
      </c>
      <c r="I4276" s="255" t="s">
        <v>16909</v>
      </c>
      <c r="J4276" s="255">
        <v>13877876451</v>
      </c>
      <c r="K4276" s="255" t="s">
        <v>27</v>
      </c>
      <c r="L4276" s="260">
        <v>44395</v>
      </c>
      <c r="M4276" s="255" t="s">
        <v>2455</v>
      </c>
      <c r="N4276" s="255"/>
      <c r="O4276" s="260"/>
      <c r="P4276" s="255"/>
      <c r="Q4276" s="255" t="s">
        <v>30</v>
      </c>
      <c r="R4276" s="255"/>
      <c r="S4276" s="255" t="s">
        <v>30</v>
      </c>
      <c r="T4276" s="251" t="str">
        <f t="array" ref="T4276">VLOOKUP(D4276&amp;E4276,IF({1,0},'2021春'!$C$3:$C$4485&amp;'2021春'!$D$3:$D$4485,'2021春'!$H$3:$H$4485),2,0)</f>
        <v>452731200411074827</v>
      </c>
    </row>
    <row r="4277" spans="1:20">
      <c r="A4277" s="255">
        <v>4275</v>
      </c>
      <c r="B4277" s="255" t="s">
        <v>16910</v>
      </c>
      <c r="C4277" s="255" t="s">
        <v>21</v>
      </c>
      <c r="D4277" s="255" t="s">
        <v>507</v>
      </c>
      <c r="E4277" s="255" t="s">
        <v>16911</v>
      </c>
      <c r="F4277" s="255" t="s">
        <v>143</v>
      </c>
      <c r="G4277" s="255">
        <v>14</v>
      </c>
      <c r="H4277" s="255" t="s">
        <v>16912</v>
      </c>
      <c r="I4277" s="255" t="s">
        <v>16145</v>
      </c>
      <c r="J4277" s="255">
        <v>19978807454</v>
      </c>
      <c r="K4277" s="255" t="s">
        <v>27</v>
      </c>
      <c r="L4277" s="260">
        <v>44411</v>
      </c>
      <c r="M4277" s="255" t="s">
        <v>68</v>
      </c>
      <c r="N4277" s="261" t="s">
        <v>30</v>
      </c>
      <c r="O4277" s="260"/>
      <c r="P4277" s="255"/>
      <c r="Q4277" s="255" t="s">
        <v>30</v>
      </c>
      <c r="R4277" s="255"/>
      <c r="S4277" s="255" t="s">
        <v>30</v>
      </c>
      <c r="T4277" s="251" t="str">
        <f t="array" ref="T4277">VLOOKUP(D4277&amp;E4277,IF({1,0},'2021春'!$C$3:$C$4485&amp;'2021春'!$D$3:$D$4485,'2021春'!$H$3:$H$4485),2,0)</f>
        <v>451229200612264221</v>
      </c>
    </row>
    <row r="4278" spans="1:20">
      <c r="A4278" s="255">
        <v>4276</v>
      </c>
      <c r="B4278" s="255" t="s">
        <v>16913</v>
      </c>
      <c r="C4278" s="255" t="s">
        <v>21</v>
      </c>
      <c r="D4278" s="255" t="s">
        <v>507</v>
      </c>
      <c r="E4278" s="255" t="s">
        <v>16914</v>
      </c>
      <c r="F4278" s="255" t="s">
        <v>143</v>
      </c>
      <c r="G4278" s="255">
        <v>17</v>
      </c>
      <c r="H4278" s="255" t="s">
        <v>16915</v>
      </c>
      <c r="I4278" s="255" t="s">
        <v>16916</v>
      </c>
      <c r="J4278" s="255">
        <v>18177873327</v>
      </c>
      <c r="K4278" s="255" t="s">
        <v>27</v>
      </c>
      <c r="L4278" s="260">
        <v>44398</v>
      </c>
      <c r="M4278" s="255" t="s">
        <v>8491</v>
      </c>
      <c r="N4278" s="255"/>
      <c r="O4278" s="260"/>
      <c r="P4278" s="255"/>
      <c r="Q4278" s="255" t="s">
        <v>30</v>
      </c>
      <c r="R4278" s="255"/>
      <c r="S4278" s="255" t="s">
        <v>30</v>
      </c>
      <c r="T4278" s="251" t="str">
        <f t="array" ref="T4278">VLOOKUP(D4278&amp;E4278,IF({1,0},'2021春'!$C$3:$C$4485&amp;'2021春'!$D$3:$D$4485,'2021春'!$H$3:$H$4485),2,0)</f>
        <v>452731200407222727</v>
      </c>
    </row>
    <row r="4279" spans="1:20">
      <c r="A4279" s="255">
        <v>4277</v>
      </c>
      <c r="B4279" s="255" t="s">
        <v>16917</v>
      </c>
      <c r="C4279" s="255" t="s">
        <v>21</v>
      </c>
      <c r="D4279" s="255" t="s">
        <v>507</v>
      </c>
      <c r="E4279" s="255" t="s">
        <v>16918</v>
      </c>
      <c r="F4279" s="255" t="s">
        <v>24</v>
      </c>
      <c r="G4279" s="255">
        <v>16</v>
      </c>
      <c r="H4279" s="255" t="s">
        <v>8007</v>
      </c>
      <c r="I4279" s="255" t="s">
        <v>16919</v>
      </c>
      <c r="J4279" s="255">
        <v>15977863856</v>
      </c>
      <c r="K4279" s="255" t="s">
        <v>27</v>
      </c>
      <c r="L4279" s="260">
        <v>44402</v>
      </c>
      <c r="M4279" s="255" t="s">
        <v>5175</v>
      </c>
      <c r="N4279" s="255"/>
      <c r="O4279" s="260"/>
      <c r="P4279" s="255"/>
      <c r="Q4279" s="255" t="s">
        <v>30</v>
      </c>
      <c r="R4279" s="255"/>
      <c r="S4279" s="255" t="s">
        <v>30</v>
      </c>
      <c r="T4279" s="251" t="str">
        <f t="array" ref="T4279">VLOOKUP(D4279&amp;E4279,IF({1,0},'2021春'!$C$3:$C$4485&amp;'2021春'!$D$3:$D$4485,'2021春'!$H$3:$H$4485),2,0)</f>
        <v>452731200412114819</v>
      </c>
    </row>
    <row r="4280" spans="1:20">
      <c r="A4280" s="255">
        <v>4278</v>
      </c>
      <c r="B4280" s="255" t="s">
        <v>16920</v>
      </c>
      <c r="C4280" s="255" t="s">
        <v>21</v>
      </c>
      <c r="D4280" s="255" t="s">
        <v>507</v>
      </c>
      <c r="E4280" s="255" t="s">
        <v>16921</v>
      </c>
      <c r="F4280" s="255" t="s">
        <v>143</v>
      </c>
      <c r="G4280" s="255">
        <v>17</v>
      </c>
      <c r="H4280" s="255" t="s">
        <v>16922</v>
      </c>
      <c r="I4280" s="255" t="s">
        <v>16923</v>
      </c>
      <c r="J4280" s="255">
        <v>15277855590</v>
      </c>
      <c r="K4280" s="255" t="s">
        <v>27</v>
      </c>
      <c r="L4280" s="260">
        <v>44395</v>
      </c>
      <c r="M4280" s="255" t="s">
        <v>2455</v>
      </c>
      <c r="N4280" s="255"/>
      <c r="O4280" s="260"/>
      <c r="P4280" s="255"/>
      <c r="Q4280" s="255" t="s">
        <v>30</v>
      </c>
      <c r="R4280" s="255"/>
      <c r="S4280" s="255" t="s">
        <v>30</v>
      </c>
      <c r="T4280" s="251" t="str">
        <f t="array" ref="T4280">VLOOKUP(D4280&amp;E4280,IF({1,0},'2021春'!$C$3:$C$4485&amp;'2021春'!$D$3:$D$4485,'2021春'!$H$3:$H$4485),2,0)</f>
        <v>452127200406242729</v>
      </c>
    </row>
    <row r="4281" spans="1:20">
      <c r="A4281" s="255">
        <v>4279</v>
      </c>
      <c r="B4281" s="255" t="s">
        <v>16924</v>
      </c>
      <c r="C4281" s="255" t="s">
        <v>21</v>
      </c>
      <c r="D4281" s="255" t="s">
        <v>507</v>
      </c>
      <c r="E4281" s="255" t="s">
        <v>16925</v>
      </c>
      <c r="F4281" s="255" t="s">
        <v>143</v>
      </c>
      <c r="G4281" s="255">
        <v>16</v>
      </c>
      <c r="H4281" s="255" t="s">
        <v>12058</v>
      </c>
      <c r="I4281" s="255" t="s">
        <v>16926</v>
      </c>
      <c r="J4281" s="255">
        <v>18877897815</v>
      </c>
      <c r="K4281" s="255" t="s">
        <v>27</v>
      </c>
      <c r="L4281" s="260" t="s">
        <v>16927</v>
      </c>
      <c r="M4281" s="255" t="s">
        <v>2455</v>
      </c>
      <c r="N4281" s="255"/>
      <c r="O4281" s="260"/>
      <c r="P4281" s="255"/>
      <c r="Q4281" s="255" t="s">
        <v>30</v>
      </c>
      <c r="R4281" s="255"/>
      <c r="S4281" s="255" t="s">
        <v>30</v>
      </c>
      <c r="T4281" s="251" t="str">
        <f t="array" ref="T4281">VLOOKUP(D4281&amp;E4281,IF({1,0},'2021春'!$C$3:$C$4485&amp;'2021春'!$D$3:$D$4485,'2021春'!$H$3:$H$4485),2,0)</f>
        <v>452731200501065721</v>
      </c>
    </row>
    <row r="4282" spans="1:20">
      <c r="A4282" s="255">
        <v>4280</v>
      </c>
      <c r="B4282" s="255" t="s">
        <v>16928</v>
      </c>
      <c r="C4282" s="255" t="s">
        <v>21</v>
      </c>
      <c r="D4282" s="255" t="s">
        <v>507</v>
      </c>
      <c r="E4282" s="255" t="s">
        <v>16929</v>
      </c>
      <c r="F4282" s="255" t="s">
        <v>143</v>
      </c>
      <c r="G4282" s="255">
        <v>15</v>
      </c>
      <c r="H4282" s="255" t="s">
        <v>7908</v>
      </c>
      <c r="I4282" s="255" t="s">
        <v>16930</v>
      </c>
      <c r="J4282" s="255">
        <v>18077823922</v>
      </c>
      <c r="K4282" s="255" t="s">
        <v>27</v>
      </c>
      <c r="L4282" s="260">
        <v>44397</v>
      </c>
      <c r="M4282" s="255" t="s">
        <v>2455</v>
      </c>
      <c r="N4282" s="255"/>
      <c r="O4282" s="260"/>
      <c r="P4282" s="255"/>
      <c r="Q4282" s="255" t="s">
        <v>30</v>
      </c>
      <c r="R4282" s="255"/>
      <c r="S4282" s="255" t="s">
        <v>30</v>
      </c>
      <c r="T4282" s="251" t="str">
        <f t="array" ref="T4282">VLOOKUP(D4282&amp;E4282,IF({1,0},'2021春'!$C$3:$C$4485&amp;'2021春'!$D$3:$D$4485,'2021春'!$H$3:$H$4485),2,0)</f>
        <v>451229200512252741</v>
      </c>
    </row>
    <row r="4283" spans="1:20">
      <c r="A4283" s="255">
        <v>4281</v>
      </c>
      <c r="B4283" s="255" t="s">
        <v>16931</v>
      </c>
      <c r="C4283" s="255" t="s">
        <v>21</v>
      </c>
      <c r="D4283" s="255" t="s">
        <v>507</v>
      </c>
      <c r="E4283" s="255" t="s">
        <v>16932</v>
      </c>
      <c r="F4283" s="255" t="s">
        <v>143</v>
      </c>
      <c r="G4283" s="255">
        <v>16</v>
      </c>
      <c r="H4283" s="255" t="s">
        <v>16933</v>
      </c>
      <c r="I4283" s="255" t="s">
        <v>16934</v>
      </c>
      <c r="J4283" s="255">
        <v>19977826998</v>
      </c>
      <c r="K4283" s="255" t="s">
        <v>27</v>
      </c>
      <c r="L4283" s="260">
        <v>44395</v>
      </c>
      <c r="M4283" s="255" t="s">
        <v>2455</v>
      </c>
      <c r="N4283" s="255"/>
      <c r="O4283" s="260"/>
      <c r="P4283" s="255"/>
      <c r="Q4283" s="255" t="s">
        <v>30</v>
      </c>
      <c r="R4283" s="255"/>
      <c r="S4283" s="255" t="s">
        <v>30</v>
      </c>
      <c r="T4283" s="251" t="str">
        <f t="array" ref="T4283">VLOOKUP(D4283&amp;E4283,IF({1,0},'2021春'!$C$3:$C$4485&amp;'2021春'!$D$3:$D$4485,'2021春'!$H$3:$H$4485),2,0)</f>
        <v>451024200505012725</v>
      </c>
    </row>
    <row r="4284" spans="1:20">
      <c r="A4284" s="255">
        <v>4282</v>
      </c>
      <c r="B4284" s="255" t="s">
        <v>16935</v>
      </c>
      <c r="C4284" s="255" t="s">
        <v>21</v>
      </c>
      <c r="D4284" s="255" t="s">
        <v>507</v>
      </c>
      <c r="E4284" s="255" t="s">
        <v>16936</v>
      </c>
      <c r="F4284" s="255" t="s">
        <v>143</v>
      </c>
      <c r="G4284" s="255">
        <v>16</v>
      </c>
      <c r="H4284" s="255" t="s">
        <v>16937</v>
      </c>
      <c r="I4284" s="255" t="s">
        <v>16938</v>
      </c>
      <c r="J4284" s="255">
        <v>13431298955</v>
      </c>
      <c r="K4284" s="255" t="s">
        <v>27</v>
      </c>
      <c r="L4284" s="260">
        <v>44396</v>
      </c>
      <c r="M4284" s="255" t="s">
        <v>2455</v>
      </c>
      <c r="N4284" s="255"/>
      <c r="O4284" s="260"/>
      <c r="P4284" s="255"/>
      <c r="Q4284" s="255" t="s">
        <v>30</v>
      </c>
      <c r="R4284" s="255"/>
      <c r="S4284" s="255" t="s">
        <v>30</v>
      </c>
      <c r="T4284" s="251" t="str">
        <f t="array" ref="T4284">VLOOKUP(D4284&amp;E4284,IF({1,0},'2021春'!$C$3:$C$4485&amp;'2021春'!$D$3:$D$4485,'2021春'!$H$3:$H$4485),2,0)</f>
        <v>452731200501013649</v>
      </c>
    </row>
    <row r="4285" spans="1:20">
      <c r="A4285" s="255">
        <v>4283</v>
      </c>
      <c r="B4285" s="255" t="s">
        <v>16939</v>
      </c>
      <c r="C4285" s="255" t="s">
        <v>21</v>
      </c>
      <c r="D4285" s="255" t="s">
        <v>507</v>
      </c>
      <c r="E4285" s="255" t="s">
        <v>16940</v>
      </c>
      <c r="F4285" s="255" t="s">
        <v>143</v>
      </c>
      <c r="G4285" s="255">
        <v>16</v>
      </c>
      <c r="H4285" s="255" t="s">
        <v>16941</v>
      </c>
      <c r="I4285" s="255" t="s">
        <v>16942</v>
      </c>
      <c r="J4285" s="255">
        <v>15975414735</v>
      </c>
      <c r="K4285" s="255" t="s">
        <v>27</v>
      </c>
      <c r="L4285" s="260">
        <v>44399</v>
      </c>
      <c r="M4285" s="255" t="s">
        <v>4223</v>
      </c>
      <c r="N4285" s="255"/>
      <c r="O4285" s="260"/>
      <c r="P4285" s="255"/>
      <c r="Q4285" s="255" t="s">
        <v>30</v>
      </c>
      <c r="R4285" s="255" t="s">
        <v>16943</v>
      </c>
      <c r="S4285" s="255" t="s">
        <v>30</v>
      </c>
      <c r="T4285" s="251" t="str">
        <f t="array" ref="T4285">VLOOKUP(D4285&amp;E4285,IF({1,0},'2021春'!$C$3:$C$4485&amp;'2021春'!$D$3:$D$4485,'2021春'!$H$3:$H$4485),2,0)</f>
        <v>451224200410051824</v>
      </c>
    </row>
    <row r="4286" spans="1:20">
      <c r="A4286" s="255">
        <v>4284</v>
      </c>
      <c r="B4286" s="255" t="s">
        <v>16944</v>
      </c>
      <c r="C4286" s="255" t="s">
        <v>21</v>
      </c>
      <c r="D4286" s="255" t="s">
        <v>507</v>
      </c>
      <c r="E4286" s="255" t="s">
        <v>16945</v>
      </c>
      <c r="F4286" s="255" t="s">
        <v>24</v>
      </c>
      <c r="G4286" s="255">
        <v>15</v>
      </c>
      <c r="H4286" s="255" t="s">
        <v>16946</v>
      </c>
      <c r="I4286" s="255" t="s">
        <v>16947</v>
      </c>
      <c r="J4286" s="255">
        <v>15878846985</v>
      </c>
      <c r="K4286" s="255" t="s">
        <v>27</v>
      </c>
      <c r="L4286" s="260">
        <v>44397</v>
      </c>
      <c r="M4286" s="255" t="s">
        <v>28</v>
      </c>
      <c r="N4286" s="255"/>
      <c r="O4286" s="260"/>
      <c r="P4286" s="255"/>
      <c r="Q4286" s="255" t="s">
        <v>30</v>
      </c>
      <c r="R4286" s="255"/>
      <c r="S4286" s="255" t="s">
        <v>30</v>
      </c>
      <c r="T4286" s="251" t="str">
        <f t="array" ref="T4286">VLOOKUP(D4286&amp;E4286,IF({1,0},'2021春'!$C$3:$C$4485&amp;'2021春'!$D$3:$D$4485,'2021春'!$H$3:$H$4485),2,0)</f>
        <v>452731200508285719</v>
      </c>
    </row>
    <row r="4287" spans="1:20">
      <c r="A4287" s="255">
        <v>4285</v>
      </c>
      <c r="B4287" s="255" t="s">
        <v>16948</v>
      </c>
      <c r="C4287" s="255" t="s">
        <v>21</v>
      </c>
      <c r="D4287" s="255" t="s">
        <v>507</v>
      </c>
      <c r="E4287" s="255" t="s">
        <v>15973</v>
      </c>
      <c r="F4287" s="255" t="s">
        <v>143</v>
      </c>
      <c r="G4287" s="255">
        <v>16</v>
      </c>
      <c r="H4287" s="255" t="s">
        <v>16949</v>
      </c>
      <c r="I4287" s="255" t="s">
        <v>16950</v>
      </c>
      <c r="J4287" s="255">
        <v>18176755433</v>
      </c>
      <c r="K4287" s="255" t="s">
        <v>27</v>
      </c>
      <c r="L4287" s="260">
        <v>44395</v>
      </c>
      <c r="M4287" s="255" t="s">
        <v>16951</v>
      </c>
      <c r="N4287" s="255"/>
      <c r="O4287" s="260"/>
      <c r="P4287" s="255"/>
      <c r="Q4287" s="255" t="s">
        <v>30</v>
      </c>
      <c r="R4287" s="255" t="s">
        <v>16952</v>
      </c>
      <c r="S4287" s="255" t="s">
        <v>30</v>
      </c>
      <c r="T4287" s="251" t="str">
        <f t="array" ref="T4287">VLOOKUP(D4287&amp;E4287,IF({1,0},'2021春'!$C$3:$C$4485&amp;'2021春'!$D$3:$D$4485,'2021春'!$H$3:$H$4485),2,0)</f>
        <v>45122920041216244X</v>
      </c>
    </row>
    <row r="4288" spans="1:20">
      <c r="A4288" s="255">
        <v>4286</v>
      </c>
      <c r="B4288" s="255" t="s">
        <v>16953</v>
      </c>
      <c r="C4288" s="255" t="s">
        <v>21</v>
      </c>
      <c r="D4288" s="255" t="s">
        <v>507</v>
      </c>
      <c r="E4288" s="255" t="s">
        <v>16954</v>
      </c>
      <c r="F4288" s="255" t="s">
        <v>24</v>
      </c>
      <c r="G4288" s="255">
        <v>18</v>
      </c>
      <c r="H4288" s="255" t="s">
        <v>3256</v>
      </c>
      <c r="I4288" s="255" t="s">
        <v>16955</v>
      </c>
      <c r="J4288" s="255">
        <v>17807834834</v>
      </c>
      <c r="K4288" s="255" t="s">
        <v>27</v>
      </c>
      <c r="L4288" s="260">
        <v>44331</v>
      </c>
      <c r="M4288" s="255" t="s">
        <v>2455</v>
      </c>
      <c r="N4288" s="255" t="s">
        <v>27</v>
      </c>
      <c r="O4288" s="260">
        <v>44366</v>
      </c>
      <c r="P4288" s="255" t="s">
        <v>2455</v>
      </c>
      <c r="Q4288" s="255" t="s">
        <v>30</v>
      </c>
      <c r="R4288" s="255"/>
      <c r="S4288" s="255" t="s">
        <v>30</v>
      </c>
      <c r="T4288" s="251" t="str">
        <f t="array" ref="T4288">VLOOKUP(D4288&amp;E4288,IF({1,0},'2021春'!$C$3:$C$4485&amp;'2021春'!$D$3:$D$4485,'2021春'!$H$3:$H$4485),2,0)</f>
        <v>451229200301211210</v>
      </c>
    </row>
    <row r="4289" spans="1:20">
      <c r="A4289" s="255">
        <v>4287</v>
      </c>
      <c r="B4289" s="255" t="s">
        <v>16956</v>
      </c>
      <c r="C4289" s="255" t="s">
        <v>21</v>
      </c>
      <c r="D4289" s="255" t="s">
        <v>507</v>
      </c>
      <c r="E4289" s="255" t="s">
        <v>16957</v>
      </c>
      <c r="F4289" s="255" t="s">
        <v>143</v>
      </c>
      <c r="G4289" s="255">
        <v>18</v>
      </c>
      <c r="H4289" s="255" t="s">
        <v>16958</v>
      </c>
      <c r="I4289" s="255" t="s">
        <v>7003</v>
      </c>
      <c r="J4289" s="255">
        <v>15878823279</v>
      </c>
      <c r="K4289" s="255" t="s">
        <v>27</v>
      </c>
      <c r="L4289" s="260">
        <v>44331</v>
      </c>
      <c r="M4289" s="255" t="s">
        <v>2455</v>
      </c>
      <c r="N4289" s="255" t="s">
        <v>27</v>
      </c>
      <c r="O4289" s="260">
        <v>44366</v>
      </c>
      <c r="P4289" s="255" t="s">
        <v>2455</v>
      </c>
      <c r="Q4289" s="255" t="s">
        <v>30</v>
      </c>
      <c r="R4289" s="255"/>
      <c r="S4289" s="255" t="s">
        <v>30</v>
      </c>
      <c r="T4289" s="251" t="str">
        <f t="array" ref="T4289">VLOOKUP(D4289&amp;E4289,IF({1,0},'2021春'!$C$3:$C$4485&amp;'2021春'!$D$3:$D$4485,'2021春'!$H$3:$H$4485),2,0)</f>
        <v>451229200303050043</v>
      </c>
    </row>
    <row r="4290" spans="1:20">
      <c r="A4290" s="255">
        <v>4288</v>
      </c>
      <c r="B4290" s="255" t="s">
        <v>16959</v>
      </c>
      <c r="C4290" s="255" t="s">
        <v>21</v>
      </c>
      <c r="D4290" s="255" t="s">
        <v>507</v>
      </c>
      <c r="E4290" s="255" t="s">
        <v>16960</v>
      </c>
      <c r="F4290" s="255" t="s">
        <v>143</v>
      </c>
      <c r="G4290" s="255">
        <v>18</v>
      </c>
      <c r="H4290" s="255" t="s">
        <v>7232</v>
      </c>
      <c r="I4290" s="255" t="s">
        <v>16961</v>
      </c>
      <c r="J4290" s="255">
        <v>19127175932</v>
      </c>
      <c r="K4290" s="255" t="s">
        <v>27</v>
      </c>
      <c r="L4290" s="260">
        <v>44395</v>
      </c>
      <c r="M4290" s="255" t="s">
        <v>2455</v>
      </c>
      <c r="N4290" s="255"/>
      <c r="O4290" s="260"/>
      <c r="P4290" s="255"/>
      <c r="Q4290" s="255" t="s">
        <v>30</v>
      </c>
      <c r="R4290" s="255"/>
      <c r="S4290" s="255" t="s">
        <v>30</v>
      </c>
      <c r="T4290" s="251" t="str">
        <f t="array" ref="T4290">VLOOKUP(D4290&amp;E4290,IF({1,0},'2021春'!$C$3:$C$4485&amp;'2021春'!$D$3:$D$4485,'2021春'!$H$3:$H$4485),2,0)</f>
        <v>452731200305212720</v>
      </c>
    </row>
    <row r="4291" spans="1:20">
      <c r="A4291" s="255">
        <v>4289</v>
      </c>
      <c r="B4291" s="255" t="s">
        <v>16962</v>
      </c>
      <c r="C4291" s="255" t="s">
        <v>21</v>
      </c>
      <c r="D4291" s="255" t="s">
        <v>507</v>
      </c>
      <c r="E4291" s="255" t="s">
        <v>2250</v>
      </c>
      <c r="F4291" s="255" t="s">
        <v>143</v>
      </c>
      <c r="G4291" s="255">
        <v>18</v>
      </c>
      <c r="H4291" s="255" t="s">
        <v>16963</v>
      </c>
      <c r="I4291" s="255" t="s">
        <v>16964</v>
      </c>
      <c r="J4291" s="255">
        <v>13324788159</v>
      </c>
      <c r="K4291" s="255" t="s">
        <v>27</v>
      </c>
      <c r="L4291" s="260">
        <v>44398</v>
      </c>
      <c r="M4291" s="255" t="s">
        <v>12797</v>
      </c>
      <c r="N4291" s="255"/>
      <c r="O4291" s="260"/>
      <c r="P4291" s="255"/>
      <c r="Q4291" s="255" t="s">
        <v>30</v>
      </c>
      <c r="R4291" s="255"/>
      <c r="S4291" s="255" t="s">
        <v>30</v>
      </c>
      <c r="T4291" s="251" t="str">
        <f t="array" ref="T4291">VLOOKUP(D4291&amp;E4291,IF({1,0},'2021春'!$C$3:$C$4485&amp;'2021春'!$D$3:$D$4485,'2021春'!$H$3:$H$4485),2,0)</f>
        <v>451229200305101828</v>
      </c>
    </row>
    <row r="4292" spans="1:20">
      <c r="A4292" s="255">
        <v>4290</v>
      </c>
      <c r="B4292" s="255" t="s">
        <v>16965</v>
      </c>
      <c r="C4292" s="255" t="s">
        <v>21</v>
      </c>
      <c r="D4292" s="255" t="s">
        <v>507</v>
      </c>
      <c r="E4292" s="255" t="s">
        <v>16966</v>
      </c>
      <c r="F4292" s="255" t="s">
        <v>143</v>
      </c>
      <c r="G4292" s="255">
        <v>17</v>
      </c>
      <c r="H4292" s="255" t="s">
        <v>16967</v>
      </c>
      <c r="I4292" s="255" t="s">
        <v>16968</v>
      </c>
      <c r="J4292" s="255">
        <v>18178894595</v>
      </c>
      <c r="K4292" s="255" t="s">
        <v>27</v>
      </c>
      <c r="L4292" s="260">
        <v>44397</v>
      </c>
      <c r="M4292" s="255" t="s">
        <v>16874</v>
      </c>
      <c r="N4292" s="255"/>
      <c r="O4292" s="260"/>
      <c r="P4292" s="255"/>
      <c r="Q4292" s="255" t="s">
        <v>30</v>
      </c>
      <c r="R4292" s="255"/>
      <c r="S4292" s="255" t="s">
        <v>30</v>
      </c>
      <c r="T4292" s="251" t="str">
        <f t="array" ref="T4292">VLOOKUP(D4292&amp;E4292,IF({1,0},'2021春'!$C$3:$C$4485&amp;'2021春'!$D$3:$D$4485,'2021春'!$H$3:$H$4485),2,0)</f>
        <v>451229200404032127</v>
      </c>
    </row>
    <row r="4293" spans="1:20">
      <c r="A4293" s="255">
        <v>4291</v>
      </c>
      <c r="B4293" s="255" t="s">
        <v>16969</v>
      </c>
      <c r="C4293" s="255" t="s">
        <v>21</v>
      </c>
      <c r="D4293" s="255" t="s">
        <v>507</v>
      </c>
      <c r="E4293" s="255" t="s">
        <v>16970</v>
      </c>
      <c r="F4293" s="255" t="s">
        <v>143</v>
      </c>
      <c r="G4293" s="255">
        <v>22</v>
      </c>
      <c r="H4293" s="255" t="s">
        <v>16971</v>
      </c>
      <c r="I4293" s="255" t="s">
        <v>16972</v>
      </c>
      <c r="J4293" s="255">
        <v>15977864590</v>
      </c>
      <c r="K4293" s="255" t="s">
        <v>27</v>
      </c>
      <c r="L4293" s="260">
        <v>44331</v>
      </c>
      <c r="M4293" s="255" t="s">
        <v>2455</v>
      </c>
      <c r="N4293" s="255" t="s">
        <v>27</v>
      </c>
      <c r="O4293" s="260">
        <v>44366</v>
      </c>
      <c r="P4293" s="255" t="s">
        <v>2455</v>
      </c>
      <c r="Q4293" s="255" t="s">
        <v>30</v>
      </c>
      <c r="R4293" s="255"/>
      <c r="S4293" s="255" t="s">
        <v>30</v>
      </c>
      <c r="T4293" s="251" t="str">
        <f t="array" ref="T4293">VLOOKUP(D4293&amp;E4293,IF({1,0},'2021春'!$C$3:$C$4485&amp;'2021春'!$D$3:$D$4485,'2021春'!$H$3:$H$4485),2,0)</f>
        <v>45122919990507272x</v>
      </c>
    </row>
    <row r="4294" spans="1:20">
      <c r="A4294" s="255">
        <v>4292</v>
      </c>
      <c r="B4294" s="255" t="s">
        <v>16973</v>
      </c>
      <c r="C4294" s="255" t="s">
        <v>21</v>
      </c>
      <c r="D4294" s="255" t="s">
        <v>507</v>
      </c>
      <c r="E4294" s="255" t="s">
        <v>16974</v>
      </c>
      <c r="F4294" s="255" t="s">
        <v>143</v>
      </c>
      <c r="G4294" s="255">
        <v>18</v>
      </c>
      <c r="H4294" s="255" t="s">
        <v>16975</v>
      </c>
      <c r="I4294" s="255" t="s">
        <v>16976</v>
      </c>
      <c r="J4294" s="255">
        <v>13481866297</v>
      </c>
      <c r="K4294" s="255" t="s">
        <v>27</v>
      </c>
      <c r="L4294" s="260">
        <v>44394</v>
      </c>
      <c r="M4294" s="255" t="s">
        <v>2172</v>
      </c>
      <c r="N4294" s="255" t="s">
        <v>27</v>
      </c>
      <c r="O4294" s="260">
        <v>44415</v>
      </c>
      <c r="P4294" s="255" t="s">
        <v>12602</v>
      </c>
      <c r="Q4294" s="255" t="s">
        <v>30</v>
      </c>
      <c r="R4294" s="255"/>
      <c r="S4294" s="255" t="s">
        <v>30</v>
      </c>
      <c r="T4294" s="251" t="str">
        <f t="array" ref="T4294">VLOOKUP(D4294&amp;E4294,IF({1,0},'2021春'!$C$3:$C$4485&amp;'2021春'!$D$3:$D$4485,'2021春'!$H$3:$H$4485),2,0)</f>
        <v>451229200306043623</v>
      </c>
    </row>
    <row r="4295" spans="1:20">
      <c r="A4295" s="255">
        <v>4293</v>
      </c>
      <c r="B4295" s="255" t="s">
        <v>16977</v>
      </c>
      <c r="C4295" s="255" t="s">
        <v>21</v>
      </c>
      <c r="D4295" s="255" t="s">
        <v>507</v>
      </c>
      <c r="E4295" s="255" t="s">
        <v>16978</v>
      </c>
      <c r="F4295" s="255" t="s">
        <v>143</v>
      </c>
      <c r="G4295" s="255">
        <v>18</v>
      </c>
      <c r="H4295" s="255" t="s">
        <v>16979</v>
      </c>
      <c r="I4295" s="255" t="s">
        <v>16980</v>
      </c>
      <c r="J4295" s="255">
        <v>18077881837</v>
      </c>
      <c r="K4295" s="255" t="s">
        <v>27</v>
      </c>
      <c r="L4295" s="260">
        <v>44331</v>
      </c>
      <c r="M4295" s="255" t="s">
        <v>2455</v>
      </c>
      <c r="N4295" s="255" t="s">
        <v>27</v>
      </c>
      <c r="O4295" s="260">
        <v>44366</v>
      </c>
      <c r="P4295" s="255" t="s">
        <v>2455</v>
      </c>
      <c r="Q4295" s="255" t="s">
        <v>30</v>
      </c>
      <c r="R4295" s="255"/>
      <c r="S4295" s="255" t="s">
        <v>30</v>
      </c>
      <c r="T4295" s="251" t="str">
        <f t="array" ref="T4295">VLOOKUP(D4295&amp;E4295,IF({1,0},'2021春'!$C$3:$C$4485&amp;'2021春'!$D$3:$D$4485,'2021春'!$H$3:$H$4485),2,0)</f>
        <v>452730200305126527</v>
      </c>
    </row>
    <row r="4296" spans="1:20">
      <c r="A4296" s="255">
        <v>4294</v>
      </c>
      <c r="B4296" s="255" t="s">
        <v>16981</v>
      </c>
      <c r="C4296" s="255" t="s">
        <v>21</v>
      </c>
      <c r="D4296" s="255" t="s">
        <v>507</v>
      </c>
      <c r="E4296" s="255" t="s">
        <v>16982</v>
      </c>
      <c r="F4296" s="255" t="s">
        <v>143</v>
      </c>
      <c r="G4296" s="255">
        <v>18</v>
      </c>
      <c r="H4296" s="255" t="s">
        <v>16983</v>
      </c>
      <c r="I4296" s="255" t="s">
        <v>16984</v>
      </c>
      <c r="J4296" s="255">
        <v>14736274055</v>
      </c>
      <c r="K4296" s="255" t="s">
        <v>27</v>
      </c>
      <c r="L4296" s="260">
        <v>44331</v>
      </c>
      <c r="M4296" s="255" t="s">
        <v>2455</v>
      </c>
      <c r="N4296" s="255" t="s">
        <v>27</v>
      </c>
      <c r="O4296" s="260">
        <v>44366</v>
      </c>
      <c r="P4296" s="255" t="s">
        <v>2455</v>
      </c>
      <c r="Q4296" s="255" t="s">
        <v>30</v>
      </c>
      <c r="R4296" s="255" t="s">
        <v>16985</v>
      </c>
      <c r="S4296" s="255" t="s">
        <v>30</v>
      </c>
      <c r="T4296" s="251" t="str">
        <f t="array" ref="T4296">VLOOKUP(D4296&amp;E4296,IF({1,0},'2021春'!$C$3:$C$4485&amp;'2021春'!$D$3:$D$4485,'2021春'!$H$3:$H$4485),2,0)</f>
        <v>451229200305101844</v>
      </c>
    </row>
    <row r="4297" spans="1:20">
      <c r="A4297" s="255">
        <v>4295</v>
      </c>
      <c r="B4297" s="255" t="s">
        <v>16986</v>
      </c>
      <c r="C4297" s="255" t="s">
        <v>21</v>
      </c>
      <c r="D4297" s="255" t="s">
        <v>507</v>
      </c>
      <c r="E4297" s="255" t="s">
        <v>16987</v>
      </c>
      <c r="F4297" s="255" t="s">
        <v>143</v>
      </c>
      <c r="G4297" s="255">
        <v>22</v>
      </c>
      <c r="H4297" s="255" t="s">
        <v>16988</v>
      </c>
      <c r="I4297" s="255" t="s">
        <v>16989</v>
      </c>
      <c r="J4297" s="255">
        <v>18007785007</v>
      </c>
      <c r="K4297" s="255" t="s">
        <v>27</v>
      </c>
      <c r="L4297" s="260">
        <v>44396</v>
      </c>
      <c r="M4297" s="255" t="s">
        <v>133</v>
      </c>
      <c r="N4297" s="255"/>
      <c r="O4297" s="260"/>
      <c r="P4297" s="255"/>
      <c r="Q4297" s="255" t="s">
        <v>30</v>
      </c>
      <c r="R4297" s="255"/>
      <c r="S4297" s="255" t="s">
        <v>30</v>
      </c>
      <c r="T4297" s="251" t="str">
        <f t="array" ref="T4297">VLOOKUP(D4297&amp;E4297,IF({1,0},'2021春'!$C$3:$C$4485&amp;'2021春'!$D$3:$D$4485,'2021春'!$H$3:$H$4485),2,0)</f>
        <v>451229199811142424</v>
      </c>
    </row>
    <row r="4298" spans="1:20">
      <c r="A4298" s="255">
        <v>4296</v>
      </c>
      <c r="B4298" s="255" t="s">
        <v>16990</v>
      </c>
      <c r="C4298" s="255" t="s">
        <v>21</v>
      </c>
      <c r="D4298" s="255" t="s">
        <v>507</v>
      </c>
      <c r="E4298" s="255" t="s">
        <v>16991</v>
      </c>
      <c r="F4298" s="255" t="s">
        <v>24</v>
      </c>
      <c r="G4298" s="255">
        <v>18</v>
      </c>
      <c r="H4298" s="255" t="s">
        <v>16992</v>
      </c>
      <c r="I4298" s="255" t="s">
        <v>16993</v>
      </c>
      <c r="J4298" s="255">
        <v>13471801354</v>
      </c>
      <c r="K4298" s="255" t="s">
        <v>27</v>
      </c>
      <c r="L4298" s="260">
        <v>44331</v>
      </c>
      <c r="M4298" s="255" t="s">
        <v>2455</v>
      </c>
      <c r="N4298" s="255" t="s">
        <v>27</v>
      </c>
      <c r="O4298" s="260">
        <v>44366</v>
      </c>
      <c r="P4298" s="255" t="s">
        <v>2455</v>
      </c>
      <c r="Q4298" s="255" t="s">
        <v>30</v>
      </c>
      <c r="R4298" s="255"/>
      <c r="S4298" s="255" t="s">
        <v>30</v>
      </c>
      <c r="T4298" s="251" t="str">
        <f t="array" ref="T4298">VLOOKUP(D4298&amp;E4298,IF({1,0},'2021春'!$C$3:$C$4485&amp;'2021春'!$D$3:$D$4485,'2021春'!$H$3:$H$4485),2,0)</f>
        <v>452731200301085410</v>
      </c>
    </row>
    <row r="4299" spans="1:20">
      <c r="A4299" s="255">
        <v>4297</v>
      </c>
      <c r="B4299" s="255" t="s">
        <v>16994</v>
      </c>
      <c r="C4299" s="255" t="s">
        <v>21</v>
      </c>
      <c r="D4299" s="255" t="s">
        <v>507</v>
      </c>
      <c r="E4299" s="255" t="s">
        <v>16995</v>
      </c>
      <c r="F4299" s="255" t="s">
        <v>143</v>
      </c>
      <c r="G4299" s="255">
        <v>19</v>
      </c>
      <c r="H4299" s="255" t="s">
        <v>16996</v>
      </c>
      <c r="I4299" s="255" t="s">
        <v>16997</v>
      </c>
      <c r="J4299" s="255">
        <v>17754598479</v>
      </c>
      <c r="K4299" s="255" t="s">
        <v>27</v>
      </c>
      <c r="L4299" s="260" t="s">
        <v>16998</v>
      </c>
      <c r="M4299" s="255" t="s">
        <v>8635</v>
      </c>
      <c r="N4299" s="255" t="s">
        <v>27</v>
      </c>
      <c r="O4299" s="260">
        <v>44417</v>
      </c>
      <c r="P4299" s="255" t="s">
        <v>8635</v>
      </c>
      <c r="Q4299" s="255" t="s">
        <v>30</v>
      </c>
      <c r="R4299" s="255"/>
      <c r="S4299" s="255" t="s">
        <v>30</v>
      </c>
      <c r="T4299" s="251" t="str">
        <f t="array" ref="T4299">VLOOKUP(D4299&amp;E4299,IF({1,0},'2021春'!$C$3:$C$4485&amp;'2021春'!$D$3:$D$4485,'2021春'!$H$3:$H$4485),2,0)</f>
        <v>451229200110136625</v>
      </c>
    </row>
    <row r="4300" spans="1:20">
      <c r="A4300" s="255">
        <v>4298</v>
      </c>
      <c r="B4300" s="255" t="s">
        <v>16999</v>
      </c>
      <c r="C4300" s="255" t="s">
        <v>21</v>
      </c>
      <c r="D4300" s="255" t="s">
        <v>507</v>
      </c>
      <c r="E4300" s="255" t="s">
        <v>17000</v>
      </c>
      <c r="F4300" s="255" t="s">
        <v>143</v>
      </c>
      <c r="G4300" s="255">
        <v>19</v>
      </c>
      <c r="H4300" s="255" t="s">
        <v>17001</v>
      </c>
      <c r="I4300" s="255" t="s">
        <v>17002</v>
      </c>
      <c r="J4300" s="255">
        <v>19978820308</v>
      </c>
      <c r="K4300" s="255" t="s">
        <v>27</v>
      </c>
      <c r="L4300" s="260">
        <v>44331</v>
      </c>
      <c r="M4300" s="255" t="s">
        <v>2455</v>
      </c>
      <c r="N4300" s="255" t="s">
        <v>27</v>
      </c>
      <c r="O4300" s="260">
        <v>44366</v>
      </c>
      <c r="P4300" s="255" t="s">
        <v>2455</v>
      </c>
      <c r="Q4300" s="255" t="s">
        <v>30</v>
      </c>
      <c r="R4300" s="255"/>
      <c r="S4300" s="255" t="s">
        <v>30</v>
      </c>
      <c r="T4300" s="251" t="str">
        <f t="array" ref="T4300">VLOOKUP(D4300&amp;E4300,IF({1,0},'2021春'!$C$3:$C$4485&amp;'2021春'!$D$3:$D$4485,'2021春'!$H$3:$H$4485),2,0)</f>
        <v>451229200109182763</v>
      </c>
    </row>
    <row r="4301" spans="1:20">
      <c r="A4301" s="255">
        <v>4299</v>
      </c>
      <c r="B4301" s="255" t="s">
        <v>17003</v>
      </c>
      <c r="C4301" s="255" t="s">
        <v>21</v>
      </c>
      <c r="D4301" s="255" t="s">
        <v>512</v>
      </c>
      <c r="E4301" s="255" t="s">
        <v>17004</v>
      </c>
      <c r="F4301" s="255" t="s">
        <v>24</v>
      </c>
      <c r="G4301" s="255">
        <v>16</v>
      </c>
      <c r="H4301" s="255" t="s">
        <v>414</v>
      </c>
      <c r="I4301" s="255" t="s">
        <v>17005</v>
      </c>
      <c r="J4301" s="255">
        <v>15807782782</v>
      </c>
      <c r="K4301" s="255" t="s">
        <v>27</v>
      </c>
      <c r="L4301" s="260">
        <v>44396</v>
      </c>
      <c r="M4301" s="255" t="s">
        <v>68</v>
      </c>
      <c r="N4301" s="255" t="s">
        <v>30</v>
      </c>
      <c r="O4301" s="260"/>
      <c r="P4301" s="255"/>
      <c r="Q4301" s="255" t="s">
        <v>30</v>
      </c>
      <c r="R4301" s="255"/>
      <c r="S4301" s="255"/>
      <c r="T4301" s="251" t="str">
        <f t="array" ref="T4301">VLOOKUP(D4301&amp;E4301,IF({1,0},'2021春'!$C$3:$C$4485&amp;'2021春'!$D$3:$D$4485,'2021春'!$H$3:$H$4485),2,0)</f>
        <v>452731200411094211</v>
      </c>
    </row>
    <row r="4302" spans="1:20">
      <c r="A4302" s="255">
        <v>4300</v>
      </c>
      <c r="B4302" s="255" t="s">
        <v>17006</v>
      </c>
      <c r="C4302" s="255" t="s">
        <v>21</v>
      </c>
      <c r="D4302" s="255" t="s">
        <v>512</v>
      </c>
      <c r="E4302" s="255" t="s">
        <v>17007</v>
      </c>
      <c r="F4302" s="255" t="s">
        <v>24</v>
      </c>
      <c r="G4302" s="255">
        <v>17</v>
      </c>
      <c r="H4302" s="255" t="s">
        <v>17008</v>
      </c>
      <c r="I4302" s="255" t="s">
        <v>17009</v>
      </c>
      <c r="J4302" s="255">
        <v>15119142003</v>
      </c>
      <c r="K4302" s="255" t="s">
        <v>27</v>
      </c>
      <c r="L4302" s="260">
        <v>44396</v>
      </c>
      <c r="M4302" s="255" t="s">
        <v>2455</v>
      </c>
      <c r="N4302" s="255" t="s">
        <v>30</v>
      </c>
      <c r="O4302" s="260"/>
      <c r="P4302" s="255"/>
      <c r="Q4302" s="255" t="s">
        <v>30</v>
      </c>
      <c r="R4302" s="255"/>
      <c r="S4302" s="255"/>
      <c r="T4302" s="251" t="str">
        <f t="array" ref="T4302">VLOOKUP(D4302&amp;E4302,IF({1,0},'2021春'!$C$3:$C$4485&amp;'2021春'!$D$3:$D$4485,'2021春'!$H$3:$H$4485),2,0)</f>
        <v>452731200402072416</v>
      </c>
    </row>
    <row r="4303" spans="1:20">
      <c r="A4303" s="255">
        <v>4301</v>
      </c>
      <c r="B4303" s="255" t="s">
        <v>17010</v>
      </c>
      <c r="C4303" s="255" t="s">
        <v>21</v>
      </c>
      <c r="D4303" s="255" t="s">
        <v>512</v>
      </c>
      <c r="E4303" s="255" t="s">
        <v>17011</v>
      </c>
      <c r="F4303" s="255" t="s">
        <v>24</v>
      </c>
      <c r="G4303" s="255">
        <v>16</v>
      </c>
      <c r="H4303" s="255" t="s">
        <v>17012</v>
      </c>
      <c r="I4303" s="255" t="s">
        <v>17013</v>
      </c>
      <c r="J4303" s="255">
        <v>13737964856</v>
      </c>
      <c r="K4303" s="255" t="s">
        <v>27</v>
      </c>
      <c r="L4303" s="260">
        <v>44397</v>
      </c>
      <c r="M4303" s="255" t="s">
        <v>2455</v>
      </c>
      <c r="N4303" s="255" t="s">
        <v>27</v>
      </c>
      <c r="O4303" s="260"/>
      <c r="P4303" s="255"/>
      <c r="Q4303" s="255" t="s">
        <v>30</v>
      </c>
      <c r="R4303" s="255"/>
      <c r="S4303" s="255"/>
      <c r="T4303" s="251" t="str">
        <f t="array" ref="T4303">VLOOKUP(D4303&amp;E4303,IF({1,0},'2021春'!$C$3:$C$4485&amp;'2021春'!$D$3:$D$4485,'2021春'!$H$3:$H$4485),2,0)</f>
        <v>451229200412060312</v>
      </c>
    </row>
    <row r="4304" spans="1:20">
      <c r="A4304" s="255">
        <v>4302</v>
      </c>
      <c r="B4304" s="255" t="s">
        <v>17014</v>
      </c>
      <c r="C4304" s="255" t="s">
        <v>21</v>
      </c>
      <c r="D4304" s="255" t="s">
        <v>512</v>
      </c>
      <c r="E4304" s="255" t="s">
        <v>7237</v>
      </c>
      <c r="F4304" s="255" t="s">
        <v>24</v>
      </c>
      <c r="G4304" s="255">
        <v>17</v>
      </c>
      <c r="H4304" s="255" t="s">
        <v>17015</v>
      </c>
      <c r="I4304" s="255" t="s">
        <v>17016</v>
      </c>
      <c r="J4304" s="255">
        <v>18807880538</v>
      </c>
      <c r="K4304" s="255" t="s">
        <v>27</v>
      </c>
      <c r="L4304" s="260">
        <v>44415</v>
      </c>
      <c r="M4304" s="255" t="s">
        <v>2747</v>
      </c>
      <c r="N4304" s="255"/>
      <c r="O4304" s="260"/>
      <c r="P4304" s="255"/>
      <c r="Q4304" s="255" t="s">
        <v>30</v>
      </c>
      <c r="R4304" s="255"/>
      <c r="S4304" s="255"/>
      <c r="T4304" s="251" t="str">
        <f t="array" ref="T4304">VLOOKUP(D4304&amp;E4304,IF({1,0},'2021春'!$C$3:$C$4485&amp;'2021春'!$D$3:$D$4485,'2021春'!$H$3:$H$4485),2,0)</f>
        <v>451229200408102719</v>
      </c>
    </row>
    <row r="4305" spans="1:20">
      <c r="A4305" s="255">
        <v>4303</v>
      </c>
      <c r="B4305" s="255" t="s">
        <v>17017</v>
      </c>
      <c r="C4305" s="255" t="s">
        <v>21</v>
      </c>
      <c r="D4305" s="255" t="s">
        <v>512</v>
      </c>
      <c r="E4305" s="255" t="s">
        <v>17018</v>
      </c>
      <c r="F4305" s="255" t="s">
        <v>24</v>
      </c>
      <c r="G4305" s="255">
        <v>19</v>
      </c>
      <c r="H4305" s="255" t="s">
        <v>8638</v>
      </c>
      <c r="I4305" s="255" t="s">
        <v>17019</v>
      </c>
      <c r="J4305" s="255" t="s">
        <v>17020</v>
      </c>
      <c r="K4305" s="255" t="s">
        <v>27</v>
      </c>
      <c r="L4305" s="260">
        <v>44394</v>
      </c>
      <c r="M4305" s="255" t="s">
        <v>1303</v>
      </c>
      <c r="N4305" s="255"/>
      <c r="O4305" s="260"/>
      <c r="P4305" s="255"/>
      <c r="Q4305" s="255" t="s">
        <v>30</v>
      </c>
      <c r="R4305" s="255"/>
      <c r="S4305" s="255"/>
      <c r="T4305" s="251" t="str">
        <f t="array" ref="T4305">VLOOKUP(D4305&amp;E4305,IF({1,0},'2021春'!$C$3:$C$4485&amp;'2021春'!$D$3:$D$4485,'2021春'!$H$3:$H$4485),2,0)</f>
        <v>451229200203043911</v>
      </c>
    </row>
    <row r="4306" spans="1:20">
      <c r="A4306" s="255">
        <v>4304</v>
      </c>
      <c r="B4306" s="255" t="s">
        <v>17021</v>
      </c>
      <c r="C4306" s="255" t="s">
        <v>21</v>
      </c>
      <c r="D4306" s="255" t="s">
        <v>512</v>
      </c>
      <c r="E4306" s="255" t="s">
        <v>17022</v>
      </c>
      <c r="F4306" s="255" t="s">
        <v>24</v>
      </c>
      <c r="G4306" s="255">
        <v>16</v>
      </c>
      <c r="H4306" s="255" t="s">
        <v>17023</v>
      </c>
      <c r="I4306" s="255" t="s">
        <v>17024</v>
      </c>
      <c r="J4306" s="255" t="s">
        <v>17025</v>
      </c>
      <c r="K4306" s="255" t="s">
        <v>27</v>
      </c>
      <c r="L4306" s="260">
        <v>44396</v>
      </c>
      <c r="M4306" s="255" t="s">
        <v>6105</v>
      </c>
      <c r="N4306" s="255" t="s">
        <v>30</v>
      </c>
      <c r="O4306" s="260"/>
      <c r="P4306" s="255"/>
      <c r="Q4306" s="255" t="s">
        <v>30</v>
      </c>
      <c r="R4306" s="255"/>
      <c r="S4306" s="255"/>
      <c r="T4306" s="251" t="str">
        <f t="array" ref="T4306">VLOOKUP(D4306&amp;E4306,IF({1,0},'2021春'!$C$3:$C$4485&amp;'2021春'!$D$3:$D$4485,'2021春'!$H$3:$H$4485),2,0)</f>
        <v>452731200412056612</v>
      </c>
    </row>
    <row r="4307" spans="1:20">
      <c r="A4307" s="255">
        <v>4305</v>
      </c>
      <c r="B4307" s="255" t="s">
        <v>17026</v>
      </c>
      <c r="C4307" s="255" t="s">
        <v>21</v>
      </c>
      <c r="D4307" s="255" t="s">
        <v>512</v>
      </c>
      <c r="E4307" s="255" t="s">
        <v>12767</v>
      </c>
      <c r="F4307" s="255" t="s">
        <v>24</v>
      </c>
      <c r="G4307" s="255">
        <v>16</v>
      </c>
      <c r="H4307" s="255" t="s">
        <v>17027</v>
      </c>
      <c r="I4307" s="255" t="s">
        <v>17028</v>
      </c>
      <c r="J4307" s="255">
        <v>17733180690</v>
      </c>
      <c r="K4307" s="255" t="s">
        <v>27</v>
      </c>
      <c r="L4307" s="260">
        <v>44397</v>
      </c>
      <c r="M4307" s="255" t="s">
        <v>1273</v>
      </c>
      <c r="N4307" s="255"/>
      <c r="O4307" s="260"/>
      <c r="P4307" s="255"/>
      <c r="Q4307" s="255" t="s">
        <v>30</v>
      </c>
      <c r="R4307" s="255"/>
      <c r="S4307" s="255"/>
      <c r="T4307" s="251" t="str">
        <f t="array" ref="T4307">VLOOKUP(D4307&amp;E4307,IF({1,0},'2021春'!$C$3:$C$4485&amp;'2021春'!$D$3:$D$4485,'2021春'!$H$3:$H$4485),2,0)</f>
        <v>451229200412122114</v>
      </c>
    </row>
    <row r="4308" spans="1:20">
      <c r="A4308" s="255">
        <v>4306</v>
      </c>
      <c r="B4308" s="255" t="s">
        <v>17029</v>
      </c>
      <c r="C4308" s="255" t="s">
        <v>21</v>
      </c>
      <c r="D4308" s="255" t="s">
        <v>512</v>
      </c>
      <c r="E4308" s="255" t="s">
        <v>15111</v>
      </c>
      <c r="F4308" s="255" t="s">
        <v>24</v>
      </c>
      <c r="G4308" s="255">
        <v>17</v>
      </c>
      <c r="H4308" s="255" t="s">
        <v>17030</v>
      </c>
      <c r="I4308" s="255" t="s">
        <v>17031</v>
      </c>
      <c r="J4308" s="255" t="s">
        <v>17032</v>
      </c>
      <c r="K4308" s="255" t="s">
        <v>27</v>
      </c>
      <c r="L4308" s="260">
        <v>44396</v>
      </c>
      <c r="M4308" s="255" t="s">
        <v>301</v>
      </c>
      <c r="N4308" s="255" t="s">
        <v>27</v>
      </c>
      <c r="O4308" s="260">
        <v>44417</v>
      </c>
      <c r="P4308" s="255" t="s">
        <v>17033</v>
      </c>
      <c r="Q4308" s="255" t="s">
        <v>30</v>
      </c>
      <c r="R4308" s="255"/>
      <c r="S4308" s="255"/>
      <c r="T4308" s="251" t="str">
        <f t="array" ref="T4308">VLOOKUP(D4308&amp;E4308,IF({1,0},'2021春'!$C$3:$C$4485&amp;'2021春'!$D$3:$D$4485,'2021春'!$H$3:$H$4485),2,0)</f>
        <v>452731200309046619</v>
      </c>
    </row>
    <row r="4309" spans="1:20">
      <c r="A4309" s="255">
        <v>4307</v>
      </c>
      <c r="B4309" s="255" t="s">
        <v>17034</v>
      </c>
      <c r="C4309" s="255" t="s">
        <v>21</v>
      </c>
      <c r="D4309" s="255" t="s">
        <v>512</v>
      </c>
      <c r="E4309" s="255" t="s">
        <v>17035</v>
      </c>
      <c r="F4309" s="255" t="s">
        <v>24</v>
      </c>
      <c r="G4309" s="255">
        <v>17</v>
      </c>
      <c r="H4309" s="255" t="s">
        <v>5637</v>
      </c>
      <c r="I4309" s="255" t="s">
        <v>5638</v>
      </c>
      <c r="J4309" s="255" t="s">
        <v>17036</v>
      </c>
      <c r="K4309" s="255" t="s">
        <v>27</v>
      </c>
      <c r="L4309" s="260">
        <v>44420</v>
      </c>
      <c r="M4309" s="255" t="s">
        <v>28</v>
      </c>
      <c r="N4309" s="255" t="s">
        <v>30</v>
      </c>
      <c r="O4309" s="260"/>
      <c r="P4309" s="255"/>
      <c r="Q4309" s="255" t="s">
        <v>30</v>
      </c>
      <c r="R4309" s="255"/>
      <c r="S4309" s="255"/>
      <c r="T4309" s="251" t="str">
        <f t="array" ref="T4309">VLOOKUP(D4309&amp;E4309,IF({1,0},'2021春'!$C$3:$C$4485&amp;'2021春'!$D$3:$D$4485,'2021春'!$H$3:$H$4485),2,0)</f>
        <v>451229200311232752</v>
      </c>
    </row>
    <row r="4310" spans="1:20">
      <c r="A4310" s="255">
        <v>4308</v>
      </c>
      <c r="B4310" s="255" t="s">
        <v>17037</v>
      </c>
      <c r="C4310" s="255" t="s">
        <v>21</v>
      </c>
      <c r="D4310" s="255" t="s">
        <v>512</v>
      </c>
      <c r="E4310" s="255" t="s">
        <v>17038</v>
      </c>
      <c r="F4310" s="255" t="s">
        <v>24</v>
      </c>
      <c r="G4310" s="255">
        <v>14</v>
      </c>
      <c r="H4310" s="255" t="s">
        <v>17039</v>
      </c>
      <c r="I4310" s="255" t="s">
        <v>17040</v>
      </c>
      <c r="J4310" s="255" t="s">
        <v>17041</v>
      </c>
      <c r="K4310" s="255" t="s">
        <v>27</v>
      </c>
      <c r="L4310" s="260">
        <v>44415</v>
      </c>
      <c r="M4310" s="255" t="s">
        <v>2747</v>
      </c>
      <c r="N4310" s="261" t="s">
        <v>30</v>
      </c>
      <c r="O4310" s="260"/>
      <c r="P4310" s="255"/>
      <c r="Q4310" s="255" t="s">
        <v>30</v>
      </c>
      <c r="R4310" s="255"/>
      <c r="S4310" s="255"/>
      <c r="T4310" s="251" t="str">
        <f t="array" ref="T4310">VLOOKUP(D4310&amp;E4310,IF({1,0},'2021春'!$C$3:$C$4485&amp;'2021春'!$D$3:$D$4485,'2021春'!$H$3:$H$4485),2,0)</f>
        <v>451229200612022759</v>
      </c>
    </row>
    <row r="4311" spans="1:20">
      <c r="A4311" s="255">
        <v>4309</v>
      </c>
      <c r="B4311" s="255" t="s">
        <v>17042</v>
      </c>
      <c r="C4311" s="255" t="s">
        <v>21</v>
      </c>
      <c r="D4311" s="255" t="s">
        <v>512</v>
      </c>
      <c r="E4311" s="255" t="s">
        <v>17043</v>
      </c>
      <c r="F4311" s="255" t="s">
        <v>24</v>
      </c>
      <c r="G4311" s="255">
        <v>16</v>
      </c>
      <c r="H4311" s="255" t="s">
        <v>17044</v>
      </c>
      <c r="I4311" s="255" t="s">
        <v>17045</v>
      </c>
      <c r="J4311" s="255" t="s">
        <v>17046</v>
      </c>
      <c r="K4311" s="255" t="s">
        <v>27</v>
      </c>
      <c r="L4311" s="260">
        <v>44396</v>
      </c>
      <c r="M4311" s="255" t="s">
        <v>133</v>
      </c>
      <c r="N4311" s="255" t="s">
        <v>30</v>
      </c>
      <c r="O4311" s="260"/>
      <c r="P4311" s="255"/>
      <c r="Q4311" s="255" t="s">
        <v>30</v>
      </c>
      <c r="R4311" s="255"/>
      <c r="S4311" s="255"/>
      <c r="T4311" s="251" t="str">
        <f t="array" ref="T4311">VLOOKUP(D4311&amp;E4311,IF({1,0},'2021春'!$C$3:$C$4485&amp;'2021春'!$D$3:$D$4485,'2021春'!$H$3:$H$4485),2,0)</f>
        <v>452731200409122412</v>
      </c>
    </row>
    <row r="4312" spans="1:20">
      <c r="A4312" s="255">
        <v>4310</v>
      </c>
      <c r="B4312" s="255" t="s">
        <v>17047</v>
      </c>
      <c r="C4312" s="255" t="s">
        <v>21</v>
      </c>
      <c r="D4312" s="255" t="s">
        <v>512</v>
      </c>
      <c r="E4312" s="255" t="s">
        <v>17048</v>
      </c>
      <c r="F4312" s="255" t="s">
        <v>24</v>
      </c>
      <c r="G4312" s="255">
        <v>16</v>
      </c>
      <c r="H4312" s="255" t="s">
        <v>17049</v>
      </c>
      <c r="I4312" s="255" t="s">
        <v>8567</v>
      </c>
      <c r="J4312" s="255">
        <v>13877146596</v>
      </c>
      <c r="K4312" s="255" t="s">
        <v>27</v>
      </c>
      <c r="L4312" s="260">
        <v>44396</v>
      </c>
      <c r="M4312" s="255" t="s">
        <v>2455</v>
      </c>
      <c r="N4312" s="255" t="s">
        <v>30</v>
      </c>
      <c r="O4312" s="260"/>
      <c r="P4312" s="255"/>
      <c r="Q4312" s="255" t="s">
        <v>30</v>
      </c>
      <c r="R4312" s="255"/>
      <c r="S4312" s="255"/>
      <c r="T4312" s="251" t="str">
        <f t="array" ref="T4312">VLOOKUP(D4312&amp;E4312,IF({1,0},'2021春'!$C$3:$C$4485&amp;'2021春'!$D$3:$D$4485,'2021春'!$H$3:$H$4485),2,0)</f>
        <v>451229200410170913</v>
      </c>
    </row>
    <row r="4313" spans="1:20">
      <c r="A4313" s="255">
        <v>4311</v>
      </c>
      <c r="B4313" s="255" t="s">
        <v>17050</v>
      </c>
      <c r="C4313" s="255" t="s">
        <v>21</v>
      </c>
      <c r="D4313" s="255" t="s">
        <v>512</v>
      </c>
      <c r="E4313" s="255" t="s">
        <v>17051</v>
      </c>
      <c r="F4313" s="255" t="s">
        <v>24</v>
      </c>
      <c r="G4313" s="255">
        <v>16</v>
      </c>
      <c r="H4313" s="255" t="s">
        <v>17052</v>
      </c>
      <c r="I4313" s="255" t="s">
        <v>17053</v>
      </c>
      <c r="J4313" s="255">
        <v>13317788737</v>
      </c>
      <c r="K4313" s="255" t="s">
        <v>27</v>
      </c>
      <c r="L4313" s="260">
        <v>44396</v>
      </c>
      <c r="M4313" s="255" t="s">
        <v>185</v>
      </c>
      <c r="N4313" s="255" t="s">
        <v>30</v>
      </c>
      <c r="O4313" s="260"/>
      <c r="P4313" s="255"/>
      <c r="Q4313" s="255" t="s">
        <v>30</v>
      </c>
      <c r="R4313" s="255"/>
      <c r="S4313" s="255"/>
      <c r="T4313" s="251" t="str">
        <f t="array" ref="T4313">VLOOKUP(D4313&amp;E4313,IF({1,0},'2021春'!$C$3:$C$4485&amp;'2021春'!$D$3:$D$4485,'2021春'!$H$3:$H$4485),2,0)</f>
        <v>452731200506270951</v>
      </c>
    </row>
    <row r="4314" spans="1:20">
      <c r="A4314" s="255">
        <v>4312</v>
      </c>
      <c r="B4314" s="255" t="s">
        <v>17054</v>
      </c>
      <c r="C4314" s="255" t="s">
        <v>21</v>
      </c>
      <c r="D4314" s="255" t="s">
        <v>512</v>
      </c>
      <c r="E4314" s="255" t="s">
        <v>17055</v>
      </c>
      <c r="F4314" s="255" t="s">
        <v>24</v>
      </c>
      <c r="G4314" s="255">
        <v>17</v>
      </c>
      <c r="H4314" s="255" t="s">
        <v>17056</v>
      </c>
      <c r="I4314" s="255" t="s">
        <v>17057</v>
      </c>
      <c r="J4314" s="255">
        <v>13737966218</v>
      </c>
      <c r="K4314" s="255" t="s">
        <v>27</v>
      </c>
      <c r="L4314" s="260">
        <v>44404</v>
      </c>
      <c r="M4314" s="255" t="s">
        <v>1352</v>
      </c>
      <c r="N4314" s="255" t="s">
        <v>30</v>
      </c>
      <c r="O4314" s="260"/>
      <c r="P4314" s="255"/>
      <c r="Q4314" s="255" t="s">
        <v>30</v>
      </c>
      <c r="R4314" s="255"/>
      <c r="S4314" s="255"/>
      <c r="T4314" s="251" t="str">
        <f t="array" ref="T4314">VLOOKUP(D4314&amp;E4314,IF({1,0},'2021春'!$C$3:$C$4485&amp;'2021春'!$D$3:$D$4485,'2021春'!$H$3:$H$4485),2,0)</f>
        <v>451229200312171816</v>
      </c>
    </row>
    <row r="4315" spans="1:20">
      <c r="A4315" s="255">
        <v>4313</v>
      </c>
      <c r="B4315" s="255" t="s">
        <v>17058</v>
      </c>
      <c r="C4315" s="255" t="s">
        <v>21</v>
      </c>
      <c r="D4315" s="255" t="s">
        <v>512</v>
      </c>
      <c r="E4315" s="255" t="s">
        <v>17059</v>
      </c>
      <c r="F4315" s="255" t="s">
        <v>24</v>
      </c>
      <c r="G4315" s="255">
        <v>16</v>
      </c>
      <c r="H4315" s="255" t="s">
        <v>17060</v>
      </c>
      <c r="I4315" s="255" t="s">
        <v>17061</v>
      </c>
      <c r="J4315" s="255">
        <v>13977876264</v>
      </c>
      <c r="K4315" s="255" t="s">
        <v>27</v>
      </c>
      <c r="L4315" s="260">
        <v>44394</v>
      </c>
      <c r="M4315" s="255" t="s">
        <v>2455</v>
      </c>
      <c r="N4315" s="255" t="s">
        <v>30</v>
      </c>
      <c r="O4315" s="260"/>
      <c r="P4315" s="255"/>
      <c r="Q4315" s="255" t="s">
        <v>30</v>
      </c>
      <c r="R4315" s="255"/>
      <c r="S4315" s="255"/>
      <c r="T4315" s="251" t="str">
        <f t="array" ref="T4315">VLOOKUP(D4315&amp;E4315,IF({1,0},'2021春'!$C$3:$C$4485&amp;'2021春'!$D$3:$D$4485,'2021春'!$H$3:$H$4485),2,0)</f>
        <v>451229200411170018</v>
      </c>
    </row>
    <row r="4316" spans="1:20">
      <c r="A4316" s="255">
        <v>4314</v>
      </c>
      <c r="B4316" s="255" t="s">
        <v>17062</v>
      </c>
      <c r="C4316" s="255" t="s">
        <v>21</v>
      </c>
      <c r="D4316" s="255" t="s">
        <v>512</v>
      </c>
      <c r="E4316" s="255" t="s">
        <v>17063</v>
      </c>
      <c r="F4316" s="255" t="s">
        <v>24</v>
      </c>
      <c r="G4316" s="255">
        <v>16</v>
      </c>
      <c r="H4316" s="255" t="s">
        <v>17064</v>
      </c>
      <c r="I4316" s="255" t="s">
        <v>17065</v>
      </c>
      <c r="J4316" s="255" t="s">
        <v>17066</v>
      </c>
      <c r="K4316" s="255" t="s">
        <v>27</v>
      </c>
      <c r="L4316" s="260">
        <v>44394</v>
      </c>
      <c r="M4316" s="255" t="s">
        <v>2455</v>
      </c>
      <c r="N4316" s="255" t="s">
        <v>30</v>
      </c>
      <c r="O4316" s="260"/>
      <c r="P4316" s="255"/>
      <c r="Q4316" s="255" t="s">
        <v>30</v>
      </c>
      <c r="R4316" s="255"/>
      <c r="S4316" s="255"/>
      <c r="T4316" s="251" t="str">
        <f t="array" ref="T4316">VLOOKUP(D4316&amp;E4316,IF({1,0},'2021春'!$C$3:$C$4485&amp;'2021春'!$D$3:$D$4485,'2021春'!$H$3:$H$4485),2,0)</f>
        <v>452731200503023314</v>
      </c>
    </row>
    <row r="4317" spans="1:20">
      <c r="A4317" s="255">
        <v>4315</v>
      </c>
      <c r="B4317" s="255" t="s">
        <v>17067</v>
      </c>
      <c r="C4317" s="255" t="s">
        <v>21</v>
      </c>
      <c r="D4317" s="255" t="s">
        <v>512</v>
      </c>
      <c r="E4317" s="255" t="s">
        <v>17068</v>
      </c>
      <c r="F4317" s="255" t="s">
        <v>24</v>
      </c>
      <c r="G4317" s="255">
        <v>16</v>
      </c>
      <c r="H4317" s="255" t="s">
        <v>17069</v>
      </c>
      <c r="I4317" s="255" t="s">
        <v>17070</v>
      </c>
      <c r="J4317" s="255" t="s">
        <v>17071</v>
      </c>
      <c r="K4317" s="255" t="s">
        <v>27</v>
      </c>
      <c r="L4317" s="260">
        <v>44396</v>
      </c>
      <c r="M4317" s="255" t="s">
        <v>139</v>
      </c>
      <c r="N4317" s="255" t="s">
        <v>30</v>
      </c>
      <c r="O4317" s="260"/>
      <c r="P4317" s="255"/>
      <c r="Q4317" s="255" t="s">
        <v>30</v>
      </c>
      <c r="R4317" s="255"/>
      <c r="S4317" s="255"/>
      <c r="T4317" s="251" t="str">
        <f t="array" ref="T4317">VLOOKUP(D4317&amp;E4317,IF({1,0},'2021春'!$C$3:$C$4485&amp;'2021春'!$D$3:$D$4485,'2021春'!$H$3:$H$4485),2,0)</f>
        <v>452731200412183611</v>
      </c>
    </row>
    <row r="4318" spans="1:20">
      <c r="A4318" s="255">
        <v>4316</v>
      </c>
      <c r="B4318" s="255" t="s">
        <v>17072</v>
      </c>
      <c r="C4318" s="255" t="s">
        <v>21</v>
      </c>
      <c r="D4318" s="255" t="s">
        <v>512</v>
      </c>
      <c r="E4318" s="255" t="s">
        <v>17073</v>
      </c>
      <c r="F4318" s="255" t="s">
        <v>24</v>
      </c>
      <c r="G4318" s="255">
        <v>17</v>
      </c>
      <c r="H4318" s="255" t="s">
        <v>17074</v>
      </c>
      <c r="I4318" s="255" t="s">
        <v>7913</v>
      </c>
      <c r="J4318" s="255" t="s">
        <v>17075</v>
      </c>
      <c r="K4318" s="255" t="s">
        <v>27</v>
      </c>
      <c r="L4318" s="260">
        <v>44396</v>
      </c>
      <c r="M4318" s="255" t="s">
        <v>28</v>
      </c>
      <c r="N4318" s="255" t="s">
        <v>30</v>
      </c>
      <c r="O4318" s="260"/>
      <c r="P4318" s="255"/>
      <c r="Q4318" s="255" t="s">
        <v>30</v>
      </c>
      <c r="R4318" s="255"/>
      <c r="S4318" s="255"/>
      <c r="T4318" s="251" t="str">
        <f t="array" ref="T4318">VLOOKUP(D4318&amp;E4318,IF({1,0},'2021春'!$C$3:$C$4485&amp;'2021春'!$D$3:$D$4485,'2021春'!$H$3:$H$4485),2,0)</f>
        <v>451229200401140915</v>
      </c>
    </row>
    <row r="4319" spans="1:20">
      <c r="A4319" s="255">
        <v>4317</v>
      </c>
      <c r="B4319" s="255" t="s">
        <v>17076</v>
      </c>
      <c r="C4319" s="255" t="s">
        <v>21</v>
      </c>
      <c r="D4319" s="255" t="s">
        <v>512</v>
      </c>
      <c r="E4319" s="255" t="s">
        <v>17077</v>
      </c>
      <c r="F4319" s="255" t="s">
        <v>24</v>
      </c>
      <c r="G4319" s="255">
        <v>16</v>
      </c>
      <c r="H4319" s="255" t="s">
        <v>17078</v>
      </c>
      <c r="I4319" s="255" t="s">
        <v>17079</v>
      </c>
      <c r="J4319" s="255">
        <v>18934967297</v>
      </c>
      <c r="K4319" s="255" t="s">
        <v>27</v>
      </c>
      <c r="L4319" s="260">
        <v>44397</v>
      </c>
      <c r="M4319" s="255" t="s">
        <v>2455</v>
      </c>
      <c r="N4319" s="255" t="s">
        <v>30</v>
      </c>
      <c r="O4319" s="260"/>
      <c r="P4319" s="255"/>
      <c r="Q4319" s="255" t="s">
        <v>30</v>
      </c>
      <c r="R4319" s="255"/>
      <c r="S4319" s="255"/>
      <c r="T4319" s="251" t="str">
        <f t="array" ref="T4319">VLOOKUP(D4319&amp;E4319,IF({1,0},'2021春'!$C$3:$C$4485&amp;'2021春'!$D$3:$D$4485,'2021春'!$H$3:$H$4485),2,0)</f>
        <v>451229200409272410</v>
      </c>
    </row>
    <row r="4320" spans="1:20">
      <c r="A4320" s="255">
        <v>4318</v>
      </c>
      <c r="B4320" s="255" t="s">
        <v>17080</v>
      </c>
      <c r="C4320" s="255" t="s">
        <v>21</v>
      </c>
      <c r="D4320" s="255" t="s">
        <v>512</v>
      </c>
      <c r="E4320" s="255" t="s">
        <v>17081</v>
      </c>
      <c r="F4320" s="255" t="s">
        <v>24</v>
      </c>
      <c r="G4320" s="255">
        <v>16</v>
      </c>
      <c r="H4320" s="255" t="s">
        <v>17082</v>
      </c>
      <c r="I4320" s="255" t="s">
        <v>17083</v>
      </c>
      <c r="J4320" s="255" t="s">
        <v>17084</v>
      </c>
      <c r="K4320" s="255" t="s">
        <v>27</v>
      </c>
      <c r="L4320" s="260">
        <v>44394</v>
      </c>
      <c r="M4320" s="255" t="s">
        <v>2455</v>
      </c>
      <c r="N4320" s="255" t="s">
        <v>30</v>
      </c>
      <c r="O4320" s="260"/>
      <c r="P4320" s="255"/>
      <c r="Q4320" s="255" t="s">
        <v>30</v>
      </c>
      <c r="R4320" s="255"/>
      <c r="S4320" s="255"/>
      <c r="T4320" s="251" t="str">
        <f t="array" ref="T4320">VLOOKUP(D4320&amp;E4320,IF({1,0},'2021春'!$C$3:$C$4485&amp;'2021春'!$D$3:$D$4485,'2021春'!$H$3:$H$4485),2,0)</f>
        <v>452731200508055710</v>
      </c>
    </row>
    <row r="4321" spans="1:20">
      <c r="A4321" s="255">
        <v>4319</v>
      </c>
      <c r="B4321" s="255" t="s">
        <v>17085</v>
      </c>
      <c r="C4321" s="255" t="s">
        <v>21</v>
      </c>
      <c r="D4321" s="255" t="s">
        <v>512</v>
      </c>
      <c r="E4321" s="255" t="s">
        <v>17086</v>
      </c>
      <c r="F4321" s="255" t="s">
        <v>24</v>
      </c>
      <c r="G4321" s="255">
        <v>16</v>
      </c>
      <c r="H4321" s="255" t="s">
        <v>17087</v>
      </c>
      <c r="I4321" s="255" t="s">
        <v>17088</v>
      </c>
      <c r="J4321" s="255" t="s">
        <v>17089</v>
      </c>
      <c r="K4321" s="255" t="s">
        <v>27</v>
      </c>
      <c r="L4321" s="260">
        <v>44394</v>
      </c>
      <c r="M4321" s="255" t="s">
        <v>2455</v>
      </c>
      <c r="N4321" s="255" t="s">
        <v>30</v>
      </c>
      <c r="O4321" s="260"/>
      <c r="P4321" s="255"/>
      <c r="Q4321" s="255" t="s">
        <v>30</v>
      </c>
      <c r="R4321" s="255" t="s">
        <v>17090</v>
      </c>
      <c r="S4321" s="255"/>
      <c r="T4321" s="251" t="str">
        <f t="array" ref="T4321">VLOOKUP(D4321&amp;E4321,IF({1,0},'2021春'!$C$3:$C$4485&amp;'2021春'!$D$3:$D$4485,'2021春'!$H$3:$H$4485),2,0)</f>
        <v>452127200411260913</v>
      </c>
    </row>
    <row r="4322" spans="1:20">
      <c r="A4322" s="255">
        <v>4320</v>
      </c>
      <c r="B4322" s="255" t="s">
        <v>17091</v>
      </c>
      <c r="C4322" s="255" t="s">
        <v>21</v>
      </c>
      <c r="D4322" s="255" t="s">
        <v>512</v>
      </c>
      <c r="E4322" s="255" t="s">
        <v>17092</v>
      </c>
      <c r="F4322" s="255" t="s">
        <v>24</v>
      </c>
      <c r="G4322" s="255">
        <v>16</v>
      </c>
      <c r="H4322" s="255" t="s">
        <v>17093</v>
      </c>
      <c r="I4322" s="255" t="s">
        <v>17094</v>
      </c>
      <c r="J4322" s="255" t="s">
        <v>17095</v>
      </c>
      <c r="K4322" s="255" t="s">
        <v>27</v>
      </c>
      <c r="L4322" s="260">
        <v>44396</v>
      </c>
      <c r="M4322" s="255" t="s">
        <v>301</v>
      </c>
      <c r="N4322" s="255" t="s">
        <v>30</v>
      </c>
      <c r="O4322" s="260"/>
      <c r="P4322" s="255"/>
      <c r="Q4322" s="255" t="s">
        <v>30</v>
      </c>
      <c r="R4322" s="255"/>
      <c r="S4322" s="255"/>
      <c r="T4322" s="251" t="str">
        <f t="array" ref="T4322">VLOOKUP(D4322&amp;E4322,IF({1,0},'2021春'!$C$3:$C$4485&amp;'2021春'!$D$3:$D$4485,'2021春'!$H$3:$H$4485),2,0)</f>
        <v>452731200410046613</v>
      </c>
    </row>
    <row r="4323" spans="1:20">
      <c r="A4323" s="255">
        <v>4321</v>
      </c>
      <c r="B4323" s="255" t="s">
        <v>17096</v>
      </c>
      <c r="C4323" s="255" t="s">
        <v>21</v>
      </c>
      <c r="D4323" s="255" t="s">
        <v>512</v>
      </c>
      <c r="E4323" s="255" t="s">
        <v>17097</v>
      </c>
      <c r="F4323" s="255" t="s">
        <v>24</v>
      </c>
      <c r="G4323" s="255">
        <v>16</v>
      </c>
      <c r="H4323" s="255" t="s">
        <v>11124</v>
      </c>
      <c r="I4323" s="255" t="s">
        <v>17098</v>
      </c>
      <c r="J4323" s="255">
        <v>15777833095</v>
      </c>
      <c r="K4323" s="255" t="s">
        <v>27</v>
      </c>
      <c r="L4323" s="260">
        <v>44396</v>
      </c>
      <c r="M4323" s="255" t="s">
        <v>139</v>
      </c>
      <c r="N4323" s="255" t="s">
        <v>30</v>
      </c>
      <c r="O4323" s="260"/>
      <c r="P4323" s="255"/>
      <c r="Q4323" s="255" t="s">
        <v>30</v>
      </c>
      <c r="R4323" s="255"/>
      <c r="S4323" s="255"/>
      <c r="T4323" s="251" t="str">
        <f t="array" ref="T4323">VLOOKUP(D4323&amp;E4323,IF({1,0},'2021春'!$C$3:$C$4485&amp;'2021春'!$D$3:$D$4485,'2021春'!$H$3:$H$4485),2,0)</f>
        <v>452731200409213613</v>
      </c>
    </row>
    <row r="4324" spans="1:20">
      <c r="A4324" s="255">
        <v>4322</v>
      </c>
      <c r="B4324" s="255" t="s">
        <v>17099</v>
      </c>
      <c r="C4324" s="255" t="s">
        <v>21</v>
      </c>
      <c r="D4324" s="255" t="s">
        <v>512</v>
      </c>
      <c r="E4324" s="255" t="s">
        <v>17100</v>
      </c>
      <c r="F4324" s="255" t="s">
        <v>24</v>
      </c>
      <c r="G4324" s="255">
        <v>16</v>
      </c>
      <c r="H4324" s="255" t="s">
        <v>13008</v>
      </c>
      <c r="I4324" s="255" t="s">
        <v>17101</v>
      </c>
      <c r="J4324" s="255">
        <v>13794414802</v>
      </c>
      <c r="K4324" s="255" t="s">
        <v>27</v>
      </c>
      <c r="L4324" s="260">
        <v>44399</v>
      </c>
      <c r="M4324" s="255" t="s">
        <v>133</v>
      </c>
      <c r="N4324" s="255" t="s">
        <v>30</v>
      </c>
      <c r="O4324" s="260"/>
      <c r="P4324" s="255"/>
      <c r="Q4324" s="255" t="s">
        <v>30</v>
      </c>
      <c r="R4324" s="255"/>
      <c r="S4324" s="255"/>
      <c r="T4324" s="251" t="str">
        <f t="array" ref="T4324">VLOOKUP(D4324&amp;E4324,IF({1,0},'2021春'!$C$3:$C$4485&amp;'2021春'!$D$3:$D$4485,'2021春'!$H$3:$H$4485),2,0)</f>
        <v>452731200411062412</v>
      </c>
    </row>
    <row r="4325" spans="1:20">
      <c r="A4325" s="255">
        <v>4323</v>
      </c>
      <c r="B4325" s="255" t="s">
        <v>17102</v>
      </c>
      <c r="C4325" s="255" t="s">
        <v>21</v>
      </c>
      <c r="D4325" s="255" t="s">
        <v>512</v>
      </c>
      <c r="E4325" s="255" t="s">
        <v>17103</v>
      </c>
      <c r="F4325" s="255" t="s">
        <v>24</v>
      </c>
      <c r="G4325" s="255">
        <v>18</v>
      </c>
      <c r="H4325" s="255" t="s">
        <v>17104</v>
      </c>
      <c r="I4325" s="255" t="s">
        <v>17105</v>
      </c>
      <c r="J4325" s="255">
        <v>15777802599</v>
      </c>
      <c r="K4325" s="255" t="s">
        <v>27</v>
      </c>
      <c r="L4325" s="260">
        <v>44395</v>
      </c>
      <c r="M4325" s="255" t="s">
        <v>2455</v>
      </c>
      <c r="N4325" s="255" t="s">
        <v>30</v>
      </c>
      <c r="O4325" s="260"/>
      <c r="P4325" s="255"/>
      <c r="Q4325" s="255" t="s">
        <v>30</v>
      </c>
      <c r="R4325" s="255"/>
      <c r="S4325" s="255"/>
      <c r="T4325" s="251" t="str">
        <f t="array" ref="T4325">VLOOKUP(D4325&amp;E4325,IF({1,0},'2021春'!$C$3:$C$4485&amp;'2021春'!$D$3:$D$4485,'2021春'!$H$3:$H$4485),2,0)</f>
        <v>533325200308060832</v>
      </c>
    </row>
    <row r="4326" spans="1:20">
      <c r="A4326" s="255">
        <v>4324</v>
      </c>
      <c r="B4326" s="255" t="s">
        <v>17106</v>
      </c>
      <c r="C4326" s="255" t="s">
        <v>21</v>
      </c>
      <c r="D4326" s="255" t="s">
        <v>512</v>
      </c>
      <c r="E4326" s="255" t="s">
        <v>17107</v>
      </c>
      <c r="F4326" s="255" t="s">
        <v>24</v>
      </c>
      <c r="G4326" s="255">
        <v>17</v>
      </c>
      <c r="H4326" s="255" t="s">
        <v>17108</v>
      </c>
      <c r="I4326" s="255" t="s">
        <v>17109</v>
      </c>
      <c r="J4326" s="255">
        <v>15577842108</v>
      </c>
      <c r="K4326" s="255" t="s">
        <v>27</v>
      </c>
      <c r="L4326" s="260">
        <v>44409</v>
      </c>
      <c r="M4326" s="255" t="s">
        <v>98</v>
      </c>
      <c r="N4326" s="255" t="s">
        <v>30</v>
      </c>
      <c r="O4326" s="260"/>
      <c r="P4326" s="255"/>
      <c r="Q4326" s="255" t="s">
        <v>30</v>
      </c>
      <c r="R4326" s="255"/>
      <c r="S4326" s="255"/>
      <c r="T4326" s="251" t="str">
        <f t="array" ref="T4326">VLOOKUP(D4326&amp;E4326,IF({1,0},'2021春'!$C$3:$C$4485&amp;'2021春'!$D$3:$D$4485,'2021春'!$H$3:$H$4485),2,0)</f>
        <v>452731200406035110</v>
      </c>
    </row>
    <row r="4327" spans="1:20">
      <c r="A4327" s="255">
        <v>4325</v>
      </c>
      <c r="B4327" s="255" t="s">
        <v>17110</v>
      </c>
      <c r="C4327" s="255" t="s">
        <v>21</v>
      </c>
      <c r="D4327" s="255" t="s">
        <v>512</v>
      </c>
      <c r="E4327" s="255" t="s">
        <v>17111</v>
      </c>
      <c r="F4327" s="255" t="s">
        <v>24</v>
      </c>
      <c r="G4327" s="255">
        <v>18</v>
      </c>
      <c r="H4327" s="255" t="s">
        <v>17112</v>
      </c>
      <c r="I4327" s="255" t="s">
        <v>8231</v>
      </c>
      <c r="J4327" s="255">
        <v>15277894697</v>
      </c>
      <c r="K4327" s="255" t="s">
        <v>27</v>
      </c>
      <c r="L4327" s="260">
        <v>44331</v>
      </c>
      <c r="M4327" s="255" t="s">
        <v>2455</v>
      </c>
      <c r="N4327" s="255" t="s">
        <v>27</v>
      </c>
      <c r="O4327" s="260">
        <v>44366</v>
      </c>
      <c r="P4327" s="255" t="s">
        <v>2455</v>
      </c>
      <c r="Q4327" s="255" t="s">
        <v>30</v>
      </c>
      <c r="R4327" s="255"/>
      <c r="S4327" s="255"/>
      <c r="T4327" s="251" t="str">
        <f t="array" ref="T4327">VLOOKUP(D4327&amp;E4327,IF({1,0},'2021春'!$C$3:$C$4485&amp;'2021春'!$D$3:$D$4485,'2021春'!$H$3:$H$4485),2,0)</f>
        <v>451229200303252411</v>
      </c>
    </row>
    <row r="4328" spans="1:20">
      <c r="A4328" s="255">
        <v>4326</v>
      </c>
      <c r="B4328" s="255" t="s">
        <v>17113</v>
      </c>
      <c r="C4328" s="255" t="s">
        <v>21</v>
      </c>
      <c r="D4328" s="255" t="s">
        <v>512</v>
      </c>
      <c r="E4328" s="255" t="s">
        <v>17114</v>
      </c>
      <c r="F4328" s="255" t="s">
        <v>24</v>
      </c>
      <c r="G4328" s="255">
        <v>18</v>
      </c>
      <c r="H4328" s="255" t="s">
        <v>17115</v>
      </c>
      <c r="I4328" s="255" t="s">
        <v>17116</v>
      </c>
      <c r="J4328" s="255" t="s">
        <v>17117</v>
      </c>
      <c r="K4328" s="255" t="s">
        <v>27</v>
      </c>
      <c r="L4328" s="260">
        <v>44395</v>
      </c>
      <c r="M4328" s="255" t="s">
        <v>1352</v>
      </c>
      <c r="N4328" s="255" t="s">
        <v>30</v>
      </c>
      <c r="O4328" s="260"/>
      <c r="P4328" s="255"/>
      <c r="Q4328" s="255" t="s">
        <v>30</v>
      </c>
      <c r="R4328" s="255"/>
      <c r="S4328" s="255"/>
      <c r="T4328" s="251" t="str">
        <f t="array" ref="T4328">VLOOKUP(D4328&amp;E4328,IF({1,0},'2021春'!$C$3:$C$4485&amp;'2021春'!$D$3:$D$4485,'2021春'!$H$3:$H$4485),2,0)</f>
        <v>45273120030801181X</v>
      </c>
    </row>
    <row r="4329" spans="1:20">
      <c r="A4329" s="255">
        <v>4327</v>
      </c>
      <c r="B4329" s="255" t="s">
        <v>17118</v>
      </c>
      <c r="C4329" s="255" t="s">
        <v>21</v>
      </c>
      <c r="D4329" s="255" t="s">
        <v>512</v>
      </c>
      <c r="E4329" s="255" t="s">
        <v>17119</v>
      </c>
      <c r="F4329" s="255" t="s">
        <v>24</v>
      </c>
      <c r="G4329" s="255">
        <v>17</v>
      </c>
      <c r="H4329" s="255" t="s">
        <v>17120</v>
      </c>
      <c r="I4329" s="255" t="s">
        <v>17121</v>
      </c>
      <c r="J4329" s="255" t="s">
        <v>17122</v>
      </c>
      <c r="K4329" s="255" t="s">
        <v>27</v>
      </c>
      <c r="L4329" s="260">
        <v>44395</v>
      </c>
      <c r="M4329" s="255" t="s">
        <v>2455</v>
      </c>
      <c r="N4329" s="255" t="s">
        <v>30</v>
      </c>
      <c r="O4329" s="260"/>
      <c r="P4329" s="255"/>
      <c r="Q4329" s="255" t="s">
        <v>30</v>
      </c>
      <c r="R4329" s="255"/>
      <c r="S4329" s="255"/>
      <c r="T4329" s="251" t="str">
        <f t="array" ref="T4329">VLOOKUP(D4329&amp;E4329,IF({1,0},'2021春'!$C$3:$C$4485&amp;'2021春'!$D$3:$D$4485,'2021春'!$H$3:$H$4485),2,0)</f>
        <v>452731200403281834</v>
      </c>
    </row>
    <row r="4330" spans="1:20">
      <c r="A4330" s="255">
        <v>4328</v>
      </c>
      <c r="B4330" s="255" t="s">
        <v>17123</v>
      </c>
      <c r="C4330" s="255" t="s">
        <v>21</v>
      </c>
      <c r="D4330" s="255" t="s">
        <v>512</v>
      </c>
      <c r="E4330" s="255" t="s">
        <v>17124</v>
      </c>
      <c r="F4330" s="255" t="s">
        <v>24</v>
      </c>
      <c r="G4330" s="255">
        <v>17</v>
      </c>
      <c r="H4330" s="255" t="s">
        <v>17125</v>
      </c>
      <c r="I4330" s="255" t="s">
        <v>7293</v>
      </c>
      <c r="J4330" s="255" t="s">
        <v>17126</v>
      </c>
      <c r="K4330" s="255" t="s">
        <v>27</v>
      </c>
      <c r="L4330" s="260">
        <v>44404</v>
      </c>
      <c r="M4330" s="255" t="s">
        <v>8357</v>
      </c>
      <c r="N4330" s="255" t="s">
        <v>30</v>
      </c>
      <c r="O4330" s="260"/>
      <c r="P4330" s="255"/>
      <c r="Q4330" s="255" t="s">
        <v>30</v>
      </c>
      <c r="R4330" s="255"/>
      <c r="S4330" s="255"/>
      <c r="T4330" s="251" t="str">
        <f t="array" ref="T4330">VLOOKUP(D4330&amp;E4330,IF({1,0},'2021春'!$C$3:$C$4485&amp;'2021春'!$D$3:$D$4485,'2021春'!$H$3:$H$4485),2,0)</f>
        <v>451229200311071813</v>
      </c>
    </row>
    <row r="4331" spans="1:20">
      <c r="A4331" s="255">
        <v>4329</v>
      </c>
      <c r="B4331" s="255" t="s">
        <v>17127</v>
      </c>
      <c r="C4331" s="255" t="s">
        <v>21</v>
      </c>
      <c r="D4331" s="255" t="s">
        <v>512</v>
      </c>
      <c r="E4331" s="255" t="s">
        <v>11180</v>
      </c>
      <c r="F4331" s="255" t="s">
        <v>24</v>
      </c>
      <c r="G4331" s="255">
        <v>17</v>
      </c>
      <c r="H4331" s="255" t="s">
        <v>12906</v>
      </c>
      <c r="I4331" s="255" t="s">
        <v>17128</v>
      </c>
      <c r="J4331" s="255">
        <v>15277858713</v>
      </c>
      <c r="K4331" s="255" t="s">
        <v>27</v>
      </c>
      <c r="L4331" s="260">
        <v>44399</v>
      </c>
      <c r="M4331" s="255" t="s">
        <v>139</v>
      </c>
      <c r="N4331" s="255"/>
      <c r="O4331" s="260"/>
      <c r="P4331" s="255"/>
      <c r="Q4331" s="255" t="s">
        <v>30</v>
      </c>
      <c r="R4331" s="255"/>
      <c r="S4331" s="255"/>
      <c r="T4331" s="251" t="str">
        <f t="array" ref="T4331">VLOOKUP(D4331&amp;E4331,IF({1,0},'2021春'!$C$3:$C$4485&amp;'2021春'!$D$3:$D$4485,'2021春'!$H$3:$H$4485),2,0)</f>
        <v>452731200404233615</v>
      </c>
    </row>
    <row r="4332" spans="1:20">
      <c r="A4332" s="255">
        <v>4330</v>
      </c>
      <c r="B4332" s="255" t="s">
        <v>17129</v>
      </c>
      <c r="C4332" s="255" t="s">
        <v>21</v>
      </c>
      <c r="D4332" s="255" t="s">
        <v>512</v>
      </c>
      <c r="E4332" s="255" t="s">
        <v>17130</v>
      </c>
      <c r="F4332" s="255" t="s">
        <v>24</v>
      </c>
      <c r="G4332" s="255">
        <v>17</v>
      </c>
      <c r="H4332" s="255" t="s">
        <v>17131</v>
      </c>
      <c r="I4332" s="255" t="s">
        <v>17132</v>
      </c>
      <c r="J4332" s="255" t="s">
        <v>17133</v>
      </c>
      <c r="K4332" s="255" t="s">
        <v>27</v>
      </c>
      <c r="L4332" s="260">
        <v>44395</v>
      </c>
      <c r="M4332" s="255" t="s">
        <v>28</v>
      </c>
      <c r="N4332" s="255" t="s">
        <v>30</v>
      </c>
      <c r="O4332" s="260"/>
      <c r="P4332" s="255"/>
      <c r="Q4332" s="255" t="s">
        <v>30</v>
      </c>
      <c r="R4332" s="255"/>
      <c r="S4332" s="255"/>
      <c r="T4332" s="251" t="str">
        <f t="array" ref="T4332">VLOOKUP(D4332&amp;E4332,IF({1,0},'2021春'!$C$3:$C$4485&amp;'2021春'!$D$3:$D$4485,'2021春'!$H$3:$H$4485),2,0)</f>
        <v>451229200401050311</v>
      </c>
    </row>
    <row r="4333" spans="1:20">
      <c r="A4333" s="255">
        <v>4331</v>
      </c>
      <c r="B4333" s="255" t="s">
        <v>17134</v>
      </c>
      <c r="C4333" s="255" t="s">
        <v>21</v>
      </c>
      <c r="D4333" s="255" t="s">
        <v>512</v>
      </c>
      <c r="E4333" s="255" t="s">
        <v>17135</v>
      </c>
      <c r="F4333" s="255" t="s">
        <v>24</v>
      </c>
      <c r="G4333" s="255">
        <v>16</v>
      </c>
      <c r="H4333" s="255" t="s">
        <v>15695</v>
      </c>
      <c r="I4333" s="255" t="s">
        <v>12644</v>
      </c>
      <c r="J4333" s="255" t="s">
        <v>17136</v>
      </c>
      <c r="K4333" s="255" t="s">
        <v>27</v>
      </c>
      <c r="L4333" s="260">
        <v>44416</v>
      </c>
      <c r="M4333" s="255" t="s">
        <v>1217</v>
      </c>
      <c r="N4333" s="255" t="s">
        <v>30</v>
      </c>
      <c r="O4333" s="260"/>
      <c r="P4333" s="255"/>
      <c r="Q4333" s="255" t="s">
        <v>30</v>
      </c>
      <c r="R4333" s="255"/>
      <c r="S4333" s="255"/>
      <c r="T4333" s="251" t="str">
        <f t="array" ref="T4333">VLOOKUP(D4333&amp;E4333,IF({1,0},'2021春'!$C$3:$C$4485&amp;'2021春'!$D$3:$D$4485,'2021春'!$H$3:$H$4485),2,0)</f>
        <v>451229200507185134</v>
      </c>
    </row>
    <row r="4334" spans="1:20">
      <c r="A4334" s="255">
        <v>4332</v>
      </c>
      <c r="B4334" s="255" t="s">
        <v>17137</v>
      </c>
      <c r="C4334" s="255" t="s">
        <v>21</v>
      </c>
      <c r="D4334" s="255" t="s">
        <v>512</v>
      </c>
      <c r="E4334" s="255" t="s">
        <v>17138</v>
      </c>
      <c r="F4334" s="255" t="s">
        <v>24</v>
      </c>
      <c r="G4334" s="255">
        <v>15</v>
      </c>
      <c r="H4334" s="255" t="s">
        <v>7495</v>
      </c>
      <c r="I4334" s="255" t="s">
        <v>17139</v>
      </c>
      <c r="J4334" s="255" t="s">
        <v>17140</v>
      </c>
      <c r="K4334" s="255" t="s">
        <v>27</v>
      </c>
      <c r="L4334" s="260">
        <v>44397</v>
      </c>
      <c r="M4334" s="255" t="s">
        <v>1303</v>
      </c>
      <c r="N4334" s="255" t="s">
        <v>30</v>
      </c>
      <c r="O4334" s="260"/>
      <c r="P4334" s="255"/>
      <c r="Q4334" s="255" t="s">
        <v>30</v>
      </c>
      <c r="R4334" s="255"/>
      <c r="S4334" s="255"/>
      <c r="T4334" s="251" t="str">
        <f t="array" ref="T4334">VLOOKUP(D4334&amp;E4334,IF({1,0},'2021春'!$C$3:$C$4485&amp;'2021春'!$D$3:$D$4485,'2021春'!$H$3:$H$4485),2,0)</f>
        <v>451229200603184211</v>
      </c>
    </row>
    <row r="4335" spans="1:20">
      <c r="A4335" s="255">
        <v>4333</v>
      </c>
      <c r="B4335" s="255" t="s">
        <v>17141</v>
      </c>
      <c r="C4335" s="255" t="s">
        <v>21</v>
      </c>
      <c r="D4335" s="255" t="s">
        <v>512</v>
      </c>
      <c r="E4335" s="255" t="s">
        <v>3445</v>
      </c>
      <c r="F4335" s="255" t="s">
        <v>24</v>
      </c>
      <c r="G4335" s="255">
        <v>18</v>
      </c>
      <c r="H4335" s="255" t="s">
        <v>1444</v>
      </c>
      <c r="I4335" s="255" t="s">
        <v>17142</v>
      </c>
      <c r="J4335" s="255" t="s">
        <v>17143</v>
      </c>
      <c r="K4335" s="255" t="s">
        <v>27</v>
      </c>
      <c r="L4335" s="260">
        <v>44398</v>
      </c>
      <c r="M4335" s="255" t="s">
        <v>1303</v>
      </c>
      <c r="N4335" s="255" t="s">
        <v>30</v>
      </c>
      <c r="O4335" s="260"/>
      <c r="P4335" s="255"/>
      <c r="Q4335" s="255" t="s">
        <v>30</v>
      </c>
      <c r="R4335" s="255"/>
      <c r="S4335" s="255"/>
      <c r="T4335" s="251" t="str">
        <f t="array" ref="T4335">VLOOKUP(D4335&amp;E4335,IF({1,0},'2021春'!$C$3:$C$4485&amp;'2021春'!$D$3:$D$4485,'2021春'!$H$3:$H$4485),2,0)</f>
        <v>45122920030613391X</v>
      </c>
    </row>
    <row r="4336" spans="1:20">
      <c r="A4336" s="255">
        <v>4334</v>
      </c>
      <c r="B4336" s="255" t="s">
        <v>17144</v>
      </c>
      <c r="C4336" s="255" t="s">
        <v>21</v>
      </c>
      <c r="D4336" s="255" t="s">
        <v>512</v>
      </c>
      <c r="E4336" s="255" t="s">
        <v>17145</v>
      </c>
      <c r="F4336" s="255" t="s">
        <v>24</v>
      </c>
      <c r="G4336" s="255">
        <v>17</v>
      </c>
      <c r="H4336" s="255" t="s">
        <v>17146</v>
      </c>
      <c r="I4336" s="255" t="s">
        <v>17147</v>
      </c>
      <c r="J4336" s="255" t="s">
        <v>17148</v>
      </c>
      <c r="K4336" s="255" t="s">
        <v>27</v>
      </c>
      <c r="L4336" s="260">
        <v>44395</v>
      </c>
      <c r="M4336" s="255" t="s">
        <v>4424</v>
      </c>
      <c r="N4336" s="255" t="s">
        <v>30</v>
      </c>
      <c r="O4336" s="260"/>
      <c r="P4336" s="255"/>
      <c r="Q4336" s="255" t="s">
        <v>30</v>
      </c>
      <c r="R4336" s="255"/>
      <c r="S4336" s="255"/>
      <c r="T4336" s="251" t="str">
        <f t="array" ref="T4336">VLOOKUP(D4336&amp;E4336,IF({1,0},'2021春'!$C$3:$C$4485&amp;'2021春'!$D$3:$D$4485,'2021春'!$H$3:$H$4485),2,0)</f>
        <v>452731200404045411</v>
      </c>
    </row>
    <row r="4337" spans="1:20">
      <c r="A4337" s="255">
        <v>4335</v>
      </c>
      <c r="B4337" s="255" t="s">
        <v>17149</v>
      </c>
      <c r="C4337" s="255" t="s">
        <v>21</v>
      </c>
      <c r="D4337" s="255" t="s">
        <v>512</v>
      </c>
      <c r="E4337" s="255" t="s">
        <v>17150</v>
      </c>
      <c r="F4337" s="255" t="s">
        <v>24</v>
      </c>
      <c r="G4337" s="255">
        <v>15</v>
      </c>
      <c r="H4337" s="255" t="s">
        <v>17151</v>
      </c>
      <c r="I4337" s="255" t="s">
        <v>17152</v>
      </c>
      <c r="J4337" s="255" t="s">
        <v>17153</v>
      </c>
      <c r="K4337" s="255" t="s">
        <v>27</v>
      </c>
      <c r="L4337" s="260">
        <v>44396</v>
      </c>
      <c r="M4337" s="255" t="s">
        <v>133</v>
      </c>
      <c r="N4337" s="255" t="s">
        <v>30</v>
      </c>
      <c r="O4337" s="260"/>
      <c r="P4337" s="255"/>
      <c r="Q4337" s="255" t="s">
        <v>30</v>
      </c>
      <c r="R4337" s="255"/>
      <c r="S4337" s="255"/>
      <c r="T4337" s="251" t="str">
        <f t="array" ref="T4337">VLOOKUP(D4337&amp;E4337,IF({1,0},'2021春'!$C$3:$C$4485&amp;'2021春'!$D$3:$D$4485,'2021春'!$H$3:$H$4485),2,0)</f>
        <v>451229200508152414</v>
      </c>
    </row>
    <row r="4338" spans="1:20">
      <c r="A4338" s="255">
        <v>4336</v>
      </c>
      <c r="B4338" s="255" t="s">
        <v>17154</v>
      </c>
      <c r="C4338" s="255" t="s">
        <v>21</v>
      </c>
      <c r="D4338" s="255" t="s">
        <v>512</v>
      </c>
      <c r="E4338" s="255" t="s">
        <v>17155</v>
      </c>
      <c r="F4338" s="255" t="s">
        <v>24</v>
      </c>
      <c r="G4338" s="255">
        <v>16</v>
      </c>
      <c r="H4338" s="255" t="s">
        <v>17156</v>
      </c>
      <c r="I4338" s="255" t="s">
        <v>17157</v>
      </c>
      <c r="J4338" s="255" t="s">
        <v>17158</v>
      </c>
      <c r="K4338" s="255" t="s">
        <v>27</v>
      </c>
      <c r="L4338" s="260">
        <v>44395</v>
      </c>
      <c r="M4338" s="255" t="s">
        <v>2172</v>
      </c>
      <c r="N4338" s="255" t="s">
        <v>30</v>
      </c>
      <c r="O4338" s="260"/>
      <c r="P4338" s="255"/>
      <c r="Q4338" s="255" t="s">
        <v>30</v>
      </c>
      <c r="R4338" s="255"/>
      <c r="S4338" s="255"/>
      <c r="T4338" s="251" t="str">
        <f t="array" ref="T4338">VLOOKUP(D4338&amp;E4338,IF({1,0},'2021春'!$C$3:$C$4485&amp;'2021春'!$D$3:$D$4485,'2021春'!$H$3:$H$4485),2,0)</f>
        <v>451229200501152198</v>
      </c>
    </row>
    <row r="4339" spans="1:20">
      <c r="A4339" s="255">
        <v>4337</v>
      </c>
      <c r="B4339" s="255" t="s">
        <v>17159</v>
      </c>
      <c r="C4339" s="255" t="s">
        <v>21</v>
      </c>
      <c r="D4339" s="255" t="s">
        <v>512</v>
      </c>
      <c r="E4339" s="255" t="s">
        <v>17160</v>
      </c>
      <c r="F4339" s="255" t="s">
        <v>24</v>
      </c>
      <c r="G4339" s="255">
        <v>16</v>
      </c>
      <c r="H4339" s="255" t="s">
        <v>17161</v>
      </c>
      <c r="I4339" s="255" t="s">
        <v>13501</v>
      </c>
      <c r="J4339" s="255" t="s">
        <v>17162</v>
      </c>
      <c r="K4339" s="255" t="s">
        <v>27</v>
      </c>
      <c r="L4339" s="260">
        <v>44396</v>
      </c>
      <c r="M4339" s="255" t="s">
        <v>133</v>
      </c>
      <c r="N4339" s="255" t="s">
        <v>30</v>
      </c>
      <c r="O4339" s="260"/>
      <c r="P4339" s="255"/>
      <c r="Q4339" s="255" t="s">
        <v>30</v>
      </c>
      <c r="R4339" s="255"/>
      <c r="S4339" s="255"/>
      <c r="T4339" s="251" t="str">
        <f t="array" ref="T4339">VLOOKUP(D4339&amp;E4339,IF({1,0},'2021春'!$C$3:$C$4485&amp;'2021春'!$D$3:$D$4485,'2021春'!$H$3:$H$4485),2,0)</f>
        <v>452731200501290013</v>
      </c>
    </row>
    <row r="4340" spans="1:20">
      <c r="A4340" s="255">
        <v>4338</v>
      </c>
      <c r="B4340" s="255" t="s">
        <v>17163</v>
      </c>
      <c r="C4340" s="255" t="s">
        <v>21</v>
      </c>
      <c r="D4340" s="255" t="s">
        <v>512</v>
      </c>
      <c r="E4340" s="255" t="s">
        <v>17164</v>
      </c>
      <c r="F4340" s="255" t="s">
        <v>24</v>
      </c>
      <c r="G4340" s="255">
        <v>17</v>
      </c>
      <c r="H4340" s="255" t="s">
        <v>17165</v>
      </c>
      <c r="I4340" s="255" t="s">
        <v>17166</v>
      </c>
      <c r="J4340" s="255">
        <v>13647899078</v>
      </c>
      <c r="K4340" s="255" t="s">
        <v>27</v>
      </c>
      <c r="L4340" s="260">
        <v>44395</v>
      </c>
      <c r="M4340" s="255" t="s">
        <v>2172</v>
      </c>
      <c r="N4340" s="255" t="s">
        <v>30</v>
      </c>
      <c r="O4340" s="260"/>
      <c r="P4340" s="255"/>
      <c r="Q4340" s="255" t="s">
        <v>30</v>
      </c>
      <c r="R4340" s="255"/>
      <c r="S4340" s="255"/>
      <c r="T4340" s="251" t="str">
        <f t="array" ref="T4340">VLOOKUP(D4340&amp;E4340,IF({1,0},'2021春'!$C$3:$C$4485&amp;'2021春'!$D$3:$D$4485,'2021春'!$H$3:$H$4485),2,0)</f>
        <v>452729200407041131</v>
      </c>
    </row>
    <row r="4341" spans="1:20">
      <c r="A4341" s="255">
        <v>4339</v>
      </c>
      <c r="B4341" s="255" t="s">
        <v>17167</v>
      </c>
      <c r="C4341" s="255" t="s">
        <v>21</v>
      </c>
      <c r="D4341" s="255" t="s">
        <v>512</v>
      </c>
      <c r="E4341" s="255" t="s">
        <v>17168</v>
      </c>
      <c r="F4341" s="255" t="s">
        <v>24</v>
      </c>
      <c r="G4341" s="255">
        <v>15</v>
      </c>
      <c r="H4341" s="255" t="s">
        <v>17169</v>
      </c>
      <c r="I4341" s="255" t="s">
        <v>9018</v>
      </c>
      <c r="J4341" s="255">
        <v>18977894297</v>
      </c>
      <c r="K4341" s="255" t="s">
        <v>27</v>
      </c>
      <c r="L4341" s="260">
        <v>44396</v>
      </c>
      <c r="M4341" s="255" t="s">
        <v>4424</v>
      </c>
      <c r="N4341" s="255" t="s">
        <v>30</v>
      </c>
      <c r="O4341" s="260"/>
      <c r="P4341" s="255"/>
      <c r="Q4341" s="255" t="s">
        <v>30</v>
      </c>
      <c r="R4341" s="255"/>
      <c r="S4341" s="255"/>
      <c r="T4341" s="251" t="str">
        <f t="array" ref="T4341">VLOOKUP(D4341&amp;E4341,IF({1,0},'2021春'!$C$3:$C$4485&amp;'2021春'!$D$3:$D$4485,'2021春'!$H$3:$H$4485),2,0)</f>
        <v>452731200510255412</v>
      </c>
    </row>
    <row r="4342" spans="1:20">
      <c r="A4342" s="255">
        <v>4340</v>
      </c>
      <c r="B4342" s="255" t="s">
        <v>17170</v>
      </c>
      <c r="C4342" s="255" t="s">
        <v>21</v>
      </c>
      <c r="D4342" s="255" t="s">
        <v>512</v>
      </c>
      <c r="E4342" s="255" t="s">
        <v>17171</v>
      </c>
      <c r="F4342" s="255" t="s">
        <v>24</v>
      </c>
      <c r="G4342" s="255">
        <v>16</v>
      </c>
      <c r="H4342" s="255" t="s">
        <v>17172</v>
      </c>
      <c r="I4342" s="255" t="s">
        <v>17173</v>
      </c>
      <c r="J4342" s="255">
        <v>19978807462</v>
      </c>
      <c r="K4342" s="255" t="s">
        <v>27</v>
      </c>
      <c r="L4342" s="260">
        <v>44396</v>
      </c>
      <c r="M4342" s="255" t="s">
        <v>139</v>
      </c>
      <c r="N4342" s="255" t="s">
        <v>30</v>
      </c>
      <c r="O4342" s="260"/>
      <c r="P4342" s="255"/>
      <c r="Q4342" s="255" t="s">
        <v>30</v>
      </c>
      <c r="R4342" s="255"/>
      <c r="S4342" s="255"/>
      <c r="T4342" s="251" t="str">
        <f t="array" ref="T4342">VLOOKUP(D4342&amp;E4342,IF({1,0},'2021春'!$C$3:$C$4485&amp;'2021春'!$D$3:$D$4485,'2021春'!$H$3:$H$4485),2,0)</f>
        <v>452731200411203617</v>
      </c>
    </row>
    <row r="4343" spans="1:20">
      <c r="A4343" s="255">
        <v>4341</v>
      </c>
      <c r="B4343" s="255" t="s">
        <v>17174</v>
      </c>
      <c r="C4343" s="255" t="s">
        <v>21</v>
      </c>
      <c r="D4343" s="255" t="s">
        <v>512</v>
      </c>
      <c r="E4343" s="255" t="s">
        <v>17175</v>
      </c>
      <c r="F4343" s="255" t="s">
        <v>24</v>
      </c>
      <c r="G4343" s="255">
        <v>16</v>
      </c>
      <c r="H4343" s="255" t="s">
        <v>17176</v>
      </c>
      <c r="I4343" s="255" t="s">
        <v>17177</v>
      </c>
      <c r="J4343" s="255">
        <v>13607789978</v>
      </c>
      <c r="K4343" s="255" t="s">
        <v>27</v>
      </c>
      <c r="L4343" s="260">
        <v>44404</v>
      </c>
      <c r="M4343" s="255" t="s">
        <v>6052</v>
      </c>
      <c r="N4343" s="255" t="s">
        <v>30</v>
      </c>
      <c r="O4343" s="260"/>
      <c r="P4343" s="255"/>
      <c r="Q4343" s="255" t="s">
        <v>30</v>
      </c>
      <c r="R4343" s="255"/>
      <c r="S4343" s="255"/>
      <c r="T4343" s="251" t="str">
        <f t="array" ref="T4343">VLOOKUP(D4343&amp;E4343,IF({1,0},'2021春'!$C$3:$C$4485&amp;'2021春'!$D$3:$D$4485,'2021春'!$H$3:$H$4485),2,0)</f>
        <v>451229200504202111</v>
      </c>
    </row>
    <row r="4344" spans="1:20">
      <c r="A4344" s="255">
        <v>4342</v>
      </c>
      <c r="B4344" s="255" t="s">
        <v>17178</v>
      </c>
      <c r="C4344" s="255" t="s">
        <v>21</v>
      </c>
      <c r="D4344" s="255" t="s">
        <v>512</v>
      </c>
      <c r="E4344" s="255" t="s">
        <v>17179</v>
      </c>
      <c r="F4344" s="255" t="s">
        <v>24</v>
      </c>
      <c r="G4344" s="255">
        <v>16</v>
      </c>
      <c r="H4344" s="255" t="s">
        <v>17180</v>
      </c>
      <c r="I4344" s="255" t="s">
        <v>17181</v>
      </c>
      <c r="J4344" s="255">
        <v>17776589062</v>
      </c>
      <c r="K4344" s="255" t="s">
        <v>27</v>
      </c>
      <c r="L4344" s="260">
        <v>44394</v>
      </c>
      <c r="M4344" s="255" t="s">
        <v>1217</v>
      </c>
      <c r="N4344" s="255" t="s">
        <v>30</v>
      </c>
      <c r="O4344" s="260"/>
      <c r="P4344" s="255"/>
      <c r="Q4344" s="255" t="s">
        <v>30</v>
      </c>
      <c r="R4344" s="255"/>
      <c r="S4344" s="255"/>
      <c r="T4344" s="251" t="str">
        <f t="array" ref="T4344">VLOOKUP(D4344&amp;E4344,IF({1,0},'2021春'!$C$3:$C$4485&amp;'2021春'!$D$3:$D$4485,'2021春'!$H$3:$H$4485),2,0)</f>
        <v>452731200411135116</v>
      </c>
    </row>
    <row r="4345" spans="1:20">
      <c r="A4345" s="255">
        <v>4343</v>
      </c>
      <c r="B4345" s="255" t="s">
        <v>17182</v>
      </c>
      <c r="C4345" s="255" t="s">
        <v>21</v>
      </c>
      <c r="D4345" s="255" t="s">
        <v>512</v>
      </c>
      <c r="E4345" s="255" t="s">
        <v>17183</v>
      </c>
      <c r="F4345" s="255" t="s">
        <v>24</v>
      </c>
      <c r="G4345" s="255">
        <v>15</v>
      </c>
      <c r="H4345" s="255" t="s">
        <v>17184</v>
      </c>
      <c r="I4345" s="255" t="s">
        <v>17185</v>
      </c>
      <c r="J4345" s="255" t="s">
        <v>17186</v>
      </c>
      <c r="K4345" s="255" t="s">
        <v>27</v>
      </c>
      <c r="L4345" s="260">
        <v>44411</v>
      </c>
      <c r="M4345" s="255" t="s">
        <v>2172</v>
      </c>
      <c r="N4345" s="255" t="s">
        <v>30</v>
      </c>
      <c r="O4345" s="260"/>
      <c r="P4345" s="255"/>
      <c r="Q4345" s="255" t="s">
        <v>30</v>
      </c>
      <c r="R4345" s="255"/>
      <c r="S4345" s="255"/>
      <c r="T4345" s="251" t="str">
        <f t="array" ref="T4345">VLOOKUP(D4345&amp;E4345,IF({1,0},'2021春'!$C$3:$C$4485&amp;'2021春'!$D$3:$D$4485,'2021春'!$H$3:$H$4485),2,0)</f>
        <v>451229200603011812</v>
      </c>
    </row>
    <row r="4346" spans="1:20">
      <c r="A4346" s="255">
        <v>4344</v>
      </c>
      <c r="B4346" s="255" t="s">
        <v>17187</v>
      </c>
      <c r="C4346" s="255" t="s">
        <v>21</v>
      </c>
      <c r="D4346" s="255" t="s">
        <v>512</v>
      </c>
      <c r="E4346" s="255" t="s">
        <v>17188</v>
      </c>
      <c r="F4346" s="255" t="s">
        <v>24</v>
      </c>
      <c r="G4346" s="255">
        <v>16</v>
      </c>
      <c r="H4346" s="255" t="s">
        <v>10760</v>
      </c>
      <c r="I4346" s="255" t="s">
        <v>17189</v>
      </c>
      <c r="J4346" s="255" t="s">
        <v>17190</v>
      </c>
      <c r="K4346" s="255" t="s">
        <v>27</v>
      </c>
      <c r="L4346" s="260">
        <v>44399</v>
      </c>
      <c r="M4346" s="255" t="s">
        <v>139</v>
      </c>
      <c r="N4346" s="255" t="s">
        <v>30</v>
      </c>
      <c r="O4346" s="260"/>
      <c r="P4346" s="255"/>
      <c r="Q4346" s="255" t="s">
        <v>30</v>
      </c>
      <c r="R4346" s="255"/>
      <c r="S4346" s="255"/>
      <c r="T4346" s="251" t="str">
        <f t="array" ref="T4346">VLOOKUP(D4346&amp;E4346,IF({1,0},'2021春'!$C$3:$C$4485&amp;'2021春'!$D$3:$D$4485,'2021春'!$H$3:$H$4485),2,0)</f>
        <v>452731200412243653</v>
      </c>
    </row>
    <row r="4347" spans="1:20">
      <c r="A4347" s="255">
        <v>4345</v>
      </c>
      <c r="B4347" s="255" t="s">
        <v>17191</v>
      </c>
      <c r="C4347" s="255" t="s">
        <v>21</v>
      </c>
      <c r="D4347" s="255" t="s">
        <v>512</v>
      </c>
      <c r="E4347" s="255" t="s">
        <v>17192</v>
      </c>
      <c r="F4347" s="255" t="s">
        <v>24</v>
      </c>
      <c r="G4347" s="255">
        <v>17</v>
      </c>
      <c r="H4347" s="255" t="s">
        <v>2317</v>
      </c>
      <c r="I4347" s="255" t="s">
        <v>17193</v>
      </c>
      <c r="J4347" s="255">
        <v>15947324631</v>
      </c>
      <c r="K4347" s="255" t="s">
        <v>27</v>
      </c>
      <c r="L4347" s="260">
        <v>44394</v>
      </c>
      <c r="M4347" s="255" t="s">
        <v>2172</v>
      </c>
      <c r="N4347" s="255" t="s">
        <v>30</v>
      </c>
      <c r="O4347" s="260"/>
      <c r="P4347" s="255"/>
      <c r="Q4347" s="255" t="s">
        <v>30</v>
      </c>
      <c r="R4347" s="255"/>
      <c r="S4347" s="255"/>
      <c r="T4347" s="251" t="str">
        <f t="array" ref="T4347">VLOOKUP(D4347&amp;E4347,IF({1,0},'2021春'!$C$3:$C$4485&amp;'2021春'!$D$3:$D$4485,'2021春'!$H$3:$H$4485),2,0)</f>
        <v>452731200310250633</v>
      </c>
    </row>
    <row r="4348" spans="1:20">
      <c r="A4348" s="255">
        <v>4346</v>
      </c>
      <c r="B4348" s="255" t="s">
        <v>17194</v>
      </c>
      <c r="C4348" s="255" t="s">
        <v>21</v>
      </c>
      <c r="D4348" s="255" t="s">
        <v>512</v>
      </c>
      <c r="E4348" s="255" t="s">
        <v>17195</v>
      </c>
      <c r="F4348" s="255" t="s">
        <v>24</v>
      </c>
      <c r="G4348" s="255">
        <v>15</v>
      </c>
      <c r="H4348" s="255" t="s">
        <v>17196</v>
      </c>
      <c r="I4348" s="255" t="s">
        <v>17197</v>
      </c>
      <c r="J4348" s="255" t="s">
        <v>17198</v>
      </c>
      <c r="K4348" s="255" t="s">
        <v>27</v>
      </c>
      <c r="L4348" s="260">
        <v>44395</v>
      </c>
      <c r="M4348" s="255" t="s">
        <v>2455</v>
      </c>
      <c r="N4348" s="255" t="s">
        <v>30</v>
      </c>
      <c r="O4348" s="260"/>
      <c r="P4348" s="255"/>
      <c r="Q4348" s="255" t="s">
        <v>30</v>
      </c>
      <c r="R4348" s="255"/>
      <c r="S4348" s="255"/>
      <c r="T4348" s="251" t="str">
        <f t="array" ref="T4348">VLOOKUP(D4348&amp;E4348,IF({1,0},'2021春'!$C$3:$C$4485&amp;'2021春'!$D$3:$D$4485,'2021春'!$H$3:$H$4485),2,0)</f>
        <v>451229200512040319</v>
      </c>
    </row>
    <row r="4349" spans="1:20">
      <c r="A4349" s="255">
        <v>4347</v>
      </c>
      <c r="B4349" s="255" t="s">
        <v>17199</v>
      </c>
      <c r="C4349" s="255" t="s">
        <v>21</v>
      </c>
      <c r="D4349" s="255" t="s">
        <v>512</v>
      </c>
      <c r="E4349" s="255" t="s">
        <v>17200</v>
      </c>
      <c r="F4349" s="255" t="s">
        <v>24</v>
      </c>
      <c r="G4349" s="255">
        <v>15</v>
      </c>
      <c r="H4349" s="255" t="s">
        <v>17201</v>
      </c>
      <c r="I4349" s="255" t="s">
        <v>17202</v>
      </c>
      <c r="J4349" s="255" t="s">
        <v>17203</v>
      </c>
      <c r="K4349" s="255" t="s">
        <v>27</v>
      </c>
      <c r="L4349" s="260">
        <v>44410</v>
      </c>
      <c r="M4349" s="255" t="s">
        <v>17204</v>
      </c>
      <c r="N4349" s="255" t="s">
        <v>30</v>
      </c>
      <c r="O4349" s="260"/>
      <c r="P4349" s="255"/>
      <c r="Q4349" s="255" t="s">
        <v>30</v>
      </c>
      <c r="R4349" s="255"/>
      <c r="S4349" s="255"/>
      <c r="T4349" s="251" t="str">
        <f t="array" ref="T4349">VLOOKUP(D4349&amp;E4349,IF({1,0},'2021春'!$C$3:$C$4485&amp;'2021春'!$D$3:$D$4485,'2021春'!$H$3:$H$4485),2,0)</f>
        <v>451229200602152410</v>
      </c>
    </row>
    <row r="4350" spans="1:20">
      <c r="A4350" s="255">
        <v>4348</v>
      </c>
      <c r="B4350" s="255" t="s">
        <v>17205</v>
      </c>
      <c r="C4350" s="255" t="s">
        <v>21</v>
      </c>
      <c r="D4350" s="255" t="s">
        <v>512</v>
      </c>
      <c r="E4350" s="255" t="s">
        <v>17206</v>
      </c>
      <c r="F4350" s="255" t="s">
        <v>24</v>
      </c>
      <c r="G4350" s="255">
        <v>15</v>
      </c>
      <c r="H4350" s="255" t="s">
        <v>17207</v>
      </c>
      <c r="I4350" s="255" t="s">
        <v>17208</v>
      </c>
      <c r="J4350" s="255" t="s">
        <v>17209</v>
      </c>
      <c r="K4350" s="255" t="s">
        <v>27</v>
      </c>
      <c r="L4350" s="260">
        <v>44396</v>
      </c>
      <c r="M4350" s="255" t="s">
        <v>98</v>
      </c>
      <c r="N4350" s="255" t="s">
        <v>30</v>
      </c>
      <c r="O4350" s="260"/>
      <c r="P4350" s="255"/>
      <c r="Q4350" s="255" t="s">
        <v>30</v>
      </c>
      <c r="R4350" s="255"/>
      <c r="S4350" s="255"/>
      <c r="T4350" s="251" t="str">
        <f t="array" ref="T4350">VLOOKUP(D4350&amp;E4350,IF({1,0},'2021春'!$C$3:$C$4485&amp;'2021春'!$D$3:$D$4485,'2021春'!$H$3:$H$4485),2,0)</f>
        <v>452731200605274210</v>
      </c>
    </row>
    <row r="4351" spans="1:20">
      <c r="A4351" s="255">
        <v>4349</v>
      </c>
      <c r="B4351" s="255" t="s">
        <v>17210</v>
      </c>
      <c r="C4351" s="255" t="s">
        <v>21</v>
      </c>
      <c r="D4351" s="255" t="s">
        <v>512</v>
      </c>
      <c r="E4351" s="255" t="s">
        <v>17211</v>
      </c>
      <c r="F4351" s="255" t="s">
        <v>24</v>
      </c>
      <c r="G4351" s="255">
        <v>19</v>
      </c>
      <c r="H4351" s="255" t="s">
        <v>12743</v>
      </c>
      <c r="I4351" s="255" t="s">
        <v>5964</v>
      </c>
      <c r="J4351" s="255" t="s">
        <v>17212</v>
      </c>
      <c r="K4351" s="255" t="s">
        <v>27</v>
      </c>
      <c r="L4351" s="260">
        <v>44331</v>
      </c>
      <c r="M4351" s="255" t="s">
        <v>28</v>
      </c>
      <c r="N4351" s="255"/>
      <c r="O4351" s="260"/>
      <c r="P4351" s="255"/>
      <c r="Q4351" s="255" t="s">
        <v>30</v>
      </c>
      <c r="R4351" s="255"/>
      <c r="S4351" s="255"/>
      <c r="T4351" s="251" t="str">
        <f t="array" ref="T4351">VLOOKUP(D4351&amp;E4351,IF({1,0},'2021春'!$C$3:$C$4485&amp;'2021春'!$D$3:$D$4485,'2021春'!$H$3:$H$4485),2,0)</f>
        <v>451229200109203632</v>
      </c>
    </row>
    <row r="4352" spans="1:20">
      <c r="A4352" s="255">
        <v>4350</v>
      </c>
      <c r="B4352" s="255" t="s">
        <v>17213</v>
      </c>
      <c r="C4352" s="255" t="s">
        <v>21</v>
      </c>
      <c r="D4352" s="255" t="s">
        <v>512</v>
      </c>
      <c r="E4352" s="255" t="s">
        <v>17214</v>
      </c>
      <c r="F4352" s="255" t="s">
        <v>24</v>
      </c>
      <c r="G4352" s="255">
        <v>17</v>
      </c>
      <c r="H4352" s="255" t="s">
        <v>17215</v>
      </c>
      <c r="I4352" s="255" t="s">
        <v>17216</v>
      </c>
      <c r="J4352" s="255" t="s">
        <v>17217</v>
      </c>
      <c r="K4352" s="255" t="s">
        <v>27</v>
      </c>
      <c r="L4352" s="260">
        <v>44403</v>
      </c>
      <c r="M4352" s="255" t="s">
        <v>6052</v>
      </c>
      <c r="N4352" s="255" t="s">
        <v>30</v>
      </c>
      <c r="O4352" s="260"/>
      <c r="P4352" s="255"/>
      <c r="Q4352" s="255" t="s">
        <v>30</v>
      </c>
      <c r="R4352" s="255"/>
      <c r="S4352" s="255"/>
      <c r="T4352" s="251" t="str">
        <f t="array" ref="T4352">VLOOKUP(D4352&amp;E4352,IF({1,0},'2021春'!$C$3:$C$4485&amp;'2021春'!$D$3:$D$4485,'2021春'!$H$3:$H$4485),2,0)</f>
        <v>452731200401122119</v>
      </c>
    </row>
    <row r="4353" spans="1:20">
      <c r="A4353" s="255">
        <v>4351</v>
      </c>
      <c r="B4353" s="255" t="s">
        <v>17218</v>
      </c>
      <c r="C4353" s="255" t="s">
        <v>21</v>
      </c>
      <c r="D4353" s="255" t="s">
        <v>512</v>
      </c>
      <c r="E4353" s="255" t="s">
        <v>17219</v>
      </c>
      <c r="F4353" s="255" t="s">
        <v>143</v>
      </c>
      <c r="G4353" s="255">
        <v>17</v>
      </c>
      <c r="H4353" s="255" t="s">
        <v>17220</v>
      </c>
      <c r="I4353" s="255" t="s">
        <v>16847</v>
      </c>
      <c r="J4353" s="255">
        <v>13471802249</v>
      </c>
      <c r="K4353" s="255" t="s">
        <v>27</v>
      </c>
      <c r="L4353" s="260">
        <v>44397</v>
      </c>
      <c r="M4353" s="255" t="s">
        <v>6052</v>
      </c>
      <c r="N4353" s="255" t="s">
        <v>30</v>
      </c>
      <c r="O4353" s="260"/>
      <c r="P4353" s="255"/>
      <c r="Q4353" s="255" t="s">
        <v>30</v>
      </c>
      <c r="R4353" s="255"/>
      <c r="S4353" s="255"/>
      <c r="T4353" s="251" t="str">
        <f t="array" ref="T4353">VLOOKUP(D4353&amp;E4353,IF({1,0},'2021春'!$C$3:$C$4485&amp;'2021春'!$D$3:$D$4485,'2021春'!$H$3:$H$4485),2,0)</f>
        <v>451229200311182169</v>
      </c>
    </row>
    <row r="4354" spans="1:20">
      <c r="A4354" s="255">
        <v>4352</v>
      </c>
      <c r="B4354" s="255" t="s">
        <v>17221</v>
      </c>
      <c r="C4354" s="255" t="s">
        <v>21</v>
      </c>
      <c r="D4354" s="255" t="s">
        <v>512</v>
      </c>
      <c r="E4354" s="255" t="s">
        <v>17222</v>
      </c>
      <c r="F4354" s="255" t="s">
        <v>143</v>
      </c>
      <c r="G4354" s="255">
        <v>18</v>
      </c>
      <c r="H4354" s="255" t="s">
        <v>2060</v>
      </c>
      <c r="I4354" s="255" t="s">
        <v>17223</v>
      </c>
      <c r="J4354" s="255" t="s">
        <v>17224</v>
      </c>
      <c r="K4354" s="255" t="s">
        <v>27</v>
      </c>
      <c r="L4354" s="260">
        <v>44396</v>
      </c>
      <c r="M4354" s="255" t="s">
        <v>17225</v>
      </c>
      <c r="N4354" s="255" t="s">
        <v>30</v>
      </c>
      <c r="O4354" s="260"/>
      <c r="P4354" s="255"/>
      <c r="Q4354" s="255" t="s">
        <v>30</v>
      </c>
      <c r="R4354" s="255"/>
      <c r="S4354" s="255"/>
      <c r="T4354" s="251" t="str">
        <f t="array" ref="T4354">VLOOKUP(D4354&amp;E4354,IF({1,0},'2021春'!$C$3:$C$4485&amp;'2021春'!$D$3:$D$4485,'2021春'!$H$3:$H$4485),2,0)</f>
        <v>451229200302193624</v>
      </c>
    </row>
    <row r="4355" spans="1:20">
      <c r="A4355" s="255">
        <v>4353</v>
      </c>
      <c r="B4355" s="255" t="s">
        <v>17226</v>
      </c>
      <c r="C4355" s="255" t="s">
        <v>21</v>
      </c>
      <c r="D4355" s="255" t="s">
        <v>512</v>
      </c>
      <c r="E4355" s="255" t="s">
        <v>17227</v>
      </c>
      <c r="F4355" s="255" t="s">
        <v>143</v>
      </c>
      <c r="G4355" s="255">
        <v>16</v>
      </c>
      <c r="H4355" s="255" t="s">
        <v>17228</v>
      </c>
      <c r="I4355" s="255" t="s">
        <v>17229</v>
      </c>
      <c r="J4355" s="255" t="s">
        <v>17230</v>
      </c>
      <c r="K4355" s="255" t="s">
        <v>27</v>
      </c>
      <c r="L4355" s="260">
        <v>44397</v>
      </c>
      <c r="M4355" s="255" t="s">
        <v>2455</v>
      </c>
      <c r="N4355" s="255" t="s">
        <v>30</v>
      </c>
      <c r="O4355" s="260"/>
      <c r="P4355" s="255"/>
      <c r="Q4355" s="255" t="s">
        <v>30</v>
      </c>
      <c r="R4355" s="255"/>
      <c r="S4355" s="255"/>
      <c r="T4355" s="251" t="str">
        <f t="array" ref="T4355">VLOOKUP(D4355&amp;E4355,IF({1,0},'2021春'!$C$3:$C$4485&amp;'2021春'!$D$3:$D$4485,'2021春'!$H$3:$H$4485),2,0)</f>
        <v>451229200412110025</v>
      </c>
    </row>
    <row r="4356" spans="1:20">
      <c r="A4356" s="255">
        <v>4354</v>
      </c>
      <c r="B4356" s="255" t="s">
        <v>17231</v>
      </c>
      <c r="C4356" s="255" t="s">
        <v>21</v>
      </c>
      <c r="D4356" s="255" t="s">
        <v>512</v>
      </c>
      <c r="E4356" s="255" t="s">
        <v>17232</v>
      </c>
      <c r="F4356" s="255" t="s">
        <v>143</v>
      </c>
      <c r="G4356" s="255">
        <v>21</v>
      </c>
      <c r="H4356" s="255" t="s">
        <v>16460</v>
      </c>
      <c r="I4356" s="255" t="s">
        <v>16461</v>
      </c>
      <c r="J4356" s="255">
        <v>19968255643</v>
      </c>
      <c r="K4356" s="255" t="s">
        <v>27</v>
      </c>
      <c r="L4356" s="260">
        <v>44397</v>
      </c>
      <c r="M4356" s="255" t="s">
        <v>1217</v>
      </c>
      <c r="N4356" s="255"/>
      <c r="O4356" s="260"/>
      <c r="P4356" s="255"/>
      <c r="Q4356" s="255" t="s">
        <v>30</v>
      </c>
      <c r="R4356" s="255"/>
      <c r="S4356" s="255"/>
      <c r="T4356" s="251" t="str">
        <f t="array" ref="T4356">VLOOKUP(D4356&amp;E4356,IF({1,0},'2021春'!$C$3:$C$4485&amp;'2021春'!$D$3:$D$4485,'2021春'!$H$3:$H$4485),2,0)</f>
        <v>451229200003081841</v>
      </c>
    </row>
    <row r="4357" spans="1:20">
      <c r="A4357" s="255">
        <v>4355</v>
      </c>
      <c r="B4357" s="255" t="s">
        <v>17233</v>
      </c>
      <c r="C4357" s="255" t="s">
        <v>21</v>
      </c>
      <c r="D4357" s="255" t="s">
        <v>512</v>
      </c>
      <c r="E4357" s="255" t="s">
        <v>17234</v>
      </c>
      <c r="F4357" s="255" t="s">
        <v>143</v>
      </c>
      <c r="G4357" s="255">
        <v>17</v>
      </c>
      <c r="H4357" s="255" t="s">
        <v>17235</v>
      </c>
      <c r="I4357" s="255" t="s">
        <v>17236</v>
      </c>
      <c r="J4357" s="255">
        <v>13667780172</v>
      </c>
      <c r="K4357" s="255" t="s">
        <v>27</v>
      </c>
      <c r="L4357" s="260">
        <v>44397</v>
      </c>
      <c r="M4357" s="255" t="s">
        <v>1217</v>
      </c>
      <c r="N4357" s="255" t="s">
        <v>30</v>
      </c>
      <c r="O4357" s="260"/>
      <c r="P4357" s="255"/>
      <c r="Q4357" s="255" t="s">
        <v>30</v>
      </c>
      <c r="R4357" s="255"/>
      <c r="S4357" s="255"/>
      <c r="T4357" s="251" t="str">
        <f t="array" ref="T4357">VLOOKUP(D4357&amp;E4357,IF({1,0},'2021春'!$C$3:$C$4485&amp;'2021春'!$D$3:$D$4485,'2021春'!$H$3:$H$4485),2,0)</f>
        <v>452731200404155127</v>
      </c>
    </row>
    <row r="4358" spans="1:20">
      <c r="A4358" s="255">
        <v>4356</v>
      </c>
      <c r="B4358" s="255" t="s">
        <v>17237</v>
      </c>
      <c r="C4358" s="255" t="s">
        <v>21</v>
      </c>
      <c r="D4358" s="255" t="s">
        <v>512</v>
      </c>
      <c r="E4358" s="255" t="s">
        <v>17238</v>
      </c>
      <c r="F4358" s="255" t="s">
        <v>143</v>
      </c>
      <c r="G4358" s="255">
        <v>17</v>
      </c>
      <c r="H4358" s="255" t="s">
        <v>13494</v>
      </c>
      <c r="I4358" s="255" t="s">
        <v>17239</v>
      </c>
      <c r="J4358" s="255" t="s">
        <v>17240</v>
      </c>
      <c r="K4358" s="255" t="s">
        <v>27</v>
      </c>
      <c r="L4358" s="260">
        <v>44396</v>
      </c>
      <c r="M4358" s="255" t="s">
        <v>17241</v>
      </c>
      <c r="N4358" s="255" t="s">
        <v>30</v>
      </c>
      <c r="O4358" s="260"/>
      <c r="P4358" s="255"/>
      <c r="Q4358" s="255" t="s">
        <v>30</v>
      </c>
      <c r="R4358" s="255"/>
      <c r="S4358" s="255"/>
      <c r="T4358" s="251" t="str">
        <f t="array" ref="T4358">VLOOKUP(D4358&amp;E4358,IF({1,0},'2021春'!$C$3:$C$4485&amp;'2021春'!$D$3:$D$4485,'2021春'!$H$3:$H$4485),2,0)</f>
        <v>450621200404010825</v>
      </c>
    </row>
    <row r="4359" spans="1:20">
      <c r="A4359" s="255">
        <v>4357</v>
      </c>
      <c r="B4359" s="255" t="s">
        <v>17242</v>
      </c>
      <c r="C4359" s="255" t="s">
        <v>21</v>
      </c>
      <c r="D4359" s="255" t="s">
        <v>512</v>
      </c>
      <c r="E4359" s="255" t="s">
        <v>17243</v>
      </c>
      <c r="F4359" s="255" t="s">
        <v>143</v>
      </c>
      <c r="G4359" s="255">
        <v>16</v>
      </c>
      <c r="H4359" s="255" t="s">
        <v>17244</v>
      </c>
      <c r="I4359" s="255" t="s">
        <v>17245</v>
      </c>
      <c r="J4359" s="255">
        <v>19977618033</v>
      </c>
      <c r="K4359" s="255" t="s">
        <v>27</v>
      </c>
      <c r="L4359" s="260">
        <v>44394</v>
      </c>
      <c r="M4359" s="255" t="s">
        <v>1347</v>
      </c>
      <c r="N4359" s="255" t="s">
        <v>30</v>
      </c>
      <c r="O4359" s="260"/>
      <c r="P4359" s="255"/>
      <c r="Q4359" s="255" t="s">
        <v>30</v>
      </c>
      <c r="R4359" s="255"/>
      <c r="S4359" s="255"/>
      <c r="T4359" s="251" t="str">
        <f t="array" ref="T4359">VLOOKUP(D4359&amp;E4359,IF({1,0},'2021春'!$C$3:$C$4485&amp;'2021春'!$D$3:$D$4485,'2021春'!$H$3:$H$4485),2,0)</f>
        <v>451229200412144524</v>
      </c>
    </row>
    <row r="4360" spans="1:20">
      <c r="A4360" s="255">
        <v>4358</v>
      </c>
      <c r="B4360" s="255" t="s">
        <v>17246</v>
      </c>
      <c r="C4360" s="255" t="s">
        <v>21</v>
      </c>
      <c r="D4360" s="255" t="s">
        <v>512</v>
      </c>
      <c r="E4360" s="255" t="s">
        <v>17247</v>
      </c>
      <c r="F4360" s="255" t="s">
        <v>143</v>
      </c>
      <c r="G4360" s="255">
        <v>16</v>
      </c>
      <c r="H4360" s="255" t="s">
        <v>17248</v>
      </c>
      <c r="I4360" s="255" t="s">
        <v>17249</v>
      </c>
      <c r="J4360" s="255" t="s">
        <v>17250</v>
      </c>
      <c r="K4360" s="255" t="s">
        <v>27</v>
      </c>
      <c r="L4360" s="260">
        <v>44394</v>
      </c>
      <c r="M4360" s="255" t="s">
        <v>2455</v>
      </c>
      <c r="N4360" s="255" t="s">
        <v>30</v>
      </c>
      <c r="O4360" s="260"/>
      <c r="P4360" s="255"/>
      <c r="Q4360" s="255" t="s">
        <v>30</v>
      </c>
      <c r="R4360" s="255"/>
      <c r="S4360" s="255"/>
      <c r="T4360" s="251" t="str">
        <f t="array" ref="T4360">VLOOKUP(D4360&amp;E4360,IF({1,0},'2021春'!$C$3:$C$4485&amp;'2021春'!$D$3:$D$4485,'2021春'!$H$3:$H$4485),2,0)</f>
        <v>451229200505250342</v>
      </c>
    </row>
    <row r="4361" spans="1:20">
      <c r="A4361" s="255">
        <v>4359</v>
      </c>
      <c r="B4361" s="255" t="s">
        <v>17251</v>
      </c>
      <c r="C4361" s="255" t="s">
        <v>21</v>
      </c>
      <c r="D4361" s="255" t="s">
        <v>512</v>
      </c>
      <c r="E4361" s="255" t="s">
        <v>17252</v>
      </c>
      <c r="F4361" s="255" t="s">
        <v>143</v>
      </c>
      <c r="G4361" s="255">
        <v>16</v>
      </c>
      <c r="H4361" s="255" t="s">
        <v>17253</v>
      </c>
      <c r="I4361" s="255" t="s">
        <v>17254</v>
      </c>
      <c r="J4361" s="255" t="s">
        <v>17255</v>
      </c>
      <c r="K4361" s="255" t="s">
        <v>27</v>
      </c>
      <c r="L4361" s="260">
        <v>44396</v>
      </c>
      <c r="M4361" s="255" t="s">
        <v>133</v>
      </c>
      <c r="N4361" s="255" t="s">
        <v>30</v>
      </c>
      <c r="O4361" s="260"/>
      <c r="P4361" s="255"/>
      <c r="Q4361" s="255" t="s">
        <v>30</v>
      </c>
      <c r="R4361" s="255"/>
      <c r="S4361" s="255"/>
      <c r="T4361" s="251" t="str">
        <f t="array" ref="T4361">VLOOKUP(D4361&amp;E4361,IF({1,0},'2021春'!$C$3:$C$4485&amp;'2021春'!$D$3:$D$4485,'2021春'!$H$3:$H$4485),2,0)</f>
        <v>451229200410052423</v>
      </c>
    </row>
    <row r="4362" spans="1:20">
      <c r="A4362" s="255">
        <v>4360</v>
      </c>
      <c r="B4362" s="255" t="s">
        <v>17256</v>
      </c>
      <c r="C4362" s="255" t="s">
        <v>21</v>
      </c>
      <c r="D4362" s="255" t="s">
        <v>512</v>
      </c>
      <c r="E4362" s="255" t="s">
        <v>17257</v>
      </c>
      <c r="F4362" s="255" t="s">
        <v>143</v>
      </c>
      <c r="G4362" s="255">
        <v>16</v>
      </c>
      <c r="H4362" s="255" t="s">
        <v>17258</v>
      </c>
      <c r="I4362" s="255" t="s">
        <v>17259</v>
      </c>
      <c r="J4362" s="255" t="s">
        <v>17260</v>
      </c>
      <c r="K4362" s="255" t="s">
        <v>27</v>
      </c>
      <c r="L4362" s="260">
        <v>44396</v>
      </c>
      <c r="M4362" s="255" t="s">
        <v>2455</v>
      </c>
      <c r="N4362" s="255" t="s">
        <v>30</v>
      </c>
      <c r="O4362" s="260"/>
      <c r="P4362" s="255"/>
      <c r="Q4362" s="255" t="s">
        <v>30</v>
      </c>
      <c r="R4362" s="255"/>
      <c r="S4362" s="255"/>
      <c r="T4362" s="251" t="str">
        <f t="array" ref="T4362">VLOOKUP(D4362&amp;E4362,IF({1,0},'2021春'!$C$3:$C$4485&amp;'2021春'!$D$3:$D$4485,'2021春'!$H$3:$H$4485),2,0)</f>
        <v>452731200412014826</v>
      </c>
    </row>
    <row r="4363" spans="1:20">
      <c r="A4363" s="255">
        <v>4361</v>
      </c>
      <c r="B4363" s="255" t="s">
        <v>17261</v>
      </c>
      <c r="C4363" s="255" t="s">
        <v>21</v>
      </c>
      <c r="D4363" s="255" t="s">
        <v>512</v>
      </c>
      <c r="E4363" s="255" t="s">
        <v>17262</v>
      </c>
      <c r="F4363" s="255" t="s">
        <v>143</v>
      </c>
      <c r="G4363" s="255">
        <v>17</v>
      </c>
      <c r="H4363" s="255" t="s">
        <v>17263</v>
      </c>
      <c r="I4363" s="255" t="s">
        <v>17264</v>
      </c>
      <c r="J4363" s="255" t="s">
        <v>17265</v>
      </c>
      <c r="K4363" s="255" t="s">
        <v>27</v>
      </c>
      <c r="L4363" s="260">
        <v>44406</v>
      </c>
      <c r="M4363" s="255" t="s">
        <v>17266</v>
      </c>
      <c r="N4363" s="255" t="s">
        <v>30</v>
      </c>
      <c r="O4363" s="260"/>
      <c r="P4363" s="255"/>
      <c r="Q4363" s="255" t="s">
        <v>30</v>
      </c>
      <c r="R4363" s="255"/>
      <c r="S4363" s="255"/>
      <c r="T4363" s="251" t="str">
        <f t="array" ref="T4363">VLOOKUP(D4363&amp;E4363,IF({1,0},'2021春'!$C$3:$C$4485&amp;'2021春'!$D$3:$D$4485,'2021春'!$H$3:$H$4485),2,0)</f>
        <v>452731200406110328</v>
      </c>
    </row>
    <row r="4364" spans="1:20">
      <c r="A4364" s="255">
        <v>4362</v>
      </c>
      <c r="B4364" s="255" t="s">
        <v>17267</v>
      </c>
      <c r="C4364" s="255" t="s">
        <v>21</v>
      </c>
      <c r="D4364" s="255" t="s">
        <v>512</v>
      </c>
      <c r="E4364" s="255" t="s">
        <v>17268</v>
      </c>
      <c r="F4364" s="255" t="s">
        <v>143</v>
      </c>
      <c r="G4364" s="255">
        <v>16</v>
      </c>
      <c r="H4364" s="255" t="s">
        <v>1912</v>
      </c>
      <c r="I4364" s="255" t="s">
        <v>17269</v>
      </c>
      <c r="J4364" s="255">
        <v>16621259342</v>
      </c>
      <c r="K4364" s="255" t="s">
        <v>27</v>
      </c>
      <c r="L4364" s="260">
        <v>44396</v>
      </c>
      <c r="M4364" s="255" t="s">
        <v>2747</v>
      </c>
      <c r="N4364" s="255" t="s">
        <v>27</v>
      </c>
      <c r="O4364" s="260">
        <v>44420</v>
      </c>
      <c r="P4364" s="255" t="s">
        <v>2747</v>
      </c>
      <c r="Q4364" s="255" t="s">
        <v>30</v>
      </c>
      <c r="R4364" s="255"/>
      <c r="S4364" s="255"/>
      <c r="T4364" s="251" t="str">
        <f t="array" ref="T4364">VLOOKUP(D4364&amp;E4364,IF({1,0},'2021春'!$C$3:$C$4485&amp;'2021春'!$D$3:$D$4485,'2021春'!$H$3:$H$4485),2,0)</f>
        <v>451229200506102747</v>
      </c>
    </row>
    <row r="4365" spans="1:20">
      <c r="A4365" s="255">
        <v>4363</v>
      </c>
      <c r="B4365" s="255" t="s">
        <v>17270</v>
      </c>
      <c r="C4365" s="255" t="s">
        <v>21</v>
      </c>
      <c r="D4365" s="255" t="s">
        <v>512</v>
      </c>
      <c r="E4365" s="255" t="s">
        <v>17271</v>
      </c>
      <c r="F4365" s="255" t="s">
        <v>143</v>
      </c>
      <c r="G4365" s="255">
        <v>17</v>
      </c>
      <c r="H4365" s="255" t="s">
        <v>17272</v>
      </c>
      <c r="I4365" s="255" t="s">
        <v>17273</v>
      </c>
      <c r="J4365" s="255" t="s">
        <v>17274</v>
      </c>
      <c r="K4365" s="255" t="s">
        <v>27</v>
      </c>
      <c r="L4365" s="260">
        <v>44395</v>
      </c>
      <c r="M4365" s="255" t="s">
        <v>2455</v>
      </c>
      <c r="N4365" s="255" t="s">
        <v>30</v>
      </c>
      <c r="O4365" s="260"/>
      <c r="P4365" s="255"/>
      <c r="Q4365" s="255" t="s">
        <v>30</v>
      </c>
      <c r="R4365" s="255"/>
      <c r="S4365" s="255"/>
      <c r="T4365" s="251" t="str">
        <f t="array" ref="T4365">VLOOKUP(D4365&amp;E4365,IF({1,0},'2021春'!$C$3:$C$4485&amp;'2021春'!$D$3:$D$4485,'2021春'!$H$3:$H$4485),2,0)</f>
        <v>451229200309245722</v>
      </c>
    </row>
    <row r="4366" spans="1:20">
      <c r="A4366" s="255">
        <v>4364</v>
      </c>
      <c r="B4366" s="255" t="s">
        <v>17275</v>
      </c>
      <c r="C4366" s="255" t="s">
        <v>21</v>
      </c>
      <c r="D4366" s="255" t="s">
        <v>512</v>
      </c>
      <c r="E4366" s="255" t="s">
        <v>17276</v>
      </c>
      <c r="F4366" s="255" t="s">
        <v>143</v>
      </c>
      <c r="G4366" s="255">
        <v>17</v>
      </c>
      <c r="H4366" s="255" t="s">
        <v>17277</v>
      </c>
      <c r="I4366" s="255" t="s">
        <v>17278</v>
      </c>
      <c r="J4366" s="255" t="s">
        <v>17279</v>
      </c>
      <c r="K4366" s="255" t="s">
        <v>27</v>
      </c>
      <c r="L4366" s="260">
        <v>44395</v>
      </c>
      <c r="M4366" s="255" t="s">
        <v>2455</v>
      </c>
      <c r="N4366" s="255" t="s">
        <v>30</v>
      </c>
      <c r="O4366" s="260"/>
      <c r="P4366" s="255"/>
      <c r="Q4366" s="255" t="s">
        <v>30</v>
      </c>
      <c r="R4366" s="255"/>
      <c r="S4366" s="255"/>
      <c r="T4366" s="251" t="str">
        <f t="array" ref="T4366">VLOOKUP(D4366&amp;E4366,IF({1,0},'2021春'!$C$3:$C$4485&amp;'2021春'!$D$3:$D$4485,'2021春'!$H$3:$H$4485),2,0)</f>
        <v>452731200404253026</v>
      </c>
    </row>
    <row r="4367" spans="1:20">
      <c r="A4367" s="255">
        <v>4365</v>
      </c>
      <c r="B4367" s="255" t="s">
        <v>17280</v>
      </c>
      <c r="C4367" s="255" t="s">
        <v>21</v>
      </c>
      <c r="D4367" s="255" t="s">
        <v>512</v>
      </c>
      <c r="E4367" s="255" t="s">
        <v>17281</v>
      </c>
      <c r="F4367" s="255" t="s">
        <v>143</v>
      </c>
      <c r="G4367" s="255">
        <v>15</v>
      </c>
      <c r="H4367" s="255" t="s">
        <v>17282</v>
      </c>
      <c r="I4367" s="255" t="s">
        <v>17283</v>
      </c>
      <c r="J4367" s="255" t="s">
        <v>17284</v>
      </c>
      <c r="K4367" s="255" t="s">
        <v>27</v>
      </c>
      <c r="L4367" s="260">
        <v>44396</v>
      </c>
      <c r="M4367" s="255" t="s">
        <v>139</v>
      </c>
      <c r="N4367" s="255" t="s">
        <v>30</v>
      </c>
      <c r="O4367" s="260"/>
      <c r="P4367" s="255"/>
      <c r="Q4367" s="255" t="s">
        <v>30</v>
      </c>
      <c r="R4367" s="255"/>
      <c r="S4367" s="255"/>
      <c r="T4367" s="251" t="str">
        <f t="array" ref="T4367">VLOOKUP(D4367&amp;E4367,IF({1,0},'2021春'!$C$3:$C$4485&amp;'2021春'!$D$3:$D$4485,'2021春'!$H$3:$H$4485),2,0)</f>
        <v>451229200602283621</v>
      </c>
    </row>
    <row r="4368" spans="1:20">
      <c r="A4368" s="255">
        <v>4366</v>
      </c>
      <c r="B4368" s="255" t="s">
        <v>17285</v>
      </c>
      <c r="C4368" s="255" t="s">
        <v>21</v>
      </c>
      <c r="D4368" s="255" t="s">
        <v>512</v>
      </c>
      <c r="E4368" s="255" t="s">
        <v>17286</v>
      </c>
      <c r="F4368" s="255" t="s">
        <v>143</v>
      </c>
      <c r="G4368" s="255">
        <v>18</v>
      </c>
      <c r="H4368" s="255" t="s">
        <v>17287</v>
      </c>
      <c r="I4368" s="255" t="s">
        <v>17288</v>
      </c>
      <c r="J4368" s="255" t="s">
        <v>17289</v>
      </c>
      <c r="K4368" s="255" t="s">
        <v>27</v>
      </c>
      <c r="L4368" s="260">
        <v>44331</v>
      </c>
      <c r="M4368" s="255" t="s">
        <v>2172</v>
      </c>
      <c r="N4368" s="255" t="s">
        <v>27</v>
      </c>
      <c r="O4368" s="260">
        <v>44366</v>
      </c>
      <c r="P4368" s="255" t="s">
        <v>2172</v>
      </c>
      <c r="Q4368" s="255" t="s">
        <v>30</v>
      </c>
      <c r="R4368" s="255"/>
      <c r="S4368" s="255"/>
      <c r="T4368" s="251" t="str">
        <f t="array" ref="T4368">VLOOKUP(D4368&amp;E4368,IF({1,0},'2021春'!$C$3:$C$4485&amp;'2021春'!$D$3:$D$4485,'2021春'!$H$3:$H$4485),2,0)</f>
        <v>452731200304022124</v>
      </c>
    </row>
    <row r="4369" spans="1:20">
      <c r="A4369" s="255">
        <v>4367</v>
      </c>
      <c r="B4369" s="255" t="s">
        <v>17290</v>
      </c>
      <c r="C4369" s="255" t="s">
        <v>21</v>
      </c>
      <c r="D4369" s="255" t="s">
        <v>512</v>
      </c>
      <c r="E4369" s="255" t="s">
        <v>17291</v>
      </c>
      <c r="F4369" s="255" t="s">
        <v>143</v>
      </c>
      <c r="G4369" s="255">
        <v>18</v>
      </c>
      <c r="H4369" s="255" t="s">
        <v>17292</v>
      </c>
      <c r="I4369" s="255" t="s">
        <v>805</v>
      </c>
      <c r="J4369" s="255" t="s">
        <v>17293</v>
      </c>
      <c r="K4369" s="255" t="s">
        <v>27</v>
      </c>
      <c r="L4369" s="260">
        <v>44331</v>
      </c>
      <c r="M4369" s="255" t="s">
        <v>28</v>
      </c>
      <c r="N4369" s="255" t="s">
        <v>27</v>
      </c>
      <c r="O4369" s="260">
        <v>44366</v>
      </c>
      <c r="P4369" s="255" t="s">
        <v>28</v>
      </c>
      <c r="Q4369" s="255" t="s">
        <v>30</v>
      </c>
      <c r="R4369" s="255"/>
      <c r="S4369" s="255"/>
      <c r="T4369" s="251" t="str">
        <f t="array" ref="T4369">VLOOKUP(D4369&amp;E4369,IF({1,0},'2021春'!$C$3:$C$4485&amp;'2021春'!$D$3:$D$4485,'2021春'!$H$3:$H$4485),2,0)</f>
        <v>451229200305032121</v>
      </c>
    </row>
    <row r="4370" spans="1:20">
      <c r="A4370" s="255">
        <v>4368</v>
      </c>
      <c r="B4370" s="255" t="s">
        <v>17294</v>
      </c>
      <c r="C4370" s="255" t="s">
        <v>21</v>
      </c>
      <c r="D4370" s="255" t="s">
        <v>512</v>
      </c>
      <c r="E4370" s="255" t="s">
        <v>17295</v>
      </c>
      <c r="F4370" s="255" t="s">
        <v>143</v>
      </c>
      <c r="G4370" s="255">
        <v>16</v>
      </c>
      <c r="H4370" s="255" t="s">
        <v>17296</v>
      </c>
      <c r="I4370" s="255" t="s">
        <v>17297</v>
      </c>
      <c r="J4370" s="255">
        <v>18877841288</v>
      </c>
      <c r="K4370" s="255" t="s">
        <v>27</v>
      </c>
      <c r="L4370" s="260">
        <v>44395</v>
      </c>
      <c r="M4370" s="255" t="s">
        <v>2455</v>
      </c>
      <c r="N4370" s="255" t="s">
        <v>30</v>
      </c>
      <c r="O4370" s="260"/>
      <c r="P4370" s="255"/>
      <c r="Q4370" s="255" t="s">
        <v>30</v>
      </c>
      <c r="R4370" s="255"/>
      <c r="S4370" s="255"/>
      <c r="T4370" s="251" t="str">
        <f t="array" ref="T4370">VLOOKUP(D4370&amp;E4370,IF({1,0},'2021春'!$C$3:$C$4485&amp;'2021春'!$D$3:$D$4485,'2021春'!$H$3:$H$4485),2,0)</f>
        <v>452731200501055443</v>
      </c>
    </row>
    <row r="4371" spans="1:20">
      <c r="A4371" s="255">
        <v>4369</v>
      </c>
      <c r="B4371" s="255" t="s">
        <v>17298</v>
      </c>
      <c r="C4371" s="255" t="s">
        <v>21</v>
      </c>
      <c r="D4371" s="255" t="s">
        <v>512</v>
      </c>
      <c r="E4371" s="255" t="s">
        <v>17299</v>
      </c>
      <c r="F4371" s="255" t="s">
        <v>143</v>
      </c>
      <c r="G4371" s="255">
        <v>16</v>
      </c>
      <c r="H4371" s="255" t="s">
        <v>17300</v>
      </c>
      <c r="I4371" s="255" t="s">
        <v>17301</v>
      </c>
      <c r="J4371" s="255" t="s">
        <v>17302</v>
      </c>
      <c r="K4371" s="255" t="s">
        <v>27</v>
      </c>
      <c r="L4371" s="260">
        <v>44397</v>
      </c>
      <c r="M4371" s="255" t="s">
        <v>2455</v>
      </c>
      <c r="N4371" s="255" t="s">
        <v>30</v>
      </c>
      <c r="O4371" s="260"/>
      <c r="P4371" s="255"/>
      <c r="Q4371" s="255" t="s">
        <v>30</v>
      </c>
      <c r="R4371" s="255"/>
      <c r="S4371" s="255"/>
      <c r="T4371" s="251" t="str">
        <f t="array" ref="T4371">VLOOKUP(D4371&amp;E4371,IF({1,0},'2021春'!$C$3:$C$4485&amp;'2021春'!$D$3:$D$4485,'2021春'!$H$3:$H$4485),2,0)</f>
        <v>452731200412214828</v>
      </c>
    </row>
    <row r="4372" spans="1:20">
      <c r="A4372" s="255">
        <v>4370</v>
      </c>
      <c r="B4372" s="255" t="s">
        <v>17303</v>
      </c>
      <c r="C4372" s="255" t="s">
        <v>21</v>
      </c>
      <c r="D4372" s="255" t="s">
        <v>512</v>
      </c>
      <c r="E4372" s="255" t="s">
        <v>4565</v>
      </c>
      <c r="F4372" s="255" t="s">
        <v>143</v>
      </c>
      <c r="G4372" s="255">
        <v>15</v>
      </c>
      <c r="H4372" s="255" t="s">
        <v>17304</v>
      </c>
      <c r="I4372" s="255" t="s">
        <v>17305</v>
      </c>
      <c r="J4372" s="255">
        <v>19925874977</v>
      </c>
      <c r="K4372" s="255" t="s">
        <v>27</v>
      </c>
      <c r="L4372" s="260">
        <v>44399</v>
      </c>
      <c r="M4372" s="255" t="s">
        <v>2455</v>
      </c>
      <c r="N4372" s="255" t="s">
        <v>30</v>
      </c>
      <c r="O4372" s="260"/>
      <c r="P4372" s="255"/>
      <c r="Q4372" s="255" t="s">
        <v>30</v>
      </c>
      <c r="R4372" s="255"/>
      <c r="S4372" s="255"/>
      <c r="T4372" s="251" t="str">
        <f t="array" ref="T4372">VLOOKUP(D4372&amp;E4372,IF({1,0},'2021春'!$C$3:$C$4485&amp;'2021春'!$D$3:$D$4485,'2021春'!$H$3:$H$4485),2,0)</f>
        <v>451229200508185726</v>
      </c>
    </row>
    <row r="4373" spans="1:20">
      <c r="A4373" s="255">
        <v>4371</v>
      </c>
      <c r="B4373" s="255" t="s">
        <v>17306</v>
      </c>
      <c r="C4373" s="255" t="s">
        <v>21</v>
      </c>
      <c r="D4373" s="255" t="s">
        <v>517</v>
      </c>
      <c r="E4373" s="255" t="s">
        <v>17307</v>
      </c>
      <c r="F4373" s="255" t="s">
        <v>143</v>
      </c>
      <c r="G4373" s="255">
        <v>15</v>
      </c>
      <c r="H4373" s="255" t="s">
        <v>1724</v>
      </c>
      <c r="I4373" s="255" t="s">
        <v>17308</v>
      </c>
      <c r="J4373" s="255">
        <v>18176137204</v>
      </c>
      <c r="K4373" s="255" t="s">
        <v>27</v>
      </c>
      <c r="L4373" s="260">
        <v>44396</v>
      </c>
      <c r="M4373" s="255" t="s">
        <v>8740</v>
      </c>
      <c r="N4373" s="255"/>
      <c r="O4373" s="260"/>
      <c r="P4373" s="255"/>
      <c r="Q4373" s="255" t="s">
        <v>30</v>
      </c>
      <c r="R4373" s="255"/>
      <c r="S4373" s="255"/>
      <c r="T4373" s="251" t="str">
        <f t="array" ref="T4373">VLOOKUP(D4373&amp;E4373,IF({1,0},'2021春'!$C$3:$C$4485&amp;'2021春'!$D$3:$D$4485,'2021春'!$H$3:$H$4485),2,0)</f>
        <v>451229200606012749</v>
      </c>
    </row>
    <row r="4374" spans="1:20">
      <c r="A4374" s="255">
        <v>4372</v>
      </c>
      <c r="B4374" s="255" t="s">
        <v>17309</v>
      </c>
      <c r="C4374" s="255" t="s">
        <v>21</v>
      </c>
      <c r="D4374" s="255" t="s">
        <v>517</v>
      </c>
      <c r="E4374" s="255" t="s">
        <v>17310</v>
      </c>
      <c r="F4374" s="255" t="s">
        <v>24</v>
      </c>
      <c r="G4374" s="255">
        <v>16</v>
      </c>
      <c r="H4374" s="255" t="s">
        <v>17311</v>
      </c>
      <c r="I4374" s="255" t="s">
        <v>17312</v>
      </c>
      <c r="J4374" s="255" t="s">
        <v>17313</v>
      </c>
      <c r="K4374" s="255" t="s">
        <v>27</v>
      </c>
      <c r="L4374" s="260">
        <v>44379</v>
      </c>
      <c r="M4374" s="255" t="s">
        <v>28</v>
      </c>
      <c r="N4374" s="255"/>
      <c r="O4374" s="260"/>
      <c r="P4374" s="255"/>
      <c r="Q4374" s="255" t="s">
        <v>30</v>
      </c>
      <c r="R4374" s="255" t="s">
        <v>17314</v>
      </c>
      <c r="S4374" s="255"/>
      <c r="T4374" s="251" t="str">
        <f t="array" ref="T4374">VLOOKUP(D4374&amp;E4374,IF({1,0},'2021春'!$C$3:$C$4485&amp;'2021春'!$D$3:$D$4485,'2021春'!$H$3:$H$4485),2,0)</f>
        <v>45122120041221021X</v>
      </c>
    </row>
    <row r="4375" spans="1:20">
      <c r="A4375" s="255">
        <v>4373</v>
      </c>
      <c r="B4375" s="255" t="s">
        <v>17315</v>
      </c>
      <c r="C4375" s="255" t="s">
        <v>21</v>
      </c>
      <c r="D4375" s="255" t="s">
        <v>517</v>
      </c>
      <c r="E4375" s="255" t="s">
        <v>17316</v>
      </c>
      <c r="F4375" s="255" t="s">
        <v>24</v>
      </c>
      <c r="G4375" s="255">
        <v>18</v>
      </c>
      <c r="H4375" s="255" t="s">
        <v>17317</v>
      </c>
      <c r="I4375" s="255" t="s">
        <v>17318</v>
      </c>
      <c r="J4375" s="255">
        <v>17344524354</v>
      </c>
      <c r="K4375" s="255" t="s">
        <v>27</v>
      </c>
      <c r="L4375" s="260">
        <v>44332</v>
      </c>
      <c r="M4375" s="255" t="s">
        <v>2172</v>
      </c>
      <c r="N4375" s="255" t="s">
        <v>27</v>
      </c>
      <c r="O4375" s="260">
        <v>44366</v>
      </c>
      <c r="P4375" s="255" t="s">
        <v>2172</v>
      </c>
      <c r="Q4375" s="255" t="s">
        <v>30</v>
      </c>
      <c r="R4375" s="255"/>
      <c r="S4375" s="255"/>
      <c r="T4375" s="251" t="str">
        <f t="array" ref="T4375">VLOOKUP(D4375&amp;E4375,IF({1,0},'2021春'!$C$3:$C$4485&amp;'2021春'!$D$3:$D$4485,'2021春'!$H$3:$H$4485),2,0)</f>
        <v>451229200304052796</v>
      </c>
    </row>
    <row r="4376" spans="1:20">
      <c r="A4376" s="255">
        <v>4374</v>
      </c>
      <c r="B4376" s="255" t="s">
        <v>17319</v>
      </c>
      <c r="C4376" s="255" t="s">
        <v>21</v>
      </c>
      <c r="D4376" s="255" t="s">
        <v>517</v>
      </c>
      <c r="E4376" s="255" t="s">
        <v>17320</v>
      </c>
      <c r="F4376" s="255" t="s">
        <v>143</v>
      </c>
      <c r="G4376" s="255">
        <v>21</v>
      </c>
      <c r="H4376" s="255" t="s">
        <v>17321</v>
      </c>
      <c r="I4376" s="255" t="s">
        <v>17322</v>
      </c>
      <c r="J4376" s="255">
        <v>13557218035</v>
      </c>
      <c r="K4376" s="255" t="s">
        <v>27</v>
      </c>
      <c r="L4376" s="260">
        <v>44395</v>
      </c>
      <c r="M4376" s="255" t="s">
        <v>28</v>
      </c>
      <c r="N4376" s="255"/>
      <c r="O4376" s="260"/>
      <c r="P4376" s="255"/>
      <c r="Q4376" s="255" t="s">
        <v>30</v>
      </c>
      <c r="R4376" s="255"/>
      <c r="S4376" s="255"/>
      <c r="T4376" s="251" t="str">
        <f t="array" ref="T4376">VLOOKUP(D4376&amp;E4376,IF({1,0},'2021春'!$C$3:$C$4485&amp;'2021春'!$D$3:$D$4485,'2021春'!$H$3:$H$4485),2,0)</f>
        <v>451229200006072721</v>
      </c>
    </row>
    <row r="4377" spans="1:20">
      <c r="A4377" s="255">
        <v>4375</v>
      </c>
      <c r="B4377" s="255" t="s">
        <v>17323</v>
      </c>
      <c r="C4377" s="255" t="s">
        <v>21</v>
      </c>
      <c r="D4377" s="255" t="s">
        <v>517</v>
      </c>
      <c r="E4377" s="255" t="s">
        <v>17324</v>
      </c>
      <c r="F4377" s="255" t="s">
        <v>24</v>
      </c>
      <c r="G4377" s="255">
        <v>15</v>
      </c>
      <c r="H4377" s="255" t="s">
        <v>6979</v>
      </c>
      <c r="I4377" s="255" t="s">
        <v>17325</v>
      </c>
      <c r="J4377" s="255">
        <v>17396795595</v>
      </c>
      <c r="K4377" s="255" t="s">
        <v>27</v>
      </c>
      <c r="L4377" s="260">
        <v>44395</v>
      </c>
      <c r="M4377" s="255" t="s">
        <v>1352</v>
      </c>
      <c r="N4377" s="255"/>
      <c r="O4377" s="260"/>
      <c r="P4377" s="255"/>
      <c r="Q4377" s="255" t="s">
        <v>30</v>
      </c>
      <c r="R4377" s="255"/>
      <c r="S4377" s="255"/>
      <c r="T4377" s="251" t="str">
        <f t="array" ref="T4377">VLOOKUP(D4377&amp;E4377,IF({1,0},'2021春'!$C$3:$C$4485&amp;'2021春'!$D$3:$D$4485,'2021春'!$H$3:$H$4485),2,0)</f>
        <v>451229200601271813</v>
      </c>
    </row>
    <row r="4378" spans="1:20">
      <c r="A4378" s="255">
        <v>4376</v>
      </c>
      <c r="B4378" s="255" t="s">
        <v>17326</v>
      </c>
      <c r="C4378" s="255" t="s">
        <v>21</v>
      </c>
      <c r="D4378" s="255" t="s">
        <v>517</v>
      </c>
      <c r="E4378" s="255" t="s">
        <v>17327</v>
      </c>
      <c r="F4378" s="255" t="s">
        <v>24</v>
      </c>
      <c r="G4378" s="255">
        <v>18</v>
      </c>
      <c r="H4378" s="255" t="s">
        <v>17328</v>
      </c>
      <c r="I4378" s="255" t="s">
        <v>684</v>
      </c>
      <c r="J4378" s="255">
        <v>13377494989</v>
      </c>
      <c r="K4378" s="255" t="s">
        <v>27</v>
      </c>
      <c r="L4378" s="260">
        <v>44417</v>
      </c>
      <c r="M4378" s="255" t="s">
        <v>17329</v>
      </c>
      <c r="N4378" s="255"/>
      <c r="O4378" s="260"/>
      <c r="P4378" s="255"/>
      <c r="Q4378" s="255" t="s">
        <v>30</v>
      </c>
      <c r="R4378" s="255"/>
      <c r="S4378" s="255"/>
      <c r="T4378" s="251" t="str">
        <f t="array" ref="T4378">VLOOKUP(D4378&amp;E4378,IF({1,0},'2021春'!$C$3:$C$4485&amp;'2021春'!$D$3:$D$4485,'2021春'!$H$3:$H$4485),2,0)</f>
        <v>451229200211191818</v>
      </c>
    </row>
    <row r="4379" spans="1:20">
      <c r="A4379" s="255">
        <v>4377</v>
      </c>
      <c r="B4379" s="255" t="s">
        <v>17330</v>
      </c>
      <c r="C4379" s="255" t="s">
        <v>21</v>
      </c>
      <c r="D4379" s="255" t="s">
        <v>517</v>
      </c>
      <c r="E4379" s="255" t="s">
        <v>17331</v>
      </c>
      <c r="F4379" s="255" t="s">
        <v>143</v>
      </c>
      <c r="G4379" s="255">
        <v>17</v>
      </c>
      <c r="H4379" s="255" t="s">
        <v>2321</v>
      </c>
      <c r="I4379" s="255" t="s">
        <v>17332</v>
      </c>
      <c r="J4379" s="255" t="s">
        <v>17333</v>
      </c>
      <c r="K4379" s="255" t="s">
        <v>27</v>
      </c>
      <c r="L4379" s="260">
        <v>44395</v>
      </c>
      <c r="M4379" s="255" t="s">
        <v>98</v>
      </c>
      <c r="N4379" s="255"/>
      <c r="O4379" s="260"/>
      <c r="P4379" s="255"/>
      <c r="Q4379" s="255" t="s">
        <v>30</v>
      </c>
      <c r="R4379" s="255"/>
      <c r="S4379" s="255"/>
      <c r="T4379" s="251" t="str">
        <f t="array" ref="T4379">VLOOKUP(D4379&amp;E4379,IF({1,0},'2021春'!$C$3:$C$4485&amp;'2021春'!$D$3:$D$4485,'2021春'!$H$3:$H$4485),2,0)</f>
        <v>45122920040604122X</v>
      </c>
    </row>
    <row r="4380" spans="1:20">
      <c r="A4380" s="255">
        <v>4378</v>
      </c>
      <c r="B4380" s="255" t="s">
        <v>17334</v>
      </c>
      <c r="C4380" s="255" t="s">
        <v>21</v>
      </c>
      <c r="D4380" s="255" t="s">
        <v>517</v>
      </c>
      <c r="E4380" s="255" t="s">
        <v>17335</v>
      </c>
      <c r="F4380" s="255" t="s">
        <v>143</v>
      </c>
      <c r="G4380" s="255">
        <v>19</v>
      </c>
      <c r="H4380" s="255" t="s">
        <v>17321</v>
      </c>
      <c r="I4380" s="255" t="s">
        <v>17336</v>
      </c>
      <c r="J4380" s="255" t="s">
        <v>17337</v>
      </c>
      <c r="K4380" s="255" t="s">
        <v>27</v>
      </c>
      <c r="L4380" s="260">
        <v>44404</v>
      </c>
      <c r="M4380" s="255" t="s">
        <v>2747</v>
      </c>
      <c r="N4380" s="255"/>
      <c r="O4380" s="260"/>
      <c r="P4380" s="255"/>
      <c r="Q4380" s="255" t="s">
        <v>30</v>
      </c>
      <c r="R4380" s="255"/>
      <c r="S4380" s="255"/>
      <c r="T4380" s="251" t="str">
        <f t="array" ref="T4380">VLOOKUP(D4380&amp;E4380,IF({1,0},'2021春'!$C$3:$C$4485&amp;'2021春'!$D$3:$D$4485,'2021春'!$H$3:$H$4485),2,0)</f>
        <v>45122920020305272X</v>
      </c>
    </row>
    <row r="4381" spans="1:20">
      <c r="A4381" s="255">
        <v>4379</v>
      </c>
      <c r="B4381" s="255" t="s">
        <v>17338</v>
      </c>
      <c r="C4381" s="255" t="s">
        <v>21</v>
      </c>
      <c r="D4381" s="255" t="s">
        <v>517</v>
      </c>
      <c r="E4381" s="255" t="s">
        <v>17339</v>
      </c>
      <c r="F4381" s="255" t="s">
        <v>24</v>
      </c>
      <c r="G4381" s="255">
        <v>17</v>
      </c>
      <c r="H4381" s="255" t="s">
        <v>17340</v>
      </c>
      <c r="I4381" s="255" t="s">
        <v>17341</v>
      </c>
      <c r="J4381" s="255" t="s">
        <v>17342</v>
      </c>
      <c r="K4381" s="255" t="s">
        <v>27</v>
      </c>
      <c r="L4381" s="260">
        <v>44395</v>
      </c>
      <c r="M4381" s="255" t="s">
        <v>28</v>
      </c>
      <c r="N4381" s="255"/>
      <c r="O4381" s="260"/>
      <c r="P4381" s="255"/>
      <c r="Q4381" s="255" t="s">
        <v>30</v>
      </c>
      <c r="R4381" s="255" t="s">
        <v>17343</v>
      </c>
      <c r="S4381" s="255"/>
      <c r="T4381" s="251" t="str">
        <f t="array" ref="T4381">VLOOKUP(D4381&amp;E4381,IF({1,0},'2021春'!$C$3:$C$4485&amp;'2021春'!$D$3:$D$4485,'2021春'!$H$3:$H$4485),2,0)</f>
        <v>452127200402180911</v>
      </c>
    </row>
    <row r="4382" spans="1:20">
      <c r="A4382" s="255">
        <v>4380</v>
      </c>
      <c r="B4382" s="255" t="s">
        <v>17344</v>
      </c>
      <c r="C4382" s="255" t="s">
        <v>21</v>
      </c>
      <c r="D4382" s="255" t="s">
        <v>517</v>
      </c>
      <c r="E4382" s="255" t="s">
        <v>17345</v>
      </c>
      <c r="F4382" s="255" t="s">
        <v>143</v>
      </c>
      <c r="G4382" s="255">
        <v>17</v>
      </c>
      <c r="H4382" s="255" t="s">
        <v>17346</v>
      </c>
      <c r="I4382" s="255" t="s">
        <v>17347</v>
      </c>
      <c r="J4382" s="255">
        <v>18249919813</v>
      </c>
      <c r="K4382" s="255" t="s">
        <v>27</v>
      </c>
      <c r="L4382" s="260">
        <v>44403</v>
      </c>
      <c r="M4382" s="255" t="s">
        <v>3326</v>
      </c>
      <c r="N4382" s="255"/>
      <c r="O4382" s="260"/>
      <c r="P4382" s="255"/>
      <c r="Q4382" s="255" t="s">
        <v>30</v>
      </c>
      <c r="R4382" s="255"/>
      <c r="S4382" s="255"/>
      <c r="T4382" s="251" t="str">
        <f t="array" ref="T4382">VLOOKUP(D4382&amp;E4382,IF({1,0},'2021春'!$C$3:$C$4485&amp;'2021春'!$D$3:$D$4485,'2021春'!$H$3:$H$4485),2,0)</f>
        <v>45122920040329394X</v>
      </c>
    </row>
    <row r="4383" spans="1:20">
      <c r="A4383" s="255">
        <v>4381</v>
      </c>
      <c r="B4383" s="255" t="s">
        <v>17348</v>
      </c>
      <c r="C4383" s="255" t="s">
        <v>21</v>
      </c>
      <c r="D4383" s="255" t="s">
        <v>517</v>
      </c>
      <c r="E4383" s="255" t="s">
        <v>17349</v>
      </c>
      <c r="F4383" s="255" t="s">
        <v>24</v>
      </c>
      <c r="G4383" s="255">
        <v>17</v>
      </c>
      <c r="H4383" s="255" t="s">
        <v>17350</v>
      </c>
      <c r="I4383" s="255" t="s">
        <v>17351</v>
      </c>
      <c r="J4383" s="255" t="s">
        <v>17352</v>
      </c>
      <c r="K4383" s="255" t="s">
        <v>27</v>
      </c>
      <c r="L4383" s="260">
        <v>44395</v>
      </c>
      <c r="M4383" s="255" t="s">
        <v>28</v>
      </c>
      <c r="N4383" s="255"/>
      <c r="O4383" s="260"/>
      <c r="P4383" s="255"/>
      <c r="Q4383" s="255" t="s">
        <v>30</v>
      </c>
      <c r="R4383" s="255"/>
      <c r="S4383" s="255"/>
      <c r="T4383" s="251" t="str">
        <f t="array" ref="T4383">VLOOKUP(D4383&amp;E4383,IF({1,0},'2021春'!$C$3:$C$4485&amp;'2021春'!$D$3:$D$4485,'2021春'!$H$3:$H$4485),2,0)</f>
        <v>451229200311215418</v>
      </c>
    </row>
    <row r="4384" spans="1:20">
      <c r="A4384" s="255">
        <v>4382</v>
      </c>
      <c r="B4384" s="255" t="s">
        <v>17353</v>
      </c>
      <c r="C4384" s="255" t="s">
        <v>21</v>
      </c>
      <c r="D4384" s="255" t="s">
        <v>517</v>
      </c>
      <c r="E4384" s="255" t="s">
        <v>17354</v>
      </c>
      <c r="F4384" s="255" t="s">
        <v>24</v>
      </c>
      <c r="G4384" s="255">
        <v>16</v>
      </c>
      <c r="H4384" s="255" t="s">
        <v>17355</v>
      </c>
      <c r="I4384" s="255" t="s">
        <v>17356</v>
      </c>
      <c r="J4384" s="255" t="s">
        <v>17357</v>
      </c>
      <c r="K4384" s="255" t="s">
        <v>27</v>
      </c>
      <c r="L4384" s="260">
        <v>44396</v>
      </c>
      <c r="M4384" s="255" t="s">
        <v>133</v>
      </c>
      <c r="N4384" s="255"/>
      <c r="O4384" s="260"/>
      <c r="P4384" s="255"/>
      <c r="Q4384" s="255" t="s">
        <v>30</v>
      </c>
      <c r="R4384" s="255"/>
      <c r="S4384" s="255"/>
      <c r="T4384" s="251" t="str">
        <f t="array" ref="T4384">VLOOKUP(D4384&amp;E4384,IF({1,0},'2021春'!$C$3:$C$4485&amp;'2021春'!$D$3:$D$4485,'2021春'!$H$3:$H$4485),2,0)</f>
        <v>451229200412202456</v>
      </c>
    </row>
    <row r="4385" spans="1:20">
      <c r="A4385" s="255">
        <v>4383</v>
      </c>
      <c r="B4385" s="255" t="s">
        <v>17358</v>
      </c>
      <c r="C4385" s="255" t="s">
        <v>21</v>
      </c>
      <c r="D4385" s="255" t="s">
        <v>517</v>
      </c>
      <c r="E4385" s="255" t="s">
        <v>17359</v>
      </c>
      <c r="F4385" s="255" t="s">
        <v>24</v>
      </c>
      <c r="G4385" s="255">
        <v>20</v>
      </c>
      <c r="H4385" s="255" t="s">
        <v>13860</v>
      </c>
      <c r="I4385" s="255" t="s">
        <v>17360</v>
      </c>
      <c r="J4385" s="255" t="s">
        <v>17361</v>
      </c>
      <c r="K4385" s="255" t="s">
        <v>27</v>
      </c>
      <c r="L4385" s="260">
        <v>44335</v>
      </c>
      <c r="M4385" s="255" t="s">
        <v>28</v>
      </c>
      <c r="N4385" s="255"/>
      <c r="O4385" s="260"/>
      <c r="P4385" s="255"/>
      <c r="Q4385" s="255" t="s">
        <v>30</v>
      </c>
      <c r="R4385" s="255"/>
      <c r="S4385" s="255"/>
      <c r="T4385" s="251" t="str">
        <f t="array" ref="T4385">VLOOKUP(D4385&amp;E4385,IF({1,0},'2021春'!$C$3:$C$4485&amp;'2021春'!$D$3:$D$4485,'2021春'!$H$3:$H$4485),2,0)</f>
        <v>451229200101082717</v>
      </c>
    </row>
    <row r="4386" spans="1:20">
      <c r="A4386" s="255">
        <v>4384</v>
      </c>
      <c r="B4386" s="255" t="s">
        <v>17362</v>
      </c>
      <c r="C4386" s="255" t="s">
        <v>21</v>
      </c>
      <c r="D4386" s="255" t="s">
        <v>517</v>
      </c>
      <c r="E4386" s="255" t="s">
        <v>17363</v>
      </c>
      <c r="F4386" s="255" t="s">
        <v>143</v>
      </c>
      <c r="G4386" s="255">
        <v>16</v>
      </c>
      <c r="H4386" s="255" t="s">
        <v>17364</v>
      </c>
      <c r="I4386" s="255" t="s">
        <v>17365</v>
      </c>
      <c r="J4386" s="255" t="s">
        <v>17366</v>
      </c>
      <c r="K4386" s="255" t="s">
        <v>27</v>
      </c>
      <c r="L4386" s="260">
        <v>44396</v>
      </c>
      <c r="M4386" s="255" t="s">
        <v>185</v>
      </c>
      <c r="N4386" s="255"/>
      <c r="O4386" s="260"/>
      <c r="P4386" s="255"/>
      <c r="Q4386" s="255" t="s">
        <v>30</v>
      </c>
      <c r="R4386" s="255"/>
      <c r="S4386" s="255"/>
      <c r="T4386" s="251" t="str">
        <f t="array" ref="T4386">VLOOKUP(D4386&amp;E4386,IF({1,0},'2021春'!$C$3:$C$4485&amp;'2021春'!$D$3:$D$4485,'2021春'!$H$3:$H$4485),2,0)</f>
        <v>452731200504200925</v>
      </c>
    </row>
    <row r="4387" spans="1:20">
      <c r="A4387" s="255">
        <v>4385</v>
      </c>
      <c r="B4387" s="255" t="s">
        <v>17367</v>
      </c>
      <c r="C4387" s="255" t="s">
        <v>21</v>
      </c>
      <c r="D4387" s="255" t="s">
        <v>517</v>
      </c>
      <c r="E4387" s="255" t="s">
        <v>17368</v>
      </c>
      <c r="F4387" s="255" t="s">
        <v>24</v>
      </c>
      <c r="G4387" s="255">
        <v>16</v>
      </c>
      <c r="H4387" s="255" t="s">
        <v>17369</v>
      </c>
      <c r="I4387" s="255" t="s">
        <v>17370</v>
      </c>
      <c r="J4387" s="255" t="s">
        <v>17371</v>
      </c>
      <c r="K4387" s="255" t="s">
        <v>27</v>
      </c>
      <c r="L4387" s="260">
        <v>44396</v>
      </c>
      <c r="M4387" s="255" t="s">
        <v>68</v>
      </c>
      <c r="N4387" s="255"/>
      <c r="O4387" s="260"/>
      <c r="P4387" s="255"/>
      <c r="Q4387" s="255" t="s">
        <v>30</v>
      </c>
      <c r="R4387" s="255"/>
      <c r="S4387" s="255"/>
      <c r="T4387" s="251" t="str">
        <f t="array" ref="T4387">VLOOKUP(D4387&amp;E4387,IF({1,0},'2021春'!$C$3:$C$4485&amp;'2021春'!$D$3:$D$4485,'2021春'!$H$3:$H$4485),2,0)</f>
        <v>452731200410234251</v>
      </c>
    </row>
    <row r="4388" spans="1:20">
      <c r="A4388" s="255">
        <v>4386</v>
      </c>
      <c r="B4388" s="255" t="s">
        <v>17372</v>
      </c>
      <c r="C4388" s="255" t="s">
        <v>21</v>
      </c>
      <c r="D4388" s="255" t="s">
        <v>517</v>
      </c>
      <c r="E4388" s="255" t="s">
        <v>17373</v>
      </c>
      <c r="F4388" s="255" t="s">
        <v>24</v>
      </c>
      <c r="G4388" s="255">
        <v>16</v>
      </c>
      <c r="H4388" s="255" t="s">
        <v>137</v>
      </c>
      <c r="I4388" s="255" t="s">
        <v>17374</v>
      </c>
      <c r="J4388" s="255" t="s">
        <v>17375</v>
      </c>
      <c r="K4388" s="255" t="s">
        <v>27</v>
      </c>
      <c r="L4388" s="260">
        <v>44394</v>
      </c>
      <c r="M4388" s="255" t="s">
        <v>28</v>
      </c>
      <c r="N4388" s="255"/>
      <c r="O4388" s="260"/>
      <c r="P4388" s="255"/>
      <c r="Q4388" s="255" t="s">
        <v>30</v>
      </c>
      <c r="R4388" s="255"/>
      <c r="S4388" s="255"/>
      <c r="T4388" s="251" t="str">
        <f t="array" ref="T4388">VLOOKUP(D4388&amp;E4388,IF({1,0},'2021春'!$C$3:$C$4485&amp;'2021春'!$D$3:$D$4485,'2021春'!$H$3:$H$4485),2,0)</f>
        <v>452731200410223632</v>
      </c>
    </row>
    <row r="4389" spans="1:20">
      <c r="A4389" s="255">
        <v>4387</v>
      </c>
      <c r="B4389" s="255" t="s">
        <v>17376</v>
      </c>
      <c r="C4389" s="255" t="s">
        <v>21</v>
      </c>
      <c r="D4389" s="255" t="s">
        <v>517</v>
      </c>
      <c r="E4389" s="255" t="s">
        <v>17377</v>
      </c>
      <c r="F4389" s="255" t="s">
        <v>24</v>
      </c>
      <c r="G4389" s="255">
        <v>18</v>
      </c>
      <c r="H4389" s="255" t="s">
        <v>17378</v>
      </c>
      <c r="I4389" s="255" t="s">
        <v>17379</v>
      </c>
      <c r="J4389" s="255" t="s">
        <v>17380</v>
      </c>
      <c r="K4389" s="255" t="s">
        <v>27</v>
      </c>
      <c r="L4389" s="260">
        <v>44397</v>
      </c>
      <c r="M4389" s="255" t="s">
        <v>1303</v>
      </c>
      <c r="N4389" s="255"/>
      <c r="O4389" s="260"/>
      <c r="P4389" s="255"/>
      <c r="Q4389" s="255" t="s">
        <v>30</v>
      </c>
      <c r="R4389" s="255"/>
      <c r="S4389" s="255"/>
      <c r="T4389" s="251" t="str">
        <f t="array" ref="T4389">VLOOKUP(D4389&amp;E4389,IF({1,0},'2021春'!$C$3:$C$4485&amp;'2021春'!$D$3:$D$4485,'2021春'!$H$3:$H$4485),2,0)</f>
        <v>451229200306223915</v>
      </c>
    </row>
    <row r="4390" spans="1:20">
      <c r="A4390" s="255">
        <v>4388</v>
      </c>
      <c r="B4390" s="255" t="s">
        <v>17381</v>
      </c>
      <c r="C4390" s="255" t="s">
        <v>21</v>
      </c>
      <c r="D4390" s="255" t="s">
        <v>517</v>
      </c>
      <c r="E4390" s="255" t="s">
        <v>17382</v>
      </c>
      <c r="F4390" s="255" t="s">
        <v>143</v>
      </c>
      <c r="G4390" s="255">
        <v>17</v>
      </c>
      <c r="H4390" s="255" t="s">
        <v>17383</v>
      </c>
      <c r="I4390" s="255" t="s">
        <v>17384</v>
      </c>
      <c r="J4390" s="255" t="s">
        <v>17385</v>
      </c>
      <c r="K4390" s="255" t="s">
        <v>27</v>
      </c>
      <c r="L4390" s="260">
        <v>44396</v>
      </c>
      <c r="M4390" s="255" t="s">
        <v>133</v>
      </c>
      <c r="N4390" s="255"/>
      <c r="O4390" s="260"/>
      <c r="P4390" s="255"/>
      <c r="Q4390" s="255" t="s">
        <v>30</v>
      </c>
      <c r="R4390" s="255"/>
      <c r="S4390" s="255"/>
      <c r="T4390" s="251" t="str">
        <f t="array" ref="T4390">VLOOKUP(D4390&amp;E4390,IF({1,0},'2021春'!$C$3:$C$4485&amp;'2021春'!$D$3:$D$4485,'2021春'!$H$3:$H$4485),2,0)</f>
        <v>451229200407112421</v>
      </c>
    </row>
    <row r="4391" spans="1:20">
      <c r="A4391" s="255">
        <v>4389</v>
      </c>
      <c r="B4391" s="255" t="s">
        <v>17386</v>
      </c>
      <c r="C4391" s="255" t="s">
        <v>21</v>
      </c>
      <c r="D4391" s="255" t="s">
        <v>517</v>
      </c>
      <c r="E4391" s="255" t="s">
        <v>17387</v>
      </c>
      <c r="F4391" s="255" t="s">
        <v>24</v>
      </c>
      <c r="G4391" s="255">
        <v>17</v>
      </c>
      <c r="H4391" s="255" t="s">
        <v>17388</v>
      </c>
      <c r="I4391" s="255" t="s">
        <v>17389</v>
      </c>
      <c r="J4391" s="255">
        <v>19977846910</v>
      </c>
      <c r="K4391" s="255" t="s">
        <v>27</v>
      </c>
      <c r="L4391" s="260">
        <v>44396</v>
      </c>
      <c r="M4391" s="255" t="s">
        <v>98</v>
      </c>
      <c r="N4391" s="255"/>
      <c r="O4391" s="260"/>
      <c r="P4391" s="255"/>
      <c r="Q4391" s="255" t="s">
        <v>30</v>
      </c>
      <c r="R4391" s="255"/>
      <c r="S4391" s="255"/>
      <c r="T4391" s="251" t="str">
        <f t="array" ref="T4391">VLOOKUP(D4391&amp;E4391,IF({1,0},'2021春'!$C$3:$C$4485&amp;'2021春'!$D$3:$D$4485,'2021春'!$H$3:$H$4485),2,0)</f>
        <v>451229200403201216</v>
      </c>
    </row>
    <row r="4392" spans="1:20">
      <c r="A4392" s="255">
        <v>4390</v>
      </c>
      <c r="B4392" s="255" t="s">
        <v>17390</v>
      </c>
      <c r="C4392" s="255" t="s">
        <v>21</v>
      </c>
      <c r="D4392" s="255" t="s">
        <v>517</v>
      </c>
      <c r="E4392" s="255" t="s">
        <v>17391</v>
      </c>
      <c r="F4392" s="255" t="s">
        <v>24</v>
      </c>
      <c r="G4392" s="255">
        <v>17</v>
      </c>
      <c r="H4392" s="255" t="s">
        <v>17392</v>
      </c>
      <c r="I4392" s="255" t="s">
        <v>17393</v>
      </c>
      <c r="J4392" s="255">
        <v>15017326337</v>
      </c>
      <c r="K4392" s="255" t="s">
        <v>27</v>
      </c>
      <c r="L4392" s="260">
        <v>44404</v>
      </c>
      <c r="M4392" s="255" t="s">
        <v>28</v>
      </c>
      <c r="N4392" s="255"/>
      <c r="O4392" s="260"/>
      <c r="P4392" s="255"/>
      <c r="Q4392" s="255" t="s">
        <v>30</v>
      </c>
      <c r="R4392" s="255"/>
      <c r="S4392" s="255"/>
      <c r="T4392" s="251" t="str">
        <f t="array" ref="T4392">VLOOKUP(D4392&amp;E4392,IF({1,0},'2021春'!$C$3:$C$4485&amp;'2021春'!$D$3:$D$4485,'2021春'!$H$3:$H$4485),2,0)</f>
        <v>451229200402033019</v>
      </c>
    </row>
    <row r="4393" spans="1:20">
      <c r="A4393" s="255">
        <v>4391</v>
      </c>
      <c r="B4393" s="255" t="s">
        <v>17394</v>
      </c>
      <c r="C4393" s="255" t="s">
        <v>21</v>
      </c>
      <c r="D4393" s="255" t="s">
        <v>517</v>
      </c>
      <c r="E4393" s="255" t="s">
        <v>17395</v>
      </c>
      <c r="F4393" s="255" t="s">
        <v>24</v>
      </c>
      <c r="G4393" s="255">
        <v>16</v>
      </c>
      <c r="H4393" s="255" t="s">
        <v>17396</v>
      </c>
      <c r="I4393" s="255" t="s">
        <v>17397</v>
      </c>
      <c r="J4393" s="255" t="s">
        <v>17398</v>
      </c>
      <c r="K4393" s="255" t="s">
        <v>27</v>
      </c>
      <c r="L4393" s="260">
        <v>44399</v>
      </c>
      <c r="M4393" s="255" t="s">
        <v>17399</v>
      </c>
      <c r="N4393" s="255"/>
      <c r="O4393" s="260"/>
      <c r="P4393" s="255"/>
      <c r="Q4393" s="255" t="s">
        <v>30</v>
      </c>
      <c r="R4393" s="255" t="s">
        <v>17400</v>
      </c>
      <c r="S4393" s="255"/>
      <c r="T4393" s="251" t="str">
        <f t="array" ref="T4393">VLOOKUP(D4393&amp;E4393,IF({1,0},'2021春'!$C$3:$C$4485&amp;'2021春'!$D$3:$D$4485,'2021春'!$H$3:$H$4485),2,0)</f>
        <v>451229200502103611</v>
      </c>
    </row>
    <row r="4394" spans="1:20">
      <c r="A4394" s="255">
        <v>4392</v>
      </c>
      <c r="B4394" s="255" t="s">
        <v>17401</v>
      </c>
      <c r="C4394" s="255" t="s">
        <v>21</v>
      </c>
      <c r="D4394" s="255" t="s">
        <v>517</v>
      </c>
      <c r="E4394" s="255" t="s">
        <v>17402</v>
      </c>
      <c r="F4394" s="255" t="s">
        <v>24</v>
      </c>
      <c r="G4394" s="255">
        <v>15</v>
      </c>
      <c r="H4394" s="255" t="s">
        <v>17403</v>
      </c>
      <c r="I4394" s="255" t="s">
        <v>17404</v>
      </c>
      <c r="J4394" s="255" t="s">
        <v>17405</v>
      </c>
      <c r="K4394" s="255" t="s">
        <v>27</v>
      </c>
      <c r="L4394" s="260">
        <v>44398</v>
      </c>
      <c r="M4394" s="255" t="s">
        <v>28</v>
      </c>
      <c r="N4394" s="255"/>
      <c r="O4394" s="260"/>
      <c r="P4394" s="255"/>
      <c r="Q4394" s="255" t="s">
        <v>30</v>
      </c>
      <c r="R4394" s="255"/>
      <c r="S4394" s="255"/>
      <c r="T4394" s="251" t="str">
        <f t="array" ref="T4394">VLOOKUP(D4394&amp;E4394,IF({1,0},'2021春'!$C$3:$C$4485&amp;'2021春'!$D$3:$D$4485,'2021春'!$H$3:$H$4485),2,0)</f>
        <v>452731200509155731</v>
      </c>
    </row>
    <row r="4395" spans="1:20">
      <c r="A4395" s="255">
        <v>4393</v>
      </c>
      <c r="B4395" s="255" t="s">
        <v>17406</v>
      </c>
      <c r="C4395" s="255" t="s">
        <v>21</v>
      </c>
      <c r="D4395" s="255" t="s">
        <v>517</v>
      </c>
      <c r="E4395" s="255" t="s">
        <v>17407</v>
      </c>
      <c r="F4395" s="255" t="s">
        <v>143</v>
      </c>
      <c r="G4395" s="255">
        <v>17</v>
      </c>
      <c r="H4395" s="255" t="s">
        <v>17408</v>
      </c>
      <c r="I4395" s="255" t="s">
        <v>17409</v>
      </c>
      <c r="J4395" s="255" t="s">
        <v>17410</v>
      </c>
      <c r="K4395" s="255" t="s">
        <v>27</v>
      </c>
      <c r="L4395" s="260">
        <v>44398</v>
      </c>
      <c r="M4395" s="255" t="s">
        <v>28</v>
      </c>
      <c r="N4395" s="255"/>
      <c r="O4395" s="260"/>
      <c r="P4395" s="255"/>
      <c r="Q4395" s="255" t="s">
        <v>30</v>
      </c>
      <c r="R4395" s="255"/>
      <c r="S4395" s="255"/>
      <c r="T4395" s="251" t="str">
        <f t="array" ref="T4395">VLOOKUP(D4395&amp;E4395,IF({1,0},'2021春'!$C$3:$C$4485&amp;'2021春'!$D$3:$D$4485,'2021春'!$H$3:$H$4485),2,0)</f>
        <v>451229200402041863</v>
      </c>
    </row>
    <row r="4396" spans="1:20">
      <c r="A4396" s="255">
        <v>4394</v>
      </c>
      <c r="B4396" s="255" t="s">
        <v>17411</v>
      </c>
      <c r="C4396" s="255" t="s">
        <v>21</v>
      </c>
      <c r="D4396" s="255" t="s">
        <v>517</v>
      </c>
      <c r="E4396" s="255" t="s">
        <v>17412</v>
      </c>
      <c r="F4396" s="255" t="s">
        <v>24</v>
      </c>
      <c r="G4396" s="255">
        <v>17</v>
      </c>
      <c r="H4396" s="255" t="s">
        <v>9053</v>
      </c>
      <c r="I4396" s="255" t="s">
        <v>17413</v>
      </c>
      <c r="J4396" s="255" t="s">
        <v>17414</v>
      </c>
      <c r="K4396" s="255" t="s">
        <v>27</v>
      </c>
      <c r="L4396" s="260">
        <v>44394</v>
      </c>
      <c r="M4396" s="255" t="s">
        <v>28</v>
      </c>
      <c r="N4396" s="255"/>
      <c r="O4396" s="260"/>
      <c r="P4396" s="255"/>
      <c r="Q4396" s="255" t="s">
        <v>30</v>
      </c>
      <c r="R4396" s="255"/>
      <c r="S4396" s="255"/>
      <c r="T4396" s="251" t="str">
        <f t="array" ref="T4396">VLOOKUP(D4396&amp;E4396,IF({1,0},'2021春'!$C$3:$C$4485&amp;'2021春'!$D$3:$D$4485,'2021春'!$H$3:$H$4485),2,0)</f>
        <v>452724200406261317</v>
      </c>
    </row>
    <row r="4397" spans="1:20">
      <c r="A4397" s="255">
        <v>4395</v>
      </c>
      <c r="B4397" s="255" t="s">
        <v>17415</v>
      </c>
      <c r="C4397" s="255" t="s">
        <v>21</v>
      </c>
      <c r="D4397" s="255" t="s">
        <v>517</v>
      </c>
      <c r="E4397" s="255" t="s">
        <v>17416</v>
      </c>
      <c r="F4397" s="255" t="s">
        <v>24</v>
      </c>
      <c r="G4397" s="255">
        <v>16</v>
      </c>
      <c r="H4397" s="255" t="s">
        <v>17417</v>
      </c>
      <c r="I4397" s="255" t="s">
        <v>17418</v>
      </c>
      <c r="J4397" s="255" t="s">
        <v>17419</v>
      </c>
      <c r="K4397" s="255" t="s">
        <v>27</v>
      </c>
      <c r="L4397" s="260">
        <v>44394</v>
      </c>
      <c r="M4397" s="255" t="s">
        <v>4424</v>
      </c>
      <c r="N4397" s="255"/>
      <c r="O4397" s="260"/>
      <c r="P4397" s="255"/>
      <c r="Q4397" s="255" t="s">
        <v>30</v>
      </c>
      <c r="R4397" s="255"/>
      <c r="S4397" s="255"/>
      <c r="T4397" s="251" t="str">
        <f t="array" ref="T4397">VLOOKUP(D4397&amp;E4397,IF({1,0},'2021春'!$C$3:$C$4485&amp;'2021春'!$D$3:$D$4485,'2021春'!$H$3:$H$4485),2,0)</f>
        <v>451229200505255717</v>
      </c>
    </row>
    <row r="4398" spans="1:20">
      <c r="A4398" s="255">
        <v>4396</v>
      </c>
      <c r="B4398" s="255" t="s">
        <v>17420</v>
      </c>
      <c r="C4398" s="255" t="s">
        <v>21</v>
      </c>
      <c r="D4398" s="255" t="s">
        <v>517</v>
      </c>
      <c r="E4398" s="255" t="s">
        <v>17421</v>
      </c>
      <c r="F4398" s="255" t="s">
        <v>24</v>
      </c>
      <c r="G4398" s="255">
        <v>17</v>
      </c>
      <c r="H4398" s="255" t="s">
        <v>4617</v>
      </c>
      <c r="I4398" s="255" t="s">
        <v>17422</v>
      </c>
      <c r="J4398" s="255" t="s">
        <v>17423</v>
      </c>
      <c r="K4398" s="255" t="s">
        <v>27</v>
      </c>
      <c r="L4398" s="260">
        <v>44398</v>
      </c>
      <c r="M4398" s="255" t="s">
        <v>98</v>
      </c>
      <c r="N4398" s="255"/>
      <c r="O4398" s="260"/>
      <c r="P4398" s="255"/>
      <c r="Q4398" s="255" t="s">
        <v>30</v>
      </c>
      <c r="R4398" s="255"/>
      <c r="S4398" s="255"/>
      <c r="T4398" s="251" t="str">
        <f t="array" ref="T4398">VLOOKUP(D4398&amp;E4398,IF({1,0},'2021春'!$C$3:$C$4485&amp;'2021春'!$D$3:$D$4485,'2021春'!$H$3:$H$4485),2,0)</f>
        <v>451229200312011214</v>
      </c>
    </row>
    <row r="4399" spans="1:20">
      <c r="A4399" s="255">
        <v>4397</v>
      </c>
      <c r="B4399" s="255" t="s">
        <v>17424</v>
      </c>
      <c r="C4399" s="255" t="s">
        <v>21</v>
      </c>
      <c r="D4399" s="255" t="s">
        <v>517</v>
      </c>
      <c r="E4399" s="255" t="s">
        <v>17425</v>
      </c>
      <c r="F4399" s="255" t="s">
        <v>143</v>
      </c>
      <c r="G4399" s="255">
        <v>18</v>
      </c>
      <c r="H4399" s="255" t="s">
        <v>10245</v>
      </c>
      <c r="I4399" s="255" t="s">
        <v>17426</v>
      </c>
      <c r="J4399" s="255">
        <v>18278851039</v>
      </c>
      <c r="K4399" s="255" t="s">
        <v>27</v>
      </c>
      <c r="L4399" s="260">
        <v>44405</v>
      </c>
      <c r="M4399" s="255" t="s">
        <v>17427</v>
      </c>
      <c r="N4399" s="255"/>
      <c r="O4399" s="260"/>
      <c r="P4399" s="255"/>
      <c r="Q4399" s="255" t="s">
        <v>30</v>
      </c>
      <c r="R4399" s="255"/>
      <c r="S4399" s="255"/>
      <c r="T4399" s="251" t="str">
        <f t="array" ref="T4399">VLOOKUP(D4399&amp;E4399,IF({1,0},'2021春'!$C$3:$C$4485&amp;'2021春'!$D$3:$D$4485,'2021春'!$H$3:$H$4485),2,0)</f>
        <v>451229200208253643</v>
      </c>
    </row>
    <row r="4400" spans="1:20">
      <c r="A4400" s="255">
        <v>4398</v>
      </c>
      <c r="B4400" s="255" t="s">
        <v>17428</v>
      </c>
      <c r="C4400" s="255" t="s">
        <v>21</v>
      </c>
      <c r="D4400" s="255" t="s">
        <v>517</v>
      </c>
      <c r="E4400" s="255" t="s">
        <v>17429</v>
      </c>
      <c r="F4400" s="255" t="s">
        <v>24</v>
      </c>
      <c r="G4400" s="255">
        <v>14</v>
      </c>
      <c r="H4400" s="255" t="s">
        <v>17430</v>
      </c>
      <c r="I4400" s="255" t="s">
        <v>17431</v>
      </c>
      <c r="J4400" s="255">
        <v>18070863073</v>
      </c>
      <c r="K4400" s="255" t="s">
        <v>27</v>
      </c>
      <c r="L4400" s="260">
        <v>44412</v>
      </c>
      <c r="M4400" s="255" t="s">
        <v>28</v>
      </c>
      <c r="N4400" s="261" t="s">
        <v>30</v>
      </c>
      <c r="O4400" s="260"/>
      <c r="P4400" s="255"/>
      <c r="Q4400" s="255" t="s">
        <v>30</v>
      </c>
      <c r="R4400" s="255"/>
      <c r="S4400" s="255"/>
      <c r="T4400" s="251" t="str">
        <f t="array" ref="T4400">VLOOKUP(D4400&amp;E4400,IF({1,0},'2021春'!$C$3:$C$4485&amp;'2021春'!$D$3:$D$4485,'2021春'!$H$3:$H$4485),2,0)</f>
        <v>45122920060815031x</v>
      </c>
    </row>
    <row r="4401" spans="1:20">
      <c r="A4401" s="255">
        <v>4399</v>
      </c>
      <c r="B4401" s="255" t="s">
        <v>17432</v>
      </c>
      <c r="C4401" s="255" t="s">
        <v>21</v>
      </c>
      <c r="D4401" s="255" t="s">
        <v>517</v>
      </c>
      <c r="E4401" s="255" t="s">
        <v>17433</v>
      </c>
      <c r="F4401" s="255" t="s">
        <v>24</v>
      </c>
      <c r="G4401" s="255">
        <v>17</v>
      </c>
      <c r="H4401" s="255" t="s">
        <v>17434</v>
      </c>
      <c r="I4401" s="255" t="s">
        <v>12802</v>
      </c>
      <c r="J4401" s="255">
        <v>13662719342</v>
      </c>
      <c r="K4401" s="255" t="s">
        <v>27</v>
      </c>
      <c r="L4401" s="260">
        <v>44398</v>
      </c>
      <c r="M4401" s="255" t="s">
        <v>54</v>
      </c>
      <c r="N4401" s="255"/>
      <c r="O4401" s="260"/>
      <c r="P4401" s="255"/>
      <c r="Q4401" s="255" t="s">
        <v>30</v>
      </c>
      <c r="R4401" s="255"/>
      <c r="S4401" s="255"/>
      <c r="T4401" s="251" t="str">
        <f t="array" ref="T4401">VLOOKUP(D4401&amp;E4401,IF({1,0},'2021春'!$C$3:$C$4485&amp;'2021春'!$D$3:$D$4485,'2021春'!$H$3:$H$4485),2,0)</f>
        <v>451227200406193314</v>
      </c>
    </row>
    <row r="4402" spans="1:20">
      <c r="A4402" s="255">
        <v>4400</v>
      </c>
      <c r="B4402" s="255" t="s">
        <v>17435</v>
      </c>
      <c r="C4402" s="255" t="s">
        <v>21</v>
      </c>
      <c r="D4402" s="255" t="s">
        <v>517</v>
      </c>
      <c r="E4402" s="255" t="s">
        <v>17436</v>
      </c>
      <c r="F4402" s="255" t="s">
        <v>24</v>
      </c>
      <c r="G4402" s="255">
        <v>17</v>
      </c>
      <c r="H4402" s="255" t="s">
        <v>17437</v>
      </c>
      <c r="I4402" s="255" t="s">
        <v>17438</v>
      </c>
      <c r="J4402" s="255">
        <v>13078612648</v>
      </c>
      <c r="K4402" s="255" t="s">
        <v>27</v>
      </c>
      <c r="L4402" s="260">
        <v>44412</v>
      </c>
      <c r="M4402" s="255" t="s">
        <v>28</v>
      </c>
      <c r="N4402" s="255"/>
      <c r="O4402" s="260"/>
      <c r="P4402" s="255"/>
      <c r="Q4402" s="255" t="s">
        <v>30</v>
      </c>
      <c r="R4402" s="255"/>
      <c r="S4402" s="255"/>
      <c r="T4402" s="251" t="str">
        <f t="array" ref="T4402">VLOOKUP(D4402&amp;E4402,IF({1,0},'2021春'!$C$3:$C$4485&amp;'2021春'!$D$3:$D$4485,'2021春'!$H$3:$H$4485),2,0)</f>
        <v>451227200405313337</v>
      </c>
    </row>
    <row r="4403" spans="1:20">
      <c r="A4403" s="255">
        <v>4401</v>
      </c>
      <c r="B4403" s="255" t="s">
        <v>17439</v>
      </c>
      <c r="C4403" s="255" t="s">
        <v>21</v>
      </c>
      <c r="D4403" s="255" t="s">
        <v>517</v>
      </c>
      <c r="E4403" s="255" t="s">
        <v>17440</v>
      </c>
      <c r="F4403" s="255" t="s">
        <v>24</v>
      </c>
      <c r="G4403" s="255">
        <v>18</v>
      </c>
      <c r="H4403" s="255" t="s">
        <v>17441</v>
      </c>
      <c r="I4403" s="255" t="s">
        <v>1704</v>
      </c>
      <c r="J4403" s="255">
        <v>19127174040</v>
      </c>
      <c r="K4403" s="255" t="s">
        <v>27</v>
      </c>
      <c r="L4403" s="260">
        <v>44394</v>
      </c>
      <c r="M4403" s="255" t="s">
        <v>1273</v>
      </c>
      <c r="N4403" s="255"/>
      <c r="O4403" s="260"/>
      <c r="P4403" s="255"/>
      <c r="Q4403" s="255" t="s">
        <v>30</v>
      </c>
      <c r="R4403" s="255"/>
      <c r="S4403" s="255"/>
      <c r="T4403" s="251" t="str">
        <f t="array" ref="T4403">VLOOKUP(D4403&amp;E4403,IF({1,0},'2021春'!$C$3:$C$4485&amp;'2021春'!$D$3:$D$4485,'2021春'!$H$3:$H$4485),2,0)</f>
        <v>452731200302064157</v>
      </c>
    </row>
    <row r="4404" spans="1:20">
      <c r="A4404" s="255">
        <v>4402</v>
      </c>
      <c r="B4404" s="255" t="s">
        <v>17442</v>
      </c>
      <c r="C4404" s="255" t="s">
        <v>21</v>
      </c>
      <c r="D4404" s="255" t="s">
        <v>517</v>
      </c>
      <c r="E4404" s="255" t="s">
        <v>17443</v>
      </c>
      <c r="F4404" s="255" t="s">
        <v>24</v>
      </c>
      <c r="G4404" s="255">
        <v>17</v>
      </c>
      <c r="H4404" s="255" t="s">
        <v>17444</v>
      </c>
      <c r="I4404" s="255" t="s">
        <v>5443</v>
      </c>
      <c r="J4404" s="255">
        <v>19978451560</v>
      </c>
      <c r="K4404" s="255" t="s">
        <v>27</v>
      </c>
      <c r="L4404" s="260">
        <v>44399</v>
      </c>
      <c r="M4404" s="255" t="s">
        <v>133</v>
      </c>
      <c r="N4404" s="255"/>
      <c r="O4404" s="260"/>
      <c r="P4404" s="255"/>
      <c r="Q4404" s="255" t="s">
        <v>30</v>
      </c>
      <c r="R4404" s="255"/>
      <c r="S4404" s="255"/>
      <c r="T4404" s="251" t="str">
        <f t="array" ref="T4404">VLOOKUP(D4404&amp;E4404,IF({1,0},'2021春'!$C$3:$C$4485&amp;'2021春'!$D$3:$D$4485,'2021春'!$H$3:$H$4485),2,0)</f>
        <v>451229200405102414</v>
      </c>
    </row>
    <row r="4405" spans="1:20">
      <c r="A4405" s="255">
        <v>4403</v>
      </c>
      <c r="B4405" s="255" t="s">
        <v>17445</v>
      </c>
      <c r="C4405" s="255" t="s">
        <v>21</v>
      </c>
      <c r="D4405" s="255" t="s">
        <v>517</v>
      </c>
      <c r="E4405" s="255" t="s">
        <v>17446</v>
      </c>
      <c r="F4405" s="255" t="s">
        <v>24</v>
      </c>
      <c r="G4405" s="255">
        <v>17</v>
      </c>
      <c r="H4405" s="255" t="s">
        <v>17447</v>
      </c>
      <c r="I4405" s="255" t="s">
        <v>6123</v>
      </c>
      <c r="J4405" s="255">
        <v>15777830235</v>
      </c>
      <c r="K4405" s="255" t="s">
        <v>27</v>
      </c>
      <c r="L4405" s="260">
        <v>44396</v>
      </c>
      <c r="M4405" s="255" t="s">
        <v>133</v>
      </c>
      <c r="N4405" s="255"/>
      <c r="O4405" s="260"/>
      <c r="P4405" s="255"/>
      <c r="Q4405" s="255" t="s">
        <v>30</v>
      </c>
      <c r="R4405" s="255"/>
      <c r="S4405" s="255"/>
      <c r="T4405" s="251" t="str">
        <f t="array" ref="T4405">VLOOKUP(D4405&amp;E4405,IF({1,0},'2021春'!$C$3:$C$4485&amp;'2021春'!$D$3:$D$4485,'2021春'!$H$3:$H$4485),2,0)</f>
        <v>451229200403032432</v>
      </c>
    </row>
    <row r="4406" spans="1:20">
      <c r="A4406" s="255">
        <v>4404</v>
      </c>
      <c r="B4406" s="255" t="s">
        <v>17448</v>
      </c>
      <c r="C4406" s="255" t="s">
        <v>21</v>
      </c>
      <c r="D4406" s="255" t="s">
        <v>517</v>
      </c>
      <c r="E4406" s="255" t="s">
        <v>17449</v>
      </c>
      <c r="F4406" s="255" t="s">
        <v>24</v>
      </c>
      <c r="G4406" s="255">
        <v>16</v>
      </c>
      <c r="H4406" s="255" t="s">
        <v>17450</v>
      </c>
      <c r="I4406" s="255" t="s">
        <v>17451</v>
      </c>
      <c r="J4406" s="255" t="s">
        <v>17452</v>
      </c>
      <c r="K4406" s="255" t="s">
        <v>27</v>
      </c>
      <c r="L4406" s="260">
        <v>44394</v>
      </c>
      <c r="M4406" s="255" t="s">
        <v>1273</v>
      </c>
      <c r="N4406" s="255"/>
      <c r="O4406" s="260"/>
      <c r="P4406" s="255"/>
      <c r="Q4406" s="255" t="s">
        <v>30</v>
      </c>
      <c r="R4406" s="255"/>
      <c r="S4406" s="255"/>
      <c r="T4406" s="251" t="str">
        <f t="array" ref="T4406">VLOOKUP(D4406&amp;E4406,IF({1,0},'2021春'!$C$3:$C$4485&amp;'2021春'!$D$3:$D$4485,'2021春'!$H$3:$H$4485),2,0)</f>
        <v>451229200501262119</v>
      </c>
    </row>
    <row r="4407" spans="1:20">
      <c r="A4407" s="255">
        <v>4405</v>
      </c>
      <c r="B4407" s="255" t="s">
        <v>17453</v>
      </c>
      <c r="C4407" s="255" t="s">
        <v>21</v>
      </c>
      <c r="D4407" s="255" t="s">
        <v>517</v>
      </c>
      <c r="E4407" s="255" t="s">
        <v>17454</v>
      </c>
      <c r="F4407" s="255" t="s">
        <v>143</v>
      </c>
      <c r="G4407" s="255">
        <v>16</v>
      </c>
      <c r="H4407" s="255" t="s">
        <v>17455</v>
      </c>
      <c r="I4407" s="255" t="s">
        <v>17456</v>
      </c>
      <c r="J4407" s="255">
        <v>13647789096</v>
      </c>
      <c r="K4407" s="255" t="s">
        <v>27</v>
      </c>
      <c r="L4407" s="260">
        <v>44395</v>
      </c>
      <c r="M4407" s="255" t="s">
        <v>98</v>
      </c>
      <c r="N4407" s="255"/>
      <c r="O4407" s="260"/>
      <c r="P4407" s="255"/>
      <c r="Q4407" s="255" t="s">
        <v>30</v>
      </c>
      <c r="R4407" s="255"/>
      <c r="S4407" s="255"/>
      <c r="T4407" s="251" t="str">
        <f t="array" ref="T4407">VLOOKUP(D4407&amp;E4407,IF({1,0},'2021春'!$C$3:$C$4485&amp;'2021春'!$D$3:$D$4485,'2021春'!$H$3:$H$4485),2,0)</f>
        <v>452731200504181226</v>
      </c>
    </row>
    <row r="4408" spans="1:20">
      <c r="A4408" s="255">
        <v>4406</v>
      </c>
      <c r="B4408" s="255" t="s">
        <v>17457</v>
      </c>
      <c r="C4408" s="255" t="s">
        <v>21</v>
      </c>
      <c r="D4408" s="255" t="s">
        <v>517</v>
      </c>
      <c r="E4408" s="255" t="s">
        <v>17458</v>
      </c>
      <c r="F4408" s="255" t="s">
        <v>24</v>
      </c>
      <c r="G4408" s="255">
        <v>17</v>
      </c>
      <c r="H4408" s="255" t="s">
        <v>17459</v>
      </c>
      <c r="I4408" s="255" t="s">
        <v>17460</v>
      </c>
      <c r="J4408" s="255">
        <v>15277895758</v>
      </c>
      <c r="K4408" s="255" t="s">
        <v>27</v>
      </c>
      <c r="L4408" s="260">
        <v>44395</v>
      </c>
      <c r="M4408" s="255" t="s">
        <v>28</v>
      </c>
      <c r="N4408" s="255"/>
      <c r="O4408" s="260"/>
      <c r="P4408" s="255"/>
      <c r="Q4408" s="255" t="s">
        <v>30</v>
      </c>
      <c r="R4408" s="255"/>
      <c r="S4408" s="255"/>
      <c r="T4408" s="251" t="str">
        <f t="array" ref="T4408">VLOOKUP(D4408&amp;E4408,IF({1,0},'2021春'!$C$3:$C$4485&amp;'2021春'!$D$3:$D$4485,'2021春'!$H$3:$H$4485),2,0)</f>
        <v>452731200402215739</v>
      </c>
    </row>
    <row r="4409" spans="1:20">
      <c r="A4409" s="255">
        <v>4407</v>
      </c>
      <c r="B4409" s="255" t="s">
        <v>17461</v>
      </c>
      <c r="C4409" s="255" t="s">
        <v>21</v>
      </c>
      <c r="D4409" s="255" t="s">
        <v>517</v>
      </c>
      <c r="E4409" s="255" t="s">
        <v>17462</v>
      </c>
      <c r="F4409" s="255" t="s">
        <v>24</v>
      </c>
      <c r="G4409" s="255">
        <v>16</v>
      </c>
      <c r="H4409" s="255" t="s">
        <v>17463</v>
      </c>
      <c r="I4409" s="255" t="s">
        <v>17464</v>
      </c>
      <c r="J4409" s="255" t="s">
        <v>17465</v>
      </c>
      <c r="K4409" s="255" t="s">
        <v>27</v>
      </c>
      <c r="L4409" s="260">
        <v>44379</v>
      </c>
      <c r="M4409" s="255" t="s">
        <v>6052</v>
      </c>
      <c r="N4409" s="255"/>
      <c r="O4409" s="260"/>
      <c r="P4409" s="255"/>
      <c r="Q4409" s="255" t="s">
        <v>30</v>
      </c>
      <c r="R4409" s="255"/>
      <c r="S4409" s="255"/>
      <c r="T4409" s="251" t="str">
        <f t="array" ref="T4409">VLOOKUP(D4409&amp;E4409,IF({1,0},'2021春'!$C$3:$C$4485&amp;'2021春'!$D$3:$D$4485,'2021春'!$H$3:$H$4485),2,0)</f>
        <v>451229200501122116</v>
      </c>
    </row>
    <row r="4410" spans="1:20">
      <c r="A4410" s="255">
        <v>4408</v>
      </c>
      <c r="B4410" s="255" t="s">
        <v>17466</v>
      </c>
      <c r="C4410" s="255" t="s">
        <v>21</v>
      </c>
      <c r="D4410" s="255" t="s">
        <v>517</v>
      </c>
      <c r="E4410" s="255" t="s">
        <v>17467</v>
      </c>
      <c r="F4410" s="255" t="s">
        <v>24</v>
      </c>
      <c r="G4410" s="255">
        <v>17</v>
      </c>
      <c r="H4410" s="255" t="s">
        <v>6841</v>
      </c>
      <c r="I4410" s="255" t="s">
        <v>4347</v>
      </c>
      <c r="J4410" s="255">
        <v>13878713349</v>
      </c>
      <c r="K4410" s="255" t="s">
        <v>27</v>
      </c>
      <c r="L4410" s="260">
        <v>44395</v>
      </c>
      <c r="M4410" s="255" t="s">
        <v>28</v>
      </c>
      <c r="N4410" s="255"/>
      <c r="O4410" s="260"/>
      <c r="P4410" s="255"/>
      <c r="Q4410" s="255" t="s">
        <v>30</v>
      </c>
      <c r="R4410" s="255"/>
      <c r="S4410" s="255"/>
      <c r="T4410" s="251" t="str">
        <f t="array" ref="T4410">VLOOKUP(D4410&amp;E4410,IF({1,0},'2021春'!$C$3:$C$4485&amp;'2021春'!$D$3:$D$4485,'2021春'!$H$3:$H$4485),2,0)</f>
        <v>452731200405033914</v>
      </c>
    </row>
    <row r="4411" spans="1:20">
      <c r="A4411" s="255">
        <v>4409</v>
      </c>
      <c r="B4411" s="255" t="s">
        <v>17468</v>
      </c>
      <c r="C4411" s="255" t="s">
        <v>21</v>
      </c>
      <c r="D4411" s="255" t="s">
        <v>517</v>
      </c>
      <c r="E4411" s="255" t="s">
        <v>17469</v>
      </c>
      <c r="F4411" s="255" t="s">
        <v>143</v>
      </c>
      <c r="G4411" s="255">
        <v>19</v>
      </c>
      <c r="H4411" s="255" t="s">
        <v>12376</v>
      </c>
      <c r="I4411" s="255" t="s">
        <v>17470</v>
      </c>
      <c r="J4411" s="255" t="s">
        <v>17471</v>
      </c>
      <c r="K4411" s="255" t="s">
        <v>27</v>
      </c>
      <c r="L4411" s="260">
        <v>44404</v>
      </c>
      <c r="M4411" s="255" t="s">
        <v>2747</v>
      </c>
      <c r="N4411" s="255"/>
      <c r="O4411" s="260"/>
      <c r="P4411" s="255"/>
      <c r="Q4411" s="255" t="s">
        <v>30</v>
      </c>
      <c r="R4411" s="255"/>
      <c r="S4411" s="255"/>
      <c r="T4411" s="251" t="str">
        <f t="array" ref="T4411">VLOOKUP(D4411&amp;E4411,IF({1,0},'2021春'!$C$3:$C$4485&amp;'2021春'!$D$3:$D$4485,'2021春'!$H$3:$H$4485),2,0)</f>
        <v>45273120020103312x</v>
      </c>
    </row>
    <row r="4412" spans="1:20">
      <c r="A4412" s="255">
        <v>4410</v>
      </c>
      <c r="B4412" s="255" t="s">
        <v>17472</v>
      </c>
      <c r="C4412" s="255" t="s">
        <v>21</v>
      </c>
      <c r="D4412" s="255" t="s">
        <v>517</v>
      </c>
      <c r="E4412" s="255" t="s">
        <v>17473</v>
      </c>
      <c r="F4412" s="255" t="s">
        <v>143</v>
      </c>
      <c r="G4412" s="255">
        <v>16</v>
      </c>
      <c r="H4412" s="255" t="s">
        <v>10778</v>
      </c>
      <c r="I4412" s="255" t="s">
        <v>1762</v>
      </c>
      <c r="J4412" s="255" t="s">
        <v>17474</v>
      </c>
      <c r="K4412" s="255" t="s">
        <v>27</v>
      </c>
      <c r="L4412" s="260">
        <v>44411</v>
      </c>
      <c r="M4412" s="255" t="s">
        <v>28</v>
      </c>
      <c r="N4412" s="255"/>
      <c r="O4412" s="260"/>
      <c r="P4412" s="255"/>
      <c r="Q4412" s="255" t="s">
        <v>30</v>
      </c>
      <c r="R4412" s="255"/>
      <c r="S4412" s="255"/>
      <c r="T4412" s="251" t="str">
        <f t="array" ref="T4412">VLOOKUP(D4412&amp;E4412,IF({1,0},'2021春'!$C$3:$C$4485&amp;'2021春'!$D$3:$D$4485,'2021春'!$H$3:$H$4485),2,0)</f>
        <v>452731200411034825</v>
      </c>
    </row>
    <row r="4413" spans="1:20">
      <c r="A4413" s="255">
        <v>4411</v>
      </c>
      <c r="B4413" s="255" t="s">
        <v>1674</v>
      </c>
      <c r="C4413" s="255" t="s">
        <v>21</v>
      </c>
      <c r="D4413" s="255" t="s">
        <v>517</v>
      </c>
      <c r="E4413" s="255" t="s">
        <v>1675</v>
      </c>
      <c r="F4413" s="255" t="s">
        <v>24</v>
      </c>
      <c r="G4413" s="255">
        <v>19</v>
      </c>
      <c r="H4413" s="255" t="s">
        <v>730</v>
      </c>
      <c r="I4413" s="255" t="s">
        <v>17475</v>
      </c>
      <c r="J4413" s="255">
        <v>13707787085</v>
      </c>
      <c r="K4413" s="255" t="s">
        <v>27</v>
      </c>
      <c r="L4413" s="260">
        <v>44396</v>
      </c>
      <c r="M4413" s="255" t="s">
        <v>28</v>
      </c>
      <c r="N4413" s="255"/>
      <c r="O4413" s="260"/>
      <c r="P4413" s="255"/>
      <c r="Q4413" s="255" t="s">
        <v>30</v>
      </c>
      <c r="R4413" s="255"/>
      <c r="S4413" s="255"/>
      <c r="T4413" s="251" t="str">
        <f t="array" ref="T4413">VLOOKUP(D4413&amp;E4413,IF({1,0},'2021春'!$C$3:$C$4485&amp;'2021春'!$D$3:$D$4485,'2021春'!$H$3:$H$4485),2,0)</f>
        <v>452731200206264816</v>
      </c>
    </row>
    <row r="4414" spans="1:20">
      <c r="A4414" s="255">
        <v>4412</v>
      </c>
      <c r="B4414" s="255" t="s">
        <v>17476</v>
      </c>
      <c r="C4414" s="255" t="s">
        <v>21</v>
      </c>
      <c r="D4414" s="255" t="s">
        <v>517</v>
      </c>
      <c r="E4414" s="255" t="s">
        <v>17477</v>
      </c>
      <c r="F4414" s="255" t="s">
        <v>24</v>
      </c>
      <c r="G4414" s="255">
        <v>15</v>
      </c>
      <c r="H4414" s="255" t="s">
        <v>17478</v>
      </c>
      <c r="I4414" s="255" t="s">
        <v>9280</v>
      </c>
      <c r="J4414" s="255">
        <v>13877817961</v>
      </c>
      <c r="K4414" s="255" t="s">
        <v>27</v>
      </c>
      <c r="L4414" s="260">
        <v>44397</v>
      </c>
      <c r="M4414" s="255" t="s">
        <v>28</v>
      </c>
      <c r="N4414" s="255"/>
      <c r="O4414" s="260"/>
      <c r="P4414" s="255"/>
      <c r="Q4414" s="255" t="s">
        <v>30</v>
      </c>
      <c r="R4414" s="255"/>
      <c r="S4414" s="255"/>
      <c r="T4414" s="251" t="str">
        <f t="array" ref="T4414">VLOOKUP(D4414&amp;E4414,IF({1,0},'2021春'!$C$3:$C$4485&amp;'2021春'!$D$3:$D$4485,'2021春'!$H$3:$H$4485),2,0)</f>
        <v>452731200509275416</v>
      </c>
    </row>
    <row r="4415" spans="1:20">
      <c r="A4415" s="255">
        <v>4413</v>
      </c>
      <c r="B4415" s="255" t="s">
        <v>17479</v>
      </c>
      <c r="C4415" s="255" t="s">
        <v>21</v>
      </c>
      <c r="D4415" s="255" t="s">
        <v>517</v>
      </c>
      <c r="E4415" s="255" t="s">
        <v>17480</v>
      </c>
      <c r="F4415" s="255" t="s">
        <v>24</v>
      </c>
      <c r="G4415" s="255">
        <v>17</v>
      </c>
      <c r="H4415" s="255" t="s">
        <v>17481</v>
      </c>
      <c r="I4415" s="255" t="s">
        <v>16634</v>
      </c>
      <c r="J4415" s="255">
        <v>19976127290</v>
      </c>
      <c r="K4415" s="255" t="s">
        <v>27</v>
      </c>
      <c r="L4415" s="260">
        <v>44395</v>
      </c>
      <c r="M4415" s="255" t="s">
        <v>28</v>
      </c>
      <c r="N4415" s="255"/>
      <c r="O4415" s="260"/>
      <c r="P4415" s="255"/>
      <c r="Q4415" s="255" t="s">
        <v>30</v>
      </c>
      <c r="R4415" s="255"/>
      <c r="S4415" s="255"/>
      <c r="T4415" s="251" t="str">
        <f t="array" ref="T4415">VLOOKUP(D4415&amp;E4415,IF({1,0},'2021春'!$C$3:$C$4485&amp;'2021春'!$D$3:$D$4485,'2021春'!$H$3:$H$4485),2,0)</f>
        <v>451229200408123616</v>
      </c>
    </row>
    <row r="4416" spans="1:20">
      <c r="A4416" s="255">
        <v>4414</v>
      </c>
      <c r="B4416" s="255" t="s">
        <v>17482</v>
      </c>
      <c r="C4416" s="255" t="s">
        <v>21</v>
      </c>
      <c r="D4416" s="255" t="s">
        <v>517</v>
      </c>
      <c r="E4416" s="255" t="s">
        <v>17483</v>
      </c>
      <c r="F4416" s="255" t="s">
        <v>143</v>
      </c>
      <c r="G4416" s="255">
        <v>17</v>
      </c>
      <c r="H4416" s="255" t="s">
        <v>17484</v>
      </c>
      <c r="I4416" s="255" t="s">
        <v>17485</v>
      </c>
      <c r="J4416" s="255" t="s">
        <v>17486</v>
      </c>
      <c r="K4416" s="255" t="s">
        <v>27</v>
      </c>
      <c r="L4416" s="260">
        <v>44396</v>
      </c>
      <c r="M4416" s="255" t="s">
        <v>4299</v>
      </c>
      <c r="N4416" s="255"/>
      <c r="O4416" s="260"/>
      <c r="P4416" s="255"/>
      <c r="Q4416" s="255" t="s">
        <v>30</v>
      </c>
      <c r="R4416" s="255"/>
      <c r="S4416" s="255"/>
      <c r="T4416" s="251" t="str">
        <f t="array" ref="T4416">VLOOKUP(D4416&amp;E4416,IF({1,0},'2021春'!$C$3:$C$4485&amp;'2021春'!$D$3:$D$4485,'2021春'!$H$3:$H$4485),2,0)</f>
        <v>45122920040611242x</v>
      </c>
    </row>
    <row r="4417" spans="1:20">
      <c r="A4417" s="255">
        <v>4415</v>
      </c>
      <c r="B4417" s="255" t="s">
        <v>17487</v>
      </c>
      <c r="C4417" s="255" t="s">
        <v>21</v>
      </c>
      <c r="D4417" s="255" t="s">
        <v>517</v>
      </c>
      <c r="E4417" s="255" t="s">
        <v>17488</v>
      </c>
      <c r="F4417" s="255" t="s">
        <v>24</v>
      </c>
      <c r="G4417" s="255">
        <v>17</v>
      </c>
      <c r="H4417" s="255" t="s">
        <v>17489</v>
      </c>
      <c r="I4417" s="255" t="s">
        <v>17490</v>
      </c>
      <c r="J4417" s="255">
        <v>17754792541</v>
      </c>
      <c r="K4417" s="255" t="s">
        <v>27</v>
      </c>
      <c r="L4417" s="260">
        <v>44395</v>
      </c>
      <c r="M4417" s="255" t="s">
        <v>1288</v>
      </c>
      <c r="N4417" s="255"/>
      <c r="O4417" s="260"/>
      <c r="P4417" s="255"/>
      <c r="Q4417" s="255" t="s">
        <v>30</v>
      </c>
      <c r="R4417" s="255"/>
      <c r="S4417" s="255"/>
      <c r="T4417" s="251" t="str">
        <f t="array" ref="T4417">VLOOKUP(D4417&amp;E4417,IF({1,0},'2021春'!$C$3:$C$4485&amp;'2021春'!$D$3:$D$4485,'2021春'!$H$3:$H$4485),2,0)</f>
        <v>451229200403050614</v>
      </c>
    </row>
    <row r="4418" spans="1:20">
      <c r="A4418" s="255">
        <v>4416</v>
      </c>
      <c r="B4418" s="255" t="s">
        <v>17491</v>
      </c>
      <c r="C4418" s="255" t="s">
        <v>21</v>
      </c>
      <c r="D4418" s="255" t="s">
        <v>517</v>
      </c>
      <c r="E4418" s="255" t="s">
        <v>17492</v>
      </c>
      <c r="F4418" s="255" t="s">
        <v>24</v>
      </c>
      <c r="G4418" s="255">
        <v>16</v>
      </c>
      <c r="H4418" s="255" t="s">
        <v>17493</v>
      </c>
      <c r="I4418" s="255" t="s">
        <v>6385</v>
      </c>
      <c r="J4418" s="255" t="s">
        <v>17494</v>
      </c>
      <c r="K4418" s="255" t="s">
        <v>27</v>
      </c>
      <c r="L4418" s="260">
        <v>44401</v>
      </c>
      <c r="M4418" s="255" t="s">
        <v>9576</v>
      </c>
      <c r="N4418" s="255"/>
      <c r="O4418" s="260"/>
      <c r="P4418" s="255"/>
      <c r="Q4418" s="255" t="s">
        <v>30</v>
      </c>
      <c r="R4418" s="255"/>
      <c r="S4418" s="255"/>
      <c r="T4418" s="251" t="str">
        <f t="array" ref="T4418">VLOOKUP(D4418&amp;E4418,IF({1,0},'2021春'!$C$3:$C$4485&amp;'2021春'!$D$3:$D$4485,'2021春'!$H$3:$H$4485),2,0)</f>
        <v>452731200505131810</v>
      </c>
    </row>
    <row r="4419" spans="1:20">
      <c r="A4419" s="255">
        <v>4417</v>
      </c>
      <c r="B4419" s="255" t="s">
        <v>17495</v>
      </c>
      <c r="C4419" s="255" t="s">
        <v>21</v>
      </c>
      <c r="D4419" s="255" t="s">
        <v>517</v>
      </c>
      <c r="E4419" s="255" t="s">
        <v>17496</v>
      </c>
      <c r="F4419" s="255" t="s">
        <v>24</v>
      </c>
      <c r="G4419" s="255">
        <v>16</v>
      </c>
      <c r="H4419" s="255" t="s">
        <v>17497</v>
      </c>
      <c r="I4419" s="255" t="s">
        <v>17498</v>
      </c>
      <c r="J4419" s="255" t="s">
        <v>17499</v>
      </c>
      <c r="K4419" s="255" t="s">
        <v>27</v>
      </c>
      <c r="L4419" s="260">
        <v>44396</v>
      </c>
      <c r="M4419" s="255" t="s">
        <v>4424</v>
      </c>
      <c r="N4419" s="255"/>
      <c r="O4419" s="260"/>
      <c r="P4419" s="255"/>
      <c r="Q4419" s="255" t="s">
        <v>30</v>
      </c>
      <c r="R4419" s="255"/>
      <c r="S4419" s="255"/>
      <c r="T4419" s="251" t="str">
        <f t="array" ref="T4419">VLOOKUP(D4419&amp;E4419,IF({1,0},'2021春'!$C$3:$C$4485&amp;'2021春'!$D$3:$D$4485,'2021春'!$H$3:$H$4485),2,0)</f>
        <v>451229200506195437</v>
      </c>
    </row>
    <row r="4420" spans="1:20">
      <c r="A4420" s="255">
        <v>4418</v>
      </c>
      <c r="B4420" s="255" t="s">
        <v>17500</v>
      </c>
      <c r="C4420" s="255" t="s">
        <v>21</v>
      </c>
      <c r="D4420" s="255" t="s">
        <v>517</v>
      </c>
      <c r="E4420" s="255" t="s">
        <v>17501</v>
      </c>
      <c r="F4420" s="255" t="s">
        <v>24</v>
      </c>
      <c r="G4420" s="255">
        <v>17</v>
      </c>
      <c r="H4420" s="255" t="s">
        <v>17502</v>
      </c>
      <c r="I4420" s="255" t="s">
        <v>17503</v>
      </c>
      <c r="J4420" s="255" t="s">
        <v>17504</v>
      </c>
      <c r="K4420" s="255" t="s">
        <v>27</v>
      </c>
      <c r="L4420" s="260">
        <v>44396</v>
      </c>
      <c r="M4420" s="255" t="s">
        <v>28</v>
      </c>
      <c r="N4420" s="255"/>
      <c r="O4420" s="260"/>
      <c r="P4420" s="255"/>
      <c r="Q4420" s="255" t="s">
        <v>30</v>
      </c>
      <c r="R4420" s="255"/>
      <c r="S4420" s="255"/>
      <c r="T4420" s="251" t="str">
        <f t="array" ref="T4420">VLOOKUP(D4420&amp;E4420,IF({1,0},'2021春'!$C$3:$C$4485&amp;'2021春'!$D$3:$D$4485,'2021春'!$H$3:$H$4485),2,0)</f>
        <v>451229200402050612</v>
      </c>
    </row>
    <row r="4421" spans="1:20">
      <c r="A4421" s="255">
        <v>4419</v>
      </c>
      <c r="B4421" s="255" t="s">
        <v>17505</v>
      </c>
      <c r="C4421" s="255" t="s">
        <v>21</v>
      </c>
      <c r="D4421" s="255" t="s">
        <v>517</v>
      </c>
      <c r="E4421" s="255" t="s">
        <v>17506</v>
      </c>
      <c r="F4421" s="255" t="s">
        <v>24</v>
      </c>
      <c r="G4421" s="255">
        <v>17</v>
      </c>
      <c r="H4421" s="255" t="s">
        <v>17507</v>
      </c>
      <c r="I4421" s="255" t="s">
        <v>17508</v>
      </c>
      <c r="J4421" s="255" t="s">
        <v>17509</v>
      </c>
      <c r="K4421" s="255" t="s">
        <v>27</v>
      </c>
      <c r="L4421" s="260">
        <v>44398</v>
      </c>
      <c r="M4421" s="255" t="s">
        <v>28</v>
      </c>
      <c r="N4421" s="255"/>
      <c r="O4421" s="260"/>
      <c r="P4421" s="255"/>
      <c r="Q4421" s="255" t="s">
        <v>30</v>
      </c>
      <c r="R4421" s="255"/>
      <c r="S4421" s="255"/>
      <c r="T4421" s="251" t="str">
        <f t="array" ref="T4421">VLOOKUP(D4421&amp;E4421,IF({1,0},'2021春'!$C$3:$C$4485&amp;'2021春'!$D$3:$D$4485,'2021春'!$H$3:$H$4485),2,0)</f>
        <v>452127200311130636</v>
      </c>
    </row>
    <row r="4422" spans="1:20">
      <c r="A4422" s="255">
        <v>4420</v>
      </c>
      <c r="B4422" s="255" t="s">
        <v>17510</v>
      </c>
      <c r="C4422" s="255" t="s">
        <v>21</v>
      </c>
      <c r="D4422" s="255" t="s">
        <v>517</v>
      </c>
      <c r="E4422" s="255" t="s">
        <v>17511</v>
      </c>
      <c r="F4422" s="255" t="s">
        <v>24</v>
      </c>
      <c r="G4422" s="255">
        <v>15</v>
      </c>
      <c r="H4422" s="255" t="s">
        <v>17512</v>
      </c>
      <c r="I4422" s="255" t="s">
        <v>17513</v>
      </c>
      <c r="J4422" s="255" t="s">
        <v>17514</v>
      </c>
      <c r="K4422" s="255" t="s">
        <v>27</v>
      </c>
      <c r="L4422" s="260">
        <v>44394</v>
      </c>
      <c r="M4422" s="255" t="s">
        <v>1217</v>
      </c>
      <c r="N4422" s="255"/>
      <c r="O4422" s="260"/>
      <c r="P4422" s="255"/>
      <c r="Q4422" s="255" t="s">
        <v>30</v>
      </c>
      <c r="R4422" s="255"/>
      <c r="S4422" s="255"/>
      <c r="T4422" s="251" t="str">
        <f t="array" ref="T4422">VLOOKUP(D4422&amp;E4422,IF({1,0},'2021春'!$C$3:$C$4485&amp;'2021春'!$D$3:$D$4485,'2021春'!$H$3:$H$4485),2,0)</f>
        <v>45122920050826511X</v>
      </c>
    </row>
    <row r="4423" spans="1:20">
      <c r="A4423" s="255">
        <v>4421</v>
      </c>
      <c r="B4423" s="255" t="s">
        <v>17515</v>
      </c>
      <c r="C4423" s="255" t="s">
        <v>21</v>
      </c>
      <c r="D4423" s="255" t="s">
        <v>517</v>
      </c>
      <c r="E4423" s="255" t="s">
        <v>17516</v>
      </c>
      <c r="F4423" s="255" t="s">
        <v>24</v>
      </c>
      <c r="G4423" s="255">
        <v>15</v>
      </c>
      <c r="H4423" s="255" t="s">
        <v>17517</v>
      </c>
      <c r="I4423" s="255" t="s">
        <v>17518</v>
      </c>
      <c r="J4423" s="255">
        <v>18776873614</v>
      </c>
      <c r="K4423" s="255" t="s">
        <v>27</v>
      </c>
      <c r="L4423" s="260">
        <v>44396</v>
      </c>
      <c r="M4423" s="255" t="s">
        <v>28</v>
      </c>
      <c r="N4423" s="255"/>
      <c r="O4423" s="260"/>
      <c r="P4423" s="255"/>
      <c r="Q4423" s="255" t="s">
        <v>30</v>
      </c>
      <c r="R4423" s="255"/>
      <c r="S4423" s="255"/>
      <c r="T4423" s="251" t="str">
        <f t="array" ref="T4423">VLOOKUP(D4423&amp;E4423,IF({1,0},'2021春'!$C$3:$C$4485&amp;'2021春'!$D$3:$D$4485,'2021春'!$H$3:$H$4485),2,0)</f>
        <v>452731200508185718</v>
      </c>
    </row>
    <row r="4424" spans="1:20">
      <c r="A4424" s="255">
        <v>4422</v>
      </c>
      <c r="B4424" s="255" t="s">
        <v>17519</v>
      </c>
      <c r="C4424" s="255" t="s">
        <v>21</v>
      </c>
      <c r="D4424" s="255" t="s">
        <v>517</v>
      </c>
      <c r="E4424" s="255" t="s">
        <v>17520</v>
      </c>
      <c r="F4424" s="255" t="s">
        <v>143</v>
      </c>
      <c r="G4424" s="255">
        <v>17</v>
      </c>
      <c r="H4424" s="255" t="s">
        <v>17521</v>
      </c>
      <c r="I4424" s="255" t="s">
        <v>17522</v>
      </c>
      <c r="J4424" s="255" t="s">
        <v>17523</v>
      </c>
      <c r="K4424" s="255" t="s">
        <v>27</v>
      </c>
      <c r="L4424" s="260">
        <v>44396</v>
      </c>
      <c r="M4424" s="255" t="s">
        <v>4424</v>
      </c>
      <c r="N4424" s="255"/>
      <c r="O4424" s="260"/>
      <c r="P4424" s="255"/>
      <c r="Q4424" s="255" t="s">
        <v>30</v>
      </c>
      <c r="R4424" s="255"/>
      <c r="S4424" s="255"/>
      <c r="T4424" s="251" t="str">
        <f t="array" ref="T4424">VLOOKUP(D4424&amp;E4424,IF({1,0},'2021春'!$C$3:$C$4485&amp;'2021春'!$D$3:$D$4485,'2021春'!$H$3:$H$4485),2,0)</f>
        <v>452731200401225425</v>
      </c>
    </row>
    <row r="4425" spans="1:20">
      <c r="A4425" s="255">
        <v>4423</v>
      </c>
      <c r="B4425" s="255" t="s">
        <v>17524</v>
      </c>
      <c r="C4425" s="255" t="s">
        <v>21</v>
      </c>
      <c r="D4425" s="255" t="s">
        <v>517</v>
      </c>
      <c r="E4425" s="255" t="s">
        <v>17525</v>
      </c>
      <c r="F4425" s="255" t="s">
        <v>24</v>
      </c>
      <c r="G4425" s="255">
        <v>17</v>
      </c>
      <c r="H4425" s="255" t="s">
        <v>17526</v>
      </c>
      <c r="I4425" s="255" t="s">
        <v>17527</v>
      </c>
      <c r="J4425" s="255" t="s">
        <v>17528</v>
      </c>
      <c r="K4425" s="255" t="s">
        <v>27</v>
      </c>
      <c r="L4425" s="260">
        <v>44400</v>
      </c>
      <c r="M4425" s="255" t="s">
        <v>28</v>
      </c>
      <c r="N4425" s="255"/>
      <c r="O4425" s="260"/>
      <c r="P4425" s="255"/>
      <c r="Q4425" s="255" t="s">
        <v>30</v>
      </c>
      <c r="R4425" s="255"/>
      <c r="S4425" s="255"/>
      <c r="T4425" s="251" t="str">
        <f t="array" ref="T4425">VLOOKUP(D4425&amp;E4425,IF({1,0},'2021春'!$C$3:$C$4485&amp;'2021春'!$D$3:$D$4485,'2021春'!$H$3:$H$4485),2,0)</f>
        <v>451229200311100012</v>
      </c>
    </row>
    <row r="4426" spans="1:20">
      <c r="A4426" s="255">
        <v>4424</v>
      </c>
      <c r="B4426" s="255" t="s">
        <v>17529</v>
      </c>
      <c r="C4426" s="255" t="s">
        <v>21</v>
      </c>
      <c r="D4426" s="255" t="s">
        <v>517</v>
      </c>
      <c r="E4426" s="255" t="s">
        <v>17530</v>
      </c>
      <c r="F4426" s="255" t="s">
        <v>24</v>
      </c>
      <c r="G4426" s="255">
        <v>16</v>
      </c>
      <c r="H4426" s="255" t="s">
        <v>17531</v>
      </c>
      <c r="I4426" s="255" t="s">
        <v>17532</v>
      </c>
      <c r="J4426" s="255">
        <v>15382881478</v>
      </c>
      <c r="K4426" s="255" t="s">
        <v>27</v>
      </c>
      <c r="L4426" s="260">
        <v>44396</v>
      </c>
      <c r="M4426" s="255" t="s">
        <v>185</v>
      </c>
      <c r="N4426" s="255"/>
      <c r="O4426" s="260"/>
      <c r="P4426" s="255"/>
      <c r="Q4426" s="255" t="s">
        <v>30</v>
      </c>
      <c r="R4426" s="255"/>
      <c r="S4426" s="255"/>
      <c r="T4426" s="251" t="str">
        <f t="array" ref="T4426">VLOOKUP(D4426&amp;E4426,IF({1,0},'2021春'!$C$3:$C$4485&amp;'2021春'!$D$3:$D$4485,'2021春'!$H$3:$H$4485),2,0)</f>
        <v>45122920050311091x</v>
      </c>
    </row>
    <row r="4427" spans="1:20">
      <c r="A4427" s="255">
        <v>4425</v>
      </c>
      <c r="B4427" s="255" t="s">
        <v>17533</v>
      </c>
      <c r="C4427" s="255" t="s">
        <v>21</v>
      </c>
      <c r="D4427" s="255" t="s">
        <v>517</v>
      </c>
      <c r="E4427" s="255" t="s">
        <v>17534</v>
      </c>
      <c r="F4427" s="255" t="s">
        <v>24</v>
      </c>
      <c r="G4427" s="255">
        <v>16</v>
      </c>
      <c r="H4427" s="255" t="s">
        <v>17535</v>
      </c>
      <c r="I4427" s="255" t="s">
        <v>17536</v>
      </c>
      <c r="J4427" s="255" t="s">
        <v>17537</v>
      </c>
      <c r="K4427" s="255" t="s">
        <v>27</v>
      </c>
      <c r="L4427" s="260">
        <v>44398</v>
      </c>
      <c r="M4427" s="255" t="s">
        <v>28</v>
      </c>
      <c r="N4427" s="255"/>
      <c r="O4427" s="260"/>
      <c r="P4427" s="255"/>
      <c r="Q4427" s="255" t="s">
        <v>30</v>
      </c>
      <c r="R4427" s="255"/>
      <c r="S4427" s="255"/>
      <c r="T4427" s="251" t="str">
        <f t="array" ref="T4427">VLOOKUP(D4427&amp;E4427,IF({1,0},'2021春'!$C$3:$C$4485&amp;'2021春'!$D$3:$D$4485,'2021春'!$H$3:$H$4485),2,0)</f>
        <v>452731200504180012</v>
      </c>
    </row>
    <row r="4428" spans="1:20">
      <c r="A4428" s="255">
        <v>4426</v>
      </c>
      <c r="B4428" s="255" t="s">
        <v>17538</v>
      </c>
      <c r="C4428" s="255" t="s">
        <v>21</v>
      </c>
      <c r="D4428" s="255" t="s">
        <v>517</v>
      </c>
      <c r="E4428" s="255" t="s">
        <v>17539</v>
      </c>
      <c r="F4428" s="255" t="s">
        <v>143</v>
      </c>
      <c r="G4428" s="255">
        <v>17</v>
      </c>
      <c r="H4428" s="255" t="s">
        <v>17540</v>
      </c>
      <c r="I4428" s="255" t="s">
        <v>17541</v>
      </c>
      <c r="J4428" s="255">
        <v>18176755227</v>
      </c>
      <c r="K4428" s="255" t="s">
        <v>27</v>
      </c>
      <c r="L4428" s="260">
        <v>44402</v>
      </c>
      <c r="M4428" s="255" t="s">
        <v>4424</v>
      </c>
      <c r="N4428" s="255"/>
      <c r="O4428" s="260"/>
      <c r="P4428" s="255"/>
      <c r="Q4428" s="255" t="s">
        <v>30</v>
      </c>
      <c r="R4428" s="255"/>
      <c r="S4428" s="255"/>
      <c r="T4428" s="251" t="str">
        <f t="array" ref="T4428">VLOOKUP(D4428&amp;E4428,IF({1,0},'2021春'!$C$3:$C$4485&amp;'2021春'!$D$3:$D$4485,'2021春'!$H$3:$H$4485),2,0)</f>
        <v>451229200403095425</v>
      </c>
    </row>
    <row r="4429" spans="1:20">
      <c r="A4429" s="255">
        <v>4427</v>
      </c>
      <c r="B4429" s="255" t="s">
        <v>17542</v>
      </c>
      <c r="C4429" s="255" t="s">
        <v>21</v>
      </c>
      <c r="D4429" s="255" t="s">
        <v>517</v>
      </c>
      <c r="E4429" s="255" t="s">
        <v>10479</v>
      </c>
      <c r="F4429" s="255" t="s">
        <v>24</v>
      </c>
      <c r="G4429" s="255">
        <v>16</v>
      </c>
      <c r="H4429" s="255" t="s">
        <v>17543</v>
      </c>
      <c r="I4429" s="255" t="s">
        <v>17544</v>
      </c>
      <c r="J4429" s="255" t="s">
        <v>17545</v>
      </c>
      <c r="K4429" s="255" t="s">
        <v>27</v>
      </c>
      <c r="L4429" s="260">
        <v>44398</v>
      </c>
      <c r="M4429" s="255" t="s">
        <v>1352</v>
      </c>
      <c r="N4429" s="255"/>
      <c r="O4429" s="260"/>
      <c r="P4429" s="255"/>
      <c r="Q4429" s="255" t="s">
        <v>30</v>
      </c>
      <c r="R4429" s="255"/>
      <c r="S4429" s="255"/>
      <c r="T4429" s="251" t="str">
        <f t="array" ref="T4429">VLOOKUP(D4429&amp;E4429,IF({1,0},'2021春'!$C$3:$C$4485&amp;'2021春'!$D$3:$D$4485,'2021春'!$H$3:$H$4485),2,0)</f>
        <v>451229200412031810</v>
      </c>
    </row>
    <row r="4430" spans="1:20">
      <c r="A4430" s="255">
        <v>4428</v>
      </c>
      <c r="B4430" s="255" t="s">
        <v>17546</v>
      </c>
      <c r="C4430" s="255" t="s">
        <v>21</v>
      </c>
      <c r="D4430" s="255" t="s">
        <v>517</v>
      </c>
      <c r="E4430" s="255" t="s">
        <v>17547</v>
      </c>
      <c r="F4430" s="255" t="s">
        <v>24</v>
      </c>
      <c r="G4430" s="255">
        <v>24</v>
      </c>
      <c r="H4430" s="255" t="s">
        <v>16208</v>
      </c>
      <c r="I4430" s="255" t="s">
        <v>17548</v>
      </c>
      <c r="J4430" s="255" t="s">
        <v>17549</v>
      </c>
      <c r="K4430" s="255" t="s">
        <v>27</v>
      </c>
      <c r="L4430" s="260">
        <v>44332</v>
      </c>
      <c r="M4430" s="255" t="s">
        <v>2172</v>
      </c>
      <c r="N4430" s="255" t="s">
        <v>27</v>
      </c>
      <c r="O4430" s="260">
        <v>44366</v>
      </c>
      <c r="P4430" s="255" t="s">
        <v>2172</v>
      </c>
      <c r="Q4430" s="255" t="s">
        <v>30</v>
      </c>
      <c r="R4430" s="255"/>
      <c r="S4430" s="255"/>
      <c r="T4430" s="251" t="str">
        <f t="array" ref="T4430">VLOOKUP(D4430&amp;E4430,IF({1,0},'2021春'!$C$3:$C$4485&amp;'2021春'!$D$3:$D$4485,'2021春'!$H$3:$H$4485),2,0)</f>
        <v>452731199706153332</v>
      </c>
    </row>
    <row r="4431" spans="1:20">
      <c r="A4431" s="255">
        <v>4429</v>
      </c>
      <c r="B4431" s="255" t="s">
        <v>17550</v>
      </c>
      <c r="C4431" s="255" t="s">
        <v>21</v>
      </c>
      <c r="D4431" s="255" t="s">
        <v>517</v>
      </c>
      <c r="E4431" s="255" t="s">
        <v>17551</v>
      </c>
      <c r="F4431" s="255" t="s">
        <v>24</v>
      </c>
      <c r="G4431" s="255">
        <v>17</v>
      </c>
      <c r="H4431" s="255" t="s">
        <v>17552</v>
      </c>
      <c r="I4431" s="255" t="s">
        <v>17553</v>
      </c>
      <c r="J4431" s="255" t="s">
        <v>17554</v>
      </c>
      <c r="K4431" s="255" t="s">
        <v>27</v>
      </c>
      <c r="L4431" s="260">
        <v>44398</v>
      </c>
      <c r="M4431" s="255" t="s">
        <v>28</v>
      </c>
      <c r="N4431" s="255"/>
      <c r="O4431" s="260"/>
      <c r="P4431" s="255"/>
      <c r="Q4431" s="255" t="s">
        <v>30</v>
      </c>
      <c r="R4431" s="255"/>
      <c r="S4431" s="255"/>
      <c r="T4431" s="251" t="str">
        <f t="array" ref="T4431">VLOOKUP(D4431&amp;E4431,IF({1,0},'2021春'!$C$3:$C$4485&amp;'2021春'!$D$3:$D$4485,'2021春'!$H$3:$H$4485),2,0)</f>
        <v>452731200403085710</v>
      </c>
    </row>
    <row r="4432" spans="1:20">
      <c r="A4432" s="255">
        <v>4430</v>
      </c>
      <c r="B4432" s="255" t="s">
        <v>17555</v>
      </c>
      <c r="C4432" s="255" t="s">
        <v>21</v>
      </c>
      <c r="D4432" s="255" t="s">
        <v>517</v>
      </c>
      <c r="E4432" s="255" t="s">
        <v>17556</v>
      </c>
      <c r="F4432" s="255" t="s">
        <v>24</v>
      </c>
      <c r="G4432" s="255">
        <v>15</v>
      </c>
      <c r="H4432" s="255" t="s">
        <v>17557</v>
      </c>
      <c r="I4432" s="255" t="s">
        <v>17558</v>
      </c>
      <c r="J4432" s="255" t="s">
        <v>17559</v>
      </c>
      <c r="K4432" s="255" t="s">
        <v>27</v>
      </c>
      <c r="L4432" s="260">
        <v>44406</v>
      </c>
      <c r="M4432" s="255" t="s">
        <v>1273</v>
      </c>
      <c r="N4432" s="255"/>
      <c r="O4432" s="260"/>
      <c r="P4432" s="255"/>
      <c r="Q4432" s="255" t="s">
        <v>30</v>
      </c>
      <c r="R4432" s="255"/>
      <c r="S4432" s="255"/>
      <c r="T4432" s="251" t="str">
        <f t="array" ref="T4432">VLOOKUP(D4432&amp;E4432,IF({1,0},'2021春'!$C$3:$C$4485&amp;'2021春'!$D$3:$D$4485,'2021春'!$H$3:$H$4485),2,0)</f>
        <v>451229200511192118</v>
      </c>
    </row>
    <row r="4433" spans="1:20">
      <c r="A4433" s="255">
        <v>4431</v>
      </c>
      <c r="B4433" s="255" t="s">
        <v>17560</v>
      </c>
      <c r="C4433" s="255" t="s">
        <v>21</v>
      </c>
      <c r="D4433" s="255" t="s">
        <v>517</v>
      </c>
      <c r="E4433" s="255" t="s">
        <v>17561</v>
      </c>
      <c r="F4433" s="255" t="s">
        <v>24</v>
      </c>
      <c r="G4433" s="255">
        <v>16</v>
      </c>
      <c r="H4433" s="255" t="s">
        <v>5645</v>
      </c>
      <c r="I4433" s="255" t="s">
        <v>17562</v>
      </c>
      <c r="J4433" s="255" t="s">
        <v>17563</v>
      </c>
      <c r="K4433" s="255" t="s">
        <v>27</v>
      </c>
      <c r="L4433" s="260">
        <v>44379</v>
      </c>
      <c r="M4433" s="255" t="s">
        <v>28</v>
      </c>
      <c r="N4433" s="255"/>
      <c r="O4433" s="260"/>
      <c r="P4433" s="255"/>
      <c r="Q4433" s="255" t="s">
        <v>30</v>
      </c>
      <c r="R4433" s="255"/>
      <c r="S4433" s="255"/>
      <c r="T4433" s="251" t="str">
        <f t="array" ref="T4433">VLOOKUP(D4433&amp;E4433,IF({1,0},'2021春'!$C$3:$C$4485&amp;'2021春'!$D$3:$D$4485,'2021春'!$H$3:$H$4485),2,0)</f>
        <v>432531200507180616</v>
      </c>
    </row>
    <row r="4434" spans="1:20">
      <c r="A4434" s="255">
        <v>4432</v>
      </c>
      <c r="B4434" s="255" t="s">
        <v>17564</v>
      </c>
      <c r="C4434" s="255" t="s">
        <v>21</v>
      </c>
      <c r="D4434" s="255" t="s">
        <v>517</v>
      </c>
      <c r="E4434" s="255" t="s">
        <v>17565</v>
      </c>
      <c r="F4434" s="255" t="s">
        <v>24</v>
      </c>
      <c r="G4434" s="255">
        <v>16</v>
      </c>
      <c r="H4434" s="255" t="s">
        <v>17566</v>
      </c>
      <c r="I4434" s="255" t="s">
        <v>17567</v>
      </c>
      <c r="J4434" s="255" t="s">
        <v>17568</v>
      </c>
      <c r="K4434" s="255" t="s">
        <v>27</v>
      </c>
      <c r="L4434" s="260">
        <v>44402</v>
      </c>
      <c r="M4434" s="255" t="s">
        <v>133</v>
      </c>
      <c r="N4434" s="255"/>
      <c r="O4434" s="260"/>
      <c r="P4434" s="255"/>
      <c r="Q4434" s="255" t="s">
        <v>30</v>
      </c>
      <c r="R4434" s="255"/>
      <c r="S4434" s="255"/>
      <c r="T4434" s="251" t="str">
        <f t="array" ref="T4434">VLOOKUP(D4434&amp;E4434,IF({1,0},'2021春'!$C$3:$C$4485&amp;'2021春'!$D$3:$D$4485,'2021春'!$H$3:$H$4485),2,0)</f>
        <v>452731200410262412</v>
      </c>
    </row>
    <row r="4435" spans="1:20">
      <c r="A4435" s="255">
        <v>4433</v>
      </c>
      <c r="B4435" s="255" t="s">
        <v>17569</v>
      </c>
      <c r="C4435" s="255" t="s">
        <v>21</v>
      </c>
      <c r="D4435" s="255" t="s">
        <v>517</v>
      </c>
      <c r="E4435" s="255" t="s">
        <v>17570</v>
      </c>
      <c r="F4435" s="255" t="s">
        <v>24</v>
      </c>
      <c r="G4435" s="255">
        <v>17</v>
      </c>
      <c r="H4435" s="255" t="s">
        <v>17571</v>
      </c>
      <c r="I4435" s="255" t="s">
        <v>17572</v>
      </c>
      <c r="J4435" s="255">
        <v>15296879438</v>
      </c>
      <c r="K4435" s="255" t="s">
        <v>27</v>
      </c>
      <c r="L4435" s="260">
        <v>44394</v>
      </c>
      <c r="M4435" s="255" t="s">
        <v>28</v>
      </c>
      <c r="N4435" s="255" t="s">
        <v>27</v>
      </c>
      <c r="O4435" s="260">
        <v>44416</v>
      </c>
      <c r="P4435" s="255" t="s">
        <v>28</v>
      </c>
      <c r="Q4435" s="255" t="s">
        <v>30</v>
      </c>
      <c r="R4435" s="255"/>
      <c r="S4435" s="255"/>
      <c r="T4435" s="251" t="str">
        <f t="array" ref="T4435">VLOOKUP(D4435&amp;E4435,IF({1,0},'2021春'!$C$3:$C$4485&amp;'2021春'!$D$3:$D$4485,'2021春'!$H$3:$H$4485),2,0)</f>
        <v>452731200310102411</v>
      </c>
    </row>
    <row r="4436" spans="1:20">
      <c r="A4436" s="255">
        <v>4434</v>
      </c>
      <c r="B4436" s="255" t="s">
        <v>17573</v>
      </c>
      <c r="C4436" s="255" t="s">
        <v>21</v>
      </c>
      <c r="D4436" s="255" t="s">
        <v>517</v>
      </c>
      <c r="E4436" s="255" t="s">
        <v>17574</v>
      </c>
      <c r="F4436" s="255" t="s">
        <v>24</v>
      </c>
      <c r="G4436" s="255">
        <v>17</v>
      </c>
      <c r="H4436" s="255" t="s">
        <v>6091</v>
      </c>
      <c r="I4436" s="255" t="s">
        <v>109</v>
      </c>
      <c r="J4436" s="255">
        <v>18776875603</v>
      </c>
      <c r="K4436" s="255" t="s">
        <v>27</v>
      </c>
      <c r="L4436" s="260">
        <v>44413</v>
      </c>
      <c r="M4436" s="255" t="s">
        <v>17575</v>
      </c>
      <c r="N4436" s="255"/>
      <c r="O4436" s="260"/>
      <c r="P4436" s="255"/>
      <c r="Q4436" s="255" t="s">
        <v>30</v>
      </c>
      <c r="R4436" s="255"/>
      <c r="S4436" s="255"/>
      <c r="T4436" s="251" t="str">
        <f t="array" ref="T4436">VLOOKUP(D4436&amp;E4436,IF({1,0},'2021春'!$C$3:$C$4485&amp;'2021春'!$D$3:$D$4485,'2021春'!$H$3:$H$4485),2,0)</f>
        <v>45273120040413481x</v>
      </c>
    </row>
    <row r="4437" spans="1:20">
      <c r="A4437" s="255">
        <v>4435</v>
      </c>
      <c r="B4437" s="255" t="s">
        <v>17576</v>
      </c>
      <c r="C4437" s="255" t="s">
        <v>21</v>
      </c>
      <c r="D4437" s="255" t="s">
        <v>517</v>
      </c>
      <c r="E4437" s="255" t="s">
        <v>17577</v>
      </c>
      <c r="F4437" s="255" t="s">
        <v>24</v>
      </c>
      <c r="G4437" s="255">
        <v>20</v>
      </c>
      <c r="H4437" s="255" t="s">
        <v>17578</v>
      </c>
      <c r="I4437" s="255" t="s">
        <v>17579</v>
      </c>
      <c r="J4437" s="255">
        <v>15817419559</v>
      </c>
      <c r="K4437" s="255" t="s">
        <v>27</v>
      </c>
      <c r="L4437" s="260">
        <v>44332</v>
      </c>
      <c r="M4437" s="255" t="s">
        <v>2172</v>
      </c>
      <c r="N4437" s="255" t="s">
        <v>27</v>
      </c>
      <c r="O4437" s="260">
        <v>44366</v>
      </c>
      <c r="P4437" s="255" t="s">
        <v>2172</v>
      </c>
      <c r="Q4437" s="255" t="s">
        <v>30</v>
      </c>
      <c r="R4437" s="255"/>
      <c r="S4437" s="255"/>
      <c r="T4437" s="251" t="str">
        <f t="array" ref="T4437">VLOOKUP(D4437&amp;E4437,IF({1,0},'2021春'!$C$3:$C$4485&amp;'2021春'!$D$3:$D$4485,'2021春'!$H$3:$H$4485),2,0)</f>
        <v>451229200103152758</v>
      </c>
    </row>
    <row r="4438" spans="1:20">
      <c r="A4438" s="255">
        <v>4436</v>
      </c>
      <c r="B4438" s="255" t="s">
        <v>17580</v>
      </c>
      <c r="C4438" s="255" t="s">
        <v>21</v>
      </c>
      <c r="D4438" s="255" t="s">
        <v>517</v>
      </c>
      <c r="E4438" s="255" t="s">
        <v>17581</v>
      </c>
      <c r="F4438" s="255" t="s">
        <v>143</v>
      </c>
      <c r="G4438" s="255">
        <v>17</v>
      </c>
      <c r="H4438" s="255" t="s">
        <v>17582</v>
      </c>
      <c r="I4438" s="255" t="s">
        <v>17583</v>
      </c>
      <c r="J4438" s="255" t="s">
        <v>17584</v>
      </c>
      <c r="K4438" s="255" t="s">
        <v>27</v>
      </c>
      <c r="L4438" s="260">
        <v>44404</v>
      </c>
      <c r="M4438" s="255" t="s">
        <v>28</v>
      </c>
      <c r="N4438" s="255"/>
      <c r="O4438" s="260"/>
      <c r="P4438" s="255"/>
      <c r="Q4438" s="255" t="s">
        <v>30</v>
      </c>
      <c r="R4438" s="255"/>
      <c r="S4438" s="255"/>
      <c r="T4438" s="251" t="str">
        <f t="array" ref="T4438">VLOOKUP(D4438&amp;E4438,IF({1,0},'2021春'!$C$3:$C$4485&amp;'2021春'!$D$3:$D$4485,'2021春'!$H$3:$H$4485),2,0)</f>
        <v>452731200405244826</v>
      </c>
    </row>
    <row r="4439" spans="1:20">
      <c r="A4439" s="255">
        <v>4437</v>
      </c>
      <c r="B4439" s="255" t="s">
        <v>17585</v>
      </c>
      <c r="C4439" s="255" t="s">
        <v>21</v>
      </c>
      <c r="D4439" s="255" t="s">
        <v>517</v>
      </c>
      <c r="E4439" s="255" t="s">
        <v>17586</v>
      </c>
      <c r="F4439" s="255" t="s">
        <v>143</v>
      </c>
      <c r="G4439" s="255">
        <v>18</v>
      </c>
      <c r="H4439" s="255" t="s">
        <v>17587</v>
      </c>
      <c r="I4439" s="255" t="s">
        <v>17588</v>
      </c>
      <c r="J4439" s="255" t="s">
        <v>17589</v>
      </c>
      <c r="K4439" s="255" t="s">
        <v>27</v>
      </c>
      <c r="L4439" s="260">
        <v>44403</v>
      </c>
      <c r="M4439" s="255" t="s">
        <v>1273</v>
      </c>
      <c r="N4439" s="255"/>
      <c r="O4439" s="260"/>
      <c r="P4439" s="255"/>
      <c r="Q4439" s="255" t="s">
        <v>30</v>
      </c>
      <c r="R4439" s="255"/>
      <c r="S4439" s="255"/>
      <c r="T4439" s="251" t="str">
        <f t="array" ref="T4439">VLOOKUP(D4439&amp;E4439,IF({1,0},'2021春'!$C$3:$C$4485&amp;'2021春'!$D$3:$D$4485,'2021春'!$H$3:$H$4485),2,0)</f>
        <v>452731200302252129</v>
      </c>
    </row>
  </sheetData>
  <sheetProtection password="947A" sheet="1" objects="1"/>
  <autoFilter ref="A3:U4439">
    <extLst/>
  </autoFilter>
  <mergeCells count="22">
    <mergeCell ref="K2:P2"/>
    <mergeCell ref="W7:Z7"/>
    <mergeCell ref="AA7:AD7"/>
    <mergeCell ref="AE7:AH7"/>
    <mergeCell ref="U26:V26"/>
    <mergeCell ref="AD28:AG28"/>
    <mergeCell ref="AH28:AK28"/>
    <mergeCell ref="AL28:AO28"/>
    <mergeCell ref="A2:A3"/>
    <mergeCell ref="C2:C3"/>
    <mergeCell ref="D2:D3"/>
    <mergeCell ref="E2:E3"/>
    <mergeCell ref="F2:F3"/>
    <mergeCell ref="G2:G3"/>
    <mergeCell ref="H2:H3"/>
    <mergeCell ref="I2:I3"/>
    <mergeCell ref="J2:J3"/>
    <mergeCell ref="Q2:Q3"/>
    <mergeCell ref="R2:R3"/>
    <mergeCell ref="U7:U8"/>
    <mergeCell ref="V7:V8"/>
    <mergeCell ref="AC28:AC29"/>
  </mergeCells>
  <conditionalFormatting sqref="E570">
    <cfRule type="duplicateValues" dxfId="0" priority="1"/>
  </conditionalFormatting>
  <conditionalFormatting sqref="B4:B4439">
    <cfRule type="expression" dxfId="0" priority="9">
      <formula>AND(SUMPRODUCT(IFERROR(1*(($B$4:$B$4439&amp;"x")=(B4&amp;"x")),0))&gt;1,NOT(ISBLANK(B4)))</formula>
    </cfRule>
  </conditionalFormatting>
  <conditionalFormatting sqref="B1:B3 B4440:B1048576">
    <cfRule type="expression" dxfId="0" priority="8">
      <formula>AND(COUNTIF($B$1:$B$3,B1)+COUNTIF($B$4440:$B$1048576,B1)&gt;1,NOT(ISBLANK(B1)))</formula>
    </cfRule>
  </conditionalFormatting>
  <conditionalFormatting sqref="E1:E569 E571:E1048576">
    <cfRule type="duplicateValues" dxfId="0" priority="4"/>
  </conditionalFormatting>
  <dataValidations count="3">
    <dataValidation type="list" showInputMessage="1" promptTitle="可按接种单上的接种地址填" prompt="可按接种单上的接种地址填" sqref="K2:P2">
      <formula1>#REF!</formula1>
    </dataValidation>
    <dataValidation type="list" allowBlank="1" showInputMessage="1" showErrorMessage="1" sqref="K570 K768 K2471 K2548 K2864 K4:K165 K166:K569 K571:K628 K629:K701 K702:K767 K769:K862 K863:K919 K920:K974 K975:K2228 K2229:K2470 K2472:K2476 K2477:K2481 K2482:K2547 K2549:K2762 K2763:K2768 K2769:K2844 K2845:K2863 K2865:K2928 K2929:K4439 K4440:K1048576 N4:N165 N166:N496 N497:N4400 N4401:N4439 N4440:N1048576 Q4:Q68 Q69:Q919 Q920:Q2228 Q2229:Q3775 Q3776:Q4439 Q4440:Q1048576">
      <formula1>"是,否"</formula1>
    </dataValidation>
    <dataValidation type="list" allowBlank="1" showInputMessage="1" sqref="M570 P570 M768 P768 M1254 M2471 P2471 M2548 P2548 M2864 P2864 M4:M165 M166:M569 M571:M767 M769:M862 M863:M919 M920:M974 M975:M1229 M1230:M1231 M1232:M1253 M1255:M2228 M2229:M2470 M2472:M2476 M2477:M2481 M2482:M2547 M2549:M2762 M2763:M2768 M2769:M2844 M2845:M2863 M2865:M2928 M2929:M4439 M4440:M1048576 P4:P165 P166:P569 P571:P767 P769:P862 P863:P919 P920:P974 P975:P1229 P1230:P1231 P1232:P2228 P2229:P2470 P2472:P2476 P2477:P2481 P2482:P2547 P2549:P2762 P2763:P2768 P2769:P2844 P2845:P2863 P2865:P2928 P2929:P4439 P4440:P1048576">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s>
  <pageMargins left="0.156944444444444" right="0.118055555555556" top="0.708333333333333" bottom="0.590277777777778" header="0.472222222222222" footer="0.354166666666667"/>
  <pageSetup paperSize="9" orientation="landscape" horizontalDpi="6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4588"/>
  <sheetViews>
    <sheetView zoomScale="80" zoomScaleNormal="80" topLeftCell="T1" workbookViewId="0">
      <selection activeCell="V13" sqref="V13"/>
    </sheetView>
  </sheetViews>
  <sheetFormatPr defaultColWidth="9" defaultRowHeight="13.5"/>
  <cols>
    <col min="1" max="1" width="7.625" style="130" customWidth="1"/>
    <col min="2" max="2" width="22.8166666666667" style="130" customWidth="1"/>
    <col min="3" max="3" width="13.375" style="130" customWidth="1"/>
    <col min="4" max="4" width="9.2" style="130" customWidth="1"/>
    <col min="5" max="5" width="9" style="130"/>
    <col min="6" max="6" width="4.85833333333333" style="130" customWidth="1"/>
    <col min="7" max="7" width="9.375" style="130" customWidth="1"/>
    <col min="8" max="8" width="37.8583333333333" style="130" customWidth="1"/>
    <col min="9" max="9" width="11.7583333333333" style="130" customWidth="1"/>
    <col min="10" max="10" width="14.2166666666667" style="130" customWidth="1"/>
    <col min="11" max="11" width="9.84166666666667" style="130" customWidth="1"/>
    <col min="12" max="12" width="16.25" style="131" customWidth="1"/>
    <col min="13" max="13" width="16.5583333333333" style="130" customWidth="1"/>
    <col min="14" max="14" width="11.25" style="130" customWidth="1"/>
    <col min="15" max="15" width="13.925" style="131" customWidth="1"/>
    <col min="16" max="16" width="20.175" style="130" customWidth="1"/>
    <col min="17" max="17" width="9" style="130" customWidth="1"/>
    <col min="18" max="18" width="39.0583333333333" style="130" customWidth="1"/>
    <col min="19" max="19" width="44.375" style="130" customWidth="1"/>
    <col min="20" max="20" width="40.175" style="130" customWidth="1"/>
    <col min="21" max="21" width="26.25" style="130" customWidth="1"/>
    <col min="22" max="22" width="18.7416666666667" style="130" customWidth="1"/>
    <col min="23" max="23" width="22.5" style="130" customWidth="1"/>
    <col min="24" max="24" width="17.85" style="130" customWidth="1"/>
    <col min="25" max="25" width="17.3166666666667" style="130" customWidth="1"/>
    <col min="26" max="26" width="19.2166666666667" style="130" customWidth="1"/>
    <col min="27" max="40" width="9" style="130"/>
    <col min="41" max="16384" width="9" style="125"/>
  </cols>
  <sheetData>
    <row r="1" s="125" customFormat="1" spans="1:15">
      <c r="A1" s="125" t="s">
        <v>17590</v>
      </c>
      <c r="C1" s="125" t="s">
        <v>27</v>
      </c>
      <c r="D1" s="125" t="s">
        <v>30</v>
      </c>
      <c r="L1" s="148"/>
      <c r="O1" s="148"/>
    </row>
    <row r="2" s="125" customFormat="1" ht="45" customHeight="1" spans="1:24">
      <c r="A2" s="132" t="s">
        <v>17591</v>
      </c>
      <c r="B2" s="132"/>
      <c r="C2" s="132"/>
      <c r="D2" s="133"/>
      <c r="E2" s="133"/>
      <c r="F2" s="133"/>
      <c r="G2" s="133"/>
      <c r="H2" s="133"/>
      <c r="I2" s="133"/>
      <c r="J2" s="133"/>
      <c r="K2" s="133"/>
      <c r="L2" s="133"/>
      <c r="M2" s="133"/>
      <c r="N2" s="133"/>
      <c r="O2" s="133"/>
      <c r="P2" s="133"/>
      <c r="Q2" s="133"/>
      <c r="R2" s="133"/>
      <c r="S2" s="133"/>
      <c r="T2" s="160" t="s">
        <v>17592</v>
      </c>
      <c r="U2" s="161"/>
      <c r="V2" s="160" t="s">
        <v>17593</v>
      </c>
      <c r="W2" s="129"/>
      <c r="X2" s="162" t="s">
        <v>17594</v>
      </c>
    </row>
    <row r="3" s="125" customFormat="1" ht="23.25" customHeight="1" spans="1:24">
      <c r="A3" s="134" t="s">
        <v>17595</v>
      </c>
      <c r="B3" s="134"/>
      <c r="C3" s="134"/>
      <c r="D3" s="135"/>
      <c r="E3" s="135"/>
      <c r="F3" s="135"/>
      <c r="G3" s="135"/>
      <c r="H3" s="135"/>
      <c r="I3" s="135"/>
      <c r="J3" s="135"/>
      <c r="K3" s="135"/>
      <c r="L3" s="135"/>
      <c r="M3" s="135"/>
      <c r="N3" s="135"/>
      <c r="O3" s="135"/>
      <c r="P3" s="135"/>
      <c r="Q3" s="135"/>
      <c r="R3" s="135"/>
      <c r="S3" s="163"/>
      <c r="T3" s="160" t="s">
        <v>17596</v>
      </c>
      <c r="U3" s="160"/>
      <c r="V3" s="160" t="s">
        <v>17597</v>
      </c>
      <c r="W3" s="160"/>
      <c r="X3" s="160" t="s">
        <v>17598</v>
      </c>
    </row>
    <row r="4" s="126" customFormat="1" ht="27" customHeight="1" spans="1:25">
      <c r="A4" s="136" t="s">
        <v>0</v>
      </c>
      <c r="B4" s="136"/>
      <c r="C4" s="136" t="s">
        <v>1</v>
      </c>
      <c r="D4" s="136" t="s">
        <v>2</v>
      </c>
      <c r="E4" s="136" t="s">
        <v>3</v>
      </c>
      <c r="F4" s="136" t="s">
        <v>4</v>
      </c>
      <c r="G4" s="136" t="s">
        <v>5</v>
      </c>
      <c r="H4" s="136" t="s">
        <v>6</v>
      </c>
      <c r="I4" s="136" t="s">
        <v>7</v>
      </c>
      <c r="J4" s="136" t="s">
        <v>8</v>
      </c>
      <c r="K4" s="149" t="s">
        <v>9</v>
      </c>
      <c r="L4" s="150"/>
      <c r="M4" s="150"/>
      <c r="N4" s="150"/>
      <c r="O4" s="150"/>
      <c r="P4" s="151"/>
      <c r="Q4" s="136" t="s">
        <v>10</v>
      </c>
      <c r="R4" s="164" t="s">
        <v>11</v>
      </c>
      <c r="S4" s="164"/>
      <c r="T4" s="165" t="s">
        <v>19</v>
      </c>
      <c r="U4" s="125"/>
      <c r="V4" s="125"/>
      <c r="W4" s="125"/>
      <c r="X4" s="125"/>
      <c r="Y4" s="172" t="s">
        <v>17599</v>
      </c>
    </row>
    <row r="5" s="126" customFormat="1" ht="81" customHeight="1" spans="1:25">
      <c r="A5" s="137"/>
      <c r="B5" s="137"/>
      <c r="C5" s="137"/>
      <c r="D5" s="137"/>
      <c r="E5" s="137"/>
      <c r="F5" s="137"/>
      <c r="G5" s="137"/>
      <c r="H5" s="137"/>
      <c r="I5" s="137"/>
      <c r="J5" s="137"/>
      <c r="K5" s="152" t="s">
        <v>13</v>
      </c>
      <c r="L5" s="153" t="s">
        <v>14</v>
      </c>
      <c r="M5" s="153" t="s">
        <v>15</v>
      </c>
      <c r="N5" s="152" t="s">
        <v>16</v>
      </c>
      <c r="O5" s="153" t="s">
        <v>17</v>
      </c>
      <c r="P5" s="153" t="s">
        <v>18</v>
      </c>
      <c r="Q5" s="137"/>
      <c r="R5" s="137"/>
      <c r="S5" s="137" t="s">
        <v>12</v>
      </c>
      <c r="T5" s="166"/>
      <c r="U5" s="167" t="s">
        <v>2</v>
      </c>
      <c r="V5" s="168" t="s">
        <v>17600</v>
      </c>
      <c r="W5" s="125"/>
      <c r="X5" s="125"/>
      <c r="Y5" s="172"/>
    </row>
    <row r="6" ht="17" customHeight="1" spans="1:26">
      <c r="A6" s="138">
        <v>1</v>
      </c>
      <c r="B6" s="138" t="s">
        <v>5879</v>
      </c>
      <c r="C6" s="138" t="s">
        <v>21</v>
      </c>
      <c r="D6" s="139" t="s">
        <v>302</v>
      </c>
      <c r="E6" s="139" t="s">
        <v>5880</v>
      </c>
      <c r="F6" s="139" t="s">
        <v>143</v>
      </c>
      <c r="G6" s="139">
        <v>17</v>
      </c>
      <c r="H6" s="139" t="s">
        <v>439</v>
      </c>
      <c r="I6" s="139" t="s">
        <v>5881</v>
      </c>
      <c r="J6" s="139">
        <v>13976813977</v>
      </c>
      <c r="K6" s="139" t="s">
        <v>27</v>
      </c>
      <c r="L6" s="154">
        <v>44402</v>
      </c>
      <c r="M6" s="139" t="s">
        <v>17601</v>
      </c>
      <c r="N6" s="139" t="s">
        <v>30</v>
      </c>
      <c r="O6" s="154">
        <v>44416</v>
      </c>
      <c r="P6" s="139"/>
      <c r="Q6" s="139" t="s">
        <v>30</v>
      </c>
      <c r="R6" s="139"/>
      <c r="S6" s="139" t="s">
        <v>5879</v>
      </c>
      <c r="T6" s="139"/>
      <c r="U6" s="169" t="s">
        <v>302</v>
      </c>
      <c r="V6" s="170" t="str">
        <f>TEXT(COUNTIFS(M:M,"&gt;&lt;",$D:$D,U6)/COUNTIF(D:D,U6),"#%")</f>
        <v>80%</v>
      </c>
      <c r="W6" s="169" t="s">
        <v>17602</v>
      </c>
      <c r="X6" s="171">
        <f>COUNTIF(K:K,"是")</f>
        <v>4082</v>
      </c>
      <c r="Y6" s="172" t="s">
        <v>6144</v>
      </c>
      <c r="Z6" s="130" t="str">
        <f>D6:D4587&amp;E6:E4587</f>
        <v>19(1)陆丽婷</v>
      </c>
    </row>
    <row r="7" ht="19.5" customHeight="1" spans="1:26">
      <c r="A7" s="138">
        <v>2</v>
      </c>
      <c r="B7" s="138" t="s">
        <v>5888</v>
      </c>
      <c r="C7" s="138" t="s">
        <v>21</v>
      </c>
      <c r="D7" s="139" t="s">
        <v>302</v>
      </c>
      <c r="E7" s="139" t="s">
        <v>5889</v>
      </c>
      <c r="F7" s="139" t="s">
        <v>24</v>
      </c>
      <c r="G7" s="139">
        <v>17</v>
      </c>
      <c r="H7" s="139" t="s">
        <v>5890</v>
      </c>
      <c r="I7" s="139" t="s">
        <v>5891</v>
      </c>
      <c r="J7" s="139">
        <v>15177385868</v>
      </c>
      <c r="K7" s="139" t="s">
        <v>27</v>
      </c>
      <c r="L7" s="154">
        <v>44394</v>
      </c>
      <c r="M7" s="139" t="s">
        <v>2455</v>
      </c>
      <c r="N7" s="139" t="s">
        <v>30</v>
      </c>
      <c r="O7" s="154"/>
      <c r="P7" s="139"/>
      <c r="Q7" s="139" t="s">
        <v>30</v>
      </c>
      <c r="R7" s="139"/>
      <c r="S7" s="139" t="s">
        <v>5888</v>
      </c>
      <c r="T7" s="139"/>
      <c r="U7" s="169" t="s">
        <v>307</v>
      </c>
      <c r="V7" s="170" t="str">
        <f>TEXT(COUNTIFS(M:M,"&gt;&lt;",$D:$D,U7)/COUNTIF(D:D,U7),"#%")</f>
        <v>59%</v>
      </c>
      <c r="W7" s="169" t="s">
        <v>17603</v>
      </c>
      <c r="X7" s="171">
        <f>COUNTIF(N:N,"是")</f>
        <v>1642</v>
      </c>
      <c r="Y7" s="172" t="s">
        <v>28</v>
      </c>
      <c r="Z7" s="130" t="str">
        <f t="shared" ref="Z7:Z70" si="0">D7:D4588&amp;E7:E4588</f>
        <v>19(1)蓝出</v>
      </c>
    </row>
    <row r="8" ht="19.5" customHeight="1" spans="1:26">
      <c r="A8" s="138">
        <v>3</v>
      </c>
      <c r="B8" s="138" t="s">
        <v>5903</v>
      </c>
      <c r="C8" s="138" t="s">
        <v>21</v>
      </c>
      <c r="D8" s="139" t="s">
        <v>302</v>
      </c>
      <c r="E8" s="139" t="s">
        <v>5904</v>
      </c>
      <c r="F8" s="139" t="s">
        <v>143</v>
      </c>
      <c r="G8" s="139">
        <v>17</v>
      </c>
      <c r="H8" s="139" t="s">
        <v>17604</v>
      </c>
      <c r="I8" s="139" t="s">
        <v>5905</v>
      </c>
      <c r="J8" s="139" t="s">
        <v>5906</v>
      </c>
      <c r="K8" s="139" t="s">
        <v>27</v>
      </c>
      <c r="L8" s="154">
        <v>44394</v>
      </c>
      <c r="M8" s="139" t="s">
        <v>98</v>
      </c>
      <c r="N8" s="139" t="s">
        <v>30</v>
      </c>
      <c r="O8" s="154"/>
      <c r="P8" s="139"/>
      <c r="Q8" s="139" t="s">
        <v>30</v>
      </c>
      <c r="R8" s="139"/>
      <c r="S8" s="139" t="s">
        <v>5903</v>
      </c>
      <c r="T8" s="139"/>
      <c r="U8" s="169" t="s">
        <v>312</v>
      </c>
      <c r="V8" s="170" t="str">
        <f>TEXT(COUNTIFS(M:M,"&gt;&lt;",$D:$D,U8)/COUNTIF(D:D,U8),"#%")</f>
        <v>36%</v>
      </c>
      <c r="W8" s="169"/>
      <c r="X8" s="171"/>
      <c r="Y8" s="172" t="s">
        <v>54</v>
      </c>
      <c r="Z8" s="130" t="str">
        <f t="shared" si="0"/>
        <v>19(1)韦金条</v>
      </c>
    </row>
    <row r="9" ht="19.5" customHeight="1" spans="1:26">
      <c r="A9" s="138">
        <v>4</v>
      </c>
      <c r="B9" s="138" t="s">
        <v>5907</v>
      </c>
      <c r="C9" s="138" t="s">
        <v>21</v>
      </c>
      <c r="D9" s="139" t="s">
        <v>302</v>
      </c>
      <c r="E9" s="139" t="s">
        <v>5908</v>
      </c>
      <c r="F9" s="139" t="s">
        <v>24</v>
      </c>
      <c r="G9" s="139">
        <v>17</v>
      </c>
      <c r="H9" s="139" t="s">
        <v>5909</v>
      </c>
      <c r="I9" s="139" t="s">
        <v>17605</v>
      </c>
      <c r="J9" s="139">
        <v>18307885866</v>
      </c>
      <c r="K9" s="139" t="s">
        <v>27</v>
      </c>
      <c r="L9" s="154">
        <v>44396</v>
      </c>
      <c r="M9" s="139" t="s">
        <v>5911</v>
      </c>
      <c r="N9" s="139" t="s">
        <v>30</v>
      </c>
      <c r="O9" s="154">
        <v>44426</v>
      </c>
      <c r="P9" s="139" t="s">
        <v>5912</v>
      </c>
      <c r="Q9" s="139" t="s">
        <v>30</v>
      </c>
      <c r="R9" s="139"/>
      <c r="S9" s="139" t="s">
        <v>5907</v>
      </c>
      <c r="T9" s="139"/>
      <c r="U9" s="169" t="s">
        <v>317</v>
      </c>
      <c r="V9" s="170" t="str">
        <f t="shared" ref="V8:V47" si="1">TEXT(COUNTIFS(M:M,"&gt;&lt;",$D:$D,U9)/COUNTIF(D:D,U9),"#%")</f>
        <v>49%</v>
      </c>
      <c r="W9" s="169"/>
      <c r="X9" s="171"/>
      <c r="Y9" s="172" t="s">
        <v>126</v>
      </c>
      <c r="Z9" s="130" t="str">
        <f t="shared" si="0"/>
        <v>19(1)覃满</v>
      </c>
    </row>
    <row r="10" ht="19.5" customHeight="1" spans="1:26">
      <c r="A10" s="138">
        <v>5</v>
      </c>
      <c r="B10" s="138" t="s">
        <v>5918</v>
      </c>
      <c r="C10" s="138" t="s">
        <v>21</v>
      </c>
      <c r="D10" s="139" t="s">
        <v>302</v>
      </c>
      <c r="E10" s="139" t="s">
        <v>5919</v>
      </c>
      <c r="F10" s="139" t="s">
        <v>24</v>
      </c>
      <c r="G10" s="139">
        <v>17</v>
      </c>
      <c r="H10" s="139" t="s">
        <v>17606</v>
      </c>
      <c r="I10" s="139" t="s">
        <v>5921</v>
      </c>
      <c r="J10" s="139">
        <v>18176137099</v>
      </c>
      <c r="K10" s="139" t="s">
        <v>27</v>
      </c>
      <c r="L10" s="154">
        <v>44394</v>
      </c>
      <c r="M10" s="139" t="s">
        <v>2455</v>
      </c>
      <c r="N10" s="139" t="s">
        <v>30</v>
      </c>
      <c r="O10" s="154"/>
      <c r="P10" s="139"/>
      <c r="Q10" s="139" t="s">
        <v>30</v>
      </c>
      <c r="R10" s="139"/>
      <c r="S10" s="139" t="s">
        <v>5918</v>
      </c>
      <c r="T10" s="139"/>
      <c r="U10" s="169" t="s">
        <v>322</v>
      </c>
      <c r="V10" s="170" t="str">
        <f t="shared" si="1"/>
        <v>99%</v>
      </c>
      <c r="W10" s="169" t="s">
        <v>17607</v>
      </c>
      <c r="X10" s="171">
        <f>COUNTIFS($G:$G,"&gt;=12",$G:$G,"&lt;=14",$K:$K,"是")</f>
        <v>73</v>
      </c>
      <c r="Y10" s="172" t="s">
        <v>185</v>
      </c>
      <c r="Z10" s="130" t="str">
        <f t="shared" si="0"/>
        <v>19(1)韦锦涛</v>
      </c>
    </row>
    <row r="11" ht="19.5" customHeight="1" spans="1:26">
      <c r="A11" s="138">
        <v>6</v>
      </c>
      <c r="B11" s="138" t="s">
        <v>5923</v>
      </c>
      <c r="C11" s="138" t="s">
        <v>21</v>
      </c>
      <c r="D11" s="139" t="s">
        <v>302</v>
      </c>
      <c r="E11" s="139" t="s">
        <v>5924</v>
      </c>
      <c r="F11" s="139" t="s">
        <v>24</v>
      </c>
      <c r="G11" s="139">
        <v>17</v>
      </c>
      <c r="H11" s="139" t="s">
        <v>17608</v>
      </c>
      <c r="I11" s="139" t="s">
        <v>5926</v>
      </c>
      <c r="J11" s="139">
        <v>13977808813</v>
      </c>
      <c r="K11" s="139" t="s">
        <v>27</v>
      </c>
      <c r="L11" s="154">
        <v>44412</v>
      </c>
      <c r="M11" s="139" t="s">
        <v>5927</v>
      </c>
      <c r="N11" s="139" t="s">
        <v>30</v>
      </c>
      <c r="O11" s="154"/>
      <c r="P11" s="139"/>
      <c r="Q11" s="139" t="s">
        <v>30</v>
      </c>
      <c r="R11" s="139"/>
      <c r="S11" s="139" t="s">
        <v>5923</v>
      </c>
      <c r="T11" s="139"/>
      <c r="U11" s="169" t="s">
        <v>328</v>
      </c>
      <c r="V11" s="170" t="str">
        <f t="shared" si="1"/>
        <v>44%</v>
      </c>
      <c r="W11" s="169" t="s">
        <v>17609</v>
      </c>
      <c r="X11" s="171">
        <f>COUNTIFS($G:$G,"&gt;=15",$G:$G,"&lt;=17",$K:$K,"是")</f>
        <v>2347</v>
      </c>
      <c r="Y11" s="172" t="s">
        <v>98</v>
      </c>
      <c r="Z11" s="130" t="str">
        <f t="shared" si="0"/>
        <v>19(1)韦曾茂</v>
      </c>
    </row>
    <row r="12" ht="19.5" customHeight="1" spans="1:26">
      <c r="A12" s="138">
        <v>7</v>
      </c>
      <c r="B12" s="138" t="s">
        <v>5929</v>
      </c>
      <c r="C12" s="138" t="s">
        <v>21</v>
      </c>
      <c r="D12" s="139" t="s">
        <v>302</v>
      </c>
      <c r="E12" s="139" t="s">
        <v>5930</v>
      </c>
      <c r="F12" s="139" t="s">
        <v>24</v>
      </c>
      <c r="G12" s="139">
        <v>17</v>
      </c>
      <c r="H12" s="139" t="s">
        <v>17610</v>
      </c>
      <c r="I12" s="139" t="s">
        <v>1068</v>
      </c>
      <c r="J12" s="139">
        <v>13878849768</v>
      </c>
      <c r="K12" s="139" t="s">
        <v>27</v>
      </c>
      <c r="L12" s="154">
        <v>44403</v>
      </c>
      <c r="M12" s="139" t="s">
        <v>2455</v>
      </c>
      <c r="N12" s="139" t="s">
        <v>30</v>
      </c>
      <c r="O12" s="154"/>
      <c r="P12" s="139"/>
      <c r="Q12" s="139" t="s">
        <v>30</v>
      </c>
      <c r="R12" s="139"/>
      <c r="S12" s="139" t="s">
        <v>5929</v>
      </c>
      <c r="T12" s="139"/>
      <c r="U12" s="169" t="s">
        <v>333</v>
      </c>
      <c r="V12" s="170" t="str">
        <f t="shared" si="1"/>
        <v>55%</v>
      </c>
      <c r="W12" s="169"/>
      <c r="X12" s="171"/>
      <c r="Y12" s="172" t="s">
        <v>139</v>
      </c>
      <c r="Z12" s="130" t="str">
        <f t="shared" si="0"/>
        <v>19(1)韦安</v>
      </c>
    </row>
    <row r="13" ht="19.5" customHeight="1" spans="1:26">
      <c r="A13" s="138">
        <v>8</v>
      </c>
      <c r="B13" s="289" t="s">
        <v>5936</v>
      </c>
      <c r="C13" s="138" t="s">
        <v>21</v>
      </c>
      <c r="D13" s="139" t="s">
        <v>302</v>
      </c>
      <c r="E13" s="139" t="s">
        <v>5937</v>
      </c>
      <c r="F13" s="139" t="s">
        <v>24</v>
      </c>
      <c r="G13" s="139">
        <v>17</v>
      </c>
      <c r="H13" s="139" t="s">
        <v>5938</v>
      </c>
      <c r="I13" s="139" t="s">
        <v>5939</v>
      </c>
      <c r="J13" s="139">
        <v>19978845144</v>
      </c>
      <c r="K13" s="139" t="s">
        <v>27</v>
      </c>
      <c r="L13" s="154">
        <v>44395</v>
      </c>
      <c r="M13" s="139" t="s">
        <v>5940</v>
      </c>
      <c r="N13" s="139" t="s">
        <v>30</v>
      </c>
      <c r="O13" s="154"/>
      <c r="P13" s="139"/>
      <c r="Q13" s="139" t="s">
        <v>30</v>
      </c>
      <c r="R13" s="139"/>
      <c r="S13" s="290" t="s">
        <v>5936</v>
      </c>
      <c r="T13" s="139"/>
      <c r="U13" s="169" t="s">
        <v>339</v>
      </c>
      <c r="V13" s="170" t="str">
        <f t="shared" si="1"/>
        <v>56%</v>
      </c>
      <c r="W13" s="169"/>
      <c r="X13" s="171"/>
      <c r="Y13" s="172" t="s">
        <v>1217</v>
      </c>
      <c r="Z13" s="130" t="str">
        <f t="shared" si="0"/>
        <v>19(1)韦东城</v>
      </c>
    </row>
    <row r="14" ht="19.5" customHeight="1" spans="1:26">
      <c r="A14" s="138">
        <v>9</v>
      </c>
      <c r="B14" s="138" t="s">
        <v>5945</v>
      </c>
      <c r="C14" s="138" t="s">
        <v>21</v>
      </c>
      <c r="D14" s="139" t="s">
        <v>302</v>
      </c>
      <c r="E14" s="139" t="s">
        <v>807</v>
      </c>
      <c r="F14" s="139" t="s">
        <v>24</v>
      </c>
      <c r="G14" s="139">
        <v>17</v>
      </c>
      <c r="H14" s="139" t="s">
        <v>17611</v>
      </c>
      <c r="I14" s="139" t="s">
        <v>5946</v>
      </c>
      <c r="J14" s="139">
        <v>18177871918</v>
      </c>
      <c r="K14" s="139" t="s">
        <v>27</v>
      </c>
      <c r="L14" s="154">
        <v>44396</v>
      </c>
      <c r="M14" s="139" t="s">
        <v>2455</v>
      </c>
      <c r="N14" s="139" t="s">
        <v>30</v>
      </c>
      <c r="O14" s="154"/>
      <c r="P14" s="139"/>
      <c r="Q14" s="139" t="s">
        <v>30</v>
      </c>
      <c r="R14" s="139"/>
      <c r="S14" s="139" t="s">
        <v>5945</v>
      </c>
      <c r="T14" s="139"/>
      <c r="U14" s="169" t="s">
        <v>343</v>
      </c>
      <c r="V14" s="170" t="str">
        <f t="shared" si="1"/>
        <v>39%</v>
      </c>
      <c r="W14" s="169" t="s">
        <v>17612</v>
      </c>
      <c r="X14" s="171">
        <f>COUNTIFS($G:$G,"&gt;=12",$G:$G,"&lt;=14",$N:$N,"是")</f>
        <v>18</v>
      </c>
      <c r="Y14" s="172" t="s">
        <v>4424</v>
      </c>
      <c r="Z14" s="130" t="str">
        <f t="shared" si="0"/>
        <v>19(1)黄浩</v>
      </c>
    </row>
    <row r="15" ht="19.5" customHeight="1" spans="1:26">
      <c r="A15" s="138">
        <v>10</v>
      </c>
      <c r="B15" s="138" t="s">
        <v>5953</v>
      </c>
      <c r="C15" s="138" t="s">
        <v>21</v>
      </c>
      <c r="D15" s="139" t="s">
        <v>302</v>
      </c>
      <c r="E15" s="139" t="s">
        <v>5954</v>
      </c>
      <c r="F15" s="139" t="s">
        <v>24</v>
      </c>
      <c r="G15" s="139">
        <v>17</v>
      </c>
      <c r="H15" s="139" t="s">
        <v>17613</v>
      </c>
      <c r="I15" s="139" t="s">
        <v>5955</v>
      </c>
      <c r="J15" s="139">
        <v>14736275881</v>
      </c>
      <c r="K15" s="139" t="s">
        <v>27</v>
      </c>
      <c r="L15" s="154">
        <v>44395</v>
      </c>
      <c r="M15" s="139" t="s">
        <v>28</v>
      </c>
      <c r="N15" s="139" t="s">
        <v>30</v>
      </c>
      <c r="O15" s="154"/>
      <c r="P15" s="139"/>
      <c r="Q15" s="139" t="s">
        <v>30</v>
      </c>
      <c r="R15" s="139"/>
      <c r="S15" s="139" t="s">
        <v>5953</v>
      </c>
      <c r="T15" s="139"/>
      <c r="U15" s="169" t="s">
        <v>348</v>
      </c>
      <c r="V15" s="170" t="str">
        <f t="shared" si="1"/>
        <v>57%</v>
      </c>
      <c r="W15" s="169" t="s">
        <v>17614</v>
      </c>
      <c r="X15" s="171">
        <f>COUNTIFS($G:$G,"&gt;=15",$G:$G,"&lt;=17",$N:$N,"是")</f>
        <v>350</v>
      </c>
      <c r="Y15" s="172" t="s">
        <v>1288</v>
      </c>
      <c r="Z15" s="130" t="str">
        <f t="shared" si="0"/>
        <v>19(1)苏三富</v>
      </c>
    </row>
    <row r="16" ht="19.5" customHeight="1" spans="1:26">
      <c r="A16" s="138">
        <v>11</v>
      </c>
      <c r="B16" s="138" t="s">
        <v>5956</v>
      </c>
      <c r="C16" s="138" t="s">
        <v>21</v>
      </c>
      <c r="D16" s="139" t="s">
        <v>302</v>
      </c>
      <c r="E16" s="139" t="s">
        <v>5957</v>
      </c>
      <c r="F16" s="139" t="s">
        <v>24</v>
      </c>
      <c r="G16" s="139">
        <v>17</v>
      </c>
      <c r="H16" s="140" t="s">
        <v>17615</v>
      </c>
      <c r="I16" s="139" t="s">
        <v>5958</v>
      </c>
      <c r="J16" s="139">
        <v>18776874745</v>
      </c>
      <c r="K16" s="139" t="s">
        <v>27</v>
      </c>
      <c r="L16" s="154">
        <v>44395</v>
      </c>
      <c r="M16" s="139" t="s">
        <v>2455</v>
      </c>
      <c r="N16" s="139" t="s">
        <v>30</v>
      </c>
      <c r="O16" s="154"/>
      <c r="P16" s="139"/>
      <c r="Q16" s="139" t="s">
        <v>30</v>
      </c>
      <c r="R16" s="139"/>
      <c r="S16" s="139" t="s">
        <v>5956</v>
      </c>
      <c r="T16" s="139"/>
      <c r="U16" s="169" t="s">
        <v>353</v>
      </c>
      <c r="V16" s="170" t="str">
        <f t="shared" si="1"/>
        <v>66%</v>
      </c>
      <c r="W16" s="125"/>
      <c r="X16" s="125"/>
      <c r="Y16" s="172" t="s">
        <v>301</v>
      </c>
      <c r="Z16" s="130" t="str">
        <f t="shared" si="0"/>
        <v>19(1)覃雄浩</v>
      </c>
    </row>
    <row r="17" ht="19.5" customHeight="1" spans="1:26">
      <c r="A17" s="138">
        <v>12</v>
      </c>
      <c r="B17" s="138" t="s">
        <v>5961</v>
      </c>
      <c r="C17" s="138" t="s">
        <v>21</v>
      </c>
      <c r="D17" s="139" t="s">
        <v>302</v>
      </c>
      <c r="E17" s="139" t="s">
        <v>5962</v>
      </c>
      <c r="F17" s="139" t="s">
        <v>24</v>
      </c>
      <c r="G17" s="139">
        <v>17</v>
      </c>
      <c r="H17" s="139" t="s">
        <v>5963</v>
      </c>
      <c r="I17" s="139" t="s">
        <v>5964</v>
      </c>
      <c r="J17" s="139">
        <v>13768480723</v>
      </c>
      <c r="K17" s="139" t="s">
        <v>27</v>
      </c>
      <c r="L17" s="154">
        <v>44395</v>
      </c>
      <c r="M17" s="139" t="s">
        <v>2455</v>
      </c>
      <c r="N17" s="139" t="s">
        <v>30</v>
      </c>
      <c r="O17" s="154"/>
      <c r="P17" s="139"/>
      <c r="Q17" s="139" t="s">
        <v>30</v>
      </c>
      <c r="R17" s="139"/>
      <c r="S17" s="139" t="s">
        <v>5961</v>
      </c>
      <c r="T17" s="139"/>
      <c r="U17" s="169" t="s">
        <v>358</v>
      </c>
      <c r="V17" s="170" t="str">
        <f t="shared" si="1"/>
        <v>30%</v>
      </c>
      <c r="W17" s="125"/>
      <c r="X17" s="125"/>
      <c r="Y17" s="172" t="s">
        <v>1347</v>
      </c>
      <c r="Z17" s="130" t="str">
        <f t="shared" si="0"/>
        <v>19(1)陈祖豪</v>
      </c>
    </row>
    <row r="18" ht="19.5" customHeight="1" spans="1:26">
      <c r="A18" s="138">
        <v>13</v>
      </c>
      <c r="B18" s="138" t="s">
        <v>5968</v>
      </c>
      <c r="C18" s="138" t="s">
        <v>21</v>
      </c>
      <c r="D18" s="139" t="s">
        <v>302</v>
      </c>
      <c r="E18" s="139" t="s">
        <v>582</v>
      </c>
      <c r="F18" s="139" t="s">
        <v>24</v>
      </c>
      <c r="G18" s="139">
        <v>17</v>
      </c>
      <c r="H18" s="139" t="s">
        <v>17616</v>
      </c>
      <c r="I18" s="139" t="s">
        <v>5970</v>
      </c>
      <c r="J18" s="139">
        <v>18278864926</v>
      </c>
      <c r="K18" s="139" t="s">
        <v>27</v>
      </c>
      <c r="L18" s="154">
        <v>44399</v>
      </c>
      <c r="M18" s="139" t="s">
        <v>139</v>
      </c>
      <c r="N18" s="139" t="s">
        <v>30</v>
      </c>
      <c r="O18" s="154"/>
      <c r="P18" s="139"/>
      <c r="Q18" s="139" t="s">
        <v>30</v>
      </c>
      <c r="R18" s="139"/>
      <c r="S18" s="139" t="s">
        <v>5968</v>
      </c>
      <c r="T18" s="139"/>
      <c r="U18" s="169" t="s">
        <v>363</v>
      </c>
      <c r="V18" s="170" t="str">
        <f t="shared" si="1"/>
        <v>40%</v>
      </c>
      <c r="W18" s="125"/>
      <c r="X18" s="125"/>
      <c r="Y18" s="172" t="s">
        <v>1352</v>
      </c>
      <c r="Z18" s="130" t="str">
        <f t="shared" si="0"/>
        <v>19(1)覃强</v>
      </c>
    </row>
    <row r="19" ht="19.5" customHeight="1" spans="1:26">
      <c r="A19" s="138">
        <v>14</v>
      </c>
      <c r="B19" s="138" t="s">
        <v>5984</v>
      </c>
      <c r="C19" s="138" t="s">
        <v>21</v>
      </c>
      <c r="D19" s="139" t="s">
        <v>302</v>
      </c>
      <c r="E19" s="139" t="s">
        <v>5985</v>
      </c>
      <c r="F19" s="139" t="s">
        <v>143</v>
      </c>
      <c r="G19" s="139">
        <v>17</v>
      </c>
      <c r="H19" s="139" t="s">
        <v>17617</v>
      </c>
      <c r="I19" s="139" t="s">
        <v>5986</v>
      </c>
      <c r="J19" s="139">
        <v>15177893704</v>
      </c>
      <c r="K19" s="139" t="s">
        <v>27</v>
      </c>
      <c r="L19" s="154">
        <v>44403</v>
      </c>
      <c r="M19" s="139" t="s">
        <v>28</v>
      </c>
      <c r="N19" s="139" t="s">
        <v>30</v>
      </c>
      <c r="O19" s="154"/>
      <c r="P19" s="139"/>
      <c r="Q19" s="139" t="s">
        <v>30</v>
      </c>
      <c r="R19" s="139"/>
      <c r="S19" s="139" t="s">
        <v>5984</v>
      </c>
      <c r="T19" s="139"/>
      <c r="U19" s="169" t="s">
        <v>368</v>
      </c>
      <c r="V19" s="170" t="str">
        <f t="shared" si="1"/>
        <v>58%</v>
      </c>
      <c r="W19" s="125"/>
      <c r="X19" s="125"/>
      <c r="Y19" s="172" t="s">
        <v>68</v>
      </c>
      <c r="Z19" s="130" t="str">
        <f t="shared" si="0"/>
        <v>19(1)韦凤妮</v>
      </c>
    </row>
    <row r="20" ht="19.5" customHeight="1" spans="1:26">
      <c r="A20" s="138">
        <v>15</v>
      </c>
      <c r="B20" s="138" t="s">
        <v>5987</v>
      </c>
      <c r="C20" s="138" t="s">
        <v>21</v>
      </c>
      <c r="D20" s="139" t="s">
        <v>302</v>
      </c>
      <c r="E20" s="139" t="s">
        <v>5988</v>
      </c>
      <c r="F20" s="139" t="s">
        <v>24</v>
      </c>
      <c r="G20" s="139">
        <v>17</v>
      </c>
      <c r="H20" s="139" t="s">
        <v>17618</v>
      </c>
      <c r="I20" s="139" t="s">
        <v>5990</v>
      </c>
      <c r="J20" s="139">
        <v>13557085082</v>
      </c>
      <c r="K20" s="139" t="s">
        <v>27</v>
      </c>
      <c r="L20" s="154">
        <v>44394</v>
      </c>
      <c r="M20" s="139" t="s">
        <v>5991</v>
      </c>
      <c r="N20" s="139" t="s">
        <v>30</v>
      </c>
      <c r="O20" s="154"/>
      <c r="P20" s="139"/>
      <c r="Q20" s="139" t="s">
        <v>30</v>
      </c>
      <c r="R20" s="139"/>
      <c r="S20" s="139" t="s">
        <v>5987</v>
      </c>
      <c r="T20" s="139"/>
      <c r="U20" s="169" t="s">
        <v>374</v>
      </c>
      <c r="V20" s="170" t="str">
        <f t="shared" si="1"/>
        <v>25%</v>
      </c>
      <c r="W20" s="125"/>
      <c r="X20" s="125"/>
      <c r="Y20" s="172" t="s">
        <v>1303</v>
      </c>
      <c r="Z20" s="130" t="str">
        <f t="shared" si="0"/>
        <v>19(1)李志能</v>
      </c>
    </row>
    <row r="21" ht="19.5" customHeight="1" spans="1:26">
      <c r="A21" s="138">
        <v>16</v>
      </c>
      <c r="B21" s="138" t="s">
        <v>6004</v>
      </c>
      <c r="C21" s="138" t="s">
        <v>21</v>
      </c>
      <c r="D21" s="139" t="s">
        <v>302</v>
      </c>
      <c r="E21" s="139" t="s">
        <v>6005</v>
      </c>
      <c r="F21" s="139" t="s">
        <v>24</v>
      </c>
      <c r="G21" s="139">
        <v>17</v>
      </c>
      <c r="H21" s="139" t="s">
        <v>17619</v>
      </c>
      <c r="I21" s="139" t="s">
        <v>6006</v>
      </c>
      <c r="J21" s="139">
        <v>13471849148</v>
      </c>
      <c r="K21" s="139" t="s">
        <v>27</v>
      </c>
      <c r="L21" s="154">
        <v>44395</v>
      </c>
      <c r="M21" s="139" t="s">
        <v>6007</v>
      </c>
      <c r="N21" s="139" t="s">
        <v>30</v>
      </c>
      <c r="O21" s="154"/>
      <c r="P21" s="139"/>
      <c r="Q21" s="139" t="s">
        <v>30</v>
      </c>
      <c r="R21" s="139"/>
      <c r="S21" s="139" t="s">
        <v>6004</v>
      </c>
      <c r="T21" s="139"/>
      <c r="U21" s="169" t="s">
        <v>379</v>
      </c>
      <c r="V21" s="170" t="str">
        <f t="shared" si="1"/>
        <v>32%</v>
      </c>
      <c r="W21" s="125"/>
      <c r="X21" s="125"/>
      <c r="Y21" s="172" t="s">
        <v>1273</v>
      </c>
      <c r="Z21" s="130" t="str">
        <f t="shared" si="0"/>
        <v>19(1)欧致强</v>
      </c>
    </row>
    <row r="22" ht="19.5" customHeight="1" spans="1:26">
      <c r="A22" s="138">
        <v>17</v>
      </c>
      <c r="B22" s="138" t="s">
        <v>6012</v>
      </c>
      <c r="C22" s="138" t="s">
        <v>21</v>
      </c>
      <c r="D22" s="139" t="s">
        <v>302</v>
      </c>
      <c r="E22" s="139" t="s">
        <v>6013</v>
      </c>
      <c r="F22" s="139" t="s">
        <v>143</v>
      </c>
      <c r="G22" s="139">
        <v>17</v>
      </c>
      <c r="H22" s="139" t="s">
        <v>17620</v>
      </c>
      <c r="I22" s="139" t="s">
        <v>6015</v>
      </c>
      <c r="J22" s="139">
        <v>17807831558</v>
      </c>
      <c r="K22" s="139" t="s">
        <v>27</v>
      </c>
      <c r="L22" s="154">
        <v>44395</v>
      </c>
      <c r="M22" s="139" t="s">
        <v>2455</v>
      </c>
      <c r="N22" s="139" t="s">
        <v>30</v>
      </c>
      <c r="O22" s="154"/>
      <c r="P22" s="139"/>
      <c r="Q22" s="139" t="s">
        <v>30</v>
      </c>
      <c r="R22" s="139"/>
      <c r="S22" s="139" t="s">
        <v>6012</v>
      </c>
      <c r="T22" s="139"/>
      <c r="U22" s="169" t="s">
        <v>384</v>
      </c>
      <c r="V22" s="170" t="str">
        <f t="shared" si="1"/>
        <v>53%</v>
      </c>
      <c r="W22" s="125"/>
      <c r="X22" s="125"/>
      <c r="Y22" s="172" t="s">
        <v>133</v>
      </c>
      <c r="Z22" s="130" t="str">
        <f t="shared" si="0"/>
        <v>19(1)韦梦扬</v>
      </c>
    </row>
    <row r="23" ht="19.5" customHeight="1" spans="1:26">
      <c r="A23" s="138">
        <v>18</v>
      </c>
      <c r="B23" s="138" t="s">
        <v>6016</v>
      </c>
      <c r="C23" s="138" t="s">
        <v>21</v>
      </c>
      <c r="D23" s="139" t="s">
        <v>302</v>
      </c>
      <c r="E23" s="139" t="s">
        <v>6017</v>
      </c>
      <c r="F23" s="139" t="s">
        <v>24</v>
      </c>
      <c r="G23" s="139">
        <v>17</v>
      </c>
      <c r="H23" s="139" t="s">
        <v>17621</v>
      </c>
      <c r="I23" s="139" t="s">
        <v>6019</v>
      </c>
      <c r="J23" s="139">
        <v>18978295651</v>
      </c>
      <c r="K23" s="139" t="s">
        <v>27</v>
      </c>
      <c r="L23" s="154">
        <v>44394</v>
      </c>
      <c r="M23" s="139" t="s">
        <v>28</v>
      </c>
      <c r="N23" s="139" t="s">
        <v>30</v>
      </c>
      <c r="O23" s="154"/>
      <c r="P23" s="139"/>
      <c r="Q23" s="139" t="s">
        <v>30</v>
      </c>
      <c r="R23" s="139"/>
      <c r="S23" s="139" t="s">
        <v>6016</v>
      </c>
      <c r="T23" s="139"/>
      <c r="U23" s="169" t="s">
        <v>389</v>
      </c>
      <c r="V23" s="170" t="str">
        <f t="shared" si="1"/>
        <v>56%</v>
      </c>
      <c r="W23" s="125"/>
      <c r="X23" s="125"/>
      <c r="Y23" s="172" t="s">
        <v>2747</v>
      </c>
      <c r="Z23" s="130" t="str">
        <f t="shared" si="0"/>
        <v>19(1)郑祥</v>
      </c>
    </row>
    <row r="24" ht="19.5" customHeight="1" spans="1:26">
      <c r="A24" s="138">
        <v>19</v>
      </c>
      <c r="B24" s="138" t="s">
        <v>6030</v>
      </c>
      <c r="C24" s="138" t="s">
        <v>21</v>
      </c>
      <c r="D24" s="139" t="s">
        <v>302</v>
      </c>
      <c r="E24" s="139" t="s">
        <v>6031</v>
      </c>
      <c r="F24" s="139" t="s">
        <v>24</v>
      </c>
      <c r="G24" s="139">
        <v>17</v>
      </c>
      <c r="H24" s="139" t="s">
        <v>17622</v>
      </c>
      <c r="I24" s="139" t="s">
        <v>6033</v>
      </c>
      <c r="J24" s="139">
        <v>15078572955</v>
      </c>
      <c r="K24" s="139" t="s">
        <v>27</v>
      </c>
      <c r="L24" s="154">
        <v>44395</v>
      </c>
      <c r="M24" s="139" t="s">
        <v>98</v>
      </c>
      <c r="N24" s="139" t="s">
        <v>27</v>
      </c>
      <c r="O24" s="154">
        <v>44416</v>
      </c>
      <c r="P24" s="139" t="s">
        <v>98</v>
      </c>
      <c r="Q24" s="139" t="s">
        <v>30</v>
      </c>
      <c r="R24" s="139"/>
      <c r="S24" s="139" t="s">
        <v>6030</v>
      </c>
      <c r="T24" s="139"/>
      <c r="U24" s="169" t="s">
        <v>394</v>
      </c>
      <c r="V24" s="170" t="str">
        <f t="shared" si="1"/>
        <v>65%</v>
      </c>
      <c r="W24" s="125"/>
      <c r="X24" s="125"/>
      <c r="Y24" s="172" t="s">
        <v>3693</v>
      </c>
      <c r="Z24" s="130" t="str">
        <f t="shared" si="0"/>
        <v>19(1)韦剑</v>
      </c>
    </row>
    <row r="25" ht="19.5" customHeight="1" spans="1:26">
      <c r="A25" s="138">
        <v>20</v>
      </c>
      <c r="B25" s="138" t="s">
        <v>6037</v>
      </c>
      <c r="C25" s="138" t="s">
        <v>21</v>
      </c>
      <c r="D25" s="141" t="s">
        <v>302</v>
      </c>
      <c r="E25" s="139" t="s">
        <v>6038</v>
      </c>
      <c r="F25" s="139" t="s">
        <v>24</v>
      </c>
      <c r="G25" s="141">
        <v>17</v>
      </c>
      <c r="H25" s="139" t="s">
        <v>1761</v>
      </c>
      <c r="I25" s="139" t="s">
        <v>6039</v>
      </c>
      <c r="J25" s="139">
        <v>18775345066</v>
      </c>
      <c r="K25" s="139" t="s">
        <v>27</v>
      </c>
      <c r="L25" s="154">
        <v>44420</v>
      </c>
      <c r="M25" s="139" t="s">
        <v>3785</v>
      </c>
      <c r="N25" s="139" t="s">
        <v>30</v>
      </c>
      <c r="O25" s="154"/>
      <c r="P25" s="139"/>
      <c r="Q25" s="139" t="s">
        <v>30</v>
      </c>
      <c r="R25" s="139"/>
      <c r="S25" s="139" t="s">
        <v>6037</v>
      </c>
      <c r="T25" s="139" t="s">
        <v>17623</v>
      </c>
      <c r="U25" s="169" t="s">
        <v>399</v>
      </c>
      <c r="V25" s="170" t="str">
        <f t="shared" si="1"/>
        <v>48%</v>
      </c>
      <c r="W25" s="125"/>
      <c r="X25" s="125"/>
      <c r="Y25" s="125"/>
      <c r="Z25" s="130" t="str">
        <f t="shared" si="0"/>
        <v>19(1)蒙申</v>
      </c>
    </row>
    <row r="26" ht="19.5" customHeight="1" spans="1:26">
      <c r="A26" s="138">
        <v>21</v>
      </c>
      <c r="B26" s="138" t="s">
        <v>6049</v>
      </c>
      <c r="C26" s="138" t="s">
        <v>21</v>
      </c>
      <c r="D26" s="142" t="s">
        <v>302</v>
      </c>
      <c r="E26" s="139" t="s">
        <v>6050</v>
      </c>
      <c r="F26" s="143" t="s">
        <v>24</v>
      </c>
      <c r="G26" s="141">
        <v>17</v>
      </c>
      <c r="H26" s="139" t="s">
        <v>1371</v>
      </c>
      <c r="I26" s="143" t="s">
        <v>6051</v>
      </c>
      <c r="J26" s="139">
        <v>18070810646</v>
      </c>
      <c r="K26" s="139" t="s">
        <v>27</v>
      </c>
      <c r="L26" s="154">
        <v>44400</v>
      </c>
      <c r="M26" s="139" t="s">
        <v>6052</v>
      </c>
      <c r="N26" s="139" t="s">
        <v>30</v>
      </c>
      <c r="O26" s="154"/>
      <c r="P26" s="139"/>
      <c r="Q26" s="139" t="s">
        <v>30</v>
      </c>
      <c r="R26" s="139"/>
      <c r="S26" s="139" t="s">
        <v>6049</v>
      </c>
      <c r="T26" s="139"/>
      <c r="U26" s="169" t="s">
        <v>404</v>
      </c>
      <c r="V26" s="170" t="str">
        <f t="shared" si="1"/>
        <v>54%</v>
      </c>
      <c r="W26" s="125"/>
      <c r="X26" s="125"/>
      <c r="Y26" s="125"/>
      <c r="Z26" s="130" t="str">
        <f t="shared" si="0"/>
        <v>19(1)陆波</v>
      </c>
    </row>
    <row r="27" ht="19.5" customHeight="1" spans="1:26">
      <c r="A27" s="138">
        <v>22</v>
      </c>
      <c r="B27" s="138" t="s">
        <v>6053</v>
      </c>
      <c r="C27" s="138" t="s">
        <v>21</v>
      </c>
      <c r="D27" s="139" t="s">
        <v>302</v>
      </c>
      <c r="E27" s="139" t="s">
        <v>4915</v>
      </c>
      <c r="F27" s="139" t="s">
        <v>24</v>
      </c>
      <c r="G27" s="139">
        <v>17</v>
      </c>
      <c r="H27" s="139" t="s">
        <v>6054</v>
      </c>
      <c r="I27" s="139" t="s">
        <v>6055</v>
      </c>
      <c r="J27" s="139">
        <v>13078293206</v>
      </c>
      <c r="K27" s="139" t="s">
        <v>27</v>
      </c>
      <c r="L27" s="154">
        <v>44396</v>
      </c>
      <c r="M27" s="139" t="s">
        <v>17624</v>
      </c>
      <c r="N27" s="139" t="s">
        <v>30</v>
      </c>
      <c r="O27" s="154"/>
      <c r="P27" s="139"/>
      <c r="Q27" s="139" t="s">
        <v>30</v>
      </c>
      <c r="R27" s="139"/>
      <c r="S27" s="139" t="s">
        <v>6053</v>
      </c>
      <c r="T27" s="139"/>
      <c r="U27" s="169" t="s">
        <v>416</v>
      </c>
      <c r="V27" s="170" t="str">
        <f t="shared" si="1"/>
        <v>86%</v>
      </c>
      <c r="W27" s="125"/>
      <c r="X27" s="125"/>
      <c r="Y27" s="125"/>
      <c r="Z27" s="130" t="str">
        <f t="shared" si="0"/>
        <v>19(1)覃杰</v>
      </c>
    </row>
    <row r="28" ht="19.5" customHeight="1" spans="1:26">
      <c r="A28" s="138">
        <v>23</v>
      </c>
      <c r="B28" s="138" t="s">
        <v>6056</v>
      </c>
      <c r="C28" s="138" t="s">
        <v>21</v>
      </c>
      <c r="D28" s="139" t="s">
        <v>302</v>
      </c>
      <c r="E28" s="139" t="s">
        <v>6057</v>
      </c>
      <c r="F28" s="139" t="s">
        <v>24</v>
      </c>
      <c r="G28" s="139">
        <v>17</v>
      </c>
      <c r="H28" s="139" t="s">
        <v>17625</v>
      </c>
      <c r="I28" s="139" t="s">
        <v>6058</v>
      </c>
      <c r="J28" s="139">
        <v>15977838097</v>
      </c>
      <c r="K28" s="139" t="s">
        <v>27</v>
      </c>
      <c r="L28" s="154">
        <v>44396</v>
      </c>
      <c r="M28" s="139" t="s">
        <v>139</v>
      </c>
      <c r="N28" s="139" t="s">
        <v>30</v>
      </c>
      <c r="O28" s="154"/>
      <c r="P28" s="139"/>
      <c r="Q28" s="139" t="s">
        <v>30</v>
      </c>
      <c r="R28" s="139"/>
      <c r="S28" s="139" t="s">
        <v>6056</v>
      </c>
      <c r="T28" s="139"/>
      <c r="U28" s="169" t="s">
        <v>421</v>
      </c>
      <c r="V28" s="170" t="str">
        <f t="shared" si="1"/>
        <v>87%</v>
      </c>
      <c r="W28" s="125"/>
      <c r="X28" s="125"/>
      <c r="Y28" s="125"/>
      <c r="Z28" s="130" t="str">
        <f t="shared" si="0"/>
        <v>19(1)覃敏祥</v>
      </c>
    </row>
    <row r="29" ht="19.5" customHeight="1" spans="1:26">
      <c r="A29" s="138">
        <v>24</v>
      </c>
      <c r="B29" s="138" t="s">
        <v>6063</v>
      </c>
      <c r="C29" s="138" t="s">
        <v>21</v>
      </c>
      <c r="D29" s="139" t="s">
        <v>302</v>
      </c>
      <c r="E29" s="139" t="s">
        <v>6064</v>
      </c>
      <c r="F29" s="139" t="s">
        <v>24</v>
      </c>
      <c r="G29" s="139">
        <v>17</v>
      </c>
      <c r="H29" s="139" t="s">
        <v>17626</v>
      </c>
      <c r="I29" s="139" t="s">
        <v>6066</v>
      </c>
      <c r="J29" s="139">
        <v>13977876943</v>
      </c>
      <c r="K29" s="139" t="s">
        <v>27</v>
      </c>
      <c r="L29" s="154">
        <v>44394</v>
      </c>
      <c r="M29" s="139" t="s">
        <v>2455</v>
      </c>
      <c r="N29" s="139" t="s">
        <v>30</v>
      </c>
      <c r="O29" s="154"/>
      <c r="P29" s="139"/>
      <c r="Q29" s="139" t="s">
        <v>30</v>
      </c>
      <c r="R29" s="139"/>
      <c r="S29" s="139" t="s">
        <v>6063</v>
      </c>
      <c r="T29" s="139"/>
      <c r="U29" s="169" t="s">
        <v>426</v>
      </c>
      <c r="V29" s="170" t="str">
        <f t="shared" si="1"/>
        <v>91%</v>
      </c>
      <c r="W29" s="125"/>
      <c r="X29" s="125"/>
      <c r="Y29" s="125"/>
      <c r="Z29" s="130" t="str">
        <f t="shared" si="0"/>
        <v>19(1)唐运鸿</v>
      </c>
    </row>
    <row r="30" ht="19.5" customHeight="1" spans="1:26">
      <c r="A30" s="138">
        <v>25</v>
      </c>
      <c r="B30" s="138" t="s">
        <v>6067</v>
      </c>
      <c r="C30" s="138" t="s">
        <v>21</v>
      </c>
      <c r="D30" s="139" t="s">
        <v>302</v>
      </c>
      <c r="E30" s="139" t="s">
        <v>6068</v>
      </c>
      <c r="F30" s="139" t="s">
        <v>24</v>
      </c>
      <c r="G30" s="139">
        <v>17</v>
      </c>
      <c r="H30" s="139" t="s">
        <v>794</v>
      </c>
      <c r="I30" s="139" t="s">
        <v>6069</v>
      </c>
      <c r="J30" s="139">
        <v>17727638756</v>
      </c>
      <c r="K30" s="139" t="s">
        <v>27</v>
      </c>
      <c r="L30" s="155">
        <v>44403</v>
      </c>
      <c r="M30" s="139" t="s">
        <v>54</v>
      </c>
      <c r="N30" s="156" t="s">
        <v>30</v>
      </c>
      <c r="O30" s="155"/>
      <c r="P30" s="156"/>
      <c r="Q30" s="156" t="s">
        <v>30</v>
      </c>
      <c r="R30" s="139" t="s">
        <v>1517</v>
      </c>
      <c r="S30" s="139" t="s">
        <v>6067</v>
      </c>
      <c r="T30" s="139"/>
      <c r="U30" s="169" t="s">
        <v>431</v>
      </c>
      <c r="V30" s="170" t="str">
        <f t="shared" si="1"/>
        <v>42%</v>
      </c>
      <c r="W30" s="125"/>
      <c r="X30" s="125"/>
      <c r="Y30" s="125"/>
      <c r="Z30" s="130" t="str">
        <f t="shared" si="0"/>
        <v>19(1)韦华光</v>
      </c>
    </row>
    <row r="31" ht="19.5" customHeight="1" spans="1:26">
      <c r="A31" s="138">
        <v>26</v>
      </c>
      <c r="B31" s="138" t="s">
        <v>6074</v>
      </c>
      <c r="C31" s="138" t="s">
        <v>21</v>
      </c>
      <c r="D31" s="139" t="s">
        <v>302</v>
      </c>
      <c r="E31" s="139" t="s">
        <v>6075</v>
      </c>
      <c r="F31" s="139" t="s">
        <v>143</v>
      </c>
      <c r="G31" s="139">
        <v>17</v>
      </c>
      <c r="H31" s="139" t="s">
        <v>17627</v>
      </c>
      <c r="I31" s="139" t="s">
        <v>6077</v>
      </c>
      <c r="J31" s="139">
        <v>18276988878</v>
      </c>
      <c r="K31" s="139" t="s">
        <v>27</v>
      </c>
      <c r="L31" s="154">
        <v>44394</v>
      </c>
      <c r="M31" s="139" t="s">
        <v>2172</v>
      </c>
      <c r="N31" s="139" t="s">
        <v>27</v>
      </c>
      <c r="O31" s="154">
        <v>44416</v>
      </c>
      <c r="P31" s="139" t="s">
        <v>2172</v>
      </c>
      <c r="Q31" s="139" t="s">
        <v>30</v>
      </c>
      <c r="R31" s="139"/>
      <c r="S31" s="139" t="s">
        <v>6074</v>
      </c>
      <c r="T31" s="139"/>
      <c r="U31" s="169" t="s">
        <v>436</v>
      </c>
      <c r="V31" s="170" t="str">
        <f t="shared" si="1"/>
        <v>46%</v>
      </c>
      <c r="Z31" s="130" t="str">
        <f t="shared" si="0"/>
        <v>19(1)韦雨心</v>
      </c>
    </row>
    <row r="32" ht="19.5" customHeight="1" spans="1:26">
      <c r="A32" s="138">
        <v>27</v>
      </c>
      <c r="B32" s="138" t="s">
        <v>6078</v>
      </c>
      <c r="C32" s="138" t="s">
        <v>21</v>
      </c>
      <c r="D32" s="139" t="s">
        <v>302</v>
      </c>
      <c r="E32" s="139" t="s">
        <v>6079</v>
      </c>
      <c r="F32" s="139" t="s">
        <v>24</v>
      </c>
      <c r="G32" s="139">
        <v>16</v>
      </c>
      <c r="H32" s="139" t="s">
        <v>17628</v>
      </c>
      <c r="I32" s="139" t="s">
        <v>6081</v>
      </c>
      <c r="J32" s="139">
        <v>18978760112</v>
      </c>
      <c r="K32" s="139" t="s">
        <v>27</v>
      </c>
      <c r="L32" s="154">
        <v>44395</v>
      </c>
      <c r="M32" s="139" t="s">
        <v>81</v>
      </c>
      <c r="N32" s="139" t="s">
        <v>30</v>
      </c>
      <c r="O32" s="154">
        <v>44416</v>
      </c>
      <c r="P32" s="139" t="s">
        <v>81</v>
      </c>
      <c r="Q32" s="139" t="s">
        <v>30</v>
      </c>
      <c r="R32" s="139"/>
      <c r="S32" s="139" t="s">
        <v>6078</v>
      </c>
      <c r="T32" s="139"/>
      <c r="U32" s="169" t="s">
        <v>441</v>
      </c>
      <c r="V32" s="170" t="str">
        <f t="shared" si="1"/>
        <v>80%</v>
      </c>
      <c r="Z32" s="130" t="str">
        <f t="shared" si="0"/>
        <v>19(1)蓝有英</v>
      </c>
    </row>
    <row r="33" ht="19.5" customHeight="1" spans="1:26">
      <c r="A33" s="138">
        <v>28</v>
      </c>
      <c r="B33" s="138" t="s">
        <v>6086</v>
      </c>
      <c r="C33" s="138" t="s">
        <v>21</v>
      </c>
      <c r="D33" s="139" t="s">
        <v>302</v>
      </c>
      <c r="E33" s="139" t="s">
        <v>6087</v>
      </c>
      <c r="F33" s="139" t="s">
        <v>143</v>
      </c>
      <c r="G33" s="139">
        <v>17</v>
      </c>
      <c r="H33" s="139" t="s">
        <v>17629</v>
      </c>
      <c r="I33" s="139" t="s">
        <v>576</v>
      </c>
      <c r="J33" s="139">
        <v>13977840849</v>
      </c>
      <c r="K33" s="139" t="s">
        <v>27</v>
      </c>
      <c r="L33" s="154">
        <v>44396</v>
      </c>
      <c r="M33" s="139" t="s">
        <v>5089</v>
      </c>
      <c r="N33" s="139" t="s">
        <v>30</v>
      </c>
      <c r="O33" s="154"/>
      <c r="P33" s="139"/>
      <c r="Q33" s="139" t="s">
        <v>30</v>
      </c>
      <c r="R33" s="139"/>
      <c r="S33" s="139" t="s">
        <v>6086</v>
      </c>
      <c r="T33" s="139"/>
      <c r="U33" s="169" t="s">
        <v>446</v>
      </c>
      <c r="V33" s="170" t="str">
        <f t="shared" si="1"/>
        <v>83%</v>
      </c>
      <c r="Z33" s="130" t="str">
        <f t="shared" si="0"/>
        <v>19(1)韦谢钰</v>
      </c>
    </row>
    <row r="34" ht="19.5" customHeight="1" spans="1:26">
      <c r="A34" s="138">
        <v>29</v>
      </c>
      <c r="B34" s="138" t="s">
        <v>6089</v>
      </c>
      <c r="C34" s="138" t="s">
        <v>21</v>
      </c>
      <c r="D34" s="139" t="s">
        <v>302</v>
      </c>
      <c r="E34" s="139" t="s">
        <v>6090</v>
      </c>
      <c r="F34" s="139" t="s">
        <v>143</v>
      </c>
      <c r="G34" s="139">
        <v>17</v>
      </c>
      <c r="H34" s="139" t="s">
        <v>17630</v>
      </c>
      <c r="I34" s="139" t="s">
        <v>1068</v>
      </c>
      <c r="J34" s="139">
        <v>15277890668</v>
      </c>
      <c r="K34" s="139" t="s">
        <v>27</v>
      </c>
      <c r="L34" s="154">
        <v>44416</v>
      </c>
      <c r="M34" s="139" t="s">
        <v>6092</v>
      </c>
      <c r="N34" s="139" t="s">
        <v>30</v>
      </c>
      <c r="O34" s="154"/>
      <c r="P34" s="139"/>
      <c r="Q34" s="139" t="s">
        <v>30</v>
      </c>
      <c r="R34" s="139"/>
      <c r="S34" s="139" t="s">
        <v>6089</v>
      </c>
      <c r="T34" s="139"/>
      <c r="U34" s="169" t="s">
        <v>451</v>
      </c>
      <c r="V34" s="170" t="str">
        <f t="shared" si="1"/>
        <v>88%</v>
      </c>
      <c r="Z34" s="130" t="str">
        <f t="shared" si="0"/>
        <v>19(1)韦佳月</v>
      </c>
    </row>
    <row r="35" ht="19.5" customHeight="1" spans="1:26">
      <c r="A35" s="138">
        <v>30</v>
      </c>
      <c r="B35" s="138" t="s">
        <v>6098</v>
      </c>
      <c r="C35" s="138" t="s">
        <v>21</v>
      </c>
      <c r="D35" s="139" t="s">
        <v>302</v>
      </c>
      <c r="E35" s="139" t="s">
        <v>6099</v>
      </c>
      <c r="F35" s="139" t="s">
        <v>24</v>
      </c>
      <c r="G35" s="139">
        <v>17</v>
      </c>
      <c r="H35" s="139" t="s">
        <v>17631</v>
      </c>
      <c r="I35" s="139" t="s">
        <v>6100</v>
      </c>
      <c r="J35" s="139">
        <v>13367580388</v>
      </c>
      <c r="K35" s="139" t="s">
        <v>27</v>
      </c>
      <c r="L35" s="154">
        <v>44396</v>
      </c>
      <c r="M35" s="139" t="s">
        <v>2172</v>
      </c>
      <c r="N35" s="139" t="s">
        <v>30</v>
      </c>
      <c r="O35" s="154"/>
      <c r="P35" s="139"/>
      <c r="Q35" s="139"/>
      <c r="R35" s="139"/>
      <c r="S35" s="139" t="s">
        <v>6098</v>
      </c>
      <c r="T35" s="139"/>
      <c r="U35" s="169" t="s">
        <v>456</v>
      </c>
      <c r="V35" s="170" t="str">
        <f t="shared" si="1"/>
        <v>93%</v>
      </c>
      <c r="Z35" s="130" t="str">
        <f t="shared" si="0"/>
        <v>19(1)潘杰</v>
      </c>
    </row>
    <row r="36" ht="19.5" customHeight="1" spans="1:26">
      <c r="A36" s="138">
        <v>31</v>
      </c>
      <c r="B36" s="138" t="s">
        <v>6101</v>
      </c>
      <c r="C36" s="138" t="s">
        <v>21</v>
      </c>
      <c r="D36" s="139" t="s">
        <v>302</v>
      </c>
      <c r="E36" s="139" t="s">
        <v>6102</v>
      </c>
      <c r="F36" s="139" t="s">
        <v>24</v>
      </c>
      <c r="G36" s="139">
        <v>17</v>
      </c>
      <c r="H36" s="139" t="s">
        <v>6103</v>
      </c>
      <c r="I36" s="139" t="s">
        <v>6104</v>
      </c>
      <c r="J36" s="139">
        <v>13324788361</v>
      </c>
      <c r="K36" s="139" t="s">
        <v>27</v>
      </c>
      <c r="L36" s="154">
        <v>44396</v>
      </c>
      <c r="M36" s="139" t="s">
        <v>6105</v>
      </c>
      <c r="N36" s="139" t="s">
        <v>30</v>
      </c>
      <c r="O36" s="154"/>
      <c r="P36" s="139"/>
      <c r="Q36" s="139"/>
      <c r="R36" s="139"/>
      <c r="S36" s="139" t="s">
        <v>6101</v>
      </c>
      <c r="T36" s="139"/>
      <c r="U36" s="169" t="s">
        <v>461</v>
      </c>
      <c r="V36" s="170" t="str">
        <f t="shared" si="1"/>
        <v>96%</v>
      </c>
      <c r="Z36" s="130" t="str">
        <f t="shared" si="0"/>
        <v>19(1)唐秀平</v>
      </c>
    </row>
    <row r="37" ht="19.5" customHeight="1" spans="1:26">
      <c r="A37" s="138">
        <v>32</v>
      </c>
      <c r="B37" s="138" t="s">
        <v>6106</v>
      </c>
      <c r="C37" s="138" t="s">
        <v>21</v>
      </c>
      <c r="D37" s="139" t="s">
        <v>302</v>
      </c>
      <c r="E37" s="139" t="s">
        <v>6107</v>
      </c>
      <c r="F37" s="139" t="s">
        <v>24</v>
      </c>
      <c r="G37" s="139">
        <v>17</v>
      </c>
      <c r="H37" s="139" t="s">
        <v>17632</v>
      </c>
      <c r="I37" s="139" t="s">
        <v>6109</v>
      </c>
      <c r="J37" s="139">
        <v>13557181471</v>
      </c>
      <c r="K37" s="139" t="s">
        <v>27</v>
      </c>
      <c r="L37" s="154">
        <v>44398</v>
      </c>
      <c r="M37" s="139" t="s">
        <v>2455</v>
      </c>
      <c r="N37" s="139" t="s">
        <v>30</v>
      </c>
      <c r="O37" s="154"/>
      <c r="P37" s="139"/>
      <c r="Q37" s="139"/>
      <c r="R37" s="139"/>
      <c r="S37" s="139" t="s">
        <v>6106</v>
      </c>
      <c r="T37" s="139"/>
      <c r="U37" s="169" t="s">
        <v>466</v>
      </c>
      <c r="V37" s="170" t="str">
        <f t="shared" si="1"/>
        <v>15%</v>
      </c>
      <c r="Z37" s="130" t="str">
        <f t="shared" si="0"/>
        <v>19(1)韦恩航</v>
      </c>
    </row>
    <row r="38" ht="19.5" customHeight="1" spans="1:26">
      <c r="A38" s="138">
        <v>33</v>
      </c>
      <c r="B38" s="138" t="s">
        <v>6110</v>
      </c>
      <c r="C38" s="138" t="s">
        <v>21</v>
      </c>
      <c r="D38" s="139" t="s">
        <v>302</v>
      </c>
      <c r="E38" s="139" t="s">
        <v>6111</v>
      </c>
      <c r="F38" s="139" t="s">
        <v>24</v>
      </c>
      <c r="G38" s="139">
        <v>17</v>
      </c>
      <c r="H38" s="139" t="s">
        <v>17633</v>
      </c>
      <c r="I38" s="139" t="s">
        <v>6113</v>
      </c>
      <c r="J38" s="139">
        <v>18378897142</v>
      </c>
      <c r="K38" s="139" t="s">
        <v>27</v>
      </c>
      <c r="L38" s="154">
        <v>44394</v>
      </c>
      <c r="M38" s="139" t="s">
        <v>2455</v>
      </c>
      <c r="N38" s="139" t="s">
        <v>30</v>
      </c>
      <c r="O38" s="154"/>
      <c r="P38" s="139"/>
      <c r="Q38" s="139"/>
      <c r="R38" s="139"/>
      <c r="S38" s="139" t="s">
        <v>6110</v>
      </c>
      <c r="T38" s="139"/>
      <c r="U38" s="169" t="s">
        <v>471</v>
      </c>
      <c r="V38" s="170" t="str">
        <f t="shared" si="1"/>
        <v>81%</v>
      </c>
      <c r="Z38" s="130" t="str">
        <f t="shared" si="0"/>
        <v>19(1)覃亮弟</v>
      </c>
    </row>
    <row r="39" ht="19.5" customHeight="1" spans="1:26">
      <c r="A39" s="138">
        <v>34</v>
      </c>
      <c r="B39" s="138" t="s">
        <v>6124</v>
      </c>
      <c r="C39" s="138" t="s">
        <v>21</v>
      </c>
      <c r="D39" s="139" t="s">
        <v>302</v>
      </c>
      <c r="E39" s="139" t="s">
        <v>6125</v>
      </c>
      <c r="F39" s="139" t="s">
        <v>24</v>
      </c>
      <c r="G39" s="139">
        <v>17</v>
      </c>
      <c r="H39" s="139" t="s">
        <v>17634</v>
      </c>
      <c r="I39" s="139" t="s">
        <v>6127</v>
      </c>
      <c r="J39" s="139">
        <v>18776879885</v>
      </c>
      <c r="K39" s="139" t="s">
        <v>27</v>
      </c>
      <c r="L39" s="154">
        <v>44395</v>
      </c>
      <c r="M39" s="139" t="s">
        <v>28</v>
      </c>
      <c r="N39" s="139" t="s">
        <v>30</v>
      </c>
      <c r="O39" s="154"/>
      <c r="P39" s="139"/>
      <c r="Q39" s="139"/>
      <c r="R39" s="139"/>
      <c r="S39" s="139" t="s">
        <v>6124</v>
      </c>
      <c r="T39" s="139"/>
      <c r="U39" s="169" t="s">
        <v>477</v>
      </c>
      <c r="V39" s="170" t="str">
        <f t="shared" si="1"/>
        <v>96%</v>
      </c>
      <c r="Z39" s="130" t="str">
        <f t="shared" si="0"/>
        <v>19(1)韦成雄</v>
      </c>
    </row>
    <row r="40" ht="19.5" customHeight="1" spans="1:26">
      <c r="A40" s="138">
        <v>35</v>
      </c>
      <c r="B40" s="138" t="s">
        <v>6128</v>
      </c>
      <c r="C40" s="138" t="s">
        <v>21</v>
      </c>
      <c r="D40" s="139" t="s">
        <v>302</v>
      </c>
      <c r="E40" s="139" t="s">
        <v>6129</v>
      </c>
      <c r="F40" s="139" t="s">
        <v>24</v>
      </c>
      <c r="G40" s="139">
        <v>17</v>
      </c>
      <c r="H40" s="139" t="s">
        <v>6130</v>
      </c>
      <c r="I40" s="139" t="s">
        <v>6131</v>
      </c>
      <c r="J40" s="139" t="s">
        <v>6132</v>
      </c>
      <c r="K40" s="139" t="s">
        <v>27</v>
      </c>
      <c r="L40" s="154">
        <v>44379</v>
      </c>
      <c r="M40" s="139" t="s">
        <v>6133</v>
      </c>
      <c r="N40" s="139" t="s">
        <v>30</v>
      </c>
      <c r="O40" s="154"/>
      <c r="P40" s="139"/>
      <c r="Q40" s="139"/>
      <c r="R40" s="139"/>
      <c r="S40" s="139" t="s">
        <v>6128</v>
      </c>
      <c r="T40" s="139"/>
      <c r="U40" s="169" t="s">
        <v>482</v>
      </c>
      <c r="V40" s="170" t="str">
        <f t="shared" si="1"/>
        <v>78%</v>
      </c>
      <c r="Z40" s="130" t="str">
        <f t="shared" si="0"/>
        <v>19(1)韦梦飞</v>
      </c>
    </row>
    <row r="41" ht="19.5" customHeight="1" spans="1:26">
      <c r="A41" s="138">
        <v>36</v>
      </c>
      <c r="B41" s="138" t="s">
        <v>6139</v>
      </c>
      <c r="C41" s="138" t="s">
        <v>21</v>
      </c>
      <c r="D41" s="139" t="s">
        <v>302</v>
      </c>
      <c r="E41" s="139" t="s">
        <v>6140</v>
      </c>
      <c r="F41" s="139" t="s">
        <v>24</v>
      </c>
      <c r="G41" s="139">
        <v>17</v>
      </c>
      <c r="H41" s="139" t="s">
        <v>17635</v>
      </c>
      <c r="I41" s="139" t="s">
        <v>6142</v>
      </c>
      <c r="J41" s="139" t="s">
        <v>6143</v>
      </c>
      <c r="K41" s="139" t="s">
        <v>27</v>
      </c>
      <c r="L41" s="154">
        <v>44399</v>
      </c>
      <c r="M41" s="139" t="s">
        <v>6144</v>
      </c>
      <c r="N41" s="139" t="s">
        <v>30</v>
      </c>
      <c r="O41" s="154"/>
      <c r="P41" s="139"/>
      <c r="Q41" s="139"/>
      <c r="R41" s="139"/>
      <c r="S41" s="139" t="s">
        <v>6139</v>
      </c>
      <c r="T41" s="139"/>
      <c r="U41" s="169" t="s">
        <v>487</v>
      </c>
      <c r="V41" s="170" t="str">
        <f t="shared" si="1"/>
        <v>83%</v>
      </c>
      <c r="Z41" s="130" t="str">
        <f t="shared" si="0"/>
        <v>19(1)覃俊禄</v>
      </c>
    </row>
    <row r="42" ht="19.5" customHeight="1" spans="1:26">
      <c r="A42" s="138">
        <v>37</v>
      </c>
      <c r="B42" s="138" t="s">
        <v>6158</v>
      </c>
      <c r="C42" s="138" t="s">
        <v>21</v>
      </c>
      <c r="D42" s="139" t="s">
        <v>302</v>
      </c>
      <c r="E42" s="139" t="s">
        <v>6159</v>
      </c>
      <c r="F42" s="139" t="s">
        <v>143</v>
      </c>
      <c r="G42" s="139">
        <v>17</v>
      </c>
      <c r="H42" s="139" t="s">
        <v>6160</v>
      </c>
      <c r="I42" s="139" t="s">
        <v>6161</v>
      </c>
      <c r="J42" s="139">
        <v>15977839803</v>
      </c>
      <c r="K42" s="139" t="s">
        <v>27</v>
      </c>
      <c r="L42" s="154">
        <v>44396</v>
      </c>
      <c r="M42" s="139" t="s">
        <v>28</v>
      </c>
      <c r="N42" s="139" t="s">
        <v>30</v>
      </c>
      <c r="O42" s="154"/>
      <c r="P42" s="139"/>
      <c r="Q42" s="139"/>
      <c r="R42" s="139" t="s">
        <v>6162</v>
      </c>
      <c r="S42" s="139" t="s">
        <v>6158</v>
      </c>
      <c r="T42" s="139"/>
      <c r="U42" s="169" t="s">
        <v>492</v>
      </c>
      <c r="V42" s="170" t="str">
        <f t="shared" si="1"/>
        <v>77%</v>
      </c>
      <c r="Z42" s="130" t="str">
        <f t="shared" si="0"/>
        <v>19(1)陆清喜</v>
      </c>
    </row>
    <row r="43" ht="19.5" customHeight="1" spans="1:26">
      <c r="A43" s="138">
        <v>38</v>
      </c>
      <c r="B43" s="138" t="s">
        <v>6163</v>
      </c>
      <c r="C43" s="138" t="s">
        <v>21</v>
      </c>
      <c r="D43" s="139" t="s">
        <v>302</v>
      </c>
      <c r="E43" s="139" t="s">
        <v>6164</v>
      </c>
      <c r="F43" s="139" t="s">
        <v>24</v>
      </c>
      <c r="G43" s="139">
        <v>17</v>
      </c>
      <c r="H43" s="139" t="s">
        <v>6165</v>
      </c>
      <c r="I43" s="139" t="s">
        <v>6166</v>
      </c>
      <c r="J43" s="139">
        <v>13877817952</v>
      </c>
      <c r="K43" s="139" t="s">
        <v>27</v>
      </c>
      <c r="L43" s="154">
        <v>44418</v>
      </c>
      <c r="M43" s="139" t="s">
        <v>6167</v>
      </c>
      <c r="N43" s="139" t="s">
        <v>30</v>
      </c>
      <c r="O43" s="154"/>
      <c r="P43" s="139"/>
      <c r="Q43" s="139"/>
      <c r="R43" s="139"/>
      <c r="S43" s="139" t="s">
        <v>6163</v>
      </c>
      <c r="T43" s="139"/>
      <c r="U43" s="169" t="s">
        <v>497</v>
      </c>
      <c r="V43" s="170" t="str">
        <f t="shared" si="1"/>
        <v>87%</v>
      </c>
      <c r="Z43" s="130" t="str">
        <f t="shared" si="0"/>
        <v>19(1)韦茬孔</v>
      </c>
    </row>
    <row r="44" ht="19.5" customHeight="1" spans="1:26">
      <c r="A44" s="138">
        <v>39</v>
      </c>
      <c r="B44" s="138" t="s">
        <v>6168</v>
      </c>
      <c r="C44" s="138" t="s">
        <v>21</v>
      </c>
      <c r="D44" s="139" t="s">
        <v>302</v>
      </c>
      <c r="E44" s="139" t="s">
        <v>6169</v>
      </c>
      <c r="F44" s="139" t="s">
        <v>143</v>
      </c>
      <c r="G44" s="139">
        <v>17</v>
      </c>
      <c r="H44" s="139" t="s">
        <v>17636</v>
      </c>
      <c r="I44" s="139" t="s">
        <v>6171</v>
      </c>
      <c r="J44" s="139">
        <v>18777846375</v>
      </c>
      <c r="K44" s="139" t="s">
        <v>27</v>
      </c>
      <c r="L44" s="154">
        <v>44398</v>
      </c>
      <c r="M44" s="139" t="s">
        <v>3645</v>
      </c>
      <c r="N44" s="139" t="s">
        <v>30</v>
      </c>
      <c r="O44" s="154"/>
      <c r="P44" s="139"/>
      <c r="Q44" s="139"/>
      <c r="R44" s="139"/>
      <c r="S44" s="139" t="s">
        <v>6168</v>
      </c>
      <c r="T44" s="139"/>
      <c r="U44" s="169" t="s">
        <v>502</v>
      </c>
      <c r="V44" s="170" t="str">
        <f t="shared" si="1"/>
        <v>79%</v>
      </c>
      <c r="Z44" s="130" t="str">
        <f t="shared" si="0"/>
        <v>19(1)覃泉灵</v>
      </c>
    </row>
    <row r="45" ht="19.5" customHeight="1" spans="1:26">
      <c r="A45" s="138">
        <v>40</v>
      </c>
      <c r="B45" s="138" t="s">
        <v>6172</v>
      </c>
      <c r="C45" s="138" t="s">
        <v>21</v>
      </c>
      <c r="D45" s="139" t="s">
        <v>302</v>
      </c>
      <c r="E45" s="139" t="s">
        <v>6173</v>
      </c>
      <c r="F45" s="139" t="s">
        <v>24</v>
      </c>
      <c r="G45" s="139">
        <v>17</v>
      </c>
      <c r="H45" s="139" t="s">
        <v>17637</v>
      </c>
      <c r="I45" s="139" t="s">
        <v>6175</v>
      </c>
      <c r="J45" s="139">
        <v>18172320177</v>
      </c>
      <c r="K45" s="139" t="s">
        <v>27</v>
      </c>
      <c r="L45" s="154">
        <v>44394</v>
      </c>
      <c r="M45" s="139" t="s">
        <v>28</v>
      </c>
      <c r="N45" s="139" t="s">
        <v>30</v>
      </c>
      <c r="O45" s="154"/>
      <c r="P45" s="139"/>
      <c r="Q45" s="139"/>
      <c r="R45" s="139"/>
      <c r="S45" s="139" t="s">
        <v>6172</v>
      </c>
      <c r="T45" s="139"/>
      <c r="U45" s="169" t="s">
        <v>507</v>
      </c>
      <c r="V45" s="170" t="str">
        <f t="shared" si="1"/>
        <v>43%</v>
      </c>
      <c r="Z45" s="130" t="str">
        <f t="shared" si="0"/>
        <v>19(1)覃源</v>
      </c>
    </row>
    <row r="46" ht="19.5" customHeight="1" spans="1:26">
      <c r="A46" s="138">
        <v>41</v>
      </c>
      <c r="B46" s="138" t="s">
        <v>6176</v>
      </c>
      <c r="C46" s="138" t="s">
        <v>21</v>
      </c>
      <c r="D46" s="139" t="s">
        <v>307</v>
      </c>
      <c r="E46" s="139" t="s">
        <v>6177</v>
      </c>
      <c r="F46" s="139" t="s">
        <v>24</v>
      </c>
      <c r="G46" s="139">
        <v>17</v>
      </c>
      <c r="H46" s="139" t="s">
        <v>17638</v>
      </c>
      <c r="I46" s="139" t="s">
        <v>6179</v>
      </c>
      <c r="J46" s="139">
        <v>18978754451</v>
      </c>
      <c r="K46" s="139" t="s">
        <v>27</v>
      </c>
      <c r="L46" s="154">
        <v>44395</v>
      </c>
      <c r="M46" s="139" t="s">
        <v>28</v>
      </c>
      <c r="N46" s="139" t="s">
        <v>30</v>
      </c>
      <c r="O46" s="154"/>
      <c r="P46" s="139"/>
      <c r="Q46" s="139" t="s">
        <v>30</v>
      </c>
      <c r="R46" s="139"/>
      <c r="S46" s="139" t="s">
        <v>6176</v>
      </c>
      <c r="T46" s="139"/>
      <c r="U46" s="169" t="s">
        <v>512</v>
      </c>
      <c r="V46" s="170" t="str">
        <f t="shared" si="1"/>
        <v>89%</v>
      </c>
      <c r="Z46" s="130" t="str">
        <f t="shared" si="0"/>
        <v>19(2)苏仁化</v>
      </c>
    </row>
    <row r="47" ht="19.5" customHeight="1" spans="1:26">
      <c r="A47" s="138">
        <v>42</v>
      </c>
      <c r="B47" s="138" t="s">
        <v>6180</v>
      </c>
      <c r="C47" s="138" t="s">
        <v>21</v>
      </c>
      <c r="D47" s="139" t="s">
        <v>307</v>
      </c>
      <c r="E47" s="139" t="s">
        <v>6181</v>
      </c>
      <c r="F47" s="139" t="s">
        <v>143</v>
      </c>
      <c r="G47" s="139">
        <v>17</v>
      </c>
      <c r="H47" s="139" t="s">
        <v>6182</v>
      </c>
      <c r="I47" s="139" t="s">
        <v>6183</v>
      </c>
      <c r="J47" s="139">
        <v>19978832318</v>
      </c>
      <c r="K47" s="139" t="s">
        <v>27</v>
      </c>
      <c r="L47" s="154">
        <v>44394</v>
      </c>
      <c r="M47" s="139"/>
      <c r="N47" s="139" t="s">
        <v>30</v>
      </c>
      <c r="O47" s="154"/>
      <c r="P47" s="139"/>
      <c r="Q47" s="139"/>
      <c r="R47" s="139"/>
      <c r="S47" s="139" t="s">
        <v>6180</v>
      </c>
      <c r="T47" s="139"/>
      <c r="U47" s="169" t="s">
        <v>517</v>
      </c>
      <c r="V47" s="170" t="str">
        <f t="shared" si="1"/>
        <v>93%</v>
      </c>
      <c r="Z47" s="130" t="str">
        <f t="shared" si="0"/>
        <v>19(2)黄晓能</v>
      </c>
    </row>
    <row r="48" ht="19.5" customHeight="1" spans="1:26">
      <c r="A48" s="138">
        <v>43</v>
      </c>
      <c r="B48" s="138" t="s">
        <v>6194</v>
      </c>
      <c r="C48" s="138" t="s">
        <v>21</v>
      </c>
      <c r="D48" s="139" t="s">
        <v>307</v>
      </c>
      <c r="E48" s="139" t="s">
        <v>6195</v>
      </c>
      <c r="F48" s="139" t="s">
        <v>143</v>
      </c>
      <c r="G48" s="139">
        <v>17</v>
      </c>
      <c r="H48" s="139" t="s">
        <v>6196</v>
      </c>
      <c r="I48" s="139" t="s">
        <v>6197</v>
      </c>
      <c r="J48" s="139" t="s">
        <v>6198</v>
      </c>
      <c r="K48" s="139" t="s">
        <v>27</v>
      </c>
      <c r="L48" s="154">
        <v>44398</v>
      </c>
      <c r="M48" s="139" t="s">
        <v>28</v>
      </c>
      <c r="N48" s="139" t="s">
        <v>30</v>
      </c>
      <c r="O48" s="154"/>
      <c r="P48" s="139"/>
      <c r="Q48" s="139"/>
      <c r="R48" s="139" t="s">
        <v>6199</v>
      </c>
      <c r="S48" s="139" t="s">
        <v>6194</v>
      </c>
      <c r="T48" s="139"/>
      <c r="Z48" s="130" t="str">
        <f t="shared" si="0"/>
        <v>19(2)韦世艳</v>
      </c>
    </row>
    <row r="49" ht="19.5" customHeight="1" spans="1:26">
      <c r="A49" s="138">
        <v>44</v>
      </c>
      <c r="B49" s="138" t="s">
        <v>6200</v>
      </c>
      <c r="C49" s="138" t="s">
        <v>21</v>
      </c>
      <c r="D49" s="139" t="s">
        <v>307</v>
      </c>
      <c r="E49" s="139" t="s">
        <v>6201</v>
      </c>
      <c r="F49" s="139" t="s">
        <v>24</v>
      </c>
      <c r="G49" s="139">
        <v>17</v>
      </c>
      <c r="H49" s="139" t="s">
        <v>6202</v>
      </c>
      <c r="I49" s="139" t="s">
        <v>6203</v>
      </c>
      <c r="J49" s="139">
        <v>18077822680</v>
      </c>
      <c r="K49" s="139" t="s">
        <v>27</v>
      </c>
      <c r="L49" s="154">
        <v>44394</v>
      </c>
      <c r="M49" s="139" t="s">
        <v>28</v>
      </c>
      <c r="N49" s="139" t="s">
        <v>27</v>
      </c>
      <c r="O49" s="154">
        <v>44415</v>
      </c>
      <c r="P49" s="139" t="s">
        <v>6204</v>
      </c>
      <c r="Q49" s="139" t="s">
        <v>30</v>
      </c>
      <c r="R49" s="139" t="s">
        <v>6205</v>
      </c>
      <c r="S49" s="139" t="s">
        <v>6200</v>
      </c>
      <c r="T49" s="139"/>
      <c r="Z49" s="130" t="str">
        <f t="shared" si="0"/>
        <v>19(2)韦昌叶</v>
      </c>
    </row>
    <row r="50" ht="19.5" customHeight="1" spans="1:26">
      <c r="A50" s="138">
        <v>45</v>
      </c>
      <c r="B50" s="138" t="s">
        <v>6214</v>
      </c>
      <c r="C50" s="138" t="s">
        <v>21</v>
      </c>
      <c r="D50" s="139" t="s">
        <v>307</v>
      </c>
      <c r="E50" s="139" t="s">
        <v>6215</v>
      </c>
      <c r="F50" s="139" t="s">
        <v>24</v>
      </c>
      <c r="G50" s="139">
        <v>17</v>
      </c>
      <c r="H50" s="139" t="s">
        <v>6216</v>
      </c>
      <c r="I50" s="139" t="s">
        <v>6217</v>
      </c>
      <c r="J50" s="139">
        <v>15878687277</v>
      </c>
      <c r="K50" s="139" t="s">
        <v>27</v>
      </c>
      <c r="L50" s="154">
        <v>44394</v>
      </c>
      <c r="M50" s="139"/>
      <c r="N50" s="139" t="s">
        <v>30</v>
      </c>
      <c r="O50" s="154"/>
      <c r="P50" s="139"/>
      <c r="Q50" s="139"/>
      <c r="R50" s="139"/>
      <c r="S50" s="139" t="s">
        <v>6214</v>
      </c>
      <c r="T50" s="139"/>
      <c r="Z50" s="130" t="str">
        <f t="shared" si="0"/>
        <v>19(2)韦桂龙</v>
      </c>
    </row>
    <row r="51" ht="19.5" customHeight="1" spans="1:26">
      <c r="A51" s="138">
        <v>46</v>
      </c>
      <c r="B51" s="138" t="s">
        <v>6220</v>
      </c>
      <c r="C51" s="138" t="s">
        <v>21</v>
      </c>
      <c r="D51" s="139" t="s">
        <v>307</v>
      </c>
      <c r="E51" s="139" t="s">
        <v>6221</v>
      </c>
      <c r="F51" s="139" t="s">
        <v>24</v>
      </c>
      <c r="G51" s="139">
        <v>13</v>
      </c>
      <c r="H51" s="139" t="s">
        <v>17639</v>
      </c>
      <c r="I51" s="139" t="s">
        <v>6223</v>
      </c>
      <c r="J51" s="139">
        <v>19994530914</v>
      </c>
      <c r="K51" s="139" t="s">
        <v>27</v>
      </c>
      <c r="L51" s="154">
        <v>44411</v>
      </c>
      <c r="M51" s="139" t="s">
        <v>6224</v>
      </c>
      <c r="N51" s="139" t="s">
        <v>30</v>
      </c>
      <c r="O51" s="154"/>
      <c r="P51" s="139"/>
      <c r="Q51" s="139" t="s">
        <v>30</v>
      </c>
      <c r="R51" s="139" t="s">
        <v>6225</v>
      </c>
      <c r="S51" s="139" t="s">
        <v>6220</v>
      </c>
      <c r="T51" s="139"/>
      <c r="U51" s="130" t="s">
        <v>17640</v>
      </c>
      <c r="W51" s="130" t="s">
        <v>17641</v>
      </c>
      <c r="Z51" s="130" t="str">
        <f t="shared" si="0"/>
        <v>19(2)班运富</v>
      </c>
    </row>
    <row r="52" ht="19.5" customHeight="1" spans="1:26">
      <c r="A52" s="138">
        <v>47</v>
      </c>
      <c r="B52" s="138" t="s">
        <v>6226</v>
      </c>
      <c r="C52" s="138" t="s">
        <v>21</v>
      </c>
      <c r="D52" s="139" t="s">
        <v>307</v>
      </c>
      <c r="E52" s="139" t="s">
        <v>6227</v>
      </c>
      <c r="F52" s="139" t="s">
        <v>143</v>
      </c>
      <c r="G52" s="139">
        <v>17</v>
      </c>
      <c r="H52" s="139" t="s">
        <v>17642</v>
      </c>
      <c r="I52" s="139" t="s">
        <v>6228</v>
      </c>
      <c r="J52" s="139">
        <v>15878688250</v>
      </c>
      <c r="K52" s="139" t="s">
        <v>27</v>
      </c>
      <c r="L52" s="154">
        <v>44395</v>
      </c>
      <c r="M52" s="139" t="s">
        <v>98</v>
      </c>
      <c r="N52" s="139" t="s">
        <v>27</v>
      </c>
      <c r="O52" s="154">
        <v>44416</v>
      </c>
      <c r="P52" s="139" t="s">
        <v>98</v>
      </c>
      <c r="Q52" s="139" t="s">
        <v>30</v>
      </c>
      <c r="R52" s="139" t="s">
        <v>6229</v>
      </c>
      <c r="S52" s="139" t="s">
        <v>6226</v>
      </c>
      <c r="T52" s="139"/>
      <c r="Z52" s="130" t="str">
        <f t="shared" si="0"/>
        <v>19(2)梁华</v>
      </c>
    </row>
    <row r="53" ht="19.5" customHeight="1" spans="1:26">
      <c r="A53" s="138">
        <v>48</v>
      </c>
      <c r="B53" s="138" t="s">
        <v>6234</v>
      </c>
      <c r="C53" s="138" t="s">
        <v>21</v>
      </c>
      <c r="D53" s="139" t="s">
        <v>307</v>
      </c>
      <c r="E53" s="139" t="s">
        <v>6235</v>
      </c>
      <c r="F53" s="139" t="s">
        <v>143</v>
      </c>
      <c r="G53" s="139">
        <v>17</v>
      </c>
      <c r="H53" s="139" t="s">
        <v>414</v>
      </c>
      <c r="I53" s="139" t="s">
        <v>6236</v>
      </c>
      <c r="J53" s="139">
        <v>18707780481</v>
      </c>
      <c r="K53" s="139" t="s">
        <v>27</v>
      </c>
      <c r="L53" s="154">
        <v>44396</v>
      </c>
      <c r="M53" s="139" t="s">
        <v>6237</v>
      </c>
      <c r="N53" s="139" t="s">
        <v>30</v>
      </c>
      <c r="O53" s="154"/>
      <c r="P53" s="139"/>
      <c r="Q53" s="139" t="s">
        <v>30</v>
      </c>
      <c r="R53" s="139"/>
      <c r="S53" s="139" t="s">
        <v>6234</v>
      </c>
      <c r="T53" s="139"/>
      <c r="Z53" s="130" t="str">
        <f t="shared" si="0"/>
        <v>19(2)黄露露</v>
      </c>
    </row>
    <row r="54" ht="19.5" customHeight="1" spans="1:26">
      <c r="A54" s="138">
        <v>49</v>
      </c>
      <c r="B54" s="138" t="s">
        <v>6238</v>
      </c>
      <c r="C54" s="138" t="s">
        <v>21</v>
      </c>
      <c r="D54" s="139" t="s">
        <v>307</v>
      </c>
      <c r="E54" s="139" t="s">
        <v>6239</v>
      </c>
      <c r="F54" s="139" t="s">
        <v>24</v>
      </c>
      <c r="G54" s="139">
        <v>17</v>
      </c>
      <c r="H54" s="139" t="s">
        <v>17643</v>
      </c>
      <c r="I54" s="139" t="s">
        <v>6241</v>
      </c>
      <c r="J54" s="139">
        <v>15878820753</v>
      </c>
      <c r="K54" s="139" t="s">
        <v>27</v>
      </c>
      <c r="L54" s="154">
        <v>44395</v>
      </c>
      <c r="M54" s="139" t="s">
        <v>139</v>
      </c>
      <c r="N54" s="139" t="s">
        <v>27</v>
      </c>
      <c r="O54" s="154">
        <v>44416</v>
      </c>
      <c r="P54" s="139" t="s">
        <v>139</v>
      </c>
      <c r="Q54" s="139" t="s">
        <v>30</v>
      </c>
      <c r="R54" s="139" t="s">
        <v>6240</v>
      </c>
      <c r="S54" s="139" t="s">
        <v>6238</v>
      </c>
      <c r="T54" s="139"/>
      <c r="Z54" s="130" t="str">
        <f t="shared" si="0"/>
        <v>19(2)龙合岭</v>
      </c>
    </row>
    <row r="55" ht="19.5" customHeight="1" spans="1:26">
      <c r="A55" s="138">
        <v>50</v>
      </c>
      <c r="B55" s="138" t="s">
        <v>6242</v>
      </c>
      <c r="C55" s="138" t="s">
        <v>21</v>
      </c>
      <c r="D55" s="139" t="s">
        <v>307</v>
      </c>
      <c r="E55" s="139" t="s">
        <v>6243</v>
      </c>
      <c r="F55" s="139" t="s">
        <v>24</v>
      </c>
      <c r="G55" s="139">
        <v>17</v>
      </c>
      <c r="H55" s="139" t="s">
        <v>17644</v>
      </c>
      <c r="I55" s="139" t="s">
        <v>6245</v>
      </c>
      <c r="J55" s="139">
        <v>13877807517</v>
      </c>
      <c r="K55" s="139" t="s">
        <v>27</v>
      </c>
      <c r="L55" s="154">
        <v>44395</v>
      </c>
      <c r="M55" s="139" t="s">
        <v>98</v>
      </c>
      <c r="N55" s="139" t="s">
        <v>27</v>
      </c>
      <c r="O55" s="154">
        <v>44416</v>
      </c>
      <c r="P55" s="139" t="s">
        <v>98</v>
      </c>
      <c r="Q55" s="139" t="s">
        <v>30</v>
      </c>
      <c r="R55" s="139" t="s">
        <v>6246</v>
      </c>
      <c r="S55" s="139" t="s">
        <v>6242</v>
      </c>
      <c r="T55" s="139"/>
      <c r="Z55" s="130" t="str">
        <f t="shared" si="0"/>
        <v>19(2)韦江福</v>
      </c>
    </row>
    <row r="56" ht="19.5" customHeight="1" spans="1:26">
      <c r="A56" s="138">
        <v>51</v>
      </c>
      <c r="B56" s="138" t="s">
        <v>6253</v>
      </c>
      <c r="C56" s="138" t="s">
        <v>21</v>
      </c>
      <c r="D56" s="139" t="s">
        <v>307</v>
      </c>
      <c r="E56" s="139" t="s">
        <v>6254</v>
      </c>
      <c r="F56" s="139" t="s">
        <v>24</v>
      </c>
      <c r="G56" s="139">
        <v>17</v>
      </c>
      <c r="H56" s="139" t="s">
        <v>17645</v>
      </c>
      <c r="I56" s="139" t="s">
        <v>6255</v>
      </c>
      <c r="J56" s="139">
        <v>13481868959</v>
      </c>
      <c r="K56" s="139" t="s">
        <v>27</v>
      </c>
      <c r="L56" s="154">
        <v>44399</v>
      </c>
      <c r="M56" s="139" t="s">
        <v>185</v>
      </c>
      <c r="N56" s="139" t="s">
        <v>30</v>
      </c>
      <c r="O56" s="154"/>
      <c r="P56" s="139"/>
      <c r="Q56" s="139"/>
      <c r="R56" s="139" t="s">
        <v>6256</v>
      </c>
      <c r="S56" s="139" t="s">
        <v>6253</v>
      </c>
      <c r="T56" s="139"/>
      <c r="Z56" s="130" t="str">
        <f t="shared" si="0"/>
        <v>19(2)韩德良</v>
      </c>
    </row>
    <row r="57" ht="19.5" customHeight="1" spans="1:26">
      <c r="A57" s="138">
        <v>52</v>
      </c>
      <c r="B57" s="138" t="s">
        <v>6261</v>
      </c>
      <c r="C57" s="138" t="s">
        <v>21</v>
      </c>
      <c r="D57" s="139" t="s">
        <v>307</v>
      </c>
      <c r="E57" s="139" t="s">
        <v>6262</v>
      </c>
      <c r="F57" s="139" t="s">
        <v>24</v>
      </c>
      <c r="G57" s="139">
        <v>17</v>
      </c>
      <c r="H57" s="139" t="s">
        <v>17646</v>
      </c>
      <c r="I57" s="139" t="s">
        <v>6264</v>
      </c>
      <c r="J57" s="139">
        <v>18278872596</v>
      </c>
      <c r="K57" s="139" t="s">
        <v>27</v>
      </c>
      <c r="L57" s="154">
        <v>44394</v>
      </c>
      <c r="M57" s="139" t="s">
        <v>28</v>
      </c>
      <c r="N57" s="139" t="s">
        <v>30</v>
      </c>
      <c r="O57" s="154"/>
      <c r="P57" s="139"/>
      <c r="Q57" s="139"/>
      <c r="R57" s="139"/>
      <c r="S57" s="139" t="s">
        <v>6261</v>
      </c>
      <c r="T57" s="139"/>
      <c r="Z57" s="130" t="str">
        <f t="shared" si="0"/>
        <v>19(2)韦富佳</v>
      </c>
    </row>
    <row r="58" ht="19.5" customHeight="1" spans="1:26">
      <c r="A58" s="138">
        <v>53</v>
      </c>
      <c r="B58" s="138" t="s">
        <v>6265</v>
      </c>
      <c r="C58" s="138" t="s">
        <v>21</v>
      </c>
      <c r="D58" s="139" t="s">
        <v>307</v>
      </c>
      <c r="E58" s="139" t="s">
        <v>6266</v>
      </c>
      <c r="F58" s="139" t="s">
        <v>24</v>
      </c>
      <c r="G58" s="139">
        <v>17</v>
      </c>
      <c r="H58" s="139" t="s">
        <v>6267</v>
      </c>
      <c r="I58" s="139" t="s">
        <v>6268</v>
      </c>
      <c r="J58" s="139">
        <v>13132989545</v>
      </c>
      <c r="K58" s="139" t="s">
        <v>27</v>
      </c>
      <c r="L58" s="154">
        <v>44395</v>
      </c>
      <c r="M58" s="139"/>
      <c r="N58" s="139" t="s">
        <v>30</v>
      </c>
      <c r="O58" s="154"/>
      <c r="P58" s="139"/>
      <c r="Q58" s="139"/>
      <c r="R58" s="139"/>
      <c r="S58" s="139" t="s">
        <v>6265</v>
      </c>
      <c r="T58" s="139"/>
      <c r="Z58" s="130" t="str">
        <f t="shared" si="0"/>
        <v>19(2)韦宣成</v>
      </c>
    </row>
    <row r="59" ht="19.5" customHeight="1" spans="1:26">
      <c r="A59" s="138">
        <v>54</v>
      </c>
      <c r="B59" s="138" t="s">
        <v>6269</v>
      </c>
      <c r="C59" s="138" t="s">
        <v>21</v>
      </c>
      <c r="D59" s="139" t="s">
        <v>307</v>
      </c>
      <c r="E59" s="139" t="s">
        <v>6270</v>
      </c>
      <c r="F59" s="139" t="s">
        <v>24</v>
      </c>
      <c r="G59" s="139">
        <v>17</v>
      </c>
      <c r="H59" s="139" t="s">
        <v>17647</v>
      </c>
      <c r="I59" s="139" t="s">
        <v>6271</v>
      </c>
      <c r="J59" s="139">
        <v>13691753146</v>
      </c>
      <c r="K59" s="139" t="s">
        <v>27</v>
      </c>
      <c r="L59" s="154">
        <v>44395</v>
      </c>
      <c r="M59" s="139" t="s">
        <v>2455</v>
      </c>
      <c r="N59" s="139" t="s">
        <v>30</v>
      </c>
      <c r="O59" s="154"/>
      <c r="P59" s="139"/>
      <c r="Q59" s="139" t="s">
        <v>30</v>
      </c>
      <c r="R59" s="139"/>
      <c r="S59" s="139" t="s">
        <v>6269</v>
      </c>
      <c r="T59" s="139"/>
      <c r="Z59" s="130" t="str">
        <f t="shared" si="0"/>
        <v>19(2)韦立荣</v>
      </c>
    </row>
    <row r="60" ht="19.5" customHeight="1" spans="1:26">
      <c r="A60" s="138">
        <v>55</v>
      </c>
      <c r="B60" s="138" t="s">
        <v>6272</v>
      </c>
      <c r="C60" s="138" t="s">
        <v>21</v>
      </c>
      <c r="D60" s="144" t="s">
        <v>307</v>
      </c>
      <c r="E60" s="145" t="s">
        <v>6273</v>
      </c>
      <c r="F60" s="145" t="s">
        <v>24</v>
      </c>
      <c r="G60" s="146">
        <v>17</v>
      </c>
      <c r="H60" s="145" t="s">
        <v>6274</v>
      </c>
      <c r="I60" s="145" t="s">
        <v>6275</v>
      </c>
      <c r="J60" s="146">
        <v>13768280502</v>
      </c>
      <c r="K60" s="157" t="s">
        <v>27</v>
      </c>
      <c r="L60" s="158">
        <v>44396</v>
      </c>
      <c r="M60" s="157" t="s">
        <v>28</v>
      </c>
      <c r="N60" s="157" t="s">
        <v>30</v>
      </c>
      <c r="O60" s="158"/>
      <c r="P60" s="146"/>
      <c r="Q60" s="157" t="s">
        <v>30</v>
      </c>
      <c r="R60" s="146" t="s">
        <v>6276</v>
      </c>
      <c r="S60" s="139" t="s">
        <v>6272</v>
      </c>
      <c r="T60" s="146"/>
      <c r="Z60" s="130" t="str">
        <f t="shared" si="0"/>
        <v>19(2)覃世鹏</v>
      </c>
    </row>
    <row r="61" ht="19.5" customHeight="1" spans="1:26">
      <c r="A61" s="138">
        <v>56</v>
      </c>
      <c r="B61" s="138" t="s">
        <v>6277</v>
      </c>
      <c r="C61" s="138" t="s">
        <v>21</v>
      </c>
      <c r="D61" s="144" t="s">
        <v>307</v>
      </c>
      <c r="E61" s="145" t="s">
        <v>6278</v>
      </c>
      <c r="F61" s="145" t="s">
        <v>24</v>
      </c>
      <c r="G61" s="146">
        <v>15</v>
      </c>
      <c r="H61" s="147" t="s">
        <v>6279</v>
      </c>
      <c r="I61" s="145" t="s">
        <v>6280</v>
      </c>
      <c r="J61" s="146">
        <v>19994530209</v>
      </c>
      <c r="K61" s="146" t="s">
        <v>27</v>
      </c>
      <c r="L61" s="158">
        <v>44396</v>
      </c>
      <c r="M61" s="146" t="s">
        <v>3693</v>
      </c>
      <c r="N61" s="146" t="s">
        <v>30</v>
      </c>
      <c r="O61" s="158"/>
      <c r="P61" s="146"/>
      <c r="Q61" s="146"/>
      <c r="R61" s="146"/>
      <c r="S61" s="139" t="s">
        <v>6277</v>
      </c>
      <c r="T61" s="146"/>
      <c r="Z61" s="130" t="str">
        <f t="shared" si="0"/>
        <v>19(2)蒙敏珠</v>
      </c>
    </row>
    <row r="62" ht="19.5" customHeight="1" spans="1:26">
      <c r="A62" s="138">
        <v>57</v>
      </c>
      <c r="B62" s="138" t="s">
        <v>6281</v>
      </c>
      <c r="C62" s="138" t="s">
        <v>21</v>
      </c>
      <c r="D62" s="144" t="s">
        <v>307</v>
      </c>
      <c r="E62" s="145" t="s">
        <v>6282</v>
      </c>
      <c r="F62" s="145" t="s">
        <v>24</v>
      </c>
      <c r="G62" s="146">
        <v>15</v>
      </c>
      <c r="H62" s="145" t="s">
        <v>1724</v>
      </c>
      <c r="I62" s="145" t="s">
        <v>6283</v>
      </c>
      <c r="J62" s="146" t="s">
        <v>6284</v>
      </c>
      <c r="K62" s="157" t="s">
        <v>30</v>
      </c>
      <c r="L62" s="158"/>
      <c r="M62" s="157"/>
      <c r="N62" s="157" t="s">
        <v>30</v>
      </c>
      <c r="O62" s="158"/>
      <c r="P62" s="146"/>
      <c r="Q62" s="157"/>
      <c r="R62" s="146"/>
      <c r="S62" s="139" t="s">
        <v>6281</v>
      </c>
      <c r="T62" s="146"/>
      <c r="Z62" s="130" t="str">
        <f t="shared" si="0"/>
        <v>19(2)蒙绍官</v>
      </c>
    </row>
    <row r="63" ht="19.5" customHeight="1" spans="1:26">
      <c r="A63" s="138">
        <v>58</v>
      </c>
      <c r="B63" s="138" t="s">
        <v>6286</v>
      </c>
      <c r="C63" s="138" t="s">
        <v>21</v>
      </c>
      <c r="D63" s="144" t="s">
        <v>307</v>
      </c>
      <c r="E63" s="145" t="s">
        <v>6287</v>
      </c>
      <c r="F63" s="145" t="s">
        <v>24</v>
      </c>
      <c r="G63" s="146">
        <v>17</v>
      </c>
      <c r="H63" s="145" t="s">
        <v>17648</v>
      </c>
      <c r="I63" s="145" t="s">
        <v>833</v>
      </c>
      <c r="J63" s="146">
        <v>15807784109</v>
      </c>
      <c r="K63" s="157" t="s">
        <v>27</v>
      </c>
      <c r="L63" s="159">
        <v>44405</v>
      </c>
      <c r="M63" s="157" t="s">
        <v>28</v>
      </c>
      <c r="N63" s="157" t="s">
        <v>27</v>
      </c>
      <c r="O63" s="158"/>
      <c r="P63" s="146"/>
      <c r="Q63" s="157"/>
      <c r="R63" s="146"/>
      <c r="S63" s="139" t="s">
        <v>6286</v>
      </c>
      <c r="T63" s="146"/>
      <c r="Z63" s="130" t="str">
        <f t="shared" si="0"/>
        <v>19(2)班康洪</v>
      </c>
    </row>
    <row r="64" ht="19.5" customHeight="1" spans="1:26">
      <c r="A64" s="138">
        <v>59</v>
      </c>
      <c r="B64" s="138" t="s">
        <v>6289</v>
      </c>
      <c r="C64" s="138" t="s">
        <v>21</v>
      </c>
      <c r="D64" s="144" t="s">
        <v>307</v>
      </c>
      <c r="E64" s="145" t="s">
        <v>6290</v>
      </c>
      <c r="F64" s="145" t="s">
        <v>24</v>
      </c>
      <c r="G64" s="146">
        <v>17</v>
      </c>
      <c r="H64" s="145" t="s">
        <v>5541</v>
      </c>
      <c r="I64" s="145" t="s">
        <v>6291</v>
      </c>
      <c r="J64" s="146">
        <v>17796126151</v>
      </c>
      <c r="K64" s="157" t="s">
        <v>27</v>
      </c>
      <c r="L64" s="159">
        <v>44396</v>
      </c>
      <c r="M64" s="157" t="s">
        <v>68</v>
      </c>
      <c r="N64" s="157" t="s">
        <v>30</v>
      </c>
      <c r="O64" s="158"/>
      <c r="P64" s="146"/>
      <c r="Q64" s="157" t="s">
        <v>30</v>
      </c>
      <c r="R64" s="146"/>
      <c r="S64" s="139" t="s">
        <v>6289</v>
      </c>
      <c r="T64" s="146"/>
      <c r="Z64" s="130" t="str">
        <f t="shared" si="0"/>
        <v>19(2)谭文锋</v>
      </c>
    </row>
    <row r="65" ht="19.5" customHeight="1" spans="1:26">
      <c r="A65" s="138">
        <v>60</v>
      </c>
      <c r="B65" s="138" t="s">
        <v>6292</v>
      </c>
      <c r="C65" s="138" t="s">
        <v>21</v>
      </c>
      <c r="D65" s="144" t="s">
        <v>307</v>
      </c>
      <c r="E65" s="145" t="s">
        <v>6293</v>
      </c>
      <c r="F65" s="145" t="s">
        <v>24</v>
      </c>
      <c r="G65" s="146">
        <v>17</v>
      </c>
      <c r="H65" s="145" t="s">
        <v>17649</v>
      </c>
      <c r="I65" s="145" t="s">
        <v>6295</v>
      </c>
      <c r="J65" s="146">
        <v>17307781191</v>
      </c>
      <c r="K65" s="157" t="s">
        <v>27</v>
      </c>
      <c r="L65" s="158">
        <v>44395</v>
      </c>
      <c r="M65" s="146" t="s">
        <v>2747</v>
      </c>
      <c r="N65" s="146" t="s">
        <v>27</v>
      </c>
      <c r="O65" s="158">
        <v>44395</v>
      </c>
      <c r="P65" s="146" t="s">
        <v>2747</v>
      </c>
      <c r="Q65" s="157" t="s">
        <v>30</v>
      </c>
      <c r="R65" s="146" t="s">
        <v>6294</v>
      </c>
      <c r="S65" s="139" t="s">
        <v>6292</v>
      </c>
      <c r="T65" s="146"/>
      <c r="U65" s="130">
        <v>1902</v>
      </c>
      <c r="Z65" s="130" t="str">
        <f t="shared" si="0"/>
        <v>19(2)韦桂斈</v>
      </c>
    </row>
    <row r="66" ht="19.5" customHeight="1" spans="1:26">
      <c r="A66" s="138">
        <v>61</v>
      </c>
      <c r="B66" s="138" t="s">
        <v>6296</v>
      </c>
      <c r="C66" s="138" t="s">
        <v>21</v>
      </c>
      <c r="D66" s="144" t="s">
        <v>307</v>
      </c>
      <c r="E66" s="145" t="s">
        <v>6297</v>
      </c>
      <c r="F66" s="145" t="s">
        <v>24</v>
      </c>
      <c r="G66" s="146">
        <v>17</v>
      </c>
      <c r="H66" s="145" t="s">
        <v>3797</v>
      </c>
      <c r="I66" s="145" t="s">
        <v>6298</v>
      </c>
      <c r="J66" s="146">
        <v>15078574620</v>
      </c>
      <c r="K66" s="157" t="s">
        <v>27</v>
      </c>
      <c r="L66" s="159">
        <v>44397</v>
      </c>
      <c r="M66" s="157" t="s">
        <v>1347</v>
      </c>
      <c r="N66" s="157" t="s">
        <v>30</v>
      </c>
      <c r="O66" s="158"/>
      <c r="P66" s="146"/>
      <c r="Q66" s="157" t="s">
        <v>30</v>
      </c>
      <c r="R66" s="146"/>
      <c r="S66" s="139" t="s">
        <v>6296</v>
      </c>
      <c r="T66" s="146"/>
      <c r="Z66" s="130" t="str">
        <f t="shared" si="0"/>
        <v>19(2)卢焕庚</v>
      </c>
    </row>
    <row r="67" ht="19.5" customHeight="1" spans="1:26">
      <c r="A67" s="138">
        <v>62</v>
      </c>
      <c r="B67" s="138" t="s">
        <v>6299</v>
      </c>
      <c r="C67" s="138" t="s">
        <v>21</v>
      </c>
      <c r="D67" s="144" t="s">
        <v>307</v>
      </c>
      <c r="E67" s="145" t="s">
        <v>6300</v>
      </c>
      <c r="F67" s="145" t="s">
        <v>24</v>
      </c>
      <c r="G67" s="146">
        <v>17</v>
      </c>
      <c r="H67" s="147" t="s">
        <v>17650</v>
      </c>
      <c r="I67" s="145" t="s">
        <v>6302</v>
      </c>
      <c r="J67" s="146">
        <v>13471800867</v>
      </c>
      <c r="K67" s="157" t="s">
        <v>27</v>
      </c>
      <c r="L67" s="158">
        <v>44396</v>
      </c>
      <c r="M67" s="157" t="s">
        <v>28</v>
      </c>
      <c r="N67" s="157" t="s">
        <v>30</v>
      </c>
      <c r="O67" s="158"/>
      <c r="P67" s="146"/>
      <c r="Q67" s="157"/>
      <c r="R67" s="146"/>
      <c r="S67" s="139" t="s">
        <v>6299</v>
      </c>
      <c r="T67" s="146"/>
      <c r="Z67" s="130" t="str">
        <f t="shared" si="0"/>
        <v>19(2)韦宏忆</v>
      </c>
    </row>
    <row r="68" ht="19.5" customHeight="1" spans="1:26">
      <c r="A68" s="138">
        <v>63</v>
      </c>
      <c r="B68" s="138" t="s">
        <v>6303</v>
      </c>
      <c r="C68" s="138" t="s">
        <v>21</v>
      </c>
      <c r="D68" s="144" t="s">
        <v>307</v>
      </c>
      <c r="E68" s="145" t="s">
        <v>6304</v>
      </c>
      <c r="F68" s="145" t="s">
        <v>24</v>
      </c>
      <c r="G68" s="146">
        <v>17</v>
      </c>
      <c r="H68" s="147" t="s">
        <v>17651</v>
      </c>
      <c r="I68" s="145" t="s">
        <v>6306</v>
      </c>
      <c r="J68" s="146">
        <v>13557488724</v>
      </c>
      <c r="K68" s="157" t="s">
        <v>27</v>
      </c>
      <c r="L68" s="158">
        <v>44396</v>
      </c>
      <c r="M68" s="157" t="s">
        <v>6307</v>
      </c>
      <c r="N68" s="157" t="s">
        <v>30</v>
      </c>
      <c r="O68" s="158"/>
      <c r="P68" s="146"/>
      <c r="Q68" s="157" t="s">
        <v>30</v>
      </c>
      <c r="R68" s="146" t="s">
        <v>6308</v>
      </c>
      <c r="S68" s="139" t="s">
        <v>6303</v>
      </c>
      <c r="T68" s="146"/>
      <c r="Z68" s="130" t="str">
        <f t="shared" si="0"/>
        <v>19(2)陶应科</v>
      </c>
    </row>
    <row r="69" ht="19.5" customHeight="1" spans="1:26">
      <c r="A69" s="138">
        <v>64</v>
      </c>
      <c r="B69" s="138" t="s">
        <v>6313</v>
      </c>
      <c r="C69" s="138" t="s">
        <v>21</v>
      </c>
      <c r="D69" s="144" t="s">
        <v>307</v>
      </c>
      <c r="E69" s="145" t="s">
        <v>6314</v>
      </c>
      <c r="F69" s="145" t="s">
        <v>24</v>
      </c>
      <c r="G69" s="146">
        <v>16</v>
      </c>
      <c r="H69" s="145" t="s">
        <v>6315</v>
      </c>
      <c r="I69" s="145" t="s">
        <v>6316</v>
      </c>
      <c r="J69" s="146">
        <v>15078573709</v>
      </c>
      <c r="K69" s="157" t="s">
        <v>27</v>
      </c>
      <c r="L69" s="158">
        <v>44398</v>
      </c>
      <c r="M69" s="157"/>
      <c r="N69" s="157" t="s">
        <v>30</v>
      </c>
      <c r="O69" s="158"/>
      <c r="P69" s="146"/>
      <c r="Q69" s="157"/>
      <c r="R69" s="146"/>
      <c r="S69" s="139" t="s">
        <v>6313</v>
      </c>
      <c r="T69" s="146"/>
      <c r="Z69" s="130" t="str">
        <f t="shared" si="0"/>
        <v>19(2)黄刚</v>
      </c>
    </row>
    <row r="70" ht="19.5" customHeight="1" spans="1:26">
      <c r="A70" s="138">
        <v>65</v>
      </c>
      <c r="B70" s="138" t="s">
        <v>6332</v>
      </c>
      <c r="C70" s="138" t="s">
        <v>21</v>
      </c>
      <c r="D70" s="144" t="s">
        <v>307</v>
      </c>
      <c r="E70" s="145" t="s">
        <v>6333</v>
      </c>
      <c r="F70" s="145" t="s">
        <v>143</v>
      </c>
      <c r="G70" s="146">
        <v>17</v>
      </c>
      <c r="H70" s="147" t="s">
        <v>17652</v>
      </c>
      <c r="I70" s="145" t="s">
        <v>6334</v>
      </c>
      <c r="J70" s="146">
        <v>15977864559</v>
      </c>
      <c r="K70" s="157" t="s">
        <v>27</v>
      </c>
      <c r="L70" s="158">
        <v>44405</v>
      </c>
      <c r="M70" s="157" t="s">
        <v>6335</v>
      </c>
      <c r="N70" s="157" t="s">
        <v>30</v>
      </c>
      <c r="O70" s="158"/>
      <c r="P70" s="146"/>
      <c r="Q70" s="157"/>
      <c r="R70" s="146" t="s">
        <v>6162</v>
      </c>
      <c r="S70" s="139" t="s">
        <v>6332</v>
      </c>
      <c r="T70" s="146"/>
      <c r="U70" s="130">
        <v>1902</v>
      </c>
      <c r="Z70" s="130" t="str">
        <f t="shared" si="0"/>
        <v>19(2)王玉露</v>
      </c>
    </row>
    <row r="71" ht="19.5" customHeight="1" spans="1:26">
      <c r="A71" s="138">
        <v>66</v>
      </c>
      <c r="B71" s="138" t="s">
        <v>6336</v>
      </c>
      <c r="C71" s="138" t="s">
        <v>21</v>
      </c>
      <c r="D71" s="144" t="s">
        <v>307</v>
      </c>
      <c r="E71" s="145" t="s">
        <v>6337</v>
      </c>
      <c r="F71" s="145" t="s">
        <v>24</v>
      </c>
      <c r="G71" s="146">
        <v>17</v>
      </c>
      <c r="H71" s="145" t="s">
        <v>6338</v>
      </c>
      <c r="I71" s="145" t="s">
        <v>6339</v>
      </c>
      <c r="J71" s="146">
        <v>15807782277</v>
      </c>
      <c r="K71" s="157" t="s">
        <v>27</v>
      </c>
      <c r="L71" s="158">
        <v>44394</v>
      </c>
      <c r="M71" s="157" t="s">
        <v>28</v>
      </c>
      <c r="N71" s="157" t="s">
        <v>30</v>
      </c>
      <c r="O71" s="158"/>
      <c r="P71" s="146"/>
      <c r="Q71" s="157" t="s">
        <v>30</v>
      </c>
      <c r="R71" s="146"/>
      <c r="S71" s="139" t="s">
        <v>6336</v>
      </c>
      <c r="T71" s="146"/>
      <c r="U71" s="130">
        <v>1902</v>
      </c>
      <c r="V71" s="181">
        <v>0.68</v>
      </c>
      <c r="Z71" s="130" t="str">
        <f t="shared" ref="Z71:Z134" si="2">D71:D4652&amp;E71:E4652</f>
        <v>19(2)蓝毅</v>
      </c>
    </row>
    <row r="72" ht="19.5" customHeight="1" spans="1:26">
      <c r="A72" s="138">
        <v>67</v>
      </c>
      <c r="B72" s="138" t="s">
        <v>6340</v>
      </c>
      <c r="C72" s="138" t="s">
        <v>21</v>
      </c>
      <c r="D72" s="144" t="s">
        <v>307</v>
      </c>
      <c r="E72" s="145" t="s">
        <v>6341</v>
      </c>
      <c r="F72" s="145" t="s">
        <v>24</v>
      </c>
      <c r="G72" s="146">
        <v>17</v>
      </c>
      <c r="H72" s="147" t="s">
        <v>17653</v>
      </c>
      <c r="I72" s="145" t="s">
        <v>6343</v>
      </c>
      <c r="J72" s="146">
        <v>15277849271</v>
      </c>
      <c r="K72" s="157" t="s">
        <v>27</v>
      </c>
      <c r="L72" s="158">
        <v>44398</v>
      </c>
      <c r="M72" s="157" t="s">
        <v>98</v>
      </c>
      <c r="N72" s="157" t="s">
        <v>30</v>
      </c>
      <c r="O72" s="158"/>
      <c r="P72" s="146"/>
      <c r="Q72" s="146" t="s">
        <v>30</v>
      </c>
      <c r="R72" s="146"/>
      <c r="S72" s="139" t="s">
        <v>6340</v>
      </c>
      <c r="T72" s="146"/>
      <c r="Z72" s="130" t="str">
        <f t="shared" si="2"/>
        <v>19(2)甘重</v>
      </c>
    </row>
    <row r="73" ht="19.5" customHeight="1" spans="1:26">
      <c r="A73" s="138">
        <v>68</v>
      </c>
      <c r="B73" s="138" t="s">
        <v>6344</v>
      </c>
      <c r="C73" s="138" t="s">
        <v>21</v>
      </c>
      <c r="D73" s="144" t="s">
        <v>307</v>
      </c>
      <c r="E73" s="145" t="s">
        <v>6345</v>
      </c>
      <c r="F73" s="145" t="s">
        <v>24</v>
      </c>
      <c r="G73" s="146">
        <v>17</v>
      </c>
      <c r="H73" s="145" t="s">
        <v>539</v>
      </c>
      <c r="I73" s="145" t="s">
        <v>6346</v>
      </c>
      <c r="J73" s="146">
        <v>13471849658</v>
      </c>
      <c r="K73" s="157" t="s">
        <v>27</v>
      </c>
      <c r="L73" s="159">
        <v>44396</v>
      </c>
      <c r="M73" s="157" t="s">
        <v>1352</v>
      </c>
      <c r="N73" s="157" t="s">
        <v>30</v>
      </c>
      <c r="O73" s="158"/>
      <c r="P73" s="146"/>
      <c r="Q73" s="157"/>
      <c r="R73" s="146"/>
      <c r="S73" s="139" t="s">
        <v>6344</v>
      </c>
      <c r="T73" s="146"/>
      <c r="Z73" s="130" t="str">
        <f t="shared" si="2"/>
        <v>19(2)韦尊达</v>
      </c>
    </row>
    <row r="74" ht="19.5" customHeight="1" spans="1:26">
      <c r="A74" s="138">
        <v>69</v>
      </c>
      <c r="B74" s="138" t="s">
        <v>6347</v>
      </c>
      <c r="C74" s="138" t="s">
        <v>21</v>
      </c>
      <c r="D74" s="144" t="s">
        <v>307</v>
      </c>
      <c r="E74" s="145" t="s">
        <v>6348</v>
      </c>
      <c r="F74" s="145" t="s">
        <v>24</v>
      </c>
      <c r="G74" s="146">
        <v>15</v>
      </c>
      <c r="H74" s="147" t="s">
        <v>6349</v>
      </c>
      <c r="I74" s="145" t="s">
        <v>2202</v>
      </c>
      <c r="J74" s="146">
        <v>13297875338</v>
      </c>
      <c r="K74" s="157" t="s">
        <v>27</v>
      </c>
      <c r="L74" s="158">
        <v>44414</v>
      </c>
      <c r="M74" s="146"/>
      <c r="N74" s="146" t="s">
        <v>30</v>
      </c>
      <c r="O74" s="158"/>
      <c r="P74" s="146"/>
      <c r="Q74" s="146"/>
      <c r="R74" s="146"/>
      <c r="S74" s="139" t="s">
        <v>6347</v>
      </c>
      <c r="T74" s="146"/>
      <c r="Z74" s="130" t="str">
        <f t="shared" si="2"/>
        <v>19(2)韦明明</v>
      </c>
    </row>
    <row r="75" ht="19.5" customHeight="1" spans="1:26">
      <c r="A75" s="138">
        <v>70</v>
      </c>
      <c r="B75" s="138" t="s">
        <v>6352</v>
      </c>
      <c r="C75" s="138" t="s">
        <v>21</v>
      </c>
      <c r="D75" s="144" t="s">
        <v>307</v>
      </c>
      <c r="E75" s="145" t="s">
        <v>6353</v>
      </c>
      <c r="F75" s="145" t="s">
        <v>24</v>
      </c>
      <c r="G75" s="146">
        <v>17</v>
      </c>
      <c r="H75" s="145" t="s">
        <v>17654</v>
      </c>
      <c r="I75" s="145" t="s">
        <v>6355</v>
      </c>
      <c r="J75" s="146">
        <v>14797769845</v>
      </c>
      <c r="K75" s="157" t="s">
        <v>27</v>
      </c>
      <c r="L75" s="158">
        <v>44396</v>
      </c>
      <c r="M75" s="157" t="s">
        <v>185</v>
      </c>
      <c r="N75" s="157" t="s">
        <v>30</v>
      </c>
      <c r="O75" s="158"/>
      <c r="P75" s="146"/>
      <c r="Q75" s="146"/>
      <c r="R75" s="146"/>
      <c r="S75" s="139" t="s">
        <v>6352</v>
      </c>
      <c r="T75" s="146"/>
      <c r="Z75" s="130" t="str">
        <f t="shared" si="2"/>
        <v>19(2)韦相流</v>
      </c>
    </row>
    <row r="76" ht="19.5" customHeight="1" spans="1:26">
      <c r="A76" s="138">
        <v>71</v>
      </c>
      <c r="B76" s="138" t="s">
        <v>6356</v>
      </c>
      <c r="C76" s="138" t="s">
        <v>21</v>
      </c>
      <c r="D76" s="144" t="s">
        <v>307</v>
      </c>
      <c r="E76" s="145" t="s">
        <v>6357</v>
      </c>
      <c r="F76" s="145" t="s">
        <v>24</v>
      </c>
      <c r="G76" s="146">
        <v>17</v>
      </c>
      <c r="H76" s="147" t="s">
        <v>257</v>
      </c>
      <c r="I76" s="145" t="s">
        <v>6358</v>
      </c>
      <c r="J76" s="146">
        <v>15107787328</v>
      </c>
      <c r="K76" s="157" t="s">
        <v>27</v>
      </c>
      <c r="L76" s="159">
        <v>44403</v>
      </c>
      <c r="M76" s="157"/>
      <c r="N76" s="157" t="s">
        <v>30</v>
      </c>
      <c r="O76" s="158"/>
      <c r="P76" s="146"/>
      <c r="Q76" s="157"/>
      <c r="R76" s="146"/>
      <c r="S76" s="139" t="s">
        <v>6356</v>
      </c>
      <c r="T76" s="146"/>
      <c r="Z76" s="130" t="str">
        <f t="shared" si="2"/>
        <v>19(2)田维斌</v>
      </c>
    </row>
    <row r="77" ht="19.5" customHeight="1" spans="1:26">
      <c r="A77" s="138">
        <v>72</v>
      </c>
      <c r="B77" s="138" t="s">
        <v>6359</v>
      </c>
      <c r="C77" s="138" t="s">
        <v>21</v>
      </c>
      <c r="D77" s="144" t="s">
        <v>307</v>
      </c>
      <c r="E77" s="145" t="s">
        <v>6360</v>
      </c>
      <c r="F77" s="145" t="s">
        <v>24</v>
      </c>
      <c r="G77" s="146">
        <v>17</v>
      </c>
      <c r="H77" s="145" t="s">
        <v>17655</v>
      </c>
      <c r="I77" s="145" t="s">
        <v>6362</v>
      </c>
      <c r="J77" s="146">
        <v>15078614951</v>
      </c>
      <c r="K77" s="157" t="s">
        <v>27</v>
      </c>
      <c r="L77" s="158">
        <v>44397</v>
      </c>
      <c r="M77" s="157" t="s">
        <v>5124</v>
      </c>
      <c r="N77" s="157" t="s">
        <v>30</v>
      </c>
      <c r="O77" s="158"/>
      <c r="P77" s="146"/>
      <c r="Q77" s="157"/>
      <c r="R77" s="146"/>
      <c r="S77" s="139" t="s">
        <v>6359</v>
      </c>
      <c r="T77" s="146"/>
      <c r="Z77" s="130" t="str">
        <f t="shared" si="2"/>
        <v>19(2)唐耀鹏</v>
      </c>
    </row>
    <row r="78" ht="19.5" customHeight="1" spans="1:26">
      <c r="A78" s="138">
        <v>73</v>
      </c>
      <c r="B78" s="138" t="s">
        <v>6378</v>
      </c>
      <c r="C78" s="138" t="s">
        <v>21</v>
      </c>
      <c r="D78" s="144" t="s">
        <v>307</v>
      </c>
      <c r="E78" s="145" t="s">
        <v>6379</v>
      </c>
      <c r="F78" s="145" t="s">
        <v>24</v>
      </c>
      <c r="G78" s="146">
        <v>17</v>
      </c>
      <c r="H78" s="145" t="s">
        <v>6380</v>
      </c>
      <c r="I78" s="145" t="s">
        <v>6381</v>
      </c>
      <c r="J78" s="146">
        <v>13788283441</v>
      </c>
      <c r="K78" s="146" t="s">
        <v>27</v>
      </c>
      <c r="L78" s="158">
        <v>44405</v>
      </c>
      <c r="M78" s="146" t="s">
        <v>6144</v>
      </c>
      <c r="N78" s="146" t="s">
        <v>30</v>
      </c>
      <c r="O78" s="158"/>
      <c r="P78" s="146"/>
      <c r="Q78" s="157"/>
      <c r="R78" s="146"/>
      <c r="S78" s="139" t="s">
        <v>6378</v>
      </c>
      <c r="T78" s="146"/>
      <c r="Z78" s="130" t="str">
        <f t="shared" si="2"/>
        <v>19(2)韦付明</v>
      </c>
    </row>
    <row r="79" ht="19.5" customHeight="1" spans="1:26">
      <c r="A79" s="138">
        <v>74</v>
      </c>
      <c r="B79" s="138" t="s">
        <v>6382</v>
      </c>
      <c r="C79" s="138" t="s">
        <v>21</v>
      </c>
      <c r="D79" s="144" t="s">
        <v>307</v>
      </c>
      <c r="E79" s="145" t="s">
        <v>6383</v>
      </c>
      <c r="F79" s="145" t="s">
        <v>24</v>
      </c>
      <c r="G79" s="146">
        <v>17</v>
      </c>
      <c r="H79" s="145" t="s">
        <v>6384</v>
      </c>
      <c r="I79" s="145" t="s">
        <v>6385</v>
      </c>
      <c r="J79" s="146">
        <v>1817787305</v>
      </c>
      <c r="K79" s="146" t="s">
        <v>27</v>
      </c>
      <c r="L79" s="158">
        <v>44401</v>
      </c>
      <c r="M79" s="146" t="s">
        <v>6386</v>
      </c>
      <c r="N79" s="146" t="s">
        <v>27</v>
      </c>
      <c r="O79" s="158"/>
      <c r="P79" s="146"/>
      <c r="Q79" s="146" t="s">
        <v>30</v>
      </c>
      <c r="R79" s="146" t="s">
        <v>6384</v>
      </c>
      <c r="S79" s="139" t="s">
        <v>6382</v>
      </c>
      <c r="T79" s="146"/>
      <c r="U79" s="130">
        <v>1902</v>
      </c>
      <c r="Z79" s="130" t="str">
        <f t="shared" si="2"/>
        <v>19(2)蓝再年</v>
      </c>
    </row>
    <row r="80" ht="19.5" customHeight="1" spans="1:26">
      <c r="A80" s="138">
        <v>75</v>
      </c>
      <c r="B80" s="138" t="s">
        <v>6391</v>
      </c>
      <c r="C80" s="138" t="s">
        <v>21</v>
      </c>
      <c r="D80" s="144" t="s">
        <v>307</v>
      </c>
      <c r="E80" s="145" t="s">
        <v>6392</v>
      </c>
      <c r="F80" s="145" t="s">
        <v>24</v>
      </c>
      <c r="G80" s="146">
        <v>16</v>
      </c>
      <c r="H80" s="145" t="s">
        <v>17656</v>
      </c>
      <c r="I80" s="145" t="s">
        <v>6394</v>
      </c>
      <c r="J80" s="146">
        <v>15949328688</v>
      </c>
      <c r="K80" s="157" t="s">
        <v>27</v>
      </c>
      <c r="L80" s="158">
        <v>44396</v>
      </c>
      <c r="M80" s="157" t="s">
        <v>28</v>
      </c>
      <c r="N80" s="157" t="s">
        <v>30</v>
      </c>
      <c r="O80" s="158"/>
      <c r="P80" s="146"/>
      <c r="Q80" s="157"/>
      <c r="R80" s="146"/>
      <c r="S80" s="139" t="s">
        <v>6391</v>
      </c>
      <c r="T80" s="146"/>
      <c r="Z80" s="130" t="str">
        <f t="shared" si="2"/>
        <v>19(2)韦宝涛</v>
      </c>
    </row>
    <row r="81" ht="19.5" customHeight="1" spans="1:26">
      <c r="A81" s="138">
        <v>76</v>
      </c>
      <c r="B81" s="138" t="s">
        <v>6400</v>
      </c>
      <c r="C81" s="138" t="s">
        <v>21</v>
      </c>
      <c r="D81" s="144" t="s">
        <v>307</v>
      </c>
      <c r="E81" s="145" t="s">
        <v>6401</v>
      </c>
      <c r="F81" s="145" t="s">
        <v>143</v>
      </c>
      <c r="G81" s="146">
        <v>17</v>
      </c>
      <c r="H81" s="145" t="s">
        <v>17657</v>
      </c>
      <c r="I81" s="145" t="s">
        <v>6403</v>
      </c>
      <c r="J81" s="146">
        <v>13471800257</v>
      </c>
      <c r="K81" s="157" t="s">
        <v>27</v>
      </c>
      <c r="L81" s="158">
        <v>44395</v>
      </c>
      <c r="M81" s="157" t="s">
        <v>5124</v>
      </c>
      <c r="N81" s="157" t="s">
        <v>30</v>
      </c>
      <c r="O81" s="158"/>
      <c r="P81" s="146"/>
      <c r="Q81" s="157"/>
      <c r="R81" s="146"/>
      <c r="S81" s="139" t="s">
        <v>6400</v>
      </c>
      <c r="T81" s="146"/>
      <c r="Z81" s="130" t="str">
        <f t="shared" si="2"/>
        <v>19(2)覃江萍</v>
      </c>
    </row>
    <row r="82" ht="19.5" customHeight="1" spans="1:26">
      <c r="A82" s="138">
        <v>77</v>
      </c>
      <c r="B82" s="138" t="s">
        <v>6404</v>
      </c>
      <c r="C82" s="138" t="s">
        <v>21</v>
      </c>
      <c r="D82" s="144" t="s">
        <v>307</v>
      </c>
      <c r="E82" s="145" t="s">
        <v>6405</v>
      </c>
      <c r="F82" s="145" t="s">
        <v>24</v>
      </c>
      <c r="G82" s="146">
        <v>17</v>
      </c>
      <c r="H82" s="145" t="s">
        <v>17658</v>
      </c>
      <c r="I82" s="145" t="s">
        <v>6406</v>
      </c>
      <c r="J82" s="146">
        <v>15277859352</v>
      </c>
      <c r="K82" s="157" t="s">
        <v>27</v>
      </c>
      <c r="L82" s="158">
        <v>44395</v>
      </c>
      <c r="M82" s="157" t="s">
        <v>98</v>
      </c>
      <c r="N82" s="157" t="s">
        <v>30</v>
      </c>
      <c r="O82" s="158"/>
      <c r="P82" s="146"/>
      <c r="Q82" s="157" t="s">
        <v>30</v>
      </c>
      <c r="R82" s="157"/>
      <c r="S82" s="139" t="s">
        <v>6404</v>
      </c>
      <c r="T82" s="157"/>
      <c r="Z82" s="130" t="str">
        <f t="shared" si="2"/>
        <v>19(2)韦乃瑞</v>
      </c>
    </row>
    <row r="83" ht="19.5" customHeight="1" spans="1:26">
      <c r="A83" s="138">
        <v>78</v>
      </c>
      <c r="B83" s="138" t="s">
        <v>6407</v>
      </c>
      <c r="C83" s="138" t="s">
        <v>21</v>
      </c>
      <c r="D83" s="144" t="s">
        <v>307</v>
      </c>
      <c r="E83" s="145" t="s">
        <v>6408</v>
      </c>
      <c r="F83" s="145" t="s">
        <v>24</v>
      </c>
      <c r="G83" s="146">
        <v>17</v>
      </c>
      <c r="H83" s="145" t="s">
        <v>17659</v>
      </c>
      <c r="I83" s="147" t="s">
        <v>6410</v>
      </c>
      <c r="J83" s="146">
        <v>18977801900</v>
      </c>
      <c r="K83" s="157" t="s">
        <v>27</v>
      </c>
      <c r="L83" s="158">
        <v>44409</v>
      </c>
      <c r="M83" s="157"/>
      <c r="N83" s="157" t="s">
        <v>30</v>
      </c>
      <c r="O83" s="158"/>
      <c r="P83" s="146"/>
      <c r="Q83" s="157"/>
      <c r="R83" s="146"/>
      <c r="S83" s="139" t="s">
        <v>6407</v>
      </c>
      <c r="T83" s="146"/>
      <c r="Z83" s="130" t="str">
        <f t="shared" si="2"/>
        <v>19(2)韦凯烽</v>
      </c>
    </row>
    <row r="84" ht="19.5" customHeight="1" spans="1:26">
      <c r="A84" s="138">
        <v>79</v>
      </c>
      <c r="B84" s="138" t="s">
        <v>6411</v>
      </c>
      <c r="C84" s="138" t="s">
        <v>21</v>
      </c>
      <c r="D84" s="144" t="s">
        <v>307</v>
      </c>
      <c r="E84" s="145" t="s">
        <v>6412</v>
      </c>
      <c r="F84" s="145" t="s">
        <v>24</v>
      </c>
      <c r="G84" s="146">
        <v>17</v>
      </c>
      <c r="H84" s="145" t="s">
        <v>6413</v>
      </c>
      <c r="I84" s="145" t="s">
        <v>6414</v>
      </c>
      <c r="J84" s="146">
        <v>13481849357</v>
      </c>
      <c r="K84" s="157" t="s">
        <v>27</v>
      </c>
      <c r="L84" s="158">
        <v>44396</v>
      </c>
      <c r="M84" s="157" t="s">
        <v>68</v>
      </c>
      <c r="N84" s="157" t="s">
        <v>30</v>
      </c>
      <c r="O84" s="158">
        <v>44396</v>
      </c>
      <c r="P84" s="146" t="s">
        <v>68</v>
      </c>
      <c r="Q84" s="157" t="s">
        <v>30</v>
      </c>
      <c r="R84" s="146" t="s">
        <v>6413</v>
      </c>
      <c r="S84" s="139" t="s">
        <v>6411</v>
      </c>
      <c r="T84" s="146"/>
      <c r="U84" s="130">
        <v>1902</v>
      </c>
      <c r="Z84" s="130" t="str">
        <f t="shared" si="2"/>
        <v>19(2)许家志</v>
      </c>
    </row>
    <row r="85" ht="19.5" customHeight="1" spans="1:26">
      <c r="A85" s="138">
        <v>80</v>
      </c>
      <c r="B85" s="138" t="s">
        <v>6415</v>
      </c>
      <c r="C85" s="138" t="s">
        <v>21</v>
      </c>
      <c r="D85" s="144" t="s">
        <v>307</v>
      </c>
      <c r="E85" s="145" t="s">
        <v>6416</v>
      </c>
      <c r="F85" s="145" t="s">
        <v>24</v>
      </c>
      <c r="G85" s="146">
        <v>16</v>
      </c>
      <c r="H85" s="145" t="s">
        <v>4337</v>
      </c>
      <c r="I85" s="145" t="s">
        <v>4338</v>
      </c>
      <c r="J85" s="146">
        <v>18176149173</v>
      </c>
      <c r="K85" s="157" t="s">
        <v>27</v>
      </c>
      <c r="L85" s="158">
        <v>44396</v>
      </c>
      <c r="M85" s="157" t="s">
        <v>28</v>
      </c>
      <c r="N85" s="157" t="s">
        <v>27</v>
      </c>
      <c r="O85" s="158"/>
      <c r="P85" s="146"/>
      <c r="Q85" s="157" t="s">
        <v>30</v>
      </c>
      <c r="R85" s="146"/>
      <c r="S85" s="139" t="s">
        <v>6415</v>
      </c>
      <c r="T85" s="146"/>
      <c r="Z85" s="130" t="str">
        <f t="shared" si="2"/>
        <v>19(2)唐运荣</v>
      </c>
    </row>
    <row r="86" ht="19.5" customHeight="1" spans="1:26">
      <c r="A86" s="138">
        <v>81</v>
      </c>
      <c r="B86" s="138" t="s">
        <v>6421</v>
      </c>
      <c r="C86" s="138" t="s">
        <v>21</v>
      </c>
      <c r="D86" s="144" t="s">
        <v>307</v>
      </c>
      <c r="E86" s="145" t="s">
        <v>6422</v>
      </c>
      <c r="F86" s="145" t="s">
        <v>24</v>
      </c>
      <c r="G86" s="146">
        <v>17</v>
      </c>
      <c r="H86" s="145" t="s">
        <v>17660</v>
      </c>
      <c r="I86" s="145" t="s">
        <v>6424</v>
      </c>
      <c r="J86" s="146">
        <v>13977876755</v>
      </c>
      <c r="K86" s="157" t="s">
        <v>27</v>
      </c>
      <c r="L86" s="158">
        <v>44398</v>
      </c>
      <c r="M86" s="157"/>
      <c r="N86" s="157" t="s">
        <v>30</v>
      </c>
      <c r="O86" s="158"/>
      <c r="P86" s="146"/>
      <c r="Q86" s="157"/>
      <c r="R86" s="146"/>
      <c r="S86" s="139" t="s">
        <v>6421</v>
      </c>
      <c r="T86" s="146"/>
      <c r="Z86" s="130" t="str">
        <f t="shared" si="2"/>
        <v>19(2)韦永康</v>
      </c>
    </row>
    <row r="87" ht="19.5" customHeight="1" spans="1:26">
      <c r="A87" s="138">
        <v>82</v>
      </c>
      <c r="B87" s="138" t="e">
        <v>#N/A</v>
      </c>
      <c r="C87" s="173" t="s">
        <v>21</v>
      </c>
      <c r="D87" s="174" t="s">
        <v>307</v>
      </c>
      <c r="E87" s="175" t="s">
        <v>17661</v>
      </c>
      <c r="F87" s="175" t="s">
        <v>143</v>
      </c>
      <c r="G87" s="176">
        <v>16</v>
      </c>
      <c r="H87" s="175" t="s">
        <v>6431</v>
      </c>
      <c r="I87" s="175" t="s">
        <v>6432</v>
      </c>
      <c r="J87" s="176">
        <v>18176755468</v>
      </c>
      <c r="K87" s="178" t="s">
        <v>27</v>
      </c>
      <c r="L87" s="179">
        <v>44403</v>
      </c>
      <c r="M87" s="178" t="s">
        <v>1273</v>
      </c>
      <c r="N87" s="178" t="s">
        <v>30</v>
      </c>
      <c r="O87" s="180"/>
      <c r="P87" s="176"/>
      <c r="Q87" s="178"/>
      <c r="R87" s="176"/>
      <c r="S87" s="182" t="e">
        <v>#N/A</v>
      </c>
      <c r="T87" s="146"/>
      <c r="Z87" s="130" t="str">
        <f t="shared" si="2"/>
        <v>19(2)阮湘</v>
      </c>
    </row>
    <row r="88" ht="19.5" customHeight="1" spans="1:26">
      <c r="A88" s="138">
        <v>83</v>
      </c>
      <c r="B88" s="138" t="s">
        <v>6434</v>
      </c>
      <c r="C88" s="138" t="s">
        <v>21</v>
      </c>
      <c r="D88" s="144" t="s">
        <v>307</v>
      </c>
      <c r="E88" s="145" t="s">
        <v>6435</v>
      </c>
      <c r="F88" s="145" t="s">
        <v>24</v>
      </c>
      <c r="G88" s="146">
        <v>17</v>
      </c>
      <c r="H88" s="145" t="s">
        <v>17662</v>
      </c>
      <c r="I88" s="145" t="s">
        <v>6437</v>
      </c>
      <c r="J88" s="146" t="s">
        <v>6438</v>
      </c>
      <c r="K88" s="157" t="s">
        <v>27</v>
      </c>
      <c r="L88" s="158">
        <v>44399</v>
      </c>
      <c r="M88" s="157" t="s">
        <v>185</v>
      </c>
      <c r="N88" s="157" t="s">
        <v>30</v>
      </c>
      <c r="O88" s="158"/>
      <c r="P88" s="146"/>
      <c r="Q88" s="157" t="s">
        <v>30</v>
      </c>
      <c r="R88" s="146" t="s">
        <v>6436</v>
      </c>
      <c r="S88" s="139" t="s">
        <v>6434</v>
      </c>
      <c r="T88" s="146"/>
      <c r="Z88" s="130" t="str">
        <f t="shared" si="2"/>
        <v>19(2)覃敢杰</v>
      </c>
    </row>
    <row r="89" ht="19.5" customHeight="1" spans="1:26">
      <c r="A89" s="138">
        <v>84</v>
      </c>
      <c r="B89" s="138" t="s">
        <v>6439</v>
      </c>
      <c r="C89" s="138" t="s">
        <v>21</v>
      </c>
      <c r="D89" s="144" t="s">
        <v>307</v>
      </c>
      <c r="E89" s="145" t="s">
        <v>6440</v>
      </c>
      <c r="F89" s="145" t="s">
        <v>24</v>
      </c>
      <c r="G89" s="146">
        <v>17</v>
      </c>
      <c r="H89" s="145" t="s">
        <v>6441</v>
      </c>
      <c r="I89" s="147" t="s">
        <v>6442</v>
      </c>
      <c r="J89" s="146">
        <v>18776879676</v>
      </c>
      <c r="K89" s="157" t="s">
        <v>27</v>
      </c>
      <c r="L89" s="158">
        <v>44404</v>
      </c>
      <c r="M89" s="157" t="s">
        <v>2747</v>
      </c>
      <c r="N89" s="157" t="s">
        <v>30</v>
      </c>
      <c r="O89" s="158"/>
      <c r="P89" s="146"/>
      <c r="Q89" s="146"/>
      <c r="R89" s="146"/>
      <c r="S89" s="139" t="s">
        <v>6439</v>
      </c>
      <c r="T89" s="146"/>
      <c r="Z89" s="130" t="str">
        <f t="shared" si="2"/>
        <v>19(2)韦俊达</v>
      </c>
    </row>
    <row r="90" ht="19.5" customHeight="1" spans="1:26">
      <c r="A90" s="138">
        <v>85</v>
      </c>
      <c r="B90" s="138" t="s">
        <v>6443</v>
      </c>
      <c r="C90" s="138" t="s">
        <v>21</v>
      </c>
      <c r="D90" s="144" t="s">
        <v>307</v>
      </c>
      <c r="E90" s="145" t="s">
        <v>6444</v>
      </c>
      <c r="F90" s="145" t="s">
        <v>143</v>
      </c>
      <c r="G90" s="146">
        <v>17</v>
      </c>
      <c r="H90" s="147" t="s">
        <v>6445</v>
      </c>
      <c r="I90" s="145" t="s">
        <v>6446</v>
      </c>
      <c r="J90" s="146">
        <v>18077824795</v>
      </c>
      <c r="K90" s="157" t="s">
        <v>27</v>
      </c>
      <c r="L90" s="158">
        <v>44398</v>
      </c>
      <c r="M90" s="157" t="s">
        <v>5492</v>
      </c>
      <c r="N90" s="157" t="s">
        <v>30</v>
      </c>
      <c r="O90" s="158"/>
      <c r="P90" s="146"/>
      <c r="Q90" s="157"/>
      <c r="R90" s="146" t="s">
        <v>6447</v>
      </c>
      <c r="S90" s="139" t="s">
        <v>6443</v>
      </c>
      <c r="T90" s="146"/>
      <c r="Z90" s="130" t="str">
        <f t="shared" si="2"/>
        <v>19(2)蒙彩萍</v>
      </c>
    </row>
    <row r="91" ht="19.5" customHeight="1" spans="1:26">
      <c r="A91" s="138">
        <v>86</v>
      </c>
      <c r="B91" s="138" t="s">
        <v>6448</v>
      </c>
      <c r="C91" s="138" t="s">
        <v>21</v>
      </c>
      <c r="D91" s="144" t="s">
        <v>307</v>
      </c>
      <c r="E91" s="145" t="s">
        <v>6449</v>
      </c>
      <c r="F91" s="145" t="s">
        <v>143</v>
      </c>
      <c r="G91" s="146">
        <v>17</v>
      </c>
      <c r="H91" s="147" t="s">
        <v>17663</v>
      </c>
      <c r="I91" s="145" t="s">
        <v>6451</v>
      </c>
      <c r="J91" s="146">
        <v>13481045409</v>
      </c>
      <c r="K91" s="157" t="s">
        <v>27</v>
      </c>
      <c r="L91" s="159">
        <v>44396</v>
      </c>
      <c r="M91" s="157" t="s">
        <v>6452</v>
      </c>
      <c r="N91" s="157" t="s">
        <v>30</v>
      </c>
      <c r="O91" s="158"/>
      <c r="P91" s="157"/>
      <c r="Q91" s="157" t="s">
        <v>30</v>
      </c>
      <c r="R91" s="157" t="s">
        <v>6453</v>
      </c>
      <c r="S91" s="139" t="s">
        <v>6448</v>
      </c>
      <c r="T91" s="157"/>
      <c r="Z91" s="130" t="str">
        <f t="shared" si="2"/>
        <v>19(2)周雨欣</v>
      </c>
    </row>
    <row r="92" ht="19.5" customHeight="1" spans="1:26">
      <c r="A92" s="138">
        <v>87</v>
      </c>
      <c r="B92" s="138" t="s">
        <v>6454</v>
      </c>
      <c r="C92" s="138" t="s">
        <v>21</v>
      </c>
      <c r="D92" s="145" t="s">
        <v>307</v>
      </c>
      <c r="E92" s="145" t="s">
        <v>6455</v>
      </c>
      <c r="F92" s="145" t="s">
        <v>24</v>
      </c>
      <c r="G92" s="146">
        <v>17</v>
      </c>
      <c r="H92" s="147" t="s">
        <v>1456</v>
      </c>
      <c r="I92" s="145" t="s">
        <v>6456</v>
      </c>
      <c r="J92" s="146">
        <v>18977802123</v>
      </c>
      <c r="K92" s="157" t="s">
        <v>27</v>
      </c>
      <c r="L92" s="159">
        <v>44395</v>
      </c>
      <c r="M92" s="146" t="s">
        <v>2455</v>
      </c>
      <c r="N92" s="146" t="s">
        <v>27</v>
      </c>
      <c r="O92" s="159"/>
      <c r="P92" s="157"/>
      <c r="Q92" s="157" t="s">
        <v>30</v>
      </c>
      <c r="R92" s="157"/>
      <c r="S92" s="139" t="s">
        <v>6454</v>
      </c>
      <c r="T92" s="157"/>
      <c r="Z92" s="130" t="str">
        <f t="shared" si="2"/>
        <v>19(2)黄进勇</v>
      </c>
    </row>
    <row r="93" ht="19.5" customHeight="1" spans="1:26">
      <c r="A93" s="138">
        <v>88</v>
      </c>
      <c r="B93" s="138" t="s">
        <v>6462</v>
      </c>
      <c r="C93" s="138" t="s">
        <v>21</v>
      </c>
      <c r="D93" s="145" t="s">
        <v>307</v>
      </c>
      <c r="E93" s="145" t="s">
        <v>6463</v>
      </c>
      <c r="F93" s="145" t="s">
        <v>24</v>
      </c>
      <c r="G93" s="146">
        <v>17</v>
      </c>
      <c r="H93" s="177" t="s">
        <v>17664</v>
      </c>
      <c r="I93" s="145" t="s">
        <v>6465</v>
      </c>
      <c r="J93" s="146">
        <v>18778188583</v>
      </c>
      <c r="K93" s="157" t="s">
        <v>27</v>
      </c>
      <c r="L93" s="158">
        <v>44397</v>
      </c>
      <c r="M93" s="157" t="s">
        <v>6466</v>
      </c>
      <c r="N93" s="157" t="s">
        <v>30</v>
      </c>
      <c r="O93" s="159"/>
      <c r="P93" s="157"/>
      <c r="Q93" s="157" t="s">
        <v>30</v>
      </c>
      <c r="R93" s="157"/>
      <c r="S93" s="139" t="s">
        <v>6462</v>
      </c>
      <c r="T93" s="157"/>
      <c r="Z93" s="130" t="str">
        <f t="shared" si="2"/>
        <v>19(2)罗武帅</v>
      </c>
    </row>
    <row r="94" ht="19.5" customHeight="1" spans="1:26">
      <c r="A94" s="138">
        <v>89</v>
      </c>
      <c r="B94" s="138" t="s">
        <v>6467</v>
      </c>
      <c r="C94" s="138" t="s">
        <v>21</v>
      </c>
      <c r="D94" s="145" t="s">
        <v>307</v>
      </c>
      <c r="E94" s="145" t="s">
        <v>6468</v>
      </c>
      <c r="F94" s="145" t="s">
        <v>24</v>
      </c>
      <c r="G94" s="146">
        <v>17</v>
      </c>
      <c r="H94" s="147" t="s">
        <v>3139</v>
      </c>
      <c r="I94" s="145" t="s">
        <v>6469</v>
      </c>
      <c r="J94" s="146">
        <v>18777846818</v>
      </c>
      <c r="K94" s="157" t="s">
        <v>27</v>
      </c>
      <c r="L94" s="158">
        <v>44396</v>
      </c>
      <c r="M94" s="157" t="s">
        <v>133</v>
      </c>
      <c r="N94" s="157" t="s">
        <v>30</v>
      </c>
      <c r="O94" s="158"/>
      <c r="P94" s="146"/>
      <c r="Q94" s="157" t="s">
        <v>30</v>
      </c>
      <c r="R94" s="146"/>
      <c r="S94" s="139" t="s">
        <v>6467</v>
      </c>
      <c r="T94" s="146"/>
      <c r="Z94" s="130" t="str">
        <f t="shared" si="2"/>
        <v>19(2)覃元志</v>
      </c>
    </row>
    <row r="95" ht="19.5" customHeight="1" spans="1:26">
      <c r="A95" s="138">
        <v>90</v>
      </c>
      <c r="B95" s="138" t="s">
        <v>6470</v>
      </c>
      <c r="C95" s="138" t="s">
        <v>21</v>
      </c>
      <c r="D95" s="145" t="s">
        <v>307</v>
      </c>
      <c r="E95" s="145" t="s">
        <v>6471</v>
      </c>
      <c r="F95" s="145" t="s">
        <v>24</v>
      </c>
      <c r="G95" s="146">
        <v>17</v>
      </c>
      <c r="H95" s="147" t="s">
        <v>17665</v>
      </c>
      <c r="I95" s="145" t="s">
        <v>6473</v>
      </c>
      <c r="J95" s="146">
        <v>15078635369</v>
      </c>
      <c r="K95" s="157" t="s">
        <v>27</v>
      </c>
      <c r="L95" s="158">
        <v>44398</v>
      </c>
      <c r="M95" s="157"/>
      <c r="N95" s="157" t="s">
        <v>30</v>
      </c>
      <c r="O95" s="158"/>
      <c r="P95" s="146"/>
      <c r="Q95" s="157"/>
      <c r="R95" s="146"/>
      <c r="S95" s="139" t="s">
        <v>6470</v>
      </c>
      <c r="T95" s="146"/>
      <c r="Z95" s="130" t="str">
        <f t="shared" si="2"/>
        <v>19(2)唐启锋</v>
      </c>
    </row>
    <row r="96" ht="19.5" customHeight="1" spans="1:26">
      <c r="A96" s="138">
        <v>91</v>
      </c>
      <c r="B96" s="138" t="s">
        <v>6474</v>
      </c>
      <c r="C96" s="138" t="s">
        <v>21</v>
      </c>
      <c r="D96" s="145" t="s">
        <v>307</v>
      </c>
      <c r="E96" s="145" t="s">
        <v>6475</v>
      </c>
      <c r="F96" s="145" t="s">
        <v>24</v>
      </c>
      <c r="G96" s="146">
        <v>16</v>
      </c>
      <c r="H96" s="145" t="s">
        <v>6476</v>
      </c>
      <c r="I96" s="145" t="s">
        <v>6477</v>
      </c>
      <c r="J96" s="146">
        <v>18978757669</v>
      </c>
      <c r="K96" s="157" t="s">
        <v>27</v>
      </c>
      <c r="L96" s="158">
        <v>44395</v>
      </c>
      <c r="M96" s="157" t="s">
        <v>2455</v>
      </c>
      <c r="N96" s="157" t="s">
        <v>30</v>
      </c>
      <c r="O96" s="159"/>
      <c r="P96" s="157"/>
      <c r="Q96" s="157" t="s">
        <v>30</v>
      </c>
      <c r="R96" s="145"/>
      <c r="S96" s="139" t="s">
        <v>6474</v>
      </c>
      <c r="T96" s="145"/>
      <c r="Z96" s="130" t="str">
        <f t="shared" si="2"/>
        <v>19(2)蓝芳巍</v>
      </c>
    </row>
    <row r="97" ht="19.5" customHeight="1" spans="1:26">
      <c r="A97" s="138">
        <v>92</v>
      </c>
      <c r="B97" s="138" t="s">
        <v>6478</v>
      </c>
      <c r="C97" s="138" t="s">
        <v>21</v>
      </c>
      <c r="D97" s="145" t="s">
        <v>307</v>
      </c>
      <c r="E97" s="145" t="s">
        <v>6479</v>
      </c>
      <c r="F97" s="145" t="s">
        <v>24</v>
      </c>
      <c r="G97" s="146">
        <v>17</v>
      </c>
      <c r="H97" s="145" t="s">
        <v>2714</v>
      </c>
      <c r="I97" s="145" t="s">
        <v>6480</v>
      </c>
      <c r="J97" s="146" t="s">
        <v>6481</v>
      </c>
      <c r="K97" s="157" t="s">
        <v>27</v>
      </c>
      <c r="L97" s="159">
        <v>44406</v>
      </c>
      <c r="M97" s="157" t="s">
        <v>1303</v>
      </c>
      <c r="N97" s="157" t="s">
        <v>27</v>
      </c>
      <c r="O97" s="158"/>
      <c r="P97" s="146"/>
      <c r="Q97" s="157" t="s">
        <v>30</v>
      </c>
      <c r="R97" s="146"/>
      <c r="S97" s="139" t="s">
        <v>6478</v>
      </c>
      <c r="T97" s="146"/>
      <c r="Z97" s="130" t="str">
        <f t="shared" si="2"/>
        <v>19(2)覃慧明</v>
      </c>
    </row>
    <row r="98" ht="19.5" customHeight="1" spans="1:26">
      <c r="A98" s="138">
        <v>93</v>
      </c>
      <c r="B98" s="138" t="s">
        <v>6482</v>
      </c>
      <c r="C98" s="138" t="s">
        <v>21</v>
      </c>
      <c r="D98" s="145" t="s">
        <v>307</v>
      </c>
      <c r="E98" s="145" t="s">
        <v>1639</v>
      </c>
      <c r="F98" s="145" t="s">
        <v>24</v>
      </c>
      <c r="G98" s="146">
        <v>17</v>
      </c>
      <c r="H98" s="147" t="s">
        <v>17666</v>
      </c>
      <c r="I98" s="145" t="s">
        <v>6484</v>
      </c>
      <c r="J98" s="146">
        <v>15078638131</v>
      </c>
      <c r="K98" s="157" t="s">
        <v>27</v>
      </c>
      <c r="L98" s="159">
        <v>44394</v>
      </c>
      <c r="M98" s="157" t="s">
        <v>28</v>
      </c>
      <c r="N98" s="157" t="s">
        <v>30</v>
      </c>
      <c r="O98" s="158"/>
      <c r="P98" s="146"/>
      <c r="Q98" s="157" t="s">
        <v>30</v>
      </c>
      <c r="R98" s="146" t="s">
        <v>6485</v>
      </c>
      <c r="S98" s="139" t="s">
        <v>6482</v>
      </c>
      <c r="T98" s="146"/>
      <c r="Z98" s="130" t="str">
        <f t="shared" si="2"/>
        <v>19(2)覃浪</v>
      </c>
    </row>
    <row r="99" ht="19.5" customHeight="1" spans="1:26">
      <c r="A99" s="138">
        <v>94</v>
      </c>
      <c r="B99" s="138" t="s">
        <v>6486</v>
      </c>
      <c r="C99" s="138" t="s">
        <v>21</v>
      </c>
      <c r="D99" s="145" t="s">
        <v>307</v>
      </c>
      <c r="E99" s="145" t="s">
        <v>6487</v>
      </c>
      <c r="F99" s="147" t="s">
        <v>143</v>
      </c>
      <c r="G99" s="146">
        <v>17</v>
      </c>
      <c r="H99" s="145" t="s">
        <v>6488</v>
      </c>
      <c r="I99" s="145" t="s">
        <v>6489</v>
      </c>
      <c r="J99" s="146">
        <v>13557280001</v>
      </c>
      <c r="K99" s="157" t="s">
        <v>27</v>
      </c>
      <c r="L99" s="158">
        <v>44406</v>
      </c>
      <c r="M99" s="157" t="s">
        <v>6490</v>
      </c>
      <c r="N99" s="157" t="s">
        <v>30</v>
      </c>
      <c r="O99" s="158"/>
      <c r="P99" s="146"/>
      <c r="Q99" s="157"/>
      <c r="R99" s="146"/>
      <c r="S99" s="139" t="s">
        <v>6486</v>
      </c>
      <c r="T99" s="146"/>
      <c r="Z99" s="130" t="str">
        <f t="shared" si="2"/>
        <v>19(2)陆慧琼</v>
      </c>
    </row>
    <row r="100" ht="19.5" customHeight="1" spans="1:26">
      <c r="A100" s="138">
        <v>95</v>
      </c>
      <c r="B100" s="138" t="s">
        <v>6509</v>
      </c>
      <c r="C100" s="138" t="s">
        <v>21</v>
      </c>
      <c r="D100" s="145" t="s">
        <v>312</v>
      </c>
      <c r="E100" s="145" t="s">
        <v>6510</v>
      </c>
      <c r="F100" s="145" t="s">
        <v>24</v>
      </c>
      <c r="G100" s="146">
        <v>17</v>
      </c>
      <c r="H100" s="145" t="s">
        <v>6511</v>
      </c>
      <c r="I100" s="145" t="s">
        <v>6512</v>
      </c>
      <c r="J100" s="146">
        <v>18776810149</v>
      </c>
      <c r="K100" s="157" t="s">
        <v>27</v>
      </c>
      <c r="L100" s="158">
        <v>44399</v>
      </c>
      <c r="M100" s="146" t="s">
        <v>17667</v>
      </c>
      <c r="N100" s="146" t="s">
        <v>30</v>
      </c>
      <c r="O100" s="158"/>
      <c r="P100" s="146"/>
      <c r="Q100" s="146"/>
      <c r="R100" s="146" t="s">
        <v>6513</v>
      </c>
      <c r="S100" s="139" t="s">
        <v>6509</v>
      </c>
      <c r="T100" s="146"/>
      <c r="Z100" s="130" t="str">
        <f t="shared" si="2"/>
        <v>19(3)蒙志威</v>
      </c>
    </row>
    <row r="101" ht="19.5" customHeight="1" spans="1:26">
      <c r="A101" s="138">
        <v>96</v>
      </c>
      <c r="B101" s="138" t="s">
        <v>6514</v>
      </c>
      <c r="C101" s="138" t="s">
        <v>21</v>
      </c>
      <c r="D101" s="145" t="s">
        <v>312</v>
      </c>
      <c r="E101" s="145" t="s">
        <v>6515</v>
      </c>
      <c r="F101" s="145" t="s">
        <v>24</v>
      </c>
      <c r="G101" s="146">
        <v>17</v>
      </c>
      <c r="H101" s="147" t="s">
        <v>6516</v>
      </c>
      <c r="I101" s="145" t="s">
        <v>6517</v>
      </c>
      <c r="J101" s="146">
        <v>17777938737</v>
      </c>
      <c r="K101" s="157" t="s">
        <v>27</v>
      </c>
      <c r="L101" s="158">
        <v>44405</v>
      </c>
      <c r="M101" s="157"/>
      <c r="N101" s="157"/>
      <c r="O101" s="158"/>
      <c r="P101" s="146"/>
      <c r="Q101" s="157"/>
      <c r="R101" s="146"/>
      <c r="S101" s="139" t="s">
        <v>6514</v>
      </c>
      <c r="T101" s="146"/>
      <c r="Z101" s="130" t="str">
        <f t="shared" si="2"/>
        <v>19(3)蒙炳宏</v>
      </c>
    </row>
    <row r="102" ht="19.5" customHeight="1" spans="1:26">
      <c r="A102" s="138">
        <v>97</v>
      </c>
      <c r="B102" s="138" t="s">
        <v>6521</v>
      </c>
      <c r="C102" s="138" t="s">
        <v>21</v>
      </c>
      <c r="D102" s="145" t="s">
        <v>312</v>
      </c>
      <c r="E102" s="145" t="s">
        <v>6522</v>
      </c>
      <c r="F102" s="145" t="s">
        <v>24</v>
      </c>
      <c r="G102" s="146">
        <v>17</v>
      </c>
      <c r="H102" s="147" t="s">
        <v>2417</v>
      </c>
      <c r="I102" s="145" t="s">
        <v>6523</v>
      </c>
      <c r="J102" s="146">
        <v>18276682875</v>
      </c>
      <c r="K102" s="157" t="s">
        <v>27</v>
      </c>
      <c r="L102" s="159">
        <v>44394</v>
      </c>
      <c r="M102" s="157" t="s">
        <v>2172</v>
      </c>
      <c r="N102" s="157" t="s">
        <v>27</v>
      </c>
      <c r="O102" s="158">
        <v>44416</v>
      </c>
      <c r="P102" s="146" t="s">
        <v>2172</v>
      </c>
      <c r="Q102" s="157" t="s">
        <v>30</v>
      </c>
      <c r="R102" s="157" t="s">
        <v>1517</v>
      </c>
      <c r="S102" s="139" t="s">
        <v>6521</v>
      </c>
      <c r="T102" s="157"/>
      <c r="U102" s="130">
        <v>1903</v>
      </c>
      <c r="Z102" s="130" t="str">
        <f t="shared" si="2"/>
        <v>19(3)杨盛运</v>
      </c>
    </row>
    <row r="103" ht="19.5" customHeight="1" spans="1:26">
      <c r="A103" s="138">
        <v>98</v>
      </c>
      <c r="B103" s="138" t="s">
        <v>6524</v>
      </c>
      <c r="C103" s="138" t="s">
        <v>21</v>
      </c>
      <c r="D103" s="145" t="s">
        <v>312</v>
      </c>
      <c r="E103" s="145" t="s">
        <v>6525</v>
      </c>
      <c r="F103" s="145" t="s">
        <v>143</v>
      </c>
      <c r="G103" s="146">
        <v>17</v>
      </c>
      <c r="H103" s="147" t="s">
        <v>6526</v>
      </c>
      <c r="I103" s="145" t="s">
        <v>6527</v>
      </c>
      <c r="J103" s="146">
        <v>19968268102</v>
      </c>
      <c r="K103" s="157" t="s">
        <v>27</v>
      </c>
      <c r="L103" s="158">
        <v>44397</v>
      </c>
      <c r="M103" s="157" t="s">
        <v>6528</v>
      </c>
      <c r="N103" s="157"/>
      <c r="O103" s="159"/>
      <c r="P103" s="146"/>
      <c r="Q103" s="157"/>
      <c r="R103" s="146"/>
      <c r="S103" s="139" t="s">
        <v>6524</v>
      </c>
      <c r="T103" s="146"/>
      <c r="Z103" s="130" t="str">
        <f t="shared" si="2"/>
        <v>19(3)陆丽斯</v>
      </c>
    </row>
    <row r="104" ht="19.5" customHeight="1" spans="1:26">
      <c r="A104" s="138">
        <v>99</v>
      </c>
      <c r="B104" s="138" t="s">
        <v>6529</v>
      </c>
      <c r="C104" s="138" t="s">
        <v>21</v>
      </c>
      <c r="D104" s="145" t="s">
        <v>312</v>
      </c>
      <c r="E104" s="145" t="s">
        <v>6530</v>
      </c>
      <c r="F104" s="145" t="s">
        <v>24</v>
      </c>
      <c r="G104" s="146">
        <v>17</v>
      </c>
      <c r="H104" s="145" t="s">
        <v>6413</v>
      </c>
      <c r="I104" s="145" t="s">
        <v>6531</v>
      </c>
      <c r="J104" s="146">
        <v>18776879820</v>
      </c>
      <c r="K104" s="146" t="s">
        <v>27</v>
      </c>
      <c r="L104" s="158">
        <v>44396</v>
      </c>
      <c r="M104" s="146"/>
      <c r="N104" s="146"/>
      <c r="O104" s="158"/>
      <c r="P104" s="146"/>
      <c r="Q104" s="146"/>
      <c r="R104" s="146"/>
      <c r="S104" s="139" t="s">
        <v>6529</v>
      </c>
      <c r="T104" s="146"/>
      <c r="Z104" s="130" t="str">
        <f t="shared" si="2"/>
        <v>19(3)许平海</v>
      </c>
    </row>
    <row r="105" ht="19.5" customHeight="1" spans="1:26">
      <c r="A105" s="138">
        <v>100</v>
      </c>
      <c r="B105" s="138" t="s">
        <v>6532</v>
      </c>
      <c r="C105" s="138" t="s">
        <v>21</v>
      </c>
      <c r="D105" s="145" t="s">
        <v>312</v>
      </c>
      <c r="E105" s="145" t="s">
        <v>6533</v>
      </c>
      <c r="F105" s="145" t="s">
        <v>24</v>
      </c>
      <c r="G105" s="146">
        <v>17</v>
      </c>
      <c r="H105" s="145" t="s">
        <v>6534</v>
      </c>
      <c r="I105" s="145" t="s">
        <v>6535</v>
      </c>
      <c r="J105" s="146">
        <v>18820187619</v>
      </c>
      <c r="K105" s="157" t="s">
        <v>27</v>
      </c>
      <c r="L105" s="158">
        <v>44396</v>
      </c>
      <c r="M105" s="157"/>
      <c r="N105" s="157"/>
      <c r="O105" s="159"/>
      <c r="P105" s="146"/>
      <c r="Q105" s="157"/>
      <c r="R105" s="146"/>
      <c r="S105" s="139" t="s">
        <v>6532</v>
      </c>
      <c r="T105" s="146" t="s">
        <v>17668</v>
      </c>
      <c r="Z105" s="130" t="str">
        <f t="shared" si="2"/>
        <v>19(3)黄圣海</v>
      </c>
    </row>
    <row r="106" ht="19.5" customHeight="1" spans="1:26">
      <c r="A106" s="138">
        <v>101</v>
      </c>
      <c r="B106" s="138" t="s">
        <v>6536</v>
      </c>
      <c r="C106" s="138" t="s">
        <v>21</v>
      </c>
      <c r="D106" s="145" t="s">
        <v>312</v>
      </c>
      <c r="E106" s="145" t="s">
        <v>6537</v>
      </c>
      <c r="F106" s="145" t="s">
        <v>24</v>
      </c>
      <c r="G106" s="146">
        <v>16</v>
      </c>
      <c r="H106" s="145" t="s">
        <v>6538</v>
      </c>
      <c r="I106" s="145" t="s">
        <v>6539</v>
      </c>
      <c r="J106" s="146">
        <v>15277895670</v>
      </c>
      <c r="K106" s="157" t="s">
        <v>27</v>
      </c>
      <c r="L106" s="158">
        <v>44396</v>
      </c>
      <c r="M106" s="157" t="s">
        <v>2455</v>
      </c>
      <c r="N106" s="157" t="s">
        <v>30</v>
      </c>
      <c r="O106" s="158"/>
      <c r="P106" s="157"/>
      <c r="Q106" s="157"/>
      <c r="R106" s="146" t="s">
        <v>6540</v>
      </c>
      <c r="S106" s="139" t="s">
        <v>6536</v>
      </c>
      <c r="T106" s="146"/>
      <c r="Z106" s="130" t="str">
        <f t="shared" si="2"/>
        <v>19(3)蓝富山</v>
      </c>
    </row>
    <row r="107" ht="19.5" customHeight="1" spans="1:26">
      <c r="A107" s="138">
        <v>102</v>
      </c>
      <c r="B107" s="138" t="s">
        <v>17669</v>
      </c>
      <c r="C107" s="138" t="s">
        <v>21</v>
      </c>
      <c r="D107" s="145" t="s">
        <v>312</v>
      </c>
      <c r="E107" s="145" t="s">
        <v>17670</v>
      </c>
      <c r="F107" s="145" t="s">
        <v>24</v>
      </c>
      <c r="G107" s="146">
        <v>17</v>
      </c>
      <c r="H107" s="157" t="s">
        <v>6511</v>
      </c>
      <c r="I107" s="145" t="s">
        <v>17671</v>
      </c>
      <c r="J107" s="146" t="s">
        <v>17672</v>
      </c>
      <c r="K107" s="157" t="s">
        <v>27</v>
      </c>
      <c r="L107" s="158"/>
      <c r="M107" s="157"/>
      <c r="N107" s="157"/>
      <c r="O107" s="158"/>
      <c r="P107" s="157"/>
      <c r="Q107" s="157"/>
      <c r="R107" s="157"/>
      <c r="S107" s="139" t="s">
        <v>17669</v>
      </c>
      <c r="T107" s="157"/>
      <c r="Z107" s="130" t="str">
        <f t="shared" si="2"/>
        <v>19(3)覃亮</v>
      </c>
    </row>
    <row r="108" ht="19.5" customHeight="1" spans="1:26">
      <c r="A108" s="138">
        <v>103</v>
      </c>
      <c r="B108" s="138" t="s">
        <v>6545</v>
      </c>
      <c r="C108" s="138" t="s">
        <v>21</v>
      </c>
      <c r="D108" s="145" t="s">
        <v>312</v>
      </c>
      <c r="E108" s="145" t="s">
        <v>6546</v>
      </c>
      <c r="F108" s="145" t="s">
        <v>24</v>
      </c>
      <c r="G108" s="146">
        <v>16</v>
      </c>
      <c r="H108" s="147" t="s">
        <v>6547</v>
      </c>
      <c r="I108" s="145" t="s">
        <v>6548</v>
      </c>
      <c r="J108" s="146">
        <v>18978760818</v>
      </c>
      <c r="K108" s="157" t="s">
        <v>27</v>
      </c>
      <c r="L108" s="158">
        <v>44394</v>
      </c>
      <c r="M108" s="157" t="s">
        <v>28</v>
      </c>
      <c r="N108" s="157" t="s">
        <v>30</v>
      </c>
      <c r="O108" s="158"/>
      <c r="P108" s="146"/>
      <c r="Q108" s="157" t="s">
        <v>30</v>
      </c>
      <c r="R108" s="146" t="s">
        <v>1517</v>
      </c>
      <c r="S108" s="139" t="s">
        <v>6545</v>
      </c>
      <c r="T108" s="146"/>
      <c r="Z108" s="130" t="str">
        <f t="shared" si="2"/>
        <v>19(3)张俊杰</v>
      </c>
    </row>
    <row r="109" ht="19.5" customHeight="1" spans="1:26">
      <c r="A109" s="138">
        <v>104</v>
      </c>
      <c r="B109" s="138" t="s">
        <v>6549</v>
      </c>
      <c r="C109" s="138" t="s">
        <v>21</v>
      </c>
      <c r="D109" s="145" t="s">
        <v>312</v>
      </c>
      <c r="E109" s="147" t="s">
        <v>6550</v>
      </c>
      <c r="F109" s="145" t="s">
        <v>24</v>
      </c>
      <c r="G109" s="146">
        <v>16</v>
      </c>
      <c r="H109" s="145" t="s">
        <v>6551</v>
      </c>
      <c r="I109" s="145" t="s">
        <v>6552</v>
      </c>
      <c r="J109" s="146">
        <v>13471872728</v>
      </c>
      <c r="K109" s="157" t="s">
        <v>27</v>
      </c>
      <c r="L109" s="158"/>
      <c r="M109" s="157"/>
      <c r="N109" s="157"/>
      <c r="O109" s="158"/>
      <c r="P109" s="157"/>
      <c r="Q109" s="157"/>
      <c r="R109" s="146"/>
      <c r="S109" s="139" t="s">
        <v>6549</v>
      </c>
      <c r="T109" s="146"/>
      <c r="Z109" s="130" t="str">
        <f t="shared" si="2"/>
        <v>19(3)韦晶耀</v>
      </c>
    </row>
    <row r="110" ht="19.5" customHeight="1" spans="1:26">
      <c r="A110" s="138">
        <v>105</v>
      </c>
      <c r="B110" s="138" t="s">
        <v>6553</v>
      </c>
      <c r="C110" s="138" t="s">
        <v>21</v>
      </c>
      <c r="D110" s="145" t="s">
        <v>312</v>
      </c>
      <c r="E110" s="145" t="s">
        <v>6554</v>
      </c>
      <c r="F110" s="145" t="s">
        <v>24</v>
      </c>
      <c r="G110" s="146">
        <v>17</v>
      </c>
      <c r="H110" s="145" t="s">
        <v>17673</v>
      </c>
      <c r="I110" s="145" t="s">
        <v>6555</v>
      </c>
      <c r="J110" s="146">
        <v>15878685711</v>
      </c>
      <c r="K110" s="157" t="s">
        <v>27</v>
      </c>
      <c r="L110" s="158">
        <v>44406</v>
      </c>
      <c r="M110" s="157"/>
      <c r="N110" s="157"/>
      <c r="O110" s="158"/>
      <c r="P110" s="146"/>
      <c r="Q110" s="157"/>
      <c r="R110" s="146"/>
      <c r="S110" s="139" t="s">
        <v>6553</v>
      </c>
      <c r="T110" s="146"/>
      <c r="Z110" s="130" t="str">
        <f t="shared" si="2"/>
        <v>19(3)韦忠恒</v>
      </c>
    </row>
    <row r="111" ht="19.5" customHeight="1" spans="1:26">
      <c r="A111" s="138">
        <v>106</v>
      </c>
      <c r="B111" s="138" t="s">
        <v>6556</v>
      </c>
      <c r="C111" s="138" t="s">
        <v>21</v>
      </c>
      <c r="D111" s="145" t="s">
        <v>312</v>
      </c>
      <c r="E111" s="145" t="s">
        <v>6557</v>
      </c>
      <c r="F111" s="145" t="s">
        <v>143</v>
      </c>
      <c r="G111" s="146">
        <v>15</v>
      </c>
      <c r="H111" s="145" t="s">
        <v>6558</v>
      </c>
      <c r="I111" s="145" t="s">
        <v>6559</v>
      </c>
      <c r="J111" s="146">
        <v>15296505061</v>
      </c>
      <c r="K111" s="157" t="s">
        <v>27</v>
      </c>
      <c r="L111" s="158">
        <v>44396</v>
      </c>
      <c r="M111" s="157"/>
      <c r="N111" s="157"/>
      <c r="O111" s="158"/>
      <c r="P111" s="146"/>
      <c r="Q111" s="146"/>
      <c r="R111" s="146"/>
      <c r="S111" s="139" t="s">
        <v>6556</v>
      </c>
      <c r="T111" s="146"/>
      <c r="Z111" s="130" t="str">
        <f t="shared" si="2"/>
        <v>19(3)蒙慧宁</v>
      </c>
    </row>
    <row r="112" ht="19.5" customHeight="1" spans="1:26">
      <c r="A112" s="138">
        <v>107</v>
      </c>
      <c r="B112" s="138" t="s">
        <v>6565</v>
      </c>
      <c r="C112" s="138" t="s">
        <v>21</v>
      </c>
      <c r="D112" s="145" t="s">
        <v>312</v>
      </c>
      <c r="E112" s="145" t="s">
        <v>4597</v>
      </c>
      <c r="F112" s="145" t="s">
        <v>143</v>
      </c>
      <c r="G112" s="146">
        <v>16</v>
      </c>
      <c r="H112" s="145" t="s">
        <v>17674</v>
      </c>
      <c r="I112" s="145" t="s">
        <v>6567</v>
      </c>
      <c r="J112" s="146">
        <v>15362549065</v>
      </c>
      <c r="K112" s="157" t="s">
        <v>27</v>
      </c>
      <c r="L112" s="158">
        <v>44395</v>
      </c>
      <c r="M112" s="157"/>
      <c r="N112" s="157"/>
      <c r="O112" s="159"/>
      <c r="P112" s="146"/>
      <c r="Q112" s="157"/>
      <c r="R112" s="146"/>
      <c r="S112" s="139" t="s">
        <v>6565</v>
      </c>
      <c r="T112" s="146"/>
      <c r="Z112" s="130" t="str">
        <f t="shared" si="2"/>
        <v>19(3)韦秀英</v>
      </c>
    </row>
    <row r="113" ht="19.5" customHeight="1" spans="1:26">
      <c r="A113" s="138">
        <v>108</v>
      </c>
      <c r="B113" s="138" t="s">
        <v>6569</v>
      </c>
      <c r="C113" s="138" t="s">
        <v>21</v>
      </c>
      <c r="D113" s="145" t="s">
        <v>312</v>
      </c>
      <c r="E113" s="145" t="s">
        <v>6570</v>
      </c>
      <c r="F113" s="145" t="s">
        <v>143</v>
      </c>
      <c r="G113" s="157">
        <v>17</v>
      </c>
      <c r="H113" s="145" t="s">
        <v>3908</v>
      </c>
      <c r="I113" s="145" t="s">
        <v>6571</v>
      </c>
      <c r="J113" s="146">
        <v>13679845091</v>
      </c>
      <c r="K113" s="157" t="s">
        <v>27</v>
      </c>
      <c r="L113" s="158">
        <v>44396</v>
      </c>
      <c r="M113" s="157"/>
      <c r="N113" s="157"/>
      <c r="O113" s="158"/>
      <c r="P113" s="146"/>
      <c r="Q113" s="157"/>
      <c r="R113" s="146"/>
      <c r="S113" s="139" t="s">
        <v>6569</v>
      </c>
      <c r="T113" s="146"/>
      <c r="Z113" s="130" t="str">
        <f t="shared" si="2"/>
        <v>19(3)韦艳群</v>
      </c>
    </row>
    <row r="114" ht="19.5" customHeight="1" spans="1:26">
      <c r="A114" s="138">
        <v>109</v>
      </c>
      <c r="B114" s="138" t="s">
        <v>6572</v>
      </c>
      <c r="C114" s="138" t="s">
        <v>21</v>
      </c>
      <c r="D114" s="145" t="s">
        <v>312</v>
      </c>
      <c r="E114" s="145" t="s">
        <v>6573</v>
      </c>
      <c r="F114" s="145" t="s">
        <v>143</v>
      </c>
      <c r="G114" s="146">
        <v>17</v>
      </c>
      <c r="H114" s="145" t="s">
        <v>17675</v>
      </c>
      <c r="I114" s="145" t="s">
        <v>6575</v>
      </c>
      <c r="J114" s="146">
        <v>15177894149</v>
      </c>
      <c r="K114" s="146" t="s">
        <v>27</v>
      </c>
      <c r="L114" s="159">
        <v>44395</v>
      </c>
      <c r="M114" s="157"/>
      <c r="N114" s="157"/>
      <c r="O114" s="158"/>
      <c r="P114" s="146"/>
      <c r="Q114" s="157"/>
      <c r="R114" s="146"/>
      <c r="S114" s="139" t="s">
        <v>6572</v>
      </c>
      <c r="T114" s="146"/>
      <c r="Z114" s="130" t="str">
        <f t="shared" si="2"/>
        <v>19(3)韦柳情</v>
      </c>
    </row>
    <row r="115" ht="19.5" customHeight="1" spans="1:26">
      <c r="A115" s="138">
        <v>110</v>
      </c>
      <c r="B115" s="138" t="s">
        <v>6576</v>
      </c>
      <c r="C115" s="138" t="s">
        <v>21</v>
      </c>
      <c r="D115" s="145" t="s">
        <v>312</v>
      </c>
      <c r="E115" s="145" t="s">
        <v>6577</v>
      </c>
      <c r="F115" s="145" t="s">
        <v>143</v>
      </c>
      <c r="G115" s="146">
        <v>16</v>
      </c>
      <c r="H115" s="147" t="s">
        <v>17676</v>
      </c>
      <c r="I115" s="145" t="s">
        <v>6579</v>
      </c>
      <c r="J115" s="146">
        <v>15296078166</v>
      </c>
      <c r="K115" s="157" t="s">
        <v>27</v>
      </c>
      <c r="L115" s="158">
        <v>44395</v>
      </c>
      <c r="M115" s="157" t="s">
        <v>2455</v>
      </c>
      <c r="N115" s="157"/>
      <c r="O115" s="158"/>
      <c r="P115" s="146"/>
      <c r="Q115" s="157"/>
      <c r="R115" s="146"/>
      <c r="S115" s="139" t="s">
        <v>6576</v>
      </c>
      <c r="T115" s="146"/>
      <c r="Z115" s="130" t="str">
        <f t="shared" si="2"/>
        <v>19(3)陆心怡</v>
      </c>
    </row>
    <row r="116" ht="19.5" customHeight="1" spans="1:26">
      <c r="A116" s="138">
        <v>111</v>
      </c>
      <c r="B116" s="138" t="s">
        <v>6584</v>
      </c>
      <c r="C116" s="138" t="s">
        <v>21</v>
      </c>
      <c r="D116" s="145" t="s">
        <v>312</v>
      </c>
      <c r="E116" s="145" t="s">
        <v>6585</v>
      </c>
      <c r="F116" s="145" t="s">
        <v>143</v>
      </c>
      <c r="G116" s="146">
        <v>17</v>
      </c>
      <c r="H116" s="145" t="s">
        <v>6586</v>
      </c>
      <c r="I116" s="145" t="s">
        <v>6587</v>
      </c>
      <c r="J116" s="146">
        <v>13877821746</v>
      </c>
      <c r="K116" s="157" t="s">
        <v>27</v>
      </c>
      <c r="L116" s="158">
        <v>44395</v>
      </c>
      <c r="M116" s="157" t="s">
        <v>2172</v>
      </c>
      <c r="N116" s="157" t="s">
        <v>30</v>
      </c>
      <c r="O116" s="158"/>
      <c r="P116" s="146"/>
      <c r="Q116" s="157"/>
      <c r="R116" s="146" t="s">
        <v>1517</v>
      </c>
      <c r="S116" s="139" t="s">
        <v>6584</v>
      </c>
      <c r="T116" s="146"/>
      <c r="Z116" s="130" t="str">
        <f t="shared" si="2"/>
        <v>19(3)黄小晴</v>
      </c>
    </row>
    <row r="117" ht="19.5" customHeight="1" spans="1:26">
      <c r="A117" s="138">
        <v>112</v>
      </c>
      <c r="B117" s="138" t="s">
        <v>6588</v>
      </c>
      <c r="C117" s="138" t="s">
        <v>21</v>
      </c>
      <c r="D117" s="145" t="s">
        <v>312</v>
      </c>
      <c r="E117" s="145" t="s">
        <v>6589</v>
      </c>
      <c r="F117" s="145" t="s">
        <v>24</v>
      </c>
      <c r="G117" s="146">
        <v>17</v>
      </c>
      <c r="H117" s="147" t="s">
        <v>17677</v>
      </c>
      <c r="I117" s="145" t="s">
        <v>6424</v>
      </c>
      <c r="J117" s="146">
        <v>18977893579</v>
      </c>
      <c r="K117" s="157" t="s">
        <v>27</v>
      </c>
      <c r="L117" s="158">
        <v>44399</v>
      </c>
      <c r="M117" s="157" t="s">
        <v>6591</v>
      </c>
      <c r="N117" s="157" t="s">
        <v>30</v>
      </c>
      <c r="O117" s="158"/>
      <c r="P117" s="146"/>
      <c r="Q117" s="157"/>
      <c r="R117" s="146"/>
      <c r="S117" s="139" t="s">
        <v>6588</v>
      </c>
      <c r="T117" s="146"/>
      <c r="Z117" s="130" t="str">
        <f t="shared" si="2"/>
        <v>19(3)韦颖鹏</v>
      </c>
    </row>
    <row r="118" ht="19.5" customHeight="1" spans="1:26">
      <c r="A118" s="138">
        <v>113</v>
      </c>
      <c r="B118" s="138" t="s">
        <v>6599</v>
      </c>
      <c r="C118" s="138" t="s">
        <v>21</v>
      </c>
      <c r="D118" s="146" t="s">
        <v>312</v>
      </c>
      <c r="E118" s="157" t="s">
        <v>6600</v>
      </c>
      <c r="F118" s="157" t="s">
        <v>24</v>
      </c>
      <c r="G118" s="146">
        <v>17</v>
      </c>
      <c r="H118" s="147" t="s">
        <v>17678</v>
      </c>
      <c r="I118" s="147" t="s">
        <v>6601</v>
      </c>
      <c r="J118" s="146">
        <v>19127211380</v>
      </c>
      <c r="K118" s="157" t="s">
        <v>27</v>
      </c>
      <c r="L118" s="158">
        <v>44396</v>
      </c>
      <c r="M118" s="157" t="s">
        <v>2455</v>
      </c>
      <c r="N118" s="157"/>
      <c r="O118" s="158"/>
      <c r="P118" s="146"/>
      <c r="Q118" s="157"/>
      <c r="R118" s="146"/>
      <c r="S118" s="139" t="s">
        <v>6599</v>
      </c>
      <c r="T118" s="146"/>
      <c r="Z118" s="130" t="str">
        <f t="shared" si="2"/>
        <v>19(3)黄武宣</v>
      </c>
    </row>
    <row r="119" ht="19.5" customHeight="1" spans="1:26">
      <c r="A119" s="138">
        <v>114</v>
      </c>
      <c r="B119" s="138" t="s">
        <v>6610</v>
      </c>
      <c r="C119" s="138" t="s">
        <v>21</v>
      </c>
      <c r="D119" s="146" t="s">
        <v>312</v>
      </c>
      <c r="E119" s="157" t="s">
        <v>6611</v>
      </c>
      <c r="F119" s="157" t="s">
        <v>24</v>
      </c>
      <c r="G119" s="146">
        <v>16</v>
      </c>
      <c r="H119" s="157" t="s">
        <v>17611</v>
      </c>
      <c r="I119" s="157" t="s">
        <v>6612</v>
      </c>
      <c r="J119" s="146">
        <v>15296077065</v>
      </c>
      <c r="K119" s="157" t="s">
        <v>27</v>
      </c>
      <c r="L119" s="158"/>
      <c r="M119" s="146"/>
      <c r="N119" s="146"/>
      <c r="O119" s="158"/>
      <c r="P119" s="146"/>
      <c r="Q119" s="157"/>
      <c r="R119" s="146"/>
      <c r="S119" s="139" t="s">
        <v>6610</v>
      </c>
      <c r="T119" s="146"/>
      <c r="Z119" s="130" t="str">
        <f t="shared" si="2"/>
        <v>19(3)卢炀</v>
      </c>
    </row>
    <row r="120" ht="19.5" customHeight="1" spans="1:26">
      <c r="A120" s="138">
        <v>115</v>
      </c>
      <c r="B120" s="138" t="s">
        <v>6613</v>
      </c>
      <c r="C120" s="138" t="s">
        <v>21</v>
      </c>
      <c r="D120" s="146" t="s">
        <v>312</v>
      </c>
      <c r="E120" s="157" t="s">
        <v>6614</v>
      </c>
      <c r="F120" s="157" t="s">
        <v>24</v>
      </c>
      <c r="G120" s="146">
        <v>17</v>
      </c>
      <c r="H120" s="157" t="s">
        <v>17679</v>
      </c>
      <c r="I120" s="157" t="s">
        <v>6616</v>
      </c>
      <c r="J120" s="146">
        <v>1376815871</v>
      </c>
      <c r="K120" s="157" t="s">
        <v>27</v>
      </c>
      <c r="L120" s="158"/>
      <c r="M120" s="157"/>
      <c r="N120" s="157"/>
      <c r="O120" s="158"/>
      <c r="P120" s="146"/>
      <c r="Q120" s="157"/>
      <c r="R120" s="157"/>
      <c r="S120" s="139" t="s">
        <v>6613</v>
      </c>
      <c r="T120" s="157"/>
      <c r="Z120" s="130" t="str">
        <f t="shared" si="2"/>
        <v>19(3)张光裕</v>
      </c>
    </row>
    <row r="121" ht="19.5" customHeight="1" spans="1:26">
      <c r="A121" s="138">
        <v>116</v>
      </c>
      <c r="B121" s="138" t="s">
        <v>6617</v>
      </c>
      <c r="C121" s="138" t="s">
        <v>21</v>
      </c>
      <c r="D121" s="139" t="s">
        <v>312</v>
      </c>
      <c r="E121" s="138" t="s">
        <v>6618</v>
      </c>
      <c r="F121" s="138" t="s">
        <v>24</v>
      </c>
      <c r="G121" s="139">
        <v>17</v>
      </c>
      <c r="H121" s="139" t="s">
        <v>6619</v>
      </c>
      <c r="I121" s="139" t="s">
        <v>6620</v>
      </c>
      <c r="J121" s="139">
        <v>13407750397</v>
      </c>
      <c r="K121" s="139" t="s">
        <v>27</v>
      </c>
      <c r="L121" s="154">
        <v>44400</v>
      </c>
      <c r="M121" s="139" t="s">
        <v>6621</v>
      </c>
      <c r="N121" s="139"/>
      <c r="O121" s="154"/>
      <c r="P121" s="139"/>
      <c r="Q121" s="139"/>
      <c r="R121" s="138"/>
      <c r="S121" s="139" t="s">
        <v>6617</v>
      </c>
      <c r="T121" s="138"/>
      <c r="Z121" s="130" t="str">
        <f t="shared" si="2"/>
        <v>19(3)韦振辉</v>
      </c>
    </row>
    <row r="122" ht="19.5" customHeight="1" spans="1:26">
      <c r="A122" s="138">
        <v>117</v>
      </c>
      <c r="B122" s="138" t="s">
        <v>6622</v>
      </c>
      <c r="C122" s="138" t="s">
        <v>21</v>
      </c>
      <c r="D122" s="139" t="s">
        <v>312</v>
      </c>
      <c r="E122" s="138" t="s">
        <v>6623</v>
      </c>
      <c r="F122" s="138" t="s">
        <v>24</v>
      </c>
      <c r="G122" s="139">
        <v>17</v>
      </c>
      <c r="H122" s="139" t="s">
        <v>17680</v>
      </c>
      <c r="I122" s="139" t="s">
        <v>6625</v>
      </c>
      <c r="J122" s="139">
        <v>15949329002</v>
      </c>
      <c r="K122" s="139" t="s">
        <v>27</v>
      </c>
      <c r="L122" s="154"/>
      <c r="M122" s="139"/>
      <c r="N122" s="139"/>
      <c r="O122" s="154"/>
      <c r="P122" s="139"/>
      <c r="Q122" s="139"/>
      <c r="R122" s="138"/>
      <c r="S122" s="139" t="s">
        <v>6622</v>
      </c>
      <c r="T122" s="138"/>
      <c r="Z122" s="130" t="str">
        <f t="shared" si="2"/>
        <v>19(3)蓝胜</v>
      </c>
    </row>
    <row r="123" ht="19.5" customHeight="1" spans="1:26">
      <c r="A123" s="138">
        <v>118</v>
      </c>
      <c r="B123" s="138" t="s">
        <v>6630</v>
      </c>
      <c r="C123" s="138" t="s">
        <v>21</v>
      </c>
      <c r="D123" s="139" t="s">
        <v>312</v>
      </c>
      <c r="E123" s="138" t="s">
        <v>6631</v>
      </c>
      <c r="F123" s="138" t="s">
        <v>24</v>
      </c>
      <c r="G123" s="139">
        <v>17</v>
      </c>
      <c r="H123" s="139" t="s">
        <v>646</v>
      </c>
      <c r="I123" s="139" t="s">
        <v>6632</v>
      </c>
      <c r="J123" s="139">
        <v>19978824312</v>
      </c>
      <c r="K123" s="139" t="s">
        <v>27</v>
      </c>
      <c r="L123" s="154">
        <v>44398</v>
      </c>
      <c r="M123" s="139" t="s">
        <v>2747</v>
      </c>
      <c r="N123" s="139" t="s">
        <v>30</v>
      </c>
      <c r="O123" s="154"/>
      <c r="P123" s="139"/>
      <c r="Q123" s="139" t="s">
        <v>30</v>
      </c>
      <c r="R123" s="138" t="s">
        <v>1517</v>
      </c>
      <c r="S123" s="139" t="s">
        <v>6630</v>
      </c>
      <c r="T123" s="138"/>
      <c r="Z123" s="130" t="str">
        <f t="shared" si="2"/>
        <v>19(3)韦程锰</v>
      </c>
    </row>
    <row r="124" ht="19.5" customHeight="1" spans="1:26">
      <c r="A124" s="138">
        <v>119</v>
      </c>
      <c r="B124" s="138" t="s">
        <v>6637</v>
      </c>
      <c r="C124" s="138" t="s">
        <v>21</v>
      </c>
      <c r="D124" s="139" t="s">
        <v>312</v>
      </c>
      <c r="E124" s="138" t="s">
        <v>1238</v>
      </c>
      <c r="F124" s="138" t="s">
        <v>143</v>
      </c>
      <c r="G124" s="139">
        <v>17</v>
      </c>
      <c r="H124" s="139" t="s">
        <v>17681</v>
      </c>
      <c r="I124" s="139" t="s">
        <v>6638</v>
      </c>
      <c r="J124" s="139">
        <v>18177870028</v>
      </c>
      <c r="K124" s="139" t="s">
        <v>27</v>
      </c>
      <c r="L124" s="154">
        <v>44394</v>
      </c>
      <c r="M124" s="139" t="s">
        <v>2172</v>
      </c>
      <c r="N124" s="139"/>
      <c r="O124" s="154"/>
      <c r="P124" s="139"/>
      <c r="Q124" s="139"/>
      <c r="R124" s="138" t="s">
        <v>1517</v>
      </c>
      <c r="S124" s="139" t="s">
        <v>6637</v>
      </c>
      <c r="T124" s="138"/>
      <c r="Z124" s="130" t="str">
        <f t="shared" si="2"/>
        <v>19(3)韦柳婷</v>
      </c>
    </row>
    <row r="125" ht="19.5" customHeight="1" spans="1:26">
      <c r="A125" s="138">
        <v>120</v>
      </c>
      <c r="B125" s="138" t="s">
        <v>17682</v>
      </c>
      <c r="C125" s="138" t="s">
        <v>21</v>
      </c>
      <c r="D125" s="139" t="s">
        <v>312</v>
      </c>
      <c r="E125" s="138" t="s">
        <v>17683</v>
      </c>
      <c r="F125" s="138" t="s">
        <v>143</v>
      </c>
      <c r="G125" s="139">
        <v>17</v>
      </c>
      <c r="H125" s="139" t="s">
        <v>17684</v>
      </c>
      <c r="I125" s="139" t="s">
        <v>17685</v>
      </c>
      <c r="J125" s="139">
        <v>18407781863</v>
      </c>
      <c r="K125" s="139" t="s">
        <v>27</v>
      </c>
      <c r="L125" s="154"/>
      <c r="M125" s="139"/>
      <c r="N125" s="139"/>
      <c r="O125" s="154"/>
      <c r="P125" s="139"/>
      <c r="Q125" s="139"/>
      <c r="R125" s="138"/>
      <c r="S125" s="139" t="s">
        <v>17682</v>
      </c>
      <c r="T125" s="138"/>
      <c r="Z125" s="130" t="str">
        <f t="shared" si="2"/>
        <v>19(3)陆卫露</v>
      </c>
    </row>
    <row r="126" ht="19.5" customHeight="1" spans="1:26">
      <c r="A126" s="138">
        <v>121</v>
      </c>
      <c r="B126" s="138" t="s">
        <v>6639</v>
      </c>
      <c r="C126" s="138" t="s">
        <v>21</v>
      </c>
      <c r="D126" s="139" t="s">
        <v>312</v>
      </c>
      <c r="E126" s="138" t="s">
        <v>6640</v>
      </c>
      <c r="F126" s="138" t="s">
        <v>143</v>
      </c>
      <c r="G126" s="139">
        <v>17</v>
      </c>
      <c r="H126" s="139" t="s">
        <v>17686</v>
      </c>
      <c r="I126" s="139" t="s">
        <v>6642</v>
      </c>
      <c r="J126" s="139">
        <v>13397886033</v>
      </c>
      <c r="K126" s="139" t="s">
        <v>27</v>
      </c>
      <c r="L126" s="154">
        <v>44394</v>
      </c>
      <c r="M126" s="139" t="s">
        <v>4172</v>
      </c>
      <c r="N126" s="139"/>
      <c r="O126" s="154"/>
      <c r="P126" s="139"/>
      <c r="Q126" s="139"/>
      <c r="R126" s="138"/>
      <c r="S126" s="139" t="s">
        <v>6639</v>
      </c>
      <c r="T126" s="138"/>
      <c r="Z126" s="130" t="str">
        <f t="shared" si="2"/>
        <v>19(3)韦妹婷</v>
      </c>
    </row>
    <row r="127" ht="19.5" customHeight="1" spans="1:26">
      <c r="A127" s="138">
        <v>122</v>
      </c>
      <c r="B127" s="138" t="s">
        <v>6643</v>
      </c>
      <c r="C127" s="138" t="s">
        <v>21</v>
      </c>
      <c r="D127" s="139" t="s">
        <v>312</v>
      </c>
      <c r="E127" s="138" t="s">
        <v>6644</v>
      </c>
      <c r="F127" s="138" t="s">
        <v>143</v>
      </c>
      <c r="G127" s="139">
        <v>17</v>
      </c>
      <c r="H127" s="139" t="s">
        <v>6645</v>
      </c>
      <c r="I127" s="139" t="s">
        <v>6646</v>
      </c>
      <c r="J127" s="139">
        <v>15277892245</v>
      </c>
      <c r="K127" s="139" t="s">
        <v>27</v>
      </c>
      <c r="L127" s="154">
        <v>44395</v>
      </c>
      <c r="M127" s="139"/>
      <c r="N127" s="139"/>
      <c r="O127" s="154"/>
      <c r="P127" s="139"/>
      <c r="Q127" s="139"/>
      <c r="R127" s="138"/>
      <c r="S127" s="139" t="s">
        <v>6643</v>
      </c>
      <c r="T127" s="138"/>
      <c r="Z127" s="130" t="str">
        <f t="shared" si="2"/>
        <v>19(3)韦精晶</v>
      </c>
    </row>
    <row r="128" ht="19.5" customHeight="1" spans="1:26">
      <c r="A128" s="138">
        <v>123</v>
      </c>
      <c r="B128" s="138" t="s">
        <v>6655</v>
      </c>
      <c r="C128" s="138" t="s">
        <v>21</v>
      </c>
      <c r="D128" s="139" t="s">
        <v>312</v>
      </c>
      <c r="E128" s="138" t="s">
        <v>6656</v>
      </c>
      <c r="F128" s="138" t="s">
        <v>143</v>
      </c>
      <c r="G128" s="139">
        <v>17</v>
      </c>
      <c r="H128" s="139" t="s">
        <v>17687</v>
      </c>
      <c r="I128" s="139" t="s">
        <v>6657</v>
      </c>
      <c r="J128" s="139">
        <v>15977887984</v>
      </c>
      <c r="K128" s="139" t="s">
        <v>27</v>
      </c>
      <c r="L128" s="154">
        <v>44394</v>
      </c>
      <c r="M128" s="139" t="s">
        <v>4172</v>
      </c>
      <c r="N128" s="139" t="s">
        <v>30</v>
      </c>
      <c r="O128" s="154"/>
      <c r="P128" s="139"/>
      <c r="Q128" s="139"/>
      <c r="R128" s="138"/>
      <c r="S128" s="139" t="s">
        <v>6655</v>
      </c>
      <c r="T128" s="138"/>
      <c r="Z128" s="130" t="str">
        <f t="shared" si="2"/>
        <v>19(3)唐玉鑫</v>
      </c>
    </row>
    <row r="129" ht="19.5" customHeight="1" spans="1:26">
      <c r="A129" s="138">
        <v>124</v>
      </c>
      <c r="B129" s="138" t="s">
        <v>6658</v>
      </c>
      <c r="C129" s="138" t="s">
        <v>21</v>
      </c>
      <c r="D129" s="139" t="s">
        <v>312</v>
      </c>
      <c r="E129" s="138" t="s">
        <v>6659</v>
      </c>
      <c r="F129" s="138" t="s">
        <v>143</v>
      </c>
      <c r="G129" s="139">
        <v>17</v>
      </c>
      <c r="H129" s="139" t="s">
        <v>17688</v>
      </c>
      <c r="I129" s="139" t="s">
        <v>6661</v>
      </c>
      <c r="J129" s="139">
        <v>17377448835</v>
      </c>
      <c r="K129" s="139" t="s">
        <v>27</v>
      </c>
      <c r="L129" s="154">
        <v>44404</v>
      </c>
      <c r="M129" s="139" t="s">
        <v>6662</v>
      </c>
      <c r="N129" s="139"/>
      <c r="O129" s="154"/>
      <c r="P129" s="139"/>
      <c r="Q129" s="139"/>
      <c r="R129" s="138"/>
      <c r="S129" s="139" t="s">
        <v>6658</v>
      </c>
      <c r="T129" s="138"/>
      <c r="Z129" s="130" t="str">
        <f t="shared" si="2"/>
        <v>19(3)黄婉秋</v>
      </c>
    </row>
    <row r="130" ht="19.5" customHeight="1" spans="1:26">
      <c r="A130" s="138">
        <v>125</v>
      </c>
      <c r="B130" s="138" t="s">
        <v>6671</v>
      </c>
      <c r="C130" s="138" t="s">
        <v>21</v>
      </c>
      <c r="D130" s="139" t="s">
        <v>312</v>
      </c>
      <c r="E130" s="138" t="s">
        <v>6672</v>
      </c>
      <c r="F130" s="138" t="s">
        <v>24</v>
      </c>
      <c r="G130" s="139">
        <v>15</v>
      </c>
      <c r="H130" s="139" t="s">
        <v>6673</v>
      </c>
      <c r="I130" s="139" t="s">
        <v>6674</v>
      </c>
      <c r="J130" s="139">
        <v>19127174737</v>
      </c>
      <c r="K130" s="139" t="s">
        <v>27</v>
      </c>
      <c r="L130" s="154">
        <v>44396</v>
      </c>
      <c r="M130" s="139"/>
      <c r="N130" s="139"/>
      <c r="O130" s="154"/>
      <c r="P130" s="139"/>
      <c r="Q130" s="139"/>
      <c r="R130" s="138"/>
      <c r="S130" s="139" t="s">
        <v>6671</v>
      </c>
      <c r="T130" s="138"/>
      <c r="Z130" s="130" t="str">
        <f t="shared" si="2"/>
        <v>19(3)韦炳炷</v>
      </c>
    </row>
    <row r="131" ht="19.5" customHeight="1" spans="1:26">
      <c r="A131" s="138">
        <v>126</v>
      </c>
      <c r="B131" s="138" t="s">
        <v>6683</v>
      </c>
      <c r="C131" s="138" t="s">
        <v>21</v>
      </c>
      <c r="D131" s="139" t="s">
        <v>312</v>
      </c>
      <c r="E131" s="138" t="s">
        <v>6684</v>
      </c>
      <c r="F131" s="138" t="s">
        <v>24</v>
      </c>
      <c r="G131" s="139">
        <v>17</v>
      </c>
      <c r="H131" s="139" t="s">
        <v>17689</v>
      </c>
      <c r="I131" s="139" t="s">
        <v>6686</v>
      </c>
      <c r="J131" s="139">
        <v>15878823598</v>
      </c>
      <c r="K131" s="139" t="s">
        <v>27</v>
      </c>
      <c r="L131" s="154">
        <v>44395</v>
      </c>
      <c r="M131" s="139" t="s">
        <v>98</v>
      </c>
      <c r="N131" s="139" t="s">
        <v>27</v>
      </c>
      <c r="O131" s="154">
        <v>44416</v>
      </c>
      <c r="P131" s="139" t="s">
        <v>98</v>
      </c>
      <c r="Q131" s="139" t="s">
        <v>30</v>
      </c>
      <c r="R131" s="138" t="s">
        <v>1517</v>
      </c>
      <c r="S131" s="139" t="s">
        <v>6683</v>
      </c>
      <c r="T131" s="138"/>
      <c r="Z131" s="130" t="str">
        <f t="shared" si="2"/>
        <v>19(3)黄恒</v>
      </c>
    </row>
    <row r="132" ht="19.5" customHeight="1" spans="1:26">
      <c r="A132" s="138">
        <v>127</v>
      </c>
      <c r="B132" s="138" t="s">
        <v>6691</v>
      </c>
      <c r="C132" s="138" t="s">
        <v>21</v>
      </c>
      <c r="D132" s="139" t="s">
        <v>312</v>
      </c>
      <c r="E132" s="138" t="s">
        <v>6692</v>
      </c>
      <c r="F132" s="138" t="s">
        <v>24</v>
      </c>
      <c r="G132" s="139">
        <v>17</v>
      </c>
      <c r="H132" s="139" t="s">
        <v>6693</v>
      </c>
      <c r="I132" s="139" t="s">
        <v>6694</v>
      </c>
      <c r="J132" s="139">
        <v>18378893309</v>
      </c>
      <c r="K132" s="139" t="s">
        <v>27</v>
      </c>
      <c r="L132" s="154">
        <v>44398</v>
      </c>
      <c r="M132" s="139" t="s">
        <v>5944</v>
      </c>
      <c r="N132" s="139"/>
      <c r="O132" s="154"/>
      <c r="P132" s="139"/>
      <c r="Q132" s="139"/>
      <c r="R132" s="138"/>
      <c r="S132" s="139" t="s">
        <v>6691</v>
      </c>
      <c r="T132" s="138"/>
      <c r="Z132" s="130" t="str">
        <f t="shared" si="2"/>
        <v>19(3)覃喜庆</v>
      </c>
    </row>
    <row r="133" ht="19.5" customHeight="1" spans="1:26">
      <c r="A133" s="138">
        <v>128</v>
      </c>
      <c r="B133" s="138" t="s">
        <v>6695</v>
      </c>
      <c r="C133" s="138" t="s">
        <v>21</v>
      </c>
      <c r="D133" s="139" t="s">
        <v>312</v>
      </c>
      <c r="E133" s="138" t="s">
        <v>6696</v>
      </c>
      <c r="F133" s="138" t="s">
        <v>24</v>
      </c>
      <c r="G133" s="139">
        <v>17</v>
      </c>
      <c r="H133" s="139" t="s">
        <v>6697</v>
      </c>
      <c r="I133" s="139" t="s">
        <v>6698</v>
      </c>
      <c r="J133" s="139">
        <v>18977801779</v>
      </c>
      <c r="K133" s="139" t="s">
        <v>27</v>
      </c>
      <c r="L133" s="154"/>
      <c r="M133" s="139"/>
      <c r="N133" s="139"/>
      <c r="O133" s="154"/>
      <c r="P133" s="139"/>
      <c r="Q133" s="139"/>
      <c r="R133" s="138"/>
      <c r="S133" s="139" t="s">
        <v>6695</v>
      </c>
      <c r="T133" s="138"/>
      <c r="Z133" s="130" t="str">
        <f t="shared" si="2"/>
        <v>19(3)覃林樑</v>
      </c>
    </row>
    <row r="134" ht="19.5" customHeight="1" spans="1:26">
      <c r="A134" s="138">
        <v>129</v>
      </c>
      <c r="B134" s="138" t="s">
        <v>6699</v>
      </c>
      <c r="C134" s="138" t="s">
        <v>21</v>
      </c>
      <c r="D134" s="139" t="s">
        <v>312</v>
      </c>
      <c r="E134" s="138" t="s">
        <v>6700</v>
      </c>
      <c r="F134" s="138" t="s">
        <v>24</v>
      </c>
      <c r="G134" s="139">
        <v>17</v>
      </c>
      <c r="H134" s="139" t="s">
        <v>17690</v>
      </c>
      <c r="I134" s="139" t="s">
        <v>6702</v>
      </c>
      <c r="J134" s="139">
        <v>13737023969</v>
      </c>
      <c r="K134" s="139" t="s">
        <v>30</v>
      </c>
      <c r="L134" s="154"/>
      <c r="M134" s="139"/>
      <c r="N134" s="139"/>
      <c r="O134" s="154"/>
      <c r="P134" s="139"/>
      <c r="Q134" s="139"/>
      <c r="R134" s="138"/>
      <c r="S134" s="139" t="s">
        <v>6699</v>
      </c>
      <c r="T134" s="138"/>
      <c r="Z134" s="130" t="str">
        <f t="shared" si="2"/>
        <v>19(3)韦志璇</v>
      </c>
    </row>
    <row r="135" ht="19.5" customHeight="1" spans="1:26">
      <c r="A135" s="138">
        <v>130</v>
      </c>
      <c r="B135" s="138" t="s">
        <v>6704</v>
      </c>
      <c r="C135" s="138" t="s">
        <v>21</v>
      </c>
      <c r="D135" s="139" t="s">
        <v>312</v>
      </c>
      <c r="E135" s="138" t="s">
        <v>6705</v>
      </c>
      <c r="F135" s="138" t="s">
        <v>24</v>
      </c>
      <c r="G135" s="139">
        <v>17</v>
      </c>
      <c r="H135" s="139" t="s">
        <v>17691</v>
      </c>
      <c r="I135" s="139" t="s">
        <v>6707</v>
      </c>
      <c r="J135" s="139">
        <v>13687780500</v>
      </c>
      <c r="K135" s="139" t="s">
        <v>27</v>
      </c>
      <c r="L135" s="154"/>
      <c r="M135" s="139"/>
      <c r="N135" s="139"/>
      <c r="O135" s="154"/>
      <c r="P135" s="139"/>
      <c r="Q135" s="139"/>
      <c r="R135" s="138"/>
      <c r="S135" s="139" t="s">
        <v>6704</v>
      </c>
      <c r="T135" s="138"/>
      <c r="Z135" s="130" t="str">
        <f t="shared" ref="Z135:Z198" si="3">D135:D4716&amp;E135:E4716</f>
        <v>19(3)韦宏颖</v>
      </c>
    </row>
    <row r="136" ht="19.5" customHeight="1" spans="1:26">
      <c r="A136" s="138">
        <v>131</v>
      </c>
      <c r="B136" s="138" t="s">
        <v>6708</v>
      </c>
      <c r="C136" s="138" t="s">
        <v>21</v>
      </c>
      <c r="D136" s="139" t="s">
        <v>312</v>
      </c>
      <c r="E136" s="138" t="s">
        <v>6709</v>
      </c>
      <c r="F136" s="138" t="s">
        <v>24</v>
      </c>
      <c r="G136" s="139">
        <v>16</v>
      </c>
      <c r="H136" s="139" t="s">
        <v>17692</v>
      </c>
      <c r="I136" s="139" t="s">
        <v>6711</v>
      </c>
      <c r="J136" s="139">
        <v>18977894106</v>
      </c>
      <c r="K136" s="139" t="s">
        <v>27</v>
      </c>
      <c r="L136" s="154">
        <v>44398</v>
      </c>
      <c r="M136" s="139" t="s">
        <v>28</v>
      </c>
      <c r="N136" s="139" t="s">
        <v>30</v>
      </c>
      <c r="O136" s="154"/>
      <c r="P136" s="139"/>
      <c r="Q136" s="139"/>
      <c r="R136" s="138"/>
      <c r="S136" s="139" t="s">
        <v>6708</v>
      </c>
      <c r="T136" s="138"/>
      <c r="Z136" s="130" t="str">
        <f t="shared" si="3"/>
        <v>19(3)韦焕钢</v>
      </c>
    </row>
    <row r="137" ht="19.5" customHeight="1" spans="1:26">
      <c r="A137" s="138">
        <v>132</v>
      </c>
      <c r="B137" s="138" t="s">
        <v>6712</v>
      </c>
      <c r="C137" s="138" t="s">
        <v>21</v>
      </c>
      <c r="D137" s="138" t="s">
        <v>312</v>
      </c>
      <c r="E137" s="138" t="s">
        <v>6713</v>
      </c>
      <c r="F137" s="138" t="s">
        <v>24</v>
      </c>
      <c r="G137" s="138">
        <v>17</v>
      </c>
      <c r="H137" s="139" t="s">
        <v>6714</v>
      </c>
      <c r="I137" s="139" t="s">
        <v>6715</v>
      </c>
      <c r="J137" s="139" t="s">
        <v>6716</v>
      </c>
      <c r="K137" s="139" t="s">
        <v>27</v>
      </c>
      <c r="L137" s="154">
        <v>44396</v>
      </c>
      <c r="M137" s="139" t="s">
        <v>301</v>
      </c>
      <c r="N137" s="139" t="s">
        <v>30</v>
      </c>
      <c r="O137" s="154"/>
      <c r="P137" s="139"/>
      <c r="Q137" s="139" t="s">
        <v>30</v>
      </c>
      <c r="R137" s="138" t="s">
        <v>1517</v>
      </c>
      <c r="S137" s="139" t="s">
        <v>6712</v>
      </c>
      <c r="T137" s="138"/>
      <c r="Z137" s="130" t="str">
        <f t="shared" si="3"/>
        <v>19(3)覃始烽</v>
      </c>
    </row>
    <row r="138" ht="19.5" customHeight="1" spans="1:26">
      <c r="A138" s="138">
        <v>133</v>
      </c>
      <c r="B138" s="138" t="s">
        <v>6717</v>
      </c>
      <c r="C138" s="138" t="s">
        <v>21</v>
      </c>
      <c r="D138" s="138" t="s">
        <v>312</v>
      </c>
      <c r="E138" s="138" t="s">
        <v>6718</v>
      </c>
      <c r="F138" s="138" t="s">
        <v>24</v>
      </c>
      <c r="G138" s="138">
        <v>16</v>
      </c>
      <c r="H138" s="139" t="s">
        <v>17693</v>
      </c>
      <c r="I138" s="139" t="s">
        <v>6719</v>
      </c>
      <c r="J138" s="139">
        <v>13684992771</v>
      </c>
      <c r="K138" s="139" t="s">
        <v>27</v>
      </c>
      <c r="L138" s="154">
        <v>44400</v>
      </c>
      <c r="M138" s="139" t="s">
        <v>2455</v>
      </c>
      <c r="N138" s="139" t="s">
        <v>30</v>
      </c>
      <c r="O138" s="154"/>
      <c r="P138" s="139"/>
      <c r="Q138" s="139"/>
      <c r="R138" s="138"/>
      <c r="S138" s="139" t="s">
        <v>6717</v>
      </c>
      <c r="T138" s="138"/>
      <c r="Z138" s="130" t="str">
        <f t="shared" si="3"/>
        <v>19(3)韦明涛</v>
      </c>
    </row>
    <row r="139" ht="19.5" customHeight="1" spans="1:26">
      <c r="A139" s="138">
        <v>134</v>
      </c>
      <c r="B139" s="138" t="s">
        <v>6720</v>
      </c>
      <c r="C139" s="138" t="s">
        <v>21</v>
      </c>
      <c r="D139" s="138" t="s">
        <v>312</v>
      </c>
      <c r="E139" s="138" t="s">
        <v>6721</v>
      </c>
      <c r="F139" s="138" t="s">
        <v>24</v>
      </c>
      <c r="G139" s="138">
        <v>16</v>
      </c>
      <c r="H139" s="139" t="s">
        <v>17694</v>
      </c>
      <c r="I139" s="139" t="s">
        <v>6723</v>
      </c>
      <c r="J139" s="139">
        <v>15177890153</v>
      </c>
      <c r="K139" s="139" t="s">
        <v>27</v>
      </c>
      <c r="L139" s="154"/>
      <c r="M139" s="139"/>
      <c r="N139" s="139"/>
      <c r="O139" s="154"/>
      <c r="P139" s="139"/>
      <c r="Q139" s="139"/>
      <c r="R139" s="138"/>
      <c r="S139" s="139" t="s">
        <v>6720</v>
      </c>
      <c r="T139" s="138"/>
      <c r="Z139" s="130" t="str">
        <f t="shared" si="3"/>
        <v>19(3)李宏先</v>
      </c>
    </row>
    <row r="140" ht="19.5" customHeight="1" spans="1:26">
      <c r="A140" s="138">
        <v>135</v>
      </c>
      <c r="B140" s="138" t="s">
        <v>6724</v>
      </c>
      <c r="C140" s="138" t="s">
        <v>21</v>
      </c>
      <c r="D140" s="138" t="s">
        <v>312</v>
      </c>
      <c r="E140" s="138" t="s">
        <v>6725</v>
      </c>
      <c r="F140" s="138" t="s">
        <v>143</v>
      </c>
      <c r="G140" s="138">
        <v>17</v>
      </c>
      <c r="H140" s="139" t="s">
        <v>6726</v>
      </c>
      <c r="I140" s="139" t="s">
        <v>6727</v>
      </c>
      <c r="J140" s="139">
        <v>13690751881</v>
      </c>
      <c r="K140" s="139" t="s">
        <v>27</v>
      </c>
      <c r="L140" s="154"/>
      <c r="M140" s="139"/>
      <c r="N140" s="139"/>
      <c r="O140" s="154"/>
      <c r="P140" s="139"/>
      <c r="Q140" s="139"/>
      <c r="R140" s="138"/>
      <c r="S140" s="139" t="s">
        <v>6724</v>
      </c>
      <c r="T140" s="138"/>
      <c r="Z140" s="130" t="str">
        <f t="shared" si="3"/>
        <v>19(3)韦柳吉</v>
      </c>
    </row>
    <row r="141" ht="19.5" customHeight="1" spans="1:26">
      <c r="A141" s="138">
        <v>136</v>
      </c>
      <c r="B141" s="138" t="s">
        <v>6728</v>
      </c>
      <c r="C141" s="138" t="s">
        <v>21</v>
      </c>
      <c r="D141" s="138" t="s">
        <v>312</v>
      </c>
      <c r="E141" s="138" t="s">
        <v>6729</v>
      </c>
      <c r="F141" s="138" t="s">
        <v>24</v>
      </c>
      <c r="G141" s="138">
        <v>17</v>
      </c>
      <c r="H141" s="139" t="s">
        <v>17695</v>
      </c>
      <c r="I141" s="139" t="s">
        <v>6730</v>
      </c>
      <c r="J141" s="139">
        <v>18776872206</v>
      </c>
      <c r="K141" s="139" t="s">
        <v>27</v>
      </c>
      <c r="L141" s="154"/>
      <c r="M141" s="139"/>
      <c r="N141" s="139"/>
      <c r="O141" s="154"/>
      <c r="P141" s="139"/>
      <c r="Q141" s="139"/>
      <c r="R141" s="138"/>
      <c r="S141" s="139" t="s">
        <v>6728</v>
      </c>
      <c r="T141" s="138"/>
      <c r="Z141" s="130" t="str">
        <f t="shared" si="3"/>
        <v>19(3)陆万方</v>
      </c>
    </row>
    <row r="142" ht="19.5" customHeight="1" spans="1:26">
      <c r="A142" s="138">
        <v>137</v>
      </c>
      <c r="B142" s="138" t="s">
        <v>6731</v>
      </c>
      <c r="C142" s="138" t="s">
        <v>21</v>
      </c>
      <c r="D142" s="138" t="s">
        <v>312</v>
      </c>
      <c r="E142" s="138" t="s">
        <v>6732</v>
      </c>
      <c r="F142" s="138" t="s">
        <v>24</v>
      </c>
      <c r="G142" s="138">
        <v>17</v>
      </c>
      <c r="H142" s="139" t="s">
        <v>17696</v>
      </c>
      <c r="I142" s="139" t="s">
        <v>6734</v>
      </c>
      <c r="J142" s="139">
        <v>18776860078</v>
      </c>
      <c r="K142" s="139" t="s">
        <v>27</v>
      </c>
      <c r="L142" s="154">
        <v>44395</v>
      </c>
      <c r="M142" s="139"/>
      <c r="N142" s="139"/>
      <c r="O142" s="154"/>
      <c r="P142" s="139"/>
      <c r="Q142" s="139"/>
      <c r="R142" s="138"/>
      <c r="S142" s="139" t="s">
        <v>6731</v>
      </c>
      <c r="T142" s="138"/>
      <c r="Z142" s="130" t="str">
        <f t="shared" si="3"/>
        <v>19(3)韦秀祥</v>
      </c>
    </row>
    <row r="143" ht="19.5" customHeight="1" spans="1:26">
      <c r="A143" s="138">
        <v>138</v>
      </c>
      <c r="B143" s="138" t="s">
        <v>6735</v>
      </c>
      <c r="C143" s="138" t="s">
        <v>21</v>
      </c>
      <c r="D143" s="138" t="s">
        <v>312</v>
      </c>
      <c r="E143" s="138" t="s">
        <v>6736</v>
      </c>
      <c r="F143" s="138" t="s">
        <v>24</v>
      </c>
      <c r="G143" s="138">
        <v>17</v>
      </c>
      <c r="H143" s="139" t="s">
        <v>17697</v>
      </c>
      <c r="I143" s="139" t="s">
        <v>6738</v>
      </c>
      <c r="J143" s="139">
        <v>13682326519</v>
      </c>
      <c r="K143" s="139" t="s">
        <v>27</v>
      </c>
      <c r="L143" s="154">
        <v>44408</v>
      </c>
      <c r="M143" s="139" t="s">
        <v>2172</v>
      </c>
      <c r="N143" s="139" t="s">
        <v>30</v>
      </c>
      <c r="O143" s="154">
        <v>44439</v>
      </c>
      <c r="P143" s="139"/>
      <c r="Q143" s="139" t="s">
        <v>30</v>
      </c>
      <c r="R143" s="138" t="s">
        <v>1517</v>
      </c>
      <c r="S143" s="139" t="s">
        <v>6735</v>
      </c>
      <c r="T143" s="138"/>
      <c r="Z143" s="130" t="str">
        <f t="shared" si="3"/>
        <v>19(3)韦丞隆</v>
      </c>
    </row>
    <row r="144" ht="19.5" customHeight="1" spans="1:26">
      <c r="A144" s="138">
        <v>139</v>
      </c>
      <c r="B144" s="138" t="s">
        <v>6758</v>
      </c>
      <c r="C144" s="138" t="s">
        <v>21</v>
      </c>
      <c r="D144" s="138" t="s">
        <v>312</v>
      </c>
      <c r="E144" s="138" t="s">
        <v>6759</v>
      </c>
      <c r="F144" s="138" t="s">
        <v>24</v>
      </c>
      <c r="G144" s="138">
        <v>17</v>
      </c>
      <c r="H144" s="139" t="s">
        <v>17698</v>
      </c>
      <c r="I144" s="139" t="s">
        <v>708</v>
      </c>
      <c r="J144" s="139">
        <v>13367880608</v>
      </c>
      <c r="K144" s="139" t="s">
        <v>27</v>
      </c>
      <c r="L144" s="154">
        <v>44395</v>
      </c>
      <c r="M144" s="139" t="s">
        <v>28</v>
      </c>
      <c r="N144" s="139" t="s">
        <v>30</v>
      </c>
      <c r="O144" s="154"/>
      <c r="P144" s="139"/>
      <c r="Q144" s="139"/>
      <c r="R144" s="138"/>
      <c r="S144" s="139" t="s">
        <v>6758</v>
      </c>
      <c r="T144" s="138"/>
      <c r="Z144" s="130" t="str">
        <f t="shared" si="3"/>
        <v>19(3)黄高坡</v>
      </c>
    </row>
    <row r="145" ht="19.5" customHeight="1" spans="1:26">
      <c r="A145" s="138">
        <v>140</v>
      </c>
      <c r="B145" s="138" t="s">
        <v>6760</v>
      </c>
      <c r="C145" s="138" t="s">
        <v>21</v>
      </c>
      <c r="D145" s="138" t="s">
        <v>312</v>
      </c>
      <c r="E145" s="138" t="s">
        <v>6761</v>
      </c>
      <c r="F145" s="138" t="s">
        <v>24</v>
      </c>
      <c r="G145" s="138">
        <v>16</v>
      </c>
      <c r="H145" s="139" t="s">
        <v>17699</v>
      </c>
      <c r="I145" s="139" t="s">
        <v>6763</v>
      </c>
      <c r="J145" s="139">
        <v>13768480118</v>
      </c>
      <c r="K145" s="139" t="s">
        <v>27</v>
      </c>
      <c r="L145" s="154"/>
      <c r="M145" s="139"/>
      <c r="N145" s="139"/>
      <c r="O145" s="154"/>
      <c r="P145" s="139"/>
      <c r="Q145" s="139"/>
      <c r="R145" s="138"/>
      <c r="S145" s="139" t="s">
        <v>6760</v>
      </c>
      <c r="T145" s="138"/>
      <c r="Z145" s="130" t="str">
        <f t="shared" si="3"/>
        <v>19(3)张文才</v>
      </c>
    </row>
    <row r="146" ht="19.5" customHeight="1" spans="1:26">
      <c r="A146" s="138">
        <v>141</v>
      </c>
      <c r="B146" s="138" t="s">
        <v>17700</v>
      </c>
      <c r="C146" s="138" t="s">
        <v>21</v>
      </c>
      <c r="D146" s="138" t="s">
        <v>312</v>
      </c>
      <c r="E146" s="138" t="s">
        <v>17701</v>
      </c>
      <c r="F146" s="138" t="s">
        <v>24</v>
      </c>
      <c r="G146" s="138">
        <v>17</v>
      </c>
      <c r="H146" s="139" t="s">
        <v>17702</v>
      </c>
      <c r="I146" s="139" t="s">
        <v>17703</v>
      </c>
      <c r="J146" s="139">
        <v>18807760042</v>
      </c>
      <c r="K146" s="139" t="s">
        <v>27</v>
      </c>
      <c r="L146" s="154"/>
      <c r="M146" s="139"/>
      <c r="N146" s="139"/>
      <c r="O146" s="154"/>
      <c r="P146" s="139"/>
      <c r="Q146" s="139"/>
      <c r="R146" s="138"/>
      <c r="S146" s="139" t="s">
        <v>17700</v>
      </c>
      <c r="T146" s="138"/>
      <c r="Z146" s="130" t="str">
        <f t="shared" si="3"/>
        <v>19(3)唐熔峰</v>
      </c>
    </row>
    <row r="147" ht="19.5" customHeight="1" spans="1:26">
      <c r="A147" s="138">
        <v>142</v>
      </c>
      <c r="B147" s="138" t="s">
        <v>6767</v>
      </c>
      <c r="C147" s="138" t="s">
        <v>21</v>
      </c>
      <c r="D147" s="138" t="s">
        <v>312</v>
      </c>
      <c r="E147" s="138" t="s">
        <v>6768</v>
      </c>
      <c r="F147" s="138" t="s">
        <v>143</v>
      </c>
      <c r="G147" s="138">
        <v>17</v>
      </c>
      <c r="H147" s="139" t="s">
        <v>17704</v>
      </c>
      <c r="I147" s="139" t="s">
        <v>6770</v>
      </c>
      <c r="J147" s="139" t="s">
        <v>6771</v>
      </c>
      <c r="K147" s="139" t="s">
        <v>27</v>
      </c>
      <c r="L147" s="154">
        <v>44396</v>
      </c>
      <c r="M147" s="139" t="s">
        <v>185</v>
      </c>
      <c r="N147" s="139" t="s">
        <v>30</v>
      </c>
      <c r="O147" s="154"/>
      <c r="P147" s="139"/>
      <c r="Q147" s="139"/>
      <c r="R147" s="138"/>
      <c r="S147" s="139" t="s">
        <v>6767</v>
      </c>
      <c r="T147" s="138"/>
      <c r="Z147" s="130" t="str">
        <f t="shared" si="3"/>
        <v>19(3)覃玲甜</v>
      </c>
    </row>
    <row r="148" ht="19.5" customHeight="1" spans="1:26">
      <c r="A148" s="138">
        <v>143</v>
      </c>
      <c r="B148" s="138" t="s">
        <v>6772</v>
      </c>
      <c r="C148" s="138" t="s">
        <v>21</v>
      </c>
      <c r="D148" s="138" t="s">
        <v>312</v>
      </c>
      <c r="E148" s="138" t="s">
        <v>4773</v>
      </c>
      <c r="F148" s="138" t="s">
        <v>143</v>
      </c>
      <c r="G148" s="138">
        <v>16</v>
      </c>
      <c r="H148" s="139" t="s">
        <v>3924</v>
      </c>
      <c r="I148" s="139" t="s">
        <v>6773</v>
      </c>
      <c r="J148" s="139">
        <v>14718229185</v>
      </c>
      <c r="K148" s="139" t="s">
        <v>27</v>
      </c>
      <c r="L148" s="154">
        <v>44397</v>
      </c>
      <c r="M148" s="139" t="s">
        <v>6774</v>
      </c>
      <c r="N148" s="139" t="s">
        <v>27</v>
      </c>
      <c r="O148" s="154"/>
      <c r="P148" s="139"/>
      <c r="Q148" s="139" t="s">
        <v>30</v>
      </c>
      <c r="R148" s="138"/>
      <c r="S148" s="139" t="s">
        <v>6772</v>
      </c>
      <c r="T148" s="138"/>
      <c r="Z148" s="130" t="str">
        <f t="shared" si="3"/>
        <v>19(3)蒙秋云</v>
      </c>
    </row>
    <row r="149" ht="19.5" customHeight="1" spans="1:26">
      <c r="A149" s="138">
        <v>144</v>
      </c>
      <c r="B149" s="138" t="s">
        <v>6250</v>
      </c>
      <c r="C149" s="138" t="s">
        <v>21</v>
      </c>
      <c r="D149" s="138" t="s">
        <v>312</v>
      </c>
      <c r="E149" s="138" t="s">
        <v>6251</v>
      </c>
      <c r="F149" s="138" t="s">
        <v>24</v>
      </c>
      <c r="G149" s="138">
        <v>17</v>
      </c>
      <c r="H149" s="139"/>
      <c r="I149" s="139"/>
      <c r="J149" s="139"/>
      <c r="K149" s="139" t="s">
        <v>27</v>
      </c>
      <c r="L149" s="154"/>
      <c r="M149" s="139"/>
      <c r="N149" s="139"/>
      <c r="O149" s="154"/>
      <c r="P149" s="139"/>
      <c r="Q149" s="139"/>
      <c r="R149" s="138"/>
      <c r="S149" s="139" t="s">
        <v>6250</v>
      </c>
      <c r="T149" s="138"/>
      <c r="Z149" s="130" t="str">
        <f t="shared" si="3"/>
        <v>19(3)蒙华</v>
      </c>
    </row>
    <row r="150" ht="19.5" customHeight="1" spans="1:26">
      <c r="A150" s="138">
        <v>145</v>
      </c>
      <c r="B150" s="138" t="s">
        <v>6663</v>
      </c>
      <c r="C150" s="138" t="s">
        <v>21</v>
      </c>
      <c r="D150" s="138" t="s">
        <v>312</v>
      </c>
      <c r="E150" s="138" t="s">
        <v>6664</v>
      </c>
      <c r="F150" s="138" t="s">
        <v>24</v>
      </c>
      <c r="G150" s="138">
        <v>17</v>
      </c>
      <c r="H150" s="139" t="s">
        <v>17705</v>
      </c>
      <c r="I150" s="139" t="s">
        <v>6666</v>
      </c>
      <c r="J150" s="139">
        <v>13527610580</v>
      </c>
      <c r="K150" s="139" t="s">
        <v>27</v>
      </c>
      <c r="L150" s="154">
        <v>44398</v>
      </c>
      <c r="M150" s="139" t="s">
        <v>17706</v>
      </c>
      <c r="N150" s="139" t="s">
        <v>30</v>
      </c>
      <c r="O150" s="154"/>
      <c r="P150" s="139"/>
      <c r="Q150" s="139"/>
      <c r="R150" s="138"/>
      <c r="S150" s="139" t="s">
        <v>6663</v>
      </c>
      <c r="T150" s="138"/>
      <c r="Z150" s="130" t="str">
        <f t="shared" si="3"/>
        <v>19(3)农建华</v>
      </c>
    </row>
    <row r="151" ht="19.5" customHeight="1" spans="1:26">
      <c r="A151" s="138">
        <v>146</v>
      </c>
      <c r="B151" s="138" t="s">
        <v>6651</v>
      </c>
      <c r="C151" s="138" t="s">
        <v>21</v>
      </c>
      <c r="D151" s="138" t="s">
        <v>312</v>
      </c>
      <c r="E151" s="138" t="s">
        <v>6652</v>
      </c>
      <c r="F151" s="138"/>
      <c r="G151" s="138"/>
      <c r="H151" s="139"/>
      <c r="I151" s="139"/>
      <c r="J151" s="139"/>
      <c r="K151" s="139" t="s">
        <v>27</v>
      </c>
      <c r="L151" s="154"/>
      <c r="M151" s="139"/>
      <c r="N151" s="139"/>
      <c r="O151" s="154"/>
      <c r="P151" s="139"/>
      <c r="Q151" s="139"/>
      <c r="R151" s="138"/>
      <c r="S151" s="139" t="s">
        <v>6651</v>
      </c>
      <c r="T151" s="138"/>
      <c r="Z151" s="130" t="str">
        <f t="shared" si="3"/>
        <v>19(3)蒙妙雨</v>
      </c>
    </row>
    <row r="152" ht="19.5" customHeight="1" spans="1:26">
      <c r="A152" s="138">
        <v>147</v>
      </c>
      <c r="B152" s="138" t="s">
        <v>6778</v>
      </c>
      <c r="C152" s="138" t="s">
        <v>21</v>
      </c>
      <c r="D152" s="138" t="s">
        <v>317</v>
      </c>
      <c r="E152" s="138" t="s">
        <v>6779</v>
      </c>
      <c r="F152" s="138" t="s">
        <v>143</v>
      </c>
      <c r="G152" s="138">
        <v>17</v>
      </c>
      <c r="H152" s="139" t="s">
        <v>17707</v>
      </c>
      <c r="I152" s="139" t="s">
        <v>6781</v>
      </c>
      <c r="J152" s="139">
        <v>18278854624</v>
      </c>
      <c r="K152" s="139" t="s">
        <v>27</v>
      </c>
      <c r="L152" s="154">
        <v>44396</v>
      </c>
      <c r="M152" s="139" t="s">
        <v>6782</v>
      </c>
      <c r="N152" s="139" t="s">
        <v>30</v>
      </c>
      <c r="O152" s="154"/>
      <c r="P152" s="139"/>
      <c r="Q152" s="139" t="s">
        <v>30</v>
      </c>
      <c r="R152" s="138"/>
      <c r="S152" s="139" t="s">
        <v>6778</v>
      </c>
      <c r="T152" s="138"/>
      <c r="Z152" s="130" t="str">
        <f t="shared" si="3"/>
        <v>19(4)韦晓莎</v>
      </c>
    </row>
    <row r="153" ht="19.5" customHeight="1" spans="1:26">
      <c r="A153" s="138">
        <v>148</v>
      </c>
      <c r="B153" s="138" t="s">
        <v>6783</v>
      </c>
      <c r="C153" s="138" t="s">
        <v>21</v>
      </c>
      <c r="D153" s="138" t="s">
        <v>317</v>
      </c>
      <c r="E153" s="138" t="s">
        <v>6784</v>
      </c>
      <c r="F153" s="138" t="s">
        <v>143</v>
      </c>
      <c r="G153" s="138">
        <v>16</v>
      </c>
      <c r="H153" s="139" t="s">
        <v>17708</v>
      </c>
      <c r="I153" s="139" t="s">
        <v>6785</v>
      </c>
      <c r="J153" s="139">
        <v>19907789566</v>
      </c>
      <c r="K153" s="139" t="s">
        <v>27</v>
      </c>
      <c r="L153" s="154">
        <v>44396</v>
      </c>
      <c r="M153" s="139" t="s">
        <v>185</v>
      </c>
      <c r="N153" s="139"/>
      <c r="O153" s="154"/>
      <c r="P153" s="139"/>
      <c r="Q153" s="139"/>
      <c r="R153" s="138"/>
      <c r="S153" s="139" t="s">
        <v>6783</v>
      </c>
      <c r="T153" s="138"/>
      <c r="Z153" s="130" t="str">
        <f t="shared" si="3"/>
        <v>19(4)覃佼婧</v>
      </c>
    </row>
    <row r="154" ht="19.5" customHeight="1" spans="1:26">
      <c r="A154" s="138">
        <v>149</v>
      </c>
      <c r="B154" s="138" t="s">
        <v>6786</v>
      </c>
      <c r="C154" s="138" t="s">
        <v>21</v>
      </c>
      <c r="D154" s="138" t="s">
        <v>317</v>
      </c>
      <c r="E154" s="138" t="s">
        <v>6787</v>
      </c>
      <c r="F154" s="138" t="s">
        <v>143</v>
      </c>
      <c r="G154" s="138">
        <v>17</v>
      </c>
      <c r="H154" s="139" t="s">
        <v>17709</v>
      </c>
      <c r="I154" s="139" t="s">
        <v>6788</v>
      </c>
      <c r="J154" s="139">
        <v>18177872920</v>
      </c>
      <c r="K154" s="139" t="s">
        <v>27</v>
      </c>
      <c r="L154" s="154">
        <v>44398</v>
      </c>
      <c r="M154" s="139" t="s">
        <v>2455</v>
      </c>
      <c r="N154" s="139" t="s">
        <v>30</v>
      </c>
      <c r="O154" s="154"/>
      <c r="P154" s="139"/>
      <c r="Q154" s="139"/>
      <c r="R154" s="138"/>
      <c r="S154" s="139" t="s">
        <v>6786</v>
      </c>
      <c r="T154" s="138"/>
      <c r="Z154" s="130" t="str">
        <f t="shared" si="3"/>
        <v>19(4)唐依静</v>
      </c>
    </row>
    <row r="155" ht="19.5" customHeight="1" spans="1:26">
      <c r="A155" s="138">
        <v>150</v>
      </c>
      <c r="B155" s="138" t="s">
        <v>6789</v>
      </c>
      <c r="C155" s="138" t="s">
        <v>21</v>
      </c>
      <c r="D155" s="138" t="s">
        <v>317</v>
      </c>
      <c r="E155" s="138" t="s">
        <v>6790</v>
      </c>
      <c r="F155" s="138" t="s">
        <v>143</v>
      </c>
      <c r="G155" s="138">
        <v>17</v>
      </c>
      <c r="H155" s="139" t="s">
        <v>17710</v>
      </c>
      <c r="I155" s="139" t="s">
        <v>6791</v>
      </c>
      <c r="J155" s="139">
        <v>15977838263</v>
      </c>
      <c r="K155" s="139" t="s">
        <v>27</v>
      </c>
      <c r="L155" s="154">
        <v>44397</v>
      </c>
      <c r="M155" s="139"/>
      <c r="N155" s="139"/>
      <c r="O155" s="154"/>
      <c r="P155" s="139"/>
      <c r="Q155" s="139"/>
      <c r="R155" s="138"/>
      <c r="S155" s="139" t="s">
        <v>6789</v>
      </c>
      <c r="T155" s="138"/>
      <c r="Z155" s="130" t="str">
        <f t="shared" si="3"/>
        <v>19(4)班清琴</v>
      </c>
    </row>
    <row r="156" ht="19.5" customHeight="1" spans="1:26">
      <c r="A156" s="138">
        <v>151</v>
      </c>
      <c r="B156" s="138" t="s">
        <v>6795</v>
      </c>
      <c r="C156" s="138" t="s">
        <v>21</v>
      </c>
      <c r="D156" s="138" t="s">
        <v>317</v>
      </c>
      <c r="E156" s="138" t="s">
        <v>6796</v>
      </c>
      <c r="F156" s="138" t="s">
        <v>143</v>
      </c>
      <c r="G156" s="138">
        <v>17</v>
      </c>
      <c r="H156" s="139" t="s">
        <v>17711</v>
      </c>
      <c r="I156" s="139" t="s">
        <v>6684</v>
      </c>
      <c r="J156" s="139">
        <v>15343019589</v>
      </c>
      <c r="K156" s="139" t="s">
        <v>27</v>
      </c>
      <c r="L156" s="154">
        <v>44395</v>
      </c>
      <c r="M156" s="139" t="s">
        <v>6798</v>
      </c>
      <c r="N156" s="139" t="s">
        <v>30</v>
      </c>
      <c r="O156" s="154"/>
      <c r="P156" s="139"/>
      <c r="Q156" s="139"/>
      <c r="R156" s="138"/>
      <c r="S156" s="139" t="s">
        <v>6795</v>
      </c>
      <c r="T156" s="138"/>
      <c r="Z156" s="130" t="str">
        <f t="shared" si="3"/>
        <v>19(4)黄蓓蓓</v>
      </c>
    </row>
    <row r="157" ht="19.5" customHeight="1" spans="1:26">
      <c r="A157" s="138">
        <v>152</v>
      </c>
      <c r="B157" s="138" t="s">
        <v>6799</v>
      </c>
      <c r="C157" s="138" t="s">
        <v>21</v>
      </c>
      <c r="D157" s="138" t="s">
        <v>317</v>
      </c>
      <c r="E157" s="138" t="s">
        <v>6800</v>
      </c>
      <c r="F157" s="138" t="s">
        <v>143</v>
      </c>
      <c r="G157" s="138">
        <v>17</v>
      </c>
      <c r="H157" s="139" t="s">
        <v>17712</v>
      </c>
      <c r="I157" s="139" t="s">
        <v>6801</v>
      </c>
      <c r="J157" s="139">
        <v>15949328881</v>
      </c>
      <c r="K157" s="139" t="s">
        <v>27</v>
      </c>
      <c r="L157" s="154">
        <v>44394</v>
      </c>
      <c r="M157" s="139" t="s">
        <v>28</v>
      </c>
      <c r="N157" s="139" t="s">
        <v>30</v>
      </c>
      <c r="O157" s="154"/>
      <c r="P157" s="139"/>
      <c r="Q157" s="139"/>
      <c r="R157" s="138" t="s">
        <v>6609</v>
      </c>
      <c r="S157" s="139" t="s">
        <v>6799</v>
      </c>
      <c r="T157" s="138"/>
      <c r="Z157" s="130" t="str">
        <f t="shared" si="3"/>
        <v>19(4)覃利铭</v>
      </c>
    </row>
    <row r="158" ht="19.5" customHeight="1" spans="1:26">
      <c r="A158" s="138">
        <v>153</v>
      </c>
      <c r="B158" s="138" t="s">
        <v>6806</v>
      </c>
      <c r="C158" s="138" t="s">
        <v>21</v>
      </c>
      <c r="D158" s="138" t="s">
        <v>317</v>
      </c>
      <c r="E158" s="138" t="s">
        <v>6807</v>
      </c>
      <c r="F158" s="138" t="s">
        <v>143</v>
      </c>
      <c r="G158" s="138">
        <v>17</v>
      </c>
      <c r="H158" s="139" t="s">
        <v>17713</v>
      </c>
      <c r="I158" s="139" t="s">
        <v>6808</v>
      </c>
      <c r="J158" s="139">
        <v>18178893509</v>
      </c>
      <c r="K158" s="139" t="s">
        <v>27</v>
      </c>
      <c r="L158" s="154">
        <v>44396</v>
      </c>
      <c r="M158" s="139"/>
      <c r="N158" s="139"/>
      <c r="O158" s="154"/>
      <c r="P158" s="139"/>
      <c r="Q158" s="139"/>
      <c r="R158" s="138"/>
      <c r="S158" s="139" t="s">
        <v>6806</v>
      </c>
      <c r="T158" s="138"/>
      <c r="Z158" s="130" t="str">
        <f t="shared" si="3"/>
        <v>19(4)覃春尧</v>
      </c>
    </row>
    <row r="159" ht="19.5" customHeight="1" spans="1:26">
      <c r="A159" s="138">
        <v>154</v>
      </c>
      <c r="B159" s="138" t="s">
        <v>6809</v>
      </c>
      <c r="C159" s="138" t="s">
        <v>21</v>
      </c>
      <c r="D159" s="138" t="s">
        <v>317</v>
      </c>
      <c r="E159" s="138" t="s">
        <v>6810</v>
      </c>
      <c r="F159" s="138" t="s">
        <v>24</v>
      </c>
      <c r="G159" s="138">
        <v>16</v>
      </c>
      <c r="H159" s="139" t="s">
        <v>6811</v>
      </c>
      <c r="I159" s="139" t="s">
        <v>6812</v>
      </c>
      <c r="J159" s="139">
        <v>18974561964</v>
      </c>
      <c r="K159" s="139" t="s">
        <v>27</v>
      </c>
      <c r="L159" s="154"/>
      <c r="M159" s="139"/>
      <c r="N159" s="139"/>
      <c r="O159" s="154"/>
      <c r="P159" s="139"/>
      <c r="Q159" s="139"/>
      <c r="R159" s="138"/>
      <c r="S159" s="139" t="s">
        <v>6809</v>
      </c>
      <c r="T159" s="138"/>
      <c r="Z159" s="130" t="str">
        <f t="shared" si="3"/>
        <v>19(4)韦汉岩</v>
      </c>
    </row>
    <row r="160" ht="19.5" customHeight="1" spans="1:26">
      <c r="A160" s="138">
        <v>155</v>
      </c>
      <c r="B160" s="138" t="s">
        <v>6813</v>
      </c>
      <c r="C160" s="138" t="s">
        <v>21</v>
      </c>
      <c r="D160" s="138" t="s">
        <v>317</v>
      </c>
      <c r="E160" s="138" t="s">
        <v>6814</v>
      </c>
      <c r="F160" s="138" t="s">
        <v>143</v>
      </c>
      <c r="G160" s="138">
        <v>17</v>
      </c>
      <c r="H160" s="139" t="s">
        <v>6815</v>
      </c>
      <c r="I160" s="139" t="s">
        <v>6816</v>
      </c>
      <c r="J160" s="139">
        <v>18176138926</v>
      </c>
      <c r="K160" s="139" t="s">
        <v>27</v>
      </c>
      <c r="L160" s="154">
        <v>44395</v>
      </c>
      <c r="M160" s="139"/>
      <c r="N160" s="139"/>
      <c r="O160" s="154"/>
      <c r="P160" s="139"/>
      <c r="Q160" s="139"/>
      <c r="R160" s="138"/>
      <c r="S160" s="139" t="s">
        <v>6813</v>
      </c>
      <c r="T160" s="138"/>
      <c r="Z160" s="130" t="str">
        <f t="shared" si="3"/>
        <v>19(4)陆玉梅</v>
      </c>
    </row>
    <row r="161" ht="19.5" customHeight="1" spans="1:26">
      <c r="A161" s="138">
        <v>156</v>
      </c>
      <c r="B161" s="138" t="s">
        <v>6817</v>
      </c>
      <c r="C161" s="138" t="s">
        <v>21</v>
      </c>
      <c r="D161" s="138" t="s">
        <v>317</v>
      </c>
      <c r="E161" s="138" t="s">
        <v>6818</v>
      </c>
      <c r="F161" s="138" t="s">
        <v>143</v>
      </c>
      <c r="G161" s="138">
        <v>15</v>
      </c>
      <c r="H161" s="139" t="s">
        <v>4972</v>
      </c>
      <c r="I161" s="139" t="s">
        <v>6819</v>
      </c>
      <c r="J161" s="139">
        <v>18174936338</v>
      </c>
      <c r="K161" s="139" t="s">
        <v>27</v>
      </c>
      <c r="L161" s="154">
        <v>44395</v>
      </c>
      <c r="M161" s="139" t="s">
        <v>1352</v>
      </c>
      <c r="N161" s="139" t="s">
        <v>30</v>
      </c>
      <c r="O161" s="154"/>
      <c r="P161" s="139"/>
      <c r="Q161" s="139"/>
      <c r="R161" s="138"/>
      <c r="S161" s="139" t="s">
        <v>6817</v>
      </c>
      <c r="T161" s="138"/>
      <c r="Z161" s="130" t="str">
        <f t="shared" si="3"/>
        <v>19(4)蒙彩妮</v>
      </c>
    </row>
    <row r="162" ht="19.5" customHeight="1" spans="1:26">
      <c r="A162" s="138">
        <v>157</v>
      </c>
      <c r="B162" s="138" t="s">
        <v>6820</v>
      </c>
      <c r="C162" s="138" t="s">
        <v>21</v>
      </c>
      <c r="D162" s="138" t="s">
        <v>317</v>
      </c>
      <c r="E162" s="138" t="s">
        <v>6821</v>
      </c>
      <c r="F162" s="138" t="s">
        <v>24</v>
      </c>
      <c r="G162" s="138">
        <v>17</v>
      </c>
      <c r="H162" s="139" t="s">
        <v>6822</v>
      </c>
      <c r="I162" s="139" t="s">
        <v>6823</v>
      </c>
      <c r="J162" s="139">
        <v>13788180299</v>
      </c>
      <c r="K162" s="139" t="s">
        <v>27</v>
      </c>
      <c r="L162" s="154">
        <v>44399</v>
      </c>
      <c r="M162" s="139"/>
      <c r="N162" s="139"/>
      <c r="O162" s="154"/>
      <c r="P162" s="139"/>
      <c r="Q162" s="139"/>
      <c r="R162" s="138"/>
      <c r="S162" s="139" t="s">
        <v>6820</v>
      </c>
      <c r="T162" s="138"/>
      <c r="Z162" s="130" t="str">
        <f t="shared" si="3"/>
        <v>19(4)曾国焯</v>
      </c>
    </row>
    <row r="163" ht="19.5" customHeight="1" spans="1:26">
      <c r="A163" s="138">
        <v>158</v>
      </c>
      <c r="B163" s="138" t="s">
        <v>6828</v>
      </c>
      <c r="C163" s="138" t="s">
        <v>21</v>
      </c>
      <c r="D163" s="138" t="s">
        <v>317</v>
      </c>
      <c r="E163" s="138" t="s">
        <v>6829</v>
      </c>
      <c r="F163" s="138" t="s">
        <v>24</v>
      </c>
      <c r="G163" s="138">
        <v>17</v>
      </c>
      <c r="H163" s="139" t="s">
        <v>6830</v>
      </c>
      <c r="I163" s="139" t="s">
        <v>6831</v>
      </c>
      <c r="J163" s="139">
        <v>13407751688</v>
      </c>
      <c r="K163" s="139" t="s">
        <v>27</v>
      </c>
      <c r="L163" s="154">
        <v>44398</v>
      </c>
      <c r="M163" s="139"/>
      <c r="N163" s="139"/>
      <c r="O163" s="154"/>
      <c r="P163" s="139"/>
      <c r="Q163" s="139"/>
      <c r="R163" s="138"/>
      <c r="S163" s="139" t="s">
        <v>6828</v>
      </c>
      <c r="T163" s="138"/>
      <c r="Z163" s="130" t="str">
        <f t="shared" si="3"/>
        <v>19(4)谭子毅</v>
      </c>
    </row>
    <row r="164" ht="19.5" customHeight="1" spans="1:26">
      <c r="A164" s="138">
        <v>159</v>
      </c>
      <c r="B164" s="138" t="s">
        <v>6835</v>
      </c>
      <c r="C164" s="138" t="s">
        <v>21</v>
      </c>
      <c r="D164" s="138" t="s">
        <v>317</v>
      </c>
      <c r="E164" s="138" t="s">
        <v>6836</v>
      </c>
      <c r="F164" s="138" t="s">
        <v>24</v>
      </c>
      <c r="G164" s="138">
        <v>17</v>
      </c>
      <c r="H164" s="139" t="s">
        <v>6837</v>
      </c>
      <c r="I164" s="139" t="s">
        <v>6838</v>
      </c>
      <c r="J164" s="139">
        <v>19978825498</v>
      </c>
      <c r="K164" s="139" t="s">
        <v>27</v>
      </c>
      <c r="L164" s="154">
        <v>44397</v>
      </c>
      <c r="M164" s="139" t="s">
        <v>1273</v>
      </c>
      <c r="N164" s="139" t="s">
        <v>30</v>
      </c>
      <c r="O164" s="154"/>
      <c r="P164" s="139"/>
      <c r="Q164" s="139"/>
      <c r="R164" s="138"/>
      <c r="S164" s="139" t="s">
        <v>6835</v>
      </c>
      <c r="T164" s="138"/>
      <c r="Z164" s="130" t="str">
        <f t="shared" si="3"/>
        <v>19(4)蒙合</v>
      </c>
    </row>
    <row r="165" ht="19.5" customHeight="1" spans="1:26">
      <c r="A165" s="138">
        <v>160</v>
      </c>
      <c r="B165" s="138" t="s">
        <v>6839</v>
      </c>
      <c r="C165" s="138" t="s">
        <v>21</v>
      </c>
      <c r="D165" s="138" t="s">
        <v>317</v>
      </c>
      <c r="E165" s="138" t="s">
        <v>6840</v>
      </c>
      <c r="F165" s="138" t="s">
        <v>24</v>
      </c>
      <c r="G165" s="138">
        <v>17</v>
      </c>
      <c r="H165" s="139" t="s">
        <v>6841</v>
      </c>
      <c r="I165" s="139" t="s">
        <v>2702</v>
      </c>
      <c r="J165" s="139">
        <v>13768280311</v>
      </c>
      <c r="K165" s="139" t="s">
        <v>27</v>
      </c>
      <c r="L165" s="154">
        <v>44404</v>
      </c>
      <c r="M165" s="139"/>
      <c r="N165" s="139"/>
      <c r="O165" s="154"/>
      <c r="P165" s="139"/>
      <c r="Q165" s="139"/>
      <c r="R165" s="138"/>
      <c r="S165" s="139" t="s">
        <v>6839</v>
      </c>
      <c r="T165" s="138"/>
      <c r="Z165" s="130" t="str">
        <f t="shared" si="3"/>
        <v>19(4)韦家旺</v>
      </c>
    </row>
    <row r="166" ht="19.5" customHeight="1" spans="1:26">
      <c r="A166" s="138">
        <v>161</v>
      </c>
      <c r="B166" s="138" t="s">
        <v>6842</v>
      </c>
      <c r="C166" s="138" t="s">
        <v>21</v>
      </c>
      <c r="D166" s="138" t="s">
        <v>317</v>
      </c>
      <c r="E166" s="138" t="s">
        <v>6843</v>
      </c>
      <c r="F166" s="138" t="s">
        <v>143</v>
      </c>
      <c r="G166" s="138">
        <v>17</v>
      </c>
      <c r="H166" s="139" t="s">
        <v>17616</v>
      </c>
      <c r="I166" s="139" t="s">
        <v>6844</v>
      </c>
      <c r="J166" s="139">
        <v>18378889688</v>
      </c>
      <c r="K166" s="139" t="s">
        <v>27</v>
      </c>
      <c r="L166" s="154">
        <v>44395</v>
      </c>
      <c r="M166" s="139"/>
      <c r="N166" s="139"/>
      <c r="O166" s="154"/>
      <c r="P166" s="139"/>
      <c r="Q166" s="139"/>
      <c r="R166" s="138"/>
      <c r="S166" s="139" t="s">
        <v>6842</v>
      </c>
      <c r="T166" s="138"/>
      <c r="Z166" s="130" t="str">
        <f t="shared" si="3"/>
        <v>19(4)韦小惠</v>
      </c>
    </row>
    <row r="167" ht="19.5" customHeight="1" spans="1:26">
      <c r="A167" s="138">
        <v>162</v>
      </c>
      <c r="B167" s="138" t="s">
        <v>6845</v>
      </c>
      <c r="C167" s="138" t="s">
        <v>21</v>
      </c>
      <c r="D167" s="138" t="s">
        <v>317</v>
      </c>
      <c r="E167" s="138" t="s">
        <v>6846</v>
      </c>
      <c r="F167" s="138" t="s">
        <v>143</v>
      </c>
      <c r="G167" s="138">
        <v>16</v>
      </c>
      <c r="H167" s="139" t="s">
        <v>118</v>
      </c>
      <c r="I167" s="139" t="s">
        <v>6847</v>
      </c>
      <c r="J167" s="139">
        <v>13737941771</v>
      </c>
      <c r="K167" s="139" t="s">
        <v>27</v>
      </c>
      <c r="L167" s="154">
        <v>44394</v>
      </c>
      <c r="M167" s="139" t="s">
        <v>1217</v>
      </c>
      <c r="N167" s="139" t="s">
        <v>27</v>
      </c>
      <c r="O167" s="154">
        <v>44418</v>
      </c>
      <c r="P167" s="139" t="s">
        <v>1217</v>
      </c>
      <c r="Q167" s="139" t="s">
        <v>30</v>
      </c>
      <c r="R167" s="138"/>
      <c r="S167" s="139" t="s">
        <v>6845</v>
      </c>
      <c r="T167" s="138"/>
      <c r="Z167" s="130" t="str">
        <f t="shared" si="3"/>
        <v>19(4)蓝婷婷</v>
      </c>
    </row>
    <row r="168" ht="19.5" customHeight="1" spans="1:26">
      <c r="A168" s="138">
        <v>163</v>
      </c>
      <c r="B168" s="138" t="s">
        <v>6852</v>
      </c>
      <c r="C168" s="138" t="s">
        <v>21</v>
      </c>
      <c r="D168" s="138" t="s">
        <v>317</v>
      </c>
      <c r="E168" s="138" t="s">
        <v>6853</v>
      </c>
      <c r="F168" s="138" t="s">
        <v>24</v>
      </c>
      <c r="G168" s="138">
        <v>17</v>
      </c>
      <c r="H168" s="139" t="s">
        <v>2689</v>
      </c>
      <c r="I168" s="139" t="s">
        <v>2300</v>
      </c>
      <c r="J168" s="139">
        <v>15019870746</v>
      </c>
      <c r="K168" s="139" t="s">
        <v>27</v>
      </c>
      <c r="L168" s="154"/>
      <c r="M168" s="139"/>
      <c r="N168" s="139"/>
      <c r="O168" s="154"/>
      <c r="P168" s="139"/>
      <c r="Q168" s="139"/>
      <c r="R168" s="138"/>
      <c r="S168" s="139" t="s">
        <v>6852</v>
      </c>
      <c r="T168" s="138"/>
      <c r="Z168" s="130" t="str">
        <f t="shared" si="3"/>
        <v>19(4)覃广</v>
      </c>
    </row>
    <row r="169" ht="19.5" customHeight="1" spans="1:26">
      <c r="A169" s="138">
        <v>164</v>
      </c>
      <c r="B169" s="138" t="s">
        <v>6854</v>
      </c>
      <c r="C169" s="138" t="s">
        <v>21</v>
      </c>
      <c r="D169" s="138" t="s">
        <v>317</v>
      </c>
      <c r="E169" s="138" t="s">
        <v>6855</v>
      </c>
      <c r="F169" s="138" t="s">
        <v>24</v>
      </c>
      <c r="G169" s="138">
        <v>17</v>
      </c>
      <c r="H169" s="139" t="s">
        <v>17714</v>
      </c>
      <c r="I169" s="139" t="s">
        <v>6857</v>
      </c>
      <c r="J169" s="139">
        <v>18278874779</v>
      </c>
      <c r="K169" s="139" t="s">
        <v>27</v>
      </c>
      <c r="L169" s="154">
        <v>44411</v>
      </c>
      <c r="M169" s="139" t="s">
        <v>28</v>
      </c>
      <c r="N169" s="139" t="s">
        <v>30</v>
      </c>
      <c r="O169" s="154"/>
      <c r="P169" s="139"/>
      <c r="Q169" s="139"/>
      <c r="R169" s="138"/>
      <c r="S169" s="139" t="s">
        <v>6854</v>
      </c>
      <c r="T169" s="138"/>
      <c r="Z169" s="130" t="str">
        <f t="shared" si="3"/>
        <v>19(4)韦嘉吉</v>
      </c>
    </row>
    <row r="170" ht="19.5" customHeight="1" spans="1:26">
      <c r="A170" s="138">
        <v>165</v>
      </c>
      <c r="B170" s="138" t="s">
        <v>6858</v>
      </c>
      <c r="C170" s="138" t="s">
        <v>21</v>
      </c>
      <c r="D170" s="138" t="s">
        <v>317</v>
      </c>
      <c r="E170" s="138" t="s">
        <v>6859</v>
      </c>
      <c r="F170" s="138" t="s">
        <v>24</v>
      </c>
      <c r="G170" s="138">
        <v>16</v>
      </c>
      <c r="H170" s="138" t="s">
        <v>6860</v>
      </c>
      <c r="I170" s="138" t="s">
        <v>6861</v>
      </c>
      <c r="J170" s="138" t="s">
        <v>6862</v>
      </c>
      <c r="K170" s="138" t="s">
        <v>27</v>
      </c>
      <c r="L170" s="159">
        <v>44396</v>
      </c>
      <c r="M170" s="138" t="s">
        <v>133</v>
      </c>
      <c r="N170" s="138" t="s">
        <v>30</v>
      </c>
      <c r="O170" s="159"/>
      <c r="P170" s="138"/>
      <c r="Q170" s="138"/>
      <c r="R170" s="138"/>
      <c r="S170" s="139" t="s">
        <v>6858</v>
      </c>
      <c r="T170" s="138"/>
      <c r="Z170" s="130" t="str">
        <f t="shared" si="3"/>
        <v>19(4)卢志泽</v>
      </c>
    </row>
    <row r="171" ht="19.5" customHeight="1" spans="1:26">
      <c r="A171" s="138">
        <v>166</v>
      </c>
      <c r="B171" s="138" t="s">
        <v>6863</v>
      </c>
      <c r="C171" s="138" t="s">
        <v>21</v>
      </c>
      <c r="D171" s="138" t="s">
        <v>317</v>
      </c>
      <c r="E171" s="138" t="s">
        <v>6864</v>
      </c>
      <c r="F171" s="138" t="s">
        <v>24</v>
      </c>
      <c r="G171" s="138">
        <v>17</v>
      </c>
      <c r="H171" s="138" t="s">
        <v>17715</v>
      </c>
      <c r="I171" s="138" t="s">
        <v>6866</v>
      </c>
      <c r="J171" s="138" t="s">
        <v>6867</v>
      </c>
      <c r="K171" s="138" t="s">
        <v>27</v>
      </c>
      <c r="L171" s="159">
        <v>44401</v>
      </c>
      <c r="M171" s="138" t="s">
        <v>54</v>
      </c>
      <c r="N171" s="138" t="s">
        <v>30</v>
      </c>
      <c r="O171" s="159"/>
      <c r="P171" s="138"/>
      <c r="Q171" s="138"/>
      <c r="R171" s="138"/>
      <c r="S171" s="139" t="s">
        <v>6863</v>
      </c>
      <c r="T171" s="138"/>
      <c r="Z171" s="130" t="str">
        <f t="shared" si="3"/>
        <v>19(4)黄伟鑫</v>
      </c>
    </row>
    <row r="172" ht="19.5" customHeight="1" spans="1:26">
      <c r="A172" s="138">
        <v>167</v>
      </c>
      <c r="B172" s="138" t="s">
        <v>6873</v>
      </c>
      <c r="C172" s="138" t="s">
        <v>21</v>
      </c>
      <c r="D172" s="138" t="s">
        <v>317</v>
      </c>
      <c r="E172" s="138" t="s">
        <v>6874</v>
      </c>
      <c r="F172" s="138" t="s">
        <v>24</v>
      </c>
      <c r="G172" s="138">
        <v>17</v>
      </c>
      <c r="H172" s="138" t="s">
        <v>6875</v>
      </c>
      <c r="I172" s="138" t="s">
        <v>6876</v>
      </c>
      <c r="J172" s="138">
        <v>15878688782</v>
      </c>
      <c r="K172" s="138" t="s">
        <v>27</v>
      </c>
      <c r="L172" s="159">
        <v>44399</v>
      </c>
      <c r="M172" s="138" t="s">
        <v>54</v>
      </c>
      <c r="N172" s="138" t="s">
        <v>30</v>
      </c>
      <c r="O172" s="159"/>
      <c r="P172" s="138"/>
      <c r="Q172" s="138"/>
      <c r="R172" s="138"/>
      <c r="S172" s="139" t="s">
        <v>6873</v>
      </c>
      <c r="T172" s="138"/>
      <c r="Z172" s="130" t="str">
        <f t="shared" si="3"/>
        <v>19(4)韦炯俊</v>
      </c>
    </row>
    <row r="173" ht="19.5" customHeight="1" spans="1:26">
      <c r="A173" s="138">
        <v>168</v>
      </c>
      <c r="B173" s="138" t="s">
        <v>6877</v>
      </c>
      <c r="C173" s="138" t="s">
        <v>21</v>
      </c>
      <c r="D173" s="138" t="s">
        <v>317</v>
      </c>
      <c r="E173" s="138" t="s">
        <v>6878</v>
      </c>
      <c r="F173" s="138" t="s">
        <v>24</v>
      </c>
      <c r="G173" s="138">
        <v>16</v>
      </c>
      <c r="H173" s="138" t="s">
        <v>17716</v>
      </c>
      <c r="I173" s="138" t="s">
        <v>6879</v>
      </c>
      <c r="J173" s="138">
        <v>15807784678</v>
      </c>
      <c r="K173" s="138" t="s">
        <v>27</v>
      </c>
      <c r="L173" s="159">
        <v>44396</v>
      </c>
      <c r="M173" s="138" t="s">
        <v>185</v>
      </c>
      <c r="N173" s="138" t="s">
        <v>30</v>
      </c>
      <c r="O173" s="159"/>
      <c r="P173" s="138"/>
      <c r="Q173" s="138"/>
      <c r="R173" s="138"/>
      <c r="S173" s="139" t="s">
        <v>6877</v>
      </c>
      <c r="T173" s="138"/>
      <c r="Z173" s="130" t="str">
        <f t="shared" si="3"/>
        <v>19(4)黄汉法</v>
      </c>
    </row>
    <row r="174" ht="19.5" customHeight="1" spans="1:26">
      <c r="A174" s="138">
        <v>169</v>
      </c>
      <c r="B174" s="138" t="s">
        <v>6899</v>
      </c>
      <c r="C174" s="138" t="s">
        <v>21</v>
      </c>
      <c r="D174" s="138" t="s">
        <v>317</v>
      </c>
      <c r="E174" s="138" t="s">
        <v>6900</v>
      </c>
      <c r="F174" s="138" t="s">
        <v>24</v>
      </c>
      <c r="G174" s="138">
        <v>17</v>
      </c>
      <c r="H174" s="138" t="s">
        <v>17717</v>
      </c>
      <c r="I174" s="138" t="s">
        <v>6901</v>
      </c>
      <c r="J174" s="138">
        <v>15878846582</v>
      </c>
      <c r="K174" s="138" t="s">
        <v>27</v>
      </c>
      <c r="L174" s="159">
        <v>44399</v>
      </c>
      <c r="M174" s="138" t="s">
        <v>185</v>
      </c>
      <c r="N174" s="138" t="s">
        <v>30</v>
      </c>
      <c r="O174" s="159"/>
      <c r="P174" s="138"/>
      <c r="Q174" s="138"/>
      <c r="R174" s="138"/>
      <c r="S174" s="139" t="s">
        <v>6899</v>
      </c>
      <c r="T174" s="138"/>
      <c r="Z174" s="130" t="str">
        <f t="shared" si="3"/>
        <v>19(4)李卫迎</v>
      </c>
    </row>
    <row r="175" ht="19.5" customHeight="1" spans="1:26">
      <c r="A175" s="138">
        <v>170</v>
      </c>
      <c r="B175" s="138" t="s">
        <v>6902</v>
      </c>
      <c r="C175" s="138" t="s">
        <v>21</v>
      </c>
      <c r="D175" s="138" t="s">
        <v>317</v>
      </c>
      <c r="E175" s="138" t="s">
        <v>6903</v>
      </c>
      <c r="F175" s="138" t="s">
        <v>24</v>
      </c>
      <c r="G175" s="138">
        <v>17</v>
      </c>
      <c r="H175" s="138" t="s">
        <v>17718</v>
      </c>
      <c r="I175" s="138" t="s">
        <v>6904</v>
      </c>
      <c r="J175" s="138">
        <v>13877876253</v>
      </c>
      <c r="K175" s="138" t="s">
        <v>27</v>
      </c>
      <c r="L175" s="159">
        <v>44399</v>
      </c>
      <c r="M175" s="138" t="s">
        <v>69</v>
      </c>
      <c r="N175" s="138" t="s">
        <v>30</v>
      </c>
      <c r="O175" s="159"/>
      <c r="P175" s="138"/>
      <c r="Q175" s="138"/>
      <c r="R175" s="138"/>
      <c r="S175" s="139" t="s">
        <v>6902</v>
      </c>
      <c r="T175" s="138"/>
      <c r="Z175" s="130" t="str">
        <f t="shared" si="3"/>
        <v>19(4)覃龙健</v>
      </c>
    </row>
    <row r="176" ht="19.5" customHeight="1" spans="1:26">
      <c r="A176" s="138">
        <v>171</v>
      </c>
      <c r="B176" s="138" t="s">
        <v>6905</v>
      </c>
      <c r="C176" s="138" t="s">
        <v>21</v>
      </c>
      <c r="D176" s="138" t="s">
        <v>317</v>
      </c>
      <c r="E176" s="138" t="s">
        <v>6906</v>
      </c>
      <c r="F176" s="138" t="s">
        <v>24</v>
      </c>
      <c r="G176" s="138">
        <v>17</v>
      </c>
      <c r="H176" s="138" t="s">
        <v>17719</v>
      </c>
      <c r="I176" s="138" t="s">
        <v>6908</v>
      </c>
      <c r="J176" s="138">
        <v>15977838233</v>
      </c>
      <c r="K176" s="138" t="s">
        <v>27</v>
      </c>
      <c r="L176" s="159">
        <v>44396</v>
      </c>
      <c r="M176" s="138" t="s">
        <v>69</v>
      </c>
      <c r="N176" s="138" t="s">
        <v>30</v>
      </c>
      <c r="O176" s="159"/>
      <c r="P176" s="138"/>
      <c r="Q176" s="138"/>
      <c r="R176" s="138"/>
      <c r="S176" s="139" t="s">
        <v>6905</v>
      </c>
      <c r="T176" s="138"/>
      <c r="Z176" s="130" t="str">
        <f t="shared" si="3"/>
        <v>19(4)韦浩云</v>
      </c>
    </row>
    <row r="177" ht="19.5" customHeight="1" spans="1:26">
      <c r="A177" s="138">
        <v>172</v>
      </c>
      <c r="B177" s="138" t="s">
        <v>6909</v>
      </c>
      <c r="C177" s="138" t="s">
        <v>21</v>
      </c>
      <c r="D177" s="138" t="s">
        <v>317</v>
      </c>
      <c r="E177" s="138" t="s">
        <v>6910</v>
      </c>
      <c r="F177" s="138" t="s">
        <v>143</v>
      </c>
      <c r="G177" s="138">
        <v>17</v>
      </c>
      <c r="H177" s="138" t="s">
        <v>6911</v>
      </c>
      <c r="I177" s="138" t="s">
        <v>6912</v>
      </c>
      <c r="J177" s="138">
        <v>13877895504</v>
      </c>
      <c r="K177" s="138" t="s">
        <v>27</v>
      </c>
      <c r="L177" s="159">
        <v>44398</v>
      </c>
      <c r="M177" s="138"/>
      <c r="N177" s="138"/>
      <c r="O177" s="159"/>
      <c r="P177" s="138"/>
      <c r="Q177" s="138"/>
      <c r="R177" s="138"/>
      <c r="S177" s="139" t="s">
        <v>6909</v>
      </c>
      <c r="T177" s="138"/>
      <c r="Z177" s="130" t="str">
        <f t="shared" si="3"/>
        <v>19(4)韦柳霞</v>
      </c>
    </row>
    <row r="178" ht="19.5" customHeight="1" spans="1:26">
      <c r="A178" s="138">
        <v>173</v>
      </c>
      <c r="B178" s="138" t="s">
        <v>6913</v>
      </c>
      <c r="C178" s="138" t="s">
        <v>21</v>
      </c>
      <c r="D178" s="138" t="s">
        <v>317</v>
      </c>
      <c r="E178" s="138" t="s">
        <v>6914</v>
      </c>
      <c r="F178" s="138" t="s">
        <v>143</v>
      </c>
      <c r="G178" s="138">
        <v>17</v>
      </c>
      <c r="H178" s="138" t="s">
        <v>17720</v>
      </c>
      <c r="I178" s="138" t="s">
        <v>109</v>
      </c>
      <c r="J178" s="138" t="s">
        <v>6916</v>
      </c>
      <c r="K178" s="138" t="s">
        <v>27</v>
      </c>
      <c r="L178" s="159">
        <v>44398</v>
      </c>
      <c r="M178" s="138"/>
      <c r="N178" s="138"/>
      <c r="O178" s="159"/>
      <c r="P178" s="138"/>
      <c r="Q178" s="138"/>
      <c r="R178" s="138"/>
      <c r="S178" s="139" t="s">
        <v>6913</v>
      </c>
      <c r="T178" s="138"/>
      <c r="Z178" s="130" t="str">
        <f t="shared" si="3"/>
        <v>19(4)韦湘涵</v>
      </c>
    </row>
    <row r="179" ht="19.5" customHeight="1" spans="1:26">
      <c r="A179" s="138">
        <v>174</v>
      </c>
      <c r="B179" s="138" t="s">
        <v>6917</v>
      </c>
      <c r="C179" s="138" t="s">
        <v>21</v>
      </c>
      <c r="D179" s="138" t="s">
        <v>317</v>
      </c>
      <c r="E179" s="138" t="s">
        <v>6918</v>
      </c>
      <c r="F179" s="138" t="s">
        <v>143</v>
      </c>
      <c r="G179" s="138">
        <v>17</v>
      </c>
      <c r="H179" s="138" t="s">
        <v>17721</v>
      </c>
      <c r="I179" s="138" t="s">
        <v>6920</v>
      </c>
      <c r="J179" s="138">
        <v>18176744249</v>
      </c>
      <c r="K179" s="138" t="s">
        <v>27</v>
      </c>
      <c r="L179" s="159">
        <v>44402</v>
      </c>
      <c r="M179" s="138"/>
      <c r="N179" s="138"/>
      <c r="O179" s="159"/>
      <c r="P179" s="138"/>
      <c r="Q179" s="138"/>
      <c r="R179" s="138"/>
      <c r="S179" s="139" t="s">
        <v>6917</v>
      </c>
      <c r="T179" s="138"/>
      <c r="Z179" s="130" t="str">
        <f t="shared" si="3"/>
        <v>19(4)唐妙湘</v>
      </c>
    </row>
    <row r="180" ht="19.5" customHeight="1" spans="1:26">
      <c r="A180" s="138">
        <v>175</v>
      </c>
      <c r="B180" s="138" t="s">
        <v>6921</v>
      </c>
      <c r="C180" s="138" t="s">
        <v>21</v>
      </c>
      <c r="D180" s="138" t="s">
        <v>317</v>
      </c>
      <c r="E180" s="138" t="s">
        <v>6922</v>
      </c>
      <c r="F180" s="138" t="s">
        <v>24</v>
      </c>
      <c r="G180" s="138">
        <v>17</v>
      </c>
      <c r="H180" s="138" t="s">
        <v>1456</v>
      </c>
      <c r="I180" s="138" t="s">
        <v>6923</v>
      </c>
      <c r="J180" s="138">
        <v>15296079189</v>
      </c>
      <c r="K180" s="138" t="s">
        <v>27</v>
      </c>
      <c r="L180" s="159">
        <v>44403</v>
      </c>
      <c r="M180" s="138" t="s">
        <v>2455</v>
      </c>
      <c r="N180" s="138" t="s">
        <v>30</v>
      </c>
      <c r="O180" s="159"/>
      <c r="P180" s="138"/>
      <c r="Q180" s="138"/>
      <c r="R180" s="138"/>
      <c r="S180" s="139" t="s">
        <v>6921</v>
      </c>
      <c r="T180" s="138"/>
      <c r="Z180" s="130" t="str">
        <f t="shared" si="3"/>
        <v>19(4)覃佳万</v>
      </c>
    </row>
    <row r="181" ht="19.5" customHeight="1" spans="1:26">
      <c r="A181" s="138">
        <v>176</v>
      </c>
      <c r="B181" s="138" t="s">
        <v>6924</v>
      </c>
      <c r="C181" s="138" t="s">
        <v>21</v>
      </c>
      <c r="D181" s="138" t="s">
        <v>317</v>
      </c>
      <c r="E181" s="138" t="s">
        <v>6925</v>
      </c>
      <c r="F181" s="138" t="s">
        <v>24</v>
      </c>
      <c r="G181" s="138">
        <v>17</v>
      </c>
      <c r="H181" s="138" t="s">
        <v>17722</v>
      </c>
      <c r="I181" s="138" t="s">
        <v>6927</v>
      </c>
      <c r="J181" s="138">
        <v>14797768637</v>
      </c>
      <c r="K181" s="138" t="s">
        <v>27</v>
      </c>
      <c r="L181" s="159">
        <v>44398</v>
      </c>
      <c r="M181" s="138" t="s">
        <v>2455</v>
      </c>
      <c r="N181" s="138" t="s">
        <v>30</v>
      </c>
      <c r="O181" s="159"/>
      <c r="P181" s="138"/>
      <c r="Q181" s="138"/>
      <c r="R181" s="138"/>
      <c r="S181" s="139" t="s">
        <v>6924</v>
      </c>
      <c r="T181" s="138"/>
      <c r="Z181" s="130" t="str">
        <f t="shared" si="3"/>
        <v>19(4)何新宇</v>
      </c>
    </row>
    <row r="182" ht="19.5" customHeight="1" spans="1:26">
      <c r="A182" s="138">
        <v>177</v>
      </c>
      <c r="B182" s="138" t="s">
        <v>6928</v>
      </c>
      <c r="C182" s="138" t="s">
        <v>21</v>
      </c>
      <c r="D182" s="138" t="s">
        <v>317</v>
      </c>
      <c r="E182" s="138" t="s">
        <v>6929</v>
      </c>
      <c r="F182" s="138" t="s">
        <v>24</v>
      </c>
      <c r="G182" s="138">
        <v>17</v>
      </c>
      <c r="H182" s="138" t="s">
        <v>6930</v>
      </c>
      <c r="I182" s="138" t="s">
        <v>6931</v>
      </c>
      <c r="J182" s="138">
        <v>18378895711</v>
      </c>
      <c r="K182" s="138" t="s">
        <v>27</v>
      </c>
      <c r="L182" s="159">
        <v>44399</v>
      </c>
      <c r="M182" s="138"/>
      <c r="N182" s="138"/>
      <c r="O182" s="159"/>
      <c r="P182" s="138"/>
      <c r="Q182" s="138"/>
      <c r="R182" s="138"/>
      <c r="S182" s="139" t="s">
        <v>6928</v>
      </c>
      <c r="T182" s="138"/>
      <c r="Z182" s="130" t="str">
        <f t="shared" si="3"/>
        <v>19(4)黄晨</v>
      </c>
    </row>
    <row r="183" ht="19.5" customHeight="1" spans="1:26">
      <c r="A183" s="138">
        <v>178</v>
      </c>
      <c r="B183" s="138" t="s">
        <v>6935</v>
      </c>
      <c r="C183" s="138" t="s">
        <v>21</v>
      </c>
      <c r="D183" s="138" t="s">
        <v>317</v>
      </c>
      <c r="E183" s="138" t="s">
        <v>6936</v>
      </c>
      <c r="F183" s="138" t="s">
        <v>24</v>
      </c>
      <c r="G183" s="138">
        <v>17</v>
      </c>
      <c r="H183" s="138" t="s">
        <v>6937</v>
      </c>
      <c r="I183" s="138" t="s">
        <v>6938</v>
      </c>
      <c r="J183" s="138">
        <v>19127018786</v>
      </c>
      <c r="K183" s="138" t="s">
        <v>27</v>
      </c>
      <c r="L183" s="159">
        <v>44411</v>
      </c>
      <c r="M183" s="138" t="s">
        <v>133</v>
      </c>
      <c r="N183" s="138" t="s">
        <v>30</v>
      </c>
      <c r="O183" s="159"/>
      <c r="P183" s="138"/>
      <c r="Q183" s="138"/>
      <c r="R183" s="138"/>
      <c r="S183" s="139" t="s">
        <v>6935</v>
      </c>
      <c r="T183" s="138"/>
      <c r="Z183" s="130" t="str">
        <f t="shared" si="3"/>
        <v>19(4)蒙振华</v>
      </c>
    </row>
    <row r="184" ht="19.5" customHeight="1" spans="1:26">
      <c r="A184" s="138">
        <v>179</v>
      </c>
      <c r="B184" s="138" t="s">
        <v>6941</v>
      </c>
      <c r="C184" s="138" t="s">
        <v>21</v>
      </c>
      <c r="D184" s="138" t="s">
        <v>317</v>
      </c>
      <c r="E184" s="138" t="s">
        <v>6942</v>
      </c>
      <c r="F184" s="138" t="s">
        <v>24</v>
      </c>
      <c r="G184" s="138">
        <v>17</v>
      </c>
      <c r="H184" s="138" t="s">
        <v>17723</v>
      </c>
      <c r="I184" s="138" t="s">
        <v>6944</v>
      </c>
      <c r="J184" s="138">
        <v>15977888483</v>
      </c>
      <c r="K184" s="138" t="s">
        <v>27</v>
      </c>
      <c r="L184" s="159">
        <v>44394</v>
      </c>
      <c r="M184" s="138"/>
      <c r="N184" s="138"/>
      <c r="O184" s="159"/>
      <c r="P184" s="138"/>
      <c r="Q184" s="138"/>
      <c r="R184" s="138"/>
      <c r="S184" s="139" t="s">
        <v>6941</v>
      </c>
      <c r="T184" s="138"/>
      <c r="Z184" s="130" t="str">
        <f t="shared" si="3"/>
        <v>19(4)唐运钟</v>
      </c>
    </row>
    <row r="185" ht="19.5" customHeight="1" spans="1:26">
      <c r="A185" s="138">
        <v>180</v>
      </c>
      <c r="B185" s="138" t="s">
        <v>6945</v>
      </c>
      <c r="C185" s="138" t="s">
        <v>21</v>
      </c>
      <c r="D185" s="138" t="s">
        <v>317</v>
      </c>
      <c r="E185" s="138" t="s">
        <v>6946</v>
      </c>
      <c r="F185" s="138" t="s">
        <v>24</v>
      </c>
      <c r="G185" s="138">
        <v>17</v>
      </c>
      <c r="H185" s="138" t="s">
        <v>6947</v>
      </c>
      <c r="I185" s="138" t="s">
        <v>6948</v>
      </c>
      <c r="J185" s="138">
        <v>13556729530</v>
      </c>
      <c r="K185" s="138" t="s">
        <v>27</v>
      </c>
      <c r="L185" s="159">
        <v>44399</v>
      </c>
      <c r="M185" s="138" t="s">
        <v>1217</v>
      </c>
      <c r="N185" s="138" t="s">
        <v>30</v>
      </c>
      <c r="O185" s="159"/>
      <c r="P185" s="138"/>
      <c r="Q185" s="138"/>
      <c r="R185" s="138"/>
      <c r="S185" s="139" t="s">
        <v>6945</v>
      </c>
      <c r="T185" s="138"/>
      <c r="Z185" s="130" t="str">
        <f t="shared" si="3"/>
        <v>19(4)徐祺</v>
      </c>
    </row>
    <row r="186" ht="19.5" customHeight="1" spans="1:26">
      <c r="A186" s="138">
        <v>181</v>
      </c>
      <c r="B186" s="138" t="s">
        <v>6949</v>
      </c>
      <c r="C186" s="138" t="s">
        <v>21</v>
      </c>
      <c r="D186" s="138" t="s">
        <v>317</v>
      </c>
      <c r="E186" s="138" t="s">
        <v>6950</v>
      </c>
      <c r="F186" s="138" t="s">
        <v>143</v>
      </c>
      <c r="G186" s="138">
        <v>16</v>
      </c>
      <c r="H186" s="138" t="s">
        <v>6951</v>
      </c>
      <c r="I186" s="138" t="s">
        <v>6952</v>
      </c>
      <c r="J186" s="138">
        <v>13627704590</v>
      </c>
      <c r="K186" s="138" t="s">
        <v>27</v>
      </c>
      <c r="L186" s="159">
        <v>44394</v>
      </c>
      <c r="M186" s="138" t="s">
        <v>2172</v>
      </c>
      <c r="N186" s="138" t="s">
        <v>30</v>
      </c>
      <c r="O186" s="159"/>
      <c r="P186" s="138"/>
      <c r="Q186" s="138"/>
      <c r="R186" s="138"/>
      <c r="S186" s="139" t="s">
        <v>6949</v>
      </c>
      <c r="T186" s="138"/>
      <c r="Z186" s="130" t="str">
        <f t="shared" si="3"/>
        <v>19(4)苏李敬</v>
      </c>
    </row>
    <row r="187" ht="19.5" customHeight="1" spans="1:26">
      <c r="A187" s="138">
        <v>182</v>
      </c>
      <c r="B187" s="138" t="s">
        <v>6953</v>
      </c>
      <c r="C187" s="138" t="s">
        <v>21</v>
      </c>
      <c r="D187" s="138" t="s">
        <v>317</v>
      </c>
      <c r="E187" s="138" t="s">
        <v>6954</v>
      </c>
      <c r="F187" s="138" t="s">
        <v>24</v>
      </c>
      <c r="G187" s="138">
        <v>17</v>
      </c>
      <c r="H187" s="138" t="s">
        <v>6955</v>
      </c>
      <c r="I187" s="138" t="s">
        <v>6956</v>
      </c>
      <c r="J187" s="138">
        <v>13788387267</v>
      </c>
      <c r="K187" s="138" t="s">
        <v>27</v>
      </c>
      <c r="L187" s="159">
        <v>44396</v>
      </c>
      <c r="M187" s="138"/>
      <c r="N187" s="138"/>
      <c r="O187" s="159"/>
      <c r="P187" s="138"/>
      <c r="Q187" s="138"/>
      <c r="R187" s="138"/>
      <c r="S187" s="139" t="s">
        <v>6953</v>
      </c>
      <c r="T187" s="138"/>
      <c r="Z187" s="130" t="str">
        <f t="shared" si="3"/>
        <v>19(4)花嘉阳</v>
      </c>
    </row>
    <row r="188" ht="19.5" customHeight="1" spans="1:26">
      <c r="A188" s="138">
        <v>183</v>
      </c>
      <c r="B188" s="138" t="s">
        <v>6957</v>
      </c>
      <c r="C188" s="138" t="s">
        <v>21</v>
      </c>
      <c r="D188" s="138" t="s">
        <v>317</v>
      </c>
      <c r="E188" s="138" t="s">
        <v>6958</v>
      </c>
      <c r="F188" s="138" t="s">
        <v>24</v>
      </c>
      <c r="G188" s="138">
        <v>17</v>
      </c>
      <c r="H188" s="138" t="s">
        <v>17724</v>
      </c>
      <c r="I188" s="138" t="s">
        <v>6960</v>
      </c>
      <c r="J188" s="138">
        <v>13977860478</v>
      </c>
      <c r="K188" s="138" t="s">
        <v>27</v>
      </c>
      <c r="L188" s="159">
        <v>44405</v>
      </c>
      <c r="M188" s="138"/>
      <c r="N188" s="138"/>
      <c r="O188" s="159"/>
      <c r="P188" s="138"/>
      <c r="Q188" s="138"/>
      <c r="R188" s="138"/>
      <c r="S188" s="139" t="s">
        <v>6957</v>
      </c>
      <c r="T188" s="138"/>
      <c r="Z188" s="130" t="str">
        <f t="shared" si="3"/>
        <v>19(4)韦覃宝</v>
      </c>
    </row>
    <row r="189" ht="19.5" customHeight="1" spans="1:26">
      <c r="A189" s="138">
        <v>184</v>
      </c>
      <c r="B189" s="138" t="s">
        <v>6961</v>
      </c>
      <c r="C189" s="138" t="s">
        <v>21</v>
      </c>
      <c r="D189" s="138" t="s">
        <v>317</v>
      </c>
      <c r="E189" s="138" t="s">
        <v>6962</v>
      </c>
      <c r="F189" s="138" t="s">
        <v>24</v>
      </c>
      <c r="G189" s="138">
        <v>16</v>
      </c>
      <c r="H189" s="138" t="s">
        <v>6963</v>
      </c>
      <c r="I189" s="138" t="s">
        <v>6964</v>
      </c>
      <c r="J189" s="138">
        <v>18378889203</v>
      </c>
      <c r="K189" s="138" t="s">
        <v>27</v>
      </c>
      <c r="L189" s="159">
        <v>44395</v>
      </c>
      <c r="M189" s="138" t="s">
        <v>1352</v>
      </c>
      <c r="N189" s="138" t="s">
        <v>27</v>
      </c>
      <c r="O189" s="159">
        <v>44416</v>
      </c>
      <c r="P189" s="138" t="s">
        <v>1352</v>
      </c>
      <c r="Q189" s="138" t="s">
        <v>30</v>
      </c>
      <c r="R189" s="138"/>
      <c r="S189" s="139" t="s">
        <v>6961</v>
      </c>
      <c r="T189" s="138"/>
      <c r="Z189" s="130" t="str">
        <f t="shared" si="3"/>
        <v>19(4)潘华涛</v>
      </c>
    </row>
    <row r="190" ht="19.5" customHeight="1" spans="1:26">
      <c r="A190" s="138">
        <v>185</v>
      </c>
      <c r="B190" s="138" t="s">
        <v>6965</v>
      </c>
      <c r="C190" s="138" t="s">
        <v>21</v>
      </c>
      <c r="D190" s="138" t="s">
        <v>317</v>
      </c>
      <c r="E190" s="138" t="s">
        <v>6966</v>
      </c>
      <c r="F190" s="138" t="s">
        <v>24</v>
      </c>
      <c r="G190" s="138">
        <v>17</v>
      </c>
      <c r="H190" s="138" t="s">
        <v>6967</v>
      </c>
      <c r="I190" s="138" t="s">
        <v>6968</v>
      </c>
      <c r="J190" s="138">
        <v>18877840844</v>
      </c>
      <c r="K190" s="138" t="s">
        <v>27</v>
      </c>
      <c r="L190" s="159">
        <v>44401</v>
      </c>
      <c r="M190" s="138" t="s">
        <v>6662</v>
      </c>
      <c r="N190" s="138" t="s">
        <v>30</v>
      </c>
      <c r="O190" s="159"/>
      <c r="P190" s="138"/>
      <c r="Q190" s="138" t="s">
        <v>30</v>
      </c>
      <c r="R190" s="138"/>
      <c r="S190" s="139" t="s">
        <v>6965</v>
      </c>
      <c r="T190" s="138"/>
      <c r="U190" s="130">
        <v>1904</v>
      </c>
      <c r="Z190" s="130" t="str">
        <f t="shared" si="3"/>
        <v>19(4)卢宝灿</v>
      </c>
    </row>
    <row r="191" ht="19.5" customHeight="1" spans="1:26">
      <c r="A191" s="138">
        <v>186</v>
      </c>
      <c r="B191" s="138" t="s">
        <v>6969</v>
      </c>
      <c r="C191" s="138" t="s">
        <v>21</v>
      </c>
      <c r="D191" s="138" t="s">
        <v>317</v>
      </c>
      <c r="E191" s="138" t="s">
        <v>6970</v>
      </c>
      <c r="F191" s="138" t="s">
        <v>24</v>
      </c>
      <c r="G191" s="138">
        <v>17</v>
      </c>
      <c r="H191" s="138" t="s">
        <v>6971</v>
      </c>
      <c r="I191" s="138" t="s">
        <v>6972</v>
      </c>
      <c r="J191" s="138">
        <v>13481867094</v>
      </c>
      <c r="K191" s="138" t="s">
        <v>27</v>
      </c>
      <c r="L191" s="159">
        <v>44394</v>
      </c>
      <c r="M191" s="138" t="s">
        <v>28</v>
      </c>
      <c r="N191" s="138"/>
      <c r="O191" s="159"/>
      <c r="P191" s="138"/>
      <c r="Q191" s="138"/>
      <c r="R191" s="138"/>
      <c r="S191" s="139" t="s">
        <v>6969</v>
      </c>
      <c r="T191" s="138"/>
      <c r="Z191" s="130" t="str">
        <f t="shared" si="3"/>
        <v>19(4)韦秀杰</v>
      </c>
    </row>
    <row r="192" ht="19.5" customHeight="1" spans="1:26">
      <c r="A192" s="138">
        <v>187</v>
      </c>
      <c r="B192" s="138" t="s">
        <v>6977</v>
      </c>
      <c r="C192" s="138" t="s">
        <v>21</v>
      </c>
      <c r="D192" s="138" t="s">
        <v>317</v>
      </c>
      <c r="E192" s="138" t="s">
        <v>6978</v>
      </c>
      <c r="F192" s="138" t="s">
        <v>24</v>
      </c>
      <c r="G192" s="138">
        <v>16</v>
      </c>
      <c r="H192" s="138" t="s">
        <v>6979</v>
      </c>
      <c r="I192" s="138" t="s">
        <v>6980</v>
      </c>
      <c r="J192" s="138">
        <v>18177846090</v>
      </c>
      <c r="K192" s="138" t="s">
        <v>27</v>
      </c>
      <c r="L192" s="159">
        <v>44397</v>
      </c>
      <c r="M192" s="138" t="s">
        <v>1352</v>
      </c>
      <c r="N192" s="138" t="s">
        <v>27</v>
      </c>
      <c r="O192" s="159"/>
      <c r="P192" s="138"/>
      <c r="Q192" s="138"/>
      <c r="R192" s="138"/>
      <c r="S192" s="139" t="s">
        <v>6977</v>
      </c>
      <c r="T192" s="138"/>
      <c r="Z192" s="130" t="str">
        <f t="shared" si="3"/>
        <v>19(4)蓝天浪</v>
      </c>
    </row>
    <row r="193" ht="19.5" customHeight="1" spans="1:26">
      <c r="A193" s="138">
        <v>188</v>
      </c>
      <c r="B193" s="138" t="s">
        <v>6981</v>
      </c>
      <c r="C193" s="138" t="s">
        <v>21</v>
      </c>
      <c r="D193" s="138" t="s">
        <v>317</v>
      </c>
      <c r="E193" s="138" t="s">
        <v>6982</v>
      </c>
      <c r="F193" s="138" t="s">
        <v>24</v>
      </c>
      <c r="G193" s="138">
        <v>16</v>
      </c>
      <c r="H193" s="138" t="s">
        <v>6983</v>
      </c>
      <c r="I193" s="138" t="s">
        <v>6984</v>
      </c>
      <c r="J193" s="138">
        <v>18776084758</v>
      </c>
      <c r="K193" s="138" t="s">
        <v>27</v>
      </c>
      <c r="L193" s="159">
        <v>44409</v>
      </c>
      <c r="M193" s="138"/>
      <c r="N193" s="138" t="s">
        <v>30</v>
      </c>
      <c r="O193" s="159"/>
      <c r="P193" s="138"/>
      <c r="Q193" s="138"/>
      <c r="R193" s="138" t="s">
        <v>6985</v>
      </c>
      <c r="S193" s="139" t="s">
        <v>6981</v>
      </c>
      <c r="T193" s="138"/>
      <c r="Z193" s="130" t="str">
        <f t="shared" si="3"/>
        <v>19(4)韦泷</v>
      </c>
    </row>
    <row r="194" ht="19.5" customHeight="1" spans="1:26">
      <c r="A194" s="138">
        <v>189</v>
      </c>
      <c r="B194" s="138" t="s">
        <v>6986</v>
      </c>
      <c r="C194" s="138" t="s">
        <v>21</v>
      </c>
      <c r="D194" s="138" t="s">
        <v>317</v>
      </c>
      <c r="E194" s="138" t="s">
        <v>6987</v>
      </c>
      <c r="F194" s="138" t="s">
        <v>24</v>
      </c>
      <c r="G194" s="138">
        <v>17</v>
      </c>
      <c r="H194" s="138" t="s">
        <v>17725</v>
      </c>
      <c r="I194" s="138" t="s">
        <v>6988</v>
      </c>
      <c r="J194" s="138">
        <v>15815808699</v>
      </c>
      <c r="K194" s="138" t="s">
        <v>27</v>
      </c>
      <c r="L194" s="159">
        <v>44404</v>
      </c>
      <c r="M194" s="138"/>
      <c r="N194" s="138"/>
      <c r="O194" s="159"/>
      <c r="P194" s="138"/>
      <c r="Q194" s="138"/>
      <c r="R194" s="138"/>
      <c r="S194" s="139" t="s">
        <v>6986</v>
      </c>
      <c r="T194" s="138"/>
      <c r="Z194" s="130" t="str">
        <f t="shared" si="3"/>
        <v>19(4)韦祖兴</v>
      </c>
    </row>
    <row r="195" ht="19.5" customHeight="1" spans="1:26">
      <c r="A195" s="138">
        <v>190</v>
      </c>
      <c r="B195" s="138" t="s">
        <v>6996</v>
      </c>
      <c r="C195" s="138" t="s">
        <v>21</v>
      </c>
      <c r="D195" s="138" t="s">
        <v>317</v>
      </c>
      <c r="E195" s="138" t="s">
        <v>6997</v>
      </c>
      <c r="F195" s="138" t="s">
        <v>24</v>
      </c>
      <c r="G195" s="138">
        <v>17</v>
      </c>
      <c r="H195" s="138" t="s">
        <v>6998</v>
      </c>
      <c r="I195" s="138" t="s">
        <v>6999</v>
      </c>
      <c r="J195" s="138">
        <v>13737981047</v>
      </c>
      <c r="K195" s="138" t="s">
        <v>27</v>
      </c>
      <c r="L195" s="159">
        <v>44395</v>
      </c>
      <c r="M195" s="138" t="s">
        <v>1352</v>
      </c>
      <c r="N195" s="138" t="s">
        <v>27</v>
      </c>
      <c r="O195" s="159">
        <v>44416</v>
      </c>
      <c r="P195" s="138" t="s">
        <v>1352</v>
      </c>
      <c r="Q195" s="138" t="s">
        <v>27</v>
      </c>
      <c r="R195" s="138"/>
      <c r="S195" s="139" t="s">
        <v>6996</v>
      </c>
      <c r="T195" s="138"/>
      <c r="Z195" s="130" t="str">
        <f t="shared" si="3"/>
        <v>19(4)闭宗波</v>
      </c>
    </row>
    <row r="196" ht="19.5" customHeight="1" spans="1:26">
      <c r="A196" s="138">
        <v>191</v>
      </c>
      <c r="B196" s="138" t="s">
        <v>7000</v>
      </c>
      <c r="C196" s="138" t="s">
        <v>21</v>
      </c>
      <c r="D196" s="138" t="s">
        <v>317</v>
      </c>
      <c r="E196" s="138" t="s">
        <v>7001</v>
      </c>
      <c r="F196" s="138" t="s">
        <v>24</v>
      </c>
      <c r="G196" s="138">
        <v>16</v>
      </c>
      <c r="H196" s="138" t="s">
        <v>7002</v>
      </c>
      <c r="I196" s="138" t="s">
        <v>7003</v>
      </c>
      <c r="J196" s="138">
        <v>15177387679</v>
      </c>
      <c r="K196" s="138" t="s">
        <v>27</v>
      </c>
      <c r="L196" s="159">
        <v>44394</v>
      </c>
      <c r="M196" s="138" t="s">
        <v>28</v>
      </c>
      <c r="N196" s="138" t="s">
        <v>30</v>
      </c>
      <c r="O196" s="159"/>
      <c r="P196" s="138"/>
      <c r="Q196" s="138"/>
      <c r="R196" s="138"/>
      <c r="S196" s="139" t="s">
        <v>7000</v>
      </c>
      <c r="T196" s="138"/>
      <c r="Z196" s="130" t="str">
        <f t="shared" si="3"/>
        <v>19(4)蓝宏亮</v>
      </c>
    </row>
    <row r="197" ht="19.5" customHeight="1" spans="1:26">
      <c r="A197" s="138">
        <v>192</v>
      </c>
      <c r="B197" s="138" t="s">
        <v>7004</v>
      </c>
      <c r="C197" s="138" t="s">
        <v>21</v>
      </c>
      <c r="D197" s="138" t="s">
        <v>317</v>
      </c>
      <c r="E197" s="138" t="s">
        <v>7005</v>
      </c>
      <c r="F197" s="138" t="s">
        <v>24</v>
      </c>
      <c r="G197" s="138">
        <v>17</v>
      </c>
      <c r="H197" s="138" t="s">
        <v>17726</v>
      </c>
      <c r="I197" s="138" t="s">
        <v>5547</v>
      </c>
      <c r="J197" s="138">
        <v>15277853258</v>
      </c>
      <c r="K197" s="138" t="s">
        <v>27</v>
      </c>
      <c r="L197" s="159">
        <v>44396</v>
      </c>
      <c r="M197" s="138" t="s">
        <v>28</v>
      </c>
      <c r="N197" s="138" t="s">
        <v>30</v>
      </c>
      <c r="O197" s="159"/>
      <c r="P197" s="138"/>
      <c r="Q197" s="138"/>
      <c r="R197" s="138"/>
      <c r="S197" s="139" t="s">
        <v>7004</v>
      </c>
      <c r="T197" s="138"/>
      <c r="Z197" s="130" t="str">
        <f t="shared" si="3"/>
        <v>19(4)韦武益</v>
      </c>
    </row>
    <row r="198" ht="19.5" customHeight="1" spans="1:26">
      <c r="A198" s="138">
        <v>193</v>
      </c>
      <c r="B198" s="138" t="s">
        <v>7011</v>
      </c>
      <c r="C198" s="138" t="s">
        <v>21</v>
      </c>
      <c r="D198" s="138" t="s">
        <v>317</v>
      </c>
      <c r="E198" s="138" t="s">
        <v>7012</v>
      </c>
      <c r="F198" s="138" t="s">
        <v>24</v>
      </c>
      <c r="G198" s="138">
        <v>17</v>
      </c>
      <c r="H198" s="138" t="s">
        <v>7013</v>
      </c>
      <c r="I198" s="138" t="s">
        <v>7014</v>
      </c>
      <c r="J198" s="138">
        <v>15078611648</v>
      </c>
      <c r="K198" s="138" t="s">
        <v>27</v>
      </c>
      <c r="L198" s="159">
        <v>44404</v>
      </c>
      <c r="M198" s="138"/>
      <c r="N198" s="138"/>
      <c r="O198" s="159"/>
      <c r="P198" s="138"/>
      <c r="Q198" s="138"/>
      <c r="R198" s="138"/>
      <c r="S198" s="139" t="s">
        <v>7011</v>
      </c>
      <c r="T198" s="138"/>
      <c r="Z198" s="130" t="str">
        <f t="shared" si="3"/>
        <v>19(4)覃培迎</v>
      </c>
    </row>
    <row r="199" ht="19.5" customHeight="1" spans="1:26">
      <c r="A199" s="138">
        <v>194</v>
      </c>
      <c r="B199" s="138" t="s">
        <v>7026</v>
      </c>
      <c r="C199" s="138" t="s">
        <v>21</v>
      </c>
      <c r="D199" s="138" t="s">
        <v>317</v>
      </c>
      <c r="E199" s="138" t="s">
        <v>7027</v>
      </c>
      <c r="F199" s="138" t="s">
        <v>24</v>
      </c>
      <c r="G199" s="138">
        <v>16</v>
      </c>
      <c r="H199" s="138" t="s">
        <v>7028</v>
      </c>
      <c r="I199" s="138" t="s">
        <v>7029</v>
      </c>
      <c r="J199" s="138">
        <v>18776861311</v>
      </c>
      <c r="K199" s="138" t="s">
        <v>27</v>
      </c>
      <c r="L199" s="159">
        <v>44406</v>
      </c>
      <c r="M199" s="138"/>
      <c r="N199" s="138"/>
      <c r="O199" s="159"/>
      <c r="P199" s="138"/>
      <c r="Q199" s="138"/>
      <c r="R199" s="138"/>
      <c r="S199" s="139" t="s">
        <v>7026</v>
      </c>
      <c r="T199" s="138"/>
      <c r="Z199" s="130" t="str">
        <f t="shared" ref="Z199:Z262" si="4">D199:D4780&amp;E199:E4780</f>
        <v>19(4)戴兴奇</v>
      </c>
    </row>
    <row r="200" ht="19.5" customHeight="1" spans="1:26">
      <c r="A200" s="138">
        <v>195</v>
      </c>
      <c r="B200" s="138" t="s">
        <v>7030</v>
      </c>
      <c r="C200" s="138" t="s">
        <v>21</v>
      </c>
      <c r="D200" s="138" t="s">
        <v>317</v>
      </c>
      <c r="E200" s="138" t="s">
        <v>7031</v>
      </c>
      <c r="F200" s="138" t="s">
        <v>24</v>
      </c>
      <c r="G200" s="138">
        <v>17</v>
      </c>
      <c r="H200" s="138" t="s">
        <v>17727</v>
      </c>
      <c r="I200" s="138" t="s">
        <v>7032</v>
      </c>
      <c r="J200" s="138">
        <v>14736229993</v>
      </c>
      <c r="K200" s="138" t="s">
        <v>27</v>
      </c>
      <c r="L200" s="159">
        <v>44395</v>
      </c>
      <c r="M200" s="138" t="s">
        <v>98</v>
      </c>
      <c r="N200" s="138" t="s">
        <v>30</v>
      </c>
      <c r="O200" s="159"/>
      <c r="P200" s="138"/>
      <c r="Q200" s="138"/>
      <c r="R200" s="138"/>
      <c r="S200" s="139" t="s">
        <v>7030</v>
      </c>
      <c r="T200" s="138"/>
      <c r="Z200" s="130" t="str">
        <f t="shared" si="4"/>
        <v>19(4)韦拓</v>
      </c>
    </row>
    <row r="201" ht="19.5" customHeight="1" spans="1:26">
      <c r="A201" s="138">
        <v>196</v>
      </c>
      <c r="B201" s="138" t="s">
        <v>7033</v>
      </c>
      <c r="C201" s="138" t="s">
        <v>21</v>
      </c>
      <c r="D201" s="138" t="s">
        <v>317</v>
      </c>
      <c r="E201" s="138" t="s">
        <v>7034</v>
      </c>
      <c r="F201" s="138" t="s">
        <v>143</v>
      </c>
      <c r="G201" s="138">
        <v>16</v>
      </c>
      <c r="H201" s="138" t="s">
        <v>17728</v>
      </c>
      <c r="I201" s="138" t="s">
        <v>7036</v>
      </c>
      <c r="J201" s="138">
        <v>18070811286</v>
      </c>
      <c r="K201" s="138" t="s">
        <v>27</v>
      </c>
      <c r="L201" s="159">
        <v>44394</v>
      </c>
      <c r="M201" s="138" t="s">
        <v>28</v>
      </c>
      <c r="N201" s="138" t="s">
        <v>30</v>
      </c>
      <c r="O201" s="159"/>
      <c r="P201" s="138"/>
      <c r="Q201" s="138"/>
      <c r="R201" s="138"/>
      <c r="S201" s="139" t="s">
        <v>7033</v>
      </c>
      <c r="T201" s="138"/>
      <c r="Z201" s="130" t="str">
        <f t="shared" si="4"/>
        <v>19(4)黄佳颖</v>
      </c>
    </row>
    <row r="202" ht="19.5" customHeight="1" spans="1:26">
      <c r="A202" s="138">
        <v>197</v>
      </c>
      <c r="B202" s="138" t="s">
        <v>7037</v>
      </c>
      <c r="C202" s="138" t="s">
        <v>21</v>
      </c>
      <c r="D202" s="138" t="s">
        <v>317</v>
      </c>
      <c r="E202" s="138" t="s">
        <v>7038</v>
      </c>
      <c r="F202" s="138" t="s">
        <v>24</v>
      </c>
      <c r="G202" s="138">
        <v>17</v>
      </c>
      <c r="H202" s="138" t="s">
        <v>17729</v>
      </c>
      <c r="I202" s="138" t="s">
        <v>708</v>
      </c>
      <c r="J202" s="138">
        <v>18806695185</v>
      </c>
      <c r="K202" s="138" t="s">
        <v>27</v>
      </c>
      <c r="L202" s="159">
        <v>44404</v>
      </c>
      <c r="M202" s="138"/>
      <c r="N202" s="138"/>
      <c r="O202" s="159"/>
      <c r="P202" s="138"/>
      <c r="Q202" s="138"/>
      <c r="R202" s="138"/>
      <c r="S202" s="139" t="s">
        <v>7037</v>
      </c>
      <c r="T202" s="138"/>
      <c r="Z202" s="130" t="str">
        <f t="shared" si="4"/>
        <v>19(4)韦文龙</v>
      </c>
    </row>
    <row r="203" ht="19.5" customHeight="1" spans="1:26">
      <c r="A203" s="138">
        <v>198</v>
      </c>
      <c r="B203" s="138" t="s">
        <v>7047</v>
      </c>
      <c r="C203" s="138" t="s">
        <v>21</v>
      </c>
      <c r="D203" s="138" t="s">
        <v>317</v>
      </c>
      <c r="E203" s="138" t="s">
        <v>7048</v>
      </c>
      <c r="F203" s="138" t="s">
        <v>143</v>
      </c>
      <c r="G203" s="138">
        <v>17</v>
      </c>
      <c r="H203" s="138" t="s">
        <v>7049</v>
      </c>
      <c r="I203" s="138" t="s">
        <v>7050</v>
      </c>
      <c r="J203" s="138">
        <v>15878688787</v>
      </c>
      <c r="K203" s="138" t="s">
        <v>27</v>
      </c>
      <c r="L203" s="159">
        <v>44397</v>
      </c>
      <c r="M203" s="138" t="s">
        <v>1347</v>
      </c>
      <c r="N203" s="138" t="s">
        <v>30</v>
      </c>
      <c r="O203" s="159"/>
      <c r="P203" s="138"/>
      <c r="Q203" s="138"/>
      <c r="R203" s="138"/>
      <c r="S203" s="139" t="s">
        <v>7047</v>
      </c>
      <c r="T203" s="138"/>
      <c r="Z203" s="130" t="str">
        <f t="shared" si="4"/>
        <v>19(4)韦思思</v>
      </c>
    </row>
    <row r="204" ht="19.5" customHeight="1" spans="1:26">
      <c r="A204" s="138">
        <v>199</v>
      </c>
      <c r="B204" s="138" t="s">
        <v>7055</v>
      </c>
      <c r="C204" s="138" t="s">
        <v>21</v>
      </c>
      <c r="D204" s="138" t="s">
        <v>317</v>
      </c>
      <c r="E204" s="138" t="s">
        <v>7056</v>
      </c>
      <c r="F204" s="138" t="s">
        <v>24</v>
      </c>
      <c r="G204" s="138">
        <v>17</v>
      </c>
      <c r="H204" s="138" t="s">
        <v>17730</v>
      </c>
      <c r="I204" s="138" t="s">
        <v>7058</v>
      </c>
      <c r="J204" s="138">
        <v>13627783373</v>
      </c>
      <c r="K204" s="138" t="s">
        <v>27</v>
      </c>
      <c r="L204" s="159">
        <v>44400</v>
      </c>
      <c r="M204" s="138"/>
      <c r="N204" s="138"/>
      <c r="O204" s="159"/>
      <c r="P204" s="138"/>
      <c r="Q204" s="138"/>
      <c r="R204" s="138"/>
      <c r="S204" s="139" t="s">
        <v>7055</v>
      </c>
      <c r="T204" s="138"/>
      <c r="Z204" s="130" t="str">
        <f t="shared" si="4"/>
        <v>19(4)韦臣</v>
      </c>
    </row>
    <row r="205" ht="19.5" customHeight="1" spans="1:26">
      <c r="A205" s="138">
        <v>200</v>
      </c>
      <c r="B205" s="138" t="s">
        <v>7059</v>
      </c>
      <c r="C205" s="138" t="s">
        <v>21</v>
      </c>
      <c r="D205" s="138" t="s">
        <v>317</v>
      </c>
      <c r="E205" s="138" t="s">
        <v>7060</v>
      </c>
      <c r="F205" s="138" t="s">
        <v>24</v>
      </c>
      <c r="G205" s="138">
        <v>17</v>
      </c>
      <c r="H205" s="138" t="s">
        <v>7061</v>
      </c>
      <c r="I205" s="138" t="s">
        <v>7062</v>
      </c>
      <c r="J205" s="138">
        <v>13877896548</v>
      </c>
      <c r="K205" s="138" t="s">
        <v>27</v>
      </c>
      <c r="L205" s="159">
        <v>44395</v>
      </c>
      <c r="M205" s="138" t="s">
        <v>2172</v>
      </c>
      <c r="N205" s="138" t="s">
        <v>30</v>
      </c>
      <c r="O205" s="159"/>
      <c r="P205" s="138"/>
      <c r="Q205" s="138"/>
      <c r="R205" s="138"/>
      <c r="S205" s="139" t="s">
        <v>7059</v>
      </c>
      <c r="T205" s="138"/>
      <c r="Z205" s="130" t="str">
        <f t="shared" si="4"/>
        <v>19(4)韦景观</v>
      </c>
    </row>
    <row r="206" ht="19.5" customHeight="1" spans="1:26">
      <c r="A206" s="138">
        <v>201</v>
      </c>
      <c r="B206" s="138" t="s">
        <v>7063</v>
      </c>
      <c r="C206" s="138" t="s">
        <v>21</v>
      </c>
      <c r="D206" s="138" t="s">
        <v>317</v>
      </c>
      <c r="E206" s="138" t="s">
        <v>7064</v>
      </c>
      <c r="F206" s="138" t="s">
        <v>24</v>
      </c>
      <c r="G206" s="138">
        <v>17</v>
      </c>
      <c r="H206" s="138" t="s">
        <v>931</v>
      </c>
      <c r="I206" s="138" t="s">
        <v>932</v>
      </c>
      <c r="J206" s="138">
        <v>19978831039</v>
      </c>
      <c r="K206" s="138" t="s">
        <v>27</v>
      </c>
      <c r="L206" s="159">
        <v>44396</v>
      </c>
      <c r="M206" s="138" t="s">
        <v>133</v>
      </c>
      <c r="N206" s="138" t="s">
        <v>30</v>
      </c>
      <c r="O206" s="159"/>
      <c r="P206" s="138"/>
      <c r="Q206" s="138"/>
      <c r="R206" s="138"/>
      <c r="S206" s="139" t="s">
        <v>7063</v>
      </c>
      <c r="T206" s="138"/>
      <c r="Z206" s="130" t="str">
        <f t="shared" si="4"/>
        <v>19(4)田维富</v>
      </c>
    </row>
    <row r="207" ht="19.5" customHeight="1" spans="1:26">
      <c r="A207" s="138">
        <v>202</v>
      </c>
      <c r="B207" s="138" t="s">
        <v>7065</v>
      </c>
      <c r="C207" s="138" t="s">
        <v>21</v>
      </c>
      <c r="D207" s="138" t="s">
        <v>317</v>
      </c>
      <c r="E207" s="138" t="s">
        <v>950</v>
      </c>
      <c r="F207" s="138" t="s">
        <v>24</v>
      </c>
      <c r="G207" s="138">
        <v>17</v>
      </c>
      <c r="H207" s="138" t="s">
        <v>7066</v>
      </c>
      <c r="I207" s="138" t="s">
        <v>7067</v>
      </c>
      <c r="J207" s="138">
        <v>18278863547</v>
      </c>
      <c r="K207" s="138" t="s">
        <v>27</v>
      </c>
      <c r="L207" s="159">
        <v>44394</v>
      </c>
      <c r="M207" s="138" t="s">
        <v>28</v>
      </c>
      <c r="N207" s="138" t="s">
        <v>30</v>
      </c>
      <c r="O207" s="159"/>
      <c r="P207" s="138"/>
      <c r="Q207" s="138"/>
      <c r="R207" s="138"/>
      <c r="S207" s="139" t="s">
        <v>7065</v>
      </c>
      <c r="T207" s="138"/>
      <c r="Z207" s="130" t="str">
        <f t="shared" si="4"/>
        <v>19(4)覃磊</v>
      </c>
    </row>
    <row r="208" ht="19.5" customHeight="1" spans="1:26">
      <c r="A208" s="138">
        <v>203</v>
      </c>
      <c r="B208" s="138" t="s">
        <v>7068</v>
      </c>
      <c r="C208" s="138" t="s">
        <v>21</v>
      </c>
      <c r="D208" s="138" t="s">
        <v>322</v>
      </c>
      <c r="E208" s="138" t="s">
        <v>7069</v>
      </c>
      <c r="F208" s="138" t="s">
        <v>143</v>
      </c>
      <c r="G208" s="138">
        <v>17</v>
      </c>
      <c r="H208" s="138" t="s">
        <v>7070</v>
      </c>
      <c r="I208" s="138" t="s">
        <v>7071</v>
      </c>
      <c r="J208" s="138">
        <v>13877943165</v>
      </c>
      <c r="K208" s="138" t="s">
        <v>27</v>
      </c>
      <c r="L208" s="159">
        <v>44395</v>
      </c>
      <c r="M208" s="138" t="s">
        <v>1288</v>
      </c>
      <c r="N208" s="138" t="s">
        <v>30</v>
      </c>
      <c r="O208" s="159"/>
      <c r="P208" s="138"/>
      <c r="Q208" s="138"/>
      <c r="R208" s="138"/>
      <c r="S208" s="139" t="s">
        <v>7068</v>
      </c>
      <c r="T208" s="138"/>
      <c r="Z208" s="130" t="str">
        <f t="shared" si="4"/>
        <v>19(5)覃翠萍</v>
      </c>
    </row>
    <row r="209" ht="19.5" customHeight="1" spans="1:26">
      <c r="A209" s="138">
        <v>204</v>
      </c>
      <c r="B209" s="138" t="s">
        <v>7072</v>
      </c>
      <c r="C209" s="138" t="s">
        <v>21</v>
      </c>
      <c r="D209" s="138" t="s">
        <v>322</v>
      </c>
      <c r="E209" s="138" t="s">
        <v>7073</v>
      </c>
      <c r="F209" s="138" t="s">
        <v>143</v>
      </c>
      <c r="G209" s="138">
        <v>17</v>
      </c>
      <c r="H209" s="138" t="s">
        <v>7074</v>
      </c>
      <c r="I209" s="138" t="s">
        <v>7075</v>
      </c>
      <c r="J209" s="138">
        <v>18070863224</v>
      </c>
      <c r="K209" s="138" t="s">
        <v>27</v>
      </c>
      <c r="L209" s="159">
        <v>44395</v>
      </c>
      <c r="M209" s="138" t="s">
        <v>1352</v>
      </c>
      <c r="N209" s="138" t="s">
        <v>30</v>
      </c>
      <c r="O209" s="159"/>
      <c r="P209" s="138"/>
      <c r="Q209" s="138"/>
      <c r="R209" s="138"/>
      <c r="S209" s="139" t="s">
        <v>7072</v>
      </c>
      <c r="T209" s="138"/>
      <c r="Z209" s="130" t="str">
        <f t="shared" si="4"/>
        <v>19(5)蓝钰莹</v>
      </c>
    </row>
    <row r="210" ht="19.5" customHeight="1" spans="1:26">
      <c r="A210" s="138">
        <v>205</v>
      </c>
      <c r="B210" s="138" t="s">
        <v>7076</v>
      </c>
      <c r="C210" s="138" t="s">
        <v>21</v>
      </c>
      <c r="D210" s="138" t="s">
        <v>322</v>
      </c>
      <c r="E210" s="138" t="s">
        <v>4012</v>
      </c>
      <c r="F210" s="138" t="s">
        <v>24</v>
      </c>
      <c r="G210" s="138">
        <v>15</v>
      </c>
      <c r="H210" s="138" t="s">
        <v>6384</v>
      </c>
      <c r="I210" s="138" t="s">
        <v>7077</v>
      </c>
      <c r="J210" s="138">
        <v>19978824921</v>
      </c>
      <c r="K210" s="138" t="s">
        <v>27</v>
      </c>
      <c r="L210" s="159">
        <v>44404</v>
      </c>
      <c r="M210" s="138" t="s">
        <v>1352</v>
      </c>
      <c r="N210" s="138" t="s">
        <v>30</v>
      </c>
      <c r="O210" s="159"/>
      <c r="P210" s="138"/>
      <c r="Q210" s="138"/>
      <c r="R210" s="138"/>
      <c r="S210" s="139" t="s">
        <v>7076</v>
      </c>
      <c r="T210" s="138"/>
      <c r="Z210" s="130" t="str">
        <f t="shared" si="4"/>
        <v>19(5)蓝宏</v>
      </c>
    </row>
    <row r="211" ht="19.5" customHeight="1" spans="1:26">
      <c r="A211" s="138">
        <v>206</v>
      </c>
      <c r="B211" s="138" t="s">
        <v>7082</v>
      </c>
      <c r="C211" s="138" t="s">
        <v>21</v>
      </c>
      <c r="D211" s="138" t="s">
        <v>322</v>
      </c>
      <c r="E211" s="138" t="s">
        <v>7083</v>
      </c>
      <c r="F211" s="138" t="s">
        <v>24</v>
      </c>
      <c r="G211" s="138">
        <v>17</v>
      </c>
      <c r="H211" s="138" t="s">
        <v>17731</v>
      </c>
      <c r="I211" s="138" t="s">
        <v>7085</v>
      </c>
      <c r="J211" s="138">
        <v>13737982692</v>
      </c>
      <c r="K211" s="138" t="s">
        <v>27</v>
      </c>
      <c r="L211" s="159">
        <v>44396</v>
      </c>
      <c r="M211" s="138" t="s">
        <v>139</v>
      </c>
      <c r="N211" s="138" t="s">
        <v>30</v>
      </c>
      <c r="O211" s="159"/>
      <c r="P211" s="138"/>
      <c r="Q211" s="138"/>
      <c r="R211" s="138"/>
      <c r="S211" s="139" t="s">
        <v>7082</v>
      </c>
      <c r="T211" s="138"/>
      <c r="Z211" s="130" t="str">
        <f t="shared" si="4"/>
        <v>19(5)杨明庆</v>
      </c>
    </row>
    <row r="212" ht="19.5" customHeight="1" spans="1:26">
      <c r="A212" s="138">
        <v>207</v>
      </c>
      <c r="B212" s="138" t="s">
        <v>7086</v>
      </c>
      <c r="C212" s="138" t="s">
        <v>21</v>
      </c>
      <c r="D212" s="138" t="s">
        <v>322</v>
      </c>
      <c r="E212" s="138" t="s">
        <v>7087</v>
      </c>
      <c r="F212" s="138" t="s">
        <v>143</v>
      </c>
      <c r="G212" s="138">
        <v>17</v>
      </c>
      <c r="H212" s="138" t="s">
        <v>17732</v>
      </c>
      <c r="I212" s="138" t="s">
        <v>7088</v>
      </c>
      <c r="J212" s="138">
        <v>13377498825</v>
      </c>
      <c r="K212" s="138" t="s">
        <v>27</v>
      </c>
      <c r="L212" s="159">
        <v>44395</v>
      </c>
      <c r="M212" s="138" t="s">
        <v>139</v>
      </c>
      <c r="N212" s="138" t="s">
        <v>30</v>
      </c>
      <c r="O212" s="159"/>
      <c r="P212" s="138"/>
      <c r="Q212" s="138"/>
      <c r="R212" s="138"/>
      <c r="S212" s="139" t="s">
        <v>7086</v>
      </c>
      <c r="T212" s="138"/>
      <c r="Z212" s="130" t="str">
        <f t="shared" si="4"/>
        <v>19(5)简秀红</v>
      </c>
    </row>
    <row r="213" ht="19.5" customHeight="1" spans="1:26">
      <c r="A213" s="138">
        <v>208</v>
      </c>
      <c r="B213" s="138" t="s">
        <v>7089</v>
      </c>
      <c r="C213" s="138" t="s">
        <v>21</v>
      </c>
      <c r="D213" s="138" t="s">
        <v>322</v>
      </c>
      <c r="E213" s="138" t="s">
        <v>7090</v>
      </c>
      <c r="F213" s="138" t="s">
        <v>143</v>
      </c>
      <c r="G213" s="138">
        <v>17</v>
      </c>
      <c r="H213" s="138" t="s">
        <v>7091</v>
      </c>
      <c r="I213" s="138" t="s">
        <v>7092</v>
      </c>
      <c r="J213" s="138">
        <v>18070829406</v>
      </c>
      <c r="K213" s="138" t="s">
        <v>30</v>
      </c>
      <c r="L213" s="159"/>
      <c r="M213" s="138"/>
      <c r="N213" s="138" t="s">
        <v>30</v>
      </c>
      <c r="O213" s="159"/>
      <c r="P213" s="138"/>
      <c r="Q213" s="138"/>
      <c r="R213" s="138"/>
      <c r="S213" s="139" t="s">
        <v>7089</v>
      </c>
      <c r="T213" s="138" t="s">
        <v>17733</v>
      </c>
      <c r="Z213" s="130" t="str">
        <f t="shared" si="4"/>
        <v>19(5)唐婷婷</v>
      </c>
    </row>
    <row r="214" ht="19.5" customHeight="1" spans="1:26">
      <c r="A214" s="138">
        <v>209</v>
      </c>
      <c r="B214" s="138" t="s">
        <v>7094</v>
      </c>
      <c r="C214" s="138" t="s">
        <v>21</v>
      </c>
      <c r="D214" s="138" t="s">
        <v>322</v>
      </c>
      <c r="E214" s="138" t="s">
        <v>7095</v>
      </c>
      <c r="F214" s="138" t="s">
        <v>24</v>
      </c>
      <c r="G214" s="138">
        <v>17</v>
      </c>
      <c r="H214" s="138" t="s">
        <v>1456</v>
      </c>
      <c r="I214" s="138" t="s">
        <v>7096</v>
      </c>
      <c r="J214" s="138">
        <v>13471801551</v>
      </c>
      <c r="K214" s="138" t="s">
        <v>27</v>
      </c>
      <c r="L214" s="159">
        <v>44398</v>
      </c>
      <c r="M214" s="138" t="s">
        <v>1352</v>
      </c>
      <c r="N214" s="138" t="s">
        <v>30</v>
      </c>
      <c r="O214" s="159"/>
      <c r="P214" s="138"/>
      <c r="Q214" s="138"/>
      <c r="R214" s="138"/>
      <c r="S214" s="139" t="s">
        <v>7094</v>
      </c>
      <c r="T214" s="138"/>
      <c r="Z214" s="130" t="str">
        <f t="shared" si="4"/>
        <v>19(5)蓝祖磊</v>
      </c>
    </row>
    <row r="215" ht="19.5" customHeight="1" spans="1:26">
      <c r="A215" s="138">
        <v>210</v>
      </c>
      <c r="B215" s="138" t="s">
        <v>7101</v>
      </c>
      <c r="C215" s="138" t="s">
        <v>21</v>
      </c>
      <c r="D215" s="138" t="s">
        <v>322</v>
      </c>
      <c r="E215" s="138" t="s">
        <v>7102</v>
      </c>
      <c r="F215" s="138" t="s">
        <v>24</v>
      </c>
      <c r="G215" s="138">
        <v>17</v>
      </c>
      <c r="H215" s="138" t="s">
        <v>7103</v>
      </c>
      <c r="I215" s="138" t="s">
        <v>7104</v>
      </c>
      <c r="J215" s="138">
        <v>13481115136</v>
      </c>
      <c r="K215" s="138" t="s">
        <v>27</v>
      </c>
      <c r="L215" s="159">
        <v>44394</v>
      </c>
      <c r="M215" s="138" t="s">
        <v>28</v>
      </c>
      <c r="N215" s="138" t="s">
        <v>30</v>
      </c>
      <c r="O215" s="159"/>
      <c r="P215" s="138"/>
      <c r="Q215" s="138"/>
      <c r="R215" s="138" t="s">
        <v>7105</v>
      </c>
      <c r="S215" s="139" t="s">
        <v>7101</v>
      </c>
      <c r="T215" s="138"/>
      <c r="Z215" s="130" t="str">
        <f t="shared" si="4"/>
        <v>19(5)蓝富宁</v>
      </c>
    </row>
    <row r="216" ht="19.5" customHeight="1" spans="1:26">
      <c r="A216" s="138">
        <v>211</v>
      </c>
      <c r="B216" s="138" t="s">
        <v>7106</v>
      </c>
      <c r="C216" s="138" t="s">
        <v>21</v>
      </c>
      <c r="D216" s="138" t="s">
        <v>322</v>
      </c>
      <c r="E216" s="138" t="s">
        <v>7107</v>
      </c>
      <c r="F216" s="138" t="s">
        <v>24</v>
      </c>
      <c r="G216" s="138">
        <v>17</v>
      </c>
      <c r="H216" s="138" t="s">
        <v>17734</v>
      </c>
      <c r="I216" s="138" t="s">
        <v>7109</v>
      </c>
      <c r="J216" s="183">
        <v>13407751859</v>
      </c>
      <c r="K216" s="138" t="s">
        <v>27</v>
      </c>
      <c r="L216" s="159">
        <v>44395</v>
      </c>
      <c r="M216" s="138" t="s">
        <v>28</v>
      </c>
      <c r="N216" s="138" t="s">
        <v>30</v>
      </c>
      <c r="O216" s="159"/>
      <c r="P216" s="138"/>
      <c r="Q216" s="138"/>
      <c r="R216" s="138"/>
      <c r="S216" s="139" t="s">
        <v>7106</v>
      </c>
      <c r="T216" s="138"/>
      <c r="Z216" s="130" t="str">
        <f t="shared" si="4"/>
        <v>19(5)卢常春</v>
      </c>
    </row>
    <row r="217" ht="19.5" customHeight="1" spans="1:26">
      <c r="A217" s="138">
        <v>212</v>
      </c>
      <c r="B217" s="138" t="s">
        <v>7110</v>
      </c>
      <c r="C217" s="138" t="s">
        <v>21</v>
      </c>
      <c r="D217" s="138" t="s">
        <v>322</v>
      </c>
      <c r="E217" s="138" t="s">
        <v>7111</v>
      </c>
      <c r="F217" s="138" t="s">
        <v>143</v>
      </c>
      <c r="G217" s="138">
        <v>16</v>
      </c>
      <c r="H217" s="138" t="s">
        <v>17735</v>
      </c>
      <c r="I217" s="138" t="s">
        <v>7113</v>
      </c>
      <c r="J217" s="138">
        <v>15807784128</v>
      </c>
      <c r="K217" s="138" t="s">
        <v>27</v>
      </c>
      <c r="L217" s="159">
        <v>44396</v>
      </c>
      <c r="M217" s="138" t="s">
        <v>185</v>
      </c>
      <c r="N217" s="138" t="s">
        <v>30</v>
      </c>
      <c r="O217" s="159"/>
      <c r="P217" s="138"/>
      <c r="Q217" s="138"/>
      <c r="R217" s="138"/>
      <c r="S217" s="139" t="s">
        <v>7110</v>
      </c>
      <c r="T217" s="138"/>
      <c r="Z217" s="130" t="str">
        <f t="shared" si="4"/>
        <v>19(5)黄春怡</v>
      </c>
    </row>
    <row r="218" ht="19.5" customHeight="1" spans="1:26">
      <c r="A218" s="138">
        <v>213</v>
      </c>
      <c r="B218" s="138" t="s">
        <v>7114</v>
      </c>
      <c r="C218" s="138" t="s">
        <v>21</v>
      </c>
      <c r="D218" s="138" t="s">
        <v>322</v>
      </c>
      <c r="E218" s="138" t="s">
        <v>7115</v>
      </c>
      <c r="F218" s="138" t="s">
        <v>24</v>
      </c>
      <c r="G218" s="138">
        <v>17</v>
      </c>
      <c r="H218" s="138" t="s">
        <v>17736</v>
      </c>
      <c r="I218" s="138" t="s">
        <v>7117</v>
      </c>
      <c r="J218" s="138">
        <v>15878823969</v>
      </c>
      <c r="K218" s="138" t="s">
        <v>27</v>
      </c>
      <c r="L218" s="159">
        <v>44395</v>
      </c>
      <c r="M218" s="138" t="s">
        <v>98</v>
      </c>
      <c r="N218" s="138" t="s">
        <v>30</v>
      </c>
      <c r="O218" s="159"/>
      <c r="P218" s="138"/>
      <c r="Q218" s="138"/>
      <c r="R218" s="138"/>
      <c r="S218" s="139" t="s">
        <v>7114</v>
      </c>
      <c r="T218" s="138"/>
      <c r="Z218" s="130" t="str">
        <f t="shared" si="4"/>
        <v>19(5)黄玉科</v>
      </c>
    </row>
    <row r="219" ht="19.5" customHeight="1" spans="1:26">
      <c r="A219" s="138">
        <v>214</v>
      </c>
      <c r="B219" s="138" t="s">
        <v>7118</v>
      </c>
      <c r="C219" s="138" t="s">
        <v>21</v>
      </c>
      <c r="D219" s="138" t="s">
        <v>322</v>
      </c>
      <c r="E219" s="138" t="s">
        <v>7119</v>
      </c>
      <c r="F219" s="138" t="s">
        <v>143</v>
      </c>
      <c r="G219" s="138">
        <v>17</v>
      </c>
      <c r="H219" s="138" t="s">
        <v>17737</v>
      </c>
      <c r="I219" s="138" t="s">
        <v>7121</v>
      </c>
      <c r="J219" s="138">
        <v>18666584707</v>
      </c>
      <c r="K219" s="138" t="s">
        <v>27</v>
      </c>
      <c r="L219" s="159">
        <v>44395</v>
      </c>
      <c r="M219" s="138" t="s">
        <v>28</v>
      </c>
      <c r="N219" s="138" t="s">
        <v>30</v>
      </c>
      <c r="O219" s="159"/>
      <c r="P219" s="138"/>
      <c r="Q219" s="138"/>
      <c r="R219" s="138"/>
      <c r="S219" s="139" t="s">
        <v>7118</v>
      </c>
      <c r="T219" s="138"/>
      <c r="Z219" s="130" t="str">
        <f t="shared" si="4"/>
        <v>19(5)韦飞利</v>
      </c>
    </row>
    <row r="220" ht="19.5" customHeight="1" spans="1:26">
      <c r="A220" s="138">
        <v>215</v>
      </c>
      <c r="B220" s="138" t="s">
        <v>7122</v>
      </c>
      <c r="C220" s="138" t="s">
        <v>21</v>
      </c>
      <c r="D220" s="138" t="s">
        <v>322</v>
      </c>
      <c r="E220" s="138" t="s">
        <v>7123</v>
      </c>
      <c r="F220" s="138" t="s">
        <v>24</v>
      </c>
      <c r="G220" s="138">
        <v>17</v>
      </c>
      <c r="H220" s="139" t="s">
        <v>7124</v>
      </c>
      <c r="I220" s="138" t="s">
        <v>7125</v>
      </c>
      <c r="J220" s="138">
        <v>19977899714</v>
      </c>
      <c r="K220" s="138" t="s">
        <v>27</v>
      </c>
      <c r="L220" s="159">
        <v>44397</v>
      </c>
      <c r="M220" s="138" t="s">
        <v>1273</v>
      </c>
      <c r="N220" s="138" t="s">
        <v>30</v>
      </c>
      <c r="O220" s="159"/>
      <c r="P220" s="138"/>
      <c r="Q220" s="138"/>
      <c r="R220" s="138"/>
      <c r="S220" s="139" t="s">
        <v>7122</v>
      </c>
      <c r="T220" s="138"/>
      <c r="Z220" s="130" t="str">
        <f t="shared" si="4"/>
        <v>19(5)蓝明</v>
      </c>
    </row>
    <row r="221" ht="19.5" customHeight="1" spans="1:26">
      <c r="A221" s="138">
        <v>216</v>
      </c>
      <c r="B221" s="138" t="s">
        <v>7126</v>
      </c>
      <c r="C221" s="138" t="s">
        <v>21</v>
      </c>
      <c r="D221" s="138" t="s">
        <v>322</v>
      </c>
      <c r="E221" s="138" t="s">
        <v>7127</v>
      </c>
      <c r="F221" s="138" t="s">
        <v>143</v>
      </c>
      <c r="G221" s="138">
        <v>17</v>
      </c>
      <c r="H221" s="138" t="s">
        <v>17738</v>
      </c>
      <c r="I221" s="138" t="s">
        <v>7129</v>
      </c>
      <c r="J221" s="138">
        <v>13977891251</v>
      </c>
      <c r="K221" s="138" t="s">
        <v>27</v>
      </c>
      <c r="L221" s="159">
        <v>44394</v>
      </c>
      <c r="M221" s="138" t="s">
        <v>28</v>
      </c>
      <c r="N221" s="138" t="s">
        <v>30</v>
      </c>
      <c r="O221" s="159"/>
      <c r="P221" s="138"/>
      <c r="Q221" s="138"/>
      <c r="R221" s="138"/>
      <c r="S221" s="139" t="s">
        <v>7126</v>
      </c>
      <c r="T221" s="138"/>
      <c r="Z221" s="130" t="str">
        <f t="shared" si="4"/>
        <v>19(5)黄飞迎</v>
      </c>
    </row>
    <row r="222" ht="19.5" customHeight="1" spans="1:26">
      <c r="A222" s="138">
        <v>217</v>
      </c>
      <c r="B222" s="138" t="s">
        <v>7130</v>
      </c>
      <c r="C222" s="138" t="s">
        <v>21</v>
      </c>
      <c r="D222" s="138" t="s">
        <v>322</v>
      </c>
      <c r="E222" s="138" t="s">
        <v>7131</v>
      </c>
      <c r="F222" s="138" t="s">
        <v>24</v>
      </c>
      <c r="G222" s="138">
        <v>17</v>
      </c>
      <c r="H222" s="138" t="s">
        <v>7132</v>
      </c>
      <c r="I222" s="138" t="s">
        <v>7133</v>
      </c>
      <c r="J222" s="138">
        <v>18934964784</v>
      </c>
      <c r="K222" s="138" t="s">
        <v>27</v>
      </c>
      <c r="L222" s="159">
        <v>44396</v>
      </c>
      <c r="M222" s="138" t="s">
        <v>133</v>
      </c>
      <c r="N222" s="138" t="s">
        <v>30</v>
      </c>
      <c r="O222" s="159"/>
      <c r="P222" s="138"/>
      <c r="Q222" s="138"/>
      <c r="R222" s="138"/>
      <c r="S222" s="139" t="s">
        <v>7130</v>
      </c>
      <c r="T222" s="138"/>
      <c r="Z222" s="130" t="str">
        <f t="shared" si="4"/>
        <v>19(5)蒙诚武</v>
      </c>
    </row>
    <row r="223" ht="19.5" customHeight="1" spans="1:26">
      <c r="A223" s="138">
        <v>218</v>
      </c>
      <c r="B223" s="138" t="s">
        <v>7139</v>
      </c>
      <c r="C223" s="138" t="s">
        <v>21</v>
      </c>
      <c r="D223" s="138" t="s">
        <v>322</v>
      </c>
      <c r="E223" s="138" t="s">
        <v>7140</v>
      </c>
      <c r="F223" s="138" t="s">
        <v>24</v>
      </c>
      <c r="G223" s="138">
        <v>17</v>
      </c>
      <c r="H223" s="138" t="s">
        <v>7141</v>
      </c>
      <c r="I223" s="138" t="s">
        <v>7142</v>
      </c>
      <c r="J223" s="138">
        <v>15078613832</v>
      </c>
      <c r="K223" s="138" t="s">
        <v>27</v>
      </c>
      <c r="L223" s="159">
        <v>44395</v>
      </c>
      <c r="M223" s="138" t="s">
        <v>28</v>
      </c>
      <c r="N223" s="138" t="s">
        <v>30</v>
      </c>
      <c r="O223" s="159"/>
      <c r="P223" s="138"/>
      <c r="Q223" s="138"/>
      <c r="R223" s="138"/>
      <c r="S223" s="139" t="s">
        <v>7139</v>
      </c>
      <c r="T223" s="138"/>
      <c r="Z223" s="130" t="str">
        <f t="shared" si="4"/>
        <v>19(5)蓝靖桂</v>
      </c>
    </row>
    <row r="224" ht="19.5" customHeight="1" spans="1:26">
      <c r="A224" s="138">
        <v>219</v>
      </c>
      <c r="B224" s="138" t="s">
        <v>7154</v>
      </c>
      <c r="C224" s="138" t="s">
        <v>21</v>
      </c>
      <c r="D224" s="138" t="s">
        <v>322</v>
      </c>
      <c r="E224" s="138" t="s">
        <v>7155</v>
      </c>
      <c r="F224" s="138" t="s">
        <v>143</v>
      </c>
      <c r="G224" s="138">
        <v>17</v>
      </c>
      <c r="H224" s="138" t="s">
        <v>17739</v>
      </c>
      <c r="I224" s="138" t="s">
        <v>7157</v>
      </c>
      <c r="J224" s="138">
        <v>17754598775</v>
      </c>
      <c r="K224" s="138" t="s">
        <v>27</v>
      </c>
      <c r="L224" s="159">
        <v>44394</v>
      </c>
      <c r="M224" s="138" t="s">
        <v>28</v>
      </c>
      <c r="N224" s="138" t="s">
        <v>30</v>
      </c>
      <c r="O224" s="159"/>
      <c r="P224" s="138"/>
      <c r="Q224" s="138"/>
      <c r="R224" s="138" t="s">
        <v>7158</v>
      </c>
      <c r="S224" s="139" t="s">
        <v>7154</v>
      </c>
      <c r="T224" s="138"/>
      <c r="Z224" s="130" t="str">
        <f t="shared" si="4"/>
        <v>19(5)詹丽婷</v>
      </c>
    </row>
    <row r="225" ht="19.5" customHeight="1" spans="1:26">
      <c r="A225" s="138">
        <v>220</v>
      </c>
      <c r="B225" s="138" t="s">
        <v>7159</v>
      </c>
      <c r="C225" s="138" t="s">
        <v>21</v>
      </c>
      <c r="D225" s="138" t="s">
        <v>322</v>
      </c>
      <c r="E225" s="138" t="s">
        <v>7160</v>
      </c>
      <c r="F225" s="138" t="s">
        <v>143</v>
      </c>
      <c r="G225" s="138">
        <v>14</v>
      </c>
      <c r="H225" s="138" t="s">
        <v>4533</v>
      </c>
      <c r="I225" s="138" t="s">
        <v>7161</v>
      </c>
      <c r="J225" s="138">
        <v>17807834878</v>
      </c>
      <c r="K225" s="138" t="s">
        <v>27</v>
      </c>
      <c r="L225" s="159">
        <v>44411</v>
      </c>
      <c r="M225" s="138" t="s">
        <v>133</v>
      </c>
      <c r="N225" s="138" t="s">
        <v>30</v>
      </c>
      <c r="O225" s="159"/>
      <c r="P225" s="138"/>
      <c r="Q225" s="138"/>
      <c r="R225" s="138"/>
      <c r="S225" s="139" t="s">
        <v>7159</v>
      </c>
      <c r="T225" s="138" t="s">
        <v>17740</v>
      </c>
      <c r="Z225" s="130" t="str">
        <f t="shared" si="4"/>
        <v>19(5)梁双福</v>
      </c>
    </row>
    <row r="226" ht="19.5" customHeight="1" spans="1:26">
      <c r="A226" s="138">
        <v>221</v>
      </c>
      <c r="B226" s="138" t="s">
        <v>7166</v>
      </c>
      <c r="C226" s="138" t="s">
        <v>21</v>
      </c>
      <c r="D226" s="138" t="s">
        <v>322</v>
      </c>
      <c r="E226" s="138" t="s">
        <v>7167</v>
      </c>
      <c r="F226" s="138" t="s">
        <v>143</v>
      </c>
      <c r="G226" s="138">
        <v>17</v>
      </c>
      <c r="H226" s="138" t="s">
        <v>17741</v>
      </c>
      <c r="I226" s="138" t="s">
        <v>7168</v>
      </c>
      <c r="J226" s="138">
        <v>13557085278</v>
      </c>
      <c r="K226" s="138" t="s">
        <v>27</v>
      </c>
      <c r="L226" s="159">
        <v>44396</v>
      </c>
      <c r="M226" s="138" t="s">
        <v>185</v>
      </c>
      <c r="N226" s="138" t="s">
        <v>30</v>
      </c>
      <c r="O226" s="159"/>
      <c r="P226" s="138"/>
      <c r="Q226" s="138"/>
      <c r="R226" s="138"/>
      <c r="S226" s="139" t="s">
        <v>7166</v>
      </c>
      <c r="T226" s="138"/>
      <c r="Z226" s="130" t="str">
        <f t="shared" si="4"/>
        <v>19(5)甘雅爱</v>
      </c>
    </row>
    <row r="227" ht="19.5" customHeight="1" spans="1:26">
      <c r="A227" s="138">
        <v>222</v>
      </c>
      <c r="B227" s="138" t="s">
        <v>7169</v>
      </c>
      <c r="C227" s="138" t="s">
        <v>21</v>
      </c>
      <c r="D227" s="138" t="s">
        <v>322</v>
      </c>
      <c r="E227" s="138" t="s">
        <v>7170</v>
      </c>
      <c r="F227" s="138" t="s">
        <v>143</v>
      </c>
      <c r="G227" s="138">
        <v>16</v>
      </c>
      <c r="H227" s="138" t="s">
        <v>7171</v>
      </c>
      <c r="I227" s="138" t="s">
        <v>3545</v>
      </c>
      <c r="J227" s="138">
        <v>19978428856</v>
      </c>
      <c r="K227" s="138" t="s">
        <v>27</v>
      </c>
      <c r="L227" s="159">
        <v>44395</v>
      </c>
      <c r="M227" s="138" t="s">
        <v>28</v>
      </c>
      <c r="N227" s="138" t="s">
        <v>30</v>
      </c>
      <c r="O227" s="159"/>
      <c r="P227" s="138"/>
      <c r="Q227" s="138"/>
      <c r="R227" s="138"/>
      <c r="S227" s="139" t="s">
        <v>7169</v>
      </c>
      <c r="T227" s="138"/>
      <c r="Z227" s="130" t="str">
        <f t="shared" si="4"/>
        <v>19(5)韦艳君</v>
      </c>
    </row>
    <row r="228" ht="19.5" customHeight="1" spans="1:26">
      <c r="A228" s="138">
        <v>223</v>
      </c>
      <c r="B228" s="138" t="s">
        <v>7172</v>
      </c>
      <c r="C228" s="138" t="s">
        <v>21</v>
      </c>
      <c r="D228" s="138" t="s">
        <v>322</v>
      </c>
      <c r="E228" s="138" t="s">
        <v>7173</v>
      </c>
      <c r="F228" s="138" t="s">
        <v>24</v>
      </c>
      <c r="G228" s="138">
        <v>16</v>
      </c>
      <c r="H228" s="138" t="s">
        <v>17742</v>
      </c>
      <c r="I228" s="138" t="s">
        <v>7175</v>
      </c>
      <c r="J228" s="138">
        <v>18378878516</v>
      </c>
      <c r="K228" s="138" t="s">
        <v>27</v>
      </c>
      <c r="L228" s="159">
        <v>44396</v>
      </c>
      <c r="M228" s="138" t="s">
        <v>2747</v>
      </c>
      <c r="N228" s="138" t="s">
        <v>30</v>
      </c>
      <c r="O228" s="159"/>
      <c r="P228" s="138"/>
      <c r="Q228" s="138"/>
      <c r="R228" s="138"/>
      <c r="S228" s="139" t="s">
        <v>7172</v>
      </c>
      <c r="T228" s="138"/>
      <c r="Z228" s="130" t="str">
        <f t="shared" si="4"/>
        <v>19(5)唐运帅</v>
      </c>
    </row>
    <row r="229" ht="19.5" customHeight="1" spans="1:26">
      <c r="A229" s="138">
        <v>224</v>
      </c>
      <c r="B229" s="138" t="s">
        <v>7183</v>
      </c>
      <c r="C229" s="138" t="s">
        <v>21</v>
      </c>
      <c r="D229" s="138" t="s">
        <v>322</v>
      </c>
      <c r="E229" s="138" t="s">
        <v>7184</v>
      </c>
      <c r="F229" s="138" t="s">
        <v>24</v>
      </c>
      <c r="G229" s="138">
        <v>17</v>
      </c>
      <c r="H229" s="138" t="s">
        <v>17743</v>
      </c>
      <c r="I229" s="138" t="s">
        <v>7185</v>
      </c>
      <c r="J229" s="138">
        <v>13558289033</v>
      </c>
      <c r="K229" s="138" t="s">
        <v>27</v>
      </c>
      <c r="L229" s="159">
        <v>44395</v>
      </c>
      <c r="M229" s="138" t="s">
        <v>28</v>
      </c>
      <c r="N229" s="138" t="s">
        <v>30</v>
      </c>
      <c r="O229" s="159"/>
      <c r="P229" s="138"/>
      <c r="Q229" s="138"/>
      <c r="R229" s="138" t="s">
        <v>7105</v>
      </c>
      <c r="S229" s="139" t="s">
        <v>7183</v>
      </c>
      <c r="T229" s="138"/>
      <c r="Z229" s="130" t="str">
        <f t="shared" si="4"/>
        <v>19(5)毛东涛</v>
      </c>
    </row>
    <row r="230" ht="19.5" customHeight="1" spans="1:26">
      <c r="A230" s="138">
        <v>225</v>
      </c>
      <c r="B230" s="138" t="s">
        <v>7186</v>
      </c>
      <c r="C230" s="138" t="s">
        <v>21</v>
      </c>
      <c r="D230" s="138" t="s">
        <v>322</v>
      </c>
      <c r="E230" s="138" t="s">
        <v>7187</v>
      </c>
      <c r="F230" s="138" t="s">
        <v>24</v>
      </c>
      <c r="G230" s="138">
        <v>17</v>
      </c>
      <c r="H230" s="138" t="s">
        <v>7188</v>
      </c>
      <c r="I230" s="138" t="s">
        <v>7189</v>
      </c>
      <c r="J230" s="138">
        <v>17377449458</v>
      </c>
      <c r="K230" s="138" t="s">
        <v>27</v>
      </c>
      <c r="L230" s="159">
        <v>44396</v>
      </c>
      <c r="M230" s="138" t="s">
        <v>3693</v>
      </c>
      <c r="N230" s="138" t="s">
        <v>30</v>
      </c>
      <c r="O230" s="159"/>
      <c r="P230" s="138"/>
      <c r="Q230" s="138"/>
      <c r="R230" s="138"/>
      <c r="S230" s="139" t="s">
        <v>7186</v>
      </c>
      <c r="T230" s="138"/>
      <c r="Z230" s="130" t="str">
        <f t="shared" si="4"/>
        <v>19(5)韦建喜</v>
      </c>
    </row>
    <row r="231" ht="19.5" customHeight="1" spans="1:26">
      <c r="A231" s="138">
        <v>226</v>
      </c>
      <c r="B231" s="138" t="s">
        <v>7190</v>
      </c>
      <c r="C231" s="138" t="s">
        <v>21</v>
      </c>
      <c r="D231" s="138" t="s">
        <v>322</v>
      </c>
      <c r="E231" s="138" t="s">
        <v>7191</v>
      </c>
      <c r="F231" s="138" t="s">
        <v>24</v>
      </c>
      <c r="G231" s="138">
        <v>16</v>
      </c>
      <c r="H231" s="138" t="s">
        <v>7192</v>
      </c>
      <c r="I231" s="138" t="s">
        <v>7193</v>
      </c>
      <c r="J231" s="138">
        <v>18176135493</v>
      </c>
      <c r="K231" s="138" t="s">
        <v>27</v>
      </c>
      <c r="L231" s="159">
        <v>44403</v>
      </c>
      <c r="M231" s="138" t="s">
        <v>28</v>
      </c>
      <c r="N231" s="138" t="s">
        <v>30</v>
      </c>
      <c r="O231" s="159"/>
      <c r="P231" s="138"/>
      <c r="Q231" s="138"/>
      <c r="R231" s="138"/>
      <c r="S231" s="139" t="s">
        <v>7190</v>
      </c>
      <c r="T231" s="138"/>
      <c r="Z231" s="130" t="str">
        <f t="shared" si="4"/>
        <v>19(5)韦宇喆</v>
      </c>
    </row>
    <row r="232" ht="19.5" customHeight="1" spans="1:26">
      <c r="A232" s="138">
        <v>227</v>
      </c>
      <c r="B232" s="138" t="s">
        <v>7194</v>
      </c>
      <c r="C232" s="138" t="s">
        <v>21</v>
      </c>
      <c r="D232" s="138" t="s">
        <v>322</v>
      </c>
      <c r="E232" s="138" t="s">
        <v>7195</v>
      </c>
      <c r="F232" s="138" t="s">
        <v>24</v>
      </c>
      <c r="G232" s="138">
        <v>17</v>
      </c>
      <c r="H232" s="138" t="s">
        <v>7196</v>
      </c>
      <c r="I232" s="138" t="s">
        <v>7197</v>
      </c>
      <c r="J232" s="138">
        <v>13481849297</v>
      </c>
      <c r="K232" s="138" t="s">
        <v>27</v>
      </c>
      <c r="L232" s="159">
        <v>44398</v>
      </c>
      <c r="M232" s="138" t="s">
        <v>1352</v>
      </c>
      <c r="N232" s="138" t="s">
        <v>30</v>
      </c>
      <c r="O232" s="159"/>
      <c r="P232" s="138"/>
      <c r="Q232" s="138"/>
      <c r="R232" s="138"/>
      <c r="S232" s="139" t="s">
        <v>7194</v>
      </c>
      <c r="T232" s="138"/>
      <c r="Z232" s="130" t="str">
        <f t="shared" si="4"/>
        <v>19(5)蓝恒</v>
      </c>
    </row>
    <row r="233" ht="19.5" customHeight="1" spans="1:26">
      <c r="A233" s="138">
        <v>228</v>
      </c>
      <c r="B233" s="138" t="s">
        <v>7198</v>
      </c>
      <c r="C233" s="138" t="s">
        <v>21</v>
      </c>
      <c r="D233" s="138" t="s">
        <v>322</v>
      </c>
      <c r="E233" s="138" t="s">
        <v>7199</v>
      </c>
      <c r="F233" s="138" t="s">
        <v>24</v>
      </c>
      <c r="G233" s="138">
        <v>16</v>
      </c>
      <c r="H233" s="138" t="s">
        <v>17744</v>
      </c>
      <c r="I233" s="138" t="s">
        <v>7200</v>
      </c>
      <c r="J233" s="138">
        <v>15977887724</v>
      </c>
      <c r="K233" s="138" t="s">
        <v>27</v>
      </c>
      <c r="L233" s="159">
        <v>44407</v>
      </c>
      <c r="M233" s="138" t="s">
        <v>28</v>
      </c>
      <c r="N233" s="138" t="s">
        <v>30</v>
      </c>
      <c r="O233" s="159"/>
      <c r="P233" s="138"/>
      <c r="Q233" s="138"/>
      <c r="R233" s="138"/>
      <c r="S233" s="139" t="s">
        <v>7198</v>
      </c>
      <c r="T233" s="138"/>
      <c r="Z233" s="130" t="str">
        <f t="shared" si="4"/>
        <v>19(5)黄辰兴</v>
      </c>
    </row>
    <row r="234" ht="19.5" customHeight="1" spans="1:26">
      <c r="A234" s="138">
        <v>229</v>
      </c>
      <c r="B234" s="138" t="s">
        <v>7201</v>
      </c>
      <c r="C234" s="138" t="s">
        <v>21</v>
      </c>
      <c r="D234" s="138" t="s">
        <v>322</v>
      </c>
      <c r="E234" s="138" t="s">
        <v>7202</v>
      </c>
      <c r="F234" s="138" t="s">
        <v>24</v>
      </c>
      <c r="G234" s="138">
        <v>16</v>
      </c>
      <c r="H234" s="138" t="s">
        <v>1824</v>
      </c>
      <c r="I234" s="138" t="s">
        <v>7203</v>
      </c>
      <c r="J234" s="138">
        <v>15777848332</v>
      </c>
      <c r="K234" s="138" t="s">
        <v>27</v>
      </c>
      <c r="L234" s="159">
        <v>44396</v>
      </c>
      <c r="M234" s="138" t="s">
        <v>2747</v>
      </c>
      <c r="N234" s="138" t="s">
        <v>30</v>
      </c>
      <c r="O234" s="159"/>
      <c r="P234" s="138"/>
      <c r="Q234" s="138"/>
      <c r="R234" s="138"/>
      <c r="S234" s="139" t="s">
        <v>7201</v>
      </c>
      <c r="T234" s="138"/>
      <c r="Z234" s="130" t="str">
        <f t="shared" si="4"/>
        <v>19(5)韦志晗</v>
      </c>
    </row>
    <row r="235" ht="19.5" customHeight="1" spans="1:26">
      <c r="A235" s="138">
        <v>230</v>
      </c>
      <c r="B235" s="138" t="s">
        <v>7204</v>
      </c>
      <c r="C235" s="138" t="s">
        <v>21</v>
      </c>
      <c r="D235" s="138" t="s">
        <v>322</v>
      </c>
      <c r="E235" s="138" t="s">
        <v>7205</v>
      </c>
      <c r="F235" s="138" t="s">
        <v>24</v>
      </c>
      <c r="G235" s="138">
        <v>16</v>
      </c>
      <c r="H235" s="138" t="s">
        <v>7206</v>
      </c>
      <c r="I235" s="138" t="s">
        <v>7207</v>
      </c>
      <c r="J235" s="138">
        <v>17376186968</v>
      </c>
      <c r="K235" s="138" t="s">
        <v>27</v>
      </c>
      <c r="L235" s="159">
        <v>44396</v>
      </c>
      <c r="M235" s="138" t="s">
        <v>133</v>
      </c>
      <c r="N235" s="138" t="s">
        <v>30</v>
      </c>
      <c r="O235" s="159"/>
      <c r="P235" s="138"/>
      <c r="Q235" s="138"/>
      <c r="R235" s="138"/>
      <c r="S235" s="139" t="s">
        <v>7204</v>
      </c>
      <c r="T235" s="138"/>
      <c r="Z235" s="130" t="str">
        <f t="shared" si="4"/>
        <v>19(5)冉毅谋</v>
      </c>
    </row>
    <row r="236" ht="19.5" customHeight="1" spans="1:26">
      <c r="A236" s="138">
        <v>231</v>
      </c>
      <c r="B236" s="138" t="s">
        <v>7208</v>
      </c>
      <c r="C236" s="138" t="s">
        <v>21</v>
      </c>
      <c r="D236" s="138" t="s">
        <v>322</v>
      </c>
      <c r="E236" s="138" t="s">
        <v>7209</v>
      </c>
      <c r="F236" s="138" t="s">
        <v>143</v>
      </c>
      <c r="G236" s="138">
        <v>17</v>
      </c>
      <c r="H236" s="138" t="s">
        <v>7210</v>
      </c>
      <c r="I236" s="138" t="s">
        <v>7211</v>
      </c>
      <c r="J236" s="138">
        <v>18977801002</v>
      </c>
      <c r="K236" s="138" t="s">
        <v>27</v>
      </c>
      <c r="L236" s="159">
        <v>44396</v>
      </c>
      <c r="M236" s="138" t="s">
        <v>3693</v>
      </c>
      <c r="N236" s="138" t="s">
        <v>30</v>
      </c>
      <c r="O236" s="159"/>
      <c r="P236" s="138"/>
      <c r="Q236" s="138"/>
      <c r="R236" s="138"/>
      <c r="S236" s="139" t="s">
        <v>7208</v>
      </c>
      <c r="T236" s="138"/>
      <c r="Z236" s="130" t="str">
        <f t="shared" si="4"/>
        <v>19(5)韦淑丽</v>
      </c>
    </row>
    <row r="237" ht="19.5" customHeight="1" spans="1:26">
      <c r="A237" s="138">
        <v>232</v>
      </c>
      <c r="B237" s="138" t="s">
        <v>7223</v>
      </c>
      <c r="C237" s="138" t="s">
        <v>21</v>
      </c>
      <c r="D237" s="138" t="s">
        <v>322</v>
      </c>
      <c r="E237" s="138" t="s">
        <v>7224</v>
      </c>
      <c r="F237" s="138" t="s">
        <v>143</v>
      </c>
      <c r="G237" s="138">
        <v>17</v>
      </c>
      <c r="H237" s="138" t="s">
        <v>7225</v>
      </c>
      <c r="I237" s="138" t="s">
        <v>7226</v>
      </c>
      <c r="J237" s="138">
        <v>18889606417</v>
      </c>
      <c r="K237" s="138" t="s">
        <v>27</v>
      </c>
      <c r="L237" s="159">
        <v>44396</v>
      </c>
      <c r="M237" s="138" t="s">
        <v>3693</v>
      </c>
      <c r="N237" s="138" t="s">
        <v>30</v>
      </c>
      <c r="O237" s="159"/>
      <c r="P237" s="138"/>
      <c r="Q237" s="138"/>
      <c r="R237" s="138"/>
      <c r="S237" s="139" t="s">
        <v>7223</v>
      </c>
      <c r="T237" s="138"/>
      <c r="Z237" s="130" t="str">
        <f t="shared" si="4"/>
        <v>19(5)覃献评</v>
      </c>
    </row>
    <row r="238" ht="19.5" customHeight="1" spans="1:26">
      <c r="A238" s="138">
        <v>233</v>
      </c>
      <c r="B238" s="138" t="s">
        <v>7227</v>
      </c>
      <c r="C238" s="138" t="s">
        <v>21</v>
      </c>
      <c r="D238" s="138" t="s">
        <v>322</v>
      </c>
      <c r="E238" s="138" t="s">
        <v>7228</v>
      </c>
      <c r="F238" s="138" t="s">
        <v>24</v>
      </c>
      <c r="G238" s="138">
        <v>16</v>
      </c>
      <c r="H238" s="138" t="s">
        <v>5113</v>
      </c>
      <c r="I238" s="138" t="s">
        <v>7229</v>
      </c>
      <c r="J238" s="138">
        <v>18070811989</v>
      </c>
      <c r="K238" s="138" t="s">
        <v>27</v>
      </c>
      <c r="L238" s="159">
        <v>44397</v>
      </c>
      <c r="M238" s="138" t="s">
        <v>1273</v>
      </c>
      <c r="N238" s="138" t="s">
        <v>30</v>
      </c>
      <c r="O238" s="159"/>
      <c r="P238" s="138"/>
      <c r="Q238" s="138"/>
      <c r="R238" s="138"/>
      <c r="S238" s="139" t="s">
        <v>7227</v>
      </c>
      <c r="T238" s="138"/>
      <c r="Z238" s="130" t="str">
        <f t="shared" si="4"/>
        <v>19(5)韦汉国</v>
      </c>
    </row>
    <row r="239" ht="19.5" customHeight="1" spans="1:26">
      <c r="A239" s="138">
        <v>234</v>
      </c>
      <c r="B239" s="138" t="s">
        <v>7230</v>
      </c>
      <c r="C239" s="138" t="s">
        <v>21</v>
      </c>
      <c r="D239" s="138" t="s">
        <v>322</v>
      </c>
      <c r="E239" s="138" t="s">
        <v>7231</v>
      </c>
      <c r="F239" s="138" t="s">
        <v>143</v>
      </c>
      <c r="G239" s="138">
        <v>17</v>
      </c>
      <c r="H239" s="138" t="s">
        <v>7232</v>
      </c>
      <c r="I239" s="138" t="s">
        <v>7233</v>
      </c>
      <c r="J239" s="138">
        <v>17776183913</v>
      </c>
      <c r="K239" s="138" t="s">
        <v>27</v>
      </c>
      <c r="L239" s="159">
        <v>44385</v>
      </c>
      <c r="M239" s="138" t="s">
        <v>2747</v>
      </c>
      <c r="N239" s="138" t="s">
        <v>30</v>
      </c>
      <c r="O239" s="159"/>
      <c r="P239" s="138"/>
      <c r="Q239" s="138"/>
      <c r="R239" s="138"/>
      <c r="S239" s="139" t="s">
        <v>7230</v>
      </c>
      <c r="T239" s="138"/>
      <c r="Z239" s="130" t="str">
        <f t="shared" si="4"/>
        <v>19(5)唐雨珊</v>
      </c>
    </row>
    <row r="240" ht="19.5" customHeight="1" spans="1:26">
      <c r="A240" s="138">
        <v>235</v>
      </c>
      <c r="B240" s="138" t="s">
        <v>7234</v>
      </c>
      <c r="C240" s="138" t="s">
        <v>21</v>
      </c>
      <c r="D240" s="138" t="s">
        <v>322</v>
      </c>
      <c r="E240" s="138" t="s">
        <v>7235</v>
      </c>
      <c r="F240" s="138" t="s">
        <v>24</v>
      </c>
      <c r="G240" s="138">
        <v>17</v>
      </c>
      <c r="H240" s="138" t="s">
        <v>7236</v>
      </c>
      <c r="I240" s="138" t="s">
        <v>7237</v>
      </c>
      <c r="J240" s="138">
        <v>15078614708</v>
      </c>
      <c r="K240" s="138" t="s">
        <v>27</v>
      </c>
      <c r="L240" s="159">
        <v>44399</v>
      </c>
      <c r="M240" s="138" t="s">
        <v>301</v>
      </c>
      <c r="N240" s="138" t="s">
        <v>30</v>
      </c>
      <c r="O240" s="159"/>
      <c r="P240" s="138"/>
      <c r="Q240" s="138"/>
      <c r="R240" s="138"/>
      <c r="S240" s="139" t="s">
        <v>7234</v>
      </c>
      <c r="T240" s="138"/>
      <c r="Z240" s="130" t="str">
        <f t="shared" si="4"/>
        <v>19(5)韦孟朝</v>
      </c>
    </row>
    <row r="241" ht="19.5" customHeight="1" spans="1:26">
      <c r="A241" s="138">
        <v>236</v>
      </c>
      <c r="B241" s="138" t="s">
        <v>7248</v>
      </c>
      <c r="C241" s="138" t="s">
        <v>21</v>
      </c>
      <c r="D241" s="138" t="s">
        <v>322</v>
      </c>
      <c r="E241" s="138" t="s">
        <v>7249</v>
      </c>
      <c r="F241" s="138" t="s">
        <v>24</v>
      </c>
      <c r="G241" s="138">
        <v>17</v>
      </c>
      <c r="H241" s="138" t="s">
        <v>17745</v>
      </c>
      <c r="I241" s="138" t="s">
        <v>7251</v>
      </c>
      <c r="J241" s="138">
        <v>13536218480</v>
      </c>
      <c r="K241" s="138" t="s">
        <v>27</v>
      </c>
      <c r="L241" s="159">
        <v>44412</v>
      </c>
      <c r="M241" s="138" t="s">
        <v>7252</v>
      </c>
      <c r="N241" s="138" t="s">
        <v>30</v>
      </c>
      <c r="O241" s="159"/>
      <c r="P241" s="138"/>
      <c r="Q241" s="138"/>
      <c r="R241" s="138" t="s">
        <v>7253</v>
      </c>
      <c r="S241" s="139" t="s">
        <v>7248</v>
      </c>
      <c r="T241" s="138" t="s">
        <v>17746</v>
      </c>
      <c r="Z241" s="130" t="str">
        <f t="shared" si="4"/>
        <v>19(5)覃朗飞</v>
      </c>
    </row>
    <row r="242" ht="19.5" customHeight="1" spans="1:26">
      <c r="A242" s="138">
        <v>237</v>
      </c>
      <c r="B242" s="138" t="s">
        <v>7254</v>
      </c>
      <c r="C242" s="138" t="s">
        <v>21</v>
      </c>
      <c r="D242" s="138" t="s">
        <v>322</v>
      </c>
      <c r="E242" s="138" t="s">
        <v>7010</v>
      </c>
      <c r="F242" s="138" t="s">
        <v>24</v>
      </c>
      <c r="G242" s="138">
        <v>17</v>
      </c>
      <c r="H242" s="138" t="s">
        <v>6311</v>
      </c>
      <c r="I242" s="138" t="s">
        <v>7255</v>
      </c>
      <c r="J242" s="138">
        <v>13788383136</v>
      </c>
      <c r="K242" s="138" t="s">
        <v>27</v>
      </c>
      <c r="L242" s="159">
        <v>44397</v>
      </c>
      <c r="M242" s="138" t="s">
        <v>1303</v>
      </c>
      <c r="N242" s="138" t="s">
        <v>30</v>
      </c>
      <c r="O242" s="159"/>
      <c r="P242" s="138"/>
      <c r="Q242" s="138"/>
      <c r="R242" s="138"/>
      <c r="S242" s="139" t="s">
        <v>7254</v>
      </c>
      <c r="T242" s="138"/>
      <c r="Z242" s="130" t="str">
        <f t="shared" si="4"/>
        <v>19(5)黄龙</v>
      </c>
    </row>
    <row r="243" ht="19.5" customHeight="1" spans="1:26">
      <c r="A243" s="138">
        <v>238</v>
      </c>
      <c r="B243" s="138" t="s">
        <v>7256</v>
      </c>
      <c r="C243" s="138" t="s">
        <v>21</v>
      </c>
      <c r="D243" s="138" t="s">
        <v>322</v>
      </c>
      <c r="E243" s="138" t="s">
        <v>7257</v>
      </c>
      <c r="F243" s="138" t="s">
        <v>24</v>
      </c>
      <c r="G243" s="138">
        <v>17</v>
      </c>
      <c r="H243" s="138" t="s">
        <v>7258</v>
      </c>
      <c r="I243" s="138" t="s">
        <v>7259</v>
      </c>
      <c r="J243" s="138">
        <v>15777846438</v>
      </c>
      <c r="K243" s="138" t="s">
        <v>27</v>
      </c>
      <c r="L243" s="159">
        <v>44399</v>
      </c>
      <c r="M243" s="138" t="s">
        <v>5398</v>
      </c>
      <c r="N243" s="138" t="s">
        <v>30</v>
      </c>
      <c r="O243" s="159"/>
      <c r="P243" s="138"/>
      <c r="Q243" s="138"/>
      <c r="R243" s="138"/>
      <c r="S243" s="139" t="s">
        <v>7256</v>
      </c>
      <c r="T243" s="138"/>
      <c r="Z243" s="130" t="str">
        <f t="shared" si="4"/>
        <v>19(5)黄志辉</v>
      </c>
    </row>
    <row r="244" ht="19.5" customHeight="1" spans="1:26">
      <c r="A244" s="138">
        <v>239</v>
      </c>
      <c r="B244" s="138" t="s">
        <v>7267</v>
      </c>
      <c r="C244" s="138" t="s">
        <v>21</v>
      </c>
      <c r="D244" s="138" t="s">
        <v>322</v>
      </c>
      <c r="E244" s="138" t="s">
        <v>7268</v>
      </c>
      <c r="F244" s="138" t="s">
        <v>143</v>
      </c>
      <c r="G244" s="138">
        <v>17</v>
      </c>
      <c r="H244" s="138" t="s">
        <v>17747</v>
      </c>
      <c r="I244" s="138" t="s">
        <v>7269</v>
      </c>
      <c r="J244" s="138">
        <v>14797768488</v>
      </c>
      <c r="K244" s="138" t="s">
        <v>27</v>
      </c>
      <c r="L244" s="159">
        <v>44395</v>
      </c>
      <c r="M244" s="138" t="s">
        <v>98</v>
      </c>
      <c r="N244" s="138" t="s">
        <v>30</v>
      </c>
      <c r="O244" s="159"/>
      <c r="P244" s="138"/>
      <c r="Q244" s="138"/>
      <c r="R244" s="138"/>
      <c r="S244" s="139" t="s">
        <v>7267</v>
      </c>
      <c r="T244" s="138"/>
      <c r="Z244" s="130" t="str">
        <f t="shared" si="4"/>
        <v>19(5)覃璎琪</v>
      </c>
    </row>
    <row r="245" ht="19.5" customHeight="1" spans="1:26">
      <c r="A245" s="138">
        <v>240</v>
      </c>
      <c r="B245" s="138" t="s">
        <v>7270</v>
      </c>
      <c r="C245" s="138" t="s">
        <v>21</v>
      </c>
      <c r="D245" s="138" t="s">
        <v>322</v>
      </c>
      <c r="E245" s="138" t="s">
        <v>7271</v>
      </c>
      <c r="F245" s="138" t="s">
        <v>24</v>
      </c>
      <c r="G245" s="138">
        <v>17</v>
      </c>
      <c r="H245" s="138" t="s">
        <v>17647</v>
      </c>
      <c r="I245" s="138" t="s">
        <v>4821</v>
      </c>
      <c r="J245" s="138">
        <v>13680673542</v>
      </c>
      <c r="K245" s="138" t="s">
        <v>27</v>
      </c>
      <c r="L245" s="159">
        <v>44396</v>
      </c>
      <c r="M245" s="138" t="s">
        <v>98</v>
      </c>
      <c r="N245" s="138" t="s">
        <v>30</v>
      </c>
      <c r="O245" s="159"/>
      <c r="P245" s="138"/>
      <c r="Q245" s="138"/>
      <c r="R245" s="138"/>
      <c r="S245" s="139" t="s">
        <v>7270</v>
      </c>
      <c r="T245" s="138"/>
      <c r="Z245" s="130" t="str">
        <f t="shared" si="4"/>
        <v>19(5)韦昌府</v>
      </c>
    </row>
    <row r="246" ht="19.5" customHeight="1" spans="1:26">
      <c r="A246" s="138">
        <v>241</v>
      </c>
      <c r="B246" s="138" t="s">
        <v>7275</v>
      </c>
      <c r="C246" s="138" t="s">
        <v>21</v>
      </c>
      <c r="D246" s="138" t="s">
        <v>322</v>
      </c>
      <c r="E246" s="138" t="s">
        <v>7276</v>
      </c>
      <c r="F246" s="138" t="s">
        <v>24</v>
      </c>
      <c r="G246" s="138">
        <v>17</v>
      </c>
      <c r="H246" s="138" t="s">
        <v>17748</v>
      </c>
      <c r="I246" s="138" t="s">
        <v>7278</v>
      </c>
      <c r="J246" s="138">
        <v>18934969938</v>
      </c>
      <c r="K246" s="138" t="s">
        <v>27</v>
      </c>
      <c r="L246" s="159">
        <v>44394</v>
      </c>
      <c r="M246" s="138" t="s">
        <v>28</v>
      </c>
      <c r="N246" s="138" t="s">
        <v>30</v>
      </c>
      <c r="O246" s="159"/>
      <c r="P246" s="138"/>
      <c r="Q246" s="138"/>
      <c r="R246" s="138"/>
      <c r="S246" s="139" t="s">
        <v>7275</v>
      </c>
      <c r="T246" s="138"/>
      <c r="Z246" s="130" t="str">
        <f t="shared" si="4"/>
        <v>19(5)韦福</v>
      </c>
    </row>
    <row r="247" ht="19.5" customHeight="1" spans="1:26">
      <c r="A247" s="138">
        <v>242</v>
      </c>
      <c r="B247" s="138" t="s">
        <v>7283</v>
      </c>
      <c r="C247" s="138" t="s">
        <v>21</v>
      </c>
      <c r="D247" s="138" t="s">
        <v>322</v>
      </c>
      <c r="E247" s="138" t="s">
        <v>7284</v>
      </c>
      <c r="F247" s="138" t="s">
        <v>24</v>
      </c>
      <c r="G247" s="138">
        <v>16</v>
      </c>
      <c r="H247" s="138" t="s">
        <v>7285</v>
      </c>
      <c r="I247" s="138" t="s">
        <v>7286</v>
      </c>
      <c r="J247" s="138">
        <v>15676847683</v>
      </c>
      <c r="K247" s="138" t="s">
        <v>27</v>
      </c>
      <c r="L247" s="159">
        <v>44403</v>
      </c>
      <c r="M247" s="138" t="s">
        <v>28</v>
      </c>
      <c r="N247" s="139" t="s">
        <v>30</v>
      </c>
      <c r="O247" s="159">
        <v>44419</v>
      </c>
      <c r="P247" s="138"/>
      <c r="Q247" s="138"/>
      <c r="R247" s="138"/>
      <c r="S247" s="139" t="s">
        <v>7283</v>
      </c>
      <c r="T247" s="138"/>
      <c r="Z247" s="130" t="str">
        <f t="shared" si="4"/>
        <v>19(5)韦松腾</v>
      </c>
    </row>
    <row r="248" ht="19.5" customHeight="1" spans="1:26">
      <c r="A248" s="138">
        <v>243</v>
      </c>
      <c r="B248" s="138" t="s">
        <v>7287</v>
      </c>
      <c r="C248" s="138" t="s">
        <v>21</v>
      </c>
      <c r="D248" s="138" t="s">
        <v>322</v>
      </c>
      <c r="E248" s="138" t="s">
        <v>7288</v>
      </c>
      <c r="F248" s="138" t="s">
        <v>24</v>
      </c>
      <c r="G248" s="138">
        <v>17</v>
      </c>
      <c r="H248" s="138" t="s">
        <v>17749</v>
      </c>
      <c r="I248" s="138" t="s">
        <v>7290</v>
      </c>
      <c r="J248" s="138">
        <v>15217181708</v>
      </c>
      <c r="K248" s="138" t="s">
        <v>27</v>
      </c>
      <c r="L248" s="159">
        <v>44408</v>
      </c>
      <c r="M248" s="138" t="s">
        <v>28</v>
      </c>
      <c r="N248" s="138" t="s">
        <v>30</v>
      </c>
      <c r="O248" s="159"/>
      <c r="P248" s="138"/>
      <c r="Q248" s="138"/>
      <c r="R248" s="138"/>
      <c r="S248" s="139" t="s">
        <v>7287</v>
      </c>
      <c r="T248" s="138"/>
      <c r="Z248" s="130" t="str">
        <f t="shared" si="4"/>
        <v>19(5)韦荣珍</v>
      </c>
    </row>
    <row r="249" ht="19.5" customHeight="1" spans="1:26">
      <c r="A249" s="138">
        <v>244</v>
      </c>
      <c r="B249" s="138" t="s">
        <v>7298</v>
      </c>
      <c r="C249" s="138" t="s">
        <v>21</v>
      </c>
      <c r="D249" s="138" t="s">
        <v>322</v>
      </c>
      <c r="E249" s="138" t="s">
        <v>559</v>
      </c>
      <c r="F249" s="138" t="s">
        <v>143</v>
      </c>
      <c r="G249" s="138">
        <v>17</v>
      </c>
      <c r="H249" s="138" t="s">
        <v>17750</v>
      </c>
      <c r="I249" s="138" t="s">
        <v>6618</v>
      </c>
      <c r="J249" s="138">
        <v>13036989887</v>
      </c>
      <c r="K249" s="138" t="s">
        <v>27</v>
      </c>
      <c r="L249" s="159">
        <v>44394</v>
      </c>
      <c r="M249" s="138" t="s">
        <v>28</v>
      </c>
      <c r="N249" s="138" t="s">
        <v>30</v>
      </c>
      <c r="O249" s="159"/>
      <c r="P249" s="138"/>
      <c r="Q249" s="138"/>
      <c r="R249" s="138"/>
      <c r="S249" s="139" t="s">
        <v>7298</v>
      </c>
      <c r="T249" s="138"/>
      <c r="Z249" s="130" t="str">
        <f t="shared" si="4"/>
        <v>19(5)韦柳荣</v>
      </c>
    </row>
    <row r="250" ht="19.5" customHeight="1" spans="1:26">
      <c r="A250" s="138">
        <v>245</v>
      </c>
      <c r="B250" s="138" t="s">
        <v>7300</v>
      </c>
      <c r="C250" s="138" t="s">
        <v>21</v>
      </c>
      <c r="D250" s="138" t="s">
        <v>322</v>
      </c>
      <c r="E250" s="138" t="s">
        <v>7301</v>
      </c>
      <c r="F250" s="138" t="s">
        <v>143</v>
      </c>
      <c r="G250" s="138">
        <v>17</v>
      </c>
      <c r="H250" s="138" t="s">
        <v>7302</v>
      </c>
      <c r="I250" s="138" t="s">
        <v>7303</v>
      </c>
      <c r="J250" s="138">
        <v>18777814958</v>
      </c>
      <c r="K250" s="138" t="s">
        <v>27</v>
      </c>
      <c r="L250" s="159">
        <v>44400</v>
      </c>
      <c r="M250" s="138" t="s">
        <v>7304</v>
      </c>
      <c r="N250" s="138" t="s">
        <v>30</v>
      </c>
      <c r="O250" s="159"/>
      <c r="P250" s="138"/>
      <c r="Q250" s="138"/>
      <c r="R250" s="138" t="s">
        <v>7305</v>
      </c>
      <c r="S250" s="139" t="s">
        <v>7300</v>
      </c>
      <c r="T250" s="138"/>
      <c r="Z250" s="130" t="str">
        <f t="shared" si="4"/>
        <v>19(5)韦宏振</v>
      </c>
    </row>
    <row r="251" ht="19.5" customHeight="1" spans="1:26">
      <c r="A251" s="138">
        <v>246</v>
      </c>
      <c r="B251" s="138" t="s">
        <v>7313</v>
      </c>
      <c r="C251" s="138" t="s">
        <v>21</v>
      </c>
      <c r="D251" s="138" t="s">
        <v>322</v>
      </c>
      <c r="E251" s="138" t="s">
        <v>7314</v>
      </c>
      <c r="F251" s="138" t="s">
        <v>143</v>
      </c>
      <c r="G251" s="138">
        <v>17</v>
      </c>
      <c r="H251" s="138" t="s">
        <v>17631</v>
      </c>
      <c r="I251" s="138" t="s">
        <v>7315</v>
      </c>
      <c r="J251" s="138">
        <v>15976442342</v>
      </c>
      <c r="K251" s="138" t="s">
        <v>27</v>
      </c>
      <c r="L251" s="159">
        <v>44395</v>
      </c>
      <c r="M251" s="138" t="s">
        <v>28</v>
      </c>
      <c r="N251" s="138" t="s">
        <v>30</v>
      </c>
      <c r="O251" s="159"/>
      <c r="P251" s="138"/>
      <c r="Q251" s="138"/>
      <c r="R251" s="138"/>
      <c r="S251" s="139" t="s">
        <v>7313</v>
      </c>
      <c r="T251" s="138"/>
      <c r="Z251" s="130" t="str">
        <f t="shared" si="4"/>
        <v>19(5)韦香莲</v>
      </c>
    </row>
    <row r="252" ht="19.5" customHeight="1" spans="1:26">
      <c r="A252" s="138">
        <v>247</v>
      </c>
      <c r="B252" s="138" t="s">
        <v>7316</v>
      </c>
      <c r="C252" s="138" t="s">
        <v>21</v>
      </c>
      <c r="D252" s="138" t="s">
        <v>322</v>
      </c>
      <c r="E252" s="138" t="s">
        <v>7317</v>
      </c>
      <c r="F252" s="138" t="s">
        <v>24</v>
      </c>
      <c r="G252" s="138">
        <v>17</v>
      </c>
      <c r="H252" s="138" t="s">
        <v>7318</v>
      </c>
      <c r="I252" s="138" t="s">
        <v>7319</v>
      </c>
      <c r="J252" s="138">
        <v>19977818483</v>
      </c>
      <c r="K252" s="138" t="s">
        <v>27</v>
      </c>
      <c r="L252" s="159">
        <v>44392</v>
      </c>
      <c r="M252" s="138" t="s">
        <v>3693</v>
      </c>
      <c r="N252" s="138" t="s">
        <v>30</v>
      </c>
      <c r="O252" s="159"/>
      <c r="P252" s="138"/>
      <c r="Q252" s="138"/>
      <c r="R252" s="138"/>
      <c r="S252" s="139" t="s">
        <v>7316</v>
      </c>
      <c r="T252" s="138"/>
      <c r="Z252" s="130" t="str">
        <f t="shared" si="4"/>
        <v>19(5)蓝兴华</v>
      </c>
    </row>
    <row r="253" ht="19.5" customHeight="1" spans="1:26">
      <c r="A253" s="138">
        <v>248</v>
      </c>
      <c r="B253" s="138" t="s">
        <v>7320</v>
      </c>
      <c r="C253" s="138" t="s">
        <v>21</v>
      </c>
      <c r="D253" s="138" t="s">
        <v>322</v>
      </c>
      <c r="E253" s="138" t="s">
        <v>7321</v>
      </c>
      <c r="F253" s="138" t="s">
        <v>143</v>
      </c>
      <c r="G253" s="138">
        <v>17</v>
      </c>
      <c r="H253" s="138" t="s">
        <v>7322</v>
      </c>
      <c r="I253" s="138" t="s">
        <v>7323</v>
      </c>
      <c r="J253" s="138">
        <v>18807880435</v>
      </c>
      <c r="K253" s="138" t="s">
        <v>27</v>
      </c>
      <c r="L253" s="159">
        <v>44395</v>
      </c>
      <c r="M253" s="138" t="s">
        <v>1352</v>
      </c>
      <c r="N253" s="138" t="s">
        <v>30</v>
      </c>
      <c r="O253" s="159"/>
      <c r="P253" s="138"/>
      <c r="Q253" s="138"/>
      <c r="R253" s="138"/>
      <c r="S253" s="139" t="s">
        <v>7320</v>
      </c>
      <c r="T253" s="138"/>
      <c r="Z253" s="130" t="str">
        <f t="shared" si="4"/>
        <v>19(5)潘柳笑</v>
      </c>
    </row>
    <row r="254" ht="19.5" customHeight="1" spans="1:26">
      <c r="A254" s="138">
        <v>249</v>
      </c>
      <c r="B254" s="138" t="s">
        <v>7324</v>
      </c>
      <c r="C254" s="138" t="s">
        <v>21</v>
      </c>
      <c r="D254" s="138" t="s">
        <v>322</v>
      </c>
      <c r="E254" s="138" t="s">
        <v>7325</v>
      </c>
      <c r="F254" s="138" t="s">
        <v>24</v>
      </c>
      <c r="G254" s="138">
        <v>17</v>
      </c>
      <c r="H254" s="138" t="s">
        <v>2833</v>
      </c>
      <c r="I254" s="138" t="s">
        <v>7326</v>
      </c>
      <c r="J254" s="138">
        <v>15019699083</v>
      </c>
      <c r="K254" s="138" t="s">
        <v>27</v>
      </c>
      <c r="L254" s="159">
        <v>44394</v>
      </c>
      <c r="M254" s="138" t="s">
        <v>1217</v>
      </c>
      <c r="N254" s="138" t="s">
        <v>30</v>
      </c>
      <c r="O254" s="159"/>
      <c r="P254" s="138"/>
      <c r="Q254" s="138"/>
      <c r="R254" s="138"/>
      <c r="S254" s="139" t="s">
        <v>7324</v>
      </c>
      <c r="T254" s="138"/>
      <c r="Z254" s="130" t="str">
        <f t="shared" si="4"/>
        <v>19(5)陶日满</v>
      </c>
    </row>
    <row r="255" ht="19.5" customHeight="1" spans="1:26">
      <c r="A255" s="138">
        <v>250</v>
      </c>
      <c r="B255" s="138" t="s">
        <v>7327</v>
      </c>
      <c r="C255" s="138" t="s">
        <v>21</v>
      </c>
      <c r="D255" s="138" t="s">
        <v>322</v>
      </c>
      <c r="E255" s="138" t="s">
        <v>7328</v>
      </c>
      <c r="F255" s="138" t="s">
        <v>24</v>
      </c>
      <c r="G255" s="138">
        <v>17</v>
      </c>
      <c r="H255" s="138" t="s">
        <v>7329</v>
      </c>
      <c r="I255" s="138" t="s">
        <v>7330</v>
      </c>
      <c r="J255" s="138">
        <v>13877817232</v>
      </c>
      <c r="K255" s="138" t="s">
        <v>27</v>
      </c>
      <c r="L255" s="159">
        <v>44400</v>
      </c>
      <c r="M255" s="138" t="s">
        <v>7331</v>
      </c>
      <c r="N255" s="138" t="s">
        <v>30</v>
      </c>
      <c r="O255" s="159"/>
      <c r="P255" s="138"/>
      <c r="Q255" s="138"/>
      <c r="R255" s="138" t="s">
        <v>7332</v>
      </c>
      <c r="S255" s="139" t="s">
        <v>7327</v>
      </c>
      <c r="T255" s="138"/>
      <c r="Z255" s="130" t="str">
        <f t="shared" si="4"/>
        <v>19(5)黄焕伟</v>
      </c>
    </row>
    <row r="256" ht="19.5" customHeight="1" spans="1:26">
      <c r="A256" s="138">
        <v>251</v>
      </c>
      <c r="B256" s="138" t="s">
        <v>7339</v>
      </c>
      <c r="C256" s="138" t="s">
        <v>21</v>
      </c>
      <c r="D256" s="138" t="s">
        <v>328</v>
      </c>
      <c r="E256" s="138" t="s">
        <v>7340</v>
      </c>
      <c r="F256" s="138" t="s">
        <v>24</v>
      </c>
      <c r="G256" s="138">
        <v>17</v>
      </c>
      <c r="H256" s="138" t="s">
        <v>17751</v>
      </c>
      <c r="I256" s="138" t="s">
        <v>7341</v>
      </c>
      <c r="J256" s="138">
        <v>13768380574</v>
      </c>
      <c r="K256" s="138" t="s">
        <v>27</v>
      </c>
      <c r="L256" s="159">
        <v>44404</v>
      </c>
      <c r="M256" s="138" t="s">
        <v>98</v>
      </c>
      <c r="N256" s="138" t="s">
        <v>30</v>
      </c>
      <c r="O256" s="159"/>
      <c r="P256" s="138"/>
      <c r="Q256" s="138"/>
      <c r="R256" s="138"/>
      <c r="S256" s="139" t="s">
        <v>7339</v>
      </c>
      <c r="T256" s="138"/>
      <c r="Z256" s="130" t="str">
        <f t="shared" si="4"/>
        <v>19(6)黄东泰</v>
      </c>
    </row>
    <row r="257" ht="19.5" customHeight="1" spans="1:26">
      <c r="A257" s="138">
        <v>252</v>
      </c>
      <c r="B257" s="138" t="s">
        <v>7342</v>
      </c>
      <c r="C257" s="138" t="s">
        <v>21</v>
      </c>
      <c r="D257" s="138" t="s">
        <v>328</v>
      </c>
      <c r="E257" s="138" t="s">
        <v>7343</v>
      </c>
      <c r="F257" s="138" t="s">
        <v>24</v>
      </c>
      <c r="G257" s="138">
        <v>17</v>
      </c>
      <c r="H257" s="138" t="s">
        <v>3793</v>
      </c>
      <c r="I257" s="138" t="s">
        <v>7344</v>
      </c>
      <c r="J257" s="138">
        <v>15778380056</v>
      </c>
      <c r="K257" s="138" t="s">
        <v>27</v>
      </c>
      <c r="L257" s="159">
        <v>44398</v>
      </c>
      <c r="M257" s="138"/>
      <c r="N257" s="138"/>
      <c r="O257" s="159"/>
      <c r="P257" s="138"/>
      <c r="Q257" s="138"/>
      <c r="R257" s="138"/>
      <c r="S257" s="139" t="s">
        <v>7342</v>
      </c>
      <c r="T257" s="138"/>
      <c r="Z257" s="130" t="str">
        <f t="shared" si="4"/>
        <v>19(6)蓝世和</v>
      </c>
    </row>
    <row r="258" ht="19.5" customHeight="1" spans="1:26">
      <c r="A258" s="138">
        <v>253</v>
      </c>
      <c r="B258" s="138" t="s">
        <v>7346</v>
      </c>
      <c r="C258" s="138" t="s">
        <v>21</v>
      </c>
      <c r="D258" s="138" t="s">
        <v>328</v>
      </c>
      <c r="E258" s="138" t="s">
        <v>7347</v>
      </c>
      <c r="F258" s="138" t="s">
        <v>143</v>
      </c>
      <c r="G258" s="138">
        <v>15</v>
      </c>
      <c r="H258" s="138" t="s">
        <v>535</v>
      </c>
      <c r="I258" s="138" t="s">
        <v>7348</v>
      </c>
      <c r="J258" s="138">
        <v>13558289877</v>
      </c>
      <c r="K258" s="138" t="s">
        <v>27</v>
      </c>
      <c r="L258" s="159">
        <v>44396</v>
      </c>
      <c r="M258" s="138" t="s">
        <v>28</v>
      </c>
      <c r="N258" s="138" t="s">
        <v>30</v>
      </c>
      <c r="O258" s="159"/>
      <c r="P258" s="138"/>
      <c r="Q258" s="138"/>
      <c r="R258" s="138"/>
      <c r="S258" s="139" t="s">
        <v>7346</v>
      </c>
      <c r="T258" s="138"/>
      <c r="Z258" s="130" t="str">
        <f t="shared" si="4"/>
        <v>19(6)卢嘉心</v>
      </c>
    </row>
    <row r="259" ht="19.5" customHeight="1" spans="1:26">
      <c r="A259" s="138">
        <v>254</v>
      </c>
      <c r="B259" s="138" t="s">
        <v>7356</v>
      </c>
      <c r="C259" s="138" t="s">
        <v>21</v>
      </c>
      <c r="D259" s="138" t="s">
        <v>328</v>
      </c>
      <c r="E259" s="138" t="s">
        <v>7357</v>
      </c>
      <c r="F259" s="138" t="s">
        <v>24</v>
      </c>
      <c r="G259" s="138">
        <v>17</v>
      </c>
      <c r="H259" s="138" t="s">
        <v>7358</v>
      </c>
      <c r="I259" s="138" t="s">
        <v>7359</v>
      </c>
      <c r="J259" s="138">
        <v>17776180703</v>
      </c>
      <c r="K259" s="138" t="s">
        <v>27</v>
      </c>
      <c r="L259" s="159">
        <v>44396</v>
      </c>
      <c r="M259" s="138" t="s">
        <v>301</v>
      </c>
      <c r="N259" s="138" t="s">
        <v>30</v>
      </c>
      <c r="O259" s="159"/>
      <c r="P259" s="138"/>
      <c r="Q259" s="138"/>
      <c r="R259" s="138"/>
      <c r="S259" s="139" t="s">
        <v>7356</v>
      </c>
      <c r="T259" s="138"/>
      <c r="Z259" s="130" t="str">
        <f t="shared" si="4"/>
        <v>19(6)梁浩</v>
      </c>
    </row>
    <row r="260" ht="19.5" customHeight="1" spans="1:26">
      <c r="A260" s="138">
        <v>255</v>
      </c>
      <c r="B260" s="138" t="s">
        <v>7360</v>
      </c>
      <c r="C260" s="138" t="s">
        <v>21</v>
      </c>
      <c r="D260" s="138" t="s">
        <v>328</v>
      </c>
      <c r="E260" s="138" t="s">
        <v>7361</v>
      </c>
      <c r="F260" s="138" t="s">
        <v>24</v>
      </c>
      <c r="G260" s="138">
        <v>17</v>
      </c>
      <c r="H260" s="138" t="s">
        <v>17752</v>
      </c>
      <c r="I260" s="138" t="s">
        <v>7362</v>
      </c>
      <c r="J260" s="138">
        <v>19107883517</v>
      </c>
      <c r="K260" s="138" t="s">
        <v>27</v>
      </c>
      <c r="L260" s="159"/>
      <c r="M260" s="138"/>
      <c r="N260" s="138"/>
      <c r="O260" s="159"/>
      <c r="P260" s="138"/>
      <c r="Q260" s="138"/>
      <c r="R260" s="138"/>
      <c r="S260" s="139" t="s">
        <v>7360</v>
      </c>
      <c r="T260" s="138"/>
      <c r="Z260" s="130" t="str">
        <f t="shared" si="4"/>
        <v>19(6)甘宗恒</v>
      </c>
    </row>
    <row r="261" ht="19.5" customHeight="1" spans="1:26">
      <c r="A261" s="138">
        <v>256</v>
      </c>
      <c r="B261" s="138" t="s">
        <v>7368</v>
      </c>
      <c r="C261" s="138" t="s">
        <v>21</v>
      </c>
      <c r="D261" s="138" t="s">
        <v>328</v>
      </c>
      <c r="E261" s="138" t="s">
        <v>7369</v>
      </c>
      <c r="F261" s="138" t="s">
        <v>24</v>
      </c>
      <c r="G261" s="138">
        <v>16</v>
      </c>
      <c r="H261" s="138" t="s">
        <v>2792</v>
      </c>
      <c r="I261" s="138" t="s">
        <v>7370</v>
      </c>
      <c r="J261" s="138">
        <v>17777939438</v>
      </c>
      <c r="K261" s="138" t="s">
        <v>27</v>
      </c>
      <c r="L261" s="159">
        <v>44413</v>
      </c>
      <c r="M261" s="138" t="s">
        <v>7371</v>
      </c>
      <c r="N261" s="138" t="s">
        <v>30</v>
      </c>
      <c r="O261" s="159"/>
      <c r="P261" s="138"/>
      <c r="Q261" s="138"/>
      <c r="R261" s="138"/>
      <c r="S261" s="139" t="s">
        <v>7368</v>
      </c>
      <c r="T261" s="138"/>
      <c r="Z261" s="130" t="str">
        <f t="shared" si="4"/>
        <v>19(6)蒙健</v>
      </c>
    </row>
    <row r="262" ht="19.5" customHeight="1" spans="1:26">
      <c r="A262" s="138">
        <v>257</v>
      </c>
      <c r="B262" s="138" t="s">
        <v>7372</v>
      </c>
      <c r="C262" s="138" t="s">
        <v>21</v>
      </c>
      <c r="D262" s="138" t="s">
        <v>328</v>
      </c>
      <c r="E262" s="138" t="s">
        <v>7373</v>
      </c>
      <c r="F262" s="138" t="s">
        <v>143</v>
      </c>
      <c r="G262" s="138">
        <v>17</v>
      </c>
      <c r="H262" s="138" t="s">
        <v>17753</v>
      </c>
      <c r="I262" s="138" t="s">
        <v>7375</v>
      </c>
      <c r="J262" s="138" t="s">
        <v>7376</v>
      </c>
      <c r="K262" s="138" t="s">
        <v>27</v>
      </c>
      <c r="L262" s="159">
        <v>44397</v>
      </c>
      <c r="M262" s="138" t="s">
        <v>28</v>
      </c>
      <c r="N262" s="138" t="s">
        <v>30</v>
      </c>
      <c r="O262" s="159"/>
      <c r="P262" s="138"/>
      <c r="Q262" s="138"/>
      <c r="R262" s="138"/>
      <c r="S262" s="139" t="s">
        <v>7372</v>
      </c>
      <c r="T262" s="138"/>
      <c r="Z262" s="130" t="str">
        <f t="shared" si="4"/>
        <v>19(6)覃丹丹</v>
      </c>
    </row>
    <row r="263" ht="19.5" customHeight="1" spans="1:26">
      <c r="A263" s="138">
        <v>258</v>
      </c>
      <c r="B263" s="138" t="s">
        <v>7377</v>
      </c>
      <c r="C263" s="138" t="s">
        <v>21</v>
      </c>
      <c r="D263" s="138" t="s">
        <v>328</v>
      </c>
      <c r="E263" s="138" t="s">
        <v>7378</v>
      </c>
      <c r="F263" s="138" t="s">
        <v>24</v>
      </c>
      <c r="G263" s="138">
        <v>17</v>
      </c>
      <c r="H263" s="138" t="s">
        <v>7379</v>
      </c>
      <c r="I263" s="138" t="s">
        <v>7380</v>
      </c>
      <c r="J263" s="138">
        <v>18070860486</v>
      </c>
      <c r="K263" s="138" t="s">
        <v>27</v>
      </c>
      <c r="L263" s="159">
        <v>44398</v>
      </c>
      <c r="M263" s="138" t="s">
        <v>29</v>
      </c>
      <c r="N263" s="138" t="s">
        <v>30</v>
      </c>
      <c r="O263" s="159"/>
      <c r="P263" s="138"/>
      <c r="Q263" s="138"/>
      <c r="R263" s="138"/>
      <c r="S263" s="139" t="s">
        <v>7377</v>
      </c>
      <c r="T263" s="138"/>
      <c r="Z263" s="130" t="str">
        <f t="shared" ref="Z263:Z326" si="5">D263:D4844&amp;E263:E4844</f>
        <v>19(6)黄培徐</v>
      </c>
    </row>
    <row r="264" ht="19.5" customHeight="1" spans="1:26">
      <c r="A264" s="138">
        <v>259</v>
      </c>
      <c r="B264" s="138" t="s">
        <v>7381</v>
      </c>
      <c r="C264" s="138" t="s">
        <v>21</v>
      </c>
      <c r="D264" s="138" t="s">
        <v>328</v>
      </c>
      <c r="E264" s="138" t="s">
        <v>7382</v>
      </c>
      <c r="F264" s="138" t="s">
        <v>24</v>
      </c>
      <c r="G264" s="138">
        <v>17</v>
      </c>
      <c r="H264" s="138" t="s">
        <v>17754</v>
      </c>
      <c r="I264" s="138" t="s">
        <v>7384</v>
      </c>
      <c r="J264" s="138">
        <v>18070810322</v>
      </c>
      <c r="K264" s="138" t="s">
        <v>27</v>
      </c>
      <c r="L264" s="159"/>
      <c r="M264" s="138"/>
      <c r="N264" s="138"/>
      <c r="O264" s="159"/>
      <c r="P264" s="138"/>
      <c r="Q264" s="138"/>
      <c r="R264" s="138"/>
      <c r="S264" s="139" t="s">
        <v>7381</v>
      </c>
      <c r="T264" s="138"/>
      <c r="Z264" s="130" t="str">
        <f t="shared" si="5"/>
        <v>19(6)韦晨</v>
      </c>
    </row>
    <row r="265" ht="19.5" customHeight="1" spans="1:26">
      <c r="A265" s="138">
        <v>260</v>
      </c>
      <c r="B265" s="138" t="s">
        <v>7385</v>
      </c>
      <c r="C265" s="138" t="s">
        <v>21</v>
      </c>
      <c r="D265" s="138" t="s">
        <v>328</v>
      </c>
      <c r="E265" s="138" t="s">
        <v>7386</v>
      </c>
      <c r="F265" s="138" t="s">
        <v>143</v>
      </c>
      <c r="G265" s="138">
        <v>17</v>
      </c>
      <c r="H265" s="138" t="s">
        <v>1879</v>
      </c>
      <c r="I265" s="138" t="s">
        <v>7387</v>
      </c>
      <c r="J265" s="138">
        <v>19928783819</v>
      </c>
      <c r="K265" s="138" t="s">
        <v>27</v>
      </c>
      <c r="L265" s="159">
        <v>44396</v>
      </c>
      <c r="M265" s="138" t="s">
        <v>28</v>
      </c>
      <c r="N265" s="138" t="s">
        <v>30</v>
      </c>
      <c r="O265" s="159"/>
      <c r="P265" s="138"/>
      <c r="Q265" s="138"/>
      <c r="R265" s="138"/>
      <c r="S265" s="139" t="s">
        <v>7385</v>
      </c>
      <c r="T265" s="138"/>
      <c r="Z265" s="130" t="str">
        <f t="shared" si="5"/>
        <v>19(6)杨婷婷</v>
      </c>
    </row>
    <row r="266" ht="19.5" customHeight="1" spans="1:26">
      <c r="A266" s="138">
        <v>261</v>
      </c>
      <c r="B266" s="138" t="s">
        <v>7388</v>
      </c>
      <c r="C266" s="138" t="s">
        <v>21</v>
      </c>
      <c r="D266" s="138" t="s">
        <v>328</v>
      </c>
      <c r="E266" s="138" t="s">
        <v>7389</v>
      </c>
      <c r="F266" s="138" t="s">
        <v>24</v>
      </c>
      <c r="G266" s="138">
        <v>17</v>
      </c>
      <c r="H266" s="138" t="s">
        <v>7390</v>
      </c>
      <c r="I266" s="138" t="s">
        <v>7391</v>
      </c>
      <c r="J266" s="138">
        <v>18776875019</v>
      </c>
      <c r="K266" s="138" t="s">
        <v>27</v>
      </c>
      <c r="L266" s="159">
        <v>44397</v>
      </c>
      <c r="M266" s="138" t="s">
        <v>28</v>
      </c>
      <c r="N266" s="138" t="s">
        <v>30</v>
      </c>
      <c r="O266" s="159"/>
      <c r="P266" s="138"/>
      <c r="Q266" s="138"/>
      <c r="R266" s="138"/>
      <c r="S266" s="139" t="s">
        <v>7388</v>
      </c>
      <c r="T266" s="138"/>
      <c r="Z266" s="130" t="str">
        <f t="shared" si="5"/>
        <v>19(6)韦颂礼</v>
      </c>
    </row>
    <row r="267" ht="19.5" customHeight="1" spans="1:26">
      <c r="A267" s="138">
        <v>262</v>
      </c>
      <c r="B267" s="138" t="s">
        <v>7395</v>
      </c>
      <c r="C267" s="138" t="s">
        <v>21</v>
      </c>
      <c r="D267" s="138" t="s">
        <v>328</v>
      </c>
      <c r="E267" s="138" t="s">
        <v>7396</v>
      </c>
      <c r="F267" s="138" t="s">
        <v>24</v>
      </c>
      <c r="G267" s="138">
        <v>17</v>
      </c>
      <c r="H267" s="138" t="s">
        <v>7397</v>
      </c>
      <c r="I267" s="138" t="s">
        <v>7398</v>
      </c>
      <c r="J267" s="138">
        <v>15296043515</v>
      </c>
      <c r="K267" s="138" t="s">
        <v>27</v>
      </c>
      <c r="L267" s="159">
        <v>44395</v>
      </c>
      <c r="M267" s="138" t="s">
        <v>28</v>
      </c>
      <c r="N267" s="138" t="s">
        <v>30</v>
      </c>
      <c r="O267" s="159"/>
      <c r="P267" s="138"/>
      <c r="Q267" s="138"/>
      <c r="R267" s="138"/>
      <c r="S267" s="139" t="s">
        <v>7395</v>
      </c>
      <c r="T267" s="138"/>
      <c r="Z267" s="130" t="str">
        <f t="shared" si="5"/>
        <v>19(6)陆利伟</v>
      </c>
    </row>
    <row r="268" ht="19.5" customHeight="1" spans="1:26">
      <c r="A268" s="138">
        <v>263</v>
      </c>
      <c r="B268" s="138" t="s">
        <v>7399</v>
      </c>
      <c r="C268" s="138" t="s">
        <v>21</v>
      </c>
      <c r="D268" s="138" t="s">
        <v>328</v>
      </c>
      <c r="E268" s="138" t="s">
        <v>7400</v>
      </c>
      <c r="F268" s="138" t="s">
        <v>24</v>
      </c>
      <c r="G268" s="138">
        <v>16</v>
      </c>
      <c r="H268" s="138" t="s">
        <v>17755</v>
      </c>
      <c r="I268" s="138" t="s">
        <v>7402</v>
      </c>
      <c r="J268" s="138">
        <v>15296077518</v>
      </c>
      <c r="K268" s="138" t="s">
        <v>27</v>
      </c>
      <c r="L268" s="159">
        <v>44398</v>
      </c>
      <c r="M268" s="138" t="s">
        <v>7403</v>
      </c>
      <c r="N268" s="138" t="s">
        <v>30</v>
      </c>
      <c r="O268" s="159"/>
      <c r="P268" s="138"/>
      <c r="Q268" s="138"/>
      <c r="R268" s="138"/>
      <c r="S268" s="139" t="s">
        <v>7399</v>
      </c>
      <c r="T268" s="138"/>
      <c r="Z268" s="130" t="str">
        <f t="shared" si="5"/>
        <v>19(6)覃可豪</v>
      </c>
    </row>
    <row r="269" ht="19.5" customHeight="1" spans="1:26">
      <c r="A269" s="138">
        <v>264</v>
      </c>
      <c r="B269" s="138" t="s">
        <v>7415</v>
      </c>
      <c r="C269" s="138" t="s">
        <v>21</v>
      </c>
      <c r="D269" s="138" t="s">
        <v>328</v>
      </c>
      <c r="E269" s="138" t="s">
        <v>7416</v>
      </c>
      <c r="F269" s="138" t="s">
        <v>24</v>
      </c>
      <c r="G269" s="138">
        <v>15</v>
      </c>
      <c r="H269" s="138" t="s">
        <v>745</v>
      </c>
      <c r="I269" s="138" t="s">
        <v>7417</v>
      </c>
      <c r="J269" s="138">
        <v>18776864037</v>
      </c>
      <c r="K269" s="138" t="s">
        <v>27</v>
      </c>
      <c r="L269" s="159">
        <v>44407</v>
      </c>
      <c r="M269" s="138" t="s">
        <v>1352</v>
      </c>
      <c r="N269" s="138" t="s">
        <v>27</v>
      </c>
      <c r="O269" s="159"/>
      <c r="P269" s="138"/>
      <c r="Q269" s="138"/>
      <c r="R269" s="138"/>
      <c r="S269" s="139" t="s">
        <v>7415</v>
      </c>
      <c r="T269" s="138"/>
      <c r="Z269" s="130" t="str">
        <f t="shared" si="5"/>
        <v>19(6)卢奔腾</v>
      </c>
    </row>
    <row r="270" ht="19.5" customHeight="1" spans="1:26">
      <c r="A270" s="138">
        <v>265</v>
      </c>
      <c r="B270" s="138" t="s">
        <v>7429</v>
      </c>
      <c r="C270" s="138" t="s">
        <v>21</v>
      </c>
      <c r="D270" s="138" t="s">
        <v>328</v>
      </c>
      <c r="E270" s="138" t="s">
        <v>7430</v>
      </c>
      <c r="F270" s="138" t="s">
        <v>143</v>
      </c>
      <c r="G270" s="138">
        <v>17</v>
      </c>
      <c r="H270" s="138" t="s">
        <v>7431</v>
      </c>
      <c r="I270" s="138" t="s">
        <v>7432</v>
      </c>
      <c r="J270" s="138">
        <v>13712862782</v>
      </c>
      <c r="K270" s="138" t="s">
        <v>27</v>
      </c>
      <c r="L270" s="159">
        <v>44402</v>
      </c>
      <c r="M270" s="138"/>
      <c r="N270" s="138"/>
      <c r="O270" s="159"/>
      <c r="P270" s="138"/>
      <c r="Q270" s="138"/>
      <c r="R270" s="138"/>
      <c r="S270" s="139" t="s">
        <v>7429</v>
      </c>
      <c r="T270" s="138"/>
      <c r="Z270" s="130" t="str">
        <f t="shared" si="5"/>
        <v>19(6)蓝丽玲</v>
      </c>
    </row>
    <row r="271" ht="19.5" customHeight="1" spans="1:26">
      <c r="A271" s="138">
        <v>266</v>
      </c>
      <c r="B271" s="138" t="s">
        <v>7433</v>
      </c>
      <c r="C271" s="138" t="s">
        <v>21</v>
      </c>
      <c r="D271" s="138" t="s">
        <v>328</v>
      </c>
      <c r="E271" s="138" t="s">
        <v>7434</v>
      </c>
      <c r="F271" s="138" t="s">
        <v>24</v>
      </c>
      <c r="G271" s="138">
        <v>17</v>
      </c>
      <c r="H271" s="138" t="s">
        <v>17756</v>
      </c>
      <c r="I271" s="138" t="s">
        <v>7436</v>
      </c>
      <c r="J271" s="138">
        <v>13788180361</v>
      </c>
      <c r="K271" s="138" t="s">
        <v>27</v>
      </c>
      <c r="L271" s="159">
        <v>44399</v>
      </c>
      <c r="M271" s="138" t="s">
        <v>3785</v>
      </c>
      <c r="N271" s="138" t="s">
        <v>30</v>
      </c>
      <c r="O271" s="159"/>
      <c r="P271" s="138"/>
      <c r="Q271" s="138"/>
      <c r="R271" s="138"/>
      <c r="S271" s="139" t="s">
        <v>7433</v>
      </c>
      <c r="T271" s="138"/>
      <c r="Z271" s="130" t="str">
        <f t="shared" si="5"/>
        <v>19(6)韦庆汉</v>
      </c>
    </row>
    <row r="272" ht="19.5" customHeight="1" spans="1:26">
      <c r="A272" s="138">
        <v>267</v>
      </c>
      <c r="B272" s="138" t="s">
        <v>7437</v>
      </c>
      <c r="C272" s="138" t="s">
        <v>21</v>
      </c>
      <c r="D272" s="138" t="s">
        <v>328</v>
      </c>
      <c r="E272" s="138" t="s">
        <v>7438</v>
      </c>
      <c r="F272" s="138" t="s">
        <v>143</v>
      </c>
      <c r="G272" s="138">
        <v>17</v>
      </c>
      <c r="H272" s="138" t="s">
        <v>7439</v>
      </c>
      <c r="I272" s="138" t="s">
        <v>7440</v>
      </c>
      <c r="J272" s="138">
        <v>15277848826</v>
      </c>
      <c r="K272" s="138" t="s">
        <v>27</v>
      </c>
      <c r="L272" s="159">
        <v>44397</v>
      </c>
      <c r="M272" s="138" t="s">
        <v>133</v>
      </c>
      <c r="N272" s="138" t="s">
        <v>30</v>
      </c>
      <c r="O272" s="159"/>
      <c r="P272" s="138"/>
      <c r="Q272" s="138"/>
      <c r="R272" s="138"/>
      <c r="S272" s="139" t="s">
        <v>7437</v>
      </c>
      <c r="T272" s="138"/>
      <c r="Z272" s="130" t="str">
        <f t="shared" si="5"/>
        <v>19(6)覃颖</v>
      </c>
    </row>
    <row r="273" ht="19.5" customHeight="1" spans="1:26">
      <c r="A273" s="138">
        <v>268</v>
      </c>
      <c r="B273" s="138" t="s">
        <v>7441</v>
      </c>
      <c r="C273" s="138" t="s">
        <v>21</v>
      </c>
      <c r="D273" s="138" t="s">
        <v>328</v>
      </c>
      <c r="E273" s="138" t="s">
        <v>7442</v>
      </c>
      <c r="F273" s="138" t="s">
        <v>24</v>
      </c>
      <c r="G273" s="138">
        <v>17</v>
      </c>
      <c r="H273" s="138" t="s">
        <v>6526</v>
      </c>
      <c r="I273" s="138" t="s">
        <v>7443</v>
      </c>
      <c r="J273" s="138">
        <v>13690300545</v>
      </c>
      <c r="K273" s="138" t="s">
        <v>27</v>
      </c>
      <c r="L273" s="159">
        <v>44394</v>
      </c>
      <c r="M273" s="138" t="s">
        <v>7444</v>
      </c>
      <c r="N273" s="138" t="s">
        <v>30</v>
      </c>
      <c r="O273" s="159"/>
      <c r="P273" s="138"/>
      <c r="Q273" s="138" t="s">
        <v>30</v>
      </c>
      <c r="R273" s="138"/>
      <c r="S273" s="139" t="s">
        <v>7441</v>
      </c>
      <c r="T273" s="138"/>
      <c r="Z273" s="130" t="str">
        <f t="shared" si="5"/>
        <v>19(6)陆日锐</v>
      </c>
    </row>
    <row r="274" ht="19.5" customHeight="1" spans="1:26">
      <c r="A274" s="138">
        <v>269</v>
      </c>
      <c r="B274" s="138" t="s">
        <v>7445</v>
      </c>
      <c r="C274" s="138" t="s">
        <v>21</v>
      </c>
      <c r="D274" s="138" t="s">
        <v>328</v>
      </c>
      <c r="E274" s="138" t="s">
        <v>7446</v>
      </c>
      <c r="F274" s="138" t="s">
        <v>24</v>
      </c>
      <c r="G274" s="138">
        <v>16</v>
      </c>
      <c r="H274" s="138" t="s">
        <v>17757</v>
      </c>
      <c r="I274" s="138" t="s">
        <v>7448</v>
      </c>
      <c r="J274" s="138">
        <v>18877842821</v>
      </c>
      <c r="K274" s="138" t="s">
        <v>27</v>
      </c>
      <c r="L274" s="159">
        <v>44401</v>
      </c>
      <c r="M274" s="138" t="s">
        <v>6144</v>
      </c>
      <c r="N274" s="138" t="s">
        <v>30</v>
      </c>
      <c r="O274" s="159"/>
      <c r="P274" s="138"/>
      <c r="Q274" s="138"/>
      <c r="R274" s="138"/>
      <c r="S274" s="139" t="s">
        <v>7445</v>
      </c>
      <c r="T274" s="138"/>
      <c r="Z274" s="130" t="str">
        <f t="shared" si="5"/>
        <v>19(6)林万祥</v>
      </c>
    </row>
    <row r="275" ht="19.5" customHeight="1" spans="1:26">
      <c r="A275" s="138">
        <v>270</v>
      </c>
      <c r="B275" s="138" t="s">
        <v>7449</v>
      </c>
      <c r="C275" s="138" t="s">
        <v>21</v>
      </c>
      <c r="D275" s="138" t="s">
        <v>328</v>
      </c>
      <c r="E275" s="138" t="s">
        <v>7450</v>
      </c>
      <c r="F275" s="138" t="s">
        <v>24</v>
      </c>
      <c r="G275" s="138">
        <v>17</v>
      </c>
      <c r="H275" s="138" t="s">
        <v>7451</v>
      </c>
      <c r="I275" s="138" t="s">
        <v>7452</v>
      </c>
      <c r="J275" s="138">
        <v>13397886879</v>
      </c>
      <c r="K275" s="138" t="s">
        <v>27</v>
      </c>
      <c r="L275" s="159">
        <v>44394</v>
      </c>
      <c r="M275" s="138" t="s">
        <v>2172</v>
      </c>
      <c r="N275" s="138" t="s">
        <v>30</v>
      </c>
      <c r="O275" s="159"/>
      <c r="P275" s="138"/>
      <c r="Q275" s="138"/>
      <c r="R275" s="138"/>
      <c r="S275" s="139" t="s">
        <v>7449</v>
      </c>
      <c r="T275" s="138"/>
      <c r="Z275" s="130" t="str">
        <f t="shared" si="5"/>
        <v>19(6)黄理龙</v>
      </c>
    </row>
    <row r="276" ht="19.5" customHeight="1" spans="1:26">
      <c r="A276" s="138">
        <v>271</v>
      </c>
      <c r="B276" s="138" t="s">
        <v>7453</v>
      </c>
      <c r="C276" s="138" t="s">
        <v>21</v>
      </c>
      <c r="D276" s="138" t="s">
        <v>328</v>
      </c>
      <c r="E276" s="138" t="s">
        <v>4761</v>
      </c>
      <c r="F276" s="138" t="s">
        <v>143</v>
      </c>
      <c r="G276" s="138">
        <v>17</v>
      </c>
      <c r="H276" s="138" t="s">
        <v>607</v>
      </c>
      <c r="I276" s="138" t="s">
        <v>7454</v>
      </c>
      <c r="J276" s="138">
        <v>13481865478</v>
      </c>
      <c r="K276" s="138" t="s">
        <v>27</v>
      </c>
      <c r="L276" s="159">
        <v>44397</v>
      </c>
      <c r="M276" s="138" t="s">
        <v>1303</v>
      </c>
      <c r="N276" s="138" t="s">
        <v>30</v>
      </c>
      <c r="O276" s="159"/>
      <c r="P276" s="138"/>
      <c r="Q276" s="138"/>
      <c r="R276" s="138"/>
      <c r="S276" s="139" t="s">
        <v>7453</v>
      </c>
      <c r="T276" s="138"/>
      <c r="Z276" s="130" t="str">
        <f t="shared" si="5"/>
        <v>19(6)黄菊</v>
      </c>
    </row>
    <row r="277" ht="19.5" customHeight="1" spans="1:26">
      <c r="A277" s="138">
        <v>272</v>
      </c>
      <c r="B277" s="138" t="s">
        <v>7459</v>
      </c>
      <c r="C277" s="138" t="s">
        <v>21</v>
      </c>
      <c r="D277" s="138" t="s">
        <v>328</v>
      </c>
      <c r="E277" s="138" t="s">
        <v>7460</v>
      </c>
      <c r="F277" s="138" t="s">
        <v>24</v>
      </c>
      <c r="G277" s="138">
        <v>17</v>
      </c>
      <c r="H277" s="138" t="s">
        <v>7461</v>
      </c>
      <c r="I277" s="138" t="s">
        <v>4850</v>
      </c>
      <c r="J277" s="138">
        <v>15088021172</v>
      </c>
      <c r="K277" s="138" t="s">
        <v>27</v>
      </c>
      <c r="L277" s="159"/>
      <c r="M277" s="138"/>
      <c r="N277" s="138"/>
      <c r="O277" s="159"/>
      <c r="P277" s="138"/>
      <c r="Q277" s="138"/>
      <c r="R277" s="138"/>
      <c r="S277" s="139" t="s">
        <v>7459</v>
      </c>
      <c r="T277" s="138"/>
      <c r="Z277" s="130" t="str">
        <f t="shared" si="5"/>
        <v>19(6)韦王华</v>
      </c>
    </row>
    <row r="278" ht="19.5" customHeight="1" spans="1:26">
      <c r="A278" s="138">
        <v>273</v>
      </c>
      <c r="B278" s="138" t="s">
        <v>7462</v>
      </c>
      <c r="C278" s="138" t="s">
        <v>21</v>
      </c>
      <c r="D278" s="138" t="s">
        <v>328</v>
      </c>
      <c r="E278" s="138" t="s">
        <v>7463</v>
      </c>
      <c r="F278" s="138" t="s">
        <v>143</v>
      </c>
      <c r="G278" s="138">
        <v>17</v>
      </c>
      <c r="H278" s="138" t="s">
        <v>17678</v>
      </c>
      <c r="I278" s="138" t="s">
        <v>7464</v>
      </c>
      <c r="J278" s="138">
        <v>13481119092</v>
      </c>
      <c r="K278" s="138" t="s">
        <v>27</v>
      </c>
      <c r="L278" s="159">
        <v>44397</v>
      </c>
      <c r="M278" s="138" t="s">
        <v>7465</v>
      </c>
      <c r="N278" s="138" t="s">
        <v>30</v>
      </c>
      <c r="O278" s="159"/>
      <c r="P278" s="138"/>
      <c r="Q278" s="138"/>
      <c r="R278" s="138" t="s">
        <v>7466</v>
      </c>
      <c r="S278" s="139" t="s">
        <v>7462</v>
      </c>
      <c r="T278" s="138"/>
      <c r="Z278" s="130" t="str">
        <f t="shared" si="5"/>
        <v>19(6)潘柳娜</v>
      </c>
    </row>
    <row r="279" ht="19.5" customHeight="1" spans="1:26">
      <c r="A279" s="138">
        <v>274</v>
      </c>
      <c r="B279" s="138" t="s">
        <v>7476</v>
      </c>
      <c r="C279" s="138" t="s">
        <v>21</v>
      </c>
      <c r="D279" s="138" t="s">
        <v>328</v>
      </c>
      <c r="E279" s="138" t="s">
        <v>7477</v>
      </c>
      <c r="F279" s="138" t="s">
        <v>143</v>
      </c>
      <c r="G279" s="138">
        <v>17</v>
      </c>
      <c r="H279" s="138" t="s">
        <v>17758</v>
      </c>
      <c r="I279" s="138" t="s">
        <v>7479</v>
      </c>
      <c r="J279" s="138">
        <v>18977819151</v>
      </c>
      <c r="K279" s="138" t="s">
        <v>27</v>
      </c>
      <c r="L279" s="159">
        <v>44395</v>
      </c>
      <c r="M279" s="138" t="s">
        <v>2455</v>
      </c>
      <c r="N279" s="138" t="s">
        <v>30</v>
      </c>
      <c r="O279" s="159"/>
      <c r="P279" s="138"/>
      <c r="Q279" s="138"/>
      <c r="R279" s="138"/>
      <c r="S279" s="139" t="s">
        <v>7476</v>
      </c>
      <c r="T279" s="138"/>
      <c r="Z279" s="130" t="str">
        <f t="shared" si="5"/>
        <v>19(6)韦央萍</v>
      </c>
    </row>
    <row r="280" ht="19.5" customHeight="1" spans="1:26">
      <c r="A280" s="138">
        <v>275</v>
      </c>
      <c r="B280" s="138" t="s">
        <v>7490</v>
      </c>
      <c r="C280" s="138" t="s">
        <v>21</v>
      </c>
      <c r="D280" s="138" t="s">
        <v>328</v>
      </c>
      <c r="E280" s="138" t="s">
        <v>7491</v>
      </c>
      <c r="F280" s="138" t="s">
        <v>143</v>
      </c>
      <c r="G280" s="138">
        <v>17</v>
      </c>
      <c r="H280" s="138" t="s">
        <v>2313</v>
      </c>
      <c r="I280" s="138" t="s">
        <v>7492</v>
      </c>
      <c r="J280" s="138">
        <v>13307884911</v>
      </c>
      <c r="K280" s="138" t="s">
        <v>27</v>
      </c>
      <c r="L280" s="159">
        <v>44396</v>
      </c>
      <c r="M280" s="138" t="s">
        <v>28</v>
      </c>
      <c r="N280" s="138" t="s">
        <v>30</v>
      </c>
      <c r="O280" s="159"/>
      <c r="P280" s="138"/>
      <c r="Q280" s="138"/>
      <c r="R280" s="138"/>
      <c r="S280" s="139" t="s">
        <v>7490</v>
      </c>
      <c r="T280" s="138"/>
      <c r="Z280" s="130" t="str">
        <f t="shared" si="5"/>
        <v>19(6)徐榕</v>
      </c>
    </row>
    <row r="281" ht="19.5" customHeight="1" spans="1:26">
      <c r="A281" s="138">
        <v>276</v>
      </c>
      <c r="B281" s="138" t="s">
        <v>7497</v>
      </c>
      <c r="C281" s="138" t="s">
        <v>21</v>
      </c>
      <c r="D281" s="138" t="s">
        <v>328</v>
      </c>
      <c r="E281" s="138" t="s">
        <v>7498</v>
      </c>
      <c r="F281" s="138" t="s">
        <v>143</v>
      </c>
      <c r="G281" s="138">
        <v>16</v>
      </c>
      <c r="H281" s="138" t="s">
        <v>17759</v>
      </c>
      <c r="I281" s="138" t="s">
        <v>7499</v>
      </c>
      <c r="J281" s="138">
        <v>15078575758</v>
      </c>
      <c r="K281" s="138" t="s">
        <v>27</v>
      </c>
      <c r="L281" s="159">
        <v>44396</v>
      </c>
      <c r="M281" s="138" t="s">
        <v>185</v>
      </c>
      <c r="N281" s="138" t="s">
        <v>30</v>
      </c>
      <c r="O281" s="159"/>
      <c r="P281" s="138"/>
      <c r="Q281" s="138"/>
      <c r="R281" s="138"/>
      <c r="S281" s="139" t="s">
        <v>7497</v>
      </c>
      <c r="T281" s="138"/>
      <c r="Z281" s="130" t="str">
        <f t="shared" si="5"/>
        <v>19(6)覃梦莹</v>
      </c>
    </row>
    <row r="282" ht="19.5" customHeight="1" spans="1:26">
      <c r="A282" s="138">
        <v>277</v>
      </c>
      <c r="B282" s="138" t="s">
        <v>7500</v>
      </c>
      <c r="C282" s="138" t="s">
        <v>21</v>
      </c>
      <c r="D282" s="138" t="s">
        <v>328</v>
      </c>
      <c r="E282" s="138" t="s">
        <v>7501</v>
      </c>
      <c r="F282" s="138" t="s">
        <v>24</v>
      </c>
      <c r="G282" s="138">
        <v>17</v>
      </c>
      <c r="H282" s="138" t="s">
        <v>1456</v>
      </c>
      <c r="I282" s="138" t="s">
        <v>7502</v>
      </c>
      <c r="J282" s="138">
        <v>15977839332</v>
      </c>
      <c r="K282" s="138" t="s">
        <v>27</v>
      </c>
      <c r="L282" s="159">
        <v>44398</v>
      </c>
      <c r="M282" s="138" t="s">
        <v>7503</v>
      </c>
      <c r="N282" s="138" t="s">
        <v>30</v>
      </c>
      <c r="O282" s="159"/>
      <c r="P282" s="138"/>
      <c r="Q282" s="138"/>
      <c r="R282" s="138"/>
      <c r="S282" s="139" t="s">
        <v>7500</v>
      </c>
      <c r="T282" s="138"/>
      <c r="Z282" s="130" t="str">
        <f t="shared" si="5"/>
        <v>19(6)闭宗盛</v>
      </c>
    </row>
    <row r="283" s="127" customFormat="1" ht="19.5" customHeight="1" spans="1:26">
      <c r="A283" s="138">
        <v>278</v>
      </c>
      <c r="B283" s="138" t="s">
        <v>7504</v>
      </c>
      <c r="C283" s="138" t="s">
        <v>21</v>
      </c>
      <c r="D283" s="184" t="s">
        <v>328</v>
      </c>
      <c r="E283" s="184" t="s">
        <v>7505</v>
      </c>
      <c r="F283" s="184" t="s">
        <v>24</v>
      </c>
      <c r="G283" s="184">
        <v>17</v>
      </c>
      <c r="H283" s="184" t="s">
        <v>1932</v>
      </c>
      <c r="I283" s="184" t="s">
        <v>7506</v>
      </c>
      <c r="J283" s="184">
        <v>15307782848</v>
      </c>
      <c r="K283" s="184" t="s">
        <v>27</v>
      </c>
      <c r="L283" s="158">
        <v>44396</v>
      </c>
      <c r="M283" s="184" t="s">
        <v>7507</v>
      </c>
      <c r="N283" s="184" t="s">
        <v>27</v>
      </c>
      <c r="O283" s="158">
        <v>44419</v>
      </c>
      <c r="P283" s="184" t="s">
        <v>7507</v>
      </c>
      <c r="Q283" s="184" t="s">
        <v>30</v>
      </c>
      <c r="R283" s="184"/>
      <c r="S283" s="139" t="s">
        <v>7504</v>
      </c>
      <c r="T283" s="184"/>
      <c r="U283" s="186"/>
      <c r="V283" s="186"/>
      <c r="W283" s="186"/>
      <c r="X283" s="186"/>
      <c r="Y283" s="186"/>
      <c r="Z283" s="130" t="str">
        <f t="shared" si="5"/>
        <v>19(6)黄诚</v>
      </c>
    </row>
    <row r="284" ht="19.5" customHeight="1" spans="1:26">
      <c r="A284" s="138">
        <v>279</v>
      </c>
      <c r="B284" s="138" t="s">
        <v>7514</v>
      </c>
      <c r="C284" s="138" t="s">
        <v>21</v>
      </c>
      <c r="D284" s="138" t="s">
        <v>328</v>
      </c>
      <c r="E284" s="138" t="s">
        <v>7515</v>
      </c>
      <c r="F284" s="138" t="s">
        <v>24</v>
      </c>
      <c r="G284" s="138">
        <v>17</v>
      </c>
      <c r="H284" s="138" t="s">
        <v>7516</v>
      </c>
      <c r="I284" s="138" t="s">
        <v>7517</v>
      </c>
      <c r="J284" s="138">
        <v>15078671531</v>
      </c>
      <c r="K284" s="138" t="s">
        <v>27</v>
      </c>
      <c r="L284" s="159"/>
      <c r="M284" s="138"/>
      <c r="N284" s="138"/>
      <c r="O284" s="159"/>
      <c r="P284" s="138"/>
      <c r="Q284" s="138"/>
      <c r="R284" s="138"/>
      <c r="S284" s="139" t="s">
        <v>7514</v>
      </c>
      <c r="T284" s="138"/>
      <c r="Z284" s="130" t="str">
        <f t="shared" si="5"/>
        <v>19(6)覃炳锐</v>
      </c>
    </row>
    <row r="285" ht="19.5" customHeight="1" spans="1:26">
      <c r="A285" s="138">
        <v>280</v>
      </c>
      <c r="B285" s="138" t="s">
        <v>7521</v>
      </c>
      <c r="C285" s="138" t="s">
        <v>21</v>
      </c>
      <c r="D285" s="138" t="s">
        <v>328</v>
      </c>
      <c r="E285" s="138" t="s">
        <v>7522</v>
      </c>
      <c r="F285" s="138" t="s">
        <v>24</v>
      </c>
      <c r="G285" s="138">
        <v>16</v>
      </c>
      <c r="H285" s="138" t="s">
        <v>7523</v>
      </c>
      <c r="I285" s="138" t="s">
        <v>7524</v>
      </c>
      <c r="J285" s="138">
        <v>17878324963</v>
      </c>
      <c r="K285" s="138" t="s">
        <v>27</v>
      </c>
      <c r="L285" s="159">
        <v>44394</v>
      </c>
      <c r="M285" s="138" t="s">
        <v>2455</v>
      </c>
      <c r="N285" s="138" t="s">
        <v>30</v>
      </c>
      <c r="O285" s="159"/>
      <c r="P285" s="138"/>
      <c r="Q285" s="138"/>
      <c r="R285" s="138"/>
      <c r="S285" s="139" t="s">
        <v>7521</v>
      </c>
      <c r="T285" s="138"/>
      <c r="Z285" s="130" t="str">
        <f t="shared" si="5"/>
        <v>19(6)唐运双</v>
      </c>
    </row>
    <row r="286" ht="19.5" customHeight="1" spans="1:26">
      <c r="A286" s="138">
        <v>281</v>
      </c>
      <c r="B286" s="138" t="s">
        <v>7525</v>
      </c>
      <c r="C286" s="138" t="s">
        <v>21</v>
      </c>
      <c r="D286" s="138" t="s">
        <v>328</v>
      </c>
      <c r="E286" s="138" t="s">
        <v>7526</v>
      </c>
      <c r="F286" s="138" t="s">
        <v>24</v>
      </c>
      <c r="G286" s="138">
        <v>17</v>
      </c>
      <c r="H286" s="138" t="s">
        <v>1871</v>
      </c>
      <c r="I286" s="138" t="s">
        <v>7527</v>
      </c>
      <c r="J286" s="138">
        <v>15024071252</v>
      </c>
      <c r="K286" s="138" t="s">
        <v>27</v>
      </c>
      <c r="L286" s="159">
        <v>44407</v>
      </c>
      <c r="M286" s="138" t="s">
        <v>68</v>
      </c>
      <c r="N286" s="138" t="s">
        <v>30</v>
      </c>
      <c r="O286" s="159"/>
      <c r="P286" s="138"/>
      <c r="Q286" s="138" t="s">
        <v>30</v>
      </c>
      <c r="R286" s="138"/>
      <c r="S286" s="139" t="s">
        <v>7525</v>
      </c>
      <c r="T286" s="138"/>
      <c r="Z286" s="130" t="str">
        <f t="shared" si="5"/>
        <v>19(6)李光林</v>
      </c>
    </row>
    <row r="287" ht="19.5" customHeight="1" spans="1:26">
      <c r="A287" s="138">
        <v>282</v>
      </c>
      <c r="B287" s="138" t="s">
        <v>7528</v>
      </c>
      <c r="C287" s="138" t="s">
        <v>21</v>
      </c>
      <c r="D287" s="138" t="s">
        <v>328</v>
      </c>
      <c r="E287" s="138" t="s">
        <v>7529</v>
      </c>
      <c r="F287" s="138" t="s">
        <v>24</v>
      </c>
      <c r="G287" s="138">
        <v>17</v>
      </c>
      <c r="H287" s="138" t="s">
        <v>17760</v>
      </c>
      <c r="I287" s="138" t="s">
        <v>7531</v>
      </c>
      <c r="J287" s="138">
        <v>18907883168</v>
      </c>
      <c r="K287" s="138" t="s">
        <v>27</v>
      </c>
      <c r="L287" s="159">
        <v>44407</v>
      </c>
      <c r="M287" s="138" t="s">
        <v>2455</v>
      </c>
      <c r="N287" s="138" t="s">
        <v>30</v>
      </c>
      <c r="O287" s="159"/>
      <c r="P287" s="138"/>
      <c r="Q287" s="138"/>
      <c r="R287" s="138"/>
      <c r="S287" s="139" t="s">
        <v>7528</v>
      </c>
      <c r="T287" s="138"/>
      <c r="Z287" s="130" t="str">
        <f t="shared" si="5"/>
        <v>19(6)黄铭杰</v>
      </c>
    </row>
    <row r="288" ht="19.5" customHeight="1" spans="1:26">
      <c r="A288" s="138">
        <v>283</v>
      </c>
      <c r="B288" s="138" t="s">
        <v>7535</v>
      </c>
      <c r="C288" s="138" t="s">
        <v>21</v>
      </c>
      <c r="D288" s="138" t="s">
        <v>328</v>
      </c>
      <c r="E288" s="138" t="s">
        <v>7536</v>
      </c>
      <c r="F288" s="138" t="s">
        <v>24</v>
      </c>
      <c r="G288" s="138">
        <v>17</v>
      </c>
      <c r="H288" s="138" t="s">
        <v>17761</v>
      </c>
      <c r="I288" s="138" t="s">
        <v>7538</v>
      </c>
      <c r="J288" s="138">
        <v>15777809699</v>
      </c>
      <c r="K288" s="138" t="s">
        <v>27</v>
      </c>
      <c r="L288" s="159">
        <v>44407</v>
      </c>
      <c r="M288" s="138" t="s">
        <v>2172</v>
      </c>
      <c r="N288" s="138" t="s">
        <v>27</v>
      </c>
      <c r="O288" s="159"/>
      <c r="P288" s="138"/>
      <c r="Q288" s="138"/>
      <c r="R288" s="138"/>
      <c r="S288" s="139" t="s">
        <v>7535</v>
      </c>
      <c r="T288" s="138"/>
      <c r="Z288" s="130" t="str">
        <f t="shared" si="5"/>
        <v>19(6)黄宝伦</v>
      </c>
    </row>
    <row r="289" ht="19.5" customHeight="1" spans="1:26">
      <c r="A289" s="138">
        <v>284</v>
      </c>
      <c r="B289" s="138" t="s">
        <v>7542</v>
      </c>
      <c r="C289" s="138" t="s">
        <v>21</v>
      </c>
      <c r="D289" s="138" t="s">
        <v>328</v>
      </c>
      <c r="E289" s="138" t="s">
        <v>7543</v>
      </c>
      <c r="F289" s="138" t="s">
        <v>24</v>
      </c>
      <c r="G289" s="138">
        <v>17</v>
      </c>
      <c r="H289" s="185" t="s">
        <v>17762</v>
      </c>
      <c r="I289" s="185" t="s">
        <v>7545</v>
      </c>
      <c r="J289" s="138">
        <v>13557886527</v>
      </c>
      <c r="K289" s="138" t="s">
        <v>27</v>
      </c>
      <c r="L289" s="159">
        <v>44399</v>
      </c>
      <c r="M289" s="138" t="s">
        <v>29</v>
      </c>
      <c r="N289" s="138" t="s">
        <v>30</v>
      </c>
      <c r="O289" s="159"/>
      <c r="P289" s="138"/>
      <c r="Q289" s="138"/>
      <c r="R289" s="138"/>
      <c r="S289" s="139" t="s">
        <v>7542</v>
      </c>
      <c r="T289" s="138"/>
      <c r="Z289" s="130" t="str">
        <f t="shared" si="5"/>
        <v>19(6)韦利康</v>
      </c>
    </row>
    <row r="290" ht="19.5" customHeight="1" spans="1:26">
      <c r="A290" s="138">
        <v>285</v>
      </c>
      <c r="B290" s="138" t="s">
        <v>7546</v>
      </c>
      <c r="C290" s="138" t="s">
        <v>21</v>
      </c>
      <c r="D290" s="138" t="s">
        <v>328</v>
      </c>
      <c r="E290" s="138" t="s">
        <v>7547</v>
      </c>
      <c r="F290" s="138" t="s">
        <v>24</v>
      </c>
      <c r="G290" s="138">
        <v>16</v>
      </c>
      <c r="H290" s="138" t="s">
        <v>17763</v>
      </c>
      <c r="I290" s="138" t="s">
        <v>7548</v>
      </c>
      <c r="J290" s="138">
        <v>18707784745</v>
      </c>
      <c r="K290" s="138" t="s">
        <v>27</v>
      </c>
      <c r="L290" s="159">
        <v>44395</v>
      </c>
      <c r="M290" s="138" t="s">
        <v>5991</v>
      </c>
      <c r="N290" s="138" t="s">
        <v>30</v>
      </c>
      <c r="O290" s="159"/>
      <c r="P290" s="138"/>
      <c r="Q290" s="138" t="s">
        <v>30</v>
      </c>
      <c r="R290" s="138"/>
      <c r="S290" s="139" t="s">
        <v>7546</v>
      </c>
      <c r="T290" s="138"/>
      <c r="Z290" s="130" t="str">
        <f t="shared" si="5"/>
        <v>19(6)黄杏</v>
      </c>
    </row>
    <row r="291" ht="19.5" customHeight="1" spans="1:26">
      <c r="A291" s="138">
        <v>286</v>
      </c>
      <c r="B291" s="138" t="s">
        <v>7549</v>
      </c>
      <c r="C291" s="138" t="s">
        <v>21</v>
      </c>
      <c r="D291" s="138" t="s">
        <v>328</v>
      </c>
      <c r="E291" s="138" t="s">
        <v>7550</v>
      </c>
      <c r="F291" s="138" t="s">
        <v>24</v>
      </c>
      <c r="G291" s="138">
        <v>16</v>
      </c>
      <c r="H291" s="138" t="s">
        <v>17764</v>
      </c>
      <c r="I291" s="138" t="s">
        <v>7552</v>
      </c>
      <c r="J291" s="138">
        <v>13877877205</v>
      </c>
      <c r="K291" s="138" t="s">
        <v>27</v>
      </c>
      <c r="L291" s="159"/>
      <c r="M291" s="138"/>
      <c r="N291" s="138"/>
      <c r="O291" s="159"/>
      <c r="P291" s="138"/>
      <c r="Q291" s="138"/>
      <c r="R291" s="138"/>
      <c r="S291" s="139" t="s">
        <v>7549</v>
      </c>
      <c r="T291" s="138"/>
      <c r="Z291" s="130" t="str">
        <f t="shared" si="5"/>
        <v>19(6)韦仕</v>
      </c>
    </row>
    <row r="292" ht="19.5" customHeight="1" spans="1:26">
      <c r="A292" s="138">
        <v>287</v>
      </c>
      <c r="B292" s="138" t="s">
        <v>7560</v>
      </c>
      <c r="C292" s="138" t="s">
        <v>21</v>
      </c>
      <c r="D292" s="138" t="s">
        <v>328</v>
      </c>
      <c r="E292" s="138" t="s">
        <v>3094</v>
      </c>
      <c r="F292" s="138" t="s">
        <v>24</v>
      </c>
      <c r="G292" s="138">
        <v>17</v>
      </c>
      <c r="H292" s="138" t="s">
        <v>3779</v>
      </c>
      <c r="I292" s="138" t="s">
        <v>7561</v>
      </c>
      <c r="J292" s="138">
        <v>15277851517</v>
      </c>
      <c r="K292" s="138" t="s">
        <v>27</v>
      </c>
      <c r="L292" s="159"/>
      <c r="M292" s="138"/>
      <c r="N292" s="138"/>
      <c r="O292" s="159"/>
      <c r="P292" s="138"/>
      <c r="Q292" s="138"/>
      <c r="R292" s="138"/>
      <c r="S292" s="139" t="s">
        <v>7560</v>
      </c>
      <c r="T292" s="138"/>
      <c r="Z292" s="130" t="str">
        <f t="shared" si="5"/>
        <v>19(6)黄杰</v>
      </c>
    </row>
    <row r="293" ht="19.5" customHeight="1" spans="1:26">
      <c r="A293" s="138">
        <v>288</v>
      </c>
      <c r="B293" s="138" t="s">
        <v>7562</v>
      </c>
      <c r="C293" s="138" t="s">
        <v>21</v>
      </c>
      <c r="D293" s="138" t="s">
        <v>328</v>
      </c>
      <c r="E293" s="138" t="s">
        <v>7563</v>
      </c>
      <c r="F293" s="138" t="s">
        <v>24</v>
      </c>
      <c r="G293" s="138">
        <v>17</v>
      </c>
      <c r="H293" s="138" t="s">
        <v>7564</v>
      </c>
      <c r="I293" s="138" t="s">
        <v>7565</v>
      </c>
      <c r="J293" s="138">
        <v>15277853676</v>
      </c>
      <c r="K293" s="138" t="s">
        <v>27</v>
      </c>
      <c r="L293" s="159">
        <v>44402</v>
      </c>
      <c r="M293" s="138" t="s">
        <v>133</v>
      </c>
      <c r="N293" s="138" t="s">
        <v>30</v>
      </c>
      <c r="O293" s="159"/>
      <c r="P293" s="138"/>
      <c r="Q293" s="138" t="s">
        <v>30</v>
      </c>
      <c r="R293" s="138"/>
      <c r="S293" s="139" t="s">
        <v>7562</v>
      </c>
      <c r="T293" s="138"/>
      <c r="Z293" s="130" t="str">
        <f t="shared" si="5"/>
        <v>19(6)何文快</v>
      </c>
    </row>
    <row r="294" ht="19.5" customHeight="1" spans="1:26">
      <c r="A294" s="138">
        <v>289</v>
      </c>
      <c r="B294" s="138" t="s">
        <v>7437</v>
      </c>
      <c r="C294" s="138" t="s">
        <v>21</v>
      </c>
      <c r="D294" s="138" t="s">
        <v>328</v>
      </c>
      <c r="E294" s="138" t="s">
        <v>7438</v>
      </c>
      <c r="F294" s="138" t="s">
        <v>24</v>
      </c>
      <c r="G294" s="138">
        <v>16</v>
      </c>
      <c r="H294" s="138" t="s">
        <v>5645</v>
      </c>
      <c r="I294" s="138" t="s">
        <v>7566</v>
      </c>
      <c r="J294" s="138">
        <v>13481868164</v>
      </c>
      <c r="K294" s="138" t="s">
        <v>27</v>
      </c>
      <c r="L294" s="159">
        <v>44395</v>
      </c>
      <c r="M294" s="138" t="s">
        <v>6662</v>
      </c>
      <c r="N294" s="138" t="s">
        <v>27</v>
      </c>
      <c r="O294" s="159">
        <v>44416</v>
      </c>
      <c r="P294" s="138" t="s">
        <v>6662</v>
      </c>
      <c r="Q294" s="138" t="s">
        <v>30</v>
      </c>
      <c r="R294" s="138"/>
      <c r="S294" s="139" t="s">
        <v>7437</v>
      </c>
      <c r="T294" s="138"/>
      <c r="Z294" s="130" t="str">
        <f t="shared" si="5"/>
        <v>19(6)覃颖</v>
      </c>
    </row>
    <row r="295" ht="19.5" customHeight="1" spans="1:26">
      <c r="A295" s="138">
        <v>290</v>
      </c>
      <c r="B295" s="138" t="s">
        <v>7583</v>
      </c>
      <c r="C295" s="138" t="s">
        <v>21</v>
      </c>
      <c r="D295" s="138" t="s">
        <v>328</v>
      </c>
      <c r="E295" s="138" t="s">
        <v>7584</v>
      </c>
      <c r="F295" s="138" t="s">
        <v>24</v>
      </c>
      <c r="G295" s="138">
        <v>16</v>
      </c>
      <c r="H295" s="138" t="s">
        <v>7585</v>
      </c>
      <c r="I295" s="138" t="s">
        <v>7586</v>
      </c>
      <c r="J295" s="138">
        <v>15296879612</v>
      </c>
      <c r="K295" s="138" t="s">
        <v>27</v>
      </c>
      <c r="L295" s="159">
        <v>44395</v>
      </c>
      <c r="M295" s="138" t="s">
        <v>28</v>
      </c>
      <c r="N295" s="138" t="s">
        <v>27</v>
      </c>
      <c r="O295" s="159"/>
      <c r="P295" s="138"/>
      <c r="Q295" s="138"/>
      <c r="R295" s="138"/>
      <c r="S295" s="139" t="s">
        <v>7583</v>
      </c>
      <c r="T295" s="138"/>
      <c r="Z295" s="130" t="str">
        <f t="shared" si="5"/>
        <v>19(6)黄耀辉</v>
      </c>
    </row>
    <row r="296" ht="19.5" customHeight="1" spans="1:26">
      <c r="A296" s="138">
        <v>291</v>
      </c>
      <c r="B296" s="138" t="s">
        <v>7587</v>
      </c>
      <c r="C296" s="138" t="s">
        <v>21</v>
      </c>
      <c r="D296" s="138" t="s">
        <v>328</v>
      </c>
      <c r="E296" s="138" t="s">
        <v>7588</v>
      </c>
      <c r="F296" s="138" t="s">
        <v>143</v>
      </c>
      <c r="G296" s="138">
        <v>17</v>
      </c>
      <c r="H296" s="138" t="s">
        <v>17727</v>
      </c>
      <c r="I296" s="138" t="s">
        <v>7589</v>
      </c>
      <c r="J296" s="138">
        <v>17807838388</v>
      </c>
      <c r="K296" s="138" t="s">
        <v>27</v>
      </c>
      <c r="L296" s="159">
        <v>44395</v>
      </c>
      <c r="M296" s="138" t="s">
        <v>98</v>
      </c>
      <c r="N296" s="138" t="s">
        <v>27</v>
      </c>
      <c r="O296" s="159">
        <v>44416</v>
      </c>
      <c r="P296" s="138" t="s">
        <v>98</v>
      </c>
      <c r="Q296" s="138" t="s">
        <v>30</v>
      </c>
      <c r="R296" s="138"/>
      <c r="S296" s="139" t="s">
        <v>7587</v>
      </c>
      <c r="T296" s="138"/>
      <c r="Z296" s="130" t="str">
        <f t="shared" si="5"/>
        <v>19(6)唐玉进</v>
      </c>
    </row>
    <row r="297" ht="19.5" customHeight="1" spans="1:26">
      <c r="A297" s="138">
        <v>292</v>
      </c>
      <c r="B297" s="138" t="s">
        <v>7590</v>
      </c>
      <c r="C297" s="138" t="s">
        <v>21</v>
      </c>
      <c r="D297" s="138" t="s">
        <v>328</v>
      </c>
      <c r="E297" s="138" t="s">
        <v>7591</v>
      </c>
      <c r="F297" s="138" t="s">
        <v>143</v>
      </c>
      <c r="G297" s="138">
        <v>17</v>
      </c>
      <c r="H297" s="138" t="s">
        <v>7592</v>
      </c>
      <c r="I297" s="138" t="s">
        <v>7593</v>
      </c>
      <c r="J297" s="138">
        <v>18177785624</v>
      </c>
      <c r="K297" s="138" t="s">
        <v>27</v>
      </c>
      <c r="L297" s="159">
        <v>44395</v>
      </c>
      <c r="M297" s="138" t="s">
        <v>1352</v>
      </c>
      <c r="N297" s="138" t="s">
        <v>27</v>
      </c>
      <c r="O297" s="159">
        <v>44416</v>
      </c>
      <c r="P297" s="138" t="s">
        <v>1352</v>
      </c>
      <c r="Q297" s="138"/>
      <c r="R297" s="138"/>
      <c r="S297" s="139" t="s">
        <v>7590</v>
      </c>
      <c r="T297" s="138"/>
      <c r="Z297" s="130" t="str">
        <f t="shared" si="5"/>
        <v>19(6)蒙巧芳</v>
      </c>
    </row>
    <row r="298" ht="19.5" customHeight="1" spans="1:26">
      <c r="A298" s="138">
        <v>293</v>
      </c>
      <c r="B298" s="138" t="s">
        <v>7594</v>
      </c>
      <c r="C298" s="138" t="s">
        <v>21</v>
      </c>
      <c r="D298" s="138" t="s">
        <v>328</v>
      </c>
      <c r="E298" s="138" t="s">
        <v>7595</v>
      </c>
      <c r="F298" s="138" t="s">
        <v>143</v>
      </c>
      <c r="G298" s="138">
        <v>16</v>
      </c>
      <c r="H298" s="138" t="s">
        <v>6502</v>
      </c>
      <c r="I298" s="138" t="s">
        <v>7596</v>
      </c>
      <c r="J298" s="138">
        <v>18877898219</v>
      </c>
      <c r="K298" s="138" t="s">
        <v>27</v>
      </c>
      <c r="L298" s="159">
        <v>44395</v>
      </c>
      <c r="M298" s="138" t="s">
        <v>2747</v>
      </c>
      <c r="N298" s="138" t="s">
        <v>27</v>
      </c>
      <c r="O298" s="159"/>
      <c r="P298" s="138"/>
      <c r="Q298" s="138"/>
      <c r="R298" s="138" t="s">
        <v>7597</v>
      </c>
      <c r="S298" s="139" t="s">
        <v>7594</v>
      </c>
      <c r="T298" s="138"/>
      <c r="Z298" s="130" t="str">
        <f t="shared" si="5"/>
        <v>19(6)韦禄钰</v>
      </c>
    </row>
    <row r="299" ht="19.5" customHeight="1" spans="1:26">
      <c r="A299" s="138">
        <v>294</v>
      </c>
      <c r="B299" s="138" t="s">
        <v>7598</v>
      </c>
      <c r="C299" s="138" t="s">
        <v>21</v>
      </c>
      <c r="D299" s="138" t="s">
        <v>328</v>
      </c>
      <c r="E299" s="138" t="s">
        <v>7599</v>
      </c>
      <c r="F299" s="138" t="s">
        <v>143</v>
      </c>
      <c r="G299" s="138">
        <v>17</v>
      </c>
      <c r="H299" s="138" t="s">
        <v>17765</v>
      </c>
      <c r="I299" s="138" t="s">
        <v>7601</v>
      </c>
      <c r="J299" s="138">
        <v>13877896850</v>
      </c>
      <c r="K299" s="138" t="s">
        <v>27</v>
      </c>
      <c r="L299" s="159">
        <v>44403</v>
      </c>
      <c r="M299" s="138"/>
      <c r="N299" s="138"/>
      <c r="O299" s="159"/>
      <c r="P299" s="138"/>
      <c r="Q299" s="138"/>
      <c r="R299" s="138"/>
      <c r="S299" s="139" t="s">
        <v>7598</v>
      </c>
      <c r="T299" s="138"/>
      <c r="Z299" s="130" t="str">
        <f t="shared" si="5"/>
        <v>19(6)韦巧灵</v>
      </c>
    </row>
    <row r="300" ht="19.5" customHeight="1" spans="1:26">
      <c r="A300" s="138">
        <v>295</v>
      </c>
      <c r="B300" s="138" t="s">
        <v>7602</v>
      </c>
      <c r="C300" s="138" t="s">
        <v>21</v>
      </c>
      <c r="D300" s="138" t="s">
        <v>328</v>
      </c>
      <c r="E300" s="138" t="s">
        <v>7603</v>
      </c>
      <c r="F300" s="138" t="s">
        <v>24</v>
      </c>
      <c r="G300" s="138">
        <v>16</v>
      </c>
      <c r="H300" s="138" t="s">
        <v>17647</v>
      </c>
      <c r="I300" s="138" t="s">
        <v>7604</v>
      </c>
      <c r="J300" s="138">
        <v>15777830136</v>
      </c>
      <c r="K300" s="138" t="s">
        <v>27</v>
      </c>
      <c r="L300" s="159">
        <v>44399</v>
      </c>
      <c r="M300" s="138" t="s">
        <v>6144</v>
      </c>
      <c r="N300" s="138" t="s">
        <v>30</v>
      </c>
      <c r="O300" s="159"/>
      <c r="P300" s="138"/>
      <c r="Q300" s="138"/>
      <c r="R300" s="138"/>
      <c r="S300" s="139" t="s">
        <v>7602</v>
      </c>
      <c r="T300" s="138"/>
      <c r="Z300" s="130" t="str">
        <f t="shared" si="5"/>
        <v>19(6)韦飞祥</v>
      </c>
    </row>
    <row r="301" ht="19.5" customHeight="1" spans="1:26">
      <c r="A301" s="138">
        <v>296</v>
      </c>
      <c r="B301" s="138" t="s">
        <v>7605</v>
      </c>
      <c r="C301" s="138" t="s">
        <v>21</v>
      </c>
      <c r="D301" s="138" t="s">
        <v>328</v>
      </c>
      <c r="E301" s="138" t="s">
        <v>7606</v>
      </c>
      <c r="F301" s="138" t="s">
        <v>24</v>
      </c>
      <c r="G301" s="138">
        <v>17</v>
      </c>
      <c r="H301" s="138" t="s">
        <v>7607</v>
      </c>
      <c r="I301" s="138" t="s">
        <v>7608</v>
      </c>
      <c r="J301" s="138">
        <v>15878821807</v>
      </c>
      <c r="K301" s="138" t="s">
        <v>27</v>
      </c>
      <c r="L301" s="159"/>
      <c r="M301" s="138"/>
      <c r="N301" s="138"/>
      <c r="O301" s="159"/>
      <c r="P301" s="138"/>
      <c r="Q301" s="138"/>
      <c r="R301" s="138"/>
      <c r="S301" s="139" t="s">
        <v>7605</v>
      </c>
      <c r="T301" s="138"/>
      <c r="Z301" s="130" t="str">
        <f t="shared" si="5"/>
        <v>19(6)韦承武</v>
      </c>
    </row>
    <row r="302" ht="19.5" customHeight="1" spans="1:26">
      <c r="A302" s="138">
        <v>297</v>
      </c>
      <c r="B302" s="138" t="s">
        <v>7514</v>
      </c>
      <c r="C302" s="138" t="s">
        <v>21</v>
      </c>
      <c r="D302" s="138" t="s">
        <v>328</v>
      </c>
      <c r="E302" s="138" t="s">
        <v>7515</v>
      </c>
      <c r="F302" s="138" t="s">
        <v>24</v>
      </c>
      <c r="G302" s="138">
        <v>17</v>
      </c>
      <c r="H302" s="138" t="s">
        <v>17766</v>
      </c>
      <c r="I302" s="138" t="s">
        <v>7517</v>
      </c>
      <c r="J302" s="138">
        <v>18877841351</v>
      </c>
      <c r="K302" s="138" t="s">
        <v>27</v>
      </c>
      <c r="L302" s="159"/>
      <c r="M302" s="138"/>
      <c r="N302" s="138"/>
      <c r="O302" s="159"/>
      <c r="P302" s="138"/>
      <c r="Q302" s="138"/>
      <c r="R302" s="138"/>
      <c r="S302" s="139" t="s">
        <v>7514</v>
      </c>
      <c r="T302" s="138"/>
      <c r="Z302" s="130" t="str">
        <f t="shared" si="5"/>
        <v>19(6)覃炳锐</v>
      </c>
    </row>
    <row r="303" ht="19.5" customHeight="1" spans="1:26">
      <c r="A303" s="138">
        <v>298</v>
      </c>
      <c r="B303" s="138" t="s">
        <v>7399</v>
      </c>
      <c r="C303" s="138" t="s">
        <v>21</v>
      </c>
      <c r="D303" s="138" t="s">
        <v>328</v>
      </c>
      <c r="E303" s="138" t="s">
        <v>7400</v>
      </c>
      <c r="F303" s="138" t="s">
        <v>24</v>
      </c>
      <c r="G303" s="138">
        <v>18</v>
      </c>
      <c r="H303" s="138" t="s">
        <v>17767</v>
      </c>
      <c r="I303" s="138" t="s">
        <v>7402</v>
      </c>
      <c r="J303" s="138">
        <v>15777832746</v>
      </c>
      <c r="K303" s="138" t="s">
        <v>27</v>
      </c>
      <c r="L303" s="159">
        <v>44398</v>
      </c>
      <c r="M303" s="138"/>
      <c r="N303" s="138"/>
      <c r="O303" s="159"/>
      <c r="P303" s="138"/>
      <c r="Q303" s="138"/>
      <c r="R303" s="138"/>
      <c r="S303" s="139" t="s">
        <v>7399</v>
      </c>
      <c r="T303" s="138"/>
      <c r="Z303" s="130" t="str">
        <f t="shared" si="5"/>
        <v>19(6)覃可豪</v>
      </c>
    </row>
    <row r="304" ht="19.5" customHeight="1" spans="1:26">
      <c r="A304" s="138">
        <v>299</v>
      </c>
      <c r="B304" s="138" t="s">
        <v>7609</v>
      </c>
      <c r="C304" s="138" t="s">
        <v>21</v>
      </c>
      <c r="D304" s="138" t="s">
        <v>328</v>
      </c>
      <c r="E304" s="138" t="s">
        <v>7610</v>
      </c>
      <c r="F304" s="138" t="s">
        <v>143</v>
      </c>
      <c r="G304" s="138">
        <v>17</v>
      </c>
      <c r="H304" s="138" t="s">
        <v>1003</v>
      </c>
      <c r="I304" s="138" t="s">
        <v>7611</v>
      </c>
      <c r="J304" s="138">
        <v>15078572149</v>
      </c>
      <c r="K304" s="138" t="s">
        <v>27</v>
      </c>
      <c r="L304" s="159"/>
      <c r="M304" s="138"/>
      <c r="N304" s="138"/>
      <c r="O304" s="159"/>
      <c r="P304" s="138"/>
      <c r="Q304" s="138"/>
      <c r="R304" s="138"/>
      <c r="S304" s="139" t="s">
        <v>7609</v>
      </c>
      <c r="T304" s="138"/>
      <c r="Z304" s="130" t="str">
        <f t="shared" si="5"/>
        <v>19(6)蓝艳玲</v>
      </c>
    </row>
    <row r="305" ht="19.5" customHeight="1" spans="1:26">
      <c r="A305" s="138">
        <v>300</v>
      </c>
      <c r="B305" s="138" t="s">
        <v>7574</v>
      </c>
      <c r="C305" s="138" t="s">
        <v>21</v>
      </c>
      <c r="D305" s="146" t="s">
        <v>328</v>
      </c>
      <c r="E305" s="157" t="s">
        <v>7575</v>
      </c>
      <c r="F305" s="157" t="s">
        <v>24</v>
      </c>
      <c r="G305" s="146">
        <v>17</v>
      </c>
      <c r="H305" s="157" t="s">
        <v>17768</v>
      </c>
      <c r="I305" s="157" t="s">
        <v>7577</v>
      </c>
      <c r="J305" s="146">
        <v>14797768571</v>
      </c>
      <c r="K305" s="157" t="s">
        <v>27</v>
      </c>
      <c r="L305" s="159"/>
      <c r="M305" s="157"/>
      <c r="N305" s="157"/>
      <c r="O305" s="158"/>
      <c r="P305" s="146"/>
      <c r="Q305" s="157"/>
      <c r="R305" s="146"/>
      <c r="S305" s="139" t="s">
        <v>7574</v>
      </c>
      <c r="T305" s="146"/>
      <c r="Z305" s="130" t="str">
        <f t="shared" si="5"/>
        <v>19(6)覃腾金</v>
      </c>
    </row>
    <row r="306" ht="19.5" customHeight="1" spans="1:26">
      <c r="A306" s="138">
        <v>301</v>
      </c>
      <c r="B306" s="138" t="s">
        <v>7598</v>
      </c>
      <c r="C306" s="138" t="s">
        <v>21</v>
      </c>
      <c r="D306" s="146" t="s">
        <v>328</v>
      </c>
      <c r="E306" s="157" t="s">
        <v>7599</v>
      </c>
      <c r="F306" s="157" t="s">
        <v>143</v>
      </c>
      <c r="G306" s="146">
        <v>15</v>
      </c>
      <c r="H306" s="157" t="s">
        <v>17769</v>
      </c>
      <c r="I306" s="157" t="s">
        <v>7601</v>
      </c>
      <c r="J306" s="146">
        <v>15878822583</v>
      </c>
      <c r="K306" s="157" t="s">
        <v>27</v>
      </c>
      <c r="L306" s="158">
        <v>44403</v>
      </c>
      <c r="M306" s="157"/>
      <c r="N306" s="157"/>
      <c r="O306" s="158"/>
      <c r="P306" s="146"/>
      <c r="Q306" s="157"/>
      <c r="R306" s="146"/>
      <c r="S306" s="139" t="s">
        <v>7598</v>
      </c>
      <c r="T306" s="146"/>
      <c r="Z306" s="130" t="str">
        <f t="shared" si="5"/>
        <v>19(6)韦巧灵</v>
      </c>
    </row>
    <row r="307" ht="19.5" customHeight="1" spans="1:26">
      <c r="A307" s="138">
        <v>302</v>
      </c>
      <c r="B307" s="138" t="s">
        <v>7415</v>
      </c>
      <c r="C307" s="138" t="s">
        <v>21</v>
      </c>
      <c r="D307" s="146" t="s">
        <v>328</v>
      </c>
      <c r="E307" s="157" t="s">
        <v>7416</v>
      </c>
      <c r="F307" s="157" t="s">
        <v>24</v>
      </c>
      <c r="G307" s="146">
        <v>15</v>
      </c>
      <c r="H307" s="157" t="s">
        <v>17770</v>
      </c>
      <c r="I307" s="157" t="s">
        <v>17771</v>
      </c>
      <c r="J307" s="146">
        <v>15078635962</v>
      </c>
      <c r="K307" s="157" t="s">
        <v>27</v>
      </c>
      <c r="L307" s="159">
        <v>44407</v>
      </c>
      <c r="M307" s="157"/>
      <c r="N307" s="157"/>
      <c r="O307" s="158"/>
      <c r="P307" s="146"/>
      <c r="Q307" s="157"/>
      <c r="R307" s="146"/>
      <c r="S307" s="139" t="s">
        <v>7415</v>
      </c>
      <c r="T307" s="146"/>
      <c r="Z307" s="130" t="str">
        <f t="shared" si="5"/>
        <v>19(6)卢奔腾</v>
      </c>
    </row>
    <row r="308" ht="19.5" customHeight="1" spans="1:26">
      <c r="A308" s="138">
        <v>303</v>
      </c>
      <c r="B308" s="138" t="s">
        <v>7404</v>
      </c>
      <c r="C308" s="138" t="s">
        <v>21</v>
      </c>
      <c r="D308" s="146" t="s">
        <v>328</v>
      </c>
      <c r="E308" s="157" t="s">
        <v>7405</v>
      </c>
      <c r="F308" s="157" t="s">
        <v>24</v>
      </c>
      <c r="G308" s="146">
        <v>17</v>
      </c>
      <c r="H308" s="157" t="s">
        <v>7406</v>
      </c>
      <c r="I308" s="157" t="s">
        <v>7407</v>
      </c>
      <c r="J308" s="146">
        <v>15777849780</v>
      </c>
      <c r="K308" s="157" t="s">
        <v>27</v>
      </c>
      <c r="L308" s="158">
        <v>44338</v>
      </c>
      <c r="M308" s="157"/>
      <c r="N308" s="139" t="s">
        <v>27</v>
      </c>
      <c r="O308" s="158">
        <v>44366</v>
      </c>
      <c r="P308" s="146"/>
      <c r="Q308" s="146"/>
      <c r="R308" s="146"/>
      <c r="S308" s="139" t="s">
        <v>7404</v>
      </c>
      <c r="T308" s="146"/>
      <c r="Z308" s="130" t="str">
        <f t="shared" si="5"/>
        <v>19(6)韦辉福</v>
      </c>
    </row>
    <row r="309" ht="19.5" customHeight="1" spans="1:26">
      <c r="A309" s="138">
        <v>304</v>
      </c>
      <c r="B309" s="138" t="s">
        <v>7617</v>
      </c>
      <c r="C309" s="138" t="s">
        <v>21</v>
      </c>
      <c r="D309" s="146" t="s">
        <v>333</v>
      </c>
      <c r="E309" s="157" t="s">
        <v>7618</v>
      </c>
      <c r="F309" s="157" t="s">
        <v>24</v>
      </c>
      <c r="G309" s="146">
        <v>17</v>
      </c>
      <c r="H309" s="157" t="s">
        <v>7619</v>
      </c>
      <c r="I309" s="157" t="s">
        <v>7620</v>
      </c>
      <c r="J309" s="146">
        <v>18777845754</v>
      </c>
      <c r="K309" s="157" t="s">
        <v>27</v>
      </c>
      <c r="L309" s="159">
        <v>44402</v>
      </c>
      <c r="M309" s="157" t="s">
        <v>7621</v>
      </c>
      <c r="N309" s="157" t="s">
        <v>30</v>
      </c>
      <c r="O309" s="158"/>
      <c r="P309" s="146"/>
      <c r="Q309" s="157"/>
      <c r="R309" s="146"/>
      <c r="S309" s="139" t="s">
        <v>7617</v>
      </c>
      <c r="T309" s="146"/>
      <c r="Z309" s="130" t="str">
        <f t="shared" si="5"/>
        <v>19(7)黄利正</v>
      </c>
    </row>
    <row r="310" ht="19.5" customHeight="1" spans="1:26">
      <c r="A310" s="138">
        <v>305</v>
      </c>
      <c r="B310" s="138" t="s">
        <v>7627</v>
      </c>
      <c r="C310" s="138" t="s">
        <v>21</v>
      </c>
      <c r="D310" s="146" t="s">
        <v>333</v>
      </c>
      <c r="E310" s="157" t="s">
        <v>7628</v>
      </c>
      <c r="F310" s="157" t="s">
        <v>24</v>
      </c>
      <c r="G310" s="146">
        <v>17</v>
      </c>
      <c r="H310" s="157" t="s">
        <v>7629</v>
      </c>
      <c r="I310" s="146" t="s">
        <v>7630</v>
      </c>
      <c r="J310" s="146">
        <v>15296045905</v>
      </c>
      <c r="K310" s="157" t="s">
        <v>27</v>
      </c>
      <c r="L310" s="159">
        <v>44395</v>
      </c>
      <c r="M310" s="146" t="s">
        <v>28</v>
      </c>
      <c r="N310" s="146" t="s">
        <v>30</v>
      </c>
      <c r="O310" s="158"/>
      <c r="P310" s="146"/>
      <c r="Q310" s="157"/>
      <c r="R310" s="146"/>
      <c r="S310" s="139" t="s">
        <v>7627</v>
      </c>
      <c r="T310" s="146"/>
      <c r="Z310" s="130" t="str">
        <f t="shared" si="5"/>
        <v>19(7)韦景春</v>
      </c>
    </row>
    <row r="311" ht="19.5" customHeight="1" spans="1:26">
      <c r="A311" s="138">
        <v>306</v>
      </c>
      <c r="B311" s="138" t="s">
        <v>7639</v>
      </c>
      <c r="C311" s="138" t="s">
        <v>21</v>
      </c>
      <c r="D311" s="146" t="s">
        <v>333</v>
      </c>
      <c r="E311" s="146" t="s">
        <v>7640</v>
      </c>
      <c r="F311" s="146" t="s">
        <v>24</v>
      </c>
      <c r="G311" s="146">
        <v>17</v>
      </c>
      <c r="H311" s="146" t="s">
        <v>7641</v>
      </c>
      <c r="I311" s="146" t="s">
        <v>7642</v>
      </c>
      <c r="J311" s="146">
        <v>18977800717</v>
      </c>
      <c r="K311" s="146" t="s">
        <v>27</v>
      </c>
      <c r="L311" s="158">
        <v>44403</v>
      </c>
      <c r="M311" s="146"/>
      <c r="N311" s="146"/>
      <c r="O311" s="158"/>
      <c r="P311" s="146"/>
      <c r="Q311" s="146"/>
      <c r="R311" s="146"/>
      <c r="S311" s="139" t="s">
        <v>7639</v>
      </c>
      <c r="T311" s="146"/>
      <c r="Z311" s="130" t="str">
        <f t="shared" si="5"/>
        <v>19(7)覃以辉</v>
      </c>
    </row>
    <row r="312" ht="19.5" customHeight="1" spans="1:26">
      <c r="A312" s="138">
        <v>307</v>
      </c>
      <c r="B312" s="138" t="s">
        <v>7643</v>
      </c>
      <c r="C312" s="138" t="s">
        <v>21</v>
      </c>
      <c r="D312" s="146" t="s">
        <v>333</v>
      </c>
      <c r="E312" s="146" t="s">
        <v>7644</v>
      </c>
      <c r="F312" s="157" t="s">
        <v>24</v>
      </c>
      <c r="G312" s="146">
        <v>17</v>
      </c>
      <c r="H312" s="157" t="s">
        <v>17772</v>
      </c>
      <c r="I312" s="157" t="s">
        <v>7645</v>
      </c>
      <c r="J312" s="146">
        <v>15878685982</v>
      </c>
      <c r="K312" s="146" t="s">
        <v>27</v>
      </c>
      <c r="L312" s="158">
        <v>44396</v>
      </c>
      <c r="M312" s="146" t="s">
        <v>139</v>
      </c>
      <c r="N312" s="146" t="s">
        <v>30</v>
      </c>
      <c r="O312" s="158"/>
      <c r="P312" s="146"/>
      <c r="Q312" s="157"/>
      <c r="R312" s="146"/>
      <c r="S312" s="139" t="s">
        <v>7643</v>
      </c>
      <c r="T312" s="146"/>
      <c r="Z312" s="130" t="str">
        <f t="shared" si="5"/>
        <v>19(7)覃汉任</v>
      </c>
    </row>
    <row r="313" ht="19.5" customHeight="1" spans="1:26">
      <c r="A313" s="138">
        <v>308</v>
      </c>
      <c r="B313" s="138" t="s">
        <v>7646</v>
      </c>
      <c r="C313" s="138" t="s">
        <v>21</v>
      </c>
      <c r="D313" s="146" t="s">
        <v>333</v>
      </c>
      <c r="E313" s="157" t="s">
        <v>7647</v>
      </c>
      <c r="F313" s="157" t="s">
        <v>143</v>
      </c>
      <c r="G313" s="146">
        <v>17</v>
      </c>
      <c r="H313" s="157" t="s">
        <v>17773</v>
      </c>
      <c r="I313" s="157" t="s">
        <v>7649</v>
      </c>
      <c r="J313" s="146">
        <v>17328174748</v>
      </c>
      <c r="K313" s="146" t="s">
        <v>27</v>
      </c>
      <c r="L313" s="158">
        <v>44395</v>
      </c>
      <c r="M313" s="157" t="s">
        <v>5991</v>
      </c>
      <c r="N313" s="157" t="s">
        <v>30</v>
      </c>
      <c r="O313" s="158"/>
      <c r="P313" s="146"/>
      <c r="Q313" s="157"/>
      <c r="R313" s="146"/>
      <c r="S313" s="139" t="s">
        <v>7646</v>
      </c>
      <c r="T313" s="146"/>
      <c r="Z313" s="130" t="str">
        <f t="shared" si="5"/>
        <v>19(7)覃富妮</v>
      </c>
    </row>
    <row r="314" ht="19.5" customHeight="1" spans="1:26">
      <c r="A314" s="138">
        <v>309</v>
      </c>
      <c r="B314" s="138" t="s">
        <v>7653</v>
      </c>
      <c r="C314" s="138" t="s">
        <v>21</v>
      </c>
      <c r="D314" s="146" t="s">
        <v>333</v>
      </c>
      <c r="E314" s="157" t="s">
        <v>7654</v>
      </c>
      <c r="F314" s="157" t="s">
        <v>24</v>
      </c>
      <c r="G314" s="146">
        <v>17</v>
      </c>
      <c r="H314" s="157" t="s">
        <v>7655</v>
      </c>
      <c r="I314" s="157" t="s">
        <v>7656</v>
      </c>
      <c r="J314" s="146">
        <v>13471758519</v>
      </c>
      <c r="K314" s="157" t="s">
        <v>27</v>
      </c>
      <c r="L314" s="158">
        <v>44394</v>
      </c>
      <c r="M314" s="157" t="s">
        <v>1347</v>
      </c>
      <c r="N314" s="157" t="s">
        <v>30</v>
      </c>
      <c r="O314" s="158"/>
      <c r="P314" s="146"/>
      <c r="Q314" s="157"/>
      <c r="R314" s="146"/>
      <c r="S314" s="139" t="s">
        <v>7653</v>
      </c>
      <c r="T314" s="146"/>
      <c r="Z314" s="130" t="str">
        <f t="shared" si="5"/>
        <v>19(7)蓝英胜</v>
      </c>
    </row>
    <row r="315" ht="19.5" customHeight="1" spans="1:26">
      <c r="A315" s="138">
        <v>310</v>
      </c>
      <c r="B315" s="138" t="s">
        <v>7657</v>
      </c>
      <c r="C315" s="138" t="s">
        <v>21</v>
      </c>
      <c r="D315" s="146" t="s">
        <v>333</v>
      </c>
      <c r="E315" s="157" t="s">
        <v>7658</v>
      </c>
      <c r="F315" s="157" t="s">
        <v>24</v>
      </c>
      <c r="G315" s="146">
        <v>17</v>
      </c>
      <c r="H315" s="157" t="s">
        <v>2084</v>
      </c>
      <c r="I315" s="157" t="s">
        <v>7659</v>
      </c>
      <c r="J315" s="146">
        <v>13407753933</v>
      </c>
      <c r="K315" s="157" t="s">
        <v>27</v>
      </c>
      <c r="L315" s="158">
        <v>44399</v>
      </c>
      <c r="M315" s="146" t="s">
        <v>68</v>
      </c>
      <c r="N315" s="146" t="s">
        <v>30</v>
      </c>
      <c r="O315" s="158"/>
      <c r="P315" s="146"/>
      <c r="Q315" s="157"/>
      <c r="R315" s="146"/>
      <c r="S315" s="139" t="s">
        <v>7657</v>
      </c>
      <c r="T315" s="146"/>
      <c r="Z315" s="130" t="str">
        <f t="shared" si="5"/>
        <v>19(7)黄运华</v>
      </c>
    </row>
    <row r="316" ht="19.5" customHeight="1" spans="1:26">
      <c r="A316" s="138">
        <v>311</v>
      </c>
      <c r="B316" s="138" t="s">
        <v>7660</v>
      </c>
      <c r="C316" s="138" t="s">
        <v>21</v>
      </c>
      <c r="D316" s="146" t="s">
        <v>333</v>
      </c>
      <c r="E316" s="157" t="s">
        <v>7661</v>
      </c>
      <c r="F316" s="157" t="s">
        <v>24</v>
      </c>
      <c r="G316" s="146">
        <v>17</v>
      </c>
      <c r="H316" s="157" t="s">
        <v>17774</v>
      </c>
      <c r="I316" s="157" t="s">
        <v>7662</v>
      </c>
      <c r="J316" s="146">
        <v>18978760363</v>
      </c>
      <c r="K316" s="157" t="s">
        <v>27</v>
      </c>
      <c r="L316" s="159">
        <v>44399</v>
      </c>
      <c r="M316" s="146" t="s">
        <v>185</v>
      </c>
      <c r="N316" s="146" t="s">
        <v>30</v>
      </c>
      <c r="O316" s="158"/>
      <c r="P316" s="146"/>
      <c r="Q316" s="157"/>
      <c r="R316" s="146"/>
      <c r="S316" s="139" t="s">
        <v>7660</v>
      </c>
      <c r="T316" s="146"/>
      <c r="Z316" s="130" t="str">
        <f t="shared" si="5"/>
        <v>19(7)黄沛</v>
      </c>
    </row>
    <row r="317" ht="19.5" customHeight="1" spans="1:26">
      <c r="A317" s="138">
        <v>312</v>
      </c>
      <c r="B317" s="138" t="s">
        <v>7666</v>
      </c>
      <c r="C317" s="138" t="s">
        <v>21</v>
      </c>
      <c r="D317" s="146" t="s">
        <v>333</v>
      </c>
      <c r="E317" s="146" t="s">
        <v>7667</v>
      </c>
      <c r="F317" s="146" t="s">
        <v>24</v>
      </c>
      <c r="G317" s="146">
        <v>17</v>
      </c>
      <c r="H317" s="157" t="s">
        <v>17775</v>
      </c>
      <c r="I317" s="146" t="s">
        <v>7669</v>
      </c>
      <c r="J317" s="146">
        <v>13481866733</v>
      </c>
      <c r="K317" s="146" t="s">
        <v>27</v>
      </c>
      <c r="L317" s="158">
        <v>44395</v>
      </c>
      <c r="M317" s="146" t="s">
        <v>28</v>
      </c>
      <c r="N317" s="146" t="s">
        <v>30</v>
      </c>
      <c r="O317" s="158"/>
      <c r="P317" s="146"/>
      <c r="Q317" s="146"/>
      <c r="R317" s="146"/>
      <c r="S317" s="139" t="s">
        <v>7666</v>
      </c>
      <c r="T317" s="146"/>
      <c r="Z317" s="130" t="str">
        <f t="shared" si="5"/>
        <v>19(7)仇宝杰</v>
      </c>
    </row>
    <row r="318" ht="19.5" customHeight="1" spans="1:26">
      <c r="A318" s="138">
        <v>313</v>
      </c>
      <c r="B318" s="138" t="s">
        <v>7670</v>
      </c>
      <c r="C318" s="138" t="s">
        <v>21</v>
      </c>
      <c r="D318" s="146" t="s">
        <v>333</v>
      </c>
      <c r="E318" s="157" t="s">
        <v>7671</v>
      </c>
      <c r="F318" s="157" t="s">
        <v>24</v>
      </c>
      <c r="G318" s="146">
        <v>17</v>
      </c>
      <c r="H318" s="157" t="s">
        <v>17776</v>
      </c>
      <c r="I318" s="157" t="s">
        <v>7672</v>
      </c>
      <c r="J318" s="146">
        <v>18378887670</v>
      </c>
      <c r="K318" s="157" t="s">
        <v>27</v>
      </c>
      <c r="L318" s="158">
        <v>44396</v>
      </c>
      <c r="M318" s="157" t="s">
        <v>185</v>
      </c>
      <c r="N318" s="157" t="s">
        <v>30</v>
      </c>
      <c r="O318" s="158"/>
      <c r="P318" s="146"/>
      <c r="Q318" s="157"/>
      <c r="R318" s="146"/>
      <c r="S318" s="139" t="s">
        <v>7670</v>
      </c>
      <c r="T318" s="146"/>
      <c r="Z318" s="130" t="str">
        <f t="shared" si="5"/>
        <v>19(7)覃喜国</v>
      </c>
    </row>
    <row r="319" ht="19.5" customHeight="1" spans="1:26">
      <c r="A319" s="138">
        <v>314</v>
      </c>
      <c r="B319" s="138" t="s">
        <v>7673</v>
      </c>
      <c r="C319" s="138" t="s">
        <v>21</v>
      </c>
      <c r="D319" s="146" t="s">
        <v>333</v>
      </c>
      <c r="E319" s="157" t="s">
        <v>7674</v>
      </c>
      <c r="F319" s="157" t="s">
        <v>143</v>
      </c>
      <c r="G319" s="146">
        <v>17</v>
      </c>
      <c r="H319" s="157" t="s">
        <v>622</v>
      </c>
      <c r="I319" s="157" t="s">
        <v>7675</v>
      </c>
      <c r="J319" s="146">
        <v>15878685981</v>
      </c>
      <c r="K319" s="157" t="s">
        <v>27</v>
      </c>
      <c r="L319" s="158">
        <v>44394</v>
      </c>
      <c r="M319" s="157" t="s">
        <v>28</v>
      </c>
      <c r="N319" s="157" t="s">
        <v>30</v>
      </c>
      <c r="O319" s="158"/>
      <c r="P319" s="146"/>
      <c r="Q319" s="157"/>
      <c r="R319" s="146"/>
      <c r="S319" s="139" t="s">
        <v>7673</v>
      </c>
      <c r="T319" s="146"/>
      <c r="Z319" s="130" t="str">
        <f t="shared" si="5"/>
        <v>19(7)李曼</v>
      </c>
    </row>
    <row r="320" ht="19.5" customHeight="1" spans="1:26">
      <c r="A320" s="138">
        <v>315</v>
      </c>
      <c r="B320" s="138" t="s">
        <v>7676</v>
      </c>
      <c r="C320" s="138" t="s">
        <v>21</v>
      </c>
      <c r="D320" s="146" t="s">
        <v>333</v>
      </c>
      <c r="E320" s="146" t="s">
        <v>7677</v>
      </c>
      <c r="F320" s="157" t="s">
        <v>24</v>
      </c>
      <c r="G320" s="146">
        <v>17</v>
      </c>
      <c r="H320" s="157" t="s">
        <v>7678</v>
      </c>
      <c r="I320" s="157" t="s">
        <v>7679</v>
      </c>
      <c r="J320" s="146">
        <v>18407781930</v>
      </c>
      <c r="K320" s="157" t="s">
        <v>27</v>
      </c>
      <c r="L320" s="158">
        <v>44396</v>
      </c>
      <c r="M320" s="157" t="s">
        <v>1288</v>
      </c>
      <c r="N320" s="157" t="s">
        <v>30</v>
      </c>
      <c r="O320" s="158"/>
      <c r="P320" s="146"/>
      <c r="Q320" s="157"/>
      <c r="R320" s="146"/>
      <c r="S320" s="139" t="s">
        <v>7676</v>
      </c>
      <c r="T320" s="146"/>
      <c r="Z320" s="130" t="str">
        <f t="shared" si="5"/>
        <v>19(7)覃朝钰</v>
      </c>
    </row>
    <row r="321" ht="19.5" customHeight="1" spans="1:26">
      <c r="A321" s="138">
        <v>316</v>
      </c>
      <c r="B321" s="138" t="s">
        <v>7683</v>
      </c>
      <c r="C321" s="138" t="s">
        <v>21</v>
      </c>
      <c r="D321" s="146" t="s">
        <v>333</v>
      </c>
      <c r="E321" s="146" t="s">
        <v>7684</v>
      </c>
      <c r="F321" s="146" t="s">
        <v>143</v>
      </c>
      <c r="G321" s="146">
        <v>16</v>
      </c>
      <c r="H321" s="146" t="s">
        <v>17777</v>
      </c>
      <c r="I321" s="146" t="s">
        <v>7686</v>
      </c>
      <c r="J321" s="146">
        <v>13691954308</v>
      </c>
      <c r="K321" s="146" t="s">
        <v>27</v>
      </c>
      <c r="L321" s="158">
        <v>44399</v>
      </c>
      <c r="M321" s="146" t="s">
        <v>28</v>
      </c>
      <c r="N321" s="146" t="s">
        <v>30</v>
      </c>
      <c r="O321" s="158"/>
      <c r="P321" s="146"/>
      <c r="Q321" s="146"/>
      <c r="R321" s="146"/>
      <c r="S321" s="139" t="s">
        <v>7683</v>
      </c>
      <c r="T321" s="146"/>
      <c r="Z321" s="130" t="str">
        <f t="shared" si="5"/>
        <v>19(7)覃乔媚</v>
      </c>
    </row>
    <row r="322" ht="19.5" customHeight="1" spans="1:26">
      <c r="A322" s="138">
        <v>317</v>
      </c>
      <c r="B322" s="138" t="s">
        <v>7691</v>
      </c>
      <c r="C322" s="138" t="s">
        <v>21</v>
      </c>
      <c r="D322" s="146" t="s">
        <v>333</v>
      </c>
      <c r="E322" s="157" t="s">
        <v>7692</v>
      </c>
      <c r="F322" s="157" t="s">
        <v>143</v>
      </c>
      <c r="G322" s="146">
        <v>17</v>
      </c>
      <c r="H322" s="157" t="s">
        <v>6413</v>
      </c>
      <c r="I322" s="157" t="s">
        <v>7693</v>
      </c>
      <c r="J322" s="146">
        <v>15878686969</v>
      </c>
      <c r="K322" s="157" t="s">
        <v>27</v>
      </c>
      <c r="L322" s="158">
        <v>44396</v>
      </c>
      <c r="M322" s="157" t="s">
        <v>68</v>
      </c>
      <c r="N322" s="157" t="s">
        <v>30</v>
      </c>
      <c r="O322" s="158"/>
      <c r="P322" s="146"/>
      <c r="Q322" s="157"/>
      <c r="R322" s="146"/>
      <c r="S322" s="139" t="s">
        <v>7691</v>
      </c>
      <c r="T322" s="146"/>
      <c r="Z322" s="130" t="str">
        <f t="shared" si="5"/>
        <v>19(7)罗玉芳</v>
      </c>
    </row>
    <row r="323" ht="19.5" customHeight="1" spans="1:26">
      <c r="A323" s="138">
        <v>318</v>
      </c>
      <c r="B323" s="138" t="s">
        <v>7694</v>
      </c>
      <c r="C323" s="138" t="s">
        <v>21</v>
      </c>
      <c r="D323" s="146" t="s">
        <v>333</v>
      </c>
      <c r="E323" s="146" t="s">
        <v>7695</v>
      </c>
      <c r="F323" s="157" t="s">
        <v>143</v>
      </c>
      <c r="G323" s="146">
        <v>17</v>
      </c>
      <c r="H323" s="146" t="s">
        <v>7696</v>
      </c>
      <c r="I323" s="146" t="s">
        <v>7697</v>
      </c>
      <c r="J323" s="146">
        <v>18378899897</v>
      </c>
      <c r="K323" s="146" t="s">
        <v>27</v>
      </c>
      <c r="L323" s="158">
        <v>44399</v>
      </c>
      <c r="M323" s="157" t="s">
        <v>3693</v>
      </c>
      <c r="N323" s="157" t="s">
        <v>30</v>
      </c>
      <c r="O323" s="158"/>
      <c r="P323" s="146"/>
      <c r="Q323" s="146"/>
      <c r="R323" s="146"/>
      <c r="S323" s="139" t="s">
        <v>7694</v>
      </c>
      <c r="T323" s="146"/>
      <c r="Z323" s="130" t="str">
        <f t="shared" si="5"/>
        <v>19(7)蓝梦莹</v>
      </c>
    </row>
    <row r="324" ht="19.5" customHeight="1" spans="1:26">
      <c r="A324" s="138">
        <v>319</v>
      </c>
      <c r="B324" s="138" t="s">
        <v>7702</v>
      </c>
      <c r="C324" s="138" t="s">
        <v>21</v>
      </c>
      <c r="D324" s="146" t="s">
        <v>333</v>
      </c>
      <c r="E324" s="157" t="s">
        <v>7703</v>
      </c>
      <c r="F324" s="157" t="s">
        <v>143</v>
      </c>
      <c r="G324" s="146">
        <v>17</v>
      </c>
      <c r="H324" s="157" t="s">
        <v>7704</v>
      </c>
      <c r="I324" s="157" t="s">
        <v>7705</v>
      </c>
      <c r="J324" s="146">
        <v>18377822447</v>
      </c>
      <c r="K324" s="146" t="s">
        <v>27</v>
      </c>
      <c r="L324" s="158">
        <v>44394</v>
      </c>
      <c r="M324" s="157" t="s">
        <v>28</v>
      </c>
      <c r="N324" s="157" t="s">
        <v>30</v>
      </c>
      <c r="O324" s="158"/>
      <c r="P324" s="146"/>
      <c r="Q324" s="157"/>
      <c r="R324" s="146"/>
      <c r="S324" s="139" t="s">
        <v>7702</v>
      </c>
      <c r="T324" s="146"/>
      <c r="Z324" s="130" t="str">
        <f t="shared" si="5"/>
        <v>19(7)韦良鸳</v>
      </c>
    </row>
    <row r="325" ht="19.5" customHeight="1" spans="1:26">
      <c r="A325" s="138">
        <v>320</v>
      </c>
      <c r="B325" s="138" t="s">
        <v>7706</v>
      </c>
      <c r="C325" s="138" t="s">
        <v>21</v>
      </c>
      <c r="D325" s="146" t="s">
        <v>333</v>
      </c>
      <c r="E325" s="157" t="s">
        <v>7707</v>
      </c>
      <c r="F325" s="157" t="s">
        <v>24</v>
      </c>
      <c r="G325" s="146">
        <v>16</v>
      </c>
      <c r="H325" s="146" t="s">
        <v>17778</v>
      </c>
      <c r="I325" s="157" t="s">
        <v>7708</v>
      </c>
      <c r="J325" s="146">
        <v>18070811319</v>
      </c>
      <c r="K325" s="157" t="s">
        <v>27</v>
      </c>
      <c r="L325" s="159">
        <v>44395</v>
      </c>
      <c r="M325" s="157" t="s">
        <v>98</v>
      </c>
      <c r="N325" s="157" t="s">
        <v>27</v>
      </c>
      <c r="O325" s="158">
        <v>44416</v>
      </c>
      <c r="P325" s="146" t="s">
        <v>98</v>
      </c>
      <c r="Q325" s="157" t="s">
        <v>30</v>
      </c>
      <c r="R325" s="146"/>
      <c r="S325" s="139" t="s">
        <v>7706</v>
      </c>
      <c r="T325" s="146"/>
      <c r="Z325" s="130" t="str">
        <f t="shared" si="5"/>
        <v>19(7)覃国道</v>
      </c>
    </row>
    <row r="326" ht="19.5" customHeight="1" spans="1:26">
      <c r="A326" s="138">
        <v>321</v>
      </c>
      <c r="B326" s="138" t="s">
        <v>7709</v>
      </c>
      <c r="C326" s="138" t="s">
        <v>21</v>
      </c>
      <c r="D326" s="146" t="s">
        <v>333</v>
      </c>
      <c r="E326" s="146" t="s">
        <v>7710</v>
      </c>
      <c r="F326" s="146" t="s">
        <v>24</v>
      </c>
      <c r="G326" s="146">
        <v>17</v>
      </c>
      <c r="H326" s="146" t="s">
        <v>7711</v>
      </c>
      <c r="I326" s="146" t="s">
        <v>7712</v>
      </c>
      <c r="J326" s="146">
        <v>18778096248</v>
      </c>
      <c r="K326" s="146" t="s">
        <v>27</v>
      </c>
      <c r="L326" s="158">
        <v>44397</v>
      </c>
      <c r="M326" s="146" t="s">
        <v>28</v>
      </c>
      <c r="N326" s="146" t="s">
        <v>30</v>
      </c>
      <c r="O326" s="158"/>
      <c r="P326" s="146"/>
      <c r="Q326" s="157"/>
      <c r="R326" s="146"/>
      <c r="S326" s="139" t="s">
        <v>7709</v>
      </c>
      <c r="T326" s="146"/>
      <c r="Z326" s="130" t="str">
        <f t="shared" si="5"/>
        <v>19(7)覃全</v>
      </c>
    </row>
    <row r="327" ht="19.5" customHeight="1" spans="1:26">
      <c r="A327" s="138">
        <v>322</v>
      </c>
      <c r="B327" s="138" t="s">
        <v>7713</v>
      </c>
      <c r="C327" s="138" t="s">
        <v>21</v>
      </c>
      <c r="D327" s="146" t="s">
        <v>333</v>
      </c>
      <c r="E327" s="157" t="s">
        <v>2702</v>
      </c>
      <c r="F327" s="157" t="s">
        <v>24</v>
      </c>
      <c r="G327" s="146">
        <v>17</v>
      </c>
      <c r="H327" s="157" t="s">
        <v>7714</v>
      </c>
      <c r="I327" s="157" t="s">
        <v>7715</v>
      </c>
      <c r="J327" s="146">
        <v>15777802897</v>
      </c>
      <c r="K327" s="157" t="s">
        <v>27</v>
      </c>
      <c r="L327" s="158">
        <v>44397</v>
      </c>
      <c r="M327" s="157" t="s">
        <v>1303</v>
      </c>
      <c r="N327" s="157" t="s">
        <v>30</v>
      </c>
      <c r="O327" s="158"/>
      <c r="P327" s="146"/>
      <c r="Q327" s="146"/>
      <c r="R327" s="146"/>
      <c r="S327" s="139" t="s">
        <v>7713</v>
      </c>
      <c r="T327" s="146"/>
      <c r="Z327" s="130" t="str">
        <f t="shared" ref="Z327:Z390" si="6">D327:D4908&amp;E327:E4908</f>
        <v>19(7)韦军</v>
      </c>
    </row>
    <row r="328" ht="19.5" customHeight="1" spans="1:26">
      <c r="A328" s="138">
        <v>323</v>
      </c>
      <c r="B328" s="138" t="s">
        <v>7724</v>
      </c>
      <c r="C328" s="138" t="s">
        <v>21</v>
      </c>
      <c r="D328" s="146" t="s">
        <v>333</v>
      </c>
      <c r="E328" s="157" t="s">
        <v>7725</v>
      </c>
      <c r="F328" s="157" t="s">
        <v>24</v>
      </c>
      <c r="G328" s="146">
        <v>17</v>
      </c>
      <c r="H328" s="157" t="s">
        <v>17678</v>
      </c>
      <c r="I328" s="157" t="s">
        <v>7726</v>
      </c>
      <c r="J328" s="146">
        <v>18707785721</v>
      </c>
      <c r="K328" s="157" t="s">
        <v>27</v>
      </c>
      <c r="L328" s="158">
        <v>44394</v>
      </c>
      <c r="M328" s="146" t="s">
        <v>28</v>
      </c>
      <c r="N328" s="146" t="s">
        <v>30</v>
      </c>
      <c r="O328" s="158"/>
      <c r="P328" s="146"/>
      <c r="Q328" s="146"/>
      <c r="R328" s="146"/>
      <c r="S328" s="139" t="s">
        <v>7724</v>
      </c>
      <c r="T328" s="146"/>
      <c r="Z328" s="130" t="str">
        <f t="shared" si="6"/>
        <v>19(7)蒙凯</v>
      </c>
    </row>
    <row r="329" ht="19.5" customHeight="1" spans="1:26">
      <c r="A329" s="138">
        <v>324</v>
      </c>
      <c r="B329" s="138" t="s">
        <v>7727</v>
      </c>
      <c r="C329" s="138" t="s">
        <v>21</v>
      </c>
      <c r="D329" s="146" t="s">
        <v>333</v>
      </c>
      <c r="E329" s="157" t="s">
        <v>7728</v>
      </c>
      <c r="F329" s="157" t="s">
        <v>24</v>
      </c>
      <c r="G329" s="146">
        <v>17</v>
      </c>
      <c r="H329" s="157" t="s">
        <v>17779</v>
      </c>
      <c r="I329" s="157" t="s">
        <v>7730</v>
      </c>
      <c r="J329" s="146">
        <v>14797768385</v>
      </c>
      <c r="K329" s="157" t="s">
        <v>27</v>
      </c>
      <c r="L329" s="158">
        <v>44395</v>
      </c>
      <c r="M329" s="157" t="s">
        <v>28</v>
      </c>
      <c r="N329" s="157" t="s">
        <v>30</v>
      </c>
      <c r="O329" s="158"/>
      <c r="P329" s="146"/>
      <c r="Q329" s="157"/>
      <c r="R329" s="146"/>
      <c r="S329" s="139" t="s">
        <v>7727</v>
      </c>
      <c r="T329" s="146"/>
      <c r="Z329" s="130" t="str">
        <f t="shared" si="6"/>
        <v>19(7)唐睿哲</v>
      </c>
    </row>
    <row r="330" ht="19.5" customHeight="1" spans="1:26">
      <c r="A330" s="138">
        <v>325</v>
      </c>
      <c r="B330" s="138" t="s">
        <v>7738</v>
      </c>
      <c r="C330" s="138" t="s">
        <v>21</v>
      </c>
      <c r="D330" s="146" t="s">
        <v>333</v>
      </c>
      <c r="E330" s="157" t="s">
        <v>7739</v>
      </c>
      <c r="F330" s="157" t="s">
        <v>24</v>
      </c>
      <c r="G330" s="146">
        <v>16</v>
      </c>
      <c r="H330" s="157" t="s">
        <v>17780</v>
      </c>
      <c r="I330" s="157" t="s">
        <v>7741</v>
      </c>
      <c r="J330" s="146">
        <v>18378889189</v>
      </c>
      <c r="K330" s="157" t="s">
        <v>27</v>
      </c>
      <c r="L330" s="158">
        <v>44399</v>
      </c>
      <c r="M330" s="157"/>
      <c r="N330" s="157"/>
      <c r="O330" s="158"/>
      <c r="P330" s="146"/>
      <c r="Q330" s="157"/>
      <c r="R330" s="146"/>
      <c r="S330" s="139" t="s">
        <v>7738</v>
      </c>
      <c r="T330" s="146"/>
      <c r="Z330" s="130" t="str">
        <f t="shared" si="6"/>
        <v>19(7)张浩</v>
      </c>
    </row>
    <row r="331" ht="19.5" customHeight="1" spans="1:26">
      <c r="A331" s="138">
        <v>326</v>
      </c>
      <c r="B331" s="138" t="s">
        <v>7742</v>
      </c>
      <c r="C331" s="138" t="s">
        <v>21</v>
      </c>
      <c r="D331" s="146" t="s">
        <v>333</v>
      </c>
      <c r="E331" s="157" t="s">
        <v>7743</v>
      </c>
      <c r="F331" s="157" t="s">
        <v>24</v>
      </c>
      <c r="G331" s="146">
        <v>17</v>
      </c>
      <c r="H331" s="157" t="s">
        <v>7744</v>
      </c>
      <c r="I331" s="157" t="s">
        <v>7745</v>
      </c>
      <c r="J331" s="146">
        <v>15007807518</v>
      </c>
      <c r="K331" s="157" t="s">
        <v>27</v>
      </c>
      <c r="L331" s="158">
        <v>44402</v>
      </c>
      <c r="M331" s="146" t="s">
        <v>54</v>
      </c>
      <c r="N331" s="146" t="s">
        <v>30</v>
      </c>
      <c r="O331" s="158"/>
      <c r="P331" s="146"/>
      <c r="Q331" s="146"/>
      <c r="R331" s="146"/>
      <c r="S331" s="139" t="s">
        <v>7742</v>
      </c>
      <c r="T331" s="146"/>
      <c r="Z331" s="130" t="str">
        <f t="shared" si="6"/>
        <v>19(7)屈程锦</v>
      </c>
    </row>
    <row r="332" ht="19.5" customHeight="1" spans="1:26">
      <c r="A332" s="138">
        <v>327</v>
      </c>
      <c r="B332" s="138" t="s">
        <v>7750</v>
      </c>
      <c r="C332" s="138" t="s">
        <v>21</v>
      </c>
      <c r="D332" s="146" t="s">
        <v>333</v>
      </c>
      <c r="E332" s="157" t="s">
        <v>7751</v>
      </c>
      <c r="F332" s="157" t="s">
        <v>24</v>
      </c>
      <c r="G332" s="146">
        <v>16</v>
      </c>
      <c r="H332" s="157" t="s">
        <v>7752</v>
      </c>
      <c r="I332" s="157" t="s">
        <v>109</v>
      </c>
      <c r="J332" s="146">
        <v>13877896590</v>
      </c>
      <c r="K332" s="157" t="s">
        <v>27</v>
      </c>
      <c r="L332" s="158">
        <v>44394</v>
      </c>
      <c r="M332" s="157" t="s">
        <v>28</v>
      </c>
      <c r="N332" s="157" t="s">
        <v>30</v>
      </c>
      <c r="O332" s="158"/>
      <c r="P332" s="146"/>
      <c r="Q332" s="157"/>
      <c r="R332" s="146"/>
      <c r="S332" s="139" t="s">
        <v>7750</v>
      </c>
      <c r="T332" s="146"/>
      <c r="Z332" s="130" t="str">
        <f t="shared" si="6"/>
        <v>19(7)韦锦程</v>
      </c>
    </row>
    <row r="333" ht="19.5" customHeight="1" spans="1:26">
      <c r="A333" s="138">
        <v>328</v>
      </c>
      <c r="B333" s="138" t="s">
        <v>7037</v>
      </c>
      <c r="C333" s="138" t="s">
        <v>21</v>
      </c>
      <c r="D333" s="146" t="s">
        <v>333</v>
      </c>
      <c r="E333" s="157" t="s">
        <v>7038</v>
      </c>
      <c r="F333" s="157" t="s">
        <v>24</v>
      </c>
      <c r="G333" s="146">
        <v>17</v>
      </c>
      <c r="H333" s="157" t="s">
        <v>17781</v>
      </c>
      <c r="I333" s="157" t="s">
        <v>7754</v>
      </c>
      <c r="J333" s="146">
        <v>18907789830</v>
      </c>
      <c r="K333" s="157" t="s">
        <v>27</v>
      </c>
      <c r="L333" s="158">
        <v>44405</v>
      </c>
      <c r="M333" s="157" t="s">
        <v>28</v>
      </c>
      <c r="N333" s="157" t="s">
        <v>30</v>
      </c>
      <c r="O333" s="158"/>
      <c r="P333" s="146"/>
      <c r="Q333" s="157"/>
      <c r="R333" s="146"/>
      <c r="S333" s="139" t="s">
        <v>7037</v>
      </c>
      <c r="T333" s="146"/>
      <c r="Z333" s="130" t="str">
        <f t="shared" si="6"/>
        <v>19(7)韦文龙</v>
      </c>
    </row>
    <row r="334" ht="19.5" customHeight="1" spans="1:26">
      <c r="A334" s="138">
        <v>329</v>
      </c>
      <c r="B334" s="138" t="s">
        <v>7755</v>
      </c>
      <c r="C334" s="138" t="s">
        <v>21</v>
      </c>
      <c r="D334" s="146" t="s">
        <v>333</v>
      </c>
      <c r="E334" s="157" t="s">
        <v>7756</v>
      </c>
      <c r="F334" s="157" t="s">
        <v>143</v>
      </c>
      <c r="G334" s="146">
        <v>17</v>
      </c>
      <c r="H334" s="157" t="s">
        <v>7757</v>
      </c>
      <c r="I334" s="157" t="s">
        <v>7758</v>
      </c>
      <c r="J334" s="146">
        <v>15878846277</v>
      </c>
      <c r="K334" s="157" t="s">
        <v>27</v>
      </c>
      <c r="L334" s="158">
        <v>44395</v>
      </c>
      <c r="M334" s="157" t="s">
        <v>28</v>
      </c>
      <c r="N334" s="157" t="s">
        <v>30</v>
      </c>
      <c r="O334" s="158"/>
      <c r="P334" s="146"/>
      <c r="Q334" s="157"/>
      <c r="R334" s="146"/>
      <c r="S334" s="139" t="s">
        <v>7755</v>
      </c>
      <c r="T334" s="146"/>
      <c r="Z334" s="130" t="str">
        <f t="shared" si="6"/>
        <v>19(7)潘小燕</v>
      </c>
    </row>
    <row r="335" ht="19.5" customHeight="1" spans="1:26">
      <c r="A335" s="138">
        <v>330</v>
      </c>
      <c r="B335" s="138" t="s">
        <v>7760</v>
      </c>
      <c r="C335" s="138" t="s">
        <v>21</v>
      </c>
      <c r="D335" s="146" t="s">
        <v>333</v>
      </c>
      <c r="E335" s="157" t="s">
        <v>7761</v>
      </c>
      <c r="F335" s="157" t="s">
        <v>143</v>
      </c>
      <c r="G335" s="146">
        <v>17</v>
      </c>
      <c r="H335" s="157" t="s">
        <v>7762</v>
      </c>
      <c r="I335" s="157" t="s">
        <v>7763</v>
      </c>
      <c r="J335" s="146">
        <v>13324788106</v>
      </c>
      <c r="K335" s="157" t="s">
        <v>27</v>
      </c>
      <c r="L335" s="158">
        <v>44397</v>
      </c>
      <c r="M335" s="157" t="s">
        <v>1347</v>
      </c>
      <c r="N335" s="157" t="s">
        <v>30</v>
      </c>
      <c r="O335" s="158"/>
      <c r="P335" s="146"/>
      <c r="Q335" s="157"/>
      <c r="R335" s="146"/>
      <c r="S335" s="139" t="s">
        <v>7760</v>
      </c>
      <c r="T335" s="146"/>
      <c r="Z335" s="130" t="str">
        <f t="shared" si="6"/>
        <v>19(7)黄艳沈</v>
      </c>
    </row>
    <row r="336" ht="19.5" customHeight="1" spans="1:26">
      <c r="A336" s="138">
        <v>331</v>
      </c>
      <c r="B336" s="138" t="s">
        <v>7764</v>
      </c>
      <c r="C336" s="138" t="s">
        <v>21</v>
      </c>
      <c r="D336" s="146" t="s">
        <v>333</v>
      </c>
      <c r="E336" s="157" t="s">
        <v>7765</v>
      </c>
      <c r="F336" s="157" t="s">
        <v>143</v>
      </c>
      <c r="G336" s="146">
        <v>17</v>
      </c>
      <c r="H336" s="157" t="s">
        <v>17781</v>
      </c>
      <c r="I336" s="157" t="s">
        <v>7766</v>
      </c>
      <c r="J336" s="291" t="s">
        <v>17782</v>
      </c>
      <c r="K336" s="157" t="s">
        <v>27</v>
      </c>
      <c r="L336" s="158">
        <v>44397</v>
      </c>
      <c r="M336" s="157" t="s">
        <v>3863</v>
      </c>
      <c r="N336" s="157" t="s">
        <v>30</v>
      </c>
      <c r="O336" s="158"/>
      <c r="P336" s="146"/>
      <c r="Q336" s="157"/>
      <c r="R336" s="146"/>
      <c r="S336" s="139" t="s">
        <v>7764</v>
      </c>
      <c r="T336" s="146"/>
      <c r="Z336" s="130" t="str">
        <f t="shared" si="6"/>
        <v>19(7)陆镘妃</v>
      </c>
    </row>
    <row r="337" ht="19.5" customHeight="1" spans="1:26">
      <c r="A337" s="138">
        <v>332</v>
      </c>
      <c r="B337" s="138" t="s">
        <v>7767</v>
      </c>
      <c r="C337" s="138" t="s">
        <v>21</v>
      </c>
      <c r="D337" s="146" t="s">
        <v>333</v>
      </c>
      <c r="E337" s="157" t="s">
        <v>7768</v>
      </c>
      <c r="F337" s="157" t="s">
        <v>143</v>
      </c>
      <c r="G337" s="146">
        <v>17</v>
      </c>
      <c r="H337" s="157" t="s">
        <v>7769</v>
      </c>
      <c r="I337" s="157" t="s">
        <v>7770</v>
      </c>
      <c r="J337" s="146">
        <v>13617872349</v>
      </c>
      <c r="K337" s="157" t="s">
        <v>27</v>
      </c>
      <c r="L337" s="158">
        <v>44402</v>
      </c>
      <c r="M337" s="157" t="s">
        <v>7771</v>
      </c>
      <c r="N337" s="157" t="s">
        <v>30</v>
      </c>
      <c r="O337" s="158"/>
      <c r="P337" s="146"/>
      <c r="Q337" s="157"/>
      <c r="R337" s="146"/>
      <c r="S337" s="139" t="s">
        <v>7767</v>
      </c>
      <c r="T337" s="146"/>
      <c r="Z337" s="130" t="str">
        <f t="shared" si="6"/>
        <v>19(7)覃彩云</v>
      </c>
    </row>
    <row r="338" ht="19.5" customHeight="1" spans="1:26">
      <c r="A338" s="138">
        <v>333</v>
      </c>
      <c r="B338" s="138" t="s">
        <v>7773</v>
      </c>
      <c r="C338" s="138" t="s">
        <v>21</v>
      </c>
      <c r="D338" s="146" t="s">
        <v>333</v>
      </c>
      <c r="E338" s="157" t="s">
        <v>7774</v>
      </c>
      <c r="F338" s="157" t="s">
        <v>24</v>
      </c>
      <c r="G338" s="146">
        <v>17</v>
      </c>
      <c r="H338" s="157" t="s">
        <v>7775</v>
      </c>
      <c r="I338" s="157" t="s">
        <v>7776</v>
      </c>
      <c r="J338" s="146">
        <v>13481868412</v>
      </c>
      <c r="K338" s="157" t="s">
        <v>27</v>
      </c>
      <c r="L338" s="158">
        <v>44399</v>
      </c>
      <c r="M338" s="157" t="s">
        <v>133</v>
      </c>
      <c r="N338" s="157" t="s">
        <v>30</v>
      </c>
      <c r="O338" s="158"/>
      <c r="P338" s="146"/>
      <c r="Q338" s="157"/>
      <c r="R338" s="146"/>
      <c r="S338" s="139" t="s">
        <v>7773</v>
      </c>
      <c r="T338" s="146"/>
      <c r="Z338" s="130" t="str">
        <f t="shared" si="6"/>
        <v>19(7)韦振童</v>
      </c>
    </row>
    <row r="339" ht="19.5" customHeight="1" spans="1:26">
      <c r="A339" s="138">
        <v>334</v>
      </c>
      <c r="B339" s="138" t="s">
        <v>7777</v>
      </c>
      <c r="C339" s="138" t="s">
        <v>21</v>
      </c>
      <c r="D339" s="146" t="s">
        <v>333</v>
      </c>
      <c r="E339" s="157" t="s">
        <v>7778</v>
      </c>
      <c r="F339" s="157" t="s">
        <v>24</v>
      </c>
      <c r="G339" s="146">
        <v>17</v>
      </c>
      <c r="H339" s="157" t="s">
        <v>469</v>
      </c>
      <c r="I339" s="157" t="s">
        <v>6598</v>
      </c>
      <c r="J339" s="146">
        <v>17807782664</v>
      </c>
      <c r="K339" s="157" t="s">
        <v>27</v>
      </c>
      <c r="L339" s="158">
        <v>44394</v>
      </c>
      <c r="M339" s="157" t="s">
        <v>1303</v>
      </c>
      <c r="N339" s="157" t="s">
        <v>27</v>
      </c>
      <c r="O339" s="158">
        <v>44415</v>
      </c>
      <c r="P339" s="146" t="s">
        <v>1303</v>
      </c>
      <c r="Q339" s="146" t="s">
        <v>30</v>
      </c>
      <c r="R339" s="146"/>
      <c r="S339" s="139" t="s">
        <v>7777</v>
      </c>
      <c r="T339" s="146"/>
      <c r="Z339" s="130" t="str">
        <f t="shared" si="6"/>
        <v>19(7)唐运衡</v>
      </c>
    </row>
    <row r="340" ht="19.5" customHeight="1" spans="1:26">
      <c r="A340" s="138">
        <v>335</v>
      </c>
      <c r="B340" s="138" t="s">
        <v>7783</v>
      </c>
      <c r="C340" s="138" t="s">
        <v>21</v>
      </c>
      <c r="D340" s="146" t="s">
        <v>333</v>
      </c>
      <c r="E340" s="157" t="s">
        <v>7784</v>
      </c>
      <c r="F340" s="157" t="s">
        <v>143</v>
      </c>
      <c r="G340" s="146">
        <v>17</v>
      </c>
      <c r="H340" s="157" t="s">
        <v>607</v>
      </c>
      <c r="I340" s="157" t="s">
        <v>7785</v>
      </c>
      <c r="J340" s="146">
        <v>15078612091</v>
      </c>
      <c r="K340" s="157" t="s">
        <v>27</v>
      </c>
      <c r="L340" s="158">
        <v>44397</v>
      </c>
      <c r="M340" s="146" t="s">
        <v>1303</v>
      </c>
      <c r="N340" s="146" t="s">
        <v>30</v>
      </c>
      <c r="O340" s="158"/>
      <c r="P340" s="146"/>
      <c r="Q340" s="146"/>
      <c r="R340" s="157"/>
      <c r="S340" s="139" t="s">
        <v>7783</v>
      </c>
      <c r="T340" s="157"/>
      <c r="Z340" s="130" t="str">
        <f t="shared" si="6"/>
        <v>19(7)覃凤萍</v>
      </c>
    </row>
    <row r="341" ht="19.5" customHeight="1" spans="1:26">
      <c r="A341" s="138">
        <v>336</v>
      </c>
      <c r="B341" s="138" t="s">
        <v>7786</v>
      </c>
      <c r="C341" s="138" t="s">
        <v>21</v>
      </c>
      <c r="D341" s="146" t="s">
        <v>333</v>
      </c>
      <c r="E341" s="157" t="s">
        <v>7787</v>
      </c>
      <c r="F341" s="157" t="s">
        <v>143</v>
      </c>
      <c r="G341" s="146">
        <v>17</v>
      </c>
      <c r="H341" s="157" t="s">
        <v>7788</v>
      </c>
      <c r="I341" s="157" t="s">
        <v>7789</v>
      </c>
      <c r="J341" s="146">
        <v>15177387902</v>
      </c>
      <c r="K341" s="157" t="s">
        <v>27</v>
      </c>
      <c r="L341" s="158">
        <v>44395</v>
      </c>
      <c r="M341" s="146" t="s">
        <v>28</v>
      </c>
      <c r="N341" s="146" t="s">
        <v>30</v>
      </c>
      <c r="O341" s="158"/>
      <c r="P341" s="146"/>
      <c r="Q341" s="157"/>
      <c r="R341" s="146"/>
      <c r="S341" s="139" t="s">
        <v>7786</v>
      </c>
      <c r="T341" s="146"/>
      <c r="Z341" s="130" t="str">
        <f t="shared" si="6"/>
        <v>19(7)罗燕</v>
      </c>
    </row>
    <row r="342" ht="19.5" customHeight="1" spans="1:26">
      <c r="A342" s="138">
        <v>337</v>
      </c>
      <c r="B342" s="138" t="s">
        <v>7791</v>
      </c>
      <c r="C342" s="138" t="s">
        <v>21</v>
      </c>
      <c r="D342" s="146" t="s">
        <v>333</v>
      </c>
      <c r="E342" s="157" t="s">
        <v>7792</v>
      </c>
      <c r="F342" s="157" t="s">
        <v>24</v>
      </c>
      <c r="G342" s="146">
        <v>17</v>
      </c>
      <c r="H342" s="157" t="s">
        <v>17783</v>
      </c>
      <c r="I342" s="157" t="s">
        <v>7793</v>
      </c>
      <c r="J342" s="146">
        <v>15949327829</v>
      </c>
      <c r="K342" s="157" t="s">
        <v>27</v>
      </c>
      <c r="L342" s="158">
        <v>44395</v>
      </c>
      <c r="M342" s="157" t="s">
        <v>98</v>
      </c>
      <c r="N342" s="157" t="s">
        <v>30</v>
      </c>
      <c r="O342" s="158"/>
      <c r="P342" s="146"/>
      <c r="Q342" s="157"/>
      <c r="R342" s="146"/>
      <c r="S342" s="139" t="s">
        <v>7791</v>
      </c>
      <c r="T342" s="146"/>
      <c r="Z342" s="130" t="str">
        <f t="shared" si="6"/>
        <v>19(7)唐润敏</v>
      </c>
    </row>
    <row r="343" ht="19.5" customHeight="1" spans="1:26">
      <c r="A343" s="138">
        <v>338</v>
      </c>
      <c r="B343" s="138" t="s">
        <v>7802</v>
      </c>
      <c r="C343" s="138" t="s">
        <v>21</v>
      </c>
      <c r="D343" s="146" t="s">
        <v>333</v>
      </c>
      <c r="E343" s="157" t="s">
        <v>7803</v>
      </c>
      <c r="F343" s="157" t="s">
        <v>24</v>
      </c>
      <c r="G343" s="146">
        <v>17</v>
      </c>
      <c r="H343" s="157" t="s">
        <v>17784</v>
      </c>
      <c r="I343" s="157" t="s">
        <v>7805</v>
      </c>
      <c r="J343" s="146">
        <v>13036988067</v>
      </c>
      <c r="K343" s="157" t="s">
        <v>27</v>
      </c>
      <c r="L343" s="158">
        <v>44406</v>
      </c>
      <c r="M343" s="157" t="s">
        <v>28</v>
      </c>
      <c r="N343" s="157" t="s">
        <v>30</v>
      </c>
      <c r="O343" s="158"/>
      <c r="P343" s="146"/>
      <c r="Q343" s="157"/>
      <c r="R343" s="146"/>
      <c r="S343" s="139" t="s">
        <v>7802</v>
      </c>
      <c r="T343" s="146"/>
      <c r="Z343" s="130" t="str">
        <f t="shared" si="6"/>
        <v>19(7)韦鼎</v>
      </c>
    </row>
    <row r="344" ht="19.5" customHeight="1" spans="1:26">
      <c r="A344" s="138">
        <v>339</v>
      </c>
      <c r="B344" s="138" t="s">
        <v>7807</v>
      </c>
      <c r="C344" s="138" t="s">
        <v>21</v>
      </c>
      <c r="D344" s="146" t="s">
        <v>333</v>
      </c>
      <c r="E344" s="157" t="s">
        <v>7808</v>
      </c>
      <c r="F344" s="157" t="s">
        <v>24</v>
      </c>
      <c r="G344" s="146">
        <v>17</v>
      </c>
      <c r="H344" s="157" t="s">
        <v>4019</v>
      </c>
      <c r="I344" s="157" t="s">
        <v>7809</v>
      </c>
      <c r="J344" s="146">
        <v>13471848128</v>
      </c>
      <c r="K344" s="157" t="s">
        <v>27</v>
      </c>
      <c r="L344" s="158">
        <v>44395</v>
      </c>
      <c r="M344" s="157" t="s">
        <v>2747</v>
      </c>
      <c r="N344" s="157" t="s">
        <v>27</v>
      </c>
      <c r="O344" s="158">
        <v>44416</v>
      </c>
      <c r="P344" s="146"/>
      <c r="Q344" s="157" t="s">
        <v>30</v>
      </c>
      <c r="R344" s="146"/>
      <c r="S344" s="139" t="s">
        <v>7807</v>
      </c>
      <c r="T344" s="146"/>
      <c r="Z344" s="130" t="str">
        <f t="shared" si="6"/>
        <v>19(7)韦成波</v>
      </c>
    </row>
    <row r="345" ht="19.5" customHeight="1" spans="1:26">
      <c r="A345" s="138">
        <v>340</v>
      </c>
      <c r="B345" s="138" t="s">
        <v>7833</v>
      </c>
      <c r="C345" s="138" t="s">
        <v>21</v>
      </c>
      <c r="D345" s="146" t="s">
        <v>333</v>
      </c>
      <c r="E345" s="157" t="s">
        <v>7834</v>
      </c>
      <c r="F345" s="157" t="s">
        <v>143</v>
      </c>
      <c r="G345" s="146">
        <v>17</v>
      </c>
      <c r="H345" s="157" t="s">
        <v>17785</v>
      </c>
      <c r="I345" s="157" t="s">
        <v>7835</v>
      </c>
      <c r="J345" s="146">
        <v>19127212192</v>
      </c>
      <c r="K345" s="157" t="s">
        <v>27</v>
      </c>
      <c r="L345" s="158">
        <v>44395</v>
      </c>
      <c r="M345" s="157" t="s">
        <v>28</v>
      </c>
      <c r="N345" s="157" t="s">
        <v>30</v>
      </c>
      <c r="O345" s="158"/>
      <c r="P345" s="146"/>
      <c r="Q345" s="157"/>
      <c r="R345" s="146"/>
      <c r="S345" s="139" t="s">
        <v>7833</v>
      </c>
      <c r="T345" s="146"/>
      <c r="Z345" s="130" t="str">
        <f t="shared" si="6"/>
        <v>19(7)韦盼盼</v>
      </c>
    </row>
    <row r="346" ht="19.5" customHeight="1" spans="1:26">
      <c r="A346" s="138">
        <v>341</v>
      </c>
      <c r="B346" s="138" t="s">
        <v>7836</v>
      </c>
      <c r="C346" s="138" t="s">
        <v>21</v>
      </c>
      <c r="D346" s="146" t="s">
        <v>333</v>
      </c>
      <c r="E346" s="157" t="s">
        <v>1506</v>
      </c>
      <c r="F346" s="157" t="s">
        <v>143</v>
      </c>
      <c r="G346" s="146">
        <v>17</v>
      </c>
      <c r="H346" s="157" t="s">
        <v>17786</v>
      </c>
      <c r="I346" s="157" t="s">
        <v>7838</v>
      </c>
      <c r="J346" s="146">
        <v>18889620153</v>
      </c>
      <c r="K346" s="157" t="s">
        <v>27</v>
      </c>
      <c r="L346" s="158">
        <v>44397</v>
      </c>
      <c r="M346" s="157" t="s">
        <v>28</v>
      </c>
      <c r="N346" s="157" t="s">
        <v>30</v>
      </c>
      <c r="O346" s="158"/>
      <c r="P346" s="146"/>
      <c r="Q346" s="157"/>
      <c r="R346" s="146"/>
      <c r="S346" s="139" t="s">
        <v>7836</v>
      </c>
      <c r="T346" s="146"/>
      <c r="Z346" s="130" t="str">
        <f t="shared" si="6"/>
        <v>19(7)韦玉婷</v>
      </c>
    </row>
    <row r="347" ht="19.5" customHeight="1" spans="1:26">
      <c r="A347" s="138">
        <v>342</v>
      </c>
      <c r="B347" s="138" t="s">
        <v>7839</v>
      </c>
      <c r="C347" s="138" t="s">
        <v>21</v>
      </c>
      <c r="D347" s="146" t="s">
        <v>333</v>
      </c>
      <c r="E347" s="146" t="s">
        <v>7840</v>
      </c>
      <c r="F347" s="146" t="s">
        <v>143</v>
      </c>
      <c r="G347" s="146">
        <v>17</v>
      </c>
      <c r="H347" s="146" t="s">
        <v>17787</v>
      </c>
      <c r="I347" s="146" t="s">
        <v>7842</v>
      </c>
      <c r="J347" s="146">
        <v>18877897382</v>
      </c>
      <c r="K347" s="146" t="s">
        <v>27</v>
      </c>
      <c r="L347" s="158">
        <v>44395</v>
      </c>
      <c r="M347" s="146" t="s">
        <v>28</v>
      </c>
      <c r="N347" s="146" t="s">
        <v>30</v>
      </c>
      <c r="O347" s="158"/>
      <c r="P347" s="146"/>
      <c r="Q347" s="146"/>
      <c r="R347" s="146"/>
      <c r="S347" s="139" t="s">
        <v>7839</v>
      </c>
      <c r="T347" s="146"/>
      <c r="Z347" s="130" t="str">
        <f t="shared" si="6"/>
        <v>19(7)韦海红</v>
      </c>
    </row>
    <row r="348" ht="19.5" customHeight="1" spans="1:26">
      <c r="A348" s="138">
        <v>343</v>
      </c>
      <c r="B348" s="138" t="s">
        <v>7847</v>
      </c>
      <c r="C348" s="138" t="s">
        <v>21</v>
      </c>
      <c r="D348" s="146" t="s">
        <v>333</v>
      </c>
      <c r="E348" s="146" t="s">
        <v>7848</v>
      </c>
      <c r="F348" s="146" t="s">
        <v>24</v>
      </c>
      <c r="G348" s="146">
        <v>16</v>
      </c>
      <c r="H348" s="146" t="s">
        <v>17758</v>
      </c>
      <c r="I348" s="146" t="s">
        <v>7849</v>
      </c>
      <c r="J348" s="146">
        <v>18107886272</v>
      </c>
      <c r="K348" s="146" t="s">
        <v>27</v>
      </c>
      <c r="L348" s="158">
        <v>44401</v>
      </c>
      <c r="M348" s="146"/>
      <c r="N348" s="146"/>
      <c r="O348" s="158"/>
      <c r="P348" s="146"/>
      <c r="Q348" s="146"/>
      <c r="R348" s="146"/>
      <c r="S348" s="139" t="s">
        <v>7847</v>
      </c>
      <c r="T348" s="146"/>
      <c r="Z348" s="130" t="str">
        <f t="shared" si="6"/>
        <v>19(7)韦昌飞</v>
      </c>
    </row>
    <row r="349" ht="19.5" customHeight="1" spans="1:26">
      <c r="A349" s="138">
        <v>344</v>
      </c>
      <c r="B349" s="138" t="s">
        <v>7853</v>
      </c>
      <c r="C349" s="138" t="s">
        <v>21</v>
      </c>
      <c r="D349" s="146" t="s">
        <v>333</v>
      </c>
      <c r="E349" s="146" t="s">
        <v>7854</v>
      </c>
      <c r="F349" s="146" t="s">
        <v>24</v>
      </c>
      <c r="G349" s="146">
        <v>17</v>
      </c>
      <c r="H349" s="146" t="s">
        <v>17788</v>
      </c>
      <c r="I349" s="146" t="s">
        <v>7856</v>
      </c>
      <c r="J349" s="146">
        <v>19877861370</v>
      </c>
      <c r="K349" s="146" t="s">
        <v>27</v>
      </c>
      <c r="L349" s="158">
        <v>44398</v>
      </c>
      <c r="M349" s="146" t="s">
        <v>28</v>
      </c>
      <c r="N349" s="146" t="s">
        <v>30</v>
      </c>
      <c r="O349" s="158"/>
      <c r="P349" s="146"/>
      <c r="Q349" s="146"/>
      <c r="R349" s="146"/>
      <c r="S349" s="139" t="s">
        <v>7853</v>
      </c>
      <c r="T349" s="146"/>
      <c r="Z349" s="130" t="str">
        <f t="shared" si="6"/>
        <v>19(7)潘振发</v>
      </c>
    </row>
    <row r="350" ht="19.5" customHeight="1" spans="1:26">
      <c r="A350" s="138">
        <v>345</v>
      </c>
      <c r="B350" s="138" t="s">
        <v>7865</v>
      </c>
      <c r="C350" s="138" t="s">
        <v>21</v>
      </c>
      <c r="D350" s="146" t="s">
        <v>333</v>
      </c>
      <c r="E350" s="146" t="s">
        <v>7866</v>
      </c>
      <c r="F350" s="146" t="s">
        <v>24</v>
      </c>
      <c r="G350" s="146">
        <v>16</v>
      </c>
      <c r="H350" s="146" t="s">
        <v>9986</v>
      </c>
      <c r="I350" s="146" t="s">
        <v>1321</v>
      </c>
      <c r="J350" s="146">
        <v>15296877518</v>
      </c>
      <c r="K350" s="146" t="s">
        <v>27</v>
      </c>
      <c r="L350" s="158">
        <v>44409</v>
      </c>
      <c r="M350" s="146" t="s">
        <v>4547</v>
      </c>
      <c r="N350" s="146" t="s">
        <v>30</v>
      </c>
      <c r="O350" s="158"/>
      <c r="P350" s="146"/>
      <c r="Q350" s="146"/>
      <c r="R350" s="146"/>
      <c r="S350" s="139" t="s">
        <v>7865</v>
      </c>
      <c r="T350" s="146"/>
      <c r="Z350" s="130" t="str">
        <f t="shared" si="6"/>
        <v>19(7)韦德豪</v>
      </c>
    </row>
    <row r="351" ht="19.5" customHeight="1" spans="1:26">
      <c r="A351" s="138">
        <v>346</v>
      </c>
      <c r="B351" s="138" t="s">
        <v>7868</v>
      </c>
      <c r="C351" s="138" t="s">
        <v>21</v>
      </c>
      <c r="D351" s="146" t="s">
        <v>333</v>
      </c>
      <c r="E351" s="146" t="s">
        <v>7869</v>
      </c>
      <c r="F351" s="146" t="s">
        <v>24</v>
      </c>
      <c r="G351" s="146">
        <v>17</v>
      </c>
      <c r="H351" s="146" t="s">
        <v>6697</v>
      </c>
      <c r="I351" s="146" t="s">
        <v>7870</v>
      </c>
      <c r="J351" s="146">
        <v>13507783823</v>
      </c>
      <c r="K351" s="146" t="s">
        <v>27</v>
      </c>
      <c r="L351" s="158">
        <v>44402</v>
      </c>
      <c r="M351" s="146" t="s">
        <v>54</v>
      </c>
      <c r="N351" s="146" t="s">
        <v>30</v>
      </c>
      <c r="O351" s="158"/>
      <c r="P351" s="146"/>
      <c r="Q351" s="146"/>
      <c r="R351" s="146"/>
      <c r="S351" s="139" t="s">
        <v>7868</v>
      </c>
      <c r="T351" s="146"/>
      <c r="Z351" s="130" t="str">
        <f t="shared" si="6"/>
        <v>19(7)马天威</v>
      </c>
    </row>
    <row r="352" ht="19.5" customHeight="1" spans="1:26">
      <c r="A352" s="138">
        <v>347</v>
      </c>
      <c r="B352" s="138" t="s">
        <v>7871</v>
      </c>
      <c r="C352" s="138" t="s">
        <v>21</v>
      </c>
      <c r="D352" s="146" t="s">
        <v>333</v>
      </c>
      <c r="E352" s="146" t="s">
        <v>7872</v>
      </c>
      <c r="F352" s="146" t="s">
        <v>24</v>
      </c>
      <c r="G352" s="146">
        <v>16</v>
      </c>
      <c r="H352" s="146" t="s">
        <v>4126</v>
      </c>
      <c r="I352" s="146" t="s">
        <v>7873</v>
      </c>
      <c r="J352" s="146">
        <v>15277848423</v>
      </c>
      <c r="K352" s="146" t="s">
        <v>27</v>
      </c>
      <c r="L352" s="158">
        <v>44396</v>
      </c>
      <c r="M352" s="146" t="s">
        <v>68</v>
      </c>
      <c r="N352" s="146" t="s">
        <v>30</v>
      </c>
      <c r="O352" s="158"/>
      <c r="P352" s="146"/>
      <c r="Q352" s="146"/>
      <c r="R352" s="146"/>
      <c r="S352" s="139" t="s">
        <v>7871</v>
      </c>
      <c r="T352" s="146"/>
      <c r="Z352" s="130" t="str">
        <f t="shared" si="6"/>
        <v>19(7)潘英帅</v>
      </c>
    </row>
    <row r="353" ht="19.5" customHeight="1" spans="1:26">
      <c r="A353" s="138">
        <v>348</v>
      </c>
      <c r="B353" s="138" t="s">
        <v>7874</v>
      </c>
      <c r="C353" s="138" t="s">
        <v>21</v>
      </c>
      <c r="D353" s="146" t="s">
        <v>333</v>
      </c>
      <c r="E353" s="146" t="s">
        <v>7875</v>
      </c>
      <c r="F353" s="146" t="s">
        <v>143</v>
      </c>
      <c r="G353" s="146">
        <v>16</v>
      </c>
      <c r="H353" s="146" t="s">
        <v>7876</v>
      </c>
      <c r="I353" s="146" t="s">
        <v>7877</v>
      </c>
      <c r="J353" s="146">
        <v>19907881912</v>
      </c>
      <c r="K353" s="146" t="s">
        <v>27</v>
      </c>
      <c r="L353" s="158">
        <v>44398</v>
      </c>
      <c r="M353" s="146" t="s">
        <v>1352</v>
      </c>
      <c r="N353" s="146" t="s">
        <v>30</v>
      </c>
      <c r="O353" s="158"/>
      <c r="P353" s="146"/>
      <c r="Q353" s="146"/>
      <c r="R353" s="146"/>
      <c r="S353" s="139" t="s">
        <v>7874</v>
      </c>
      <c r="T353" s="146"/>
      <c r="Z353" s="130" t="str">
        <f t="shared" si="6"/>
        <v>19(7)梁卓莉</v>
      </c>
    </row>
    <row r="354" ht="19.5" customHeight="1" spans="1:26">
      <c r="A354" s="138">
        <v>349</v>
      </c>
      <c r="B354" s="138" t="s">
        <v>7885</v>
      </c>
      <c r="C354" s="138" t="s">
        <v>21</v>
      </c>
      <c r="D354" s="146" t="s">
        <v>333</v>
      </c>
      <c r="E354" s="146" t="s">
        <v>7886</v>
      </c>
      <c r="F354" s="146" t="s">
        <v>143</v>
      </c>
      <c r="G354" s="146">
        <v>17</v>
      </c>
      <c r="H354" s="146" t="s">
        <v>17789</v>
      </c>
      <c r="I354" s="146" t="s">
        <v>7887</v>
      </c>
      <c r="J354" s="146">
        <v>18278864389</v>
      </c>
      <c r="K354" s="146" t="s">
        <v>27</v>
      </c>
      <c r="L354" s="158">
        <v>44396</v>
      </c>
      <c r="M354" s="146" t="s">
        <v>185</v>
      </c>
      <c r="N354" s="146" t="s">
        <v>30</v>
      </c>
      <c r="O354" s="158"/>
      <c r="P354" s="146"/>
      <c r="Q354" s="146"/>
      <c r="R354" s="146"/>
      <c r="S354" s="139" t="s">
        <v>7885</v>
      </c>
      <c r="T354" s="146"/>
      <c r="Z354" s="130" t="str">
        <f t="shared" si="6"/>
        <v>19(7)覃金宝</v>
      </c>
    </row>
    <row r="355" ht="19.5" customHeight="1" spans="1:26">
      <c r="A355" s="138">
        <v>350</v>
      </c>
      <c r="B355" s="138" t="s">
        <v>7888</v>
      </c>
      <c r="C355" s="138" t="s">
        <v>21</v>
      </c>
      <c r="D355" s="146" t="s">
        <v>339</v>
      </c>
      <c r="E355" s="146" t="s">
        <v>7889</v>
      </c>
      <c r="F355" s="146" t="s">
        <v>24</v>
      </c>
      <c r="G355" s="146">
        <v>17</v>
      </c>
      <c r="H355" s="146" t="s">
        <v>5001</v>
      </c>
      <c r="I355" s="146" t="s">
        <v>7890</v>
      </c>
      <c r="J355" s="146">
        <v>18176117889</v>
      </c>
      <c r="K355" s="146" t="s">
        <v>27</v>
      </c>
      <c r="L355" s="158" t="s">
        <v>7891</v>
      </c>
      <c r="M355" s="146" t="s">
        <v>28</v>
      </c>
      <c r="N355" s="146" t="s">
        <v>30</v>
      </c>
      <c r="O355" s="158"/>
      <c r="P355" s="146"/>
      <c r="Q355" s="146"/>
      <c r="R355" s="146"/>
      <c r="S355" s="139" t="s">
        <v>7888</v>
      </c>
      <c r="T355" s="146"/>
      <c r="Z355" s="130" t="str">
        <f t="shared" si="6"/>
        <v>19(8)蓝嵩杰</v>
      </c>
    </row>
    <row r="356" ht="19.5" customHeight="1" spans="1:26">
      <c r="A356" s="138">
        <v>351</v>
      </c>
      <c r="B356" s="138" t="s">
        <v>7898</v>
      </c>
      <c r="C356" s="138" t="s">
        <v>21</v>
      </c>
      <c r="D356" s="146" t="s">
        <v>339</v>
      </c>
      <c r="E356" s="146" t="s">
        <v>7899</v>
      </c>
      <c r="F356" s="146" t="s">
        <v>143</v>
      </c>
      <c r="G356" s="146">
        <v>16</v>
      </c>
      <c r="H356" s="146" t="s">
        <v>17790</v>
      </c>
      <c r="I356" s="146" t="s">
        <v>7901</v>
      </c>
      <c r="J356" s="146">
        <v>18077893646</v>
      </c>
      <c r="K356" s="146" t="s">
        <v>27</v>
      </c>
      <c r="L356" s="158" t="s">
        <v>7902</v>
      </c>
      <c r="M356" s="146" t="s">
        <v>28</v>
      </c>
      <c r="N356" s="146" t="s">
        <v>30</v>
      </c>
      <c r="O356" s="158"/>
      <c r="P356" s="146"/>
      <c r="Q356" s="146"/>
      <c r="R356" s="146"/>
      <c r="S356" s="139" t="s">
        <v>7898</v>
      </c>
      <c r="T356" s="146"/>
      <c r="Z356" s="130" t="str">
        <f t="shared" si="6"/>
        <v>19(8)韦珍</v>
      </c>
    </row>
    <row r="357" ht="19.5" customHeight="1" spans="1:26">
      <c r="A357" s="138">
        <v>352</v>
      </c>
      <c r="B357" s="138" t="s">
        <v>7906</v>
      </c>
      <c r="C357" s="138" t="s">
        <v>21</v>
      </c>
      <c r="D357" s="146" t="s">
        <v>339</v>
      </c>
      <c r="E357" s="146" t="s">
        <v>7907</v>
      </c>
      <c r="F357" s="146" t="s">
        <v>143</v>
      </c>
      <c r="G357" s="146">
        <v>17</v>
      </c>
      <c r="H357" s="146" t="s">
        <v>7908</v>
      </c>
      <c r="I357" s="146" t="s">
        <v>5333</v>
      </c>
      <c r="J357" s="146">
        <v>19127176217</v>
      </c>
      <c r="K357" s="146" t="s">
        <v>27</v>
      </c>
      <c r="L357" s="158" t="s">
        <v>7909</v>
      </c>
      <c r="M357" s="146" t="s">
        <v>7910</v>
      </c>
      <c r="N357" s="146" t="s">
        <v>30</v>
      </c>
      <c r="O357" s="158"/>
      <c r="P357" s="146"/>
      <c r="Q357" s="146" t="s">
        <v>30</v>
      </c>
      <c r="R357" s="146"/>
      <c r="S357" s="139" t="s">
        <v>7906</v>
      </c>
      <c r="T357" s="146"/>
      <c r="Z357" s="130" t="str">
        <f t="shared" si="6"/>
        <v>19(8)蒙艳春</v>
      </c>
    </row>
    <row r="358" ht="19.5" customHeight="1" spans="1:26">
      <c r="A358" s="138">
        <v>353</v>
      </c>
      <c r="B358" s="138" t="s">
        <v>7911</v>
      </c>
      <c r="C358" s="138" t="s">
        <v>21</v>
      </c>
      <c r="D358" s="146" t="s">
        <v>339</v>
      </c>
      <c r="E358" s="146" t="s">
        <v>7912</v>
      </c>
      <c r="F358" s="146" t="s">
        <v>143</v>
      </c>
      <c r="G358" s="146">
        <v>17</v>
      </c>
      <c r="H358" s="146" t="s">
        <v>3746</v>
      </c>
      <c r="I358" s="146" t="s">
        <v>7913</v>
      </c>
      <c r="J358" s="146">
        <v>18877898238</v>
      </c>
      <c r="K358" s="146" t="s">
        <v>27</v>
      </c>
      <c r="L358" s="158">
        <v>44396</v>
      </c>
      <c r="M358" s="146" t="s">
        <v>68</v>
      </c>
      <c r="N358" s="146" t="s">
        <v>27</v>
      </c>
      <c r="O358" s="158">
        <v>44396</v>
      </c>
      <c r="P358" s="146" t="s">
        <v>68</v>
      </c>
      <c r="Q358" s="146"/>
      <c r="R358" s="146"/>
      <c r="S358" s="139" t="s">
        <v>7911</v>
      </c>
      <c r="T358" s="146"/>
      <c r="Z358" s="130" t="str">
        <f t="shared" si="6"/>
        <v>19(8)覃兰珍</v>
      </c>
    </row>
    <row r="359" ht="19.5" customHeight="1" spans="1:26">
      <c r="A359" s="138">
        <v>354</v>
      </c>
      <c r="B359" s="138" t="s">
        <v>7914</v>
      </c>
      <c r="C359" s="138" t="s">
        <v>21</v>
      </c>
      <c r="D359" s="146" t="s">
        <v>339</v>
      </c>
      <c r="E359" s="146" t="s">
        <v>7915</v>
      </c>
      <c r="F359" s="146" t="s">
        <v>24</v>
      </c>
      <c r="G359" s="146">
        <v>16</v>
      </c>
      <c r="H359" s="146" t="s">
        <v>7916</v>
      </c>
      <c r="I359" s="146" t="s">
        <v>7917</v>
      </c>
      <c r="J359" s="146">
        <v>19994531568</v>
      </c>
      <c r="K359" s="146" t="s">
        <v>27</v>
      </c>
      <c r="L359" s="158">
        <v>44395</v>
      </c>
      <c r="M359" s="146" t="s">
        <v>1352</v>
      </c>
      <c r="N359" s="146" t="s">
        <v>27</v>
      </c>
      <c r="O359" s="158">
        <v>44416</v>
      </c>
      <c r="P359" s="146" t="s">
        <v>1352</v>
      </c>
      <c r="Q359" s="146" t="s">
        <v>30</v>
      </c>
      <c r="R359" s="146"/>
      <c r="S359" s="139" t="s">
        <v>7914</v>
      </c>
      <c r="T359" s="146"/>
      <c r="Z359" s="130" t="str">
        <f t="shared" si="6"/>
        <v>19(8)韦金猛</v>
      </c>
    </row>
    <row r="360" ht="19.5" customHeight="1" spans="1:26">
      <c r="A360" s="138">
        <v>355</v>
      </c>
      <c r="B360" s="138" t="s">
        <v>7922</v>
      </c>
      <c r="C360" s="138" t="s">
        <v>21</v>
      </c>
      <c r="D360" s="146" t="s">
        <v>339</v>
      </c>
      <c r="E360" s="146" t="s">
        <v>7923</v>
      </c>
      <c r="F360" s="146" t="s">
        <v>24</v>
      </c>
      <c r="G360" s="146">
        <v>17</v>
      </c>
      <c r="H360" s="146" t="s">
        <v>7924</v>
      </c>
      <c r="I360" s="146" t="s">
        <v>7925</v>
      </c>
      <c r="J360" s="146">
        <v>18176118495</v>
      </c>
      <c r="K360" s="146" t="s">
        <v>27</v>
      </c>
      <c r="L360" s="158">
        <v>44395</v>
      </c>
      <c r="M360" s="146" t="s">
        <v>2747</v>
      </c>
      <c r="N360" s="146" t="s">
        <v>30</v>
      </c>
      <c r="O360" s="158"/>
      <c r="P360" s="146"/>
      <c r="Q360" s="146" t="s">
        <v>30</v>
      </c>
      <c r="R360" s="146"/>
      <c r="S360" s="139" t="s">
        <v>7922</v>
      </c>
      <c r="T360" s="146"/>
      <c r="Z360" s="130" t="str">
        <f t="shared" si="6"/>
        <v>19(8)蓝天程</v>
      </c>
    </row>
    <row r="361" ht="19.5" customHeight="1" spans="1:26">
      <c r="A361" s="138">
        <v>356</v>
      </c>
      <c r="B361" s="138" t="s">
        <v>7926</v>
      </c>
      <c r="C361" s="138" t="s">
        <v>21</v>
      </c>
      <c r="D361" s="146" t="s">
        <v>339</v>
      </c>
      <c r="E361" s="146" t="s">
        <v>3449</v>
      </c>
      <c r="F361" s="146" t="s">
        <v>143</v>
      </c>
      <c r="G361" s="146">
        <v>17</v>
      </c>
      <c r="H361" s="146" t="s">
        <v>7927</v>
      </c>
      <c r="I361" s="146" t="s">
        <v>7928</v>
      </c>
      <c r="J361" s="146">
        <v>18174936887</v>
      </c>
      <c r="K361" s="146" t="s">
        <v>27</v>
      </c>
      <c r="L361" s="158">
        <v>44396</v>
      </c>
      <c r="M361" s="146" t="s">
        <v>133</v>
      </c>
      <c r="N361" s="146" t="s">
        <v>30</v>
      </c>
      <c r="O361" s="158"/>
      <c r="P361" s="146"/>
      <c r="Q361" s="146" t="s">
        <v>30</v>
      </c>
      <c r="R361" s="146"/>
      <c r="S361" s="139" t="s">
        <v>7926</v>
      </c>
      <c r="T361" s="146"/>
      <c r="Z361" s="130" t="str">
        <f t="shared" si="6"/>
        <v>19(8)蒙凤英</v>
      </c>
    </row>
    <row r="362" ht="19.5" customHeight="1" spans="1:26">
      <c r="A362" s="138">
        <v>357</v>
      </c>
      <c r="B362" s="138" t="s">
        <v>7929</v>
      </c>
      <c r="C362" s="138" t="s">
        <v>21</v>
      </c>
      <c r="D362" s="146" t="s">
        <v>339</v>
      </c>
      <c r="E362" s="146" t="s">
        <v>7930</v>
      </c>
      <c r="F362" s="146" t="s">
        <v>143</v>
      </c>
      <c r="G362" s="146">
        <v>17</v>
      </c>
      <c r="H362" s="146" t="s">
        <v>4942</v>
      </c>
      <c r="I362" s="146" t="s">
        <v>7931</v>
      </c>
      <c r="J362" s="146">
        <v>13414879640</v>
      </c>
      <c r="K362" s="146" t="s">
        <v>27</v>
      </c>
      <c r="L362" s="158" t="s">
        <v>7932</v>
      </c>
      <c r="M362" s="146" t="s">
        <v>6144</v>
      </c>
      <c r="N362" s="146" t="s">
        <v>30</v>
      </c>
      <c r="O362" s="158"/>
      <c r="P362" s="146"/>
      <c r="Q362" s="146" t="s">
        <v>30</v>
      </c>
      <c r="R362" s="146"/>
      <c r="S362" s="139" t="s">
        <v>7929</v>
      </c>
      <c r="T362" s="146"/>
      <c r="Z362" s="130" t="str">
        <f t="shared" si="6"/>
        <v>19(8)班春鸾</v>
      </c>
    </row>
    <row r="363" ht="19.5" customHeight="1" spans="1:26">
      <c r="A363" s="138">
        <v>358</v>
      </c>
      <c r="B363" s="138" t="s">
        <v>7938</v>
      </c>
      <c r="C363" s="138" t="s">
        <v>21</v>
      </c>
      <c r="D363" s="146" t="s">
        <v>339</v>
      </c>
      <c r="E363" s="146" t="s">
        <v>7939</v>
      </c>
      <c r="F363" s="146" t="s">
        <v>24</v>
      </c>
      <c r="G363" s="146">
        <v>16</v>
      </c>
      <c r="H363" s="146" t="s">
        <v>7940</v>
      </c>
      <c r="I363" s="146" t="s">
        <v>7941</v>
      </c>
      <c r="J363" s="146">
        <v>13907888290</v>
      </c>
      <c r="K363" s="146" t="s">
        <v>27</v>
      </c>
      <c r="L363" s="158" t="s">
        <v>7942</v>
      </c>
      <c r="M363" s="146" t="s">
        <v>7943</v>
      </c>
      <c r="N363" s="146" t="s">
        <v>30</v>
      </c>
      <c r="O363" s="158"/>
      <c r="P363" s="146"/>
      <c r="Q363" s="146"/>
      <c r="R363" s="146"/>
      <c r="S363" s="139" t="s">
        <v>7938</v>
      </c>
      <c r="T363" s="146"/>
      <c r="Z363" s="130" t="str">
        <f t="shared" si="6"/>
        <v>19(8)蒙微云</v>
      </c>
    </row>
    <row r="364" ht="19.5" customHeight="1" spans="1:26">
      <c r="A364" s="138">
        <v>359</v>
      </c>
      <c r="B364" s="138" t="s">
        <v>7948</v>
      </c>
      <c r="C364" s="138" t="s">
        <v>21</v>
      </c>
      <c r="D364" s="146" t="s">
        <v>339</v>
      </c>
      <c r="E364" s="146" t="s">
        <v>7949</v>
      </c>
      <c r="F364" s="146" t="s">
        <v>143</v>
      </c>
      <c r="G364" s="146">
        <v>17</v>
      </c>
      <c r="H364" s="146" t="s">
        <v>7950</v>
      </c>
      <c r="I364" s="146" t="s">
        <v>7951</v>
      </c>
      <c r="J364" s="146" t="s">
        <v>7952</v>
      </c>
      <c r="K364" s="146" t="s">
        <v>27</v>
      </c>
      <c r="L364" s="158" t="s">
        <v>7953</v>
      </c>
      <c r="M364" s="146" t="s">
        <v>1352</v>
      </c>
      <c r="N364" s="146" t="s">
        <v>30</v>
      </c>
      <c r="O364" s="158"/>
      <c r="P364" s="146"/>
      <c r="Q364" s="146"/>
      <c r="R364" s="146"/>
      <c r="S364" s="139" t="s">
        <v>7948</v>
      </c>
      <c r="T364" s="146"/>
      <c r="Z364" s="130" t="str">
        <f t="shared" si="6"/>
        <v>19(8)陆牟玉</v>
      </c>
    </row>
    <row r="365" ht="19.5" customHeight="1" spans="1:26">
      <c r="A365" s="138">
        <v>360</v>
      </c>
      <c r="B365" s="138" t="s">
        <v>7958</v>
      </c>
      <c r="C365" s="138" t="s">
        <v>21</v>
      </c>
      <c r="D365" s="146" t="s">
        <v>339</v>
      </c>
      <c r="E365" s="146" t="s">
        <v>7959</v>
      </c>
      <c r="F365" s="146" t="s">
        <v>143</v>
      </c>
      <c r="G365" s="146">
        <v>17</v>
      </c>
      <c r="H365" s="146" t="s">
        <v>118</v>
      </c>
      <c r="I365" s="146" t="s">
        <v>6847</v>
      </c>
      <c r="J365" s="146">
        <v>13737941771</v>
      </c>
      <c r="K365" s="146" t="s">
        <v>27</v>
      </c>
      <c r="L365" s="158">
        <v>44394</v>
      </c>
      <c r="M365" s="146" t="s">
        <v>1217</v>
      </c>
      <c r="N365" s="139" t="s">
        <v>27</v>
      </c>
      <c r="O365" s="158">
        <v>44416</v>
      </c>
      <c r="P365" s="146" t="s">
        <v>1217</v>
      </c>
      <c r="Q365" s="146" t="s">
        <v>30</v>
      </c>
      <c r="R365" s="146"/>
      <c r="S365" s="139" t="s">
        <v>7958</v>
      </c>
      <c r="T365" s="146"/>
      <c r="Z365" s="130" t="str">
        <f t="shared" si="6"/>
        <v>19(8)兰莹莹</v>
      </c>
    </row>
    <row r="366" ht="19.5" customHeight="1" spans="1:26">
      <c r="A366" s="138">
        <v>361</v>
      </c>
      <c r="B366" s="138" t="s">
        <v>7960</v>
      </c>
      <c r="C366" s="138" t="s">
        <v>21</v>
      </c>
      <c r="D366" s="146" t="s">
        <v>339</v>
      </c>
      <c r="E366" s="146" t="s">
        <v>7961</v>
      </c>
      <c r="F366" s="146" t="s">
        <v>24</v>
      </c>
      <c r="G366" s="146">
        <v>17</v>
      </c>
      <c r="H366" s="157" t="s">
        <v>17791</v>
      </c>
      <c r="I366" s="146" t="s">
        <v>7962</v>
      </c>
      <c r="J366" s="146" t="s">
        <v>17792</v>
      </c>
      <c r="K366" s="146" t="s">
        <v>27</v>
      </c>
      <c r="L366" s="158">
        <v>44395</v>
      </c>
      <c r="M366" s="146" t="s">
        <v>28</v>
      </c>
      <c r="N366" s="146" t="s">
        <v>30</v>
      </c>
      <c r="O366" s="158"/>
      <c r="P366" s="146"/>
      <c r="Q366" s="146" t="s">
        <v>30</v>
      </c>
      <c r="R366" s="146" t="s">
        <v>7963</v>
      </c>
      <c r="S366" s="139" t="s">
        <v>7960</v>
      </c>
      <c r="T366" s="146" t="s">
        <v>7963</v>
      </c>
      <c r="Z366" s="130" t="str">
        <f t="shared" si="6"/>
        <v>19(8)蒙钦</v>
      </c>
    </row>
    <row r="367" ht="19.5" customHeight="1" spans="1:26">
      <c r="A367" s="138">
        <v>362</v>
      </c>
      <c r="B367" s="138" t="s">
        <v>7966</v>
      </c>
      <c r="C367" s="138" t="s">
        <v>21</v>
      </c>
      <c r="D367" s="146" t="s">
        <v>339</v>
      </c>
      <c r="E367" s="146" t="s">
        <v>7967</v>
      </c>
      <c r="F367" s="146" t="s">
        <v>24</v>
      </c>
      <c r="G367" s="146">
        <v>17</v>
      </c>
      <c r="H367" s="146" t="s">
        <v>7968</v>
      </c>
      <c r="I367" s="146" t="s">
        <v>7969</v>
      </c>
      <c r="J367" s="146">
        <v>13481849070</v>
      </c>
      <c r="K367" s="146" t="s">
        <v>27</v>
      </c>
      <c r="L367" s="158" t="s">
        <v>7970</v>
      </c>
      <c r="M367" s="146" t="s">
        <v>3693</v>
      </c>
      <c r="N367" s="146" t="s">
        <v>30</v>
      </c>
      <c r="O367" s="158"/>
      <c r="P367" s="146"/>
      <c r="Q367" s="146" t="s">
        <v>30</v>
      </c>
      <c r="R367" s="146"/>
      <c r="S367" s="139" t="s">
        <v>7966</v>
      </c>
      <c r="T367" s="146"/>
      <c r="Z367" s="130" t="str">
        <f t="shared" si="6"/>
        <v>19(8)韦朝盛</v>
      </c>
    </row>
    <row r="368" ht="19.5" customHeight="1" spans="1:26">
      <c r="A368" s="138">
        <v>363</v>
      </c>
      <c r="B368" s="138" t="s">
        <v>7971</v>
      </c>
      <c r="C368" s="138" t="s">
        <v>21</v>
      </c>
      <c r="D368" s="146" t="s">
        <v>339</v>
      </c>
      <c r="E368" s="146" t="s">
        <v>7972</v>
      </c>
      <c r="F368" s="146" t="s">
        <v>24</v>
      </c>
      <c r="G368" s="146">
        <v>17</v>
      </c>
      <c r="H368" s="146" t="s">
        <v>7973</v>
      </c>
      <c r="I368" s="146" t="s">
        <v>7974</v>
      </c>
      <c r="J368" s="146" t="s">
        <v>7975</v>
      </c>
      <c r="K368" s="146" t="s">
        <v>27</v>
      </c>
      <c r="L368" s="158" t="s">
        <v>7976</v>
      </c>
      <c r="M368" s="146" t="s">
        <v>54</v>
      </c>
      <c r="N368" s="146" t="s">
        <v>30</v>
      </c>
      <c r="O368" s="158"/>
      <c r="P368" s="146"/>
      <c r="Q368" s="146"/>
      <c r="R368" s="146"/>
      <c r="S368" s="139" t="s">
        <v>7971</v>
      </c>
      <c r="T368" s="146"/>
      <c r="Z368" s="130" t="str">
        <f t="shared" si="6"/>
        <v>19(8)陆誉露</v>
      </c>
    </row>
    <row r="369" ht="19.5" customHeight="1" spans="1:26">
      <c r="A369" s="138">
        <v>364</v>
      </c>
      <c r="B369" s="138" t="s">
        <v>7977</v>
      </c>
      <c r="C369" s="138" t="s">
        <v>21</v>
      </c>
      <c r="D369" s="146" t="s">
        <v>339</v>
      </c>
      <c r="E369" s="146" t="s">
        <v>7978</v>
      </c>
      <c r="F369" s="146" t="s">
        <v>24</v>
      </c>
      <c r="G369" s="146">
        <v>17</v>
      </c>
      <c r="H369" s="146" t="s">
        <v>17747</v>
      </c>
      <c r="I369" s="146" t="s">
        <v>7979</v>
      </c>
      <c r="J369" s="146">
        <v>18174939930</v>
      </c>
      <c r="K369" s="146" t="s">
        <v>27</v>
      </c>
      <c r="L369" s="158">
        <v>44414</v>
      </c>
      <c r="M369" s="146" t="s">
        <v>7980</v>
      </c>
      <c r="N369" s="146" t="s">
        <v>30</v>
      </c>
      <c r="O369" s="158"/>
      <c r="P369" s="146"/>
      <c r="Q369" s="146" t="s">
        <v>30</v>
      </c>
      <c r="R369" s="146"/>
      <c r="S369" s="139" t="s">
        <v>7977</v>
      </c>
      <c r="T369" s="146"/>
      <c r="Z369" s="130" t="str">
        <f t="shared" si="6"/>
        <v>19(8)覃英杰</v>
      </c>
    </row>
    <row r="370" ht="19.5" customHeight="1" spans="1:26">
      <c r="A370" s="138">
        <v>365</v>
      </c>
      <c r="B370" s="138" t="s">
        <v>7981</v>
      </c>
      <c r="C370" s="138" t="s">
        <v>21</v>
      </c>
      <c r="D370" s="146" t="s">
        <v>339</v>
      </c>
      <c r="E370" s="146" t="s">
        <v>7982</v>
      </c>
      <c r="F370" s="146" t="s">
        <v>143</v>
      </c>
      <c r="G370" s="146">
        <v>17</v>
      </c>
      <c r="H370" s="146" t="s">
        <v>4094</v>
      </c>
      <c r="I370" s="146" t="s">
        <v>7983</v>
      </c>
      <c r="J370" s="146">
        <v>18070861715</v>
      </c>
      <c r="K370" s="146" t="s">
        <v>27</v>
      </c>
      <c r="L370" s="158">
        <v>44394</v>
      </c>
      <c r="M370" s="146" t="s">
        <v>28</v>
      </c>
      <c r="N370" s="146" t="s">
        <v>27</v>
      </c>
      <c r="O370" s="158">
        <v>44415</v>
      </c>
      <c r="P370" s="146" t="s">
        <v>7984</v>
      </c>
      <c r="Q370" s="146" t="s">
        <v>30</v>
      </c>
      <c r="R370" s="146"/>
      <c r="S370" s="139" t="s">
        <v>7981</v>
      </c>
      <c r="T370" s="146"/>
      <c r="Z370" s="130" t="str">
        <f t="shared" si="6"/>
        <v>19(8)蓝彩珊</v>
      </c>
    </row>
    <row r="371" ht="19.5" customHeight="1" spans="1:26">
      <c r="A371" s="138">
        <v>366</v>
      </c>
      <c r="B371" s="138" t="s">
        <v>7985</v>
      </c>
      <c r="C371" s="138" t="s">
        <v>21</v>
      </c>
      <c r="D371" s="146" t="s">
        <v>339</v>
      </c>
      <c r="E371" s="146" t="s">
        <v>7986</v>
      </c>
      <c r="F371" s="146" t="s">
        <v>143</v>
      </c>
      <c r="G371" s="146">
        <v>17</v>
      </c>
      <c r="H371" s="146" t="s">
        <v>2553</v>
      </c>
      <c r="I371" s="146" t="s">
        <v>2554</v>
      </c>
      <c r="J371" s="146">
        <v>15977838201</v>
      </c>
      <c r="K371" s="146" t="s">
        <v>27</v>
      </c>
      <c r="L371" s="158">
        <v>44396</v>
      </c>
      <c r="M371" s="146" t="s">
        <v>2747</v>
      </c>
      <c r="N371" s="146" t="s">
        <v>30</v>
      </c>
      <c r="O371" s="158"/>
      <c r="P371" s="146"/>
      <c r="Q371" s="146" t="s">
        <v>30</v>
      </c>
      <c r="R371" s="146"/>
      <c r="S371" s="139" t="s">
        <v>7985</v>
      </c>
      <c r="T371" s="146"/>
      <c r="Z371" s="130" t="str">
        <f t="shared" si="6"/>
        <v>19(8)班翠岐</v>
      </c>
    </row>
    <row r="372" ht="19.5" customHeight="1" spans="1:26">
      <c r="A372" s="138">
        <v>367</v>
      </c>
      <c r="B372" s="138" t="s">
        <v>7992</v>
      </c>
      <c r="C372" s="138" t="s">
        <v>21</v>
      </c>
      <c r="D372" s="146" t="s">
        <v>339</v>
      </c>
      <c r="E372" s="146" t="s">
        <v>7993</v>
      </c>
      <c r="F372" s="146" t="s">
        <v>24</v>
      </c>
      <c r="G372" s="146">
        <v>17</v>
      </c>
      <c r="H372" s="146" t="s">
        <v>17793</v>
      </c>
      <c r="I372" s="146" t="s">
        <v>7995</v>
      </c>
      <c r="J372" s="146">
        <v>15977839292</v>
      </c>
      <c r="K372" s="146" t="s">
        <v>27</v>
      </c>
      <c r="L372" s="158">
        <v>44396</v>
      </c>
      <c r="M372" s="146" t="s">
        <v>17794</v>
      </c>
      <c r="N372" s="146" t="s">
        <v>30</v>
      </c>
      <c r="O372" s="158"/>
      <c r="P372" s="146"/>
      <c r="Q372" s="146"/>
      <c r="R372" s="146"/>
      <c r="S372" s="139" t="s">
        <v>7992</v>
      </c>
      <c r="T372" s="146"/>
      <c r="Z372" s="130" t="str">
        <f t="shared" si="6"/>
        <v>19(8)韦森乐</v>
      </c>
    </row>
    <row r="373" ht="19.5" customHeight="1" spans="1:26">
      <c r="A373" s="138">
        <v>368</v>
      </c>
      <c r="B373" s="138" t="s">
        <v>7996</v>
      </c>
      <c r="C373" s="138" t="s">
        <v>21</v>
      </c>
      <c r="D373" s="146" t="s">
        <v>339</v>
      </c>
      <c r="E373" s="146" t="s">
        <v>7997</v>
      </c>
      <c r="F373" s="146" t="s">
        <v>24</v>
      </c>
      <c r="G373" s="146">
        <v>17</v>
      </c>
      <c r="H373" s="146" t="s">
        <v>7998</v>
      </c>
      <c r="I373" s="146" t="s">
        <v>7999</v>
      </c>
      <c r="J373" s="146">
        <v>18877857795</v>
      </c>
      <c r="K373" s="146" t="s">
        <v>27</v>
      </c>
      <c r="L373" s="158">
        <v>44395</v>
      </c>
      <c r="M373" s="146" t="s">
        <v>1273</v>
      </c>
      <c r="N373" s="146" t="s">
        <v>30</v>
      </c>
      <c r="O373" s="158"/>
      <c r="P373" s="146"/>
      <c r="Q373" s="146"/>
      <c r="R373" s="146"/>
      <c r="S373" s="139" t="s">
        <v>7996</v>
      </c>
      <c r="T373" s="146"/>
      <c r="Z373" s="130" t="str">
        <f t="shared" si="6"/>
        <v>19(8)蒙重阳</v>
      </c>
    </row>
    <row r="374" ht="19.5" customHeight="1" spans="1:26">
      <c r="A374" s="138">
        <v>369</v>
      </c>
      <c r="B374" s="138" t="s">
        <v>8000</v>
      </c>
      <c r="C374" s="138" t="s">
        <v>21</v>
      </c>
      <c r="D374" s="185" t="s">
        <v>339</v>
      </c>
      <c r="E374" s="185" t="s">
        <v>8001</v>
      </c>
      <c r="F374" s="185" t="s">
        <v>24</v>
      </c>
      <c r="G374" s="185"/>
      <c r="H374" s="185" t="s">
        <v>17795</v>
      </c>
      <c r="I374" s="185" t="s">
        <v>8003</v>
      </c>
      <c r="J374" s="185">
        <v>13627711229</v>
      </c>
      <c r="K374" s="185" t="s">
        <v>27</v>
      </c>
      <c r="L374" s="187">
        <v>44399</v>
      </c>
      <c r="M374" s="185" t="s">
        <v>8004</v>
      </c>
      <c r="N374" s="185" t="s">
        <v>30</v>
      </c>
      <c r="O374" s="187"/>
      <c r="P374" s="185"/>
      <c r="Q374" s="146"/>
      <c r="R374" s="185"/>
      <c r="S374" s="139" t="s">
        <v>8000</v>
      </c>
      <c r="T374" s="185"/>
      <c r="Z374" s="130" t="str">
        <f t="shared" si="6"/>
        <v>19(8)韦有成</v>
      </c>
    </row>
    <row r="375" ht="19.5" customHeight="1" spans="1:26">
      <c r="A375" s="138">
        <v>370</v>
      </c>
      <c r="B375" s="138" t="s">
        <v>8012</v>
      </c>
      <c r="C375" s="138" t="s">
        <v>21</v>
      </c>
      <c r="D375" s="185" t="s">
        <v>339</v>
      </c>
      <c r="E375" s="185" t="s">
        <v>8013</v>
      </c>
      <c r="F375" s="185" t="s">
        <v>24</v>
      </c>
      <c r="G375" s="185">
        <v>17</v>
      </c>
      <c r="H375" s="185" t="s">
        <v>1895</v>
      </c>
      <c r="I375" s="185" t="s">
        <v>8014</v>
      </c>
      <c r="J375" s="185" t="s">
        <v>8015</v>
      </c>
      <c r="K375" s="185" t="s">
        <v>27</v>
      </c>
      <c r="L375" s="187">
        <v>44394</v>
      </c>
      <c r="M375" s="185" t="s">
        <v>28</v>
      </c>
      <c r="N375" s="185" t="s">
        <v>30</v>
      </c>
      <c r="O375" s="187"/>
      <c r="P375" s="185"/>
      <c r="Q375" s="146"/>
      <c r="R375" s="185"/>
      <c r="S375" s="139" t="s">
        <v>8012</v>
      </c>
      <c r="T375" s="185"/>
      <c r="Z375" s="130" t="str">
        <f t="shared" si="6"/>
        <v>19(8)苏法俊</v>
      </c>
    </row>
    <row r="376" ht="19.5" customHeight="1" spans="1:26">
      <c r="A376" s="138">
        <v>371</v>
      </c>
      <c r="B376" s="138" t="s">
        <v>8016</v>
      </c>
      <c r="C376" s="138" t="s">
        <v>21</v>
      </c>
      <c r="D376" s="185" t="s">
        <v>339</v>
      </c>
      <c r="E376" s="185" t="s">
        <v>8017</v>
      </c>
      <c r="F376" s="185" t="s">
        <v>24</v>
      </c>
      <c r="G376" s="185">
        <v>17</v>
      </c>
      <c r="H376" s="185" t="s">
        <v>17796</v>
      </c>
      <c r="I376" s="185" t="s">
        <v>8019</v>
      </c>
      <c r="J376" s="185" t="s">
        <v>8020</v>
      </c>
      <c r="K376" s="185" t="s">
        <v>27</v>
      </c>
      <c r="L376" s="187">
        <v>44395</v>
      </c>
      <c r="M376" s="185" t="s">
        <v>28</v>
      </c>
      <c r="N376" s="185" t="s">
        <v>30</v>
      </c>
      <c r="O376" s="187"/>
      <c r="P376" s="185"/>
      <c r="Q376" s="146" t="s">
        <v>30</v>
      </c>
      <c r="R376" s="185" t="s">
        <v>8021</v>
      </c>
      <c r="S376" s="139" t="s">
        <v>8016</v>
      </c>
      <c r="T376" s="185"/>
      <c r="Z376" s="130" t="str">
        <f t="shared" si="6"/>
        <v>19(8)黄志流</v>
      </c>
    </row>
    <row r="377" ht="19.5" customHeight="1" spans="1:26">
      <c r="A377" s="138">
        <v>372</v>
      </c>
      <c r="B377" s="138" t="s">
        <v>8026</v>
      </c>
      <c r="C377" s="138" t="s">
        <v>21</v>
      </c>
      <c r="D377" s="185" t="s">
        <v>339</v>
      </c>
      <c r="E377" s="185" t="s">
        <v>8027</v>
      </c>
      <c r="F377" s="185" t="s">
        <v>24</v>
      </c>
      <c r="G377" s="185">
        <v>17</v>
      </c>
      <c r="H377" s="185" t="s">
        <v>17797</v>
      </c>
      <c r="I377" s="185" t="s">
        <v>8029</v>
      </c>
      <c r="J377" s="185">
        <v>15977864080</v>
      </c>
      <c r="K377" s="185" t="s">
        <v>27</v>
      </c>
      <c r="L377" s="187">
        <v>44414</v>
      </c>
      <c r="M377" s="185" t="s">
        <v>29</v>
      </c>
      <c r="N377" s="185" t="s">
        <v>30</v>
      </c>
      <c r="O377" s="187"/>
      <c r="P377" s="185"/>
      <c r="Q377" s="185"/>
      <c r="R377" s="185"/>
      <c r="S377" s="139" t="s">
        <v>8026</v>
      </c>
      <c r="T377" s="185"/>
      <c r="Z377" s="130" t="str">
        <f t="shared" si="6"/>
        <v>19(8)韦秉聪</v>
      </c>
    </row>
    <row r="378" ht="19.5" customHeight="1" spans="1:26">
      <c r="A378" s="138">
        <v>373</v>
      </c>
      <c r="B378" s="138" t="s">
        <v>8041</v>
      </c>
      <c r="C378" s="138" t="s">
        <v>21</v>
      </c>
      <c r="D378" s="185" t="s">
        <v>339</v>
      </c>
      <c r="E378" s="185" t="s">
        <v>8042</v>
      </c>
      <c r="F378" s="185" t="s">
        <v>143</v>
      </c>
      <c r="G378" s="185">
        <v>17</v>
      </c>
      <c r="H378" s="185" t="s">
        <v>8043</v>
      </c>
      <c r="I378" s="185" t="s">
        <v>8044</v>
      </c>
      <c r="J378" s="185">
        <v>18378888587</v>
      </c>
      <c r="K378" s="185" t="s">
        <v>27</v>
      </c>
      <c r="L378" s="187">
        <v>44395</v>
      </c>
      <c r="M378" s="185" t="s">
        <v>2747</v>
      </c>
      <c r="N378" s="185" t="s">
        <v>30</v>
      </c>
      <c r="O378" s="187"/>
      <c r="P378" s="185"/>
      <c r="Q378" s="185" t="s">
        <v>30</v>
      </c>
      <c r="R378" s="185" t="s">
        <v>17798</v>
      </c>
      <c r="S378" s="139" t="s">
        <v>8041</v>
      </c>
      <c r="T378" s="185"/>
      <c r="Z378" s="130" t="str">
        <f t="shared" si="6"/>
        <v>19(8)韦雪夏</v>
      </c>
    </row>
    <row r="379" ht="19.5" customHeight="1" spans="1:26">
      <c r="A379" s="138">
        <v>374</v>
      </c>
      <c r="B379" s="138" t="s">
        <v>8049</v>
      </c>
      <c r="C379" s="138" t="s">
        <v>21</v>
      </c>
      <c r="D379" s="185" t="s">
        <v>339</v>
      </c>
      <c r="E379" s="185" t="s">
        <v>8050</v>
      </c>
      <c r="F379" s="185" t="s">
        <v>143</v>
      </c>
      <c r="G379" s="185">
        <v>17</v>
      </c>
      <c r="H379" s="185" t="s">
        <v>3797</v>
      </c>
      <c r="I379" s="185" t="s">
        <v>7259</v>
      </c>
      <c r="J379" s="185">
        <v>13977860083</v>
      </c>
      <c r="K379" s="185" t="s">
        <v>27</v>
      </c>
      <c r="L379" s="187">
        <v>44397</v>
      </c>
      <c r="M379" s="185" t="s">
        <v>1347</v>
      </c>
      <c r="N379" s="185" t="s">
        <v>30</v>
      </c>
      <c r="O379" s="187"/>
      <c r="P379" s="185"/>
      <c r="Q379" s="185"/>
      <c r="R379" s="185"/>
      <c r="S379" s="139" t="s">
        <v>8049</v>
      </c>
      <c r="T379" s="185"/>
      <c r="Z379" s="130" t="str">
        <f t="shared" si="6"/>
        <v>19(8)黄利娜</v>
      </c>
    </row>
    <row r="380" ht="19.5" customHeight="1" spans="1:26">
      <c r="A380" s="138">
        <v>375</v>
      </c>
      <c r="B380" s="138" t="s">
        <v>8051</v>
      </c>
      <c r="C380" s="138" t="s">
        <v>21</v>
      </c>
      <c r="D380" s="185" t="s">
        <v>339</v>
      </c>
      <c r="E380" s="185" t="s">
        <v>8052</v>
      </c>
      <c r="F380" s="185" t="s">
        <v>24</v>
      </c>
      <c r="G380" s="185">
        <v>17</v>
      </c>
      <c r="H380" s="185" t="s">
        <v>8053</v>
      </c>
      <c r="I380" s="146" t="s">
        <v>8054</v>
      </c>
      <c r="J380" s="146">
        <v>13877821839</v>
      </c>
      <c r="K380" s="146" t="s">
        <v>27</v>
      </c>
      <c r="L380" s="187" t="s">
        <v>7953</v>
      </c>
      <c r="M380" s="146" t="s">
        <v>28</v>
      </c>
      <c r="N380" s="146" t="s">
        <v>30</v>
      </c>
      <c r="O380" s="187"/>
      <c r="P380" s="185"/>
      <c r="Q380" s="185" t="s">
        <v>30</v>
      </c>
      <c r="R380" s="185" t="s">
        <v>8055</v>
      </c>
      <c r="S380" s="139" t="s">
        <v>8051</v>
      </c>
      <c r="T380" s="185"/>
      <c r="Z380" s="130" t="str">
        <f t="shared" si="6"/>
        <v>19(8)潘振和</v>
      </c>
    </row>
    <row r="381" ht="19.5" customHeight="1" spans="1:26">
      <c r="A381" s="138">
        <v>376</v>
      </c>
      <c r="B381" s="138" t="s">
        <v>8060</v>
      </c>
      <c r="C381" s="138" t="s">
        <v>21</v>
      </c>
      <c r="D381" s="185" t="s">
        <v>339</v>
      </c>
      <c r="E381" s="185" t="s">
        <v>8061</v>
      </c>
      <c r="F381" s="185" t="s">
        <v>24</v>
      </c>
      <c r="G381" s="185">
        <v>17</v>
      </c>
      <c r="H381" s="185" t="s">
        <v>17799</v>
      </c>
      <c r="I381" s="146" t="s">
        <v>8062</v>
      </c>
      <c r="J381" s="146">
        <v>13622622027</v>
      </c>
      <c r="K381" s="146" t="s">
        <v>27</v>
      </c>
      <c r="L381" s="158">
        <v>44395</v>
      </c>
      <c r="M381" s="146" t="s">
        <v>2455</v>
      </c>
      <c r="N381" s="146" t="s">
        <v>30</v>
      </c>
      <c r="O381" s="187"/>
      <c r="P381" s="185"/>
      <c r="Q381" s="185"/>
      <c r="R381" s="185"/>
      <c r="S381" s="139" t="s">
        <v>8060</v>
      </c>
      <c r="T381" s="185"/>
      <c r="Z381" s="130" t="str">
        <f t="shared" si="6"/>
        <v>19(8)韦侣杰</v>
      </c>
    </row>
    <row r="382" ht="19.5" customHeight="1" spans="1:26">
      <c r="A382" s="138">
        <v>377</v>
      </c>
      <c r="B382" s="138" t="s">
        <v>8070</v>
      </c>
      <c r="C382" s="138" t="s">
        <v>21</v>
      </c>
      <c r="D382" s="185" t="s">
        <v>339</v>
      </c>
      <c r="E382" s="185" t="s">
        <v>8071</v>
      </c>
      <c r="F382" s="185" t="s">
        <v>143</v>
      </c>
      <c r="G382" s="185">
        <v>16</v>
      </c>
      <c r="H382" s="185" t="s">
        <v>8072</v>
      </c>
      <c r="I382" s="146" t="s">
        <v>8073</v>
      </c>
      <c r="J382" s="146">
        <v>15078572735</v>
      </c>
      <c r="K382" s="146" t="s">
        <v>27</v>
      </c>
      <c r="L382" s="158">
        <v>44398</v>
      </c>
      <c r="M382" s="146" t="s">
        <v>2455</v>
      </c>
      <c r="N382" s="146" t="s">
        <v>30</v>
      </c>
      <c r="O382" s="187"/>
      <c r="P382" s="185"/>
      <c r="Q382" s="185"/>
      <c r="R382" s="185"/>
      <c r="S382" s="139" t="s">
        <v>8070</v>
      </c>
      <c r="T382" s="185"/>
      <c r="Z382" s="130" t="str">
        <f t="shared" si="6"/>
        <v>19(8)黄雪珍</v>
      </c>
    </row>
    <row r="383" ht="19.5" customHeight="1" spans="1:26">
      <c r="A383" s="138">
        <v>378</v>
      </c>
      <c r="B383" s="138" t="s">
        <v>8074</v>
      </c>
      <c r="C383" s="138" t="s">
        <v>21</v>
      </c>
      <c r="D383" s="185" t="s">
        <v>339</v>
      </c>
      <c r="E383" s="185" t="s">
        <v>8075</v>
      </c>
      <c r="F383" s="185" t="s">
        <v>24</v>
      </c>
      <c r="G383" s="185">
        <v>17</v>
      </c>
      <c r="H383" s="185" t="s">
        <v>8076</v>
      </c>
      <c r="I383" s="146" t="s">
        <v>8077</v>
      </c>
      <c r="J383" s="146">
        <v>13481867550</v>
      </c>
      <c r="K383" s="146" t="s">
        <v>27</v>
      </c>
      <c r="L383" s="187">
        <v>44395</v>
      </c>
      <c r="M383" s="146" t="s">
        <v>1352</v>
      </c>
      <c r="N383" s="146" t="s">
        <v>30</v>
      </c>
      <c r="O383" s="187"/>
      <c r="P383" s="185"/>
      <c r="Q383" s="185"/>
      <c r="R383" s="185"/>
      <c r="S383" s="139" t="s">
        <v>8074</v>
      </c>
      <c r="T383" s="185"/>
      <c r="Z383" s="130" t="str">
        <f t="shared" si="6"/>
        <v>19(8)谭绍亮</v>
      </c>
    </row>
    <row r="384" ht="19.5" customHeight="1" spans="1:26">
      <c r="A384" s="138">
        <v>379</v>
      </c>
      <c r="B384" s="138" t="s">
        <v>8082</v>
      </c>
      <c r="C384" s="138" t="s">
        <v>21</v>
      </c>
      <c r="D384" s="185" t="s">
        <v>339</v>
      </c>
      <c r="E384" s="185" t="s">
        <v>8083</v>
      </c>
      <c r="F384" s="185" t="s">
        <v>24</v>
      </c>
      <c r="G384" s="185">
        <v>17</v>
      </c>
      <c r="H384" s="185" t="s">
        <v>17800</v>
      </c>
      <c r="I384" s="146" t="s">
        <v>8085</v>
      </c>
      <c r="J384" s="146" t="s">
        <v>8086</v>
      </c>
      <c r="K384" s="146" t="s">
        <v>27</v>
      </c>
      <c r="L384" s="158">
        <v>44402</v>
      </c>
      <c r="M384" s="146" t="s">
        <v>185</v>
      </c>
      <c r="N384" s="146" t="s">
        <v>30</v>
      </c>
      <c r="O384" s="187"/>
      <c r="P384" s="185"/>
      <c r="Q384" s="185"/>
      <c r="R384" s="185"/>
      <c r="S384" s="139" t="s">
        <v>8082</v>
      </c>
      <c r="T384" s="185"/>
      <c r="Z384" s="130" t="str">
        <f t="shared" si="6"/>
        <v>19(8)覃业贵</v>
      </c>
    </row>
    <row r="385" ht="19.5" customHeight="1" spans="1:26">
      <c r="A385" s="138">
        <v>380</v>
      </c>
      <c r="B385" s="138" t="s">
        <v>8087</v>
      </c>
      <c r="C385" s="138" t="s">
        <v>21</v>
      </c>
      <c r="D385" s="185" t="s">
        <v>339</v>
      </c>
      <c r="E385" s="185" t="s">
        <v>8088</v>
      </c>
      <c r="F385" s="185" t="s">
        <v>24</v>
      </c>
      <c r="G385" s="185">
        <v>17</v>
      </c>
      <c r="H385" s="185" t="s">
        <v>8089</v>
      </c>
      <c r="I385" s="146" t="s">
        <v>8090</v>
      </c>
      <c r="J385" s="146">
        <v>18776879828</v>
      </c>
      <c r="K385" s="146" t="s">
        <v>27</v>
      </c>
      <c r="L385" s="158">
        <v>44419</v>
      </c>
      <c r="M385" s="146" t="s">
        <v>5912</v>
      </c>
      <c r="N385" s="146" t="s">
        <v>30</v>
      </c>
      <c r="O385" s="187"/>
      <c r="P385" s="185"/>
      <c r="Q385" s="185"/>
      <c r="R385" s="185"/>
      <c r="S385" s="139" t="s">
        <v>8087</v>
      </c>
      <c r="T385" s="185"/>
      <c r="Z385" s="130" t="str">
        <f t="shared" si="6"/>
        <v>19(8)林兵豪</v>
      </c>
    </row>
    <row r="386" ht="19.5" customHeight="1" spans="1:26">
      <c r="A386" s="138">
        <v>381</v>
      </c>
      <c r="B386" s="138" t="s">
        <v>8095</v>
      </c>
      <c r="C386" s="138" t="s">
        <v>21</v>
      </c>
      <c r="D386" s="185" t="s">
        <v>339</v>
      </c>
      <c r="E386" s="185" t="s">
        <v>8096</v>
      </c>
      <c r="F386" s="185" t="s">
        <v>24</v>
      </c>
      <c r="G386" s="185">
        <v>17</v>
      </c>
      <c r="H386" s="185" t="s">
        <v>6551</v>
      </c>
      <c r="I386" s="146" t="s">
        <v>8097</v>
      </c>
      <c r="J386" s="146">
        <v>18826642605</v>
      </c>
      <c r="K386" s="146" t="s">
        <v>27</v>
      </c>
      <c r="L386" s="158">
        <v>44398</v>
      </c>
      <c r="M386" s="146" t="s">
        <v>28</v>
      </c>
      <c r="N386" s="146" t="s">
        <v>30</v>
      </c>
      <c r="O386" s="187"/>
      <c r="P386" s="185"/>
      <c r="Q386" s="185" t="s">
        <v>30</v>
      </c>
      <c r="R386" s="185"/>
      <c r="S386" s="139" t="s">
        <v>8095</v>
      </c>
      <c r="T386" s="185"/>
      <c r="Z386" s="130" t="str">
        <f t="shared" si="6"/>
        <v>19(8)韦国隆</v>
      </c>
    </row>
    <row r="387" ht="19.5" customHeight="1" spans="1:26">
      <c r="A387" s="138">
        <v>382</v>
      </c>
      <c r="B387" s="138" t="s">
        <v>8102</v>
      </c>
      <c r="C387" s="138" t="s">
        <v>21</v>
      </c>
      <c r="D387" s="185" t="s">
        <v>339</v>
      </c>
      <c r="E387" s="185" t="s">
        <v>8103</v>
      </c>
      <c r="F387" s="185" t="s">
        <v>143</v>
      </c>
      <c r="G387" s="185">
        <v>17</v>
      </c>
      <c r="H387" s="185" t="s">
        <v>17801</v>
      </c>
      <c r="I387" s="146" t="s">
        <v>8105</v>
      </c>
      <c r="J387" s="146">
        <v>17776182792</v>
      </c>
      <c r="K387" s="146" t="s">
        <v>27</v>
      </c>
      <c r="L387" s="187">
        <v>44400</v>
      </c>
      <c r="M387" s="146" t="s">
        <v>6508</v>
      </c>
      <c r="N387" s="146" t="s">
        <v>30</v>
      </c>
      <c r="O387" s="187"/>
      <c r="P387" s="185"/>
      <c r="Q387" s="185" t="s">
        <v>30</v>
      </c>
      <c r="R387" s="185"/>
      <c r="S387" s="139" t="s">
        <v>8102</v>
      </c>
      <c r="T387" s="185"/>
      <c r="Z387" s="130" t="str">
        <f t="shared" si="6"/>
        <v>19(8)韩婉琪</v>
      </c>
    </row>
    <row r="388" ht="19.5" customHeight="1" spans="1:26">
      <c r="A388" s="138">
        <v>383</v>
      </c>
      <c r="B388" s="138" t="s">
        <v>8106</v>
      </c>
      <c r="C388" s="138" t="s">
        <v>21</v>
      </c>
      <c r="D388" s="185" t="s">
        <v>339</v>
      </c>
      <c r="E388" s="185" t="s">
        <v>8107</v>
      </c>
      <c r="F388" s="185" t="s">
        <v>143</v>
      </c>
      <c r="G388" s="185">
        <v>16</v>
      </c>
      <c r="H388" s="185" t="s">
        <v>2553</v>
      </c>
      <c r="I388" s="146" t="s">
        <v>8108</v>
      </c>
      <c r="J388" s="146" t="s">
        <v>8109</v>
      </c>
      <c r="K388" s="146" t="s">
        <v>27</v>
      </c>
      <c r="L388" s="158">
        <v>44405</v>
      </c>
      <c r="M388" s="146" t="s">
        <v>8110</v>
      </c>
      <c r="N388" s="146" t="s">
        <v>30</v>
      </c>
      <c r="O388" s="187"/>
      <c r="P388" s="185"/>
      <c r="Q388" s="185"/>
      <c r="R388" s="185"/>
      <c r="S388" s="139" t="s">
        <v>8106</v>
      </c>
      <c r="T388" s="185"/>
      <c r="Z388" s="130" t="str">
        <f t="shared" si="6"/>
        <v>19(8)韦雅琴</v>
      </c>
    </row>
    <row r="389" ht="19.5" customHeight="1" spans="1:26">
      <c r="A389" s="138">
        <v>384</v>
      </c>
      <c r="B389" s="138" t="s">
        <v>8111</v>
      </c>
      <c r="C389" s="138" t="s">
        <v>21</v>
      </c>
      <c r="D389" s="185" t="s">
        <v>339</v>
      </c>
      <c r="E389" s="185" t="s">
        <v>8112</v>
      </c>
      <c r="F389" s="185" t="s">
        <v>143</v>
      </c>
      <c r="G389" s="185">
        <v>17</v>
      </c>
      <c r="H389" s="185" t="s">
        <v>8113</v>
      </c>
      <c r="I389" s="146" t="s">
        <v>8114</v>
      </c>
      <c r="J389" s="146">
        <v>18177871783</v>
      </c>
      <c r="K389" s="146" t="s">
        <v>27</v>
      </c>
      <c r="L389" s="158">
        <v>44397</v>
      </c>
      <c r="M389" s="146" t="s">
        <v>8115</v>
      </c>
      <c r="N389" s="146" t="s">
        <v>30</v>
      </c>
      <c r="O389" s="187"/>
      <c r="P389" s="185"/>
      <c r="Q389" s="185" t="s">
        <v>30</v>
      </c>
      <c r="R389" s="185"/>
      <c r="S389" s="139" t="s">
        <v>8111</v>
      </c>
      <c r="T389" s="185"/>
      <c r="Z389" s="130" t="str">
        <f t="shared" si="6"/>
        <v>19(8)蒙庆银</v>
      </c>
    </row>
    <row r="390" ht="19.5" customHeight="1" spans="1:26">
      <c r="A390" s="138">
        <v>385</v>
      </c>
      <c r="B390" s="138" t="s">
        <v>8121</v>
      </c>
      <c r="C390" s="138" t="s">
        <v>21</v>
      </c>
      <c r="D390" s="185" t="s">
        <v>339</v>
      </c>
      <c r="E390" s="185" t="s">
        <v>8122</v>
      </c>
      <c r="F390" s="185" t="s">
        <v>143</v>
      </c>
      <c r="G390" s="185">
        <v>17</v>
      </c>
      <c r="H390" s="185" t="s">
        <v>2792</v>
      </c>
      <c r="I390" s="146" t="s">
        <v>5120</v>
      </c>
      <c r="J390" s="146">
        <v>17377448438</v>
      </c>
      <c r="K390" s="146" t="s">
        <v>27</v>
      </c>
      <c r="L390" s="158">
        <v>44397</v>
      </c>
      <c r="M390" s="146" t="s">
        <v>7984</v>
      </c>
      <c r="N390" s="146" t="s">
        <v>30</v>
      </c>
      <c r="O390" s="187"/>
      <c r="P390" s="185"/>
      <c r="Q390" s="185"/>
      <c r="R390" s="185"/>
      <c r="S390" s="139" t="s">
        <v>8121</v>
      </c>
      <c r="T390" s="185"/>
      <c r="Z390" s="130" t="str">
        <f t="shared" si="6"/>
        <v>19(8)韦肖娜</v>
      </c>
    </row>
    <row r="391" ht="19.5" customHeight="1" spans="1:26">
      <c r="A391" s="138">
        <v>386</v>
      </c>
      <c r="B391" s="138" t="s">
        <v>8135</v>
      </c>
      <c r="C391" s="138" t="s">
        <v>21</v>
      </c>
      <c r="D391" s="185" t="s">
        <v>339</v>
      </c>
      <c r="E391" s="185" t="s">
        <v>8136</v>
      </c>
      <c r="F391" s="185" t="s">
        <v>24</v>
      </c>
      <c r="G391" s="185">
        <v>16</v>
      </c>
      <c r="H391" s="185" t="s">
        <v>2211</v>
      </c>
      <c r="I391" s="146" t="s">
        <v>8137</v>
      </c>
      <c r="J391" s="146">
        <v>17344521936</v>
      </c>
      <c r="K391" s="146" t="s">
        <v>27</v>
      </c>
      <c r="L391" s="158" t="s">
        <v>7909</v>
      </c>
      <c r="M391" s="146" t="s">
        <v>8138</v>
      </c>
      <c r="N391" s="146" t="s">
        <v>30</v>
      </c>
      <c r="O391" s="187"/>
      <c r="P391" s="185"/>
      <c r="Q391" s="185"/>
      <c r="R391" s="185"/>
      <c r="S391" s="139" t="s">
        <v>8135</v>
      </c>
      <c r="T391" s="185"/>
      <c r="Z391" s="130" t="str">
        <f t="shared" ref="Z391:Z454" si="7">D391:D4972&amp;E391:E4972</f>
        <v>19(8)谭宁</v>
      </c>
    </row>
    <row r="392" ht="19.5" customHeight="1" spans="1:26">
      <c r="A392" s="138">
        <v>387</v>
      </c>
      <c r="B392" s="138" t="s">
        <v>8151</v>
      </c>
      <c r="C392" s="138" t="s">
        <v>21</v>
      </c>
      <c r="D392" s="185" t="s">
        <v>339</v>
      </c>
      <c r="E392" s="185" t="s">
        <v>8152</v>
      </c>
      <c r="F392" s="185" t="s">
        <v>24</v>
      </c>
      <c r="G392" s="185">
        <v>16</v>
      </c>
      <c r="H392" s="185" t="s">
        <v>17802</v>
      </c>
      <c r="I392" s="185" t="s">
        <v>8154</v>
      </c>
      <c r="J392" s="185">
        <v>18277163931</v>
      </c>
      <c r="K392" s="185" t="s">
        <v>27</v>
      </c>
      <c r="L392" s="187">
        <v>44395</v>
      </c>
      <c r="M392" s="185" t="s">
        <v>17803</v>
      </c>
      <c r="N392" s="185" t="s">
        <v>30</v>
      </c>
      <c r="O392" s="187"/>
      <c r="P392" s="185"/>
      <c r="Q392" s="185"/>
      <c r="R392" s="185"/>
      <c r="S392" s="139" t="s">
        <v>8151</v>
      </c>
      <c r="T392" s="185"/>
      <c r="Z392" s="130" t="str">
        <f t="shared" si="7"/>
        <v>19(8)蒙继康</v>
      </c>
    </row>
    <row r="393" ht="19.5" customHeight="1" spans="1:26">
      <c r="A393" s="138">
        <v>388</v>
      </c>
      <c r="B393" s="138" t="s">
        <v>8155</v>
      </c>
      <c r="C393" s="138" t="s">
        <v>21</v>
      </c>
      <c r="D393" s="185" t="s">
        <v>339</v>
      </c>
      <c r="E393" s="185" t="s">
        <v>8156</v>
      </c>
      <c r="F393" s="185" t="s">
        <v>143</v>
      </c>
      <c r="G393" s="185">
        <v>17</v>
      </c>
      <c r="H393" s="185" t="s">
        <v>17804</v>
      </c>
      <c r="I393" s="185" t="s">
        <v>8158</v>
      </c>
      <c r="J393" s="185">
        <v>18776878903</v>
      </c>
      <c r="K393" s="185" t="s">
        <v>27</v>
      </c>
      <c r="L393" s="187">
        <v>44394</v>
      </c>
      <c r="M393" s="185" t="s">
        <v>28</v>
      </c>
      <c r="N393" s="185" t="s">
        <v>30</v>
      </c>
      <c r="O393" s="187"/>
      <c r="P393" s="185"/>
      <c r="Q393" s="185"/>
      <c r="R393" s="185"/>
      <c r="S393" s="139" t="s">
        <v>8155</v>
      </c>
      <c r="T393" s="185"/>
      <c r="Z393" s="130" t="str">
        <f t="shared" si="7"/>
        <v>19(8)韦英平</v>
      </c>
    </row>
    <row r="394" ht="19.5" customHeight="1" spans="1:26">
      <c r="A394" s="138">
        <v>389</v>
      </c>
      <c r="B394" s="138" t="s">
        <v>8159</v>
      </c>
      <c r="C394" s="138" t="s">
        <v>21</v>
      </c>
      <c r="D394" s="185" t="s">
        <v>339</v>
      </c>
      <c r="E394" s="185" t="s">
        <v>8160</v>
      </c>
      <c r="F394" s="185" t="s">
        <v>24</v>
      </c>
      <c r="G394" s="185">
        <v>17</v>
      </c>
      <c r="H394" s="185" t="s">
        <v>8161</v>
      </c>
      <c r="I394" s="185" t="s">
        <v>8162</v>
      </c>
      <c r="J394" s="185">
        <v>18002994487</v>
      </c>
      <c r="K394" s="185" t="s">
        <v>27</v>
      </c>
      <c r="L394" s="187">
        <v>44397</v>
      </c>
      <c r="M394" s="185" t="s">
        <v>1273</v>
      </c>
      <c r="N394" s="185" t="s">
        <v>30</v>
      </c>
      <c r="O394" s="187"/>
      <c r="P394" s="185"/>
      <c r="Q394" s="185"/>
      <c r="R394" s="185"/>
      <c r="S394" s="139" t="s">
        <v>8159</v>
      </c>
      <c r="T394" s="185"/>
      <c r="Z394" s="130" t="str">
        <f t="shared" si="7"/>
        <v>19(8)蒙柱有</v>
      </c>
    </row>
    <row r="395" ht="19.5" customHeight="1" spans="1:26">
      <c r="A395" s="138">
        <v>390</v>
      </c>
      <c r="B395" s="138" t="s">
        <v>8167</v>
      </c>
      <c r="C395" s="138" t="s">
        <v>21</v>
      </c>
      <c r="D395" s="185" t="s">
        <v>339</v>
      </c>
      <c r="E395" s="185" t="s">
        <v>8168</v>
      </c>
      <c r="F395" s="185" t="s">
        <v>24</v>
      </c>
      <c r="G395" s="185">
        <v>17</v>
      </c>
      <c r="H395" s="185" t="s">
        <v>8169</v>
      </c>
      <c r="I395" s="185" t="s">
        <v>8170</v>
      </c>
      <c r="J395" s="185">
        <v>13737966178</v>
      </c>
      <c r="K395" s="185" t="s">
        <v>27</v>
      </c>
      <c r="L395" s="187">
        <v>44396</v>
      </c>
      <c r="M395" s="185" t="s">
        <v>68</v>
      </c>
      <c r="N395" s="185" t="s">
        <v>27</v>
      </c>
      <c r="O395" s="187"/>
      <c r="P395" s="185"/>
      <c r="Q395" s="185"/>
      <c r="R395" s="185"/>
      <c r="S395" s="139" t="s">
        <v>8167</v>
      </c>
      <c r="T395" s="185"/>
      <c r="Z395" s="130" t="str">
        <f t="shared" si="7"/>
        <v>19(8)黄炳卓</v>
      </c>
    </row>
    <row r="396" ht="19.5" customHeight="1" spans="1:26">
      <c r="A396" s="138">
        <v>391</v>
      </c>
      <c r="B396" s="138" t="s">
        <v>8221</v>
      </c>
      <c r="C396" s="138" t="s">
        <v>21</v>
      </c>
      <c r="D396" s="185" t="s">
        <v>339</v>
      </c>
      <c r="E396" s="185" t="s">
        <v>8222</v>
      </c>
      <c r="F396" s="185" t="s">
        <v>143</v>
      </c>
      <c r="G396" s="185">
        <v>18</v>
      </c>
      <c r="H396" s="185" t="s">
        <v>17805</v>
      </c>
      <c r="I396" s="188" t="s">
        <v>8224</v>
      </c>
      <c r="J396" s="189" t="s">
        <v>17806</v>
      </c>
      <c r="K396" s="185" t="s">
        <v>27</v>
      </c>
      <c r="L396" s="187">
        <v>44331</v>
      </c>
      <c r="M396" s="185" t="s">
        <v>54</v>
      </c>
      <c r="N396" s="139" t="s">
        <v>27</v>
      </c>
      <c r="O396" s="187">
        <v>44366</v>
      </c>
      <c r="P396" s="185" t="s">
        <v>28</v>
      </c>
      <c r="Q396" s="185"/>
      <c r="R396" s="185"/>
      <c r="S396" s="139" t="s">
        <v>8221</v>
      </c>
      <c r="T396" s="185"/>
      <c r="Z396" s="130" t="str">
        <f t="shared" si="7"/>
        <v>19(8)韦凤菲</v>
      </c>
    </row>
    <row r="397" ht="19.5" customHeight="1" spans="1:26">
      <c r="A397" s="138">
        <v>392</v>
      </c>
      <c r="B397" s="138" t="s">
        <v>8180</v>
      </c>
      <c r="C397" s="138" t="s">
        <v>21</v>
      </c>
      <c r="D397" s="185" t="s">
        <v>343</v>
      </c>
      <c r="E397" s="185" t="s">
        <v>8181</v>
      </c>
      <c r="F397" s="185" t="s">
        <v>24</v>
      </c>
      <c r="G397" s="185">
        <v>16</v>
      </c>
      <c r="H397" s="185" t="s">
        <v>17807</v>
      </c>
      <c r="I397" s="185" t="s">
        <v>8183</v>
      </c>
      <c r="J397" s="185" t="s">
        <v>8184</v>
      </c>
      <c r="K397" s="185" t="s">
        <v>27</v>
      </c>
      <c r="L397" s="187">
        <v>44398</v>
      </c>
      <c r="M397" s="185" t="s">
        <v>9308</v>
      </c>
      <c r="N397" s="185" t="s">
        <v>30</v>
      </c>
      <c r="O397" s="187"/>
      <c r="P397" s="185"/>
      <c r="Q397" s="185"/>
      <c r="R397" s="185"/>
      <c r="S397" s="139" t="s">
        <v>8180</v>
      </c>
      <c r="T397" s="185"/>
      <c r="Z397" s="130" t="str">
        <f t="shared" si="7"/>
        <v>19(9)韦锦景</v>
      </c>
    </row>
    <row r="398" ht="19.5" customHeight="1" spans="1:26">
      <c r="A398" s="138">
        <v>393</v>
      </c>
      <c r="B398" s="138" t="s">
        <v>8190</v>
      </c>
      <c r="C398" s="138" t="s">
        <v>21</v>
      </c>
      <c r="D398" s="185" t="s">
        <v>343</v>
      </c>
      <c r="E398" s="185" t="s">
        <v>8191</v>
      </c>
      <c r="F398" s="185" t="s">
        <v>24</v>
      </c>
      <c r="G398" s="185">
        <v>17</v>
      </c>
      <c r="H398" s="185" t="s">
        <v>17808</v>
      </c>
      <c r="I398" s="185" t="s">
        <v>8193</v>
      </c>
      <c r="J398" s="185">
        <v>13481866135</v>
      </c>
      <c r="K398" s="185" t="s">
        <v>27</v>
      </c>
      <c r="L398" s="187">
        <v>44395</v>
      </c>
      <c r="M398" s="185" t="s">
        <v>28</v>
      </c>
      <c r="N398" s="185" t="s">
        <v>30</v>
      </c>
      <c r="O398" s="187">
        <v>44394</v>
      </c>
      <c r="P398" s="185"/>
      <c r="Q398" s="185" t="s">
        <v>27</v>
      </c>
      <c r="R398" s="185" t="s">
        <v>8194</v>
      </c>
      <c r="S398" s="139" t="s">
        <v>8190</v>
      </c>
      <c r="T398" s="185" t="s">
        <v>17809</v>
      </c>
      <c r="Z398" s="130" t="str">
        <f t="shared" si="7"/>
        <v>19(9)莫剑晶</v>
      </c>
    </row>
    <row r="399" ht="19.5" customHeight="1" spans="1:26">
      <c r="A399" s="138">
        <v>394</v>
      </c>
      <c r="B399" s="138" t="s">
        <v>8195</v>
      </c>
      <c r="C399" s="138" t="s">
        <v>21</v>
      </c>
      <c r="D399" s="185" t="s">
        <v>343</v>
      </c>
      <c r="E399" s="185" t="s">
        <v>8196</v>
      </c>
      <c r="F399" s="185" t="s">
        <v>143</v>
      </c>
      <c r="G399" s="185">
        <v>14</v>
      </c>
      <c r="H399" s="185" t="s">
        <v>8173</v>
      </c>
      <c r="I399" s="185" t="s">
        <v>8197</v>
      </c>
      <c r="J399" s="185">
        <v>18377805181</v>
      </c>
      <c r="K399" s="185" t="s">
        <v>27</v>
      </c>
      <c r="L399" s="187">
        <v>44412</v>
      </c>
      <c r="M399" s="185" t="s">
        <v>5912</v>
      </c>
      <c r="N399" s="185" t="s">
        <v>30</v>
      </c>
      <c r="O399" s="187"/>
      <c r="P399" s="185"/>
      <c r="Q399" s="185"/>
      <c r="R399" s="185"/>
      <c r="S399" s="139" t="s">
        <v>8195</v>
      </c>
      <c r="T399" s="185"/>
      <c r="Z399" s="130" t="str">
        <f t="shared" si="7"/>
        <v>19(9)韦冬冬</v>
      </c>
    </row>
    <row r="400" ht="19.5" customHeight="1" spans="1:26">
      <c r="A400" s="138">
        <v>395</v>
      </c>
      <c r="B400" s="138" t="s">
        <v>8198</v>
      </c>
      <c r="C400" s="138" t="s">
        <v>21</v>
      </c>
      <c r="D400" s="185" t="s">
        <v>343</v>
      </c>
      <c r="E400" s="185" t="s">
        <v>8199</v>
      </c>
      <c r="F400" s="185" t="s">
        <v>143</v>
      </c>
      <c r="G400" s="185">
        <v>17</v>
      </c>
      <c r="H400" s="185" t="s">
        <v>17721</v>
      </c>
      <c r="I400" s="185" t="s">
        <v>8200</v>
      </c>
      <c r="J400" s="185">
        <v>19994451760</v>
      </c>
      <c r="K400" s="185" t="s">
        <v>27</v>
      </c>
      <c r="L400" s="187">
        <v>44399</v>
      </c>
      <c r="M400" s="185"/>
      <c r="N400" s="185"/>
      <c r="O400" s="187"/>
      <c r="P400" s="185"/>
      <c r="Q400" s="185"/>
      <c r="R400" s="185"/>
      <c r="S400" s="139" t="s">
        <v>8198</v>
      </c>
      <c r="T400" s="185"/>
      <c r="Z400" s="130" t="str">
        <f t="shared" si="7"/>
        <v>19(9)韩欣</v>
      </c>
    </row>
    <row r="401" ht="19.5" customHeight="1" spans="1:26">
      <c r="A401" s="138">
        <v>396</v>
      </c>
      <c r="B401" s="138" t="s">
        <v>8201</v>
      </c>
      <c r="C401" s="138" t="s">
        <v>21</v>
      </c>
      <c r="D401" s="185" t="s">
        <v>343</v>
      </c>
      <c r="E401" s="185" t="s">
        <v>8202</v>
      </c>
      <c r="F401" s="185" t="s">
        <v>143</v>
      </c>
      <c r="G401" s="185">
        <v>17</v>
      </c>
      <c r="H401" s="185" t="s">
        <v>17810</v>
      </c>
      <c r="I401" s="185" t="s">
        <v>8204</v>
      </c>
      <c r="J401" s="185">
        <v>18877840754</v>
      </c>
      <c r="K401" s="185" t="s">
        <v>27</v>
      </c>
      <c r="L401" s="187">
        <v>44398</v>
      </c>
      <c r="M401" s="185" t="s">
        <v>2455</v>
      </c>
      <c r="N401" s="185"/>
      <c r="O401" s="187"/>
      <c r="P401" s="185"/>
      <c r="Q401" s="185"/>
      <c r="R401" s="185"/>
      <c r="S401" s="139" t="s">
        <v>8201</v>
      </c>
      <c r="T401" s="185"/>
      <c r="Z401" s="130" t="str">
        <f t="shared" si="7"/>
        <v>19(9)韦喜月</v>
      </c>
    </row>
    <row r="402" ht="19.5" customHeight="1" spans="1:26">
      <c r="A402" s="138">
        <v>397</v>
      </c>
      <c r="B402" s="138" t="s">
        <v>8236</v>
      </c>
      <c r="C402" s="138" t="s">
        <v>21</v>
      </c>
      <c r="D402" s="185" t="s">
        <v>343</v>
      </c>
      <c r="E402" s="185" t="s">
        <v>8237</v>
      </c>
      <c r="F402" s="185" t="s">
        <v>24</v>
      </c>
      <c r="G402" s="185">
        <v>17</v>
      </c>
      <c r="H402" s="185" t="s">
        <v>8238</v>
      </c>
      <c r="I402" s="185" t="s">
        <v>8239</v>
      </c>
      <c r="J402" s="185">
        <v>13412699068</v>
      </c>
      <c r="K402" s="185" t="s">
        <v>27</v>
      </c>
      <c r="L402" s="187">
        <v>44395</v>
      </c>
      <c r="M402" s="185" t="s">
        <v>2455</v>
      </c>
      <c r="N402" s="185" t="s">
        <v>27</v>
      </c>
      <c r="O402" s="187">
        <v>44416</v>
      </c>
      <c r="P402" s="185" t="s">
        <v>2455</v>
      </c>
      <c r="Q402" s="185" t="s">
        <v>30</v>
      </c>
      <c r="R402" s="185"/>
      <c r="S402" s="139" t="s">
        <v>8236</v>
      </c>
      <c r="T402" s="185"/>
      <c r="Z402" s="130" t="str">
        <f t="shared" si="7"/>
        <v>19(9)黄圣胤</v>
      </c>
    </row>
    <row r="403" ht="19.5" customHeight="1" spans="1:26">
      <c r="A403" s="138">
        <v>398</v>
      </c>
      <c r="B403" s="138" t="s">
        <v>8251</v>
      </c>
      <c r="C403" s="138" t="s">
        <v>21</v>
      </c>
      <c r="D403" s="185" t="s">
        <v>343</v>
      </c>
      <c r="E403" s="185" t="s">
        <v>8252</v>
      </c>
      <c r="F403" s="185" t="s">
        <v>24</v>
      </c>
      <c r="G403" s="185">
        <v>16</v>
      </c>
      <c r="H403" s="185" t="s">
        <v>17678</v>
      </c>
      <c r="I403" s="185" t="s">
        <v>8253</v>
      </c>
      <c r="J403" s="185">
        <v>15949329705</v>
      </c>
      <c r="K403" s="185" t="s">
        <v>27</v>
      </c>
      <c r="L403" s="187">
        <v>44412</v>
      </c>
      <c r="M403" s="185" t="s">
        <v>29</v>
      </c>
      <c r="N403" s="185" t="s">
        <v>30</v>
      </c>
      <c r="O403" s="187"/>
      <c r="P403" s="185"/>
      <c r="Q403" s="185" t="s">
        <v>30</v>
      </c>
      <c r="R403" s="185" t="s">
        <v>8194</v>
      </c>
      <c r="S403" s="139" t="s">
        <v>8251</v>
      </c>
      <c r="T403" s="185" t="s">
        <v>17811</v>
      </c>
      <c r="Z403" s="130" t="str">
        <f t="shared" si="7"/>
        <v>19(9)潘宝贤</v>
      </c>
    </row>
    <row r="404" ht="19.5" customHeight="1" spans="1:26">
      <c r="A404" s="138">
        <v>399</v>
      </c>
      <c r="B404" s="138" t="s">
        <v>8254</v>
      </c>
      <c r="C404" s="138" t="s">
        <v>21</v>
      </c>
      <c r="D404" s="146" t="s">
        <v>343</v>
      </c>
      <c r="E404" s="146" t="s">
        <v>8255</v>
      </c>
      <c r="F404" s="146" t="s">
        <v>24</v>
      </c>
      <c r="G404" s="146">
        <v>18</v>
      </c>
      <c r="H404" s="146" t="s">
        <v>17812</v>
      </c>
      <c r="I404" s="146" t="s">
        <v>8257</v>
      </c>
      <c r="J404" s="146">
        <v>13534091378</v>
      </c>
      <c r="K404" s="146" t="s">
        <v>27</v>
      </c>
      <c r="L404" s="158">
        <v>44395</v>
      </c>
      <c r="M404" s="146"/>
      <c r="N404" s="146"/>
      <c r="O404" s="158"/>
      <c r="P404" s="146"/>
      <c r="Q404" s="146"/>
      <c r="R404" s="185"/>
      <c r="S404" s="139" t="s">
        <v>8254</v>
      </c>
      <c r="T404" s="146"/>
      <c r="Z404" s="130" t="str">
        <f t="shared" si="7"/>
        <v>19(9)韦英壮</v>
      </c>
    </row>
    <row r="405" ht="19.5" customHeight="1" spans="1:26">
      <c r="A405" s="138">
        <v>400</v>
      </c>
      <c r="B405" s="138" t="s">
        <v>8265</v>
      </c>
      <c r="C405" s="138" t="s">
        <v>21</v>
      </c>
      <c r="D405" s="146" t="s">
        <v>343</v>
      </c>
      <c r="E405" s="146" t="s">
        <v>8266</v>
      </c>
      <c r="F405" s="146" t="s">
        <v>24</v>
      </c>
      <c r="G405" s="146">
        <v>15</v>
      </c>
      <c r="H405" s="146" t="s">
        <v>17813</v>
      </c>
      <c r="I405" s="146" t="s">
        <v>8268</v>
      </c>
      <c r="J405" s="146">
        <v>15878675841</v>
      </c>
      <c r="K405" s="146" t="s">
        <v>27</v>
      </c>
      <c r="L405" s="158">
        <v>44397</v>
      </c>
      <c r="M405" s="146" t="s">
        <v>17814</v>
      </c>
      <c r="N405" s="146" t="s">
        <v>27</v>
      </c>
      <c r="O405" s="158">
        <v>44418</v>
      </c>
      <c r="P405" s="146" t="s">
        <v>17815</v>
      </c>
      <c r="Q405" s="146" t="s">
        <v>30</v>
      </c>
      <c r="R405" s="146"/>
      <c r="S405" s="139" t="s">
        <v>8265</v>
      </c>
      <c r="T405" s="146" t="s">
        <v>17816</v>
      </c>
      <c r="U405" s="130" t="s">
        <v>17817</v>
      </c>
      <c r="Z405" s="130" t="str">
        <f t="shared" si="7"/>
        <v>19(9)肖太福</v>
      </c>
    </row>
    <row r="406" ht="19.5" customHeight="1" spans="1:26">
      <c r="A406" s="138">
        <v>401</v>
      </c>
      <c r="B406" s="138" t="s">
        <v>8269</v>
      </c>
      <c r="C406" s="138" t="s">
        <v>21</v>
      </c>
      <c r="D406" s="185" t="s">
        <v>343</v>
      </c>
      <c r="E406" s="185" t="s">
        <v>8270</v>
      </c>
      <c r="F406" s="185" t="s">
        <v>24</v>
      </c>
      <c r="G406" s="185">
        <v>17</v>
      </c>
      <c r="H406" s="185" t="s">
        <v>17818</v>
      </c>
      <c r="I406" s="185" t="s">
        <v>7237</v>
      </c>
      <c r="J406" s="185">
        <v>13533082289</v>
      </c>
      <c r="K406" s="185" t="s">
        <v>27</v>
      </c>
      <c r="L406" s="187">
        <v>44395</v>
      </c>
      <c r="M406" s="185" t="s">
        <v>17819</v>
      </c>
      <c r="N406" s="185" t="s">
        <v>27</v>
      </c>
      <c r="O406" s="187"/>
      <c r="P406" s="185"/>
      <c r="Q406" s="185"/>
      <c r="R406" s="185" t="s">
        <v>8194</v>
      </c>
      <c r="S406" s="139" t="s">
        <v>8269</v>
      </c>
      <c r="T406" s="185" t="s">
        <v>17811</v>
      </c>
      <c r="U406" s="130" t="s">
        <v>17817</v>
      </c>
      <c r="Z406" s="130" t="str">
        <f t="shared" si="7"/>
        <v>19(9)韦海涛</v>
      </c>
    </row>
    <row r="407" ht="19.5" customHeight="1" spans="1:26">
      <c r="A407" s="138">
        <v>402</v>
      </c>
      <c r="B407" s="138" t="s">
        <v>8272</v>
      </c>
      <c r="C407" s="138" t="s">
        <v>21</v>
      </c>
      <c r="D407" s="139" t="s">
        <v>343</v>
      </c>
      <c r="E407" s="139" t="s">
        <v>8273</v>
      </c>
      <c r="F407" s="139" t="s">
        <v>143</v>
      </c>
      <c r="G407" s="139">
        <v>17</v>
      </c>
      <c r="H407" s="139" t="s">
        <v>17799</v>
      </c>
      <c r="I407" s="139" t="s">
        <v>8274</v>
      </c>
      <c r="J407" s="139">
        <v>13695299608</v>
      </c>
      <c r="K407" s="139" t="s">
        <v>27</v>
      </c>
      <c r="L407" s="154">
        <v>44395</v>
      </c>
      <c r="M407" s="139"/>
      <c r="N407" s="139"/>
      <c r="O407" s="154"/>
      <c r="P407" s="139"/>
      <c r="Q407" s="139"/>
      <c r="R407" s="139"/>
      <c r="S407" s="139" t="s">
        <v>8272</v>
      </c>
      <c r="T407" s="139"/>
      <c r="Z407" s="130" t="str">
        <f t="shared" si="7"/>
        <v>19(9)韦雅玉</v>
      </c>
    </row>
    <row r="408" ht="19.5" customHeight="1" spans="1:26">
      <c r="A408" s="138">
        <v>403</v>
      </c>
      <c r="B408" s="138" t="s">
        <v>8275</v>
      </c>
      <c r="C408" s="138" t="s">
        <v>21</v>
      </c>
      <c r="D408" s="139" t="s">
        <v>343</v>
      </c>
      <c r="E408" s="139" t="s">
        <v>8276</v>
      </c>
      <c r="F408" s="139" t="s">
        <v>143</v>
      </c>
      <c r="G408" s="139">
        <v>17</v>
      </c>
      <c r="H408" s="139" t="s">
        <v>17820</v>
      </c>
      <c r="I408" s="139" t="s">
        <v>8277</v>
      </c>
      <c r="J408" s="139" t="s">
        <v>8278</v>
      </c>
      <c r="K408" s="139" t="s">
        <v>27</v>
      </c>
      <c r="L408" s="154">
        <v>44394</v>
      </c>
      <c r="M408" s="139" t="s">
        <v>28</v>
      </c>
      <c r="N408" s="139" t="s">
        <v>27</v>
      </c>
      <c r="O408" s="154">
        <v>44394</v>
      </c>
      <c r="P408" s="139"/>
      <c r="Q408" s="139" t="s">
        <v>30</v>
      </c>
      <c r="R408" s="185" t="s">
        <v>8194</v>
      </c>
      <c r="S408" s="139" t="s">
        <v>8275</v>
      </c>
      <c r="T408" s="185" t="s">
        <v>17811</v>
      </c>
      <c r="Z408" s="130" t="str">
        <f t="shared" si="7"/>
        <v>19(9)唐梦星</v>
      </c>
    </row>
    <row r="409" ht="19.5" customHeight="1" spans="1:26">
      <c r="A409" s="138">
        <v>404</v>
      </c>
      <c r="B409" s="138" t="s">
        <v>8284</v>
      </c>
      <c r="C409" s="138" t="s">
        <v>21</v>
      </c>
      <c r="D409" s="139" t="s">
        <v>343</v>
      </c>
      <c r="E409" s="139" t="s">
        <v>8285</v>
      </c>
      <c r="F409" s="139" t="s">
        <v>143</v>
      </c>
      <c r="G409" s="139">
        <v>17</v>
      </c>
      <c r="H409" s="139" t="s">
        <v>8286</v>
      </c>
      <c r="I409" s="139" t="s">
        <v>8287</v>
      </c>
      <c r="J409" s="139">
        <v>13431303712</v>
      </c>
      <c r="K409" s="139" t="s">
        <v>27</v>
      </c>
      <c r="L409" s="154">
        <v>44395</v>
      </c>
      <c r="M409" s="139"/>
      <c r="N409" s="139"/>
      <c r="O409" s="154"/>
      <c r="P409" s="139"/>
      <c r="Q409" s="139"/>
      <c r="R409" s="139"/>
      <c r="S409" s="139" t="s">
        <v>8284</v>
      </c>
      <c r="T409" s="139"/>
      <c r="Z409" s="130" t="str">
        <f t="shared" si="7"/>
        <v>19(9)欧龙一</v>
      </c>
    </row>
    <row r="410" ht="19.5" customHeight="1" spans="1:26">
      <c r="A410" s="138">
        <v>405</v>
      </c>
      <c r="B410" s="138" t="s">
        <v>8288</v>
      </c>
      <c r="C410" s="138" t="s">
        <v>21</v>
      </c>
      <c r="D410" s="139" t="s">
        <v>343</v>
      </c>
      <c r="E410" s="139" t="s">
        <v>8289</v>
      </c>
      <c r="F410" s="139" t="s">
        <v>24</v>
      </c>
      <c r="G410" s="139">
        <v>17</v>
      </c>
      <c r="H410" s="139" t="s">
        <v>17821</v>
      </c>
      <c r="I410" s="139" t="s">
        <v>8291</v>
      </c>
      <c r="J410" s="139" t="s">
        <v>8292</v>
      </c>
      <c r="K410" s="139" t="s">
        <v>27</v>
      </c>
      <c r="L410" s="154">
        <v>44394</v>
      </c>
      <c r="M410" s="139" t="s">
        <v>28</v>
      </c>
      <c r="N410" s="139" t="s">
        <v>30</v>
      </c>
      <c r="O410" s="154"/>
      <c r="P410" s="139"/>
      <c r="Q410" s="139" t="s">
        <v>30</v>
      </c>
      <c r="R410" s="139" t="s">
        <v>8293</v>
      </c>
      <c r="S410" s="139" t="s">
        <v>8288</v>
      </c>
      <c r="T410" s="139"/>
      <c r="Z410" s="130" t="str">
        <f t="shared" si="7"/>
        <v>19(9)唐晖</v>
      </c>
    </row>
    <row r="411" ht="19.5" customHeight="1" spans="1:26">
      <c r="A411" s="138">
        <v>406</v>
      </c>
      <c r="B411" s="138" t="s">
        <v>8294</v>
      </c>
      <c r="C411" s="138" t="s">
        <v>21</v>
      </c>
      <c r="D411" s="139" t="s">
        <v>343</v>
      </c>
      <c r="E411" s="139" t="s">
        <v>8295</v>
      </c>
      <c r="F411" s="139" t="s">
        <v>24</v>
      </c>
      <c r="G411" s="139">
        <v>16</v>
      </c>
      <c r="H411" s="139" t="s">
        <v>17822</v>
      </c>
      <c r="I411" s="139" t="s">
        <v>8297</v>
      </c>
      <c r="J411" s="139" t="s">
        <v>8298</v>
      </c>
      <c r="K411" s="139" t="s">
        <v>27</v>
      </c>
      <c r="L411" s="154">
        <v>44395</v>
      </c>
      <c r="M411" s="139" t="s">
        <v>1352</v>
      </c>
      <c r="N411" s="139" t="s">
        <v>27</v>
      </c>
      <c r="O411" s="154"/>
      <c r="P411" s="139"/>
      <c r="Q411" s="139" t="s">
        <v>30</v>
      </c>
      <c r="R411" s="185" t="s">
        <v>8194</v>
      </c>
      <c r="S411" s="139" t="s">
        <v>8294</v>
      </c>
      <c r="T411" s="139"/>
      <c r="Z411" s="130" t="str">
        <f t="shared" si="7"/>
        <v>19(9)覃键</v>
      </c>
    </row>
    <row r="412" ht="19.5" customHeight="1" spans="1:26">
      <c r="A412" s="138">
        <v>407</v>
      </c>
      <c r="B412" s="138" t="s">
        <v>8302</v>
      </c>
      <c r="C412" s="138" t="s">
        <v>21</v>
      </c>
      <c r="D412" s="139" t="s">
        <v>343</v>
      </c>
      <c r="E412" s="139" t="s">
        <v>8303</v>
      </c>
      <c r="F412" s="139" t="s">
        <v>24</v>
      </c>
      <c r="G412" s="139">
        <v>17</v>
      </c>
      <c r="H412" s="139" t="s">
        <v>8304</v>
      </c>
      <c r="I412" s="139" t="s">
        <v>8305</v>
      </c>
      <c r="J412" s="139" t="s">
        <v>8306</v>
      </c>
      <c r="K412" s="139" t="s">
        <v>27</v>
      </c>
      <c r="L412" s="154">
        <v>44395</v>
      </c>
      <c r="M412" s="139" t="s">
        <v>1288</v>
      </c>
      <c r="N412" s="139" t="s">
        <v>30</v>
      </c>
      <c r="O412" s="154"/>
      <c r="P412" s="139"/>
      <c r="Q412" s="139"/>
      <c r="R412" s="139"/>
      <c r="S412" s="139" t="s">
        <v>8302</v>
      </c>
      <c r="T412" s="139"/>
      <c r="Z412" s="130" t="str">
        <f t="shared" si="7"/>
        <v>19(9)覃德歌</v>
      </c>
    </row>
    <row r="413" ht="19.5" customHeight="1" spans="1:26">
      <c r="A413" s="138">
        <v>408</v>
      </c>
      <c r="B413" s="138" t="s">
        <v>8307</v>
      </c>
      <c r="C413" s="138" t="s">
        <v>21</v>
      </c>
      <c r="D413" s="139" t="s">
        <v>343</v>
      </c>
      <c r="E413" s="139" t="s">
        <v>8308</v>
      </c>
      <c r="F413" s="139" t="s">
        <v>24</v>
      </c>
      <c r="G413" s="139">
        <v>17</v>
      </c>
      <c r="H413" s="139" t="s">
        <v>17823</v>
      </c>
      <c r="I413" s="139" t="s">
        <v>8310</v>
      </c>
      <c r="J413" s="139" t="s">
        <v>8311</v>
      </c>
      <c r="K413" s="139" t="s">
        <v>27</v>
      </c>
      <c r="L413" s="154">
        <v>44396</v>
      </c>
      <c r="M413" s="139"/>
      <c r="N413" s="139"/>
      <c r="O413" s="154"/>
      <c r="P413" s="139"/>
      <c r="Q413" s="139"/>
      <c r="R413" s="139"/>
      <c r="S413" s="139" t="s">
        <v>8307</v>
      </c>
      <c r="T413" s="139"/>
      <c r="Z413" s="130" t="str">
        <f t="shared" si="7"/>
        <v>19(9)黄贵滇</v>
      </c>
    </row>
    <row r="414" ht="19.5" customHeight="1" spans="1:26">
      <c r="A414" s="138">
        <v>409</v>
      </c>
      <c r="B414" s="138" t="s">
        <v>8317</v>
      </c>
      <c r="C414" s="138" t="s">
        <v>21</v>
      </c>
      <c r="D414" s="139" t="s">
        <v>343</v>
      </c>
      <c r="E414" s="139" t="s">
        <v>8318</v>
      </c>
      <c r="F414" s="139" t="s">
        <v>143</v>
      </c>
      <c r="G414" s="139">
        <v>16</v>
      </c>
      <c r="H414" s="139" t="s">
        <v>8319</v>
      </c>
      <c r="I414" s="139" t="s">
        <v>8320</v>
      </c>
      <c r="J414" s="139" t="s">
        <v>8321</v>
      </c>
      <c r="K414" s="139" t="s">
        <v>27</v>
      </c>
      <c r="L414" s="154">
        <v>44395</v>
      </c>
      <c r="M414" s="139" t="s">
        <v>1352</v>
      </c>
      <c r="N414" s="139" t="s">
        <v>27</v>
      </c>
      <c r="O414" s="154">
        <v>44420</v>
      </c>
      <c r="P414" s="139" t="s">
        <v>28</v>
      </c>
      <c r="Q414" s="139" t="s">
        <v>30</v>
      </c>
      <c r="R414" s="139" t="s">
        <v>8322</v>
      </c>
      <c r="S414" s="139" t="s">
        <v>8317</v>
      </c>
      <c r="T414" s="139"/>
      <c r="Z414" s="130" t="str">
        <f t="shared" si="7"/>
        <v>19(9)覃晓迷</v>
      </c>
    </row>
    <row r="415" ht="19.5" customHeight="1" spans="1:26">
      <c r="A415" s="138">
        <v>410</v>
      </c>
      <c r="B415" s="138" t="s">
        <v>8323</v>
      </c>
      <c r="C415" s="138" t="s">
        <v>21</v>
      </c>
      <c r="D415" s="139" t="s">
        <v>343</v>
      </c>
      <c r="E415" s="139" t="s">
        <v>8324</v>
      </c>
      <c r="F415" s="139" t="s">
        <v>24</v>
      </c>
      <c r="G415" s="139">
        <v>17</v>
      </c>
      <c r="H415" s="139" t="s">
        <v>17824</v>
      </c>
      <c r="I415" s="139" t="s">
        <v>8325</v>
      </c>
      <c r="J415" s="139">
        <v>18934943273</v>
      </c>
      <c r="K415" s="139" t="s">
        <v>27</v>
      </c>
      <c r="L415" s="154">
        <v>44396</v>
      </c>
      <c r="M415" s="139" t="s">
        <v>2455</v>
      </c>
      <c r="N415" s="139" t="s">
        <v>30</v>
      </c>
      <c r="O415" s="154"/>
      <c r="P415" s="139"/>
      <c r="Q415" s="139" t="s">
        <v>30</v>
      </c>
      <c r="R415" s="139" t="s">
        <v>4789</v>
      </c>
      <c r="S415" s="139" t="s">
        <v>8323</v>
      </c>
      <c r="T415" s="139"/>
      <c r="Z415" s="130" t="str">
        <f t="shared" si="7"/>
        <v>19(9)黄雄</v>
      </c>
    </row>
    <row r="416" ht="19.5" customHeight="1" spans="1:26">
      <c r="A416" s="138">
        <v>411</v>
      </c>
      <c r="B416" s="138" t="s">
        <v>8340</v>
      </c>
      <c r="C416" s="138" t="s">
        <v>21</v>
      </c>
      <c r="D416" s="139" t="s">
        <v>343</v>
      </c>
      <c r="E416" s="139" t="s">
        <v>8341</v>
      </c>
      <c r="F416" s="139" t="s">
        <v>24</v>
      </c>
      <c r="G416" s="139">
        <v>17</v>
      </c>
      <c r="H416" s="139" t="s">
        <v>8342</v>
      </c>
      <c r="I416" s="139" t="s">
        <v>8343</v>
      </c>
      <c r="J416" s="139">
        <v>18877824119</v>
      </c>
      <c r="K416" s="139" t="s">
        <v>27</v>
      </c>
      <c r="L416" s="154">
        <v>44397</v>
      </c>
      <c r="M416" s="139"/>
      <c r="N416" s="139"/>
      <c r="O416" s="154"/>
      <c r="P416" s="139"/>
      <c r="Q416" s="139"/>
      <c r="R416" s="139"/>
      <c r="S416" s="139" t="s">
        <v>8340</v>
      </c>
      <c r="T416" s="139"/>
      <c r="Z416" s="130" t="str">
        <f t="shared" si="7"/>
        <v>19(9)刘凡潇</v>
      </c>
    </row>
    <row r="417" ht="19.5" customHeight="1" spans="1:26">
      <c r="A417" s="138">
        <v>412</v>
      </c>
      <c r="B417" s="138" t="s">
        <v>8349</v>
      </c>
      <c r="C417" s="138" t="s">
        <v>21</v>
      </c>
      <c r="D417" s="139" t="s">
        <v>343</v>
      </c>
      <c r="E417" s="139" t="s">
        <v>8350</v>
      </c>
      <c r="F417" s="139" t="s">
        <v>24</v>
      </c>
      <c r="G417" s="139">
        <v>16</v>
      </c>
      <c r="H417" s="139" t="s">
        <v>8351</v>
      </c>
      <c r="I417" s="139" t="s">
        <v>8352</v>
      </c>
      <c r="J417" s="139">
        <v>13481142435</v>
      </c>
      <c r="K417" s="139" t="s">
        <v>27</v>
      </c>
      <c r="L417" s="154">
        <v>44395</v>
      </c>
      <c r="M417" s="139" t="s">
        <v>8185</v>
      </c>
      <c r="N417" s="139" t="s">
        <v>30</v>
      </c>
      <c r="O417" s="154"/>
      <c r="P417" s="139"/>
      <c r="Q417" s="139" t="s">
        <v>30</v>
      </c>
      <c r="R417" s="139" t="s">
        <v>8293</v>
      </c>
      <c r="S417" s="139" t="s">
        <v>8349</v>
      </c>
      <c r="T417" s="139"/>
      <c r="Z417" s="130" t="str">
        <f t="shared" si="7"/>
        <v>19(9)覃焯</v>
      </c>
    </row>
    <row r="418" ht="19.5" customHeight="1" spans="1:26">
      <c r="A418" s="138">
        <v>413</v>
      </c>
      <c r="B418" s="138" t="s">
        <v>8353</v>
      </c>
      <c r="C418" s="138" t="s">
        <v>21</v>
      </c>
      <c r="D418" s="139" t="s">
        <v>343</v>
      </c>
      <c r="E418" s="139" t="s">
        <v>8354</v>
      </c>
      <c r="F418" s="139" t="s">
        <v>24</v>
      </c>
      <c r="G418" s="139">
        <v>17</v>
      </c>
      <c r="H418" s="139" t="s">
        <v>8355</v>
      </c>
      <c r="I418" s="139" t="s">
        <v>8356</v>
      </c>
      <c r="J418" s="139">
        <v>19107884129</v>
      </c>
      <c r="K418" s="139" t="s">
        <v>27</v>
      </c>
      <c r="L418" s="154">
        <v>44397</v>
      </c>
      <c r="M418" s="139" t="s">
        <v>28</v>
      </c>
      <c r="N418" s="139" t="s">
        <v>30</v>
      </c>
      <c r="O418" s="154">
        <v>44419</v>
      </c>
      <c r="P418" s="139"/>
      <c r="Q418" s="139" t="s">
        <v>30</v>
      </c>
      <c r="R418" s="139" t="s">
        <v>8357</v>
      </c>
      <c r="S418" s="139" t="s">
        <v>8353</v>
      </c>
      <c r="T418" s="139"/>
      <c r="Z418" s="130" t="str">
        <f t="shared" si="7"/>
        <v>19(9)唐浩</v>
      </c>
    </row>
    <row r="419" ht="19.5" customHeight="1" spans="1:26">
      <c r="A419" s="138">
        <v>414</v>
      </c>
      <c r="B419" s="138" t="s">
        <v>8358</v>
      </c>
      <c r="C419" s="138" t="s">
        <v>21</v>
      </c>
      <c r="D419" s="139" t="s">
        <v>343</v>
      </c>
      <c r="E419" s="139" t="s">
        <v>8359</v>
      </c>
      <c r="F419" s="139" t="s">
        <v>24</v>
      </c>
      <c r="G419" s="139">
        <v>17</v>
      </c>
      <c r="H419" s="139" t="s">
        <v>17825</v>
      </c>
      <c r="I419" s="139" t="s">
        <v>8361</v>
      </c>
      <c r="J419" s="139">
        <v>15878823731</v>
      </c>
      <c r="K419" s="139" t="s">
        <v>27</v>
      </c>
      <c r="L419" s="154">
        <v>44411</v>
      </c>
      <c r="M419" s="139" t="s">
        <v>3890</v>
      </c>
      <c r="N419" s="139" t="s">
        <v>30</v>
      </c>
      <c r="O419" s="154"/>
      <c r="P419" s="139"/>
      <c r="Q419" s="139"/>
      <c r="R419" s="139" t="s">
        <v>8322</v>
      </c>
      <c r="S419" s="139" t="s">
        <v>8358</v>
      </c>
      <c r="T419" s="139"/>
      <c r="Z419" s="130" t="str">
        <f t="shared" si="7"/>
        <v>19(9)宋浩桦</v>
      </c>
    </row>
    <row r="420" ht="19.5" customHeight="1" spans="1:26">
      <c r="A420" s="138">
        <v>415</v>
      </c>
      <c r="B420" s="138" t="s">
        <v>8362</v>
      </c>
      <c r="C420" s="138" t="s">
        <v>21</v>
      </c>
      <c r="D420" s="139" t="s">
        <v>343</v>
      </c>
      <c r="E420" s="139" t="s">
        <v>8363</v>
      </c>
      <c r="F420" s="139" t="s">
        <v>24</v>
      </c>
      <c r="G420" s="139">
        <v>17</v>
      </c>
      <c r="H420" s="139" t="s">
        <v>17826</v>
      </c>
      <c r="I420" s="139" t="s">
        <v>8365</v>
      </c>
      <c r="J420" s="139">
        <v>13407750915</v>
      </c>
      <c r="K420" s="139" t="s">
        <v>27</v>
      </c>
      <c r="L420" s="154">
        <v>44403</v>
      </c>
      <c r="M420" s="139" t="s">
        <v>3890</v>
      </c>
      <c r="N420" s="139" t="s">
        <v>27</v>
      </c>
      <c r="O420" s="154">
        <v>44390</v>
      </c>
      <c r="P420" s="139"/>
      <c r="Q420" s="139"/>
      <c r="R420" s="139"/>
      <c r="S420" s="139" t="s">
        <v>8362</v>
      </c>
      <c r="T420" s="139"/>
      <c r="Z420" s="130" t="str">
        <f t="shared" si="7"/>
        <v>19(9)蓝锦帝</v>
      </c>
    </row>
    <row r="421" ht="19.5" customHeight="1" spans="1:26">
      <c r="A421" s="138">
        <v>416</v>
      </c>
      <c r="B421" s="138" t="s">
        <v>8367</v>
      </c>
      <c r="C421" s="138" t="s">
        <v>21</v>
      </c>
      <c r="D421" s="139" t="s">
        <v>343</v>
      </c>
      <c r="E421" s="139" t="s">
        <v>8368</v>
      </c>
      <c r="F421" s="139" t="s">
        <v>24</v>
      </c>
      <c r="G421" s="139">
        <v>17</v>
      </c>
      <c r="H421" s="139" t="s">
        <v>8369</v>
      </c>
      <c r="I421" s="139" t="s">
        <v>8370</v>
      </c>
      <c r="J421" s="139">
        <v>17807835838</v>
      </c>
      <c r="K421" s="139" t="s">
        <v>27</v>
      </c>
      <c r="L421" s="154">
        <v>44395</v>
      </c>
      <c r="M421" s="139" t="s">
        <v>28</v>
      </c>
      <c r="N421" s="139" t="s">
        <v>30</v>
      </c>
      <c r="O421" s="154"/>
      <c r="P421" s="139"/>
      <c r="Q421" s="139"/>
      <c r="R421" s="139" t="s">
        <v>8371</v>
      </c>
      <c r="S421" s="139" t="s">
        <v>8367</v>
      </c>
      <c r="T421" s="139"/>
      <c r="Z421" s="130" t="str">
        <f t="shared" si="7"/>
        <v>19(9)覃荣达</v>
      </c>
    </row>
    <row r="422" ht="19.5" customHeight="1" spans="1:26">
      <c r="A422" s="138">
        <v>417</v>
      </c>
      <c r="B422" s="138" t="s">
        <v>8376</v>
      </c>
      <c r="C422" s="138" t="s">
        <v>21</v>
      </c>
      <c r="D422" s="139" t="s">
        <v>343</v>
      </c>
      <c r="E422" s="139" t="s">
        <v>8377</v>
      </c>
      <c r="F422" s="139" t="s">
        <v>24</v>
      </c>
      <c r="G422" s="139">
        <v>17</v>
      </c>
      <c r="H422" s="139" t="s">
        <v>8378</v>
      </c>
      <c r="I422" s="139" t="s">
        <v>8379</v>
      </c>
      <c r="J422" s="139">
        <v>19994451186</v>
      </c>
      <c r="K422" s="139" t="s">
        <v>27</v>
      </c>
      <c r="L422" s="154">
        <v>44406</v>
      </c>
      <c r="M422" s="139"/>
      <c r="N422" s="139"/>
      <c r="O422" s="154"/>
      <c r="P422" s="139"/>
      <c r="Q422" s="139"/>
      <c r="R422" s="139"/>
      <c r="S422" s="139" t="s">
        <v>8376</v>
      </c>
      <c r="T422" s="139"/>
      <c r="Z422" s="130" t="str">
        <f t="shared" si="7"/>
        <v>19(9)韦佐雯</v>
      </c>
    </row>
    <row r="423" ht="19.5" customHeight="1" spans="1:26">
      <c r="A423" s="138">
        <v>418</v>
      </c>
      <c r="B423" s="138" t="s">
        <v>8380</v>
      </c>
      <c r="C423" s="138" t="s">
        <v>21</v>
      </c>
      <c r="D423" s="139" t="s">
        <v>343</v>
      </c>
      <c r="E423" s="139" t="s">
        <v>8381</v>
      </c>
      <c r="F423" s="139" t="s">
        <v>143</v>
      </c>
      <c r="G423" s="139">
        <v>16</v>
      </c>
      <c r="H423" s="139" t="s">
        <v>2975</v>
      </c>
      <c r="I423" s="139" t="s">
        <v>8382</v>
      </c>
      <c r="J423" s="139">
        <v>15296098058</v>
      </c>
      <c r="K423" s="139" t="s">
        <v>30</v>
      </c>
      <c r="L423" s="154"/>
      <c r="M423" s="139"/>
      <c r="N423" s="139"/>
      <c r="O423" s="154"/>
      <c r="P423" s="139"/>
      <c r="Q423" s="139" t="s">
        <v>27</v>
      </c>
      <c r="R423" s="139"/>
      <c r="S423" s="139" t="s">
        <v>8380</v>
      </c>
      <c r="T423" s="139"/>
      <c r="Z423" s="130" t="str">
        <f t="shared" si="7"/>
        <v>19(9)邹红丹</v>
      </c>
    </row>
    <row r="424" ht="19.5" customHeight="1" spans="1:26">
      <c r="A424" s="138">
        <v>419</v>
      </c>
      <c r="B424" s="138" t="s">
        <v>8384</v>
      </c>
      <c r="C424" s="138" t="s">
        <v>21</v>
      </c>
      <c r="D424" s="139" t="s">
        <v>343</v>
      </c>
      <c r="E424" s="139" t="s">
        <v>8385</v>
      </c>
      <c r="F424" s="139" t="s">
        <v>143</v>
      </c>
      <c r="G424" s="139">
        <v>17</v>
      </c>
      <c r="H424" s="139" t="s">
        <v>8386</v>
      </c>
      <c r="I424" s="139" t="s">
        <v>8387</v>
      </c>
      <c r="J424" s="139">
        <v>13471848713</v>
      </c>
      <c r="K424" s="139" t="s">
        <v>27</v>
      </c>
      <c r="L424" s="154">
        <v>44394</v>
      </c>
      <c r="M424" s="139" t="s">
        <v>1217</v>
      </c>
      <c r="N424" s="139" t="s">
        <v>30</v>
      </c>
      <c r="O424" s="154"/>
      <c r="P424" s="139"/>
      <c r="Q424" s="139" t="s">
        <v>30</v>
      </c>
      <c r="R424" s="139" t="s">
        <v>8388</v>
      </c>
      <c r="S424" s="139" t="s">
        <v>8384</v>
      </c>
      <c r="T424" s="139"/>
      <c r="Z424" s="130" t="str">
        <f t="shared" si="7"/>
        <v>19(9)陆金娇</v>
      </c>
    </row>
    <row r="425" ht="19.5" customHeight="1" spans="1:26">
      <c r="A425" s="138">
        <v>420</v>
      </c>
      <c r="B425" s="138" t="s">
        <v>8393</v>
      </c>
      <c r="C425" s="138" t="s">
        <v>21</v>
      </c>
      <c r="D425" s="139" t="s">
        <v>343</v>
      </c>
      <c r="E425" s="139" t="s">
        <v>8394</v>
      </c>
      <c r="F425" s="139" t="s">
        <v>143</v>
      </c>
      <c r="G425" s="139">
        <v>17</v>
      </c>
      <c r="H425" s="139" t="s">
        <v>17827</v>
      </c>
      <c r="I425" s="139" t="s">
        <v>8395</v>
      </c>
      <c r="J425" s="139" t="s">
        <v>8396</v>
      </c>
      <c r="K425" s="139" t="s">
        <v>27</v>
      </c>
      <c r="L425" s="154">
        <v>44395</v>
      </c>
      <c r="M425" s="139"/>
      <c r="N425" s="139"/>
      <c r="O425" s="154"/>
      <c r="P425" s="139"/>
      <c r="Q425" s="139"/>
      <c r="R425" s="139"/>
      <c r="S425" s="139" t="s">
        <v>8393</v>
      </c>
      <c r="T425" s="139"/>
      <c r="Z425" s="130" t="str">
        <f t="shared" si="7"/>
        <v>19(9)韦芳玉</v>
      </c>
    </row>
    <row r="426" ht="19.5" customHeight="1" spans="1:26">
      <c r="A426" s="138">
        <v>421</v>
      </c>
      <c r="B426" s="138" t="s">
        <v>8401</v>
      </c>
      <c r="C426" s="138" t="s">
        <v>21</v>
      </c>
      <c r="D426" s="139" t="s">
        <v>343</v>
      </c>
      <c r="E426" s="139" t="s">
        <v>8402</v>
      </c>
      <c r="F426" s="139" t="s">
        <v>143</v>
      </c>
      <c r="G426" s="139">
        <v>17</v>
      </c>
      <c r="H426" s="139" t="s">
        <v>8403</v>
      </c>
      <c r="I426" s="139" t="s">
        <v>8404</v>
      </c>
      <c r="J426" s="139">
        <v>13737920794</v>
      </c>
      <c r="K426" s="139" t="s">
        <v>27</v>
      </c>
      <c r="L426" s="154">
        <v>44394</v>
      </c>
      <c r="M426" s="139" t="s">
        <v>2172</v>
      </c>
      <c r="N426" s="139" t="s">
        <v>27</v>
      </c>
      <c r="O426" s="154"/>
      <c r="P426" s="139"/>
      <c r="Q426" s="139" t="s">
        <v>30</v>
      </c>
      <c r="R426" s="139" t="s">
        <v>8371</v>
      </c>
      <c r="S426" s="139" t="s">
        <v>8401</v>
      </c>
      <c r="T426" s="139"/>
      <c r="Z426" s="130" t="str">
        <f t="shared" si="7"/>
        <v>19(9)何秋云</v>
      </c>
    </row>
    <row r="427" ht="19.5" customHeight="1" spans="1:26">
      <c r="A427" s="138">
        <v>422</v>
      </c>
      <c r="B427" s="138" t="s">
        <v>8405</v>
      </c>
      <c r="C427" s="138" t="s">
        <v>21</v>
      </c>
      <c r="D427" s="139" t="s">
        <v>343</v>
      </c>
      <c r="E427" s="139" t="s">
        <v>8406</v>
      </c>
      <c r="F427" s="139" t="s">
        <v>143</v>
      </c>
      <c r="G427" s="139">
        <v>17</v>
      </c>
      <c r="H427" s="139" t="s">
        <v>17828</v>
      </c>
      <c r="I427" s="139" t="s">
        <v>8407</v>
      </c>
      <c r="J427" s="139">
        <v>15296292704</v>
      </c>
      <c r="K427" s="139" t="s">
        <v>27</v>
      </c>
      <c r="L427" s="154">
        <v>44394</v>
      </c>
      <c r="M427" s="139" t="s">
        <v>2455</v>
      </c>
      <c r="N427" s="139" t="s">
        <v>27</v>
      </c>
      <c r="O427" s="154"/>
      <c r="P427" s="139"/>
      <c r="Q427" s="139" t="s">
        <v>30</v>
      </c>
      <c r="R427" s="139" t="s">
        <v>8371</v>
      </c>
      <c r="S427" s="139" t="s">
        <v>8405</v>
      </c>
      <c r="T427" s="139"/>
      <c r="Z427" s="130" t="str">
        <f t="shared" si="7"/>
        <v>19(9)薛平</v>
      </c>
    </row>
    <row r="428" ht="19.5" customHeight="1" spans="1:26">
      <c r="A428" s="138">
        <v>423</v>
      </c>
      <c r="B428" s="138" t="s">
        <v>8408</v>
      </c>
      <c r="C428" s="138" t="s">
        <v>21</v>
      </c>
      <c r="D428" s="139" t="s">
        <v>343</v>
      </c>
      <c r="E428" s="139" t="s">
        <v>8409</v>
      </c>
      <c r="F428" s="139" t="s">
        <v>24</v>
      </c>
      <c r="G428" s="139">
        <v>17</v>
      </c>
      <c r="H428" s="139" t="s">
        <v>8410</v>
      </c>
      <c r="I428" s="139" t="s">
        <v>8411</v>
      </c>
      <c r="J428" s="139">
        <v>13737966904</v>
      </c>
      <c r="K428" s="139" t="s">
        <v>27</v>
      </c>
      <c r="L428" s="154">
        <v>44395</v>
      </c>
      <c r="M428" s="139" t="s">
        <v>2455</v>
      </c>
      <c r="N428" s="139" t="s">
        <v>30</v>
      </c>
      <c r="O428" s="154"/>
      <c r="P428" s="139"/>
      <c r="Q428" s="139" t="s">
        <v>30</v>
      </c>
      <c r="R428" s="139" t="s">
        <v>8388</v>
      </c>
      <c r="S428" s="139" t="s">
        <v>8408</v>
      </c>
      <c r="T428" s="139"/>
      <c r="Z428" s="130" t="str">
        <f t="shared" si="7"/>
        <v>19(9)黄文博</v>
      </c>
    </row>
    <row r="429" ht="19.5" customHeight="1" spans="1:26">
      <c r="A429" s="138">
        <v>424</v>
      </c>
      <c r="B429" s="138" t="s">
        <v>6617</v>
      </c>
      <c r="C429" s="138" t="s">
        <v>21</v>
      </c>
      <c r="D429" s="139" t="s">
        <v>343</v>
      </c>
      <c r="E429" s="139" t="s">
        <v>6618</v>
      </c>
      <c r="F429" s="139" t="s">
        <v>24</v>
      </c>
      <c r="G429" s="139">
        <v>17</v>
      </c>
      <c r="H429" s="139" t="s">
        <v>8413</v>
      </c>
      <c r="I429" s="139" t="s">
        <v>8414</v>
      </c>
      <c r="J429" s="139">
        <v>17754792796</v>
      </c>
      <c r="K429" s="139" t="s">
        <v>27</v>
      </c>
      <c r="L429" s="154">
        <v>44394</v>
      </c>
      <c r="M429" s="139" t="s">
        <v>2747</v>
      </c>
      <c r="N429" s="139" t="s">
        <v>30</v>
      </c>
      <c r="O429" s="154"/>
      <c r="P429" s="139"/>
      <c r="Q429" s="139" t="s">
        <v>30</v>
      </c>
      <c r="R429" s="139" t="s">
        <v>17829</v>
      </c>
      <c r="S429" s="139" t="s">
        <v>6617</v>
      </c>
      <c r="T429" s="139" t="s">
        <v>17830</v>
      </c>
      <c r="Z429" s="130" t="str">
        <f t="shared" si="7"/>
        <v>19(9)韦振辉</v>
      </c>
    </row>
    <row r="430" ht="19.5" customHeight="1" spans="1:26">
      <c r="A430" s="138">
        <v>425</v>
      </c>
      <c r="B430" s="138" t="s">
        <v>8415</v>
      </c>
      <c r="C430" s="138" t="s">
        <v>21</v>
      </c>
      <c r="D430" s="139" t="s">
        <v>343</v>
      </c>
      <c r="E430" s="139" t="s">
        <v>8416</v>
      </c>
      <c r="F430" s="139" t="s">
        <v>24</v>
      </c>
      <c r="G430" s="139">
        <v>16</v>
      </c>
      <c r="H430" s="139" t="s">
        <v>17831</v>
      </c>
      <c r="I430" s="139" t="s">
        <v>8418</v>
      </c>
      <c r="J430" s="139">
        <v>18776863267</v>
      </c>
      <c r="K430" s="139" t="s">
        <v>27</v>
      </c>
      <c r="L430" s="154">
        <v>44402</v>
      </c>
      <c r="M430" s="139"/>
      <c r="N430" s="139"/>
      <c r="O430" s="154"/>
      <c r="P430" s="139"/>
      <c r="Q430" s="139"/>
      <c r="R430" s="139"/>
      <c r="S430" s="139" t="s">
        <v>8415</v>
      </c>
      <c r="T430" s="139"/>
      <c r="Z430" s="130" t="str">
        <f t="shared" si="7"/>
        <v>19(9)蒙军</v>
      </c>
    </row>
    <row r="431" ht="19.5" customHeight="1" spans="1:26">
      <c r="A431" s="138">
        <v>426</v>
      </c>
      <c r="B431" s="138" t="s">
        <v>8424</v>
      </c>
      <c r="C431" s="138" t="s">
        <v>21</v>
      </c>
      <c r="D431" s="139" t="s">
        <v>343</v>
      </c>
      <c r="E431" s="139" t="s">
        <v>8425</v>
      </c>
      <c r="F431" s="139" t="s">
        <v>24</v>
      </c>
      <c r="G431" s="139">
        <v>17</v>
      </c>
      <c r="H431" s="139" t="s">
        <v>4714</v>
      </c>
      <c r="I431" s="139" t="s">
        <v>8426</v>
      </c>
      <c r="J431" s="139">
        <v>13471849626</v>
      </c>
      <c r="K431" s="139" t="s">
        <v>27</v>
      </c>
      <c r="L431" s="154">
        <v>44395</v>
      </c>
      <c r="M431" s="139"/>
      <c r="N431" s="139"/>
      <c r="O431" s="154"/>
      <c r="P431" s="139"/>
      <c r="Q431" s="139"/>
      <c r="R431" s="139"/>
      <c r="S431" s="139" t="s">
        <v>8424</v>
      </c>
      <c r="T431" s="139"/>
      <c r="Z431" s="130" t="str">
        <f t="shared" si="7"/>
        <v>19(9)陆杰</v>
      </c>
    </row>
    <row r="432" ht="19.5" customHeight="1" spans="1:26">
      <c r="A432" s="138">
        <v>427</v>
      </c>
      <c r="B432" s="138" t="s">
        <v>8427</v>
      </c>
      <c r="C432" s="138" t="s">
        <v>21</v>
      </c>
      <c r="D432" s="139" t="s">
        <v>343</v>
      </c>
      <c r="E432" s="139" t="s">
        <v>8428</v>
      </c>
      <c r="F432" s="139" t="s">
        <v>24</v>
      </c>
      <c r="G432" s="139">
        <v>18</v>
      </c>
      <c r="H432" s="139" t="s">
        <v>8429</v>
      </c>
      <c r="I432" s="139" t="s">
        <v>8430</v>
      </c>
      <c r="J432" s="139">
        <v>15078613751</v>
      </c>
      <c r="K432" s="139" t="s">
        <v>30</v>
      </c>
      <c r="L432" s="154">
        <v>44416</v>
      </c>
      <c r="M432" s="139" t="s">
        <v>8185</v>
      </c>
      <c r="N432" s="139" t="s">
        <v>30</v>
      </c>
      <c r="O432" s="154"/>
      <c r="P432" s="139"/>
      <c r="Q432" s="139" t="s">
        <v>27</v>
      </c>
      <c r="R432" s="139" t="s">
        <v>8388</v>
      </c>
      <c r="S432" s="139" t="s">
        <v>8427</v>
      </c>
      <c r="T432" s="139" t="s">
        <v>17832</v>
      </c>
      <c r="Z432" s="130" t="str">
        <f t="shared" si="7"/>
        <v>19(9)韦蔚</v>
      </c>
    </row>
    <row r="433" ht="19.5" customHeight="1" spans="1:26">
      <c r="A433" s="138">
        <v>428</v>
      </c>
      <c r="B433" s="138" t="s">
        <v>8431</v>
      </c>
      <c r="C433" s="138" t="s">
        <v>21</v>
      </c>
      <c r="D433" s="139" t="s">
        <v>343</v>
      </c>
      <c r="E433" s="139" t="s">
        <v>8432</v>
      </c>
      <c r="F433" s="139" t="s">
        <v>143</v>
      </c>
      <c r="G433" s="139">
        <v>16</v>
      </c>
      <c r="H433" s="139" t="s">
        <v>17833</v>
      </c>
      <c r="I433" s="139" t="s">
        <v>8434</v>
      </c>
      <c r="J433" s="139">
        <v>15277851026</v>
      </c>
      <c r="K433" s="139" t="s">
        <v>27</v>
      </c>
      <c r="L433" s="154">
        <v>44394</v>
      </c>
      <c r="M433" s="139" t="s">
        <v>28</v>
      </c>
      <c r="N433" s="139" t="s">
        <v>30</v>
      </c>
      <c r="O433" s="154"/>
      <c r="P433" s="139"/>
      <c r="Q433" s="139" t="s">
        <v>30</v>
      </c>
      <c r="R433" s="139" t="s">
        <v>8388</v>
      </c>
      <c r="S433" s="139" t="s">
        <v>8431</v>
      </c>
      <c r="T433" s="139"/>
      <c r="Z433" s="130" t="str">
        <f t="shared" si="7"/>
        <v>19(9)韦金凤</v>
      </c>
    </row>
    <row r="434" ht="19.5" customHeight="1" spans="1:26">
      <c r="A434" s="138">
        <v>429</v>
      </c>
      <c r="B434" s="138" t="s">
        <v>8435</v>
      </c>
      <c r="C434" s="138" t="s">
        <v>21</v>
      </c>
      <c r="D434" s="139" t="s">
        <v>343</v>
      </c>
      <c r="E434" s="139" t="s">
        <v>8436</v>
      </c>
      <c r="F434" s="139" t="s">
        <v>143</v>
      </c>
      <c r="G434" s="139">
        <v>17</v>
      </c>
      <c r="H434" s="139" t="s">
        <v>17834</v>
      </c>
      <c r="I434" s="139" t="s">
        <v>8437</v>
      </c>
      <c r="J434" s="139">
        <v>13317685741</v>
      </c>
      <c r="K434" s="139" t="s">
        <v>27</v>
      </c>
      <c r="L434" s="154">
        <v>44396</v>
      </c>
      <c r="M434" s="139" t="s">
        <v>81</v>
      </c>
      <c r="N434" s="139" t="s">
        <v>27</v>
      </c>
      <c r="O434" s="154"/>
      <c r="P434" s="139"/>
      <c r="Q434" s="139"/>
      <c r="R434" s="139"/>
      <c r="S434" s="139" t="s">
        <v>8435</v>
      </c>
      <c r="T434" s="139"/>
      <c r="Z434" s="130" t="str">
        <f t="shared" si="7"/>
        <v>19(9)韦艳媚</v>
      </c>
    </row>
    <row r="435" ht="19.5" customHeight="1" spans="1:26">
      <c r="A435" s="138">
        <v>430</v>
      </c>
      <c r="B435" s="138" t="s">
        <v>8269</v>
      </c>
      <c r="C435" s="138"/>
      <c r="D435" s="139" t="s">
        <v>343</v>
      </c>
      <c r="E435" s="139" t="s">
        <v>8270</v>
      </c>
      <c r="F435" s="139" t="s">
        <v>24</v>
      </c>
      <c r="G435" s="139">
        <v>17</v>
      </c>
      <c r="H435" s="139" t="s">
        <v>17835</v>
      </c>
      <c r="I435" s="139" t="s">
        <v>17836</v>
      </c>
      <c r="J435" s="139"/>
      <c r="K435" s="139" t="s">
        <v>27</v>
      </c>
      <c r="L435" s="154">
        <v>44395</v>
      </c>
      <c r="M435" s="139"/>
      <c r="N435" s="139"/>
      <c r="O435" s="154"/>
      <c r="P435" s="139"/>
      <c r="Q435" s="139"/>
      <c r="R435" s="139"/>
      <c r="S435" s="139" t="s">
        <v>8269</v>
      </c>
      <c r="T435" s="139"/>
      <c r="Z435" s="130" t="str">
        <f t="shared" si="7"/>
        <v>19(9)韦海涛</v>
      </c>
    </row>
    <row r="436" ht="19.5" customHeight="1" spans="1:26">
      <c r="A436" s="138">
        <v>431</v>
      </c>
      <c r="B436" s="138" t="s">
        <v>8312</v>
      </c>
      <c r="C436" s="138" t="s">
        <v>21</v>
      </c>
      <c r="D436" s="139" t="s">
        <v>343</v>
      </c>
      <c r="E436" s="139" t="s">
        <v>8313</v>
      </c>
      <c r="F436" s="139" t="s">
        <v>143</v>
      </c>
      <c r="G436" s="139">
        <v>19</v>
      </c>
      <c r="H436" s="139" t="s">
        <v>17837</v>
      </c>
      <c r="I436" s="139" t="s">
        <v>8315</v>
      </c>
      <c r="J436" s="139">
        <v>19978821519</v>
      </c>
      <c r="K436" s="139" t="s">
        <v>27</v>
      </c>
      <c r="L436" s="154">
        <v>44334</v>
      </c>
      <c r="M436" s="139" t="s">
        <v>3785</v>
      </c>
      <c r="N436" s="139" t="s">
        <v>27</v>
      </c>
      <c r="O436" s="154">
        <v>44367</v>
      </c>
      <c r="P436" s="139" t="s">
        <v>3785</v>
      </c>
      <c r="Q436" s="139" t="s">
        <v>30</v>
      </c>
      <c r="R436" s="139"/>
      <c r="S436" s="139" t="s">
        <v>8312</v>
      </c>
      <c r="T436" s="139"/>
      <c r="Z436" s="130" t="str">
        <f t="shared" si="7"/>
        <v>19(9)蒙凤妮</v>
      </c>
    </row>
    <row r="437" ht="19.5" customHeight="1" spans="1:26">
      <c r="A437" s="138">
        <v>432</v>
      </c>
      <c r="B437" s="138" t="s">
        <v>8240</v>
      </c>
      <c r="C437" s="138" t="s">
        <v>21</v>
      </c>
      <c r="D437" s="139" t="s">
        <v>343</v>
      </c>
      <c r="E437" s="139" t="s">
        <v>8241</v>
      </c>
      <c r="F437" s="139" t="s">
        <v>24</v>
      </c>
      <c r="G437" s="139">
        <v>16</v>
      </c>
      <c r="H437" s="139" t="s">
        <v>17838</v>
      </c>
      <c r="I437" s="139" t="s">
        <v>17839</v>
      </c>
      <c r="J437" s="139">
        <v>19977884964</v>
      </c>
      <c r="K437" s="139" t="s">
        <v>27</v>
      </c>
      <c r="L437" s="154"/>
      <c r="M437" s="139"/>
      <c r="N437" s="139"/>
      <c r="O437" s="154"/>
      <c r="P437" s="139"/>
      <c r="Q437" s="139"/>
      <c r="R437" s="139"/>
      <c r="S437" s="139" t="s">
        <v>8240</v>
      </c>
      <c r="T437" s="139"/>
      <c r="Z437" s="130" t="str">
        <f t="shared" si="7"/>
        <v>19(9)罗瑟强</v>
      </c>
    </row>
    <row r="438" ht="19.5" customHeight="1" spans="1:26">
      <c r="A438" s="138">
        <v>433</v>
      </c>
      <c r="B438" s="138" t="s">
        <v>8438</v>
      </c>
      <c r="C438" s="138" t="s">
        <v>21</v>
      </c>
      <c r="D438" s="139" t="s">
        <v>348</v>
      </c>
      <c r="E438" s="139" t="s">
        <v>8439</v>
      </c>
      <c r="F438" s="139" t="s">
        <v>24</v>
      </c>
      <c r="G438" s="139">
        <v>17</v>
      </c>
      <c r="H438" s="139" t="s">
        <v>1071</v>
      </c>
      <c r="I438" s="139" t="s">
        <v>8440</v>
      </c>
      <c r="J438" s="139">
        <v>13824252478</v>
      </c>
      <c r="K438" s="139" t="s">
        <v>27</v>
      </c>
      <c r="L438" s="154">
        <v>44395</v>
      </c>
      <c r="M438" s="139" t="s">
        <v>8441</v>
      </c>
      <c r="N438" s="139"/>
      <c r="O438" s="154"/>
      <c r="P438" s="139"/>
      <c r="Q438" s="139"/>
      <c r="R438" s="139"/>
      <c r="S438" s="139" t="s">
        <v>8438</v>
      </c>
      <c r="T438" s="139"/>
      <c r="Z438" s="130" t="str">
        <f t="shared" si="7"/>
        <v>19(10)韦昌智</v>
      </c>
    </row>
    <row r="439" ht="19.5" customHeight="1" spans="1:26">
      <c r="A439" s="138">
        <v>434</v>
      </c>
      <c r="B439" s="138" t="s">
        <v>8442</v>
      </c>
      <c r="C439" s="138" t="s">
        <v>21</v>
      </c>
      <c r="D439" s="139" t="s">
        <v>348</v>
      </c>
      <c r="E439" s="139" t="s">
        <v>8443</v>
      </c>
      <c r="F439" s="139" t="s">
        <v>143</v>
      </c>
      <c r="G439" s="139">
        <v>17</v>
      </c>
      <c r="H439" s="139" t="s">
        <v>8444</v>
      </c>
      <c r="I439" s="139" t="s">
        <v>8445</v>
      </c>
      <c r="J439" s="139">
        <v>18407782900</v>
      </c>
      <c r="K439" s="139" t="s">
        <v>27</v>
      </c>
      <c r="L439" s="154">
        <v>44396</v>
      </c>
      <c r="M439" s="139" t="s">
        <v>3693</v>
      </c>
      <c r="N439" s="139"/>
      <c r="O439" s="154"/>
      <c r="P439" s="139"/>
      <c r="Q439" s="139"/>
      <c r="R439" s="139"/>
      <c r="S439" s="139" t="s">
        <v>8442</v>
      </c>
      <c r="T439" s="139"/>
      <c r="Z439" s="130" t="str">
        <f t="shared" si="7"/>
        <v>19(10)蓝妮娜</v>
      </c>
    </row>
    <row r="440" ht="19.5" customHeight="1" spans="1:26">
      <c r="A440" s="138">
        <v>435</v>
      </c>
      <c r="B440" s="138" t="s">
        <v>8450</v>
      </c>
      <c r="C440" s="138" t="s">
        <v>21</v>
      </c>
      <c r="D440" s="139" t="s">
        <v>348</v>
      </c>
      <c r="E440" s="139" t="s">
        <v>8451</v>
      </c>
      <c r="F440" s="139" t="s">
        <v>24</v>
      </c>
      <c r="G440" s="139">
        <v>16</v>
      </c>
      <c r="H440" s="139" t="s">
        <v>8452</v>
      </c>
      <c r="I440" s="139" t="s">
        <v>8453</v>
      </c>
      <c r="J440" s="139">
        <v>14715071816</v>
      </c>
      <c r="K440" s="139" t="s">
        <v>27</v>
      </c>
      <c r="L440" s="154">
        <v>44394</v>
      </c>
      <c r="M440" s="139" t="s">
        <v>2455</v>
      </c>
      <c r="N440" s="139" t="s">
        <v>27</v>
      </c>
      <c r="O440" s="154"/>
      <c r="P440" s="139"/>
      <c r="Q440" s="139"/>
      <c r="R440" s="139"/>
      <c r="S440" s="139" t="s">
        <v>8450</v>
      </c>
      <c r="T440" s="139"/>
      <c r="Z440" s="130" t="str">
        <f t="shared" si="7"/>
        <v>19(10)覃伟</v>
      </c>
    </row>
    <row r="441" ht="19.5" customHeight="1" spans="1:26">
      <c r="A441" s="138">
        <v>436</v>
      </c>
      <c r="B441" s="138" t="s">
        <v>8454</v>
      </c>
      <c r="C441" s="138" t="s">
        <v>21</v>
      </c>
      <c r="D441" s="139" t="s">
        <v>348</v>
      </c>
      <c r="E441" s="139" t="s">
        <v>8455</v>
      </c>
      <c r="F441" s="139" t="s">
        <v>24</v>
      </c>
      <c r="G441" s="139">
        <v>17</v>
      </c>
      <c r="H441" s="139" t="s">
        <v>17840</v>
      </c>
      <c r="I441" s="139" t="s">
        <v>8456</v>
      </c>
      <c r="J441" s="139">
        <v>13326875460</v>
      </c>
      <c r="K441" s="139" t="s">
        <v>27</v>
      </c>
      <c r="L441" s="154">
        <v>44396</v>
      </c>
      <c r="M441" s="139" t="s">
        <v>2455</v>
      </c>
      <c r="N441" s="139" t="s">
        <v>30</v>
      </c>
      <c r="O441" s="154"/>
      <c r="P441" s="139"/>
      <c r="Q441" s="139"/>
      <c r="R441" s="139"/>
      <c r="S441" s="139" t="s">
        <v>8454</v>
      </c>
      <c r="T441" s="139"/>
      <c r="Z441" s="130" t="str">
        <f t="shared" si="7"/>
        <v>19(10)韦海侠</v>
      </c>
    </row>
    <row r="442" ht="19.5" customHeight="1" spans="1:26">
      <c r="A442" s="138">
        <v>437</v>
      </c>
      <c r="B442" s="138" t="s">
        <v>8457</v>
      </c>
      <c r="C442" s="138" t="s">
        <v>21</v>
      </c>
      <c r="D442" s="139" t="s">
        <v>348</v>
      </c>
      <c r="E442" s="139" t="s">
        <v>8458</v>
      </c>
      <c r="F442" s="139" t="s">
        <v>24</v>
      </c>
      <c r="G442" s="139">
        <v>18</v>
      </c>
      <c r="H442" s="139" t="s">
        <v>8459</v>
      </c>
      <c r="I442" s="139" t="s">
        <v>8460</v>
      </c>
      <c r="J442" s="139">
        <v>18777845419</v>
      </c>
      <c r="K442" s="139" t="s">
        <v>27</v>
      </c>
      <c r="L442" s="154">
        <v>44396</v>
      </c>
      <c r="M442" s="139" t="s">
        <v>28</v>
      </c>
      <c r="N442" s="139"/>
      <c r="O442" s="154"/>
      <c r="P442" s="139"/>
      <c r="Q442" s="139"/>
      <c r="R442" s="139"/>
      <c r="S442" s="139" t="s">
        <v>8457</v>
      </c>
      <c r="T442" s="139"/>
      <c r="Z442" s="130" t="str">
        <f t="shared" si="7"/>
        <v>19(10)蒙海志</v>
      </c>
    </row>
    <row r="443" ht="19.5" customHeight="1" spans="1:26">
      <c r="A443" s="138">
        <v>438</v>
      </c>
      <c r="B443" s="138" t="s">
        <v>8461</v>
      </c>
      <c r="C443" s="138" t="s">
        <v>21</v>
      </c>
      <c r="D443" s="139" t="s">
        <v>348</v>
      </c>
      <c r="E443" s="139" t="s">
        <v>8462</v>
      </c>
      <c r="F443" s="139" t="s">
        <v>143</v>
      </c>
      <c r="G443" s="139">
        <v>17</v>
      </c>
      <c r="H443" s="139" t="s">
        <v>8463</v>
      </c>
      <c r="I443" s="139" t="s">
        <v>8464</v>
      </c>
      <c r="J443" s="139">
        <v>18707762495</v>
      </c>
      <c r="K443" s="139" t="s">
        <v>27</v>
      </c>
      <c r="L443" s="154">
        <v>44395</v>
      </c>
      <c r="M443" s="139"/>
      <c r="N443" s="139"/>
      <c r="O443" s="154"/>
      <c r="P443" s="139"/>
      <c r="Q443" s="139"/>
      <c r="R443" s="139"/>
      <c r="S443" s="139" t="s">
        <v>8461</v>
      </c>
      <c r="T443" s="139"/>
      <c r="Z443" s="130" t="str">
        <f t="shared" si="7"/>
        <v>19(10)黄新链</v>
      </c>
    </row>
    <row r="444" ht="19.5" customHeight="1" spans="1:26">
      <c r="A444" s="138">
        <v>439</v>
      </c>
      <c r="B444" s="138" t="s">
        <v>8468</v>
      </c>
      <c r="C444" s="138" t="s">
        <v>21</v>
      </c>
      <c r="D444" s="139" t="s">
        <v>348</v>
      </c>
      <c r="E444" s="139" t="s">
        <v>8469</v>
      </c>
      <c r="F444" s="139" t="s">
        <v>24</v>
      </c>
      <c r="G444" s="139">
        <v>17</v>
      </c>
      <c r="H444" s="139" t="s">
        <v>17841</v>
      </c>
      <c r="I444" s="139" t="s">
        <v>8471</v>
      </c>
      <c r="J444" s="139">
        <v>13558289902</v>
      </c>
      <c r="K444" s="139" t="s">
        <v>27</v>
      </c>
      <c r="L444" s="154">
        <v>44397</v>
      </c>
      <c r="M444" s="139" t="s">
        <v>2455</v>
      </c>
      <c r="N444" s="139" t="s">
        <v>27</v>
      </c>
      <c r="O444" s="154">
        <v>44420</v>
      </c>
      <c r="P444" s="139" t="s">
        <v>8472</v>
      </c>
      <c r="Q444" s="139" t="s">
        <v>30</v>
      </c>
      <c r="R444" s="139"/>
      <c r="S444" s="139" t="s">
        <v>8468</v>
      </c>
      <c r="T444" s="139"/>
      <c r="Z444" s="130" t="str">
        <f t="shared" si="7"/>
        <v>19(10)韦昌利</v>
      </c>
    </row>
    <row r="445" ht="19.5" customHeight="1" spans="1:26">
      <c r="A445" s="138">
        <v>440</v>
      </c>
      <c r="B445" s="138" t="s">
        <v>8473</v>
      </c>
      <c r="C445" s="138" t="s">
        <v>21</v>
      </c>
      <c r="D445" s="139" t="s">
        <v>348</v>
      </c>
      <c r="E445" s="139" t="s">
        <v>8474</v>
      </c>
      <c r="F445" s="139" t="s">
        <v>24</v>
      </c>
      <c r="G445" s="139">
        <v>16</v>
      </c>
      <c r="H445" s="139" t="s">
        <v>8475</v>
      </c>
      <c r="I445" s="139" t="s">
        <v>8476</v>
      </c>
      <c r="J445" s="139">
        <v>13768280544</v>
      </c>
      <c r="K445" s="139" t="s">
        <v>27</v>
      </c>
      <c r="L445" s="154">
        <v>44402</v>
      </c>
      <c r="M445" s="139" t="s">
        <v>2455</v>
      </c>
      <c r="N445" s="139"/>
      <c r="O445" s="154"/>
      <c r="P445" s="139"/>
      <c r="Q445" s="139"/>
      <c r="R445" s="139"/>
      <c r="S445" s="139" t="s">
        <v>8473</v>
      </c>
      <c r="T445" s="139"/>
      <c r="Z445" s="130" t="str">
        <f t="shared" si="7"/>
        <v>19(10)陆贵优</v>
      </c>
    </row>
    <row r="446" ht="19.5" customHeight="1" spans="1:26">
      <c r="A446" s="138">
        <v>441</v>
      </c>
      <c r="B446" s="138" t="s">
        <v>8481</v>
      </c>
      <c r="C446" s="138" t="s">
        <v>21</v>
      </c>
      <c r="D446" s="139" t="s">
        <v>348</v>
      </c>
      <c r="E446" s="139" t="s">
        <v>7237</v>
      </c>
      <c r="F446" s="139" t="s">
        <v>24</v>
      </c>
      <c r="G446" s="139">
        <v>17</v>
      </c>
      <c r="H446" s="139" t="s">
        <v>8047</v>
      </c>
      <c r="I446" s="139" t="s">
        <v>8482</v>
      </c>
      <c r="J446" s="139">
        <v>15992915182</v>
      </c>
      <c r="K446" s="139" t="s">
        <v>27</v>
      </c>
      <c r="L446" s="154">
        <v>44395</v>
      </c>
      <c r="M446" s="139" t="s">
        <v>2455</v>
      </c>
      <c r="N446" s="139" t="s">
        <v>27</v>
      </c>
      <c r="O446" s="154">
        <v>44416</v>
      </c>
      <c r="P446" s="139" t="s">
        <v>2455</v>
      </c>
      <c r="Q446" s="139"/>
      <c r="R446" s="139"/>
      <c r="S446" s="139" t="s">
        <v>8481</v>
      </c>
      <c r="T446" s="139"/>
      <c r="Z446" s="130" t="str">
        <f t="shared" si="7"/>
        <v>19(10)韦东</v>
      </c>
    </row>
    <row r="447" ht="19.5" customHeight="1" spans="1:26">
      <c r="A447" s="138">
        <v>442</v>
      </c>
      <c r="B447" s="138" t="s">
        <v>8489</v>
      </c>
      <c r="C447" s="138" t="s">
        <v>21</v>
      </c>
      <c r="D447" s="139" t="s">
        <v>348</v>
      </c>
      <c r="E447" s="139" t="s">
        <v>6544</v>
      </c>
      <c r="F447" s="139" t="s">
        <v>24</v>
      </c>
      <c r="G447" s="139">
        <v>16</v>
      </c>
      <c r="H447" s="139" t="s">
        <v>7148</v>
      </c>
      <c r="I447" s="139" t="s">
        <v>8490</v>
      </c>
      <c r="J447" s="139">
        <v>18978757041</v>
      </c>
      <c r="K447" s="139" t="s">
        <v>27</v>
      </c>
      <c r="L447" s="154">
        <v>44395</v>
      </c>
      <c r="M447" s="139" t="s">
        <v>8491</v>
      </c>
      <c r="N447" s="139" t="s">
        <v>27</v>
      </c>
      <c r="O447" s="154">
        <v>44396</v>
      </c>
      <c r="P447" s="139"/>
      <c r="Q447" s="139"/>
      <c r="R447" s="139"/>
      <c r="S447" s="139" t="s">
        <v>8489</v>
      </c>
      <c r="T447" s="139"/>
      <c r="Z447" s="130" t="str">
        <f t="shared" si="7"/>
        <v>19(10)韦敢</v>
      </c>
    </row>
    <row r="448" ht="19.5" customHeight="1" spans="1:26">
      <c r="A448" s="138">
        <v>443</v>
      </c>
      <c r="B448" s="138" t="s">
        <v>8492</v>
      </c>
      <c r="C448" s="138" t="s">
        <v>21</v>
      </c>
      <c r="D448" s="139" t="s">
        <v>348</v>
      </c>
      <c r="E448" s="139" t="s">
        <v>8493</v>
      </c>
      <c r="F448" s="139" t="s">
        <v>143</v>
      </c>
      <c r="G448" s="139">
        <v>17</v>
      </c>
      <c r="H448" s="139" t="s">
        <v>7637</v>
      </c>
      <c r="I448" s="139" t="s">
        <v>8494</v>
      </c>
      <c r="J448" s="139">
        <v>15177892741</v>
      </c>
      <c r="K448" s="139" t="s">
        <v>27</v>
      </c>
      <c r="L448" s="154">
        <v>44395</v>
      </c>
      <c r="M448" s="139" t="s">
        <v>1352</v>
      </c>
      <c r="N448" s="139" t="s">
        <v>27</v>
      </c>
      <c r="O448" s="154">
        <v>44416</v>
      </c>
      <c r="P448" s="139" t="s">
        <v>1352</v>
      </c>
      <c r="Q448" s="139" t="s">
        <v>30</v>
      </c>
      <c r="R448" s="139"/>
      <c r="S448" s="139" t="s">
        <v>8492</v>
      </c>
      <c r="T448" s="139"/>
      <c r="Z448" s="130" t="str">
        <f t="shared" si="7"/>
        <v>19(10)覃柳娜</v>
      </c>
    </row>
    <row r="449" ht="19.5" customHeight="1" spans="1:26">
      <c r="A449" s="138">
        <v>444</v>
      </c>
      <c r="B449" s="138" t="s">
        <v>8495</v>
      </c>
      <c r="C449" s="138" t="s">
        <v>21</v>
      </c>
      <c r="D449" s="139" t="s">
        <v>348</v>
      </c>
      <c r="E449" s="139" t="s">
        <v>8496</v>
      </c>
      <c r="F449" s="139" t="s">
        <v>24</v>
      </c>
      <c r="G449" s="139">
        <v>17</v>
      </c>
      <c r="H449" s="139" t="s">
        <v>8497</v>
      </c>
      <c r="I449" s="139" t="s">
        <v>8498</v>
      </c>
      <c r="J449" s="139">
        <v>13788180194</v>
      </c>
      <c r="K449" s="139" t="s">
        <v>27</v>
      </c>
      <c r="L449" s="154">
        <v>44397</v>
      </c>
      <c r="M449" s="139" t="s">
        <v>3693</v>
      </c>
      <c r="N449" s="139" t="s">
        <v>30</v>
      </c>
      <c r="O449" s="154"/>
      <c r="P449" s="139"/>
      <c r="Q449" s="139"/>
      <c r="R449" s="139"/>
      <c r="S449" s="139" t="s">
        <v>8495</v>
      </c>
      <c r="T449" s="139"/>
      <c r="Z449" s="130" t="str">
        <f t="shared" si="7"/>
        <v>19(10)黄松厂</v>
      </c>
    </row>
    <row r="450" ht="19.5" customHeight="1" spans="1:26">
      <c r="A450" s="138">
        <v>445</v>
      </c>
      <c r="B450" s="138" t="s">
        <v>8499</v>
      </c>
      <c r="C450" s="138" t="s">
        <v>21</v>
      </c>
      <c r="D450" s="139" t="s">
        <v>348</v>
      </c>
      <c r="E450" s="139" t="s">
        <v>8500</v>
      </c>
      <c r="F450" s="139" t="s">
        <v>24</v>
      </c>
      <c r="G450" s="139">
        <v>14</v>
      </c>
      <c r="H450" s="139" t="s">
        <v>8501</v>
      </c>
      <c r="I450" s="139" t="s">
        <v>8502</v>
      </c>
      <c r="J450" s="139">
        <v>18378891684</v>
      </c>
      <c r="K450" s="139" t="s">
        <v>27</v>
      </c>
      <c r="L450" s="154">
        <v>44416</v>
      </c>
      <c r="M450" s="139" t="s">
        <v>3693</v>
      </c>
      <c r="N450" s="139" t="s">
        <v>30</v>
      </c>
      <c r="O450" s="154"/>
      <c r="P450" s="139"/>
      <c r="Q450" s="139"/>
      <c r="R450" s="139"/>
      <c r="S450" s="139" t="s">
        <v>8499</v>
      </c>
      <c r="T450" s="139" t="s">
        <v>17842</v>
      </c>
      <c r="Z450" s="130" t="str">
        <f t="shared" si="7"/>
        <v>19(10)韦炳帅</v>
      </c>
    </row>
    <row r="451" ht="19.5" customHeight="1" spans="1:26">
      <c r="A451" s="138">
        <v>446</v>
      </c>
      <c r="B451" s="138" t="s">
        <v>8515</v>
      </c>
      <c r="C451" s="138" t="s">
        <v>21</v>
      </c>
      <c r="D451" s="139" t="s">
        <v>348</v>
      </c>
      <c r="E451" s="139" t="s">
        <v>8516</v>
      </c>
      <c r="F451" s="139" t="s">
        <v>24</v>
      </c>
      <c r="G451" s="139">
        <v>17</v>
      </c>
      <c r="H451" s="139" t="s">
        <v>17843</v>
      </c>
      <c r="I451" s="139" t="s">
        <v>8518</v>
      </c>
      <c r="J451" s="139">
        <v>18177130341</v>
      </c>
      <c r="K451" s="139" t="s">
        <v>27</v>
      </c>
      <c r="L451" s="154">
        <v>44395</v>
      </c>
      <c r="M451" s="139" t="s">
        <v>28</v>
      </c>
      <c r="N451" s="139" t="s">
        <v>27</v>
      </c>
      <c r="O451" s="154">
        <v>44416</v>
      </c>
      <c r="P451" s="139" t="s">
        <v>28</v>
      </c>
      <c r="Q451" s="139" t="s">
        <v>30</v>
      </c>
      <c r="R451" s="139"/>
      <c r="S451" s="139" t="s">
        <v>8515</v>
      </c>
      <c r="T451" s="139"/>
      <c r="Z451" s="130" t="str">
        <f t="shared" si="7"/>
        <v>19(10)蓝炳凤</v>
      </c>
    </row>
    <row r="452" ht="19.5" customHeight="1" spans="1:26">
      <c r="A452" s="138">
        <v>447</v>
      </c>
      <c r="B452" s="138" t="s">
        <v>8527</v>
      </c>
      <c r="C452" s="138" t="s">
        <v>21</v>
      </c>
      <c r="D452" s="139" t="s">
        <v>348</v>
      </c>
      <c r="E452" s="139" t="s">
        <v>8528</v>
      </c>
      <c r="F452" s="139" t="s">
        <v>24</v>
      </c>
      <c r="G452" s="139">
        <v>17</v>
      </c>
      <c r="H452" s="139" t="s">
        <v>8529</v>
      </c>
      <c r="I452" s="139" t="s">
        <v>8530</v>
      </c>
      <c r="J452" s="139">
        <v>15177036081</v>
      </c>
      <c r="K452" s="139" t="s">
        <v>27</v>
      </c>
      <c r="L452" s="154">
        <v>44393</v>
      </c>
      <c r="M452" s="139" t="s">
        <v>8531</v>
      </c>
      <c r="N452" s="139" t="s">
        <v>27</v>
      </c>
      <c r="O452" s="154">
        <v>44409</v>
      </c>
      <c r="P452" s="139" t="s">
        <v>8531</v>
      </c>
      <c r="Q452" s="139" t="s">
        <v>30</v>
      </c>
      <c r="R452" s="139" t="s">
        <v>8532</v>
      </c>
      <c r="S452" s="139" t="s">
        <v>8527</v>
      </c>
      <c r="T452" s="139"/>
      <c r="Z452" s="130" t="str">
        <f t="shared" si="7"/>
        <v>19(10)苏振隆</v>
      </c>
    </row>
    <row r="453" ht="19.5" customHeight="1" spans="1:26">
      <c r="A453" s="138">
        <v>448</v>
      </c>
      <c r="B453" s="138" t="s">
        <v>8533</v>
      </c>
      <c r="C453" s="138" t="s">
        <v>21</v>
      </c>
      <c r="D453" s="139" t="s">
        <v>348</v>
      </c>
      <c r="E453" s="139" t="s">
        <v>8534</v>
      </c>
      <c r="F453" s="139" t="s">
        <v>24</v>
      </c>
      <c r="G453" s="139">
        <v>17</v>
      </c>
      <c r="H453" s="139" t="s">
        <v>4572</v>
      </c>
      <c r="I453" s="139" t="s">
        <v>8535</v>
      </c>
      <c r="J453" s="139">
        <v>17344524919</v>
      </c>
      <c r="K453" s="139" t="s">
        <v>27</v>
      </c>
      <c r="L453" s="154">
        <v>44394</v>
      </c>
      <c r="M453" s="139" t="s">
        <v>1347</v>
      </c>
      <c r="N453" s="139" t="s">
        <v>27</v>
      </c>
      <c r="O453" s="154"/>
      <c r="P453" s="139"/>
      <c r="Q453" s="139"/>
      <c r="R453" s="139"/>
      <c r="S453" s="139" t="s">
        <v>8533</v>
      </c>
      <c r="T453" s="139"/>
      <c r="Z453" s="130" t="str">
        <f t="shared" si="7"/>
        <v>19(10)卢汉</v>
      </c>
    </row>
    <row r="454" ht="19.5" customHeight="1" spans="1:26">
      <c r="A454" s="138">
        <v>449</v>
      </c>
      <c r="B454" s="138" t="s">
        <v>8540</v>
      </c>
      <c r="C454" s="138" t="s">
        <v>21</v>
      </c>
      <c r="D454" s="138" t="s">
        <v>348</v>
      </c>
      <c r="E454" s="183" t="s">
        <v>8541</v>
      </c>
      <c r="F454" s="183" t="s">
        <v>24</v>
      </c>
      <c r="G454" s="157">
        <v>17</v>
      </c>
      <c r="H454" s="183" t="s">
        <v>8542</v>
      </c>
      <c r="I454" s="183" t="s">
        <v>8543</v>
      </c>
      <c r="J454" s="157">
        <v>18277890823</v>
      </c>
      <c r="K454" s="183" t="s">
        <v>27</v>
      </c>
      <c r="L454" s="159">
        <v>44396</v>
      </c>
      <c r="M454" s="183" t="s">
        <v>3693</v>
      </c>
      <c r="N454" s="183"/>
      <c r="O454" s="159"/>
      <c r="P454" s="138"/>
      <c r="Q454" s="183"/>
      <c r="R454" s="138"/>
      <c r="S454" s="139" t="s">
        <v>8540</v>
      </c>
      <c r="T454" s="138"/>
      <c r="Z454" s="130" t="str">
        <f t="shared" si="7"/>
        <v>19(10)韦志瀛</v>
      </c>
    </row>
    <row r="455" ht="19.5" customHeight="1" spans="1:26">
      <c r="A455" s="138">
        <v>450</v>
      </c>
      <c r="B455" s="138" t="s">
        <v>8544</v>
      </c>
      <c r="C455" s="138" t="s">
        <v>21</v>
      </c>
      <c r="D455" s="138" t="s">
        <v>348</v>
      </c>
      <c r="E455" s="183" t="s">
        <v>8545</v>
      </c>
      <c r="F455" s="183" t="s">
        <v>24</v>
      </c>
      <c r="G455" s="157">
        <v>17</v>
      </c>
      <c r="H455" s="183" t="s">
        <v>8546</v>
      </c>
      <c r="I455" s="183" t="s">
        <v>8547</v>
      </c>
      <c r="J455" s="157" t="s">
        <v>8548</v>
      </c>
      <c r="K455" s="183" t="s">
        <v>27</v>
      </c>
      <c r="L455" s="159">
        <v>44398</v>
      </c>
      <c r="M455" s="183" t="s">
        <v>2455</v>
      </c>
      <c r="N455" s="183"/>
      <c r="O455" s="159"/>
      <c r="P455" s="138"/>
      <c r="Q455" s="138"/>
      <c r="R455" s="138"/>
      <c r="S455" s="139" t="s">
        <v>8544</v>
      </c>
      <c r="T455" s="138"/>
      <c r="Z455" s="130" t="str">
        <f t="shared" ref="Z455:Z518" si="8">D455:D5036&amp;E455:E5036</f>
        <v>19(10)韦宏强</v>
      </c>
    </row>
    <row r="456" ht="19.5" customHeight="1" spans="1:26">
      <c r="A456" s="138">
        <v>451</v>
      </c>
      <c r="B456" s="138" t="s">
        <v>8549</v>
      </c>
      <c r="C456" s="138" t="s">
        <v>21</v>
      </c>
      <c r="D456" s="138" t="s">
        <v>348</v>
      </c>
      <c r="E456" s="183" t="s">
        <v>8550</v>
      </c>
      <c r="F456" s="183" t="s">
        <v>24</v>
      </c>
      <c r="G456" s="157">
        <v>15</v>
      </c>
      <c r="H456" s="183" t="s">
        <v>17844</v>
      </c>
      <c r="I456" s="183" t="s">
        <v>8552</v>
      </c>
      <c r="J456" s="157">
        <v>13457990139</v>
      </c>
      <c r="K456" s="183" t="s">
        <v>27</v>
      </c>
      <c r="L456" s="159">
        <v>44396</v>
      </c>
      <c r="M456" s="183" t="s">
        <v>7621</v>
      </c>
      <c r="N456" s="183" t="s">
        <v>27</v>
      </c>
      <c r="O456" s="159">
        <v>44419</v>
      </c>
      <c r="P456" s="138" t="s">
        <v>8554</v>
      </c>
      <c r="Q456" s="183"/>
      <c r="R456" s="138" t="s">
        <v>8555</v>
      </c>
      <c r="S456" s="139" t="s">
        <v>8549</v>
      </c>
      <c r="T456" s="138" t="s">
        <v>17845</v>
      </c>
      <c r="Z456" s="130" t="str">
        <f t="shared" si="8"/>
        <v>19(10)陈陶涛</v>
      </c>
    </row>
    <row r="457" ht="19.5" customHeight="1" spans="1:26">
      <c r="A457" s="138">
        <v>452</v>
      </c>
      <c r="B457" s="138" t="s">
        <v>8560</v>
      </c>
      <c r="C457" s="138" t="s">
        <v>21</v>
      </c>
      <c r="D457" s="138" t="s">
        <v>348</v>
      </c>
      <c r="E457" s="183" t="s">
        <v>8543</v>
      </c>
      <c r="F457" s="183" t="s">
        <v>24</v>
      </c>
      <c r="G457" s="157">
        <v>17</v>
      </c>
      <c r="H457" s="183" t="s">
        <v>8561</v>
      </c>
      <c r="I457" s="183" t="s">
        <v>8562</v>
      </c>
      <c r="J457" s="157" t="s">
        <v>8563</v>
      </c>
      <c r="K457" s="183" t="s">
        <v>27</v>
      </c>
      <c r="L457" s="159">
        <v>44396</v>
      </c>
      <c r="M457" s="183"/>
      <c r="N457" s="183"/>
      <c r="O457" s="159"/>
      <c r="P457" s="138"/>
      <c r="Q457" s="183"/>
      <c r="R457" s="138"/>
      <c r="S457" s="139" t="s">
        <v>8560</v>
      </c>
      <c r="T457" s="138"/>
      <c r="Z457" s="130" t="str">
        <f t="shared" si="8"/>
        <v>19(10)韦浩学</v>
      </c>
    </row>
    <row r="458" ht="19.5" customHeight="1" spans="1:26">
      <c r="A458" s="138">
        <v>453</v>
      </c>
      <c r="B458" s="138" t="s">
        <v>8568</v>
      </c>
      <c r="C458" s="138" t="s">
        <v>21</v>
      </c>
      <c r="D458" s="138" t="s">
        <v>348</v>
      </c>
      <c r="E458" s="183" t="s">
        <v>8569</v>
      </c>
      <c r="F458" s="183" t="s">
        <v>143</v>
      </c>
      <c r="G458" s="157">
        <v>17</v>
      </c>
      <c r="H458" s="183" t="s">
        <v>8570</v>
      </c>
      <c r="I458" s="183" t="s">
        <v>8571</v>
      </c>
      <c r="J458" s="157">
        <v>17344524909</v>
      </c>
      <c r="K458" s="183" t="s">
        <v>27</v>
      </c>
      <c r="L458" s="159">
        <v>44394</v>
      </c>
      <c r="M458" s="183" t="s">
        <v>2172</v>
      </c>
      <c r="N458" s="183" t="s">
        <v>27</v>
      </c>
      <c r="O458" s="159"/>
      <c r="P458" s="138"/>
      <c r="Q458" s="183"/>
      <c r="R458" s="138"/>
      <c r="S458" s="139" t="s">
        <v>8568</v>
      </c>
      <c r="T458" s="138"/>
      <c r="Z458" s="130" t="str">
        <f t="shared" si="8"/>
        <v>19(10)覃彩嬉</v>
      </c>
    </row>
    <row r="459" ht="19.5" customHeight="1" spans="1:26">
      <c r="A459" s="138">
        <v>454</v>
      </c>
      <c r="B459" s="138" t="s">
        <v>8572</v>
      </c>
      <c r="C459" s="138" t="s">
        <v>21</v>
      </c>
      <c r="D459" s="138" t="s">
        <v>348</v>
      </c>
      <c r="E459" s="183" t="s">
        <v>8573</v>
      </c>
      <c r="F459" s="183" t="s">
        <v>143</v>
      </c>
      <c r="G459" s="157">
        <v>17</v>
      </c>
      <c r="H459" s="183" t="s">
        <v>4714</v>
      </c>
      <c r="I459" s="183" t="s">
        <v>8574</v>
      </c>
      <c r="J459" s="157">
        <v>17777937474</v>
      </c>
      <c r="K459" s="183" t="s">
        <v>27</v>
      </c>
      <c r="L459" s="159">
        <v>44395</v>
      </c>
      <c r="M459" s="183" t="s">
        <v>2172</v>
      </c>
      <c r="N459" s="183" t="s">
        <v>30</v>
      </c>
      <c r="O459" s="159"/>
      <c r="P459" s="183"/>
      <c r="Q459" s="183"/>
      <c r="R459" s="138"/>
      <c r="S459" s="139" t="s">
        <v>8572</v>
      </c>
      <c r="T459" s="138"/>
      <c r="Z459" s="130" t="str">
        <f t="shared" si="8"/>
        <v>19(10)陆国微</v>
      </c>
    </row>
    <row r="460" ht="19.5" customHeight="1" spans="1:26">
      <c r="A460" s="138">
        <v>455</v>
      </c>
      <c r="B460" s="138" t="s">
        <v>8575</v>
      </c>
      <c r="C460" s="138" t="s">
        <v>21</v>
      </c>
      <c r="D460" s="138" t="s">
        <v>348</v>
      </c>
      <c r="E460" s="183" t="s">
        <v>8576</v>
      </c>
      <c r="F460" s="183" t="s">
        <v>143</v>
      </c>
      <c r="G460" s="157">
        <v>17</v>
      </c>
      <c r="H460" s="183" t="s">
        <v>17846</v>
      </c>
      <c r="I460" s="183" t="s">
        <v>8577</v>
      </c>
      <c r="J460" s="157">
        <v>15077388439</v>
      </c>
      <c r="K460" s="183" t="s">
        <v>27</v>
      </c>
      <c r="L460" s="159">
        <v>44396</v>
      </c>
      <c r="M460" s="183" t="s">
        <v>2172</v>
      </c>
      <c r="N460" s="183" t="s">
        <v>27</v>
      </c>
      <c r="O460" s="159"/>
      <c r="P460" s="138"/>
      <c r="Q460" s="183"/>
      <c r="R460" s="138"/>
      <c r="S460" s="139" t="s">
        <v>8575</v>
      </c>
      <c r="T460" s="138"/>
      <c r="Z460" s="130" t="str">
        <f t="shared" si="8"/>
        <v>19(10)韦江艳</v>
      </c>
    </row>
    <row r="461" ht="19.5" customHeight="1" spans="1:26">
      <c r="A461" s="138">
        <v>456</v>
      </c>
      <c r="B461" s="138" t="s">
        <v>8578</v>
      </c>
      <c r="C461" s="138" t="s">
        <v>21</v>
      </c>
      <c r="D461" s="138" t="s">
        <v>348</v>
      </c>
      <c r="E461" s="138" t="s">
        <v>8579</v>
      </c>
      <c r="F461" s="138" t="s">
        <v>24</v>
      </c>
      <c r="G461" s="138">
        <v>17</v>
      </c>
      <c r="H461" s="138" t="s">
        <v>17666</v>
      </c>
      <c r="I461" s="138" t="s">
        <v>8580</v>
      </c>
      <c r="J461" s="138" t="s">
        <v>8581</v>
      </c>
      <c r="K461" s="138" t="s">
        <v>27</v>
      </c>
      <c r="L461" s="159">
        <v>44400</v>
      </c>
      <c r="M461" s="138" t="s">
        <v>29</v>
      </c>
      <c r="N461" s="138" t="s">
        <v>27</v>
      </c>
      <c r="O461" s="159">
        <v>44421</v>
      </c>
      <c r="P461" s="138"/>
      <c r="Q461" s="138"/>
      <c r="R461" s="138"/>
      <c r="S461" s="139" t="s">
        <v>8578</v>
      </c>
      <c r="T461" s="138"/>
      <c r="Z461" s="130" t="str">
        <f t="shared" si="8"/>
        <v>19(10)覃立东</v>
      </c>
    </row>
    <row r="462" ht="19.5" customHeight="1" spans="1:26">
      <c r="A462" s="138">
        <v>457</v>
      </c>
      <c r="B462" s="138" t="s">
        <v>8582</v>
      </c>
      <c r="C462" s="138" t="s">
        <v>21</v>
      </c>
      <c r="D462" s="138" t="s">
        <v>348</v>
      </c>
      <c r="E462" s="183" t="s">
        <v>1776</v>
      </c>
      <c r="F462" s="183" t="s">
        <v>143</v>
      </c>
      <c r="G462" s="157">
        <v>17</v>
      </c>
      <c r="H462" s="183" t="s">
        <v>17847</v>
      </c>
      <c r="I462" s="183" t="s">
        <v>8584</v>
      </c>
      <c r="J462" s="157">
        <v>15078637459</v>
      </c>
      <c r="K462" s="183" t="s">
        <v>27</v>
      </c>
      <c r="L462" s="159">
        <v>44404</v>
      </c>
      <c r="M462" s="183" t="s">
        <v>2172</v>
      </c>
      <c r="N462" s="183" t="s">
        <v>27</v>
      </c>
      <c r="O462" s="159"/>
      <c r="P462" s="183"/>
      <c r="Q462" s="183"/>
      <c r="R462" s="138"/>
      <c r="S462" s="139" t="s">
        <v>8582</v>
      </c>
      <c r="T462" s="138"/>
      <c r="Z462" s="130" t="str">
        <f t="shared" si="8"/>
        <v>19(10)韦丹丹</v>
      </c>
    </row>
    <row r="463" ht="19.5" customHeight="1" spans="1:26">
      <c r="A463" s="138">
        <v>458</v>
      </c>
      <c r="B463" s="138" t="s">
        <v>8585</v>
      </c>
      <c r="C463" s="138" t="s">
        <v>21</v>
      </c>
      <c r="D463" s="138" t="s">
        <v>348</v>
      </c>
      <c r="E463" s="138" t="s">
        <v>8586</v>
      </c>
      <c r="F463" s="138" t="s">
        <v>24</v>
      </c>
      <c r="G463" s="138">
        <v>16</v>
      </c>
      <c r="H463" s="138" t="s">
        <v>2264</v>
      </c>
      <c r="I463" s="138" t="s">
        <v>8587</v>
      </c>
      <c r="J463" s="138">
        <v>15277858106</v>
      </c>
      <c r="K463" s="138" t="s">
        <v>30</v>
      </c>
      <c r="L463" s="159"/>
      <c r="M463" s="138"/>
      <c r="N463" s="138"/>
      <c r="O463" s="159"/>
      <c r="P463" s="138"/>
      <c r="Q463" s="138"/>
      <c r="R463" s="138"/>
      <c r="S463" s="139" t="s">
        <v>8585</v>
      </c>
      <c r="T463" s="138"/>
      <c r="Z463" s="130" t="str">
        <f t="shared" si="8"/>
        <v>19(10)杨正昆</v>
      </c>
    </row>
    <row r="464" s="128" customFormat="1" ht="19.5" customHeight="1" spans="1:26">
      <c r="A464" s="138">
        <v>459</v>
      </c>
      <c r="B464" s="138" t="s">
        <v>8592</v>
      </c>
      <c r="C464" s="138" t="s">
        <v>21</v>
      </c>
      <c r="D464" s="190" t="s">
        <v>348</v>
      </c>
      <c r="E464" s="191" t="s">
        <v>8593</v>
      </c>
      <c r="F464" s="191" t="s">
        <v>24</v>
      </c>
      <c r="G464" s="192">
        <v>17</v>
      </c>
      <c r="H464" s="191" t="s">
        <v>17848</v>
      </c>
      <c r="I464" s="191" t="s">
        <v>8595</v>
      </c>
      <c r="J464" s="192">
        <v>13507783807</v>
      </c>
      <c r="K464" s="191" t="s">
        <v>27</v>
      </c>
      <c r="L464" s="193">
        <v>44394</v>
      </c>
      <c r="M464" s="191" t="s">
        <v>2172</v>
      </c>
      <c r="N464" s="191"/>
      <c r="O464" s="193"/>
      <c r="P464" s="190"/>
      <c r="Q464" s="191"/>
      <c r="R464" s="190"/>
      <c r="S464" s="139" t="s">
        <v>8592</v>
      </c>
      <c r="T464" s="190"/>
      <c r="U464" s="194"/>
      <c r="V464" s="194"/>
      <c r="W464" s="194"/>
      <c r="X464" s="194"/>
      <c r="Y464" s="194"/>
      <c r="Z464" s="130" t="str">
        <f t="shared" si="8"/>
        <v>19(10)仇宝兴</v>
      </c>
    </row>
    <row r="465" ht="19.5" customHeight="1" spans="1:26">
      <c r="A465" s="138">
        <v>460</v>
      </c>
      <c r="B465" s="138" t="s">
        <v>6637</v>
      </c>
      <c r="C465" s="138" t="s">
        <v>21</v>
      </c>
      <c r="D465" s="138" t="s">
        <v>348</v>
      </c>
      <c r="E465" s="183" t="s">
        <v>1238</v>
      </c>
      <c r="F465" s="183" t="s">
        <v>143</v>
      </c>
      <c r="G465" s="157">
        <v>17</v>
      </c>
      <c r="H465" s="183" t="s">
        <v>17849</v>
      </c>
      <c r="I465" s="183" t="s">
        <v>8598</v>
      </c>
      <c r="J465" s="157">
        <v>15277856433</v>
      </c>
      <c r="K465" s="183" t="s">
        <v>27</v>
      </c>
      <c r="L465" s="159">
        <v>44396</v>
      </c>
      <c r="M465" s="183" t="s">
        <v>2455</v>
      </c>
      <c r="N465" s="183" t="s">
        <v>27</v>
      </c>
      <c r="O465" s="159"/>
      <c r="P465" s="138"/>
      <c r="Q465" s="183"/>
      <c r="R465" s="183"/>
      <c r="S465" s="139" t="s">
        <v>6637</v>
      </c>
      <c r="T465" s="183"/>
      <c r="Z465" s="130" t="str">
        <f t="shared" si="8"/>
        <v>19(10)韦柳婷</v>
      </c>
    </row>
    <row r="466" ht="19.5" customHeight="1" spans="1:26">
      <c r="A466" s="138">
        <v>461</v>
      </c>
      <c r="B466" s="138" t="s">
        <v>8600</v>
      </c>
      <c r="C466" s="138" t="s">
        <v>21</v>
      </c>
      <c r="D466" s="138" t="s">
        <v>348</v>
      </c>
      <c r="E466" s="183" t="s">
        <v>8601</v>
      </c>
      <c r="F466" s="183" t="s">
        <v>143</v>
      </c>
      <c r="G466" s="157">
        <v>17</v>
      </c>
      <c r="H466" s="183" t="s">
        <v>17850</v>
      </c>
      <c r="I466" s="183" t="s">
        <v>8603</v>
      </c>
      <c r="J466" s="157">
        <v>15277892893</v>
      </c>
      <c r="K466" s="183" t="s">
        <v>27</v>
      </c>
      <c r="L466" s="159">
        <v>44395</v>
      </c>
      <c r="M466" s="183" t="s">
        <v>28</v>
      </c>
      <c r="N466" s="183" t="s">
        <v>27</v>
      </c>
      <c r="O466" s="159"/>
      <c r="P466" s="138"/>
      <c r="Q466" s="183"/>
      <c r="R466" s="138"/>
      <c r="S466" s="139" t="s">
        <v>8600</v>
      </c>
      <c r="T466" s="138"/>
      <c r="Z466" s="130" t="str">
        <f t="shared" si="8"/>
        <v>19(10)覃璐</v>
      </c>
    </row>
    <row r="467" ht="19.5" customHeight="1" spans="1:26">
      <c r="A467" s="138">
        <v>462</v>
      </c>
      <c r="B467" s="138" t="s">
        <v>8607</v>
      </c>
      <c r="C467" s="138" t="s">
        <v>21</v>
      </c>
      <c r="D467" s="138" t="s">
        <v>348</v>
      </c>
      <c r="E467" s="183" t="s">
        <v>8608</v>
      </c>
      <c r="F467" s="183" t="s">
        <v>24</v>
      </c>
      <c r="G467" s="157">
        <v>17</v>
      </c>
      <c r="H467" s="183" t="s">
        <v>17851</v>
      </c>
      <c r="I467" s="183" t="s">
        <v>8609</v>
      </c>
      <c r="J467" s="157">
        <v>13768380110</v>
      </c>
      <c r="K467" s="183" t="s">
        <v>27</v>
      </c>
      <c r="L467" s="159">
        <v>44395</v>
      </c>
      <c r="M467" s="183"/>
      <c r="N467" s="183"/>
      <c r="O467" s="159"/>
      <c r="P467" s="138"/>
      <c r="Q467" s="183"/>
      <c r="R467" s="138"/>
      <c r="S467" s="139" t="s">
        <v>8607</v>
      </c>
      <c r="T467" s="138"/>
      <c r="Z467" s="130" t="str">
        <f t="shared" si="8"/>
        <v>19(10)韦智豪</v>
      </c>
    </row>
    <row r="468" ht="19.5" customHeight="1" spans="1:26">
      <c r="A468" s="138">
        <v>463</v>
      </c>
      <c r="B468" s="138" t="s">
        <v>8614</v>
      </c>
      <c r="C468" s="138" t="s">
        <v>21</v>
      </c>
      <c r="D468" s="138" t="s">
        <v>348</v>
      </c>
      <c r="E468" s="183" t="s">
        <v>8615</v>
      </c>
      <c r="F468" s="183" t="s">
        <v>24</v>
      </c>
      <c r="G468" s="157">
        <v>17</v>
      </c>
      <c r="H468" s="183" t="s">
        <v>7196</v>
      </c>
      <c r="I468" s="183" t="s">
        <v>8616</v>
      </c>
      <c r="J468" s="157">
        <v>13481868205</v>
      </c>
      <c r="K468" s="183" t="s">
        <v>27</v>
      </c>
      <c r="L468" s="159">
        <v>44398</v>
      </c>
      <c r="M468" s="183" t="s">
        <v>1352</v>
      </c>
      <c r="N468" s="183" t="s">
        <v>30</v>
      </c>
      <c r="O468" s="159"/>
      <c r="P468" s="138"/>
      <c r="Q468" s="183"/>
      <c r="R468" s="138" t="s">
        <v>8617</v>
      </c>
      <c r="S468" s="139" t="s">
        <v>8614</v>
      </c>
      <c r="T468" s="138" t="s">
        <v>17852</v>
      </c>
      <c r="Z468" s="130" t="str">
        <f t="shared" si="8"/>
        <v>19(10)卢毅</v>
      </c>
    </row>
    <row r="469" ht="19.5" customHeight="1" spans="1:26">
      <c r="A469" s="138">
        <v>464</v>
      </c>
      <c r="B469" s="138" t="s">
        <v>8618</v>
      </c>
      <c r="C469" s="138" t="s">
        <v>21</v>
      </c>
      <c r="D469" s="138" t="s">
        <v>348</v>
      </c>
      <c r="E469" s="183" t="s">
        <v>8619</v>
      </c>
      <c r="F469" s="183" t="s">
        <v>24</v>
      </c>
      <c r="G469" s="157">
        <v>17</v>
      </c>
      <c r="H469" s="183" t="s">
        <v>1761</v>
      </c>
      <c r="I469" s="183" t="s">
        <v>8620</v>
      </c>
      <c r="J469" s="157">
        <v>19994560646</v>
      </c>
      <c r="K469" s="183" t="s">
        <v>30</v>
      </c>
      <c r="L469" s="159"/>
      <c r="M469" s="183"/>
      <c r="N469" s="183"/>
      <c r="O469" s="159"/>
      <c r="P469" s="138"/>
      <c r="Q469" s="183"/>
      <c r="R469" s="138"/>
      <c r="S469" s="139" t="s">
        <v>8618</v>
      </c>
      <c r="T469" s="138"/>
      <c r="Z469" s="130" t="str">
        <f t="shared" si="8"/>
        <v>19(10)蒙少球</v>
      </c>
    </row>
    <row r="470" ht="19.5" customHeight="1" spans="1:26">
      <c r="A470" s="138">
        <v>465</v>
      </c>
      <c r="B470" s="138" t="s">
        <v>8625</v>
      </c>
      <c r="C470" s="138" t="s">
        <v>21</v>
      </c>
      <c r="D470" s="138" t="s">
        <v>348</v>
      </c>
      <c r="E470" s="183" t="s">
        <v>8626</v>
      </c>
      <c r="F470" s="183" t="s">
        <v>24</v>
      </c>
      <c r="G470" s="157">
        <v>18</v>
      </c>
      <c r="H470" s="183" t="s">
        <v>8627</v>
      </c>
      <c r="I470" s="183" t="s">
        <v>8628</v>
      </c>
      <c r="J470" s="157">
        <v>13714828213</v>
      </c>
      <c r="K470" s="183" t="s">
        <v>27</v>
      </c>
      <c r="L470" s="159">
        <v>44394</v>
      </c>
      <c r="M470" s="183" t="s">
        <v>1217</v>
      </c>
      <c r="N470" s="183" t="s">
        <v>27</v>
      </c>
      <c r="O470" s="159">
        <v>44394</v>
      </c>
      <c r="P470" s="183"/>
      <c r="Q470" s="183" t="s">
        <v>30</v>
      </c>
      <c r="R470" s="138" t="s">
        <v>8629</v>
      </c>
      <c r="S470" s="139" t="s">
        <v>8625</v>
      </c>
      <c r="T470" s="138"/>
      <c r="Z470" s="130" t="str">
        <f t="shared" si="8"/>
        <v>19(10)农明华</v>
      </c>
    </row>
    <row r="471" ht="19.5" customHeight="1" spans="1:26">
      <c r="A471" s="138">
        <v>466</v>
      </c>
      <c r="B471" s="138" t="s">
        <v>8630</v>
      </c>
      <c r="C471" s="138" t="s">
        <v>21</v>
      </c>
      <c r="D471" s="138" t="s">
        <v>348</v>
      </c>
      <c r="E471" s="183" t="s">
        <v>8631</v>
      </c>
      <c r="F471" s="183" t="s">
        <v>24</v>
      </c>
      <c r="G471" s="157">
        <v>17</v>
      </c>
      <c r="H471" s="183" t="s">
        <v>8632</v>
      </c>
      <c r="I471" s="183" t="s">
        <v>8633</v>
      </c>
      <c r="J471" s="157" t="s">
        <v>8634</v>
      </c>
      <c r="K471" s="183" t="s">
        <v>27</v>
      </c>
      <c r="L471" s="159">
        <v>44396</v>
      </c>
      <c r="M471" s="183" t="s">
        <v>17853</v>
      </c>
      <c r="N471" s="183" t="s">
        <v>27</v>
      </c>
      <c r="O471" s="159"/>
      <c r="P471" s="183"/>
      <c r="Q471" s="183"/>
      <c r="R471" s="138"/>
      <c r="S471" s="139" t="s">
        <v>8630</v>
      </c>
      <c r="T471" s="138"/>
      <c r="Z471" s="130" t="str">
        <f t="shared" si="8"/>
        <v>19(10)唐运琰</v>
      </c>
    </row>
    <row r="472" ht="19.5" customHeight="1" spans="1:26">
      <c r="A472" s="138">
        <v>467</v>
      </c>
      <c r="B472" s="138" t="s">
        <v>8640</v>
      </c>
      <c r="C472" s="138" t="s">
        <v>21</v>
      </c>
      <c r="D472" s="138" t="s">
        <v>348</v>
      </c>
      <c r="E472" s="183" t="s">
        <v>1151</v>
      </c>
      <c r="F472" s="183" t="s">
        <v>143</v>
      </c>
      <c r="G472" s="157">
        <v>17</v>
      </c>
      <c r="H472" s="183" t="s">
        <v>17854</v>
      </c>
      <c r="I472" s="183" t="s">
        <v>8642</v>
      </c>
      <c r="J472" s="157">
        <v>13617783066</v>
      </c>
      <c r="K472" s="183" t="s">
        <v>27</v>
      </c>
      <c r="L472" s="159">
        <v>44398</v>
      </c>
      <c r="M472" s="183" t="s">
        <v>4327</v>
      </c>
      <c r="N472" s="183" t="s">
        <v>27</v>
      </c>
      <c r="O472" s="159">
        <v>44398</v>
      </c>
      <c r="P472" s="183"/>
      <c r="Q472" s="183"/>
      <c r="R472" s="138"/>
      <c r="S472" s="139" t="s">
        <v>8640</v>
      </c>
      <c r="T472" s="138"/>
      <c r="Z472" s="130" t="str">
        <f t="shared" si="8"/>
        <v>19(10)韦婷</v>
      </c>
    </row>
    <row r="473" ht="19.5" customHeight="1" spans="1:26">
      <c r="A473" s="138">
        <v>468</v>
      </c>
      <c r="B473" s="138" t="s">
        <v>8503</v>
      </c>
      <c r="C473" s="138" t="s">
        <v>21</v>
      </c>
      <c r="D473" s="138" t="s">
        <v>348</v>
      </c>
      <c r="E473" s="183" t="s">
        <v>8504</v>
      </c>
      <c r="F473" s="183" t="s">
        <v>143</v>
      </c>
      <c r="G473" s="157">
        <v>17</v>
      </c>
      <c r="H473" s="183" t="s">
        <v>8505</v>
      </c>
      <c r="I473" s="183" t="s">
        <v>8506</v>
      </c>
      <c r="J473" s="157">
        <v>18177872764</v>
      </c>
      <c r="K473" s="183" t="s">
        <v>27</v>
      </c>
      <c r="L473" s="159">
        <v>44393</v>
      </c>
      <c r="M473" s="183" t="s">
        <v>8507</v>
      </c>
      <c r="N473" s="183" t="s">
        <v>27</v>
      </c>
      <c r="O473" s="159"/>
      <c r="P473" s="138"/>
      <c r="Q473" s="183"/>
      <c r="R473" s="138"/>
      <c r="S473" s="139" t="s">
        <v>8503</v>
      </c>
      <c r="T473" s="138"/>
      <c r="Z473" s="130" t="str">
        <f t="shared" si="8"/>
        <v>19(10)蒙春丽</v>
      </c>
    </row>
    <row r="474" ht="19.5" customHeight="1" spans="1:26">
      <c r="A474" s="138">
        <v>469</v>
      </c>
      <c r="B474" s="138" t="s">
        <v>8643</v>
      </c>
      <c r="C474" s="138" t="s">
        <v>21</v>
      </c>
      <c r="D474" s="138" t="s">
        <v>353</v>
      </c>
      <c r="E474" s="183" t="s">
        <v>8644</v>
      </c>
      <c r="F474" s="183" t="s">
        <v>143</v>
      </c>
      <c r="G474" s="157">
        <v>16</v>
      </c>
      <c r="H474" s="183" t="s">
        <v>1456</v>
      </c>
      <c r="I474" s="183" t="s">
        <v>8645</v>
      </c>
      <c r="J474" s="157">
        <v>15992714844</v>
      </c>
      <c r="K474" s="183" t="s">
        <v>27</v>
      </c>
      <c r="L474" s="159">
        <v>44394</v>
      </c>
      <c r="M474" s="183" t="s">
        <v>2455</v>
      </c>
      <c r="N474" s="183" t="s">
        <v>27</v>
      </c>
      <c r="O474" s="159"/>
      <c r="P474" s="138"/>
      <c r="Q474" s="183"/>
      <c r="R474" s="138"/>
      <c r="S474" s="139" t="s">
        <v>8643</v>
      </c>
      <c r="T474" s="138"/>
      <c r="Z474" s="130" t="str">
        <f t="shared" si="8"/>
        <v>19(11)韦卓燕</v>
      </c>
    </row>
    <row r="475" ht="19.5" customHeight="1" spans="1:26">
      <c r="A475" s="138">
        <v>470</v>
      </c>
      <c r="B475" s="138" t="s">
        <v>8650</v>
      </c>
      <c r="C475" s="138" t="s">
        <v>21</v>
      </c>
      <c r="D475" s="138" t="s">
        <v>353</v>
      </c>
      <c r="E475" s="183" t="s">
        <v>8651</v>
      </c>
      <c r="F475" s="183" t="s">
        <v>143</v>
      </c>
      <c r="G475" s="157">
        <v>17</v>
      </c>
      <c r="H475" s="183" t="s">
        <v>17855</v>
      </c>
      <c r="I475" s="183" t="s">
        <v>8653</v>
      </c>
      <c r="J475" s="157">
        <v>15277891945</v>
      </c>
      <c r="K475" s="183" t="s">
        <v>27</v>
      </c>
      <c r="L475" s="159">
        <v>44395</v>
      </c>
      <c r="M475" s="183" t="s">
        <v>6798</v>
      </c>
      <c r="N475" s="183" t="s">
        <v>27</v>
      </c>
      <c r="O475" s="159"/>
      <c r="P475" s="138"/>
      <c r="Q475" s="183"/>
      <c r="R475" s="138"/>
      <c r="S475" s="139" t="s">
        <v>8650</v>
      </c>
      <c r="T475" s="138"/>
      <c r="Z475" s="130" t="str">
        <f t="shared" si="8"/>
        <v>19(11)覃江桃</v>
      </c>
    </row>
    <row r="476" s="128" customFormat="1" ht="19.5" customHeight="1" spans="1:26">
      <c r="A476" s="138">
        <v>471</v>
      </c>
      <c r="B476" s="138" t="s">
        <v>8657</v>
      </c>
      <c r="C476" s="138" t="s">
        <v>21</v>
      </c>
      <c r="D476" s="190" t="s">
        <v>353</v>
      </c>
      <c r="E476" s="191" t="s">
        <v>8658</v>
      </c>
      <c r="F476" s="191" t="s">
        <v>143</v>
      </c>
      <c r="G476" s="192">
        <v>17</v>
      </c>
      <c r="H476" s="191" t="s">
        <v>17856</v>
      </c>
      <c r="I476" s="191" t="s">
        <v>8659</v>
      </c>
      <c r="J476" s="192">
        <v>15812854438</v>
      </c>
      <c r="K476" s="191" t="s">
        <v>27</v>
      </c>
      <c r="L476" s="193">
        <v>44394</v>
      </c>
      <c r="M476" s="191" t="s">
        <v>2455</v>
      </c>
      <c r="N476" s="191" t="s">
        <v>27</v>
      </c>
      <c r="O476" s="193"/>
      <c r="P476" s="190"/>
      <c r="Q476" s="191"/>
      <c r="R476" s="190"/>
      <c r="S476" s="139" t="s">
        <v>8657</v>
      </c>
      <c r="T476" s="190"/>
      <c r="U476" s="194"/>
      <c r="V476" s="194"/>
      <c r="W476" s="194"/>
      <c r="X476" s="194"/>
      <c r="Y476" s="194"/>
      <c r="Z476" s="130" t="str">
        <f t="shared" si="8"/>
        <v>19(11)韦清玟</v>
      </c>
    </row>
    <row r="477" ht="19.5" customHeight="1" spans="1:26">
      <c r="A477" s="138">
        <v>472</v>
      </c>
      <c r="B477" s="138" t="s">
        <v>8660</v>
      </c>
      <c r="C477" s="138" t="s">
        <v>21</v>
      </c>
      <c r="D477" s="138" t="s">
        <v>353</v>
      </c>
      <c r="E477" s="183" t="s">
        <v>8661</v>
      </c>
      <c r="F477" s="183" t="s">
        <v>24</v>
      </c>
      <c r="G477" s="157">
        <v>16</v>
      </c>
      <c r="H477" s="183" t="s">
        <v>17857</v>
      </c>
      <c r="I477" s="183" t="s">
        <v>1985</v>
      </c>
      <c r="J477" s="157">
        <v>13433165048</v>
      </c>
      <c r="K477" s="183" t="s">
        <v>27</v>
      </c>
      <c r="L477" s="159">
        <v>44398</v>
      </c>
      <c r="M477" s="183" t="s">
        <v>8185</v>
      </c>
      <c r="N477" s="183" t="s">
        <v>27</v>
      </c>
      <c r="O477" s="159">
        <v>44429</v>
      </c>
      <c r="P477" s="183" t="s">
        <v>8185</v>
      </c>
      <c r="Q477" s="183" t="s">
        <v>30</v>
      </c>
      <c r="R477" s="138" t="s">
        <v>8662</v>
      </c>
      <c r="S477" s="139" t="s">
        <v>8660</v>
      </c>
      <c r="T477" s="138" t="s">
        <v>17858</v>
      </c>
      <c r="Z477" s="130" t="str">
        <f t="shared" si="8"/>
        <v>19(11)覃向港</v>
      </c>
    </row>
    <row r="478" ht="19.5" customHeight="1" spans="1:26">
      <c r="A478" s="138">
        <v>473</v>
      </c>
      <c r="B478" s="138" t="s">
        <v>8663</v>
      </c>
      <c r="C478" s="138" t="s">
        <v>21</v>
      </c>
      <c r="D478" s="138" t="s">
        <v>353</v>
      </c>
      <c r="E478" s="183" t="s">
        <v>8664</v>
      </c>
      <c r="F478" s="183" t="s">
        <v>24</v>
      </c>
      <c r="G478" s="157">
        <v>17</v>
      </c>
      <c r="H478" s="183" t="s">
        <v>17859</v>
      </c>
      <c r="I478" s="183" t="s">
        <v>8666</v>
      </c>
      <c r="J478" s="157" t="s">
        <v>8667</v>
      </c>
      <c r="K478" s="183" t="s">
        <v>27</v>
      </c>
      <c r="L478" s="159">
        <v>44403</v>
      </c>
      <c r="M478" s="183" t="s">
        <v>8668</v>
      </c>
      <c r="N478" s="183" t="s">
        <v>30</v>
      </c>
      <c r="O478" s="159"/>
      <c r="P478" s="138"/>
      <c r="Q478" s="183"/>
      <c r="R478" s="138"/>
      <c r="S478" s="139" t="s">
        <v>8663</v>
      </c>
      <c r="T478" s="138"/>
      <c r="Z478" s="130" t="str">
        <f t="shared" si="8"/>
        <v>19(11)韦涵</v>
      </c>
    </row>
    <row r="479" ht="19.5" customHeight="1" spans="1:26">
      <c r="A479" s="138">
        <v>474</v>
      </c>
      <c r="B479" s="138" t="s">
        <v>8673</v>
      </c>
      <c r="C479" s="138" t="s">
        <v>21</v>
      </c>
      <c r="D479" s="138" t="s">
        <v>353</v>
      </c>
      <c r="E479" s="183" t="s">
        <v>5674</v>
      </c>
      <c r="F479" s="183" t="s">
        <v>143</v>
      </c>
      <c r="G479" s="157">
        <v>17</v>
      </c>
      <c r="H479" s="183" t="s">
        <v>17860</v>
      </c>
      <c r="I479" s="183" t="s">
        <v>8675</v>
      </c>
      <c r="J479" s="157">
        <v>15949326698</v>
      </c>
      <c r="K479" s="183" t="s">
        <v>27</v>
      </c>
      <c r="L479" s="159">
        <v>44398</v>
      </c>
      <c r="M479" s="183" t="s">
        <v>6007</v>
      </c>
      <c r="N479" s="183" t="s">
        <v>30</v>
      </c>
      <c r="O479" s="159"/>
      <c r="P479" s="138"/>
      <c r="Q479" s="183"/>
      <c r="R479" s="138"/>
      <c r="S479" s="139" t="s">
        <v>8673</v>
      </c>
      <c r="T479" s="138"/>
      <c r="Z479" s="130" t="str">
        <f t="shared" si="8"/>
        <v>19(11)韦丹</v>
      </c>
    </row>
    <row r="480" ht="19.5" customHeight="1" spans="1:26">
      <c r="A480" s="138">
        <v>475</v>
      </c>
      <c r="B480" s="138" t="s">
        <v>8676</v>
      </c>
      <c r="C480" s="138" t="s">
        <v>21</v>
      </c>
      <c r="D480" s="138" t="s">
        <v>353</v>
      </c>
      <c r="E480" s="183" t="s">
        <v>8677</v>
      </c>
      <c r="F480" s="183" t="s">
        <v>143</v>
      </c>
      <c r="G480" s="157">
        <v>16</v>
      </c>
      <c r="H480" s="183" t="s">
        <v>17861</v>
      </c>
      <c r="I480" s="183" t="s">
        <v>8679</v>
      </c>
      <c r="J480" s="157">
        <v>15277853478</v>
      </c>
      <c r="K480" s="183" t="s">
        <v>27</v>
      </c>
      <c r="L480" s="159">
        <v>44394</v>
      </c>
      <c r="M480" s="183" t="s">
        <v>2455</v>
      </c>
      <c r="N480" s="183" t="s">
        <v>27</v>
      </c>
      <c r="O480" s="159"/>
      <c r="P480" s="138"/>
      <c r="Q480" s="183"/>
      <c r="R480" s="138"/>
      <c r="S480" s="139" t="s">
        <v>8676</v>
      </c>
      <c r="T480" s="138"/>
      <c r="Z480" s="130" t="str">
        <f t="shared" si="8"/>
        <v>19(11)韦妹欢</v>
      </c>
    </row>
    <row r="481" ht="19.5" customHeight="1" spans="1:26">
      <c r="A481" s="138">
        <v>476</v>
      </c>
      <c r="B481" s="138" t="s">
        <v>8680</v>
      </c>
      <c r="C481" s="138" t="s">
        <v>21</v>
      </c>
      <c r="D481" s="138" t="s">
        <v>353</v>
      </c>
      <c r="E481" s="183" t="s">
        <v>8681</v>
      </c>
      <c r="F481" s="183" t="s">
        <v>143</v>
      </c>
      <c r="G481" s="157">
        <v>17</v>
      </c>
      <c r="H481" s="183" t="s">
        <v>4968</v>
      </c>
      <c r="I481" s="183" t="s">
        <v>8682</v>
      </c>
      <c r="J481" s="157">
        <v>15296099807</v>
      </c>
      <c r="K481" s="183" t="s">
        <v>27</v>
      </c>
      <c r="L481" s="159">
        <v>44403</v>
      </c>
      <c r="M481" s="183" t="s">
        <v>1273</v>
      </c>
      <c r="N481" s="183" t="s">
        <v>30</v>
      </c>
      <c r="O481" s="159"/>
      <c r="P481" s="138"/>
      <c r="Q481" s="183"/>
      <c r="R481" s="138"/>
      <c r="S481" s="139" t="s">
        <v>8680</v>
      </c>
      <c r="T481" s="138"/>
      <c r="Z481" s="130" t="str">
        <f t="shared" si="8"/>
        <v>19(11)蒙柳妃</v>
      </c>
    </row>
    <row r="482" ht="19.5" customHeight="1" spans="1:26">
      <c r="A482" s="138">
        <v>477</v>
      </c>
      <c r="B482" s="138" t="s">
        <v>8683</v>
      </c>
      <c r="C482" s="138" t="s">
        <v>21</v>
      </c>
      <c r="D482" s="138" t="s">
        <v>353</v>
      </c>
      <c r="E482" s="183" t="s">
        <v>8684</v>
      </c>
      <c r="F482" s="183" t="s">
        <v>143</v>
      </c>
      <c r="G482" s="157">
        <v>17</v>
      </c>
      <c r="H482" s="183" t="s">
        <v>17862</v>
      </c>
      <c r="I482" s="183" t="s">
        <v>8686</v>
      </c>
      <c r="J482" s="157">
        <v>13877817909</v>
      </c>
      <c r="K482" s="183" t="s">
        <v>27</v>
      </c>
      <c r="L482" s="159">
        <v>44416</v>
      </c>
      <c r="M482" s="183" t="s">
        <v>8687</v>
      </c>
      <c r="N482" s="183" t="s">
        <v>30</v>
      </c>
      <c r="O482" s="159"/>
      <c r="P482" s="138"/>
      <c r="Q482" s="183"/>
      <c r="R482" s="138"/>
      <c r="S482" s="139" t="s">
        <v>8683</v>
      </c>
      <c r="T482" s="138"/>
      <c r="Z482" s="130" t="str">
        <f t="shared" si="8"/>
        <v>19(11)唐歆玥</v>
      </c>
    </row>
    <row r="483" ht="19.5" customHeight="1" spans="1:26">
      <c r="A483" s="138">
        <v>478</v>
      </c>
      <c r="B483" s="138" t="s">
        <v>8688</v>
      </c>
      <c r="C483" s="138" t="s">
        <v>21</v>
      </c>
      <c r="D483" s="138" t="s">
        <v>353</v>
      </c>
      <c r="E483" s="183" t="s">
        <v>8689</v>
      </c>
      <c r="F483" s="183" t="s">
        <v>24</v>
      </c>
      <c r="G483" s="157">
        <v>17</v>
      </c>
      <c r="H483" s="183" t="s">
        <v>8690</v>
      </c>
      <c r="I483" s="183" t="s">
        <v>8691</v>
      </c>
      <c r="J483" s="157">
        <v>18174937742</v>
      </c>
      <c r="K483" s="183" t="s">
        <v>27</v>
      </c>
      <c r="L483" s="159">
        <v>44406</v>
      </c>
      <c r="M483" s="183" t="s">
        <v>1273</v>
      </c>
      <c r="N483" s="183" t="s">
        <v>30</v>
      </c>
      <c r="O483" s="159"/>
      <c r="P483" s="138"/>
      <c r="Q483" s="183"/>
      <c r="R483" s="138"/>
      <c r="S483" s="139" t="s">
        <v>8688</v>
      </c>
      <c r="T483" s="138"/>
      <c r="Z483" s="130" t="str">
        <f t="shared" si="8"/>
        <v>19(11)蓝东益</v>
      </c>
    </row>
    <row r="484" ht="19.5" customHeight="1" spans="1:26">
      <c r="A484" s="138">
        <v>479</v>
      </c>
      <c r="B484" s="138" t="s">
        <v>8692</v>
      </c>
      <c r="C484" s="138" t="s">
        <v>21</v>
      </c>
      <c r="D484" s="138" t="s">
        <v>353</v>
      </c>
      <c r="E484" s="138" t="s">
        <v>8693</v>
      </c>
      <c r="F484" s="138" t="s">
        <v>143</v>
      </c>
      <c r="G484" s="138">
        <v>16</v>
      </c>
      <c r="H484" s="138" t="s">
        <v>5588</v>
      </c>
      <c r="I484" s="138" t="s">
        <v>8694</v>
      </c>
      <c r="J484" s="138">
        <v>15916741861</v>
      </c>
      <c r="K484" s="138" t="s">
        <v>27</v>
      </c>
      <c r="L484" s="159">
        <v>44398</v>
      </c>
      <c r="M484" s="138" t="s">
        <v>2455</v>
      </c>
      <c r="N484" s="138" t="s">
        <v>30</v>
      </c>
      <c r="O484" s="159"/>
      <c r="P484" s="138"/>
      <c r="Q484" s="138"/>
      <c r="R484" s="138"/>
      <c r="S484" s="139" t="s">
        <v>8692</v>
      </c>
      <c r="T484" s="138"/>
      <c r="Z484" s="130" t="str">
        <f t="shared" si="8"/>
        <v>19(11)兰钰钊</v>
      </c>
    </row>
    <row r="485" ht="19.5" customHeight="1" spans="1:26">
      <c r="A485" s="138">
        <v>480</v>
      </c>
      <c r="B485" s="138" t="s">
        <v>8695</v>
      </c>
      <c r="C485" s="138" t="s">
        <v>21</v>
      </c>
      <c r="D485" s="138" t="s">
        <v>353</v>
      </c>
      <c r="E485" s="183" t="s">
        <v>8696</v>
      </c>
      <c r="F485" s="183" t="s">
        <v>143</v>
      </c>
      <c r="G485" s="157">
        <v>17</v>
      </c>
      <c r="H485" s="183" t="s">
        <v>17863</v>
      </c>
      <c r="I485" s="183" t="s">
        <v>8698</v>
      </c>
      <c r="J485" s="157">
        <v>13481849656</v>
      </c>
      <c r="K485" s="183" t="s">
        <v>27</v>
      </c>
      <c r="L485" s="159">
        <v>44396</v>
      </c>
      <c r="M485" s="183" t="s">
        <v>139</v>
      </c>
      <c r="N485" s="183"/>
      <c r="O485" s="159"/>
      <c r="P485" s="138"/>
      <c r="Q485" s="183"/>
      <c r="R485" s="138"/>
      <c r="S485" s="139" t="s">
        <v>8695</v>
      </c>
      <c r="T485" s="138"/>
      <c r="Z485" s="130" t="str">
        <f t="shared" si="8"/>
        <v>19(11)韦雨雪</v>
      </c>
    </row>
    <row r="486" ht="19.5" customHeight="1" spans="1:26">
      <c r="A486" s="138">
        <v>481</v>
      </c>
      <c r="B486" s="138" t="s">
        <v>8699</v>
      </c>
      <c r="C486" s="138" t="s">
        <v>21</v>
      </c>
      <c r="D486" s="138" t="s">
        <v>353</v>
      </c>
      <c r="E486" s="183" t="s">
        <v>8700</v>
      </c>
      <c r="F486" s="183" t="s">
        <v>143</v>
      </c>
      <c r="G486" s="157">
        <v>17</v>
      </c>
      <c r="H486" s="183" t="s">
        <v>8701</v>
      </c>
      <c r="I486" s="183" t="s">
        <v>8702</v>
      </c>
      <c r="J486" s="157">
        <v>15177891362</v>
      </c>
      <c r="K486" s="183" t="s">
        <v>27</v>
      </c>
      <c r="L486" s="159">
        <v>44395</v>
      </c>
      <c r="M486" s="183" t="s">
        <v>1288</v>
      </c>
      <c r="N486" s="183" t="s">
        <v>30</v>
      </c>
      <c r="O486" s="159"/>
      <c r="P486" s="183"/>
      <c r="Q486" s="183"/>
      <c r="R486" s="138"/>
      <c r="S486" s="139" t="s">
        <v>8699</v>
      </c>
      <c r="T486" s="138"/>
      <c r="Z486" s="130" t="str">
        <f t="shared" si="8"/>
        <v>19(11)覃晓娟</v>
      </c>
    </row>
    <row r="487" ht="19.5" customHeight="1" spans="1:26">
      <c r="A487" s="138">
        <v>482</v>
      </c>
      <c r="B487" s="138" t="s">
        <v>8718</v>
      </c>
      <c r="C487" s="138" t="s">
        <v>21</v>
      </c>
      <c r="D487" s="138" t="s">
        <v>353</v>
      </c>
      <c r="E487" s="183" t="s">
        <v>8719</v>
      </c>
      <c r="F487" s="183" t="s">
        <v>143</v>
      </c>
      <c r="G487" s="157">
        <v>17</v>
      </c>
      <c r="H487" s="183" t="s">
        <v>1750</v>
      </c>
      <c r="I487" s="183" t="s">
        <v>6251</v>
      </c>
      <c r="J487" s="157">
        <v>17344512112</v>
      </c>
      <c r="K487" s="183" t="s">
        <v>27</v>
      </c>
      <c r="L487" s="159">
        <v>44403</v>
      </c>
      <c r="M487" s="183" t="s">
        <v>1273</v>
      </c>
      <c r="N487" s="183"/>
      <c r="O487" s="159"/>
      <c r="P487" s="138"/>
      <c r="Q487" s="183"/>
      <c r="R487" s="138"/>
      <c r="S487" s="139" t="s">
        <v>8718</v>
      </c>
      <c r="T487" s="138"/>
      <c r="Z487" s="130" t="str">
        <f t="shared" si="8"/>
        <v>19(11)蒙爱</v>
      </c>
    </row>
    <row r="488" ht="19.5" customHeight="1" spans="1:26">
      <c r="A488" s="138">
        <v>483</v>
      </c>
      <c r="B488" s="138" t="s">
        <v>8724</v>
      </c>
      <c r="C488" s="138" t="s">
        <v>21</v>
      </c>
      <c r="D488" s="138" t="s">
        <v>353</v>
      </c>
      <c r="E488" s="183" t="s">
        <v>8725</v>
      </c>
      <c r="F488" s="183" t="s">
        <v>24</v>
      </c>
      <c r="G488" s="157">
        <v>17</v>
      </c>
      <c r="H488" s="183" t="s">
        <v>8726</v>
      </c>
      <c r="I488" s="183" t="s">
        <v>8727</v>
      </c>
      <c r="J488" s="157">
        <v>18077824792</v>
      </c>
      <c r="K488" s="183" t="s">
        <v>27</v>
      </c>
      <c r="L488" s="159">
        <v>44400</v>
      </c>
      <c r="M488" s="183" t="s">
        <v>2455</v>
      </c>
      <c r="N488" s="183" t="s">
        <v>30</v>
      </c>
      <c r="O488" s="159"/>
      <c r="P488" s="138"/>
      <c r="Q488" s="183"/>
      <c r="R488" s="138"/>
      <c r="S488" s="139" t="s">
        <v>8724</v>
      </c>
      <c r="T488" s="138"/>
      <c r="Z488" s="130" t="str">
        <f t="shared" si="8"/>
        <v>19(11)姚茂益</v>
      </c>
    </row>
    <row r="489" ht="19.5" customHeight="1" spans="1:26">
      <c r="A489" s="138">
        <v>484</v>
      </c>
      <c r="B489" s="138" t="s">
        <v>8732</v>
      </c>
      <c r="C489" s="138" t="s">
        <v>21</v>
      </c>
      <c r="D489" s="138" t="s">
        <v>353</v>
      </c>
      <c r="E489" s="183" t="s">
        <v>8733</v>
      </c>
      <c r="F489" s="183" t="s">
        <v>143</v>
      </c>
      <c r="G489" s="157">
        <v>17</v>
      </c>
      <c r="H489" s="183" t="s">
        <v>8734</v>
      </c>
      <c r="I489" s="183" t="s">
        <v>8735</v>
      </c>
      <c r="J489" s="157">
        <v>13397886598</v>
      </c>
      <c r="K489" s="183" t="s">
        <v>27</v>
      </c>
      <c r="L489" s="159">
        <v>44394</v>
      </c>
      <c r="M489" s="183" t="s">
        <v>2455</v>
      </c>
      <c r="N489" s="183" t="s">
        <v>30</v>
      </c>
      <c r="O489" s="159"/>
      <c r="P489" s="183"/>
      <c r="Q489" s="183"/>
      <c r="R489" s="138"/>
      <c r="S489" s="139" t="s">
        <v>8732</v>
      </c>
      <c r="T489" s="138"/>
      <c r="Z489" s="130" t="str">
        <f t="shared" si="8"/>
        <v>19(11)黄玉欣</v>
      </c>
    </row>
    <row r="490" ht="19.5" customHeight="1" spans="1:26">
      <c r="A490" s="138">
        <v>485</v>
      </c>
      <c r="B490" s="138" t="s">
        <v>8736</v>
      </c>
      <c r="C490" s="138" t="s">
        <v>21</v>
      </c>
      <c r="D490" s="138" t="s">
        <v>353</v>
      </c>
      <c r="E490" s="183" t="s">
        <v>8737</v>
      </c>
      <c r="F490" s="183" t="s">
        <v>143</v>
      </c>
      <c r="G490" s="157">
        <v>17</v>
      </c>
      <c r="H490" s="183" t="s">
        <v>8738</v>
      </c>
      <c r="I490" s="183" t="s">
        <v>8739</v>
      </c>
      <c r="J490" s="157">
        <v>18077894858</v>
      </c>
      <c r="K490" s="183" t="s">
        <v>27</v>
      </c>
      <c r="L490" s="159">
        <v>44405</v>
      </c>
      <c r="M490" s="183" t="s">
        <v>8740</v>
      </c>
      <c r="N490" s="183" t="s">
        <v>30</v>
      </c>
      <c r="O490" s="159"/>
      <c r="P490" s="138"/>
      <c r="Q490" s="183"/>
      <c r="R490" s="138"/>
      <c r="S490" s="139" t="s">
        <v>8736</v>
      </c>
      <c r="T490" s="138"/>
      <c r="Z490" s="130" t="str">
        <f t="shared" si="8"/>
        <v>19(11)韦宇娜</v>
      </c>
    </row>
    <row r="491" ht="19.5" customHeight="1" spans="1:26">
      <c r="A491" s="138">
        <v>486</v>
      </c>
      <c r="B491" s="138" t="s">
        <v>8741</v>
      </c>
      <c r="C491" s="138" t="s">
        <v>21</v>
      </c>
      <c r="D491" s="138" t="s">
        <v>353</v>
      </c>
      <c r="E491" s="183" t="s">
        <v>8742</v>
      </c>
      <c r="F491" s="183" t="s">
        <v>24</v>
      </c>
      <c r="G491" s="157">
        <v>17</v>
      </c>
      <c r="H491" s="183" t="s">
        <v>17864</v>
      </c>
      <c r="I491" s="183" t="s">
        <v>8744</v>
      </c>
      <c r="J491" s="157">
        <v>13627718095</v>
      </c>
      <c r="K491" s="183" t="s">
        <v>27</v>
      </c>
      <c r="L491" s="159">
        <v>44417</v>
      </c>
      <c r="M491" s="183"/>
      <c r="N491" s="183"/>
      <c r="O491" s="159"/>
      <c r="P491" s="138"/>
      <c r="Q491" s="183"/>
      <c r="R491" s="138"/>
      <c r="S491" s="139" t="s">
        <v>8741</v>
      </c>
      <c r="T491" s="138"/>
      <c r="Z491" s="130" t="str">
        <f t="shared" si="8"/>
        <v>19(11)韦福靖</v>
      </c>
    </row>
    <row r="492" ht="19.5" customHeight="1" spans="1:26">
      <c r="A492" s="138">
        <v>487</v>
      </c>
      <c r="B492" s="138" t="s">
        <v>8746</v>
      </c>
      <c r="C492" s="138" t="s">
        <v>21</v>
      </c>
      <c r="D492" s="138" t="s">
        <v>353</v>
      </c>
      <c r="E492" s="183" t="s">
        <v>8747</v>
      </c>
      <c r="F492" s="183" t="s">
        <v>24</v>
      </c>
      <c r="G492" s="157">
        <v>17</v>
      </c>
      <c r="H492" s="183" t="s">
        <v>8748</v>
      </c>
      <c r="I492" s="183" t="s">
        <v>8749</v>
      </c>
      <c r="J492" s="157">
        <v>13367688210</v>
      </c>
      <c r="K492" s="183" t="s">
        <v>27</v>
      </c>
      <c r="L492" s="159">
        <v>44394</v>
      </c>
      <c r="M492" s="183" t="s">
        <v>2455</v>
      </c>
      <c r="N492" s="183" t="s">
        <v>30</v>
      </c>
      <c r="O492" s="159"/>
      <c r="P492" s="138"/>
      <c r="Q492" s="183"/>
      <c r="R492" s="138"/>
      <c r="S492" s="139" t="s">
        <v>8746</v>
      </c>
      <c r="T492" s="138"/>
      <c r="Z492" s="130" t="str">
        <f t="shared" si="8"/>
        <v>19(11)陆建存</v>
      </c>
    </row>
    <row r="493" ht="19.5" customHeight="1" spans="1:26">
      <c r="A493" s="138">
        <v>488</v>
      </c>
      <c r="B493" s="138" t="s">
        <v>8750</v>
      </c>
      <c r="C493" s="138" t="s">
        <v>21</v>
      </c>
      <c r="D493" s="138" t="s">
        <v>353</v>
      </c>
      <c r="E493" s="183" t="s">
        <v>8751</v>
      </c>
      <c r="F493" s="183" t="s">
        <v>143</v>
      </c>
      <c r="G493" s="157">
        <v>17</v>
      </c>
      <c r="H493" s="183" t="s">
        <v>8113</v>
      </c>
      <c r="I493" s="183" t="s">
        <v>8752</v>
      </c>
      <c r="J493" s="157">
        <v>13725717681</v>
      </c>
      <c r="K493" s="183" t="s">
        <v>27</v>
      </c>
      <c r="L493" s="159">
        <v>44405</v>
      </c>
      <c r="M493" s="183" t="s">
        <v>2455</v>
      </c>
      <c r="N493" s="183" t="s">
        <v>30</v>
      </c>
      <c r="O493" s="159">
        <v>44426</v>
      </c>
      <c r="P493" s="138"/>
      <c r="Q493" s="183"/>
      <c r="R493" s="138"/>
      <c r="S493" s="139" t="s">
        <v>8750</v>
      </c>
      <c r="T493" s="138"/>
      <c r="Z493" s="130" t="str">
        <f t="shared" si="8"/>
        <v>19(11)蒙多月</v>
      </c>
    </row>
    <row r="494" ht="19.5" customHeight="1" spans="1:26">
      <c r="A494" s="138">
        <v>489</v>
      </c>
      <c r="B494" s="138" t="s">
        <v>8753</v>
      </c>
      <c r="C494" s="138" t="s">
        <v>21</v>
      </c>
      <c r="D494" s="138" t="s">
        <v>353</v>
      </c>
      <c r="E494" s="183" t="s">
        <v>8754</v>
      </c>
      <c r="F494" s="183" t="s">
        <v>143</v>
      </c>
      <c r="G494" s="157">
        <v>17</v>
      </c>
      <c r="H494" s="183" t="s">
        <v>4218</v>
      </c>
      <c r="I494" s="183" t="s">
        <v>8755</v>
      </c>
      <c r="J494" s="157">
        <v>15977887695</v>
      </c>
      <c r="K494" s="183" t="s">
        <v>27</v>
      </c>
      <c r="L494" s="159">
        <v>44396</v>
      </c>
      <c r="M494" s="183" t="s">
        <v>68</v>
      </c>
      <c r="N494" s="183" t="s">
        <v>30</v>
      </c>
      <c r="O494" s="159"/>
      <c r="P494" s="138"/>
      <c r="Q494" s="183"/>
      <c r="R494" s="138"/>
      <c r="S494" s="139" t="s">
        <v>8753</v>
      </c>
      <c r="T494" s="138"/>
      <c r="Z494" s="130" t="str">
        <f t="shared" si="8"/>
        <v>19(11)覃莹</v>
      </c>
    </row>
    <row r="495" ht="19.5" customHeight="1" spans="1:26">
      <c r="A495" s="138">
        <v>490</v>
      </c>
      <c r="B495" s="138" t="s">
        <v>8759</v>
      </c>
      <c r="C495" s="138" t="s">
        <v>21</v>
      </c>
      <c r="D495" s="138" t="s">
        <v>353</v>
      </c>
      <c r="E495" s="183" t="s">
        <v>8760</v>
      </c>
      <c r="F495" s="183" t="s">
        <v>143</v>
      </c>
      <c r="G495" s="157">
        <v>17</v>
      </c>
      <c r="H495" s="183" t="s">
        <v>8761</v>
      </c>
      <c r="I495" s="183" t="s">
        <v>8762</v>
      </c>
      <c r="J495" s="157">
        <v>18378890801</v>
      </c>
      <c r="K495" s="183" t="s">
        <v>27</v>
      </c>
      <c r="L495" s="159">
        <v>44414</v>
      </c>
      <c r="M495" s="183" t="s">
        <v>8649</v>
      </c>
      <c r="N495" s="183"/>
      <c r="O495" s="159"/>
      <c r="P495" s="138"/>
      <c r="Q495" s="183"/>
      <c r="R495" s="138"/>
      <c r="S495" s="139" t="s">
        <v>8759</v>
      </c>
      <c r="T495" s="138"/>
      <c r="Z495" s="130" t="str">
        <f t="shared" si="8"/>
        <v>19(11)韦张慧</v>
      </c>
    </row>
    <row r="496" ht="19.5" customHeight="1" spans="1:26">
      <c r="A496" s="138">
        <v>491</v>
      </c>
      <c r="B496" s="138" t="s">
        <v>8765</v>
      </c>
      <c r="C496" s="138" t="s">
        <v>21</v>
      </c>
      <c r="D496" s="138" t="s">
        <v>353</v>
      </c>
      <c r="E496" s="183" t="s">
        <v>8766</v>
      </c>
      <c r="F496" s="183" t="s">
        <v>24</v>
      </c>
      <c r="G496" s="157">
        <v>17</v>
      </c>
      <c r="H496" s="183" t="s">
        <v>8767</v>
      </c>
      <c r="I496" s="183" t="s">
        <v>8768</v>
      </c>
      <c r="J496" s="157">
        <v>17776588624</v>
      </c>
      <c r="K496" s="183" t="s">
        <v>27</v>
      </c>
      <c r="L496" s="159">
        <v>44399</v>
      </c>
      <c r="M496" s="183" t="s">
        <v>4424</v>
      </c>
      <c r="N496" s="183" t="s">
        <v>30</v>
      </c>
      <c r="O496" s="159"/>
      <c r="P496" s="138"/>
      <c r="Q496" s="183"/>
      <c r="R496" s="138"/>
      <c r="S496" s="139" t="s">
        <v>8765</v>
      </c>
      <c r="T496" s="138"/>
      <c r="Z496" s="130" t="str">
        <f t="shared" si="8"/>
        <v>19(11)蓝玮</v>
      </c>
    </row>
    <row r="497" ht="19.5" customHeight="1" spans="1:26">
      <c r="A497" s="138">
        <v>492</v>
      </c>
      <c r="B497" s="138" t="s">
        <v>8782</v>
      </c>
      <c r="C497" s="138" t="s">
        <v>21</v>
      </c>
      <c r="D497" s="138" t="s">
        <v>353</v>
      </c>
      <c r="E497" s="183" t="s">
        <v>8783</v>
      </c>
      <c r="F497" s="183" t="s">
        <v>24</v>
      </c>
      <c r="G497" s="157">
        <v>15</v>
      </c>
      <c r="H497" s="183" t="s">
        <v>8784</v>
      </c>
      <c r="I497" s="183" t="s">
        <v>8785</v>
      </c>
      <c r="J497" s="157">
        <v>15296877787</v>
      </c>
      <c r="K497" s="183" t="s">
        <v>27</v>
      </c>
      <c r="L497" s="159">
        <v>44399</v>
      </c>
      <c r="M497" s="183" t="s">
        <v>2455</v>
      </c>
      <c r="N497" s="183" t="s">
        <v>30</v>
      </c>
      <c r="O497" s="159"/>
      <c r="P497" s="183"/>
      <c r="Q497" s="183"/>
      <c r="R497" s="138"/>
      <c r="S497" s="139" t="s">
        <v>8782</v>
      </c>
      <c r="T497" s="138"/>
      <c r="Z497" s="130" t="str">
        <f t="shared" si="8"/>
        <v>19(11)蓝宏益</v>
      </c>
    </row>
    <row r="498" ht="19.5" customHeight="1" spans="1:26">
      <c r="A498" s="138">
        <v>493</v>
      </c>
      <c r="B498" s="138" t="s">
        <v>8786</v>
      </c>
      <c r="C498" s="138" t="s">
        <v>21</v>
      </c>
      <c r="D498" s="138" t="s">
        <v>353</v>
      </c>
      <c r="E498" s="183" t="s">
        <v>8787</v>
      </c>
      <c r="F498" s="183" t="s">
        <v>143</v>
      </c>
      <c r="G498" s="157">
        <v>17</v>
      </c>
      <c r="H498" s="183" t="s">
        <v>17799</v>
      </c>
      <c r="I498" s="183" t="s">
        <v>8788</v>
      </c>
      <c r="J498" s="157">
        <v>15078614470</v>
      </c>
      <c r="K498" s="183" t="s">
        <v>27</v>
      </c>
      <c r="L498" s="159">
        <v>44405</v>
      </c>
      <c r="M498" s="183" t="s">
        <v>2455</v>
      </c>
      <c r="N498" s="183" t="s">
        <v>27</v>
      </c>
      <c r="O498" s="159"/>
      <c r="P498" s="138"/>
      <c r="Q498" s="183"/>
      <c r="R498" s="138"/>
      <c r="S498" s="139" t="s">
        <v>8786</v>
      </c>
      <c r="T498" s="138"/>
      <c r="Z498" s="130" t="str">
        <f t="shared" si="8"/>
        <v>19(11)韦姣铭</v>
      </c>
    </row>
    <row r="499" ht="19.5" customHeight="1" spans="1:26">
      <c r="A499" s="138">
        <v>494</v>
      </c>
      <c r="B499" s="138" t="s">
        <v>8792</v>
      </c>
      <c r="C499" s="138" t="s">
        <v>21</v>
      </c>
      <c r="D499" s="138" t="s">
        <v>353</v>
      </c>
      <c r="E499" s="183" t="s">
        <v>8793</v>
      </c>
      <c r="F499" s="183" t="s">
        <v>143</v>
      </c>
      <c r="G499" s="157">
        <v>17</v>
      </c>
      <c r="H499" s="183" t="s">
        <v>17865</v>
      </c>
      <c r="I499" s="183" t="s">
        <v>8794</v>
      </c>
      <c r="J499" s="157">
        <v>18978755045</v>
      </c>
      <c r="K499" s="183" t="s">
        <v>27</v>
      </c>
      <c r="L499" s="159">
        <v>44397</v>
      </c>
      <c r="M499" s="183" t="s">
        <v>3693</v>
      </c>
      <c r="N499" s="183"/>
      <c r="O499" s="159"/>
      <c r="P499" s="138"/>
      <c r="Q499" s="183"/>
      <c r="R499" s="138"/>
      <c r="S499" s="139" t="s">
        <v>8792</v>
      </c>
      <c r="T499" s="138"/>
      <c r="Z499" s="130" t="str">
        <f t="shared" si="8"/>
        <v>19(11)黄柳春</v>
      </c>
    </row>
    <row r="500" ht="19.5" customHeight="1" spans="1:26">
      <c r="A500" s="138">
        <v>495</v>
      </c>
      <c r="B500" s="138" t="s">
        <v>8799</v>
      </c>
      <c r="C500" s="138" t="s">
        <v>21</v>
      </c>
      <c r="D500" s="138" t="s">
        <v>353</v>
      </c>
      <c r="E500" s="183" t="s">
        <v>8800</v>
      </c>
      <c r="F500" s="183" t="s">
        <v>143</v>
      </c>
      <c r="G500" s="157">
        <v>17</v>
      </c>
      <c r="H500" s="183" t="s">
        <v>8801</v>
      </c>
      <c r="I500" s="183" t="s">
        <v>8802</v>
      </c>
      <c r="J500" s="157">
        <v>19148601576</v>
      </c>
      <c r="K500" s="183" t="s">
        <v>27</v>
      </c>
      <c r="L500" s="159">
        <v>44396</v>
      </c>
      <c r="M500" s="183" t="s">
        <v>8803</v>
      </c>
      <c r="N500" s="183"/>
      <c r="O500" s="159"/>
      <c r="P500" s="138"/>
      <c r="Q500" s="183"/>
      <c r="R500" s="138"/>
      <c r="S500" s="139" t="s">
        <v>8799</v>
      </c>
      <c r="T500" s="138"/>
      <c r="Z500" s="130" t="str">
        <f t="shared" si="8"/>
        <v>19(11)蒙金美</v>
      </c>
    </row>
    <row r="501" ht="19.5" customHeight="1" spans="1:26">
      <c r="A501" s="138">
        <v>496</v>
      </c>
      <c r="B501" s="138" t="s">
        <v>8804</v>
      </c>
      <c r="C501" s="138" t="s">
        <v>21</v>
      </c>
      <c r="D501" s="138" t="s">
        <v>353</v>
      </c>
      <c r="E501" s="183" t="s">
        <v>8805</v>
      </c>
      <c r="F501" s="183" t="s">
        <v>143</v>
      </c>
      <c r="G501" s="157">
        <v>17</v>
      </c>
      <c r="H501" s="183" t="s">
        <v>17866</v>
      </c>
      <c r="I501" s="183" t="s">
        <v>8806</v>
      </c>
      <c r="J501" s="157">
        <v>15177890811</v>
      </c>
      <c r="K501" s="183" t="s">
        <v>27</v>
      </c>
      <c r="L501" s="159">
        <v>44399</v>
      </c>
      <c r="M501" s="183" t="s">
        <v>139</v>
      </c>
      <c r="N501" s="183" t="s">
        <v>30</v>
      </c>
      <c r="O501" s="159">
        <v>44421</v>
      </c>
      <c r="P501" s="138" t="s">
        <v>139</v>
      </c>
      <c r="Q501" s="183"/>
      <c r="R501" s="138"/>
      <c r="S501" s="139" t="s">
        <v>8804</v>
      </c>
      <c r="T501" s="138"/>
      <c r="Z501" s="130" t="str">
        <f t="shared" si="8"/>
        <v>19(11)覃丽馨</v>
      </c>
    </row>
    <row r="502" ht="19.5" customHeight="1" spans="1:26">
      <c r="A502" s="138">
        <v>497</v>
      </c>
      <c r="B502" s="138" t="s">
        <v>8807</v>
      </c>
      <c r="C502" s="138" t="s">
        <v>21</v>
      </c>
      <c r="D502" s="138" t="s">
        <v>353</v>
      </c>
      <c r="E502" s="183" t="s">
        <v>706</v>
      </c>
      <c r="F502" s="183" t="s">
        <v>143</v>
      </c>
      <c r="G502" s="157">
        <v>17</v>
      </c>
      <c r="H502" s="183" t="s">
        <v>8808</v>
      </c>
      <c r="I502" s="183" t="s">
        <v>8809</v>
      </c>
      <c r="J502" s="157">
        <v>13647780251</v>
      </c>
      <c r="K502" s="183" t="s">
        <v>27</v>
      </c>
      <c r="L502" s="159">
        <v>44399</v>
      </c>
      <c r="M502" s="183" t="s">
        <v>1217</v>
      </c>
      <c r="N502" s="183" t="s">
        <v>30</v>
      </c>
      <c r="O502" s="159"/>
      <c r="P502" s="138"/>
      <c r="Q502" s="183"/>
      <c r="R502" s="138"/>
      <c r="S502" s="139" t="s">
        <v>8807</v>
      </c>
      <c r="T502" s="138"/>
      <c r="Z502" s="130" t="str">
        <f t="shared" si="8"/>
        <v>19(11)韦艺婷</v>
      </c>
    </row>
    <row r="503" ht="19.5" customHeight="1" spans="1:26">
      <c r="A503" s="138">
        <v>498</v>
      </c>
      <c r="B503" s="138" t="s">
        <v>8810</v>
      </c>
      <c r="C503" s="138" t="s">
        <v>21</v>
      </c>
      <c r="D503" s="138" t="s">
        <v>353</v>
      </c>
      <c r="E503" s="138" t="s">
        <v>8811</v>
      </c>
      <c r="F503" s="138" t="s">
        <v>24</v>
      </c>
      <c r="G503" s="138">
        <v>17</v>
      </c>
      <c r="H503" s="138" t="s">
        <v>3496</v>
      </c>
      <c r="I503" s="138" t="s">
        <v>3497</v>
      </c>
      <c r="J503" s="138">
        <v>18260937430</v>
      </c>
      <c r="K503" s="138" t="s">
        <v>27</v>
      </c>
      <c r="L503" s="159">
        <v>44403</v>
      </c>
      <c r="M503" s="138" t="s">
        <v>1273</v>
      </c>
      <c r="N503" s="138" t="s">
        <v>27</v>
      </c>
      <c r="O503" s="159"/>
      <c r="P503" s="138"/>
      <c r="Q503" s="138"/>
      <c r="R503" s="138"/>
      <c r="S503" s="139" t="s">
        <v>8810</v>
      </c>
      <c r="T503" s="138"/>
      <c r="Z503" s="130" t="str">
        <f t="shared" si="8"/>
        <v>19(11)蓝流</v>
      </c>
    </row>
    <row r="504" ht="19.5" customHeight="1" spans="1:26">
      <c r="A504" s="138">
        <v>499</v>
      </c>
      <c r="B504" s="138" t="s">
        <v>8812</v>
      </c>
      <c r="C504" s="138" t="s">
        <v>21</v>
      </c>
      <c r="D504" s="138" t="s">
        <v>353</v>
      </c>
      <c r="E504" s="183" t="s">
        <v>8813</v>
      </c>
      <c r="F504" s="183" t="s">
        <v>143</v>
      </c>
      <c r="G504" s="157">
        <v>18</v>
      </c>
      <c r="H504" s="183" t="s">
        <v>2276</v>
      </c>
      <c r="I504" s="183" t="s">
        <v>8814</v>
      </c>
      <c r="J504" s="157">
        <v>18276985489</v>
      </c>
      <c r="K504" s="183" t="s">
        <v>27</v>
      </c>
      <c r="L504" s="159">
        <v>44403</v>
      </c>
      <c r="M504" s="183"/>
      <c r="N504" s="183"/>
      <c r="O504" s="159"/>
      <c r="P504" s="138"/>
      <c r="Q504" s="183"/>
      <c r="R504" s="138"/>
      <c r="S504" s="139" t="s">
        <v>8812</v>
      </c>
      <c r="T504" s="138"/>
      <c r="Z504" s="130" t="str">
        <f t="shared" si="8"/>
        <v>19(11)莫云</v>
      </c>
    </row>
    <row r="505" ht="19.5" customHeight="1" spans="1:26">
      <c r="A505" s="138">
        <v>500</v>
      </c>
      <c r="B505" s="138" t="s">
        <v>8822</v>
      </c>
      <c r="C505" s="138" t="s">
        <v>21</v>
      </c>
      <c r="D505" s="138" t="s">
        <v>353</v>
      </c>
      <c r="E505" s="183" t="s">
        <v>8823</v>
      </c>
      <c r="F505" s="183" t="s">
        <v>143</v>
      </c>
      <c r="G505" s="157">
        <v>16</v>
      </c>
      <c r="H505" s="141" t="s">
        <v>17867</v>
      </c>
      <c r="I505" s="183" t="s">
        <v>8250</v>
      </c>
      <c r="J505" s="157">
        <v>14736276634</v>
      </c>
      <c r="K505" s="183" t="s">
        <v>27</v>
      </c>
      <c r="L505" s="159">
        <v>44398</v>
      </c>
      <c r="M505" s="183" t="s">
        <v>2455</v>
      </c>
      <c r="N505" s="183"/>
      <c r="O505" s="159"/>
      <c r="P505" s="183"/>
      <c r="Q505" s="183"/>
      <c r="R505" s="138"/>
      <c r="S505" s="139" t="s">
        <v>8822</v>
      </c>
      <c r="T505" s="138"/>
      <c r="Z505" s="130" t="str">
        <f t="shared" si="8"/>
        <v>19(11)韦艳筱</v>
      </c>
    </row>
    <row r="506" ht="19.5" customHeight="1" spans="1:26">
      <c r="A506" s="138">
        <v>501</v>
      </c>
      <c r="B506" s="138" t="s">
        <v>8825</v>
      </c>
      <c r="C506" s="138" t="s">
        <v>21</v>
      </c>
      <c r="D506" s="138" t="s">
        <v>353</v>
      </c>
      <c r="E506" s="138" t="s">
        <v>8826</v>
      </c>
      <c r="F506" s="138" t="s">
        <v>143</v>
      </c>
      <c r="G506" s="138">
        <v>17</v>
      </c>
      <c r="H506" s="138" t="s">
        <v>8827</v>
      </c>
      <c r="I506" s="138" t="s">
        <v>8828</v>
      </c>
      <c r="J506" s="138">
        <v>15277857467</v>
      </c>
      <c r="K506" s="138" t="s">
        <v>27</v>
      </c>
      <c r="L506" s="159">
        <v>44394</v>
      </c>
      <c r="M506" s="138" t="s">
        <v>1217</v>
      </c>
      <c r="N506" s="138" t="s">
        <v>27</v>
      </c>
      <c r="O506" s="159"/>
      <c r="P506" s="138"/>
      <c r="Q506" s="138"/>
      <c r="R506" s="138" t="s">
        <v>8829</v>
      </c>
      <c r="S506" s="139" t="s">
        <v>8825</v>
      </c>
      <c r="T506" s="138" t="s">
        <v>17868</v>
      </c>
      <c r="Z506" s="130" t="str">
        <f t="shared" si="8"/>
        <v>19(11)唐冬纳</v>
      </c>
    </row>
    <row r="507" ht="19.5" customHeight="1" spans="1:26">
      <c r="A507" s="138">
        <v>502</v>
      </c>
      <c r="B507" s="138" t="s">
        <v>8830</v>
      </c>
      <c r="C507" s="138" t="s">
        <v>21</v>
      </c>
      <c r="D507" s="138" t="s">
        <v>353</v>
      </c>
      <c r="E507" s="183" t="s">
        <v>8831</v>
      </c>
      <c r="F507" s="183" t="s">
        <v>143</v>
      </c>
      <c r="G507" s="157">
        <v>17</v>
      </c>
      <c r="H507" s="183" t="s">
        <v>17869</v>
      </c>
      <c r="I507" s="183" t="s">
        <v>8832</v>
      </c>
      <c r="J507" s="157">
        <v>15717787282</v>
      </c>
      <c r="K507" s="183" t="s">
        <v>27</v>
      </c>
      <c r="L507" s="159">
        <v>44395</v>
      </c>
      <c r="M507" s="138" t="s">
        <v>4323</v>
      </c>
      <c r="N507" s="139" t="s">
        <v>27</v>
      </c>
      <c r="O507" s="159">
        <v>44416</v>
      </c>
      <c r="P507" s="138" t="s">
        <v>4323</v>
      </c>
      <c r="Q507" s="138"/>
      <c r="R507" s="138"/>
      <c r="S507" s="139" t="s">
        <v>8830</v>
      </c>
      <c r="T507" s="138"/>
      <c r="Z507" s="130" t="str">
        <f t="shared" si="8"/>
        <v>19(11)覃丽霏</v>
      </c>
    </row>
    <row r="508" ht="19.5" customHeight="1" spans="1:26">
      <c r="A508" s="138">
        <v>503</v>
      </c>
      <c r="B508" s="138" t="s">
        <v>8833</v>
      </c>
      <c r="C508" s="138" t="s">
        <v>21</v>
      </c>
      <c r="D508" s="138" t="s">
        <v>353</v>
      </c>
      <c r="E508" s="183" t="s">
        <v>8834</v>
      </c>
      <c r="F508" s="183" t="s">
        <v>143</v>
      </c>
      <c r="G508" s="157">
        <v>16</v>
      </c>
      <c r="H508" s="183" t="s">
        <v>17870</v>
      </c>
      <c r="I508" s="183" t="s">
        <v>8836</v>
      </c>
      <c r="J508" s="157">
        <v>15078614838</v>
      </c>
      <c r="K508" s="138" t="s">
        <v>27</v>
      </c>
      <c r="L508" s="159">
        <v>44409</v>
      </c>
      <c r="M508" s="138" t="s">
        <v>6144</v>
      </c>
      <c r="N508" s="138" t="s">
        <v>27</v>
      </c>
      <c r="O508" s="159"/>
      <c r="P508" s="138"/>
      <c r="Q508" s="138"/>
      <c r="R508" s="138"/>
      <c r="S508" s="139" t="s">
        <v>8833</v>
      </c>
      <c r="T508" s="138"/>
      <c r="Z508" s="130" t="str">
        <f t="shared" si="8"/>
        <v>19(11)韦慧宁</v>
      </c>
    </row>
    <row r="509" ht="19.5" customHeight="1" spans="1:26">
      <c r="A509" s="138">
        <v>504</v>
      </c>
      <c r="B509" s="138" t="s">
        <v>8837</v>
      </c>
      <c r="C509" s="138" t="s">
        <v>21</v>
      </c>
      <c r="D509" s="138" t="s">
        <v>353</v>
      </c>
      <c r="E509" s="183" t="s">
        <v>1266</v>
      </c>
      <c r="F509" s="183" t="s">
        <v>24</v>
      </c>
      <c r="G509" s="157">
        <v>17</v>
      </c>
      <c r="H509" s="183" t="s">
        <v>8838</v>
      </c>
      <c r="I509" s="183" t="s">
        <v>8839</v>
      </c>
      <c r="J509" s="157">
        <v>13877833835</v>
      </c>
      <c r="K509" s="138" t="s">
        <v>27</v>
      </c>
      <c r="L509" s="159">
        <v>44396</v>
      </c>
      <c r="M509" s="138" t="s">
        <v>6105</v>
      </c>
      <c r="N509" s="138"/>
      <c r="O509" s="159"/>
      <c r="P509" s="138"/>
      <c r="Q509" s="138"/>
      <c r="R509" s="138"/>
      <c r="S509" s="139" t="s">
        <v>8837</v>
      </c>
      <c r="T509" s="138"/>
      <c r="Z509" s="130" t="str">
        <f t="shared" si="8"/>
        <v>19(11)蓝铭</v>
      </c>
    </row>
    <row r="510" ht="19.5" customHeight="1" spans="1:26">
      <c r="A510" s="138">
        <v>505</v>
      </c>
      <c r="B510" s="138" t="s">
        <v>8844</v>
      </c>
      <c r="C510" s="138" t="s">
        <v>21</v>
      </c>
      <c r="D510" s="138" t="s">
        <v>353</v>
      </c>
      <c r="E510" s="183" t="s">
        <v>8845</v>
      </c>
      <c r="F510" s="183" t="s">
        <v>143</v>
      </c>
      <c r="G510" s="157">
        <v>17</v>
      </c>
      <c r="H510" s="183" t="s">
        <v>17871</v>
      </c>
      <c r="I510" s="183" t="s">
        <v>8847</v>
      </c>
      <c r="J510" s="157">
        <v>18070856225</v>
      </c>
      <c r="K510" s="138" t="s">
        <v>27</v>
      </c>
      <c r="L510" s="159">
        <v>44395</v>
      </c>
      <c r="M510" s="138" t="s">
        <v>8848</v>
      </c>
      <c r="N510" s="138" t="s">
        <v>30</v>
      </c>
      <c r="O510" s="159"/>
      <c r="P510" s="138"/>
      <c r="Q510" s="138"/>
      <c r="R510" s="138"/>
      <c r="S510" s="139" t="s">
        <v>8844</v>
      </c>
      <c r="T510" s="138"/>
      <c r="Z510" s="130" t="str">
        <f t="shared" si="8"/>
        <v>19(11)罗春妮</v>
      </c>
    </row>
    <row r="511" ht="19.5" customHeight="1" spans="1:26">
      <c r="A511" s="138">
        <v>506</v>
      </c>
      <c r="B511" s="138" t="s">
        <v>8849</v>
      </c>
      <c r="C511" s="138" t="s">
        <v>21</v>
      </c>
      <c r="D511" s="138" t="s">
        <v>353</v>
      </c>
      <c r="E511" s="183" t="s">
        <v>8850</v>
      </c>
      <c r="F511" s="183" t="s">
        <v>143</v>
      </c>
      <c r="G511" s="157">
        <v>17</v>
      </c>
      <c r="H511" s="183" t="s">
        <v>2629</v>
      </c>
      <c r="I511" s="183" t="s">
        <v>8851</v>
      </c>
      <c r="J511" s="157">
        <v>19877861842</v>
      </c>
      <c r="K511" s="138" t="s">
        <v>27</v>
      </c>
      <c r="L511" s="159">
        <v>44399</v>
      </c>
      <c r="M511" s="138" t="s">
        <v>1217</v>
      </c>
      <c r="N511" s="138" t="s">
        <v>27</v>
      </c>
      <c r="O511" s="159"/>
      <c r="P511" s="138"/>
      <c r="Q511" s="138"/>
      <c r="R511" s="138"/>
      <c r="S511" s="139" t="s">
        <v>8849</v>
      </c>
      <c r="T511" s="138"/>
      <c r="Z511" s="130" t="str">
        <f t="shared" si="8"/>
        <v>19(11)韦慧蓉</v>
      </c>
    </row>
    <row r="512" ht="19.5" customHeight="1" spans="1:26">
      <c r="A512" s="138">
        <v>507</v>
      </c>
      <c r="B512" s="138" t="s">
        <v>8706</v>
      </c>
      <c r="C512" s="138" t="s">
        <v>21</v>
      </c>
      <c r="D512" s="138" t="s">
        <v>353</v>
      </c>
      <c r="E512" s="183" t="s">
        <v>8707</v>
      </c>
      <c r="F512" s="183" t="s">
        <v>143</v>
      </c>
      <c r="G512" s="157">
        <v>17</v>
      </c>
      <c r="H512" s="183" t="s">
        <v>8708</v>
      </c>
      <c r="I512" s="183"/>
      <c r="J512" s="157"/>
      <c r="K512" s="138" t="s">
        <v>27</v>
      </c>
      <c r="L512" s="159">
        <v>44398</v>
      </c>
      <c r="M512" s="138" t="s">
        <v>8710</v>
      </c>
      <c r="N512" s="138"/>
      <c r="O512" s="159"/>
      <c r="P512" s="138"/>
      <c r="Q512" s="138"/>
      <c r="R512" s="138"/>
      <c r="S512" s="139" t="s">
        <v>8706</v>
      </c>
      <c r="T512" s="138"/>
      <c r="Z512" s="130" t="str">
        <f t="shared" si="8"/>
        <v>19(11)龙宝琴</v>
      </c>
    </row>
    <row r="513" ht="19.5" customHeight="1" spans="1:26">
      <c r="A513" s="138">
        <v>508</v>
      </c>
      <c r="B513" s="138" t="s">
        <v>8852</v>
      </c>
      <c r="C513" s="138" t="s">
        <v>21</v>
      </c>
      <c r="D513" s="138" t="s">
        <v>358</v>
      </c>
      <c r="E513" s="183" t="s">
        <v>8853</v>
      </c>
      <c r="F513" s="183" t="s">
        <v>143</v>
      </c>
      <c r="G513" s="157">
        <v>17</v>
      </c>
      <c r="H513" s="183" t="s">
        <v>17872</v>
      </c>
      <c r="I513" s="183" t="s">
        <v>8855</v>
      </c>
      <c r="J513" s="157">
        <v>18176137380</v>
      </c>
      <c r="K513" s="138" t="s">
        <v>27</v>
      </c>
      <c r="L513" s="159">
        <v>44418</v>
      </c>
      <c r="M513" s="138" t="s">
        <v>8856</v>
      </c>
      <c r="N513" s="138" t="s">
        <v>30</v>
      </c>
      <c r="O513" s="159"/>
      <c r="P513" s="138"/>
      <c r="Q513" s="138"/>
      <c r="R513" s="138"/>
      <c r="S513" s="139" t="s">
        <v>8852</v>
      </c>
      <c r="T513" s="138"/>
      <c r="Z513" s="130" t="str">
        <f t="shared" si="8"/>
        <v>19(12)欧冰冰</v>
      </c>
    </row>
    <row r="514" ht="19.5" customHeight="1" spans="1:26">
      <c r="A514" s="138">
        <v>509</v>
      </c>
      <c r="B514" s="138" t="s">
        <v>8857</v>
      </c>
      <c r="C514" s="138" t="s">
        <v>21</v>
      </c>
      <c r="D514" s="138" t="s">
        <v>358</v>
      </c>
      <c r="E514" s="183" t="s">
        <v>8858</v>
      </c>
      <c r="F514" s="183" t="s">
        <v>24</v>
      </c>
      <c r="G514" s="157">
        <v>17</v>
      </c>
      <c r="H514" s="183" t="s">
        <v>8859</v>
      </c>
      <c r="I514" s="183" t="s">
        <v>8860</v>
      </c>
      <c r="J514" s="157">
        <v>13877817043</v>
      </c>
      <c r="K514" s="138" t="s">
        <v>27</v>
      </c>
      <c r="L514" s="159"/>
      <c r="M514" s="138"/>
      <c r="N514" s="138"/>
      <c r="O514" s="159"/>
      <c r="P514" s="138"/>
      <c r="Q514" s="138"/>
      <c r="R514" s="138"/>
      <c r="S514" s="139" t="s">
        <v>8857</v>
      </c>
      <c r="T514" s="138"/>
      <c r="Z514" s="130" t="str">
        <f t="shared" si="8"/>
        <v>19(12)韦高智</v>
      </c>
    </row>
    <row r="515" ht="19.5" customHeight="1" spans="1:26">
      <c r="A515" s="138">
        <v>510</v>
      </c>
      <c r="B515" s="138" t="s">
        <v>8862</v>
      </c>
      <c r="C515" s="138" t="s">
        <v>21</v>
      </c>
      <c r="D515" s="138" t="s">
        <v>358</v>
      </c>
      <c r="E515" s="183" t="s">
        <v>8863</v>
      </c>
      <c r="F515" s="183" t="s">
        <v>24</v>
      </c>
      <c r="G515" s="157">
        <v>16</v>
      </c>
      <c r="H515" s="183" t="s">
        <v>8864</v>
      </c>
      <c r="I515" s="183" t="s">
        <v>8865</v>
      </c>
      <c r="J515" s="157">
        <v>18877840318</v>
      </c>
      <c r="K515" s="138" t="s">
        <v>27</v>
      </c>
      <c r="L515" s="159"/>
      <c r="M515" s="138"/>
      <c r="N515" s="138"/>
      <c r="O515" s="159"/>
      <c r="P515" s="138"/>
      <c r="Q515" s="138"/>
      <c r="R515" s="138"/>
      <c r="S515" s="139" t="s">
        <v>8862</v>
      </c>
      <c r="T515" s="138"/>
      <c r="Z515" s="130" t="str">
        <f t="shared" si="8"/>
        <v>19(12)李盛俊</v>
      </c>
    </row>
    <row r="516" ht="19.5" customHeight="1" spans="1:26">
      <c r="A516" s="138">
        <v>511</v>
      </c>
      <c r="B516" s="138" t="s">
        <v>8866</v>
      </c>
      <c r="C516" s="138" t="s">
        <v>21</v>
      </c>
      <c r="D516" s="138" t="s">
        <v>358</v>
      </c>
      <c r="E516" s="183" t="s">
        <v>8867</v>
      </c>
      <c r="F516" s="183" t="s">
        <v>24</v>
      </c>
      <c r="G516" s="157">
        <v>16</v>
      </c>
      <c r="H516" s="183" t="s">
        <v>3432</v>
      </c>
      <c r="I516" s="183" t="s">
        <v>8868</v>
      </c>
      <c r="J516" s="157">
        <v>18378886696</v>
      </c>
      <c r="K516" s="138" t="s">
        <v>27</v>
      </c>
      <c r="L516" s="159"/>
      <c r="M516" s="138"/>
      <c r="N516" s="138"/>
      <c r="O516" s="159"/>
      <c r="P516" s="138"/>
      <c r="Q516" s="138"/>
      <c r="R516" s="138"/>
      <c r="S516" s="139" t="s">
        <v>8866</v>
      </c>
      <c r="T516" s="138"/>
      <c r="Z516" s="130" t="str">
        <f t="shared" si="8"/>
        <v>19(12)覃甲</v>
      </c>
    </row>
    <row r="517" ht="19.5" customHeight="1" spans="1:26">
      <c r="A517" s="138">
        <v>512</v>
      </c>
      <c r="B517" s="138" t="s">
        <v>8869</v>
      </c>
      <c r="C517" s="138" t="s">
        <v>21</v>
      </c>
      <c r="D517" s="138" t="s">
        <v>358</v>
      </c>
      <c r="E517" s="183" t="s">
        <v>8870</v>
      </c>
      <c r="F517" s="183" t="s">
        <v>143</v>
      </c>
      <c r="G517" s="157">
        <v>17</v>
      </c>
      <c r="H517" s="183" t="s">
        <v>17873</v>
      </c>
      <c r="I517" s="183" t="s">
        <v>8872</v>
      </c>
      <c r="J517" s="157">
        <v>18007707721</v>
      </c>
      <c r="K517" s="138" t="s">
        <v>27</v>
      </c>
      <c r="L517" s="159">
        <v>44418</v>
      </c>
      <c r="M517" s="138" t="s">
        <v>8873</v>
      </c>
      <c r="N517" s="138" t="s">
        <v>30</v>
      </c>
      <c r="O517" s="159">
        <v>44440</v>
      </c>
      <c r="P517" s="138" t="s">
        <v>8873</v>
      </c>
      <c r="Q517" s="138" t="s">
        <v>30</v>
      </c>
      <c r="R517" s="138"/>
      <c r="S517" s="139" t="s">
        <v>8869</v>
      </c>
      <c r="T517" s="138"/>
      <c r="Z517" s="130" t="str">
        <f t="shared" si="8"/>
        <v>19(12)韦橡</v>
      </c>
    </row>
    <row r="518" ht="19.5" customHeight="1" spans="1:26">
      <c r="A518" s="138">
        <v>513</v>
      </c>
      <c r="B518" s="138" t="s">
        <v>8874</v>
      </c>
      <c r="C518" s="138" t="s">
        <v>21</v>
      </c>
      <c r="D518" s="138" t="s">
        <v>358</v>
      </c>
      <c r="E518" s="183" t="s">
        <v>8875</v>
      </c>
      <c r="F518" s="183" t="s">
        <v>143</v>
      </c>
      <c r="G518" s="157">
        <v>17</v>
      </c>
      <c r="H518" s="183" t="s">
        <v>8876</v>
      </c>
      <c r="I518" s="183" t="s">
        <v>109</v>
      </c>
      <c r="J518" s="157">
        <v>18320013985</v>
      </c>
      <c r="K518" s="138" t="s">
        <v>27</v>
      </c>
      <c r="L518" s="159">
        <v>44398</v>
      </c>
      <c r="M518" s="138"/>
      <c r="N518" s="138"/>
      <c r="O518" s="159"/>
      <c r="P518" s="138"/>
      <c r="Q518" s="138"/>
      <c r="R518" s="138"/>
      <c r="S518" s="139" t="s">
        <v>8874</v>
      </c>
      <c r="T518" s="138"/>
      <c r="Z518" s="130" t="str">
        <f t="shared" si="8"/>
        <v>19(12)班雪梅</v>
      </c>
    </row>
    <row r="519" ht="19.5" customHeight="1" spans="1:26">
      <c r="A519" s="138">
        <v>514</v>
      </c>
      <c r="B519" s="138" t="s">
        <v>8882</v>
      </c>
      <c r="C519" s="138" t="s">
        <v>21</v>
      </c>
      <c r="D519" s="138" t="s">
        <v>358</v>
      </c>
      <c r="E519" s="183" t="s">
        <v>8883</v>
      </c>
      <c r="F519" s="183" t="s">
        <v>24</v>
      </c>
      <c r="G519" s="157">
        <v>17</v>
      </c>
      <c r="H519" s="183" t="s">
        <v>17874</v>
      </c>
      <c r="I519" s="183" t="s">
        <v>8885</v>
      </c>
      <c r="J519" s="157">
        <v>13877821726</v>
      </c>
      <c r="K519" s="138" t="s">
        <v>27</v>
      </c>
      <c r="L519" s="159">
        <v>44395</v>
      </c>
      <c r="M519" s="138"/>
      <c r="N519" s="138"/>
      <c r="O519" s="159"/>
      <c r="P519" s="138"/>
      <c r="Q519" s="138"/>
      <c r="R519" s="138"/>
      <c r="S519" s="139" t="s">
        <v>8882</v>
      </c>
      <c r="T519" s="138"/>
      <c r="Z519" s="130" t="str">
        <f t="shared" ref="Z519:Z582" si="9">D519:D5100&amp;E519:E5100</f>
        <v>19(12)覃明豪</v>
      </c>
    </row>
    <row r="520" ht="19.5" customHeight="1" spans="1:26">
      <c r="A520" s="138">
        <v>515</v>
      </c>
      <c r="B520" s="138" t="s">
        <v>8886</v>
      </c>
      <c r="C520" s="138" t="s">
        <v>21</v>
      </c>
      <c r="D520" s="138" t="s">
        <v>358</v>
      </c>
      <c r="E520" s="183" t="s">
        <v>8887</v>
      </c>
      <c r="F520" s="183" t="s">
        <v>24</v>
      </c>
      <c r="G520" s="157">
        <v>17</v>
      </c>
      <c r="H520" s="183" t="s">
        <v>17875</v>
      </c>
      <c r="I520" s="183" t="s">
        <v>8888</v>
      </c>
      <c r="J520" s="157">
        <v>15078613928</v>
      </c>
      <c r="K520" s="138" t="s">
        <v>27</v>
      </c>
      <c r="L520" s="159"/>
      <c r="M520" s="138"/>
      <c r="N520" s="138"/>
      <c r="O520" s="159"/>
      <c r="P520" s="138"/>
      <c r="Q520" s="138"/>
      <c r="R520" s="138"/>
      <c r="S520" s="139" t="s">
        <v>8886</v>
      </c>
      <c r="T520" s="138"/>
      <c r="Z520" s="130" t="str">
        <f t="shared" si="9"/>
        <v>19(12)韦家珊</v>
      </c>
    </row>
    <row r="521" ht="19.5" customHeight="1" spans="1:26">
      <c r="A521" s="138">
        <v>516</v>
      </c>
      <c r="B521" s="138" t="s">
        <v>8889</v>
      </c>
      <c r="C521" s="138" t="s">
        <v>21</v>
      </c>
      <c r="D521" s="138" t="s">
        <v>358</v>
      </c>
      <c r="E521" s="183" t="s">
        <v>8890</v>
      </c>
      <c r="F521" s="183" t="s">
        <v>143</v>
      </c>
      <c r="G521" s="157">
        <v>16</v>
      </c>
      <c r="H521" s="183" t="s">
        <v>17678</v>
      </c>
      <c r="I521" s="183" t="s">
        <v>8891</v>
      </c>
      <c r="J521" s="157">
        <v>15296878543</v>
      </c>
      <c r="K521" s="138" t="s">
        <v>27</v>
      </c>
      <c r="L521" s="159"/>
      <c r="M521" s="138"/>
      <c r="N521" s="138"/>
      <c r="O521" s="159"/>
      <c r="P521" s="138"/>
      <c r="Q521" s="138"/>
      <c r="R521" s="138"/>
      <c r="S521" s="139" t="s">
        <v>8889</v>
      </c>
      <c r="T521" s="138"/>
      <c r="Z521" s="130" t="str">
        <f t="shared" si="9"/>
        <v>19(12)蒙菲</v>
      </c>
    </row>
    <row r="522" ht="19.5" customHeight="1" spans="1:26">
      <c r="A522" s="138">
        <v>517</v>
      </c>
      <c r="B522" s="138" t="s">
        <v>8900</v>
      </c>
      <c r="C522" s="138" t="s">
        <v>21</v>
      </c>
      <c r="D522" s="138" t="s">
        <v>358</v>
      </c>
      <c r="E522" s="183" t="s">
        <v>8901</v>
      </c>
      <c r="F522" s="183" t="s">
        <v>24</v>
      </c>
      <c r="G522" s="157">
        <v>17</v>
      </c>
      <c r="H522" s="183" t="s">
        <v>17876</v>
      </c>
      <c r="I522" s="183" t="s">
        <v>8903</v>
      </c>
      <c r="J522" s="157">
        <v>13249382018</v>
      </c>
      <c r="K522" s="138" t="s">
        <v>27</v>
      </c>
      <c r="L522" s="159"/>
      <c r="M522" s="138"/>
      <c r="N522" s="138"/>
      <c r="O522" s="159"/>
      <c r="P522" s="138"/>
      <c r="Q522" s="138"/>
      <c r="R522" s="138"/>
      <c r="S522" s="139" t="s">
        <v>8900</v>
      </c>
      <c r="T522" s="138"/>
      <c r="Z522" s="130" t="str">
        <f t="shared" si="9"/>
        <v>19(12)杨顺壮</v>
      </c>
    </row>
    <row r="523" ht="19.5" customHeight="1" spans="1:26">
      <c r="A523" s="138">
        <v>518</v>
      </c>
      <c r="B523" s="138" t="s">
        <v>8904</v>
      </c>
      <c r="C523" s="138" t="s">
        <v>21</v>
      </c>
      <c r="D523" s="138" t="s">
        <v>358</v>
      </c>
      <c r="E523" s="183" t="s">
        <v>8905</v>
      </c>
      <c r="F523" s="183" t="s">
        <v>143</v>
      </c>
      <c r="G523" s="157">
        <v>17</v>
      </c>
      <c r="H523" s="183" t="s">
        <v>17877</v>
      </c>
      <c r="I523" s="183" t="s">
        <v>8907</v>
      </c>
      <c r="J523" s="157">
        <v>19977885529</v>
      </c>
      <c r="K523" s="138" t="s">
        <v>27</v>
      </c>
      <c r="L523" s="159">
        <v>44396</v>
      </c>
      <c r="M523" s="138"/>
      <c r="N523" s="138"/>
      <c r="O523" s="159"/>
      <c r="P523" s="138"/>
      <c r="Q523" s="138"/>
      <c r="R523" s="138"/>
      <c r="S523" s="139" t="s">
        <v>8904</v>
      </c>
      <c r="T523" s="138"/>
      <c r="Z523" s="130" t="str">
        <f t="shared" si="9"/>
        <v>19(12)陆慧琳</v>
      </c>
    </row>
    <row r="524" ht="19.5" customHeight="1" spans="1:26">
      <c r="A524" s="138">
        <v>519</v>
      </c>
      <c r="B524" s="138" t="s">
        <v>8908</v>
      </c>
      <c r="C524" s="138" t="s">
        <v>21</v>
      </c>
      <c r="D524" s="138" t="s">
        <v>358</v>
      </c>
      <c r="E524" s="183" t="s">
        <v>8909</v>
      </c>
      <c r="F524" s="183" t="s">
        <v>143</v>
      </c>
      <c r="G524" s="157">
        <v>17</v>
      </c>
      <c r="H524" s="183" t="s">
        <v>17878</v>
      </c>
      <c r="I524" s="183" t="s">
        <v>8911</v>
      </c>
      <c r="J524" s="157">
        <v>15777830601</v>
      </c>
      <c r="K524" s="138" t="s">
        <v>27</v>
      </c>
      <c r="L524" s="159">
        <v>44411</v>
      </c>
      <c r="M524" s="138" t="s">
        <v>2455</v>
      </c>
      <c r="N524" s="138"/>
      <c r="O524" s="159"/>
      <c r="P524" s="138"/>
      <c r="Q524" s="138"/>
      <c r="R524" s="138"/>
      <c r="S524" s="139" t="s">
        <v>8908</v>
      </c>
      <c r="T524" s="138"/>
      <c r="Z524" s="130" t="str">
        <f t="shared" si="9"/>
        <v>19(12)覃宇琼</v>
      </c>
    </row>
    <row r="525" ht="19.5" customHeight="1" spans="1:26">
      <c r="A525" s="138">
        <v>520</v>
      </c>
      <c r="B525" s="138" t="s">
        <v>8916</v>
      </c>
      <c r="C525" s="138" t="s">
        <v>21</v>
      </c>
      <c r="D525" s="138" t="s">
        <v>358</v>
      </c>
      <c r="E525" s="183" t="s">
        <v>8917</v>
      </c>
      <c r="F525" s="183" t="s">
        <v>143</v>
      </c>
      <c r="G525" s="157">
        <v>17</v>
      </c>
      <c r="H525" s="183" t="s">
        <v>5645</v>
      </c>
      <c r="I525" s="183" t="s">
        <v>8918</v>
      </c>
      <c r="J525" s="157">
        <v>13662362469</v>
      </c>
      <c r="K525" s="138" t="s">
        <v>27</v>
      </c>
      <c r="L525" s="159"/>
      <c r="M525" s="138"/>
      <c r="N525" s="138"/>
      <c r="O525" s="159"/>
      <c r="P525" s="138"/>
      <c r="Q525" s="138"/>
      <c r="R525" s="138"/>
      <c r="S525" s="139" t="s">
        <v>8916</v>
      </c>
      <c r="T525" s="138"/>
      <c r="Z525" s="130" t="str">
        <f t="shared" si="9"/>
        <v>19(12)覃春如</v>
      </c>
    </row>
    <row r="526" ht="19.5" customHeight="1" spans="1:26">
      <c r="A526" s="138">
        <v>521</v>
      </c>
      <c r="B526" s="138" t="s">
        <v>8919</v>
      </c>
      <c r="C526" s="138" t="s">
        <v>21</v>
      </c>
      <c r="D526" s="138" t="s">
        <v>358</v>
      </c>
      <c r="E526" s="183" t="s">
        <v>8920</v>
      </c>
      <c r="F526" s="183" t="s">
        <v>143</v>
      </c>
      <c r="G526" s="157">
        <v>17</v>
      </c>
      <c r="H526" s="183" t="s">
        <v>7879</v>
      </c>
      <c r="I526" s="183" t="s">
        <v>8921</v>
      </c>
      <c r="J526" s="157">
        <v>18176483631</v>
      </c>
      <c r="K526" s="138" t="s">
        <v>27</v>
      </c>
      <c r="L526" s="159">
        <v>44394</v>
      </c>
      <c r="M526" s="138" t="s">
        <v>2455</v>
      </c>
      <c r="N526" s="138" t="s">
        <v>27</v>
      </c>
      <c r="O526" s="159">
        <v>44394</v>
      </c>
      <c r="P526" s="138"/>
      <c r="Q526" s="138" t="s">
        <v>30</v>
      </c>
      <c r="R526" s="138"/>
      <c r="S526" s="139" t="s">
        <v>8919</v>
      </c>
      <c r="T526" s="138"/>
      <c r="Z526" s="130" t="str">
        <f t="shared" si="9"/>
        <v>19(12)卢雅科</v>
      </c>
    </row>
    <row r="527" ht="19.5" customHeight="1" spans="1:26">
      <c r="A527" s="138">
        <v>522</v>
      </c>
      <c r="B527" s="138" t="s">
        <v>8922</v>
      </c>
      <c r="C527" s="138" t="s">
        <v>21</v>
      </c>
      <c r="D527" s="138" t="s">
        <v>358</v>
      </c>
      <c r="E527" s="183" t="s">
        <v>8923</v>
      </c>
      <c r="F527" s="183" t="s">
        <v>143</v>
      </c>
      <c r="G527" s="157">
        <v>17</v>
      </c>
      <c r="H527" s="183" t="s">
        <v>2297</v>
      </c>
      <c r="I527" s="183" t="s">
        <v>8924</v>
      </c>
      <c r="J527" s="157">
        <v>19127214171</v>
      </c>
      <c r="K527" s="138" t="s">
        <v>27</v>
      </c>
      <c r="L527" s="159">
        <v>44393</v>
      </c>
      <c r="M527" s="138"/>
      <c r="N527" s="138"/>
      <c r="O527" s="159"/>
      <c r="P527" s="138"/>
      <c r="Q527" s="138"/>
      <c r="R527" s="138"/>
      <c r="S527" s="139" t="s">
        <v>8922</v>
      </c>
      <c r="T527" s="138"/>
      <c r="Z527" s="130" t="str">
        <f t="shared" si="9"/>
        <v>19(12)卢香利</v>
      </c>
    </row>
    <row r="528" ht="19.5" customHeight="1" spans="1:26">
      <c r="A528" s="138">
        <v>523</v>
      </c>
      <c r="B528" s="138" t="s">
        <v>8925</v>
      </c>
      <c r="C528" s="138" t="s">
        <v>21</v>
      </c>
      <c r="D528" s="138" t="s">
        <v>358</v>
      </c>
      <c r="E528" s="183" t="s">
        <v>8926</v>
      </c>
      <c r="F528" s="183" t="s">
        <v>143</v>
      </c>
      <c r="G528" s="157">
        <v>17</v>
      </c>
      <c r="H528" s="183" t="s">
        <v>17879</v>
      </c>
      <c r="I528" s="183" t="s">
        <v>8928</v>
      </c>
      <c r="J528" s="157">
        <v>13558089788</v>
      </c>
      <c r="K528" s="138" t="s">
        <v>27</v>
      </c>
      <c r="L528" s="159"/>
      <c r="M528" s="138"/>
      <c r="N528" s="138"/>
      <c r="O528" s="159"/>
      <c r="P528" s="138"/>
      <c r="Q528" s="138"/>
      <c r="R528" s="138"/>
      <c r="S528" s="139" t="s">
        <v>8925</v>
      </c>
      <c r="T528" s="138"/>
      <c r="Z528" s="130" t="str">
        <f t="shared" si="9"/>
        <v>19(12)磨玉洁</v>
      </c>
    </row>
    <row r="529" ht="19.5" customHeight="1" spans="1:26">
      <c r="A529" s="138">
        <v>524</v>
      </c>
      <c r="B529" s="138" t="s">
        <v>8929</v>
      </c>
      <c r="C529" s="138" t="s">
        <v>21</v>
      </c>
      <c r="D529" s="138" t="s">
        <v>358</v>
      </c>
      <c r="E529" s="183" t="s">
        <v>8930</v>
      </c>
      <c r="F529" s="183" t="s">
        <v>143</v>
      </c>
      <c r="G529" s="157">
        <v>17</v>
      </c>
      <c r="H529" s="183" t="s">
        <v>17880</v>
      </c>
      <c r="I529" s="183" t="s">
        <v>8932</v>
      </c>
      <c r="J529" s="157">
        <v>13297786953</v>
      </c>
      <c r="K529" s="138" t="s">
        <v>27</v>
      </c>
      <c r="L529" s="159"/>
      <c r="M529" s="138"/>
      <c r="N529" s="138"/>
      <c r="O529" s="159"/>
      <c r="P529" s="138"/>
      <c r="Q529" s="138"/>
      <c r="R529" s="138"/>
      <c r="S529" s="139" t="s">
        <v>8929</v>
      </c>
      <c r="T529" s="138"/>
      <c r="Z529" s="130" t="str">
        <f t="shared" si="9"/>
        <v>19(12)韦香怡</v>
      </c>
    </row>
    <row r="530" ht="19.5" customHeight="1" spans="1:26">
      <c r="A530" s="138">
        <v>525</v>
      </c>
      <c r="B530" s="138" t="s">
        <v>8937</v>
      </c>
      <c r="C530" s="138" t="s">
        <v>21</v>
      </c>
      <c r="D530" s="138" t="s">
        <v>358</v>
      </c>
      <c r="E530" s="183" t="s">
        <v>8938</v>
      </c>
      <c r="F530" s="183" t="s">
        <v>143</v>
      </c>
      <c r="G530" s="157">
        <v>18</v>
      </c>
      <c r="H530" s="183" t="s">
        <v>2154</v>
      </c>
      <c r="I530" s="183" t="s">
        <v>8939</v>
      </c>
      <c r="J530" s="157">
        <v>18278872218</v>
      </c>
      <c r="K530" s="138" t="s">
        <v>27</v>
      </c>
      <c r="L530" s="159">
        <v>44395</v>
      </c>
      <c r="M530" s="138" t="s">
        <v>2455</v>
      </c>
      <c r="N530" s="138"/>
      <c r="O530" s="159"/>
      <c r="P530" s="138"/>
      <c r="Q530" s="138"/>
      <c r="R530" s="138"/>
      <c r="S530" s="139" t="s">
        <v>8937</v>
      </c>
      <c r="T530" s="138"/>
      <c r="Z530" s="130" t="str">
        <f t="shared" si="9"/>
        <v>19(12)李圣烨</v>
      </c>
    </row>
    <row r="531" ht="19.5" customHeight="1" spans="1:26">
      <c r="A531" s="138">
        <v>526</v>
      </c>
      <c r="B531" s="138" t="s">
        <v>8940</v>
      </c>
      <c r="C531" s="138" t="s">
        <v>21</v>
      </c>
      <c r="D531" s="138" t="s">
        <v>358</v>
      </c>
      <c r="E531" s="183" t="s">
        <v>8941</v>
      </c>
      <c r="F531" s="183" t="s">
        <v>143</v>
      </c>
      <c r="G531" s="157">
        <v>17</v>
      </c>
      <c r="H531" s="183" t="s">
        <v>8942</v>
      </c>
      <c r="I531" s="183" t="s">
        <v>8943</v>
      </c>
      <c r="J531" s="157">
        <v>15177883972</v>
      </c>
      <c r="K531" s="138" t="s">
        <v>27</v>
      </c>
      <c r="L531" s="159"/>
      <c r="M531" s="138"/>
      <c r="N531" s="138"/>
      <c r="O531" s="159"/>
      <c r="P531" s="138"/>
      <c r="Q531" s="138"/>
      <c r="R531" s="138"/>
      <c r="S531" s="139" t="s">
        <v>8940</v>
      </c>
      <c r="T531" s="138"/>
      <c r="Z531" s="130" t="str">
        <f t="shared" si="9"/>
        <v>19(12)韦妙华</v>
      </c>
    </row>
    <row r="532" ht="19.5" customHeight="1" spans="1:26">
      <c r="A532" s="138">
        <v>527</v>
      </c>
      <c r="B532" s="138" t="s">
        <v>8944</v>
      </c>
      <c r="C532" s="138" t="s">
        <v>21</v>
      </c>
      <c r="D532" s="138" t="s">
        <v>358</v>
      </c>
      <c r="E532" s="183" t="s">
        <v>8945</v>
      </c>
      <c r="F532" s="183" t="s">
        <v>143</v>
      </c>
      <c r="G532" s="157">
        <v>17</v>
      </c>
      <c r="H532" s="183" t="s">
        <v>8946</v>
      </c>
      <c r="I532" s="183" t="s">
        <v>8947</v>
      </c>
      <c r="J532" s="157">
        <v>15077645455</v>
      </c>
      <c r="K532" s="195" t="s">
        <v>27</v>
      </c>
      <c r="L532" s="159">
        <v>44395</v>
      </c>
      <c r="M532" s="138" t="s">
        <v>2455</v>
      </c>
      <c r="N532" s="138" t="s">
        <v>30</v>
      </c>
      <c r="O532" s="159"/>
      <c r="P532" s="138"/>
      <c r="Q532" s="138"/>
      <c r="R532" s="138"/>
      <c r="S532" s="139" t="s">
        <v>8944</v>
      </c>
      <c r="T532" s="138"/>
      <c r="Z532" s="130" t="str">
        <f t="shared" si="9"/>
        <v>19(12)韦木兰</v>
      </c>
    </row>
    <row r="533" ht="19.5" customHeight="1" spans="1:26">
      <c r="A533" s="138">
        <v>528</v>
      </c>
      <c r="B533" s="138" t="s">
        <v>8956</v>
      </c>
      <c r="C533" s="138" t="s">
        <v>21</v>
      </c>
      <c r="D533" s="138" t="s">
        <v>358</v>
      </c>
      <c r="E533" s="183" t="s">
        <v>8957</v>
      </c>
      <c r="F533" s="183" t="s">
        <v>24</v>
      </c>
      <c r="G533" s="157">
        <v>16</v>
      </c>
      <c r="H533" s="183" t="s">
        <v>17881</v>
      </c>
      <c r="I533" s="183" t="s">
        <v>8959</v>
      </c>
      <c r="J533" s="157">
        <v>15277848648</v>
      </c>
      <c r="K533" s="138" t="s">
        <v>27</v>
      </c>
      <c r="L533" s="159">
        <v>44398</v>
      </c>
      <c r="M533" s="138" t="s">
        <v>28</v>
      </c>
      <c r="N533" s="138" t="s">
        <v>30</v>
      </c>
      <c r="O533" s="159"/>
      <c r="P533" s="138"/>
      <c r="Q533" s="138"/>
      <c r="R533" s="138"/>
      <c r="S533" s="139" t="s">
        <v>8956</v>
      </c>
      <c r="T533" s="138"/>
      <c r="Z533" s="130" t="str">
        <f t="shared" si="9"/>
        <v>19(12)欧阳诚志</v>
      </c>
    </row>
    <row r="534" ht="19.5" customHeight="1" spans="1:26">
      <c r="A534" s="138">
        <v>529</v>
      </c>
      <c r="B534" s="138" t="s">
        <v>8960</v>
      </c>
      <c r="C534" s="138" t="s">
        <v>21</v>
      </c>
      <c r="D534" s="138" t="s">
        <v>358</v>
      </c>
      <c r="E534" s="183" t="s">
        <v>8961</v>
      </c>
      <c r="F534" s="183" t="s">
        <v>24</v>
      </c>
      <c r="G534" s="157">
        <v>17</v>
      </c>
      <c r="H534" s="183" t="s">
        <v>17882</v>
      </c>
      <c r="I534" s="183" t="s">
        <v>8963</v>
      </c>
      <c r="J534" s="157">
        <v>15177385779</v>
      </c>
      <c r="K534" s="138" t="s">
        <v>27</v>
      </c>
      <c r="L534" s="159">
        <v>44394</v>
      </c>
      <c r="M534" s="138" t="s">
        <v>2455</v>
      </c>
      <c r="N534" s="138" t="s">
        <v>30</v>
      </c>
      <c r="O534" s="159"/>
      <c r="P534" s="138"/>
      <c r="Q534" s="138"/>
      <c r="R534" s="138" t="s">
        <v>17883</v>
      </c>
      <c r="S534" s="139" t="s">
        <v>8960</v>
      </c>
      <c r="T534" s="138"/>
      <c r="Z534" s="130" t="str">
        <f t="shared" si="9"/>
        <v>19(12)覃华盛</v>
      </c>
    </row>
    <row r="535" ht="19.5" customHeight="1" spans="1:26">
      <c r="A535" s="138">
        <v>530</v>
      </c>
      <c r="B535" s="138" t="s">
        <v>8965</v>
      </c>
      <c r="C535" s="138" t="s">
        <v>21</v>
      </c>
      <c r="D535" s="138" t="s">
        <v>358</v>
      </c>
      <c r="E535" s="183" t="s">
        <v>8966</v>
      </c>
      <c r="F535" s="183" t="s">
        <v>24</v>
      </c>
      <c r="G535" s="157">
        <v>17</v>
      </c>
      <c r="H535" s="183" t="s">
        <v>17884</v>
      </c>
      <c r="I535" s="183" t="s">
        <v>8968</v>
      </c>
      <c r="J535" s="157">
        <v>15878846467</v>
      </c>
      <c r="K535" s="195" t="s">
        <v>27</v>
      </c>
      <c r="L535" s="159"/>
      <c r="M535" s="138"/>
      <c r="N535" s="138"/>
      <c r="O535" s="159"/>
      <c r="P535" s="138"/>
      <c r="Q535" s="138"/>
      <c r="R535" s="138"/>
      <c r="S535" s="139" t="s">
        <v>8965</v>
      </c>
      <c r="T535" s="138"/>
      <c r="Z535" s="130" t="str">
        <f t="shared" si="9"/>
        <v>19(12)韦合</v>
      </c>
    </row>
    <row r="536" ht="19.5" customHeight="1" spans="1:26">
      <c r="A536" s="138">
        <v>531</v>
      </c>
      <c r="B536" s="138" t="s">
        <v>8969</v>
      </c>
      <c r="C536" s="138" t="s">
        <v>21</v>
      </c>
      <c r="D536" s="138" t="s">
        <v>358</v>
      </c>
      <c r="E536" s="183" t="s">
        <v>8970</v>
      </c>
      <c r="F536" s="183" t="s">
        <v>143</v>
      </c>
      <c r="G536" s="157">
        <v>17</v>
      </c>
      <c r="H536" s="183" t="s">
        <v>8971</v>
      </c>
      <c r="I536" s="183" t="s">
        <v>2151</v>
      </c>
      <c r="J536" s="157">
        <v>18878631156</v>
      </c>
      <c r="K536" s="138" t="s">
        <v>27</v>
      </c>
      <c r="L536" s="159">
        <v>44403</v>
      </c>
      <c r="M536" s="138" t="s">
        <v>2172</v>
      </c>
      <c r="N536" s="138" t="s">
        <v>30</v>
      </c>
      <c r="O536" s="159"/>
      <c r="P536" s="138"/>
      <c r="Q536" s="138"/>
      <c r="R536" s="138"/>
      <c r="S536" s="139" t="s">
        <v>8969</v>
      </c>
      <c r="T536" s="138"/>
      <c r="Z536" s="130" t="str">
        <f t="shared" si="9"/>
        <v>19(12)韦诗彤</v>
      </c>
    </row>
    <row r="537" ht="19.5" customHeight="1" spans="1:26">
      <c r="A537" s="138">
        <v>532</v>
      </c>
      <c r="B537" s="138" t="s">
        <v>8972</v>
      </c>
      <c r="C537" s="138" t="s">
        <v>21</v>
      </c>
      <c r="D537" s="138" t="s">
        <v>358</v>
      </c>
      <c r="E537" s="183" t="s">
        <v>8973</v>
      </c>
      <c r="F537" s="183" t="s">
        <v>24</v>
      </c>
      <c r="G537" s="157">
        <v>17</v>
      </c>
      <c r="H537" s="183" t="s">
        <v>8935</v>
      </c>
      <c r="I537" s="183" t="s">
        <v>8974</v>
      </c>
      <c r="J537" s="157">
        <v>18778891668</v>
      </c>
      <c r="K537" s="138" t="s">
        <v>27</v>
      </c>
      <c r="L537" s="159"/>
      <c r="M537" s="138"/>
      <c r="N537" s="138"/>
      <c r="O537" s="159"/>
      <c r="P537" s="138"/>
      <c r="Q537" s="138"/>
      <c r="R537" s="138"/>
      <c r="S537" s="139" t="s">
        <v>8972</v>
      </c>
      <c r="T537" s="138"/>
      <c r="Z537" s="130" t="str">
        <f t="shared" si="9"/>
        <v>19(12)蓝海华</v>
      </c>
    </row>
    <row r="538" ht="19.5" customHeight="1" spans="1:26">
      <c r="A538" s="138">
        <v>533</v>
      </c>
      <c r="B538" s="138" t="s">
        <v>8979</v>
      </c>
      <c r="C538" s="138" t="s">
        <v>21</v>
      </c>
      <c r="D538" s="138" t="s">
        <v>358</v>
      </c>
      <c r="E538" s="183" t="s">
        <v>8980</v>
      </c>
      <c r="F538" s="183" t="s">
        <v>24</v>
      </c>
      <c r="G538" s="157">
        <v>16</v>
      </c>
      <c r="H538" s="183" t="s">
        <v>17885</v>
      </c>
      <c r="I538" s="183" t="s">
        <v>8982</v>
      </c>
      <c r="J538" s="157" t="s">
        <v>8983</v>
      </c>
      <c r="K538" s="138" t="s">
        <v>27</v>
      </c>
      <c r="L538" s="159">
        <v>44395</v>
      </c>
      <c r="M538" s="138" t="s">
        <v>4299</v>
      </c>
      <c r="N538" s="138"/>
      <c r="O538" s="159"/>
      <c r="P538" s="138"/>
      <c r="Q538" s="138"/>
      <c r="R538" s="138"/>
      <c r="S538" s="139" t="s">
        <v>8979</v>
      </c>
      <c r="T538" s="138"/>
      <c r="Z538" s="130" t="str">
        <f t="shared" si="9"/>
        <v>19(12)白栩榛</v>
      </c>
    </row>
    <row r="539" ht="19.5" customHeight="1" spans="1:26">
      <c r="A539" s="138">
        <v>534</v>
      </c>
      <c r="B539" s="138" t="s">
        <v>8987</v>
      </c>
      <c r="C539" s="138" t="s">
        <v>21</v>
      </c>
      <c r="D539" s="138" t="s">
        <v>358</v>
      </c>
      <c r="E539" s="183" t="s">
        <v>946</v>
      </c>
      <c r="F539" s="183" t="s">
        <v>24</v>
      </c>
      <c r="G539" s="157">
        <v>16</v>
      </c>
      <c r="H539" s="183" t="s">
        <v>8988</v>
      </c>
      <c r="I539" s="183" t="s">
        <v>8989</v>
      </c>
      <c r="J539" s="157">
        <v>18776870595</v>
      </c>
      <c r="K539" s="195" t="s">
        <v>27</v>
      </c>
      <c r="L539" s="159">
        <v>44401</v>
      </c>
      <c r="M539" s="138"/>
      <c r="N539" s="138"/>
      <c r="O539" s="159"/>
      <c r="P539" s="138"/>
      <c r="Q539" s="138"/>
      <c r="R539" s="138"/>
      <c r="S539" s="139" t="s">
        <v>8987</v>
      </c>
      <c r="T539" s="138"/>
      <c r="Z539" s="130" t="str">
        <f t="shared" si="9"/>
        <v>19(12)韦江涛</v>
      </c>
    </row>
    <row r="540" ht="19.5" customHeight="1" spans="1:26">
      <c r="A540" s="138">
        <v>535</v>
      </c>
      <c r="B540" s="138" t="s">
        <v>8999</v>
      </c>
      <c r="C540" s="138" t="s">
        <v>21</v>
      </c>
      <c r="D540" s="138" t="s">
        <v>358</v>
      </c>
      <c r="E540" s="183" t="s">
        <v>9000</v>
      </c>
      <c r="F540" s="183" t="s">
        <v>143</v>
      </c>
      <c r="G540" s="157">
        <v>17</v>
      </c>
      <c r="H540" s="183" t="s">
        <v>17886</v>
      </c>
      <c r="I540" s="183" t="s">
        <v>9002</v>
      </c>
      <c r="J540" s="157">
        <v>14736272506</v>
      </c>
      <c r="K540" s="195" t="s">
        <v>27</v>
      </c>
      <c r="L540" s="159">
        <v>44394</v>
      </c>
      <c r="M540" s="138" t="s">
        <v>28</v>
      </c>
      <c r="N540" s="138"/>
      <c r="O540" s="159"/>
      <c r="P540" s="138"/>
      <c r="Q540" s="138"/>
      <c r="R540" s="138"/>
      <c r="S540" s="139" t="s">
        <v>8999</v>
      </c>
      <c r="T540" s="138"/>
      <c r="Z540" s="130" t="str">
        <f t="shared" si="9"/>
        <v>19(12)韦惠华</v>
      </c>
    </row>
    <row r="541" ht="19.5" customHeight="1" spans="1:26">
      <c r="A541" s="138">
        <v>536</v>
      </c>
      <c r="B541" s="138" t="s">
        <v>9003</v>
      </c>
      <c r="C541" s="138" t="s">
        <v>21</v>
      </c>
      <c r="D541" s="138" t="s">
        <v>358</v>
      </c>
      <c r="E541" s="183" t="s">
        <v>2623</v>
      </c>
      <c r="F541" s="183" t="s">
        <v>143</v>
      </c>
      <c r="G541" s="157">
        <v>17</v>
      </c>
      <c r="H541" s="183" t="s">
        <v>1669</v>
      </c>
      <c r="I541" s="183" t="s">
        <v>9004</v>
      </c>
      <c r="J541" s="157" t="s">
        <v>9005</v>
      </c>
      <c r="K541" s="195" t="s">
        <v>27</v>
      </c>
      <c r="L541" s="159">
        <v>44394</v>
      </c>
      <c r="M541" s="138" t="s">
        <v>9006</v>
      </c>
      <c r="N541" s="138" t="s">
        <v>27</v>
      </c>
      <c r="O541" s="159"/>
      <c r="P541" s="138"/>
      <c r="Q541" s="138"/>
      <c r="R541" s="138"/>
      <c r="S541" s="139" t="s">
        <v>9003</v>
      </c>
      <c r="T541" s="138"/>
      <c r="Z541" s="130" t="str">
        <f t="shared" si="9"/>
        <v>19(12)韦玉金</v>
      </c>
    </row>
    <row r="542" ht="19.5" customHeight="1" spans="1:26">
      <c r="A542" s="138">
        <v>537</v>
      </c>
      <c r="B542" s="138" t="s">
        <v>9007</v>
      </c>
      <c r="C542" s="138" t="s">
        <v>21</v>
      </c>
      <c r="D542" s="138" t="s">
        <v>358</v>
      </c>
      <c r="E542" s="183" t="s">
        <v>9008</v>
      </c>
      <c r="F542" s="183" t="s">
        <v>24</v>
      </c>
      <c r="G542" s="157">
        <v>16</v>
      </c>
      <c r="H542" s="183" t="s">
        <v>17887</v>
      </c>
      <c r="I542" s="183" t="s">
        <v>9009</v>
      </c>
      <c r="J542" s="157">
        <v>15277892416</v>
      </c>
      <c r="K542" s="195" t="s">
        <v>27</v>
      </c>
      <c r="L542" s="159">
        <v>44394</v>
      </c>
      <c r="M542" s="138" t="s">
        <v>2172</v>
      </c>
      <c r="N542" s="139" t="s">
        <v>27</v>
      </c>
      <c r="O542" s="159">
        <v>44416</v>
      </c>
      <c r="P542" s="138" t="s">
        <v>2172</v>
      </c>
      <c r="Q542" s="138" t="s">
        <v>30</v>
      </c>
      <c r="R542" s="138"/>
      <c r="S542" s="139" t="s">
        <v>9007</v>
      </c>
      <c r="T542" s="138"/>
      <c r="Z542" s="130" t="str">
        <f t="shared" si="9"/>
        <v>19(12)覃宝霖</v>
      </c>
    </row>
    <row r="543" ht="19.5" customHeight="1" spans="1:26">
      <c r="A543" s="138">
        <v>538</v>
      </c>
      <c r="B543" s="138" t="s">
        <v>9015</v>
      </c>
      <c r="C543" s="138" t="s">
        <v>21</v>
      </c>
      <c r="D543" s="138" t="s">
        <v>358</v>
      </c>
      <c r="E543" s="183" t="s">
        <v>9016</v>
      </c>
      <c r="F543" s="183" t="s">
        <v>24</v>
      </c>
      <c r="G543" s="157">
        <v>16</v>
      </c>
      <c r="H543" s="183" t="s">
        <v>9017</v>
      </c>
      <c r="I543" s="183" t="s">
        <v>9018</v>
      </c>
      <c r="J543" s="157">
        <v>18977894297</v>
      </c>
      <c r="K543" s="195" t="s">
        <v>27</v>
      </c>
      <c r="L543" s="159"/>
      <c r="M543" s="138"/>
      <c r="N543" s="138"/>
      <c r="O543" s="159"/>
      <c r="P543" s="138"/>
      <c r="Q543" s="138"/>
      <c r="R543" s="138"/>
      <c r="S543" s="139" t="s">
        <v>9015</v>
      </c>
      <c r="T543" s="138"/>
      <c r="Z543" s="130" t="str">
        <f t="shared" si="9"/>
        <v>19(12)蓝润国</v>
      </c>
    </row>
    <row r="544" ht="19.5" customHeight="1" spans="1:26">
      <c r="A544" s="138">
        <v>539</v>
      </c>
      <c r="B544" s="138" t="s">
        <v>9019</v>
      </c>
      <c r="C544" s="138" t="s">
        <v>21</v>
      </c>
      <c r="D544" s="138" t="s">
        <v>358</v>
      </c>
      <c r="E544" s="183" t="s">
        <v>9020</v>
      </c>
      <c r="F544" s="183" t="s">
        <v>24</v>
      </c>
      <c r="G544" s="157">
        <v>17</v>
      </c>
      <c r="H544" s="183" t="s">
        <v>9021</v>
      </c>
      <c r="I544" s="183" t="s">
        <v>9022</v>
      </c>
      <c r="J544" s="157">
        <v>18077898997</v>
      </c>
      <c r="K544" s="195" t="s">
        <v>27</v>
      </c>
      <c r="L544" s="159">
        <v>44394</v>
      </c>
      <c r="M544" s="138" t="s">
        <v>28</v>
      </c>
      <c r="N544" s="138" t="s">
        <v>30</v>
      </c>
      <c r="O544" s="159"/>
      <c r="P544" s="138"/>
      <c r="Q544" s="138"/>
      <c r="R544" s="138"/>
      <c r="S544" s="139" t="s">
        <v>9019</v>
      </c>
      <c r="T544" s="138"/>
      <c r="Z544" s="130" t="str">
        <f t="shared" si="9"/>
        <v>19(12)卢新涛</v>
      </c>
    </row>
    <row r="545" ht="19.5" customHeight="1" spans="1:26">
      <c r="A545" s="138">
        <v>540</v>
      </c>
      <c r="B545" s="138" t="s">
        <v>9032</v>
      </c>
      <c r="C545" s="138" t="s">
        <v>21</v>
      </c>
      <c r="D545" s="138" t="s">
        <v>358</v>
      </c>
      <c r="E545" s="183" t="s">
        <v>9033</v>
      </c>
      <c r="F545" s="183" t="s">
        <v>143</v>
      </c>
      <c r="G545" s="157">
        <v>17</v>
      </c>
      <c r="H545" s="183" t="s">
        <v>17888</v>
      </c>
      <c r="I545" s="183" t="s">
        <v>9035</v>
      </c>
      <c r="J545" s="157" t="s">
        <v>9036</v>
      </c>
      <c r="K545" s="195" t="s">
        <v>27</v>
      </c>
      <c r="L545" s="159">
        <v>44396</v>
      </c>
      <c r="M545" s="138" t="s">
        <v>2455</v>
      </c>
      <c r="N545" s="138"/>
      <c r="O545" s="159"/>
      <c r="P545" s="138"/>
      <c r="Q545" s="138"/>
      <c r="R545" s="138"/>
      <c r="S545" s="139" t="s">
        <v>9032</v>
      </c>
      <c r="T545" s="138"/>
      <c r="Z545" s="130" t="str">
        <f t="shared" si="9"/>
        <v>19(12)韦灵捷</v>
      </c>
    </row>
    <row r="546" ht="19.5" customHeight="1" spans="1:26">
      <c r="A546" s="138">
        <v>541</v>
      </c>
      <c r="B546" s="138" t="s">
        <v>9037</v>
      </c>
      <c r="C546" s="138" t="s">
        <v>21</v>
      </c>
      <c r="D546" s="138" t="s">
        <v>358</v>
      </c>
      <c r="E546" s="183" t="s">
        <v>9038</v>
      </c>
      <c r="F546" s="183" t="s">
        <v>24</v>
      </c>
      <c r="G546" s="157">
        <v>16</v>
      </c>
      <c r="H546" s="183" t="s">
        <v>17889</v>
      </c>
      <c r="I546" s="183" t="s">
        <v>9039</v>
      </c>
      <c r="J546" s="157">
        <v>13788283559</v>
      </c>
      <c r="K546" s="195" t="s">
        <v>27</v>
      </c>
      <c r="L546" s="159">
        <v>44398</v>
      </c>
      <c r="M546" s="138" t="s">
        <v>9040</v>
      </c>
      <c r="N546" s="138" t="s">
        <v>30</v>
      </c>
      <c r="O546" s="159"/>
      <c r="P546" s="138"/>
      <c r="Q546" s="138"/>
      <c r="R546" s="138"/>
      <c r="S546" s="139" t="s">
        <v>9037</v>
      </c>
      <c r="T546" s="138" t="s">
        <v>17890</v>
      </c>
      <c r="Z546" s="130" t="str">
        <f t="shared" si="9"/>
        <v>19(12)甘宗仁</v>
      </c>
    </row>
    <row r="547" ht="19.5" customHeight="1" spans="1:26">
      <c r="A547" s="138">
        <v>542</v>
      </c>
      <c r="B547" s="138" t="s">
        <v>9041</v>
      </c>
      <c r="C547" s="138" t="s">
        <v>21</v>
      </c>
      <c r="D547" s="138" t="s">
        <v>358</v>
      </c>
      <c r="E547" s="183" t="s">
        <v>9042</v>
      </c>
      <c r="F547" s="183" t="s">
        <v>143</v>
      </c>
      <c r="G547" s="157">
        <v>17</v>
      </c>
      <c r="H547" s="183" t="s">
        <v>17891</v>
      </c>
      <c r="I547" s="183" t="s">
        <v>9044</v>
      </c>
      <c r="J547" s="157">
        <v>17307781186</v>
      </c>
      <c r="K547" s="195" t="s">
        <v>27</v>
      </c>
      <c r="L547" s="159">
        <v>44394</v>
      </c>
      <c r="M547" s="138" t="s">
        <v>2455</v>
      </c>
      <c r="N547" s="138"/>
      <c r="O547" s="159"/>
      <c r="P547" s="138"/>
      <c r="Q547" s="138"/>
      <c r="R547" s="138"/>
      <c r="S547" s="139" t="s">
        <v>9041</v>
      </c>
      <c r="T547" s="138"/>
      <c r="Z547" s="130" t="str">
        <f t="shared" si="9"/>
        <v>19(12)韦柳姿</v>
      </c>
    </row>
    <row r="548" ht="19.5" customHeight="1" spans="1:26">
      <c r="A548" s="138">
        <v>543</v>
      </c>
      <c r="B548" s="138" t="s">
        <v>9055</v>
      </c>
      <c r="C548" s="138" t="s">
        <v>21</v>
      </c>
      <c r="D548" s="138" t="s">
        <v>358</v>
      </c>
      <c r="E548" s="183" t="s">
        <v>9056</v>
      </c>
      <c r="F548" s="183" t="s">
        <v>24</v>
      </c>
      <c r="G548" s="157">
        <v>17</v>
      </c>
      <c r="H548" s="183" t="s">
        <v>12109</v>
      </c>
      <c r="I548" s="183" t="s">
        <v>9058</v>
      </c>
      <c r="J548" s="157" t="s">
        <v>9059</v>
      </c>
      <c r="K548" s="195" t="s">
        <v>27</v>
      </c>
      <c r="L548" s="159"/>
      <c r="M548" s="138"/>
      <c r="N548" s="138"/>
      <c r="O548" s="159"/>
      <c r="P548" s="138"/>
      <c r="Q548" s="138"/>
      <c r="R548" s="138"/>
      <c r="S548" s="139" t="s">
        <v>9055</v>
      </c>
      <c r="T548" s="138"/>
      <c r="Z548" s="130" t="str">
        <f t="shared" si="9"/>
        <v>19(12)陆岳</v>
      </c>
    </row>
    <row r="549" ht="19.5" customHeight="1" spans="1:26">
      <c r="A549" s="138">
        <v>544</v>
      </c>
      <c r="B549" s="138" t="s">
        <v>9063</v>
      </c>
      <c r="C549" s="138" t="s">
        <v>21</v>
      </c>
      <c r="D549" s="138" t="s">
        <v>358</v>
      </c>
      <c r="E549" s="183" t="s">
        <v>9064</v>
      </c>
      <c r="F549" s="183" t="s">
        <v>24</v>
      </c>
      <c r="G549" s="157">
        <v>17</v>
      </c>
      <c r="H549" s="183" t="s">
        <v>17892</v>
      </c>
      <c r="I549" s="183" t="s">
        <v>9066</v>
      </c>
      <c r="J549" s="157">
        <v>18978754339</v>
      </c>
      <c r="K549" s="195" t="s">
        <v>27</v>
      </c>
      <c r="L549" s="159"/>
      <c r="M549" s="138"/>
      <c r="N549" s="138"/>
      <c r="O549" s="159"/>
      <c r="P549" s="138"/>
      <c r="Q549" s="138"/>
      <c r="R549" s="138"/>
      <c r="S549" s="139" t="s">
        <v>9063</v>
      </c>
      <c r="T549" s="138"/>
      <c r="Z549" s="130" t="str">
        <f t="shared" si="9"/>
        <v>19(12)韦黎赞</v>
      </c>
    </row>
    <row r="550" ht="19.5" customHeight="1" spans="1:26">
      <c r="A550" s="138">
        <v>545</v>
      </c>
      <c r="B550" s="138" t="s">
        <v>9067</v>
      </c>
      <c r="C550" s="138" t="s">
        <v>21</v>
      </c>
      <c r="D550" s="138" t="s">
        <v>358</v>
      </c>
      <c r="E550" s="183" t="s">
        <v>9068</v>
      </c>
      <c r="F550" s="183" t="s">
        <v>24</v>
      </c>
      <c r="G550" s="157">
        <v>17</v>
      </c>
      <c r="H550" s="183" t="s">
        <v>9069</v>
      </c>
      <c r="I550" s="183" t="s">
        <v>4347</v>
      </c>
      <c r="J550" s="157">
        <v>13556911685</v>
      </c>
      <c r="K550" s="195" t="s">
        <v>27</v>
      </c>
      <c r="L550" s="159"/>
      <c r="M550" s="138"/>
      <c r="N550" s="138"/>
      <c r="O550" s="159"/>
      <c r="P550" s="138"/>
      <c r="Q550" s="138"/>
      <c r="R550" s="138"/>
      <c r="S550" s="139" t="s">
        <v>9067</v>
      </c>
      <c r="T550" s="138"/>
      <c r="Z550" s="130" t="str">
        <f t="shared" si="9"/>
        <v>19(12)韦田</v>
      </c>
    </row>
    <row r="551" ht="19.5" customHeight="1" spans="1:26">
      <c r="A551" s="138">
        <v>546</v>
      </c>
      <c r="B551" s="138" t="s">
        <v>9073</v>
      </c>
      <c r="C551" s="138" t="s">
        <v>21</v>
      </c>
      <c r="D551" s="138" t="s">
        <v>358</v>
      </c>
      <c r="E551" s="183" t="s">
        <v>9074</v>
      </c>
      <c r="F551" s="183" t="s">
        <v>24</v>
      </c>
      <c r="G551" s="157">
        <v>16</v>
      </c>
      <c r="H551" s="183" t="s">
        <v>4700</v>
      </c>
      <c r="I551" s="183" t="s">
        <v>805</v>
      </c>
      <c r="J551" s="157">
        <v>15078574658</v>
      </c>
      <c r="K551" s="138" t="s">
        <v>27</v>
      </c>
      <c r="L551" s="159">
        <v>44426</v>
      </c>
      <c r="M551" s="138" t="s">
        <v>2172</v>
      </c>
      <c r="N551" s="138" t="s">
        <v>27</v>
      </c>
      <c r="O551" s="159"/>
      <c r="P551" s="138"/>
      <c r="Q551" s="138"/>
      <c r="R551" s="138" t="s">
        <v>8371</v>
      </c>
      <c r="S551" s="139" t="s">
        <v>9073</v>
      </c>
      <c r="T551" s="138"/>
      <c r="Z551" s="130" t="str">
        <f t="shared" si="9"/>
        <v>19(12)蒙俊宇</v>
      </c>
    </row>
    <row r="552" ht="19.5" customHeight="1" spans="1:26">
      <c r="A552" s="138">
        <v>547</v>
      </c>
      <c r="B552" s="138" t="s">
        <v>9084</v>
      </c>
      <c r="C552" s="138" t="s">
        <v>21</v>
      </c>
      <c r="D552" s="138" t="s">
        <v>358</v>
      </c>
      <c r="E552" s="183" t="s">
        <v>9085</v>
      </c>
      <c r="F552" s="183" t="s">
        <v>143</v>
      </c>
      <c r="G552" s="157">
        <v>14</v>
      </c>
      <c r="H552" s="183" t="s">
        <v>17893</v>
      </c>
      <c r="I552" s="183" t="s">
        <v>2982</v>
      </c>
      <c r="J552" s="157">
        <v>18277870778</v>
      </c>
      <c r="K552" s="195" t="s">
        <v>27</v>
      </c>
      <c r="L552" s="159">
        <v>44398</v>
      </c>
      <c r="M552" s="138"/>
      <c r="N552" s="138"/>
      <c r="O552" s="159"/>
      <c r="P552" s="138"/>
      <c r="Q552" s="138"/>
      <c r="R552" s="138"/>
      <c r="S552" s="139" t="s">
        <v>9084</v>
      </c>
      <c r="T552" s="138"/>
      <c r="Z552" s="130" t="str">
        <f t="shared" si="9"/>
        <v>19(12)韦静怡</v>
      </c>
    </row>
    <row r="553" ht="19.5" customHeight="1" spans="1:26">
      <c r="A553" s="138">
        <v>548</v>
      </c>
      <c r="B553" s="138" t="s">
        <v>9091</v>
      </c>
      <c r="C553" s="138" t="s">
        <v>21</v>
      </c>
      <c r="D553" s="138" t="s">
        <v>358</v>
      </c>
      <c r="E553" s="183" t="s">
        <v>9092</v>
      </c>
      <c r="F553" s="183" t="s">
        <v>143</v>
      </c>
      <c r="G553" s="157">
        <v>18</v>
      </c>
      <c r="H553" s="183" t="s">
        <v>17894</v>
      </c>
      <c r="I553" s="183" t="s">
        <v>9093</v>
      </c>
      <c r="J553" s="157">
        <v>13609745013</v>
      </c>
      <c r="K553" s="195" t="s">
        <v>27</v>
      </c>
      <c r="L553" s="159">
        <v>44411</v>
      </c>
      <c r="M553" s="138"/>
      <c r="N553" s="138"/>
      <c r="O553" s="159"/>
      <c r="P553" s="138"/>
      <c r="Q553" s="138"/>
      <c r="R553" s="138"/>
      <c r="S553" s="139" t="s">
        <v>9091</v>
      </c>
      <c r="T553" s="138"/>
      <c r="Z553" s="130" t="str">
        <f t="shared" si="9"/>
        <v>19(12)蒙丽拉</v>
      </c>
    </row>
    <row r="554" ht="19.5" customHeight="1" spans="1:26">
      <c r="A554" s="138">
        <v>549</v>
      </c>
      <c r="B554" s="138" t="s">
        <v>9094</v>
      </c>
      <c r="C554" s="138" t="s">
        <v>21</v>
      </c>
      <c r="D554" s="138" t="s">
        <v>358</v>
      </c>
      <c r="E554" s="183" t="s">
        <v>9095</v>
      </c>
      <c r="F554" s="183" t="s">
        <v>143</v>
      </c>
      <c r="G554" s="157">
        <v>17</v>
      </c>
      <c r="H554" s="183" t="s">
        <v>17895</v>
      </c>
      <c r="I554" s="183" t="s">
        <v>9096</v>
      </c>
      <c r="J554" s="157">
        <v>17777939701</v>
      </c>
      <c r="K554" s="195" t="s">
        <v>27</v>
      </c>
      <c r="L554" s="159">
        <v>44395</v>
      </c>
      <c r="M554" s="138" t="s">
        <v>28</v>
      </c>
      <c r="N554" s="138"/>
      <c r="O554" s="159"/>
      <c r="P554" s="138"/>
      <c r="Q554" s="138"/>
      <c r="R554" s="138"/>
      <c r="S554" s="139" t="s">
        <v>9094</v>
      </c>
      <c r="T554" s="138"/>
      <c r="Z554" s="130" t="str">
        <f t="shared" si="9"/>
        <v>19(12)韦文优</v>
      </c>
    </row>
    <row r="555" ht="19.5" customHeight="1" spans="1:26">
      <c r="A555" s="138">
        <v>550</v>
      </c>
      <c r="B555" s="138" t="s">
        <v>9100</v>
      </c>
      <c r="C555" s="138" t="s">
        <v>21</v>
      </c>
      <c r="D555" s="138" t="s">
        <v>358</v>
      </c>
      <c r="E555" s="183" t="s">
        <v>9101</v>
      </c>
      <c r="F555" s="183" t="s">
        <v>143</v>
      </c>
      <c r="G555" s="157">
        <v>16</v>
      </c>
      <c r="H555" s="183" t="s">
        <v>9102</v>
      </c>
      <c r="I555" s="183" t="s">
        <v>9103</v>
      </c>
      <c r="J555" s="157">
        <v>18877825175</v>
      </c>
      <c r="K555" s="138" t="s">
        <v>27</v>
      </c>
      <c r="L555" s="159"/>
      <c r="M555" s="138"/>
      <c r="N555" s="138"/>
      <c r="O555" s="159"/>
      <c r="P555" s="138"/>
      <c r="Q555" s="138"/>
      <c r="R555" s="138"/>
      <c r="S555" s="139" t="s">
        <v>9100</v>
      </c>
      <c r="T555" s="138"/>
      <c r="Z555" s="130" t="str">
        <f t="shared" si="9"/>
        <v>19(12)陆莹莹</v>
      </c>
    </row>
    <row r="556" ht="19.5" customHeight="1" spans="1:26">
      <c r="A556" s="138">
        <v>551</v>
      </c>
      <c r="B556" s="138" t="s">
        <v>9104</v>
      </c>
      <c r="C556" s="138" t="s">
        <v>21</v>
      </c>
      <c r="D556" s="138" t="s">
        <v>358</v>
      </c>
      <c r="E556" s="183" t="s">
        <v>9105</v>
      </c>
      <c r="F556" s="183" t="s">
        <v>143</v>
      </c>
      <c r="G556" s="157">
        <v>19</v>
      </c>
      <c r="H556" s="183" t="s">
        <v>794</v>
      </c>
      <c r="I556" s="183" t="s">
        <v>9106</v>
      </c>
      <c r="J556" s="157">
        <v>18376612410</v>
      </c>
      <c r="K556" s="195" t="s">
        <v>30</v>
      </c>
      <c r="L556" s="159"/>
      <c r="M556" s="138"/>
      <c r="N556" s="138"/>
      <c r="O556" s="159"/>
      <c r="P556" s="138"/>
      <c r="Q556" s="138"/>
      <c r="R556" s="138"/>
      <c r="S556" s="139" t="s">
        <v>9104</v>
      </c>
      <c r="T556" s="138"/>
      <c r="Z556" s="130" t="str">
        <f t="shared" si="9"/>
        <v>19(12)韦春梦</v>
      </c>
    </row>
    <row r="557" ht="19.5" customHeight="1" spans="1:26">
      <c r="A557" s="138">
        <v>552</v>
      </c>
      <c r="B557" s="138" t="s">
        <v>9108</v>
      </c>
      <c r="C557" s="138" t="s">
        <v>21</v>
      </c>
      <c r="D557" s="138" t="s">
        <v>358</v>
      </c>
      <c r="E557" s="183" t="s">
        <v>9109</v>
      </c>
      <c r="F557" s="183" t="s">
        <v>143</v>
      </c>
      <c r="G557" s="157">
        <v>17</v>
      </c>
      <c r="H557" s="183" t="s">
        <v>17896</v>
      </c>
      <c r="I557" s="183" t="s">
        <v>9111</v>
      </c>
      <c r="J557" s="157">
        <v>13197680164</v>
      </c>
      <c r="K557" s="195" t="s">
        <v>27</v>
      </c>
      <c r="L557" s="159"/>
      <c r="M557" s="138"/>
      <c r="N557" s="138"/>
      <c r="O557" s="159"/>
      <c r="P557" s="138"/>
      <c r="Q557" s="138"/>
      <c r="R557" s="138"/>
      <c r="S557" s="139" t="s">
        <v>9108</v>
      </c>
      <c r="T557" s="138"/>
      <c r="Z557" s="130" t="str">
        <f t="shared" si="9"/>
        <v>19(12)覃方</v>
      </c>
    </row>
    <row r="558" ht="19.5" customHeight="1" spans="1:26">
      <c r="A558" s="138">
        <v>553</v>
      </c>
      <c r="B558" s="138" t="s">
        <v>9112</v>
      </c>
      <c r="C558" s="138" t="s">
        <v>21</v>
      </c>
      <c r="D558" s="138" t="s">
        <v>358</v>
      </c>
      <c r="E558" s="183" t="s">
        <v>9113</v>
      </c>
      <c r="F558" s="183" t="s">
        <v>24</v>
      </c>
      <c r="G558" s="157">
        <v>17</v>
      </c>
      <c r="H558" s="183" t="s">
        <v>9114</v>
      </c>
      <c r="I558" s="183" t="s">
        <v>9115</v>
      </c>
      <c r="J558" s="157" t="s">
        <v>9116</v>
      </c>
      <c r="K558" s="195" t="s">
        <v>27</v>
      </c>
      <c r="L558" s="159"/>
      <c r="M558" s="138"/>
      <c r="N558" s="138"/>
      <c r="O558" s="159"/>
      <c r="P558" s="138"/>
      <c r="Q558" s="138"/>
      <c r="R558" s="138"/>
      <c r="S558" s="139" t="s">
        <v>9112</v>
      </c>
      <c r="T558" s="138"/>
      <c r="Z558" s="130" t="str">
        <f t="shared" si="9"/>
        <v>19(12)韦选义</v>
      </c>
    </row>
    <row r="559" ht="19.5" customHeight="1" spans="1:26">
      <c r="A559" s="138">
        <v>554</v>
      </c>
      <c r="B559" s="138" t="s">
        <v>9118</v>
      </c>
      <c r="C559" s="138" t="s">
        <v>21</v>
      </c>
      <c r="D559" s="138" t="s">
        <v>358</v>
      </c>
      <c r="E559" s="183" t="s">
        <v>9119</v>
      </c>
      <c r="F559" s="183" t="s">
        <v>24</v>
      </c>
      <c r="G559" s="157">
        <v>17</v>
      </c>
      <c r="H559" s="183" t="s">
        <v>17897</v>
      </c>
      <c r="I559" s="183" t="s">
        <v>7355</v>
      </c>
      <c r="J559" s="157">
        <v>18776810981</v>
      </c>
      <c r="K559" s="196" t="s">
        <v>27</v>
      </c>
      <c r="L559" s="159">
        <v>44425</v>
      </c>
      <c r="M559" s="138" t="s">
        <v>2172</v>
      </c>
      <c r="N559" s="138"/>
      <c r="O559" s="159"/>
      <c r="P559" s="138"/>
      <c r="Q559" s="138"/>
      <c r="R559" s="138" t="s">
        <v>8371</v>
      </c>
      <c r="S559" s="139" t="s">
        <v>9118</v>
      </c>
      <c r="T559" s="138"/>
      <c r="Z559" s="130" t="str">
        <f t="shared" si="9"/>
        <v>19(12)蒙明东</v>
      </c>
    </row>
    <row r="560" ht="19.5" customHeight="1" spans="1:26">
      <c r="A560" s="138">
        <v>555</v>
      </c>
      <c r="B560" s="138" t="s">
        <v>9125</v>
      </c>
      <c r="C560" s="138" t="s">
        <v>21</v>
      </c>
      <c r="D560" s="138" t="s">
        <v>358</v>
      </c>
      <c r="E560" s="183" t="s">
        <v>9126</v>
      </c>
      <c r="F560" s="183" t="s">
        <v>24</v>
      </c>
      <c r="G560" s="157">
        <v>17</v>
      </c>
      <c r="H560" s="183" t="s">
        <v>17898</v>
      </c>
      <c r="I560" s="183" t="s">
        <v>9128</v>
      </c>
      <c r="J560" s="157">
        <v>13557085360</v>
      </c>
      <c r="K560" s="195" t="s">
        <v>27</v>
      </c>
      <c r="L560" s="159">
        <v>44403</v>
      </c>
      <c r="M560" s="138" t="s">
        <v>2455</v>
      </c>
      <c r="N560" s="138" t="s">
        <v>27</v>
      </c>
      <c r="O560" s="159"/>
      <c r="P560" s="138"/>
      <c r="Q560" s="138"/>
      <c r="R560" s="138" t="s">
        <v>9129</v>
      </c>
      <c r="S560" s="139" t="s">
        <v>9125</v>
      </c>
      <c r="T560" s="138"/>
      <c r="Z560" s="130" t="str">
        <f t="shared" si="9"/>
        <v>19(12)韦源涛</v>
      </c>
    </row>
    <row r="561" ht="19.5" customHeight="1" spans="1:26">
      <c r="A561" s="138">
        <v>556</v>
      </c>
      <c r="B561" s="138" t="s">
        <v>9130</v>
      </c>
      <c r="C561" s="138" t="s">
        <v>21</v>
      </c>
      <c r="D561" s="138" t="s">
        <v>358</v>
      </c>
      <c r="E561" s="183" t="s">
        <v>9131</v>
      </c>
      <c r="F561" s="183" t="s">
        <v>24</v>
      </c>
      <c r="G561" s="157">
        <v>17</v>
      </c>
      <c r="H561" s="183" t="s">
        <v>9132</v>
      </c>
      <c r="I561" s="183" t="s">
        <v>2445</v>
      </c>
      <c r="J561" s="157">
        <v>13481869066</v>
      </c>
      <c r="K561" s="195" t="s">
        <v>27</v>
      </c>
      <c r="L561" s="159">
        <v>44396</v>
      </c>
      <c r="M561" s="138" t="s">
        <v>9133</v>
      </c>
      <c r="N561" s="139" t="s">
        <v>27</v>
      </c>
      <c r="O561" s="159">
        <v>44416</v>
      </c>
      <c r="P561" s="138" t="s">
        <v>9133</v>
      </c>
      <c r="Q561" s="138" t="s">
        <v>30</v>
      </c>
      <c r="R561" s="138"/>
      <c r="S561" s="139" t="s">
        <v>9130</v>
      </c>
      <c r="T561" s="138" t="s">
        <v>17899</v>
      </c>
      <c r="Z561" s="130" t="str">
        <f t="shared" si="9"/>
        <v>19(12)韦锦宏</v>
      </c>
    </row>
    <row r="562" ht="19.5" customHeight="1" spans="1:26">
      <c r="A562" s="138">
        <v>557</v>
      </c>
      <c r="B562" s="138" t="s">
        <v>9137</v>
      </c>
      <c r="C562" s="138" t="s">
        <v>21</v>
      </c>
      <c r="D562" s="138" t="s">
        <v>358</v>
      </c>
      <c r="E562" s="183" t="s">
        <v>9138</v>
      </c>
      <c r="F562" s="183" t="s">
        <v>24</v>
      </c>
      <c r="G562" s="157">
        <v>17</v>
      </c>
      <c r="H562" s="183" t="s">
        <v>17900</v>
      </c>
      <c r="I562" s="183" t="s">
        <v>9139</v>
      </c>
      <c r="J562" s="157">
        <v>19127175325</v>
      </c>
      <c r="K562" s="138" t="s">
        <v>27</v>
      </c>
      <c r="L562" s="159"/>
      <c r="M562" s="138"/>
      <c r="N562" s="138"/>
      <c r="O562" s="159"/>
      <c r="P562" s="138"/>
      <c r="Q562" s="138"/>
      <c r="R562" s="138"/>
      <c r="S562" s="139" t="s">
        <v>9137</v>
      </c>
      <c r="T562" s="138"/>
      <c r="Z562" s="130" t="str">
        <f t="shared" si="9"/>
        <v>19(12)滕玉龙</v>
      </c>
    </row>
    <row r="563" ht="19.5" customHeight="1" spans="1:26">
      <c r="A563" s="138">
        <v>558</v>
      </c>
      <c r="B563" s="138" t="s">
        <v>8916</v>
      </c>
      <c r="C563" s="138" t="s">
        <v>21</v>
      </c>
      <c r="D563" s="146" t="s">
        <v>358</v>
      </c>
      <c r="E563" s="146" t="s">
        <v>8917</v>
      </c>
      <c r="F563" s="146" t="s">
        <v>143</v>
      </c>
      <c r="G563" s="146">
        <v>17</v>
      </c>
      <c r="H563" s="146" t="s">
        <v>17901</v>
      </c>
      <c r="I563" s="146" t="s">
        <v>17902</v>
      </c>
      <c r="J563" s="146">
        <v>18378890135</v>
      </c>
      <c r="K563" s="146" t="s">
        <v>27</v>
      </c>
      <c r="L563" s="158">
        <v>44406</v>
      </c>
      <c r="M563" s="146"/>
      <c r="N563" s="146"/>
      <c r="O563" s="158"/>
      <c r="P563" s="146"/>
      <c r="Q563" s="146"/>
      <c r="R563" s="146"/>
      <c r="S563" s="139" t="s">
        <v>8916</v>
      </c>
      <c r="T563" s="146"/>
      <c r="Z563" s="130" t="str">
        <f t="shared" si="9"/>
        <v>19(12)覃春如</v>
      </c>
    </row>
    <row r="564" ht="19.5" customHeight="1" spans="1:26">
      <c r="A564" s="138">
        <v>560</v>
      </c>
      <c r="B564" s="138" t="s">
        <v>9154</v>
      </c>
      <c r="C564" s="138" t="s">
        <v>21</v>
      </c>
      <c r="D564" s="146" t="s">
        <v>363</v>
      </c>
      <c r="E564" s="146" t="s">
        <v>9155</v>
      </c>
      <c r="F564" s="146" t="s">
        <v>143</v>
      </c>
      <c r="G564" s="146">
        <v>17</v>
      </c>
      <c r="H564" s="157" t="s">
        <v>4142</v>
      </c>
      <c r="I564" s="146" t="s">
        <v>9156</v>
      </c>
      <c r="J564" s="146">
        <v>18286431398</v>
      </c>
      <c r="K564" s="146" t="s">
        <v>27</v>
      </c>
      <c r="L564" s="158">
        <v>44396</v>
      </c>
      <c r="M564" s="146" t="s">
        <v>133</v>
      </c>
      <c r="N564" s="146" t="s">
        <v>27</v>
      </c>
      <c r="O564" s="158"/>
      <c r="P564" s="146"/>
      <c r="Q564" s="146"/>
      <c r="R564" s="146"/>
      <c r="S564" s="139" t="s">
        <v>9154</v>
      </c>
      <c r="T564" s="146"/>
      <c r="Z564" s="130" t="str">
        <f t="shared" si="9"/>
        <v>19(13)侯艳花</v>
      </c>
    </row>
    <row r="565" ht="19.5" customHeight="1" spans="1:26">
      <c r="A565" s="138">
        <v>561</v>
      </c>
      <c r="B565" s="138" t="s">
        <v>9157</v>
      </c>
      <c r="C565" s="138" t="s">
        <v>21</v>
      </c>
      <c r="D565" s="146" t="s">
        <v>363</v>
      </c>
      <c r="E565" s="146" t="s">
        <v>9158</v>
      </c>
      <c r="F565" s="146" t="s">
        <v>143</v>
      </c>
      <c r="G565" s="146">
        <v>18</v>
      </c>
      <c r="H565" s="146" t="s">
        <v>9159</v>
      </c>
      <c r="I565" s="146" t="s">
        <v>9160</v>
      </c>
      <c r="J565" s="183">
        <v>15177890578</v>
      </c>
      <c r="K565" s="146" t="s">
        <v>27</v>
      </c>
      <c r="L565" s="158">
        <v>44394</v>
      </c>
      <c r="M565" s="146" t="s">
        <v>2455</v>
      </c>
      <c r="N565" s="146" t="s">
        <v>27</v>
      </c>
      <c r="O565" s="158"/>
      <c r="P565" s="146"/>
      <c r="Q565" s="146"/>
      <c r="R565" s="146"/>
      <c r="S565" s="139" t="s">
        <v>9157</v>
      </c>
      <c r="T565" s="146"/>
      <c r="Z565" s="130" t="str">
        <f t="shared" si="9"/>
        <v>19(13)卢燕姿</v>
      </c>
    </row>
    <row r="566" ht="19.5" customHeight="1" spans="1:26">
      <c r="A566" s="138">
        <v>562</v>
      </c>
      <c r="B566" s="138" t="s">
        <v>9161</v>
      </c>
      <c r="C566" s="138" t="s">
        <v>21</v>
      </c>
      <c r="D566" s="146" t="s">
        <v>363</v>
      </c>
      <c r="E566" s="146" t="s">
        <v>9162</v>
      </c>
      <c r="F566" s="146" t="s">
        <v>143</v>
      </c>
      <c r="G566" s="146">
        <v>17</v>
      </c>
      <c r="H566" s="146" t="s">
        <v>1543</v>
      </c>
      <c r="I566" s="146" t="s">
        <v>4197</v>
      </c>
      <c r="J566" s="146">
        <v>19148601198</v>
      </c>
      <c r="K566" s="146" t="s">
        <v>27</v>
      </c>
      <c r="L566" s="158">
        <v>44394</v>
      </c>
      <c r="M566" s="146" t="s">
        <v>8185</v>
      </c>
      <c r="N566" s="146"/>
      <c r="O566" s="158"/>
      <c r="P566" s="146"/>
      <c r="Q566" s="146" t="s">
        <v>30</v>
      </c>
      <c r="R566" s="146"/>
      <c r="S566" s="139" t="s">
        <v>9161</v>
      </c>
      <c r="T566" s="146"/>
      <c r="Z566" s="130" t="str">
        <f t="shared" si="9"/>
        <v>19(13)蓝彩芸</v>
      </c>
    </row>
    <row r="567" ht="19.5" customHeight="1" spans="1:26">
      <c r="A567" s="138">
        <v>563</v>
      </c>
      <c r="B567" s="138" t="s">
        <v>9167</v>
      </c>
      <c r="C567" s="138" t="s">
        <v>21</v>
      </c>
      <c r="D567" s="146" t="s">
        <v>363</v>
      </c>
      <c r="E567" s="146" t="s">
        <v>9168</v>
      </c>
      <c r="F567" s="146" t="s">
        <v>143</v>
      </c>
      <c r="G567" s="146">
        <v>17</v>
      </c>
      <c r="H567" s="146" t="s">
        <v>9169</v>
      </c>
      <c r="I567" s="146" t="s">
        <v>7282</v>
      </c>
      <c r="J567" s="146">
        <v>18176138481</v>
      </c>
      <c r="K567" s="146" t="s">
        <v>30</v>
      </c>
      <c r="L567" s="158"/>
      <c r="M567" s="146"/>
      <c r="N567" s="146"/>
      <c r="O567" s="158"/>
      <c r="P567" s="146"/>
      <c r="Q567" s="146"/>
      <c r="R567" s="146"/>
      <c r="S567" s="139" t="s">
        <v>9167</v>
      </c>
      <c r="T567" s="146" t="s">
        <v>9170</v>
      </c>
      <c r="Z567" s="130" t="str">
        <f t="shared" si="9"/>
        <v>19(13)韦元秘</v>
      </c>
    </row>
    <row r="568" ht="19.5" customHeight="1" spans="1:26">
      <c r="A568" s="138">
        <v>564</v>
      </c>
      <c r="B568" s="138" t="s">
        <v>9171</v>
      </c>
      <c r="C568" s="138" t="s">
        <v>21</v>
      </c>
      <c r="D568" s="146" t="s">
        <v>363</v>
      </c>
      <c r="E568" s="146" t="s">
        <v>9172</v>
      </c>
      <c r="F568" s="146" t="s">
        <v>24</v>
      </c>
      <c r="G568" s="146">
        <v>17</v>
      </c>
      <c r="H568" s="146" t="s">
        <v>17702</v>
      </c>
      <c r="I568" s="146" t="s">
        <v>9173</v>
      </c>
      <c r="J568" s="146">
        <v>18507885382</v>
      </c>
      <c r="K568" s="146" t="s">
        <v>27</v>
      </c>
      <c r="L568" s="158">
        <v>44394</v>
      </c>
      <c r="M568" s="146" t="s">
        <v>9174</v>
      </c>
      <c r="N568" s="139" t="s">
        <v>27</v>
      </c>
      <c r="O568" s="158">
        <v>44416</v>
      </c>
      <c r="P568" s="146" t="s">
        <v>9175</v>
      </c>
      <c r="Q568" s="146" t="s">
        <v>27</v>
      </c>
      <c r="R568" s="146"/>
      <c r="S568" s="139" t="s">
        <v>9171</v>
      </c>
      <c r="T568" s="146"/>
      <c r="Z568" s="130" t="str">
        <f t="shared" si="9"/>
        <v>19(13)周世豪</v>
      </c>
    </row>
    <row r="569" ht="19.5" customHeight="1" spans="1:26">
      <c r="A569" s="138">
        <v>565</v>
      </c>
      <c r="B569" s="138" t="s">
        <v>9180</v>
      </c>
      <c r="C569" s="138" t="s">
        <v>21</v>
      </c>
      <c r="D569" s="146" t="s">
        <v>363</v>
      </c>
      <c r="E569" s="146" t="s">
        <v>9181</v>
      </c>
      <c r="F569" s="146" t="s">
        <v>143</v>
      </c>
      <c r="G569" s="146">
        <v>17</v>
      </c>
      <c r="H569" s="146" t="s">
        <v>9182</v>
      </c>
      <c r="I569" s="146" t="s">
        <v>9183</v>
      </c>
      <c r="J569" s="146">
        <v>13557181648</v>
      </c>
      <c r="K569" s="146" t="s">
        <v>27</v>
      </c>
      <c r="L569" s="158">
        <v>44395</v>
      </c>
      <c r="M569" s="146"/>
      <c r="N569" s="146"/>
      <c r="O569" s="158"/>
      <c r="P569" s="146"/>
      <c r="Q569" s="146"/>
      <c r="R569" s="146"/>
      <c r="S569" s="139" t="s">
        <v>9180</v>
      </c>
      <c r="T569" s="146"/>
      <c r="Z569" s="130" t="str">
        <f t="shared" si="9"/>
        <v>19(13)潘佳瑶</v>
      </c>
    </row>
    <row r="570" ht="19.5" customHeight="1" spans="1:26">
      <c r="A570" s="138">
        <v>566</v>
      </c>
      <c r="B570" s="138" t="s">
        <v>9184</v>
      </c>
      <c r="C570" s="138" t="s">
        <v>21</v>
      </c>
      <c r="D570" s="146" t="s">
        <v>363</v>
      </c>
      <c r="E570" s="146" t="s">
        <v>9185</v>
      </c>
      <c r="F570" s="146" t="s">
        <v>24</v>
      </c>
      <c r="G570" s="146">
        <v>17</v>
      </c>
      <c r="H570" s="146" t="s">
        <v>17709</v>
      </c>
      <c r="I570" s="146" t="s">
        <v>9186</v>
      </c>
      <c r="J570" s="146">
        <v>18877846616</v>
      </c>
      <c r="K570" s="146" t="s">
        <v>27</v>
      </c>
      <c r="L570" s="158">
        <v>44395</v>
      </c>
      <c r="M570" s="146" t="s">
        <v>8185</v>
      </c>
      <c r="N570" s="146" t="s">
        <v>27</v>
      </c>
      <c r="O570" s="158"/>
      <c r="P570" s="146"/>
      <c r="Q570" s="146"/>
      <c r="R570" s="146"/>
      <c r="S570" s="139" t="s">
        <v>9184</v>
      </c>
      <c r="T570" s="146"/>
      <c r="Z570" s="130" t="str">
        <f t="shared" si="9"/>
        <v>19(13)黎桂奕</v>
      </c>
    </row>
    <row r="571" ht="19.5" customHeight="1" spans="1:26">
      <c r="A571" s="138">
        <v>567</v>
      </c>
      <c r="B571" s="138" t="s">
        <v>9187</v>
      </c>
      <c r="C571" s="138" t="s">
        <v>21</v>
      </c>
      <c r="D571" s="146" t="s">
        <v>363</v>
      </c>
      <c r="E571" s="146" t="s">
        <v>9188</v>
      </c>
      <c r="F571" s="146" t="s">
        <v>143</v>
      </c>
      <c r="G571" s="146">
        <v>17</v>
      </c>
      <c r="H571" s="146" t="s">
        <v>9189</v>
      </c>
      <c r="I571" s="146" t="s">
        <v>9190</v>
      </c>
      <c r="J571" s="146">
        <v>15277895243</v>
      </c>
      <c r="K571" s="146" t="s">
        <v>27</v>
      </c>
      <c r="L571" s="158">
        <v>44394</v>
      </c>
      <c r="M571" s="146" t="s">
        <v>2172</v>
      </c>
      <c r="N571" s="146" t="s">
        <v>27</v>
      </c>
      <c r="O571" s="158"/>
      <c r="P571" s="146"/>
      <c r="Q571" s="146"/>
      <c r="R571" s="146"/>
      <c r="S571" s="139" t="s">
        <v>9187</v>
      </c>
      <c r="T571" s="146"/>
      <c r="Z571" s="130" t="str">
        <f t="shared" si="9"/>
        <v>19(13)何丽婷</v>
      </c>
    </row>
    <row r="572" ht="19.5" customHeight="1" spans="1:26">
      <c r="A572" s="138">
        <v>568</v>
      </c>
      <c r="B572" s="138" t="s">
        <v>9194</v>
      </c>
      <c r="C572" s="138" t="s">
        <v>21</v>
      </c>
      <c r="D572" s="146" t="s">
        <v>363</v>
      </c>
      <c r="E572" s="146" t="s">
        <v>9195</v>
      </c>
      <c r="F572" s="146" t="s">
        <v>24</v>
      </c>
      <c r="G572" s="146">
        <v>17</v>
      </c>
      <c r="H572" s="146" t="s">
        <v>17903</v>
      </c>
      <c r="I572" s="146" t="s">
        <v>2445</v>
      </c>
      <c r="J572" s="146">
        <v>13557085306</v>
      </c>
      <c r="K572" s="146" t="s">
        <v>27</v>
      </c>
      <c r="L572" s="158">
        <v>44394</v>
      </c>
      <c r="M572" s="146" t="s">
        <v>9197</v>
      </c>
      <c r="N572" s="146" t="s">
        <v>30</v>
      </c>
      <c r="O572" s="158"/>
      <c r="P572" s="146"/>
      <c r="Q572" s="146" t="s">
        <v>30</v>
      </c>
      <c r="R572" s="146"/>
      <c r="S572" s="139" t="s">
        <v>9194</v>
      </c>
      <c r="T572" s="146"/>
      <c r="Z572" s="130" t="str">
        <f t="shared" si="9"/>
        <v>19(13)韦  智</v>
      </c>
    </row>
    <row r="573" ht="19.5" customHeight="1" spans="1:26">
      <c r="A573" s="138">
        <v>569</v>
      </c>
      <c r="B573" s="138" t="s">
        <v>9203</v>
      </c>
      <c r="C573" s="138" t="s">
        <v>21</v>
      </c>
      <c r="D573" s="146" t="s">
        <v>363</v>
      </c>
      <c r="E573" s="146" t="s">
        <v>9204</v>
      </c>
      <c r="F573" s="146" t="s">
        <v>143</v>
      </c>
      <c r="G573" s="146">
        <v>17</v>
      </c>
      <c r="H573" s="146" t="s">
        <v>4714</v>
      </c>
      <c r="I573" s="146" t="s">
        <v>9205</v>
      </c>
      <c r="J573" s="146">
        <v>15878687903</v>
      </c>
      <c r="K573" s="146" t="s">
        <v>27</v>
      </c>
      <c r="L573" s="158">
        <v>44394</v>
      </c>
      <c r="M573" s="146"/>
      <c r="N573" s="146"/>
      <c r="O573" s="158"/>
      <c r="P573" s="146"/>
      <c r="Q573" s="146"/>
      <c r="R573" s="146"/>
      <c r="S573" s="139" t="s">
        <v>9203</v>
      </c>
      <c r="T573" s="146"/>
      <c r="Z573" s="130" t="str">
        <f t="shared" si="9"/>
        <v>19(13)陆思洁</v>
      </c>
    </row>
    <row r="574" ht="19.5" customHeight="1" spans="1:26">
      <c r="A574" s="138">
        <v>570</v>
      </c>
      <c r="B574" s="138" t="s">
        <v>9213</v>
      </c>
      <c r="C574" s="138" t="s">
        <v>21</v>
      </c>
      <c r="D574" s="146" t="s">
        <v>363</v>
      </c>
      <c r="E574" s="146" t="s">
        <v>9214</v>
      </c>
      <c r="F574" s="146" t="s">
        <v>24</v>
      </c>
      <c r="G574" s="146">
        <v>17</v>
      </c>
      <c r="H574" s="146" t="s">
        <v>17904</v>
      </c>
      <c r="I574" s="146" t="s">
        <v>9216</v>
      </c>
      <c r="J574" s="146" t="s">
        <v>9217</v>
      </c>
      <c r="K574" s="146" t="s">
        <v>27</v>
      </c>
      <c r="L574" s="158">
        <v>44394</v>
      </c>
      <c r="M574" s="146" t="s">
        <v>9197</v>
      </c>
      <c r="N574" s="146"/>
      <c r="O574" s="158"/>
      <c r="P574" s="146"/>
      <c r="Q574" s="146"/>
      <c r="R574" s="146"/>
      <c r="S574" s="139" t="s">
        <v>9213</v>
      </c>
      <c r="T574" s="146"/>
      <c r="Z574" s="130" t="str">
        <f t="shared" si="9"/>
        <v>19(13)韦保煌</v>
      </c>
    </row>
    <row r="575" ht="19.5" customHeight="1" spans="1:26">
      <c r="A575" s="138">
        <v>571</v>
      </c>
      <c r="B575" s="138" t="s">
        <v>9218</v>
      </c>
      <c r="C575" s="138" t="s">
        <v>21</v>
      </c>
      <c r="D575" s="146" t="s">
        <v>363</v>
      </c>
      <c r="E575" s="146" t="s">
        <v>3293</v>
      </c>
      <c r="F575" s="146" t="s">
        <v>143</v>
      </c>
      <c r="G575" s="146">
        <v>16</v>
      </c>
      <c r="H575" s="146" t="s">
        <v>17905</v>
      </c>
      <c r="I575" s="146" t="s">
        <v>3572</v>
      </c>
      <c r="J575" s="146">
        <v>19977818439</v>
      </c>
      <c r="K575" s="146" t="s">
        <v>27</v>
      </c>
      <c r="L575" s="158">
        <v>44398</v>
      </c>
      <c r="M575" s="146" t="s">
        <v>8185</v>
      </c>
      <c r="N575" s="146" t="s">
        <v>27</v>
      </c>
      <c r="O575" s="158"/>
      <c r="P575" s="146"/>
      <c r="Q575" s="146"/>
      <c r="R575" s="146"/>
      <c r="S575" s="139" t="s">
        <v>9218</v>
      </c>
      <c r="T575" s="146"/>
      <c r="Z575" s="130" t="str">
        <f t="shared" si="9"/>
        <v>19(13)黄倩</v>
      </c>
    </row>
    <row r="576" ht="19.5" customHeight="1" spans="1:26">
      <c r="A576" s="138">
        <v>572</v>
      </c>
      <c r="B576" s="138" t="s">
        <v>9224</v>
      </c>
      <c r="C576" s="138" t="s">
        <v>21</v>
      </c>
      <c r="D576" s="146" t="s">
        <v>363</v>
      </c>
      <c r="E576" s="146" t="s">
        <v>9225</v>
      </c>
      <c r="F576" s="146" t="s">
        <v>24</v>
      </c>
      <c r="G576" s="146">
        <v>17</v>
      </c>
      <c r="H576" s="146" t="s">
        <v>9226</v>
      </c>
      <c r="I576" s="146" t="s">
        <v>9227</v>
      </c>
      <c r="J576" s="146">
        <v>19907783765</v>
      </c>
      <c r="K576" s="146" t="s">
        <v>27</v>
      </c>
      <c r="L576" s="158">
        <v>44394</v>
      </c>
      <c r="M576" s="146" t="s">
        <v>28</v>
      </c>
      <c r="N576" s="146" t="s">
        <v>27</v>
      </c>
      <c r="O576" s="158">
        <v>44394</v>
      </c>
      <c r="P576" s="146"/>
      <c r="Q576" s="146"/>
      <c r="R576" s="146"/>
      <c r="S576" s="139" t="s">
        <v>9224</v>
      </c>
      <c r="T576" s="146"/>
      <c r="Z576" s="130" t="str">
        <f t="shared" si="9"/>
        <v>19(13)韦雄友</v>
      </c>
    </row>
    <row r="577" ht="19.5" customHeight="1" spans="1:26">
      <c r="A577" s="138">
        <v>573</v>
      </c>
      <c r="B577" s="138" t="s">
        <v>9228</v>
      </c>
      <c r="C577" s="138" t="s">
        <v>21</v>
      </c>
      <c r="D577" s="146" t="s">
        <v>363</v>
      </c>
      <c r="E577" s="146" t="s">
        <v>9229</v>
      </c>
      <c r="F577" s="146" t="s">
        <v>143</v>
      </c>
      <c r="G577" s="146">
        <v>17</v>
      </c>
      <c r="H577" s="146" t="s">
        <v>6460</v>
      </c>
      <c r="I577" s="146" t="s">
        <v>901</v>
      </c>
      <c r="J577" s="146">
        <v>18978755195</v>
      </c>
      <c r="K577" s="146" t="s">
        <v>27</v>
      </c>
      <c r="L577" s="158">
        <v>44396</v>
      </c>
      <c r="M577" s="146"/>
      <c r="N577" s="146"/>
      <c r="O577" s="158"/>
      <c r="P577" s="146"/>
      <c r="Q577" s="146"/>
      <c r="R577" s="146"/>
      <c r="S577" s="139" t="s">
        <v>9228</v>
      </c>
      <c r="T577" s="146"/>
      <c r="Z577" s="130" t="str">
        <f t="shared" si="9"/>
        <v>19(13)黄小凤</v>
      </c>
    </row>
    <row r="578" ht="19.5" customHeight="1" spans="1:26">
      <c r="A578" s="138">
        <v>574</v>
      </c>
      <c r="B578" s="138" t="s">
        <v>9230</v>
      </c>
      <c r="C578" s="138" t="s">
        <v>21</v>
      </c>
      <c r="D578" s="146" t="s">
        <v>363</v>
      </c>
      <c r="E578" s="146" t="s">
        <v>9231</v>
      </c>
      <c r="F578" s="146" t="s">
        <v>143</v>
      </c>
      <c r="G578" s="146">
        <v>17</v>
      </c>
      <c r="H578" s="146" t="s">
        <v>9232</v>
      </c>
      <c r="I578" s="146" t="s">
        <v>9233</v>
      </c>
      <c r="J578" s="146">
        <v>15878689010</v>
      </c>
      <c r="K578" s="146" t="s">
        <v>27</v>
      </c>
      <c r="L578" s="158">
        <v>44398</v>
      </c>
      <c r="M578" s="146" t="s">
        <v>8185</v>
      </c>
      <c r="N578" s="146" t="s">
        <v>30</v>
      </c>
      <c r="O578" s="158"/>
      <c r="P578" s="146"/>
      <c r="Q578" s="146"/>
      <c r="R578" s="146"/>
      <c r="S578" s="139" t="s">
        <v>9230</v>
      </c>
      <c r="T578" s="146"/>
      <c r="Z578" s="130" t="str">
        <f t="shared" si="9"/>
        <v>19(13)陆怡</v>
      </c>
    </row>
    <row r="579" ht="19.5" customHeight="1" spans="1:26">
      <c r="A579" s="138">
        <v>575</v>
      </c>
      <c r="B579" s="138" t="s">
        <v>9237</v>
      </c>
      <c r="C579" s="138" t="s">
        <v>21</v>
      </c>
      <c r="D579" s="146" t="s">
        <v>363</v>
      </c>
      <c r="E579" s="146" t="s">
        <v>9238</v>
      </c>
      <c r="F579" s="146" t="s">
        <v>143</v>
      </c>
      <c r="G579" s="146">
        <v>16</v>
      </c>
      <c r="H579" s="146" t="s">
        <v>9239</v>
      </c>
      <c r="I579" s="146" t="s">
        <v>9240</v>
      </c>
      <c r="J579" s="146">
        <v>18707781096</v>
      </c>
      <c r="K579" s="146" t="s">
        <v>27</v>
      </c>
      <c r="L579" s="158">
        <v>44395</v>
      </c>
      <c r="M579" s="146" t="s">
        <v>8491</v>
      </c>
      <c r="N579" s="139" t="s">
        <v>27</v>
      </c>
      <c r="O579" s="158">
        <v>44416</v>
      </c>
      <c r="P579" s="146" t="s">
        <v>8491</v>
      </c>
      <c r="Q579" s="146" t="s">
        <v>30</v>
      </c>
      <c r="R579" s="146"/>
      <c r="S579" s="139" t="s">
        <v>9237</v>
      </c>
      <c r="T579" s="146"/>
      <c r="Z579" s="130" t="str">
        <f t="shared" si="9"/>
        <v>19(13)韦茹童</v>
      </c>
    </row>
    <row r="580" ht="19.5" customHeight="1" spans="1:26">
      <c r="A580" s="138">
        <v>576</v>
      </c>
      <c r="B580" s="138" t="s">
        <v>9241</v>
      </c>
      <c r="C580" s="138" t="s">
        <v>21</v>
      </c>
      <c r="D580" s="146" t="s">
        <v>363</v>
      </c>
      <c r="E580" s="146" t="s">
        <v>9242</v>
      </c>
      <c r="F580" s="146" t="s">
        <v>143</v>
      </c>
      <c r="G580" s="146">
        <v>17</v>
      </c>
      <c r="H580" s="146" t="s">
        <v>9243</v>
      </c>
      <c r="I580" s="146" t="s">
        <v>9244</v>
      </c>
      <c r="J580" s="146">
        <v>19107884439</v>
      </c>
      <c r="K580" s="146" t="s">
        <v>27</v>
      </c>
      <c r="L580" s="158">
        <v>44394</v>
      </c>
      <c r="M580" s="146"/>
      <c r="N580" s="146"/>
      <c r="O580" s="158"/>
      <c r="P580" s="146"/>
      <c r="Q580" s="146"/>
      <c r="R580" s="146"/>
      <c r="S580" s="139" t="s">
        <v>9241</v>
      </c>
      <c r="T580" s="146"/>
      <c r="Z580" s="130" t="str">
        <f t="shared" si="9"/>
        <v>19(13)蓝梅胜</v>
      </c>
    </row>
    <row r="581" ht="19.5" customHeight="1" spans="1:26">
      <c r="A581" s="138">
        <v>577</v>
      </c>
      <c r="B581" s="138" t="s">
        <v>9245</v>
      </c>
      <c r="C581" s="138" t="s">
        <v>21</v>
      </c>
      <c r="D581" s="146" t="s">
        <v>363</v>
      </c>
      <c r="E581" s="146" t="s">
        <v>9246</v>
      </c>
      <c r="F581" s="146" t="s">
        <v>143</v>
      </c>
      <c r="G581" s="146">
        <v>17</v>
      </c>
      <c r="H581" s="146" t="s">
        <v>1750</v>
      </c>
      <c r="I581" s="146" t="s">
        <v>5537</v>
      </c>
      <c r="J581" s="146">
        <v>15777800706</v>
      </c>
      <c r="K581" s="146" t="s">
        <v>27</v>
      </c>
      <c r="L581" s="158">
        <v>44397</v>
      </c>
      <c r="M581" s="146" t="s">
        <v>6052</v>
      </c>
      <c r="N581" s="146"/>
      <c r="O581" s="159"/>
      <c r="P581" s="157"/>
      <c r="Q581" s="157"/>
      <c r="R581" s="157"/>
      <c r="S581" s="139" t="s">
        <v>9245</v>
      </c>
      <c r="T581" s="157"/>
      <c r="Z581" s="130" t="str">
        <f t="shared" si="9"/>
        <v>19(13)蒙玉美</v>
      </c>
    </row>
    <row r="582" ht="19.5" customHeight="1" spans="1:26">
      <c r="A582" s="138">
        <v>578</v>
      </c>
      <c r="B582" s="138" t="s">
        <v>9254</v>
      </c>
      <c r="C582" s="138" t="s">
        <v>21</v>
      </c>
      <c r="D582" s="146" t="s">
        <v>363</v>
      </c>
      <c r="E582" s="146" t="s">
        <v>9255</v>
      </c>
      <c r="F582" s="146" t="s">
        <v>143</v>
      </c>
      <c r="G582" s="146">
        <v>17</v>
      </c>
      <c r="H582" s="146" t="s">
        <v>7722</v>
      </c>
      <c r="I582" s="146" t="s">
        <v>9256</v>
      </c>
      <c r="J582" s="146">
        <v>13557181302</v>
      </c>
      <c r="K582" s="146" t="s">
        <v>27</v>
      </c>
      <c r="L582" s="158">
        <v>44395</v>
      </c>
      <c r="M582" s="146" t="s">
        <v>9257</v>
      </c>
      <c r="N582" s="146"/>
      <c r="O582" s="159"/>
      <c r="P582" s="157"/>
      <c r="Q582" s="157"/>
      <c r="R582" s="157"/>
      <c r="S582" s="139" t="s">
        <v>9254</v>
      </c>
      <c r="T582" s="157"/>
      <c r="Z582" s="130" t="str">
        <f t="shared" si="9"/>
        <v>19(13)覃佳佳</v>
      </c>
    </row>
    <row r="583" ht="19.5" customHeight="1" spans="1:26">
      <c r="A583" s="138">
        <v>579</v>
      </c>
      <c r="B583" s="138" t="s">
        <v>9266</v>
      </c>
      <c r="C583" s="138" t="s">
        <v>21</v>
      </c>
      <c r="D583" s="146" t="s">
        <v>363</v>
      </c>
      <c r="E583" s="157" t="s">
        <v>9267</v>
      </c>
      <c r="F583" s="157" t="s">
        <v>24</v>
      </c>
      <c r="G583" s="146">
        <v>17</v>
      </c>
      <c r="H583" s="157" t="s">
        <v>17906</v>
      </c>
      <c r="I583" s="157" t="s">
        <v>9269</v>
      </c>
      <c r="J583" s="146">
        <v>13481158774</v>
      </c>
      <c r="K583" s="157" t="s">
        <v>27</v>
      </c>
      <c r="L583" s="158">
        <v>44395</v>
      </c>
      <c r="M583" s="157" t="s">
        <v>2172</v>
      </c>
      <c r="N583" s="157" t="s">
        <v>27</v>
      </c>
      <c r="O583" s="159">
        <v>44420</v>
      </c>
      <c r="P583" s="157" t="s">
        <v>2172</v>
      </c>
      <c r="Q583" s="157"/>
      <c r="R583" s="157"/>
      <c r="S583" s="139" t="s">
        <v>9266</v>
      </c>
      <c r="T583" s="157"/>
      <c r="Z583" s="130" t="str">
        <f t="shared" ref="Z583:Z646" si="10">D583:D5164&amp;E583:E5164</f>
        <v>19(13)覃明昊</v>
      </c>
    </row>
    <row r="584" ht="19.5" customHeight="1" spans="1:26">
      <c r="A584" s="138">
        <v>580</v>
      </c>
      <c r="B584" s="138" t="s">
        <v>9273</v>
      </c>
      <c r="C584" s="138" t="s">
        <v>21</v>
      </c>
      <c r="D584" s="146" t="s">
        <v>363</v>
      </c>
      <c r="E584" s="157" t="s">
        <v>9274</v>
      </c>
      <c r="F584" s="157" t="s">
        <v>143</v>
      </c>
      <c r="G584" s="146">
        <v>18</v>
      </c>
      <c r="H584" s="157" t="s">
        <v>9275</v>
      </c>
      <c r="I584" s="157" t="s">
        <v>9276</v>
      </c>
      <c r="J584" s="146">
        <v>19907882778</v>
      </c>
      <c r="K584" s="157" t="s">
        <v>27</v>
      </c>
      <c r="L584" s="158">
        <v>44395</v>
      </c>
      <c r="M584" s="157" t="s">
        <v>2172</v>
      </c>
      <c r="N584" s="157" t="s">
        <v>27</v>
      </c>
      <c r="O584" s="159"/>
      <c r="P584" s="157"/>
      <c r="Q584" s="157"/>
      <c r="R584" s="157"/>
      <c r="S584" s="139" t="s">
        <v>9273</v>
      </c>
      <c r="T584" s="157"/>
      <c r="Z584" s="130" t="str">
        <f t="shared" si="10"/>
        <v>19(13)韦淑恒</v>
      </c>
    </row>
    <row r="585" ht="19.5" customHeight="1" spans="1:26">
      <c r="A585" s="138">
        <v>581</v>
      </c>
      <c r="B585" s="138" t="s">
        <v>9277</v>
      </c>
      <c r="C585" s="138" t="s">
        <v>21</v>
      </c>
      <c r="D585" s="146" t="s">
        <v>363</v>
      </c>
      <c r="E585" s="157" t="s">
        <v>9278</v>
      </c>
      <c r="F585" s="157" t="s">
        <v>143</v>
      </c>
      <c r="G585" s="146">
        <v>17</v>
      </c>
      <c r="H585" s="157" t="s">
        <v>9279</v>
      </c>
      <c r="I585" s="157" t="s">
        <v>9280</v>
      </c>
      <c r="J585" s="146">
        <v>13877817961</v>
      </c>
      <c r="K585" s="157" t="s">
        <v>27</v>
      </c>
      <c r="L585" s="158">
        <v>44397</v>
      </c>
      <c r="M585" s="157" t="s">
        <v>2172</v>
      </c>
      <c r="N585" s="157" t="s">
        <v>27</v>
      </c>
      <c r="O585" s="159"/>
      <c r="P585" s="157"/>
      <c r="Q585" s="157"/>
      <c r="R585" s="157"/>
      <c r="S585" s="139" t="s">
        <v>9277</v>
      </c>
      <c r="T585" s="157"/>
      <c r="Z585" s="130" t="str">
        <f t="shared" si="10"/>
        <v>19(13)韦雯垒</v>
      </c>
    </row>
    <row r="586" ht="19.5" customHeight="1" spans="1:26">
      <c r="A586" s="138">
        <v>582</v>
      </c>
      <c r="B586" s="138" t="s">
        <v>9284</v>
      </c>
      <c r="C586" s="138" t="s">
        <v>21</v>
      </c>
      <c r="D586" s="146" t="s">
        <v>363</v>
      </c>
      <c r="E586" s="157" t="s">
        <v>9285</v>
      </c>
      <c r="F586" s="157" t="s">
        <v>143</v>
      </c>
      <c r="G586" s="146">
        <v>16</v>
      </c>
      <c r="H586" s="157" t="s">
        <v>17907</v>
      </c>
      <c r="I586" s="157" t="s">
        <v>9287</v>
      </c>
      <c r="J586" s="146">
        <v>18707781648</v>
      </c>
      <c r="K586" s="157" t="s">
        <v>27</v>
      </c>
      <c r="L586" s="158">
        <v>44396</v>
      </c>
      <c r="M586" s="157" t="s">
        <v>2172</v>
      </c>
      <c r="N586" s="157" t="s">
        <v>30</v>
      </c>
      <c r="O586" s="159"/>
      <c r="P586" s="157"/>
      <c r="Q586" s="157"/>
      <c r="R586" s="157"/>
      <c r="S586" s="139" t="s">
        <v>9284</v>
      </c>
      <c r="T586" s="157"/>
      <c r="Z586" s="130" t="str">
        <f t="shared" si="10"/>
        <v>19(13)韦焯莹</v>
      </c>
    </row>
    <row r="587" ht="19.5" customHeight="1" spans="1:26">
      <c r="A587" s="138">
        <v>583</v>
      </c>
      <c r="B587" s="138" t="s">
        <v>9288</v>
      </c>
      <c r="C587" s="138" t="s">
        <v>21</v>
      </c>
      <c r="D587" s="146" t="s">
        <v>363</v>
      </c>
      <c r="E587" s="157" t="s">
        <v>9289</v>
      </c>
      <c r="F587" s="157" t="s">
        <v>143</v>
      </c>
      <c r="G587" s="146">
        <v>16</v>
      </c>
      <c r="H587" s="157" t="s">
        <v>2264</v>
      </c>
      <c r="I587" s="157" t="s">
        <v>9290</v>
      </c>
      <c r="J587" s="146">
        <v>15878688604</v>
      </c>
      <c r="K587" s="157" t="s">
        <v>27</v>
      </c>
      <c r="L587" s="158">
        <v>44394</v>
      </c>
      <c r="M587" s="146" t="s">
        <v>9197</v>
      </c>
      <c r="N587" s="157" t="s">
        <v>27</v>
      </c>
      <c r="O587" s="159"/>
      <c r="P587" s="157"/>
      <c r="Q587" s="157"/>
      <c r="R587" s="157"/>
      <c r="S587" s="139" t="s">
        <v>9288</v>
      </c>
      <c r="T587" s="157"/>
      <c r="Z587" s="130" t="str">
        <f t="shared" si="10"/>
        <v>19(13)毛海庄</v>
      </c>
    </row>
    <row r="588" ht="19.5" customHeight="1" spans="1:26">
      <c r="A588" s="138">
        <v>584</v>
      </c>
      <c r="B588" s="138" t="s">
        <v>9291</v>
      </c>
      <c r="C588" s="138" t="s">
        <v>21</v>
      </c>
      <c r="D588" s="146" t="s">
        <v>363</v>
      </c>
      <c r="E588" s="157" t="s">
        <v>9292</v>
      </c>
      <c r="F588" s="157" t="s">
        <v>143</v>
      </c>
      <c r="G588" s="146">
        <v>17</v>
      </c>
      <c r="H588" s="157" t="s">
        <v>17908</v>
      </c>
      <c r="I588" s="157" t="s">
        <v>9293</v>
      </c>
      <c r="J588" s="146" t="s">
        <v>9294</v>
      </c>
      <c r="K588" s="157" t="s">
        <v>27</v>
      </c>
      <c r="L588" s="158">
        <v>44394</v>
      </c>
      <c r="M588" s="138" t="s">
        <v>2455</v>
      </c>
      <c r="N588" s="157" t="s">
        <v>27</v>
      </c>
      <c r="O588" s="159"/>
      <c r="P588" s="157"/>
      <c r="Q588" s="157"/>
      <c r="R588" s="157"/>
      <c r="S588" s="139" t="s">
        <v>9291</v>
      </c>
      <c r="T588" s="157"/>
      <c r="Z588" s="130" t="str">
        <f t="shared" si="10"/>
        <v>19(13)韦勇妹</v>
      </c>
    </row>
    <row r="589" ht="19.5" customHeight="1" spans="1:26">
      <c r="A589" s="138">
        <v>585</v>
      </c>
      <c r="B589" s="138" t="s">
        <v>9299</v>
      </c>
      <c r="C589" s="138" t="s">
        <v>21</v>
      </c>
      <c r="D589" s="146" t="s">
        <v>363</v>
      </c>
      <c r="E589" s="157" t="s">
        <v>9300</v>
      </c>
      <c r="F589" s="157" t="s">
        <v>143</v>
      </c>
      <c r="G589" s="146">
        <v>17</v>
      </c>
      <c r="H589" s="157" t="s">
        <v>17909</v>
      </c>
      <c r="I589" s="157" t="s">
        <v>9302</v>
      </c>
      <c r="J589" s="146">
        <v>15277843992</v>
      </c>
      <c r="K589" s="157" t="s">
        <v>30</v>
      </c>
      <c r="L589" s="158"/>
      <c r="M589" s="157"/>
      <c r="N589" s="157" t="s">
        <v>30</v>
      </c>
      <c r="O589" s="159"/>
      <c r="P589" s="157"/>
      <c r="Q589" s="157"/>
      <c r="R589" s="157" t="s">
        <v>4810</v>
      </c>
      <c r="S589" s="139" t="s">
        <v>9299</v>
      </c>
      <c r="T589" s="157" t="s">
        <v>9300</v>
      </c>
      <c r="U589" s="130" t="s">
        <v>17910</v>
      </c>
      <c r="Z589" s="130" t="str">
        <f t="shared" si="10"/>
        <v>19(13)蒙彩梅</v>
      </c>
    </row>
    <row r="590" ht="19.5" customHeight="1" spans="1:26">
      <c r="A590" s="138">
        <v>586</v>
      </c>
      <c r="B590" s="138" t="s">
        <v>9304</v>
      </c>
      <c r="C590" s="138" t="s">
        <v>21</v>
      </c>
      <c r="D590" s="146" t="s">
        <v>363</v>
      </c>
      <c r="E590" s="146" t="s">
        <v>9305</v>
      </c>
      <c r="F590" s="146" t="s">
        <v>143</v>
      </c>
      <c r="G590" s="146">
        <v>17</v>
      </c>
      <c r="H590" s="146" t="s">
        <v>9306</v>
      </c>
      <c r="I590" s="146" t="s">
        <v>9307</v>
      </c>
      <c r="J590" s="146">
        <v>15007880856</v>
      </c>
      <c r="K590" s="146" t="s">
        <v>27</v>
      </c>
      <c r="L590" s="159">
        <v>44394</v>
      </c>
      <c r="M590" s="157" t="s">
        <v>9308</v>
      </c>
      <c r="N590" s="157" t="s">
        <v>27</v>
      </c>
      <c r="O590" s="159"/>
      <c r="P590" s="157"/>
      <c r="Q590" s="146"/>
      <c r="R590" s="146" t="s">
        <v>9309</v>
      </c>
      <c r="S590" s="139" t="s">
        <v>9304</v>
      </c>
      <c r="T590" s="146"/>
      <c r="U590" s="130" t="s">
        <v>17910</v>
      </c>
      <c r="Z590" s="130" t="str">
        <f t="shared" si="10"/>
        <v>19(13)秦枰萍</v>
      </c>
    </row>
    <row r="591" ht="19.5" customHeight="1" spans="1:26">
      <c r="A591" s="138">
        <v>587</v>
      </c>
      <c r="B591" s="138" t="s">
        <v>9314</v>
      </c>
      <c r="C591" s="138" t="s">
        <v>21</v>
      </c>
      <c r="D591" s="146" t="s">
        <v>363</v>
      </c>
      <c r="E591" s="157" t="s">
        <v>9315</v>
      </c>
      <c r="F591" s="157" t="s">
        <v>143</v>
      </c>
      <c r="G591" s="146">
        <v>17</v>
      </c>
      <c r="H591" s="157" t="s">
        <v>17911</v>
      </c>
      <c r="I591" s="157" t="s">
        <v>9317</v>
      </c>
      <c r="J591" s="146">
        <v>18177899399</v>
      </c>
      <c r="K591" s="157" t="s">
        <v>27</v>
      </c>
      <c r="L591" s="158">
        <v>44394</v>
      </c>
      <c r="M591" s="157" t="s">
        <v>2172</v>
      </c>
      <c r="N591" s="157" t="s">
        <v>27</v>
      </c>
      <c r="O591" s="159"/>
      <c r="P591" s="157"/>
      <c r="Q591" s="157"/>
      <c r="R591" s="157"/>
      <c r="S591" s="139" t="s">
        <v>9314</v>
      </c>
      <c r="T591" s="157"/>
      <c r="Z591" s="130" t="str">
        <f t="shared" si="10"/>
        <v>19(13)吴萱榕</v>
      </c>
    </row>
    <row r="592" ht="19.5" customHeight="1" spans="1:26">
      <c r="A592" s="138">
        <v>588</v>
      </c>
      <c r="B592" s="138" t="s">
        <v>9318</v>
      </c>
      <c r="C592" s="138" t="s">
        <v>21</v>
      </c>
      <c r="D592" s="146" t="s">
        <v>363</v>
      </c>
      <c r="E592" s="157" t="s">
        <v>9319</v>
      </c>
      <c r="F592" s="157" t="s">
        <v>143</v>
      </c>
      <c r="G592" s="146">
        <v>17</v>
      </c>
      <c r="H592" s="157" t="s">
        <v>2276</v>
      </c>
      <c r="I592" s="157" t="s">
        <v>9320</v>
      </c>
      <c r="J592" s="146">
        <v>15777800693</v>
      </c>
      <c r="K592" s="157" t="s">
        <v>27</v>
      </c>
      <c r="L592" s="158">
        <v>44411</v>
      </c>
      <c r="M592" s="157" t="s">
        <v>9321</v>
      </c>
      <c r="N592" s="157"/>
      <c r="O592" s="159"/>
      <c r="P592" s="157"/>
      <c r="Q592" s="157"/>
      <c r="R592" s="157"/>
      <c r="S592" s="139" t="s">
        <v>9318</v>
      </c>
      <c r="T592" s="157"/>
      <c r="Z592" s="130" t="str">
        <f t="shared" si="10"/>
        <v>19(13)谭雪涵</v>
      </c>
    </row>
    <row r="593" ht="19.5" customHeight="1" spans="1:26">
      <c r="A593" s="138">
        <v>589</v>
      </c>
      <c r="B593" s="138" t="s">
        <v>9329</v>
      </c>
      <c r="C593" s="138" t="s">
        <v>21</v>
      </c>
      <c r="D593" s="146" t="s">
        <v>363</v>
      </c>
      <c r="E593" s="157" t="s">
        <v>9330</v>
      </c>
      <c r="F593" s="157" t="s">
        <v>143</v>
      </c>
      <c r="G593" s="146">
        <v>17</v>
      </c>
      <c r="H593" s="157" t="s">
        <v>17912</v>
      </c>
      <c r="I593" s="157" t="s">
        <v>9331</v>
      </c>
      <c r="J593" s="146">
        <v>19978807309</v>
      </c>
      <c r="K593" s="157" t="s">
        <v>27</v>
      </c>
      <c r="L593" s="158">
        <v>44398</v>
      </c>
      <c r="M593" s="157"/>
      <c r="N593" s="157"/>
      <c r="O593" s="159"/>
      <c r="P593" s="157"/>
      <c r="Q593" s="157"/>
      <c r="R593" s="157"/>
      <c r="S593" s="139" t="s">
        <v>9329</v>
      </c>
      <c r="T593" s="157"/>
      <c r="Z593" s="130" t="str">
        <f t="shared" si="10"/>
        <v>19(13)韦倩茹</v>
      </c>
    </row>
    <row r="594" ht="19.5" customHeight="1" spans="1:26">
      <c r="A594" s="138">
        <v>590</v>
      </c>
      <c r="B594" s="138" t="s">
        <v>9332</v>
      </c>
      <c r="C594" s="138" t="s">
        <v>21</v>
      </c>
      <c r="D594" s="146" t="s">
        <v>363</v>
      </c>
      <c r="E594" s="157" t="s">
        <v>9333</v>
      </c>
      <c r="F594" s="157" t="s">
        <v>143</v>
      </c>
      <c r="G594" s="146">
        <v>17</v>
      </c>
      <c r="H594" s="157" t="s">
        <v>17702</v>
      </c>
      <c r="I594" s="157" t="s">
        <v>9334</v>
      </c>
      <c r="J594" s="146">
        <v>18925323448</v>
      </c>
      <c r="K594" s="157" t="s">
        <v>27</v>
      </c>
      <c r="L594" s="158">
        <v>44398</v>
      </c>
      <c r="M594" s="157"/>
      <c r="N594" s="157"/>
      <c r="O594" s="159"/>
      <c r="P594" s="157"/>
      <c r="Q594" s="157"/>
      <c r="R594" s="157"/>
      <c r="S594" s="139" t="s">
        <v>9332</v>
      </c>
      <c r="T594" s="157"/>
      <c r="Z594" s="130" t="str">
        <f t="shared" si="10"/>
        <v>19(13)杨柳情</v>
      </c>
    </row>
    <row r="595" ht="19.5" customHeight="1" spans="1:26">
      <c r="A595" s="138">
        <v>591</v>
      </c>
      <c r="B595" s="138" t="s">
        <v>9339</v>
      </c>
      <c r="C595" s="138" t="s">
        <v>21</v>
      </c>
      <c r="D595" s="146" t="s">
        <v>363</v>
      </c>
      <c r="E595" s="157" t="s">
        <v>9340</v>
      </c>
      <c r="F595" s="157" t="s">
        <v>24</v>
      </c>
      <c r="G595" s="146">
        <v>17</v>
      </c>
      <c r="H595" s="157" t="s">
        <v>17913</v>
      </c>
      <c r="I595" s="157" t="s">
        <v>9342</v>
      </c>
      <c r="J595" s="146">
        <v>15078614568</v>
      </c>
      <c r="K595" s="157" t="s">
        <v>27</v>
      </c>
      <c r="L595" s="158">
        <v>44407</v>
      </c>
      <c r="M595" s="157"/>
      <c r="N595" s="157"/>
      <c r="O595" s="159"/>
      <c r="P595" s="157"/>
      <c r="Q595" s="157"/>
      <c r="R595" s="157"/>
      <c r="S595" s="139" t="s">
        <v>9339</v>
      </c>
      <c r="T595" s="157"/>
      <c r="Z595" s="130" t="str">
        <f t="shared" si="10"/>
        <v>19(13)韦皓升</v>
      </c>
    </row>
    <row r="596" ht="19.5" customHeight="1" spans="1:26">
      <c r="A596" s="138">
        <v>592</v>
      </c>
      <c r="B596" s="138" t="s">
        <v>9343</v>
      </c>
      <c r="C596" s="138" t="s">
        <v>21</v>
      </c>
      <c r="D596" s="146" t="s">
        <v>363</v>
      </c>
      <c r="E596" s="157" t="s">
        <v>9344</v>
      </c>
      <c r="F596" s="157" t="s">
        <v>143</v>
      </c>
      <c r="G596" s="146">
        <v>17</v>
      </c>
      <c r="H596" s="157" t="s">
        <v>9345</v>
      </c>
      <c r="I596" s="157" t="s">
        <v>7410</v>
      </c>
      <c r="J596" s="146">
        <v>13703023529</v>
      </c>
      <c r="K596" s="157" t="s">
        <v>27</v>
      </c>
      <c r="L596" s="159">
        <v>44394</v>
      </c>
      <c r="M596" s="157" t="s">
        <v>1347</v>
      </c>
      <c r="N596" s="157" t="s">
        <v>27</v>
      </c>
      <c r="O596" s="159"/>
      <c r="P596" s="157"/>
      <c r="Q596" s="157"/>
      <c r="R596" s="157"/>
      <c r="S596" s="139" t="s">
        <v>9343</v>
      </c>
      <c r="T596" s="157"/>
      <c r="Z596" s="130" t="str">
        <f t="shared" si="10"/>
        <v>19(13)蒙咏香</v>
      </c>
    </row>
    <row r="597" ht="19.5" customHeight="1" spans="1:26">
      <c r="A597" s="138">
        <v>593</v>
      </c>
      <c r="B597" s="138" t="s">
        <v>9346</v>
      </c>
      <c r="C597" s="138" t="s">
        <v>21</v>
      </c>
      <c r="D597" s="146" t="s">
        <v>363</v>
      </c>
      <c r="E597" s="157" t="s">
        <v>9347</v>
      </c>
      <c r="F597" s="157" t="s">
        <v>24</v>
      </c>
      <c r="G597" s="146">
        <v>17</v>
      </c>
      <c r="H597" s="157" t="s">
        <v>6380</v>
      </c>
      <c r="I597" s="157" t="s">
        <v>9348</v>
      </c>
      <c r="J597" s="146">
        <v>18070862292</v>
      </c>
      <c r="K597" s="157" t="s">
        <v>27</v>
      </c>
      <c r="L597" s="158">
        <v>44397</v>
      </c>
      <c r="M597" s="157"/>
      <c r="N597" s="157"/>
      <c r="O597" s="159"/>
      <c r="P597" s="157"/>
      <c r="Q597" s="157"/>
      <c r="R597" s="157"/>
      <c r="S597" s="139" t="s">
        <v>9346</v>
      </c>
      <c r="T597" s="157"/>
      <c r="Z597" s="130" t="str">
        <f t="shared" si="10"/>
        <v>19(13)韦富宁</v>
      </c>
    </row>
    <row r="598" ht="19.5" customHeight="1" spans="1:26">
      <c r="A598" s="138">
        <v>594</v>
      </c>
      <c r="B598" s="138" t="s">
        <v>9349</v>
      </c>
      <c r="C598" s="138" t="s">
        <v>21</v>
      </c>
      <c r="D598" s="146" t="s">
        <v>363</v>
      </c>
      <c r="E598" s="157" t="s">
        <v>9350</v>
      </c>
      <c r="F598" s="157" t="s">
        <v>24</v>
      </c>
      <c r="G598" s="146">
        <v>17</v>
      </c>
      <c r="H598" s="157" t="s">
        <v>17639</v>
      </c>
      <c r="I598" s="157" t="s">
        <v>9351</v>
      </c>
      <c r="J598" s="146">
        <v>15949327705</v>
      </c>
      <c r="K598" s="157" t="s">
        <v>27</v>
      </c>
      <c r="L598" s="158">
        <v>44397</v>
      </c>
      <c r="M598" s="157"/>
      <c r="N598" s="157"/>
      <c r="O598" s="159"/>
      <c r="P598" s="157"/>
      <c r="Q598" s="157"/>
      <c r="R598" s="157"/>
      <c r="S598" s="139" t="s">
        <v>9349</v>
      </c>
      <c r="T598" s="157"/>
      <c r="Z598" s="130" t="str">
        <f t="shared" si="10"/>
        <v>19(13)班忠思</v>
      </c>
    </row>
    <row r="599" ht="19.5" customHeight="1" spans="1:26">
      <c r="A599" s="138">
        <v>595</v>
      </c>
      <c r="B599" s="138" t="s">
        <v>9353</v>
      </c>
      <c r="C599" s="138" t="s">
        <v>21</v>
      </c>
      <c r="D599" s="146" t="s">
        <v>363</v>
      </c>
      <c r="E599" s="157" t="s">
        <v>9354</v>
      </c>
      <c r="F599" s="157" t="s">
        <v>24</v>
      </c>
      <c r="G599" s="146">
        <v>17</v>
      </c>
      <c r="H599" s="157" t="s">
        <v>9355</v>
      </c>
      <c r="I599" s="157" t="s">
        <v>9356</v>
      </c>
      <c r="J599" s="146">
        <v>13877878139</v>
      </c>
      <c r="K599" s="157" t="s">
        <v>27</v>
      </c>
      <c r="L599" s="159">
        <v>44399</v>
      </c>
      <c r="M599" s="157"/>
      <c r="N599" s="157"/>
      <c r="O599" s="159"/>
      <c r="P599" s="157"/>
      <c r="Q599" s="157"/>
      <c r="R599" s="157"/>
      <c r="S599" s="139" t="s">
        <v>9353</v>
      </c>
      <c r="T599" s="157"/>
      <c r="Z599" s="130" t="str">
        <f t="shared" si="10"/>
        <v>19(13)卢波</v>
      </c>
    </row>
    <row r="600" ht="19.5" customHeight="1" spans="1:26">
      <c r="A600" s="138">
        <v>596</v>
      </c>
      <c r="B600" s="138" t="s">
        <v>9362</v>
      </c>
      <c r="C600" s="138" t="s">
        <v>21</v>
      </c>
      <c r="D600" s="146" t="s">
        <v>363</v>
      </c>
      <c r="E600" s="157" t="s">
        <v>9363</v>
      </c>
      <c r="F600" s="157" t="s">
        <v>24</v>
      </c>
      <c r="G600" s="146">
        <v>17</v>
      </c>
      <c r="H600" s="157" t="s">
        <v>17914</v>
      </c>
      <c r="I600" s="157" t="s">
        <v>3639</v>
      </c>
      <c r="J600" s="146">
        <v>15807782448</v>
      </c>
      <c r="K600" s="157" t="s">
        <v>27</v>
      </c>
      <c r="L600" s="158">
        <v>44394</v>
      </c>
      <c r="M600" s="157"/>
      <c r="N600" s="157"/>
      <c r="O600" s="159"/>
      <c r="P600" s="157"/>
      <c r="Q600" s="157"/>
      <c r="R600" s="157"/>
      <c r="S600" s="139" t="s">
        <v>9362</v>
      </c>
      <c r="T600" s="157"/>
      <c r="Z600" s="130" t="str">
        <f t="shared" si="10"/>
        <v>19(13)韦庆宝</v>
      </c>
    </row>
    <row r="601" ht="19.5" customHeight="1" spans="1:26">
      <c r="A601" s="138">
        <v>597</v>
      </c>
      <c r="B601" s="138" t="s">
        <v>9365</v>
      </c>
      <c r="C601" s="138" t="s">
        <v>21</v>
      </c>
      <c r="D601" s="146" t="s">
        <v>363</v>
      </c>
      <c r="E601" s="157" t="s">
        <v>9366</v>
      </c>
      <c r="F601" s="157" t="s">
        <v>143</v>
      </c>
      <c r="G601" s="146">
        <v>17</v>
      </c>
      <c r="H601" s="157" t="s">
        <v>9367</v>
      </c>
      <c r="I601" s="157" t="s">
        <v>9368</v>
      </c>
      <c r="J601" s="146">
        <v>13788383177</v>
      </c>
      <c r="K601" s="157" t="s">
        <v>27</v>
      </c>
      <c r="L601" s="159">
        <v>44395</v>
      </c>
      <c r="M601" s="157" t="s">
        <v>5912</v>
      </c>
      <c r="N601" s="157" t="s">
        <v>30</v>
      </c>
      <c r="O601" s="159"/>
      <c r="P601" s="157"/>
      <c r="Q601" s="157"/>
      <c r="R601" s="157"/>
      <c r="S601" s="139" t="s">
        <v>9365</v>
      </c>
      <c r="T601" s="157"/>
      <c r="Z601" s="130" t="str">
        <f t="shared" si="10"/>
        <v>19(13)谭洁</v>
      </c>
    </row>
    <row r="602" ht="19.5" customHeight="1" spans="1:26">
      <c r="A602" s="138">
        <v>598</v>
      </c>
      <c r="B602" s="138" t="s">
        <v>9374</v>
      </c>
      <c r="C602" s="138" t="s">
        <v>21</v>
      </c>
      <c r="D602" s="138" t="s">
        <v>363</v>
      </c>
      <c r="E602" s="138" t="s">
        <v>9375</v>
      </c>
      <c r="F602" s="138" t="s">
        <v>143</v>
      </c>
      <c r="G602" s="138">
        <v>17</v>
      </c>
      <c r="H602" s="138" t="s">
        <v>17785</v>
      </c>
      <c r="I602" s="138" t="s">
        <v>9376</v>
      </c>
      <c r="J602" s="138">
        <v>13977860082</v>
      </c>
      <c r="K602" s="138" t="s">
        <v>27</v>
      </c>
      <c r="L602" s="159">
        <v>44394</v>
      </c>
      <c r="M602" s="138" t="s">
        <v>2172</v>
      </c>
      <c r="N602" s="138" t="s">
        <v>27</v>
      </c>
      <c r="O602" s="159"/>
      <c r="P602" s="138"/>
      <c r="Q602" s="138"/>
      <c r="R602" s="138"/>
      <c r="S602" s="139" t="s">
        <v>9374</v>
      </c>
      <c r="T602" s="138"/>
      <c r="Z602" s="130" t="str">
        <f t="shared" si="10"/>
        <v>19(13)朱仙梦</v>
      </c>
    </row>
    <row r="603" ht="19.5" customHeight="1" spans="1:26">
      <c r="A603" s="138">
        <v>599</v>
      </c>
      <c r="B603" s="138" t="s">
        <v>9377</v>
      </c>
      <c r="C603" s="138" t="s">
        <v>21</v>
      </c>
      <c r="D603" s="138" t="s">
        <v>363</v>
      </c>
      <c r="E603" s="138" t="s">
        <v>9378</v>
      </c>
      <c r="F603" s="138" t="s">
        <v>143</v>
      </c>
      <c r="G603" s="138">
        <v>17</v>
      </c>
      <c r="H603" s="138" t="s">
        <v>9379</v>
      </c>
      <c r="I603" s="138" t="s">
        <v>9380</v>
      </c>
      <c r="J603" s="138">
        <v>13826711396</v>
      </c>
      <c r="K603" s="138" t="s">
        <v>27</v>
      </c>
      <c r="L603" s="159">
        <v>44398</v>
      </c>
      <c r="M603" s="138" t="s">
        <v>9381</v>
      </c>
      <c r="N603" s="138" t="s">
        <v>27</v>
      </c>
      <c r="O603" s="159"/>
      <c r="P603" s="138"/>
      <c r="Q603" s="138"/>
      <c r="R603" s="138"/>
      <c r="S603" s="139" t="s">
        <v>9377</v>
      </c>
      <c r="T603" s="138"/>
      <c r="Z603" s="130" t="str">
        <f t="shared" si="10"/>
        <v>19(13)韦艳</v>
      </c>
    </row>
    <row r="604" ht="19.5" customHeight="1" spans="1:26">
      <c r="A604" s="138">
        <v>600</v>
      </c>
      <c r="B604" s="138" t="s">
        <v>9322</v>
      </c>
      <c r="C604" s="138" t="s">
        <v>21</v>
      </c>
      <c r="D604" s="138" t="s">
        <v>363</v>
      </c>
      <c r="E604" s="138" t="s">
        <v>9323</v>
      </c>
      <c r="F604" s="138" t="s">
        <v>143</v>
      </c>
      <c r="G604" s="138">
        <v>16</v>
      </c>
      <c r="H604" s="138" t="s">
        <v>9324</v>
      </c>
      <c r="I604" s="138" t="s">
        <v>9325</v>
      </c>
      <c r="J604" s="138">
        <v>17807873085</v>
      </c>
      <c r="K604" s="138" t="s">
        <v>27</v>
      </c>
      <c r="L604" s="159"/>
      <c r="M604" s="138"/>
      <c r="N604" s="138"/>
      <c r="O604" s="159"/>
      <c r="P604" s="138"/>
      <c r="Q604" s="138"/>
      <c r="R604" s="138"/>
      <c r="S604" s="139" t="s">
        <v>9322</v>
      </c>
      <c r="T604" s="138"/>
      <c r="Z604" s="130" t="str">
        <f t="shared" si="10"/>
        <v>19(13)韦素珍</v>
      </c>
    </row>
    <row r="605" ht="19.5" customHeight="1" spans="1:26">
      <c r="A605" s="138">
        <v>601</v>
      </c>
      <c r="B605" s="138" t="s">
        <v>9234</v>
      </c>
      <c r="C605" s="138" t="s">
        <v>21</v>
      </c>
      <c r="D605" s="138" t="s">
        <v>363</v>
      </c>
      <c r="E605" s="138" t="s">
        <v>9235</v>
      </c>
      <c r="F605" s="138" t="s">
        <v>143</v>
      </c>
      <c r="G605" s="138">
        <v>16</v>
      </c>
      <c r="H605" s="138" t="s">
        <v>8484</v>
      </c>
      <c r="I605" s="138" t="s">
        <v>9236</v>
      </c>
      <c r="J605" s="138">
        <v>17376186646</v>
      </c>
      <c r="K605" s="138" t="s">
        <v>27</v>
      </c>
      <c r="L605" s="159">
        <v>44394</v>
      </c>
      <c r="M605" s="138"/>
      <c r="N605" s="138"/>
      <c r="O605" s="159"/>
      <c r="P605" s="138"/>
      <c r="Q605" s="138"/>
      <c r="R605" s="138"/>
      <c r="S605" s="139" t="s">
        <v>9234</v>
      </c>
      <c r="T605" s="138"/>
      <c r="Z605" s="130" t="str">
        <f t="shared" si="10"/>
        <v>19(13)韦慧田</v>
      </c>
    </row>
    <row r="606" ht="19.5" customHeight="1" spans="1:26">
      <c r="A606" s="138">
        <v>602</v>
      </c>
      <c r="B606" s="138" t="s">
        <v>9187</v>
      </c>
      <c r="C606" s="138" t="s">
        <v>21</v>
      </c>
      <c r="D606" s="138" t="s">
        <v>363</v>
      </c>
      <c r="E606" s="138" t="s">
        <v>9188</v>
      </c>
      <c r="F606" s="138" t="s">
        <v>143</v>
      </c>
      <c r="G606" s="138">
        <v>17</v>
      </c>
      <c r="H606" s="138" t="s">
        <v>17915</v>
      </c>
      <c r="I606" s="138" t="s">
        <v>9190</v>
      </c>
      <c r="J606" s="138">
        <v>17807833577</v>
      </c>
      <c r="K606" s="138" t="s">
        <v>27</v>
      </c>
      <c r="L606" s="159">
        <v>44394</v>
      </c>
      <c r="M606" s="138" t="s">
        <v>2172</v>
      </c>
      <c r="N606" s="138" t="s">
        <v>27</v>
      </c>
      <c r="O606" s="159"/>
      <c r="P606" s="138"/>
      <c r="Q606" s="138"/>
      <c r="R606" s="138"/>
      <c r="S606" s="139" t="s">
        <v>9187</v>
      </c>
      <c r="T606" s="138"/>
      <c r="Z606" s="130" t="str">
        <f t="shared" si="10"/>
        <v>19(13)何丽婷</v>
      </c>
    </row>
    <row r="607" ht="19.5" customHeight="1" spans="1:26">
      <c r="A607" s="138">
        <v>603</v>
      </c>
      <c r="B607" s="138" t="s">
        <v>9261</v>
      </c>
      <c r="C607" s="138" t="s">
        <v>21</v>
      </c>
      <c r="D607" s="138" t="s">
        <v>363</v>
      </c>
      <c r="E607" s="138" t="s">
        <v>5082</v>
      </c>
      <c r="F607" s="138" t="s">
        <v>143</v>
      </c>
      <c r="G607" s="138">
        <v>17</v>
      </c>
      <c r="H607" s="138" t="s">
        <v>17916</v>
      </c>
      <c r="I607" s="138" t="s">
        <v>9262</v>
      </c>
      <c r="J607" s="138">
        <v>14736225627</v>
      </c>
      <c r="K607" s="138" t="s">
        <v>27</v>
      </c>
      <c r="L607" s="159">
        <v>44398</v>
      </c>
      <c r="M607" s="138"/>
      <c r="N607" s="138"/>
      <c r="O607" s="159"/>
      <c r="P607" s="138"/>
      <c r="Q607" s="138"/>
      <c r="R607" s="138"/>
      <c r="S607" s="139" t="s">
        <v>9261</v>
      </c>
      <c r="T607" s="138"/>
      <c r="Z607" s="130" t="str">
        <f t="shared" si="10"/>
        <v>19(13)韦慧琳</v>
      </c>
    </row>
    <row r="608" ht="19.5" customHeight="1" spans="1:26">
      <c r="A608" s="138">
        <v>604</v>
      </c>
      <c r="B608" s="138" t="s">
        <v>9394</v>
      </c>
      <c r="C608" s="138" t="s">
        <v>21</v>
      </c>
      <c r="D608" s="138" t="s">
        <v>368</v>
      </c>
      <c r="E608" s="138" t="s">
        <v>9395</v>
      </c>
      <c r="F608" s="138" t="s">
        <v>24</v>
      </c>
      <c r="G608" s="138">
        <v>17</v>
      </c>
      <c r="H608" s="138" t="s">
        <v>9396</v>
      </c>
      <c r="I608" s="138" t="s">
        <v>9397</v>
      </c>
      <c r="J608" s="138">
        <v>14777394596</v>
      </c>
      <c r="K608" s="138" t="s">
        <v>27</v>
      </c>
      <c r="L608" s="159">
        <v>44408</v>
      </c>
      <c r="M608" s="138" t="s">
        <v>9398</v>
      </c>
      <c r="N608" s="138" t="s">
        <v>30</v>
      </c>
      <c r="O608" s="159"/>
      <c r="P608" s="138"/>
      <c r="Q608" s="138"/>
      <c r="R608" s="138"/>
      <c r="S608" s="139" t="s">
        <v>9394</v>
      </c>
      <c r="T608" s="138"/>
      <c r="Z608" s="130" t="str">
        <f t="shared" si="10"/>
        <v>19(14)谭相富</v>
      </c>
    </row>
    <row r="609" ht="19.5" customHeight="1" spans="1:26">
      <c r="A609" s="138">
        <v>605</v>
      </c>
      <c r="B609" s="138" t="s">
        <v>9399</v>
      </c>
      <c r="C609" s="138" t="s">
        <v>21</v>
      </c>
      <c r="D609" s="138" t="s">
        <v>368</v>
      </c>
      <c r="E609" s="138" t="s">
        <v>9400</v>
      </c>
      <c r="F609" s="138" t="s">
        <v>143</v>
      </c>
      <c r="G609" s="138">
        <v>17</v>
      </c>
      <c r="H609" s="138" t="s">
        <v>17917</v>
      </c>
      <c r="I609" s="138" t="s">
        <v>9402</v>
      </c>
      <c r="J609" s="138">
        <v>15177388489</v>
      </c>
      <c r="K609" s="138" t="s">
        <v>27</v>
      </c>
      <c r="L609" s="159">
        <v>44398</v>
      </c>
      <c r="M609" s="138" t="s">
        <v>28</v>
      </c>
      <c r="N609" s="138" t="s">
        <v>30</v>
      </c>
      <c r="O609" s="159"/>
      <c r="P609" s="138"/>
      <c r="Q609" s="138"/>
      <c r="R609" s="138"/>
      <c r="S609" s="139" t="s">
        <v>9399</v>
      </c>
      <c r="T609" s="138"/>
      <c r="Z609" s="130" t="str">
        <f t="shared" si="10"/>
        <v>19(14)韦姗姗</v>
      </c>
    </row>
    <row r="610" ht="19.5" customHeight="1" spans="1:26">
      <c r="A610" s="138">
        <v>606</v>
      </c>
      <c r="B610" s="138" t="s">
        <v>9403</v>
      </c>
      <c r="C610" s="138" t="s">
        <v>21</v>
      </c>
      <c r="D610" s="138" t="s">
        <v>368</v>
      </c>
      <c r="E610" s="138" t="s">
        <v>9404</v>
      </c>
      <c r="F610" s="138" t="s">
        <v>24</v>
      </c>
      <c r="G610" s="138">
        <v>17</v>
      </c>
      <c r="H610" s="138" t="s">
        <v>17918</v>
      </c>
      <c r="I610" s="138" t="s">
        <v>9406</v>
      </c>
      <c r="J610" s="138">
        <v>15777806148</v>
      </c>
      <c r="K610" s="138" t="s">
        <v>27</v>
      </c>
      <c r="L610" s="159"/>
      <c r="M610" s="138"/>
      <c r="N610" s="138"/>
      <c r="O610" s="159"/>
      <c r="P610" s="138"/>
      <c r="Q610" s="138"/>
      <c r="R610" s="138"/>
      <c r="S610" s="139" t="s">
        <v>9403</v>
      </c>
      <c r="T610" s="138"/>
      <c r="Z610" s="130" t="str">
        <f t="shared" si="10"/>
        <v>19(14)谭定</v>
      </c>
    </row>
    <row r="611" ht="19.5" customHeight="1" spans="1:26">
      <c r="A611" s="138">
        <v>607</v>
      </c>
      <c r="B611" s="138" t="s">
        <v>9407</v>
      </c>
      <c r="C611" s="138" t="s">
        <v>21</v>
      </c>
      <c r="D611" s="138" t="s">
        <v>368</v>
      </c>
      <c r="E611" s="138" t="s">
        <v>9408</v>
      </c>
      <c r="F611" s="138" t="s">
        <v>24</v>
      </c>
      <c r="G611" s="138">
        <v>16</v>
      </c>
      <c r="H611" s="138" t="s">
        <v>17919</v>
      </c>
      <c r="I611" s="138" t="s">
        <v>9410</v>
      </c>
      <c r="J611" s="138">
        <v>15977864195</v>
      </c>
      <c r="K611" s="138" t="s">
        <v>27</v>
      </c>
      <c r="L611" s="159">
        <v>44394</v>
      </c>
      <c r="M611" s="138" t="s">
        <v>28</v>
      </c>
      <c r="N611" s="138"/>
      <c r="O611" s="159"/>
      <c r="P611" s="138"/>
      <c r="Q611" s="138"/>
      <c r="R611" s="138"/>
      <c r="S611" s="139" t="s">
        <v>9407</v>
      </c>
      <c r="T611" s="138"/>
      <c r="Z611" s="130" t="str">
        <f t="shared" si="10"/>
        <v>19(14)覃国恒</v>
      </c>
    </row>
    <row r="612" ht="19.5" customHeight="1" spans="1:26">
      <c r="A612" s="138">
        <v>608</v>
      </c>
      <c r="B612" s="138" t="s">
        <v>9414</v>
      </c>
      <c r="C612" s="138" t="s">
        <v>21</v>
      </c>
      <c r="D612" s="138" t="s">
        <v>368</v>
      </c>
      <c r="E612" s="138" t="s">
        <v>9415</v>
      </c>
      <c r="F612" s="138" t="s">
        <v>24</v>
      </c>
      <c r="G612" s="138">
        <v>17</v>
      </c>
      <c r="H612" s="138" t="s">
        <v>9416</v>
      </c>
      <c r="I612" s="138" t="s">
        <v>9417</v>
      </c>
      <c r="J612" s="138">
        <v>13557783907</v>
      </c>
      <c r="K612" s="138" t="s">
        <v>27</v>
      </c>
      <c r="L612" s="159"/>
      <c r="M612" s="138"/>
      <c r="N612" s="138"/>
      <c r="O612" s="159"/>
      <c r="P612" s="138"/>
      <c r="Q612" s="138"/>
      <c r="R612" s="138"/>
      <c r="S612" s="139" t="s">
        <v>9414</v>
      </c>
      <c r="T612" s="138"/>
      <c r="Z612" s="130" t="str">
        <f t="shared" si="10"/>
        <v>19(14)覃智轩</v>
      </c>
    </row>
    <row r="613" ht="19.5" customHeight="1" spans="1:26">
      <c r="A613" s="138">
        <v>609</v>
      </c>
      <c r="B613" s="138" t="s">
        <v>9418</v>
      </c>
      <c r="C613" s="138" t="s">
        <v>21</v>
      </c>
      <c r="D613" s="138" t="s">
        <v>368</v>
      </c>
      <c r="E613" s="138" t="s">
        <v>9419</v>
      </c>
      <c r="F613" s="138" t="s">
        <v>24</v>
      </c>
      <c r="G613" s="138">
        <v>17</v>
      </c>
      <c r="H613" s="138" t="s">
        <v>9420</v>
      </c>
      <c r="I613" s="138" t="s">
        <v>9421</v>
      </c>
      <c r="J613" s="138">
        <v>13977881835</v>
      </c>
      <c r="K613" s="138" t="s">
        <v>27</v>
      </c>
      <c r="L613" s="159">
        <v>44395</v>
      </c>
      <c r="M613" s="138" t="s">
        <v>28</v>
      </c>
      <c r="N613" s="138" t="s">
        <v>30</v>
      </c>
      <c r="O613" s="159"/>
      <c r="P613" s="138"/>
      <c r="Q613" s="138"/>
      <c r="R613" s="138"/>
      <c r="S613" s="139" t="s">
        <v>9418</v>
      </c>
      <c r="T613" s="138"/>
      <c r="Z613" s="130" t="str">
        <f t="shared" si="10"/>
        <v>19(14)韦佳志</v>
      </c>
    </row>
    <row r="614" ht="19.5" customHeight="1" spans="1:26">
      <c r="A614" s="138">
        <v>610</v>
      </c>
      <c r="B614" s="138" t="s">
        <v>9422</v>
      </c>
      <c r="C614" s="138" t="s">
        <v>21</v>
      </c>
      <c r="D614" s="138" t="s">
        <v>368</v>
      </c>
      <c r="E614" s="138" t="s">
        <v>9423</v>
      </c>
      <c r="F614" s="138" t="s">
        <v>24</v>
      </c>
      <c r="G614" s="138">
        <v>17</v>
      </c>
      <c r="H614" s="138" t="s">
        <v>3643</v>
      </c>
      <c r="I614" s="138" t="s">
        <v>9424</v>
      </c>
      <c r="J614" s="138" t="s">
        <v>9425</v>
      </c>
      <c r="K614" s="138" t="s">
        <v>27</v>
      </c>
      <c r="L614" s="159">
        <v>44395</v>
      </c>
      <c r="M614" s="138" t="s">
        <v>28</v>
      </c>
      <c r="N614" s="138" t="s">
        <v>30</v>
      </c>
      <c r="O614" s="159"/>
      <c r="P614" s="138"/>
      <c r="Q614" s="138"/>
      <c r="R614" s="138"/>
      <c r="S614" s="139" t="s">
        <v>9422</v>
      </c>
      <c r="T614" s="138"/>
      <c r="Z614" s="130" t="str">
        <f t="shared" si="10"/>
        <v>19(14)韦建和</v>
      </c>
    </row>
    <row r="615" ht="19.5" customHeight="1" spans="1:26">
      <c r="A615" s="138">
        <v>611</v>
      </c>
      <c r="B615" s="138" t="s">
        <v>9426</v>
      </c>
      <c r="C615" s="138" t="s">
        <v>21</v>
      </c>
      <c r="D615" s="138" t="s">
        <v>368</v>
      </c>
      <c r="E615" s="138" t="s">
        <v>9427</v>
      </c>
      <c r="F615" s="138" t="s">
        <v>24</v>
      </c>
      <c r="G615" s="138">
        <v>17</v>
      </c>
      <c r="H615" s="138" t="s">
        <v>17920</v>
      </c>
      <c r="I615" s="138" t="s">
        <v>9429</v>
      </c>
      <c r="J615" s="138" t="s">
        <v>9430</v>
      </c>
      <c r="K615" s="138" t="s">
        <v>27</v>
      </c>
      <c r="L615" s="159">
        <v>44395</v>
      </c>
      <c r="M615" s="138" t="s">
        <v>28</v>
      </c>
      <c r="N615" s="138" t="s">
        <v>30</v>
      </c>
      <c r="O615" s="159"/>
      <c r="P615" s="138"/>
      <c r="Q615" s="138"/>
      <c r="R615" s="138"/>
      <c r="S615" s="139" t="s">
        <v>9426</v>
      </c>
      <c r="T615" s="138"/>
      <c r="Z615" s="130" t="str">
        <f t="shared" si="10"/>
        <v>19(14)韦利广</v>
      </c>
    </row>
    <row r="616" ht="19.5" customHeight="1" spans="1:26">
      <c r="A616" s="138">
        <v>612</v>
      </c>
      <c r="B616" s="138" t="s">
        <v>9431</v>
      </c>
      <c r="C616" s="138" t="s">
        <v>21</v>
      </c>
      <c r="D616" s="138" t="s">
        <v>368</v>
      </c>
      <c r="E616" s="138" t="s">
        <v>9432</v>
      </c>
      <c r="F616" s="138" t="s">
        <v>24</v>
      </c>
      <c r="G616" s="138">
        <v>17</v>
      </c>
      <c r="H616" s="138" t="s">
        <v>17921</v>
      </c>
      <c r="I616" s="138" t="s">
        <v>9434</v>
      </c>
      <c r="J616" s="138">
        <v>15977838378</v>
      </c>
      <c r="K616" s="138" t="s">
        <v>27</v>
      </c>
      <c r="L616" s="159">
        <v>44398</v>
      </c>
      <c r="M616" s="138" t="s">
        <v>54</v>
      </c>
      <c r="N616" s="138" t="s">
        <v>30</v>
      </c>
      <c r="O616" s="159"/>
      <c r="P616" s="138"/>
      <c r="Q616" s="138"/>
      <c r="R616" s="138"/>
      <c r="S616" s="139" t="s">
        <v>9431</v>
      </c>
      <c r="T616" s="138"/>
      <c r="Z616" s="130" t="str">
        <f t="shared" si="10"/>
        <v>19(14)韦海龙</v>
      </c>
    </row>
    <row r="617" ht="19.5" customHeight="1" spans="1:26">
      <c r="A617" s="138">
        <v>613</v>
      </c>
      <c r="B617" s="138" t="s">
        <v>9435</v>
      </c>
      <c r="C617" s="138" t="s">
        <v>21</v>
      </c>
      <c r="D617" s="138" t="s">
        <v>368</v>
      </c>
      <c r="E617" s="138" t="s">
        <v>9436</v>
      </c>
      <c r="F617" s="138" t="s">
        <v>143</v>
      </c>
      <c r="G617" s="138">
        <v>17</v>
      </c>
      <c r="H617" s="138" t="s">
        <v>9437</v>
      </c>
      <c r="I617" s="138" t="s">
        <v>9438</v>
      </c>
      <c r="J617" s="138">
        <v>19978859564</v>
      </c>
      <c r="K617" s="138" t="s">
        <v>27</v>
      </c>
      <c r="L617" s="159">
        <v>44398</v>
      </c>
      <c r="M617" s="138" t="s">
        <v>2747</v>
      </c>
      <c r="N617" s="138" t="s">
        <v>30</v>
      </c>
      <c r="O617" s="159"/>
      <c r="P617" s="138"/>
      <c r="Q617" s="138"/>
      <c r="R617" s="138"/>
      <c r="S617" s="139" t="s">
        <v>9435</v>
      </c>
      <c r="T617" s="138"/>
      <c r="Z617" s="130" t="str">
        <f t="shared" si="10"/>
        <v>19(14)韦香珠</v>
      </c>
    </row>
    <row r="618" ht="19.5" customHeight="1" spans="1:26">
      <c r="A618" s="138">
        <v>614</v>
      </c>
      <c r="B618" s="138" t="s">
        <v>9439</v>
      </c>
      <c r="C618" s="138" t="s">
        <v>21</v>
      </c>
      <c r="D618" s="138" t="s">
        <v>368</v>
      </c>
      <c r="E618" s="138" t="s">
        <v>9440</v>
      </c>
      <c r="F618" s="138" t="s">
        <v>143</v>
      </c>
      <c r="G618" s="138">
        <v>17</v>
      </c>
      <c r="H618" s="138" t="s">
        <v>17922</v>
      </c>
      <c r="I618" s="138" t="s">
        <v>9441</v>
      </c>
      <c r="J618" s="138">
        <v>15817668831</v>
      </c>
      <c r="K618" s="138" t="s">
        <v>27</v>
      </c>
      <c r="L618" s="159"/>
      <c r="M618" s="138"/>
      <c r="N618" s="138"/>
      <c r="O618" s="159"/>
      <c r="P618" s="138"/>
      <c r="Q618" s="138"/>
      <c r="R618" s="138"/>
      <c r="S618" s="139" t="s">
        <v>9439</v>
      </c>
      <c r="T618" s="138"/>
      <c r="Z618" s="130" t="str">
        <f t="shared" si="10"/>
        <v>19(14)韦淑菊</v>
      </c>
    </row>
    <row r="619" ht="19.5" customHeight="1" spans="1:26">
      <c r="A619" s="138">
        <v>615</v>
      </c>
      <c r="B619" s="138" t="s">
        <v>9442</v>
      </c>
      <c r="C619" s="138" t="s">
        <v>21</v>
      </c>
      <c r="D619" s="138" t="s">
        <v>368</v>
      </c>
      <c r="E619" s="138" t="s">
        <v>9443</v>
      </c>
      <c r="F619" s="138" t="s">
        <v>143</v>
      </c>
      <c r="G619" s="138">
        <v>17</v>
      </c>
      <c r="H619" s="138" t="s">
        <v>9444</v>
      </c>
      <c r="I619" s="138" t="s">
        <v>9445</v>
      </c>
      <c r="J619" s="138">
        <v>18218394163</v>
      </c>
      <c r="K619" s="138" t="s">
        <v>27</v>
      </c>
      <c r="L619" s="159">
        <v>44396</v>
      </c>
      <c r="M619" s="138" t="s">
        <v>28</v>
      </c>
      <c r="N619" s="138" t="s">
        <v>30</v>
      </c>
      <c r="O619" s="159"/>
      <c r="P619" s="138"/>
      <c r="Q619" s="138"/>
      <c r="R619" s="138"/>
      <c r="S619" s="139" t="s">
        <v>9442</v>
      </c>
      <c r="T619" s="138"/>
      <c r="Z619" s="130" t="str">
        <f t="shared" si="10"/>
        <v>19(14)唐丽俏</v>
      </c>
    </row>
    <row r="620" ht="19.5" customHeight="1" spans="1:26">
      <c r="A620" s="138">
        <v>616</v>
      </c>
      <c r="B620" s="138" t="s">
        <v>9446</v>
      </c>
      <c r="C620" s="138" t="s">
        <v>21</v>
      </c>
      <c r="D620" s="138" t="s">
        <v>368</v>
      </c>
      <c r="E620" s="138" t="s">
        <v>9447</v>
      </c>
      <c r="F620" s="138" t="s">
        <v>143</v>
      </c>
      <c r="G620" s="138">
        <v>17</v>
      </c>
      <c r="H620" s="138" t="s">
        <v>17923</v>
      </c>
      <c r="I620" s="138" t="s">
        <v>3639</v>
      </c>
      <c r="J620" s="138">
        <v>13532797740</v>
      </c>
      <c r="K620" s="138" t="s">
        <v>27</v>
      </c>
      <c r="L620" s="159">
        <v>44396</v>
      </c>
      <c r="M620" s="138" t="s">
        <v>28</v>
      </c>
      <c r="N620" s="138"/>
      <c r="O620" s="159"/>
      <c r="P620" s="138"/>
      <c r="Q620" s="138"/>
      <c r="R620" s="138"/>
      <c r="S620" s="139" t="s">
        <v>9446</v>
      </c>
      <c r="T620" s="138"/>
      <c r="Z620" s="130" t="str">
        <f t="shared" si="10"/>
        <v>19(14)韦春花</v>
      </c>
    </row>
    <row r="621" ht="19.5" customHeight="1" spans="1:26">
      <c r="A621" s="138">
        <v>617</v>
      </c>
      <c r="B621" s="138" t="s">
        <v>9457</v>
      </c>
      <c r="C621" s="138" t="s">
        <v>21</v>
      </c>
      <c r="D621" s="138" t="s">
        <v>368</v>
      </c>
      <c r="E621" s="138" t="s">
        <v>9458</v>
      </c>
      <c r="F621" s="138" t="s">
        <v>143</v>
      </c>
      <c r="G621" s="138">
        <v>17</v>
      </c>
      <c r="H621" s="138" t="s">
        <v>9459</v>
      </c>
      <c r="I621" s="138" t="s">
        <v>9460</v>
      </c>
      <c r="J621" s="138">
        <v>15677110638</v>
      </c>
      <c r="K621" s="138" t="s">
        <v>27</v>
      </c>
      <c r="L621" s="159">
        <v>44388</v>
      </c>
      <c r="M621" s="138" t="s">
        <v>9398</v>
      </c>
      <c r="N621" s="138" t="s">
        <v>30</v>
      </c>
      <c r="O621" s="159"/>
      <c r="P621" s="138"/>
      <c r="Q621" s="138"/>
      <c r="R621" s="138"/>
      <c r="S621" s="139" t="s">
        <v>9457</v>
      </c>
      <c r="T621" s="138"/>
      <c r="Z621" s="130" t="str">
        <f t="shared" si="10"/>
        <v>19(14)黄丽婷</v>
      </c>
    </row>
    <row r="622" ht="19.5" customHeight="1" spans="1:26">
      <c r="A622" s="138">
        <v>618</v>
      </c>
      <c r="B622" s="138" t="s">
        <v>9461</v>
      </c>
      <c r="C622" s="138" t="s">
        <v>21</v>
      </c>
      <c r="D622" s="138" t="s">
        <v>368</v>
      </c>
      <c r="E622" s="138" t="s">
        <v>9462</v>
      </c>
      <c r="F622" s="138" t="s">
        <v>143</v>
      </c>
      <c r="G622" s="138">
        <v>17</v>
      </c>
      <c r="H622" s="138" t="s">
        <v>1765</v>
      </c>
      <c r="I622" s="138" t="s">
        <v>9463</v>
      </c>
      <c r="J622" s="138">
        <v>13717190291</v>
      </c>
      <c r="K622" s="138" t="s">
        <v>27</v>
      </c>
      <c r="L622" s="159">
        <v>44398</v>
      </c>
      <c r="M622" s="138" t="s">
        <v>9381</v>
      </c>
      <c r="N622" s="138" t="s">
        <v>30</v>
      </c>
      <c r="O622" s="159"/>
      <c r="P622" s="138"/>
      <c r="Q622" s="138"/>
      <c r="R622" s="138"/>
      <c r="S622" s="139" t="s">
        <v>9461</v>
      </c>
      <c r="T622" s="138"/>
      <c r="Z622" s="130" t="str">
        <f t="shared" si="10"/>
        <v>19(14)覃湘</v>
      </c>
    </row>
    <row r="623" ht="19.5" customHeight="1" spans="1:26">
      <c r="A623" s="138">
        <v>619</v>
      </c>
      <c r="B623" s="138" t="s">
        <v>9464</v>
      </c>
      <c r="C623" s="138" t="s">
        <v>21</v>
      </c>
      <c r="D623" s="138" t="s">
        <v>368</v>
      </c>
      <c r="E623" s="138" t="s">
        <v>9465</v>
      </c>
      <c r="F623" s="138" t="s">
        <v>143</v>
      </c>
      <c r="G623" s="138">
        <v>17</v>
      </c>
      <c r="H623" s="138" t="s">
        <v>17924</v>
      </c>
      <c r="I623" s="138" t="s">
        <v>9466</v>
      </c>
      <c r="J623" s="138">
        <v>13481846903</v>
      </c>
      <c r="K623" s="138" t="s">
        <v>27</v>
      </c>
      <c r="L623" s="159">
        <v>44395</v>
      </c>
      <c r="M623" s="138" t="s">
        <v>28</v>
      </c>
      <c r="N623" s="138" t="s">
        <v>30</v>
      </c>
      <c r="O623" s="159"/>
      <c r="P623" s="138"/>
      <c r="Q623" s="138"/>
      <c r="R623" s="138"/>
      <c r="S623" s="139" t="s">
        <v>9464</v>
      </c>
      <c r="T623" s="138"/>
      <c r="Z623" s="130" t="str">
        <f t="shared" si="10"/>
        <v>19(14)韦艺荘</v>
      </c>
    </row>
    <row r="624" ht="19.5" customHeight="1" spans="1:26">
      <c r="A624" s="138">
        <v>620</v>
      </c>
      <c r="B624" s="138" t="s">
        <v>9467</v>
      </c>
      <c r="C624" s="138" t="s">
        <v>21</v>
      </c>
      <c r="D624" s="138" t="s">
        <v>368</v>
      </c>
      <c r="E624" s="138" t="s">
        <v>9468</v>
      </c>
      <c r="F624" s="138" t="s">
        <v>143</v>
      </c>
      <c r="G624" s="138">
        <v>17</v>
      </c>
      <c r="H624" s="138" t="s">
        <v>9469</v>
      </c>
      <c r="I624" s="138" t="s">
        <v>9470</v>
      </c>
      <c r="J624" s="138">
        <v>15289549083</v>
      </c>
      <c r="K624" s="138" t="s">
        <v>27</v>
      </c>
      <c r="L624" s="159">
        <v>44411</v>
      </c>
      <c r="M624" s="138" t="s">
        <v>6167</v>
      </c>
      <c r="N624" s="138" t="s">
        <v>30</v>
      </c>
      <c r="O624" s="159"/>
      <c r="P624" s="138"/>
      <c r="Q624" s="138"/>
      <c r="R624" s="138"/>
      <c r="S624" s="139" t="s">
        <v>9467</v>
      </c>
      <c r="T624" s="138"/>
      <c r="Z624" s="130" t="str">
        <f t="shared" si="10"/>
        <v>19(14)石利园</v>
      </c>
    </row>
    <row r="625" ht="19.5" customHeight="1" spans="1:26">
      <c r="A625" s="138">
        <v>621</v>
      </c>
      <c r="B625" s="138" t="s">
        <v>9471</v>
      </c>
      <c r="C625" s="138" t="s">
        <v>21</v>
      </c>
      <c r="D625" s="138" t="s">
        <v>368</v>
      </c>
      <c r="E625" s="138" t="s">
        <v>9472</v>
      </c>
      <c r="F625" s="138" t="s">
        <v>24</v>
      </c>
      <c r="G625" s="138">
        <v>17</v>
      </c>
      <c r="H625" s="138" t="s">
        <v>5645</v>
      </c>
      <c r="I625" s="138" t="s">
        <v>9473</v>
      </c>
      <c r="J625" s="138">
        <v>15078574753</v>
      </c>
      <c r="K625" s="138" t="s">
        <v>27</v>
      </c>
      <c r="L625" s="159"/>
      <c r="M625" s="138"/>
      <c r="N625" s="138"/>
      <c r="O625" s="159"/>
      <c r="P625" s="138"/>
      <c r="Q625" s="138"/>
      <c r="R625" s="138"/>
      <c r="S625" s="139" t="s">
        <v>9471</v>
      </c>
      <c r="T625" s="138"/>
      <c r="Z625" s="130" t="str">
        <f t="shared" si="10"/>
        <v>19(14)覃景鹏</v>
      </c>
    </row>
    <row r="626" ht="19.5" customHeight="1" spans="1:26">
      <c r="A626" s="138">
        <v>622</v>
      </c>
      <c r="B626" s="138" t="s">
        <v>9474</v>
      </c>
      <c r="C626" s="138" t="s">
        <v>21</v>
      </c>
      <c r="D626" s="138" t="s">
        <v>368</v>
      </c>
      <c r="E626" s="138" t="s">
        <v>9475</v>
      </c>
      <c r="F626" s="138" t="s">
        <v>24</v>
      </c>
      <c r="G626" s="138">
        <v>17</v>
      </c>
      <c r="H626" s="138" t="s">
        <v>9476</v>
      </c>
      <c r="I626" s="138" t="s">
        <v>9477</v>
      </c>
      <c r="J626" s="138">
        <v>18978755905</v>
      </c>
      <c r="K626" s="138" t="s">
        <v>27</v>
      </c>
      <c r="L626" s="159">
        <v>44396</v>
      </c>
      <c r="M626" s="138" t="s">
        <v>28</v>
      </c>
      <c r="N626" s="138"/>
      <c r="O626" s="159"/>
      <c r="P626" s="138"/>
      <c r="Q626" s="138"/>
      <c r="R626" s="138"/>
      <c r="S626" s="139" t="s">
        <v>9474</v>
      </c>
      <c r="T626" s="138"/>
      <c r="Z626" s="130" t="str">
        <f t="shared" si="10"/>
        <v>19(14)蓝宝强</v>
      </c>
    </row>
    <row r="627" ht="19.5" customHeight="1" spans="1:26">
      <c r="A627" s="138">
        <v>623</v>
      </c>
      <c r="B627" s="138" t="s">
        <v>9478</v>
      </c>
      <c r="C627" s="138" t="s">
        <v>21</v>
      </c>
      <c r="D627" s="138" t="s">
        <v>368</v>
      </c>
      <c r="E627" s="138" t="s">
        <v>9479</v>
      </c>
      <c r="F627" s="138" t="s">
        <v>24</v>
      </c>
      <c r="G627" s="138">
        <v>17</v>
      </c>
      <c r="H627" s="138" t="s">
        <v>9480</v>
      </c>
      <c r="I627" s="138" t="s">
        <v>9481</v>
      </c>
      <c r="J627" s="138">
        <v>13977860887</v>
      </c>
      <c r="K627" s="138" t="s">
        <v>27</v>
      </c>
      <c r="L627" s="159">
        <v>44395</v>
      </c>
      <c r="M627" s="138" t="s">
        <v>28</v>
      </c>
      <c r="N627" s="138" t="s">
        <v>30</v>
      </c>
      <c r="O627" s="159"/>
      <c r="P627" s="138"/>
      <c r="Q627" s="138" t="s">
        <v>30</v>
      </c>
      <c r="R627" s="138"/>
      <c r="S627" s="139" t="s">
        <v>9478</v>
      </c>
      <c r="T627" s="138"/>
      <c r="Z627" s="130" t="str">
        <f t="shared" si="10"/>
        <v>19(14)何松林</v>
      </c>
    </row>
    <row r="628" ht="19.5" customHeight="1" spans="1:26">
      <c r="A628" s="138">
        <v>624</v>
      </c>
      <c r="B628" s="138" t="s">
        <v>6863</v>
      </c>
      <c r="C628" s="138" t="s">
        <v>21</v>
      </c>
      <c r="D628" s="138" t="s">
        <v>368</v>
      </c>
      <c r="E628" s="138" t="s">
        <v>9482</v>
      </c>
      <c r="F628" s="138" t="s">
        <v>24</v>
      </c>
      <c r="G628" s="138">
        <v>17</v>
      </c>
      <c r="H628" s="138" t="s">
        <v>9483</v>
      </c>
      <c r="I628" s="138" t="s">
        <v>9484</v>
      </c>
      <c r="J628" s="138" t="s">
        <v>9485</v>
      </c>
      <c r="K628" s="138" t="s">
        <v>27</v>
      </c>
      <c r="L628" s="159">
        <v>44395</v>
      </c>
      <c r="M628" s="138" t="s">
        <v>28</v>
      </c>
      <c r="N628" s="138" t="s">
        <v>30</v>
      </c>
      <c r="O628" s="159"/>
      <c r="P628" s="138"/>
      <c r="Q628" s="138" t="s">
        <v>30</v>
      </c>
      <c r="R628" s="138"/>
      <c r="S628" s="139" t="s">
        <v>6863</v>
      </c>
      <c r="T628" s="138"/>
      <c r="Z628" s="130" t="str">
        <f t="shared" si="10"/>
        <v>19(14)罗武潇</v>
      </c>
    </row>
    <row r="629" ht="19.5" customHeight="1" spans="1:26">
      <c r="A629" s="138">
        <v>625</v>
      </c>
      <c r="B629" s="138" t="s">
        <v>9502</v>
      </c>
      <c r="C629" s="138" t="s">
        <v>21</v>
      </c>
      <c r="D629" s="138" t="s">
        <v>368</v>
      </c>
      <c r="E629" s="138" t="s">
        <v>370</v>
      </c>
      <c r="F629" s="138" t="s">
        <v>24</v>
      </c>
      <c r="G629" s="138">
        <v>16</v>
      </c>
      <c r="H629" s="138" t="s">
        <v>17925</v>
      </c>
      <c r="I629" s="138" t="s">
        <v>9503</v>
      </c>
      <c r="J629" s="138">
        <v>15218777949</v>
      </c>
      <c r="K629" s="138" t="s">
        <v>27</v>
      </c>
      <c r="L629" s="159"/>
      <c r="M629" s="138"/>
      <c r="N629" s="138"/>
      <c r="O629" s="159"/>
      <c r="P629" s="138"/>
      <c r="Q629" s="138"/>
      <c r="R629" s="138"/>
      <c r="S629" s="139" t="s">
        <v>9502</v>
      </c>
      <c r="T629" s="138"/>
      <c r="Z629" s="130" t="str">
        <f t="shared" si="10"/>
        <v>19(14)韦昌俊</v>
      </c>
    </row>
    <row r="630" ht="19.5" customHeight="1" spans="1:26">
      <c r="A630" s="138">
        <v>626</v>
      </c>
      <c r="B630" s="138" t="s">
        <v>9504</v>
      </c>
      <c r="C630" s="138" t="s">
        <v>21</v>
      </c>
      <c r="D630" s="138" t="s">
        <v>368</v>
      </c>
      <c r="E630" s="138" t="s">
        <v>9505</v>
      </c>
      <c r="F630" s="138" t="s">
        <v>24</v>
      </c>
      <c r="G630" s="138">
        <v>16</v>
      </c>
      <c r="H630" s="138" t="s">
        <v>9506</v>
      </c>
      <c r="I630" s="138" t="s">
        <v>9507</v>
      </c>
      <c r="J630" s="138">
        <v>13878191514</v>
      </c>
      <c r="K630" s="138" t="s">
        <v>27</v>
      </c>
      <c r="L630" s="159"/>
      <c r="M630" s="138"/>
      <c r="N630" s="138"/>
      <c r="O630" s="159"/>
      <c r="P630" s="138"/>
      <c r="Q630" s="138"/>
      <c r="R630" s="138"/>
      <c r="S630" s="139" t="s">
        <v>9504</v>
      </c>
      <c r="T630" s="138"/>
      <c r="Z630" s="130" t="str">
        <f t="shared" si="10"/>
        <v>19(14)黄贤怀</v>
      </c>
    </row>
    <row r="631" ht="19.5" customHeight="1" spans="1:26">
      <c r="A631" s="138">
        <v>627</v>
      </c>
      <c r="B631" s="138" t="s">
        <v>9508</v>
      </c>
      <c r="C631" s="138" t="s">
        <v>21</v>
      </c>
      <c r="D631" s="138" t="s">
        <v>368</v>
      </c>
      <c r="E631" s="138" t="s">
        <v>9509</v>
      </c>
      <c r="F631" s="138" t="s">
        <v>24</v>
      </c>
      <c r="G631" s="138">
        <v>15</v>
      </c>
      <c r="H631" s="138" t="s">
        <v>17926</v>
      </c>
      <c r="I631" s="138" t="s">
        <v>9510</v>
      </c>
      <c r="J631" s="138">
        <v>18378889698</v>
      </c>
      <c r="K631" s="138" t="s">
        <v>27</v>
      </c>
      <c r="L631" s="159">
        <v>44398</v>
      </c>
      <c r="M631" s="138" t="s">
        <v>8185</v>
      </c>
      <c r="N631" s="138" t="s">
        <v>30</v>
      </c>
      <c r="O631" s="159"/>
      <c r="P631" s="138"/>
      <c r="Q631" s="138"/>
      <c r="R631" s="138"/>
      <c r="S631" s="139" t="s">
        <v>9508</v>
      </c>
      <c r="T631" s="138"/>
      <c r="Z631" s="130" t="str">
        <f t="shared" si="10"/>
        <v>19(14)潘吉宝</v>
      </c>
    </row>
    <row r="632" ht="19.5" customHeight="1" spans="1:26">
      <c r="A632" s="138">
        <v>628</v>
      </c>
      <c r="B632" s="138" t="s">
        <v>9524</v>
      </c>
      <c r="C632" s="138" t="s">
        <v>21</v>
      </c>
      <c r="D632" s="138" t="s">
        <v>368</v>
      </c>
      <c r="E632" s="138" t="s">
        <v>9525</v>
      </c>
      <c r="F632" s="138" t="s">
        <v>143</v>
      </c>
      <c r="G632" s="138">
        <v>17</v>
      </c>
      <c r="H632" s="138" t="s">
        <v>9526</v>
      </c>
      <c r="I632" s="138" t="s">
        <v>9527</v>
      </c>
      <c r="J632" s="138">
        <v>13509072101</v>
      </c>
      <c r="K632" s="138" t="s">
        <v>27</v>
      </c>
      <c r="L632" s="159">
        <v>44394</v>
      </c>
      <c r="M632" s="138" t="s">
        <v>28</v>
      </c>
      <c r="N632" s="138" t="s">
        <v>27</v>
      </c>
      <c r="O632" s="159">
        <v>44415</v>
      </c>
      <c r="P632" s="138" t="s">
        <v>6144</v>
      </c>
      <c r="Q632" s="138" t="s">
        <v>30</v>
      </c>
      <c r="R632" s="138"/>
      <c r="S632" s="139" t="s">
        <v>9524</v>
      </c>
      <c r="T632" s="138"/>
      <c r="Z632" s="130" t="str">
        <f t="shared" si="10"/>
        <v>19(14)杨玲慧</v>
      </c>
    </row>
    <row r="633" ht="19.5" customHeight="1" spans="1:26">
      <c r="A633" s="138">
        <v>629</v>
      </c>
      <c r="B633" s="138" t="s">
        <v>9528</v>
      </c>
      <c r="C633" s="138" t="s">
        <v>21</v>
      </c>
      <c r="D633" s="138" t="s">
        <v>368</v>
      </c>
      <c r="E633" s="138" t="s">
        <v>9529</v>
      </c>
      <c r="F633" s="138" t="s">
        <v>143</v>
      </c>
      <c r="G633" s="138">
        <v>16</v>
      </c>
      <c r="H633" s="138" t="s">
        <v>17927</v>
      </c>
      <c r="I633" s="138" t="s">
        <v>9531</v>
      </c>
      <c r="J633" s="138">
        <v>17776589787</v>
      </c>
      <c r="K633" s="138" t="s">
        <v>27</v>
      </c>
      <c r="L633" s="159">
        <v>44396</v>
      </c>
      <c r="M633" s="138" t="s">
        <v>28</v>
      </c>
      <c r="N633" s="138"/>
      <c r="O633" s="159"/>
      <c r="P633" s="138"/>
      <c r="Q633" s="138" t="s">
        <v>30</v>
      </c>
      <c r="R633" s="138"/>
      <c r="S633" s="139" t="s">
        <v>9528</v>
      </c>
      <c r="T633" s="138"/>
      <c r="Z633" s="130" t="str">
        <f t="shared" si="10"/>
        <v>19(14)卢珊珊</v>
      </c>
    </row>
    <row r="634" ht="19.5" customHeight="1" spans="1:26">
      <c r="A634" s="138">
        <v>630</v>
      </c>
      <c r="B634" s="138" t="s">
        <v>9532</v>
      </c>
      <c r="C634" s="138" t="s">
        <v>21</v>
      </c>
      <c r="D634" s="138" t="s">
        <v>368</v>
      </c>
      <c r="E634" s="138" t="s">
        <v>9533</v>
      </c>
      <c r="F634" s="138" t="s">
        <v>143</v>
      </c>
      <c r="G634" s="138">
        <v>17</v>
      </c>
      <c r="H634" s="138" t="s">
        <v>17928</v>
      </c>
      <c r="I634" s="138" t="s">
        <v>9535</v>
      </c>
      <c r="J634" s="138">
        <v>18977894165</v>
      </c>
      <c r="K634" s="138" t="s">
        <v>27</v>
      </c>
      <c r="L634" s="159">
        <v>44396</v>
      </c>
      <c r="M634" s="138" t="s">
        <v>6782</v>
      </c>
      <c r="N634" s="138"/>
      <c r="O634" s="159"/>
      <c r="P634" s="138"/>
      <c r="Q634" s="138"/>
      <c r="R634" s="138"/>
      <c r="S634" s="139" t="s">
        <v>9532</v>
      </c>
      <c r="T634" s="138"/>
      <c r="Z634" s="130" t="str">
        <f t="shared" si="10"/>
        <v>19(14)覃梓懿</v>
      </c>
    </row>
    <row r="635" ht="19.5" customHeight="1" spans="1:26">
      <c r="A635" s="138">
        <v>631</v>
      </c>
      <c r="B635" s="138" t="s">
        <v>9536</v>
      </c>
      <c r="C635" s="138" t="s">
        <v>21</v>
      </c>
      <c r="D635" s="138" t="s">
        <v>368</v>
      </c>
      <c r="E635" s="138" t="s">
        <v>9537</v>
      </c>
      <c r="F635" s="138" t="s">
        <v>143</v>
      </c>
      <c r="G635" s="138">
        <v>17</v>
      </c>
      <c r="H635" s="138" t="s">
        <v>17619</v>
      </c>
      <c r="I635" s="138" t="s">
        <v>9538</v>
      </c>
      <c r="J635" s="138">
        <v>18776863421</v>
      </c>
      <c r="K635" s="138" t="s">
        <v>27</v>
      </c>
      <c r="L635" s="159"/>
      <c r="M635" s="138"/>
      <c r="N635" s="138"/>
      <c r="O635" s="159"/>
      <c r="P635" s="138"/>
      <c r="Q635" s="138"/>
      <c r="R635" s="138"/>
      <c r="S635" s="139" t="s">
        <v>9536</v>
      </c>
      <c r="T635" s="138"/>
      <c r="Z635" s="130" t="str">
        <f t="shared" si="10"/>
        <v>19(14)黄艳培</v>
      </c>
    </row>
    <row r="636" ht="19.5" customHeight="1" spans="1:26">
      <c r="A636" s="138">
        <v>632</v>
      </c>
      <c r="B636" s="138" t="s">
        <v>9539</v>
      </c>
      <c r="C636" s="138" t="s">
        <v>21</v>
      </c>
      <c r="D636" s="138" t="s">
        <v>368</v>
      </c>
      <c r="E636" s="138" t="s">
        <v>9540</v>
      </c>
      <c r="F636" s="157" t="s">
        <v>143</v>
      </c>
      <c r="G636" s="138">
        <v>17</v>
      </c>
      <c r="H636" s="138" t="s">
        <v>9541</v>
      </c>
      <c r="I636" s="138" t="s">
        <v>9542</v>
      </c>
      <c r="J636" s="138">
        <v>15177387902</v>
      </c>
      <c r="K636" s="138" t="s">
        <v>27</v>
      </c>
      <c r="L636" s="159">
        <v>44396</v>
      </c>
      <c r="M636" s="138" t="s">
        <v>4299</v>
      </c>
      <c r="N636" s="138" t="s">
        <v>30</v>
      </c>
      <c r="O636" s="159"/>
      <c r="P636" s="138"/>
      <c r="Q636" s="138"/>
      <c r="R636" s="138"/>
      <c r="S636" s="139" t="s">
        <v>9539</v>
      </c>
      <c r="T636" s="138"/>
      <c r="Z636" s="130" t="str">
        <f t="shared" si="10"/>
        <v>19(14)覃金泉</v>
      </c>
    </row>
    <row r="637" ht="19.5" customHeight="1" spans="1:26">
      <c r="A637" s="138">
        <v>633</v>
      </c>
      <c r="B637" s="138" t="s">
        <v>9543</v>
      </c>
      <c r="C637" s="138" t="s">
        <v>21</v>
      </c>
      <c r="D637" s="138" t="s">
        <v>368</v>
      </c>
      <c r="E637" s="138" t="s">
        <v>9544</v>
      </c>
      <c r="F637" s="197" t="s">
        <v>143</v>
      </c>
      <c r="G637" s="138">
        <v>16</v>
      </c>
      <c r="H637" s="138" t="s">
        <v>9545</v>
      </c>
      <c r="I637" s="138" t="s">
        <v>9546</v>
      </c>
      <c r="J637" s="138" t="s">
        <v>9547</v>
      </c>
      <c r="K637" s="138" t="s">
        <v>27</v>
      </c>
      <c r="L637" s="159">
        <v>44395</v>
      </c>
      <c r="M637" s="138" t="s">
        <v>28</v>
      </c>
      <c r="N637" s="138" t="s">
        <v>30</v>
      </c>
      <c r="O637" s="159"/>
      <c r="P637" s="138"/>
      <c r="Q637" s="138" t="s">
        <v>30</v>
      </c>
      <c r="R637" s="138"/>
      <c r="S637" s="139" t="s">
        <v>9543</v>
      </c>
      <c r="T637" s="138"/>
      <c r="Z637" s="130" t="str">
        <f t="shared" si="10"/>
        <v>19(14)韦玲利</v>
      </c>
    </row>
    <row r="638" ht="19.5" customHeight="1" spans="1:26">
      <c r="A638" s="138">
        <v>634</v>
      </c>
      <c r="B638" s="138" t="s">
        <v>9555</v>
      </c>
      <c r="C638" s="138" t="s">
        <v>21</v>
      </c>
      <c r="D638" s="138" t="s">
        <v>368</v>
      </c>
      <c r="E638" s="138" t="s">
        <v>9556</v>
      </c>
      <c r="F638" s="198" t="s">
        <v>143</v>
      </c>
      <c r="G638" s="138">
        <v>17</v>
      </c>
      <c r="H638" s="138" t="s">
        <v>9557</v>
      </c>
      <c r="I638" s="138" t="s">
        <v>9558</v>
      </c>
      <c r="J638" s="138">
        <v>13737980633</v>
      </c>
      <c r="K638" s="138" t="s">
        <v>27</v>
      </c>
      <c r="L638" s="159">
        <v>44409</v>
      </c>
      <c r="M638" s="138" t="s">
        <v>9559</v>
      </c>
      <c r="N638" s="138"/>
      <c r="O638" s="159"/>
      <c r="P638" s="138"/>
      <c r="Q638" s="138"/>
      <c r="R638" s="138"/>
      <c r="S638" s="139" t="s">
        <v>9555</v>
      </c>
      <c r="T638" s="138"/>
      <c r="Z638" s="130" t="str">
        <f t="shared" si="10"/>
        <v>19(14)蒙雪露</v>
      </c>
    </row>
    <row r="639" ht="19.5" customHeight="1" spans="1:26">
      <c r="A639" s="138">
        <v>635</v>
      </c>
      <c r="B639" s="138" t="s">
        <v>9562</v>
      </c>
      <c r="C639" s="138" t="s">
        <v>21</v>
      </c>
      <c r="D639" s="138" t="s">
        <v>368</v>
      </c>
      <c r="E639" s="138" t="s">
        <v>9563</v>
      </c>
      <c r="F639" s="138" t="s">
        <v>143</v>
      </c>
      <c r="G639" s="138">
        <v>17</v>
      </c>
      <c r="H639" s="138" t="s">
        <v>17678</v>
      </c>
      <c r="I639" s="138" t="s">
        <v>9564</v>
      </c>
      <c r="J639" s="138">
        <v>15177891848</v>
      </c>
      <c r="K639" s="138" t="s">
        <v>27</v>
      </c>
      <c r="L639" s="159">
        <v>44399</v>
      </c>
      <c r="M639" s="138" t="s">
        <v>28</v>
      </c>
      <c r="N639" s="138" t="s">
        <v>30</v>
      </c>
      <c r="O639" s="159"/>
      <c r="P639" s="138"/>
      <c r="Q639" s="138" t="s">
        <v>30</v>
      </c>
      <c r="R639" s="138"/>
      <c r="S639" s="139" t="s">
        <v>9562</v>
      </c>
      <c r="T639" s="138"/>
      <c r="Z639" s="130" t="str">
        <f t="shared" si="10"/>
        <v>19(14)韦鑫玉</v>
      </c>
    </row>
    <row r="640" ht="19.5" customHeight="1" spans="1:26">
      <c r="A640" s="138">
        <v>636</v>
      </c>
      <c r="B640" s="138" t="s">
        <v>9569</v>
      </c>
      <c r="C640" s="138" t="s">
        <v>21</v>
      </c>
      <c r="D640" s="138" t="s">
        <v>368</v>
      </c>
      <c r="E640" s="138" t="s">
        <v>9570</v>
      </c>
      <c r="F640" s="157" t="s">
        <v>24</v>
      </c>
      <c r="G640" s="138">
        <v>17</v>
      </c>
      <c r="H640" s="138" t="s">
        <v>9571</v>
      </c>
      <c r="I640" s="138" t="s">
        <v>9572</v>
      </c>
      <c r="J640" s="138">
        <v>13377498958</v>
      </c>
      <c r="K640" s="138" t="s">
        <v>27</v>
      </c>
      <c r="L640" s="159"/>
      <c r="M640" s="138"/>
      <c r="N640" s="138"/>
      <c r="O640" s="159"/>
      <c r="P640" s="138"/>
      <c r="Q640" s="138"/>
      <c r="R640" s="138"/>
      <c r="S640" s="139" t="s">
        <v>9569</v>
      </c>
      <c r="T640" s="138"/>
      <c r="Z640" s="130" t="str">
        <f t="shared" si="10"/>
        <v>19(14)韦乐</v>
      </c>
    </row>
    <row r="641" ht="19.5" customHeight="1" spans="1:26">
      <c r="A641" s="138">
        <v>637</v>
      </c>
      <c r="B641" s="138" t="s">
        <v>9573</v>
      </c>
      <c r="C641" s="138" t="s">
        <v>21</v>
      </c>
      <c r="D641" s="138" t="s">
        <v>368</v>
      </c>
      <c r="E641" s="138" t="s">
        <v>9574</v>
      </c>
      <c r="F641" s="197" t="s">
        <v>24</v>
      </c>
      <c r="G641" s="138">
        <v>17</v>
      </c>
      <c r="H641" s="138" t="s">
        <v>1282</v>
      </c>
      <c r="I641" s="138" t="s">
        <v>9575</v>
      </c>
      <c r="J641" s="138">
        <v>18378887828</v>
      </c>
      <c r="K641" s="138" t="s">
        <v>27</v>
      </c>
      <c r="L641" s="159">
        <v>44398</v>
      </c>
      <c r="M641" s="138" t="s">
        <v>9576</v>
      </c>
      <c r="N641" s="138" t="s">
        <v>30</v>
      </c>
      <c r="O641" s="159"/>
      <c r="P641" s="138"/>
      <c r="Q641" s="138" t="s">
        <v>30</v>
      </c>
      <c r="R641" s="138"/>
      <c r="S641" s="139" t="s">
        <v>9573</v>
      </c>
      <c r="T641" s="138"/>
      <c r="Z641" s="130" t="str">
        <f t="shared" si="10"/>
        <v>19(14)卢俊龙</v>
      </c>
    </row>
    <row r="642" ht="19.5" customHeight="1" spans="1:26">
      <c r="A642" s="138">
        <v>638</v>
      </c>
      <c r="B642" s="138" t="s">
        <v>9577</v>
      </c>
      <c r="C642" s="138" t="s">
        <v>21</v>
      </c>
      <c r="D642" s="138" t="s">
        <v>368</v>
      </c>
      <c r="E642" s="138" t="s">
        <v>9578</v>
      </c>
      <c r="F642" s="157" t="s">
        <v>24</v>
      </c>
      <c r="G642" s="138">
        <v>17</v>
      </c>
      <c r="H642" s="138" t="s">
        <v>9579</v>
      </c>
      <c r="I642" s="138" t="s">
        <v>9580</v>
      </c>
      <c r="J642" s="138" t="s">
        <v>9581</v>
      </c>
      <c r="K642" s="138" t="s">
        <v>27</v>
      </c>
      <c r="L642" s="159">
        <v>44394</v>
      </c>
      <c r="M642" s="138" t="s">
        <v>4299</v>
      </c>
      <c r="N642" s="138" t="s">
        <v>30</v>
      </c>
      <c r="O642" s="159"/>
      <c r="P642" s="138"/>
      <c r="Q642" s="138"/>
      <c r="R642" s="138" t="s">
        <v>9582</v>
      </c>
      <c r="S642" s="139" t="s">
        <v>9577</v>
      </c>
      <c r="T642" s="138"/>
      <c r="Z642" s="130" t="str">
        <f t="shared" si="10"/>
        <v>19(14)覃思远</v>
      </c>
    </row>
    <row r="643" ht="19.5" customHeight="1" spans="1:26">
      <c r="A643" s="138">
        <v>639</v>
      </c>
      <c r="B643" s="138" t="s">
        <v>9583</v>
      </c>
      <c r="C643" s="138" t="s">
        <v>21</v>
      </c>
      <c r="D643" s="138" t="s">
        <v>368</v>
      </c>
      <c r="E643" s="138" t="s">
        <v>9584</v>
      </c>
      <c r="F643" s="157" t="s">
        <v>24</v>
      </c>
      <c r="G643" s="138">
        <v>16</v>
      </c>
      <c r="H643" s="138" t="s">
        <v>17929</v>
      </c>
      <c r="I643" s="138" t="s">
        <v>9586</v>
      </c>
      <c r="J643" s="138">
        <v>13557991815</v>
      </c>
      <c r="K643" s="138" t="s">
        <v>27</v>
      </c>
      <c r="L643" s="159"/>
      <c r="M643" s="138"/>
      <c r="N643" s="138"/>
      <c r="O643" s="159"/>
      <c r="P643" s="138"/>
      <c r="Q643" s="138"/>
      <c r="R643" s="138"/>
      <c r="S643" s="139" t="s">
        <v>9583</v>
      </c>
      <c r="T643" s="138"/>
      <c r="Z643" s="130" t="str">
        <f t="shared" si="10"/>
        <v>19(14)韦世磊</v>
      </c>
    </row>
    <row r="644" ht="19.5" customHeight="1" spans="1:26">
      <c r="A644" s="138">
        <v>640</v>
      </c>
      <c r="B644" s="138" t="s">
        <v>9587</v>
      </c>
      <c r="C644" s="138" t="s">
        <v>21</v>
      </c>
      <c r="D644" s="138" t="s">
        <v>368</v>
      </c>
      <c r="E644" s="138" t="s">
        <v>9588</v>
      </c>
      <c r="F644" s="157" t="s">
        <v>24</v>
      </c>
      <c r="G644" s="138">
        <v>17</v>
      </c>
      <c r="H644" s="138" t="s">
        <v>9589</v>
      </c>
      <c r="I644" s="138" t="s">
        <v>8023</v>
      </c>
      <c r="J644" s="138">
        <v>13407751198</v>
      </c>
      <c r="K644" s="138" t="s">
        <v>27</v>
      </c>
      <c r="L644" s="159">
        <v>44399</v>
      </c>
      <c r="M644" s="138" t="s">
        <v>9590</v>
      </c>
      <c r="N644" s="138" t="s">
        <v>30</v>
      </c>
      <c r="O644" s="159"/>
      <c r="P644" s="138"/>
      <c r="Q644" s="138" t="s">
        <v>30</v>
      </c>
      <c r="R644" s="138" t="s">
        <v>9591</v>
      </c>
      <c r="S644" s="139" t="s">
        <v>9587</v>
      </c>
      <c r="T644" s="138"/>
      <c r="Z644" s="130" t="str">
        <f t="shared" si="10"/>
        <v>19(14)覃斯</v>
      </c>
    </row>
    <row r="645" ht="19.5" customHeight="1" spans="1:26">
      <c r="A645" s="138">
        <v>641</v>
      </c>
      <c r="B645" s="138" t="s">
        <v>9592</v>
      </c>
      <c r="C645" s="138" t="s">
        <v>21</v>
      </c>
      <c r="D645" s="138" t="s">
        <v>368</v>
      </c>
      <c r="E645" s="138" t="s">
        <v>9593</v>
      </c>
      <c r="F645" s="157" t="s">
        <v>24</v>
      </c>
      <c r="G645" s="138">
        <v>17</v>
      </c>
      <c r="H645" s="138" t="s">
        <v>607</v>
      </c>
      <c r="I645" s="138" t="s">
        <v>9594</v>
      </c>
      <c r="J645" s="138">
        <v>18378899812</v>
      </c>
      <c r="K645" s="138" t="s">
        <v>27</v>
      </c>
      <c r="L645" s="159">
        <v>44403</v>
      </c>
      <c r="M645" s="138" t="s">
        <v>9595</v>
      </c>
      <c r="N645" s="138" t="s">
        <v>30</v>
      </c>
      <c r="O645" s="159"/>
      <c r="P645" s="138"/>
      <c r="Q645" s="138" t="s">
        <v>30</v>
      </c>
      <c r="R645" s="138" t="s">
        <v>9596</v>
      </c>
      <c r="S645" s="139" t="s">
        <v>9592</v>
      </c>
      <c r="T645" s="138"/>
      <c r="Z645" s="130" t="str">
        <f t="shared" si="10"/>
        <v>19(14)罗正</v>
      </c>
    </row>
    <row r="646" ht="19.5" customHeight="1" spans="1:26">
      <c r="A646" s="138">
        <v>642</v>
      </c>
      <c r="B646" s="138" t="s">
        <v>9597</v>
      </c>
      <c r="C646" s="138" t="s">
        <v>21</v>
      </c>
      <c r="D646" s="138" t="s">
        <v>368</v>
      </c>
      <c r="E646" s="138" t="s">
        <v>9598</v>
      </c>
      <c r="F646" s="157" t="s">
        <v>24</v>
      </c>
      <c r="G646" s="138">
        <v>16</v>
      </c>
      <c r="H646" s="138" t="s">
        <v>17930</v>
      </c>
      <c r="I646" s="138" t="s">
        <v>9600</v>
      </c>
      <c r="J646" s="138">
        <v>18249919825</v>
      </c>
      <c r="K646" s="138" t="s">
        <v>27</v>
      </c>
      <c r="L646" s="159">
        <v>44395</v>
      </c>
      <c r="M646" s="138" t="s">
        <v>1288</v>
      </c>
      <c r="N646" s="138" t="s">
        <v>27</v>
      </c>
      <c r="O646" s="159">
        <v>44416</v>
      </c>
      <c r="P646" s="138" t="s">
        <v>1288</v>
      </c>
      <c r="Q646" s="138" t="s">
        <v>30</v>
      </c>
      <c r="R646" s="138"/>
      <c r="S646" s="139" t="s">
        <v>9597</v>
      </c>
      <c r="T646" s="138"/>
      <c r="Z646" s="130" t="str">
        <f t="shared" si="10"/>
        <v>19(14)覃福</v>
      </c>
    </row>
    <row r="647" ht="19.5" customHeight="1" spans="1:26">
      <c r="A647" s="138">
        <v>643</v>
      </c>
      <c r="B647" s="138" t="s">
        <v>9601</v>
      </c>
      <c r="C647" s="138" t="s">
        <v>21</v>
      </c>
      <c r="D647" s="138" t="s">
        <v>368</v>
      </c>
      <c r="E647" s="138" t="s">
        <v>9602</v>
      </c>
      <c r="F647" s="198" t="s">
        <v>24</v>
      </c>
      <c r="G647" s="138">
        <v>16</v>
      </c>
      <c r="H647" s="138" t="s">
        <v>17931</v>
      </c>
      <c r="I647" s="138" t="s">
        <v>9604</v>
      </c>
      <c r="J647" s="138">
        <v>15777183806</v>
      </c>
      <c r="K647" s="138" t="s">
        <v>27</v>
      </c>
      <c r="L647" s="159">
        <v>44408</v>
      </c>
      <c r="M647" s="138" t="s">
        <v>28</v>
      </c>
      <c r="N647" s="138" t="s">
        <v>30</v>
      </c>
      <c r="O647" s="159"/>
      <c r="P647" s="138"/>
      <c r="Q647" s="138"/>
      <c r="R647" s="138" t="s">
        <v>9605</v>
      </c>
      <c r="S647" s="139" t="s">
        <v>9601</v>
      </c>
      <c r="T647" s="138"/>
      <c r="Z647" s="130" t="str">
        <f t="shared" ref="Z647:Z710" si="11">D647:D5228&amp;E647:E5228</f>
        <v>19(14)韦香甜</v>
      </c>
    </row>
    <row r="648" ht="19.5" customHeight="1" spans="1:26">
      <c r="A648" s="138">
        <v>644</v>
      </c>
      <c r="B648" s="138" t="s">
        <v>9606</v>
      </c>
      <c r="C648" s="138" t="s">
        <v>21</v>
      </c>
      <c r="D648" s="138" t="s">
        <v>368</v>
      </c>
      <c r="E648" s="138" t="s">
        <v>5681</v>
      </c>
      <c r="F648" s="157" t="s">
        <v>24</v>
      </c>
      <c r="G648" s="138">
        <v>17</v>
      </c>
      <c r="H648" s="138" t="s">
        <v>17932</v>
      </c>
      <c r="I648" s="138" t="s">
        <v>6988</v>
      </c>
      <c r="J648" s="138">
        <v>13407750215</v>
      </c>
      <c r="K648" s="138" t="s">
        <v>27</v>
      </c>
      <c r="L648" s="159">
        <v>44395</v>
      </c>
      <c r="M648" s="138" t="s">
        <v>28</v>
      </c>
      <c r="N648" s="138" t="s">
        <v>30</v>
      </c>
      <c r="O648" s="159"/>
      <c r="P648" s="138"/>
      <c r="Q648" s="138"/>
      <c r="R648" s="138"/>
      <c r="S648" s="139" t="s">
        <v>9606</v>
      </c>
      <c r="T648" s="138"/>
      <c r="Z648" s="130" t="str">
        <f t="shared" si="11"/>
        <v>19(14)韦浩</v>
      </c>
    </row>
    <row r="649" ht="19.5" customHeight="1" spans="1:26">
      <c r="A649" s="138">
        <v>645</v>
      </c>
      <c r="B649" s="138" t="s">
        <v>9607</v>
      </c>
      <c r="C649" s="138" t="s">
        <v>21</v>
      </c>
      <c r="D649" s="138" t="s">
        <v>368</v>
      </c>
      <c r="E649" s="138" t="s">
        <v>4764</v>
      </c>
      <c r="F649" s="138" t="s">
        <v>143</v>
      </c>
      <c r="G649" s="138">
        <v>17</v>
      </c>
      <c r="H649" s="138" t="s">
        <v>8043</v>
      </c>
      <c r="I649" s="138" t="s">
        <v>9608</v>
      </c>
      <c r="J649" s="138">
        <v>13489541227</v>
      </c>
      <c r="K649" s="138" t="s">
        <v>27</v>
      </c>
      <c r="L649" s="159">
        <v>44395</v>
      </c>
      <c r="M649" s="138" t="s">
        <v>2747</v>
      </c>
      <c r="N649" s="138" t="s">
        <v>30</v>
      </c>
      <c r="O649" s="159"/>
      <c r="P649" s="138"/>
      <c r="Q649" s="138"/>
      <c r="R649" s="138"/>
      <c r="S649" s="139" t="s">
        <v>9607</v>
      </c>
      <c r="T649" s="138"/>
      <c r="Z649" s="130" t="str">
        <f t="shared" si="11"/>
        <v>19(14)韦露露</v>
      </c>
    </row>
    <row r="650" ht="19.5" customHeight="1" spans="1:26">
      <c r="A650" s="138">
        <v>646</v>
      </c>
      <c r="B650" s="138" t="s">
        <v>9609</v>
      </c>
      <c r="C650" s="138" t="s">
        <v>21</v>
      </c>
      <c r="D650" s="138" t="s">
        <v>368</v>
      </c>
      <c r="E650" s="138" t="s">
        <v>9610</v>
      </c>
      <c r="F650" s="157" t="s">
        <v>143</v>
      </c>
      <c r="G650" s="138">
        <v>17</v>
      </c>
      <c r="H650" s="138" t="s">
        <v>9611</v>
      </c>
      <c r="I650" s="138" t="s">
        <v>9612</v>
      </c>
      <c r="J650" s="138">
        <v>13481848901</v>
      </c>
      <c r="K650" s="138" t="s">
        <v>27</v>
      </c>
      <c r="L650" s="159">
        <v>44399</v>
      </c>
      <c r="M650" s="138" t="s">
        <v>9613</v>
      </c>
      <c r="N650" s="138" t="s">
        <v>30</v>
      </c>
      <c r="O650" s="159"/>
      <c r="P650" s="138"/>
      <c r="Q650" s="138"/>
      <c r="R650" s="138"/>
      <c r="S650" s="139" t="s">
        <v>9609</v>
      </c>
      <c r="T650" s="138"/>
      <c r="Z650" s="130" t="str">
        <f t="shared" si="11"/>
        <v>19(14)蓝慧玉</v>
      </c>
    </row>
    <row r="651" ht="19.5" customHeight="1" spans="1:26">
      <c r="A651" s="138">
        <v>647</v>
      </c>
      <c r="B651" s="138" t="s">
        <v>9614</v>
      </c>
      <c r="C651" s="138" t="s">
        <v>21</v>
      </c>
      <c r="D651" s="138" t="s">
        <v>368</v>
      </c>
      <c r="E651" s="138" t="s">
        <v>9615</v>
      </c>
      <c r="F651" s="138" t="s">
        <v>24</v>
      </c>
      <c r="G651" s="138">
        <v>17</v>
      </c>
      <c r="H651" s="138" t="s">
        <v>9616</v>
      </c>
      <c r="I651" s="138" t="s">
        <v>9617</v>
      </c>
      <c r="J651" s="138">
        <v>13471802371</v>
      </c>
      <c r="K651" s="138" t="s">
        <v>27</v>
      </c>
      <c r="L651" s="159">
        <v>44396</v>
      </c>
      <c r="M651" s="138" t="s">
        <v>9618</v>
      </c>
      <c r="N651" s="138" t="s">
        <v>30</v>
      </c>
      <c r="O651" s="159"/>
      <c r="P651" s="138"/>
      <c r="Q651" s="138" t="s">
        <v>30</v>
      </c>
      <c r="R651" s="138"/>
      <c r="S651" s="139" t="s">
        <v>9614</v>
      </c>
      <c r="T651" s="138"/>
      <c r="Z651" s="130" t="str">
        <f t="shared" si="11"/>
        <v>19(14)唐炎</v>
      </c>
    </row>
    <row r="652" ht="19.5" customHeight="1" spans="1:26">
      <c r="A652" s="138">
        <v>648</v>
      </c>
      <c r="B652" s="138" t="s">
        <v>9619</v>
      </c>
      <c r="C652" s="138" t="s">
        <v>21</v>
      </c>
      <c r="D652" s="138" t="s">
        <v>368</v>
      </c>
      <c r="E652" s="138" t="s">
        <v>9620</v>
      </c>
      <c r="F652" s="157" t="s">
        <v>143</v>
      </c>
      <c r="G652" s="138">
        <v>17</v>
      </c>
      <c r="H652" s="138" t="s">
        <v>9621</v>
      </c>
      <c r="I652" s="138" t="s">
        <v>9622</v>
      </c>
      <c r="J652" s="138" t="s">
        <v>9623</v>
      </c>
      <c r="K652" s="138" t="s">
        <v>27</v>
      </c>
      <c r="L652" s="159">
        <v>44397</v>
      </c>
      <c r="M652" s="138" t="s">
        <v>6774</v>
      </c>
      <c r="N652" s="138" t="s">
        <v>30</v>
      </c>
      <c r="O652" s="159"/>
      <c r="P652" s="138"/>
      <c r="Q652" s="138" t="s">
        <v>30</v>
      </c>
      <c r="R652" s="138" t="s">
        <v>9624</v>
      </c>
      <c r="S652" s="139" t="s">
        <v>9619</v>
      </c>
      <c r="T652" s="138"/>
      <c r="Z652" s="130" t="str">
        <f t="shared" si="11"/>
        <v>19(14)秦羽彤</v>
      </c>
    </row>
    <row r="653" ht="19.5" customHeight="1" spans="1:26">
      <c r="A653" s="138">
        <v>649</v>
      </c>
      <c r="B653" s="138" t="s">
        <v>9625</v>
      </c>
      <c r="C653" s="138" t="s">
        <v>21</v>
      </c>
      <c r="D653" s="138" t="s">
        <v>368</v>
      </c>
      <c r="E653" s="138" t="s">
        <v>9626</v>
      </c>
      <c r="F653" s="157" t="s">
        <v>143</v>
      </c>
      <c r="G653" s="138">
        <v>17</v>
      </c>
      <c r="H653" s="138" t="s">
        <v>9627</v>
      </c>
      <c r="I653" s="138" t="s">
        <v>9628</v>
      </c>
      <c r="J653" s="138">
        <v>13132988819</v>
      </c>
      <c r="K653" s="138" t="s">
        <v>27</v>
      </c>
      <c r="L653" s="159"/>
      <c r="M653" s="138"/>
      <c r="N653" s="138"/>
      <c r="O653" s="159"/>
      <c r="P653" s="138"/>
      <c r="Q653" s="138"/>
      <c r="R653" s="138"/>
      <c r="S653" s="139" t="s">
        <v>9625</v>
      </c>
      <c r="T653" s="138"/>
      <c r="Z653" s="130" t="str">
        <f t="shared" si="11"/>
        <v>19(14)覃妮灵</v>
      </c>
    </row>
    <row r="654" ht="19.5" customHeight="1" spans="1:26">
      <c r="A654" s="138">
        <v>650</v>
      </c>
      <c r="B654" s="138" t="s">
        <v>9629</v>
      </c>
      <c r="C654" s="138" t="s">
        <v>21</v>
      </c>
      <c r="D654" s="138" t="s">
        <v>368</v>
      </c>
      <c r="E654" s="138" t="s">
        <v>9630</v>
      </c>
      <c r="F654" s="198" t="s">
        <v>143</v>
      </c>
      <c r="G654" s="138">
        <v>17</v>
      </c>
      <c r="H654" s="138" t="s">
        <v>7629</v>
      </c>
      <c r="I654" s="138" t="s">
        <v>9631</v>
      </c>
      <c r="J654" s="138">
        <v>19978824729</v>
      </c>
      <c r="K654" s="138" t="s">
        <v>27</v>
      </c>
      <c r="L654" s="159">
        <v>44398</v>
      </c>
      <c r="M654" s="138" t="s">
        <v>9381</v>
      </c>
      <c r="N654" s="138" t="s">
        <v>27</v>
      </c>
      <c r="O654" s="159"/>
      <c r="P654" s="138"/>
      <c r="Q654" s="138"/>
      <c r="R654" s="138"/>
      <c r="S654" s="139" t="s">
        <v>9629</v>
      </c>
      <c r="T654" s="138"/>
      <c r="Z654" s="130" t="str">
        <f t="shared" si="11"/>
        <v>19(14)韦雪艳</v>
      </c>
    </row>
    <row r="655" ht="19.5" customHeight="1" spans="1:26">
      <c r="A655" s="138">
        <v>651</v>
      </c>
      <c r="B655" s="138" t="s">
        <v>9632</v>
      </c>
      <c r="C655" s="138" t="s">
        <v>21</v>
      </c>
      <c r="D655" s="138" t="s">
        <v>368</v>
      </c>
      <c r="E655" s="138" t="s">
        <v>9633</v>
      </c>
      <c r="F655" s="138" t="s">
        <v>143</v>
      </c>
      <c r="G655" s="138">
        <v>15</v>
      </c>
      <c r="H655" s="138" t="s">
        <v>17933</v>
      </c>
      <c r="I655" s="138" t="s">
        <v>9635</v>
      </c>
      <c r="J655" s="138">
        <v>14736279836</v>
      </c>
      <c r="K655" s="138" t="s">
        <v>27</v>
      </c>
      <c r="L655" s="159"/>
      <c r="M655" s="138"/>
      <c r="N655" s="138"/>
      <c r="O655" s="159"/>
      <c r="P655" s="138"/>
      <c r="Q655" s="138"/>
      <c r="R655" s="138"/>
      <c r="S655" s="139" t="s">
        <v>9632</v>
      </c>
      <c r="T655" s="138"/>
      <c r="Z655" s="130" t="str">
        <f t="shared" si="11"/>
        <v>19(14)覃柳化</v>
      </c>
    </row>
    <row r="656" ht="19.5" customHeight="1" spans="1:26">
      <c r="A656" s="138">
        <v>652</v>
      </c>
      <c r="B656" s="138" t="s">
        <v>9636</v>
      </c>
      <c r="C656" s="138" t="s">
        <v>21</v>
      </c>
      <c r="D656" s="138" t="s">
        <v>368</v>
      </c>
      <c r="E656" s="138" t="s">
        <v>9637</v>
      </c>
      <c r="F656" s="157" t="s">
        <v>143</v>
      </c>
      <c r="G656" s="138">
        <v>17</v>
      </c>
      <c r="H656" s="138" t="s">
        <v>17772</v>
      </c>
      <c r="I656" s="138" t="s">
        <v>9638</v>
      </c>
      <c r="J656" s="138">
        <v>17807838492</v>
      </c>
      <c r="K656" s="138" t="s">
        <v>27</v>
      </c>
      <c r="L656" s="159"/>
      <c r="M656" s="138"/>
      <c r="N656" s="138"/>
      <c r="O656" s="159"/>
      <c r="P656" s="138"/>
      <c r="Q656" s="138"/>
      <c r="R656" s="138"/>
      <c r="S656" s="139" t="s">
        <v>9636</v>
      </c>
      <c r="T656" s="138"/>
      <c r="Z656" s="130" t="str">
        <f t="shared" si="11"/>
        <v>19(14)覃晓琴</v>
      </c>
    </row>
    <row r="657" ht="19.5" customHeight="1" spans="1:26">
      <c r="A657" s="138">
        <v>653</v>
      </c>
      <c r="B657" s="138" t="s">
        <v>9644</v>
      </c>
      <c r="C657" s="138" t="s">
        <v>21</v>
      </c>
      <c r="D657" s="138" t="s">
        <v>368</v>
      </c>
      <c r="E657" s="138" t="s">
        <v>9645</v>
      </c>
      <c r="F657" s="138" t="s">
        <v>143</v>
      </c>
      <c r="G657" s="138">
        <v>17</v>
      </c>
      <c r="H657" s="138" t="s">
        <v>4409</v>
      </c>
      <c r="I657" s="138" t="s">
        <v>9646</v>
      </c>
      <c r="J657" s="138" t="s">
        <v>9647</v>
      </c>
      <c r="K657" s="138" t="s">
        <v>27</v>
      </c>
      <c r="L657" s="154">
        <v>44398</v>
      </c>
      <c r="M657" s="138" t="s">
        <v>9648</v>
      </c>
      <c r="N657" s="138" t="s">
        <v>30</v>
      </c>
      <c r="O657" s="159"/>
      <c r="P657" s="138"/>
      <c r="Q657" s="138" t="s">
        <v>30</v>
      </c>
      <c r="R657" s="138" t="s">
        <v>9649</v>
      </c>
      <c r="S657" s="139" t="s">
        <v>9644</v>
      </c>
      <c r="T657" s="138"/>
      <c r="U657" s="130" t="s">
        <v>17934</v>
      </c>
      <c r="Z657" s="130" t="str">
        <f t="shared" si="11"/>
        <v>19(14)韦芸柳</v>
      </c>
    </row>
    <row r="658" ht="19.5" customHeight="1" spans="1:26">
      <c r="A658" s="138">
        <v>654</v>
      </c>
      <c r="B658" s="138" t="s">
        <v>9652</v>
      </c>
      <c r="C658" s="138" t="s">
        <v>21</v>
      </c>
      <c r="D658" s="138" t="s">
        <v>368</v>
      </c>
      <c r="E658" s="138" t="s">
        <v>9653</v>
      </c>
      <c r="F658" s="157" t="s">
        <v>143</v>
      </c>
      <c r="G658" s="138">
        <v>16</v>
      </c>
      <c r="H658" s="138" t="s">
        <v>17727</v>
      </c>
      <c r="I658" s="138" t="s">
        <v>9654</v>
      </c>
      <c r="J658" s="138">
        <v>18278865612</v>
      </c>
      <c r="K658" s="138" t="s">
        <v>27</v>
      </c>
      <c r="L658" s="159">
        <v>44395</v>
      </c>
      <c r="M658" s="138" t="s">
        <v>4327</v>
      </c>
      <c r="N658" s="138" t="s">
        <v>27</v>
      </c>
      <c r="O658" s="159">
        <v>44416</v>
      </c>
      <c r="P658" s="138" t="s">
        <v>4327</v>
      </c>
      <c r="Q658" s="138" t="s">
        <v>30</v>
      </c>
      <c r="R658" s="138"/>
      <c r="S658" s="139" t="s">
        <v>9652</v>
      </c>
      <c r="T658" s="138"/>
      <c r="U658" s="130" t="s">
        <v>17934</v>
      </c>
      <c r="Z658" s="130" t="str">
        <f t="shared" si="11"/>
        <v>19(14)唐玉旺</v>
      </c>
    </row>
    <row r="659" ht="19.5" customHeight="1" spans="1:26">
      <c r="A659" s="138">
        <v>655</v>
      </c>
      <c r="B659" s="138" t="s">
        <v>9655</v>
      </c>
      <c r="C659" s="138" t="s">
        <v>21</v>
      </c>
      <c r="D659" s="138" t="s">
        <v>368</v>
      </c>
      <c r="E659" s="138" t="s">
        <v>6898</v>
      </c>
      <c r="F659" s="138" t="s">
        <v>24</v>
      </c>
      <c r="G659" s="138">
        <v>17</v>
      </c>
      <c r="H659" s="138" t="s">
        <v>9656</v>
      </c>
      <c r="I659" s="138" t="s">
        <v>9657</v>
      </c>
      <c r="J659" s="138">
        <v>15777802737</v>
      </c>
      <c r="K659" s="138" t="s">
        <v>27</v>
      </c>
      <c r="L659" s="159">
        <v>44395</v>
      </c>
      <c r="M659" s="138" t="s">
        <v>2455</v>
      </c>
      <c r="N659" s="138" t="s">
        <v>30</v>
      </c>
      <c r="O659" s="159"/>
      <c r="P659" s="138"/>
      <c r="Q659" s="138"/>
      <c r="R659" s="138"/>
      <c r="S659" s="139" t="s">
        <v>9655</v>
      </c>
      <c r="T659" s="138"/>
      <c r="Z659" s="130" t="str">
        <f t="shared" si="11"/>
        <v>19(14)韦卓</v>
      </c>
    </row>
    <row r="660" ht="19.5" customHeight="1" spans="1:26">
      <c r="A660" s="138">
        <v>656</v>
      </c>
      <c r="B660" s="138" t="s">
        <v>9662</v>
      </c>
      <c r="C660" s="138" t="s">
        <v>21</v>
      </c>
      <c r="D660" s="138" t="s">
        <v>368</v>
      </c>
      <c r="E660" s="138" t="s">
        <v>9663</v>
      </c>
      <c r="F660" s="198" t="s">
        <v>143</v>
      </c>
      <c r="G660" s="138">
        <v>16</v>
      </c>
      <c r="H660" s="138" t="s">
        <v>9664</v>
      </c>
      <c r="I660" s="138" t="s">
        <v>9665</v>
      </c>
      <c r="J660" s="138">
        <v>13924995159</v>
      </c>
      <c r="K660" s="138" t="s">
        <v>27</v>
      </c>
      <c r="L660" s="159">
        <v>44394</v>
      </c>
      <c r="M660" s="138" t="s">
        <v>28</v>
      </c>
      <c r="N660" s="138" t="s">
        <v>30</v>
      </c>
      <c r="O660" s="159"/>
      <c r="P660" s="138"/>
      <c r="Q660" s="138"/>
      <c r="R660" s="138"/>
      <c r="S660" s="139" t="s">
        <v>9662</v>
      </c>
      <c r="T660" s="138"/>
      <c r="Z660" s="130" t="str">
        <f t="shared" si="11"/>
        <v>19(14)林嘉颖</v>
      </c>
    </row>
    <row r="661" ht="19.5" customHeight="1" spans="1:26">
      <c r="A661" s="138">
        <v>657</v>
      </c>
      <c r="B661" s="138" t="s">
        <v>9673</v>
      </c>
      <c r="C661" s="138" t="s">
        <v>21</v>
      </c>
      <c r="D661" s="138" t="s">
        <v>374</v>
      </c>
      <c r="E661" s="138" t="s">
        <v>9674</v>
      </c>
      <c r="F661" s="157" t="s">
        <v>143</v>
      </c>
      <c r="G661" s="138">
        <v>17</v>
      </c>
      <c r="H661" s="138" t="s">
        <v>9675</v>
      </c>
      <c r="I661" s="138" t="s">
        <v>9676</v>
      </c>
      <c r="J661" s="138" t="s">
        <v>9677</v>
      </c>
      <c r="K661" s="138" t="s">
        <v>27</v>
      </c>
      <c r="L661" s="159">
        <v>44394</v>
      </c>
      <c r="M661" s="138" t="s">
        <v>28</v>
      </c>
      <c r="N661" s="138" t="s">
        <v>30</v>
      </c>
      <c r="O661" s="159"/>
      <c r="P661" s="138"/>
      <c r="Q661" s="138" t="s">
        <v>30</v>
      </c>
      <c r="R661" s="138"/>
      <c r="S661" s="139" t="s">
        <v>9673</v>
      </c>
      <c r="T661" s="138"/>
      <c r="Z661" s="130" t="str">
        <f t="shared" si="11"/>
        <v>19(15)韦翠娥</v>
      </c>
    </row>
    <row r="662" ht="19.5" customHeight="1" spans="1:26">
      <c r="A662" s="138">
        <v>658</v>
      </c>
      <c r="B662" s="138" t="s">
        <v>9681</v>
      </c>
      <c r="C662" s="138" t="s">
        <v>21</v>
      </c>
      <c r="D662" s="138" t="s">
        <v>374</v>
      </c>
      <c r="E662" s="138" t="s">
        <v>9682</v>
      </c>
      <c r="F662" s="157" t="s">
        <v>143</v>
      </c>
      <c r="G662" s="138">
        <v>17</v>
      </c>
      <c r="H662" s="138" t="s">
        <v>17935</v>
      </c>
      <c r="I662" s="138" t="s">
        <v>9683</v>
      </c>
      <c r="J662" s="138">
        <v>18378898330</v>
      </c>
      <c r="K662" s="138" t="s">
        <v>27</v>
      </c>
      <c r="L662" s="159"/>
      <c r="M662" s="138"/>
      <c r="N662" s="138"/>
      <c r="O662" s="159"/>
      <c r="P662" s="138"/>
      <c r="Q662" s="138"/>
      <c r="R662" s="138"/>
      <c r="S662" s="139" t="s">
        <v>9681</v>
      </c>
      <c r="T662" s="138"/>
      <c r="Z662" s="130" t="str">
        <f t="shared" si="11"/>
        <v>19(15)覃春棉</v>
      </c>
    </row>
    <row r="663" ht="19.5" customHeight="1" spans="1:26">
      <c r="A663" s="138">
        <v>659</v>
      </c>
      <c r="B663" s="138" t="s">
        <v>9684</v>
      </c>
      <c r="C663" s="138" t="s">
        <v>21</v>
      </c>
      <c r="D663" s="138" t="s">
        <v>374</v>
      </c>
      <c r="E663" s="138" t="s">
        <v>9685</v>
      </c>
      <c r="F663" s="157" t="s">
        <v>143</v>
      </c>
      <c r="G663" s="138">
        <v>16</v>
      </c>
      <c r="H663" s="138" t="s">
        <v>9686</v>
      </c>
      <c r="I663" s="138" t="s">
        <v>9687</v>
      </c>
      <c r="J663" s="138">
        <v>13558089685</v>
      </c>
      <c r="K663" s="138" t="s">
        <v>27</v>
      </c>
      <c r="L663" s="159"/>
      <c r="M663" s="138"/>
      <c r="N663" s="138"/>
      <c r="O663" s="159"/>
      <c r="P663" s="138"/>
      <c r="Q663" s="138"/>
      <c r="R663" s="138"/>
      <c r="S663" s="139" t="s">
        <v>9684</v>
      </c>
      <c r="T663" s="138"/>
      <c r="Z663" s="130" t="str">
        <f t="shared" si="11"/>
        <v>19(15)何怡亭</v>
      </c>
    </row>
    <row r="664" ht="19.5" customHeight="1" spans="1:26">
      <c r="A664" s="138">
        <v>660</v>
      </c>
      <c r="B664" s="138" t="s">
        <v>9692</v>
      </c>
      <c r="C664" s="138" t="s">
        <v>21</v>
      </c>
      <c r="D664" s="138" t="s">
        <v>374</v>
      </c>
      <c r="E664" s="138" t="s">
        <v>9693</v>
      </c>
      <c r="F664" s="198" t="s">
        <v>143</v>
      </c>
      <c r="G664" s="138">
        <v>17</v>
      </c>
      <c r="H664" s="138" t="s">
        <v>17936</v>
      </c>
      <c r="I664" s="138" t="s">
        <v>9695</v>
      </c>
      <c r="J664" s="138">
        <v>13471802466</v>
      </c>
      <c r="K664" s="138" t="s">
        <v>27</v>
      </c>
      <c r="L664" s="159">
        <v>44398</v>
      </c>
      <c r="M664" s="138" t="s">
        <v>8185</v>
      </c>
      <c r="N664" s="138" t="s">
        <v>30</v>
      </c>
      <c r="O664" s="159"/>
      <c r="P664" s="138"/>
      <c r="Q664" s="138" t="s">
        <v>30</v>
      </c>
      <c r="R664" s="138" t="s">
        <v>9582</v>
      </c>
      <c r="S664" s="139" t="s">
        <v>9692</v>
      </c>
      <c r="T664" s="138"/>
      <c r="Z664" s="130" t="str">
        <f t="shared" si="11"/>
        <v>19(15)李慧利</v>
      </c>
    </row>
    <row r="665" ht="19.5" customHeight="1" spans="1:26">
      <c r="A665" s="138">
        <v>661</v>
      </c>
      <c r="B665" s="138" t="s">
        <v>9696</v>
      </c>
      <c r="C665" s="138" t="s">
        <v>21</v>
      </c>
      <c r="D665" s="138" t="s">
        <v>374</v>
      </c>
      <c r="E665" s="138" t="s">
        <v>9697</v>
      </c>
      <c r="F665" s="138" t="s">
        <v>143</v>
      </c>
      <c r="G665" s="138">
        <v>17</v>
      </c>
      <c r="H665" s="138" t="s">
        <v>9698</v>
      </c>
      <c r="I665" s="138" t="s">
        <v>9699</v>
      </c>
      <c r="J665" s="138">
        <v>18378893922</v>
      </c>
      <c r="K665" s="138" t="s">
        <v>27</v>
      </c>
      <c r="L665" s="159">
        <v>44395</v>
      </c>
      <c r="M665" s="138" t="s">
        <v>28</v>
      </c>
      <c r="N665" s="138" t="s">
        <v>27</v>
      </c>
      <c r="O665" s="159">
        <v>44416</v>
      </c>
      <c r="P665" s="138" t="s">
        <v>28</v>
      </c>
      <c r="Q665" s="138" t="s">
        <v>30</v>
      </c>
      <c r="R665" s="138"/>
      <c r="S665" s="139" t="s">
        <v>9696</v>
      </c>
      <c r="T665" s="138"/>
      <c r="Z665" s="130" t="str">
        <f t="shared" si="11"/>
        <v>19(15)陆雅瑜</v>
      </c>
    </row>
    <row r="666" ht="19.5" customHeight="1" spans="1:26">
      <c r="A666" s="138">
        <v>662</v>
      </c>
      <c r="B666" s="138" t="s">
        <v>9700</v>
      </c>
      <c r="C666" s="138" t="s">
        <v>21</v>
      </c>
      <c r="D666" s="138" t="s">
        <v>374</v>
      </c>
      <c r="E666" s="138" t="s">
        <v>9701</v>
      </c>
      <c r="F666" s="138" t="s">
        <v>143</v>
      </c>
      <c r="G666" s="138">
        <v>15</v>
      </c>
      <c r="H666" s="138" t="s">
        <v>17937</v>
      </c>
      <c r="I666" s="138" t="s">
        <v>9703</v>
      </c>
      <c r="J666" s="138" t="s">
        <v>9704</v>
      </c>
      <c r="K666" s="138" t="s">
        <v>27</v>
      </c>
      <c r="L666" s="159">
        <v>44398</v>
      </c>
      <c r="M666" s="138" t="s">
        <v>8185</v>
      </c>
      <c r="N666" s="138" t="s">
        <v>30</v>
      </c>
      <c r="O666" s="159">
        <v>44419</v>
      </c>
      <c r="P666" s="138"/>
      <c r="Q666" s="138" t="s">
        <v>30</v>
      </c>
      <c r="R666" s="138"/>
      <c r="S666" s="139" t="s">
        <v>9700</v>
      </c>
      <c r="T666" s="138"/>
      <c r="Z666" s="130" t="str">
        <f t="shared" si="11"/>
        <v>19(15)覃飞杰</v>
      </c>
    </row>
    <row r="667" ht="19.5" customHeight="1" spans="1:26">
      <c r="A667" s="138">
        <v>663</v>
      </c>
      <c r="B667" s="138" t="s">
        <v>9705</v>
      </c>
      <c r="C667" s="138" t="s">
        <v>21</v>
      </c>
      <c r="D667" s="138" t="s">
        <v>374</v>
      </c>
      <c r="E667" s="138" t="s">
        <v>9706</v>
      </c>
      <c r="F667" s="157" t="s">
        <v>143</v>
      </c>
      <c r="G667" s="138">
        <v>17</v>
      </c>
      <c r="H667" s="138" t="s">
        <v>17938</v>
      </c>
      <c r="I667" s="138" t="s">
        <v>9707</v>
      </c>
      <c r="J667" s="138">
        <v>19977829603</v>
      </c>
      <c r="K667" s="138" t="s">
        <v>27</v>
      </c>
      <c r="L667" s="159"/>
      <c r="M667" s="138"/>
      <c r="N667" s="138"/>
      <c r="O667" s="159"/>
      <c r="P667" s="138"/>
      <c r="Q667" s="138"/>
      <c r="R667" s="138"/>
      <c r="S667" s="139" t="s">
        <v>9705</v>
      </c>
      <c r="T667" s="138"/>
      <c r="Z667" s="130" t="str">
        <f t="shared" si="11"/>
        <v>19(15)甘萌颖</v>
      </c>
    </row>
    <row r="668" ht="19.5" customHeight="1" spans="1:26">
      <c r="A668" s="138">
        <v>664</v>
      </c>
      <c r="B668" s="138" t="s">
        <v>9709</v>
      </c>
      <c r="C668" s="138" t="s">
        <v>21</v>
      </c>
      <c r="D668" s="138" t="s">
        <v>374</v>
      </c>
      <c r="E668" s="138" t="s">
        <v>9710</v>
      </c>
      <c r="F668" s="157" t="s">
        <v>143</v>
      </c>
      <c r="G668" s="138">
        <v>16</v>
      </c>
      <c r="H668" s="138" t="s">
        <v>17939</v>
      </c>
      <c r="I668" s="138" t="s">
        <v>9712</v>
      </c>
      <c r="J668" s="138" t="s">
        <v>9713</v>
      </c>
      <c r="K668" s="138" t="s">
        <v>27</v>
      </c>
      <c r="L668" s="159"/>
      <c r="M668" s="138"/>
      <c r="N668" s="138"/>
      <c r="O668" s="159"/>
      <c r="P668" s="138"/>
      <c r="Q668" s="138"/>
      <c r="R668" s="138"/>
      <c r="S668" s="139" t="s">
        <v>9709</v>
      </c>
      <c r="T668" s="138"/>
      <c r="Z668" s="130" t="str">
        <f t="shared" si="11"/>
        <v>19(15)黄妍如</v>
      </c>
    </row>
    <row r="669" ht="19.5" customHeight="1" spans="1:26">
      <c r="A669" s="138">
        <v>665</v>
      </c>
      <c r="B669" s="138" t="s">
        <v>9714</v>
      </c>
      <c r="C669" s="138" t="s">
        <v>21</v>
      </c>
      <c r="D669" s="138" t="s">
        <v>374</v>
      </c>
      <c r="E669" s="138" t="s">
        <v>9715</v>
      </c>
      <c r="F669" s="157" t="s">
        <v>143</v>
      </c>
      <c r="G669" s="138">
        <v>17</v>
      </c>
      <c r="H669" s="138" t="s">
        <v>9716</v>
      </c>
      <c r="I669" s="138" t="s">
        <v>9717</v>
      </c>
      <c r="J669" s="138">
        <v>18378886619</v>
      </c>
      <c r="K669" s="138" t="s">
        <v>27</v>
      </c>
      <c r="L669" s="159">
        <v>44426</v>
      </c>
      <c r="M669" s="138" t="s">
        <v>28</v>
      </c>
      <c r="N669" s="138" t="s">
        <v>30</v>
      </c>
      <c r="O669" s="159"/>
      <c r="P669" s="138"/>
      <c r="Q669" s="138" t="s">
        <v>30</v>
      </c>
      <c r="R669" s="138" t="s">
        <v>9718</v>
      </c>
      <c r="S669" s="139" t="s">
        <v>9714</v>
      </c>
      <c r="T669" s="138"/>
      <c r="Z669" s="130" t="str">
        <f t="shared" si="11"/>
        <v>19(15)闭文文</v>
      </c>
    </row>
    <row r="670" ht="19.5" customHeight="1" spans="1:26">
      <c r="A670" s="138">
        <v>666</v>
      </c>
      <c r="B670" s="138" t="s">
        <v>9723</v>
      </c>
      <c r="C670" s="138" t="s">
        <v>21</v>
      </c>
      <c r="D670" s="138" t="s">
        <v>374</v>
      </c>
      <c r="E670" s="138" t="s">
        <v>9724</v>
      </c>
      <c r="F670" s="157" t="s">
        <v>143</v>
      </c>
      <c r="G670" s="138">
        <v>17</v>
      </c>
      <c r="H670" s="199" t="s">
        <v>17940</v>
      </c>
      <c r="I670" s="138" t="s">
        <v>9726</v>
      </c>
      <c r="J670" s="138" t="s">
        <v>9727</v>
      </c>
      <c r="K670" s="138" t="s">
        <v>27</v>
      </c>
      <c r="L670" s="159"/>
      <c r="M670" s="138"/>
      <c r="N670" s="138"/>
      <c r="O670" s="159"/>
      <c r="P670" s="138"/>
      <c r="Q670" s="138"/>
      <c r="R670" s="138"/>
      <c r="S670" s="139" t="s">
        <v>9723</v>
      </c>
      <c r="T670" s="138"/>
      <c r="Z670" s="130" t="str">
        <f t="shared" si="11"/>
        <v>19(15)蓝俊怡</v>
      </c>
    </row>
    <row r="671" ht="19.5" customHeight="1" spans="1:26">
      <c r="A671" s="138">
        <v>667</v>
      </c>
      <c r="B671" s="138" t="s">
        <v>9728</v>
      </c>
      <c r="C671" s="138" t="s">
        <v>21</v>
      </c>
      <c r="D671" s="138" t="s">
        <v>374</v>
      </c>
      <c r="E671" s="138" t="s">
        <v>9729</v>
      </c>
      <c r="F671" s="138" t="s">
        <v>143</v>
      </c>
      <c r="G671" s="138">
        <v>17</v>
      </c>
      <c r="H671" s="138" t="s">
        <v>9730</v>
      </c>
      <c r="I671" s="138" t="s">
        <v>9731</v>
      </c>
      <c r="J671" s="138">
        <v>18377802127</v>
      </c>
      <c r="K671" s="138" t="s">
        <v>27</v>
      </c>
      <c r="L671" s="159">
        <v>44394</v>
      </c>
      <c r="M671" s="138" t="s">
        <v>28</v>
      </c>
      <c r="N671" s="138" t="s">
        <v>30</v>
      </c>
      <c r="O671" s="159"/>
      <c r="P671" s="138"/>
      <c r="Q671" s="138"/>
      <c r="R671" s="138" t="s">
        <v>9718</v>
      </c>
      <c r="S671" s="139" t="s">
        <v>9728</v>
      </c>
      <c r="T671" s="138"/>
      <c r="Z671" s="130" t="str">
        <f t="shared" si="11"/>
        <v>19(15)黄英华</v>
      </c>
    </row>
    <row r="672" ht="19.5" customHeight="1" spans="1:26">
      <c r="A672" s="138">
        <v>668</v>
      </c>
      <c r="B672" s="138" t="s">
        <v>9745</v>
      </c>
      <c r="C672" s="138" t="s">
        <v>21</v>
      </c>
      <c r="D672" s="138" t="s">
        <v>374</v>
      </c>
      <c r="E672" s="138" t="s">
        <v>9746</v>
      </c>
      <c r="F672" s="138" t="s">
        <v>143</v>
      </c>
      <c r="G672" s="138">
        <v>17</v>
      </c>
      <c r="H672" s="138" t="s">
        <v>17941</v>
      </c>
      <c r="I672" s="138" t="s">
        <v>9747</v>
      </c>
      <c r="J672" s="138">
        <v>13307884882</v>
      </c>
      <c r="K672" s="138" t="s">
        <v>27</v>
      </c>
      <c r="L672" s="159">
        <v>44407</v>
      </c>
      <c r="M672" s="138" t="s">
        <v>28</v>
      </c>
      <c r="N672" s="138" t="s">
        <v>30</v>
      </c>
      <c r="O672" s="159"/>
      <c r="P672" s="138"/>
      <c r="Q672" s="138"/>
      <c r="R672" s="138"/>
      <c r="S672" s="139" t="s">
        <v>9745</v>
      </c>
      <c r="T672" s="138"/>
      <c r="Z672" s="130" t="str">
        <f t="shared" si="11"/>
        <v>19(15)韦佳韵</v>
      </c>
    </row>
    <row r="673" ht="19.5" customHeight="1" spans="1:26">
      <c r="A673" s="138">
        <v>669</v>
      </c>
      <c r="B673" s="138" t="s">
        <v>9748</v>
      </c>
      <c r="C673" s="138" t="s">
        <v>21</v>
      </c>
      <c r="D673" s="138" t="s">
        <v>374</v>
      </c>
      <c r="E673" s="138" t="s">
        <v>9749</v>
      </c>
      <c r="F673" s="138" t="s">
        <v>143</v>
      </c>
      <c r="G673" s="138">
        <v>17</v>
      </c>
      <c r="H673" s="138" t="s">
        <v>17942</v>
      </c>
      <c r="I673" s="138" t="s">
        <v>9751</v>
      </c>
      <c r="J673" s="138">
        <v>18308968077</v>
      </c>
      <c r="K673" s="138" t="s">
        <v>27</v>
      </c>
      <c r="L673" s="159"/>
      <c r="M673" s="138"/>
      <c r="N673" s="138"/>
      <c r="O673" s="159"/>
      <c r="P673" s="138"/>
      <c r="Q673" s="138"/>
      <c r="R673" s="138"/>
      <c r="S673" s="139" t="s">
        <v>9748</v>
      </c>
      <c r="T673" s="138"/>
      <c r="Z673" s="130" t="str">
        <f t="shared" si="11"/>
        <v>19(15)班娜</v>
      </c>
    </row>
    <row r="674" ht="19.5" customHeight="1" spans="1:26">
      <c r="A674" s="138">
        <v>670</v>
      </c>
      <c r="B674" s="138" t="s">
        <v>9752</v>
      </c>
      <c r="C674" s="138" t="s">
        <v>21</v>
      </c>
      <c r="D674" s="138" t="s">
        <v>374</v>
      </c>
      <c r="E674" s="138" t="s">
        <v>9753</v>
      </c>
      <c r="F674" s="157" t="s">
        <v>143</v>
      </c>
      <c r="G674" s="138">
        <v>17</v>
      </c>
      <c r="H674" s="138" t="s">
        <v>17943</v>
      </c>
      <c r="I674" s="138" t="s">
        <v>9755</v>
      </c>
      <c r="J674" s="138" t="s">
        <v>9756</v>
      </c>
      <c r="K674" s="138" t="s">
        <v>27</v>
      </c>
      <c r="L674" s="159"/>
      <c r="M674" s="138"/>
      <c r="N674" s="138"/>
      <c r="O674" s="159"/>
      <c r="P674" s="138"/>
      <c r="Q674" s="138"/>
      <c r="R674" s="138"/>
      <c r="S674" s="139" t="s">
        <v>9752</v>
      </c>
      <c r="T674" s="138"/>
      <c r="Z674" s="130" t="str">
        <f t="shared" si="11"/>
        <v>19(15)韦秋吉</v>
      </c>
    </row>
    <row r="675" ht="19.5" customHeight="1" spans="1:26">
      <c r="A675" s="138">
        <v>671</v>
      </c>
      <c r="B675" s="138" t="s">
        <v>9758</v>
      </c>
      <c r="C675" s="138" t="s">
        <v>21</v>
      </c>
      <c r="D675" s="138" t="s">
        <v>374</v>
      </c>
      <c r="E675" s="138" t="s">
        <v>9759</v>
      </c>
      <c r="F675" s="157" t="s">
        <v>143</v>
      </c>
      <c r="G675" s="138">
        <v>16</v>
      </c>
      <c r="H675" s="138" t="s">
        <v>17944</v>
      </c>
      <c r="I675" s="138" t="s">
        <v>9761</v>
      </c>
      <c r="J675" s="138">
        <v>15277849309</v>
      </c>
      <c r="K675" s="138" t="s">
        <v>27</v>
      </c>
      <c r="L675" s="159"/>
      <c r="M675" s="138"/>
      <c r="N675" s="138"/>
      <c r="O675" s="159"/>
      <c r="P675" s="138"/>
      <c r="Q675" s="138"/>
      <c r="R675" s="138"/>
      <c r="S675" s="139" t="s">
        <v>9758</v>
      </c>
      <c r="T675" s="138"/>
      <c r="Z675" s="130" t="str">
        <f t="shared" si="11"/>
        <v>19(15)韦艳江</v>
      </c>
    </row>
    <row r="676" ht="19.5" customHeight="1" spans="1:26">
      <c r="A676" s="138">
        <v>672</v>
      </c>
      <c r="B676" s="138" t="s">
        <v>9763</v>
      </c>
      <c r="C676" s="138" t="s">
        <v>21</v>
      </c>
      <c r="D676" s="138" t="s">
        <v>374</v>
      </c>
      <c r="E676" s="138" t="s">
        <v>9764</v>
      </c>
      <c r="F676" s="157" t="s">
        <v>24</v>
      </c>
      <c r="G676" s="138">
        <v>17</v>
      </c>
      <c r="H676" s="138" t="s">
        <v>6155</v>
      </c>
      <c r="I676" s="138" t="s">
        <v>9765</v>
      </c>
      <c r="J676" s="138">
        <v>19978821724</v>
      </c>
      <c r="K676" s="138" t="s">
        <v>27</v>
      </c>
      <c r="L676" s="159"/>
      <c r="M676" s="138"/>
      <c r="N676" s="138"/>
      <c r="O676" s="159"/>
      <c r="P676" s="138"/>
      <c r="Q676" s="138"/>
      <c r="R676" s="138"/>
      <c r="S676" s="139" t="s">
        <v>9763</v>
      </c>
      <c r="T676" s="138"/>
      <c r="Z676" s="130" t="str">
        <f t="shared" si="11"/>
        <v>19(15)吴叁政</v>
      </c>
    </row>
    <row r="677" ht="19.5" customHeight="1" spans="1:26">
      <c r="A677" s="138">
        <v>673</v>
      </c>
      <c r="B677" s="138" t="s">
        <v>6637</v>
      </c>
      <c r="C677" s="138" t="s">
        <v>21</v>
      </c>
      <c r="D677" s="138" t="s">
        <v>374</v>
      </c>
      <c r="E677" s="138" t="s">
        <v>1238</v>
      </c>
      <c r="F677" s="157" t="s">
        <v>143</v>
      </c>
      <c r="G677" s="138">
        <v>17</v>
      </c>
      <c r="H677" s="138" t="s">
        <v>9768</v>
      </c>
      <c r="I677" s="138" t="s">
        <v>9769</v>
      </c>
      <c r="J677" s="138">
        <v>18278868622</v>
      </c>
      <c r="K677" s="138" t="s">
        <v>27</v>
      </c>
      <c r="L677" s="159">
        <v>44404</v>
      </c>
      <c r="M677" s="138" t="s">
        <v>17945</v>
      </c>
      <c r="N677" s="138"/>
      <c r="O677" s="159"/>
      <c r="P677" s="138"/>
      <c r="Q677" s="138" t="s">
        <v>30</v>
      </c>
      <c r="R677" s="138"/>
      <c r="S677" s="139" t="s">
        <v>6637</v>
      </c>
      <c r="T677" s="138"/>
      <c r="Z677" s="130" t="str">
        <f t="shared" si="11"/>
        <v>19(15)韦柳婷</v>
      </c>
    </row>
    <row r="678" ht="19.5" customHeight="1" spans="1:26">
      <c r="A678" s="138">
        <v>674</v>
      </c>
      <c r="B678" s="138" t="s">
        <v>9771</v>
      </c>
      <c r="C678" s="138" t="s">
        <v>21</v>
      </c>
      <c r="D678" s="138" t="s">
        <v>374</v>
      </c>
      <c r="E678" s="138" t="s">
        <v>9772</v>
      </c>
      <c r="F678" s="197" t="s">
        <v>143</v>
      </c>
      <c r="G678" s="138">
        <v>17</v>
      </c>
      <c r="H678" s="138" t="s">
        <v>17946</v>
      </c>
      <c r="I678" s="138" t="s">
        <v>9774</v>
      </c>
      <c r="J678" s="138">
        <v>15977838618</v>
      </c>
      <c r="K678" s="138" t="s">
        <v>27</v>
      </c>
      <c r="L678" s="159"/>
      <c r="M678" s="138"/>
      <c r="N678" s="138"/>
      <c r="O678" s="159"/>
      <c r="P678" s="138"/>
      <c r="Q678" s="138"/>
      <c r="R678" s="138"/>
      <c r="S678" s="139" t="s">
        <v>9771</v>
      </c>
      <c r="T678" s="138"/>
      <c r="Z678" s="130" t="str">
        <f t="shared" si="11"/>
        <v>19(15)韦灿琳</v>
      </c>
    </row>
    <row r="679" ht="19.5" customHeight="1" spans="1:26">
      <c r="A679" s="138">
        <v>675</v>
      </c>
      <c r="B679" s="138" t="s">
        <v>9780</v>
      </c>
      <c r="C679" s="138" t="s">
        <v>21</v>
      </c>
      <c r="D679" s="138" t="s">
        <v>374</v>
      </c>
      <c r="E679" s="138" t="s">
        <v>9781</v>
      </c>
      <c r="F679" s="157" t="s">
        <v>143</v>
      </c>
      <c r="G679" s="138">
        <v>17</v>
      </c>
      <c r="H679" s="138" t="s">
        <v>17947</v>
      </c>
      <c r="I679" s="138" t="s">
        <v>9783</v>
      </c>
      <c r="J679" s="138">
        <v>13768517389</v>
      </c>
      <c r="K679" s="138" t="s">
        <v>27</v>
      </c>
      <c r="L679" s="159"/>
      <c r="M679" s="138"/>
      <c r="N679" s="138"/>
      <c r="O679" s="159"/>
      <c r="P679" s="138"/>
      <c r="Q679" s="138"/>
      <c r="R679" s="138"/>
      <c r="S679" s="139" t="s">
        <v>9780</v>
      </c>
      <c r="T679" s="138"/>
      <c r="Z679" s="130" t="str">
        <f t="shared" si="11"/>
        <v>19(15)韦诗莹</v>
      </c>
    </row>
    <row r="680" ht="19.5" customHeight="1" spans="1:26">
      <c r="A680" s="138">
        <v>676</v>
      </c>
      <c r="B680" s="138" t="s">
        <v>9794</v>
      </c>
      <c r="C680" s="138" t="s">
        <v>21</v>
      </c>
      <c r="D680" s="138" t="s">
        <v>374</v>
      </c>
      <c r="E680" s="138" t="s">
        <v>9795</v>
      </c>
      <c r="F680" s="157" t="s">
        <v>143</v>
      </c>
      <c r="G680" s="138">
        <v>17</v>
      </c>
      <c r="H680" s="138" t="s">
        <v>9796</v>
      </c>
      <c r="I680" s="138" t="s">
        <v>9797</v>
      </c>
      <c r="J680" s="138">
        <v>15877863929</v>
      </c>
      <c r="K680" s="138" t="s">
        <v>27</v>
      </c>
      <c r="L680" s="159"/>
      <c r="M680" s="138"/>
      <c r="N680" s="138"/>
      <c r="O680" s="159"/>
      <c r="P680" s="138"/>
      <c r="Q680" s="138"/>
      <c r="R680" s="138"/>
      <c r="S680" s="139" t="s">
        <v>9794</v>
      </c>
      <c r="T680" s="138"/>
      <c r="Z680" s="130" t="str">
        <f t="shared" si="11"/>
        <v>19(15)蓝露媚</v>
      </c>
    </row>
    <row r="681" ht="19.5" customHeight="1" spans="1:26">
      <c r="A681" s="138">
        <v>677</v>
      </c>
      <c r="B681" s="138" t="s">
        <v>9799</v>
      </c>
      <c r="C681" s="138" t="s">
        <v>21</v>
      </c>
      <c r="D681" s="138" t="s">
        <v>374</v>
      </c>
      <c r="E681" s="138" t="s">
        <v>9800</v>
      </c>
      <c r="F681" s="157" t="s">
        <v>143</v>
      </c>
      <c r="G681" s="138">
        <v>17</v>
      </c>
      <c r="H681" s="138" t="s">
        <v>9801</v>
      </c>
      <c r="I681" s="138" t="s">
        <v>9802</v>
      </c>
      <c r="J681" s="138">
        <v>13768281855</v>
      </c>
      <c r="K681" s="138" t="s">
        <v>27</v>
      </c>
      <c r="L681" s="159"/>
      <c r="M681" s="138"/>
      <c r="N681" s="138"/>
      <c r="O681" s="159"/>
      <c r="P681" s="138"/>
      <c r="Q681" s="138"/>
      <c r="R681" s="138"/>
      <c r="S681" s="139" t="s">
        <v>9799</v>
      </c>
      <c r="T681" s="138"/>
      <c r="Z681" s="130" t="str">
        <f t="shared" si="11"/>
        <v>19(15)韦欣利</v>
      </c>
    </row>
    <row r="682" ht="19.5" customHeight="1" spans="1:26">
      <c r="A682" s="138">
        <v>678</v>
      </c>
      <c r="B682" s="138" t="s">
        <v>9803</v>
      </c>
      <c r="C682" s="138" t="s">
        <v>21</v>
      </c>
      <c r="D682" s="138" t="s">
        <v>374</v>
      </c>
      <c r="E682" s="138" t="s">
        <v>9804</v>
      </c>
      <c r="F682" s="138" t="s">
        <v>24</v>
      </c>
      <c r="G682" s="138">
        <v>17</v>
      </c>
      <c r="H682" s="138" t="s">
        <v>9805</v>
      </c>
      <c r="I682" s="138" t="s">
        <v>9806</v>
      </c>
      <c r="J682" s="138">
        <v>17776576941</v>
      </c>
      <c r="K682" s="138" t="s">
        <v>27</v>
      </c>
      <c r="L682" s="159">
        <v>44395</v>
      </c>
      <c r="M682" s="138" t="s">
        <v>8491</v>
      </c>
      <c r="N682" s="138" t="s">
        <v>30</v>
      </c>
      <c r="O682" s="159"/>
      <c r="P682" s="138"/>
      <c r="Q682" s="138" t="s">
        <v>30</v>
      </c>
      <c r="R682" s="138"/>
      <c r="S682" s="139" t="s">
        <v>9803</v>
      </c>
      <c r="T682" s="138"/>
      <c r="Z682" s="130" t="str">
        <f t="shared" si="11"/>
        <v>19(15)韦大璇</v>
      </c>
    </row>
    <row r="683" ht="19.5" customHeight="1" spans="1:26">
      <c r="A683" s="138">
        <v>679</v>
      </c>
      <c r="B683" s="138" t="s">
        <v>9807</v>
      </c>
      <c r="C683" s="138" t="s">
        <v>21</v>
      </c>
      <c r="D683" s="138" t="s">
        <v>374</v>
      </c>
      <c r="E683" s="138" t="s">
        <v>9808</v>
      </c>
      <c r="F683" s="157" t="s">
        <v>143</v>
      </c>
      <c r="G683" s="138">
        <v>17</v>
      </c>
      <c r="H683" s="138" t="s">
        <v>6714</v>
      </c>
      <c r="I683" s="138" t="s">
        <v>9809</v>
      </c>
      <c r="J683" s="138">
        <v>15177386795</v>
      </c>
      <c r="K683" s="138" t="s">
        <v>27</v>
      </c>
      <c r="L683" s="159"/>
      <c r="M683" s="138"/>
      <c r="N683" s="138"/>
      <c r="O683" s="159"/>
      <c r="P683" s="138"/>
      <c r="Q683" s="138"/>
      <c r="R683" s="138"/>
      <c r="S683" s="139" t="s">
        <v>9807</v>
      </c>
      <c r="T683" s="138"/>
      <c r="Z683" s="130" t="str">
        <f t="shared" si="11"/>
        <v>19(15)覃姿蔓</v>
      </c>
    </row>
    <row r="684" ht="19.5" customHeight="1" spans="1:26">
      <c r="A684" s="138">
        <v>680</v>
      </c>
      <c r="B684" s="138" t="s">
        <v>9813</v>
      </c>
      <c r="C684" s="138" t="s">
        <v>21</v>
      </c>
      <c r="D684" s="138" t="s">
        <v>374</v>
      </c>
      <c r="E684" s="138" t="s">
        <v>9814</v>
      </c>
      <c r="F684" s="157" t="s">
        <v>143</v>
      </c>
      <c r="G684" s="138">
        <v>17</v>
      </c>
      <c r="H684" s="138" t="s">
        <v>17948</v>
      </c>
      <c r="I684" s="138" t="s">
        <v>9816</v>
      </c>
      <c r="J684" s="138">
        <v>13728668773</v>
      </c>
      <c r="K684" s="138" t="s">
        <v>27</v>
      </c>
      <c r="L684" s="159"/>
      <c r="M684" s="138"/>
      <c r="N684" s="138"/>
      <c r="O684" s="159"/>
      <c r="P684" s="138"/>
      <c r="Q684" s="138"/>
      <c r="R684" s="138"/>
      <c r="S684" s="139" t="s">
        <v>9813</v>
      </c>
      <c r="T684" s="138"/>
      <c r="Z684" s="130" t="str">
        <f t="shared" si="11"/>
        <v>19(15)韦慧娜</v>
      </c>
    </row>
    <row r="685" ht="19.5" customHeight="1" spans="1:26">
      <c r="A685" s="138">
        <v>681</v>
      </c>
      <c r="B685" s="138" t="s">
        <v>9826</v>
      </c>
      <c r="C685" s="138" t="s">
        <v>21</v>
      </c>
      <c r="D685" s="138" t="s">
        <v>374</v>
      </c>
      <c r="E685" s="138" t="s">
        <v>9827</v>
      </c>
      <c r="F685" s="138" t="s">
        <v>143</v>
      </c>
      <c r="G685" s="138">
        <v>16</v>
      </c>
      <c r="H685" s="138" t="s">
        <v>9828</v>
      </c>
      <c r="I685" s="138" t="s">
        <v>9829</v>
      </c>
      <c r="J685" s="138">
        <v>15723709360</v>
      </c>
      <c r="K685" s="138" t="s">
        <v>27</v>
      </c>
      <c r="L685" s="159">
        <v>44400</v>
      </c>
      <c r="M685" s="138"/>
      <c r="N685" s="138" t="s">
        <v>27</v>
      </c>
      <c r="O685" s="159"/>
      <c r="P685" s="138"/>
      <c r="Q685" s="138"/>
      <c r="R685" s="138" t="s">
        <v>9718</v>
      </c>
      <c r="S685" s="139" t="s">
        <v>9826</v>
      </c>
      <c r="T685" s="138"/>
      <c r="Z685" s="130" t="str">
        <f t="shared" si="11"/>
        <v>19(15)韦金利</v>
      </c>
    </row>
    <row r="686" ht="19.5" customHeight="1" spans="1:26">
      <c r="A686" s="138">
        <v>682</v>
      </c>
      <c r="B686" s="138" t="s">
        <v>9834</v>
      </c>
      <c r="C686" s="138" t="s">
        <v>21</v>
      </c>
      <c r="D686" s="138" t="s">
        <v>374</v>
      </c>
      <c r="E686" s="138" t="s">
        <v>2528</v>
      </c>
      <c r="F686" s="157" t="s">
        <v>143</v>
      </c>
      <c r="G686" s="138">
        <v>16</v>
      </c>
      <c r="H686" s="138" t="s">
        <v>9835</v>
      </c>
      <c r="I686" s="138" t="s">
        <v>9836</v>
      </c>
      <c r="J686" s="138">
        <v>13768380116</v>
      </c>
      <c r="K686" s="138" t="s">
        <v>27</v>
      </c>
      <c r="L686" s="159">
        <v>44397</v>
      </c>
      <c r="M686" s="138" t="s">
        <v>9798</v>
      </c>
      <c r="N686" s="138" t="s">
        <v>30</v>
      </c>
      <c r="O686" s="159"/>
      <c r="P686" s="138"/>
      <c r="Q686" s="138" t="s">
        <v>30</v>
      </c>
      <c r="R686" s="138" t="s">
        <v>9837</v>
      </c>
      <c r="S686" s="139" t="s">
        <v>9834</v>
      </c>
      <c r="T686" s="138"/>
      <c r="Z686" s="130" t="str">
        <f t="shared" si="11"/>
        <v>19(15)韦丽丽</v>
      </c>
    </row>
    <row r="687" ht="19.5" customHeight="1" spans="1:26">
      <c r="A687" s="138">
        <v>683</v>
      </c>
      <c r="B687" s="138" t="s">
        <v>9853</v>
      </c>
      <c r="C687" s="138" t="s">
        <v>21</v>
      </c>
      <c r="D687" s="138" t="s">
        <v>374</v>
      </c>
      <c r="E687" s="138" t="s">
        <v>9854</v>
      </c>
      <c r="F687" s="198" t="s">
        <v>24</v>
      </c>
      <c r="G687" s="138">
        <v>17</v>
      </c>
      <c r="H687" s="138" t="s">
        <v>2125</v>
      </c>
      <c r="I687" s="138" t="s">
        <v>5414</v>
      </c>
      <c r="J687" s="138">
        <v>15177891189</v>
      </c>
      <c r="K687" s="138" t="s">
        <v>27</v>
      </c>
      <c r="L687" s="159">
        <v>44408</v>
      </c>
      <c r="M687" s="138" t="s">
        <v>17949</v>
      </c>
      <c r="N687" s="138" t="s">
        <v>30</v>
      </c>
      <c r="O687" s="159"/>
      <c r="P687" s="138"/>
      <c r="Q687" s="138" t="s">
        <v>30</v>
      </c>
      <c r="R687" s="138"/>
      <c r="S687" s="139" t="s">
        <v>9853</v>
      </c>
      <c r="T687" s="138"/>
      <c r="Z687" s="130" t="str">
        <f t="shared" si="11"/>
        <v>19(15)韦罗健</v>
      </c>
    </row>
    <row r="688" ht="19.5" customHeight="1" spans="1:26">
      <c r="A688" s="138">
        <v>684</v>
      </c>
      <c r="B688" s="138" t="s">
        <v>9859</v>
      </c>
      <c r="C688" s="138" t="s">
        <v>21</v>
      </c>
      <c r="D688" s="138" t="s">
        <v>374</v>
      </c>
      <c r="E688" s="138" t="s">
        <v>9860</v>
      </c>
      <c r="F688" s="138" t="s">
        <v>143</v>
      </c>
      <c r="G688" s="138">
        <v>17</v>
      </c>
      <c r="H688" s="138" t="s">
        <v>9861</v>
      </c>
      <c r="I688" s="138" t="s">
        <v>9862</v>
      </c>
      <c r="J688" s="138" t="s">
        <v>9863</v>
      </c>
      <c r="K688" s="138" t="s">
        <v>27</v>
      </c>
      <c r="L688" s="159"/>
      <c r="M688" s="138"/>
      <c r="N688" s="138"/>
      <c r="O688" s="159"/>
      <c r="P688" s="138"/>
      <c r="Q688" s="138"/>
      <c r="R688" s="138"/>
      <c r="S688" s="139" t="s">
        <v>9859</v>
      </c>
      <c r="T688" s="138"/>
      <c r="Z688" s="130" t="str">
        <f t="shared" si="11"/>
        <v>19(15)韦翠镰</v>
      </c>
    </row>
    <row r="689" ht="19.5" customHeight="1" spans="1:26">
      <c r="A689" s="138">
        <v>685</v>
      </c>
      <c r="B689" s="138" t="s">
        <v>9865</v>
      </c>
      <c r="C689" s="138" t="s">
        <v>21</v>
      </c>
      <c r="D689" s="138" t="s">
        <v>374</v>
      </c>
      <c r="E689" s="138" t="s">
        <v>4233</v>
      </c>
      <c r="F689" s="198" t="s">
        <v>24</v>
      </c>
      <c r="G689" s="138">
        <v>17</v>
      </c>
      <c r="H689" s="138" t="s">
        <v>9866</v>
      </c>
      <c r="I689" s="138" t="s">
        <v>9867</v>
      </c>
      <c r="J689" s="138" t="s">
        <v>9868</v>
      </c>
      <c r="K689" s="138" t="s">
        <v>27</v>
      </c>
      <c r="L689" s="159"/>
      <c r="M689" s="138"/>
      <c r="N689" s="138"/>
      <c r="O689" s="159"/>
      <c r="P689" s="138"/>
      <c r="Q689" s="138"/>
      <c r="R689" s="138"/>
      <c r="S689" s="139" t="s">
        <v>9865</v>
      </c>
      <c r="T689" s="138"/>
      <c r="Z689" s="130" t="str">
        <f t="shared" si="11"/>
        <v>19(15)唐涛</v>
      </c>
    </row>
    <row r="690" ht="19.5" customHeight="1" spans="1:26">
      <c r="A690" s="138">
        <v>686</v>
      </c>
      <c r="B690" s="138" t="s">
        <v>9870</v>
      </c>
      <c r="C690" s="138" t="s">
        <v>21</v>
      </c>
      <c r="D690" s="138" t="s">
        <v>374</v>
      </c>
      <c r="E690" s="138" t="s">
        <v>9871</v>
      </c>
      <c r="F690" s="157" t="s">
        <v>24</v>
      </c>
      <c r="G690" s="138">
        <v>14</v>
      </c>
      <c r="H690" s="138" t="s">
        <v>9872</v>
      </c>
      <c r="I690" s="138" t="s">
        <v>9873</v>
      </c>
      <c r="J690" s="138">
        <v>15977838481</v>
      </c>
      <c r="K690" s="138" t="s">
        <v>27</v>
      </c>
      <c r="L690" s="159"/>
      <c r="M690" s="138"/>
      <c r="N690" s="138"/>
      <c r="O690" s="159"/>
      <c r="P690" s="138"/>
      <c r="Q690" s="138"/>
      <c r="R690" s="138"/>
      <c r="S690" s="139" t="s">
        <v>9870</v>
      </c>
      <c r="T690" s="138"/>
      <c r="Z690" s="130" t="str">
        <f t="shared" si="11"/>
        <v>19(15)蓝江昊</v>
      </c>
    </row>
    <row r="691" ht="19.5" customHeight="1" spans="1:26">
      <c r="A691" s="138">
        <v>687</v>
      </c>
      <c r="B691" s="138" t="s">
        <v>9874</v>
      </c>
      <c r="C691" s="138" t="s">
        <v>21</v>
      </c>
      <c r="D691" s="138" t="s">
        <v>374</v>
      </c>
      <c r="E691" s="138" t="s">
        <v>9875</v>
      </c>
      <c r="F691" s="157" t="s">
        <v>143</v>
      </c>
      <c r="G691" s="138">
        <v>17</v>
      </c>
      <c r="H691" s="138" t="s">
        <v>9876</v>
      </c>
      <c r="I691" s="138" t="s">
        <v>9877</v>
      </c>
      <c r="J691" s="138">
        <v>13410341067</v>
      </c>
      <c r="K691" s="138" t="s">
        <v>27</v>
      </c>
      <c r="L691" s="159">
        <v>44402</v>
      </c>
      <c r="M691" s="138" t="s">
        <v>9590</v>
      </c>
      <c r="N691" s="138" t="s">
        <v>30</v>
      </c>
      <c r="O691" s="159"/>
      <c r="P691" s="138"/>
      <c r="Q691" s="138" t="s">
        <v>30</v>
      </c>
      <c r="R691" s="138"/>
      <c r="S691" s="139" t="s">
        <v>9874</v>
      </c>
      <c r="T691" s="138"/>
      <c r="Z691" s="130" t="str">
        <f t="shared" si="11"/>
        <v>19(15)韦梦萍</v>
      </c>
    </row>
    <row r="692" ht="19.5" customHeight="1" spans="1:26">
      <c r="A692" s="138">
        <v>688</v>
      </c>
      <c r="B692" s="138" t="s">
        <v>9878</v>
      </c>
      <c r="C692" s="138" t="s">
        <v>21</v>
      </c>
      <c r="D692" s="138" t="s">
        <v>374</v>
      </c>
      <c r="E692" s="138" t="s">
        <v>9879</v>
      </c>
      <c r="F692" s="157" t="s">
        <v>143</v>
      </c>
      <c r="G692" s="138">
        <v>17</v>
      </c>
      <c r="H692" s="138" t="s">
        <v>9880</v>
      </c>
      <c r="I692" s="138" t="s">
        <v>9881</v>
      </c>
      <c r="J692" s="138">
        <v>13430907339</v>
      </c>
      <c r="K692" s="138" t="s">
        <v>27</v>
      </c>
      <c r="L692" s="159"/>
      <c r="M692" s="138"/>
      <c r="N692" s="138"/>
      <c r="O692" s="159"/>
      <c r="P692" s="138"/>
      <c r="Q692" s="138"/>
      <c r="R692" s="138"/>
      <c r="S692" s="139" t="s">
        <v>9878</v>
      </c>
      <c r="T692" s="138"/>
      <c r="Z692" s="130" t="str">
        <f t="shared" si="11"/>
        <v>19(15)韦小庆</v>
      </c>
    </row>
    <row r="693" ht="19.5" customHeight="1" spans="1:26">
      <c r="A693" s="138">
        <v>689</v>
      </c>
      <c r="B693" s="138" t="s">
        <v>9882</v>
      </c>
      <c r="C693" s="138" t="s">
        <v>21</v>
      </c>
      <c r="D693" s="138" t="s">
        <v>374</v>
      </c>
      <c r="E693" s="138" t="s">
        <v>9883</v>
      </c>
      <c r="F693" s="157" t="s">
        <v>143</v>
      </c>
      <c r="G693" s="138">
        <v>16</v>
      </c>
      <c r="H693" s="138" t="s">
        <v>17950</v>
      </c>
      <c r="I693" s="138" t="s">
        <v>9885</v>
      </c>
      <c r="J693" s="138">
        <v>17688553192</v>
      </c>
      <c r="K693" s="138" t="s">
        <v>27</v>
      </c>
      <c r="L693" s="159"/>
      <c r="M693" s="138"/>
      <c r="N693" s="138"/>
      <c r="O693" s="159"/>
      <c r="P693" s="138"/>
      <c r="Q693" s="138"/>
      <c r="R693" s="138"/>
      <c r="S693" s="139" t="s">
        <v>9882</v>
      </c>
      <c r="T693" s="138"/>
      <c r="Z693" s="130" t="str">
        <f t="shared" si="11"/>
        <v>19(15)覃雪淑</v>
      </c>
    </row>
    <row r="694" ht="19.5" customHeight="1" spans="1:26">
      <c r="A694" s="138">
        <v>690</v>
      </c>
      <c r="B694" s="138" t="s">
        <v>17951</v>
      </c>
      <c r="C694" s="138" t="s">
        <v>21</v>
      </c>
      <c r="D694" s="138" t="s">
        <v>374</v>
      </c>
      <c r="E694" s="138" t="s">
        <v>17952</v>
      </c>
      <c r="F694" s="157" t="s">
        <v>143</v>
      </c>
      <c r="G694" s="138">
        <v>17</v>
      </c>
      <c r="H694" s="138" t="s">
        <v>1520</v>
      </c>
      <c r="I694" s="138" t="s">
        <v>17953</v>
      </c>
      <c r="J694" s="138">
        <v>13407753971</v>
      </c>
      <c r="K694" s="138" t="s">
        <v>27</v>
      </c>
      <c r="L694" s="159"/>
      <c r="M694" s="138"/>
      <c r="N694" s="138"/>
      <c r="O694" s="159"/>
      <c r="P694" s="138"/>
      <c r="Q694" s="138"/>
      <c r="R694" s="138"/>
      <c r="S694" s="139" t="s">
        <v>17951</v>
      </c>
      <c r="T694" s="138"/>
      <c r="Z694" s="130" t="str">
        <f t="shared" si="11"/>
        <v>19(15)覃玲芳</v>
      </c>
    </row>
    <row r="695" ht="19.5" customHeight="1" spans="1:26">
      <c r="A695" s="138">
        <v>691</v>
      </c>
      <c r="B695" s="138" t="s">
        <v>9886</v>
      </c>
      <c r="C695" s="138" t="s">
        <v>21</v>
      </c>
      <c r="D695" s="138" t="s">
        <v>374</v>
      </c>
      <c r="E695" s="138" t="s">
        <v>9887</v>
      </c>
      <c r="F695" s="198" t="s">
        <v>143</v>
      </c>
      <c r="G695" s="138">
        <v>17</v>
      </c>
      <c r="H695" s="138" t="s">
        <v>7439</v>
      </c>
      <c r="I695" s="138" t="s">
        <v>9889</v>
      </c>
      <c r="J695" s="138">
        <v>13326706221</v>
      </c>
      <c r="K695" s="138" t="s">
        <v>27</v>
      </c>
      <c r="L695" s="159"/>
      <c r="M695" s="138"/>
      <c r="N695" s="138"/>
      <c r="O695" s="159"/>
      <c r="P695" s="138"/>
      <c r="Q695" s="138"/>
      <c r="R695" s="138"/>
      <c r="S695" s="139" t="s">
        <v>9886</v>
      </c>
      <c r="T695" s="138"/>
      <c r="Z695" s="130" t="str">
        <f t="shared" si="11"/>
        <v>19(15)甘亦焱</v>
      </c>
    </row>
    <row r="696" ht="19.5" customHeight="1" spans="1:26">
      <c r="A696" s="138">
        <v>692</v>
      </c>
      <c r="B696" s="138" t="s">
        <v>9890</v>
      </c>
      <c r="C696" s="138" t="s">
        <v>21</v>
      </c>
      <c r="D696" s="138" t="s">
        <v>374</v>
      </c>
      <c r="E696" s="138" t="s">
        <v>9891</v>
      </c>
      <c r="F696" s="157" t="s">
        <v>143</v>
      </c>
      <c r="G696" s="138">
        <v>17</v>
      </c>
      <c r="H696" s="138" t="s">
        <v>17954</v>
      </c>
      <c r="I696" s="138" t="s">
        <v>9893</v>
      </c>
      <c r="J696" s="138">
        <v>13877817329</v>
      </c>
      <c r="K696" s="138" t="s">
        <v>27</v>
      </c>
      <c r="L696" s="159"/>
      <c r="M696" s="138"/>
      <c r="N696" s="138"/>
      <c r="O696" s="159"/>
      <c r="P696" s="138"/>
      <c r="Q696" s="138"/>
      <c r="R696" s="138"/>
      <c r="S696" s="139" t="s">
        <v>9890</v>
      </c>
      <c r="T696" s="138"/>
      <c r="Z696" s="130" t="str">
        <f t="shared" si="11"/>
        <v>19(15)田芯</v>
      </c>
    </row>
    <row r="697" ht="19.5" customHeight="1" spans="1:26">
      <c r="A697" s="138">
        <v>693</v>
      </c>
      <c r="B697" s="138" t="s">
        <v>9898</v>
      </c>
      <c r="C697" s="138" t="s">
        <v>21</v>
      </c>
      <c r="D697" s="138" t="s">
        <v>374</v>
      </c>
      <c r="E697" s="138" t="s">
        <v>9899</v>
      </c>
      <c r="F697" s="157" t="s">
        <v>24</v>
      </c>
      <c r="G697" s="138">
        <v>17</v>
      </c>
      <c r="H697" s="138" t="s">
        <v>9900</v>
      </c>
      <c r="I697" s="138" t="s">
        <v>9901</v>
      </c>
      <c r="J697" s="138">
        <v>13977881371</v>
      </c>
      <c r="K697" s="138" t="s">
        <v>27</v>
      </c>
      <c r="L697" s="159">
        <v>44394</v>
      </c>
      <c r="M697" s="138" t="s">
        <v>2172</v>
      </c>
      <c r="N697" s="138" t="s">
        <v>30</v>
      </c>
      <c r="O697" s="159"/>
      <c r="P697" s="138"/>
      <c r="Q697" s="138"/>
      <c r="R697" s="138"/>
      <c r="S697" s="139" t="s">
        <v>9898</v>
      </c>
      <c r="T697" s="138"/>
      <c r="Z697" s="130" t="str">
        <f t="shared" si="11"/>
        <v>19(15)潘志明</v>
      </c>
    </row>
    <row r="698" ht="19.5" customHeight="1" spans="1:26">
      <c r="A698" s="138">
        <v>694</v>
      </c>
      <c r="B698" s="138" t="s">
        <v>7836</v>
      </c>
      <c r="C698" s="138" t="s">
        <v>21</v>
      </c>
      <c r="D698" s="138" t="s">
        <v>374</v>
      </c>
      <c r="E698" s="138" t="s">
        <v>1506</v>
      </c>
      <c r="F698" s="138" t="s">
        <v>143</v>
      </c>
      <c r="G698" s="138">
        <v>17</v>
      </c>
      <c r="H698" s="138" t="s">
        <v>17955</v>
      </c>
      <c r="I698" s="138" t="s">
        <v>9903</v>
      </c>
      <c r="J698" s="138">
        <v>15878687387</v>
      </c>
      <c r="K698" s="138" t="s">
        <v>27</v>
      </c>
      <c r="L698" s="159"/>
      <c r="M698" s="138"/>
      <c r="N698" s="138"/>
      <c r="O698" s="159"/>
      <c r="P698" s="138"/>
      <c r="Q698" s="138"/>
      <c r="R698" s="138"/>
      <c r="S698" s="139" t="s">
        <v>7836</v>
      </c>
      <c r="T698" s="138"/>
      <c r="Z698" s="130" t="str">
        <f t="shared" si="11"/>
        <v>19(15)韦玉婷</v>
      </c>
    </row>
    <row r="699" ht="19.5" customHeight="1" spans="1:26">
      <c r="A699" s="138">
        <v>695</v>
      </c>
      <c r="B699" s="138" t="s">
        <v>9907</v>
      </c>
      <c r="C699" s="138" t="s">
        <v>21</v>
      </c>
      <c r="D699" s="138" t="s">
        <v>374</v>
      </c>
      <c r="E699" s="138" t="s">
        <v>9908</v>
      </c>
      <c r="F699" s="198" t="s">
        <v>143</v>
      </c>
      <c r="G699" s="138">
        <v>17</v>
      </c>
      <c r="H699" s="138" t="s">
        <v>9909</v>
      </c>
      <c r="I699" s="138" t="s">
        <v>9910</v>
      </c>
      <c r="J699" s="138" t="s">
        <v>9911</v>
      </c>
      <c r="K699" s="138" t="s">
        <v>27</v>
      </c>
      <c r="L699" s="159">
        <v>44398</v>
      </c>
      <c r="M699" s="138" t="s">
        <v>28</v>
      </c>
      <c r="N699" s="138" t="s">
        <v>30</v>
      </c>
      <c r="O699" s="159"/>
      <c r="P699" s="138"/>
      <c r="Q699" s="138"/>
      <c r="R699" s="138"/>
      <c r="S699" s="139" t="s">
        <v>9907</v>
      </c>
      <c r="T699" s="138"/>
      <c r="Z699" s="130" t="str">
        <f t="shared" si="11"/>
        <v>19(15)农艳桃</v>
      </c>
    </row>
    <row r="700" ht="19.5" customHeight="1" spans="1:26">
      <c r="A700" s="138">
        <v>696</v>
      </c>
      <c r="B700" s="138" t="s">
        <v>9912</v>
      </c>
      <c r="C700" s="138" t="s">
        <v>21</v>
      </c>
      <c r="D700" s="138" t="s">
        <v>374</v>
      </c>
      <c r="E700" s="138" t="s">
        <v>9913</v>
      </c>
      <c r="F700" s="157" t="s">
        <v>143</v>
      </c>
      <c r="G700" s="138">
        <v>17</v>
      </c>
      <c r="H700" s="138" t="s">
        <v>17956</v>
      </c>
      <c r="I700" s="138" t="s">
        <v>9915</v>
      </c>
      <c r="J700" s="138">
        <v>15977888908</v>
      </c>
      <c r="K700" s="138" t="s">
        <v>27</v>
      </c>
      <c r="L700" s="159"/>
      <c r="M700" s="138"/>
      <c r="N700" s="138"/>
      <c r="O700" s="159"/>
      <c r="P700" s="138"/>
      <c r="Q700" s="138"/>
      <c r="R700" s="138"/>
      <c r="S700" s="139" t="s">
        <v>9912</v>
      </c>
      <c r="T700" s="138"/>
      <c r="Z700" s="130" t="str">
        <f t="shared" si="11"/>
        <v>19(15)韦宛彤</v>
      </c>
    </row>
    <row r="701" ht="19.5" customHeight="1" spans="1:26">
      <c r="A701" s="138">
        <v>697</v>
      </c>
      <c r="B701" s="138" t="s">
        <v>9916</v>
      </c>
      <c r="C701" s="138" t="s">
        <v>21</v>
      </c>
      <c r="D701" s="138" t="s">
        <v>374</v>
      </c>
      <c r="E701" s="138" t="s">
        <v>9917</v>
      </c>
      <c r="F701" s="138" t="s">
        <v>24</v>
      </c>
      <c r="G701" s="138">
        <v>17</v>
      </c>
      <c r="H701" s="138" t="s">
        <v>7722</v>
      </c>
      <c r="I701" s="138" t="s">
        <v>9918</v>
      </c>
      <c r="J701" s="138">
        <v>13613051903</v>
      </c>
      <c r="K701" s="138" t="s">
        <v>27</v>
      </c>
      <c r="L701" s="159"/>
      <c r="M701" s="138"/>
      <c r="N701" s="138"/>
      <c r="O701" s="159"/>
      <c r="P701" s="138"/>
      <c r="Q701" s="138"/>
      <c r="R701" s="138"/>
      <c r="S701" s="139" t="s">
        <v>9916</v>
      </c>
      <c r="T701" s="138"/>
      <c r="Z701" s="130" t="str">
        <f t="shared" si="11"/>
        <v>19(15)唐秀耀</v>
      </c>
    </row>
    <row r="702" ht="19.5" customHeight="1" spans="1:26">
      <c r="A702" s="138">
        <v>698</v>
      </c>
      <c r="B702" s="138" t="s">
        <v>9919</v>
      </c>
      <c r="C702" s="138" t="s">
        <v>21</v>
      </c>
      <c r="D702" s="138" t="s">
        <v>374</v>
      </c>
      <c r="E702" s="138" t="s">
        <v>9920</v>
      </c>
      <c r="F702" s="157" t="s">
        <v>24</v>
      </c>
      <c r="G702" s="138">
        <v>16</v>
      </c>
      <c r="H702" s="138" t="s">
        <v>9921</v>
      </c>
      <c r="I702" s="138" t="s">
        <v>9922</v>
      </c>
      <c r="J702" s="138">
        <v>19977829306</v>
      </c>
      <c r="K702" s="138" t="s">
        <v>27</v>
      </c>
      <c r="L702" s="159">
        <v>44396</v>
      </c>
      <c r="M702" s="138" t="s">
        <v>2172</v>
      </c>
      <c r="N702" s="138" t="s">
        <v>30</v>
      </c>
      <c r="O702" s="159"/>
      <c r="P702" s="138"/>
      <c r="Q702" s="138" t="s">
        <v>30</v>
      </c>
      <c r="R702" s="138"/>
      <c r="S702" s="139" t="s">
        <v>9919</v>
      </c>
      <c r="T702" s="138"/>
      <c r="Z702" s="130" t="str">
        <f t="shared" si="11"/>
        <v>19(15)田梦西</v>
      </c>
    </row>
    <row r="703" ht="19.5" customHeight="1" spans="1:26">
      <c r="A703" s="138">
        <v>699</v>
      </c>
      <c r="B703" s="138" t="s">
        <v>9923</v>
      </c>
      <c r="C703" s="138" t="s">
        <v>21</v>
      </c>
      <c r="D703" s="138" t="s">
        <v>374</v>
      </c>
      <c r="E703" s="138" t="s">
        <v>9924</v>
      </c>
      <c r="F703" s="138" t="s">
        <v>24</v>
      </c>
      <c r="G703" s="138">
        <v>18</v>
      </c>
      <c r="H703" s="138" t="s">
        <v>9925</v>
      </c>
      <c r="I703" s="138" t="s">
        <v>9926</v>
      </c>
      <c r="J703" s="138">
        <v>13652558101</v>
      </c>
      <c r="K703" s="138" t="s">
        <v>27</v>
      </c>
      <c r="L703" s="159"/>
      <c r="M703" s="138"/>
      <c r="N703" s="138"/>
      <c r="O703" s="159"/>
      <c r="P703" s="138"/>
      <c r="Q703" s="138"/>
      <c r="R703" s="138"/>
      <c r="S703" s="139" t="s">
        <v>9923</v>
      </c>
      <c r="T703" s="138"/>
      <c r="Z703" s="130" t="str">
        <f t="shared" si="11"/>
        <v>19(15)韦康峻</v>
      </c>
    </row>
    <row r="704" ht="19.5" customHeight="1" spans="1:26">
      <c r="A704" s="138">
        <v>700</v>
      </c>
      <c r="B704" s="138" t="s">
        <v>9931</v>
      </c>
      <c r="C704" s="138" t="s">
        <v>21</v>
      </c>
      <c r="D704" s="138" t="s">
        <v>374</v>
      </c>
      <c r="E704" s="138" t="s">
        <v>9932</v>
      </c>
      <c r="F704" s="138" t="s">
        <v>143</v>
      </c>
      <c r="G704" s="138">
        <v>17</v>
      </c>
      <c r="H704" s="138" t="s">
        <v>17813</v>
      </c>
      <c r="I704" s="138" t="s">
        <v>9933</v>
      </c>
      <c r="J704" s="138">
        <v>13977881243</v>
      </c>
      <c r="K704" s="138" t="s">
        <v>27</v>
      </c>
      <c r="L704" s="159">
        <v>44394</v>
      </c>
      <c r="M704" s="138" t="s">
        <v>2172</v>
      </c>
      <c r="N704" s="138" t="s">
        <v>30</v>
      </c>
      <c r="O704" s="159"/>
      <c r="P704" s="138"/>
      <c r="Q704" s="138" t="s">
        <v>30</v>
      </c>
      <c r="R704" s="138"/>
      <c r="S704" s="139" t="s">
        <v>9931</v>
      </c>
      <c r="T704" s="138"/>
      <c r="Z704" s="130" t="str">
        <f t="shared" si="11"/>
        <v>19(15)韦侣丹</v>
      </c>
    </row>
    <row r="705" ht="19.5" customHeight="1" spans="1:26">
      <c r="A705" s="138">
        <v>701</v>
      </c>
      <c r="B705" s="138" t="s">
        <v>9937</v>
      </c>
      <c r="C705" s="138" t="s">
        <v>21</v>
      </c>
      <c r="D705" s="138" t="s">
        <v>374</v>
      </c>
      <c r="E705" s="138" t="s">
        <v>9938</v>
      </c>
      <c r="F705" s="138" t="s">
        <v>143</v>
      </c>
      <c r="G705" s="138">
        <v>17</v>
      </c>
      <c r="H705" s="138" t="s">
        <v>9939</v>
      </c>
      <c r="I705" s="138" t="s">
        <v>9940</v>
      </c>
      <c r="J705" s="138" t="s">
        <v>9941</v>
      </c>
      <c r="K705" s="138" t="s">
        <v>27</v>
      </c>
      <c r="L705" s="159"/>
      <c r="M705" s="138"/>
      <c r="N705" s="138"/>
      <c r="O705" s="159"/>
      <c r="P705" s="138"/>
      <c r="Q705" s="138"/>
      <c r="R705" s="138"/>
      <c r="S705" s="139" t="s">
        <v>9937</v>
      </c>
      <c r="T705" s="138"/>
      <c r="Z705" s="130" t="str">
        <f t="shared" si="11"/>
        <v>19(15)韦宇媚</v>
      </c>
    </row>
    <row r="706" ht="19.5" customHeight="1" spans="1:26">
      <c r="A706" s="138">
        <v>702</v>
      </c>
      <c r="B706" s="138" t="s">
        <v>9942</v>
      </c>
      <c r="C706" s="138" t="s">
        <v>21</v>
      </c>
      <c r="D706" s="138" t="s">
        <v>379</v>
      </c>
      <c r="E706" s="138" t="s">
        <v>9943</v>
      </c>
      <c r="F706" s="138" t="s">
        <v>143</v>
      </c>
      <c r="G706" s="138">
        <v>17</v>
      </c>
      <c r="H706" s="138" t="s">
        <v>17957</v>
      </c>
      <c r="I706" s="138" t="s">
        <v>9945</v>
      </c>
      <c r="J706" s="138">
        <v>18707783657</v>
      </c>
      <c r="K706" s="138" t="s">
        <v>27</v>
      </c>
      <c r="L706" s="159">
        <v>44395</v>
      </c>
      <c r="M706" s="138" t="s">
        <v>2172</v>
      </c>
      <c r="N706" s="138" t="s">
        <v>30</v>
      </c>
      <c r="O706" s="159"/>
      <c r="P706" s="138"/>
      <c r="Q706" s="138" t="s">
        <v>30</v>
      </c>
      <c r="R706" s="138"/>
      <c r="S706" s="139" t="s">
        <v>9942</v>
      </c>
      <c r="T706" s="138" t="s">
        <v>9943</v>
      </c>
      <c r="Z706" s="130" t="str">
        <f t="shared" si="11"/>
        <v>19(16)李玉</v>
      </c>
    </row>
    <row r="707" ht="19.5" customHeight="1" spans="1:26">
      <c r="A707" s="138">
        <v>703</v>
      </c>
      <c r="B707" s="138" t="s">
        <v>9950</v>
      </c>
      <c r="C707" s="138" t="s">
        <v>21</v>
      </c>
      <c r="D707" s="138" t="s">
        <v>379</v>
      </c>
      <c r="E707" s="138" t="s">
        <v>9951</v>
      </c>
      <c r="F707" s="138" t="s">
        <v>24</v>
      </c>
      <c r="G707" s="138">
        <v>17</v>
      </c>
      <c r="H707" s="138" t="s">
        <v>9952</v>
      </c>
      <c r="I707" s="138" t="s">
        <v>9953</v>
      </c>
      <c r="J707" s="138">
        <v>13377494836</v>
      </c>
      <c r="K707" s="138" t="s">
        <v>27</v>
      </c>
      <c r="L707" s="159">
        <v>44401</v>
      </c>
      <c r="M707" s="138"/>
      <c r="N707" s="138"/>
      <c r="O707" s="159"/>
      <c r="P707" s="138"/>
      <c r="Q707" s="138"/>
      <c r="R707" s="138"/>
      <c r="S707" s="139" t="s">
        <v>9950</v>
      </c>
      <c r="T707" s="138" t="s">
        <v>9951</v>
      </c>
      <c r="Z707" s="130" t="str">
        <f t="shared" si="11"/>
        <v>19(16)蓝志前</v>
      </c>
    </row>
    <row r="708" ht="19.5" customHeight="1" spans="1:26">
      <c r="A708" s="138">
        <v>704</v>
      </c>
      <c r="B708" s="138" t="s">
        <v>17958</v>
      </c>
      <c r="C708" s="138" t="s">
        <v>21</v>
      </c>
      <c r="D708" s="138" t="s">
        <v>379</v>
      </c>
      <c r="E708" s="138" t="s">
        <v>9954</v>
      </c>
      <c r="F708" s="138" t="s">
        <v>143</v>
      </c>
      <c r="G708" s="138">
        <v>17</v>
      </c>
      <c r="H708" s="138" t="s">
        <v>2256</v>
      </c>
      <c r="I708" s="138" t="s">
        <v>9955</v>
      </c>
      <c r="J708" s="138">
        <v>15577638831</v>
      </c>
      <c r="K708" s="138" t="s">
        <v>27</v>
      </c>
      <c r="L708" s="159">
        <v>44395</v>
      </c>
      <c r="M708" s="138"/>
      <c r="N708" s="138"/>
      <c r="O708" s="159"/>
      <c r="P708" s="138"/>
      <c r="Q708" s="138"/>
      <c r="R708" s="138"/>
      <c r="S708" s="139" t="s">
        <v>17958</v>
      </c>
      <c r="T708" s="138" t="s">
        <v>9954</v>
      </c>
      <c r="Z708" s="130" t="str">
        <f t="shared" si="11"/>
        <v>19(16)蒙艳娇</v>
      </c>
    </row>
    <row r="709" ht="19.5" customHeight="1" spans="1:26">
      <c r="A709" s="138">
        <v>705</v>
      </c>
      <c r="B709" s="138" t="s">
        <v>9961</v>
      </c>
      <c r="C709" s="138" t="s">
        <v>21</v>
      </c>
      <c r="D709" s="138" t="s">
        <v>379</v>
      </c>
      <c r="E709" s="138" t="s">
        <v>9962</v>
      </c>
      <c r="F709" s="138" t="s">
        <v>143</v>
      </c>
      <c r="G709" s="138">
        <v>18</v>
      </c>
      <c r="H709" s="138" t="s">
        <v>17737</v>
      </c>
      <c r="I709" s="138" t="s">
        <v>7121</v>
      </c>
      <c r="J709" s="138">
        <v>18666584707</v>
      </c>
      <c r="K709" s="138" t="s">
        <v>27</v>
      </c>
      <c r="L709" s="159">
        <v>44395</v>
      </c>
      <c r="M709" s="138" t="s">
        <v>2172</v>
      </c>
      <c r="N709" s="138" t="s">
        <v>30</v>
      </c>
      <c r="O709" s="159"/>
      <c r="P709" s="138"/>
      <c r="Q709" s="138"/>
      <c r="R709" s="138"/>
      <c r="S709" s="139" t="s">
        <v>9961</v>
      </c>
      <c r="T709" s="138" t="s">
        <v>9962</v>
      </c>
      <c r="Z709" s="130" t="str">
        <f t="shared" si="11"/>
        <v>19(16)韦飞梅</v>
      </c>
    </row>
    <row r="710" ht="19.5" customHeight="1" spans="1:26">
      <c r="A710" s="138">
        <v>706</v>
      </c>
      <c r="B710" s="138" t="s">
        <v>9963</v>
      </c>
      <c r="C710" s="138" t="s">
        <v>21</v>
      </c>
      <c r="D710" s="138" t="s">
        <v>379</v>
      </c>
      <c r="E710" s="138" t="s">
        <v>9964</v>
      </c>
      <c r="F710" s="138" t="s">
        <v>24</v>
      </c>
      <c r="G710" s="138">
        <v>16</v>
      </c>
      <c r="H710" s="138" t="s">
        <v>17959</v>
      </c>
      <c r="I710" s="138" t="s">
        <v>9966</v>
      </c>
      <c r="J710" s="138">
        <v>18076365706</v>
      </c>
      <c r="K710" s="138" t="s">
        <v>27</v>
      </c>
      <c r="L710" s="159">
        <v>44399</v>
      </c>
      <c r="M710" s="138"/>
      <c r="N710" s="138"/>
      <c r="O710" s="159"/>
      <c r="P710" s="138"/>
      <c r="Q710" s="138"/>
      <c r="R710" s="138"/>
      <c r="S710" s="139" t="s">
        <v>9963</v>
      </c>
      <c r="T710" s="138" t="s">
        <v>9964</v>
      </c>
      <c r="Z710" s="130" t="str">
        <f t="shared" si="11"/>
        <v>19(16)刘福韬</v>
      </c>
    </row>
    <row r="711" ht="19.5" customHeight="1" spans="1:26">
      <c r="A711" s="138">
        <v>707</v>
      </c>
      <c r="B711" s="138" t="s">
        <v>9968</v>
      </c>
      <c r="C711" s="138" t="s">
        <v>21</v>
      </c>
      <c r="D711" s="138" t="s">
        <v>379</v>
      </c>
      <c r="E711" s="138" t="s">
        <v>9969</v>
      </c>
      <c r="F711" s="138" t="s">
        <v>24</v>
      </c>
      <c r="G711" s="138">
        <v>17</v>
      </c>
      <c r="H711" s="138" t="s">
        <v>17960</v>
      </c>
      <c r="I711" s="138" t="s">
        <v>9970</v>
      </c>
      <c r="J711" s="138">
        <v>18378896897</v>
      </c>
      <c r="K711" s="138" t="s">
        <v>27</v>
      </c>
      <c r="L711" s="159">
        <v>44395</v>
      </c>
      <c r="M711" s="138" t="s">
        <v>9971</v>
      </c>
      <c r="N711" s="138" t="s">
        <v>30</v>
      </c>
      <c r="O711" s="159"/>
      <c r="P711" s="138"/>
      <c r="Q711" s="138"/>
      <c r="R711" s="138"/>
      <c r="S711" s="139" t="s">
        <v>9968</v>
      </c>
      <c r="T711" s="138" t="s">
        <v>9969</v>
      </c>
      <c r="Z711" s="130" t="str">
        <f t="shared" ref="Z711:Z774" si="12">D711:D5292&amp;E711:E5292</f>
        <v>19(16)覃理晋</v>
      </c>
    </row>
    <row r="712" ht="19.5" customHeight="1" spans="1:26">
      <c r="A712" s="138">
        <v>708</v>
      </c>
      <c r="B712" s="138" t="s">
        <v>9979</v>
      </c>
      <c r="C712" s="138" t="s">
        <v>21</v>
      </c>
      <c r="D712" s="138" t="s">
        <v>379</v>
      </c>
      <c r="E712" s="138" t="s">
        <v>9980</v>
      </c>
      <c r="F712" s="138" t="s">
        <v>143</v>
      </c>
      <c r="G712" s="138">
        <v>17</v>
      </c>
      <c r="H712" s="138" t="s">
        <v>9981</v>
      </c>
      <c r="I712" s="138" t="s">
        <v>9982</v>
      </c>
      <c r="J712" s="138">
        <v>17776589845</v>
      </c>
      <c r="K712" s="138" t="s">
        <v>27</v>
      </c>
      <c r="L712" s="159">
        <v>44398</v>
      </c>
      <c r="M712" s="138" t="s">
        <v>9983</v>
      </c>
      <c r="N712" s="138" t="s">
        <v>30</v>
      </c>
      <c r="O712" s="159"/>
      <c r="P712" s="138"/>
      <c r="Q712" s="138" t="s">
        <v>30</v>
      </c>
      <c r="R712" s="138"/>
      <c r="S712" s="139" t="s">
        <v>9979</v>
      </c>
      <c r="T712" s="138" t="s">
        <v>9980</v>
      </c>
      <c r="Z712" s="130" t="str">
        <f t="shared" si="12"/>
        <v>19(16)韦雅</v>
      </c>
    </row>
    <row r="713" ht="19.5" customHeight="1" spans="1:26">
      <c r="A713" s="138">
        <v>709</v>
      </c>
      <c r="B713" s="138" t="s">
        <v>9984</v>
      </c>
      <c r="C713" s="138" t="s">
        <v>21</v>
      </c>
      <c r="D713" s="138" t="s">
        <v>379</v>
      </c>
      <c r="E713" s="138" t="s">
        <v>9985</v>
      </c>
      <c r="F713" s="138" t="s">
        <v>143</v>
      </c>
      <c r="G713" s="138">
        <v>17</v>
      </c>
      <c r="H713" s="138" t="s">
        <v>17961</v>
      </c>
      <c r="I713" s="138" t="s">
        <v>9987</v>
      </c>
      <c r="J713" s="138">
        <v>15877822729</v>
      </c>
      <c r="K713" s="138" t="s">
        <v>27</v>
      </c>
      <c r="L713" s="159">
        <v>44396</v>
      </c>
      <c r="M713" s="138"/>
      <c r="N713" s="138"/>
      <c r="O713" s="159"/>
      <c r="P713" s="138"/>
      <c r="Q713" s="138"/>
      <c r="R713" s="138"/>
      <c r="S713" s="139" t="s">
        <v>9984</v>
      </c>
      <c r="T713" s="138" t="s">
        <v>9985</v>
      </c>
      <c r="Z713" s="130" t="str">
        <f t="shared" si="12"/>
        <v>19(16)黄江贝</v>
      </c>
    </row>
    <row r="714" ht="19.5" customHeight="1" spans="1:26">
      <c r="A714" s="138">
        <v>710</v>
      </c>
      <c r="B714" s="138" t="s">
        <v>9988</v>
      </c>
      <c r="C714" s="138" t="s">
        <v>21</v>
      </c>
      <c r="D714" s="138" t="s">
        <v>379</v>
      </c>
      <c r="E714" s="138" t="s">
        <v>9989</v>
      </c>
      <c r="F714" s="138" t="s">
        <v>143</v>
      </c>
      <c r="G714" s="138">
        <v>17</v>
      </c>
      <c r="H714" s="138" t="s">
        <v>9990</v>
      </c>
      <c r="I714" s="138" t="s">
        <v>9991</v>
      </c>
      <c r="J714" s="138">
        <v>18178891890</v>
      </c>
      <c r="K714" s="138" t="s">
        <v>27</v>
      </c>
      <c r="L714" s="159">
        <v>44399</v>
      </c>
      <c r="M714" s="138"/>
      <c r="N714" s="138"/>
      <c r="O714" s="159"/>
      <c r="P714" s="138"/>
      <c r="Q714" s="138"/>
      <c r="R714" s="138"/>
      <c r="S714" s="139" t="s">
        <v>9988</v>
      </c>
      <c r="T714" s="138" t="s">
        <v>9989</v>
      </c>
      <c r="Z714" s="130" t="str">
        <f t="shared" si="12"/>
        <v>19(16)唐敏敏</v>
      </c>
    </row>
    <row r="715" ht="19.5" customHeight="1" spans="1:26">
      <c r="A715" s="138">
        <v>711</v>
      </c>
      <c r="B715" s="138" t="s">
        <v>9992</v>
      </c>
      <c r="C715" s="138" t="s">
        <v>21</v>
      </c>
      <c r="D715" s="138" t="s">
        <v>379</v>
      </c>
      <c r="E715" s="138" t="s">
        <v>9993</v>
      </c>
      <c r="F715" s="138" t="s">
        <v>143</v>
      </c>
      <c r="G715" s="138">
        <v>16</v>
      </c>
      <c r="H715" s="138" t="s">
        <v>17962</v>
      </c>
      <c r="I715" s="138" t="s">
        <v>9995</v>
      </c>
      <c r="J715" s="138">
        <v>15078614015</v>
      </c>
      <c r="K715" s="138" t="s">
        <v>27</v>
      </c>
      <c r="L715" s="159">
        <v>44398</v>
      </c>
      <c r="M715" s="138" t="s">
        <v>2172</v>
      </c>
      <c r="N715" s="138" t="s">
        <v>30</v>
      </c>
      <c r="O715" s="159"/>
      <c r="P715" s="138"/>
      <c r="Q715" s="138" t="s">
        <v>30</v>
      </c>
      <c r="R715" s="138"/>
      <c r="S715" s="139" t="s">
        <v>9992</v>
      </c>
      <c r="T715" s="138" t="s">
        <v>9993</v>
      </c>
      <c r="Z715" s="130" t="str">
        <f t="shared" si="12"/>
        <v>19(16)卢飞密</v>
      </c>
    </row>
    <row r="716" ht="19.5" customHeight="1" spans="1:26">
      <c r="A716" s="138">
        <v>712</v>
      </c>
      <c r="B716" s="138" t="s">
        <v>9996</v>
      </c>
      <c r="C716" s="138" t="s">
        <v>21</v>
      </c>
      <c r="D716" s="138" t="s">
        <v>379</v>
      </c>
      <c r="E716" s="138" t="s">
        <v>9997</v>
      </c>
      <c r="F716" s="138" t="s">
        <v>24</v>
      </c>
      <c r="G716" s="138">
        <v>17</v>
      </c>
      <c r="H716" s="138" t="s">
        <v>17963</v>
      </c>
      <c r="I716" s="138" t="s">
        <v>9999</v>
      </c>
      <c r="J716" s="138">
        <v>18776870796</v>
      </c>
      <c r="K716" s="138" t="s">
        <v>27</v>
      </c>
      <c r="L716" s="159">
        <v>44398</v>
      </c>
      <c r="M716" s="138"/>
      <c r="N716" s="138"/>
      <c r="O716" s="159"/>
      <c r="P716" s="138"/>
      <c r="Q716" s="138"/>
      <c r="R716" s="138"/>
      <c r="S716" s="139" t="s">
        <v>9996</v>
      </c>
      <c r="T716" s="138" t="s">
        <v>9997</v>
      </c>
      <c r="Z716" s="130" t="str">
        <f t="shared" si="12"/>
        <v>19(16)黄及成</v>
      </c>
    </row>
    <row r="717" ht="19.5" customHeight="1" spans="1:26">
      <c r="A717" s="138">
        <v>713</v>
      </c>
      <c r="B717" s="138" t="s">
        <v>6168</v>
      </c>
      <c r="C717" s="138" t="s">
        <v>21</v>
      </c>
      <c r="D717" s="138" t="s">
        <v>379</v>
      </c>
      <c r="E717" s="138" t="s">
        <v>6169</v>
      </c>
      <c r="F717" s="138" t="s">
        <v>143</v>
      </c>
      <c r="G717" s="138">
        <v>16</v>
      </c>
      <c r="H717" s="138" t="s">
        <v>7689</v>
      </c>
      <c r="I717" s="138" t="s">
        <v>10005</v>
      </c>
      <c r="J717" s="138">
        <v>19994566712</v>
      </c>
      <c r="K717" s="138" t="s">
        <v>27</v>
      </c>
      <c r="L717" s="159">
        <v>44397</v>
      </c>
      <c r="M717" s="138" t="s">
        <v>1303</v>
      </c>
      <c r="N717" s="138" t="s">
        <v>30</v>
      </c>
      <c r="O717" s="159"/>
      <c r="P717" s="138"/>
      <c r="Q717" s="138" t="s">
        <v>30</v>
      </c>
      <c r="R717" s="138"/>
      <c r="S717" s="139" t="s">
        <v>6168</v>
      </c>
      <c r="T717" s="138" t="s">
        <v>6169</v>
      </c>
      <c r="Z717" s="130" t="str">
        <f t="shared" si="12"/>
        <v>19(16)覃泉灵</v>
      </c>
    </row>
    <row r="718" ht="19.5" customHeight="1" spans="1:26">
      <c r="A718" s="138">
        <v>714</v>
      </c>
      <c r="B718" s="138" t="s">
        <v>10014</v>
      </c>
      <c r="C718" s="138" t="s">
        <v>21</v>
      </c>
      <c r="D718" s="138" t="s">
        <v>379</v>
      </c>
      <c r="E718" s="138" t="s">
        <v>10015</v>
      </c>
      <c r="F718" s="138" t="s">
        <v>143</v>
      </c>
      <c r="G718" s="138">
        <v>17</v>
      </c>
      <c r="H718" s="138" t="s">
        <v>17964</v>
      </c>
      <c r="I718" s="138" t="s">
        <v>10017</v>
      </c>
      <c r="J718" s="138" t="s">
        <v>10018</v>
      </c>
      <c r="K718" s="138" t="s">
        <v>27</v>
      </c>
      <c r="L718" s="159">
        <v>44395</v>
      </c>
      <c r="M718" s="138" t="s">
        <v>17965</v>
      </c>
      <c r="N718" s="138" t="s">
        <v>30</v>
      </c>
      <c r="O718" s="159"/>
      <c r="P718" s="138"/>
      <c r="Q718" s="138" t="s">
        <v>30</v>
      </c>
      <c r="R718" s="138"/>
      <c r="S718" s="139" t="s">
        <v>10014</v>
      </c>
      <c r="T718" s="138" t="s">
        <v>10015</v>
      </c>
      <c r="Z718" s="130" t="str">
        <f t="shared" si="12"/>
        <v>19(16)韦瑜鸿</v>
      </c>
    </row>
    <row r="719" ht="19.5" customHeight="1" spans="1:26">
      <c r="A719" s="138">
        <v>715</v>
      </c>
      <c r="B719" s="138" t="s">
        <v>10019</v>
      </c>
      <c r="C719" s="138" t="s">
        <v>21</v>
      </c>
      <c r="D719" s="138" t="s">
        <v>379</v>
      </c>
      <c r="E719" s="138" t="s">
        <v>10020</v>
      </c>
      <c r="F719" s="138" t="s">
        <v>143</v>
      </c>
      <c r="G719" s="138">
        <v>18</v>
      </c>
      <c r="H719" s="138" t="s">
        <v>1750</v>
      </c>
      <c r="I719" s="138" t="s">
        <v>10021</v>
      </c>
      <c r="J719" s="138">
        <v>19977818207</v>
      </c>
      <c r="K719" s="138" t="s">
        <v>27</v>
      </c>
      <c r="L719" s="159">
        <v>44396</v>
      </c>
      <c r="M719" s="138" t="s">
        <v>1273</v>
      </c>
      <c r="N719" s="138" t="s">
        <v>30</v>
      </c>
      <c r="O719" s="159"/>
      <c r="P719" s="138"/>
      <c r="Q719" s="138" t="s">
        <v>30</v>
      </c>
      <c r="R719" s="138"/>
      <c r="S719" s="139" t="s">
        <v>10019</v>
      </c>
      <c r="T719" s="138" t="s">
        <v>10020</v>
      </c>
      <c r="Z719" s="130" t="str">
        <f t="shared" si="12"/>
        <v>19(16)蒙慧柳</v>
      </c>
    </row>
    <row r="720" ht="19.5" customHeight="1" spans="1:26">
      <c r="A720" s="138">
        <v>716</v>
      </c>
      <c r="B720" s="138" t="s">
        <v>10022</v>
      </c>
      <c r="C720" s="138" t="s">
        <v>21</v>
      </c>
      <c r="D720" s="138" t="s">
        <v>379</v>
      </c>
      <c r="E720" s="138" t="s">
        <v>10023</v>
      </c>
      <c r="F720" s="138" t="s">
        <v>143</v>
      </c>
      <c r="G720" s="138">
        <v>17</v>
      </c>
      <c r="H720" s="138" t="s">
        <v>1812</v>
      </c>
      <c r="I720" s="138" t="s">
        <v>10024</v>
      </c>
      <c r="J720" s="138">
        <v>18776864463</v>
      </c>
      <c r="K720" s="138" t="s">
        <v>27</v>
      </c>
      <c r="L720" s="159">
        <v>44404</v>
      </c>
      <c r="M720" s="138"/>
      <c r="N720" s="138"/>
      <c r="O720" s="159"/>
      <c r="P720" s="138"/>
      <c r="Q720" s="138"/>
      <c r="R720" s="138"/>
      <c r="S720" s="139" t="s">
        <v>10022</v>
      </c>
      <c r="T720" s="138" t="s">
        <v>10023</v>
      </c>
      <c r="Z720" s="130" t="str">
        <f t="shared" si="12"/>
        <v>19(16)罗玉婷</v>
      </c>
    </row>
    <row r="721" ht="19.5" customHeight="1" spans="1:26">
      <c r="A721" s="138">
        <v>717</v>
      </c>
      <c r="B721" s="138" t="s">
        <v>10025</v>
      </c>
      <c r="C721" s="138" t="s">
        <v>21</v>
      </c>
      <c r="D721" s="138" t="s">
        <v>379</v>
      </c>
      <c r="E721" s="138" t="s">
        <v>10026</v>
      </c>
      <c r="F721" s="138" t="s">
        <v>143</v>
      </c>
      <c r="G721" s="138">
        <v>17</v>
      </c>
      <c r="H721" s="138" t="s">
        <v>3557</v>
      </c>
      <c r="I721" s="138" t="s">
        <v>1534</v>
      </c>
      <c r="J721" s="138">
        <v>18707782981</v>
      </c>
      <c r="K721" s="138" t="s">
        <v>27</v>
      </c>
      <c r="L721" s="159">
        <v>44396</v>
      </c>
      <c r="M721" s="138" t="s">
        <v>6591</v>
      </c>
      <c r="N721" s="138"/>
      <c r="O721" s="159"/>
      <c r="P721" s="138"/>
      <c r="Q721" s="138"/>
      <c r="R721" s="138"/>
      <c r="S721" s="139" t="s">
        <v>10025</v>
      </c>
      <c r="T721" s="138" t="s">
        <v>10026</v>
      </c>
      <c r="Z721" s="130" t="str">
        <f t="shared" si="12"/>
        <v>19(16)覃婉清</v>
      </c>
    </row>
    <row r="722" ht="19.5" customHeight="1" spans="1:26">
      <c r="A722" s="138">
        <v>718</v>
      </c>
      <c r="B722" s="138" t="s">
        <v>10032</v>
      </c>
      <c r="C722" s="138" t="s">
        <v>21</v>
      </c>
      <c r="D722" s="138" t="s">
        <v>379</v>
      </c>
      <c r="E722" s="138" t="s">
        <v>10033</v>
      </c>
      <c r="F722" s="138" t="s">
        <v>143</v>
      </c>
      <c r="G722" s="138">
        <v>18</v>
      </c>
      <c r="H722" s="138" t="s">
        <v>10034</v>
      </c>
      <c r="I722" s="138" t="s">
        <v>10035</v>
      </c>
      <c r="J722" s="138" t="s">
        <v>10036</v>
      </c>
      <c r="K722" s="138" t="s">
        <v>27</v>
      </c>
      <c r="L722" s="159">
        <v>44399</v>
      </c>
      <c r="M722" s="138" t="s">
        <v>301</v>
      </c>
      <c r="N722" s="138" t="s">
        <v>30</v>
      </c>
      <c r="O722" s="159"/>
      <c r="P722" s="138"/>
      <c r="Q722" s="138" t="s">
        <v>30</v>
      </c>
      <c r="R722" s="138"/>
      <c r="S722" s="139" t="s">
        <v>10032</v>
      </c>
      <c r="T722" s="138" t="s">
        <v>10033</v>
      </c>
      <c r="Z722" s="130" t="str">
        <f t="shared" si="12"/>
        <v>19(16)韦曦</v>
      </c>
    </row>
    <row r="723" ht="19.5" customHeight="1" spans="1:26">
      <c r="A723" s="138">
        <v>719</v>
      </c>
      <c r="B723" s="138" t="s">
        <v>10042</v>
      </c>
      <c r="C723" s="138" t="s">
        <v>21</v>
      </c>
      <c r="D723" s="138" t="s">
        <v>379</v>
      </c>
      <c r="E723" s="138" t="s">
        <v>10043</v>
      </c>
      <c r="F723" s="138" t="s">
        <v>24</v>
      </c>
      <c r="G723" s="138">
        <v>16</v>
      </c>
      <c r="H723" s="138" t="s">
        <v>10044</v>
      </c>
      <c r="I723" s="138" t="s">
        <v>10045</v>
      </c>
      <c r="J723" s="138">
        <v>15015286063</v>
      </c>
      <c r="K723" s="138" t="s">
        <v>27</v>
      </c>
      <c r="L723" s="159">
        <v>44396</v>
      </c>
      <c r="M723" s="138" t="s">
        <v>5912</v>
      </c>
      <c r="N723" s="138"/>
      <c r="O723" s="159"/>
      <c r="P723" s="138"/>
      <c r="Q723" s="138"/>
      <c r="R723" s="138"/>
      <c r="S723" s="139" t="s">
        <v>10042</v>
      </c>
      <c r="T723" s="138" t="s">
        <v>10043</v>
      </c>
      <c r="Z723" s="130" t="str">
        <f t="shared" si="12"/>
        <v>19(16)黄山</v>
      </c>
    </row>
    <row r="724" ht="19.5" customHeight="1" spans="1:26">
      <c r="A724" s="138">
        <v>720</v>
      </c>
      <c r="B724" s="138" t="s">
        <v>10046</v>
      </c>
      <c r="C724" s="138" t="s">
        <v>21</v>
      </c>
      <c r="D724" s="138" t="s">
        <v>379</v>
      </c>
      <c r="E724" s="138" t="s">
        <v>10047</v>
      </c>
      <c r="F724" s="138" t="s">
        <v>143</v>
      </c>
      <c r="G724" s="138">
        <v>17</v>
      </c>
      <c r="H724" s="138" t="s">
        <v>17966</v>
      </c>
      <c r="I724" s="138" t="s">
        <v>10048</v>
      </c>
      <c r="J724" s="138">
        <v>15820381231</v>
      </c>
      <c r="K724" s="138" t="s">
        <v>27</v>
      </c>
      <c r="L724" s="159">
        <v>44399</v>
      </c>
      <c r="M724" s="138"/>
      <c r="N724" s="138"/>
      <c r="O724" s="159"/>
      <c r="P724" s="138"/>
      <c r="Q724" s="138"/>
      <c r="R724" s="138"/>
      <c r="S724" s="139" t="s">
        <v>10046</v>
      </c>
      <c r="T724" s="138" t="s">
        <v>10047</v>
      </c>
      <c r="Z724" s="130" t="str">
        <f t="shared" si="12"/>
        <v>19(16)杨春秋</v>
      </c>
    </row>
    <row r="725" ht="19.5" customHeight="1" spans="1:26">
      <c r="A725" s="138">
        <v>721</v>
      </c>
      <c r="B725" s="138" t="s">
        <v>10059</v>
      </c>
      <c r="C725" s="138" t="s">
        <v>21</v>
      </c>
      <c r="D725" s="138" t="s">
        <v>379</v>
      </c>
      <c r="E725" s="138" t="s">
        <v>10060</v>
      </c>
      <c r="F725" s="138" t="s">
        <v>24</v>
      </c>
      <c r="G725" s="138">
        <v>17</v>
      </c>
      <c r="H725" s="138" t="s">
        <v>3432</v>
      </c>
      <c r="I725" s="138" t="s">
        <v>2490</v>
      </c>
      <c r="J725" s="138">
        <v>17777939136</v>
      </c>
      <c r="K725" s="138" t="s">
        <v>27</v>
      </c>
      <c r="L725" s="159">
        <v>44403</v>
      </c>
      <c r="M725" s="138"/>
      <c r="N725" s="138"/>
      <c r="O725" s="159"/>
      <c r="P725" s="138"/>
      <c r="Q725" s="138"/>
      <c r="R725" s="138"/>
      <c r="S725" s="139" t="s">
        <v>10059</v>
      </c>
      <c r="T725" s="138" t="s">
        <v>10060</v>
      </c>
      <c r="Z725" s="130" t="str">
        <f t="shared" si="12"/>
        <v>19(16)韦方桥</v>
      </c>
    </row>
    <row r="726" ht="19.5" customHeight="1" spans="1:26">
      <c r="A726" s="138">
        <v>722</v>
      </c>
      <c r="B726" s="138" t="s">
        <v>10069</v>
      </c>
      <c r="C726" s="138" t="s">
        <v>21</v>
      </c>
      <c r="D726" s="138" t="s">
        <v>379</v>
      </c>
      <c r="E726" s="138" t="s">
        <v>10070</v>
      </c>
      <c r="F726" s="138" t="s">
        <v>143</v>
      </c>
      <c r="G726" s="138">
        <v>17</v>
      </c>
      <c r="H726" s="138" t="s">
        <v>10071</v>
      </c>
      <c r="I726" s="138" t="s">
        <v>10072</v>
      </c>
      <c r="J726" s="138">
        <v>19943187042</v>
      </c>
      <c r="K726" s="138" t="s">
        <v>27</v>
      </c>
      <c r="L726" s="159">
        <v>44400</v>
      </c>
      <c r="M726" s="138"/>
      <c r="N726" s="138"/>
      <c r="O726" s="159"/>
      <c r="P726" s="138"/>
      <c r="Q726" s="138"/>
      <c r="R726" s="138"/>
      <c r="S726" s="139" t="s">
        <v>10069</v>
      </c>
      <c r="T726" s="138" t="s">
        <v>10070</v>
      </c>
      <c r="Z726" s="130" t="str">
        <f t="shared" si="12"/>
        <v>19(16)蓝金连</v>
      </c>
    </row>
    <row r="727" ht="19.5" customHeight="1" spans="1:26">
      <c r="A727" s="138">
        <v>723</v>
      </c>
      <c r="B727" s="138" t="s">
        <v>10074</v>
      </c>
      <c r="C727" s="138" t="s">
        <v>21</v>
      </c>
      <c r="D727" s="138" t="s">
        <v>379</v>
      </c>
      <c r="E727" s="138" t="s">
        <v>10075</v>
      </c>
      <c r="F727" s="138" t="s">
        <v>24</v>
      </c>
      <c r="G727" s="138">
        <v>17</v>
      </c>
      <c r="H727" s="138" t="s">
        <v>10076</v>
      </c>
      <c r="I727" s="138" t="s">
        <v>10077</v>
      </c>
      <c r="J727" s="138">
        <v>15777803401</v>
      </c>
      <c r="K727" s="138" t="s">
        <v>27</v>
      </c>
      <c r="L727" s="159">
        <v>44397</v>
      </c>
      <c r="M727" s="138" t="s">
        <v>3693</v>
      </c>
      <c r="N727" s="138" t="s">
        <v>30</v>
      </c>
      <c r="O727" s="159"/>
      <c r="P727" s="138"/>
      <c r="Q727" s="138"/>
      <c r="R727" s="138"/>
      <c r="S727" s="139" t="s">
        <v>10074</v>
      </c>
      <c r="T727" s="138" t="s">
        <v>10075</v>
      </c>
      <c r="Z727" s="130" t="str">
        <f t="shared" si="12"/>
        <v>19(16)蓝能竟</v>
      </c>
    </row>
    <row r="728" ht="19.5" customHeight="1" spans="1:26">
      <c r="A728" s="138">
        <v>724</v>
      </c>
      <c r="B728" s="138" t="s">
        <v>10078</v>
      </c>
      <c r="C728" s="138" t="s">
        <v>21</v>
      </c>
      <c r="D728" s="138" t="s">
        <v>379</v>
      </c>
      <c r="E728" s="138" t="s">
        <v>10079</v>
      </c>
      <c r="F728" s="138" t="s">
        <v>24</v>
      </c>
      <c r="G728" s="138">
        <v>17</v>
      </c>
      <c r="H728" s="138" t="s">
        <v>10080</v>
      </c>
      <c r="I728" s="138" t="s">
        <v>10081</v>
      </c>
      <c r="J728" s="138">
        <v>13768182798</v>
      </c>
      <c r="K728" s="138" t="s">
        <v>27</v>
      </c>
      <c r="L728" s="159">
        <v>44396</v>
      </c>
      <c r="M728" s="138"/>
      <c r="N728" s="138"/>
      <c r="O728" s="159"/>
      <c r="P728" s="138"/>
      <c r="Q728" s="138"/>
      <c r="R728" s="138"/>
      <c r="S728" s="139" t="s">
        <v>10078</v>
      </c>
      <c r="T728" s="138" t="s">
        <v>10079</v>
      </c>
      <c r="Z728" s="130" t="str">
        <f t="shared" si="12"/>
        <v>19(16)邓正培</v>
      </c>
    </row>
    <row r="729" ht="19.5" customHeight="1" spans="1:26">
      <c r="A729" s="138">
        <v>725</v>
      </c>
      <c r="B729" s="138" t="s">
        <v>10082</v>
      </c>
      <c r="C729" s="138" t="s">
        <v>21</v>
      </c>
      <c r="D729" s="138" t="s">
        <v>379</v>
      </c>
      <c r="E729" s="138" t="s">
        <v>5666</v>
      </c>
      <c r="F729" s="138" t="s">
        <v>143</v>
      </c>
      <c r="G729" s="138">
        <v>17</v>
      </c>
      <c r="H729" s="138" t="s">
        <v>17967</v>
      </c>
      <c r="I729" s="138" t="s">
        <v>10083</v>
      </c>
      <c r="J729" s="138">
        <v>18707784709</v>
      </c>
      <c r="K729" s="138" t="s">
        <v>27</v>
      </c>
      <c r="L729" s="159">
        <v>44395</v>
      </c>
      <c r="M729" s="138"/>
      <c r="N729" s="138"/>
      <c r="O729" s="159"/>
      <c r="P729" s="138"/>
      <c r="Q729" s="138"/>
      <c r="R729" s="138"/>
      <c r="S729" s="139" t="s">
        <v>10082</v>
      </c>
      <c r="T729" s="138" t="s">
        <v>5666</v>
      </c>
      <c r="Z729" s="130" t="str">
        <f t="shared" si="12"/>
        <v>19(16)蓝倩</v>
      </c>
    </row>
    <row r="730" ht="19.5" customHeight="1" spans="1:26">
      <c r="A730" s="138">
        <v>726</v>
      </c>
      <c r="B730" s="138" t="s">
        <v>10089</v>
      </c>
      <c r="C730" s="138" t="s">
        <v>21</v>
      </c>
      <c r="D730" s="138" t="s">
        <v>379</v>
      </c>
      <c r="E730" s="138" t="s">
        <v>10090</v>
      </c>
      <c r="F730" s="138" t="s">
        <v>143</v>
      </c>
      <c r="G730" s="138">
        <v>16</v>
      </c>
      <c r="H730" s="138" t="s">
        <v>10091</v>
      </c>
      <c r="I730" s="138" t="s">
        <v>10092</v>
      </c>
      <c r="J730" s="138">
        <v>13517585465</v>
      </c>
      <c r="K730" s="138" t="s">
        <v>27</v>
      </c>
      <c r="L730" s="159">
        <v>44395</v>
      </c>
      <c r="M730" s="138" t="s">
        <v>1352</v>
      </c>
      <c r="N730" s="138" t="s">
        <v>30</v>
      </c>
      <c r="O730" s="159"/>
      <c r="P730" s="138"/>
      <c r="Q730" s="138" t="s">
        <v>30</v>
      </c>
      <c r="R730" s="138"/>
      <c r="S730" s="139" t="s">
        <v>10089</v>
      </c>
      <c r="T730" s="138" t="s">
        <v>10090</v>
      </c>
      <c r="Z730" s="130" t="str">
        <f t="shared" si="12"/>
        <v>19(16)唐柳姣</v>
      </c>
    </row>
    <row r="731" ht="19.5" customHeight="1" spans="1:26">
      <c r="A731" s="138">
        <v>727</v>
      </c>
      <c r="B731" s="138" t="s">
        <v>10105</v>
      </c>
      <c r="C731" s="138" t="s">
        <v>21</v>
      </c>
      <c r="D731" s="138" t="s">
        <v>379</v>
      </c>
      <c r="E731" s="138" t="s">
        <v>10106</v>
      </c>
      <c r="F731" s="138" t="s">
        <v>143</v>
      </c>
      <c r="G731" s="138">
        <v>17</v>
      </c>
      <c r="H731" s="138" t="s">
        <v>17968</v>
      </c>
      <c r="I731" s="138" t="s">
        <v>10107</v>
      </c>
      <c r="J731" s="138">
        <v>13097985845</v>
      </c>
      <c r="K731" s="138" t="s">
        <v>27</v>
      </c>
      <c r="L731" s="159">
        <v>44395</v>
      </c>
      <c r="M731" s="138"/>
      <c r="N731" s="138"/>
      <c r="O731" s="159"/>
      <c r="P731" s="138"/>
      <c r="Q731" s="138"/>
      <c r="R731" s="138"/>
      <c r="S731" s="139" t="s">
        <v>10105</v>
      </c>
      <c r="T731" s="138" t="s">
        <v>10106</v>
      </c>
      <c r="Z731" s="130" t="str">
        <f t="shared" si="12"/>
        <v>19(16)韦俏珍</v>
      </c>
    </row>
    <row r="732" ht="19.5" customHeight="1" spans="1:26">
      <c r="A732" s="138">
        <v>728</v>
      </c>
      <c r="B732" s="138" t="s">
        <v>10109</v>
      </c>
      <c r="C732" s="138" t="s">
        <v>21</v>
      </c>
      <c r="D732" s="138" t="s">
        <v>379</v>
      </c>
      <c r="E732" s="138" t="s">
        <v>10110</v>
      </c>
      <c r="F732" s="138" t="s">
        <v>24</v>
      </c>
      <c r="G732" s="138">
        <v>17</v>
      </c>
      <c r="H732" s="138" t="s">
        <v>10111</v>
      </c>
      <c r="I732" s="138" t="s">
        <v>6416</v>
      </c>
      <c r="J732" s="138">
        <v>13977891748</v>
      </c>
      <c r="K732" s="138" t="s">
        <v>27</v>
      </c>
      <c r="L732" s="159">
        <v>44397</v>
      </c>
      <c r="M732" s="138"/>
      <c r="N732" s="138"/>
      <c r="O732" s="159"/>
      <c r="P732" s="138"/>
      <c r="Q732" s="138"/>
      <c r="R732" s="138"/>
      <c r="S732" s="139" t="s">
        <v>10109</v>
      </c>
      <c r="T732" s="138" t="s">
        <v>10110</v>
      </c>
      <c r="Z732" s="130" t="str">
        <f t="shared" si="12"/>
        <v>19(16)唐启机</v>
      </c>
    </row>
    <row r="733" ht="19.5" customHeight="1" spans="1:26">
      <c r="A733" s="138">
        <v>729</v>
      </c>
      <c r="B733" s="138" t="s">
        <v>10121</v>
      </c>
      <c r="C733" s="138" t="s">
        <v>21</v>
      </c>
      <c r="D733" s="138" t="s">
        <v>379</v>
      </c>
      <c r="E733" s="138" t="s">
        <v>10122</v>
      </c>
      <c r="F733" s="138" t="s">
        <v>24</v>
      </c>
      <c r="G733" s="138">
        <v>17</v>
      </c>
      <c r="H733" s="138" t="s">
        <v>17681</v>
      </c>
      <c r="I733" s="138" t="s">
        <v>10123</v>
      </c>
      <c r="J733" s="138">
        <v>13768380134</v>
      </c>
      <c r="K733" s="138" t="s">
        <v>27</v>
      </c>
      <c r="L733" s="159">
        <v>44397</v>
      </c>
      <c r="M733" s="138"/>
      <c r="N733" s="138"/>
      <c r="O733" s="159"/>
      <c r="P733" s="138"/>
      <c r="Q733" s="138"/>
      <c r="R733" s="138"/>
      <c r="S733" s="139" t="s">
        <v>10121</v>
      </c>
      <c r="T733" s="138" t="s">
        <v>10122</v>
      </c>
      <c r="Z733" s="130" t="str">
        <f t="shared" si="12"/>
        <v>19(16)蓝能术</v>
      </c>
    </row>
    <row r="734" ht="19.5" customHeight="1" spans="1:26">
      <c r="A734" s="138">
        <v>730</v>
      </c>
      <c r="B734" s="138" t="s">
        <v>10124</v>
      </c>
      <c r="C734" s="138" t="s">
        <v>21</v>
      </c>
      <c r="D734" s="138" t="s">
        <v>379</v>
      </c>
      <c r="E734" s="138" t="s">
        <v>10125</v>
      </c>
      <c r="F734" s="138" t="s">
        <v>143</v>
      </c>
      <c r="G734" s="138">
        <v>17</v>
      </c>
      <c r="H734" s="138" t="s">
        <v>17618</v>
      </c>
      <c r="I734" s="138" t="s">
        <v>10126</v>
      </c>
      <c r="J734" s="138">
        <v>15078572813</v>
      </c>
      <c r="K734" s="138" t="s">
        <v>27</v>
      </c>
      <c r="L734" s="159">
        <v>44395</v>
      </c>
      <c r="M734" s="138"/>
      <c r="N734" s="138"/>
      <c r="O734" s="159"/>
      <c r="P734" s="138"/>
      <c r="Q734" s="138"/>
      <c r="R734" s="138"/>
      <c r="S734" s="139" t="s">
        <v>10124</v>
      </c>
      <c r="T734" s="138" t="s">
        <v>10125</v>
      </c>
      <c r="Z734" s="130" t="str">
        <f t="shared" si="12"/>
        <v>19(16)韦凤铝</v>
      </c>
    </row>
    <row r="735" ht="19.5" customHeight="1" spans="1:26">
      <c r="A735" s="138">
        <v>731</v>
      </c>
      <c r="B735" s="138" t="s">
        <v>10134</v>
      </c>
      <c r="C735" s="138" t="s">
        <v>21</v>
      </c>
      <c r="D735" s="138" t="s">
        <v>379</v>
      </c>
      <c r="E735" s="138" t="s">
        <v>10135</v>
      </c>
      <c r="F735" s="138" t="s">
        <v>143</v>
      </c>
      <c r="G735" s="138">
        <v>17</v>
      </c>
      <c r="H735" s="138" t="s">
        <v>37</v>
      </c>
      <c r="I735" s="138" t="s">
        <v>10136</v>
      </c>
      <c r="J735" s="138">
        <v>15289658987</v>
      </c>
      <c r="K735" s="138" t="s">
        <v>27</v>
      </c>
      <c r="L735" s="159">
        <v>44394</v>
      </c>
      <c r="M735" s="138"/>
      <c r="N735" s="138"/>
      <c r="O735" s="159"/>
      <c r="P735" s="138"/>
      <c r="Q735" s="138"/>
      <c r="R735" s="138"/>
      <c r="S735" s="139" t="s">
        <v>10134</v>
      </c>
      <c r="T735" s="138" t="s">
        <v>10135</v>
      </c>
      <c r="Z735" s="130" t="str">
        <f t="shared" si="12"/>
        <v>19(16)覃美</v>
      </c>
    </row>
    <row r="736" ht="19.5" customHeight="1" spans="1:26">
      <c r="A736" s="138">
        <v>732</v>
      </c>
      <c r="B736" s="138" t="s">
        <v>10143</v>
      </c>
      <c r="C736" s="138" t="s">
        <v>21</v>
      </c>
      <c r="D736" s="138" t="s">
        <v>379</v>
      </c>
      <c r="E736" s="138" t="s">
        <v>10144</v>
      </c>
      <c r="F736" s="138" t="s">
        <v>143</v>
      </c>
      <c r="G736" s="138">
        <v>17</v>
      </c>
      <c r="H736" s="138" t="s">
        <v>17969</v>
      </c>
      <c r="I736" s="138" t="s">
        <v>1156</v>
      </c>
      <c r="J736" s="138">
        <v>15078553148</v>
      </c>
      <c r="K736" s="138" t="s">
        <v>27</v>
      </c>
      <c r="L736" s="159">
        <v>44404</v>
      </c>
      <c r="M736" s="138"/>
      <c r="N736" s="138"/>
      <c r="O736" s="159"/>
      <c r="P736" s="138"/>
      <c r="Q736" s="138"/>
      <c r="R736" s="138"/>
      <c r="S736" s="139" t="s">
        <v>10143</v>
      </c>
      <c r="T736" s="138" t="s">
        <v>10144</v>
      </c>
      <c r="Z736" s="130" t="str">
        <f t="shared" si="12"/>
        <v>19(16)唐芳春</v>
      </c>
    </row>
    <row r="737" ht="19.5" customHeight="1" spans="1:26">
      <c r="A737" s="138">
        <v>733</v>
      </c>
      <c r="B737" s="138" t="s">
        <v>10147</v>
      </c>
      <c r="C737" s="138" t="s">
        <v>21</v>
      </c>
      <c r="D737" s="138" t="s">
        <v>379</v>
      </c>
      <c r="E737" s="138" t="s">
        <v>10148</v>
      </c>
      <c r="F737" s="138" t="s">
        <v>24</v>
      </c>
      <c r="G737" s="138">
        <v>17</v>
      </c>
      <c r="H737" s="138" t="s">
        <v>10149</v>
      </c>
      <c r="I737" s="138" t="s">
        <v>10150</v>
      </c>
      <c r="J737" s="138">
        <v>13652472182</v>
      </c>
      <c r="K737" s="138" t="s">
        <v>27</v>
      </c>
      <c r="L737" s="159">
        <v>44416</v>
      </c>
      <c r="M737" s="138" t="s">
        <v>3693</v>
      </c>
      <c r="N737" s="138" t="s">
        <v>30</v>
      </c>
      <c r="O737" s="159"/>
      <c r="P737" s="138"/>
      <c r="Q737" s="138" t="s">
        <v>30</v>
      </c>
      <c r="R737" s="138"/>
      <c r="S737" s="139" t="s">
        <v>10147</v>
      </c>
      <c r="T737" s="138" t="s">
        <v>10148</v>
      </c>
      <c r="Z737" s="130" t="str">
        <f t="shared" si="12"/>
        <v>19(16)卢有琦</v>
      </c>
    </row>
    <row r="738" ht="19.5" customHeight="1" spans="1:26">
      <c r="A738" s="138">
        <v>734</v>
      </c>
      <c r="B738" s="138" t="s">
        <v>10154</v>
      </c>
      <c r="C738" s="138" t="s">
        <v>21</v>
      </c>
      <c r="D738" s="138" t="s">
        <v>379</v>
      </c>
      <c r="E738" s="138" t="s">
        <v>10155</v>
      </c>
      <c r="F738" s="138" t="s">
        <v>24</v>
      </c>
      <c r="G738" s="138">
        <v>17</v>
      </c>
      <c r="H738" s="138" t="s">
        <v>17970</v>
      </c>
      <c r="I738" s="138" t="s">
        <v>10157</v>
      </c>
      <c r="J738" s="138" t="s">
        <v>10158</v>
      </c>
      <c r="K738" s="138" t="s">
        <v>27</v>
      </c>
      <c r="L738" s="159">
        <v>44395</v>
      </c>
      <c r="M738" s="138" t="s">
        <v>28</v>
      </c>
      <c r="N738" s="138" t="s">
        <v>30</v>
      </c>
      <c r="O738" s="159"/>
      <c r="P738" s="138"/>
      <c r="Q738" s="138"/>
      <c r="R738" s="138" t="s">
        <v>10159</v>
      </c>
      <c r="S738" s="139" t="s">
        <v>10154</v>
      </c>
      <c r="T738" s="138" t="s">
        <v>10155</v>
      </c>
      <c r="Z738" s="130" t="str">
        <f t="shared" si="12"/>
        <v>19(16)韦昌滂</v>
      </c>
    </row>
    <row r="739" ht="19.5" customHeight="1" spans="1:26">
      <c r="A739" s="138">
        <v>735</v>
      </c>
      <c r="B739" s="138" t="s">
        <v>10160</v>
      </c>
      <c r="C739" s="138" t="s">
        <v>21</v>
      </c>
      <c r="D739" s="138" t="s">
        <v>379</v>
      </c>
      <c r="E739" s="138" t="s">
        <v>10161</v>
      </c>
      <c r="F739" s="138" t="s">
        <v>24</v>
      </c>
      <c r="G739" s="138">
        <v>17</v>
      </c>
      <c r="H739" s="138" t="s">
        <v>17971</v>
      </c>
      <c r="I739" s="138" t="s">
        <v>10163</v>
      </c>
      <c r="J739" s="138">
        <v>15277892088</v>
      </c>
      <c r="K739" s="138" t="s">
        <v>27</v>
      </c>
      <c r="L739" s="159">
        <v>44396</v>
      </c>
      <c r="M739" s="138"/>
      <c r="N739" s="138"/>
      <c r="O739" s="159"/>
      <c r="P739" s="138"/>
      <c r="Q739" s="138"/>
      <c r="R739" s="138"/>
      <c r="S739" s="139" t="s">
        <v>10160</v>
      </c>
      <c r="T739" s="138" t="s">
        <v>10161</v>
      </c>
      <c r="Z739" s="130" t="str">
        <f t="shared" si="12"/>
        <v>19(16)赵荣涛</v>
      </c>
    </row>
    <row r="740" ht="19.5" customHeight="1" spans="1:26">
      <c r="A740" s="138">
        <v>736</v>
      </c>
      <c r="B740" s="138" t="s">
        <v>10164</v>
      </c>
      <c r="C740" s="138" t="s">
        <v>21</v>
      </c>
      <c r="D740" s="138" t="s">
        <v>379</v>
      </c>
      <c r="E740" s="138" t="s">
        <v>10165</v>
      </c>
      <c r="F740" s="138" t="s">
        <v>143</v>
      </c>
      <c r="G740" s="138">
        <v>15</v>
      </c>
      <c r="H740" s="138" t="s">
        <v>1452</v>
      </c>
      <c r="I740" s="138" t="s">
        <v>10166</v>
      </c>
      <c r="J740" s="138">
        <v>18977894020</v>
      </c>
      <c r="K740" s="138" t="s">
        <v>27</v>
      </c>
      <c r="L740" s="159">
        <v>44395</v>
      </c>
      <c r="M740" s="138"/>
      <c r="N740" s="138"/>
      <c r="O740" s="159"/>
      <c r="P740" s="138"/>
      <c r="Q740" s="138"/>
      <c r="R740" s="138"/>
      <c r="S740" s="139" t="s">
        <v>10164</v>
      </c>
      <c r="T740" s="138" t="s">
        <v>10165</v>
      </c>
      <c r="Z740" s="130" t="str">
        <f t="shared" si="12"/>
        <v>19(16)蓝柳湘</v>
      </c>
    </row>
    <row r="741" ht="19.5" customHeight="1" spans="1:26">
      <c r="A741" s="138">
        <v>737</v>
      </c>
      <c r="B741" s="138" t="s">
        <v>10176</v>
      </c>
      <c r="C741" s="138" t="s">
        <v>21</v>
      </c>
      <c r="D741" s="138" t="s">
        <v>379</v>
      </c>
      <c r="E741" s="138" t="s">
        <v>10177</v>
      </c>
      <c r="F741" s="138" t="s">
        <v>143</v>
      </c>
      <c r="G741" s="138">
        <v>17</v>
      </c>
      <c r="H741" s="138" t="s">
        <v>7704</v>
      </c>
      <c r="I741" s="138" t="s">
        <v>10178</v>
      </c>
      <c r="J741" s="138" t="s">
        <v>10179</v>
      </c>
      <c r="K741" s="138" t="s">
        <v>27</v>
      </c>
      <c r="L741" s="159">
        <v>44395</v>
      </c>
      <c r="M741" s="138" t="s">
        <v>2747</v>
      </c>
      <c r="N741" s="138" t="s">
        <v>30</v>
      </c>
      <c r="O741" s="159"/>
      <c r="P741" s="138"/>
      <c r="Q741" s="138"/>
      <c r="R741" s="138"/>
      <c r="S741" s="139" t="s">
        <v>10176</v>
      </c>
      <c r="T741" s="138" t="s">
        <v>10177</v>
      </c>
      <c r="Z741" s="130" t="str">
        <f t="shared" si="12"/>
        <v>19(16)符妃婷</v>
      </c>
    </row>
    <row r="742" ht="19.5" customHeight="1" spans="1:26">
      <c r="A742" s="138">
        <v>738</v>
      </c>
      <c r="B742" s="138" t="s">
        <v>8640</v>
      </c>
      <c r="C742" s="138" t="s">
        <v>21</v>
      </c>
      <c r="D742" s="138" t="s">
        <v>379</v>
      </c>
      <c r="E742" s="138" t="s">
        <v>1151</v>
      </c>
      <c r="F742" s="138" t="s">
        <v>143</v>
      </c>
      <c r="G742" s="138">
        <v>17</v>
      </c>
      <c r="H742" s="138" t="s">
        <v>17972</v>
      </c>
      <c r="I742" s="138" t="s">
        <v>10186</v>
      </c>
      <c r="J742" s="138">
        <v>13724108208</v>
      </c>
      <c r="K742" s="138" t="s">
        <v>27</v>
      </c>
      <c r="L742" s="159">
        <v>44395</v>
      </c>
      <c r="M742" s="138" t="s">
        <v>2172</v>
      </c>
      <c r="N742" s="138" t="s">
        <v>30</v>
      </c>
      <c r="O742" s="159"/>
      <c r="P742" s="138"/>
      <c r="Q742" s="138" t="s">
        <v>30</v>
      </c>
      <c r="R742" s="138" t="s">
        <v>17973</v>
      </c>
      <c r="S742" s="139" t="s">
        <v>8640</v>
      </c>
      <c r="T742" s="138" t="s">
        <v>1151</v>
      </c>
      <c r="Z742" s="130" t="str">
        <f t="shared" si="12"/>
        <v>19(16)韦婷</v>
      </c>
    </row>
    <row r="743" ht="19.5" customHeight="1" spans="1:26">
      <c r="A743" s="138">
        <v>739</v>
      </c>
      <c r="B743" s="138" t="s">
        <v>10197</v>
      </c>
      <c r="C743" s="138" t="s">
        <v>21</v>
      </c>
      <c r="D743" s="138" t="s">
        <v>379</v>
      </c>
      <c r="E743" s="138" t="s">
        <v>10198</v>
      </c>
      <c r="F743" s="138" t="s">
        <v>24</v>
      </c>
      <c r="G743" s="138">
        <v>17</v>
      </c>
      <c r="H743" s="138" t="s">
        <v>17974</v>
      </c>
      <c r="I743" s="138" t="s">
        <v>10200</v>
      </c>
      <c r="J743" s="138">
        <v>19977884202</v>
      </c>
      <c r="K743" s="138" t="s">
        <v>27</v>
      </c>
      <c r="L743" s="159">
        <v>44406</v>
      </c>
      <c r="M743" s="138"/>
      <c r="N743" s="138"/>
      <c r="O743" s="159"/>
      <c r="P743" s="138"/>
      <c r="Q743" s="138"/>
      <c r="R743" s="138"/>
      <c r="S743" s="139" t="s">
        <v>10197</v>
      </c>
      <c r="T743" s="138" t="s">
        <v>10198</v>
      </c>
      <c r="Z743" s="130" t="str">
        <f t="shared" si="12"/>
        <v>19(16)覃宝</v>
      </c>
    </row>
    <row r="744" ht="19.5" customHeight="1" spans="1:26">
      <c r="A744" s="138">
        <v>740</v>
      </c>
      <c r="B744" s="138" t="s">
        <v>10201</v>
      </c>
      <c r="C744" s="138" t="s">
        <v>21</v>
      </c>
      <c r="D744" s="138" t="s">
        <v>379</v>
      </c>
      <c r="E744" s="138" t="s">
        <v>10202</v>
      </c>
      <c r="F744" s="138" t="s">
        <v>24</v>
      </c>
      <c r="G744" s="138">
        <v>17</v>
      </c>
      <c r="H744" s="138" t="s">
        <v>17717</v>
      </c>
      <c r="I744" s="138" t="s">
        <v>10203</v>
      </c>
      <c r="J744" s="138" t="s">
        <v>10204</v>
      </c>
      <c r="K744" s="138" t="s">
        <v>27</v>
      </c>
      <c r="L744" s="159">
        <v>44396</v>
      </c>
      <c r="M744" s="138"/>
      <c r="N744" s="138"/>
      <c r="O744" s="159"/>
      <c r="P744" s="138"/>
      <c r="Q744" s="138"/>
      <c r="R744" s="138"/>
      <c r="S744" s="139" t="s">
        <v>10201</v>
      </c>
      <c r="T744" s="138" t="s">
        <v>10202</v>
      </c>
      <c r="Z744" s="130" t="str">
        <f t="shared" si="12"/>
        <v>19(16)黄初恒</v>
      </c>
    </row>
    <row r="745" ht="19.5" customHeight="1" spans="1:26">
      <c r="A745" s="138">
        <v>741</v>
      </c>
      <c r="B745" s="138" t="s">
        <v>10205</v>
      </c>
      <c r="C745" s="138" t="s">
        <v>21</v>
      </c>
      <c r="D745" s="138" t="s">
        <v>379</v>
      </c>
      <c r="E745" s="138" t="s">
        <v>10206</v>
      </c>
      <c r="F745" s="138" t="s">
        <v>143</v>
      </c>
      <c r="G745" s="138">
        <v>17</v>
      </c>
      <c r="H745" s="138" t="s">
        <v>10207</v>
      </c>
      <c r="I745" s="138" t="s">
        <v>10208</v>
      </c>
      <c r="J745" s="138" t="s">
        <v>10209</v>
      </c>
      <c r="K745" s="138" t="s">
        <v>27</v>
      </c>
      <c r="L745" s="159">
        <v>44394</v>
      </c>
      <c r="M745" s="138" t="s">
        <v>2172</v>
      </c>
      <c r="N745" s="138" t="s">
        <v>30</v>
      </c>
      <c r="O745" s="159"/>
      <c r="P745" s="138"/>
      <c r="Q745" s="138"/>
      <c r="R745" s="138" t="s">
        <v>10159</v>
      </c>
      <c r="S745" s="139" t="s">
        <v>10205</v>
      </c>
      <c r="T745" s="138" t="s">
        <v>10206</v>
      </c>
      <c r="Z745" s="130" t="str">
        <f t="shared" si="12"/>
        <v>19(16)韦妮</v>
      </c>
    </row>
    <row r="746" ht="19.5" customHeight="1" spans="1:26">
      <c r="A746" s="138">
        <v>742</v>
      </c>
      <c r="B746" s="138" t="s">
        <v>10212</v>
      </c>
      <c r="C746" s="138" t="s">
        <v>21</v>
      </c>
      <c r="D746" s="138" t="s">
        <v>379</v>
      </c>
      <c r="E746" s="138" t="s">
        <v>10213</v>
      </c>
      <c r="F746" s="138" t="s">
        <v>24</v>
      </c>
      <c r="G746" s="138">
        <v>17</v>
      </c>
      <c r="H746" s="139" t="s">
        <v>17727</v>
      </c>
      <c r="I746" s="138" t="s">
        <v>10214</v>
      </c>
      <c r="J746" s="138">
        <v>15717787579</v>
      </c>
      <c r="K746" s="138" t="s">
        <v>30</v>
      </c>
      <c r="L746" s="159"/>
      <c r="M746" s="138"/>
      <c r="N746" s="138"/>
      <c r="O746" s="159"/>
      <c r="P746" s="138"/>
      <c r="Q746" s="138"/>
      <c r="R746" s="138"/>
      <c r="S746" s="139" t="s">
        <v>10212</v>
      </c>
      <c r="T746" s="138"/>
      <c r="Z746" s="130" t="str">
        <f t="shared" si="12"/>
        <v>19(16)唐啟栟</v>
      </c>
    </row>
    <row r="747" ht="19.5" customHeight="1" spans="1:26">
      <c r="A747" s="138">
        <v>743</v>
      </c>
      <c r="B747" s="138" t="s">
        <v>10216</v>
      </c>
      <c r="C747" s="138" t="s">
        <v>21</v>
      </c>
      <c r="D747" s="138" t="s">
        <v>379</v>
      </c>
      <c r="E747" s="138" t="s">
        <v>10217</v>
      </c>
      <c r="F747" s="138" t="s">
        <v>143</v>
      </c>
      <c r="G747" s="138">
        <v>17</v>
      </c>
      <c r="H747" s="138" t="s">
        <v>1286</v>
      </c>
      <c r="I747" s="138" t="s">
        <v>10218</v>
      </c>
      <c r="J747" s="138">
        <v>13788283494</v>
      </c>
      <c r="K747" s="138" t="s">
        <v>27</v>
      </c>
      <c r="L747" s="159">
        <v>44399</v>
      </c>
      <c r="M747" s="138"/>
      <c r="N747" s="138"/>
      <c r="O747" s="159"/>
      <c r="P747" s="138"/>
      <c r="Q747" s="138"/>
      <c r="R747" s="138"/>
      <c r="S747" s="139" t="s">
        <v>10216</v>
      </c>
      <c r="T747" s="138" t="s">
        <v>10217</v>
      </c>
      <c r="Z747" s="130" t="str">
        <f t="shared" si="12"/>
        <v>19(16)覃静茹</v>
      </c>
    </row>
    <row r="748" ht="19.5" customHeight="1" spans="1:26">
      <c r="A748" s="138">
        <v>744</v>
      </c>
      <c r="B748" s="138" t="s">
        <v>10229</v>
      </c>
      <c r="C748" s="138" t="s">
        <v>21</v>
      </c>
      <c r="D748" s="138" t="s">
        <v>379</v>
      </c>
      <c r="E748" s="138" t="s">
        <v>10230</v>
      </c>
      <c r="F748" s="138" t="s">
        <v>143</v>
      </c>
      <c r="G748" s="138">
        <v>17</v>
      </c>
      <c r="H748" s="138" t="s">
        <v>17615</v>
      </c>
      <c r="I748" s="138" t="s">
        <v>10231</v>
      </c>
      <c r="J748" s="138">
        <v>18407782800</v>
      </c>
      <c r="K748" s="138" t="s">
        <v>27</v>
      </c>
      <c r="L748" s="159">
        <v>44394</v>
      </c>
      <c r="M748" s="138" t="s">
        <v>2172</v>
      </c>
      <c r="N748" s="138" t="s">
        <v>30</v>
      </c>
      <c r="O748" s="159"/>
      <c r="P748" s="138"/>
      <c r="Q748" s="138"/>
      <c r="R748" s="138"/>
      <c r="S748" s="139" t="s">
        <v>10229</v>
      </c>
      <c r="T748" s="138" t="s">
        <v>10230</v>
      </c>
      <c r="Z748" s="130" t="str">
        <f t="shared" si="12"/>
        <v>19(16)陆覃丹</v>
      </c>
    </row>
    <row r="749" ht="19.5" customHeight="1" spans="1:26">
      <c r="A749" s="138">
        <v>745</v>
      </c>
      <c r="B749" s="138" t="s">
        <v>10097</v>
      </c>
      <c r="C749" s="138" t="s">
        <v>21</v>
      </c>
      <c r="D749" s="138" t="s">
        <v>379</v>
      </c>
      <c r="E749" s="138" t="s">
        <v>10098</v>
      </c>
      <c r="F749" s="138" t="s">
        <v>143</v>
      </c>
      <c r="G749" s="138">
        <v>17</v>
      </c>
      <c r="H749" s="138" t="s">
        <v>10099</v>
      </c>
      <c r="I749" s="138" t="s">
        <v>10100</v>
      </c>
      <c r="J749" s="138">
        <v>18776874435</v>
      </c>
      <c r="K749" s="138" t="s">
        <v>27</v>
      </c>
      <c r="L749" s="159">
        <v>44401</v>
      </c>
      <c r="M749" s="138"/>
      <c r="N749" s="138"/>
      <c r="O749" s="159"/>
      <c r="P749" s="138"/>
      <c r="Q749" s="138"/>
      <c r="R749" s="138"/>
      <c r="S749" s="139" t="s">
        <v>10097</v>
      </c>
      <c r="T749" s="138" t="s">
        <v>10098</v>
      </c>
      <c r="Z749" s="130" t="str">
        <f t="shared" si="12"/>
        <v>19(16)蒙玉柳</v>
      </c>
    </row>
    <row r="750" ht="19.5" customHeight="1" spans="1:26">
      <c r="A750" s="138">
        <v>746</v>
      </c>
      <c r="B750" s="138" t="s">
        <v>10040</v>
      </c>
      <c r="C750" s="138" t="s">
        <v>21</v>
      </c>
      <c r="D750" s="138" t="s">
        <v>379</v>
      </c>
      <c r="E750" s="138" t="s">
        <v>10041</v>
      </c>
      <c r="F750" s="138" t="s">
        <v>143</v>
      </c>
      <c r="G750" s="138">
        <v>16</v>
      </c>
      <c r="H750" s="138" t="s">
        <v>3797</v>
      </c>
      <c r="I750" s="138" t="s">
        <v>3798</v>
      </c>
      <c r="J750" s="138">
        <v>17807830395</v>
      </c>
      <c r="K750" s="138" t="s">
        <v>27</v>
      </c>
      <c r="L750" s="159">
        <v>44397</v>
      </c>
      <c r="M750" s="138"/>
      <c r="N750" s="138"/>
      <c r="O750" s="159"/>
      <c r="P750" s="138"/>
      <c r="Q750" s="138"/>
      <c r="R750" s="138"/>
      <c r="S750" s="139" t="s">
        <v>10040</v>
      </c>
      <c r="T750" s="138" t="s">
        <v>10041</v>
      </c>
      <c r="Z750" s="130" t="str">
        <f t="shared" si="12"/>
        <v>19(16)韦雲侨</v>
      </c>
    </row>
    <row r="751" ht="19.5" customHeight="1" spans="1:26">
      <c r="A751" s="138">
        <v>747</v>
      </c>
      <c r="B751" s="138" t="s">
        <v>17958</v>
      </c>
      <c r="C751" s="138" t="s">
        <v>21</v>
      </c>
      <c r="D751" s="138" t="s">
        <v>379</v>
      </c>
      <c r="E751" s="138" t="s">
        <v>9954</v>
      </c>
      <c r="F751" s="138" t="s">
        <v>143</v>
      </c>
      <c r="G751" s="138">
        <v>16</v>
      </c>
      <c r="H751" s="138" t="s">
        <v>2256</v>
      </c>
      <c r="I751" s="138" t="s">
        <v>9955</v>
      </c>
      <c r="J751" s="138">
        <v>15577638831</v>
      </c>
      <c r="K751" s="138" t="s">
        <v>27</v>
      </c>
      <c r="L751" s="159">
        <v>44395</v>
      </c>
      <c r="M751" s="138" t="s">
        <v>1288</v>
      </c>
      <c r="N751" s="138" t="s">
        <v>27</v>
      </c>
      <c r="O751" s="200" t="s">
        <v>30</v>
      </c>
      <c r="P751" s="138"/>
      <c r="Q751" s="138"/>
      <c r="R751" s="138"/>
      <c r="S751" s="139" t="s">
        <v>17958</v>
      </c>
      <c r="T751" s="138" t="s">
        <v>9954</v>
      </c>
      <c r="Z751" s="130" t="str">
        <f t="shared" si="12"/>
        <v>19(16)蒙艳娇</v>
      </c>
    </row>
    <row r="752" ht="19.5" customHeight="1" spans="1:26">
      <c r="A752" s="138">
        <v>748</v>
      </c>
      <c r="B752" s="138" t="s">
        <v>10006</v>
      </c>
      <c r="C752" s="138" t="s">
        <v>21</v>
      </c>
      <c r="D752" s="138" t="s">
        <v>379</v>
      </c>
      <c r="E752" s="138" t="s">
        <v>10007</v>
      </c>
      <c r="F752" s="138" t="s">
        <v>143</v>
      </c>
      <c r="G752" s="138">
        <v>17</v>
      </c>
      <c r="H752" s="138" t="s">
        <v>17975</v>
      </c>
      <c r="I752" s="138" t="s">
        <v>10008</v>
      </c>
      <c r="J752" s="138">
        <v>18776811355</v>
      </c>
      <c r="K752" s="138" t="s">
        <v>27</v>
      </c>
      <c r="L752" s="159">
        <v>44388</v>
      </c>
      <c r="M752" s="138"/>
      <c r="N752" s="138"/>
      <c r="O752" s="159"/>
      <c r="P752" s="138"/>
      <c r="Q752" s="138"/>
      <c r="R752" s="138"/>
      <c r="S752" s="139" t="s">
        <v>10006</v>
      </c>
      <c r="T752" s="138" t="s">
        <v>10007</v>
      </c>
      <c r="Z752" s="130" t="str">
        <f t="shared" si="12"/>
        <v>19(16)白明月</v>
      </c>
    </row>
    <row r="753" ht="19.5" customHeight="1" spans="1:26">
      <c r="A753" s="138">
        <v>749</v>
      </c>
      <c r="B753" s="138" t="s">
        <v>9972</v>
      </c>
      <c r="C753" s="138" t="s">
        <v>21</v>
      </c>
      <c r="D753" s="138" t="s">
        <v>379</v>
      </c>
      <c r="E753" s="138" t="s">
        <v>9973</v>
      </c>
      <c r="F753" s="138" t="s">
        <v>143</v>
      </c>
      <c r="G753" s="138">
        <v>17</v>
      </c>
      <c r="H753" s="138" t="s">
        <v>17976</v>
      </c>
      <c r="I753" s="138" t="s">
        <v>9975</v>
      </c>
      <c r="J753" s="138">
        <v>18776811281</v>
      </c>
      <c r="K753" s="138" t="s">
        <v>27</v>
      </c>
      <c r="L753" s="159">
        <v>44396</v>
      </c>
      <c r="M753" s="138"/>
      <c r="N753" s="138"/>
      <c r="O753" s="159"/>
      <c r="P753" s="138"/>
      <c r="Q753" s="138"/>
      <c r="R753" s="138"/>
      <c r="S753" s="139" t="s">
        <v>9972</v>
      </c>
      <c r="T753" s="138" t="s">
        <v>9973</v>
      </c>
      <c r="Z753" s="130" t="str">
        <f t="shared" si="12"/>
        <v>19(16)韦晓池</v>
      </c>
    </row>
    <row r="754" ht="19.5" customHeight="1" spans="1:26">
      <c r="A754" s="138">
        <v>750</v>
      </c>
      <c r="B754" s="138" t="s">
        <v>15214</v>
      </c>
      <c r="C754" s="138" t="s">
        <v>21</v>
      </c>
      <c r="D754" s="138" t="s">
        <v>379</v>
      </c>
      <c r="E754" s="138" t="s">
        <v>15215</v>
      </c>
      <c r="F754" s="138" t="s">
        <v>143</v>
      </c>
      <c r="G754" s="138">
        <v>17</v>
      </c>
      <c r="H754" s="138" t="s">
        <v>11563</v>
      </c>
      <c r="I754" s="138" t="s">
        <v>15217</v>
      </c>
      <c r="J754" s="138">
        <v>18877984226</v>
      </c>
      <c r="K754" s="138" t="s">
        <v>30</v>
      </c>
      <c r="L754" s="159"/>
      <c r="M754" s="138"/>
      <c r="N754" s="138"/>
      <c r="O754" s="159"/>
      <c r="P754" s="138"/>
      <c r="Q754" s="138"/>
      <c r="R754" s="138"/>
      <c r="S754" s="139" t="s">
        <v>15214</v>
      </c>
      <c r="T754" s="138"/>
      <c r="Z754" s="130" t="str">
        <f t="shared" si="12"/>
        <v>19(16)蒙馨妹</v>
      </c>
    </row>
    <row r="755" ht="19.5" customHeight="1" spans="1:26">
      <c r="A755" s="138">
        <v>751</v>
      </c>
      <c r="B755" s="138" t="s">
        <v>10171</v>
      </c>
      <c r="C755" s="138" t="s">
        <v>21</v>
      </c>
      <c r="D755" s="138" t="s">
        <v>379</v>
      </c>
      <c r="E755" s="138" t="s">
        <v>10172</v>
      </c>
      <c r="F755" s="138" t="s">
        <v>143</v>
      </c>
      <c r="G755" s="138">
        <v>17</v>
      </c>
      <c r="H755" s="138" t="s">
        <v>10173</v>
      </c>
      <c r="I755" s="138" t="s">
        <v>10174</v>
      </c>
      <c r="J755" s="138">
        <v>13147332821</v>
      </c>
      <c r="K755" s="138" t="s">
        <v>27</v>
      </c>
      <c r="L755" s="159">
        <v>44366</v>
      </c>
      <c r="M755" s="138"/>
      <c r="N755" s="138"/>
      <c r="O755" s="159"/>
      <c r="P755" s="138"/>
      <c r="Q755" s="138"/>
      <c r="R755" s="138"/>
      <c r="S755" s="139" t="s">
        <v>10171</v>
      </c>
      <c r="T755" s="138" t="s">
        <v>10172</v>
      </c>
      <c r="Z755" s="130" t="str">
        <f t="shared" si="12"/>
        <v>19(16)黄颂瑛</v>
      </c>
    </row>
    <row r="756" ht="19.5" customHeight="1" spans="1:26">
      <c r="A756" s="138">
        <v>752</v>
      </c>
      <c r="B756" s="138" t="s">
        <v>10192</v>
      </c>
      <c r="C756" s="138" t="s">
        <v>21</v>
      </c>
      <c r="D756" s="138" t="s">
        <v>379</v>
      </c>
      <c r="E756" s="138" t="s">
        <v>10193</v>
      </c>
      <c r="F756" s="138" t="s">
        <v>143</v>
      </c>
      <c r="G756" s="138">
        <v>17</v>
      </c>
      <c r="H756" s="138" t="s">
        <v>10194</v>
      </c>
      <c r="I756" s="138" t="s">
        <v>10195</v>
      </c>
      <c r="J756" s="138">
        <v>19877861054</v>
      </c>
      <c r="K756" s="138" t="s">
        <v>27</v>
      </c>
      <c r="L756" s="159">
        <v>44399</v>
      </c>
      <c r="M756" s="138"/>
      <c r="N756" s="139" t="s">
        <v>27</v>
      </c>
      <c r="O756" s="159">
        <v>44366</v>
      </c>
      <c r="P756" s="138"/>
      <c r="Q756" s="138"/>
      <c r="R756" s="138"/>
      <c r="S756" s="139" t="s">
        <v>10192</v>
      </c>
      <c r="T756" s="138" t="s">
        <v>10193</v>
      </c>
      <c r="Z756" s="130" t="str">
        <f t="shared" si="12"/>
        <v>19(16)黄佳佳</v>
      </c>
    </row>
    <row r="757" ht="19.5" customHeight="1" spans="1:26">
      <c r="A757" s="138">
        <v>753</v>
      </c>
      <c r="B757" s="138" t="s">
        <v>10232</v>
      </c>
      <c r="C757" s="138" t="s">
        <v>21</v>
      </c>
      <c r="D757" s="138" t="s">
        <v>384</v>
      </c>
      <c r="E757" s="138" t="s">
        <v>10233</v>
      </c>
      <c r="F757" s="138" t="s">
        <v>143</v>
      </c>
      <c r="G757" s="138">
        <v>16</v>
      </c>
      <c r="H757" s="138" t="s">
        <v>10234</v>
      </c>
      <c r="I757" s="138" t="s">
        <v>5046</v>
      </c>
      <c r="J757" s="138">
        <v>15219797691</v>
      </c>
      <c r="K757" s="138" t="s">
        <v>27</v>
      </c>
      <c r="L757" s="159">
        <v>44395</v>
      </c>
      <c r="M757" s="200" t="s">
        <v>2172</v>
      </c>
      <c r="N757" s="138" t="s">
        <v>30</v>
      </c>
      <c r="O757" s="200"/>
      <c r="P757" s="200"/>
      <c r="Q757" s="200"/>
      <c r="R757" s="138"/>
      <c r="S757" s="139" t="s">
        <v>10232</v>
      </c>
      <c r="T757" s="138"/>
      <c r="Z757" s="130" t="str">
        <f t="shared" si="12"/>
        <v>19(17)唐天凤</v>
      </c>
    </row>
    <row r="758" ht="19.5" customHeight="1" spans="1:26">
      <c r="A758" s="138">
        <v>754</v>
      </c>
      <c r="B758" s="138" t="s">
        <v>10236</v>
      </c>
      <c r="C758" s="138" t="s">
        <v>21</v>
      </c>
      <c r="D758" s="138" t="s">
        <v>384</v>
      </c>
      <c r="E758" s="138" t="s">
        <v>10237</v>
      </c>
      <c r="F758" s="138" t="s">
        <v>143</v>
      </c>
      <c r="G758" s="138">
        <v>17</v>
      </c>
      <c r="H758" s="138" t="s">
        <v>17977</v>
      </c>
      <c r="I758" s="138" t="s">
        <v>10239</v>
      </c>
      <c r="J758" s="138">
        <v>15777849837</v>
      </c>
      <c r="K758" s="138" t="s">
        <v>27</v>
      </c>
      <c r="L758" s="159">
        <v>44395</v>
      </c>
      <c r="M758" s="200" t="s">
        <v>2172</v>
      </c>
      <c r="N758" s="138" t="s">
        <v>30</v>
      </c>
      <c r="O758" s="200"/>
      <c r="P758" s="200"/>
      <c r="Q758" s="200"/>
      <c r="R758" s="138"/>
      <c r="S758" s="139" t="s">
        <v>10236</v>
      </c>
      <c r="T758" s="138"/>
      <c r="Z758" s="130" t="str">
        <f t="shared" si="12"/>
        <v>19(17)韦晓梅</v>
      </c>
    </row>
    <row r="759" ht="19.5" customHeight="1" spans="1:26">
      <c r="A759" s="138">
        <v>755</v>
      </c>
      <c r="B759" s="138" t="s">
        <v>10247</v>
      </c>
      <c r="C759" s="138" t="s">
        <v>21</v>
      </c>
      <c r="D759" s="138" t="s">
        <v>384</v>
      </c>
      <c r="E759" s="138" t="s">
        <v>277</v>
      </c>
      <c r="F759" s="138" t="s">
        <v>143</v>
      </c>
      <c r="G759" s="138">
        <v>17</v>
      </c>
      <c r="H759" s="138" t="s">
        <v>17978</v>
      </c>
      <c r="I759" s="138" t="s">
        <v>10248</v>
      </c>
      <c r="J759" s="138">
        <v>13769731350</v>
      </c>
      <c r="K759" s="138" t="s">
        <v>27</v>
      </c>
      <c r="L759" s="159">
        <v>44395</v>
      </c>
      <c r="M759" s="200" t="s">
        <v>10249</v>
      </c>
      <c r="N759" s="138" t="s">
        <v>27</v>
      </c>
      <c r="O759" s="201">
        <v>44419</v>
      </c>
      <c r="P759" s="200" t="s">
        <v>10250</v>
      </c>
      <c r="Q759" s="200"/>
      <c r="R759" s="138"/>
      <c r="S759" s="139" t="s">
        <v>10247</v>
      </c>
      <c r="T759" s="138"/>
      <c r="Z759" s="130" t="str">
        <f t="shared" si="12"/>
        <v>19(17)覃敏</v>
      </c>
    </row>
    <row r="760" ht="19.5" customHeight="1" spans="1:26">
      <c r="A760" s="138">
        <v>756</v>
      </c>
      <c r="B760" s="138" t="s">
        <v>10251</v>
      </c>
      <c r="C760" s="138" t="s">
        <v>21</v>
      </c>
      <c r="D760" s="138" t="s">
        <v>384</v>
      </c>
      <c r="E760" s="138" t="s">
        <v>10252</v>
      </c>
      <c r="F760" s="138" t="s">
        <v>143</v>
      </c>
      <c r="G760" s="138">
        <v>17</v>
      </c>
      <c r="H760" s="138" t="s">
        <v>17979</v>
      </c>
      <c r="I760" s="138" t="s">
        <v>10254</v>
      </c>
      <c r="J760" s="138">
        <v>18776870086</v>
      </c>
      <c r="K760" s="138" t="s">
        <v>27</v>
      </c>
      <c r="L760" s="159">
        <v>44402</v>
      </c>
      <c r="M760" s="200" t="s">
        <v>10255</v>
      </c>
      <c r="N760" s="200" t="s">
        <v>30</v>
      </c>
      <c r="O760" s="200"/>
      <c r="P760" s="200"/>
      <c r="Q760" s="200"/>
      <c r="R760" s="138"/>
      <c r="S760" s="139" t="s">
        <v>10251</v>
      </c>
      <c r="T760" s="138"/>
      <c r="Z760" s="130" t="str">
        <f t="shared" si="12"/>
        <v>19(17)韦丽选</v>
      </c>
    </row>
    <row r="761" ht="19.5" customHeight="1" spans="1:26">
      <c r="A761" s="138">
        <v>757</v>
      </c>
      <c r="B761" s="138" t="s">
        <v>10256</v>
      </c>
      <c r="C761" s="138" t="s">
        <v>21</v>
      </c>
      <c r="D761" s="138" t="s">
        <v>384</v>
      </c>
      <c r="E761" s="138" t="s">
        <v>10257</v>
      </c>
      <c r="F761" s="138" t="s">
        <v>24</v>
      </c>
      <c r="G761" s="138">
        <v>17</v>
      </c>
      <c r="H761" s="138" t="s">
        <v>17870</v>
      </c>
      <c r="I761" s="138" t="s">
        <v>10258</v>
      </c>
      <c r="J761" s="138">
        <v>15878821391</v>
      </c>
      <c r="K761" s="138" t="s">
        <v>27</v>
      </c>
      <c r="L761" s="159">
        <v>44394</v>
      </c>
      <c r="M761" s="200" t="s">
        <v>2172</v>
      </c>
      <c r="N761" s="138" t="s">
        <v>30</v>
      </c>
      <c r="O761" s="200"/>
      <c r="P761" s="200"/>
      <c r="Q761" s="200"/>
      <c r="R761" s="138"/>
      <c r="S761" s="139" t="s">
        <v>10256</v>
      </c>
      <c r="T761" s="138"/>
      <c r="Z761" s="130" t="str">
        <f t="shared" si="12"/>
        <v>19(17)易诚满</v>
      </c>
    </row>
    <row r="762" ht="19.5" customHeight="1" spans="1:26">
      <c r="A762" s="138">
        <v>758</v>
      </c>
      <c r="B762" s="138" t="s">
        <v>10263</v>
      </c>
      <c r="C762" s="138" t="s">
        <v>21</v>
      </c>
      <c r="D762" s="138" t="s">
        <v>384</v>
      </c>
      <c r="E762" s="138" t="s">
        <v>10264</v>
      </c>
      <c r="F762" s="138" t="s">
        <v>24</v>
      </c>
      <c r="G762" s="138">
        <v>17</v>
      </c>
      <c r="H762" s="138" t="s">
        <v>10265</v>
      </c>
      <c r="I762" s="138" t="s">
        <v>6638</v>
      </c>
      <c r="J762" s="138">
        <v>18934965682</v>
      </c>
      <c r="K762" s="138" t="s">
        <v>27</v>
      </c>
      <c r="L762" s="159">
        <v>44395</v>
      </c>
      <c r="M762" s="200" t="s">
        <v>2172</v>
      </c>
      <c r="N762" s="138" t="s">
        <v>30</v>
      </c>
      <c r="O762" s="200"/>
      <c r="P762" s="200"/>
      <c r="Q762" s="200"/>
      <c r="R762" s="138"/>
      <c r="S762" s="139" t="s">
        <v>10263</v>
      </c>
      <c r="T762" s="138"/>
      <c r="Z762" s="130" t="str">
        <f t="shared" si="12"/>
        <v>19(17)韦信闯</v>
      </c>
    </row>
    <row r="763" ht="19.5" customHeight="1" spans="1:26">
      <c r="A763" s="138">
        <v>759</v>
      </c>
      <c r="B763" s="138" t="s">
        <v>10270</v>
      </c>
      <c r="C763" s="138" t="s">
        <v>21</v>
      </c>
      <c r="D763" s="138" t="s">
        <v>384</v>
      </c>
      <c r="E763" s="138" t="s">
        <v>10271</v>
      </c>
      <c r="F763" s="138" t="s">
        <v>143</v>
      </c>
      <c r="G763" s="138">
        <v>17</v>
      </c>
      <c r="H763" s="138" t="s">
        <v>17980</v>
      </c>
      <c r="I763" s="138" t="s">
        <v>10273</v>
      </c>
      <c r="J763" s="138">
        <v>13737982852</v>
      </c>
      <c r="K763" s="138" t="s">
        <v>27</v>
      </c>
      <c r="L763" s="159">
        <v>44395</v>
      </c>
      <c r="M763" s="200" t="s">
        <v>3885</v>
      </c>
      <c r="N763" s="138" t="s">
        <v>30</v>
      </c>
      <c r="O763" s="200"/>
      <c r="P763" s="200"/>
      <c r="Q763" s="200"/>
      <c r="R763" s="138"/>
      <c r="S763" s="139" t="s">
        <v>10270</v>
      </c>
      <c r="T763" s="138"/>
      <c r="Z763" s="130" t="str">
        <f t="shared" si="12"/>
        <v>19(17)黄香萍</v>
      </c>
    </row>
    <row r="764" ht="19.5" customHeight="1" spans="1:26">
      <c r="A764" s="138">
        <v>760</v>
      </c>
      <c r="B764" s="138" t="s">
        <v>10274</v>
      </c>
      <c r="C764" s="138" t="s">
        <v>21</v>
      </c>
      <c r="D764" s="138" t="s">
        <v>384</v>
      </c>
      <c r="E764" s="138" t="s">
        <v>10275</v>
      </c>
      <c r="F764" s="138" t="s">
        <v>143</v>
      </c>
      <c r="G764" s="138">
        <v>17</v>
      </c>
      <c r="H764" s="138" t="s">
        <v>17981</v>
      </c>
      <c r="I764" s="138" t="s">
        <v>10277</v>
      </c>
      <c r="J764" s="138">
        <v>15177883593</v>
      </c>
      <c r="K764" s="138" t="s">
        <v>27</v>
      </c>
      <c r="L764" s="159">
        <v>44394</v>
      </c>
      <c r="M764" s="200" t="s">
        <v>2172</v>
      </c>
      <c r="N764" s="138" t="s">
        <v>30</v>
      </c>
      <c r="O764" s="200"/>
      <c r="P764" s="200"/>
      <c r="Q764" s="200"/>
      <c r="R764" s="138"/>
      <c r="S764" s="139" t="s">
        <v>10274</v>
      </c>
      <c r="T764" s="138"/>
      <c r="Z764" s="130" t="str">
        <f t="shared" si="12"/>
        <v>19(17)韦媛媛</v>
      </c>
    </row>
    <row r="765" ht="19.5" customHeight="1" spans="1:26">
      <c r="A765" s="138">
        <v>761</v>
      </c>
      <c r="B765" s="138" t="s">
        <v>10278</v>
      </c>
      <c r="C765" s="138" t="s">
        <v>21</v>
      </c>
      <c r="D765" s="139" t="s">
        <v>384</v>
      </c>
      <c r="E765" s="139" t="s">
        <v>10279</v>
      </c>
      <c r="F765" s="139" t="s">
        <v>143</v>
      </c>
      <c r="G765" s="139">
        <v>17</v>
      </c>
      <c r="H765" s="139" t="s">
        <v>4952</v>
      </c>
      <c r="I765" s="139" t="s">
        <v>10280</v>
      </c>
      <c r="J765" s="139">
        <v>15078611789</v>
      </c>
      <c r="K765" s="139" t="s">
        <v>27</v>
      </c>
      <c r="L765" s="154">
        <v>44397</v>
      </c>
      <c r="M765" s="200" t="s">
        <v>1217</v>
      </c>
      <c r="N765" s="139" t="s">
        <v>30</v>
      </c>
      <c r="O765" s="200"/>
      <c r="P765" s="200"/>
      <c r="Q765" s="200"/>
      <c r="R765" s="139"/>
      <c r="S765" s="139" t="s">
        <v>10278</v>
      </c>
      <c r="T765" s="139"/>
      <c r="Z765" s="130" t="str">
        <f t="shared" si="12"/>
        <v>19(17)蒙玉萍</v>
      </c>
    </row>
    <row r="766" ht="19.5" customHeight="1" spans="1:26">
      <c r="A766" s="138">
        <v>762</v>
      </c>
      <c r="B766" s="138" t="s">
        <v>10281</v>
      </c>
      <c r="C766" s="138" t="s">
        <v>21</v>
      </c>
      <c r="D766" s="139" t="s">
        <v>384</v>
      </c>
      <c r="E766" s="139" t="s">
        <v>10282</v>
      </c>
      <c r="F766" s="139" t="s">
        <v>143</v>
      </c>
      <c r="G766" s="139">
        <v>17</v>
      </c>
      <c r="H766" s="139" t="s">
        <v>10283</v>
      </c>
      <c r="I766" s="139" t="s">
        <v>10284</v>
      </c>
      <c r="J766" s="139">
        <v>15878821072</v>
      </c>
      <c r="K766" s="139" t="s">
        <v>27</v>
      </c>
      <c r="L766" s="154">
        <v>44396</v>
      </c>
      <c r="M766" s="200" t="s">
        <v>2172</v>
      </c>
      <c r="N766" s="139" t="s">
        <v>30</v>
      </c>
      <c r="O766" s="200"/>
      <c r="P766" s="200"/>
      <c r="Q766" s="200"/>
      <c r="R766" s="139"/>
      <c r="S766" s="139" t="s">
        <v>10281</v>
      </c>
      <c r="T766" s="139"/>
      <c r="Z766" s="130" t="str">
        <f t="shared" si="12"/>
        <v>19(17)覃利琼</v>
      </c>
    </row>
    <row r="767" ht="19.5" customHeight="1" spans="1:26">
      <c r="A767" s="138">
        <v>763</v>
      </c>
      <c r="B767" s="138" t="s">
        <v>10287</v>
      </c>
      <c r="C767" s="138" t="s">
        <v>21</v>
      </c>
      <c r="D767" s="139" t="s">
        <v>384</v>
      </c>
      <c r="E767" s="139" t="s">
        <v>10288</v>
      </c>
      <c r="F767" s="139" t="s">
        <v>143</v>
      </c>
      <c r="G767" s="139">
        <v>17</v>
      </c>
      <c r="H767" s="139" t="s">
        <v>7240</v>
      </c>
      <c r="I767" s="139" t="s">
        <v>10289</v>
      </c>
      <c r="J767" s="139">
        <v>13724553466</v>
      </c>
      <c r="K767" s="139" t="s">
        <v>27</v>
      </c>
      <c r="L767" s="154">
        <v>44394</v>
      </c>
      <c r="M767" s="200" t="s">
        <v>1217</v>
      </c>
      <c r="N767" s="139" t="s">
        <v>30</v>
      </c>
      <c r="O767" s="200"/>
      <c r="P767" s="200"/>
      <c r="Q767" s="200"/>
      <c r="R767" s="139"/>
      <c r="S767" s="139" t="s">
        <v>10287</v>
      </c>
      <c r="T767" s="139"/>
      <c r="Z767" s="130" t="str">
        <f t="shared" si="12"/>
        <v>19(17)陆雅娴</v>
      </c>
    </row>
    <row r="768" ht="19.5" customHeight="1" spans="1:26">
      <c r="A768" s="138">
        <v>764</v>
      </c>
      <c r="B768" s="138" t="s">
        <v>10298</v>
      </c>
      <c r="C768" s="138" t="s">
        <v>21</v>
      </c>
      <c r="D768" s="139" t="s">
        <v>384</v>
      </c>
      <c r="E768" s="139" t="s">
        <v>10299</v>
      </c>
      <c r="F768" s="139" t="s">
        <v>24</v>
      </c>
      <c r="G768" s="139">
        <v>17</v>
      </c>
      <c r="H768" s="139" t="s">
        <v>5981</v>
      </c>
      <c r="I768" s="139" t="s">
        <v>10300</v>
      </c>
      <c r="J768" s="139">
        <v>18978757252</v>
      </c>
      <c r="K768" s="139" t="s">
        <v>27</v>
      </c>
      <c r="L768" s="154">
        <v>44397</v>
      </c>
      <c r="M768" s="200" t="s">
        <v>2747</v>
      </c>
      <c r="N768" s="139" t="s">
        <v>30</v>
      </c>
      <c r="O768" s="200"/>
      <c r="P768" s="200"/>
      <c r="Q768" s="200"/>
      <c r="R768" s="139"/>
      <c r="S768" s="139" t="s">
        <v>10298</v>
      </c>
      <c r="T768" s="139"/>
      <c r="Z768" s="130" t="str">
        <f t="shared" si="12"/>
        <v>19(17)蓝启效</v>
      </c>
    </row>
    <row r="769" ht="19.5" customHeight="1" spans="1:26">
      <c r="A769" s="138">
        <v>765</v>
      </c>
      <c r="B769" s="138" t="s">
        <v>10301</v>
      </c>
      <c r="C769" s="138" t="s">
        <v>21</v>
      </c>
      <c r="D769" s="139" t="s">
        <v>384</v>
      </c>
      <c r="E769" s="139" t="s">
        <v>10302</v>
      </c>
      <c r="F769" s="139" t="s">
        <v>24</v>
      </c>
      <c r="G769" s="139">
        <v>14</v>
      </c>
      <c r="H769" s="139" t="s">
        <v>3816</v>
      </c>
      <c r="I769" s="139" t="s">
        <v>10303</v>
      </c>
      <c r="J769" s="139">
        <v>18776870641</v>
      </c>
      <c r="K769" s="139" t="s">
        <v>27</v>
      </c>
      <c r="L769" s="154">
        <v>44405</v>
      </c>
      <c r="M769" s="200" t="s">
        <v>10304</v>
      </c>
      <c r="N769" s="139" t="s">
        <v>30</v>
      </c>
      <c r="O769" s="200"/>
      <c r="P769" s="200"/>
      <c r="Q769" s="200"/>
      <c r="R769" s="139"/>
      <c r="S769" s="139" t="s">
        <v>10301</v>
      </c>
      <c r="T769" s="139"/>
      <c r="Z769" s="130" t="str">
        <f t="shared" si="12"/>
        <v>19(17)蒙莹</v>
      </c>
    </row>
    <row r="770" ht="19.5" customHeight="1" spans="1:26">
      <c r="A770" s="138">
        <v>766</v>
      </c>
      <c r="B770" s="138" t="s">
        <v>10305</v>
      </c>
      <c r="C770" s="138" t="s">
        <v>21</v>
      </c>
      <c r="D770" s="139" t="s">
        <v>384</v>
      </c>
      <c r="E770" s="139" t="s">
        <v>10306</v>
      </c>
      <c r="F770" s="139" t="s">
        <v>24</v>
      </c>
      <c r="G770" s="139">
        <v>17</v>
      </c>
      <c r="H770" s="139" t="s">
        <v>17709</v>
      </c>
      <c r="I770" s="139" t="s">
        <v>10307</v>
      </c>
      <c r="J770" s="139">
        <v>15078612612</v>
      </c>
      <c r="K770" s="139" t="s">
        <v>27</v>
      </c>
      <c r="L770" s="154">
        <v>44379</v>
      </c>
      <c r="M770" s="200" t="s">
        <v>2455</v>
      </c>
      <c r="N770" s="139" t="s">
        <v>30</v>
      </c>
      <c r="O770" s="200"/>
      <c r="P770" s="200"/>
      <c r="Q770" s="200"/>
      <c r="R770" s="139"/>
      <c r="S770" s="139" t="s">
        <v>10305</v>
      </c>
      <c r="T770" s="139"/>
      <c r="Z770" s="130" t="str">
        <f t="shared" si="12"/>
        <v>19(17)刘少军</v>
      </c>
    </row>
    <row r="771" ht="19.5" customHeight="1" spans="1:26">
      <c r="A771" s="138">
        <v>767</v>
      </c>
      <c r="B771" s="138" t="s">
        <v>10315</v>
      </c>
      <c r="C771" s="138" t="s">
        <v>21</v>
      </c>
      <c r="D771" s="139" t="s">
        <v>384</v>
      </c>
      <c r="E771" s="139" t="s">
        <v>10316</v>
      </c>
      <c r="F771" s="139" t="s">
        <v>143</v>
      </c>
      <c r="G771" s="139">
        <v>17</v>
      </c>
      <c r="H771" s="139" t="s">
        <v>118</v>
      </c>
      <c r="I771" s="139" t="s">
        <v>10317</v>
      </c>
      <c r="J771" s="139">
        <v>15177891337</v>
      </c>
      <c r="K771" s="139" t="s">
        <v>27</v>
      </c>
      <c r="L771" s="154">
        <v>44394</v>
      </c>
      <c r="M771" s="200" t="s">
        <v>1217</v>
      </c>
      <c r="N771" s="139" t="s">
        <v>30</v>
      </c>
      <c r="O771" s="200"/>
      <c r="P771" s="200"/>
      <c r="Q771" s="200"/>
      <c r="R771" s="139"/>
      <c r="S771" s="139" t="s">
        <v>10315</v>
      </c>
      <c r="T771" s="139"/>
      <c r="Z771" s="130" t="str">
        <f t="shared" si="12"/>
        <v>19(17)蓝丹丹</v>
      </c>
    </row>
    <row r="772" ht="19.5" customHeight="1" spans="1:26">
      <c r="A772" s="138">
        <v>768</v>
      </c>
      <c r="B772" s="138" t="s">
        <v>10322</v>
      </c>
      <c r="C772" s="138" t="s">
        <v>21</v>
      </c>
      <c r="D772" s="139" t="s">
        <v>384</v>
      </c>
      <c r="E772" s="139" t="s">
        <v>10323</v>
      </c>
      <c r="F772" s="139" t="s">
        <v>24</v>
      </c>
      <c r="G772" s="139">
        <v>16</v>
      </c>
      <c r="H772" s="139" t="s">
        <v>17982</v>
      </c>
      <c r="I772" s="139" t="s">
        <v>10325</v>
      </c>
      <c r="J772" s="139">
        <v>18807880209</v>
      </c>
      <c r="K772" s="139" t="s">
        <v>27</v>
      </c>
      <c r="L772" s="154">
        <v>44395</v>
      </c>
      <c r="M772" s="200" t="s">
        <v>2172</v>
      </c>
      <c r="N772" s="139" t="s">
        <v>30</v>
      </c>
      <c r="O772" s="200"/>
      <c r="P772" s="200"/>
      <c r="Q772" s="200"/>
      <c r="R772" s="139"/>
      <c r="S772" s="139" t="s">
        <v>10322</v>
      </c>
      <c r="T772" s="139"/>
      <c r="Z772" s="130" t="str">
        <f t="shared" si="12"/>
        <v>19(17)蓝李锋</v>
      </c>
    </row>
    <row r="773" ht="19.5" customHeight="1" spans="1:26">
      <c r="A773" s="138">
        <v>769</v>
      </c>
      <c r="B773" s="138" t="s">
        <v>10326</v>
      </c>
      <c r="C773" s="138" t="s">
        <v>21</v>
      </c>
      <c r="D773" s="139" t="s">
        <v>384</v>
      </c>
      <c r="E773" s="139" t="s">
        <v>10327</v>
      </c>
      <c r="F773" s="139" t="s">
        <v>24</v>
      </c>
      <c r="G773" s="139">
        <v>16</v>
      </c>
      <c r="H773" s="139" t="s">
        <v>17983</v>
      </c>
      <c r="I773" s="139" t="s">
        <v>10329</v>
      </c>
      <c r="J773" s="139">
        <v>18977801238</v>
      </c>
      <c r="K773" s="139" t="s">
        <v>27</v>
      </c>
      <c r="L773" s="154">
        <v>44394</v>
      </c>
      <c r="M773" s="200" t="s">
        <v>2172</v>
      </c>
      <c r="N773" s="139" t="s">
        <v>30</v>
      </c>
      <c r="O773" s="200"/>
      <c r="P773" s="200"/>
      <c r="Q773" s="200"/>
      <c r="R773" s="139"/>
      <c r="S773" s="139" t="s">
        <v>10326</v>
      </c>
      <c r="T773" s="139"/>
      <c r="Z773" s="130" t="str">
        <f t="shared" si="12"/>
        <v>19(17)韦江云</v>
      </c>
    </row>
    <row r="774" ht="19.5" customHeight="1" spans="1:26">
      <c r="A774" s="138">
        <v>770</v>
      </c>
      <c r="B774" s="138" t="s">
        <v>10334</v>
      </c>
      <c r="C774" s="138" t="s">
        <v>21</v>
      </c>
      <c r="D774" s="139" t="s">
        <v>384</v>
      </c>
      <c r="E774" s="139" t="s">
        <v>10335</v>
      </c>
      <c r="F774" s="139" t="s">
        <v>143</v>
      </c>
      <c r="G774" s="139">
        <v>17</v>
      </c>
      <c r="H774" s="139" t="s">
        <v>17984</v>
      </c>
      <c r="I774" s="139" t="s">
        <v>10336</v>
      </c>
      <c r="J774" s="139">
        <v>14797769870</v>
      </c>
      <c r="K774" s="139" t="s">
        <v>27</v>
      </c>
      <c r="L774" s="154">
        <v>44416</v>
      </c>
      <c r="M774" s="202" t="s">
        <v>2172</v>
      </c>
      <c r="N774" s="139" t="s">
        <v>30</v>
      </c>
      <c r="O774" s="200"/>
      <c r="P774" s="200"/>
      <c r="Q774" s="200"/>
      <c r="R774" s="139"/>
      <c r="S774" s="139" t="s">
        <v>10334</v>
      </c>
      <c r="T774" s="139"/>
      <c r="Z774" s="130" t="str">
        <f t="shared" si="12"/>
        <v>19(17)韦如灵</v>
      </c>
    </row>
    <row r="775" ht="19.5" customHeight="1" spans="1:26">
      <c r="A775" s="138">
        <v>771</v>
      </c>
      <c r="B775" s="138" t="s">
        <v>10337</v>
      </c>
      <c r="C775" s="138" t="s">
        <v>21</v>
      </c>
      <c r="D775" s="139" t="s">
        <v>384</v>
      </c>
      <c r="E775" s="139" t="s">
        <v>10338</v>
      </c>
      <c r="F775" s="139" t="s">
        <v>143</v>
      </c>
      <c r="G775" s="139">
        <v>17</v>
      </c>
      <c r="H775" s="139" t="s">
        <v>10339</v>
      </c>
      <c r="I775" s="139" t="s">
        <v>10340</v>
      </c>
      <c r="J775" s="139">
        <v>19978809142</v>
      </c>
      <c r="K775" s="139" t="s">
        <v>27</v>
      </c>
      <c r="L775" s="154">
        <v>44395</v>
      </c>
      <c r="M775" s="200" t="s">
        <v>2455</v>
      </c>
      <c r="N775" s="139" t="s">
        <v>30</v>
      </c>
      <c r="O775" s="200"/>
      <c r="P775" s="200"/>
      <c r="Q775" s="200"/>
      <c r="R775" s="139"/>
      <c r="S775" s="139" t="s">
        <v>10337</v>
      </c>
      <c r="T775" s="139"/>
      <c r="Z775" s="130" t="str">
        <f t="shared" ref="Z775:Z838" si="13">D775:D5356&amp;E775:E5356</f>
        <v>19(17)韦美形</v>
      </c>
    </row>
    <row r="776" ht="19.5" customHeight="1" spans="1:26">
      <c r="A776" s="138">
        <v>772</v>
      </c>
      <c r="B776" s="138" t="s">
        <v>10341</v>
      </c>
      <c r="C776" s="138" t="s">
        <v>21</v>
      </c>
      <c r="D776" s="139" t="s">
        <v>384</v>
      </c>
      <c r="E776" s="139" t="s">
        <v>10342</v>
      </c>
      <c r="F776" s="139" t="s">
        <v>143</v>
      </c>
      <c r="G776" s="139">
        <v>16</v>
      </c>
      <c r="H776" s="139" t="s">
        <v>17985</v>
      </c>
      <c r="I776" s="139" t="s">
        <v>10344</v>
      </c>
      <c r="J776" s="139">
        <v>15878685245</v>
      </c>
      <c r="K776" s="139" t="s">
        <v>27</v>
      </c>
      <c r="L776" s="154">
        <v>44396</v>
      </c>
      <c r="M776" s="200" t="s">
        <v>2455</v>
      </c>
      <c r="N776" s="139" t="s">
        <v>30</v>
      </c>
      <c r="O776" s="200"/>
      <c r="P776" s="200"/>
      <c r="Q776" s="200"/>
      <c r="R776" s="139"/>
      <c r="S776" s="139" t="s">
        <v>10341</v>
      </c>
      <c r="T776" s="139"/>
      <c r="Z776" s="130" t="str">
        <f t="shared" si="13"/>
        <v>19(17)韦慧婷</v>
      </c>
    </row>
    <row r="777" ht="19.5" customHeight="1" spans="1:26">
      <c r="A777" s="138">
        <v>773</v>
      </c>
      <c r="B777" s="138" t="s">
        <v>10345</v>
      </c>
      <c r="C777" s="138" t="s">
        <v>21</v>
      </c>
      <c r="D777" s="139" t="s">
        <v>384</v>
      </c>
      <c r="E777" s="139" t="s">
        <v>10346</v>
      </c>
      <c r="F777" s="139" t="s">
        <v>143</v>
      </c>
      <c r="G777" s="139">
        <v>17</v>
      </c>
      <c r="H777" s="139" t="s">
        <v>17986</v>
      </c>
      <c r="I777" s="139" t="s">
        <v>10348</v>
      </c>
      <c r="J777" s="139">
        <v>18378888983</v>
      </c>
      <c r="K777" s="139" t="s">
        <v>27</v>
      </c>
      <c r="L777" s="154">
        <v>44395</v>
      </c>
      <c r="M777" s="200" t="s">
        <v>2455</v>
      </c>
      <c r="N777" s="139" t="s">
        <v>30</v>
      </c>
      <c r="O777" s="200"/>
      <c r="P777" s="200"/>
      <c r="Q777" s="200"/>
      <c r="R777" s="139"/>
      <c r="S777" s="139" t="s">
        <v>10345</v>
      </c>
      <c r="T777" s="139"/>
      <c r="Z777" s="130" t="str">
        <f t="shared" si="13"/>
        <v>19(17)何静洁</v>
      </c>
    </row>
    <row r="778" ht="19.5" customHeight="1" spans="1:26">
      <c r="A778" s="138">
        <v>774</v>
      </c>
      <c r="B778" s="138" t="s">
        <v>10349</v>
      </c>
      <c r="C778" s="138" t="s">
        <v>21</v>
      </c>
      <c r="D778" s="139" t="s">
        <v>384</v>
      </c>
      <c r="E778" s="139" t="s">
        <v>10350</v>
      </c>
      <c r="F778" s="139" t="s">
        <v>143</v>
      </c>
      <c r="G778" s="139">
        <v>17</v>
      </c>
      <c r="H778" s="139" t="s">
        <v>17987</v>
      </c>
      <c r="I778" s="139" t="s">
        <v>10352</v>
      </c>
      <c r="J778" s="139">
        <v>15078574880</v>
      </c>
      <c r="K778" s="139" t="s">
        <v>27</v>
      </c>
      <c r="L778" s="154">
        <v>44403</v>
      </c>
      <c r="M778" s="200" t="s">
        <v>2455</v>
      </c>
      <c r="N778" s="139" t="s">
        <v>30</v>
      </c>
      <c r="O778" s="200"/>
      <c r="P778" s="200"/>
      <c r="Q778" s="200"/>
      <c r="R778" s="139"/>
      <c r="S778" s="139" t="s">
        <v>10349</v>
      </c>
      <c r="T778" s="139"/>
      <c r="Z778" s="130" t="str">
        <f t="shared" si="13"/>
        <v>19(17)韦妙妙</v>
      </c>
    </row>
    <row r="779" ht="19.5" customHeight="1" spans="1:26">
      <c r="A779" s="138">
        <v>775</v>
      </c>
      <c r="B779" s="138" t="s">
        <v>10353</v>
      </c>
      <c r="C779" s="138" t="s">
        <v>21</v>
      </c>
      <c r="D779" s="139" t="s">
        <v>384</v>
      </c>
      <c r="E779" s="139" t="s">
        <v>10354</v>
      </c>
      <c r="F779" s="139" t="s">
        <v>143</v>
      </c>
      <c r="G779" s="139">
        <v>16</v>
      </c>
      <c r="H779" s="139" t="s">
        <v>17988</v>
      </c>
      <c r="I779" s="139" t="s">
        <v>10356</v>
      </c>
      <c r="J779" s="139">
        <v>15878689535</v>
      </c>
      <c r="K779" s="139" t="s">
        <v>27</v>
      </c>
      <c r="L779" s="154">
        <v>44395</v>
      </c>
      <c r="M779" s="200" t="s">
        <v>2455</v>
      </c>
      <c r="N779" s="139" t="s">
        <v>30</v>
      </c>
      <c r="O779" s="200"/>
      <c r="P779" s="200"/>
      <c r="Q779" s="200"/>
      <c r="R779" s="139"/>
      <c r="S779" s="139" t="s">
        <v>10353</v>
      </c>
      <c r="T779" s="139"/>
      <c r="Z779" s="130" t="str">
        <f t="shared" si="13"/>
        <v>19(17)李玉婷</v>
      </c>
    </row>
    <row r="780" ht="19.5" customHeight="1" spans="1:26">
      <c r="A780" s="138">
        <v>776</v>
      </c>
      <c r="B780" s="138" t="s">
        <v>10357</v>
      </c>
      <c r="C780" s="138" t="s">
        <v>21</v>
      </c>
      <c r="D780" s="139" t="s">
        <v>384</v>
      </c>
      <c r="E780" s="139" t="s">
        <v>10358</v>
      </c>
      <c r="F780" s="139" t="s">
        <v>24</v>
      </c>
      <c r="G780" s="139">
        <v>17</v>
      </c>
      <c r="H780" s="139" t="s">
        <v>7354</v>
      </c>
      <c r="I780" s="139" t="s">
        <v>10359</v>
      </c>
      <c r="J780" s="139">
        <v>14777390595</v>
      </c>
      <c r="K780" s="139" t="s">
        <v>27</v>
      </c>
      <c r="L780" s="154">
        <v>44400</v>
      </c>
      <c r="M780" s="200" t="s">
        <v>28</v>
      </c>
      <c r="N780" s="139" t="s">
        <v>30</v>
      </c>
      <c r="O780" s="200"/>
      <c r="P780" s="200"/>
      <c r="Q780" s="200"/>
      <c r="R780" s="139"/>
      <c r="S780" s="139" t="s">
        <v>10357</v>
      </c>
      <c r="T780" s="139"/>
      <c r="Z780" s="130" t="str">
        <f t="shared" si="13"/>
        <v>19(17)潘立彬</v>
      </c>
    </row>
    <row r="781" ht="19.5" customHeight="1" spans="1:26">
      <c r="A781" s="138">
        <v>777</v>
      </c>
      <c r="B781" s="138" t="s">
        <v>10363</v>
      </c>
      <c r="C781" s="138" t="s">
        <v>21</v>
      </c>
      <c r="D781" s="139" t="s">
        <v>384</v>
      </c>
      <c r="E781" s="139" t="s">
        <v>10364</v>
      </c>
      <c r="F781" s="139" t="s">
        <v>143</v>
      </c>
      <c r="G781" s="139">
        <v>17</v>
      </c>
      <c r="H781" s="139" t="s">
        <v>17989</v>
      </c>
      <c r="I781" s="139" t="s">
        <v>10366</v>
      </c>
      <c r="J781" s="139">
        <v>13132806580</v>
      </c>
      <c r="K781" s="139" t="s">
        <v>27</v>
      </c>
      <c r="L781" s="154">
        <v>44400</v>
      </c>
      <c r="M781" s="200" t="s">
        <v>2455</v>
      </c>
      <c r="N781" s="139" t="s">
        <v>30</v>
      </c>
      <c r="O781" s="200"/>
      <c r="P781" s="200"/>
      <c r="Q781" s="200"/>
      <c r="R781" s="139"/>
      <c r="S781" s="139" t="s">
        <v>10363</v>
      </c>
      <c r="T781" s="139"/>
      <c r="Z781" s="130" t="str">
        <f t="shared" si="13"/>
        <v>19(17)韦淑妹</v>
      </c>
    </row>
    <row r="782" ht="19.5" customHeight="1" spans="1:26">
      <c r="A782" s="138">
        <v>778</v>
      </c>
      <c r="B782" s="138" t="s">
        <v>10367</v>
      </c>
      <c r="C782" s="138" t="s">
        <v>21</v>
      </c>
      <c r="D782" s="139" t="s">
        <v>384</v>
      </c>
      <c r="E782" s="139" t="s">
        <v>10368</v>
      </c>
      <c r="F782" s="139" t="s">
        <v>143</v>
      </c>
      <c r="G782" s="139">
        <v>17</v>
      </c>
      <c r="H782" s="139" t="s">
        <v>10369</v>
      </c>
      <c r="I782" s="139" t="s">
        <v>10370</v>
      </c>
      <c r="J782" s="139">
        <v>13977805982</v>
      </c>
      <c r="K782" s="139" t="s">
        <v>27</v>
      </c>
      <c r="L782" s="154">
        <v>44408</v>
      </c>
      <c r="M782" s="200" t="s">
        <v>28</v>
      </c>
      <c r="N782" s="139" t="s">
        <v>30</v>
      </c>
      <c r="O782" s="200"/>
      <c r="P782" s="200"/>
      <c r="Q782" s="200"/>
      <c r="R782" s="139"/>
      <c r="S782" s="139" t="s">
        <v>10367</v>
      </c>
      <c r="T782" s="139"/>
      <c r="Z782" s="130" t="str">
        <f t="shared" si="13"/>
        <v>19(17)覃惠俞</v>
      </c>
    </row>
    <row r="783" ht="19.5" customHeight="1" spans="1:26">
      <c r="A783" s="138">
        <v>779</v>
      </c>
      <c r="B783" s="138" t="s">
        <v>10374</v>
      </c>
      <c r="C783" s="138" t="s">
        <v>21</v>
      </c>
      <c r="D783" s="139" t="s">
        <v>384</v>
      </c>
      <c r="E783" s="139" t="s">
        <v>10375</v>
      </c>
      <c r="F783" s="139" t="s">
        <v>24</v>
      </c>
      <c r="G783" s="139">
        <v>17</v>
      </c>
      <c r="H783" s="139" t="s">
        <v>17990</v>
      </c>
      <c r="I783" s="139" t="s">
        <v>10376</v>
      </c>
      <c r="J783" s="139">
        <v>18707780308</v>
      </c>
      <c r="K783" s="139" t="s">
        <v>27</v>
      </c>
      <c r="L783" s="154">
        <v>44395</v>
      </c>
      <c r="M783" s="200" t="s">
        <v>2455</v>
      </c>
      <c r="N783" s="139" t="s">
        <v>30</v>
      </c>
      <c r="O783" s="200"/>
      <c r="P783" s="200"/>
      <c r="Q783" s="200"/>
      <c r="R783" s="139"/>
      <c r="S783" s="139" t="s">
        <v>10374</v>
      </c>
      <c r="T783" s="139"/>
      <c r="Z783" s="130" t="str">
        <f t="shared" si="13"/>
        <v>19(17)周法明</v>
      </c>
    </row>
    <row r="784" ht="19.5" customHeight="1" spans="1:26">
      <c r="A784" s="138">
        <v>780</v>
      </c>
      <c r="B784" s="138" t="s">
        <v>10377</v>
      </c>
      <c r="C784" s="138" t="s">
        <v>21</v>
      </c>
      <c r="D784" s="139" t="s">
        <v>384</v>
      </c>
      <c r="E784" s="139" t="s">
        <v>10378</v>
      </c>
      <c r="F784" s="139" t="s">
        <v>24</v>
      </c>
      <c r="G784" s="139">
        <v>16</v>
      </c>
      <c r="H784" s="139" t="s">
        <v>8525</v>
      </c>
      <c r="I784" s="139" t="s">
        <v>10379</v>
      </c>
      <c r="J784" s="139" t="s">
        <v>17991</v>
      </c>
      <c r="K784" s="139" t="s">
        <v>27</v>
      </c>
      <c r="L784" s="154">
        <v>44399</v>
      </c>
      <c r="M784" s="200" t="s">
        <v>10380</v>
      </c>
      <c r="N784" s="139" t="s">
        <v>30</v>
      </c>
      <c r="O784" s="200"/>
      <c r="P784" s="200"/>
      <c r="Q784" s="200"/>
      <c r="R784" s="139"/>
      <c r="S784" s="139" t="s">
        <v>10377</v>
      </c>
      <c r="T784" s="139"/>
      <c r="Z784" s="130" t="str">
        <f t="shared" si="13"/>
        <v>19(17)黄潮</v>
      </c>
    </row>
    <row r="785" ht="19.5" customHeight="1" spans="1:26">
      <c r="A785" s="138">
        <v>781</v>
      </c>
      <c r="B785" s="138" t="s">
        <v>10381</v>
      </c>
      <c r="C785" s="138" t="s">
        <v>21</v>
      </c>
      <c r="D785" s="139" t="s">
        <v>384</v>
      </c>
      <c r="E785" s="139" t="s">
        <v>10382</v>
      </c>
      <c r="F785" s="139" t="s">
        <v>143</v>
      </c>
      <c r="G785" s="139">
        <v>17</v>
      </c>
      <c r="H785" s="139" t="s">
        <v>10383</v>
      </c>
      <c r="I785" s="139" t="s">
        <v>10384</v>
      </c>
      <c r="J785" s="139" t="s">
        <v>17992</v>
      </c>
      <c r="K785" s="139" t="s">
        <v>27</v>
      </c>
      <c r="L785" s="154">
        <v>44399</v>
      </c>
      <c r="M785" s="203" t="s">
        <v>2172</v>
      </c>
      <c r="N785" s="139" t="s">
        <v>30</v>
      </c>
      <c r="O785" s="203"/>
      <c r="P785" s="200"/>
      <c r="Q785" s="200"/>
      <c r="R785" s="139"/>
      <c r="S785" s="139" t="s">
        <v>10381</v>
      </c>
      <c r="T785" s="139"/>
      <c r="Z785" s="130" t="str">
        <f t="shared" si="13"/>
        <v>19(17)陆许晴</v>
      </c>
    </row>
    <row r="786" ht="19.5" customHeight="1" spans="1:26">
      <c r="A786" s="138">
        <v>782</v>
      </c>
      <c r="B786" s="138" t="s">
        <v>10394</v>
      </c>
      <c r="C786" s="138" t="s">
        <v>21</v>
      </c>
      <c r="D786" s="139" t="s">
        <v>384</v>
      </c>
      <c r="E786" s="139" t="s">
        <v>10395</v>
      </c>
      <c r="F786" s="139" t="s">
        <v>143</v>
      </c>
      <c r="G786" s="139">
        <v>17</v>
      </c>
      <c r="H786" s="139" t="s">
        <v>17993</v>
      </c>
      <c r="I786" s="139" t="s">
        <v>10397</v>
      </c>
      <c r="J786" s="139">
        <v>18878862587</v>
      </c>
      <c r="K786" s="139" t="s">
        <v>27</v>
      </c>
      <c r="L786" s="154">
        <v>44396</v>
      </c>
      <c r="M786" s="200" t="s">
        <v>10398</v>
      </c>
      <c r="N786" s="139" t="s">
        <v>30</v>
      </c>
      <c r="O786" s="200"/>
      <c r="P786" s="200"/>
      <c r="Q786" s="200"/>
      <c r="R786" s="139"/>
      <c r="S786" s="139" t="s">
        <v>10394</v>
      </c>
      <c r="T786" s="139"/>
      <c r="Z786" s="130" t="str">
        <f t="shared" si="13"/>
        <v>19(17)覃星蓉</v>
      </c>
    </row>
    <row r="787" ht="19.5" customHeight="1" spans="1:26">
      <c r="A787" s="138">
        <v>783</v>
      </c>
      <c r="B787" s="138" t="s">
        <v>10402</v>
      </c>
      <c r="C787" s="138" t="s">
        <v>21</v>
      </c>
      <c r="D787" s="139" t="s">
        <v>384</v>
      </c>
      <c r="E787" s="139" t="s">
        <v>10403</v>
      </c>
      <c r="F787" s="139" t="s">
        <v>143</v>
      </c>
      <c r="G787" s="139">
        <v>17</v>
      </c>
      <c r="H787" s="139" t="s">
        <v>17810</v>
      </c>
      <c r="I787" s="139" t="s">
        <v>2532</v>
      </c>
      <c r="J787" s="139" t="s">
        <v>17994</v>
      </c>
      <c r="K787" s="139" t="s">
        <v>27</v>
      </c>
      <c r="L787" s="154">
        <v>44394</v>
      </c>
      <c r="M787" s="200" t="s">
        <v>2455</v>
      </c>
      <c r="N787" s="139" t="s">
        <v>30</v>
      </c>
      <c r="P787" s="200"/>
      <c r="Q787" s="200"/>
      <c r="R787" s="139"/>
      <c r="S787" s="139" t="s">
        <v>10402</v>
      </c>
      <c r="T787" s="139"/>
      <c r="Z787" s="130" t="str">
        <f t="shared" si="13"/>
        <v>19(17)韦喜涛</v>
      </c>
    </row>
    <row r="788" ht="19.5" customHeight="1" spans="1:26">
      <c r="A788" s="138">
        <v>784</v>
      </c>
      <c r="B788" s="138" t="s">
        <v>10407</v>
      </c>
      <c r="C788" s="138" t="s">
        <v>21</v>
      </c>
      <c r="D788" s="139" t="s">
        <v>384</v>
      </c>
      <c r="E788" s="139" t="s">
        <v>10408</v>
      </c>
      <c r="F788" s="139" t="s">
        <v>24</v>
      </c>
      <c r="G788" s="139">
        <v>17</v>
      </c>
      <c r="H788" s="139" t="s">
        <v>4676</v>
      </c>
      <c r="I788" s="139" t="s">
        <v>10409</v>
      </c>
      <c r="J788" s="139">
        <v>15078635608</v>
      </c>
      <c r="K788" s="139" t="s">
        <v>27</v>
      </c>
      <c r="L788" s="154">
        <v>44417</v>
      </c>
      <c r="M788" s="200" t="s">
        <v>10410</v>
      </c>
      <c r="N788" s="139" t="s">
        <v>30</v>
      </c>
      <c r="O788" s="200"/>
      <c r="P788" s="200"/>
      <c r="Q788" s="200"/>
      <c r="R788" s="139"/>
      <c r="S788" s="139" t="s">
        <v>10407</v>
      </c>
      <c r="T788" s="139"/>
      <c r="Z788" s="130" t="str">
        <f t="shared" si="13"/>
        <v>19(17)韦万隆</v>
      </c>
    </row>
    <row r="789" ht="19.5" customHeight="1" spans="1:26">
      <c r="A789" s="138">
        <v>785</v>
      </c>
      <c r="B789" s="138" t="s">
        <v>10420</v>
      </c>
      <c r="C789" s="138" t="s">
        <v>21</v>
      </c>
      <c r="D789" s="139" t="s">
        <v>384</v>
      </c>
      <c r="E789" s="139" t="s">
        <v>10421</v>
      </c>
      <c r="F789" s="139" t="s">
        <v>143</v>
      </c>
      <c r="G789" s="139">
        <v>17</v>
      </c>
      <c r="H789" s="139" t="s">
        <v>10422</v>
      </c>
      <c r="I789" s="139" t="s">
        <v>10423</v>
      </c>
      <c r="J789" s="139">
        <v>18378895542</v>
      </c>
      <c r="K789" s="139" t="s">
        <v>27</v>
      </c>
      <c r="L789" s="154">
        <v>44395</v>
      </c>
      <c r="M789" s="200" t="s">
        <v>10424</v>
      </c>
      <c r="N789" s="139" t="s">
        <v>27</v>
      </c>
      <c r="O789" s="201">
        <v>44416</v>
      </c>
      <c r="P789" s="204" t="s">
        <v>28</v>
      </c>
      <c r="Q789" s="200"/>
      <c r="R789" s="139"/>
      <c r="S789" s="139" t="s">
        <v>10420</v>
      </c>
      <c r="T789" s="139"/>
      <c r="Z789" s="130" t="str">
        <f t="shared" si="13"/>
        <v>19(17)韦解</v>
      </c>
    </row>
    <row r="790" ht="19.5" customHeight="1" spans="1:26">
      <c r="A790" s="138">
        <v>786</v>
      </c>
      <c r="B790" s="138" t="s">
        <v>10425</v>
      </c>
      <c r="C790" s="138" t="s">
        <v>21</v>
      </c>
      <c r="D790" s="139" t="s">
        <v>384</v>
      </c>
      <c r="E790" s="139" t="s">
        <v>10426</v>
      </c>
      <c r="F790" s="139" t="s">
        <v>143</v>
      </c>
      <c r="G790" s="139">
        <v>17</v>
      </c>
      <c r="H790" s="139" t="s">
        <v>10427</v>
      </c>
      <c r="I790" s="139" t="s">
        <v>10428</v>
      </c>
      <c r="J790" s="139">
        <v>15878846634</v>
      </c>
      <c r="K790" s="139" t="s">
        <v>27</v>
      </c>
      <c r="L790" s="154">
        <v>44395</v>
      </c>
      <c r="M790" s="200" t="s">
        <v>2172</v>
      </c>
      <c r="N790" s="139" t="s">
        <v>30</v>
      </c>
      <c r="O790" s="200"/>
      <c r="P790" s="200"/>
      <c r="Q790" s="200"/>
      <c r="R790" s="139"/>
      <c r="S790" s="139" t="s">
        <v>10425</v>
      </c>
      <c r="T790" s="139"/>
      <c r="Z790" s="130" t="str">
        <f t="shared" si="13"/>
        <v>19(17)韦予梅</v>
      </c>
    </row>
    <row r="791" ht="19.5" customHeight="1" spans="1:26">
      <c r="A791" s="138">
        <v>787</v>
      </c>
      <c r="B791" s="138" t="s">
        <v>10437</v>
      </c>
      <c r="C791" s="138" t="s">
        <v>21</v>
      </c>
      <c r="D791" s="139" t="s">
        <v>384</v>
      </c>
      <c r="E791" s="139" t="s">
        <v>10438</v>
      </c>
      <c r="F791" s="139" t="s">
        <v>143</v>
      </c>
      <c r="G791" s="139">
        <v>17</v>
      </c>
      <c r="H791" s="139" t="s">
        <v>10439</v>
      </c>
      <c r="I791" s="139" t="s">
        <v>10440</v>
      </c>
      <c r="J791" s="139">
        <v>13768280757</v>
      </c>
      <c r="K791" s="139" t="s">
        <v>27</v>
      </c>
      <c r="L791" s="154">
        <v>44397</v>
      </c>
      <c r="M791" s="200" t="s">
        <v>1303</v>
      </c>
      <c r="N791" s="139" t="s">
        <v>30</v>
      </c>
      <c r="O791" s="200"/>
      <c r="P791" s="200"/>
      <c r="Q791" s="200"/>
      <c r="R791" s="139"/>
      <c r="S791" s="139" t="s">
        <v>10437</v>
      </c>
      <c r="T791" s="139"/>
      <c r="Z791" s="130" t="str">
        <f t="shared" si="13"/>
        <v>19(17)覃娇娇</v>
      </c>
    </row>
    <row r="792" ht="19.5" customHeight="1" spans="1:26">
      <c r="A792" s="138">
        <v>788</v>
      </c>
      <c r="B792" s="138" t="s">
        <v>10447</v>
      </c>
      <c r="C792" s="138" t="s">
        <v>21</v>
      </c>
      <c r="D792" s="139" t="s">
        <v>384</v>
      </c>
      <c r="E792" s="139" t="s">
        <v>10448</v>
      </c>
      <c r="F792" s="139" t="s">
        <v>24</v>
      </c>
      <c r="G792" s="139">
        <v>17</v>
      </c>
      <c r="H792" s="139" t="s">
        <v>10449</v>
      </c>
      <c r="I792" s="139" t="s">
        <v>10450</v>
      </c>
      <c r="J792" s="139">
        <v>13978748581</v>
      </c>
      <c r="K792" s="139" t="s">
        <v>27</v>
      </c>
      <c r="L792" s="154">
        <v>44395</v>
      </c>
      <c r="M792" s="200" t="s">
        <v>28</v>
      </c>
      <c r="N792" s="139" t="s">
        <v>30</v>
      </c>
      <c r="O792" s="201"/>
      <c r="P792" s="200"/>
      <c r="Q792" s="200"/>
      <c r="R792" s="139"/>
      <c r="S792" s="139" t="s">
        <v>10447</v>
      </c>
      <c r="T792" s="139"/>
      <c r="Z792" s="130" t="str">
        <f t="shared" si="13"/>
        <v>19(17)马文涛</v>
      </c>
    </row>
    <row r="793" ht="19.5" customHeight="1" spans="1:26">
      <c r="A793" s="138">
        <v>789</v>
      </c>
      <c r="B793" s="138" t="s">
        <v>10452</v>
      </c>
      <c r="C793" s="138" t="s">
        <v>21</v>
      </c>
      <c r="D793" s="139" t="s">
        <v>384</v>
      </c>
      <c r="E793" s="139" t="s">
        <v>10453</v>
      </c>
      <c r="F793" s="139" t="s">
        <v>143</v>
      </c>
      <c r="G793" s="139">
        <v>17</v>
      </c>
      <c r="H793" s="139" t="s">
        <v>10071</v>
      </c>
      <c r="I793" s="139" t="s">
        <v>10454</v>
      </c>
      <c r="J793" s="139">
        <v>18276682341</v>
      </c>
      <c r="K793" s="139" t="s">
        <v>27</v>
      </c>
      <c r="L793" s="154">
        <v>44395</v>
      </c>
      <c r="M793" s="200" t="s">
        <v>2172</v>
      </c>
      <c r="N793" s="139" t="s">
        <v>30</v>
      </c>
      <c r="O793" s="200"/>
      <c r="P793" s="200"/>
      <c r="Q793" s="200"/>
      <c r="R793" s="139"/>
      <c r="S793" s="139" t="s">
        <v>10452</v>
      </c>
      <c r="T793" s="139"/>
      <c r="Z793" s="130" t="str">
        <f t="shared" si="13"/>
        <v>19(17)蓝佰先</v>
      </c>
    </row>
    <row r="794" ht="19.5" customHeight="1" spans="1:26">
      <c r="A794" s="138">
        <v>790</v>
      </c>
      <c r="B794" s="138" t="s">
        <v>10459</v>
      </c>
      <c r="C794" s="138" t="s">
        <v>21</v>
      </c>
      <c r="D794" s="139" t="s">
        <v>384</v>
      </c>
      <c r="E794" s="139" t="s">
        <v>10460</v>
      </c>
      <c r="F794" s="139" t="s">
        <v>24</v>
      </c>
      <c r="G794" s="139">
        <v>17</v>
      </c>
      <c r="H794" s="139" t="s">
        <v>2681</v>
      </c>
      <c r="I794" s="139" t="s">
        <v>10461</v>
      </c>
      <c r="J794" s="139">
        <v>15994496632</v>
      </c>
      <c r="K794" s="139" t="s">
        <v>27</v>
      </c>
      <c r="L794" s="154">
        <v>44394</v>
      </c>
      <c r="M794" s="200" t="s">
        <v>1303</v>
      </c>
      <c r="N794" s="139" t="s">
        <v>30</v>
      </c>
      <c r="O794" s="200"/>
      <c r="P794" s="200"/>
      <c r="Q794" s="200"/>
      <c r="R794" s="139"/>
      <c r="S794" s="139" t="s">
        <v>10459</v>
      </c>
      <c r="T794" s="139"/>
      <c r="Z794" s="130" t="str">
        <f t="shared" si="13"/>
        <v>19(17)梁宁</v>
      </c>
    </row>
    <row r="795" ht="19.5" customHeight="1" spans="1:26">
      <c r="A795" s="138">
        <v>791</v>
      </c>
      <c r="B795" s="138" t="s">
        <v>10462</v>
      </c>
      <c r="C795" s="138" t="s">
        <v>21</v>
      </c>
      <c r="D795" s="139" t="s">
        <v>384</v>
      </c>
      <c r="E795" s="139" t="s">
        <v>10463</v>
      </c>
      <c r="F795" s="139" t="s">
        <v>143</v>
      </c>
      <c r="G795" s="139">
        <v>17</v>
      </c>
      <c r="H795" s="139" t="s">
        <v>17995</v>
      </c>
      <c r="I795" s="139" t="s">
        <v>10465</v>
      </c>
      <c r="J795" s="139">
        <v>15807784018</v>
      </c>
      <c r="K795" s="139" t="s">
        <v>27</v>
      </c>
      <c r="L795" s="154">
        <v>44395</v>
      </c>
      <c r="M795" s="200" t="s">
        <v>2172</v>
      </c>
      <c r="N795" s="139" t="s">
        <v>30</v>
      </c>
      <c r="O795" s="200"/>
      <c r="P795" s="200"/>
      <c r="Q795" s="200"/>
      <c r="R795" s="139"/>
      <c r="S795" s="139" t="s">
        <v>10462</v>
      </c>
      <c r="T795" s="139"/>
      <c r="Z795" s="130" t="str">
        <f t="shared" si="13"/>
        <v>19(17)韦卓佳</v>
      </c>
    </row>
    <row r="796" ht="19.5" customHeight="1" spans="1:26">
      <c r="A796" s="138">
        <v>792</v>
      </c>
      <c r="B796" s="138" t="s">
        <v>10466</v>
      </c>
      <c r="C796" s="138" t="s">
        <v>21</v>
      </c>
      <c r="D796" s="139" t="s">
        <v>384</v>
      </c>
      <c r="E796" s="139" t="s">
        <v>10467</v>
      </c>
      <c r="F796" s="139" t="s">
        <v>24</v>
      </c>
      <c r="G796" s="139">
        <v>17</v>
      </c>
      <c r="H796" s="139" t="s">
        <v>10468</v>
      </c>
      <c r="I796" s="139" t="s">
        <v>10469</v>
      </c>
      <c r="J796" s="139">
        <v>13425902138</v>
      </c>
      <c r="K796" s="139" t="s">
        <v>27</v>
      </c>
      <c r="L796" s="154">
        <v>44395</v>
      </c>
      <c r="M796" s="200" t="s">
        <v>2455</v>
      </c>
      <c r="N796" s="139" t="s">
        <v>30</v>
      </c>
      <c r="O796" s="200"/>
      <c r="P796" s="200"/>
      <c r="Q796" s="200"/>
      <c r="R796" s="139"/>
      <c r="S796" s="139" t="s">
        <v>10466</v>
      </c>
      <c r="T796" s="139"/>
      <c r="Z796" s="130" t="str">
        <f t="shared" si="13"/>
        <v>19(17)唐滁</v>
      </c>
    </row>
    <row r="797" ht="19.5" customHeight="1" spans="1:26">
      <c r="A797" s="138">
        <v>793</v>
      </c>
      <c r="B797" s="138" t="s">
        <v>10470</v>
      </c>
      <c r="C797" s="138" t="s">
        <v>21</v>
      </c>
      <c r="D797" s="139" t="s">
        <v>384</v>
      </c>
      <c r="E797" s="139" t="s">
        <v>10471</v>
      </c>
      <c r="F797" s="139" t="s">
        <v>24</v>
      </c>
      <c r="G797" s="139">
        <v>17</v>
      </c>
      <c r="H797" s="139" t="s">
        <v>10472</v>
      </c>
      <c r="I797" s="139" t="s">
        <v>10473</v>
      </c>
      <c r="J797" s="139">
        <v>18707784072</v>
      </c>
      <c r="K797" s="139" t="s">
        <v>27</v>
      </c>
      <c r="L797" s="154">
        <v>44395</v>
      </c>
      <c r="M797" s="200" t="s">
        <v>2455</v>
      </c>
      <c r="N797" s="139" t="s">
        <v>30</v>
      </c>
      <c r="O797" s="200"/>
      <c r="P797" s="200"/>
      <c r="Q797" s="200"/>
      <c r="R797" s="139"/>
      <c r="S797" s="139" t="s">
        <v>10470</v>
      </c>
      <c r="T797" s="139"/>
      <c r="Z797" s="130" t="str">
        <f t="shared" si="13"/>
        <v>19(17)班昌团</v>
      </c>
    </row>
    <row r="798" ht="19.5" customHeight="1" spans="1:26">
      <c r="A798" s="138">
        <v>794</v>
      </c>
      <c r="B798" s="138" t="s">
        <v>10477</v>
      </c>
      <c r="C798" s="138" t="s">
        <v>21</v>
      </c>
      <c r="D798" s="139" t="s">
        <v>384</v>
      </c>
      <c r="E798" s="139" t="s">
        <v>10478</v>
      </c>
      <c r="F798" s="139" t="s">
        <v>143</v>
      </c>
      <c r="G798" s="139">
        <v>17</v>
      </c>
      <c r="H798" s="139" t="s">
        <v>7164</v>
      </c>
      <c r="I798" s="139" t="s">
        <v>10479</v>
      </c>
      <c r="J798" s="139">
        <v>13737982533</v>
      </c>
      <c r="K798" s="139" t="s">
        <v>27</v>
      </c>
      <c r="L798" s="154">
        <v>44398</v>
      </c>
      <c r="M798" s="200" t="s">
        <v>2455</v>
      </c>
      <c r="N798" s="139" t="s">
        <v>30</v>
      </c>
      <c r="O798" s="200"/>
      <c r="P798" s="200"/>
      <c r="Q798" s="200"/>
      <c r="R798" s="139"/>
      <c r="S798" s="139" t="s">
        <v>10477</v>
      </c>
      <c r="T798" s="139"/>
      <c r="Z798" s="130" t="str">
        <f t="shared" si="13"/>
        <v>19(17)卢新玉</v>
      </c>
    </row>
    <row r="799" ht="19.5" customHeight="1" spans="1:26">
      <c r="A799" s="138">
        <v>795</v>
      </c>
      <c r="B799" s="138" t="s">
        <v>10486</v>
      </c>
      <c r="C799" s="138" t="s">
        <v>21</v>
      </c>
      <c r="D799" s="139" t="s">
        <v>384</v>
      </c>
      <c r="E799" s="139" t="s">
        <v>10487</v>
      </c>
      <c r="F799" s="139" t="s">
        <v>143</v>
      </c>
      <c r="G799" s="139">
        <v>17</v>
      </c>
      <c r="H799" s="139" t="s">
        <v>17674</v>
      </c>
      <c r="I799" s="139" t="s">
        <v>10488</v>
      </c>
      <c r="J799" s="139">
        <v>13632128786</v>
      </c>
      <c r="K799" s="139" t="s">
        <v>27</v>
      </c>
      <c r="L799" s="154">
        <v>44394</v>
      </c>
      <c r="M799" s="200" t="s">
        <v>28</v>
      </c>
      <c r="N799" s="139" t="s">
        <v>30</v>
      </c>
      <c r="O799" s="200"/>
      <c r="P799" s="200"/>
      <c r="Q799" s="200"/>
      <c r="R799" s="139"/>
      <c r="S799" s="139" t="s">
        <v>10486</v>
      </c>
      <c r="T799" s="139"/>
      <c r="Z799" s="130" t="str">
        <f t="shared" si="13"/>
        <v>19(17)韦苏贞</v>
      </c>
    </row>
    <row r="800" ht="19.5" customHeight="1" spans="1:26">
      <c r="A800" s="138">
        <v>796</v>
      </c>
      <c r="B800" s="138" t="s">
        <v>10491</v>
      </c>
      <c r="C800" s="138" t="s">
        <v>21</v>
      </c>
      <c r="D800" s="139" t="s">
        <v>384</v>
      </c>
      <c r="E800" s="139" t="s">
        <v>10492</v>
      </c>
      <c r="F800" s="139" t="s">
        <v>24</v>
      </c>
      <c r="G800" s="139">
        <v>17</v>
      </c>
      <c r="H800" s="139" t="s">
        <v>17996</v>
      </c>
      <c r="I800" s="139" t="s">
        <v>10493</v>
      </c>
      <c r="J800" s="139">
        <v>18978757319</v>
      </c>
      <c r="K800" s="139" t="s">
        <v>27</v>
      </c>
      <c r="L800" s="154">
        <v>44395</v>
      </c>
      <c r="M800" s="200" t="s">
        <v>98</v>
      </c>
      <c r="N800" s="139" t="s">
        <v>30</v>
      </c>
      <c r="O800" s="200"/>
      <c r="P800" s="200"/>
      <c r="Q800" s="200"/>
      <c r="R800" s="139"/>
      <c r="S800" s="139" t="s">
        <v>10491</v>
      </c>
      <c r="T800" s="139"/>
      <c r="Z800" s="130" t="str">
        <f t="shared" si="13"/>
        <v>19(17)黄帅飞</v>
      </c>
    </row>
    <row r="801" ht="19.5" customHeight="1" spans="1:26">
      <c r="A801" s="138">
        <v>797</v>
      </c>
      <c r="B801" s="138" t="s">
        <v>10494</v>
      </c>
      <c r="C801" s="138" t="s">
        <v>21</v>
      </c>
      <c r="D801" s="139" t="s">
        <v>384</v>
      </c>
      <c r="E801" s="139" t="s">
        <v>10495</v>
      </c>
      <c r="F801" s="139" t="s">
        <v>143</v>
      </c>
      <c r="G801" s="139">
        <v>17</v>
      </c>
      <c r="H801" s="139" t="s">
        <v>10496</v>
      </c>
      <c r="I801" s="139" t="s">
        <v>9827</v>
      </c>
      <c r="J801" s="139">
        <v>13929020591</v>
      </c>
      <c r="K801" s="139" t="s">
        <v>27</v>
      </c>
      <c r="L801" s="154">
        <v>44405</v>
      </c>
      <c r="M801" s="200" t="s">
        <v>10497</v>
      </c>
      <c r="N801" s="139" t="s">
        <v>30</v>
      </c>
      <c r="O801" s="200"/>
      <c r="P801" s="200"/>
      <c r="Q801" s="200"/>
      <c r="R801" s="139"/>
      <c r="S801" s="139" t="s">
        <v>10494</v>
      </c>
      <c r="T801" s="139"/>
      <c r="Z801" s="130" t="str">
        <f t="shared" si="13"/>
        <v>19(17)韦怡妃</v>
      </c>
    </row>
    <row r="802" ht="19.5" customHeight="1" spans="1:26">
      <c r="A802" s="138">
        <v>798</v>
      </c>
      <c r="B802" s="138" t="s">
        <v>10498</v>
      </c>
      <c r="C802" s="138" t="s">
        <v>21</v>
      </c>
      <c r="D802" s="139" t="s">
        <v>384</v>
      </c>
      <c r="E802" s="139" t="s">
        <v>10499</v>
      </c>
      <c r="F802" s="139" t="s">
        <v>143</v>
      </c>
      <c r="G802" s="139">
        <v>17</v>
      </c>
      <c r="H802" s="139" t="s">
        <v>17997</v>
      </c>
      <c r="I802" s="139" t="s">
        <v>10501</v>
      </c>
      <c r="J802" s="139">
        <v>13878737543</v>
      </c>
      <c r="K802" s="139" t="s">
        <v>27</v>
      </c>
      <c r="L802" s="154">
        <v>44397</v>
      </c>
      <c r="M802" s="205" t="s">
        <v>10502</v>
      </c>
      <c r="N802" s="139" t="s">
        <v>30</v>
      </c>
      <c r="O802" s="205"/>
      <c r="P802" s="205"/>
      <c r="Q802" s="205"/>
      <c r="R802" s="139"/>
      <c r="S802" s="139" t="s">
        <v>10498</v>
      </c>
      <c r="T802" s="139"/>
      <c r="Z802" s="130" t="str">
        <f t="shared" si="13"/>
        <v>19(17)韦婷婷</v>
      </c>
    </row>
    <row r="803" ht="19.5" customHeight="1" spans="1:26">
      <c r="A803" s="138">
        <v>799</v>
      </c>
      <c r="B803" s="138" t="s">
        <v>10285</v>
      </c>
      <c r="C803" s="138" t="s">
        <v>21</v>
      </c>
      <c r="D803" s="139" t="s">
        <v>384</v>
      </c>
      <c r="E803" s="139" t="s">
        <v>2250</v>
      </c>
      <c r="F803" s="139" t="s">
        <v>143</v>
      </c>
      <c r="G803" s="139">
        <v>17</v>
      </c>
      <c r="H803" s="139"/>
      <c r="I803" s="139"/>
      <c r="J803" s="139"/>
      <c r="K803" s="139" t="s">
        <v>27</v>
      </c>
      <c r="L803" s="154">
        <v>44381</v>
      </c>
      <c r="M803" s="202" t="s">
        <v>2172</v>
      </c>
      <c r="N803" s="139" t="s">
        <v>27</v>
      </c>
      <c r="O803" s="206">
        <v>44416</v>
      </c>
      <c r="P803" s="207" t="s">
        <v>28</v>
      </c>
      <c r="Q803" s="202"/>
      <c r="R803" s="139"/>
      <c r="S803" s="139" t="s">
        <v>10285</v>
      </c>
      <c r="T803" s="139"/>
      <c r="Z803" s="130" t="str">
        <f t="shared" si="13"/>
        <v>19(17)韦丽婷</v>
      </c>
    </row>
    <row r="804" ht="19.5" customHeight="1" spans="1:26">
      <c r="A804" s="138">
        <v>800</v>
      </c>
      <c r="B804" s="138" t="s">
        <v>10516</v>
      </c>
      <c r="C804" s="138" t="s">
        <v>21</v>
      </c>
      <c r="D804" s="139" t="s">
        <v>389</v>
      </c>
      <c r="E804" s="139" t="s">
        <v>10517</v>
      </c>
      <c r="F804" s="139" t="s">
        <v>24</v>
      </c>
      <c r="G804" s="139">
        <v>18</v>
      </c>
      <c r="H804" s="139" t="s">
        <v>10518</v>
      </c>
      <c r="I804" s="139" t="s">
        <v>10519</v>
      </c>
      <c r="J804" s="139">
        <v>18070862751</v>
      </c>
      <c r="K804" s="139" t="s">
        <v>27</v>
      </c>
      <c r="L804" s="154">
        <v>44396</v>
      </c>
      <c r="M804" s="139" t="s">
        <v>8877</v>
      </c>
      <c r="N804" s="139" t="s">
        <v>27</v>
      </c>
      <c r="O804" s="154"/>
      <c r="P804" s="139"/>
      <c r="Q804" s="139" t="s">
        <v>30</v>
      </c>
      <c r="R804" s="139"/>
      <c r="S804" s="139" t="s">
        <v>10516</v>
      </c>
      <c r="T804" s="139"/>
      <c r="Z804" s="130" t="str">
        <f t="shared" si="13"/>
        <v>19(18)韩福基</v>
      </c>
    </row>
    <row r="805" ht="19.5" customHeight="1" spans="1:26">
      <c r="A805" s="138">
        <v>801</v>
      </c>
      <c r="B805" s="138" t="s">
        <v>10520</v>
      </c>
      <c r="C805" s="138" t="s">
        <v>21</v>
      </c>
      <c r="D805" s="139" t="s">
        <v>389</v>
      </c>
      <c r="E805" s="139" t="s">
        <v>10521</v>
      </c>
      <c r="F805" s="139" t="s">
        <v>143</v>
      </c>
      <c r="G805" s="139">
        <v>18</v>
      </c>
      <c r="H805" s="139" t="s">
        <v>17638</v>
      </c>
      <c r="I805" s="139" t="s">
        <v>10522</v>
      </c>
      <c r="J805" s="139">
        <v>13737965137</v>
      </c>
      <c r="K805" s="139" t="s">
        <v>27</v>
      </c>
      <c r="L805" s="154">
        <v>44396</v>
      </c>
      <c r="M805" s="139" t="s">
        <v>2172</v>
      </c>
      <c r="N805" s="139"/>
      <c r="O805" s="154"/>
      <c r="P805" s="139"/>
      <c r="Q805" s="139"/>
      <c r="R805" s="139"/>
      <c r="S805" s="139" t="s">
        <v>10520</v>
      </c>
      <c r="T805" s="139"/>
      <c r="Z805" s="130" t="str">
        <f t="shared" si="13"/>
        <v>19(18)韦月晓</v>
      </c>
    </row>
    <row r="806" ht="19.5" customHeight="1" spans="1:26">
      <c r="A806" s="138">
        <v>802</v>
      </c>
      <c r="B806" s="138" t="s">
        <v>10523</v>
      </c>
      <c r="C806" s="138" t="s">
        <v>21</v>
      </c>
      <c r="D806" s="139" t="s">
        <v>389</v>
      </c>
      <c r="E806" s="139" t="s">
        <v>10524</v>
      </c>
      <c r="F806" s="139" t="s">
        <v>143</v>
      </c>
      <c r="G806" s="139">
        <v>14</v>
      </c>
      <c r="H806" s="139" t="s">
        <v>6010</v>
      </c>
      <c r="I806" s="139" t="s">
        <v>10525</v>
      </c>
      <c r="J806" s="139">
        <v>17376390477</v>
      </c>
      <c r="K806" s="139" t="s">
        <v>27</v>
      </c>
      <c r="L806" s="154">
        <v>44411</v>
      </c>
      <c r="M806" s="139" t="s">
        <v>1273</v>
      </c>
      <c r="N806" s="139" t="s">
        <v>30</v>
      </c>
      <c r="O806" s="154"/>
      <c r="P806" s="139"/>
      <c r="Q806" s="139" t="s">
        <v>30</v>
      </c>
      <c r="R806" s="139"/>
      <c r="S806" s="139" t="s">
        <v>10523</v>
      </c>
      <c r="T806" s="139"/>
      <c r="Z806" s="130" t="str">
        <f t="shared" si="13"/>
        <v>19(18)韦雅群</v>
      </c>
    </row>
    <row r="807" ht="19.5" customHeight="1" spans="1:26">
      <c r="A807" s="138">
        <v>803</v>
      </c>
      <c r="B807" s="138" t="s">
        <v>10526</v>
      </c>
      <c r="C807" s="138" t="s">
        <v>21</v>
      </c>
      <c r="D807" s="139" t="s">
        <v>389</v>
      </c>
      <c r="E807" s="139" t="s">
        <v>10527</v>
      </c>
      <c r="F807" s="139" t="s">
        <v>143</v>
      </c>
      <c r="G807" s="139">
        <v>17</v>
      </c>
      <c r="H807" s="139" t="s">
        <v>17998</v>
      </c>
      <c r="I807" s="139" t="s">
        <v>7616</v>
      </c>
      <c r="J807" s="139">
        <v>15277853033</v>
      </c>
      <c r="K807" s="139" t="s">
        <v>27</v>
      </c>
      <c r="L807" s="154">
        <v>44395</v>
      </c>
      <c r="M807" s="139" t="s">
        <v>28</v>
      </c>
      <c r="N807" s="139" t="s">
        <v>27</v>
      </c>
      <c r="O807" s="154">
        <v>44416</v>
      </c>
      <c r="P807" s="139" t="s">
        <v>6508</v>
      </c>
      <c r="Q807" s="139" t="s">
        <v>30</v>
      </c>
      <c r="R807" s="139"/>
      <c r="S807" s="139" t="s">
        <v>10526</v>
      </c>
      <c r="T807" s="139"/>
      <c r="Z807" s="130" t="str">
        <f t="shared" si="13"/>
        <v>19(18)韦晓妹</v>
      </c>
    </row>
    <row r="808" ht="19.5" customHeight="1" spans="1:26">
      <c r="A808" s="138">
        <v>804</v>
      </c>
      <c r="B808" s="138" t="s">
        <v>10532</v>
      </c>
      <c r="C808" s="138" t="s">
        <v>21</v>
      </c>
      <c r="D808" s="139" t="s">
        <v>389</v>
      </c>
      <c r="E808" s="139" t="s">
        <v>10533</v>
      </c>
      <c r="F808" s="139" t="s">
        <v>24</v>
      </c>
      <c r="G808" s="139">
        <v>16</v>
      </c>
      <c r="H808" s="139" t="s">
        <v>10534</v>
      </c>
      <c r="I808" s="139" t="s">
        <v>10535</v>
      </c>
      <c r="J808" s="139">
        <v>18076353613</v>
      </c>
      <c r="K808" s="139" t="s">
        <v>27</v>
      </c>
      <c r="L808" s="154">
        <v>44396</v>
      </c>
      <c r="M808" s="139"/>
      <c r="N808" s="139"/>
      <c r="O808" s="154"/>
      <c r="P808" s="139"/>
      <c r="Q808" s="139"/>
      <c r="R808" s="139"/>
      <c r="S808" s="139" t="s">
        <v>10532</v>
      </c>
      <c r="T808" s="139"/>
      <c r="Z808" s="130" t="str">
        <f t="shared" si="13"/>
        <v>19(18)韦政丞</v>
      </c>
    </row>
    <row r="809" ht="19.5" customHeight="1" spans="1:26">
      <c r="A809" s="138">
        <v>805</v>
      </c>
      <c r="B809" s="138" t="s">
        <v>10536</v>
      </c>
      <c r="C809" s="138" t="s">
        <v>21</v>
      </c>
      <c r="D809" s="139" t="s">
        <v>389</v>
      </c>
      <c r="E809" s="139" t="s">
        <v>10537</v>
      </c>
      <c r="F809" s="139" t="s">
        <v>143</v>
      </c>
      <c r="G809" s="139">
        <v>17</v>
      </c>
      <c r="H809" s="139" t="s">
        <v>17999</v>
      </c>
      <c r="I809" s="139" t="s">
        <v>10538</v>
      </c>
      <c r="J809" s="139">
        <v>15949328286</v>
      </c>
      <c r="K809" s="139" t="s">
        <v>27</v>
      </c>
      <c r="L809" s="154">
        <v>44396</v>
      </c>
      <c r="M809" s="139" t="s">
        <v>10539</v>
      </c>
      <c r="N809" s="139" t="s">
        <v>30</v>
      </c>
      <c r="O809" s="154"/>
      <c r="P809" s="139"/>
      <c r="Q809" s="139" t="s">
        <v>30</v>
      </c>
      <c r="R809" s="139"/>
      <c r="S809" s="139" t="s">
        <v>10536</v>
      </c>
      <c r="T809" s="139"/>
      <c r="Z809" s="130" t="str">
        <f t="shared" si="13"/>
        <v>19(18)覃艳肖</v>
      </c>
    </row>
    <row r="810" ht="19.5" customHeight="1" spans="1:26">
      <c r="A810" s="138">
        <v>806</v>
      </c>
      <c r="B810" s="138" t="s">
        <v>10544</v>
      </c>
      <c r="C810" s="138" t="s">
        <v>21</v>
      </c>
      <c r="D810" s="139" t="s">
        <v>389</v>
      </c>
      <c r="E810" s="139" t="s">
        <v>10545</v>
      </c>
      <c r="F810" s="139" t="s">
        <v>143</v>
      </c>
      <c r="G810" s="139">
        <v>16</v>
      </c>
      <c r="H810" s="139" t="s">
        <v>10546</v>
      </c>
      <c r="I810" s="139" t="s">
        <v>10547</v>
      </c>
      <c r="J810" s="139">
        <v>17754790983</v>
      </c>
      <c r="K810" s="139" t="s">
        <v>27</v>
      </c>
      <c r="L810" s="154">
        <v>44401</v>
      </c>
      <c r="M810" s="139" t="s">
        <v>8877</v>
      </c>
      <c r="N810" s="139" t="s">
        <v>30</v>
      </c>
      <c r="O810" s="154"/>
      <c r="P810" s="139"/>
      <c r="Q810" s="139" t="s">
        <v>30</v>
      </c>
      <c r="R810" s="139"/>
      <c r="S810" s="139" t="s">
        <v>10544</v>
      </c>
      <c r="T810" s="139"/>
      <c r="Z810" s="130" t="str">
        <f t="shared" si="13"/>
        <v>19(18)陆玉婷</v>
      </c>
    </row>
    <row r="811" ht="19.5" customHeight="1" spans="1:26">
      <c r="A811" s="138">
        <v>807</v>
      </c>
      <c r="B811" s="138" t="s">
        <v>10548</v>
      </c>
      <c r="C811" s="138" t="s">
        <v>21</v>
      </c>
      <c r="D811" s="139" t="s">
        <v>389</v>
      </c>
      <c r="E811" s="139" t="s">
        <v>10549</v>
      </c>
      <c r="F811" s="139" t="s">
        <v>143</v>
      </c>
      <c r="G811" s="139">
        <v>17</v>
      </c>
      <c r="H811" s="139" t="s">
        <v>18000</v>
      </c>
      <c r="I811" s="139" t="s">
        <v>10551</v>
      </c>
      <c r="J811" s="139">
        <v>13507783504</v>
      </c>
      <c r="K811" s="139" t="s">
        <v>27</v>
      </c>
      <c r="L811" s="154">
        <v>44394</v>
      </c>
      <c r="M811" s="139" t="s">
        <v>28</v>
      </c>
      <c r="N811" s="139" t="s">
        <v>30</v>
      </c>
      <c r="O811" s="154">
        <v>44394</v>
      </c>
      <c r="P811" s="139"/>
      <c r="Q811" s="139" t="s">
        <v>30</v>
      </c>
      <c r="R811" s="139"/>
      <c r="S811" s="139" t="s">
        <v>10548</v>
      </c>
      <c r="T811" s="139"/>
      <c r="Z811" s="130" t="str">
        <f t="shared" si="13"/>
        <v>19(18)班小灵</v>
      </c>
    </row>
    <row r="812" ht="19.5" customHeight="1" spans="1:26">
      <c r="A812" s="138">
        <v>808</v>
      </c>
      <c r="B812" s="138" t="s">
        <v>10556</v>
      </c>
      <c r="C812" s="138" t="s">
        <v>21</v>
      </c>
      <c r="D812" s="139" t="s">
        <v>389</v>
      </c>
      <c r="E812" s="139" t="s">
        <v>10557</v>
      </c>
      <c r="F812" s="139" t="s">
        <v>143</v>
      </c>
      <c r="G812" s="139">
        <v>17</v>
      </c>
      <c r="H812" s="139" t="s">
        <v>18001</v>
      </c>
      <c r="I812" s="139" t="s">
        <v>10559</v>
      </c>
      <c r="J812" s="139">
        <v>15777807003</v>
      </c>
      <c r="K812" s="139" t="s">
        <v>27</v>
      </c>
      <c r="L812" s="154">
        <v>44396</v>
      </c>
      <c r="M812" s="139" t="s">
        <v>10560</v>
      </c>
      <c r="N812" s="139" t="s">
        <v>30</v>
      </c>
      <c r="O812" s="154"/>
      <c r="P812" s="139"/>
      <c r="Q812" s="139"/>
      <c r="R812" s="139"/>
      <c r="S812" s="139" t="s">
        <v>10556</v>
      </c>
      <c r="T812" s="139"/>
      <c r="Z812" s="130" t="str">
        <f t="shared" si="13"/>
        <v>19(18)覃晓月</v>
      </c>
    </row>
    <row r="813" ht="19.5" customHeight="1" spans="1:26">
      <c r="A813" s="138">
        <v>809</v>
      </c>
      <c r="B813" s="138" t="s">
        <v>10567</v>
      </c>
      <c r="C813" s="138" t="s">
        <v>21</v>
      </c>
      <c r="D813" s="139" t="s">
        <v>389</v>
      </c>
      <c r="E813" s="139" t="s">
        <v>10568</v>
      </c>
      <c r="F813" s="139" t="s">
        <v>143</v>
      </c>
      <c r="G813" s="139">
        <v>17</v>
      </c>
      <c r="H813" s="139" t="s">
        <v>1955</v>
      </c>
      <c r="I813" s="139" t="s">
        <v>10569</v>
      </c>
      <c r="J813" s="139">
        <v>19978428892</v>
      </c>
      <c r="K813" s="139" t="s">
        <v>27</v>
      </c>
      <c r="L813" s="154">
        <v>44396</v>
      </c>
      <c r="M813" s="139" t="s">
        <v>133</v>
      </c>
      <c r="N813" s="139" t="s">
        <v>30</v>
      </c>
      <c r="O813" s="154"/>
      <c r="P813" s="139"/>
      <c r="Q813" s="139" t="s">
        <v>30</v>
      </c>
      <c r="R813" s="139"/>
      <c r="S813" s="139" t="s">
        <v>10567</v>
      </c>
      <c r="T813" s="139"/>
      <c r="Z813" s="130" t="str">
        <f t="shared" si="13"/>
        <v>19(18)覃秋艳</v>
      </c>
    </row>
    <row r="814" ht="19.5" customHeight="1" spans="1:26">
      <c r="A814" s="138">
        <v>810</v>
      </c>
      <c r="B814" s="138" t="s">
        <v>10582</v>
      </c>
      <c r="C814" s="138" t="s">
        <v>21</v>
      </c>
      <c r="D814" s="139" t="s">
        <v>389</v>
      </c>
      <c r="E814" s="139" t="s">
        <v>10583</v>
      </c>
      <c r="F814" s="139" t="s">
        <v>143</v>
      </c>
      <c r="G814" s="139">
        <v>16</v>
      </c>
      <c r="H814" s="139" t="s">
        <v>118</v>
      </c>
      <c r="I814" s="139" t="s">
        <v>10584</v>
      </c>
      <c r="J814" s="139">
        <v>18278874051</v>
      </c>
      <c r="K814" s="139" t="s">
        <v>27</v>
      </c>
      <c r="L814" s="154">
        <v>44404</v>
      </c>
      <c r="M814" s="139" t="s">
        <v>2172</v>
      </c>
      <c r="N814" s="139" t="s">
        <v>30</v>
      </c>
      <c r="O814" s="154"/>
      <c r="P814" s="139"/>
      <c r="Q814" s="139" t="s">
        <v>30</v>
      </c>
      <c r="R814" s="139"/>
      <c r="S814" s="139" t="s">
        <v>10582</v>
      </c>
      <c r="T814" s="139"/>
      <c r="Z814" s="130" t="str">
        <f t="shared" si="13"/>
        <v>19(18)罗丹玉</v>
      </c>
    </row>
    <row r="815" ht="19.5" customHeight="1" spans="1:26">
      <c r="A815" s="138">
        <v>811</v>
      </c>
      <c r="B815" s="138" t="s">
        <v>10585</v>
      </c>
      <c r="C815" s="138" t="s">
        <v>21</v>
      </c>
      <c r="D815" s="139" t="s">
        <v>389</v>
      </c>
      <c r="E815" s="139" t="s">
        <v>10586</v>
      </c>
      <c r="F815" s="139" t="s">
        <v>24</v>
      </c>
      <c r="G815" s="139">
        <v>16</v>
      </c>
      <c r="H815" s="139" t="s">
        <v>10587</v>
      </c>
      <c r="I815" s="139" t="s">
        <v>10588</v>
      </c>
      <c r="J815" s="139">
        <v>13557213989</v>
      </c>
      <c r="K815" s="139" t="s">
        <v>27</v>
      </c>
      <c r="L815" s="154">
        <v>44406</v>
      </c>
      <c r="M815" s="139"/>
      <c r="N815" s="139"/>
      <c r="O815" s="154"/>
      <c r="P815" s="139"/>
      <c r="Q815" s="139"/>
      <c r="R815" s="139"/>
      <c r="S815" s="139" t="s">
        <v>10585</v>
      </c>
      <c r="T815" s="139"/>
      <c r="Z815" s="130" t="str">
        <f t="shared" si="13"/>
        <v>19(18)苏相铭</v>
      </c>
    </row>
    <row r="816" ht="19.5" customHeight="1" spans="1:26">
      <c r="A816" s="138">
        <v>812</v>
      </c>
      <c r="B816" s="138" t="s">
        <v>10593</v>
      </c>
      <c r="C816" s="138" t="s">
        <v>21</v>
      </c>
      <c r="D816" s="139" t="s">
        <v>389</v>
      </c>
      <c r="E816" s="139" t="s">
        <v>10594</v>
      </c>
      <c r="F816" s="139" t="s">
        <v>143</v>
      </c>
      <c r="G816" s="139">
        <v>17</v>
      </c>
      <c r="H816" s="139" t="s">
        <v>10595</v>
      </c>
      <c r="I816" s="139" t="s">
        <v>10596</v>
      </c>
      <c r="J816" s="139">
        <v>18776879748</v>
      </c>
      <c r="K816" s="139" t="s">
        <v>27</v>
      </c>
      <c r="L816" s="154">
        <v>44399</v>
      </c>
      <c r="M816" s="139" t="s">
        <v>10597</v>
      </c>
      <c r="N816" s="139"/>
      <c r="O816" s="154"/>
      <c r="P816" s="139"/>
      <c r="Q816" s="139"/>
      <c r="R816" s="139"/>
      <c r="S816" s="139" t="s">
        <v>10593</v>
      </c>
      <c r="T816" s="139"/>
      <c r="Z816" s="130" t="str">
        <f t="shared" si="13"/>
        <v>19(18)姚嘉佳</v>
      </c>
    </row>
    <row r="817" ht="19.5" customHeight="1" spans="1:26">
      <c r="A817" s="138">
        <v>813</v>
      </c>
      <c r="B817" s="138" t="s">
        <v>10602</v>
      </c>
      <c r="C817" s="138" t="s">
        <v>21</v>
      </c>
      <c r="D817" s="139" t="s">
        <v>389</v>
      </c>
      <c r="E817" s="139" t="s">
        <v>10603</v>
      </c>
      <c r="F817" s="139" t="s">
        <v>143</v>
      </c>
      <c r="G817" s="139">
        <v>17</v>
      </c>
      <c r="H817" s="139" t="s">
        <v>10604</v>
      </c>
      <c r="I817" s="139" t="s">
        <v>1399</v>
      </c>
      <c r="J817" s="139">
        <v>18350359951</v>
      </c>
      <c r="K817" s="139" t="s">
        <v>27</v>
      </c>
      <c r="L817" s="154">
        <v>44395</v>
      </c>
      <c r="M817" s="139"/>
      <c r="N817" s="139"/>
      <c r="O817" s="154"/>
      <c r="P817" s="139"/>
      <c r="Q817" s="139"/>
      <c r="R817" s="139"/>
      <c r="S817" s="139" t="s">
        <v>10602</v>
      </c>
      <c r="T817" s="139"/>
      <c r="Z817" s="130" t="str">
        <f t="shared" si="13"/>
        <v>19(18)覃曼丽</v>
      </c>
    </row>
    <row r="818" ht="19.5" customHeight="1" spans="1:26">
      <c r="A818" s="138">
        <v>814</v>
      </c>
      <c r="B818" s="138" t="s">
        <v>10605</v>
      </c>
      <c r="C818" s="138" t="s">
        <v>21</v>
      </c>
      <c r="D818" s="139" t="s">
        <v>389</v>
      </c>
      <c r="E818" s="139" t="s">
        <v>10606</v>
      </c>
      <c r="F818" s="139" t="s">
        <v>24</v>
      </c>
      <c r="G818" s="139">
        <v>17</v>
      </c>
      <c r="H818" s="139" t="s">
        <v>10607</v>
      </c>
      <c r="I818" s="139" t="s">
        <v>10608</v>
      </c>
      <c r="J818" s="139">
        <v>18934969352</v>
      </c>
      <c r="K818" s="139" t="s">
        <v>27</v>
      </c>
      <c r="L818" s="154">
        <v>44395</v>
      </c>
      <c r="M818" s="139" t="s">
        <v>2747</v>
      </c>
      <c r="N818" s="139" t="s">
        <v>30</v>
      </c>
      <c r="O818" s="154"/>
      <c r="P818" s="139"/>
      <c r="Q818" s="139" t="s">
        <v>30</v>
      </c>
      <c r="R818" s="139"/>
      <c r="S818" s="139" t="s">
        <v>10605</v>
      </c>
      <c r="T818" s="139"/>
      <c r="Z818" s="130" t="str">
        <f t="shared" si="13"/>
        <v>19(18)唐秀严</v>
      </c>
    </row>
    <row r="819" ht="19.5" customHeight="1" spans="1:26">
      <c r="A819" s="138">
        <v>815</v>
      </c>
      <c r="B819" s="138" t="s">
        <v>10609</v>
      </c>
      <c r="C819" s="138" t="s">
        <v>21</v>
      </c>
      <c r="D819" s="139" t="s">
        <v>389</v>
      </c>
      <c r="E819" s="139" t="s">
        <v>10610</v>
      </c>
      <c r="F819" s="139" t="s">
        <v>143</v>
      </c>
      <c r="G819" s="139">
        <v>17</v>
      </c>
      <c r="H819" s="139" t="s">
        <v>10611</v>
      </c>
      <c r="I819" s="139" t="s">
        <v>10612</v>
      </c>
      <c r="J819" s="139" t="s">
        <v>10613</v>
      </c>
      <c r="K819" s="139" t="s">
        <v>27</v>
      </c>
      <c r="L819" s="154">
        <v>44398</v>
      </c>
      <c r="M819" s="139"/>
      <c r="N819" s="139"/>
      <c r="O819" s="154"/>
      <c r="P819" s="139"/>
      <c r="Q819" s="139"/>
      <c r="R819" s="139"/>
      <c r="S819" s="139" t="s">
        <v>10609</v>
      </c>
      <c r="T819" s="139"/>
      <c r="Z819" s="130" t="str">
        <f t="shared" si="13"/>
        <v>19(18)覃丽莎</v>
      </c>
    </row>
    <row r="820" ht="19.5" customHeight="1" spans="1:26">
      <c r="A820" s="138">
        <v>816</v>
      </c>
      <c r="B820" s="138" t="s">
        <v>10624</v>
      </c>
      <c r="C820" s="138" t="s">
        <v>21</v>
      </c>
      <c r="D820" s="139" t="s">
        <v>389</v>
      </c>
      <c r="E820" s="139" t="s">
        <v>10625</v>
      </c>
      <c r="F820" s="139" t="s">
        <v>24</v>
      </c>
      <c r="G820" s="139">
        <v>17</v>
      </c>
      <c r="H820" s="139" t="s">
        <v>10626</v>
      </c>
      <c r="I820" s="139" t="s">
        <v>10627</v>
      </c>
      <c r="J820" s="139">
        <v>18897887154</v>
      </c>
      <c r="K820" s="139" t="s">
        <v>27</v>
      </c>
      <c r="L820" s="154">
        <v>44397</v>
      </c>
      <c r="M820" s="139"/>
      <c r="N820" s="139"/>
      <c r="O820" s="154"/>
      <c r="P820" s="139"/>
      <c r="Q820" s="139"/>
      <c r="R820" s="139"/>
      <c r="S820" s="139" t="s">
        <v>10624</v>
      </c>
      <c r="T820" s="139"/>
      <c r="Z820" s="130" t="str">
        <f t="shared" si="13"/>
        <v>19(18)蒙毅</v>
      </c>
    </row>
    <row r="821" ht="19.5" customHeight="1" spans="1:26">
      <c r="A821" s="138">
        <v>817</v>
      </c>
      <c r="B821" s="138" t="s">
        <v>10632</v>
      </c>
      <c r="C821" s="138" t="s">
        <v>21</v>
      </c>
      <c r="D821" s="139" t="s">
        <v>389</v>
      </c>
      <c r="E821" s="139" t="s">
        <v>10633</v>
      </c>
      <c r="F821" s="139" t="s">
        <v>143</v>
      </c>
      <c r="G821" s="139">
        <v>16</v>
      </c>
      <c r="H821" s="139" t="s">
        <v>10634</v>
      </c>
      <c r="I821" s="139" t="s">
        <v>10635</v>
      </c>
      <c r="J821" s="139">
        <v>19977828407</v>
      </c>
      <c r="K821" s="139" t="s">
        <v>27</v>
      </c>
      <c r="L821" s="154">
        <v>44395</v>
      </c>
      <c r="M821" s="139" t="s">
        <v>2455</v>
      </c>
      <c r="N821" s="139" t="s">
        <v>30</v>
      </c>
      <c r="O821" s="154"/>
      <c r="P821" s="139"/>
      <c r="Q821" s="139"/>
      <c r="R821" s="139"/>
      <c r="S821" s="139" t="s">
        <v>10632</v>
      </c>
      <c r="T821" s="139"/>
      <c r="Z821" s="130" t="str">
        <f t="shared" si="13"/>
        <v>19(18)黄其美</v>
      </c>
    </row>
    <row r="822" ht="19.5" customHeight="1" spans="1:26">
      <c r="A822" s="138">
        <v>818</v>
      </c>
      <c r="B822" s="138" t="s">
        <v>10636</v>
      </c>
      <c r="C822" s="138" t="s">
        <v>21</v>
      </c>
      <c r="D822" s="139" t="s">
        <v>389</v>
      </c>
      <c r="E822" s="139" t="s">
        <v>10637</v>
      </c>
      <c r="F822" s="139" t="s">
        <v>24</v>
      </c>
      <c r="G822" s="139">
        <v>17</v>
      </c>
      <c r="H822" s="139" t="s">
        <v>10638</v>
      </c>
      <c r="I822" s="139" t="s">
        <v>10639</v>
      </c>
      <c r="J822" s="139">
        <v>13076828624</v>
      </c>
      <c r="K822" s="139" t="s">
        <v>27</v>
      </c>
      <c r="L822" s="154">
        <v>44396</v>
      </c>
      <c r="M822" s="139" t="s">
        <v>133</v>
      </c>
      <c r="N822" s="139" t="s">
        <v>30</v>
      </c>
      <c r="O822" s="154"/>
      <c r="P822" s="139"/>
      <c r="Q822" s="139"/>
      <c r="R822" s="139"/>
      <c r="S822" s="139" t="s">
        <v>10636</v>
      </c>
      <c r="T822" s="139"/>
      <c r="Z822" s="130" t="str">
        <f t="shared" si="13"/>
        <v>19(18)覃浩结</v>
      </c>
    </row>
    <row r="823" ht="19.5" customHeight="1" spans="1:26">
      <c r="A823" s="138">
        <v>819</v>
      </c>
      <c r="B823" s="138" t="s">
        <v>10640</v>
      </c>
      <c r="C823" s="138" t="s">
        <v>21</v>
      </c>
      <c r="D823" s="139" t="s">
        <v>389</v>
      </c>
      <c r="E823" s="139" t="s">
        <v>10641</v>
      </c>
      <c r="F823" s="139" t="s">
        <v>143</v>
      </c>
      <c r="G823" s="139">
        <v>17</v>
      </c>
      <c r="H823" s="139" t="s">
        <v>7876</v>
      </c>
      <c r="I823" s="139" t="s">
        <v>10642</v>
      </c>
      <c r="J823" s="139">
        <v>15777801835</v>
      </c>
      <c r="K823" s="139" t="s">
        <v>27</v>
      </c>
      <c r="L823" s="154">
        <v>44396</v>
      </c>
      <c r="M823" s="139" t="s">
        <v>2172</v>
      </c>
      <c r="N823" s="139" t="s">
        <v>30</v>
      </c>
      <c r="O823" s="154"/>
      <c r="P823" s="139"/>
      <c r="Q823" s="139" t="s">
        <v>30</v>
      </c>
      <c r="R823" s="139"/>
      <c r="S823" s="139" t="s">
        <v>10640</v>
      </c>
      <c r="T823" s="139"/>
      <c r="Z823" s="130" t="str">
        <f t="shared" si="13"/>
        <v>19(18)陆冬名</v>
      </c>
    </row>
    <row r="824" ht="19.5" customHeight="1" spans="1:26">
      <c r="A824" s="138">
        <v>820</v>
      </c>
      <c r="B824" s="138" t="s">
        <v>10645</v>
      </c>
      <c r="C824" s="138" t="s">
        <v>21</v>
      </c>
      <c r="D824" s="139" t="s">
        <v>389</v>
      </c>
      <c r="E824" s="139" t="s">
        <v>10646</v>
      </c>
      <c r="F824" s="139" t="s">
        <v>143</v>
      </c>
      <c r="G824" s="139">
        <v>17</v>
      </c>
      <c r="H824" s="139" t="s">
        <v>10647</v>
      </c>
      <c r="I824" s="139" t="s">
        <v>10648</v>
      </c>
      <c r="J824" s="139" t="s">
        <v>10649</v>
      </c>
      <c r="K824" s="139" t="s">
        <v>27</v>
      </c>
      <c r="L824" s="154">
        <v>44396</v>
      </c>
      <c r="M824" s="139" t="s">
        <v>3693</v>
      </c>
      <c r="N824" s="139" t="s">
        <v>30</v>
      </c>
      <c r="O824" s="154"/>
      <c r="P824" s="139"/>
      <c r="Q824" s="139"/>
      <c r="R824" s="139"/>
      <c r="S824" s="139" t="s">
        <v>10645</v>
      </c>
      <c r="T824" s="139"/>
      <c r="Z824" s="130" t="str">
        <f t="shared" si="13"/>
        <v>19(18)覃婉玉</v>
      </c>
    </row>
    <row r="825" ht="19.5" customHeight="1" spans="1:26">
      <c r="A825" s="138">
        <v>821</v>
      </c>
      <c r="B825" s="138" t="s">
        <v>10650</v>
      </c>
      <c r="C825" s="138" t="s">
        <v>21</v>
      </c>
      <c r="D825" s="139" t="s">
        <v>389</v>
      </c>
      <c r="E825" s="139" t="s">
        <v>10651</v>
      </c>
      <c r="F825" s="139" t="s">
        <v>24</v>
      </c>
      <c r="G825" s="139">
        <v>16</v>
      </c>
      <c r="H825" s="139" t="s">
        <v>8144</v>
      </c>
      <c r="I825" s="139" t="s">
        <v>10652</v>
      </c>
      <c r="J825" s="139">
        <v>18077896226</v>
      </c>
      <c r="K825" s="139" t="s">
        <v>27</v>
      </c>
      <c r="L825" s="154">
        <v>44397</v>
      </c>
      <c r="M825" s="139" t="s">
        <v>28</v>
      </c>
      <c r="N825" s="139" t="s">
        <v>30</v>
      </c>
      <c r="O825" s="154"/>
      <c r="P825" s="139"/>
      <c r="Q825" s="139" t="s">
        <v>30</v>
      </c>
      <c r="R825" s="139"/>
      <c r="S825" s="139" t="s">
        <v>10650</v>
      </c>
      <c r="T825" s="139"/>
      <c r="Z825" s="130" t="str">
        <f t="shared" si="13"/>
        <v>19(18)唐毓敢</v>
      </c>
    </row>
    <row r="826" ht="19.5" customHeight="1" spans="1:26">
      <c r="A826" s="138">
        <v>822</v>
      </c>
      <c r="B826" s="138" t="s">
        <v>10661</v>
      </c>
      <c r="C826" s="138" t="s">
        <v>21</v>
      </c>
      <c r="D826" s="139" t="s">
        <v>389</v>
      </c>
      <c r="E826" s="139" t="s">
        <v>10662</v>
      </c>
      <c r="F826" s="139" t="s">
        <v>24</v>
      </c>
      <c r="G826" s="139">
        <v>17</v>
      </c>
      <c r="H826" s="139" t="s">
        <v>8992</v>
      </c>
      <c r="I826" s="139" t="s">
        <v>10663</v>
      </c>
      <c r="J826" s="139">
        <v>17754791360</v>
      </c>
      <c r="K826" s="139" t="s">
        <v>27</v>
      </c>
      <c r="L826" s="154">
        <v>44397</v>
      </c>
      <c r="M826" s="139" t="s">
        <v>2455</v>
      </c>
      <c r="N826" s="139" t="s">
        <v>30</v>
      </c>
      <c r="O826" s="154"/>
      <c r="P826" s="139"/>
      <c r="Q826" s="139" t="s">
        <v>30</v>
      </c>
      <c r="R826" s="139"/>
      <c r="S826" s="139" t="s">
        <v>10661</v>
      </c>
      <c r="T826" s="139"/>
      <c r="Z826" s="130" t="str">
        <f t="shared" si="13"/>
        <v>19(18)蒙仕波</v>
      </c>
    </row>
    <row r="827" ht="19.5" customHeight="1" spans="1:26">
      <c r="A827" s="138">
        <v>823</v>
      </c>
      <c r="B827" s="138" t="s">
        <v>10667</v>
      </c>
      <c r="C827" s="138" t="s">
        <v>21</v>
      </c>
      <c r="D827" s="139" t="s">
        <v>389</v>
      </c>
      <c r="E827" s="139" t="s">
        <v>10668</v>
      </c>
      <c r="F827" s="139" t="s">
        <v>143</v>
      </c>
      <c r="G827" s="139">
        <v>17</v>
      </c>
      <c r="H827" s="139" t="s">
        <v>17783</v>
      </c>
      <c r="I827" s="139" t="s">
        <v>10669</v>
      </c>
      <c r="J827" s="139">
        <v>13532974013</v>
      </c>
      <c r="K827" s="139" t="s">
        <v>27</v>
      </c>
      <c r="L827" s="154">
        <v>44395</v>
      </c>
      <c r="M827" s="139" t="s">
        <v>6798</v>
      </c>
      <c r="N827" s="139" t="s">
        <v>27</v>
      </c>
      <c r="O827" s="154">
        <v>44416</v>
      </c>
      <c r="P827" s="139" t="s">
        <v>6798</v>
      </c>
      <c r="Q827" s="139" t="s">
        <v>30</v>
      </c>
      <c r="R827" s="139"/>
      <c r="S827" s="139" t="s">
        <v>10667</v>
      </c>
      <c r="T827" s="139"/>
      <c r="Z827" s="130" t="str">
        <f t="shared" si="13"/>
        <v>19(18)韦春旺</v>
      </c>
    </row>
    <row r="828" ht="19.5" customHeight="1" spans="1:26">
      <c r="A828" s="138">
        <v>824</v>
      </c>
      <c r="B828" s="138" t="s">
        <v>10670</v>
      </c>
      <c r="C828" s="138" t="s">
        <v>21</v>
      </c>
      <c r="D828" s="138" t="s">
        <v>389</v>
      </c>
      <c r="E828" s="138" t="s">
        <v>10671</v>
      </c>
      <c r="F828" s="138" t="s">
        <v>24</v>
      </c>
      <c r="G828" s="138">
        <v>18</v>
      </c>
      <c r="H828" s="138" t="s">
        <v>10672</v>
      </c>
      <c r="I828" s="138" t="s">
        <v>10673</v>
      </c>
      <c r="J828" s="138">
        <v>13132981600</v>
      </c>
      <c r="K828" s="138" t="s">
        <v>27</v>
      </c>
      <c r="L828" s="159">
        <v>44407</v>
      </c>
      <c r="M828" s="138"/>
      <c r="N828" s="138"/>
      <c r="O828" s="159"/>
      <c r="P828" s="138"/>
      <c r="Q828" s="138"/>
      <c r="R828" s="138"/>
      <c r="S828" s="139" t="s">
        <v>10670</v>
      </c>
      <c r="T828" s="138"/>
      <c r="Z828" s="130" t="str">
        <f t="shared" si="13"/>
        <v>19(18)孙清铭</v>
      </c>
    </row>
    <row r="829" ht="19.5" customHeight="1" spans="1:26">
      <c r="A829" s="138">
        <v>825</v>
      </c>
      <c r="B829" s="138" t="s">
        <v>10675</v>
      </c>
      <c r="C829" s="138" t="s">
        <v>21</v>
      </c>
      <c r="D829" s="138" t="s">
        <v>389</v>
      </c>
      <c r="E829" s="138" t="s">
        <v>10676</v>
      </c>
      <c r="F829" s="138" t="s">
        <v>143</v>
      </c>
      <c r="G829" s="138">
        <v>17</v>
      </c>
      <c r="H829" s="138" t="s">
        <v>17759</v>
      </c>
      <c r="I829" s="138" t="s">
        <v>10677</v>
      </c>
      <c r="J829" s="138">
        <v>15777831127</v>
      </c>
      <c r="K829" s="138" t="s">
        <v>27</v>
      </c>
      <c r="L829" s="159">
        <v>44396</v>
      </c>
      <c r="M829" s="138" t="s">
        <v>185</v>
      </c>
      <c r="N829" s="138" t="s">
        <v>30</v>
      </c>
      <c r="O829" s="159"/>
      <c r="P829" s="138"/>
      <c r="Q829" s="138" t="s">
        <v>30</v>
      </c>
      <c r="R829" s="138"/>
      <c r="S829" s="139" t="s">
        <v>10675</v>
      </c>
      <c r="T829" s="138"/>
      <c r="Z829" s="130" t="str">
        <f t="shared" si="13"/>
        <v>19(18)蓝慧映</v>
      </c>
    </row>
    <row r="830" ht="19.5" customHeight="1" spans="1:26">
      <c r="A830" s="138">
        <v>826</v>
      </c>
      <c r="B830" s="138" t="s">
        <v>10695</v>
      </c>
      <c r="C830" s="138" t="s">
        <v>21</v>
      </c>
      <c r="D830" s="138" t="s">
        <v>389</v>
      </c>
      <c r="E830" s="138" t="s">
        <v>10696</v>
      </c>
      <c r="F830" s="138" t="s">
        <v>143</v>
      </c>
      <c r="G830" s="138">
        <v>17</v>
      </c>
      <c r="H830" s="138" t="s">
        <v>18002</v>
      </c>
      <c r="I830" s="138" t="s">
        <v>10697</v>
      </c>
      <c r="J830" s="138">
        <v>18776874602</v>
      </c>
      <c r="K830" s="138" t="s">
        <v>27</v>
      </c>
      <c r="L830" s="159">
        <v>44396</v>
      </c>
      <c r="M830" s="138" t="s">
        <v>139</v>
      </c>
      <c r="N830" s="138" t="s">
        <v>30</v>
      </c>
      <c r="O830" s="159"/>
      <c r="P830" s="138"/>
      <c r="Q830" s="138" t="s">
        <v>30</v>
      </c>
      <c r="R830" s="138"/>
      <c r="S830" s="139" t="s">
        <v>10695</v>
      </c>
      <c r="T830" s="138"/>
      <c r="Z830" s="130" t="str">
        <f t="shared" si="13"/>
        <v>19(18)韦小金</v>
      </c>
    </row>
    <row r="831" ht="19.5" customHeight="1" spans="1:26">
      <c r="A831" s="138">
        <v>827</v>
      </c>
      <c r="B831" s="138" t="s">
        <v>10698</v>
      </c>
      <c r="C831" s="138" t="s">
        <v>21</v>
      </c>
      <c r="D831" s="138" t="s">
        <v>389</v>
      </c>
      <c r="E831" s="138" t="s">
        <v>10699</v>
      </c>
      <c r="F831" s="138" t="s">
        <v>143</v>
      </c>
      <c r="G831" s="138">
        <v>17</v>
      </c>
      <c r="H831" s="138" t="s">
        <v>5645</v>
      </c>
      <c r="I831" s="138" t="s">
        <v>10700</v>
      </c>
      <c r="J831" s="138">
        <v>18776871024</v>
      </c>
      <c r="K831" s="138" t="s">
        <v>27</v>
      </c>
      <c r="L831" s="159">
        <v>44395</v>
      </c>
      <c r="M831" s="138" t="s">
        <v>1288</v>
      </c>
      <c r="N831" s="138" t="s">
        <v>27</v>
      </c>
      <c r="O831" s="159">
        <v>44416</v>
      </c>
      <c r="P831" s="138" t="s">
        <v>1288</v>
      </c>
      <c r="Q831" s="138" t="s">
        <v>30</v>
      </c>
      <c r="R831" s="138"/>
      <c r="S831" s="139" t="s">
        <v>10698</v>
      </c>
      <c r="T831" s="138"/>
      <c r="Z831" s="130" t="str">
        <f t="shared" si="13"/>
        <v>19(18)覃娇璐</v>
      </c>
    </row>
    <row r="832" ht="19.5" customHeight="1" spans="1:26">
      <c r="A832" s="138">
        <v>828</v>
      </c>
      <c r="B832" s="138" t="s">
        <v>10704</v>
      </c>
      <c r="C832" s="138" t="s">
        <v>21</v>
      </c>
      <c r="D832" s="138" t="s">
        <v>389</v>
      </c>
      <c r="E832" s="138" t="s">
        <v>10705</v>
      </c>
      <c r="F832" s="138" t="s">
        <v>143</v>
      </c>
      <c r="G832" s="138">
        <v>17</v>
      </c>
      <c r="H832" s="138" t="s">
        <v>10706</v>
      </c>
      <c r="I832" s="138" t="s">
        <v>10707</v>
      </c>
      <c r="J832" s="138">
        <v>13086784587</v>
      </c>
      <c r="K832" s="138" t="s">
        <v>27</v>
      </c>
      <c r="L832" s="159">
        <v>44395</v>
      </c>
      <c r="M832" s="138" t="s">
        <v>2172</v>
      </c>
      <c r="N832" s="138"/>
      <c r="O832" s="159"/>
      <c r="P832" s="138"/>
      <c r="Q832" s="138" t="s">
        <v>30</v>
      </c>
      <c r="R832" s="138"/>
      <c r="S832" s="139" t="s">
        <v>10704</v>
      </c>
      <c r="T832" s="138"/>
      <c r="Z832" s="130" t="str">
        <f t="shared" si="13"/>
        <v>19(18)潘彤</v>
      </c>
    </row>
    <row r="833" ht="19.5" customHeight="1" spans="1:26">
      <c r="A833" s="138">
        <v>829</v>
      </c>
      <c r="B833" s="138" t="s">
        <v>10708</v>
      </c>
      <c r="C833" s="138" t="s">
        <v>21</v>
      </c>
      <c r="D833" s="138" t="s">
        <v>389</v>
      </c>
      <c r="E833" s="138" t="s">
        <v>10709</v>
      </c>
      <c r="F833" s="138" t="s">
        <v>143</v>
      </c>
      <c r="G833" s="138">
        <v>17</v>
      </c>
      <c r="H833" s="138" t="s">
        <v>8039</v>
      </c>
      <c r="I833" s="138" t="s">
        <v>8040</v>
      </c>
      <c r="J833" s="138">
        <v>18070860171</v>
      </c>
      <c r="K833" s="138" t="s">
        <v>27</v>
      </c>
      <c r="L833" s="159">
        <v>44397</v>
      </c>
      <c r="M833" s="138" t="s">
        <v>10710</v>
      </c>
      <c r="N833" s="138" t="s">
        <v>30</v>
      </c>
      <c r="O833" s="159"/>
      <c r="P833" s="138"/>
      <c r="Q833" s="138" t="s">
        <v>30</v>
      </c>
      <c r="R833" s="138"/>
      <c r="S833" s="139" t="s">
        <v>10708</v>
      </c>
      <c r="T833" s="138"/>
      <c r="Z833" s="130" t="str">
        <f t="shared" si="13"/>
        <v>19(18)蓝柳妮</v>
      </c>
    </row>
    <row r="834" ht="19.5" customHeight="1" spans="1:26">
      <c r="A834" s="138">
        <v>830</v>
      </c>
      <c r="B834" s="138" t="s">
        <v>10711</v>
      </c>
      <c r="C834" s="138" t="s">
        <v>21</v>
      </c>
      <c r="D834" s="138" t="s">
        <v>389</v>
      </c>
      <c r="E834" s="138" t="s">
        <v>10712</v>
      </c>
      <c r="F834" s="138" t="s">
        <v>24</v>
      </c>
      <c r="G834" s="138">
        <v>17</v>
      </c>
      <c r="H834" s="138" t="s">
        <v>18003</v>
      </c>
      <c r="I834" s="138" t="s">
        <v>10714</v>
      </c>
      <c r="J834" s="138">
        <v>13481867548</v>
      </c>
      <c r="K834" s="138" t="s">
        <v>27</v>
      </c>
      <c r="L834" s="159">
        <v>44404</v>
      </c>
      <c r="M834" s="138"/>
      <c r="N834" s="138"/>
      <c r="O834" s="159"/>
      <c r="P834" s="138"/>
      <c r="Q834" s="138"/>
      <c r="R834" s="138"/>
      <c r="S834" s="139" t="s">
        <v>10711</v>
      </c>
      <c r="T834" s="138"/>
      <c r="Z834" s="130" t="str">
        <f t="shared" si="13"/>
        <v>19(18)罗明</v>
      </c>
    </row>
    <row r="835" ht="19.5" customHeight="1" spans="1:26">
      <c r="A835" s="138">
        <v>831</v>
      </c>
      <c r="B835" s="138" t="s">
        <v>10715</v>
      </c>
      <c r="C835" s="138" t="s">
        <v>21</v>
      </c>
      <c r="D835" s="138" t="s">
        <v>389</v>
      </c>
      <c r="E835" s="138" t="s">
        <v>10716</v>
      </c>
      <c r="F835" s="138" t="s">
        <v>143</v>
      </c>
      <c r="G835" s="138">
        <v>16</v>
      </c>
      <c r="H835" s="138" t="s">
        <v>18004</v>
      </c>
      <c r="I835" s="138" t="s">
        <v>9586</v>
      </c>
      <c r="J835" s="138">
        <v>13557991815</v>
      </c>
      <c r="K835" s="138" t="s">
        <v>27</v>
      </c>
      <c r="L835" s="159">
        <v>44396</v>
      </c>
      <c r="M835" s="138" t="s">
        <v>28</v>
      </c>
      <c r="N835" s="138"/>
      <c r="O835" s="159"/>
      <c r="P835" s="138"/>
      <c r="Q835" s="138"/>
      <c r="R835" s="138"/>
      <c r="S835" s="139" t="s">
        <v>10715</v>
      </c>
      <c r="T835" s="138"/>
      <c r="Z835" s="130" t="str">
        <f t="shared" si="13"/>
        <v>19(18)韦艳艳</v>
      </c>
    </row>
    <row r="836" ht="19.5" customHeight="1" spans="1:26">
      <c r="A836" s="138">
        <v>832</v>
      </c>
      <c r="B836" s="138" t="s">
        <v>10721</v>
      </c>
      <c r="C836" s="138" t="s">
        <v>21</v>
      </c>
      <c r="D836" s="138" t="s">
        <v>389</v>
      </c>
      <c r="E836" s="138" t="s">
        <v>10722</v>
      </c>
      <c r="F836" s="138" t="s">
        <v>143</v>
      </c>
      <c r="G836" s="138">
        <v>17</v>
      </c>
      <c r="H836" s="138" t="s">
        <v>2015</v>
      </c>
      <c r="I836" s="138" t="s">
        <v>10723</v>
      </c>
      <c r="J836" s="138">
        <v>18176139238</v>
      </c>
      <c r="K836" s="138" t="s">
        <v>27</v>
      </c>
      <c r="L836" s="159">
        <v>44398</v>
      </c>
      <c r="M836" s="138" t="s">
        <v>10614</v>
      </c>
      <c r="N836" s="138" t="s">
        <v>30</v>
      </c>
      <c r="O836" s="159"/>
      <c r="P836" s="138"/>
      <c r="Q836" s="138"/>
      <c r="R836" s="138"/>
      <c r="S836" s="139" t="s">
        <v>10721</v>
      </c>
      <c r="T836" s="138"/>
      <c r="Z836" s="130" t="str">
        <f t="shared" si="13"/>
        <v>19(18)蓝秋飞</v>
      </c>
    </row>
    <row r="837" ht="19.5" customHeight="1" spans="1:26">
      <c r="A837" s="138">
        <v>833</v>
      </c>
      <c r="B837" s="138" t="s">
        <v>10724</v>
      </c>
      <c r="C837" s="138" t="s">
        <v>21</v>
      </c>
      <c r="D837" s="138" t="s">
        <v>389</v>
      </c>
      <c r="E837" s="138" t="s">
        <v>10725</v>
      </c>
      <c r="F837" s="138" t="s">
        <v>24</v>
      </c>
      <c r="G837" s="138">
        <v>16</v>
      </c>
      <c r="H837" s="138" t="s">
        <v>2211</v>
      </c>
      <c r="I837" s="138" t="s">
        <v>10726</v>
      </c>
      <c r="J837" s="138">
        <v>18677132078</v>
      </c>
      <c r="K837" s="138" t="s">
        <v>27</v>
      </c>
      <c r="L837" s="159">
        <v>44396</v>
      </c>
      <c r="M837" s="138"/>
      <c r="N837" s="138"/>
      <c r="O837" s="159"/>
      <c r="P837" s="138"/>
      <c r="Q837" s="138"/>
      <c r="R837" s="138"/>
      <c r="S837" s="139" t="s">
        <v>10724</v>
      </c>
      <c r="T837" s="138"/>
      <c r="Z837" s="130" t="str">
        <f t="shared" si="13"/>
        <v>19(18)谭敏</v>
      </c>
    </row>
    <row r="838" ht="19.5" customHeight="1" spans="1:26">
      <c r="A838" s="138">
        <v>834</v>
      </c>
      <c r="B838" s="138" t="s">
        <v>10739</v>
      </c>
      <c r="C838" s="138" t="s">
        <v>21</v>
      </c>
      <c r="D838" s="138" t="s">
        <v>389</v>
      </c>
      <c r="E838" s="138" t="s">
        <v>10740</v>
      </c>
      <c r="F838" s="138" t="s">
        <v>143</v>
      </c>
      <c r="G838" s="138">
        <v>16</v>
      </c>
      <c r="H838" s="138" t="s">
        <v>7512</v>
      </c>
      <c r="I838" s="138" t="s">
        <v>10741</v>
      </c>
      <c r="J838" s="138">
        <v>18824815683</v>
      </c>
      <c r="K838" s="138" t="s">
        <v>27</v>
      </c>
      <c r="L838" s="159">
        <v>44397</v>
      </c>
      <c r="M838" s="138" t="s">
        <v>10742</v>
      </c>
      <c r="N838" s="138" t="s">
        <v>30</v>
      </c>
      <c r="O838" s="159"/>
      <c r="P838" s="138"/>
      <c r="Q838" s="138" t="s">
        <v>30</v>
      </c>
      <c r="R838" s="138"/>
      <c r="S838" s="139" t="s">
        <v>10739</v>
      </c>
      <c r="T838" s="138"/>
      <c r="Z838" s="130" t="str">
        <f t="shared" si="13"/>
        <v>19(18)覃良丽</v>
      </c>
    </row>
    <row r="839" ht="19.5" customHeight="1" spans="1:26">
      <c r="A839" s="138">
        <v>835</v>
      </c>
      <c r="B839" s="138" t="s">
        <v>10743</v>
      </c>
      <c r="C839" s="138" t="s">
        <v>21</v>
      </c>
      <c r="D839" s="138" t="s">
        <v>389</v>
      </c>
      <c r="E839" s="138" t="s">
        <v>10744</v>
      </c>
      <c r="F839" s="138" t="s">
        <v>143</v>
      </c>
      <c r="G839" s="138">
        <v>17</v>
      </c>
      <c r="H839" s="138" t="s">
        <v>17702</v>
      </c>
      <c r="I839" s="138" t="s">
        <v>10745</v>
      </c>
      <c r="J839" s="138">
        <v>13471848635</v>
      </c>
      <c r="K839" s="138" t="s">
        <v>27</v>
      </c>
      <c r="L839" s="159">
        <v>44396</v>
      </c>
      <c r="M839" s="138" t="s">
        <v>10746</v>
      </c>
      <c r="N839" s="138" t="s">
        <v>30</v>
      </c>
      <c r="O839" s="159"/>
      <c r="P839" s="138"/>
      <c r="Q839" s="138" t="s">
        <v>30</v>
      </c>
      <c r="R839" s="138"/>
      <c r="S839" s="139" t="s">
        <v>10743</v>
      </c>
      <c r="T839" s="138"/>
      <c r="Z839" s="130" t="str">
        <f t="shared" ref="Z839:Z902" si="14">D839:D5420&amp;E839:E5420</f>
        <v>19(18)杨柳靓</v>
      </c>
    </row>
    <row r="840" ht="19.5" customHeight="1" spans="1:26">
      <c r="A840" s="138">
        <v>836</v>
      </c>
      <c r="B840" s="138" t="s">
        <v>10747</v>
      </c>
      <c r="C840" s="138" t="s">
        <v>21</v>
      </c>
      <c r="D840" s="138" t="s">
        <v>389</v>
      </c>
      <c r="E840" s="138" t="s">
        <v>10748</v>
      </c>
      <c r="F840" s="138" t="s">
        <v>143</v>
      </c>
      <c r="G840" s="138">
        <v>16</v>
      </c>
      <c r="H840" s="138" t="s">
        <v>18005</v>
      </c>
      <c r="I840" s="138" t="s">
        <v>10749</v>
      </c>
      <c r="J840" s="138">
        <v>15807784941</v>
      </c>
      <c r="K840" s="138" t="s">
        <v>27</v>
      </c>
      <c r="L840" s="159">
        <v>44395</v>
      </c>
      <c r="M840" s="138" t="s">
        <v>98</v>
      </c>
      <c r="N840" s="138" t="s">
        <v>30</v>
      </c>
      <c r="O840" s="159"/>
      <c r="P840" s="138"/>
      <c r="Q840" s="138" t="s">
        <v>30</v>
      </c>
      <c r="R840" s="138"/>
      <c r="S840" s="139" t="s">
        <v>10747</v>
      </c>
      <c r="T840" s="138"/>
      <c r="Z840" s="130" t="str">
        <f t="shared" si="14"/>
        <v>19(18)韦池</v>
      </c>
    </row>
    <row r="841" ht="19.5" customHeight="1" spans="1:26">
      <c r="A841" s="138">
        <v>837</v>
      </c>
      <c r="B841" s="138" t="s">
        <v>10750</v>
      </c>
      <c r="C841" s="138" t="s">
        <v>21</v>
      </c>
      <c r="D841" s="138" t="s">
        <v>389</v>
      </c>
      <c r="E841" s="138" t="s">
        <v>10751</v>
      </c>
      <c r="F841" s="138" t="s">
        <v>143</v>
      </c>
      <c r="G841" s="138">
        <v>17</v>
      </c>
      <c r="H841" s="138" t="s">
        <v>10752</v>
      </c>
      <c r="I841" s="138" t="s">
        <v>10753</v>
      </c>
      <c r="J841" s="138">
        <v>18070862115</v>
      </c>
      <c r="K841" s="138" t="s">
        <v>27</v>
      </c>
      <c r="L841" s="159">
        <v>44395</v>
      </c>
      <c r="M841" s="138" t="s">
        <v>10754</v>
      </c>
      <c r="N841" s="138" t="s">
        <v>30</v>
      </c>
      <c r="O841" s="159"/>
      <c r="P841" s="138"/>
      <c r="Q841" s="138" t="s">
        <v>30</v>
      </c>
      <c r="R841" s="138"/>
      <c r="S841" s="139" t="s">
        <v>10750</v>
      </c>
      <c r="T841" s="138"/>
      <c r="Z841" s="130" t="str">
        <f t="shared" si="14"/>
        <v>19(18)卢金飞</v>
      </c>
    </row>
    <row r="842" ht="19.5" customHeight="1" spans="1:26">
      <c r="A842" s="138">
        <v>838</v>
      </c>
      <c r="B842" s="138" t="s">
        <v>10755</v>
      </c>
      <c r="C842" s="138" t="s">
        <v>21</v>
      </c>
      <c r="D842" s="138" t="s">
        <v>389</v>
      </c>
      <c r="E842" s="138" t="s">
        <v>10756</v>
      </c>
      <c r="F842" s="138" t="s">
        <v>143</v>
      </c>
      <c r="G842" s="138">
        <v>18</v>
      </c>
      <c r="H842" s="138" t="s">
        <v>4659</v>
      </c>
      <c r="I842" s="138" t="s">
        <v>10757</v>
      </c>
      <c r="J842" s="138">
        <v>15217448813</v>
      </c>
      <c r="K842" s="138" t="s">
        <v>27</v>
      </c>
      <c r="L842" s="159">
        <v>44395</v>
      </c>
      <c r="M842" s="138" t="s">
        <v>2172</v>
      </c>
      <c r="N842" s="138" t="s">
        <v>30</v>
      </c>
      <c r="O842" s="159"/>
      <c r="P842" s="138"/>
      <c r="Q842" s="138" t="s">
        <v>30</v>
      </c>
      <c r="R842" s="138"/>
      <c r="S842" s="139" t="s">
        <v>10755</v>
      </c>
      <c r="T842" s="138"/>
      <c r="Z842" s="130" t="str">
        <f t="shared" si="14"/>
        <v>19(18)韦珊珊</v>
      </c>
    </row>
    <row r="843" ht="19.5" customHeight="1" spans="1:26">
      <c r="A843" s="138">
        <v>839</v>
      </c>
      <c r="B843" s="138" t="s">
        <v>10758</v>
      </c>
      <c r="C843" s="138" t="s">
        <v>21</v>
      </c>
      <c r="D843" s="138" t="s">
        <v>389</v>
      </c>
      <c r="E843" s="138" t="s">
        <v>10759</v>
      </c>
      <c r="F843" s="138" t="s">
        <v>24</v>
      </c>
      <c r="G843" s="138">
        <v>17</v>
      </c>
      <c r="H843" s="138" t="s">
        <v>18006</v>
      </c>
      <c r="I843" s="138" t="s">
        <v>10761</v>
      </c>
      <c r="J843" s="138">
        <v>13481869661</v>
      </c>
      <c r="K843" s="138" t="s">
        <v>27</v>
      </c>
      <c r="L843" s="159">
        <v>44396</v>
      </c>
      <c r="M843" s="138" t="s">
        <v>2172</v>
      </c>
      <c r="N843" s="138" t="s">
        <v>30</v>
      </c>
      <c r="O843" s="159"/>
      <c r="P843" s="138"/>
      <c r="Q843" s="138" t="s">
        <v>30</v>
      </c>
      <c r="R843" s="138"/>
      <c r="S843" s="139" t="s">
        <v>10758</v>
      </c>
      <c r="T843" s="138"/>
      <c r="Z843" s="130" t="str">
        <f t="shared" si="14"/>
        <v>19(18)韦志榕</v>
      </c>
    </row>
    <row r="844" ht="19.5" customHeight="1" spans="1:26">
      <c r="A844" s="138">
        <v>840</v>
      </c>
      <c r="B844" s="138" t="s">
        <v>10762</v>
      </c>
      <c r="C844" s="138" t="s">
        <v>21</v>
      </c>
      <c r="D844" s="138" t="s">
        <v>389</v>
      </c>
      <c r="E844" s="138" t="s">
        <v>10763</v>
      </c>
      <c r="F844" s="138" t="s">
        <v>143</v>
      </c>
      <c r="G844" s="138">
        <v>17</v>
      </c>
      <c r="H844" s="138" t="s">
        <v>18007</v>
      </c>
      <c r="I844" s="138" t="s">
        <v>10765</v>
      </c>
      <c r="J844" s="138">
        <v>18077895639</v>
      </c>
      <c r="K844" s="138" t="s">
        <v>27</v>
      </c>
      <c r="L844" s="159">
        <v>44406</v>
      </c>
      <c r="M844" s="138" t="s">
        <v>29</v>
      </c>
      <c r="N844" s="138" t="s">
        <v>30</v>
      </c>
      <c r="O844" s="159"/>
      <c r="P844" s="138"/>
      <c r="Q844" s="138" t="s">
        <v>30</v>
      </c>
      <c r="R844" s="138"/>
      <c r="S844" s="139" t="s">
        <v>10762</v>
      </c>
      <c r="T844" s="138"/>
      <c r="Z844" s="130" t="str">
        <f t="shared" si="14"/>
        <v>19(18)唐玮</v>
      </c>
    </row>
    <row r="845" ht="19.5" customHeight="1" spans="1:26">
      <c r="A845" s="138">
        <v>841</v>
      </c>
      <c r="B845" s="138" t="s">
        <v>10766</v>
      </c>
      <c r="C845" s="138" t="s">
        <v>21</v>
      </c>
      <c r="D845" s="138" t="s">
        <v>389</v>
      </c>
      <c r="E845" s="138" t="s">
        <v>10767</v>
      </c>
      <c r="F845" s="138" t="s">
        <v>24</v>
      </c>
      <c r="G845" s="138">
        <v>17</v>
      </c>
      <c r="H845" s="138" t="s">
        <v>10768</v>
      </c>
      <c r="I845" s="138" t="s">
        <v>10769</v>
      </c>
      <c r="J845" s="138">
        <v>15177891978</v>
      </c>
      <c r="K845" s="138" t="s">
        <v>27</v>
      </c>
      <c r="L845" s="159">
        <v>44396</v>
      </c>
      <c r="M845" s="138" t="s">
        <v>2172</v>
      </c>
      <c r="N845" s="138" t="s">
        <v>30</v>
      </c>
      <c r="O845" s="159"/>
      <c r="P845" s="138"/>
      <c r="Q845" s="138" t="s">
        <v>30</v>
      </c>
      <c r="R845" s="138"/>
      <c r="S845" s="139" t="s">
        <v>10766</v>
      </c>
      <c r="T845" s="138"/>
      <c r="Z845" s="130" t="str">
        <f t="shared" si="14"/>
        <v>19(18)苏振生</v>
      </c>
    </row>
    <row r="846" ht="19.5" customHeight="1" spans="1:26">
      <c r="A846" s="138">
        <v>842</v>
      </c>
      <c r="B846" s="138" t="s">
        <v>10770</v>
      </c>
      <c r="C846" s="138" t="s">
        <v>21</v>
      </c>
      <c r="D846" s="138" t="s">
        <v>389</v>
      </c>
      <c r="E846" s="138" t="s">
        <v>10771</v>
      </c>
      <c r="F846" s="138" t="s">
        <v>24</v>
      </c>
      <c r="G846" s="138">
        <v>17</v>
      </c>
      <c r="H846" s="138" t="s">
        <v>18008</v>
      </c>
      <c r="I846" s="138" t="s">
        <v>10772</v>
      </c>
      <c r="J846" s="138">
        <v>13737980203</v>
      </c>
      <c r="K846" s="138" t="s">
        <v>27</v>
      </c>
      <c r="L846" s="159">
        <v>44395</v>
      </c>
      <c r="M846" s="138" t="s">
        <v>4323</v>
      </c>
      <c r="N846" s="138" t="s">
        <v>27</v>
      </c>
      <c r="O846" s="159"/>
      <c r="P846" s="138"/>
      <c r="Q846" s="138" t="s">
        <v>30</v>
      </c>
      <c r="R846" s="138"/>
      <c r="S846" s="139" t="s">
        <v>10770</v>
      </c>
      <c r="T846" s="138"/>
      <c r="Z846" s="130" t="str">
        <f t="shared" si="14"/>
        <v>19(18)何佳念</v>
      </c>
    </row>
    <row r="847" ht="19.5" customHeight="1" spans="1:26">
      <c r="A847" s="138">
        <v>843</v>
      </c>
      <c r="B847" s="138" t="s">
        <v>10773</v>
      </c>
      <c r="C847" s="138" t="s">
        <v>21</v>
      </c>
      <c r="D847" s="138" t="s">
        <v>389</v>
      </c>
      <c r="E847" s="138" t="s">
        <v>10774</v>
      </c>
      <c r="F847" s="138" t="s">
        <v>143</v>
      </c>
      <c r="G847" s="138">
        <v>17</v>
      </c>
      <c r="H847" s="138" t="s">
        <v>2578</v>
      </c>
      <c r="I847" s="138" t="s">
        <v>10775</v>
      </c>
      <c r="J847" s="138">
        <v>18707785949</v>
      </c>
      <c r="K847" s="138" t="s">
        <v>27</v>
      </c>
      <c r="L847" s="159">
        <v>44396</v>
      </c>
      <c r="M847" s="138" t="s">
        <v>1217</v>
      </c>
      <c r="N847" s="138" t="s">
        <v>30</v>
      </c>
      <c r="O847" s="159"/>
      <c r="P847" s="138"/>
      <c r="Q847" s="138" t="s">
        <v>30</v>
      </c>
      <c r="R847" s="138"/>
      <c r="S847" s="139" t="s">
        <v>10773</v>
      </c>
      <c r="T847" s="138"/>
      <c r="Z847" s="130" t="str">
        <f t="shared" si="14"/>
        <v>19(18)兰宝丹</v>
      </c>
    </row>
    <row r="848" ht="19.5" customHeight="1" spans="1:26">
      <c r="A848" s="138">
        <v>844</v>
      </c>
      <c r="B848" s="138" t="s">
        <v>10776</v>
      </c>
      <c r="C848" s="138" t="s">
        <v>18009</v>
      </c>
      <c r="D848" s="138" t="s">
        <v>389</v>
      </c>
      <c r="E848" s="138" t="s">
        <v>10777</v>
      </c>
      <c r="F848" s="138" t="s">
        <v>24</v>
      </c>
      <c r="G848" s="138">
        <v>17</v>
      </c>
      <c r="H848" s="138" t="s">
        <v>18010</v>
      </c>
      <c r="I848" s="138" t="s">
        <v>10779</v>
      </c>
      <c r="J848" s="138">
        <v>19907789854</v>
      </c>
      <c r="K848" s="138" t="s">
        <v>27</v>
      </c>
      <c r="L848" s="159">
        <v>44395</v>
      </c>
      <c r="M848" s="138" t="s">
        <v>2172</v>
      </c>
      <c r="N848" s="138" t="s">
        <v>30</v>
      </c>
      <c r="O848" s="159"/>
      <c r="P848" s="138"/>
      <c r="Q848" s="138" t="s">
        <v>30</v>
      </c>
      <c r="R848" s="138" t="s">
        <v>10780</v>
      </c>
      <c r="S848" s="139" t="s">
        <v>10776</v>
      </c>
      <c r="T848" s="138"/>
      <c r="Z848" s="130" t="str">
        <f t="shared" si="14"/>
        <v>19(18)韦含帅</v>
      </c>
    </row>
    <row r="849" ht="19.5" customHeight="1" spans="1:26">
      <c r="A849" s="138">
        <v>845</v>
      </c>
      <c r="B849" s="138" t="s">
        <v>10781</v>
      </c>
      <c r="C849" s="138" t="s">
        <v>21</v>
      </c>
      <c r="D849" s="138" t="s">
        <v>389</v>
      </c>
      <c r="E849" s="138" t="s">
        <v>10782</v>
      </c>
      <c r="F849" s="138" t="s">
        <v>24</v>
      </c>
      <c r="G849" s="138">
        <v>17</v>
      </c>
      <c r="H849" s="138" t="s">
        <v>7379</v>
      </c>
      <c r="I849" s="138" t="s">
        <v>10783</v>
      </c>
      <c r="J849" s="138">
        <v>15916253238</v>
      </c>
      <c r="K849" s="138" t="s">
        <v>27</v>
      </c>
      <c r="L849" s="159">
        <v>44417</v>
      </c>
      <c r="M849" s="138" t="s">
        <v>10784</v>
      </c>
      <c r="N849" s="138" t="s">
        <v>30</v>
      </c>
      <c r="O849" s="159"/>
      <c r="P849" s="138"/>
      <c r="Q849" s="138"/>
      <c r="R849" s="138"/>
      <c r="S849" s="139" t="s">
        <v>10781</v>
      </c>
      <c r="T849" s="138"/>
      <c r="Z849" s="130" t="str">
        <f t="shared" si="14"/>
        <v>19(18)黄东造</v>
      </c>
    </row>
    <row r="850" ht="19.5" customHeight="1" spans="1:26">
      <c r="A850" s="138">
        <v>846</v>
      </c>
      <c r="B850" s="138" t="s">
        <v>10657</v>
      </c>
      <c r="C850" s="138" t="s">
        <v>21</v>
      </c>
      <c r="D850" s="138" t="s">
        <v>389</v>
      </c>
      <c r="E850" s="138" t="s">
        <v>10658</v>
      </c>
      <c r="F850" s="138" t="s">
        <v>143</v>
      </c>
      <c r="G850" s="138">
        <v>17</v>
      </c>
      <c r="H850" s="138" t="s">
        <v>37</v>
      </c>
      <c r="I850" s="138" t="s">
        <v>10659</v>
      </c>
      <c r="J850" s="138">
        <v>15977883243</v>
      </c>
      <c r="K850" s="138" t="s">
        <v>27</v>
      </c>
      <c r="L850" s="159">
        <v>44395</v>
      </c>
      <c r="M850" s="138" t="s">
        <v>3785</v>
      </c>
      <c r="N850" s="138" t="s">
        <v>27</v>
      </c>
      <c r="O850" s="159"/>
      <c r="P850" s="138"/>
      <c r="Q850" s="138"/>
      <c r="R850" s="138"/>
      <c r="S850" s="139" t="s">
        <v>10657</v>
      </c>
      <c r="T850" s="138"/>
      <c r="Z850" s="130" t="str">
        <f t="shared" si="14"/>
        <v>19(18)覃英娜</v>
      </c>
    </row>
    <row r="851" ht="19.5" customHeight="1" spans="1:26">
      <c r="A851" s="138">
        <v>847</v>
      </c>
      <c r="B851" s="138" t="s">
        <v>10529</v>
      </c>
      <c r="C851" s="138" t="s">
        <v>21</v>
      </c>
      <c r="D851" s="138" t="s">
        <v>389</v>
      </c>
      <c r="E851" s="138" t="s">
        <v>10530</v>
      </c>
      <c r="F851" s="138" t="s">
        <v>143</v>
      </c>
      <c r="G851" s="138">
        <v>17</v>
      </c>
      <c r="H851" s="138" t="s">
        <v>18011</v>
      </c>
      <c r="I851" s="138" t="s">
        <v>10531</v>
      </c>
      <c r="J851" s="138">
        <v>18776875962</v>
      </c>
      <c r="K851" s="138" t="s">
        <v>27</v>
      </c>
      <c r="L851" s="159">
        <v>44395</v>
      </c>
      <c r="M851" s="138" t="s">
        <v>4323</v>
      </c>
      <c r="N851" s="138" t="s">
        <v>30</v>
      </c>
      <c r="O851" s="159"/>
      <c r="P851" s="138"/>
      <c r="Q851" s="138" t="s">
        <v>30</v>
      </c>
      <c r="R851" s="138"/>
      <c r="S851" s="139" t="s">
        <v>10529</v>
      </c>
      <c r="T851" s="138"/>
      <c r="Z851" s="130" t="str">
        <f t="shared" si="14"/>
        <v>19(18)黄凤春</v>
      </c>
    </row>
    <row r="852" ht="19.5" customHeight="1" spans="1:26">
      <c r="A852" s="138">
        <v>848</v>
      </c>
      <c r="B852" s="138" t="s">
        <v>10734</v>
      </c>
      <c r="C852" s="138" t="s">
        <v>21</v>
      </c>
      <c r="D852" s="138" t="s">
        <v>389</v>
      </c>
      <c r="E852" s="138" t="s">
        <v>10735</v>
      </c>
      <c r="F852" s="138" t="s">
        <v>143</v>
      </c>
      <c r="G852" s="138">
        <v>18</v>
      </c>
      <c r="H852" s="138" t="s">
        <v>18012</v>
      </c>
      <c r="I852" s="138" t="s">
        <v>10737</v>
      </c>
      <c r="J852" s="138">
        <v>18176149984</v>
      </c>
      <c r="K852" s="138" t="s">
        <v>27</v>
      </c>
      <c r="L852" s="159"/>
      <c r="M852" s="138"/>
      <c r="N852" s="138"/>
      <c r="O852" s="159"/>
      <c r="P852" s="138"/>
      <c r="Q852" s="138"/>
      <c r="R852" s="138"/>
      <c r="S852" s="139" t="s">
        <v>10734</v>
      </c>
      <c r="T852" s="138"/>
      <c r="Z852" s="130" t="str">
        <f t="shared" si="14"/>
        <v>19(18)蓝春媚</v>
      </c>
    </row>
    <row r="853" ht="19.5" customHeight="1" spans="1:26">
      <c r="A853" s="138">
        <v>849</v>
      </c>
      <c r="B853" s="138" t="s">
        <v>10628</v>
      </c>
      <c r="C853" s="138" t="s">
        <v>21</v>
      </c>
      <c r="D853" s="138" t="s">
        <v>389</v>
      </c>
      <c r="E853" s="138" t="s">
        <v>10629</v>
      </c>
      <c r="F853" s="138" t="s">
        <v>24</v>
      </c>
      <c r="G853" s="138">
        <v>18</v>
      </c>
      <c r="H853" s="138" t="s">
        <v>18013</v>
      </c>
      <c r="I853" s="138" t="s">
        <v>10631</v>
      </c>
      <c r="J853" s="138">
        <v>15177890075</v>
      </c>
      <c r="K853" s="138" t="s">
        <v>27</v>
      </c>
      <c r="L853" s="159">
        <v>44390</v>
      </c>
      <c r="M853" s="138"/>
      <c r="N853" s="138"/>
      <c r="O853" s="159"/>
      <c r="P853" s="138"/>
      <c r="Q853" s="138"/>
      <c r="R853" s="138"/>
      <c r="S853" s="139" t="s">
        <v>10628</v>
      </c>
      <c r="T853" s="138"/>
      <c r="Z853" s="130" t="str">
        <f t="shared" si="14"/>
        <v>19(18)蒙斌</v>
      </c>
    </row>
    <row r="854" ht="19.5" customHeight="1" spans="1:26">
      <c r="A854" s="138">
        <v>850</v>
      </c>
      <c r="B854" s="138" t="s">
        <v>10540</v>
      </c>
      <c r="C854" s="138" t="s">
        <v>21</v>
      </c>
      <c r="D854" s="138" t="s">
        <v>389</v>
      </c>
      <c r="E854" s="138" t="s">
        <v>10541</v>
      </c>
      <c r="F854" s="138" t="s">
        <v>143</v>
      </c>
      <c r="G854" s="138">
        <v>17</v>
      </c>
      <c r="H854" s="138" t="s">
        <v>18014</v>
      </c>
      <c r="I854" s="138" t="s">
        <v>18015</v>
      </c>
      <c r="J854" s="138">
        <v>18278873511</v>
      </c>
      <c r="K854" s="138" t="s">
        <v>27</v>
      </c>
      <c r="L854" s="159">
        <v>44395</v>
      </c>
      <c r="M854" s="138" t="s">
        <v>2455</v>
      </c>
      <c r="N854" s="138" t="s">
        <v>30</v>
      </c>
      <c r="O854" s="159"/>
      <c r="P854" s="138"/>
      <c r="Q854" s="138" t="s">
        <v>30</v>
      </c>
      <c r="R854" s="138"/>
      <c r="S854" s="139" t="s">
        <v>10540</v>
      </c>
      <c r="T854" s="138"/>
      <c r="Z854" s="130" t="str">
        <f t="shared" si="14"/>
        <v>19(18)韦婉洁</v>
      </c>
    </row>
    <row r="855" ht="19.5" customHeight="1" spans="1:26">
      <c r="A855" s="138">
        <v>851</v>
      </c>
      <c r="B855" s="138" t="s">
        <v>10598</v>
      </c>
      <c r="C855" s="138" t="s">
        <v>21</v>
      </c>
      <c r="D855" s="138" t="s">
        <v>389</v>
      </c>
      <c r="E855" s="138" t="s">
        <v>10599</v>
      </c>
      <c r="F855" s="138" t="s">
        <v>143</v>
      </c>
      <c r="G855" s="138">
        <v>16</v>
      </c>
      <c r="H855" s="138" t="s">
        <v>18016</v>
      </c>
      <c r="I855" s="138" t="s">
        <v>10601</v>
      </c>
      <c r="J855" s="138" t="s">
        <v>18017</v>
      </c>
      <c r="K855" s="138" t="s">
        <v>27</v>
      </c>
      <c r="L855" s="159">
        <v>44405</v>
      </c>
      <c r="M855" s="138" t="s">
        <v>3693</v>
      </c>
      <c r="N855" s="138" t="s">
        <v>30</v>
      </c>
      <c r="O855" s="159"/>
      <c r="P855" s="138"/>
      <c r="Q855" s="138"/>
      <c r="R855" s="138"/>
      <c r="S855" s="139" t="s">
        <v>10598</v>
      </c>
      <c r="T855" s="138"/>
      <c r="Z855" s="130" t="str">
        <f t="shared" si="14"/>
        <v>19(18)韦祝乔</v>
      </c>
    </row>
    <row r="856" ht="19.5" customHeight="1" spans="1:26">
      <c r="A856" s="138">
        <v>852</v>
      </c>
      <c r="B856" s="138" t="s">
        <v>10789</v>
      </c>
      <c r="C856" s="138" t="s">
        <v>21</v>
      </c>
      <c r="D856" s="138" t="s">
        <v>394</v>
      </c>
      <c r="E856" s="138" t="s">
        <v>10790</v>
      </c>
      <c r="F856" s="138" t="s">
        <v>24</v>
      </c>
      <c r="G856" s="138">
        <v>17</v>
      </c>
      <c r="H856" s="138" t="s">
        <v>18018</v>
      </c>
      <c r="I856" s="138" t="s">
        <v>10792</v>
      </c>
      <c r="J856" s="138">
        <v>15078613099</v>
      </c>
      <c r="K856" s="138" t="s">
        <v>27</v>
      </c>
      <c r="L856" s="159">
        <v>44398</v>
      </c>
      <c r="M856" s="138"/>
      <c r="N856" s="138"/>
      <c r="O856" s="159"/>
      <c r="P856" s="138"/>
      <c r="Q856" s="138"/>
      <c r="R856" s="138"/>
      <c r="S856" s="139" t="s">
        <v>10789</v>
      </c>
      <c r="T856" s="138"/>
      <c r="Z856" s="130" t="str">
        <f t="shared" si="14"/>
        <v>19(19)廖俊玮</v>
      </c>
    </row>
    <row r="857" ht="19.5" customHeight="1" spans="1:26">
      <c r="A857" s="138">
        <v>853</v>
      </c>
      <c r="B857" s="138" t="s">
        <v>10798</v>
      </c>
      <c r="C857" s="138" t="s">
        <v>21</v>
      </c>
      <c r="D857" s="138" t="s">
        <v>394</v>
      </c>
      <c r="E857" s="138" t="s">
        <v>10799</v>
      </c>
      <c r="F857" s="138" t="s">
        <v>24</v>
      </c>
      <c r="G857" s="138">
        <v>17</v>
      </c>
      <c r="H857" s="138" t="s">
        <v>18019</v>
      </c>
      <c r="I857" s="138" t="s">
        <v>10801</v>
      </c>
      <c r="J857" s="138">
        <v>15277855878</v>
      </c>
      <c r="K857" s="138" t="s">
        <v>27</v>
      </c>
      <c r="L857" s="159">
        <v>44394</v>
      </c>
      <c r="M857" s="138" t="s">
        <v>2455</v>
      </c>
      <c r="N857" s="138" t="s">
        <v>30</v>
      </c>
      <c r="O857" s="159"/>
      <c r="P857" s="138"/>
      <c r="Q857" s="138"/>
      <c r="R857" s="138"/>
      <c r="S857" s="139" t="s">
        <v>10798</v>
      </c>
      <c r="T857" s="138"/>
      <c r="Z857" s="130" t="str">
        <f t="shared" si="14"/>
        <v>19(19)韦培云</v>
      </c>
    </row>
    <row r="858" ht="19.5" customHeight="1" spans="1:26">
      <c r="A858" s="138">
        <v>854</v>
      </c>
      <c r="B858" s="138" t="s">
        <v>10802</v>
      </c>
      <c r="C858" s="138" t="s">
        <v>21</v>
      </c>
      <c r="D858" s="138" t="s">
        <v>394</v>
      </c>
      <c r="E858" s="138" t="s">
        <v>10803</v>
      </c>
      <c r="F858" s="138" t="s">
        <v>143</v>
      </c>
      <c r="G858" s="138">
        <v>17</v>
      </c>
      <c r="H858" s="138" t="s">
        <v>18020</v>
      </c>
      <c r="I858" s="138" t="s">
        <v>10804</v>
      </c>
      <c r="J858" s="138">
        <v>18977826920</v>
      </c>
      <c r="K858" s="138" t="s">
        <v>27</v>
      </c>
      <c r="L858" s="159">
        <v>44396</v>
      </c>
      <c r="M858" s="138" t="s">
        <v>139</v>
      </c>
      <c r="N858" s="138" t="s">
        <v>30</v>
      </c>
      <c r="O858" s="159"/>
      <c r="P858" s="138"/>
      <c r="Q858" s="138"/>
      <c r="R858" s="138"/>
      <c r="S858" s="139" t="s">
        <v>10802</v>
      </c>
      <c r="T858" s="138"/>
      <c r="Z858" s="130" t="str">
        <f t="shared" si="14"/>
        <v>19(19)覃露璐</v>
      </c>
    </row>
    <row r="859" ht="19.5" customHeight="1" spans="1:26">
      <c r="A859" s="138">
        <v>855</v>
      </c>
      <c r="B859" s="138" t="s">
        <v>10805</v>
      </c>
      <c r="C859" s="138" t="s">
        <v>21</v>
      </c>
      <c r="D859" s="138" t="s">
        <v>394</v>
      </c>
      <c r="E859" s="138" t="s">
        <v>10806</v>
      </c>
      <c r="F859" s="138" t="s">
        <v>143</v>
      </c>
      <c r="G859" s="138">
        <v>17</v>
      </c>
      <c r="H859" s="138" t="s">
        <v>3797</v>
      </c>
      <c r="I859" s="138" t="s">
        <v>10807</v>
      </c>
      <c r="J859" s="138">
        <v>13977860383</v>
      </c>
      <c r="K859" s="138" t="s">
        <v>27</v>
      </c>
      <c r="L859" s="159">
        <v>44397</v>
      </c>
      <c r="M859" s="138" t="s">
        <v>10808</v>
      </c>
      <c r="N859" s="138"/>
      <c r="O859" s="159"/>
      <c r="P859" s="138"/>
      <c r="Q859" s="138"/>
      <c r="R859" s="138"/>
      <c r="S859" s="139" t="s">
        <v>10805</v>
      </c>
      <c r="T859" s="138"/>
      <c r="Z859" s="130" t="str">
        <f t="shared" si="14"/>
        <v>19(19)韦素颖</v>
      </c>
    </row>
    <row r="860" ht="19.5" customHeight="1" spans="1:26">
      <c r="A860" s="138">
        <v>856</v>
      </c>
      <c r="B860" s="138" t="s">
        <v>10809</v>
      </c>
      <c r="C860" s="138" t="s">
        <v>21</v>
      </c>
      <c r="D860" s="138" t="s">
        <v>394</v>
      </c>
      <c r="E860" s="138" t="s">
        <v>10810</v>
      </c>
      <c r="F860" s="138" t="s">
        <v>143</v>
      </c>
      <c r="G860" s="138">
        <v>17</v>
      </c>
      <c r="H860" s="138" t="s">
        <v>18021</v>
      </c>
      <c r="I860" s="138" t="s">
        <v>10812</v>
      </c>
      <c r="J860" s="138">
        <v>13977876976</v>
      </c>
      <c r="K860" s="138" t="s">
        <v>27</v>
      </c>
      <c r="L860" s="159">
        <v>44396</v>
      </c>
      <c r="M860" s="138" t="s">
        <v>2455</v>
      </c>
      <c r="N860" s="138" t="s">
        <v>30</v>
      </c>
      <c r="O860" s="159"/>
      <c r="P860" s="138"/>
      <c r="Q860" s="138"/>
      <c r="R860" s="138"/>
      <c r="S860" s="139" t="s">
        <v>10809</v>
      </c>
      <c r="T860" s="138"/>
      <c r="Z860" s="130" t="str">
        <f t="shared" si="14"/>
        <v>19(19)苏洪梅</v>
      </c>
    </row>
    <row r="861" ht="19.5" customHeight="1" spans="1:26">
      <c r="A861" s="138">
        <v>857</v>
      </c>
      <c r="B861" s="138" t="s">
        <v>10813</v>
      </c>
      <c r="C861" s="138" t="s">
        <v>21</v>
      </c>
      <c r="D861" s="138" t="s">
        <v>394</v>
      </c>
      <c r="E861" s="138" t="s">
        <v>10814</v>
      </c>
      <c r="F861" s="138" t="s">
        <v>143</v>
      </c>
      <c r="G861" s="138">
        <v>17</v>
      </c>
      <c r="H861" s="138" t="s">
        <v>18022</v>
      </c>
      <c r="I861" s="138" t="s">
        <v>10816</v>
      </c>
      <c r="J861" s="138">
        <v>17777938507</v>
      </c>
      <c r="K861" s="138" t="s">
        <v>27</v>
      </c>
      <c r="L861" s="159">
        <v>44396</v>
      </c>
      <c r="M861" s="138" t="s">
        <v>2747</v>
      </c>
      <c r="N861" s="138" t="s">
        <v>27</v>
      </c>
      <c r="O861" s="159">
        <v>44420</v>
      </c>
      <c r="P861" s="138" t="s">
        <v>2747</v>
      </c>
      <c r="Q861" s="138" t="s">
        <v>30</v>
      </c>
      <c r="R861" s="138"/>
      <c r="S861" s="139" t="s">
        <v>10813</v>
      </c>
      <c r="T861" s="138"/>
      <c r="Z861" s="130" t="str">
        <f t="shared" si="14"/>
        <v>19(19)唐妤霜</v>
      </c>
    </row>
    <row r="862" ht="19.5" customHeight="1" spans="1:26">
      <c r="A862" s="138">
        <v>858</v>
      </c>
      <c r="B862" s="138" t="s">
        <v>10822</v>
      </c>
      <c r="C862" s="138" t="s">
        <v>21</v>
      </c>
      <c r="D862" s="138" t="s">
        <v>394</v>
      </c>
      <c r="E862" s="138" t="s">
        <v>10543</v>
      </c>
      <c r="F862" s="138" t="s">
        <v>24</v>
      </c>
      <c r="G862" s="138">
        <v>16</v>
      </c>
      <c r="H862" s="138" t="s">
        <v>7551</v>
      </c>
      <c r="I862" s="138" t="s">
        <v>10823</v>
      </c>
      <c r="J862" s="138">
        <v>13558089333</v>
      </c>
      <c r="K862" s="138" t="s">
        <v>27</v>
      </c>
      <c r="L862" s="159">
        <v>44398</v>
      </c>
      <c r="M862" s="138" t="s">
        <v>2455</v>
      </c>
      <c r="N862" s="138" t="s">
        <v>27</v>
      </c>
      <c r="O862" s="159"/>
      <c r="P862" s="138"/>
      <c r="Q862" s="138"/>
      <c r="R862" s="138"/>
      <c r="S862" s="139" t="s">
        <v>10822</v>
      </c>
      <c r="T862" s="138"/>
      <c r="Z862" s="130" t="str">
        <f t="shared" si="14"/>
        <v>19(19)韦康</v>
      </c>
    </row>
    <row r="863" ht="19.5" customHeight="1" spans="1:26">
      <c r="A863" s="138">
        <v>859</v>
      </c>
      <c r="B863" s="138" t="s">
        <v>10828</v>
      </c>
      <c r="C863" s="138" t="s">
        <v>21</v>
      </c>
      <c r="D863" s="138" t="s">
        <v>394</v>
      </c>
      <c r="E863" s="138" t="s">
        <v>10829</v>
      </c>
      <c r="F863" s="138" t="s">
        <v>24</v>
      </c>
      <c r="G863" s="138">
        <v>17</v>
      </c>
      <c r="H863" s="138" t="s">
        <v>10830</v>
      </c>
      <c r="I863" s="138" t="s">
        <v>10831</v>
      </c>
      <c r="J863" s="138">
        <v>13877155489</v>
      </c>
      <c r="K863" s="138" t="s">
        <v>27</v>
      </c>
      <c r="L863" s="159">
        <v>44396</v>
      </c>
      <c r="M863" s="138" t="s">
        <v>28</v>
      </c>
      <c r="N863" s="138" t="s">
        <v>27</v>
      </c>
      <c r="O863" s="159">
        <v>44416</v>
      </c>
      <c r="P863" s="138" t="s">
        <v>6167</v>
      </c>
      <c r="Q863" s="138" t="s">
        <v>30</v>
      </c>
      <c r="R863" s="138"/>
      <c r="S863" s="139" t="s">
        <v>10828</v>
      </c>
      <c r="T863" s="138"/>
      <c r="Z863" s="130" t="str">
        <f t="shared" si="14"/>
        <v>19(19)黄政富</v>
      </c>
    </row>
    <row r="864" ht="19.5" customHeight="1" spans="1:26">
      <c r="A864" s="138">
        <v>860</v>
      </c>
      <c r="B864" s="138" t="s">
        <v>10836</v>
      </c>
      <c r="C864" s="138" t="s">
        <v>21</v>
      </c>
      <c r="D864" s="138" t="s">
        <v>394</v>
      </c>
      <c r="E864" s="138" t="s">
        <v>10837</v>
      </c>
      <c r="F864" s="138" t="s">
        <v>24</v>
      </c>
      <c r="G864" s="138">
        <v>17</v>
      </c>
      <c r="H864" s="138" t="s">
        <v>6232</v>
      </c>
      <c r="I864" s="138" t="s">
        <v>10838</v>
      </c>
      <c r="J864" s="138">
        <v>17377032928</v>
      </c>
      <c r="K864" s="138" t="s">
        <v>27</v>
      </c>
      <c r="L864" s="159">
        <v>44404</v>
      </c>
      <c r="M864" s="138" t="s">
        <v>1352</v>
      </c>
      <c r="N864" s="138" t="s">
        <v>27</v>
      </c>
      <c r="O864" s="159"/>
      <c r="P864" s="138"/>
      <c r="Q864" s="138"/>
      <c r="R864" s="138"/>
      <c r="S864" s="139" t="s">
        <v>10836</v>
      </c>
      <c r="T864" s="138"/>
      <c r="Z864" s="130" t="str">
        <f t="shared" si="14"/>
        <v>19(19)卢团</v>
      </c>
    </row>
    <row r="865" ht="19.5" customHeight="1" spans="1:26">
      <c r="A865" s="138">
        <v>861</v>
      </c>
      <c r="B865" s="138" t="s">
        <v>10839</v>
      </c>
      <c r="C865" s="138" t="s">
        <v>21</v>
      </c>
      <c r="D865" s="138" t="s">
        <v>394</v>
      </c>
      <c r="E865" s="138" t="s">
        <v>10840</v>
      </c>
      <c r="F865" s="138" t="s">
        <v>24</v>
      </c>
      <c r="G865" s="138">
        <v>17</v>
      </c>
      <c r="H865" s="138" t="s">
        <v>17716</v>
      </c>
      <c r="I865" s="138" t="s">
        <v>10841</v>
      </c>
      <c r="J865" s="138">
        <v>13977860431</v>
      </c>
      <c r="K865" s="138" t="s">
        <v>27</v>
      </c>
      <c r="L865" s="159">
        <v>44396</v>
      </c>
      <c r="M865" s="138" t="s">
        <v>10842</v>
      </c>
      <c r="N865" s="138"/>
      <c r="O865" s="159"/>
      <c r="P865" s="138"/>
      <c r="Q865" s="138"/>
      <c r="R865" s="138"/>
      <c r="S865" s="139" t="s">
        <v>10839</v>
      </c>
      <c r="T865" s="138"/>
      <c r="Z865" s="130" t="str">
        <f t="shared" si="14"/>
        <v>19(19)黄宇泉</v>
      </c>
    </row>
    <row r="866" ht="19.5" customHeight="1" spans="1:26">
      <c r="A866" s="138">
        <v>862</v>
      </c>
      <c r="B866" s="138" t="s">
        <v>10846</v>
      </c>
      <c r="C866" s="138" t="s">
        <v>21</v>
      </c>
      <c r="D866" s="138" t="s">
        <v>394</v>
      </c>
      <c r="E866" s="138" t="s">
        <v>10847</v>
      </c>
      <c r="F866" s="138" t="s">
        <v>143</v>
      </c>
      <c r="G866" s="138">
        <v>17</v>
      </c>
      <c r="H866" s="138" t="s">
        <v>10848</v>
      </c>
      <c r="I866" s="138" t="s">
        <v>10849</v>
      </c>
      <c r="J866" s="138">
        <v>13307884341</v>
      </c>
      <c r="K866" s="138" t="s">
        <v>27</v>
      </c>
      <c r="L866" s="159">
        <v>44395</v>
      </c>
      <c r="M866" s="138"/>
      <c r="N866" s="138"/>
      <c r="O866" s="159"/>
      <c r="P866" s="138"/>
      <c r="Q866" s="138"/>
      <c r="R866" s="138"/>
      <c r="S866" s="139" t="s">
        <v>10846</v>
      </c>
      <c r="T866" s="138"/>
      <c r="Z866" s="130" t="str">
        <f t="shared" si="14"/>
        <v>19(19)韦娜淑</v>
      </c>
    </row>
    <row r="867" ht="19.5" customHeight="1" spans="1:26">
      <c r="A867" s="138">
        <v>863</v>
      </c>
      <c r="B867" s="138" t="s">
        <v>10850</v>
      </c>
      <c r="C867" s="138" t="s">
        <v>21</v>
      </c>
      <c r="D867" s="138" t="s">
        <v>394</v>
      </c>
      <c r="E867" s="138" t="s">
        <v>10851</v>
      </c>
      <c r="F867" s="138" t="s">
        <v>143</v>
      </c>
      <c r="G867" s="138">
        <v>16</v>
      </c>
      <c r="H867" s="138" t="s">
        <v>18023</v>
      </c>
      <c r="I867" s="138" t="s">
        <v>8467</v>
      </c>
      <c r="J867" s="138">
        <v>15807782350</v>
      </c>
      <c r="K867" s="138" t="s">
        <v>27</v>
      </c>
      <c r="L867" s="159">
        <v>44406</v>
      </c>
      <c r="M867" s="138" t="s">
        <v>2455</v>
      </c>
      <c r="N867" s="138" t="s">
        <v>27</v>
      </c>
      <c r="O867" s="159"/>
      <c r="P867" s="138"/>
      <c r="Q867" s="138"/>
      <c r="R867" s="138"/>
      <c r="S867" s="139" t="s">
        <v>10850</v>
      </c>
      <c r="T867" s="138"/>
      <c r="Z867" s="130" t="str">
        <f t="shared" si="14"/>
        <v>19(19)黄娅媚</v>
      </c>
    </row>
    <row r="868" ht="19.5" customHeight="1" spans="1:26">
      <c r="A868" s="138">
        <v>864</v>
      </c>
      <c r="B868" s="138" t="s">
        <v>10853</v>
      </c>
      <c r="C868" s="138" t="s">
        <v>21</v>
      </c>
      <c r="D868" s="138" t="s">
        <v>394</v>
      </c>
      <c r="E868" s="138" t="s">
        <v>10854</v>
      </c>
      <c r="F868" s="138" t="s">
        <v>143</v>
      </c>
      <c r="G868" s="138">
        <v>17</v>
      </c>
      <c r="H868" s="138" t="s">
        <v>18024</v>
      </c>
      <c r="I868" s="138" t="s">
        <v>10856</v>
      </c>
      <c r="J868" s="138">
        <v>15177895916</v>
      </c>
      <c r="K868" s="138" t="s">
        <v>27</v>
      </c>
      <c r="L868" s="159">
        <v>44408</v>
      </c>
      <c r="M868" s="138" t="s">
        <v>28</v>
      </c>
      <c r="N868" s="138" t="s">
        <v>27</v>
      </c>
      <c r="O868" s="159"/>
      <c r="P868" s="138"/>
      <c r="Q868" s="138"/>
      <c r="R868" s="138"/>
      <c r="S868" s="139" t="s">
        <v>10853</v>
      </c>
      <c r="T868" s="138"/>
      <c r="Z868" s="130" t="str">
        <f t="shared" si="14"/>
        <v>19(19)韦小华</v>
      </c>
    </row>
    <row r="869" ht="19.5" customHeight="1" spans="1:26">
      <c r="A869" s="138">
        <v>865</v>
      </c>
      <c r="B869" s="138" t="s">
        <v>10857</v>
      </c>
      <c r="C869" s="138" t="s">
        <v>21</v>
      </c>
      <c r="D869" s="138" t="s">
        <v>394</v>
      </c>
      <c r="E869" s="138" t="s">
        <v>10858</v>
      </c>
      <c r="F869" s="138" t="s">
        <v>24</v>
      </c>
      <c r="G869" s="138">
        <v>17</v>
      </c>
      <c r="H869" s="138" t="s">
        <v>10859</v>
      </c>
      <c r="I869" s="138" t="s">
        <v>10860</v>
      </c>
      <c r="J869" s="138">
        <v>18307781846</v>
      </c>
      <c r="K869" s="138" t="s">
        <v>27</v>
      </c>
      <c r="L869" s="159">
        <v>44396</v>
      </c>
      <c r="M869" s="138" t="s">
        <v>133</v>
      </c>
      <c r="N869" s="138" t="s">
        <v>27</v>
      </c>
      <c r="O869" s="159"/>
      <c r="P869" s="138"/>
      <c r="Q869" s="138"/>
      <c r="R869" s="138"/>
      <c r="S869" s="139" t="s">
        <v>10857</v>
      </c>
      <c r="T869" s="138"/>
      <c r="Z869" s="130" t="str">
        <f t="shared" si="14"/>
        <v>19(19)韦远城</v>
      </c>
    </row>
    <row r="870" ht="19.5" customHeight="1" spans="1:26">
      <c r="A870" s="138">
        <v>866</v>
      </c>
      <c r="B870" s="138" t="s">
        <v>10861</v>
      </c>
      <c r="C870" s="138" t="s">
        <v>21</v>
      </c>
      <c r="D870" s="138" t="s">
        <v>394</v>
      </c>
      <c r="E870" s="138" t="s">
        <v>10862</v>
      </c>
      <c r="F870" s="138" t="s">
        <v>24</v>
      </c>
      <c r="G870" s="138">
        <v>17</v>
      </c>
      <c r="H870" s="138" t="s">
        <v>3714</v>
      </c>
      <c r="I870" s="138" t="s">
        <v>10863</v>
      </c>
      <c r="J870" s="138">
        <v>18077895052</v>
      </c>
      <c r="K870" s="138" t="s">
        <v>27</v>
      </c>
      <c r="L870" s="159">
        <v>44396</v>
      </c>
      <c r="M870" s="138" t="s">
        <v>133</v>
      </c>
      <c r="N870" s="138" t="s">
        <v>27</v>
      </c>
      <c r="O870" s="159"/>
      <c r="P870" s="138"/>
      <c r="Q870" s="138"/>
      <c r="R870" s="138"/>
      <c r="S870" s="139" t="s">
        <v>10861</v>
      </c>
      <c r="T870" s="138"/>
      <c r="Z870" s="130" t="str">
        <f t="shared" si="14"/>
        <v>19(19)蓝天蔚</v>
      </c>
    </row>
    <row r="871" ht="19.5" customHeight="1" spans="1:26">
      <c r="A871" s="138">
        <v>867</v>
      </c>
      <c r="B871" s="138" t="s">
        <v>10864</v>
      </c>
      <c r="C871" s="138" t="s">
        <v>21</v>
      </c>
      <c r="D871" s="138" t="s">
        <v>394</v>
      </c>
      <c r="E871" s="138" t="s">
        <v>10865</v>
      </c>
      <c r="F871" s="138" t="s">
        <v>143</v>
      </c>
      <c r="G871" s="138">
        <v>17</v>
      </c>
      <c r="H871" s="138" t="s">
        <v>419</v>
      </c>
      <c r="I871" s="138" t="s">
        <v>10866</v>
      </c>
      <c r="J871" s="138">
        <v>18776875109</v>
      </c>
      <c r="K871" s="138" t="s">
        <v>27</v>
      </c>
      <c r="L871" s="159">
        <v>44395</v>
      </c>
      <c r="M871" s="138" t="s">
        <v>1352</v>
      </c>
      <c r="N871" s="138"/>
      <c r="O871" s="159"/>
      <c r="P871" s="138"/>
      <c r="Q871" s="138"/>
      <c r="R871" s="138"/>
      <c r="S871" s="139" t="s">
        <v>10864</v>
      </c>
      <c r="T871" s="138"/>
      <c r="Z871" s="130" t="str">
        <f t="shared" si="14"/>
        <v>19(19)覃晓燕</v>
      </c>
    </row>
    <row r="872" ht="19.5" customHeight="1" spans="1:26">
      <c r="A872" s="138">
        <v>868</v>
      </c>
      <c r="B872" s="138" t="s">
        <v>10867</v>
      </c>
      <c r="C872" s="138" t="s">
        <v>21</v>
      </c>
      <c r="D872" s="138" t="s">
        <v>394</v>
      </c>
      <c r="E872" s="138" t="s">
        <v>10868</v>
      </c>
      <c r="F872" s="138" t="s">
        <v>143</v>
      </c>
      <c r="G872" s="138">
        <v>17</v>
      </c>
      <c r="H872" s="138" t="s">
        <v>18025</v>
      </c>
      <c r="I872" s="138" t="s">
        <v>10869</v>
      </c>
      <c r="J872" s="138">
        <v>13407751702</v>
      </c>
      <c r="K872" s="138" t="s">
        <v>27</v>
      </c>
      <c r="L872" s="159">
        <v>44399</v>
      </c>
      <c r="M872" s="138" t="s">
        <v>301</v>
      </c>
      <c r="N872" s="138" t="s">
        <v>27</v>
      </c>
      <c r="O872" s="159"/>
      <c r="P872" s="138"/>
      <c r="Q872" s="138"/>
      <c r="R872" s="138"/>
      <c r="S872" s="139" t="s">
        <v>10867</v>
      </c>
      <c r="T872" s="138"/>
      <c r="Z872" s="130" t="str">
        <f t="shared" si="14"/>
        <v>19(19)唐娟娟</v>
      </c>
    </row>
    <row r="873" ht="19.5" customHeight="1" spans="1:26">
      <c r="A873" s="138">
        <v>869</v>
      </c>
      <c r="B873" s="138" t="s">
        <v>10874</v>
      </c>
      <c r="C873" s="138" t="s">
        <v>21</v>
      </c>
      <c r="D873" s="138" t="s">
        <v>394</v>
      </c>
      <c r="E873" s="138" t="s">
        <v>10875</v>
      </c>
      <c r="F873" s="138" t="s">
        <v>24</v>
      </c>
      <c r="G873" s="138">
        <v>17</v>
      </c>
      <c r="H873" s="138" t="s">
        <v>18026</v>
      </c>
      <c r="I873" s="138" t="s">
        <v>18027</v>
      </c>
      <c r="J873" s="138">
        <v>15078613727</v>
      </c>
      <c r="K873" s="138" t="s">
        <v>27</v>
      </c>
      <c r="L873" s="159">
        <v>44398</v>
      </c>
      <c r="M873" s="138" t="s">
        <v>2172</v>
      </c>
      <c r="N873" s="138"/>
      <c r="O873" s="159"/>
      <c r="P873" s="138"/>
      <c r="Q873" s="138"/>
      <c r="R873" s="138"/>
      <c r="S873" s="139" t="s">
        <v>10874</v>
      </c>
      <c r="T873" s="138"/>
      <c r="Z873" s="130" t="str">
        <f t="shared" si="14"/>
        <v>19(19)唐运日</v>
      </c>
    </row>
    <row r="874" ht="19.5" customHeight="1" spans="1:26">
      <c r="A874" s="138">
        <v>870</v>
      </c>
      <c r="B874" s="138" t="s">
        <v>10882</v>
      </c>
      <c r="C874" s="138" t="s">
        <v>21</v>
      </c>
      <c r="D874" s="138" t="s">
        <v>394</v>
      </c>
      <c r="E874" s="138" t="s">
        <v>10883</v>
      </c>
      <c r="F874" s="138" t="s">
        <v>24</v>
      </c>
      <c r="G874" s="138">
        <v>17</v>
      </c>
      <c r="H874" s="138" t="s">
        <v>10884</v>
      </c>
      <c r="I874" s="138" t="s">
        <v>10885</v>
      </c>
      <c r="J874" s="138">
        <v>13557181806</v>
      </c>
      <c r="K874" s="138" t="s">
        <v>27</v>
      </c>
      <c r="L874" s="159">
        <v>44395</v>
      </c>
      <c r="M874" s="138" t="s">
        <v>28</v>
      </c>
      <c r="N874" s="138" t="s">
        <v>30</v>
      </c>
      <c r="O874" s="159"/>
      <c r="P874" s="138"/>
      <c r="Q874" s="138"/>
      <c r="R874" s="138"/>
      <c r="S874" s="139" t="s">
        <v>10882</v>
      </c>
      <c r="T874" s="138"/>
      <c r="Z874" s="130" t="str">
        <f t="shared" si="14"/>
        <v>19(19)覃家豪</v>
      </c>
    </row>
    <row r="875" ht="19.5" customHeight="1" spans="1:26">
      <c r="A875" s="138">
        <v>871</v>
      </c>
      <c r="B875" s="138" t="s">
        <v>10886</v>
      </c>
      <c r="C875" s="138" t="s">
        <v>21</v>
      </c>
      <c r="D875" s="138" t="s">
        <v>394</v>
      </c>
      <c r="E875" s="138" t="s">
        <v>10887</v>
      </c>
      <c r="F875" s="138" t="s">
        <v>24</v>
      </c>
      <c r="G875" s="138">
        <v>15</v>
      </c>
      <c r="H875" s="138" t="s">
        <v>10888</v>
      </c>
      <c r="I875" s="138" t="s">
        <v>10889</v>
      </c>
      <c r="J875" s="138">
        <v>15777809490</v>
      </c>
      <c r="K875" s="138" t="s">
        <v>27</v>
      </c>
      <c r="L875" s="159">
        <v>44400</v>
      </c>
      <c r="M875" s="138" t="s">
        <v>28</v>
      </c>
      <c r="N875" s="138"/>
      <c r="O875" s="159"/>
      <c r="P875" s="138"/>
      <c r="Q875" s="138"/>
      <c r="R875" s="138"/>
      <c r="S875" s="139" t="s">
        <v>10886</v>
      </c>
      <c r="T875" s="138"/>
      <c r="Z875" s="130" t="str">
        <f t="shared" si="14"/>
        <v>19(19)蓝唯栩</v>
      </c>
    </row>
    <row r="876" ht="19.5" customHeight="1" spans="1:26">
      <c r="A876" s="138">
        <v>872</v>
      </c>
      <c r="B876" s="138" t="s">
        <v>10894</v>
      </c>
      <c r="C876" s="138" t="s">
        <v>21</v>
      </c>
      <c r="D876" s="138" t="s">
        <v>394</v>
      </c>
      <c r="E876" s="138" t="s">
        <v>10895</v>
      </c>
      <c r="F876" s="138" t="s">
        <v>24</v>
      </c>
      <c r="G876" s="138">
        <v>17</v>
      </c>
      <c r="H876" s="138" t="s">
        <v>18028</v>
      </c>
      <c r="I876" s="138" t="s">
        <v>10897</v>
      </c>
      <c r="J876" s="138">
        <v>18070861007</v>
      </c>
      <c r="K876" s="138" t="s">
        <v>27</v>
      </c>
      <c r="L876" s="159">
        <v>44398</v>
      </c>
      <c r="M876" s="138" t="s">
        <v>4299</v>
      </c>
      <c r="N876" s="138" t="s">
        <v>27</v>
      </c>
      <c r="O876" s="159">
        <v>44420</v>
      </c>
      <c r="P876" s="138" t="s">
        <v>28</v>
      </c>
      <c r="Q876" s="138"/>
      <c r="R876" s="138"/>
      <c r="S876" s="139" t="s">
        <v>10894</v>
      </c>
      <c r="T876" s="138"/>
      <c r="Z876" s="130" t="str">
        <f t="shared" si="14"/>
        <v>19(19)覃义钧</v>
      </c>
    </row>
    <row r="877" ht="19.5" customHeight="1" spans="1:26">
      <c r="A877" s="138">
        <v>873</v>
      </c>
      <c r="B877" s="138" t="s">
        <v>10909</v>
      </c>
      <c r="C877" s="138" t="s">
        <v>21</v>
      </c>
      <c r="D877" s="138" t="s">
        <v>394</v>
      </c>
      <c r="E877" s="138" t="s">
        <v>10910</v>
      </c>
      <c r="F877" s="138" t="s">
        <v>24</v>
      </c>
      <c r="G877" s="138">
        <v>17</v>
      </c>
      <c r="H877" s="138" t="s">
        <v>18029</v>
      </c>
      <c r="I877" s="138" t="s">
        <v>10912</v>
      </c>
      <c r="J877" s="138">
        <v>19177880784</v>
      </c>
      <c r="K877" s="138" t="s">
        <v>27</v>
      </c>
      <c r="L877" s="159">
        <v>44409</v>
      </c>
      <c r="M877" s="138" t="s">
        <v>2172</v>
      </c>
      <c r="N877" s="138"/>
      <c r="O877" s="159"/>
      <c r="P877" s="138"/>
      <c r="Q877" s="138"/>
      <c r="R877" s="138"/>
      <c r="S877" s="139" t="s">
        <v>10909</v>
      </c>
      <c r="T877" s="138"/>
      <c r="Z877" s="130" t="str">
        <f t="shared" si="14"/>
        <v>19(19)韦卫卿</v>
      </c>
    </row>
    <row r="878" ht="19.5" customHeight="1" spans="1:26">
      <c r="A878" s="138">
        <v>874</v>
      </c>
      <c r="B878" s="138" t="s">
        <v>10913</v>
      </c>
      <c r="C878" s="138" t="s">
        <v>21</v>
      </c>
      <c r="D878" s="138" t="s">
        <v>394</v>
      </c>
      <c r="E878" s="138" t="s">
        <v>10914</v>
      </c>
      <c r="F878" s="138" t="s">
        <v>143</v>
      </c>
      <c r="G878" s="138">
        <v>17</v>
      </c>
      <c r="H878" s="138" t="s">
        <v>8671</v>
      </c>
      <c r="I878" s="138" t="s">
        <v>8672</v>
      </c>
      <c r="J878" s="138">
        <v>18178894921</v>
      </c>
      <c r="K878" s="138" t="s">
        <v>27</v>
      </c>
      <c r="L878" s="159">
        <v>44394</v>
      </c>
      <c r="M878" s="138" t="s">
        <v>2455</v>
      </c>
      <c r="N878" s="138" t="s">
        <v>30</v>
      </c>
      <c r="O878" s="159"/>
      <c r="P878" s="138"/>
      <c r="Q878" s="138"/>
      <c r="R878" s="138"/>
      <c r="S878" s="139" t="s">
        <v>10913</v>
      </c>
      <c r="T878" s="138"/>
      <c r="Z878" s="130" t="str">
        <f t="shared" si="14"/>
        <v>19(19)蒙柳成</v>
      </c>
    </row>
    <row r="879" ht="19.5" customHeight="1" spans="1:26">
      <c r="A879" s="138">
        <v>875</v>
      </c>
      <c r="B879" s="138" t="s">
        <v>10919</v>
      </c>
      <c r="C879" s="138" t="s">
        <v>21</v>
      </c>
      <c r="D879" s="138" t="s">
        <v>394</v>
      </c>
      <c r="E879" s="138" t="s">
        <v>10920</v>
      </c>
      <c r="F879" s="138" t="s">
        <v>24</v>
      </c>
      <c r="G879" s="138">
        <v>17</v>
      </c>
      <c r="H879" s="138" t="s">
        <v>10921</v>
      </c>
      <c r="I879" s="138" t="s">
        <v>10922</v>
      </c>
      <c r="J879" s="138">
        <v>13217888236</v>
      </c>
      <c r="K879" s="138" t="s">
        <v>27</v>
      </c>
      <c r="L879" s="159">
        <v>44398</v>
      </c>
      <c r="M879" s="138" t="s">
        <v>2455</v>
      </c>
      <c r="N879" s="138" t="s">
        <v>30</v>
      </c>
      <c r="O879" s="159"/>
      <c r="P879" s="138"/>
      <c r="Q879" s="138"/>
      <c r="R879" s="138"/>
      <c r="S879" s="139" t="s">
        <v>10919</v>
      </c>
      <c r="T879" s="138"/>
      <c r="Z879" s="130" t="str">
        <f t="shared" si="14"/>
        <v>19(19)潘彦杰</v>
      </c>
    </row>
    <row r="880" ht="19.5" customHeight="1" spans="1:26">
      <c r="A880" s="138">
        <v>876</v>
      </c>
      <c r="B880" s="138" t="s">
        <v>10923</v>
      </c>
      <c r="C880" s="138" t="s">
        <v>21</v>
      </c>
      <c r="D880" s="138" t="s">
        <v>394</v>
      </c>
      <c r="E880" s="138" t="s">
        <v>10924</v>
      </c>
      <c r="F880" s="138" t="s">
        <v>143</v>
      </c>
      <c r="G880" s="138">
        <v>17</v>
      </c>
      <c r="H880" s="138" t="s">
        <v>18030</v>
      </c>
      <c r="I880" s="138" t="s">
        <v>10926</v>
      </c>
      <c r="J880" s="138">
        <v>13407754300</v>
      </c>
      <c r="K880" s="138" t="s">
        <v>27</v>
      </c>
      <c r="L880" s="159">
        <v>44397</v>
      </c>
      <c r="M880" s="138" t="s">
        <v>28</v>
      </c>
      <c r="N880" s="138"/>
      <c r="O880" s="159"/>
      <c r="P880" s="138"/>
      <c r="Q880" s="138"/>
      <c r="R880" s="138"/>
      <c r="S880" s="139" t="s">
        <v>10923</v>
      </c>
      <c r="T880" s="138"/>
      <c r="Z880" s="130" t="str">
        <f t="shared" si="14"/>
        <v>19(19)韦柳婵</v>
      </c>
    </row>
    <row r="881" ht="19.5" customHeight="1" spans="1:26">
      <c r="A881" s="138">
        <v>877</v>
      </c>
      <c r="B881" s="138" t="s">
        <v>10927</v>
      </c>
      <c r="C881" s="138" t="s">
        <v>21</v>
      </c>
      <c r="D881" s="138" t="s">
        <v>394</v>
      </c>
      <c r="E881" s="138" t="s">
        <v>10928</v>
      </c>
      <c r="F881" s="138" t="s">
        <v>143</v>
      </c>
      <c r="G881" s="138">
        <v>17</v>
      </c>
      <c r="H881" s="138" t="s">
        <v>17747</v>
      </c>
      <c r="I881" s="138" t="s">
        <v>10929</v>
      </c>
      <c r="J881" s="138">
        <v>13047886071</v>
      </c>
      <c r="K881" s="138" t="s">
        <v>27</v>
      </c>
      <c r="L881" s="159">
        <v>44395</v>
      </c>
      <c r="M881" s="138" t="s">
        <v>2172</v>
      </c>
      <c r="N881" s="138" t="s">
        <v>30</v>
      </c>
      <c r="O881" s="159"/>
      <c r="P881" s="138"/>
      <c r="Q881" s="138"/>
      <c r="R881" s="138"/>
      <c r="S881" s="139" t="s">
        <v>10927</v>
      </c>
      <c r="T881" s="138"/>
      <c r="Z881" s="130" t="str">
        <f t="shared" si="14"/>
        <v>19(19)陆奕如</v>
      </c>
    </row>
    <row r="882" ht="19.5" customHeight="1" spans="1:26">
      <c r="A882" s="138">
        <v>878</v>
      </c>
      <c r="B882" s="138" t="s">
        <v>10930</v>
      </c>
      <c r="C882" s="138" t="s">
        <v>21</v>
      </c>
      <c r="D882" s="138" t="s">
        <v>394</v>
      </c>
      <c r="E882" s="138" t="s">
        <v>10931</v>
      </c>
      <c r="F882" s="138" t="s">
        <v>143</v>
      </c>
      <c r="G882" s="138">
        <v>17</v>
      </c>
      <c r="H882" s="138" t="s">
        <v>10932</v>
      </c>
      <c r="I882" s="138" t="s">
        <v>10933</v>
      </c>
      <c r="J882" s="138">
        <v>19127010529</v>
      </c>
      <c r="K882" s="138" t="s">
        <v>27</v>
      </c>
      <c r="L882" s="159">
        <v>44395</v>
      </c>
      <c r="M882" s="138" t="s">
        <v>2172</v>
      </c>
      <c r="N882" s="138"/>
      <c r="O882" s="159"/>
      <c r="P882" s="138"/>
      <c r="Q882" s="138"/>
      <c r="R882" s="138"/>
      <c r="S882" s="139" t="s">
        <v>10930</v>
      </c>
      <c r="T882" s="138"/>
      <c r="Z882" s="130" t="str">
        <f t="shared" si="14"/>
        <v>19(19)韦苗</v>
      </c>
    </row>
    <row r="883" ht="19.5" customHeight="1" spans="1:26">
      <c r="A883" s="138">
        <v>879</v>
      </c>
      <c r="B883" s="138" t="s">
        <v>10934</v>
      </c>
      <c r="C883" s="138" t="s">
        <v>21</v>
      </c>
      <c r="D883" s="138" t="s">
        <v>394</v>
      </c>
      <c r="E883" s="138" t="s">
        <v>10935</v>
      </c>
      <c r="F883" s="138" t="s">
        <v>24</v>
      </c>
      <c r="G883" s="138">
        <v>17</v>
      </c>
      <c r="H883" s="138" t="s">
        <v>18031</v>
      </c>
      <c r="I883" s="138" t="s">
        <v>10937</v>
      </c>
      <c r="J883" s="138">
        <v>13530534511</v>
      </c>
      <c r="K883" s="138" t="s">
        <v>27</v>
      </c>
      <c r="L883" s="159">
        <v>44394</v>
      </c>
      <c r="M883" s="138" t="s">
        <v>2172</v>
      </c>
      <c r="N883" s="138" t="s">
        <v>27</v>
      </c>
      <c r="O883" s="159"/>
      <c r="P883" s="138"/>
      <c r="Q883" s="138"/>
      <c r="R883" s="138"/>
      <c r="S883" s="139" t="s">
        <v>10934</v>
      </c>
      <c r="T883" s="138"/>
      <c r="Z883" s="130" t="str">
        <f t="shared" si="14"/>
        <v>19(19)韦景川</v>
      </c>
    </row>
    <row r="884" ht="19.5" customHeight="1" spans="1:26">
      <c r="A884" s="138">
        <v>880</v>
      </c>
      <c r="B884" s="138" t="s">
        <v>10941</v>
      </c>
      <c r="C884" s="138" t="s">
        <v>21</v>
      </c>
      <c r="D884" s="138" t="s">
        <v>394</v>
      </c>
      <c r="E884" s="138" t="s">
        <v>10942</v>
      </c>
      <c r="F884" s="138" t="s">
        <v>24</v>
      </c>
      <c r="G884" s="138">
        <v>16</v>
      </c>
      <c r="H884" s="138" t="s">
        <v>10943</v>
      </c>
      <c r="I884" s="138" t="s">
        <v>10944</v>
      </c>
      <c r="J884" s="138">
        <v>17807833576</v>
      </c>
      <c r="K884" s="138" t="s">
        <v>27</v>
      </c>
      <c r="L884" s="159">
        <v>44395</v>
      </c>
      <c r="M884" s="138" t="s">
        <v>2172</v>
      </c>
      <c r="N884" s="138" t="s">
        <v>27</v>
      </c>
      <c r="O884" s="159"/>
      <c r="P884" s="138"/>
      <c r="Q884" s="138"/>
      <c r="R884" s="138"/>
      <c r="S884" s="139" t="s">
        <v>10941</v>
      </c>
      <c r="T884" s="138"/>
      <c r="Z884" s="130" t="str">
        <f t="shared" si="14"/>
        <v>19(19)陆  顺</v>
      </c>
    </row>
    <row r="885" ht="19.5" customHeight="1" spans="1:26">
      <c r="A885" s="138">
        <v>881</v>
      </c>
      <c r="B885" s="138" t="s">
        <v>10949</v>
      </c>
      <c r="C885" s="138" t="s">
        <v>21</v>
      </c>
      <c r="D885" s="138" t="s">
        <v>394</v>
      </c>
      <c r="E885" s="138" t="s">
        <v>10950</v>
      </c>
      <c r="F885" s="138" t="s">
        <v>24</v>
      </c>
      <c r="G885" s="138">
        <v>17</v>
      </c>
      <c r="H885" s="138" t="s">
        <v>875</v>
      </c>
      <c r="I885" s="138" t="s">
        <v>876</v>
      </c>
      <c r="J885" s="138">
        <v>13877896702</v>
      </c>
      <c r="K885" s="138" t="s">
        <v>27</v>
      </c>
      <c r="L885" s="159">
        <v>44405</v>
      </c>
      <c r="M885" s="138" t="s">
        <v>2172</v>
      </c>
      <c r="N885" s="138" t="s">
        <v>30</v>
      </c>
      <c r="O885" s="159"/>
      <c r="P885" s="138"/>
      <c r="Q885" s="138"/>
      <c r="R885" s="138"/>
      <c r="S885" s="139" t="s">
        <v>10949</v>
      </c>
      <c r="T885" s="138"/>
      <c r="Z885" s="130" t="str">
        <f t="shared" si="14"/>
        <v>19(19)韦炳斯</v>
      </c>
    </row>
    <row r="886" ht="19.5" customHeight="1" spans="1:26">
      <c r="A886" s="138">
        <v>882</v>
      </c>
      <c r="B886" s="138" t="s">
        <v>10951</v>
      </c>
      <c r="C886" s="138" t="s">
        <v>21</v>
      </c>
      <c r="D886" s="138" t="s">
        <v>394</v>
      </c>
      <c r="E886" s="138" t="s">
        <v>10952</v>
      </c>
      <c r="F886" s="138" t="s">
        <v>143</v>
      </c>
      <c r="G886" s="138">
        <v>16</v>
      </c>
      <c r="H886" s="138" t="s">
        <v>4928</v>
      </c>
      <c r="I886" s="138" t="s">
        <v>10953</v>
      </c>
      <c r="J886" s="138">
        <v>13549808177</v>
      </c>
      <c r="K886" s="138" t="s">
        <v>27</v>
      </c>
      <c r="L886" s="159">
        <v>44409</v>
      </c>
      <c r="M886" s="138" t="s">
        <v>7444</v>
      </c>
      <c r="N886" s="138"/>
      <c r="O886" s="159"/>
      <c r="P886" s="138"/>
      <c r="Q886" s="138"/>
      <c r="R886" s="138"/>
      <c r="S886" s="139" t="s">
        <v>10951</v>
      </c>
      <c r="T886" s="138"/>
      <c r="Z886" s="130" t="str">
        <f t="shared" si="14"/>
        <v>19(19)陆佩</v>
      </c>
    </row>
    <row r="887" ht="19.5" customHeight="1" spans="1:26">
      <c r="A887" s="138">
        <v>883</v>
      </c>
      <c r="B887" s="138" t="s">
        <v>10957</v>
      </c>
      <c r="C887" s="138" t="s">
        <v>21</v>
      </c>
      <c r="D887" s="138" t="s">
        <v>394</v>
      </c>
      <c r="E887" s="138" t="s">
        <v>10958</v>
      </c>
      <c r="F887" s="138" t="s">
        <v>143</v>
      </c>
      <c r="G887" s="138">
        <v>17</v>
      </c>
      <c r="H887" s="138" t="s">
        <v>18032</v>
      </c>
      <c r="I887" s="138" t="s">
        <v>10959</v>
      </c>
      <c r="J887" s="138">
        <v>18070811678</v>
      </c>
      <c r="K887" s="138" t="s">
        <v>27</v>
      </c>
      <c r="L887" s="159">
        <v>44395</v>
      </c>
      <c r="M887" s="138" t="s">
        <v>2172</v>
      </c>
      <c r="N887" s="138" t="s">
        <v>30</v>
      </c>
      <c r="O887" s="159"/>
      <c r="P887" s="138"/>
      <c r="Q887" s="138"/>
      <c r="R887" s="138"/>
      <c r="S887" s="139" t="s">
        <v>10957</v>
      </c>
      <c r="T887" s="138"/>
      <c r="Z887" s="130" t="str">
        <f t="shared" si="14"/>
        <v>19(19)韦晓静</v>
      </c>
    </row>
    <row r="888" ht="19.5" customHeight="1" spans="1:26">
      <c r="A888" s="138">
        <v>884</v>
      </c>
      <c r="B888" s="138" t="s">
        <v>10960</v>
      </c>
      <c r="C888" s="138" t="s">
        <v>21</v>
      </c>
      <c r="D888" s="138" t="s">
        <v>394</v>
      </c>
      <c r="E888" s="138" t="s">
        <v>10961</v>
      </c>
      <c r="F888" s="138" t="s">
        <v>143</v>
      </c>
      <c r="G888" s="138">
        <v>17</v>
      </c>
      <c r="H888" s="138" t="s">
        <v>10962</v>
      </c>
      <c r="I888" s="138" t="s">
        <v>10963</v>
      </c>
      <c r="J888" s="138">
        <v>18070863279</v>
      </c>
      <c r="K888" s="138" t="s">
        <v>27</v>
      </c>
      <c r="L888" s="159">
        <v>44399</v>
      </c>
      <c r="M888" s="138" t="s">
        <v>4424</v>
      </c>
      <c r="N888" s="138" t="s">
        <v>30</v>
      </c>
      <c r="O888" s="159"/>
      <c r="P888" s="138"/>
      <c r="Q888" s="138"/>
      <c r="R888" s="138"/>
      <c r="S888" s="139" t="s">
        <v>10960</v>
      </c>
      <c r="T888" s="138"/>
      <c r="Z888" s="130" t="str">
        <f t="shared" si="14"/>
        <v>19(19)韦云晶</v>
      </c>
    </row>
    <row r="889" ht="19.5" customHeight="1" spans="1:26">
      <c r="A889" s="138">
        <v>885</v>
      </c>
      <c r="B889" s="138" t="s">
        <v>10964</v>
      </c>
      <c r="C889" s="138" t="s">
        <v>21</v>
      </c>
      <c r="D889" s="138" t="s">
        <v>394</v>
      </c>
      <c r="E889" s="138" t="s">
        <v>10965</v>
      </c>
      <c r="F889" s="138" t="s">
        <v>143</v>
      </c>
      <c r="G889" s="138">
        <v>17</v>
      </c>
      <c r="H889" s="138" t="s">
        <v>18033</v>
      </c>
      <c r="I889" s="138" t="s">
        <v>10967</v>
      </c>
      <c r="J889" s="138">
        <v>13557925939</v>
      </c>
      <c r="K889" s="138" t="s">
        <v>27</v>
      </c>
      <c r="L889" s="159">
        <v>44401</v>
      </c>
      <c r="M889" s="138"/>
      <c r="N889" s="138"/>
      <c r="O889" s="159"/>
      <c r="P889" s="138"/>
      <c r="Q889" s="138"/>
      <c r="R889" s="138"/>
      <c r="S889" s="139" t="s">
        <v>10964</v>
      </c>
      <c r="T889" s="138"/>
      <c r="Z889" s="130" t="str">
        <f t="shared" si="14"/>
        <v>19(19)蓝小婷</v>
      </c>
    </row>
    <row r="890" ht="19.5" customHeight="1" spans="1:26">
      <c r="A890" s="138">
        <v>886</v>
      </c>
      <c r="B890" s="138" t="s">
        <v>10968</v>
      </c>
      <c r="C890" s="138" t="s">
        <v>21</v>
      </c>
      <c r="D890" s="146" t="s">
        <v>394</v>
      </c>
      <c r="E890" s="157" t="s">
        <v>10969</v>
      </c>
      <c r="F890" s="157" t="s">
        <v>143</v>
      </c>
      <c r="G890" s="146">
        <v>17</v>
      </c>
      <c r="H890" s="157" t="s">
        <v>10970</v>
      </c>
      <c r="I890" s="157" t="s">
        <v>3509</v>
      </c>
      <c r="J890" s="146">
        <v>13407752100</v>
      </c>
      <c r="K890" s="146" t="s">
        <v>27</v>
      </c>
      <c r="L890" s="159">
        <v>44396</v>
      </c>
      <c r="M890" s="157"/>
      <c r="N890" s="157"/>
      <c r="O890" s="158"/>
      <c r="P890" s="146"/>
      <c r="Q890" s="157"/>
      <c r="R890" s="157"/>
      <c r="S890" s="139" t="s">
        <v>10968</v>
      </c>
      <c r="T890" s="157"/>
      <c r="Z890" s="130" t="str">
        <f t="shared" si="14"/>
        <v>19(19)韦诗琴</v>
      </c>
    </row>
    <row r="891" ht="19.5" customHeight="1" spans="1:26">
      <c r="A891" s="138">
        <v>887</v>
      </c>
      <c r="B891" s="138" t="s">
        <v>10971</v>
      </c>
      <c r="C891" s="138" t="s">
        <v>21</v>
      </c>
      <c r="D891" s="146" t="s">
        <v>394</v>
      </c>
      <c r="E891" s="157" t="s">
        <v>10972</v>
      </c>
      <c r="F891" s="157" t="s">
        <v>143</v>
      </c>
      <c r="G891" s="146">
        <v>17</v>
      </c>
      <c r="H891" s="157" t="s">
        <v>18034</v>
      </c>
      <c r="I891" s="157" t="s">
        <v>10973</v>
      </c>
      <c r="J891" s="146">
        <v>15977864213</v>
      </c>
      <c r="K891" s="157" t="s">
        <v>27</v>
      </c>
      <c r="L891" s="158">
        <v>44394</v>
      </c>
      <c r="M891" s="157" t="s">
        <v>2172</v>
      </c>
      <c r="N891" s="157" t="s">
        <v>30</v>
      </c>
      <c r="O891" s="158"/>
      <c r="P891" s="146"/>
      <c r="Q891" s="157"/>
      <c r="R891" s="146"/>
      <c r="S891" s="139" t="s">
        <v>10971</v>
      </c>
      <c r="T891" s="146"/>
      <c r="Z891" s="130" t="str">
        <f t="shared" si="14"/>
        <v>19(19)韦梨艳</v>
      </c>
    </row>
    <row r="892" ht="19.5" customHeight="1" spans="1:26">
      <c r="A892" s="138">
        <v>888</v>
      </c>
      <c r="B892" s="138" t="s">
        <v>10983</v>
      </c>
      <c r="C892" s="138" t="s">
        <v>21</v>
      </c>
      <c r="D892" s="146" t="s">
        <v>394</v>
      </c>
      <c r="E892" s="157" t="s">
        <v>10984</v>
      </c>
      <c r="F892" s="157" t="s">
        <v>143</v>
      </c>
      <c r="G892" s="146">
        <v>17</v>
      </c>
      <c r="H892" s="157" t="s">
        <v>17891</v>
      </c>
      <c r="I892" s="157" t="s">
        <v>10985</v>
      </c>
      <c r="J892" s="146">
        <v>18278867279</v>
      </c>
      <c r="K892" s="157" t="s">
        <v>27</v>
      </c>
      <c r="L892" s="158">
        <v>44396</v>
      </c>
      <c r="M892" s="157"/>
      <c r="N892" s="157"/>
      <c r="O892" s="158"/>
      <c r="P892" s="157"/>
      <c r="Q892" s="157"/>
      <c r="R892" s="146"/>
      <c r="S892" s="139" t="s">
        <v>10983</v>
      </c>
      <c r="T892" s="146"/>
      <c r="Z892" s="130" t="str">
        <f t="shared" si="14"/>
        <v>19(19)唐梦煜</v>
      </c>
    </row>
    <row r="893" ht="19.5" customHeight="1" spans="1:26">
      <c r="A893" s="138">
        <v>889</v>
      </c>
      <c r="B893" s="138" t="s">
        <v>10986</v>
      </c>
      <c r="C893" s="138" t="s">
        <v>21</v>
      </c>
      <c r="D893" s="146" t="s">
        <v>394</v>
      </c>
      <c r="E893" s="157" t="s">
        <v>10987</v>
      </c>
      <c r="F893" s="157" t="s">
        <v>143</v>
      </c>
      <c r="G893" s="146">
        <v>17</v>
      </c>
      <c r="H893" s="157" t="s">
        <v>10988</v>
      </c>
      <c r="I893" s="157" t="s">
        <v>10989</v>
      </c>
      <c r="J893" s="146">
        <v>13471191792</v>
      </c>
      <c r="K893" s="157" t="s">
        <v>27</v>
      </c>
      <c r="L893" s="158">
        <v>44406</v>
      </c>
      <c r="M893" s="157" t="s">
        <v>1273</v>
      </c>
      <c r="N893" s="157" t="s">
        <v>27</v>
      </c>
      <c r="O893" s="158"/>
      <c r="P893" s="146"/>
      <c r="Q893" s="157"/>
      <c r="R893" s="157"/>
      <c r="S893" s="139" t="s">
        <v>10986</v>
      </c>
      <c r="T893" s="157"/>
      <c r="Z893" s="130" t="str">
        <f t="shared" si="14"/>
        <v>19(19)唐青花</v>
      </c>
    </row>
    <row r="894" ht="19.5" customHeight="1" spans="1:26">
      <c r="A894" s="138">
        <v>890</v>
      </c>
      <c r="B894" s="138" t="s">
        <v>10997</v>
      </c>
      <c r="C894" s="138" t="s">
        <v>21</v>
      </c>
      <c r="D894" s="146" t="s">
        <v>394</v>
      </c>
      <c r="E894" s="157" t="s">
        <v>10998</v>
      </c>
      <c r="F894" s="157" t="s">
        <v>143</v>
      </c>
      <c r="G894" s="146">
        <v>17</v>
      </c>
      <c r="H894" s="157" t="s">
        <v>1756</v>
      </c>
      <c r="I894" s="157" t="s">
        <v>10999</v>
      </c>
      <c r="J894" s="146">
        <v>13471852187</v>
      </c>
      <c r="K894" s="157" t="s">
        <v>27</v>
      </c>
      <c r="L894" s="159">
        <v>44401</v>
      </c>
      <c r="M894" s="157" t="s">
        <v>11000</v>
      </c>
      <c r="N894" s="157" t="s">
        <v>30</v>
      </c>
      <c r="O894" s="158"/>
      <c r="P894" s="146"/>
      <c r="Q894" s="146"/>
      <c r="R894" s="146"/>
      <c r="S894" s="139" t="s">
        <v>10997</v>
      </c>
      <c r="T894" s="146"/>
      <c r="Z894" s="130" t="str">
        <f t="shared" si="14"/>
        <v>19(19)黄秀芬</v>
      </c>
    </row>
    <row r="895" ht="19.5" customHeight="1" spans="1:26">
      <c r="A895" s="138">
        <v>891</v>
      </c>
      <c r="B895" s="138" t="s">
        <v>11001</v>
      </c>
      <c r="C895" s="138" t="s">
        <v>21</v>
      </c>
      <c r="D895" s="146" t="s">
        <v>394</v>
      </c>
      <c r="E895" s="157" t="s">
        <v>11002</v>
      </c>
      <c r="F895" s="157" t="s">
        <v>143</v>
      </c>
      <c r="G895" s="146">
        <v>17</v>
      </c>
      <c r="H895" s="157" t="s">
        <v>3204</v>
      </c>
      <c r="I895" s="157" t="s">
        <v>11003</v>
      </c>
      <c r="J895" s="146">
        <v>15777895688</v>
      </c>
      <c r="K895" s="157" t="s">
        <v>27</v>
      </c>
      <c r="L895" s="159">
        <v>44396</v>
      </c>
      <c r="M895" s="157" t="s">
        <v>2172</v>
      </c>
      <c r="N895" s="157" t="s">
        <v>27</v>
      </c>
      <c r="O895" s="158"/>
      <c r="P895" s="146"/>
      <c r="Q895" s="157"/>
      <c r="R895" s="146"/>
      <c r="S895" s="139" t="s">
        <v>11001</v>
      </c>
      <c r="T895" s="146"/>
      <c r="Z895" s="130" t="str">
        <f t="shared" si="14"/>
        <v>19(19)覃丽华</v>
      </c>
    </row>
    <row r="896" ht="19.5" customHeight="1" spans="1:26">
      <c r="A896" s="138">
        <v>892</v>
      </c>
      <c r="B896" s="138" t="s">
        <v>11005</v>
      </c>
      <c r="C896" s="138" t="s">
        <v>21</v>
      </c>
      <c r="D896" s="146" t="s">
        <v>394</v>
      </c>
      <c r="E896" s="157" t="s">
        <v>2318</v>
      </c>
      <c r="F896" s="157" t="s">
        <v>143</v>
      </c>
      <c r="G896" s="146">
        <v>17</v>
      </c>
      <c r="H896" s="157" t="s">
        <v>7637</v>
      </c>
      <c r="I896" s="157" t="s">
        <v>11006</v>
      </c>
      <c r="J896" s="146">
        <v>15878689513</v>
      </c>
      <c r="K896" s="146" t="s">
        <v>27</v>
      </c>
      <c r="L896" s="158">
        <v>44396</v>
      </c>
      <c r="M896" s="157" t="s">
        <v>10175</v>
      </c>
      <c r="N896" s="157" t="s">
        <v>27</v>
      </c>
      <c r="O896" s="158"/>
      <c r="P896" s="146"/>
      <c r="Q896" s="157"/>
      <c r="R896" s="146"/>
      <c r="S896" s="139" t="s">
        <v>11005</v>
      </c>
      <c r="T896" s="146"/>
      <c r="Z896" s="130" t="str">
        <f t="shared" si="14"/>
        <v>19(19)覃江敏</v>
      </c>
    </row>
    <row r="897" ht="19.5" customHeight="1" spans="1:26">
      <c r="A897" s="138">
        <v>893</v>
      </c>
      <c r="B897" s="138" t="s">
        <v>11013</v>
      </c>
      <c r="C897" s="138" t="s">
        <v>21</v>
      </c>
      <c r="D897" s="146" t="s">
        <v>394</v>
      </c>
      <c r="E897" s="157" t="s">
        <v>11014</v>
      </c>
      <c r="F897" s="157" t="s">
        <v>143</v>
      </c>
      <c r="G897" s="146">
        <v>17</v>
      </c>
      <c r="H897" s="157" t="s">
        <v>18035</v>
      </c>
      <c r="I897" s="157" t="s">
        <v>11016</v>
      </c>
      <c r="J897" s="146">
        <v>13647884663</v>
      </c>
      <c r="K897" s="157" t="s">
        <v>27</v>
      </c>
      <c r="L897" s="158">
        <v>44396</v>
      </c>
      <c r="M897" s="157" t="s">
        <v>2172</v>
      </c>
      <c r="N897" s="157" t="s">
        <v>27</v>
      </c>
      <c r="O897" s="158"/>
      <c r="P897" s="146"/>
      <c r="Q897" s="157"/>
      <c r="R897" s="157"/>
      <c r="S897" s="139" t="s">
        <v>11013</v>
      </c>
      <c r="T897" s="157"/>
      <c r="Z897" s="130" t="str">
        <f t="shared" si="14"/>
        <v>19(19)覃小美</v>
      </c>
    </row>
    <row r="898" ht="19.5" customHeight="1" spans="1:26">
      <c r="A898" s="138">
        <v>894</v>
      </c>
      <c r="B898" s="138" t="s">
        <v>11017</v>
      </c>
      <c r="C898" s="138" t="s">
        <v>21</v>
      </c>
      <c r="D898" s="146" t="s">
        <v>394</v>
      </c>
      <c r="E898" s="146" t="s">
        <v>11018</v>
      </c>
      <c r="F898" s="146" t="s">
        <v>143</v>
      </c>
      <c r="G898" s="146">
        <v>17</v>
      </c>
      <c r="H898" s="146" t="s">
        <v>11019</v>
      </c>
      <c r="I898" s="146" t="s">
        <v>11020</v>
      </c>
      <c r="J898" s="146">
        <v>13675998636</v>
      </c>
      <c r="K898" s="146" t="s">
        <v>27</v>
      </c>
      <c r="L898" s="158">
        <v>44416</v>
      </c>
      <c r="M898" s="146" t="s">
        <v>6528</v>
      </c>
      <c r="N898" s="146" t="s">
        <v>27</v>
      </c>
      <c r="O898" s="158"/>
      <c r="P898" s="146"/>
      <c r="Q898" s="146"/>
      <c r="R898" s="146"/>
      <c r="S898" s="139" t="s">
        <v>11017</v>
      </c>
      <c r="T898" s="146"/>
      <c r="Z898" s="130" t="str">
        <f t="shared" si="14"/>
        <v>19(19)蒙依蔓</v>
      </c>
    </row>
    <row r="899" ht="19.5" customHeight="1" spans="1:26">
      <c r="A899" s="138">
        <v>895</v>
      </c>
      <c r="B899" s="138" t="s">
        <v>11021</v>
      </c>
      <c r="C899" s="138" t="s">
        <v>21</v>
      </c>
      <c r="D899" s="146" t="s">
        <v>394</v>
      </c>
      <c r="E899" s="157" t="s">
        <v>11022</v>
      </c>
      <c r="F899" s="157" t="s">
        <v>143</v>
      </c>
      <c r="G899" s="146">
        <v>16</v>
      </c>
      <c r="H899" s="157" t="s">
        <v>3474</v>
      </c>
      <c r="I899" s="157" t="s">
        <v>11023</v>
      </c>
      <c r="J899" s="146">
        <v>13420976569</v>
      </c>
      <c r="K899" s="157" t="s">
        <v>27</v>
      </c>
      <c r="L899" s="159">
        <v>44394</v>
      </c>
      <c r="M899" s="146" t="s">
        <v>2172</v>
      </c>
      <c r="N899" s="146" t="s">
        <v>30</v>
      </c>
      <c r="O899" s="158"/>
      <c r="P899" s="146"/>
      <c r="Q899" s="157"/>
      <c r="R899" s="146"/>
      <c r="S899" s="139" t="s">
        <v>11021</v>
      </c>
      <c r="T899" s="146"/>
      <c r="Z899" s="130" t="str">
        <f t="shared" si="14"/>
        <v>19(19)黄盈颖</v>
      </c>
    </row>
    <row r="900" ht="19.5" customHeight="1" spans="1:26">
      <c r="A900" s="138">
        <v>896</v>
      </c>
      <c r="B900" s="138" t="s">
        <v>11024</v>
      </c>
      <c r="C900" s="138" t="s">
        <v>21</v>
      </c>
      <c r="D900" s="146" t="s">
        <v>394</v>
      </c>
      <c r="E900" s="157" t="s">
        <v>11025</v>
      </c>
      <c r="F900" s="157" t="s">
        <v>143</v>
      </c>
      <c r="G900" s="146">
        <v>17</v>
      </c>
      <c r="H900" s="157" t="s">
        <v>18036</v>
      </c>
      <c r="I900" s="157" t="s">
        <v>11027</v>
      </c>
      <c r="J900" s="146">
        <v>13977881989</v>
      </c>
      <c r="K900" s="146" t="s">
        <v>27</v>
      </c>
      <c r="L900" s="158">
        <v>44395</v>
      </c>
      <c r="M900" s="157" t="s">
        <v>28</v>
      </c>
      <c r="N900" s="157" t="s">
        <v>27</v>
      </c>
      <c r="O900" s="158"/>
      <c r="P900" s="146"/>
      <c r="Q900" s="157"/>
      <c r="R900" s="146"/>
      <c r="S900" s="139" t="s">
        <v>11024</v>
      </c>
      <c r="T900" s="146"/>
      <c r="Z900" s="130" t="str">
        <f t="shared" si="14"/>
        <v>19(19)韦慧敏</v>
      </c>
    </row>
    <row r="901" ht="19.5" customHeight="1" spans="1:26">
      <c r="A901" s="138">
        <v>897</v>
      </c>
      <c r="B901" s="138" t="s">
        <v>11028</v>
      </c>
      <c r="C901" s="138" t="s">
        <v>21</v>
      </c>
      <c r="D901" s="146" t="s">
        <v>394</v>
      </c>
      <c r="E901" s="157" t="s">
        <v>11029</v>
      </c>
      <c r="F901" s="157" t="s">
        <v>24</v>
      </c>
      <c r="G901" s="146">
        <v>16</v>
      </c>
      <c r="H901" s="157" t="s">
        <v>11030</v>
      </c>
      <c r="I901" s="157" t="s">
        <v>11031</v>
      </c>
      <c r="J901" s="146">
        <v>18978295178</v>
      </c>
      <c r="K901" s="157" t="s">
        <v>27</v>
      </c>
      <c r="L901" s="158">
        <v>44395</v>
      </c>
      <c r="M901" s="157" t="s">
        <v>2172</v>
      </c>
      <c r="N901" s="157" t="s">
        <v>27</v>
      </c>
      <c r="O901" s="158"/>
      <c r="P901" s="146"/>
      <c r="Q901" s="157"/>
      <c r="R901" s="157"/>
      <c r="S901" s="139" t="s">
        <v>11028</v>
      </c>
      <c r="T901" s="157"/>
      <c r="Z901" s="130" t="str">
        <f t="shared" si="14"/>
        <v>19(19)覃文湘</v>
      </c>
    </row>
    <row r="902" ht="19.5" customHeight="1" spans="1:26">
      <c r="A902" s="138">
        <v>898</v>
      </c>
      <c r="B902" s="138" t="s">
        <v>11032</v>
      </c>
      <c r="C902" s="138" t="s">
        <v>21</v>
      </c>
      <c r="D902" s="146" t="s">
        <v>394</v>
      </c>
      <c r="E902" s="157" t="s">
        <v>11033</v>
      </c>
      <c r="F902" s="157" t="s">
        <v>24</v>
      </c>
      <c r="G902" s="146">
        <v>17</v>
      </c>
      <c r="H902" s="157" t="s">
        <v>18037</v>
      </c>
      <c r="I902" s="157" t="s">
        <v>11035</v>
      </c>
      <c r="J902" s="146">
        <v>18178892141</v>
      </c>
      <c r="K902" s="157" t="s">
        <v>27</v>
      </c>
      <c r="L902" s="158">
        <v>44396</v>
      </c>
      <c r="M902" s="157" t="s">
        <v>139</v>
      </c>
      <c r="N902" s="157" t="s">
        <v>27</v>
      </c>
      <c r="O902" s="158"/>
      <c r="P902" s="146"/>
      <c r="Q902" s="157"/>
      <c r="R902" s="146"/>
      <c r="S902" s="139" t="s">
        <v>11032</v>
      </c>
      <c r="T902" s="146"/>
      <c r="Z902" s="130" t="str">
        <f t="shared" si="14"/>
        <v>19(19)韦海东</v>
      </c>
    </row>
    <row r="903" ht="19.5" customHeight="1" spans="1:26">
      <c r="A903" s="138">
        <v>899</v>
      </c>
      <c r="B903" s="138" t="s">
        <v>11036</v>
      </c>
      <c r="C903" s="138" t="s">
        <v>21</v>
      </c>
      <c r="D903" s="146" t="s">
        <v>394</v>
      </c>
      <c r="E903" s="157" t="s">
        <v>11037</v>
      </c>
      <c r="F903" s="157" t="s">
        <v>143</v>
      </c>
      <c r="G903" s="146">
        <v>17</v>
      </c>
      <c r="H903" s="146" t="s">
        <v>18038</v>
      </c>
      <c r="I903" s="146" t="s">
        <v>11039</v>
      </c>
      <c r="J903" s="291" t="s">
        <v>11040</v>
      </c>
      <c r="K903" s="146" t="s">
        <v>27</v>
      </c>
      <c r="L903" s="158">
        <v>44396</v>
      </c>
      <c r="M903" s="146" t="s">
        <v>2455</v>
      </c>
      <c r="N903" s="146" t="s">
        <v>30</v>
      </c>
      <c r="O903" s="158"/>
      <c r="P903" s="146"/>
      <c r="Q903" s="146"/>
      <c r="R903" s="146"/>
      <c r="S903" s="139" t="s">
        <v>11036</v>
      </c>
      <c r="T903" s="146"/>
      <c r="Z903" s="130" t="str">
        <f t="shared" ref="Z903:Z966" si="15">D903:D5484&amp;E903:E5484</f>
        <v>19(19)王露霖</v>
      </c>
    </row>
    <row r="904" ht="19.5" customHeight="1" spans="1:26">
      <c r="A904" s="138">
        <v>900</v>
      </c>
      <c r="B904" s="138" t="s">
        <v>11041</v>
      </c>
      <c r="C904" s="138" t="s">
        <v>21</v>
      </c>
      <c r="D904" s="146" t="s">
        <v>394</v>
      </c>
      <c r="E904" s="157" t="s">
        <v>11042</v>
      </c>
      <c r="F904" s="157" t="s">
        <v>143</v>
      </c>
      <c r="G904" s="146">
        <v>17</v>
      </c>
      <c r="H904" s="157" t="s">
        <v>11043</v>
      </c>
      <c r="I904" s="157" t="s">
        <v>11044</v>
      </c>
      <c r="J904" s="146">
        <v>19977883179</v>
      </c>
      <c r="K904" s="157" t="s">
        <v>27</v>
      </c>
      <c r="L904" s="158">
        <v>44396</v>
      </c>
      <c r="M904" s="157" t="s">
        <v>2455</v>
      </c>
      <c r="N904" s="157" t="s">
        <v>30</v>
      </c>
      <c r="O904" s="158"/>
      <c r="P904" s="146"/>
      <c r="Q904" s="157"/>
      <c r="R904" s="146"/>
      <c r="S904" s="139" t="s">
        <v>11041</v>
      </c>
      <c r="T904" s="146"/>
      <c r="Z904" s="130" t="str">
        <f t="shared" si="15"/>
        <v>19(19)林明春</v>
      </c>
    </row>
    <row r="905" ht="19.5" customHeight="1" spans="1:26">
      <c r="A905" s="138">
        <v>901</v>
      </c>
      <c r="B905" s="138" t="s">
        <v>11045</v>
      </c>
      <c r="C905" s="138" t="s">
        <v>21</v>
      </c>
      <c r="D905" s="146" t="s">
        <v>394</v>
      </c>
      <c r="E905" s="157" t="s">
        <v>11046</v>
      </c>
      <c r="F905" s="157" t="s">
        <v>143</v>
      </c>
      <c r="G905" s="146">
        <v>17</v>
      </c>
      <c r="H905" s="157" t="s">
        <v>7236</v>
      </c>
      <c r="I905" s="157" t="s">
        <v>11047</v>
      </c>
      <c r="J905" s="146">
        <v>15777805173</v>
      </c>
      <c r="K905" s="157" t="s">
        <v>27</v>
      </c>
      <c r="L905" s="158">
        <v>44399</v>
      </c>
      <c r="M905" s="157" t="s">
        <v>301</v>
      </c>
      <c r="N905" s="157" t="s">
        <v>30</v>
      </c>
      <c r="O905" s="158"/>
      <c r="P905" s="146"/>
      <c r="Q905" s="157"/>
      <c r="R905" s="146"/>
      <c r="S905" s="139" t="s">
        <v>11045</v>
      </c>
      <c r="T905" s="146"/>
      <c r="Z905" s="130" t="str">
        <f t="shared" si="15"/>
        <v>19(19)覃舒婷</v>
      </c>
    </row>
    <row r="906" ht="19.5" customHeight="1" spans="1:26">
      <c r="A906" s="138">
        <v>902</v>
      </c>
      <c r="B906" s="138" t="s">
        <v>11048</v>
      </c>
      <c r="C906" s="138" t="s">
        <v>21</v>
      </c>
      <c r="D906" s="146" t="s">
        <v>394</v>
      </c>
      <c r="E906" s="157" t="s">
        <v>11049</v>
      </c>
      <c r="F906" s="157" t="s">
        <v>24</v>
      </c>
      <c r="G906" s="146">
        <v>17</v>
      </c>
      <c r="H906" s="157" t="s">
        <v>4621</v>
      </c>
      <c r="I906" s="157" t="s">
        <v>11050</v>
      </c>
      <c r="J906" s="146">
        <v>13471848993</v>
      </c>
      <c r="K906" s="157" t="s">
        <v>27</v>
      </c>
      <c r="L906" s="158">
        <v>44379</v>
      </c>
      <c r="M906" s="157"/>
      <c r="N906" s="157"/>
      <c r="O906" s="158"/>
      <c r="P906" s="157"/>
      <c r="Q906" s="157"/>
      <c r="R906" s="146"/>
      <c r="S906" s="139" t="s">
        <v>11048</v>
      </c>
      <c r="T906" s="146"/>
      <c r="Z906" s="130" t="str">
        <f t="shared" si="15"/>
        <v>19(19)屈奕名</v>
      </c>
    </row>
    <row r="907" ht="19.5" customHeight="1" spans="1:26">
      <c r="A907" s="138">
        <v>903</v>
      </c>
      <c r="B907" s="138" t="s">
        <v>11054</v>
      </c>
      <c r="C907" s="138" t="s">
        <v>21</v>
      </c>
      <c r="D907" s="146" t="s">
        <v>399</v>
      </c>
      <c r="E907" s="157" t="s">
        <v>11055</v>
      </c>
      <c r="F907" s="157" t="s">
        <v>143</v>
      </c>
      <c r="G907" s="146">
        <v>16</v>
      </c>
      <c r="H907" s="157" t="s">
        <v>11056</v>
      </c>
      <c r="I907" s="157" t="s">
        <v>11057</v>
      </c>
      <c r="J907" s="146">
        <v>13719371499</v>
      </c>
      <c r="K907" s="157" t="s">
        <v>27</v>
      </c>
      <c r="L907" s="159">
        <v>44395</v>
      </c>
      <c r="M907" s="157" t="s">
        <v>1288</v>
      </c>
      <c r="N907" s="157" t="s">
        <v>27</v>
      </c>
      <c r="O907" s="158">
        <v>44416</v>
      </c>
      <c r="P907" s="146" t="s">
        <v>1288</v>
      </c>
      <c r="Q907" s="157" t="s">
        <v>30</v>
      </c>
      <c r="R907" s="146"/>
      <c r="S907" s="139" t="s">
        <v>11054</v>
      </c>
      <c r="T907" s="146"/>
      <c r="Z907" s="130" t="str">
        <f t="shared" si="15"/>
        <v>19(20)覃雨梅</v>
      </c>
    </row>
    <row r="908" ht="19.5" customHeight="1" spans="1:26">
      <c r="A908" s="138">
        <v>904</v>
      </c>
      <c r="B908" s="138" t="s">
        <v>11063</v>
      </c>
      <c r="C908" s="138" t="s">
        <v>21</v>
      </c>
      <c r="D908" s="146" t="s">
        <v>399</v>
      </c>
      <c r="E908" s="157" t="s">
        <v>11064</v>
      </c>
      <c r="F908" s="157" t="s">
        <v>143</v>
      </c>
      <c r="G908" s="146">
        <v>17</v>
      </c>
      <c r="H908" s="157" t="s">
        <v>11065</v>
      </c>
      <c r="I908" s="157" t="s">
        <v>11066</v>
      </c>
      <c r="J908" s="146">
        <v>13667806201</v>
      </c>
      <c r="K908" s="157" t="s">
        <v>27</v>
      </c>
      <c r="L908" s="158">
        <v>44395</v>
      </c>
      <c r="M908" s="157" t="s">
        <v>11067</v>
      </c>
      <c r="N908" s="157" t="s">
        <v>30</v>
      </c>
      <c r="O908" s="158"/>
      <c r="P908" s="146"/>
      <c r="Q908" s="157"/>
      <c r="R908" s="157"/>
      <c r="S908" s="139" t="s">
        <v>11063</v>
      </c>
      <c r="T908" s="157"/>
      <c r="Z908" s="130" t="str">
        <f t="shared" si="15"/>
        <v>19(20)蓝晓婧</v>
      </c>
    </row>
    <row r="909" ht="19.5" customHeight="1" spans="1:26">
      <c r="A909" s="138">
        <v>905</v>
      </c>
      <c r="B909" s="138" t="s">
        <v>11068</v>
      </c>
      <c r="C909" s="138" t="s">
        <v>21</v>
      </c>
      <c r="D909" s="146" t="s">
        <v>399</v>
      </c>
      <c r="E909" s="157" t="s">
        <v>11069</v>
      </c>
      <c r="F909" s="157" t="s">
        <v>24</v>
      </c>
      <c r="G909" s="146">
        <v>17</v>
      </c>
      <c r="H909" s="146" t="s">
        <v>18039</v>
      </c>
      <c r="I909" s="157" t="s">
        <v>11071</v>
      </c>
      <c r="J909" s="146">
        <v>13977840774</v>
      </c>
      <c r="K909" s="157" t="s">
        <v>27</v>
      </c>
      <c r="L909" s="159">
        <v>44396</v>
      </c>
      <c r="M909" s="157" t="s">
        <v>139</v>
      </c>
      <c r="N909" s="157" t="s">
        <v>30</v>
      </c>
      <c r="O909" s="158"/>
      <c r="P909" s="146"/>
      <c r="Q909" s="157"/>
      <c r="R909" s="146"/>
      <c r="S909" s="139" t="s">
        <v>11068</v>
      </c>
      <c r="T909" s="146"/>
      <c r="Z909" s="130" t="str">
        <f t="shared" si="15"/>
        <v>19(20)何文发</v>
      </c>
    </row>
    <row r="910" ht="19.5" customHeight="1" spans="1:26">
      <c r="A910" s="138">
        <v>906</v>
      </c>
      <c r="B910" s="138" t="s">
        <v>11072</v>
      </c>
      <c r="C910" s="138" t="s">
        <v>21</v>
      </c>
      <c r="D910" s="146" t="s">
        <v>399</v>
      </c>
      <c r="E910" s="157" t="s">
        <v>11073</v>
      </c>
      <c r="F910" s="157" t="s">
        <v>24</v>
      </c>
      <c r="G910" s="146">
        <v>17</v>
      </c>
      <c r="H910" s="157" t="s">
        <v>17731</v>
      </c>
      <c r="I910" s="157" t="s">
        <v>11074</v>
      </c>
      <c r="J910" s="146">
        <v>13481868698</v>
      </c>
      <c r="K910" s="157" t="s">
        <v>27</v>
      </c>
      <c r="L910" s="158"/>
      <c r="M910" s="157"/>
      <c r="N910" s="157"/>
      <c r="O910" s="158"/>
      <c r="P910" s="146"/>
      <c r="Q910" s="157"/>
      <c r="R910" s="157"/>
      <c r="S910" s="139" t="s">
        <v>11072</v>
      </c>
      <c r="T910" s="157"/>
      <c r="Z910" s="130" t="str">
        <f t="shared" si="15"/>
        <v>19(20)唐伟民</v>
      </c>
    </row>
    <row r="911" ht="19.5" customHeight="1" spans="1:26">
      <c r="A911" s="138">
        <v>907</v>
      </c>
      <c r="B911" s="138" t="s">
        <v>11082</v>
      </c>
      <c r="C911" s="138" t="s">
        <v>21</v>
      </c>
      <c r="D911" s="146" t="s">
        <v>399</v>
      </c>
      <c r="E911" s="146" t="s">
        <v>11083</v>
      </c>
      <c r="F911" s="146" t="s">
        <v>24</v>
      </c>
      <c r="G911" s="146">
        <v>17</v>
      </c>
      <c r="H911" s="146" t="s">
        <v>18040</v>
      </c>
      <c r="I911" s="157" t="s">
        <v>11085</v>
      </c>
      <c r="J911" s="146">
        <v>13471801704</v>
      </c>
      <c r="K911" s="146" t="s">
        <v>27</v>
      </c>
      <c r="L911" s="158">
        <v>44395</v>
      </c>
      <c r="M911" s="146" t="s">
        <v>98</v>
      </c>
      <c r="N911" s="146" t="s">
        <v>30</v>
      </c>
      <c r="O911" s="158"/>
      <c r="P911" s="146"/>
      <c r="Q911" s="146" t="s">
        <v>30</v>
      </c>
      <c r="R911" s="146"/>
      <c r="S911" s="139" t="s">
        <v>11082</v>
      </c>
      <c r="T911" s="146"/>
      <c r="Z911" s="130" t="str">
        <f t="shared" si="15"/>
        <v>19(20)蓝志杰</v>
      </c>
    </row>
    <row r="912" ht="19.5" customHeight="1" spans="1:26">
      <c r="A912" s="138">
        <v>908</v>
      </c>
      <c r="B912" s="138" t="s">
        <v>11086</v>
      </c>
      <c r="C912" s="138" t="s">
        <v>21</v>
      </c>
      <c r="D912" s="145" t="s">
        <v>399</v>
      </c>
      <c r="E912" s="146" t="s">
        <v>11087</v>
      </c>
      <c r="F912" s="146" t="s">
        <v>24</v>
      </c>
      <c r="G912" s="146">
        <v>17</v>
      </c>
      <c r="H912" s="146" t="s">
        <v>2264</v>
      </c>
      <c r="I912" s="146" t="s">
        <v>11088</v>
      </c>
      <c r="J912" s="146">
        <v>15977846937</v>
      </c>
      <c r="K912" s="146" t="s">
        <v>27</v>
      </c>
      <c r="L912" s="158"/>
      <c r="M912" s="146"/>
      <c r="N912" s="146"/>
      <c r="O912" s="158"/>
      <c r="P912" s="146"/>
      <c r="Q912" s="146"/>
      <c r="R912" s="146"/>
      <c r="S912" s="139" t="s">
        <v>11086</v>
      </c>
      <c r="T912" s="146"/>
      <c r="Z912" s="130" t="str">
        <f t="shared" si="15"/>
        <v>19(20)杨正快</v>
      </c>
    </row>
    <row r="913" ht="19.5" customHeight="1" spans="1:26">
      <c r="A913" s="138">
        <v>909</v>
      </c>
      <c r="B913" s="138" t="s">
        <v>11089</v>
      </c>
      <c r="C913" s="138" t="s">
        <v>21</v>
      </c>
      <c r="D913" s="145" t="s">
        <v>399</v>
      </c>
      <c r="E913" s="146" t="s">
        <v>11090</v>
      </c>
      <c r="F913" s="157" t="s">
        <v>24</v>
      </c>
      <c r="G913" s="146">
        <v>18</v>
      </c>
      <c r="H913" s="157" t="s">
        <v>18041</v>
      </c>
      <c r="I913" s="157" t="s">
        <v>5297</v>
      </c>
      <c r="J913" s="146">
        <v>13407753626</v>
      </c>
      <c r="K913" s="157" t="s">
        <v>27</v>
      </c>
      <c r="L913" s="158">
        <v>44395</v>
      </c>
      <c r="M913" s="157" t="s">
        <v>98</v>
      </c>
      <c r="N913" s="157" t="s">
        <v>30</v>
      </c>
      <c r="O913" s="158">
        <v>44416</v>
      </c>
      <c r="P913" s="146" t="s">
        <v>98</v>
      </c>
      <c r="Q913" s="157" t="s">
        <v>30</v>
      </c>
      <c r="R913" s="146"/>
      <c r="S913" s="139" t="s">
        <v>11089</v>
      </c>
      <c r="T913" s="146"/>
      <c r="Z913" s="130" t="str">
        <f t="shared" si="15"/>
        <v>19(20)黄武佳</v>
      </c>
    </row>
    <row r="914" ht="19.5" customHeight="1" spans="1:26">
      <c r="A914" s="138">
        <v>910</v>
      </c>
      <c r="B914" s="138" t="s">
        <v>11094</v>
      </c>
      <c r="C914" s="138" t="s">
        <v>21</v>
      </c>
      <c r="D914" s="145" t="s">
        <v>399</v>
      </c>
      <c r="E914" s="146" t="s">
        <v>11095</v>
      </c>
      <c r="F914" s="146" t="s">
        <v>24</v>
      </c>
      <c r="G914" s="146">
        <v>17</v>
      </c>
      <c r="H914" s="157" t="s">
        <v>4928</v>
      </c>
      <c r="I914" s="146" t="s">
        <v>11096</v>
      </c>
      <c r="J914" s="146">
        <v>15099880825</v>
      </c>
      <c r="K914" s="146" t="s">
        <v>27</v>
      </c>
      <c r="L914" s="158">
        <v>44394</v>
      </c>
      <c r="M914" s="146" t="s">
        <v>7444</v>
      </c>
      <c r="N914" s="146" t="s">
        <v>30</v>
      </c>
      <c r="O914" s="158"/>
      <c r="P914" s="146"/>
      <c r="Q914" s="146"/>
      <c r="R914" s="146"/>
      <c r="S914" s="139" t="s">
        <v>11094</v>
      </c>
      <c r="T914" s="146"/>
      <c r="Z914" s="130" t="str">
        <f t="shared" si="15"/>
        <v>19(20)陆海宁</v>
      </c>
    </row>
    <row r="915" ht="19.5" customHeight="1" spans="1:26">
      <c r="A915" s="138">
        <v>911</v>
      </c>
      <c r="B915" s="138" t="s">
        <v>11100</v>
      </c>
      <c r="C915" s="138" t="s">
        <v>21</v>
      </c>
      <c r="D915" s="146" t="s">
        <v>399</v>
      </c>
      <c r="E915" s="157" t="s">
        <v>11101</v>
      </c>
      <c r="F915" s="157" t="s">
        <v>143</v>
      </c>
      <c r="G915" s="146">
        <v>17</v>
      </c>
      <c r="H915" s="157" t="s">
        <v>11102</v>
      </c>
      <c r="I915" s="157" t="s">
        <v>11077</v>
      </c>
      <c r="J915" s="146">
        <v>19977818886</v>
      </c>
      <c r="K915" s="157" t="s">
        <v>27</v>
      </c>
      <c r="L915" s="159">
        <v>44397</v>
      </c>
      <c r="M915" s="157" t="s">
        <v>1273</v>
      </c>
      <c r="N915" s="157" t="s">
        <v>30</v>
      </c>
      <c r="O915" s="158"/>
      <c r="P915" s="146"/>
      <c r="Q915" s="157"/>
      <c r="R915" s="146"/>
      <c r="S915" s="139" t="s">
        <v>11100</v>
      </c>
      <c r="T915" s="146"/>
      <c r="Z915" s="130" t="str">
        <f t="shared" si="15"/>
        <v>19(20)田晓凤</v>
      </c>
    </row>
    <row r="916" ht="19.5" customHeight="1" spans="1:26">
      <c r="A916" s="138">
        <v>912</v>
      </c>
      <c r="B916" s="138" t="s">
        <v>11103</v>
      </c>
      <c r="C916" s="138" t="s">
        <v>21</v>
      </c>
      <c r="D916" s="146" t="s">
        <v>399</v>
      </c>
      <c r="E916" s="157" t="s">
        <v>11104</v>
      </c>
      <c r="F916" s="157" t="s">
        <v>143</v>
      </c>
      <c r="G916" s="146">
        <v>17</v>
      </c>
      <c r="H916" s="157" t="s">
        <v>2326</v>
      </c>
      <c r="I916" s="157" t="s">
        <v>11105</v>
      </c>
      <c r="J916" s="146">
        <v>15112273426</v>
      </c>
      <c r="K916" s="157" t="s">
        <v>27</v>
      </c>
      <c r="L916" s="158">
        <v>44394</v>
      </c>
      <c r="M916" s="157" t="s">
        <v>1347</v>
      </c>
      <c r="N916" s="157" t="s">
        <v>27</v>
      </c>
      <c r="O916" s="158">
        <v>44415</v>
      </c>
      <c r="P916" s="157" t="s">
        <v>1347</v>
      </c>
      <c r="Q916" s="157" t="s">
        <v>30</v>
      </c>
      <c r="R916" s="146"/>
      <c r="S916" s="139" t="s">
        <v>11103</v>
      </c>
      <c r="T916" s="146"/>
      <c r="Z916" s="130" t="str">
        <f t="shared" si="15"/>
        <v>19(20)唐星月</v>
      </c>
    </row>
    <row r="917" ht="19.5" customHeight="1" spans="1:26">
      <c r="A917" s="138">
        <v>913</v>
      </c>
      <c r="B917" s="138" t="s">
        <v>11106</v>
      </c>
      <c r="C917" s="138" t="s">
        <v>21</v>
      </c>
      <c r="D917" s="146" t="s">
        <v>399</v>
      </c>
      <c r="E917" s="157" t="s">
        <v>11107</v>
      </c>
      <c r="F917" s="157" t="s">
        <v>143</v>
      </c>
      <c r="G917" s="146">
        <v>17</v>
      </c>
      <c r="H917" s="157" t="s">
        <v>1932</v>
      </c>
      <c r="I917" s="157" t="s">
        <v>11108</v>
      </c>
      <c r="J917" s="146">
        <v>13431516779</v>
      </c>
      <c r="K917" s="157" t="s">
        <v>27</v>
      </c>
      <c r="L917" s="159">
        <v>44395</v>
      </c>
      <c r="M917" s="157" t="s">
        <v>5912</v>
      </c>
      <c r="N917" s="157" t="s">
        <v>27</v>
      </c>
      <c r="O917" s="158">
        <v>44416</v>
      </c>
      <c r="P917" s="146" t="s">
        <v>5912</v>
      </c>
      <c r="Q917" s="157" t="s">
        <v>30</v>
      </c>
      <c r="R917" s="146"/>
      <c r="S917" s="139" t="s">
        <v>11106</v>
      </c>
      <c r="T917" s="146"/>
      <c r="Z917" s="130" t="str">
        <f t="shared" si="15"/>
        <v>19(20)黄芬</v>
      </c>
    </row>
    <row r="918" ht="19.5" customHeight="1" spans="1:26">
      <c r="A918" s="138">
        <v>914</v>
      </c>
      <c r="B918" s="138" t="s">
        <v>11112</v>
      </c>
      <c r="C918" s="138" t="s">
        <v>21</v>
      </c>
      <c r="D918" s="146" t="s">
        <v>399</v>
      </c>
      <c r="E918" s="157" t="s">
        <v>11113</v>
      </c>
      <c r="F918" s="157" t="s">
        <v>143</v>
      </c>
      <c r="G918" s="146">
        <v>17</v>
      </c>
      <c r="H918" s="157" t="s">
        <v>2907</v>
      </c>
      <c r="I918" s="157" t="s">
        <v>11114</v>
      </c>
      <c r="J918" s="146">
        <v>18776874595</v>
      </c>
      <c r="K918" s="157" t="s">
        <v>27</v>
      </c>
      <c r="L918" s="158">
        <v>44395</v>
      </c>
      <c r="M918" s="157" t="s">
        <v>2747</v>
      </c>
      <c r="N918" s="157" t="s">
        <v>27</v>
      </c>
      <c r="O918" s="158">
        <v>44416</v>
      </c>
      <c r="P918" s="146" t="s">
        <v>2747</v>
      </c>
      <c r="Q918" s="157" t="s">
        <v>30</v>
      </c>
      <c r="R918" s="146"/>
      <c r="S918" s="139" t="s">
        <v>11112</v>
      </c>
      <c r="T918" s="146"/>
      <c r="Z918" s="130" t="str">
        <f t="shared" si="15"/>
        <v>19(20)蒙柳余</v>
      </c>
    </row>
    <row r="919" ht="19.5" customHeight="1" spans="1:26">
      <c r="A919" s="138">
        <v>915</v>
      </c>
      <c r="B919" s="138" t="s">
        <v>11115</v>
      </c>
      <c r="C919" s="138" t="s">
        <v>21</v>
      </c>
      <c r="D919" s="146" t="s">
        <v>399</v>
      </c>
      <c r="E919" s="157" t="s">
        <v>11116</v>
      </c>
      <c r="F919" s="157" t="s">
        <v>143</v>
      </c>
      <c r="G919" s="146">
        <v>17</v>
      </c>
      <c r="H919" s="157" t="s">
        <v>6413</v>
      </c>
      <c r="I919" s="157" t="s">
        <v>11117</v>
      </c>
      <c r="J919" s="146" t="s">
        <v>11118</v>
      </c>
      <c r="K919" s="157" t="s">
        <v>27</v>
      </c>
      <c r="L919" s="158">
        <v>44396</v>
      </c>
      <c r="M919" s="157" t="s">
        <v>68</v>
      </c>
      <c r="N919" s="157" t="s">
        <v>30</v>
      </c>
      <c r="O919" s="158"/>
      <c r="P919" s="157"/>
      <c r="Q919" s="157"/>
      <c r="R919" s="146"/>
      <c r="S919" s="139" t="s">
        <v>11115</v>
      </c>
      <c r="T919" s="146"/>
      <c r="Z919" s="130" t="str">
        <f t="shared" si="15"/>
        <v>19(20)罗美樱</v>
      </c>
    </row>
    <row r="920" ht="19.5" customHeight="1" spans="1:26">
      <c r="A920" s="138">
        <v>916</v>
      </c>
      <c r="B920" s="138" t="s">
        <v>11122</v>
      </c>
      <c r="C920" s="138" t="s">
        <v>21</v>
      </c>
      <c r="D920" s="146" t="s">
        <v>399</v>
      </c>
      <c r="E920" s="157" t="s">
        <v>11123</v>
      </c>
      <c r="F920" s="157" t="s">
        <v>143</v>
      </c>
      <c r="G920" s="146">
        <v>16</v>
      </c>
      <c r="H920" s="157" t="s">
        <v>18042</v>
      </c>
      <c r="I920" s="157" t="s">
        <v>11125</v>
      </c>
      <c r="J920" s="146">
        <v>13481868662</v>
      </c>
      <c r="K920" s="157" t="s">
        <v>27</v>
      </c>
      <c r="L920" s="158">
        <v>44396</v>
      </c>
      <c r="M920" s="146" t="s">
        <v>4894</v>
      </c>
      <c r="N920" s="146" t="s">
        <v>30</v>
      </c>
      <c r="O920" s="158"/>
      <c r="P920" s="146"/>
      <c r="Q920" s="146"/>
      <c r="R920" s="146"/>
      <c r="S920" s="139" t="s">
        <v>11122</v>
      </c>
      <c r="T920" s="146"/>
      <c r="Z920" s="130" t="str">
        <f t="shared" si="15"/>
        <v>19(20)黄香</v>
      </c>
    </row>
    <row r="921" ht="19.5" customHeight="1" spans="1:26">
      <c r="A921" s="138">
        <v>917</v>
      </c>
      <c r="B921" s="138" t="s">
        <v>11126</v>
      </c>
      <c r="C921" s="138" t="s">
        <v>21</v>
      </c>
      <c r="D921" s="146" t="s">
        <v>399</v>
      </c>
      <c r="E921" s="157" t="s">
        <v>11127</v>
      </c>
      <c r="F921" s="157" t="s">
        <v>143</v>
      </c>
      <c r="G921" s="146">
        <v>17</v>
      </c>
      <c r="H921" s="157" t="s">
        <v>18043</v>
      </c>
      <c r="I921" s="157" t="s">
        <v>11129</v>
      </c>
      <c r="J921" s="146">
        <v>15177386104</v>
      </c>
      <c r="K921" s="157" t="s">
        <v>27</v>
      </c>
      <c r="L921" s="159">
        <v>44396</v>
      </c>
      <c r="M921" s="157" t="s">
        <v>4894</v>
      </c>
      <c r="N921" s="157" t="s">
        <v>30</v>
      </c>
      <c r="O921" s="158"/>
      <c r="P921" s="146"/>
      <c r="Q921" s="157"/>
      <c r="R921" s="146"/>
      <c r="S921" s="139" t="s">
        <v>11126</v>
      </c>
      <c r="T921" s="146"/>
      <c r="Z921" s="130" t="str">
        <f t="shared" si="15"/>
        <v>19(20)韦丹丽</v>
      </c>
    </row>
    <row r="922" ht="19.5" customHeight="1" spans="1:26">
      <c r="A922" s="138">
        <v>918</v>
      </c>
      <c r="B922" s="138" t="s">
        <v>11136</v>
      </c>
      <c r="C922" s="138" t="s">
        <v>21</v>
      </c>
      <c r="D922" s="146" t="s">
        <v>399</v>
      </c>
      <c r="E922" s="157" t="s">
        <v>11137</v>
      </c>
      <c r="F922" s="157" t="s">
        <v>24</v>
      </c>
      <c r="G922" s="146">
        <v>17</v>
      </c>
      <c r="H922" s="157" t="s">
        <v>6526</v>
      </c>
      <c r="I922" s="157" t="s">
        <v>11138</v>
      </c>
      <c r="J922" s="146">
        <v>13679775891</v>
      </c>
      <c r="K922" s="157" t="s">
        <v>27</v>
      </c>
      <c r="L922" s="159">
        <v>44393</v>
      </c>
      <c r="M922" s="157" t="s">
        <v>11139</v>
      </c>
      <c r="N922" s="157" t="s">
        <v>30</v>
      </c>
      <c r="O922" s="158"/>
      <c r="P922" s="146"/>
      <c r="Q922" s="157"/>
      <c r="R922" s="146"/>
      <c r="S922" s="139" t="s">
        <v>11136</v>
      </c>
      <c r="T922" s="146"/>
      <c r="Z922" s="130" t="str">
        <f t="shared" si="15"/>
        <v>19(20)陆炜</v>
      </c>
    </row>
    <row r="923" ht="19.5" customHeight="1" spans="1:26">
      <c r="A923" s="138">
        <v>919</v>
      </c>
      <c r="B923" s="138" t="s">
        <v>11140</v>
      </c>
      <c r="C923" s="138" t="s">
        <v>21</v>
      </c>
      <c r="D923" s="146" t="s">
        <v>399</v>
      </c>
      <c r="E923" s="157" t="s">
        <v>11141</v>
      </c>
      <c r="F923" s="157" t="s">
        <v>143</v>
      </c>
      <c r="G923" s="146">
        <v>17</v>
      </c>
      <c r="H923" s="157" t="s">
        <v>11142</v>
      </c>
      <c r="I923" s="157" t="s">
        <v>11143</v>
      </c>
      <c r="J923" s="146">
        <v>18278866730</v>
      </c>
      <c r="K923" s="157" t="s">
        <v>27</v>
      </c>
      <c r="L923" s="159">
        <v>44427</v>
      </c>
      <c r="M923" s="157" t="s">
        <v>2172</v>
      </c>
      <c r="N923" s="157" t="s">
        <v>30</v>
      </c>
      <c r="O923" s="158"/>
      <c r="P923" s="146"/>
      <c r="Q923" s="157"/>
      <c r="R923" s="146"/>
      <c r="S923" s="139" t="s">
        <v>11140</v>
      </c>
      <c r="T923" s="146"/>
      <c r="Z923" s="130" t="str">
        <f t="shared" si="15"/>
        <v>19(20)韦翠喜</v>
      </c>
    </row>
    <row r="924" ht="19.5" customHeight="1" spans="1:26">
      <c r="A924" s="138">
        <v>920</v>
      </c>
      <c r="B924" s="138" t="s">
        <v>11150</v>
      </c>
      <c r="C924" s="138" t="s">
        <v>21</v>
      </c>
      <c r="D924" s="146" t="s">
        <v>399</v>
      </c>
      <c r="E924" s="157" t="s">
        <v>11151</v>
      </c>
      <c r="F924" s="157" t="s">
        <v>143</v>
      </c>
      <c r="G924" s="146">
        <v>13</v>
      </c>
      <c r="H924" s="157" t="s">
        <v>10587</v>
      </c>
      <c r="I924" s="157" t="s">
        <v>11152</v>
      </c>
      <c r="J924" s="146">
        <v>15207715886</v>
      </c>
      <c r="K924" s="157" t="s">
        <v>27</v>
      </c>
      <c r="L924" s="158">
        <v>44389</v>
      </c>
      <c r="M924" s="157" t="s">
        <v>11153</v>
      </c>
      <c r="N924" s="157" t="s">
        <v>30</v>
      </c>
      <c r="O924" s="158"/>
      <c r="P924" s="146"/>
      <c r="Q924" s="146" t="s">
        <v>30</v>
      </c>
      <c r="R924" s="146"/>
      <c r="S924" s="139" t="s">
        <v>11150</v>
      </c>
      <c r="T924" s="146"/>
      <c r="Z924" s="130" t="str">
        <f t="shared" si="15"/>
        <v>19(20)苏宇萍</v>
      </c>
    </row>
    <row r="925" ht="19.5" customHeight="1" spans="1:26">
      <c r="A925" s="138">
        <v>921</v>
      </c>
      <c r="B925" s="138" t="s">
        <v>11154</v>
      </c>
      <c r="C925" s="138" t="s">
        <v>21</v>
      </c>
      <c r="D925" s="146" t="s">
        <v>399</v>
      </c>
      <c r="E925" s="157" t="s">
        <v>11155</v>
      </c>
      <c r="F925" s="157" t="s">
        <v>143</v>
      </c>
      <c r="G925" s="146">
        <v>17</v>
      </c>
      <c r="H925" s="157" t="s">
        <v>11156</v>
      </c>
      <c r="I925" s="157" t="s">
        <v>11157</v>
      </c>
      <c r="J925" s="146">
        <v>15078575618</v>
      </c>
      <c r="K925" s="157" t="s">
        <v>27</v>
      </c>
      <c r="L925" s="158">
        <v>44395</v>
      </c>
      <c r="M925" s="146" t="s">
        <v>1352</v>
      </c>
      <c r="N925" s="146" t="s">
        <v>27</v>
      </c>
      <c r="O925" s="158">
        <v>44416</v>
      </c>
      <c r="P925" s="146" t="s">
        <v>1352</v>
      </c>
      <c r="Q925" s="146" t="s">
        <v>30</v>
      </c>
      <c r="R925" s="146"/>
      <c r="S925" s="139" t="s">
        <v>11154</v>
      </c>
      <c r="T925" s="146"/>
      <c r="Z925" s="130" t="str">
        <f t="shared" si="15"/>
        <v>19(20)覃琳斐</v>
      </c>
    </row>
    <row r="926" ht="19.5" customHeight="1" spans="1:26">
      <c r="A926" s="138">
        <v>922</v>
      </c>
      <c r="B926" s="138" t="s">
        <v>11158</v>
      </c>
      <c r="C926" s="138" t="s">
        <v>21</v>
      </c>
      <c r="D926" s="146" t="s">
        <v>399</v>
      </c>
      <c r="E926" s="146" t="s">
        <v>11159</v>
      </c>
      <c r="F926" s="146" t="s">
        <v>143</v>
      </c>
      <c r="G926" s="146">
        <v>17</v>
      </c>
      <c r="H926" s="146" t="s">
        <v>2437</v>
      </c>
      <c r="I926" s="146" t="s">
        <v>11160</v>
      </c>
      <c r="J926" s="146">
        <v>15177385733</v>
      </c>
      <c r="K926" s="146" t="s">
        <v>27</v>
      </c>
      <c r="L926" s="158">
        <v>44396</v>
      </c>
      <c r="M926" s="146" t="s">
        <v>68</v>
      </c>
      <c r="N926" s="146" t="s">
        <v>30</v>
      </c>
      <c r="O926" s="158"/>
      <c r="P926" s="146"/>
      <c r="Q926" s="146"/>
      <c r="R926" s="146"/>
      <c r="S926" s="139" t="s">
        <v>11158</v>
      </c>
      <c r="T926" s="146"/>
      <c r="Z926" s="130" t="str">
        <f t="shared" si="15"/>
        <v>19(20)许舒静</v>
      </c>
    </row>
    <row r="927" ht="19.5" customHeight="1" spans="1:26">
      <c r="A927" s="138">
        <v>923</v>
      </c>
      <c r="B927" s="138" t="s">
        <v>11172</v>
      </c>
      <c r="C927" s="138" t="s">
        <v>21</v>
      </c>
      <c r="D927" s="146" t="s">
        <v>399</v>
      </c>
      <c r="E927" s="146" t="s">
        <v>11173</v>
      </c>
      <c r="F927" s="146" t="s">
        <v>24</v>
      </c>
      <c r="G927" s="146">
        <v>18</v>
      </c>
      <c r="H927" s="146" t="s">
        <v>2681</v>
      </c>
      <c r="I927" s="146" t="s">
        <v>11174</v>
      </c>
      <c r="J927" s="146">
        <v>18378896796</v>
      </c>
      <c r="K927" s="146" t="s">
        <v>27</v>
      </c>
      <c r="L927" s="158"/>
      <c r="M927" s="146"/>
      <c r="N927" s="146"/>
      <c r="O927" s="158"/>
      <c r="P927" s="146"/>
      <c r="Q927" s="146"/>
      <c r="R927" s="146"/>
      <c r="S927" s="139" t="s">
        <v>11172</v>
      </c>
      <c r="T927" s="146"/>
      <c r="Z927" s="130" t="str">
        <f t="shared" si="15"/>
        <v>19(20)李胜立</v>
      </c>
    </row>
    <row r="928" ht="19.5" customHeight="1" spans="1:26">
      <c r="A928" s="138">
        <v>924</v>
      </c>
      <c r="B928" s="138" t="s">
        <v>11175</v>
      </c>
      <c r="C928" s="138" t="s">
        <v>21</v>
      </c>
      <c r="D928" s="146" t="s">
        <v>399</v>
      </c>
      <c r="E928" s="146" t="s">
        <v>11176</v>
      </c>
      <c r="F928" s="146" t="s">
        <v>24</v>
      </c>
      <c r="G928" s="146">
        <v>16</v>
      </c>
      <c r="H928" s="146" t="s">
        <v>11177</v>
      </c>
      <c r="I928" s="146" t="s">
        <v>11178</v>
      </c>
      <c r="J928" s="146">
        <v>18176206506</v>
      </c>
      <c r="K928" s="146" t="s">
        <v>27</v>
      </c>
      <c r="L928" s="158">
        <v>44395</v>
      </c>
      <c r="M928" s="146" t="s">
        <v>28</v>
      </c>
      <c r="N928" s="146" t="s">
        <v>30</v>
      </c>
      <c r="O928" s="158"/>
      <c r="P928" s="146"/>
      <c r="Q928" s="146"/>
      <c r="R928" s="146"/>
      <c r="S928" s="139" t="s">
        <v>11175</v>
      </c>
      <c r="T928" s="146"/>
      <c r="Z928" s="130" t="str">
        <f t="shared" si="15"/>
        <v>19(20)窦健荣</v>
      </c>
    </row>
    <row r="929" ht="19.5" customHeight="1" spans="1:26">
      <c r="A929" s="138">
        <v>925</v>
      </c>
      <c r="B929" s="138" t="s">
        <v>11179</v>
      </c>
      <c r="C929" s="138" t="s">
        <v>21</v>
      </c>
      <c r="D929" s="146" t="s">
        <v>399</v>
      </c>
      <c r="E929" s="146" t="s">
        <v>11180</v>
      </c>
      <c r="F929" s="146" t="s">
        <v>24</v>
      </c>
      <c r="G929" s="146">
        <v>17</v>
      </c>
      <c r="H929" s="146" t="s">
        <v>18044</v>
      </c>
      <c r="I929" s="146" t="s">
        <v>11182</v>
      </c>
      <c r="J929" s="146">
        <v>15977847055</v>
      </c>
      <c r="K929" s="146" t="s">
        <v>27</v>
      </c>
      <c r="L929" s="158">
        <v>44399</v>
      </c>
      <c r="M929" s="146" t="s">
        <v>10175</v>
      </c>
      <c r="N929" s="146" t="s">
        <v>30</v>
      </c>
      <c r="O929" s="158"/>
      <c r="P929" s="146"/>
      <c r="Q929" s="146"/>
      <c r="R929" s="146"/>
      <c r="S929" s="139" t="s">
        <v>11179</v>
      </c>
      <c r="T929" s="146"/>
      <c r="Z929" s="130" t="str">
        <f t="shared" si="15"/>
        <v>19(20)黄涛</v>
      </c>
    </row>
    <row r="930" ht="19.5" customHeight="1" spans="1:26">
      <c r="A930" s="138">
        <v>926</v>
      </c>
      <c r="B930" s="138" t="s">
        <v>11183</v>
      </c>
      <c r="C930" s="138" t="s">
        <v>21</v>
      </c>
      <c r="D930" s="146" t="s">
        <v>399</v>
      </c>
      <c r="E930" s="146" t="s">
        <v>11184</v>
      </c>
      <c r="F930" s="146" t="s">
        <v>24</v>
      </c>
      <c r="G930" s="146">
        <v>17</v>
      </c>
      <c r="H930" s="146" t="s">
        <v>4200</v>
      </c>
      <c r="I930" s="146" t="s">
        <v>7355</v>
      </c>
      <c r="J930" s="146">
        <v>13577853856</v>
      </c>
      <c r="K930" s="146" t="s">
        <v>27</v>
      </c>
      <c r="L930" s="158"/>
      <c r="M930" s="146"/>
      <c r="N930" s="146"/>
      <c r="O930" s="158"/>
      <c r="P930" s="146"/>
      <c r="Q930" s="146"/>
      <c r="R930" s="146"/>
      <c r="S930" s="139" t="s">
        <v>11183</v>
      </c>
      <c r="T930" s="146"/>
      <c r="Z930" s="130" t="str">
        <f t="shared" si="15"/>
        <v>19(20)韦荣昌</v>
      </c>
    </row>
    <row r="931" ht="19.5" customHeight="1" spans="1:26">
      <c r="A931" s="138">
        <v>927</v>
      </c>
      <c r="B931" s="138" t="s">
        <v>11185</v>
      </c>
      <c r="C931" s="138" t="s">
        <v>21</v>
      </c>
      <c r="D931" s="146" t="s">
        <v>399</v>
      </c>
      <c r="E931" s="146" t="s">
        <v>11186</v>
      </c>
      <c r="F931" s="146" t="s">
        <v>24</v>
      </c>
      <c r="G931" s="146">
        <v>17</v>
      </c>
      <c r="H931" s="146" t="s">
        <v>18045</v>
      </c>
      <c r="I931" s="146" t="s">
        <v>11188</v>
      </c>
      <c r="J931" s="146">
        <v>13907884682</v>
      </c>
      <c r="K931" s="146" t="s">
        <v>27</v>
      </c>
      <c r="L931" s="158"/>
      <c r="M931" s="146"/>
      <c r="N931" s="146"/>
      <c r="O931" s="158"/>
      <c r="P931" s="146"/>
      <c r="Q931" s="146"/>
      <c r="R931" s="146"/>
      <c r="S931" s="139" t="s">
        <v>11185</v>
      </c>
      <c r="T931" s="146"/>
      <c r="Z931" s="130" t="str">
        <f t="shared" si="15"/>
        <v>19(20)黄焯</v>
      </c>
    </row>
    <row r="932" ht="19.5" customHeight="1" spans="1:26">
      <c r="A932" s="138">
        <v>928</v>
      </c>
      <c r="B932" s="138" t="s">
        <v>11189</v>
      </c>
      <c r="C932" s="138" t="s">
        <v>21</v>
      </c>
      <c r="D932" s="146" t="s">
        <v>399</v>
      </c>
      <c r="E932" s="146" t="s">
        <v>11190</v>
      </c>
      <c r="F932" s="146" t="s">
        <v>24</v>
      </c>
      <c r="G932" s="146">
        <v>17</v>
      </c>
      <c r="H932" s="146" t="s">
        <v>18020</v>
      </c>
      <c r="I932" s="146" t="s">
        <v>11191</v>
      </c>
      <c r="J932" s="146">
        <v>18707781254</v>
      </c>
      <c r="K932" s="146" t="s">
        <v>27</v>
      </c>
      <c r="L932" s="158">
        <v>44396</v>
      </c>
      <c r="M932" s="146" t="s">
        <v>6307</v>
      </c>
      <c r="N932" s="146"/>
      <c r="O932" s="158"/>
      <c r="P932" s="146"/>
      <c r="Q932" s="146"/>
      <c r="R932" s="146"/>
      <c r="S932" s="139" t="s">
        <v>11189</v>
      </c>
      <c r="T932" s="146"/>
      <c r="Z932" s="130" t="str">
        <f t="shared" si="15"/>
        <v>19(20)唐启文</v>
      </c>
    </row>
    <row r="933" ht="19.5" customHeight="1" spans="1:26">
      <c r="A933" s="138">
        <v>929</v>
      </c>
      <c r="B933" s="138" t="s">
        <v>11192</v>
      </c>
      <c r="C933" s="138" t="s">
        <v>21</v>
      </c>
      <c r="D933" s="146" t="s">
        <v>399</v>
      </c>
      <c r="E933" s="146" t="s">
        <v>11193</v>
      </c>
      <c r="F933" s="146" t="s">
        <v>24</v>
      </c>
      <c r="G933" s="146">
        <v>17</v>
      </c>
      <c r="H933" s="146" t="s">
        <v>18046</v>
      </c>
      <c r="I933" s="146" t="s">
        <v>11195</v>
      </c>
      <c r="J933" s="146">
        <v>18776861434</v>
      </c>
      <c r="K933" s="146" t="s">
        <v>27</v>
      </c>
      <c r="L933" s="158"/>
      <c r="M933" s="146"/>
      <c r="N933" s="146"/>
      <c r="O933" s="158"/>
      <c r="P933" s="146"/>
      <c r="Q933" s="146"/>
      <c r="R933" s="146"/>
      <c r="S933" s="139" t="s">
        <v>11192</v>
      </c>
      <c r="T933" s="146"/>
      <c r="Z933" s="130" t="str">
        <f t="shared" si="15"/>
        <v>19(20)韦磊浩</v>
      </c>
    </row>
    <row r="934" ht="19.5" customHeight="1" spans="1:26">
      <c r="A934" s="138">
        <v>930</v>
      </c>
      <c r="B934" s="138" t="s">
        <v>11197</v>
      </c>
      <c r="C934" s="138" t="s">
        <v>21</v>
      </c>
      <c r="D934" s="146" t="s">
        <v>399</v>
      </c>
      <c r="E934" s="146" t="s">
        <v>11198</v>
      </c>
      <c r="F934" s="146" t="s">
        <v>24</v>
      </c>
      <c r="G934" s="146">
        <v>16</v>
      </c>
      <c r="H934" s="146" t="s">
        <v>11199</v>
      </c>
      <c r="I934" s="146" t="s">
        <v>11200</v>
      </c>
      <c r="J934" s="146">
        <v>13642283820</v>
      </c>
      <c r="K934" s="146" t="s">
        <v>27</v>
      </c>
      <c r="L934" s="158"/>
      <c r="M934" s="146"/>
      <c r="N934" s="146"/>
      <c r="O934" s="158"/>
      <c r="P934" s="146"/>
      <c r="Q934" s="146"/>
      <c r="R934" s="146"/>
      <c r="S934" s="139" t="s">
        <v>11197</v>
      </c>
      <c r="T934" s="146"/>
      <c r="Z934" s="130" t="str">
        <f t="shared" si="15"/>
        <v>19(20)叶兴贤</v>
      </c>
    </row>
    <row r="935" ht="19.5" customHeight="1" spans="1:26">
      <c r="A935" s="138">
        <v>931</v>
      </c>
      <c r="B935" s="138" t="s">
        <v>11201</v>
      </c>
      <c r="C935" s="138" t="s">
        <v>21</v>
      </c>
      <c r="D935" s="146" t="s">
        <v>399</v>
      </c>
      <c r="E935" s="146" t="s">
        <v>11202</v>
      </c>
      <c r="F935" s="146" t="s">
        <v>24</v>
      </c>
      <c r="G935" s="146">
        <v>17</v>
      </c>
      <c r="H935" s="146" t="s">
        <v>7736</v>
      </c>
      <c r="I935" s="146" t="s">
        <v>11203</v>
      </c>
      <c r="J935" s="146">
        <v>15878686147</v>
      </c>
      <c r="K935" s="146" t="s">
        <v>27</v>
      </c>
      <c r="L935" s="158">
        <v>44396</v>
      </c>
      <c r="M935" s="146" t="s">
        <v>68</v>
      </c>
      <c r="N935" s="146" t="s">
        <v>30</v>
      </c>
      <c r="O935" s="158"/>
      <c r="P935" s="146"/>
      <c r="Q935" s="146"/>
      <c r="R935" s="146"/>
      <c r="S935" s="139" t="s">
        <v>11201</v>
      </c>
      <c r="T935" s="146"/>
      <c r="Z935" s="130" t="str">
        <f t="shared" si="15"/>
        <v>19(20)谭丰</v>
      </c>
    </row>
    <row r="936" ht="19.5" customHeight="1" spans="1:26">
      <c r="A936" s="138">
        <v>932</v>
      </c>
      <c r="B936" s="138" t="s">
        <v>11207</v>
      </c>
      <c r="C936" s="138" t="s">
        <v>21</v>
      </c>
      <c r="D936" s="146" t="s">
        <v>399</v>
      </c>
      <c r="E936" s="147" t="s">
        <v>11208</v>
      </c>
      <c r="F936" s="147" t="s">
        <v>24</v>
      </c>
      <c r="G936" s="147">
        <v>17</v>
      </c>
      <c r="H936" s="147" t="s">
        <v>11209</v>
      </c>
      <c r="I936" s="147" t="s">
        <v>11210</v>
      </c>
      <c r="J936" s="147">
        <v>18077893932</v>
      </c>
      <c r="K936" s="147" t="s">
        <v>27</v>
      </c>
      <c r="L936" s="154"/>
      <c r="M936" s="147"/>
      <c r="N936" s="147"/>
      <c r="O936" s="154"/>
      <c r="P936" s="147"/>
      <c r="Q936" s="147"/>
      <c r="R936" s="147"/>
      <c r="S936" s="139" t="s">
        <v>11207</v>
      </c>
      <c r="T936" s="147"/>
      <c r="Z936" s="130" t="str">
        <f t="shared" si="15"/>
        <v>19(20)蓝宏桥</v>
      </c>
    </row>
    <row r="937" ht="19.5" customHeight="1" spans="1:26">
      <c r="A937" s="138">
        <v>933</v>
      </c>
      <c r="B937" s="138" t="s">
        <v>11211</v>
      </c>
      <c r="C937" s="138" t="s">
        <v>21</v>
      </c>
      <c r="D937" s="146" t="s">
        <v>399</v>
      </c>
      <c r="E937" s="147" t="s">
        <v>11212</v>
      </c>
      <c r="F937" s="147" t="s">
        <v>143</v>
      </c>
      <c r="G937" s="147">
        <v>17</v>
      </c>
      <c r="H937" s="147" t="s">
        <v>18047</v>
      </c>
      <c r="I937" s="147" t="s">
        <v>4283</v>
      </c>
      <c r="J937" s="147">
        <v>13481865567</v>
      </c>
      <c r="K937" s="147" t="s">
        <v>27</v>
      </c>
      <c r="L937" s="154">
        <v>44396</v>
      </c>
      <c r="M937" s="147" t="s">
        <v>6307</v>
      </c>
      <c r="N937" s="147"/>
      <c r="O937" s="154"/>
      <c r="P937" s="147"/>
      <c r="Q937" s="147"/>
      <c r="R937" s="147"/>
      <c r="S937" s="139" t="s">
        <v>11211</v>
      </c>
      <c r="T937" s="147"/>
      <c r="Z937" s="130" t="str">
        <f t="shared" si="15"/>
        <v>19(20)黄小珍</v>
      </c>
    </row>
    <row r="938" ht="19.5" customHeight="1" spans="1:26">
      <c r="A938" s="138">
        <v>934</v>
      </c>
      <c r="B938" s="138" t="s">
        <v>11214</v>
      </c>
      <c r="C938" s="138" t="s">
        <v>21</v>
      </c>
      <c r="D938" s="146" t="s">
        <v>399</v>
      </c>
      <c r="E938" s="147" t="s">
        <v>11215</v>
      </c>
      <c r="F938" s="147" t="s">
        <v>143</v>
      </c>
      <c r="G938" s="147">
        <v>17</v>
      </c>
      <c r="H938" s="147" t="s">
        <v>7196</v>
      </c>
      <c r="I938" s="147" t="s">
        <v>11216</v>
      </c>
      <c r="J938" s="147">
        <v>13407750886</v>
      </c>
      <c r="K938" s="147" t="s">
        <v>27</v>
      </c>
      <c r="L938" s="154">
        <v>44425</v>
      </c>
      <c r="M938" s="147" t="s">
        <v>28</v>
      </c>
      <c r="N938" s="147"/>
      <c r="O938" s="154"/>
      <c r="P938" s="147"/>
      <c r="Q938" s="147"/>
      <c r="R938" s="147"/>
      <c r="S938" s="139" t="s">
        <v>11214</v>
      </c>
      <c r="T938" s="147"/>
      <c r="Z938" s="130" t="str">
        <f t="shared" si="15"/>
        <v>19(20)蓝婉静</v>
      </c>
    </row>
    <row r="939" ht="19.5" customHeight="1" spans="1:26">
      <c r="A939" s="138">
        <v>935</v>
      </c>
      <c r="B939" s="138" t="s">
        <v>11217</v>
      </c>
      <c r="C939" s="138" t="s">
        <v>21</v>
      </c>
      <c r="D939" s="146" t="s">
        <v>399</v>
      </c>
      <c r="E939" s="147" t="s">
        <v>11218</v>
      </c>
      <c r="F939" s="147" t="s">
        <v>143</v>
      </c>
      <c r="G939" s="147">
        <v>16</v>
      </c>
      <c r="H939" s="147" t="s">
        <v>18048</v>
      </c>
      <c r="I939" s="147" t="s">
        <v>11220</v>
      </c>
      <c r="J939" s="147">
        <v>19994567919</v>
      </c>
      <c r="K939" s="147" t="s">
        <v>27</v>
      </c>
      <c r="L939" s="154">
        <v>44395</v>
      </c>
      <c r="M939" s="147" t="s">
        <v>11221</v>
      </c>
      <c r="N939" s="147" t="s">
        <v>27</v>
      </c>
      <c r="O939" s="154">
        <v>44416</v>
      </c>
      <c r="P939" s="147" t="s">
        <v>139</v>
      </c>
      <c r="Q939" s="147" t="s">
        <v>30</v>
      </c>
      <c r="R939" s="147"/>
      <c r="S939" s="139" t="s">
        <v>11217</v>
      </c>
      <c r="T939" s="147"/>
      <c r="Z939" s="130" t="str">
        <f t="shared" si="15"/>
        <v>19(20)刘秀兰</v>
      </c>
    </row>
    <row r="940" ht="19.5" customHeight="1" spans="1:26">
      <c r="A940" s="138">
        <v>936</v>
      </c>
      <c r="B940" s="138" t="s">
        <v>11222</v>
      </c>
      <c r="C940" s="138" t="s">
        <v>21</v>
      </c>
      <c r="D940" s="146" t="s">
        <v>399</v>
      </c>
      <c r="E940" s="147" t="s">
        <v>11223</v>
      </c>
      <c r="F940" s="147" t="s">
        <v>143</v>
      </c>
      <c r="G940" s="147">
        <v>17</v>
      </c>
      <c r="H940" s="147" t="s">
        <v>11224</v>
      </c>
      <c r="I940" s="147" t="s">
        <v>11225</v>
      </c>
      <c r="J940" s="147">
        <v>15915837034</v>
      </c>
      <c r="K940" s="147" t="s">
        <v>27</v>
      </c>
      <c r="L940" s="154">
        <v>44395</v>
      </c>
      <c r="M940" s="147" t="s">
        <v>2455</v>
      </c>
      <c r="N940" s="147"/>
      <c r="O940" s="154"/>
      <c r="P940" s="147"/>
      <c r="Q940" s="147"/>
      <c r="R940" s="147"/>
      <c r="S940" s="139" t="s">
        <v>11222</v>
      </c>
      <c r="T940" s="147"/>
      <c r="Z940" s="130" t="str">
        <f t="shared" si="15"/>
        <v>19(20)卢柳静</v>
      </c>
    </row>
    <row r="941" ht="19.5" customHeight="1" spans="1:26">
      <c r="A941" s="138">
        <v>937</v>
      </c>
      <c r="B941" s="138" t="s">
        <v>11226</v>
      </c>
      <c r="C941" s="138" t="s">
        <v>21</v>
      </c>
      <c r="D941" s="146" t="s">
        <v>399</v>
      </c>
      <c r="E941" s="147" t="s">
        <v>11227</v>
      </c>
      <c r="F941" s="147" t="s">
        <v>143</v>
      </c>
      <c r="G941" s="147">
        <v>17</v>
      </c>
      <c r="H941" s="147" t="s">
        <v>18049</v>
      </c>
      <c r="I941" s="147" t="s">
        <v>11228</v>
      </c>
      <c r="J941" s="147">
        <v>15296878562</v>
      </c>
      <c r="K941" s="147" t="s">
        <v>27</v>
      </c>
      <c r="L941" s="154">
        <v>44394</v>
      </c>
      <c r="M941" s="147" t="s">
        <v>28</v>
      </c>
      <c r="N941" s="147"/>
      <c r="O941" s="154"/>
      <c r="P941" s="147"/>
      <c r="Q941" s="147"/>
      <c r="R941" s="147"/>
      <c r="S941" s="139" t="s">
        <v>11226</v>
      </c>
      <c r="T941" s="147"/>
      <c r="Z941" s="130" t="str">
        <f t="shared" si="15"/>
        <v>19(20)覃慧兰</v>
      </c>
    </row>
    <row r="942" ht="19.5" customHeight="1" spans="1:26">
      <c r="A942" s="138">
        <v>938</v>
      </c>
      <c r="B942" s="138" t="s">
        <v>11233</v>
      </c>
      <c r="C942" s="138" t="s">
        <v>21</v>
      </c>
      <c r="D942" s="146" t="s">
        <v>399</v>
      </c>
      <c r="E942" s="147" t="s">
        <v>11234</v>
      </c>
      <c r="F942" s="147" t="s">
        <v>24</v>
      </c>
      <c r="G942" s="147">
        <v>17</v>
      </c>
      <c r="H942" s="147" t="s">
        <v>1669</v>
      </c>
      <c r="I942" s="147" t="s">
        <v>11235</v>
      </c>
      <c r="J942" s="147">
        <v>18275878968</v>
      </c>
      <c r="K942" s="147" t="s">
        <v>27</v>
      </c>
      <c r="L942" s="158">
        <v>44395</v>
      </c>
      <c r="M942" s="147" t="s">
        <v>11236</v>
      </c>
      <c r="N942" s="147"/>
      <c r="O942" s="154"/>
      <c r="P942" s="147"/>
      <c r="Q942" s="147"/>
      <c r="R942" s="147"/>
      <c r="S942" s="139" t="s">
        <v>11233</v>
      </c>
      <c r="T942" s="147"/>
      <c r="Z942" s="130" t="str">
        <f t="shared" si="15"/>
        <v>19(20)韦振东</v>
      </c>
    </row>
    <row r="943" ht="19.5" customHeight="1" spans="1:26">
      <c r="A943" s="138">
        <v>939</v>
      </c>
      <c r="B943" s="138" t="s">
        <v>11237</v>
      </c>
      <c r="C943" s="138" t="s">
        <v>21</v>
      </c>
      <c r="D943" s="146" t="s">
        <v>399</v>
      </c>
      <c r="E943" s="147" t="s">
        <v>11238</v>
      </c>
      <c r="F943" s="147" t="s">
        <v>143</v>
      </c>
      <c r="G943" s="147">
        <v>17</v>
      </c>
      <c r="H943" s="147" t="s">
        <v>18050</v>
      </c>
      <c r="I943" s="147" t="s">
        <v>11239</v>
      </c>
      <c r="J943" s="147" t="s">
        <v>11240</v>
      </c>
      <c r="K943" s="147" t="s">
        <v>27</v>
      </c>
      <c r="L943" s="154"/>
      <c r="M943" s="147"/>
      <c r="N943" s="147"/>
      <c r="O943" s="154"/>
      <c r="P943" s="147"/>
      <c r="Q943" s="147"/>
      <c r="R943" s="147"/>
      <c r="S943" s="139" t="s">
        <v>11237</v>
      </c>
      <c r="T943" s="147"/>
      <c r="Z943" s="130" t="str">
        <f t="shared" si="15"/>
        <v>19(20)覃蕾蕾</v>
      </c>
    </row>
    <row r="944" ht="19.5" customHeight="1" spans="1:26">
      <c r="A944" s="138">
        <v>940</v>
      </c>
      <c r="B944" s="138" t="s">
        <v>11245</v>
      </c>
      <c r="C944" s="138" t="s">
        <v>21</v>
      </c>
      <c r="D944" s="146" t="s">
        <v>399</v>
      </c>
      <c r="E944" s="147" t="s">
        <v>11246</v>
      </c>
      <c r="F944" s="147" t="s">
        <v>143</v>
      </c>
      <c r="G944" s="147">
        <v>17</v>
      </c>
      <c r="H944" s="147" t="s">
        <v>1047</v>
      </c>
      <c r="I944" s="147" t="s">
        <v>11247</v>
      </c>
      <c r="J944" s="147">
        <v>18176756859</v>
      </c>
      <c r="K944" s="147" t="s">
        <v>27</v>
      </c>
      <c r="L944" s="154">
        <v>44394</v>
      </c>
      <c r="M944" s="147" t="s">
        <v>1273</v>
      </c>
      <c r="N944" s="147" t="s">
        <v>27</v>
      </c>
      <c r="O944" s="154">
        <v>44415</v>
      </c>
      <c r="P944" s="147" t="s">
        <v>1273</v>
      </c>
      <c r="Q944" s="147" t="s">
        <v>30</v>
      </c>
      <c r="R944" s="147"/>
      <c r="S944" s="139" t="s">
        <v>11245</v>
      </c>
      <c r="T944" s="147"/>
      <c r="Z944" s="130" t="str">
        <f t="shared" si="15"/>
        <v>19(20)谭江鸿</v>
      </c>
    </row>
    <row r="945" ht="19.5" customHeight="1" spans="1:26">
      <c r="A945" s="138">
        <v>941</v>
      </c>
      <c r="B945" s="138" t="s">
        <v>11248</v>
      </c>
      <c r="C945" s="138" t="s">
        <v>21</v>
      </c>
      <c r="D945" s="146" t="s">
        <v>399</v>
      </c>
      <c r="E945" s="147" t="s">
        <v>11249</v>
      </c>
      <c r="F945" s="147" t="s">
        <v>24</v>
      </c>
      <c r="G945" s="147">
        <v>16</v>
      </c>
      <c r="H945" s="147" t="s">
        <v>11250</v>
      </c>
      <c r="I945" s="147" t="s">
        <v>3715</v>
      </c>
      <c r="J945" s="147">
        <v>13481082793</v>
      </c>
      <c r="K945" s="147" t="s">
        <v>27</v>
      </c>
      <c r="L945" s="154"/>
      <c r="M945" s="147"/>
      <c r="N945" s="147"/>
      <c r="O945" s="154"/>
      <c r="P945" s="147"/>
      <c r="Q945" s="147"/>
      <c r="R945" s="147"/>
      <c r="S945" s="139" t="s">
        <v>11248</v>
      </c>
      <c r="T945" s="147"/>
      <c r="Z945" s="130" t="str">
        <f t="shared" si="15"/>
        <v>19(20)蓝丞杰</v>
      </c>
    </row>
    <row r="946" ht="19.5" customHeight="1" spans="1:26">
      <c r="A946" s="138">
        <v>942</v>
      </c>
      <c r="B946" s="138" t="s">
        <v>11251</v>
      </c>
      <c r="C946" s="138" t="s">
        <v>21</v>
      </c>
      <c r="D946" s="146" t="s">
        <v>399</v>
      </c>
      <c r="E946" s="147" t="s">
        <v>8464</v>
      </c>
      <c r="F946" s="147" t="s">
        <v>24</v>
      </c>
      <c r="G946" s="147">
        <v>17</v>
      </c>
      <c r="H946" s="147" t="s">
        <v>11252</v>
      </c>
      <c r="I946" s="147" t="s">
        <v>11253</v>
      </c>
      <c r="J946" s="147">
        <v>13737982942</v>
      </c>
      <c r="K946" s="147" t="s">
        <v>27</v>
      </c>
      <c r="L946" s="154"/>
      <c r="M946" s="147"/>
      <c r="N946" s="147"/>
      <c r="O946" s="154"/>
      <c r="P946" s="147"/>
      <c r="Q946" s="147"/>
      <c r="R946" s="147"/>
      <c r="S946" s="139" t="s">
        <v>11251</v>
      </c>
      <c r="T946" s="147"/>
      <c r="Z946" s="130" t="str">
        <f t="shared" si="15"/>
        <v>19(20)黄明康</v>
      </c>
    </row>
    <row r="947" ht="19.5" customHeight="1" spans="1:26">
      <c r="A947" s="138">
        <v>943</v>
      </c>
      <c r="B947" s="138" t="s">
        <v>11254</v>
      </c>
      <c r="C947" s="138" t="s">
        <v>21</v>
      </c>
      <c r="D947" s="146" t="s">
        <v>399</v>
      </c>
      <c r="E947" s="157" t="s">
        <v>11255</v>
      </c>
      <c r="F947" s="157" t="s">
        <v>24</v>
      </c>
      <c r="G947" s="146">
        <v>17</v>
      </c>
      <c r="H947" s="157" t="s">
        <v>11256</v>
      </c>
      <c r="I947" s="146" t="s">
        <v>11257</v>
      </c>
      <c r="J947" s="146">
        <v>18176756164</v>
      </c>
      <c r="K947" s="157" t="s">
        <v>27</v>
      </c>
      <c r="L947" s="159">
        <v>44419</v>
      </c>
      <c r="M947" s="157" t="s">
        <v>11258</v>
      </c>
      <c r="N947" s="157" t="s">
        <v>27</v>
      </c>
      <c r="O947" s="158">
        <v>44420</v>
      </c>
      <c r="P947" s="146" t="s">
        <v>6224</v>
      </c>
      <c r="Q947" s="146" t="s">
        <v>30</v>
      </c>
      <c r="R947" s="146"/>
      <c r="S947" s="139" t="s">
        <v>11254</v>
      </c>
      <c r="T947" s="146"/>
      <c r="Z947" s="130" t="str">
        <f t="shared" si="15"/>
        <v>19(20)韦翔鸿</v>
      </c>
    </row>
    <row r="948" ht="19.5" customHeight="1" spans="1:26">
      <c r="A948" s="138">
        <v>944</v>
      </c>
      <c r="B948" s="138" t="s">
        <v>11259</v>
      </c>
      <c r="C948" s="138" t="s">
        <v>21</v>
      </c>
      <c r="D948" s="146" t="s">
        <v>399</v>
      </c>
      <c r="E948" s="157" t="s">
        <v>11260</v>
      </c>
      <c r="F948" s="157" t="s">
        <v>24</v>
      </c>
      <c r="G948" s="146">
        <v>17</v>
      </c>
      <c r="H948" s="157" t="s">
        <v>18051</v>
      </c>
      <c r="I948" s="157" t="s">
        <v>11262</v>
      </c>
      <c r="J948" s="146">
        <v>15878685722</v>
      </c>
      <c r="K948" s="157" t="s">
        <v>27</v>
      </c>
      <c r="L948" s="159"/>
      <c r="M948" s="157"/>
      <c r="N948" s="157"/>
      <c r="O948" s="158"/>
      <c r="P948" s="146"/>
      <c r="Q948" s="157"/>
      <c r="R948" s="146"/>
      <c r="S948" s="139" t="s">
        <v>11259</v>
      </c>
      <c r="T948" s="146"/>
      <c r="Z948" s="130" t="str">
        <f t="shared" si="15"/>
        <v>19(20)蓝高健</v>
      </c>
    </row>
    <row r="949" ht="19.5" customHeight="1" spans="1:26">
      <c r="A949" s="138">
        <v>945</v>
      </c>
      <c r="B949" s="138" t="s">
        <v>11271</v>
      </c>
      <c r="C949" s="138" t="s">
        <v>21</v>
      </c>
      <c r="D949" s="146" t="s">
        <v>399</v>
      </c>
      <c r="E949" s="157" t="s">
        <v>2047</v>
      </c>
      <c r="F949" s="157" t="s">
        <v>143</v>
      </c>
      <c r="G949" s="146">
        <v>17</v>
      </c>
      <c r="H949" s="146" t="s">
        <v>11272</v>
      </c>
      <c r="I949" s="157" t="s">
        <v>11273</v>
      </c>
      <c r="J949" s="146">
        <v>14777486379</v>
      </c>
      <c r="K949" s="157" t="s">
        <v>27</v>
      </c>
      <c r="L949" s="158"/>
      <c r="M949" s="157"/>
      <c r="N949" s="157"/>
      <c r="O949" s="158"/>
      <c r="P949" s="146"/>
      <c r="Q949" s="157"/>
      <c r="R949" s="146"/>
      <c r="S949" s="139" t="s">
        <v>11271</v>
      </c>
      <c r="T949" s="146"/>
      <c r="Z949" s="130" t="str">
        <f t="shared" si="15"/>
        <v>19(20)谭璐</v>
      </c>
    </row>
    <row r="950" ht="19.5" customHeight="1" spans="1:26">
      <c r="A950" s="138">
        <v>946</v>
      </c>
      <c r="B950" s="138" t="s">
        <v>9218</v>
      </c>
      <c r="C950" s="138" t="s">
        <v>21</v>
      </c>
      <c r="D950" s="146" t="s">
        <v>399</v>
      </c>
      <c r="E950" s="157" t="s">
        <v>3293</v>
      </c>
      <c r="F950" s="157" t="s">
        <v>143</v>
      </c>
      <c r="G950" s="146">
        <v>17</v>
      </c>
      <c r="H950" s="157" t="s">
        <v>18052</v>
      </c>
      <c r="I950" s="157" t="s">
        <v>11276</v>
      </c>
      <c r="J950" s="146">
        <v>18877856560</v>
      </c>
      <c r="K950" s="146" t="s">
        <v>27</v>
      </c>
      <c r="L950" s="158">
        <v>44396</v>
      </c>
      <c r="M950" s="157" t="s">
        <v>139</v>
      </c>
      <c r="N950" s="157" t="s">
        <v>30</v>
      </c>
      <c r="O950" s="158"/>
      <c r="P950" s="146"/>
      <c r="Q950" s="157"/>
      <c r="R950" s="146"/>
      <c r="S950" s="139" t="s">
        <v>9218</v>
      </c>
      <c r="T950" s="146"/>
      <c r="Z950" s="130" t="str">
        <f t="shared" si="15"/>
        <v>19(20)黄倩</v>
      </c>
    </row>
    <row r="951" ht="19.5" customHeight="1" spans="1:26">
      <c r="A951" s="138">
        <v>947</v>
      </c>
      <c r="B951" s="138" t="s">
        <v>11277</v>
      </c>
      <c r="C951" s="138" t="s">
        <v>21</v>
      </c>
      <c r="D951" s="146" t="s">
        <v>399</v>
      </c>
      <c r="E951" s="157" t="s">
        <v>11278</v>
      </c>
      <c r="F951" s="157" t="s">
        <v>143</v>
      </c>
      <c r="G951" s="146">
        <v>15</v>
      </c>
      <c r="H951" s="157" t="s">
        <v>8286</v>
      </c>
      <c r="I951" s="157" t="s">
        <v>11279</v>
      </c>
      <c r="J951" s="146">
        <v>17396795386</v>
      </c>
      <c r="K951" s="157" t="s">
        <v>27</v>
      </c>
      <c r="L951" s="158">
        <v>44394</v>
      </c>
      <c r="M951" s="146" t="s">
        <v>28</v>
      </c>
      <c r="N951" s="146" t="s">
        <v>27</v>
      </c>
      <c r="O951" s="158">
        <v>44416</v>
      </c>
      <c r="P951" s="146" t="s">
        <v>3693</v>
      </c>
      <c r="Q951" s="157"/>
      <c r="R951" s="146"/>
      <c r="S951" s="139" t="s">
        <v>11277</v>
      </c>
      <c r="T951" s="146"/>
      <c r="Z951" s="130" t="str">
        <f t="shared" si="15"/>
        <v>19(20)欧如涛</v>
      </c>
    </row>
    <row r="952" ht="19.5" customHeight="1" spans="1:26">
      <c r="A952" s="138">
        <v>948</v>
      </c>
      <c r="B952" s="138" t="s">
        <v>11280</v>
      </c>
      <c r="C952" s="138" t="s">
        <v>21</v>
      </c>
      <c r="D952" s="146" t="s">
        <v>399</v>
      </c>
      <c r="E952" s="146" t="s">
        <v>11281</v>
      </c>
      <c r="F952" s="157" t="s">
        <v>24</v>
      </c>
      <c r="G952" s="146">
        <v>17</v>
      </c>
      <c r="H952" s="157" t="s">
        <v>17834</v>
      </c>
      <c r="I952" s="157" t="s">
        <v>11282</v>
      </c>
      <c r="J952" s="146">
        <v>15277848219</v>
      </c>
      <c r="K952" s="146" t="s">
        <v>27</v>
      </c>
      <c r="L952" s="158">
        <v>44396</v>
      </c>
      <c r="M952" s="157" t="s">
        <v>139</v>
      </c>
      <c r="N952" s="157" t="s">
        <v>30</v>
      </c>
      <c r="O952" s="158"/>
      <c r="P952" s="146"/>
      <c r="Q952" s="157"/>
      <c r="R952" s="146"/>
      <c r="S952" s="139" t="s">
        <v>11280</v>
      </c>
      <c r="T952" s="146"/>
      <c r="Z952" s="130" t="str">
        <f t="shared" si="15"/>
        <v>19(20)韦肯</v>
      </c>
    </row>
    <row r="953" ht="19.5" customHeight="1" spans="1:26">
      <c r="A953" s="138">
        <v>949</v>
      </c>
      <c r="B953" s="138" t="s">
        <v>11283</v>
      </c>
      <c r="C953" s="138" t="s">
        <v>21</v>
      </c>
      <c r="D953" s="146" t="s">
        <v>399</v>
      </c>
      <c r="E953" s="146" t="s">
        <v>11284</v>
      </c>
      <c r="F953" s="157" t="s">
        <v>143</v>
      </c>
      <c r="G953" s="146">
        <v>17</v>
      </c>
      <c r="H953" s="157" t="s">
        <v>18053</v>
      </c>
      <c r="I953" s="157" t="s">
        <v>11286</v>
      </c>
      <c r="J953" s="146">
        <v>15277890381</v>
      </c>
      <c r="K953" s="146" t="s">
        <v>27</v>
      </c>
      <c r="L953" s="158">
        <v>44395</v>
      </c>
      <c r="M953" s="157" t="s">
        <v>28</v>
      </c>
      <c r="N953" s="157" t="s">
        <v>27</v>
      </c>
      <c r="O953" s="158">
        <v>44416</v>
      </c>
      <c r="P953" s="146" t="s">
        <v>28</v>
      </c>
      <c r="Q953" s="157" t="s">
        <v>30</v>
      </c>
      <c r="R953" s="146"/>
      <c r="S953" s="139" t="s">
        <v>11283</v>
      </c>
      <c r="T953" s="146"/>
      <c r="Z953" s="130" t="str">
        <f t="shared" si="15"/>
        <v>19(20)黄珍妮</v>
      </c>
    </row>
    <row r="954" ht="19.5" customHeight="1" spans="1:26">
      <c r="A954" s="138">
        <v>950</v>
      </c>
      <c r="B954" s="138" t="s">
        <v>18054</v>
      </c>
      <c r="C954" s="138" t="s">
        <v>21</v>
      </c>
      <c r="D954" s="146" t="s">
        <v>399</v>
      </c>
      <c r="E954" s="157" t="s">
        <v>11289</v>
      </c>
      <c r="F954" s="157" t="s">
        <v>143</v>
      </c>
      <c r="G954" s="146">
        <v>16</v>
      </c>
      <c r="H954" s="157" t="s">
        <v>18055</v>
      </c>
      <c r="I954" s="157" t="s">
        <v>18056</v>
      </c>
      <c r="J954" s="146">
        <v>17754790860</v>
      </c>
      <c r="K954" s="157" t="s">
        <v>27</v>
      </c>
      <c r="L954" s="158"/>
      <c r="M954" s="157"/>
      <c r="N954" s="157" t="s">
        <v>27</v>
      </c>
      <c r="O954" s="158">
        <v>44396</v>
      </c>
      <c r="P954" s="157"/>
      <c r="Q954" s="157"/>
      <c r="R954" s="146"/>
      <c r="S954" s="139" t="s">
        <v>18054</v>
      </c>
      <c r="T954" s="146"/>
      <c r="Z954" s="130" t="str">
        <f t="shared" si="15"/>
        <v>19(20)韦江霞</v>
      </c>
    </row>
    <row r="955" ht="19.5" customHeight="1" spans="1:26">
      <c r="A955" s="138">
        <v>951</v>
      </c>
      <c r="B955" s="138" t="s">
        <v>8640</v>
      </c>
      <c r="C955" s="138" t="s">
        <v>21</v>
      </c>
      <c r="D955" s="146" t="s">
        <v>399</v>
      </c>
      <c r="E955" s="157" t="s">
        <v>1151</v>
      </c>
      <c r="F955" s="157" t="s">
        <v>143</v>
      </c>
      <c r="G955" s="146">
        <v>16</v>
      </c>
      <c r="H955" s="157" t="s">
        <v>11299</v>
      </c>
      <c r="I955" s="157" t="s">
        <v>11300</v>
      </c>
      <c r="J955" s="146">
        <v>15277849395</v>
      </c>
      <c r="K955" s="157" t="s">
        <v>27</v>
      </c>
      <c r="L955" s="158">
        <v>44394</v>
      </c>
      <c r="M955" s="157" t="s">
        <v>28</v>
      </c>
      <c r="N955" s="157" t="s">
        <v>30</v>
      </c>
      <c r="O955" s="158"/>
      <c r="P955" s="146"/>
      <c r="Q955" s="157"/>
      <c r="R955" s="146"/>
      <c r="S955" s="139" t="s">
        <v>8640</v>
      </c>
      <c r="T955" s="146"/>
      <c r="Z955" s="130" t="str">
        <f t="shared" si="15"/>
        <v>19(20)韦婷</v>
      </c>
    </row>
    <row r="956" ht="19.5" customHeight="1" spans="1:26">
      <c r="A956" s="138">
        <v>952</v>
      </c>
      <c r="B956" s="138" t="s">
        <v>18057</v>
      </c>
      <c r="C956" s="138" t="s">
        <v>21</v>
      </c>
      <c r="D956" s="146" t="s">
        <v>399</v>
      </c>
      <c r="E956" s="157" t="s">
        <v>11302</v>
      </c>
      <c r="F956" s="157" t="s">
        <v>143</v>
      </c>
      <c r="G956" s="146">
        <v>16</v>
      </c>
      <c r="H956" s="157" t="s">
        <v>11303</v>
      </c>
      <c r="I956" s="157" t="s">
        <v>11304</v>
      </c>
      <c r="J956" s="146">
        <v>18070862403</v>
      </c>
      <c r="K956" s="157" t="s">
        <v>27</v>
      </c>
      <c r="L956" s="158"/>
      <c r="M956" s="157"/>
      <c r="N956" s="157"/>
      <c r="O956" s="158"/>
      <c r="P956" s="146"/>
      <c r="Q956" s="157"/>
      <c r="R956" s="146"/>
      <c r="S956" s="139" t="s">
        <v>18057</v>
      </c>
      <c r="T956" s="146"/>
      <c r="Z956" s="130" t="str">
        <f t="shared" si="15"/>
        <v>19(20)韦入华</v>
      </c>
    </row>
    <row r="957" ht="19.5" customHeight="1" spans="1:26">
      <c r="A957" s="138">
        <v>953</v>
      </c>
      <c r="B957" s="138" t="s">
        <v>18058</v>
      </c>
      <c r="C957" s="138" t="s">
        <v>21</v>
      </c>
      <c r="D957" s="146" t="s">
        <v>404</v>
      </c>
      <c r="E957" s="157" t="s">
        <v>11305</v>
      </c>
      <c r="F957" s="157" t="s">
        <v>143</v>
      </c>
      <c r="G957" s="146">
        <v>17</v>
      </c>
      <c r="H957" s="157" t="s">
        <v>18059</v>
      </c>
      <c r="I957" s="157" t="s">
        <v>7423</v>
      </c>
      <c r="J957" s="146">
        <v>13788180945</v>
      </c>
      <c r="K957" s="157" t="s">
        <v>27</v>
      </c>
      <c r="L957" s="158">
        <v>44394</v>
      </c>
      <c r="M957" s="157" t="s">
        <v>28</v>
      </c>
      <c r="N957" s="157" t="s">
        <v>30</v>
      </c>
      <c r="O957" s="158"/>
      <c r="P957" s="146"/>
      <c r="Q957" s="157" t="s">
        <v>30</v>
      </c>
      <c r="R957" s="146"/>
      <c r="S957" s="139" t="s">
        <v>18058</v>
      </c>
      <c r="T957" s="146"/>
      <c r="Z957" s="130" t="str">
        <f t="shared" si="15"/>
        <v>19(21)韦迹菲</v>
      </c>
    </row>
    <row r="958" ht="19.5" customHeight="1" spans="1:26">
      <c r="A958" s="138">
        <v>954</v>
      </c>
      <c r="B958" s="138" t="s">
        <v>18060</v>
      </c>
      <c r="C958" s="138" t="s">
        <v>21</v>
      </c>
      <c r="D958" s="146" t="s">
        <v>404</v>
      </c>
      <c r="E958" s="146" t="s">
        <v>11310</v>
      </c>
      <c r="F958" s="146" t="s">
        <v>143</v>
      </c>
      <c r="G958" s="146">
        <v>17</v>
      </c>
      <c r="H958" s="157" t="s">
        <v>11311</v>
      </c>
      <c r="I958" s="157" t="s">
        <v>11312</v>
      </c>
      <c r="J958" s="146">
        <v>15777277772</v>
      </c>
      <c r="K958" s="146" t="s">
        <v>27</v>
      </c>
      <c r="L958" s="158">
        <v>44396</v>
      </c>
      <c r="M958" s="146" t="s">
        <v>4299</v>
      </c>
      <c r="N958" s="146" t="s">
        <v>30</v>
      </c>
      <c r="O958" s="158">
        <v>44421</v>
      </c>
      <c r="P958" s="146" t="s">
        <v>1303</v>
      </c>
      <c r="Q958" s="146" t="s">
        <v>30</v>
      </c>
      <c r="R958" s="157"/>
      <c r="S958" s="139" t="s">
        <v>18060</v>
      </c>
      <c r="T958" s="157"/>
      <c r="Z958" s="130" t="str">
        <f t="shared" si="15"/>
        <v>19(21)韦岚珍</v>
      </c>
    </row>
    <row r="959" ht="19.5" customHeight="1" spans="1:26">
      <c r="A959" s="138">
        <v>955</v>
      </c>
      <c r="B959" s="138" t="s">
        <v>18061</v>
      </c>
      <c r="C959" s="138" t="s">
        <v>21</v>
      </c>
      <c r="D959" s="146" t="s">
        <v>404</v>
      </c>
      <c r="E959" s="146" t="s">
        <v>11318</v>
      </c>
      <c r="F959" s="157" t="s">
        <v>24</v>
      </c>
      <c r="G959" s="146">
        <v>17</v>
      </c>
      <c r="H959" s="157" t="s">
        <v>6951</v>
      </c>
      <c r="I959" s="157" t="s">
        <v>11319</v>
      </c>
      <c r="J959" s="146">
        <v>18877857742</v>
      </c>
      <c r="K959" s="157" t="s">
        <v>27</v>
      </c>
      <c r="L959" s="158">
        <v>44395</v>
      </c>
      <c r="M959" s="157" t="s">
        <v>28</v>
      </c>
      <c r="N959" s="157" t="s">
        <v>30</v>
      </c>
      <c r="O959" s="158"/>
      <c r="P959" s="146"/>
      <c r="Q959" s="157"/>
      <c r="R959" s="146"/>
      <c r="S959" s="139" t="s">
        <v>18061</v>
      </c>
      <c r="T959" s="146"/>
      <c r="Z959" s="130" t="str">
        <f t="shared" si="15"/>
        <v>19(21)兰世金</v>
      </c>
    </row>
    <row r="960" ht="19.5" customHeight="1" spans="1:26">
      <c r="A960" s="138">
        <v>956</v>
      </c>
      <c r="B960" s="138" t="s">
        <v>18062</v>
      </c>
      <c r="C960" s="138" t="s">
        <v>21</v>
      </c>
      <c r="D960" s="146" t="s">
        <v>404</v>
      </c>
      <c r="E960" s="157" t="s">
        <v>11323</v>
      </c>
      <c r="F960" s="157" t="s">
        <v>24</v>
      </c>
      <c r="G960" s="146">
        <v>17</v>
      </c>
      <c r="H960" s="157" t="s">
        <v>11324</v>
      </c>
      <c r="I960" s="146" t="s">
        <v>11325</v>
      </c>
      <c r="J960" s="146">
        <v>13657789571</v>
      </c>
      <c r="K960" s="146" t="s">
        <v>27</v>
      </c>
      <c r="L960" s="158">
        <v>44394</v>
      </c>
      <c r="M960" s="157" t="s">
        <v>11326</v>
      </c>
      <c r="N960" s="157" t="s">
        <v>30</v>
      </c>
      <c r="O960" s="158"/>
      <c r="P960" s="146"/>
      <c r="Q960" s="157"/>
      <c r="R960" s="146"/>
      <c r="S960" s="139" t="s">
        <v>18062</v>
      </c>
      <c r="T960" s="146"/>
      <c r="Z960" s="130" t="str">
        <f t="shared" si="15"/>
        <v>19(21)韦洪涛</v>
      </c>
    </row>
    <row r="961" ht="19.5" customHeight="1" spans="1:26">
      <c r="A961" s="138">
        <v>957</v>
      </c>
      <c r="B961" s="138" t="s">
        <v>18063</v>
      </c>
      <c r="C961" s="138" t="s">
        <v>21</v>
      </c>
      <c r="D961" s="146" t="s">
        <v>404</v>
      </c>
      <c r="E961" s="157" t="s">
        <v>11331</v>
      </c>
      <c r="F961" s="157" t="s">
        <v>24</v>
      </c>
      <c r="G961" s="146">
        <v>17</v>
      </c>
      <c r="H961" s="157" t="s">
        <v>17892</v>
      </c>
      <c r="I961" s="157" t="s">
        <v>11332</v>
      </c>
      <c r="J961" s="146">
        <v>18378899160</v>
      </c>
      <c r="K961" s="157" t="s">
        <v>27</v>
      </c>
      <c r="L961" s="158">
        <v>44396</v>
      </c>
      <c r="M961" s="157" t="s">
        <v>185</v>
      </c>
      <c r="N961" s="157" t="s">
        <v>30</v>
      </c>
      <c r="O961" s="158"/>
      <c r="P961" s="146"/>
      <c r="Q961" s="157" t="s">
        <v>30</v>
      </c>
      <c r="R961" s="146"/>
      <c r="S961" s="139" t="s">
        <v>18063</v>
      </c>
      <c r="T961" s="146"/>
      <c r="Z961" s="130" t="str">
        <f t="shared" si="15"/>
        <v>19(21)黄浩能</v>
      </c>
    </row>
    <row r="962" ht="19.5" customHeight="1" spans="1:26">
      <c r="A962" s="138">
        <v>958</v>
      </c>
      <c r="B962" s="138" t="s">
        <v>18064</v>
      </c>
      <c r="C962" s="138" t="s">
        <v>21</v>
      </c>
      <c r="D962" s="146" t="s">
        <v>404</v>
      </c>
      <c r="E962" s="157" t="s">
        <v>11336</v>
      </c>
      <c r="F962" s="157" t="s">
        <v>143</v>
      </c>
      <c r="G962" s="146">
        <v>17</v>
      </c>
      <c r="H962" s="157" t="s">
        <v>17662</v>
      </c>
      <c r="I962" s="157" t="s">
        <v>708</v>
      </c>
      <c r="J962" s="146">
        <v>18278868009</v>
      </c>
      <c r="K962" s="157" t="s">
        <v>27</v>
      </c>
      <c r="L962" s="158">
        <v>44394</v>
      </c>
      <c r="M962" s="146" t="s">
        <v>28</v>
      </c>
      <c r="N962" s="146" t="s">
        <v>30</v>
      </c>
      <c r="O962" s="158"/>
      <c r="P962" s="146"/>
      <c r="Q962" s="157" t="s">
        <v>30</v>
      </c>
      <c r="R962" s="146" t="s">
        <v>11337</v>
      </c>
      <c r="S962" s="139" t="s">
        <v>18064</v>
      </c>
      <c r="T962" s="146"/>
      <c r="Z962" s="130" t="str">
        <f t="shared" si="15"/>
        <v>19(21)韦芳芳</v>
      </c>
    </row>
    <row r="963" ht="19.5" customHeight="1" spans="1:26">
      <c r="A963" s="138">
        <v>959</v>
      </c>
      <c r="B963" s="138" t="s">
        <v>11340</v>
      </c>
      <c r="C963" s="138" t="s">
        <v>21</v>
      </c>
      <c r="D963" s="146" t="s">
        <v>404</v>
      </c>
      <c r="E963" s="157" t="s">
        <v>11341</v>
      </c>
      <c r="F963" s="157" t="s">
        <v>143</v>
      </c>
      <c r="G963" s="146">
        <v>17</v>
      </c>
      <c r="H963" s="157" t="s">
        <v>18065</v>
      </c>
      <c r="I963" s="157" t="s">
        <v>11342</v>
      </c>
      <c r="J963" s="146">
        <v>13481866916</v>
      </c>
      <c r="K963" s="146" t="s">
        <v>27</v>
      </c>
      <c r="L963" s="158">
        <v>44394</v>
      </c>
      <c r="M963" s="157" t="s">
        <v>28</v>
      </c>
      <c r="N963" s="157" t="s">
        <v>30</v>
      </c>
      <c r="O963" s="158"/>
      <c r="P963" s="146"/>
      <c r="Q963" s="157" t="s">
        <v>30</v>
      </c>
      <c r="R963" s="146"/>
      <c r="S963" s="139" t="s">
        <v>11340</v>
      </c>
      <c r="T963" s="146"/>
      <c r="Z963" s="130" t="str">
        <f t="shared" si="15"/>
        <v>19(21)覃英姿</v>
      </c>
    </row>
    <row r="964" ht="19.5" customHeight="1" spans="1:26">
      <c r="A964" s="138">
        <v>960</v>
      </c>
      <c r="B964" s="138" t="s">
        <v>11343</v>
      </c>
      <c r="C964" s="138" t="s">
        <v>21</v>
      </c>
      <c r="D964" s="146" t="s">
        <v>404</v>
      </c>
      <c r="E964" s="157" t="s">
        <v>11344</v>
      </c>
      <c r="F964" s="157" t="s">
        <v>143</v>
      </c>
      <c r="G964" s="146">
        <v>17</v>
      </c>
      <c r="H964" s="157" t="s">
        <v>18066</v>
      </c>
      <c r="I964" s="157" t="s">
        <v>11345</v>
      </c>
      <c r="J964" s="146">
        <v>13977876662</v>
      </c>
      <c r="K964" s="157" t="s">
        <v>27</v>
      </c>
      <c r="L964" s="158">
        <v>44395</v>
      </c>
      <c r="M964" s="157" t="s">
        <v>98</v>
      </c>
      <c r="N964" s="157" t="s">
        <v>30</v>
      </c>
      <c r="O964" s="158"/>
      <c r="P964" s="146"/>
      <c r="Q964" s="157" t="s">
        <v>30</v>
      </c>
      <c r="R964" s="146"/>
      <c r="S964" s="139" t="s">
        <v>11343</v>
      </c>
      <c r="T964" s="146"/>
      <c r="Z964" s="130" t="str">
        <f t="shared" si="15"/>
        <v>19(21)覃林林</v>
      </c>
    </row>
    <row r="965" ht="19.5" customHeight="1" spans="1:26">
      <c r="A965" s="138">
        <v>961</v>
      </c>
      <c r="B965" s="138" t="s">
        <v>11346</v>
      </c>
      <c r="C965" s="138" t="s">
        <v>21</v>
      </c>
      <c r="D965" s="146" t="s">
        <v>404</v>
      </c>
      <c r="E965" s="157" t="s">
        <v>11347</v>
      </c>
      <c r="F965" s="157" t="s">
        <v>24</v>
      </c>
      <c r="G965" s="146">
        <v>16</v>
      </c>
      <c r="H965" s="157" t="s">
        <v>6979</v>
      </c>
      <c r="I965" s="157" t="s">
        <v>11348</v>
      </c>
      <c r="J965" s="146">
        <v>15277893958</v>
      </c>
      <c r="K965" s="157" t="s">
        <v>27</v>
      </c>
      <c r="L965" s="158">
        <v>44390</v>
      </c>
      <c r="M965" s="146" t="s">
        <v>1352</v>
      </c>
      <c r="N965" s="146" t="s">
        <v>30</v>
      </c>
      <c r="O965" s="159"/>
      <c r="P965" s="146"/>
      <c r="Q965" s="157"/>
      <c r="R965" s="146" t="s">
        <v>11349</v>
      </c>
      <c r="S965" s="139" t="s">
        <v>11346</v>
      </c>
      <c r="T965" s="146"/>
      <c r="Z965" s="130" t="str">
        <f t="shared" si="15"/>
        <v>19(21)蓝天柱</v>
      </c>
    </row>
    <row r="966" ht="19.5" customHeight="1" spans="1:26">
      <c r="A966" s="138">
        <v>962</v>
      </c>
      <c r="B966" s="138" t="s">
        <v>11353</v>
      </c>
      <c r="C966" s="138" t="s">
        <v>21</v>
      </c>
      <c r="D966" s="146" t="s">
        <v>404</v>
      </c>
      <c r="E966" s="157" t="s">
        <v>11354</v>
      </c>
      <c r="F966" s="157" t="s">
        <v>24</v>
      </c>
      <c r="G966" s="146">
        <v>17</v>
      </c>
      <c r="H966" s="157" t="s">
        <v>11355</v>
      </c>
      <c r="I966" s="157" t="s">
        <v>11356</v>
      </c>
      <c r="J966" s="146">
        <v>13481866291</v>
      </c>
      <c r="K966" s="157" t="s">
        <v>27</v>
      </c>
      <c r="L966" s="158">
        <v>44395</v>
      </c>
      <c r="M966" s="146" t="s">
        <v>1352</v>
      </c>
      <c r="N966" s="146" t="s">
        <v>27</v>
      </c>
      <c r="O966" s="158">
        <v>44416</v>
      </c>
      <c r="P966" s="146" t="s">
        <v>1352</v>
      </c>
      <c r="Q966" s="157" t="s">
        <v>30</v>
      </c>
      <c r="R966" s="146"/>
      <c r="S966" s="139" t="s">
        <v>11353</v>
      </c>
      <c r="T966" s="146"/>
      <c r="Z966" s="130" t="str">
        <f t="shared" si="15"/>
        <v>19(21)覃启渡</v>
      </c>
    </row>
    <row r="967" ht="19.5" customHeight="1" spans="1:26">
      <c r="A967" s="138">
        <v>963</v>
      </c>
      <c r="B967" s="138" t="s">
        <v>11366</v>
      </c>
      <c r="C967" s="138" t="s">
        <v>21</v>
      </c>
      <c r="D967" s="146" t="s">
        <v>404</v>
      </c>
      <c r="E967" s="157" t="s">
        <v>11367</v>
      </c>
      <c r="F967" s="157" t="s">
        <v>143</v>
      </c>
      <c r="G967" s="146">
        <v>17</v>
      </c>
      <c r="H967" s="157" t="s">
        <v>17996</v>
      </c>
      <c r="I967" s="146" t="s">
        <v>11368</v>
      </c>
      <c r="J967" s="146">
        <v>13407753772</v>
      </c>
      <c r="K967" s="157" t="s">
        <v>27</v>
      </c>
      <c r="L967" s="158">
        <v>44395</v>
      </c>
      <c r="M967" s="157" t="s">
        <v>98</v>
      </c>
      <c r="N967" s="157" t="s">
        <v>30</v>
      </c>
      <c r="O967" s="158"/>
      <c r="P967" s="146"/>
      <c r="Q967" s="157" t="s">
        <v>30</v>
      </c>
      <c r="R967" s="146"/>
      <c r="S967" s="139" t="s">
        <v>11366</v>
      </c>
      <c r="T967" s="146"/>
      <c r="Z967" s="130" t="str">
        <f t="shared" ref="Z967:Z1030" si="16">D967:D5548&amp;E967:E5548</f>
        <v>19(21)黄艳金</v>
      </c>
    </row>
    <row r="968" ht="19.5" customHeight="1" spans="1:26">
      <c r="A968" s="138">
        <v>964</v>
      </c>
      <c r="B968" s="138" t="s">
        <v>11369</v>
      </c>
      <c r="C968" s="138" t="s">
        <v>21</v>
      </c>
      <c r="D968" s="146" t="s">
        <v>404</v>
      </c>
      <c r="E968" s="157" t="s">
        <v>11370</v>
      </c>
      <c r="F968" s="157" t="s">
        <v>143</v>
      </c>
      <c r="G968" s="146">
        <v>17</v>
      </c>
      <c r="H968" s="157" t="s">
        <v>8089</v>
      </c>
      <c r="I968" s="157" t="s">
        <v>582</v>
      </c>
      <c r="J968" s="146">
        <v>13977141749</v>
      </c>
      <c r="K968" s="157" t="s">
        <v>27</v>
      </c>
      <c r="L968" s="158">
        <v>44394</v>
      </c>
      <c r="M968" s="157" t="s">
        <v>28</v>
      </c>
      <c r="N968" s="157" t="s">
        <v>30</v>
      </c>
      <c r="O968" s="158"/>
      <c r="P968" s="146"/>
      <c r="Q968" s="157" t="s">
        <v>30</v>
      </c>
      <c r="R968" s="146"/>
      <c r="S968" s="139" t="s">
        <v>11369</v>
      </c>
      <c r="T968" s="146"/>
      <c r="Z968" s="130" t="str">
        <f t="shared" si="16"/>
        <v>19(21)覃希妍</v>
      </c>
    </row>
    <row r="969" ht="19.5" customHeight="1" spans="1:26">
      <c r="A969" s="138">
        <v>965</v>
      </c>
      <c r="B969" s="138" t="s">
        <v>11371</v>
      </c>
      <c r="C969" s="138" t="s">
        <v>21</v>
      </c>
      <c r="D969" s="146" t="s">
        <v>404</v>
      </c>
      <c r="E969" s="146" t="s">
        <v>11372</v>
      </c>
      <c r="F969" s="146" t="s">
        <v>143</v>
      </c>
      <c r="G969" s="146">
        <v>17</v>
      </c>
      <c r="H969" s="146" t="s">
        <v>18067</v>
      </c>
      <c r="I969" s="146" t="s">
        <v>11374</v>
      </c>
      <c r="J969" s="146">
        <v>13481867351</v>
      </c>
      <c r="K969" s="145" t="s">
        <v>27</v>
      </c>
      <c r="L969" s="158">
        <v>44396</v>
      </c>
      <c r="M969" s="146" t="s">
        <v>11375</v>
      </c>
      <c r="N969" s="146" t="s">
        <v>30</v>
      </c>
      <c r="O969" s="158"/>
      <c r="P969" s="146"/>
      <c r="Q969" s="146" t="s">
        <v>30</v>
      </c>
      <c r="R969" s="146"/>
      <c r="S969" s="139" t="s">
        <v>11371</v>
      </c>
      <c r="T969" s="146"/>
      <c r="Z969" s="130" t="str">
        <f t="shared" si="16"/>
        <v>19(21)甘艳姣</v>
      </c>
    </row>
    <row r="970" ht="19.5" customHeight="1" spans="1:26">
      <c r="A970" s="138">
        <v>966</v>
      </c>
      <c r="B970" s="138" t="s">
        <v>11381</v>
      </c>
      <c r="C970" s="138" t="s">
        <v>21</v>
      </c>
      <c r="D970" s="146" t="s">
        <v>404</v>
      </c>
      <c r="E970" s="146" t="s">
        <v>11382</v>
      </c>
      <c r="F970" s="146" t="s">
        <v>143</v>
      </c>
      <c r="G970" s="146">
        <v>16</v>
      </c>
      <c r="H970" s="157" t="s">
        <v>18068</v>
      </c>
      <c r="I970" s="146" t="s">
        <v>11383</v>
      </c>
      <c r="J970" s="146">
        <v>13768084723</v>
      </c>
      <c r="K970" s="146" t="s">
        <v>27</v>
      </c>
      <c r="L970" s="158">
        <v>44395</v>
      </c>
      <c r="M970" s="146" t="s">
        <v>2455</v>
      </c>
      <c r="N970" s="146" t="s">
        <v>30</v>
      </c>
      <c r="O970" s="159"/>
      <c r="P970" s="157"/>
      <c r="Q970" s="146" t="s">
        <v>30</v>
      </c>
      <c r="R970" s="157"/>
      <c r="S970" s="139" t="s">
        <v>11381</v>
      </c>
      <c r="T970" s="157"/>
      <c r="Z970" s="130" t="str">
        <f t="shared" si="16"/>
        <v>19(21)覃雯雯</v>
      </c>
    </row>
    <row r="971" ht="19.5" customHeight="1" spans="1:26">
      <c r="A971" s="138">
        <v>967</v>
      </c>
      <c r="B971" s="138" t="s">
        <v>11384</v>
      </c>
      <c r="C971" s="138" t="s">
        <v>21</v>
      </c>
      <c r="D971" s="146" t="s">
        <v>404</v>
      </c>
      <c r="E971" s="157" t="s">
        <v>11385</v>
      </c>
      <c r="F971" s="157" t="s">
        <v>143</v>
      </c>
      <c r="G971" s="146">
        <v>17</v>
      </c>
      <c r="H971" s="157" t="s">
        <v>7451</v>
      </c>
      <c r="I971" s="157" t="s">
        <v>6680</v>
      </c>
      <c r="J971" s="146">
        <v>19114593091</v>
      </c>
      <c r="K971" s="157" t="s">
        <v>27</v>
      </c>
      <c r="L971" s="158">
        <v>44395</v>
      </c>
      <c r="M971" s="157" t="s">
        <v>2455</v>
      </c>
      <c r="N971" s="157" t="s">
        <v>30</v>
      </c>
      <c r="O971" s="158"/>
      <c r="P971" s="157"/>
      <c r="Q971" s="157"/>
      <c r="R971" s="157"/>
      <c r="S971" s="139" t="s">
        <v>11384</v>
      </c>
      <c r="T971" s="157"/>
      <c r="Z971" s="130" t="str">
        <f t="shared" si="16"/>
        <v>19(21)韦庆琳</v>
      </c>
    </row>
    <row r="972" ht="19.5" customHeight="1" spans="1:26">
      <c r="A972" s="138">
        <v>968</v>
      </c>
      <c r="B972" s="138" t="s">
        <v>11386</v>
      </c>
      <c r="C972" s="138" t="s">
        <v>21</v>
      </c>
      <c r="D972" s="146" t="s">
        <v>404</v>
      </c>
      <c r="E972" s="157" t="s">
        <v>11387</v>
      </c>
      <c r="F972" s="157" t="s">
        <v>24</v>
      </c>
      <c r="G972" s="146">
        <v>17</v>
      </c>
      <c r="H972" s="157" t="s">
        <v>18069</v>
      </c>
      <c r="I972" s="157" t="s">
        <v>11389</v>
      </c>
      <c r="J972" s="146">
        <v>15949328349</v>
      </c>
      <c r="K972" s="157" t="s">
        <v>27</v>
      </c>
      <c r="L972" s="158">
        <v>44398</v>
      </c>
      <c r="M972" s="157" t="s">
        <v>2455</v>
      </c>
      <c r="N972" s="157" t="s">
        <v>30</v>
      </c>
      <c r="O972" s="159"/>
      <c r="P972" s="157"/>
      <c r="Q972" s="157" t="s">
        <v>30</v>
      </c>
      <c r="R972" s="157"/>
      <c r="S972" s="139" t="s">
        <v>11386</v>
      </c>
      <c r="T972" s="157"/>
      <c r="Z972" s="130" t="str">
        <f t="shared" si="16"/>
        <v>19(21)韦安裕</v>
      </c>
    </row>
    <row r="973" ht="19.5" customHeight="1" spans="1:26">
      <c r="A973" s="138">
        <v>969</v>
      </c>
      <c r="B973" s="138" t="s">
        <v>11394</v>
      </c>
      <c r="C973" s="138" t="s">
        <v>21</v>
      </c>
      <c r="D973" s="146" t="s">
        <v>404</v>
      </c>
      <c r="E973" s="157" t="s">
        <v>11395</v>
      </c>
      <c r="F973" s="157" t="s">
        <v>143</v>
      </c>
      <c r="G973" s="146">
        <v>17</v>
      </c>
      <c r="H973" s="157" t="s">
        <v>11396</v>
      </c>
      <c r="I973" s="157" t="s">
        <v>11397</v>
      </c>
      <c r="J973" s="146" t="s">
        <v>11398</v>
      </c>
      <c r="K973" s="157" t="s">
        <v>27</v>
      </c>
      <c r="L973" s="159">
        <v>44398</v>
      </c>
      <c r="M973" s="157" t="s">
        <v>18070</v>
      </c>
      <c r="N973" s="157" t="s">
        <v>30</v>
      </c>
      <c r="O973" s="159"/>
      <c r="P973" s="157"/>
      <c r="Q973" s="157" t="s">
        <v>30</v>
      </c>
      <c r="R973" s="157"/>
      <c r="S973" s="139" t="s">
        <v>11394</v>
      </c>
      <c r="T973" s="157"/>
      <c r="Z973" s="130" t="str">
        <f t="shared" si="16"/>
        <v>19(21)梁佳雪</v>
      </c>
    </row>
    <row r="974" ht="19.5" customHeight="1" spans="1:26">
      <c r="A974" s="138">
        <v>970</v>
      </c>
      <c r="B974" s="138" t="s">
        <v>11400</v>
      </c>
      <c r="C974" s="138" t="s">
        <v>21</v>
      </c>
      <c r="D974" s="146" t="s">
        <v>404</v>
      </c>
      <c r="E974" s="157" t="s">
        <v>11401</v>
      </c>
      <c r="F974" s="157" t="s">
        <v>24</v>
      </c>
      <c r="G974" s="146">
        <v>16</v>
      </c>
      <c r="H974" s="157" t="s">
        <v>17999</v>
      </c>
      <c r="I974" s="157" t="s">
        <v>11402</v>
      </c>
      <c r="J974" s="146">
        <v>15277858499</v>
      </c>
      <c r="K974" s="157" t="s">
        <v>27</v>
      </c>
      <c r="L974" s="158">
        <v>44396</v>
      </c>
      <c r="M974" s="157" t="s">
        <v>28</v>
      </c>
      <c r="N974" s="157" t="s">
        <v>30</v>
      </c>
      <c r="O974" s="159"/>
      <c r="P974" s="157"/>
      <c r="Q974" s="157" t="s">
        <v>30</v>
      </c>
      <c r="R974" s="157"/>
      <c r="S974" s="139" t="s">
        <v>11400</v>
      </c>
      <c r="T974" s="157"/>
      <c r="Z974" s="130" t="str">
        <f t="shared" si="16"/>
        <v>19(21)覃正波</v>
      </c>
    </row>
    <row r="975" ht="19.5" customHeight="1" spans="1:26">
      <c r="A975" s="138">
        <v>971</v>
      </c>
      <c r="B975" s="138" t="s">
        <v>11403</v>
      </c>
      <c r="C975" s="138" t="s">
        <v>21</v>
      </c>
      <c r="D975" s="146" t="s">
        <v>404</v>
      </c>
      <c r="E975" s="146" t="s">
        <v>11404</v>
      </c>
      <c r="F975" s="146" t="s">
        <v>143</v>
      </c>
      <c r="G975" s="146">
        <v>17</v>
      </c>
      <c r="H975" s="146" t="s">
        <v>1515</v>
      </c>
      <c r="I975" s="146" t="s">
        <v>11405</v>
      </c>
      <c r="J975" s="146">
        <v>15120601683</v>
      </c>
      <c r="K975" s="146" t="s">
        <v>27</v>
      </c>
      <c r="L975" s="158">
        <v>44394</v>
      </c>
      <c r="M975" s="146" t="s">
        <v>28</v>
      </c>
      <c r="N975" s="146" t="s">
        <v>27</v>
      </c>
      <c r="O975" s="158">
        <v>44416</v>
      </c>
      <c r="P975" s="157" t="s">
        <v>28</v>
      </c>
      <c r="Q975" s="146" t="s">
        <v>30</v>
      </c>
      <c r="R975" s="157"/>
      <c r="S975" s="139" t="s">
        <v>11403</v>
      </c>
      <c r="T975" s="157"/>
      <c r="Z975" s="130" t="str">
        <f t="shared" si="16"/>
        <v>19(21)陆金远</v>
      </c>
    </row>
    <row r="976" ht="19.5" customHeight="1" spans="1:26">
      <c r="A976" s="138">
        <v>972</v>
      </c>
      <c r="B976" s="138" t="s">
        <v>11414</v>
      </c>
      <c r="C976" s="138" t="s">
        <v>21</v>
      </c>
      <c r="D976" s="146" t="s">
        <v>404</v>
      </c>
      <c r="E976" s="157" t="s">
        <v>11415</v>
      </c>
      <c r="F976" s="157" t="s">
        <v>143</v>
      </c>
      <c r="G976" s="146">
        <v>17</v>
      </c>
      <c r="H976" s="157" t="s">
        <v>11416</v>
      </c>
      <c r="I976" s="157" t="s">
        <v>11417</v>
      </c>
      <c r="J976" s="146">
        <v>13617795626</v>
      </c>
      <c r="K976" s="157" t="s">
        <v>27</v>
      </c>
      <c r="L976" s="158">
        <v>44395</v>
      </c>
      <c r="M976" s="157" t="s">
        <v>2455</v>
      </c>
      <c r="N976" s="157" t="s">
        <v>30</v>
      </c>
      <c r="O976" s="159"/>
      <c r="P976" s="157"/>
      <c r="Q976" s="157" t="s">
        <v>30</v>
      </c>
      <c r="R976" s="157"/>
      <c r="S976" s="139" t="s">
        <v>11414</v>
      </c>
      <c r="T976" s="157"/>
      <c r="Z976" s="130" t="str">
        <f t="shared" si="16"/>
        <v>19(21)韦津米</v>
      </c>
    </row>
    <row r="977" ht="19.5" customHeight="1" spans="1:26">
      <c r="A977" s="138">
        <v>973</v>
      </c>
      <c r="B977" s="138" t="s">
        <v>11418</v>
      </c>
      <c r="C977" s="138" t="s">
        <v>21</v>
      </c>
      <c r="D977" s="146" t="s">
        <v>404</v>
      </c>
      <c r="E977" s="157" t="s">
        <v>11419</v>
      </c>
      <c r="F977" s="157" t="s">
        <v>143</v>
      </c>
      <c r="G977" s="146">
        <v>17</v>
      </c>
      <c r="H977" s="157" t="s">
        <v>11420</v>
      </c>
      <c r="I977" s="157" t="s">
        <v>11421</v>
      </c>
      <c r="J977" s="146">
        <v>1780787430</v>
      </c>
      <c r="K977" s="157" t="s">
        <v>27</v>
      </c>
      <c r="L977" s="159">
        <v>44397</v>
      </c>
      <c r="M977" s="157" t="s">
        <v>11422</v>
      </c>
      <c r="N977" s="157" t="s">
        <v>30</v>
      </c>
      <c r="O977" s="159"/>
      <c r="P977" s="157"/>
      <c r="Q977" s="157"/>
      <c r="R977" s="157"/>
      <c r="S977" s="139" t="s">
        <v>11418</v>
      </c>
      <c r="T977" s="157"/>
      <c r="Z977" s="130" t="str">
        <f t="shared" si="16"/>
        <v>19(21)蒙香芳</v>
      </c>
    </row>
    <row r="978" ht="19.5" customHeight="1" spans="1:26">
      <c r="A978" s="138">
        <v>974</v>
      </c>
      <c r="B978" s="138" t="s">
        <v>11428</v>
      </c>
      <c r="C978" s="138" t="s">
        <v>21</v>
      </c>
      <c r="D978" s="146" t="s">
        <v>404</v>
      </c>
      <c r="E978" s="157" t="s">
        <v>11429</v>
      </c>
      <c r="F978" s="157" t="s">
        <v>143</v>
      </c>
      <c r="G978" s="146">
        <v>17</v>
      </c>
      <c r="H978" s="157" t="s">
        <v>18071</v>
      </c>
      <c r="I978" s="157" t="s">
        <v>11431</v>
      </c>
      <c r="J978" s="146">
        <v>15277859483</v>
      </c>
      <c r="K978" s="157" t="s">
        <v>27</v>
      </c>
      <c r="L978" s="158">
        <v>44395</v>
      </c>
      <c r="M978" s="157" t="s">
        <v>28</v>
      </c>
      <c r="N978" s="157" t="s">
        <v>30</v>
      </c>
      <c r="O978" s="159"/>
      <c r="P978" s="157"/>
      <c r="Q978" s="157" t="s">
        <v>30</v>
      </c>
      <c r="R978" s="157"/>
      <c r="S978" s="139" t="s">
        <v>11428</v>
      </c>
      <c r="T978" s="157"/>
      <c r="Z978" s="130" t="str">
        <f t="shared" si="16"/>
        <v>19(21)苏燕艳</v>
      </c>
    </row>
    <row r="979" ht="19.5" customHeight="1" spans="1:26">
      <c r="A979" s="138">
        <v>975</v>
      </c>
      <c r="B979" s="138" t="s">
        <v>11439</v>
      </c>
      <c r="C979" s="138" t="s">
        <v>21</v>
      </c>
      <c r="D979" s="146" t="s">
        <v>404</v>
      </c>
      <c r="E979" s="157" t="s">
        <v>11440</v>
      </c>
      <c r="F979" s="157" t="s">
        <v>143</v>
      </c>
      <c r="G979" s="146">
        <v>17</v>
      </c>
      <c r="H979" s="157" t="s">
        <v>6804</v>
      </c>
      <c r="I979" s="157" t="s">
        <v>11441</v>
      </c>
      <c r="J979" s="146">
        <v>17807839978</v>
      </c>
      <c r="K979" s="157" t="s">
        <v>27</v>
      </c>
      <c r="L979" s="158">
        <v>44394</v>
      </c>
      <c r="M979" s="157" t="s">
        <v>98</v>
      </c>
      <c r="N979" s="157" t="s">
        <v>27</v>
      </c>
      <c r="O979" s="159">
        <v>44416</v>
      </c>
      <c r="P979" s="157" t="s">
        <v>98</v>
      </c>
      <c r="Q979" s="157" t="s">
        <v>30</v>
      </c>
      <c r="R979" s="157"/>
      <c r="S979" s="139" t="s">
        <v>11439</v>
      </c>
      <c r="T979" s="157"/>
      <c r="Z979" s="130" t="str">
        <f t="shared" si="16"/>
        <v>19(21)覃卫英</v>
      </c>
    </row>
    <row r="980" ht="19.5" customHeight="1" spans="1:26">
      <c r="A980" s="138">
        <v>976</v>
      </c>
      <c r="B980" s="138" t="s">
        <v>11442</v>
      </c>
      <c r="C980" s="138" t="s">
        <v>21</v>
      </c>
      <c r="D980" s="146" t="s">
        <v>404</v>
      </c>
      <c r="E980" s="157" t="s">
        <v>11443</v>
      </c>
      <c r="F980" s="157" t="s">
        <v>143</v>
      </c>
      <c r="G980" s="146">
        <v>17</v>
      </c>
      <c r="H980" s="157" t="s">
        <v>7655</v>
      </c>
      <c r="I980" s="157" t="s">
        <v>11444</v>
      </c>
      <c r="J980" s="146">
        <v>15277893896</v>
      </c>
      <c r="K980" s="157" t="s">
        <v>27</v>
      </c>
      <c r="L980" s="158">
        <v>44406</v>
      </c>
      <c r="M980" s="157" t="s">
        <v>29</v>
      </c>
      <c r="N980" s="157" t="s">
        <v>30</v>
      </c>
      <c r="O980" s="159"/>
      <c r="P980" s="157"/>
      <c r="Q980" s="157" t="s">
        <v>30</v>
      </c>
      <c r="R980" s="157"/>
      <c r="S980" s="139" t="s">
        <v>11442</v>
      </c>
      <c r="T980" s="157"/>
      <c r="Z980" s="130" t="str">
        <f t="shared" si="16"/>
        <v>19(21)韦慧颖</v>
      </c>
    </row>
    <row r="981" ht="19.5" customHeight="1" spans="1:26">
      <c r="A981" s="138">
        <v>977</v>
      </c>
      <c r="B981" s="138" t="s">
        <v>11453</v>
      </c>
      <c r="C981" s="138" t="s">
        <v>21</v>
      </c>
      <c r="D981" s="146" t="s">
        <v>404</v>
      </c>
      <c r="E981" s="157" t="s">
        <v>11454</v>
      </c>
      <c r="F981" s="157" t="s">
        <v>143</v>
      </c>
      <c r="G981" s="146">
        <v>17</v>
      </c>
      <c r="H981" s="157" t="s">
        <v>11455</v>
      </c>
      <c r="I981" s="157" t="s">
        <v>11456</v>
      </c>
      <c r="J981" s="146">
        <v>18278841648</v>
      </c>
      <c r="K981" s="157" t="s">
        <v>27</v>
      </c>
      <c r="L981" s="158">
        <v>44397</v>
      </c>
      <c r="M981" s="157" t="s">
        <v>3693</v>
      </c>
      <c r="N981" s="157" t="s">
        <v>30</v>
      </c>
      <c r="O981" s="159"/>
      <c r="P981" s="157"/>
      <c r="Q981" s="157" t="s">
        <v>30</v>
      </c>
      <c r="R981" s="157"/>
      <c r="S981" s="139" t="s">
        <v>11453</v>
      </c>
      <c r="T981" s="157"/>
      <c r="Z981" s="130" t="str">
        <f t="shared" si="16"/>
        <v>19(21)唐妮香</v>
      </c>
    </row>
    <row r="982" ht="19.5" customHeight="1" spans="1:26">
      <c r="A982" s="138">
        <v>978</v>
      </c>
      <c r="B982" s="138" t="s">
        <v>11460</v>
      </c>
      <c r="C982" s="138" t="s">
        <v>21</v>
      </c>
      <c r="D982" s="146" t="s">
        <v>404</v>
      </c>
      <c r="E982" s="157" t="s">
        <v>11461</v>
      </c>
      <c r="F982" s="157" t="s">
        <v>143</v>
      </c>
      <c r="G982" s="146">
        <v>17</v>
      </c>
      <c r="H982" s="157" t="s">
        <v>17726</v>
      </c>
      <c r="I982" s="157" t="s">
        <v>11462</v>
      </c>
      <c r="J982" s="146">
        <v>13977881774</v>
      </c>
      <c r="K982" s="157" t="s">
        <v>27</v>
      </c>
      <c r="L982" s="158">
        <v>44396</v>
      </c>
      <c r="M982" s="157" t="s">
        <v>2455</v>
      </c>
      <c r="N982" s="157" t="s">
        <v>30</v>
      </c>
      <c r="O982" s="158"/>
      <c r="P982" s="157"/>
      <c r="Q982" s="157" t="s">
        <v>30</v>
      </c>
      <c r="R982" s="157"/>
      <c r="S982" s="139" t="s">
        <v>11460</v>
      </c>
      <c r="T982" s="157"/>
      <c r="Z982" s="130" t="str">
        <f t="shared" si="16"/>
        <v>19(21)韦飞媛</v>
      </c>
    </row>
    <row r="983" ht="19.5" customHeight="1" spans="1:26">
      <c r="A983" s="138">
        <v>979</v>
      </c>
      <c r="B983" s="138" t="s">
        <v>11463</v>
      </c>
      <c r="C983" s="138" t="s">
        <v>21</v>
      </c>
      <c r="D983" s="146" t="s">
        <v>404</v>
      </c>
      <c r="E983" s="157" t="s">
        <v>11464</v>
      </c>
      <c r="F983" s="157" t="s">
        <v>24</v>
      </c>
      <c r="G983" s="146">
        <v>17</v>
      </c>
      <c r="H983" s="157" t="s">
        <v>17698</v>
      </c>
      <c r="I983" s="157" t="s">
        <v>11465</v>
      </c>
      <c r="J983" s="146">
        <v>15078612909</v>
      </c>
      <c r="K983" s="157" t="s">
        <v>27</v>
      </c>
      <c r="L983" s="158">
        <v>44395</v>
      </c>
      <c r="M983" s="157" t="s">
        <v>2172</v>
      </c>
      <c r="N983" s="157" t="s">
        <v>30</v>
      </c>
      <c r="O983" s="159"/>
      <c r="P983" s="157"/>
      <c r="Q983" s="157"/>
      <c r="R983" s="157"/>
      <c r="S983" s="139" t="s">
        <v>11463</v>
      </c>
      <c r="T983" s="157"/>
      <c r="Z983" s="130" t="str">
        <f t="shared" si="16"/>
        <v>19(21)黄高剑</v>
      </c>
    </row>
    <row r="984" ht="19.5" customHeight="1" spans="1:26">
      <c r="A984" s="138">
        <v>980</v>
      </c>
      <c r="B984" s="138" t="s">
        <v>11466</v>
      </c>
      <c r="C984" s="138" t="s">
        <v>21</v>
      </c>
      <c r="D984" s="146" t="s">
        <v>404</v>
      </c>
      <c r="E984" s="157" t="s">
        <v>11467</v>
      </c>
      <c r="F984" s="157" t="s">
        <v>24</v>
      </c>
      <c r="G984" s="146">
        <v>16</v>
      </c>
      <c r="H984" s="157" t="s">
        <v>4200</v>
      </c>
      <c r="I984" s="157" t="s">
        <v>11468</v>
      </c>
      <c r="J984" s="146">
        <v>19107883640</v>
      </c>
      <c r="K984" s="157" t="s">
        <v>27</v>
      </c>
      <c r="L984" s="158">
        <v>44396</v>
      </c>
      <c r="M984" s="157" t="s">
        <v>11469</v>
      </c>
      <c r="N984" s="157" t="s">
        <v>30</v>
      </c>
      <c r="O984" s="159"/>
      <c r="P984" s="157"/>
      <c r="Q984" s="157"/>
      <c r="R984" s="157"/>
      <c r="S984" s="139" t="s">
        <v>11466</v>
      </c>
      <c r="T984" s="157"/>
      <c r="Z984" s="130" t="str">
        <f t="shared" si="16"/>
        <v>19(21)韦佳庆</v>
      </c>
    </row>
    <row r="985" ht="19.5" customHeight="1" spans="1:26">
      <c r="A985" s="138">
        <v>981</v>
      </c>
      <c r="B985" s="138" t="s">
        <v>11470</v>
      </c>
      <c r="C985" s="138" t="s">
        <v>21</v>
      </c>
      <c r="D985" s="146" t="s">
        <v>404</v>
      </c>
      <c r="E985" s="157" t="s">
        <v>11471</v>
      </c>
      <c r="F985" s="157" t="s">
        <v>143</v>
      </c>
      <c r="G985" s="146">
        <v>16</v>
      </c>
      <c r="H985" s="157" t="s">
        <v>2437</v>
      </c>
      <c r="I985" s="157" t="s">
        <v>11472</v>
      </c>
      <c r="J985" s="146">
        <v>18378897356</v>
      </c>
      <c r="K985" s="157" t="s">
        <v>27</v>
      </c>
      <c r="L985" s="158">
        <v>44395</v>
      </c>
      <c r="M985" s="157" t="s">
        <v>28</v>
      </c>
      <c r="N985" s="157" t="s">
        <v>30</v>
      </c>
      <c r="O985" s="159"/>
      <c r="P985" s="157"/>
      <c r="Q985" s="157" t="s">
        <v>30</v>
      </c>
      <c r="R985" s="157"/>
      <c r="S985" s="139" t="s">
        <v>11470</v>
      </c>
      <c r="T985" s="157"/>
      <c r="Z985" s="130" t="str">
        <f t="shared" si="16"/>
        <v>19(21)黄小柔</v>
      </c>
    </row>
    <row r="986" ht="19.5" customHeight="1" spans="1:26">
      <c r="A986" s="138">
        <v>982</v>
      </c>
      <c r="B986" s="138" t="s">
        <v>11473</v>
      </c>
      <c r="C986" s="138" t="s">
        <v>21</v>
      </c>
      <c r="D986" s="146" t="s">
        <v>404</v>
      </c>
      <c r="E986" s="157" t="s">
        <v>11474</v>
      </c>
      <c r="F986" s="157" t="s">
        <v>24</v>
      </c>
      <c r="G986" s="146">
        <v>17</v>
      </c>
      <c r="H986" s="157" t="s">
        <v>18072</v>
      </c>
      <c r="I986" s="157" t="s">
        <v>11476</v>
      </c>
      <c r="J986" s="146">
        <v>18877899380</v>
      </c>
      <c r="K986" s="157" t="s">
        <v>27</v>
      </c>
      <c r="L986" s="158">
        <v>44399</v>
      </c>
      <c r="M986" s="157" t="s">
        <v>3645</v>
      </c>
      <c r="N986" s="157" t="s">
        <v>30</v>
      </c>
      <c r="O986" s="158"/>
      <c r="P986" s="157"/>
      <c r="Q986" s="157" t="s">
        <v>30</v>
      </c>
      <c r="R986" s="157"/>
      <c r="S986" s="139" t="s">
        <v>11473</v>
      </c>
      <c r="T986" s="157"/>
      <c r="Z986" s="130" t="str">
        <f t="shared" si="16"/>
        <v>19(21)蓝勤</v>
      </c>
    </row>
    <row r="987" ht="19.5" customHeight="1" spans="1:26">
      <c r="A987" s="138">
        <v>983</v>
      </c>
      <c r="B987" s="138" t="s">
        <v>11477</v>
      </c>
      <c r="C987" s="138" t="s">
        <v>21</v>
      </c>
      <c r="D987" s="146" t="s">
        <v>404</v>
      </c>
      <c r="E987" s="157" t="s">
        <v>11478</v>
      </c>
      <c r="F987" s="157" t="s">
        <v>143</v>
      </c>
      <c r="G987" s="146">
        <v>17</v>
      </c>
      <c r="H987" s="157" t="s">
        <v>6714</v>
      </c>
      <c r="I987" s="157" t="s">
        <v>11479</v>
      </c>
      <c r="J987" s="146">
        <v>13507783724</v>
      </c>
      <c r="K987" s="157" t="s">
        <v>27</v>
      </c>
      <c r="L987" s="158">
        <v>44396</v>
      </c>
      <c r="M987" s="157" t="s">
        <v>301</v>
      </c>
      <c r="N987" s="157" t="s">
        <v>30</v>
      </c>
      <c r="O987" s="159"/>
      <c r="P987" s="157"/>
      <c r="Q987" s="157" t="s">
        <v>30</v>
      </c>
      <c r="R987" s="157"/>
      <c r="S987" s="139" t="s">
        <v>11477</v>
      </c>
      <c r="T987" s="157"/>
      <c r="Z987" s="130" t="str">
        <f t="shared" si="16"/>
        <v>19(21)蓝葵惠</v>
      </c>
    </row>
    <row r="988" ht="19.5" customHeight="1" spans="1:26">
      <c r="A988" s="138">
        <v>984</v>
      </c>
      <c r="B988" s="138" t="s">
        <v>11480</v>
      </c>
      <c r="C988" s="138" t="s">
        <v>21</v>
      </c>
      <c r="D988" s="146" t="s">
        <v>404</v>
      </c>
      <c r="E988" s="157" t="s">
        <v>11481</v>
      </c>
      <c r="F988" s="157" t="s">
        <v>24</v>
      </c>
      <c r="G988" s="146">
        <v>17</v>
      </c>
      <c r="H988" s="157" t="s">
        <v>18073</v>
      </c>
      <c r="I988" s="157" t="s">
        <v>11483</v>
      </c>
      <c r="J988" s="157">
        <v>15078572859</v>
      </c>
      <c r="K988" s="157" t="s">
        <v>27</v>
      </c>
      <c r="L988" s="158">
        <v>44395</v>
      </c>
      <c r="M988" s="157" t="s">
        <v>28</v>
      </c>
      <c r="N988" s="157" t="s">
        <v>30</v>
      </c>
      <c r="O988" s="159"/>
      <c r="P988" s="157"/>
      <c r="Q988" s="157"/>
      <c r="R988" s="157"/>
      <c r="S988" s="139" t="s">
        <v>11480</v>
      </c>
      <c r="T988" s="157"/>
      <c r="Z988" s="130" t="str">
        <f t="shared" si="16"/>
        <v>19(21)韦克键</v>
      </c>
    </row>
    <row r="989" ht="19.5" customHeight="1" spans="1:26">
      <c r="A989" s="138">
        <v>985</v>
      </c>
      <c r="B989" s="138" t="s">
        <v>11487</v>
      </c>
      <c r="C989" s="138" t="s">
        <v>21</v>
      </c>
      <c r="D989" s="146" t="s">
        <v>404</v>
      </c>
      <c r="E989" s="157" t="s">
        <v>11488</v>
      </c>
      <c r="F989" s="157" t="s">
        <v>24</v>
      </c>
      <c r="G989" s="146">
        <v>17</v>
      </c>
      <c r="H989" s="157" t="s">
        <v>18074</v>
      </c>
      <c r="I989" s="157" t="s">
        <v>11490</v>
      </c>
      <c r="J989" s="146" t="s">
        <v>11491</v>
      </c>
      <c r="K989" s="157" t="s">
        <v>27</v>
      </c>
      <c r="L989" s="158">
        <v>44420</v>
      </c>
      <c r="M989" s="157" t="s">
        <v>28</v>
      </c>
      <c r="N989" s="157" t="s">
        <v>30</v>
      </c>
      <c r="O989" s="159"/>
      <c r="P989" s="157"/>
      <c r="Q989" s="157" t="s">
        <v>30</v>
      </c>
      <c r="R989" s="157"/>
      <c r="S989" s="139" t="s">
        <v>11487</v>
      </c>
      <c r="T989" s="157"/>
      <c r="Z989" s="130" t="str">
        <f t="shared" si="16"/>
        <v>19(21)韦乔译</v>
      </c>
    </row>
    <row r="990" ht="19.5" customHeight="1" spans="1:26">
      <c r="A990" s="138">
        <v>986</v>
      </c>
      <c r="B990" s="138" t="s">
        <v>11492</v>
      </c>
      <c r="C990" s="138" t="s">
        <v>21</v>
      </c>
      <c r="D990" s="146" t="s">
        <v>404</v>
      </c>
      <c r="E990" s="157" t="s">
        <v>11493</v>
      </c>
      <c r="F990" s="157" t="s">
        <v>143</v>
      </c>
      <c r="G990" s="146">
        <v>16</v>
      </c>
      <c r="H990" s="157" t="s">
        <v>18075</v>
      </c>
      <c r="I990" s="157" t="s">
        <v>11495</v>
      </c>
      <c r="J990" s="146">
        <v>17344529833</v>
      </c>
      <c r="K990" s="157" t="s">
        <v>27</v>
      </c>
      <c r="L990" s="158">
        <v>44395</v>
      </c>
      <c r="M990" s="157" t="s">
        <v>28</v>
      </c>
      <c r="N990" s="157" t="s">
        <v>30</v>
      </c>
      <c r="O990" s="159"/>
      <c r="P990" s="157"/>
      <c r="Q990" s="157" t="s">
        <v>30</v>
      </c>
      <c r="R990" s="157"/>
      <c r="S990" s="139" t="s">
        <v>11492</v>
      </c>
      <c r="T990" s="157"/>
      <c r="Z990" s="130" t="str">
        <f t="shared" si="16"/>
        <v>19(21)卢盼盼</v>
      </c>
    </row>
    <row r="991" ht="19.5" customHeight="1" spans="1:26">
      <c r="A991" s="138">
        <v>987</v>
      </c>
      <c r="B991" s="138" t="s">
        <v>11496</v>
      </c>
      <c r="C991" s="138" t="s">
        <v>21</v>
      </c>
      <c r="D991" s="146" t="s">
        <v>404</v>
      </c>
      <c r="E991" s="157" t="s">
        <v>11497</v>
      </c>
      <c r="F991" s="157" t="s">
        <v>24</v>
      </c>
      <c r="G991" s="146">
        <v>16</v>
      </c>
      <c r="H991" s="157" t="s">
        <v>18076</v>
      </c>
      <c r="I991" s="157" t="s">
        <v>11498</v>
      </c>
      <c r="J991" s="146">
        <v>13677780582</v>
      </c>
      <c r="K991" s="157" t="s">
        <v>27</v>
      </c>
      <c r="L991" s="158">
        <v>44394</v>
      </c>
      <c r="M991" s="157" t="s">
        <v>28</v>
      </c>
      <c r="N991" s="157" t="s">
        <v>30</v>
      </c>
      <c r="O991" s="159"/>
      <c r="P991" s="157"/>
      <c r="Q991" s="157" t="s">
        <v>30</v>
      </c>
      <c r="R991" s="157"/>
      <c r="S991" s="139" t="s">
        <v>11496</v>
      </c>
      <c r="T991" s="157"/>
      <c r="Z991" s="130" t="str">
        <f t="shared" si="16"/>
        <v>19(21)韦霄峰</v>
      </c>
    </row>
    <row r="992" ht="19.5" customHeight="1" spans="1:26">
      <c r="A992" s="138">
        <v>988</v>
      </c>
      <c r="B992" s="138" t="s">
        <v>11499</v>
      </c>
      <c r="C992" s="138" t="s">
        <v>21</v>
      </c>
      <c r="D992" s="146" t="s">
        <v>404</v>
      </c>
      <c r="E992" s="157" t="s">
        <v>11500</v>
      </c>
      <c r="F992" s="157" t="s">
        <v>143</v>
      </c>
      <c r="G992" s="146">
        <v>17</v>
      </c>
      <c r="H992" s="157" t="s">
        <v>6061</v>
      </c>
      <c r="I992" s="157" t="s">
        <v>6031</v>
      </c>
      <c r="J992" s="146">
        <v>13978336987</v>
      </c>
      <c r="K992" s="157" t="s">
        <v>27</v>
      </c>
      <c r="L992" s="158">
        <v>44395</v>
      </c>
      <c r="M992" s="157" t="s">
        <v>98</v>
      </c>
      <c r="N992" s="157" t="s">
        <v>30</v>
      </c>
      <c r="O992" s="158"/>
      <c r="P992" s="157"/>
      <c r="Q992" s="157" t="s">
        <v>30</v>
      </c>
      <c r="R992" s="157"/>
      <c r="S992" s="139" t="s">
        <v>11499</v>
      </c>
      <c r="T992" s="157"/>
      <c r="Z992" s="130" t="str">
        <f t="shared" si="16"/>
        <v>19(21)韦丽斯</v>
      </c>
    </row>
    <row r="993" ht="19.5" customHeight="1" spans="1:26">
      <c r="A993" s="138">
        <v>989</v>
      </c>
      <c r="B993" s="138" t="s">
        <v>11501</v>
      </c>
      <c r="C993" s="138" t="s">
        <v>21</v>
      </c>
      <c r="D993" s="138" t="s">
        <v>404</v>
      </c>
      <c r="E993" s="138" t="s">
        <v>11502</v>
      </c>
      <c r="F993" s="138" t="s">
        <v>24</v>
      </c>
      <c r="G993" s="138">
        <v>16</v>
      </c>
      <c r="H993" s="138" t="s">
        <v>6714</v>
      </c>
      <c r="I993" s="138" t="s">
        <v>11503</v>
      </c>
      <c r="J993" s="138">
        <v>15078572818</v>
      </c>
      <c r="K993" s="138" t="s">
        <v>27</v>
      </c>
      <c r="L993" s="159">
        <v>44394</v>
      </c>
      <c r="M993" s="138" t="s">
        <v>28</v>
      </c>
      <c r="N993" s="138" t="s">
        <v>30</v>
      </c>
      <c r="O993" s="159"/>
      <c r="P993" s="138"/>
      <c r="Q993" s="138" t="s">
        <v>30</v>
      </c>
      <c r="R993" s="138"/>
      <c r="S993" s="139" t="s">
        <v>11501</v>
      </c>
      <c r="T993" s="138"/>
      <c r="Z993" s="130" t="str">
        <f t="shared" si="16"/>
        <v>19(21)韦孟杰</v>
      </c>
    </row>
    <row r="994" ht="19.5" customHeight="1" spans="1:26">
      <c r="A994" s="138">
        <v>990</v>
      </c>
      <c r="B994" s="138" t="s">
        <v>11504</v>
      </c>
      <c r="C994" s="138" t="s">
        <v>21</v>
      </c>
      <c r="D994" s="138" t="s">
        <v>404</v>
      </c>
      <c r="E994" s="138" t="s">
        <v>11505</v>
      </c>
      <c r="F994" s="138" t="s">
        <v>143</v>
      </c>
      <c r="G994" s="138">
        <v>17</v>
      </c>
      <c r="H994" s="138" t="s">
        <v>11506</v>
      </c>
      <c r="I994" s="138" t="s">
        <v>11507</v>
      </c>
      <c r="J994" s="138">
        <v>13407751804</v>
      </c>
      <c r="K994" s="138" t="s">
        <v>27</v>
      </c>
      <c r="L994" s="159">
        <v>44405</v>
      </c>
      <c r="M994" s="138" t="s">
        <v>28</v>
      </c>
      <c r="N994" s="138" t="s">
        <v>30</v>
      </c>
      <c r="O994" s="159"/>
      <c r="P994" s="138"/>
      <c r="Q994" s="138" t="s">
        <v>30</v>
      </c>
      <c r="R994" s="138"/>
      <c r="S994" s="139" t="s">
        <v>11504</v>
      </c>
      <c r="T994" s="138"/>
      <c r="Z994" s="130" t="str">
        <f t="shared" si="16"/>
        <v>19(21)覃丹凤</v>
      </c>
    </row>
    <row r="995" ht="19.5" customHeight="1" spans="1:26">
      <c r="A995" s="138">
        <v>991</v>
      </c>
      <c r="B995" s="138" t="s">
        <v>11508</v>
      </c>
      <c r="C995" s="138" t="s">
        <v>21</v>
      </c>
      <c r="D995" s="138" t="s">
        <v>404</v>
      </c>
      <c r="E995" s="138" t="s">
        <v>11509</v>
      </c>
      <c r="F995" s="138" t="s">
        <v>143</v>
      </c>
      <c r="G995" s="138">
        <v>17</v>
      </c>
      <c r="H995" s="138" t="s">
        <v>18041</v>
      </c>
      <c r="I995" s="138" t="s">
        <v>11510</v>
      </c>
      <c r="J995" s="138">
        <v>15177111769</v>
      </c>
      <c r="K995" s="138" t="s">
        <v>27</v>
      </c>
      <c r="L995" s="159">
        <v>44404</v>
      </c>
      <c r="M995" s="138" t="s">
        <v>98</v>
      </c>
      <c r="N995" s="138" t="s">
        <v>30</v>
      </c>
      <c r="O995" s="159"/>
      <c r="P995" s="138"/>
      <c r="Q995" s="138" t="s">
        <v>30</v>
      </c>
      <c r="R995" s="138"/>
      <c r="S995" s="139" t="s">
        <v>11508</v>
      </c>
      <c r="T995" s="138"/>
      <c r="Z995" s="130" t="str">
        <f t="shared" si="16"/>
        <v>19(21)覃红艳</v>
      </c>
    </row>
    <row r="996" ht="19.5" customHeight="1" spans="1:26">
      <c r="A996" s="138">
        <v>992</v>
      </c>
      <c r="B996" s="138" t="s">
        <v>11519</v>
      </c>
      <c r="C996" s="138" t="s">
        <v>21</v>
      </c>
      <c r="D996" s="138" t="s">
        <v>404</v>
      </c>
      <c r="E996" s="138" t="s">
        <v>11520</v>
      </c>
      <c r="F996" s="138" t="s">
        <v>143</v>
      </c>
      <c r="G996" s="138">
        <v>17</v>
      </c>
      <c r="H996" s="138" t="s">
        <v>8148</v>
      </c>
      <c r="I996" s="138" t="s">
        <v>11521</v>
      </c>
      <c r="J996" s="138">
        <v>15278015618</v>
      </c>
      <c r="K996" s="138" t="s">
        <v>27</v>
      </c>
      <c r="L996" s="159">
        <v>44403</v>
      </c>
      <c r="M996" s="138" t="s">
        <v>6052</v>
      </c>
      <c r="N996" s="138" t="s">
        <v>30</v>
      </c>
      <c r="O996" s="159"/>
      <c r="P996" s="138"/>
      <c r="Q996" s="138" t="s">
        <v>30</v>
      </c>
      <c r="R996" s="138"/>
      <c r="S996" s="139" t="s">
        <v>11519</v>
      </c>
      <c r="T996" s="138"/>
      <c r="Z996" s="130" t="str">
        <f t="shared" si="16"/>
        <v>19(21)蓝水秀</v>
      </c>
    </row>
    <row r="997" ht="19.5" customHeight="1" spans="1:26">
      <c r="A997" s="138">
        <v>993</v>
      </c>
      <c r="B997" s="138" t="s">
        <v>11522</v>
      </c>
      <c r="C997" s="138" t="s">
        <v>21</v>
      </c>
      <c r="D997" s="138" t="s">
        <v>404</v>
      </c>
      <c r="E997" s="138" t="s">
        <v>11523</v>
      </c>
      <c r="F997" s="138" t="s">
        <v>143</v>
      </c>
      <c r="G997" s="138">
        <v>17</v>
      </c>
      <c r="H997" s="138" t="s">
        <v>18077</v>
      </c>
      <c r="I997" s="138" t="s">
        <v>11525</v>
      </c>
      <c r="J997" s="138">
        <v>18877824858</v>
      </c>
      <c r="K997" s="138" t="s">
        <v>27</v>
      </c>
      <c r="L997" s="159">
        <v>44394</v>
      </c>
      <c r="M997" s="138" t="s">
        <v>28</v>
      </c>
      <c r="N997" s="138" t="s">
        <v>30</v>
      </c>
      <c r="O997" s="159"/>
      <c r="P997" s="138"/>
      <c r="Q997" s="138" t="s">
        <v>30</v>
      </c>
      <c r="R997" s="138"/>
      <c r="S997" s="139" t="s">
        <v>11522</v>
      </c>
      <c r="T997" s="138"/>
      <c r="Z997" s="130" t="str">
        <f t="shared" si="16"/>
        <v>19(21)刘小琴</v>
      </c>
    </row>
    <row r="998" ht="19.5" customHeight="1" spans="1:26">
      <c r="A998" s="138">
        <v>994</v>
      </c>
      <c r="B998" s="138" t="s">
        <v>11526</v>
      </c>
      <c r="C998" s="138" t="s">
        <v>21</v>
      </c>
      <c r="D998" s="138" t="s">
        <v>404</v>
      </c>
      <c r="E998" s="138" t="s">
        <v>11527</v>
      </c>
      <c r="F998" s="138" t="s">
        <v>143</v>
      </c>
      <c r="G998" s="138">
        <v>17</v>
      </c>
      <c r="H998" s="138" t="s">
        <v>1955</v>
      </c>
      <c r="I998" s="138" t="s">
        <v>11528</v>
      </c>
      <c r="J998" s="138">
        <v>15915139897</v>
      </c>
      <c r="K998" s="138" t="s">
        <v>27</v>
      </c>
      <c r="L998" s="159">
        <v>44396</v>
      </c>
      <c r="M998" s="138" t="s">
        <v>11529</v>
      </c>
      <c r="N998" s="138" t="s">
        <v>30</v>
      </c>
      <c r="O998" s="159"/>
      <c r="P998" s="138"/>
      <c r="Q998" s="138" t="s">
        <v>30</v>
      </c>
      <c r="R998" s="138"/>
      <c r="S998" s="139" t="s">
        <v>11526</v>
      </c>
      <c r="T998" s="138"/>
      <c r="Z998" s="130" t="str">
        <f t="shared" si="16"/>
        <v>19(21)覃秋利</v>
      </c>
    </row>
    <row r="999" ht="19.5" customHeight="1" spans="1:26">
      <c r="A999" s="138">
        <v>995</v>
      </c>
      <c r="B999" s="138" t="s">
        <v>11550</v>
      </c>
      <c r="C999" s="138" t="s">
        <v>21</v>
      </c>
      <c r="D999" s="138" t="s">
        <v>404</v>
      </c>
      <c r="E999" s="138" t="s">
        <v>11551</v>
      </c>
      <c r="F999" s="138" t="s">
        <v>143</v>
      </c>
      <c r="G999" s="138">
        <v>17</v>
      </c>
      <c r="H999" s="138" t="s">
        <v>18078</v>
      </c>
      <c r="I999" s="138" t="s">
        <v>11553</v>
      </c>
      <c r="J999" s="138">
        <v>15112437494</v>
      </c>
      <c r="K999" s="138" t="s">
        <v>27</v>
      </c>
      <c r="L999" s="159">
        <v>44396</v>
      </c>
      <c r="M999" s="138" t="s">
        <v>28</v>
      </c>
      <c r="N999" s="138" t="s">
        <v>30</v>
      </c>
      <c r="O999" s="159"/>
      <c r="P999" s="138"/>
      <c r="Q999" s="138" t="s">
        <v>30</v>
      </c>
      <c r="R999" s="138"/>
      <c r="S999" s="139" t="s">
        <v>11550</v>
      </c>
      <c r="T999" s="138"/>
      <c r="Z999" s="130" t="str">
        <f t="shared" si="16"/>
        <v>19(21)杨丽</v>
      </c>
    </row>
    <row r="1000" ht="19.5" customHeight="1" spans="1:26">
      <c r="A1000" s="138">
        <v>996</v>
      </c>
      <c r="B1000" s="138" t="s">
        <v>11557</v>
      </c>
      <c r="C1000" s="138" t="s">
        <v>21</v>
      </c>
      <c r="D1000" s="138" t="s">
        <v>404</v>
      </c>
      <c r="E1000" s="138" t="s">
        <v>11558</v>
      </c>
      <c r="F1000" s="138" t="s">
        <v>24</v>
      </c>
      <c r="G1000" s="138">
        <v>17</v>
      </c>
      <c r="H1000" s="138" t="s">
        <v>18079</v>
      </c>
      <c r="I1000" s="138" t="s">
        <v>11560</v>
      </c>
      <c r="J1000" s="138">
        <v>13977859640</v>
      </c>
      <c r="K1000" s="138" t="s">
        <v>27</v>
      </c>
      <c r="L1000" s="159">
        <v>44404</v>
      </c>
      <c r="M1000" s="138" t="s">
        <v>3645</v>
      </c>
      <c r="N1000" s="138" t="s">
        <v>30</v>
      </c>
      <c r="O1000" s="159"/>
      <c r="P1000" s="138"/>
      <c r="Q1000" s="138"/>
      <c r="R1000" s="138"/>
      <c r="S1000" s="139" t="s">
        <v>11557</v>
      </c>
      <c r="T1000" s="138"/>
      <c r="Z1000" s="130" t="str">
        <f t="shared" si="16"/>
        <v>19(21)韦淇巍</v>
      </c>
    </row>
    <row r="1001" ht="19.5" customHeight="1" spans="1:26">
      <c r="A1001" s="138">
        <v>997</v>
      </c>
      <c r="B1001" s="138" t="s">
        <v>11561</v>
      </c>
      <c r="C1001" s="138" t="s">
        <v>21</v>
      </c>
      <c r="D1001" s="138" t="s">
        <v>416</v>
      </c>
      <c r="E1001" s="138" t="s">
        <v>11562</v>
      </c>
      <c r="F1001" s="138" t="s">
        <v>24</v>
      </c>
      <c r="G1001" s="138">
        <v>17</v>
      </c>
      <c r="H1001" s="138" t="s">
        <v>11563</v>
      </c>
      <c r="I1001" s="138" t="s">
        <v>11564</v>
      </c>
      <c r="J1001" s="138">
        <v>18575153653</v>
      </c>
      <c r="K1001" s="138" t="s">
        <v>27</v>
      </c>
      <c r="L1001" s="159">
        <v>44415</v>
      </c>
      <c r="M1001" s="138" t="s">
        <v>11565</v>
      </c>
      <c r="N1001" s="138" t="s">
        <v>30</v>
      </c>
      <c r="O1001" s="159"/>
      <c r="P1001" s="138"/>
      <c r="Q1001" s="138" t="s">
        <v>30</v>
      </c>
      <c r="R1001" s="138"/>
      <c r="S1001" s="139" t="s">
        <v>11561</v>
      </c>
      <c r="T1001" s="138"/>
      <c r="Z1001" s="130" t="str">
        <f t="shared" si="16"/>
        <v>20(1)班昌伟</v>
      </c>
    </row>
    <row r="1002" ht="19.5" customHeight="1" spans="1:26">
      <c r="A1002" s="138">
        <v>998</v>
      </c>
      <c r="B1002" s="138" t="s">
        <v>11566</v>
      </c>
      <c r="C1002" s="138" t="s">
        <v>21</v>
      </c>
      <c r="D1002" s="138" t="s">
        <v>416</v>
      </c>
      <c r="E1002" s="138" t="s">
        <v>11567</v>
      </c>
      <c r="F1002" s="138" t="s">
        <v>24</v>
      </c>
      <c r="G1002" s="138">
        <v>17</v>
      </c>
      <c r="H1002" s="138" t="s">
        <v>18080</v>
      </c>
      <c r="I1002" s="138" t="s">
        <v>11568</v>
      </c>
      <c r="J1002" s="138" t="s">
        <v>11569</v>
      </c>
      <c r="K1002" s="138" t="s">
        <v>27</v>
      </c>
      <c r="L1002" s="159">
        <v>44399</v>
      </c>
      <c r="M1002" s="138" t="s">
        <v>139</v>
      </c>
      <c r="N1002" s="138" t="s">
        <v>30</v>
      </c>
      <c r="O1002" s="159"/>
      <c r="P1002" s="138"/>
      <c r="Q1002" s="138"/>
      <c r="R1002" s="138"/>
      <c r="S1002" s="139" t="s">
        <v>11566</v>
      </c>
      <c r="T1002" s="138"/>
      <c r="Z1002" s="130" t="str">
        <f t="shared" si="16"/>
        <v>20(1)陈昌磊</v>
      </c>
    </row>
    <row r="1003" ht="19.5" customHeight="1" spans="1:26">
      <c r="A1003" s="138">
        <v>999</v>
      </c>
      <c r="B1003" s="138" t="s">
        <v>11570</v>
      </c>
      <c r="C1003" s="138" t="s">
        <v>21</v>
      </c>
      <c r="D1003" s="138" t="s">
        <v>416</v>
      </c>
      <c r="E1003" s="138" t="s">
        <v>11571</v>
      </c>
      <c r="F1003" s="138" t="s">
        <v>143</v>
      </c>
      <c r="G1003" s="138">
        <v>17</v>
      </c>
      <c r="H1003" s="138" t="s">
        <v>18081</v>
      </c>
      <c r="I1003" s="138" t="s">
        <v>11573</v>
      </c>
      <c r="J1003" s="138" t="s">
        <v>11574</v>
      </c>
      <c r="K1003" s="138" t="s">
        <v>27</v>
      </c>
      <c r="L1003" s="159">
        <v>44400</v>
      </c>
      <c r="M1003" s="138" t="s">
        <v>28</v>
      </c>
      <c r="N1003" s="138" t="s">
        <v>30</v>
      </c>
      <c r="O1003" s="159"/>
      <c r="P1003" s="138"/>
      <c r="Q1003" s="138"/>
      <c r="R1003" s="138"/>
      <c r="S1003" s="139" t="s">
        <v>11570</v>
      </c>
      <c r="T1003" s="138"/>
      <c r="Z1003" s="130" t="str">
        <f t="shared" si="16"/>
        <v>20(1)陈红燕</v>
      </c>
    </row>
    <row r="1004" ht="19.5" customHeight="1" spans="1:26">
      <c r="A1004" s="138">
        <v>1000</v>
      </c>
      <c r="B1004" s="138" t="s">
        <v>11575</v>
      </c>
      <c r="C1004" s="138" t="s">
        <v>21</v>
      </c>
      <c r="D1004" s="138" t="s">
        <v>416</v>
      </c>
      <c r="E1004" s="138" t="s">
        <v>11576</v>
      </c>
      <c r="F1004" s="138" t="s">
        <v>24</v>
      </c>
      <c r="G1004" s="138">
        <v>17</v>
      </c>
      <c r="H1004" s="138" t="s">
        <v>11577</v>
      </c>
      <c r="I1004" s="138" t="s">
        <v>11578</v>
      </c>
      <c r="J1004" s="138">
        <v>18877886199</v>
      </c>
      <c r="K1004" s="138" t="s">
        <v>27</v>
      </c>
      <c r="L1004" s="159">
        <v>44394</v>
      </c>
      <c r="M1004" s="138" t="s">
        <v>4299</v>
      </c>
      <c r="N1004" s="138" t="s">
        <v>30</v>
      </c>
      <c r="O1004" s="159"/>
      <c r="P1004" s="138"/>
      <c r="Q1004" s="138"/>
      <c r="R1004" s="138"/>
      <c r="S1004" s="139" t="s">
        <v>11575</v>
      </c>
      <c r="T1004" s="138"/>
      <c r="Z1004" s="130" t="str">
        <f t="shared" si="16"/>
        <v>20(1)何武泉</v>
      </c>
    </row>
    <row r="1005" ht="19.5" customHeight="1" spans="1:26">
      <c r="A1005" s="138">
        <v>1001</v>
      </c>
      <c r="B1005" s="138" t="s">
        <v>11579</v>
      </c>
      <c r="C1005" s="138" t="s">
        <v>21</v>
      </c>
      <c r="D1005" s="138" t="s">
        <v>416</v>
      </c>
      <c r="E1005" s="138" t="s">
        <v>11580</v>
      </c>
      <c r="F1005" s="138" t="s">
        <v>24</v>
      </c>
      <c r="G1005" s="138">
        <v>16</v>
      </c>
      <c r="H1005" s="138" t="s">
        <v>18082</v>
      </c>
      <c r="I1005" s="138" t="s">
        <v>11582</v>
      </c>
      <c r="J1005" s="138" t="s">
        <v>11583</v>
      </c>
      <c r="K1005" s="138" t="s">
        <v>27</v>
      </c>
      <c r="L1005" s="159">
        <v>44394</v>
      </c>
      <c r="M1005" s="138" t="s">
        <v>28</v>
      </c>
      <c r="N1005" s="138" t="s">
        <v>30</v>
      </c>
      <c r="O1005" s="159"/>
      <c r="P1005" s="138"/>
      <c r="Q1005" s="138" t="s">
        <v>30</v>
      </c>
      <c r="R1005" s="138"/>
      <c r="S1005" s="139" t="s">
        <v>11579</v>
      </c>
      <c r="T1005" s="138"/>
      <c r="Z1005" s="130" t="str">
        <f t="shared" si="16"/>
        <v>20(1)黄宏祥</v>
      </c>
    </row>
    <row r="1006" ht="19.5" customHeight="1" spans="1:26">
      <c r="A1006" s="138">
        <v>1002</v>
      </c>
      <c r="B1006" s="138" t="s">
        <v>7033</v>
      </c>
      <c r="C1006" s="138" t="s">
        <v>21</v>
      </c>
      <c r="D1006" s="138" t="s">
        <v>416</v>
      </c>
      <c r="E1006" s="138" t="s">
        <v>7034</v>
      </c>
      <c r="F1006" s="138" t="s">
        <v>143</v>
      </c>
      <c r="G1006" s="138">
        <v>16</v>
      </c>
      <c r="H1006" s="138" t="s">
        <v>18083</v>
      </c>
      <c r="I1006" s="138" t="s">
        <v>11586</v>
      </c>
      <c r="J1006" s="138" t="s">
        <v>11587</v>
      </c>
      <c r="K1006" s="138" t="s">
        <v>27</v>
      </c>
      <c r="L1006" s="159">
        <v>44394</v>
      </c>
      <c r="M1006" s="138" t="s">
        <v>28</v>
      </c>
      <c r="N1006" s="138" t="s">
        <v>27</v>
      </c>
      <c r="O1006" s="159">
        <v>44416</v>
      </c>
      <c r="P1006" s="138" t="s">
        <v>4299</v>
      </c>
      <c r="Q1006" s="138" t="s">
        <v>30</v>
      </c>
      <c r="R1006" s="138"/>
      <c r="S1006" s="139" t="s">
        <v>7033</v>
      </c>
      <c r="T1006" s="138"/>
      <c r="Z1006" s="130" t="str">
        <f t="shared" si="16"/>
        <v>20(1)黄佳颖</v>
      </c>
    </row>
    <row r="1007" ht="19.5" customHeight="1" spans="1:26">
      <c r="A1007" s="138">
        <v>1003</v>
      </c>
      <c r="B1007" s="138" t="s">
        <v>11588</v>
      </c>
      <c r="C1007" s="138" t="s">
        <v>21</v>
      </c>
      <c r="D1007" s="138" t="s">
        <v>416</v>
      </c>
      <c r="E1007" s="138" t="s">
        <v>11589</v>
      </c>
      <c r="F1007" s="138" t="s">
        <v>24</v>
      </c>
      <c r="G1007" s="138">
        <v>17</v>
      </c>
      <c r="H1007" s="138" t="s">
        <v>11590</v>
      </c>
      <c r="I1007" s="138" t="s">
        <v>11591</v>
      </c>
      <c r="J1007" s="138" t="s">
        <v>11592</v>
      </c>
      <c r="K1007" s="138" t="s">
        <v>27</v>
      </c>
      <c r="L1007" s="159">
        <v>44399</v>
      </c>
      <c r="M1007" s="138" t="s">
        <v>28</v>
      </c>
      <c r="N1007" s="138" t="s">
        <v>30</v>
      </c>
      <c r="O1007" s="159"/>
      <c r="P1007" s="138"/>
      <c r="Q1007" s="138" t="s">
        <v>30</v>
      </c>
      <c r="R1007" s="138"/>
      <c r="S1007" s="139" t="s">
        <v>11588</v>
      </c>
      <c r="T1007" s="138"/>
      <c r="Z1007" s="130" t="str">
        <f t="shared" si="16"/>
        <v>20(1)黄金航</v>
      </c>
    </row>
    <row r="1008" ht="19.5" customHeight="1" spans="1:26">
      <c r="A1008" s="138">
        <v>1004</v>
      </c>
      <c r="B1008" s="138" t="s">
        <v>11593</v>
      </c>
      <c r="C1008" s="138" t="s">
        <v>21</v>
      </c>
      <c r="D1008" s="138" t="s">
        <v>416</v>
      </c>
      <c r="E1008" s="138" t="s">
        <v>11594</v>
      </c>
      <c r="F1008" s="138" t="s">
        <v>24</v>
      </c>
      <c r="G1008" s="138">
        <v>17</v>
      </c>
      <c r="H1008" s="138" t="s">
        <v>18084</v>
      </c>
      <c r="I1008" s="138" t="s">
        <v>11596</v>
      </c>
      <c r="J1008" s="138">
        <v>18077825809</v>
      </c>
      <c r="K1008" s="138" t="s">
        <v>27</v>
      </c>
      <c r="L1008" s="159">
        <v>44395</v>
      </c>
      <c r="M1008" s="138" t="s">
        <v>28</v>
      </c>
      <c r="N1008" s="138" t="s">
        <v>30</v>
      </c>
      <c r="O1008" s="159"/>
      <c r="P1008" s="138"/>
      <c r="Q1008" s="138"/>
      <c r="R1008" s="138"/>
      <c r="S1008" s="139" t="s">
        <v>11593</v>
      </c>
      <c r="T1008" s="138"/>
      <c r="Z1008" s="130" t="str">
        <f t="shared" si="16"/>
        <v>20(1)黄镭</v>
      </c>
    </row>
    <row r="1009" ht="19.5" customHeight="1" spans="1:26">
      <c r="A1009" s="138">
        <v>1005</v>
      </c>
      <c r="B1009" s="138" t="s">
        <v>11597</v>
      </c>
      <c r="C1009" s="138" t="s">
        <v>21</v>
      </c>
      <c r="D1009" s="138" t="s">
        <v>416</v>
      </c>
      <c r="E1009" s="138" t="s">
        <v>11598</v>
      </c>
      <c r="F1009" s="138" t="s">
        <v>143</v>
      </c>
      <c r="G1009" s="138">
        <v>17</v>
      </c>
      <c r="H1009" s="138" t="s">
        <v>11599</v>
      </c>
      <c r="I1009" s="138" t="s">
        <v>11600</v>
      </c>
      <c r="J1009" s="138">
        <v>19127010376</v>
      </c>
      <c r="K1009" s="138" t="s">
        <v>27</v>
      </c>
      <c r="L1009" s="159">
        <v>44395</v>
      </c>
      <c r="M1009" s="138" t="s">
        <v>1352</v>
      </c>
      <c r="N1009" s="138" t="s">
        <v>30</v>
      </c>
      <c r="O1009" s="159"/>
      <c r="P1009" s="138"/>
      <c r="Q1009" s="138"/>
      <c r="R1009" s="138"/>
      <c r="S1009" s="139" t="s">
        <v>11597</v>
      </c>
      <c r="T1009" s="138"/>
      <c r="Z1009" s="130" t="str">
        <f t="shared" si="16"/>
        <v>20(1)黄淋净</v>
      </c>
    </row>
    <row r="1010" ht="19.5" customHeight="1" spans="1:26">
      <c r="A1010" s="138">
        <v>1006</v>
      </c>
      <c r="B1010" s="138" t="s">
        <v>11601</v>
      </c>
      <c r="C1010" s="138" t="s">
        <v>21</v>
      </c>
      <c r="D1010" s="138" t="s">
        <v>416</v>
      </c>
      <c r="E1010" s="138" t="s">
        <v>4782</v>
      </c>
      <c r="F1010" s="138" t="s">
        <v>24</v>
      </c>
      <c r="G1010" s="138">
        <v>17</v>
      </c>
      <c r="H1010" s="138" t="s">
        <v>3323</v>
      </c>
      <c r="I1010" s="138" t="s">
        <v>7568</v>
      </c>
      <c r="J1010" s="138">
        <v>13085889366</v>
      </c>
      <c r="K1010" s="138" t="s">
        <v>27</v>
      </c>
      <c r="L1010" s="159">
        <v>44397</v>
      </c>
      <c r="M1010" s="138" t="s">
        <v>1303</v>
      </c>
      <c r="N1010" s="138" t="s">
        <v>30</v>
      </c>
      <c r="O1010" s="159"/>
      <c r="P1010" s="138"/>
      <c r="Q1010" s="138"/>
      <c r="R1010" s="138"/>
      <c r="S1010" s="139" t="s">
        <v>11601</v>
      </c>
      <c r="T1010" s="138"/>
      <c r="Z1010" s="130" t="str">
        <f t="shared" si="16"/>
        <v>20(1)黄明</v>
      </c>
    </row>
    <row r="1011" ht="19.5" customHeight="1" spans="1:26">
      <c r="A1011" s="138">
        <v>1007</v>
      </c>
      <c r="B1011" s="138" t="s">
        <v>11602</v>
      </c>
      <c r="C1011" s="138" t="s">
        <v>21</v>
      </c>
      <c r="D1011" s="138" t="s">
        <v>416</v>
      </c>
      <c r="E1011" s="138" t="s">
        <v>11603</v>
      </c>
      <c r="F1011" s="138" t="s">
        <v>24</v>
      </c>
      <c r="G1011" s="138">
        <v>17</v>
      </c>
      <c r="H1011" s="138" t="s">
        <v>11604</v>
      </c>
      <c r="I1011" s="138" t="s">
        <v>11605</v>
      </c>
      <c r="J1011" s="138" t="s">
        <v>11606</v>
      </c>
      <c r="K1011" s="138" t="s">
        <v>27</v>
      </c>
      <c r="L1011" s="159">
        <v>44399</v>
      </c>
      <c r="M1011" s="138" t="s">
        <v>11607</v>
      </c>
      <c r="N1011" s="138" t="s">
        <v>30</v>
      </c>
      <c r="O1011" s="159"/>
      <c r="P1011" s="138"/>
      <c r="Q1011" s="138"/>
      <c r="R1011" s="138"/>
      <c r="S1011" s="139" t="s">
        <v>11602</v>
      </c>
      <c r="T1011" s="138"/>
      <c r="Z1011" s="130" t="str">
        <f t="shared" si="16"/>
        <v>20(1)黄明攒</v>
      </c>
    </row>
    <row r="1012" ht="19.5" customHeight="1" spans="1:26">
      <c r="A1012" s="138">
        <v>1008</v>
      </c>
      <c r="B1012" s="138" t="s">
        <v>11608</v>
      </c>
      <c r="C1012" s="138" t="s">
        <v>21</v>
      </c>
      <c r="D1012" s="138" t="s">
        <v>416</v>
      </c>
      <c r="E1012" s="138" t="s">
        <v>11609</v>
      </c>
      <c r="F1012" s="138" t="s">
        <v>24</v>
      </c>
      <c r="G1012" s="138">
        <v>17</v>
      </c>
      <c r="H1012" s="138" t="s">
        <v>11610</v>
      </c>
      <c r="I1012" s="138" t="s">
        <v>11611</v>
      </c>
      <c r="J1012" s="138">
        <v>13481891312</v>
      </c>
      <c r="K1012" s="138" t="s">
        <v>27</v>
      </c>
      <c r="L1012" s="159">
        <v>44396</v>
      </c>
      <c r="M1012" s="138" t="s">
        <v>5398</v>
      </c>
      <c r="N1012" s="138" t="s">
        <v>30</v>
      </c>
      <c r="O1012" s="159"/>
      <c r="P1012" s="138"/>
      <c r="Q1012" s="138"/>
      <c r="R1012" s="138" t="s">
        <v>18085</v>
      </c>
      <c r="S1012" s="139" t="s">
        <v>11608</v>
      </c>
      <c r="T1012" s="138" t="s">
        <v>11609</v>
      </c>
      <c r="U1012" s="130" t="s">
        <v>18086</v>
      </c>
      <c r="Z1012" s="130" t="str">
        <f t="shared" si="16"/>
        <v>20(1)黄年</v>
      </c>
    </row>
    <row r="1013" ht="19.5" customHeight="1" spans="1:26">
      <c r="A1013" s="138">
        <v>1009</v>
      </c>
      <c r="B1013" s="138" t="s">
        <v>11612</v>
      </c>
      <c r="C1013" s="138" t="s">
        <v>21</v>
      </c>
      <c r="D1013" s="138" t="s">
        <v>416</v>
      </c>
      <c r="E1013" s="138" t="s">
        <v>11613</v>
      </c>
      <c r="F1013" s="138" t="s">
        <v>24</v>
      </c>
      <c r="G1013" s="138">
        <v>17</v>
      </c>
      <c r="H1013" s="138" t="s">
        <v>5305</v>
      </c>
      <c r="I1013" s="138" t="s">
        <v>11614</v>
      </c>
      <c r="J1013" s="138">
        <v>13737982648</v>
      </c>
      <c r="K1013" s="138" t="s">
        <v>27</v>
      </c>
      <c r="L1013" s="159">
        <v>44398</v>
      </c>
      <c r="M1013" s="138" t="s">
        <v>1352</v>
      </c>
      <c r="N1013" s="138" t="s">
        <v>30</v>
      </c>
      <c r="O1013" s="159"/>
      <c r="P1013" s="138"/>
      <c r="Q1013" s="138"/>
      <c r="R1013" s="138"/>
      <c r="S1013" s="139" t="s">
        <v>11612</v>
      </c>
      <c r="T1013" s="138"/>
      <c r="Z1013" s="130" t="str">
        <f t="shared" si="16"/>
        <v>20(1)黄清实</v>
      </c>
    </row>
    <row r="1014" ht="19.5" customHeight="1" spans="1:26">
      <c r="A1014" s="138">
        <v>1010</v>
      </c>
      <c r="B1014" s="138" t="s">
        <v>11615</v>
      </c>
      <c r="C1014" s="138" t="s">
        <v>21</v>
      </c>
      <c r="D1014" s="138" t="s">
        <v>416</v>
      </c>
      <c r="E1014" s="138" t="s">
        <v>11616</v>
      </c>
      <c r="F1014" s="138" t="s">
        <v>24</v>
      </c>
      <c r="G1014" s="138">
        <v>17</v>
      </c>
      <c r="H1014" s="138" t="s">
        <v>17876</v>
      </c>
      <c r="I1014" s="138" t="s">
        <v>11617</v>
      </c>
      <c r="J1014" s="138">
        <v>15977839834</v>
      </c>
      <c r="K1014" s="138" t="s">
        <v>27</v>
      </c>
      <c r="L1014" s="159">
        <v>44401</v>
      </c>
      <c r="M1014" s="138" t="s">
        <v>185</v>
      </c>
      <c r="N1014" s="138" t="s">
        <v>30</v>
      </c>
      <c r="O1014" s="159"/>
      <c r="P1014" s="138"/>
      <c r="Q1014" s="138"/>
      <c r="R1014" s="138"/>
      <c r="S1014" s="139" t="s">
        <v>11615</v>
      </c>
      <c r="T1014" s="138"/>
      <c r="Z1014" s="130" t="str">
        <f t="shared" si="16"/>
        <v>20(1)黄覃富</v>
      </c>
    </row>
    <row r="1015" ht="19.5" customHeight="1" spans="1:26">
      <c r="A1015" s="138">
        <v>1011</v>
      </c>
      <c r="B1015" s="138" t="s">
        <v>11618</v>
      </c>
      <c r="C1015" s="138" t="s">
        <v>21</v>
      </c>
      <c r="D1015" s="138" t="s">
        <v>416</v>
      </c>
      <c r="E1015" s="138" t="s">
        <v>11619</v>
      </c>
      <c r="F1015" s="138" t="s">
        <v>24</v>
      </c>
      <c r="G1015" s="138">
        <v>17</v>
      </c>
      <c r="H1015" s="138" t="s">
        <v>11620</v>
      </c>
      <c r="I1015" s="138" t="s">
        <v>11621</v>
      </c>
      <c r="J1015" s="138">
        <v>15277891011</v>
      </c>
      <c r="K1015" s="138" t="s">
        <v>27</v>
      </c>
      <c r="L1015" s="159">
        <v>44395</v>
      </c>
      <c r="M1015" s="138" t="s">
        <v>11622</v>
      </c>
      <c r="N1015" s="138" t="s">
        <v>30</v>
      </c>
      <c r="O1015" s="159"/>
      <c r="P1015" s="138"/>
      <c r="Q1015" s="138"/>
      <c r="R1015" s="138"/>
      <c r="S1015" s="139" t="s">
        <v>11618</v>
      </c>
      <c r="T1015" s="138"/>
      <c r="Z1015" s="130" t="str">
        <f t="shared" si="16"/>
        <v>20(1)黄显栋</v>
      </c>
    </row>
    <row r="1016" ht="19.5" customHeight="1" spans="1:26">
      <c r="A1016" s="138">
        <v>1012</v>
      </c>
      <c r="B1016" s="138" t="s">
        <v>11623</v>
      </c>
      <c r="C1016" s="138" t="s">
        <v>21</v>
      </c>
      <c r="D1016" s="138" t="s">
        <v>416</v>
      </c>
      <c r="E1016" s="138" t="s">
        <v>11624</v>
      </c>
      <c r="F1016" s="138" t="s">
        <v>24</v>
      </c>
      <c r="G1016" s="138">
        <v>17</v>
      </c>
      <c r="H1016" s="138" t="s">
        <v>11625</v>
      </c>
      <c r="I1016" s="138" t="s">
        <v>11626</v>
      </c>
      <c r="J1016" s="138" t="s">
        <v>11627</v>
      </c>
      <c r="K1016" s="138" t="s">
        <v>27</v>
      </c>
      <c r="L1016" s="159">
        <v>44395</v>
      </c>
      <c r="M1016" s="138" t="s">
        <v>1288</v>
      </c>
      <c r="N1016" s="138" t="s">
        <v>30</v>
      </c>
      <c r="O1016" s="159"/>
      <c r="P1016" s="138"/>
      <c r="Q1016" s="138"/>
      <c r="R1016" s="138"/>
      <c r="S1016" s="139" t="s">
        <v>11623</v>
      </c>
      <c r="T1016" s="138"/>
      <c r="Z1016" s="130" t="str">
        <f t="shared" si="16"/>
        <v>20(1)黄学康</v>
      </c>
    </row>
    <row r="1017" ht="19.5" customHeight="1" spans="1:26">
      <c r="A1017" s="138">
        <v>1013</v>
      </c>
      <c r="B1017" s="138" t="s">
        <v>11628</v>
      </c>
      <c r="C1017" s="138" t="s">
        <v>21</v>
      </c>
      <c r="D1017" s="138" t="s">
        <v>416</v>
      </c>
      <c r="E1017" s="138" t="s">
        <v>11629</v>
      </c>
      <c r="F1017" s="138" t="s">
        <v>24</v>
      </c>
      <c r="G1017" s="138">
        <v>16</v>
      </c>
      <c r="H1017" s="138" t="s">
        <v>11630</v>
      </c>
      <c r="I1017" s="138" t="s">
        <v>11631</v>
      </c>
      <c r="J1017" s="138">
        <v>15777849568</v>
      </c>
      <c r="K1017" s="138" t="s">
        <v>27</v>
      </c>
      <c r="L1017" s="159">
        <v>44395</v>
      </c>
      <c r="M1017" s="138" t="s">
        <v>9576</v>
      </c>
      <c r="N1017" s="138" t="s">
        <v>30</v>
      </c>
      <c r="O1017" s="159"/>
      <c r="P1017" s="138"/>
      <c r="Q1017" s="138" t="s">
        <v>30</v>
      </c>
      <c r="R1017" s="138"/>
      <c r="S1017" s="139" t="s">
        <v>11628</v>
      </c>
      <c r="T1017" s="138" t="s">
        <v>11629</v>
      </c>
      <c r="Z1017" s="130" t="str">
        <f t="shared" si="16"/>
        <v>20(1)黄勇坚</v>
      </c>
    </row>
    <row r="1018" ht="19.5" customHeight="1" spans="1:26">
      <c r="A1018" s="138">
        <v>1014</v>
      </c>
      <c r="B1018" s="138" t="s">
        <v>11632</v>
      </c>
      <c r="C1018" s="138" t="s">
        <v>21</v>
      </c>
      <c r="D1018" s="138" t="s">
        <v>416</v>
      </c>
      <c r="E1018" s="138" t="s">
        <v>11633</v>
      </c>
      <c r="F1018" s="138" t="s">
        <v>143</v>
      </c>
      <c r="G1018" s="138">
        <v>17</v>
      </c>
      <c r="H1018" s="138" t="s">
        <v>18087</v>
      </c>
      <c r="I1018" s="138" t="s">
        <v>11635</v>
      </c>
      <c r="J1018" s="138">
        <v>13788283916</v>
      </c>
      <c r="K1018" s="138" t="s">
        <v>27</v>
      </c>
      <c r="L1018" s="159">
        <v>44396</v>
      </c>
      <c r="M1018" s="138" t="s">
        <v>11636</v>
      </c>
      <c r="N1018" s="138" t="s">
        <v>30</v>
      </c>
      <c r="O1018" s="159"/>
      <c r="P1018" s="138"/>
      <c r="Q1018" s="138"/>
      <c r="R1018" s="138"/>
      <c r="S1018" s="139" t="s">
        <v>11632</v>
      </c>
      <c r="T1018" s="138"/>
      <c r="Z1018" s="130" t="str">
        <f t="shared" si="16"/>
        <v>20(1)黄玉</v>
      </c>
    </row>
    <row r="1019" ht="19.5" customHeight="1" spans="1:26">
      <c r="A1019" s="138">
        <v>1015</v>
      </c>
      <c r="B1019" s="138" t="s">
        <v>11637</v>
      </c>
      <c r="C1019" s="138" t="s">
        <v>21</v>
      </c>
      <c r="D1019" s="138" t="s">
        <v>416</v>
      </c>
      <c r="E1019" s="138" t="s">
        <v>11638</v>
      </c>
      <c r="F1019" s="138" t="s">
        <v>24</v>
      </c>
      <c r="G1019" s="138">
        <v>17</v>
      </c>
      <c r="H1019" s="138" t="s">
        <v>11639</v>
      </c>
      <c r="I1019" s="138" t="s">
        <v>11640</v>
      </c>
      <c r="J1019" s="138" t="s">
        <v>11641</v>
      </c>
      <c r="K1019" s="138" t="s">
        <v>27</v>
      </c>
      <c r="L1019" s="159">
        <v>44397</v>
      </c>
      <c r="M1019" s="138" t="s">
        <v>1273</v>
      </c>
      <c r="N1019" s="138" t="s">
        <v>30</v>
      </c>
      <c r="O1019" s="159"/>
      <c r="P1019" s="138"/>
      <c r="Q1019" s="138" t="s">
        <v>30</v>
      </c>
      <c r="R1019" s="138" t="s">
        <v>18088</v>
      </c>
      <c r="S1019" s="139" t="s">
        <v>11637</v>
      </c>
      <c r="T1019" s="138" t="s">
        <v>11638</v>
      </c>
      <c r="Z1019" s="130" t="str">
        <f t="shared" si="16"/>
        <v>20(1)蓝海飞</v>
      </c>
    </row>
    <row r="1020" ht="19.5" customHeight="1" spans="1:26">
      <c r="A1020" s="138">
        <v>1016</v>
      </c>
      <c r="B1020" s="138" t="s">
        <v>11642</v>
      </c>
      <c r="C1020" s="138" t="s">
        <v>21</v>
      </c>
      <c r="D1020" s="138" t="s">
        <v>416</v>
      </c>
      <c r="E1020" s="138" t="s">
        <v>11643</v>
      </c>
      <c r="F1020" s="138" t="s">
        <v>24</v>
      </c>
      <c r="G1020" s="138">
        <v>18</v>
      </c>
      <c r="H1020" s="138" t="s">
        <v>18089</v>
      </c>
      <c r="I1020" s="138" t="s">
        <v>11645</v>
      </c>
      <c r="J1020" s="138">
        <v>13924574588</v>
      </c>
      <c r="K1020" s="138" t="s">
        <v>27</v>
      </c>
      <c r="L1020" s="159">
        <v>44398</v>
      </c>
      <c r="M1020" s="138" t="s">
        <v>54</v>
      </c>
      <c r="N1020" s="138" t="s">
        <v>30</v>
      </c>
      <c r="O1020" s="159"/>
      <c r="P1020" s="138"/>
      <c r="Q1020" s="138"/>
      <c r="R1020" s="138"/>
      <c r="S1020" s="139" t="s">
        <v>11642</v>
      </c>
      <c r="T1020" s="138"/>
      <c r="Z1020" s="130" t="str">
        <f t="shared" si="16"/>
        <v>20(1)蓝家彬</v>
      </c>
    </row>
    <row r="1021" ht="19.5" customHeight="1" spans="1:26">
      <c r="A1021" s="138">
        <v>1017</v>
      </c>
      <c r="B1021" s="138" t="s">
        <v>11646</v>
      </c>
      <c r="C1021" s="138" t="s">
        <v>21</v>
      </c>
      <c r="D1021" s="138" t="s">
        <v>416</v>
      </c>
      <c r="E1021" s="138" t="s">
        <v>11647</v>
      </c>
      <c r="F1021" s="138" t="s">
        <v>143</v>
      </c>
      <c r="G1021" s="138">
        <v>16</v>
      </c>
      <c r="H1021" s="138" t="s">
        <v>11648</v>
      </c>
      <c r="I1021" s="138" t="s">
        <v>4905</v>
      </c>
      <c r="J1021" s="138" t="s">
        <v>11649</v>
      </c>
      <c r="K1021" s="138" t="s">
        <v>27</v>
      </c>
      <c r="L1021" s="159">
        <v>44396</v>
      </c>
      <c r="M1021" s="138" t="s">
        <v>133</v>
      </c>
      <c r="N1021" s="138" t="s">
        <v>30</v>
      </c>
      <c r="O1021" s="159"/>
      <c r="P1021" s="138"/>
      <c r="Q1021" s="138"/>
      <c r="R1021" s="138"/>
      <c r="S1021" s="139" t="s">
        <v>11646</v>
      </c>
      <c r="T1021" s="138"/>
      <c r="Z1021" s="130" t="str">
        <f t="shared" si="16"/>
        <v>20(1)蓝素花</v>
      </c>
    </row>
    <row r="1022" ht="19.5" customHeight="1" spans="1:26">
      <c r="A1022" s="138">
        <v>1018</v>
      </c>
      <c r="B1022" s="138" t="s">
        <v>11650</v>
      </c>
      <c r="C1022" s="138" t="s">
        <v>21</v>
      </c>
      <c r="D1022" s="138" t="s">
        <v>416</v>
      </c>
      <c r="E1022" s="138" t="s">
        <v>11651</v>
      </c>
      <c r="F1022" s="138" t="s">
        <v>143</v>
      </c>
      <c r="G1022" s="138">
        <v>17</v>
      </c>
      <c r="H1022" s="138" t="s">
        <v>11652</v>
      </c>
      <c r="I1022" s="138" t="s">
        <v>11653</v>
      </c>
      <c r="J1022" s="138">
        <v>19177885619</v>
      </c>
      <c r="K1022" s="138" t="s">
        <v>27</v>
      </c>
      <c r="L1022" s="159">
        <v>44409</v>
      </c>
      <c r="M1022" s="138" t="s">
        <v>1273</v>
      </c>
      <c r="N1022" s="138" t="s">
        <v>30</v>
      </c>
      <c r="O1022" s="159"/>
      <c r="P1022" s="138"/>
      <c r="Q1022" s="138" t="s">
        <v>30</v>
      </c>
      <c r="R1022" s="138" t="s">
        <v>18090</v>
      </c>
      <c r="S1022" s="139" t="s">
        <v>11650</v>
      </c>
      <c r="T1022" s="138" t="s">
        <v>11651</v>
      </c>
      <c r="U1022" s="130" t="s">
        <v>18091</v>
      </c>
      <c r="Z1022" s="130" t="str">
        <f t="shared" si="16"/>
        <v>20(1)蓝小梅</v>
      </c>
    </row>
    <row r="1023" ht="19.5" customHeight="1" spans="1:26">
      <c r="A1023" s="138">
        <v>1019</v>
      </c>
      <c r="B1023" s="138" t="s">
        <v>11654</v>
      </c>
      <c r="C1023" s="138" t="s">
        <v>21</v>
      </c>
      <c r="D1023" s="138" t="s">
        <v>416</v>
      </c>
      <c r="E1023" s="138" t="s">
        <v>11655</v>
      </c>
      <c r="F1023" s="138" t="s">
        <v>143</v>
      </c>
      <c r="G1023" s="138">
        <v>17</v>
      </c>
      <c r="H1023" s="138" t="s">
        <v>11656</v>
      </c>
      <c r="I1023" s="138" t="s">
        <v>11657</v>
      </c>
      <c r="J1023" s="138" t="s">
        <v>11658</v>
      </c>
      <c r="K1023" s="138" t="s">
        <v>27</v>
      </c>
      <c r="L1023" s="159">
        <v>44394</v>
      </c>
      <c r="M1023" s="138" t="s">
        <v>29</v>
      </c>
      <c r="N1023" s="138" t="s">
        <v>30</v>
      </c>
      <c r="O1023" s="159"/>
      <c r="P1023" s="138"/>
      <c r="Q1023" s="138"/>
      <c r="R1023" s="138"/>
      <c r="S1023" s="139" t="s">
        <v>11654</v>
      </c>
      <c r="T1023" s="138"/>
      <c r="Z1023" s="130" t="str">
        <f t="shared" si="16"/>
        <v>20(1)李秀莲</v>
      </c>
    </row>
    <row r="1024" ht="19.5" customHeight="1" spans="1:26">
      <c r="A1024" s="138">
        <v>1020</v>
      </c>
      <c r="B1024" s="138" t="s">
        <v>11659</v>
      </c>
      <c r="C1024" s="138" t="s">
        <v>21</v>
      </c>
      <c r="D1024" s="138" t="s">
        <v>416</v>
      </c>
      <c r="E1024" s="138" t="s">
        <v>11660</v>
      </c>
      <c r="F1024" s="138" t="s">
        <v>24</v>
      </c>
      <c r="G1024" s="138">
        <v>16</v>
      </c>
      <c r="H1024" s="138" t="s">
        <v>18092</v>
      </c>
      <c r="I1024" s="138" t="s">
        <v>11662</v>
      </c>
      <c r="J1024" s="138" t="s">
        <v>11663</v>
      </c>
      <c r="K1024" s="138" t="s">
        <v>27</v>
      </c>
      <c r="L1024" s="159">
        <v>44402</v>
      </c>
      <c r="M1024" s="138" t="s">
        <v>6144</v>
      </c>
      <c r="N1024" s="138" t="s">
        <v>30</v>
      </c>
      <c r="O1024" s="159"/>
      <c r="P1024" s="138"/>
      <c r="Q1024" s="138"/>
      <c r="R1024" s="138"/>
      <c r="S1024" s="139" t="s">
        <v>11659</v>
      </c>
      <c r="T1024" s="138"/>
      <c r="Z1024" s="130" t="str">
        <f t="shared" si="16"/>
        <v>20(1)李艺程</v>
      </c>
    </row>
    <row r="1025" ht="19.5" customHeight="1" spans="1:26">
      <c r="A1025" s="138">
        <v>1021</v>
      </c>
      <c r="B1025" s="138" t="s">
        <v>11664</v>
      </c>
      <c r="C1025" s="138" t="s">
        <v>21</v>
      </c>
      <c r="D1025" s="138" t="s">
        <v>416</v>
      </c>
      <c r="E1025" s="138" t="s">
        <v>11665</v>
      </c>
      <c r="F1025" s="138" t="s">
        <v>143</v>
      </c>
      <c r="G1025" s="138">
        <v>16</v>
      </c>
      <c r="H1025" s="138" t="s">
        <v>683</v>
      </c>
      <c r="I1025" s="138" t="s">
        <v>11666</v>
      </c>
      <c r="J1025" s="138" t="s">
        <v>11667</v>
      </c>
      <c r="K1025" s="138" t="s">
        <v>27</v>
      </c>
      <c r="L1025" s="159">
        <v>44397</v>
      </c>
      <c r="M1025" s="138" t="s">
        <v>301</v>
      </c>
      <c r="N1025" s="138" t="s">
        <v>30</v>
      </c>
      <c r="O1025" s="159"/>
      <c r="P1025" s="138"/>
      <c r="Q1025" s="138"/>
      <c r="R1025" s="138"/>
      <c r="S1025" s="139" t="s">
        <v>11664</v>
      </c>
      <c r="T1025" s="138"/>
      <c r="Z1025" s="130" t="str">
        <f t="shared" si="16"/>
        <v>20(1)卢柳雪</v>
      </c>
    </row>
    <row r="1026" ht="19.5" customHeight="1" spans="1:26">
      <c r="A1026" s="138">
        <v>1022</v>
      </c>
      <c r="B1026" s="138" t="s">
        <v>11668</v>
      </c>
      <c r="C1026" s="138" t="s">
        <v>21</v>
      </c>
      <c r="D1026" s="138" t="s">
        <v>416</v>
      </c>
      <c r="E1026" s="138" t="s">
        <v>11669</v>
      </c>
      <c r="F1026" s="138" t="s">
        <v>24</v>
      </c>
      <c r="G1026" s="138">
        <v>17</v>
      </c>
      <c r="H1026" s="138" t="s">
        <v>18093</v>
      </c>
      <c r="I1026" s="138" t="s">
        <v>321</v>
      </c>
      <c r="J1026" s="138">
        <v>15078612896</v>
      </c>
      <c r="K1026" s="138" t="s">
        <v>27</v>
      </c>
      <c r="L1026" s="159">
        <v>44400</v>
      </c>
      <c r="M1026" s="138" t="s">
        <v>28</v>
      </c>
      <c r="N1026" s="138" t="s">
        <v>30</v>
      </c>
      <c r="O1026" s="159"/>
      <c r="P1026" s="138"/>
      <c r="Q1026" s="138"/>
      <c r="R1026" s="138"/>
      <c r="S1026" s="139" t="s">
        <v>11668</v>
      </c>
      <c r="T1026" s="138"/>
      <c r="Z1026" s="130" t="str">
        <f t="shared" si="16"/>
        <v>20(1)陆泓浩</v>
      </c>
    </row>
    <row r="1027" ht="19.5" customHeight="1" spans="1:26">
      <c r="A1027" s="138">
        <v>1023</v>
      </c>
      <c r="B1027" s="138" t="s">
        <v>11670</v>
      </c>
      <c r="C1027" s="138" t="s">
        <v>21</v>
      </c>
      <c r="D1027" s="138" t="s">
        <v>416</v>
      </c>
      <c r="E1027" s="138" t="s">
        <v>11671</v>
      </c>
      <c r="F1027" s="138" t="s">
        <v>143</v>
      </c>
      <c r="G1027" s="138">
        <v>17</v>
      </c>
      <c r="H1027" s="138" t="s">
        <v>11672</v>
      </c>
      <c r="I1027" s="138" t="s">
        <v>11673</v>
      </c>
      <c r="J1027" s="138" t="s">
        <v>11674</v>
      </c>
      <c r="K1027" s="138" t="s">
        <v>27</v>
      </c>
      <c r="L1027" s="159">
        <v>44395</v>
      </c>
      <c r="M1027" s="138" t="s">
        <v>28</v>
      </c>
      <c r="N1027" s="138" t="s">
        <v>30</v>
      </c>
      <c r="O1027" s="159"/>
      <c r="P1027" s="138"/>
      <c r="Q1027" s="138"/>
      <c r="R1027" s="138"/>
      <c r="S1027" s="139" t="s">
        <v>11670</v>
      </c>
      <c r="T1027" s="138"/>
      <c r="Z1027" s="130" t="str">
        <f t="shared" si="16"/>
        <v>20(1)陆奕湘</v>
      </c>
    </row>
    <row r="1028" ht="19.5" customHeight="1" spans="1:26">
      <c r="A1028" s="138">
        <v>1024</v>
      </c>
      <c r="B1028" s="138" t="s">
        <v>11675</v>
      </c>
      <c r="C1028" s="138" t="s">
        <v>21</v>
      </c>
      <c r="D1028" s="138" t="s">
        <v>416</v>
      </c>
      <c r="E1028" s="138" t="s">
        <v>11676</v>
      </c>
      <c r="F1028" s="138" t="s">
        <v>24</v>
      </c>
      <c r="G1028" s="138">
        <v>17</v>
      </c>
      <c r="H1028" s="138" t="s">
        <v>8386</v>
      </c>
      <c r="I1028" s="138" t="s">
        <v>11677</v>
      </c>
      <c r="J1028" s="138" t="s">
        <v>11678</v>
      </c>
      <c r="K1028" s="138" t="s">
        <v>27</v>
      </c>
      <c r="L1028" s="159">
        <v>44394</v>
      </c>
      <c r="M1028" s="138" t="s">
        <v>1217</v>
      </c>
      <c r="N1028" s="138" t="s">
        <v>30</v>
      </c>
      <c r="O1028" s="159"/>
      <c r="P1028" s="138"/>
      <c r="Q1028" s="138"/>
      <c r="R1028" s="138"/>
      <c r="S1028" s="139" t="s">
        <v>11675</v>
      </c>
      <c r="T1028" s="138"/>
      <c r="Z1028" s="130" t="str">
        <f t="shared" si="16"/>
        <v>20(1)陆泽宇</v>
      </c>
    </row>
    <row r="1029" ht="19.5" customHeight="1" spans="1:26">
      <c r="A1029" s="138">
        <v>1025</v>
      </c>
      <c r="B1029" s="138" t="s">
        <v>11679</v>
      </c>
      <c r="C1029" s="138" t="s">
        <v>21</v>
      </c>
      <c r="D1029" s="138" t="s">
        <v>416</v>
      </c>
      <c r="E1029" s="138" t="s">
        <v>11680</v>
      </c>
      <c r="F1029" s="138" t="s">
        <v>24</v>
      </c>
      <c r="G1029" s="138">
        <v>17</v>
      </c>
      <c r="H1029" s="138" t="s">
        <v>18094</v>
      </c>
      <c r="I1029" s="138" t="s">
        <v>11682</v>
      </c>
      <c r="J1029" s="138" t="s">
        <v>11683</v>
      </c>
      <c r="K1029" s="138" t="s">
        <v>27</v>
      </c>
      <c r="L1029" s="159">
        <v>44397</v>
      </c>
      <c r="M1029" s="138" t="s">
        <v>2455</v>
      </c>
      <c r="N1029" s="138" t="s">
        <v>30</v>
      </c>
      <c r="O1029" s="159"/>
      <c r="P1029" s="138"/>
      <c r="Q1029" s="138" t="s">
        <v>30</v>
      </c>
      <c r="R1029" s="138"/>
      <c r="S1029" s="139" t="s">
        <v>11679</v>
      </c>
      <c r="T1029" s="138"/>
      <c r="U1029" s="130" t="s">
        <v>18086</v>
      </c>
      <c r="Z1029" s="130" t="str">
        <f t="shared" si="16"/>
        <v>20(1)罗宝政</v>
      </c>
    </row>
    <row r="1030" ht="19.5" customHeight="1" spans="1:26">
      <c r="A1030" s="138">
        <v>1026</v>
      </c>
      <c r="B1030" s="138" t="s">
        <v>11684</v>
      </c>
      <c r="C1030" s="138" t="s">
        <v>21</v>
      </c>
      <c r="D1030" s="138" t="s">
        <v>416</v>
      </c>
      <c r="E1030" s="138" t="s">
        <v>11685</v>
      </c>
      <c r="F1030" s="138" t="s">
        <v>24</v>
      </c>
      <c r="G1030" s="138">
        <v>15</v>
      </c>
      <c r="H1030" s="138" t="s">
        <v>118</v>
      </c>
      <c r="I1030" s="138" t="s">
        <v>18095</v>
      </c>
      <c r="J1030" s="138">
        <v>14736271901</v>
      </c>
      <c r="K1030" s="138" t="s">
        <v>27</v>
      </c>
      <c r="L1030" s="159">
        <v>44404</v>
      </c>
      <c r="M1030" s="138" t="s">
        <v>2172</v>
      </c>
      <c r="N1030" s="138" t="s">
        <v>30</v>
      </c>
      <c r="O1030" s="159"/>
      <c r="P1030" s="138"/>
      <c r="Q1030" s="138" t="s">
        <v>30</v>
      </c>
      <c r="R1030" s="138"/>
      <c r="S1030" s="139" t="s">
        <v>11684</v>
      </c>
      <c r="T1030" s="138"/>
      <c r="Z1030" s="130" t="str">
        <f t="shared" si="16"/>
        <v>20(1)罗旺城</v>
      </c>
    </row>
    <row r="1031" ht="19.5" customHeight="1" spans="1:26">
      <c r="A1031" s="138">
        <v>1027</v>
      </c>
      <c r="B1031" s="138" t="s">
        <v>11686</v>
      </c>
      <c r="C1031" s="138" t="s">
        <v>21</v>
      </c>
      <c r="D1031" s="138" t="s">
        <v>416</v>
      </c>
      <c r="E1031" s="138" t="s">
        <v>11687</v>
      </c>
      <c r="F1031" s="138" t="s">
        <v>143</v>
      </c>
      <c r="G1031" s="138">
        <v>16</v>
      </c>
      <c r="H1031" s="138" t="s">
        <v>1812</v>
      </c>
      <c r="I1031" s="138" t="s">
        <v>11688</v>
      </c>
      <c r="J1031" s="138">
        <v>14736270371</v>
      </c>
      <c r="K1031" s="138" t="s">
        <v>27</v>
      </c>
      <c r="L1031" s="159">
        <v>44394</v>
      </c>
      <c r="M1031" s="138" t="s">
        <v>11689</v>
      </c>
      <c r="N1031" s="138" t="s">
        <v>30</v>
      </c>
      <c r="O1031" s="159"/>
      <c r="P1031" s="138"/>
      <c r="Q1031" s="138"/>
      <c r="R1031" s="138"/>
      <c r="S1031" s="139" t="s">
        <v>11686</v>
      </c>
      <c r="T1031" s="138"/>
      <c r="Z1031" s="130" t="str">
        <f t="shared" ref="Z1031:Z1094" si="17">D1031:D5612&amp;E1031:E5612</f>
        <v>20(1)罗玉苑</v>
      </c>
    </row>
    <row r="1032" ht="19.5" customHeight="1" spans="1:26">
      <c r="A1032" s="138">
        <v>1028</v>
      </c>
      <c r="B1032" s="138" t="s">
        <v>11690</v>
      </c>
      <c r="C1032" s="138" t="s">
        <v>21</v>
      </c>
      <c r="D1032" s="138" t="s">
        <v>416</v>
      </c>
      <c r="E1032" s="138" t="s">
        <v>11691</v>
      </c>
      <c r="F1032" s="138" t="s">
        <v>24</v>
      </c>
      <c r="G1032" s="138">
        <v>15</v>
      </c>
      <c r="H1032" s="138" t="s">
        <v>18096</v>
      </c>
      <c r="I1032" s="138" t="s">
        <v>11693</v>
      </c>
      <c r="J1032" s="138" t="s">
        <v>11694</v>
      </c>
      <c r="K1032" s="138" t="s">
        <v>27</v>
      </c>
      <c r="L1032" s="159">
        <v>44396</v>
      </c>
      <c r="M1032" s="138" t="s">
        <v>11695</v>
      </c>
      <c r="N1032" s="138" t="s">
        <v>30</v>
      </c>
      <c r="O1032" s="159"/>
      <c r="P1032" s="138"/>
      <c r="Q1032" s="138"/>
      <c r="R1032" s="138"/>
      <c r="S1032" s="139" t="s">
        <v>11690</v>
      </c>
      <c r="T1032" s="138"/>
      <c r="Z1032" s="130" t="str">
        <f t="shared" si="17"/>
        <v>20(1)马光续</v>
      </c>
    </row>
    <row r="1033" ht="19.5" customHeight="1" spans="1:26">
      <c r="A1033" s="138">
        <v>1029</v>
      </c>
      <c r="B1033" s="138" t="s">
        <v>11696</v>
      </c>
      <c r="C1033" s="138" t="s">
        <v>21</v>
      </c>
      <c r="D1033" s="138" t="s">
        <v>416</v>
      </c>
      <c r="E1033" s="138" t="s">
        <v>11697</v>
      </c>
      <c r="F1033" s="138" t="s">
        <v>24</v>
      </c>
      <c r="G1033" s="138">
        <v>16</v>
      </c>
      <c r="H1033" s="138" t="s">
        <v>11698</v>
      </c>
      <c r="I1033" s="138" t="s">
        <v>11699</v>
      </c>
      <c r="J1033" s="138" t="s">
        <v>11700</v>
      </c>
      <c r="K1033" s="138" t="s">
        <v>27</v>
      </c>
      <c r="L1033" s="159">
        <v>44394</v>
      </c>
      <c r="M1033" s="138" t="s">
        <v>28</v>
      </c>
      <c r="N1033" s="138" t="s">
        <v>27</v>
      </c>
      <c r="O1033" s="159">
        <v>44418</v>
      </c>
      <c r="P1033" s="138" t="s">
        <v>11701</v>
      </c>
      <c r="Q1033" s="138" t="s">
        <v>30</v>
      </c>
      <c r="R1033" s="138" t="s">
        <v>11702</v>
      </c>
      <c r="S1033" s="139" t="s">
        <v>11696</v>
      </c>
      <c r="T1033" s="138" t="s">
        <v>11697</v>
      </c>
      <c r="U1033" s="130" t="s">
        <v>18091</v>
      </c>
      <c r="Z1033" s="130" t="str">
        <f t="shared" si="17"/>
        <v>20(1)蒙福亮</v>
      </c>
    </row>
    <row r="1034" ht="19.5" customHeight="1" spans="1:26">
      <c r="A1034" s="138">
        <v>1030</v>
      </c>
      <c r="B1034" s="138" t="s">
        <v>11707</v>
      </c>
      <c r="C1034" s="138" t="s">
        <v>21</v>
      </c>
      <c r="D1034" s="138" t="s">
        <v>416</v>
      </c>
      <c r="E1034" s="138" t="s">
        <v>2630</v>
      </c>
      <c r="F1034" s="138" t="s">
        <v>24</v>
      </c>
      <c r="G1034" s="138">
        <v>17</v>
      </c>
      <c r="H1034" s="138" t="s">
        <v>11708</v>
      </c>
      <c r="I1034" s="138" t="s">
        <v>11709</v>
      </c>
      <c r="J1034" s="183" t="s">
        <v>11710</v>
      </c>
      <c r="K1034" s="138" t="s">
        <v>27</v>
      </c>
      <c r="L1034" s="159">
        <v>44402</v>
      </c>
      <c r="M1034" s="138" t="s">
        <v>133</v>
      </c>
      <c r="N1034" s="138" t="s">
        <v>30</v>
      </c>
      <c r="O1034" s="159"/>
      <c r="P1034" s="138"/>
      <c r="Q1034" s="138"/>
      <c r="R1034" s="138"/>
      <c r="S1034" s="139" t="s">
        <v>11707</v>
      </c>
      <c r="T1034" s="138"/>
      <c r="Z1034" s="130" t="str">
        <f t="shared" si="17"/>
        <v>20(1)蒙海华</v>
      </c>
    </row>
    <row r="1035" ht="19.5" customHeight="1" spans="1:26">
      <c r="A1035" s="138">
        <v>1031</v>
      </c>
      <c r="B1035" s="138" t="s">
        <v>11711</v>
      </c>
      <c r="C1035" s="138" t="s">
        <v>21</v>
      </c>
      <c r="D1035" s="138" t="s">
        <v>416</v>
      </c>
      <c r="E1035" s="138" t="s">
        <v>11712</v>
      </c>
      <c r="F1035" s="138" t="s">
        <v>24</v>
      </c>
      <c r="G1035" s="138">
        <v>17</v>
      </c>
      <c r="H1035" s="138" t="s">
        <v>5709</v>
      </c>
      <c r="I1035" s="138" t="s">
        <v>11713</v>
      </c>
      <c r="J1035" s="138" t="s">
        <v>11714</v>
      </c>
      <c r="K1035" s="138" t="s">
        <v>27</v>
      </c>
      <c r="L1035" s="159">
        <v>44400</v>
      </c>
      <c r="M1035" s="138" t="s">
        <v>1273</v>
      </c>
      <c r="N1035" s="138" t="s">
        <v>30</v>
      </c>
      <c r="O1035" s="159"/>
      <c r="P1035" s="138"/>
      <c r="Q1035" s="138"/>
      <c r="R1035" s="138"/>
      <c r="S1035" s="139" t="s">
        <v>11711</v>
      </c>
      <c r="T1035" s="138"/>
      <c r="Z1035" s="130" t="str">
        <f t="shared" si="17"/>
        <v>20(1)蒙锦财</v>
      </c>
    </row>
    <row r="1036" ht="19.5" customHeight="1" spans="1:26">
      <c r="A1036" s="138">
        <v>1032</v>
      </c>
      <c r="B1036" s="138" t="s">
        <v>8415</v>
      </c>
      <c r="C1036" s="138" t="s">
        <v>21</v>
      </c>
      <c r="D1036" s="138" t="s">
        <v>416</v>
      </c>
      <c r="E1036" s="138" t="s">
        <v>8416</v>
      </c>
      <c r="F1036" s="138" t="s">
        <v>24</v>
      </c>
      <c r="G1036" s="138">
        <v>16</v>
      </c>
      <c r="H1036" s="138" t="s">
        <v>6502</v>
      </c>
      <c r="I1036" s="138" t="s">
        <v>11716</v>
      </c>
      <c r="J1036" s="138" t="s">
        <v>11717</v>
      </c>
      <c r="K1036" s="138" t="s">
        <v>27</v>
      </c>
      <c r="L1036" s="159">
        <v>44428</v>
      </c>
      <c r="M1036" s="138" t="s">
        <v>2747</v>
      </c>
      <c r="N1036" s="138" t="s">
        <v>30</v>
      </c>
      <c r="O1036" s="159"/>
      <c r="P1036" s="138"/>
      <c r="Q1036" s="138"/>
      <c r="R1036" s="138"/>
      <c r="S1036" s="139" t="s">
        <v>8415</v>
      </c>
      <c r="T1036" s="138"/>
      <c r="Z1036" s="130" t="str">
        <f t="shared" si="17"/>
        <v>20(1)蒙军</v>
      </c>
    </row>
    <row r="1037" ht="19.5" customHeight="1" spans="1:26">
      <c r="A1037" s="138">
        <v>1033</v>
      </c>
      <c r="B1037" s="138" t="s">
        <v>11718</v>
      </c>
      <c r="C1037" s="138" t="s">
        <v>21</v>
      </c>
      <c r="D1037" s="138" t="s">
        <v>416</v>
      </c>
      <c r="E1037" s="138" t="s">
        <v>11719</v>
      </c>
      <c r="F1037" s="138" t="s">
        <v>24</v>
      </c>
      <c r="G1037" s="138">
        <v>17</v>
      </c>
      <c r="H1037" s="138" t="s">
        <v>18097</v>
      </c>
      <c r="I1037" s="138" t="s">
        <v>11721</v>
      </c>
      <c r="J1037" s="138" t="s">
        <v>11722</v>
      </c>
      <c r="K1037" s="138" t="s">
        <v>27</v>
      </c>
      <c r="L1037" s="159">
        <v>44405</v>
      </c>
      <c r="M1037" s="138" t="s">
        <v>6399</v>
      </c>
      <c r="N1037" s="138" t="s">
        <v>30</v>
      </c>
      <c r="O1037" s="159"/>
      <c r="P1037" s="138"/>
      <c r="Q1037" s="138"/>
      <c r="R1037" s="138"/>
      <c r="S1037" s="139" t="s">
        <v>11718</v>
      </c>
      <c r="T1037" s="138"/>
      <c r="Z1037" s="130" t="str">
        <f t="shared" si="17"/>
        <v>20(1)蒙庆</v>
      </c>
    </row>
    <row r="1038" ht="19.5" customHeight="1" spans="1:26">
      <c r="A1038" s="138">
        <v>1034</v>
      </c>
      <c r="B1038" s="138" t="s">
        <v>11723</v>
      </c>
      <c r="C1038" s="138" t="s">
        <v>21</v>
      </c>
      <c r="D1038" s="138" t="s">
        <v>416</v>
      </c>
      <c r="E1038" s="138" t="s">
        <v>11724</v>
      </c>
      <c r="F1038" s="138" t="s">
        <v>143</v>
      </c>
      <c r="G1038" s="138">
        <v>17</v>
      </c>
      <c r="H1038" s="138" t="s">
        <v>11725</v>
      </c>
      <c r="I1038" s="138" t="s">
        <v>11726</v>
      </c>
      <c r="J1038" s="138">
        <v>19127018332</v>
      </c>
      <c r="K1038" s="138" t="s">
        <v>27</v>
      </c>
      <c r="L1038" s="159">
        <v>44403</v>
      </c>
      <c r="M1038" s="138" t="s">
        <v>11727</v>
      </c>
      <c r="N1038" s="138" t="s">
        <v>30</v>
      </c>
      <c r="O1038" s="159"/>
      <c r="P1038" s="138"/>
      <c r="Q1038" s="138" t="s">
        <v>30</v>
      </c>
      <c r="R1038" s="138" t="s">
        <v>11728</v>
      </c>
      <c r="S1038" s="139" t="s">
        <v>11723</v>
      </c>
      <c r="T1038" s="138"/>
      <c r="Z1038" s="130" t="str">
        <f t="shared" si="17"/>
        <v>20(1)蒙音潞</v>
      </c>
    </row>
    <row r="1039" ht="19.5" customHeight="1" spans="1:26">
      <c r="A1039" s="138">
        <v>1035</v>
      </c>
      <c r="B1039" s="138" t="s">
        <v>11729</v>
      </c>
      <c r="C1039" s="138" t="s">
        <v>21</v>
      </c>
      <c r="D1039" s="138" t="s">
        <v>416</v>
      </c>
      <c r="E1039" s="138" t="s">
        <v>11730</v>
      </c>
      <c r="F1039" s="138" t="s">
        <v>24</v>
      </c>
      <c r="G1039" s="138">
        <v>15</v>
      </c>
      <c r="H1039" s="138" t="s">
        <v>18098</v>
      </c>
      <c r="I1039" s="138" t="s">
        <v>11732</v>
      </c>
      <c r="J1039" s="138" t="s">
        <v>11733</v>
      </c>
      <c r="K1039" s="138" t="s">
        <v>27</v>
      </c>
      <c r="L1039" s="159">
        <v>44397</v>
      </c>
      <c r="M1039" s="138" t="s">
        <v>28</v>
      </c>
      <c r="N1039" s="138" t="s">
        <v>30</v>
      </c>
      <c r="O1039" s="159"/>
      <c r="P1039" s="138"/>
      <c r="Q1039" s="138"/>
      <c r="R1039" s="138"/>
      <c r="S1039" s="139" t="s">
        <v>11729</v>
      </c>
      <c r="T1039" s="138"/>
      <c r="Z1039" s="130" t="str">
        <f t="shared" si="17"/>
        <v>20(1)蒙珍宝</v>
      </c>
    </row>
    <row r="1040" ht="19.5" customHeight="1" spans="1:26">
      <c r="A1040" s="138">
        <v>1036</v>
      </c>
      <c r="B1040" s="138" t="s">
        <v>11734</v>
      </c>
      <c r="C1040" s="138" t="s">
        <v>21</v>
      </c>
      <c r="D1040" s="138" t="s">
        <v>416</v>
      </c>
      <c r="E1040" s="138" t="s">
        <v>11735</v>
      </c>
      <c r="F1040" s="138" t="s">
        <v>24</v>
      </c>
      <c r="G1040" s="138">
        <v>16</v>
      </c>
      <c r="H1040" s="138" t="s">
        <v>18099</v>
      </c>
      <c r="I1040" s="138" t="s">
        <v>11737</v>
      </c>
      <c r="J1040" s="138" t="s">
        <v>11738</v>
      </c>
      <c r="K1040" s="138" t="s">
        <v>27</v>
      </c>
      <c r="L1040" s="159">
        <v>44398</v>
      </c>
      <c r="M1040" s="138" t="s">
        <v>11739</v>
      </c>
      <c r="N1040" s="138" t="s">
        <v>30</v>
      </c>
      <c r="O1040" s="159"/>
      <c r="P1040" s="138"/>
      <c r="Q1040" s="138"/>
      <c r="R1040" s="138"/>
      <c r="S1040" s="139" t="s">
        <v>11734</v>
      </c>
      <c r="T1040" s="138"/>
      <c r="Z1040" s="130" t="str">
        <f t="shared" si="17"/>
        <v>20(1)潘恒林</v>
      </c>
    </row>
    <row r="1041" ht="19.5" customHeight="1" spans="1:26">
      <c r="A1041" s="138">
        <v>1037</v>
      </c>
      <c r="B1041" s="138" t="s">
        <v>11748</v>
      </c>
      <c r="C1041" s="138" t="s">
        <v>21</v>
      </c>
      <c r="D1041" s="138" t="s">
        <v>416</v>
      </c>
      <c r="E1041" s="138" t="s">
        <v>11749</v>
      </c>
      <c r="F1041" s="138" t="s">
        <v>24</v>
      </c>
      <c r="G1041" s="138">
        <v>17</v>
      </c>
      <c r="H1041" s="138" t="s">
        <v>11750</v>
      </c>
      <c r="I1041" s="138" t="s">
        <v>11751</v>
      </c>
      <c r="J1041" s="138" t="s">
        <v>11752</v>
      </c>
      <c r="K1041" s="138" t="s">
        <v>27</v>
      </c>
      <c r="L1041" s="159">
        <v>44397</v>
      </c>
      <c r="M1041" s="138" t="s">
        <v>11753</v>
      </c>
      <c r="N1041" s="138" t="s">
        <v>30</v>
      </c>
      <c r="O1041" s="159"/>
      <c r="P1041" s="138"/>
      <c r="Q1041" s="138"/>
      <c r="R1041" s="138"/>
      <c r="S1041" s="139" t="s">
        <v>11748</v>
      </c>
      <c r="T1041" s="138"/>
      <c r="Z1041" s="130" t="str">
        <f t="shared" si="17"/>
        <v>20(1)苏赫</v>
      </c>
    </row>
    <row r="1042" ht="19.5" customHeight="1" spans="1:26">
      <c r="A1042" s="138">
        <v>1038</v>
      </c>
      <c r="B1042" s="138" t="s">
        <v>11754</v>
      </c>
      <c r="C1042" s="138" t="s">
        <v>21</v>
      </c>
      <c r="D1042" s="138" t="s">
        <v>416</v>
      </c>
      <c r="E1042" s="138" t="s">
        <v>11755</v>
      </c>
      <c r="F1042" s="138" t="s">
        <v>24</v>
      </c>
      <c r="G1042" s="138">
        <v>17</v>
      </c>
      <c r="H1042" s="138" t="s">
        <v>11756</v>
      </c>
      <c r="I1042" s="138" t="s">
        <v>11757</v>
      </c>
      <c r="J1042" s="138" t="s">
        <v>11758</v>
      </c>
      <c r="K1042" s="138" t="s">
        <v>27</v>
      </c>
      <c r="L1042" s="159">
        <v>44395</v>
      </c>
      <c r="M1042" s="138" t="s">
        <v>28</v>
      </c>
      <c r="N1042" s="139" t="s">
        <v>27</v>
      </c>
      <c r="O1042" s="159">
        <v>44416</v>
      </c>
      <c r="P1042" s="138" t="s">
        <v>28</v>
      </c>
      <c r="Q1042" s="138"/>
      <c r="R1042" s="138"/>
      <c r="S1042" s="139" t="s">
        <v>11754</v>
      </c>
      <c r="T1042" s="138"/>
      <c r="Z1042" s="130" t="str">
        <f t="shared" si="17"/>
        <v>20(1)覃东旭</v>
      </c>
    </row>
    <row r="1043" ht="19.5" customHeight="1" spans="1:26">
      <c r="A1043" s="138">
        <v>1039</v>
      </c>
      <c r="B1043" s="138" t="s">
        <v>11759</v>
      </c>
      <c r="C1043" s="138" t="s">
        <v>21</v>
      </c>
      <c r="D1043" s="138" t="s">
        <v>416</v>
      </c>
      <c r="E1043" s="138" t="s">
        <v>11760</v>
      </c>
      <c r="F1043" s="138" t="s">
        <v>24</v>
      </c>
      <c r="G1043" s="138">
        <v>17</v>
      </c>
      <c r="H1043" s="138" t="s">
        <v>18100</v>
      </c>
      <c r="I1043" s="138" t="s">
        <v>11762</v>
      </c>
      <c r="J1043" s="138">
        <v>13517585457</v>
      </c>
      <c r="K1043" s="138" t="s">
        <v>27</v>
      </c>
      <c r="L1043" s="159">
        <v>44353</v>
      </c>
      <c r="M1043" s="138" t="s">
        <v>6144</v>
      </c>
      <c r="N1043" s="138" t="s">
        <v>27</v>
      </c>
      <c r="O1043" s="159">
        <v>44373</v>
      </c>
      <c r="P1043" s="138" t="s">
        <v>28</v>
      </c>
      <c r="Q1043" s="138" t="s">
        <v>30</v>
      </c>
      <c r="R1043" s="138"/>
      <c r="S1043" s="139" t="s">
        <v>11759</v>
      </c>
      <c r="T1043" s="138" t="s">
        <v>11760</v>
      </c>
      <c r="Z1043" s="130" t="str">
        <f t="shared" si="17"/>
        <v>20(1)覃高雄</v>
      </c>
    </row>
    <row r="1044" ht="19.5" customHeight="1" spans="1:26">
      <c r="A1044" s="138">
        <v>1040</v>
      </c>
      <c r="B1044" s="138" t="s">
        <v>11763</v>
      </c>
      <c r="C1044" s="138" t="s">
        <v>21</v>
      </c>
      <c r="D1044" s="138" t="s">
        <v>416</v>
      </c>
      <c r="E1044" s="138" t="s">
        <v>11764</v>
      </c>
      <c r="F1044" s="138" t="s">
        <v>24</v>
      </c>
      <c r="G1044" s="138">
        <v>17</v>
      </c>
      <c r="H1044" s="138" t="s">
        <v>18101</v>
      </c>
      <c r="I1044" s="138" t="s">
        <v>11766</v>
      </c>
      <c r="J1044" s="138" t="s">
        <v>11767</v>
      </c>
      <c r="K1044" s="138" t="s">
        <v>27</v>
      </c>
      <c r="L1044" s="159">
        <v>44395</v>
      </c>
      <c r="M1044" s="138" t="s">
        <v>185</v>
      </c>
      <c r="N1044" s="138" t="s">
        <v>30</v>
      </c>
      <c r="O1044" s="159"/>
      <c r="P1044" s="138"/>
      <c r="Q1044" s="138"/>
      <c r="R1044" s="138"/>
      <c r="S1044" s="139" t="s">
        <v>11763</v>
      </c>
      <c r="T1044" s="138"/>
      <c r="Z1044" s="130" t="str">
        <f t="shared" si="17"/>
        <v>20(1)覃冠尊</v>
      </c>
    </row>
    <row r="1045" ht="19.5" customHeight="1" spans="1:26">
      <c r="A1045" s="138">
        <v>1041</v>
      </c>
      <c r="B1045" s="138" t="s">
        <v>11768</v>
      </c>
      <c r="C1045" s="138" t="s">
        <v>21</v>
      </c>
      <c r="D1045" s="138" t="s">
        <v>416</v>
      </c>
      <c r="E1045" s="138" t="s">
        <v>11769</v>
      </c>
      <c r="F1045" s="138" t="s">
        <v>24</v>
      </c>
      <c r="G1045" s="138">
        <v>17</v>
      </c>
      <c r="H1045" s="138" t="s">
        <v>18102</v>
      </c>
      <c r="I1045" s="138" t="s">
        <v>11771</v>
      </c>
      <c r="J1045" s="138" t="s">
        <v>11772</v>
      </c>
      <c r="K1045" s="138" t="s">
        <v>27</v>
      </c>
      <c r="L1045" s="159">
        <v>44394</v>
      </c>
      <c r="M1045" s="138" t="s">
        <v>28</v>
      </c>
      <c r="N1045" s="138" t="s">
        <v>30</v>
      </c>
      <c r="O1045" s="159"/>
      <c r="P1045" s="138"/>
      <c r="Q1045" s="138"/>
      <c r="R1045" s="138"/>
      <c r="S1045" s="139" t="s">
        <v>11768</v>
      </c>
      <c r="T1045" s="138"/>
      <c r="Z1045" s="130" t="str">
        <f t="shared" si="17"/>
        <v>20(1)覃华满</v>
      </c>
    </row>
    <row r="1046" ht="19.5" customHeight="1" spans="1:26">
      <c r="A1046" s="138">
        <v>1042</v>
      </c>
      <c r="B1046" s="138" t="s">
        <v>6482</v>
      </c>
      <c r="C1046" s="138" t="s">
        <v>21</v>
      </c>
      <c r="D1046" s="138" t="s">
        <v>416</v>
      </c>
      <c r="E1046" s="138" t="s">
        <v>1639</v>
      </c>
      <c r="F1046" s="138" t="s">
        <v>24</v>
      </c>
      <c r="G1046" s="138">
        <v>18</v>
      </c>
      <c r="H1046" s="138" t="s">
        <v>18103</v>
      </c>
      <c r="I1046" s="138" t="s">
        <v>11774</v>
      </c>
      <c r="J1046" s="138">
        <v>13237788006</v>
      </c>
      <c r="K1046" s="138" t="s">
        <v>27</v>
      </c>
      <c r="L1046" s="159">
        <v>44401</v>
      </c>
      <c r="M1046" s="138" t="s">
        <v>11775</v>
      </c>
      <c r="N1046" s="138" t="s">
        <v>30</v>
      </c>
      <c r="O1046" s="159"/>
      <c r="P1046" s="138"/>
      <c r="Q1046" s="138"/>
      <c r="R1046" s="138"/>
      <c r="S1046" s="139" t="s">
        <v>6482</v>
      </c>
      <c r="T1046" s="138"/>
      <c r="Z1046" s="130" t="str">
        <f t="shared" si="17"/>
        <v>20(1)覃浪</v>
      </c>
    </row>
    <row r="1047" ht="19.5" customHeight="1" spans="1:26">
      <c r="A1047" s="138">
        <v>1043</v>
      </c>
      <c r="B1047" s="138" t="s">
        <v>11780</v>
      </c>
      <c r="C1047" s="138" t="s">
        <v>21</v>
      </c>
      <c r="D1047" s="138" t="s">
        <v>416</v>
      </c>
      <c r="E1047" s="138" t="s">
        <v>11781</v>
      </c>
      <c r="F1047" s="138" t="s">
        <v>24</v>
      </c>
      <c r="G1047" s="138">
        <v>14</v>
      </c>
      <c r="H1047" s="138" t="s">
        <v>18104</v>
      </c>
      <c r="I1047" s="138" t="s">
        <v>11783</v>
      </c>
      <c r="J1047" s="138" t="s">
        <v>11784</v>
      </c>
      <c r="K1047" s="138" t="s">
        <v>27</v>
      </c>
      <c r="L1047" s="159">
        <v>44395</v>
      </c>
      <c r="M1047" s="138" t="s">
        <v>11785</v>
      </c>
      <c r="N1047" s="138" t="s">
        <v>30</v>
      </c>
      <c r="O1047" s="159"/>
      <c r="P1047" s="138"/>
      <c r="Q1047" s="138"/>
      <c r="R1047" s="138"/>
      <c r="S1047" s="139" t="s">
        <v>11780</v>
      </c>
      <c r="T1047" s="138"/>
      <c r="Z1047" s="130" t="str">
        <f t="shared" si="17"/>
        <v>20(1)覃延东</v>
      </c>
    </row>
    <row r="1048" ht="19.5" customHeight="1" spans="1:26">
      <c r="A1048" s="138">
        <v>1044</v>
      </c>
      <c r="B1048" s="138" t="s">
        <v>11786</v>
      </c>
      <c r="C1048" s="138" t="s">
        <v>21</v>
      </c>
      <c r="D1048" s="138" t="s">
        <v>416</v>
      </c>
      <c r="E1048" s="138" t="s">
        <v>11787</v>
      </c>
      <c r="F1048" s="138" t="s">
        <v>24</v>
      </c>
      <c r="G1048" s="138">
        <v>15</v>
      </c>
      <c r="H1048" s="138" t="s">
        <v>11788</v>
      </c>
      <c r="I1048" s="138" t="s">
        <v>11789</v>
      </c>
      <c r="J1048" s="138" t="s">
        <v>11790</v>
      </c>
      <c r="K1048" s="138" t="s">
        <v>27</v>
      </c>
      <c r="L1048" s="159">
        <v>44398</v>
      </c>
      <c r="M1048" s="138" t="s">
        <v>133</v>
      </c>
      <c r="N1048" s="138" t="s">
        <v>30</v>
      </c>
      <c r="O1048" s="159"/>
      <c r="P1048" s="138"/>
      <c r="Q1048" s="138"/>
      <c r="R1048" s="138"/>
      <c r="S1048" s="139" t="s">
        <v>11786</v>
      </c>
      <c r="T1048" s="138">
        <v>17</v>
      </c>
      <c r="Z1048" s="130" t="str">
        <f t="shared" si="17"/>
        <v>20(1)覃榆钧</v>
      </c>
    </row>
    <row r="1049" ht="19.5" customHeight="1" spans="1:26">
      <c r="A1049" s="138">
        <v>1045</v>
      </c>
      <c r="B1049" s="138" t="s">
        <v>11791</v>
      </c>
      <c r="C1049" s="138" t="s">
        <v>21</v>
      </c>
      <c r="D1049" s="138" t="s">
        <v>416</v>
      </c>
      <c r="E1049" s="138" t="s">
        <v>11792</v>
      </c>
      <c r="F1049" s="138" t="s">
        <v>24</v>
      </c>
      <c r="G1049" s="138">
        <v>17</v>
      </c>
      <c r="H1049" s="138" t="s">
        <v>18105</v>
      </c>
      <c r="I1049" s="138" t="s">
        <v>11794</v>
      </c>
      <c r="J1049" s="138" t="s">
        <v>11795</v>
      </c>
      <c r="K1049" s="138" t="s">
        <v>27</v>
      </c>
      <c r="L1049" s="159">
        <v>44397</v>
      </c>
      <c r="M1049" s="138" t="s">
        <v>2747</v>
      </c>
      <c r="N1049" s="138" t="s">
        <v>30</v>
      </c>
      <c r="O1049" s="159"/>
      <c r="P1049" s="138"/>
      <c r="Q1049" s="138"/>
      <c r="R1049" s="138"/>
      <c r="S1049" s="139" t="s">
        <v>11791</v>
      </c>
      <c r="T1049" s="138"/>
      <c r="Z1049" s="130" t="str">
        <f t="shared" si="17"/>
        <v>20(1)唐天树</v>
      </c>
    </row>
    <row r="1050" ht="19.5" customHeight="1" spans="1:26">
      <c r="A1050" s="138">
        <v>1046</v>
      </c>
      <c r="B1050" s="138" t="s">
        <v>11796</v>
      </c>
      <c r="C1050" s="138" t="s">
        <v>21</v>
      </c>
      <c r="D1050" s="138" t="s">
        <v>416</v>
      </c>
      <c r="E1050" s="138" t="s">
        <v>11293</v>
      </c>
      <c r="F1050" s="138" t="s">
        <v>24</v>
      </c>
      <c r="G1050" s="138">
        <v>17</v>
      </c>
      <c r="H1050" s="138" t="s">
        <v>11797</v>
      </c>
      <c r="I1050" s="138" t="s">
        <v>11798</v>
      </c>
      <c r="J1050" s="138" t="s">
        <v>11799</v>
      </c>
      <c r="K1050" s="138" t="s">
        <v>27</v>
      </c>
      <c r="L1050" s="159">
        <v>44398</v>
      </c>
      <c r="M1050" s="138" t="s">
        <v>11800</v>
      </c>
      <c r="N1050" s="138" t="s">
        <v>30</v>
      </c>
      <c r="O1050" s="159"/>
      <c r="P1050" s="138"/>
      <c r="Q1050" s="138"/>
      <c r="R1050" s="138"/>
      <c r="S1050" s="139" t="s">
        <v>11796</v>
      </c>
      <c r="T1050" s="138"/>
      <c r="Z1050" s="130" t="str">
        <f t="shared" si="17"/>
        <v>20(1)唐伟</v>
      </c>
    </row>
    <row r="1051" ht="19.5" customHeight="1" spans="1:26">
      <c r="A1051" s="138">
        <v>1047</v>
      </c>
      <c r="B1051" s="138" t="s">
        <v>11801</v>
      </c>
      <c r="C1051" s="138" t="s">
        <v>21</v>
      </c>
      <c r="D1051" s="138" t="s">
        <v>416</v>
      </c>
      <c r="E1051" s="138" t="s">
        <v>11802</v>
      </c>
      <c r="F1051" s="138" t="s">
        <v>24</v>
      </c>
      <c r="G1051" s="138">
        <v>17</v>
      </c>
      <c r="H1051" s="138" t="s">
        <v>4418</v>
      </c>
      <c r="I1051" s="138" t="s">
        <v>5697</v>
      </c>
      <c r="J1051" s="138">
        <v>14736229349</v>
      </c>
      <c r="K1051" s="138" t="s">
        <v>27</v>
      </c>
      <c r="L1051" s="159">
        <v>44395</v>
      </c>
      <c r="M1051" s="138" t="s">
        <v>28</v>
      </c>
      <c r="N1051" s="138" t="s">
        <v>30</v>
      </c>
      <c r="O1051" s="159"/>
      <c r="P1051" s="138"/>
      <c r="Q1051" s="138"/>
      <c r="R1051" s="138"/>
      <c r="S1051" s="139" t="s">
        <v>11801</v>
      </c>
      <c r="T1051" s="138"/>
      <c r="Z1051" s="130" t="str">
        <f t="shared" si="17"/>
        <v>20(1)韦炳涛</v>
      </c>
    </row>
    <row r="1052" ht="19.5" customHeight="1" spans="1:26">
      <c r="A1052" s="138">
        <v>1048</v>
      </c>
      <c r="B1052" s="138" t="s">
        <v>11803</v>
      </c>
      <c r="C1052" s="138" t="s">
        <v>21</v>
      </c>
      <c r="D1052" s="138" t="s">
        <v>416</v>
      </c>
      <c r="E1052" s="138" t="s">
        <v>11804</v>
      </c>
      <c r="F1052" s="138" t="s">
        <v>24</v>
      </c>
      <c r="G1052" s="138">
        <v>16</v>
      </c>
      <c r="H1052" s="138" t="s">
        <v>18106</v>
      </c>
      <c r="I1052" s="138" t="s">
        <v>11805</v>
      </c>
      <c r="J1052" s="138">
        <v>18977826112</v>
      </c>
      <c r="K1052" s="138" t="s">
        <v>27</v>
      </c>
      <c r="L1052" s="159">
        <v>44402</v>
      </c>
      <c r="M1052" s="138" t="s">
        <v>11806</v>
      </c>
      <c r="N1052" s="138" t="s">
        <v>30</v>
      </c>
      <c r="O1052" s="159"/>
      <c r="P1052" s="138"/>
      <c r="Q1052" s="138"/>
      <c r="R1052" s="138"/>
      <c r="S1052" s="139" t="s">
        <v>11803</v>
      </c>
      <c r="T1052" s="138"/>
      <c r="Z1052" s="130" t="str">
        <f t="shared" si="17"/>
        <v>20(1)韦昌君</v>
      </c>
    </row>
    <row r="1053" ht="19.5" customHeight="1" spans="1:26">
      <c r="A1053" s="138">
        <v>1049</v>
      </c>
      <c r="B1053" s="138" t="s">
        <v>11807</v>
      </c>
      <c r="C1053" s="138" t="s">
        <v>21</v>
      </c>
      <c r="D1053" s="138" t="s">
        <v>416</v>
      </c>
      <c r="E1053" s="138" t="s">
        <v>11808</v>
      </c>
      <c r="F1053" s="138" t="s">
        <v>24</v>
      </c>
      <c r="G1053" s="138">
        <v>17</v>
      </c>
      <c r="H1053" s="138" t="s">
        <v>18107</v>
      </c>
      <c r="I1053" s="138" t="s">
        <v>11810</v>
      </c>
      <c r="J1053" s="138">
        <v>18378895579</v>
      </c>
      <c r="K1053" s="138" t="s">
        <v>27</v>
      </c>
      <c r="L1053" s="159">
        <v>44398</v>
      </c>
      <c r="M1053" s="138" t="s">
        <v>29</v>
      </c>
      <c r="N1053" s="138" t="s">
        <v>30</v>
      </c>
      <c r="O1053" s="159"/>
      <c r="P1053" s="138"/>
      <c r="Q1053" s="138"/>
      <c r="R1053" s="138"/>
      <c r="S1053" s="139" t="s">
        <v>11807</v>
      </c>
      <c r="T1053" s="138"/>
      <c r="Z1053" s="130" t="str">
        <f t="shared" si="17"/>
        <v>20(1)韦昌析</v>
      </c>
    </row>
    <row r="1054" ht="19.5" customHeight="1" spans="1:26">
      <c r="A1054" s="138">
        <v>1050</v>
      </c>
      <c r="B1054" s="138" t="s">
        <v>11811</v>
      </c>
      <c r="C1054" s="138" t="s">
        <v>21</v>
      </c>
      <c r="D1054" s="138" t="s">
        <v>416</v>
      </c>
      <c r="E1054" s="138" t="s">
        <v>11812</v>
      </c>
      <c r="F1054" s="138" t="s">
        <v>24</v>
      </c>
      <c r="G1054" s="138">
        <v>17</v>
      </c>
      <c r="H1054" s="138" t="s">
        <v>18108</v>
      </c>
      <c r="I1054" s="138" t="s">
        <v>11814</v>
      </c>
      <c r="J1054" s="138" t="s">
        <v>11815</v>
      </c>
      <c r="K1054" s="138" t="s">
        <v>27</v>
      </c>
      <c r="L1054" s="159">
        <v>44410</v>
      </c>
      <c r="M1054" s="138" t="s">
        <v>28</v>
      </c>
      <c r="N1054" s="138" t="s">
        <v>30</v>
      </c>
      <c r="O1054" s="159"/>
      <c r="P1054" s="138"/>
      <c r="Q1054" s="138"/>
      <c r="R1054" s="138"/>
      <c r="S1054" s="139" t="s">
        <v>11811</v>
      </c>
      <c r="T1054" s="138"/>
      <c r="Z1054" s="130" t="str">
        <f t="shared" si="17"/>
        <v>20(1)韦朝影</v>
      </c>
    </row>
    <row r="1055" ht="19.5" customHeight="1" spans="1:26">
      <c r="A1055" s="138">
        <v>1051</v>
      </c>
      <c r="B1055" s="138" t="s">
        <v>11816</v>
      </c>
      <c r="C1055" s="138" t="s">
        <v>21</v>
      </c>
      <c r="D1055" s="138" t="s">
        <v>416</v>
      </c>
      <c r="E1055" s="138" t="s">
        <v>11817</v>
      </c>
      <c r="F1055" s="138" t="s">
        <v>143</v>
      </c>
      <c r="G1055" s="138">
        <v>17</v>
      </c>
      <c r="H1055" s="138" t="s">
        <v>18109</v>
      </c>
      <c r="I1055" s="138" t="s">
        <v>11819</v>
      </c>
      <c r="J1055" s="138" t="s">
        <v>11820</v>
      </c>
      <c r="K1055" s="138" t="s">
        <v>27</v>
      </c>
      <c r="L1055" s="159">
        <v>44397</v>
      </c>
      <c r="M1055" s="138" t="s">
        <v>11821</v>
      </c>
      <c r="N1055" s="138" t="s">
        <v>27</v>
      </c>
      <c r="O1055" s="159">
        <v>44418</v>
      </c>
      <c r="P1055" s="138" t="s">
        <v>11821</v>
      </c>
      <c r="Q1055" s="138"/>
      <c r="R1055" s="138"/>
      <c r="S1055" s="139" t="s">
        <v>11816</v>
      </c>
      <c r="T1055" s="138"/>
      <c r="Z1055" s="130" t="str">
        <f t="shared" si="17"/>
        <v>20(1)韦春景</v>
      </c>
    </row>
    <row r="1056" ht="19.5" customHeight="1" spans="1:26">
      <c r="A1056" s="138">
        <v>1052</v>
      </c>
      <c r="B1056" s="138" t="s">
        <v>11822</v>
      </c>
      <c r="C1056" s="138" t="s">
        <v>21</v>
      </c>
      <c r="D1056" s="138" t="s">
        <v>416</v>
      </c>
      <c r="E1056" s="138" t="s">
        <v>11823</v>
      </c>
      <c r="F1056" s="138" t="s">
        <v>143</v>
      </c>
      <c r="G1056" s="138">
        <v>16</v>
      </c>
      <c r="H1056" s="138" t="s">
        <v>18110</v>
      </c>
      <c r="I1056" s="138" t="s">
        <v>3658</v>
      </c>
      <c r="J1056" s="138" t="s">
        <v>11825</v>
      </c>
      <c r="K1056" s="138" t="s">
        <v>27</v>
      </c>
      <c r="L1056" s="159">
        <v>44396</v>
      </c>
      <c r="M1056" s="138" t="s">
        <v>28</v>
      </c>
      <c r="N1056" s="138" t="s">
        <v>30</v>
      </c>
      <c r="O1056" s="159"/>
      <c r="P1056" s="138"/>
      <c r="Q1056" s="138"/>
      <c r="R1056" s="138"/>
      <c r="S1056" s="139" t="s">
        <v>11822</v>
      </c>
      <c r="T1056" s="138"/>
      <c r="Z1056" s="130" t="str">
        <f t="shared" si="17"/>
        <v>20(1)韦凤萍</v>
      </c>
    </row>
    <row r="1057" ht="19.5" customHeight="1" spans="1:26">
      <c r="A1057" s="138">
        <v>1053</v>
      </c>
      <c r="B1057" s="138" t="s">
        <v>11826</v>
      </c>
      <c r="C1057" s="138" t="s">
        <v>21</v>
      </c>
      <c r="D1057" s="138" t="s">
        <v>416</v>
      </c>
      <c r="E1057" s="138" t="s">
        <v>11827</v>
      </c>
      <c r="F1057" s="138" t="s">
        <v>24</v>
      </c>
      <c r="G1057" s="138">
        <v>17</v>
      </c>
      <c r="H1057" s="138" t="s">
        <v>18111</v>
      </c>
      <c r="I1057" s="138" t="s">
        <v>11829</v>
      </c>
      <c r="J1057" s="138" t="s">
        <v>11830</v>
      </c>
      <c r="K1057" s="138" t="s">
        <v>27</v>
      </c>
      <c r="L1057" s="159">
        <v>44395</v>
      </c>
      <c r="M1057" s="138" t="s">
        <v>28</v>
      </c>
      <c r="N1057" s="138" t="s">
        <v>30</v>
      </c>
      <c r="O1057" s="159"/>
      <c r="P1057" s="138"/>
      <c r="Q1057" s="138"/>
      <c r="R1057" s="138"/>
      <c r="S1057" s="139" t="s">
        <v>11826</v>
      </c>
      <c r="T1057" s="138"/>
      <c r="Z1057" s="130" t="str">
        <f t="shared" si="17"/>
        <v>20(1)韦富才</v>
      </c>
    </row>
    <row r="1058" ht="19.5" customHeight="1" spans="1:26">
      <c r="A1058" s="138">
        <v>1054</v>
      </c>
      <c r="B1058" s="138" t="s">
        <v>11834</v>
      </c>
      <c r="C1058" s="138" t="s">
        <v>21</v>
      </c>
      <c r="D1058" s="138" t="s">
        <v>416</v>
      </c>
      <c r="E1058" s="138" t="s">
        <v>11835</v>
      </c>
      <c r="F1058" s="138" t="s">
        <v>143</v>
      </c>
      <c r="G1058" s="138">
        <v>17</v>
      </c>
      <c r="H1058" s="138" t="s">
        <v>18112</v>
      </c>
      <c r="I1058" s="138" t="s">
        <v>11837</v>
      </c>
      <c r="J1058" s="138" t="s">
        <v>11838</v>
      </c>
      <c r="K1058" s="138" t="s">
        <v>30</v>
      </c>
      <c r="L1058" s="159"/>
      <c r="M1058" s="138"/>
      <c r="N1058" s="138"/>
      <c r="O1058" s="159"/>
      <c r="P1058" s="138"/>
      <c r="Q1058" s="138"/>
      <c r="R1058" s="138"/>
      <c r="S1058" s="139" t="s">
        <v>11834</v>
      </c>
      <c r="T1058" s="138" t="s">
        <v>18113</v>
      </c>
      <c r="Z1058" s="130" t="str">
        <f t="shared" si="17"/>
        <v>20(1)韦兰玲</v>
      </c>
    </row>
    <row r="1059" ht="19.5" customHeight="1" spans="1:26">
      <c r="A1059" s="138">
        <v>1055</v>
      </c>
      <c r="B1059" s="138" t="s">
        <v>11839</v>
      </c>
      <c r="C1059" s="138" t="s">
        <v>21</v>
      </c>
      <c r="D1059" s="138" t="s">
        <v>416</v>
      </c>
      <c r="E1059" s="138" t="s">
        <v>11840</v>
      </c>
      <c r="F1059" s="138" t="s">
        <v>143</v>
      </c>
      <c r="G1059" s="138">
        <v>17</v>
      </c>
      <c r="H1059" s="138" t="s">
        <v>18114</v>
      </c>
      <c r="I1059" s="138" t="s">
        <v>11842</v>
      </c>
      <c r="J1059" s="138" t="s">
        <v>11843</v>
      </c>
      <c r="K1059" s="138" t="s">
        <v>27</v>
      </c>
      <c r="L1059" s="159">
        <v>44395</v>
      </c>
      <c r="M1059" s="138" t="s">
        <v>28</v>
      </c>
      <c r="N1059" s="138" t="s">
        <v>30</v>
      </c>
      <c r="O1059" s="159"/>
      <c r="P1059" s="138"/>
      <c r="Q1059" s="138" t="s">
        <v>30</v>
      </c>
      <c r="R1059" s="138"/>
      <c r="S1059" s="139" t="s">
        <v>11839</v>
      </c>
      <c r="T1059" s="138"/>
      <c r="Z1059" s="130" t="str">
        <f t="shared" si="17"/>
        <v>20(1)韦柳妮</v>
      </c>
    </row>
    <row r="1060" ht="19.5" customHeight="1" spans="1:26">
      <c r="A1060" s="138">
        <v>1056</v>
      </c>
      <c r="B1060" s="138" t="s">
        <v>11844</v>
      </c>
      <c r="C1060" s="138" t="s">
        <v>21</v>
      </c>
      <c r="D1060" s="138" t="s">
        <v>416</v>
      </c>
      <c r="E1060" s="138" t="s">
        <v>5547</v>
      </c>
      <c r="F1060" s="138" t="s">
        <v>24</v>
      </c>
      <c r="G1060" s="138">
        <v>17</v>
      </c>
      <c r="H1060" s="138" t="s">
        <v>18115</v>
      </c>
      <c r="I1060" s="138" t="s">
        <v>11846</v>
      </c>
      <c r="J1060" s="138" t="s">
        <v>11847</v>
      </c>
      <c r="K1060" s="138" t="s">
        <v>27</v>
      </c>
      <c r="L1060" s="159">
        <v>44394</v>
      </c>
      <c r="M1060" s="138" t="s">
        <v>28</v>
      </c>
      <c r="N1060" s="138" t="s">
        <v>30</v>
      </c>
      <c r="O1060" s="159"/>
      <c r="P1060" s="138"/>
      <c r="Q1060" s="138"/>
      <c r="R1060" s="138"/>
      <c r="S1060" s="139" t="s">
        <v>11844</v>
      </c>
      <c r="T1060" s="138"/>
      <c r="Z1060" s="130" t="str">
        <f t="shared" si="17"/>
        <v>20(1)韦平</v>
      </c>
    </row>
    <row r="1061" ht="19.5" customHeight="1" spans="1:26">
      <c r="A1061" s="138">
        <v>1057</v>
      </c>
      <c r="B1061" s="138" t="s">
        <v>11848</v>
      </c>
      <c r="C1061" s="138" t="s">
        <v>21</v>
      </c>
      <c r="D1061" s="138" t="s">
        <v>416</v>
      </c>
      <c r="E1061" s="138" t="s">
        <v>11849</v>
      </c>
      <c r="F1061" s="138" t="s">
        <v>24</v>
      </c>
      <c r="G1061" s="138">
        <v>17</v>
      </c>
      <c r="H1061" s="138" t="s">
        <v>18116</v>
      </c>
      <c r="I1061" s="138" t="s">
        <v>11850</v>
      </c>
      <c r="J1061" s="138" t="s">
        <v>11851</v>
      </c>
      <c r="K1061" s="138" t="s">
        <v>27</v>
      </c>
      <c r="L1061" s="159">
        <v>44407</v>
      </c>
      <c r="M1061" s="138" t="s">
        <v>98</v>
      </c>
      <c r="N1061" s="138" t="s">
        <v>30</v>
      </c>
      <c r="O1061" s="159"/>
      <c r="P1061" s="138"/>
      <c r="Q1061" s="138"/>
      <c r="R1061" s="138"/>
      <c r="S1061" s="139" t="s">
        <v>11848</v>
      </c>
      <c r="T1061" s="138"/>
      <c r="Z1061" s="130" t="str">
        <f t="shared" si="17"/>
        <v>20(1)韦清义</v>
      </c>
    </row>
    <row r="1062" ht="19.5" customHeight="1" spans="1:26">
      <c r="A1062" s="138">
        <v>1058</v>
      </c>
      <c r="B1062" s="138" t="s">
        <v>11852</v>
      </c>
      <c r="C1062" s="138" t="s">
        <v>21</v>
      </c>
      <c r="D1062" s="138" t="s">
        <v>416</v>
      </c>
      <c r="E1062" s="138" t="s">
        <v>11853</v>
      </c>
      <c r="F1062" s="138" t="s">
        <v>143</v>
      </c>
      <c r="G1062" s="138">
        <v>17</v>
      </c>
      <c r="H1062" s="138" t="s">
        <v>18117</v>
      </c>
      <c r="I1062" s="138" t="s">
        <v>2997</v>
      </c>
      <c r="J1062" s="138" t="s">
        <v>11855</v>
      </c>
      <c r="K1062" s="138" t="s">
        <v>27</v>
      </c>
      <c r="L1062" s="159">
        <v>44394</v>
      </c>
      <c r="M1062" s="138" t="s">
        <v>28</v>
      </c>
      <c r="N1062" s="138" t="s">
        <v>30</v>
      </c>
      <c r="O1062" s="159"/>
      <c r="P1062" s="138"/>
      <c r="Q1062" s="138"/>
      <c r="R1062" s="138"/>
      <c r="S1062" s="139" t="s">
        <v>11852</v>
      </c>
      <c r="T1062" s="138"/>
      <c r="Z1062" s="130" t="str">
        <f t="shared" si="17"/>
        <v>20(1)韦如慧</v>
      </c>
    </row>
    <row r="1063" ht="19.5" customHeight="1" spans="1:26">
      <c r="A1063" s="138">
        <v>1059</v>
      </c>
      <c r="B1063" s="138" t="s">
        <v>11856</v>
      </c>
      <c r="C1063" s="138" t="s">
        <v>21</v>
      </c>
      <c r="D1063" s="138" t="s">
        <v>416</v>
      </c>
      <c r="E1063" s="138" t="s">
        <v>11857</v>
      </c>
      <c r="F1063" s="138" t="s">
        <v>24</v>
      </c>
      <c r="G1063" s="138">
        <v>17</v>
      </c>
      <c r="H1063" s="138" t="s">
        <v>18118</v>
      </c>
      <c r="I1063" s="138" t="s">
        <v>11859</v>
      </c>
      <c r="J1063" s="138" t="s">
        <v>11860</v>
      </c>
      <c r="K1063" s="138" t="s">
        <v>27</v>
      </c>
      <c r="L1063" s="159">
        <v>44394</v>
      </c>
      <c r="M1063" s="138" t="s">
        <v>28</v>
      </c>
      <c r="N1063" s="138" t="s">
        <v>30</v>
      </c>
      <c r="O1063" s="159"/>
      <c r="P1063" s="138"/>
      <c r="Q1063" s="138"/>
      <c r="R1063" s="138"/>
      <c r="S1063" s="139" t="s">
        <v>11856</v>
      </c>
      <c r="T1063" s="138"/>
      <c r="Z1063" s="130" t="str">
        <f t="shared" si="17"/>
        <v>20(1)韦寿全</v>
      </c>
    </row>
    <row r="1064" ht="19.5" customHeight="1" spans="1:26">
      <c r="A1064" s="138">
        <v>1060</v>
      </c>
      <c r="B1064" s="138" t="s">
        <v>11861</v>
      </c>
      <c r="C1064" s="138" t="s">
        <v>21</v>
      </c>
      <c r="D1064" s="138" t="s">
        <v>416</v>
      </c>
      <c r="E1064" s="138" t="s">
        <v>11862</v>
      </c>
      <c r="F1064" s="138" t="s">
        <v>143</v>
      </c>
      <c r="G1064" s="138">
        <v>16</v>
      </c>
      <c r="H1064" s="138" t="s">
        <v>18119</v>
      </c>
      <c r="I1064" s="138" t="s">
        <v>11863</v>
      </c>
      <c r="J1064" s="138" t="s">
        <v>11864</v>
      </c>
      <c r="K1064" s="138" t="s">
        <v>27</v>
      </c>
      <c r="L1064" s="159">
        <v>44396</v>
      </c>
      <c r="M1064" s="138" t="s">
        <v>28</v>
      </c>
      <c r="N1064" s="138" t="s">
        <v>30</v>
      </c>
      <c r="O1064" s="159"/>
      <c r="P1064" s="138"/>
      <c r="Q1064" s="138"/>
      <c r="R1064" s="138"/>
      <c r="S1064" s="139" t="s">
        <v>11861</v>
      </c>
      <c r="T1064" s="138"/>
      <c r="Z1064" s="130" t="str">
        <f t="shared" si="17"/>
        <v>20(1)韦斯娜</v>
      </c>
    </row>
    <row r="1065" ht="19.5" customHeight="1" spans="1:26">
      <c r="A1065" s="138">
        <v>1061</v>
      </c>
      <c r="B1065" s="138" t="s">
        <v>11865</v>
      </c>
      <c r="C1065" s="138" t="s">
        <v>21</v>
      </c>
      <c r="D1065" s="138" t="s">
        <v>416</v>
      </c>
      <c r="E1065" s="138" t="s">
        <v>11866</v>
      </c>
      <c r="F1065" s="138" t="s">
        <v>143</v>
      </c>
      <c r="G1065" s="138">
        <v>17</v>
      </c>
      <c r="H1065" s="138" t="s">
        <v>1669</v>
      </c>
      <c r="I1065" s="138" t="s">
        <v>11867</v>
      </c>
      <c r="J1065" s="138">
        <v>15815676709</v>
      </c>
      <c r="K1065" s="138" t="s">
        <v>27</v>
      </c>
      <c r="L1065" s="159">
        <v>44397</v>
      </c>
      <c r="M1065" s="138" t="s">
        <v>6528</v>
      </c>
      <c r="N1065" s="138" t="s">
        <v>30</v>
      </c>
      <c r="O1065" s="159"/>
      <c r="P1065" s="138"/>
      <c r="Q1065" s="138"/>
      <c r="R1065" s="138"/>
      <c r="S1065" s="139" t="s">
        <v>11865</v>
      </c>
      <c r="T1065" s="138"/>
      <c r="Z1065" s="130" t="str">
        <f t="shared" si="17"/>
        <v>20(1)韦文利</v>
      </c>
    </row>
    <row r="1066" ht="19.5" customHeight="1" spans="1:26">
      <c r="A1066" s="138">
        <v>1062</v>
      </c>
      <c r="B1066" s="138" t="s">
        <v>11868</v>
      </c>
      <c r="C1066" s="138" t="s">
        <v>21</v>
      </c>
      <c r="D1066" s="138" t="s">
        <v>416</v>
      </c>
      <c r="E1066" s="138" t="s">
        <v>11869</v>
      </c>
      <c r="F1066" s="138" t="s">
        <v>24</v>
      </c>
      <c r="G1066" s="138">
        <v>17</v>
      </c>
      <c r="H1066" s="138" t="s">
        <v>18120</v>
      </c>
      <c r="I1066" s="138" t="s">
        <v>11871</v>
      </c>
      <c r="J1066" s="138" t="s">
        <v>11872</v>
      </c>
      <c r="K1066" s="138" t="s">
        <v>27</v>
      </c>
      <c r="L1066" s="159">
        <v>44399</v>
      </c>
      <c r="M1066" s="138" t="s">
        <v>28</v>
      </c>
      <c r="N1066" s="138" t="s">
        <v>30</v>
      </c>
      <c r="O1066" s="159"/>
      <c r="P1066" s="138"/>
      <c r="Q1066" s="138" t="s">
        <v>30</v>
      </c>
      <c r="R1066" s="138"/>
      <c r="S1066" s="139" t="s">
        <v>11868</v>
      </c>
      <c r="T1066" s="138"/>
      <c r="Z1066" s="130" t="str">
        <f t="shared" si="17"/>
        <v>20(1)韦香福</v>
      </c>
    </row>
    <row r="1067" ht="19.5" customHeight="1" spans="1:26">
      <c r="A1067" s="138">
        <v>1063</v>
      </c>
      <c r="B1067" s="138" t="s">
        <v>11873</v>
      </c>
      <c r="C1067" s="138" t="s">
        <v>21</v>
      </c>
      <c r="D1067" s="138" t="s">
        <v>416</v>
      </c>
      <c r="E1067" s="138" t="s">
        <v>11874</v>
      </c>
      <c r="F1067" s="138" t="s">
        <v>24</v>
      </c>
      <c r="G1067" s="138">
        <v>17</v>
      </c>
      <c r="H1067" s="138" t="s">
        <v>18121</v>
      </c>
      <c r="I1067" s="138" t="s">
        <v>11876</v>
      </c>
      <c r="J1067" s="138">
        <v>18666398156</v>
      </c>
      <c r="K1067" s="138" t="s">
        <v>27</v>
      </c>
      <c r="L1067" s="159">
        <v>44395</v>
      </c>
      <c r="M1067" s="138" t="s">
        <v>28</v>
      </c>
      <c r="N1067" s="138" t="s">
        <v>30</v>
      </c>
      <c r="O1067" s="159"/>
      <c r="P1067" s="138"/>
      <c r="Q1067" s="138" t="s">
        <v>30</v>
      </c>
      <c r="R1067" s="138"/>
      <c r="S1067" s="139" t="s">
        <v>11873</v>
      </c>
      <c r="T1067" s="138"/>
      <c r="Z1067" s="130" t="str">
        <f t="shared" si="17"/>
        <v>20(1)韦雄耕</v>
      </c>
    </row>
    <row r="1068" ht="19.5" customHeight="1" spans="1:26">
      <c r="A1068" s="138">
        <v>1064</v>
      </c>
      <c r="B1068" s="138" t="s">
        <v>11877</v>
      </c>
      <c r="C1068" s="138" t="s">
        <v>21</v>
      </c>
      <c r="D1068" s="138" t="s">
        <v>416</v>
      </c>
      <c r="E1068" s="138" t="s">
        <v>11878</v>
      </c>
      <c r="F1068" s="138" t="s">
        <v>24</v>
      </c>
      <c r="G1068" s="138">
        <v>17</v>
      </c>
      <c r="H1068" s="138" t="s">
        <v>1350</v>
      </c>
      <c r="I1068" s="138" t="s">
        <v>11879</v>
      </c>
      <c r="J1068" s="138" t="s">
        <v>11880</v>
      </c>
      <c r="K1068" s="138" t="s">
        <v>27</v>
      </c>
      <c r="L1068" s="159">
        <v>44394</v>
      </c>
      <c r="M1068" s="138" t="s">
        <v>4299</v>
      </c>
      <c r="N1068" s="138" t="s">
        <v>30</v>
      </c>
      <c r="O1068" s="159"/>
      <c r="P1068" s="138"/>
      <c r="Q1068" s="138" t="s">
        <v>27</v>
      </c>
      <c r="R1068" s="138" t="s">
        <v>11881</v>
      </c>
      <c r="S1068" s="139" t="s">
        <v>11877</v>
      </c>
      <c r="T1068" s="138"/>
      <c r="Z1068" s="130" t="str">
        <f t="shared" si="17"/>
        <v>20(1)韦耀顺</v>
      </c>
    </row>
    <row r="1069" ht="19.5" customHeight="1" spans="1:26">
      <c r="A1069" s="138">
        <v>1065</v>
      </c>
      <c r="B1069" s="138" t="s">
        <v>11882</v>
      </c>
      <c r="C1069" s="138" t="s">
        <v>21</v>
      </c>
      <c r="D1069" s="138" t="s">
        <v>416</v>
      </c>
      <c r="E1069" s="138" t="s">
        <v>11883</v>
      </c>
      <c r="F1069" s="138" t="s">
        <v>143</v>
      </c>
      <c r="G1069" s="138">
        <v>17</v>
      </c>
      <c r="H1069" s="138" t="s">
        <v>18122</v>
      </c>
      <c r="I1069" s="138" t="s">
        <v>11884</v>
      </c>
      <c r="J1069" s="138" t="s">
        <v>11885</v>
      </c>
      <c r="K1069" s="138" t="s">
        <v>27</v>
      </c>
      <c r="L1069" s="159">
        <v>44394</v>
      </c>
      <c r="M1069" s="138" t="s">
        <v>28</v>
      </c>
      <c r="N1069" s="138" t="s">
        <v>30</v>
      </c>
      <c r="O1069" s="159"/>
      <c r="P1069" s="138"/>
      <c r="Q1069" s="138" t="s">
        <v>30</v>
      </c>
      <c r="R1069" s="138" t="s">
        <v>18123</v>
      </c>
      <c r="S1069" s="139" t="s">
        <v>11882</v>
      </c>
      <c r="T1069" s="138" t="s">
        <v>11883</v>
      </c>
      <c r="Z1069" s="130" t="str">
        <f t="shared" si="17"/>
        <v>20(1)韦园园</v>
      </c>
    </row>
    <row r="1070" ht="19.5" customHeight="1" spans="1:26">
      <c r="A1070" s="138">
        <v>1066</v>
      </c>
      <c r="B1070" s="138" t="s">
        <v>11890</v>
      </c>
      <c r="C1070" s="138" t="s">
        <v>21</v>
      </c>
      <c r="D1070" s="138" t="s">
        <v>416</v>
      </c>
      <c r="E1070" s="138" t="s">
        <v>11891</v>
      </c>
      <c r="F1070" s="138" t="s">
        <v>24</v>
      </c>
      <c r="G1070" s="138">
        <v>17</v>
      </c>
      <c r="H1070" s="138" t="s">
        <v>18124</v>
      </c>
      <c r="I1070" s="138" t="s">
        <v>11378</v>
      </c>
      <c r="J1070" s="138" t="s">
        <v>11893</v>
      </c>
      <c r="K1070" s="138" t="s">
        <v>27</v>
      </c>
      <c r="L1070" s="159">
        <v>44395</v>
      </c>
      <c r="M1070" s="138" t="s">
        <v>28</v>
      </c>
      <c r="N1070" s="138" t="s">
        <v>30</v>
      </c>
      <c r="O1070" s="159"/>
      <c r="P1070" s="138"/>
      <c r="Q1070" s="138" t="s">
        <v>30</v>
      </c>
      <c r="R1070" s="138"/>
      <c r="S1070" s="139" t="s">
        <v>11890</v>
      </c>
      <c r="T1070" s="138" t="s">
        <v>11891</v>
      </c>
      <c r="Z1070" s="130" t="str">
        <f t="shared" si="17"/>
        <v>20(1)韦正纯</v>
      </c>
    </row>
    <row r="1071" ht="19.5" customHeight="1" spans="1:26">
      <c r="A1071" s="138">
        <v>1067</v>
      </c>
      <c r="B1071" s="138" t="s">
        <v>11894</v>
      </c>
      <c r="C1071" s="138" t="s">
        <v>21</v>
      </c>
      <c r="D1071" s="138" t="s">
        <v>416</v>
      </c>
      <c r="E1071" s="138" t="s">
        <v>11895</v>
      </c>
      <c r="F1071" s="138" t="s">
        <v>24</v>
      </c>
      <c r="G1071" s="138">
        <v>17</v>
      </c>
      <c r="H1071" s="138" t="s">
        <v>11896</v>
      </c>
      <c r="I1071" s="138" t="s">
        <v>11897</v>
      </c>
      <c r="J1071" s="138" t="s">
        <v>11898</v>
      </c>
      <c r="K1071" s="138" t="s">
        <v>27</v>
      </c>
      <c r="L1071" s="159">
        <v>44394</v>
      </c>
      <c r="M1071" s="138" t="s">
        <v>28</v>
      </c>
      <c r="N1071" s="138" t="s">
        <v>30</v>
      </c>
      <c r="O1071" s="159"/>
      <c r="P1071" s="138"/>
      <c r="Q1071" s="138"/>
      <c r="R1071" s="138"/>
      <c r="S1071" s="139" t="s">
        <v>11894</v>
      </c>
      <c r="T1071" s="138"/>
      <c r="Z1071" s="130" t="str">
        <f t="shared" si="17"/>
        <v>20(1)杨代管</v>
      </c>
    </row>
    <row r="1072" ht="19.5" customHeight="1" spans="1:26">
      <c r="A1072" s="138">
        <v>1068</v>
      </c>
      <c r="B1072" s="138" t="s">
        <v>11899</v>
      </c>
      <c r="C1072" s="138" t="s">
        <v>21</v>
      </c>
      <c r="D1072" s="138" t="s">
        <v>416</v>
      </c>
      <c r="E1072" s="138" t="s">
        <v>11900</v>
      </c>
      <c r="F1072" s="138" t="s">
        <v>24</v>
      </c>
      <c r="G1072" s="138">
        <v>17</v>
      </c>
      <c r="H1072" s="138" t="s">
        <v>18125</v>
      </c>
      <c r="I1072" s="138" t="s">
        <v>11902</v>
      </c>
      <c r="J1072" s="138" t="s">
        <v>11903</v>
      </c>
      <c r="K1072" s="138" t="s">
        <v>27</v>
      </c>
      <c r="L1072" s="159">
        <v>44399</v>
      </c>
      <c r="M1072" s="138" t="s">
        <v>11904</v>
      </c>
      <c r="N1072" s="138" t="s">
        <v>30</v>
      </c>
      <c r="O1072" s="159"/>
      <c r="P1072" s="138"/>
      <c r="Q1072" s="138"/>
      <c r="R1072" s="138"/>
      <c r="S1072" s="139" t="s">
        <v>11899</v>
      </c>
      <c r="T1072" s="138"/>
      <c r="Z1072" s="130" t="str">
        <f t="shared" si="17"/>
        <v>20(1)易煌</v>
      </c>
    </row>
    <row r="1073" ht="19.5" customHeight="1" spans="1:26">
      <c r="A1073" s="138">
        <v>1069</v>
      </c>
      <c r="B1073" s="138" t="s">
        <v>11886</v>
      </c>
      <c r="C1073" s="138" t="s">
        <v>21</v>
      </c>
      <c r="D1073" s="138" t="s">
        <v>416</v>
      </c>
      <c r="E1073" s="138" t="s">
        <v>11887</v>
      </c>
      <c r="F1073" s="138" t="s">
        <v>24</v>
      </c>
      <c r="G1073" s="138">
        <v>16</v>
      </c>
      <c r="H1073" s="138"/>
      <c r="I1073" s="138"/>
      <c r="J1073" s="138"/>
      <c r="K1073" s="138" t="s">
        <v>27</v>
      </c>
      <c r="L1073" s="159">
        <v>44378</v>
      </c>
      <c r="M1073" s="138" t="s">
        <v>28</v>
      </c>
      <c r="N1073" s="138" t="s">
        <v>30</v>
      </c>
      <c r="O1073" s="159"/>
      <c r="P1073" s="138"/>
      <c r="Q1073" s="138"/>
      <c r="R1073" s="138"/>
      <c r="S1073" s="139" t="s">
        <v>11886</v>
      </c>
      <c r="T1073" s="138"/>
      <c r="Z1073" s="130" t="str">
        <f t="shared" si="17"/>
        <v>20(1)韦增冠</v>
      </c>
    </row>
    <row r="1074" ht="19.5" customHeight="1" spans="1:26">
      <c r="A1074" s="138">
        <v>1071</v>
      </c>
      <c r="B1074" s="138" t="s">
        <v>11729</v>
      </c>
      <c r="C1074" s="138" t="s">
        <v>21</v>
      </c>
      <c r="D1074" s="138" t="s">
        <v>416</v>
      </c>
      <c r="E1074" s="138" t="s">
        <v>11730</v>
      </c>
      <c r="F1074" s="138" t="s">
        <v>24</v>
      </c>
      <c r="G1074" s="138">
        <v>15</v>
      </c>
      <c r="H1074" s="138" t="s">
        <v>18126</v>
      </c>
      <c r="I1074" s="138" t="s">
        <v>11732</v>
      </c>
      <c r="J1074" s="138">
        <v>18278875004</v>
      </c>
      <c r="K1074" s="138" t="s">
        <v>27</v>
      </c>
      <c r="L1074" s="159">
        <v>44404</v>
      </c>
      <c r="M1074" s="138" t="s">
        <v>28</v>
      </c>
      <c r="N1074" s="138" t="s">
        <v>30</v>
      </c>
      <c r="O1074" s="159"/>
      <c r="P1074" s="138"/>
      <c r="Q1074" s="138" t="s">
        <v>30</v>
      </c>
      <c r="R1074" s="138"/>
      <c r="S1074" s="139" t="s">
        <v>11729</v>
      </c>
      <c r="T1074" s="138" t="s">
        <v>11730</v>
      </c>
      <c r="Z1074" s="130" t="str">
        <f t="shared" si="17"/>
        <v>20(1)蒙珍宝</v>
      </c>
    </row>
    <row r="1075" ht="19.5" customHeight="1" spans="1:26">
      <c r="A1075" s="138">
        <v>1072</v>
      </c>
      <c r="B1075" s="138" t="s">
        <v>11905</v>
      </c>
      <c r="C1075" s="138" t="s">
        <v>21</v>
      </c>
      <c r="D1075" s="138" t="s">
        <v>421</v>
      </c>
      <c r="E1075" s="138" t="s">
        <v>11906</v>
      </c>
      <c r="F1075" s="138" t="s">
        <v>143</v>
      </c>
      <c r="G1075" s="138">
        <v>17</v>
      </c>
      <c r="H1075" s="138" t="s">
        <v>18127</v>
      </c>
      <c r="I1075" s="138" t="s">
        <v>11908</v>
      </c>
      <c r="J1075" s="138">
        <v>17807837748</v>
      </c>
      <c r="K1075" s="138" t="s">
        <v>27</v>
      </c>
      <c r="L1075" s="159">
        <v>44395</v>
      </c>
      <c r="M1075" s="138" t="s">
        <v>4327</v>
      </c>
      <c r="N1075" s="138" t="s">
        <v>30</v>
      </c>
      <c r="O1075" s="159"/>
      <c r="P1075" s="138"/>
      <c r="Q1075" s="138" t="s">
        <v>30</v>
      </c>
      <c r="R1075" s="138"/>
      <c r="S1075" s="139" t="s">
        <v>11905</v>
      </c>
      <c r="T1075" s="138"/>
      <c r="Z1075" s="130" t="str">
        <f t="shared" si="17"/>
        <v>20(2)韦咏汕</v>
      </c>
    </row>
    <row r="1076" ht="19.5" customHeight="1" spans="1:26">
      <c r="A1076" s="138">
        <v>1073</v>
      </c>
      <c r="B1076" s="138" t="s">
        <v>11913</v>
      </c>
      <c r="C1076" s="138" t="s">
        <v>21</v>
      </c>
      <c r="D1076" s="138" t="s">
        <v>421</v>
      </c>
      <c r="E1076" s="138" t="s">
        <v>11914</v>
      </c>
      <c r="F1076" s="138" t="s">
        <v>24</v>
      </c>
      <c r="G1076" s="138">
        <v>17</v>
      </c>
      <c r="H1076" s="138" t="s">
        <v>6582</v>
      </c>
      <c r="I1076" s="138" t="s">
        <v>11915</v>
      </c>
      <c r="J1076" s="138">
        <v>13677780227</v>
      </c>
      <c r="K1076" s="138" t="s">
        <v>27</v>
      </c>
      <c r="L1076" s="159">
        <v>44397</v>
      </c>
      <c r="M1076" s="138" t="s">
        <v>6528</v>
      </c>
      <c r="N1076" s="138" t="s">
        <v>30</v>
      </c>
      <c r="O1076" s="159"/>
      <c r="P1076" s="138"/>
      <c r="Q1076" s="138" t="s">
        <v>30</v>
      </c>
      <c r="R1076" s="138"/>
      <c r="S1076" s="139" t="s">
        <v>11913</v>
      </c>
      <c r="T1076" s="138"/>
      <c r="Z1076" s="130" t="str">
        <f t="shared" si="17"/>
        <v>20(2)黄石</v>
      </c>
    </row>
    <row r="1077" ht="19.5" customHeight="1" spans="1:26">
      <c r="A1077" s="138">
        <v>1074</v>
      </c>
      <c r="B1077" s="138" t="s">
        <v>11916</v>
      </c>
      <c r="C1077" s="138" t="s">
        <v>21</v>
      </c>
      <c r="D1077" s="138" t="s">
        <v>421</v>
      </c>
      <c r="E1077" s="138" t="s">
        <v>11917</v>
      </c>
      <c r="F1077" s="138" t="s">
        <v>24</v>
      </c>
      <c r="G1077" s="138">
        <v>16</v>
      </c>
      <c r="H1077" s="138" t="s">
        <v>18128</v>
      </c>
      <c r="I1077" s="138" t="s">
        <v>11919</v>
      </c>
      <c r="J1077" s="138">
        <v>15877820048</v>
      </c>
      <c r="K1077" s="138" t="s">
        <v>27</v>
      </c>
      <c r="L1077" s="159">
        <v>44395</v>
      </c>
      <c r="M1077" s="138" t="s">
        <v>2172</v>
      </c>
      <c r="N1077" s="138" t="s">
        <v>30</v>
      </c>
      <c r="O1077" s="159"/>
      <c r="P1077" s="138"/>
      <c r="Q1077" s="138" t="s">
        <v>30</v>
      </c>
      <c r="R1077" s="138"/>
      <c r="S1077" s="139" t="s">
        <v>11916</v>
      </c>
      <c r="T1077" s="138"/>
      <c r="Z1077" s="130" t="str">
        <f t="shared" si="17"/>
        <v>20(2)黄通政</v>
      </c>
    </row>
    <row r="1078" ht="19.5" customHeight="1" spans="1:26">
      <c r="A1078" s="138">
        <v>1075</v>
      </c>
      <c r="B1078" s="138" t="s">
        <v>11920</v>
      </c>
      <c r="C1078" s="138" t="s">
        <v>21</v>
      </c>
      <c r="D1078" s="138" t="s">
        <v>421</v>
      </c>
      <c r="E1078" s="138" t="s">
        <v>11921</v>
      </c>
      <c r="F1078" s="138" t="s">
        <v>24</v>
      </c>
      <c r="G1078" s="138">
        <v>17</v>
      </c>
      <c r="H1078" s="138" t="s">
        <v>6311</v>
      </c>
      <c r="I1078" s="138" t="s">
        <v>11922</v>
      </c>
      <c r="J1078" s="138">
        <v>13768280200</v>
      </c>
      <c r="K1078" s="138" t="s">
        <v>27</v>
      </c>
      <c r="L1078" s="159">
        <v>44398</v>
      </c>
      <c r="M1078" s="138" t="s">
        <v>2172</v>
      </c>
      <c r="N1078" s="138" t="s">
        <v>30</v>
      </c>
      <c r="O1078" s="159"/>
      <c r="P1078" s="138"/>
      <c r="Q1078" s="138" t="s">
        <v>30</v>
      </c>
      <c r="R1078" s="138"/>
      <c r="S1078" s="139" t="s">
        <v>11920</v>
      </c>
      <c r="T1078" s="138"/>
      <c r="Z1078" s="130" t="str">
        <f t="shared" si="17"/>
        <v>20(2)黄伟业</v>
      </c>
    </row>
    <row r="1079" ht="19.5" customHeight="1" spans="1:26">
      <c r="A1079" s="138">
        <v>1076</v>
      </c>
      <c r="B1079" s="138" t="s">
        <v>11923</v>
      </c>
      <c r="C1079" s="138" t="s">
        <v>21</v>
      </c>
      <c r="D1079" s="138" t="s">
        <v>421</v>
      </c>
      <c r="E1079" s="138" t="s">
        <v>11924</v>
      </c>
      <c r="F1079" s="138" t="s">
        <v>143</v>
      </c>
      <c r="G1079" s="138">
        <v>16</v>
      </c>
      <c r="H1079" s="138" t="s">
        <v>11925</v>
      </c>
      <c r="I1079" s="138" t="s">
        <v>11926</v>
      </c>
      <c r="J1079" s="138" t="s">
        <v>11927</v>
      </c>
      <c r="K1079" s="138" t="s">
        <v>27</v>
      </c>
      <c r="L1079" s="159">
        <v>44401</v>
      </c>
      <c r="M1079" s="138" t="s">
        <v>10614</v>
      </c>
      <c r="N1079" s="138" t="s">
        <v>30</v>
      </c>
      <c r="O1079" s="159"/>
      <c r="P1079" s="138"/>
      <c r="Q1079" s="138" t="s">
        <v>30</v>
      </c>
      <c r="R1079" s="138"/>
      <c r="S1079" s="139" t="s">
        <v>11923</v>
      </c>
      <c r="T1079" s="138"/>
      <c r="Z1079" s="130" t="str">
        <f t="shared" si="17"/>
        <v>20(2)黄晓雅</v>
      </c>
    </row>
    <row r="1080" ht="19.5" customHeight="1" spans="1:26">
      <c r="A1080" s="138">
        <v>1077</v>
      </c>
      <c r="B1080" s="138" t="s">
        <v>11928</v>
      </c>
      <c r="C1080" s="138" t="s">
        <v>21</v>
      </c>
      <c r="D1080" s="138" t="s">
        <v>421</v>
      </c>
      <c r="E1080" s="138" t="s">
        <v>11929</v>
      </c>
      <c r="F1080" s="138" t="s">
        <v>24</v>
      </c>
      <c r="G1080" s="138">
        <v>17</v>
      </c>
      <c r="H1080" s="138" t="s">
        <v>11930</v>
      </c>
      <c r="I1080" s="138" t="s">
        <v>11931</v>
      </c>
      <c r="J1080" s="138" t="s">
        <v>11932</v>
      </c>
      <c r="K1080" s="138" t="s">
        <v>27</v>
      </c>
      <c r="L1080" s="159">
        <v>44395</v>
      </c>
      <c r="M1080" s="138" t="s">
        <v>2172</v>
      </c>
      <c r="N1080" s="138" t="s">
        <v>30</v>
      </c>
      <c r="O1080" s="159"/>
      <c r="P1080" s="138"/>
      <c r="Q1080" s="138" t="s">
        <v>30</v>
      </c>
      <c r="R1080" s="138"/>
      <c r="S1080" s="139" t="s">
        <v>11928</v>
      </c>
      <c r="T1080" s="138"/>
      <c r="Z1080" s="130" t="str">
        <f t="shared" si="17"/>
        <v>20(2)黄孝呈</v>
      </c>
    </row>
    <row r="1081" ht="19.5" customHeight="1" spans="1:26">
      <c r="A1081" s="138">
        <v>1078</v>
      </c>
      <c r="B1081" s="138" t="s">
        <v>11933</v>
      </c>
      <c r="C1081" s="138" t="s">
        <v>21</v>
      </c>
      <c r="D1081" s="138" t="s">
        <v>421</v>
      </c>
      <c r="E1081" s="138" t="s">
        <v>11934</v>
      </c>
      <c r="F1081" s="138" t="s">
        <v>24</v>
      </c>
      <c r="G1081" s="138">
        <v>17</v>
      </c>
      <c r="H1081" s="138" t="s">
        <v>8169</v>
      </c>
      <c r="I1081" s="138" t="s">
        <v>11935</v>
      </c>
      <c r="J1081" s="138" t="s">
        <v>11936</v>
      </c>
      <c r="K1081" s="138" t="s">
        <v>27</v>
      </c>
      <c r="L1081" s="159">
        <v>44396</v>
      </c>
      <c r="M1081" s="138" t="s">
        <v>68</v>
      </c>
      <c r="N1081" s="138" t="s">
        <v>30</v>
      </c>
      <c r="O1081" s="159"/>
      <c r="P1081" s="138"/>
      <c r="Q1081" s="138" t="s">
        <v>30</v>
      </c>
      <c r="R1081" s="138"/>
      <c r="S1081" s="139" t="s">
        <v>11933</v>
      </c>
      <c r="T1081" s="138"/>
      <c r="Z1081" s="130" t="str">
        <f t="shared" si="17"/>
        <v>20(2)黄运奖</v>
      </c>
    </row>
    <row r="1082" ht="19.5" customHeight="1" spans="1:26">
      <c r="A1082" s="138">
        <v>1079</v>
      </c>
      <c r="B1082" s="138" t="s">
        <v>11937</v>
      </c>
      <c r="C1082" s="138" t="s">
        <v>21</v>
      </c>
      <c r="D1082" s="138" t="s">
        <v>421</v>
      </c>
      <c r="E1082" s="138" t="s">
        <v>11938</v>
      </c>
      <c r="F1082" s="138" t="s">
        <v>24</v>
      </c>
      <c r="G1082" s="138">
        <v>17</v>
      </c>
      <c r="H1082" s="138" t="s">
        <v>11939</v>
      </c>
      <c r="I1082" s="138" t="s">
        <v>11940</v>
      </c>
      <c r="J1082" s="138" t="s">
        <v>11941</v>
      </c>
      <c r="K1082" s="138" t="s">
        <v>27</v>
      </c>
      <c r="L1082" s="159">
        <v>44396</v>
      </c>
      <c r="M1082" s="138" t="s">
        <v>133</v>
      </c>
      <c r="N1082" s="138" t="s">
        <v>30</v>
      </c>
      <c r="O1082" s="159"/>
      <c r="P1082" s="138"/>
      <c r="Q1082" s="138" t="s">
        <v>30</v>
      </c>
      <c r="R1082" s="138"/>
      <c r="S1082" s="139" t="s">
        <v>11937</v>
      </c>
      <c r="T1082" s="138"/>
      <c r="Z1082" s="130" t="str">
        <f t="shared" si="17"/>
        <v>20(2)蓝福</v>
      </c>
    </row>
    <row r="1083" ht="19.5" customHeight="1" spans="1:26">
      <c r="A1083" s="138">
        <v>1080</v>
      </c>
      <c r="B1083" s="138" t="s">
        <v>11942</v>
      </c>
      <c r="C1083" s="138" t="s">
        <v>21</v>
      </c>
      <c r="D1083" s="138" t="s">
        <v>421</v>
      </c>
      <c r="E1083" s="138" t="s">
        <v>11943</v>
      </c>
      <c r="F1083" s="138" t="s">
        <v>24</v>
      </c>
      <c r="G1083" s="138">
        <v>17</v>
      </c>
      <c r="H1083" s="138" t="s">
        <v>11944</v>
      </c>
      <c r="I1083" s="138" t="s">
        <v>11945</v>
      </c>
      <c r="J1083" s="138" t="s">
        <v>11946</v>
      </c>
      <c r="K1083" s="138" t="s">
        <v>27</v>
      </c>
      <c r="L1083" s="159">
        <v>44396</v>
      </c>
      <c r="M1083" s="138" t="s">
        <v>2172</v>
      </c>
      <c r="N1083" s="138" t="s">
        <v>30</v>
      </c>
      <c r="O1083" s="159"/>
      <c r="P1083" s="138"/>
      <c r="Q1083" s="138" t="s">
        <v>30</v>
      </c>
      <c r="R1083" s="138"/>
      <c r="S1083" s="139" t="s">
        <v>11942</v>
      </c>
      <c r="T1083" s="138"/>
      <c r="Z1083" s="130" t="str">
        <f t="shared" si="17"/>
        <v>20(2)蓝杰俊</v>
      </c>
    </row>
    <row r="1084" ht="19.5" customHeight="1" spans="1:26">
      <c r="A1084" s="138">
        <v>1081</v>
      </c>
      <c r="B1084" s="138" t="s">
        <v>11947</v>
      </c>
      <c r="C1084" s="138" t="s">
        <v>21</v>
      </c>
      <c r="D1084" s="138" t="s">
        <v>421</v>
      </c>
      <c r="E1084" s="138" t="s">
        <v>11948</v>
      </c>
      <c r="F1084" s="138" t="s">
        <v>143</v>
      </c>
      <c r="G1084" s="138">
        <v>15</v>
      </c>
      <c r="H1084" s="138" t="s">
        <v>18129</v>
      </c>
      <c r="I1084" s="138" t="s">
        <v>11949</v>
      </c>
      <c r="J1084" s="138">
        <v>19976125065</v>
      </c>
      <c r="K1084" s="138" t="s">
        <v>27</v>
      </c>
      <c r="L1084" s="159">
        <v>44396</v>
      </c>
      <c r="M1084" s="138" t="s">
        <v>4894</v>
      </c>
      <c r="N1084" s="138" t="s">
        <v>30</v>
      </c>
      <c r="O1084" s="159"/>
      <c r="P1084" s="138"/>
      <c r="Q1084" s="138" t="s">
        <v>30</v>
      </c>
      <c r="R1084" s="138"/>
      <c r="S1084" s="139" t="s">
        <v>11947</v>
      </c>
      <c r="T1084" s="138"/>
      <c r="Z1084" s="130" t="str">
        <f t="shared" si="17"/>
        <v>20(2)卢秋颖</v>
      </c>
    </row>
    <row r="1085" ht="19.5" customHeight="1" spans="1:26">
      <c r="A1085" s="138">
        <v>1082</v>
      </c>
      <c r="B1085" s="138" t="s">
        <v>11950</v>
      </c>
      <c r="C1085" s="138" t="s">
        <v>21</v>
      </c>
      <c r="D1085" s="138" t="s">
        <v>421</v>
      </c>
      <c r="E1085" s="138" t="s">
        <v>11951</v>
      </c>
      <c r="F1085" s="138" t="s">
        <v>24</v>
      </c>
      <c r="G1085" s="138">
        <v>17</v>
      </c>
      <c r="H1085" s="138" t="s">
        <v>11952</v>
      </c>
      <c r="I1085" s="138" t="s">
        <v>11953</v>
      </c>
      <c r="J1085" s="138" t="s">
        <v>11954</v>
      </c>
      <c r="K1085" s="138" t="s">
        <v>27</v>
      </c>
      <c r="L1085" s="159">
        <v>44400</v>
      </c>
      <c r="M1085" s="138" t="s">
        <v>2172</v>
      </c>
      <c r="N1085" s="138" t="s">
        <v>30</v>
      </c>
      <c r="O1085" s="159"/>
      <c r="P1085" s="138"/>
      <c r="Q1085" s="138" t="s">
        <v>30</v>
      </c>
      <c r="R1085" s="138"/>
      <c r="S1085" s="139" t="s">
        <v>11950</v>
      </c>
      <c r="T1085" s="138"/>
      <c r="Z1085" s="130" t="str">
        <f t="shared" si="17"/>
        <v>20(2)卢胜波</v>
      </c>
    </row>
    <row r="1086" ht="19.5" customHeight="1" spans="1:26">
      <c r="A1086" s="138">
        <v>1083</v>
      </c>
      <c r="B1086" s="138" t="s">
        <v>11955</v>
      </c>
      <c r="C1086" s="138" t="s">
        <v>21</v>
      </c>
      <c r="D1086" s="138" t="s">
        <v>421</v>
      </c>
      <c r="E1086" s="138" t="s">
        <v>11956</v>
      </c>
      <c r="F1086" s="138" t="s">
        <v>143</v>
      </c>
      <c r="G1086" s="138">
        <v>17</v>
      </c>
      <c r="H1086" s="138" t="s">
        <v>11957</v>
      </c>
      <c r="I1086" s="138" t="s">
        <v>11958</v>
      </c>
      <c r="J1086" s="138">
        <v>19978824200</v>
      </c>
      <c r="K1086" s="138" t="s">
        <v>27</v>
      </c>
      <c r="L1086" s="159">
        <v>44394</v>
      </c>
      <c r="M1086" s="138" t="s">
        <v>6528</v>
      </c>
      <c r="N1086" s="139" t="s">
        <v>27</v>
      </c>
      <c r="O1086" s="159">
        <v>44416</v>
      </c>
      <c r="P1086" s="138" t="s">
        <v>6528</v>
      </c>
      <c r="Q1086" s="138" t="s">
        <v>30</v>
      </c>
      <c r="R1086" s="138"/>
      <c r="S1086" s="139" t="s">
        <v>11955</v>
      </c>
      <c r="T1086" s="138"/>
      <c r="U1086" s="130" t="s">
        <v>18130</v>
      </c>
      <c r="Z1086" s="130" t="str">
        <f t="shared" si="17"/>
        <v>20(2)陆秋婷</v>
      </c>
    </row>
    <row r="1087" ht="19.5" customHeight="1" spans="1:26">
      <c r="A1087" s="138">
        <v>1084</v>
      </c>
      <c r="B1087" s="138" t="s">
        <v>11959</v>
      </c>
      <c r="C1087" s="138" t="s">
        <v>21</v>
      </c>
      <c r="D1087" s="138" t="s">
        <v>421</v>
      </c>
      <c r="E1087" s="138" t="s">
        <v>11960</v>
      </c>
      <c r="F1087" s="138" t="s">
        <v>24</v>
      </c>
      <c r="G1087" s="138">
        <v>17</v>
      </c>
      <c r="H1087" s="138" t="s">
        <v>18131</v>
      </c>
      <c r="I1087" s="138" t="s">
        <v>11962</v>
      </c>
      <c r="J1087" s="138">
        <v>13788387997</v>
      </c>
      <c r="K1087" s="138" t="s">
        <v>27</v>
      </c>
      <c r="L1087" s="159">
        <v>44395</v>
      </c>
      <c r="M1087" s="138" t="s">
        <v>2172</v>
      </c>
      <c r="N1087" s="138" t="s">
        <v>30</v>
      </c>
      <c r="O1087" s="159"/>
      <c r="P1087" s="138"/>
      <c r="Q1087" s="138" t="s">
        <v>30</v>
      </c>
      <c r="R1087" s="138"/>
      <c r="S1087" s="139" t="s">
        <v>11959</v>
      </c>
      <c r="T1087" s="138"/>
      <c r="Z1087" s="130" t="str">
        <f t="shared" si="17"/>
        <v>20(2)陆云鑫</v>
      </c>
    </row>
    <row r="1088" ht="19.5" customHeight="1" spans="1:26">
      <c r="A1088" s="138">
        <v>1085</v>
      </c>
      <c r="B1088" s="138" t="s">
        <v>11963</v>
      </c>
      <c r="C1088" s="138" t="s">
        <v>21</v>
      </c>
      <c r="D1088" s="138" t="s">
        <v>421</v>
      </c>
      <c r="E1088" s="138" t="s">
        <v>11964</v>
      </c>
      <c r="F1088" s="138" t="s">
        <v>143</v>
      </c>
      <c r="G1088" s="138">
        <v>17</v>
      </c>
      <c r="H1088" s="138" t="s">
        <v>11965</v>
      </c>
      <c r="I1088" s="138" t="s">
        <v>11966</v>
      </c>
      <c r="J1088" s="138" t="s">
        <v>11967</v>
      </c>
      <c r="K1088" s="138" t="s">
        <v>27</v>
      </c>
      <c r="L1088" s="159">
        <v>44399</v>
      </c>
      <c r="M1088" s="138" t="s">
        <v>133</v>
      </c>
      <c r="N1088" s="138" t="s">
        <v>30</v>
      </c>
      <c r="O1088" s="159"/>
      <c r="P1088" s="138"/>
      <c r="Q1088" s="138" t="s">
        <v>30</v>
      </c>
      <c r="R1088" s="138"/>
      <c r="S1088" s="139" t="s">
        <v>11963</v>
      </c>
      <c r="T1088" s="138"/>
      <c r="Z1088" s="130" t="str">
        <f t="shared" si="17"/>
        <v>20(2)罗艳春</v>
      </c>
    </row>
    <row r="1089" ht="19.5" customHeight="1" spans="1:26">
      <c r="A1089" s="138">
        <v>1086</v>
      </c>
      <c r="B1089" s="138" t="s">
        <v>11968</v>
      </c>
      <c r="C1089" s="138" t="s">
        <v>21</v>
      </c>
      <c r="D1089" s="138" t="s">
        <v>421</v>
      </c>
      <c r="E1089" s="138" t="s">
        <v>11969</v>
      </c>
      <c r="F1089" s="138" t="s">
        <v>24</v>
      </c>
      <c r="G1089" s="138">
        <v>16</v>
      </c>
      <c r="H1089" s="138" t="s">
        <v>18132</v>
      </c>
      <c r="I1089" s="138" t="s">
        <v>11971</v>
      </c>
      <c r="J1089" s="138" t="s">
        <v>11972</v>
      </c>
      <c r="K1089" s="138" t="s">
        <v>27</v>
      </c>
      <c r="L1089" s="159">
        <v>44400</v>
      </c>
      <c r="M1089" s="138" t="s">
        <v>11973</v>
      </c>
      <c r="N1089" s="138" t="s">
        <v>30</v>
      </c>
      <c r="O1089" s="159"/>
      <c r="P1089" s="138"/>
      <c r="Q1089" s="138" t="s">
        <v>30</v>
      </c>
      <c r="R1089" s="138"/>
      <c r="S1089" s="139" t="s">
        <v>11968</v>
      </c>
      <c r="T1089" s="138"/>
      <c r="Z1089" s="130" t="str">
        <f t="shared" si="17"/>
        <v>20(2)毛东影</v>
      </c>
    </row>
    <row r="1090" ht="19.5" customHeight="1" spans="1:26">
      <c r="A1090" s="138">
        <v>1087</v>
      </c>
      <c r="B1090" s="138" t="s">
        <v>11974</v>
      </c>
      <c r="C1090" s="138" t="s">
        <v>21</v>
      </c>
      <c r="D1090" s="138" t="s">
        <v>421</v>
      </c>
      <c r="E1090" s="138" t="s">
        <v>10627</v>
      </c>
      <c r="F1090" s="138" t="s">
        <v>24</v>
      </c>
      <c r="G1090" s="138">
        <v>16</v>
      </c>
      <c r="H1090" s="138" t="s">
        <v>18133</v>
      </c>
      <c r="I1090" s="138" t="s">
        <v>11976</v>
      </c>
      <c r="J1090" s="138" t="s">
        <v>11977</v>
      </c>
      <c r="K1090" s="138" t="s">
        <v>27</v>
      </c>
      <c r="L1090" s="159">
        <v>44397</v>
      </c>
      <c r="M1090" s="138" t="s">
        <v>11978</v>
      </c>
      <c r="N1090" s="138" t="s">
        <v>30</v>
      </c>
      <c r="O1090" s="159"/>
      <c r="P1090" s="138"/>
      <c r="Q1090" s="138" t="s">
        <v>30</v>
      </c>
      <c r="R1090" s="138"/>
      <c r="S1090" s="139" t="s">
        <v>11974</v>
      </c>
      <c r="T1090" s="138"/>
      <c r="Z1090" s="130" t="str">
        <f t="shared" si="17"/>
        <v>20(2)蒙柏</v>
      </c>
    </row>
    <row r="1091" ht="19.5" customHeight="1" spans="1:26">
      <c r="A1091" s="138">
        <v>1088</v>
      </c>
      <c r="B1091" s="138" t="s">
        <v>18134</v>
      </c>
      <c r="C1091" s="138" t="s">
        <v>21</v>
      </c>
      <c r="D1091" s="138" t="s">
        <v>421</v>
      </c>
      <c r="E1091" s="138" t="s">
        <v>6773</v>
      </c>
      <c r="F1091" s="138" t="s">
        <v>24</v>
      </c>
      <c r="G1091" s="138">
        <v>18</v>
      </c>
      <c r="H1091" s="138" t="s">
        <v>18135</v>
      </c>
      <c r="I1091" s="138" t="s">
        <v>18136</v>
      </c>
      <c r="J1091" s="138" t="s">
        <v>18137</v>
      </c>
      <c r="K1091" s="138"/>
      <c r="L1091" s="159"/>
      <c r="M1091" s="138"/>
      <c r="N1091" s="138"/>
      <c r="O1091" s="159"/>
      <c r="P1091" s="138"/>
      <c r="Q1091" s="138" t="s">
        <v>30</v>
      </c>
      <c r="R1091" s="138"/>
      <c r="S1091" s="139" t="s">
        <v>18134</v>
      </c>
      <c r="T1091" s="138" t="s">
        <v>18138</v>
      </c>
      <c r="Z1091" s="130" t="str">
        <f t="shared" si="17"/>
        <v>20(2)蒙宁</v>
      </c>
    </row>
    <row r="1092" ht="19.5" customHeight="1" spans="1:26">
      <c r="A1092" s="138">
        <v>1089</v>
      </c>
      <c r="B1092" s="138" t="s">
        <v>11990</v>
      </c>
      <c r="C1092" s="138" t="s">
        <v>21</v>
      </c>
      <c r="D1092" s="138" t="s">
        <v>421</v>
      </c>
      <c r="E1092" s="138" t="s">
        <v>11991</v>
      </c>
      <c r="F1092" s="138" t="s">
        <v>24</v>
      </c>
      <c r="G1092" s="138">
        <v>18</v>
      </c>
      <c r="H1092" s="138" t="s">
        <v>18139</v>
      </c>
      <c r="I1092" s="138" t="s">
        <v>11992</v>
      </c>
      <c r="J1092" s="138">
        <v>15977887835</v>
      </c>
      <c r="K1092" s="138" t="s">
        <v>27</v>
      </c>
      <c r="L1092" s="159">
        <v>44396</v>
      </c>
      <c r="M1092" s="138" t="s">
        <v>4424</v>
      </c>
      <c r="N1092" s="138" t="s">
        <v>30</v>
      </c>
      <c r="O1092" s="159"/>
      <c r="P1092" s="138"/>
      <c r="Q1092" s="138" t="s">
        <v>30</v>
      </c>
      <c r="R1092" s="138"/>
      <c r="S1092" s="139" t="s">
        <v>11990</v>
      </c>
      <c r="T1092" s="138"/>
      <c r="Z1092" s="130" t="str">
        <f t="shared" si="17"/>
        <v>20(2)覃庚</v>
      </c>
    </row>
    <row r="1093" ht="19.5" customHeight="1" spans="1:26">
      <c r="A1093" s="138">
        <v>1090</v>
      </c>
      <c r="B1093" s="138" t="s">
        <v>11993</v>
      </c>
      <c r="C1093" s="138" t="s">
        <v>21</v>
      </c>
      <c r="D1093" s="138" t="s">
        <v>421</v>
      </c>
      <c r="E1093" s="138" t="s">
        <v>11994</v>
      </c>
      <c r="F1093" s="138" t="s">
        <v>24</v>
      </c>
      <c r="G1093" s="138">
        <v>17</v>
      </c>
      <c r="H1093" s="138" t="s">
        <v>4126</v>
      </c>
      <c r="I1093" s="138" t="s">
        <v>11995</v>
      </c>
      <c r="J1093" s="138" t="s">
        <v>11996</v>
      </c>
      <c r="K1093" s="138" t="s">
        <v>27</v>
      </c>
      <c r="L1093" s="159">
        <v>44396</v>
      </c>
      <c r="M1093" s="138" t="s">
        <v>68</v>
      </c>
      <c r="N1093" s="138" t="s">
        <v>30</v>
      </c>
      <c r="O1093" s="159"/>
      <c r="P1093" s="138"/>
      <c r="Q1093" s="138" t="s">
        <v>30</v>
      </c>
      <c r="R1093" s="138"/>
      <c r="S1093" s="139" t="s">
        <v>11993</v>
      </c>
      <c r="T1093" s="138"/>
      <c r="U1093" s="130" t="s">
        <v>18140</v>
      </c>
      <c r="Z1093" s="130" t="str">
        <f t="shared" si="17"/>
        <v>20(2)覃健</v>
      </c>
    </row>
    <row r="1094" ht="19.5" customHeight="1" spans="1:26">
      <c r="A1094" s="138">
        <v>1091</v>
      </c>
      <c r="B1094" s="138" t="s">
        <v>11997</v>
      </c>
      <c r="C1094" s="138" t="s">
        <v>21</v>
      </c>
      <c r="D1094" s="138" t="s">
        <v>421</v>
      </c>
      <c r="E1094" s="138" t="s">
        <v>11998</v>
      </c>
      <c r="F1094" s="138" t="s">
        <v>24</v>
      </c>
      <c r="G1094" s="138">
        <v>19</v>
      </c>
      <c r="H1094" s="138" t="s">
        <v>11999</v>
      </c>
      <c r="I1094" s="138" t="s">
        <v>12000</v>
      </c>
      <c r="J1094" s="138" t="s">
        <v>12001</v>
      </c>
      <c r="K1094" s="138" t="s">
        <v>27</v>
      </c>
      <c r="L1094" s="159">
        <v>44404</v>
      </c>
      <c r="M1094" s="138" t="s">
        <v>2172</v>
      </c>
      <c r="N1094" s="138" t="s">
        <v>30</v>
      </c>
      <c r="O1094" s="159"/>
      <c r="P1094" s="138"/>
      <c r="Q1094" s="138" t="s">
        <v>30</v>
      </c>
      <c r="R1094" s="138"/>
      <c r="S1094" s="139" t="s">
        <v>11997</v>
      </c>
      <c r="T1094" s="138"/>
      <c r="U1094" s="130" t="s">
        <v>18130</v>
      </c>
      <c r="Z1094" s="130" t="str">
        <f t="shared" si="17"/>
        <v>20(2)覃梁葆</v>
      </c>
    </row>
    <row r="1095" ht="19.5" customHeight="1" spans="1:26">
      <c r="A1095" s="138">
        <v>1092</v>
      </c>
      <c r="B1095" s="138" t="s">
        <v>12007</v>
      </c>
      <c r="C1095" s="138" t="s">
        <v>21</v>
      </c>
      <c r="D1095" s="138" t="s">
        <v>421</v>
      </c>
      <c r="E1095" s="138" t="s">
        <v>12008</v>
      </c>
      <c r="F1095" s="138" t="s">
        <v>24</v>
      </c>
      <c r="G1095" s="138">
        <v>18</v>
      </c>
      <c r="H1095" s="138" t="s">
        <v>12009</v>
      </c>
      <c r="I1095" s="138" t="s">
        <v>12010</v>
      </c>
      <c r="J1095" s="138" t="s">
        <v>12011</v>
      </c>
      <c r="K1095" s="138" t="s">
        <v>27</v>
      </c>
      <c r="L1095" s="159">
        <v>44396</v>
      </c>
      <c r="M1095" s="138" t="s">
        <v>6798</v>
      </c>
      <c r="N1095" s="138" t="s">
        <v>30</v>
      </c>
      <c r="O1095" s="159"/>
      <c r="P1095" s="138"/>
      <c r="Q1095" s="138" t="s">
        <v>30</v>
      </c>
      <c r="R1095" s="138"/>
      <c r="S1095" s="139" t="s">
        <v>12007</v>
      </c>
      <c r="T1095" s="138"/>
      <c r="Z1095" s="130" t="str">
        <f t="shared" ref="Z1095:Z1158" si="18">D1095:D5676&amp;E1095:E5676</f>
        <v>20(2)覃日泉</v>
      </c>
    </row>
    <row r="1096" ht="19.5" customHeight="1" spans="1:26">
      <c r="A1096" s="138">
        <v>1093</v>
      </c>
      <c r="B1096" s="138" t="s">
        <v>12012</v>
      </c>
      <c r="C1096" s="138" t="s">
        <v>21</v>
      </c>
      <c r="D1096" s="138" t="s">
        <v>421</v>
      </c>
      <c r="E1096" s="138" t="s">
        <v>12013</v>
      </c>
      <c r="F1096" s="138" t="s">
        <v>24</v>
      </c>
      <c r="G1096" s="138">
        <v>16</v>
      </c>
      <c r="H1096" s="138" t="s">
        <v>18141</v>
      </c>
      <c r="I1096" s="138" t="s">
        <v>12014</v>
      </c>
      <c r="J1096" s="138">
        <v>19978831038</v>
      </c>
      <c r="K1096" s="138" t="s">
        <v>27</v>
      </c>
      <c r="L1096" s="159">
        <v>44395</v>
      </c>
      <c r="M1096" s="138" t="s">
        <v>2172</v>
      </c>
      <c r="N1096" s="138" t="s">
        <v>30</v>
      </c>
      <c r="O1096" s="159"/>
      <c r="P1096" s="138"/>
      <c r="Q1096" s="138" t="s">
        <v>30</v>
      </c>
      <c r="R1096" s="138"/>
      <c r="S1096" s="139" t="s">
        <v>12012</v>
      </c>
      <c r="T1096" s="138"/>
      <c r="Z1096" s="130" t="str">
        <f t="shared" si="18"/>
        <v>20(2)覃文良</v>
      </c>
    </row>
    <row r="1097" ht="19.5" customHeight="1" spans="1:26">
      <c r="A1097" s="138">
        <v>1094</v>
      </c>
      <c r="B1097" s="138" t="s">
        <v>12015</v>
      </c>
      <c r="C1097" s="138" t="s">
        <v>21</v>
      </c>
      <c r="D1097" s="138" t="s">
        <v>421</v>
      </c>
      <c r="E1097" s="138" t="s">
        <v>12016</v>
      </c>
      <c r="F1097" s="138" t="s">
        <v>24</v>
      </c>
      <c r="G1097" s="138">
        <v>17</v>
      </c>
      <c r="H1097" s="138" t="s">
        <v>18142</v>
      </c>
      <c r="I1097" s="138" t="s">
        <v>12018</v>
      </c>
      <c r="J1097" s="138">
        <v>13471802770</v>
      </c>
      <c r="K1097" s="138" t="s">
        <v>27</v>
      </c>
      <c r="L1097" s="159">
        <v>44405</v>
      </c>
      <c r="M1097" s="138" t="s">
        <v>6224</v>
      </c>
      <c r="N1097" s="138" t="s">
        <v>30</v>
      </c>
      <c r="O1097" s="159"/>
      <c r="P1097" s="138"/>
      <c r="Q1097" s="138" t="s">
        <v>30</v>
      </c>
      <c r="R1097" s="138"/>
      <c r="S1097" s="139" t="s">
        <v>12015</v>
      </c>
      <c r="T1097" s="138"/>
      <c r="U1097" s="130" t="s">
        <v>18130</v>
      </c>
      <c r="Z1097" s="130" t="str">
        <f t="shared" si="18"/>
        <v>20(2)唐明旺</v>
      </c>
    </row>
    <row r="1098" ht="19.5" customHeight="1" spans="1:26">
      <c r="A1098" s="138">
        <v>1095</v>
      </c>
      <c r="B1098" s="138" t="s">
        <v>12019</v>
      </c>
      <c r="C1098" s="138" t="s">
        <v>21</v>
      </c>
      <c r="D1098" s="138" t="s">
        <v>421</v>
      </c>
      <c r="E1098" s="138" t="s">
        <v>12020</v>
      </c>
      <c r="F1098" s="138" t="s">
        <v>143</v>
      </c>
      <c r="G1098" s="138">
        <v>16</v>
      </c>
      <c r="H1098" s="138" t="s">
        <v>4856</v>
      </c>
      <c r="I1098" s="138" t="s">
        <v>12021</v>
      </c>
      <c r="J1098" s="138" t="s">
        <v>12022</v>
      </c>
      <c r="K1098" s="138" t="s">
        <v>27</v>
      </c>
      <c r="L1098" s="159">
        <v>44394</v>
      </c>
      <c r="M1098" s="138" t="s">
        <v>1217</v>
      </c>
      <c r="N1098" s="138" t="s">
        <v>30</v>
      </c>
      <c r="O1098" s="159"/>
      <c r="P1098" s="138"/>
      <c r="Q1098" s="138" t="s">
        <v>30</v>
      </c>
      <c r="R1098" s="138"/>
      <c r="S1098" s="139" t="s">
        <v>12019</v>
      </c>
      <c r="T1098" s="138"/>
      <c r="Z1098" s="130" t="str">
        <f t="shared" si="18"/>
        <v>20(2)唐雪梦</v>
      </c>
    </row>
    <row r="1099" ht="19.5" customHeight="1" spans="1:26">
      <c r="A1099" s="138">
        <v>1096</v>
      </c>
      <c r="B1099" s="138" t="s">
        <v>12023</v>
      </c>
      <c r="C1099" s="138" t="s">
        <v>21</v>
      </c>
      <c r="D1099" s="138" t="s">
        <v>421</v>
      </c>
      <c r="E1099" s="138" t="s">
        <v>12024</v>
      </c>
      <c r="F1099" s="138" t="s">
        <v>24</v>
      </c>
      <c r="G1099" s="138">
        <v>17</v>
      </c>
      <c r="H1099" s="138" t="s">
        <v>12025</v>
      </c>
      <c r="I1099" s="138" t="s">
        <v>12026</v>
      </c>
      <c r="J1099" s="138">
        <v>17376186419</v>
      </c>
      <c r="K1099" s="138" t="s">
        <v>27</v>
      </c>
      <c r="L1099" s="159">
        <v>44395</v>
      </c>
      <c r="M1099" s="138" t="s">
        <v>2747</v>
      </c>
      <c r="N1099" s="138" t="s">
        <v>27</v>
      </c>
      <c r="O1099" s="159">
        <v>44416</v>
      </c>
      <c r="P1099" s="138" t="s">
        <v>2747</v>
      </c>
      <c r="Q1099" s="138" t="s">
        <v>30</v>
      </c>
      <c r="R1099" s="138"/>
      <c r="S1099" s="139" t="s">
        <v>12023</v>
      </c>
      <c r="T1099" s="138"/>
      <c r="Z1099" s="130" t="str">
        <f t="shared" si="18"/>
        <v>20(2)唐运乔</v>
      </c>
    </row>
    <row r="1100" ht="19.5" customHeight="1" spans="1:26">
      <c r="A1100" s="138">
        <v>1097</v>
      </c>
      <c r="B1100" s="138" t="s">
        <v>12027</v>
      </c>
      <c r="C1100" s="138" t="s">
        <v>21</v>
      </c>
      <c r="D1100" s="138" t="s">
        <v>421</v>
      </c>
      <c r="E1100" s="138" t="s">
        <v>12028</v>
      </c>
      <c r="F1100" s="138" t="s">
        <v>24</v>
      </c>
      <c r="G1100" s="138">
        <v>17</v>
      </c>
      <c r="H1100" s="138" t="s">
        <v>18143</v>
      </c>
      <c r="I1100" s="138" t="s">
        <v>12030</v>
      </c>
      <c r="J1100" s="138" t="s">
        <v>12031</v>
      </c>
      <c r="K1100" s="138" t="s">
        <v>27</v>
      </c>
      <c r="L1100" s="159">
        <v>44397</v>
      </c>
      <c r="M1100" s="138" t="s">
        <v>28</v>
      </c>
      <c r="N1100" s="138" t="s">
        <v>30</v>
      </c>
      <c r="O1100" s="159"/>
      <c r="P1100" s="138"/>
      <c r="Q1100" s="138" t="s">
        <v>30</v>
      </c>
      <c r="R1100" s="138"/>
      <c r="S1100" s="139" t="s">
        <v>12027</v>
      </c>
      <c r="T1100" s="138"/>
      <c r="U1100" s="130" t="s">
        <v>18144</v>
      </c>
      <c r="Z1100" s="130" t="str">
        <f t="shared" si="18"/>
        <v>20(2)王志亮</v>
      </c>
    </row>
    <row r="1101" ht="19.5" customHeight="1" spans="1:26">
      <c r="A1101" s="138">
        <v>1098</v>
      </c>
      <c r="B1101" s="138" t="s">
        <v>12032</v>
      </c>
      <c r="C1101" s="138" t="s">
        <v>21</v>
      </c>
      <c r="D1101" s="138" t="s">
        <v>421</v>
      </c>
      <c r="E1101" s="138" t="s">
        <v>12033</v>
      </c>
      <c r="F1101" s="138" t="s">
        <v>24</v>
      </c>
      <c r="G1101" s="138">
        <v>13</v>
      </c>
      <c r="H1101" s="138" t="s">
        <v>12034</v>
      </c>
      <c r="I1101" s="138" t="s">
        <v>3099</v>
      </c>
      <c r="J1101" s="138" t="s">
        <v>12035</v>
      </c>
      <c r="K1101" s="138" t="s">
        <v>27</v>
      </c>
      <c r="L1101" s="159">
        <v>44411</v>
      </c>
      <c r="M1101" s="138" t="s">
        <v>28</v>
      </c>
      <c r="N1101" s="138" t="s">
        <v>30</v>
      </c>
      <c r="O1101" s="159"/>
      <c r="P1101" s="138"/>
      <c r="Q1101" s="138" t="s">
        <v>30</v>
      </c>
      <c r="R1101" s="138"/>
      <c r="S1101" s="139" t="s">
        <v>12032</v>
      </c>
      <c r="T1101" s="138"/>
      <c r="Z1101" s="130" t="str">
        <f t="shared" si="18"/>
        <v>20(2)韦宝伦</v>
      </c>
    </row>
    <row r="1102" ht="19.5" customHeight="1" spans="1:26">
      <c r="A1102" s="138">
        <v>1099</v>
      </c>
      <c r="B1102" s="138" t="s">
        <v>12036</v>
      </c>
      <c r="C1102" s="138" t="s">
        <v>21</v>
      </c>
      <c r="D1102" s="138" t="s">
        <v>421</v>
      </c>
      <c r="E1102" s="138" t="s">
        <v>12037</v>
      </c>
      <c r="F1102" s="138" t="s">
        <v>24</v>
      </c>
      <c r="G1102" s="138">
        <v>17</v>
      </c>
      <c r="H1102" s="138" t="s">
        <v>18145</v>
      </c>
      <c r="I1102" s="138" t="s">
        <v>3499</v>
      </c>
      <c r="J1102" s="138">
        <v>13557280455</v>
      </c>
      <c r="K1102" s="138" t="s">
        <v>27</v>
      </c>
      <c r="L1102" s="159">
        <v>44394</v>
      </c>
      <c r="M1102" s="138" t="s">
        <v>2172</v>
      </c>
      <c r="N1102" s="138" t="s">
        <v>30</v>
      </c>
      <c r="O1102" s="159"/>
      <c r="P1102" s="138"/>
      <c r="Q1102" s="138" t="s">
        <v>30</v>
      </c>
      <c r="R1102" s="138"/>
      <c r="S1102" s="139" t="s">
        <v>12036</v>
      </c>
      <c r="T1102" s="138"/>
      <c r="Z1102" s="130" t="str">
        <f t="shared" si="18"/>
        <v>20(2)韦继淇</v>
      </c>
    </row>
    <row r="1103" ht="19.5" customHeight="1" spans="1:26">
      <c r="A1103" s="138">
        <v>1100</v>
      </c>
      <c r="B1103" s="138" t="s">
        <v>12039</v>
      </c>
      <c r="C1103" s="138" t="s">
        <v>21</v>
      </c>
      <c r="D1103" s="138" t="s">
        <v>421</v>
      </c>
      <c r="E1103" s="138" t="s">
        <v>12040</v>
      </c>
      <c r="F1103" s="138" t="s">
        <v>24</v>
      </c>
      <c r="G1103" s="138">
        <v>16</v>
      </c>
      <c r="H1103" s="138" t="s">
        <v>18146</v>
      </c>
      <c r="I1103" s="138" t="s">
        <v>12042</v>
      </c>
      <c r="J1103" s="138">
        <v>15878685384</v>
      </c>
      <c r="K1103" s="138" t="s">
        <v>27</v>
      </c>
      <c r="L1103" s="159">
        <v>44394</v>
      </c>
      <c r="M1103" s="138" t="s">
        <v>2172</v>
      </c>
      <c r="N1103" s="138" t="s">
        <v>30</v>
      </c>
      <c r="O1103" s="159"/>
      <c r="P1103" s="138"/>
      <c r="Q1103" s="138" t="s">
        <v>30</v>
      </c>
      <c r="R1103" s="138"/>
      <c r="S1103" s="139" t="s">
        <v>12039</v>
      </c>
      <c r="T1103" s="138"/>
      <c r="Z1103" s="130" t="str">
        <f t="shared" si="18"/>
        <v>20(2)韦嘉康</v>
      </c>
    </row>
    <row r="1104" ht="19.5" customHeight="1" spans="1:26">
      <c r="A1104" s="138">
        <v>1101</v>
      </c>
      <c r="B1104" s="138" t="s">
        <v>12043</v>
      </c>
      <c r="C1104" s="138" t="s">
        <v>21</v>
      </c>
      <c r="D1104" s="138" t="s">
        <v>421</v>
      </c>
      <c r="E1104" s="138" t="s">
        <v>12044</v>
      </c>
      <c r="F1104" s="138" t="s">
        <v>24</v>
      </c>
      <c r="G1104" s="138">
        <v>17</v>
      </c>
      <c r="H1104" s="138" t="s">
        <v>18147</v>
      </c>
      <c r="I1104" s="138" t="s">
        <v>12046</v>
      </c>
      <c r="J1104" s="138">
        <v>15277851006</v>
      </c>
      <c r="K1104" s="138" t="s">
        <v>27</v>
      </c>
      <c r="L1104" s="159">
        <v>44394</v>
      </c>
      <c r="M1104" s="138" t="s">
        <v>2172</v>
      </c>
      <c r="N1104" s="138" t="s">
        <v>30</v>
      </c>
      <c r="O1104" s="159">
        <v>44417</v>
      </c>
      <c r="P1104" s="138" t="s">
        <v>12047</v>
      </c>
      <c r="Q1104" s="138" t="s">
        <v>30</v>
      </c>
      <c r="R1104" s="138" t="s">
        <v>18148</v>
      </c>
      <c r="S1104" s="139" t="s">
        <v>12043</v>
      </c>
      <c r="T1104" s="138"/>
      <c r="Z1104" s="130" t="str">
        <f t="shared" si="18"/>
        <v>20(2)韦康顺</v>
      </c>
    </row>
    <row r="1105" ht="19.5" customHeight="1" spans="1:26">
      <c r="A1105" s="138">
        <v>1102</v>
      </c>
      <c r="B1105" s="138" t="s">
        <v>12049</v>
      </c>
      <c r="C1105" s="138" t="s">
        <v>21</v>
      </c>
      <c r="D1105" s="138" t="s">
        <v>421</v>
      </c>
      <c r="E1105" s="138" t="s">
        <v>12050</v>
      </c>
      <c r="F1105" s="138" t="s">
        <v>24</v>
      </c>
      <c r="G1105" s="138">
        <v>17</v>
      </c>
      <c r="H1105" s="138" t="s">
        <v>18149</v>
      </c>
      <c r="I1105" s="138" t="s">
        <v>12052</v>
      </c>
      <c r="J1105" s="138">
        <v>15878687289</v>
      </c>
      <c r="K1105" s="138" t="s">
        <v>27</v>
      </c>
      <c r="L1105" s="159">
        <v>44408</v>
      </c>
      <c r="M1105" s="138" t="s">
        <v>28</v>
      </c>
      <c r="N1105" s="138" t="s">
        <v>30</v>
      </c>
      <c r="O1105" s="159"/>
      <c r="P1105" s="138"/>
      <c r="Q1105" s="138" t="s">
        <v>30</v>
      </c>
      <c r="R1105" s="138" t="s">
        <v>12053</v>
      </c>
      <c r="S1105" s="139" t="s">
        <v>12049</v>
      </c>
      <c r="T1105" s="138"/>
      <c r="Z1105" s="130" t="str">
        <f t="shared" si="18"/>
        <v>20(2)韦路</v>
      </c>
    </row>
    <row r="1106" ht="19.5" customHeight="1" spans="1:26">
      <c r="A1106" s="138">
        <v>1103</v>
      </c>
      <c r="B1106" s="138" t="s">
        <v>12054</v>
      </c>
      <c r="C1106" s="138" t="s">
        <v>21</v>
      </c>
      <c r="D1106" s="138" t="s">
        <v>421</v>
      </c>
      <c r="E1106" s="138" t="s">
        <v>12055</v>
      </c>
      <c r="F1106" s="138" t="s">
        <v>24</v>
      </c>
      <c r="G1106" s="138">
        <v>17</v>
      </c>
      <c r="H1106" s="138" t="s">
        <v>17827</v>
      </c>
      <c r="I1106" s="138" t="s">
        <v>12056</v>
      </c>
      <c r="J1106" s="138">
        <v>13737982296</v>
      </c>
      <c r="K1106" s="138" t="s">
        <v>27</v>
      </c>
      <c r="L1106" s="159">
        <v>44395</v>
      </c>
      <c r="M1106" s="138" t="s">
        <v>5991</v>
      </c>
      <c r="N1106" s="138" t="s">
        <v>30</v>
      </c>
      <c r="O1106" s="159"/>
      <c r="P1106" s="138"/>
      <c r="Q1106" s="138" t="s">
        <v>30</v>
      </c>
      <c r="R1106" s="138"/>
      <c r="S1106" s="139" t="s">
        <v>12054</v>
      </c>
      <c r="T1106" s="138"/>
      <c r="Z1106" s="130" t="str">
        <f t="shared" si="18"/>
        <v>20(2)韦敏高</v>
      </c>
    </row>
    <row r="1107" ht="19.5" customHeight="1" spans="1:26">
      <c r="A1107" s="138">
        <v>1104</v>
      </c>
      <c r="B1107" s="138" t="s">
        <v>9362</v>
      </c>
      <c r="C1107" s="138" t="s">
        <v>21</v>
      </c>
      <c r="D1107" s="138" t="s">
        <v>421</v>
      </c>
      <c r="E1107" s="138" t="s">
        <v>9363</v>
      </c>
      <c r="F1107" s="138" t="s">
        <v>24</v>
      </c>
      <c r="G1107" s="138">
        <v>17</v>
      </c>
      <c r="H1107" s="138" t="s">
        <v>18150</v>
      </c>
      <c r="I1107" s="138" t="s">
        <v>12059</v>
      </c>
      <c r="J1107" s="138">
        <v>19977833510</v>
      </c>
      <c r="K1107" s="138" t="s">
        <v>27</v>
      </c>
      <c r="L1107" s="159">
        <v>44399</v>
      </c>
      <c r="M1107" s="138" t="s">
        <v>2172</v>
      </c>
      <c r="N1107" s="138" t="s">
        <v>30</v>
      </c>
      <c r="O1107" s="159"/>
      <c r="P1107" s="138"/>
      <c r="Q1107" s="138" t="s">
        <v>30</v>
      </c>
      <c r="R1107" s="138"/>
      <c r="S1107" s="139" t="s">
        <v>9362</v>
      </c>
      <c r="T1107" s="138"/>
      <c r="Z1107" s="130" t="str">
        <f t="shared" si="18"/>
        <v>20(2)韦庆宝</v>
      </c>
    </row>
    <row r="1108" ht="19.5" customHeight="1" spans="1:26">
      <c r="A1108" s="138">
        <v>1105</v>
      </c>
      <c r="B1108" s="138" t="s">
        <v>12061</v>
      </c>
      <c r="C1108" s="138" t="s">
        <v>21</v>
      </c>
      <c r="D1108" s="138" t="s">
        <v>421</v>
      </c>
      <c r="E1108" s="138" t="s">
        <v>12062</v>
      </c>
      <c r="F1108" s="138" t="s">
        <v>24</v>
      </c>
      <c r="G1108" s="138">
        <v>17</v>
      </c>
      <c r="H1108" s="138" t="s">
        <v>18151</v>
      </c>
      <c r="I1108" s="138" t="s">
        <v>1618</v>
      </c>
      <c r="J1108" s="138" t="s">
        <v>12064</v>
      </c>
      <c r="K1108" s="138" t="s">
        <v>27</v>
      </c>
      <c r="L1108" s="159">
        <v>44394</v>
      </c>
      <c r="M1108" s="195" t="s">
        <v>28</v>
      </c>
      <c r="N1108" s="138" t="s">
        <v>27</v>
      </c>
      <c r="O1108" s="159">
        <v>44416</v>
      </c>
      <c r="P1108" s="138" t="s">
        <v>2455</v>
      </c>
      <c r="Q1108" s="138" t="s">
        <v>30</v>
      </c>
      <c r="R1108" s="138"/>
      <c r="S1108" s="139" t="s">
        <v>12061</v>
      </c>
      <c r="T1108" s="138"/>
      <c r="U1108" s="130" t="s">
        <v>18130</v>
      </c>
      <c r="Z1108" s="130" t="str">
        <f t="shared" si="18"/>
        <v>20(2)韦任泽</v>
      </c>
    </row>
    <row r="1109" ht="19.5" customHeight="1" spans="1:26">
      <c r="A1109" s="138">
        <v>1106</v>
      </c>
      <c r="B1109" s="138" t="s">
        <v>12065</v>
      </c>
      <c r="C1109" s="138" t="s">
        <v>21</v>
      </c>
      <c r="D1109" s="138" t="s">
        <v>421</v>
      </c>
      <c r="E1109" s="138" t="s">
        <v>12066</v>
      </c>
      <c r="F1109" s="138" t="s">
        <v>143</v>
      </c>
      <c r="G1109" s="138">
        <v>17</v>
      </c>
      <c r="H1109" s="138" t="s">
        <v>18152</v>
      </c>
      <c r="I1109" s="138" t="s">
        <v>12068</v>
      </c>
      <c r="J1109" s="138">
        <v>19127175167</v>
      </c>
      <c r="K1109" s="138" t="s">
        <v>27</v>
      </c>
      <c r="L1109" s="159">
        <v>44395</v>
      </c>
      <c r="M1109" s="138" t="s">
        <v>4327</v>
      </c>
      <c r="N1109" s="138" t="s">
        <v>27</v>
      </c>
      <c r="O1109" s="159">
        <v>44416</v>
      </c>
      <c r="P1109" s="138" t="s">
        <v>4327</v>
      </c>
      <c r="Q1109" s="138" t="s">
        <v>30</v>
      </c>
      <c r="R1109" s="138"/>
      <c r="S1109" s="139" t="s">
        <v>12065</v>
      </c>
      <c r="T1109" s="138"/>
      <c r="U1109" s="130" t="s">
        <v>18144</v>
      </c>
      <c r="V1109" s="181">
        <v>0.95</v>
      </c>
      <c r="Z1109" s="130" t="str">
        <f t="shared" si="18"/>
        <v>20(2)韦雪连</v>
      </c>
    </row>
    <row r="1110" ht="19.5" customHeight="1" spans="1:26">
      <c r="A1110" s="138">
        <v>1107</v>
      </c>
      <c r="B1110" s="138" t="s">
        <v>18153</v>
      </c>
      <c r="C1110" s="138" t="s">
        <v>21</v>
      </c>
      <c r="D1110" s="138" t="s">
        <v>421</v>
      </c>
      <c r="E1110" s="138" t="s">
        <v>18154</v>
      </c>
      <c r="F1110" s="138" t="s">
        <v>24</v>
      </c>
      <c r="G1110" s="138">
        <v>17</v>
      </c>
      <c r="H1110" s="138" t="s">
        <v>18155</v>
      </c>
      <c r="I1110" s="138" t="s">
        <v>18156</v>
      </c>
      <c r="J1110" s="138">
        <v>18776876688</v>
      </c>
      <c r="K1110" s="138"/>
      <c r="L1110" s="159"/>
      <c r="M1110" s="138"/>
      <c r="N1110" s="138"/>
      <c r="O1110" s="159"/>
      <c r="P1110" s="138"/>
      <c r="Q1110" s="138" t="s">
        <v>30</v>
      </c>
      <c r="R1110" s="138"/>
      <c r="S1110" s="139" t="s">
        <v>18153</v>
      </c>
      <c r="T1110" s="138" t="s">
        <v>18138</v>
      </c>
      <c r="Z1110" s="130" t="str">
        <f t="shared" si="18"/>
        <v>20(2)韦杨帅</v>
      </c>
    </row>
    <row r="1111" ht="19.5" customHeight="1" spans="1:26">
      <c r="A1111" s="138">
        <v>1108</v>
      </c>
      <c r="B1111" s="138" t="s">
        <v>12074</v>
      </c>
      <c r="C1111" s="138" t="s">
        <v>21</v>
      </c>
      <c r="D1111" s="138" t="s">
        <v>421</v>
      </c>
      <c r="E1111" s="138" t="s">
        <v>12075</v>
      </c>
      <c r="F1111" s="138" t="s">
        <v>24</v>
      </c>
      <c r="G1111" s="138">
        <v>16</v>
      </c>
      <c r="H1111" s="138" t="s">
        <v>18157</v>
      </c>
      <c r="I1111" s="138" t="s">
        <v>12077</v>
      </c>
      <c r="J1111" s="138" t="s">
        <v>12078</v>
      </c>
      <c r="K1111" s="138" t="s">
        <v>27</v>
      </c>
      <c r="L1111" s="159">
        <v>44403</v>
      </c>
      <c r="M1111" s="138" t="s">
        <v>2172</v>
      </c>
      <c r="N1111" s="138" t="s">
        <v>30</v>
      </c>
      <c r="O1111" s="159"/>
      <c r="P1111" s="138"/>
      <c r="Q1111" s="138" t="s">
        <v>30</v>
      </c>
      <c r="R1111" s="138" t="s">
        <v>12079</v>
      </c>
      <c r="S1111" s="139" t="s">
        <v>12074</v>
      </c>
      <c r="T1111" s="138"/>
      <c r="Z1111" s="130" t="str">
        <f t="shared" si="18"/>
        <v>20(2)韦祖文</v>
      </c>
    </row>
    <row r="1112" ht="19.5" customHeight="1" spans="1:26">
      <c r="A1112" s="138">
        <v>1109</v>
      </c>
      <c r="B1112" s="138" t="s">
        <v>12080</v>
      </c>
      <c r="C1112" s="138" t="s">
        <v>21</v>
      </c>
      <c r="D1112" s="138" t="s">
        <v>421</v>
      </c>
      <c r="E1112" s="138" t="s">
        <v>12081</v>
      </c>
      <c r="F1112" s="138" t="s">
        <v>24</v>
      </c>
      <c r="G1112" s="138">
        <v>17</v>
      </c>
      <c r="H1112" s="138" t="s">
        <v>18158</v>
      </c>
      <c r="I1112" s="138" t="s">
        <v>12083</v>
      </c>
      <c r="J1112" s="138" t="s">
        <v>12084</v>
      </c>
      <c r="K1112" s="138" t="s">
        <v>27</v>
      </c>
      <c r="L1112" s="159">
        <v>44395</v>
      </c>
      <c r="M1112" s="138" t="s">
        <v>2172</v>
      </c>
      <c r="N1112" s="138" t="s">
        <v>30</v>
      </c>
      <c r="O1112" s="159"/>
      <c r="P1112" s="138"/>
      <c r="Q1112" s="138" t="s">
        <v>30</v>
      </c>
      <c r="R1112" s="138"/>
      <c r="S1112" s="139" t="s">
        <v>12080</v>
      </c>
      <c r="T1112" s="138"/>
      <c r="Z1112" s="130" t="str">
        <f t="shared" si="18"/>
        <v>20(2)韦承韩</v>
      </c>
    </row>
    <row r="1113" ht="19.5" customHeight="1" spans="1:26">
      <c r="A1113" s="138">
        <v>1110</v>
      </c>
      <c r="B1113" s="138" t="s">
        <v>12085</v>
      </c>
      <c r="C1113" s="138" t="s">
        <v>21</v>
      </c>
      <c r="D1113" s="138" t="s">
        <v>421</v>
      </c>
      <c r="E1113" s="138" t="s">
        <v>12086</v>
      </c>
      <c r="F1113" s="138" t="s">
        <v>24</v>
      </c>
      <c r="G1113" s="138">
        <v>18</v>
      </c>
      <c r="H1113" s="138" t="s">
        <v>18159</v>
      </c>
      <c r="I1113" s="138" t="s">
        <v>12088</v>
      </c>
      <c r="J1113" s="138" t="s">
        <v>12089</v>
      </c>
      <c r="K1113" s="138" t="s">
        <v>27</v>
      </c>
      <c r="L1113" s="159">
        <v>44394</v>
      </c>
      <c r="M1113" s="138" t="s">
        <v>2172</v>
      </c>
      <c r="N1113" s="138" t="s">
        <v>30</v>
      </c>
      <c r="O1113" s="159"/>
      <c r="P1113" s="138"/>
      <c r="Q1113" s="138" t="s">
        <v>30</v>
      </c>
      <c r="R1113" s="138"/>
      <c r="S1113" s="139" t="s">
        <v>12085</v>
      </c>
      <c r="T1113" s="138"/>
      <c r="Z1113" s="130" t="str">
        <f t="shared" si="18"/>
        <v>20(2)唐启哲</v>
      </c>
    </row>
    <row r="1114" ht="19.5" customHeight="1" spans="1:26">
      <c r="A1114" s="138">
        <v>1111</v>
      </c>
      <c r="B1114" s="138" t="s">
        <v>12090</v>
      </c>
      <c r="C1114" s="138" t="s">
        <v>21</v>
      </c>
      <c r="D1114" s="138" t="s">
        <v>421</v>
      </c>
      <c r="E1114" s="138" t="s">
        <v>12091</v>
      </c>
      <c r="F1114" s="138" t="s">
        <v>143</v>
      </c>
      <c r="G1114" s="138">
        <v>16</v>
      </c>
      <c r="H1114" s="138" t="s">
        <v>12092</v>
      </c>
      <c r="I1114" s="138" t="s">
        <v>12093</v>
      </c>
      <c r="J1114" s="138">
        <v>13790577096</v>
      </c>
      <c r="K1114" s="138" t="s">
        <v>27</v>
      </c>
      <c r="L1114" s="159">
        <v>44405</v>
      </c>
      <c r="M1114" s="138" t="s">
        <v>28</v>
      </c>
      <c r="N1114" s="138" t="s">
        <v>30</v>
      </c>
      <c r="O1114" s="159"/>
      <c r="P1114" s="138"/>
      <c r="Q1114" s="138" t="s">
        <v>30</v>
      </c>
      <c r="R1114" s="138"/>
      <c r="S1114" s="139" t="s">
        <v>12090</v>
      </c>
      <c r="T1114" s="138"/>
      <c r="Z1114" s="130" t="str">
        <f t="shared" si="18"/>
        <v>20(2)黄晓彤</v>
      </c>
    </row>
    <row r="1115" ht="19.5" customHeight="1" spans="1:26">
      <c r="A1115" s="138">
        <v>1112</v>
      </c>
      <c r="B1115" s="138" t="s">
        <v>12094</v>
      </c>
      <c r="C1115" s="138" t="s">
        <v>21</v>
      </c>
      <c r="D1115" s="138" t="s">
        <v>421</v>
      </c>
      <c r="E1115" s="138" t="s">
        <v>12095</v>
      </c>
      <c r="F1115" s="138" t="s">
        <v>24</v>
      </c>
      <c r="G1115" s="138">
        <v>18</v>
      </c>
      <c r="H1115" s="138" t="s">
        <v>7696</v>
      </c>
      <c r="I1115" s="138" t="s">
        <v>12096</v>
      </c>
      <c r="J1115" s="138">
        <v>18177870091</v>
      </c>
      <c r="K1115" s="138" t="s">
        <v>27</v>
      </c>
      <c r="L1115" s="159">
        <v>44395</v>
      </c>
      <c r="M1115" s="138" t="s">
        <v>3693</v>
      </c>
      <c r="N1115" s="138" t="s">
        <v>30</v>
      </c>
      <c r="O1115" s="159"/>
      <c r="P1115" s="138"/>
      <c r="Q1115" s="138" t="s">
        <v>30</v>
      </c>
      <c r="R1115" s="138"/>
      <c r="S1115" s="139" t="s">
        <v>12094</v>
      </c>
      <c r="T1115" s="138"/>
      <c r="Z1115" s="130" t="str">
        <f t="shared" si="18"/>
        <v>20(2)蓝榕重</v>
      </c>
    </row>
    <row r="1116" ht="19.5" customHeight="1" spans="1:26">
      <c r="A1116" s="138">
        <v>1113</v>
      </c>
      <c r="B1116" s="138" t="s">
        <v>12097</v>
      </c>
      <c r="C1116" s="138" t="s">
        <v>21</v>
      </c>
      <c r="D1116" s="138" t="s">
        <v>421</v>
      </c>
      <c r="E1116" s="138" t="s">
        <v>5748</v>
      </c>
      <c r="F1116" s="138" t="s">
        <v>24</v>
      </c>
      <c r="G1116" s="138">
        <v>17</v>
      </c>
      <c r="H1116" s="138" t="s">
        <v>12098</v>
      </c>
      <c r="I1116" s="138" t="s">
        <v>12099</v>
      </c>
      <c r="J1116" s="138" t="s">
        <v>12100</v>
      </c>
      <c r="K1116" s="138" t="s">
        <v>27</v>
      </c>
      <c r="L1116" s="159">
        <v>44397</v>
      </c>
      <c r="M1116" s="138" t="s">
        <v>1303</v>
      </c>
      <c r="N1116" s="138" t="s">
        <v>30</v>
      </c>
      <c r="O1116" s="159"/>
      <c r="P1116" s="138"/>
      <c r="Q1116" s="138" t="s">
        <v>30</v>
      </c>
      <c r="R1116" s="138"/>
      <c r="S1116" s="139" t="s">
        <v>12097</v>
      </c>
      <c r="T1116" s="138"/>
      <c r="Z1116" s="130" t="str">
        <f t="shared" si="18"/>
        <v>20(2)韦英</v>
      </c>
    </row>
    <row r="1117" ht="19.5" customHeight="1" spans="1:26">
      <c r="A1117" s="138">
        <v>1114</v>
      </c>
      <c r="B1117" s="138" t="s">
        <v>12101</v>
      </c>
      <c r="C1117" s="138" t="s">
        <v>21</v>
      </c>
      <c r="D1117" s="138" t="s">
        <v>421</v>
      </c>
      <c r="E1117" s="138" t="s">
        <v>12102</v>
      </c>
      <c r="F1117" s="138" t="s">
        <v>24</v>
      </c>
      <c r="G1117" s="138">
        <v>15</v>
      </c>
      <c r="H1117" s="138" t="s">
        <v>12103</v>
      </c>
      <c r="I1117" s="138" t="s">
        <v>12104</v>
      </c>
      <c r="J1117" s="138" t="s">
        <v>12105</v>
      </c>
      <c r="K1117" s="138" t="s">
        <v>27</v>
      </c>
      <c r="L1117" s="159">
        <v>44411</v>
      </c>
      <c r="M1117" s="138" t="s">
        <v>12106</v>
      </c>
      <c r="N1117" s="138" t="s">
        <v>30</v>
      </c>
      <c r="O1117" s="159"/>
      <c r="P1117" s="138"/>
      <c r="Q1117" s="138" t="s">
        <v>30</v>
      </c>
      <c r="R1117" s="138"/>
      <c r="S1117" s="139" t="s">
        <v>12101</v>
      </c>
      <c r="T1117" s="138"/>
      <c r="Z1117" s="130" t="str">
        <f t="shared" si="18"/>
        <v>20(2)蓝焜</v>
      </c>
    </row>
    <row r="1118" ht="19.5" customHeight="1" spans="1:26">
      <c r="A1118" s="138">
        <v>1115</v>
      </c>
      <c r="B1118" s="138" t="s">
        <v>12107</v>
      </c>
      <c r="C1118" s="138" t="s">
        <v>21</v>
      </c>
      <c r="D1118" s="138" t="s">
        <v>421</v>
      </c>
      <c r="E1118" s="138" t="s">
        <v>12108</v>
      </c>
      <c r="F1118" s="138" t="s">
        <v>24</v>
      </c>
      <c r="G1118" s="138">
        <v>17</v>
      </c>
      <c r="H1118" s="138" t="s">
        <v>18160</v>
      </c>
      <c r="I1118" s="138" t="s">
        <v>12110</v>
      </c>
      <c r="J1118" s="138">
        <v>15078611998</v>
      </c>
      <c r="K1118" s="138" t="s">
        <v>27</v>
      </c>
      <c r="L1118" s="159">
        <v>44396</v>
      </c>
      <c r="M1118" s="138" t="s">
        <v>2172</v>
      </c>
      <c r="N1118" s="138" t="s">
        <v>30</v>
      </c>
      <c r="O1118" s="159"/>
      <c r="P1118" s="138"/>
      <c r="Q1118" s="138" t="s">
        <v>30</v>
      </c>
      <c r="R1118" s="138"/>
      <c r="S1118" s="139" t="s">
        <v>12107</v>
      </c>
      <c r="T1118" s="138"/>
      <c r="Z1118" s="130" t="str">
        <f t="shared" si="18"/>
        <v>20(2)梁孝吉</v>
      </c>
    </row>
    <row r="1119" ht="19.5" customHeight="1" spans="1:26">
      <c r="A1119" s="138">
        <v>1116</v>
      </c>
      <c r="B1119" s="138" t="s">
        <v>12111</v>
      </c>
      <c r="C1119" s="138" t="s">
        <v>21</v>
      </c>
      <c r="D1119" s="138" t="s">
        <v>421</v>
      </c>
      <c r="E1119" s="138" t="s">
        <v>12112</v>
      </c>
      <c r="F1119" s="138" t="s">
        <v>24</v>
      </c>
      <c r="G1119" s="138">
        <v>17</v>
      </c>
      <c r="H1119" s="138" t="s">
        <v>2521</v>
      </c>
      <c r="I1119" s="138" t="s">
        <v>12113</v>
      </c>
      <c r="J1119" s="138" t="s">
        <v>12114</v>
      </c>
      <c r="K1119" s="138" t="s">
        <v>27</v>
      </c>
      <c r="L1119" s="159">
        <v>44394</v>
      </c>
      <c r="M1119" s="138" t="s">
        <v>12115</v>
      </c>
      <c r="N1119" s="138" t="s">
        <v>30</v>
      </c>
      <c r="O1119" s="159"/>
      <c r="P1119" s="138"/>
      <c r="Q1119" s="138" t="s">
        <v>30</v>
      </c>
      <c r="R1119" s="138"/>
      <c r="S1119" s="139" t="s">
        <v>12111</v>
      </c>
      <c r="T1119" s="138"/>
      <c r="Z1119" s="130" t="str">
        <f t="shared" si="18"/>
        <v>20(2)陆承铧</v>
      </c>
    </row>
    <row r="1120" ht="19.5" customHeight="1" spans="1:26">
      <c r="A1120" s="138">
        <v>1117</v>
      </c>
      <c r="B1120" s="138" t="s">
        <v>12116</v>
      </c>
      <c r="C1120" s="138" t="s">
        <v>21</v>
      </c>
      <c r="D1120" s="138" t="s">
        <v>421</v>
      </c>
      <c r="E1120" s="138" t="s">
        <v>12117</v>
      </c>
      <c r="F1120" s="138" t="s">
        <v>24</v>
      </c>
      <c r="G1120" s="138">
        <v>17</v>
      </c>
      <c r="H1120" s="138" t="s">
        <v>18161</v>
      </c>
      <c r="I1120" s="138" t="s">
        <v>12119</v>
      </c>
      <c r="J1120" s="138" t="s">
        <v>12120</v>
      </c>
      <c r="K1120" s="138" t="s">
        <v>27</v>
      </c>
      <c r="L1120" s="159">
        <v>44396</v>
      </c>
      <c r="M1120" s="138" t="s">
        <v>4327</v>
      </c>
      <c r="N1120" s="138" t="s">
        <v>30</v>
      </c>
      <c r="O1120" s="159"/>
      <c r="P1120" s="138"/>
      <c r="Q1120" s="138" t="s">
        <v>30</v>
      </c>
      <c r="R1120" s="138"/>
      <c r="S1120" s="139" t="s">
        <v>12116</v>
      </c>
      <c r="T1120" s="138"/>
      <c r="Z1120" s="130" t="str">
        <f t="shared" si="18"/>
        <v>20(2)蒙忠元</v>
      </c>
    </row>
    <row r="1121" ht="19.5" customHeight="1" spans="1:26">
      <c r="A1121" s="138">
        <v>1118</v>
      </c>
      <c r="B1121" s="138" t="s">
        <v>12125</v>
      </c>
      <c r="C1121" s="138" t="s">
        <v>21</v>
      </c>
      <c r="D1121" s="138" t="s">
        <v>421</v>
      </c>
      <c r="E1121" s="138" t="s">
        <v>12126</v>
      </c>
      <c r="F1121" s="138" t="s">
        <v>24</v>
      </c>
      <c r="G1121" s="138">
        <v>17</v>
      </c>
      <c r="H1121" s="138" t="s">
        <v>10600</v>
      </c>
      <c r="I1121" s="138" t="s">
        <v>12127</v>
      </c>
      <c r="J1121" s="138">
        <v>18378888322</v>
      </c>
      <c r="K1121" s="138" t="s">
        <v>27</v>
      </c>
      <c r="L1121" s="159">
        <v>44396</v>
      </c>
      <c r="M1121" s="138" t="s">
        <v>3693</v>
      </c>
      <c r="N1121" s="138" t="s">
        <v>30</v>
      </c>
      <c r="O1121" s="159"/>
      <c r="P1121" s="138"/>
      <c r="Q1121" s="138" t="s">
        <v>30</v>
      </c>
      <c r="R1121" s="138"/>
      <c r="S1121" s="139" t="s">
        <v>12125</v>
      </c>
      <c r="T1121" s="138"/>
      <c r="Z1121" s="130" t="str">
        <f t="shared" si="18"/>
        <v>20(2)韦林凯</v>
      </c>
    </row>
    <row r="1122" ht="19.5" customHeight="1" spans="1:26">
      <c r="A1122" s="138">
        <v>1119</v>
      </c>
      <c r="B1122" s="138" t="s">
        <v>12128</v>
      </c>
      <c r="C1122" s="138" t="s">
        <v>21</v>
      </c>
      <c r="D1122" s="138" t="s">
        <v>421</v>
      </c>
      <c r="E1122" s="138" t="s">
        <v>12129</v>
      </c>
      <c r="F1122" s="138" t="s">
        <v>24</v>
      </c>
      <c r="G1122" s="138">
        <v>17</v>
      </c>
      <c r="H1122" s="138" t="s">
        <v>18162</v>
      </c>
      <c r="I1122" s="138" t="s">
        <v>12131</v>
      </c>
      <c r="J1122" s="138" t="s">
        <v>12132</v>
      </c>
      <c r="K1122" s="138" t="s">
        <v>27</v>
      </c>
      <c r="L1122" s="159">
        <v>44396</v>
      </c>
      <c r="M1122" s="138" t="s">
        <v>2172</v>
      </c>
      <c r="N1122" s="138" t="s">
        <v>30</v>
      </c>
      <c r="O1122" s="159"/>
      <c r="P1122" s="138"/>
      <c r="Q1122" s="138" t="s">
        <v>30</v>
      </c>
      <c r="R1122" s="138"/>
      <c r="S1122" s="139" t="s">
        <v>12128</v>
      </c>
      <c r="T1122" s="138"/>
      <c r="Z1122" s="130" t="str">
        <f t="shared" si="18"/>
        <v>20(2)韦寿琛</v>
      </c>
    </row>
    <row r="1123" ht="19.5" customHeight="1" spans="1:26">
      <c r="A1123" s="138">
        <v>1120</v>
      </c>
      <c r="B1123" s="138" t="s">
        <v>12133</v>
      </c>
      <c r="C1123" s="138" t="s">
        <v>21</v>
      </c>
      <c r="D1123" s="138" t="s">
        <v>421</v>
      </c>
      <c r="E1123" s="138" t="s">
        <v>12134</v>
      </c>
      <c r="F1123" s="138" t="s">
        <v>24</v>
      </c>
      <c r="G1123" s="138">
        <v>17</v>
      </c>
      <c r="H1123" s="138" t="s">
        <v>18163</v>
      </c>
      <c r="I1123" s="138" t="s">
        <v>12136</v>
      </c>
      <c r="J1123" s="138">
        <v>18077823491</v>
      </c>
      <c r="K1123" s="138" t="s">
        <v>27</v>
      </c>
      <c r="L1123" s="159">
        <v>44398</v>
      </c>
      <c r="M1123" s="138" t="s">
        <v>2172</v>
      </c>
      <c r="N1123" s="138" t="s">
        <v>30</v>
      </c>
      <c r="O1123" s="159"/>
      <c r="P1123" s="138"/>
      <c r="Q1123" s="138" t="s">
        <v>30</v>
      </c>
      <c r="R1123" s="138"/>
      <c r="S1123" s="139" t="s">
        <v>12133</v>
      </c>
      <c r="T1123" s="138"/>
      <c r="Z1123" s="130" t="str">
        <f t="shared" si="18"/>
        <v>20(2)韦远通</v>
      </c>
    </row>
    <row r="1124" ht="19.5" customHeight="1" spans="1:26">
      <c r="A1124" s="138">
        <v>1121</v>
      </c>
      <c r="B1124" s="138" t="s">
        <v>12137</v>
      </c>
      <c r="C1124" s="138" t="s">
        <v>21</v>
      </c>
      <c r="D1124" s="138" t="s">
        <v>421</v>
      </c>
      <c r="E1124" s="138" t="s">
        <v>12138</v>
      </c>
      <c r="F1124" s="138" t="s">
        <v>143</v>
      </c>
      <c r="G1124" s="138">
        <v>17</v>
      </c>
      <c r="H1124" s="138" t="s">
        <v>18164</v>
      </c>
      <c r="I1124" s="138" t="s">
        <v>12140</v>
      </c>
      <c r="J1124" s="138" t="s">
        <v>12141</v>
      </c>
      <c r="K1124" s="138" t="s">
        <v>27</v>
      </c>
      <c r="L1124" s="159">
        <v>44394</v>
      </c>
      <c r="M1124" s="138" t="s">
        <v>2172</v>
      </c>
      <c r="N1124" s="138" t="s">
        <v>30</v>
      </c>
      <c r="O1124" s="159"/>
      <c r="P1124" s="138"/>
      <c r="Q1124" s="138" t="s">
        <v>30</v>
      </c>
      <c r="R1124" s="138" t="s">
        <v>12142</v>
      </c>
      <c r="S1124" s="139" t="s">
        <v>12137</v>
      </c>
      <c r="T1124" s="138"/>
      <c r="Z1124" s="130" t="str">
        <f t="shared" si="18"/>
        <v>20(2)张丽丽</v>
      </c>
    </row>
    <row r="1125" ht="19.5" customHeight="1" spans="1:26">
      <c r="A1125" s="138">
        <v>1122</v>
      </c>
      <c r="B1125" s="138" t="s">
        <v>12143</v>
      </c>
      <c r="C1125" s="138" t="s">
        <v>21</v>
      </c>
      <c r="D1125" s="138" t="s">
        <v>421</v>
      </c>
      <c r="E1125" s="138" t="s">
        <v>12144</v>
      </c>
      <c r="F1125" s="138" t="s">
        <v>143</v>
      </c>
      <c r="G1125" s="138">
        <v>16</v>
      </c>
      <c r="H1125" s="138" t="s">
        <v>12145</v>
      </c>
      <c r="I1125" s="138" t="s">
        <v>12146</v>
      </c>
      <c r="J1125" s="138" t="s">
        <v>12147</v>
      </c>
      <c r="K1125" s="138" t="s">
        <v>27</v>
      </c>
      <c r="L1125" s="159">
        <v>44394</v>
      </c>
      <c r="M1125" s="138" t="s">
        <v>2172</v>
      </c>
      <c r="N1125" s="138" t="s">
        <v>30</v>
      </c>
      <c r="O1125" s="159"/>
      <c r="P1125" s="138"/>
      <c r="Q1125" s="138" t="s">
        <v>30</v>
      </c>
      <c r="R1125" s="138" t="s">
        <v>12148</v>
      </c>
      <c r="S1125" s="139" t="s">
        <v>12143</v>
      </c>
      <c r="T1125" s="138"/>
      <c r="Z1125" s="130" t="str">
        <f t="shared" si="18"/>
        <v>20(2)覃芳琳</v>
      </c>
    </row>
    <row r="1126" ht="19.5" customHeight="1" spans="1:26">
      <c r="A1126" s="138">
        <v>1123</v>
      </c>
      <c r="B1126" s="138" t="s">
        <v>12149</v>
      </c>
      <c r="C1126" s="138" t="s">
        <v>21</v>
      </c>
      <c r="D1126" s="138" t="s">
        <v>421</v>
      </c>
      <c r="E1126" s="138" t="s">
        <v>12150</v>
      </c>
      <c r="F1126" s="138" t="s">
        <v>143</v>
      </c>
      <c r="G1126" s="138">
        <v>17</v>
      </c>
      <c r="H1126" s="138" t="s">
        <v>7689</v>
      </c>
      <c r="I1126" s="138" t="s">
        <v>12151</v>
      </c>
      <c r="J1126" s="138" t="s">
        <v>12152</v>
      </c>
      <c r="K1126" s="138" t="s">
        <v>27</v>
      </c>
      <c r="L1126" s="159">
        <v>44396</v>
      </c>
      <c r="M1126" s="138" t="s">
        <v>12153</v>
      </c>
      <c r="N1126" s="138" t="s">
        <v>30</v>
      </c>
      <c r="O1126" s="159"/>
      <c r="P1126" s="138"/>
      <c r="Q1126" s="138" t="s">
        <v>30</v>
      </c>
      <c r="R1126" s="138"/>
      <c r="S1126" s="139" t="s">
        <v>12149</v>
      </c>
      <c r="T1126" s="138"/>
      <c r="Z1126" s="130" t="str">
        <f t="shared" si="18"/>
        <v>20(2)覃小宁</v>
      </c>
    </row>
    <row r="1127" ht="19.5" customHeight="1" spans="1:26">
      <c r="A1127" s="138">
        <v>1124</v>
      </c>
      <c r="B1127" s="138" t="s">
        <v>8987</v>
      </c>
      <c r="C1127" s="138" t="s">
        <v>21</v>
      </c>
      <c r="D1127" s="138" t="s">
        <v>421</v>
      </c>
      <c r="E1127" s="138" t="s">
        <v>946</v>
      </c>
      <c r="F1127" s="138" t="s">
        <v>24</v>
      </c>
      <c r="G1127" s="138">
        <v>17</v>
      </c>
      <c r="H1127" s="138" t="s">
        <v>18165</v>
      </c>
      <c r="I1127" s="138" t="s">
        <v>9962</v>
      </c>
      <c r="J1127" s="138">
        <v>15307786835</v>
      </c>
      <c r="K1127" s="138"/>
      <c r="L1127" s="159"/>
      <c r="M1127" s="138"/>
      <c r="N1127" s="138"/>
      <c r="O1127" s="159"/>
      <c r="P1127" s="138"/>
      <c r="Q1127" s="138" t="s">
        <v>30</v>
      </c>
      <c r="R1127" s="138"/>
      <c r="S1127" s="139" t="s">
        <v>8987</v>
      </c>
      <c r="T1127" s="138" t="s">
        <v>18138</v>
      </c>
      <c r="Z1127" s="130" t="str">
        <f t="shared" si="18"/>
        <v>20(2)韦江涛</v>
      </c>
    </row>
    <row r="1128" ht="19.5" customHeight="1" spans="1:26">
      <c r="A1128" s="138">
        <v>1125</v>
      </c>
      <c r="B1128" s="138" t="s">
        <v>12154</v>
      </c>
      <c r="C1128" s="138" t="s">
        <v>21</v>
      </c>
      <c r="D1128" s="138" t="s">
        <v>421</v>
      </c>
      <c r="E1128" s="138" t="s">
        <v>12155</v>
      </c>
      <c r="F1128" s="138" t="s">
        <v>24</v>
      </c>
      <c r="G1128" s="138">
        <v>17</v>
      </c>
      <c r="H1128" s="138" t="s">
        <v>3298</v>
      </c>
      <c r="I1128" s="138" t="s">
        <v>4745</v>
      </c>
      <c r="J1128" s="138" t="s">
        <v>12156</v>
      </c>
      <c r="K1128" s="138" t="s">
        <v>27</v>
      </c>
      <c r="L1128" s="159">
        <v>44395</v>
      </c>
      <c r="M1128" s="138" t="s">
        <v>11821</v>
      </c>
      <c r="N1128" s="138" t="s">
        <v>30</v>
      </c>
      <c r="O1128" s="159"/>
      <c r="P1128" s="138"/>
      <c r="Q1128" s="138" t="s">
        <v>30</v>
      </c>
      <c r="R1128" s="138"/>
      <c r="S1128" s="139" t="s">
        <v>12154</v>
      </c>
      <c r="T1128" s="138"/>
      <c r="Z1128" s="130" t="str">
        <f t="shared" si="18"/>
        <v>20(2)覃嵘</v>
      </c>
    </row>
    <row r="1129" ht="19.5" customHeight="1" spans="1:26">
      <c r="A1129" s="138">
        <v>1126</v>
      </c>
      <c r="B1129" s="138" t="s">
        <v>12161</v>
      </c>
      <c r="C1129" s="138" t="s">
        <v>21</v>
      </c>
      <c r="D1129" s="138" t="s">
        <v>421</v>
      </c>
      <c r="E1129" s="138" t="s">
        <v>12162</v>
      </c>
      <c r="F1129" s="138" t="s">
        <v>24</v>
      </c>
      <c r="G1129" s="138">
        <v>16</v>
      </c>
      <c r="H1129" s="138" t="s">
        <v>1593</v>
      </c>
      <c r="I1129" s="138" t="s">
        <v>4347</v>
      </c>
      <c r="J1129" s="138">
        <v>15766692503</v>
      </c>
      <c r="K1129" s="138" t="s">
        <v>27</v>
      </c>
      <c r="L1129" s="159">
        <v>44398</v>
      </c>
      <c r="M1129" s="138" t="s">
        <v>2172</v>
      </c>
      <c r="N1129" s="138" t="s">
        <v>30</v>
      </c>
      <c r="O1129" s="159"/>
      <c r="P1129" s="138"/>
      <c r="Q1129" s="208" t="s">
        <v>30</v>
      </c>
      <c r="R1129" s="138"/>
      <c r="S1129" s="139" t="s">
        <v>12161</v>
      </c>
      <c r="T1129" s="138"/>
      <c r="Z1129" s="130" t="str">
        <f t="shared" si="18"/>
        <v>20(2)韦佳浩</v>
      </c>
    </row>
    <row r="1130" ht="19.5" customHeight="1" spans="1:26">
      <c r="A1130" s="138">
        <v>1127</v>
      </c>
      <c r="B1130" s="138" t="s">
        <v>12163</v>
      </c>
      <c r="C1130" s="138" t="s">
        <v>21</v>
      </c>
      <c r="D1130" s="138" t="s">
        <v>421</v>
      </c>
      <c r="E1130" s="138" t="s">
        <v>12164</v>
      </c>
      <c r="F1130" s="138" t="s">
        <v>24</v>
      </c>
      <c r="G1130" s="138">
        <v>16</v>
      </c>
      <c r="H1130" s="138" t="s">
        <v>18166</v>
      </c>
      <c r="I1130" s="138" t="s">
        <v>12166</v>
      </c>
      <c r="J1130" s="138" t="s">
        <v>12167</v>
      </c>
      <c r="K1130" s="138" t="s">
        <v>27</v>
      </c>
      <c r="L1130" s="159">
        <v>44411</v>
      </c>
      <c r="M1130" s="138" t="s">
        <v>2172</v>
      </c>
      <c r="N1130" s="138" t="s">
        <v>30</v>
      </c>
      <c r="O1130" s="159"/>
      <c r="P1130" s="138"/>
      <c r="Q1130" s="208" t="s">
        <v>30</v>
      </c>
      <c r="R1130" s="138"/>
      <c r="S1130" s="139" t="s">
        <v>12163</v>
      </c>
      <c r="T1130" s="138"/>
      <c r="Z1130" s="130" t="str">
        <f t="shared" si="18"/>
        <v>20(2)韦林辉</v>
      </c>
    </row>
    <row r="1131" ht="19.5" customHeight="1" spans="1:26">
      <c r="A1131" s="138">
        <v>1128</v>
      </c>
      <c r="B1131" s="138" t="s">
        <v>12168</v>
      </c>
      <c r="C1131" s="138" t="s">
        <v>21</v>
      </c>
      <c r="D1131" s="146" t="s">
        <v>421</v>
      </c>
      <c r="E1131" s="208" t="s">
        <v>12169</v>
      </c>
      <c r="F1131" s="208" t="s">
        <v>143</v>
      </c>
      <c r="G1131" s="208">
        <v>17</v>
      </c>
      <c r="H1131" s="183" t="s">
        <v>12170</v>
      </c>
      <c r="I1131" s="208" t="s">
        <v>12171</v>
      </c>
      <c r="J1131" s="208">
        <v>18776878768</v>
      </c>
      <c r="K1131" s="208" t="s">
        <v>27</v>
      </c>
      <c r="L1131" s="158">
        <v>44396</v>
      </c>
      <c r="M1131" s="208" t="s">
        <v>12172</v>
      </c>
      <c r="N1131" s="208" t="s">
        <v>30</v>
      </c>
      <c r="O1131" s="159"/>
      <c r="P1131" s="138"/>
      <c r="Q1131" s="208" t="s">
        <v>30</v>
      </c>
      <c r="R1131" s="146"/>
      <c r="S1131" s="139" t="s">
        <v>12168</v>
      </c>
      <c r="T1131" s="146"/>
      <c r="Z1131" s="130" t="str">
        <f t="shared" si="18"/>
        <v>20(2)韦旭婷</v>
      </c>
    </row>
    <row r="1132" ht="19.5" customHeight="1" spans="1:26">
      <c r="A1132" s="138">
        <v>1129</v>
      </c>
      <c r="B1132" s="138" t="s">
        <v>12173</v>
      </c>
      <c r="C1132" s="138" t="s">
        <v>21</v>
      </c>
      <c r="D1132" s="146" t="s">
        <v>421</v>
      </c>
      <c r="E1132" s="208" t="s">
        <v>12174</v>
      </c>
      <c r="F1132" s="208" t="s">
        <v>143</v>
      </c>
      <c r="G1132" s="208">
        <v>17</v>
      </c>
      <c r="H1132" s="208" t="s">
        <v>12175</v>
      </c>
      <c r="I1132" s="208" t="s">
        <v>12176</v>
      </c>
      <c r="J1132" s="208">
        <v>18174937008</v>
      </c>
      <c r="K1132" s="208" t="s">
        <v>27</v>
      </c>
      <c r="L1132" s="158">
        <v>44416</v>
      </c>
      <c r="M1132" s="208" t="s">
        <v>4945</v>
      </c>
      <c r="N1132" s="208" t="s">
        <v>30</v>
      </c>
      <c r="O1132" s="159"/>
      <c r="P1132" s="138"/>
      <c r="Q1132" s="208" t="s">
        <v>30</v>
      </c>
      <c r="R1132" s="146"/>
      <c r="S1132" s="139" t="s">
        <v>12173</v>
      </c>
      <c r="T1132" s="146"/>
      <c r="Z1132" s="130" t="str">
        <f t="shared" si="18"/>
        <v>20(2)黄海燕</v>
      </c>
    </row>
    <row r="1133" ht="19.5" customHeight="1" spans="1:26">
      <c r="A1133" s="138">
        <v>1130</v>
      </c>
      <c r="B1133" s="138" t="s">
        <v>12177</v>
      </c>
      <c r="C1133" s="138" t="s">
        <v>21</v>
      </c>
      <c r="D1133" s="146" t="s">
        <v>421</v>
      </c>
      <c r="E1133" s="208" t="s">
        <v>12178</v>
      </c>
      <c r="F1133" s="208" t="s">
        <v>24</v>
      </c>
      <c r="G1133" s="208">
        <v>13</v>
      </c>
      <c r="H1133" s="183" t="s">
        <v>18167</v>
      </c>
      <c r="I1133" s="208" t="s">
        <v>12180</v>
      </c>
      <c r="J1133" s="208">
        <v>19978808368</v>
      </c>
      <c r="K1133" s="208" t="s">
        <v>27</v>
      </c>
      <c r="L1133" s="158">
        <v>44399</v>
      </c>
      <c r="M1133" s="208" t="s">
        <v>2172</v>
      </c>
      <c r="N1133" s="208" t="s">
        <v>30</v>
      </c>
      <c r="O1133" s="158"/>
      <c r="P1133" s="146"/>
      <c r="Q1133" s="208" t="s">
        <v>30</v>
      </c>
      <c r="R1133" s="146"/>
      <c r="S1133" s="139" t="s">
        <v>12177</v>
      </c>
      <c r="T1133" s="146"/>
      <c r="Z1133" s="130" t="str">
        <f t="shared" si="18"/>
        <v>20(2)黄崎淀</v>
      </c>
    </row>
    <row r="1134" ht="19.5" customHeight="1" spans="1:26">
      <c r="A1134" s="138">
        <v>1131</v>
      </c>
      <c r="B1134" s="138" t="s">
        <v>12181</v>
      </c>
      <c r="C1134" s="138" t="s">
        <v>21</v>
      </c>
      <c r="D1134" s="146" t="s">
        <v>421</v>
      </c>
      <c r="E1134" s="208" t="s">
        <v>12182</v>
      </c>
      <c r="F1134" s="208" t="s">
        <v>24</v>
      </c>
      <c r="G1134" s="208">
        <v>17</v>
      </c>
      <c r="H1134" s="183" t="s">
        <v>18168</v>
      </c>
      <c r="I1134" s="208" t="s">
        <v>5724</v>
      </c>
      <c r="J1134" s="208">
        <v>13907884633</v>
      </c>
      <c r="K1134" s="208" t="s">
        <v>27</v>
      </c>
      <c r="L1134" s="158">
        <v>44396</v>
      </c>
      <c r="M1134" s="208" t="s">
        <v>4894</v>
      </c>
      <c r="N1134" s="208" t="s">
        <v>30</v>
      </c>
      <c r="O1134" s="158"/>
      <c r="P1134" s="146"/>
      <c r="Q1134" s="208" t="s">
        <v>30</v>
      </c>
      <c r="R1134" s="146"/>
      <c r="S1134" s="139" t="s">
        <v>12181</v>
      </c>
      <c r="T1134" s="146"/>
      <c r="Z1134" s="130" t="str">
        <f t="shared" si="18"/>
        <v>20(2)李尚聪</v>
      </c>
    </row>
    <row r="1135" ht="19.5" customHeight="1" spans="1:26">
      <c r="A1135" s="138">
        <v>1132</v>
      </c>
      <c r="B1135" s="138" t="s">
        <v>12184</v>
      </c>
      <c r="C1135" s="138" t="s">
        <v>21</v>
      </c>
      <c r="D1135" s="146" t="s">
        <v>421</v>
      </c>
      <c r="E1135" s="208" t="s">
        <v>12185</v>
      </c>
      <c r="F1135" s="208" t="s">
        <v>24</v>
      </c>
      <c r="G1135" s="208">
        <v>17</v>
      </c>
      <c r="H1135" s="208" t="s">
        <v>12186</v>
      </c>
      <c r="I1135" s="208" t="s">
        <v>12187</v>
      </c>
      <c r="J1135" s="208" t="s">
        <v>12188</v>
      </c>
      <c r="K1135" s="208" t="s">
        <v>27</v>
      </c>
      <c r="L1135" s="158">
        <v>44399</v>
      </c>
      <c r="M1135" s="208" t="s">
        <v>6591</v>
      </c>
      <c r="N1135" s="208" t="s">
        <v>30</v>
      </c>
      <c r="O1135" s="159"/>
      <c r="P1135" s="138"/>
      <c r="Q1135" s="208" t="s">
        <v>30</v>
      </c>
      <c r="R1135" s="146"/>
      <c r="S1135" s="139" t="s">
        <v>12184</v>
      </c>
      <c r="T1135" s="146"/>
      <c r="Z1135" s="130" t="str">
        <f t="shared" si="18"/>
        <v>20(2)陆常炬</v>
      </c>
    </row>
    <row r="1136" ht="19.5" customHeight="1" spans="1:26">
      <c r="A1136" s="138">
        <v>1133</v>
      </c>
      <c r="B1136" s="138" t="s">
        <v>12189</v>
      </c>
      <c r="C1136" s="138" t="s">
        <v>21</v>
      </c>
      <c r="D1136" s="146" t="s">
        <v>421</v>
      </c>
      <c r="E1136" s="208" t="s">
        <v>12190</v>
      </c>
      <c r="F1136" s="208" t="s">
        <v>143</v>
      </c>
      <c r="G1136" s="208">
        <v>17</v>
      </c>
      <c r="H1136" s="208" t="s">
        <v>12191</v>
      </c>
      <c r="I1136" s="208" t="s">
        <v>12192</v>
      </c>
      <c r="J1136" s="208">
        <v>15277859612</v>
      </c>
      <c r="K1136" s="208" t="s">
        <v>27</v>
      </c>
      <c r="L1136" s="158">
        <v>44394</v>
      </c>
      <c r="M1136" s="208" t="s">
        <v>2455</v>
      </c>
      <c r="N1136" s="208" t="s">
        <v>30</v>
      </c>
      <c r="O1136" s="158"/>
      <c r="P1136" s="146"/>
      <c r="Q1136" s="208" t="s">
        <v>30</v>
      </c>
      <c r="R1136" s="146"/>
      <c r="S1136" s="139" t="s">
        <v>12189</v>
      </c>
      <c r="T1136" s="146"/>
      <c r="U1136" s="130" t="s">
        <v>18130</v>
      </c>
      <c r="Z1136" s="130" t="str">
        <f t="shared" si="18"/>
        <v>20(2)蒙春秀</v>
      </c>
    </row>
    <row r="1137" ht="19.5" customHeight="1" spans="1:26">
      <c r="A1137" s="138">
        <v>1134</v>
      </c>
      <c r="B1137" s="138" t="s">
        <v>12193</v>
      </c>
      <c r="C1137" s="138" t="s">
        <v>21</v>
      </c>
      <c r="D1137" s="146" t="s">
        <v>421</v>
      </c>
      <c r="E1137" s="208" t="s">
        <v>12194</v>
      </c>
      <c r="F1137" s="208" t="s">
        <v>24</v>
      </c>
      <c r="G1137" s="208">
        <v>18</v>
      </c>
      <c r="H1137" s="208" t="s">
        <v>18169</v>
      </c>
      <c r="I1137" s="208" t="s">
        <v>12196</v>
      </c>
      <c r="J1137" s="208" t="s">
        <v>12197</v>
      </c>
      <c r="K1137" s="208" t="s">
        <v>27</v>
      </c>
      <c r="L1137" s="158">
        <v>44396</v>
      </c>
      <c r="M1137" s="208" t="s">
        <v>2172</v>
      </c>
      <c r="N1137" s="208" t="s">
        <v>30</v>
      </c>
      <c r="O1137" s="159"/>
      <c r="P1137" s="138"/>
      <c r="Q1137" s="208" t="s">
        <v>30</v>
      </c>
      <c r="R1137" s="146"/>
      <c r="S1137" s="139" t="s">
        <v>12193</v>
      </c>
      <c r="T1137" s="146"/>
      <c r="Z1137" s="130" t="str">
        <f t="shared" si="18"/>
        <v>20(2)潘平</v>
      </c>
    </row>
    <row r="1138" ht="19.5" customHeight="1" spans="1:26">
      <c r="A1138" s="138">
        <v>1135</v>
      </c>
      <c r="B1138" s="138" t="s">
        <v>12198</v>
      </c>
      <c r="C1138" s="138" t="s">
        <v>21</v>
      </c>
      <c r="D1138" s="146" t="s">
        <v>421</v>
      </c>
      <c r="E1138" s="208" t="s">
        <v>12199</v>
      </c>
      <c r="F1138" s="208" t="s">
        <v>24</v>
      </c>
      <c r="G1138" s="208">
        <v>17</v>
      </c>
      <c r="H1138" s="183" t="s">
        <v>18170</v>
      </c>
      <c r="I1138" s="208" t="s">
        <v>12201</v>
      </c>
      <c r="J1138" s="208">
        <v>19907882984</v>
      </c>
      <c r="K1138" s="208" t="s">
        <v>27</v>
      </c>
      <c r="L1138" s="158">
        <v>44395</v>
      </c>
      <c r="M1138" s="208" t="s">
        <v>2455</v>
      </c>
      <c r="N1138" s="208" t="s">
        <v>30</v>
      </c>
      <c r="O1138" s="158"/>
      <c r="P1138" s="146"/>
      <c r="Q1138" s="208" t="s">
        <v>30</v>
      </c>
      <c r="R1138" s="146"/>
      <c r="S1138" s="139" t="s">
        <v>12198</v>
      </c>
      <c r="T1138" s="146"/>
      <c r="Z1138" s="130" t="str">
        <f t="shared" si="18"/>
        <v>20(2)覃冠宁</v>
      </c>
    </row>
    <row r="1139" ht="19.5" customHeight="1" spans="1:26">
      <c r="A1139" s="138">
        <v>1136</v>
      </c>
      <c r="B1139" s="138" t="s">
        <v>12202</v>
      </c>
      <c r="C1139" s="138" t="s">
        <v>21</v>
      </c>
      <c r="D1139" s="146" t="s">
        <v>421</v>
      </c>
      <c r="E1139" s="208" t="s">
        <v>12203</v>
      </c>
      <c r="F1139" s="208" t="s">
        <v>24</v>
      </c>
      <c r="G1139" s="208">
        <v>17</v>
      </c>
      <c r="H1139" s="208" t="s">
        <v>12204</v>
      </c>
      <c r="I1139" s="208" t="s">
        <v>12205</v>
      </c>
      <c r="J1139" s="208" t="s">
        <v>12206</v>
      </c>
      <c r="K1139" s="208" t="s">
        <v>27</v>
      </c>
      <c r="L1139" s="158">
        <v>44394</v>
      </c>
      <c r="M1139" s="208" t="s">
        <v>8491</v>
      </c>
      <c r="N1139" s="208" t="s">
        <v>27</v>
      </c>
      <c r="O1139" s="158">
        <v>44419</v>
      </c>
      <c r="P1139" s="146" t="s">
        <v>12207</v>
      </c>
      <c r="Q1139" s="208" t="s">
        <v>30</v>
      </c>
      <c r="R1139" s="146"/>
      <c r="S1139" s="139" t="s">
        <v>12202</v>
      </c>
      <c r="T1139" s="146"/>
      <c r="Z1139" s="130" t="str">
        <f t="shared" si="18"/>
        <v>20(2)韦昌坤</v>
      </c>
    </row>
    <row r="1140" ht="19.5" customHeight="1" spans="1:26">
      <c r="A1140" s="138">
        <v>1137</v>
      </c>
      <c r="B1140" s="138" t="s">
        <v>12116</v>
      </c>
      <c r="C1140" s="138" t="s">
        <v>21</v>
      </c>
      <c r="D1140" s="146" t="s">
        <v>421</v>
      </c>
      <c r="E1140" s="208" t="s">
        <v>12117</v>
      </c>
      <c r="F1140" s="208" t="s">
        <v>24</v>
      </c>
      <c r="G1140" s="208">
        <v>17</v>
      </c>
      <c r="H1140" s="208" t="s">
        <v>18171</v>
      </c>
      <c r="I1140" s="208" t="s">
        <v>12119</v>
      </c>
      <c r="J1140" s="208">
        <v>19977884915</v>
      </c>
      <c r="K1140" s="208" t="s">
        <v>27</v>
      </c>
      <c r="L1140" s="158">
        <v>44396</v>
      </c>
      <c r="M1140" s="208" t="s">
        <v>98</v>
      </c>
      <c r="N1140" s="208" t="s">
        <v>30</v>
      </c>
      <c r="O1140" s="158"/>
      <c r="P1140" s="146"/>
      <c r="Q1140" s="208" t="s">
        <v>30</v>
      </c>
      <c r="R1140" s="146"/>
      <c r="S1140" s="139" t="s">
        <v>12116</v>
      </c>
      <c r="T1140" s="146"/>
      <c r="Z1140" s="130" t="str">
        <f t="shared" si="18"/>
        <v>20(2)蒙忠元</v>
      </c>
    </row>
    <row r="1141" ht="19.5" customHeight="1" spans="1:26">
      <c r="A1141" s="138">
        <v>1138</v>
      </c>
      <c r="B1141" s="138" t="s">
        <v>8477</v>
      </c>
      <c r="C1141" s="138" t="s">
        <v>21</v>
      </c>
      <c r="D1141" s="146" t="s">
        <v>421</v>
      </c>
      <c r="E1141" s="208" t="s">
        <v>8478</v>
      </c>
      <c r="F1141" s="208" t="s">
        <v>143</v>
      </c>
      <c r="G1141" s="208">
        <v>17</v>
      </c>
      <c r="H1141" s="208" t="s">
        <v>18172</v>
      </c>
      <c r="I1141" s="208" t="s">
        <v>12123</v>
      </c>
      <c r="J1141" s="208" t="s">
        <v>18173</v>
      </c>
      <c r="K1141" s="208" t="s">
        <v>27</v>
      </c>
      <c r="L1141" s="158">
        <v>44397</v>
      </c>
      <c r="M1141" s="208" t="s">
        <v>8480</v>
      </c>
      <c r="N1141" s="208" t="s">
        <v>30</v>
      </c>
      <c r="O1141" s="158"/>
      <c r="P1141" s="146"/>
      <c r="Q1141" s="208" t="s">
        <v>30</v>
      </c>
      <c r="R1141" s="146"/>
      <c r="S1141" s="139" t="s">
        <v>8477</v>
      </c>
      <c r="T1141" s="146"/>
      <c r="Z1141" s="130" t="str">
        <f t="shared" si="18"/>
        <v>20(2)蒙春柳</v>
      </c>
    </row>
    <row r="1142" ht="19.5" customHeight="1" spans="1:26">
      <c r="A1142" s="138">
        <v>1139</v>
      </c>
      <c r="B1142" s="138" t="s">
        <v>12157</v>
      </c>
      <c r="C1142" s="138" t="s">
        <v>21</v>
      </c>
      <c r="D1142" s="146" t="s">
        <v>421</v>
      </c>
      <c r="E1142" s="208" t="s">
        <v>5978</v>
      </c>
      <c r="F1142" s="208" t="s">
        <v>143</v>
      </c>
      <c r="G1142" s="208">
        <v>17</v>
      </c>
      <c r="H1142" s="208" t="s">
        <v>18174</v>
      </c>
      <c r="I1142" s="208" t="s">
        <v>18175</v>
      </c>
      <c r="J1142" s="208" t="s">
        <v>12160</v>
      </c>
      <c r="K1142" s="208" t="s">
        <v>27</v>
      </c>
      <c r="L1142" s="158">
        <v>44395</v>
      </c>
      <c r="M1142" s="208" t="s">
        <v>8491</v>
      </c>
      <c r="N1142" s="208" t="s">
        <v>30</v>
      </c>
      <c r="O1142" s="158"/>
      <c r="P1142" s="146"/>
      <c r="Q1142" s="208" t="s">
        <v>30</v>
      </c>
      <c r="R1142" s="146"/>
      <c r="S1142" s="139" t="s">
        <v>12157</v>
      </c>
      <c r="T1142" s="146"/>
      <c r="Z1142" s="130" t="str">
        <f t="shared" si="18"/>
        <v>20(2)蒙金玉</v>
      </c>
    </row>
    <row r="1143" ht="19.5" customHeight="1" spans="1:26">
      <c r="A1143" s="138">
        <v>1140</v>
      </c>
      <c r="B1143" s="138" t="s">
        <v>11909</v>
      </c>
      <c r="C1143" s="138" t="s">
        <v>21</v>
      </c>
      <c r="D1143" s="146" t="s">
        <v>421</v>
      </c>
      <c r="E1143" s="208" t="s">
        <v>11910</v>
      </c>
      <c r="F1143" s="208" t="s">
        <v>24</v>
      </c>
      <c r="G1143" s="208">
        <v>17</v>
      </c>
      <c r="H1143" s="208" t="s">
        <v>18176</v>
      </c>
      <c r="I1143" s="208" t="s">
        <v>11912</v>
      </c>
      <c r="J1143" s="208" t="s">
        <v>18177</v>
      </c>
      <c r="K1143" s="208" t="s">
        <v>27</v>
      </c>
      <c r="L1143" s="158">
        <v>44331</v>
      </c>
      <c r="M1143" s="208" t="s">
        <v>2455</v>
      </c>
      <c r="N1143" s="139" t="s">
        <v>27</v>
      </c>
      <c r="O1143" s="159">
        <v>44366</v>
      </c>
      <c r="P1143" s="208" t="s">
        <v>2455</v>
      </c>
      <c r="Q1143" s="208" t="s">
        <v>30</v>
      </c>
      <c r="R1143" s="146"/>
      <c r="S1143" s="139" t="s">
        <v>11909</v>
      </c>
      <c r="T1143" s="146"/>
      <c r="Z1143" s="130" t="str">
        <f t="shared" si="18"/>
        <v>20(2)韦志宁</v>
      </c>
    </row>
    <row r="1144" ht="19.5" customHeight="1" spans="1:26">
      <c r="A1144" s="138">
        <v>1141</v>
      </c>
      <c r="B1144" s="138" t="s">
        <v>12208</v>
      </c>
      <c r="C1144" s="138" t="s">
        <v>21</v>
      </c>
      <c r="D1144" s="146" t="s">
        <v>426</v>
      </c>
      <c r="E1144" s="208" t="s">
        <v>12209</v>
      </c>
      <c r="F1144" s="208" t="s">
        <v>143</v>
      </c>
      <c r="G1144" s="208">
        <v>17</v>
      </c>
      <c r="H1144" s="208" t="s">
        <v>18178</v>
      </c>
      <c r="I1144" s="208" t="s">
        <v>12211</v>
      </c>
      <c r="J1144" s="208">
        <v>13113788074</v>
      </c>
      <c r="K1144" s="208" t="s">
        <v>27</v>
      </c>
      <c r="L1144" s="158">
        <v>44396</v>
      </c>
      <c r="M1144" s="208" t="s">
        <v>2455</v>
      </c>
      <c r="N1144" s="208" t="s">
        <v>30</v>
      </c>
      <c r="O1144" s="158"/>
      <c r="P1144" s="146"/>
      <c r="Q1144" s="208" t="s">
        <v>30</v>
      </c>
      <c r="R1144" s="146"/>
      <c r="S1144" s="139" t="s">
        <v>12208</v>
      </c>
      <c r="T1144" s="146"/>
      <c r="Z1144" s="130" t="str">
        <f t="shared" si="18"/>
        <v>20(3)班冬萍</v>
      </c>
    </row>
    <row r="1145" ht="19.5" customHeight="1" spans="1:26">
      <c r="A1145" s="138">
        <v>1142</v>
      </c>
      <c r="B1145" s="138" t="s">
        <v>12212</v>
      </c>
      <c r="C1145" s="138" t="s">
        <v>21</v>
      </c>
      <c r="D1145" s="146" t="s">
        <v>426</v>
      </c>
      <c r="E1145" s="208" t="s">
        <v>12213</v>
      </c>
      <c r="F1145" s="208" t="s">
        <v>24</v>
      </c>
      <c r="G1145" s="208">
        <v>17</v>
      </c>
      <c r="H1145" s="208" t="s">
        <v>18179</v>
      </c>
      <c r="I1145" s="208" t="s">
        <v>12214</v>
      </c>
      <c r="J1145" s="208" t="s">
        <v>18180</v>
      </c>
      <c r="K1145" s="208" t="s">
        <v>27</v>
      </c>
      <c r="L1145" s="158">
        <v>44396</v>
      </c>
      <c r="M1145" s="208" t="s">
        <v>2455</v>
      </c>
      <c r="N1145" s="208" t="s">
        <v>30</v>
      </c>
      <c r="O1145" s="158"/>
      <c r="P1145" s="146"/>
      <c r="Q1145" s="208" t="s">
        <v>30</v>
      </c>
      <c r="R1145" s="146"/>
      <c r="S1145" s="139" t="s">
        <v>12212</v>
      </c>
      <c r="T1145" s="146"/>
      <c r="Z1145" s="130" t="str">
        <f t="shared" si="18"/>
        <v>20(3)方豪</v>
      </c>
    </row>
    <row r="1146" ht="19.5" customHeight="1" spans="1:26">
      <c r="A1146" s="138">
        <v>1143</v>
      </c>
      <c r="B1146" s="138" t="s">
        <v>12215</v>
      </c>
      <c r="C1146" s="138" t="s">
        <v>21</v>
      </c>
      <c r="D1146" s="146" t="s">
        <v>426</v>
      </c>
      <c r="E1146" s="208" t="s">
        <v>12216</v>
      </c>
      <c r="F1146" s="208" t="s">
        <v>24</v>
      </c>
      <c r="G1146" s="208">
        <v>17</v>
      </c>
      <c r="H1146" s="208" t="s">
        <v>12217</v>
      </c>
      <c r="I1146" s="208" t="s">
        <v>12218</v>
      </c>
      <c r="J1146" s="208">
        <v>18877825418</v>
      </c>
      <c r="K1146" s="208" t="s">
        <v>27</v>
      </c>
      <c r="L1146" s="131">
        <v>44395</v>
      </c>
      <c r="M1146" s="130" t="s">
        <v>1288</v>
      </c>
      <c r="N1146" s="130" t="s">
        <v>30</v>
      </c>
      <c r="O1146" s="158"/>
      <c r="P1146" s="146"/>
      <c r="Q1146" s="208" t="s">
        <v>30</v>
      </c>
      <c r="R1146" s="146"/>
      <c r="S1146" s="139" t="s">
        <v>12215</v>
      </c>
      <c r="T1146" s="146"/>
      <c r="Z1146" s="130" t="str">
        <f t="shared" si="18"/>
        <v>20(3)黄朝生</v>
      </c>
    </row>
    <row r="1147" ht="19.5" customHeight="1" spans="1:26">
      <c r="A1147" s="138">
        <v>1144</v>
      </c>
      <c r="B1147" s="138" t="s">
        <v>12219</v>
      </c>
      <c r="C1147" s="138" t="s">
        <v>21</v>
      </c>
      <c r="D1147" s="146" t="s">
        <v>426</v>
      </c>
      <c r="E1147" s="208" t="s">
        <v>12220</v>
      </c>
      <c r="F1147" s="208" t="s">
        <v>24</v>
      </c>
      <c r="G1147" s="208">
        <v>16</v>
      </c>
      <c r="H1147" s="183" t="s">
        <v>5391</v>
      </c>
      <c r="I1147" s="208" t="s">
        <v>7569</v>
      </c>
      <c r="J1147" s="208">
        <v>18278868294</v>
      </c>
      <c r="K1147" s="208" t="s">
        <v>27</v>
      </c>
      <c r="L1147" s="158">
        <v>44396</v>
      </c>
      <c r="M1147" s="208" t="s">
        <v>2455</v>
      </c>
      <c r="N1147" s="208" t="s">
        <v>30</v>
      </c>
      <c r="O1147" s="158"/>
      <c r="P1147" s="146"/>
      <c r="Q1147" s="208" t="s">
        <v>30</v>
      </c>
      <c r="R1147" s="146"/>
      <c r="S1147" s="139" t="s">
        <v>12219</v>
      </c>
      <c r="T1147" s="146"/>
      <c r="Z1147" s="130" t="str">
        <f t="shared" si="18"/>
        <v>20(3)黄风</v>
      </c>
    </row>
    <row r="1148" ht="19.5" customHeight="1" spans="1:26">
      <c r="A1148" s="138">
        <v>1145</v>
      </c>
      <c r="B1148" s="138" t="s">
        <v>12221</v>
      </c>
      <c r="C1148" s="138" t="s">
        <v>21</v>
      </c>
      <c r="D1148" s="146" t="s">
        <v>426</v>
      </c>
      <c r="E1148" s="208" t="s">
        <v>12222</v>
      </c>
      <c r="F1148" s="208" t="s">
        <v>143</v>
      </c>
      <c r="G1148" s="208">
        <v>17</v>
      </c>
      <c r="H1148" s="208" t="s">
        <v>12223</v>
      </c>
      <c r="I1148" s="208" t="s">
        <v>12224</v>
      </c>
      <c r="J1148" s="208">
        <v>17777938748</v>
      </c>
      <c r="K1148" s="208" t="s">
        <v>27</v>
      </c>
      <c r="L1148" s="158">
        <v>44403</v>
      </c>
      <c r="M1148" s="208" t="s">
        <v>1273</v>
      </c>
      <c r="N1148" s="208" t="s">
        <v>30</v>
      </c>
      <c r="O1148" s="158"/>
      <c r="P1148" s="146"/>
      <c r="Q1148" s="208" t="s">
        <v>30</v>
      </c>
      <c r="R1148" s="146"/>
      <c r="S1148" s="139" t="s">
        <v>12221</v>
      </c>
      <c r="T1148" s="146"/>
      <c r="Z1148" s="130" t="str">
        <f t="shared" si="18"/>
        <v>20(3)蓝慧欢</v>
      </c>
    </row>
    <row r="1149" ht="19.5" customHeight="1" spans="1:26">
      <c r="A1149" s="138">
        <v>1146</v>
      </c>
      <c r="B1149" s="138" t="s">
        <v>12225</v>
      </c>
      <c r="C1149" s="138" t="s">
        <v>21</v>
      </c>
      <c r="D1149" s="146" t="s">
        <v>426</v>
      </c>
      <c r="E1149" s="208" t="s">
        <v>12226</v>
      </c>
      <c r="F1149" s="208" t="s">
        <v>24</v>
      </c>
      <c r="G1149" s="208">
        <v>16</v>
      </c>
      <c r="H1149" s="208" t="s">
        <v>18181</v>
      </c>
      <c r="I1149" s="208" t="s">
        <v>12228</v>
      </c>
      <c r="J1149" s="208" t="s">
        <v>18182</v>
      </c>
      <c r="K1149" s="208" t="s">
        <v>27</v>
      </c>
      <c r="L1149" s="158">
        <v>44406</v>
      </c>
      <c r="M1149" s="208" t="s">
        <v>2172</v>
      </c>
      <c r="N1149" s="208" t="s">
        <v>30</v>
      </c>
      <c r="O1149" s="159"/>
      <c r="P1149" s="138"/>
      <c r="Q1149" s="208" t="s">
        <v>30</v>
      </c>
      <c r="R1149" s="146"/>
      <c r="S1149" s="139" t="s">
        <v>12225</v>
      </c>
      <c r="T1149" s="146"/>
      <c r="Z1149" s="130" t="str">
        <f t="shared" si="18"/>
        <v>20(3)蓝杰锦</v>
      </c>
    </row>
    <row r="1150" ht="19.5" customHeight="1" spans="1:26">
      <c r="A1150" s="138">
        <v>1147</v>
      </c>
      <c r="B1150" s="138" t="s">
        <v>12229</v>
      </c>
      <c r="C1150" s="138" t="s">
        <v>21</v>
      </c>
      <c r="D1150" s="146" t="s">
        <v>426</v>
      </c>
      <c r="E1150" s="208" t="s">
        <v>12230</v>
      </c>
      <c r="F1150" s="208" t="s">
        <v>143</v>
      </c>
      <c r="G1150" s="208">
        <v>17</v>
      </c>
      <c r="H1150" s="208" t="s">
        <v>12231</v>
      </c>
      <c r="I1150" s="208" t="s">
        <v>12232</v>
      </c>
      <c r="J1150" s="208" t="s">
        <v>18183</v>
      </c>
      <c r="K1150" s="208" t="s">
        <v>27</v>
      </c>
      <c r="L1150" s="158">
        <v>44397</v>
      </c>
      <c r="M1150" s="208" t="s">
        <v>2172</v>
      </c>
      <c r="N1150" s="208" t="s">
        <v>30</v>
      </c>
      <c r="O1150" s="159"/>
      <c r="P1150" s="138"/>
      <c r="Q1150" s="208" t="s">
        <v>30</v>
      </c>
      <c r="R1150" s="146"/>
      <c r="S1150" s="139" t="s">
        <v>12229</v>
      </c>
      <c r="T1150" s="146"/>
      <c r="Z1150" s="130" t="str">
        <f t="shared" si="18"/>
        <v>20(3)蓝磊霞</v>
      </c>
    </row>
    <row r="1151" ht="19.5" customHeight="1" spans="1:26">
      <c r="A1151" s="138">
        <v>1148</v>
      </c>
      <c r="B1151" s="138" t="s">
        <v>12233</v>
      </c>
      <c r="C1151" s="138" t="s">
        <v>21</v>
      </c>
      <c r="D1151" s="146" t="s">
        <v>426</v>
      </c>
      <c r="E1151" s="208" t="s">
        <v>12234</v>
      </c>
      <c r="F1151" s="208" t="s">
        <v>24</v>
      </c>
      <c r="G1151" s="208">
        <v>17</v>
      </c>
      <c r="H1151" s="208" t="s">
        <v>12235</v>
      </c>
      <c r="I1151" s="208" t="s">
        <v>12236</v>
      </c>
      <c r="J1151" s="208">
        <v>18977894267</v>
      </c>
      <c r="K1151" s="208" t="s">
        <v>27</v>
      </c>
      <c r="L1151" s="158">
        <v>44397</v>
      </c>
      <c r="M1151" s="208" t="s">
        <v>1273</v>
      </c>
      <c r="N1151" s="208" t="s">
        <v>30</v>
      </c>
      <c r="O1151" s="158"/>
      <c r="P1151" s="146"/>
      <c r="Q1151" s="208" t="s">
        <v>30</v>
      </c>
      <c r="R1151" s="146"/>
      <c r="S1151" s="139" t="s">
        <v>12233</v>
      </c>
      <c r="T1151" s="146"/>
      <c r="Z1151" s="130" t="str">
        <f t="shared" si="18"/>
        <v>20(3)蓝芝耀</v>
      </c>
    </row>
    <row r="1152" ht="19.5" customHeight="1" spans="1:26">
      <c r="A1152" s="138">
        <v>1149</v>
      </c>
      <c r="B1152" s="138" t="s">
        <v>12237</v>
      </c>
      <c r="C1152" s="138" t="s">
        <v>21</v>
      </c>
      <c r="D1152" s="146" t="s">
        <v>426</v>
      </c>
      <c r="E1152" s="208" t="s">
        <v>12238</v>
      </c>
      <c r="F1152" s="208" t="s">
        <v>24</v>
      </c>
      <c r="G1152" s="208">
        <v>17</v>
      </c>
      <c r="H1152" s="183" t="s">
        <v>18184</v>
      </c>
      <c r="I1152" s="208" t="s">
        <v>12240</v>
      </c>
      <c r="J1152" s="208" t="s">
        <v>18185</v>
      </c>
      <c r="K1152" s="208" t="s">
        <v>27</v>
      </c>
      <c r="L1152" s="158">
        <v>44398</v>
      </c>
      <c r="M1152" s="208" t="s">
        <v>12241</v>
      </c>
      <c r="N1152" s="208" t="s">
        <v>27</v>
      </c>
      <c r="O1152" s="159"/>
      <c r="P1152" s="138"/>
      <c r="Q1152" s="208" t="s">
        <v>30</v>
      </c>
      <c r="R1152" s="146"/>
      <c r="S1152" s="139" t="s">
        <v>12237</v>
      </c>
      <c r="T1152" s="146"/>
      <c r="Z1152" s="130" t="str">
        <f t="shared" si="18"/>
        <v>20(3)梁江希文</v>
      </c>
    </row>
    <row r="1153" ht="19.5" customHeight="1" spans="1:26">
      <c r="A1153" s="138">
        <v>1150</v>
      </c>
      <c r="B1153" s="138" t="s">
        <v>12242</v>
      </c>
      <c r="C1153" s="138" t="s">
        <v>21</v>
      </c>
      <c r="D1153" s="146" t="s">
        <v>426</v>
      </c>
      <c r="E1153" s="208" t="s">
        <v>12243</v>
      </c>
      <c r="F1153" s="208" t="s">
        <v>24</v>
      </c>
      <c r="G1153" s="208">
        <v>17</v>
      </c>
      <c r="H1153" s="208" t="s">
        <v>12244</v>
      </c>
      <c r="I1153" s="208" t="s">
        <v>12245</v>
      </c>
      <c r="J1153" s="208" t="s">
        <v>18186</v>
      </c>
      <c r="K1153" s="208" t="s">
        <v>27</v>
      </c>
      <c r="L1153" s="158">
        <v>44409</v>
      </c>
      <c r="M1153" s="208" t="s">
        <v>18187</v>
      </c>
      <c r="N1153" s="208" t="s">
        <v>30</v>
      </c>
      <c r="O1153" s="158"/>
      <c r="P1153" s="146"/>
      <c r="Q1153" s="208" t="s">
        <v>30</v>
      </c>
      <c r="R1153" s="146" t="s">
        <v>18188</v>
      </c>
      <c r="S1153" s="139" t="s">
        <v>12242</v>
      </c>
      <c r="T1153" s="146"/>
      <c r="Z1153" s="130" t="str">
        <f t="shared" si="18"/>
        <v>20(3)廖俊程</v>
      </c>
    </row>
    <row r="1154" ht="19.5" customHeight="1" spans="1:26">
      <c r="A1154" s="138">
        <v>1151</v>
      </c>
      <c r="B1154" s="138" t="s">
        <v>12247</v>
      </c>
      <c r="C1154" s="138" t="s">
        <v>21</v>
      </c>
      <c r="D1154" s="146" t="s">
        <v>426</v>
      </c>
      <c r="E1154" s="208" t="s">
        <v>12248</v>
      </c>
      <c r="F1154" s="208" t="s">
        <v>143</v>
      </c>
      <c r="G1154" s="208">
        <v>16</v>
      </c>
      <c r="H1154" s="208" t="s">
        <v>12249</v>
      </c>
      <c r="I1154" s="208" t="s">
        <v>12250</v>
      </c>
      <c r="J1154" s="208">
        <v>13387780680</v>
      </c>
      <c r="K1154" s="208" t="s">
        <v>27</v>
      </c>
      <c r="L1154" s="158">
        <v>44403</v>
      </c>
      <c r="M1154" s="208" t="s">
        <v>2172</v>
      </c>
      <c r="N1154" s="208" t="s">
        <v>30</v>
      </c>
      <c r="O1154" s="158"/>
      <c r="P1154" s="146"/>
      <c r="Q1154" s="208" t="s">
        <v>30</v>
      </c>
      <c r="R1154" s="146"/>
      <c r="S1154" s="139" t="s">
        <v>12247</v>
      </c>
      <c r="T1154" s="146"/>
      <c r="Z1154" s="130" t="str">
        <f t="shared" si="18"/>
        <v>20(3)陆敬萍</v>
      </c>
    </row>
    <row r="1155" ht="19.5" customHeight="1" spans="1:26">
      <c r="A1155" s="138">
        <v>1152</v>
      </c>
      <c r="B1155" s="138" t="s">
        <v>12251</v>
      </c>
      <c r="C1155" s="138" t="s">
        <v>21</v>
      </c>
      <c r="D1155" s="146" t="s">
        <v>426</v>
      </c>
      <c r="E1155" s="208" t="s">
        <v>12252</v>
      </c>
      <c r="F1155" s="208" t="s">
        <v>143</v>
      </c>
      <c r="G1155" s="208">
        <v>17</v>
      </c>
      <c r="H1155" s="208" t="s">
        <v>8386</v>
      </c>
      <c r="I1155" s="208" t="s">
        <v>12253</v>
      </c>
      <c r="J1155" s="208" t="s">
        <v>18189</v>
      </c>
      <c r="K1155" s="208" t="s">
        <v>27</v>
      </c>
      <c r="L1155" s="158">
        <v>44395</v>
      </c>
      <c r="M1155" s="208" t="s">
        <v>2172</v>
      </c>
      <c r="N1155" s="208" t="s">
        <v>27</v>
      </c>
      <c r="O1155" s="158">
        <v>44415</v>
      </c>
      <c r="P1155" s="146" t="s">
        <v>12254</v>
      </c>
      <c r="Q1155" s="208" t="s">
        <v>30</v>
      </c>
      <c r="R1155" s="138" t="s">
        <v>12255</v>
      </c>
      <c r="S1155" s="139" t="s">
        <v>12251</v>
      </c>
      <c r="T1155" s="138"/>
      <c r="Z1155" s="130" t="str">
        <f t="shared" si="18"/>
        <v>20(3)陆佩婧</v>
      </c>
    </row>
    <row r="1156" ht="19.5" customHeight="1" spans="1:26">
      <c r="A1156" s="138">
        <v>1153</v>
      </c>
      <c r="B1156" s="138" t="s">
        <v>12256</v>
      </c>
      <c r="C1156" s="138" t="s">
        <v>21</v>
      </c>
      <c r="D1156" s="146" t="s">
        <v>426</v>
      </c>
      <c r="E1156" s="208" t="s">
        <v>12257</v>
      </c>
      <c r="F1156" s="208" t="s">
        <v>24</v>
      </c>
      <c r="G1156" s="208" t="s">
        <v>18190</v>
      </c>
      <c r="H1156" s="208" t="s">
        <v>18191</v>
      </c>
      <c r="I1156" s="208" t="s">
        <v>12259</v>
      </c>
      <c r="J1156" s="208" t="s">
        <v>18192</v>
      </c>
      <c r="K1156" s="208" t="s">
        <v>27</v>
      </c>
      <c r="L1156" s="158">
        <v>44394</v>
      </c>
      <c r="M1156" s="208" t="s">
        <v>2455</v>
      </c>
      <c r="N1156" s="208" t="s">
        <v>30</v>
      </c>
      <c r="O1156" s="159"/>
      <c r="P1156" s="138"/>
      <c r="Q1156" s="208" t="s">
        <v>30</v>
      </c>
      <c r="R1156" s="138" t="s">
        <v>18193</v>
      </c>
      <c r="S1156" s="139" t="s">
        <v>12256</v>
      </c>
      <c r="T1156" s="138"/>
      <c r="Z1156" s="130" t="str">
        <f t="shared" si="18"/>
        <v>20(3)陆全健</v>
      </c>
    </row>
    <row r="1157" ht="19.5" customHeight="1" spans="1:26">
      <c r="A1157" s="138">
        <v>1154</v>
      </c>
      <c r="B1157" s="138" t="s">
        <v>12261</v>
      </c>
      <c r="C1157" s="138" t="s">
        <v>21</v>
      </c>
      <c r="D1157" s="146" t="s">
        <v>426</v>
      </c>
      <c r="E1157" s="208" t="s">
        <v>12262</v>
      </c>
      <c r="F1157" s="208" t="s">
        <v>143</v>
      </c>
      <c r="G1157" s="208" t="s">
        <v>18194</v>
      </c>
      <c r="H1157" s="208" t="s">
        <v>18195</v>
      </c>
      <c r="I1157" s="208" t="s">
        <v>12264</v>
      </c>
      <c r="J1157" s="208">
        <v>19978809657</v>
      </c>
      <c r="K1157" s="208" t="s">
        <v>27</v>
      </c>
      <c r="L1157" s="158">
        <v>44411</v>
      </c>
      <c r="M1157" s="208" t="s">
        <v>2455</v>
      </c>
      <c r="N1157" s="208" t="s">
        <v>30</v>
      </c>
      <c r="O1157" s="158"/>
      <c r="P1157" s="146"/>
      <c r="Q1157" s="208" t="s">
        <v>30</v>
      </c>
      <c r="R1157" s="138"/>
      <c r="S1157" s="139" t="s">
        <v>12261</v>
      </c>
      <c r="T1157" s="138"/>
      <c r="Z1157" s="130" t="str">
        <f t="shared" si="18"/>
        <v>20(3)罗春萍</v>
      </c>
    </row>
    <row r="1158" ht="19.5" customHeight="1" spans="1:26">
      <c r="A1158" s="138">
        <v>1155</v>
      </c>
      <c r="B1158" s="138" t="s">
        <v>12272</v>
      </c>
      <c r="C1158" s="138" t="s">
        <v>21</v>
      </c>
      <c r="D1158" s="146" t="s">
        <v>426</v>
      </c>
      <c r="E1158" s="208" t="s">
        <v>12273</v>
      </c>
      <c r="F1158" s="208" t="s">
        <v>24</v>
      </c>
      <c r="G1158" s="208">
        <v>17</v>
      </c>
      <c r="H1158" s="208" t="s">
        <v>12274</v>
      </c>
      <c r="I1158" s="208" t="s">
        <v>12275</v>
      </c>
      <c r="J1158" s="208" t="s">
        <v>18196</v>
      </c>
      <c r="K1158" s="208" t="s">
        <v>27</v>
      </c>
      <c r="L1158" s="158">
        <v>44427</v>
      </c>
      <c r="M1158" s="208" t="s">
        <v>6237</v>
      </c>
      <c r="N1158" s="208" t="s">
        <v>27</v>
      </c>
      <c r="O1158" s="159"/>
      <c r="P1158" s="138"/>
      <c r="Q1158" s="208" t="s">
        <v>30</v>
      </c>
      <c r="R1158" s="138"/>
      <c r="S1158" s="139" t="s">
        <v>12272</v>
      </c>
      <c r="T1158" s="138"/>
      <c r="Z1158" s="130" t="str">
        <f t="shared" si="18"/>
        <v>20(3)蒙程</v>
      </c>
    </row>
    <row r="1159" ht="19.5" customHeight="1" spans="1:26">
      <c r="A1159" s="138">
        <v>1156</v>
      </c>
      <c r="B1159" s="138" t="s">
        <v>12276</v>
      </c>
      <c r="C1159" s="138" t="s">
        <v>21</v>
      </c>
      <c r="D1159" s="146" t="s">
        <v>426</v>
      </c>
      <c r="E1159" s="208" t="s">
        <v>12277</v>
      </c>
      <c r="F1159" s="208" t="s">
        <v>143</v>
      </c>
      <c r="G1159" s="208">
        <v>16</v>
      </c>
      <c r="H1159" s="183" t="s">
        <v>12278</v>
      </c>
      <c r="I1159" s="208" t="s">
        <v>8791</v>
      </c>
      <c r="J1159" s="208">
        <v>18070810697</v>
      </c>
      <c r="K1159" s="208" t="s">
        <v>27</v>
      </c>
      <c r="L1159" s="158">
        <v>44405</v>
      </c>
      <c r="M1159" s="208" t="s">
        <v>133</v>
      </c>
      <c r="N1159" s="208"/>
      <c r="O1159" s="158"/>
      <c r="P1159" s="146"/>
      <c r="Q1159" s="208" t="s">
        <v>30</v>
      </c>
      <c r="R1159" s="138"/>
      <c r="S1159" s="139" t="s">
        <v>12276</v>
      </c>
      <c r="T1159" s="138"/>
      <c r="Z1159" s="130" t="str">
        <f t="shared" ref="Z1159:Z1222" si="19">D1159:D5740&amp;E1159:E5740</f>
        <v>20(3)蒙丽花</v>
      </c>
    </row>
    <row r="1160" ht="19.5" customHeight="1" spans="1:26">
      <c r="A1160" s="138">
        <v>1157</v>
      </c>
      <c r="B1160" s="138" t="s">
        <v>12279</v>
      </c>
      <c r="C1160" s="138" t="s">
        <v>21</v>
      </c>
      <c r="D1160" s="146" t="s">
        <v>426</v>
      </c>
      <c r="E1160" s="208" t="s">
        <v>12280</v>
      </c>
      <c r="F1160" s="208" t="s">
        <v>143</v>
      </c>
      <c r="G1160" s="208">
        <v>17</v>
      </c>
      <c r="H1160" s="208" t="s">
        <v>257</v>
      </c>
      <c r="I1160" s="208" t="s">
        <v>12281</v>
      </c>
      <c r="J1160" s="208" t="s">
        <v>18197</v>
      </c>
      <c r="K1160" s="208" t="s">
        <v>27</v>
      </c>
      <c r="L1160" s="158">
        <v>44429</v>
      </c>
      <c r="M1160" s="208" t="s">
        <v>6052</v>
      </c>
      <c r="N1160" s="208"/>
      <c r="O1160" s="159"/>
      <c r="P1160" s="138"/>
      <c r="Q1160" s="208" t="s">
        <v>30</v>
      </c>
      <c r="R1160" s="138"/>
      <c r="S1160" s="139" t="s">
        <v>12279</v>
      </c>
      <c r="T1160" s="138"/>
      <c r="Z1160" s="130" t="str">
        <f t="shared" si="19"/>
        <v>20(3)石津坪</v>
      </c>
    </row>
    <row r="1161" ht="19.5" customHeight="1" spans="1:26">
      <c r="A1161" s="138">
        <v>1158</v>
      </c>
      <c r="B1161" s="138" t="s">
        <v>12282</v>
      </c>
      <c r="C1161" s="138" t="s">
        <v>21</v>
      </c>
      <c r="D1161" s="146" t="s">
        <v>426</v>
      </c>
      <c r="E1161" s="208" t="s">
        <v>12283</v>
      </c>
      <c r="F1161" s="208" t="s">
        <v>24</v>
      </c>
      <c r="G1161" s="208">
        <v>17</v>
      </c>
      <c r="H1161" s="183" t="s">
        <v>18198</v>
      </c>
      <c r="I1161" s="208" t="s">
        <v>12285</v>
      </c>
      <c r="J1161" s="208">
        <v>15777808057</v>
      </c>
      <c r="K1161" s="208" t="s">
        <v>27</v>
      </c>
      <c r="L1161" s="158">
        <v>44396</v>
      </c>
      <c r="M1161" s="208" t="s">
        <v>139</v>
      </c>
      <c r="N1161" s="208" t="s">
        <v>27</v>
      </c>
      <c r="O1161" s="159"/>
      <c r="P1161" s="138"/>
      <c r="Q1161" s="208" t="s">
        <v>30</v>
      </c>
      <c r="R1161" s="138"/>
      <c r="S1161" s="139" t="s">
        <v>12282</v>
      </c>
      <c r="T1161" s="138"/>
      <c r="Z1161" s="130" t="str">
        <f t="shared" si="19"/>
        <v>20(3)覃荣旁</v>
      </c>
    </row>
    <row r="1162" ht="19.5" customHeight="1" spans="1:26">
      <c r="A1162" s="138">
        <v>1159</v>
      </c>
      <c r="B1162" s="138" t="s">
        <v>12286</v>
      </c>
      <c r="C1162" s="138" t="s">
        <v>21</v>
      </c>
      <c r="D1162" s="146" t="s">
        <v>426</v>
      </c>
      <c r="E1162" s="208" t="s">
        <v>1980</v>
      </c>
      <c r="F1162" s="208" t="s">
        <v>24</v>
      </c>
      <c r="G1162" s="208">
        <v>16</v>
      </c>
      <c r="H1162" s="208" t="s">
        <v>18199</v>
      </c>
      <c r="I1162" s="208" t="s">
        <v>12288</v>
      </c>
      <c r="J1162" s="208">
        <v>15807839158</v>
      </c>
      <c r="K1162" s="208" t="s">
        <v>27</v>
      </c>
      <c r="L1162" s="158">
        <v>44395</v>
      </c>
      <c r="M1162" s="208" t="s">
        <v>12241</v>
      </c>
      <c r="N1162" s="139" t="s">
        <v>27</v>
      </c>
      <c r="O1162" s="159">
        <v>44416</v>
      </c>
      <c r="P1162" s="138" t="s">
        <v>12241</v>
      </c>
      <c r="Q1162" s="208" t="s">
        <v>30</v>
      </c>
      <c r="R1162" s="138"/>
      <c r="S1162" s="139" t="s">
        <v>12286</v>
      </c>
      <c r="T1162" s="138"/>
      <c r="Z1162" s="130" t="str">
        <f t="shared" si="19"/>
        <v>20(3)覃统</v>
      </c>
    </row>
    <row r="1163" ht="19.5" customHeight="1" spans="1:26">
      <c r="A1163" s="138">
        <v>1160</v>
      </c>
      <c r="B1163" s="138" t="s">
        <v>12289</v>
      </c>
      <c r="C1163" s="138" t="s">
        <v>21</v>
      </c>
      <c r="D1163" s="146" t="s">
        <v>426</v>
      </c>
      <c r="E1163" s="208" t="s">
        <v>12290</v>
      </c>
      <c r="F1163" s="208" t="s">
        <v>24</v>
      </c>
      <c r="G1163" s="208">
        <v>17</v>
      </c>
      <c r="H1163" s="208" t="s">
        <v>18200</v>
      </c>
      <c r="I1163" s="208" t="s">
        <v>12292</v>
      </c>
      <c r="J1163" s="208">
        <v>15878821660</v>
      </c>
      <c r="K1163" s="208" t="s">
        <v>27</v>
      </c>
      <c r="L1163" s="158">
        <v>44394</v>
      </c>
      <c r="M1163" s="208" t="s">
        <v>2172</v>
      </c>
      <c r="N1163" s="208"/>
      <c r="O1163" s="158"/>
      <c r="P1163" s="146"/>
      <c r="Q1163" s="208" t="s">
        <v>30</v>
      </c>
      <c r="R1163" s="138"/>
      <c r="S1163" s="139" t="s">
        <v>12289</v>
      </c>
      <c r="T1163" s="138"/>
      <c r="Z1163" s="130" t="str">
        <f t="shared" si="19"/>
        <v>20(3)覃兴捷</v>
      </c>
    </row>
    <row r="1164" ht="19.5" customHeight="1" spans="1:26">
      <c r="A1164" s="138">
        <v>1161</v>
      </c>
      <c r="B1164" s="138" t="s">
        <v>12293</v>
      </c>
      <c r="C1164" s="138" t="s">
        <v>21</v>
      </c>
      <c r="D1164" s="146" t="s">
        <v>426</v>
      </c>
      <c r="E1164" s="208" t="s">
        <v>4807</v>
      </c>
      <c r="F1164" s="208" t="s">
        <v>143</v>
      </c>
      <c r="G1164" s="208">
        <v>16</v>
      </c>
      <c r="H1164" s="208" t="s">
        <v>2317</v>
      </c>
      <c r="I1164" s="208" t="s">
        <v>18201</v>
      </c>
      <c r="J1164" s="208">
        <v>18278863295</v>
      </c>
      <c r="K1164" s="208" t="s">
        <v>27</v>
      </c>
      <c r="L1164" s="158">
        <v>44395</v>
      </c>
      <c r="M1164" s="208" t="s">
        <v>10754</v>
      </c>
      <c r="N1164" s="139" t="s">
        <v>27</v>
      </c>
      <c r="O1164" s="158">
        <v>44416</v>
      </c>
      <c r="P1164" s="146" t="s">
        <v>10754</v>
      </c>
      <c r="Q1164" s="208" t="s">
        <v>30</v>
      </c>
      <c r="R1164" s="138"/>
      <c r="S1164" s="139" t="s">
        <v>12293</v>
      </c>
      <c r="T1164" s="138"/>
      <c r="Z1164" s="130" t="str">
        <f t="shared" si="19"/>
        <v>20(3)覃莹莹</v>
      </c>
    </row>
    <row r="1165" ht="19.5" customHeight="1" spans="1:26">
      <c r="A1165" s="138">
        <v>1162</v>
      </c>
      <c r="B1165" s="138" t="s">
        <v>12297</v>
      </c>
      <c r="C1165" s="138" t="s">
        <v>21</v>
      </c>
      <c r="D1165" s="146" t="s">
        <v>426</v>
      </c>
      <c r="E1165" s="208" t="s">
        <v>2874</v>
      </c>
      <c r="F1165" s="208" t="s">
        <v>24</v>
      </c>
      <c r="G1165" s="208">
        <v>17</v>
      </c>
      <c r="H1165" s="208" t="s">
        <v>18202</v>
      </c>
      <c r="I1165" s="208" t="s">
        <v>12299</v>
      </c>
      <c r="J1165" s="208">
        <v>13926195426</v>
      </c>
      <c r="K1165" s="208" t="s">
        <v>27</v>
      </c>
      <c r="L1165" s="158">
        <v>44394</v>
      </c>
      <c r="M1165" s="208" t="s">
        <v>2172</v>
      </c>
      <c r="N1165" s="208" t="s">
        <v>27</v>
      </c>
      <c r="O1165" s="158"/>
      <c r="P1165" s="146"/>
      <c r="Q1165" s="208" t="s">
        <v>30</v>
      </c>
      <c r="R1165" s="138"/>
      <c r="S1165" s="139" t="s">
        <v>12297</v>
      </c>
      <c r="T1165" s="138"/>
      <c r="Z1165" s="130" t="str">
        <f t="shared" si="19"/>
        <v>20(3)韦恩</v>
      </c>
    </row>
    <row r="1166" ht="19.5" customHeight="1" spans="1:26">
      <c r="A1166" s="138">
        <v>1163</v>
      </c>
      <c r="B1166" s="138" t="s">
        <v>12300</v>
      </c>
      <c r="C1166" s="138" t="s">
        <v>21</v>
      </c>
      <c r="D1166" s="146" t="s">
        <v>426</v>
      </c>
      <c r="E1166" s="208" t="s">
        <v>7559</v>
      </c>
      <c r="F1166" s="208" t="s">
        <v>24</v>
      </c>
      <c r="G1166" s="208">
        <v>16</v>
      </c>
      <c r="H1166" s="183" t="s">
        <v>18203</v>
      </c>
      <c r="I1166" s="208" t="s">
        <v>12301</v>
      </c>
      <c r="J1166" s="208" t="s">
        <v>18204</v>
      </c>
      <c r="K1166" s="208" t="s">
        <v>27</v>
      </c>
      <c r="L1166" s="158">
        <v>44399</v>
      </c>
      <c r="M1166" s="208" t="s">
        <v>12302</v>
      </c>
      <c r="N1166" s="208" t="s">
        <v>27</v>
      </c>
      <c r="O1166" s="159"/>
      <c r="P1166" s="138"/>
      <c r="Q1166" s="208" t="s">
        <v>30</v>
      </c>
      <c r="R1166" s="138"/>
      <c r="S1166" s="139" t="s">
        <v>12300</v>
      </c>
      <c r="T1166" s="138"/>
      <c r="Z1166" s="130" t="str">
        <f t="shared" si="19"/>
        <v>20(3)韦刚</v>
      </c>
    </row>
    <row r="1167" ht="19.5" customHeight="1" spans="1:26">
      <c r="A1167" s="138">
        <v>1164</v>
      </c>
      <c r="B1167" s="138" t="s">
        <v>12303</v>
      </c>
      <c r="C1167" s="138" t="s">
        <v>21</v>
      </c>
      <c r="D1167" s="146" t="s">
        <v>426</v>
      </c>
      <c r="E1167" s="208" t="s">
        <v>12304</v>
      </c>
      <c r="F1167" s="208" t="s">
        <v>24</v>
      </c>
      <c r="G1167" s="208">
        <v>17</v>
      </c>
      <c r="H1167" s="208" t="s">
        <v>18205</v>
      </c>
      <c r="I1167" s="208" t="s">
        <v>2426</v>
      </c>
      <c r="J1167" s="208" t="s">
        <v>18206</v>
      </c>
      <c r="K1167" s="208" t="s">
        <v>27</v>
      </c>
      <c r="L1167" s="158">
        <v>44396</v>
      </c>
      <c r="M1167" s="208" t="s">
        <v>185</v>
      </c>
      <c r="N1167" s="208"/>
      <c r="O1167" s="158"/>
      <c r="P1167" s="146"/>
      <c r="Q1167" s="208" t="s">
        <v>30</v>
      </c>
      <c r="R1167" s="138"/>
      <c r="S1167" s="139" t="s">
        <v>12303</v>
      </c>
      <c r="T1167" s="138"/>
      <c r="Z1167" s="130" t="str">
        <f t="shared" si="19"/>
        <v>20(3)韦吉亮</v>
      </c>
    </row>
    <row r="1168" ht="19.5" customHeight="1" spans="1:26">
      <c r="A1168" s="138">
        <v>1165</v>
      </c>
      <c r="B1168" s="138" t="s">
        <v>12308</v>
      </c>
      <c r="C1168" s="138" t="s">
        <v>21</v>
      </c>
      <c r="D1168" s="146" t="s">
        <v>426</v>
      </c>
      <c r="E1168" s="208" t="s">
        <v>12309</v>
      </c>
      <c r="F1168" s="208" t="s">
        <v>24</v>
      </c>
      <c r="G1168" s="208">
        <v>16</v>
      </c>
      <c r="H1168" s="208" t="s">
        <v>18207</v>
      </c>
      <c r="I1168" s="208" t="s">
        <v>1791</v>
      </c>
      <c r="J1168" s="208">
        <v>15078573781</v>
      </c>
      <c r="K1168" s="208" t="s">
        <v>27</v>
      </c>
      <c r="L1168" s="158">
        <v>44400</v>
      </c>
      <c r="M1168" s="208" t="s">
        <v>2172</v>
      </c>
      <c r="N1168" s="208"/>
      <c r="O1168" s="159"/>
      <c r="P1168" s="138"/>
      <c r="Q1168" s="208" t="s">
        <v>30</v>
      </c>
      <c r="R1168" s="138"/>
      <c r="S1168" s="139" t="s">
        <v>12308</v>
      </c>
      <c r="T1168" s="138"/>
      <c r="Z1168" s="130" t="str">
        <f t="shared" si="19"/>
        <v>20(3)韦精杨</v>
      </c>
    </row>
    <row r="1169" ht="19.5" customHeight="1" spans="1:26">
      <c r="A1169" s="138">
        <v>1166</v>
      </c>
      <c r="B1169" s="138" t="s">
        <v>12310</v>
      </c>
      <c r="C1169" s="138" t="s">
        <v>21</v>
      </c>
      <c r="D1169" s="146" t="s">
        <v>426</v>
      </c>
      <c r="E1169" s="208" t="s">
        <v>12311</v>
      </c>
      <c r="F1169" s="208" t="s">
        <v>143</v>
      </c>
      <c r="G1169" s="208">
        <v>17</v>
      </c>
      <c r="H1169" s="208" t="s">
        <v>18208</v>
      </c>
      <c r="I1169" s="208" t="s">
        <v>12312</v>
      </c>
      <c r="J1169" s="208" t="s">
        <v>18209</v>
      </c>
      <c r="K1169" s="208" t="s">
        <v>27</v>
      </c>
      <c r="L1169" s="158">
        <v>44420</v>
      </c>
      <c r="M1169" s="208" t="s">
        <v>3702</v>
      </c>
      <c r="N1169" s="208" t="s">
        <v>27</v>
      </c>
      <c r="O1169" s="159"/>
      <c r="P1169" s="138"/>
      <c r="Q1169" s="208" t="s">
        <v>30</v>
      </c>
      <c r="R1169" s="138"/>
      <c r="S1169" s="139" t="s">
        <v>12310</v>
      </c>
      <c r="T1169" s="138"/>
      <c r="Z1169" s="130" t="str">
        <f t="shared" si="19"/>
        <v>20(3)韦柳萍</v>
      </c>
    </row>
    <row r="1170" ht="19.5" customHeight="1" spans="1:26">
      <c r="A1170" s="138">
        <v>1167</v>
      </c>
      <c r="B1170" s="138" t="s">
        <v>12313</v>
      </c>
      <c r="C1170" s="138" t="s">
        <v>21</v>
      </c>
      <c r="D1170" s="146" t="s">
        <v>426</v>
      </c>
      <c r="E1170" s="208" t="s">
        <v>12314</v>
      </c>
      <c r="F1170" s="208" t="s">
        <v>24</v>
      </c>
      <c r="G1170" s="208">
        <v>15</v>
      </c>
      <c r="H1170" s="208" t="s">
        <v>6551</v>
      </c>
      <c r="I1170" s="208" t="s">
        <v>12315</v>
      </c>
      <c r="J1170" s="208" t="s">
        <v>18210</v>
      </c>
      <c r="K1170" s="208" t="s">
        <v>27</v>
      </c>
      <c r="L1170" s="158">
        <v>44394</v>
      </c>
      <c r="M1170" s="208" t="s">
        <v>2455</v>
      </c>
      <c r="N1170" s="208" t="s">
        <v>27</v>
      </c>
      <c r="O1170" s="159"/>
      <c r="P1170" s="138"/>
      <c r="Q1170" s="208" t="s">
        <v>30</v>
      </c>
      <c r="R1170" s="138"/>
      <c r="S1170" s="139" t="s">
        <v>12313</v>
      </c>
      <c r="T1170" s="138"/>
      <c r="Z1170" s="130" t="str">
        <f t="shared" si="19"/>
        <v>20(3)韦民富</v>
      </c>
    </row>
    <row r="1171" ht="19.5" customHeight="1" spans="1:26">
      <c r="A1171" s="138">
        <v>1168</v>
      </c>
      <c r="B1171" s="138" t="s">
        <v>12316</v>
      </c>
      <c r="C1171" s="138" t="s">
        <v>21</v>
      </c>
      <c r="D1171" s="146" t="s">
        <v>426</v>
      </c>
      <c r="E1171" s="208" t="s">
        <v>12317</v>
      </c>
      <c r="F1171" s="208" t="s">
        <v>24</v>
      </c>
      <c r="G1171" s="208" t="s">
        <v>3165</v>
      </c>
      <c r="H1171" s="183" t="s">
        <v>7379</v>
      </c>
      <c r="I1171" s="208" t="s">
        <v>12318</v>
      </c>
      <c r="J1171" s="208">
        <v>18707781828</v>
      </c>
      <c r="K1171" s="208" t="s">
        <v>27</v>
      </c>
      <c r="L1171" s="158">
        <v>44405</v>
      </c>
      <c r="M1171" s="208" t="s">
        <v>2455</v>
      </c>
      <c r="N1171" s="208" t="s">
        <v>30</v>
      </c>
      <c r="O1171" s="159"/>
      <c r="P1171" s="138"/>
      <c r="Q1171" s="208" t="s">
        <v>30</v>
      </c>
      <c r="R1171" s="138"/>
      <c r="S1171" s="139" t="s">
        <v>12316</v>
      </c>
      <c r="T1171" s="138"/>
      <c r="Z1171" s="130" t="str">
        <f t="shared" si="19"/>
        <v>20(3)韦敏强</v>
      </c>
    </row>
    <row r="1172" ht="19.5" customHeight="1" spans="1:26">
      <c r="A1172" s="138">
        <v>1169</v>
      </c>
      <c r="B1172" s="138" t="s">
        <v>12319</v>
      </c>
      <c r="C1172" s="138" t="s">
        <v>21</v>
      </c>
      <c r="D1172" s="146" t="s">
        <v>426</v>
      </c>
      <c r="E1172" s="208" t="s">
        <v>12320</v>
      </c>
      <c r="F1172" s="208" t="s">
        <v>24</v>
      </c>
      <c r="G1172" s="208">
        <v>17</v>
      </c>
      <c r="H1172" s="208" t="s">
        <v>18211</v>
      </c>
      <c r="I1172" s="208" t="s">
        <v>12321</v>
      </c>
      <c r="J1172" s="208">
        <v>15878678305</v>
      </c>
      <c r="K1172" s="208" t="s">
        <v>27</v>
      </c>
      <c r="L1172" s="158">
        <v>44394</v>
      </c>
      <c r="M1172" s="208" t="s">
        <v>2455</v>
      </c>
      <c r="N1172" s="208"/>
      <c r="O1172" s="159"/>
      <c r="P1172" s="138"/>
      <c r="Q1172" s="208" t="s">
        <v>30</v>
      </c>
      <c r="R1172" s="138"/>
      <c r="S1172" s="139" t="s">
        <v>12319</v>
      </c>
      <c r="T1172" s="138"/>
      <c r="Z1172" s="130" t="str">
        <f t="shared" si="19"/>
        <v>20(3)韦溱</v>
      </c>
    </row>
    <row r="1173" ht="19.5" customHeight="1" spans="1:26">
      <c r="A1173" s="138">
        <v>1170</v>
      </c>
      <c r="B1173" s="138" t="s">
        <v>12322</v>
      </c>
      <c r="C1173" s="138" t="s">
        <v>21</v>
      </c>
      <c r="D1173" s="146" t="s">
        <v>426</v>
      </c>
      <c r="E1173" s="208" t="s">
        <v>12323</v>
      </c>
      <c r="F1173" s="208" t="s">
        <v>143</v>
      </c>
      <c r="G1173" s="208">
        <v>17</v>
      </c>
      <c r="H1173" s="208" t="s">
        <v>12324</v>
      </c>
      <c r="I1173" s="208" t="s">
        <v>12325</v>
      </c>
      <c r="J1173" s="208">
        <v>19127016419</v>
      </c>
      <c r="K1173" s="208" t="s">
        <v>27</v>
      </c>
      <c r="L1173" s="158">
        <v>44404</v>
      </c>
      <c r="M1173" s="208" t="s">
        <v>2455</v>
      </c>
      <c r="N1173" s="208" t="s">
        <v>30</v>
      </c>
      <c r="O1173" s="158"/>
      <c r="P1173" s="146"/>
      <c r="Q1173" s="208" t="s">
        <v>30</v>
      </c>
      <c r="R1173" s="138"/>
      <c r="S1173" s="139" t="s">
        <v>12322</v>
      </c>
      <c r="T1173" s="138"/>
      <c r="Z1173" s="130" t="str">
        <f t="shared" si="19"/>
        <v>20(3)韦姿艺</v>
      </c>
    </row>
    <row r="1174" ht="19.5" customHeight="1" spans="1:26">
      <c r="A1174" s="138">
        <v>1171</v>
      </c>
      <c r="B1174" s="138" t="s">
        <v>12326</v>
      </c>
      <c r="C1174" s="138" t="s">
        <v>21</v>
      </c>
      <c r="D1174" s="146" t="s">
        <v>426</v>
      </c>
      <c r="E1174" s="209" t="s">
        <v>12327</v>
      </c>
      <c r="F1174" s="208" t="s">
        <v>24</v>
      </c>
      <c r="G1174" s="138">
        <v>17</v>
      </c>
      <c r="H1174" s="138" t="s">
        <v>12328</v>
      </c>
      <c r="I1174" s="209" t="s">
        <v>12329</v>
      </c>
      <c r="J1174" s="185">
        <v>15777883488</v>
      </c>
      <c r="K1174" s="138" t="s">
        <v>27</v>
      </c>
      <c r="L1174" s="131">
        <v>44403</v>
      </c>
      <c r="M1174" s="130" t="s">
        <v>5175</v>
      </c>
      <c r="N1174" s="138"/>
      <c r="O1174" s="159"/>
      <c r="P1174" s="138"/>
      <c r="Q1174" s="208" t="s">
        <v>30</v>
      </c>
      <c r="R1174" s="138"/>
      <c r="S1174" s="139" t="s">
        <v>12326</v>
      </c>
      <c r="T1174" s="138"/>
      <c r="Z1174" s="130" t="str">
        <f t="shared" si="19"/>
        <v>20(3)姚武灵</v>
      </c>
    </row>
    <row r="1175" ht="19.5" customHeight="1" spans="1:26">
      <c r="A1175" s="138">
        <v>1172</v>
      </c>
      <c r="B1175" s="138" t="s">
        <v>12330</v>
      </c>
      <c r="C1175" s="138" t="s">
        <v>21</v>
      </c>
      <c r="D1175" s="146" t="s">
        <v>426</v>
      </c>
      <c r="E1175" s="210" t="s">
        <v>12331</v>
      </c>
      <c r="F1175" s="208" t="s">
        <v>24</v>
      </c>
      <c r="G1175" s="138">
        <v>16</v>
      </c>
      <c r="H1175" s="185" t="s">
        <v>12332</v>
      </c>
      <c r="I1175" s="185" t="s">
        <v>12333</v>
      </c>
      <c r="J1175" s="185" t="s">
        <v>18212</v>
      </c>
      <c r="K1175" s="138" t="s">
        <v>27</v>
      </c>
      <c r="L1175" s="159">
        <v>44406</v>
      </c>
      <c r="M1175" s="138" t="s">
        <v>12334</v>
      </c>
      <c r="N1175" s="138" t="s">
        <v>30</v>
      </c>
      <c r="O1175" s="159"/>
      <c r="P1175" s="138"/>
      <c r="Q1175" s="208" t="s">
        <v>30</v>
      </c>
      <c r="R1175" s="138"/>
      <c r="S1175" s="139" t="s">
        <v>12330</v>
      </c>
      <c r="T1175" s="138"/>
      <c r="Z1175" s="130" t="str">
        <f t="shared" si="19"/>
        <v>20(3)邓寿涛</v>
      </c>
    </row>
    <row r="1176" ht="19.5" customHeight="1" spans="1:26">
      <c r="A1176" s="138">
        <v>1173</v>
      </c>
      <c r="B1176" s="138" t="s">
        <v>12335</v>
      </c>
      <c r="C1176" s="138" t="s">
        <v>21</v>
      </c>
      <c r="D1176" s="146" t="s">
        <v>426</v>
      </c>
      <c r="E1176" s="208" t="s">
        <v>1929</v>
      </c>
      <c r="F1176" s="208" t="s">
        <v>24</v>
      </c>
      <c r="G1176" s="208">
        <v>17</v>
      </c>
      <c r="H1176" s="208" t="s">
        <v>18213</v>
      </c>
      <c r="I1176" s="208" t="s">
        <v>12337</v>
      </c>
      <c r="J1176" s="208" t="s">
        <v>18214</v>
      </c>
      <c r="K1176" s="208" t="s">
        <v>27</v>
      </c>
      <c r="L1176" s="158">
        <v>44397</v>
      </c>
      <c r="M1176" s="208" t="s">
        <v>2172</v>
      </c>
      <c r="N1176" s="208"/>
      <c r="O1176" s="158"/>
      <c r="P1176" s="208"/>
      <c r="Q1176" s="208" t="s">
        <v>30</v>
      </c>
      <c r="R1176" s="138"/>
      <c r="S1176" s="139" t="s">
        <v>12335</v>
      </c>
      <c r="T1176" s="138"/>
      <c r="Z1176" s="130" t="str">
        <f t="shared" si="19"/>
        <v>20(3)黄江</v>
      </c>
    </row>
    <row r="1177" ht="19.5" customHeight="1" spans="1:26">
      <c r="A1177" s="138">
        <v>1174</v>
      </c>
      <c r="B1177" s="138" t="s">
        <v>12338</v>
      </c>
      <c r="C1177" s="138" t="s">
        <v>21</v>
      </c>
      <c r="D1177" s="146" t="s">
        <v>426</v>
      </c>
      <c r="E1177" s="208" t="s">
        <v>12339</v>
      </c>
      <c r="F1177" s="208" t="s">
        <v>24</v>
      </c>
      <c r="G1177" s="208">
        <v>17</v>
      </c>
      <c r="H1177" s="208" t="s">
        <v>18215</v>
      </c>
      <c r="I1177" s="208" t="s">
        <v>12340</v>
      </c>
      <c r="J1177" s="208" t="s">
        <v>18216</v>
      </c>
      <c r="K1177" s="208" t="s">
        <v>27</v>
      </c>
      <c r="L1177" s="158">
        <v>44399</v>
      </c>
      <c r="M1177" s="208" t="s">
        <v>2172</v>
      </c>
      <c r="N1177" s="208" t="s">
        <v>30</v>
      </c>
      <c r="O1177" s="158"/>
      <c r="P1177" s="208"/>
      <c r="Q1177" s="208" t="s">
        <v>30</v>
      </c>
      <c r="R1177" s="138"/>
      <c r="S1177" s="139" t="s">
        <v>12338</v>
      </c>
      <c r="T1177" s="138"/>
      <c r="Z1177" s="130" t="str">
        <f t="shared" si="19"/>
        <v>20(3)黄焘</v>
      </c>
    </row>
    <row r="1178" ht="19.5" customHeight="1" spans="1:26">
      <c r="A1178" s="138">
        <v>1175</v>
      </c>
      <c r="B1178" s="138" t="s">
        <v>12341</v>
      </c>
      <c r="C1178" s="138" t="s">
        <v>21</v>
      </c>
      <c r="D1178" s="146" t="s">
        <v>426</v>
      </c>
      <c r="E1178" s="208" t="s">
        <v>12342</v>
      </c>
      <c r="F1178" s="208" t="s">
        <v>24</v>
      </c>
      <c r="G1178" s="208">
        <v>17</v>
      </c>
      <c r="H1178" s="208" t="s">
        <v>18217</v>
      </c>
      <c r="I1178" s="208" t="s">
        <v>12344</v>
      </c>
      <c r="J1178" s="208">
        <v>18077825869</v>
      </c>
      <c r="K1178" s="208" t="s">
        <v>27</v>
      </c>
      <c r="L1178" s="158">
        <v>44396</v>
      </c>
      <c r="M1178" s="208" t="s">
        <v>10175</v>
      </c>
      <c r="N1178" s="208" t="s">
        <v>30</v>
      </c>
      <c r="O1178" s="158"/>
      <c r="P1178" s="208"/>
      <c r="Q1178" s="208" t="s">
        <v>30</v>
      </c>
      <c r="R1178" s="138"/>
      <c r="S1178" s="139" t="s">
        <v>12341</v>
      </c>
      <c r="T1178" s="138"/>
      <c r="Z1178" s="130" t="str">
        <f t="shared" si="19"/>
        <v>20(3)覃宇轩</v>
      </c>
    </row>
    <row r="1179" ht="19.5" customHeight="1" spans="1:26">
      <c r="A1179" s="138">
        <v>1176</v>
      </c>
      <c r="B1179" s="138" t="s">
        <v>12345</v>
      </c>
      <c r="C1179" s="138" t="s">
        <v>21</v>
      </c>
      <c r="D1179" s="146" t="s">
        <v>426</v>
      </c>
      <c r="E1179" s="208" t="s">
        <v>12346</v>
      </c>
      <c r="F1179" s="208" t="s">
        <v>24</v>
      </c>
      <c r="G1179" s="208">
        <v>16</v>
      </c>
      <c r="H1179" s="208" t="s">
        <v>12347</v>
      </c>
      <c r="I1179" s="208" t="s">
        <v>12348</v>
      </c>
      <c r="J1179" s="208" t="s">
        <v>18218</v>
      </c>
      <c r="K1179" s="130" t="s">
        <v>27</v>
      </c>
      <c r="L1179" s="131">
        <v>44396</v>
      </c>
      <c r="M1179" s="130" t="s">
        <v>139</v>
      </c>
      <c r="O1179" s="158"/>
      <c r="P1179" s="208"/>
      <c r="Q1179" s="208" t="s">
        <v>30</v>
      </c>
      <c r="R1179" s="138"/>
      <c r="S1179" s="139" t="s">
        <v>12345</v>
      </c>
      <c r="T1179" s="138"/>
      <c r="Z1179" s="130" t="str">
        <f t="shared" si="19"/>
        <v>20(3)韦干欢</v>
      </c>
    </row>
    <row r="1180" ht="19.5" customHeight="1" spans="1:26">
      <c r="A1180" s="138">
        <v>1177</v>
      </c>
      <c r="B1180" s="138" t="s">
        <v>12349</v>
      </c>
      <c r="C1180" s="138" t="s">
        <v>21</v>
      </c>
      <c r="D1180" s="146" t="s">
        <v>426</v>
      </c>
      <c r="E1180" s="208" t="s">
        <v>12350</v>
      </c>
      <c r="F1180" s="208" t="s">
        <v>24</v>
      </c>
      <c r="G1180" s="208">
        <v>16</v>
      </c>
      <c r="H1180" s="208" t="s">
        <v>18219</v>
      </c>
      <c r="I1180" s="208" t="s">
        <v>12352</v>
      </c>
      <c r="J1180" s="208">
        <v>15878687745</v>
      </c>
      <c r="K1180" s="208" t="s">
        <v>27</v>
      </c>
      <c r="L1180" s="158">
        <v>44396</v>
      </c>
      <c r="M1180" s="208" t="s">
        <v>6237</v>
      </c>
      <c r="N1180" s="208" t="s">
        <v>30</v>
      </c>
      <c r="O1180" s="158"/>
      <c r="P1180" s="208"/>
      <c r="Q1180" s="208" t="s">
        <v>30</v>
      </c>
      <c r="R1180" s="138"/>
      <c r="S1180" s="139" t="s">
        <v>12349</v>
      </c>
      <c r="T1180" s="138"/>
      <c r="Z1180" s="130" t="str">
        <f t="shared" si="19"/>
        <v>20(3)许键</v>
      </c>
    </row>
    <row r="1181" ht="19.5" customHeight="1" spans="1:26">
      <c r="A1181" s="138">
        <v>1178</v>
      </c>
      <c r="B1181" s="138" t="s">
        <v>12353</v>
      </c>
      <c r="C1181" s="138" t="s">
        <v>21</v>
      </c>
      <c r="D1181" s="146" t="s">
        <v>426</v>
      </c>
      <c r="E1181" s="208" t="s">
        <v>12354</v>
      </c>
      <c r="F1181" s="208" t="s">
        <v>24</v>
      </c>
      <c r="G1181" s="208">
        <v>17</v>
      </c>
      <c r="H1181" s="208" t="s">
        <v>18220</v>
      </c>
      <c r="I1181" s="208" t="s">
        <v>12355</v>
      </c>
      <c r="J1181" s="208">
        <v>15878686398</v>
      </c>
      <c r="K1181" s="208" t="s">
        <v>27</v>
      </c>
      <c r="L1181" s="158">
        <v>44396</v>
      </c>
      <c r="M1181" s="130" t="s">
        <v>139</v>
      </c>
      <c r="N1181" s="208"/>
      <c r="O1181" s="158"/>
      <c r="P1181" s="208"/>
      <c r="Q1181" s="208" t="s">
        <v>30</v>
      </c>
      <c r="R1181" s="138"/>
      <c r="S1181" s="139" t="s">
        <v>12353</v>
      </c>
      <c r="T1181" s="138"/>
      <c r="Z1181" s="130" t="str">
        <f t="shared" si="19"/>
        <v>20(3)韦富贤</v>
      </c>
    </row>
    <row r="1182" ht="19.5" customHeight="1" spans="1:26">
      <c r="A1182" s="138">
        <v>1179</v>
      </c>
      <c r="B1182" s="138" t="s">
        <v>12356</v>
      </c>
      <c r="C1182" s="138" t="s">
        <v>21</v>
      </c>
      <c r="D1182" s="146" t="s">
        <v>426</v>
      </c>
      <c r="E1182" s="209" t="s">
        <v>12357</v>
      </c>
      <c r="F1182" s="208" t="s">
        <v>24</v>
      </c>
      <c r="G1182" s="138">
        <v>15</v>
      </c>
      <c r="H1182" s="208" t="s">
        <v>12358</v>
      </c>
      <c r="I1182" s="185" t="s">
        <v>12359</v>
      </c>
      <c r="J1182" s="185" t="s">
        <v>18221</v>
      </c>
      <c r="K1182" s="208" t="s">
        <v>27</v>
      </c>
      <c r="L1182" s="158">
        <v>44397</v>
      </c>
      <c r="M1182" s="138" t="s">
        <v>2172</v>
      </c>
      <c r="N1182" s="138" t="s">
        <v>30</v>
      </c>
      <c r="O1182" s="159"/>
      <c r="P1182" s="138"/>
      <c r="Q1182" s="208" t="s">
        <v>30</v>
      </c>
      <c r="R1182" s="138"/>
      <c r="S1182" s="139" t="s">
        <v>12356</v>
      </c>
      <c r="T1182" s="138"/>
      <c r="Z1182" s="130" t="str">
        <f t="shared" si="19"/>
        <v>20(3)韦干</v>
      </c>
    </row>
    <row r="1183" ht="19.5" customHeight="1" spans="1:26">
      <c r="A1183" s="138">
        <v>1180</v>
      </c>
      <c r="B1183" s="138" t="s">
        <v>12360</v>
      </c>
      <c r="C1183" s="138" t="s">
        <v>21</v>
      </c>
      <c r="D1183" s="146" t="s">
        <v>426</v>
      </c>
      <c r="E1183" s="210" t="s">
        <v>12361</v>
      </c>
      <c r="F1183" s="208" t="s">
        <v>24</v>
      </c>
      <c r="G1183" s="138">
        <v>16</v>
      </c>
      <c r="H1183" s="185" t="s">
        <v>18222</v>
      </c>
      <c r="I1183" s="185" t="s">
        <v>12363</v>
      </c>
      <c r="J1183" s="211" t="s">
        <v>18223</v>
      </c>
      <c r="K1183" s="208" t="s">
        <v>27</v>
      </c>
      <c r="L1183" s="158">
        <v>44397</v>
      </c>
      <c r="M1183" s="208" t="s">
        <v>2172</v>
      </c>
      <c r="N1183" s="208" t="s">
        <v>30</v>
      </c>
      <c r="O1183" s="159"/>
      <c r="P1183" s="138"/>
      <c r="Q1183" s="208" t="s">
        <v>30</v>
      </c>
      <c r="R1183" s="138"/>
      <c r="S1183" s="139" t="s">
        <v>12360</v>
      </c>
      <c r="T1183" s="138"/>
      <c r="Z1183" s="130" t="str">
        <f t="shared" si="19"/>
        <v>20(3)韦锦锋</v>
      </c>
    </row>
    <row r="1184" ht="19.5" customHeight="1" spans="1:26">
      <c r="A1184" s="138">
        <v>1181</v>
      </c>
      <c r="B1184" s="138" t="s">
        <v>12364</v>
      </c>
      <c r="C1184" s="138" t="s">
        <v>21</v>
      </c>
      <c r="D1184" s="146" t="s">
        <v>426</v>
      </c>
      <c r="E1184" s="209" t="s">
        <v>12365</v>
      </c>
      <c r="F1184" s="208" t="s">
        <v>24</v>
      </c>
      <c r="G1184" s="138">
        <v>16</v>
      </c>
      <c r="H1184" s="185" t="s">
        <v>18224</v>
      </c>
      <c r="I1184" s="185" t="s">
        <v>12367</v>
      </c>
      <c r="J1184" s="185">
        <v>15978180846</v>
      </c>
      <c r="K1184" s="208" t="s">
        <v>27</v>
      </c>
      <c r="L1184" s="158">
        <v>44399</v>
      </c>
      <c r="M1184" s="208" t="s">
        <v>12368</v>
      </c>
      <c r="N1184" s="208" t="s">
        <v>30</v>
      </c>
      <c r="O1184" s="159"/>
      <c r="P1184" s="138"/>
      <c r="Q1184" s="208" t="s">
        <v>30</v>
      </c>
      <c r="R1184" s="138"/>
      <c r="S1184" s="139" t="s">
        <v>12364</v>
      </c>
      <c r="T1184" s="138"/>
      <c r="Z1184" s="130" t="str">
        <f t="shared" si="19"/>
        <v>20(3)蓝航</v>
      </c>
    </row>
    <row r="1185" ht="19.5" customHeight="1" spans="1:26">
      <c r="A1185" s="138">
        <v>1182</v>
      </c>
      <c r="B1185" s="138" t="s">
        <v>12369</v>
      </c>
      <c r="C1185" s="138" t="s">
        <v>21</v>
      </c>
      <c r="D1185" s="146" t="s">
        <v>426</v>
      </c>
      <c r="E1185" s="210" t="s">
        <v>1484</v>
      </c>
      <c r="F1185" s="208" t="s">
        <v>24</v>
      </c>
      <c r="G1185" s="138">
        <v>16</v>
      </c>
      <c r="H1185" s="185" t="s">
        <v>12370</v>
      </c>
      <c r="I1185" s="185" t="s">
        <v>12371</v>
      </c>
      <c r="J1185" s="185" t="s">
        <v>18225</v>
      </c>
      <c r="K1185" s="208" t="s">
        <v>27</v>
      </c>
      <c r="L1185" s="158">
        <v>44395</v>
      </c>
      <c r="M1185" s="138" t="s">
        <v>6386</v>
      </c>
      <c r="N1185" s="138"/>
      <c r="O1185" s="159"/>
      <c r="P1185" s="138"/>
      <c r="Q1185" s="208" t="s">
        <v>30</v>
      </c>
      <c r="R1185" s="138"/>
      <c r="S1185" s="139" t="s">
        <v>12369</v>
      </c>
      <c r="T1185" s="138"/>
      <c r="Z1185" s="130" t="str">
        <f t="shared" si="19"/>
        <v>20(3)蓝天华</v>
      </c>
    </row>
    <row r="1186" ht="19.5" customHeight="1" spans="1:26">
      <c r="A1186" s="138">
        <v>1183</v>
      </c>
      <c r="B1186" s="138" t="s">
        <v>12378</v>
      </c>
      <c r="C1186" s="138" t="s">
        <v>21</v>
      </c>
      <c r="D1186" s="146" t="s">
        <v>426</v>
      </c>
      <c r="E1186" s="210" t="s">
        <v>12379</v>
      </c>
      <c r="F1186" s="208" t="s">
        <v>24</v>
      </c>
      <c r="G1186" s="138">
        <v>17</v>
      </c>
      <c r="H1186" s="185" t="s">
        <v>12380</v>
      </c>
      <c r="I1186" s="212" t="s">
        <v>12381</v>
      </c>
      <c r="J1186" s="185" t="s">
        <v>18226</v>
      </c>
      <c r="K1186" s="208" t="s">
        <v>27</v>
      </c>
      <c r="L1186" s="158">
        <v>44398</v>
      </c>
      <c r="M1186" s="208" t="s">
        <v>12382</v>
      </c>
      <c r="N1186" s="208"/>
      <c r="O1186" s="159"/>
      <c r="P1186" s="138"/>
      <c r="Q1186" s="208" t="s">
        <v>30</v>
      </c>
      <c r="R1186" s="138"/>
      <c r="S1186" s="139" t="s">
        <v>12378</v>
      </c>
      <c r="T1186" s="138"/>
      <c r="Z1186" s="130" t="str">
        <f t="shared" si="19"/>
        <v>20(3)韦敏旺</v>
      </c>
    </row>
    <row r="1187" ht="19.5" customHeight="1" spans="1:26">
      <c r="A1187" s="138">
        <v>1184</v>
      </c>
      <c r="B1187" s="138" t="s">
        <v>12383</v>
      </c>
      <c r="C1187" s="138" t="s">
        <v>21</v>
      </c>
      <c r="D1187" s="146" t="s">
        <v>426</v>
      </c>
      <c r="E1187" s="210" t="s">
        <v>12384</v>
      </c>
      <c r="F1187" s="208" t="s">
        <v>24</v>
      </c>
      <c r="G1187" s="138">
        <v>17</v>
      </c>
      <c r="H1187" s="185" t="s">
        <v>18227</v>
      </c>
      <c r="I1187" s="185" t="s">
        <v>12385</v>
      </c>
      <c r="J1187" s="211" t="s">
        <v>18228</v>
      </c>
      <c r="K1187" s="208" t="s">
        <v>27</v>
      </c>
      <c r="L1187" s="158">
        <v>44416</v>
      </c>
      <c r="M1187" s="208" t="s">
        <v>2455</v>
      </c>
      <c r="N1187" s="208" t="s">
        <v>30</v>
      </c>
      <c r="O1187" s="159"/>
      <c r="P1187" s="138"/>
      <c r="Q1187" s="208" t="s">
        <v>30</v>
      </c>
      <c r="R1187" s="138"/>
      <c r="S1187" s="139" t="s">
        <v>12383</v>
      </c>
      <c r="T1187" s="138"/>
      <c r="Z1187" s="130" t="str">
        <f t="shared" si="19"/>
        <v>20(3)韦喜洋</v>
      </c>
    </row>
    <row r="1188" ht="19.5" customHeight="1" spans="1:26">
      <c r="A1188" s="138">
        <v>1185</v>
      </c>
      <c r="B1188" s="138" t="s">
        <v>12386</v>
      </c>
      <c r="C1188" s="138" t="s">
        <v>21</v>
      </c>
      <c r="D1188" s="146" t="s">
        <v>426</v>
      </c>
      <c r="E1188" s="156" t="s">
        <v>12387</v>
      </c>
      <c r="F1188" s="208" t="s">
        <v>24</v>
      </c>
      <c r="G1188" s="138">
        <v>17</v>
      </c>
      <c r="H1188" s="156" t="s">
        <v>18229</v>
      </c>
      <c r="I1188" s="156" t="s">
        <v>12389</v>
      </c>
      <c r="J1188" s="213" t="s">
        <v>18230</v>
      </c>
      <c r="K1188" s="208" t="s">
        <v>27</v>
      </c>
      <c r="L1188" s="158">
        <v>44399</v>
      </c>
      <c r="M1188" s="208" t="s">
        <v>12390</v>
      </c>
      <c r="N1188" s="208"/>
      <c r="O1188" s="159"/>
      <c r="P1188" s="138"/>
      <c r="Q1188" s="208" t="s">
        <v>30</v>
      </c>
      <c r="R1188" s="138" t="s">
        <v>12391</v>
      </c>
      <c r="S1188" s="139" t="s">
        <v>12386</v>
      </c>
      <c r="T1188" s="138"/>
      <c r="U1188" s="130" t="s">
        <v>18231</v>
      </c>
      <c r="Z1188" s="130" t="str">
        <f t="shared" si="19"/>
        <v>20(3)韦永恒</v>
      </c>
    </row>
    <row r="1189" ht="19.5" customHeight="1" spans="1:26">
      <c r="A1189" s="138">
        <v>1186</v>
      </c>
      <c r="B1189" s="138" t="s">
        <v>12392</v>
      </c>
      <c r="C1189" s="138" t="s">
        <v>21</v>
      </c>
      <c r="D1189" s="146" t="s">
        <v>426</v>
      </c>
      <c r="E1189" s="210" t="s">
        <v>12393</v>
      </c>
      <c r="F1189" s="208" t="s">
        <v>143</v>
      </c>
      <c r="G1189" s="138">
        <v>17</v>
      </c>
      <c r="H1189" s="185" t="s">
        <v>7989</v>
      </c>
      <c r="I1189" s="185" t="s">
        <v>12394</v>
      </c>
      <c r="J1189" s="185" t="s">
        <v>18232</v>
      </c>
      <c r="K1189" s="208" t="s">
        <v>27</v>
      </c>
      <c r="L1189" s="159">
        <v>44405</v>
      </c>
      <c r="M1189" s="138" t="s">
        <v>6237</v>
      </c>
      <c r="N1189" s="138" t="s">
        <v>30</v>
      </c>
      <c r="O1189" s="159"/>
      <c r="P1189" s="138"/>
      <c r="Q1189" s="208" t="s">
        <v>30</v>
      </c>
      <c r="R1189" s="138"/>
      <c r="S1189" s="139" t="s">
        <v>12392</v>
      </c>
      <c r="T1189" s="138"/>
      <c r="Z1189" s="130" t="str">
        <f t="shared" si="19"/>
        <v>20(3)黄凤景</v>
      </c>
    </row>
    <row r="1190" ht="19.5" customHeight="1" spans="1:26">
      <c r="A1190" s="138">
        <v>1187</v>
      </c>
      <c r="B1190" s="138" t="s">
        <v>12395</v>
      </c>
      <c r="C1190" s="138" t="s">
        <v>21</v>
      </c>
      <c r="D1190" s="146" t="s">
        <v>426</v>
      </c>
      <c r="E1190" s="210" t="s">
        <v>12396</v>
      </c>
      <c r="F1190" s="208" t="s">
        <v>24</v>
      </c>
      <c r="G1190" s="138">
        <v>16</v>
      </c>
      <c r="H1190" s="185" t="s">
        <v>12397</v>
      </c>
      <c r="I1190" s="185" t="s">
        <v>12398</v>
      </c>
      <c r="J1190" s="211">
        <v>18178894068</v>
      </c>
      <c r="K1190" s="208" t="s">
        <v>27</v>
      </c>
      <c r="L1190" s="158">
        <v>44397</v>
      </c>
      <c r="M1190" s="208" t="s">
        <v>12399</v>
      </c>
      <c r="N1190" s="208" t="s">
        <v>27</v>
      </c>
      <c r="O1190" s="159"/>
      <c r="P1190" s="138"/>
      <c r="Q1190" s="208" t="s">
        <v>30</v>
      </c>
      <c r="R1190" s="138"/>
      <c r="S1190" s="139" t="s">
        <v>12395</v>
      </c>
      <c r="T1190" s="138"/>
      <c r="Z1190" s="130" t="str">
        <f t="shared" si="19"/>
        <v>20(3)惠四材</v>
      </c>
    </row>
    <row r="1191" ht="19.5" customHeight="1" spans="1:26">
      <c r="A1191" s="138">
        <v>1188</v>
      </c>
      <c r="B1191" s="138" t="s">
        <v>12400</v>
      </c>
      <c r="C1191" s="138" t="s">
        <v>21</v>
      </c>
      <c r="D1191" s="138" t="s">
        <v>426</v>
      </c>
      <c r="E1191" s="138" t="s">
        <v>12401</v>
      </c>
      <c r="F1191" s="138" t="s">
        <v>24</v>
      </c>
      <c r="G1191" s="138">
        <v>16</v>
      </c>
      <c r="H1191" s="138" t="s">
        <v>2015</v>
      </c>
      <c r="I1191" s="138" t="s">
        <v>12402</v>
      </c>
      <c r="J1191" s="138" t="s">
        <v>18233</v>
      </c>
      <c r="K1191" s="138" t="s">
        <v>27</v>
      </c>
      <c r="L1191" s="159">
        <v>44395</v>
      </c>
      <c r="M1191" s="138" t="s">
        <v>6386</v>
      </c>
      <c r="N1191" s="139" t="s">
        <v>27</v>
      </c>
      <c r="O1191" s="159">
        <v>44416</v>
      </c>
      <c r="P1191" s="138" t="s">
        <v>6386</v>
      </c>
      <c r="Q1191" s="208" t="s">
        <v>30</v>
      </c>
      <c r="R1191" s="138"/>
      <c r="S1191" s="139" t="s">
        <v>12400</v>
      </c>
      <c r="T1191" s="138"/>
      <c r="Z1191" s="130" t="str">
        <f t="shared" si="19"/>
        <v>20(3)蓝勇康</v>
      </c>
    </row>
    <row r="1192" ht="19.5" customHeight="1" spans="1:26">
      <c r="A1192" s="138">
        <v>1189</v>
      </c>
      <c r="B1192" s="138" t="s">
        <v>12403</v>
      </c>
      <c r="C1192" s="138" t="s">
        <v>21</v>
      </c>
      <c r="D1192" s="138" t="s">
        <v>426</v>
      </c>
      <c r="E1192" s="138" t="s">
        <v>12404</v>
      </c>
      <c r="F1192" s="138" t="s">
        <v>24</v>
      </c>
      <c r="G1192" s="138">
        <v>17</v>
      </c>
      <c r="H1192" s="138" t="s">
        <v>1871</v>
      </c>
      <c r="I1192" s="138" t="s">
        <v>12405</v>
      </c>
      <c r="J1192" s="138">
        <v>18278854044</v>
      </c>
      <c r="K1192" s="138" t="s">
        <v>27</v>
      </c>
      <c r="L1192" s="159">
        <v>44405</v>
      </c>
      <c r="M1192" s="138" t="s">
        <v>6237</v>
      </c>
      <c r="N1192" s="138"/>
      <c r="O1192" s="159"/>
      <c r="P1192" s="138"/>
      <c r="Q1192" s="208" t="s">
        <v>30</v>
      </c>
      <c r="R1192" s="138"/>
      <c r="S1192" s="139" t="s">
        <v>12403</v>
      </c>
      <c r="T1192" s="138"/>
      <c r="Z1192" s="130" t="str">
        <f t="shared" si="19"/>
        <v>20(3)李光照</v>
      </c>
    </row>
    <row r="1193" ht="19.5" customHeight="1" spans="1:26">
      <c r="A1193" s="138">
        <v>1190</v>
      </c>
      <c r="B1193" s="138" t="s">
        <v>12406</v>
      </c>
      <c r="C1193" s="138" t="s">
        <v>21</v>
      </c>
      <c r="D1193" s="138" t="s">
        <v>426</v>
      </c>
      <c r="E1193" s="138" t="s">
        <v>12407</v>
      </c>
      <c r="F1193" s="138" t="s">
        <v>24</v>
      </c>
      <c r="G1193" s="138">
        <v>17</v>
      </c>
      <c r="H1193" s="138" t="s">
        <v>12408</v>
      </c>
      <c r="I1193" s="138" t="s">
        <v>12409</v>
      </c>
      <c r="J1193" s="138" t="s">
        <v>18234</v>
      </c>
      <c r="K1193" s="138" t="s">
        <v>27</v>
      </c>
      <c r="L1193" s="159">
        <v>44402</v>
      </c>
      <c r="M1193" s="138" t="s">
        <v>1347</v>
      </c>
      <c r="N1193" s="138"/>
      <c r="O1193" s="159"/>
      <c r="P1193" s="138"/>
      <c r="Q1193" s="208" t="s">
        <v>30</v>
      </c>
      <c r="R1193" s="138"/>
      <c r="S1193" s="139" t="s">
        <v>12406</v>
      </c>
      <c r="T1193" s="138"/>
      <c r="Z1193" s="130" t="str">
        <f t="shared" si="19"/>
        <v>20(3)卢麟陇</v>
      </c>
    </row>
    <row r="1194" ht="19.5" customHeight="1" spans="1:26">
      <c r="A1194" s="138">
        <v>1191</v>
      </c>
      <c r="B1194" s="138" t="s">
        <v>12410</v>
      </c>
      <c r="C1194" s="138" t="s">
        <v>21</v>
      </c>
      <c r="D1194" s="138" t="s">
        <v>426</v>
      </c>
      <c r="E1194" s="138" t="s">
        <v>12411</v>
      </c>
      <c r="F1194" s="138" t="s">
        <v>24</v>
      </c>
      <c r="G1194" s="138">
        <v>17</v>
      </c>
      <c r="H1194" s="138" t="s">
        <v>12412</v>
      </c>
      <c r="I1194" s="138" t="s">
        <v>12413</v>
      </c>
      <c r="J1194" s="138">
        <v>15177131672</v>
      </c>
      <c r="K1194" s="138" t="s">
        <v>27</v>
      </c>
      <c r="L1194" s="159">
        <v>44397</v>
      </c>
      <c r="M1194" s="138" t="s">
        <v>12414</v>
      </c>
      <c r="N1194" s="138" t="s">
        <v>30</v>
      </c>
      <c r="O1194" s="159"/>
      <c r="P1194" s="138"/>
      <c r="Q1194" s="208" t="s">
        <v>30</v>
      </c>
      <c r="R1194" s="138"/>
      <c r="S1194" s="139" t="s">
        <v>12410</v>
      </c>
      <c r="T1194" s="138"/>
      <c r="Z1194" s="130" t="str">
        <f t="shared" si="19"/>
        <v>20(3)陆华宝</v>
      </c>
    </row>
    <row r="1195" ht="19.5" customHeight="1" spans="1:26">
      <c r="A1195" s="138">
        <v>1192</v>
      </c>
      <c r="B1195" s="138" t="s">
        <v>12415</v>
      </c>
      <c r="C1195" s="138" t="s">
        <v>21</v>
      </c>
      <c r="D1195" s="138" t="s">
        <v>426</v>
      </c>
      <c r="E1195" s="138" t="s">
        <v>12416</v>
      </c>
      <c r="F1195" s="138" t="s">
        <v>24</v>
      </c>
      <c r="G1195" s="138">
        <v>16</v>
      </c>
      <c r="H1195" s="138" t="s">
        <v>18235</v>
      </c>
      <c r="I1195" s="138" t="s">
        <v>12418</v>
      </c>
      <c r="J1195" s="138">
        <v>18934964155</v>
      </c>
      <c r="K1195" s="138" t="s">
        <v>27</v>
      </c>
      <c r="L1195" s="159">
        <v>44396</v>
      </c>
      <c r="M1195" s="138" t="s">
        <v>2172</v>
      </c>
      <c r="N1195" s="138"/>
      <c r="O1195" s="159"/>
      <c r="P1195" s="138"/>
      <c r="Q1195" s="208" t="s">
        <v>30</v>
      </c>
      <c r="R1195" s="138"/>
      <c r="S1195" s="139" t="s">
        <v>12415</v>
      </c>
      <c r="T1195" s="138"/>
      <c r="Z1195" s="130" t="str">
        <f t="shared" si="19"/>
        <v>20(3)唐旭</v>
      </c>
    </row>
    <row r="1196" ht="19.5" customHeight="1" spans="1:26">
      <c r="A1196" s="138">
        <v>1193</v>
      </c>
      <c r="B1196" s="138" t="s">
        <v>12419</v>
      </c>
      <c r="C1196" s="138" t="s">
        <v>21</v>
      </c>
      <c r="D1196" s="138" t="s">
        <v>426</v>
      </c>
      <c r="E1196" s="138" t="s">
        <v>12420</v>
      </c>
      <c r="F1196" s="138" t="s">
        <v>24</v>
      </c>
      <c r="G1196" s="138">
        <v>17</v>
      </c>
      <c r="H1196" s="138" t="s">
        <v>18236</v>
      </c>
      <c r="I1196" s="138" t="s">
        <v>18237</v>
      </c>
      <c r="J1196" s="138">
        <v>18378897775</v>
      </c>
      <c r="K1196" s="138" t="s">
        <v>27</v>
      </c>
      <c r="L1196" s="159">
        <v>44411</v>
      </c>
      <c r="M1196" s="138" t="s">
        <v>2172</v>
      </c>
      <c r="N1196" s="138" t="s">
        <v>30</v>
      </c>
      <c r="O1196" s="159"/>
      <c r="P1196" s="138"/>
      <c r="Q1196" s="208" t="s">
        <v>30</v>
      </c>
      <c r="R1196" s="138"/>
      <c r="S1196" s="139" t="s">
        <v>12419</v>
      </c>
      <c r="T1196" s="138"/>
      <c r="Z1196" s="130" t="str">
        <f t="shared" si="19"/>
        <v>20(3)韦华辉</v>
      </c>
    </row>
    <row r="1197" ht="19.5" customHeight="1" spans="1:26">
      <c r="A1197" s="138">
        <v>1194</v>
      </c>
      <c r="B1197" s="138" t="s">
        <v>12423</v>
      </c>
      <c r="C1197" s="138" t="s">
        <v>21</v>
      </c>
      <c r="D1197" s="138" t="s">
        <v>426</v>
      </c>
      <c r="E1197" s="138" t="s">
        <v>12424</v>
      </c>
      <c r="F1197" s="138" t="s">
        <v>24</v>
      </c>
      <c r="G1197" s="138">
        <v>15</v>
      </c>
      <c r="H1197" s="138" t="s">
        <v>18238</v>
      </c>
      <c r="I1197" s="138" t="s">
        <v>12426</v>
      </c>
      <c r="J1197" s="138">
        <v>13423410508</v>
      </c>
      <c r="K1197" s="138" t="s">
        <v>27</v>
      </c>
      <c r="L1197" s="159">
        <v>44425</v>
      </c>
      <c r="M1197" s="138" t="s">
        <v>2172</v>
      </c>
      <c r="N1197" s="138" t="s">
        <v>30</v>
      </c>
      <c r="O1197" s="159"/>
      <c r="P1197" s="138"/>
      <c r="Q1197" s="208" t="s">
        <v>30</v>
      </c>
      <c r="R1197" s="138"/>
      <c r="S1197" s="139" t="s">
        <v>12423</v>
      </c>
      <c r="T1197" s="138"/>
      <c r="Z1197" s="130" t="str">
        <f t="shared" si="19"/>
        <v>20(3)韦明宏</v>
      </c>
    </row>
    <row r="1198" ht="19.5" customHeight="1" spans="1:26">
      <c r="A1198" s="138">
        <v>1195</v>
      </c>
      <c r="B1198" s="138" t="s">
        <v>12427</v>
      </c>
      <c r="C1198" s="138" t="s">
        <v>21</v>
      </c>
      <c r="D1198" s="138" t="s">
        <v>426</v>
      </c>
      <c r="E1198" s="138" t="s">
        <v>12428</v>
      </c>
      <c r="F1198" s="138" t="s">
        <v>24</v>
      </c>
      <c r="G1198" s="138">
        <v>16</v>
      </c>
      <c r="H1198" s="138" t="s">
        <v>12429</v>
      </c>
      <c r="I1198" s="138" t="s">
        <v>7559</v>
      </c>
      <c r="J1198" s="138" t="s">
        <v>18239</v>
      </c>
      <c r="K1198" s="138" t="s">
        <v>27</v>
      </c>
      <c r="L1198" s="159">
        <v>44406</v>
      </c>
      <c r="M1198" s="138" t="s">
        <v>2172</v>
      </c>
      <c r="N1198" s="138" t="s">
        <v>27</v>
      </c>
      <c r="O1198" s="159"/>
      <c r="P1198" s="138"/>
      <c r="Q1198" s="208" t="s">
        <v>30</v>
      </c>
      <c r="R1198" s="138"/>
      <c r="S1198" s="139" t="s">
        <v>12427</v>
      </c>
      <c r="T1198" s="138"/>
      <c r="Z1198" s="130" t="str">
        <f t="shared" si="19"/>
        <v>20(3)韦旋</v>
      </c>
    </row>
    <row r="1199" ht="19.5" customHeight="1" spans="1:26">
      <c r="A1199" s="138">
        <v>1196</v>
      </c>
      <c r="B1199" s="138" t="s">
        <v>12430</v>
      </c>
      <c r="C1199" s="138" t="s">
        <v>21</v>
      </c>
      <c r="D1199" s="138" t="s">
        <v>426</v>
      </c>
      <c r="E1199" s="138" t="s">
        <v>12431</v>
      </c>
      <c r="F1199" s="138" t="s">
        <v>24</v>
      </c>
      <c r="G1199" s="138">
        <v>17</v>
      </c>
      <c r="H1199" s="138" t="s">
        <v>12432</v>
      </c>
      <c r="I1199" s="138" t="s">
        <v>12433</v>
      </c>
      <c r="J1199" s="138" t="s">
        <v>18240</v>
      </c>
      <c r="K1199" s="138" t="s">
        <v>27</v>
      </c>
      <c r="L1199" s="159">
        <v>44396</v>
      </c>
      <c r="M1199" s="138" t="s">
        <v>2172</v>
      </c>
      <c r="N1199" s="138"/>
      <c r="O1199" s="159"/>
      <c r="P1199" s="138"/>
      <c r="Q1199" s="208" t="s">
        <v>30</v>
      </c>
      <c r="R1199" s="138"/>
      <c r="S1199" s="139" t="s">
        <v>12430</v>
      </c>
      <c r="T1199" s="138"/>
      <c r="Z1199" s="130" t="str">
        <f t="shared" si="19"/>
        <v>20(3)杨长健</v>
      </c>
    </row>
    <row r="1200" ht="19.5" customHeight="1" spans="1:26">
      <c r="A1200" s="138">
        <v>1197</v>
      </c>
      <c r="B1200" s="138" t="s">
        <v>12434</v>
      </c>
      <c r="C1200" s="138" t="s">
        <v>21</v>
      </c>
      <c r="D1200" s="138" t="s">
        <v>426</v>
      </c>
      <c r="E1200" s="138" t="s">
        <v>12435</v>
      </c>
      <c r="F1200" s="138" t="s">
        <v>24</v>
      </c>
      <c r="G1200" s="138">
        <v>16</v>
      </c>
      <c r="H1200" s="138" t="s">
        <v>12436</v>
      </c>
      <c r="I1200" s="138" t="s">
        <v>12437</v>
      </c>
      <c r="J1200" s="138">
        <v>18707782667</v>
      </c>
      <c r="K1200" s="138" t="s">
        <v>27</v>
      </c>
      <c r="L1200" s="159">
        <v>44394</v>
      </c>
      <c r="M1200" s="138" t="s">
        <v>2172</v>
      </c>
      <c r="N1200" s="138" t="s">
        <v>30</v>
      </c>
      <c r="O1200" s="159"/>
      <c r="P1200" s="138"/>
      <c r="Q1200" s="208" t="s">
        <v>30</v>
      </c>
      <c r="R1200" s="138"/>
      <c r="S1200" s="139" t="s">
        <v>12434</v>
      </c>
      <c r="T1200" s="138"/>
      <c r="Z1200" s="130" t="str">
        <f t="shared" si="19"/>
        <v>20(3)叶建民</v>
      </c>
    </row>
    <row r="1201" ht="19.5" customHeight="1" spans="1:26">
      <c r="A1201" s="138">
        <v>1198</v>
      </c>
      <c r="B1201" s="138" t="s">
        <v>12438</v>
      </c>
      <c r="C1201" s="138" t="s">
        <v>21</v>
      </c>
      <c r="D1201" s="138" t="s">
        <v>426</v>
      </c>
      <c r="E1201" s="138" t="s">
        <v>12439</v>
      </c>
      <c r="F1201" s="138" t="s">
        <v>143</v>
      </c>
      <c r="G1201" s="138">
        <v>17</v>
      </c>
      <c r="H1201" s="138" t="s">
        <v>18241</v>
      </c>
      <c r="I1201" s="138" t="s">
        <v>12440</v>
      </c>
      <c r="J1201" s="138" t="s">
        <v>18242</v>
      </c>
      <c r="K1201" s="138" t="s">
        <v>27</v>
      </c>
      <c r="L1201" s="159">
        <v>44396</v>
      </c>
      <c r="M1201" s="138" t="s">
        <v>11375</v>
      </c>
      <c r="N1201" s="138" t="s">
        <v>30</v>
      </c>
      <c r="O1201" s="159"/>
      <c r="P1201" s="138"/>
      <c r="Q1201" s="208" t="s">
        <v>30</v>
      </c>
      <c r="R1201" s="138"/>
      <c r="S1201" s="139" t="s">
        <v>12438</v>
      </c>
      <c r="T1201" s="138"/>
      <c r="Z1201" s="130" t="str">
        <f t="shared" si="19"/>
        <v>20(3)黄笑</v>
      </c>
    </row>
    <row r="1202" ht="19.5" customHeight="1" spans="1:26">
      <c r="A1202" s="138">
        <v>1199</v>
      </c>
      <c r="B1202" s="138" t="s">
        <v>12441</v>
      </c>
      <c r="C1202" s="138" t="s">
        <v>21</v>
      </c>
      <c r="D1202" s="138" t="s">
        <v>426</v>
      </c>
      <c r="E1202" s="138" t="s">
        <v>12442</v>
      </c>
      <c r="F1202" s="138" t="s">
        <v>143</v>
      </c>
      <c r="G1202" s="138">
        <v>17</v>
      </c>
      <c r="H1202" s="138" t="s">
        <v>18243</v>
      </c>
      <c r="I1202" s="138" t="s">
        <v>12444</v>
      </c>
      <c r="J1202" s="138">
        <v>18278865483</v>
      </c>
      <c r="K1202" s="138" t="s">
        <v>27</v>
      </c>
      <c r="L1202" s="159">
        <v>44395</v>
      </c>
      <c r="M1202" s="138" t="s">
        <v>98</v>
      </c>
      <c r="N1202" s="139" t="s">
        <v>27</v>
      </c>
      <c r="O1202" s="159">
        <v>44416</v>
      </c>
      <c r="P1202" s="138" t="s">
        <v>98</v>
      </c>
      <c r="Q1202" s="208" t="s">
        <v>30</v>
      </c>
      <c r="R1202" s="138"/>
      <c r="S1202" s="139" t="s">
        <v>12441</v>
      </c>
      <c r="T1202" s="138"/>
      <c r="Z1202" s="130" t="str">
        <f t="shared" si="19"/>
        <v>20(3)覃金露</v>
      </c>
    </row>
    <row r="1203" ht="19.5" customHeight="1" spans="1:26">
      <c r="A1203" s="138">
        <v>1200</v>
      </c>
      <c r="B1203" s="138" t="s">
        <v>12445</v>
      </c>
      <c r="C1203" s="138" t="s">
        <v>21</v>
      </c>
      <c r="D1203" s="138" t="s">
        <v>426</v>
      </c>
      <c r="E1203" s="138" t="s">
        <v>12446</v>
      </c>
      <c r="F1203" s="138" t="s">
        <v>143</v>
      </c>
      <c r="G1203" s="138">
        <v>17</v>
      </c>
      <c r="H1203" s="138" t="s">
        <v>12447</v>
      </c>
      <c r="I1203" s="138" t="s">
        <v>12448</v>
      </c>
      <c r="J1203" s="138" t="s">
        <v>18244</v>
      </c>
      <c r="K1203" s="138" t="s">
        <v>27</v>
      </c>
      <c r="L1203" s="159">
        <v>44396</v>
      </c>
      <c r="M1203" s="138" t="s">
        <v>12449</v>
      </c>
      <c r="N1203" s="138" t="s">
        <v>30</v>
      </c>
      <c r="O1203" s="159"/>
      <c r="P1203" s="138"/>
      <c r="Q1203" s="208" t="s">
        <v>30</v>
      </c>
      <c r="R1203" s="138" t="s">
        <v>12450</v>
      </c>
      <c r="S1203" s="139" t="s">
        <v>12445</v>
      </c>
      <c r="T1203" s="138"/>
      <c r="U1203" s="130" t="s">
        <v>18245</v>
      </c>
      <c r="Z1203" s="130" t="str">
        <f t="shared" si="19"/>
        <v>20(3)唐佳妙</v>
      </c>
    </row>
    <row r="1204" ht="19.5" customHeight="1" spans="1:26">
      <c r="A1204" s="138">
        <v>1201</v>
      </c>
      <c r="B1204" s="138" t="s">
        <v>12451</v>
      </c>
      <c r="C1204" s="138" t="s">
        <v>21</v>
      </c>
      <c r="D1204" s="138" t="s">
        <v>426</v>
      </c>
      <c r="E1204" s="138" t="s">
        <v>721</v>
      </c>
      <c r="F1204" s="138" t="s">
        <v>143</v>
      </c>
      <c r="G1204" s="138">
        <v>17</v>
      </c>
      <c r="H1204" s="138" t="s">
        <v>18246</v>
      </c>
      <c r="I1204" s="138" t="s">
        <v>12453</v>
      </c>
      <c r="J1204" s="138" t="s">
        <v>18247</v>
      </c>
      <c r="K1204" s="138" t="s">
        <v>27</v>
      </c>
      <c r="L1204" s="159">
        <v>44396</v>
      </c>
      <c r="M1204" s="138" t="s">
        <v>98</v>
      </c>
      <c r="N1204" s="138" t="s">
        <v>30</v>
      </c>
      <c r="O1204" s="159"/>
      <c r="P1204" s="138"/>
      <c r="Q1204" s="208" t="s">
        <v>30</v>
      </c>
      <c r="R1204" s="138"/>
      <c r="S1204" s="139" t="s">
        <v>12451</v>
      </c>
      <c r="T1204" s="138"/>
      <c r="Z1204" s="130" t="str">
        <f t="shared" si="19"/>
        <v>20(3)覃秋玲</v>
      </c>
    </row>
    <row r="1205" ht="19.5" customHeight="1" spans="1:26">
      <c r="A1205" s="138">
        <v>1202</v>
      </c>
      <c r="B1205" s="138" t="s">
        <v>12454</v>
      </c>
      <c r="C1205" s="138" t="s">
        <v>21</v>
      </c>
      <c r="D1205" s="138" t="s">
        <v>426</v>
      </c>
      <c r="E1205" s="138" t="s">
        <v>12455</v>
      </c>
      <c r="F1205" s="138" t="s">
        <v>143</v>
      </c>
      <c r="G1205" s="138">
        <v>16</v>
      </c>
      <c r="H1205" s="138" t="s">
        <v>7989</v>
      </c>
      <c r="I1205" s="138" t="s">
        <v>12456</v>
      </c>
      <c r="J1205" s="138">
        <v>15177387022</v>
      </c>
      <c r="K1205" s="138" t="s">
        <v>27</v>
      </c>
      <c r="L1205" s="159">
        <v>44396</v>
      </c>
      <c r="M1205" s="138" t="s">
        <v>6237</v>
      </c>
      <c r="N1205" s="138" t="s">
        <v>30</v>
      </c>
      <c r="O1205" s="159"/>
      <c r="P1205" s="138"/>
      <c r="Q1205" s="208" t="s">
        <v>30</v>
      </c>
      <c r="R1205" s="138"/>
      <c r="S1205" s="139" t="s">
        <v>12454</v>
      </c>
      <c r="T1205" s="138"/>
      <c r="Z1205" s="130" t="str">
        <f t="shared" si="19"/>
        <v>20(3)黄凤圆</v>
      </c>
    </row>
    <row r="1206" ht="19.5" customHeight="1" spans="1:26">
      <c r="A1206" s="138">
        <v>1203</v>
      </c>
      <c r="B1206" s="138" t="s">
        <v>12457</v>
      </c>
      <c r="C1206" s="138" t="s">
        <v>21</v>
      </c>
      <c r="D1206" s="138" t="s">
        <v>426</v>
      </c>
      <c r="E1206" s="138" t="s">
        <v>12458</v>
      </c>
      <c r="F1206" s="138" t="s">
        <v>24</v>
      </c>
      <c r="G1206" s="138">
        <v>17</v>
      </c>
      <c r="H1206" s="138" t="s">
        <v>725</v>
      </c>
      <c r="I1206" s="138" t="s">
        <v>12459</v>
      </c>
      <c r="J1206" s="138" t="s">
        <v>18248</v>
      </c>
      <c r="K1206" s="138" t="s">
        <v>27</v>
      </c>
      <c r="L1206" s="159">
        <v>44396</v>
      </c>
      <c r="M1206" s="138" t="s">
        <v>8740</v>
      </c>
      <c r="N1206" s="138" t="s">
        <v>30</v>
      </c>
      <c r="O1206" s="159"/>
      <c r="P1206" s="138"/>
      <c r="Q1206" s="208" t="s">
        <v>30</v>
      </c>
      <c r="R1206" s="138"/>
      <c r="S1206" s="139" t="s">
        <v>12457</v>
      </c>
      <c r="T1206" s="138"/>
      <c r="Z1206" s="130" t="str">
        <f t="shared" si="19"/>
        <v>20(3)韦天龙</v>
      </c>
    </row>
    <row r="1207" ht="19.5" customHeight="1" spans="1:26">
      <c r="A1207" s="138">
        <v>1204</v>
      </c>
      <c r="B1207" s="138" t="s">
        <v>12460</v>
      </c>
      <c r="C1207" s="138" t="s">
        <v>21</v>
      </c>
      <c r="D1207" s="138" t="s">
        <v>426</v>
      </c>
      <c r="E1207" s="138" t="s">
        <v>12461</v>
      </c>
      <c r="F1207" s="138" t="s">
        <v>143</v>
      </c>
      <c r="G1207" s="138">
        <v>17</v>
      </c>
      <c r="H1207" s="138" t="s">
        <v>12462</v>
      </c>
      <c r="I1207" s="138" t="s">
        <v>12463</v>
      </c>
      <c r="J1207" s="138">
        <v>19994566097</v>
      </c>
      <c r="K1207" s="138" t="s">
        <v>27</v>
      </c>
      <c r="L1207" s="159">
        <v>44399</v>
      </c>
      <c r="M1207" s="138" t="s">
        <v>12172</v>
      </c>
      <c r="N1207" s="138" t="s">
        <v>30</v>
      </c>
      <c r="O1207" s="159"/>
      <c r="P1207" s="138"/>
      <c r="Q1207" s="208" t="s">
        <v>30</v>
      </c>
      <c r="R1207" s="138"/>
      <c r="S1207" s="139" t="s">
        <v>12460</v>
      </c>
      <c r="T1207" s="138"/>
      <c r="Z1207" s="130" t="str">
        <f t="shared" si="19"/>
        <v>20(3)蓝豆豆</v>
      </c>
    </row>
    <row r="1208" ht="19.5" customHeight="1" spans="1:26">
      <c r="A1208" s="138">
        <v>1205</v>
      </c>
      <c r="B1208" s="138" t="s">
        <v>12464</v>
      </c>
      <c r="C1208" s="138" t="s">
        <v>21</v>
      </c>
      <c r="D1208" s="138" t="s">
        <v>426</v>
      </c>
      <c r="E1208" s="138" t="s">
        <v>12465</v>
      </c>
      <c r="F1208" s="138" t="s">
        <v>24</v>
      </c>
      <c r="G1208" s="138">
        <v>17</v>
      </c>
      <c r="H1208" s="138" t="s">
        <v>18249</v>
      </c>
      <c r="I1208" s="138" t="s">
        <v>12467</v>
      </c>
      <c r="J1208" s="138" t="s">
        <v>18250</v>
      </c>
      <c r="K1208" s="138" t="s">
        <v>27</v>
      </c>
      <c r="L1208" s="159">
        <v>44396</v>
      </c>
      <c r="M1208" s="138" t="s">
        <v>28</v>
      </c>
      <c r="N1208" s="138" t="s">
        <v>27</v>
      </c>
      <c r="O1208" s="159"/>
      <c r="P1208" s="138" t="s">
        <v>28</v>
      </c>
      <c r="Q1208" s="208" t="s">
        <v>30</v>
      </c>
      <c r="R1208" s="138"/>
      <c r="S1208" s="139" t="s">
        <v>12464</v>
      </c>
      <c r="T1208" s="138"/>
      <c r="Z1208" s="130" t="str">
        <f t="shared" si="19"/>
        <v>20(3)钟韦坤</v>
      </c>
    </row>
    <row r="1209" ht="19.5" customHeight="1" spans="1:26">
      <c r="A1209" s="138">
        <v>1206</v>
      </c>
      <c r="B1209" s="138" t="s">
        <v>12419</v>
      </c>
      <c r="C1209" s="138" t="s">
        <v>21</v>
      </c>
      <c r="D1209" s="138" t="s">
        <v>426</v>
      </c>
      <c r="E1209" s="138" t="s">
        <v>12420</v>
      </c>
      <c r="F1209" s="138" t="s">
        <v>24</v>
      </c>
      <c r="G1209" s="138">
        <v>17</v>
      </c>
      <c r="H1209" s="138" t="s">
        <v>18236</v>
      </c>
      <c r="I1209" s="138" t="s">
        <v>18237</v>
      </c>
      <c r="J1209" s="138">
        <v>18378897775</v>
      </c>
      <c r="K1209" s="138" t="s">
        <v>27</v>
      </c>
      <c r="L1209" s="159">
        <v>44411</v>
      </c>
      <c r="M1209" s="138" t="s">
        <v>2172</v>
      </c>
      <c r="N1209" s="138" t="s">
        <v>30</v>
      </c>
      <c r="O1209" s="159"/>
      <c r="P1209" s="138"/>
      <c r="Q1209" s="208" t="s">
        <v>30</v>
      </c>
      <c r="R1209" s="138"/>
      <c r="S1209" s="139" t="s">
        <v>12419</v>
      </c>
      <c r="T1209" s="138"/>
      <c r="Z1209" s="130" t="str">
        <f t="shared" si="19"/>
        <v>20(3)韦华辉</v>
      </c>
    </row>
    <row r="1210" ht="19.5" customHeight="1" spans="1:26">
      <c r="A1210" s="138">
        <v>1207</v>
      </c>
      <c r="B1210" s="138" t="s">
        <v>10240</v>
      </c>
      <c r="C1210" s="138" t="s">
        <v>21</v>
      </c>
      <c r="D1210" s="138" t="s">
        <v>426</v>
      </c>
      <c r="E1210" s="138" t="s">
        <v>10241</v>
      </c>
      <c r="F1210" s="138" t="s">
        <v>143</v>
      </c>
      <c r="G1210" s="138">
        <v>17</v>
      </c>
      <c r="H1210" s="138" t="s">
        <v>4200</v>
      </c>
      <c r="I1210" s="138" t="s">
        <v>12296</v>
      </c>
      <c r="J1210" s="138">
        <v>15323787520</v>
      </c>
      <c r="K1210" s="138" t="s">
        <v>27</v>
      </c>
      <c r="L1210" s="159">
        <v>44405</v>
      </c>
      <c r="M1210" s="138" t="s">
        <v>8110</v>
      </c>
      <c r="N1210" s="138" t="s">
        <v>30</v>
      </c>
      <c r="O1210" s="159"/>
      <c r="P1210" s="138"/>
      <c r="Q1210" s="208" t="s">
        <v>30</v>
      </c>
      <c r="R1210" s="138"/>
      <c r="S1210" s="139" t="s">
        <v>10240</v>
      </c>
      <c r="T1210" s="138"/>
      <c r="Z1210" s="130" t="str">
        <f t="shared" si="19"/>
        <v>20(3)韦春柳</v>
      </c>
    </row>
    <row r="1211" ht="19.5" customHeight="1" spans="1:26">
      <c r="A1211" s="138">
        <v>1208</v>
      </c>
      <c r="B1211" s="138" t="s">
        <v>12415</v>
      </c>
      <c r="C1211" s="138" t="s">
        <v>18251</v>
      </c>
      <c r="D1211" s="138" t="s">
        <v>426</v>
      </c>
      <c r="E1211" s="138" t="s">
        <v>12416</v>
      </c>
      <c r="F1211" s="138" t="s">
        <v>24</v>
      </c>
      <c r="G1211" s="138">
        <v>17</v>
      </c>
      <c r="H1211" s="138" t="s">
        <v>18235</v>
      </c>
      <c r="I1211" s="138" t="s">
        <v>12418</v>
      </c>
      <c r="J1211" s="138">
        <v>18934964155</v>
      </c>
      <c r="K1211" s="138" t="s">
        <v>27</v>
      </c>
      <c r="L1211" s="159">
        <v>44396</v>
      </c>
      <c r="M1211" s="138" t="s">
        <v>2172</v>
      </c>
      <c r="N1211" s="138"/>
      <c r="O1211" s="159"/>
      <c r="P1211" s="138"/>
      <c r="Q1211" s="208" t="s">
        <v>30</v>
      </c>
      <c r="R1211" s="138"/>
      <c r="S1211" s="139" t="s">
        <v>12415</v>
      </c>
      <c r="T1211" s="138"/>
      <c r="Z1211" s="130" t="str">
        <f t="shared" si="19"/>
        <v>20(3)唐旭</v>
      </c>
    </row>
    <row r="1212" ht="19.5" customHeight="1" spans="1:26">
      <c r="A1212" s="138">
        <v>1209</v>
      </c>
      <c r="B1212" s="138" t="s">
        <v>12335</v>
      </c>
      <c r="C1212" s="138" t="s">
        <v>18251</v>
      </c>
      <c r="D1212" s="138" t="s">
        <v>426</v>
      </c>
      <c r="E1212" s="138" t="s">
        <v>1929</v>
      </c>
      <c r="F1212" s="138" t="s">
        <v>24</v>
      </c>
      <c r="G1212" s="138">
        <v>17</v>
      </c>
      <c r="H1212" s="208" t="s">
        <v>18213</v>
      </c>
      <c r="I1212" s="208" t="s">
        <v>12337</v>
      </c>
      <c r="J1212" s="208" t="s">
        <v>18214</v>
      </c>
      <c r="K1212" s="208" t="s">
        <v>27</v>
      </c>
      <c r="L1212" s="158">
        <v>44397</v>
      </c>
      <c r="M1212" s="208" t="s">
        <v>2172</v>
      </c>
      <c r="N1212" s="208"/>
      <c r="O1212" s="159"/>
      <c r="P1212" s="138"/>
      <c r="Q1212" s="208" t="s">
        <v>30</v>
      </c>
      <c r="R1212" s="138"/>
      <c r="S1212" s="139" t="s">
        <v>12335</v>
      </c>
      <c r="T1212" s="138"/>
      <c r="Z1212" s="130" t="str">
        <f t="shared" si="19"/>
        <v>20(3)黄江</v>
      </c>
    </row>
    <row r="1213" ht="19.5" customHeight="1" spans="1:26">
      <c r="A1213" s="138">
        <v>1210</v>
      </c>
      <c r="B1213" s="138" t="s">
        <v>12588</v>
      </c>
      <c r="C1213" s="138" t="s">
        <v>18251</v>
      </c>
      <c r="D1213" s="138" t="s">
        <v>431</v>
      </c>
      <c r="E1213" s="138" t="s">
        <v>12589</v>
      </c>
      <c r="F1213" s="138" t="s">
        <v>143</v>
      </c>
      <c r="G1213" s="138">
        <v>17</v>
      </c>
      <c r="H1213" s="138" t="s">
        <v>12590</v>
      </c>
      <c r="I1213" s="138" t="s">
        <v>12591</v>
      </c>
      <c r="J1213" s="138" t="s">
        <v>12592</v>
      </c>
      <c r="K1213" s="138" t="s">
        <v>27</v>
      </c>
      <c r="L1213" s="159">
        <v>44396</v>
      </c>
      <c r="M1213" s="138" t="s">
        <v>12368</v>
      </c>
      <c r="N1213" s="138" t="s">
        <v>27</v>
      </c>
      <c r="O1213" s="159"/>
      <c r="P1213" s="138"/>
      <c r="Q1213" s="208" t="s">
        <v>30</v>
      </c>
      <c r="R1213" s="138"/>
      <c r="S1213" s="139" t="s">
        <v>12588</v>
      </c>
      <c r="T1213" s="138"/>
      <c r="Z1213" s="130" t="str">
        <f t="shared" si="19"/>
        <v>20(4)谭红雷</v>
      </c>
    </row>
    <row r="1214" ht="19.5" customHeight="1" spans="1:26">
      <c r="A1214" s="138">
        <v>1211</v>
      </c>
      <c r="B1214" s="138" t="s">
        <v>12593</v>
      </c>
      <c r="C1214" s="138" t="s">
        <v>18251</v>
      </c>
      <c r="D1214" s="138" t="s">
        <v>431</v>
      </c>
      <c r="E1214" s="138" t="s">
        <v>12594</v>
      </c>
      <c r="F1214" s="138" t="s">
        <v>24</v>
      </c>
      <c r="G1214" s="138">
        <v>17</v>
      </c>
      <c r="H1214" s="138" t="s">
        <v>18252</v>
      </c>
      <c r="I1214" s="138" t="s">
        <v>12596</v>
      </c>
      <c r="J1214" s="138" t="s">
        <v>12597</v>
      </c>
      <c r="K1214" s="138" t="s">
        <v>27</v>
      </c>
      <c r="L1214" s="159">
        <v>44396</v>
      </c>
      <c r="M1214" s="138" t="s">
        <v>133</v>
      </c>
      <c r="N1214" s="138" t="s">
        <v>27</v>
      </c>
      <c r="O1214" s="159"/>
      <c r="P1214" s="138"/>
      <c r="Q1214" s="208" t="s">
        <v>30</v>
      </c>
      <c r="R1214" s="138"/>
      <c r="S1214" s="139" t="s">
        <v>12593</v>
      </c>
      <c r="T1214" s="138"/>
      <c r="Z1214" s="130" t="str">
        <f t="shared" si="19"/>
        <v>20(4)谭家峰</v>
      </c>
    </row>
    <row r="1215" ht="19.5" customHeight="1" spans="1:26">
      <c r="A1215" s="138">
        <v>1212</v>
      </c>
      <c r="B1215" s="138" t="s">
        <v>12530</v>
      </c>
      <c r="C1215" s="138" t="s">
        <v>18251</v>
      </c>
      <c r="D1215" s="138" t="s">
        <v>431</v>
      </c>
      <c r="E1215" s="138" t="s">
        <v>12531</v>
      </c>
      <c r="F1215" s="138" t="s">
        <v>143</v>
      </c>
      <c r="G1215" s="138">
        <v>16</v>
      </c>
      <c r="H1215" s="138" t="s">
        <v>18253</v>
      </c>
      <c r="I1215" s="138" t="s">
        <v>12533</v>
      </c>
      <c r="J1215" s="138">
        <v>15977838505</v>
      </c>
      <c r="K1215" s="138" t="s">
        <v>27</v>
      </c>
      <c r="L1215" s="159">
        <v>44395</v>
      </c>
      <c r="M1215" s="138" t="s">
        <v>1352</v>
      </c>
      <c r="N1215" s="138" t="s">
        <v>27</v>
      </c>
      <c r="O1215" s="159">
        <v>44051</v>
      </c>
      <c r="P1215" s="138" t="s">
        <v>1352</v>
      </c>
      <c r="Q1215" s="208" t="s">
        <v>30</v>
      </c>
      <c r="R1215" s="138"/>
      <c r="S1215" s="139" t="s">
        <v>12530</v>
      </c>
      <c r="T1215" s="138"/>
      <c r="Z1215" s="130" t="str">
        <f t="shared" si="19"/>
        <v>20(4)罗冬娅</v>
      </c>
    </row>
    <row r="1216" ht="19.5" customHeight="1" spans="1:26">
      <c r="A1216" s="138">
        <v>1213</v>
      </c>
      <c r="B1216" s="138" t="s">
        <v>12694</v>
      </c>
      <c r="C1216" s="138" t="s">
        <v>18251</v>
      </c>
      <c r="D1216" s="138" t="s">
        <v>431</v>
      </c>
      <c r="E1216" s="138" t="s">
        <v>12695</v>
      </c>
      <c r="F1216" s="138" t="s">
        <v>24</v>
      </c>
      <c r="G1216" s="138">
        <v>17</v>
      </c>
      <c r="H1216" s="138" t="s">
        <v>18254</v>
      </c>
      <c r="I1216" s="138" t="s">
        <v>12697</v>
      </c>
      <c r="J1216" s="138" t="s">
        <v>12698</v>
      </c>
      <c r="K1216" s="138" t="s">
        <v>27</v>
      </c>
      <c r="L1216" s="159">
        <v>44396</v>
      </c>
      <c r="M1216" s="138"/>
      <c r="N1216" s="138"/>
      <c r="O1216" s="159"/>
      <c r="P1216" s="138"/>
      <c r="Q1216" s="208" t="s">
        <v>30</v>
      </c>
      <c r="R1216" s="138"/>
      <c r="S1216" s="139" t="s">
        <v>12694</v>
      </c>
      <c r="T1216" s="138"/>
      <c r="Z1216" s="130" t="str">
        <f t="shared" si="19"/>
        <v>20(4)覃祺龙</v>
      </c>
    </row>
    <row r="1217" ht="19.5" customHeight="1" spans="1:26">
      <c r="A1217" s="138">
        <v>1214</v>
      </c>
      <c r="B1217" s="138" t="s">
        <v>12641</v>
      </c>
      <c r="C1217" s="138" t="s">
        <v>18251</v>
      </c>
      <c r="D1217" s="138" t="s">
        <v>431</v>
      </c>
      <c r="E1217" s="138" t="s">
        <v>12642</v>
      </c>
      <c r="F1217" s="138" t="s">
        <v>24</v>
      </c>
      <c r="G1217" s="138">
        <v>16</v>
      </c>
      <c r="H1217" s="138" t="s">
        <v>18255</v>
      </c>
      <c r="I1217" s="138" t="s">
        <v>12644</v>
      </c>
      <c r="J1217" s="138" t="s">
        <v>12645</v>
      </c>
      <c r="K1217" s="138" t="s">
        <v>27</v>
      </c>
      <c r="L1217" s="159">
        <v>44396</v>
      </c>
      <c r="M1217" s="138"/>
      <c r="N1217" s="138"/>
      <c r="O1217" s="159"/>
      <c r="P1217" s="138"/>
      <c r="Q1217" s="208" t="s">
        <v>30</v>
      </c>
      <c r="R1217" s="138"/>
      <c r="S1217" s="139" t="s">
        <v>12641</v>
      </c>
      <c r="T1217" s="138"/>
      <c r="Z1217" s="130" t="str">
        <f t="shared" si="19"/>
        <v>20(4)韦敏丰</v>
      </c>
    </row>
    <row r="1218" ht="19.5" customHeight="1" spans="1:26">
      <c r="A1218" s="138">
        <v>1215</v>
      </c>
      <c r="B1218" s="138" t="s">
        <v>12702</v>
      </c>
      <c r="C1218" s="138" t="s">
        <v>18251</v>
      </c>
      <c r="D1218" s="138" t="s">
        <v>431</v>
      </c>
      <c r="E1218" s="138" t="s">
        <v>12703</v>
      </c>
      <c r="F1218" s="138" t="s">
        <v>143</v>
      </c>
      <c r="G1218" s="138">
        <v>16</v>
      </c>
      <c r="H1218" s="138" t="s">
        <v>18256</v>
      </c>
      <c r="I1218" s="138" t="s">
        <v>11994</v>
      </c>
      <c r="J1218" s="138" t="s">
        <v>12705</v>
      </c>
      <c r="K1218" s="138" t="s">
        <v>27</v>
      </c>
      <c r="L1218" s="159">
        <v>44399</v>
      </c>
      <c r="M1218" s="138" t="s">
        <v>28</v>
      </c>
      <c r="N1218" s="138" t="s">
        <v>27</v>
      </c>
      <c r="O1218" s="159"/>
      <c r="P1218" s="138"/>
      <c r="Q1218" s="208" t="s">
        <v>30</v>
      </c>
      <c r="R1218" s="138"/>
      <c r="S1218" s="139" t="s">
        <v>12702</v>
      </c>
      <c r="T1218" s="138" t="s">
        <v>18257</v>
      </c>
      <c r="Z1218" s="130" t="str">
        <f t="shared" si="19"/>
        <v>20(4)覃霄丽</v>
      </c>
    </row>
    <row r="1219" ht="19.5" customHeight="1" spans="1:26">
      <c r="A1219" s="138">
        <v>1216</v>
      </c>
      <c r="B1219" s="138" t="s">
        <v>12555</v>
      </c>
      <c r="C1219" s="138" t="s">
        <v>18251</v>
      </c>
      <c r="D1219" s="138" t="s">
        <v>431</v>
      </c>
      <c r="E1219" s="138" t="s">
        <v>12556</v>
      </c>
      <c r="F1219" s="138" t="s">
        <v>24</v>
      </c>
      <c r="G1219" s="138">
        <v>16</v>
      </c>
      <c r="H1219" s="138" t="s">
        <v>12557</v>
      </c>
      <c r="I1219" s="138" t="s">
        <v>12558</v>
      </c>
      <c r="J1219" s="138" t="s">
        <v>12559</v>
      </c>
      <c r="K1219" s="138" t="s">
        <v>27</v>
      </c>
      <c r="L1219" s="159">
        <v>44379</v>
      </c>
      <c r="M1219" s="138"/>
      <c r="N1219" s="138"/>
      <c r="O1219" s="159"/>
      <c r="P1219" s="138"/>
      <c r="Q1219" s="208" t="s">
        <v>30</v>
      </c>
      <c r="R1219" s="138"/>
      <c r="S1219" s="139" t="s">
        <v>12555</v>
      </c>
      <c r="T1219" s="138"/>
      <c r="Z1219" s="130" t="str">
        <f t="shared" si="19"/>
        <v>20(4)农明潼</v>
      </c>
    </row>
    <row r="1220" ht="19.5" customHeight="1" spans="1:26">
      <c r="A1220" s="138">
        <v>1217</v>
      </c>
      <c r="B1220" s="138" t="s">
        <v>12603</v>
      </c>
      <c r="C1220" s="138" t="s">
        <v>18251</v>
      </c>
      <c r="D1220" s="138" t="s">
        <v>431</v>
      </c>
      <c r="E1220" s="138" t="s">
        <v>12604</v>
      </c>
      <c r="F1220" s="138" t="s">
        <v>143</v>
      </c>
      <c r="G1220" s="138">
        <v>17</v>
      </c>
      <c r="H1220" s="138" t="s">
        <v>18258</v>
      </c>
      <c r="I1220" s="138" t="s">
        <v>12606</v>
      </c>
      <c r="J1220" s="138" t="s">
        <v>12607</v>
      </c>
      <c r="K1220" s="138" t="s">
        <v>27</v>
      </c>
      <c r="L1220" s="159">
        <v>44394</v>
      </c>
      <c r="M1220" s="138" t="s">
        <v>4299</v>
      </c>
      <c r="N1220" s="138" t="s">
        <v>27</v>
      </c>
      <c r="O1220" s="159"/>
      <c r="P1220" s="138"/>
      <c r="Q1220" s="208" t="s">
        <v>30</v>
      </c>
      <c r="R1220" s="138"/>
      <c r="S1220" s="139" t="s">
        <v>12603</v>
      </c>
      <c r="T1220" s="138"/>
      <c r="Z1220" s="130" t="str">
        <f t="shared" si="19"/>
        <v>20(4)唐晓婧</v>
      </c>
    </row>
    <row r="1221" ht="19.5" customHeight="1" spans="1:26">
      <c r="A1221" s="138">
        <v>1218</v>
      </c>
      <c r="B1221" s="138" t="s">
        <v>12756</v>
      </c>
      <c r="C1221" s="138" t="s">
        <v>18251</v>
      </c>
      <c r="D1221" s="138" t="s">
        <v>431</v>
      </c>
      <c r="E1221" s="138" t="s">
        <v>12757</v>
      </c>
      <c r="F1221" s="138" t="s">
        <v>24</v>
      </c>
      <c r="G1221" s="138">
        <v>16</v>
      </c>
      <c r="H1221" s="138" t="s">
        <v>12758</v>
      </c>
      <c r="I1221" s="138" t="s">
        <v>12759</v>
      </c>
      <c r="J1221" s="138" t="s">
        <v>12760</v>
      </c>
      <c r="K1221" s="138" t="s">
        <v>27</v>
      </c>
      <c r="L1221" s="159">
        <v>44394</v>
      </c>
      <c r="M1221" s="138" t="s">
        <v>2172</v>
      </c>
      <c r="N1221" s="138" t="s">
        <v>30</v>
      </c>
      <c r="O1221" s="159"/>
      <c r="P1221" s="138"/>
      <c r="Q1221" s="138"/>
      <c r="R1221" s="138"/>
      <c r="S1221" s="139" t="s">
        <v>12756</v>
      </c>
      <c r="T1221" s="138"/>
      <c r="Z1221" s="130" t="str">
        <f t="shared" si="19"/>
        <v>20(4)韦荣获</v>
      </c>
    </row>
    <row r="1222" ht="19.5" customHeight="1" spans="1:26">
      <c r="A1222" s="138">
        <v>1219</v>
      </c>
      <c r="B1222" s="138" t="s">
        <v>12570</v>
      </c>
      <c r="C1222" s="138" t="s">
        <v>18251</v>
      </c>
      <c r="D1222" s="138" t="s">
        <v>431</v>
      </c>
      <c r="E1222" s="138" t="s">
        <v>12571</v>
      </c>
      <c r="F1222" s="138" t="s">
        <v>24</v>
      </c>
      <c r="G1222" s="138">
        <v>16</v>
      </c>
      <c r="H1222" s="138" t="s">
        <v>1456</v>
      </c>
      <c r="I1222" s="138" t="s">
        <v>12572</v>
      </c>
      <c r="J1222" s="138" t="s">
        <v>12573</v>
      </c>
      <c r="K1222" s="138" t="s">
        <v>27</v>
      </c>
      <c r="L1222" s="159">
        <v>44395</v>
      </c>
      <c r="M1222" s="138" t="s">
        <v>1352</v>
      </c>
      <c r="N1222" s="138" t="s">
        <v>27</v>
      </c>
      <c r="O1222" s="159">
        <v>44416</v>
      </c>
      <c r="P1222" s="138" t="s">
        <v>1352</v>
      </c>
      <c r="Q1222" s="138" t="s">
        <v>30</v>
      </c>
      <c r="R1222" s="138"/>
      <c r="S1222" s="139" t="s">
        <v>12570</v>
      </c>
      <c r="T1222" s="138"/>
      <c r="Z1222" s="130" t="str">
        <f t="shared" si="19"/>
        <v>20(4)苏宏毅</v>
      </c>
    </row>
    <row r="1223" ht="19.5" customHeight="1" spans="1:26">
      <c r="A1223" s="138">
        <v>1220</v>
      </c>
      <c r="B1223" s="138" t="s">
        <v>12632</v>
      </c>
      <c r="C1223" s="138" t="s">
        <v>18251</v>
      </c>
      <c r="D1223" s="138" t="s">
        <v>431</v>
      </c>
      <c r="E1223" s="138" t="s">
        <v>10973</v>
      </c>
      <c r="F1223" s="138" t="s">
        <v>24</v>
      </c>
      <c r="G1223" s="138">
        <v>17</v>
      </c>
      <c r="H1223" s="138" t="s">
        <v>18259</v>
      </c>
      <c r="I1223" s="138" t="s">
        <v>12634</v>
      </c>
      <c r="J1223" s="138" t="s">
        <v>12635</v>
      </c>
      <c r="K1223" s="138" t="s">
        <v>27</v>
      </c>
      <c r="L1223" s="159">
        <v>44395</v>
      </c>
      <c r="M1223" s="138"/>
      <c r="N1223" s="138"/>
      <c r="O1223" s="159"/>
      <c r="P1223" s="138"/>
      <c r="Q1223" s="138"/>
      <c r="R1223" s="138"/>
      <c r="S1223" s="139" t="s">
        <v>12632</v>
      </c>
      <c r="T1223" s="138"/>
      <c r="Z1223" s="130" t="str">
        <f t="shared" ref="Z1223:Z1286" si="20">D1223:D5804&amp;E1223:E5804</f>
        <v>20(4)韦克新</v>
      </c>
    </row>
    <row r="1224" ht="19.5" customHeight="1" spans="1:26">
      <c r="A1224" s="138">
        <v>1221</v>
      </c>
      <c r="B1224" s="138" t="s">
        <v>12761</v>
      </c>
      <c r="C1224" s="138" t="s">
        <v>18251</v>
      </c>
      <c r="D1224" s="138" t="s">
        <v>431</v>
      </c>
      <c r="E1224" s="138" t="s">
        <v>12762</v>
      </c>
      <c r="F1224" s="138" t="s">
        <v>24</v>
      </c>
      <c r="G1224" s="138">
        <v>17</v>
      </c>
      <c r="H1224" s="138" t="s">
        <v>12763</v>
      </c>
      <c r="I1224" s="138" t="s">
        <v>12764</v>
      </c>
      <c r="J1224" s="138" t="s">
        <v>12765</v>
      </c>
      <c r="K1224" s="138" t="s">
        <v>27</v>
      </c>
      <c r="L1224" s="159">
        <v>44396</v>
      </c>
      <c r="M1224" s="138" t="s">
        <v>10175</v>
      </c>
      <c r="N1224" s="138" t="s">
        <v>27</v>
      </c>
      <c r="O1224" s="159"/>
      <c r="P1224" s="138"/>
      <c r="Q1224" s="138"/>
      <c r="R1224" s="138"/>
      <c r="S1224" s="139" t="s">
        <v>12761</v>
      </c>
      <c r="T1224" s="138"/>
      <c r="Z1224" s="130" t="str">
        <f t="shared" si="20"/>
        <v>20(4)韦相宝</v>
      </c>
    </row>
    <row r="1225" ht="19.5" customHeight="1" spans="1:26">
      <c r="A1225" s="138">
        <v>1222</v>
      </c>
      <c r="B1225" s="138" t="s">
        <v>12484</v>
      </c>
      <c r="C1225" s="138" t="s">
        <v>18251</v>
      </c>
      <c r="D1225" s="138" t="s">
        <v>431</v>
      </c>
      <c r="E1225" s="138" t="s">
        <v>12485</v>
      </c>
      <c r="F1225" s="138" t="s">
        <v>143</v>
      </c>
      <c r="G1225" s="138">
        <v>17</v>
      </c>
      <c r="H1225" s="138" t="s">
        <v>18260</v>
      </c>
      <c r="I1225" s="138" t="s">
        <v>12487</v>
      </c>
      <c r="J1225" s="138">
        <v>15240678817</v>
      </c>
      <c r="K1225" s="138" t="s">
        <v>27</v>
      </c>
      <c r="L1225" s="159">
        <v>44395</v>
      </c>
      <c r="M1225" s="138" t="s">
        <v>12488</v>
      </c>
      <c r="N1225" s="138" t="s">
        <v>27</v>
      </c>
      <c r="O1225" s="159">
        <v>44414</v>
      </c>
      <c r="P1225" s="138" t="s">
        <v>12488</v>
      </c>
      <c r="Q1225" s="138" t="s">
        <v>27</v>
      </c>
      <c r="R1225" s="138" t="s">
        <v>18261</v>
      </c>
      <c r="S1225" s="139" t="s">
        <v>12484</v>
      </c>
      <c r="T1225" s="138"/>
      <c r="Z1225" s="130" t="str">
        <f t="shared" si="20"/>
        <v>20(4)黄可</v>
      </c>
    </row>
    <row r="1226" ht="19.5" customHeight="1" spans="1:26">
      <c r="A1226" s="138">
        <v>1223</v>
      </c>
      <c r="B1226" s="138" t="s">
        <v>12690</v>
      </c>
      <c r="C1226" s="138" t="s">
        <v>18251</v>
      </c>
      <c r="D1226" s="138" t="s">
        <v>431</v>
      </c>
      <c r="E1226" s="138" t="s">
        <v>12691</v>
      </c>
      <c r="F1226" s="138" t="s">
        <v>24</v>
      </c>
      <c r="G1226" s="138">
        <v>17</v>
      </c>
      <c r="H1226" s="138" t="s">
        <v>583</v>
      </c>
      <c r="I1226" s="138" t="s">
        <v>12692</v>
      </c>
      <c r="J1226" s="138" t="s">
        <v>12693</v>
      </c>
      <c r="K1226" s="138" t="s">
        <v>27</v>
      </c>
      <c r="L1226" s="159">
        <v>44399</v>
      </c>
      <c r="M1226" s="138"/>
      <c r="N1226" s="138"/>
      <c r="O1226" s="159"/>
      <c r="P1226" s="138"/>
      <c r="Q1226" s="138"/>
      <c r="R1226" s="138"/>
      <c r="S1226" s="139" t="s">
        <v>12690</v>
      </c>
      <c r="T1226" s="138"/>
      <c r="Z1226" s="130" t="str">
        <f t="shared" si="20"/>
        <v>20(4)覃宝泽</v>
      </c>
    </row>
    <row r="1227" ht="19.5" customHeight="1" spans="1:26">
      <c r="A1227" s="138">
        <v>1224</v>
      </c>
      <c r="B1227" s="138" t="s">
        <v>12598</v>
      </c>
      <c r="C1227" s="138" t="s">
        <v>18251</v>
      </c>
      <c r="D1227" s="138" t="s">
        <v>431</v>
      </c>
      <c r="E1227" s="138" t="s">
        <v>12599</v>
      </c>
      <c r="F1227" s="138" t="s">
        <v>143</v>
      </c>
      <c r="G1227" s="138">
        <v>17</v>
      </c>
      <c r="H1227" s="138" t="s">
        <v>18262</v>
      </c>
      <c r="I1227" s="138" t="s">
        <v>12601</v>
      </c>
      <c r="J1227" s="138">
        <v>15777832292</v>
      </c>
      <c r="K1227" s="138" t="s">
        <v>27</v>
      </c>
      <c r="L1227" s="159">
        <v>44394</v>
      </c>
      <c r="M1227" s="138" t="s">
        <v>2172</v>
      </c>
      <c r="N1227" s="138" t="s">
        <v>27</v>
      </c>
      <c r="O1227" s="159">
        <v>44416</v>
      </c>
      <c r="P1227" s="138" t="s">
        <v>12602</v>
      </c>
      <c r="Q1227" s="138" t="s">
        <v>30</v>
      </c>
      <c r="R1227" s="138"/>
      <c r="S1227" s="139" t="s">
        <v>12598</v>
      </c>
      <c r="T1227" s="138"/>
      <c r="Z1227" s="130" t="str">
        <f t="shared" si="20"/>
        <v>20(4)谭鉴虹</v>
      </c>
    </row>
    <row r="1228" ht="19.5" customHeight="1" spans="1:26">
      <c r="A1228" s="138">
        <v>1225</v>
      </c>
      <c r="B1228" s="138" t="s">
        <v>12623</v>
      </c>
      <c r="C1228" s="138" t="s">
        <v>18251</v>
      </c>
      <c r="D1228" s="138" t="s">
        <v>431</v>
      </c>
      <c r="E1228" s="138" t="s">
        <v>12624</v>
      </c>
      <c r="F1228" s="138" t="s">
        <v>143</v>
      </c>
      <c r="G1228" s="138">
        <v>17</v>
      </c>
      <c r="H1228" s="138"/>
      <c r="I1228" s="138"/>
      <c r="J1228" s="138"/>
      <c r="K1228" s="138" t="s">
        <v>27</v>
      </c>
      <c r="L1228" s="159">
        <v>44395</v>
      </c>
      <c r="M1228" s="138" t="s">
        <v>6007</v>
      </c>
      <c r="N1228" s="138" t="s">
        <v>27</v>
      </c>
      <c r="O1228" s="159">
        <v>44416</v>
      </c>
      <c r="P1228" s="138" t="s">
        <v>6007</v>
      </c>
      <c r="Q1228" s="138" t="s">
        <v>30</v>
      </c>
      <c r="R1228" s="138"/>
      <c r="S1228" s="139" t="s">
        <v>12623</v>
      </c>
      <c r="T1228" s="138"/>
      <c r="Z1228" s="130" t="str">
        <f t="shared" si="20"/>
        <v>20(4)韦金露</v>
      </c>
    </row>
    <row r="1229" ht="19.5" customHeight="1" spans="1:26">
      <c r="A1229" s="138">
        <v>1226</v>
      </c>
      <c r="B1229" s="138" t="s">
        <v>6020</v>
      </c>
      <c r="C1229" s="138" t="s">
        <v>18251</v>
      </c>
      <c r="D1229" s="138" t="s">
        <v>431</v>
      </c>
      <c r="E1229" s="138" t="s">
        <v>6021</v>
      </c>
      <c r="F1229" s="138" t="s">
        <v>143</v>
      </c>
      <c r="G1229" s="138">
        <v>16</v>
      </c>
      <c r="H1229" s="138" t="s">
        <v>12476</v>
      </c>
      <c r="I1229" s="138" t="s">
        <v>12477</v>
      </c>
      <c r="J1229" s="138">
        <v>18934964023</v>
      </c>
      <c r="K1229" s="138" t="s">
        <v>27</v>
      </c>
      <c r="L1229" s="159">
        <v>44403</v>
      </c>
      <c r="M1229" s="138"/>
      <c r="N1229" s="138"/>
      <c r="O1229" s="159"/>
      <c r="P1229" s="138"/>
      <c r="Q1229" s="138"/>
      <c r="R1229" s="138"/>
      <c r="S1229" s="139" t="s">
        <v>6020</v>
      </c>
      <c r="T1229" s="138" t="s">
        <v>18257</v>
      </c>
      <c r="Z1229" s="130" t="str">
        <f t="shared" si="20"/>
        <v>20(4)蒙春艳</v>
      </c>
    </row>
    <row r="1230" ht="19.5" customHeight="1" spans="1:26">
      <c r="A1230" s="138">
        <v>1227</v>
      </c>
      <c r="B1230" s="138" t="s">
        <v>12666</v>
      </c>
      <c r="C1230" s="138" t="s">
        <v>18251</v>
      </c>
      <c r="D1230" s="138" t="s">
        <v>431</v>
      </c>
      <c r="E1230" s="138" t="s">
        <v>12667</v>
      </c>
      <c r="F1230" s="138" t="s">
        <v>143</v>
      </c>
      <c r="G1230" s="138">
        <v>16</v>
      </c>
      <c r="H1230" s="138" t="s">
        <v>9132</v>
      </c>
      <c r="I1230" s="138" t="s">
        <v>12668</v>
      </c>
      <c r="J1230" s="138" t="s">
        <v>12669</v>
      </c>
      <c r="K1230" s="138" t="s">
        <v>27</v>
      </c>
      <c r="L1230" s="159">
        <v>44395</v>
      </c>
      <c r="M1230" s="138"/>
      <c r="N1230" s="138"/>
      <c r="O1230" s="159"/>
      <c r="P1230" s="138"/>
      <c r="Q1230" s="138"/>
      <c r="R1230" s="138"/>
      <c r="S1230" s="139" t="s">
        <v>12666</v>
      </c>
      <c r="T1230" s="138"/>
      <c r="Z1230" s="130" t="str">
        <f t="shared" si="20"/>
        <v>20(4)韦怡静</v>
      </c>
    </row>
    <row r="1231" ht="19.5" customHeight="1" spans="1:26">
      <c r="A1231" s="138">
        <v>1228</v>
      </c>
      <c r="B1231" s="138" t="s">
        <v>12699</v>
      </c>
      <c r="C1231" s="138" t="s">
        <v>18251</v>
      </c>
      <c r="D1231" s="138" t="s">
        <v>431</v>
      </c>
      <c r="E1231" s="138" t="s">
        <v>12700</v>
      </c>
      <c r="F1231" s="138" t="s">
        <v>24</v>
      </c>
      <c r="G1231" s="138">
        <v>17</v>
      </c>
      <c r="H1231" s="138" t="s">
        <v>18263</v>
      </c>
      <c r="I1231" s="138" t="s">
        <v>6853</v>
      </c>
      <c r="J1231" s="138" t="s">
        <v>12701</v>
      </c>
      <c r="K1231" s="138" t="s">
        <v>27</v>
      </c>
      <c r="L1231" s="159">
        <v>44398</v>
      </c>
      <c r="M1231" s="138" t="s">
        <v>29</v>
      </c>
      <c r="N1231" s="138"/>
      <c r="O1231" s="159"/>
      <c r="P1231" s="138"/>
      <c r="Q1231" s="138"/>
      <c r="R1231" s="138"/>
      <c r="S1231" s="139" t="s">
        <v>12699</v>
      </c>
      <c r="T1231" s="138"/>
      <c r="Z1231" s="130" t="str">
        <f t="shared" si="20"/>
        <v>20(4)覃巍明</v>
      </c>
    </row>
    <row r="1232" ht="19.5" customHeight="1" spans="1:26">
      <c r="A1232" s="138">
        <v>1229</v>
      </c>
      <c r="B1232" s="138" t="s">
        <v>12719</v>
      </c>
      <c r="C1232" s="138" t="s">
        <v>18251</v>
      </c>
      <c r="D1232" s="138" t="s">
        <v>431</v>
      </c>
      <c r="E1232" s="138" t="s">
        <v>12720</v>
      </c>
      <c r="F1232" s="138" t="s">
        <v>24</v>
      </c>
      <c r="G1232" s="138">
        <v>17</v>
      </c>
      <c r="H1232" s="138" t="s">
        <v>2845</v>
      </c>
      <c r="I1232" s="138" t="s">
        <v>12721</v>
      </c>
      <c r="J1232" s="138" t="s">
        <v>12722</v>
      </c>
      <c r="K1232" s="138" t="s">
        <v>27</v>
      </c>
      <c r="L1232" s="159">
        <v>44402</v>
      </c>
      <c r="M1232" s="138"/>
      <c r="N1232" s="138"/>
      <c r="O1232" s="159"/>
      <c r="P1232" s="138"/>
      <c r="Q1232" s="138"/>
      <c r="R1232" s="138"/>
      <c r="S1232" s="139" t="s">
        <v>12719</v>
      </c>
      <c r="T1232" s="138"/>
      <c r="Z1232" s="130" t="str">
        <f t="shared" si="20"/>
        <v>20(4)唐运远</v>
      </c>
    </row>
    <row r="1233" ht="19.5" customHeight="1" spans="1:26">
      <c r="A1233" s="138">
        <v>1230</v>
      </c>
      <c r="B1233" s="138" t="s">
        <v>12675</v>
      </c>
      <c r="C1233" s="138" t="s">
        <v>18251</v>
      </c>
      <c r="D1233" s="138" t="s">
        <v>431</v>
      </c>
      <c r="E1233" s="138" t="s">
        <v>12676</v>
      </c>
      <c r="F1233" s="138" t="s">
        <v>24</v>
      </c>
      <c r="G1233" s="138">
        <v>17</v>
      </c>
      <c r="H1233" s="138" t="s">
        <v>18264</v>
      </c>
      <c r="I1233" s="138" t="s">
        <v>12678</v>
      </c>
      <c r="J1233" s="138" t="s">
        <v>12679</v>
      </c>
      <c r="K1233" s="138" t="s">
        <v>27</v>
      </c>
      <c r="L1233" s="159">
        <v>44394</v>
      </c>
      <c r="M1233" s="138" t="s">
        <v>2455</v>
      </c>
      <c r="N1233" s="138" t="s">
        <v>27</v>
      </c>
      <c r="O1233" s="159"/>
      <c r="P1233" s="138"/>
      <c r="Q1233" s="138"/>
      <c r="R1233" s="138"/>
      <c r="S1233" s="139" t="s">
        <v>12675</v>
      </c>
      <c r="T1233" s="138"/>
      <c r="Z1233" s="130" t="str">
        <f t="shared" si="20"/>
        <v>20(4)蓝祥文</v>
      </c>
    </row>
    <row r="1234" ht="19.5" customHeight="1" spans="1:26">
      <c r="A1234" s="138">
        <v>1231</v>
      </c>
      <c r="B1234" s="138" t="s">
        <v>12711</v>
      </c>
      <c r="C1234" s="138" t="s">
        <v>18251</v>
      </c>
      <c r="D1234" s="138" t="s">
        <v>431</v>
      </c>
      <c r="E1234" s="138" t="s">
        <v>12712</v>
      </c>
      <c r="F1234" s="138" t="s">
        <v>24</v>
      </c>
      <c r="G1234" s="138">
        <v>17</v>
      </c>
      <c r="H1234" s="138" t="s">
        <v>18265</v>
      </c>
      <c r="I1234" s="138" t="s">
        <v>12714</v>
      </c>
      <c r="J1234" s="138">
        <v>15878687298</v>
      </c>
      <c r="K1234" s="138" t="s">
        <v>27</v>
      </c>
      <c r="L1234" s="159">
        <v>44396</v>
      </c>
      <c r="M1234" s="138"/>
      <c r="N1234" s="138"/>
      <c r="O1234" s="159"/>
      <c r="P1234" s="138"/>
      <c r="Q1234" s="138"/>
      <c r="R1234" s="138"/>
      <c r="S1234" s="139" t="s">
        <v>12711</v>
      </c>
      <c r="T1234" s="138"/>
      <c r="Z1234" s="130" t="str">
        <f t="shared" si="20"/>
        <v>20(4)唐嘉乐</v>
      </c>
    </row>
    <row r="1235" ht="19.5" customHeight="1" spans="1:26">
      <c r="A1235" s="138">
        <v>1232</v>
      </c>
      <c r="B1235" s="138" t="s">
        <v>12471</v>
      </c>
      <c r="C1235" s="138" t="s">
        <v>18251</v>
      </c>
      <c r="D1235" s="138" t="s">
        <v>431</v>
      </c>
      <c r="E1235" s="138" t="s">
        <v>12472</v>
      </c>
      <c r="F1235" s="138" t="s">
        <v>143</v>
      </c>
      <c r="G1235" s="138">
        <v>17</v>
      </c>
      <c r="H1235" s="138" t="s">
        <v>18266</v>
      </c>
      <c r="I1235" s="138" t="s">
        <v>12474</v>
      </c>
      <c r="J1235" s="138">
        <v>13877876920</v>
      </c>
      <c r="K1235" s="138" t="s">
        <v>27</v>
      </c>
      <c r="L1235" s="159">
        <v>44394</v>
      </c>
      <c r="M1235" s="138"/>
      <c r="N1235" s="138"/>
      <c r="O1235" s="159"/>
      <c r="P1235" s="138"/>
      <c r="Q1235" s="138"/>
      <c r="R1235" s="138"/>
      <c r="S1235" s="139" t="s">
        <v>12471</v>
      </c>
      <c r="T1235" s="138"/>
      <c r="Z1235" s="130" t="str">
        <f t="shared" si="20"/>
        <v>20(4)韦晓燕</v>
      </c>
    </row>
    <row r="1236" ht="19.5" customHeight="1" spans="1:26">
      <c r="A1236" s="138">
        <v>1233</v>
      </c>
      <c r="B1236" s="138" t="s">
        <v>12727</v>
      </c>
      <c r="C1236" s="138" t="s">
        <v>18251</v>
      </c>
      <c r="D1236" s="138" t="s">
        <v>431</v>
      </c>
      <c r="E1236" s="138" t="s">
        <v>12728</v>
      </c>
      <c r="F1236" s="138" t="s">
        <v>24</v>
      </c>
      <c r="G1236" s="138">
        <v>17</v>
      </c>
      <c r="H1236" s="138" t="s">
        <v>18267</v>
      </c>
      <c r="I1236" s="138" t="s">
        <v>12730</v>
      </c>
      <c r="J1236" s="138" t="s">
        <v>12731</v>
      </c>
      <c r="K1236" s="138" t="s">
        <v>27</v>
      </c>
      <c r="L1236" s="159">
        <v>44396</v>
      </c>
      <c r="M1236" s="138"/>
      <c r="N1236" s="138"/>
      <c r="O1236" s="159"/>
      <c r="P1236" s="138"/>
      <c r="Q1236" s="138"/>
      <c r="R1236" s="138"/>
      <c r="S1236" s="139" t="s">
        <v>12727</v>
      </c>
      <c r="T1236" s="138"/>
      <c r="Z1236" s="130" t="str">
        <f t="shared" si="20"/>
        <v>20(4)韦忠诚</v>
      </c>
    </row>
    <row r="1237" ht="19.5" customHeight="1" spans="1:26">
      <c r="A1237" s="138">
        <v>1234</v>
      </c>
      <c r="B1237" s="138" t="s">
        <v>12552</v>
      </c>
      <c r="C1237" s="138" t="s">
        <v>18251</v>
      </c>
      <c r="D1237" s="138" t="s">
        <v>431</v>
      </c>
      <c r="E1237" s="138" t="s">
        <v>12553</v>
      </c>
      <c r="F1237" s="138" t="s">
        <v>143</v>
      </c>
      <c r="G1237" s="138">
        <v>17</v>
      </c>
      <c r="H1237" s="138" t="s">
        <v>346</v>
      </c>
      <c r="I1237" s="138" t="s">
        <v>12554</v>
      </c>
      <c r="J1237" s="138">
        <v>19978821496</v>
      </c>
      <c r="K1237" s="138" t="s">
        <v>27</v>
      </c>
      <c r="L1237" s="159">
        <v>44396</v>
      </c>
      <c r="M1237" s="138" t="s">
        <v>2172</v>
      </c>
      <c r="N1237" s="139" t="s">
        <v>27</v>
      </c>
      <c r="O1237" s="159">
        <v>44416</v>
      </c>
      <c r="P1237" s="138"/>
      <c r="Q1237" s="138" t="s">
        <v>30</v>
      </c>
      <c r="R1237" s="138"/>
      <c r="S1237" s="139" t="s">
        <v>12552</v>
      </c>
      <c r="T1237" s="138"/>
      <c r="Z1237" s="130" t="str">
        <f t="shared" si="20"/>
        <v>20(4)莫丽宾</v>
      </c>
    </row>
    <row r="1238" ht="19.5" customHeight="1" spans="1:26">
      <c r="A1238" s="138">
        <v>1235</v>
      </c>
      <c r="B1238" s="138" t="s">
        <v>12495</v>
      </c>
      <c r="C1238" s="138" t="s">
        <v>18251</v>
      </c>
      <c r="D1238" s="138" t="s">
        <v>431</v>
      </c>
      <c r="E1238" s="138" t="s">
        <v>12496</v>
      </c>
      <c r="F1238" s="138" t="s">
        <v>143</v>
      </c>
      <c r="G1238" s="138">
        <v>17</v>
      </c>
      <c r="H1238" s="138" t="s">
        <v>6147</v>
      </c>
      <c r="I1238" s="138" t="s">
        <v>12497</v>
      </c>
      <c r="J1238" s="138">
        <v>18176158784</v>
      </c>
      <c r="K1238" s="138" t="s">
        <v>27</v>
      </c>
      <c r="L1238" s="159">
        <v>44394</v>
      </c>
      <c r="M1238" s="138"/>
      <c r="N1238" s="138"/>
      <c r="O1238" s="159"/>
      <c r="P1238" s="138"/>
      <c r="Q1238" s="138"/>
      <c r="R1238" s="138"/>
      <c r="S1238" s="139" t="s">
        <v>12495</v>
      </c>
      <c r="T1238" s="138" t="s">
        <v>18257</v>
      </c>
      <c r="Z1238" s="130" t="str">
        <f t="shared" si="20"/>
        <v>20(4)蓝钧上</v>
      </c>
    </row>
    <row r="1239" ht="19.5" customHeight="1" spans="1:26">
      <c r="A1239" s="138">
        <v>1236</v>
      </c>
      <c r="B1239" s="138" t="s">
        <v>12507</v>
      </c>
      <c r="C1239" s="138" t="s">
        <v>18251</v>
      </c>
      <c r="D1239" s="138" t="s">
        <v>431</v>
      </c>
      <c r="E1239" s="138" t="s">
        <v>12508</v>
      </c>
      <c r="F1239" s="138" t="s">
        <v>24</v>
      </c>
      <c r="G1239" s="138">
        <v>17</v>
      </c>
      <c r="H1239" s="138" t="s">
        <v>18268</v>
      </c>
      <c r="I1239" s="138" t="s">
        <v>12510</v>
      </c>
      <c r="J1239" s="138">
        <v>15277842670</v>
      </c>
      <c r="K1239" s="138" t="s">
        <v>27</v>
      </c>
      <c r="L1239" s="159">
        <v>44396</v>
      </c>
      <c r="M1239" s="138"/>
      <c r="N1239" s="138"/>
      <c r="O1239" s="159"/>
      <c r="P1239" s="138"/>
      <c r="Q1239" s="138"/>
      <c r="R1239" s="138"/>
      <c r="S1239" s="139" t="s">
        <v>12507</v>
      </c>
      <c r="T1239" s="138"/>
      <c r="Z1239" s="130" t="str">
        <f t="shared" si="20"/>
        <v>20(4)林荣锦</v>
      </c>
    </row>
    <row r="1240" ht="19.5" customHeight="1" spans="1:26">
      <c r="A1240" s="138">
        <v>1237</v>
      </c>
      <c r="B1240" s="138" t="s">
        <v>12579</v>
      </c>
      <c r="C1240" s="138" t="s">
        <v>18251</v>
      </c>
      <c r="D1240" s="138" t="s">
        <v>431</v>
      </c>
      <c r="E1240" s="138" t="s">
        <v>12580</v>
      </c>
      <c r="F1240" s="138" t="s">
        <v>143</v>
      </c>
      <c r="G1240" s="138">
        <v>16</v>
      </c>
      <c r="H1240" s="138" t="s">
        <v>18269</v>
      </c>
      <c r="I1240" s="138" t="s">
        <v>12582</v>
      </c>
      <c r="J1240" s="138" t="s">
        <v>12583</v>
      </c>
      <c r="K1240" s="138" t="s">
        <v>27</v>
      </c>
      <c r="L1240" s="159">
        <v>44395</v>
      </c>
      <c r="M1240" s="138"/>
      <c r="N1240" s="138"/>
      <c r="O1240" s="159"/>
      <c r="P1240" s="138"/>
      <c r="Q1240" s="138"/>
      <c r="R1240" s="138"/>
      <c r="S1240" s="139" t="s">
        <v>12579</v>
      </c>
      <c r="T1240" s="138"/>
      <c r="Z1240" s="130" t="str">
        <f t="shared" si="20"/>
        <v>20(4)覃月白</v>
      </c>
    </row>
    <row r="1241" ht="19.5" customHeight="1" spans="1:26">
      <c r="A1241" s="138">
        <v>1238</v>
      </c>
      <c r="B1241" s="138" t="s">
        <v>12542</v>
      </c>
      <c r="C1241" s="138" t="s">
        <v>18251</v>
      </c>
      <c r="D1241" s="138" t="s">
        <v>431</v>
      </c>
      <c r="E1241" s="138" t="s">
        <v>12543</v>
      </c>
      <c r="F1241" s="138" t="s">
        <v>143</v>
      </c>
      <c r="G1241" s="138">
        <v>17</v>
      </c>
      <c r="H1241" s="138" t="s">
        <v>1375</v>
      </c>
      <c r="I1241" s="138" t="s">
        <v>12544</v>
      </c>
      <c r="J1241" s="138" t="s">
        <v>12545</v>
      </c>
      <c r="K1241" s="138" t="s">
        <v>27</v>
      </c>
      <c r="L1241" s="159">
        <v>44379</v>
      </c>
      <c r="M1241" s="138"/>
      <c r="N1241" s="138"/>
      <c r="O1241" s="159"/>
      <c r="P1241" s="138"/>
      <c r="Q1241" s="138"/>
      <c r="R1241" s="138"/>
      <c r="S1241" s="139" t="s">
        <v>12542</v>
      </c>
      <c r="T1241" s="138"/>
      <c r="Z1241" s="130" t="str">
        <f t="shared" si="20"/>
        <v>20(4)蒙思</v>
      </c>
    </row>
    <row r="1242" ht="19.5" customHeight="1" spans="1:26">
      <c r="A1242" s="138">
        <v>1239</v>
      </c>
      <c r="B1242" s="138" t="s">
        <v>12746</v>
      </c>
      <c r="C1242" s="138" t="s">
        <v>18251</v>
      </c>
      <c r="D1242" s="138" t="s">
        <v>431</v>
      </c>
      <c r="E1242" s="138" t="s">
        <v>12747</v>
      </c>
      <c r="F1242" s="138" t="s">
        <v>24</v>
      </c>
      <c r="G1242" s="138">
        <v>17</v>
      </c>
      <c r="H1242" s="138" t="s">
        <v>2117</v>
      </c>
      <c r="I1242" s="138" t="s">
        <v>12748</v>
      </c>
      <c r="J1242" s="138">
        <v>13977859198</v>
      </c>
      <c r="K1242" s="138" t="s">
        <v>27</v>
      </c>
      <c r="L1242" s="159">
        <v>44394</v>
      </c>
      <c r="M1242" s="138" t="s">
        <v>2172</v>
      </c>
      <c r="N1242" s="138" t="s">
        <v>27</v>
      </c>
      <c r="O1242" s="159">
        <v>44394</v>
      </c>
      <c r="P1242" s="138"/>
      <c r="Q1242" s="138"/>
      <c r="R1242" s="138"/>
      <c r="S1242" s="139" t="s">
        <v>12746</v>
      </c>
      <c r="T1242" s="138"/>
      <c r="Z1242" s="130" t="str">
        <f t="shared" si="20"/>
        <v>20(4)覃锦涛</v>
      </c>
    </row>
    <row r="1243" ht="19.5" customHeight="1" spans="1:26">
      <c r="A1243" s="138">
        <v>1240</v>
      </c>
      <c r="B1243" s="138" t="s">
        <v>12521</v>
      </c>
      <c r="C1243" s="138" t="s">
        <v>18251</v>
      </c>
      <c r="D1243" s="138" t="s">
        <v>431</v>
      </c>
      <c r="E1243" s="138" t="s">
        <v>12522</v>
      </c>
      <c r="F1243" s="138" t="s">
        <v>24</v>
      </c>
      <c r="G1243" s="138">
        <v>17</v>
      </c>
      <c r="H1243" s="138" t="s">
        <v>18270</v>
      </c>
      <c r="I1243" s="138" t="s">
        <v>12524</v>
      </c>
      <c r="J1243" s="138" t="s">
        <v>12525</v>
      </c>
      <c r="K1243" s="138" t="s">
        <v>27</v>
      </c>
      <c r="L1243" s="159">
        <v>44399</v>
      </c>
      <c r="M1243" s="138" t="s">
        <v>28</v>
      </c>
      <c r="N1243" s="138"/>
      <c r="O1243" s="159"/>
      <c r="P1243" s="138"/>
      <c r="Q1243" s="138"/>
      <c r="R1243" s="138"/>
      <c r="S1243" s="139" t="s">
        <v>12521</v>
      </c>
      <c r="T1243" s="138"/>
      <c r="Z1243" s="130" t="str">
        <f t="shared" si="20"/>
        <v>20(4)陆荣焕</v>
      </c>
    </row>
    <row r="1244" ht="19.5" customHeight="1" spans="1:26">
      <c r="A1244" s="138">
        <v>1241</v>
      </c>
      <c r="B1244" s="138" t="s">
        <v>12628</v>
      </c>
      <c r="C1244" s="138" t="s">
        <v>18251</v>
      </c>
      <c r="D1244" s="138" t="s">
        <v>431</v>
      </c>
      <c r="E1244" s="138" t="s">
        <v>12629</v>
      </c>
      <c r="F1244" s="138" t="s">
        <v>143</v>
      </c>
      <c r="G1244" s="138">
        <v>15</v>
      </c>
      <c r="H1244" s="138" t="s">
        <v>18271</v>
      </c>
      <c r="I1244" s="138" t="s">
        <v>12631</v>
      </c>
      <c r="J1244" s="138">
        <v>15777804116</v>
      </c>
      <c r="K1244" s="138" t="s">
        <v>27</v>
      </c>
      <c r="L1244" s="159">
        <v>44399</v>
      </c>
      <c r="M1244" s="138" t="s">
        <v>28</v>
      </c>
      <c r="N1244" s="138" t="s">
        <v>27</v>
      </c>
      <c r="O1244" s="159"/>
      <c r="P1244" s="138"/>
      <c r="Q1244" s="138"/>
      <c r="R1244" s="138"/>
      <c r="S1244" s="139" t="s">
        <v>12628</v>
      </c>
      <c r="T1244" s="138"/>
      <c r="Z1244" s="130" t="str">
        <f t="shared" si="20"/>
        <v>20(4)韦晶栎</v>
      </c>
    </row>
    <row r="1245" ht="19.5" customHeight="1" spans="1:26">
      <c r="A1245" s="138">
        <v>1242</v>
      </c>
      <c r="B1245" s="138" t="s">
        <v>12752</v>
      </c>
      <c r="C1245" s="138" t="s">
        <v>18251</v>
      </c>
      <c r="D1245" s="138" t="s">
        <v>431</v>
      </c>
      <c r="E1245" s="138" t="s">
        <v>12753</v>
      </c>
      <c r="F1245" s="138" t="s">
        <v>24</v>
      </c>
      <c r="G1245" s="138">
        <v>17</v>
      </c>
      <c r="H1245" s="138" t="s">
        <v>18272</v>
      </c>
      <c r="I1245" s="138" t="s">
        <v>109</v>
      </c>
      <c r="J1245" s="138" t="s">
        <v>12755</v>
      </c>
      <c r="K1245" s="138" t="s">
        <v>27</v>
      </c>
      <c r="L1245" s="159">
        <v>44399</v>
      </c>
      <c r="M1245" s="138" t="s">
        <v>6144</v>
      </c>
      <c r="N1245" s="138"/>
      <c r="O1245" s="159"/>
      <c r="P1245" s="138"/>
      <c r="Q1245" s="138"/>
      <c r="R1245" s="138"/>
      <c r="S1245" s="139" t="s">
        <v>12752</v>
      </c>
      <c r="T1245" s="138"/>
      <c r="Z1245" s="130" t="str">
        <f t="shared" si="20"/>
        <v>20(4)韦常镇</v>
      </c>
    </row>
    <row r="1246" ht="19.5" customHeight="1" spans="1:26">
      <c r="A1246" s="138">
        <v>1243</v>
      </c>
      <c r="B1246" s="138" t="s">
        <v>12685</v>
      </c>
      <c r="C1246" s="138" t="s">
        <v>18251</v>
      </c>
      <c r="D1246" s="138" t="s">
        <v>431</v>
      </c>
      <c r="E1246" s="138" t="s">
        <v>12686</v>
      </c>
      <c r="F1246" s="138" t="s">
        <v>24</v>
      </c>
      <c r="G1246" s="138">
        <v>16</v>
      </c>
      <c r="H1246" s="138" t="s">
        <v>12687</v>
      </c>
      <c r="I1246" s="138" t="s">
        <v>12688</v>
      </c>
      <c r="J1246" s="138" t="s">
        <v>12689</v>
      </c>
      <c r="K1246" s="138" t="s">
        <v>27</v>
      </c>
      <c r="L1246" s="159">
        <v>44395</v>
      </c>
      <c r="M1246" s="138" t="s">
        <v>8491</v>
      </c>
      <c r="N1246" s="138" t="s">
        <v>27</v>
      </c>
      <c r="O1246" s="159">
        <v>44416</v>
      </c>
      <c r="P1246" s="138" t="s">
        <v>8491</v>
      </c>
      <c r="Q1246" s="138" t="s">
        <v>30</v>
      </c>
      <c r="R1246" s="138" t="s">
        <v>12687</v>
      </c>
      <c r="S1246" s="139" t="s">
        <v>12685</v>
      </c>
      <c r="T1246" s="138"/>
      <c r="Z1246" s="130" t="str">
        <f t="shared" si="20"/>
        <v>20(4)罗万铨</v>
      </c>
    </row>
    <row r="1247" ht="19.5" customHeight="1" spans="1:26">
      <c r="A1247" s="138">
        <v>1244</v>
      </c>
      <c r="B1247" s="138" t="s">
        <v>12480</v>
      </c>
      <c r="C1247" s="138" t="s">
        <v>18251</v>
      </c>
      <c r="D1247" s="138" t="s">
        <v>431</v>
      </c>
      <c r="E1247" s="138" t="s">
        <v>12481</v>
      </c>
      <c r="F1247" s="138" t="s">
        <v>24</v>
      </c>
      <c r="G1247" s="138">
        <v>12</v>
      </c>
      <c r="H1247" s="138" t="s">
        <v>9409</v>
      </c>
      <c r="I1247" s="138" t="s">
        <v>12482</v>
      </c>
      <c r="J1247" s="138" t="s">
        <v>12483</v>
      </c>
      <c r="K1247" s="138" t="s">
        <v>27</v>
      </c>
      <c r="L1247" s="159">
        <v>44395</v>
      </c>
      <c r="M1247" s="138"/>
      <c r="N1247" s="138"/>
      <c r="O1247" s="159"/>
      <c r="P1247" s="138"/>
      <c r="Q1247" s="138"/>
      <c r="R1247" s="138"/>
      <c r="S1247" s="139" t="s">
        <v>12480</v>
      </c>
      <c r="T1247" s="138"/>
      <c r="Z1247" s="130" t="str">
        <f t="shared" si="20"/>
        <v>20(4)甘皓鹏</v>
      </c>
    </row>
    <row r="1248" ht="19.5" customHeight="1" spans="1:26">
      <c r="A1248" s="138">
        <v>1245</v>
      </c>
      <c r="B1248" s="138" t="s">
        <v>12560</v>
      </c>
      <c r="C1248" s="138" t="s">
        <v>18251</v>
      </c>
      <c r="D1248" s="138" t="s">
        <v>431</v>
      </c>
      <c r="E1248" s="138" t="s">
        <v>12561</v>
      </c>
      <c r="F1248" s="138" t="s">
        <v>24</v>
      </c>
      <c r="G1248" s="138">
        <v>17</v>
      </c>
      <c r="H1248" s="138" t="s">
        <v>12562</v>
      </c>
      <c r="I1248" s="138" t="s">
        <v>12563</v>
      </c>
      <c r="J1248" s="138" t="s">
        <v>12564</v>
      </c>
      <c r="K1248" s="138" t="s">
        <v>27</v>
      </c>
      <c r="L1248" s="159">
        <v>44394</v>
      </c>
      <c r="M1248" s="138" t="s">
        <v>28</v>
      </c>
      <c r="N1248" s="138" t="s">
        <v>27</v>
      </c>
      <c r="O1248" s="159"/>
      <c r="P1248" s="138"/>
      <c r="Q1248" s="138"/>
      <c r="R1248" s="138"/>
      <c r="S1248" s="139" t="s">
        <v>12560</v>
      </c>
      <c r="T1248" s="138"/>
      <c r="Z1248" s="130" t="str">
        <f t="shared" si="20"/>
        <v>20(4)潘宝达</v>
      </c>
    </row>
    <row r="1249" ht="19.5" customHeight="1" spans="1:26">
      <c r="A1249" s="138">
        <v>1246</v>
      </c>
      <c r="B1249" s="138" t="s">
        <v>12584</v>
      </c>
      <c r="C1249" s="138" t="s">
        <v>18251</v>
      </c>
      <c r="D1249" s="138" t="s">
        <v>431</v>
      </c>
      <c r="E1249" s="138" t="s">
        <v>12585</v>
      </c>
      <c r="F1249" s="138" t="s">
        <v>24</v>
      </c>
      <c r="G1249" s="138">
        <v>16</v>
      </c>
      <c r="H1249" s="138" t="s">
        <v>18273</v>
      </c>
      <c r="I1249" s="138" t="s">
        <v>12586</v>
      </c>
      <c r="J1249" s="138">
        <v>15777832446</v>
      </c>
      <c r="K1249" s="138" t="s">
        <v>27</v>
      </c>
      <c r="L1249" s="159">
        <v>44395</v>
      </c>
      <c r="M1249" s="138" t="s">
        <v>6007</v>
      </c>
      <c r="N1249" s="138" t="s">
        <v>27</v>
      </c>
      <c r="O1249" s="159">
        <v>44416</v>
      </c>
      <c r="P1249" s="138" t="s">
        <v>6007</v>
      </c>
      <c r="Q1249" s="138" t="s">
        <v>30</v>
      </c>
      <c r="R1249" s="138"/>
      <c r="S1249" s="139" t="s">
        <v>12584</v>
      </c>
      <c r="T1249" s="138"/>
      <c r="Z1249" s="130" t="str">
        <f t="shared" si="20"/>
        <v>20(4)覃正锋</v>
      </c>
    </row>
    <row r="1250" ht="19.5" customHeight="1" spans="1:26">
      <c r="A1250" s="138">
        <v>1247</v>
      </c>
      <c r="B1250" s="138" t="s">
        <v>12498</v>
      </c>
      <c r="C1250" s="138" t="s">
        <v>18251</v>
      </c>
      <c r="D1250" s="138" t="s">
        <v>431</v>
      </c>
      <c r="E1250" s="138" t="s">
        <v>12499</v>
      </c>
      <c r="F1250" s="138" t="s">
        <v>143</v>
      </c>
      <c r="G1250" s="138">
        <v>16</v>
      </c>
      <c r="H1250" s="138" t="s">
        <v>12500</v>
      </c>
      <c r="I1250" s="138" t="s">
        <v>12501</v>
      </c>
      <c r="J1250" s="138" t="s">
        <v>12502</v>
      </c>
      <c r="K1250" s="138" t="s">
        <v>27</v>
      </c>
      <c r="L1250" s="159">
        <v>44395</v>
      </c>
      <c r="M1250" s="138"/>
      <c r="N1250" s="138"/>
      <c r="O1250" s="159"/>
      <c r="P1250" s="138"/>
      <c r="Q1250" s="138"/>
      <c r="R1250" s="138"/>
      <c r="S1250" s="139" t="s">
        <v>12498</v>
      </c>
      <c r="T1250" s="138"/>
      <c r="Z1250" s="130" t="str">
        <f t="shared" si="20"/>
        <v>20(4)蓝素喜</v>
      </c>
    </row>
    <row r="1251" ht="19.5" customHeight="1" spans="1:26">
      <c r="A1251" s="138">
        <v>1248</v>
      </c>
      <c r="B1251" s="138" t="s">
        <v>12565</v>
      </c>
      <c r="C1251" s="138" t="s">
        <v>18251</v>
      </c>
      <c r="D1251" s="138" t="s">
        <v>431</v>
      </c>
      <c r="E1251" s="138" t="s">
        <v>12566</v>
      </c>
      <c r="F1251" s="138" t="s">
        <v>24</v>
      </c>
      <c r="G1251" s="138">
        <v>17</v>
      </c>
      <c r="H1251" s="138" t="s">
        <v>18274</v>
      </c>
      <c r="I1251" s="138" t="s">
        <v>12568</v>
      </c>
      <c r="J1251" s="138" t="s">
        <v>12569</v>
      </c>
      <c r="K1251" s="138" t="s">
        <v>27</v>
      </c>
      <c r="L1251" s="159">
        <v>44399</v>
      </c>
      <c r="M1251" s="138"/>
      <c r="N1251" s="138"/>
      <c r="O1251" s="159"/>
      <c r="P1251" s="138"/>
      <c r="Q1251" s="138"/>
      <c r="R1251" s="138"/>
      <c r="S1251" s="139" t="s">
        <v>12565</v>
      </c>
      <c r="T1251" s="138"/>
      <c r="Z1251" s="130" t="str">
        <f t="shared" si="20"/>
        <v>20(4)蒲亨信</v>
      </c>
    </row>
    <row r="1252" ht="19.5" customHeight="1" spans="1:26">
      <c r="A1252" s="138">
        <v>1249</v>
      </c>
      <c r="B1252" s="138" t="s">
        <v>9607</v>
      </c>
      <c r="C1252" s="138" t="s">
        <v>18251</v>
      </c>
      <c r="D1252" s="138" t="s">
        <v>431</v>
      </c>
      <c r="E1252" s="138" t="s">
        <v>4764</v>
      </c>
      <c r="F1252" s="138" t="s">
        <v>143</v>
      </c>
      <c r="G1252" s="138">
        <v>16</v>
      </c>
      <c r="H1252" s="138" t="s">
        <v>18275</v>
      </c>
      <c r="I1252" s="138" t="s">
        <v>2220</v>
      </c>
      <c r="J1252" s="138" t="s">
        <v>12470</v>
      </c>
      <c r="K1252" s="138" t="s">
        <v>27</v>
      </c>
      <c r="L1252" s="159">
        <v>44396</v>
      </c>
      <c r="M1252" s="138"/>
      <c r="N1252" s="138"/>
      <c r="O1252" s="159"/>
      <c r="P1252" s="138"/>
      <c r="Q1252" s="138"/>
      <c r="R1252" s="138"/>
      <c r="S1252" s="139" t="s">
        <v>9607</v>
      </c>
      <c r="T1252" s="138"/>
      <c r="Z1252" s="130" t="str">
        <f t="shared" si="20"/>
        <v>20(4)韦露露</v>
      </c>
    </row>
    <row r="1253" ht="19.5" customHeight="1" spans="1:26">
      <c r="A1253" s="138">
        <v>1250</v>
      </c>
      <c r="B1253" s="138" t="s">
        <v>12680</v>
      </c>
      <c r="C1253" s="138" t="s">
        <v>18251</v>
      </c>
      <c r="D1253" s="138" t="s">
        <v>431</v>
      </c>
      <c r="E1253" s="138" t="s">
        <v>12681</v>
      </c>
      <c r="F1253" s="138" t="s">
        <v>24</v>
      </c>
      <c r="G1253" s="138">
        <v>17</v>
      </c>
      <c r="H1253" s="138" t="s">
        <v>18276</v>
      </c>
      <c r="I1253" s="138" t="s">
        <v>12683</v>
      </c>
      <c r="J1253" s="138" t="s">
        <v>12684</v>
      </c>
      <c r="K1253" s="138" t="s">
        <v>27</v>
      </c>
      <c r="L1253" s="159">
        <v>44394</v>
      </c>
      <c r="M1253" s="138"/>
      <c r="N1253" s="138"/>
      <c r="O1253" s="159"/>
      <c r="P1253" s="138"/>
      <c r="Q1253" s="138"/>
      <c r="R1253" s="138"/>
      <c r="S1253" s="139" t="s">
        <v>12680</v>
      </c>
      <c r="T1253" s="138"/>
      <c r="Z1253" s="130" t="str">
        <f t="shared" si="20"/>
        <v>20(4)蓝秀昊</v>
      </c>
    </row>
    <row r="1254" ht="19.5" customHeight="1" spans="1:26">
      <c r="A1254" s="138">
        <v>1251</v>
      </c>
      <c r="B1254" s="138" t="s">
        <v>12503</v>
      </c>
      <c r="C1254" s="138" t="s">
        <v>18251</v>
      </c>
      <c r="D1254" s="138" t="s">
        <v>431</v>
      </c>
      <c r="E1254" s="138" t="s">
        <v>12504</v>
      </c>
      <c r="F1254" s="138" t="s">
        <v>143</v>
      </c>
      <c r="G1254" s="138">
        <v>16</v>
      </c>
      <c r="H1254" s="138" t="s">
        <v>18277</v>
      </c>
      <c r="I1254" s="138" t="s">
        <v>12506</v>
      </c>
      <c r="J1254" s="138">
        <v>19807781295</v>
      </c>
      <c r="K1254" s="138" t="s">
        <v>27</v>
      </c>
      <c r="L1254" s="159">
        <v>44379</v>
      </c>
      <c r="M1254" s="138" t="s">
        <v>3693</v>
      </c>
      <c r="N1254" s="138" t="s">
        <v>30</v>
      </c>
      <c r="O1254" s="159"/>
      <c r="P1254" s="138"/>
      <c r="Q1254" s="138" t="s">
        <v>30</v>
      </c>
      <c r="R1254" s="138"/>
      <c r="S1254" s="139" t="s">
        <v>12503</v>
      </c>
      <c r="T1254" s="138"/>
      <c r="Z1254" s="130" t="str">
        <f t="shared" si="20"/>
        <v>20(4)蓝雅利</v>
      </c>
    </row>
    <row r="1255" ht="19.5" customHeight="1" spans="1:26">
      <c r="A1255" s="138">
        <v>1252</v>
      </c>
      <c r="B1255" s="138" t="s">
        <v>12706</v>
      </c>
      <c r="C1255" s="138" t="s">
        <v>18251</v>
      </c>
      <c r="D1255" s="138" t="s">
        <v>431</v>
      </c>
      <c r="E1255" s="138" t="s">
        <v>12707</v>
      </c>
      <c r="F1255" s="138" t="s">
        <v>24</v>
      </c>
      <c r="G1255" s="138">
        <v>16</v>
      </c>
      <c r="H1255" s="138" t="s">
        <v>18278</v>
      </c>
      <c r="I1255" s="138" t="s">
        <v>12709</v>
      </c>
      <c r="J1255" s="138" t="s">
        <v>12710</v>
      </c>
      <c r="K1255" s="138" t="s">
        <v>27</v>
      </c>
      <c r="L1255" s="159">
        <v>44401</v>
      </c>
      <c r="M1255" s="138" t="s">
        <v>28</v>
      </c>
      <c r="N1255" s="138" t="s">
        <v>27</v>
      </c>
      <c r="O1255" s="159">
        <v>44412</v>
      </c>
      <c r="P1255" s="138"/>
      <c r="Q1255" s="138"/>
      <c r="R1255" s="138"/>
      <c r="S1255" s="139" t="s">
        <v>12706</v>
      </c>
      <c r="T1255" s="138"/>
      <c r="Z1255" s="130" t="str">
        <f t="shared" si="20"/>
        <v>20(4)覃阳</v>
      </c>
    </row>
    <row r="1256" ht="19.5" customHeight="1" spans="1:26">
      <c r="A1256" s="138">
        <v>1253</v>
      </c>
      <c r="B1256" s="138" t="s">
        <v>12650</v>
      </c>
      <c r="C1256" s="138" t="s">
        <v>18251</v>
      </c>
      <c r="D1256" s="138" t="s">
        <v>431</v>
      </c>
      <c r="E1256" s="138" t="s">
        <v>12651</v>
      </c>
      <c r="F1256" s="138" t="s">
        <v>24</v>
      </c>
      <c r="G1256" s="138">
        <v>16</v>
      </c>
      <c r="H1256" s="138" t="s">
        <v>8738</v>
      </c>
      <c r="I1256" s="138" t="s">
        <v>12652</v>
      </c>
      <c r="J1256" s="138">
        <v>18776861137</v>
      </c>
      <c r="K1256" s="138" t="s">
        <v>27</v>
      </c>
      <c r="L1256" s="159">
        <v>44379</v>
      </c>
      <c r="M1256" s="138"/>
      <c r="N1256" s="138"/>
      <c r="O1256" s="159"/>
      <c r="P1256" s="138"/>
      <c r="Q1256" s="138"/>
      <c r="R1256" s="138"/>
      <c r="S1256" s="139" t="s">
        <v>12650</v>
      </c>
      <c r="T1256" s="138"/>
      <c r="Z1256" s="130" t="str">
        <f t="shared" si="20"/>
        <v>20(4)韦鹏飞</v>
      </c>
    </row>
    <row r="1257" ht="19.5" customHeight="1" spans="1:26">
      <c r="A1257" s="138">
        <v>1254</v>
      </c>
      <c r="B1257" s="138" t="s">
        <v>12662</v>
      </c>
      <c r="C1257" s="138" t="s">
        <v>18251</v>
      </c>
      <c r="D1257" s="138" t="s">
        <v>431</v>
      </c>
      <c r="E1257" s="138" t="s">
        <v>12663</v>
      </c>
      <c r="F1257" s="138" t="s">
        <v>143</v>
      </c>
      <c r="G1257" s="138">
        <v>15</v>
      </c>
      <c r="H1257" s="138" t="s">
        <v>12664</v>
      </c>
      <c r="I1257" s="138" t="s">
        <v>10116</v>
      </c>
      <c r="J1257" s="138" t="s">
        <v>12665</v>
      </c>
      <c r="K1257" s="138" t="s">
        <v>27</v>
      </c>
      <c r="L1257" s="159">
        <v>44397</v>
      </c>
      <c r="M1257" s="138" t="s">
        <v>3326</v>
      </c>
      <c r="N1257" s="138" t="s">
        <v>27</v>
      </c>
      <c r="O1257" s="159"/>
      <c r="P1257" s="138"/>
      <c r="Q1257" s="138"/>
      <c r="R1257" s="138"/>
      <c r="S1257" s="139" t="s">
        <v>12662</v>
      </c>
      <c r="T1257" s="138"/>
      <c r="Z1257" s="130" t="str">
        <f t="shared" si="20"/>
        <v>20(4)韦小雨</v>
      </c>
    </row>
    <row r="1258" ht="19.5" customHeight="1" spans="1:26">
      <c r="A1258" s="138">
        <v>1255</v>
      </c>
      <c r="B1258" s="138" t="s">
        <v>12574</v>
      </c>
      <c r="C1258" s="138" t="s">
        <v>21</v>
      </c>
      <c r="D1258" s="138" t="s">
        <v>431</v>
      </c>
      <c r="E1258" s="138" t="s">
        <v>12575</v>
      </c>
      <c r="F1258" s="138" t="s">
        <v>24</v>
      </c>
      <c r="G1258" s="138">
        <v>16</v>
      </c>
      <c r="H1258" s="138" t="s">
        <v>18279</v>
      </c>
      <c r="I1258" s="138" t="s">
        <v>12577</v>
      </c>
      <c r="J1258" s="138" t="s">
        <v>12578</v>
      </c>
      <c r="K1258" s="138" t="s">
        <v>27</v>
      </c>
      <c r="L1258" s="159">
        <v>44406</v>
      </c>
      <c r="M1258" s="138"/>
      <c r="N1258" s="138"/>
      <c r="O1258" s="159"/>
      <c r="P1258" s="138"/>
      <c r="Q1258" s="138"/>
      <c r="R1258" s="138"/>
      <c r="S1258" s="139" t="s">
        <v>12574</v>
      </c>
      <c r="T1258" s="138"/>
      <c r="Z1258" s="130" t="str">
        <f t="shared" si="20"/>
        <v>20(4)覃才烛</v>
      </c>
    </row>
    <row r="1259" ht="19.5" customHeight="1" spans="1:26">
      <c r="A1259" s="138">
        <v>1256</v>
      </c>
      <c r="B1259" s="138" t="s">
        <v>12512</v>
      </c>
      <c r="C1259" s="138" t="s">
        <v>18251</v>
      </c>
      <c r="D1259" s="138" t="s">
        <v>431</v>
      </c>
      <c r="E1259" s="138" t="s">
        <v>12513</v>
      </c>
      <c r="F1259" s="138" t="s">
        <v>143</v>
      </c>
      <c r="G1259" s="138">
        <v>17</v>
      </c>
      <c r="H1259" s="138" t="s">
        <v>18280</v>
      </c>
      <c r="I1259" s="138" t="s">
        <v>5630</v>
      </c>
      <c r="J1259" s="138" t="s">
        <v>12515</v>
      </c>
      <c r="K1259" s="138" t="s">
        <v>27</v>
      </c>
      <c r="L1259" s="159">
        <v>44395</v>
      </c>
      <c r="M1259" s="138" t="s">
        <v>1352</v>
      </c>
      <c r="N1259" s="138" t="s">
        <v>27</v>
      </c>
      <c r="O1259" s="159">
        <v>44416</v>
      </c>
      <c r="P1259" s="138"/>
      <c r="Q1259" s="138"/>
      <c r="R1259" s="138"/>
      <c r="S1259" s="139" t="s">
        <v>12512</v>
      </c>
      <c r="T1259" s="138"/>
      <c r="Z1259" s="130" t="str">
        <f t="shared" si="20"/>
        <v>20(4)卢春梦</v>
      </c>
    </row>
    <row r="1260" ht="19.5" customHeight="1" spans="1:26">
      <c r="A1260" s="138">
        <v>1257</v>
      </c>
      <c r="B1260" s="138" t="s">
        <v>12516</v>
      </c>
      <c r="C1260" s="138" t="s">
        <v>18251</v>
      </c>
      <c r="D1260" s="138" t="s">
        <v>431</v>
      </c>
      <c r="E1260" s="138" t="s">
        <v>12517</v>
      </c>
      <c r="F1260" s="138" t="s">
        <v>24</v>
      </c>
      <c r="G1260" s="138">
        <v>16</v>
      </c>
      <c r="H1260" s="138" t="s">
        <v>18281</v>
      </c>
      <c r="I1260" s="138" t="s">
        <v>12519</v>
      </c>
      <c r="J1260" s="138" t="s">
        <v>12520</v>
      </c>
      <c r="K1260" s="138"/>
      <c r="L1260" s="159"/>
      <c r="M1260" s="138"/>
      <c r="N1260" s="138"/>
      <c r="O1260" s="159"/>
      <c r="P1260" s="138"/>
      <c r="Q1260" s="138"/>
      <c r="R1260" s="138"/>
      <c r="S1260" s="139" t="s">
        <v>12516</v>
      </c>
      <c r="T1260" s="138"/>
      <c r="Z1260" s="130" t="str">
        <f t="shared" si="20"/>
        <v>20(4)陆炳俗</v>
      </c>
    </row>
    <row r="1261" ht="19.5" customHeight="1" spans="1:26">
      <c r="A1261" s="138">
        <v>1258</v>
      </c>
      <c r="B1261" s="138" t="s">
        <v>12526</v>
      </c>
      <c r="C1261" s="138" t="s">
        <v>18251</v>
      </c>
      <c r="D1261" s="138" t="s">
        <v>431</v>
      </c>
      <c r="E1261" s="138" t="s">
        <v>12527</v>
      </c>
      <c r="F1261" s="138" t="s">
        <v>24</v>
      </c>
      <c r="G1261" s="138">
        <v>17</v>
      </c>
      <c r="H1261" s="138" t="s">
        <v>7973</v>
      </c>
      <c r="I1261" s="138" t="s">
        <v>12528</v>
      </c>
      <c r="J1261" s="138" t="s">
        <v>12529</v>
      </c>
      <c r="K1261" s="138" t="s">
        <v>27</v>
      </c>
      <c r="L1261" s="159">
        <v>44411</v>
      </c>
      <c r="M1261" s="138" t="s">
        <v>3693</v>
      </c>
      <c r="N1261" s="138"/>
      <c r="O1261" s="159"/>
      <c r="P1261" s="138"/>
      <c r="Q1261" s="138"/>
      <c r="R1261" s="138"/>
      <c r="S1261" s="139" t="s">
        <v>12526</v>
      </c>
      <c r="T1261" s="138"/>
      <c r="Z1261" s="130" t="str">
        <f t="shared" si="20"/>
        <v>20(4)陆英焯</v>
      </c>
    </row>
    <row r="1262" ht="19.5" customHeight="1" spans="1:26">
      <c r="A1262" s="138">
        <v>1259</v>
      </c>
      <c r="B1262" s="138" t="s">
        <v>12534</v>
      </c>
      <c r="C1262" s="138" t="s">
        <v>18251</v>
      </c>
      <c r="D1262" s="138" t="s">
        <v>431</v>
      </c>
      <c r="E1262" s="138" t="s">
        <v>12535</v>
      </c>
      <c r="F1262" s="138" t="s">
        <v>24</v>
      </c>
      <c r="G1262" s="138">
        <v>17</v>
      </c>
      <c r="H1262" s="138" t="s">
        <v>18282</v>
      </c>
      <c r="I1262" s="138" t="s">
        <v>12537</v>
      </c>
      <c r="J1262" s="138">
        <v>18707785776</v>
      </c>
      <c r="K1262" s="138" t="s">
        <v>27</v>
      </c>
      <c r="L1262" s="159">
        <v>44394</v>
      </c>
      <c r="M1262" s="138"/>
      <c r="N1262" s="138"/>
      <c r="O1262" s="159"/>
      <c r="P1262" s="138"/>
      <c r="Q1262" s="138"/>
      <c r="R1262" s="138"/>
      <c r="S1262" s="139" t="s">
        <v>12534</v>
      </c>
      <c r="T1262" s="138"/>
      <c r="Z1262" s="130" t="str">
        <f t="shared" si="20"/>
        <v>20(4)毛东正</v>
      </c>
    </row>
    <row r="1263" ht="19.5" customHeight="1" spans="1:26">
      <c r="A1263" s="138">
        <v>1260</v>
      </c>
      <c r="B1263" s="138" t="s">
        <v>12478</v>
      </c>
      <c r="C1263" s="138" t="s">
        <v>18251</v>
      </c>
      <c r="D1263" s="138" t="s">
        <v>431</v>
      </c>
      <c r="E1263" s="138" t="s">
        <v>1717</v>
      </c>
      <c r="F1263" s="138" t="s">
        <v>24</v>
      </c>
      <c r="G1263" s="138">
        <v>17</v>
      </c>
      <c r="H1263" s="138" t="s">
        <v>2845</v>
      </c>
      <c r="I1263" s="138" t="s">
        <v>12479</v>
      </c>
      <c r="J1263" s="138">
        <v>13481868801</v>
      </c>
      <c r="K1263" s="138" t="s">
        <v>27</v>
      </c>
      <c r="L1263" s="159">
        <v>44396</v>
      </c>
      <c r="M1263" s="138"/>
      <c r="N1263" s="138"/>
      <c r="O1263" s="159"/>
      <c r="P1263" s="138"/>
      <c r="Q1263" s="138"/>
      <c r="R1263" s="138"/>
      <c r="S1263" s="139" t="s">
        <v>12478</v>
      </c>
      <c r="T1263" s="138"/>
      <c r="Z1263" s="130" t="str">
        <f t="shared" si="20"/>
        <v>20(4)韦涛</v>
      </c>
    </row>
    <row r="1264" ht="19.5" customHeight="1" spans="1:26">
      <c r="A1264" s="138">
        <v>1261</v>
      </c>
      <c r="B1264" s="138" t="s">
        <v>12608</v>
      </c>
      <c r="C1264" s="138" t="s">
        <v>18251</v>
      </c>
      <c r="D1264" s="138" t="s">
        <v>431</v>
      </c>
      <c r="E1264" s="138" t="s">
        <v>12609</v>
      </c>
      <c r="F1264" s="138" t="s">
        <v>24</v>
      </c>
      <c r="G1264" s="138">
        <v>17</v>
      </c>
      <c r="H1264" s="138" t="s">
        <v>18283</v>
      </c>
      <c r="I1264" s="138" t="s">
        <v>12611</v>
      </c>
      <c r="J1264" s="138" t="s">
        <v>12612</v>
      </c>
      <c r="K1264" s="138" t="s">
        <v>27</v>
      </c>
      <c r="L1264" s="159">
        <v>44379</v>
      </c>
      <c r="M1264" s="138"/>
      <c r="N1264" s="138"/>
      <c r="O1264" s="159"/>
      <c r="P1264" s="138"/>
      <c r="Q1264" s="138"/>
      <c r="R1264" s="138"/>
      <c r="S1264" s="139" t="s">
        <v>12608</v>
      </c>
      <c r="T1264" s="138"/>
      <c r="Z1264" s="130" t="str">
        <f t="shared" si="20"/>
        <v>20(4)唐秀海</v>
      </c>
    </row>
    <row r="1265" ht="19.5" customHeight="1" spans="1:26">
      <c r="A1265" s="138">
        <v>1262</v>
      </c>
      <c r="B1265" s="138" t="s">
        <v>12613</v>
      </c>
      <c r="C1265" s="138" t="s">
        <v>18251</v>
      </c>
      <c r="D1265" s="138" t="s">
        <v>431</v>
      </c>
      <c r="E1265" s="138" t="s">
        <v>12614</v>
      </c>
      <c r="F1265" s="138" t="s">
        <v>24</v>
      </c>
      <c r="G1265" s="138">
        <v>15</v>
      </c>
      <c r="H1265" s="138" t="s">
        <v>18284</v>
      </c>
      <c r="I1265" s="138" t="s">
        <v>12616</v>
      </c>
      <c r="J1265" s="138" t="s">
        <v>12617</v>
      </c>
      <c r="K1265" s="138" t="s">
        <v>27</v>
      </c>
      <c r="L1265" s="159">
        <v>44400</v>
      </c>
      <c r="M1265" s="138"/>
      <c r="N1265" s="138"/>
      <c r="O1265" s="159"/>
      <c r="P1265" s="138"/>
      <c r="Q1265" s="138"/>
      <c r="R1265" s="138"/>
      <c r="S1265" s="139" t="s">
        <v>12613</v>
      </c>
      <c r="T1265" s="138"/>
      <c r="Z1265" s="130" t="str">
        <f t="shared" si="20"/>
        <v>20(4)唐运延</v>
      </c>
    </row>
    <row r="1266" ht="19.5" customHeight="1" spans="1:26">
      <c r="A1266" s="138">
        <v>1263</v>
      </c>
      <c r="B1266" s="138" t="s">
        <v>12618</v>
      </c>
      <c r="C1266" s="138" t="s">
        <v>18251</v>
      </c>
      <c r="D1266" s="138" t="s">
        <v>431</v>
      </c>
      <c r="E1266" s="138" t="s">
        <v>12619</v>
      </c>
      <c r="F1266" s="138" t="s">
        <v>143</v>
      </c>
      <c r="G1266" s="138">
        <v>16</v>
      </c>
      <c r="H1266" s="138" t="s">
        <v>18285</v>
      </c>
      <c r="I1266" s="138" t="s">
        <v>12621</v>
      </c>
      <c r="J1266" s="138" t="s">
        <v>12622</v>
      </c>
      <c r="K1266" s="138" t="s">
        <v>27</v>
      </c>
      <c r="L1266" s="159">
        <v>44396</v>
      </c>
      <c r="M1266" s="138"/>
      <c r="N1266" s="138"/>
      <c r="O1266" s="159"/>
      <c r="P1266" s="138"/>
      <c r="Q1266" s="138"/>
      <c r="R1266" s="138"/>
      <c r="S1266" s="139" t="s">
        <v>12618</v>
      </c>
      <c r="T1266" s="138"/>
      <c r="Z1266" s="130" t="str">
        <f t="shared" si="20"/>
        <v>20(4)韦春玲</v>
      </c>
    </row>
    <row r="1267" ht="19.5" customHeight="1" spans="1:26">
      <c r="A1267" s="138">
        <v>1264</v>
      </c>
      <c r="B1267" s="138" t="s">
        <v>12636</v>
      </c>
      <c r="C1267" s="138" t="s">
        <v>18251</v>
      </c>
      <c r="D1267" s="138" t="s">
        <v>431</v>
      </c>
      <c r="E1267" s="138" t="s">
        <v>12637</v>
      </c>
      <c r="F1267" s="138" t="s">
        <v>24</v>
      </c>
      <c r="G1267" s="138">
        <v>14</v>
      </c>
      <c r="H1267" s="138" t="s">
        <v>18286</v>
      </c>
      <c r="I1267" s="138" t="s">
        <v>12639</v>
      </c>
      <c r="J1267" s="138" t="s">
        <v>12640</v>
      </c>
      <c r="K1267" s="138" t="s">
        <v>27</v>
      </c>
      <c r="L1267" s="159">
        <v>44398</v>
      </c>
      <c r="M1267" s="138"/>
      <c r="N1267" s="138"/>
      <c r="O1267" s="159"/>
      <c r="P1267" s="138"/>
      <c r="Q1267" s="138"/>
      <c r="R1267" s="138"/>
      <c r="S1267" s="139" t="s">
        <v>12636</v>
      </c>
      <c r="T1267" s="138"/>
      <c r="Z1267" s="130" t="str">
        <f t="shared" si="20"/>
        <v>20(4)韦利佳</v>
      </c>
    </row>
    <row r="1268" ht="19.5" customHeight="1" spans="1:26">
      <c r="A1268" s="138">
        <v>1265</v>
      </c>
      <c r="B1268" s="138" t="s">
        <v>12646</v>
      </c>
      <c r="C1268" s="138" t="s">
        <v>18251</v>
      </c>
      <c r="D1268" s="138" t="s">
        <v>431</v>
      </c>
      <c r="E1268" s="138" t="s">
        <v>12647</v>
      </c>
      <c r="F1268" s="138" t="s">
        <v>24</v>
      </c>
      <c r="G1268" s="138">
        <v>16</v>
      </c>
      <c r="H1268" s="138" t="s">
        <v>490</v>
      </c>
      <c r="I1268" s="138" t="s">
        <v>12648</v>
      </c>
      <c r="J1268" s="138" t="s">
        <v>12649</v>
      </c>
      <c r="K1268" s="138" t="s">
        <v>27</v>
      </c>
      <c r="L1268" s="159">
        <v>44396</v>
      </c>
      <c r="M1268" s="138"/>
      <c r="N1268" s="138"/>
      <c r="O1268" s="159"/>
      <c r="P1268" s="138"/>
      <c r="Q1268" s="138"/>
      <c r="R1268" s="138"/>
      <c r="S1268" s="139" t="s">
        <v>12646</v>
      </c>
      <c r="T1268" s="138"/>
      <c r="Z1268" s="130" t="str">
        <f t="shared" si="20"/>
        <v>20(4)韦配龙</v>
      </c>
    </row>
    <row r="1269" ht="19.5" customHeight="1" spans="1:26">
      <c r="A1269" s="138">
        <v>1266</v>
      </c>
      <c r="B1269" s="138" t="s">
        <v>12653</v>
      </c>
      <c r="C1269" s="138" t="s">
        <v>21</v>
      </c>
      <c r="D1269" s="138" t="s">
        <v>431</v>
      </c>
      <c r="E1269" s="138" t="s">
        <v>12654</v>
      </c>
      <c r="F1269" s="138" t="s">
        <v>24</v>
      </c>
      <c r="G1269" s="138">
        <v>16</v>
      </c>
      <c r="H1269" s="138" t="s">
        <v>18287</v>
      </c>
      <c r="I1269" s="138" t="s">
        <v>12656</v>
      </c>
      <c r="J1269" s="138" t="s">
        <v>12657</v>
      </c>
      <c r="K1269" s="138" t="s">
        <v>27</v>
      </c>
      <c r="L1269" s="159">
        <v>44400</v>
      </c>
      <c r="M1269" s="138"/>
      <c r="N1269" s="138"/>
      <c r="O1269" s="159"/>
      <c r="P1269" s="138"/>
      <c r="Q1269" s="138"/>
      <c r="R1269" s="138"/>
      <c r="S1269" s="139" t="s">
        <v>12653</v>
      </c>
      <c r="T1269" s="138"/>
      <c r="Z1269" s="130" t="str">
        <f t="shared" si="20"/>
        <v>20(4)韦荣暖</v>
      </c>
    </row>
    <row r="1270" ht="19.5" customHeight="1" spans="1:26">
      <c r="A1270" s="138">
        <v>1267</v>
      </c>
      <c r="B1270" s="138" t="s">
        <v>12659</v>
      </c>
      <c r="C1270" s="138" t="s">
        <v>21</v>
      </c>
      <c r="D1270" s="138" t="s">
        <v>431</v>
      </c>
      <c r="E1270" s="138" t="s">
        <v>12660</v>
      </c>
      <c r="F1270" s="138" t="s">
        <v>24</v>
      </c>
      <c r="G1270" s="138">
        <v>16</v>
      </c>
      <c r="H1270" s="138" t="s">
        <v>7908</v>
      </c>
      <c r="I1270" s="138" t="s">
        <v>12661</v>
      </c>
      <c r="J1270" s="138">
        <v>19927846843</v>
      </c>
      <c r="K1270" s="138"/>
      <c r="L1270" s="159"/>
      <c r="M1270" s="138"/>
      <c r="N1270" s="138"/>
      <c r="O1270" s="159"/>
      <c r="P1270" s="138"/>
      <c r="Q1270" s="138"/>
      <c r="R1270" s="138"/>
      <c r="S1270" s="139" t="s">
        <v>12659</v>
      </c>
      <c r="T1270" s="138"/>
      <c r="Z1270" s="130" t="str">
        <f t="shared" si="20"/>
        <v>20(4)韦斯</v>
      </c>
    </row>
    <row r="1271" ht="19.5" customHeight="1" spans="1:26">
      <c r="A1271" s="138">
        <v>1268</v>
      </c>
      <c r="B1271" s="138" t="s">
        <v>12670</v>
      </c>
      <c r="C1271" s="138" t="s">
        <v>21</v>
      </c>
      <c r="D1271" s="138" t="s">
        <v>431</v>
      </c>
      <c r="E1271" s="138" t="s">
        <v>12671</v>
      </c>
      <c r="F1271" s="138" t="s">
        <v>24</v>
      </c>
      <c r="G1271" s="138">
        <v>17</v>
      </c>
      <c r="H1271" s="138" t="s">
        <v>18288</v>
      </c>
      <c r="I1271" s="138" t="s">
        <v>12673</v>
      </c>
      <c r="J1271" s="138">
        <v>13828849480</v>
      </c>
      <c r="K1271" s="138" t="s">
        <v>27</v>
      </c>
      <c r="L1271" s="159">
        <v>44412</v>
      </c>
      <c r="M1271" s="138" t="s">
        <v>12674</v>
      </c>
      <c r="N1271" s="138"/>
      <c r="O1271" s="159"/>
      <c r="P1271" s="138"/>
      <c r="Q1271" s="138"/>
      <c r="R1271" s="138"/>
      <c r="S1271" s="139" t="s">
        <v>12670</v>
      </c>
      <c r="T1271" s="138"/>
      <c r="Z1271" s="130" t="str">
        <f t="shared" si="20"/>
        <v>20(4)蓝森</v>
      </c>
    </row>
    <row r="1272" ht="19.5" customHeight="1" spans="1:26">
      <c r="A1272" s="138">
        <v>1269</v>
      </c>
      <c r="B1272" s="138" t="s">
        <v>12715</v>
      </c>
      <c r="C1272" s="138" t="s">
        <v>21</v>
      </c>
      <c r="D1272" s="138" t="s">
        <v>431</v>
      </c>
      <c r="E1272" s="138" t="s">
        <v>12716</v>
      </c>
      <c r="F1272" s="138" t="s">
        <v>24</v>
      </c>
      <c r="G1272" s="138">
        <v>17</v>
      </c>
      <c r="H1272" s="138" t="s">
        <v>18289</v>
      </c>
      <c r="I1272" s="138" t="s">
        <v>4338</v>
      </c>
      <c r="J1272" s="138" t="s">
        <v>12718</v>
      </c>
      <c r="K1272" s="138"/>
      <c r="L1272" s="159"/>
      <c r="M1272" s="138"/>
      <c r="N1272" s="138"/>
      <c r="O1272" s="159"/>
      <c r="P1272" s="138"/>
      <c r="Q1272" s="138"/>
      <c r="R1272" s="138"/>
      <c r="S1272" s="139" t="s">
        <v>12715</v>
      </c>
      <c r="T1272" s="138"/>
      <c r="Z1272" s="130" t="str">
        <f t="shared" si="20"/>
        <v>20(4)唐运岭</v>
      </c>
    </row>
    <row r="1273" ht="19.5" customHeight="1" spans="1:26">
      <c r="A1273" s="138">
        <v>1270</v>
      </c>
      <c r="B1273" s="138" t="s">
        <v>12723</v>
      </c>
      <c r="C1273" s="138" t="s">
        <v>18251</v>
      </c>
      <c r="D1273" s="138" t="s">
        <v>431</v>
      </c>
      <c r="E1273" s="138" t="s">
        <v>12724</v>
      </c>
      <c r="F1273" s="138" t="s">
        <v>24</v>
      </c>
      <c r="G1273" s="138">
        <v>16</v>
      </c>
      <c r="H1273" s="138" t="s">
        <v>18290</v>
      </c>
      <c r="I1273" s="138" t="s">
        <v>12726</v>
      </c>
      <c r="J1273" s="138">
        <v>15916282848</v>
      </c>
      <c r="K1273" s="138" t="s">
        <v>27</v>
      </c>
      <c r="L1273" s="159">
        <v>44411</v>
      </c>
      <c r="M1273" s="138" t="s">
        <v>28</v>
      </c>
      <c r="N1273" s="138"/>
      <c r="O1273" s="159"/>
      <c r="P1273" s="138"/>
      <c r="Q1273" s="138"/>
      <c r="R1273" s="138"/>
      <c r="S1273" s="139" t="s">
        <v>12723</v>
      </c>
      <c r="T1273" s="138"/>
      <c r="Z1273" s="130" t="str">
        <f t="shared" si="20"/>
        <v>20(4)王统科</v>
      </c>
    </row>
    <row r="1274" ht="19.5" customHeight="1" spans="1:26">
      <c r="A1274" s="138">
        <v>1271</v>
      </c>
      <c r="B1274" s="138" t="s">
        <v>12732</v>
      </c>
      <c r="C1274" s="138" t="s">
        <v>21</v>
      </c>
      <c r="D1274" s="138" t="s">
        <v>431</v>
      </c>
      <c r="E1274" s="138" t="s">
        <v>12733</v>
      </c>
      <c r="F1274" s="138" t="s">
        <v>24</v>
      </c>
      <c r="G1274" s="138">
        <v>16</v>
      </c>
      <c r="H1274" s="138" t="s">
        <v>18291</v>
      </c>
      <c r="I1274" s="138" t="s">
        <v>12735</v>
      </c>
      <c r="J1274" s="138">
        <v>15177890396</v>
      </c>
      <c r="K1274" s="138" t="s">
        <v>27</v>
      </c>
      <c r="L1274" s="159">
        <v>44395</v>
      </c>
      <c r="M1274" s="138"/>
      <c r="N1274" s="138"/>
      <c r="O1274" s="159"/>
      <c r="P1274" s="138"/>
      <c r="Q1274" s="138"/>
      <c r="R1274" s="138"/>
      <c r="S1274" s="139" t="s">
        <v>12732</v>
      </c>
      <c r="T1274" s="138"/>
      <c r="Z1274" s="130" t="str">
        <f t="shared" si="20"/>
        <v>20(4)蔡嘉寿</v>
      </c>
    </row>
    <row r="1275" ht="19.5" customHeight="1" spans="1:26">
      <c r="A1275" s="138">
        <v>1272</v>
      </c>
      <c r="B1275" s="138" t="s">
        <v>12736</v>
      </c>
      <c r="C1275" s="138" t="s">
        <v>18251</v>
      </c>
      <c r="D1275" s="138" t="s">
        <v>431</v>
      </c>
      <c r="E1275" s="138" t="s">
        <v>12737</v>
      </c>
      <c r="F1275" s="138" t="s">
        <v>24</v>
      </c>
      <c r="G1275" s="138">
        <v>15</v>
      </c>
      <c r="H1275" s="138" t="s">
        <v>607</v>
      </c>
      <c r="I1275" s="138" t="s">
        <v>12739</v>
      </c>
      <c r="J1275" s="138" t="s">
        <v>12740</v>
      </c>
      <c r="K1275" s="138"/>
      <c r="L1275" s="159"/>
      <c r="M1275" s="138"/>
      <c r="N1275" s="138"/>
      <c r="O1275" s="159"/>
      <c r="P1275" s="138"/>
      <c r="Q1275" s="138"/>
      <c r="R1275" s="138"/>
      <c r="S1275" s="139" t="s">
        <v>12736</v>
      </c>
      <c r="T1275" s="138"/>
      <c r="Z1275" s="130" t="str">
        <f t="shared" si="20"/>
        <v>20(4)卢明毅</v>
      </c>
    </row>
    <row r="1276" ht="19.5" customHeight="1" spans="1:26">
      <c r="A1276" s="138">
        <v>1273</v>
      </c>
      <c r="B1276" s="138" t="s">
        <v>12749</v>
      </c>
      <c r="C1276" s="138" t="s">
        <v>18251</v>
      </c>
      <c r="D1276" s="138" t="s">
        <v>431</v>
      </c>
      <c r="E1276" s="138" t="s">
        <v>12750</v>
      </c>
      <c r="F1276" s="138" t="s">
        <v>24</v>
      </c>
      <c r="G1276" s="138">
        <v>15</v>
      </c>
      <c r="H1276" s="138" t="s">
        <v>18292</v>
      </c>
      <c r="I1276" s="138" t="s">
        <v>10569</v>
      </c>
      <c r="J1276" s="138">
        <v>17817649581</v>
      </c>
      <c r="K1276" s="138" t="s">
        <v>27</v>
      </c>
      <c r="L1276" s="159">
        <v>44411</v>
      </c>
      <c r="M1276" s="138" t="s">
        <v>2455</v>
      </c>
      <c r="N1276" s="138" t="s">
        <v>27</v>
      </c>
      <c r="O1276" s="159"/>
      <c r="P1276" s="138"/>
      <c r="Q1276" s="138"/>
      <c r="R1276" s="138"/>
      <c r="S1276" s="139" t="s">
        <v>12749</v>
      </c>
      <c r="T1276" s="138"/>
      <c r="Z1276" s="130" t="str">
        <f t="shared" si="20"/>
        <v>20(4)覃文高</v>
      </c>
    </row>
    <row r="1277" ht="19.5" customHeight="1" spans="1:26">
      <c r="A1277" s="138">
        <v>1274</v>
      </c>
      <c r="B1277" s="138" t="s">
        <v>12766</v>
      </c>
      <c r="C1277" s="138" t="s">
        <v>18251</v>
      </c>
      <c r="D1277" s="138" t="s">
        <v>431</v>
      </c>
      <c r="E1277" s="138" t="s">
        <v>12767</v>
      </c>
      <c r="F1277" s="138" t="s">
        <v>24</v>
      </c>
      <c r="G1277" s="138">
        <v>16</v>
      </c>
      <c r="H1277" s="138" t="s">
        <v>1593</v>
      </c>
      <c r="I1277" s="138" t="s">
        <v>12768</v>
      </c>
      <c r="J1277" s="138" t="s">
        <v>12769</v>
      </c>
      <c r="K1277" s="138" t="s">
        <v>27</v>
      </c>
      <c r="L1277" s="159">
        <v>44406</v>
      </c>
      <c r="M1277" s="138"/>
      <c r="N1277" s="138"/>
      <c r="O1277" s="159"/>
      <c r="P1277" s="138"/>
      <c r="Q1277" s="138"/>
      <c r="R1277" s="138"/>
      <c r="S1277" s="139" t="s">
        <v>12766</v>
      </c>
      <c r="T1277" s="138"/>
      <c r="Z1277" s="130" t="str">
        <f t="shared" si="20"/>
        <v>20(4)韦强</v>
      </c>
    </row>
    <row r="1278" ht="19.5" customHeight="1" spans="1:26">
      <c r="A1278" s="138">
        <v>1275</v>
      </c>
      <c r="B1278" s="138" t="s">
        <v>12538</v>
      </c>
      <c r="C1278" s="138" t="s">
        <v>21</v>
      </c>
      <c r="D1278" s="138" t="s">
        <v>431</v>
      </c>
      <c r="E1278" s="138" t="s">
        <v>12539</v>
      </c>
      <c r="F1278" s="138" t="s">
        <v>24</v>
      </c>
      <c r="G1278" s="138">
        <v>17</v>
      </c>
      <c r="H1278" s="138" t="s">
        <v>5709</v>
      </c>
      <c r="I1278" s="138" t="s">
        <v>12540</v>
      </c>
      <c r="J1278" s="138" t="s">
        <v>12541</v>
      </c>
      <c r="K1278" s="138" t="s">
        <v>27</v>
      </c>
      <c r="L1278" s="159">
        <v>44403</v>
      </c>
      <c r="M1278" s="138"/>
      <c r="N1278" s="138"/>
      <c r="O1278" s="159"/>
      <c r="P1278" s="138"/>
      <c r="Q1278" s="138"/>
      <c r="R1278" s="138"/>
      <c r="S1278" s="139" t="s">
        <v>12538</v>
      </c>
      <c r="T1278" s="138" t="s">
        <v>18257</v>
      </c>
      <c r="Z1278" s="130" t="str">
        <f t="shared" si="20"/>
        <v>20(4)蒙千现</v>
      </c>
    </row>
    <row r="1279" ht="19.5" customHeight="1" spans="1:26">
      <c r="A1279" s="138">
        <v>1276</v>
      </c>
      <c r="B1279" s="138" t="s">
        <v>12770</v>
      </c>
      <c r="C1279" s="138" t="s">
        <v>21</v>
      </c>
      <c r="D1279" s="138" t="s">
        <v>436</v>
      </c>
      <c r="E1279" s="138" t="s">
        <v>12771</v>
      </c>
      <c r="F1279" s="138" t="s">
        <v>24</v>
      </c>
      <c r="G1279" s="138">
        <v>15</v>
      </c>
      <c r="H1279" s="138" t="s">
        <v>12772</v>
      </c>
      <c r="I1279" s="138" t="s">
        <v>12773</v>
      </c>
      <c r="J1279" s="138">
        <v>15777830736</v>
      </c>
      <c r="K1279" s="138" t="s">
        <v>27</v>
      </c>
      <c r="L1279" s="159">
        <v>44403</v>
      </c>
      <c r="M1279" s="138" t="s">
        <v>6052</v>
      </c>
      <c r="N1279" s="138" t="s">
        <v>27</v>
      </c>
      <c r="O1279" s="159"/>
      <c r="P1279" s="138"/>
      <c r="Q1279" s="138" t="s">
        <v>30</v>
      </c>
      <c r="R1279" s="138" t="s">
        <v>12774</v>
      </c>
      <c r="S1279" s="139" t="s">
        <v>12770</v>
      </c>
      <c r="T1279" s="138"/>
      <c r="U1279" s="130" t="s">
        <v>18293</v>
      </c>
      <c r="Z1279" s="130" t="str">
        <f t="shared" si="20"/>
        <v>20(5)何文涛</v>
      </c>
    </row>
    <row r="1280" ht="19.5" customHeight="1" spans="1:26">
      <c r="A1280" s="138">
        <v>1277</v>
      </c>
      <c r="B1280" s="138" t="s">
        <v>12775</v>
      </c>
      <c r="C1280" s="138" t="s">
        <v>21</v>
      </c>
      <c r="D1280" s="138" t="s">
        <v>436</v>
      </c>
      <c r="E1280" s="138" t="s">
        <v>12776</v>
      </c>
      <c r="F1280" s="138" t="s">
        <v>143</v>
      </c>
      <c r="G1280" s="138">
        <v>16</v>
      </c>
      <c r="H1280" s="138" t="s">
        <v>12777</v>
      </c>
      <c r="I1280" s="138" t="s">
        <v>12778</v>
      </c>
      <c r="J1280" s="138" t="s">
        <v>18294</v>
      </c>
      <c r="K1280" s="138" t="s">
        <v>27</v>
      </c>
      <c r="L1280" s="159">
        <v>44394</v>
      </c>
      <c r="M1280" s="138"/>
      <c r="N1280" s="138"/>
      <c r="O1280" s="159"/>
      <c r="P1280" s="138"/>
      <c r="Q1280" s="138"/>
      <c r="R1280" s="138"/>
      <c r="S1280" s="139" t="s">
        <v>12775</v>
      </c>
      <c r="T1280" s="138"/>
      <c r="Z1280" s="130" t="str">
        <f t="shared" si="20"/>
        <v>20(5)黄如密</v>
      </c>
    </row>
    <row r="1281" ht="19.5" customHeight="1" spans="1:26">
      <c r="A1281" s="138">
        <v>1278</v>
      </c>
      <c r="B1281" s="138" t="s">
        <v>12779</v>
      </c>
      <c r="C1281" s="138" t="s">
        <v>21</v>
      </c>
      <c r="D1281" s="138" t="s">
        <v>436</v>
      </c>
      <c r="E1281" s="138" t="s">
        <v>12780</v>
      </c>
      <c r="F1281" s="138" t="s">
        <v>143</v>
      </c>
      <c r="G1281" s="138">
        <v>17</v>
      </c>
      <c r="H1281" s="138" t="s">
        <v>1452</v>
      </c>
      <c r="I1281" s="138" t="s">
        <v>18295</v>
      </c>
      <c r="J1281" s="138">
        <v>1529676407</v>
      </c>
      <c r="K1281" s="138" t="s">
        <v>27</v>
      </c>
      <c r="L1281" s="159"/>
      <c r="M1281" s="138"/>
      <c r="N1281" s="138"/>
      <c r="O1281" s="159"/>
      <c r="P1281" s="138"/>
      <c r="Q1281" s="138"/>
      <c r="R1281" s="138"/>
      <c r="S1281" s="139" t="s">
        <v>12779</v>
      </c>
      <c r="T1281" s="138"/>
      <c r="Z1281" s="130" t="str">
        <f t="shared" si="20"/>
        <v>20(5)蓝江苗</v>
      </c>
    </row>
    <row r="1282" ht="19.5" customHeight="1" spans="1:26">
      <c r="A1282" s="138">
        <v>1279</v>
      </c>
      <c r="B1282" s="138" t="s">
        <v>12786</v>
      </c>
      <c r="C1282" s="138" t="s">
        <v>21</v>
      </c>
      <c r="D1282" s="138" t="s">
        <v>436</v>
      </c>
      <c r="E1282" s="138" t="s">
        <v>12787</v>
      </c>
      <c r="F1282" s="138" t="s">
        <v>143</v>
      </c>
      <c r="G1282" s="138">
        <v>17</v>
      </c>
      <c r="H1282" s="138" t="s">
        <v>18296</v>
      </c>
      <c r="I1282" s="138" t="s">
        <v>18297</v>
      </c>
      <c r="J1282" s="138" t="s">
        <v>18298</v>
      </c>
      <c r="K1282" s="138" t="s">
        <v>27</v>
      </c>
      <c r="L1282" s="159">
        <v>44396</v>
      </c>
      <c r="M1282" s="138"/>
      <c r="N1282" s="138"/>
      <c r="O1282" s="159"/>
      <c r="P1282" s="138"/>
      <c r="Q1282" s="138"/>
      <c r="R1282" s="138"/>
      <c r="S1282" s="139" t="s">
        <v>12786</v>
      </c>
      <c r="T1282" s="138"/>
      <c r="Z1282" s="130" t="str">
        <f t="shared" si="20"/>
        <v>20(5)蓝玲冬</v>
      </c>
    </row>
    <row r="1283" ht="19.5" customHeight="1" spans="1:26">
      <c r="A1283" s="138">
        <v>1280</v>
      </c>
      <c r="B1283" s="138" t="s">
        <v>12789</v>
      </c>
      <c r="C1283" s="138" t="s">
        <v>21</v>
      </c>
      <c r="D1283" s="138" t="s">
        <v>436</v>
      </c>
      <c r="E1283" s="138" t="s">
        <v>12790</v>
      </c>
      <c r="F1283" s="138" t="s">
        <v>24</v>
      </c>
      <c r="G1283" s="138">
        <v>17</v>
      </c>
      <c r="H1283" s="138" t="s">
        <v>18299</v>
      </c>
      <c r="I1283" s="138" t="s">
        <v>12792</v>
      </c>
      <c r="J1283" s="138" t="s">
        <v>18300</v>
      </c>
      <c r="K1283" s="138" t="s">
        <v>27</v>
      </c>
      <c r="L1283" s="159"/>
      <c r="M1283" s="138"/>
      <c r="N1283" s="138"/>
      <c r="O1283" s="159"/>
      <c r="P1283" s="138"/>
      <c r="Q1283" s="138"/>
      <c r="R1283" s="138"/>
      <c r="S1283" s="139" t="s">
        <v>12789</v>
      </c>
      <c r="T1283" s="138"/>
      <c r="Z1283" s="130" t="str">
        <f t="shared" si="20"/>
        <v>20(5)林盛吉</v>
      </c>
    </row>
    <row r="1284" ht="19.5" customHeight="1" spans="1:26">
      <c r="A1284" s="138">
        <v>1281</v>
      </c>
      <c r="B1284" s="138" t="s">
        <v>12793</v>
      </c>
      <c r="C1284" s="138" t="s">
        <v>21</v>
      </c>
      <c r="D1284" s="138" t="s">
        <v>436</v>
      </c>
      <c r="E1284" s="138" t="s">
        <v>12794</v>
      </c>
      <c r="F1284" s="138" t="s">
        <v>24</v>
      </c>
      <c r="G1284" s="138">
        <v>17</v>
      </c>
      <c r="H1284" s="138" t="s">
        <v>12795</v>
      </c>
      <c r="I1284" s="138" t="s">
        <v>12796</v>
      </c>
      <c r="J1284" s="138" t="s">
        <v>18301</v>
      </c>
      <c r="K1284" s="138" t="s">
        <v>27</v>
      </c>
      <c r="L1284" s="159">
        <v>44396</v>
      </c>
      <c r="M1284" s="138" t="s">
        <v>12797</v>
      </c>
      <c r="N1284" s="138" t="s">
        <v>30</v>
      </c>
      <c r="O1284" s="159"/>
      <c r="P1284" s="138"/>
      <c r="Q1284" s="138" t="s">
        <v>30</v>
      </c>
      <c r="R1284" s="138" t="s">
        <v>12798</v>
      </c>
      <c r="S1284" s="139" t="s">
        <v>12793</v>
      </c>
      <c r="T1284" s="138"/>
      <c r="Z1284" s="130" t="str">
        <f t="shared" si="20"/>
        <v>20(5)卢建静</v>
      </c>
    </row>
    <row r="1285" ht="19.5" customHeight="1" spans="1:26">
      <c r="A1285" s="138">
        <v>1282</v>
      </c>
      <c r="B1285" s="138" t="s">
        <v>12799</v>
      </c>
      <c r="C1285" s="138" t="s">
        <v>21</v>
      </c>
      <c r="D1285" s="138" t="s">
        <v>436</v>
      </c>
      <c r="E1285" s="138" t="s">
        <v>12800</v>
      </c>
      <c r="F1285" s="138" t="s">
        <v>143</v>
      </c>
      <c r="G1285" s="138">
        <v>16</v>
      </c>
      <c r="H1285" s="138" t="s">
        <v>18302</v>
      </c>
      <c r="I1285" s="138" t="s">
        <v>12802</v>
      </c>
      <c r="J1285" s="138">
        <v>13426838780</v>
      </c>
      <c r="K1285" s="138" t="s">
        <v>27</v>
      </c>
      <c r="L1285" s="159">
        <v>44394</v>
      </c>
      <c r="M1285" s="138" t="s">
        <v>2172</v>
      </c>
      <c r="N1285" s="138" t="s">
        <v>27</v>
      </c>
      <c r="O1285" s="159"/>
      <c r="P1285" s="138"/>
      <c r="Q1285" s="138"/>
      <c r="R1285" s="138"/>
      <c r="S1285" s="139" t="s">
        <v>12799</v>
      </c>
      <c r="T1285" s="138"/>
      <c r="Z1285" s="130" t="str">
        <f t="shared" si="20"/>
        <v>20(5)陆凤艳</v>
      </c>
    </row>
    <row r="1286" ht="19.5" customHeight="1" spans="1:26">
      <c r="A1286" s="138">
        <v>1283</v>
      </c>
      <c r="B1286" s="138" t="s">
        <v>12803</v>
      </c>
      <c r="C1286" s="138" t="s">
        <v>21</v>
      </c>
      <c r="D1286" s="138" t="s">
        <v>436</v>
      </c>
      <c r="E1286" s="138" t="s">
        <v>12804</v>
      </c>
      <c r="F1286" s="138" t="s">
        <v>24</v>
      </c>
      <c r="G1286" s="138">
        <v>16</v>
      </c>
      <c r="H1286" s="138" t="s">
        <v>12805</v>
      </c>
      <c r="I1286" s="138" t="s">
        <v>12806</v>
      </c>
      <c r="J1286" s="138" t="s">
        <v>18303</v>
      </c>
      <c r="K1286" s="138" t="s">
        <v>27</v>
      </c>
      <c r="L1286" s="159"/>
      <c r="M1286" s="138"/>
      <c r="N1286" s="138"/>
      <c r="O1286" s="159"/>
      <c r="P1286" s="138"/>
      <c r="Q1286" s="138"/>
      <c r="R1286" s="138"/>
      <c r="S1286" s="139" t="s">
        <v>12803</v>
      </c>
      <c r="T1286" s="138"/>
      <c r="Z1286" s="130" t="str">
        <f t="shared" si="20"/>
        <v>20(5)陆浩宇</v>
      </c>
    </row>
    <row r="1287" ht="19.5" customHeight="1" spans="1:26">
      <c r="A1287" s="138">
        <v>1284</v>
      </c>
      <c r="B1287" s="138" t="s">
        <v>12807</v>
      </c>
      <c r="C1287" s="138" t="s">
        <v>21</v>
      </c>
      <c r="D1287" s="138" t="s">
        <v>436</v>
      </c>
      <c r="E1287" s="138" t="s">
        <v>12808</v>
      </c>
      <c r="F1287" s="138" t="s">
        <v>24</v>
      </c>
      <c r="G1287" s="138">
        <v>15</v>
      </c>
      <c r="H1287" s="138" t="s">
        <v>12809</v>
      </c>
      <c r="I1287" s="138" t="s">
        <v>12810</v>
      </c>
      <c r="J1287" s="138" t="s">
        <v>18304</v>
      </c>
      <c r="K1287" s="138" t="s">
        <v>27</v>
      </c>
      <c r="L1287" s="159">
        <v>44398</v>
      </c>
      <c r="M1287" s="138" t="s">
        <v>1217</v>
      </c>
      <c r="N1287" s="138" t="s">
        <v>30</v>
      </c>
      <c r="O1287" s="159"/>
      <c r="P1287" s="138"/>
      <c r="Q1287" s="138"/>
      <c r="R1287" s="138"/>
      <c r="S1287" s="139" t="s">
        <v>12807</v>
      </c>
      <c r="T1287" s="138"/>
      <c r="Z1287" s="130" t="str">
        <f t="shared" ref="Z1287:Z1350" si="21">D1287:D5868&amp;E1287:E5868</f>
        <v>20(5)农承思</v>
      </c>
    </row>
    <row r="1288" ht="19.5" customHeight="1" spans="1:26">
      <c r="A1288" s="138">
        <v>1285</v>
      </c>
      <c r="B1288" s="138" t="s">
        <v>12811</v>
      </c>
      <c r="C1288" s="138" t="s">
        <v>21</v>
      </c>
      <c r="D1288" s="138" t="s">
        <v>436</v>
      </c>
      <c r="E1288" s="138" t="s">
        <v>12812</v>
      </c>
      <c r="F1288" s="138" t="s">
        <v>24</v>
      </c>
      <c r="G1288" s="138">
        <v>16</v>
      </c>
      <c r="H1288" s="138" t="s">
        <v>12813</v>
      </c>
      <c r="I1288" s="138" t="s">
        <v>12814</v>
      </c>
      <c r="J1288" s="138" t="s">
        <v>18305</v>
      </c>
      <c r="K1288" s="138" t="s">
        <v>27</v>
      </c>
      <c r="L1288" s="159">
        <v>44399</v>
      </c>
      <c r="M1288" s="138" t="s">
        <v>2172</v>
      </c>
      <c r="N1288" s="138"/>
      <c r="O1288" s="159"/>
      <c r="P1288" s="138"/>
      <c r="Q1288" s="138"/>
      <c r="R1288" s="138"/>
      <c r="S1288" s="139" t="s">
        <v>12811</v>
      </c>
      <c r="T1288" s="138"/>
      <c r="Z1288" s="130" t="str">
        <f t="shared" si="21"/>
        <v>20(5)覃礼富</v>
      </c>
    </row>
    <row r="1289" ht="19.5" customHeight="1" spans="1:26">
      <c r="A1289" s="138">
        <v>1286</v>
      </c>
      <c r="B1289" s="138" t="s">
        <v>12815</v>
      </c>
      <c r="C1289" s="138" t="s">
        <v>21</v>
      </c>
      <c r="D1289" s="138" t="s">
        <v>436</v>
      </c>
      <c r="E1289" s="138" t="s">
        <v>12816</v>
      </c>
      <c r="F1289" s="138" t="s">
        <v>24</v>
      </c>
      <c r="G1289" s="138">
        <v>16</v>
      </c>
      <c r="H1289" s="138" t="s">
        <v>18306</v>
      </c>
      <c r="I1289" s="138" t="s">
        <v>12817</v>
      </c>
      <c r="J1289" s="138">
        <v>13471802268</v>
      </c>
      <c r="K1289" s="138" t="s">
        <v>27</v>
      </c>
      <c r="L1289" s="159">
        <v>44396</v>
      </c>
      <c r="M1289" s="138" t="s">
        <v>10175</v>
      </c>
      <c r="N1289" s="138" t="s">
        <v>27</v>
      </c>
      <c r="O1289" s="159"/>
      <c r="P1289" s="138"/>
      <c r="Q1289" s="138"/>
      <c r="R1289" s="138"/>
      <c r="S1289" s="139" t="s">
        <v>12815</v>
      </c>
      <c r="T1289" s="138"/>
      <c r="Z1289" s="130" t="str">
        <f t="shared" si="21"/>
        <v>20(5)覃相燎</v>
      </c>
    </row>
    <row r="1290" ht="19.5" customHeight="1" spans="1:26">
      <c r="A1290" s="138">
        <v>1287</v>
      </c>
      <c r="B1290" s="138" t="s">
        <v>12818</v>
      </c>
      <c r="C1290" s="138" t="s">
        <v>21</v>
      </c>
      <c r="D1290" s="138" t="s">
        <v>436</v>
      </c>
      <c r="E1290" s="138" t="s">
        <v>12819</v>
      </c>
      <c r="F1290" s="138" t="s">
        <v>24</v>
      </c>
      <c r="G1290" s="138">
        <v>16</v>
      </c>
      <c r="H1290" s="138" t="s">
        <v>18307</v>
      </c>
      <c r="I1290" s="138" t="s">
        <v>3257</v>
      </c>
      <c r="J1290" s="138" t="s">
        <v>3258</v>
      </c>
      <c r="K1290" s="138" t="s">
        <v>27</v>
      </c>
      <c r="L1290" s="159"/>
      <c r="M1290" s="138"/>
      <c r="N1290" s="138"/>
      <c r="O1290" s="159"/>
      <c r="P1290" s="138"/>
      <c r="Q1290" s="138"/>
      <c r="R1290" s="138"/>
      <c r="S1290" s="139" t="s">
        <v>12818</v>
      </c>
      <c r="T1290" s="138"/>
      <c r="Z1290" s="130" t="str">
        <f t="shared" si="21"/>
        <v>20(5)覃雄恒</v>
      </c>
    </row>
    <row r="1291" ht="19.5" customHeight="1" spans="1:26">
      <c r="A1291" s="138">
        <v>1288</v>
      </c>
      <c r="B1291" s="138" t="s">
        <v>12821</v>
      </c>
      <c r="C1291" s="138" t="s">
        <v>21</v>
      </c>
      <c r="D1291" s="138" t="s">
        <v>436</v>
      </c>
      <c r="E1291" s="138" t="s">
        <v>12822</v>
      </c>
      <c r="F1291" s="138" t="s">
        <v>24</v>
      </c>
      <c r="G1291" s="138">
        <v>15</v>
      </c>
      <c r="H1291" s="138" t="s">
        <v>18308</v>
      </c>
      <c r="I1291" s="138" t="s">
        <v>12824</v>
      </c>
      <c r="J1291" s="138" t="s">
        <v>18309</v>
      </c>
      <c r="K1291" s="138" t="s">
        <v>27</v>
      </c>
      <c r="L1291" s="159">
        <v>44394</v>
      </c>
      <c r="M1291" s="138"/>
      <c r="N1291" s="139" t="s">
        <v>27</v>
      </c>
      <c r="O1291" s="159">
        <v>44416</v>
      </c>
      <c r="P1291" s="138"/>
      <c r="Q1291" s="138"/>
      <c r="R1291" s="138"/>
      <c r="S1291" s="139" t="s">
        <v>12821</v>
      </c>
      <c r="T1291" s="138"/>
      <c r="Z1291" s="130" t="str">
        <f t="shared" si="21"/>
        <v>20(5)唐啟财</v>
      </c>
    </row>
    <row r="1292" ht="19.5" customHeight="1" spans="1:26">
      <c r="A1292" s="138">
        <v>1289</v>
      </c>
      <c r="B1292" s="138" t="s">
        <v>12825</v>
      </c>
      <c r="C1292" s="138" t="s">
        <v>21</v>
      </c>
      <c r="D1292" s="138" t="s">
        <v>436</v>
      </c>
      <c r="E1292" s="138" t="s">
        <v>12826</v>
      </c>
      <c r="F1292" s="138" t="s">
        <v>24</v>
      </c>
      <c r="G1292" s="138">
        <v>16</v>
      </c>
      <c r="H1292" s="138" t="s">
        <v>12827</v>
      </c>
      <c r="I1292" s="138" t="s">
        <v>12828</v>
      </c>
      <c r="J1292" s="138" t="s">
        <v>18310</v>
      </c>
      <c r="K1292" s="138" t="s">
        <v>27</v>
      </c>
      <c r="L1292" s="159">
        <v>44395</v>
      </c>
      <c r="M1292" s="138" t="s">
        <v>1352</v>
      </c>
      <c r="N1292" s="138" t="s">
        <v>27</v>
      </c>
      <c r="O1292" s="159">
        <v>44416</v>
      </c>
      <c r="P1292" s="138" t="s">
        <v>1352</v>
      </c>
      <c r="Q1292" s="138"/>
      <c r="R1292" s="138"/>
      <c r="S1292" s="139" t="s">
        <v>12825</v>
      </c>
      <c r="T1292" s="138"/>
      <c r="Z1292" s="130" t="str">
        <f t="shared" si="21"/>
        <v>20(5)唐士欢</v>
      </c>
    </row>
    <row r="1293" ht="19.5" customHeight="1" spans="1:26">
      <c r="A1293" s="138">
        <v>1290</v>
      </c>
      <c r="B1293" s="138" t="s">
        <v>9865</v>
      </c>
      <c r="C1293" s="138" t="s">
        <v>21</v>
      </c>
      <c r="D1293" s="138" t="s">
        <v>436</v>
      </c>
      <c r="E1293" s="138" t="s">
        <v>4233</v>
      </c>
      <c r="F1293" s="138" t="s">
        <v>24</v>
      </c>
      <c r="G1293" s="138">
        <v>17</v>
      </c>
      <c r="H1293" s="138" t="s">
        <v>18311</v>
      </c>
      <c r="I1293" s="138" t="s">
        <v>4235</v>
      </c>
      <c r="J1293" s="138">
        <v>15949329248</v>
      </c>
      <c r="K1293" s="138" t="s">
        <v>27</v>
      </c>
      <c r="L1293" s="159"/>
      <c r="M1293" s="138"/>
      <c r="N1293" s="138"/>
      <c r="O1293" s="159"/>
      <c r="P1293" s="138"/>
      <c r="Q1293" s="138"/>
      <c r="R1293" s="138"/>
      <c r="S1293" s="139" t="s">
        <v>9865</v>
      </c>
      <c r="T1293" s="138"/>
      <c r="Z1293" s="130" t="str">
        <f t="shared" si="21"/>
        <v>20(5)唐涛</v>
      </c>
    </row>
    <row r="1294" ht="19.5" customHeight="1" spans="1:26">
      <c r="A1294" s="138">
        <v>1291</v>
      </c>
      <c r="B1294" s="138" t="s">
        <v>12829</v>
      </c>
      <c r="C1294" s="138" t="s">
        <v>21</v>
      </c>
      <c r="D1294" s="138" t="s">
        <v>436</v>
      </c>
      <c r="E1294" s="138" t="s">
        <v>12830</v>
      </c>
      <c r="F1294" s="138" t="s">
        <v>24</v>
      </c>
      <c r="G1294" s="138">
        <v>15</v>
      </c>
      <c r="H1294" s="138" t="s">
        <v>18312</v>
      </c>
      <c r="I1294" s="138" t="s">
        <v>12832</v>
      </c>
      <c r="J1294" s="138">
        <v>13317788890</v>
      </c>
      <c r="K1294" s="138" t="s">
        <v>27</v>
      </c>
      <c r="L1294" s="159">
        <v>44395</v>
      </c>
      <c r="M1294" s="138" t="s">
        <v>2172</v>
      </c>
      <c r="N1294" s="138" t="s">
        <v>27</v>
      </c>
      <c r="O1294" s="159"/>
      <c r="P1294" s="138"/>
      <c r="Q1294" s="138"/>
      <c r="R1294" s="138"/>
      <c r="S1294" s="139" t="s">
        <v>12829</v>
      </c>
      <c r="T1294" s="138"/>
      <c r="Z1294" s="130" t="str">
        <f t="shared" si="21"/>
        <v>20(5)唐毓广</v>
      </c>
    </row>
    <row r="1295" ht="19.5" customHeight="1" spans="1:26">
      <c r="A1295" s="138">
        <v>1292</v>
      </c>
      <c r="B1295" s="138" t="s">
        <v>12833</v>
      </c>
      <c r="C1295" s="138" t="s">
        <v>21</v>
      </c>
      <c r="D1295" s="138" t="s">
        <v>436</v>
      </c>
      <c r="E1295" s="138" t="s">
        <v>12834</v>
      </c>
      <c r="F1295" s="138" t="s">
        <v>24</v>
      </c>
      <c r="G1295" s="138">
        <v>16</v>
      </c>
      <c r="H1295" s="138" t="s">
        <v>12835</v>
      </c>
      <c r="I1295" s="138" t="s">
        <v>18313</v>
      </c>
      <c r="J1295" s="138" t="s">
        <v>18314</v>
      </c>
      <c r="K1295" s="138" t="s">
        <v>27</v>
      </c>
      <c r="L1295" s="159">
        <v>44395</v>
      </c>
      <c r="M1295" s="138" t="s">
        <v>2747</v>
      </c>
      <c r="N1295" s="138" t="s">
        <v>27</v>
      </c>
      <c r="O1295" s="159">
        <v>44417</v>
      </c>
      <c r="P1295" s="138" t="s">
        <v>12837</v>
      </c>
      <c r="Q1295" s="138"/>
      <c r="R1295" s="138"/>
      <c r="S1295" s="139" t="s">
        <v>12833</v>
      </c>
      <c r="T1295" s="138"/>
      <c r="Z1295" s="130" t="str">
        <f t="shared" si="21"/>
        <v>20(5)唐运堂</v>
      </c>
    </row>
    <row r="1296" ht="19.5" customHeight="1" spans="1:26">
      <c r="A1296" s="138">
        <v>1293</v>
      </c>
      <c r="B1296" s="138" t="s">
        <v>12838</v>
      </c>
      <c r="C1296" s="138" t="s">
        <v>21</v>
      </c>
      <c r="D1296" s="146" t="s">
        <v>436</v>
      </c>
      <c r="E1296" s="157" t="s">
        <v>12839</v>
      </c>
      <c r="F1296" s="157" t="s">
        <v>143</v>
      </c>
      <c r="G1296" s="146">
        <v>16</v>
      </c>
      <c r="H1296" s="157" t="s">
        <v>18315</v>
      </c>
      <c r="I1296" s="157" t="s">
        <v>12841</v>
      </c>
      <c r="J1296" s="146" t="s">
        <v>18316</v>
      </c>
      <c r="K1296" s="157" t="s">
        <v>27</v>
      </c>
      <c r="L1296" s="158">
        <v>44426</v>
      </c>
      <c r="M1296" s="157" t="s">
        <v>5991</v>
      </c>
      <c r="N1296" s="157" t="s">
        <v>27</v>
      </c>
      <c r="O1296" s="158">
        <v>44416</v>
      </c>
      <c r="P1296" s="146" t="s">
        <v>5991</v>
      </c>
      <c r="Q1296" s="157" t="s">
        <v>30</v>
      </c>
      <c r="R1296" s="138"/>
      <c r="S1296" s="139" t="s">
        <v>12838</v>
      </c>
      <c r="T1296" s="138"/>
      <c r="Z1296" s="130" t="str">
        <f t="shared" si="21"/>
        <v>20(5)韦傲霜</v>
      </c>
    </row>
    <row r="1297" ht="19.5" customHeight="1" spans="1:26">
      <c r="A1297" s="138">
        <v>1294</v>
      </c>
      <c r="B1297" s="138" t="s">
        <v>12842</v>
      </c>
      <c r="C1297" s="138" t="s">
        <v>21</v>
      </c>
      <c r="D1297" s="146" t="s">
        <v>436</v>
      </c>
      <c r="E1297" s="157" t="s">
        <v>12843</v>
      </c>
      <c r="F1297" s="157" t="s">
        <v>24</v>
      </c>
      <c r="G1297" s="146">
        <v>17</v>
      </c>
      <c r="H1297" s="157" t="s">
        <v>18317</v>
      </c>
      <c r="I1297" s="157" t="s">
        <v>12845</v>
      </c>
      <c r="J1297" s="146" t="s">
        <v>18318</v>
      </c>
      <c r="K1297" s="157" t="s">
        <v>27</v>
      </c>
      <c r="L1297" s="158">
        <v>44396</v>
      </c>
      <c r="M1297" s="157" t="s">
        <v>10175</v>
      </c>
      <c r="N1297" s="157" t="s">
        <v>30</v>
      </c>
      <c r="O1297" s="158"/>
      <c r="P1297" s="146"/>
      <c r="Q1297" s="157"/>
      <c r="R1297" s="138"/>
      <c r="S1297" s="139" t="s">
        <v>12842</v>
      </c>
      <c r="T1297" s="138"/>
      <c r="Z1297" s="130" t="str">
        <f t="shared" si="21"/>
        <v>20(5)韦程</v>
      </c>
    </row>
    <row r="1298" ht="19.5" customHeight="1" spans="1:26">
      <c r="A1298" s="138">
        <v>1295</v>
      </c>
      <c r="B1298" s="138" t="s">
        <v>12846</v>
      </c>
      <c r="C1298" s="138" t="s">
        <v>21</v>
      </c>
      <c r="D1298" s="146" t="s">
        <v>436</v>
      </c>
      <c r="E1298" s="157" t="s">
        <v>12847</v>
      </c>
      <c r="F1298" s="157" t="s">
        <v>143</v>
      </c>
      <c r="G1298" s="146">
        <v>17</v>
      </c>
      <c r="H1298" s="157" t="s">
        <v>12848</v>
      </c>
      <c r="I1298" s="157" t="s">
        <v>1508</v>
      </c>
      <c r="J1298" s="146" t="s">
        <v>18319</v>
      </c>
      <c r="K1298" s="157" t="s">
        <v>27</v>
      </c>
      <c r="L1298" s="158">
        <v>44395</v>
      </c>
      <c r="M1298" s="157" t="s">
        <v>2747</v>
      </c>
      <c r="N1298" s="157" t="s">
        <v>30</v>
      </c>
      <c r="O1298" s="158"/>
      <c r="P1298" s="146"/>
      <c r="Q1298" s="157"/>
      <c r="R1298" s="138"/>
      <c r="S1298" s="139" t="s">
        <v>12846</v>
      </c>
      <c r="T1298" s="138"/>
      <c r="Z1298" s="130" t="str">
        <f t="shared" si="21"/>
        <v>20(5)韦春辽</v>
      </c>
    </row>
    <row r="1299" ht="19.5" customHeight="1" spans="1:26">
      <c r="A1299" s="138">
        <v>1296</v>
      </c>
      <c r="B1299" s="138" t="s">
        <v>12849</v>
      </c>
      <c r="C1299" s="138" t="s">
        <v>21</v>
      </c>
      <c r="D1299" s="146" t="s">
        <v>436</v>
      </c>
      <c r="E1299" s="157" t="s">
        <v>12850</v>
      </c>
      <c r="F1299" s="157" t="s">
        <v>24</v>
      </c>
      <c r="G1299" s="146">
        <v>14</v>
      </c>
      <c r="H1299" s="157" t="s">
        <v>12851</v>
      </c>
      <c r="I1299" s="157" t="s">
        <v>12852</v>
      </c>
      <c r="J1299" s="146" t="s">
        <v>18320</v>
      </c>
      <c r="K1299" s="146" t="s">
        <v>27</v>
      </c>
      <c r="L1299" s="158"/>
      <c r="M1299" s="157"/>
      <c r="N1299" s="157"/>
      <c r="O1299" s="158"/>
      <c r="P1299" s="146"/>
      <c r="Q1299" s="157"/>
      <c r="R1299" s="138"/>
      <c r="S1299" s="139" t="s">
        <v>12849</v>
      </c>
      <c r="T1299" s="138"/>
      <c r="Z1299" s="130" t="str">
        <f t="shared" si="21"/>
        <v>20(5)韦纯嵩</v>
      </c>
    </row>
    <row r="1300" ht="19.5" customHeight="1" spans="1:26">
      <c r="A1300" s="138">
        <v>1297</v>
      </c>
      <c r="B1300" s="138" t="s">
        <v>12853</v>
      </c>
      <c r="C1300" s="138" t="s">
        <v>21</v>
      </c>
      <c r="D1300" s="146" t="s">
        <v>436</v>
      </c>
      <c r="E1300" s="146" t="s">
        <v>12854</v>
      </c>
      <c r="F1300" s="146" t="s">
        <v>143</v>
      </c>
      <c r="G1300" s="146">
        <v>17</v>
      </c>
      <c r="H1300" s="146" t="s">
        <v>18321</v>
      </c>
      <c r="I1300" s="146" t="s">
        <v>12856</v>
      </c>
      <c r="J1300" s="146" t="s">
        <v>18322</v>
      </c>
      <c r="K1300" s="146" t="s">
        <v>27</v>
      </c>
      <c r="L1300" s="158">
        <v>44397</v>
      </c>
      <c r="M1300" s="146" t="s">
        <v>2172</v>
      </c>
      <c r="N1300" s="146"/>
      <c r="O1300" s="158"/>
      <c r="P1300" s="146"/>
      <c r="Q1300" s="146"/>
      <c r="R1300" s="138"/>
      <c r="S1300" s="139" t="s">
        <v>12853</v>
      </c>
      <c r="T1300" s="138"/>
      <c r="Z1300" s="130" t="str">
        <f t="shared" si="21"/>
        <v>20(5)韦芳华</v>
      </c>
    </row>
    <row r="1301" ht="19.5" customHeight="1" spans="1:26">
      <c r="A1301" s="138">
        <v>1298</v>
      </c>
      <c r="B1301" s="138" t="s">
        <v>12857</v>
      </c>
      <c r="C1301" s="138" t="s">
        <v>21</v>
      </c>
      <c r="D1301" s="146" t="s">
        <v>436</v>
      </c>
      <c r="E1301" s="146" t="s">
        <v>12858</v>
      </c>
      <c r="F1301" s="146" t="s">
        <v>24</v>
      </c>
      <c r="G1301" s="146">
        <v>17</v>
      </c>
      <c r="H1301" s="146" t="s">
        <v>12859</v>
      </c>
      <c r="I1301" s="146" t="s">
        <v>12860</v>
      </c>
      <c r="J1301" s="146" t="s">
        <v>18323</v>
      </c>
      <c r="K1301" s="146" t="s">
        <v>27</v>
      </c>
      <c r="L1301" s="158">
        <v>44396</v>
      </c>
      <c r="M1301" s="146" t="s">
        <v>133</v>
      </c>
      <c r="N1301" s="146" t="s">
        <v>27</v>
      </c>
      <c r="O1301" s="158"/>
      <c r="P1301" s="146"/>
      <c r="Q1301" s="146"/>
      <c r="R1301" s="138"/>
      <c r="S1301" s="139" t="s">
        <v>12857</v>
      </c>
      <c r="T1301" s="138"/>
      <c r="Z1301" s="130" t="str">
        <f t="shared" si="21"/>
        <v>20(5)韦广亮</v>
      </c>
    </row>
    <row r="1302" ht="19.5" customHeight="1" spans="1:26">
      <c r="A1302" s="138">
        <v>1299</v>
      </c>
      <c r="B1302" s="138" t="s">
        <v>12861</v>
      </c>
      <c r="C1302" s="138" t="s">
        <v>21</v>
      </c>
      <c r="D1302" s="146" t="s">
        <v>436</v>
      </c>
      <c r="E1302" s="157" t="s">
        <v>12862</v>
      </c>
      <c r="F1302" s="157" t="s">
        <v>24</v>
      </c>
      <c r="G1302" s="146">
        <v>17</v>
      </c>
      <c r="H1302" s="157" t="s">
        <v>18306</v>
      </c>
      <c r="I1302" s="157" t="s">
        <v>12863</v>
      </c>
      <c r="J1302" s="146">
        <v>18378897486</v>
      </c>
      <c r="K1302" s="157" t="s">
        <v>27</v>
      </c>
      <c r="L1302" s="158"/>
      <c r="M1302" s="157"/>
      <c r="N1302" s="157"/>
      <c r="O1302" s="158"/>
      <c r="P1302" s="146"/>
      <c r="Q1302" s="146"/>
      <c r="R1302" s="138"/>
      <c r="S1302" s="139" t="s">
        <v>12861</v>
      </c>
      <c r="T1302" s="138"/>
      <c r="Z1302" s="130" t="str">
        <f t="shared" si="21"/>
        <v>20(5)韦广照</v>
      </c>
    </row>
    <row r="1303" ht="19.5" customHeight="1" spans="1:26">
      <c r="A1303" s="138">
        <v>1300</v>
      </c>
      <c r="B1303" s="138" t="s">
        <v>12864</v>
      </c>
      <c r="C1303" s="138" t="s">
        <v>21</v>
      </c>
      <c r="D1303" s="146" t="s">
        <v>436</v>
      </c>
      <c r="E1303" s="157" t="s">
        <v>12865</v>
      </c>
      <c r="F1303" s="157" t="s">
        <v>24</v>
      </c>
      <c r="G1303" s="146">
        <v>15</v>
      </c>
      <c r="H1303" s="157" t="s">
        <v>12866</v>
      </c>
      <c r="I1303" s="157" t="s">
        <v>12867</v>
      </c>
      <c r="J1303" s="146" t="s">
        <v>18324</v>
      </c>
      <c r="K1303" s="157" t="s">
        <v>27</v>
      </c>
      <c r="L1303" s="158">
        <v>44396</v>
      </c>
      <c r="M1303" s="157" t="s">
        <v>4424</v>
      </c>
      <c r="N1303" s="157" t="s">
        <v>27</v>
      </c>
      <c r="O1303" s="158">
        <v>44420</v>
      </c>
      <c r="P1303" s="146" t="s">
        <v>4424</v>
      </c>
      <c r="Q1303" s="146" t="s">
        <v>30</v>
      </c>
      <c r="R1303" s="138"/>
      <c r="S1303" s="139" t="s">
        <v>12864</v>
      </c>
      <c r="T1303" s="138"/>
      <c r="Z1303" s="130" t="str">
        <f t="shared" si="21"/>
        <v>20(5)韦江明</v>
      </c>
    </row>
    <row r="1304" ht="19.5" customHeight="1" spans="1:26">
      <c r="A1304" s="138">
        <v>1301</v>
      </c>
      <c r="B1304" s="138" t="s">
        <v>12876</v>
      </c>
      <c r="C1304" s="138" t="s">
        <v>21</v>
      </c>
      <c r="D1304" s="146" t="s">
        <v>436</v>
      </c>
      <c r="E1304" s="157" t="s">
        <v>12877</v>
      </c>
      <c r="F1304" s="157" t="s">
        <v>24</v>
      </c>
      <c r="G1304" s="146">
        <v>16</v>
      </c>
      <c r="H1304" s="157" t="s">
        <v>12878</v>
      </c>
      <c r="I1304" s="157" t="s">
        <v>12879</v>
      </c>
      <c r="J1304" s="146" t="s">
        <v>18325</v>
      </c>
      <c r="K1304" s="157" t="s">
        <v>27</v>
      </c>
      <c r="L1304" s="159">
        <v>44405</v>
      </c>
      <c r="M1304" s="157" t="s">
        <v>133</v>
      </c>
      <c r="N1304" s="157" t="s">
        <v>27</v>
      </c>
      <c r="O1304" s="158"/>
      <c r="P1304" s="146"/>
      <c r="Q1304" s="157"/>
      <c r="R1304" s="138"/>
      <c r="S1304" s="139" t="s">
        <v>12876</v>
      </c>
      <c r="T1304" s="138"/>
      <c r="Z1304" s="130" t="str">
        <f t="shared" si="21"/>
        <v>20(5)夏能武</v>
      </c>
    </row>
    <row r="1305" ht="19.5" customHeight="1" spans="1:26">
      <c r="A1305" s="138">
        <v>1302</v>
      </c>
      <c r="B1305" s="138" t="s">
        <v>12880</v>
      </c>
      <c r="C1305" s="138" t="s">
        <v>21</v>
      </c>
      <c r="D1305" s="146" t="s">
        <v>436</v>
      </c>
      <c r="E1305" s="146" t="s">
        <v>12881</v>
      </c>
      <c r="F1305" s="146" t="s">
        <v>24</v>
      </c>
      <c r="G1305" s="146">
        <v>17</v>
      </c>
      <c r="H1305" s="146" t="s">
        <v>12882</v>
      </c>
      <c r="I1305" s="146" t="s">
        <v>12883</v>
      </c>
      <c r="J1305" s="146" t="s">
        <v>18326</v>
      </c>
      <c r="K1305" s="146" t="s">
        <v>27</v>
      </c>
      <c r="L1305" s="159">
        <v>44395</v>
      </c>
      <c r="M1305" s="146" t="s">
        <v>28</v>
      </c>
      <c r="N1305" s="146"/>
      <c r="O1305" s="158"/>
      <c r="P1305" s="146"/>
      <c r="Q1305" s="146"/>
      <c r="R1305" s="138"/>
      <c r="S1305" s="139" t="s">
        <v>12880</v>
      </c>
      <c r="T1305" s="138"/>
      <c r="Z1305" s="130" t="str">
        <f t="shared" si="21"/>
        <v>20(5)班宝艺</v>
      </c>
    </row>
    <row r="1306" ht="19.5" customHeight="1" spans="1:26">
      <c r="A1306" s="138">
        <v>1303</v>
      </c>
      <c r="B1306" s="138" t="s">
        <v>12884</v>
      </c>
      <c r="C1306" s="138" t="s">
        <v>21</v>
      </c>
      <c r="D1306" s="146" t="s">
        <v>436</v>
      </c>
      <c r="E1306" s="157" t="s">
        <v>12885</v>
      </c>
      <c r="F1306" s="157" t="s">
        <v>24</v>
      </c>
      <c r="G1306" s="146">
        <v>17</v>
      </c>
      <c r="H1306" s="157" t="s">
        <v>12886</v>
      </c>
      <c r="I1306" s="157" t="s">
        <v>12887</v>
      </c>
      <c r="J1306" s="146">
        <v>19978846507</v>
      </c>
      <c r="K1306" s="157" t="s">
        <v>27</v>
      </c>
      <c r="L1306" s="158">
        <v>44399</v>
      </c>
      <c r="M1306" s="157" t="s">
        <v>4299</v>
      </c>
      <c r="N1306" s="157"/>
      <c r="O1306" s="158"/>
      <c r="P1306" s="146"/>
      <c r="Q1306" s="157"/>
      <c r="R1306" s="138"/>
      <c r="S1306" s="139" t="s">
        <v>12884</v>
      </c>
      <c r="T1306" s="138"/>
      <c r="Z1306" s="130" t="str">
        <f t="shared" si="21"/>
        <v>20(5)侯祖华</v>
      </c>
    </row>
    <row r="1307" ht="19.5" customHeight="1" spans="1:26">
      <c r="A1307" s="138">
        <v>1304</v>
      </c>
      <c r="B1307" s="138" t="s">
        <v>12888</v>
      </c>
      <c r="C1307" s="138" t="s">
        <v>21</v>
      </c>
      <c r="D1307" s="146" t="s">
        <v>436</v>
      </c>
      <c r="E1307" s="157" t="s">
        <v>12889</v>
      </c>
      <c r="F1307" s="157" t="s">
        <v>24</v>
      </c>
      <c r="G1307" s="146">
        <v>16</v>
      </c>
      <c r="H1307" s="157" t="s">
        <v>18327</v>
      </c>
      <c r="I1307" s="157" t="s">
        <v>18328</v>
      </c>
      <c r="J1307" s="146">
        <v>18178892685</v>
      </c>
      <c r="K1307" s="157" t="s">
        <v>27</v>
      </c>
      <c r="L1307" s="158"/>
      <c r="M1307" s="157"/>
      <c r="N1307" s="157"/>
      <c r="O1307" s="158"/>
      <c r="P1307" s="146"/>
      <c r="Q1307" s="157"/>
      <c r="R1307" s="138"/>
      <c r="S1307" s="139" t="s">
        <v>12888</v>
      </c>
      <c r="T1307" s="138"/>
      <c r="Z1307" s="130" t="str">
        <f t="shared" si="21"/>
        <v>20(5)黄卫堂</v>
      </c>
    </row>
    <row r="1308" ht="19.5" customHeight="1" spans="1:26">
      <c r="A1308" s="138">
        <v>1305</v>
      </c>
      <c r="B1308" s="138" t="s">
        <v>12891</v>
      </c>
      <c r="C1308" s="138" t="s">
        <v>21</v>
      </c>
      <c r="D1308" s="146" t="s">
        <v>436</v>
      </c>
      <c r="E1308" s="157" t="s">
        <v>12892</v>
      </c>
      <c r="F1308" s="157" t="s">
        <v>143</v>
      </c>
      <c r="G1308" s="146">
        <v>16</v>
      </c>
      <c r="H1308" s="157" t="s">
        <v>18329</v>
      </c>
      <c r="I1308" s="157" t="s">
        <v>976</v>
      </c>
      <c r="J1308" s="146" t="s">
        <v>18330</v>
      </c>
      <c r="K1308" s="157" t="s">
        <v>27</v>
      </c>
      <c r="L1308" s="158"/>
      <c r="M1308" s="157"/>
      <c r="N1308" s="157"/>
      <c r="O1308" s="158"/>
      <c r="P1308" s="146"/>
      <c r="Q1308" s="157"/>
      <c r="R1308" s="138"/>
      <c r="S1308" s="139" t="s">
        <v>12891</v>
      </c>
      <c r="T1308" s="138"/>
      <c r="Z1308" s="130" t="str">
        <f t="shared" si="21"/>
        <v>20(5)蓝素云</v>
      </c>
    </row>
    <row r="1309" ht="19.5" customHeight="1" spans="1:26">
      <c r="A1309" s="138">
        <v>1306</v>
      </c>
      <c r="B1309" s="138" t="s">
        <v>12893</v>
      </c>
      <c r="C1309" s="138" t="s">
        <v>21</v>
      </c>
      <c r="D1309" s="146" t="s">
        <v>436</v>
      </c>
      <c r="E1309" s="157" t="s">
        <v>12894</v>
      </c>
      <c r="F1309" s="157" t="s">
        <v>24</v>
      </c>
      <c r="G1309" s="146">
        <v>16</v>
      </c>
      <c r="H1309" s="157" t="s">
        <v>12895</v>
      </c>
      <c r="I1309" s="157" t="s">
        <v>12896</v>
      </c>
      <c r="J1309" s="146" t="s">
        <v>18331</v>
      </c>
      <c r="K1309" s="146" t="s">
        <v>27</v>
      </c>
      <c r="L1309" s="158"/>
      <c r="M1309" s="157"/>
      <c r="N1309" s="157"/>
      <c r="O1309" s="158"/>
      <c r="P1309" s="146"/>
      <c r="Q1309" s="157"/>
      <c r="R1309" s="138"/>
      <c r="S1309" s="139" t="s">
        <v>12893</v>
      </c>
      <c r="T1309" s="138"/>
      <c r="Z1309" s="130" t="str">
        <f t="shared" si="21"/>
        <v>20(5)蒙昌福</v>
      </c>
    </row>
    <row r="1310" ht="19.5" customHeight="1" spans="1:26">
      <c r="A1310" s="138">
        <v>1307</v>
      </c>
      <c r="B1310" s="138" t="s">
        <v>12897</v>
      </c>
      <c r="C1310" s="138" t="s">
        <v>21</v>
      </c>
      <c r="D1310" s="146" t="s">
        <v>436</v>
      </c>
      <c r="E1310" s="157" t="s">
        <v>12898</v>
      </c>
      <c r="F1310" s="157" t="s">
        <v>143</v>
      </c>
      <c r="G1310" s="146">
        <v>17</v>
      </c>
      <c r="H1310" s="157" t="s">
        <v>18332</v>
      </c>
      <c r="I1310" s="157" t="s">
        <v>12900</v>
      </c>
      <c r="J1310" s="146" t="s">
        <v>18333</v>
      </c>
      <c r="K1310" s="157" t="s">
        <v>27</v>
      </c>
      <c r="L1310" s="158"/>
      <c r="M1310" s="157"/>
      <c r="N1310" s="157"/>
      <c r="O1310" s="158"/>
      <c r="P1310" s="146"/>
      <c r="Q1310" s="157"/>
      <c r="R1310" s="138"/>
      <c r="S1310" s="139" t="s">
        <v>12897</v>
      </c>
      <c r="T1310" s="138"/>
      <c r="Z1310" s="130" t="str">
        <f t="shared" si="21"/>
        <v>20(5)蒙芳云</v>
      </c>
    </row>
    <row r="1311" ht="19.5" customHeight="1" spans="1:26">
      <c r="A1311" s="138">
        <v>1308</v>
      </c>
      <c r="B1311" s="138" t="s">
        <v>12904</v>
      </c>
      <c r="C1311" s="138" t="s">
        <v>21</v>
      </c>
      <c r="D1311" s="146" t="s">
        <v>436</v>
      </c>
      <c r="E1311" s="146" t="s">
        <v>12905</v>
      </c>
      <c r="F1311" s="157" t="s">
        <v>143</v>
      </c>
      <c r="G1311" s="146">
        <v>17</v>
      </c>
      <c r="H1311" s="157" t="s">
        <v>18334</v>
      </c>
      <c r="I1311" s="157" t="s">
        <v>12907</v>
      </c>
      <c r="J1311" s="146">
        <v>19924529702</v>
      </c>
      <c r="K1311" s="146" t="s">
        <v>27</v>
      </c>
      <c r="L1311" s="159"/>
      <c r="M1311" s="157"/>
      <c r="N1311" s="157"/>
      <c r="O1311" s="158"/>
      <c r="P1311" s="146"/>
      <c r="Q1311" s="157"/>
      <c r="R1311" s="138"/>
      <c r="S1311" s="139" t="s">
        <v>12904</v>
      </c>
      <c r="T1311" s="138"/>
      <c r="Z1311" s="130" t="str">
        <f t="shared" si="21"/>
        <v>20(5)唐慧茹</v>
      </c>
    </row>
    <row r="1312" ht="19.5" customHeight="1" spans="1:26">
      <c r="A1312" s="138">
        <v>1309</v>
      </c>
      <c r="B1312" s="138" t="s">
        <v>12908</v>
      </c>
      <c r="C1312" s="138" t="s">
        <v>21</v>
      </c>
      <c r="D1312" s="146" t="s">
        <v>436</v>
      </c>
      <c r="E1312" s="157" t="s">
        <v>12909</v>
      </c>
      <c r="F1312" s="157" t="s">
        <v>143</v>
      </c>
      <c r="G1312" s="146">
        <v>16</v>
      </c>
      <c r="H1312" s="157" t="s">
        <v>18335</v>
      </c>
      <c r="I1312" s="146" t="s">
        <v>12911</v>
      </c>
      <c r="J1312" s="146" t="s">
        <v>18336</v>
      </c>
      <c r="K1312" s="157" t="s">
        <v>27</v>
      </c>
      <c r="L1312" s="158">
        <v>44428</v>
      </c>
      <c r="M1312" s="157" t="s">
        <v>2172</v>
      </c>
      <c r="N1312" s="157" t="s">
        <v>27</v>
      </c>
      <c r="O1312" s="158"/>
      <c r="P1312" s="146"/>
      <c r="Q1312" s="146"/>
      <c r="R1312" s="138"/>
      <c r="S1312" s="139" t="s">
        <v>12908</v>
      </c>
      <c r="T1312" s="138"/>
      <c r="Z1312" s="130" t="str">
        <f t="shared" si="21"/>
        <v>20(5)韦如相</v>
      </c>
    </row>
    <row r="1313" ht="19.5" customHeight="1" spans="1:26">
      <c r="A1313" s="138">
        <v>1310</v>
      </c>
      <c r="B1313" s="138" t="s">
        <v>12912</v>
      </c>
      <c r="C1313" s="138" t="s">
        <v>21</v>
      </c>
      <c r="D1313" s="146" t="s">
        <v>436</v>
      </c>
      <c r="E1313" s="157" t="s">
        <v>12913</v>
      </c>
      <c r="F1313" s="157" t="s">
        <v>143</v>
      </c>
      <c r="G1313" s="146">
        <v>16</v>
      </c>
      <c r="H1313" s="157" t="s">
        <v>18337</v>
      </c>
      <c r="I1313" s="157" t="s">
        <v>12915</v>
      </c>
      <c r="J1313" s="146">
        <v>13481849185</v>
      </c>
      <c r="K1313" s="157" t="s">
        <v>27</v>
      </c>
      <c r="L1313" s="158">
        <v>44395</v>
      </c>
      <c r="M1313" s="157" t="s">
        <v>2172</v>
      </c>
      <c r="N1313" s="157" t="s">
        <v>27</v>
      </c>
      <c r="O1313" s="158"/>
      <c r="P1313" s="146"/>
      <c r="Q1313" s="157"/>
      <c r="R1313" s="138"/>
      <c r="S1313" s="139" t="s">
        <v>12912</v>
      </c>
      <c r="T1313" s="138"/>
      <c r="Z1313" s="130" t="str">
        <f t="shared" si="21"/>
        <v>20(5)韦雅霖</v>
      </c>
    </row>
    <row r="1314" ht="19.5" customHeight="1" spans="1:26">
      <c r="A1314" s="138">
        <v>1311</v>
      </c>
      <c r="B1314" s="138" t="s">
        <v>12916</v>
      </c>
      <c r="C1314" s="138" t="s">
        <v>21</v>
      </c>
      <c r="D1314" s="146" t="s">
        <v>436</v>
      </c>
      <c r="E1314" s="157" t="s">
        <v>12917</v>
      </c>
      <c r="F1314" s="157" t="s">
        <v>24</v>
      </c>
      <c r="G1314" s="146">
        <v>16</v>
      </c>
      <c r="H1314" s="157" t="s">
        <v>18338</v>
      </c>
      <c r="I1314" s="146" t="s">
        <v>12919</v>
      </c>
      <c r="J1314" s="146" t="s">
        <v>18339</v>
      </c>
      <c r="K1314" s="157" t="s">
        <v>27</v>
      </c>
      <c r="L1314" s="158"/>
      <c r="M1314" s="146"/>
      <c r="N1314" s="146"/>
      <c r="O1314" s="158"/>
      <c r="P1314" s="146"/>
      <c r="Q1314" s="146"/>
      <c r="R1314" s="138"/>
      <c r="S1314" s="139" t="s">
        <v>12916</v>
      </c>
      <c r="T1314" s="138"/>
      <c r="Z1314" s="130" t="str">
        <f t="shared" si="21"/>
        <v>20(5)韦熠</v>
      </c>
    </row>
    <row r="1315" ht="19.5" customHeight="1" spans="1:26">
      <c r="A1315" s="138">
        <v>1312</v>
      </c>
      <c r="B1315" s="138" t="s">
        <v>12920</v>
      </c>
      <c r="C1315" s="138" t="s">
        <v>21</v>
      </c>
      <c r="D1315" s="146" t="s">
        <v>436</v>
      </c>
      <c r="E1315" s="146" t="s">
        <v>12921</v>
      </c>
      <c r="F1315" s="157" t="s">
        <v>143</v>
      </c>
      <c r="G1315" s="146">
        <v>17</v>
      </c>
      <c r="H1315" s="157" t="s">
        <v>18340</v>
      </c>
      <c r="I1315" s="157" t="s">
        <v>12922</v>
      </c>
      <c r="J1315" s="146">
        <v>13557085708</v>
      </c>
      <c r="K1315" s="157" t="s">
        <v>27</v>
      </c>
      <c r="L1315" s="158">
        <v>44396</v>
      </c>
      <c r="M1315" s="157" t="s">
        <v>8491</v>
      </c>
      <c r="N1315" s="157"/>
      <c r="O1315" s="158"/>
      <c r="P1315" s="146"/>
      <c r="Q1315" s="157"/>
      <c r="R1315" s="138"/>
      <c r="S1315" s="139" t="s">
        <v>12920</v>
      </c>
      <c r="T1315" s="138"/>
      <c r="Z1315" s="130" t="str">
        <f t="shared" si="21"/>
        <v>20(5)韦榆春</v>
      </c>
    </row>
    <row r="1316" ht="19.5" customHeight="1" spans="1:26">
      <c r="A1316" s="138">
        <v>1313</v>
      </c>
      <c r="B1316" s="138" t="s">
        <v>12923</v>
      </c>
      <c r="C1316" s="138" t="s">
        <v>21</v>
      </c>
      <c r="D1316" s="146" t="s">
        <v>436</v>
      </c>
      <c r="E1316" s="146" t="s">
        <v>12924</v>
      </c>
      <c r="F1316" s="146" t="s">
        <v>24</v>
      </c>
      <c r="G1316" s="146">
        <v>16</v>
      </c>
      <c r="H1316" s="146" t="s">
        <v>18341</v>
      </c>
      <c r="I1316" s="146" t="s">
        <v>12926</v>
      </c>
      <c r="J1316" s="146">
        <v>15878820156</v>
      </c>
      <c r="K1316" s="146" t="s">
        <v>27</v>
      </c>
      <c r="L1316" s="158"/>
      <c r="M1316" s="146"/>
      <c r="N1316" s="146"/>
      <c r="O1316" s="158"/>
      <c r="P1316" s="146"/>
      <c r="Q1316" s="146"/>
      <c r="R1316" s="138"/>
      <c r="S1316" s="139" t="s">
        <v>12923</v>
      </c>
      <c r="T1316" s="138"/>
      <c r="Z1316" s="130" t="str">
        <f t="shared" si="21"/>
        <v>20(5)韦钰</v>
      </c>
    </row>
    <row r="1317" ht="19.5" customHeight="1" spans="1:26">
      <c r="A1317" s="138">
        <v>1314</v>
      </c>
      <c r="B1317" s="138" t="s">
        <v>12927</v>
      </c>
      <c r="C1317" s="138" t="s">
        <v>21</v>
      </c>
      <c r="D1317" s="146" t="s">
        <v>436</v>
      </c>
      <c r="E1317" s="157" t="s">
        <v>1789</v>
      </c>
      <c r="F1317" s="157" t="s">
        <v>24</v>
      </c>
      <c r="G1317" s="146">
        <v>16</v>
      </c>
      <c r="H1317" s="157" t="s">
        <v>12928</v>
      </c>
      <c r="I1317" s="157" t="s">
        <v>12929</v>
      </c>
      <c r="J1317" s="146">
        <v>17777927397</v>
      </c>
      <c r="K1317" s="157" t="s">
        <v>27</v>
      </c>
      <c r="L1317" s="158"/>
      <c r="M1317" s="157"/>
      <c r="N1317" s="157"/>
      <c r="O1317" s="158"/>
      <c r="P1317" s="146"/>
      <c r="Q1317" s="157"/>
      <c r="R1317" s="138"/>
      <c r="S1317" s="139" t="s">
        <v>12927</v>
      </c>
      <c r="T1317" s="138"/>
      <c r="Z1317" s="130" t="str">
        <f t="shared" si="21"/>
        <v>20(5)韦祖腾</v>
      </c>
    </row>
    <row r="1318" ht="19.5" customHeight="1" spans="1:26">
      <c r="A1318" s="138">
        <v>1315</v>
      </c>
      <c r="B1318" s="138" t="s">
        <v>12930</v>
      </c>
      <c r="C1318" s="138" t="s">
        <v>21</v>
      </c>
      <c r="D1318" s="146" t="s">
        <v>436</v>
      </c>
      <c r="E1318" s="157" t="s">
        <v>12931</v>
      </c>
      <c r="F1318" s="157" t="s">
        <v>24</v>
      </c>
      <c r="G1318" s="146">
        <v>17</v>
      </c>
      <c r="H1318" s="157" t="s">
        <v>18342</v>
      </c>
      <c r="I1318" s="157" t="s">
        <v>12933</v>
      </c>
      <c r="J1318" s="146">
        <v>15878822173</v>
      </c>
      <c r="K1318" s="157" t="s">
        <v>27</v>
      </c>
      <c r="L1318" s="158"/>
      <c r="M1318" s="157"/>
      <c r="N1318" s="157"/>
      <c r="O1318" s="159"/>
      <c r="P1318" s="157"/>
      <c r="Q1318" s="157"/>
      <c r="R1318" s="138"/>
      <c r="S1318" s="139" t="s">
        <v>12930</v>
      </c>
      <c r="T1318" s="138"/>
      <c r="Z1318" s="130" t="str">
        <f t="shared" si="21"/>
        <v>20(5)黄健城</v>
      </c>
    </row>
    <row r="1319" ht="19.5" customHeight="1" spans="1:26">
      <c r="A1319" s="138">
        <v>1316</v>
      </c>
      <c r="B1319" s="138" t="s">
        <v>12934</v>
      </c>
      <c r="C1319" s="138" t="s">
        <v>21</v>
      </c>
      <c r="D1319" s="146" t="s">
        <v>436</v>
      </c>
      <c r="E1319" s="157" t="s">
        <v>7259</v>
      </c>
      <c r="F1319" s="157" t="s">
        <v>24</v>
      </c>
      <c r="G1319" s="146">
        <v>17</v>
      </c>
      <c r="H1319" s="157" t="s">
        <v>18343</v>
      </c>
      <c r="I1319" s="157" t="s">
        <v>12936</v>
      </c>
      <c r="J1319" s="146" t="s">
        <v>18344</v>
      </c>
      <c r="K1319" s="157" t="s">
        <v>27</v>
      </c>
      <c r="L1319" s="158"/>
      <c r="M1319" s="157"/>
      <c r="N1319" s="157"/>
      <c r="O1319" s="159"/>
      <c r="P1319" s="157"/>
      <c r="Q1319" s="157"/>
      <c r="R1319" s="138"/>
      <c r="S1319" s="139" t="s">
        <v>12934</v>
      </c>
      <c r="T1319" s="138"/>
      <c r="Z1319" s="130" t="str">
        <f t="shared" si="21"/>
        <v>20(5)黄俊</v>
      </c>
    </row>
    <row r="1320" ht="19.5" customHeight="1" spans="1:26">
      <c r="A1320" s="138">
        <v>1317</v>
      </c>
      <c r="B1320" s="138" t="s">
        <v>12943</v>
      </c>
      <c r="C1320" s="138" t="s">
        <v>21</v>
      </c>
      <c r="D1320" s="146" t="s">
        <v>436</v>
      </c>
      <c r="E1320" s="157" t="s">
        <v>12944</v>
      </c>
      <c r="F1320" s="157" t="s">
        <v>143</v>
      </c>
      <c r="G1320" s="146">
        <v>16</v>
      </c>
      <c r="H1320" s="157" t="s">
        <v>12945</v>
      </c>
      <c r="I1320" s="157" t="s">
        <v>12946</v>
      </c>
      <c r="J1320" s="146" t="s">
        <v>18345</v>
      </c>
      <c r="K1320" s="157" t="s">
        <v>27</v>
      </c>
      <c r="L1320" s="158"/>
      <c r="M1320" s="157"/>
      <c r="N1320" s="157"/>
      <c r="O1320" s="159"/>
      <c r="P1320" s="157"/>
      <c r="Q1320" s="157"/>
      <c r="R1320" s="138"/>
      <c r="S1320" s="139" t="s">
        <v>12943</v>
      </c>
      <c r="T1320" s="138"/>
      <c r="Z1320" s="130" t="str">
        <f t="shared" si="21"/>
        <v>20(5)蓝丝柔</v>
      </c>
    </row>
    <row r="1321" ht="19.5" customHeight="1" spans="1:26">
      <c r="A1321" s="138">
        <v>1318</v>
      </c>
      <c r="B1321" s="138" t="s">
        <v>12947</v>
      </c>
      <c r="C1321" s="138" t="s">
        <v>21</v>
      </c>
      <c r="D1321" s="146" t="s">
        <v>436</v>
      </c>
      <c r="E1321" s="157" t="s">
        <v>12948</v>
      </c>
      <c r="F1321" s="157" t="s">
        <v>24</v>
      </c>
      <c r="G1321" s="146">
        <v>16</v>
      </c>
      <c r="H1321" s="157" t="s">
        <v>12949</v>
      </c>
      <c r="I1321" s="157" t="s">
        <v>12950</v>
      </c>
      <c r="J1321" s="146" t="s">
        <v>18346</v>
      </c>
      <c r="K1321" s="157" t="s">
        <v>27</v>
      </c>
      <c r="L1321" s="158">
        <v>44395</v>
      </c>
      <c r="M1321" s="157" t="s">
        <v>6662</v>
      </c>
      <c r="N1321" s="157"/>
      <c r="O1321" s="159"/>
      <c r="P1321" s="157"/>
      <c r="Q1321" s="157"/>
      <c r="R1321" s="138"/>
      <c r="S1321" s="139" t="s">
        <v>12947</v>
      </c>
      <c r="T1321" s="138"/>
      <c r="Z1321" s="130" t="str">
        <f t="shared" si="21"/>
        <v>20(5)蒙宝富</v>
      </c>
    </row>
    <row r="1322" ht="19.5" customHeight="1" spans="1:26">
      <c r="A1322" s="138">
        <v>1319</v>
      </c>
      <c r="B1322" s="138" t="s">
        <v>12951</v>
      </c>
      <c r="C1322" s="138" t="s">
        <v>21</v>
      </c>
      <c r="D1322" s="146" t="s">
        <v>436</v>
      </c>
      <c r="E1322" s="157" t="s">
        <v>12952</v>
      </c>
      <c r="F1322" s="157" t="s">
        <v>24</v>
      </c>
      <c r="G1322" s="146">
        <v>16</v>
      </c>
      <c r="H1322" s="157" t="s">
        <v>12953</v>
      </c>
      <c r="I1322" s="157" t="s">
        <v>12954</v>
      </c>
      <c r="J1322" s="146" t="s">
        <v>18347</v>
      </c>
      <c r="K1322" s="157" t="s">
        <v>27</v>
      </c>
      <c r="L1322" s="158"/>
      <c r="M1322" s="157"/>
      <c r="N1322" s="157"/>
      <c r="O1322" s="159"/>
      <c r="P1322" s="157"/>
      <c r="Q1322" s="157"/>
      <c r="R1322" s="138"/>
      <c r="S1322" s="139" t="s">
        <v>12951</v>
      </c>
      <c r="T1322" s="138"/>
      <c r="Z1322" s="130" t="str">
        <f t="shared" si="21"/>
        <v>20(5)蒙金顺</v>
      </c>
    </row>
    <row r="1323" ht="19.5" customHeight="1" spans="1:26">
      <c r="A1323" s="138">
        <v>1320</v>
      </c>
      <c r="B1323" s="138" t="s">
        <v>12955</v>
      </c>
      <c r="C1323" s="138" t="s">
        <v>21</v>
      </c>
      <c r="D1323" s="146" t="s">
        <v>436</v>
      </c>
      <c r="E1323" s="157" t="s">
        <v>12956</v>
      </c>
      <c r="F1323" s="157" t="s">
        <v>24</v>
      </c>
      <c r="G1323" s="146">
        <v>17</v>
      </c>
      <c r="H1323" s="157" t="s">
        <v>12957</v>
      </c>
      <c r="I1323" s="157" t="s">
        <v>6039</v>
      </c>
      <c r="J1323" s="146" t="s">
        <v>18348</v>
      </c>
      <c r="K1323" s="157" t="s">
        <v>27</v>
      </c>
      <c r="L1323" s="159">
        <v>44397</v>
      </c>
      <c r="M1323" s="157" t="s">
        <v>12958</v>
      </c>
      <c r="N1323" s="157" t="s">
        <v>27</v>
      </c>
      <c r="O1323" s="159"/>
      <c r="P1323" s="157"/>
      <c r="Q1323" s="157"/>
      <c r="R1323" s="138"/>
      <c r="S1323" s="139" t="s">
        <v>12955</v>
      </c>
      <c r="T1323" s="138"/>
      <c r="Z1323" s="130" t="str">
        <f t="shared" si="21"/>
        <v>20(5)蒙郢</v>
      </c>
    </row>
    <row r="1324" ht="19.5" customHeight="1" spans="1:26">
      <c r="A1324" s="138">
        <v>1321</v>
      </c>
      <c r="B1324" s="138" t="s">
        <v>12959</v>
      </c>
      <c r="C1324" s="138" t="s">
        <v>21</v>
      </c>
      <c r="D1324" s="146" t="s">
        <v>436</v>
      </c>
      <c r="E1324" s="157" t="s">
        <v>12960</v>
      </c>
      <c r="F1324" s="157" t="s">
        <v>24</v>
      </c>
      <c r="G1324" s="146">
        <v>16</v>
      </c>
      <c r="H1324" s="157" t="s">
        <v>12961</v>
      </c>
      <c r="I1324" s="157" t="s">
        <v>12962</v>
      </c>
      <c r="J1324" s="146">
        <v>13411569106</v>
      </c>
      <c r="K1324" s="157" t="s">
        <v>27</v>
      </c>
      <c r="L1324" s="158">
        <v>44396</v>
      </c>
      <c r="M1324" s="157" t="s">
        <v>12963</v>
      </c>
      <c r="N1324" s="157" t="s">
        <v>27</v>
      </c>
      <c r="O1324" s="159"/>
      <c r="P1324" s="157"/>
      <c r="Q1324" s="157"/>
      <c r="R1324" s="138"/>
      <c r="S1324" s="139" t="s">
        <v>12959</v>
      </c>
      <c r="T1324" s="138"/>
      <c r="Z1324" s="130" t="str">
        <f t="shared" si="21"/>
        <v>20(5)覃笙任</v>
      </c>
    </row>
    <row r="1325" ht="19.5" customHeight="1" spans="1:26">
      <c r="A1325" s="138">
        <v>1322</v>
      </c>
      <c r="B1325" s="138" t="s">
        <v>12964</v>
      </c>
      <c r="C1325" s="138" t="s">
        <v>21</v>
      </c>
      <c r="D1325" s="146" t="s">
        <v>436</v>
      </c>
      <c r="E1325" s="157" t="s">
        <v>12965</v>
      </c>
      <c r="F1325" s="157" t="s">
        <v>24</v>
      </c>
      <c r="G1325" s="146">
        <v>16</v>
      </c>
      <c r="H1325" s="157" t="s">
        <v>6325</v>
      </c>
      <c r="I1325" s="157" t="s">
        <v>12966</v>
      </c>
      <c r="J1325" s="146">
        <v>18877844568</v>
      </c>
      <c r="K1325" s="157" t="s">
        <v>27</v>
      </c>
      <c r="L1325" s="158">
        <v>44396</v>
      </c>
      <c r="M1325" s="157"/>
      <c r="N1325" s="157" t="s">
        <v>27</v>
      </c>
      <c r="O1325" s="159"/>
      <c r="P1325" s="157"/>
      <c r="Q1325" s="157"/>
      <c r="R1325" s="138"/>
      <c r="S1325" s="139" t="s">
        <v>12964</v>
      </c>
      <c r="T1325" s="138"/>
      <c r="Z1325" s="130" t="str">
        <f t="shared" si="21"/>
        <v>20(5)谭恩宏</v>
      </c>
    </row>
    <row r="1326" ht="19.5" customHeight="1" spans="1:26">
      <c r="A1326" s="138">
        <v>1323</v>
      </c>
      <c r="B1326" s="138" t="s">
        <v>12972</v>
      </c>
      <c r="C1326" s="138" t="s">
        <v>21</v>
      </c>
      <c r="D1326" s="146" t="s">
        <v>436</v>
      </c>
      <c r="E1326" s="157" t="s">
        <v>12973</v>
      </c>
      <c r="F1326" s="157" t="s">
        <v>24</v>
      </c>
      <c r="G1326" s="146">
        <v>16</v>
      </c>
      <c r="H1326" s="157" t="s">
        <v>12974</v>
      </c>
      <c r="I1326" s="157" t="s">
        <v>12975</v>
      </c>
      <c r="J1326" s="146" t="s">
        <v>18349</v>
      </c>
      <c r="K1326" s="157" t="s">
        <v>27</v>
      </c>
      <c r="L1326" s="158"/>
      <c r="M1326" s="157"/>
      <c r="N1326" s="157"/>
      <c r="O1326" s="159"/>
      <c r="P1326" s="157"/>
      <c r="Q1326" s="157"/>
      <c r="R1326" s="138"/>
      <c r="S1326" s="139" t="s">
        <v>12972</v>
      </c>
      <c r="T1326" s="138"/>
      <c r="Z1326" s="130" t="str">
        <f t="shared" si="21"/>
        <v>20(5)韦富铖</v>
      </c>
    </row>
    <row r="1327" ht="19.5" customHeight="1" spans="1:26">
      <c r="A1327" s="138">
        <v>1324</v>
      </c>
      <c r="B1327" s="138" t="s">
        <v>12976</v>
      </c>
      <c r="C1327" s="138" t="s">
        <v>21</v>
      </c>
      <c r="D1327" s="146" t="s">
        <v>436</v>
      </c>
      <c r="E1327" s="157" t="s">
        <v>12977</v>
      </c>
      <c r="F1327" s="157" t="s">
        <v>24</v>
      </c>
      <c r="G1327" s="146">
        <v>16</v>
      </c>
      <c r="H1327" s="157" t="s">
        <v>12978</v>
      </c>
      <c r="I1327" s="157" t="s">
        <v>12979</v>
      </c>
      <c r="J1327" s="146">
        <v>18978754473</v>
      </c>
      <c r="K1327" s="157" t="s">
        <v>27</v>
      </c>
      <c r="L1327" s="159">
        <v>44396</v>
      </c>
      <c r="M1327" s="157" t="s">
        <v>12963</v>
      </c>
      <c r="N1327" s="157"/>
      <c r="O1327" s="159"/>
      <c r="P1327" s="157"/>
      <c r="Q1327" s="157"/>
      <c r="R1327" s="138"/>
      <c r="S1327" s="139" t="s">
        <v>12976</v>
      </c>
      <c r="T1327" s="138"/>
      <c r="Z1327" s="130" t="str">
        <f t="shared" si="21"/>
        <v>20(5)韦浩臻</v>
      </c>
    </row>
    <row r="1328" ht="19.5" customHeight="1" spans="1:26">
      <c r="A1328" s="138">
        <v>1325</v>
      </c>
      <c r="B1328" s="138" t="s">
        <v>12980</v>
      </c>
      <c r="C1328" s="138" t="s">
        <v>21</v>
      </c>
      <c r="D1328" s="146" t="s">
        <v>436</v>
      </c>
      <c r="E1328" s="157" t="s">
        <v>12981</v>
      </c>
      <c r="F1328" s="157" t="s">
        <v>24</v>
      </c>
      <c r="G1328" s="146">
        <v>17</v>
      </c>
      <c r="H1328" s="157" t="s">
        <v>18350</v>
      </c>
      <c r="I1328" s="157" t="s">
        <v>9651</v>
      </c>
      <c r="J1328" s="146">
        <v>18889193938</v>
      </c>
      <c r="K1328" s="157" t="s">
        <v>27</v>
      </c>
      <c r="L1328" s="158"/>
      <c r="M1328" s="157"/>
      <c r="N1328" s="157"/>
      <c r="O1328" s="159"/>
      <c r="P1328" s="157"/>
      <c r="Q1328" s="157"/>
      <c r="R1328" s="138"/>
      <c r="S1328" s="139" t="s">
        <v>12980</v>
      </c>
      <c r="T1328" s="138"/>
      <c r="Z1328" s="130" t="str">
        <f t="shared" si="21"/>
        <v>20(5)韦赫</v>
      </c>
    </row>
    <row r="1329" ht="19.5" customHeight="1" spans="1:26">
      <c r="A1329" s="138">
        <v>1326</v>
      </c>
      <c r="B1329" s="138" t="s">
        <v>12983</v>
      </c>
      <c r="C1329" s="138" t="s">
        <v>21</v>
      </c>
      <c r="D1329" s="146" t="s">
        <v>436</v>
      </c>
      <c r="E1329" s="157" t="s">
        <v>12984</v>
      </c>
      <c r="F1329" s="157" t="s">
        <v>24</v>
      </c>
      <c r="G1329" s="146">
        <v>16</v>
      </c>
      <c r="H1329" s="157" t="s">
        <v>12985</v>
      </c>
      <c r="I1329" s="157" t="s">
        <v>12986</v>
      </c>
      <c r="J1329" s="146" t="s">
        <v>18351</v>
      </c>
      <c r="K1329" s="157" t="s">
        <v>27</v>
      </c>
      <c r="L1329" s="158"/>
      <c r="M1329" s="157"/>
      <c r="N1329" s="157"/>
      <c r="O1329" s="159"/>
      <c r="P1329" s="157"/>
      <c r="Q1329" s="157"/>
      <c r="R1329" s="138"/>
      <c r="S1329" s="139" t="s">
        <v>12983</v>
      </c>
      <c r="T1329" s="138"/>
      <c r="Z1329" s="130" t="str">
        <f t="shared" si="21"/>
        <v>20(5)韦李平</v>
      </c>
    </row>
    <row r="1330" ht="19.5" customHeight="1" spans="1:26">
      <c r="A1330" s="138">
        <v>1327</v>
      </c>
      <c r="B1330" s="138" t="s">
        <v>12987</v>
      </c>
      <c r="C1330" s="138" t="s">
        <v>21</v>
      </c>
      <c r="D1330" s="146" t="s">
        <v>436</v>
      </c>
      <c r="E1330" s="157" t="s">
        <v>12988</v>
      </c>
      <c r="F1330" s="157" t="s">
        <v>143</v>
      </c>
      <c r="G1330" s="146">
        <v>16</v>
      </c>
      <c r="H1330" s="157" t="s">
        <v>18352</v>
      </c>
      <c r="I1330" s="157" t="s">
        <v>12990</v>
      </c>
      <c r="J1330" s="146">
        <v>13877894282</v>
      </c>
      <c r="K1330" s="157" t="s">
        <v>27</v>
      </c>
      <c r="L1330" s="158">
        <v>44396</v>
      </c>
      <c r="M1330" s="157" t="s">
        <v>28</v>
      </c>
      <c r="N1330" s="157"/>
      <c r="O1330" s="159"/>
      <c r="P1330" s="157"/>
      <c r="Q1330" s="157"/>
      <c r="R1330" s="138"/>
      <c r="S1330" s="139" t="s">
        <v>12987</v>
      </c>
      <c r="T1330" s="138"/>
      <c r="Z1330" s="130" t="str">
        <f t="shared" si="21"/>
        <v>20(5)韦妹育</v>
      </c>
    </row>
    <row r="1331" ht="19.5" customHeight="1" spans="1:26">
      <c r="A1331" s="138">
        <v>1328</v>
      </c>
      <c r="B1331" s="138" t="s">
        <v>12991</v>
      </c>
      <c r="C1331" s="138" t="s">
        <v>21</v>
      </c>
      <c r="D1331" s="146" t="s">
        <v>436</v>
      </c>
      <c r="E1331" s="157" t="s">
        <v>12992</v>
      </c>
      <c r="F1331" s="157" t="s">
        <v>24</v>
      </c>
      <c r="G1331" s="146">
        <v>16</v>
      </c>
      <c r="H1331" s="157" t="s">
        <v>18353</v>
      </c>
      <c r="I1331" s="157" t="s">
        <v>12994</v>
      </c>
      <c r="J1331" s="146" t="s">
        <v>18354</v>
      </c>
      <c r="K1331" s="157" t="s">
        <v>27</v>
      </c>
      <c r="L1331" s="158">
        <v>44395</v>
      </c>
      <c r="M1331" s="157" t="s">
        <v>28</v>
      </c>
      <c r="N1331" s="157"/>
      <c r="O1331" s="159"/>
      <c r="P1331" s="157"/>
      <c r="Q1331" s="157"/>
      <c r="R1331" s="138"/>
      <c r="S1331" s="139" t="s">
        <v>12991</v>
      </c>
      <c r="T1331" s="138"/>
      <c r="Z1331" s="130" t="str">
        <f t="shared" si="21"/>
        <v>20(5)向佳勇</v>
      </c>
    </row>
    <row r="1332" ht="19.5" customHeight="1" spans="1:26">
      <c r="A1332" s="138">
        <v>1329</v>
      </c>
      <c r="B1332" s="138" t="s">
        <v>10197</v>
      </c>
      <c r="C1332" s="138" t="s">
        <v>21</v>
      </c>
      <c r="D1332" s="146" t="s">
        <v>436</v>
      </c>
      <c r="E1332" s="157" t="s">
        <v>10198</v>
      </c>
      <c r="F1332" s="157" t="s">
        <v>24</v>
      </c>
      <c r="G1332" s="146">
        <v>16</v>
      </c>
      <c r="H1332" s="157" t="s">
        <v>18355</v>
      </c>
      <c r="I1332" s="157" t="s">
        <v>18356</v>
      </c>
      <c r="J1332" s="146">
        <v>13132683411</v>
      </c>
      <c r="K1332" s="157" t="s">
        <v>27</v>
      </c>
      <c r="L1332" s="158"/>
      <c r="M1332" s="157"/>
      <c r="N1332" s="157"/>
      <c r="O1332" s="159"/>
      <c r="P1332" s="157"/>
      <c r="Q1332" s="157"/>
      <c r="R1332" s="138"/>
      <c r="S1332" s="139" t="s">
        <v>10197</v>
      </c>
      <c r="T1332" s="138"/>
      <c r="Z1332" s="130" t="str">
        <f t="shared" si="21"/>
        <v>20(5)覃宝</v>
      </c>
    </row>
    <row r="1333" ht="19.5" customHeight="1" spans="1:26">
      <c r="A1333" s="138">
        <v>1330</v>
      </c>
      <c r="B1333" s="138" t="s">
        <v>12868</v>
      </c>
      <c r="C1333" s="138" t="s">
        <v>21</v>
      </c>
      <c r="D1333" s="146" t="s">
        <v>436</v>
      </c>
      <c r="E1333" s="157" t="s">
        <v>12869</v>
      </c>
      <c r="F1333" s="157" t="s">
        <v>143</v>
      </c>
      <c r="G1333" s="146">
        <v>16</v>
      </c>
      <c r="H1333" s="157"/>
      <c r="I1333" s="157"/>
      <c r="J1333" s="146"/>
      <c r="K1333" s="157" t="s">
        <v>27</v>
      </c>
      <c r="L1333" s="158"/>
      <c r="M1333" s="157"/>
      <c r="N1333" s="157"/>
      <c r="O1333" s="159"/>
      <c r="P1333" s="157"/>
      <c r="Q1333" s="157"/>
      <c r="R1333" s="138"/>
      <c r="S1333" s="139" t="s">
        <v>12868</v>
      </c>
      <c r="T1333" s="138"/>
      <c r="Z1333" s="130" t="str">
        <f t="shared" si="21"/>
        <v>20(5)韦秀妹</v>
      </c>
    </row>
    <row r="1334" ht="19.5" customHeight="1" spans="1:26">
      <c r="A1334" s="138">
        <v>1331</v>
      </c>
      <c r="B1334" s="138" t="s">
        <v>12951</v>
      </c>
      <c r="C1334" s="138" t="s">
        <v>21</v>
      </c>
      <c r="D1334" s="146" t="s">
        <v>436</v>
      </c>
      <c r="E1334" s="157" t="s">
        <v>12952</v>
      </c>
      <c r="F1334" s="157" t="s">
        <v>24</v>
      </c>
      <c r="G1334" s="146">
        <v>16</v>
      </c>
      <c r="H1334" s="157"/>
      <c r="I1334" s="157"/>
      <c r="J1334" s="146"/>
      <c r="K1334" s="157" t="s">
        <v>27</v>
      </c>
      <c r="L1334" s="158">
        <v>44394</v>
      </c>
      <c r="M1334" s="157"/>
      <c r="N1334" s="157"/>
      <c r="O1334" s="159"/>
      <c r="P1334" s="157"/>
      <c r="Q1334" s="157"/>
      <c r="R1334" s="138"/>
      <c r="S1334" s="139" t="s">
        <v>12951</v>
      </c>
      <c r="T1334" s="138"/>
      <c r="Z1334" s="130" t="str">
        <f t="shared" si="21"/>
        <v>20(5)蒙金顺</v>
      </c>
    </row>
    <row r="1335" ht="19.5" customHeight="1" spans="1:26">
      <c r="A1335" s="138">
        <v>1332</v>
      </c>
      <c r="B1335" s="138" t="s">
        <v>965</v>
      </c>
      <c r="C1335" s="138" t="s">
        <v>21</v>
      </c>
      <c r="D1335" s="146" t="s">
        <v>436</v>
      </c>
      <c r="E1335" s="157" t="s">
        <v>966</v>
      </c>
      <c r="F1335" s="157" t="s">
        <v>24</v>
      </c>
      <c r="G1335" s="146">
        <v>16</v>
      </c>
      <c r="H1335" s="157"/>
      <c r="I1335" s="157"/>
      <c r="J1335" s="146"/>
      <c r="K1335" s="157" t="s">
        <v>27</v>
      </c>
      <c r="L1335" s="158">
        <v>44378</v>
      </c>
      <c r="M1335" s="157"/>
      <c r="N1335" s="157"/>
      <c r="O1335" s="159"/>
      <c r="P1335" s="157"/>
      <c r="Q1335" s="157"/>
      <c r="R1335" s="138"/>
      <c r="S1335" s="139" t="s">
        <v>965</v>
      </c>
      <c r="T1335" s="138"/>
      <c r="Z1335" s="130" t="str">
        <f t="shared" si="21"/>
        <v>20(5)韦成权</v>
      </c>
    </row>
    <row r="1336" ht="19.5" customHeight="1" spans="1:26">
      <c r="A1336" s="138">
        <v>1333</v>
      </c>
      <c r="B1336" s="138" t="s">
        <v>12987</v>
      </c>
      <c r="C1336" s="138" t="s">
        <v>21</v>
      </c>
      <c r="D1336" s="146" t="s">
        <v>436</v>
      </c>
      <c r="E1336" s="157" t="s">
        <v>12988</v>
      </c>
      <c r="F1336" s="157" t="s">
        <v>143</v>
      </c>
      <c r="G1336" s="146">
        <v>16</v>
      </c>
      <c r="H1336" s="157"/>
      <c r="I1336" s="157"/>
      <c r="J1336" s="146"/>
      <c r="K1336" s="157" t="s">
        <v>27</v>
      </c>
      <c r="L1336" s="158">
        <v>44396</v>
      </c>
      <c r="M1336" s="157"/>
      <c r="N1336" s="157"/>
      <c r="O1336" s="159"/>
      <c r="P1336" s="157"/>
      <c r="Q1336" s="157"/>
      <c r="R1336" s="138"/>
      <c r="S1336" s="139" t="s">
        <v>12987</v>
      </c>
      <c r="T1336" s="138"/>
      <c r="Z1336" s="130" t="str">
        <f t="shared" si="21"/>
        <v>20(5)韦妹育</v>
      </c>
    </row>
    <row r="1337" ht="19.5" customHeight="1" spans="1:26">
      <c r="A1337" s="138">
        <v>1334</v>
      </c>
      <c r="B1337" s="138" t="s">
        <v>12995</v>
      </c>
      <c r="C1337" s="138" t="s">
        <v>21</v>
      </c>
      <c r="D1337" s="146" t="s">
        <v>441</v>
      </c>
      <c r="E1337" s="157" t="s">
        <v>12996</v>
      </c>
      <c r="F1337" s="157" t="s">
        <v>24</v>
      </c>
      <c r="G1337" s="146">
        <v>17</v>
      </c>
      <c r="H1337" s="157" t="s">
        <v>12997</v>
      </c>
      <c r="I1337" s="157" t="s">
        <v>12998</v>
      </c>
      <c r="J1337" s="146" t="s">
        <v>18357</v>
      </c>
      <c r="K1337" s="157" t="s">
        <v>27</v>
      </c>
      <c r="L1337" s="159">
        <v>44407</v>
      </c>
      <c r="M1337" s="157" t="s">
        <v>1352</v>
      </c>
      <c r="N1337" s="157"/>
      <c r="O1337" s="159"/>
      <c r="P1337" s="157"/>
      <c r="Q1337" s="157"/>
      <c r="R1337" s="138"/>
      <c r="S1337" s="139" t="s">
        <v>12995</v>
      </c>
      <c r="T1337" s="138" t="s">
        <v>17668</v>
      </c>
      <c r="Z1337" s="130" t="str">
        <f t="shared" si="21"/>
        <v>20(6)班善峰</v>
      </c>
    </row>
    <row r="1338" ht="19.5" customHeight="1" spans="1:26">
      <c r="A1338" s="138">
        <v>1335</v>
      </c>
      <c r="B1338" s="138" t="s">
        <v>12999</v>
      </c>
      <c r="C1338" s="138" t="s">
        <v>21</v>
      </c>
      <c r="D1338" s="146" t="s">
        <v>441</v>
      </c>
      <c r="E1338" s="157" t="s">
        <v>13000</v>
      </c>
      <c r="F1338" s="157" t="s">
        <v>24</v>
      </c>
      <c r="G1338" s="146">
        <v>15</v>
      </c>
      <c r="H1338" s="157" t="s">
        <v>13001</v>
      </c>
      <c r="I1338" s="157" t="s">
        <v>13002</v>
      </c>
      <c r="J1338" s="146">
        <v>14797769860</v>
      </c>
      <c r="K1338" s="157" t="s">
        <v>27</v>
      </c>
      <c r="L1338" s="159">
        <v>44417</v>
      </c>
      <c r="M1338" s="157" t="s">
        <v>1352</v>
      </c>
      <c r="N1338" s="157"/>
      <c r="O1338" s="159"/>
      <c r="P1338" s="157"/>
      <c r="Q1338" s="157"/>
      <c r="R1338" s="138"/>
      <c r="S1338" s="139" t="s">
        <v>12999</v>
      </c>
      <c r="T1338" s="138"/>
      <c r="Z1338" s="130" t="str">
        <f t="shared" si="21"/>
        <v>20(6)陈鹏</v>
      </c>
    </row>
    <row r="1339" ht="19.5" customHeight="1" spans="1:26">
      <c r="A1339" s="138">
        <v>1336</v>
      </c>
      <c r="B1339" s="138" t="s">
        <v>13003</v>
      </c>
      <c r="C1339" s="138" t="s">
        <v>21</v>
      </c>
      <c r="D1339" s="146" t="s">
        <v>441</v>
      </c>
      <c r="E1339" s="157" t="s">
        <v>13004</v>
      </c>
      <c r="F1339" s="157" t="s">
        <v>24</v>
      </c>
      <c r="G1339" s="146">
        <v>16</v>
      </c>
      <c r="H1339" s="157" t="s">
        <v>18358</v>
      </c>
      <c r="I1339" s="157" t="s">
        <v>13005</v>
      </c>
      <c r="J1339" s="146">
        <v>18776811502</v>
      </c>
      <c r="K1339" s="157" t="s">
        <v>27</v>
      </c>
      <c r="L1339" s="158">
        <v>44407</v>
      </c>
      <c r="M1339" s="157" t="s">
        <v>9309</v>
      </c>
      <c r="N1339" s="157"/>
      <c r="O1339" s="159"/>
      <c r="P1339" s="157"/>
      <c r="Q1339" s="157"/>
      <c r="R1339" s="138"/>
      <c r="S1339" s="139" t="s">
        <v>13003</v>
      </c>
      <c r="T1339" s="138"/>
      <c r="Z1339" s="130" t="str">
        <f t="shared" si="21"/>
        <v>20(6)甘庆龙</v>
      </c>
    </row>
    <row r="1340" ht="19.5" customHeight="1" spans="1:26">
      <c r="A1340" s="138">
        <v>1337</v>
      </c>
      <c r="B1340" s="138" t="s">
        <v>13006</v>
      </c>
      <c r="C1340" s="138" t="s">
        <v>21</v>
      </c>
      <c r="D1340" s="146" t="s">
        <v>441</v>
      </c>
      <c r="E1340" s="157" t="s">
        <v>13007</v>
      </c>
      <c r="F1340" s="157" t="s">
        <v>143</v>
      </c>
      <c r="G1340" s="146">
        <v>17</v>
      </c>
      <c r="H1340" s="157" t="s">
        <v>13008</v>
      </c>
      <c r="I1340" s="157" t="s">
        <v>13009</v>
      </c>
      <c r="J1340" s="146">
        <v>15777804899</v>
      </c>
      <c r="K1340" s="157" t="s">
        <v>27</v>
      </c>
      <c r="L1340" s="158">
        <v>44399</v>
      </c>
      <c r="M1340" s="157" t="s">
        <v>133</v>
      </c>
      <c r="N1340" s="157"/>
      <c r="O1340" s="159"/>
      <c r="P1340" s="157"/>
      <c r="Q1340" s="157"/>
      <c r="R1340" s="138"/>
      <c r="S1340" s="139" t="s">
        <v>13006</v>
      </c>
      <c r="T1340" s="138"/>
      <c r="Z1340" s="130" t="str">
        <f t="shared" si="21"/>
        <v>20(6)甘玉敏</v>
      </c>
    </row>
    <row r="1341" ht="19.5" customHeight="1" spans="1:26">
      <c r="A1341" s="138">
        <v>1338</v>
      </c>
      <c r="B1341" s="138" t="s">
        <v>13010</v>
      </c>
      <c r="C1341" s="138" t="s">
        <v>21</v>
      </c>
      <c r="D1341" s="146" t="s">
        <v>441</v>
      </c>
      <c r="E1341" s="157" t="s">
        <v>13011</v>
      </c>
      <c r="F1341" s="157" t="s">
        <v>24</v>
      </c>
      <c r="G1341" s="146">
        <v>16</v>
      </c>
      <c r="H1341" s="157" t="s">
        <v>18359</v>
      </c>
      <c r="I1341" s="157" t="s">
        <v>13013</v>
      </c>
      <c r="J1341" s="146" t="s">
        <v>18360</v>
      </c>
      <c r="K1341" s="157" t="s">
        <v>27</v>
      </c>
      <c r="L1341" s="159">
        <v>44395</v>
      </c>
      <c r="M1341" s="157" t="s">
        <v>1352</v>
      </c>
      <c r="N1341" s="157"/>
      <c r="O1341" s="159"/>
      <c r="P1341" s="157"/>
      <c r="Q1341" s="157"/>
      <c r="R1341" s="138"/>
      <c r="S1341" s="139" t="s">
        <v>13010</v>
      </c>
      <c r="T1341" s="138"/>
      <c r="Z1341" s="130" t="str">
        <f t="shared" si="21"/>
        <v>20(6)花球晟</v>
      </c>
    </row>
    <row r="1342" ht="19.5" customHeight="1" spans="1:26">
      <c r="A1342" s="138">
        <v>1339</v>
      </c>
      <c r="B1342" s="138" t="s">
        <v>13014</v>
      </c>
      <c r="C1342" s="138" t="s">
        <v>21</v>
      </c>
      <c r="D1342" s="146" t="s">
        <v>441</v>
      </c>
      <c r="E1342" s="157" t="s">
        <v>13015</v>
      </c>
      <c r="F1342" s="157" t="s">
        <v>143</v>
      </c>
      <c r="G1342" s="146">
        <v>17</v>
      </c>
      <c r="H1342" s="157" t="s">
        <v>13016</v>
      </c>
      <c r="I1342" s="157" t="s">
        <v>13017</v>
      </c>
      <c r="J1342" s="146" t="s">
        <v>18361</v>
      </c>
      <c r="K1342" s="157" t="s">
        <v>27</v>
      </c>
      <c r="L1342" s="158">
        <v>44394</v>
      </c>
      <c r="M1342" s="157" t="s">
        <v>28</v>
      </c>
      <c r="N1342" s="157"/>
      <c r="O1342" s="159"/>
      <c r="P1342" s="157"/>
      <c r="Q1342" s="157"/>
      <c r="R1342" s="138"/>
      <c r="S1342" s="139" t="s">
        <v>13014</v>
      </c>
      <c r="T1342" s="138"/>
      <c r="Z1342" s="130" t="str">
        <f t="shared" si="21"/>
        <v>20(6)黄冬满</v>
      </c>
    </row>
    <row r="1343" ht="19.5" customHeight="1" spans="1:26">
      <c r="A1343" s="138">
        <v>1340</v>
      </c>
      <c r="B1343" s="138" t="s">
        <v>18362</v>
      </c>
      <c r="C1343" s="138" t="s">
        <v>21</v>
      </c>
      <c r="D1343" s="146" t="s">
        <v>441</v>
      </c>
      <c r="E1343" s="157" t="s">
        <v>18363</v>
      </c>
      <c r="F1343" s="157" t="s">
        <v>143</v>
      </c>
      <c r="G1343" s="146">
        <v>16</v>
      </c>
      <c r="H1343" s="157" t="s">
        <v>18364</v>
      </c>
      <c r="I1343" s="157" t="s">
        <v>18365</v>
      </c>
      <c r="J1343" s="146" t="s">
        <v>18366</v>
      </c>
      <c r="K1343" s="157" t="s">
        <v>27</v>
      </c>
      <c r="L1343" s="158"/>
      <c r="M1343" s="157"/>
      <c r="N1343" s="157"/>
      <c r="O1343" s="159"/>
      <c r="P1343" s="157"/>
      <c r="Q1343" s="157"/>
      <c r="R1343" s="138"/>
      <c r="S1343" s="139" t="s">
        <v>18362</v>
      </c>
      <c r="T1343" s="138"/>
      <c r="Z1343" s="130" t="str">
        <f t="shared" si="21"/>
        <v>20(6)黄惠宁</v>
      </c>
    </row>
    <row r="1344" ht="19.5" customHeight="1" spans="1:26">
      <c r="A1344" s="138">
        <v>1341</v>
      </c>
      <c r="B1344" s="138" t="s">
        <v>13018</v>
      </c>
      <c r="C1344" s="138" t="s">
        <v>21</v>
      </c>
      <c r="D1344" s="146" t="s">
        <v>441</v>
      </c>
      <c r="E1344" s="157" t="s">
        <v>13019</v>
      </c>
      <c r="F1344" s="157" t="s">
        <v>143</v>
      </c>
      <c r="G1344" s="146">
        <v>16</v>
      </c>
      <c r="H1344" s="157" t="s">
        <v>18367</v>
      </c>
      <c r="I1344" s="157" t="s">
        <v>13020</v>
      </c>
      <c r="J1344" s="146">
        <v>13877814879</v>
      </c>
      <c r="K1344" s="157" t="s">
        <v>27</v>
      </c>
      <c r="L1344" s="159">
        <v>44411</v>
      </c>
      <c r="M1344" s="157" t="s">
        <v>13021</v>
      </c>
      <c r="N1344" s="157"/>
      <c r="O1344" s="159"/>
      <c r="P1344" s="157"/>
      <c r="Q1344" s="157"/>
      <c r="R1344" s="138"/>
      <c r="S1344" s="139" t="s">
        <v>13018</v>
      </c>
      <c r="T1344" s="138"/>
      <c r="Z1344" s="130" t="str">
        <f t="shared" si="21"/>
        <v>20(6)黄佳艺</v>
      </c>
    </row>
    <row r="1345" ht="19.5" customHeight="1" spans="1:26">
      <c r="A1345" s="138">
        <v>1342</v>
      </c>
      <c r="B1345" s="138" t="s">
        <v>13022</v>
      </c>
      <c r="C1345" s="138" t="s">
        <v>21</v>
      </c>
      <c r="D1345" s="146" t="s">
        <v>441</v>
      </c>
      <c r="E1345" s="157" t="s">
        <v>13023</v>
      </c>
      <c r="F1345" s="157" t="s">
        <v>143</v>
      </c>
      <c r="G1345" s="146">
        <v>16</v>
      </c>
      <c r="H1345" s="157" t="s">
        <v>1444</v>
      </c>
      <c r="I1345" s="157" t="s">
        <v>13024</v>
      </c>
      <c r="J1345" s="146" t="s">
        <v>18368</v>
      </c>
      <c r="K1345" s="157" t="s">
        <v>27</v>
      </c>
      <c r="L1345" s="158">
        <v>44394</v>
      </c>
      <c r="M1345" s="157" t="s">
        <v>2172</v>
      </c>
      <c r="N1345" s="157" t="s">
        <v>27</v>
      </c>
      <c r="O1345" s="159"/>
      <c r="P1345" s="157"/>
      <c r="Q1345" s="157"/>
      <c r="R1345" s="138"/>
      <c r="S1345" s="139" t="s">
        <v>13022</v>
      </c>
      <c r="T1345" s="138"/>
      <c r="Z1345" s="130" t="str">
        <f t="shared" si="21"/>
        <v>20(6)黄娟娟</v>
      </c>
    </row>
    <row r="1346" ht="19.5" customHeight="1" spans="1:26">
      <c r="A1346" s="138">
        <v>1343</v>
      </c>
      <c r="B1346" s="138" t="s">
        <v>13025</v>
      </c>
      <c r="C1346" s="138" t="s">
        <v>21</v>
      </c>
      <c r="D1346" s="146" t="s">
        <v>441</v>
      </c>
      <c r="E1346" s="157" t="s">
        <v>13026</v>
      </c>
      <c r="F1346" s="157" t="s">
        <v>24</v>
      </c>
      <c r="G1346" s="146">
        <v>13</v>
      </c>
      <c r="H1346" s="157" t="s">
        <v>18369</v>
      </c>
      <c r="I1346" s="157" t="s">
        <v>13028</v>
      </c>
      <c r="J1346" s="146" t="s">
        <v>18370</v>
      </c>
      <c r="K1346" s="157" t="s">
        <v>27</v>
      </c>
      <c r="L1346" s="158">
        <v>44395</v>
      </c>
      <c r="M1346" s="146" t="s">
        <v>98</v>
      </c>
      <c r="N1346" s="146"/>
      <c r="O1346" s="158"/>
      <c r="P1346" s="146"/>
      <c r="Q1346" s="146"/>
      <c r="R1346" s="138"/>
      <c r="S1346" s="139" t="s">
        <v>13025</v>
      </c>
      <c r="T1346" s="138"/>
      <c r="Z1346" s="130" t="str">
        <f t="shared" si="21"/>
        <v>20(6)黄培超</v>
      </c>
    </row>
    <row r="1347" ht="19.5" customHeight="1" spans="1:26">
      <c r="A1347" s="138">
        <v>1344</v>
      </c>
      <c r="B1347" s="138" t="s">
        <v>13032</v>
      </c>
      <c r="C1347" s="138" t="s">
        <v>21</v>
      </c>
      <c r="D1347" s="146" t="s">
        <v>441</v>
      </c>
      <c r="E1347" s="157" t="s">
        <v>13033</v>
      </c>
      <c r="F1347" s="157" t="s">
        <v>24</v>
      </c>
      <c r="G1347" s="146">
        <v>17</v>
      </c>
      <c r="H1347" s="157" t="s">
        <v>18371</v>
      </c>
      <c r="I1347" s="157" t="s">
        <v>13035</v>
      </c>
      <c r="J1347" s="146">
        <v>13237888191</v>
      </c>
      <c r="K1347" s="157" t="s">
        <v>27</v>
      </c>
      <c r="L1347" s="159"/>
      <c r="M1347" s="157"/>
      <c r="N1347" s="157"/>
      <c r="O1347" s="158"/>
      <c r="P1347" s="146"/>
      <c r="Q1347" s="157"/>
      <c r="R1347" s="138"/>
      <c r="S1347" s="139" t="s">
        <v>13032</v>
      </c>
      <c r="T1347" s="138"/>
      <c r="Z1347" s="130" t="str">
        <f t="shared" si="21"/>
        <v>20(6)黄小磊</v>
      </c>
    </row>
    <row r="1348" ht="19.5" customHeight="1" spans="1:26">
      <c r="A1348" s="138">
        <v>1345</v>
      </c>
      <c r="B1348" s="138" t="s">
        <v>13036</v>
      </c>
      <c r="C1348" s="138" t="s">
        <v>21</v>
      </c>
      <c r="D1348" s="146" t="s">
        <v>441</v>
      </c>
      <c r="E1348" s="157" t="s">
        <v>13037</v>
      </c>
      <c r="F1348" s="157" t="s">
        <v>24</v>
      </c>
      <c r="G1348" s="146">
        <v>16</v>
      </c>
      <c r="H1348" s="157" t="s">
        <v>18372</v>
      </c>
      <c r="I1348" s="157" t="s">
        <v>13039</v>
      </c>
      <c r="J1348" s="146">
        <v>13181868580</v>
      </c>
      <c r="K1348" s="157" t="s">
        <v>27</v>
      </c>
      <c r="L1348" s="159">
        <v>44395</v>
      </c>
      <c r="M1348" s="157" t="s">
        <v>28</v>
      </c>
      <c r="N1348" s="157"/>
      <c r="O1348" s="159"/>
      <c r="P1348" s="157"/>
      <c r="Q1348" s="157"/>
      <c r="R1348" s="138"/>
      <c r="S1348" s="139" t="s">
        <v>13036</v>
      </c>
      <c r="T1348" s="138"/>
      <c r="Z1348" s="130" t="str">
        <f t="shared" si="21"/>
        <v>20(6)黄祖帅</v>
      </c>
    </row>
    <row r="1349" ht="19.5" customHeight="1" spans="1:26">
      <c r="A1349" s="138">
        <v>1346</v>
      </c>
      <c r="B1349" s="138" t="s">
        <v>13040</v>
      </c>
      <c r="C1349" s="138" t="s">
        <v>21</v>
      </c>
      <c r="D1349" s="146" t="s">
        <v>441</v>
      </c>
      <c r="E1349" s="157" t="s">
        <v>13041</v>
      </c>
      <c r="F1349" s="157" t="s">
        <v>24</v>
      </c>
      <c r="G1349" s="146">
        <v>15</v>
      </c>
      <c r="H1349" s="157" t="s">
        <v>13042</v>
      </c>
      <c r="I1349" s="157" t="s">
        <v>13043</v>
      </c>
      <c r="J1349" s="146" t="s">
        <v>18373</v>
      </c>
      <c r="K1349" s="157" t="s">
        <v>27</v>
      </c>
      <c r="L1349" s="159">
        <v>44395</v>
      </c>
      <c r="M1349" s="157" t="s">
        <v>28</v>
      </c>
      <c r="N1349" s="157"/>
      <c r="O1349" s="159"/>
      <c r="P1349" s="157"/>
      <c r="Q1349" s="157"/>
      <c r="R1349" s="138"/>
      <c r="S1349" s="139" t="s">
        <v>13040</v>
      </c>
      <c r="T1349" s="138"/>
      <c r="Z1349" s="130" t="str">
        <f t="shared" si="21"/>
        <v>20(6)霍金宝</v>
      </c>
    </row>
    <row r="1350" ht="19.5" customHeight="1" spans="1:26">
      <c r="A1350" s="138">
        <v>1347</v>
      </c>
      <c r="B1350" s="138" t="s">
        <v>13044</v>
      </c>
      <c r="C1350" s="138" t="s">
        <v>21</v>
      </c>
      <c r="D1350" s="146" t="s">
        <v>441</v>
      </c>
      <c r="E1350" s="157" t="s">
        <v>13045</v>
      </c>
      <c r="F1350" s="157" t="s">
        <v>143</v>
      </c>
      <c r="G1350" s="146">
        <v>16</v>
      </c>
      <c r="H1350" s="157" t="s">
        <v>13046</v>
      </c>
      <c r="I1350" s="157" t="s">
        <v>4099</v>
      </c>
      <c r="J1350" s="146" t="s">
        <v>18374</v>
      </c>
      <c r="K1350" s="157" t="s">
        <v>27</v>
      </c>
      <c r="L1350" s="158">
        <v>44403</v>
      </c>
      <c r="M1350" s="157" t="s">
        <v>1273</v>
      </c>
      <c r="N1350" s="157"/>
      <c r="O1350" s="158"/>
      <c r="P1350" s="146"/>
      <c r="Q1350" s="157"/>
      <c r="R1350" s="138"/>
      <c r="S1350" s="139" t="s">
        <v>13044</v>
      </c>
      <c r="T1350" s="138"/>
      <c r="Z1350" s="130" t="str">
        <f t="shared" si="21"/>
        <v>20(6)蓝彩君</v>
      </c>
    </row>
    <row r="1351" ht="19.5" customHeight="1" spans="1:26">
      <c r="A1351" s="138">
        <v>1348</v>
      </c>
      <c r="B1351" s="138" t="s">
        <v>13047</v>
      </c>
      <c r="C1351" s="138" t="s">
        <v>21</v>
      </c>
      <c r="D1351" s="157" t="s">
        <v>441</v>
      </c>
      <c r="E1351" s="157" t="s">
        <v>13048</v>
      </c>
      <c r="F1351" s="157" t="s">
        <v>24</v>
      </c>
      <c r="G1351" s="146">
        <v>17</v>
      </c>
      <c r="H1351" s="157" t="s">
        <v>13049</v>
      </c>
      <c r="I1351" s="157" t="s">
        <v>13050</v>
      </c>
      <c r="J1351" s="146">
        <v>18776874512</v>
      </c>
      <c r="K1351" s="157" t="s">
        <v>27</v>
      </c>
      <c r="L1351" s="159">
        <v>44395</v>
      </c>
      <c r="M1351" s="157" t="s">
        <v>2172</v>
      </c>
      <c r="N1351" s="157" t="s">
        <v>27</v>
      </c>
      <c r="O1351" s="159">
        <v>44416</v>
      </c>
      <c r="P1351" s="157" t="s">
        <v>9576</v>
      </c>
      <c r="Q1351" s="157" t="s">
        <v>27</v>
      </c>
      <c r="R1351" s="138"/>
      <c r="S1351" s="139" t="s">
        <v>13047</v>
      </c>
      <c r="T1351" s="138"/>
      <c r="Z1351" s="130" t="str">
        <f t="shared" ref="Z1351:Z1414" si="22">D1351:D5932&amp;E1351:E5932</f>
        <v>20(6)蓝海腾</v>
      </c>
    </row>
    <row r="1352" ht="19.5" customHeight="1" spans="1:26">
      <c r="A1352" s="138">
        <v>1349</v>
      </c>
      <c r="B1352" s="138" t="s">
        <v>13051</v>
      </c>
      <c r="C1352" s="138" t="s">
        <v>21</v>
      </c>
      <c r="D1352" s="157" t="s">
        <v>441</v>
      </c>
      <c r="E1352" s="146" t="s">
        <v>13052</v>
      </c>
      <c r="F1352" s="157" t="s">
        <v>24</v>
      </c>
      <c r="G1352" s="146">
        <v>17</v>
      </c>
      <c r="H1352" s="146" t="s">
        <v>18358</v>
      </c>
      <c r="I1352" s="157" t="s">
        <v>7355</v>
      </c>
      <c r="J1352" s="146">
        <v>15277853856</v>
      </c>
      <c r="K1352" s="157" t="s">
        <v>27</v>
      </c>
      <c r="L1352" s="158"/>
      <c r="M1352" s="157"/>
      <c r="N1352" s="157"/>
      <c r="O1352" s="158"/>
      <c r="P1352" s="146"/>
      <c r="Q1352" s="157"/>
      <c r="R1352" s="138"/>
      <c r="S1352" s="139" t="s">
        <v>13051</v>
      </c>
      <c r="T1352" s="138"/>
      <c r="Z1352" s="130" t="str">
        <f t="shared" si="22"/>
        <v>20(6)蓝宏达</v>
      </c>
    </row>
    <row r="1353" ht="19.5" customHeight="1" spans="1:26">
      <c r="A1353" s="138">
        <v>1350</v>
      </c>
      <c r="B1353" s="138" t="s">
        <v>13053</v>
      </c>
      <c r="C1353" s="138" t="s">
        <v>21</v>
      </c>
      <c r="D1353" s="157" t="s">
        <v>441</v>
      </c>
      <c r="E1353" s="146" t="s">
        <v>13054</v>
      </c>
      <c r="F1353" s="157" t="s">
        <v>24</v>
      </c>
      <c r="G1353" s="146">
        <v>15</v>
      </c>
      <c r="H1353" s="146" t="s">
        <v>13055</v>
      </c>
      <c r="I1353" s="157" t="s">
        <v>13056</v>
      </c>
      <c r="J1353" s="146" t="s">
        <v>18375</v>
      </c>
      <c r="K1353" s="157" t="s">
        <v>27</v>
      </c>
      <c r="L1353" s="158">
        <v>44399</v>
      </c>
      <c r="M1353" s="157" t="s">
        <v>4424</v>
      </c>
      <c r="N1353" s="157"/>
      <c r="O1353" s="158"/>
      <c r="P1353" s="146"/>
      <c r="Q1353" s="157"/>
      <c r="R1353" s="138"/>
      <c r="S1353" s="139" t="s">
        <v>13053</v>
      </c>
      <c r="T1353" s="138" t="s">
        <v>17668</v>
      </c>
      <c r="Z1353" s="130" t="str">
        <f t="shared" si="22"/>
        <v>20(6)蓝家平</v>
      </c>
    </row>
    <row r="1354" ht="19.5" customHeight="1" spans="1:26">
      <c r="A1354" s="138">
        <v>1351</v>
      </c>
      <c r="B1354" s="138" t="s">
        <v>13057</v>
      </c>
      <c r="C1354" s="138" t="s">
        <v>21</v>
      </c>
      <c r="D1354" s="157" t="s">
        <v>441</v>
      </c>
      <c r="E1354" s="146" t="s">
        <v>13058</v>
      </c>
      <c r="F1354" s="157" t="s">
        <v>24</v>
      </c>
      <c r="G1354" s="146">
        <v>17</v>
      </c>
      <c r="H1354" s="146" t="s">
        <v>13059</v>
      </c>
      <c r="I1354" s="146" t="s">
        <v>13060</v>
      </c>
      <c r="J1354" s="146" t="s">
        <v>18376</v>
      </c>
      <c r="K1354" s="157" t="s">
        <v>27</v>
      </c>
      <c r="L1354" s="158">
        <v>44397</v>
      </c>
      <c r="M1354" s="157" t="s">
        <v>133</v>
      </c>
      <c r="N1354" s="157"/>
      <c r="O1354" s="158"/>
      <c r="P1354" s="146"/>
      <c r="Q1354" s="157"/>
      <c r="R1354" s="138"/>
      <c r="S1354" s="139" t="s">
        <v>13057</v>
      </c>
      <c r="T1354" s="138"/>
      <c r="Z1354" s="130" t="str">
        <f t="shared" si="22"/>
        <v>20(6)蓝伟豪</v>
      </c>
    </row>
    <row r="1355" ht="19.5" customHeight="1" spans="1:26">
      <c r="A1355" s="138">
        <v>1352</v>
      </c>
      <c r="B1355" s="138" t="s">
        <v>13064</v>
      </c>
      <c r="C1355" s="138" t="s">
        <v>21</v>
      </c>
      <c r="D1355" s="157" t="s">
        <v>441</v>
      </c>
      <c r="E1355" s="146" t="s">
        <v>13065</v>
      </c>
      <c r="F1355" s="157" t="s">
        <v>143</v>
      </c>
      <c r="G1355" s="146">
        <v>16</v>
      </c>
      <c r="H1355" s="146" t="s">
        <v>13066</v>
      </c>
      <c r="I1355" s="157" t="s">
        <v>13067</v>
      </c>
      <c r="J1355" s="146">
        <v>18070862094</v>
      </c>
      <c r="K1355" s="157" t="s">
        <v>27</v>
      </c>
      <c r="L1355" s="158"/>
      <c r="M1355" s="146"/>
      <c r="N1355" s="146"/>
      <c r="O1355" s="158"/>
      <c r="P1355" s="146"/>
      <c r="Q1355" s="157"/>
      <c r="R1355" s="138"/>
      <c r="S1355" s="139" t="s">
        <v>13064</v>
      </c>
      <c r="T1355" s="138"/>
      <c r="Z1355" s="130" t="str">
        <f t="shared" si="22"/>
        <v>20(6)李智慧</v>
      </c>
    </row>
    <row r="1356" ht="19.5" customHeight="1" spans="1:26">
      <c r="A1356" s="138">
        <v>1353</v>
      </c>
      <c r="B1356" s="138" t="s">
        <v>13068</v>
      </c>
      <c r="C1356" s="138" t="s">
        <v>21</v>
      </c>
      <c r="D1356" s="157" t="s">
        <v>441</v>
      </c>
      <c r="E1356" s="146" t="s">
        <v>13069</v>
      </c>
      <c r="F1356" s="157" t="s">
        <v>24</v>
      </c>
      <c r="G1356" s="146">
        <v>16</v>
      </c>
      <c r="H1356" s="183" t="s">
        <v>13070</v>
      </c>
      <c r="I1356" s="157" t="s">
        <v>13071</v>
      </c>
      <c r="J1356" s="183" t="s">
        <v>18377</v>
      </c>
      <c r="K1356" s="157" t="s">
        <v>27</v>
      </c>
      <c r="L1356" s="158">
        <v>44416</v>
      </c>
      <c r="M1356" s="157" t="s">
        <v>9309</v>
      </c>
      <c r="N1356" s="157"/>
      <c r="O1356" s="159"/>
      <c r="P1356" s="146"/>
      <c r="Q1356" s="157"/>
      <c r="R1356" s="138"/>
      <c r="S1356" s="139" t="s">
        <v>13068</v>
      </c>
      <c r="T1356" s="138"/>
      <c r="Z1356" s="130" t="str">
        <f t="shared" si="22"/>
        <v>20(6)刘盛喜</v>
      </c>
    </row>
    <row r="1357" ht="19.5" customHeight="1" spans="1:26">
      <c r="A1357" s="138">
        <v>1354</v>
      </c>
      <c r="B1357" s="138" t="s">
        <v>13072</v>
      </c>
      <c r="C1357" s="138" t="s">
        <v>21</v>
      </c>
      <c r="D1357" s="157" t="s">
        <v>441</v>
      </c>
      <c r="E1357" s="146" t="s">
        <v>13073</v>
      </c>
      <c r="F1357" s="157" t="s">
        <v>24</v>
      </c>
      <c r="G1357" s="146">
        <v>17</v>
      </c>
      <c r="H1357" s="146" t="s">
        <v>13074</v>
      </c>
      <c r="I1357" s="157" t="s">
        <v>13075</v>
      </c>
      <c r="J1357" s="146" t="s">
        <v>18378</v>
      </c>
      <c r="K1357" s="157" t="s">
        <v>27</v>
      </c>
      <c r="L1357" s="158"/>
      <c r="M1357" s="157" t="s">
        <v>13097</v>
      </c>
      <c r="N1357" s="157"/>
      <c r="O1357" s="159"/>
      <c r="P1357" s="146"/>
      <c r="Q1357" s="157"/>
      <c r="R1357" s="138"/>
      <c r="S1357" s="139" t="s">
        <v>13072</v>
      </c>
      <c r="T1357" s="138" t="s">
        <v>17668</v>
      </c>
      <c r="Z1357" s="130" t="str">
        <f t="shared" si="22"/>
        <v>20(6)卢虹瑾</v>
      </c>
    </row>
    <row r="1358" ht="19.5" customHeight="1" spans="1:26">
      <c r="A1358" s="138">
        <v>1355</v>
      </c>
      <c r="B1358" s="138" t="s">
        <v>13077</v>
      </c>
      <c r="C1358" s="138" t="s">
        <v>21</v>
      </c>
      <c r="D1358" s="157" t="s">
        <v>441</v>
      </c>
      <c r="E1358" s="157" t="s">
        <v>13078</v>
      </c>
      <c r="F1358" s="157" t="s">
        <v>143</v>
      </c>
      <c r="G1358" s="146">
        <v>17</v>
      </c>
      <c r="H1358" s="146" t="s">
        <v>13079</v>
      </c>
      <c r="I1358" s="157" t="s">
        <v>13080</v>
      </c>
      <c r="J1358" s="146">
        <v>18249919082</v>
      </c>
      <c r="K1358" s="157" t="s">
        <v>27</v>
      </c>
      <c r="L1358" s="158">
        <v>44395</v>
      </c>
      <c r="M1358" s="146" t="s">
        <v>28</v>
      </c>
      <c r="N1358" s="146"/>
      <c r="O1358" s="158"/>
      <c r="P1358" s="146"/>
      <c r="Q1358" s="157"/>
      <c r="R1358" s="138"/>
      <c r="S1358" s="139" t="s">
        <v>13077</v>
      </c>
      <c r="T1358" s="138"/>
      <c r="Z1358" s="130" t="str">
        <f t="shared" si="22"/>
        <v>20(6)陆丽红</v>
      </c>
    </row>
    <row r="1359" ht="19.5" customHeight="1" spans="1:26">
      <c r="A1359" s="138">
        <v>1356</v>
      </c>
      <c r="B1359" s="138" t="s">
        <v>13081</v>
      </c>
      <c r="C1359" s="138" t="s">
        <v>21</v>
      </c>
      <c r="D1359" s="157" t="s">
        <v>441</v>
      </c>
      <c r="E1359" s="146" t="s">
        <v>13082</v>
      </c>
      <c r="F1359" s="157" t="s">
        <v>24</v>
      </c>
      <c r="G1359" s="157">
        <v>16</v>
      </c>
      <c r="H1359" s="146" t="s">
        <v>18379</v>
      </c>
      <c r="I1359" s="157" t="s">
        <v>13084</v>
      </c>
      <c r="J1359" s="146" t="s">
        <v>18380</v>
      </c>
      <c r="K1359" s="157" t="s">
        <v>27</v>
      </c>
      <c r="L1359" s="158">
        <v>44395</v>
      </c>
      <c r="M1359" s="157" t="s">
        <v>2455</v>
      </c>
      <c r="N1359" s="157"/>
      <c r="O1359" s="159"/>
      <c r="P1359" s="146"/>
      <c r="Q1359" s="157"/>
      <c r="R1359" s="138"/>
      <c r="S1359" s="139" t="s">
        <v>13081</v>
      </c>
      <c r="T1359" s="138"/>
      <c r="Z1359" s="130" t="str">
        <f t="shared" si="22"/>
        <v>20(6)陆善龙</v>
      </c>
    </row>
    <row r="1360" ht="19.5" customHeight="1" spans="1:26">
      <c r="A1360" s="138">
        <v>1357</v>
      </c>
      <c r="B1360" s="138" t="s">
        <v>13085</v>
      </c>
      <c r="C1360" s="138" t="s">
        <v>21</v>
      </c>
      <c r="D1360" s="157" t="s">
        <v>441</v>
      </c>
      <c r="E1360" s="146" t="s">
        <v>13086</v>
      </c>
      <c r="F1360" s="157" t="s">
        <v>143</v>
      </c>
      <c r="G1360" s="146">
        <v>17</v>
      </c>
      <c r="H1360" s="146" t="s">
        <v>18381</v>
      </c>
      <c r="I1360" s="157" t="s">
        <v>18382</v>
      </c>
      <c r="J1360" s="146" t="s">
        <v>18383</v>
      </c>
      <c r="K1360" s="157" t="s">
        <v>27</v>
      </c>
      <c r="L1360" s="158">
        <v>44394</v>
      </c>
      <c r="M1360" s="157" t="s">
        <v>2172</v>
      </c>
      <c r="N1360" s="157" t="s">
        <v>27</v>
      </c>
      <c r="O1360" s="159"/>
      <c r="P1360" s="146"/>
      <c r="Q1360" s="157"/>
      <c r="R1360" s="138"/>
      <c r="S1360" s="139" t="s">
        <v>13085</v>
      </c>
      <c r="T1360" s="138"/>
      <c r="Z1360" s="130" t="str">
        <f t="shared" si="22"/>
        <v>20(6)陆小燕</v>
      </c>
    </row>
    <row r="1361" ht="19.5" customHeight="1" spans="1:26">
      <c r="A1361" s="138">
        <v>1358</v>
      </c>
      <c r="B1361" s="138" t="s">
        <v>13089</v>
      </c>
      <c r="C1361" s="138" t="s">
        <v>21</v>
      </c>
      <c r="D1361" s="157" t="s">
        <v>441</v>
      </c>
      <c r="E1361" s="146" t="s">
        <v>13090</v>
      </c>
      <c r="F1361" s="157" t="s">
        <v>24</v>
      </c>
      <c r="G1361" s="146">
        <v>16</v>
      </c>
      <c r="H1361" s="146" t="s">
        <v>18384</v>
      </c>
      <c r="I1361" s="157" t="s">
        <v>10432</v>
      </c>
      <c r="J1361" s="146" t="s">
        <v>18385</v>
      </c>
      <c r="K1361" s="157" t="s">
        <v>27</v>
      </c>
      <c r="L1361" s="158"/>
      <c r="M1361" s="157"/>
      <c r="N1361" s="157"/>
      <c r="O1361" s="159"/>
      <c r="P1361" s="146"/>
      <c r="Q1361" s="157"/>
      <c r="R1361" s="138"/>
      <c r="S1361" s="139" t="s">
        <v>13089</v>
      </c>
      <c r="T1361" s="138" t="s">
        <v>17668</v>
      </c>
      <c r="Z1361" s="130" t="str">
        <f t="shared" si="22"/>
        <v>20(6)蒙佳成</v>
      </c>
    </row>
    <row r="1362" ht="19.5" customHeight="1" spans="1:26">
      <c r="A1362" s="138">
        <v>1359</v>
      </c>
      <c r="B1362" s="138" t="s">
        <v>13093</v>
      </c>
      <c r="C1362" s="138" t="s">
        <v>21</v>
      </c>
      <c r="D1362" s="157" t="s">
        <v>441</v>
      </c>
      <c r="E1362" s="146" t="s">
        <v>13094</v>
      </c>
      <c r="F1362" s="157" t="s">
        <v>24</v>
      </c>
      <c r="G1362" s="146">
        <v>14</v>
      </c>
      <c r="H1362" s="146" t="s">
        <v>13095</v>
      </c>
      <c r="I1362" s="157" t="s">
        <v>13096</v>
      </c>
      <c r="J1362" s="146" t="s">
        <v>18386</v>
      </c>
      <c r="K1362" s="157" t="s">
        <v>27</v>
      </c>
      <c r="L1362" s="159">
        <v>44390</v>
      </c>
      <c r="M1362" s="157" t="s">
        <v>13097</v>
      </c>
      <c r="N1362" s="157"/>
      <c r="O1362" s="159"/>
      <c r="P1362" s="146"/>
      <c r="Q1362" s="157"/>
      <c r="R1362" s="138"/>
      <c r="S1362" s="139" t="s">
        <v>13093</v>
      </c>
      <c r="T1362" s="138"/>
      <c r="Z1362" s="130" t="str">
        <f t="shared" si="22"/>
        <v>20(6)蒙健康</v>
      </c>
    </row>
    <row r="1363" ht="19.5" customHeight="1" spans="1:26">
      <c r="A1363" s="138">
        <v>1360</v>
      </c>
      <c r="B1363" s="138" t="s">
        <v>13098</v>
      </c>
      <c r="C1363" s="138" t="s">
        <v>21</v>
      </c>
      <c r="D1363" s="157" t="s">
        <v>441</v>
      </c>
      <c r="E1363" s="146" t="s">
        <v>13099</v>
      </c>
      <c r="F1363" s="157" t="s">
        <v>24</v>
      </c>
      <c r="G1363" s="146">
        <v>15</v>
      </c>
      <c r="H1363" s="146" t="s">
        <v>13100</v>
      </c>
      <c r="I1363" s="157" t="s">
        <v>13101</v>
      </c>
      <c r="J1363" s="146" t="s">
        <v>18387</v>
      </c>
      <c r="K1363" s="157" t="s">
        <v>27</v>
      </c>
      <c r="L1363" s="158">
        <v>44410</v>
      </c>
      <c r="M1363" s="157" t="s">
        <v>2747</v>
      </c>
      <c r="N1363" s="157"/>
      <c r="O1363" s="159"/>
      <c r="P1363" s="146"/>
      <c r="Q1363" s="157"/>
      <c r="R1363" s="138"/>
      <c r="S1363" s="139" t="s">
        <v>13098</v>
      </c>
      <c r="T1363" s="138"/>
      <c r="Z1363" s="130" t="str">
        <f t="shared" si="22"/>
        <v>20(6)蒙明喜</v>
      </c>
    </row>
    <row r="1364" ht="19.5" customHeight="1" spans="1:26">
      <c r="A1364" s="138">
        <v>1361</v>
      </c>
      <c r="B1364" s="138" t="s">
        <v>13106</v>
      </c>
      <c r="C1364" s="138" t="s">
        <v>21</v>
      </c>
      <c r="D1364" s="157" t="s">
        <v>441</v>
      </c>
      <c r="E1364" s="146" t="s">
        <v>13107</v>
      </c>
      <c r="F1364" s="157" t="s">
        <v>24</v>
      </c>
      <c r="G1364" s="146">
        <v>16</v>
      </c>
      <c r="H1364" s="146" t="s">
        <v>13108</v>
      </c>
      <c r="I1364" s="157" t="s">
        <v>6251</v>
      </c>
      <c r="J1364" s="146">
        <v>13471848858</v>
      </c>
      <c r="K1364" s="157" t="s">
        <v>27</v>
      </c>
      <c r="L1364" s="158">
        <v>44412</v>
      </c>
      <c r="M1364" s="157" t="s">
        <v>9309</v>
      </c>
      <c r="N1364" s="157"/>
      <c r="O1364" s="159"/>
      <c r="P1364" s="146"/>
      <c r="Q1364" s="157"/>
      <c r="R1364" s="138"/>
      <c r="S1364" s="139" t="s">
        <v>13106</v>
      </c>
      <c r="T1364" s="138"/>
      <c r="Z1364" s="130" t="str">
        <f t="shared" si="22"/>
        <v>20(6)蒙天成</v>
      </c>
    </row>
    <row r="1365" ht="19.5" customHeight="1" spans="1:26">
      <c r="A1365" s="138">
        <v>1362</v>
      </c>
      <c r="B1365" s="138" t="s">
        <v>13114</v>
      </c>
      <c r="C1365" s="138" t="s">
        <v>21</v>
      </c>
      <c r="D1365" s="157" t="s">
        <v>441</v>
      </c>
      <c r="E1365" s="146" t="s">
        <v>13115</v>
      </c>
      <c r="F1365" s="157" t="s">
        <v>24</v>
      </c>
      <c r="G1365" s="146">
        <v>17</v>
      </c>
      <c r="H1365" s="146" t="s">
        <v>13116</v>
      </c>
      <c r="I1365" s="157" t="s">
        <v>13117</v>
      </c>
      <c r="J1365" s="146" t="s">
        <v>18388</v>
      </c>
      <c r="K1365" s="157" t="s">
        <v>27</v>
      </c>
      <c r="L1365" s="158">
        <v>44409</v>
      </c>
      <c r="M1365" s="157" t="s">
        <v>68</v>
      </c>
      <c r="N1365" s="157"/>
      <c r="O1365" s="159"/>
      <c r="P1365" s="146"/>
      <c r="Q1365" s="157"/>
      <c r="R1365" s="138"/>
      <c r="S1365" s="139" t="s">
        <v>13114</v>
      </c>
      <c r="T1365" s="138"/>
      <c r="Z1365" s="130" t="str">
        <f t="shared" si="22"/>
        <v>20(6)莫丁宝</v>
      </c>
    </row>
    <row r="1366" ht="19.5" customHeight="1" spans="1:26">
      <c r="A1366" s="138">
        <v>1363</v>
      </c>
      <c r="B1366" s="138" t="s">
        <v>13118</v>
      </c>
      <c r="C1366" s="138" t="s">
        <v>21</v>
      </c>
      <c r="D1366" s="157" t="s">
        <v>441</v>
      </c>
      <c r="E1366" s="146" t="s">
        <v>13119</v>
      </c>
      <c r="F1366" s="157" t="s">
        <v>24</v>
      </c>
      <c r="G1366" s="146">
        <v>16</v>
      </c>
      <c r="H1366" s="146" t="s">
        <v>18389</v>
      </c>
      <c r="I1366" s="157" t="s">
        <v>13121</v>
      </c>
      <c r="J1366" s="146" t="s">
        <v>18390</v>
      </c>
      <c r="K1366" s="157" t="s">
        <v>27</v>
      </c>
      <c r="L1366" s="158">
        <v>44395</v>
      </c>
      <c r="M1366" s="146" t="s">
        <v>28</v>
      </c>
      <c r="N1366" s="146" t="s">
        <v>27</v>
      </c>
      <c r="O1366" s="158">
        <v>44416</v>
      </c>
      <c r="P1366" s="146" t="s">
        <v>28</v>
      </c>
      <c r="Q1366" s="146"/>
      <c r="R1366" s="146" t="s">
        <v>18389</v>
      </c>
      <c r="S1366" s="139" t="s">
        <v>13118</v>
      </c>
      <c r="T1366" s="138"/>
      <c r="Z1366" s="130" t="str">
        <f t="shared" si="22"/>
        <v>20(6)莫汉贞</v>
      </c>
    </row>
    <row r="1367" ht="19.5" customHeight="1" spans="1:26">
      <c r="A1367" s="138">
        <v>1364</v>
      </c>
      <c r="B1367" s="138" t="s">
        <v>13122</v>
      </c>
      <c r="C1367" s="138" t="s">
        <v>21</v>
      </c>
      <c r="D1367" s="157" t="s">
        <v>441</v>
      </c>
      <c r="E1367" s="146" t="s">
        <v>13123</v>
      </c>
      <c r="F1367" s="157" t="s">
        <v>143</v>
      </c>
      <c r="G1367" s="146">
        <v>16</v>
      </c>
      <c r="H1367" s="146" t="s">
        <v>837</v>
      </c>
      <c r="I1367" s="157" t="s">
        <v>13124</v>
      </c>
      <c r="J1367" s="146" t="s">
        <v>18391</v>
      </c>
      <c r="K1367" s="157" t="s">
        <v>27</v>
      </c>
      <c r="L1367" s="158">
        <v>44396</v>
      </c>
      <c r="M1367" s="157" t="s">
        <v>1217</v>
      </c>
      <c r="N1367" s="157"/>
      <c r="O1367" s="158"/>
      <c r="P1367" s="146"/>
      <c r="Q1367" s="157"/>
      <c r="R1367" s="138"/>
      <c r="S1367" s="139" t="s">
        <v>13122</v>
      </c>
      <c r="T1367" s="138"/>
      <c r="Z1367" s="130" t="str">
        <f t="shared" si="22"/>
        <v>20(6)农彩彤</v>
      </c>
    </row>
    <row r="1368" ht="19.5" customHeight="1" spans="1:26">
      <c r="A1368" s="138">
        <v>1365</v>
      </c>
      <c r="B1368" s="138" t="s">
        <v>13125</v>
      </c>
      <c r="C1368" s="138" t="s">
        <v>21</v>
      </c>
      <c r="D1368" s="157" t="s">
        <v>441</v>
      </c>
      <c r="E1368" s="146" t="s">
        <v>13126</v>
      </c>
      <c r="F1368" s="157" t="s">
        <v>143</v>
      </c>
      <c r="G1368" s="146">
        <v>16</v>
      </c>
      <c r="H1368" s="146" t="s">
        <v>18392</v>
      </c>
      <c r="I1368" s="157" t="s">
        <v>13128</v>
      </c>
      <c r="J1368" s="146" t="s">
        <v>18393</v>
      </c>
      <c r="K1368" s="157" t="s">
        <v>27</v>
      </c>
      <c r="L1368" s="158">
        <v>44400</v>
      </c>
      <c r="M1368" s="157" t="s">
        <v>13129</v>
      </c>
      <c r="N1368" s="157"/>
      <c r="O1368" s="158"/>
      <c r="P1368" s="157"/>
      <c r="Q1368" s="157"/>
      <c r="R1368" s="138"/>
      <c r="S1368" s="139" t="s">
        <v>13125</v>
      </c>
      <c r="T1368" s="138"/>
      <c r="Z1368" s="130" t="str">
        <f t="shared" si="22"/>
        <v>20(6)潘佟娜</v>
      </c>
    </row>
    <row r="1369" ht="19.5" customHeight="1" spans="1:26">
      <c r="A1369" s="138">
        <v>1366</v>
      </c>
      <c r="B1369" s="138" t="s">
        <v>13130</v>
      </c>
      <c r="C1369" s="138" t="s">
        <v>21</v>
      </c>
      <c r="D1369" s="157" t="s">
        <v>441</v>
      </c>
      <c r="E1369" s="146" t="s">
        <v>13131</v>
      </c>
      <c r="F1369" s="157" t="s">
        <v>24</v>
      </c>
      <c r="G1369" s="146">
        <v>16</v>
      </c>
      <c r="H1369" s="146" t="s">
        <v>18394</v>
      </c>
      <c r="I1369" s="157" t="s">
        <v>13133</v>
      </c>
      <c r="J1369" s="146">
        <v>15777804640</v>
      </c>
      <c r="K1369" s="157" t="s">
        <v>27</v>
      </c>
      <c r="L1369" s="158">
        <v>44409</v>
      </c>
      <c r="M1369" s="157" t="s">
        <v>28</v>
      </c>
      <c r="N1369" s="157"/>
      <c r="O1369" s="158"/>
      <c r="P1369" s="146"/>
      <c r="Q1369" s="157"/>
      <c r="R1369" s="138"/>
      <c r="S1369" s="139" t="s">
        <v>13130</v>
      </c>
      <c r="T1369" s="138"/>
      <c r="Z1369" s="130" t="str">
        <f t="shared" si="22"/>
        <v>20(6)沈鸿达</v>
      </c>
    </row>
    <row r="1370" ht="19.5" customHeight="1" spans="1:26">
      <c r="A1370" s="138">
        <v>1367</v>
      </c>
      <c r="B1370" s="138" t="s">
        <v>13134</v>
      </c>
      <c r="C1370" s="138" t="s">
        <v>21</v>
      </c>
      <c r="D1370" s="157" t="s">
        <v>441</v>
      </c>
      <c r="E1370" s="146" t="s">
        <v>13135</v>
      </c>
      <c r="F1370" s="157" t="s">
        <v>143</v>
      </c>
      <c r="G1370" s="146">
        <v>16</v>
      </c>
      <c r="H1370" s="146" t="s">
        <v>18395</v>
      </c>
      <c r="I1370" s="157" t="s">
        <v>13137</v>
      </c>
      <c r="J1370" s="146" t="s">
        <v>18396</v>
      </c>
      <c r="K1370" s="157" t="s">
        <v>27</v>
      </c>
      <c r="L1370" s="158">
        <v>44395</v>
      </c>
      <c r="M1370" s="157" t="s">
        <v>28</v>
      </c>
      <c r="N1370" s="157"/>
      <c r="O1370" s="159"/>
      <c r="P1370" s="146"/>
      <c r="Q1370" s="157"/>
      <c r="R1370" s="138"/>
      <c r="S1370" s="139" t="s">
        <v>13134</v>
      </c>
      <c r="T1370" s="138"/>
      <c r="Z1370" s="130" t="str">
        <f t="shared" si="22"/>
        <v>20(6)苏肖艳</v>
      </c>
    </row>
    <row r="1371" ht="19.5" customHeight="1" spans="1:26">
      <c r="A1371" s="138">
        <v>1368</v>
      </c>
      <c r="B1371" s="138" t="s">
        <v>13138</v>
      </c>
      <c r="C1371" s="138" t="s">
        <v>21</v>
      </c>
      <c r="D1371" s="157" t="s">
        <v>441</v>
      </c>
      <c r="E1371" s="146" t="s">
        <v>13139</v>
      </c>
      <c r="F1371" s="157" t="s">
        <v>24</v>
      </c>
      <c r="G1371" s="146">
        <v>17</v>
      </c>
      <c r="H1371" s="146" t="s">
        <v>18397</v>
      </c>
      <c r="I1371" s="157" t="s">
        <v>13141</v>
      </c>
      <c r="J1371" s="146">
        <v>13423320207</v>
      </c>
      <c r="K1371" s="157" t="s">
        <v>27</v>
      </c>
      <c r="L1371" s="158">
        <v>44396</v>
      </c>
      <c r="M1371" s="157" t="s">
        <v>139</v>
      </c>
      <c r="N1371" s="157"/>
      <c r="O1371" s="159"/>
      <c r="P1371" s="146"/>
      <c r="Q1371" s="157"/>
      <c r="R1371" s="138"/>
      <c r="S1371" s="139" t="s">
        <v>13138</v>
      </c>
      <c r="T1371" s="138"/>
      <c r="Z1371" s="130" t="str">
        <f t="shared" si="22"/>
        <v>20(6)覃初</v>
      </c>
    </row>
    <row r="1372" ht="19.5" customHeight="1" spans="1:26">
      <c r="A1372" s="138">
        <v>1369</v>
      </c>
      <c r="B1372" s="138" t="s">
        <v>13142</v>
      </c>
      <c r="C1372" s="138" t="s">
        <v>21</v>
      </c>
      <c r="D1372" s="157" t="s">
        <v>441</v>
      </c>
      <c r="E1372" s="157" t="s">
        <v>13143</v>
      </c>
      <c r="F1372" s="157" t="s">
        <v>143</v>
      </c>
      <c r="G1372" s="146">
        <v>16</v>
      </c>
      <c r="H1372" s="146" t="s">
        <v>13144</v>
      </c>
      <c r="I1372" s="157" t="s">
        <v>13145</v>
      </c>
      <c r="J1372" s="146">
        <v>15296879316</v>
      </c>
      <c r="K1372" s="157" t="s">
        <v>27</v>
      </c>
      <c r="L1372" s="159">
        <v>44420</v>
      </c>
      <c r="M1372" s="157" t="s">
        <v>28</v>
      </c>
      <c r="N1372" s="157"/>
      <c r="O1372" s="159"/>
      <c r="P1372" s="146"/>
      <c r="Q1372" s="157"/>
      <c r="R1372" s="138"/>
      <c r="S1372" s="139" t="s">
        <v>13142</v>
      </c>
      <c r="T1372" s="138" t="s">
        <v>17668</v>
      </c>
      <c r="Z1372" s="130" t="str">
        <f t="shared" si="22"/>
        <v>20(6)覃慧灵</v>
      </c>
    </row>
    <row r="1373" ht="19.5" customHeight="1" spans="1:26">
      <c r="A1373" s="138">
        <v>1370</v>
      </c>
      <c r="B1373" s="138" t="s">
        <v>13146</v>
      </c>
      <c r="C1373" s="138" t="s">
        <v>21</v>
      </c>
      <c r="D1373" s="157" t="s">
        <v>441</v>
      </c>
      <c r="E1373" s="146" t="s">
        <v>13147</v>
      </c>
      <c r="F1373" s="157" t="s">
        <v>24</v>
      </c>
      <c r="G1373" s="146">
        <v>17</v>
      </c>
      <c r="H1373" s="146" t="s">
        <v>13148</v>
      </c>
      <c r="I1373" s="157" t="s">
        <v>13149</v>
      </c>
      <c r="J1373" s="146" t="s">
        <v>18398</v>
      </c>
      <c r="K1373" s="157" t="s">
        <v>27</v>
      </c>
      <c r="L1373" s="158">
        <v>44394</v>
      </c>
      <c r="M1373" s="157" t="s">
        <v>28</v>
      </c>
      <c r="N1373" s="157"/>
      <c r="O1373" s="158"/>
      <c r="P1373" s="146"/>
      <c r="Q1373" s="157"/>
      <c r="R1373" s="138"/>
      <c r="S1373" s="139" t="s">
        <v>13146</v>
      </c>
      <c r="T1373" s="138"/>
      <c r="Z1373" s="130" t="str">
        <f t="shared" si="22"/>
        <v>20(6)覃江猛</v>
      </c>
    </row>
    <row r="1374" ht="19.5" customHeight="1" spans="1:26">
      <c r="A1374" s="138">
        <v>1371</v>
      </c>
      <c r="B1374" s="138" t="s">
        <v>13150</v>
      </c>
      <c r="C1374" s="138" t="s">
        <v>21</v>
      </c>
      <c r="D1374" s="157" t="s">
        <v>441</v>
      </c>
      <c r="E1374" s="146" t="s">
        <v>13151</v>
      </c>
      <c r="F1374" s="157" t="s">
        <v>24</v>
      </c>
      <c r="G1374" s="146">
        <v>17</v>
      </c>
      <c r="H1374" s="146" t="s">
        <v>13152</v>
      </c>
      <c r="I1374" s="157" t="s">
        <v>13153</v>
      </c>
      <c r="J1374" s="146" t="s">
        <v>18399</v>
      </c>
      <c r="K1374" s="157" t="s">
        <v>27</v>
      </c>
      <c r="L1374" s="158">
        <v>44389</v>
      </c>
      <c r="M1374" s="159" t="s">
        <v>1352</v>
      </c>
      <c r="N1374" s="159"/>
      <c r="O1374" s="158"/>
      <c r="P1374" s="146"/>
      <c r="Q1374" s="157"/>
      <c r="R1374" s="138"/>
      <c r="S1374" s="139" t="s">
        <v>13150</v>
      </c>
      <c r="T1374" s="138"/>
      <c r="Z1374" s="130" t="str">
        <f t="shared" si="22"/>
        <v>20(6)覃俊众</v>
      </c>
    </row>
    <row r="1375" ht="19.5" customHeight="1" spans="1:26">
      <c r="A1375" s="138">
        <v>1372</v>
      </c>
      <c r="B1375" s="138" t="s">
        <v>13154</v>
      </c>
      <c r="C1375" s="138" t="s">
        <v>21</v>
      </c>
      <c r="D1375" s="157" t="s">
        <v>441</v>
      </c>
      <c r="E1375" s="146" t="s">
        <v>13155</v>
      </c>
      <c r="F1375" s="157" t="s">
        <v>143</v>
      </c>
      <c r="G1375" s="146">
        <v>17</v>
      </c>
      <c r="H1375" s="146" t="s">
        <v>13156</v>
      </c>
      <c r="I1375" s="157" t="s">
        <v>13157</v>
      </c>
      <c r="J1375" s="146" t="s">
        <v>18400</v>
      </c>
      <c r="K1375" s="157" t="s">
        <v>27</v>
      </c>
      <c r="L1375" s="158">
        <v>44409</v>
      </c>
      <c r="M1375" s="157" t="s">
        <v>28</v>
      </c>
      <c r="N1375" s="157"/>
      <c r="O1375" s="158"/>
      <c r="P1375" s="146"/>
      <c r="Q1375" s="157"/>
      <c r="R1375" s="138"/>
      <c r="S1375" s="139" t="s">
        <v>13154</v>
      </c>
      <c r="T1375" s="138"/>
      <c r="Z1375" s="130" t="str">
        <f t="shared" si="22"/>
        <v>20(6)覃露玉</v>
      </c>
    </row>
    <row r="1376" ht="19.5" customHeight="1" spans="1:26">
      <c r="A1376" s="138">
        <v>1373</v>
      </c>
      <c r="B1376" s="138" t="s">
        <v>13158</v>
      </c>
      <c r="C1376" s="138" t="s">
        <v>21</v>
      </c>
      <c r="D1376" s="157" t="s">
        <v>441</v>
      </c>
      <c r="E1376" s="146" t="s">
        <v>13159</v>
      </c>
      <c r="F1376" s="157" t="s">
        <v>24</v>
      </c>
      <c r="G1376" s="146">
        <v>17</v>
      </c>
      <c r="H1376" s="146" t="s">
        <v>13160</v>
      </c>
      <c r="I1376" s="157" t="s">
        <v>1297</v>
      </c>
      <c r="J1376" s="146" t="s">
        <v>18401</v>
      </c>
      <c r="K1376" s="157" t="s">
        <v>27</v>
      </c>
      <c r="L1376" s="159">
        <v>44402</v>
      </c>
      <c r="M1376" s="157" t="s">
        <v>54</v>
      </c>
      <c r="N1376" s="157"/>
      <c r="O1376" s="159"/>
      <c r="P1376" s="146"/>
      <c r="Q1376" s="157"/>
      <c r="R1376" s="138"/>
      <c r="S1376" s="139" t="s">
        <v>13158</v>
      </c>
      <c r="T1376" s="138"/>
      <c r="Z1376" s="130" t="str">
        <f t="shared" si="22"/>
        <v>20(6)覃荣</v>
      </c>
    </row>
    <row r="1377" ht="19.5" customHeight="1" spans="1:26">
      <c r="A1377" s="138">
        <v>1374</v>
      </c>
      <c r="B1377" s="138" t="s">
        <v>13161</v>
      </c>
      <c r="C1377" s="138" t="s">
        <v>21</v>
      </c>
      <c r="D1377" s="157" t="s">
        <v>441</v>
      </c>
      <c r="E1377" s="146" t="s">
        <v>13162</v>
      </c>
      <c r="F1377" s="157" t="s">
        <v>24</v>
      </c>
      <c r="G1377" s="146">
        <v>17</v>
      </c>
      <c r="H1377" s="146" t="s">
        <v>18402</v>
      </c>
      <c r="I1377" s="157" t="s">
        <v>13164</v>
      </c>
      <c r="J1377" s="146" t="s">
        <v>18403</v>
      </c>
      <c r="K1377" s="157" t="s">
        <v>27</v>
      </c>
      <c r="L1377" s="159">
        <v>44396</v>
      </c>
      <c r="M1377" s="157" t="s">
        <v>139</v>
      </c>
      <c r="N1377" s="157"/>
      <c r="O1377" s="158"/>
      <c r="P1377" s="146"/>
      <c r="Q1377" s="157"/>
      <c r="R1377" s="138"/>
      <c r="S1377" s="139" t="s">
        <v>13161</v>
      </c>
      <c r="T1377" s="138"/>
      <c r="Z1377" s="130" t="str">
        <f t="shared" si="22"/>
        <v>20(6)覃仕群</v>
      </c>
    </row>
    <row r="1378" ht="19.5" customHeight="1" spans="1:26">
      <c r="A1378" s="138">
        <v>1375</v>
      </c>
      <c r="B1378" s="138" t="s">
        <v>13165</v>
      </c>
      <c r="C1378" s="138" t="s">
        <v>21</v>
      </c>
      <c r="D1378" s="157" t="s">
        <v>441</v>
      </c>
      <c r="E1378" s="146" t="s">
        <v>13166</v>
      </c>
      <c r="F1378" s="157" t="s">
        <v>24</v>
      </c>
      <c r="G1378" s="146">
        <v>16</v>
      </c>
      <c r="H1378" s="146" t="s">
        <v>13167</v>
      </c>
      <c r="I1378" s="157" t="s">
        <v>13168</v>
      </c>
      <c r="J1378" s="146" t="s">
        <v>18404</v>
      </c>
      <c r="K1378" s="157" t="s">
        <v>27</v>
      </c>
      <c r="L1378" s="158">
        <v>44398</v>
      </c>
      <c r="M1378" s="157" t="s">
        <v>28</v>
      </c>
      <c r="N1378" s="157"/>
      <c r="O1378" s="158"/>
      <c r="P1378" s="146"/>
      <c r="Q1378" s="157"/>
      <c r="R1378" s="138"/>
      <c r="S1378" s="139" t="s">
        <v>13165</v>
      </c>
      <c r="T1378" s="138"/>
      <c r="Z1378" s="130" t="str">
        <f t="shared" si="22"/>
        <v>20(6)覃忆朗</v>
      </c>
    </row>
    <row r="1379" ht="19.5" customHeight="1" spans="1:26">
      <c r="A1379" s="138">
        <v>1376</v>
      </c>
      <c r="B1379" s="138" t="s">
        <v>13171</v>
      </c>
      <c r="C1379" s="138" t="s">
        <v>21</v>
      </c>
      <c r="D1379" s="157" t="s">
        <v>441</v>
      </c>
      <c r="E1379" s="146" t="s">
        <v>13172</v>
      </c>
      <c r="F1379" s="157" t="s">
        <v>143</v>
      </c>
      <c r="G1379" s="146">
        <v>16</v>
      </c>
      <c r="H1379" s="146" t="s">
        <v>18405</v>
      </c>
      <c r="I1379" s="157" t="s">
        <v>5352</v>
      </c>
      <c r="J1379" s="146" t="s">
        <v>18406</v>
      </c>
      <c r="K1379" s="157" t="s">
        <v>27</v>
      </c>
      <c r="L1379" s="159">
        <v>44396</v>
      </c>
      <c r="M1379" s="157" t="s">
        <v>28</v>
      </c>
      <c r="N1379" s="157" t="s">
        <v>27</v>
      </c>
      <c r="O1379" s="158">
        <v>44420</v>
      </c>
      <c r="P1379" s="146" t="s">
        <v>28</v>
      </c>
      <c r="Q1379" s="157"/>
      <c r="R1379" s="138"/>
      <c r="S1379" s="139" t="s">
        <v>13171</v>
      </c>
      <c r="T1379" s="138"/>
      <c r="Z1379" s="130" t="str">
        <f t="shared" si="22"/>
        <v>20(6)唐芳方</v>
      </c>
    </row>
    <row r="1380" ht="19.5" customHeight="1" spans="1:26">
      <c r="A1380" s="138">
        <v>1377</v>
      </c>
      <c r="B1380" s="138" t="s">
        <v>13173</v>
      </c>
      <c r="C1380" s="138" t="s">
        <v>21</v>
      </c>
      <c r="D1380" s="146" t="s">
        <v>441</v>
      </c>
      <c r="E1380" s="157" t="s">
        <v>274</v>
      </c>
      <c r="F1380" s="146" t="s">
        <v>143</v>
      </c>
      <c r="G1380" s="146">
        <v>15</v>
      </c>
      <c r="H1380" s="146" t="s">
        <v>18407</v>
      </c>
      <c r="I1380" s="146" t="s">
        <v>8633</v>
      </c>
      <c r="J1380" s="146" t="s">
        <v>18408</v>
      </c>
      <c r="K1380" s="146" t="s">
        <v>27</v>
      </c>
      <c r="L1380" s="158">
        <v>44409</v>
      </c>
      <c r="M1380" s="146" t="s">
        <v>139</v>
      </c>
      <c r="N1380" s="146"/>
      <c r="O1380" s="158"/>
      <c r="P1380" s="146"/>
      <c r="Q1380" s="146"/>
      <c r="R1380" s="146"/>
      <c r="S1380" s="139" t="s">
        <v>13173</v>
      </c>
      <c r="T1380" s="146"/>
      <c r="Z1380" s="130" t="str">
        <f t="shared" si="22"/>
        <v>20(6)唐小艳</v>
      </c>
    </row>
    <row r="1381" ht="19.5" customHeight="1" spans="1:26">
      <c r="A1381" s="138">
        <v>1378</v>
      </c>
      <c r="B1381" s="138" t="s">
        <v>13175</v>
      </c>
      <c r="C1381" s="138" t="s">
        <v>21</v>
      </c>
      <c r="D1381" s="146" t="s">
        <v>441</v>
      </c>
      <c r="E1381" s="157" t="s">
        <v>13176</v>
      </c>
      <c r="F1381" s="157" t="s">
        <v>24</v>
      </c>
      <c r="G1381" s="146">
        <v>17</v>
      </c>
      <c r="H1381" s="157" t="s">
        <v>13177</v>
      </c>
      <c r="I1381" s="157" t="s">
        <v>13178</v>
      </c>
      <c r="J1381" s="146" t="s">
        <v>18409</v>
      </c>
      <c r="K1381" s="157" t="s">
        <v>27</v>
      </c>
      <c r="L1381" s="158">
        <v>44412</v>
      </c>
      <c r="M1381" s="157" t="s">
        <v>13179</v>
      </c>
      <c r="N1381" s="157"/>
      <c r="O1381" s="158"/>
      <c r="P1381" s="146"/>
      <c r="Q1381" s="157"/>
      <c r="R1381" s="146"/>
      <c r="S1381" s="139" t="s">
        <v>13175</v>
      </c>
      <c r="T1381" s="146"/>
      <c r="Z1381" s="130" t="str">
        <f t="shared" si="22"/>
        <v>20(6)唐秀虎</v>
      </c>
    </row>
    <row r="1382" ht="19.5" customHeight="1" spans="1:26">
      <c r="A1382" s="138">
        <v>1379</v>
      </c>
      <c r="B1382" s="138" t="s">
        <v>13180</v>
      </c>
      <c r="C1382" s="138" t="s">
        <v>21</v>
      </c>
      <c r="D1382" s="146" t="s">
        <v>441</v>
      </c>
      <c r="E1382" s="157" t="s">
        <v>13181</v>
      </c>
      <c r="F1382" s="157" t="s">
        <v>24</v>
      </c>
      <c r="G1382" s="146">
        <v>17</v>
      </c>
      <c r="H1382" s="157" t="s">
        <v>13182</v>
      </c>
      <c r="I1382" s="157" t="s">
        <v>13183</v>
      </c>
      <c r="J1382" s="146" t="s">
        <v>18410</v>
      </c>
      <c r="K1382" s="157" t="s">
        <v>27</v>
      </c>
      <c r="L1382" s="158">
        <v>44415</v>
      </c>
      <c r="M1382" s="157" t="s">
        <v>2747</v>
      </c>
      <c r="N1382" s="157"/>
      <c r="O1382" s="158"/>
      <c r="P1382" s="146"/>
      <c r="Q1382" s="157"/>
      <c r="R1382" s="146"/>
      <c r="S1382" s="139" t="s">
        <v>13180</v>
      </c>
      <c r="T1382" s="146"/>
      <c r="Z1382" s="130" t="str">
        <f t="shared" si="22"/>
        <v>20(6)唐运科</v>
      </c>
    </row>
    <row r="1383" ht="19.5" customHeight="1" spans="1:26">
      <c r="A1383" s="138">
        <v>1380</v>
      </c>
      <c r="B1383" s="138" t="s">
        <v>13184</v>
      </c>
      <c r="C1383" s="138" t="s">
        <v>21</v>
      </c>
      <c r="D1383" s="146" t="s">
        <v>441</v>
      </c>
      <c r="E1383" s="146" t="s">
        <v>13185</v>
      </c>
      <c r="F1383" s="146" t="s">
        <v>24</v>
      </c>
      <c r="G1383" s="146">
        <v>17</v>
      </c>
      <c r="H1383" s="146" t="s">
        <v>13186</v>
      </c>
      <c r="I1383" s="146" t="s">
        <v>13187</v>
      </c>
      <c r="J1383" s="146" t="s">
        <v>18411</v>
      </c>
      <c r="K1383" s="146" t="s">
        <v>27</v>
      </c>
      <c r="L1383" s="158">
        <v>44395</v>
      </c>
      <c r="M1383" s="214" t="s">
        <v>28</v>
      </c>
      <c r="N1383" s="214"/>
      <c r="O1383" s="158"/>
      <c r="P1383" s="146"/>
      <c r="Q1383" s="146"/>
      <c r="R1383" s="146"/>
      <c r="S1383" s="139" t="s">
        <v>13184</v>
      </c>
      <c r="T1383" s="146"/>
      <c r="Z1383" s="130" t="str">
        <f t="shared" si="22"/>
        <v>20(6)韦标繁</v>
      </c>
    </row>
    <row r="1384" ht="19.5" customHeight="1" spans="1:26">
      <c r="A1384" s="138">
        <v>1381</v>
      </c>
      <c r="B1384" s="138" t="s">
        <v>13190</v>
      </c>
      <c r="C1384" s="138" t="s">
        <v>21</v>
      </c>
      <c r="D1384" s="146" t="s">
        <v>441</v>
      </c>
      <c r="E1384" s="157" t="s">
        <v>13191</v>
      </c>
      <c r="F1384" s="157" t="s">
        <v>24</v>
      </c>
      <c r="G1384" s="146">
        <v>16</v>
      </c>
      <c r="H1384" s="146" t="s">
        <v>13192</v>
      </c>
      <c r="I1384" s="157" t="s">
        <v>13193</v>
      </c>
      <c r="J1384" s="146">
        <v>18177872325</v>
      </c>
      <c r="K1384" s="157" t="s">
        <v>27</v>
      </c>
      <c r="L1384" s="158">
        <v>44409</v>
      </c>
      <c r="M1384" s="157" t="s">
        <v>6144</v>
      </c>
      <c r="N1384" s="157"/>
      <c r="O1384" s="158"/>
      <c r="P1384" s="146"/>
      <c r="Q1384" s="157"/>
      <c r="R1384" s="146"/>
      <c r="S1384" s="139" t="s">
        <v>13190</v>
      </c>
      <c r="T1384" s="146"/>
      <c r="Z1384" s="130" t="str">
        <f t="shared" si="22"/>
        <v>20(6)韦光喜</v>
      </c>
    </row>
    <row r="1385" ht="19.5" customHeight="1" spans="1:26">
      <c r="A1385" s="138">
        <v>1382</v>
      </c>
      <c r="B1385" s="138" t="s">
        <v>6839</v>
      </c>
      <c r="C1385" s="138" t="s">
        <v>21</v>
      </c>
      <c r="D1385" s="146" t="s">
        <v>441</v>
      </c>
      <c r="E1385" s="157" t="s">
        <v>6840</v>
      </c>
      <c r="F1385" s="157" t="s">
        <v>24</v>
      </c>
      <c r="G1385" s="146">
        <v>17</v>
      </c>
      <c r="H1385" s="157" t="s">
        <v>17932</v>
      </c>
      <c r="I1385" s="157" t="s">
        <v>12767</v>
      </c>
      <c r="J1385" s="146">
        <v>18777687673</v>
      </c>
      <c r="K1385" s="157" t="s">
        <v>27</v>
      </c>
      <c r="L1385" s="158">
        <v>44416</v>
      </c>
      <c r="M1385" s="146" t="s">
        <v>28</v>
      </c>
      <c r="N1385" s="146"/>
      <c r="O1385" s="158"/>
      <c r="P1385" s="146"/>
      <c r="Q1385" s="146"/>
      <c r="R1385" s="146"/>
      <c r="S1385" s="139" t="s">
        <v>6839</v>
      </c>
      <c r="T1385" s="146"/>
      <c r="Z1385" s="130" t="str">
        <f t="shared" si="22"/>
        <v>20(6)韦家旺</v>
      </c>
    </row>
    <row r="1386" ht="19.5" customHeight="1" spans="1:26">
      <c r="A1386" s="138">
        <v>1383</v>
      </c>
      <c r="B1386" s="138" t="s">
        <v>18412</v>
      </c>
      <c r="C1386" s="138" t="s">
        <v>21</v>
      </c>
      <c r="D1386" s="146" t="s">
        <v>441</v>
      </c>
      <c r="E1386" s="157" t="s">
        <v>18413</v>
      </c>
      <c r="F1386" s="157" t="s">
        <v>24</v>
      </c>
      <c r="G1386" s="146">
        <v>17</v>
      </c>
      <c r="H1386" s="157" t="s">
        <v>18414</v>
      </c>
      <c r="I1386" s="157" t="s">
        <v>18415</v>
      </c>
      <c r="J1386" s="146" t="s">
        <v>18416</v>
      </c>
      <c r="K1386" s="157" t="s">
        <v>27</v>
      </c>
      <c r="L1386" s="158">
        <v>44411</v>
      </c>
      <c r="M1386" s="157" t="s">
        <v>28</v>
      </c>
      <c r="N1386" s="157"/>
      <c r="O1386" s="158"/>
      <c r="P1386" s="146"/>
      <c r="Q1386" s="157"/>
      <c r="R1386" s="146"/>
      <c r="S1386" s="139" t="s">
        <v>18412</v>
      </c>
      <c r="T1386" s="146"/>
      <c r="Z1386" s="130" t="str">
        <f t="shared" si="22"/>
        <v>20(6)韦可富</v>
      </c>
    </row>
    <row r="1387" ht="19.5" customHeight="1" spans="1:26">
      <c r="A1387" s="138">
        <v>1384</v>
      </c>
      <c r="B1387" s="138" t="s">
        <v>13199</v>
      </c>
      <c r="C1387" s="138" t="s">
        <v>21</v>
      </c>
      <c r="D1387" s="146" t="s">
        <v>441</v>
      </c>
      <c r="E1387" s="157" t="s">
        <v>13200</v>
      </c>
      <c r="F1387" s="157" t="s">
        <v>24</v>
      </c>
      <c r="G1387" s="146">
        <v>20</v>
      </c>
      <c r="H1387" s="157" t="s">
        <v>18417</v>
      </c>
      <c r="I1387" s="157" t="s">
        <v>13202</v>
      </c>
      <c r="J1387" s="146" t="s">
        <v>18418</v>
      </c>
      <c r="K1387" s="157" t="s">
        <v>27</v>
      </c>
      <c r="L1387" s="159">
        <v>44409</v>
      </c>
      <c r="M1387" s="157" t="s">
        <v>185</v>
      </c>
      <c r="N1387" s="157"/>
      <c r="O1387" s="158"/>
      <c r="P1387" s="146"/>
      <c r="Q1387" s="157"/>
      <c r="R1387" s="146"/>
      <c r="S1387" s="139" t="s">
        <v>13199</v>
      </c>
      <c r="T1387" s="146"/>
      <c r="Z1387" s="130" t="str">
        <f t="shared" si="22"/>
        <v>20(6)韦霖涛</v>
      </c>
    </row>
    <row r="1388" ht="19.5" customHeight="1" spans="1:26">
      <c r="A1388" s="138">
        <v>1385</v>
      </c>
      <c r="B1388" s="138" t="s">
        <v>13203</v>
      </c>
      <c r="C1388" s="138" t="s">
        <v>21</v>
      </c>
      <c r="D1388" s="146" t="s">
        <v>441</v>
      </c>
      <c r="E1388" s="157" t="s">
        <v>13204</v>
      </c>
      <c r="F1388" s="157" t="s">
        <v>143</v>
      </c>
      <c r="G1388" s="146">
        <v>16</v>
      </c>
      <c r="H1388" s="157" t="s">
        <v>18419</v>
      </c>
      <c r="I1388" s="157" t="s">
        <v>6727</v>
      </c>
      <c r="J1388" s="146" t="s">
        <v>18420</v>
      </c>
      <c r="K1388" s="157" t="s">
        <v>27</v>
      </c>
      <c r="L1388" s="158">
        <v>44409</v>
      </c>
      <c r="M1388" s="157" t="s">
        <v>28</v>
      </c>
      <c r="N1388" s="157"/>
      <c r="O1388" s="158"/>
      <c r="P1388" s="146"/>
      <c r="Q1388" s="157"/>
      <c r="R1388" s="146"/>
      <c r="S1388" s="139" t="s">
        <v>13203</v>
      </c>
      <c r="T1388" s="146"/>
      <c r="Z1388" s="130" t="str">
        <f t="shared" si="22"/>
        <v>20(6)韦柳静</v>
      </c>
    </row>
    <row r="1389" ht="19.5" customHeight="1" spans="1:26">
      <c r="A1389" s="138">
        <v>1386</v>
      </c>
      <c r="B1389" s="138" t="s">
        <v>13206</v>
      </c>
      <c r="C1389" s="138" t="s">
        <v>21</v>
      </c>
      <c r="D1389" s="146" t="s">
        <v>441</v>
      </c>
      <c r="E1389" s="157" t="s">
        <v>13207</v>
      </c>
      <c r="F1389" s="157" t="s">
        <v>143</v>
      </c>
      <c r="G1389" s="146">
        <v>16</v>
      </c>
      <c r="H1389" s="157" t="s">
        <v>13208</v>
      </c>
      <c r="I1389" s="157" t="s">
        <v>6960</v>
      </c>
      <c r="J1389" s="146" t="s">
        <v>18421</v>
      </c>
      <c r="K1389" s="157" t="s">
        <v>27</v>
      </c>
      <c r="L1389" s="158">
        <v>44409</v>
      </c>
      <c r="M1389" s="157" t="s">
        <v>133</v>
      </c>
      <c r="N1389" s="157"/>
      <c r="O1389" s="158"/>
      <c r="P1389" s="146"/>
      <c r="Q1389" s="157"/>
      <c r="R1389" s="146"/>
      <c r="S1389" s="139" t="s">
        <v>13206</v>
      </c>
      <c r="T1389" s="146"/>
      <c r="Z1389" s="130" t="str">
        <f t="shared" si="22"/>
        <v>20(6)韦卢玲</v>
      </c>
    </row>
    <row r="1390" ht="19.5" customHeight="1" spans="1:26">
      <c r="A1390" s="138">
        <v>1387</v>
      </c>
      <c r="B1390" s="138" t="s">
        <v>13209</v>
      </c>
      <c r="C1390" s="138" t="s">
        <v>21</v>
      </c>
      <c r="D1390" s="146" t="s">
        <v>441</v>
      </c>
      <c r="E1390" s="157" t="s">
        <v>13210</v>
      </c>
      <c r="F1390" s="157" t="s">
        <v>24</v>
      </c>
      <c r="G1390" s="146">
        <v>15</v>
      </c>
      <c r="H1390" s="157" t="s">
        <v>18422</v>
      </c>
      <c r="I1390" s="157" t="s">
        <v>13211</v>
      </c>
      <c r="J1390" s="146" t="s">
        <v>18423</v>
      </c>
      <c r="K1390" s="157" t="s">
        <v>27</v>
      </c>
      <c r="L1390" s="159">
        <v>44409</v>
      </c>
      <c r="M1390" s="157" t="s">
        <v>185</v>
      </c>
      <c r="N1390" s="157"/>
      <c r="O1390" s="158"/>
      <c r="P1390" s="146"/>
      <c r="Q1390" s="157"/>
      <c r="R1390" s="146"/>
      <c r="S1390" s="139" t="s">
        <v>13209</v>
      </c>
      <c r="T1390" s="146"/>
      <c r="Z1390" s="130" t="str">
        <f t="shared" si="22"/>
        <v>20(6)韦禄鸿</v>
      </c>
    </row>
    <row r="1391" ht="19.5" customHeight="1" spans="1:26">
      <c r="A1391" s="138">
        <v>1388</v>
      </c>
      <c r="B1391" s="138" t="s">
        <v>13212</v>
      </c>
      <c r="C1391" s="138" t="s">
        <v>21</v>
      </c>
      <c r="D1391" s="146" t="s">
        <v>441</v>
      </c>
      <c r="E1391" s="157" t="s">
        <v>13213</v>
      </c>
      <c r="F1391" s="157" t="s">
        <v>24</v>
      </c>
      <c r="G1391" s="146">
        <v>15</v>
      </c>
      <c r="H1391" s="157" t="s">
        <v>13214</v>
      </c>
      <c r="I1391" s="157" t="s">
        <v>13215</v>
      </c>
      <c r="J1391" s="146" t="s">
        <v>18424</v>
      </c>
      <c r="K1391" s="157" t="s">
        <v>27</v>
      </c>
      <c r="L1391" s="158">
        <v>44409</v>
      </c>
      <c r="M1391" s="157" t="s">
        <v>1288</v>
      </c>
      <c r="N1391" s="157"/>
      <c r="O1391" s="158"/>
      <c r="P1391" s="146"/>
      <c r="Q1391" s="157"/>
      <c r="R1391" s="146"/>
      <c r="S1391" s="139" t="s">
        <v>13212</v>
      </c>
      <c r="T1391" s="146"/>
      <c r="Z1391" s="130" t="str">
        <f t="shared" si="22"/>
        <v>20(6)韦鹏程</v>
      </c>
    </row>
    <row r="1392" ht="19.5" customHeight="1" spans="1:26">
      <c r="A1392" s="138">
        <v>1389</v>
      </c>
      <c r="B1392" s="138" t="s">
        <v>13216</v>
      </c>
      <c r="C1392" s="138" t="s">
        <v>21</v>
      </c>
      <c r="D1392" s="146" t="s">
        <v>441</v>
      </c>
      <c r="E1392" s="157" t="s">
        <v>13217</v>
      </c>
      <c r="F1392" s="157" t="s">
        <v>24</v>
      </c>
      <c r="G1392" s="146">
        <v>17</v>
      </c>
      <c r="H1392" s="157" t="s">
        <v>18425</v>
      </c>
      <c r="I1392" s="157" t="s">
        <v>13219</v>
      </c>
      <c r="J1392" s="146" t="s">
        <v>18426</v>
      </c>
      <c r="K1392" s="157" t="s">
        <v>27</v>
      </c>
      <c r="L1392" s="158">
        <v>44394</v>
      </c>
      <c r="M1392" s="157" t="s">
        <v>185</v>
      </c>
      <c r="N1392" s="139" t="s">
        <v>27</v>
      </c>
      <c r="O1392" s="158"/>
      <c r="P1392" s="146"/>
      <c r="Q1392" s="157"/>
      <c r="R1392" s="146"/>
      <c r="S1392" s="139" t="s">
        <v>13216</v>
      </c>
      <c r="T1392" s="146"/>
      <c r="Z1392" s="130" t="str">
        <f t="shared" si="22"/>
        <v>20(6)韦启源</v>
      </c>
    </row>
    <row r="1393" ht="19.5" customHeight="1" spans="1:26">
      <c r="A1393" s="138">
        <v>1390</v>
      </c>
      <c r="B1393" s="138" t="s">
        <v>13220</v>
      </c>
      <c r="C1393" s="138" t="s">
        <v>21</v>
      </c>
      <c r="D1393" s="146" t="s">
        <v>441</v>
      </c>
      <c r="E1393" s="157" t="s">
        <v>13221</v>
      </c>
      <c r="F1393" s="157" t="s">
        <v>24</v>
      </c>
      <c r="G1393" s="146">
        <v>17</v>
      </c>
      <c r="H1393" s="157" t="s">
        <v>13222</v>
      </c>
      <c r="I1393" s="157" t="s">
        <v>13223</v>
      </c>
      <c r="J1393" s="146" t="s">
        <v>18427</v>
      </c>
      <c r="K1393" s="157" t="s">
        <v>27</v>
      </c>
      <c r="L1393" s="158">
        <v>44409</v>
      </c>
      <c r="M1393" s="157" t="s">
        <v>2747</v>
      </c>
      <c r="N1393" s="157"/>
      <c r="O1393" s="158"/>
      <c r="P1393" s="146"/>
      <c r="Q1393" s="157"/>
      <c r="R1393" s="146"/>
      <c r="S1393" s="139" t="s">
        <v>13220</v>
      </c>
      <c r="T1393" s="146"/>
      <c r="Z1393" s="130" t="str">
        <f t="shared" si="22"/>
        <v>20(6)韦庆龙</v>
      </c>
    </row>
    <row r="1394" ht="19.5" customHeight="1" spans="1:26">
      <c r="A1394" s="138">
        <v>1391</v>
      </c>
      <c r="B1394" s="138" t="s">
        <v>13061</v>
      </c>
      <c r="C1394" s="138" t="s">
        <v>21</v>
      </c>
      <c r="D1394" s="146" t="s">
        <v>441</v>
      </c>
      <c r="E1394" s="157" t="s">
        <v>13062</v>
      </c>
      <c r="F1394" s="157" t="s">
        <v>143</v>
      </c>
      <c r="G1394" s="146">
        <v>17</v>
      </c>
      <c r="H1394" s="157" t="s">
        <v>2681</v>
      </c>
      <c r="I1394" s="157" t="s">
        <v>13063</v>
      </c>
      <c r="J1394" s="146">
        <v>18276683103</v>
      </c>
      <c r="K1394" s="146" t="s">
        <v>27</v>
      </c>
      <c r="L1394" s="158">
        <v>44409</v>
      </c>
      <c r="M1394" s="157" t="s">
        <v>1303</v>
      </c>
      <c r="N1394" s="157"/>
      <c r="O1394" s="158"/>
      <c r="P1394" s="146"/>
      <c r="Q1394" s="157"/>
      <c r="R1394" s="146"/>
      <c r="S1394" s="139" t="s">
        <v>13061</v>
      </c>
      <c r="T1394" s="146"/>
      <c r="Z1394" s="130" t="str">
        <f t="shared" si="22"/>
        <v>20(6)李天乐</v>
      </c>
    </row>
    <row r="1395" ht="19.5" customHeight="1" spans="1:26">
      <c r="A1395" s="138">
        <v>1392</v>
      </c>
      <c r="B1395" s="138" t="s">
        <v>13224</v>
      </c>
      <c r="C1395" s="138" t="s">
        <v>21</v>
      </c>
      <c r="D1395" s="146" t="s">
        <v>441</v>
      </c>
      <c r="E1395" s="157" t="s">
        <v>13225</v>
      </c>
      <c r="F1395" s="157" t="s">
        <v>24</v>
      </c>
      <c r="G1395" s="146">
        <v>15</v>
      </c>
      <c r="H1395" s="157" t="s">
        <v>18428</v>
      </c>
      <c r="I1395" s="157" t="s">
        <v>13227</v>
      </c>
      <c r="J1395" s="146" t="s">
        <v>18429</v>
      </c>
      <c r="K1395" s="157" t="s">
        <v>27</v>
      </c>
      <c r="L1395" s="158">
        <v>44393</v>
      </c>
      <c r="M1395" s="157" t="s">
        <v>28</v>
      </c>
      <c r="N1395" s="157"/>
      <c r="O1395" s="158"/>
      <c r="P1395" s="146"/>
      <c r="Q1395" s="157"/>
      <c r="R1395" s="146"/>
      <c r="S1395" s="139" t="s">
        <v>13224</v>
      </c>
      <c r="T1395" s="146"/>
      <c r="Z1395" s="130" t="str">
        <f t="shared" si="22"/>
        <v>20(6)韦少斌</v>
      </c>
    </row>
    <row r="1396" ht="19.5" customHeight="1" spans="1:26">
      <c r="A1396" s="138">
        <v>1393</v>
      </c>
      <c r="B1396" s="138" t="s">
        <v>13228</v>
      </c>
      <c r="C1396" s="138" t="s">
        <v>21</v>
      </c>
      <c r="D1396" s="146" t="s">
        <v>441</v>
      </c>
      <c r="E1396" s="157" t="s">
        <v>13229</v>
      </c>
      <c r="F1396" s="157" t="s">
        <v>24</v>
      </c>
      <c r="G1396" s="146">
        <v>17</v>
      </c>
      <c r="H1396" s="157" t="s">
        <v>18430</v>
      </c>
      <c r="I1396" s="157" t="s">
        <v>13231</v>
      </c>
      <c r="J1396" s="146" t="s">
        <v>18431</v>
      </c>
      <c r="K1396" s="157" t="s">
        <v>27</v>
      </c>
      <c r="L1396" s="158">
        <v>44394</v>
      </c>
      <c r="M1396" s="157" t="s">
        <v>28</v>
      </c>
      <c r="N1396" s="157"/>
      <c r="O1396" s="158"/>
      <c r="P1396" s="146"/>
      <c r="Q1396" s="157"/>
      <c r="R1396" s="146"/>
      <c r="S1396" s="139" t="s">
        <v>13228</v>
      </c>
      <c r="T1396" s="146"/>
      <c r="Z1396" s="130" t="str">
        <f t="shared" si="22"/>
        <v>20(6)韦文斌</v>
      </c>
    </row>
    <row r="1397" ht="19.5" customHeight="1" spans="1:26">
      <c r="A1397" s="138">
        <v>1394</v>
      </c>
      <c r="B1397" s="138" t="s">
        <v>13232</v>
      </c>
      <c r="C1397" s="138" t="s">
        <v>21</v>
      </c>
      <c r="D1397" s="146" t="s">
        <v>441</v>
      </c>
      <c r="E1397" s="157" t="s">
        <v>13233</v>
      </c>
      <c r="F1397" s="157" t="s">
        <v>24</v>
      </c>
      <c r="G1397" s="146">
        <v>16</v>
      </c>
      <c r="H1397" s="157" t="s">
        <v>18432</v>
      </c>
      <c r="I1397" s="157" t="s">
        <v>13235</v>
      </c>
      <c r="J1397" s="146" t="s">
        <v>18433</v>
      </c>
      <c r="K1397" s="157" t="s">
        <v>27</v>
      </c>
      <c r="L1397" s="158">
        <v>44395</v>
      </c>
      <c r="M1397" s="157" t="s">
        <v>28</v>
      </c>
      <c r="N1397" s="157"/>
      <c r="O1397" s="158"/>
      <c r="P1397" s="146"/>
      <c r="Q1397" s="157"/>
      <c r="R1397" s="146"/>
      <c r="S1397" s="139" t="s">
        <v>13232</v>
      </c>
      <c r="T1397" s="146"/>
      <c r="Z1397" s="130" t="str">
        <f t="shared" si="22"/>
        <v>20(6)韦兴祖</v>
      </c>
    </row>
    <row r="1398" ht="19.5" customHeight="1" spans="1:26">
      <c r="A1398" s="138">
        <v>1395</v>
      </c>
      <c r="B1398" s="138" t="s">
        <v>13236</v>
      </c>
      <c r="C1398" s="138" t="s">
        <v>21</v>
      </c>
      <c r="D1398" s="146" t="s">
        <v>441</v>
      </c>
      <c r="E1398" s="157" t="s">
        <v>13237</v>
      </c>
      <c r="F1398" s="157" t="s">
        <v>24</v>
      </c>
      <c r="G1398" s="146">
        <v>15</v>
      </c>
      <c r="H1398" s="157" t="s">
        <v>13238</v>
      </c>
      <c r="I1398" s="157" t="s">
        <v>13239</v>
      </c>
      <c r="J1398" s="146" t="s">
        <v>18434</v>
      </c>
      <c r="K1398" s="157" t="s">
        <v>27</v>
      </c>
      <c r="L1398" s="158">
        <v>44398</v>
      </c>
      <c r="M1398" s="157" t="s">
        <v>2747</v>
      </c>
      <c r="N1398" s="157"/>
      <c r="O1398" s="158"/>
      <c r="P1398" s="146"/>
      <c r="Q1398" s="157"/>
      <c r="R1398" s="146"/>
      <c r="S1398" s="139" t="s">
        <v>13236</v>
      </c>
      <c r="T1398" s="146"/>
      <c r="Z1398" s="130" t="str">
        <f t="shared" si="22"/>
        <v>20(6)韦映星</v>
      </c>
    </row>
    <row r="1399" ht="19.5" customHeight="1" spans="1:26">
      <c r="A1399" s="138">
        <v>1396</v>
      </c>
      <c r="B1399" s="138" t="s">
        <v>13241</v>
      </c>
      <c r="C1399" s="138" t="s">
        <v>21</v>
      </c>
      <c r="D1399" s="146" t="s">
        <v>441</v>
      </c>
      <c r="E1399" s="157" t="s">
        <v>13242</v>
      </c>
      <c r="F1399" s="157" t="s">
        <v>24</v>
      </c>
      <c r="G1399" s="146">
        <v>17</v>
      </c>
      <c r="H1399" s="157" t="s">
        <v>13243</v>
      </c>
      <c r="I1399" s="157" t="s">
        <v>13244</v>
      </c>
      <c r="J1399" s="146" t="s">
        <v>18435</v>
      </c>
      <c r="K1399" s="157" t="s">
        <v>27</v>
      </c>
      <c r="L1399" s="158">
        <v>44406</v>
      </c>
      <c r="M1399" s="157" t="s">
        <v>6144</v>
      </c>
      <c r="N1399" s="157"/>
      <c r="O1399" s="158"/>
      <c r="P1399" s="146"/>
      <c r="Q1399" s="157"/>
      <c r="R1399" s="146"/>
      <c r="S1399" s="139" t="s">
        <v>13241</v>
      </c>
      <c r="T1399" s="146"/>
      <c r="Z1399" s="130" t="str">
        <f t="shared" si="22"/>
        <v>20(6)韦咏</v>
      </c>
    </row>
    <row r="1400" ht="19.5" customHeight="1" spans="1:26">
      <c r="A1400" s="138">
        <v>1397</v>
      </c>
      <c r="B1400" s="138" t="s">
        <v>13245</v>
      </c>
      <c r="C1400" s="138" t="s">
        <v>21</v>
      </c>
      <c r="D1400" s="146" t="s">
        <v>441</v>
      </c>
      <c r="E1400" s="146" t="s">
        <v>13246</v>
      </c>
      <c r="F1400" s="146" t="s">
        <v>24</v>
      </c>
      <c r="G1400" s="146">
        <v>16</v>
      </c>
      <c r="H1400" s="146" t="s">
        <v>13247</v>
      </c>
      <c r="I1400" s="146" t="s">
        <v>13248</v>
      </c>
      <c r="J1400" s="146" t="s">
        <v>18436</v>
      </c>
      <c r="K1400" s="146" t="s">
        <v>27</v>
      </c>
      <c r="L1400" s="158">
        <v>44396</v>
      </c>
      <c r="M1400" s="146" t="s">
        <v>4424</v>
      </c>
      <c r="N1400" s="146"/>
      <c r="O1400" s="158"/>
      <c r="P1400" s="146"/>
      <c r="Q1400" s="146"/>
      <c r="R1400" s="146"/>
      <c r="S1400" s="139" t="s">
        <v>13245</v>
      </c>
      <c r="T1400" s="146"/>
      <c r="Z1400" s="130" t="str">
        <f t="shared" si="22"/>
        <v>20(6)韦勇乐</v>
      </c>
    </row>
    <row r="1401" ht="19.5" customHeight="1" spans="1:26">
      <c r="A1401" s="138">
        <v>1398</v>
      </c>
      <c r="B1401" s="138" t="s">
        <v>13249</v>
      </c>
      <c r="C1401" s="138" t="s">
        <v>21</v>
      </c>
      <c r="D1401" s="146" t="s">
        <v>441</v>
      </c>
      <c r="E1401" s="157" t="s">
        <v>13250</v>
      </c>
      <c r="F1401" s="157" t="s">
        <v>24</v>
      </c>
      <c r="G1401" s="146">
        <v>15</v>
      </c>
      <c r="H1401" s="157" t="s">
        <v>18437</v>
      </c>
      <c r="I1401" s="157" t="s">
        <v>13251</v>
      </c>
      <c r="J1401" s="146">
        <v>13481849908</v>
      </c>
      <c r="K1401" s="157" t="s">
        <v>27</v>
      </c>
      <c r="L1401" s="158">
        <v>44403</v>
      </c>
      <c r="M1401" s="157" t="s">
        <v>28</v>
      </c>
      <c r="N1401" s="157"/>
      <c r="O1401" s="158"/>
      <c r="P1401" s="146"/>
      <c r="Q1401" s="157"/>
      <c r="R1401" s="146"/>
      <c r="S1401" s="139" t="s">
        <v>13249</v>
      </c>
      <c r="T1401" s="146"/>
      <c r="Z1401" s="130" t="str">
        <f t="shared" si="22"/>
        <v>20(6)韦友强</v>
      </c>
    </row>
    <row r="1402" ht="19.5" customHeight="1" spans="1:26">
      <c r="A1402" s="138">
        <v>1399</v>
      </c>
      <c r="B1402" s="138" t="s">
        <v>13252</v>
      </c>
      <c r="C1402" s="138" t="s">
        <v>21</v>
      </c>
      <c r="D1402" s="146" t="s">
        <v>441</v>
      </c>
      <c r="E1402" s="157" t="s">
        <v>13253</v>
      </c>
      <c r="F1402" s="157" t="s">
        <v>143</v>
      </c>
      <c r="G1402" s="146">
        <v>15</v>
      </c>
      <c r="H1402" s="157" t="s">
        <v>13254</v>
      </c>
      <c r="I1402" s="157" t="s">
        <v>13255</v>
      </c>
      <c r="J1402" s="146">
        <v>15977884564</v>
      </c>
      <c r="K1402" s="157" t="s">
        <v>27</v>
      </c>
      <c r="L1402" s="158">
        <v>44395</v>
      </c>
      <c r="M1402" s="157" t="s">
        <v>18438</v>
      </c>
      <c r="N1402" s="157"/>
      <c r="O1402" s="158"/>
      <c r="P1402" s="146"/>
      <c r="Q1402" s="157"/>
      <c r="R1402" s="146"/>
      <c r="S1402" s="139" t="s">
        <v>13252</v>
      </c>
      <c r="T1402" s="146"/>
      <c r="Z1402" s="130" t="str">
        <f t="shared" si="22"/>
        <v>20(6)杨婵</v>
      </c>
    </row>
    <row r="1403" ht="19.5" customHeight="1" spans="1:26">
      <c r="A1403" s="138">
        <v>1400</v>
      </c>
      <c r="B1403" s="138" t="s">
        <v>13261</v>
      </c>
      <c r="C1403" s="138" t="s">
        <v>21</v>
      </c>
      <c r="D1403" s="146" t="s">
        <v>441</v>
      </c>
      <c r="E1403" s="157" t="s">
        <v>13262</v>
      </c>
      <c r="F1403" s="157" t="s">
        <v>143</v>
      </c>
      <c r="G1403" s="146">
        <v>14</v>
      </c>
      <c r="H1403" s="157" t="s">
        <v>13263</v>
      </c>
      <c r="I1403" s="157" t="s">
        <v>13264</v>
      </c>
      <c r="J1403" s="146" t="s">
        <v>18439</v>
      </c>
      <c r="K1403" s="146" t="s">
        <v>27</v>
      </c>
      <c r="L1403" s="158">
        <v>44405</v>
      </c>
      <c r="M1403" s="157" t="s">
        <v>133</v>
      </c>
      <c r="N1403" s="157"/>
      <c r="O1403" s="158"/>
      <c r="P1403" s="146"/>
      <c r="Q1403" s="157"/>
      <c r="R1403" s="146"/>
      <c r="S1403" s="139" t="s">
        <v>13261</v>
      </c>
      <c r="T1403" s="146"/>
      <c r="Z1403" s="130" t="str">
        <f t="shared" si="22"/>
        <v>20(6)杨庆</v>
      </c>
    </row>
    <row r="1404" ht="19.5" customHeight="1" spans="1:26">
      <c r="A1404" s="138">
        <v>1401</v>
      </c>
      <c r="B1404" s="138" t="s">
        <v>13265</v>
      </c>
      <c r="C1404" s="138" t="s">
        <v>21</v>
      </c>
      <c r="D1404" s="146" t="s">
        <v>441</v>
      </c>
      <c r="E1404" s="157" t="s">
        <v>13266</v>
      </c>
      <c r="F1404" s="157" t="s">
        <v>24</v>
      </c>
      <c r="G1404" s="146">
        <v>16</v>
      </c>
      <c r="H1404" s="157" t="s">
        <v>18440</v>
      </c>
      <c r="I1404" s="146" t="s">
        <v>13268</v>
      </c>
      <c r="J1404" s="146" t="s">
        <v>18441</v>
      </c>
      <c r="K1404" s="157" t="s">
        <v>27</v>
      </c>
      <c r="L1404" s="158">
        <v>44395</v>
      </c>
      <c r="M1404" s="157" t="s">
        <v>28</v>
      </c>
      <c r="N1404" s="157"/>
      <c r="O1404" s="158"/>
      <c r="P1404" s="146"/>
      <c r="Q1404" s="157"/>
      <c r="R1404" s="146"/>
      <c r="S1404" s="139" t="s">
        <v>13265</v>
      </c>
      <c r="T1404" s="146"/>
      <c r="Z1404" s="130" t="str">
        <f t="shared" si="22"/>
        <v>20(6)杨圣安</v>
      </c>
    </row>
    <row r="1405" ht="19.5" customHeight="1" spans="1:26">
      <c r="A1405" s="138">
        <v>1402</v>
      </c>
      <c r="B1405" s="138" t="s">
        <v>13102</v>
      </c>
      <c r="C1405" s="138" t="s">
        <v>21</v>
      </c>
      <c r="D1405" s="146" t="s">
        <v>441</v>
      </c>
      <c r="E1405" s="146" t="s">
        <v>13103</v>
      </c>
      <c r="F1405" s="146" t="s">
        <v>143</v>
      </c>
      <c r="G1405" s="146">
        <v>16</v>
      </c>
      <c r="H1405" s="146" t="s">
        <v>18442</v>
      </c>
      <c r="I1405" s="146" t="s">
        <v>18443</v>
      </c>
      <c r="J1405" s="146">
        <v>18269154962</v>
      </c>
      <c r="K1405" s="146" t="s">
        <v>27</v>
      </c>
      <c r="L1405" s="158">
        <v>44398</v>
      </c>
      <c r="M1405" s="146" t="s">
        <v>1303</v>
      </c>
      <c r="N1405" s="146"/>
      <c r="O1405" s="158"/>
      <c r="P1405" s="146"/>
      <c r="Q1405" s="146"/>
      <c r="R1405" s="146"/>
      <c r="S1405" s="139" t="s">
        <v>13102</v>
      </c>
      <c r="T1405" s="146"/>
      <c r="Z1405" s="130" t="str">
        <f t="shared" si="22"/>
        <v>20(6)蒙秋艳</v>
      </c>
    </row>
    <row r="1406" ht="19.5" customHeight="1" spans="1:26">
      <c r="A1406" s="138">
        <v>1403</v>
      </c>
      <c r="B1406" s="138" t="s">
        <v>13029</v>
      </c>
      <c r="C1406" s="138" t="s">
        <v>21</v>
      </c>
      <c r="D1406" s="146" t="s">
        <v>441</v>
      </c>
      <c r="E1406" s="157" t="s">
        <v>13030</v>
      </c>
      <c r="F1406" s="157" t="s">
        <v>143</v>
      </c>
      <c r="G1406" s="146">
        <v>16</v>
      </c>
      <c r="H1406" s="157" t="s">
        <v>18444</v>
      </c>
      <c r="I1406" s="157" t="s">
        <v>13031</v>
      </c>
      <c r="J1406" s="146">
        <v>18070860457</v>
      </c>
      <c r="K1406" s="157" t="s">
        <v>27</v>
      </c>
      <c r="L1406" s="158">
        <v>44396</v>
      </c>
      <c r="M1406" s="157" t="s">
        <v>139</v>
      </c>
      <c r="N1406" s="157"/>
      <c r="O1406" s="158"/>
      <c r="P1406" s="146"/>
      <c r="Q1406" s="157"/>
      <c r="R1406" s="146"/>
      <c r="S1406" s="139" t="s">
        <v>13029</v>
      </c>
      <c r="T1406" s="146"/>
      <c r="Z1406" s="130" t="str">
        <f t="shared" si="22"/>
        <v>20(6)黄荣化</v>
      </c>
    </row>
    <row r="1407" ht="19.5" customHeight="1" spans="1:26">
      <c r="A1407" s="138">
        <v>1404</v>
      </c>
      <c r="B1407" s="138" t="s">
        <v>13216</v>
      </c>
      <c r="C1407" s="138" t="s">
        <v>21</v>
      </c>
      <c r="D1407" s="146" t="s">
        <v>441</v>
      </c>
      <c r="E1407" s="157" t="s">
        <v>13217</v>
      </c>
      <c r="F1407" s="157" t="s">
        <v>24</v>
      </c>
      <c r="G1407" s="146">
        <v>16</v>
      </c>
      <c r="H1407" s="146" t="s">
        <v>18445</v>
      </c>
      <c r="I1407" s="215" t="s">
        <v>13219</v>
      </c>
      <c r="J1407" s="146"/>
      <c r="K1407" s="157" t="s">
        <v>27</v>
      </c>
      <c r="L1407" s="159">
        <v>44394</v>
      </c>
      <c r="M1407" s="157" t="s">
        <v>28</v>
      </c>
      <c r="N1407" s="157" t="s">
        <v>27</v>
      </c>
      <c r="O1407" s="158">
        <v>44415</v>
      </c>
      <c r="P1407" s="146" t="s">
        <v>185</v>
      </c>
      <c r="Q1407" s="157"/>
      <c r="R1407" s="146"/>
      <c r="S1407" s="139" t="s">
        <v>13216</v>
      </c>
      <c r="T1407" s="146"/>
      <c r="Z1407" s="130" t="str">
        <f t="shared" si="22"/>
        <v>20(6)韦启源</v>
      </c>
    </row>
    <row r="1408" ht="19.5" customHeight="1" spans="1:26">
      <c r="A1408" s="138">
        <v>1405</v>
      </c>
      <c r="B1408" s="138" t="s">
        <v>13269</v>
      </c>
      <c r="C1408" s="138" t="s">
        <v>21</v>
      </c>
      <c r="D1408" s="146" t="s">
        <v>446</v>
      </c>
      <c r="E1408" s="157" t="s">
        <v>13270</v>
      </c>
      <c r="F1408" s="157" t="s">
        <v>143</v>
      </c>
      <c r="G1408" s="146">
        <v>17</v>
      </c>
      <c r="H1408" s="157" t="s">
        <v>18446</v>
      </c>
      <c r="I1408" s="157" t="s">
        <v>13272</v>
      </c>
      <c r="J1408" s="146" t="s">
        <v>18447</v>
      </c>
      <c r="K1408" s="157" t="s">
        <v>27</v>
      </c>
      <c r="L1408" s="158">
        <v>44395</v>
      </c>
      <c r="M1408" s="157" t="s">
        <v>28</v>
      </c>
      <c r="N1408" s="157" t="s">
        <v>30</v>
      </c>
      <c r="O1408" s="158"/>
      <c r="P1408" s="146"/>
      <c r="Q1408" s="157"/>
      <c r="R1408" s="146"/>
      <c r="S1408" s="139" t="s">
        <v>13269</v>
      </c>
      <c r="T1408" s="146"/>
      <c r="Z1408" s="130" t="str">
        <f t="shared" si="22"/>
        <v>20(7)韦雪玲</v>
      </c>
    </row>
    <row r="1409" ht="19.5" customHeight="1" spans="1:26">
      <c r="A1409" s="138">
        <v>1406</v>
      </c>
      <c r="B1409" s="138" t="s">
        <v>13275</v>
      </c>
      <c r="C1409" s="138" t="s">
        <v>21</v>
      </c>
      <c r="D1409" s="146" t="s">
        <v>446</v>
      </c>
      <c r="E1409" s="146" t="s">
        <v>13276</v>
      </c>
      <c r="F1409" s="146" t="s">
        <v>24</v>
      </c>
      <c r="G1409" s="146">
        <v>16</v>
      </c>
      <c r="H1409" s="157" t="s">
        <v>13277</v>
      </c>
      <c r="I1409" s="146" t="s">
        <v>7410</v>
      </c>
      <c r="J1409" s="146" t="s">
        <v>18448</v>
      </c>
      <c r="K1409" s="146" t="s">
        <v>27</v>
      </c>
      <c r="L1409" s="158">
        <v>44396</v>
      </c>
      <c r="M1409" s="146" t="s">
        <v>133</v>
      </c>
      <c r="N1409" s="157" t="s">
        <v>30</v>
      </c>
      <c r="O1409" s="158"/>
      <c r="P1409" s="146"/>
      <c r="Q1409" s="146"/>
      <c r="R1409" s="146"/>
      <c r="S1409" s="139" t="s">
        <v>13275</v>
      </c>
      <c r="T1409" s="146"/>
      <c r="Z1409" s="130" t="str">
        <f t="shared" si="22"/>
        <v>20(7)蒙金波</v>
      </c>
    </row>
    <row r="1410" ht="19.5" customHeight="1" spans="1:26">
      <c r="A1410" s="138">
        <v>1407</v>
      </c>
      <c r="B1410" s="138" t="s">
        <v>13278</v>
      </c>
      <c r="C1410" s="138" t="s">
        <v>21</v>
      </c>
      <c r="D1410" s="146" t="s">
        <v>446</v>
      </c>
      <c r="E1410" s="157" t="s">
        <v>13279</v>
      </c>
      <c r="F1410" s="157" t="s">
        <v>143</v>
      </c>
      <c r="G1410" s="146">
        <v>16</v>
      </c>
      <c r="H1410" s="157" t="s">
        <v>18449</v>
      </c>
      <c r="I1410" s="157" t="s">
        <v>13281</v>
      </c>
      <c r="J1410" s="146" t="s">
        <v>18450</v>
      </c>
      <c r="K1410" s="157" t="s">
        <v>27</v>
      </c>
      <c r="L1410" s="158">
        <v>44427</v>
      </c>
      <c r="M1410" s="157" t="s">
        <v>28</v>
      </c>
      <c r="N1410" s="157" t="s">
        <v>30</v>
      </c>
      <c r="O1410" s="158"/>
      <c r="P1410" s="146"/>
      <c r="Q1410" s="157"/>
      <c r="R1410" s="146"/>
      <c r="S1410" s="139" t="s">
        <v>13278</v>
      </c>
      <c r="T1410" s="146"/>
      <c r="Z1410" s="130" t="str">
        <f t="shared" si="22"/>
        <v>20(7)韦月霞</v>
      </c>
    </row>
    <row r="1411" ht="19.5" customHeight="1" spans="1:26">
      <c r="A1411" s="138">
        <v>1408</v>
      </c>
      <c r="B1411" s="138" t="s">
        <v>13282</v>
      </c>
      <c r="C1411" s="138" t="s">
        <v>21</v>
      </c>
      <c r="D1411" s="146" t="s">
        <v>446</v>
      </c>
      <c r="E1411" s="157" t="s">
        <v>13283</v>
      </c>
      <c r="F1411" s="157" t="s">
        <v>24</v>
      </c>
      <c r="G1411" s="146">
        <v>15</v>
      </c>
      <c r="H1411" s="157" t="s">
        <v>18451</v>
      </c>
      <c r="I1411" s="157" t="s">
        <v>9302</v>
      </c>
      <c r="J1411" s="146" t="s">
        <v>18452</v>
      </c>
      <c r="K1411" s="157" t="s">
        <v>27</v>
      </c>
      <c r="L1411" s="158">
        <v>44395</v>
      </c>
      <c r="M1411" s="157" t="s">
        <v>4894</v>
      </c>
      <c r="N1411" s="157" t="s">
        <v>27</v>
      </c>
      <c r="O1411" s="158">
        <v>44417</v>
      </c>
      <c r="P1411" s="146" t="s">
        <v>13285</v>
      </c>
      <c r="Q1411" s="157"/>
      <c r="R1411" s="146"/>
      <c r="S1411" s="139" t="s">
        <v>13282</v>
      </c>
      <c r="T1411" s="146"/>
      <c r="Z1411" s="130" t="str">
        <f t="shared" si="22"/>
        <v>20(7)蒙景文</v>
      </c>
    </row>
    <row r="1412" ht="19.5" customHeight="1" spans="1:26">
      <c r="A1412" s="138">
        <v>1409</v>
      </c>
      <c r="B1412" s="138" t="s">
        <v>13286</v>
      </c>
      <c r="C1412" s="138" t="s">
        <v>21</v>
      </c>
      <c r="D1412" s="146" t="s">
        <v>446</v>
      </c>
      <c r="E1412" s="157" t="s">
        <v>13287</v>
      </c>
      <c r="F1412" s="157" t="s">
        <v>24</v>
      </c>
      <c r="G1412" s="146">
        <v>17</v>
      </c>
      <c r="H1412" s="157" t="s">
        <v>13288</v>
      </c>
      <c r="I1412" s="157" t="s">
        <v>13289</v>
      </c>
      <c r="J1412" s="146" t="s">
        <v>18453</v>
      </c>
      <c r="K1412" s="157" t="s">
        <v>27</v>
      </c>
      <c r="L1412" s="158">
        <v>44394</v>
      </c>
      <c r="M1412" s="157" t="s">
        <v>28</v>
      </c>
      <c r="N1412" s="157" t="s">
        <v>30</v>
      </c>
      <c r="O1412" s="158"/>
      <c r="P1412" s="146"/>
      <c r="Q1412" s="157"/>
      <c r="R1412" s="146"/>
      <c r="S1412" s="139" t="s">
        <v>13286</v>
      </c>
      <c r="T1412" s="146"/>
      <c r="Z1412" s="130" t="str">
        <f t="shared" si="22"/>
        <v>20(7)班礼强</v>
      </c>
    </row>
    <row r="1413" ht="19.5" customHeight="1" spans="1:26">
      <c r="A1413" s="138">
        <v>1410</v>
      </c>
      <c r="B1413" s="138" t="s">
        <v>13290</v>
      </c>
      <c r="C1413" s="138" t="s">
        <v>21</v>
      </c>
      <c r="D1413" s="146" t="s">
        <v>446</v>
      </c>
      <c r="E1413" s="157" t="s">
        <v>13291</v>
      </c>
      <c r="F1413" s="157" t="s">
        <v>24</v>
      </c>
      <c r="G1413" s="146">
        <v>17</v>
      </c>
      <c r="H1413" s="157" t="s">
        <v>18454</v>
      </c>
      <c r="I1413" s="157" t="s">
        <v>13293</v>
      </c>
      <c r="J1413" s="146" t="s">
        <v>18455</v>
      </c>
      <c r="K1413" s="157" t="s">
        <v>27</v>
      </c>
      <c r="L1413" s="158">
        <v>44394</v>
      </c>
      <c r="M1413" s="157" t="s">
        <v>4299</v>
      </c>
      <c r="N1413" s="157" t="s">
        <v>27</v>
      </c>
      <c r="O1413" s="158">
        <v>44416</v>
      </c>
      <c r="P1413" s="146" t="s">
        <v>4299</v>
      </c>
      <c r="Q1413" s="157"/>
      <c r="R1413" s="146" t="s">
        <v>13294</v>
      </c>
      <c r="S1413" s="139" t="s">
        <v>13290</v>
      </c>
      <c r="T1413" s="146"/>
      <c r="Z1413" s="130" t="str">
        <f t="shared" si="22"/>
        <v>20(7)陈仕龙</v>
      </c>
    </row>
    <row r="1414" ht="19.5" customHeight="1" spans="1:26">
      <c r="A1414" s="138">
        <v>1411</v>
      </c>
      <c r="B1414" s="138" t="s">
        <v>13295</v>
      </c>
      <c r="C1414" s="138" t="s">
        <v>21</v>
      </c>
      <c r="D1414" s="146" t="s">
        <v>446</v>
      </c>
      <c r="E1414" s="157" t="s">
        <v>13296</v>
      </c>
      <c r="F1414" s="157" t="s">
        <v>24</v>
      </c>
      <c r="G1414" s="146">
        <v>16</v>
      </c>
      <c r="H1414" s="157" t="s">
        <v>18456</v>
      </c>
      <c r="I1414" s="157" t="s">
        <v>13298</v>
      </c>
      <c r="J1414" s="146" t="s">
        <v>18457</v>
      </c>
      <c r="K1414" s="157" t="s">
        <v>27</v>
      </c>
      <c r="L1414" s="158">
        <v>44398</v>
      </c>
      <c r="M1414" s="157" t="s">
        <v>29</v>
      </c>
      <c r="N1414" s="157" t="s">
        <v>30</v>
      </c>
      <c r="O1414" s="158"/>
      <c r="P1414" s="146"/>
      <c r="Q1414" s="157"/>
      <c r="R1414" s="146"/>
      <c r="S1414" s="139" t="s">
        <v>13295</v>
      </c>
      <c r="T1414" s="146"/>
      <c r="Z1414" s="130" t="str">
        <f t="shared" si="22"/>
        <v>20(7)谷忠卓</v>
      </c>
    </row>
    <row r="1415" ht="19.5" customHeight="1" spans="1:26">
      <c r="A1415" s="138">
        <v>1412</v>
      </c>
      <c r="B1415" s="138" t="s">
        <v>13305</v>
      </c>
      <c r="C1415" s="138" t="s">
        <v>21</v>
      </c>
      <c r="D1415" s="146" t="s">
        <v>446</v>
      </c>
      <c r="E1415" s="157" t="s">
        <v>13306</v>
      </c>
      <c r="F1415" s="157" t="s">
        <v>143</v>
      </c>
      <c r="G1415" s="146">
        <v>17</v>
      </c>
      <c r="H1415" s="146" t="s">
        <v>13307</v>
      </c>
      <c r="I1415" s="157" t="s">
        <v>13308</v>
      </c>
      <c r="J1415" s="146" t="s">
        <v>18458</v>
      </c>
      <c r="K1415" s="157" t="s">
        <v>27</v>
      </c>
      <c r="L1415" s="158">
        <v>44402</v>
      </c>
      <c r="M1415" s="157" t="s">
        <v>5175</v>
      </c>
      <c r="N1415" s="157" t="s">
        <v>30</v>
      </c>
      <c r="O1415" s="158"/>
      <c r="P1415" s="146"/>
      <c r="Q1415" s="157"/>
      <c r="R1415" s="146"/>
      <c r="S1415" s="139" t="s">
        <v>13305</v>
      </c>
      <c r="T1415" s="146"/>
      <c r="Z1415" s="130" t="str">
        <f t="shared" ref="Z1415:Z1478" si="23">D1415:D5996&amp;E1415:E5996</f>
        <v>20(7)蓝小棉</v>
      </c>
    </row>
    <row r="1416" ht="19.5" customHeight="1" spans="1:26">
      <c r="A1416" s="138">
        <v>1413</v>
      </c>
      <c r="B1416" s="138" t="s">
        <v>13309</v>
      </c>
      <c r="C1416" s="138" t="s">
        <v>21</v>
      </c>
      <c r="D1416" s="146" t="s">
        <v>446</v>
      </c>
      <c r="E1416" s="157" t="s">
        <v>13310</v>
      </c>
      <c r="F1416" s="157" t="s">
        <v>143</v>
      </c>
      <c r="G1416" s="146">
        <v>15</v>
      </c>
      <c r="H1416" s="157" t="s">
        <v>13311</v>
      </c>
      <c r="I1416" s="157" t="s">
        <v>13312</v>
      </c>
      <c r="J1416" s="146" t="s">
        <v>18459</v>
      </c>
      <c r="K1416" s="157" t="s">
        <v>27</v>
      </c>
      <c r="L1416" s="158">
        <v>44395</v>
      </c>
      <c r="M1416" s="146" t="s">
        <v>5307</v>
      </c>
      <c r="N1416" s="146" t="s">
        <v>30</v>
      </c>
      <c r="O1416" s="158"/>
      <c r="P1416" s="146"/>
      <c r="Q1416" s="157"/>
      <c r="R1416" s="157"/>
      <c r="S1416" s="139" t="s">
        <v>13309</v>
      </c>
      <c r="T1416" s="157"/>
      <c r="Z1416" s="130" t="str">
        <f t="shared" si="23"/>
        <v>20(7)陆小早</v>
      </c>
    </row>
    <row r="1417" ht="19.5" customHeight="1" spans="1:26">
      <c r="A1417" s="138">
        <v>1414</v>
      </c>
      <c r="B1417" s="138" t="s">
        <v>13313</v>
      </c>
      <c r="C1417" s="138" t="s">
        <v>21</v>
      </c>
      <c r="D1417" s="146" t="s">
        <v>446</v>
      </c>
      <c r="E1417" s="157" t="s">
        <v>13314</v>
      </c>
      <c r="F1417" s="157" t="s">
        <v>24</v>
      </c>
      <c r="G1417" s="146">
        <v>16</v>
      </c>
      <c r="H1417" s="157" t="s">
        <v>18460</v>
      </c>
      <c r="I1417" s="157" t="s">
        <v>13316</v>
      </c>
      <c r="J1417" s="146" t="s">
        <v>18461</v>
      </c>
      <c r="K1417" s="157" t="s">
        <v>27</v>
      </c>
      <c r="L1417" s="158">
        <v>44394</v>
      </c>
      <c r="M1417" s="146" t="s">
        <v>28</v>
      </c>
      <c r="N1417" s="146" t="s">
        <v>30</v>
      </c>
      <c r="O1417" s="158"/>
      <c r="P1417" s="146"/>
      <c r="Q1417" s="157"/>
      <c r="R1417" s="146"/>
      <c r="S1417" s="139" t="s">
        <v>13313</v>
      </c>
      <c r="T1417" s="146"/>
      <c r="Z1417" s="130" t="str">
        <f t="shared" si="23"/>
        <v>20(7)蒙辉豪</v>
      </c>
    </row>
    <row r="1418" ht="19.5" customHeight="1" spans="1:26">
      <c r="A1418" s="138">
        <v>1415</v>
      </c>
      <c r="B1418" s="138" t="s">
        <v>13317</v>
      </c>
      <c r="C1418" s="138" t="s">
        <v>21</v>
      </c>
      <c r="D1418" s="146" t="s">
        <v>446</v>
      </c>
      <c r="E1418" s="157" t="s">
        <v>13318</v>
      </c>
      <c r="F1418" s="157" t="s">
        <v>143</v>
      </c>
      <c r="G1418" s="146">
        <v>17</v>
      </c>
      <c r="H1418" s="157" t="s">
        <v>18462</v>
      </c>
      <c r="I1418" s="157" t="s">
        <v>13320</v>
      </c>
      <c r="J1418" s="146" t="s">
        <v>18463</v>
      </c>
      <c r="K1418" s="157" t="s">
        <v>27</v>
      </c>
      <c r="L1418" s="158">
        <v>44395</v>
      </c>
      <c r="M1418" s="157" t="s">
        <v>1352</v>
      </c>
      <c r="N1418" s="157" t="s">
        <v>30</v>
      </c>
      <c r="O1418" s="158"/>
      <c r="P1418" s="146"/>
      <c r="Q1418" s="157"/>
      <c r="R1418" s="146"/>
      <c r="S1418" s="139" t="s">
        <v>13317</v>
      </c>
      <c r="T1418" s="146"/>
      <c r="Z1418" s="130" t="str">
        <f t="shared" si="23"/>
        <v>20(7)蒙香梅</v>
      </c>
    </row>
    <row r="1419" ht="19.5" customHeight="1" spans="1:26">
      <c r="A1419" s="138">
        <v>1416</v>
      </c>
      <c r="B1419" s="138" t="s">
        <v>13321</v>
      </c>
      <c r="C1419" s="138" t="s">
        <v>21</v>
      </c>
      <c r="D1419" s="146" t="s">
        <v>446</v>
      </c>
      <c r="E1419" s="157" t="s">
        <v>13322</v>
      </c>
      <c r="F1419" s="157" t="s">
        <v>143</v>
      </c>
      <c r="G1419" s="146">
        <v>17</v>
      </c>
      <c r="H1419" s="157" t="s">
        <v>18464</v>
      </c>
      <c r="I1419" s="157" t="s">
        <v>13324</v>
      </c>
      <c r="J1419" s="146" t="s">
        <v>18465</v>
      </c>
      <c r="K1419" s="157" t="s">
        <v>27</v>
      </c>
      <c r="L1419" s="158">
        <v>44397</v>
      </c>
      <c r="M1419" s="157" t="s">
        <v>13325</v>
      </c>
      <c r="N1419" s="157" t="s">
        <v>30</v>
      </c>
      <c r="O1419" s="158"/>
      <c r="P1419" s="146"/>
      <c r="Q1419" s="157"/>
      <c r="R1419" s="146"/>
      <c r="S1419" s="139" t="s">
        <v>13321</v>
      </c>
      <c r="T1419" s="146"/>
      <c r="Z1419" s="130" t="str">
        <f t="shared" si="23"/>
        <v>20(7)蒙炫熺</v>
      </c>
    </row>
    <row r="1420" ht="19.5" customHeight="1" spans="1:26">
      <c r="A1420" s="138">
        <v>1417</v>
      </c>
      <c r="B1420" s="138" t="s">
        <v>13326</v>
      </c>
      <c r="C1420" s="138" t="s">
        <v>21</v>
      </c>
      <c r="D1420" s="146" t="s">
        <v>446</v>
      </c>
      <c r="E1420" s="146" t="s">
        <v>13327</v>
      </c>
      <c r="F1420" s="146" t="s">
        <v>24</v>
      </c>
      <c r="G1420" s="146">
        <v>16</v>
      </c>
      <c r="H1420" s="146" t="s">
        <v>13328</v>
      </c>
      <c r="I1420" s="146" t="s">
        <v>13329</v>
      </c>
      <c r="J1420" s="146" t="s">
        <v>18466</v>
      </c>
      <c r="K1420" s="146" t="s">
        <v>27</v>
      </c>
      <c r="L1420" s="158">
        <v>44403</v>
      </c>
      <c r="M1420" s="146" t="s">
        <v>1273</v>
      </c>
      <c r="N1420" s="146" t="s">
        <v>30</v>
      </c>
      <c r="O1420" s="158"/>
      <c r="P1420" s="146"/>
      <c r="Q1420" s="146"/>
      <c r="R1420" s="146" t="s">
        <v>13330</v>
      </c>
      <c r="S1420" s="139" t="s">
        <v>13326</v>
      </c>
      <c r="T1420" s="146"/>
      <c r="U1420" s="130">
        <v>2007</v>
      </c>
      <c r="Z1420" s="130" t="str">
        <f t="shared" si="23"/>
        <v>20(7)蒙周</v>
      </c>
    </row>
    <row r="1421" ht="19.5" customHeight="1" spans="1:26">
      <c r="A1421" s="138">
        <v>1418</v>
      </c>
      <c r="B1421" s="138" t="s">
        <v>13331</v>
      </c>
      <c r="C1421" s="138" t="s">
        <v>21</v>
      </c>
      <c r="D1421" s="146" t="s">
        <v>446</v>
      </c>
      <c r="E1421" s="146" t="s">
        <v>13332</v>
      </c>
      <c r="F1421" s="146" t="s">
        <v>143</v>
      </c>
      <c r="G1421" s="146">
        <v>16</v>
      </c>
      <c r="H1421" s="146" t="s">
        <v>18467</v>
      </c>
      <c r="I1421" s="146" t="s">
        <v>13334</v>
      </c>
      <c r="J1421" s="146" t="s">
        <v>18468</v>
      </c>
      <c r="K1421" s="146" t="s">
        <v>27</v>
      </c>
      <c r="L1421" s="158">
        <v>44398</v>
      </c>
      <c r="M1421" s="146" t="s">
        <v>2455</v>
      </c>
      <c r="N1421" s="146" t="s">
        <v>30</v>
      </c>
      <c r="O1421" s="158"/>
      <c r="P1421" s="146"/>
      <c r="Q1421" s="146"/>
      <c r="R1421" s="146"/>
      <c r="S1421" s="139" t="s">
        <v>13331</v>
      </c>
      <c r="T1421" s="146"/>
      <c r="Z1421" s="130" t="str">
        <f t="shared" si="23"/>
        <v>20(7)苏雨</v>
      </c>
    </row>
    <row r="1422" ht="19.5" customHeight="1" spans="1:26">
      <c r="A1422" s="138">
        <v>1419</v>
      </c>
      <c r="B1422" s="138" t="s">
        <v>13335</v>
      </c>
      <c r="C1422" s="138" t="s">
        <v>21</v>
      </c>
      <c r="D1422" s="146" t="s">
        <v>446</v>
      </c>
      <c r="E1422" s="146" t="s">
        <v>13336</v>
      </c>
      <c r="F1422" s="146" t="s">
        <v>24</v>
      </c>
      <c r="G1422" s="146">
        <v>17</v>
      </c>
      <c r="H1422" s="146" t="s">
        <v>18469</v>
      </c>
      <c r="I1422" s="146" t="s">
        <v>13337</v>
      </c>
      <c r="J1422" s="146">
        <v>13531534368</v>
      </c>
      <c r="K1422" s="146" t="s">
        <v>27</v>
      </c>
      <c r="L1422" s="158">
        <v>44395</v>
      </c>
      <c r="M1422" s="146" t="s">
        <v>98</v>
      </c>
      <c r="N1422" s="146" t="s">
        <v>30</v>
      </c>
      <c r="O1422" s="158"/>
      <c r="P1422" s="146"/>
      <c r="Q1422" s="146" t="s">
        <v>30</v>
      </c>
      <c r="R1422" s="146"/>
      <c r="S1422" s="139" t="s">
        <v>13335</v>
      </c>
      <c r="T1422" s="146"/>
      <c r="Z1422" s="130" t="str">
        <f t="shared" si="23"/>
        <v>20(7)覃家喜</v>
      </c>
    </row>
    <row r="1423" ht="19.5" customHeight="1" spans="1:26">
      <c r="A1423" s="138">
        <v>1420</v>
      </c>
      <c r="B1423" s="138" t="s">
        <v>13338</v>
      </c>
      <c r="C1423" s="138" t="s">
        <v>21</v>
      </c>
      <c r="D1423" s="146" t="s">
        <v>446</v>
      </c>
      <c r="E1423" s="146" t="s">
        <v>13339</v>
      </c>
      <c r="F1423" s="146" t="s">
        <v>24</v>
      </c>
      <c r="G1423" s="146">
        <v>16</v>
      </c>
      <c r="H1423" s="146" t="s">
        <v>3323</v>
      </c>
      <c r="I1423" s="146" t="s">
        <v>3324</v>
      </c>
      <c r="J1423" s="146" t="s">
        <v>3325</v>
      </c>
      <c r="K1423" s="146" t="s">
        <v>27</v>
      </c>
      <c r="L1423" s="158">
        <v>44415</v>
      </c>
      <c r="M1423" s="146" t="s">
        <v>3326</v>
      </c>
      <c r="N1423" s="146" t="s">
        <v>30</v>
      </c>
      <c r="O1423" s="158"/>
      <c r="P1423" s="146"/>
      <c r="Q1423" s="146"/>
      <c r="R1423" s="146"/>
      <c r="S1423" s="139" t="s">
        <v>13338</v>
      </c>
      <c r="T1423" s="146"/>
      <c r="Z1423" s="130" t="str">
        <f t="shared" si="23"/>
        <v>20(7)覃利</v>
      </c>
    </row>
    <row r="1424" ht="19.5" customHeight="1" spans="1:26">
      <c r="A1424" s="138">
        <v>1421</v>
      </c>
      <c r="B1424" s="138" t="s">
        <v>13340</v>
      </c>
      <c r="C1424" s="138" t="s">
        <v>21</v>
      </c>
      <c r="D1424" s="146" t="s">
        <v>446</v>
      </c>
      <c r="E1424" s="146" t="s">
        <v>13341</v>
      </c>
      <c r="F1424" s="146" t="s">
        <v>24</v>
      </c>
      <c r="G1424" s="146">
        <v>16</v>
      </c>
      <c r="H1424" s="146" t="s">
        <v>18470</v>
      </c>
      <c r="I1424" s="146" t="s">
        <v>13342</v>
      </c>
      <c r="J1424" s="146" t="s">
        <v>18471</v>
      </c>
      <c r="K1424" s="146" t="s">
        <v>27</v>
      </c>
      <c r="L1424" s="158">
        <v>44395</v>
      </c>
      <c r="M1424" s="146" t="s">
        <v>98</v>
      </c>
      <c r="N1424" s="146" t="s">
        <v>30</v>
      </c>
      <c r="O1424" s="158"/>
      <c r="P1424" s="146"/>
      <c r="Q1424" s="146" t="s">
        <v>30</v>
      </c>
      <c r="R1424" s="146"/>
      <c r="S1424" s="139" t="s">
        <v>13340</v>
      </c>
      <c r="T1424" s="146"/>
      <c r="Z1424" s="130" t="str">
        <f t="shared" si="23"/>
        <v>20(7)唐秀璜</v>
      </c>
    </row>
    <row r="1425" ht="19.5" customHeight="1" spans="1:26">
      <c r="A1425" s="138">
        <v>1422</v>
      </c>
      <c r="B1425" s="138" t="s">
        <v>13343</v>
      </c>
      <c r="C1425" s="138" t="s">
        <v>21</v>
      </c>
      <c r="D1425" s="146" t="s">
        <v>446</v>
      </c>
      <c r="E1425" s="146" t="s">
        <v>13344</v>
      </c>
      <c r="F1425" s="146" t="s">
        <v>143</v>
      </c>
      <c r="G1425" s="146">
        <v>16</v>
      </c>
      <c r="H1425" s="146" t="s">
        <v>18472</v>
      </c>
      <c r="I1425" s="146" t="s">
        <v>13346</v>
      </c>
      <c r="J1425" s="146" t="s">
        <v>18473</v>
      </c>
      <c r="K1425" s="146" t="s">
        <v>27</v>
      </c>
      <c r="L1425" s="158">
        <v>44398</v>
      </c>
      <c r="M1425" s="146" t="s">
        <v>28</v>
      </c>
      <c r="N1425" s="146" t="s">
        <v>30</v>
      </c>
      <c r="O1425" s="158"/>
      <c r="P1425" s="146"/>
      <c r="Q1425" s="146"/>
      <c r="R1425" s="146"/>
      <c r="S1425" s="139" t="s">
        <v>13343</v>
      </c>
      <c r="T1425" s="146"/>
      <c r="Z1425" s="130" t="str">
        <f t="shared" si="23"/>
        <v>20(7)韦彬钰</v>
      </c>
    </row>
    <row r="1426" ht="19.5" customHeight="1" spans="1:26">
      <c r="A1426" s="138">
        <v>1423</v>
      </c>
      <c r="B1426" s="138" t="s">
        <v>13347</v>
      </c>
      <c r="C1426" s="138" t="s">
        <v>21</v>
      </c>
      <c r="D1426" s="146" t="s">
        <v>446</v>
      </c>
      <c r="E1426" s="146" t="s">
        <v>13348</v>
      </c>
      <c r="F1426" s="146" t="s">
        <v>143</v>
      </c>
      <c r="G1426" s="146">
        <v>16</v>
      </c>
      <c r="H1426" s="146" t="s">
        <v>18474</v>
      </c>
      <c r="I1426" s="146" t="s">
        <v>13350</v>
      </c>
      <c r="J1426" s="146" t="s">
        <v>18475</v>
      </c>
      <c r="K1426" s="146" t="s">
        <v>27</v>
      </c>
      <c r="L1426" s="158">
        <v>44396</v>
      </c>
      <c r="M1426" s="146" t="s">
        <v>28</v>
      </c>
      <c r="N1426" s="146" t="s">
        <v>30</v>
      </c>
      <c r="O1426" s="158"/>
      <c r="P1426" s="146"/>
      <c r="Q1426" s="146"/>
      <c r="R1426" s="146"/>
      <c r="S1426" s="139" t="s">
        <v>13347</v>
      </c>
      <c r="T1426" s="146"/>
      <c r="Z1426" s="130" t="str">
        <f t="shared" si="23"/>
        <v>20(7)韦春彬</v>
      </c>
    </row>
    <row r="1427" ht="19.5" customHeight="1" spans="1:26">
      <c r="A1427" s="138">
        <v>1424</v>
      </c>
      <c r="B1427" s="138" t="s">
        <v>13351</v>
      </c>
      <c r="C1427" s="138" t="s">
        <v>21</v>
      </c>
      <c r="D1427" s="146" t="s">
        <v>446</v>
      </c>
      <c r="E1427" s="146" t="s">
        <v>13352</v>
      </c>
      <c r="F1427" s="146" t="s">
        <v>24</v>
      </c>
      <c r="G1427" s="146">
        <v>16</v>
      </c>
      <c r="H1427" s="146" t="s">
        <v>8738</v>
      </c>
      <c r="I1427" s="146" t="s">
        <v>13353</v>
      </c>
      <c r="J1427" s="146" t="s">
        <v>18476</v>
      </c>
      <c r="K1427" s="146" t="s">
        <v>27</v>
      </c>
      <c r="L1427" s="158">
        <v>44412</v>
      </c>
      <c r="M1427" s="146" t="s">
        <v>13354</v>
      </c>
      <c r="N1427" s="146" t="s">
        <v>30</v>
      </c>
      <c r="O1427" s="158"/>
      <c r="P1427" s="146"/>
      <c r="Q1427" s="146" t="s">
        <v>30</v>
      </c>
      <c r="R1427" s="146" t="s">
        <v>13355</v>
      </c>
      <c r="S1427" s="139" t="s">
        <v>13351</v>
      </c>
      <c r="T1427" s="146"/>
      <c r="U1427" s="130">
        <v>2007</v>
      </c>
      <c r="Z1427" s="130" t="str">
        <f t="shared" si="23"/>
        <v>20(7)韦国宝</v>
      </c>
    </row>
    <row r="1428" ht="19.5" customHeight="1" spans="1:26">
      <c r="A1428" s="138">
        <v>1425</v>
      </c>
      <c r="B1428" s="138" t="s">
        <v>13356</v>
      </c>
      <c r="C1428" s="138" t="s">
        <v>21</v>
      </c>
      <c r="D1428" s="146" t="s">
        <v>446</v>
      </c>
      <c r="E1428" s="146" t="s">
        <v>13357</v>
      </c>
      <c r="F1428" s="146" t="s">
        <v>143</v>
      </c>
      <c r="G1428" s="146">
        <v>15</v>
      </c>
      <c r="H1428" s="146" t="s">
        <v>13358</v>
      </c>
      <c r="I1428" s="146" t="s">
        <v>3509</v>
      </c>
      <c r="J1428" s="146" t="s">
        <v>18477</v>
      </c>
      <c r="K1428" s="146" t="s">
        <v>27</v>
      </c>
      <c r="L1428" s="158">
        <v>44396</v>
      </c>
      <c r="M1428" s="146" t="s">
        <v>6184</v>
      </c>
      <c r="N1428" s="146" t="s">
        <v>30</v>
      </c>
      <c r="O1428" s="158"/>
      <c r="P1428" s="146"/>
      <c r="Q1428" s="146" t="s">
        <v>30</v>
      </c>
      <c r="R1428" s="146"/>
      <c r="S1428" s="139" t="s">
        <v>13356</v>
      </c>
      <c r="T1428" s="146"/>
      <c r="Z1428" s="130" t="str">
        <f t="shared" si="23"/>
        <v>20(7)韦枚玲</v>
      </c>
    </row>
    <row r="1429" ht="19.5" customHeight="1" spans="1:26">
      <c r="A1429" s="138">
        <v>1426</v>
      </c>
      <c r="B1429" s="138" t="s">
        <v>13359</v>
      </c>
      <c r="C1429" s="138" t="s">
        <v>21</v>
      </c>
      <c r="D1429" s="146" t="s">
        <v>446</v>
      </c>
      <c r="E1429" s="146" t="s">
        <v>13360</v>
      </c>
      <c r="F1429" s="146" t="s">
        <v>24</v>
      </c>
      <c r="G1429" s="146">
        <v>16</v>
      </c>
      <c r="H1429" s="146" t="s">
        <v>13361</v>
      </c>
      <c r="I1429" s="146" t="s">
        <v>13362</v>
      </c>
      <c r="J1429" s="146" t="s">
        <v>18478</v>
      </c>
      <c r="K1429" s="146" t="s">
        <v>27</v>
      </c>
      <c r="L1429" s="158">
        <v>44399</v>
      </c>
      <c r="M1429" s="146" t="s">
        <v>28</v>
      </c>
      <c r="N1429" s="146" t="s">
        <v>30</v>
      </c>
      <c r="O1429" s="158"/>
      <c r="P1429" s="146"/>
      <c r="Q1429" s="146"/>
      <c r="R1429" s="146"/>
      <c r="S1429" s="139" t="s">
        <v>13359</v>
      </c>
      <c r="T1429" s="146"/>
      <c r="Z1429" s="130" t="str">
        <f t="shared" si="23"/>
        <v>20(7)韦敏圣</v>
      </c>
    </row>
    <row r="1430" ht="19.5" customHeight="1" spans="1:26">
      <c r="A1430" s="138">
        <v>1427</v>
      </c>
      <c r="B1430" s="138" t="s">
        <v>13363</v>
      </c>
      <c r="C1430" s="138" t="s">
        <v>21</v>
      </c>
      <c r="D1430" s="146" t="s">
        <v>446</v>
      </c>
      <c r="E1430" s="146" t="s">
        <v>13364</v>
      </c>
      <c r="F1430" s="146" t="s">
        <v>24</v>
      </c>
      <c r="G1430" s="146">
        <v>17</v>
      </c>
      <c r="H1430" s="146" t="s">
        <v>6689</v>
      </c>
      <c r="I1430" s="146" t="s">
        <v>7423</v>
      </c>
      <c r="J1430" s="146" t="s">
        <v>18479</v>
      </c>
      <c r="K1430" s="146" t="s">
        <v>27</v>
      </c>
      <c r="L1430" s="158">
        <v>44395</v>
      </c>
      <c r="M1430" s="146" t="s">
        <v>2747</v>
      </c>
      <c r="N1430" s="146" t="s">
        <v>27</v>
      </c>
      <c r="O1430" s="158"/>
      <c r="P1430" s="146"/>
      <c r="Q1430" s="146" t="s">
        <v>30</v>
      </c>
      <c r="R1430" s="146" t="s">
        <v>13365</v>
      </c>
      <c r="S1430" s="139" t="s">
        <v>13363</v>
      </c>
      <c r="T1430" s="146"/>
      <c r="U1430" s="130">
        <v>2007</v>
      </c>
      <c r="Z1430" s="130" t="str">
        <f t="shared" si="23"/>
        <v>20(7)韦胜</v>
      </c>
    </row>
    <row r="1431" ht="19.5" customHeight="1" spans="1:26">
      <c r="A1431" s="138">
        <v>1428</v>
      </c>
      <c r="B1431" s="138" t="s">
        <v>13366</v>
      </c>
      <c r="C1431" s="138" t="s">
        <v>21</v>
      </c>
      <c r="D1431" s="146" t="s">
        <v>446</v>
      </c>
      <c r="E1431" s="146" t="s">
        <v>13367</v>
      </c>
      <c r="F1431" s="146" t="s">
        <v>24</v>
      </c>
      <c r="G1431" s="146">
        <v>16</v>
      </c>
      <c r="H1431" s="146" t="s">
        <v>18480</v>
      </c>
      <c r="I1431" s="146" t="s">
        <v>13369</v>
      </c>
      <c r="J1431" s="146" t="s">
        <v>18481</v>
      </c>
      <c r="K1431" s="146" t="s">
        <v>27</v>
      </c>
      <c r="L1431" s="158">
        <v>44398</v>
      </c>
      <c r="M1431" s="146" t="s">
        <v>29</v>
      </c>
      <c r="N1431" s="146" t="s">
        <v>30</v>
      </c>
      <c r="O1431" s="158"/>
      <c r="P1431" s="146"/>
      <c r="Q1431" s="146"/>
      <c r="R1431" s="146"/>
      <c r="S1431" s="139" t="s">
        <v>13366</v>
      </c>
      <c r="T1431" s="146"/>
      <c r="Z1431" s="130" t="str">
        <f t="shared" si="23"/>
        <v>20(7)韦雄盛</v>
      </c>
    </row>
    <row r="1432" ht="19.5" customHeight="1" spans="1:26">
      <c r="A1432" s="138">
        <v>1429</v>
      </c>
      <c r="B1432" s="138" t="s">
        <v>13370</v>
      </c>
      <c r="C1432" s="138" t="s">
        <v>21</v>
      </c>
      <c r="D1432" s="146" t="s">
        <v>446</v>
      </c>
      <c r="E1432" s="146" t="s">
        <v>13371</v>
      </c>
      <c r="F1432" s="146" t="s">
        <v>24</v>
      </c>
      <c r="G1432" s="146">
        <v>16</v>
      </c>
      <c r="H1432" s="146" t="s">
        <v>13372</v>
      </c>
      <c r="I1432" s="146" t="s">
        <v>13373</v>
      </c>
      <c r="J1432" s="146" t="s">
        <v>18482</v>
      </c>
      <c r="K1432" s="146" t="s">
        <v>27</v>
      </c>
      <c r="L1432" s="158">
        <v>44414</v>
      </c>
      <c r="M1432" s="146" t="s">
        <v>13374</v>
      </c>
      <c r="N1432" s="146" t="s">
        <v>30</v>
      </c>
      <c r="O1432" s="158"/>
      <c r="P1432" s="146"/>
      <c r="Q1432" s="146" t="s">
        <v>30</v>
      </c>
      <c r="R1432" s="146"/>
      <c r="S1432" s="139" t="s">
        <v>13370</v>
      </c>
      <c r="T1432" s="146"/>
      <c r="Z1432" s="130" t="str">
        <f t="shared" si="23"/>
        <v>20(7)韦卓视</v>
      </c>
    </row>
    <row r="1433" ht="19.5" customHeight="1" spans="1:26">
      <c r="A1433" s="138">
        <v>1430</v>
      </c>
      <c r="B1433" s="138" t="s">
        <v>13380</v>
      </c>
      <c r="C1433" s="138" t="s">
        <v>21</v>
      </c>
      <c r="D1433" s="146" t="s">
        <v>446</v>
      </c>
      <c r="E1433" s="146" t="s">
        <v>13381</v>
      </c>
      <c r="F1433" s="146" t="s">
        <v>24</v>
      </c>
      <c r="G1433" s="146">
        <v>16</v>
      </c>
      <c r="H1433" s="146" t="s">
        <v>13382</v>
      </c>
      <c r="I1433" s="146" t="s">
        <v>13383</v>
      </c>
      <c r="J1433" s="146">
        <v>17776589253</v>
      </c>
      <c r="K1433" s="146" t="s">
        <v>27</v>
      </c>
      <c r="L1433" s="158">
        <v>44396</v>
      </c>
      <c r="M1433" s="146" t="s">
        <v>13384</v>
      </c>
      <c r="N1433" s="146" t="s">
        <v>30</v>
      </c>
      <c r="O1433" s="158"/>
      <c r="P1433" s="146"/>
      <c r="Q1433" s="146" t="s">
        <v>30</v>
      </c>
      <c r="R1433" s="146"/>
      <c r="S1433" s="139" t="s">
        <v>13380</v>
      </c>
      <c r="T1433" s="146"/>
      <c r="U1433" s="130">
        <v>2007</v>
      </c>
      <c r="Z1433" s="130" t="str">
        <f t="shared" si="23"/>
        <v>20(7)冯尚朋</v>
      </c>
    </row>
    <row r="1434" ht="19.5" customHeight="1" spans="1:26">
      <c r="A1434" s="138">
        <v>1431</v>
      </c>
      <c r="B1434" s="138" t="s">
        <v>13385</v>
      </c>
      <c r="C1434" s="138" t="s">
        <v>21</v>
      </c>
      <c r="D1434" s="146" t="s">
        <v>446</v>
      </c>
      <c r="E1434" s="146" t="s">
        <v>13386</v>
      </c>
      <c r="F1434" s="146" t="s">
        <v>24</v>
      </c>
      <c r="G1434" s="146">
        <v>16</v>
      </c>
      <c r="H1434" s="146" t="s">
        <v>18483</v>
      </c>
      <c r="I1434" s="146" t="s">
        <v>13388</v>
      </c>
      <c r="J1434" s="146" t="s">
        <v>18484</v>
      </c>
      <c r="K1434" s="146" t="s">
        <v>27</v>
      </c>
      <c r="L1434" s="158">
        <v>44396</v>
      </c>
      <c r="M1434" s="146" t="s">
        <v>28</v>
      </c>
      <c r="N1434" s="146" t="s">
        <v>30</v>
      </c>
      <c r="O1434" s="158"/>
      <c r="P1434" s="146"/>
      <c r="Q1434" s="146" t="s">
        <v>30</v>
      </c>
      <c r="R1434" s="146" t="s">
        <v>13389</v>
      </c>
      <c r="S1434" s="139" t="s">
        <v>13385</v>
      </c>
      <c r="T1434" s="146"/>
      <c r="Z1434" s="130" t="str">
        <f t="shared" si="23"/>
        <v>20(7)黄轲</v>
      </c>
    </row>
    <row r="1435" ht="19.5" customHeight="1" spans="1:26">
      <c r="A1435" s="138">
        <v>1432</v>
      </c>
      <c r="B1435" s="138" t="s">
        <v>13390</v>
      </c>
      <c r="C1435" s="138" t="s">
        <v>21</v>
      </c>
      <c r="D1435" s="146" t="s">
        <v>446</v>
      </c>
      <c r="E1435" s="146" t="s">
        <v>13391</v>
      </c>
      <c r="F1435" s="146" t="s">
        <v>143</v>
      </c>
      <c r="G1435" s="146">
        <v>17</v>
      </c>
      <c r="H1435" s="146" t="s">
        <v>18485</v>
      </c>
      <c r="I1435" s="146" t="s">
        <v>13392</v>
      </c>
      <c r="J1435" s="146" t="s">
        <v>18486</v>
      </c>
      <c r="K1435" s="146" t="s">
        <v>27</v>
      </c>
      <c r="L1435" s="158">
        <v>44395</v>
      </c>
      <c r="M1435" s="146" t="s">
        <v>28</v>
      </c>
      <c r="N1435" s="146" t="s">
        <v>30</v>
      </c>
      <c r="O1435" s="158"/>
      <c r="P1435" s="146"/>
      <c r="Q1435" s="146" t="s">
        <v>30</v>
      </c>
      <c r="R1435" s="146"/>
      <c r="S1435" s="139" t="s">
        <v>13390</v>
      </c>
      <c r="T1435" s="146"/>
      <c r="Z1435" s="130" t="str">
        <f t="shared" si="23"/>
        <v>20(7)兰秀星</v>
      </c>
    </row>
    <row r="1436" ht="19.5" customHeight="1" spans="1:26">
      <c r="A1436" s="138">
        <v>1433</v>
      </c>
      <c r="B1436" s="138" t="s">
        <v>13393</v>
      </c>
      <c r="C1436" s="138" t="s">
        <v>21</v>
      </c>
      <c r="D1436" s="146" t="s">
        <v>446</v>
      </c>
      <c r="E1436" s="146" t="s">
        <v>13394</v>
      </c>
      <c r="F1436" s="146" t="s">
        <v>24</v>
      </c>
      <c r="G1436" s="146">
        <v>16</v>
      </c>
      <c r="H1436" s="146" t="s">
        <v>13395</v>
      </c>
      <c r="I1436" s="146" t="s">
        <v>13396</v>
      </c>
      <c r="J1436" s="146">
        <v>19127011589</v>
      </c>
      <c r="K1436" s="146" t="s">
        <v>27</v>
      </c>
      <c r="L1436" s="158">
        <v>44395</v>
      </c>
      <c r="M1436" s="146" t="s">
        <v>13397</v>
      </c>
      <c r="N1436" s="146" t="s">
        <v>30</v>
      </c>
      <c r="O1436" s="158"/>
      <c r="P1436" s="146"/>
      <c r="Q1436" s="146" t="s">
        <v>30</v>
      </c>
      <c r="R1436" s="146" t="s">
        <v>13398</v>
      </c>
      <c r="S1436" s="139" t="s">
        <v>13393</v>
      </c>
      <c r="T1436" s="146"/>
      <c r="U1436" s="130">
        <v>2007</v>
      </c>
      <c r="Z1436" s="130" t="str">
        <f t="shared" si="23"/>
        <v>20(7)蓝腾智</v>
      </c>
    </row>
    <row r="1437" ht="19.5" customHeight="1" spans="1:26">
      <c r="A1437" s="138">
        <v>1434</v>
      </c>
      <c r="B1437" s="138" t="s">
        <v>13403</v>
      </c>
      <c r="C1437" s="138" t="s">
        <v>21</v>
      </c>
      <c r="D1437" s="146" t="s">
        <v>446</v>
      </c>
      <c r="E1437" s="146" t="s">
        <v>13404</v>
      </c>
      <c r="F1437" s="146" t="s">
        <v>24</v>
      </c>
      <c r="G1437" s="146">
        <v>16</v>
      </c>
      <c r="H1437" s="146" t="s">
        <v>13405</v>
      </c>
      <c r="I1437" s="146" t="s">
        <v>13406</v>
      </c>
      <c r="J1437" s="146" t="s">
        <v>18487</v>
      </c>
      <c r="K1437" s="146" t="s">
        <v>27</v>
      </c>
      <c r="L1437" s="158">
        <v>44399</v>
      </c>
      <c r="M1437" s="146" t="s">
        <v>6144</v>
      </c>
      <c r="N1437" s="146" t="s">
        <v>30</v>
      </c>
      <c r="O1437" s="158"/>
      <c r="P1437" s="146"/>
      <c r="Q1437" s="146" t="s">
        <v>30</v>
      </c>
      <c r="R1437" s="146"/>
      <c r="S1437" s="139" t="s">
        <v>13403</v>
      </c>
      <c r="T1437" s="146"/>
      <c r="U1437" s="130">
        <v>2007</v>
      </c>
      <c r="Z1437" s="130" t="str">
        <f t="shared" si="23"/>
        <v>20(7)覃思宇</v>
      </c>
    </row>
    <row r="1438" ht="19.5" customHeight="1" spans="1:26">
      <c r="A1438" s="138">
        <v>1435</v>
      </c>
      <c r="B1438" s="138" t="s">
        <v>13407</v>
      </c>
      <c r="C1438" s="138" t="s">
        <v>21</v>
      </c>
      <c r="D1438" s="146" t="s">
        <v>446</v>
      </c>
      <c r="E1438" s="146" t="s">
        <v>13408</v>
      </c>
      <c r="F1438" s="146" t="s">
        <v>143</v>
      </c>
      <c r="G1438" s="146">
        <v>17</v>
      </c>
      <c r="H1438" s="146" t="s">
        <v>18488</v>
      </c>
      <c r="I1438" s="146" t="s">
        <v>13409</v>
      </c>
      <c r="J1438" s="146">
        <v>18776810891</v>
      </c>
      <c r="K1438" s="146" t="s">
        <v>27</v>
      </c>
      <c r="L1438" s="158">
        <v>44396</v>
      </c>
      <c r="M1438" s="146" t="s">
        <v>139</v>
      </c>
      <c r="N1438" s="146" t="s">
        <v>30</v>
      </c>
      <c r="O1438" s="158"/>
      <c r="P1438" s="146"/>
      <c r="Q1438" s="146"/>
      <c r="R1438" s="146"/>
      <c r="S1438" s="139" t="s">
        <v>13407</v>
      </c>
      <c r="T1438" s="146"/>
      <c r="Z1438" s="130" t="str">
        <f t="shared" si="23"/>
        <v>20(7)唐彩凤</v>
      </c>
    </row>
    <row r="1439" ht="19.5" customHeight="1" spans="1:26">
      <c r="A1439" s="138">
        <v>1436</v>
      </c>
      <c r="B1439" s="138" t="s">
        <v>13410</v>
      </c>
      <c r="C1439" s="138" t="s">
        <v>21</v>
      </c>
      <c r="D1439" s="146" t="s">
        <v>446</v>
      </c>
      <c r="E1439" s="146" t="s">
        <v>13411</v>
      </c>
      <c r="F1439" s="146" t="s">
        <v>24</v>
      </c>
      <c r="G1439" s="146">
        <v>17</v>
      </c>
      <c r="H1439" s="146" t="s">
        <v>18489</v>
      </c>
      <c r="I1439" s="146" t="s">
        <v>13412</v>
      </c>
      <c r="J1439" s="146" t="s">
        <v>18490</v>
      </c>
      <c r="K1439" s="146" t="s">
        <v>27</v>
      </c>
      <c r="L1439" s="158">
        <v>44395</v>
      </c>
      <c r="M1439" s="146" t="s">
        <v>6662</v>
      </c>
      <c r="N1439" s="139" t="s">
        <v>27</v>
      </c>
      <c r="O1439" s="158">
        <v>44416</v>
      </c>
      <c r="P1439" s="146" t="s">
        <v>6662</v>
      </c>
      <c r="Q1439" s="146" t="s">
        <v>30</v>
      </c>
      <c r="R1439" s="146" t="s">
        <v>13398</v>
      </c>
      <c r="S1439" s="139" t="s">
        <v>13410</v>
      </c>
      <c r="T1439" s="146"/>
      <c r="Z1439" s="130" t="str">
        <f t="shared" si="23"/>
        <v>20(7)唐举阳</v>
      </c>
    </row>
    <row r="1440" ht="19.5" customHeight="1" spans="1:26">
      <c r="A1440" s="138">
        <v>1437</v>
      </c>
      <c r="B1440" s="138" t="s">
        <v>13413</v>
      </c>
      <c r="C1440" s="138" t="s">
        <v>21</v>
      </c>
      <c r="D1440" s="146" t="s">
        <v>446</v>
      </c>
      <c r="E1440" s="157" t="s">
        <v>13414</v>
      </c>
      <c r="F1440" s="157" t="s">
        <v>24</v>
      </c>
      <c r="G1440" s="146">
        <v>16</v>
      </c>
      <c r="H1440" s="157" t="s">
        <v>13415</v>
      </c>
      <c r="I1440" s="157" t="s">
        <v>3562</v>
      </c>
      <c r="J1440" s="146" t="s">
        <v>18491</v>
      </c>
      <c r="K1440" s="157" t="s">
        <v>27</v>
      </c>
      <c r="L1440" s="158">
        <v>44401</v>
      </c>
      <c r="M1440" s="157" t="s">
        <v>2747</v>
      </c>
      <c r="N1440" s="157" t="s">
        <v>30</v>
      </c>
      <c r="O1440" s="158"/>
      <c r="P1440" s="146"/>
      <c r="Q1440" s="157" t="s">
        <v>30</v>
      </c>
      <c r="R1440" s="157" t="s">
        <v>13416</v>
      </c>
      <c r="S1440" s="139" t="s">
        <v>13413</v>
      </c>
      <c r="T1440" s="157"/>
      <c r="U1440" s="130">
        <v>2007</v>
      </c>
      <c r="Z1440" s="130" t="str">
        <f t="shared" si="23"/>
        <v>20(7)韦昌猛</v>
      </c>
    </row>
    <row r="1441" ht="19.5" customHeight="1" spans="1:26">
      <c r="A1441" s="138">
        <v>1438</v>
      </c>
      <c r="B1441" s="138" t="s">
        <v>13417</v>
      </c>
      <c r="C1441" s="138" t="s">
        <v>21</v>
      </c>
      <c r="D1441" s="146" t="s">
        <v>446</v>
      </c>
      <c r="E1441" s="157" t="s">
        <v>13418</v>
      </c>
      <c r="F1441" s="157" t="s">
        <v>143</v>
      </c>
      <c r="G1441" s="146">
        <v>16</v>
      </c>
      <c r="H1441" s="146" t="s">
        <v>13419</v>
      </c>
      <c r="I1441" s="157" t="s">
        <v>10017</v>
      </c>
      <c r="J1441" s="146" t="s">
        <v>18492</v>
      </c>
      <c r="K1441" s="146" t="s">
        <v>27</v>
      </c>
      <c r="L1441" s="158">
        <v>44394</v>
      </c>
      <c r="M1441" s="157" t="s">
        <v>28</v>
      </c>
      <c r="N1441" s="157" t="s">
        <v>30</v>
      </c>
      <c r="O1441" s="158"/>
      <c r="P1441" s="157"/>
      <c r="Q1441" s="157" t="s">
        <v>30</v>
      </c>
      <c r="R1441" s="146" t="s">
        <v>13420</v>
      </c>
      <c r="S1441" s="139" t="s">
        <v>13417</v>
      </c>
      <c r="T1441" s="146"/>
      <c r="Z1441" s="130" t="str">
        <f t="shared" si="23"/>
        <v>20(7)韦多伦</v>
      </c>
    </row>
    <row r="1442" ht="19.5" customHeight="1" spans="1:26">
      <c r="A1442" s="138">
        <v>1439</v>
      </c>
      <c r="B1442" s="138" t="s">
        <v>13421</v>
      </c>
      <c r="C1442" s="138" t="s">
        <v>21</v>
      </c>
      <c r="D1442" s="146" t="s">
        <v>446</v>
      </c>
      <c r="E1442" s="157" t="s">
        <v>982</v>
      </c>
      <c r="F1442" s="157" t="s">
        <v>24</v>
      </c>
      <c r="G1442" s="146">
        <v>16</v>
      </c>
      <c r="H1442" s="157" t="s">
        <v>18493</v>
      </c>
      <c r="I1442" s="157" t="s">
        <v>13423</v>
      </c>
      <c r="J1442" s="157" t="s">
        <v>18494</v>
      </c>
      <c r="K1442" s="157" t="s">
        <v>27</v>
      </c>
      <c r="L1442" s="158">
        <v>44395</v>
      </c>
      <c r="M1442" s="157" t="s">
        <v>2172</v>
      </c>
      <c r="N1442" s="157" t="s">
        <v>30</v>
      </c>
      <c r="O1442" s="158"/>
      <c r="P1442" s="146"/>
      <c r="Q1442" s="157"/>
      <c r="R1442" s="157"/>
      <c r="S1442" s="139" t="s">
        <v>13421</v>
      </c>
      <c r="T1442" s="157"/>
      <c r="Z1442" s="130" t="str">
        <f t="shared" si="23"/>
        <v>20(7)韦豪杰</v>
      </c>
    </row>
    <row r="1443" ht="19.5" customHeight="1" spans="1:26">
      <c r="A1443" s="138">
        <v>1440</v>
      </c>
      <c r="B1443" s="138" t="s">
        <v>13432</v>
      </c>
      <c r="C1443" s="138" t="s">
        <v>21</v>
      </c>
      <c r="D1443" s="146" t="s">
        <v>446</v>
      </c>
      <c r="E1443" s="157" t="s">
        <v>13433</v>
      </c>
      <c r="F1443" s="157" t="s">
        <v>143</v>
      </c>
      <c r="G1443" s="146">
        <v>16</v>
      </c>
      <c r="H1443" s="157" t="s">
        <v>725</v>
      </c>
      <c r="I1443" s="157" t="s">
        <v>4382</v>
      </c>
      <c r="J1443" s="146" t="s">
        <v>18495</v>
      </c>
      <c r="K1443" s="157" t="s">
        <v>27</v>
      </c>
      <c r="L1443" s="158">
        <v>44396</v>
      </c>
      <c r="M1443" s="157" t="s">
        <v>6224</v>
      </c>
      <c r="N1443" s="157" t="s">
        <v>30</v>
      </c>
      <c r="O1443" s="158"/>
      <c r="P1443" s="146"/>
      <c r="Q1443" s="157" t="s">
        <v>30</v>
      </c>
      <c r="R1443" s="146" t="s">
        <v>725</v>
      </c>
      <c r="S1443" s="139" t="s">
        <v>13432</v>
      </c>
      <c r="T1443" s="146"/>
      <c r="Z1443" s="130" t="str">
        <f t="shared" si="23"/>
        <v>20(7)韦延城</v>
      </c>
    </row>
    <row r="1444" ht="19.5" customHeight="1" spans="1:26">
      <c r="A1444" s="138">
        <v>1441</v>
      </c>
      <c r="B1444" s="138" t="s">
        <v>13434</v>
      </c>
      <c r="C1444" s="138" t="s">
        <v>21</v>
      </c>
      <c r="D1444" s="146" t="s">
        <v>446</v>
      </c>
      <c r="E1444" s="157" t="s">
        <v>13435</v>
      </c>
      <c r="F1444" s="157" t="s">
        <v>24</v>
      </c>
      <c r="G1444" s="146">
        <v>17</v>
      </c>
      <c r="H1444" s="157" t="s">
        <v>18496</v>
      </c>
      <c r="I1444" s="157" t="s">
        <v>9572</v>
      </c>
      <c r="J1444" s="146">
        <v>19127179244</v>
      </c>
      <c r="K1444" s="146" t="s">
        <v>27</v>
      </c>
      <c r="L1444" s="159">
        <v>44396</v>
      </c>
      <c r="M1444" s="157" t="s">
        <v>6224</v>
      </c>
      <c r="N1444" s="157" t="s">
        <v>30</v>
      </c>
      <c r="O1444" s="158"/>
      <c r="P1444" s="146"/>
      <c r="Q1444" s="157"/>
      <c r="R1444" s="146"/>
      <c r="S1444" s="139" t="s">
        <v>13434</v>
      </c>
      <c r="T1444" s="146"/>
      <c r="Z1444" s="130" t="str">
        <f t="shared" si="23"/>
        <v>20(7)韦志</v>
      </c>
    </row>
    <row r="1445" ht="19.5" customHeight="1" spans="1:26">
      <c r="A1445" s="138">
        <v>1442</v>
      </c>
      <c r="B1445" s="138" t="s">
        <v>13437</v>
      </c>
      <c r="C1445" s="138" t="s">
        <v>21</v>
      </c>
      <c r="D1445" s="146" t="s">
        <v>446</v>
      </c>
      <c r="E1445" s="146" t="s">
        <v>13438</v>
      </c>
      <c r="F1445" s="157" t="s">
        <v>24</v>
      </c>
      <c r="G1445" s="146">
        <v>15</v>
      </c>
      <c r="H1445" s="157" t="s">
        <v>13441</v>
      </c>
      <c r="I1445" s="157" t="s">
        <v>13440</v>
      </c>
      <c r="J1445" s="146" t="s">
        <v>18497</v>
      </c>
      <c r="K1445" s="146" t="s">
        <v>27</v>
      </c>
      <c r="L1445" s="158">
        <v>44394</v>
      </c>
      <c r="M1445" s="157" t="s">
        <v>2172</v>
      </c>
      <c r="N1445" s="157" t="s">
        <v>30</v>
      </c>
      <c r="O1445" s="158"/>
      <c r="P1445" s="146"/>
      <c r="Q1445" s="146"/>
      <c r="R1445" s="157" t="s">
        <v>13441</v>
      </c>
      <c r="S1445" s="139" t="s">
        <v>13437</v>
      </c>
      <c r="T1445" s="146"/>
      <c r="Z1445" s="130" t="str">
        <f t="shared" si="23"/>
        <v>20(7)徐林</v>
      </c>
    </row>
    <row r="1446" ht="19.5" customHeight="1" spans="1:26">
      <c r="A1446" s="138">
        <v>1443</v>
      </c>
      <c r="B1446" s="138" t="s">
        <v>13442</v>
      </c>
      <c r="C1446" s="138" t="s">
        <v>21</v>
      </c>
      <c r="D1446" s="146" t="s">
        <v>446</v>
      </c>
      <c r="E1446" s="146" t="s">
        <v>13443</v>
      </c>
      <c r="F1446" s="157" t="s">
        <v>24</v>
      </c>
      <c r="G1446" s="146">
        <v>16</v>
      </c>
      <c r="H1446" s="157" t="s">
        <v>1756</v>
      </c>
      <c r="I1446" s="157" t="s">
        <v>1864</v>
      </c>
      <c r="J1446" s="146" t="s">
        <v>18498</v>
      </c>
      <c r="K1446" s="146" t="s">
        <v>27</v>
      </c>
      <c r="L1446" s="158">
        <v>44397</v>
      </c>
      <c r="M1446" s="157" t="s">
        <v>1303</v>
      </c>
      <c r="N1446" s="157" t="s">
        <v>30</v>
      </c>
      <c r="O1446" s="158"/>
      <c r="P1446" s="146"/>
      <c r="Q1446" s="157"/>
      <c r="R1446" s="157"/>
      <c r="S1446" s="139" t="s">
        <v>13442</v>
      </c>
      <c r="T1446" s="157"/>
      <c r="Z1446" s="130" t="str">
        <f t="shared" si="23"/>
        <v>20(7)黄宗胜</v>
      </c>
    </row>
    <row r="1447" ht="19.5" customHeight="1" spans="1:26">
      <c r="A1447" s="138">
        <v>1444</v>
      </c>
      <c r="B1447" s="138" t="s">
        <v>13444</v>
      </c>
      <c r="C1447" s="138" t="s">
        <v>21</v>
      </c>
      <c r="D1447" s="146" t="s">
        <v>446</v>
      </c>
      <c r="E1447" s="157" t="s">
        <v>13445</v>
      </c>
      <c r="F1447" s="157" t="s">
        <v>24</v>
      </c>
      <c r="G1447" s="146">
        <v>16</v>
      </c>
      <c r="H1447" s="157" t="s">
        <v>13446</v>
      </c>
      <c r="I1447" s="157" t="s">
        <v>13447</v>
      </c>
      <c r="J1447" s="146" t="s">
        <v>18499</v>
      </c>
      <c r="K1447" s="157" t="s">
        <v>27</v>
      </c>
      <c r="L1447" s="159">
        <v>44397</v>
      </c>
      <c r="M1447" s="157" t="s">
        <v>1273</v>
      </c>
      <c r="N1447" s="157"/>
      <c r="O1447" s="158"/>
      <c r="P1447" s="146"/>
      <c r="Q1447" s="146"/>
      <c r="R1447" s="146"/>
      <c r="S1447" s="139" t="s">
        <v>13444</v>
      </c>
      <c r="T1447" s="146"/>
      <c r="Z1447" s="130" t="str">
        <f t="shared" si="23"/>
        <v>20(7)蓝世勇</v>
      </c>
    </row>
    <row r="1448" ht="19.5" customHeight="1" spans="1:26">
      <c r="A1448" s="138">
        <v>1445</v>
      </c>
      <c r="B1448" s="138" t="s">
        <v>13448</v>
      </c>
      <c r="C1448" s="138" t="s">
        <v>21</v>
      </c>
      <c r="D1448" s="146" t="s">
        <v>446</v>
      </c>
      <c r="E1448" s="157" t="s">
        <v>13449</v>
      </c>
      <c r="F1448" s="157" t="s">
        <v>143</v>
      </c>
      <c r="G1448" s="146">
        <v>16</v>
      </c>
      <c r="H1448" s="157" t="s">
        <v>18500</v>
      </c>
      <c r="I1448" s="157" t="s">
        <v>13451</v>
      </c>
      <c r="J1448" s="146">
        <v>18070829002</v>
      </c>
      <c r="K1448" s="157" t="s">
        <v>27</v>
      </c>
      <c r="L1448" s="158">
        <v>44401</v>
      </c>
      <c r="M1448" s="157" t="s">
        <v>139</v>
      </c>
      <c r="N1448" s="157" t="s">
        <v>30</v>
      </c>
      <c r="O1448" s="158"/>
      <c r="P1448" s="146"/>
      <c r="Q1448" s="157"/>
      <c r="R1448" s="157"/>
      <c r="S1448" s="139" t="s">
        <v>13448</v>
      </c>
      <c r="T1448" s="157"/>
      <c r="Z1448" s="130" t="str">
        <f t="shared" si="23"/>
        <v>20(7)蒙芳芳</v>
      </c>
    </row>
    <row r="1449" ht="19.5" customHeight="1" spans="1:26">
      <c r="A1449" s="138">
        <v>1446</v>
      </c>
      <c r="B1449" s="138" t="s">
        <v>13452</v>
      </c>
      <c r="C1449" s="138" t="s">
        <v>21</v>
      </c>
      <c r="D1449" s="146" t="s">
        <v>446</v>
      </c>
      <c r="E1449" s="157" t="s">
        <v>4320</v>
      </c>
      <c r="F1449" s="157" t="s">
        <v>143</v>
      </c>
      <c r="G1449" s="146">
        <v>16</v>
      </c>
      <c r="H1449" s="157" t="s">
        <v>13453</v>
      </c>
      <c r="I1449" s="157" t="s">
        <v>13454</v>
      </c>
      <c r="J1449" s="146">
        <v>18407780850</v>
      </c>
      <c r="K1449" s="157" t="s">
        <v>27</v>
      </c>
      <c r="L1449" s="158">
        <v>44395</v>
      </c>
      <c r="M1449" s="157" t="s">
        <v>28</v>
      </c>
      <c r="N1449" s="157" t="s">
        <v>30</v>
      </c>
      <c r="O1449" s="158"/>
      <c r="P1449" s="146"/>
      <c r="Q1449" s="157" t="s">
        <v>30</v>
      </c>
      <c r="R1449" s="157"/>
      <c r="S1449" s="139" t="s">
        <v>13452</v>
      </c>
      <c r="T1449" s="157"/>
      <c r="Z1449" s="130" t="str">
        <f t="shared" si="23"/>
        <v>20(7)覃慧玲</v>
      </c>
    </row>
    <row r="1450" ht="19.5" customHeight="1" spans="1:26">
      <c r="A1450" s="138">
        <v>1447</v>
      </c>
      <c r="B1450" s="138" t="s">
        <v>13455</v>
      </c>
      <c r="C1450" s="138" t="s">
        <v>21</v>
      </c>
      <c r="D1450" s="146" t="s">
        <v>446</v>
      </c>
      <c r="E1450" s="157" t="s">
        <v>13456</v>
      </c>
      <c r="F1450" s="157" t="s">
        <v>143</v>
      </c>
      <c r="G1450" s="146">
        <v>17</v>
      </c>
      <c r="H1450" s="157" t="s">
        <v>18501</v>
      </c>
      <c r="I1450" s="157" t="s">
        <v>13458</v>
      </c>
      <c r="J1450" s="146" t="s">
        <v>18502</v>
      </c>
      <c r="K1450" s="157" t="s">
        <v>27</v>
      </c>
      <c r="L1450" s="158">
        <v>44396</v>
      </c>
      <c r="M1450" s="157" t="s">
        <v>18503</v>
      </c>
      <c r="N1450" s="157" t="s">
        <v>30</v>
      </c>
      <c r="O1450" s="158"/>
      <c r="P1450" s="146"/>
      <c r="Q1450" s="157"/>
      <c r="R1450" s="157"/>
      <c r="S1450" s="139" t="s">
        <v>13455</v>
      </c>
      <c r="T1450" s="157"/>
      <c r="Z1450" s="130" t="str">
        <f t="shared" si="23"/>
        <v>20(7)覃丽艳</v>
      </c>
    </row>
    <row r="1451" ht="19.5" customHeight="1" spans="1:26">
      <c r="A1451" s="138">
        <v>1448</v>
      </c>
      <c r="B1451" s="138" t="s">
        <v>13459</v>
      </c>
      <c r="C1451" s="138" t="s">
        <v>21</v>
      </c>
      <c r="D1451" s="146" t="s">
        <v>446</v>
      </c>
      <c r="E1451" s="157" t="s">
        <v>13460</v>
      </c>
      <c r="F1451" s="157" t="s">
        <v>24</v>
      </c>
      <c r="G1451" s="146">
        <v>17</v>
      </c>
      <c r="H1451" s="157" t="s">
        <v>18504</v>
      </c>
      <c r="I1451" s="157" t="s">
        <v>13462</v>
      </c>
      <c r="J1451" s="146" t="s">
        <v>18505</v>
      </c>
      <c r="K1451" s="157" t="s">
        <v>27</v>
      </c>
      <c r="L1451" s="159">
        <v>44396</v>
      </c>
      <c r="M1451" s="157" t="s">
        <v>28</v>
      </c>
      <c r="N1451" s="157" t="s">
        <v>30</v>
      </c>
      <c r="O1451" s="158"/>
      <c r="P1451" s="146"/>
      <c r="Q1451" s="157"/>
      <c r="R1451" s="157"/>
      <c r="S1451" s="139" t="s">
        <v>13459</v>
      </c>
      <c r="T1451" s="157"/>
      <c r="Z1451" s="130" t="str">
        <f t="shared" si="23"/>
        <v>20(7)韦海棚</v>
      </c>
    </row>
    <row r="1452" ht="19.5" customHeight="1" spans="1:26">
      <c r="A1452" s="138">
        <v>1449</v>
      </c>
      <c r="B1452" s="138" t="s">
        <v>13275</v>
      </c>
      <c r="C1452" s="138" t="s">
        <v>21</v>
      </c>
      <c r="D1452" s="146" t="s">
        <v>446</v>
      </c>
      <c r="E1452" s="157" t="s">
        <v>13276</v>
      </c>
      <c r="F1452" s="157" t="s">
        <v>24</v>
      </c>
      <c r="G1452" s="146">
        <v>16</v>
      </c>
      <c r="H1452" s="157" t="s">
        <v>18506</v>
      </c>
      <c r="I1452" s="157" t="s">
        <v>13464</v>
      </c>
      <c r="J1452" s="146">
        <v>18978760837</v>
      </c>
      <c r="K1452" s="157" t="s">
        <v>27</v>
      </c>
      <c r="L1452" s="158">
        <v>44398</v>
      </c>
      <c r="M1452" s="157" t="s">
        <v>28</v>
      </c>
      <c r="N1452" s="157" t="s">
        <v>30</v>
      </c>
      <c r="O1452" s="158"/>
      <c r="P1452" s="146"/>
      <c r="Q1452" s="157"/>
      <c r="R1452" s="146"/>
      <c r="S1452" s="139" t="s">
        <v>13275</v>
      </c>
      <c r="T1452" s="146"/>
      <c r="Z1452" s="130" t="str">
        <f t="shared" si="23"/>
        <v>20(7)蒙金波</v>
      </c>
    </row>
    <row r="1453" ht="19.5" customHeight="1" spans="1:26">
      <c r="A1453" s="138">
        <v>1450</v>
      </c>
      <c r="B1453" s="138" t="s">
        <v>13465</v>
      </c>
      <c r="C1453" s="138" t="s">
        <v>21</v>
      </c>
      <c r="D1453" s="157" t="s">
        <v>446</v>
      </c>
      <c r="E1453" s="157" t="s">
        <v>13466</v>
      </c>
      <c r="F1453" s="157" t="s">
        <v>143</v>
      </c>
      <c r="G1453" s="146">
        <v>15</v>
      </c>
      <c r="H1453" s="157" t="s">
        <v>5842</v>
      </c>
      <c r="I1453" s="157" t="s">
        <v>13467</v>
      </c>
      <c r="J1453" s="146" t="s">
        <v>18507</v>
      </c>
      <c r="K1453" s="157" t="s">
        <v>27</v>
      </c>
      <c r="L1453" s="159">
        <v>44414</v>
      </c>
      <c r="M1453" s="157" t="s">
        <v>13468</v>
      </c>
      <c r="N1453" s="157" t="s">
        <v>30</v>
      </c>
      <c r="O1453" s="158"/>
      <c r="P1453" s="146"/>
      <c r="Q1453" s="157" t="s">
        <v>30</v>
      </c>
      <c r="R1453" s="157" t="s">
        <v>13469</v>
      </c>
      <c r="S1453" s="139" t="s">
        <v>13465</v>
      </c>
      <c r="T1453" s="157"/>
      <c r="Z1453" s="130" t="str">
        <f t="shared" si="23"/>
        <v>20(7)韦婧怡</v>
      </c>
    </row>
    <row r="1454" ht="19.5" customHeight="1" spans="1:26">
      <c r="A1454" s="138">
        <v>1451</v>
      </c>
      <c r="B1454" s="138" t="s">
        <v>13470</v>
      </c>
      <c r="C1454" s="138" t="s">
        <v>21</v>
      </c>
      <c r="D1454" s="146" t="s">
        <v>446</v>
      </c>
      <c r="E1454" s="157" t="s">
        <v>13471</v>
      </c>
      <c r="F1454" s="157" t="s">
        <v>24</v>
      </c>
      <c r="G1454" s="146">
        <v>15</v>
      </c>
      <c r="H1454" s="157" t="s">
        <v>1444</v>
      </c>
      <c r="I1454" s="157" t="s">
        <v>13472</v>
      </c>
      <c r="J1454" s="146" t="s">
        <v>18508</v>
      </c>
      <c r="K1454" s="157" t="s">
        <v>27</v>
      </c>
      <c r="L1454" s="158">
        <v>44419</v>
      </c>
      <c r="M1454" s="157" t="s">
        <v>1303</v>
      </c>
      <c r="N1454" s="157" t="s">
        <v>30</v>
      </c>
      <c r="O1454" s="158"/>
      <c r="P1454" s="146"/>
      <c r="Q1454" s="157" t="s">
        <v>30</v>
      </c>
      <c r="R1454" s="157"/>
      <c r="S1454" s="139" t="s">
        <v>13470</v>
      </c>
      <c r="T1454" s="157"/>
      <c r="Z1454" s="130" t="str">
        <f t="shared" si="23"/>
        <v>20(7)韦明君</v>
      </c>
    </row>
    <row r="1455" ht="19.5" customHeight="1" spans="1:26">
      <c r="A1455" s="138">
        <v>1452</v>
      </c>
      <c r="B1455" s="138" t="s">
        <v>13473</v>
      </c>
      <c r="C1455" s="138" t="s">
        <v>21</v>
      </c>
      <c r="D1455" s="146" t="s">
        <v>446</v>
      </c>
      <c r="E1455" s="157" t="s">
        <v>13474</v>
      </c>
      <c r="F1455" s="157" t="s">
        <v>24</v>
      </c>
      <c r="G1455" s="146">
        <v>17</v>
      </c>
      <c r="H1455" s="157" t="s">
        <v>13475</v>
      </c>
      <c r="I1455" s="157" t="s">
        <v>13476</v>
      </c>
      <c r="J1455" s="146">
        <v>17344512836</v>
      </c>
      <c r="K1455" s="157" t="s">
        <v>27</v>
      </c>
      <c r="L1455" s="158">
        <v>44396</v>
      </c>
      <c r="M1455" s="157" t="s">
        <v>3693</v>
      </c>
      <c r="N1455" s="157"/>
      <c r="O1455" s="158"/>
      <c r="P1455" s="146"/>
      <c r="Q1455" s="157" t="s">
        <v>30</v>
      </c>
      <c r="R1455" s="157"/>
      <c r="S1455" s="139" t="s">
        <v>13473</v>
      </c>
      <c r="T1455" s="157"/>
      <c r="Z1455" s="130" t="str">
        <f t="shared" si="23"/>
        <v>20(7)黄超泽</v>
      </c>
    </row>
    <row r="1456" ht="19.5" customHeight="1" spans="1:26">
      <c r="A1456" s="138">
        <v>1453</v>
      </c>
      <c r="B1456" s="138" t="s">
        <v>13484</v>
      </c>
      <c r="C1456" s="138" t="s">
        <v>21</v>
      </c>
      <c r="D1456" s="146" t="s">
        <v>446</v>
      </c>
      <c r="E1456" s="157" t="s">
        <v>13485</v>
      </c>
      <c r="F1456" s="157" t="s">
        <v>143</v>
      </c>
      <c r="G1456" s="146">
        <v>17</v>
      </c>
      <c r="H1456" s="157" t="s">
        <v>13486</v>
      </c>
      <c r="I1456" s="157" t="s">
        <v>13487</v>
      </c>
      <c r="J1456" s="146" t="s">
        <v>18509</v>
      </c>
      <c r="K1456" s="157" t="s">
        <v>27</v>
      </c>
      <c r="L1456" s="158">
        <v>44397</v>
      </c>
      <c r="M1456" s="157" t="s">
        <v>1273</v>
      </c>
      <c r="N1456" s="157" t="s">
        <v>30</v>
      </c>
      <c r="O1456" s="158"/>
      <c r="P1456" s="146"/>
      <c r="Q1456" s="157" t="s">
        <v>30</v>
      </c>
      <c r="R1456" s="157"/>
      <c r="S1456" s="139" t="s">
        <v>13484</v>
      </c>
      <c r="T1456" s="157"/>
      <c r="Z1456" s="130" t="str">
        <f t="shared" si="23"/>
        <v>20(7)蒙春莲</v>
      </c>
    </row>
    <row r="1457" ht="19.5" customHeight="1" spans="1:26">
      <c r="A1457" s="138">
        <v>1454</v>
      </c>
      <c r="B1457" s="138" t="s">
        <v>13488</v>
      </c>
      <c r="C1457" s="138" t="s">
        <v>21</v>
      </c>
      <c r="D1457" s="146" t="s">
        <v>446</v>
      </c>
      <c r="E1457" s="157" t="s">
        <v>13489</v>
      </c>
      <c r="F1457" s="157" t="s">
        <v>143</v>
      </c>
      <c r="G1457" s="146">
        <v>16</v>
      </c>
      <c r="H1457" s="157" t="s">
        <v>13490</v>
      </c>
      <c r="I1457" s="157" t="s">
        <v>13491</v>
      </c>
      <c r="J1457" s="146" t="s">
        <v>18510</v>
      </c>
      <c r="K1457" s="157" t="s">
        <v>27</v>
      </c>
      <c r="L1457" s="159">
        <v>44395</v>
      </c>
      <c r="M1457" s="157" t="s">
        <v>10754</v>
      </c>
      <c r="N1457" s="157" t="s">
        <v>27</v>
      </c>
      <c r="O1457" s="158">
        <v>44416</v>
      </c>
      <c r="P1457" s="146" t="s">
        <v>10754</v>
      </c>
      <c r="Q1457" s="157" t="s">
        <v>30</v>
      </c>
      <c r="R1457" s="157"/>
      <c r="S1457" s="139" t="s">
        <v>13488</v>
      </c>
      <c r="T1457" s="157"/>
      <c r="Z1457" s="130" t="str">
        <f t="shared" si="23"/>
        <v>20(7)覃素惠</v>
      </c>
    </row>
    <row r="1458" ht="19.5" customHeight="1" spans="1:26">
      <c r="A1458" s="138">
        <v>1455</v>
      </c>
      <c r="B1458" s="138" t="s">
        <v>13496</v>
      </c>
      <c r="C1458" s="138" t="s">
        <v>21</v>
      </c>
      <c r="D1458" s="146" t="s">
        <v>446</v>
      </c>
      <c r="E1458" s="157" t="s">
        <v>13497</v>
      </c>
      <c r="F1458" s="157" t="s">
        <v>24</v>
      </c>
      <c r="G1458" s="146">
        <v>16</v>
      </c>
      <c r="H1458" s="157" t="s">
        <v>18511</v>
      </c>
      <c r="I1458" s="157" t="s">
        <v>13499</v>
      </c>
      <c r="J1458" s="146" t="s">
        <v>18512</v>
      </c>
      <c r="K1458" s="157" t="s">
        <v>27</v>
      </c>
      <c r="L1458" s="158">
        <v>44396</v>
      </c>
      <c r="M1458" s="157" t="s">
        <v>28</v>
      </c>
      <c r="N1458" s="157" t="s">
        <v>30</v>
      </c>
      <c r="O1458" s="158"/>
      <c r="P1458" s="146"/>
      <c r="Q1458" s="157"/>
      <c r="R1458" s="157"/>
      <c r="S1458" s="139" t="s">
        <v>13496</v>
      </c>
      <c r="T1458" s="157"/>
      <c r="Z1458" s="130" t="str">
        <f t="shared" si="23"/>
        <v>20(7)韦壕</v>
      </c>
    </row>
    <row r="1459" ht="19.5" customHeight="1" spans="1:26">
      <c r="A1459" s="138">
        <v>1456</v>
      </c>
      <c r="B1459" s="138" t="s">
        <v>13500</v>
      </c>
      <c r="C1459" s="138" t="s">
        <v>21</v>
      </c>
      <c r="D1459" s="146" t="s">
        <v>446</v>
      </c>
      <c r="E1459" s="157" t="s">
        <v>13501</v>
      </c>
      <c r="F1459" s="157" t="s">
        <v>24</v>
      </c>
      <c r="G1459" s="146">
        <v>17</v>
      </c>
      <c r="H1459" s="157" t="s">
        <v>429</v>
      </c>
      <c r="I1459" s="157" t="s">
        <v>13502</v>
      </c>
      <c r="J1459" s="146" t="s">
        <v>18509</v>
      </c>
      <c r="K1459" s="157" t="s">
        <v>27</v>
      </c>
      <c r="L1459" s="158"/>
      <c r="M1459" s="157"/>
      <c r="N1459" s="157"/>
      <c r="O1459" s="158"/>
      <c r="P1459" s="146"/>
      <c r="Q1459" s="157"/>
      <c r="R1459" s="157"/>
      <c r="S1459" s="139" t="s">
        <v>13500</v>
      </c>
      <c r="T1459" s="157"/>
      <c r="Z1459" s="130" t="str">
        <f t="shared" si="23"/>
        <v>20(7)韦庆</v>
      </c>
    </row>
    <row r="1460" ht="19.5" customHeight="1" spans="1:26">
      <c r="A1460" s="138">
        <v>1457</v>
      </c>
      <c r="B1460" s="138" t="s">
        <v>13503</v>
      </c>
      <c r="C1460" s="138" t="s">
        <v>21</v>
      </c>
      <c r="D1460" s="146" t="s">
        <v>446</v>
      </c>
      <c r="E1460" s="157" t="s">
        <v>13504</v>
      </c>
      <c r="F1460" s="157" t="s">
        <v>143</v>
      </c>
      <c r="G1460" s="146">
        <v>16</v>
      </c>
      <c r="H1460" s="157" t="s">
        <v>13505</v>
      </c>
      <c r="I1460" s="157" t="s">
        <v>13506</v>
      </c>
      <c r="J1460" s="146" t="s">
        <v>18513</v>
      </c>
      <c r="K1460" s="157" t="s">
        <v>27</v>
      </c>
      <c r="L1460" s="159">
        <v>44394</v>
      </c>
      <c r="M1460" s="157" t="s">
        <v>28</v>
      </c>
      <c r="N1460" s="157" t="s">
        <v>30</v>
      </c>
      <c r="O1460" s="158"/>
      <c r="P1460" s="146"/>
      <c r="Q1460" s="157"/>
      <c r="R1460" s="157"/>
      <c r="S1460" s="139" t="s">
        <v>13503</v>
      </c>
      <c r="T1460" s="157"/>
      <c r="Z1460" s="130" t="str">
        <f t="shared" si="23"/>
        <v>20(7)韦彤伶</v>
      </c>
    </row>
    <row r="1461" ht="19.5" customHeight="1" spans="1:26">
      <c r="A1461" s="138">
        <v>1458</v>
      </c>
      <c r="B1461" s="138" t="s">
        <v>13507</v>
      </c>
      <c r="C1461" s="138" t="s">
        <v>21</v>
      </c>
      <c r="D1461" s="146" t="s">
        <v>446</v>
      </c>
      <c r="E1461" s="157" t="s">
        <v>13508</v>
      </c>
      <c r="F1461" s="157" t="s">
        <v>143</v>
      </c>
      <c r="G1461" s="146">
        <v>16</v>
      </c>
      <c r="H1461" s="157" t="s">
        <v>18514</v>
      </c>
      <c r="I1461" s="157" t="s">
        <v>13509</v>
      </c>
      <c r="J1461" s="146">
        <v>18278868431</v>
      </c>
      <c r="K1461" s="157" t="s">
        <v>27</v>
      </c>
      <c r="L1461" s="159">
        <v>44399</v>
      </c>
      <c r="M1461" s="157" t="s">
        <v>29</v>
      </c>
      <c r="N1461" s="157" t="s">
        <v>30</v>
      </c>
      <c r="O1461" s="158"/>
      <c r="P1461" s="146"/>
      <c r="Q1461" s="157" t="s">
        <v>30</v>
      </c>
      <c r="R1461" s="157"/>
      <c r="S1461" s="139" t="s">
        <v>13507</v>
      </c>
      <c r="T1461" s="157"/>
      <c r="Z1461" s="130" t="str">
        <f t="shared" si="23"/>
        <v>20(7)韦昕秀</v>
      </c>
    </row>
    <row r="1462" ht="19.5" customHeight="1" spans="1:26">
      <c r="A1462" s="138">
        <v>1459</v>
      </c>
      <c r="B1462" s="138" t="s">
        <v>13510</v>
      </c>
      <c r="C1462" s="138" t="s">
        <v>21</v>
      </c>
      <c r="D1462" s="146" t="s">
        <v>446</v>
      </c>
      <c r="E1462" s="157" t="s">
        <v>13511</v>
      </c>
      <c r="F1462" s="157" t="s">
        <v>24</v>
      </c>
      <c r="G1462" s="146">
        <v>15</v>
      </c>
      <c r="H1462" s="157" t="s">
        <v>13512</v>
      </c>
      <c r="I1462" s="157" t="s">
        <v>13513</v>
      </c>
      <c r="J1462" s="146"/>
      <c r="K1462" s="157" t="s">
        <v>27</v>
      </c>
      <c r="L1462" s="158">
        <v>44400</v>
      </c>
      <c r="M1462" s="157" t="s">
        <v>29</v>
      </c>
      <c r="N1462" s="157" t="s">
        <v>30</v>
      </c>
      <c r="O1462" s="159"/>
      <c r="P1462" s="157"/>
      <c r="Q1462" s="157" t="s">
        <v>30</v>
      </c>
      <c r="R1462" s="157"/>
      <c r="S1462" s="139" t="s">
        <v>13510</v>
      </c>
      <c r="T1462" s="157"/>
      <c r="Z1462" s="130" t="str">
        <f t="shared" si="23"/>
        <v>20(7)韦耀</v>
      </c>
    </row>
    <row r="1463" ht="19.5" customHeight="1" spans="1:26">
      <c r="A1463" s="138">
        <v>1460</v>
      </c>
      <c r="B1463" s="138" t="s">
        <v>13514</v>
      </c>
      <c r="C1463" s="138" t="s">
        <v>21</v>
      </c>
      <c r="D1463" s="146" t="s">
        <v>446</v>
      </c>
      <c r="E1463" s="157" t="s">
        <v>13515</v>
      </c>
      <c r="F1463" s="157" t="s">
        <v>24</v>
      </c>
      <c r="G1463" s="146">
        <v>16</v>
      </c>
      <c r="H1463" s="157" t="s">
        <v>13516</v>
      </c>
      <c r="I1463" s="157" t="s">
        <v>13517</v>
      </c>
      <c r="J1463" s="146">
        <v>17329969893</v>
      </c>
      <c r="K1463" s="157" t="s">
        <v>27</v>
      </c>
      <c r="L1463" s="159">
        <v>44414</v>
      </c>
      <c r="M1463" s="157" t="s">
        <v>13518</v>
      </c>
      <c r="N1463" s="157" t="s">
        <v>30</v>
      </c>
      <c r="O1463" s="159"/>
      <c r="P1463" s="157"/>
      <c r="Q1463" s="157"/>
      <c r="R1463" s="157"/>
      <c r="S1463" s="139" t="s">
        <v>13514</v>
      </c>
      <c r="T1463" s="157"/>
      <c r="Z1463" s="130" t="str">
        <f t="shared" si="23"/>
        <v>20(7)韦祖阳</v>
      </c>
    </row>
    <row r="1464" ht="19.5" customHeight="1" spans="1:26">
      <c r="A1464" s="138">
        <v>1461</v>
      </c>
      <c r="B1464" s="138" t="s">
        <v>13519</v>
      </c>
      <c r="C1464" s="138" t="s">
        <v>21</v>
      </c>
      <c r="D1464" s="146" t="s">
        <v>446</v>
      </c>
      <c r="E1464" s="157" t="s">
        <v>13520</v>
      </c>
      <c r="F1464" s="157" t="s">
        <v>24</v>
      </c>
      <c r="G1464" s="146">
        <v>16</v>
      </c>
      <c r="H1464" s="157" t="s">
        <v>18515</v>
      </c>
      <c r="I1464" s="157" t="s">
        <v>13522</v>
      </c>
      <c r="J1464" s="146" t="s">
        <v>18516</v>
      </c>
      <c r="K1464" s="157" t="s">
        <v>27</v>
      </c>
      <c r="L1464" s="158">
        <v>44395</v>
      </c>
      <c r="M1464" s="157" t="s">
        <v>13523</v>
      </c>
      <c r="N1464" s="157" t="s">
        <v>30</v>
      </c>
      <c r="O1464" s="159"/>
      <c r="P1464" s="157"/>
      <c r="Q1464" s="157"/>
      <c r="R1464" s="157"/>
      <c r="S1464" s="139" t="s">
        <v>13519</v>
      </c>
      <c r="T1464" s="157"/>
      <c r="Z1464" s="130" t="str">
        <f t="shared" si="23"/>
        <v>20(7)蓝启根</v>
      </c>
    </row>
    <row r="1465" ht="19.5" customHeight="1" spans="1:26">
      <c r="A1465" s="138">
        <v>1462</v>
      </c>
      <c r="B1465" s="138" t="s">
        <v>12478</v>
      </c>
      <c r="C1465" s="138" t="s">
        <v>21</v>
      </c>
      <c r="D1465" s="146" t="s">
        <v>446</v>
      </c>
      <c r="E1465" s="157" t="s">
        <v>1717</v>
      </c>
      <c r="F1465" s="157" t="s">
        <v>24</v>
      </c>
      <c r="G1465" s="146">
        <v>16</v>
      </c>
      <c r="H1465" s="157" t="s">
        <v>18517</v>
      </c>
      <c r="I1465" s="157" t="s">
        <v>13526</v>
      </c>
      <c r="J1465" s="146">
        <v>18776879198</v>
      </c>
      <c r="K1465" s="157" t="s">
        <v>27</v>
      </c>
      <c r="L1465" s="158">
        <v>44399</v>
      </c>
      <c r="M1465" s="157" t="s">
        <v>2455</v>
      </c>
      <c r="N1465" s="157" t="s">
        <v>27</v>
      </c>
      <c r="O1465" s="159">
        <v>44420</v>
      </c>
      <c r="P1465" s="157" t="s">
        <v>2455</v>
      </c>
      <c r="Q1465" s="157" t="s">
        <v>30</v>
      </c>
      <c r="R1465" s="157"/>
      <c r="S1465" s="139" t="s">
        <v>12478</v>
      </c>
      <c r="T1465" s="157"/>
      <c r="Z1465" s="130" t="str">
        <f t="shared" si="23"/>
        <v>20(7)韦涛</v>
      </c>
    </row>
    <row r="1466" ht="19.5" customHeight="1" spans="1:26">
      <c r="A1466" s="138">
        <v>1463</v>
      </c>
      <c r="B1466" s="138" t="s">
        <v>13527</v>
      </c>
      <c r="C1466" s="138" t="s">
        <v>21</v>
      </c>
      <c r="D1466" s="146" t="s">
        <v>446</v>
      </c>
      <c r="E1466" s="157" t="s">
        <v>13528</v>
      </c>
      <c r="F1466" s="157" t="s">
        <v>143</v>
      </c>
      <c r="G1466" s="146">
        <v>17</v>
      </c>
      <c r="H1466" s="157" t="s">
        <v>18518</v>
      </c>
      <c r="I1466" s="157" t="s">
        <v>13530</v>
      </c>
      <c r="J1466" s="146">
        <v>17807832466</v>
      </c>
      <c r="K1466" s="157" t="s">
        <v>27</v>
      </c>
      <c r="L1466" s="158">
        <v>44395</v>
      </c>
      <c r="M1466" s="157" t="s">
        <v>13531</v>
      </c>
      <c r="N1466" s="157" t="s">
        <v>27</v>
      </c>
      <c r="O1466" s="159">
        <v>44395</v>
      </c>
      <c r="P1466" s="157"/>
      <c r="Q1466" s="157"/>
      <c r="R1466" s="157"/>
      <c r="S1466" s="139" t="s">
        <v>13527</v>
      </c>
      <c r="T1466" s="157"/>
      <c r="Z1466" s="130" t="str">
        <f t="shared" si="23"/>
        <v>20(7)蓝柳东</v>
      </c>
    </row>
    <row r="1467" ht="19.5" customHeight="1" spans="1:26">
      <c r="A1467" s="138">
        <v>1464</v>
      </c>
      <c r="B1467" s="138" t="s">
        <v>13535</v>
      </c>
      <c r="C1467" s="138" t="s">
        <v>21</v>
      </c>
      <c r="D1467" s="146" t="s">
        <v>446</v>
      </c>
      <c r="E1467" s="157" t="s">
        <v>6894</v>
      </c>
      <c r="F1467" s="157" t="s">
        <v>24</v>
      </c>
      <c r="G1467" s="146">
        <v>17</v>
      </c>
      <c r="H1467" s="157" t="s">
        <v>18519</v>
      </c>
      <c r="I1467" s="157" t="s">
        <v>13536</v>
      </c>
      <c r="J1467" s="146" t="s">
        <v>18520</v>
      </c>
      <c r="K1467" s="157" t="s">
        <v>27</v>
      </c>
      <c r="L1467" s="158">
        <v>44400</v>
      </c>
      <c r="M1467" s="157" t="s">
        <v>29</v>
      </c>
      <c r="N1467" s="157" t="s">
        <v>30</v>
      </c>
      <c r="O1467" s="159"/>
      <c r="P1467" s="157"/>
      <c r="Q1467" s="157" t="s">
        <v>30</v>
      </c>
      <c r="R1467" s="157"/>
      <c r="S1467" s="139" t="s">
        <v>13535</v>
      </c>
      <c r="T1467" s="157"/>
      <c r="Z1467" s="130" t="str">
        <f t="shared" si="23"/>
        <v>20(7)韦宏江</v>
      </c>
    </row>
    <row r="1468" ht="19.5" customHeight="1" spans="1:26">
      <c r="A1468" s="138">
        <v>1465</v>
      </c>
      <c r="B1468" s="138" t="s">
        <v>13537</v>
      </c>
      <c r="C1468" s="138" t="s">
        <v>21</v>
      </c>
      <c r="D1468" s="146" t="s">
        <v>446</v>
      </c>
      <c r="E1468" s="157" t="s">
        <v>13538</v>
      </c>
      <c r="F1468" s="157" t="s">
        <v>143</v>
      </c>
      <c r="G1468" s="146">
        <v>16</v>
      </c>
      <c r="H1468" s="157" t="s">
        <v>18521</v>
      </c>
      <c r="I1468" s="157" t="s">
        <v>13540</v>
      </c>
      <c r="J1468" s="146" t="s">
        <v>18522</v>
      </c>
      <c r="K1468" s="157" t="s">
        <v>27</v>
      </c>
      <c r="L1468" s="158">
        <v>44401</v>
      </c>
      <c r="M1468" s="157" t="s">
        <v>98</v>
      </c>
      <c r="N1468" s="157" t="s">
        <v>30</v>
      </c>
      <c r="O1468" s="159"/>
      <c r="P1468" s="157"/>
      <c r="Q1468" s="157"/>
      <c r="R1468" s="157"/>
      <c r="S1468" s="139" t="s">
        <v>13537</v>
      </c>
      <c r="T1468" s="157"/>
      <c r="Z1468" s="130" t="str">
        <f t="shared" si="23"/>
        <v>20(7)覃翠满</v>
      </c>
    </row>
    <row r="1469" ht="19.5" customHeight="1" spans="1:26">
      <c r="A1469" s="138">
        <v>1466</v>
      </c>
      <c r="B1469" s="138" t="s">
        <v>13102</v>
      </c>
      <c r="C1469" s="138" t="s">
        <v>21</v>
      </c>
      <c r="D1469" s="146" t="s">
        <v>446</v>
      </c>
      <c r="E1469" s="157" t="s">
        <v>13103</v>
      </c>
      <c r="F1469" s="157" t="s">
        <v>143</v>
      </c>
      <c r="G1469" s="146">
        <v>16</v>
      </c>
      <c r="H1469" s="157" t="s">
        <v>2398</v>
      </c>
      <c r="I1469" s="157" t="s">
        <v>2399</v>
      </c>
      <c r="J1469" s="146">
        <v>13481867349</v>
      </c>
      <c r="K1469" s="157" t="s">
        <v>27</v>
      </c>
      <c r="L1469" s="158">
        <v>44397</v>
      </c>
      <c r="M1469" s="157" t="s">
        <v>1273</v>
      </c>
      <c r="N1469" s="157" t="s">
        <v>30</v>
      </c>
      <c r="O1469" s="159"/>
      <c r="P1469" s="157" t="s">
        <v>1273</v>
      </c>
      <c r="Q1469" s="157" t="s">
        <v>30</v>
      </c>
      <c r="R1469" s="157"/>
      <c r="S1469" s="139" t="s">
        <v>13102</v>
      </c>
      <c r="T1469" s="157"/>
      <c r="Z1469" s="130" t="str">
        <f t="shared" si="23"/>
        <v>20(7)蒙秋艳</v>
      </c>
    </row>
    <row r="1470" ht="19.5" customHeight="1" spans="1:26">
      <c r="A1470" s="138">
        <v>1467</v>
      </c>
      <c r="B1470" s="138" t="s">
        <v>9678</v>
      </c>
      <c r="C1470" s="138" t="s">
        <v>21</v>
      </c>
      <c r="D1470" s="146" t="s">
        <v>446</v>
      </c>
      <c r="E1470" s="157" t="s">
        <v>9679</v>
      </c>
      <c r="F1470" s="157" t="s">
        <v>143</v>
      </c>
      <c r="G1470" s="146">
        <v>17</v>
      </c>
      <c r="H1470" s="157" t="s">
        <v>18523</v>
      </c>
      <c r="I1470" s="157" t="s">
        <v>13304</v>
      </c>
      <c r="J1470" s="146">
        <v>18174936416</v>
      </c>
      <c r="K1470" s="157" t="s">
        <v>27</v>
      </c>
      <c r="L1470" s="158">
        <v>44394</v>
      </c>
      <c r="M1470" s="157" t="s">
        <v>1273</v>
      </c>
      <c r="N1470" s="157"/>
      <c r="O1470" s="159"/>
      <c r="P1470" s="157"/>
      <c r="Q1470" s="157" t="s">
        <v>30</v>
      </c>
      <c r="R1470" s="157"/>
      <c r="S1470" s="139" t="s">
        <v>9678</v>
      </c>
      <c r="T1470" s="157"/>
      <c r="Z1470" s="130" t="str">
        <f t="shared" si="23"/>
        <v>20(7)蓝春妹</v>
      </c>
    </row>
    <row r="1471" ht="19.5" customHeight="1" spans="1:26">
      <c r="A1471" s="138">
        <v>1468</v>
      </c>
      <c r="B1471" s="138" t="s">
        <v>13674</v>
      </c>
      <c r="C1471" s="216" t="s">
        <v>21</v>
      </c>
      <c r="D1471" s="217" t="s">
        <v>451</v>
      </c>
      <c r="E1471" s="217" t="s">
        <v>13675</v>
      </c>
      <c r="F1471" s="217" t="s">
        <v>143</v>
      </c>
      <c r="G1471" s="217">
        <v>13</v>
      </c>
      <c r="H1471" s="217" t="s">
        <v>13676</v>
      </c>
      <c r="I1471" s="217" t="s">
        <v>8620</v>
      </c>
      <c r="J1471" s="217">
        <v>18178490980</v>
      </c>
      <c r="K1471" s="217" t="s">
        <v>27</v>
      </c>
      <c r="L1471" s="221">
        <v>44410</v>
      </c>
      <c r="M1471" s="217" t="s">
        <v>133</v>
      </c>
      <c r="N1471" s="217"/>
      <c r="O1471" s="217"/>
      <c r="P1471" s="217"/>
      <c r="Q1471" s="217" t="s">
        <v>30</v>
      </c>
      <c r="R1471" s="217"/>
      <c r="S1471" s="139" t="s">
        <v>13674</v>
      </c>
      <c r="T1471" s="217"/>
      <c r="U1471" s="223">
        <v>1</v>
      </c>
      <c r="V1471" s="181">
        <v>1</v>
      </c>
      <c r="Z1471" s="130" t="str">
        <f t="shared" si="23"/>
        <v>20(8)蒙韩春</v>
      </c>
    </row>
    <row r="1472" ht="19.5" customHeight="1" spans="1:26">
      <c r="A1472" s="138">
        <v>1469</v>
      </c>
      <c r="B1472" s="218" t="s">
        <v>13638</v>
      </c>
      <c r="C1472" s="219" t="s">
        <v>21</v>
      </c>
      <c r="D1472" s="220" t="s">
        <v>451</v>
      </c>
      <c r="E1472" s="220" t="s">
        <v>13639</v>
      </c>
      <c r="F1472" s="220" t="s">
        <v>143</v>
      </c>
      <c r="G1472" s="220">
        <v>14</v>
      </c>
      <c r="H1472" s="220" t="s">
        <v>13640</v>
      </c>
      <c r="I1472" s="220" t="s">
        <v>8040</v>
      </c>
      <c r="J1472" s="220">
        <v>18275886799</v>
      </c>
      <c r="K1472" s="220" t="s">
        <v>27</v>
      </c>
      <c r="L1472" s="222">
        <v>44411</v>
      </c>
      <c r="M1472" s="220" t="s">
        <v>133</v>
      </c>
      <c r="N1472" s="220"/>
      <c r="O1472" s="220"/>
      <c r="P1472" s="220"/>
      <c r="Q1472" s="220" t="s">
        <v>30</v>
      </c>
      <c r="R1472" s="220"/>
      <c r="S1472" s="139" t="s">
        <v>13638</v>
      </c>
      <c r="T1472" s="220"/>
      <c r="U1472" s="223">
        <v>2</v>
      </c>
      <c r="V1472" s="181">
        <v>1</v>
      </c>
      <c r="Z1472" s="130" t="str">
        <f t="shared" si="23"/>
        <v>20(8)蓝银梅</v>
      </c>
    </row>
    <row r="1473" ht="19.5" customHeight="1" spans="1:26">
      <c r="A1473" s="138">
        <v>1470</v>
      </c>
      <c r="B1473" s="218" t="s">
        <v>13546</v>
      </c>
      <c r="C1473" s="219" t="s">
        <v>21</v>
      </c>
      <c r="D1473" s="220" t="s">
        <v>451</v>
      </c>
      <c r="E1473" s="220" t="s">
        <v>13547</v>
      </c>
      <c r="F1473" s="220" t="s">
        <v>143</v>
      </c>
      <c r="G1473" s="220">
        <v>15</v>
      </c>
      <c r="H1473" s="220" t="s">
        <v>13550</v>
      </c>
      <c r="I1473" s="220" t="s">
        <v>13549</v>
      </c>
      <c r="J1473" s="220">
        <v>13650186813</v>
      </c>
      <c r="K1473" s="220" t="s">
        <v>27</v>
      </c>
      <c r="L1473" s="222">
        <v>44396</v>
      </c>
      <c r="M1473" s="220" t="s">
        <v>8668</v>
      </c>
      <c r="N1473" s="220"/>
      <c r="O1473" s="220"/>
      <c r="P1473" s="220"/>
      <c r="Q1473" s="220" t="s">
        <v>30</v>
      </c>
      <c r="R1473" s="220" t="s">
        <v>13550</v>
      </c>
      <c r="S1473" s="139" t="s">
        <v>13546</v>
      </c>
      <c r="T1473" s="220"/>
      <c r="U1473" s="223">
        <v>3</v>
      </c>
      <c r="V1473" s="181">
        <v>1</v>
      </c>
      <c r="Z1473" s="130" t="str">
        <f t="shared" si="23"/>
        <v>20(8)邓秀娟</v>
      </c>
    </row>
    <row r="1474" ht="19.5" customHeight="1" spans="1:26">
      <c r="A1474" s="138">
        <v>1471</v>
      </c>
      <c r="B1474" s="218" t="s">
        <v>13597</v>
      </c>
      <c r="C1474" s="219" t="s">
        <v>21</v>
      </c>
      <c r="D1474" s="220" t="s">
        <v>451</v>
      </c>
      <c r="E1474" s="220" t="s">
        <v>13598</v>
      </c>
      <c r="F1474" s="220" t="s">
        <v>143</v>
      </c>
      <c r="G1474" s="220">
        <v>15</v>
      </c>
      <c r="H1474" s="220" t="s">
        <v>18524</v>
      </c>
      <c r="I1474" s="220" t="s">
        <v>13600</v>
      </c>
      <c r="J1474" s="220">
        <v>14736277938</v>
      </c>
      <c r="K1474" s="220" t="s">
        <v>27</v>
      </c>
      <c r="L1474" s="222">
        <v>44396</v>
      </c>
      <c r="M1474" s="220" t="s">
        <v>12241</v>
      </c>
      <c r="N1474" s="220"/>
      <c r="O1474" s="220"/>
      <c r="P1474" s="220"/>
      <c r="Q1474" s="220" t="s">
        <v>30</v>
      </c>
      <c r="R1474" s="220"/>
      <c r="S1474" s="139" t="s">
        <v>13597</v>
      </c>
      <c r="T1474" s="220"/>
      <c r="U1474" s="223">
        <v>4</v>
      </c>
      <c r="V1474" s="181">
        <v>1</v>
      </c>
      <c r="Z1474" s="130" t="str">
        <f t="shared" si="23"/>
        <v>20(8)黄月飞</v>
      </c>
    </row>
    <row r="1475" ht="19.5" customHeight="1" spans="1:26">
      <c r="A1475" s="138">
        <v>1472</v>
      </c>
      <c r="B1475" s="218" t="s">
        <v>13612</v>
      </c>
      <c r="C1475" s="219" t="s">
        <v>21</v>
      </c>
      <c r="D1475" s="220" t="s">
        <v>451</v>
      </c>
      <c r="E1475" s="220" t="s">
        <v>13613</v>
      </c>
      <c r="F1475" s="220" t="s">
        <v>24</v>
      </c>
      <c r="G1475" s="220">
        <v>15</v>
      </c>
      <c r="H1475" s="220" t="s">
        <v>13614</v>
      </c>
      <c r="I1475" s="220" t="s">
        <v>12788</v>
      </c>
      <c r="J1475" s="220">
        <v>17377049337</v>
      </c>
      <c r="K1475" s="220" t="s">
        <v>27</v>
      </c>
      <c r="L1475" s="222">
        <v>44395</v>
      </c>
      <c r="M1475" s="220" t="s">
        <v>1288</v>
      </c>
      <c r="N1475" s="220" t="s">
        <v>27</v>
      </c>
      <c r="O1475" s="222">
        <v>44416</v>
      </c>
      <c r="P1475" s="220" t="s">
        <v>1288</v>
      </c>
      <c r="Q1475" s="220" t="s">
        <v>30</v>
      </c>
      <c r="R1475" s="220"/>
      <c r="S1475" s="139" t="s">
        <v>13612</v>
      </c>
      <c r="T1475" s="220"/>
      <c r="U1475" s="223">
        <v>5</v>
      </c>
      <c r="V1475" s="181">
        <v>1</v>
      </c>
      <c r="Z1475" s="130" t="str">
        <f t="shared" si="23"/>
        <v>20(8)蓝国通</v>
      </c>
    </row>
    <row r="1476" ht="19.5" customHeight="1" spans="1:26">
      <c r="A1476" s="138">
        <v>1473</v>
      </c>
      <c r="B1476" s="218" t="s">
        <v>13645</v>
      </c>
      <c r="C1476" s="219" t="s">
        <v>21</v>
      </c>
      <c r="D1476" s="220" t="s">
        <v>451</v>
      </c>
      <c r="E1476" s="220" t="s">
        <v>13646</v>
      </c>
      <c r="F1476" s="220" t="s">
        <v>143</v>
      </c>
      <c r="G1476" s="220">
        <v>15</v>
      </c>
      <c r="H1476" s="220" t="s">
        <v>13647</v>
      </c>
      <c r="I1476" s="220" t="s">
        <v>13648</v>
      </c>
      <c r="J1476" s="220">
        <v>13407780940</v>
      </c>
      <c r="K1476" s="220" t="s">
        <v>27</v>
      </c>
      <c r="L1476" s="222">
        <v>44398</v>
      </c>
      <c r="M1476" s="220" t="s">
        <v>133</v>
      </c>
      <c r="N1476" s="220"/>
      <c r="O1476" s="222"/>
      <c r="P1476" s="220"/>
      <c r="Q1476" s="220" t="s">
        <v>30</v>
      </c>
      <c r="R1476" s="220"/>
      <c r="S1476" s="139" t="s">
        <v>13645</v>
      </c>
      <c r="T1476" s="220"/>
      <c r="U1476" s="223">
        <v>6</v>
      </c>
      <c r="V1476" s="181">
        <v>1</v>
      </c>
      <c r="Z1476" s="130" t="str">
        <f t="shared" si="23"/>
        <v>20(8)刘梦雪</v>
      </c>
    </row>
    <row r="1477" ht="19.5" customHeight="1" spans="1:26">
      <c r="A1477" s="138">
        <v>1474</v>
      </c>
      <c r="B1477" s="218" t="s">
        <v>13729</v>
      </c>
      <c r="C1477" s="219" t="s">
        <v>21</v>
      </c>
      <c r="D1477" s="220" t="s">
        <v>451</v>
      </c>
      <c r="E1477" s="220" t="s">
        <v>13730</v>
      </c>
      <c r="F1477" s="220" t="s">
        <v>24</v>
      </c>
      <c r="G1477" s="220">
        <v>15</v>
      </c>
      <c r="H1477" s="220" t="s">
        <v>18525</v>
      </c>
      <c r="I1477" s="220" t="s">
        <v>13732</v>
      </c>
      <c r="J1477" s="220">
        <v>15807783929</v>
      </c>
      <c r="K1477" s="220" t="s">
        <v>27</v>
      </c>
      <c r="L1477" s="222">
        <v>44395</v>
      </c>
      <c r="M1477" s="220" t="s">
        <v>1352</v>
      </c>
      <c r="N1477" s="220"/>
      <c r="O1477" s="220"/>
      <c r="P1477" s="220"/>
      <c r="Q1477" s="220" t="s">
        <v>30</v>
      </c>
      <c r="R1477" s="220"/>
      <c r="S1477" s="139" t="s">
        <v>13729</v>
      </c>
      <c r="T1477" s="220"/>
      <c r="U1477" s="223">
        <v>7</v>
      </c>
      <c r="V1477" s="181">
        <v>1</v>
      </c>
      <c r="Z1477" s="130" t="str">
        <f t="shared" si="23"/>
        <v>20(8)唐浩宇</v>
      </c>
    </row>
    <row r="1478" ht="19.5" customHeight="1" spans="1:26">
      <c r="A1478" s="138">
        <v>1475</v>
      </c>
      <c r="B1478" s="218" t="s">
        <v>13590</v>
      </c>
      <c r="C1478" s="219" t="s">
        <v>21</v>
      </c>
      <c r="D1478" s="220" t="s">
        <v>451</v>
      </c>
      <c r="E1478" s="220" t="s">
        <v>13591</v>
      </c>
      <c r="F1478" s="220" t="s">
        <v>143</v>
      </c>
      <c r="G1478" s="220">
        <v>16</v>
      </c>
      <c r="H1478" s="220" t="s">
        <v>13592</v>
      </c>
      <c r="I1478" s="220" t="s">
        <v>13593</v>
      </c>
      <c r="J1478" s="220">
        <v>18978757607</v>
      </c>
      <c r="K1478" s="220" t="s">
        <v>27</v>
      </c>
      <c r="L1478" s="222">
        <v>44394</v>
      </c>
      <c r="M1478" s="220" t="s">
        <v>1303</v>
      </c>
      <c r="N1478" s="220"/>
      <c r="O1478" s="220"/>
      <c r="P1478" s="220"/>
      <c r="Q1478" s="220" t="s">
        <v>30</v>
      </c>
      <c r="R1478" s="220"/>
      <c r="S1478" s="139" t="s">
        <v>13590</v>
      </c>
      <c r="T1478" s="220"/>
      <c r="U1478" s="223">
        <v>8</v>
      </c>
      <c r="V1478" s="181">
        <v>1</v>
      </c>
      <c r="Z1478" s="130" t="str">
        <f t="shared" si="23"/>
        <v>20(8)黄秀红</v>
      </c>
    </row>
    <row r="1479" ht="19.5" customHeight="1" spans="1:26">
      <c r="A1479" s="138">
        <v>1476</v>
      </c>
      <c r="B1479" s="218" t="s">
        <v>6565</v>
      </c>
      <c r="C1479" s="219" t="s">
        <v>21</v>
      </c>
      <c r="D1479" s="220" t="s">
        <v>451</v>
      </c>
      <c r="E1479" s="220" t="s">
        <v>4597</v>
      </c>
      <c r="F1479" s="220" t="s">
        <v>143</v>
      </c>
      <c r="G1479" s="220">
        <v>16</v>
      </c>
      <c r="H1479" s="220" t="s">
        <v>852</v>
      </c>
      <c r="I1479" s="220" t="s">
        <v>13802</v>
      </c>
      <c r="J1479" s="220">
        <v>18777845865</v>
      </c>
      <c r="K1479" s="220" t="s">
        <v>27</v>
      </c>
      <c r="L1479" s="222">
        <v>44395</v>
      </c>
      <c r="M1479" s="220" t="s">
        <v>139</v>
      </c>
      <c r="N1479" s="220"/>
      <c r="O1479" s="220"/>
      <c r="P1479" s="220"/>
      <c r="Q1479" s="220" t="s">
        <v>30</v>
      </c>
      <c r="R1479" s="220"/>
      <c r="S1479" s="139" t="s">
        <v>6565</v>
      </c>
      <c r="T1479" s="220"/>
      <c r="U1479" s="223">
        <v>9</v>
      </c>
      <c r="V1479" s="181">
        <v>1</v>
      </c>
      <c r="Z1479" s="130" t="str">
        <f t="shared" ref="Z1479:Z1542" si="24">D1479:D6060&amp;E1479:E6060</f>
        <v>20(8)韦秀英</v>
      </c>
    </row>
    <row r="1480" ht="19.5" customHeight="1" spans="1:26">
      <c r="A1480" s="138">
        <v>1477</v>
      </c>
      <c r="B1480" s="218" t="s">
        <v>13797</v>
      </c>
      <c r="C1480" s="219" t="s">
        <v>21</v>
      </c>
      <c r="D1480" s="220" t="s">
        <v>451</v>
      </c>
      <c r="E1480" s="220" t="s">
        <v>13798</v>
      </c>
      <c r="F1480" s="220" t="s">
        <v>143</v>
      </c>
      <c r="G1480" s="220">
        <v>16</v>
      </c>
      <c r="H1480" s="220" t="s">
        <v>13799</v>
      </c>
      <c r="I1480" s="220" t="s">
        <v>13800</v>
      </c>
      <c r="J1480" s="220">
        <v>15277894229</v>
      </c>
      <c r="K1480" s="220" t="s">
        <v>27</v>
      </c>
      <c r="L1480" s="222">
        <v>44394</v>
      </c>
      <c r="M1480" s="220" t="s">
        <v>1347</v>
      </c>
      <c r="N1480" s="220"/>
      <c r="O1480" s="220"/>
      <c r="P1480" s="220"/>
      <c r="Q1480" s="220" t="s">
        <v>30</v>
      </c>
      <c r="R1480" s="220"/>
      <c r="S1480" s="139" t="s">
        <v>13797</v>
      </c>
      <c r="T1480" s="220"/>
      <c r="U1480" s="223">
        <v>10</v>
      </c>
      <c r="V1480" s="181">
        <v>1</v>
      </c>
      <c r="Z1480" s="130" t="str">
        <f t="shared" si="24"/>
        <v>20(8)韦晓庆</v>
      </c>
    </row>
    <row r="1481" ht="19.5" customHeight="1" spans="1:26">
      <c r="A1481" s="138">
        <v>1478</v>
      </c>
      <c r="B1481" s="218" t="s">
        <v>13803</v>
      </c>
      <c r="C1481" s="219" t="s">
        <v>21</v>
      </c>
      <c r="D1481" s="220" t="s">
        <v>451</v>
      </c>
      <c r="E1481" s="220" t="s">
        <v>13804</v>
      </c>
      <c r="F1481" s="220" t="s">
        <v>143</v>
      </c>
      <c r="G1481" s="220">
        <v>16</v>
      </c>
      <c r="H1481" s="220" t="s">
        <v>13805</v>
      </c>
      <c r="I1481" s="220" t="s">
        <v>13806</v>
      </c>
      <c r="J1481" s="220">
        <v>17776182290</v>
      </c>
      <c r="K1481" s="220" t="s">
        <v>27</v>
      </c>
      <c r="L1481" s="222">
        <v>44408</v>
      </c>
      <c r="M1481" s="220" t="s">
        <v>6052</v>
      </c>
      <c r="N1481" s="220"/>
      <c r="O1481" s="220"/>
      <c r="P1481" s="220"/>
      <c r="Q1481" s="220" t="s">
        <v>30</v>
      </c>
      <c r="R1481" s="220"/>
      <c r="S1481" s="139" t="s">
        <v>13803</v>
      </c>
      <c r="T1481" s="220"/>
      <c r="U1481" s="223">
        <v>11</v>
      </c>
      <c r="V1481" s="181">
        <v>1</v>
      </c>
      <c r="Z1481" s="130" t="str">
        <f t="shared" si="24"/>
        <v>20(8)吴彩琪</v>
      </c>
    </row>
    <row r="1482" ht="19.5" customHeight="1" spans="1:26">
      <c r="A1482" s="138">
        <v>1479</v>
      </c>
      <c r="B1482" s="218" t="s">
        <v>13622</v>
      </c>
      <c r="C1482" s="219" t="s">
        <v>21</v>
      </c>
      <c r="D1482" s="220" t="s">
        <v>451</v>
      </c>
      <c r="E1482" s="220" t="s">
        <v>13623</v>
      </c>
      <c r="F1482" s="220" t="s">
        <v>143</v>
      </c>
      <c r="G1482" s="220">
        <v>16</v>
      </c>
      <c r="H1482" s="220" t="s">
        <v>13624</v>
      </c>
      <c r="I1482" s="220" t="s">
        <v>13625</v>
      </c>
      <c r="J1482" s="220">
        <v>18898600290</v>
      </c>
      <c r="K1482" s="220" t="s">
        <v>27</v>
      </c>
      <c r="L1482" s="222">
        <v>44407</v>
      </c>
      <c r="M1482" s="220" t="s">
        <v>126</v>
      </c>
      <c r="N1482" s="220"/>
      <c r="O1482" s="220"/>
      <c r="P1482" s="220"/>
      <c r="Q1482" s="220" t="s">
        <v>30</v>
      </c>
      <c r="R1482" s="220"/>
      <c r="S1482" s="139" t="s">
        <v>13622</v>
      </c>
      <c r="T1482" s="220"/>
      <c r="U1482" s="223">
        <v>12</v>
      </c>
      <c r="V1482" s="181">
        <v>1</v>
      </c>
      <c r="Z1482" s="130" t="str">
        <f t="shared" si="24"/>
        <v>20(8)蓝柳琼</v>
      </c>
    </row>
    <row r="1483" ht="19.5" customHeight="1" spans="1:26">
      <c r="A1483" s="138">
        <v>1480</v>
      </c>
      <c r="B1483" s="218" t="s">
        <v>13704</v>
      </c>
      <c r="C1483" s="219" t="s">
        <v>21</v>
      </c>
      <c r="D1483" s="220" t="s">
        <v>451</v>
      </c>
      <c r="E1483" s="220" t="s">
        <v>13705</v>
      </c>
      <c r="F1483" s="220" t="s">
        <v>24</v>
      </c>
      <c r="G1483" s="220">
        <v>16</v>
      </c>
      <c r="H1483" s="220" t="s">
        <v>13706</v>
      </c>
      <c r="I1483" s="220" t="s">
        <v>13707</v>
      </c>
      <c r="J1483" s="220">
        <v>15277782971</v>
      </c>
      <c r="K1483" s="220" t="s">
        <v>27</v>
      </c>
      <c r="L1483" s="222">
        <v>44399</v>
      </c>
      <c r="M1483" s="220" t="s">
        <v>13708</v>
      </c>
      <c r="N1483" s="220"/>
      <c r="O1483" s="220"/>
      <c r="P1483" s="220"/>
      <c r="Q1483" s="220" t="s">
        <v>30</v>
      </c>
      <c r="R1483" s="220" t="s">
        <v>13706</v>
      </c>
      <c r="S1483" s="139" t="s">
        <v>13704</v>
      </c>
      <c r="T1483" s="220"/>
      <c r="U1483" s="223">
        <v>13</v>
      </c>
      <c r="V1483" s="181">
        <v>1</v>
      </c>
      <c r="Z1483" s="130" t="str">
        <f t="shared" si="24"/>
        <v>20(8)潘明欢</v>
      </c>
    </row>
    <row r="1484" ht="19.5" customHeight="1" spans="1:26">
      <c r="A1484" s="138">
        <v>1481</v>
      </c>
      <c r="B1484" s="218" t="s">
        <v>13770</v>
      </c>
      <c r="C1484" s="219" t="s">
        <v>21</v>
      </c>
      <c r="D1484" s="220" t="s">
        <v>451</v>
      </c>
      <c r="E1484" s="220" t="s">
        <v>13771</v>
      </c>
      <c r="F1484" s="220" t="s">
        <v>24</v>
      </c>
      <c r="G1484" s="220">
        <v>16</v>
      </c>
      <c r="H1484" s="220" t="s">
        <v>12324</v>
      </c>
      <c r="I1484" s="220" t="s">
        <v>13772</v>
      </c>
      <c r="J1484" s="220">
        <v>18707783997</v>
      </c>
      <c r="K1484" s="220" t="s">
        <v>27</v>
      </c>
      <c r="L1484" s="222">
        <v>44395</v>
      </c>
      <c r="M1484" s="220" t="s">
        <v>8668</v>
      </c>
      <c r="N1484" s="220"/>
      <c r="O1484" s="220"/>
      <c r="P1484" s="220"/>
      <c r="Q1484" s="220" t="s">
        <v>30</v>
      </c>
      <c r="R1484" s="220"/>
      <c r="S1484" s="139" t="s">
        <v>13770</v>
      </c>
      <c r="T1484" s="220"/>
      <c r="U1484" s="223">
        <v>14</v>
      </c>
      <c r="V1484" s="181">
        <v>1</v>
      </c>
      <c r="Z1484" s="130" t="str">
        <f t="shared" si="24"/>
        <v>20(8)韦荣</v>
      </c>
    </row>
    <row r="1485" ht="19.5" customHeight="1" spans="1:26">
      <c r="A1485" s="138">
        <v>1482</v>
      </c>
      <c r="B1485" s="218" t="s">
        <v>13656</v>
      </c>
      <c r="C1485" s="219" t="s">
        <v>21</v>
      </c>
      <c r="D1485" s="220" t="s">
        <v>451</v>
      </c>
      <c r="E1485" s="220" t="s">
        <v>13657</v>
      </c>
      <c r="F1485" s="220" t="s">
        <v>143</v>
      </c>
      <c r="G1485" s="220">
        <v>16</v>
      </c>
      <c r="H1485" s="220" t="s">
        <v>5850</v>
      </c>
      <c r="I1485" s="220" t="s">
        <v>13658</v>
      </c>
      <c r="J1485" s="220">
        <v>13558289471</v>
      </c>
      <c r="K1485" s="220" t="s">
        <v>27</v>
      </c>
      <c r="L1485" s="222">
        <v>44395</v>
      </c>
      <c r="M1485" s="220" t="s">
        <v>1288</v>
      </c>
      <c r="N1485" s="220" t="s">
        <v>27</v>
      </c>
      <c r="O1485" s="222">
        <v>44416</v>
      </c>
      <c r="P1485" s="220" t="s">
        <v>1288</v>
      </c>
      <c r="Q1485" s="220" t="s">
        <v>30</v>
      </c>
      <c r="R1485" s="220"/>
      <c r="S1485" s="139" t="s">
        <v>13656</v>
      </c>
      <c r="T1485" s="220"/>
      <c r="U1485" s="223">
        <v>15</v>
      </c>
      <c r="V1485" s="181">
        <v>1</v>
      </c>
      <c r="Z1485" s="130" t="str">
        <f t="shared" si="24"/>
        <v>20(8)陆江灵</v>
      </c>
    </row>
    <row r="1486" ht="19.5" customHeight="1" spans="1:26">
      <c r="A1486" s="138">
        <v>1483</v>
      </c>
      <c r="B1486" s="218" t="s">
        <v>13649</v>
      </c>
      <c r="C1486" s="219" t="s">
        <v>21</v>
      </c>
      <c r="D1486" s="220" t="s">
        <v>451</v>
      </c>
      <c r="E1486" s="220" t="s">
        <v>13650</v>
      </c>
      <c r="F1486" s="220" t="s">
        <v>143</v>
      </c>
      <c r="G1486" s="220">
        <v>16</v>
      </c>
      <c r="H1486" s="220" t="s">
        <v>13651</v>
      </c>
      <c r="I1486" s="220" t="s">
        <v>13652</v>
      </c>
      <c r="J1486" s="220">
        <v>15078613051</v>
      </c>
      <c r="K1486" s="220" t="s">
        <v>27</v>
      </c>
      <c r="L1486" s="222">
        <v>44394</v>
      </c>
      <c r="M1486" s="220" t="s">
        <v>1352</v>
      </c>
      <c r="N1486" s="220"/>
      <c r="O1486" s="220"/>
      <c r="P1486" s="220"/>
      <c r="Q1486" s="220" t="s">
        <v>30</v>
      </c>
      <c r="R1486" s="220"/>
      <c r="S1486" s="139" t="s">
        <v>13649</v>
      </c>
      <c r="T1486" s="220"/>
      <c r="U1486" s="223">
        <v>16</v>
      </c>
      <c r="V1486" s="181">
        <v>1</v>
      </c>
      <c r="Z1486" s="130" t="str">
        <f t="shared" si="24"/>
        <v>20(8)卢喜岳</v>
      </c>
    </row>
    <row r="1487" ht="19.5" customHeight="1" spans="1:26">
      <c r="A1487" s="138">
        <v>1484</v>
      </c>
      <c r="B1487" s="218" t="s">
        <v>13559</v>
      </c>
      <c r="C1487" s="219" t="s">
        <v>21</v>
      </c>
      <c r="D1487" s="220" t="s">
        <v>451</v>
      </c>
      <c r="E1487" s="220" t="s">
        <v>13560</v>
      </c>
      <c r="F1487" s="220" t="s">
        <v>143</v>
      </c>
      <c r="G1487" s="220">
        <v>16</v>
      </c>
      <c r="H1487" s="220" t="s">
        <v>13561</v>
      </c>
      <c r="I1487" s="220" t="s">
        <v>13562</v>
      </c>
      <c r="J1487" s="220">
        <v>19127018879</v>
      </c>
      <c r="K1487" s="220" t="s">
        <v>27</v>
      </c>
      <c r="L1487" s="222">
        <v>44395</v>
      </c>
      <c r="M1487" s="220" t="s">
        <v>1352</v>
      </c>
      <c r="N1487" s="220"/>
      <c r="O1487" s="220"/>
      <c r="P1487" s="220"/>
      <c r="Q1487" s="220" t="s">
        <v>30</v>
      </c>
      <c r="R1487" s="220"/>
      <c r="S1487" s="139" t="s">
        <v>13559</v>
      </c>
      <c r="T1487" s="220"/>
      <c r="U1487" s="223">
        <v>17</v>
      </c>
      <c r="V1487" s="181">
        <v>1</v>
      </c>
      <c r="Z1487" s="130" t="str">
        <f t="shared" si="24"/>
        <v>20(8)黄冬雪</v>
      </c>
    </row>
    <row r="1488" ht="19.5" customHeight="1" spans="1:26">
      <c r="A1488" s="138">
        <v>1485</v>
      </c>
      <c r="B1488" s="218" t="s">
        <v>13618</v>
      </c>
      <c r="C1488" s="219" t="s">
        <v>21</v>
      </c>
      <c r="D1488" s="220" t="s">
        <v>451</v>
      </c>
      <c r="E1488" s="220" t="s">
        <v>13619</v>
      </c>
      <c r="F1488" s="220" t="s">
        <v>143</v>
      </c>
      <c r="G1488" s="220">
        <v>16</v>
      </c>
      <c r="H1488" s="220" t="s">
        <v>13620</v>
      </c>
      <c r="I1488" s="220" t="s">
        <v>13621</v>
      </c>
      <c r="J1488" s="220">
        <v>15277180825</v>
      </c>
      <c r="K1488" s="220" t="s">
        <v>27</v>
      </c>
      <c r="L1488" s="222">
        <v>44396</v>
      </c>
      <c r="M1488" s="220" t="s">
        <v>13578</v>
      </c>
      <c r="N1488" s="220"/>
      <c r="O1488" s="220"/>
      <c r="P1488" s="220"/>
      <c r="Q1488" s="220" t="s">
        <v>30</v>
      </c>
      <c r="R1488" s="220"/>
      <c r="S1488" s="139" t="s">
        <v>13618</v>
      </c>
      <c r="T1488" s="220"/>
      <c r="U1488" s="223">
        <v>18</v>
      </c>
      <c r="V1488" s="181">
        <v>1</v>
      </c>
      <c r="Z1488" s="130" t="str">
        <f t="shared" si="24"/>
        <v>20(8)蓝佳焰</v>
      </c>
    </row>
    <row r="1489" ht="19.5" customHeight="1" spans="1:26">
      <c r="A1489" s="138">
        <v>1486</v>
      </c>
      <c r="B1489" s="218" t="s">
        <v>13783</v>
      </c>
      <c r="C1489" s="219" t="s">
        <v>21</v>
      </c>
      <c r="D1489" s="220" t="s">
        <v>451</v>
      </c>
      <c r="E1489" s="220" t="s">
        <v>13784</v>
      </c>
      <c r="F1489" s="220" t="s">
        <v>143</v>
      </c>
      <c r="G1489" s="220">
        <v>16</v>
      </c>
      <c r="H1489" s="220" t="s">
        <v>6710</v>
      </c>
      <c r="I1489" s="220" t="s">
        <v>13785</v>
      </c>
      <c r="J1489" s="220">
        <v>13737909758</v>
      </c>
      <c r="K1489" s="220" t="s">
        <v>27</v>
      </c>
      <c r="L1489" s="222">
        <v>44394</v>
      </c>
      <c r="M1489" s="220" t="s">
        <v>126</v>
      </c>
      <c r="N1489" s="220"/>
      <c r="O1489" s="220"/>
      <c r="P1489" s="220"/>
      <c r="Q1489" s="220" t="s">
        <v>30</v>
      </c>
      <c r="R1489" s="220"/>
      <c r="S1489" s="139" t="s">
        <v>13783</v>
      </c>
      <c r="T1489" s="220"/>
      <c r="U1489" s="223">
        <v>19</v>
      </c>
      <c r="V1489" s="181">
        <v>1</v>
      </c>
      <c r="Z1489" s="130" t="str">
        <f t="shared" si="24"/>
        <v>20(8)韦溦溦</v>
      </c>
    </row>
    <row r="1490" ht="19.5" customHeight="1" spans="1:26">
      <c r="A1490" s="138">
        <v>1487</v>
      </c>
      <c r="B1490" s="218" t="s">
        <v>13574</v>
      </c>
      <c r="C1490" s="219" t="s">
        <v>21</v>
      </c>
      <c r="D1490" s="220" t="s">
        <v>451</v>
      </c>
      <c r="E1490" s="220" t="s">
        <v>13575</v>
      </c>
      <c r="F1490" s="220" t="s">
        <v>143</v>
      </c>
      <c r="G1490" s="220">
        <v>16</v>
      </c>
      <c r="H1490" s="220" t="s">
        <v>13576</v>
      </c>
      <c r="I1490" s="220" t="s">
        <v>13577</v>
      </c>
      <c r="J1490" s="220">
        <v>13481869638</v>
      </c>
      <c r="K1490" s="220" t="s">
        <v>27</v>
      </c>
      <c r="L1490" s="222">
        <v>44395</v>
      </c>
      <c r="M1490" s="220" t="s">
        <v>13578</v>
      </c>
      <c r="N1490" s="220"/>
      <c r="O1490" s="220"/>
      <c r="P1490" s="220"/>
      <c r="Q1490" s="220" t="s">
        <v>30</v>
      </c>
      <c r="R1490" s="220"/>
      <c r="S1490" s="139" t="s">
        <v>13574</v>
      </c>
      <c r="T1490" s="220"/>
      <c r="U1490" s="223">
        <v>20</v>
      </c>
      <c r="V1490" s="181">
        <v>1</v>
      </c>
      <c r="Z1490" s="130" t="str">
        <f t="shared" si="24"/>
        <v>20(8)黄梅冰</v>
      </c>
    </row>
    <row r="1491" ht="19.5" customHeight="1" spans="1:26">
      <c r="A1491" s="138">
        <v>1488</v>
      </c>
      <c r="B1491" s="218" t="s">
        <v>13713</v>
      </c>
      <c r="C1491" s="219" t="s">
        <v>21</v>
      </c>
      <c r="D1491" s="220" t="s">
        <v>451</v>
      </c>
      <c r="E1491" s="220" t="s">
        <v>13714</v>
      </c>
      <c r="F1491" s="220" t="s">
        <v>143</v>
      </c>
      <c r="G1491" s="220">
        <v>16</v>
      </c>
      <c r="H1491" s="220" t="s">
        <v>13715</v>
      </c>
      <c r="I1491" s="220" t="s">
        <v>13716</v>
      </c>
      <c r="J1491" s="220">
        <v>13977859081</v>
      </c>
      <c r="K1491" s="220" t="s">
        <v>27</v>
      </c>
      <c r="L1491" s="222">
        <v>44396</v>
      </c>
      <c r="M1491" s="220" t="s">
        <v>139</v>
      </c>
      <c r="N1491" s="220" t="s">
        <v>18526</v>
      </c>
      <c r="O1491" s="220"/>
      <c r="P1491" s="220"/>
      <c r="Q1491" s="220" t="s">
        <v>30</v>
      </c>
      <c r="R1491" s="220"/>
      <c r="S1491" s="139" t="s">
        <v>13713</v>
      </c>
      <c r="T1491" s="220"/>
      <c r="U1491" s="223">
        <v>21</v>
      </c>
      <c r="V1491" s="181">
        <v>1</v>
      </c>
      <c r="Z1491" s="130" t="str">
        <f t="shared" si="24"/>
        <v>20(8)覃惠芳</v>
      </c>
    </row>
    <row r="1492" ht="19.5" customHeight="1" spans="1:26">
      <c r="A1492" s="138">
        <v>1489</v>
      </c>
      <c r="B1492" s="218" t="s">
        <v>13773</v>
      </c>
      <c r="C1492" s="219" t="s">
        <v>21</v>
      </c>
      <c r="D1492" s="220" t="s">
        <v>451</v>
      </c>
      <c r="E1492" s="220" t="s">
        <v>13774</v>
      </c>
      <c r="F1492" s="220" t="s">
        <v>143</v>
      </c>
      <c r="G1492" s="220">
        <v>16</v>
      </c>
      <c r="H1492" s="220" t="s">
        <v>13775</v>
      </c>
      <c r="I1492" s="220" t="s">
        <v>4105</v>
      </c>
      <c r="J1492" s="220">
        <v>18278872982</v>
      </c>
      <c r="K1492" s="220" t="s">
        <v>27</v>
      </c>
      <c r="L1492" s="222">
        <v>44397</v>
      </c>
      <c r="M1492" s="220" t="s">
        <v>3693</v>
      </c>
      <c r="N1492" s="220"/>
      <c r="O1492" s="220"/>
      <c r="P1492" s="220"/>
      <c r="Q1492" s="220" t="s">
        <v>30</v>
      </c>
      <c r="R1492" s="220"/>
      <c r="S1492" s="139" t="s">
        <v>13773</v>
      </c>
      <c r="T1492" s="220"/>
      <c r="U1492" s="223">
        <v>22</v>
      </c>
      <c r="V1492" s="181">
        <v>1</v>
      </c>
      <c r="Z1492" s="130" t="str">
        <f t="shared" si="24"/>
        <v>20(8)韦莎莎</v>
      </c>
    </row>
    <row r="1493" ht="19.5" customHeight="1" spans="1:26">
      <c r="A1493" s="138">
        <v>1490</v>
      </c>
      <c r="B1493" s="218" t="s">
        <v>13745</v>
      </c>
      <c r="C1493" s="219" t="s">
        <v>21</v>
      </c>
      <c r="D1493" s="220" t="s">
        <v>451</v>
      </c>
      <c r="E1493" s="220" t="s">
        <v>13746</v>
      </c>
      <c r="F1493" s="220" t="s">
        <v>24</v>
      </c>
      <c r="G1493" s="220">
        <v>16</v>
      </c>
      <c r="H1493" s="220" t="s">
        <v>13747</v>
      </c>
      <c r="I1493" s="220" t="s">
        <v>13748</v>
      </c>
      <c r="J1493" s="220">
        <v>13788180740</v>
      </c>
      <c r="K1493" s="220" t="s">
        <v>27</v>
      </c>
      <c r="L1493" s="222">
        <v>44395</v>
      </c>
      <c r="M1493" s="220" t="s">
        <v>126</v>
      </c>
      <c r="N1493" s="220"/>
      <c r="O1493" s="220"/>
      <c r="P1493" s="220"/>
      <c r="Q1493" s="220" t="s">
        <v>30</v>
      </c>
      <c r="R1493" s="220"/>
      <c r="S1493" s="139" t="s">
        <v>13745</v>
      </c>
      <c r="T1493" s="220"/>
      <c r="U1493" s="223">
        <v>23</v>
      </c>
      <c r="V1493" s="181">
        <v>1</v>
      </c>
      <c r="Z1493" s="130" t="str">
        <f t="shared" si="24"/>
        <v>20(8)韦豪壮</v>
      </c>
    </row>
    <row r="1494" ht="19.5" customHeight="1" spans="1:26">
      <c r="A1494" s="138">
        <v>1491</v>
      </c>
      <c r="B1494" s="218" t="s">
        <v>13626</v>
      </c>
      <c r="C1494" s="219" t="s">
        <v>21</v>
      </c>
      <c r="D1494" s="220" t="s">
        <v>451</v>
      </c>
      <c r="E1494" s="220" t="s">
        <v>13627</v>
      </c>
      <c r="F1494" s="220" t="s">
        <v>143</v>
      </c>
      <c r="G1494" s="220">
        <v>16</v>
      </c>
      <c r="H1494" s="220" t="s">
        <v>13628</v>
      </c>
      <c r="I1494" s="220" t="s">
        <v>13629</v>
      </c>
      <c r="J1494" s="220">
        <v>13071338183</v>
      </c>
      <c r="K1494" s="220" t="s">
        <v>27</v>
      </c>
      <c r="L1494" s="222">
        <v>44396</v>
      </c>
      <c r="M1494" s="220" t="s">
        <v>8668</v>
      </c>
      <c r="N1494" s="220"/>
      <c r="O1494" s="222"/>
      <c r="P1494" s="220"/>
      <c r="Q1494" s="220" t="s">
        <v>30</v>
      </c>
      <c r="R1494" s="220"/>
      <c r="S1494" s="139" t="s">
        <v>13626</v>
      </c>
      <c r="T1494" s="220"/>
      <c r="U1494" s="223">
        <v>24</v>
      </c>
      <c r="V1494" s="181">
        <v>1</v>
      </c>
      <c r="Z1494" s="130" t="str">
        <f t="shared" si="24"/>
        <v>20(8)蓝睿琳</v>
      </c>
    </row>
    <row r="1495" ht="19.5" customHeight="1" spans="1:26">
      <c r="A1495" s="138">
        <v>1492</v>
      </c>
      <c r="B1495" s="218" t="s">
        <v>13563</v>
      </c>
      <c r="C1495" s="219" t="s">
        <v>21</v>
      </c>
      <c r="D1495" s="220" t="s">
        <v>451</v>
      </c>
      <c r="E1495" s="220" t="s">
        <v>13564</v>
      </c>
      <c r="F1495" s="220" t="s">
        <v>143</v>
      </c>
      <c r="G1495" s="220">
        <v>16</v>
      </c>
      <c r="H1495" s="220" t="s">
        <v>13565</v>
      </c>
      <c r="I1495" s="220" t="s">
        <v>13566</v>
      </c>
      <c r="J1495" s="220">
        <v>18877910308</v>
      </c>
      <c r="K1495" s="220" t="s">
        <v>27</v>
      </c>
      <c r="L1495" s="222">
        <v>44395</v>
      </c>
      <c r="M1495" s="220" t="s">
        <v>1352</v>
      </c>
      <c r="N1495" s="220"/>
      <c r="O1495" s="220"/>
      <c r="P1495" s="220"/>
      <c r="Q1495" s="220" t="s">
        <v>30</v>
      </c>
      <c r="R1495" s="220"/>
      <c r="S1495" s="139" t="s">
        <v>13563</v>
      </c>
      <c r="T1495" s="220"/>
      <c r="U1495" s="223">
        <v>25</v>
      </c>
      <c r="V1495" s="181">
        <v>1</v>
      </c>
      <c r="Z1495" s="130" t="str">
        <f t="shared" si="24"/>
        <v>20(8)黄芳芳</v>
      </c>
    </row>
    <row r="1496" ht="19.5" customHeight="1" spans="1:26">
      <c r="A1496" s="138">
        <v>1493</v>
      </c>
      <c r="B1496" s="218" t="s">
        <v>13786</v>
      </c>
      <c r="C1496" s="219" t="s">
        <v>21</v>
      </c>
      <c r="D1496" s="220" t="s">
        <v>451</v>
      </c>
      <c r="E1496" s="220" t="s">
        <v>13787</v>
      </c>
      <c r="F1496" s="220" t="s">
        <v>143</v>
      </c>
      <c r="G1496" s="220">
        <v>16</v>
      </c>
      <c r="H1496" s="220" t="s">
        <v>13788</v>
      </c>
      <c r="I1496" s="220" t="s">
        <v>13789</v>
      </c>
      <c r="J1496" s="220">
        <v>18977894206</v>
      </c>
      <c r="K1496" s="220" t="s">
        <v>27</v>
      </c>
      <c r="L1496" s="222">
        <v>44395</v>
      </c>
      <c r="M1496" s="220" t="s">
        <v>1288</v>
      </c>
      <c r="N1496" s="220"/>
      <c r="O1496" s="220"/>
      <c r="P1496" s="220"/>
      <c r="Q1496" s="220" t="s">
        <v>30</v>
      </c>
      <c r="R1496" s="220"/>
      <c r="S1496" s="139" t="s">
        <v>13786</v>
      </c>
      <c r="T1496" s="220"/>
      <c r="U1496" s="223">
        <v>26</v>
      </c>
      <c r="V1496" s="181">
        <v>1</v>
      </c>
      <c r="Z1496" s="130" t="str">
        <f t="shared" si="24"/>
        <v>20(8)韦汶淑</v>
      </c>
    </row>
    <row r="1497" ht="19.5" customHeight="1" spans="1:26">
      <c r="A1497" s="138">
        <v>1494</v>
      </c>
      <c r="B1497" s="218" t="s">
        <v>13700</v>
      </c>
      <c r="C1497" s="219" t="s">
        <v>21</v>
      </c>
      <c r="D1497" s="220" t="s">
        <v>451</v>
      </c>
      <c r="E1497" s="220" t="s">
        <v>13701</v>
      </c>
      <c r="F1497" s="220" t="s">
        <v>143</v>
      </c>
      <c r="G1497" s="220">
        <v>16</v>
      </c>
      <c r="H1497" s="220" t="s">
        <v>13702</v>
      </c>
      <c r="I1497" s="220" t="s">
        <v>13703</v>
      </c>
      <c r="J1497" s="220">
        <v>15296078178</v>
      </c>
      <c r="K1497" s="220" t="s">
        <v>27</v>
      </c>
      <c r="L1497" s="222">
        <v>44395</v>
      </c>
      <c r="M1497" s="220" t="s">
        <v>1217</v>
      </c>
      <c r="N1497" s="220" t="s">
        <v>27</v>
      </c>
      <c r="O1497" s="222">
        <v>44416</v>
      </c>
      <c r="P1497" s="220" t="s">
        <v>1217</v>
      </c>
      <c r="Q1497" s="220" t="s">
        <v>30</v>
      </c>
      <c r="R1497" s="220"/>
      <c r="S1497" s="139" t="s">
        <v>13700</v>
      </c>
      <c r="T1497" s="220"/>
      <c r="U1497" s="223">
        <v>27</v>
      </c>
      <c r="V1497" s="181">
        <v>1</v>
      </c>
      <c r="Z1497" s="130" t="str">
        <f t="shared" si="24"/>
        <v>20(8)农淑蕾</v>
      </c>
    </row>
    <row r="1498" ht="19.5" customHeight="1" spans="1:26">
      <c r="A1498" s="138">
        <v>1495</v>
      </c>
      <c r="B1498" s="218" t="s">
        <v>13726</v>
      </c>
      <c r="C1498" s="219" t="s">
        <v>21</v>
      </c>
      <c r="D1498" s="220" t="s">
        <v>451</v>
      </c>
      <c r="E1498" s="220" t="s">
        <v>13727</v>
      </c>
      <c r="F1498" s="220" t="s">
        <v>143</v>
      </c>
      <c r="G1498" s="220">
        <v>16</v>
      </c>
      <c r="H1498" s="220" t="s">
        <v>72</v>
      </c>
      <c r="I1498" s="220" t="s">
        <v>13728</v>
      </c>
      <c r="J1498" s="220">
        <v>18077897907</v>
      </c>
      <c r="K1498" s="220" t="s">
        <v>27</v>
      </c>
      <c r="L1498" s="222">
        <v>44402</v>
      </c>
      <c r="M1498" s="220" t="s">
        <v>139</v>
      </c>
      <c r="N1498" s="220" t="s">
        <v>27</v>
      </c>
      <c r="O1498" s="222">
        <v>44416</v>
      </c>
      <c r="P1498" s="220" t="s">
        <v>139</v>
      </c>
      <c r="Q1498" s="220" t="s">
        <v>30</v>
      </c>
      <c r="R1498" s="220"/>
      <c r="S1498" s="139" t="s">
        <v>13726</v>
      </c>
      <c r="T1498" s="220"/>
      <c r="U1498" s="223">
        <v>28</v>
      </c>
      <c r="V1498" s="181">
        <v>1</v>
      </c>
      <c r="Z1498" s="130" t="str">
        <f t="shared" si="24"/>
        <v>20(8)覃英玉</v>
      </c>
    </row>
    <row r="1499" ht="19.5" customHeight="1" spans="1:26">
      <c r="A1499" s="138">
        <v>1496</v>
      </c>
      <c r="B1499" s="218" t="s">
        <v>13641</v>
      </c>
      <c r="C1499" s="219" t="s">
        <v>21</v>
      </c>
      <c r="D1499" s="220" t="s">
        <v>451</v>
      </c>
      <c r="E1499" s="220" t="s">
        <v>13642</v>
      </c>
      <c r="F1499" s="220" t="s">
        <v>24</v>
      </c>
      <c r="G1499" s="220">
        <v>16</v>
      </c>
      <c r="H1499" s="220" t="s">
        <v>13643</v>
      </c>
      <c r="I1499" s="220" t="s">
        <v>13644</v>
      </c>
      <c r="J1499" s="220">
        <v>15277854996</v>
      </c>
      <c r="K1499" s="220" t="s">
        <v>27</v>
      </c>
      <c r="L1499" s="222">
        <v>44396</v>
      </c>
      <c r="M1499" s="220" t="s">
        <v>139</v>
      </c>
      <c r="N1499" s="220"/>
      <c r="O1499" s="220"/>
      <c r="P1499" s="220"/>
      <c r="Q1499" s="220" t="s">
        <v>30</v>
      </c>
      <c r="R1499" s="220"/>
      <c r="S1499" s="139" t="s">
        <v>13641</v>
      </c>
      <c r="T1499" s="220"/>
      <c r="U1499" s="223">
        <v>29</v>
      </c>
      <c r="V1499" s="181">
        <v>1</v>
      </c>
      <c r="Z1499" s="130" t="str">
        <f t="shared" si="24"/>
        <v>20(8)林宝俊</v>
      </c>
    </row>
    <row r="1500" ht="19.5" customHeight="1" spans="1:26">
      <c r="A1500" s="138">
        <v>1497</v>
      </c>
      <c r="B1500" s="218" t="s">
        <v>13721</v>
      </c>
      <c r="C1500" s="219" t="s">
        <v>21</v>
      </c>
      <c r="D1500" s="220" t="s">
        <v>451</v>
      </c>
      <c r="E1500" s="220" t="s">
        <v>13722</v>
      </c>
      <c r="F1500" s="220" t="s">
        <v>143</v>
      </c>
      <c r="G1500" s="220">
        <v>16</v>
      </c>
      <c r="H1500" s="220" t="s">
        <v>13723</v>
      </c>
      <c r="I1500" s="220" t="s">
        <v>13724</v>
      </c>
      <c r="J1500" s="220">
        <v>13713939190</v>
      </c>
      <c r="K1500" s="220" t="s">
        <v>27</v>
      </c>
      <c r="L1500" s="222">
        <v>44395</v>
      </c>
      <c r="M1500" s="220" t="s">
        <v>13725</v>
      </c>
      <c r="N1500" s="220"/>
      <c r="O1500" s="220"/>
      <c r="P1500" s="220"/>
      <c r="Q1500" s="220" t="s">
        <v>30</v>
      </c>
      <c r="R1500" s="220"/>
      <c r="S1500" s="139" t="s">
        <v>13721</v>
      </c>
      <c r="T1500" s="220"/>
      <c r="U1500" s="223">
        <v>30</v>
      </c>
      <c r="V1500" s="181">
        <v>1</v>
      </c>
      <c r="Z1500" s="130" t="str">
        <f t="shared" si="24"/>
        <v>20(8)覃艳彤</v>
      </c>
    </row>
    <row r="1501" ht="19.5" customHeight="1" spans="1:26">
      <c r="A1501" s="138">
        <v>1498</v>
      </c>
      <c r="B1501" s="218" t="s">
        <v>13741</v>
      </c>
      <c r="C1501" s="219" t="s">
        <v>21</v>
      </c>
      <c r="D1501" s="220" t="s">
        <v>451</v>
      </c>
      <c r="E1501" s="220" t="s">
        <v>13742</v>
      </c>
      <c r="F1501" s="220" t="s">
        <v>143</v>
      </c>
      <c r="G1501" s="220">
        <v>16</v>
      </c>
      <c r="H1501" s="220" t="s">
        <v>13743</v>
      </c>
      <c r="I1501" s="220" t="s">
        <v>13744</v>
      </c>
      <c r="J1501" s="220">
        <v>17807835480</v>
      </c>
      <c r="K1501" s="220" t="s">
        <v>27</v>
      </c>
      <c r="L1501" s="222">
        <v>44394</v>
      </c>
      <c r="M1501" s="220" t="s">
        <v>126</v>
      </c>
      <c r="N1501" s="220"/>
      <c r="O1501" s="222"/>
      <c r="P1501" s="220"/>
      <c r="Q1501" s="220" t="s">
        <v>30</v>
      </c>
      <c r="R1501" s="220"/>
      <c r="S1501" s="139" t="s">
        <v>13741</v>
      </c>
      <c r="T1501" s="220"/>
      <c r="U1501" s="223">
        <v>31</v>
      </c>
      <c r="V1501" s="181">
        <v>1</v>
      </c>
      <c r="Z1501" s="130" t="str">
        <f t="shared" si="24"/>
        <v>20(8)韦飞娜</v>
      </c>
    </row>
    <row r="1502" ht="19.5" customHeight="1" spans="1:26">
      <c r="A1502" s="138">
        <v>1499</v>
      </c>
      <c r="B1502" s="218" t="s">
        <v>13579</v>
      </c>
      <c r="C1502" s="219" t="s">
        <v>21</v>
      </c>
      <c r="D1502" s="220" t="s">
        <v>451</v>
      </c>
      <c r="E1502" s="220" t="s">
        <v>13580</v>
      </c>
      <c r="F1502" s="220" t="s">
        <v>143</v>
      </c>
      <c r="G1502" s="220">
        <v>16</v>
      </c>
      <c r="H1502" s="220" t="s">
        <v>13581</v>
      </c>
      <c r="I1502" s="220" t="s">
        <v>13582</v>
      </c>
      <c r="J1502" s="220">
        <v>17776576131</v>
      </c>
      <c r="K1502" s="220" t="s">
        <v>27</v>
      </c>
      <c r="L1502" s="222">
        <v>44396</v>
      </c>
      <c r="M1502" s="220" t="s">
        <v>3693</v>
      </c>
      <c r="N1502" s="220"/>
      <c r="O1502" s="222"/>
      <c r="P1502" s="220"/>
      <c r="Q1502" s="220" t="s">
        <v>30</v>
      </c>
      <c r="R1502" s="220"/>
      <c r="S1502" s="139" t="s">
        <v>13579</v>
      </c>
      <c r="T1502" s="220"/>
      <c r="U1502" s="223">
        <v>32</v>
      </c>
      <c r="V1502" s="181">
        <v>1</v>
      </c>
      <c r="Z1502" s="130" t="str">
        <f t="shared" si="24"/>
        <v>20(8)黄平华</v>
      </c>
    </row>
    <row r="1503" ht="19.5" customHeight="1" spans="1:26">
      <c r="A1503" s="138">
        <v>1500</v>
      </c>
      <c r="B1503" s="218" t="s">
        <v>13601</v>
      </c>
      <c r="C1503" s="219" t="s">
        <v>21</v>
      </c>
      <c r="D1503" s="220" t="s">
        <v>451</v>
      </c>
      <c r="E1503" s="220" t="s">
        <v>13602</v>
      </c>
      <c r="F1503" s="220" t="s">
        <v>143</v>
      </c>
      <c r="G1503" s="220">
        <v>16</v>
      </c>
      <c r="H1503" s="220" t="s">
        <v>13603</v>
      </c>
      <c r="I1503" s="220" t="s">
        <v>13604</v>
      </c>
      <c r="J1503" s="220">
        <v>15800515077</v>
      </c>
      <c r="K1503" s="220" t="s">
        <v>27</v>
      </c>
      <c r="L1503" s="222">
        <v>44395</v>
      </c>
      <c r="M1503" s="220" t="s">
        <v>8668</v>
      </c>
      <c r="N1503" s="220"/>
      <c r="O1503" s="220"/>
      <c r="P1503" s="220"/>
      <c r="Q1503" s="220" t="s">
        <v>30</v>
      </c>
      <c r="R1503" s="220"/>
      <c r="S1503" s="139" t="s">
        <v>13601</v>
      </c>
      <c r="T1503" s="220"/>
      <c r="U1503" s="223">
        <v>33</v>
      </c>
      <c r="V1503" s="181">
        <v>1</v>
      </c>
      <c r="Z1503" s="130" t="str">
        <f t="shared" si="24"/>
        <v>20(8)蓝晨</v>
      </c>
    </row>
    <row r="1504" ht="19.5" customHeight="1" spans="1:26">
      <c r="A1504" s="138">
        <v>1501</v>
      </c>
      <c r="B1504" s="218" t="s">
        <v>13615</v>
      </c>
      <c r="C1504" s="219" t="s">
        <v>21</v>
      </c>
      <c r="D1504" s="220" t="s">
        <v>451</v>
      </c>
      <c r="E1504" s="220" t="s">
        <v>13616</v>
      </c>
      <c r="F1504" s="220" t="s">
        <v>143</v>
      </c>
      <c r="G1504" s="220">
        <v>16</v>
      </c>
      <c r="H1504" s="220" t="s">
        <v>13617</v>
      </c>
      <c r="I1504" s="220" t="s">
        <v>893</v>
      </c>
      <c r="J1504" s="220">
        <v>13431692585</v>
      </c>
      <c r="K1504" s="220" t="s">
        <v>27</v>
      </c>
      <c r="L1504" s="222">
        <v>44395</v>
      </c>
      <c r="M1504" s="220" t="s">
        <v>1352</v>
      </c>
      <c r="N1504" s="220"/>
      <c r="O1504" s="220"/>
      <c r="P1504" s="220"/>
      <c r="Q1504" s="220" t="s">
        <v>30</v>
      </c>
      <c r="R1504" s="220"/>
      <c r="S1504" s="139" t="s">
        <v>13615</v>
      </c>
      <c r="T1504" s="220"/>
      <c r="U1504" s="223">
        <v>34</v>
      </c>
      <c r="V1504" s="181">
        <v>1</v>
      </c>
      <c r="Z1504" s="130" t="str">
        <f t="shared" si="24"/>
        <v>20(8)蓝佳晴</v>
      </c>
    </row>
    <row r="1505" ht="19.5" customHeight="1" spans="1:26">
      <c r="A1505" s="138">
        <v>1502</v>
      </c>
      <c r="B1505" s="218" t="s">
        <v>13763</v>
      </c>
      <c r="C1505" s="219" t="s">
        <v>21</v>
      </c>
      <c r="D1505" s="220" t="s">
        <v>451</v>
      </c>
      <c r="E1505" s="220" t="s">
        <v>13764</v>
      </c>
      <c r="F1505" s="220" t="s">
        <v>143</v>
      </c>
      <c r="G1505" s="220">
        <v>16</v>
      </c>
      <c r="H1505" s="220" t="s">
        <v>13765</v>
      </c>
      <c r="I1505" s="220" t="s">
        <v>13766</v>
      </c>
      <c r="J1505" s="220">
        <v>18278865595</v>
      </c>
      <c r="K1505" s="220" t="s">
        <v>27</v>
      </c>
      <c r="L1505" s="222">
        <v>44397</v>
      </c>
      <c r="M1505" s="220" t="s">
        <v>126</v>
      </c>
      <c r="N1505" s="220"/>
      <c r="O1505" s="220"/>
      <c r="P1505" s="220"/>
      <c r="Q1505" s="220" t="s">
        <v>30</v>
      </c>
      <c r="R1505" s="220"/>
      <c r="S1505" s="139" t="s">
        <v>13763</v>
      </c>
      <c r="T1505" s="220"/>
      <c r="U1505" s="223">
        <v>35</v>
      </c>
      <c r="V1505" s="181">
        <v>1</v>
      </c>
      <c r="Z1505" s="130" t="str">
        <f t="shared" si="24"/>
        <v>20(8)韦柳竹</v>
      </c>
    </row>
    <row r="1506" ht="19.5" customHeight="1" spans="1:26">
      <c r="A1506" s="138">
        <v>1503</v>
      </c>
      <c r="B1506" s="218" t="s">
        <v>13790</v>
      </c>
      <c r="C1506" s="219" t="s">
        <v>21</v>
      </c>
      <c r="D1506" s="220" t="s">
        <v>451</v>
      </c>
      <c r="E1506" s="220" t="s">
        <v>13791</v>
      </c>
      <c r="F1506" s="220" t="s">
        <v>143</v>
      </c>
      <c r="G1506" s="220">
        <v>17</v>
      </c>
      <c r="H1506" s="220" t="s">
        <v>429</v>
      </c>
      <c r="I1506" s="220" t="s">
        <v>13792</v>
      </c>
      <c r="J1506" s="220">
        <v>15777849733</v>
      </c>
      <c r="K1506" s="220" t="s">
        <v>27</v>
      </c>
      <c r="L1506" s="222">
        <v>44404</v>
      </c>
      <c r="M1506" s="220" t="s">
        <v>2747</v>
      </c>
      <c r="N1506" s="220"/>
      <c r="O1506" s="220"/>
      <c r="P1506" s="220"/>
      <c r="Q1506" s="220" t="s">
        <v>30</v>
      </c>
      <c r="R1506" s="220"/>
      <c r="S1506" s="139" t="s">
        <v>13790</v>
      </c>
      <c r="T1506" s="220"/>
      <c r="U1506" s="223">
        <v>36</v>
      </c>
      <c r="V1506" s="181">
        <v>1</v>
      </c>
      <c r="Z1506" s="130" t="str">
        <f t="shared" si="24"/>
        <v>20(8)韦香香</v>
      </c>
    </row>
    <row r="1507" ht="19.5" customHeight="1" spans="1:26">
      <c r="A1507" s="138">
        <v>1504</v>
      </c>
      <c r="B1507" s="218" t="s">
        <v>13780</v>
      </c>
      <c r="C1507" s="219" t="s">
        <v>21</v>
      </c>
      <c r="D1507" s="220" t="s">
        <v>451</v>
      </c>
      <c r="E1507" s="220" t="s">
        <v>13781</v>
      </c>
      <c r="F1507" s="220" t="s">
        <v>143</v>
      </c>
      <c r="G1507" s="220">
        <v>17</v>
      </c>
      <c r="H1507" s="220" t="s">
        <v>5137</v>
      </c>
      <c r="I1507" s="220" t="s">
        <v>13782</v>
      </c>
      <c r="J1507" s="220">
        <v>18877897486</v>
      </c>
      <c r="K1507" s="220" t="s">
        <v>27</v>
      </c>
      <c r="L1507" s="222">
        <v>44396</v>
      </c>
      <c r="M1507" s="220" t="s">
        <v>126</v>
      </c>
      <c r="N1507" s="220"/>
      <c r="O1507" s="220"/>
      <c r="P1507" s="220"/>
      <c r="Q1507" s="220" t="s">
        <v>30</v>
      </c>
      <c r="R1507" s="220"/>
      <c r="S1507" s="139" t="s">
        <v>13780</v>
      </c>
      <c r="T1507" s="220"/>
      <c r="U1507" s="223">
        <v>37</v>
      </c>
      <c r="V1507" s="181">
        <v>1</v>
      </c>
      <c r="Z1507" s="130" t="str">
        <f t="shared" si="24"/>
        <v>20(8)韦舒慧</v>
      </c>
    </row>
    <row r="1508" ht="19.5" customHeight="1" spans="1:26">
      <c r="A1508" s="138">
        <v>1505</v>
      </c>
      <c r="B1508" s="218" t="s">
        <v>13688</v>
      </c>
      <c r="C1508" s="219" t="s">
        <v>21</v>
      </c>
      <c r="D1508" s="220" t="s">
        <v>451</v>
      </c>
      <c r="E1508" s="220" t="s">
        <v>13689</v>
      </c>
      <c r="F1508" s="220" t="s">
        <v>24</v>
      </c>
      <c r="G1508" s="220">
        <v>17</v>
      </c>
      <c r="H1508" s="220" t="s">
        <v>13690</v>
      </c>
      <c r="I1508" s="220" t="s">
        <v>13691</v>
      </c>
      <c r="J1508" s="220">
        <v>17344512660</v>
      </c>
      <c r="K1508" s="220" t="s">
        <v>27</v>
      </c>
      <c r="L1508" s="222">
        <v>44399</v>
      </c>
      <c r="M1508" s="220" t="s">
        <v>133</v>
      </c>
      <c r="N1508" s="220"/>
      <c r="O1508" s="220"/>
      <c r="P1508" s="220"/>
      <c r="Q1508" s="220" t="s">
        <v>30</v>
      </c>
      <c r="R1508" s="220"/>
      <c r="S1508" s="139" t="s">
        <v>13688</v>
      </c>
      <c r="T1508" s="220"/>
      <c r="U1508" s="223">
        <v>38</v>
      </c>
      <c r="V1508" s="181">
        <v>1</v>
      </c>
      <c r="Z1508" s="130" t="str">
        <f t="shared" si="24"/>
        <v>20(8)蒙万能</v>
      </c>
    </row>
    <row r="1509" ht="19.5" customHeight="1" spans="1:26">
      <c r="A1509" s="138">
        <v>1506</v>
      </c>
      <c r="B1509" s="218" t="s">
        <v>13737</v>
      </c>
      <c r="C1509" s="219" t="s">
        <v>21</v>
      </c>
      <c r="D1509" s="220" t="s">
        <v>451</v>
      </c>
      <c r="E1509" s="220" t="s">
        <v>13738</v>
      </c>
      <c r="F1509" s="220" t="s">
        <v>143</v>
      </c>
      <c r="G1509" s="220">
        <v>17</v>
      </c>
      <c r="H1509" s="220" t="s">
        <v>13739</v>
      </c>
      <c r="I1509" s="220" t="s">
        <v>13740</v>
      </c>
      <c r="J1509" s="220">
        <v>13670701147</v>
      </c>
      <c r="K1509" s="220" t="s">
        <v>27</v>
      </c>
      <c r="L1509" s="222">
        <v>44395</v>
      </c>
      <c r="M1509" s="220" t="s">
        <v>1347</v>
      </c>
      <c r="N1509" s="220" t="s">
        <v>27</v>
      </c>
      <c r="O1509" s="222">
        <v>44416</v>
      </c>
      <c r="P1509" s="220" t="s">
        <v>1347</v>
      </c>
      <c r="Q1509" s="220" t="s">
        <v>30</v>
      </c>
      <c r="R1509" s="220"/>
      <c r="S1509" s="139" t="s">
        <v>13737</v>
      </c>
      <c r="T1509" s="220"/>
      <c r="U1509" s="223">
        <v>39</v>
      </c>
      <c r="V1509" s="181">
        <v>1</v>
      </c>
      <c r="Z1509" s="130" t="str">
        <f t="shared" si="24"/>
        <v>20(8)韦春兰</v>
      </c>
    </row>
    <row r="1510" ht="19.5" customHeight="1" spans="1:26">
      <c r="A1510" s="138">
        <v>1507</v>
      </c>
      <c r="B1510" s="218" t="s">
        <v>13749</v>
      </c>
      <c r="C1510" s="219" t="s">
        <v>21</v>
      </c>
      <c r="D1510" s="220" t="s">
        <v>451</v>
      </c>
      <c r="E1510" s="220" t="s">
        <v>13750</v>
      </c>
      <c r="F1510" s="220" t="s">
        <v>143</v>
      </c>
      <c r="G1510" s="220">
        <v>17</v>
      </c>
      <c r="H1510" s="220" t="s">
        <v>12848</v>
      </c>
      <c r="I1510" s="220" t="s">
        <v>13751</v>
      </c>
      <c r="J1510" s="220">
        <v>13397797005</v>
      </c>
      <c r="K1510" s="220" t="s">
        <v>27</v>
      </c>
      <c r="L1510" s="222">
        <v>44401</v>
      </c>
      <c r="M1510" s="220" t="s">
        <v>2747</v>
      </c>
      <c r="N1510" s="220"/>
      <c r="O1510" s="220"/>
      <c r="P1510" s="220"/>
      <c r="Q1510" s="220" t="s">
        <v>30</v>
      </c>
      <c r="R1510" s="220"/>
      <c r="S1510" s="139" t="s">
        <v>13749</v>
      </c>
      <c r="T1510" s="220"/>
      <c r="U1510" s="223">
        <v>40</v>
      </c>
      <c r="V1510" s="181">
        <v>1</v>
      </c>
      <c r="Z1510" s="130" t="str">
        <f t="shared" si="24"/>
        <v>20(8)韦静双</v>
      </c>
    </row>
    <row r="1511" ht="19.5" customHeight="1" spans="1:26">
      <c r="A1511" s="138">
        <v>1508</v>
      </c>
      <c r="B1511" s="218" t="s">
        <v>13653</v>
      </c>
      <c r="C1511" s="219" t="s">
        <v>21</v>
      </c>
      <c r="D1511" s="220" t="s">
        <v>451</v>
      </c>
      <c r="E1511" s="220" t="s">
        <v>2902</v>
      </c>
      <c r="F1511" s="220" t="s">
        <v>143</v>
      </c>
      <c r="G1511" s="220">
        <v>17</v>
      </c>
      <c r="H1511" s="220" t="s">
        <v>13654</v>
      </c>
      <c r="I1511" s="220" t="s">
        <v>13655</v>
      </c>
      <c r="J1511" s="220">
        <v>18977076709</v>
      </c>
      <c r="K1511" s="220" t="s">
        <v>27</v>
      </c>
      <c r="L1511" s="222">
        <v>44394</v>
      </c>
      <c r="M1511" s="220" t="s">
        <v>13578</v>
      </c>
      <c r="N1511" s="220" t="s">
        <v>27</v>
      </c>
      <c r="O1511" s="222">
        <v>44416</v>
      </c>
      <c r="P1511" s="220" t="s">
        <v>1352</v>
      </c>
      <c r="Q1511" s="220" t="s">
        <v>30</v>
      </c>
      <c r="R1511" s="220"/>
      <c r="S1511" s="139" t="s">
        <v>13653</v>
      </c>
      <c r="T1511" s="220"/>
      <c r="U1511" s="223">
        <v>41</v>
      </c>
      <c r="V1511" s="181">
        <v>1</v>
      </c>
      <c r="Z1511" s="130" t="str">
        <f t="shared" si="24"/>
        <v>20(8)卢小凤</v>
      </c>
    </row>
    <row r="1512" ht="19.5" customHeight="1" spans="1:26">
      <c r="A1512" s="138">
        <v>1509</v>
      </c>
      <c r="B1512" s="218" t="s">
        <v>13571</v>
      </c>
      <c r="C1512" s="219" t="s">
        <v>21</v>
      </c>
      <c r="D1512" s="220" t="s">
        <v>451</v>
      </c>
      <c r="E1512" s="220" t="s">
        <v>13572</v>
      </c>
      <c r="F1512" s="220" t="s">
        <v>143</v>
      </c>
      <c r="G1512" s="220">
        <v>17</v>
      </c>
      <c r="H1512" s="220" t="s">
        <v>4004</v>
      </c>
      <c r="I1512" s="220" t="s">
        <v>13573</v>
      </c>
      <c r="J1512" s="220">
        <v>15916620070</v>
      </c>
      <c r="K1512" s="220" t="s">
        <v>27</v>
      </c>
      <c r="L1512" s="222">
        <v>44398</v>
      </c>
      <c r="M1512" s="220" t="s">
        <v>8668</v>
      </c>
      <c r="N1512" s="220"/>
      <c r="O1512" s="220"/>
      <c r="P1512" s="220"/>
      <c r="Q1512" s="220" t="s">
        <v>30</v>
      </c>
      <c r="R1512" s="220"/>
      <c r="S1512" s="139" t="s">
        <v>13571</v>
      </c>
      <c r="T1512" s="220"/>
      <c r="U1512" s="223">
        <v>42</v>
      </c>
      <c r="V1512" s="181">
        <v>1</v>
      </c>
      <c r="Z1512" s="130" t="str">
        <f t="shared" si="24"/>
        <v>20(8)黄蕾</v>
      </c>
    </row>
    <row r="1513" ht="19.5" customHeight="1" spans="1:26">
      <c r="A1513" s="138">
        <v>1510</v>
      </c>
      <c r="B1513" s="218" t="s">
        <v>13709</v>
      </c>
      <c r="C1513" s="219" t="s">
        <v>21</v>
      </c>
      <c r="D1513" s="220" t="s">
        <v>451</v>
      </c>
      <c r="E1513" s="220" t="s">
        <v>13710</v>
      </c>
      <c r="F1513" s="220" t="s">
        <v>143</v>
      </c>
      <c r="G1513" s="220">
        <v>17</v>
      </c>
      <c r="H1513" s="220" t="s">
        <v>18527</v>
      </c>
      <c r="I1513" s="220" t="s">
        <v>13712</v>
      </c>
      <c r="J1513" s="220">
        <v>14795570751</v>
      </c>
      <c r="K1513" s="220" t="s">
        <v>27</v>
      </c>
      <c r="L1513" s="222">
        <v>44408</v>
      </c>
      <c r="M1513" s="220" t="s">
        <v>126</v>
      </c>
      <c r="N1513" s="220"/>
      <c r="O1513" s="220"/>
      <c r="P1513" s="220"/>
      <c r="Q1513" s="220" t="s">
        <v>30</v>
      </c>
      <c r="R1513" s="220"/>
      <c r="S1513" s="139" t="s">
        <v>13709</v>
      </c>
      <c r="T1513" s="220"/>
      <c r="U1513" s="223">
        <v>43</v>
      </c>
      <c r="V1513" s="181">
        <v>1</v>
      </c>
      <c r="Z1513" s="130" t="str">
        <f t="shared" si="24"/>
        <v>20(8)潘晏庄</v>
      </c>
    </row>
    <row r="1514" ht="19.5" customHeight="1" spans="1:26">
      <c r="A1514" s="138">
        <v>1511</v>
      </c>
      <c r="B1514" s="218" t="s">
        <v>13755</v>
      </c>
      <c r="C1514" s="219" t="s">
        <v>21</v>
      </c>
      <c r="D1514" s="220" t="s">
        <v>451</v>
      </c>
      <c r="E1514" s="220" t="s">
        <v>13756</v>
      </c>
      <c r="F1514" s="220" t="s">
        <v>143</v>
      </c>
      <c r="G1514" s="220">
        <v>17</v>
      </c>
      <c r="H1514" s="220" t="s">
        <v>13757</v>
      </c>
      <c r="I1514" s="220" t="s">
        <v>13758</v>
      </c>
      <c r="J1514" s="220">
        <v>18776877927</v>
      </c>
      <c r="K1514" s="220" t="s">
        <v>27</v>
      </c>
      <c r="L1514" s="222">
        <v>44395</v>
      </c>
      <c r="M1514" s="220" t="s">
        <v>126</v>
      </c>
      <c r="N1514" s="220"/>
      <c r="O1514" s="220"/>
      <c r="P1514" s="220"/>
      <c r="Q1514" s="220" t="s">
        <v>30</v>
      </c>
      <c r="R1514" s="220"/>
      <c r="S1514" s="139" t="s">
        <v>13755</v>
      </c>
      <c r="T1514" s="220"/>
      <c r="U1514" s="223">
        <v>44</v>
      </c>
      <c r="V1514" s="181">
        <v>1</v>
      </c>
      <c r="Z1514" s="130" t="str">
        <f t="shared" si="24"/>
        <v>20(8)韦李花</v>
      </c>
    </row>
    <row r="1515" ht="19.5" customHeight="1" spans="1:26">
      <c r="A1515" s="138">
        <v>1512</v>
      </c>
      <c r="B1515" s="218" t="s">
        <v>13567</v>
      </c>
      <c r="C1515" s="219" t="s">
        <v>21</v>
      </c>
      <c r="D1515" s="220" t="s">
        <v>451</v>
      </c>
      <c r="E1515" s="220" t="s">
        <v>13568</v>
      </c>
      <c r="F1515" s="220" t="s">
        <v>143</v>
      </c>
      <c r="G1515" s="220">
        <v>17</v>
      </c>
      <c r="H1515" s="220" t="s">
        <v>13569</v>
      </c>
      <c r="I1515" s="220" t="s">
        <v>13570</v>
      </c>
      <c r="J1515" s="220">
        <v>18977802929</v>
      </c>
      <c r="K1515" s="220" t="s">
        <v>27</v>
      </c>
      <c r="L1515" s="222">
        <v>44396</v>
      </c>
      <c r="M1515" s="220" t="s">
        <v>28</v>
      </c>
      <c r="N1515" s="220"/>
      <c r="O1515" s="220"/>
      <c r="P1515" s="220"/>
      <c r="Q1515" s="220" t="s">
        <v>30</v>
      </c>
      <c r="R1515" s="220"/>
      <c r="S1515" s="139" t="s">
        <v>13567</v>
      </c>
      <c r="T1515" s="220"/>
      <c r="U1515" s="223">
        <v>45</v>
      </c>
      <c r="V1515" s="181">
        <v>1</v>
      </c>
      <c r="Z1515" s="130" t="str">
        <f t="shared" si="24"/>
        <v>20(8)黄俊蔚</v>
      </c>
    </row>
    <row r="1516" ht="19.5" customHeight="1" spans="1:26">
      <c r="A1516" s="138">
        <v>1513</v>
      </c>
      <c r="B1516" s="218" t="s">
        <v>13776</v>
      </c>
      <c r="C1516" s="219" t="s">
        <v>21</v>
      </c>
      <c r="D1516" s="220" t="s">
        <v>451</v>
      </c>
      <c r="E1516" s="220" t="s">
        <v>13777</v>
      </c>
      <c r="F1516" s="220" t="s">
        <v>143</v>
      </c>
      <c r="G1516" s="220">
        <v>17</v>
      </c>
      <c r="H1516" s="220" t="s">
        <v>13778</v>
      </c>
      <c r="I1516" s="220" t="s">
        <v>13779</v>
      </c>
      <c r="J1516" s="220">
        <v>13481868250</v>
      </c>
      <c r="K1516" s="220" t="s">
        <v>27</v>
      </c>
      <c r="L1516" s="222">
        <v>44398</v>
      </c>
      <c r="M1516" s="220" t="s">
        <v>126</v>
      </c>
      <c r="N1516" s="220"/>
      <c r="O1516" s="220"/>
      <c r="P1516" s="220"/>
      <c r="Q1516" s="220" t="s">
        <v>30</v>
      </c>
      <c r="R1516" s="220"/>
      <c r="S1516" s="139" t="s">
        <v>13776</v>
      </c>
      <c r="T1516" s="220"/>
      <c r="U1516" s="223">
        <v>46</v>
      </c>
      <c r="V1516" s="181">
        <v>1</v>
      </c>
      <c r="Z1516" s="130" t="str">
        <f t="shared" si="24"/>
        <v>20(8)韦淑婷</v>
      </c>
    </row>
    <row r="1517" ht="19.5" customHeight="1" spans="1:26">
      <c r="A1517" s="138">
        <v>1514</v>
      </c>
      <c r="B1517" s="218" t="s">
        <v>10683</v>
      </c>
      <c r="C1517" s="219" t="s">
        <v>21</v>
      </c>
      <c r="D1517" s="220" t="s">
        <v>451</v>
      </c>
      <c r="E1517" s="220" t="s">
        <v>10684</v>
      </c>
      <c r="F1517" s="220" t="s">
        <v>24</v>
      </c>
      <c r="G1517" s="220">
        <v>17</v>
      </c>
      <c r="H1517" s="220" t="s">
        <v>18528</v>
      </c>
      <c r="I1517" s="220" t="s">
        <v>13665</v>
      </c>
      <c r="J1517" s="220">
        <v>18377806851</v>
      </c>
      <c r="K1517" s="220" t="s">
        <v>27</v>
      </c>
      <c r="L1517" s="222">
        <v>44395</v>
      </c>
      <c r="M1517" s="220" t="s">
        <v>139</v>
      </c>
      <c r="N1517" s="220"/>
      <c r="O1517" s="220"/>
      <c r="P1517" s="220"/>
      <c r="Q1517" s="220" t="s">
        <v>30</v>
      </c>
      <c r="R1517" s="220"/>
      <c r="S1517" s="139" t="s">
        <v>10683</v>
      </c>
      <c r="T1517" s="220"/>
      <c r="U1517" s="223">
        <v>47</v>
      </c>
      <c r="V1517" s="181">
        <v>1</v>
      </c>
      <c r="Z1517" s="130" t="str">
        <f t="shared" si="24"/>
        <v>20(8)罗东</v>
      </c>
    </row>
    <row r="1518" ht="19.5" customHeight="1" spans="1:26">
      <c r="A1518" s="138">
        <v>1515</v>
      </c>
      <c r="B1518" s="218" t="s">
        <v>13793</v>
      </c>
      <c r="C1518" s="219" t="s">
        <v>21</v>
      </c>
      <c r="D1518" s="220" t="s">
        <v>451</v>
      </c>
      <c r="E1518" s="220" t="s">
        <v>13794</v>
      </c>
      <c r="F1518" s="220" t="s">
        <v>143</v>
      </c>
      <c r="G1518" s="220">
        <v>17</v>
      </c>
      <c r="H1518" s="220" t="s">
        <v>13795</v>
      </c>
      <c r="I1518" s="220" t="s">
        <v>13796</v>
      </c>
      <c r="J1518" s="220">
        <v>19976127327</v>
      </c>
      <c r="K1518" s="220" t="s">
        <v>27</v>
      </c>
      <c r="L1518" s="222">
        <v>44407</v>
      </c>
      <c r="M1518" s="220" t="s">
        <v>3693</v>
      </c>
      <c r="N1518" s="220"/>
      <c r="O1518" s="220"/>
      <c r="P1518" s="220"/>
      <c r="Q1518" s="220" t="s">
        <v>30</v>
      </c>
      <c r="R1518" s="220"/>
      <c r="S1518" s="139" t="s">
        <v>13793</v>
      </c>
      <c r="T1518" s="220"/>
      <c r="U1518" s="223">
        <v>48</v>
      </c>
      <c r="V1518" s="181">
        <v>1</v>
      </c>
      <c r="Z1518" s="130" t="str">
        <f t="shared" si="24"/>
        <v>20(8)韦晓签</v>
      </c>
    </row>
    <row r="1519" ht="19.5" customHeight="1" spans="1:26">
      <c r="A1519" s="138">
        <v>1516</v>
      </c>
      <c r="B1519" s="218" t="s">
        <v>13759</v>
      </c>
      <c r="C1519" s="219" t="s">
        <v>21</v>
      </c>
      <c r="D1519" s="220" t="s">
        <v>451</v>
      </c>
      <c r="E1519" s="220" t="s">
        <v>13760</v>
      </c>
      <c r="F1519" s="220" t="s">
        <v>143</v>
      </c>
      <c r="G1519" s="220">
        <v>17</v>
      </c>
      <c r="H1519" s="220" t="s">
        <v>13761</v>
      </c>
      <c r="I1519" s="220" t="s">
        <v>13762</v>
      </c>
      <c r="J1519" s="220">
        <v>18776878328</v>
      </c>
      <c r="K1519" s="220" t="s">
        <v>27</v>
      </c>
      <c r="L1519" s="222">
        <v>44399</v>
      </c>
      <c r="M1519" s="220" t="s">
        <v>126</v>
      </c>
      <c r="N1519" s="220"/>
      <c r="O1519" s="222"/>
      <c r="P1519" s="220"/>
      <c r="Q1519" s="220" t="s">
        <v>30</v>
      </c>
      <c r="R1519" s="220"/>
      <c r="S1519" s="139" t="s">
        <v>13759</v>
      </c>
      <c r="T1519" s="220"/>
      <c r="U1519" s="223">
        <v>49</v>
      </c>
      <c r="V1519" s="181">
        <v>1</v>
      </c>
      <c r="Z1519" s="130" t="str">
        <f t="shared" si="24"/>
        <v>20(8)韦柳妃</v>
      </c>
    </row>
    <row r="1520" ht="19.5" customHeight="1" spans="1:26">
      <c r="A1520" s="138">
        <v>1517</v>
      </c>
      <c r="B1520" s="218" t="s">
        <v>13717</v>
      </c>
      <c r="C1520" s="219" t="s">
        <v>21</v>
      </c>
      <c r="D1520" s="220" t="s">
        <v>451</v>
      </c>
      <c r="E1520" s="220" t="s">
        <v>13718</v>
      </c>
      <c r="F1520" s="220" t="s">
        <v>143</v>
      </c>
      <c r="G1520" s="220">
        <v>17</v>
      </c>
      <c r="H1520" s="220" t="s">
        <v>13719</v>
      </c>
      <c r="I1520" s="220" t="s">
        <v>13720</v>
      </c>
      <c r="J1520" s="220">
        <v>15078612845</v>
      </c>
      <c r="K1520" s="220" t="s">
        <v>27</v>
      </c>
      <c r="L1520" s="222">
        <v>44395</v>
      </c>
      <c r="M1520" s="220" t="s">
        <v>98</v>
      </c>
      <c r="N1520" s="220"/>
      <c r="O1520" s="220"/>
      <c r="P1520" s="220"/>
      <c r="Q1520" s="220" t="s">
        <v>30</v>
      </c>
      <c r="R1520" s="220"/>
      <c r="S1520" s="139" t="s">
        <v>13717</v>
      </c>
      <c r="T1520" s="220"/>
      <c r="U1520" s="223">
        <v>50</v>
      </c>
      <c r="V1520" s="181">
        <v>1</v>
      </c>
      <c r="Z1520" s="130" t="str">
        <f t="shared" si="24"/>
        <v>20(8)覃丽宁</v>
      </c>
    </row>
    <row r="1521" ht="19.5" customHeight="1" spans="1:26">
      <c r="A1521" s="138">
        <v>1518</v>
      </c>
      <c r="B1521" s="218" t="s">
        <v>13696</v>
      </c>
      <c r="C1521" s="219" t="s">
        <v>21</v>
      </c>
      <c r="D1521" s="220" t="s">
        <v>451</v>
      </c>
      <c r="E1521" s="220" t="s">
        <v>13697</v>
      </c>
      <c r="F1521" s="220" t="s">
        <v>24</v>
      </c>
      <c r="G1521" s="220">
        <v>17</v>
      </c>
      <c r="H1521" s="220" t="s">
        <v>13698</v>
      </c>
      <c r="I1521" s="220" t="s">
        <v>13699</v>
      </c>
      <c r="J1521" s="220">
        <v>13877824015</v>
      </c>
      <c r="K1521" s="220" t="s">
        <v>27</v>
      </c>
      <c r="L1521" s="222">
        <v>44398</v>
      </c>
      <c r="M1521" s="220" t="s">
        <v>126</v>
      </c>
      <c r="N1521" s="220"/>
      <c r="O1521" s="220"/>
      <c r="P1521" s="220"/>
      <c r="Q1521" s="220" t="s">
        <v>30</v>
      </c>
      <c r="R1521" s="220"/>
      <c r="S1521" s="139" t="s">
        <v>13696</v>
      </c>
      <c r="T1521" s="220"/>
      <c r="U1521" s="223">
        <v>51</v>
      </c>
      <c r="V1521" s="181">
        <v>1</v>
      </c>
      <c r="Z1521" s="130" t="str">
        <f t="shared" si="24"/>
        <v>20(8)蒙振安</v>
      </c>
    </row>
    <row r="1522" ht="19.5" customHeight="1" spans="1:26">
      <c r="A1522" s="138">
        <v>1519</v>
      </c>
      <c r="B1522" s="218" t="s">
        <v>13692</v>
      </c>
      <c r="C1522" s="219" t="s">
        <v>21</v>
      </c>
      <c r="D1522" s="220" t="s">
        <v>451</v>
      </c>
      <c r="E1522" s="220" t="s">
        <v>13693</v>
      </c>
      <c r="F1522" s="220" t="s">
        <v>143</v>
      </c>
      <c r="G1522" s="220">
        <v>17</v>
      </c>
      <c r="H1522" s="220" t="s">
        <v>13694</v>
      </c>
      <c r="I1522" s="220" t="s">
        <v>13695</v>
      </c>
      <c r="J1522" s="220">
        <v>15777806804</v>
      </c>
      <c r="K1522" s="220" t="s">
        <v>27</v>
      </c>
      <c r="L1522" s="222">
        <v>44411</v>
      </c>
      <c r="M1522" s="220" t="s">
        <v>8668</v>
      </c>
      <c r="N1522" s="220"/>
      <c r="O1522" s="222"/>
      <c r="P1522" s="220"/>
      <c r="Q1522" s="220" t="s">
        <v>30</v>
      </c>
      <c r="R1522" s="220"/>
      <c r="S1522" s="139" t="s">
        <v>13692</v>
      </c>
      <c r="T1522" s="220"/>
      <c r="U1522" s="223">
        <v>52</v>
      </c>
      <c r="V1522" s="181">
        <v>1</v>
      </c>
      <c r="Z1522" s="130" t="str">
        <f t="shared" si="24"/>
        <v>20(8)蒙艳玲</v>
      </c>
    </row>
    <row r="1523" ht="19.5" customHeight="1" spans="1:26">
      <c r="A1523" s="138">
        <v>1520</v>
      </c>
      <c r="B1523" s="218" t="s">
        <v>13666</v>
      </c>
      <c r="C1523" s="219" t="s">
        <v>21</v>
      </c>
      <c r="D1523" s="220" t="s">
        <v>451</v>
      </c>
      <c r="E1523" s="220" t="s">
        <v>13667</v>
      </c>
      <c r="F1523" s="220" t="s">
        <v>143</v>
      </c>
      <c r="G1523" s="220">
        <v>17</v>
      </c>
      <c r="H1523" s="220" t="s">
        <v>13668</v>
      </c>
      <c r="I1523" s="220" t="s">
        <v>13669</v>
      </c>
      <c r="J1523" s="220">
        <v>18077897202</v>
      </c>
      <c r="K1523" s="220" t="s">
        <v>27</v>
      </c>
      <c r="L1523" s="222">
        <v>44396</v>
      </c>
      <c r="M1523" s="220" t="s">
        <v>133</v>
      </c>
      <c r="N1523" s="220"/>
      <c r="O1523" s="220"/>
      <c r="P1523" s="220"/>
      <c r="Q1523" s="220" t="s">
        <v>30</v>
      </c>
      <c r="R1523" s="220"/>
      <c r="S1523" s="139" t="s">
        <v>13666</v>
      </c>
      <c r="T1523" s="220"/>
      <c r="U1523" s="223">
        <v>53</v>
      </c>
      <c r="V1523" s="181">
        <v>1</v>
      </c>
      <c r="Z1523" s="130" t="str">
        <f t="shared" si="24"/>
        <v>20(8)蒙爱银</v>
      </c>
    </row>
    <row r="1524" ht="19.5" customHeight="1" spans="1:26">
      <c r="A1524" s="138">
        <v>1521</v>
      </c>
      <c r="B1524" s="218" t="s">
        <v>13608</v>
      </c>
      <c r="C1524" s="219" t="s">
        <v>21</v>
      </c>
      <c r="D1524" s="220" t="s">
        <v>451</v>
      </c>
      <c r="E1524" s="220" t="s">
        <v>13609</v>
      </c>
      <c r="F1524" s="220" t="s">
        <v>143</v>
      </c>
      <c r="G1524" s="220">
        <v>17</v>
      </c>
      <c r="H1524" s="220" t="s">
        <v>1003</v>
      </c>
      <c r="I1524" s="220" t="s">
        <v>13610</v>
      </c>
      <c r="J1524" s="220">
        <v>19978845298</v>
      </c>
      <c r="K1524" s="220" t="s">
        <v>27</v>
      </c>
      <c r="L1524" s="222">
        <v>44394</v>
      </c>
      <c r="M1524" s="220" t="s">
        <v>133</v>
      </c>
      <c r="N1524" s="220"/>
      <c r="O1524" s="222"/>
      <c r="P1524" s="220"/>
      <c r="Q1524" s="220" t="s">
        <v>30</v>
      </c>
      <c r="R1524" s="220"/>
      <c r="S1524" s="139" t="s">
        <v>13608</v>
      </c>
      <c r="T1524" s="220"/>
      <c r="U1524" s="223">
        <v>54</v>
      </c>
      <c r="V1524" s="181">
        <v>1</v>
      </c>
      <c r="Z1524" s="130" t="str">
        <f t="shared" si="24"/>
        <v>20(8)蓝春梅</v>
      </c>
    </row>
    <row r="1525" ht="19.5" customHeight="1" spans="1:26">
      <c r="A1525" s="138">
        <v>1522</v>
      </c>
      <c r="B1525" s="218" t="s">
        <v>13752</v>
      </c>
      <c r="C1525" s="219" t="s">
        <v>21</v>
      </c>
      <c r="D1525" s="220" t="s">
        <v>451</v>
      </c>
      <c r="E1525" s="220" t="s">
        <v>13753</v>
      </c>
      <c r="F1525" s="220" t="s">
        <v>24</v>
      </c>
      <c r="G1525" s="220">
        <v>17</v>
      </c>
      <c r="H1525" s="220" t="s">
        <v>13754</v>
      </c>
      <c r="I1525" s="220" t="s">
        <v>3706</v>
      </c>
      <c r="J1525" s="220">
        <v>18174939046</v>
      </c>
      <c r="K1525" s="220" t="s">
        <v>27</v>
      </c>
      <c r="L1525" s="222">
        <v>44399</v>
      </c>
      <c r="M1525" s="220" t="s">
        <v>3693</v>
      </c>
      <c r="N1525" s="220"/>
      <c r="O1525" s="222"/>
      <c r="P1525" s="220"/>
      <c r="Q1525" s="220" t="s">
        <v>30</v>
      </c>
      <c r="R1525" s="220"/>
      <c r="S1525" s="139" t="s">
        <v>13752</v>
      </c>
      <c r="T1525" s="220"/>
      <c r="U1525" s="223">
        <v>55</v>
      </c>
      <c r="V1525" s="181">
        <v>1</v>
      </c>
      <c r="Z1525" s="130" t="str">
        <f t="shared" si="24"/>
        <v>20(8)韦俊能</v>
      </c>
    </row>
    <row r="1526" ht="19.5" customHeight="1" spans="1:26">
      <c r="A1526" s="138">
        <v>1523</v>
      </c>
      <c r="B1526" s="218" t="s">
        <v>13767</v>
      </c>
      <c r="C1526" s="219" t="s">
        <v>21</v>
      </c>
      <c r="D1526" s="220" t="s">
        <v>451</v>
      </c>
      <c r="E1526" s="220" t="s">
        <v>3560</v>
      </c>
      <c r="F1526" s="220" t="s">
        <v>143</v>
      </c>
      <c r="G1526" s="220">
        <v>17</v>
      </c>
      <c r="H1526" s="220" t="s">
        <v>13768</v>
      </c>
      <c r="I1526" s="220" t="s">
        <v>13769</v>
      </c>
      <c r="J1526" s="220">
        <v>15878292486</v>
      </c>
      <c r="K1526" s="220" t="s">
        <v>27</v>
      </c>
      <c r="L1526" s="222">
        <v>44398</v>
      </c>
      <c r="M1526" s="220" t="s">
        <v>2747</v>
      </c>
      <c r="N1526" s="220" t="s">
        <v>27</v>
      </c>
      <c r="O1526" s="222">
        <v>44416</v>
      </c>
      <c r="P1526" s="220" t="s">
        <v>2747</v>
      </c>
      <c r="Q1526" s="220" t="s">
        <v>30</v>
      </c>
      <c r="R1526" s="220"/>
      <c r="S1526" s="139" t="s">
        <v>13767</v>
      </c>
      <c r="T1526" s="220"/>
      <c r="U1526" s="223">
        <v>56</v>
      </c>
      <c r="V1526" s="181">
        <v>1</v>
      </c>
      <c r="Z1526" s="130" t="str">
        <f t="shared" si="24"/>
        <v>20(8)韦梦婷</v>
      </c>
    </row>
    <row r="1527" ht="19.5" customHeight="1" spans="1:26">
      <c r="A1527" s="138">
        <v>1524</v>
      </c>
      <c r="B1527" s="218" t="s">
        <v>13630</v>
      </c>
      <c r="C1527" s="219" t="s">
        <v>21</v>
      </c>
      <c r="D1527" s="220" t="s">
        <v>451</v>
      </c>
      <c r="E1527" s="220" t="s">
        <v>13631</v>
      </c>
      <c r="F1527" s="220" t="s">
        <v>143</v>
      </c>
      <c r="G1527" s="220">
        <v>17</v>
      </c>
      <c r="H1527" s="220" t="s">
        <v>13632</v>
      </c>
      <c r="I1527" s="220" t="s">
        <v>13633</v>
      </c>
      <c r="J1527" s="220">
        <v>18176756176</v>
      </c>
      <c r="K1527" s="220" t="s">
        <v>27</v>
      </c>
      <c r="L1527" s="222">
        <v>44396</v>
      </c>
      <c r="M1527" s="220" t="s">
        <v>3693</v>
      </c>
      <c r="N1527" s="220"/>
      <c r="O1527" s="220"/>
      <c r="P1527" s="220"/>
      <c r="Q1527" s="220" t="s">
        <v>30</v>
      </c>
      <c r="R1527" s="220"/>
      <c r="S1527" s="139" t="s">
        <v>13630</v>
      </c>
      <c r="T1527" s="220"/>
      <c r="U1527" s="223">
        <v>57</v>
      </c>
      <c r="V1527" s="181">
        <v>1</v>
      </c>
      <c r="Z1527" s="130" t="str">
        <f t="shared" si="24"/>
        <v>20(8)蓝淑平</v>
      </c>
    </row>
    <row r="1528" ht="19.5" customHeight="1" spans="1:26">
      <c r="A1528" s="138">
        <v>1525</v>
      </c>
      <c r="B1528" s="218" t="s">
        <v>13594</v>
      </c>
      <c r="C1528" s="219" t="s">
        <v>21</v>
      </c>
      <c r="D1528" s="220" t="s">
        <v>451</v>
      </c>
      <c r="E1528" s="220" t="s">
        <v>13595</v>
      </c>
      <c r="F1528" s="220" t="s">
        <v>143</v>
      </c>
      <c r="G1528" s="220">
        <v>17</v>
      </c>
      <c r="H1528" s="220" t="s">
        <v>1023</v>
      </c>
      <c r="I1528" s="220" t="s">
        <v>13596</v>
      </c>
      <c r="J1528" s="220">
        <v>18818594580</v>
      </c>
      <c r="K1528" s="220" t="s">
        <v>27</v>
      </c>
      <c r="L1528" s="222">
        <v>44394</v>
      </c>
      <c r="M1528" s="220" t="s">
        <v>126</v>
      </c>
      <c r="N1528" s="220"/>
      <c r="O1528" s="220"/>
      <c r="P1528" s="220"/>
      <c r="Q1528" s="220" t="s">
        <v>30</v>
      </c>
      <c r="R1528" s="220"/>
      <c r="S1528" s="139" t="s">
        <v>13594</v>
      </c>
      <c r="T1528" s="220"/>
      <c r="U1528" s="223">
        <v>58</v>
      </c>
      <c r="V1528" s="181">
        <v>1</v>
      </c>
      <c r="Z1528" s="130" t="str">
        <f t="shared" si="24"/>
        <v>20(8)黄雅琪</v>
      </c>
    </row>
    <row r="1529" ht="19.5" customHeight="1" spans="1:26">
      <c r="A1529" s="138">
        <v>1526</v>
      </c>
      <c r="B1529" s="218" t="s">
        <v>13733</v>
      </c>
      <c r="C1529" s="219" t="s">
        <v>21</v>
      </c>
      <c r="D1529" s="220" t="s">
        <v>451</v>
      </c>
      <c r="E1529" s="220" t="s">
        <v>13734</v>
      </c>
      <c r="F1529" s="220" t="s">
        <v>143</v>
      </c>
      <c r="G1529" s="220">
        <v>17</v>
      </c>
      <c r="H1529" s="220" t="s">
        <v>18529</v>
      </c>
      <c r="I1529" s="220" t="s">
        <v>13736</v>
      </c>
      <c r="J1529" s="220">
        <v>13025822658</v>
      </c>
      <c r="K1529" s="220" t="s">
        <v>27</v>
      </c>
      <c r="L1529" s="222">
        <v>44394</v>
      </c>
      <c r="M1529" s="220" t="s">
        <v>28</v>
      </c>
      <c r="N1529" s="220"/>
      <c r="O1529" s="220"/>
      <c r="P1529" s="220"/>
      <c r="Q1529" s="220" t="s">
        <v>30</v>
      </c>
      <c r="R1529" s="220"/>
      <c r="S1529" s="139" t="s">
        <v>13733</v>
      </c>
      <c r="T1529" s="220"/>
      <c r="U1529" s="223">
        <v>59</v>
      </c>
      <c r="V1529" s="181">
        <v>1</v>
      </c>
      <c r="Z1529" s="130" t="str">
        <f t="shared" si="24"/>
        <v>20(8)唐慧媚</v>
      </c>
    </row>
    <row r="1530" ht="19.5" customHeight="1" spans="1:26">
      <c r="A1530" s="138">
        <v>1527</v>
      </c>
      <c r="B1530" s="218" t="s">
        <v>13102</v>
      </c>
      <c r="C1530" s="219" t="s">
        <v>21</v>
      </c>
      <c r="D1530" s="220" t="s">
        <v>451</v>
      </c>
      <c r="E1530" s="220" t="s">
        <v>13103</v>
      </c>
      <c r="F1530" s="220" t="s">
        <v>143</v>
      </c>
      <c r="G1530" s="220">
        <v>17</v>
      </c>
      <c r="H1530" s="220" t="s">
        <v>13686</v>
      </c>
      <c r="I1530" s="220" t="s">
        <v>13687</v>
      </c>
      <c r="J1530" s="220">
        <v>15277854446</v>
      </c>
      <c r="K1530" s="220" t="s">
        <v>27</v>
      </c>
      <c r="L1530" s="222">
        <v>44402</v>
      </c>
      <c r="M1530" s="220" t="s">
        <v>133</v>
      </c>
      <c r="N1530" s="220"/>
      <c r="O1530" s="220"/>
      <c r="P1530" s="220"/>
      <c r="Q1530" s="220" t="s">
        <v>30</v>
      </c>
      <c r="R1530" s="220"/>
      <c r="S1530" s="139" t="s">
        <v>13102</v>
      </c>
      <c r="T1530" s="220"/>
      <c r="U1530" s="223">
        <v>60</v>
      </c>
      <c r="V1530" s="181">
        <v>1</v>
      </c>
      <c r="Z1530" s="130" t="str">
        <f t="shared" si="24"/>
        <v>20(8)蒙秋艳</v>
      </c>
    </row>
    <row r="1531" ht="19.5" customHeight="1" spans="1:26">
      <c r="A1531" s="138">
        <v>1528</v>
      </c>
      <c r="B1531" s="218" t="s">
        <v>13583</v>
      </c>
      <c r="C1531" s="219" t="s">
        <v>21</v>
      </c>
      <c r="D1531" s="220" t="s">
        <v>451</v>
      </c>
      <c r="E1531" s="220" t="s">
        <v>13584</v>
      </c>
      <c r="F1531" s="220" t="s">
        <v>143</v>
      </c>
      <c r="G1531" s="220">
        <v>17</v>
      </c>
      <c r="H1531" s="220" t="s">
        <v>13585</v>
      </c>
      <c r="I1531" s="220" t="s">
        <v>13586</v>
      </c>
      <c r="J1531" s="220">
        <v>13788387102</v>
      </c>
      <c r="K1531" s="220" t="s">
        <v>27</v>
      </c>
      <c r="L1531" s="222">
        <v>44396</v>
      </c>
      <c r="M1531" s="220" t="s">
        <v>4299</v>
      </c>
      <c r="N1531" s="220"/>
      <c r="O1531" s="220"/>
      <c r="P1531" s="220"/>
      <c r="Q1531" s="220" t="s">
        <v>30</v>
      </c>
      <c r="R1531" s="220" t="s">
        <v>13585</v>
      </c>
      <c r="S1531" s="139" t="s">
        <v>13583</v>
      </c>
      <c r="T1531" s="220"/>
      <c r="U1531" s="223">
        <v>61</v>
      </c>
      <c r="V1531" s="181">
        <v>1</v>
      </c>
      <c r="Z1531" s="130" t="str">
        <f t="shared" si="24"/>
        <v>20(8)黄晴</v>
      </c>
    </row>
    <row r="1532" ht="19.5" customHeight="1" spans="1:26">
      <c r="A1532" s="138">
        <v>1529</v>
      </c>
      <c r="B1532" s="218" t="s">
        <v>13677</v>
      </c>
      <c r="C1532" s="219" t="s">
        <v>21</v>
      </c>
      <c r="D1532" s="220" t="s">
        <v>451</v>
      </c>
      <c r="E1532" s="220" t="s">
        <v>13678</v>
      </c>
      <c r="F1532" s="220" t="s">
        <v>143</v>
      </c>
      <c r="G1532" s="220">
        <v>17</v>
      </c>
      <c r="H1532" s="220" t="s">
        <v>13679</v>
      </c>
      <c r="I1532" s="220" t="s">
        <v>13680</v>
      </c>
      <c r="J1532" s="220">
        <v>18877898156</v>
      </c>
      <c r="K1532" s="220" t="s">
        <v>27</v>
      </c>
      <c r="L1532" s="222">
        <v>44396</v>
      </c>
      <c r="M1532" s="220" t="s">
        <v>133</v>
      </c>
      <c r="N1532" s="220"/>
      <c r="O1532" s="220"/>
      <c r="P1532" s="220"/>
      <c r="Q1532" s="220" t="s">
        <v>30</v>
      </c>
      <c r="R1532" s="220"/>
      <c r="S1532" s="139" t="s">
        <v>13677</v>
      </c>
      <c r="T1532" s="220"/>
      <c r="U1532" s="223">
        <v>62</v>
      </c>
      <c r="V1532" s="181">
        <v>1</v>
      </c>
      <c r="Z1532" s="130" t="str">
        <f t="shared" si="24"/>
        <v>20(8)蒙丽</v>
      </c>
    </row>
    <row r="1533" ht="19.5" customHeight="1" spans="1:26">
      <c r="A1533" s="138">
        <v>1530</v>
      </c>
      <c r="B1533" s="218" t="s">
        <v>13587</v>
      </c>
      <c r="C1533" s="219" t="s">
        <v>21</v>
      </c>
      <c r="D1533" s="220" t="s">
        <v>451</v>
      </c>
      <c r="E1533" s="220" t="s">
        <v>13588</v>
      </c>
      <c r="F1533" s="220" t="s">
        <v>24</v>
      </c>
      <c r="G1533" s="220">
        <v>17</v>
      </c>
      <c r="H1533" s="220" t="s">
        <v>3779</v>
      </c>
      <c r="I1533" s="220" t="s">
        <v>13589</v>
      </c>
      <c r="J1533" s="220">
        <v>15977838540</v>
      </c>
      <c r="K1533" s="220" t="s">
        <v>27</v>
      </c>
      <c r="L1533" s="222">
        <v>44396</v>
      </c>
      <c r="M1533" s="220" t="s">
        <v>28</v>
      </c>
      <c r="N1533" s="220"/>
      <c r="O1533" s="220"/>
      <c r="P1533" s="220"/>
      <c r="Q1533" s="220" t="s">
        <v>30</v>
      </c>
      <c r="R1533" s="220"/>
      <c r="S1533" s="139" t="s">
        <v>13587</v>
      </c>
      <c r="T1533" s="220"/>
      <c r="U1533" s="223">
        <v>63</v>
      </c>
      <c r="V1533" s="181">
        <v>1</v>
      </c>
      <c r="Z1533" s="130" t="str">
        <f t="shared" si="24"/>
        <v>20(8)黄新</v>
      </c>
    </row>
    <row r="1534" ht="19.5" customHeight="1" spans="1:26">
      <c r="A1534" s="138">
        <v>1531</v>
      </c>
      <c r="B1534" s="218" t="s">
        <v>13542</v>
      </c>
      <c r="C1534" s="219" t="s">
        <v>21</v>
      </c>
      <c r="D1534" s="220" t="s">
        <v>451</v>
      </c>
      <c r="E1534" s="220" t="s">
        <v>13543</v>
      </c>
      <c r="F1534" s="220" t="s">
        <v>143</v>
      </c>
      <c r="G1534" s="220">
        <v>17</v>
      </c>
      <c r="H1534" s="220" t="s">
        <v>13544</v>
      </c>
      <c r="I1534" s="220" t="s">
        <v>13545</v>
      </c>
      <c r="J1534" s="220">
        <v>18176139742</v>
      </c>
      <c r="K1534" s="220" t="s">
        <v>27</v>
      </c>
      <c r="L1534" s="222">
        <v>44420</v>
      </c>
      <c r="M1534" s="220" t="s">
        <v>28</v>
      </c>
      <c r="N1534" s="220"/>
      <c r="O1534" s="220"/>
      <c r="P1534" s="220"/>
      <c r="Q1534" s="220" t="s">
        <v>30</v>
      </c>
      <c r="R1534" s="220"/>
      <c r="S1534" s="139" t="s">
        <v>13542</v>
      </c>
      <c r="T1534" s="220"/>
      <c r="U1534" s="225">
        <v>64</v>
      </c>
      <c r="V1534" s="181">
        <v>1</v>
      </c>
      <c r="Z1534" s="130" t="str">
        <f t="shared" si="24"/>
        <v>20(8)班利秋</v>
      </c>
    </row>
    <row r="1535" ht="19.5" customHeight="1" spans="1:26">
      <c r="A1535" s="138">
        <v>1532</v>
      </c>
      <c r="B1535" s="138" t="s">
        <v>13555</v>
      </c>
      <c r="C1535" s="177" t="s">
        <v>21</v>
      </c>
      <c r="D1535" s="177" t="s">
        <v>451</v>
      </c>
      <c r="E1535" s="177" t="s">
        <v>13556</v>
      </c>
      <c r="F1535" s="177" t="s">
        <v>24</v>
      </c>
      <c r="G1535" s="177"/>
      <c r="H1535" s="177" t="s">
        <v>13557</v>
      </c>
      <c r="I1535" s="177" t="s">
        <v>13558</v>
      </c>
      <c r="J1535" s="177">
        <v>17807879809</v>
      </c>
      <c r="K1535" s="177" t="s">
        <v>30</v>
      </c>
      <c r="L1535" s="224"/>
      <c r="M1535" s="177"/>
      <c r="N1535" s="177"/>
      <c r="O1535" s="224"/>
      <c r="P1535" s="177"/>
      <c r="Q1535" s="177" t="s">
        <v>30</v>
      </c>
      <c r="R1535" s="177"/>
      <c r="S1535" s="139" t="s">
        <v>13555</v>
      </c>
      <c r="T1535" s="177" t="s">
        <v>18530</v>
      </c>
      <c r="U1535" s="225">
        <v>65</v>
      </c>
      <c r="V1535" s="181">
        <v>1</v>
      </c>
      <c r="Z1535" s="130" t="str">
        <f t="shared" si="24"/>
        <v>20(8)侯国敏</v>
      </c>
    </row>
    <row r="1536" ht="19.5" customHeight="1" spans="1:26">
      <c r="A1536" s="138">
        <v>1533</v>
      </c>
      <c r="B1536" s="138" t="s">
        <v>13807</v>
      </c>
      <c r="C1536" s="138" t="s">
        <v>21</v>
      </c>
      <c r="D1536" s="138" t="s">
        <v>456</v>
      </c>
      <c r="E1536" s="146" t="s">
        <v>6424</v>
      </c>
      <c r="F1536" s="146" t="s">
        <v>24</v>
      </c>
      <c r="G1536" s="146">
        <v>17</v>
      </c>
      <c r="H1536" s="157" t="s">
        <v>18531</v>
      </c>
      <c r="I1536" s="157" t="s">
        <v>13809</v>
      </c>
      <c r="J1536" s="146">
        <v>13977876763</v>
      </c>
      <c r="K1536" s="146" t="s">
        <v>27</v>
      </c>
      <c r="L1536" s="158">
        <v>44395</v>
      </c>
      <c r="M1536" s="157" t="s">
        <v>13810</v>
      </c>
      <c r="N1536" s="157" t="s">
        <v>30</v>
      </c>
      <c r="O1536" s="158"/>
      <c r="P1536" s="146"/>
      <c r="Q1536" s="146" t="s">
        <v>30</v>
      </c>
      <c r="R1536" s="146"/>
      <c r="S1536" s="139" t="s">
        <v>13807</v>
      </c>
      <c r="T1536" s="146"/>
      <c r="Z1536" s="130" t="str">
        <f t="shared" si="24"/>
        <v>20(9)韦宁</v>
      </c>
    </row>
    <row r="1537" ht="19.5" customHeight="1" spans="1:26">
      <c r="A1537" s="138">
        <v>1534</v>
      </c>
      <c r="B1537" s="138" t="s">
        <v>13811</v>
      </c>
      <c r="C1537" s="138" t="s">
        <v>21</v>
      </c>
      <c r="D1537" s="138" t="s">
        <v>456</v>
      </c>
      <c r="E1537" s="146" t="s">
        <v>13812</v>
      </c>
      <c r="F1537" s="146" t="s">
        <v>24</v>
      </c>
      <c r="G1537" s="146">
        <v>17</v>
      </c>
      <c r="H1537" s="157" t="s">
        <v>18532</v>
      </c>
      <c r="I1537" s="157" t="s">
        <v>12363</v>
      </c>
      <c r="J1537" s="146">
        <v>13407752498</v>
      </c>
      <c r="K1537" s="146" t="s">
        <v>27</v>
      </c>
      <c r="L1537" s="158">
        <v>44396</v>
      </c>
      <c r="M1537" s="157" t="s">
        <v>28</v>
      </c>
      <c r="N1537" s="157" t="s">
        <v>30</v>
      </c>
      <c r="O1537" s="158"/>
      <c r="P1537" s="146"/>
      <c r="Q1537" s="157" t="s">
        <v>30</v>
      </c>
      <c r="R1537" s="157"/>
      <c r="S1537" s="139" t="s">
        <v>13811</v>
      </c>
      <c r="T1537" s="157"/>
      <c r="Z1537" s="130" t="str">
        <f t="shared" si="24"/>
        <v>20(9)韦铝通</v>
      </c>
    </row>
    <row r="1538" ht="19.5" customHeight="1" spans="1:26">
      <c r="A1538" s="138">
        <v>1535</v>
      </c>
      <c r="B1538" s="138" t="s">
        <v>13814</v>
      </c>
      <c r="C1538" s="138" t="s">
        <v>21</v>
      </c>
      <c r="D1538" s="138" t="s">
        <v>456</v>
      </c>
      <c r="E1538" s="146" t="s">
        <v>5400</v>
      </c>
      <c r="F1538" s="146" t="s">
        <v>143</v>
      </c>
      <c r="G1538" s="146">
        <v>16</v>
      </c>
      <c r="H1538" s="157" t="s">
        <v>18533</v>
      </c>
      <c r="I1538" s="157" t="s">
        <v>13816</v>
      </c>
      <c r="J1538" s="146">
        <v>13557280007</v>
      </c>
      <c r="K1538" s="146" t="s">
        <v>27</v>
      </c>
      <c r="L1538" s="158">
        <v>44408</v>
      </c>
      <c r="M1538" s="157" t="s">
        <v>28</v>
      </c>
      <c r="N1538" s="157" t="s">
        <v>30</v>
      </c>
      <c r="O1538" s="158"/>
      <c r="P1538" s="146"/>
      <c r="Q1538" s="157" t="s">
        <v>30</v>
      </c>
      <c r="R1538" s="146"/>
      <c r="S1538" s="139" t="s">
        <v>13814</v>
      </c>
      <c r="T1538" s="146"/>
      <c r="Z1538" s="130" t="str">
        <f t="shared" si="24"/>
        <v>20(9)蒙林</v>
      </c>
    </row>
    <row r="1539" ht="19.5" customHeight="1" spans="1:26">
      <c r="A1539" s="138">
        <v>1536</v>
      </c>
      <c r="B1539" s="138" t="s">
        <v>13817</v>
      </c>
      <c r="C1539" s="138" t="s">
        <v>21</v>
      </c>
      <c r="D1539" s="138" t="s">
        <v>456</v>
      </c>
      <c r="E1539" s="146" t="s">
        <v>13818</v>
      </c>
      <c r="F1539" s="146" t="s">
        <v>143</v>
      </c>
      <c r="G1539" s="146">
        <v>16</v>
      </c>
      <c r="H1539" s="157" t="s">
        <v>13819</v>
      </c>
      <c r="I1539" s="146" t="s">
        <v>13820</v>
      </c>
      <c r="J1539" s="146">
        <v>19977846447</v>
      </c>
      <c r="K1539" s="146" t="s">
        <v>27</v>
      </c>
      <c r="L1539" s="158">
        <v>44414</v>
      </c>
      <c r="M1539" s="157" t="s">
        <v>8366</v>
      </c>
      <c r="N1539" s="157" t="s">
        <v>27</v>
      </c>
      <c r="O1539" s="158"/>
      <c r="P1539" s="146"/>
      <c r="Q1539" s="146" t="s">
        <v>30</v>
      </c>
      <c r="R1539" s="146"/>
      <c r="S1539" s="139" t="s">
        <v>13817</v>
      </c>
      <c r="T1539" s="146"/>
      <c r="Z1539" s="130" t="str">
        <f t="shared" si="24"/>
        <v>20(9)蒙秀雪</v>
      </c>
    </row>
    <row r="1540" ht="19.5" customHeight="1" spans="1:26">
      <c r="A1540" s="138">
        <v>1537</v>
      </c>
      <c r="B1540" s="138" t="s">
        <v>13823</v>
      </c>
      <c r="C1540" s="138" t="s">
        <v>21</v>
      </c>
      <c r="D1540" s="138" t="s">
        <v>456</v>
      </c>
      <c r="E1540" s="146" t="s">
        <v>13824</v>
      </c>
      <c r="F1540" s="146" t="s">
        <v>143</v>
      </c>
      <c r="G1540" s="146">
        <v>16</v>
      </c>
      <c r="H1540" s="157" t="s">
        <v>18534</v>
      </c>
      <c r="I1540" s="157" t="s">
        <v>13826</v>
      </c>
      <c r="J1540" s="146">
        <v>13977859768</v>
      </c>
      <c r="K1540" s="146" t="s">
        <v>27</v>
      </c>
      <c r="L1540" s="158">
        <v>44394</v>
      </c>
      <c r="M1540" s="157" t="s">
        <v>28</v>
      </c>
      <c r="N1540" s="157" t="s">
        <v>30</v>
      </c>
      <c r="O1540" s="158"/>
      <c r="P1540" s="146"/>
      <c r="Q1540" s="146" t="s">
        <v>30</v>
      </c>
      <c r="R1540" s="146"/>
      <c r="S1540" s="139" t="s">
        <v>13823</v>
      </c>
      <c r="T1540" s="146"/>
      <c r="Z1540" s="130" t="str">
        <f t="shared" si="24"/>
        <v>20(9)黄金怡</v>
      </c>
    </row>
    <row r="1541" ht="19.5" customHeight="1" spans="1:26">
      <c r="A1541" s="138">
        <v>1538</v>
      </c>
      <c r="B1541" s="138" t="s">
        <v>13827</v>
      </c>
      <c r="C1541" s="138" t="s">
        <v>21</v>
      </c>
      <c r="D1541" s="138" t="s">
        <v>456</v>
      </c>
      <c r="E1541" s="146" t="s">
        <v>13828</v>
      </c>
      <c r="F1541" s="146" t="s">
        <v>24</v>
      </c>
      <c r="G1541" s="146">
        <v>16</v>
      </c>
      <c r="H1541" s="157" t="s">
        <v>18535</v>
      </c>
      <c r="I1541" s="157" t="s">
        <v>1676</v>
      </c>
      <c r="J1541" s="146">
        <v>13977840761</v>
      </c>
      <c r="K1541" s="146" t="s">
        <v>27</v>
      </c>
      <c r="L1541" s="158">
        <v>44407</v>
      </c>
      <c r="M1541" s="157" t="s">
        <v>28</v>
      </c>
      <c r="N1541" s="157" t="s">
        <v>30</v>
      </c>
      <c r="O1541" s="158"/>
      <c r="P1541" s="146"/>
      <c r="Q1541" s="146" t="s">
        <v>30</v>
      </c>
      <c r="R1541" s="146"/>
      <c r="S1541" s="139" t="s">
        <v>13827</v>
      </c>
      <c r="T1541" s="146"/>
      <c r="Z1541" s="130" t="str">
        <f t="shared" si="24"/>
        <v>20(9)韦科祯</v>
      </c>
    </row>
    <row r="1542" ht="19.5" customHeight="1" spans="1:26">
      <c r="A1542" s="138">
        <v>1539</v>
      </c>
      <c r="B1542" s="138" t="s">
        <v>7453</v>
      </c>
      <c r="C1542" s="138" t="s">
        <v>21</v>
      </c>
      <c r="D1542" s="138" t="s">
        <v>456</v>
      </c>
      <c r="E1542" s="146" t="s">
        <v>4761</v>
      </c>
      <c r="F1542" s="146" t="s">
        <v>143</v>
      </c>
      <c r="G1542" s="146">
        <v>16</v>
      </c>
      <c r="H1542" s="157" t="s">
        <v>1735</v>
      </c>
      <c r="I1542" s="157" t="s">
        <v>13831</v>
      </c>
      <c r="J1542" s="146">
        <v>13713223912</v>
      </c>
      <c r="K1542" s="146" t="s">
        <v>27</v>
      </c>
      <c r="L1542" s="158">
        <v>44406</v>
      </c>
      <c r="M1542" s="146" t="s">
        <v>5509</v>
      </c>
      <c r="N1542" s="146" t="s">
        <v>30</v>
      </c>
      <c r="O1542" s="158"/>
      <c r="P1542" s="146"/>
      <c r="Q1542" s="146" t="s">
        <v>30</v>
      </c>
      <c r="R1542" s="146"/>
      <c r="S1542" s="139" t="s">
        <v>7453</v>
      </c>
      <c r="T1542" s="146"/>
      <c r="Z1542" s="130" t="str">
        <f t="shared" si="24"/>
        <v>20(9)黄菊</v>
      </c>
    </row>
    <row r="1543" ht="19.5" customHeight="1" spans="1:26">
      <c r="A1543" s="138">
        <v>1540</v>
      </c>
      <c r="B1543" s="138" t="s">
        <v>13832</v>
      </c>
      <c r="C1543" s="138" t="s">
        <v>21</v>
      </c>
      <c r="D1543" s="138" t="s">
        <v>456</v>
      </c>
      <c r="E1543" s="146" t="s">
        <v>13833</v>
      </c>
      <c r="F1543" s="146" t="s">
        <v>24</v>
      </c>
      <c r="G1543" s="146">
        <v>15</v>
      </c>
      <c r="H1543" s="157" t="s">
        <v>13834</v>
      </c>
      <c r="I1543" s="157" t="s">
        <v>13835</v>
      </c>
      <c r="J1543" s="146">
        <v>13517585084</v>
      </c>
      <c r="K1543" s="146" t="s">
        <v>27</v>
      </c>
      <c r="L1543" s="158">
        <v>44394</v>
      </c>
      <c r="M1543" s="157" t="s">
        <v>28</v>
      </c>
      <c r="N1543" s="157"/>
      <c r="O1543" s="158"/>
      <c r="P1543" s="146"/>
      <c r="Q1543" s="146"/>
      <c r="R1543" s="146"/>
      <c r="S1543" s="139" t="s">
        <v>13832</v>
      </c>
      <c r="T1543" s="146"/>
      <c r="Z1543" s="130" t="str">
        <f t="shared" ref="Z1543:Z1606" si="25">D1543:D6124&amp;E1543:E6124</f>
        <v>20(9)唐垚磊</v>
      </c>
    </row>
    <row r="1544" ht="19.5" customHeight="1" spans="1:26">
      <c r="A1544" s="138">
        <v>1541</v>
      </c>
      <c r="B1544" s="138" t="s">
        <v>13840</v>
      </c>
      <c r="C1544" s="138" t="s">
        <v>21</v>
      </c>
      <c r="D1544" s="138" t="s">
        <v>456</v>
      </c>
      <c r="E1544" s="146" t="s">
        <v>13841</v>
      </c>
      <c r="F1544" s="146" t="s">
        <v>143</v>
      </c>
      <c r="G1544" s="146">
        <v>16</v>
      </c>
      <c r="H1544" s="157" t="s">
        <v>13842</v>
      </c>
      <c r="I1544" s="157" t="s">
        <v>13843</v>
      </c>
      <c r="J1544" s="146">
        <v>13877894903</v>
      </c>
      <c r="K1544" s="157" t="s">
        <v>27</v>
      </c>
      <c r="L1544" s="158">
        <v>44407</v>
      </c>
      <c r="M1544" s="157" t="s">
        <v>8710</v>
      </c>
      <c r="N1544" s="157" t="s">
        <v>30</v>
      </c>
      <c r="O1544" s="158"/>
      <c r="P1544" s="146"/>
      <c r="Q1544" s="157"/>
      <c r="R1544" s="146"/>
      <c r="S1544" s="139" t="s">
        <v>13840</v>
      </c>
      <c r="T1544" s="146"/>
      <c r="Z1544" s="130" t="str">
        <f t="shared" si="25"/>
        <v>20(9)韦晨晨</v>
      </c>
    </row>
    <row r="1545" ht="19.5" customHeight="1" spans="1:26">
      <c r="A1545" s="138">
        <v>1542</v>
      </c>
      <c r="B1545" s="138" t="s">
        <v>9084</v>
      </c>
      <c r="C1545" s="138" t="s">
        <v>21</v>
      </c>
      <c r="D1545" s="138" t="s">
        <v>456</v>
      </c>
      <c r="E1545" s="146" t="s">
        <v>9085</v>
      </c>
      <c r="F1545" s="146" t="s">
        <v>143</v>
      </c>
      <c r="G1545" s="146">
        <v>16</v>
      </c>
      <c r="H1545" s="157" t="s">
        <v>13845</v>
      </c>
      <c r="I1545" s="157" t="s">
        <v>13846</v>
      </c>
      <c r="J1545" s="146">
        <v>18807880691</v>
      </c>
      <c r="K1545" s="146" t="s">
        <v>27</v>
      </c>
      <c r="L1545" s="158">
        <v>44396</v>
      </c>
      <c r="M1545" s="157" t="s">
        <v>12172</v>
      </c>
      <c r="N1545" s="157" t="s">
        <v>30</v>
      </c>
      <c r="O1545" s="158"/>
      <c r="P1545" s="146"/>
      <c r="Q1545" s="157"/>
      <c r="R1545" s="146"/>
      <c r="S1545" s="139" t="s">
        <v>9084</v>
      </c>
      <c r="T1545" s="146"/>
      <c r="Z1545" s="130" t="str">
        <f t="shared" si="25"/>
        <v>20(9)韦静怡</v>
      </c>
    </row>
    <row r="1546" ht="19.5" customHeight="1" spans="1:26">
      <c r="A1546" s="138">
        <v>1543</v>
      </c>
      <c r="B1546" s="138" t="s">
        <v>13847</v>
      </c>
      <c r="C1546" s="138" t="s">
        <v>21</v>
      </c>
      <c r="D1546" s="138" t="s">
        <v>456</v>
      </c>
      <c r="E1546" s="146" t="s">
        <v>13848</v>
      </c>
      <c r="F1546" s="146" t="s">
        <v>24</v>
      </c>
      <c r="G1546" s="146">
        <v>16</v>
      </c>
      <c r="H1546" s="157" t="s">
        <v>13849</v>
      </c>
      <c r="I1546" s="157" t="s">
        <v>13850</v>
      </c>
      <c r="J1546" s="146">
        <v>15220248518</v>
      </c>
      <c r="K1546" s="157" t="s">
        <v>27</v>
      </c>
      <c r="L1546" s="158">
        <v>44408</v>
      </c>
      <c r="M1546" s="157" t="s">
        <v>3785</v>
      </c>
      <c r="N1546" s="157" t="s">
        <v>30</v>
      </c>
      <c r="O1546" s="158"/>
      <c r="P1546" s="146"/>
      <c r="Q1546" s="157"/>
      <c r="R1546" s="146"/>
      <c r="S1546" s="139" t="s">
        <v>13847</v>
      </c>
      <c r="T1546" s="146"/>
      <c r="Z1546" s="130" t="str">
        <f t="shared" si="25"/>
        <v>20(9)韦庆彬</v>
      </c>
    </row>
    <row r="1547" ht="19.5" customHeight="1" spans="1:26">
      <c r="A1547" s="138">
        <v>1544</v>
      </c>
      <c r="B1547" s="138" t="s">
        <v>7047</v>
      </c>
      <c r="C1547" s="138" t="s">
        <v>21</v>
      </c>
      <c r="D1547" s="138" t="s">
        <v>456</v>
      </c>
      <c r="E1547" s="146" t="s">
        <v>7048</v>
      </c>
      <c r="F1547" s="146" t="s">
        <v>143</v>
      </c>
      <c r="G1547" s="146">
        <v>16</v>
      </c>
      <c r="H1547" s="157" t="s">
        <v>18536</v>
      </c>
      <c r="I1547" s="157" t="s">
        <v>13853</v>
      </c>
      <c r="J1547" s="146">
        <v>13737989055</v>
      </c>
      <c r="K1547" s="146" t="s">
        <v>27</v>
      </c>
      <c r="L1547" s="158">
        <v>44395</v>
      </c>
      <c r="M1547" s="157" t="s">
        <v>18537</v>
      </c>
      <c r="N1547" s="157" t="s">
        <v>27</v>
      </c>
      <c r="O1547" s="158">
        <v>44417</v>
      </c>
      <c r="P1547" s="146" t="s">
        <v>11221</v>
      </c>
      <c r="Q1547" s="146" t="s">
        <v>30</v>
      </c>
      <c r="R1547" s="146"/>
      <c r="S1547" s="139" t="s">
        <v>7047</v>
      </c>
      <c r="T1547" s="146"/>
      <c r="Z1547" s="130" t="str">
        <f t="shared" si="25"/>
        <v>20(9)韦思思</v>
      </c>
    </row>
    <row r="1548" ht="19.5" customHeight="1" spans="1:26">
      <c r="A1548" s="138">
        <v>1545</v>
      </c>
      <c r="B1548" s="138" t="s">
        <v>13854</v>
      </c>
      <c r="C1548" s="138" t="s">
        <v>21</v>
      </c>
      <c r="D1548" s="138" t="s">
        <v>456</v>
      </c>
      <c r="E1548" s="146" t="s">
        <v>13855</v>
      </c>
      <c r="F1548" s="146" t="s">
        <v>143</v>
      </c>
      <c r="G1548" s="146">
        <v>17</v>
      </c>
      <c r="H1548" s="157" t="s">
        <v>18538</v>
      </c>
      <c r="I1548" s="157" t="s">
        <v>13857</v>
      </c>
      <c r="J1548" s="146">
        <v>15307786359</v>
      </c>
      <c r="K1548" s="146" t="s">
        <v>27</v>
      </c>
      <c r="L1548" s="158">
        <v>44395</v>
      </c>
      <c r="M1548" s="157" t="s">
        <v>28</v>
      </c>
      <c r="N1548" s="157" t="s">
        <v>27</v>
      </c>
      <c r="O1548" s="158"/>
      <c r="P1548" s="146"/>
      <c r="Q1548" s="146"/>
      <c r="R1548" s="146"/>
      <c r="S1548" s="139" t="s">
        <v>13854</v>
      </c>
      <c r="T1548" s="146"/>
      <c r="Z1548" s="130" t="str">
        <f t="shared" si="25"/>
        <v>20(9)韦源源</v>
      </c>
    </row>
    <row r="1549" ht="19.5" customHeight="1" spans="1:26">
      <c r="A1549" s="138">
        <v>1546</v>
      </c>
      <c r="B1549" s="138" t="s">
        <v>13858</v>
      </c>
      <c r="C1549" s="138" t="s">
        <v>21</v>
      </c>
      <c r="D1549" s="138" t="s">
        <v>456</v>
      </c>
      <c r="E1549" s="146" t="s">
        <v>13859</v>
      </c>
      <c r="F1549" s="146" t="s">
        <v>24</v>
      </c>
      <c r="G1549" s="146">
        <v>16</v>
      </c>
      <c r="H1549" s="146" t="s">
        <v>13860</v>
      </c>
      <c r="I1549" s="146" t="s">
        <v>13861</v>
      </c>
      <c r="J1549" s="146">
        <v>17344524629</v>
      </c>
      <c r="K1549" s="146" t="s">
        <v>27</v>
      </c>
      <c r="L1549" s="158">
        <v>44396</v>
      </c>
      <c r="M1549" s="146" t="s">
        <v>6224</v>
      </c>
      <c r="N1549" s="146" t="s">
        <v>27</v>
      </c>
      <c r="O1549" s="158">
        <v>44420</v>
      </c>
      <c r="P1549" s="146" t="s">
        <v>6224</v>
      </c>
      <c r="Q1549" s="146" t="s">
        <v>30</v>
      </c>
      <c r="R1549" s="138" t="s">
        <v>13862</v>
      </c>
      <c r="S1549" s="139" t="s">
        <v>13858</v>
      </c>
      <c r="T1549" s="146"/>
      <c r="Z1549" s="130" t="str">
        <f t="shared" si="25"/>
        <v>20(9)袁伟健</v>
      </c>
    </row>
    <row r="1550" ht="19.5" customHeight="1" spans="1:26">
      <c r="A1550" s="138">
        <v>1547</v>
      </c>
      <c r="B1550" s="138" t="s">
        <v>13863</v>
      </c>
      <c r="C1550" s="138" t="s">
        <v>21</v>
      </c>
      <c r="D1550" s="138" t="s">
        <v>456</v>
      </c>
      <c r="E1550" s="146" t="s">
        <v>13864</v>
      </c>
      <c r="F1550" s="146" t="s">
        <v>143</v>
      </c>
      <c r="G1550" s="146">
        <v>16</v>
      </c>
      <c r="H1550" s="146" t="s">
        <v>13865</v>
      </c>
      <c r="I1550" s="146" t="s">
        <v>13866</v>
      </c>
      <c r="J1550" s="146">
        <v>18070828042</v>
      </c>
      <c r="K1550" s="146" t="s">
        <v>27</v>
      </c>
      <c r="L1550" s="158">
        <v>44395</v>
      </c>
      <c r="M1550" s="146" t="s">
        <v>2747</v>
      </c>
      <c r="N1550" s="146" t="s">
        <v>27</v>
      </c>
      <c r="O1550" s="158">
        <v>44416</v>
      </c>
      <c r="P1550" s="146" t="s">
        <v>2747</v>
      </c>
      <c r="Q1550" s="146" t="s">
        <v>30</v>
      </c>
      <c r="R1550" s="138" t="s">
        <v>13862</v>
      </c>
      <c r="S1550" s="139" t="s">
        <v>13863</v>
      </c>
      <c r="T1550" s="146"/>
      <c r="Z1550" s="130" t="str">
        <f t="shared" si="25"/>
        <v>20(9)班爱平</v>
      </c>
    </row>
    <row r="1551" ht="19.5" customHeight="1" spans="1:26">
      <c r="A1551" s="138">
        <v>1548</v>
      </c>
      <c r="B1551" s="138" t="s">
        <v>13869</v>
      </c>
      <c r="C1551" s="138" t="s">
        <v>21</v>
      </c>
      <c r="D1551" s="138" t="s">
        <v>456</v>
      </c>
      <c r="E1551" s="146" t="s">
        <v>13870</v>
      </c>
      <c r="F1551" s="146" t="s">
        <v>143</v>
      </c>
      <c r="G1551" s="146">
        <v>17</v>
      </c>
      <c r="H1551" s="157" t="s">
        <v>13871</v>
      </c>
      <c r="I1551" s="157" t="s">
        <v>13872</v>
      </c>
      <c r="J1551" s="146">
        <v>18278865893</v>
      </c>
      <c r="K1551" s="146" t="s">
        <v>27</v>
      </c>
      <c r="L1551" s="158">
        <v>44395</v>
      </c>
      <c r="M1551" s="157" t="s">
        <v>28</v>
      </c>
      <c r="N1551" s="157" t="s">
        <v>30</v>
      </c>
      <c r="O1551" s="158"/>
      <c r="P1551" s="146"/>
      <c r="Q1551" s="157" t="s">
        <v>30</v>
      </c>
      <c r="R1551" s="146" t="s">
        <v>13873</v>
      </c>
      <c r="S1551" s="139" t="s">
        <v>13869</v>
      </c>
      <c r="T1551" s="146"/>
      <c r="Z1551" s="130" t="str">
        <f t="shared" si="25"/>
        <v>20(9)陈翠佳</v>
      </c>
    </row>
    <row r="1552" ht="19.5" customHeight="1" spans="1:26">
      <c r="A1552" s="138">
        <v>1549</v>
      </c>
      <c r="B1552" s="138" t="s">
        <v>13874</v>
      </c>
      <c r="C1552" s="138" t="s">
        <v>21</v>
      </c>
      <c r="D1552" s="138" t="s">
        <v>456</v>
      </c>
      <c r="E1552" s="146" t="s">
        <v>13875</v>
      </c>
      <c r="F1552" s="146" t="s">
        <v>143</v>
      </c>
      <c r="G1552" s="146">
        <v>16</v>
      </c>
      <c r="H1552" s="157" t="s">
        <v>18539</v>
      </c>
      <c r="I1552" s="157" t="s">
        <v>13877</v>
      </c>
      <c r="J1552" s="146">
        <v>18776873050</v>
      </c>
      <c r="K1552" s="146" t="s">
        <v>27</v>
      </c>
      <c r="L1552" s="158">
        <v>44395</v>
      </c>
      <c r="M1552" s="157" t="s">
        <v>28</v>
      </c>
      <c r="N1552" s="157"/>
      <c r="O1552" s="158"/>
      <c r="P1552" s="157"/>
      <c r="Q1552" s="146"/>
      <c r="R1552" s="146"/>
      <c r="S1552" s="139" t="s">
        <v>13874</v>
      </c>
      <c r="T1552" s="146"/>
      <c r="Z1552" s="130" t="str">
        <f t="shared" si="25"/>
        <v>20(9)陈洁</v>
      </c>
    </row>
    <row r="1553" ht="19.5" customHeight="1" spans="1:26">
      <c r="A1553" s="138">
        <v>1550</v>
      </c>
      <c r="B1553" s="138" t="s">
        <v>13878</v>
      </c>
      <c r="C1553" s="138" t="s">
        <v>21</v>
      </c>
      <c r="D1553" s="138" t="s">
        <v>456</v>
      </c>
      <c r="E1553" s="146" t="s">
        <v>13879</v>
      </c>
      <c r="F1553" s="146" t="s">
        <v>143</v>
      </c>
      <c r="G1553" s="146">
        <v>17</v>
      </c>
      <c r="H1553" s="157" t="s">
        <v>13880</v>
      </c>
      <c r="I1553" s="146" t="s">
        <v>13881</v>
      </c>
      <c r="J1553" s="146">
        <v>18172415575</v>
      </c>
      <c r="K1553" s="146" t="s">
        <v>27</v>
      </c>
      <c r="L1553" s="158">
        <v>80930</v>
      </c>
      <c r="M1553" s="147" t="s">
        <v>13882</v>
      </c>
      <c r="N1553" s="147" t="s">
        <v>30</v>
      </c>
      <c r="O1553" s="158"/>
      <c r="P1553" s="146"/>
      <c r="Q1553" s="146" t="s">
        <v>30</v>
      </c>
      <c r="R1553" s="146" t="s">
        <v>13883</v>
      </c>
      <c r="S1553" s="139" t="s">
        <v>13878</v>
      </c>
      <c r="T1553" s="146"/>
      <c r="Z1553" s="130" t="str">
        <f t="shared" si="25"/>
        <v>20(9)兰丽萍</v>
      </c>
    </row>
    <row r="1554" ht="19.5" customHeight="1" spans="1:26">
      <c r="A1554" s="138">
        <v>1551</v>
      </c>
      <c r="B1554" s="138" t="s">
        <v>13884</v>
      </c>
      <c r="C1554" s="138" t="s">
        <v>21</v>
      </c>
      <c r="D1554" s="138" t="s">
        <v>456</v>
      </c>
      <c r="E1554" s="146" t="s">
        <v>13885</v>
      </c>
      <c r="F1554" s="146" t="s">
        <v>143</v>
      </c>
      <c r="G1554" s="146">
        <v>16</v>
      </c>
      <c r="H1554" s="157" t="s">
        <v>13886</v>
      </c>
      <c r="I1554" s="157" t="s">
        <v>13887</v>
      </c>
      <c r="J1554" s="146">
        <v>15919760118</v>
      </c>
      <c r="K1554" s="146" t="s">
        <v>27</v>
      </c>
      <c r="L1554" s="158">
        <v>44394</v>
      </c>
      <c r="M1554" s="157" t="s">
        <v>28</v>
      </c>
      <c r="N1554" s="157" t="s">
        <v>30</v>
      </c>
      <c r="O1554" s="158"/>
      <c r="P1554" s="146"/>
      <c r="Q1554" s="157" t="s">
        <v>30</v>
      </c>
      <c r="R1554" s="146"/>
      <c r="S1554" s="139" t="s">
        <v>13884</v>
      </c>
      <c r="T1554" s="146"/>
      <c r="Z1554" s="130" t="str">
        <f t="shared" si="25"/>
        <v>20(9)蓝春月</v>
      </c>
    </row>
    <row r="1555" ht="19.5" customHeight="1" spans="1:26">
      <c r="A1555" s="138">
        <v>1552</v>
      </c>
      <c r="B1555" s="138" t="s">
        <v>13888</v>
      </c>
      <c r="C1555" s="138" t="s">
        <v>21</v>
      </c>
      <c r="D1555" s="138" t="s">
        <v>456</v>
      </c>
      <c r="E1555" s="146" t="s">
        <v>13889</v>
      </c>
      <c r="F1555" s="146" t="s">
        <v>143</v>
      </c>
      <c r="G1555" s="146">
        <v>16</v>
      </c>
      <c r="H1555" s="146" t="s">
        <v>2195</v>
      </c>
      <c r="I1555" s="146" t="s">
        <v>2106</v>
      </c>
      <c r="J1555" s="146">
        <v>18934965085</v>
      </c>
      <c r="K1555" s="146" t="s">
        <v>27</v>
      </c>
      <c r="L1555" s="158">
        <v>44395</v>
      </c>
      <c r="M1555" s="146" t="s">
        <v>28</v>
      </c>
      <c r="N1555" s="146"/>
      <c r="O1555" s="158"/>
      <c r="P1555" s="146"/>
      <c r="Q1555" s="146"/>
      <c r="R1555" s="146"/>
      <c r="S1555" s="139" t="s">
        <v>13888</v>
      </c>
      <c r="T1555" s="146"/>
      <c r="Z1555" s="130" t="str">
        <f t="shared" si="25"/>
        <v>20(9)蓝芳柳</v>
      </c>
    </row>
    <row r="1556" ht="19.5" customHeight="1" spans="1:26">
      <c r="A1556" s="138">
        <v>1553</v>
      </c>
      <c r="B1556" s="138" t="s">
        <v>13890</v>
      </c>
      <c r="C1556" s="138" t="s">
        <v>21</v>
      </c>
      <c r="D1556" s="138" t="s">
        <v>456</v>
      </c>
      <c r="E1556" s="146" t="s">
        <v>13891</v>
      </c>
      <c r="F1556" s="146" t="s">
        <v>143</v>
      </c>
      <c r="G1556" s="146">
        <v>17</v>
      </c>
      <c r="H1556" s="146" t="s">
        <v>13892</v>
      </c>
      <c r="I1556" s="146" t="s">
        <v>13893</v>
      </c>
      <c r="J1556" s="146">
        <v>17776180446</v>
      </c>
      <c r="K1556" s="146" t="s">
        <v>27</v>
      </c>
      <c r="L1556" s="158">
        <v>44408</v>
      </c>
      <c r="M1556" s="146" t="s">
        <v>13894</v>
      </c>
      <c r="N1556" s="146" t="s">
        <v>30</v>
      </c>
      <c r="O1556" s="158"/>
      <c r="P1556" s="146"/>
      <c r="Q1556" s="146" t="s">
        <v>30</v>
      </c>
      <c r="R1556" s="146" t="s">
        <v>6457</v>
      </c>
      <c r="S1556" s="139" t="s">
        <v>13890</v>
      </c>
      <c r="T1556" s="146"/>
      <c r="Z1556" s="130" t="str">
        <f t="shared" si="25"/>
        <v>20(9)蓝喜玉</v>
      </c>
    </row>
    <row r="1557" ht="19.5" customHeight="1" spans="1:26">
      <c r="A1557" s="138">
        <v>1554</v>
      </c>
      <c r="B1557" s="138" t="s">
        <v>13895</v>
      </c>
      <c r="C1557" s="138" t="s">
        <v>21</v>
      </c>
      <c r="D1557" s="138" t="s">
        <v>456</v>
      </c>
      <c r="E1557" s="146" t="s">
        <v>13896</v>
      </c>
      <c r="F1557" s="146" t="s">
        <v>24</v>
      </c>
      <c r="G1557" s="146">
        <v>17</v>
      </c>
      <c r="H1557" s="157" t="s">
        <v>13897</v>
      </c>
      <c r="I1557" s="157" t="s">
        <v>13898</v>
      </c>
      <c r="J1557" s="146">
        <v>18154605090</v>
      </c>
      <c r="K1557" s="146" t="s">
        <v>27</v>
      </c>
      <c r="L1557" s="158">
        <v>44396</v>
      </c>
      <c r="M1557" s="157" t="s">
        <v>133</v>
      </c>
      <c r="N1557" s="157"/>
      <c r="O1557" s="158"/>
      <c r="P1557" s="157"/>
      <c r="Q1557" s="146"/>
      <c r="R1557" s="146"/>
      <c r="S1557" s="139" t="s">
        <v>13895</v>
      </c>
      <c r="T1557" s="146"/>
      <c r="Z1557" s="130" t="str">
        <f t="shared" si="25"/>
        <v>20(9)蓝长宝</v>
      </c>
    </row>
    <row r="1558" ht="19.5" customHeight="1" spans="1:26">
      <c r="A1558" s="138">
        <v>1555</v>
      </c>
      <c r="B1558" s="138" t="s">
        <v>13899</v>
      </c>
      <c r="C1558" s="138" t="s">
        <v>21</v>
      </c>
      <c r="D1558" s="138" t="s">
        <v>456</v>
      </c>
      <c r="E1558" s="146" t="s">
        <v>13900</v>
      </c>
      <c r="F1558" s="146" t="s">
        <v>143</v>
      </c>
      <c r="G1558" s="146">
        <v>16</v>
      </c>
      <c r="H1558" s="146" t="s">
        <v>13901</v>
      </c>
      <c r="I1558" s="146" t="s">
        <v>13902</v>
      </c>
      <c r="J1558" s="146">
        <v>18776861152</v>
      </c>
      <c r="K1558" s="146" t="s">
        <v>27</v>
      </c>
      <c r="L1558" s="158">
        <v>44402</v>
      </c>
      <c r="M1558" s="146" t="s">
        <v>68</v>
      </c>
      <c r="N1558" s="146" t="s">
        <v>30</v>
      </c>
      <c r="O1558" s="158"/>
      <c r="P1558" s="146"/>
      <c r="Q1558" s="146"/>
      <c r="R1558" s="146"/>
      <c r="S1558" s="139" t="s">
        <v>13899</v>
      </c>
      <c r="T1558" s="146"/>
      <c r="Z1558" s="130" t="str">
        <f t="shared" si="25"/>
        <v>20(9)廖凤英</v>
      </c>
    </row>
    <row r="1559" ht="19.5" customHeight="1" spans="1:26">
      <c r="A1559" s="138">
        <v>1556</v>
      </c>
      <c r="B1559" s="138" t="s">
        <v>13903</v>
      </c>
      <c r="C1559" s="138" t="s">
        <v>21</v>
      </c>
      <c r="D1559" s="138" t="s">
        <v>456</v>
      </c>
      <c r="E1559" s="146" t="s">
        <v>13904</v>
      </c>
      <c r="F1559" s="146" t="s">
        <v>143</v>
      </c>
      <c r="G1559" s="146">
        <v>15</v>
      </c>
      <c r="H1559" s="146" t="s">
        <v>13905</v>
      </c>
      <c r="I1559" s="146" t="s">
        <v>13906</v>
      </c>
      <c r="J1559" s="146">
        <v>13418402901</v>
      </c>
      <c r="K1559" s="146" t="s">
        <v>27</v>
      </c>
      <c r="L1559" s="158">
        <v>44395</v>
      </c>
      <c r="M1559" s="157" t="s">
        <v>1288</v>
      </c>
      <c r="N1559" s="157" t="s">
        <v>30</v>
      </c>
      <c r="O1559" s="158"/>
      <c r="P1559" s="146"/>
      <c r="Q1559" s="146"/>
      <c r="R1559" s="146"/>
      <c r="S1559" s="139" t="s">
        <v>13903</v>
      </c>
      <c r="T1559" s="146"/>
      <c r="Z1559" s="130" t="str">
        <f t="shared" si="25"/>
        <v>20(9)卢培昇</v>
      </c>
    </row>
    <row r="1560" ht="19.5" customHeight="1" spans="1:26">
      <c r="A1560" s="138">
        <v>1557</v>
      </c>
      <c r="B1560" s="138" t="s">
        <v>13907</v>
      </c>
      <c r="C1560" s="138" t="s">
        <v>21</v>
      </c>
      <c r="D1560" s="138" t="s">
        <v>456</v>
      </c>
      <c r="E1560" s="146" t="s">
        <v>13908</v>
      </c>
      <c r="F1560" s="146" t="s">
        <v>143</v>
      </c>
      <c r="G1560" s="146">
        <v>17</v>
      </c>
      <c r="H1560" s="157" t="s">
        <v>18540</v>
      </c>
      <c r="I1560" s="157" t="s">
        <v>13910</v>
      </c>
      <c r="J1560" s="146">
        <v>15977888122</v>
      </c>
      <c r="K1560" s="146" t="s">
        <v>27</v>
      </c>
      <c r="L1560" s="158">
        <v>44395</v>
      </c>
      <c r="M1560" s="157" t="s">
        <v>28</v>
      </c>
      <c r="N1560" s="157" t="s">
        <v>30</v>
      </c>
      <c r="O1560" s="158"/>
      <c r="P1560" s="146"/>
      <c r="Q1560" s="157" t="s">
        <v>30</v>
      </c>
      <c r="R1560" s="146" t="s">
        <v>13862</v>
      </c>
      <c r="S1560" s="139" t="s">
        <v>13907</v>
      </c>
      <c r="T1560" s="146"/>
      <c r="Z1560" s="130" t="str">
        <f t="shared" si="25"/>
        <v>20(9)陆柳妍</v>
      </c>
    </row>
    <row r="1561" ht="19.5" customHeight="1" spans="1:26">
      <c r="A1561" s="138">
        <v>1558</v>
      </c>
      <c r="B1561" s="138" t="s">
        <v>13911</v>
      </c>
      <c r="C1561" s="138" t="s">
        <v>21</v>
      </c>
      <c r="D1561" s="138" t="s">
        <v>456</v>
      </c>
      <c r="E1561" s="146" t="s">
        <v>13912</v>
      </c>
      <c r="F1561" s="146" t="s">
        <v>143</v>
      </c>
      <c r="G1561" s="146">
        <v>17</v>
      </c>
      <c r="H1561" s="157" t="s">
        <v>18541</v>
      </c>
      <c r="I1561" s="157" t="s">
        <v>13914</v>
      </c>
      <c r="J1561" s="146">
        <v>13481866806</v>
      </c>
      <c r="K1561" s="146" t="s">
        <v>27</v>
      </c>
      <c r="L1561" s="158">
        <v>44394</v>
      </c>
      <c r="M1561" s="157" t="s">
        <v>28</v>
      </c>
      <c r="N1561" s="157" t="s">
        <v>27</v>
      </c>
      <c r="O1561" s="158"/>
      <c r="P1561" s="146"/>
      <c r="Q1561" s="157"/>
      <c r="R1561" s="146" t="s">
        <v>13915</v>
      </c>
      <c r="S1561" s="139" t="s">
        <v>13911</v>
      </c>
      <c r="T1561" s="146"/>
      <c r="Z1561" s="130" t="str">
        <f t="shared" si="25"/>
        <v>20(9)蒙晓露</v>
      </c>
    </row>
    <row r="1562" ht="19.5" customHeight="1" spans="1:26">
      <c r="A1562" s="138">
        <v>1559</v>
      </c>
      <c r="B1562" s="138" t="s">
        <v>13916</v>
      </c>
      <c r="C1562" s="138" t="s">
        <v>21</v>
      </c>
      <c r="D1562" s="138" t="s">
        <v>456</v>
      </c>
      <c r="E1562" s="146" t="s">
        <v>13917</v>
      </c>
      <c r="F1562" s="146" t="s">
        <v>143</v>
      </c>
      <c r="G1562" s="146">
        <v>16</v>
      </c>
      <c r="H1562" s="146" t="s">
        <v>7908</v>
      </c>
      <c r="I1562" s="146" t="s">
        <v>13918</v>
      </c>
      <c r="J1562" s="146">
        <v>18978755547</v>
      </c>
      <c r="K1562" s="146" t="s">
        <v>27</v>
      </c>
      <c r="L1562" s="158">
        <v>44394</v>
      </c>
      <c r="M1562" s="146" t="s">
        <v>28</v>
      </c>
      <c r="N1562" s="146" t="s">
        <v>30</v>
      </c>
      <c r="O1562" s="158"/>
      <c r="P1562" s="146"/>
      <c r="Q1562" s="146" t="s">
        <v>30</v>
      </c>
      <c r="R1562" s="146"/>
      <c r="S1562" s="139" t="s">
        <v>13916</v>
      </c>
      <c r="T1562" s="146"/>
      <c r="Z1562" s="130" t="str">
        <f t="shared" si="25"/>
        <v>20(9)蒙玉群</v>
      </c>
    </row>
    <row r="1563" ht="19.5" customHeight="1" spans="1:26">
      <c r="A1563" s="138">
        <v>1560</v>
      </c>
      <c r="B1563" s="138" t="s">
        <v>13919</v>
      </c>
      <c r="C1563" s="138" t="s">
        <v>21</v>
      </c>
      <c r="D1563" s="138" t="s">
        <v>456</v>
      </c>
      <c r="E1563" s="146" t="s">
        <v>13920</v>
      </c>
      <c r="F1563" s="146" t="s">
        <v>143</v>
      </c>
      <c r="G1563" s="146">
        <v>16</v>
      </c>
      <c r="H1563" s="146" t="s">
        <v>18542</v>
      </c>
      <c r="I1563" s="146" t="s">
        <v>13922</v>
      </c>
      <c r="J1563" s="146">
        <v>18777823069</v>
      </c>
      <c r="K1563" s="146" t="s">
        <v>27</v>
      </c>
      <c r="L1563" s="158">
        <v>44399</v>
      </c>
      <c r="M1563" s="146" t="s">
        <v>81</v>
      </c>
      <c r="N1563" s="146" t="s">
        <v>27</v>
      </c>
      <c r="O1563" s="158"/>
      <c r="P1563" s="146"/>
      <c r="Q1563" s="146" t="s">
        <v>30</v>
      </c>
      <c r="R1563" s="146"/>
      <c r="S1563" s="139" t="s">
        <v>13919</v>
      </c>
      <c r="T1563" s="146"/>
      <c r="Z1563" s="130" t="str">
        <f t="shared" si="25"/>
        <v>20(9)磨娇冬</v>
      </c>
    </row>
    <row r="1564" ht="19.5" customHeight="1" spans="1:26">
      <c r="A1564" s="138">
        <v>1561</v>
      </c>
      <c r="B1564" s="138" t="e">
        <v>#N/A</v>
      </c>
      <c r="C1564" s="173" t="s">
        <v>21</v>
      </c>
      <c r="D1564" s="173" t="s">
        <v>456</v>
      </c>
      <c r="E1564" s="176" t="s">
        <v>13923</v>
      </c>
      <c r="F1564" s="176" t="s">
        <v>143</v>
      </c>
      <c r="G1564" s="176">
        <v>16</v>
      </c>
      <c r="H1564" s="178" t="s">
        <v>18543</v>
      </c>
      <c r="I1564" s="176" t="s">
        <v>13925</v>
      </c>
      <c r="J1564" s="176">
        <v>18277868345</v>
      </c>
      <c r="K1564" s="176" t="s">
        <v>27</v>
      </c>
      <c r="L1564" s="180">
        <v>44400</v>
      </c>
      <c r="M1564" s="176" t="s">
        <v>28</v>
      </c>
      <c r="N1564" s="176" t="s">
        <v>30</v>
      </c>
      <c r="O1564" s="180"/>
      <c r="P1564" s="176"/>
      <c r="Q1564" s="178"/>
      <c r="R1564" s="176"/>
      <c r="S1564" s="182" t="e">
        <v>#N/A</v>
      </c>
      <c r="T1564" s="146"/>
      <c r="Z1564" s="130" t="str">
        <f t="shared" si="25"/>
        <v>20(9)潘婧雯</v>
      </c>
    </row>
    <row r="1565" ht="19.5" customHeight="1" spans="1:26">
      <c r="A1565" s="138">
        <v>1562</v>
      </c>
      <c r="B1565" s="138" t="s">
        <v>13926</v>
      </c>
      <c r="C1565" s="138" t="s">
        <v>21</v>
      </c>
      <c r="D1565" s="138" t="s">
        <v>456</v>
      </c>
      <c r="E1565" s="146" t="s">
        <v>13927</v>
      </c>
      <c r="F1565" s="146" t="s">
        <v>143</v>
      </c>
      <c r="G1565" s="146">
        <v>16</v>
      </c>
      <c r="H1565" s="146" t="s">
        <v>13928</v>
      </c>
      <c r="I1565" s="146" t="s">
        <v>13929</v>
      </c>
      <c r="J1565" s="146">
        <v>18407780811</v>
      </c>
      <c r="K1565" s="146" t="s">
        <v>27</v>
      </c>
      <c r="L1565" s="158">
        <v>44396</v>
      </c>
      <c r="M1565" s="146" t="s">
        <v>28</v>
      </c>
      <c r="N1565" s="146"/>
      <c r="O1565" s="158"/>
      <c r="P1565" s="146"/>
      <c r="Q1565" s="146" t="s">
        <v>30</v>
      </c>
      <c r="R1565" s="146"/>
      <c r="S1565" s="139" t="s">
        <v>13926</v>
      </c>
      <c r="T1565" s="146"/>
      <c r="Z1565" s="130" t="str">
        <f t="shared" si="25"/>
        <v>20(9)覃海鸳</v>
      </c>
    </row>
    <row r="1566" ht="19.5" customHeight="1" spans="1:26">
      <c r="A1566" s="138">
        <v>1563</v>
      </c>
      <c r="B1566" s="138" t="s">
        <v>13930</v>
      </c>
      <c r="C1566" s="138" t="s">
        <v>21</v>
      </c>
      <c r="D1566" s="138" t="s">
        <v>456</v>
      </c>
      <c r="E1566" s="146" t="s">
        <v>13931</v>
      </c>
      <c r="F1566" s="146" t="s">
        <v>143</v>
      </c>
      <c r="G1566" s="146">
        <v>16</v>
      </c>
      <c r="H1566" s="157" t="s">
        <v>4126</v>
      </c>
      <c r="I1566" s="157" t="s">
        <v>1172</v>
      </c>
      <c r="J1566" s="146">
        <v>13737966078</v>
      </c>
      <c r="K1566" s="157" t="s">
        <v>27</v>
      </c>
      <c r="L1566" s="158">
        <v>44396</v>
      </c>
      <c r="M1566" s="157" t="s">
        <v>68</v>
      </c>
      <c r="N1566" s="157" t="s">
        <v>30</v>
      </c>
      <c r="O1566" s="158"/>
      <c r="P1566" s="146"/>
      <c r="Q1566" s="146"/>
      <c r="R1566" s="146"/>
      <c r="S1566" s="139" t="s">
        <v>13930</v>
      </c>
      <c r="T1566" s="146"/>
      <c r="Z1566" s="130" t="str">
        <f t="shared" si="25"/>
        <v>20(9)覃巧芳</v>
      </c>
    </row>
    <row r="1567" ht="19.5" customHeight="1" spans="1:26">
      <c r="A1567" s="138">
        <v>1564</v>
      </c>
      <c r="B1567" s="138" t="s">
        <v>13932</v>
      </c>
      <c r="C1567" s="138" t="s">
        <v>21</v>
      </c>
      <c r="D1567" s="138" t="s">
        <v>456</v>
      </c>
      <c r="E1567" s="146" t="s">
        <v>13933</v>
      </c>
      <c r="F1567" s="146" t="s">
        <v>143</v>
      </c>
      <c r="G1567" s="146">
        <v>16</v>
      </c>
      <c r="H1567" s="157" t="s">
        <v>17821</v>
      </c>
      <c r="I1567" s="157" t="s">
        <v>13934</v>
      </c>
      <c r="J1567" s="146">
        <v>19977828064</v>
      </c>
      <c r="K1567" s="146" t="s">
        <v>27</v>
      </c>
      <c r="L1567" s="158">
        <v>44395</v>
      </c>
      <c r="M1567" s="157" t="s">
        <v>2747</v>
      </c>
      <c r="N1567" s="157" t="s">
        <v>30</v>
      </c>
      <c r="O1567" s="158"/>
      <c r="P1567" s="146"/>
      <c r="Q1567" s="157" t="s">
        <v>30</v>
      </c>
      <c r="R1567" s="146"/>
      <c r="S1567" s="139" t="s">
        <v>13932</v>
      </c>
      <c r="T1567" s="146"/>
      <c r="Z1567" s="130" t="str">
        <f t="shared" si="25"/>
        <v>20(9)唐柳玉</v>
      </c>
    </row>
    <row r="1568" ht="19.5" customHeight="1" spans="1:26">
      <c r="A1568" s="138">
        <v>1565</v>
      </c>
      <c r="B1568" s="138" t="s">
        <v>13935</v>
      </c>
      <c r="C1568" s="138" t="s">
        <v>21</v>
      </c>
      <c r="D1568" s="138" t="s">
        <v>456</v>
      </c>
      <c r="E1568" s="146" t="s">
        <v>13936</v>
      </c>
      <c r="F1568" s="146" t="s">
        <v>143</v>
      </c>
      <c r="G1568" s="146">
        <v>17</v>
      </c>
      <c r="H1568" s="146" t="s">
        <v>18544</v>
      </c>
      <c r="I1568" s="146" t="s">
        <v>13938</v>
      </c>
      <c r="J1568" s="146">
        <v>18378895316</v>
      </c>
      <c r="K1568" s="146" t="s">
        <v>27</v>
      </c>
      <c r="L1568" s="158">
        <v>44395</v>
      </c>
      <c r="M1568" s="146" t="s">
        <v>28</v>
      </c>
      <c r="N1568" s="146" t="s">
        <v>27</v>
      </c>
      <c r="O1568" s="158">
        <v>44416</v>
      </c>
      <c r="P1568" s="146" t="s">
        <v>28</v>
      </c>
      <c r="Q1568" s="146" t="s">
        <v>30</v>
      </c>
      <c r="R1568" s="146"/>
      <c r="S1568" s="139" t="s">
        <v>13935</v>
      </c>
      <c r="T1568" s="146"/>
      <c r="Z1568" s="130" t="str">
        <f t="shared" si="25"/>
        <v>20(9)唐思彤</v>
      </c>
    </row>
    <row r="1569" ht="19.5" customHeight="1" spans="1:26">
      <c r="A1569" s="138">
        <v>1566</v>
      </c>
      <c r="B1569" s="138" t="s">
        <v>13939</v>
      </c>
      <c r="C1569" s="138" t="s">
        <v>21</v>
      </c>
      <c r="D1569" s="138" t="s">
        <v>456</v>
      </c>
      <c r="E1569" s="146" t="s">
        <v>13940</v>
      </c>
      <c r="F1569" s="146" t="s">
        <v>24</v>
      </c>
      <c r="G1569" s="146">
        <v>17</v>
      </c>
      <c r="H1569" s="157" t="s">
        <v>13941</v>
      </c>
      <c r="I1569" s="157" t="s">
        <v>13942</v>
      </c>
      <c r="J1569" s="146">
        <v>17877107488</v>
      </c>
      <c r="K1569" s="146" t="s">
        <v>27</v>
      </c>
      <c r="L1569" s="158">
        <v>44410</v>
      </c>
      <c r="M1569" s="157" t="s">
        <v>13943</v>
      </c>
      <c r="N1569" s="157"/>
      <c r="O1569" s="158"/>
      <c r="P1569" s="146"/>
      <c r="Q1569" s="157"/>
      <c r="R1569" s="146"/>
      <c r="S1569" s="139" t="s">
        <v>13939</v>
      </c>
      <c r="T1569" s="146"/>
      <c r="Z1569" s="130" t="str">
        <f t="shared" si="25"/>
        <v>20(9)韦成标</v>
      </c>
    </row>
    <row r="1570" ht="19.5" customHeight="1" spans="1:26">
      <c r="A1570" s="138">
        <v>1567</v>
      </c>
      <c r="B1570" s="138" t="s">
        <v>13944</v>
      </c>
      <c r="C1570" s="138" t="s">
        <v>21</v>
      </c>
      <c r="D1570" s="138" t="s">
        <v>456</v>
      </c>
      <c r="E1570" s="146" t="s">
        <v>13945</v>
      </c>
      <c r="F1570" s="146" t="s">
        <v>24</v>
      </c>
      <c r="G1570" s="146">
        <v>16</v>
      </c>
      <c r="H1570" s="157" t="s">
        <v>17908</v>
      </c>
      <c r="I1570" s="157" t="s">
        <v>13946</v>
      </c>
      <c r="J1570" s="146">
        <v>18978760291</v>
      </c>
      <c r="K1570" s="146" t="s">
        <v>27</v>
      </c>
      <c r="L1570" s="158">
        <v>44397</v>
      </c>
      <c r="M1570" s="157" t="s">
        <v>28</v>
      </c>
      <c r="N1570" s="157" t="s">
        <v>30</v>
      </c>
      <c r="O1570" s="158"/>
      <c r="P1570" s="146"/>
      <c r="Q1570" s="146" t="s">
        <v>30</v>
      </c>
      <c r="R1570" s="146"/>
      <c r="S1570" s="139" t="s">
        <v>13944</v>
      </c>
      <c r="T1570" s="146"/>
      <c r="Z1570" s="130" t="str">
        <f t="shared" si="25"/>
        <v>20(9)韦东靓</v>
      </c>
    </row>
    <row r="1571" ht="19.5" customHeight="1" spans="1:26">
      <c r="A1571" s="138">
        <v>1568</v>
      </c>
      <c r="B1571" s="138" t="s">
        <v>13947</v>
      </c>
      <c r="C1571" s="138" t="s">
        <v>21</v>
      </c>
      <c r="D1571" s="138" t="s">
        <v>456</v>
      </c>
      <c r="E1571" s="146" t="s">
        <v>13948</v>
      </c>
      <c r="F1571" s="146" t="s">
        <v>143</v>
      </c>
      <c r="G1571" s="146">
        <v>16</v>
      </c>
      <c r="H1571" s="157" t="s">
        <v>18545</v>
      </c>
      <c r="I1571" s="157" t="s">
        <v>13950</v>
      </c>
      <c r="J1571" s="146">
        <v>18778083356</v>
      </c>
      <c r="K1571" s="157" t="s">
        <v>27</v>
      </c>
      <c r="L1571" s="158">
        <v>44397</v>
      </c>
      <c r="M1571" s="157" t="s">
        <v>4299</v>
      </c>
      <c r="N1571" s="157" t="s">
        <v>30</v>
      </c>
      <c r="O1571" s="158"/>
      <c r="P1571" s="146"/>
      <c r="Q1571" s="157"/>
      <c r="R1571" s="146" t="s">
        <v>4789</v>
      </c>
      <c r="S1571" s="139" t="s">
        <v>13947</v>
      </c>
      <c r="T1571" s="146"/>
      <c r="Z1571" s="130" t="str">
        <f t="shared" si="25"/>
        <v>20(9)韦佳雪</v>
      </c>
    </row>
    <row r="1572" ht="19.5" customHeight="1" spans="1:26">
      <c r="A1572" s="138">
        <v>1569</v>
      </c>
      <c r="B1572" s="138" t="s">
        <v>13951</v>
      </c>
      <c r="C1572" s="138" t="s">
        <v>21</v>
      </c>
      <c r="D1572" s="138" t="s">
        <v>456</v>
      </c>
      <c r="E1572" s="146" t="s">
        <v>13952</v>
      </c>
      <c r="F1572" s="146" t="s">
        <v>143</v>
      </c>
      <c r="G1572" s="146">
        <v>16</v>
      </c>
      <c r="H1572" s="157" t="s">
        <v>13953</v>
      </c>
      <c r="I1572" s="157" t="s">
        <v>13954</v>
      </c>
      <c r="J1572" s="146">
        <v>18378893420</v>
      </c>
      <c r="K1572" s="146" t="s">
        <v>27</v>
      </c>
      <c r="L1572" s="158">
        <v>44396</v>
      </c>
      <c r="M1572" s="157" t="s">
        <v>4424</v>
      </c>
      <c r="N1572" s="157" t="s">
        <v>30</v>
      </c>
      <c r="O1572" s="158"/>
      <c r="P1572" s="146"/>
      <c r="Q1572" s="146"/>
      <c r="R1572" s="146"/>
      <c r="S1572" s="139" t="s">
        <v>13951</v>
      </c>
      <c r="T1572" s="146"/>
      <c r="Z1572" s="130" t="str">
        <f t="shared" si="25"/>
        <v>20(9)韦娇</v>
      </c>
    </row>
    <row r="1573" ht="19.5" customHeight="1" spans="1:26">
      <c r="A1573" s="138">
        <v>1570</v>
      </c>
      <c r="B1573" s="138" t="s">
        <v>13955</v>
      </c>
      <c r="C1573" s="138" t="s">
        <v>21</v>
      </c>
      <c r="D1573" s="138" t="s">
        <v>456</v>
      </c>
      <c r="E1573" s="146" t="s">
        <v>13956</v>
      </c>
      <c r="F1573" s="146" t="s">
        <v>24</v>
      </c>
      <c r="G1573" s="146">
        <v>16</v>
      </c>
      <c r="H1573" s="146" t="s">
        <v>6338</v>
      </c>
      <c r="I1573" s="146" t="s">
        <v>13957</v>
      </c>
      <c r="J1573" s="146">
        <v>18278861530</v>
      </c>
      <c r="K1573" s="146" t="s">
        <v>27</v>
      </c>
      <c r="L1573" s="158">
        <v>44408</v>
      </c>
      <c r="M1573" s="146" t="s">
        <v>2172</v>
      </c>
      <c r="N1573" s="146" t="s">
        <v>30</v>
      </c>
      <c r="O1573" s="158"/>
      <c r="P1573" s="146"/>
      <c r="Q1573" s="146"/>
      <c r="R1573" s="146"/>
      <c r="S1573" s="139" t="s">
        <v>13955</v>
      </c>
      <c r="T1573" s="146"/>
      <c r="Z1573" s="130" t="str">
        <f t="shared" si="25"/>
        <v>20(9)韦启豪</v>
      </c>
    </row>
    <row r="1574" ht="19.5" customHeight="1" spans="1:26">
      <c r="A1574" s="138">
        <v>1571</v>
      </c>
      <c r="B1574" s="138" t="s">
        <v>13958</v>
      </c>
      <c r="C1574" s="138" t="s">
        <v>21</v>
      </c>
      <c r="D1574" s="138" t="s">
        <v>456</v>
      </c>
      <c r="E1574" s="146" t="s">
        <v>13959</v>
      </c>
      <c r="F1574" s="146" t="s">
        <v>143</v>
      </c>
      <c r="G1574" s="146">
        <v>16</v>
      </c>
      <c r="H1574" s="157" t="s">
        <v>18546</v>
      </c>
      <c r="I1574" s="157" t="s">
        <v>13960</v>
      </c>
      <c r="J1574" s="146">
        <v>14777393874</v>
      </c>
      <c r="K1574" s="146" t="s">
        <v>27</v>
      </c>
      <c r="L1574" s="158">
        <v>44400</v>
      </c>
      <c r="M1574" s="146" t="s">
        <v>28</v>
      </c>
      <c r="N1574" s="146" t="s">
        <v>30</v>
      </c>
      <c r="O1574" s="158"/>
      <c r="P1574" s="146"/>
      <c r="Q1574" s="157"/>
      <c r="R1574" s="146"/>
      <c r="S1574" s="139" t="s">
        <v>13958</v>
      </c>
      <c r="T1574" s="146"/>
      <c r="Z1574" s="130" t="str">
        <f t="shared" si="25"/>
        <v>20(9)韦婷渟</v>
      </c>
    </row>
    <row r="1575" ht="19.5" customHeight="1" spans="1:26">
      <c r="A1575" s="138">
        <v>1572</v>
      </c>
      <c r="B1575" s="138" t="s">
        <v>13961</v>
      </c>
      <c r="C1575" s="138" t="s">
        <v>21</v>
      </c>
      <c r="D1575" s="138" t="s">
        <v>456</v>
      </c>
      <c r="E1575" s="146" t="s">
        <v>13962</v>
      </c>
      <c r="F1575" s="146" t="s">
        <v>143</v>
      </c>
      <c r="G1575" s="146">
        <v>17</v>
      </c>
      <c r="H1575" s="157" t="s">
        <v>13963</v>
      </c>
      <c r="I1575" s="157" t="s">
        <v>13964</v>
      </c>
      <c r="J1575" s="146">
        <v>13737981228</v>
      </c>
      <c r="K1575" s="146" t="s">
        <v>27</v>
      </c>
      <c r="L1575" s="158">
        <v>44394</v>
      </c>
      <c r="M1575" s="157" t="s">
        <v>28</v>
      </c>
      <c r="N1575" s="157" t="s">
        <v>30</v>
      </c>
      <c r="O1575" s="158"/>
      <c r="P1575" s="146"/>
      <c r="Q1575" s="146"/>
      <c r="R1575" s="146"/>
      <c r="S1575" s="139" t="s">
        <v>13961</v>
      </c>
      <c r="T1575" s="146"/>
      <c r="Z1575" s="130" t="str">
        <f t="shared" si="25"/>
        <v>20(9)韦雅婷</v>
      </c>
    </row>
    <row r="1576" ht="19.5" customHeight="1" spans="1:26">
      <c r="A1576" s="138">
        <v>1573</v>
      </c>
      <c r="B1576" s="138" t="s">
        <v>13965</v>
      </c>
      <c r="C1576" s="138" t="s">
        <v>21</v>
      </c>
      <c r="D1576" s="138" t="s">
        <v>456</v>
      </c>
      <c r="E1576" s="146" t="s">
        <v>13966</v>
      </c>
      <c r="F1576" s="146" t="s">
        <v>24</v>
      </c>
      <c r="G1576" s="146">
        <v>16</v>
      </c>
      <c r="H1576" s="157" t="s">
        <v>13967</v>
      </c>
      <c r="I1576" s="157" t="s">
        <v>4105</v>
      </c>
      <c r="J1576" s="146">
        <v>18707781668</v>
      </c>
      <c r="K1576" s="146" t="s">
        <v>27</v>
      </c>
      <c r="L1576" s="158">
        <v>44395</v>
      </c>
      <c r="M1576" s="157" t="s">
        <v>1352</v>
      </c>
      <c r="N1576" s="157" t="s">
        <v>30</v>
      </c>
      <c r="O1576" s="158"/>
      <c r="P1576" s="146"/>
      <c r="Q1576" s="157"/>
      <c r="R1576" s="146"/>
      <c r="S1576" s="139" t="s">
        <v>13965</v>
      </c>
      <c r="T1576" s="146"/>
      <c r="Z1576" s="130" t="str">
        <f t="shared" si="25"/>
        <v>20(9)韦重羽</v>
      </c>
    </row>
    <row r="1577" ht="19.5" customHeight="1" spans="1:26">
      <c r="A1577" s="138">
        <v>1574</v>
      </c>
      <c r="B1577" s="138" t="s">
        <v>13968</v>
      </c>
      <c r="C1577" s="138" t="s">
        <v>21</v>
      </c>
      <c r="D1577" s="138" t="s">
        <v>456</v>
      </c>
      <c r="E1577" s="146" t="s">
        <v>13969</v>
      </c>
      <c r="F1577" s="146" t="s">
        <v>143</v>
      </c>
      <c r="G1577" s="146">
        <v>16</v>
      </c>
      <c r="H1577" s="157" t="s">
        <v>18547</v>
      </c>
      <c r="I1577" s="157" t="s">
        <v>13971</v>
      </c>
      <c r="J1577" s="146">
        <v>13788180935</v>
      </c>
      <c r="K1577" s="146" t="s">
        <v>27</v>
      </c>
      <c r="L1577" s="158">
        <v>44394</v>
      </c>
      <c r="M1577" s="157" t="s">
        <v>28</v>
      </c>
      <c r="N1577" s="157" t="s">
        <v>30</v>
      </c>
      <c r="O1577" s="158"/>
      <c r="P1577" s="146"/>
      <c r="Q1577" s="157"/>
      <c r="R1577" s="146"/>
      <c r="S1577" s="139" t="s">
        <v>13968</v>
      </c>
      <c r="T1577" s="146"/>
      <c r="Z1577" s="130" t="str">
        <f t="shared" si="25"/>
        <v>20(9)吴凤珠</v>
      </c>
    </row>
    <row r="1578" ht="19.5" customHeight="1" spans="1:26">
      <c r="A1578" s="138">
        <v>1575</v>
      </c>
      <c r="B1578" s="138" t="s">
        <v>13972</v>
      </c>
      <c r="C1578" s="138" t="s">
        <v>21</v>
      </c>
      <c r="D1578" s="138" t="s">
        <v>456</v>
      </c>
      <c r="E1578" s="146" t="s">
        <v>13973</v>
      </c>
      <c r="F1578" s="146" t="s">
        <v>143</v>
      </c>
      <c r="G1578" s="146">
        <v>17</v>
      </c>
      <c r="H1578" s="157" t="s">
        <v>18548</v>
      </c>
      <c r="I1578" s="157" t="s">
        <v>13975</v>
      </c>
      <c r="J1578" s="146">
        <v>18276681006</v>
      </c>
      <c r="K1578" s="146" t="s">
        <v>27</v>
      </c>
      <c r="L1578" s="158">
        <v>44395</v>
      </c>
      <c r="M1578" s="157" t="s">
        <v>28</v>
      </c>
      <c r="N1578" s="157"/>
      <c r="O1578" s="158"/>
      <c r="P1578" s="157"/>
      <c r="Q1578" s="157"/>
      <c r="R1578" s="146"/>
      <c r="S1578" s="139" t="s">
        <v>13972</v>
      </c>
      <c r="T1578" s="146"/>
      <c r="Z1578" s="130" t="str">
        <f t="shared" si="25"/>
        <v>20(9)陈柳全</v>
      </c>
    </row>
    <row r="1579" ht="19.5" customHeight="1" spans="1:26">
      <c r="A1579" s="138">
        <v>1576</v>
      </c>
      <c r="B1579" s="138" t="s">
        <v>13976</v>
      </c>
      <c r="C1579" s="138" t="s">
        <v>21</v>
      </c>
      <c r="D1579" s="138" t="s">
        <v>456</v>
      </c>
      <c r="E1579" s="146" t="s">
        <v>13977</v>
      </c>
      <c r="F1579" s="146" t="s">
        <v>143</v>
      </c>
      <c r="G1579" s="146">
        <v>16</v>
      </c>
      <c r="H1579" s="157" t="s">
        <v>3298</v>
      </c>
      <c r="I1579" s="146" t="s">
        <v>13978</v>
      </c>
      <c r="J1579" s="146">
        <v>15807781019</v>
      </c>
      <c r="K1579" s="146" t="s">
        <v>27</v>
      </c>
      <c r="L1579" s="158">
        <v>44396</v>
      </c>
      <c r="M1579" s="157" t="s">
        <v>68</v>
      </c>
      <c r="N1579" s="157" t="s">
        <v>30</v>
      </c>
      <c r="O1579" s="158"/>
      <c r="P1579" s="146"/>
      <c r="Q1579" s="157"/>
      <c r="R1579" s="146"/>
      <c r="S1579" s="139" t="s">
        <v>13976</v>
      </c>
      <c r="T1579" s="146"/>
      <c r="Z1579" s="130" t="str">
        <f t="shared" si="25"/>
        <v>20(9)覃爱丹</v>
      </c>
    </row>
    <row r="1580" ht="19.5" customHeight="1" spans="1:26">
      <c r="A1580" s="138">
        <v>1577</v>
      </c>
      <c r="B1580" s="138" t="s">
        <v>13979</v>
      </c>
      <c r="C1580" s="138" t="s">
        <v>21</v>
      </c>
      <c r="D1580" s="138" t="s">
        <v>456</v>
      </c>
      <c r="E1580" s="146" t="s">
        <v>3842</v>
      </c>
      <c r="F1580" s="146" t="s">
        <v>143</v>
      </c>
      <c r="G1580" s="146">
        <v>17</v>
      </c>
      <c r="H1580" s="157" t="s">
        <v>18549</v>
      </c>
      <c r="I1580" s="157" t="s">
        <v>9670</v>
      </c>
      <c r="J1580" s="146">
        <v>15078574208</v>
      </c>
      <c r="K1580" s="157" t="s">
        <v>27</v>
      </c>
      <c r="L1580" s="158">
        <v>44394</v>
      </c>
      <c r="M1580" s="146" t="s">
        <v>28</v>
      </c>
      <c r="N1580" s="146" t="s">
        <v>30</v>
      </c>
      <c r="O1580" s="158"/>
      <c r="P1580" s="146"/>
      <c r="Q1580" s="146" t="s">
        <v>30</v>
      </c>
      <c r="R1580" s="146"/>
      <c r="S1580" s="139" t="s">
        <v>13979</v>
      </c>
      <c r="T1580" s="146"/>
      <c r="Z1580" s="130" t="str">
        <f t="shared" si="25"/>
        <v>20(9)覃娟娟</v>
      </c>
    </row>
    <row r="1581" ht="19.5" customHeight="1" spans="1:26">
      <c r="A1581" s="138">
        <v>1578</v>
      </c>
      <c r="B1581" s="138" t="s">
        <v>13981</v>
      </c>
      <c r="C1581" s="138" t="s">
        <v>21</v>
      </c>
      <c r="D1581" s="138" t="s">
        <v>456</v>
      </c>
      <c r="E1581" s="146" t="s">
        <v>13982</v>
      </c>
      <c r="F1581" s="146" t="s">
        <v>143</v>
      </c>
      <c r="G1581" s="146">
        <v>17</v>
      </c>
      <c r="H1581" s="157" t="s">
        <v>18550</v>
      </c>
      <c r="I1581" s="157" t="s">
        <v>13983</v>
      </c>
      <c r="J1581" s="146">
        <v>13557181609</v>
      </c>
      <c r="K1581" s="157" t="s">
        <v>27</v>
      </c>
      <c r="L1581" s="158">
        <v>44379</v>
      </c>
      <c r="M1581" s="157" t="s">
        <v>28</v>
      </c>
      <c r="N1581" s="157"/>
      <c r="O1581" s="158"/>
      <c r="P1581" s="146"/>
      <c r="Q1581" s="157"/>
      <c r="R1581" s="146"/>
      <c r="S1581" s="139" t="s">
        <v>13981</v>
      </c>
      <c r="T1581" s="146"/>
      <c r="Z1581" s="130" t="str">
        <f t="shared" si="25"/>
        <v>20(9)覃艳淑</v>
      </c>
    </row>
    <row r="1582" ht="19.5" customHeight="1" spans="1:26">
      <c r="A1582" s="138">
        <v>1579</v>
      </c>
      <c r="B1582" s="138" t="s">
        <v>13984</v>
      </c>
      <c r="C1582" s="138" t="s">
        <v>21</v>
      </c>
      <c r="D1582" s="138" t="s">
        <v>456</v>
      </c>
      <c r="E1582" s="146" t="s">
        <v>13985</v>
      </c>
      <c r="F1582" s="146" t="s">
        <v>143</v>
      </c>
      <c r="G1582" s="146">
        <v>15</v>
      </c>
      <c r="H1582" s="157" t="s">
        <v>18551</v>
      </c>
      <c r="I1582" s="157" t="s">
        <v>13987</v>
      </c>
      <c r="J1582" s="146">
        <v>13687780172</v>
      </c>
      <c r="K1582" s="146" t="s">
        <v>27</v>
      </c>
      <c r="L1582" s="158">
        <v>44397</v>
      </c>
      <c r="M1582" s="157" t="s">
        <v>13988</v>
      </c>
      <c r="N1582" s="157" t="s">
        <v>30</v>
      </c>
      <c r="O1582" s="158"/>
      <c r="P1582" s="146"/>
      <c r="Q1582" s="157"/>
      <c r="R1582" s="146" t="s">
        <v>4789</v>
      </c>
      <c r="S1582" s="139" t="s">
        <v>13984</v>
      </c>
      <c r="T1582" s="146"/>
      <c r="Z1582" s="130" t="str">
        <f t="shared" si="25"/>
        <v>20(9)韦承漪</v>
      </c>
    </row>
    <row r="1583" ht="19.5" customHeight="1" spans="1:26">
      <c r="A1583" s="138">
        <v>1580</v>
      </c>
      <c r="B1583" s="138" t="s">
        <v>13989</v>
      </c>
      <c r="C1583" s="138" t="s">
        <v>21</v>
      </c>
      <c r="D1583" s="138" t="s">
        <v>456</v>
      </c>
      <c r="E1583" s="146" t="s">
        <v>13990</v>
      </c>
      <c r="F1583" s="146" t="s">
        <v>24</v>
      </c>
      <c r="G1583" s="146">
        <v>16</v>
      </c>
      <c r="H1583" s="157" t="s">
        <v>18552</v>
      </c>
      <c r="I1583" s="146" t="s">
        <v>13992</v>
      </c>
      <c r="J1583" s="146">
        <v>15277857223</v>
      </c>
      <c r="K1583" s="146" t="s">
        <v>27</v>
      </c>
      <c r="L1583" s="158">
        <v>44395</v>
      </c>
      <c r="M1583" s="157" t="s">
        <v>28</v>
      </c>
      <c r="N1583" s="157"/>
      <c r="O1583" s="158"/>
      <c r="P1583" s="146"/>
      <c r="Q1583" s="157"/>
      <c r="R1583" s="146"/>
      <c r="S1583" s="139" t="s">
        <v>13989</v>
      </c>
      <c r="T1583" s="146"/>
      <c r="Z1583" s="130" t="str">
        <f t="shared" si="25"/>
        <v>20(9)韦维程</v>
      </c>
    </row>
    <row r="1584" ht="19.5" customHeight="1" spans="1:26">
      <c r="A1584" s="138">
        <v>1581</v>
      </c>
      <c r="B1584" s="138" t="s">
        <v>13993</v>
      </c>
      <c r="C1584" s="138" t="s">
        <v>21</v>
      </c>
      <c r="D1584" s="138" t="s">
        <v>456</v>
      </c>
      <c r="E1584" s="146" t="s">
        <v>13994</v>
      </c>
      <c r="F1584" s="146" t="s">
        <v>143</v>
      </c>
      <c r="G1584" s="146">
        <v>17</v>
      </c>
      <c r="H1584" s="157" t="s">
        <v>18553</v>
      </c>
      <c r="I1584" s="157" t="s">
        <v>13996</v>
      </c>
      <c r="J1584" s="146">
        <v>13768281254</v>
      </c>
      <c r="K1584" s="157" t="s">
        <v>27</v>
      </c>
      <c r="L1584" s="158">
        <v>44399</v>
      </c>
      <c r="M1584" s="157" t="s">
        <v>6144</v>
      </c>
      <c r="N1584" s="157"/>
      <c r="O1584" s="158"/>
      <c r="P1584" s="157"/>
      <c r="Q1584" s="157"/>
      <c r="R1584" s="146"/>
      <c r="S1584" s="139" t="s">
        <v>13993</v>
      </c>
      <c r="T1584" s="146"/>
      <c r="Z1584" s="130" t="str">
        <f t="shared" si="25"/>
        <v>20(9)韦莹莹</v>
      </c>
    </row>
    <row r="1585" ht="19.5" customHeight="1" spans="1:26">
      <c r="A1585" s="138">
        <v>1582</v>
      </c>
      <c r="B1585" s="138" t="s">
        <v>13997</v>
      </c>
      <c r="C1585" s="138" t="s">
        <v>21</v>
      </c>
      <c r="D1585" s="138" t="s">
        <v>456</v>
      </c>
      <c r="E1585" s="146" t="s">
        <v>13998</v>
      </c>
      <c r="F1585" s="146" t="s">
        <v>143</v>
      </c>
      <c r="G1585" s="146">
        <v>17</v>
      </c>
      <c r="H1585" s="157" t="s">
        <v>1345</v>
      </c>
      <c r="I1585" s="157" t="s">
        <v>13999</v>
      </c>
      <c r="J1585" s="146">
        <v>13481869139</v>
      </c>
      <c r="K1585" s="146" t="s">
        <v>27</v>
      </c>
      <c r="L1585" s="158">
        <v>44403</v>
      </c>
      <c r="M1585" s="157" t="s">
        <v>1347</v>
      </c>
      <c r="N1585" s="157" t="s">
        <v>27</v>
      </c>
      <c r="O1585" s="158"/>
      <c r="P1585" s="146"/>
      <c r="Q1585" s="146"/>
      <c r="R1585" s="146"/>
      <c r="S1585" s="139" t="s">
        <v>13997</v>
      </c>
      <c r="T1585" s="146"/>
      <c r="Z1585" s="130" t="str">
        <f t="shared" si="25"/>
        <v>20(9)黄伊利</v>
      </c>
    </row>
    <row r="1586" ht="19.5" customHeight="1" spans="1:26">
      <c r="A1586" s="138">
        <v>1583</v>
      </c>
      <c r="B1586" s="138" t="s">
        <v>14000</v>
      </c>
      <c r="C1586" s="138" t="s">
        <v>21</v>
      </c>
      <c r="D1586" s="138" t="s">
        <v>456</v>
      </c>
      <c r="E1586" s="146" t="s">
        <v>14001</v>
      </c>
      <c r="F1586" s="146" t="s">
        <v>143</v>
      </c>
      <c r="G1586" s="146">
        <v>16</v>
      </c>
      <c r="H1586" s="157" t="s">
        <v>18554</v>
      </c>
      <c r="I1586" s="157" t="s">
        <v>14003</v>
      </c>
      <c r="J1586" s="146">
        <v>15777830228</v>
      </c>
      <c r="K1586" s="146" t="s">
        <v>27</v>
      </c>
      <c r="L1586" s="158">
        <v>44400</v>
      </c>
      <c r="M1586" s="157" t="s">
        <v>28</v>
      </c>
      <c r="N1586" s="157"/>
      <c r="O1586" s="158"/>
      <c r="P1586" s="146"/>
      <c r="Q1586" s="146"/>
      <c r="R1586" s="146"/>
      <c r="S1586" s="139" t="s">
        <v>14000</v>
      </c>
      <c r="T1586" s="146"/>
      <c r="Z1586" s="130" t="str">
        <f t="shared" si="25"/>
        <v>20(9)陆美妙</v>
      </c>
    </row>
    <row r="1587" ht="19.5" customHeight="1" spans="1:26">
      <c r="A1587" s="138">
        <v>1584</v>
      </c>
      <c r="B1587" s="138" t="s">
        <v>14004</v>
      </c>
      <c r="C1587" s="138" t="s">
        <v>21</v>
      </c>
      <c r="D1587" s="138" t="s">
        <v>456</v>
      </c>
      <c r="E1587" s="146" t="s">
        <v>14005</v>
      </c>
      <c r="F1587" s="146" t="s">
        <v>24</v>
      </c>
      <c r="G1587" s="146">
        <v>16</v>
      </c>
      <c r="H1587" s="157" t="s">
        <v>14006</v>
      </c>
      <c r="I1587" s="157" t="s">
        <v>14007</v>
      </c>
      <c r="J1587" s="146">
        <v>15277029962</v>
      </c>
      <c r="K1587" s="146" t="s">
        <v>27</v>
      </c>
      <c r="L1587" s="158">
        <v>44407</v>
      </c>
      <c r="M1587" s="157" t="s">
        <v>14008</v>
      </c>
      <c r="N1587" s="157"/>
      <c r="O1587" s="158"/>
      <c r="P1587" s="146"/>
      <c r="Q1587" s="146"/>
      <c r="R1587" s="157"/>
      <c r="S1587" s="139" t="s">
        <v>14004</v>
      </c>
      <c r="T1587" s="157"/>
      <c r="Z1587" s="130" t="str">
        <f t="shared" si="25"/>
        <v>20(9)蒙志兴</v>
      </c>
    </row>
    <row r="1588" ht="19.5" customHeight="1" spans="1:26">
      <c r="A1588" s="138">
        <v>1585</v>
      </c>
      <c r="B1588" s="138" t="s">
        <v>14009</v>
      </c>
      <c r="C1588" s="138" t="s">
        <v>21</v>
      </c>
      <c r="D1588" s="138" t="s">
        <v>456</v>
      </c>
      <c r="E1588" s="146" t="s">
        <v>14010</v>
      </c>
      <c r="F1588" s="146" t="s">
        <v>143</v>
      </c>
      <c r="G1588" s="146">
        <v>17</v>
      </c>
      <c r="H1588" s="157" t="s">
        <v>2444</v>
      </c>
      <c r="I1588" s="157" t="s">
        <v>14011</v>
      </c>
      <c r="J1588" s="146">
        <v>18928078905</v>
      </c>
      <c r="K1588" s="146" t="s">
        <v>27</v>
      </c>
      <c r="L1588" s="158">
        <v>44395</v>
      </c>
      <c r="M1588" s="157" t="s">
        <v>28</v>
      </c>
      <c r="N1588" s="157"/>
      <c r="O1588" s="158"/>
      <c r="P1588" s="146"/>
      <c r="Q1588" s="157"/>
      <c r="R1588" s="157" t="s">
        <v>14012</v>
      </c>
      <c r="S1588" s="139" t="s">
        <v>14009</v>
      </c>
      <c r="T1588" s="157"/>
      <c r="Z1588" s="130" t="str">
        <f t="shared" si="25"/>
        <v>20(9)覃净华</v>
      </c>
    </row>
    <row r="1589" ht="19.5" customHeight="1" spans="1:26">
      <c r="A1589" s="138">
        <v>1586</v>
      </c>
      <c r="B1589" s="138" t="s">
        <v>14013</v>
      </c>
      <c r="C1589" s="138" t="s">
        <v>21</v>
      </c>
      <c r="D1589" s="138" t="s">
        <v>456</v>
      </c>
      <c r="E1589" s="146" t="s">
        <v>14014</v>
      </c>
      <c r="F1589" s="146" t="s">
        <v>143</v>
      </c>
      <c r="G1589" s="146">
        <v>16</v>
      </c>
      <c r="H1589" s="157" t="s">
        <v>14015</v>
      </c>
      <c r="I1589" s="157" t="s">
        <v>14016</v>
      </c>
      <c r="J1589" s="146">
        <v>13737024659</v>
      </c>
      <c r="K1589" s="146" t="s">
        <v>27</v>
      </c>
      <c r="L1589" s="158">
        <v>44395</v>
      </c>
      <c r="M1589" s="157" t="s">
        <v>28</v>
      </c>
      <c r="N1589" s="157" t="s">
        <v>27</v>
      </c>
      <c r="O1589" s="158"/>
      <c r="P1589" s="146"/>
      <c r="Q1589" s="146"/>
      <c r="R1589" s="146"/>
      <c r="S1589" s="139" t="s">
        <v>14013</v>
      </c>
      <c r="T1589" s="146"/>
      <c r="Z1589" s="130" t="str">
        <f t="shared" si="25"/>
        <v>20(9)蓝小薇</v>
      </c>
    </row>
    <row r="1590" ht="19.5" customHeight="1" spans="1:26">
      <c r="A1590" s="138">
        <v>1587</v>
      </c>
      <c r="B1590" s="138" t="s">
        <v>14017</v>
      </c>
      <c r="C1590" s="138" t="s">
        <v>21</v>
      </c>
      <c r="D1590" s="138" t="s">
        <v>456</v>
      </c>
      <c r="E1590" s="146" t="s">
        <v>14018</v>
      </c>
      <c r="F1590" s="146" t="s">
        <v>143</v>
      </c>
      <c r="G1590" s="146">
        <v>17</v>
      </c>
      <c r="H1590" s="157" t="s">
        <v>14019</v>
      </c>
      <c r="I1590" s="157" t="s">
        <v>14020</v>
      </c>
      <c r="J1590" s="146">
        <v>18070811625</v>
      </c>
      <c r="K1590" s="157" t="s">
        <v>27</v>
      </c>
      <c r="L1590" s="158">
        <v>44395</v>
      </c>
      <c r="M1590" s="157" t="s">
        <v>2747</v>
      </c>
      <c r="N1590" s="157"/>
      <c r="O1590" s="158"/>
      <c r="P1590" s="146"/>
      <c r="Q1590" s="157"/>
      <c r="R1590" s="146"/>
      <c r="S1590" s="139" t="s">
        <v>14017</v>
      </c>
      <c r="T1590" s="146"/>
      <c r="Z1590" s="130" t="str">
        <f t="shared" si="25"/>
        <v>20(9)苏玉峒</v>
      </c>
    </row>
    <row r="1591" ht="19.5" customHeight="1" spans="1:26">
      <c r="A1591" s="138">
        <v>1588</v>
      </c>
      <c r="B1591" s="138" t="s">
        <v>14021</v>
      </c>
      <c r="C1591" s="138" t="s">
        <v>21</v>
      </c>
      <c r="D1591" s="138" t="s">
        <v>456</v>
      </c>
      <c r="E1591" s="146" t="s">
        <v>14022</v>
      </c>
      <c r="F1591" s="146" t="s">
        <v>143</v>
      </c>
      <c r="G1591" s="146">
        <v>16</v>
      </c>
      <c r="H1591" s="157" t="s">
        <v>18555</v>
      </c>
      <c r="I1591" s="157" t="s">
        <v>14024</v>
      </c>
      <c r="J1591" s="146">
        <v>13794533574</v>
      </c>
      <c r="K1591" s="146" t="s">
        <v>27</v>
      </c>
      <c r="L1591" s="158">
        <v>44394</v>
      </c>
      <c r="M1591" s="157" t="s">
        <v>28</v>
      </c>
      <c r="N1591" s="157"/>
      <c r="O1591" s="158"/>
      <c r="P1591" s="146"/>
      <c r="Q1591" s="157"/>
      <c r="R1591" s="146"/>
      <c r="S1591" s="139" t="s">
        <v>14021</v>
      </c>
      <c r="T1591" s="146"/>
      <c r="Z1591" s="130" t="str">
        <f t="shared" si="25"/>
        <v>20(9)韦晓美</v>
      </c>
    </row>
    <row r="1592" ht="19.5" customHeight="1" spans="1:26">
      <c r="A1592" s="138">
        <v>1589</v>
      </c>
      <c r="B1592" s="138" t="s">
        <v>14028</v>
      </c>
      <c r="C1592" s="138" t="s">
        <v>21</v>
      </c>
      <c r="D1592" s="138" t="s">
        <v>456</v>
      </c>
      <c r="E1592" s="146" t="s">
        <v>14029</v>
      </c>
      <c r="F1592" s="146" t="s">
        <v>24</v>
      </c>
      <c r="G1592" s="146">
        <v>15</v>
      </c>
      <c r="H1592" s="146" t="s">
        <v>789</v>
      </c>
      <c r="I1592" s="146" t="s">
        <v>14030</v>
      </c>
      <c r="J1592" s="146">
        <v>13430453669</v>
      </c>
      <c r="K1592" s="146" t="s">
        <v>27</v>
      </c>
      <c r="L1592" s="158">
        <v>44408</v>
      </c>
      <c r="M1592" s="146" t="s">
        <v>28</v>
      </c>
      <c r="N1592" s="146"/>
      <c r="O1592" s="158"/>
      <c r="P1592" s="146"/>
      <c r="Q1592" s="146"/>
      <c r="R1592" s="146"/>
      <c r="S1592" s="139" t="s">
        <v>14028</v>
      </c>
      <c r="T1592" s="146"/>
      <c r="Z1592" s="130" t="str">
        <f t="shared" si="25"/>
        <v>20(9)卢粤峰</v>
      </c>
    </row>
    <row r="1593" ht="19.5" customHeight="1" spans="1:26">
      <c r="A1593" s="138">
        <v>1590</v>
      </c>
      <c r="B1593" s="138" t="s">
        <v>14034</v>
      </c>
      <c r="C1593" s="138" t="s">
        <v>21</v>
      </c>
      <c r="D1593" s="138" t="s">
        <v>456</v>
      </c>
      <c r="E1593" s="146" t="s">
        <v>14035</v>
      </c>
      <c r="F1593" s="146" t="s">
        <v>143</v>
      </c>
      <c r="G1593" s="146">
        <v>17</v>
      </c>
      <c r="H1593" s="157" t="s">
        <v>18556</v>
      </c>
      <c r="I1593" s="157" t="s">
        <v>4489</v>
      </c>
      <c r="J1593" s="146">
        <v>13768281050</v>
      </c>
      <c r="K1593" s="157" t="s">
        <v>27</v>
      </c>
      <c r="L1593" s="158">
        <v>44396</v>
      </c>
      <c r="M1593" s="157" t="s">
        <v>6782</v>
      </c>
      <c r="N1593" s="157"/>
      <c r="O1593" s="158"/>
      <c r="P1593" s="146"/>
      <c r="Q1593" s="157"/>
      <c r="R1593" s="157"/>
      <c r="S1593" s="139" t="s">
        <v>14034</v>
      </c>
      <c r="T1593" s="157"/>
      <c r="Z1593" s="130" t="str">
        <f t="shared" si="25"/>
        <v>20(9)蓝曼尹</v>
      </c>
    </row>
    <row r="1594" ht="19.5" customHeight="1" spans="1:26">
      <c r="A1594" s="138">
        <v>1591</v>
      </c>
      <c r="B1594" s="138" t="s">
        <v>14036</v>
      </c>
      <c r="C1594" s="138" t="s">
        <v>21</v>
      </c>
      <c r="D1594" s="138" t="s">
        <v>456</v>
      </c>
      <c r="E1594" s="146" t="s">
        <v>5140</v>
      </c>
      <c r="F1594" s="146" t="s">
        <v>143</v>
      </c>
      <c r="G1594" s="146">
        <v>16</v>
      </c>
      <c r="H1594" s="157" t="s">
        <v>4001</v>
      </c>
      <c r="I1594" s="157" t="s">
        <v>14037</v>
      </c>
      <c r="J1594" s="146">
        <v>18070829662</v>
      </c>
      <c r="K1594" s="146" t="s">
        <v>27</v>
      </c>
      <c r="L1594" s="158">
        <v>44394</v>
      </c>
      <c r="M1594" s="157" t="s">
        <v>2455</v>
      </c>
      <c r="N1594" s="157"/>
      <c r="O1594" s="158"/>
      <c r="P1594" s="146"/>
      <c r="Q1594" s="146"/>
      <c r="R1594" s="157"/>
      <c r="S1594" s="139" t="s">
        <v>14036</v>
      </c>
      <c r="T1594" s="157"/>
      <c r="Z1594" s="130" t="str">
        <f t="shared" si="25"/>
        <v>20(9)蓝婷</v>
      </c>
    </row>
    <row r="1595" ht="19.5" customHeight="1" spans="1:26">
      <c r="A1595" s="138">
        <v>1592</v>
      </c>
      <c r="B1595" s="138" t="s">
        <v>14038</v>
      </c>
      <c r="C1595" s="138" t="s">
        <v>21</v>
      </c>
      <c r="D1595" s="138" t="s">
        <v>456</v>
      </c>
      <c r="E1595" s="146" t="s">
        <v>14039</v>
      </c>
      <c r="F1595" s="146" t="s">
        <v>24</v>
      </c>
      <c r="G1595" s="146">
        <v>16</v>
      </c>
      <c r="H1595" s="157" t="s">
        <v>14040</v>
      </c>
      <c r="I1595" s="157" t="s">
        <v>14041</v>
      </c>
      <c r="J1595" s="146">
        <v>18776810928</v>
      </c>
      <c r="K1595" s="157" t="s">
        <v>27</v>
      </c>
      <c r="L1595" s="158">
        <v>44396</v>
      </c>
      <c r="M1595" s="157" t="s">
        <v>4424</v>
      </c>
      <c r="N1595" s="157" t="s">
        <v>30</v>
      </c>
      <c r="O1595" s="158"/>
      <c r="P1595" s="146"/>
      <c r="Q1595" s="157"/>
      <c r="R1595" s="146"/>
      <c r="S1595" s="139" t="s">
        <v>14038</v>
      </c>
      <c r="T1595" s="146"/>
      <c r="Z1595" s="130" t="str">
        <f t="shared" si="25"/>
        <v>20(9)韦宁康</v>
      </c>
    </row>
    <row r="1596" ht="19.5" customHeight="1" spans="1:26">
      <c r="A1596" s="138">
        <v>1593</v>
      </c>
      <c r="B1596" s="138" t="s">
        <v>14042</v>
      </c>
      <c r="C1596" s="138" t="s">
        <v>21</v>
      </c>
      <c r="D1596" s="138" t="s">
        <v>456</v>
      </c>
      <c r="E1596" s="146" t="s">
        <v>14043</v>
      </c>
      <c r="F1596" s="146" t="s">
        <v>143</v>
      </c>
      <c r="G1596" s="146">
        <v>16</v>
      </c>
      <c r="H1596" s="157" t="s">
        <v>14044</v>
      </c>
      <c r="I1596" s="157" t="s">
        <v>14045</v>
      </c>
      <c r="J1596" s="146">
        <v>15878687382</v>
      </c>
      <c r="K1596" s="146" t="s">
        <v>27</v>
      </c>
      <c r="L1596" s="158">
        <v>44397</v>
      </c>
      <c r="M1596" s="157" t="s">
        <v>1273</v>
      </c>
      <c r="N1596" s="157"/>
      <c r="O1596" s="158"/>
      <c r="P1596" s="146"/>
      <c r="Q1596" s="157"/>
      <c r="R1596" s="146"/>
      <c r="S1596" s="139" t="s">
        <v>14042</v>
      </c>
      <c r="T1596" s="146"/>
      <c r="Z1596" s="130" t="str">
        <f t="shared" si="25"/>
        <v>20(9)罗冬云</v>
      </c>
    </row>
    <row r="1597" ht="19.5" customHeight="1" spans="1:26">
      <c r="A1597" s="138">
        <v>1594</v>
      </c>
      <c r="B1597" s="138" t="s">
        <v>14046</v>
      </c>
      <c r="C1597" s="138" t="s">
        <v>21</v>
      </c>
      <c r="D1597" s="138" t="s">
        <v>456</v>
      </c>
      <c r="E1597" s="146" t="s">
        <v>14047</v>
      </c>
      <c r="F1597" s="146" t="s">
        <v>143</v>
      </c>
      <c r="G1597" s="146">
        <v>17</v>
      </c>
      <c r="H1597" s="157" t="s">
        <v>18557</v>
      </c>
      <c r="I1597" s="157" t="s">
        <v>14049</v>
      </c>
      <c r="J1597" s="146">
        <v>15277849973</v>
      </c>
      <c r="K1597" s="146" t="s">
        <v>27</v>
      </c>
      <c r="L1597" s="158">
        <v>44400</v>
      </c>
      <c r="M1597" s="157" t="s">
        <v>54</v>
      </c>
      <c r="N1597" s="157" t="s">
        <v>30</v>
      </c>
      <c r="O1597" s="158">
        <v>44421</v>
      </c>
      <c r="P1597" s="146"/>
      <c r="Q1597" s="157"/>
      <c r="R1597" s="146"/>
      <c r="S1597" s="139" t="s">
        <v>14046</v>
      </c>
      <c r="T1597" s="146"/>
      <c r="Z1597" s="130" t="str">
        <f t="shared" si="25"/>
        <v>20(9)覃飞雪</v>
      </c>
    </row>
    <row r="1598" ht="19.5" customHeight="1" spans="1:26">
      <c r="A1598" s="138">
        <v>1595</v>
      </c>
      <c r="B1598" s="138" t="s">
        <v>14050</v>
      </c>
      <c r="C1598" s="138" t="s">
        <v>21</v>
      </c>
      <c r="D1598" s="138" t="s">
        <v>456</v>
      </c>
      <c r="E1598" s="146" t="s">
        <v>14051</v>
      </c>
      <c r="F1598" s="146" t="s">
        <v>143</v>
      </c>
      <c r="G1598" s="146">
        <v>16</v>
      </c>
      <c r="H1598" s="157" t="s">
        <v>14052</v>
      </c>
      <c r="I1598" s="157" t="s">
        <v>14053</v>
      </c>
      <c r="J1598" s="146">
        <v>18877842266</v>
      </c>
      <c r="K1598" s="146" t="s">
        <v>27</v>
      </c>
      <c r="L1598" s="158">
        <v>44398</v>
      </c>
      <c r="M1598" s="157" t="s">
        <v>28</v>
      </c>
      <c r="N1598" s="157" t="s">
        <v>30</v>
      </c>
      <c r="O1598" s="158"/>
      <c r="P1598" s="146"/>
      <c r="Q1598" s="146"/>
      <c r="R1598" s="146"/>
      <c r="S1598" s="139" t="s">
        <v>14050</v>
      </c>
      <c r="T1598" s="146"/>
      <c r="Z1598" s="130" t="str">
        <f t="shared" si="25"/>
        <v>20(9)蓝珍艳</v>
      </c>
    </row>
    <row r="1599" ht="19.5" customHeight="1" spans="1:26">
      <c r="A1599" s="138">
        <v>1596</v>
      </c>
      <c r="B1599" s="138" t="s">
        <v>14054</v>
      </c>
      <c r="C1599" s="138" t="s">
        <v>21</v>
      </c>
      <c r="D1599" s="138" t="s">
        <v>456</v>
      </c>
      <c r="E1599" s="146" t="s">
        <v>14055</v>
      </c>
      <c r="F1599" s="146" t="s">
        <v>143</v>
      </c>
      <c r="G1599" s="146">
        <v>16</v>
      </c>
      <c r="H1599" s="157" t="s">
        <v>18558</v>
      </c>
      <c r="I1599" s="157" t="s">
        <v>14056</v>
      </c>
      <c r="J1599" s="146">
        <v>15177388510</v>
      </c>
      <c r="K1599" s="146" t="s">
        <v>27</v>
      </c>
      <c r="L1599" s="158">
        <v>44402</v>
      </c>
      <c r="M1599" s="157" t="s">
        <v>6307</v>
      </c>
      <c r="N1599" s="157" t="s">
        <v>30</v>
      </c>
      <c r="O1599" s="158"/>
      <c r="P1599" s="146"/>
      <c r="Q1599" s="157"/>
      <c r="R1599" s="146"/>
      <c r="S1599" s="139" t="s">
        <v>14054</v>
      </c>
      <c r="T1599" s="146"/>
      <c r="Z1599" s="130" t="str">
        <f t="shared" si="25"/>
        <v>20(9)陆玉春</v>
      </c>
    </row>
    <row r="1600" ht="19.5" customHeight="1" spans="1:26">
      <c r="A1600" s="138">
        <v>1597</v>
      </c>
      <c r="B1600" s="138" t="s">
        <v>14057</v>
      </c>
      <c r="C1600" s="138" t="s">
        <v>21</v>
      </c>
      <c r="D1600" s="138" t="s">
        <v>456</v>
      </c>
      <c r="E1600" s="146" t="s">
        <v>14058</v>
      </c>
      <c r="F1600" s="146" t="s">
        <v>143</v>
      </c>
      <c r="G1600" s="146">
        <v>17</v>
      </c>
      <c r="H1600" s="157" t="s">
        <v>14059</v>
      </c>
      <c r="I1600" s="157" t="s">
        <v>14060</v>
      </c>
      <c r="J1600" s="146">
        <v>18070840639</v>
      </c>
      <c r="K1600" s="146" t="s">
        <v>27</v>
      </c>
      <c r="L1600" s="158">
        <v>44404</v>
      </c>
      <c r="M1600" s="157" t="s">
        <v>28</v>
      </c>
      <c r="N1600" s="157" t="s">
        <v>27</v>
      </c>
      <c r="O1600" s="158"/>
      <c r="P1600" s="146"/>
      <c r="Q1600" s="146"/>
      <c r="R1600" s="146"/>
      <c r="S1600" s="139" t="s">
        <v>14057</v>
      </c>
      <c r="T1600" s="146"/>
      <c r="Z1600" s="130" t="str">
        <f t="shared" si="25"/>
        <v>20(9)韦怡露</v>
      </c>
    </row>
    <row r="1601" ht="19.5" customHeight="1" spans="1:26">
      <c r="A1601" s="138">
        <v>1598</v>
      </c>
      <c r="B1601" s="138" t="s">
        <v>12457</v>
      </c>
      <c r="C1601" s="138" t="s">
        <v>21</v>
      </c>
      <c r="D1601" s="138" t="s">
        <v>456</v>
      </c>
      <c r="E1601" s="146" t="s">
        <v>12458</v>
      </c>
      <c r="F1601" s="146" t="s">
        <v>24</v>
      </c>
      <c r="G1601" s="146">
        <v>16</v>
      </c>
      <c r="H1601" s="146" t="s">
        <v>18559</v>
      </c>
      <c r="I1601" s="146" t="s">
        <v>14063</v>
      </c>
      <c r="J1601" s="157">
        <v>18176118163</v>
      </c>
      <c r="K1601" s="146" t="s">
        <v>27</v>
      </c>
      <c r="L1601" s="158">
        <v>44398</v>
      </c>
      <c r="M1601" s="157" t="s">
        <v>54</v>
      </c>
      <c r="N1601" s="157" t="s">
        <v>30</v>
      </c>
      <c r="O1601" s="158"/>
      <c r="P1601" s="146"/>
      <c r="Q1601" s="157"/>
      <c r="R1601" s="146"/>
      <c r="S1601" s="139" t="s">
        <v>12457</v>
      </c>
      <c r="T1601" s="146"/>
      <c r="Z1601" s="130" t="str">
        <f t="shared" si="25"/>
        <v>20(9)韦天龙</v>
      </c>
    </row>
    <row r="1602" ht="19.5" customHeight="1" spans="1:26">
      <c r="A1602" s="138">
        <v>1599</v>
      </c>
      <c r="B1602" s="138" t="s">
        <v>14069</v>
      </c>
      <c r="C1602" s="138" t="s">
        <v>21</v>
      </c>
      <c r="D1602" s="138" t="s">
        <v>456</v>
      </c>
      <c r="E1602" s="146" t="s">
        <v>14070</v>
      </c>
      <c r="F1602" s="146" t="s">
        <v>24</v>
      </c>
      <c r="G1602" s="146">
        <v>17</v>
      </c>
      <c r="H1602" s="146" t="s">
        <v>18560</v>
      </c>
      <c r="I1602" s="146" t="s">
        <v>14072</v>
      </c>
      <c r="J1602" s="146">
        <v>13377138335</v>
      </c>
      <c r="K1602" s="146" t="s">
        <v>27</v>
      </c>
      <c r="L1602" s="158">
        <v>44406</v>
      </c>
      <c r="M1602" s="157" t="s">
        <v>28</v>
      </c>
      <c r="N1602" s="146"/>
      <c r="O1602" s="158"/>
      <c r="P1602" s="146"/>
      <c r="Q1602" s="146"/>
      <c r="R1602" s="146"/>
      <c r="S1602" s="139" t="s">
        <v>14069</v>
      </c>
      <c r="T1602" s="146"/>
      <c r="Z1602" s="130" t="str">
        <f t="shared" si="25"/>
        <v>20(9)蓝彰重</v>
      </c>
    </row>
    <row r="1603" ht="19.5" customHeight="1" spans="1:26">
      <c r="A1603" s="138">
        <v>1600</v>
      </c>
      <c r="B1603" s="138" t="s">
        <v>14073</v>
      </c>
      <c r="C1603" s="138" t="s">
        <v>21</v>
      </c>
      <c r="D1603" s="138" t="s">
        <v>456</v>
      </c>
      <c r="E1603" s="146" t="s">
        <v>14074</v>
      </c>
      <c r="F1603" s="146" t="s">
        <v>143</v>
      </c>
      <c r="G1603" s="146">
        <v>17</v>
      </c>
      <c r="H1603" s="157" t="s">
        <v>14075</v>
      </c>
      <c r="I1603" s="157" t="s">
        <v>14076</v>
      </c>
      <c r="J1603" s="146">
        <v>13737980282</v>
      </c>
      <c r="K1603" s="146" t="s">
        <v>27</v>
      </c>
      <c r="L1603" s="158">
        <v>44398</v>
      </c>
      <c r="M1603" s="157" t="s">
        <v>6144</v>
      </c>
      <c r="N1603" s="157"/>
      <c r="O1603" s="158"/>
      <c r="P1603" s="146"/>
      <c r="Q1603" s="157"/>
      <c r="R1603" s="157"/>
      <c r="S1603" s="139" t="s">
        <v>14073</v>
      </c>
      <c r="T1603" s="157"/>
      <c r="Z1603" s="130" t="str">
        <f t="shared" si="25"/>
        <v>20(9)蓝雅珍</v>
      </c>
    </row>
    <row r="1604" ht="19.5" customHeight="1" spans="1:26">
      <c r="A1604" s="138">
        <v>1601</v>
      </c>
      <c r="B1604" s="138" t="s">
        <v>14025</v>
      </c>
      <c r="C1604" s="138" t="s">
        <v>21</v>
      </c>
      <c r="D1604" s="138" t="s">
        <v>456</v>
      </c>
      <c r="E1604" s="146" t="s">
        <v>14026</v>
      </c>
      <c r="F1604" s="146" t="s">
        <v>24</v>
      </c>
      <c r="G1604" s="146">
        <v>18</v>
      </c>
      <c r="H1604" s="146"/>
      <c r="I1604" s="146"/>
      <c r="J1604" s="146"/>
      <c r="K1604" s="157" t="s">
        <v>18561</v>
      </c>
      <c r="L1604" s="158">
        <v>44331</v>
      </c>
      <c r="M1604" s="146" t="s">
        <v>28</v>
      </c>
      <c r="N1604" s="139" t="s">
        <v>27</v>
      </c>
      <c r="O1604" s="158">
        <v>44366</v>
      </c>
      <c r="P1604" s="146" t="s">
        <v>28</v>
      </c>
      <c r="Q1604" s="146"/>
      <c r="R1604" s="146"/>
      <c r="S1604" s="139" t="s">
        <v>14025</v>
      </c>
      <c r="T1604" s="146"/>
      <c r="Z1604" s="130" t="str">
        <f t="shared" si="25"/>
        <v>20(9)蒙智国</v>
      </c>
    </row>
    <row r="1605" ht="19.5" customHeight="1" spans="1:26">
      <c r="A1605" s="138">
        <v>1602</v>
      </c>
      <c r="B1605" s="138" t="s">
        <v>13821</v>
      </c>
      <c r="C1605" s="138" t="s">
        <v>21</v>
      </c>
      <c r="D1605" s="138" t="s">
        <v>456</v>
      </c>
      <c r="E1605" s="146" t="s">
        <v>13822</v>
      </c>
      <c r="F1605" s="146" t="s">
        <v>24</v>
      </c>
      <c r="G1605" s="146">
        <v>13</v>
      </c>
      <c r="H1605" s="157"/>
      <c r="I1605" s="146"/>
      <c r="J1605" s="146"/>
      <c r="K1605" s="157" t="s">
        <v>27</v>
      </c>
      <c r="L1605" s="158">
        <v>44396</v>
      </c>
      <c r="M1605" s="157" t="s">
        <v>6144</v>
      </c>
      <c r="N1605" s="157"/>
      <c r="O1605" s="158"/>
      <c r="P1605" s="146"/>
      <c r="Q1605" s="157"/>
      <c r="R1605" s="146"/>
      <c r="S1605" s="139" t="s">
        <v>13821</v>
      </c>
      <c r="T1605" s="146"/>
      <c r="Z1605" s="130" t="str">
        <f t="shared" si="25"/>
        <v>20(9)蒙云军</v>
      </c>
    </row>
    <row r="1606" ht="19.5" customHeight="1" spans="1:26">
      <c r="A1606" s="138">
        <v>1603</v>
      </c>
      <c r="B1606" s="138" t="s">
        <v>13836</v>
      </c>
      <c r="C1606" s="138" t="s">
        <v>21</v>
      </c>
      <c r="D1606" s="138" t="s">
        <v>456</v>
      </c>
      <c r="E1606" s="146" t="s">
        <v>13837</v>
      </c>
      <c r="F1606" s="146" t="s">
        <v>143</v>
      </c>
      <c r="G1606" s="146">
        <v>16</v>
      </c>
      <c r="H1606" s="146"/>
      <c r="I1606" s="157"/>
      <c r="J1606" s="146"/>
      <c r="K1606" s="146" t="s">
        <v>27</v>
      </c>
      <c r="L1606" s="158">
        <v>44394</v>
      </c>
      <c r="M1606" s="157" t="s">
        <v>28</v>
      </c>
      <c r="N1606" s="157"/>
      <c r="O1606" s="158"/>
      <c r="P1606" s="146"/>
      <c r="Q1606" s="157"/>
      <c r="R1606" s="146"/>
      <c r="S1606" s="139" t="s">
        <v>13836</v>
      </c>
      <c r="T1606" s="146"/>
      <c r="Z1606" s="130" t="str">
        <f t="shared" si="25"/>
        <v>20(9)覃营营</v>
      </c>
    </row>
    <row r="1607" ht="19.5" customHeight="1" spans="1:26">
      <c r="A1607" s="138">
        <v>1604</v>
      </c>
      <c r="B1607" s="138" t="s">
        <v>14031</v>
      </c>
      <c r="C1607" s="138" t="s">
        <v>21</v>
      </c>
      <c r="D1607" s="146" t="s">
        <v>456</v>
      </c>
      <c r="E1607" s="157" t="s">
        <v>14032</v>
      </c>
      <c r="F1607" s="157" t="s">
        <v>143</v>
      </c>
      <c r="G1607" s="146">
        <v>14</v>
      </c>
      <c r="H1607" s="157"/>
      <c r="I1607" s="157"/>
      <c r="J1607" s="146"/>
      <c r="K1607" s="157" t="s">
        <v>27</v>
      </c>
      <c r="L1607" s="158">
        <v>44400</v>
      </c>
      <c r="M1607" s="157" t="s">
        <v>28</v>
      </c>
      <c r="N1607" s="157"/>
      <c r="O1607" s="159"/>
      <c r="P1607" s="138"/>
      <c r="Q1607" s="138"/>
      <c r="R1607" s="138"/>
      <c r="S1607" s="139" t="s">
        <v>14031</v>
      </c>
      <c r="T1607" s="138"/>
      <c r="Z1607" s="130" t="str">
        <f t="shared" ref="Z1607:Z1670" si="26">D1607:D6188&amp;E1607:E6188</f>
        <v>20(9)韦晓会</v>
      </c>
    </row>
    <row r="1608" ht="19.5" customHeight="1" spans="1:26">
      <c r="A1608" s="138">
        <v>1605</v>
      </c>
      <c r="B1608" s="138" t="s">
        <v>18562</v>
      </c>
      <c r="C1608" s="138" t="s">
        <v>21</v>
      </c>
      <c r="D1608" s="146" t="s">
        <v>456</v>
      </c>
      <c r="E1608" s="157" t="s">
        <v>14065</v>
      </c>
      <c r="F1608" s="157" t="s">
        <v>143</v>
      </c>
      <c r="G1608" s="146">
        <v>16</v>
      </c>
      <c r="H1608" s="157" t="s">
        <v>18563</v>
      </c>
      <c r="I1608" s="157" t="s">
        <v>10104</v>
      </c>
      <c r="J1608" s="146">
        <v>19127174937</v>
      </c>
      <c r="K1608" s="157" t="s">
        <v>27</v>
      </c>
      <c r="L1608" s="158">
        <v>44396</v>
      </c>
      <c r="M1608" s="157" t="s">
        <v>6224</v>
      </c>
      <c r="N1608" s="157"/>
      <c r="O1608" s="159"/>
      <c r="P1608" s="138"/>
      <c r="Q1608" s="138" t="s">
        <v>30</v>
      </c>
      <c r="R1608" s="138" t="s">
        <v>13862</v>
      </c>
      <c r="S1608" s="139" t="s">
        <v>18562</v>
      </c>
      <c r="T1608" s="138"/>
      <c r="Z1608" s="130" t="str">
        <f t="shared" si="26"/>
        <v>20(9)蒙冬梅</v>
      </c>
    </row>
    <row r="1609" ht="19.5" customHeight="1" spans="1:26">
      <c r="A1609" s="138">
        <v>1606</v>
      </c>
      <c r="B1609" s="138" t="s">
        <v>14081</v>
      </c>
      <c r="C1609" s="138" t="s">
        <v>21</v>
      </c>
      <c r="D1609" s="146" t="s">
        <v>461</v>
      </c>
      <c r="E1609" s="146" t="s">
        <v>14082</v>
      </c>
      <c r="F1609" s="146" t="s">
        <v>24</v>
      </c>
      <c r="G1609" s="146">
        <v>17</v>
      </c>
      <c r="H1609" s="147" t="s">
        <v>14083</v>
      </c>
      <c r="I1609" s="146" t="s">
        <v>14084</v>
      </c>
      <c r="J1609" s="146">
        <v>18378889986</v>
      </c>
      <c r="K1609" s="146" t="s">
        <v>27</v>
      </c>
      <c r="L1609" s="158">
        <v>44404</v>
      </c>
      <c r="M1609" s="146" t="s">
        <v>1352</v>
      </c>
      <c r="N1609" s="146" t="s">
        <v>30</v>
      </c>
      <c r="O1609" s="159"/>
      <c r="P1609" s="138"/>
      <c r="Q1609" s="138" t="s">
        <v>30</v>
      </c>
      <c r="R1609" s="138"/>
      <c r="S1609" s="139" t="s">
        <v>14081</v>
      </c>
      <c r="T1609" s="138"/>
      <c r="Z1609" s="130" t="str">
        <f t="shared" si="26"/>
        <v>20(10)卢佳丞</v>
      </c>
    </row>
    <row r="1610" ht="19.5" customHeight="1" spans="1:26">
      <c r="A1610" s="138">
        <v>1607</v>
      </c>
      <c r="B1610" s="138" t="s">
        <v>14085</v>
      </c>
      <c r="C1610" s="138" t="s">
        <v>21</v>
      </c>
      <c r="D1610" s="146" t="s">
        <v>461</v>
      </c>
      <c r="E1610" s="146" t="s">
        <v>14086</v>
      </c>
      <c r="F1610" s="146" t="s">
        <v>143</v>
      </c>
      <c r="G1610" s="146">
        <v>17</v>
      </c>
      <c r="H1610" s="157" t="s">
        <v>18564</v>
      </c>
      <c r="I1610" s="146" t="s">
        <v>14088</v>
      </c>
      <c r="J1610" s="146" t="s">
        <v>14089</v>
      </c>
      <c r="K1610" s="146" t="s">
        <v>27</v>
      </c>
      <c r="L1610" s="158">
        <v>44406</v>
      </c>
      <c r="M1610" s="146" t="s">
        <v>14090</v>
      </c>
      <c r="N1610" s="146" t="s">
        <v>30</v>
      </c>
      <c r="O1610" s="159"/>
      <c r="P1610" s="138"/>
      <c r="Q1610" s="138"/>
      <c r="R1610" s="138"/>
      <c r="S1610" s="139" t="s">
        <v>14085</v>
      </c>
      <c r="T1610" s="138"/>
      <c r="Z1610" s="130" t="str">
        <f t="shared" si="26"/>
        <v>20(10)班玉芬</v>
      </c>
    </row>
    <row r="1611" ht="19.5" customHeight="1" spans="1:26">
      <c r="A1611" s="138">
        <v>1608</v>
      </c>
      <c r="B1611" s="138" t="s">
        <v>14091</v>
      </c>
      <c r="C1611" s="138" t="s">
        <v>21</v>
      </c>
      <c r="D1611" s="146" t="s">
        <v>461</v>
      </c>
      <c r="E1611" s="157" t="s">
        <v>14092</v>
      </c>
      <c r="F1611" s="157" t="s">
        <v>24</v>
      </c>
      <c r="G1611" s="146">
        <v>16</v>
      </c>
      <c r="H1611" s="157" t="s">
        <v>18068</v>
      </c>
      <c r="I1611" s="146" t="s">
        <v>14093</v>
      </c>
      <c r="J1611" s="146">
        <v>13667780219</v>
      </c>
      <c r="K1611" s="157" t="s">
        <v>27</v>
      </c>
      <c r="L1611" s="158">
        <v>44400</v>
      </c>
      <c r="M1611" s="157" t="s">
        <v>6007</v>
      </c>
      <c r="N1611" s="157" t="s">
        <v>30</v>
      </c>
      <c r="O1611" s="159"/>
      <c r="P1611" s="138"/>
      <c r="Q1611" s="138"/>
      <c r="R1611" s="138"/>
      <c r="S1611" s="139" t="s">
        <v>14091</v>
      </c>
      <c r="T1611" s="138"/>
      <c r="Z1611" s="130" t="str">
        <f t="shared" si="26"/>
        <v>20(10)胡永亮</v>
      </c>
    </row>
    <row r="1612" ht="19.5" customHeight="1" spans="1:26">
      <c r="A1612" s="138">
        <v>1609</v>
      </c>
      <c r="B1612" s="138" t="s">
        <v>14098</v>
      </c>
      <c r="C1612" s="138" t="s">
        <v>21</v>
      </c>
      <c r="D1612" s="146" t="s">
        <v>461</v>
      </c>
      <c r="E1612" s="157" t="s">
        <v>14099</v>
      </c>
      <c r="F1612" s="157" t="s">
        <v>143</v>
      </c>
      <c r="G1612" s="146">
        <v>17</v>
      </c>
      <c r="H1612" s="157" t="s">
        <v>8914</v>
      </c>
      <c r="I1612" s="157" t="s">
        <v>14100</v>
      </c>
      <c r="J1612" s="146" t="s">
        <v>14101</v>
      </c>
      <c r="K1612" s="157" t="s">
        <v>27</v>
      </c>
      <c r="L1612" s="158">
        <v>44407</v>
      </c>
      <c r="M1612" s="157" t="s">
        <v>1352</v>
      </c>
      <c r="N1612" s="157" t="s">
        <v>30</v>
      </c>
      <c r="O1612" s="159"/>
      <c r="P1612" s="138"/>
      <c r="Q1612" s="138"/>
      <c r="R1612" s="138"/>
      <c r="S1612" s="139" t="s">
        <v>14098</v>
      </c>
      <c r="T1612" s="138"/>
      <c r="Z1612" s="130" t="str">
        <f t="shared" si="26"/>
        <v>20(10)卢湘琴</v>
      </c>
    </row>
    <row r="1613" ht="19.5" customHeight="1" spans="1:26">
      <c r="A1613" s="138">
        <v>1610</v>
      </c>
      <c r="B1613" s="138" t="s">
        <v>14102</v>
      </c>
      <c r="C1613" s="138" t="s">
        <v>21</v>
      </c>
      <c r="D1613" s="146" t="s">
        <v>461</v>
      </c>
      <c r="E1613" s="157" t="s">
        <v>14103</v>
      </c>
      <c r="F1613" s="157" t="s">
        <v>143</v>
      </c>
      <c r="G1613" s="146">
        <v>17</v>
      </c>
      <c r="H1613" s="157" t="s">
        <v>14104</v>
      </c>
      <c r="I1613" s="157" t="s">
        <v>8773</v>
      </c>
      <c r="J1613" s="146" t="s">
        <v>14105</v>
      </c>
      <c r="K1613" s="157" t="s">
        <v>27</v>
      </c>
      <c r="L1613" s="158">
        <v>44404</v>
      </c>
      <c r="M1613" s="157" t="s">
        <v>28</v>
      </c>
      <c r="N1613" s="157" t="s">
        <v>30</v>
      </c>
      <c r="O1613" s="159"/>
      <c r="P1613" s="138"/>
      <c r="Q1613" s="138"/>
      <c r="R1613" s="138"/>
      <c r="S1613" s="139" t="s">
        <v>14102</v>
      </c>
      <c r="T1613" s="138"/>
      <c r="Z1613" s="130" t="str">
        <f t="shared" si="26"/>
        <v>20(10)蒙柳莹</v>
      </c>
    </row>
    <row r="1614" ht="19.5" customHeight="1" spans="1:26">
      <c r="A1614" s="138">
        <v>1611</v>
      </c>
      <c r="B1614" s="138" t="s">
        <v>14106</v>
      </c>
      <c r="C1614" s="138" t="s">
        <v>21</v>
      </c>
      <c r="D1614" s="146" t="s">
        <v>461</v>
      </c>
      <c r="E1614" s="157" t="s">
        <v>14107</v>
      </c>
      <c r="F1614" s="157" t="s">
        <v>24</v>
      </c>
      <c r="G1614" s="146">
        <v>16</v>
      </c>
      <c r="H1614" s="157" t="s">
        <v>14108</v>
      </c>
      <c r="I1614" s="157" t="s">
        <v>12026</v>
      </c>
      <c r="J1614" s="146">
        <v>19127172436</v>
      </c>
      <c r="K1614" s="157" t="s">
        <v>27</v>
      </c>
      <c r="L1614" s="159">
        <v>44416</v>
      </c>
      <c r="M1614" s="157" t="s">
        <v>2747</v>
      </c>
      <c r="N1614" s="157" t="s">
        <v>30</v>
      </c>
      <c r="O1614" s="159"/>
      <c r="P1614" s="138"/>
      <c r="Q1614" s="138"/>
      <c r="R1614" s="138"/>
      <c r="S1614" s="139" t="s">
        <v>14106</v>
      </c>
      <c r="T1614" s="138" t="s">
        <v>18565</v>
      </c>
      <c r="Z1614" s="130" t="str">
        <f t="shared" si="26"/>
        <v>20(10)蒙明成</v>
      </c>
    </row>
    <row r="1615" ht="19.5" customHeight="1" spans="1:26">
      <c r="A1615" s="138">
        <v>1612</v>
      </c>
      <c r="B1615" s="138" t="s">
        <v>14109</v>
      </c>
      <c r="C1615" s="138" t="s">
        <v>21</v>
      </c>
      <c r="D1615" s="146" t="s">
        <v>461</v>
      </c>
      <c r="E1615" s="157" t="s">
        <v>14110</v>
      </c>
      <c r="F1615" s="157" t="s">
        <v>24</v>
      </c>
      <c r="G1615" s="146">
        <v>17</v>
      </c>
      <c r="H1615" s="157" t="s">
        <v>18566</v>
      </c>
      <c r="I1615" s="157" t="s">
        <v>14112</v>
      </c>
      <c r="J1615" s="157" t="s">
        <v>14113</v>
      </c>
      <c r="K1615" s="157" t="s">
        <v>27</v>
      </c>
      <c r="L1615" s="159">
        <v>44399</v>
      </c>
      <c r="M1615" s="157" t="s">
        <v>2455</v>
      </c>
      <c r="N1615" s="157" t="s">
        <v>30</v>
      </c>
      <c r="O1615" s="159"/>
      <c r="P1615" s="138"/>
      <c r="Q1615" s="138"/>
      <c r="R1615" s="138"/>
      <c r="S1615" s="139" t="s">
        <v>14109</v>
      </c>
      <c r="T1615" s="138"/>
      <c r="Z1615" s="130" t="str">
        <f t="shared" si="26"/>
        <v>20(10)覃宝毅</v>
      </c>
    </row>
    <row r="1616" ht="19.5" customHeight="1" spans="1:26">
      <c r="A1616" s="138">
        <v>1613</v>
      </c>
      <c r="B1616" s="138" t="s">
        <v>14114</v>
      </c>
      <c r="C1616" s="138" t="s">
        <v>21</v>
      </c>
      <c r="D1616" s="146" t="s">
        <v>461</v>
      </c>
      <c r="E1616" s="157" t="s">
        <v>14115</v>
      </c>
      <c r="F1616" s="157" t="s">
        <v>24</v>
      </c>
      <c r="G1616" s="146">
        <v>16</v>
      </c>
      <c r="H1616" s="157" t="s">
        <v>14116</v>
      </c>
      <c r="I1616" s="157" t="s">
        <v>14117</v>
      </c>
      <c r="J1616" s="146">
        <v>15277783593</v>
      </c>
      <c r="K1616" s="146" t="s">
        <v>27</v>
      </c>
      <c r="L1616" s="158">
        <v>44395</v>
      </c>
      <c r="M1616" s="157" t="s">
        <v>1288</v>
      </c>
      <c r="N1616" s="157" t="s">
        <v>30</v>
      </c>
      <c r="O1616" s="159"/>
      <c r="P1616" s="138"/>
      <c r="Q1616" s="138"/>
      <c r="R1616" s="138"/>
      <c r="S1616" s="139" t="s">
        <v>14114</v>
      </c>
      <c r="T1616" s="138"/>
      <c r="Z1616" s="130" t="str">
        <f t="shared" si="26"/>
        <v>20(10)覃辉博</v>
      </c>
    </row>
    <row r="1617" ht="19.5" customHeight="1" spans="1:26">
      <c r="A1617" s="138">
        <v>1614</v>
      </c>
      <c r="B1617" s="138" t="s">
        <v>14118</v>
      </c>
      <c r="C1617" s="138" t="s">
        <v>21</v>
      </c>
      <c r="D1617" s="146" t="s">
        <v>461</v>
      </c>
      <c r="E1617" s="157" t="s">
        <v>14119</v>
      </c>
      <c r="F1617" s="157" t="s">
        <v>24</v>
      </c>
      <c r="G1617" s="146">
        <v>17</v>
      </c>
      <c r="H1617" s="157" t="s">
        <v>18567</v>
      </c>
      <c r="I1617" s="157" t="s">
        <v>14120</v>
      </c>
      <c r="J1617" s="146" t="s">
        <v>14121</v>
      </c>
      <c r="K1617" s="157" t="s">
        <v>27</v>
      </c>
      <c r="L1617" s="158">
        <v>44396</v>
      </c>
      <c r="M1617" s="157" t="s">
        <v>139</v>
      </c>
      <c r="N1617" s="157" t="s">
        <v>30</v>
      </c>
      <c r="O1617" s="159"/>
      <c r="P1617" s="138"/>
      <c r="Q1617" s="138"/>
      <c r="R1617" s="138"/>
      <c r="S1617" s="139" t="s">
        <v>14118</v>
      </c>
      <c r="T1617" s="138"/>
      <c r="Z1617" s="130" t="str">
        <f t="shared" si="26"/>
        <v>20(10)覃继来</v>
      </c>
    </row>
    <row r="1618" ht="19.5" customHeight="1" spans="1:26">
      <c r="A1618" s="138">
        <v>1615</v>
      </c>
      <c r="B1618" s="138" t="s">
        <v>14122</v>
      </c>
      <c r="C1618" s="138" t="s">
        <v>21</v>
      </c>
      <c r="D1618" s="146" t="s">
        <v>461</v>
      </c>
      <c r="E1618" s="157" t="s">
        <v>14123</v>
      </c>
      <c r="F1618" s="157" t="s">
        <v>24</v>
      </c>
      <c r="G1618" s="146">
        <v>16</v>
      </c>
      <c r="H1618" s="157" t="s">
        <v>18568</v>
      </c>
      <c r="I1618" s="146" t="s">
        <v>14125</v>
      </c>
      <c r="J1618" s="146" t="s">
        <v>14126</v>
      </c>
      <c r="K1618" s="157" t="s">
        <v>27</v>
      </c>
      <c r="L1618" s="158">
        <v>44395</v>
      </c>
      <c r="M1618" s="157" t="s">
        <v>2455</v>
      </c>
      <c r="N1618" s="157" t="s">
        <v>30</v>
      </c>
      <c r="O1618" s="159"/>
      <c r="P1618" s="138"/>
      <c r="Q1618" s="138"/>
      <c r="R1618" s="138"/>
      <c r="S1618" s="139" t="s">
        <v>14122</v>
      </c>
      <c r="T1618" s="138"/>
      <c r="Z1618" s="130" t="str">
        <f t="shared" si="26"/>
        <v>20(10)唐满</v>
      </c>
    </row>
    <row r="1619" ht="19.5" customHeight="1" spans="1:26">
      <c r="A1619" s="138">
        <v>1616</v>
      </c>
      <c r="B1619" s="138" t="s">
        <v>14127</v>
      </c>
      <c r="C1619" s="138" t="s">
        <v>21</v>
      </c>
      <c r="D1619" s="146" t="s">
        <v>461</v>
      </c>
      <c r="E1619" s="157" t="s">
        <v>14128</v>
      </c>
      <c r="F1619" s="157" t="s">
        <v>24</v>
      </c>
      <c r="G1619" s="146">
        <v>16</v>
      </c>
      <c r="H1619" s="157" t="s">
        <v>18569</v>
      </c>
      <c r="I1619" s="157" t="s">
        <v>14129</v>
      </c>
      <c r="J1619" s="146" t="s">
        <v>14130</v>
      </c>
      <c r="K1619" s="157" t="s">
        <v>27</v>
      </c>
      <c r="L1619" s="159">
        <v>44402</v>
      </c>
      <c r="M1619" s="157" t="s">
        <v>6144</v>
      </c>
      <c r="N1619" s="157" t="s">
        <v>30</v>
      </c>
      <c r="O1619" s="159"/>
      <c r="P1619" s="138"/>
      <c r="Q1619" s="138"/>
      <c r="R1619" s="138"/>
      <c r="S1619" s="139" t="s">
        <v>14127</v>
      </c>
      <c r="T1619" s="138"/>
      <c r="Z1619" s="130" t="str">
        <f t="shared" si="26"/>
        <v>20(10)韦昌义</v>
      </c>
    </row>
    <row r="1620" ht="19.5" customHeight="1" spans="1:26">
      <c r="A1620" s="138">
        <v>1617</v>
      </c>
      <c r="B1620" s="138" t="s">
        <v>14131</v>
      </c>
      <c r="C1620" s="138" t="s">
        <v>21</v>
      </c>
      <c r="D1620" s="146" t="s">
        <v>461</v>
      </c>
      <c r="E1620" s="157" t="s">
        <v>14132</v>
      </c>
      <c r="F1620" s="157" t="s">
        <v>24</v>
      </c>
      <c r="G1620" s="146">
        <v>15</v>
      </c>
      <c r="H1620" s="157" t="s">
        <v>18570</v>
      </c>
      <c r="I1620" s="157" t="s">
        <v>14133</v>
      </c>
      <c r="J1620" s="146" t="s">
        <v>14134</v>
      </c>
      <c r="K1620" s="146" t="s">
        <v>27</v>
      </c>
      <c r="L1620" s="158">
        <v>44414</v>
      </c>
      <c r="M1620" s="157" t="s">
        <v>28</v>
      </c>
      <c r="N1620" s="157" t="s">
        <v>30</v>
      </c>
      <c r="O1620" s="159"/>
      <c r="P1620" s="138"/>
      <c r="Q1620" s="138"/>
      <c r="R1620" s="138"/>
      <c r="S1620" s="139" t="s">
        <v>14131</v>
      </c>
      <c r="T1620" s="138"/>
      <c r="Z1620" s="130" t="str">
        <f t="shared" si="26"/>
        <v>20(10)韦东磊</v>
      </c>
    </row>
    <row r="1621" ht="19.5" customHeight="1" spans="1:26">
      <c r="A1621" s="138">
        <v>1618</v>
      </c>
      <c r="B1621" s="138" t="s">
        <v>14135</v>
      </c>
      <c r="C1621" s="138" t="s">
        <v>21</v>
      </c>
      <c r="D1621" s="146" t="s">
        <v>461</v>
      </c>
      <c r="E1621" s="146" t="s">
        <v>14136</v>
      </c>
      <c r="F1621" s="146" t="s">
        <v>143</v>
      </c>
      <c r="G1621" s="146">
        <v>16</v>
      </c>
      <c r="H1621" s="157" t="s">
        <v>18571</v>
      </c>
      <c r="I1621" s="146" t="s">
        <v>14137</v>
      </c>
      <c r="J1621" s="146" t="s">
        <v>14138</v>
      </c>
      <c r="K1621" s="146" t="s">
        <v>27</v>
      </c>
      <c r="L1621" s="158">
        <v>44396</v>
      </c>
      <c r="M1621" s="157" t="s">
        <v>28</v>
      </c>
      <c r="N1621" s="157" t="s">
        <v>30</v>
      </c>
      <c r="O1621" s="159"/>
      <c r="P1621" s="138"/>
      <c r="Q1621" s="138"/>
      <c r="R1621" s="138"/>
      <c r="S1621" s="139" t="s">
        <v>14135</v>
      </c>
      <c r="T1621" s="138"/>
      <c r="Z1621" s="130" t="str">
        <f t="shared" si="26"/>
        <v>20(10)韦芳蕾</v>
      </c>
    </row>
    <row r="1622" ht="19.5" customHeight="1" spans="1:26">
      <c r="A1622" s="138">
        <v>1619</v>
      </c>
      <c r="B1622" s="138" t="s">
        <v>14139</v>
      </c>
      <c r="C1622" s="138" t="s">
        <v>21</v>
      </c>
      <c r="D1622" s="146" t="s">
        <v>461</v>
      </c>
      <c r="E1622" s="157" t="s">
        <v>14140</v>
      </c>
      <c r="F1622" s="157" t="s">
        <v>143</v>
      </c>
      <c r="G1622" s="146">
        <v>16</v>
      </c>
      <c r="H1622" s="157" t="s">
        <v>18572</v>
      </c>
      <c r="I1622" s="157" t="s">
        <v>18573</v>
      </c>
      <c r="J1622" s="146" t="s">
        <v>14141</v>
      </c>
      <c r="K1622" s="157" t="s">
        <v>27</v>
      </c>
      <c r="L1622" s="158">
        <v>44394</v>
      </c>
      <c r="M1622" s="157" t="s">
        <v>28</v>
      </c>
      <c r="N1622" s="157" t="s">
        <v>30</v>
      </c>
      <c r="O1622" s="159"/>
      <c r="P1622" s="138"/>
      <c r="Q1622" s="138"/>
      <c r="R1622" s="138" t="s">
        <v>13862</v>
      </c>
      <c r="S1622" s="139" t="s">
        <v>14139</v>
      </c>
      <c r="T1622" s="138"/>
      <c r="Z1622" s="130" t="str">
        <f t="shared" si="26"/>
        <v>20(10)韦沛芝</v>
      </c>
    </row>
    <row r="1623" ht="19.5" customHeight="1" spans="1:26">
      <c r="A1623" s="138">
        <v>1620</v>
      </c>
      <c r="B1623" s="138" t="s">
        <v>14142</v>
      </c>
      <c r="C1623" s="138" t="s">
        <v>21</v>
      </c>
      <c r="D1623" s="146" t="s">
        <v>461</v>
      </c>
      <c r="E1623" s="147" t="s">
        <v>14143</v>
      </c>
      <c r="F1623" s="157" t="s">
        <v>24</v>
      </c>
      <c r="G1623" s="146">
        <v>17</v>
      </c>
      <c r="H1623" s="157" t="s">
        <v>18574</v>
      </c>
      <c r="I1623" s="157" t="s">
        <v>14144</v>
      </c>
      <c r="J1623" s="146">
        <v>13557280198</v>
      </c>
      <c r="K1623" s="157" t="s">
        <v>27</v>
      </c>
      <c r="L1623" s="158">
        <v>44399</v>
      </c>
      <c r="M1623" s="157" t="s">
        <v>54</v>
      </c>
      <c r="N1623" s="157" t="s">
        <v>30</v>
      </c>
      <c r="O1623" s="159"/>
      <c r="P1623" s="138"/>
      <c r="Q1623" s="138"/>
      <c r="R1623" s="138"/>
      <c r="S1623" s="139" t="s">
        <v>14142</v>
      </c>
      <c r="T1623" s="138"/>
      <c r="Z1623" s="130" t="str">
        <f t="shared" si="26"/>
        <v>20(10)韦校晗</v>
      </c>
    </row>
    <row r="1624" ht="19.5" customHeight="1" spans="1:26">
      <c r="A1624" s="138">
        <v>1621</v>
      </c>
      <c r="B1624" s="138" t="s">
        <v>14145</v>
      </c>
      <c r="C1624" s="138" t="s">
        <v>21</v>
      </c>
      <c r="D1624" s="146" t="s">
        <v>461</v>
      </c>
      <c r="E1624" s="146" t="s">
        <v>2188</v>
      </c>
      <c r="F1624" s="146" t="s">
        <v>143</v>
      </c>
      <c r="G1624" s="146">
        <v>12</v>
      </c>
      <c r="H1624" s="157" t="s">
        <v>14146</v>
      </c>
      <c r="I1624" s="146" t="s">
        <v>14147</v>
      </c>
      <c r="J1624" s="146" t="s">
        <v>14148</v>
      </c>
      <c r="K1624" s="146" t="s">
        <v>27</v>
      </c>
      <c r="L1624" s="158">
        <v>44396</v>
      </c>
      <c r="M1624" s="146" t="s">
        <v>3693</v>
      </c>
      <c r="N1624" s="146" t="s">
        <v>30</v>
      </c>
      <c r="O1624" s="159"/>
      <c r="P1624" s="138"/>
      <c r="Q1624" s="138"/>
      <c r="R1624" s="138"/>
      <c r="S1624" s="139" t="s">
        <v>14145</v>
      </c>
      <c r="T1624" s="138"/>
      <c r="Z1624" s="130" t="str">
        <f t="shared" si="26"/>
        <v>20(10)韦玉华</v>
      </c>
    </row>
    <row r="1625" ht="19.5" customHeight="1" spans="1:26">
      <c r="A1625" s="138">
        <v>1622</v>
      </c>
      <c r="B1625" s="138" t="s">
        <v>14149</v>
      </c>
      <c r="C1625" s="138" t="s">
        <v>21</v>
      </c>
      <c r="D1625" s="146" t="s">
        <v>461</v>
      </c>
      <c r="E1625" s="157" t="s">
        <v>14150</v>
      </c>
      <c r="F1625" s="157" t="s">
        <v>24</v>
      </c>
      <c r="G1625" s="146">
        <v>16</v>
      </c>
      <c r="H1625" s="157" t="s">
        <v>18575</v>
      </c>
      <c r="I1625" s="157" t="s">
        <v>14152</v>
      </c>
      <c r="J1625" s="146" t="s">
        <v>14153</v>
      </c>
      <c r="K1625" s="157" t="s">
        <v>27</v>
      </c>
      <c r="L1625" s="158">
        <v>44396</v>
      </c>
      <c r="M1625" s="146" t="s">
        <v>28</v>
      </c>
      <c r="N1625" s="146" t="s">
        <v>30</v>
      </c>
      <c r="O1625" s="159"/>
      <c r="P1625" s="138"/>
      <c r="Q1625" s="138"/>
      <c r="R1625" s="138"/>
      <c r="S1625" s="139" t="s">
        <v>14149</v>
      </c>
      <c r="T1625" s="138"/>
      <c r="Z1625" s="130" t="str">
        <f t="shared" si="26"/>
        <v>20(10)韦荣宝</v>
      </c>
    </row>
    <row r="1626" ht="19.5" customHeight="1" spans="1:26">
      <c r="A1626" s="138">
        <v>1623</v>
      </c>
      <c r="B1626" s="138" t="s">
        <v>14154</v>
      </c>
      <c r="C1626" s="138" t="s">
        <v>21</v>
      </c>
      <c r="D1626" s="146" t="s">
        <v>461</v>
      </c>
      <c r="E1626" s="157" t="s">
        <v>14155</v>
      </c>
      <c r="F1626" s="157" t="s">
        <v>24</v>
      </c>
      <c r="G1626" s="146">
        <v>16</v>
      </c>
      <c r="H1626" s="157" t="s">
        <v>18576</v>
      </c>
      <c r="I1626" s="157" t="s">
        <v>14156</v>
      </c>
      <c r="J1626" s="146" t="s">
        <v>14157</v>
      </c>
      <c r="K1626" s="157" t="s">
        <v>27</v>
      </c>
      <c r="L1626" s="159">
        <v>44404</v>
      </c>
      <c r="M1626" s="157" t="s">
        <v>11221</v>
      </c>
      <c r="N1626" s="157" t="s">
        <v>30</v>
      </c>
      <c r="O1626" s="159"/>
      <c r="P1626" s="138"/>
      <c r="Q1626" s="138"/>
      <c r="R1626" s="138"/>
      <c r="S1626" s="139" t="s">
        <v>14154</v>
      </c>
      <c r="T1626" s="138"/>
      <c r="Z1626" s="130" t="str">
        <f t="shared" si="26"/>
        <v>20(10)罗邕城</v>
      </c>
    </row>
    <row r="1627" ht="19.5" customHeight="1" spans="1:26">
      <c r="A1627" s="138">
        <v>1624</v>
      </c>
      <c r="B1627" s="138" t="s">
        <v>14158</v>
      </c>
      <c r="C1627" s="138" t="s">
        <v>21</v>
      </c>
      <c r="D1627" s="146" t="s">
        <v>461</v>
      </c>
      <c r="E1627" s="157" t="s">
        <v>14159</v>
      </c>
      <c r="F1627" s="157" t="s">
        <v>143</v>
      </c>
      <c r="G1627" s="146">
        <v>16</v>
      </c>
      <c r="H1627" s="157" t="s">
        <v>18577</v>
      </c>
      <c r="I1627" s="157" t="s">
        <v>14161</v>
      </c>
      <c r="J1627" s="146">
        <v>17878651458</v>
      </c>
      <c r="K1627" s="146" t="s">
        <v>27</v>
      </c>
      <c r="L1627" s="158">
        <v>44396</v>
      </c>
      <c r="M1627" s="157" t="s">
        <v>14162</v>
      </c>
      <c r="N1627" s="157" t="s">
        <v>30</v>
      </c>
      <c r="O1627" s="159"/>
      <c r="P1627" s="138"/>
      <c r="Q1627" s="138"/>
      <c r="R1627" s="138"/>
      <c r="S1627" s="139" t="s">
        <v>14158</v>
      </c>
      <c r="T1627" s="138"/>
      <c r="Z1627" s="130" t="str">
        <f t="shared" si="26"/>
        <v>20(10)唐彬玉</v>
      </c>
    </row>
    <row r="1628" ht="19.5" customHeight="1" spans="1:26">
      <c r="A1628" s="138">
        <v>1625</v>
      </c>
      <c r="B1628" s="138" t="s">
        <v>14163</v>
      </c>
      <c r="C1628" s="138" t="s">
        <v>21</v>
      </c>
      <c r="D1628" s="146" t="s">
        <v>461</v>
      </c>
      <c r="E1628" s="146" t="s">
        <v>14164</v>
      </c>
      <c r="F1628" s="146" t="s">
        <v>143</v>
      </c>
      <c r="G1628" s="146">
        <v>16</v>
      </c>
      <c r="H1628" s="157" t="s">
        <v>14165</v>
      </c>
      <c r="I1628" s="146" t="s">
        <v>14166</v>
      </c>
      <c r="J1628" s="146" t="s">
        <v>14167</v>
      </c>
      <c r="K1628" s="146" t="s">
        <v>27</v>
      </c>
      <c r="L1628" s="158">
        <v>44397</v>
      </c>
      <c r="M1628" s="146" t="s">
        <v>6052</v>
      </c>
      <c r="N1628" s="146" t="s">
        <v>30</v>
      </c>
      <c r="O1628" s="159"/>
      <c r="P1628" s="138"/>
      <c r="Q1628" s="138"/>
      <c r="R1628" s="138"/>
      <c r="S1628" s="139" t="s">
        <v>14163</v>
      </c>
      <c r="T1628" s="138"/>
      <c r="Z1628" s="130" t="str">
        <f t="shared" si="26"/>
        <v>20(10)杜文娟</v>
      </c>
    </row>
    <row r="1629" ht="19.5" customHeight="1" spans="1:26">
      <c r="A1629" s="138">
        <v>1626</v>
      </c>
      <c r="B1629" s="138" t="s">
        <v>14168</v>
      </c>
      <c r="C1629" s="138" t="s">
        <v>21</v>
      </c>
      <c r="D1629" s="146" t="s">
        <v>461</v>
      </c>
      <c r="E1629" s="214" t="s">
        <v>14169</v>
      </c>
      <c r="F1629" s="214" t="s">
        <v>143</v>
      </c>
      <c r="G1629" s="146">
        <v>16</v>
      </c>
      <c r="H1629" s="214" t="s">
        <v>10044</v>
      </c>
      <c r="I1629" s="214" t="s">
        <v>12093</v>
      </c>
      <c r="J1629" s="146" t="s">
        <v>14170</v>
      </c>
      <c r="K1629" s="214" t="s">
        <v>27</v>
      </c>
      <c r="L1629" s="158">
        <v>44396</v>
      </c>
      <c r="M1629" s="214" t="s">
        <v>14171</v>
      </c>
      <c r="N1629" s="214" t="s">
        <v>30</v>
      </c>
      <c r="O1629" s="159"/>
      <c r="P1629" s="138"/>
      <c r="Q1629" s="138"/>
      <c r="R1629" s="138"/>
      <c r="S1629" s="139" t="s">
        <v>14168</v>
      </c>
      <c r="T1629" s="138"/>
      <c r="Z1629" s="130" t="str">
        <f t="shared" si="26"/>
        <v>20(10)黄彩练</v>
      </c>
    </row>
    <row r="1630" ht="19.5" customHeight="1" spans="1:26">
      <c r="A1630" s="138">
        <v>1627</v>
      </c>
      <c r="B1630" s="138" t="s">
        <v>14172</v>
      </c>
      <c r="C1630" s="138" t="s">
        <v>21</v>
      </c>
      <c r="D1630" s="146" t="s">
        <v>461</v>
      </c>
      <c r="E1630" s="214" t="s">
        <v>14173</v>
      </c>
      <c r="F1630" s="214" t="s">
        <v>143</v>
      </c>
      <c r="G1630" s="146">
        <v>16</v>
      </c>
      <c r="H1630" s="214" t="s">
        <v>14174</v>
      </c>
      <c r="I1630" s="214" t="s">
        <v>14175</v>
      </c>
      <c r="J1630" s="146" t="s">
        <v>14176</v>
      </c>
      <c r="K1630" s="214" t="s">
        <v>27</v>
      </c>
      <c r="L1630" s="158">
        <v>44398</v>
      </c>
      <c r="M1630" s="214" t="s">
        <v>14177</v>
      </c>
      <c r="N1630" s="214" t="s">
        <v>30</v>
      </c>
      <c r="O1630" s="159"/>
      <c r="P1630" s="138"/>
      <c r="Q1630" s="138"/>
      <c r="R1630" s="138"/>
      <c r="S1630" s="139" t="s">
        <v>14172</v>
      </c>
      <c r="T1630" s="138"/>
      <c r="Z1630" s="130" t="str">
        <f t="shared" si="26"/>
        <v>20(10)梁凤林</v>
      </c>
    </row>
    <row r="1631" ht="19.5" customHeight="1" spans="1:26">
      <c r="A1631" s="138">
        <v>1628</v>
      </c>
      <c r="B1631" s="138" t="s">
        <v>14178</v>
      </c>
      <c r="C1631" s="138" t="s">
        <v>21</v>
      </c>
      <c r="D1631" s="146" t="s">
        <v>461</v>
      </c>
      <c r="E1631" s="214" t="s">
        <v>14179</v>
      </c>
      <c r="F1631" s="214" t="s">
        <v>143</v>
      </c>
      <c r="G1631" s="146">
        <v>16</v>
      </c>
      <c r="H1631" s="214" t="s">
        <v>18578</v>
      </c>
      <c r="I1631" s="214" t="s">
        <v>14181</v>
      </c>
      <c r="J1631" s="146" t="s">
        <v>14182</v>
      </c>
      <c r="K1631" s="214" t="s">
        <v>27</v>
      </c>
      <c r="L1631" s="158">
        <v>44401</v>
      </c>
      <c r="M1631" s="214" t="s">
        <v>5175</v>
      </c>
      <c r="N1631" s="214" t="s">
        <v>30</v>
      </c>
      <c r="O1631" s="159"/>
      <c r="P1631" s="138"/>
      <c r="Q1631" s="138"/>
      <c r="R1631" s="138"/>
      <c r="S1631" s="139" t="s">
        <v>14178</v>
      </c>
      <c r="T1631" s="138"/>
      <c r="Z1631" s="130" t="str">
        <f t="shared" si="26"/>
        <v>20(10)韦春名</v>
      </c>
    </row>
    <row r="1632" ht="19.5" customHeight="1" spans="1:26">
      <c r="A1632" s="138">
        <v>1629</v>
      </c>
      <c r="B1632" s="138" t="s">
        <v>14183</v>
      </c>
      <c r="C1632" s="138" t="s">
        <v>21</v>
      </c>
      <c r="D1632" s="146" t="s">
        <v>461</v>
      </c>
      <c r="E1632" s="214" t="s">
        <v>14184</v>
      </c>
      <c r="F1632" s="214" t="s">
        <v>143</v>
      </c>
      <c r="G1632" s="146">
        <v>16</v>
      </c>
      <c r="H1632" s="214" t="s">
        <v>14185</v>
      </c>
      <c r="I1632" s="214" t="s">
        <v>14186</v>
      </c>
      <c r="J1632" s="146" t="s">
        <v>14187</v>
      </c>
      <c r="K1632" s="214" t="s">
        <v>27</v>
      </c>
      <c r="L1632" s="187">
        <v>44394</v>
      </c>
      <c r="M1632" s="214" t="s">
        <v>1352</v>
      </c>
      <c r="N1632" s="214" t="s">
        <v>30</v>
      </c>
      <c r="O1632" s="159"/>
      <c r="P1632" s="138"/>
      <c r="Q1632" s="138"/>
      <c r="R1632" s="138"/>
      <c r="S1632" s="139" t="s">
        <v>14183</v>
      </c>
      <c r="T1632" s="138"/>
      <c r="Z1632" s="130" t="str">
        <f t="shared" si="26"/>
        <v>20(10)韦潇艺</v>
      </c>
    </row>
    <row r="1633" ht="19.5" customHeight="1" spans="1:26">
      <c r="A1633" s="138">
        <v>1630</v>
      </c>
      <c r="B1633" s="138" t="s">
        <v>14188</v>
      </c>
      <c r="C1633" s="138" t="s">
        <v>21</v>
      </c>
      <c r="D1633" s="146" t="s">
        <v>461</v>
      </c>
      <c r="E1633" s="214" t="s">
        <v>14189</v>
      </c>
      <c r="F1633" s="214" t="s">
        <v>143</v>
      </c>
      <c r="G1633" s="146">
        <v>16</v>
      </c>
      <c r="H1633" s="214" t="s">
        <v>18579</v>
      </c>
      <c r="I1633" s="214" t="s">
        <v>14191</v>
      </c>
      <c r="J1633" s="146" t="s">
        <v>14192</v>
      </c>
      <c r="K1633" s="214" t="s">
        <v>27</v>
      </c>
      <c r="L1633" s="158">
        <v>44405</v>
      </c>
      <c r="M1633" s="214" t="s">
        <v>14193</v>
      </c>
      <c r="N1633" s="214" t="s">
        <v>30</v>
      </c>
      <c r="O1633" s="159"/>
      <c r="P1633" s="138"/>
      <c r="Q1633" s="138"/>
      <c r="R1633" s="138"/>
      <c r="S1633" s="139" t="s">
        <v>14188</v>
      </c>
      <c r="T1633" s="138"/>
      <c r="Z1633" s="130" t="str">
        <f t="shared" si="26"/>
        <v>20(10)韦钰莹</v>
      </c>
    </row>
    <row r="1634" ht="19.5" customHeight="1" spans="1:26">
      <c r="A1634" s="138">
        <v>1631</v>
      </c>
      <c r="B1634" s="138" t="s">
        <v>9457</v>
      </c>
      <c r="C1634" s="138" t="s">
        <v>21</v>
      </c>
      <c r="D1634" s="146" t="s">
        <v>461</v>
      </c>
      <c r="E1634" s="214" t="s">
        <v>9458</v>
      </c>
      <c r="F1634" s="214" t="s">
        <v>143</v>
      </c>
      <c r="G1634" s="146">
        <v>15</v>
      </c>
      <c r="H1634" s="214" t="s">
        <v>18580</v>
      </c>
      <c r="I1634" s="214" t="s">
        <v>18581</v>
      </c>
      <c r="J1634" s="146">
        <v>18378816988</v>
      </c>
      <c r="K1634" s="214" t="s">
        <v>27</v>
      </c>
      <c r="L1634" s="158">
        <v>44396</v>
      </c>
      <c r="M1634" s="214" t="s">
        <v>12172</v>
      </c>
      <c r="N1634" s="214" t="s">
        <v>30</v>
      </c>
      <c r="O1634" s="159"/>
      <c r="P1634" s="138"/>
      <c r="Q1634" s="138"/>
      <c r="R1634" s="138"/>
      <c r="S1634" s="139" t="s">
        <v>9457</v>
      </c>
      <c r="T1634" s="138"/>
      <c r="Z1634" s="130" t="str">
        <f t="shared" si="26"/>
        <v>20(10)黄丽婷</v>
      </c>
    </row>
    <row r="1635" ht="19.5" customHeight="1" spans="1:26">
      <c r="A1635" s="138">
        <v>1632</v>
      </c>
      <c r="B1635" s="138" t="s">
        <v>14199</v>
      </c>
      <c r="C1635" s="138" t="s">
        <v>21</v>
      </c>
      <c r="D1635" s="146" t="s">
        <v>461</v>
      </c>
      <c r="E1635" s="214" t="s">
        <v>14200</v>
      </c>
      <c r="F1635" s="214" t="s">
        <v>143</v>
      </c>
      <c r="G1635" s="146">
        <v>16</v>
      </c>
      <c r="H1635" s="214" t="s">
        <v>14201</v>
      </c>
      <c r="I1635" s="214" t="s">
        <v>14202</v>
      </c>
      <c r="J1635" s="146" t="s">
        <v>14203</v>
      </c>
      <c r="K1635" s="214" t="s">
        <v>27</v>
      </c>
      <c r="L1635" s="158">
        <v>44400</v>
      </c>
      <c r="M1635" s="214" t="s">
        <v>2172</v>
      </c>
      <c r="N1635" s="214" t="s">
        <v>30</v>
      </c>
      <c r="O1635" s="159"/>
      <c r="P1635" s="138"/>
      <c r="Q1635" s="138"/>
      <c r="R1635" s="138"/>
      <c r="S1635" s="139" t="s">
        <v>14199</v>
      </c>
      <c r="T1635" s="138"/>
      <c r="Z1635" s="130" t="str">
        <f t="shared" si="26"/>
        <v>20(10)蒙凤娇</v>
      </c>
    </row>
    <row r="1636" ht="19.5" customHeight="1" spans="1:26">
      <c r="A1636" s="138">
        <v>1633</v>
      </c>
      <c r="B1636" s="138" t="s">
        <v>14204</v>
      </c>
      <c r="C1636" s="138" t="s">
        <v>21</v>
      </c>
      <c r="D1636" s="146" t="s">
        <v>461</v>
      </c>
      <c r="E1636" s="214" t="s">
        <v>14205</v>
      </c>
      <c r="F1636" s="214" t="s">
        <v>143</v>
      </c>
      <c r="G1636" s="146">
        <v>16</v>
      </c>
      <c r="H1636" s="214" t="s">
        <v>14206</v>
      </c>
      <c r="I1636" s="214" t="s">
        <v>14207</v>
      </c>
      <c r="J1636" s="146" t="s">
        <v>14208</v>
      </c>
      <c r="K1636" s="214" t="s">
        <v>27</v>
      </c>
      <c r="L1636" s="187">
        <v>44396</v>
      </c>
      <c r="M1636" s="214" t="s">
        <v>133</v>
      </c>
      <c r="N1636" s="214" t="s">
        <v>30</v>
      </c>
      <c r="O1636" s="159"/>
      <c r="P1636" s="138"/>
      <c r="Q1636" s="138"/>
      <c r="R1636" s="138"/>
      <c r="S1636" s="139" t="s">
        <v>14204</v>
      </c>
      <c r="T1636" s="138"/>
      <c r="Z1636" s="130" t="str">
        <f t="shared" si="26"/>
        <v>20(10)蒙凤丽</v>
      </c>
    </row>
    <row r="1637" ht="19.5" customHeight="1" spans="1:26">
      <c r="A1637" s="138">
        <v>1634</v>
      </c>
      <c r="B1637" s="138" t="s">
        <v>14209</v>
      </c>
      <c r="C1637" s="138" t="s">
        <v>21</v>
      </c>
      <c r="D1637" s="146" t="s">
        <v>461</v>
      </c>
      <c r="E1637" s="214" t="s">
        <v>14210</v>
      </c>
      <c r="F1637" s="214" t="s">
        <v>143</v>
      </c>
      <c r="G1637" s="146">
        <v>16</v>
      </c>
      <c r="H1637" s="214" t="s">
        <v>14211</v>
      </c>
      <c r="I1637" s="214" t="s">
        <v>14212</v>
      </c>
      <c r="J1637" s="146" t="s">
        <v>14213</v>
      </c>
      <c r="K1637" s="214" t="s">
        <v>27</v>
      </c>
      <c r="L1637" s="158">
        <v>44396</v>
      </c>
      <c r="M1637" s="214" t="s">
        <v>9309</v>
      </c>
      <c r="N1637" s="214" t="s">
        <v>30</v>
      </c>
      <c r="O1637" s="159"/>
      <c r="P1637" s="138"/>
      <c r="Q1637" s="138"/>
      <c r="R1637" s="138"/>
      <c r="S1637" s="139" t="s">
        <v>14209</v>
      </c>
      <c r="T1637" s="138"/>
      <c r="Z1637" s="130" t="str">
        <f t="shared" si="26"/>
        <v>20(10)秦芳芳</v>
      </c>
    </row>
    <row r="1638" ht="19.5" customHeight="1" spans="1:26">
      <c r="A1638" s="138">
        <v>1635</v>
      </c>
      <c r="B1638" s="138" t="s">
        <v>14214</v>
      </c>
      <c r="C1638" s="138" t="s">
        <v>21</v>
      </c>
      <c r="D1638" s="146" t="s">
        <v>461</v>
      </c>
      <c r="E1638" s="214" t="s">
        <v>14215</v>
      </c>
      <c r="F1638" s="214" t="s">
        <v>24</v>
      </c>
      <c r="G1638" s="146">
        <v>16</v>
      </c>
      <c r="H1638" s="214" t="s">
        <v>14216</v>
      </c>
      <c r="I1638" s="214" t="s">
        <v>14217</v>
      </c>
      <c r="J1638" s="146" t="s">
        <v>14218</v>
      </c>
      <c r="K1638" s="214" t="s">
        <v>27</v>
      </c>
      <c r="L1638" s="187">
        <v>44395</v>
      </c>
      <c r="M1638" s="214" t="s">
        <v>2455</v>
      </c>
      <c r="N1638" s="214" t="s">
        <v>30</v>
      </c>
      <c r="O1638" s="159"/>
      <c r="P1638" s="138"/>
      <c r="Q1638" s="138"/>
      <c r="R1638" s="138"/>
      <c r="S1638" s="139" t="s">
        <v>14214</v>
      </c>
      <c r="T1638" s="138"/>
      <c r="Z1638" s="130" t="str">
        <f t="shared" si="26"/>
        <v>20(10)孙韦鑫</v>
      </c>
    </row>
    <row r="1639" ht="19.5" customHeight="1" spans="1:26">
      <c r="A1639" s="138">
        <v>1636</v>
      </c>
      <c r="B1639" s="138" t="s">
        <v>14219</v>
      </c>
      <c r="C1639" s="138" t="s">
        <v>21</v>
      </c>
      <c r="D1639" s="146" t="s">
        <v>461</v>
      </c>
      <c r="E1639" s="214" t="s">
        <v>14220</v>
      </c>
      <c r="F1639" s="214" t="s">
        <v>143</v>
      </c>
      <c r="G1639" s="146">
        <v>16</v>
      </c>
      <c r="H1639" s="214" t="s">
        <v>18582</v>
      </c>
      <c r="I1639" s="214" t="s">
        <v>14222</v>
      </c>
      <c r="J1639" s="146" t="s">
        <v>14223</v>
      </c>
      <c r="K1639" s="214" t="s">
        <v>27</v>
      </c>
      <c r="L1639" s="158">
        <v>44395</v>
      </c>
      <c r="M1639" s="214" t="s">
        <v>2455</v>
      </c>
      <c r="N1639" s="214" t="s">
        <v>30</v>
      </c>
      <c r="O1639" s="159"/>
      <c r="P1639" s="138"/>
      <c r="Q1639" s="138"/>
      <c r="R1639" s="138"/>
      <c r="S1639" s="139" t="s">
        <v>14219</v>
      </c>
      <c r="T1639" s="138"/>
      <c r="Z1639" s="130" t="str">
        <f t="shared" si="26"/>
        <v>20(10)覃成梅</v>
      </c>
    </row>
    <row r="1640" ht="19.5" customHeight="1" spans="1:26">
      <c r="A1640" s="138">
        <v>1637</v>
      </c>
      <c r="B1640" s="138" t="s">
        <v>14224</v>
      </c>
      <c r="C1640" s="138" t="s">
        <v>21</v>
      </c>
      <c r="D1640" s="146" t="s">
        <v>461</v>
      </c>
      <c r="E1640" s="214" t="s">
        <v>14225</v>
      </c>
      <c r="F1640" s="214" t="s">
        <v>143</v>
      </c>
      <c r="G1640" s="146">
        <v>17</v>
      </c>
      <c r="H1640" s="214" t="s">
        <v>18583</v>
      </c>
      <c r="I1640" s="214" t="s">
        <v>14227</v>
      </c>
      <c r="J1640" s="146">
        <v>18070864829</v>
      </c>
      <c r="K1640" s="214" t="s">
        <v>27</v>
      </c>
      <c r="L1640" s="158">
        <v>44395</v>
      </c>
      <c r="M1640" s="214" t="s">
        <v>2455</v>
      </c>
      <c r="N1640" s="214" t="s">
        <v>30</v>
      </c>
      <c r="O1640" s="159"/>
      <c r="P1640" s="138"/>
      <c r="Q1640" s="138"/>
      <c r="R1640" s="138"/>
      <c r="S1640" s="139" t="s">
        <v>14224</v>
      </c>
      <c r="T1640" s="138"/>
      <c r="Z1640" s="130" t="str">
        <f t="shared" si="26"/>
        <v>20(10)唐珍玉</v>
      </c>
    </row>
    <row r="1641" ht="19.5" customHeight="1" spans="1:26">
      <c r="A1641" s="138">
        <v>1638</v>
      </c>
      <c r="B1641" s="138" t="s">
        <v>10205</v>
      </c>
      <c r="C1641" s="138" t="s">
        <v>21</v>
      </c>
      <c r="D1641" s="146" t="s">
        <v>461</v>
      </c>
      <c r="E1641" s="214" t="s">
        <v>10206</v>
      </c>
      <c r="F1641" s="214" t="s">
        <v>143</v>
      </c>
      <c r="G1641" s="146">
        <v>16</v>
      </c>
      <c r="H1641" s="214" t="s">
        <v>10207</v>
      </c>
      <c r="I1641" s="214" t="s">
        <v>10208</v>
      </c>
      <c r="J1641" s="146" t="s">
        <v>10209</v>
      </c>
      <c r="K1641" s="214" t="s">
        <v>27</v>
      </c>
      <c r="L1641" s="187">
        <v>44395</v>
      </c>
      <c r="M1641" s="214" t="s">
        <v>2455</v>
      </c>
      <c r="N1641" s="214" t="s">
        <v>30</v>
      </c>
      <c r="O1641" s="159"/>
      <c r="P1641" s="138"/>
      <c r="Q1641" s="138"/>
      <c r="R1641" s="138"/>
      <c r="S1641" s="139" t="s">
        <v>10205</v>
      </c>
      <c r="T1641" s="138"/>
      <c r="Z1641" s="130" t="str">
        <f t="shared" si="26"/>
        <v>20(10)韦妮</v>
      </c>
    </row>
    <row r="1642" ht="19.5" customHeight="1" spans="1:26">
      <c r="A1642" s="138">
        <v>1639</v>
      </c>
      <c r="B1642" s="138" t="s">
        <v>14229</v>
      </c>
      <c r="C1642" s="138" t="s">
        <v>21</v>
      </c>
      <c r="D1642" s="146" t="s">
        <v>461</v>
      </c>
      <c r="E1642" s="214" t="s">
        <v>14230</v>
      </c>
      <c r="F1642" s="214" t="s">
        <v>143</v>
      </c>
      <c r="G1642" s="146">
        <v>16</v>
      </c>
      <c r="H1642" s="214" t="s">
        <v>18584</v>
      </c>
      <c r="I1642" s="214" t="s">
        <v>2565</v>
      </c>
      <c r="J1642" s="146" t="s">
        <v>14232</v>
      </c>
      <c r="K1642" s="214" t="s">
        <v>27</v>
      </c>
      <c r="L1642" s="158">
        <v>44395</v>
      </c>
      <c r="M1642" s="214" t="s">
        <v>2455</v>
      </c>
      <c r="N1642" s="214" t="s">
        <v>30</v>
      </c>
      <c r="O1642" s="159"/>
      <c r="P1642" s="138"/>
      <c r="Q1642" s="138"/>
      <c r="R1642" s="138"/>
      <c r="S1642" s="139" t="s">
        <v>14229</v>
      </c>
      <c r="T1642" s="138"/>
      <c r="Z1642" s="130" t="str">
        <f t="shared" si="26"/>
        <v>20(10)韦婷汇</v>
      </c>
    </row>
    <row r="1643" ht="19.5" customHeight="1" spans="1:26">
      <c r="A1643" s="138">
        <v>1640</v>
      </c>
      <c r="B1643" s="138" t="s">
        <v>14233</v>
      </c>
      <c r="C1643" s="138" t="s">
        <v>21</v>
      </c>
      <c r="D1643" s="146" t="s">
        <v>461</v>
      </c>
      <c r="E1643" s="214" t="s">
        <v>14234</v>
      </c>
      <c r="F1643" s="214" t="s">
        <v>143</v>
      </c>
      <c r="G1643" s="146">
        <v>16</v>
      </c>
      <c r="H1643" s="214" t="s">
        <v>18585</v>
      </c>
      <c r="I1643" s="214" t="s">
        <v>14235</v>
      </c>
      <c r="J1643" s="146">
        <v>18278829478</v>
      </c>
      <c r="K1643" s="214" t="s">
        <v>27</v>
      </c>
      <c r="L1643" s="158">
        <v>44394</v>
      </c>
      <c r="M1643" s="214" t="s">
        <v>2455</v>
      </c>
      <c r="N1643" s="214" t="s">
        <v>30</v>
      </c>
      <c r="O1643" s="159"/>
      <c r="P1643" s="138"/>
      <c r="Q1643" s="138" t="s">
        <v>30</v>
      </c>
      <c r="R1643" s="138"/>
      <c r="S1643" s="139" t="s">
        <v>14233</v>
      </c>
      <c r="T1643" s="138"/>
      <c r="Z1643" s="130" t="str">
        <f t="shared" si="26"/>
        <v>20(10)韦香凤</v>
      </c>
    </row>
    <row r="1644" ht="19.5" customHeight="1" spans="1:26">
      <c r="A1644" s="138">
        <v>1641</v>
      </c>
      <c r="B1644" s="138" t="s">
        <v>14236</v>
      </c>
      <c r="C1644" s="138" t="s">
        <v>21</v>
      </c>
      <c r="D1644" s="146" t="s">
        <v>461</v>
      </c>
      <c r="E1644" s="214" t="s">
        <v>14237</v>
      </c>
      <c r="F1644" s="214" t="s">
        <v>24</v>
      </c>
      <c r="G1644" s="146">
        <v>16</v>
      </c>
      <c r="H1644" s="214" t="s">
        <v>5254</v>
      </c>
      <c r="I1644" s="214" t="s">
        <v>14238</v>
      </c>
      <c r="J1644" s="146">
        <v>13877876996</v>
      </c>
      <c r="K1644" s="214" t="s">
        <v>27</v>
      </c>
      <c r="L1644" s="158">
        <v>44395</v>
      </c>
      <c r="M1644" s="214" t="s">
        <v>2747</v>
      </c>
      <c r="N1644" s="214" t="s">
        <v>27</v>
      </c>
      <c r="O1644" s="159">
        <v>44416</v>
      </c>
      <c r="P1644" s="138" t="s">
        <v>2747</v>
      </c>
      <c r="Q1644" s="138" t="s">
        <v>30</v>
      </c>
      <c r="R1644" s="138"/>
      <c r="S1644" s="139" t="s">
        <v>14236</v>
      </c>
      <c r="T1644" s="138"/>
      <c r="Z1644" s="130" t="str">
        <f t="shared" si="26"/>
        <v>20(10)蓝必丁</v>
      </c>
    </row>
    <row r="1645" ht="19.5" customHeight="1" spans="1:26">
      <c r="A1645" s="138">
        <v>1642</v>
      </c>
      <c r="B1645" s="138" t="s">
        <v>14239</v>
      </c>
      <c r="C1645" s="138" t="s">
        <v>21</v>
      </c>
      <c r="D1645" s="146" t="s">
        <v>461</v>
      </c>
      <c r="E1645" s="214" t="s">
        <v>14240</v>
      </c>
      <c r="F1645" s="214" t="s">
        <v>24</v>
      </c>
      <c r="G1645" s="146">
        <v>16</v>
      </c>
      <c r="H1645" s="214" t="s">
        <v>14241</v>
      </c>
      <c r="I1645" s="214" t="s">
        <v>14242</v>
      </c>
      <c r="J1645" s="146" t="s">
        <v>14243</v>
      </c>
      <c r="K1645" s="214" t="s">
        <v>27</v>
      </c>
      <c r="L1645" s="158">
        <v>44397</v>
      </c>
      <c r="M1645" s="214" t="s">
        <v>14244</v>
      </c>
      <c r="N1645" s="214" t="s">
        <v>30</v>
      </c>
      <c r="O1645" s="159"/>
      <c r="P1645" s="138"/>
      <c r="Q1645" s="138"/>
      <c r="R1645" s="138"/>
      <c r="S1645" s="139" t="s">
        <v>14239</v>
      </c>
      <c r="T1645" s="138"/>
      <c r="Z1645" s="130" t="str">
        <f t="shared" si="26"/>
        <v>20(10)蓝星源</v>
      </c>
    </row>
    <row r="1646" ht="19.5" customHeight="1" spans="1:26">
      <c r="A1646" s="138">
        <v>1643</v>
      </c>
      <c r="B1646" s="138" t="s">
        <v>14245</v>
      </c>
      <c r="C1646" s="138" t="s">
        <v>21</v>
      </c>
      <c r="D1646" s="146" t="s">
        <v>461</v>
      </c>
      <c r="E1646" s="214" t="s">
        <v>14246</v>
      </c>
      <c r="F1646" s="214" t="s">
        <v>24</v>
      </c>
      <c r="G1646" s="146">
        <v>16</v>
      </c>
      <c r="H1646" s="214" t="s">
        <v>14247</v>
      </c>
      <c r="I1646" s="214" t="s">
        <v>14248</v>
      </c>
      <c r="J1646" s="146" t="s">
        <v>14249</v>
      </c>
      <c r="K1646" s="214"/>
      <c r="L1646" s="158"/>
      <c r="M1646" s="214"/>
      <c r="N1646" s="214"/>
      <c r="O1646" s="159"/>
      <c r="P1646" s="138"/>
      <c r="Q1646" s="138"/>
      <c r="R1646" s="138"/>
      <c r="S1646" s="139" t="s">
        <v>14245</v>
      </c>
      <c r="T1646" s="138" t="s">
        <v>17668</v>
      </c>
      <c r="Z1646" s="130" t="str">
        <f t="shared" si="26"/>
        <v>20(10)梁耀敏</v>
      </c>
    </row>
    <row r="1647" ht="19.5" customHeight="1" spans="1:26">
      <c r="A1647" s="138">
        <v>1644</v>
      </c>
      <c r="B1647" s="138" t="s">
        <v>14251</v>
      </c>
      <c r="C1647" s="138" t="s">
        <v>21</v>
      </c>
      <c r="D1647" s="146" t="s">
        <v>461</v>
      </c>
      <c r="E1647" s="214" t="s">
        <v>746</v>
      </c>
      <c r="F1647" s="214" t="s">
        <v>24</v>
      </c>
      <c r="G1647" s="146">
        <v>15</v>
      </c>
      <c r="H1647" s="214" t="s">
        <v>18563</v>
      </c>
      <c r="I1647" s="214" t="s">
        <v>5080</v>
      </c>
      <c r="J1647" s="146" t="s">
        <v>14252</v>
      </c>
      <c r="K1647" s="214" t="s">
        <v>27</v>
      </c>
      <c r="L1647" s="158">
        <v>44395</v>
      </c>
      <c r="M1647" s="214" t="s">
        <v>2747</v>
      </c>
      <c r="N1647" s="214" t="s">
        <v>30</v>
      </c>
      <c r="O1647" s="159"/>
      <c r="P1647" s="138"/>
      <c r="Q1647" s="138"/>
      <c r="R1647" s="138"/>
      <c r="S1647" s="139" t="s">
        <v>14251</v>
      </c>
      <c r="T1647" s="138"/>
      <c r="Z1647" s="130" t="str">
        <f t="shared" si="26"/>
        <v>20(10)蒙建</v>
      </c>
    </row>
    <row r="1648" ht="19.5" customHeight="1" spans="1:26">
      <c r="A1648" s="138">
        <v>1645</v>
      </c>
      <c r="B1648" s="138" t="s">
        <v>14253</v>
      </c>
      <c r="C1648" s="138" t="s">
        <v>21</v>
      </c>
      <c r="D1648" s="146" t="s">
        <v>461</v>
      </c>
      <c r="E1648" s="214" t="s">
        <v>14254</v>
      </c>
      <c r="F1648" s="214" t="s">
        <v>143</v>
      </c>
      <c r="G1648" s="146">
        <v>18</v>
      </c>
      <c r="H1648" s="214" t="s">
        <v>18586</v>
      </c>
      <c r="I1648" s="214" t="s">
        <v>14255</v>
      </c>
      <c r="J1648" s="146" t="s">
        <v>14256</v>
      </c>
      <c r="K1648" s="214" t="s">
        <v>27</v>
      </c>
      <c r="L1648" s="158">
        <v>44399</v>
      </c>
      <c r="M1648" s="214" t="s">
        <v>139</v>
      </c>
      <c r="N1648" s="214" t="s">
        <v>30</v>
      </c>
      <c r="O1648" s="159"/>
      <c r="P1648" s="138"/>
      <c r="Q1648" s="138"/>
      <c r="R1648" s="138"/>
      <c r="S1648" s="139" t="s">
        <v>14253</v>
      </c>
      <c r="T1648" s="138"/>
      <c r="Z1648" s="130" t="str">
        <f t="shared" si="26"/>
        <v>20(10)秦柳阳</v>
      </c>
    </row>
    <row r="1649" ht="19.5" customHeight="1" spans="1:26">
      <c r="A1649" s="138">
        <v>1646</v>
      </c>
      <c r="B1649" s="138" t="s">
        <v>14257</v>
      </c>
      <c r="C1649" s="138" t="s">
        <v>21</v>
      </c>
      <c r="D1649" s="146" t="s">
        <v>461</v>
      </c>
      <c r="E1649" s="214" t="s">
        <v>14258</v>
      </c>
      <c r="F1649" s="214" t="s">
        <v>24</v>
      </c>
      <c r="G1649" s="146">
        <v>16</v>
      </c>
      <c r="H1649" s="214" t="s">
        <v>18587</v>
      </c>
      <c r="I1649" s="214" t="s">
        <v>14259</v>
      </c>
      <c r="J1649" s="146" t="s">
        <v>14260</v>
      </c>
      <c r="K1649" s="214" t="s">
        <v>27</v>
      </c>
      <c r="L1649" s="158">
        <v>44405</v>
      </c>
      <c r="M1649" s="214" t="s">
        <v>9309</v>
      </c>
      <c r="N1649" s="214" t="s">
        <v>30</v>
      </c>
      <c r="O1649" s="159"/>
      <c r="P1649" s="138"/>
      <c r="Q1649" s="138"/>
      <c r="R1649" s="138"/>
      <c r="S1649" s="139" t="s">
        <v>14257</v>
      </c>
      <c r="T1649" s="138"/>
      <c r="Z1649" s="130" t="str">
        <f t="shared" si="26"/>
        <v>20(10)覃福高</v>
      </c>
    </row>
    <row r="1650" ht="19.5" customHeight="1" spans="1:26">
      <c r="A1650" s="138">
        <v>1647</v>
      </c>
      <c r="B1650" s="138" t="s">
        <v>14261</v>
      </c>
      <c r="C1650" s="138" t="s">
        <v>21</v>
      </c>
      <c r="D1650" s="146" t="s">
        <v>461</v>
      </c>
      <c r="E1650" s="214" t="s">
        <v>14262</v>
      </c>
      <c r="F1650" s="214" t="s">
        <v>143</v>
      </c>
      <c r="G1650" s="146">
        <v>16</v>
      </c>
      <c r="H1650" s="214" t="s">
        <v>18588</v>
      </c>
      <c r="I1650" s="214" t="s">
        <v>14264</v>
      </c>
      <c r="J1650" s="146" t="s">
        <v>14265</v>
      </c>
      <c r="K1650" s="214" t="s">
        <v>27</v>
      </c>
      <c r="L1650" s="158">
        <v>44398</v>
      </c>
      <c r="M1650" s="214" t="s">
        <v>8710</v>
      </c>
      <c r="N1650" s="214" t="s">
        <v>30</v>
      </c>
      <c r="O1650" s="159"/>
      <c r="P1650" s="138"/>
      <c r="Q1650" s="138" t="s">
        <v>30</v>
      </c>
      <c r="R1650" s="138" t="s">
        <v>14266</v>
      </c>
      <c r="S1650" s="139" t="s">
        <v>14261</v>
      </c>
      <c r="T1650" s="138"/>
      <c r="Z1650" s="130" t="str">
        <f t="shared" si="26"/>
        <v>20(10)唐柯坷</v>
      </c>
    </row>
    <row r="1651" ht="19.5" customHeight="1" spans="1:26">
      <c r="A1651" s="138">
        <v>1648</v>
      </c>
      <c r="B1651" s="138" t="s">
        <v>14267</v>
      </c>
      <c r="C1651" s="138" t="s">
        <v>21</v>
      </c>
      <c r="D1651" s="146" t="s">
        <v>461</v>
      </c>
      <c r="E1651" s="214" t="s">
        <v>14268</v>
      </c>
      <c r="F1651" s="214" t="s">
        <v>24</v>
      </c>
      <c r="G1651" s="146">
        <v>17</v>
      </c>
      <c r="H1651" s="214" t="s">
        <v>18589</v>
      </c>
      <c r="I1651" s="214" t="s">
        <v>14270</v>
      </c>
      <c r="J1651" s="146" t="s">
        <v>14271</v>
      </c>
      <c r="K1651" s="214" t="s">
        <v>27</v>
      </c>
      <c r="L1651" s="158">
        <v>44396</v>
      </c>
      <c r="M1651" s="214" t="s">
        <v>139</v>
      </c>
      <c r="N1651" s="214" t="s">
        <v>30</v>
      </c>
      <c r="O1651" s="159"/>
      <c r="P1651" s="138"/>
      <c r="Q1651" s="138"/>
      <c r="R1651" s="138"/>
      <c r="S1651" s="139" t="s">
        <v>14267</v>
      </c>
      <c r="T1651" s="138"/>
      <c r="Z1651" s="130" t="str">
        <f t="shared" si="26"/>
        <v>20(10)唐启松</v>
      </c>
    </row>
    <row r="1652" ht="19.5" customHeight="1" spans="1:26">
      <c r="A1652" s="138">
        <v>1649</v>
      </c>
      <c r="B1652" s="138" t="s">
        <v>14272</v>
      </c>
      <c r="C1652" s="138" t="s">
        <v>21</v>
      </c>
      <c r="D1652" s="146" t="s">
        <v>461</v>
      </c>
      <c r="E1652" s="214" t="s">
        <v>14273</v>
      </c>
      <c r="F1652" s="214" t="s">
        <v>24</v>
      </c>
      <c r="G1652" s="146">
        <v>16</v>
      </c>
      <c r="H1652" s="214" t="s">
        <v>14274</v>
      </c>
      <c r="I1652" s="214" t="s">
        <v>14275</v>
      </c>
      <c r="J1652" s="146" t="s">
        <v>14276</v>
      </c>
      <c r="K1652" s="214" t="s">
        <v>27</v>
      </c>
      <c r="L1652" s="158">
        <v>44411</v>
      </c>
      <c r="M1652" s="214" t="s">
        <v>6052</v>
      </c>
      <c r="N1652" s="214" t="s">
        <v>30</v>
      </c>
      <c r="O1652" s="159"/>
      <c r="P1652" s="138"/>
      <c r="Q1652" s="138"/>
      <c r="R1652" s="138"/>
      <c r="S1652" s="139" t="s">
        <v>14272</v>
      </c>
      <c r="T1652" s="138"/>
      <c r="Z1652" s="130" t="str">
        <f t="shared" si="26"/>
        <v>20(10)韦富林</v>
      </c>
    </row>
    <row r="1653" ht="19.5" customHeight="1" spans="1:26">
      <c r="A1653" s="138">
        <v>1650</v>
      </c>
      <c r="B1653" s="138" t="s">
        <v>7713</v>
      </c>
      <c r="C1653" s="138" t="s">
        <v>21</v>
      </c>
      <c r="D1653" s="146" t="s">
        <v>461</v>
      </c>
      <c r="E1653" s="214" t="s">
        <v>2702</v>
      </c>
      <c r="F1653" s="214" t="s">
        <v>24</v>
      </c>
      <c r="G1653" s="146">
        <v>15</v>
      </c>
      <c r="H1653" s="214" t="s">
        <v>2754</v>
      </c>
      <c r="I1653" s="214" t="s">
        <v>18590</v>
      </c>
      <c r="J1653" s="146">
        <v>19127014040</v>
      </c>
      <c r="K1653" s="214" t="s">
        <v>27</v>
      </c>
      <c r="L1653" s="158">
        <v>44396</v>
      </c>
      <c r="M1653" s="214" t="s">
        <v>6224</v>
      </c>
      <c r="N1653" s="214" t="s">
        <v>30</v>
      </c>
      <c r="O1653" s="159"/>
      <c r="P1653" s="138"/>
      <c r="Q1653" s="138"/>
      <c r="R1653" s="138"/>
      <c r="S1653" s="139" t="s">
        <v>7713</v>
      </c>
      <c r="T1653" s="138"/>
      <c r="Z1653" s="130" t="str">
        <f t="shared" si="26"/>
        <v>20(10)韦军</v>
      </c>
    </row>
    <row r="1654" ht="19.5" customHeight="1" spans="1:26">
      <c r="A1654" s="138">
        <v>1651</v>
      </c>
      <c r="B1654" s="138" t="s">
        <v>14282</v>
      </c>
      <c r="C1654" s="138" t="s">
        <v>21</v>
      </c>
      <c r="D1654" s="146" t="s">
        <v>461</v>
      </c>
      <c r="E1654" s="214" t="s">
        <v>14283</v>
      </c>
      <c r="F1654" s="214" t="s">
        <v>143</v>
      </c>
      <c r="G1654" s="146">
        <v>17</v>
      </c>
      <c r="H1654" s="214" t="s">
        <v>18591</v>
      </c>
      <c r="I1654" s="214" t="s">
        <v>14285</v>
      </c>
      <c r="J1654" s="146" t="s">
        <v>14286</v>
      </c>
      <c r="K1654" s="214" t="s">
        <v>27</v>
      </c>
      <c r="L1654" s="187">
        <v>44395</v>
      </c>
      <c r="M1654" s="214" t="s">
        <v>4299</v>
      </c>
      <c r="N1654" s="214" t="s">
        <v>27</v>
      </c>
      <c r="O1654" s="159">
        <v>44417</v>
      </c>
      <c r="P1654" s="138" t="s">
        <v>4299</v>
      </c>
      <c r="Q1654" s="138" t="s">
        <v>30</v>
      </c>
      <c r="R1654" s="138"/>
      <c r="S1654" s="139" t="s">
        <v>14282</v>
      </c>
      <c r="T1654" s="138"/>
      <c r="Z1654" s="130" t="str">
        <f t="shared" si="26"/>
        <v>20(10)韦兰俏</v>
      </c>
    </row>
    <row r="1655" ht="19.5" customHeight="1" spans="1:26">
      <c r="A1655" s="138">
        <v>1652</v>
      </c>
      <c r="B1655" s="138" t="s">
        <v>14287</v>
      </c>
      <c r="C1655" s="138" t="s">
        <v>21</v>
      </c>
      <c r="D1655" s="146" t="s">
        <v>461</v>
      </c>
      <c r="E1655" s="214" t="s">
        <v>14288</v>
      </c>
      <c r="F1655" s="214" t="s">
        <v>143</v>
      </c>
      <c r="G1655" s="146">
        <v>17</v>
      </c>
      <c r="H1655" s="214" t="s">
        <v>14289</v>
      </c>
      <c r="I1655" s="214" t="s">
        <v>14290</v>
      </c>
      <c r="J1655" s="146" t="s">
        <v>14291</v>
      </c>
      <c r="K1655" s="214" t="s">
        <v>27</v>
      </c>
      <c r="L1655" s="158">
        <v>44395</v>
      </c>
      <c r="M1655" s="214" t="s">
        <v>2172</v>
      </c>
      <c r="N1655" s="214" t="s">
        <v>30</v>
      </c>
      <c r="O1655" s="159"/>
      <c r="P1655" s="138"/>
      <c r="Q1655" s="138"/>
      <c r="R1655" s="138"/>
      <c r="S1655" s="139" t="s">
        <v>14287</v>
      </c>
      <c r="T1655" s="138"/>
      <c r="Z1655" s="130" t="str">
        <f t="shared" si="26"/>
        <v>20(10)韦丽锋</v>
      </c>
    </row>
    <row r="1656" ht="19.5" customHeight="1" spans="1:26">
      <c r="A1656" s="138">
        <v>1653</v>
      </c>
      <c r="B1656" s="138" t="s">
        <v>14292</v>
      </c>
      <c r="C1656" s="138" t="s">
        <v>21</v>
      </c>
      <c r="D1656" s="146" t="s">
        <v>461</v>
      </c>
      <c r="E1656" s="214" t="s">
        <v>14293</v>
      </c>
      <c r="F1656" s="214" t="s">
        <v>143</v>
      </c>
      <c r="G1656" s="146">
        <v>16</v>
      </c>
      <c r="H1656" s="214" t="s">
        <v>14294</v>
      </c>
      <c r="I1656" s="214" t="s">
        <v>14295</v>
      </c>
      <c r="J1656" s="146">
        <v>17776181684</v>
      </c>
      <c r="K1656" s="214" t="s">
        <v>27</v>
      </c>
      <c r="L1656" s="158">
        <v>44396</v>
      </c>
      <c r="M1656" s="214" t="s">
        <v>6237</v>
      </c>
      <c r="N1656" s="214" t="s">
        <v>30</v>
      </c>
      <c r="O1656" s="159"/>
      <c r="P1656" s="138"/>
      <c r="Q1656" s="138"/>
      <c r="R1656" s="138"/>
      <c r="S1656" s="139" t="s">
        <v>14292</v>
      </c>
      <c r="T1656" s="138"/>
      <c r="Z1656" s="130" t="str">
        <f t="shared" si="26"/>
        <v>20(10)吴美欣</v>
      </c>
    </row>
    <row r="1657" ht="19.5" customHeight="1" spans="1:26">
      <c r="A1657" s="138">
        <v>1654</v>
      </c>
      <c r="B1657" s="138" t="s">
        <v>14296</v>
      </c>
      <c r="C1657" s="138" t="s">
        <v>21</v>
      </c>
      <c r="D1657" s="146" t="s">
        <v>461</v>
      </c>
      <c r="E1657" s="214" t="s">
        <v>14297</v>
      </c>
      <c r="F1657" s="214" t="s">
        <v>143</v>
      </c>
      <c r="G1657" s="146">
        <v>15</v>
      </c>
      <c r="H1657" s="214" t="s">
        <v>14298</v>
      </c>
      <c r="I1657" s="214" t="s">
        <v>18592</v>
      </c>
      <c r="J1657" s="146">
        <v>15017496336</v>
      </c>
      <c r="K1657" s="214" t="s">
        <v>27</v>
      </c>
      <c r="L1657" s="158">
        <v>44395</v>
      </c>
      <c r="M1657" s="214" t="s">
        <v>4299</v>
      </c>
      <c r="N1657" s="214" t="s">
        <v>27</v>
      </c>
      <c r="O1657" s="159">
        <v>44416</v>
      </c>
      <c r="P1657" s="138" t="s">
        <v>4299</v>
      </c>
      <c r="Q1657" s="138" t="s">
        <v>30</v>
      </c>
      <c r="R1657" s="138"/>
      <c r="S1657" s="139" t="s">
        <v>14296</v>
      </c>
      <c r="T1657" s="138"/>
      <c r="Z1657" s="130" t="str">
        <f t="shared" si="26"/>
        <v>20(10)周秋蓉</v>
      </c>
    </row>
    <row r="1658" ht="19.5" customHeight="1" spans="1:26">
      <c r="A1658" s="138">
        <v>1655</v>
      </c>
      <c r="B1658" s="138" t="s">
        <v>14301</v>
      </c>
      <c r="C1658" s="138" t="s">
        <v>21</v>
      </c>
      <c r="D1658" s="146" t="s">
        <v>461</v>
      </c>
      <c r="E1658" s="214" t="s">
        <v>14302</v>
      </c>
      <c r="F1658" s="214" t="s">
        <v>24</v>
      </c>
      <c r="G1658" s="214">
        <v>17</v>
      </c>
      <c r="H1658" s="214" t="s">
        <v>18593</v>
      </c>
      <c r="I1658" s="214" t="s">
        <v>14304</v>
      </c>
      <c r="J1658" s="214" t="s">
        <v>14305</v>
      </c>
      <c r="K1658" s="214" t="s">
        <v>27</v>
      </c>
      <c r="L1658" s="158">
        <v>44378</v>
      </c>
      <c r="M1658" s="214" t="s">
        <v>6307</v>
      </c>
      <c r="N1658" s="214" t="s">
        <v>30</v>
      </c>
      <c r="O1658" s="159"/>
      <c r="P1658" s="138"/>
      <c r="Q1658" s="138"/>
      <c r="R1658" s="138"/>
      <c r="S1658" s="139" t="s">
        <v>14301</v>
      </c>
      <c r="T1658" s="138"/>
      <c r="Z1658" s="130" t="str">
        <f t="shared" si="26"/>
        <v>20(10)韦晨雨</v>
      </c>
    </row>
    <row r="1659" ht="19.5" customHeight="1" spans="1:26">
      <c r="A1659" s="138">
        <v>1656</v>
      </c>
      <c r="B1659" s="138" t="s">
        <v>14310</v>
      </c>
      <c r="C1659" s="138" t="s">
        <v>21</v>
      </c>
      <c r="D1659" s="146" t="s">
        <v>461</v>
      </c>
      <c r="E1659" s="214" t="s">
        <v>14311</v>
      </c>
      <c r="F1659" s="214" t="s">
        <v>143</v>
      </c>
      <c r="G1659" s="146">
        <v>16</v>
      </c>
      <c r="H1659" s="214" t="s">
        <v>14312</v>
      </c>
      <c r="I1659" s="214" t="s">
        <v>14313</v>
      </c>
      <c r="J1659" s="146" t="s">
        <v>14314</v>
      </c>
      <c r="K1659" s="214" t="s">
        <v>27</v>
      </c>
      <c r="L1659" s="158">
        <v>44396</v>
      </c>
      <c r="M1659" s="214" t="s">
        <v>2172</v>
      </c>
      <c r="N1659" s="214" t="s">
        <v>30</v>
      </c>
      <c r="O1659" s="159"/>
      <c r="P1659" s="138"/>
      <c r="Q1659" s="138"/>
      <c r="R1659" s="138"/>
      <c r="S1659" s="139" t="s">
        <v>14310</v>
      </c>
      <c r="T1659" s="138"/>
      <c r="Z1659" s="130" t="str">
        <f t="shared" si="26"/>
        <v>20(10)覃利娜</v>
      </c>
    </row>
    <row r="1660" ht="19.5" customHeight="1" spans="1:26">
      <c r="A1660" s="138">
        <v>1657</v>
      </c>
      <c r="B1660" s="138" t="s">
        <v>14315</v>
      </c>
      <c r="C1660" s="138" t="s">
        <v>21</v>
      </c>
      <c r="D1660" s="146" t="s">
        <v>461</v>
      </c>
      <c r="E1660" s="214" t="s">
        <v>14316</v>
      </c>
      <c r="F1660" s="214" t="s">
        <v>24</v>
      </c>
      <c r="G1660" s="146">
        <v>17</v>
      </c>
      <c r="H1660" s="214" t="s">
        <v>14317</v>
      </c>
      <c r="I1660" s="214" t="s">
        <v>14318</v>
      </c>
      <c r="J1660" s="146" t="s">
        <v>14319</v>
      </c>
      <c r="K1660" s="214" t="s">
        <v>27</v>
      </c>
      <c r="L1660" s="158">
        <v>44398</v>
      </c>
      <c r="M1660" s="214" t="s">
        <v>1352</v>
      </c>
      <c r="N1660" s="214" t="s">
        <v>30</v>
      </c>
      <c r="O1660" s="159"/>
      <c r="P1660" s="138"/>
      <c r="Q1660" s="138"/>
      <c r="R1660" s="138"/>
      <c r="S1660" s="139" t="s">
        <v>14315</v>
      </c>
      <c r="T1660" s="138"/>
      <c r="Z1660" s="130" t="str">
        <f t="shared" si="26"/>
        <v>20(10)蒙万春</v>
      </c>
    </row>
    <row r="1661" ht="19.5" customHeight="1" spans="1:26">
      <c r="A1661" s="138">
        <v>1658</v>
      </c>
      <c r="B1661" s="138" t="s">
        <v>14320</v>
      </c>
      <c r="C1661" s="138" t="s">
        <v>21</v>
      </c>
      <c r="D1661" s="146" t="s">
        <v>461</v>
      </c>
      <c r="E1661" s="214" t="s">
        <v>14321</v>
      </c>
      <c r="F1661" s="214" t="s">
        <v>24</v>
      </c>
      <c r="G1661" s="146">
        <v>17</v>
      </c>
      <c r="H1661" s="214" t="s">
        <v>6084</v>
      </c>
      <c r="I1661" s="214" t="s">
        <v>14322</v>
      </c>
      <c r="J1661" s="146" t="s">
        <v>14323</v>
      </c>
      <c r="K1661" s="214" t="s">
        <v>27</v>
      </c>
      <c r="L1661" s="187">
        <v>44400</v>
      </c>
      <c r="M1661" s="214" t="s">
        <v>3785</v>
      </c>
      <c r="N1661" s="214" t="s">
        <v>30</v>
      </c>
      <c r="O1661" s="159"/>
      <c r="P1661" s="138"/>
      <c r="Q1661" s="138"/>
      <c r="R1661" s="138"/>
      <c r="S1661" s="139" t="s">
        <v>14320</v>
      </c>
      <c r="T1661" s="138"/>
      <c r="Z1661" s="130" t="str">
        <f t="shared" si="26"/>
        <v>20(10)蓝际航</v>
      </c>
    </row>
    <row r="1662" ht="19.5" customHeight="1" spans="1:26">
      <c r="A1662" s="138">
        <v>1659</v>
      </c>
      <c r="B1662" s="138" t="s">
        <v>14324</v>
      </c>
      <c r="C1662" s="138" t="s">
        <v>21</v>
      </c>
      <c r="D1662" s="146" t="s">
        <v>461</v>
      </c>
      <c r="E1662" s="214" t="s">
        <v>14325</v>
      </c>
      <c r="F1662" s="214" t="s">
        <v>143</v>
      </c>
      <c r="G1662" s="146">
        <v>17</v>
      </c>
      <c r="H1662" s="214" t="s">
        <v>1456</v>
      </c>
      <c r="I1662" s="214" t="s">
        <v>14326</v>
      </c>
      <c r="J1662" s="146" t="s">
        <v>14327</v>
      </c>
      <c r="K1662" s="214" t="s">
        <v>27</v>
      </c>
      <c r="L1662" s="158">
        <v>44394</v>
      </c>
      <c r="M1662" s="214" t="s">
        <v>2172</v>
      </c>
      <c r="N1662" s="214" t="s">
        <v>30</v>
      </c>
      <c r="O1662" s="159"/>
      <c r="P1662" s="138"/>
      <c r="Q1662" s="138"/>
      <c r="R1662" s="138"/>
      <c r="S1662" s="139" t="s">
        <v>14324</v>
      </c>
      <c r="T1662" s="138"/>
      <c r="Z1662" s="130" t="str">
        <f t="shared" si="26"/>
        <v>20(10)黄相俞</v>
      </c>
    </row>
    <row r="1663" ht="19.5" customHeight="1" spans="1:26">
      <c r="A1663" s="138">
        <v>1660</v>
      </c>
      <c r="B1663" s="138" t="s">
        <v>14328</v>
      </c>
      <c r="C1663" s="138" t="s">
        <v>21</v>
      </c>
      <c r="D1663" s="146" t="s">
        <v>461</v>
      </c>
      <c r="E1663" s="214" t="s">
        <v>14329</v>
      </c>
      <c r="F1663" s="214" t="s">
        <v>143</v>
      </c>
      <c r="G1663" s="146">
        <v>16</v>
      </c>
      <c r="H1663" s="214" t="s">
        <v>18594</v>
      </c>
      <c r="I1663" s="214" t="s">
        <v>14331</v>
      </c>
      <c r="J1663" s="146" t="s">
        <v>14332</v>
      </c>
      <c r="K1663" s="214" t="s">
        <v>27</v>
      </c>
      <c r="L1663" s="158">
        <v>44396</v>
      </c>
      <c r="M1663" s="214" t="s">
        <v>2455</v>
      </c>
      <c r="N1663" s="214" t="s">
        <v>30</v>
      </c>
      <c r="O1663" s="159"/>
      <c r="P1663" s="138"/>
      <c r="Q1663" s="138"/>
      <c r="R1663" s="138"/>
      <c r="S1663" s="139" t="s">
        <v>14328</v>
      </c>
      <c r="T1663" s="138"/>
      <c r="Z1663" s="130" t="str">
        <f t="shared" si="26"/>
        <v>20(10)覃琪</v>
      </c>
    </row>
    <row r="1664" ht="19.5" customHeight="1" spans="1:26">
      <c r="A1664" s="138">
        <v>1661</v>
      </c>
      <c r="B1664" s="138" t="s">
        <v>14333</v>
      </c>
      <c r="C1664" s="138" t="s">
        <v>21</v>
      </c>
      <c r="D1664" s="146" t="s">
        <v>461</v>
      </c>
      <c r="E1664" s="214" t="s">
        <v>14334</v>
      </c>
      <c r="F1664" s="214" t="s">
        <v>143</v>
      </c>
      <c r="G1664" s="146" t="s">
        <v>18595</v>
      </c>
      <c r="H1664" s="214" t="s">
        <v>14335</v>
      </c>
      <c r="I1664" s="214" t="s">
        <v>14336</v>
      </c>
      <c r="J1664" s="146" t="s">
        <v>14337</v>
      </c>
      <c r="K1664" s="214" t="s">
        <v>27</v>
      </c>
      <c r="L1664" s="158">
        <v>44397</v>
      </c>
      <c r="M1664" s="214" t="s">
        <v>6052</v>
      </c>
      <c r="N1664" s="214" t="s">
        <v>30</v>
      </c>
      <c r="O1664" s="159"/>
      <c r="P1664" s="138"/>
      <c r="Q1664" s="138"/>
      <c r="R1664" s="138"/>
      <c r="S1664" s="139" t="s">
        <v>14333</v>
      </c>
      <c r="T1664" s="138"/>
      <c r="Z1664" s="130" t="str">
        <f t="shared" si="26"/>
        <v>20(10)黄柳银</v>
      </c>
    </row>
    <row r="1665" ht="19.5" customHeight="1" spans="1:26">
      <c r="A1665" s="138">
        <v>1662</v>
      </c>
      <c r="B1665" s="138" t="s">
        <v>14339</v>
      </c>
      <c r="C1665" s="138" t="s">
        <v>21</v>
      </c>
      <c r="D1665" s="146" t="s">
        <v>461</v>
      </c>
      <c r="E1665" s="214" t="s">
        <v>14340</v>
      </c>
      <c r="F1665" s="214" t="s">
        <v>24</v>
      </c>
      <c r="G1665" s="146">
        <v>14</v>
      </c>
      <c r="H1665" s="214" t="s">
        <v>18596</v>
      </c>
      <c r="I1665" s="214" t="s">
        <v>14342</v>
      </c>
      <c r="J1665" s="146" t="s">
        <v>14343</v>
      </c>
      <c r="K1665" s="214" t="s">
        <v>27</v>
      </c>
      <c r="L1665" s="187">
        <v>44394</v>
      </c>
      <c r="M1665" s="146" t="s">
        <v>28</v>
      </c>
      <c r="N1665" s="146" t="s">
        <v>30</v>
      </c>
      <c r="O1665" s="159"/>
      <c r="P1665" s="138"/>
      <c r="Q1665" s="138"/>
      <c r="R1665" s="138"/>
      <c r="S1665" s="139" t="s">
        <v>14339</v>
      </c>
      <c r="T1665" s="138"/>
      <c r="Z1665" s="130" t="str">
        <f t="shared" si="26"/>
        <v>20(10)韦震</v>
      </c>
    </row>
    <row r="1666" ht="19.5" customHeight="1" spans="1:26">
      <c r="A1666" s="138">
        <v>1663</v>
      </c>
      <c r="B1666" s="138" t="s">
        <v>9607</v>
      </c>
      <c r="C1666" s="138" t="s">
        <v>21</v>
      </c>
      <c r="D1666" s="146" t="s">
        <v>461</v>
      </c>
      <c r="E1666" s="214" t="s">
        <v>4764</v>
      </c>
      <c r="F1666" s="214" t="s">
        <v>143</v>
      </c>
      <c r="G1666" s="146">
        <v>16</v>
      </c>
      <c r="H1666" s="214" t="s">
        <v>18597</v>
      </c>
      <c r="I1666" s="214" t="s">
        <v>14351</v>
      </c>
      <c r="J1666" s="146">
        <v>18818689565</v>
      </c>
      <c r="K1666" s="214" t="s">
        <v>27</v>
      </c>
      <c r="L1666" s="187">
        <v>44414</v>
      </c>
      <c r="M1666" s="214" t="s">
        <v>6144</v>
      </c>
      <c r="N1666" s="214" t="s">
        <v>30</v>
      </c>
      <c r="O1666" s="159">
        <v>44435</v>
      </c>
      <c r="P1666" s="138" t="s">
        <v>6144</v>
      </c>
      <c r="Q1666" s="138" t="s">
        <v>30</v>
      </c>
      <c r="R1666" s="138"/>
      <c r="S1666" s="139" t="s">
        <v>9607</v>
      </c>
      <c r="T1666" s="138"/>
      <c r="Z1666" s="130" t="str">
        <f t="shared" si="26"/>
        <v>20(10)韦露露</v>
      </c>
    </row>
    <row r="1667" ht="19.5" customHeight="1" spans="1:26">
      <c r="A1667" s="138">
        <v>1664</v>
      </c>
      <c r="B1667" s="138" t="s">
        <v>14352</v>
      </c>
      <c r="C1667" s="138" t="s">
        <v>21</v>
      </c>
      <c r="D1667" s="146" t="s">
        <v>461</v>
      </c>
      <c r="E1667" s="214" t="s">
        <v>14353</v>
      </c>
      <c r="F1667" s="214" t="s">
        <v>143</v>
      </c>
      <c r="G1667" s="146">
        <v>17</v>
      </c>
      <c r="H1667" s="214" t="s">
        <v>14354</v>
      </c>
      <c r="I1667" s="214" t="s">
        <v>14355</v>
      </c>
      <c r="J1667" s="146" t="s">
        <v>14356</v>
      </c>
      <c r="K1667" s="214" t="s">
        <v>27</v>
      </c>
      <c r="L1667" s="158">
        <v>44396</v>
      </c>
      <c r="M1667" s="214" t="s">
        <v>3693</v>
      </c>
      <c r="N1667" s="214" t="s">
        <v>30</v>
      </c>
      <c r="O1667" s="159"/>
      <c r="P1667" s="138"/>
      <c r="Q1667" s="138"/>
      <c r="R1667" s="138"/>
      <c r="S1667" s="139" t="s">
        <v>14352</v>
      </c>
      <c r="T1667" s="138"/>
      <c r="Z1667" s="130" t="str">
        <f t="shared" si="26"/>
        <v>20(10)韦巧玲</v>
      </c>
    </row>
    <row r="1668" ht="19.5" customHeight="1" spans="1:26">
      <c r="A1668" s="138">
        <v>1665</v>
      </c>
      <c r="B1668" s="138" t="s">
        <v>14357</v>
      </c>
      <c r="C1668" s="138" t="s">
        <v>21</v>
      </c>
      <c r="D1668" s="146" t="s">
        <v>461</v>
      </c>
      <c r="E1668" s="214" t="s">
        <v>14358</v>
      </c>
      <c r="F1668" s="214" t="s">
        <v>143</v>
      </c>
      <c r="G1668" s="146">
        <v>17</v>
      </c>
      <c r="H1668" s="214" t="s">
        <v>18598</v>
      </c>
      <c r="I1668" s="214" t="s">
        <v>6424</v>
      </c>
      <c r="J1668" s="146" t="s">
        <v>14360</v>
      </c>
      <c r="K1668" s="214" t="s">
        <v>27</v>
      </c>
      <c r="L1668" s="158">
        <v>44394</v>
      </c>
      <c r="M1668" s="214" t="s">
        <v>28</v>
      </c>
      <c r="N1668" s="214" t="s">
        <v>30</v>
      </c>
      <c r="O1668" s="159"/>
      <c r="P1668" s="138"/>
      <c r="Q1668" s="138"/>
      <c r="R1668" s="138"/>
      <c r="S1668" s="139" t="s">
        <v>14357</v>
      </c>
      <c r="T1668" s="138"/>
      <c r="Z1668" s="130" t="str">
        <f t="shared" si="26"/>
        <v>20(10)韦艳苗</v>
      </c>
    </row>
    <row r="1669" ht="19.5" customHeight="1" spans="1:26">
      <c r="A1669" s="138">
        <v>1666</v>
      </c>
      <c r="B1669" s="138" t="s">
        <v>14361</v>
      </c>
      <c r="C1669" s="138" t="s">
        <v>21</v>
      </c>
      <c r="D1669" s="146" t="s">
        <v>461</v>
      </c>
      <c r="E1669" s="214" t="s">
        <v>14362</v>
      </c>
      <c r="F1669" s="214" t="s">
        <v>24</v>
      </c>
      <c r="G1669" s="146">
        <v>17</v>
      </c>
      <c r="H1669" s="214" t="s">
        <v>14363</v>
      </c>
      <c r="I1669" s="214" t="s">
        <v>14364</v>
      </c>
      <c r="J1669" s="146">
        <v>19127257617</v>
      </c>
      <c r="K1669" s="214" t="s">
        <v>27</v>
      </c>
      <c r="L1669" s="158">
        <v>44396</v>
      </c>
      <c r="M1669" s="214" t="s">
        <v>68</v>
      </c>
      <c r="N1669" s="214" t="s">
        <v>30</v>
      </c>
      <c r="O1669" s="159"/>
      <c r="P1669" s="138"/>
      <c r="Q1669" s="138"/>
      <c r="R1669" s="138"/>
      <c r="S1669" s="139" t="s">
        <v>14361</v>
      </c>
      <c r="T1669" s="138"/>
      <c r="Z1669" s="130" t="str">
        <f t="shared" si="26"/>
        <v>20(10)谭林才</v>
      </c>
    </row>
    <row r="1670" ht="19.5" customHeight="1" spans="1:26">
      <c r="A1670" s="138">
        <v>1667</v>
      </c>
      <c r="B1670" s="138" t="s">
        <v>7408</v>
      </c>
      <c r="C1670" s="138" t="s">
        <v>21</v>
      </c>
      <c r="D1670" s="146" t="s">
        <v>461</v>
      </c>
      <c r="E1670" s="214" t="s">
        <v>3376</v>
      </c>
      <c r="F1670" s="214" t="s">
        <v>24</v>
      </c>
      <c r="G1670" s="146">
        <v>16</v>
      </c>
      <c r="H1670" s="214" t="s">
        <v>8286</v>
      </c>
      <c r="I1670" s="214" t="s">
        <v>18599</v>
      </c>
      <c r="J1670" s="146">
        <v>19127017846</v>
      </c>
      <c r="K1670" s="214" t="s">
        <v>27</v>
      </c>
      <c r="L1670" s="187">
        <v>44396</v>
      </c>
      <c r="M1670" s="214" t="s">
        <v>4299</v>
      </c>
      <c r="N1670" s="214" t="s">
        <v>30</v>
      </c>
      <c r="O1670" s="159"/>
      <c r="P1670" s="138"/>
      <c r="Q1670" s="138"/>
      <c r="R1670" s="138"/>
      <c r="S1670" s="139" t="s">
        <v>7408</v>
      </c>
      <c r="T1670" s="138"/>
      <c r="Z1670" s="130" t="str">
        <f t="shared" si="26"/>
        <v>20(10)蓝东</v>
      </c>
    </row>
    <row r="1671" ht="19.5" customHeight="1" spans="1:26">
      <c r="A1671" s="138">
        <v>1668</v>
      </c>
      <c r="B1671" s="138" t="s">
        <v>4707</v>
      </c>
      <c r="C1671" s="138" t="s">
        <v>21</v>
      </c>
      <c r="D1671" s="146" t="s">
        <v>461</v>
      </c>
      <c r="E1671" s="214" t="s">
        <v>4708</v>
      </c>
      <c r="F1671" s="214" t="s">
        <v>143</v>
      </c>
      <c r="G1671" s="146">
        <v>16</v>
      </c>
      <c r="H1671" s="214" t="s">
        <v>13415</v>
      </c>
      <c r="I1671" s="214" t="s">
        <v>18600</v>
      </c>
      <c r="J1671" s="146">
        <v>14736275190</v>
      </c>
      <c r="K1671" s="214" t="s">
        <v>27</v>
      </c>
      <c r="L1671" s="158">
        <v>44397</v>
      </c>
      <c r="M1671" s="214" t="s">
        <v>28</v>
      </c>
      <c r="N1671" s="214" t="s">
        <v>30</v>
      </c>
      <c r="O1671" s="159">
        <v>44419</v>
      </c>
      <c r="P1671" s="138" t="s">
        <v>29</v>
      </c>
      <c r="Q1671" s="138" t="s">
        <v>30</v>
      </c>
      <c r="R1671" s="138"/>
      <c r="S1671" s="139" t="s">
        <v>4707</v>
      </c>
      <c r="T1671" s="138"/>
      <c r="Z1671" s="130" t="str">
        <f t="shared" ref="Z1671:Z1734" si="27">D1671:D6252&amp;E1671:E6252</f>
        <v>20(10)韦春喜</v>
      </c>
    </row>
    <row r="1672" ht="19.5" customHeight="1" spans="1:26">
      <c r="A1672" s="138">
        <v>1669</v>
      </c>
      <c r="B1672" s="138" t="s">
        <v>14366</v>
      </c>
      <c r="C1672" s="138" t="s">
        <v>21</v>
      </c>
      <c r="D1672" s="146" t="s">
        <v>466</v>
      </c>
      <c r="E1672" s="214" t="s">
        <v>14367</v>
      </c>
      <c r="F1672" s="214" t="s">
        <v>143</v>
      </c>
      <c r="G1672" s="146">
        <v>17</v>
      </c>
      <c r="H1672" s="214" t="s">
        <v>6054</v>
      </c>
      <c r="I1672" s="214" t="s">
        <v>3763</v>
      </c>
      <c r="J1672" s="146" t="s">
        <v>14368</v>
      </c>
      <c r="K1672" s="214" t="s">
        <v>27</v>
      </c>
      <c r="L1672" s="187">
        <v>44396</v>
      </c>
      <c r="M1672" s="214" t="s">
        <v>3645</v>
      </c>
      <c r="N1672" s="214" t="s">
        <v>27</v>
      </c>
      <c r="O1672" s="159"/>
      <c r="P1672" s="138"/>
      <c r="Q1672" s="138"/>
      <c r="R1672" s="138"/>
      <c r="S1672" s="139" t="s">
        <v>14366</v>
      </c>
      <c r="T1672" s="138"/>
      <c r="Z1672" s="130" t="str">
        <f t="shared" si="27"/>
        <v>20(11)黄丽琴</v>
      </c>
    </row>
    <row r="1673" ht="19.5" customHeight="1" spans="1:26">
      <c r="A1673" s="138">
        <v>1670</v>
      </c>
      <c r="B1673" s="138" t="s">
        <v>14369</v>
      </c>
      <c r="C1673" s="138" t="s">
        <v>21</v>
      </c>
      <c r="D1673" s="157" t="s">
        <v>466</v>
      </c>
      <c r="E1673" s="146" t="s">
        <v>14370</v>
      </c>
      <c r="F1673" s="157" t="s">
        <v>143</v>
      </c>
      <c r="G1673" s="146">
        <v>16</v>
      </c>
      <c r="H1673" s="157" t="s">
        <v>18601</v>
      </c>
      <c r="I1673" s="157" t="s">
        <v>14371</v>
      </c>
      <c r="J1673" s="146">
        <v>13557188445</v>
      </c>
      <c r="K1673" s="157" t="s">
        <v>27</v>
      </c>
      <c r="L1673" s="158"/>
      <c r="M1673" s="157"/>
      <c r="N1673" s="157"/>
      <c r="O1673" s="159"/>
      <c r="P1673" s="146"/>
      <c r="Q1673" s="157"/>
      <c r="R1673" s="146"/>
      <c r="S1673" s="139" t="s">
        <v>14369</v>
      </c>
      <c r="T1673" s="146"/>
      <c r="Z1673" s="130" t="str">
        <f t="shared" si="27"/>
        <v>20(11)韦利娥</v>
      </c>
    </row>
    <row r="1674" ht="19.5" customHeight="1" spans="1:26">
      <c r="A1674" s="138">
        <v>1671</v>
      </c>
      <c r="B1674" s="138" t="s">
        <v>14373</v>
      </c>
      <c r="C1674" s="138" t="s">
        <v>21</v>
      </c>
      <c r="D1674" s="146" t="s">
        <v>466</v>
      </c>
      <c r="E1674" s="146" t="s">
        <v>14374</v>
      </c>
      <c r="F1674" s="157" t="s">
        <v>24</v>
      </c>
      <c r="G1674" s="146">
        <v>14</v>
      </c>
      <c r="H1674" s="157" t="s">
        <v>18602</v>
      </c>
      <c r="I1674" s="157" t="s">
        <v>14376</v>
      </c>
      <c r="J1674" s="146" t="s">
        <v>14377</v>
      </c>
      <c r="K1674" s="157" t="s">
        <v>27</v>
      </c>
      <c r="L1674" s="159"/>
      <c r="M1674" s="157"/>
      <c r="N1674" s="157"/>
      <c r="O1674" s="159"/>
      <c r="P1674" s="146"/>
      <c r="Q1674" s="157"/>
      <c r="R1674" s="146"/>
      <c r="S1674" s="139" t="s">
        <v>14373</v>
      </c>
      <c r="T1674" s="146"/>
      <c r="Z1674" s="130" t="str">
        <f t="shared" si="27"/>
        <v>20(11)韦照彪</v>
      </c>
    </row>
    <row r="1675" ht="19.5" customHeight="1" spans="1:26">
      <c r="A1675" s="138">
        <v>1672</v>
      </c>
      <c r="B1675" s="138" t="s">
        <v>14378</v>
      </c>
      <c r="C1675" s="138" t="s">
        <v>21</v>
      </c>
      <c r="D1675" s="146" t="s">
        <v>466</v>
      </c>
      <c r="E1675" s="146" t="s">
        <v>14379</v>
      </c>
      <c r="F1675" s="157" t="s">
        <v>24</v>
      </c>
      <c r="G1675" s="146">
        <v>17</v>
      </c>
      <c r="H1675" s="157" t="s">
        <v>17827</v>
      </c>
      <c r="I1675" s="157" t="s">
        <v>14380</v>
      </c>
      <c r="J1675" s="146" t="s">
        <v>14381</v>
      </c>
      <c r="K1675" s="146" t="s">
        <v>27</v>
      </c>
      <c r="L1675" s="158">
        <v>44395</v>
      </c>
      <c r="M1675" s="157"/>
      <c r="N1675" s="157"/>
      <c r="O1675" s="159"/>
      <c r="P1675" s="146"/>
      <c r="Q1675" s="157"/>
      <c r="R1675" s="146"/>
      <c r="S1675" s="139" t="s">
        <v>14378</v>
      </c>
      <c r="T1675" s="146"/>
      <c r="Z1675" s="130" t="str">
        <f t="shared" si="27"/>
        <v>20(11)蓝焕</v>
      </c>
    </row>
    <row r="1676" ht="19.5" customHeight="1" spans="1:26">
      <c r="A1676" s="138">
        <v>1673</v>
      </c>
      <c r="B1676" s="138" t="s">
        <v>14382</v>
      </c>
      <c r="C1676" s="138" t="s">
        <v>21</v>
      </c>
      <c r="D1676" s="157" t="s">
        <v>466</v>
      </c>
      <c r="E1676" s="146" t="s">
        <v>14383</v>
      </c>
      <c r="F1676" s="157" t="s">
        <v>24</v>
      </c>
      <c r="G1676" s="146">
        <v>17</v>
      </c>
      <c r="H1676" s="157" t="s">
        <v>2714</v>
      </c>
      <c r="I1676" s="157" t="s">
        <v>14384</v>
      </c>
      <c r="J1676" s="146" t="s">
        <v>14385</v>
      </c>
      <c r="K1676" s="157" t="s">
        <v>27</v>
      </c>
      <c r="L1676" s="158"/>
      <c r="M1676" s="157"/>
      <c r="N1676" s="157"/>
      <c r="O1676" s="158"/>
      <c r="P1676" s="146"/>
      <c r="Q1676" s="157"/>
      <c r="R1676" s="146"/>
      <c r="S1676" s="139" t="s">
        <v>14382</v>
      </c>
      <c r="T1676" s="146"/>
      <c r="Z1676" s="130" t="str">
        <f t="shared" si="27"/>
        <v>20(11)覃高</v>
      </c>
    </row>
    <row r="1677" ht="19.5" customHeight="1" spans="1:26">
      <c r="A1677" s="138">
        <v>1674</v>
      </c>
      <c r="B1677" s="138" t="s">
        <v>14386</v>
      </c>
      <c r="C1677" s="138" t="s">
        <v>21</v>
      </c>
      <c r="D1677" s="146" t="s">
        <v>466</v>
      </c>
      <c r="E1677" s="157" t="s">
        <v>14387</v>
      </c>
      <c r="F1677" s="146" t="s">
        <v>24</v>
      </c>
      <c r="G1677" s="146">
        <v>17</v>
      </c>
      <c r="H1677" s="226" t="s">
        <v>18603</v>
      </c>
      <c r="I1677" s="146" t="s">
        <v>14389</v>
      </c>
      <c r="J1677" s="146" t="s">
        <v>14390</v>
      </c>
      <c r="K1677" s="146" t="s">
        <v>27</v>
      </c>
      <c r="L1677" s="158"/>
      <c r="M1677" s="146"/>
      <c r="N1677" s="146"/>
      <c r="O1677" s="158"/>
      <c r="P1677" s="146"/>
      <c r="Q1677" s="146"/>
      <c r="R1677" s="146"/>
      <c r="S1677" s="139" t="s">
        <v>14386</v>
      </c>
      <c r="T1677" s="146"/>
      <c r="Z1677" s="130" t="str">
        <f t="shared" si="27"/>
        <v>20(11)覃江锋</v>
      </c>
    </row>
    <row r="1678" ht="19.5" customHeight="1" spans="1:26">
      <c r="A1678" s="138">
        <v>1675</v>
      </c>
      <c r="B1678" s="138" t="s">
        <v>14392</v>
      </c>
      <c r="C1678" s="138" t="s">
        <v>21</v>
      </c>
      <c r="D1678" s="157" t="s">
        <v>466</v>
      </c>
      <c r="E1678" s="157" t="s">
        <v>14393</v>
      </c>
      <c r="F1678" s="157" t="s">
        <v>24</v>
      </c>
      <c r="G1678" s="146">
        <v>16</v>
      </c>
      <c r="H1678" s="157" t="s">
        <v>14394</v>
      </c>
      <c r="I1678" s="157" t="s">
        <v>14395</v>
      </c>
      <c r="J1678" s="146" t="s">
        <v>14396</v>
      </c>
      <c r="K1678" s="157" t="s">
        <v>27</v>
      </c>
      <c r="L1678" s="158"/>
      <c r="M1678" s="157"/>
      <c r="N1678" s="157"/>
      <c r="O1678" s="159"/>
      <c r="P1678" s="146"/>
      <c r="Q1678" s="146"/>
      <c r="R1678" s="146"/>
      <c r="S1678" s="139" t="s">
        <v>14392</v>
      </c>
      <c r="T1678" s="146"/>
      <c r="Z1678" s="130" t="str">
        <f t="shared" si="27"/>
        <v>20(11)韦大成</v>
      </c>
    </row>
    <row r="1679" ht="19.5" customHeight="1" spans="1:26">
      <c r="A1679" s="138">
        <v>1676</v>
      </c>
      <c r="B1679" s="138" t="s">
        <v>14397</v>
      </c>
      <c r="C1679" s="138" t="s">
        <v>21</v>
      </c>
      <c r="D1679" s="146" t="s">
        <v>466</v>
      </c>
      <c r="E1679" s="146" t="s">
        <v>14398</v>
      </c>
      <c r="F1679" s="157" t="s">
        <v>143</v>
      </c>
      <c r="G1679" s="146">
        <v>17</v>
      </c>
      <c r="H1679" s="157" t="s">
        <v>14399</v>
      </c>
      <c r="I1679" s="157" t="s">
        <v>14400</v>
      </c>
      <c r="J1679" s="146" t="s">
        <v>14401</v>
      </c>
      <c r="K1679" s="157" t="s">
        <v>27</v>
      </c>
      <c r="L1679" s="158">
        <v>44396</v>
      </c>
      <c r="M1679" s="157" t="s">
        <v>4299</v>
      </c>
      <c r="N1679" s="157" t="s">
        <v>30</v>
      </c>
      <c r="O1679" s="158"/>
      <c r="P1679" s="146"/>
      <c r="Q1679" s="157"/>
      <c r="R1679" s="146"/>
      <c r="S1679" s="139" t="s">
        <v>14397</v>
      </c>
      <c r="T1679" s="146"/>
      <c r="Z1679" s="130" t="str">
        <f t="shared" si="27"/>
        <v>20(11)韦艳萍</v>
      </c>
    </row>
    <row r="1680" ht="19.5" customHeight="1" spans="1:26">
      <c r="A1680" s="138">
        <v>1677</v>
      </c>
      <c r="B1680" s="138" t="s">
        <v>14406</v>
      </c>
      <c r="C1680" s="138" t="s">
        <v>21</v>
      </c>
      <c r="D1680" s="146" t="s">
        <v>466</v>
      </c>
      <c r="E1680" s="146" t="s">
        <v>14407</v>
      </c>
      <c r="F1680" s="157" t="s">
        <v>24</v>
      </c>
      <c r="G1680" s="146">
        <v>17</v>
      </c>
      <c r="H1680" s="157" t="s">
        <v>18604</v>
      </c>
      <c r="I1680" s="157" t="s">
        <v>14408</v>
      </c>
      <c r="J1680" s="146" t="s">
        <v>14409</v>
      </c>
      <c r="K1680" s="157" t="s">
        <v>27</v>
      </c>
      <c r="L1680" s="158"/>
      <c r="M1680" s="157"/>
      <c r="N1680" s="157"/>
      <c r="O1680" s="158"/>
      <c r="P1680" s="146"/>
      <c r="Q1680" s="157"/>
      <c r="R1680" s="146"/>
      <c r="S1680" s="139" t="s">
        <v>14406</v>
      </c>
      <c r="T1680" s="146"/>
      <c r="Z1680" s="130" t="str">
        <f t="shared" si="27"/>
        <v>20(11)蓝荣佳</v>
      </c>
    </row>
    <row r="1681" ht="19.5" customHeight="1" spans="1:26">
      <c r="A1681" s="138">
        <v>1678</v>
      </c>
      <c r="B1681" s="138" t="s">
        <v>14414</v>
      </c>
      <c r="C1681" s="138" t="s">
        <v>21</v>
      </c>
      <c r="D1681" s="146" t="s">
        <v>466</v>
      </c>
      <c r="E1681" s="146" t="s">
        <v>14415</v>
      </c>
      <c r="F1681" s="157" t="s">
        <v>143</v>
      </c>
      <c r="G1681" s="146">
        <v>17</v>
      </c>
      <c r="H1681" s="146" t="s">
        <v>14416</v>
      </c>
      <c r="I1681" s="157" t="s">
        <v>14417</v>
      </c>
      <c r="J1681" s="146">
        <v>13471176375</v>
      </c>
      <c r="K1681" s="157" t="s">
        <v>27</v>
      </c>
      <c r="L1681" s="158"/>
      <c r="M1681" s="157"/>
      <c r="N1681" s="157"/>
      <c r="O1681" s="158"/>
      <c r="P1681" s="157"/>
      <c r="Q1681" s="157"/>
      <c r="R1681" s="146"/>
      <c r="S1681" s="139" t="s">
        <v>14414</v>
      </c>
      <c r="T1681" s="146"/>
      <c r="Z1681" s="130" t="str">
        <f t="shared" si="27"/>
        <v>20(11)谭江雪</v>
      </c>
    </row>
    <row r="1682" ht="19.5" customHeight="1" spans="1:26">
      <c r="A1682" s="138">
        <v>1679</v>
      </c>
      <c r="B1682" s="138" t="s">
        <v>14419</v>
      </c>
      <c r="C1682" s="138" t="s">
        <v>21</v>
      </c>
      <c r="D1682" s="146" t="s">
        <v>466</v>
      </c>
      <c r="E1682" s="146" t="s">
        <v>14420</v>
      </c>
      <c r="F1682" s="157" t="s">
        <v>143</v>
      </c>
      <c r="G1682" s="146">
        <v>16</v>
      </c>
      <c r="H1682" s="157" t="s">
        <v>18605</v>
      </c>
      <c r="I1682" s="157" t="s">
        <v>14422</v>
      </c>
      <c r="J1682" s="146" t="s">
        <v>14423</v>
      </c>
      <c r="K1682" s="157" t="s">
        <v>27</v>
      </c>
      <c r="L1682" s="158"/>
      <c r="M1682" s="157"/>
      <c r="N1682" s="157"/>
      <c r="O1682" s="158"/>
      <c r="P1682" s="146"/>
      <c r="Q1682" s="157"/>
      <c r="R1682" s="146"/>
      <c r="S1682" s="139" t="s">
        <v>14419</v>
      </c>
      <c r="T1682" s="146"/>
      <c r="Z1682" s="130" t="str">
        <f t="shared" si="27"/>
        <v>20(11)覃玲玲</v>
      </c>
    </row>
    <row r="1683" ht="19.5" customHeight="1" spans="1:26">
      <c r="A1683" s="138">
        <v>1680</v>
      </c>
      <c r="B1683" s="138" t="s">
        <v>14424</v>
      </c>
      <c r="C1683" s="138" t="s">
        <v>21</v>
      </c>
      <c r="D1683" s="146" t="s">
        <v>466</v>
      </c>
      <c r="E1683" s="146" t="s">
        <v>14425</v>
      </c>
      <c r="F1683" s="157" t="s">
        <v>24</v>
      </c>
      <c r="G1683" s="146">
        <v>17</v>
      </c>
      <c r="H1683" s="146" t="s">
        <v>18606</v>
      </c>
      <c r="I1683" s="157" t="s">
        <v>218</v>
      </c>
      <c r="J1683" s="146" t="s">
        <v>14427</v>
      </c>
      <c r="K1683" s="146" t="s">
        <v>27</v>
      </c>
      <c r="L1683" s="158"/>
      <c r="M1683" s="146"/>
      <c r="N1683" s="146"/>
      <c r="O1683" s="158"/>
      <c r="P1683" s="146"/>
      <c r="Q1683" s="146"/>
      <c r="R1683" s="146"/>
      <c r="S1683" s="139" t="s">
        <v>14424</v>
      </c>
      <c r="T1683" s="146"/>
      <c r="Z1683" s="130" t="str">
        <f t="shared" si="27"/>
        <v>20(11)韦富夸</v>
      </c>
    </row>
    <row r="1684" ht="19.5" customHeight="1" spans="1:26">
      <c r="A1684" s="138">
        <v>1681</v>
      </c>
      <c r="B1684" s="138" t="s">
        <v>14428</v>
      </c>
      <c r="C1684" s="138" t="s">
        <v>21</v>
      </c>
      <c r="D1684" s="146" t="s">
        <v>466</v>
      </c>
      <c r="E1684" s="146" t="s">
        <v>14429</v>
      </c>
      <c r="F1684" s="157" t="s">
        <v>143</v>
      </c>
      <c r="G1684" s="146">
        <v>16</v>
      </c>
      <c r="H1684" s="157" t="s">
        <v>7607</v>
      </c>
      <c r="I1684" s="157" t="s">
        <v>14430</v>
      </c>
      <c r="J1684" s="146" t="s">
        <v>14431</v>
      </c>
      <c r="K1684" s="157" t="s">
        <v>27</v>
      </c>
      <c r="L1684" s="159"/>
      <c r="M1684" s="157"/>
      <c r="N1684" s="157"/>
      <c r="O1684" s="158"/>
      <c r="P1684" s="146"/>
      <c r="Q1684" s="157"/>
      <c r="R1684" s="146"/>
      <c r="S1684" s="139" t="s">
        <v>14428</v>
      </c>
      <c r="T1684" s="146"/>
      <c r="Z1684" s="130" t="str">
        <f t="shared" si="27"/>
        <v>20(11)韦鑫俣</v>
      </c>
    </row>
    <row r="1685" ht="19.5" customHeight="1" spans="1:26">
      <c r="A1685" s="138">
        <v>1682</v>
      </c>
      <c r="B1685" s="138" t="s">
        <v>14432</v>
      </c>
      <c r="C1685" s="138" t="s">
        <v>18251</v>
      </c>
      <c r="D1685" s="146" t="s">
        <v>466</v>
      </c>
      <c r="E1685" s="146" t="s">
        <v>14433</v>
      </c>
      <c r="F1685" s="146" t="s">
        <v>143</v>
      </c>
      <c r="G1685" s="146">
        <v>16</v>
      </c>
      <c r="H1685" s="146" t="s">
        <v>18607</v>
      </c>
      <c r="I1685" s="146" t="s">
        <v>14435</v>
      </c>
      <c r="J1685" s="146">
        <v>13517585433</v>
      </c>
      <c r="K1685" s="146" t="s">
        <v>27</v>
      </c>
      <c r="L1685" s="158"/>
      <c r="M1685" s="146"/>
      <c r="N1685" s="146"/>
      <c r="O1685" s="158"/>
      <c r="P1685" s="146"/>
      <c r="Q1685" s="146"/>
      <c r="R1685" s="146"/>
      <c r="S1685" s="139" t="s">
        <v>14432</v>
      </c>
      <c r="T1685" s="146"/>
      <c r="Z1685" s="130" t="str">
        <f t="shared" si="27"/>
        <v>20(11)韦语轩</v>
      </c>
    </row>
    <row r="1686" ht="19.5" customHeight="1" spans="1:26">
      <c r="A1686" s="138">
        <v>1683</v>
      </c>
      <c r="B1686" s="138" t="s">
        <v>14437</v>
      </c>
      <c r="C1686" s="138" t="s">
        <v>21</v>
      </c>
      <c r="D1686" s="146" t="s">
        <v>466</v>
      </c>
      <c r="E1686" s="146" t="s">
        <v>14438</v>
      </c>
      <c r="F1686" s="157" t="s">
        <v>24</v>
      </c>
      <c r="G1686" s="146">
        <v>17</v>
      </c>
      <c r="H1686" s="157" t="s">
        <v>11610</v>
      </c>
      <c r="I1686" s="157" t="s">
        <v>2952</v>
      </c>
      <c r="J1686" s="146" t="s">
        <v>14439</v>
      </c>
      <c r="K1686" s="157" t="s">
        <v>27</v>
      </c>
      <c r="L1686" s="158">
        <v>44419</v>
      </c>
      <c r="M1686" s="157"/>
      <c r="N1686" s="157"/>
      <c r="O1686" s="158"/>
      <c r="P1686" s="157"/>
      <c r="Q1686" s="157"/>
      <c r="R1686" s="146"/>
      <c r="S1686" s="139" t="s">
        <v>14437</v>
      </c>
      <c r="T1686" s="146" t="s">
        <v>18608</v>
      </c>
      <c r="Z1686" s="130" t="str">
        <f t="shared" si="27"/>
        <v>20(11)黄波</v>
      </c>
    </row>
    <row r="1687" ht="19.5" customHeight="1" spans="1:26">
      <c r="A1687" s="138">
        <v>1684</v>
      </c>
      <c r="B1687" s="138" t="s">
        <v>14441</v>
      </c>
      <c r="C1687" s="138" t="s">
        <v>21</v>
      </c>
      <c r="D1687" s="146" t="s">
        <v>466</v>
      </c>
      <c r="E1687" s="146" t="s">
        <v>14442</v>
      </c>
      <c r="F1687" s="146" t="s">
        <v>143</v>
      </c>
      <c r="G1687" s="146">
        <v>16</v>
      </c>
      <c r="H1687" s="146" t="s">
        <v>14443</v>
      </c>
      <c r="I1687" s="146" t="s">
        <v>14444</v>
      </c>
      <c r="J1687" s="146" t="s">
        <v>14445</v>
      </c>
      <c r="K1687" s="146" t="s">
        <v>27</v>
      </c>
      <c r="L1687" s="158"/>
      <c r="M1687" s="146"/>
      <c r="N1687" s="146"/>
      <c r="O1687" s="158"/>
      <c r="P1687" s="157"/>
      <c r="Q1687" s="146"/>
      <c r="R1687" s="146"/>
      <c r="S1687" s="139" t="s">
        <v>14441</v>
      </c>
      <c r="T1687" s="146"/>
      <c r="Z1687" s="130" t="str">
        <f t="shared" si="27"/>
        <v>20(11)黄湘莹</v>
      </c>
    </row>
    <row r="1688" ht="19.5" customHeight="1" spans="1:26">
      <c r="A1688" s="138">
        <v>1685</v>
      </c>
      <c r="B1688" s="138" t="s">
        <v>14446</v>
      </c>
      <c r="C1688" s="138" t="s">
        <v>21</v>
      </c>
      <c r="D1688" s="146" t="s">
        <v>466</v>
      </c>
      <c r="E1688" s="146" t="s">
        <v>14447</v>
      </c>
      <c r="F1688" s="146" t="s">
        <v>24</v>
      </c>
      <c r="G1688" s="146">
        <v>16</v>
      </c>
      <c r="H1688" s="157" t="s">
        <v>14448</v>
      </c>
      <c r="I1688" s="146" t="s">
        <v>14449</v>
      </c>
      <c r="J1688" s="146" t="s">
        <v>14450</v>
      </c>
      <c r="K1688" s="146" t="s">
        <v>27</v>
      </c>
      <c r="L1688" s="158">
        <v>44403</v>
      </c>
      <c r="M1688" s="214" t="s">
        <v>7984</v>
      </c>
      <c r="N1688" s="214" t="s">
        <v>30</v>
      </c>
      <c r="O1688" s="158">
        <v>44424</v>
      </c>
      <c r="P1688" s="146" t="s">
        <v>7984</v>
      </c>
      <c r="Q1688" s="146" t="s">
        <v>30</v>
      </c>
      <c r="R1688" s="146"/>
      <c r="S1688" s="139" t="s">
        <v>14446</v>
      </c>
      <c r="T1688" s="146"/>
      <c r="Z1688" s="130" t="str">
        <f t="shared" si="27"/>
        <v>20(11)蒙明前</v>
      </c>
    </row>
    <row r="1689" ht="19.5" customHeight="1" spans="1:26">
      <c r="A1689" s="138">
        <v>1686</v>
      </c>
      <c r="B1689" s="138" t="s">
        <v>14451</v>
      </c>
      <c r="C1689" s="138" t="s">
        <v>21</v>
      </c>
      <c r="D1689" s="146" t="s">
        <v>466</v>
      </c>
      <c r="E1689" s="157" t="s">
        <v>14452</v>
      </c>
      <c r="F1689" s="157" t="s">
        <v>24</v>
      </c>
      <c r="G1689" s="146">
        <v>16</v>
      </c>
      <c r="H1689" s="157" t="s">
        <v>18122</v>
      </c>
      <c r="I1689" s="157" t="s">
        <v>14453</v>
      </c>
      <c r="J1689" s="146" t="s">
        <v>14454</v>
      </c>
      <c r="K1689" s="157" t="s">
        <v>27</v>
      </c>
      <c r="L1689" s="158"/>
      <c r="M1689" s="157"/>
      <c r="N1689" s="157"/>
      <c r="O1689" s="158"/>
      <c r="P1689" s="146"/>
      <c r="Q1689" s="157"/>
      <c r="R1689" s="146"/>
      <c r="S1689" s="139" t="s">
        <v>14451</v>
      </c>
      <c r="T1689" s="146"/>
      <c r="Z1689" s="130" t="str">
        <f t="shared" si="27"/>
        <v>20(11)韦庆典</v>
      </c>
    </row>
    <row r="1690" ht="19.5" customHeight="1" spans="1:26">
      <c r="A1690" s="138">
        <v>1687</v>
      </c>
      <c r="B1690" s="138" t="s">
        <v>14459</v>
      </c>
      <c r="C1690" s="138" t="s">
        <v>21</v>
      </c>
      <c r="D1690" s="146" t="s">
        <v>466</v>
      </c>
      <c r="E1690" s="146" t="s">
        <v>14460</v>
      </c>
      <c r="F1690" s="157" t="s">
        <v>24</v>
      </c>
      <c r="G1690" s="146">
        <v>17</v>
      </c>
      <c r="H1690" s="157" t="s">
        <v>14461</v>
      </c>
      <c r="I1690" s="157" t="s">
        <v>2220</v>
      </c>
      <c r="J1690" s="146" t="s">
        <v>14462</v>
      </c>
      <c r="K1690" s="157" t="s">
        <v>27</v>
      </c>
      <c r="L1690" s="158"/>
      <c r="M1690" s="157"/>
      <c r="N1690" s="157"/>
      <c r="O1690" s="158"/>
      <c r="P1690" s="146"/>
      <c r="Q1690" s="157"/>
      <c r="R1690" s="146"/>
      <c r="S1690" s="139" t="s">
        <v>14459</v>
      </c>
      <c r="T1690" s="146"/>
      <c r="Z1690" s="130" t="str">
        <f t="shared" si="27"/>
        <v>20(11)韦征文</v>
      </c>
    </row>
    <row r="1691" ht="19.5" customHeight="1" spans="1:26">
      <c r="A1691" s="138">
        <v>1688</v>
      </c>
      <c r="B1691" s="138" t="s">
        <v>14468</v>
      </c>
      <c r="C1691" s="138" t="s">
        <v>21</v>
      </c>
      <c r="D1691" s="146" t="s">
        <v>466</v>
      </c>
      <c r="E1691" s="146" t="s">
        <v>14469</v>
      </c>
      <c r="F1691" s="157" t="s">
        <v>24</v>
      </c>
      <c r="G1691" s="146">
        <v>16</v>
      </c>
      <c r="H1691" s="157" t="s">
        <v>18609</v>
      </c>
      <c r="I1691" s="157" t="s">
        <v>14471</v>
      </c>
      <c r="J1691" s="146" t="s">
        <v>14472</v>
      </c>
      <c r="K1691" s="157" t="s">
        <v>27</v>
      </c>
      <c r="L1691" s="158"/>
      <c r="M1691" s="157"/>
      <c r="N1691" s="157"/>
      <c r="O1691" s="158"/>
      <c r="P1691" s="146"/>
      <c r="Q1691" s="146"/>
      <c r="R1691" s="146"/>
      <c r="S1691" s="139" t="s">
        <v>14468</v>
      </c>
      <c r="T1691" s="146"/>
      <c r="Z1691" s="130" t="str">
        <f t="shared" si="27"/>
        <v>20(11)卢仁强</v>
      </c>
    </row>
    <row r="1692" ht="19.5" customHeight="1" spans="1:26">
      <c r="A1692" s="138">
        <v>1689</v>
      </c>
      <c r="B1692" s="138" t="s">
        <v>14473</v>
      </c>
      <c r="C1692" s="138" t="s">
        <v>21</v>
      </c>
      <c r="D1692" s="146" t="s">
        <v>466</v>
      </c>
      <c r="E1692" s="146" t="s">
        <v>14474</v>
      </c>
      <c r="F1692" s="146" t="s">
        <v>143</v>
      </c>
      <c r="G1692" s="146">
        <v>17</v>
      </c>
      <c r="H1692" s="146" t="s">
        <v>7998</v>
      </c>
      <c r="I1692" s="146" t="s">
        <v>14475</v>
      </c>
      <c r="J1692" s="146" t="s">
        <v>14476</v>
      </c>
      <c r="K1692" s="146" t="s">
        <v>27</v>
      </c>
      <c r="L1692" s="158"/>
      <c r="M1692" s="146"/>
      <c r="N1692" s="146"/>
      <c r="O1692" s="158"/>
      <c r="P1692" s="146"/>
      <c r="Q1692" s="146"/>
      <c r="R1692" s="146"/>
      <c r="S1692" s="139" t="s">
        <v>14473</v>
      </c>
      <c r="T1692" s="146"/>
      <c r="Z1692" s="130" t="str">
        <f t="shared" si="27"/>
        <v>20(11)蒙雨欣</v>
      </c>
    </row>
    <row r="1693" ht="19.5" customHeight="1" spans="1:26">
      <c r="A1693" s="138">
        <v>1690</v>
      </c>
      <c r="B1693" s="138" t="s">
        <v>14477</v>
      </c>
      <c r="C1693" s="138" t="s">
        <v>21</v>
      </c>
      <c r="D1693" s="146" t="s">
        <v>466</v>
      </c>
      <c r="E1693" s="157" t="s">
        <v>14478</v>
      </c>
      <c r="F1693" s="157" t="s">
        <v>143</v>
      </c>
      <c r="G1693" s="146">
        <v>17</v>
      </c>
      <c r="H1693" s="157" t="s">
        <v>14479</v>
      </c>
      <c r="I1693" s="157" t="s">
        <v>14480</v>
      </c>
      <c r="J1693" s="146" t="s">
        <v>14481</v>
      </c>
      <c r="K1693" s="157" t="s">
        <v>27</v>
      </c>
      <c r="L1693" s="158">
        <v>44394</v>
      </c>
      <c r="M1693" s="157" t="s">
        <v>2172</v>
      </c>
      <c r="N1693" s="157" t="s">
        <v>27</v>
      </c>
      <c r="O1693" s="158">
        <v>44416</v>
      </c>
      <c r="P1693" s="146"/>
      <c r="Q1693" s="157" t="s">
        <v>30</v>
      </c>
      <c r="R1693" s="146"/>
      <c r="S1693" s="139" t="s">
        <v>14477</v>
      </c>
      <c r="T1693" s="146"/>
      <c r="Z1693" s="130" t="str">
        <f t="shared" si="27"/>
        <v>20(11)蓝韦欣</v>
      </c>
    </row>
    <row r="1694" ht="19.5" customHeight="1" spans="1:26">
      <c r="A1694" s="138">
        <v>1691</v>
      </c>
      <c r="B1694" s="138" t="s">
        <v>14482</v>
      </c>
      <c r="C1694" s="138" t="s">
        <v>21</v>
      </c>
      <c r="D1694" s="146" t="s">
        <v>466</v>
      </c>
      <c r="E1694" s="146" t="s">
        <v>14483</v>
      </c>
      <c r="F1694" s="157" t="s">
        <v>24</v>
      </c>
      <c r="G1694" s="146">
        <v>17</v>
      </c>
      <c r="H1694" s="157" t="s">
        <v>14484</v>
      </c>
      <c r="I1694" s="157" t="s">
        <v>14485</v>
      </c>
      <c r="J1694" s="146" t="s">
        <v>14486</v>
      </c>
      <c r="K1694" s="146" t="s">
        <v>27</v>
      </c>
      <c r="L1694" s="158"/>
      <c r="M1694" s="157"/>
      <c r="N1694" s="157"/>
      <c r="O1694" s="158"/>
      <c r="P1694" s="146"/>
      <c r="Q1694" s="157"/>
      <c r="R1694" s="146"/>
      <c r="S1694" s="139" t="s">
        <v>14482</v>
      </c>
      <c r="T1694" s="146"/>
      <c r="Z1694" s="130" t="str">
        <f t="shared" si="27"/>
        <v>20(11)陆凯</v>
      </c>
    </row>
    <row r="1695" ht="19.5" customHeight="1" spans="1:26">
      <c r="A1695" s="138">
        <v>1692</v>
      </c>
      <c r="B1695" s="138" t="s">
        <v>14487</v>
      </c>
      <c r="C1695" s="138" t="s">
        <v>21</v>
      </c>
      <c r="D1695" s="146" t="s">
        <v>466</v>
      </c>
      <c r="E1695" s="214" t="s">
        <v>14488</v>
      </c>
      <c r="F1695" s="214" t="s">
        <v>143</v>
      </c>
      <c r="G1695" s="146">
        <v>14</v>
      </c>
      <c r="H1695" s="214" t="s">
        <v>14489</v>
      </c>
      <c r="I1695" s="214" t="s">
        <v>14490</v>
      </c>
      <c r="J1695" s="146">
        <v>13317785102</v>
      </c>
      <c r="K1695" s="214" t="s">
        <v>27</v>
      </c>
      <c r="L1695" s="158"/>
      <c r="M1695" s="214"/>
      <c r="N1695" s="214"/>
      <c r="O1695" s="158"/>
      <c r="P1695" s="146"/>
      <c r="Q1695" s="214"/>
      <c r="R1695" s="146"/>
      <c r="S1695" s="139" t="s">
        <v>14487</v>
      </c>
      <c r="T1695" s="146"/>
      <c r="Z1695" s="130" t="str">
        <f t="shared" si="27"/>
        <v>20(11)蓝丽萍</v>
      </c>
    </row>
    <row r="1696" ht="19.5" customHeight="1" spans="1:26">
      <c r="A1696" s="138">
        <v>1693</v>
      </c>
      <c r="B1696" s="138" t="s">
        <v>14491</v>
      </c>
      <c r="C1696" s="138" t="s">
        <v>21</v>
      </c>
      <c r="D1696" s="146" t="s">
        <v>466</v>
      </c>
      <c r="E1696" s="146" t="s">
        <v>14492</v>
      </c>
      <c r="F1696" s="214" t="s">
        <v>24</v>
      </c>
      <c r="G1696" s="146">
        <v>17</v>
      </c>
      <c r="H1696" s="214" t="s">
        <v>2689</v>
      </c>
      <c r="I1696" s="214" t="s">
        <v>14493</v>
      </c>
      <c r="J1696" s="146" t="s">
        <v>14494</v>
      </c>
      <c r="K1696" s="214" t="s">
        <v>27</v>
      </c>
      <c r="L1696" s="158"/>
      <c r="M1696" s="214"/>
      <c r="N1696" s="214"/>
      <c r="O1696" s="187"/>
      <c r="P1696" s="146"/>
      <c r="Q1696" s="214"/>
      <c r="R1696" s="146"/>
      <c r="S1696" s="139" t="s">
        <v>14491</v>
      </c>
      <c r="T1696" s="146"/>
      <c r="Z1696" s="130" t="str">
        <f t="shared" si="27"/>
        <v>20(11)李国东</v>
      </c>
    </row>
    <row r="1697" ht="19.5" customHeight="1" spans="1:26">
      <c r="A1697" s="138">
        <v>1694</v>
      </c>
      <c r="B1697" s="138" t="s">
        <v>14495</v>
      </c>
      <c r="C1697" s="138" t="s">
        <v>21</v>
      </c>
      <c r="D1697" s="146" t="s">
        <v>466</v>
      </c>
      <c r="E1697" s="146" t="s">
        <v>14496</v>
      </c>
      <c r="F1697" s="214" t="s">
        <v>143</v>
      </c>
      <c r="G1697" s="146">
        <v>17</v>
      </c>
      <c r="H1697" s="214" t="s">
        <v>18610</v>
      </c>
      <c r="I1697" s="214" t="s">
        <v>14498</v>
      </c>
      <c r="J1697" s="146" t="s">
        <v>14499</v>
      </c>
      <c r="K1697" s="214" t="s">
        <v>27</v>
      </c>
      <c r="L1697" s="158"/>
      <c r="M1697" s="214"/>
      <c r="N1697" s="214"/>
      <c r="O1697" s="158"/>
      <c r="P1697" s="146"/>
      <c r="Q1697" s="214"/>
      <c r="R1697" s="146"/>
      <c r="S1697" s="139" t="s">
        <v>14495</v>
      </c>
      <c r="T1697" s="146"/>
      <c r="Z1697" s="130" t="str">
        <f t="shared" si="27"/>
        <v>20(11)覃金梅</v>
      </c>
    </row>
    <row r="1698" ht="19.5" customHeight="1" spans="1:26">
      <c r="A1698" s="138">
        <v>1695</v>
      </c>
      <c r="B1698" s="138" t="s">
        <v>14500</v>
      </c>
      <c r="C1698" s="138" t="s">
        <v>21</v>
      </c>
      <c r="D1698" s="146" t="s">
        <v>466</v>
      </c>
      <c r="E1698" s="146" t="s">
        <v>14501</v>
      </c>
      <c r="F1698" s="214" t="s">
        <v>24</v>
      </c>
      <c r="G1698" s="146">
        <v>17</v>
      </c>
      <c r="H1698" s="214" t="s">
        <v>18611</v>
      </c>
      <c r="I1698" s="214" t="s">
        <v>14503</v>
      </c>
      <c r="J1698" s="146" t="s">
        <v>14504</v>
      </c>
      <c r="K1698" s="214" t="s">
        <v>27</v>
      </c>
      <c r="L1698" s="158"/>
      <c r="M1698" s="214"/>
      <c r="N1698" s="214"/>
      <c r="O1698" s="158"/>
      <c r="P1698" s="146"/>
      <c r="Q1698" s="214"/>
      <c r="R1698" s="146"/>
      <c r="S1698" s="139" t="s">
        <v>14500</v>
      </c>
      <c r="T1698" s="146"/>
      <c r="Z1698" s="130" t="str">
        <f t="shared" si="27"/>
        <v>20(11)韦国健</v>
      </c>
    </row>
    <row r="1699" ht="19.5" customHeight="1" spans="1:26">
      <c r="A1699" s="138">
        <v>1696</v>
      </c>
      <c r="B1699" s="138" t="s">
        <v>14505</v>
      </c>
      <c r="C1699" s="138" t="s">
        <v>21</v>
      </c>
      <c r="D1699" s="146" t="s">
        <v>466</v>
      </c>
      <c r="E1699" s="146" t="s">
        <v>14506</v>
      </c>
      <c r="F1699" s="214" t="s">
        <v>143</v>
      </c>
      <c r="G1699" s="146">
        <v>16</v>
      </c>
      <c r="H1699" s="214" t="s">
        <v>18612</v>
      </c>
      <c r="I1699" s="214" t="s">
        <v>14508</v>
      </c>
      <c r="J1699" s="146" t="s">
        <v>14509</v>
      </c>
      <c r="K1699" s="214" t="s">
        <v>27</v>
      </c>
      <c r="L1699" s="158"/>
      <c r="M1699" s="214"/>
      <c r="N1699" s="214"/>
      <c r="O1699" s="158"/>
      <c r="P1699" s="146"/>
      <c r="Q1699" s="214"/>
      <c r="R1699" s="146"/>
      <c r="S1699" s="139" t="s">
        <v>14505</v>
      </c>
      <c r="T1699" s="146"/>
      <c r="Z1699" s="130" t="str">
        <f t="shared" si="27"/>
        <v>20(11)韦利凤</v>
      </c>
    </row>
    <row r="1700" ht="19.5" customHeight="1" spans="1:26">
      <c r="A1700" s="138">
        <v>1697</v>
      </c>
      <c r="B1700" s="138" t="s">
        <v>14510</v>
      </c>
      <c r="C1700" s="138" t="s">
        <v>21</v>
      </c>
      <c r="D1700" s="146" t="s">
        <v>466</v>
      </c>
      <c r="E1700" s="146" t="s">
        <v>14511</v>
      </c>
      <c r="F1700" s="214" t="s">
        <v>24</v>
      </c>
      <c r="G1700" s="146">
        <v>16</v>
      </c>
      <c r="H1700" s="214" t="s">
        <v>18613</v>
      </c>
      <c r="I1700" s="214" t="s">
        <v>14513</v>
      </c>
      <c r="J1700" s="146" t="s">
        <v>14514</v>
      </c>
      <c r="K1700" s="214" t="s">
        <v>27</v>
      </c>
      <c r="L1700" s="158"/>
      <c r="M1700" s="214"/>
      <c r="N1700" s="214"/>
      <c r="O1700" s="158"/>
      <c r="P1700" s="146"/>
      <c r="Q1700" s="214"/>
      <c r="R1700" s="146"/>
      <c r="S1700" s="139" t="s">
        <v>14510</v>
      </c>
      <c r="T1700" s="146"/>
      <c r="Z1700" s="130" t="str">
        <f t="shared" si="27"/>
        <v>20(11)吴瑜忠</v>
      </c>
    </row>
    <row r="1701" ht="19.5" customHeight="1" spans="1:26">
      <c r="A1701" s="138">
        <v>1698</v>
      </c>
      <c r="B1701" s="138" t="s">
        <v>14515</v>
      </c>
      <c r="C1701" s="138" t="s">
        <v>18251</v>
      </c>
      <c r="D1701" s="146" t="s">
        <v>466</v>
      </c>
      <c r="E1701" s="146" t="s">
        <v>14516</v>
      </c>
      <c r="F1701" s="214" t="s">
        <v>143</v>
      </c>
      <c r="G1701" s="146">
        <v>17</v>
      </c>
      <c r="H1701" s="214" t="s">
        <v>5909</v>
      </c>
      <c r="I1701" s="214" t="s">
        <v>14517</v>
      </c>
      <c r="J1701" s="146">
        <v>18277820951</v>
      </c>
      <c r="K1701" s="214" t="s">
        <v>27</v>
      </c>
      <c r="L1701" s="158">
        <v>44394</v>
      </c>
      <c r="M1701" s="214" t="s">
        <v>2172</v>
      </c>
      <c r="N1701" s="214" t="s">
        <v>30</v>
      </c>
      <c r="O1701" s="158"/>
      <c r="P1701" s="146"/>
      <c r="Q1701" s="214" t="s">
        <v>30</v>
      </c>
      <c r="R1701" s="146" t="s">
        <v>14518</v>
      </c>
      <c r="S1701" s="139" t="s">
        <v>14515</v>
      </c>
      <c r="T1701" s="146" t="s">
        <v>18614</v>
      </c>
      <c r="Z1701" s="130" t="str">
        <f t="shared" si="27"/>
        <v>20(11)蓝秋娥</v>
      </c>
    </row>
    <row r="1702" ht="19.5" customHeight="1" spans="1:26">
      <c r="A1702" s="138">
        <v>1699</v>
      </c>
      <c r="B1702" s="138" t="s">
        <v>14519</v>
      </c>
      <c r="C1702" s="138" t="s">
        <v>21</v>
      </c>
      <c r="D1702" s="146" t="s">
        <v>466</v>
      </c>
      <c r="E1702" s="146" t="s">
        <v>14520</v>
      </c>
      <c r="F1702" s="214" t="s">
        <v>24</v>
      </c>
      <c r="G1702" s="146">
        <v>17</v>
      </c>
      <c r="H1702" s="214" t="s">
        <v>14521</v>
      </c>
      <c r="I1702" s="214" t="s">
        <v>13606</v>
      </c>
      <c r="J1702" s="146" t="s">
        <v>14522</v>
      </c>
      <c r="K1702" s="214" t="s">
        <v>27</v>
      </c>
      <c r="L1702" s="158"/>
      <c r="M1702" s="214"/>
      <c r="N1702" s="214"/>
      <c r="O1702" s="158"/>
      <c r="P1702" s="146"/>
      <c r="Q1702" s="214"/>
      <c r="R1702" s="146"/>
      <c r="S1702" s="139" t="s">
        <v>14519</v>
      </c>
      <c r="T1702" s="146" t="s">
        <v>18615</v>
      </c>
      <c r="Z1702" s="130" t="str">
        <f t="shared" si="27"/>
        <v>20(11)蓝文雷</v>
      </c>
    </row>
    <row r="1703" ht="19.5" customHeight="1" spans="1:26">
      <c r="A1703" s="138">
        <v>1700</v>
      </c>
      <c r="B1703" s="138" t="s">
        <v>14523</v>
      </c>
      <c r="C1703" s="138" t="s">
        <v>21</v>
      </c>
      <c r="D1703" s="146" t="s">
        <v>466</v>
      </c>
      <c r="E1703" s="146" t="s">
        <v>14524</v>
      </c>
      <c r="F1703" s="214" t="s">
        <v>24</v>
      </c>
      <c r="G1703" s="146">
        <v>15</v>
      </c>
      <c r="H1703" s="214" t="s">
        <v>18616</v>
      </c>
      <c r="I1703" s="214" t="s">
        <v>14525</v>
      </c>
      <c r="J1703" s="146">
        <v>18178892540</v>
      </c>
      <c r="K1703" s="214" t="s">
        <v>27</v>
      </c>
      <c r="L1703" s="187"/>
      <c r="M1703" s="214"/>
      <c r="N1703" s="214"/>
      <c r="O1703" s="187"/>
      <c r="P1703" s="214"/>
      <c r="Q1703" s="214"/>
      <c r="R1703" s="146"/>
      <c r="S1703" s="139" t="s">
        <v>14523</v>
      </c>
      <c r="T1703" s="146"/>
      <c r="Z1703" s="130" t="str">
        <f t="shared" si="27"/>
        <v>20(11)梁怀璘</v>
      </c>
    </row>
    <row r="1704" ht="19.5" customHeight="1" spans="1:26">
      <c r="A1704" s="138">
        <v>1701</v>
      </c>
      <c r="B1704" s="138" t="s">
        <v>14526</v>
      </c>
      <c r="C1704" s="138" t="s">
        <v>21</v>
      </c>
      <c r="D1704" s="146" t="s">
        <v>466</v>
      </c>
      <c r="E1704" s="146" t="s">
        <v>14527</v>
      </c>
      <c r="F1704" s="214" t="s">
        <v>143</v>
      </c>
      <c r="G1704" s="146">
        <v>17</v>
      </c>
      <c r="H1704" s="214" t="s">
        <v>9192</v>
      </c>
      <c r="I1704" s="214" t="s">
        <v>14528</v>
      </c>
      <c r="J1704" s="146">
        <v>18077824228</v>
      </c>
      <c r="K1704" s="214" t="s">
        <v>27</v>
      </c>
      <c r="L1704" s="158"/>
      <c r="M1704" s="214"/>
      <c r="N1704" s="214"/>
      <c r="O1704" s="158"/>
      <c r="P1704" s="146"/>
      <c r="Q1704" s="214"/>
      <c r="R1704" s="146"/>
      <c r="S1704" s="139" t="s">
        <v>14526</v>
      </c>
      <c r="T1704" s="146"/>
      <c r="Z1704" s="130" t="str">
        <f t="shared" si="27"/>
        <v>20(11)蒙晓微</v>
      </c>
    </row>
    <row r="1705" ht="19.5" customHeight="1" spans="1:26">
      <c r="A1705" s="138">
        <v>1702</v>
      </c>
      <c r="B1705" s="138" t="s">
        <v>14529</v>
      </c>
      <c r="C1705" s="138" t="s">
        <v>21</v>
      </c>
      <c r="D1705" s="146" t="s">
        <v>466</v>
      </c>
      <c r="E1705" s="146" t="s">
        <v>14530</v>
      </c>
      <c r="F1705" s="146" t="s">
        <v>24</v>
      </c>
      <c r="G1705" s="146">
        <v>12</v>
      </c>
      <c r="H1705" s="146" t="s">
        <v>14531</v>
      </c>
      <c r="I1705" s="146" t="s">
        <v>14532</v>
      </c>
      <c r="J1705" s="146" t="s">
        <v>14533</v>
      </c>
      <c r="K1705" s="146" t="s">
        <v>27</v>
      </c>
      <c r="L1705" s="158"/>
      <c r="M1705" s="146"/>
      <c r="N1705" s="146"/>
      <c r="O1705" s="158"/>
      <c r="P1705" s="146"/>
      <c r="Q1705" s="214"/>
      <c r="R1705" s="146"/>
      <c r="S1705" s="139" t="s">
        <v>14529</v>
      </c>
      <c r="T1705" s="146"/>
      <c r="Z1705" s="130" t="str">
        <f t="shared" si="27"/>
        <v>20(11)蒙信康</v>
      </c>
    </row>
    <row r="1706" ht="19.5" customHeight="1" spans="1:26">
      <c r="A1706" s="138">
        <v>1703</v>
      </c>
      <c r="B1706" s="138" t="s">
        <v>14534</v>
      </c>
      <c r="C1706" s="138" t="s">
        <v>21</v>
      </c>
      <c r="D1706" s="146" t="s">
        <v>466</v>
      </c>
      <c r="E1706" s="146" t="s">
        <v>14535</v>
      </c>
      <c r="F1706" s="214" t="s">
        <v>143</v>
      </c>
      <c r="G1706" s="146">
        <v>16</v>
      </c>
      <c r="H1706" s="214" t="s">
        <v>18617</v>
      </c>
      <c r="I1706" s="214" t="s">
        <v>14537</v>
      </c>
      <c r="J1706" s="146">
        <v>13768280137</v>
      </c>
      <c r="K1706" s="214" t="s">
        <v>27</v>
      </c>
      <c r="L1706" s="158"/>
      <c r="M1706" s="214"/>
      <c r="N1706" s="214"/>
      <c r="O1706" s="187"/>
      <c r="P1706" s="146"/>
      <c r="Q1706" s="214"/>
      <c r="R1706" s="146"/>
      <c r="S1706" s="139" t="s">
        <v>14534</v>
      </c>
      <c r="T1706" s="146"/>
      <c r="Z1706" s="130" t="str">
        <f t="shared" si="27"/>
        <v>20(11)覃金倩</v>
      </c>
    </row>
    <row r="1707" ht="19.5" customHeight="1" spans="1:26">
      <c r="A1707" s="138">
        <v>1704</v>
      </c>
      <c r="B1707" s="138" t="s">
        <v>14540</v>
      </c>
      <c r="C1707" s="138" t="s">
        <v>21</v>
      </c>
      <c r="D1707" s="146" t="s">
        <v>466</v>
      </c>
      <c r="E1707" s="146" t="s">
        <v>14541</v>
      </c>
      <c r="F1707" s="214" t="s">
        <v>24</v>
      </c>
      <c r="G1707" s="146">
        <v>16</v>
      </c>
      <c r="H1707" s="214" t="s">
        <v>14542</v>
      </c>
      <c r="I1707" s="214" t="s">
        <v>14543</v>
      </c>
      <c r="J1707" s="146">
        <v>15113379184</v>
      </c>
      <c r="K1707" s="214" t="s">
        <v>27</v>
      </c>
      <c r="L1707" s="158"/>
      <c r="M1707" s="214"/>
      <c r="N1707" s="214"/>
      <c r="O1707" s="158"/>
      <c r="P1707" s="146"/>
      <c r="Q1707" s="146"/>
      <c r="R1707" s="146"/>
      <c r="S1707" s="139" t="s">
        <v>14540</v>
      </c>
      <c r="T1707" s="146"/>
      <c r="Z1707" s="130" t="str">
        <f t="shared" si="27"/>
        <v>20(11)韦哲</v>
      </c>
    </row>
    <row r="1708" ht="19.5" customHeight="1" spans="1:26">
      <c r="A1708" s="138">
        <v>1705</v>
      </c>
      <c r="B1708" s="138" t="s">
        <v>14544</v>
      </c>
      <c r="C1708" s="138" t="s">
        <v>21</v>
      </c>
      <c r="D1708" s="146" t="s">
        <v>466</v>
      </c>
      <c r="E1708" s="146" t="s">
        <v>14545</v>
      </c>
      <c r="F1708" s="214" t="s">
        <v>143</v>
      </c>
      <c r="G1708" s="146">
        <v>17</v>
      </c>
      <c r="H1708" s="214" t="s">
        <v>14546</v>
      </c>
      <c r="I1708" s="214" t="s">
        <v>14547</v>
      </c>
      <c r="J1708" s="146" t="s">
        <v>14548</v>
      </c>
      <c r="K1708" s="214" t="s">
        <v>27</v>
      </c>
      <c r="L1708" s="158"/>
      <c r="M1708" s="214"/>
      <c r="N1708" s="214"/>
      <c r="O1708" s="158"/>
      <c r="P1708" s="146"/>
      <c r="Q1708" s="214"/>
      <c r="R1708" s="146"/>
      <c r="S1708" s="139" t="s">
        <v>14544</v>
      </c>
      <c r="T1708" s="146"/>
      <c r="Z1708" s="130" t="str">
        <f t="shared" si="27"/>
        <v>20(11)卢清谊</v>
      </c>
    </row>
    <row r="1709" ht="19.5" customHeight="1" spans="1:26">
      <c r="A1709" s="138">
        <v>1706</v>
      </c>
      <c r="B1709" s="138" t="s">
        <v>14553</v>
      </c>
      <c r="C1709" s="138" t="s">
        <v>21</v>
      </c>
      <c r="D1709" s="146" t="s">
        <v>466</v>
      </c>
      <c r="E1709" s="146" t="s">
        <v>14554</v>
      </c>
      <c r="F1709" s="214" t="s">
        <v>143</v>
      </c>
      <c r="G1709" s="146">
        <v>17</v>
      </c>
      <c r="H1709" s="214" t="s">
        <v>7998</v>
      </c>
      <c r="I1709" s="214" t="s">
        <v>1836</v>
      </c>
      <c r="J1709" s="146" t="s">
        <v>14555</v>
      </c>
      <c r="K1709" s="214" t="s">
        <v>27</v>
      </c>
      <c r="L1709" s="158">
        <v>44397</v>
      </c>
      <c r="M1709" s="214" t="s">
        <v>1273</v>
      </c>
      <c r="N1709" s="214"/>
      <c r="O1709" s="158"/>
      <c r="P1709" s="146"/>
      <c r="Q1709" s="214"/>
      <c r="R1709" s="146"/>
      <c r="S1709" s="139" t="s">
        <v>14553</v>
      </c>
      <c r="T1709" s="146"/>
      <c r="Z1709" s="130" t="str">
        <f t="shared" si="27"/>
        <v>20(11)蒙星秀</v>
      </c>
    </row>
    <row r="1710" ht="19.5" customHeight="1" spans="1:26">
      <c r="A1710" s="138">
        <v>1707</v>
      </c>
      <c r="B1710" s="138" t="s">
        <v>14556</v>
      </c>
      <c r="C1710" s="138" t="s">
        <v>21</v>
      </c>
      <c r="D1710" s="146" t="s">
        <v>466</v>
      </c>
      <c r="E1710" s="146" t="s">
        <v>14557</v>
      </c>
      <c r="F1710" s="214" t="s">
        <v>143</v>
      </c>
      <c r="G1710" s="146">
        <v>16</v>
      </c>
      <c r="H1710" s="214" t="s">
        <v>18618</v>
      </c>
      <c r="I1710" s="214" t="s">
        <v>14559</v>
      </c>
      <c r="J1710" s="146">
        <v>13807783728</v>
      </c>
      <c r="K1710" s="214" t="s">
        <v>27</v>
      </c>
      <c r="L1710" s="158"/>
      <c r="M1710" s="214"/>
      <c r="N1710" s="214"/>
      <c r="O1710" s="187"/>
      <c r="P1710" s="146"/>
      <c r="Q1710" s="146"/>
      <c r="R1710" s="146"/>
      <c r="S1710" s="139" t="s">
        <v>14556</v>
      </c>
      <c r="T1710" s="146"/>
      <c r="Z1710" s="130" t="str">
        <f t="shared" si="27"/>
        <v>20(11)莫馥因</v>
      </c>
    </row>
    <row r="1711" ht="19.5" customHeight="1" spans="1:26">
      <c r="A1711" s="138">
        <v>1708</v>
      </c>
      <c r="B1711" s="138" t="s">
        <v>14560</v>
      </c>
      <c r="C1711" s="138" t="s">
        <v>21</v>
      </c>
      <c r="D1711" s="146" t="s">
        <v>466</v>
      </c>
      <c r="E1711" s="146" t="s">
        <v>14561</v>
      </c>
      <c r="F1711" s="214" t="s">
        <v>24</v>
      </c>
      <c r="G1711" s="146">
        <v>16</v>
      </c>
      <c r="H1711" s="214" t="s">
        <v>14562</v>
      </c>
      <c r="I1711" s="214" t="s">
        <v>14563</v>
      </c>
      <c r="J1711" s="146">
        <v>19127176768</v>
      </c>
      <c r="K1711" s="214" t="s">
        <v>27</v>
      </c>
      <c r="L1711" s="158"/>
      <c r="M1711" s="214"/>
      <c r="N1711" s="214"/>
      <c r="O1711" s="158"/>
      <c r="P1711" s="146"/>
      <c r="Q1711" s="214"/>
      <c r="R1711" s="146"/>
      <c r="S1711" s="139" t="s">
        <v>14560</v>
      </c>
      <c r="T1711" s="146"/>
      <c r="Z1711" s="130" t="str">
        <f t="shared" si="27"/>
        <v>20(11)韦昊</v>
      </c>
    </row>
    <row r="1712" ht="19.5" customHeight="1" spans="1:26">
      <c r="A1712" s="138">
        <v>1709</v>
      </c>
      <c r="B1712" s="138" t="s">
        <v>14564</v>
      </c>
      <c r="C1712" s="138" t="s">
        <v>21</v>
      </c>
      <c r="D1712" s="146" t="s">
        <v>466</v>
      </c>
      <c r="E1712" s="146" t="s">
        <v>14565</v>
      </c>
      <c r="F1712" s="214" t="s">
        <v>143</v>
      </c>
      <c r="G1712" s="146">
        <v>16</v>
      </c>
      <c r="H1712" s="214" t="s">
        <v>11311</v>
      </c>
      <c r="I1712" s="214" t="s">
        <v>14566</v>
      </c>
      <c r="J1712" s="146" t="s">
        <v>14567</v>
      </c>
      <c r="K1712" s="214" t="s">
        <v>27</v>
      </c>
      <c r="L1712" s="187"/>
      <c r="M1712" s="214"/>
      <c r="N1712" s="214"/>
      <c r="O1712" s="158"/>
      <c r="P1712" s="146"/>
      <c r="Q1712" s="214"/>
      <c r="R1712" s="146"/>
      <c r="S1712" s="139" t="s">
        <v>14564</v>
      </c>
      <c r="T1712" s="146"/>
      <c r="Z1712" s="130" t="str">
        <f t="shared" si="27"/>
        <v>20(11)韦璐</v>
      </c>
    </row>
    <row r="1713" ht="19.5" customHeight="1" spans="1:26">
      <c r="A1713" s="138">
        <v>1710</v>
      </c>
      <c r="B1713" s="138" t="s">
        <v>14568</v>
      </c>
      <c r="C1713" s="138" t="s">
        <v>21</v>
      </c>
      <c r="D1713" s="146" t="s">
        <v>466</v>
      </c>
      <c r="E1713" s="214" t="s">
        <v>14569</v>
      </c>
      <c r="F1713" s="214" t="s">
        <v>143</v>
      </c>
      <c r="G1713" s="146">
        <v>17</v>
      </c>
      <c r="H1713" s="214" t="s">
        <v>14570</v>
      </c>
      <c r="I1713" s="214" t="s">
        <v>14571</v>
      </c>
      <c r="J1713" s="146" t="s">
        <v>14572</v>
      </c>
      <c r="K1713" s="214" t="s">
        <v>27</v>
      </c>
      <c r="L1713" s="158"/>
      <c r="M1713" s="214"/>
      <c r="N1713" s="214"/>
      <c r="O1713" s="158"/>
      <c r="P1713" s="146"/>
      <c r="Q1713" s="214"/>
      <c r="R1713" s="146"/>
      <c r="S1713" s="139" t="s">
        <v>14568</v>
      </c>
      <c r="T1713" s="146"/>
      <c r="Z1713" s="130" t="str">
        <f t="shared" si="27"/>
        <v>20(11)韦清萍</v>
      </c>
    </row>
    <row r="1714" ht="19.5" customHeight="1" spans="1:26">
      <c r="A1714" s="138">
        <v>1711</v>
      </c>
      <c r="B1714" s="138" t="s">
        <v>14573</v>
      </c>
      <c r="C1714" s="138" t="s">
        <v>21</v>
      </c>
      <c r="D1714" s="146" t="s">
        <v>466</v>
      </c>
      <c r="E1714" s="146" t="s">
        <v>14574</v>
      </c>
      <c r="F1714" s="214" t="s">
        <v>143</v>
      </c>
      <c r="G1714" s="146">
        <v>15</v>
      </c>
      <c r="H1714" s="214" t="s">
        <v>14575</v>
      </c>
      <c r="I1714" s="214" t="s">
        <v>14576</v>
      </c>
      <c r="J1714" s="146">
        <v>18776877351</v>
      </c>
      <c r="K1714" s="214" t="s">
        <v>27</v>
      </c>
      <c r="L1714" s="158"/>
      <c r="M1714" s="214"/>
      <c r="N1714" s="214"/>
      <c r="O1714" s="158"/>
      <c r="P1714" s="146"/>
      <c r="Q1714" s="214"/>
      <c r="R1714" s="146"/>
      <c r="S1714" s="139" t="s">
        <v>14573</v>
      </c>
      <c r="T1714" s="146"/>
      <c r="Z1714" s="130" t="str">
        <f t="shared" si="27"/>
        <v>20(11)蓝利秋</v>
      </c>
    </row>
    <row r="1715" ht="19.5" customHeight="1" spans="1:26">
      <c r="A1715" s="138">
        <v>1712</v>
      </c>
      <c r="B1715" s="138" t="s">
        <v>10664</v>
      </c>
      <c r="C1715" s="138" t="s">
        <v>21</v>
      </c>
      <c r="D1715" s="146" t="s">
        <v>466</v>
      </c>
      <c r="E1715" s="214" t="s">
        <v>10665</v>
      </c>
      <c r="F1715" s="214" t="s">
        <v>24</v>
      </c>
      <c r="G1715" s="146">
        <v>17</v>
      </c>
      <c r="H1715" s="214" t="s">
        <v>1750</v>
      </c>
      <c r="I1715" s="214" t="s">
        <v>14579</v>
      </c>
      <c r="J1715" s="146">
        <v>18077883857</v>
      </c>
      <c r="K1715" s="214" t="s">
        <v>27</v>
      </c>
      <c r="L1715" s="158"/>
      <c r="M1715" s="214"/>
      <c r="N1715" s="214"/>
      <c r="O1715" s="158"/>
      <c r="P1715" s="146"/>
      <c r="Q1715" s="214"/>
      <c r="R1715" s="146"/>
      <c r="S1715" s="139" t="s">
        <v>10664</v>
      </c>
      <c r="T1715" s="146"/>
      <c r="Z1715" s="130" t="str">
        <f t="shared" si="27"/>
        <v>20(11)蓝云</v>
      </c>
    </row>
    <row r="1716" ht="19.5" customHeight="1" spans="1:26">
      <c r="A1716" s="138">
        <v>1713</v>
      </c>
      <c r="B1716" s="138" t="s">
        <v>14580</v>
      </c>
      <c r="C1716" s="138" t="s">
        <v>18251</v>
      </c>
      <c r="D1716" s="146" t="s">
        <v>466</v>
      </c>
      <c r="E1716" s="214" t="s">
        <v>14581</v>
      </c>
      <c r="F1716" s="214" t="s">
        <v>24</v>
      </c>
      <c r="G1716" s="146">
        <v>15</v>
      </c>
      <c r="H1716" s="214" t="s">
        <v>18619</v>
      </c>
      <c r="I1716" s="214" t="s">
        <v>14582</v>
      </c>
      <c r="J1716" s="146" t="s">
        <v>14583</v>
      </c>
      <c r="K1716" s="214" t="s">
        <v>27</v>
      </c>
      <c r="L1716" s="158"/>
      <c r="M1716" s="214"/>
      <c r="N1716" s="214"/>
      <c r="O1716" s="158"/>
      <c r="P1716" s="146"/>
      <c r="Q1716" s="214"/>
      <c r="R1716" s="146"/>
      <c r="S1716" s="139" t="s">
        <v>14580</v>
      </c>
      <c r="T1716" s="146"/>
      <c r="Z1716" s="130" t="str">
        <f t="shared" si="27"/>
        <v>20(11)覃俊毅</v>
      </c>
    </row>
    <row r="1717" ht="19.5" customHeight="1" spans="1:26">
      <c r="A1717" s="138">
        <v>1714</v>
      </c>
      <c r="B1717" s="138" t="s">
        <v>14584</v>
      </c>
      <c r="C1717" s="138" t="s">
        <v>21</v>
      </c>
      <c r="D1717" s="146" t="s">
        <v>466</v>
      </c>
      <c r="E1717" s="146" t="s">
        <v>14585</v>
      </c>
      <c r="F1717" s="214" t="s">
        <v>24</v>
      </c>
      <c r="G1717" s="146">
        <v>17</v>
      </c>
      <c r="H1717" s="214" t="s">
        <v>18620</v>
      </c>
      <c r="I1717" s="214" t="s">
        <v>14587</v>
      </c>
      <c r="J1717" s="146" t="s">
        <v>14588</v>
      </c>
      <c r="K1717" s="214" t="s">
        <v>30</v>
      </c>
      <c r="L1717" s="187"/>
      <c r="M1717" s="214"/>
      <c r="N1717" s="214"/>
      <c r="O1717" s="158"/>
      <c r="P1717" s="146"/>
      <c r="Q1717" s="214"/>
      <c r="R1717" s="146"/>
      <c r="S1717" s="139" t="s">
        <v>14584</v>
      </c>
      <c r="T1717" s="146" t="s">
        <v>18621</v>
      </c>
      <c r="Z1717" s="130" t="str">
        <f t="shared" si="27"/>
        <v>20(11)覃明哲</v>
      </c>
    </row>
    <row r="1718" ht="19.5" customHeight="1" spans="1:26">
      <c r="A1718" s="138">
        <v>1715</v>
      </c>
      <c r="B1718" s="138" t="s">
        <v>14594</v>
      </c>
      <c r="C1718" s="138" t="s">
        <v>21</v>
      </c>
      <c r="D1718" s="146" t="s">
        <v>466</v>
      </c>
      <c r="E1718" s="146" t="s">
        <v>14595</v>
      </c>
      <c r="F1718" s="214" t="s">
        <v>24</v>
      </c>
      <c r="G1718" s="146">
        <v>16</v>
      </c>
      <c r="H1718" s="214" t="s">
        <v>14596</v>
      </c>
      <c r="I1718" s="214" t="s">
        <v>403</v>
      </c>
      <c r="J1718" s="146">
        <v>18219019218</v>
      </c>
      <c r="K1718" s="214" t="s">
        <v>27</v>
      </c>
      <c r="L1718" s="158"/>
      <c r="M1718" s="146"/>
      <c r="N1718" s="146"/>
      <c r="O1718" s="158"/>
      <c r="P1718" s="146"/>
      <c r="Q1718" s="146"/>
      <c r="R1718" s="146"/>
      <c r="S1718" s="139" t="s">
        <v>14594</v>
      </c>
      <c r="T1718" s="146"/>
      <c r="Z1718" s="130" t="str">
        <f t="shared" si="27"/>
        <v>20(11)韦力思</v>
      </c>
    </row>
    <row r="1719" ht="19.5" customHeight="1" spans="1:26">
      <c r="A1719" s="138">
        <v>1716</v>
      </c>
      <c r="B1719" s="138" t="s">
        <v>8987</v>
      </c>
      <c r="C1719" s="138" t="s">
        <v>21</v>
      </c>
      <c r="D1719" s="146" t="s">
        <v>466</v>
      </c>
      <c r="E1719" s="146" t="s">
        <v>946</v>
      </c>
      <c r="F1719" s="214" t="s">
        <v>24</v>
      </c>
      <c r="G1719" s="146">
        <v>16</v>
      </c>
      <c r="H1719" s="214" t="s">
        <v>18622</v>
      </c>
      <c r="I1719" s="214" t="s">
        <v>14603</v>
      </c>
      <c r="J1719" s="146">
        <v>19977899221</v>
      </c>
      <c r="K1719" s="214" t="s">
        <v>27</v>
      </c>
      <c r="L1719" s="158"/>
      <c r="M1719" s="214"/>
      <c r="N1719" s="214"/>
      <c r="O1719" s="187"/>
      <c r="P1719" s="214"/>
      <c r="Q1719" s="214"/>
      <c r="R1719" s="146"/>
      <c r="S1719" s="139" t="s">
        <v>8987</v>
      </c>
      <c r="T1719" s="146"/>
      <c r="Z1719" s="130" t="str">
        <f t="shared" si="27"/>
        <v>20(11)韦江涛</v>
      </c>
    </row>
    <row r="1720" ht="19.5" customHeight="1" spans="1:26">
      <c r="A1720" s="138">
        <v>1717</v>
      </c>
      <c r="B1720" s="138" t="s">
        <v>10197</v>
      </c>
      <c r="C1720" s="138" t="s">
        <v>21</v>
      </c>
      <c r="D1720" s="146" t="s">
        <v>466</v>
      </c>
      <c r="E1720" s="146" t="s">
        <v>10198</v>
      </c>
      <c r="F1720" s="214" t="s">
        <v>24</v>
      </c>
      <c r="G1720" s="146">
        <v>16</v>
      </c>
      <c r="H1720" s="214" t="s">
        <v>14605</v>
      </c>
      <c r="I1720" s="214" t="s">
        <v>14606</v>
      </c>
      <c r="J1720" s="146">
        <v>18807880862</v>
      </c>
      <c r="K1720" s="214" t="s">
        <v>27</v>
      </c>
      <c r="L1720" s="158">
        <v>44399</v>
      </c>
      <c r="M1720" s="214" t="s">
        <v>2172</v>
      </c>
      <c r="N1720" s="214" t="s">
        <v>30</v>
      </c>
      <c r="O1720" s="187"/>
      <c r="P1720" s="146"/>
      <c r="Q1720" s="214" t="s">
        <v>30</v>
      </c>
      <c r="R1720" s="146"/>
      <c r="S1720" s="139" t="s">
        <v>10197</v>
      </c>
      <c r="T1720" s="146"/>
      <c r="Z1720" s="130" t="str">
        <f t="shared" si="27"/>
        <v>20(11)覃宝</v>
      </c>
    </row>
    <row r="1721" ht="19.5" customHeight="1" spans="1:26">
      <c r="A1721" s="138">
        <v>1718</v>
      </c>
      <c r="B1721" s="138" t="s">
        <v>14607</v>
      </c>
      <c r="C1721" s="138" t="s">
        <v>21</v>
      </c>
      <c r="D1721" s="146" t="s">
        <v>466</v>
      </c>
      <c r="E1721" s="146" t="s">
        <v>14608</v>
      </c>
      <c r="F1721" s="214" t="s">
        <v>143</v>
      </c>
      <c r="G1721" s="146">
        <v>16</v>
      </c>
      <c r="H1721" s="214" t="s">
        <v>18623</v>
      </c>
      <c r="I1721" s="214" t="s">
        <v>14610</v>
      </c>
      <c r="J1721" s="146" t="s">
        <v>14611</v>
      </c>
      <c r="K1721" s="214" t="s">
        <v>27</v>
      </c>
      <c r="L1721" s="158"/>
      <c r="M1721" s="214"/>
      <c r="N1721" s="214"/>
      <c r="O1721" s="187"/>
      <c r="P1721" s="214"/>
      <c r="Q1721" s="214"/>
      <c r="R1721" s="146"/>
      <c r="S1721" s="139" t="s">
        <v>14607</v>
      </c>
      <c r="T1721" s="146"/>
      <c r="Z1721" s="130" t="str">
        <f t="shared" si="27"/>
        <v>20(11)徐琳</v>
      </c>
    </row>
    <row r="1722" ht="19.5" customHeight="1" spans="1:26">
      <c r="A1722" s="138">
        <v>1719</v>
      </c>
      <c r="B1722" s="138" t="s">
        <v>14612</v>
      </c>
      <c r="C1722" s="138" t="s">
        <v>18251</v>
      </c>
      <c r="D1722" s="146" t="s">
        <v>471</v>
      </c>
      <c r="E1722" s="146" t="s">
        <v>14613</v>
      </c>
      <c r="F1722" s="214" t="s">
        <v>143</v>
      </c>
      <c r="G1722" s="146">
        <v>16</v>
      </c>
      <c r="H1722" s="214" t="s">
        <v>10976</v>
      </c>
      <c r="I1722" s="214" t="s">
        <v>14614</v>
      </c>
      <c r="J1722" s="146" t="s">
        <v>14615</v>
      </c>
      <c r="K1722" s="214" t="s">
        <v>27</v>
      </c>
      <c r="L1722" s="158">
        <v>44401</v>
      </c>
      <c r="M1722" s="214" t="s">
        <v>2747</v>
      </c>
      <c r="N1722" s="214" t="s">
        <v>30</v>
      </c>
      <c r="O1722" s="187"/>
      <c r="P1722" s="146"/>
      <c r="Q1722" s="214" t="s">
        <v>30</v>
      </c>
      <c r="R1722" s="146"/>
      <c r="S1722" s="139" t="s">
        <v>14612</v>
      </c>
      <c r="T1722" s="146"/>
      <c r="Z1722" s="130" t="str">
        <f t="shared" si="27"/>
        <v>20(12)班雅婷</v>
      </c>
    </row>
    <row r="1723" ht="19.5" customHeight="1" spans="1:26">
      <c r="A1723" s="138">
        <v>1720</v>
      </c>
      <c r="B1723" s="138" t="s">
        <v>14616</v>
      </c>
      <c r="C1723" s="138" t="s">
        <v>21</v>
      </c>
      <c r="D1723" s="146" t="s">
        <v>471</v>
      </c>
      <c r="E1723" s="146" t="s">
        <v>14617</v>
      </c>
      <c r="F1723" s="214" t="s">
        <v>143</v>
      </c>
      <c r="G1723" s="146">
        <v>16</v>
      </c>
      <c r="H1723" s="214" t="s">
        <v>18624</v>
      </c>
      <c r="I1723" s="214" t="s">
        <v>14619</v>
      </c>
      <c r="J1723" s="146" t="s">
        <v>14620</v>
      </c>
      <c r="K1723" s="214" t="s">
        <v>30</v>
      </c>
      <c r="L1723" s="158"/>
      <c r="M1723" s="214"/>
      <c r="N1723" s="214"/>
      <c r="O1723" s="187"/>
      <c r="P1723" s="146"/>
      <c r="Q1723" s="214"/>
      <c r="R1723" s="146" t="s">
        <v>14621</v>
      </c>
      <c r="S1723" s="139" t="s">
        <v>14616</v>
      </c>
      <c r="T1723" s="146"/>
      <c r="Z1723" s="130" t="str">
        <f t="shared" si="27"/>
        <v>20(12)侯彩银</v>
      </c>
    </row>
    <row r="1724" ht="19.5" customHeight="1" spans="1:26">
      <c r="A1724" s="138">
        <v>1721</v>
      </c>
      <c r="B1724" s="138" t="s">
        <v>14626</v>
      </c>
      <c r="C1724" s="138" t="s">
        <v>21</v>
      </c>
      <c r="D1724" s="146" t="s">
        <v>471</v>
      </c>
      <c r="E1724" s="146" t="s">
        <v>14627</v>
      </c>
      <c r="F1724" s="214" t="s">
        <v>143</v>
      </c>
      <c r="G1724" s="146">
        <v>17</v>
      </c>
      <c r="H1724" s="214" t="s">
        <v>18625</v>
      </c>
      <c r="I1724" s="214" t="s">
        <v>14629</v>
      </c>
      <c r="J1724" s="146" t="s">
        <v>14630</v>
      </c>
      <c r="K1724" s="214" t="s">
        <v>27</v>
      </c>
      <c r="L1724" s="158">
        <v>44395</v>
      </c>
      <c r="M1724" s="146" t="s">
        <v>2172</v>
      </c>
      <c r="N1724" s="146" t="s">
        <v>30</v>
      </c>
      <c r="O1724" s="158"/>
      <c r="P1724" s="146"/>
      <c r="Q1724" s="146" t="s">
        <v>30</v>
      </c>
      <c r="R1724" s="146"/>
      <c r="S1724" s="139" t="s">
        <v>14626</v>
      </c>
      <c r="T1724" s="146"/>
      <c r="Z1724" s="130" t="str">
        <f t="shared" si="27"/>
        <v>20(12)黄熙雯</v>
      </c>
    </row>
    <row r="1725" ht="19.5" customHeight="1" spans="1:26">
      <c r="A1725" s="138">
        <v>1722</v>
      </c>
      <c r="B1725" s="138" t="s">
        <v>14631</v>
      </c>
      <c r="C1725" s="138" t="s">
        <v>21</v>
      </c>
      <c r="D1725" s="146" t="s">
        <v>471</v>
      </c>
      <c r="E1725" s="146" t="s">
        <v>14632</v>
      </c>
      <c r="F1725" s="214" t="s">
        <v>24</v>
      </c>
      <c r="G1725" s="146">
        <v>17</v>
      </c>
      <c r="H1725" s="214" t="s">
        <v>6714</v>
      </c>
      <c r="I1725" s="214" t="s">
        <v>11617</v>
      </c>
      <c r="J1725" s="146">
        <v>13737465580</v>
      </c>
      <c r="K1725" s="214" t="s">
        <v>27</v>
      </c>
      <c r="L1725" s="158">
        <v>44395</v>
      </c>
      <c r="M1725" s="214" t="s">
        <v>14633</v>
      </c>
      <c r="N1725" s="214"/>
      <c r="O1725" s="187"/>
      <c r="P1725" s="146"/>
      <c r="Q1725" s="146"/>
      <c r="R1725" s="146"/>
      <c r="S1725" s="139" t="s">
        <v>14631</v>
      </c>
      <c r="T1725" s="146"/>
      <c r="Z1725" s="130" t="str">
        <f t="shared" si="27"/>
        <v>20(12)黄勇政</v>
      </c>
    </row>
    <row r="1726" ht="19.5" customHeight="1" spans="1:26">
      <c r="A1726" s="138">
        <v>1723</v>
      </c>
      <c r="B1726" s="138" t="s">
        <v>14634</v>
      </c>
      <c r="C1726" s="138" t="s">
        <v>21</v>
      </c>
      <c r="D1726" s="146" t="s">
        <v>471</v>
      </c>
      <c r="E1726" s="146" t="s">
        <v>14635</v>
      </c>
      <c r="F1726" s="214" t="s">
        <v>24</v>
      </c>
      <c r="G1726" s="146">
        <v>15</v>
      </c>
      <c r="H1726" s="214" t="s">
        <v>14636</v>
      </c>
      <c r="I1726" s="214" t="s">
        <v>14637</v>
      </c>
      <c r="J1726" s="146">
        <v>15878822342</v>
      </c>
      <c r="K1726" s="214" t="s">
        <v>27</v>
      </c>
      <c r="L1726" s="158">
        <v>44394</v>
      </c>
      <c r="M1726" s="214" t="s">
        <v>14638</v>
      </c>
      <c r="N1726" s="139" t="s">
        <v>27</v>
      </c>
      <c r="O1726" s="187">
        <v>44415</v>
      </c>
      <c r="P1726" s="146" t="s">
        <v>14638</v>
      </c>
      <c r="Q1726" s="214" t="s">
        <v>30</v>
      </c>
      <c r="R1726" s="146"/>
      <c r="S1726" s="139" t="s">
        <v>14634</v>
      </c>
      <c r="T1726" s="146"/>
      <c r="Z1726" s="130" t="str">
        <f t="shared" si="27"/>
        <v>20(12)黄玉桓</v>
      </c>
    </row>
    <row r="1727" ht="19.5" customHeight="1" spans="1:26">
      <c r="A1727" s="138">
        <v>1724</v>
      </c>
      <c r="B1727" s="138" t="s">
        <v>14639</v>
      </c>
      <c r="C1727" s="138" t="s">
        <v>21</v>
      </c>
      <c r="D1727" s="146" t="s">
        <v>471</v>
      </c>
      <c r="E1727" s="146" t="s">
        <v>14640</v>
      </c>
      <c r="F1727" s="214" t="s">
        <v>24</v>
      </c>
      <c r="G1727" s="146">
        <v>17</v>
      </c>
      <c r="H1727" s="214" t="s">
        <v>18626</v>
      </c>
      <c r="I1727" s="214" t="s">
        <v>14642</v>
      </c>
      <c r="J1727" s="146" t="s">
        <v>14643</v>
      </c>
      <c r="K1727" s="214" t="s">
        <v>27</v>
      </c>
      <c r="L1727" s="187">
        <v>44398</v>
      </c>
      <c r="M1727" s="214" t="s">
        <v>4789</v>
      </c>
      <c r="N1727" s="214" t="s">
        <v>30</v>
      </c>
      <c r="O1727" s="187">
        <v>44419</v>
      </c>
      <c r="P1727" s="146"/>
      <c r="Q1727" s="214" t="s">
        <v>30</v>
      </c>
      <c r="R1727" s="146" t="s">
        <v>14645</v>
      </c>
      <c r="S1727" s="139" t="s">
        <v>14639</v>
      </c>
      <c r="T1727" s="146"/>
      <c r="Z1727" s="130" t="str">
        <f t="shared" si="27"/>
        <v>20(12)蓝必臻</v>
      </c>
    </row>
    <row r="1728" ht="19.5" customHeight="1" spans="1:26">
      <c r="A1728" s="138">
        <v>1725</v>
      </c>
      <c r="B1728" s="138" t="s">
        <v>14649</v>
      </c>
      <c r="C1728" s="138" t="s">
        <v>21</v>
      </c>
      <c r="D1728" s="146" t="s">
        <v>471</v>
      </c>
      <c r="E1728" s="146" t="s">
        <v>14650</v>
      </c>
      <c r="F1728" s="214" t="s">
        <v>24</v>
      </c>
      <c r="G1728" s="146">
        <v>15</v>
      </c>
      <c r="H1728" s="214" t="s">
        <v>14651</v>
      </c>
      <c r="I1728" s="214" t="s">
        <v>14652</v>
      </c>
      <c r="J1728" s="146">
        <v>15977864724</v>
      </c>
      <c r="K1728" s="214" t="s">
        <v>27</v>
      </c>
      <c r="L1728" s="158">
        <v>44397</v>
      </c>
      <c r="M1728" s="214" t="s">
        <v>1273</v>
      </c>
      <c r="N1728" s="214" t="s">
        <v>30</v>
      </c>
      <c r="O1728" s="158"/>
      <c r="P1728" s="214"/>
      <c r="Q1728" s="214"/>
      <c r="R1728" s="146"/>
      <c r="S1728" s="139" t="s">
        <v>14649</v>
      </c>
      <c r="T1728" s="146"/>
      <c r="Z1728" s="130" t="str">
        <f t="shared" si="27"/>
        <v>20(12)蓝海县</v>
      </c>
    </row>
    <row r="1729" ht="19.5" customHeight="1" spans="1:26">
      <c r="A1729" s="138">
        <v>1726</v>
      </c>
      <c r="B1729" s="138" t="s">
        <v>14653</v>
      </c>
      <c r="C1729" s="138" t="s">
        <v>21</v>
      </c>
      <c r="D1729" s="146" t="s">
        <v>471</v>
      </c>
      <c r="E1729" s="146" t="s">
        <v>14654</v>
      </c>
      <c r="F1729" s="214" t="s">
        <v>143</v>
      </c>
      <c r="G1729" s="146">
        <v>16</v>
      </c>
      <c r="H1729" s="214" t="s">
        <v>14655</v>
      </c>
      <c r="I1729" s="214" t="s">
        <v>9873</v>
      </c>
      <c r="J1729" s="146" t="s">
        <v>14656</v>
      </c>
      <c r="K1729" s="214" t="s">
        <v>27</v>
      </c>
      <c r="L1729" s="158">
        <v>44397</v>
      </c>
      <c r="M1729" s="214" t="s">
        <v>2172</v>
      </c>
      <c r="N1729" s="214" t="s">
        <v>30</v>
      </c>
      <c r="O1729" s="187"/>
      <c r="P1729" s="146"/>
      <c r="Q1729" s="214"/>
      <c r="R1729" s="146"/>
      <c r="S1729" s="139" t="s">
        <v>14653</v>
      </c>
      <c r="T1729" s="146"/>
      <c r="Z1729" s="130" t="str">
        <f t="shared" si="27"/>
        <v>20(12)蓝佳倩</v>
      </c>
    </row>
    <row r="1730" ht="19.5" customHeight="1" spans="1:26">
      <c r="A1730" s="138">
        <v>1727</v>
      </c>
      <c r="B1730" s="138" t="s">
        <v>14657</v>
      </c>
      <c r="C1730" s="138" t="s">
        <v>18251</v>
      </c>
      <c r="D1730" s="146" t="s">
        <v>471</v>
      </c>
      <c r="E1730" s="146" t="s">
        <v>14658</v>
      </c>
      <c r="F1730" s="214" t="s">
        <v>143</v>
      </c>
      <c r="G1730" s="146">
        <v>17</v>
      </c>
      <c r="H1730" s="214" t="s">
        <v>18627</v>
      </c>
      <c r="I1730" s="214" t="s">
        <v>14660</v>
      </c>
      <c r="J1730" s="146" t="s">
        <v>14661</v>
      </c>
      <c r="K1730" s="214" t="s">
        <v>27</v>
      </c>
      <c r="L1730" s="158">
        <v>44398</v>
      </c>
      <c r="M1730" s="214" t="s">
        <v>2172</v>
      </c>
      <c r="N1730" s="214" t="s">
        <v>30</v>
      </c>
      <c r="O1730" s="187">
        <v>44416</v>
      </c>
      <c r="P1730" s="146"/>
      <c r="Q1730" s="214" t="s">
        <v>30</v>
      </c>
      <c r="R1730" s="146"/>
      <c r="S1730" s="139" t="s">
        <v>14657</v>
      </c>
      <c r="T1730" s="146"/>
      <c r="Z1730" s="130" t="str">
        <f t="shared" si="27"/>
        <v>20(12)蓝婕梅</v>
      </c>
    </row>
    <row r="1731" ht="19.5" customHeight="1" spans="1:26">
      <c r="A1731" s="138">
        <v>1728</v>
      </c>
      <c r="B1731" s="138" t="s">
        <v>14662</v>
      </c>
      <c r="C1731" s="138" t="s">
        <v>18251</v>
      </c>
      <c r="D1731" s="146" t="s">
        <v>471</v>
      </c>
      <c r="E1731" s="146" t="s">
        <v>14663</v>
      </c>
      <c r="F1731" s="214" t="s">
        <v>143</v>
      </c>
      <c r="G1731" s="146">
        <v>17</v>
      </c>
      <c r="H1731" s="214" t="s">
        <v>571</v>
      </c>
      <c r="I1731" s="214" t="s">
        <v>14664</v>
      </c>
      <c r="J1731" s="146" t="s">
        <v>14665</v>
      </c>
      <c r="K1731" s="214" t="s">
        <v>27</v>
      </c>
      <c r="L1731" s="158">
        <v>44395</v>
      </c>
      <c r="M1731" s="214" t="s">
        <v>1352</v>
      </c>
      <c r="N1731" s="214" t="s">
        <v>30</v>
      </c>
      <c r="O1731" s="187"/>
      <c r="P1731" s="146"/>
      <c r="Q1731" s="214" t="s">
        <v>30</v>
      </c>
      <c r="R1731" s="146"/>
      <c r="S1731" s="139" t="s">
        <v>14662</v>
      </c>
      <c r="T1731" s="146"/>
      <c r="Z1731" s="130" t="str">
        <f t="shared" si="27"/>
        <v>20(12)蓝秋含</v>
      </c>
    </row>
    <row r="1732" ht="19.5" customHeight="1" spans="1:26">
      <c r="A1732" s="138">
        <v>1729</v>
      </c>
      <c r="B1732" s="138" t="s">
        <v>14666</v>
      </c>
      <c r="C1732" s="138" t="s">
        <v>21</v>
      </c>
      <c r="D1732" s="146" t="s">
        <v>471</v>
      </c>
      <c r="E1732" s="146" t="s">
        <v>14667</v>
      </c>
      <c r="F1732" s="214" t="s">
        <v>143</v>
      </c>
      <c r="G1732" s="146">
        <v>16</v>
      </c>
      <c r="H1732" s="214" t="s">
        <v>1148</v>
      </c>
      <c r="I1732" s="214" t="s">
        <v>7475</v>
      </c>
      <c r="J1732" s="146" t="s">
        <v>14668</v>
      </c>
      <c r="K1732" s="214" t="s">
        <v>30</v>
      </c>
      <c r="L1732" s="158"/>
      <c r="M1732" s="214"/>
      <c r="N1732" s="214"/>
      <c r="O1732" s="187"/>
      <c r="P1732" s="146"/>
      <c r="Q1732" s="214"/>
      <c r="R1732" s="146"/>
      <c r="S1732" s="139" t="s">
        <v>14666</v>
      </c>
      <c r="T1732" s="146"/>
      <c r="Z1732" s="130" t="str">
        <f t="shared" si="27"/>
        <v>20(12)蓝秋梅</v>
      </c>
    </row>
    <row r="1733" ht="19.5" customHeight="1" spans="1:26">
      <c r="A1733" s="138">
        <v>1730</v>
      </c>
      <c r="B1733" s="138" t="s">
        <v>14669</v>
      </c>
      <c r="C1733" s="138" t="s">
        <v>21</v>
      </c>
      <c r="D1733" s="146" t="s">
        <v>471</v>
      </c>
      <c r="E1733" s="146" t="s">
        <v>14670</v>
      </c>
      <c r="F1733" s="214" t="s">
        <v>143</v>
      </c>
      <c r="G1733" s="146">
        <v>16</v>
      </c>
      <c r="H1733" s="214" t="s">
        <v>14671</v>
      </c>
      <c r="I1733" s="214" t="s">
        <v>14672</v>
      </c>
      <c r="J1733" s="146">
        <v>13768280880</v>
      </c>
      <c r="K1733" s="214" t="s">
        <v>27</v>
      </c>
      <c r="L1733" s="158">
        <v>44397</v>
      </c>
      <c r="M1733" s="214" t="s">
        <v>3693</v>
      </c>
      <c r="N1733" s="214" t="s">
        <v>30</v>
      </c>
      <c r="O1733" s="187"/>
      <c r="P1733" s="146"/>
      <c r="Q1733" s="214" t="s">
        <v>30</v>
      </c>
      <c r="R1733" s="146"/>
      <c r="S1733" s="139" t="s">
        <v>14669</v>
      </c>
      <c r="T1733" s="146"/>
      <c r="Z1733" s="130" t="str">
        <f t="shared" si="27"/>
        <v>20(12)蓝纤慧</v>
      </c>
    </row>
    <row r="1734" ht="19.5" customHeight="1" spans="1:26">
      <c r="A1734" s="138">
        <v>1731</v>
      </c>
      <c r="B1734" s="138" t="s">
        <v>14676</v>
      </c>
      <c r="C1734" s="138" t="s">
        <v>21</v>
      </c>
      <c r="D1734" s="146" t="s">
        <v>471</v>
      </c>
      <c r="E1734" s="146" t="s">
        <v>14677</v>
      </c>
      <c r="F1734" s="214" t="s">
        <v>143</v>
      </c>
      <c r="G1734" s="146">
        <v>17</v>
      </c>
      <c r="H1734" s="214" t="s">
        <v>18628</v>
      </c>
      <c r="I1734" s="214" t="s">
        <v>14679</v>
      </c>
      <c r="J1734" s="146" t="s">
        <v>14680</v>
      </c>
      <c r="K1734" s="214" t="s">
        <v>27</v>
      </c>
      <c r="L1734" s="158">
        <v>44409</v>
      </c>
      <c r="M1734" s="214" t="s">
        <v>3785</v>
      </c>
      <c r="N1734" s="139" t="s">
        <v>27</v>
      </c>
      <c r="O1734" s="187">
        <v>44430</v>
      </c>
      <c r="P1734" s="146"/>
      <c r="Q1734" s="214" t="s">
        <v>30</v>
      </c>
      <c r="R1734" s="146"/>
      <c r="S1734" s="139" t="s">
        <v>14676</v>
      </c>
      <c r="T1734" s="146"/>
      <c r="Z1734" s="130" t="str">
        <f t="shared" si="27"/>
        <v>20(12)蓝银娴</v>
      </c>
    </row>
    <row r="1735" ht="19.5" customHeight="1" spans="1:26">
      <c r="A1735" s="138">
        <v>1732</v>
      </c>
      <c r="B1735" s="138" t="s">
        <v>14685</v>
      </c>
      <c r="C1735" s="138" t="s">
        <v>21</v>
      </c>
      <c r="D1735" s="146" t="s">
        <v>471</v>
      </c>
      <c r="E1735" s="146" t="s">
        <v>14686</v>
      </c>
      <c r="F1735" s="214" t="s">
        <v>143</v>
      </c>
      <c r="G1735" s="146">
        <v>16</v>
      </c>
      <c r="H1735" s="214" t="s">
        <v>2681</v>
      </c>
      <c r="I1735" s="214" t="s">
        <v>14687</v>
      </c>
      <c r="J1735" s="146" t="s">
        <v>14688</v>
      </c>
      <c r="K1735" s="214" t="s">
        <v>27</v>
      </c>
      <c r="L1735" s="158">
        <v>44400</v>
      </c>
      <c r="M1735" s="214" t="s">
        <v>1303</v>
      </c>
      <c r="N1735" s="214"/>
      <c r="O1735" s="187"/>
      <c r="P1735" s="146"/>
      <c r="Q1735" s="146"/>
      <c r="R1735" s="146"/>
      <c r="S1735" s="139" t="s">
        <v>14685</v>
      </c>
      <c r="T1735" s="146"/>
      <c r="Z1735" s="130" t="str">
        <f t="shared" ref="Z1735:Z1798" si="28">D1735:D6316&amp;E1735:E6316</f>
        <v>20(12)李湘湘</v>
      </c>
    </row>
    <row r="1736" ht="19.5" customHeight="1" spans="1:26">
      <c r="A1736" s="138">
        <v>1733</v>
      </c>
      <c r="B1736" s="138" t="s">
        <v>14693</v>
      </c>
      <c r="C1736" s="138" t="s">
        <v>21</v>
      </c>
      <c r="D1736" s="146" t="s">
        <v>471</v>
      </c>
      <c r="E1736" s="146" t="s">
        <v>14694</v>
      </c>
      <c r="F1736" s="214" t="s">
        <v>143</v>
      </c>
      <c r="G1736" s="146">
        <v>17</v>
      </c>
      <c r="H1736" s="214" t="s">
        <v>14695</v>
      </c>
      <c r="I1736" s="214" t="s">
        <v>8921</v>
      </c>
      <c r="J1736" s="146" t="s">
        <v>14696</v>
      </c>
      <c r="K1736" s="214" t="s">
        <v>27</v>
      </c>
      <c r="L1736" s="158">
        <v>44397</v>
      </c>
      <c r="M1736" s="214" t="s">
        <v>2172</v>
      </c>
      <c r="N1736" s="214" t="s">
        <v>30</v>
      </c>
      <c r="O1736" s="187" t="s">
        <v>14697</v>
      </c>
      <c r="P1736" s="227"/>
      <c r="Q1736" s="214" t="s">
        <v>30</v>
      </c>
      <c r="R1736" s="146"/>
      <c r="S1736" s="139" t="s">
        <v>14693</v>
      </c>
      <c r="T1736" s="146"/>
      <c r="Z1736" s="130" t="str">
        <f t="shared" si="28"/>
        <v>20(12)卢雅玉</v>
      </c>
    </row>
    <row r="1737" ht="19.5" customHeight="1" spans="1:26">
      <c r="A1737" s="138">
        <v>1734</v>
      </c>
      <c r="B1737" s="138" t="s">
        <v>14698</v>
      </c>
      <c r="C1737" s="138" t="s">
        <v>21</v>
      </c>
      <c r="D1737" s="146" t="s">
        <v>471</v>
      </c>
      <c r="E1737" s="146" t="s">
        <v>14699</v>
      </c>
      <c r="F1737" s="214" t="s">
        <v>143</v>
      </c>
      <c r="G1737" s="146">
        <v>16</v>
      </c>
      <c r="H1737" s="214" t="s">
        <v>12186</v>
      </c>
      <c r="I1737" s="214" t="s">
        <v>14700</v>
      </c>
      <c r="J1737" s="146">
        <v>13641495978</v>
      </c>
      <c r="K1737" s="214" t="s">
        <v>27</v>
      </c>
      <c r="L1737" s="158">
        <v>44397</v>
      </c>
      <c r="M1737" s="214" t="s">
        <v>1217</v>
      </c>
      <c r="N1737" s="214" t="s">
        <v>30</v>
      </c>
      <c r="O1737" s="158"/>
      <c r="P1737" s="146"/>
      <c r="Q1737" s="214"/>
      <c r="R1737" s="146"/>
      <c r="S1737" s="139" t="s">
        <v>14698</v>
      </c>
      <c r="T1737" s="146"/>
      <c r="Z1737" s="130" t="str">
        <f t="shared" si="28"/>
        <v>20(12)陆丽莹</v>
      </c>
    </row>
    <row r="1738" ht="19.5" customHeight="1" spans="1:26">
      <c r="A1738" s="138">
        <v>1735</v>
      </c>
      <c r="B1738" s="138" t="s">
        <v>14701</v>
      </c>
      <c r="C1738" s="138" t="s">
        <v>21</v>
      </c>
      <c r="D1738" s="146" t="s">
        <v>471</v>
      </c>
      <c r="E1738" s="146" t="s">
        <v>14702</v>
      </c>
      <c r="F1738" s="214" t="s">
        <v>143</v>
      </c>
      <c r="G1738" s="146">
        <v>16</v>
      </c>
      <c r="H1738" s="214" t="s">
        <v>14703</v>
      </c>
      <c r="I1738" s="214" t="s">
        <v>14704</v>
      </c>
      <c r="J1738" s="146" t="s">
        <v>14705</v>
      </c>
      <c r="K1738" s="214" t="s">
        <v>27</v>
      </c>
      <c r="L1738" s="187">
        <v>44394</v>
      </c>
      <c r="M1738" s="214" t="s">
        <v>1347</v>
      </c>
      <c r="N1738" s="214" t="s">
        <v>30</v>
      </c>
      <c r="O1738" s="187"/>
      <c r="P1738" s="146"/>
      <c r="Q1738" s="214" t="s">
        <v>30</v>
      </c>
      <c r="R1738" s="146"/>
      <c r="S1738" s="139" t="s">
        <v>14701</v>
      </c>
      <c r="T1738" s="146"/>
      <c r="Z1738" s="130" t="str">
        <f t="shared" si="28"/>
        <v>20(12)陆柳清</v>
      </c>
    </row>
    <row r="1739" ht="19.5" customHeight="1" spans="1:26">
      <c r="A1739" s="138">
        <v>1736</v>
      </c>
      <c r="B1739" s="138" t="s">
        <v>14706</v>
      </c>
      <c r="C1739" s="138" t="s">
        <v>21</v>
      </c>
      <c r="D1739" s="146" t="s">
        <v>471</v>
      </c>
      <c r="E1739" s="146" t="s">
        <v>14707</v>
      </c>
      <c r="F1739" s="214" t="s">
        <v>143</v>
      </c>
      <c r="G1739" s="146">
        <v>15</v>
      </c>
      <c r="H1739" s="214" t="s">
        <v>18629</v>
      </c>
      <c r="I1739" s="214" t="s">
        <v>14708</v>
      </c>
      <c r="J1739" s="146">
        <v>15913660082</v>
      </c>
      <c r="K1739" s="214" t="s">
        <v>27</v>
      </c>
      <c r="L1739" s="158">
        <v>44395</v>
      </c>
      <c r="M1739" s="214" t="s">
        <v>2172</v>
      </c>
      <c r="N1739" s="139" t="s">
        <v>27</v>
      </c>
      <c r="O1739" s="158">
        <v>44420</v>
      </c>
      <c r="P1739" s="146"/>
      <c r="Q1739" s="214" t="s">
        <v>30</v>
      </c>
      <c r="R1739" s="146"/>
      <c r="S1739" s="139" t="s">
        <v>14706</v>
      </c>
      <c r="T1739" s="146"/>
      <c r="Z1739" s="130" t="str">
        <f t="shared" si="28"/>
        <v>20(12)陆玉媚</v>
      </c>
    </row>
    <row r="1740" ht="19.5" customHeight="1" spans="1:26">
      <c r="A1740" s="138">
        <v>1737</v>
      </c>
      <c r="B1740" s="138" t="s">
        <v>14709</v>
      </c>
      <c r="C1740" s="138" t="s">
        <v>21</v>
      </c>
      <c r="D1740" s="146" t="s">
        <v>471</v>
      </c>
      <c r="E1740" s="146" t="s">
        <v>14710</v>
      </c>
      <c r="F1740" s="214" t="s">
        <v>143</v>
      </c>
      <c r="G1740" s="146">
        <v>15</v>
      </c>
      <c r="H1740" s="214" t="s">
        <v>18630</v>
      </c>
      <c r="I1740" s="214" t="s">
        <v>14712</v>
      </c>
      <c r="J1740" s="146">
        <v>18378891851</v>
      </c>
      <c r="K1740" s="214" t="s">
        <v>27</v>
      </c>
      <c r="L1740" s="158">
        <v>44394</v>
      </c>
      <c r="M1740" s="214" t="s">
        <v>2172</v>
      </c>
      <c r="N1740" s="214" t="s">
        <v>30</v>
      </c>
      <c r="O1740" s="187"/>
      <c r="P1740" s="214"/>
      <c r="Q1740" s="214"/>
      <c r="R1740" s="146"/>
      <c r="S1740" s="139" t="s">
        <v>14709</v>
      </c>
      <c r="T1740" s="146"/>
      <c r="Z1740" s="130" t="str">
        <f t="shared" si="28"/>
        <v>20(12)罗香凌</v>
      </c>
    </row>
    <row r="1741" ht="19.5" customHeight="1" spans="1:26">
      <c r="A1741" s="138">
        <v>1738</v>
      </c>
      <c r="B1741" s="138" t="s">
        <v>18631</v>
      </c>
      <c r="C1741" s="138" t="s">
        <v>21</v>
      </c>
      <c r="D1741" s="146" t="s">
        <v>471</v>
      </c>
      <c r="E1741" s="146" t="s">
        <v>14714</v>
      </c>
      <c r="F1741" s="214" t="s">
        <v>24</v>
      </c>
      <c r="G1741" s="146">
        <v>16</v>
      </c>
      <c r="H1741" s="214" t="s">
        <v>14715</v>
      </c>
      <c r="I1741" s="214" t="s">
        <v>14716</v>
      </c>
      <c r="J1741" s="146">
        <v>15807781216</v>
      </c>
      <c r="K1741" s="214" t="s">
        <v>27</v>
      </c>
      <c r="L1741" s="158">
        <v>44398</v>
      </c>
      <c r="M1741" s="214"/>
      <c r="N1741" s="214"/>
      <c r="O1741" s="158"/>
      <c r="P1741" s="146"/>
      <c r="Q1741" s="214"/>
      <c r="R1741" s="146"/>
      <c r="S1741" s="139" t="s">
        <v>18631</v>
      </c>
      <c r="T1741" s="146"/>
      <c r="Z1741" s="130" t="str">
        <f t="shared" si="28"/>
        <v>20(12)蒙城</v>
      </c>
    </row>
    <row r="1742" ht="19.5" customHeight="1" spans="1:26">
      <c r="A1742" s="138">
        <v>1739</v>
      </c>
      <c r="B1742" s="138" t="s">
        <v>7926</v>
      </c>
      <c r="C1742" s="138" t="s">
        <v>21</v>
      </c>
      <c r="D1742" s="146" t="s">
        <v>471</v>
      </c>
      <c r="E1742" s="146" t="s">
        <v>3449</v>
      </c>
      <c r="F1742" s="214" t="s">
        <v>143</v>
      </c>
      <c r="G1742" s="146">
        <v>15</v>
      </c>
      <c r="H1742" s="214" t="s">
        <v>14718</v>
      </c>
      <c r="I1742" s="214" t="s">
        <v>2224</v>
      </c>
      <c r="J1742" s="146">
        <v>13557886454</v>
      </c>
      <c r="K1742" s="214" t="s">
        <v>27</v>
      </c>
      <c r="L1742" s="158">
        <v>44397</v>
      </c>
      <c r="M1742" s="146" t="s">
        <v>1273</v>
      </c>
      <c r="N1742" s="146" t="s">
        <v>30</v>
      </c>
      <c r="O1742" s="158"/>
      <c r="P1742" s="146"/>
      <c r="Q1742" s="214" t="s">
        <v>30</v>
      </c>
      <c r="R1742" s="146"/>
      <c r="S1742" s="139" t="s">
        <v>7926</v>
      </c>
      <c r="T1742" s="146"/>
      <c r="Z1742" s="130" t="str">
        <f t="shared" si="28"/>
        <v>20(12)蒙凤英</v>
      </c>
    </row>
    <row r="1743" ht="19.5" customHeight="1" spans="1:26">
      <c r="A1743" s="138">
        <v>1740</v>
      </c>
      <c r="B1743" s="138" t="s">
        <v>14719</v>
      </c>
      <c r="C1743" s="138" t="s">
        <v>21</v>
      </c>
      <c r="D1743" s="146" t="s">
        <v>471</v>
      </c>
      <c r="E1743" s="146" t="s">
        <v>14720</v>
      </c>
      <c r="F1743" s="214" t="s">
        <v>143</v>
      </c>
      <c r="G1743" s="146">
        <v>17</v>
      </c>
      <c r="H1743" s="214" t="s">
        <v>14721</v>
      </c>
      <c r="I1743" s="214" t="s">
        <v>14722</v>
      </c>
      <c r="J1743" s="146" t="s">
        <v>14723</v>
      </c>
      <c r="K1743" s="214" t="s">
        <v>27</v>
      </c>
      <c r="L1743" s="158">
        <v>44395</v>
      </c>
      <c r="M1743" s="214" t="s">
        <v>2172</v>
      </c>
      <c r="N1743" s="214"/>
      <c r="O1743" s="158"/>
      <c r="P1743" s="214"/>
      <c r="Q1743" s="214"/>
      <c r="R1743" s="146"/>
      <c r="S1743" s="139" t="s">
        <v>14719</v>
      </c>
      <c r="T1743" s="146"/>
      <c r="Z1743" s="130" t="str">
        <f t="shared" si="28"/>
        <v>20(12)蒙慧玲</v>
      </c>
    </row>
    <row r="1744" ht="19.5" customHeight="1" spans="1:26">
      <c r="A1744" s="138">
        <v>1741</v>
      </c>
      <c r="B1744" s="138" t="s">
        <v>14729</v>
      </c>
      <c r="C1744" s="138" t="s">
        <v>21</v>
      </c>
      <c r="D1744" s="146" t="s">
        <v>471</v>
      </c>
      <c r="E1744" s="146" t="s">
        <v>14730</v>
      </c>
      <c r="F1744" s="146" t="s">
        <v>143</v>
      </c>
      <c r="G1744" s="146">
        <v>13</v>
      </c>
      <c r="H1744" s="146" t="s">
        <v>14731</v>
      </c>
      <c r="I1744" s="146" t="s">
        <v>14732</v>
      </c>
      <c r="J1744" s="146">
        <v>18077899214</v>
      </c>
      <c r="K1744" s="146" t="s">
        <v>27</v>
      </c>
      <c r="L1744" s="158">
        <v>44394</v>
      </c>
      <c r="M1744" s="146" t="s">
        <v>2172</v>
      </c>
      <c r="N1744" s="146" t="s">
        <v>30</v>
      </c>
      <c r="O1744" s="158"/>
      <c r="P1744" s="146"/>
      <c r="Q1744" s="146" t="s">
        <v>30</v>
      </c>
      <c r="R1744" s="146" t="s">
        <v>14733</v>
      </c>
      <c r="S1744" s="139" t="s">
        <v>14729</v>
      </c>
      <c r="T1744" s="146"/>
      <c r="Z1744" s="130" t="str">
        <f t="shared" si="28"/>
        <v>20(12)蒙珠叶</v>
      </c>
    </row>
    <row r="1745" ht="19.5" customHeight="1" spans="1:26">
      <c r="A1745" s="138">
        <v>1742</v>
      </c>
      <c r="B1745" s="138" t="s">
        <v>14734</v>
      </c>
      <c r="C1745" s="138" t="s">
        <v>21</v>
      </c>
      <c r="D1745" s="146" t="s">
        <v>471</v>
      </c>
      <c r="E1745" s="146" t="s">
        <v>14735</v>
      </c>
      <c r="F1745" s="214" t="s">
        <v>143</v>
      </c>
      <c r="G1745" s="146">
        <v>17</v>
      </c>
      <c r="H1745" s="214" t="s">
        <v>14736</v>
      </c>
      <c r="I1745" s="214" t="s">
        <v>12568</v>
      </c>
      <c r="J1745" s="146">
        <v>18777269725</v>
      </c>
      <c r="K1745" s="214" t="s">
        <v>27</v>
      </c>
      <c r="L1745" s="158">
        <v>44396</v>
      </c>
      <c r="M1745" s="214" t="s">
        <v>14737</v>
      </c>
      <c r="N1745" s="214" t="s">
        <v>30</v>
      </c>
      <c r="O1745" s="158"/>
      <c r="P1745" s="146"/>
      <c r="Q1745" s="214"/>
      <c r="R1745" s="146"/>
      <c r="S1745" s="139" t="s">
        <v>14734</v>
      </c>
      <c r="T1745" s="146"/>
      <c r="Z1745" s="130" t="str">
        <f t="shared" si="28"/>
        <v>20(12)蒲玲丝</v>
      </c>
    </row>
    <row r="1746" ht="19.5" customHeight="1" spans="1:26">
      <c r="A1746" s="138">
        <v>1743</v>
      </c>
      <c r="B1746" s="138" t="s">
        <v>14738</v>
      </c>
      <c r="C1746" s="138" t="s">
        <v>21</v>
      </c>
      <c r="D1746" s="146" t="s">
        <v>471</v>
      </c>
      <c r="E1746" s="146" t="s">
        <v>14739</v>
      </c>
      <c r="F1746" s="214" t="s">
        <v>143</v>
      </c>
      <c r="G1746" s="146">
        <v>16</v>
      </c>
      <c r="H1746" s="214" t="s">
        <v>14740</v>
      </c>
      <c r="I1746" s="214" t="s">
        <v>14741</v>
      </c>
      <c r="J1746" s="146" t="s">
        <v>14742</v>
      </c>
      <c r="K1746" s="214" t="s">
        <v>27</v>
      </c>
      <c r="L1746" s="158">
        <v>44408</v>
      </c>
      <c r="M1746" s="214" t="s">
        <v>2172</v>
      </c>
      <c r="N1746" s="214" t="s">
        <v>30</v>
      </c>
      <c r="O1746" s="158"/>
      <c r="P1746" s="146"/>
      <c r="Q1746" s="214"/>
      <c r="R1746" s="146"/>
      <c r="S1746" s="139" t="s">
        <v>14738</v>
      </c>
      <c r="T1746" s="146"/>
      <c r="Z1746" s="130" t="str">
        <f t="shared" si="28"/>
        <v>20(12)蒲舒晴</v>
      </c>
    </row>
    <row r="1747" ht="19.5" customHeight="1" spans="1:26">
      <c r="A1747" s="138">
        <v>1744</v>
      </c>
      <c r="B1747" s="138" t="s">
        <v>14743</v>
      </c>
      <c r="C1747" s="138" t="s">
        <v>21</v>
      </c>
      <c r="D1747" s="138" t="s">
        <v>471</v>
      </c>
      <c r="E1747" s="138" t="s">
        <v>14744</v>
      </c>
      <c r="F1747" s="138" t="s">
        <v>143</v>
      </c>
      <c r="G1747" s="138">
        <v>17</v>
      </c>
      <c r="H1747" s="138" t="s">
        <v>14745</v>
      </c>
      <c r="I1747" s="138" t="s">
        <v>14746</v>
      </c>
      <c r="J1747" s="138">
        <v>17777939453</v>
      </c>
      <c r="K1747" s="138" t="s">
        <v>27</v>
      </c>
      <c r="L1747" s="159">
        <v>44398</v>
      </c>
      <c r="M1747" s="138" t="s">
        <v>14747</v>
      </c>
      <c r="N1747" s="138" t="s">
        <v>30</v>
      </c>
      <c r="O1747" s="159"/>
      <c r="P1747" s="138"/>
      <c r="Q1747" s="138"/>
      <c r="R1747" s="138"/>
      <c r="S1747" s="139" t="s">
        <v>14743</v>
      </c>
      <c r="T1747" s="138"/>
      <c r="Z1747" s="130" t="str">
        <f t="shared" si="28"/>
        <v>20(12)秦燕双</v>
      </c>
    </row>
    <row r="1748" ht="19.5" customHeight="1" spans="1:26">
      <c r="A1748" s="138">
        <v>1745</v>
      </c>
      <c r="B1748" s="138" t="s">
        <v>14753</v>
      </c>
      <c r="C1748" s="138" t="s">
        <v>21</v>
      </c>
      <c r="D1748" s="138" t="s">
        <v>471</v>
      </c>
      <c r="E1748" s="138" t="s">
        <v>14754</v>
      </c>
      <c r="F1748" s="138" t="s">
        <v>143</v>
      </c>
      <c r="G1748" s="138">
        <v>17</v>
      </c>
      <c r="H1748" s="138" t="s">
        <v>18632</v>
      </c>
      <c r="I1748" s="138" t="s">
        <v>14756</v>
      </c>
      <c r="J1748" s="138" t="s">
        <v>14757</v>
      </c>
      <c r="K1748" s="138" t="s">
        <v>27</v>
      </c>
      <c r="L1748" s="159">
        <v>44396</v>
      </c>
      <c r="M1748" s="138" t="s">
        <v>2172</v>
      </c>
      <c r="N1748" s="138" t="s">
        <v>27</v>
      </c>
      <c r="O1748" s="159">
        <v>44418</v>
      </c>
      <c r="P1748" s="138" t="s">
        <v>14758</v>
      </c>
      <c r="Q1748" s="138" t="s">
        <v>30</v>
      </c>
      <c r="R1748" s="138"/>
      <c r="S1748" s="139" t="s">
        <v>14753</v>
      </c>
      <c r="T1748" s="138"/>
      <c r="Z1748" s="130" t="str">
        <f t="shared" si="28"/>
        <v>20(12)覃春隆</v>
      </c>
    </row>
    <row r="1749" ht="19.5" customHeight="1" spans="1:26">
      <c r="A1749" s="138">
        <v>1746</v>
      </c>
      <c r="B1749" s="138" t="s">
        <v>14759</v>
      </c>
      <c r="C1749" s="138" t="s">
        <v>21</v>
      </c>
      <c r="D1749" s="138" t="s">
        <v>471</v>
      </c>
      <c r="E1749" s="138" t="s">
        <v>14760</v>
      </c>
      <c r="F1749" s="138" t="s">
        <v>143</v>
      </c>
      <c r="G1749" s="138">
        <v>16</v>
      </c>
      <c r="H1749" s="138" t="s">
        <v>18633</v>
      </c>
      <c r="I1749" s="138" t="s">
        <v>14761</v>
      </c>
      <c r="J1749" s="138">
        <v>13768480629</v>
      </c>
      <c r="K1749" s="138" t="s">
        <v>27</v>
      </c>
      <c r="L1749" s="159">
        <v>44394</v>
      </c>
      <c r="M1749" s="138" t="s">
        <v>2172</v>
      </c>
      <c r="N1749" s="138" t="s">
        <v>30</v>
      </c>
      <c r="O1749" s="159"/>
      <c r="P1749" s="138"/>
      <c r="Q1749" s="138"/>
      <c r="R1749" s="138"/>
      <c r="S1749" s="139" t="s">
        <v>14759</v>
      </c>
      <c r="T1749" s="138"/>
      <c r="Z1749" s="130" t="str">
        <f t="shared" si="28"/>
        <v>20(12)覃春妙</v>
      </c>
    </row>
    <row r="1750" ht="19.5" customHeight="1" spans="1:26">
      <c r="A1750" s="138">
        <v>1747</v>
      </c>
      <c r="B1750" s="138" t="s">
        <v>14762</v>
      </c>
      <c r="C1750" s="138" t="s">
        <v>21</v>
      </c>
      <c r="D1750" s="138" t="s">
        <v>471</v>
      </c>
      <c r="E1750" s="138" t="s">
        <v>14763</v>
      </c>
      <c r="F1750" s="138" t="s">
        <v>143</v>
      </c>
      <c r="G1750" s="138">
        <v>16</v>
      </c>
      <c r="H1750" s="138" t="s">
        <v>18634</v>
      </c>
      <c r="I1750" s="138" t="s">
        <v>14765</v>
      </c>
      <c r="J1750" s="138" t="s">
        <v>14766</v>
      </c>
      <c r="K1750" s="138" t="s">
        <v>27</v>
      </c>
      <c r="L1750" s="159">
        <v>44399</v>
      </c>
      <c r="M1750" s="138" t="s">
        <v>2172</v>
      </c>
      <c r="N1750" s="138" t="s">
        <v>30</v>
      </c>
      <c r="O1750" s="159"/>
      <c r="P1750" s="138"/>
      <c r="Q1750" s="138" t="s">
        <v>30</v>
      </c>
      <c r="R1750" s="138"/>
      <c r="S1750" s="139" t="s">
        <v>14762</v>
      </c>
      <c r="T1750" s="138"/>
      <c r="Z1750" s="130" t="str">
        <f t="shared" si="28"/>
        <v>20(12)覃慧桃</v>
      </c>
    </row>
    <row r="1751" ht="19.5" customHeight="1" spans="1:26">
      <c r="A1751" s="138">
        <v>1748</v>
      </c>
      <c r="B1751" s="138" t="s">
        <v>14767</v>
      </c>
      <c r="C1751" s="138" t="s">
        <v>21</v>
      </c>
      <c r="D1751" s="138" t="s">
        <v>471</v>
      </c>
      <c r="E1751" s="138" t="s">
        <v>14768</v>
      </c>
      <c r="F1751" s="138" t="s">
        <v>143</v>
      </c>
      <c r="G1751" s="138">
        <v>16</v>
      </c>
      <c r="H1751" s="138" t="s">
        <v>18635</v>
      </c>
      <c r="I1751" s="138" t="s">
        <v>14770</v>
      </c>
      <c r="J1751" s="138">
        <v>13788283833</v>
      </c>
      <c r="K1751" s="138" t="s">
        <v>27</v>
      </c>
      <c r="L1751" s="159">
        <v>44409</v>
      </c>
      <c r="M1751" s="138" t="s">
        <v>6144</v>
      </c>
      <c r="N1751" s="139" t="s">
        <v>30</v>
      </c>
      <c r="O1751" s="159">
        <v>44430</v>
      </c>
      <c r="P1751" s="138"/>
      <c r="Q1751" s="138" t="s">
        <v>30</v>
      </c>
      <c r="R1751" s="138"/>
      <c r="S1751" s="139" t="s">
        <v>14767</v>
      </c>
      <c r="T1751" s="138"/>
      <c r="Z1751" s="130" t="str">
        <f t="shared" si="28"/>
        <v>20(12)覃莲薇</v>
      </c>
    </row>
    <row r="1752" ht="19.5" customHeight="1" spans="1:26">
      <c r="A1752" s="138">
        <v>1749</v>
      </c>
      <c r="B1752" s="138" t="s">
        <v>14771</v>
      </c>
      <c r="C1752" s="138" t="s">
        <v>21</v>
      </c>
      <c r="D1752" s="138" t="s">
        <v>471</v>
      </c>
      <c r="E1752" s="138" t="s">
        <v>14772</v>
      </c>
      <c r="F1752" s="138" t="s">
        <v>24</v>
      </c>
      <c r="G1752" s="138">
        <v>16</v>
      </c>
      <c r="H1752" s="138" t="s">
        <v>14773</v>
      </c>
      <c r="I1752" s="138" t="s">
        <v>14774</v>
      </c>
      <c r="J1752" s="138" t="s">
        <v>14775</v>
      </c>
      <c r="K1752" s="138" t="s">
        <v>27</v>
      </c>
      <c r="L1752" s="159">
        <v>44420</v>
      </c>
      <c r="M1752" s="138" t="s">
        <v>2455</v>
      </c>
      <c r="N1752" s="138" t="s">
        <v>30</v>
      </c>
      <c r="O1752" s="159"/>
      <c r="P1752" s="138"/>
      <c r="Q1752" s="138"/>
      <c r="R1752" s="138"/>
      <c r="S1752" s="139" t="s">
        <v>14771</v>
      </c>
      <c r="T1752" s="138"/>
      <c r="Z1752" s="130" t="str">
        <f t="shared" si="28"/>
        <v>20(12)覃梦德</v>
      </c>
    </row>
    <row r="1753" ht="19.5" customHeight="1" spans="1:26">
      <c r="A1753" s="138">
        <v>1750</v>
      </c>
      <c r="B1753" s="138" t="s">
        <v>14776</v>
      </c>
      <c r="C1753" s="138" t="s">
        <v>21</v>
      </c>
      <c r="D1753" s="138" t="s">
        <v>471</v>
      </c>
      <c r="E1753" s="138" t="s">
        <v>14777</v>
      </c>
      <c r="F1753" s="138" t="s">
        <v>143</v>
      </c>
      <c r="G1753" s="138">
        <v>17</v>
      </c>
      <c r="H1753" s="138" t="s">
        <v>18636</v>
      </c>
      <c r="I1753" s="138" t="s">
        <v>14779</v>
      </c>
      <c r="J1753" s="138" t="s">
        <v>14780</v>
      </c>
      <c r="K1753" s="138" t="s">
        <v>27</v>
      </c>
      <c r="L1753" s="159">
        <v>44396</v>
      </c>
      <c r="M1753" s="138" t="s">
        <v>11375</v>
      </c>
      <c r="N1753" s="138" t="s">
        <v>30</v>
      </c>
      <c r="O1753" s="159"/>
      <c r="P1753" s="138"/>
      <c r="Q1753" s="138" t="s">
        <v>30</v>
      </c>
      <c r="R1753" s="138"/>
      <c r="S1753" s="139" t="s">
        <v>14776</v>
      </c>
      <c r="T1753" s="138"/>
      <c r="Z1753" s="130" t="str">
        <f t="shared" si="28"/>
        <v>20(12)覃淑琳</v>
      </c>
    </row>
    <row r="1754" ht="19.5" customHeight="1" spans="1:26">
      <c r="A1754" s="138">
        <v>1751</v>
      </c>
      <c r="B1754" s="138" t="s">
        <v>14781</v>
      </c>
      <c r="C1754" s="138" t="s">
        <v>21</v>
      </c>
      <c r="D1754" s="138" t="s">
        <v>471</v>
      </c>
      <c r="E1754" s="138" t="s">
        <v>14782</v>
      </c>
      <c r="F1754" s="138" t="s">
        <v>143</v>
      </c>
      <c r="G1754" s="138">
        <v>16</v>
      </c>
      <c r="H1754" s="138" t="s">
        <v>14783</v>
      </c>
      <c r="I1754" s="138" t="s">
        <v>14784</v>
      </c>
      <c r="J1754" s="138" t="s">
        <v>14785</v>
      </c>
      <c r="K1754" s="138" t="s">
        <v>27</v>
      </c>
      <c r="L1754" s="159">
        <v>44396</v>
      </c>
      <c r="M1754" s="138" t="s">
        <v>4424</v>
      </c>
      <c r="N1754" s="138" t="s">
        <v>27</v>
      </c>
      <c r="O1754" s="159">
        <v>44396</v>
      </c>
      <c r="P1754" s="138"/>
      <c r="Q1754" s="138"/>
      <c r="R1754" s="138"/>
      <c r="S1754" s="139" t="s">
        <v>14781</v>
      </c>
      <c r="T1754" s="138"/>
      <c r="Z1754" s="130" t="str">
        <f t="shared" si="28"/>
        <v>20(12)覃伊琳</v>
      </c>
    </row>
    <row r="1755" ht="19.5" customHeight="1" spans="1:26">
      <c r="A1755" s="138">
        <v>1752</v>
      </c>
      <c r="B1755" s="138" t="s">
        <v>14786</v>
      </c>
      <c r="C1755" s="138" t="s">
        <v>21</v>
      </c>
      <c r="D1755" s="138" t="s">
        <v>471</v>
      </c>
      <c r="E1755" s="138" t="s">
        <v>14787</v>
      </c>
      <c r="F1755" s="138" t="s">
        <v>143</v>
      </c>
      <c r="G1755" s="138">
        <v>16</v>
      </c>
      <c r="H1755" s="138" t="s">
        <v>14788</v>
      </c>
      <c r="I1755" s="138" t="s">
        <v>14789</v>
      </c>
      <c r="J1755" s="138">
        <v>13768280670</v>
      </c>
      <c r="K1755" s="138" t="s">
        <v>27</v>
      </c>
      <c r="L1755" s="159">
        <v>44396</v>
      </c>
      <c r="M1755" s="138" t="s">
        <v>3693</v>
      </c>
      <c r="N1755" s="138" t="s">
        <v>30</v>
      </c>
      <c r="O1755" s="159"/>
      <c r="P1755" s="138"/>
      <c r="Q1755" s="138"/>
      <c r="R1755" s="138"/>
      <c r="S1755" s="139" t="s">
        <v>14786</v>
      </c>
      <c r="T1755" s="138"/>
      <c r="Z1755" s="130" t="str">
        <f t="shared" si="28"/>
        <v>20(12)覃艺洁</v>
      </c>
    </row>
    <row r="1756" ht="19.5" customHeight="1" spans="1:26">
      <c r="A1756" s="138">
        <v>1753</v>
      </c>
      <c r="B1756" s="138" t="s">
        <v>14790</v>
      </c>
      <c r="C1756" s="138" t="s">
        <v>21</v>
      </c>
      <c r="D1756" s="138" t="s">
        <v>471</v>
      </c>
      <c r="E1756" s="138" t="s">
        <v>14791</v>
      </c>
      <c r="F1756" s="138" t="s">
        <v>143</v>
      </c>
      <c r="G1756" s="138">
        <v>16</v>
      </c>
      <c r="H1756" s="138" t="s">
        <v>18637</v>
      </c>
      <c r="I1756" s="138" t="s">
        <v>14793</v>
      </c>
      <c r="J1756" s="138" t="s">
        <v>14794</v>
      </c>
      <c r="K1756" s="138" t="s">
        <v>27</v>
      </c>
      <c r="L1756" s="159">
        <v>44407</v>
      </c>
      <c r="M1756" s="138" t="s">
        <v>3645</v>
      </c>
      <c r="N1756" s="138" t="s">
        <v>30</v>
      </c>
      <c r="O1756" s="159">
        <v>44428</v>
      </c>
      <c r="P1756" s="138"/>
      <c r="Q1756" s="138" t="s">
        <v>30</v>
      </c>
      <c r="R1756" s="138"/>
      <c r="S1756" s="139" t="s">
        <v>14790</v>
      </c>
      <c r="T1756" s="138"/>
      <c r="Z1756" s="130" t="str">
        <f t="shared" si="28"/>
        <v>20(12)覃玉妮</v>
      </c>
    </row>
    <row r="1757" ht="19.5" customHeight="1" spans="1:26">
      <c r="A1757" s="138">
        <v>1754</v>
      </c>
      <c r="B1757" s="138" t="s">
        <v>14795</v>
      </c>
      <c r="C1757" s="138" t="s">
        <v>21</v>
      </c>
      <c r="D1757" s="138" t="s">
        <v>471</v>
      </c>
      <c r="E1757" s="138" t="s">
        <v>14796</v>
      </c>
      <c r="F1757" s="138" t="s">
        <v>24</v>
      </c>
      <c r="G1757" s="138">
        <v>15</v>
      </c>
      <c r="H1757" s="138" t="s">
        <v>14797</v>
      </c>
      <c r="I1757" s="138" t="s">
        <v>14798</v>
      </c>
      <c r="J1757" s="138" t="s">
        <v>14799</v>
      </c>
      <c r="K1757" s="138" t="s">
        <v>27</v>
      </c>
      <c r="L1757" s="159">
        <v>44398</v>
      </c>
      <c r="M1757" s="138" t="s">
        <v>14800</v>
      </c>
      <c r="N1757" s="138" t="s">
        <v>30</v>
      </c>
      <c r="O1757" s="159"/>
      <c r="P1757" s="138"/>
      <c r="Q1757" s="138" t="s">
        <v>30</v>
      </c>
      <c r="R1757" s="138" t="s">
        <v>14645</v>
      </c>
      <c r="S1757" s="139" t="s">
        <v>14795</v>
      </c>
      <c r="T1757" s="138"/>
      <c r="Z1757" s="130" t="str">
        <f t="shared" si="28"/>
        <v>20(12)谭国庆</v>
      </c>
    </row>
    <row r="1758" ht="19.5" customHeight="1" spans="1:26">
      <c r="A1758" s="138">
        <v>1755</v>
      </c>
      <c r="B1758" s="138" t="s">
        <v>14801</v>
      </c>
      <c r="C1758" s="138" t="s">
        <v>21</v>
      </c>
      <c r="D1758" s="138" t="s">
        <v>471</v>
      </c>
      <c r="E1758" s="138" t="s">
        <v>14802</v>
      </c>
      <c r="F1758" s="138" t="s">
        <v>143</v>
      </c>
      <c r="G1758" s="138">
        <v>17</v>
      </c>
      <c r="H1758" s="138" t="s">
        <v>18080</v>
      </c>
      <c r="I1758" s="138" t="s">
        <v>14803</v>
      </c>
      <c r="J1758" s="138">
        <v>17754598641</v>
      </c>
      <c r="K1758" s="138" t="s">
        <v>27</v>
      </c>
      <c r="L1758" s="159">
        <v>44403</v>
      </c>
      <c r="M1758" s="138" t="s">
        <v>2172</v>
      </c>
      <c r="N1758" s="138" t="s">
        <v>30</v>
      </c>
      <c r="O1758" s="159"/>
      <c r="P1758" s="138"/>
      <c r="Q1758" s="138" t="s">
        <v>30</v>
      </c>
      <c r="R1758" s="138"/>
      <c r="S1758" s="139" t="s">
        <v>14801</v>
      </c>
      <c r="T1758" s="138"/>
      <c r="Z1758" s="130" t="str">
        <f t="shared" si="28"/>
        <v>20(12)唐秋月</v>
      </c>
    </row>
    <row r="1759" ht="19.5" customHeight="1" spans="1:26">
      <c r="A1759" s="138">
        <v>1756</v>
      </c>
      <c r="B1759" s="138" t="s">
        <v>14804</v>
      </c>
      <c r="C1759" s="138" t="s">
        <v>21</v>
      </c>
      <c r="D1759" s="138" t="s">
        <v>471</v>
      </c>
      <c r="E1759" s="138" t="s">
        <v>14805</v>
      </c>
      <c r="F1759" s="138" t="s">
        <v>143</v>
      </c>
      <c r="G1759" s="138">
        <v>16</v>
      </c>
      <c r="H1759" s="138" t="s">
        <v>6693</v>
      </c>
      <c r="I1759" s="138" t="s">
        <v>14806</v>
      </c>
      <c r="J1759" s="138">
        <v>13412614098</v>
      </c>
      <c r="K1759" s="138" t="s">
        <v>27</v>
      </c>
      <c r="L1759" s="159">
        <v>44396</v>
      </c>
      <c r="M1759" s="138" t="s">
        <v>9576</v>
      </c>
      <c r="N1759" s="138" t="s">
        <v>30</v>
      </c>
      <c r="O1759" s="159"/>
      <c r="P1759" s="138"/>
      <c r="Q1759" s="138"/>
      <c r="R1759" s="138" t="s">
        <v>14807</v>
      </c>
      <c r="S1759" s="139" t="s">
        <v>14804</v>
      </c>
      <c r="T1759" s="138"/>
      <c r="U1759" s="130" t="s">
        <v>18638</v>
      </c>
      <c r="Z1759" s="130" t="str">
        <f t="shared" si="28"/>
        <v>20(12)唐艳娜</v>
      </c>
    </row>
    <row r="1760" ht="19.5" customHeight="1" spans="1:26">
      <c r="A1760" s="138">
        <v>1757</v>
      </c>
      <c r="B1760" s="138" t="s">
        <v>14808</v>
      </c>
      <c r="C1760" s="138" t="s">
        <v>21</v>
      </c>
      <c r="D1760" s="138" t="s">
        <v>471</v>
      </c>
      <c r="E1760" s="138" t="s">
        <v>14809</v>
      </c>
      <c r="F1760" s="138" t="s">
        <v>24</v>
      </c>
      <c r="G1760" s="138">
        <v>17</v>
      </c>
      <c r="H1760" s="138" t="s">
        <v>18639</v>
      </c>
      <c r="I1760" s="138" t="s">
        <v>14811</v>
      </c>
      <c r="J1760" s="138">
        <v>19127175559</v>
      </c>
      <c r="K1760" s="138" t="s">
        <v>27</v>
      </c>
      <c r="L1760" s="159">
        <v>44405</v>
      </c>
      <c r="M1760" s="138" t="s">
        <v>2172</v>
      </c>
      <c r="N1760" s="138" t="s">
        <v>30</v>
      </c>
      <c r="O1760" s="159">
        <v>44435</v>
      </c>
      <c r="P1760" s="138" t="s">
        <v>14812</v>
      </c>
      <c r="Q1760" s="138" t="s">
        <v>30</v>
      </c>
      <c r="R1760" s="138"/>
      <c r="S1760" s="139" t="s">
        <v>14808</v>
      </c>
      <c r="T1760" s="138"/>
      <c r="Z1760" s="130" t="str">
        <f t="shared" si="28"/>
        <v>20(12)唐运尚</v>
      </c>
    </row>
    <row r="1761" ht="19.5" customHeight="1" spans="1:26">
      <c r="A1761" s="138">
        <v>1758</v>
      </c>
      <c r="B1761" s="138" t="s">
        <v>14813</v>
      </c>
      <c r="C1761" s="138" t="s">
        <v>21</v>
      </c>
      <c r="D1761" s="138" t="s">
        <v>471</v>
      </c>
      <c r="E1761" s="138" t="s">
        <v>14814</v>
      </c>
      <c r="F1761" s="138" t="s">
        <v>143</v>
      </c>
      <c r="G1761" s="138">
        <v>16</v>
      </c>
      <c r="H1761" s="138" t="s">
        <v>18640</v>
      </c>
      <c r="I1761" s="138" t="s">
        <v>14816</v>
      </c>
      <c r="J1761" s="138" t="s">
        <v>14817</v>
      </c>
      <c r="K1761" s="138" t="s">
        <v>27</v>
      </c>
      <c r="L1761" s="159">
        <v>44396</v>
      </c>
      <c r="M1761" s="138" t="s">
        <v>28</v>
      </c>
      <c r="N1761" s="138" t="s">
        <v>30</v>
      </c>
      <c r="O1761" s="159">
        <v>44430</v>
      </c>
      <c r="P1761" s="138"/>
      <c r="Q1761" s="138"/>
      <c r="R1761" s="138"/>
      <c r="S1761" s="139" t="s">
        <v>14813</v>
      </c>
      <c r="T1761" s="138"/>
      <c r="Z1761" s="130" t="str">
        <f t="shared" si="28"/>
        <v>20(12)王柳烨</v>
      </c>
    </row>
    <row r="1762" ht="19.5" customHeight="1" spans="1:26">
      <c r="A1762" s="138">
        <v>1759</v>
      </c>
      <c r="B1762" s="138" t="s">
        <v>14818</v>
      </c>
      <c r="C1762" s="138" t="s">
        <v>21</v>
      </c>
      <c r="D1762" s="138" t="s">
        <v>471</v>
      </c>
      <c r="E1762" s="138" t="s">
        <v>14819</v>
      </c>
      <c r="F1762" s="138" t="s">
        <v>24</v>
      </c>
      <c r="G1762" s="138">
        <v>17</v>
      </c>
      <c r="H1762" s="138" t="s">
        <v>14820</v>
      </c>
      <c r="I1762" s="138" t="s">
        <v>14821</v>
      </c>
      <c r="J1762" s="138" t="s">
        <v>14822</v>
      </c>
      <c r="K1762" s="138" t="s">
        <v>27</v>
      </c>
      <c r="L1762" s="159">
        <v>44395</v>
      </c>
      <c r="M1762" s="138" t="s">
        <v>2747</v>
      </c>
      <c r="N1762" s="138" t="s">
        <v>30</v>
      </c>
      <c r="O1762" s="159"/>
      <c r="P1762" s="138"/>
      <c r="Q1762" s="138"/>
      <c r="R1762" s="138"/>
      <c r="S1762" s="139" t="s">
        <v>14818</v>
      </c>
      <c r="T1762" s="138"/>
      <c r="Z1762" s="130" t="str">
        <f t="shared" si="28"/>
        <v>20(12)韦成志</v>
      </c>
    </row>
    <row r="1763" ht="19.5" customHeight="1" spans="1:26">
      <c r="A1763" s="138">
        <v>1760</v>
      </c>
      <c r="B1763" s="138" t="s">
        <v>14823</v>
      </c>
      <c r="C1763" s="138" t="s">
        <v>21</v>
      </c>
      <c r="D1763" s="138" t="s">
        <v>471</v>
      </c>
      <c r="E1763" s="138" t="s">
        <v>14824</v>
      </c>
      <c r="F1763" s="138" t="s">
        <v>143</v>
      </c>
      <c r="G1763" s="138">
        <v>16</v>
      </c>
      <c r="H1763" s="138" t="s">
        <v>14825</v>
      </c>
      <c r="I1763" s="138" t="s">
        <v>14826</v>
      </c>
      <c r="J1763" s="138" t="s">
        <v>14827</v>
      </c>
      <c r="K1763" s="138" t="s">
        <v>27</v>
      </c>
      <c r="L1763" s="159">
        <v>44395</v>
      </c>
      <c r="M1763" s="138" t="s">
        <v>9576</v>
      </c>
      <c r="N1763" s="138" t="s">
        <v>30</v>
      </c>
      <c r="O1763" s="159"/>
      <c r="P1763" s="138"/>
      <c r="Q1763" s="138"/>
      <c r="R1763" s="138"/>
      <c r="S1763" s="139" t="s">
        <v>14823</v>
      </c>
      <c r="T1763" s="138"/>
      <c r="Z1763" s="130" t="str">
        <f t="shared" si="28"/>
        <v>20(12)韦春学</v>
      </c>
    </row>
    <row r="1764" ht="19.5" customHeight="1" spans="1:26">
      <c r="A1764" s="138">
        <v>1761</v>
      </c>
      <c r="B1764" s="138" t="s">
        <v>14833</v>
      </c>
      <c r="C1764" s="138" t="s">
        <v>21</v>
      </c>
      <c r="D1764" s="138" t="s">
        <v>471</v>
      </c>
      <c r="E1764" s="138" t="s">
        <v>10390</v>
      </c>
      <c r="F1764" s="138" t="s">
        <v>24</v>
      </c>
      <c r="G1764" s="138">
        <v>16</v>
      </c>
      <c r="H1764" s="138" t="s">
        <v>14834</v>
      </c>
      <c r="I1764" s="138" t="s">
        <v>14835</v>
      </c>
      <c r="J1764" s="138">
        <v>17754790972</v>
      </c>
      <c r="K1764" s="138" t="s">
        <v>27</v>
      </c>
      <c r="L1764" s="159">
        <v>44398</v>
      </c>
      <c r="M1764" s="138" t="s">
        <v>1288</v>
      </c>
      <c r="N1764" s="138" t="s">
        <v>30</v>
      </c>
      <c r="O1764" s="159"/>
      <c r="P1764" s="138"/>
      <c r="Q1764" s="138"/>
      <c r="R1764" s="138"/>
      <c r="S1764" s="139" t="s">
        <v>14833</v>
      </c>
      <c r="T1764" s="138"/>
      <c r="Z1764" s="130" t="str">
        <f t="shared" si="28"/>
        <v>20(12)韦富</v>
      </c>
    </row>
    <row r="1765" ht="19.5" customHeight="1" spans="1:26">
      <c r="A1765" s="138">
        <v>1762</v>
      </c>
      <c r="B1765" s="138" t="s">
        <v>14837</v>
      </c>
      <c r="C1765" s="138" t="s">
        <v>21</v>
      </c>
      <c r="D1765" s="138" t="s">
        <v>471</v>
      </c>
      <c r="E1765" s="138" t="s">
        <v>14838</v>
      </c>
      <c r="F1765" s="138" t="s">
        <v>24</v>
      </c>
      <c r="G1765" s="138">
        <v>16</v>
      </c>
      <c r="H1765" s="138" t="s">
        <v>18641</v>
      </c>
      <c r="I1765" s="138" t="s">
        <v>14840</v>
      </c>
      <c r="J1765" s="138" t="s">
        <v>14841</v>
      </c>
      <c r="K1765" s="138" t="s">
        <v>27</v>
      </c>
      <c r="L1765" s="159">
        <v>44395</v>
      </c>
      <c r="M1765" s="138" t="s">
        <v>2455</v>
      </c>
      <c r="N1765" s="138" t="s">
        <v>30</v>
      </c>
      <c r="O1765" s="159"/>
      <c r="P1765" s="138"/>
      <c r="Q1765" s="138" t="s">
        <v>30</v>
      </c>
      <c r="R1765" s="138"/>
      <c r="S1765" s="139" t="s">
        <v>14837</v>
      </c>
      <c r="T1765" s="138"/>
      <c r="Z1765" s="130" t="str">
        <f t="shared" si="28"/>
        <v>20(12)韦国意</v>
      </c>
    </row>
    <row r="1766" ht="19.5" customHeight="1" spans="1:26">
      <c r="A1766" s="138">
        <v>1763</v>
      </c>
      <c r="B1766" s="138" t="s">
        <v>14842</v>
      </c>
      <c r="C1766" s="138" t="s">
        <v>21</v>
      </c>
      <c r="D1766" s="138" t="s">
        <v>471</v>
      </c>
      <c r="E1766" s="138" t="s">
        <v>14843</v>
      </c>
      <c r="F1766" s="138" t="s">
        <v>24</v>
      </c>
      <c r="G1766" s="138">
        <v>17</v>
      </c>
      <c r="H1766" s="138" t="s">
        <v>18642</v>
      </c>
      <c r="I1766" s="138" t="s">
        <v>7229</v>
      </c>
      <c r="J1766" s="138">
        <v>13877128714</v>
      </c>
      <c r="K1766" s="138" t="s">
        <v>27</v>
      </c>
      <c r="L1766" s="159">
        <v>44393</v>
      </c>
      <c r="M1766" s="138" t="s">
        <v>2455</v>
      </c>
      <c r="N1766" s="139" t="s">
        <v>30</v>
      </c>
      <c r="O1766" s="159">
        <v>44416</v>
      </c>
      <c r="P1766" s="138"/>
      <c r="Q1766" s="138" t="s">
        <v>30</v>
      </c>
      <c r="R1766" s="138"/>
      <c r="S1766" s="139" t="s">
        <v>14842</v>
      </c>
      <c r="T1766" s="138"/>
      <c r="Z1766" s="130" t="str">
        <f t="shared" si="28"/>
        <v>20(12)韦加鹏</v>
      </c>
    </row>
    <row r="1767" ht="19.5" customHeight="1" spans="1:26">
      <c r="A1767" s="138">
        <v>1764</v>
      </c>
      <c r="B1767" s="138" t="s">
        <v>14844</v>
      </c>
      <c r="C1767" s="138" t="s">
        <v>21</v>
      </c>
      <c r="D1767" s="138" t="s">
        <v>471</v>
      </c>
      <c r="E1767" s="138" t="s">
        <v>3003</v>
      </c>
      <c r="F1767" s="138" t="s">
        <v>143</v>
      </c>
      <c r="G1767" s="138">
        <v>16</v>
      </c>
      <c r="H1767" s="138" t="s">
        <v>14845</v>
      </c>
      <c r="I1767" s="138" t="s">
        <v>14846</v>
      </c>
      <c r="J1767" s="138">
        <v>18907781890</v>
      </c>
      <c r="K1767" s="138" t="s">
        <v>27</v>
      </c>
      <c r="L1767" s="159">
        <v>44395</v>
      </c>
      <c r="M1767" s="138" t="s">
        <v>2172</v>
      </c>
      <c r="N1767" s="138" t="s">
        <v>30</v>
      </c>
      <c r="O1767" s="159"/>
      <c r="P1767" s="138"/>
      <c r="Q1767" s="138"/>
      <c r="R1767" s="138"/>
      <c r="S1767" s="139" t="s">
        <v>14844</v>
      </c>
      <c r="T1767" s="138"/>
      <c r="Z1767" s="130" t="str">
        <f t="shared" si="28"/>
        <v>20(12)韦晶晶</v>
      </c>
    </row>
    <row r="1768" ht="19.5" customHeight="1" spans="1:26">
      <c r="A1768" s="138">
        <v>1765</v>
      </c>
      <c r="B1768" s="138" t="s">
        <v>14851</v>
      </c>
      <c r="C1768" s="138" t="s">
        <v>21</v>
      </c>
      <c r="D1768" s="138" t="s">
        <v>471</v>
      </c>
      <c r="E1768" s="138" t="s">
        <v>14852</v>
      </c>
      <c r="F1768" s="138" t="s">
        <v>143</v>
      </c>
      <c r="G1768" s="138">
        <v>16</v>
      </c>
      <c r="H1768" s="138" t="s">
        <v>18643</v>
      </c>
      <c r="I1768" s="138" t="s">
        <v>2202</v>
      </c>
      <c r="J1768" s="138" t="s">
        <v>14854</v>
      </c>
      <c r="K1768" s="138" t="s">
        <v>27</v>
      </c>
      <c r="L1768" s="159">
        <v>44398</v>
      </c>
      <c r="M1768" s="138" t="s">
        <v>2172</v>
      </c>
      <c r="N1768" s="138" t="s">
        <v>30</v>
      </c>
      <c r="O1768" s="159"/>
      <c r="P1768" s="138"/>
      <c r="Q1768" s="138"/>
      <c r="R1768" s="138"/>
      <c r="S1768" s="139" t="s">
        <v>14851</v>
      </c>
      <c r="T1768" s="138"/>
      <c r="Z1768" s="130" t="str">
        <f t="shared" si="28"/>
        <v>20(12)韦莉华</v>
      </c>
    </row>
    <row r="1769" ht="19.5" customHeight="1" spans="1:26">
      <c r="A1769" s="138">
        <v>1766</v>
      </c>
      <c r="B1769" s="138" t="s">
        <v>14855</v>
      </c>
      <c r="C1769" s="138" t="s">
        <v>21</v>
      </c>
      <c r="D1769" s="138" t="s">
        <v>471</v>
      </c>
      <c r="E1769" s="138" t="s">
        <v>14856</v>
      </c>
      <c r="F1769" s="138" t="s">
        <v>143</v>
      </c>
      <c r="G1769" s="138">
        <v>16</v>
      </c>
      <c r="H1769" s="138" t="s">
        <v>18644</v>
      </c>
      <c r="I1769" s="138" t="s">
        <v>14858</v>
      </c>
      <c r="J1769" s="138" t="s">
        <v>14859</v>
      </c>
      <c r="K1769" s="138" t="s">
        <v>27</v>
      </c>
      <c r="L1769" s="159">
        <v>44397</v>
      </c>
      <c r="M1769" s="138" t="s">
        <v>11984</v>
      </c>
      <c r="N1769" s="138" t="s">
        <v>30</v>
      </c>
      <c r="O1769" s="159"/>
      <c r="P1769" s="138"/>
      <c r="Q1769" s="138"/>
      <c r="R1769" s="138"/>
      <c r="S1769" s="139" t="s">
        <v>14855</v>
      </c>
      <c r="T1769" s="138"/>
      <c r="Z1769" s="130" t="str">
        <f t="shared" si="28"/>
        <v>20(12)韦孟慧</v>
      </c>
    </row>
    <row r="1770" ht="19.5" customHeight="1" spans="1:26">
      <c r="A1770" s="138">
        <v>1767</v>
      </c>
      <c r="B1770" s="138" t="s">
        <v>14860</v>
      </c>
      <c r="C1770" s="138" t="s">
        <v>21</v>
      </c>
      <c r="D1770" s="138" t="s">
        <v>471</v>
      </c>
      <c r="E1770" s="138" t="s">
        <v>14861</v>
      </c>
      <c r="F1770" s="138" t="s">
        <v>143</v>
      </c>
      <c r="G1770" s="138">
        <v>15</v>
      </c>
      <c r="H1770" s="138" t="s">
        <v>18645</v>
      </c>
      <c r="I1770" s="138" t="s">
        <v>14863</v>
      </c>
      <c r="J1770" s="138" t="s">
        <v>14864</v>
      </c>
      <c r="K1770" s="138" t="s">
        <v>27</v>
      </c>
      <c r="L1770" s="159">
        <v>44394</v>
      </c>
      <c r="M1770" s="138" t="s">
        <v>2455</v>
      </c>
      <c r="N1770" s="138" t="s">
        <v>30</v>
      </c>
      <c r="O1770" s="159"/>
      <c r="P1770" s="138"/>
      <c r="Q1770" s="138"/>
      <c r="R1770" s="138"/>
      <c r="S1770" s="139" t="s">
        <v>14860</v>
      </c>
      <c r="T1770" s="138"/>
      <c r="Z1770" s="130" t="str">
        <f t="shared" si="28"/>
        <v>20(12)韦娉钰</v>
      </c>
    </row>
    <row r="1771" ht="19.5" customHeight="1" spans="1:26">
      <c r="A1771" s="138">
        <v>1768</v>
      </c>
      <c r="B1771" s="138" t="s">
        <v>14865</v>
      </c>
      <c r="C1771" s="138" t="s">
        <v>21</v>
      </c>
      <c r="D1771" s="138" t="s">
        <v>471</v>
      </c>
      <c r="E1771" s="138" t="s">
        <v>14866</v>
      </c>
      <c r="F1771" s="138" t="s">
        <v>143</v>
      </c>
      <c r="G1771" s="138">
        <v>16</v>
      </c>
      <c r="H1771" s="138" t="s">
        <v>18646</v>
      </c>
      <c r="I1771" s="138" t="s">
        <v>14868</v>
      </c>
      <c r="J1771" s="138" t="s">
        <v>14869</v>
      </c>
      <c r="K1771" s="138" t="s">
        <v>27</v>
      </c>
      <c r="L1771" s="159">
        <v>44397</v>
      </c>
      <c r="M1771" s="138" t="s">
        <v>2455</v>
      </c>
      <c r="N1771" s="139" t="s">
        <v>27</v>
      </c>
      <c r="O1771" s="159">
        <v>44418</v>
      </c>
      <c r="P1771" s="138" t="s">
        <v>2455</v>
      </c>
      <c r="Q1771" s="138" t="s">
        <v>30</v>
      </c>
      <c r="R1771" s="138"/>
      <c r="S1771" s="139" t="s">
        <v>14865</v>
      </c>
      <c r="T1771" s="138"/>
      <c r="Z1771" s="130" t="str">
        <f t="shared" si="28"/>
        <v>20(12)韦巧娴</v>
      </c>
    </row>
    <row r="1772" ht="19.5" customHeight="1" spans="1:26">
      <c r="A1772" s="138">
        <v>1769</v>
      </c>
      <c r="B1772" s="138" t="s">
        <v>14870</v>
      </c>
      <c r="C1772" s="138" t="s">
        <v>21</v>
      </c>
      <c r="D1772" s="138" t="s">
        <v>471</v>
      </c>
      <c r="E1772" s="138" t="s">
        <v>14871</v>
      </c>
      <c r="F1772" s="138" t="s">
        <v>143</v>
      </c>
      <c r="G1772" s="138">
        <v>16</v>
      </c>
      <c r="H1772" s="138" t="s">
        <v>2624</v>
      </c>
      <c r="I1772" s="138" t="s">
        <v>14872</v>
      </c>
      <c r="J1772" s="138">
        <v>13676036639</v>
      </c>
      <c r="K1772" s="138" t="s">
        <v>27</v>
      </c>
      <c r="L1772" s="159">
        <v>44405</v>
      </c>
      <c r="M1772" s="138" t="s">
        <v>18647</v>
      </c>
      <c r="N1772" s="138" t="s">
        <v>30</v>
      </c>
      <c r="O1772" s="159"/>
      <c r="P1772" s="138"/>
      <c r="Q1772" s="138"/>
      <c r="R1772" s="138"/>
      <c r="S1772" s="139" t="s">
        <v>14870</v>
      </c>
      <c r="T1772" s="138"/>
      <c r="Z1772" s="130" t="str">
        <f t="shared" si="28"/>
        <v>20(12)韦仁玉</v>
      </c>
    </row>
    <row r="1773" ht="19.5" customHeight="1" spans="1:26">
      <c r="A1773" s="138">
        <v>1770</v>
      </c>
      <c r="B1773" s="138" t="s">
        <v>14873</v>
      </c>
      <c r="C1773" s="138" t="s">
        <v>21</v>
      </c>
      <c r="D1773" s="138" t="s">
        <v>471</v>
      </c>
      <c r="E1773" s="138" t="s">
        <v>14874</v>
      </c>
      <c r="F1773" s="138" t="s">
        <v>24</v>
      </c>
      <c r="G1773" s="138">
        <v>16</v>
      </c>
      <c r="H1773" s="138" t="s">
        <v>14875</v>
      </c>
      <c r="I1773" s="138" t="s">
        <v>3115</v>
      </c>
      <c r="J1773" s="138" t="s">
        <v>14876</v>
      </c>
      <c r="K1773" s="138" t="s">
        <v>27</v>
      </c>
      <c r="L1773" s="159">
        <v>44405</v>
      </c>
      <c r="M1773" s="138" t="s">
        <v>14877</v>
      </c>
      <c r="N1773" s="138" t="s">
        <v>30</v>
      </c>
      <c r="O1773" s="159"/>
      <c r="P1773" s="138"/>
      <c r="Q1773" s="138"/>
      <c r="R1773" s="138"/>
      <c r="S1773" s="139" t="s">
        <v>14873</v>
      </c>
      <c r="T1773" s="138"/>
      <c r="Z1773" s="130" t="str">
        <f t="shared" si="28"/>
        <v>20(12)韦润东</v>
      </c>
    </row>
    <row r="1774" ht="19.5" customHeight="1" spans="1:26">
      <c r="A1774" s="138">
        <v>1771</v>
      </c>
      <c r="B1774" s="138" t="s">
        <v>14878</v>
      </c>
      <c r="C1774" s="138" t="s">
        <v>21</v>
      </c>
      <c r="D1774" s="138" t="s">
        <v>471</v>
      </c>
      <c r="E1774" s="138" t="s">
        <v>14879</v>
      </c>
      <c r="F1774" s="138" t="s">
        <v>143</v>
      </c>
      <c r="G1774" s="138">
        <v>16</v>
      </c>
      <c r="H1774" s="138" t="s">
        <v>18648</v>
      </c>
      <c r="I1774" s="138" t="s">
        <v>14881</v>
      </c>
      <c r="J1774" s="138">
        <v>15994715578</v>
      </c>
      <c r="K1774" s="138" t="s">
        <v>27</v>
      </c>
      <c r="L1774" s="159">
        <v>44396</v>
      </c>
      <c r="M1774" s="138" t="s">
        <v>28</v>
      </c>
      <c r="N1774" s="138" t="s">
        <v>30</v>
      </c>
      <c r="O1774" s="159">
        <v>44428</v>
      </c>
      <c r="P1774" s="138" t="s">
        <v>28</v>
      </c>
      <c r="Q1774" s="138" t="s">
        <v>30</v>
      </c>
      <c r="R1774" s="138"/>
      <c r="S1774" s="139" t="s">
        <v>14878</v>
      </c>
      <c r="T1774" s="138"/>
      <c r="Z1774" s="130" t="str">
        <f t="shared" si="28"/>
        <v>20(12)韦若雪</v>
      </c>
    </row>
    <row r="1775" ht="19.5" customHeight="1" spans="1:26">
      <c r="A1775" s="138">
        <v>1772</v>
      </c>
      <c r="B1775" s="138" t="s">
        <v>14882</v>
      </c>
      <c r="C1775" s="138" t="s">
        <v>21</v>
      </c>
      <c r="D1775" s="138" t="s">
        <v>471</v>
      </c>
      <c r="E1775" s="138" t="s">
        <v>14883</v>
      </c>
      <c r="F1775" s="138" t="s">
        <v>24</v>
      </c>
      <c r="G1775" s="138">
        <v>16</v>
      </c>
      <c r="H1775" s="138" t="s">
        <v>18649</v>
      </c>
      <c r="I1775" s="138" t="s">
        <v>14884</v>
      </c>
      <c r="J1775" s="138">
        <v>15177385317</v>
      </c>
      <c r="K1775" s="138" t="s">
        <v>27</v>
      </c>
      <c r="L1775" s="159">
        <v>44406</v>
      </c>
      <c r="M1775" s="138" t="s">
        <v>2455</v>
      </c>
      <c r="N1775" s="138" t="s">
        <v>30</v>
      </c>
      <c r="O1775" s="159">
        <v>44430</v>
      </c>
      <c r="P1775" s="138" t="s">
        <v>14812</v>
      </c>
      <c r="Q1775" s="138" t="s">
        <v>30</v>
      </c>
      <c r="R1775" s="138"/>
      <c r="S1775" s="139" t="s">
        <v>14882</v>
      </c>
      <c r="T1775" s="138"/>
      <c r="Z1775" s="130" t="str">
        <f t="shared" si="28"/>
        <v>20(12)韦卫朝</v>
      </c>
    </row>
    <row r="1776" ht="19.5" customHeight="1" spans="1:26">
      <c r="A1776" s="138">
        <v>1773</v>
      </c>
      <c r="B1776" s="138" t="s">
        <v>14885</v>
      </c>
      <c r="C1776" s="138" t="s">
        <v>21</v>
      </c>
      <c r="D1776" s="138" t="s">
        <v>471</v>
      </c>
      <c r="E1776" s="138" t="s">
        <v>14886</v>
      </c>
      <c r="F1776" s="138" t="s">
        <v>143</v>
      </c>
      <c r="G1776" s="138">
        <v>17</v>
      </c>
      <c r="H1776" s="138" t="s">
        <v>14354</v>
      </c>
      <c r="I1776" s="138" t="s">
        <v>14887</v>
      </c>
      <c r="J1776" s="138" t="s">
        <v>14888</v>
      </c>
      <c r="K1776" s="138" t="s">
        <v>27</v>
      </c>
      <c r="L1776" s="159">
        <v>44396</v>
      </c>
      <c r="M1776" s="138" t="s">
        <v>3693</v>
      </c>
      <c r="N1776" s="138" t="s">
        <v>30</v>
      </c>
      <c r="O1776" s="159"/>
      <c r="P1776" s="138"/>
      <c r="Q1776" s="138" t="s">
        <v>30</v>
      </c>
      <c r="R1776" s="138"/>
      <c r="S1776" s="139" t="s">
        <v>14885</v>
      </c>
      <c r="T1776" s="138"/>
      <c r="Z1776" s="130" t="str">
        <f t="shared" si="28"/>
        <v>20(12)韦骁桃</v>
      </c>
    </row>
    <row r="1777" ht="19.5" customHeight="1" spans="1:26">
      <c r="A1777" s="138">
        <v>1774</v>
      </c>
      <c r="B1777" s="138" t="s">
        <v>14889</v>
      </c>
      <c r="C1777" s="138" t="s">
        <v>21</v>
      </c>
      <c r="D1777" s="138" t="s">
        <v>471</v>
      </c>
      <c r="E1777" s="138" t="s">
        <v>14890</v>
      </c>
      <c r="F1777" s="138" t="s">
        <v>143</v>
      </c>
      <c r="G1777" s="138">
        <v>16</v>
      </c>
      <c r="H1777" s="138" t="s">
        <v>14891</v>
      </c>
      <c r="I1777" s="138" t="s">
        <v>14892</v>
      </c>
      <c r="J1777" s="138" t="s">
        <v>14893</v>
      </c>
      <c r="K1777" s="138" t="s">
        <v>27</v>
      </c>
      <c r="L1777" s="159">
        <v>44403</v>
      </c>
      <c r="M1777" s="138" t="s">
        <v>4299</v>
      </c>
      <c r="N1777" s="138" t="s">
        <v>30</v>
      </c>
      <c r="O1777" s="159"/>
      <c r="P1777" s="138"/>
      <c r="Q1777" s="138" t="s">
        <v>30</v>
      </c>
      <c r="R1777" s="138"/>
      <c r="S1777" s="139" t="s">
        <v>14889</v>
      </c>
      <c r="T1777" s="138"/>
      <c r="Z1777" s="130" t="str">
        <f t="shared" si="28"/>
        <v>20(12)韦销丹</v>
      </c>
    </row>
    <row r="1778" ht="19.5" customHeight="1" spans="1:26">
      <c r="A1778" s="138">
        <v>1775</v>
      </c>
      <c r="B1778" s="138" t="s">
        <v>14894</v>
      </c>
      <c r="C1778" s="138" t="s">
        <v>21</v>
      </c>
      <c r="D1778" s="138" t="s">
        <v>471</v>
      </c>
      <c r="E1778" s="138" t="s">
        <v>14895</v>
      </c>
      <c r="F1778" s="138" t="s">
        <v>143</v>
      </c>
      <c r="G1778" s="138">
        <v>15</v>
      </c>
      <c r="H1778" s="138" t="s">
        <v>14896</v>
      </c>
      <c r="I1778" s="138" t="s">
        <v>14897</v>
      </c>
      <c r="J1778" s="138" t="s">
        <v>14898</v>
      </c>
      <c r="K1778" s="138" t="s">
        <v>27</v>
      </c>
      <c r="L1778" s="159">
        <v>44397</v>
      </c>
      <c r="M1778" s="138" t="s">
        <v>14899</v>
      </c>
      <c r="N1778" s="138" t="s">
        <v>30</v>
      </c>
      <c r="O1778" s="159"/>
      <c r="P1778" s="138"/>
      <c r="Q1778" s="138" t="s">
        <v>30</v>
      </c>
      <c r="R1778" s="138"/>
      <c r="S1778" s="139" t="s">
        <v>14894</v>
      </c>
      <c r="T1778" s="138"/>
      <c r="Z1778" s="130" t="str">
        <f t="shared" si="28"/>
        <v>20(12)韦雅春</v>
      </c>
    </row>
    <row r="1779" ht="19.5" customHeight="1" spans="1:26">
      <c r="A1779" s="138">
        <v>1776</v>
      </c>
      <c r="B1779" s="138" t="s">
        <v>14900</v>
      </c>
      <c r="C1779" s="138" t="s">
        <v>21</v>
      </c>
      <c r="D1779" s="138" t="s">
        <v>471</v>
      </c>
      <c r="E1779" s="138" t="s">
        <v>14901</v>
      </c>
      <c r="F1779" s="138" t="s">
        <v>24</v>
      </c>
      <c r="G1779" s="138">
        <v>15</v>
      </c>
      <c r="H1779" s="138" t="s">
        <v>18650</v>
      </c>
      <c r="I1779" s="138" t="s">
        <v>14903</v>
      </c>
      <c r="J1779" s="138" t="s">
        <v>14904</v>
      </c>
      <c r="K1779" s="138" t="s">
        <v>27</v>
      </c>
      <c r="L1779" s="159">
        <v>44396</v>
      </c>
      <c r="M1779" s="138" t="s">
        <v>2172</v>
      </c>
      <c r="N1779" s="138" t="s">
        <v>30</v>
      </c>
      <c r="P1779" s="138" t="s">
        <v>14812</v>
      </c>
      <c r="Q1779" s="138"/>
      <c r="R1779" s="138"/>
      <c r="S1779" s="139" t="s">
        <v>14900</v>
      </c>
      <c r="T1779" s="138"/>
      <c r="Z1779" s="130" t="str">
        <f t="shared" si="28"/>
        <v>20(12)韦杨</v>
      </c>
    </row>
    <row r="1780" ht="19.5" customHeight="1" spans="1:26">
      <c r="A1780" s="138">
        <v>1777</v>
      </c>
      <c r="B1780" s="138" t="s">
        <v>14905</v>
      </c>
      <c r="C1780" s="138" t="s">
        <v>21</v>
      </c>
      <c r="D1780" s="138" t="s">
        <v>471</v>
      </c>
      <c r="E1780" s="138" t="s">
        <v>14906</v>
      </c>
      <c r="F1780" s="138" t="s">
        <v>24</v>
      </c>
      <c r="G1780" s="138">
        <v>15</v>
      </c>
      <c r="H1780" s="138" t="s">
        <v>18651</v>
      </c>
      <c r="I1780" s="138" t="s">
        <v>14908</v>
      </c>
      <c r="J1780" s="138" t="s">
        <v>14909</v>
      </c>
      <c r="K1780" s="138" t="s">
        <v>27</v>
      </c>
      <c r="L1780" s="159">
        <v>44393</v>
      </c>
      <c r="M1780" s="138" t="s">
        <v>2455</v>
      </c>
      <c r="N1780" s="138" t="s">
        <v>27</v>
      </c>
      <c r="O1780" s="159"/>
      <c r="P1780" s="138"/>
      <c r="Q1780" s="138" t="s">
        <v>30</v>
      </c>
      <c r="R1780" s="138"/>
      <c r="S1780" s="139" t="s">
        <v>14905</v>
      </c>
      <c r="T1780" s="138"/>
      <c r="Z1780" s="130" t="str">
        <f t="shared" si="28"/>
        <v>20(12)韦银峰</v>
      </c>
    </row>
    <row r="1781" ht="19.5" customHeight="1" spans="1:26">
      <c r="A1781" s="138">
        <v>1778</v>
      </c>
      <c r="B1781" s="138" t="s">
        <v>14910</v>
      </c>
      <c r="C1781" s="138" t="s">
        <v>21</v>
      </c>
      <c r="D1781" s="138" t="s">
        <v>471</v>
      </c>
      <c r="E1781" s="138" t="s">
        <v>14911</v>
      </c>
      <c r="F1781" s="138" t="s">
        <v>24</v>
      </c>
      <c r="G1781" s="138">
        <v>16</v>
      </c>
      <c r="H1781" s="138" t="s">
        <v>18652</v>
      </c>
      <c r="I1781" s="138" t="s">
        <v>14913</v>
      </c>
      <c r="J1781" s="138" t="s">
        <v>14914</v>
      </c>
      <c r="K1781" s="138" t="s">
        <v>27</v>
      </c>
      <c r="L1781" s="159">
        <v>44395</v>
      </c>
      <c r="M1781" s="138" t="s">
        <v>28</v>
      </c>
      <c r="N1781" s="139" t="s">
        <v>27</v>
      </c>
      <c r="O1781" s="159">
        <v>44429</v>
      </c>
      <c r="P1781" s="138" t="s">
        <v>28</v>
      </c>
      <c r="Q1781" s="138" t="s">
        <v>30</v>
      </c>
      <c r="R1781" s="138"/>
      <c r="S1781" s="139" t="s">
        <v>14910</v>
      </c>
      <c r="T1781" s="138"/>
      <c r="Z1781" s="130" t="str">
        <f t="shared" si="28"/>
        <v>20(12)韦玉赐</v>
      </c>
    </row>
    <row r="1782" ht="19.5" customHeight="1" spans="1:26">
      <c r="A1782" s="138">
        <v>1779</v>
      </c>
      <c r="B1782" s="138" t="s">
        <v>14915</v>
      </c>
      <c r="C1782" s="138" t="s">
        <v>21</v>
      </c>
      <c r="D1782" s="138" t="s">
        <v>471</v>
      </c>
      <c r="E1782" s="138" t="s">
        <v>14916</v>
      </c>
      <c r="F1782" s="138" t="s">
        <v>24</v>
      </c>
      <c r="G1782" s="138">
        <v>16</v>
      </c>
      <c r="H1782" s="138" t="s">
        <v>14917</v>
      </c>
      <c r="I1782" s="138" t="s">
        <v>14918</v>
      </c>
      <c r="J1782" s="138" t="s">
        <v>14919</v>
      </c>
      <c r="K1782" s="138" t="s">
        <v>27</v>
      </c>
      <c r="L1782" s="159">
        <v>44394</v>
      </c>
      <c r="M1782" s="138" t="s">
        <v>28</v>
      </c>
      <c r="N1782" s="138" t="s">
        <v>30</v>
      </c>
      <c r="O1782" s="159"/>
      <c r="P1782" s="138"/>
      <c r="Q1782" s="138" t="s">
        <v>30</v>
      </c>
      <c r="R1782" s="138"/>
      <c r="S1782" s="139" t="s">
        <v>14915</v>
      </c>
      <c r="T1782" s="138"/>
      <c r="Z1782" s="130" t="str">
        <f t="shared" si="28"/>
        <v>20(12)韦占昭</v>
      </c>
    </row>
    <row r="1783" ht="19.5" customHeight="1" spans="1:26">
      <c r="A1783" s="138">
        <v>1780</v>
      </c>
      <c r="B1783" s="138" t="s">
        <v>14920</v>
      </c>
      <c r="C1783" s="138" t="s">
        <v>21</v>
      </c>
      <c r="D1783" s="138" t="s">
        <v>471</v>
      </c>
      <c r="E1783" s="138" t="s">
        <v>14921</v>
      </c>
      <c r="F1783" s="138" t="s">
        <v>24</v>
      </c>
      <c r="G1783" s="138">
        <v>16</v>
      </c>
      <c r="H1783" s="138" t="s">
        <v>18653</v>
      </c>
      <c r="I1783" s="138" t="s">
        <v>14922</v>
      </c>
      <c r="J1783" s="138" t="s">
        <v>14923</v>
      </c>
      <c r="K1783" s="138" t="s">
        <v>27</v>
      </c>
      <c r="L1783" s="159">
        <v>44395</v>
      </c>
      <c r="M1783" s="138" t="s">
        <v>14924</v>
      </c>
      <c r="N1783" s="138" t="s">
        <v>27</v>
      </c>
      <c r="O1783" s="159" t="s">
        <v>14697</v>
      </c>
      <c r="P1783" s="138"/>
      <c r="Q1783" s="138"/>
      <c r="R1783" s="138"/>
      <c r="S1783" s="139" t="s">
        <v>14920</v>
      </c>
      <c r="T1783" s="138"/>
      <c r="Z1783" s="130" t="str">
        <f t="shared" si="28"/>
        <v>20(12)韦祖俊</v>
      </c>
    </row>
    <row r="1784" ht="19.5" customHeight="1" spans="1:26">
      <c r="A1784" s="138">
        <v>1781</v>
      </c>
      <c r="B1784" s="138" t="s">
        <v>14925</v>
      </c>
      <c r="C1784" s="138" t="s">
        <v>21</v>
      </c>
      <c r="D1784" s="138" t="s">
        <v>471</v>
      </c>
      <c r="E1784" s="138" t="s">
        <v>14926</v>
      </c>
      <c r="F1784" s="138" t="s">
        <v>143</v>
      </c>
      <c r="G1784" s="138">
        <v>15</v>
      </c>
      <c r="H1784" s="138" t="s">
        <v>18654</v>
      </c>
      <c r="I1784" s="138" t="s">
        <v>14928</v>
      </c>
      <c r="J1784" s="138" t="s">
        <v>14929</v>
      </c>
      <c r="K1784" s="138" t="s">
        <v>27</v>
      </c>
      <c r="L1784" s="159">
        <v>44397</v>
      </c>
      <c r="M1784" s="138" t="s">
        <v>4299</v>
      </c>
      <c r="N1784" s="138" t="s">
        <v>30</v>
      </c>
      <c r="O1784" s="159"/>
      <c r="P1784" s="138"/>
      <c r="Q1784" s="138"/>
      <c r="R1784" s="138"/>
      <c r="S1784" s="139" t="s">
        <v>14925</v>
      </c>
      <c r="T1784" s="138"/>
      <c r="Z1784" s="130" t="str">
        <f t="shared" si="28"/>
        <v>20(12)徐欣笛</v>
      </c>
    </row>
    <row r="1785" ht="19.5" customHeight="1" spans="1:26">
      <c r="A1785" s="138">
        <v>1782</v>
      </c>
      <c r="B1785" s="138" t="s">
        <v>14930</v>
      </c>
      <c r="C1785" s="138" t="s">
        <v>21</v>
      </c>
      <c r="D1785" s="138" t="s">
        <v>471</v>
      </c>
      <c r="E1785" s="138" t="s">
        <v>14931</v>
      </c>
      <c r="F1785" s="138" t="s">
        <v>24</v>
      </c>
      <c r="G1785" s="138">
        <v>16</v>
      </c>
      <c r="H1785" s="138" t="s">
        <v>18655</v>
      </c>
      <c r="I1785" s="138" t="s">
        <v>14933</v>
      </c>
      <c r="J1785" s="138" t="s">
        <v>14934</v>
      </c>
      <c r="K1785" s="138" t="s">
        <v>27</v>
      </c>
      <c r="L1785" s="159">
        <v>44398</v>
      </c>
      <c r="M1785" s="138" t="s">
        <v>2172</v>
      </c>
      <c r="N1785" s="138" t="s">
        <v>27</v>
      </c>
      <c r="O1785" s="159"/>
      <c r="P1785" s="138"/>
      <c r="Q1785" s="138"/>
      <c r="R1785" s="138"/>
      <c r="S1785" s="139" t="s">
        <v>14930</v>
      </c>
      <c r="T1785" s="138"/>
      <c r="Z1785" s="130" t="str">
        <f t="shared" si="28"/>
        <v>20(12)赵天翔</v>
      </c>
    </row>
    <row r="1786" ht="19.5" customHeight="1" spans="1:26">
      <c r="A1786" s="138">
        <v>1783</v>
      </c>
      <c r="B1786" s="138" t="s">
        <v>14935</v>
      </c>
      <c r="C1786" s="138" t="s">
        <v>21</v>
      </c>
      <c r="D1786" s="138" t="s">
        <v>471</v>
      </c>
      <c r="E1786" s="138" t="s">
        <v>14936</v>
      </c>
      <c r="F1786" s="138" t="s">
        <v>143</v>
      </c>
      <c r="G1786" s="138">
        <v>16</v>
      </c>
      <c r="H1786" s="138" t="s">
        <v>18656</v>
      </c>
      <c r="I1786" s="138" t="s">
        <v>14938</v>
      </c>
      <c r="J1786" s="138" t="s">
        <v>14939</v>
      </c>
      <c r="K1786" s="138" t="s">
        <v>27</v>
      </c>
      <c r="L1786" s="159">
        <v>44408</v>
      </c>
      <c r="M1786" s="138" t="s">
        <v>4299</v>
      </c>
      <c r="N1786" s="138" t="s">
        <v>30</v>
      </c>
      <c r="O1786" s="159"/>
      <c r="P1786" s="138"/>
      <c r="Q1786" s="138"/>
      <c r="R1786" s="138"/>
      <c r="S1786" s="139" t="s">
        <v>14935</v>
      </c>
      <c r="T1786" s="138"/>
      <c r="Z1786" s="130" t="str">
        <f t="shared" si="28"/>
        <v>20(12)钟佳玲</v>
      </c>
    </row>
    <row r="1787" ht="19.5" customHeight="1" spans="1:26">
      <c r="A1787" s="138">
        <v>1784</v>
      </c>
      <c r="B1787" s="138" t="s">
        <v>14920</v>
      </c>
      <c r="C1787" s="138" t="s">
        <v>21</v>
      </c>
      <c r="D1787" s="138" t="s">
        <v>471</v>
      </c>
      <c r="E1787" s="138" t="s">
        <v>14921</v>
      </c>
      <c r="F1787" s="138" t="s">
        <v>24</v>
      </c>
      <c r="G1787" s="138">
        <v>16</v>
      </c>
      <c r="H1787" s="138" t="s">
        <v>18657</v>
      </c>
      <c r="I1787" s="138" t="s">
        <v>14922</v>
      </c>
      <c r="J1787" s="138">
        <v>18777823072</v>
      </c>
      <c r="K1787" s="138" t="s">
        <v>27</v>
      </c>
      <c r="L1787" s="159">
        <v>44395</v>
      </c>
      <c r="M1787" s="138" t="s">
        <v>18658</v>
      </c>
      <c r="N1787" s="138" t="s">
        <v>27</v>
      </c>
      <c r="O1787" s="159"/>
      <c r="P1787" s="138"/>
      <c r="Q1787" s="138"/>
      <c r="R1787" s="138"/>
      <c r="S1787" s="139" t="s">
        <v>14920</v>
      </c>
      <c r="T1787" s="138"/>
      <c r="Z1787" s="130" t="str">
        <f t="shared" si="28"/>
        <v>20(12)韦祖俊</v>
      </c>
    </row>
    <row r="1788" ht="19.5" customHeight="1" spans="1:26">
      <c r="A1788" s="138">
        <v>1785</v>
      </c>
      <c r="B1788" s="138" t="s">
        <v>5897</v>
      </c>
      <c r="C1788" s="138" t="s">
        <v>21</v>
      </c>
      <c r="D1788" s="138" t="s">
        <v>471</v>
      </c>
      <c r="E1788" s="138" t="s">
        <v>5898</v>
      </c>
      <c r="F1788" s="138" t="s">
        <v>143</v>
      </c>
      <c r="G1788" s="138">
        <v>17</v>
      </c>
      <c r="H1788" s="138" t="s">
        <v>14848</v>
      </c>
      <c r="I1788" s="138" t="s">
        <v>14849</v>
      </c>
      <c r="J1788" s="138">
        <v>15878846255</v>
      </c>
      <c r="K1788" s="138" t="s">
        <v>27</v>
      </c>
      <c r="L1788" s="159">
        <v>44405</v>
      </c>
      <c r="M1788" s="138" t="s">
        <v>5901</v>
      </c>
      <c r="N1788" s="138"/>
      <c r="O1788" s="159"/>
      <c r="P1788" s="138"/>
      <c r="Q1788" s="138" t="s">
        <v>30</v>
      </c>
      <c r="R1788" s="138" t="s">
        <v>5902</v>
      </c>
      <c r="S1788" s="139" t="s">
        <v>5897</v>
      </c>
      <c r="T1788" s="138"/>
      <c r="Z1788" s="130" t="str">
        <f t="shared" si="28"/>
        <v>20(12)韦丽娜</v>
      </c>
    </row>
    <row r="1789" ht="19.5" customHeight="1" spans="1:26">
      <c r="A1789" s="138">
        <v>1786</v>
      </c>
      <c r="B1789" s="138" t="s">
        <v>14681</v>
      </c>
      <c r="C1789" s="138" t="s">
        <v>21</v>
      </c>
      <c r="D1789" s="138" t="s">
        <v>471</v>
      </c>
      <c r="E1789" s="138" t="s">
        <v>14682</v>
      </c>
      <c r="F1789" s="138" t="s">
        <v>143</v>
      </c>
      <c r="G1789" s="138">
        <v>17</v>
      </c>
      <c r="H1789" s="138"/>
      <c r="I1789" s="138"/>
      <c r="J1789" s="138"/>
      <c r="K1789" s="138" t="s">
        <v>18659</v>
      </c>
      <c r="L1789" s="159">
        <v>44395</v>
      </c>
      <c r="M1789" s="138"/>
      <c r="N1789" s="138"/>
      <c r="O1789" s="159"/>
      <c r="P1789" s="138"/>
      <c r="Q1789" s="138"/>
      <c r="R1789" s="138"/>
      <c r="S1789" s="139" t="s">
        <v>14681</v>
      </c>
      <c r="T1789" s="138"/>
      <c r="Z1789" s="130" t="str">
        <f t="shared" si="28"/>
        <v>20(12)李春婷</v>
      </c>
    </row>
    <row r="1790" ht="19.5" customHeight="1" spans="1:26">
      <c r="A1790" s="138">
        <v>1787</v>
      </c>
      <c r="B1790" s="138" t="s">
        <v>15139</v>
      </c>
      <c r="C1790" s="138" t="s">
        <v>21</v>
      </c>
      <c r="D1790" s="138" t="s">
        <v>477</v>
      </c>
      <c r="E1790" s="138" t="s">
        <v>15140</v>
      </c>
      <c r="F1790" s="138" t="s">
        <v>143</v>
      </c>
      <c r="G1790" s="138">
        <v>16</v>
      </c>
      <c r="H1790" s="138"/>
      <c r="I1790" s="138"/>
      <c r="J1790" s="138"/>
      <c r="K1790" s="138" t="s">
        <v>27</v>
      </c>
      <c r="L1790" s="159">
        <v>44395</v>
      </c>
      <c r="M1790" s="138"/>
      <c r="N1790" s="138"/>
      <c r="O1790" s="159"/>
      <c r="P1790" s="138"/>
      <c r="Q1790" s="138"/>
      <c r="R1790" s="138"/>
      <c r="S1790" s="139" t="s">
        <v>15139</v>
      </c>
      <c r="T1790" s="138"/>
      <c r="Z1790" s="130" t="str">
        <f t="shared" si="28"/>
        <v>20(13)韦钰琴</v>
      </c>
    </row>
    <row r="1791" ht="19.5" customHeight="1" spans="1:26">
      <c r="A1791" s="138">
        <v>1788</v>
      </c>
      <c r="B1791" s="138" t="s">
        <v>13776</v>
      </c>
      <c r="C1791" s="138" t="s">
        <v>21</v>
      </c>
      <c r="D1791" s="138" t="s">
        <v>477</v>
      </c>
      <c r="E1791" s="138" t="s">
        <v>13777</v>
      </c>
      <c r="F1791" s="138" t="s">
        <v>143</v>
      </c>
      <c r="G1791" s="138">
        <v>16</v>
      </c>
      <c r="H1791" s="138" t="s">
        <v>18660</v>
      </c>
      <c r="I1791" s="138" t="s">
        <v>14942</v>
      </c>
      <c r="J1791" s="138">
        <v>15277850198</v>
      </c>
      <c r="K1791" s="138" t="s">
        <v>30</v>
      </c>
      <c r="L1791" s="159"/>
      <c r="M1791" s="138"/>
      <c r="N1791" s="138"/>
      <c r="O1791" s="159"/>
      <c r="P1791" s="138"/>
      <c r="Q1791" s="138" t="s">
        <v>27</v>
      </c>
      <c r="R1791" s="138"/>
      <c r="S1791" s="139" t="s">
        <v>13776</v>
      </c>
      <c r="T1791" s="138" t="s">
        <v>14943</v>
      </c>
      <c r="Z1791" s="130" t="str">
        <f t="shared" si="28"/>
        <v>20(13)韦淑婷</v>
      </c>
    </row>
    <row r="1792" ht="19.5" customHeight="1" spans="1:26">
      <c r="A1792" s="138">
        <v>1789</v>
      </c>
      <c r="B1792" s="138" t="s">
        <v>13269</v>
      </c>
      <c r="C1792" s="138" t="s">
        <v>21</v>
      </c>
      <c r="D1792" s="138" t="s">
        <v>477</v>
      </c>
      <c r="E1792" s="138" t="s">
        <v>13270</v>
      </c>
      <c r="F1792" s="138" t="s">
        <v>143</v>
      </c>
      <c r="G1792" s="138">
        <v>16</v>
      </c>
      <c r="H1792" s="138" t="s">
        <v>18661</v>
      </c>
      <c r="I1792" s="138" t="s">
        <v>14945</v>
      </c>
      <c r="J1792" s="138" t="s">
        <v>14946</v>
      </c>
      <c r="K1792" s="138" t="s">
        <v>27</v>
      </c>
      <c r="L1792" s="159">
        <v>44394</v>
      </c>
      <c r="M1792" s="138" t="s">
        <v>28</v>
      </c>
      <c r="N1792" s="138"/>
      <c r="O1792" s="159"/>
      <c r="P1792" s="138"/>
      <c r="Q1792" s="138"/>
      <c r="R1792" s="138"/>
      <c r="S1792" s="139" t="s">
        <v>13269</v>
      </c>
      <c r="T1792" s="138"/>
      <c r="Z1792" s="130" t="str">
        <f t="shared" si="28"/>
        <v>20(13)韦雪玲</v>
      </c>
    </row>
    <row r="1793" ht="19.5" customHeight="1" spans="1:26">
      <c r="A1793" s="138">
        <v>1790</v>
      </c>
      <c r="B1793" s="138" t="s">
        <v>14947</v>
      </c>
      <c r="C1793" s="138" t="s">
        <v>21</v>
      </c>
      <c r="D1793" s="138" t="s">
        <v>477</v>
      </c>
      <c r="E1793" s="138" t="s">
        <v>14948</v>
      </c>
      <c r="F1793" s="138" t="s">
        <v>24</v>
      </c>
      <c r="G1793" s="138">
        <v>15</v>
      </c>
      <c r="H1793" s="138" t="s">
        <v>14949</v>
      </c>
      <c r="I1793" s="138" t="s">
        <v>14950</v>
      </c>
      <c r="J1793" s="138">
        <v>18070860389</v>
      </c>
      <c r="K1793" s="138" t="s">
        <v>27</v>
      </c>
      <c r="L1793" s="159">
        <v>44397</v>
      </c>
      <c r="M1793" s="138" t="s">
        <v>1273</v>
      </c>
      <c r="N1793" s="138"/>
      <c r="O1793" s="159"/>
      <c r="P1793" s="138"/>
      <c r="Q1793" s="138"/>
      <c r="R1793" s="138"/>
      <c r="S1793" s="139" t="s">
        <v>14947</v>
      </c>
      <c r="T1793" s="138"/>
      <c r="Z1793" s="130" t="str">
        <f t="shared" si="28"/>
        <v>20(13)何文彪</v>
      </c>
    </row>
    <row r="1794" ht="19.5" customHeight="1" spans="1:26">
      <c r="A1794" s="138">
        <v>1791</v>
      </c>
      <c r="B1794" s="138" t="s">
        <v>14954</v>
      </c>
      <c r="C1794" s="138" t="s">
        <v>21</v>
      </c>
      <c r="D1794" s="138" t="s">
        <v>477</v>
      </c>
      <c r="E1794" s="138" t="s">
        <v>14955</v>
      </c>
      <c r="F1794" s="138" t="s">
        <v>143</v>
      </c>
      <c r="G1794" s="138">
        <v>15</v>
      </c>
      <c r="H1794" s="138" t="s">
        <v>14956</v>
      </c>
      <c r="I1794" s="138" t="s">
        <v>14957</v>
      </c>
      <c r="J1794" s="138">
        <v>13737982561</v>
      </c>
      <c r="K1794" s="138" t="s">
        <v>27</v>
      </c>
      <c r="L1794" s="159">
        <v>44395</v>
      </c>
      <c r="M1794" s="138" t="s">
        <v>1352</v>
      </c>
      <c r="N1794" s="138" t="s">
        <v>27</v>
      </c>
      <c r="O1794" s="159"/>
      <c r="P1794" s="138"/>
      <c r="Q1794" s="138"/>
      <c r="R1794" s="138"/>
      <c r="S1794" s="139" t="s">
        <v>14954</v>
      </c>
      <c r="T1794" s="138"/>
      <c r="Z1794" s="130" t="str">
        <f t="shared" si="28"/>
        <v>20(13)黄晓莅</v>
      </c>
    </row>
    <row r="1795" ht="19.5" customHeight="1" spans="1:26">
      <c r="A1795" s="138">
        <v>1792</v>
      </c>
      <c r="B1795" s="138" t="s">
        <v>14958</v>
      </c>
      <c r="C1795" s="138" t="s">
        <v>21</v>
      </c>
      <c r="D1795" s="138" t="s">
        <v>477</v>
      </c>
      <c r="E1795" s="138" t="s">
        <v>14959</v>
      </c>
      <c r="F1795" s="138" t="s">
        <v>143</v>
      </c>
      <c r="G1795" s="138">
        <v>17</v>
      </c>
      <c r="H1795" s="138" t="s">
        <v>14960</v>
      </c>
      <c r="I1795" s="138" t="s">
        <v>14961</v>
      </c>
      <c r="J1795" s="138" t="s">
        <v>14962</v>
      </c>
      <c r="K1795" s="138" t="s">
        <v>27</v>
      </c>
      <c r="L1795" s="159">
        <v>44396</v>
      </c>
      <c r="M1795" s="138" t="s">
        <v>1288</v>
      </c>
      <c r="N1795" s="138"/>
      <c r="O1795" s="159"/>
      <c r="P1795" s="138"/>
      <c r="Q1795" s="138"/>
      <c r="R1795" s="138"/>
      <c r="S1795" s="139" t="s">
        <v>14958</v>
      </c>
      <c r="T1795" s="138"/>
      <c r="Z1795" s="130" t="str">
        <f t="shared" si="28"/>
        <v>20(13)李林芝</v>
      </c>
    </row>
    <row r="1796" ht="19.5" customHeight="1" spans="1:26">
      <c r="A1796" s="138">
        <v>1793</v>
      </c>
      <c r="B1796" s="138" t="s">
        <v>14963</v>
      </c>
      <c r="C1796" s="138" t="s">
        <v>21</v>
      </c>
      <c r="D1796" s="138" t="s">
        <v>477</v>
      </c>
      <c r="E1796" s="138" t="s">
        <v>14964</v>
      </c>
      <c r="F1796" s="138" t="s">
        <v>143</v>
      </c>
      <c r="G1796" s="138">
        <v>16</v>
      </c>
      <c r="H1796" s="138" t="s">
        <v>13901</v>
      </c>
      <c r="I1796" s="138" t="s">
        <v>14965</v>
      </c>
      <c r="J1796" s="138">
        <v>18777192852</v>
      </c>
      <c r="K1796" s="138" t="s">
        <v>27</v>
      </c>
      <c r="L1796" s="159">
        <v>44402</v>
      </c>
      <c r="M1796" s="138"/>
      <c r="N1796" s="138"/>
      <c r="O1796" s="159"/>
      <c r="P1796" s="138"/>
      <c r="Q1796" s="138"/>
      <c r="R1796" s="138"/>
      <c r="S1796" s="139" t="s">
        <v>14963</v>
      </c>
      <c r="T1796" s="138"/>
      <c r="Z1796" s="130" t="str">
        <f t="shared" si="28"/>
        <v>20(13)廖丽敏</v>
      </c>
    </row>
    <row r="1797" ht="19.5" customHeight="1" spans="1:26">
      <c r="A1797" s="138">
        <v>1794</v>
      </c>
      <c r="B1797" s="138" t="s">
        <v>14966</v>
      </c>
      <c r="C1797" s="138" t="s">
        <v>21</v>
      </c>
      <c r="D1797" s="146" t="s">
        <v>477</v>
      </c>
      <c r="E1797" s="146" t="s">
        <v>14967</v>
      </c>
      <c r="F1797" s="146" t="s">
        <v>143</v>
      </c>
      <c r="G1797" s="146">
        <v>16</v>
      </c>
      <c r="H1797" s="146" t="s">
        <v>18662</v>
      </c>
      <c r="I1797" s="146" t="s">
        <v>14969</v>
      </c>
      <c r="J1797" s="146">
        <v>13415925558</v>
      </c>
      <c r="K1797" s="146" t="s">
        <v>27</v>
      </c>
      <c r="L1797" s="158">
        <v>44396</v>
      </c>
      <c r="M1797" s="146" t="s">
        <v>185</v>
      </c>
      <c r="N1797" s="146"/>
      <c r="O1797" s="158"/>
      <c r="P1797" s="146"/>
      <c r="Q1797" s="146"/>
      <c r="R1797" s="146"/>
      <c r="S1797" s="139" t="s">
        <v>14966</v>
      </c>
      <c r="T1797" s="146"/>
      <c r="Z1797" s="130" t="str">
        <f t="shared" si="28"/>
        <v>20(13)卢钰</v>
      </c>
    </row>
    <row r="1798" ht="19.5" customHeight="1" spans="1:26">
      <c r="A1798" s="138">
        <v>1795</v>
      </c>
      <c r="B1798" s="138" t="s">
        <v>14970</v>
      </c>
      <c r="C1798" s="138" t="s">
        <v>21</v>
      </c>
      <c r="D1798" s="146" t="s">
        <v>477</v>
      </c>
      <c r="E1798" s="146" t="s">
        <v>14971</v>
      </c>
      <c r="F1798" s="146" t="s">
        <v>143</v>
      </c>
      <c r="G1798" s="146">
        <v>17</v>
      </c>
      <c r="H1798" s="146" t="s">
        <v>14972</v>
      </c>
      <c r="I1798" s="146" t="s">
        <v>14973</v>
      </c>
      <c r="J1798" s="146" t="s">
        <v>14974</v>
      </c>
      <c r="K1798" s="146" t="s">
        <v>27</v>
      </c>
      <c r="L1798" s="158">
        <v>44394</v>
      </c>
      <c r="M1798" s="146" t="s">
        <v>1217</v>
      </c>
      <c r="N1798" s="146"/>
      <c r="O1798" s="158"/>
      <c r="P1798" s="146"/>
      <c r="Q1798" s="146"/>
      <c r="R1798" s="146"/>
      <c r="S1798" s="139" t="s">
        <v>14970</v>
      </c>
      <c r="T1798" s="146"/>
      <c r="Z1798" s="130" t="str">
        <f t="shared" si="28"/>
        <v>20(13)陆梦琪</v>
      </c>
    </row>
    <row r="1799" ht="19.5" customHeight="1" spans="1:26">
      <c r="A1799" s="138">
        <v>1796</v>
      </c>
      <c r="B1799" s="138" t="s">
        <v>14978</v>
      </c>
      <c r="C1799" s="138" t="s">
        <v>21</v>
      </c>
      <c r="D1799" s="146" t="s">
        <v>477</v>
      </c>
      <c r="E1799" s="146" t="s">
        <v>14979</v>
      </c>
      <c r="F1799" s="146" t="s">
        <v>143</v>
      </c>
      <c r="G1799" s="146">
        <v>16</v>
      </c>
      <c r="H1799" s="146" t="s">
        <v>2629</v>
      </c>
      <c r="I1799" s="146" t="s">
        <v>2630</v>
      </c>
      <c r="J1799" s="146" t="s">
        <v>14980</v>
      </c>
      <c r="K1799" s="146" t="s">
        <v>27</v>
      </c>
      <c r="L1799" s="158">
        <v>44394</v>
      </c>
      <c r="M1799" s="146" t="s">
        <v>1217</v>
      </c>
      <c r="N1799" s="146" t="s">
        <v>30</v>
      </c>
      <c r="O1799" s="158"/>
      <c r="P1799" s="146"/>
      <c r="Q1799" s="146"/>
      <c r="R1799" s="146"/>
      <c r="S1799" s="139" t="s">
        <v>14978</v>
      </c>
      <c r="T1799" s="146"/>
      <c r="Z1799" s="130" t="str">
        <f t="shared" ref="Z1799:Z1862" si="29">D1799:D6380&amp;E1799:E6380</f>
        <v>20(13)蒙虹露</v>
      </c>
    </row>
    <row r="1800" ht="19.5" customHeight="1" spans="1:26">
      <c r="A1800" s="138">
        <v>1797</v>
      </c>
      <c r="B1800" s="138" t="s">
        <v>14986</v>
      </c>
      <c r="C1800" s="138" t="s">
        <v>21</v>
      </c>
      <c r="D1800" s="146" t="s">
        <v>477</v>
      </c>
      <c r="E1800" s="146" t="s">
        <v>14987</v>
      </c>
      <c r="F1800" s="146" t="s">
        <v>143</v>
      </c>
      <c r="G1800" s="146">
        <v>18</v>
      </c>
      <c r="H1800" s="146" t="s">
        <v>18663</v>
      </c>
      <c r="I1800" s="146" t="s">
        <v>8149</v>
      </c>
      <c r="J1800" s="146" t="s">
        <v>14989</v>
      </c>
      <c r="K1800" s="146" t="s">
        <v>27</v>
      </c>
      <c r="L1800" s="158">
        <v>44396</v>
      </c>
      <c r="M1800" s="146" t="s">
        <v>133</v>
      </c>
      <c r="N1800" s="146"/>
      <c r="O1800" s="158"/>
      <c r="P1800" s="146"/>
      <c r="Q1800" s="146"/>
      <c r="R1800" s="146"/>
      <c r="S1800" s="139" t="s">
        <v>14986</v>
      </c>
      <c r="T1800" s="146"/>
      <c r="Z1800" s="130" t="str">
        <f t="shared" si="29"/>
        <v>20(13)蒙杏秀</v>
      </c>
    </row>
    <row r="1801" ht="19.5" customHeight="1" spans="1:26">
      <c r="A1801" s="138">
        <v>1798</v>
      </c>
      <c r="B1801" s="138" t="s">
        <v>14990</v>
      </c>
      <c r="C1801" s="138" t="s">
        <v>21</v>
      </c>
      <c r="D1801" s="146" t="s">
        <v>477</v>
      </c>
      <c r="E1801" s="146" t="s">
        <v>14991</v>
      </c>
      <c r="F1801" s="146" t="s">
        <v>143</v>
      </c>
      <c r="G1801" s="146">
        <v>17</v>
      </c>
      <c r="H1801" s="146" t="s">
        <v>18664</v>
      </c>
      <c r="I1801" s="146" t="s">
        <v>14993</v>
      </c>
      <c r="J1801" s="146">
        <v>18378892902</v>
      </c>
      <c r="K1801" s="146" t="s">
        <v>27</v>
      </c>
      <c r="L1801" s="158">
        <v>44395</v>
      </c>
      <c r="M1801" s="146" t="s">
        <v>28</v>
      </c>
      <c r="N1801" s="146"/>
      <c r="O1801" s="158"/>
      <c r="P1801" s="146"/>
      <c r="Q1801" s="146"/>
      <c r="R1801" s="146" t="s">
        <v>14994</v>
      </c>
      <c r="S1801" s="139" t="s">
        <v>14990</v>
      </c>
      <c r="T1801" s="146"/>
      <c r="Z1801" s="130" t="str">
        <f t="shared" si="29"/>
        <v>20(13)宋利清</v>
      </c>
    </row>
    <row r="1802" ht="19.5" customHeight="1" spans="1:26">
      <c r="A1802" s="138">
        <v>1799</v>
      </c>
      <c r="B1802" s="138" t="s">
        <v>14995</v>
      </c>
      <c r="C1802" s="138" t="s">
        <v>21</v>
      </c>
      <c r="D1802" s="146" t="s">
        <v>477</v>
      </c>
      <c r="E1802" s="146" t="s">
        <v>14996</v>
      </c>
      <c r="F1802" s="146" t="s">
        <v>24</v>
      </c>
      <c r="G1802" s="146">
        <v>17</v>
      </c>
      <c r="H1802" s="146" t="s">
        <v>14997</v>
      </c>
      <c r="I1802" s="146" t="s">
        <v>14998</v>
      </c>
      <c r="J1802" s="146" t="s">
        <v>14999</v>
      </c>
      <c r="K1802" s="146" t="s">
        <v>27</v>
      </c>
      <c r="L1802" s="158">
        <v>44397</v>
      </c>
      <c r="M1802" s="146" t="s">
        <v>1217</v>
      </c>
      <c r="N1802" s="146"/>
      <c r="O1802" s="158"/>
      <c r="P1802" s="146"/>
      <c r="Q1802" s="146"/>
      <c r="R1802" s="146"/>
      <c r="S1802" s="139" t="s">
        <v>14995</v>
      </c>
      <c r="T1802" s="146"/>
      <c r="Z1802" s="130" t="str">
        <f t="shared" si="29"/>
        <v>20(13)陶帅仁</v>
      </c>
    </row>
    <row r="1803" ht="19.5" customHeight="1" spans="1:26">
      <c r="A1803" s="138">
        <v>1800</v>
      </c>
      <c r="B1803" s="138" t="s">
        <v>15000</v>
      </c>
      <c r="C1803" s="138" t="s">
        <v>21</v>
      </c>
      <c r="D1803" s="146" t="s">
        <v>477</v>
      </c>
      <c r="E1803" s="146" t="s">
        <v>15001</v>
      </c>
      <c r="F1803" s="146" t="s">
        <v>143</v>
      </c>
      <c r="G1803" s="146">
        <v>16</v>
      </c>
      <c r="H1803" s="146" t="s">
        <v>13963</v>
      </c>
      <c r="I1803" s="146" t="s">
        <v>15002</v>
      </c>
      <c r="J1803" s="146">
        <v>15177893160</v>
      </c>
      <c r="K1803" s="146" t="s">
        <v>27</v>
      </c>
      <c r="L1803" s="158">
        <v>44394</v>
      </c>
      <c r="M1803" s="146" t="s">
        <v>2747</v>
      </c>
      <c r="N1803" s="146"/>
      <c r="O1803" s="158"/>
      <c r="P1803" s="146"/>
      <c r="Q1803" s="146"/>
      <c r="R1803" s="146"/>
      <c r="S1803" s="139" t="s">
        <v>15000</v>
      </c>
      <c r="T1803" s="146"/>
      <c r="Z1803" s="130" t="str">
        <f t="shared" si="29"/>
        <v>20(13)韦楚灵</v>
      </c>
    </row>
    <row r="1804" ht="19.5" customHeight="1" spans="1:26">
      <c r="A1804" s="138">
        <v>1801</v>
      </c>
      <c r="B1804" s="138" t="s">
        <v>15003</v>
      </c>
      <c r="C1804" s="138" t="s">
        <v>21</v>
      </c>
      <c r="D1804" s="146" t="s">
        <v>477</v>
      </c>
      <c r="E1804" s="146" t="s">
        <v>15004</v>
      </c>
      <c r="F1804" s="146" t="s">
        <v>143</v>
      </c>
      <c r="G1804" s="146">
        <v>17</v>
      </c>
      <c r="H1804" s="146" t="s">
        <v>18665</v>
      </c>
      <c r="I1804" s="146" t="s">
        <v>15006</v>
      </c>
      <c r="J1804" s="146" t="s">
        <v>15007</v>
      </c>
      <c r="K1804" s="146" t="s">
        <v>27</v>
      </c>
      <c r="L1804" s="158">
        <v>44394</v>
      </c>
      <c r="M1804" s="146" t="s">
        <v>28</v>
      </c>
      <c r="N1804" s="146"/>
      <c r="O1804" s="158"/>
      <c r="P1804" s="146"/>
      <c r="Q1804" s="146"/>
      <c r="R1804" s="146"/>
      <c r="S1804" s="139" t="s">
        <v>15003</v>
      </c>
      <c r="T1804" s="146"/>
      <c r="Z1804" s="130" t="str">
        <f t="shared" si="29"/>
        <v>20(13)韦颖雯</v>
      </c>
    </row>
    <row r="1805" ht="19.5" customHeight="1" spans="1:26">
      <c r="A1805" s="138">
        <v>1802</v>
      </c>
      <c r="B1805" s="138" t="s">
        <v>15008</v>
      </c>
      <c r="C1805" s="138" t="s">
        <v>21</v>
      </c>
      <c r="D1805" s="146" t="s">
        <v>477</v>
      </c>
      <c r="E1805" s="146" t="s">
        <v>15009</v>
      </c>
      <c r="F1805" s="146" t="s">
        <v>143</v>
      </c>
      <c r="G1805" s="146">
        <v>16</v>
      </c>
      <c r="H1805" s="146" t="s">
        <v>18666</v>
      </c>
      <c r="I1805" s="146" t="s">
        <v>15010</v>
      </c>
      <c r="J1805" s="146">
        <v>18174937601</v>
      </c>
      <c r="K1805" s="146" t="s">
        <v>27</v>
      </c>
      <c r="L1805" s="158">
        <v>44394</v>
      </c>
      <c r="M1805" s="146" t="s">
        <v>28</v>
      </c>
      <c r="N1805" s="146"/>
      <c r="O1805" s="158"/>
      <c r="P1805" s="146"/>
      <c r="Q1805" s="146"/>
      <c r="R1805" s="146"/>
      <c r="S1805" s="139" t="s">
        <v>15008</v>
      </c>
      <c r="T1805" s="146"/>
      <c r="Z1805" s="130" t="str">
        <f t="shared" si="29"/>
        <v>20(13)韦愉滢</v>
      </c>
    </row>
    <row r="1806" ht="19.5" customHeight="1" spans="1:26">
      <c r="A1806" s="138">
        <v>1803</v>
      </c>
      <c r="B1806" s="138" t="s">
        <v>15011</v>
      </c>
      <c r="C1806" s="138" t="s">
        <v>21</v>
      </c>
      <c r="D1806" s="146" t="s">
        <v>477</v>
      </c>
      <c r="E1806" s="146" t="s">
        <v>15012</v>
      </c>
      <c r="F1806" s="146" t="s">
        <v>143</v>
      </c>
      <c r="G1806" s="146">
        <v>16</v>
      </c>
      <c r="H1806" s="146" t="s">
        <v>18667</v>
      </c>
      <c r="I1806" s="146" t="s">
        <v>15014</v>
      </c>
      <c r="J1806" s="146" t="s">
        <v>15015</v>
      </c>
      <c r="K1806" s="146" t="s">
        <v>27</v>
      </c>
      <c r="L1806" s="158">
        <v>44409</v>
      </c>
      <c r="M1806" s="146" t="s">
        <v>2747</v>
      </c>
      <c r="N1806" s="146"/>
      <c r="O1806" s="158"/>
      <c r="P1806" s="146"/>
      <c r="Q1806" s="146"/>
      <c r="R1806" s="146"/>
      <c r="S1806" s="139" t="s">
        <v>15011</v>
      </c>
      <c r="T1806" s="146"/>
      <c r="Z1806" s="130" t="str">
        <f t="shared" si="29"/>
        <v>20(13)班香林</v>
      </c>
    </row>
    <row r="1807" ht="19.5" customHeight="1" spans="1:26">
      <c r="A1807" s="138">
        <v>1804</v>
      </c>
      <c r="B1807" s="138" t="s">
        <v>15016</v>
      </c>
      <c r="C1807" s="138" t="s">
        <v>21</v>
      </c>
      <c r="D1807" s="146" t="s">
        <v>477</v>
      </c>
      <c r="E1807" s="146" t="s">
        <v>15017</v>
      </c>
      <c r="F1807" s="146" t="s">
        <v>143</v>
      </c>
      <c r="G1807" s="146">
        <v>17</v>
      </c>
      <c r="H1807" s="146" t="s">
        <v>15018</v>
      </c>
      <c r="I1807" s="146" t="s">
        <v>7044</v>
      </c>
      <c r="J1807" s="146">
        <v>15878821196</v>
      </c>
      <c r="K1807" s="146" t="s">
        <v>27</v>
      </c>
      <c r="L1807" s="158">
        <v>44405</v>
      </c>
      <c r="M1807" s="146" t="s">
        <v>3693</v>
      </c>
      <c r="N1807" s="146"/>
      <c r="O1807" s="158"/>
      <c r="P1807" s="146"/>
      <c r="Q1807" s="146"/>
      <c r="R1807" s="146"/>
      <c r="S1807" s="139" t="s">
        <v>15016</v>
      </c>
      <c r="T1807" s="146"/>
      <c r="Z1807" s="130" t="str">
        <f t="shared" si="29"/>
        <v>20(13)黄婷</v>
      </c>
    </row>
    <row r="1808" ht="19.5" customHeight="1" spans="1:26">
      <c r="A1808" s="138">
        <v>1805</v>
      </c>
      <c r="B1808" s="138" t="s">
        <v>15019</v>
      </c>
      <c r="C1808" s="138" t="s">
        <v>21</v>
      </c>
      <c r="D1808" s="146" t="s">
        <v>477</v>
      </c>
      <c r="E1808" s="146" t="s">
        <v>15020</v>
      </c>
      <c r="F1808" s="146" t="s">
        <v>24</v>
      </c>
      <c r="G1808" s="146">
        <v>17</v>
      </c>
      <c r="H1808" s="146" t="s">
        <v>15021</v>
      </c>
      <c r="I1808" s="146" t="s">
        <v>15022</v>
      </c>
      <c r="J1808" s="146" t="s">
        <v>15023</v>
      </c>
      <c r="K1808" s="146" t="s">
        <v>27</v>
      </c>
      <c r="L1808" s="158">
        <v>44395</v>
      </c>
      <c r="M1808" s="146" t="s">
        <v>28</v>
      </c>
      <c r="N1808" s="146"/>
      <c r="O1808" s="158"/>
      <c r="P1808" s="146"/>
      <c r="Q1808" s="146"/>
      <c r="R1808" s="146"/>
      <c r="S1808" s="139" t="s">
        <v>15019</v>
      </c>
      <c r="T1808" s="146"/>
      <c r="Z1808" s="130" t="str">
        <f t="shared" si="29"/>
        <v>20(13)蓝芝舟</v>
      </c>
    </row>
    <row r="1809" ht="19.5" customHeight="1" spans="1:26">
      <c r="A1809" s="138">
        <v>1806</v>
      </c>
      <c r="B1809" s="138" t="s">
        <v>15024</v>
      </c>
      <c r="C1809" s="138" t="s">
        <v>21</v>
      </c>
      <c r="D1809" s="146" t="s">
        <v>477</v>
      </c>
      <c r="E1809" s="146" t="s">
        <v>15025</v>
      </c>
      <c r="F1809" s="146" t="s">
        <v>143</v>
      </c>
      <c r="G1809" s="146">
        <v>16</v>
      </c>
      <c r="H1809" s="146" t="s">
        <v>11156</v>
      </c>
      <c r="I1809" s="146" t="s">
        <v>15026</v>
      </c>
      <c r="J1809" s="146" t="s">
        <v>15027</v>
      </c>
      <c r="K1809" s="146" t="s">
        <v>27</v>
      </c>
      <c r="L1809" s="158">
        <v>44401</v>
      </c>
      <c r="M1809" s="146" t="s">
        <v>28</v>
      </c>
      <c r="N1809" s="146"/>
      <c r="O1809" s="158"/>
      <c r="P1809" s="146"/>
      <c r="Q1809" s="146"/>
      <c r="R1809" s="146"/>
      <c r="S1809" s="139" t="s">
        <v>15024</v>
      </c>
      <c r="T1809" s="146"/>
      <c r="Z1809" s="130" t="str">
        <f t="shared" si="29"/>
        <v>20(13)覃冬蕾</v>
      </c>
    </row>
    <row r="1810" ht="19.5" customHeight="1" spans="1:26">
      <c r="A1810" s="138">
        <v>1807</v>
      </c>
      <c r="B1810" s="138" t="s">
        <v>15028</v>
      </c>
      <c r="C1810" s="138" t="s">
        <v>21</v>
      </c>
      <c r="D1810" s="146" t="s">
        <v>477</v>
      </c>
      <c r="E1810" s="146" t="s">
        <v>15029</v>
      </c>
      <c r="F1810" s="146" t="s">
        <v>143</v>
      </c>
      <c r="G1810" s="146">
        <v>17</v>
      </c>
      <c r="H1810" s="146" t="s">
        <v>18668</v>
      </c>
      <c r="I1810" s="146" t="s">
        <v>15030</v>
      </c>
      <c r="J1810" s="146" t="s">
        <v>15031</v>
      </c>
      <c r="K1810" s="146" t="s">
        <v>27</v>
      </c>
      <c r="L1810" s="158">
        <v>44394</v>
      </c>
      <c r="M1810" s="146" t="s">
        <v>2747</v>
      </c>
      <c r="N1810" s="146"/>
      <c r="O1810" s="158"/>
      <c r="P1810" s="146"/>
      <c r="Q1810" s="146"/>
      <c r="R1810" s="146"/>
      <c r="S1810" s="139" t="s">
        <v>15028</v>
      </c>
      <c r="T1810" s="146"/>
      <c r="Z1810" s="130" t="str">
        <f t="shared" si="29"/>
        <v>20(13)韦春凤</v>
      </c>
    </row>
    <row r="1811" ht="19.5" customHeight="1" spans="1:26">
      <c r="A1811" s="138">
        <v>1808</v>
      </c>
      <c r="B1811" s="138" t="s">
        <v>15032</v>
      </c>
      <c r="C1811" s="138" t="s">
        <v>21</v>
      </c>
      <c r="D1811" s="146" t="s">
        <v>477</v>
      </c>
      <c r="E1811" s="146" t="s">
        <v>15033</v>
      </c>
      <c r="F1811" s="146" t="s">
        <v>24</v>
      </c>
      <c r="G1811" s="146">
        <v>16</v>
      </c>
      <c r="H1811" s="146" t="s">
        <v>18669</v>
      </c>
      <c r="I1811" s="146" t="s">
        <v>15035</v>
      </c>
      <c r="J1811" s="146" t="s">
        <v>15036</v>
      </c>
      <c r="K1811" s="146" t="s">
        <v>27</v>
      </c>
      <c r="L1811" s="158">
        <v>44395</v>
      </c>
      <c r="M1811" s="146" t="s">
        <v>28</v>
      </c>
      <c r="N1811" s="139" t="s">
        <v>27</v>
      </c>
      <c r="O1811" s="158">
        <v>44416</v>
      </c>
      <c r="P1811" s="146" t="s">
        <v>28</v>
      </c>
      <c r="Q1811" s="146"/>
      <c r="R1811" s="146"/>
      <c r="S1811" s="139" t="s">
        <v>15032</v>
      </c>
      <c r="T1811" s="146"/>
      <c r="Z1811" s="130" t="str">
        <f t="shared" si="29"/>
        <v>20(13)韦忠标</v>
      </c>
    </row>
    <row r="1812" ht="19.5" customHeight="1" spans="1:26">
      <c r="A1812" s="138">
        <v>1809</v>
      </c>
      <c r="B1812" s="138" t="s">
        <v>15040</v>
      </c>
      <c r="C1812" s="138" t="s">
        <v>21</v>
      </c>
      <c r="D1812" s="146" t="s">
        <v>477</v>
      </c>
      <c r="E1812" s="146" t="s">
        <v>15041</v>
      </c>
      <c r="F1812" s="146" t="s">
        <v>24</v>
      </c>
      <c r="G1812" s="146">
        <v>16</v>
      </c>
      <c r="H1812" s="146" t="s">
        <v>15042</v>
      </c>
      <c r="I1812" s="146" t="s">
        <v>1980</v>
      </c>
      <c r="J1812" s="146">
        <v>19978846553</v>
      </c>
      <c r="K1812" s="146" t="s">
        <v>27</v>
      </c>
      <c r="L1812" s="158">
        <v>44395</v>
      </c>
      <c r="M1812" s="146" t="s">
        <v>3693</v>
      </c>
      <c r="N1812" s="146"/>
      <c r="O1812" s="158"/>
      <c r="P1812" s="146"/>
      <c r="Q1812" s="146"/>
      <c r="R1812" s="146"/>
      <c r="S1812" s="139" t="s">
        <v>15040</v>
      </c>
      <c r="T1812" s="146"/>
      <c r="Z1812" s="130" t="str">
        <f t="shared" si="29"/>
        <v>20(13)覃祝根</v>
      </c>
    </row>
    <row r="1813" ht="19.5" customHeight="1" spans="1:26">
      <c r="A1813" s="138">
        <v>1810</v>
      </c>
      <c r="B1813" s="138" t="s">
        <v>15043</v>
      </c>
      <c r="C1813" s="138" t="s">
        <v>21</v>
      </c>
      <c r="D1813" s="146" t="s">
        <v>477</v>
      </c>
      <c r="E1813" s="146" t="s">
        <v>15044</v>
      </c>
      <c r="F1813" s="146" t="s">
        <v>24</v>
      </c>
      <c r="G1813" s="146">
        <v>16</v>
      </c>
      <c r="H1813" s="146" t="s">
        <v>18670</v>
      </c>
      <c r="I1813" s="146" t="s">
        <v>15046</v>
      </c>
      <c r="J1813" s="146" t="s">
        <v>15047</v>
      </c>
      <c r="K1813" s="146" t="s">
        <v>27</v>
      </c>
      <c r="L1813" s="158">
        <v>44396</v>
      </c>
      <c r="M1813" s="146" t="s">
        <v>139</v>
      </c>
      <c r="N1813" s="146"/>
      <c r="O1813" s="158"/>
      <c r="P1813" s="146"/>
      <c r="Q1813" s="146"/>
      <c r="R1813" s="146"/>
      <c r="S1813" s="139" t="s">
        <v>15043</v>
      </c>
      <c r="T1813" s="146"/>
      <c r="Z1813" s="130" t="str">
        <f t="shared" si="29"/>
        <v>20(13)黄磊</v>
      </c>
    </row>
    <row r="1814" ht="19.5" customHeight="1" spans="1:26">
      <c r="A1814" s="138">
        <v>1811</v>
      </c>
      <c r="B1814" s="138" t="s">
        <v>15048</v>
      </c>
      <c r="C1814" s="138" t="s">
        <v>21</v>
      </c>
      <c r="D1814" s="146" t="s">
        <v>477</v>
      </c>
      <c r="E1814" s="146" t="s">
        <v>15049</v>
      </c>
      <c r="F1814" s="146" t="s">
        <v>24</v>
      </c>
      <c r="G1814" s="146">
        <v>17</v>
      </c>
      <c r="H1814" s="146" t="s">
        <v>18671</v>
      </c>
      <c r="I1814" s="146" t="s">
        <v>15050</v>
      </c>
      <c r="J1814" s="146" t="s">
        <v>15051</v>
      </c>
      <c r="K1814" s="146" t="s">
        <v>27</v>
      </c>
      <c r="L1814" s="158">
        <v>44396</v>
      </c>
      <c r="M1814" s="146" t="s">
        <v>98</v>
      </c>
      <c r="N1814" s="146" t="s">
        <v>27</v>
      </c>
      <c r="O1814" s="158"/>
      <c r="P1814" s="146"/>
      <c r="Q1814" s="146"/>
      <c r="R1814" s="146"/>
      <c r="S1814" s="139" t="s">
        <v>15048</v>
      </c>
      <c r="T1814" s="146"/>
      <c r="Z1814" s="130" t="str">
        <f t="shared" si="29"/>
        <v>20(13)黄书童</v>
      </c>
    </row>
    <row r="1815" ht="19.5" customHeight="1" spans="1:26">
      <c r="A1815" s="138">
        <v>1812</v>
      </c>
      <c r="B1815" s="138" t="s">
        <v>15052</v>
      </c>
      <c r="C1815" s="138" t="s">
        <v>21</v>
      </c>
      <c r="D1815" s="146" t="s">
        <v>477</v>
      </c>
      <c r="E1815" s="146" t="s">
        <v>15053</v>
      </c>
      <c r="F1815" s="146" t="s">
        <v>24</v>
      </c>
      <c r="G1815" s="146">
        <v>16</v>
      </c>
      <c r="H1815" s="146" t="s">
        <v>15058</v>
      </c>
      <c r="I1815" s="146" t="s">
        <v>15055</v>
      </c>
      <c r="J1815" s="146" t="s">
        <v>15056</v>
      </c>
      <c r="K1815" s="146" t="s">
        <v>27</v>
      </c>
      <c r="L1815" s="158">
        <v>44400</v>
      </c>
      <c r="M1815" s="146" t="s">
        <v>15057</v>
      </c>
      <c r="N1815" s="146"/>
      <c r="O1815" s="158"/>
      <c r="P1815" s="146"/>
      <c r="Q1815" s="146"/>
      <c r="R1815" s="146" t="s">
        <v>15058</v>
      </c>
      <c r="S1815" s="139" t="s">
        <v>15052</v>
      </c>
      <c r="T1815" s="146"/>
      <c r="Z1815" s="130" t="str">
        <f t="shared" si="29"/>
        <v>20(13)黄文铜</v>
      </c>
    </row>
    <row r="1816" ht="19.5" customHeight="1" spans="1:26">
      <c r="A1816" s="138">
        <v>1813</v>
      </c>
      <c r="B1816" s="138" t="s">
        <v>15068</v>
      </c>
      <c r="C1816" s="138" t="s">
        <v>21</v>
      </c>
      <c r="D1816" s="146" t="s">
        <v>477</v>
      </c>
      <c r="E1816" s="146" t="s">
        <v>15069</v>
      </c>
      <c r="F1816" s="146" t="s">
        <v>143</v>
      </c>
      <c r="G1816" s="146">
        <v>16</v>
      </c>
      <c r="H1816" s="146" t="s">
        <v>18672</v>
      </c>
      <c r="I1816" s="146" t="s">
        <v>5817</v>
      </c>
      <c r="J1816" s="146" t="s">
        <v>15071</v>
      </c>
      <c r="K1816" s="146" t="s">
        <v>27</v>
      </c>
      <c r="L1816" s="158">
        <v>44394</v>
      </c>
      <c r="M1816" s="146" t="s">
        <v>1273</v>
      </c>
      <c r="N1816" s="146"/>
      <c r="O1816" s="158"/>
      <c r="P1816" s="146"/>
      <c r="Q1816" s="146"/>
      <c r="R1816" s="146"/>
      <c r="S1816" s="139" t="s">
        <v>15068</v>
      </c>
      <c r="T1816" s="146"/>
      <c r="Z1816" s="130" t="str">
        <f t="shared" si="29"/>
        <v>20(13)蓝秋香</v>
      </c>
    </row>
    <row r="1817" ht="19.5" customHeight="1" spans="1:26">
      <c r="A1817" s="138">
        <v>1814</v>
      </c>
      <c r="B1817" s="138" t="s">
        <v>15072</v>
      </c>
      <c r="C1817" s="138" t="s">
        <v>21</v>
      </c>
      <c r="D1817" s="146" t="s">
        <v>477</v>
      </c>
      <c r="E1817" s="146" t="s">
        <v>15073</v>
      </c>
      <c r="F1817" s="146" t="s">
        <v>143</v>
      </c>
      <c r="G1817" s="146">
        <v>16</v>
      </c>
      <c r="H1817" s="146" t="s">
        <v>15074</v>
      </c>
      <c r="I1817" s="146" t="s">
        <v>3931</v>
      </c>
      <c r="J1817" s="146" t="s">
        <v>15075</v>
      </c>
      <c r="K1817" s="146" t="s">
        <v>27</v>
      </c>
      <c r="L1817" s="158">
        <v>44397</v>
      </c>
      <c r="M1817" s="146" t="s">
        <v>1273</v>
      </c>
      <c r="N1817" s="146"/>
      <c r="O1817" s="158"/>
      <c r="P1817" s="146"/>
      <c r="Q1817" s="146"/>
      <c r="R1817" s="146"/>
      <c r="S1817" s="139" t="s">
        <v>15072</v>
      </c>
      <c r="T1817" s="146"/>
      <c r="Z1817" s="130" t="str">
        <f t="shared" si="29"/>
        <v>20(13)蓝诗婷</v>
      </c>
    </row>
    <row r="1818" ht="19.5" customHeight="1" spans="1:26">
      <c r="A1818" s="138">
        <v>1815</v>
      </c>
      <c r="B1818" s="138" t="s">
        <v>15076</v>
      </c>
      <c r="C1818" s="138" t="s">
        <v>21</v>
      </c>
      <c r="D1818" s="146" t="s">
        <v>477</v>
      </c>
      <c r="E1818" s="146" t="s">
        <v>15077</v>
      </c>
      <c r="F1818" s="146" t="s">
        <v>24</v>
      </c>
      <c r="G1818" s="146">
        <v>16</v>
      </c>
      <c r="H1818" s="146" t="s">
        <v>18673</v>
      </c>
      <c r="I1818" s="157" t="s">
        <v>15079</v>
      </c>
      <c r="J1818" s="146">
        <v>15277893052</v>
      </c>
      <c r="K1818" s="146" t="s">
        <v>27</v>
      </c>
      <c r="L1818" s="158">
        <v>44395</v>
      </c>
      <c r="M1818" s="146" t="s">
        <v>28</v>
      </c>
      <c r="N1818" s="146"/>
      <c r="O1818" s="158"/>
      <c r="P1818" s="146"/>
      <c r="Q1818" s="146"/>
      <c r="R1818" s="146"/>
      <c r="S1818" s="139" t="s">
        <v>15076</v>
      </c>
      <c r="T1818" s="146"/>
      <c r="Z1818" s="130" t="str">
        <f t="shared" si="29"/>
        <v>20(13)梁朝忠</v>
      </c>
    </row>
    <row r="1819" ht="19.5" customHeight="1" spans="1:26">
      <c r="A1819" s="138">
        <v>1816</v>
      </c>
      <c r="B1819" s="138" t="s">
        <v>15080</v>
      </c>
      <c r="C1819" s="138" t="s">
        <v>21</v>
      </c>
      <c r="D1819" s="146" t="s">
        <v>477</v>
      </c>
      <c r="E1819" s="146" t="s">
        <v>15081</v>
      </c>
      <c r="F1819" s="146" t="s">
        <v>143</v>
      </c>
      <c r="G1819" s="146">
        <v>16</v>
      </c>
      <c r="H1819" s="146" t="s">
        <v>18674</v>
      </c>
      <c r="I1819" s="146" t="s">
        <v>15083</v>
      </c>
      <c r="J1819" s="146">
        <v>15977034246</v>
      </c>
      <c r="K1819" s="146" t="s">
        <v>27</v>
      </c>
      <c r="L1819" s="158">
        <v>44397</v>
      </c>
      <c r="M1819" s="146" t="s">
        <v>15084</v>
      </c>
      <c r="N1819" s="146"/>
      <c r="O1819" s="158"/>
      <c r="P1819" s="146"/>
      <c r="Q1819" s="146"/>
      <c r="R1819" s="146" t="s">
        <v>15085</v>
      </c>
      <c r="S1819" s="139" t="s">
        <v>15080</v>
      </c>
      <c r="T1819" s="146"/>
      <c r="Z1819" s="130" t="str">
        <f t="shared" si="29"/>
        <v>20(13)梁霖华</v>
      </c>
    </row>
    <row r="1820" ht="19.5" customHeight="1" spans="1:26">
      <c r="A1820" s="138">
        <v>1817</v>
      </c>
      <c r="B1820" s="138" t="s">
        <v>15086</v>
      </c>
      <c r="C1820" s="138" t="s">
        <v>21</v>
      </c>
      <c r="D1820" s="146" t="s">
        <v>477</v>
      </c>
      <c r="E1820" s="146" t="s">
        <v>15087</v>
      </c>
      <c r="F1820" s="146" t="s">
        <v>24</v>
      </c>
      <c r="G1820" s="146">
        <v>17</v>
      </c>
      <c r="H1820" s="157" t="s">
        <v>18675</v>
      </c>
      <c r="I1820" s="146" t="s">
        <v>8134</v>
      </c>
      <c r="J1820" s="146" t="s">
        <v>15089</v>
      </c>
      <c r="K1820" s="146" t="s">
        <v>27</v>
      </c>
      <c r="L1820" s="158">
        <v>44409</v>
      </c>
      <c r="M1820" s="146" t="s">
        <v>139</v>
      </c>
      <c r="N1820" s="146"/>
      <c r="O1820" s="158"/>
      <c r="P1820" s="146"/>
      <c r="Q1820" s="146"/>
      <c r="R1820" s="146"/>
      <c r="S1820" s="139" t="s">
        <v>15086</v>
      </c>
      <c r="T1820" s="146"/>
      <c r="Z1820" s="130" t="str">
        <f t="shared" si="29"/>
        <v>20(13)陆豪</v>
      </c>
    </row>
    <row r="1821" ht="19.5" customHeight="1" spans="1:26">
      <c r="A1821" s="138">
        <v>1818</v>
      </c>
      <c r="B1821" s="138" t="s">
        <v>15090</v>
      </c>
      <c r="C1821" s="138" t="s">
        <v>21</v>
      </c>
      <c r="D1821" s="146" t="s">
        <v>477</v>
      </c>
      <c r="E1821" s="146" t="s">
        <v>15091</v>
      </c>
      <c r="F1821" s="146" t="s">
        <v>143</v>
      </c>
      <c r="G1821" s="146">
        <v>16</v>
      </c>
      <c r="H1821" s="146" t="s">
        <v>15092</v>
      </c>
      <c r="I1821" s="146" t="s">
        <v>15093</v>
      </c>
      <c r="J1821" s="146" t="s">
        <v>15094</v>
      </c>
      <c r="K1821" s="146" t="s">
        <v>27</v>
      </c>
      <c r="L1821" s="158">
        <v>44402</v>
      </c>
      <c r="M1821" s="146" t="s">
        <v>68</v>
      </c>
      <c r="N1821" s="146" t="s">
        <v>27</v>
      </c>
      <c r="O1821" s="158"/>
      <c r="P1821" s="146"/>
      <c r="Q1821" s="146"/>
      <c r="R1821" s="146"/>
      <c r="S1821" s="139" t="s">
        <v>15090</v>
      </c>
      <c r="T1821" s="146"/>
      <c r="Z1821" s="130" t="str">
        <f t="shared" si="29"/>
        <v>20(13)蒙燕芸</v>
      </c>
    </row>
    <row r="1822" ht="19.5" customHeight="1" spans="1:26">
      <c r="A1822" s="138">
        <v>1819</v>
      </c>
      <c r="B1822" s="138" t="s">
        <v>15098</v>
      </c>
      <c r="C1822" s="138" t="s">
        <v>21</v>
      </c>
      <c r="D1822" s="146" t="s">
        <v>477</v>
      </c>
      <c r="E1822" s="146" t="s">
        <v>15099</v>
      </c>
      <c r="F1822" s="146" t="s">
        <v>143</v>
      </c>
      <c r="G1822" s="146">
        <v>16</v>
      </c>
      <c r="H1822" s="146" t="s">
        <v>18676</v>
      </c>
      <c r="I1822" s="146" t="s">
        <v>15101</v>
      </c>
      <c r="J1822" s="146" t="s">
        <v>15102</v>
      </c>
      <c r="K1822" s="146" t="s">
        <v>27</v>
      </c>
      <c r="L1822" s="158">
        <v>44395</v>
      </c>
      <c r="M1822" s="146" t="s">
        <v>139</v>
      </c>
      <c r="N1822" s="146"/>
      <c r="O1822" s="158"/>
      <c r="P1822" s="146"/>
      <c r="Q1822" s="146"/>
      <c r="R1822" s="146"/>
      <c r="S1822" s="139" t="s">
        <v>15098</v>
      </c>
      <c r="T1822" s="146"/>
      <c r="Z1822" s="130" t="str">
        <f t="shared" si="29"/>
        <v>20(13)覃美英</v>
      </c>
    </row>
    <row r="1823" ht="19.5" customHeight="1" spans="1:26">
      <c r="A1823" s="138">
        <v>1820</v>
      </c>
      <c r="B1823" s="138" t="s">
        <v>15104</v>
      </c>
      <c r="C1823" s="138" t="s">
        <v>21</v>
      </c>
      <c r="D1823" s="146" t="s">
        <v>477</v>
      </c>
      <c r="E1823" s="146" t="s">
        <v>15105</v>
      </c>
      <c r="F1823" s="146" t="s">
        <v>24</v>
      </c>
      <c r="G1823" s="146">
        <v>17</v>
      </c>
      <c r="H1823" s="146" t="s">
        <v>15106</v>
      </c>
      <c r="I1823" s="146" t="s">
        <v>15107</v>
      </c>
      <c r="J1823" s="146" t="s">
        <v>15108</v>
      </c>
      <c r="K1823" s="146" t="s">
        <v>27</v>
      </c>
      <c r="L1823" s="158">
        <v>44395</v>
      </c>
      <c r="M1823" s="146" t="s">
        <v>68</v>
      </c>
      <c r="N1823" s="146"/>
      <c r="O1823" s="158"/>
      <c r="P1823" s="146"/>
      <c r="Q1823" s="146"/>
      <c r="R1823" s="146"/>
      <c r="S1823" s="139" t="s">
        <v>15104</v>
      </c>
      <c r="T1823" s="146"/>
      <c r="Z1823" s="130" t="str">
        <f t="shared" si="29"/>
        <v>20(13)覃寿升</v>
      </c>
    </row>
    <row r="1824" ht="19.5" customHeight="1" spans="1:26">
      <c r="A1824" s="138">
        <v>1821</v>
      </c>
      <c r="B1824" s="138" t="s">
        <v>10556</v>
      </c>
      <c r="C1824" s="138" t="s">
        <v>21</v>
      </c>
      <c r="D1824" s="146" t="s">
        <v>477</v>
      </c>
      <c r="E1824" s="146" t="s">
        <v>10557</v>
      </c>
      <c r="F1824" s="146" t="s">
        <v>143</v>
      </c>
      <c r="G1824" s="146">
        <v>16</v>
      </c>
      <c r="H1824" s="146" t="s">
        <v>15110</v>
      </c>
      <c r="I1824" s="146" t="s">
        <v>15111</v>
      </c>
      <c r="J1824" s="146">
        <v>13727958140</v>
      </c>
      <c r="K1824" s="146" t="s">
        <v>27</v>
      </c>
      <c r="L1824" s="158">
        <v>44396</v>
      </c>
      <c r="M1824" s="146" t="s">
        <v>133</v>
      </c>
      <c r="N1824" s="146"/>
      <c r="O1824" s="158"/>
      <c r="P1824" s="146"/>
      <c r="Q1824" s="146"/>
      <c r="R1824" s="146"/>
      <c r="S1824" s="139" t="s">
        <v>10556</v>
      </c>
      <c r="T1824" s="146"/>
      <c r="Z1824" s="130" t="str">
        <f t="shared" si="29"/>
        <v>20(13)覃晓月</v>
      </c>
    </row>
    <row r="1825" ht="19.5" customHeight="1" spans="1:26">
      <c r="A1825" s="138">
        <v>1822</v>
      </c>
      <c r="B1825" s="138" t="s">
        <v>15112</v>
      </c>
      <c r="C1825" s="138" t="s">
        <v>21</v>
      </c>
      <c r="D1825" s="146" t="s">
        <v>477</v>
      </c>
      <c r="E1825" s="146" t="s">
        <v>15113</v>
      </c>
      <c r="F1825" s="146" t="s">
        <v>143</v>
      </c>
      <c r="G1825" s="146">
        <v>16</v>
      </c>
      <c r="H1825" s="146" t="s">
        <v>1444</v>
      </c>
      <c r="I1825" s="146" t="s">
        <v>15114</v>
      </c>
      <c r="J1825" s="146">
        <v>18070866005</v>
      </c>
      <c r="K1825" s="146" t="s">
        <v>27</v>
      </c>
      <c r="L1825" s="158">
        <v>44394</v>
      </c>
      <c r="M1825" s="146" t="s">
        <v>2455</v>
      </c>
      <c r="N1825" s="146" t="s">
        <v>30</v>
      </c>
      <c r="O1825" s="158"/>
      <c r="P1825" s="146"/>
      <c r="Q1825" s="146"/>
      <c r="R1825" s="146"/>
      <c r="S1825" s="139" t="s">
        <v>15112</v>
      </c>
      <c r="T1825" s="146"/>
      <c r="Z1825" s="130" t="str">
        <f t="shared" si="29"/>
        <v>20(13)谭萍</v>
      </c>
    </row>
    <row r="1826" ht="19.5" customHeight="1" spans="1:26">
      <c r="A1826" s="138">
        <v>1823</v>
      </c>
      <c r="B1826" s="138" t="s">
        <v>15115</v>
      </c>
      <c r="C1826" s="138" t="s">
        <v>21</v>
      </c>
      <c r="D1826" s="146" t="s">
        <v>477</v>
      </c>
      <c r="E1826" s="146" t="s">
        <v>15116</v>
      </c>
      <c r="F1826" s="146" t="s">
        <v>143</v>
      </c>
      <c r="G1826" s="146">
        <v>16</v>
      </c>
      <c r="H1826" s="146" t="s">
        <v>18677</v>
      </c>
      <c r="I1826" s="157" t="s">
        <v>15117</v>
      </c>
      <c r="J1826" s="146">
        <v>18178844871</v>
      </c>
      <c r="K1826" s="146" t="s">
        <v>27</v>
      </c>
      <c r="L1826" s="158">
        <v>44395</v>
      </c>
      <c r="M1826" s="146" t="s">
        <v>28</v>
      </c>
      <c r="N1826" s="146"/>
      <c r="O1826" s="158"/>
      <c r="P1826" s="146"/>
      <c r="Q1826" s="146"/>
      <c r="R1826" s="146"/>
      <c r="S1826" s="139" t="s">
        <v>15115</v>
      </c>
      <c r="T1826" s="146"/>
      <c r="Z1826" s="130" t="str">
        <f t="shared" si="29"/>
        <v>20(13)唐菲</v>
      </c>
    </row>
    <row r="1827" ht="19.5" customHeight="1" spans="1:26">
      <c r="A1827" s="138">
        <v>1824</v>
      </c>
      <c r="B1827" s="138" t="s">
        <v>15118</v>
      </c>
      <c r="C1827" s="138" t="s">
        <v>21</v>
      </c>
      <c r="D1827" s="146" t="s">
        <v>477</v>
      </c>
      <c r="E1827" s="146" t="s">
        <v>15119</v>
      </c>
      <c r="F1827" s="157" t="s">
        <v>143</v>
      </c>
      <c r="G1827" s="157">
        <v>15</v>
      </c>
      <c r="H1827" s="157" t="s">
        <v>15120</v>
      </c>
      <c r="I1827" s="157" t="s">
        <v>15121</v>
      </c>
      <c r="J1827" s="146">
        <v>15177893573</v>
      </c>
      <c r="K1827" s="146" t="s">
        <v>27</v>
      </c>
      <c r="L1827" s="158">
        <v>44405</v>
      </c>
      <c r="M1827" s="157" t="s">
        <v>15122</v>
      </c>
      <c r="N1827" s="157" t="s">
        <v>30</v>
      </c>
      <c r="O1827" s="158"/>
      <c r="P1827" s="146"/>
      <c r="Q1827" s="157"/>
      <c r="R1827" s="146"/>
      <c r="S1827" s="139" t="s">
        <v>15118</v>
      </c>
      <c r="T1827" s="146"/>
      <c r="Z1827" s="130" t="str">
        <f t="shared" si="29"/>
        <v>20(13)田小毅</v>
      </c>
    </row>
    <row r="1828" ht="19.5" customHeight="1" spans="1:26">
      <c r="A1828" s="138">
        <v>1825</v>
      </c>
      <c r="B1828" s="138" t="s">
        <v>15123</v>
      </c>
      <c r="C1828" s="138" t="s">
        <v>21</v>
      </c>
      <c r="D1828" s="146" t="s">
        <v>477</v>
      </c>
      <c r="E1828" s="146" t="s">
        <v>15124</v>
      </c>
      <c r="F1828" s="157" t="s">
        <v>143</v>
      </c>
      <c r="G1828" s="157">
        <v>17</v>
      </c>
      <c r="H1828" s="157" t="s">
        <v>18678</v>
      </c>
      <c r="I1828" s="157" t="s">
        <v>15126</v>
      </c>
      <c r="J1828" s="146">
        <v>15977864288</v>
      </c>
      <c r="K1828" s="157" t="s">
        <v>27</v>
      </c>
      <c r="L1828" s="158">
        <v>44395</v>
      </c>
      <c r="M1828" s="157" t="s">
        <v>98</v>
      </c>
      <c r="N1828" s="139" t="s">
        <v>27</v>
      </c>
      <c r="O1828" s="158">
        <v>44416</v>
      </c>
      <c r="P1828" s="146" t="s">
        <v>98</v>
      </c>
      <c r="Q1828" s="157"/>
      <c r="R1828" s="146"/>
      <c r="S1828" s="139" t="s">
        <v>15123</v>
      </c>
      <c r="T1828" s="146"/>
      <c r="Z1828" s="130" t="str">
        <f t="shared" si="29"/>
        <v>20(13)韦柳絮</v>
      </c>
    </row>
    <row r="1829" ht="19.5" customHeight="1" spans="1:26">
      <c r="A1829" s="138">
        <v>1826</v>
      </c>
      <c r="B1829" s="138" t="s">
        <v>15127</v>
      </c>
      <c r="C1829" s="138" t="s">
        <v>21</v>
      </c>
      <c r="D1829" s="146" t="s">
        <v>477</v>
      </c>
      <c r="E1829" s="146" t="s">
        <v>15128</v>
      </c>
      <c r="F1829" s="146" t="s">
        <v>24</v>
      </c>
      <c r="G1829" s="146">
        <v>16</v>
      </c>
      <c r="H1829" s="146" t="s">
        <v>15129</v>
      </c>
      <c r="I1829" s="146" t="s">
        <v>15130</v>
      </c>
      <c r="J1829" s="146">
        <v>15014425627</v>
      </c>
      <c r="K1829" s="146" t="s">
        <v>27</v>
      </c>
      <c r="L1829" s="158">
        <v>44411</v>
      </c>
      <c r="M1829" s="146" t="s">
        <v>3693</v>
      </c>
      <c r="N1829" s="146"/>
      <c r="O1829" s="158"/>
      <c r="P1829" s="146"/>
      <c r="Q1829" s="146"/>
      <c r="R1829" s="146"/>
      <c r="S1829" s="139" t="s">
        <v>15127</v>
      </c>
      <c r="T1829" s="146"/>
      <c r="Z1829" s="130" t="str">
        <f t="shared" si="29"/>
        <v>20(13)韦善玉</v>
      </c>
    </row>
    <row r="1830" ht="19.5" customHeight="1" spans="1:26">
      <c r="A1830" s="138">
        <v>1827</v>
      </c>
      <c r="B1830" s="138" t="s">
        <v>15131</v>
      </c>
      <c r="C1830" s="138" t="s">
        <v>21</v>
      </c>
      <c r="D1830" s="146" t="s">
        <v>477</v>
      </c>
      <c r="E1830" s="157" t="s">
        <v>15132</v>
      </c>
      <c r="F1830" s="157" t="s">
        <v>24</v>
      </c>
      <c r="G1830" s="157">
        <v>16</v>
      </c>
      <c r="H1830" s="157" t="s">
        <v>18679</v>
      </c>
      <c r="I1830" s="157" t="s">
        <v>15133</v>
      </c>
      <c r="J1830" s="146" t="s">
        <v>15134</v>
      </c>
      <c r="K1830" s="157" t="s">
        <v>27</v>
      </c>
      <c r="L1830" s="158">
        <v>44395</v>
      </c>
      <c r="M1830" s="157" t="s">
        <v>28</v>
      </c>
      <c r="N1830" s="157"/>
      <c r="O1830" s="158"/>
      <c r="P1830" s="146"/>
      <c r="Q1830" s="157"/>
      <c r="R1830" s="146"/>
      <c r="S1830" s="139" t="s">
        <v>15131</v>
      </c>
      <c r="T1830" s="146"/>
      <c r="Z1830" s="130" t="str">
        <f t="shared" si="29"/>
        <v>20(13)韦伟诚</v>
      </c>
    </row>
    <row r="1831" ht="19.5" customHeight="1" spans="1:26">
      <c r="A1831" s="138">
        <v>1828</v>
      </c>
      <c r="B1831" s="138" t="s">
        <v>15135</v>
      </c>
      <c r="C1831" s="138" t="s">
        <v>21</v>
      </c>
      <c r="D1831" s="146" t="s">
        <v>477</v>
      </c>
      <c r="E1831" s="146" t="s">
        <v>15136</v>
      </c>
      <c r="F1831" s="146" t="s">
        <v>24</v>
      </c>
      <c r="G1831" s="146">
        <v>16</v>
      </c>
      <c r="H1831" s="146" t="s">
        <v>18680</v>
      </c>
      <c r="I1831" s="146" t="s">
        <v>15138</v>
      </c>
      <c r="J1831" s="146">
        <v>17776576411</v>
      </c>
      <c r="K1831" s="146" t="s">
        <v>27</v>
      </c>
      <c r="L1831" s="158">
        <v>44394</v>
      </c>
      <c r="M1831" s="146" t="s">
        <v>98</v>
      </c>
      <c r="N1831" s="146"/>
      <c r="O1831" s="158"/>
      <c r="P1831" s="146"/>
      <c r="Q1831" s="146"/>
      <c r="R1831" s="146"/>
      <c r="S1831" s="139" t="s">
        <v>15135</v>
      </c>
      <c r="T1831" s="146"/>
      <c r="Z1831" s="130" t="str">
        <f t="shared" si="29"/>
        <v>20(13)韦肖亮</v>
      </c>
    </row>
    <row r="1832" ht="19.5" customHeight="1" spans="1:26">
      <c r="A1832" s="138">
        <v>1829</v>
      </c>
      <c r="B1832" s="138" t="s">
        <v>15139</v>
      </c>
      <c r="C1832" s="138" t="s">
        <v>21</v>
      </c>
      <c r="D1832" s="146" t="s">
        <v>477</v>
      </c>
      <c r="E1832" s="157" t="s">
        <v>15140</v>
      </c>
      <c r="F1832" s="157" t="s">
        <v>143</v>
      </c>
      <c r="G1832" s="157">
        <v>16</v>
      </c>
      <c r="H1832" s="157" t="s">
        <v>15141</v>
      </c>
      <c r="I1832" s="157" t="s">
        <v>15142</v>
      </c>
      <c r="J1832" s="146" t="s">
        <v>15143</v>
      </c>
      <c r="K1832" s="157" t="s">
        <v>27</v>
      </c>
      <c r="L1832" s="158">
        <v>44394</v>
      </c>
      <c r="M1832" s="157" t="s">
        <v>28</v>
      </c>
      <c r="N1832" s="157"/>
      <c r="O1832" s="158"/>
      <c r="P1832" s="146"/>
      <c r="Q1832" s="157"/>
      <c r="R1832" s="146"/>
      <c r="S1832" s="139" t="s">
        <v>15139</v>
      </c>
      <c r="T1832" s="146"/>
      <c r="Z1832" s="130" t="str">
        <f t="shared" si="29"/>
        <v>20(13)韦钰琴</v>
      </c>
    </row>
    <row r="1833" ht="19.5" customHeight="1" spans="1:26">
      <c r="A1833" s="138">
        <v>1830</v>
      </c>
      <c r="B1833" s="138" t="s">
        <v>15144</v>
      </c>
      <c r="C1833" s="138" t="s">
        <v>21</v>
      </c>
      <c r="D1833" s="146" t="s">
        <v>477</v>
      </c>
      <c r="E1833" s="157" t="s">
        <v>15145</v>
      </c>
      <c r="F1833" s="157" t="s">
        <v>143</v>
      </c>
      <c r="G1833" s="157">
        <v>16</v>
      </c>
      <c r="H1833" s="157" t="s">
        <v>18681</v>
      </c>
      <c r="I1833" s="157" t="s">
        <v>15147</v>
      </c>
      <c r="J1833" s="146" t="s">
        <v>15148</v>
      </c>
      <c r="K1833" s="157" t="s">
        <v>27</v>
      </c>
      <c r="L1833" s="158">
        <v>44398</v>
      </c>
      <c r="M1833" s="157" t="s">
        <v>8710</v>
      </c>
      <c r="N1833" s="157" t="s">
        <v>30</v>
      </c>
      <c r="O1833" s="158"/>
      <c r="P1833" s="146"/>
      <c r="Q1833" s="157"/>
      <c r="R1833" s="146"/>
      <c r="S1833" s="139" t="s">
        <v>15144</v>
      </c>
      <c r="T1833" s="146"/>
      <c r="Z1833" s="130" t="str">
        <f t="shared" si="29"/>
        <v>20(13)黄佳怡</v>
      </c>
    </row>
    <row r="1834" ht="19.5" customHeight="1" spans="1:26">
      <c r="A1834" s="138">
        <v>1831</v>
      </c>
      <c r="B1834" s="138" t="s">
        <v>15149</v>
      </c>
      <c r="C1834" s="138" t="s">
        <v>21</v>
      </c>
      <c r="D1834" s="146" t="s">
        <v>477</v>
      </c>
      <c r="E1834" s="146" t="s">
        <v>15150</v>
      </c>
      <c r="F1834" s="157" t="s">
        <v>143</v>
      </c>
      <c r="G1834" s="157">
        <v>16</v>
      </c>
      <c r="H1834" s="157" t="s">
        <v>15151</v>
      </c>
      <c r="I1834" s="157" t="s">
        <v>15152</v>
      </c>
      <c r="J1834" s="146" t="s">
        <v>15153</v>
      </c>
      <c r="K1834" s="157" t="s">
        <v>27</v>
      </c>
      <c r="L1834" s="158">
        <v>44398</v>
      </c>
      <c r="M1834" s="157" t="s">
        <v>1352</v>
      </c>
      <c r="N1834" s="157"/>
      <c r="O1834" s="158"/>
      <c r="P1834" s="146"/>
      <c r="Q1834" s="157"/>
      <c r="R1834" s="146"/>
      <c r="S1834" s="139" t="s">
        <v>15149</v>
      </c>
      <c r="T1834" s="146"/>
      <c r="Z1834" s="130" t="str">
        <f t="shared" si="29"/>
        <v>20(13)黄肖美</v>
      </c>
    </row>
    <row r="1835" ht="19.5" customHeight="1" spans="1:26">
      <c r="A1835" s="138">
        <v>1832</v>
      </c>
      <c r="B1835" s="138" t="s">
        <v>15154</v>
      </c>
      <c r="C1835" s="138" t="s">
        <v>21</v>
      </c>
      <c r="D1835" s="146" t="s">
        <v>477</v>
      </c>
      <c r="E1835" s="157" t="s">
        <v>15155</v>
      </c>
      <c r="F1835" s="157" t="s">
        <v>24</v>
      </c>
      <c r="G1835" s="146">
        <v>16</v>
      </c>
      <c r="H1835" s="157" t="s">
        <v>18682</v>
      </c>
      <c r="I1835" s="157" t="s">
        <v>15157</v>
      </c>
      <c r="J1835" s="146" t="s">
        <v>15158</v>
      </c>
      <c r="K1835" s="157" t="s">
        <v>27</v>
      </c>
      <c r="L1835" s="158">
        <v>44401</v>
      </c>
      <c r="M1835" s="157" t="s">
        <v>139</v>
      </c>
      <c r="N1835" s="157"/>
      <c r="O1835" s="158"/>
      <c r="P1835" s="146"/>
      <c r="Q1835" s="157"/>
      <c r="R1835" s="146"/>
      <c r="S1835" s="139" t="s">
        <v>15154</v>
      </c>
      <c r="T1835" s="146"/>
      <c r="Z1835" s="130" t="str">
        <f t="shared" si="29"/>
        <v>20(13)黄昭</v>
      </c>
    </row>
    <row r="1836" ht="19.5" customHeight="1" spans="1:26">
      <c r="A1836" s="138">
        <v>1833</v>
      </c>
      <c r="B1836" s="138" t="s">
        <v>15159</v>
      </c>
      <c r="C1836" s="138" t="s">
        <v>21</v>
      </c>
      <c r="D1836" s="146" t="s">
        <v>477</v>
      </c>
      <c r="E1836" s="157" t="s">
        <v>15160</v>
      </c>
      <c r="F1836" s="157" t="s">
        <v>143</v>
      </c>
      <c r="G1836" s="157">
        <v>16</v>
      </c>
      <c r="H1836" s="157" t="s">
        <v>6207</v>
      </c>
      <c r="I1836" s="157" t="s">
        <v>15161</v>
      </c>
      <c r="J1836" s="157" t="s">
        <v>15162</v>
      </c>
      <c r="K1836" s="146" t="s">
        <v>27</v>
      </c>
      <c r="L1836" s="158">
        <v>44394</v>
      </c>
      <c r="M1836" s="157" t="s">
        <v>68</v>
      </c>
      <c r="N1836" s="157"/>
      <c r="O1836" s="158"/>
      <c r="P1836" s="146"/>
      <c r="Q1836" s="157"/>
      <c r="R1836" s="146"/>
      <c r="S1836" s="139" t="s">
        <v>15159</v>
      </c>
      <c r="T1836" s="146"/>
      <c r="Z1836" s="130" t="str">
        <f t="shared" si="29"/>
        <v>20(13)蓝雨婷</v>
      </c>
    </row>
    <row r="1837" ht="19.5" customHeight="1" spans="1:26">
      <c r="A1837" s="138">
        <v>1834</v>
      </c>
      <c r="B1837" s="138" t="s">
        <v>15163</v>
      </c>
      <c r="C1837" s="138" t="s">
        <v>21</v>
      </c>
      <c r="D1837" s="146" t="s">
        <v>477</v>
      </c>
      <c r="E1837" s="157" t="s">
        <v>15164</v>
      </c>
      <c r="F1837" s="157" t="s">
        <v>143</v>
      </c>
      <c r="G1837" s="138">
        <v>15</v>
      </c>
      <c r="H1837" s="228" t="s">
        <v>18683</v>
      </c>
      <c r="I1837" s="157" t="s">
        <v>15166</v>
      </c>
      <c r="J1837" s="146">
        <v>15296076867</v>
      </c>
      <c r="K1837" s="157" t="s">
        <v>27</v>
      </c>
      <c r="L1837" s="158">
        <v>44394</v>
      </c>
      <c r="M1837" s="157" t="s">
        <v>28</v>
      </c>
      <c r="N1837" s="157"/>
      <c r="O1837" s="158"/>
      <c r="P1837" s="157"/>
      <c r="Q1837" s="157"/>
      <c r="R1837" s="146"/>
      <c r="S1837" s="139" t="s">
        <v>15163</v>
      </c>
      <c r="T1837" s="146"/>
      <c r="Z1837" s="130" t="str">
        <f t="shared" si="29"/>
        <v>20(13)李丹丹</v>
      </c>
    </row>
    <row r="1838" ht="19.5" customHeight="1" spans="1:26">
      <c r="A1838" s="138">
        <v>1835</v>
      </c>
      <c r="B1838" s="138" t="s">
        <v>15172</v>
      </c>
      <c r="C1838" s="138" t="s">
        <v>21</v>
      </c>
      <c r="D1838" s="146" t="s">
        <v>477</v>
      </c>
      <c r="E1838" s="157" t="s">
        <v>15173</v>
      </c>
      <c r="F1838" s="157" t="s">
        <v>143</v>
      </c>
      <c r="G1838" s="138">
        <v>15</v>
      </c>
      <c r="H1838" s="228" t="s">
        <v>15174</v>
      </c>
      <c r="I1838" s="157" t="s">
        <v>15175</v>
      </c>
      <c r="J1838" s="146" t="s">
        <v>15176</v>
      </c>
      <c r="K1838" s="157" t="s">
        <v>27</v>
      </c>
      <c r="L1838" s="158">
        <v>44396</v>
      </c>
      <c r="M1838" s="157" t="s">
        <v>4424</v>
      </c>
      <c r="N1838" s="157"/>
      <c r="O1838" s="158"/>
      <c r="P1838" s="146"/>
      <c r="Q1838" s="157"/>
      <c r="R1838" s="146"/>
      <c r="S1838" s="139" t="s">
        <v>15172</v>
      </c>
      <c r="T1838" s="146"/>
      <c r="Z1838" s="130" t="str">
        <f t="shared" si="29"/>
        <v>20(13)覃曼欣</v>
      </c>
    </row>
    <row r="1839" ht="19.5" customHeight="1" spans="1:26">
      <c r="A1839" s="138">
        <v>1836</v>
      </c>
      <c r="B1839" s="138" t="s">
        <v>15177</v>
      </c>
      <c r="C1839" s="138" t="s">
        <v>21</v>
      </c>
      <c r="D1839" s="146" t="s">
        <v>477</v>
      </c>
      <c r="E1839" s="157" t="s">
        <v>15178</v>
      </c>
      <c r="F1839" s="157" t="s">
        <v>143</v>
      </c>
      <c r="G1839" s="138">
        <v>17</v>
      </c>
      <c r="H1839" s="228" t="s">
        <v>18684</v>
      </c>
      <c r="I1839" s="157" t="s">
        <v>15180</v>
      </c>
      <c r="J1839" s="146" t="s">
        <v>15181</v>
      </c>
      <c r="K1839" s="157" t="s">
        <v>27</v>
      </c>
      <c r="L1839" s="158">
        <v>44397</v>
      </c>
      <c r="M1839" s="157" t="s">
        <v>1347</v>
      </c>
      <c r="N1839" s="157"/>
      <c r="O1839" s="159"/>
      <c r="P1839" s="157"/>
      <c r="Q1839" s="157"/>
      <c r="R1839" s="146"/>
      <c r="S1839" s="139" t="s">
        <v>15177</v>
      </c>
      <c r="T1839" s="146"/>
      <c r="Z1839" s="130" t="str">
        <f t="shared" si="29"/>
        <v>20(13)唐翠满</v>
      </c>
    </row>
    <row r="1840" ht="19.5" customHeight="1" spans="1:26">
      <c r="A1840" s="138">
        <v>1837</v>
      </c>
      <c r="B1840" s="138" t="s">
        <v>15182</v>
      </c>
      <c r="C1840" s="138" t="s">
        <v>21</v>
      </c>
      <c r="D1840" s="146" t="s">
        <v>477</v>
      </c>
      <c r="E1840" s="157" t="s">
        <v>15183</v>
      </c>
      <c r="F1840" s="157" t="s">
        <v>24</v>
      </c>
      <c r="G1840" s="138">
        <v>16</v>
      </c>
      <c r="H1840" s="229" t="s">
        <v>15184</v>
      </c>
      <c r="I1840" s="157" t="s">
        <v>15185</v>
      </c>
      <c r="J1840" s="146">
        <v>19976126085</v>
      </c>
      <c r="K1840" s="157" t="s">
        <v>27</v>
      </c>
      <c r="L1840" s="158">
        <v>44378</v>
      </c>
      <c r="M1840" s="157" t="s">
        <v>2747</v>
      </c>
      <c r="N1840" s="157"/>
      <c r="O1840" s="158"/>
      <c r="P1840" s="146"/>
      <c r="Q1840" s="157"/>
      <c r="R1840" s="146"/>
      <c r="S1840" s="139" t="s">
        <v>15182</v>
      </c>
      <c r="T1840" s="146"/>
      <c r="Z1840" s="130" t="str">
        <f t="shared" si="29"/>
        <v>20(13)韦东兴</v>
      </c>
    </row>
    <row r="1841" ht="19.5" customHeight="1" spans="1:26">
      <c r="A1841" s="138">
        <v>1838</v>
      </c>
      <c r="B1841" s="138" t="s">
        <v>15186</v>
      </c>
      <c r="C1841" s="138" t="s">
        <v>21</v>
      </c>
      <c r="D1841" s="146" t="s">
        <v>477</v>
      </c>
      <c r="E1841" s="157" t="s">
        <v>15187</v>
      </c>
      <c r="F1841" s="157" t="s">
        <v>143</v>
      </c>
      <c r="G1841" s="138">
        <v>16</v>
      </c>
      <c r="H1841" s="229" t="s">
        <v>18685</v>
      </c>
      <c r="I1841" s="157" t="s">
        <v>15189</v>
      </c>
      <c r="J1841" s="146" t="s">
        <v>15190</v>
      </c>
      <c r="K1841" s="157" t="s">
        <v>27</v>
      </c>
      <c r="L1841" s="158">
        <v>44394</v>
      </c>
      <c r="M1841" s="157" t="s">
        <v>28</v>
      </c>
      <c r="N1841" s="157"/>
      <c r="O1841" s="158"/>
      <c r="P1841" s="146"/>
      <c r="Q1841" s="146"/>
      <c r="R1841" s="146"/>
      <c r="S1841" s="139" t="s">
        <v>15186</v>
      </c>
      <c r="T1841" s="146"/>
      <c r="Z1841" s="130" t="str">
        <f t="shared" si="29"/>
        <v>20(13)韦诗宇</v>
      </c>
    </row>
    <row r="1842" ht="19.5" customHeight="1" spans="1:26">
      <c r="A1842" s="138">
        <v>1839</v>
      </c>
      <c r="B1842" s="138" t="s">
        <v>15191</v>
      </c>
      <c r="C1842" s="138" t="s">
        <v>21</v>
      </c>
      <c r="D1842" s="146" t="s">
        <v>477</v>
      </c>
      <c r="E1842" s="146" t="s">
        <v>15192</v>
      </c>
      <c r="F1842" s="145" t="s">
        <v>143</v>
      </c>
      <c r="G1842" s="138">
        <v>16</v>
      </c>
      <c r="H1842" s="229" t="s">
        <v>18686</v>
      </c>
      <c r="I1842" s="146" t="s">
        <v>15194</v>
      </c>
      <c r="J1842" s="146">
        <v>15878846696</v>
      </c>
      <c r="K1842" s="146" t="s">
        <v>27</v>
      </c>
      <c r="L1842" s="158">
        <v>44394</v>
      </c>
      <c r="M1842" s="146" t="s">
        <v>28</v>
      </c>
      <c r="N1842" s="146"/>
      <c r="O1842" s="158"/>
      <c r="P1842" s="146"/>
      <c r="Q1842" s="146"/>
      <c r="R1842" s="146"/>
      <c r="S1842" s="139" t="s">
        <v>15191</v>
      </c>
      <c r="T1842" s="146"/>
      <c r="Z1842" s="130" t="str">
        <f t="shared" si="29"/>
        <v>20(13)韦婉婷</v>
      </c>
    </row>
    <row r="1843" ht="19.5" customHeight="1" spans="1:26">
      <c r="A1843" s="138">
        <v>1840</v>
      </c>
      <c r="B1843" s="138" t="s">
        <v>15195</v>
      </c>
      <c r="C1843" s="138" t="s">
        <v>21</v>
      </c>
      <c r="D1843" s="146" t="s">
        <v>477</v>
      </c>
      <c r="E1843" s="157" t="s">
        <v>15196</v>
      </c>
      <c r="F1843" s="157" t="s">
        <v>143</v>
      </c>
      <c r="G1843" s="138">
        <v>16</v>
      </c>
      <c r="H1843" s="228" t="s">
        <v>18687</v>
      </c>
      <c r="I1843" s="157" t="s">
        <v>15198</v>
      </c>
      <c r="J1843" s="146" t="s">
        <v>15199</v>
      </c>
      <c r="K1843" s="157" t="s">
        <v>27</v>
      </c>
      <c r="L1843" s="158">
        <v>44378</v>
      </c>
      <c r="M1843" s="157" t="s">
        <v>98</v>
      </c>
      <c r="N1843" s="157"/>
      <c r="O1843" s="158"/>
      <c r="P1843" s="157"/>
      <c r="Q1843" s="157"/>
      <c r="R1843" s="146"/>
      <c r="S1843" s="139" t="s">
        <v>15195</v>
      </c>
      <c r="T1843" s="146"/>
      <c r="Z1843" s="130" t="str">
        <f t="shared" si="29"/>
        <v>20(13)韦唯</v>
      </c>
    </row>
    <row r="1844" ht="19.5" customHeight="1" spans="1:26">
      <c r="A1844" s="138">
        <v>1841</v>
      </c>
      <c r="B1844" s="138" t="s">
        <v>15200</v>
      </c>
      <c r="C1844" s="138" t="s">
        <v>21</v>
      </c>
      <c r="D1844" s="146" t="s">
        <v>477</v>
      </c>
      <c r="E1844" s="157" t="s">
        <v>15201</v>
      </c>
      <c r="F1844" s="157" t="s">
        <v>143</v>
      </c>
      <c r="G1844" s="138">
        <v>16</v>
      </c>
      <c r="H1844" s="229" t="s">
        <v>18688</v>
      </c>
      <c r="I1844" s="157" t="s">
        <v>15203</v>
      </c>
      <c r="J1844" s="146" t="s">
        <v>15204</v>
      </c>
      <c r="K1844" s="157" t="s">
        <v>27</v>
      </c>
      <c r="L1844" s="158">
        <v>44395</v>
      </c>
      <c r="M1844" s="157" t="s">
        <v>28</v>
      </c>
      <c r="N1844" s="139" t="s">
        <v>27</v>
      </c>
      <c r="O1844" s="158">
        <v>44416</v>
      </c>
      <c r="P1844" s="146" t="s">
        <v>28</v>
      </c>
      <c r="Q1844" s="146"/>
      <c r="R1844" s="146"/>
      <c r="S1844" s="139" t="s">
        <v>15200</v>
      </c>
      <c r="T1844" s="146"/>
      <c r="Z1844" s="130" t="str">
        <f t="shared" si="29"/>
        <v>20(13)韦晓情</v>
      </c>
    </row>
    <row r="1845" ht="19.5" customHeight="1" spans="1:26">
      <c r="A1845" s="138">
        <v>1842</v>
      </c>
      <c r="B1845" s="138" t="s">
        <v>15214</v>
      </c>
      <c r="C1845" s="138" t="s">
        <v>21</v>
      </c>
      <c r="D1845" s="146" t="s">
        <v>477</v>
      </c>
      <c r="E1845" s="157" t="s">
        <v>15215</v>
      </c>
      <c r="F1845" s="157" t="s">
        <v>143</v>
      </c>
      <c r="G1845" s="138">
        <v>16</v>
      </c>
      <c r="H1845" s="228" t="s">
        <v>15216</v>
      </c>
      <c r="I1845" s="146" t="s">
        <v>15217</v>
      </c>
      <c r="J1845" s="146">
        <v>17807838941</v>
      </c>
      <c r="K1845" s="157" t="s">
        <v>27</v>
      </c>
      <c r="L1845" s="158">
        <v>44395</v>
      </c>
      <c r="M1845" s="146" t="s">
        <v>2747</v>
      </c>
      <c r="N1845" s="146"/>
      <c r="O1845" s="158"/>
      <c r="P1845" s="146"/>
      <c r="Q1845" s="157"/>
      <c r="R1845" s="146"/>
      <c r="S1845" s="139" t="s">
        <v>15214</v>
      </c>
      <c r="T1845" s="146"/>
      <c r="Z1845" s="130" t="str">
        <f t="shared" si="29"/>
        <v>20(13)蒙馨妹</v>
      </c>
    </row>
    <row r="1846" ht="19.5" customHeight="1" spans="1:26">
      <c r="A1846" s="138">
        <v>1843</v>
      </c>
      <c r="B1846" s="138" t="s">
        <v>15220</v>
      </c>
      <c r="C1846" s="138" t="s">
        <v>21</v>
      </c>
      <c r="D1846" s="146" t="s">
        <v>477</v>
      </c>
      <c r="E1846" s="157" t="s">
        <v>15221</v>
      </c>
      <c r="F1846" s="157" t="s">
        <v>143</v>
      </c>
      <c r="G1846" s="138">
        <v>17</v>
      </c>
      <c r="H1846" s="228" t="s">
        <v>18689</v>
      </c>
      <c r="I1846" s="157" t="s">
        <v>15222</v>
      </c>
      <c r="J1846" s="146" t="s">
        <v>15223</v>
      </c>
      <c r="K1846" s="157" t="s">
        <v>27</v>
      </c>
      <c r="L1846" s="158">
        <v>44395</v>
      </c>
      <c r="M1846" s="157" t="s">
        <v>98</v>
      </c>
      <c r="N1846" s="157" t="s">
        <v>27</v>
      </c>
      <c r="O1846" s="158">
        <v>44416</v>
      </c>
      <c r="P1846" s="146" t="s">
        <v>98</v>
      </c>
      <c r="Q1846" s="157"/>
      <c r="R1846" s="146"/>
      <c r="S1846" s="139" t="s">
        <v>15220</v>
      </c>
      <c r="T1846" s="146"/>
      <c r="Z1846" s="130" t="str">
        <f t="shared" si="29"/>
        <v>20(13)甘妙妙</v>
      </c>
    </row>
    <row r="1847" ht="19.5" customHeight="1" spans="1:26">
      <c r="A1847" s="138">
        <v>1844</v>
      </c>
      <c r="B1847" s="138" t="s">
        <v>15224</v>
      </c>
      <c r="C1847" s="138" t="s">
        <v>21</v>
      </c>
      <c r="D1847" s="146" t="s">
        <v>477</v>
      </c>
      <c r="E1847" s="157" t="s">
        <v>1076</v>
      </c>
      <c r="F1847" s="157" t="s">
        <v>24</v>
      </c>
      <c r="G1847" s="138">
        <v>16</v>
      </c>
      <c r="H1847" s="228" t="s">
        <v>15225</v>
      </c>
      <c r="I1847" s="157" t="s">
        <v>13691</v>
      </c>
      <c r="J1847" s="146">
        <v>19976125243</v>
      </c>
      <c r="K1847" s="157" t="s">
        <v>27</v>
      </c>
      <c r="L1847" s="158">
        <v>44398</v>
      </c>
      <c r="M1847" s="146" t="s">
        <v>133</v>
      </c>
      <c r="N1847" s="146"/>
      <c r="O1847" s="158"/>
      <c r="P1847" s="146"/>
      <c r="Q1847" s="157"/>
      <c r="R1847" s="146"/>
      <c r="S1847" s="139" t="s">
        <v>15224</v>
      </c>
      <c r="T1847" s="146"/>
      <c r="Z1847" s="130" t="str">
        <f t="shared" si="29"/>
        <v>20(13)蒙建勇</v>
      </c>
    </row>
    <row r="1848" ht="19.5" customHeight="1" spans="1:26">
      <c r="A1848" s="138">
        <v>1845</v>
      </c>
      <c r="B1848" s="138" t="s">
        <v>15226</v>
      </c>
      <c r="C1848" s="138" t="s">
        <v>21</v>
      </c>
      <c r="D1848" s="146" t="s">
        <v>477</v>
      </c>
      <c r="E1848" s="157" t="s">
        <v>15227</v>
      </c>
      <c r="F1848" s="157" t="s">
        <v>143</v>
      </c>
      <c r="G1848" s="138">
        <v>16</v>
      </c>
      <c r="H1848" s="228" t="s">
        <v>18690</v>
      </c>
      <c r="I1848" s="157" t="s">
        <v>15229</v>
      </c>
      <c r="J1848" s="146" t="s">
        <v>15230</v>
      </c>
      <c r="K1848" s="157" t="s">
        <v>27</v>
      </c>
      <c r="L1848" s="158">
        <v>44396</v>
      </c>
      <c r="M1848" s="157" t="s">
        <v>139</v>
      </c>
      <c r="N1848" s="157"/>
      <c r="O1848" s="158"/>
      <c r="P1848" s="157"/>
      <c r="Q1848" s="157"/>
      <c r="R1848" s="146"/>
      <c r="S1848" s="139" t="s">
        <v>15226</v>
      </c>
      <c r="T1848" s="146"/>
      <c r="Z1848" s="130" t="str">
        <f t="shared" si="29"/>
        <v>20(13)莫金惠</v>
      </c>
    </row>
    <row r="1849" ht="19.5" customHeight="1" spans="1:26">
      <c r="A1849" s="138">
        <v>1846</v>
      </c>
      <c r="B1849" s="138" t="s">
        <v>15231</v>
      </c>
      <c r="C1849" s="138" t="s">
        <v>21</v>
      </c>
      <c r="D1849" s="146" t="s">
        <v>477</v>
      </c>
      <c r="E1849" s="157" t="s">
        <v>15232</v>
      </c>
      <c r="F1849" s="157" t="s">
        <v>143</v>
      </c>
      <c r="G1849" s="138">
        <v>16</v>
      </c>
      <c r="H1849" s="228" t="s">
        <v>951</v>
      </c>
      <c r="I1849" s="157" t="s">
        <v>15233</v>
      </c>
      <c r="J1849" s="146" t="s">
        <v>15234</v>
      </c>
      <c r="K1849" s="157" t="s">
        <v>27</v>
      </c>
      <c r="L1849" s="158">
        <v>44394</v>
      </c>
      <c r="M1849" s="157" t="s">
        <v>1217</v>
      </c>
      <c r="N1849" s="157"/>
      <c r="O1849" s="158"/>
      <c r="P1849" s="146"/>
      <c r="Q1849" s="157"/>
      <c r="R1849" s="146"/>
      <c r="S1849" s="139" t="s">
        <v>15231</v>
      </c>
      <c r="T1849" s="146"/>
      <c r="Z1849" s="130" t="str">
        <f t="shared" si="29"/>
        <v>20(13)覃露</v>
      </c>
    </row>
    <row r="1850" ht="19.5" customHeight="1" spans="1:26">
      <c r="A1850" s="138">
        <v>1847</v>
      </c>
      <c r="B1850" s="138" t="s">
        <v>15235</v>
      </c>
      <c r="C1850" s="138" t="s">
        <v>21</v>
      </c>
      <c r="D1850" s="146" t="s">
        <v>477</v>
      </c>
      <c r="E1850" s="157" t="s">
        <v>15236</v>
      </c>
      <c r="F1850" s="157" t="s">
        <v>24</v>
      </c>
      <c r="G1850" s="138">
        <v>17</v>
      </c>
      <c r="H1850" s="228" t="s">
        <v>15237</v>
      </c>
      <c r="I1850" s="146" t="s">
        <v>15238</v>
      </c>
      <c r="J1850" s="146" t="s">
        <v>15239</v>
      </c>
      <c r="K1850" s="157" t="s">
        <v>27</v>
      </c>
      <c r="L1850" s="158">
        <v>44394</v>
      </c>
      <c r="M1850" s="157" t="s">
        <v>1352</v>
      </c>
      <c r="N1850" s="157" t="s">
        <v>27</v>
      </c>
      <c r="O1850" s="158">
        <v>44416</v>
      </c>
      <c r="P1850" s="146" t="s">
        <v>1352</v>
      </c>
      <c r="Q1850" s="157"/>
      <c r="R1850" s="146"/>
      <c r="S1850" s="139" t="s">
        <v>15235</v>
      </c>
      <c r="T1850" s="146"/>
      <c r="Z1850" s="130" t="str">
        <f t="shared" si="29"/>
        <v>20(13)韦宝师</v>
      </c>
    </row>
    <row r="1851" ht="19.5" customHeight="1" spans="1:26">
      <c r="A1851" s="138">
        <v>1848</v>
      </c>
      <c r="B1851" s="138" t="s">
        <v>15245</v>
      </c>
      <c r="C1851" s="138" t="s">
        <v>21</v>
      </c>
      <c r="D1851" s="146" t="s">
        <v>477</v>
      </c>
      <c r="E1851" s="157" t="s">
        <v>15246</v>
      </c>
      <c r="F1851" s="157" t="s">
        <v>143</v>
      </c>
      <c r="G1851" s="138">
        <v>15</v>
      </c>
      <c r="H1851" s="228" t="s">
        <v>15247</v>
      </c>
      <c r="I1851" s="157" t="s">
        <v>15248</v>
      </c>
      <c r="J1851" s="146" t="s">
        <v>15249</v>
      </c>
      <c r="K1851" s="157" t="s">
        <v>27</v>
      </c>
      <c r="L1851" s="158">
        <v>44394</v>
      </c>
      <c r="M1851" s="157" t="s">
        <v>1352</v>
      </c>
      <c r="N1851" s="157" t="s">
        <v>27</v>
      </c>
      <c r="O1851" s="158">
        <v>44416</v>
      </c>
      <c r="P1851" s="146" t="s">
        <v>1352</v>
      </c>
      <c r="Q1851" s="146"/>
      <c r="R1851" s="146"/>
      <c r="S1851" s="139" t="s">
        <v>15245</v>
      </c>
      <c r="T1851" s="146"/>
      <c r="Z1851" s="130" t="str">
        <f t="shared" si="29"/>
        <v>20(13)韦夏丽</v>
      </c>
    </row>
    <row r="1852" ht="19.5" customHeight="1" spans="1:26">
      <c r="A1852" s="138">
        <v>1849</v>
      </c>
      <c r="B1852" s="138" t="s">
        <v>15250</v>
      </c>
      <c r="C1852" s="138" t="s">
        <v>21</v>
      </c>
      <c r="D1852" s="146" t="s">
        <v>477</v>
      </c>
      <c r="E1852" s="157" t="s">
        <v>15251</v>
      </c>
      <c r="F1852" s="157" t="s">
        <v>24</v>
      </c>
      <c r="G1852" s="138">
        <v>16</v>
      </c>
      <c r="H1852" s="228" t="s">
        <v>18691</v>
      </c>
      <c r="I1852" s="157" t="s">
        <v>15253</v>
      </c>
      <c r="J1852" s="146" t="s">
        <v>15254</v>
      </c>
      <c r="K1852" s="157" t="s">
        <v>27</v>
      </c>
      <c r="L1852" s="158">
        <v>44394</v>
      </c>
      <c r="M1852" s="157" t="s">
        <v>28</v>
      </c>
      <c r="N1852" s="157"/>
      <c r="O1852" s="158"/>
      <c r="P1852" s="146"/>
      <c r="Q1852" s="157"/>
      <c r="R1852" s="146"/>
      <c r="S1852" s="139" t="s">
        <v>15250</v>
      </c>
      <c r="T1852" s="146"/>
      <c r="Z1852" s="130" t="str">
        <f t="shared" si="29"/>
        <v>20(13)黄瑞</v>
      </c>
    </row>
    <row r="1853" ht="19.5" customHeight="1" spans="1:26">
      <c r="A1853" s="138">
        <v>1850</v>
      </c>
      <c r="B1853" s="138" t="s">
        <v>15255</v>
      </c>
      <c r="C1853" s="138" t="s">
        <v>21</v>
      </c>
      <c r="D1853" s="146" t="s">
        <v>477</v>
      </c>
      <c r="E1853" s="157" t="s">
        <v>15256</v>
      </c>
      <c r="F1853" s="157" t="s">
        <v>24</v>
      </c>
      <c r="G1853" s="138">
        <v>17</v>
      </c>
      <c r="H1853" s="228" t="s">
        <v>15257</v>
      </c>
      <c r="I1853" s="157" t="s">
        <v>15258</v>
      </c>
      <c r="J1853" s="146" t="s">
        <v>15259</v>
      </c>
      <c r="K1853" s="157" t="s">
        <v>27</v>
      </c>
      <c r="L1853" s="158">
        <v>44395</v>
      </c>
      <c r="M1853" s="157" t="s">
        <v>1303</v>
      </c>
      <c r="N1853" s="157"/>
      <c r="O1853" s="158"/>
      <c r="P1853" s="146"/>
      <c r="Q1853" s="157"/>
      <c r="R1853" s="146"/>
      <c r="S1853" s="139" t="s">
        <v>15255</v>
      </c>
      <c r="T1853" s="146"/>
      <c r="Z1853" s="130" t="str">
        <f t="shared" si="29"/>
        <v>20(13)王恒兴</v>
      </c>
    </row>
    <row r="1854" ht="19.5" customHeight="1" spans="1:26">
      <c r="A1854" s="138">
        <v>1851</v>
      </c>
      <c r="B1854" s="138" t="s">
        <v>10037</v>
      </c>
      <c r="C1854" s="138" t="s">
        <v>21</v>
      </c>
      <c r="D1854" s="146" t="s">
        <v>477</v>
      </c>
      <c r="E1854" s="157" t="s">
        <v>10038</v>
      </c>
      <c r="F1854" s="157" t="s">
        <v>143</v>
      </c>
      <c r="G1854" s="138">
        <v>21</v>
      </c>
      <c r="H1854" s="228" t="s">
        <v>18692</v>
      </c>
      <c r="I1854" s="157" t="s">
        <v>15097</v>
      </c>
      <c r="J1854" s="146">
        <v>19127012663</v>
      </c>
      <c r="K1854" s="157" t="s">
        <v>27</v>
      </c>
      <c r="L1854" s="158">
        <v>44399</v>
      </c>
      <c r="M1854" s="146" t="s">
        <v>133</v>
      </c>
      <c r="N1854" s="146"/>
      <c r="O1854" s="158"/>
      <c r="P1854" s="146"/>
      <c r="Q1854" s="157"/>
      <c r="R1854" s="146"/>
      <c r="S1854" s="139" t="s">
        <v>10037</v>
      </c>
      <c r="T1854" s="146"/>
      <c r="Z1854" s="130" t="str">
        <f t="shared" si="29"/>
        <v>20(13)蒙银妹</v>
      </c>
    </row>
    <row r="1855" ht="19.5" customHeight="1" spans="1:26">
      <c r="A1855" s="138">
        <v>1852</v>
      </c>
      <c r="B1855" s="138" t="s">
        <v>15000</v>
      </c>
      <c r="C1855" s="138" t="s">
        <v>21</v>
      </c>
      <c r="D1855" s="146" t="s">
        <v>477</v>
      </c>
      <c r="E1855" s="157" t="s">
        <v>15001</v>
      </c>
      <c r="F1855" s="146" t="s">
        <v>143</v>
      </c>
      <c r="G1855" s="138">
        <v>16</v>
      </c>
      <c r="H1855" s="228" t="s">
        <v>18693</v>
      </c>
      <c r="I1855" s="157" t="s">
        <v>15002</v>
      </c>
      <c r="J1855" s="146">
        <v>15177893160</v>
      </c>
      <c r="K1855" s="157" t="s">
        <v>27</v>
      </c>
      <c r="L1855" s="158">
        <v>44394</v>
      </c>
      <c r="M1855" s="157" t="s">
        <v>2747</v>
      </c>
      <c r="N1855" s="157"/>
      <c r="O1855" s="158"/>
      <c r="P1855" s="146"/>
      <c r="Q1855" s="157"/>
      <c r="R1855" s="146"/>
      <c r="S1855" s="139" t="s">
        <v>15000</v>
      </c>
      <c r="T1855" s="146"/>
      <c r="Z1855" s="130" t="str">
        <f t="shared" si="29"/>
        <v>20(13)韦楚灵</v>
      </c>
    </row>
    <row r="1856" ht="19.5" customHeight="1" spans="1:26">
      <c r="A1856" s="138">
        <v>1853</v>
      </c>
      <c r="B1856" s="138" t="s">
        <v>14951</v>
      </c>
      <c r="C1856" s="138" t="s">
        <v>21</v>
      </c>
      <c r="D1856" s="146" t="s">
        <v>477</v>
      </c>
      <c r="E1856" s="157" t="s">
        <v>14952</v>
      </c>
      <c r="F1856" s="157" t="s">
        <v>143</v>
      </c>
      <c r="G1856" s="138">
        <v>17</v>
      </c>
      <c r="H1856" s="228" t="s">
        <v>18694</v>
      </c>
      <c r="I1856" s="157" t="s">
        <v>18695</v>
      </c>
      <c r="J1856" s="146">
        <v>18378895480</v>
      </c>
      <c r="K1856" s="157" t="s">
        <v>27</v>
      </c>
      <c r="L1856" s="158">
        <v>44394</v>
      </c>
      <c r="M1856" s="157" t="s">
        <v>2747</v>
      </c>
      <c r="N1856" s="157"/>
      <c r="O1856" s="158"/>
      <c r="P1856" s="146"/>
      <c r="Q1856" s="157"/>
      <c r="R1856" s="146"/>
      <c r="S1856" s="139" t="s">
        <v>14951</v>
      </c>
      <c r="T1856" s="146"/>
      <c r="Z1856" s="130" t="str">
        <f t="shared" si="29"/>
        <v>20(13)黄小兰</v>
      </c>
    </row>
    <row r="1857" ht="19.5" customHeight="1" spans="1:26">
      <c r="A1857" s="138">
        <v>1855</v>
      </c>
      <c r="B1857" s="138" t="s">
        <v>6020</v>
      </c>
      <c r="C1857" s="138" t="s">
        <v>21</v>
      </c>
      <c r="D1857" s="146" t="s">
        <v>482</v>
      </c>
      <c r="E1857" s="291" t="s">
        <v>6021</v>
      </c>
      <c r="F1857" s="292" t="s">
        <v>143</v>
      </c>
      <c r="G1857" s="138">
        <v>16</v>
      </c>
      <c r="H1857" s="228" t="s">
        <v>18696</v>
      </c>
      <c r="I1857" s="292" t="s">
        <v>15263</v>
      </c>
      <c r="J1857" s="146">
        <v>13367588344</v>
      </c>
      <c r="K1857" s="157" t="s">
        <v>27</v>
      </c>
      <c r="L1857" s="158"/>
      <c r="M1857" s="157"/>
      <c r="N1857" s="157"/>
      <c r="O1857" s="158"/>
      <c r="P1857" s="146"/>
      <c r="Q1857" s="157"/>
      <c r="R1857" s="146"/>
      <c r="S1857" s="139" t="s">
        <v>6020</v>
      </c>
      <c r="T1857" s="146"/>
      <c r="Z1857" s="130" t="str">
        <f t="shared" si="29"/>
        <v>20(14)蒙春艳</v>
      </c>
    </row>
    <row r="1858" ht="19.5" customHeight="1" spans="1:26">
      <c r="A1858" s="138">
        <v>1856</v>
      </c>
      <c r="B1858" s="138" t="s">
        <v>15264</v>
      </c>
      <c r="C1858" s="138" t="s">
        <v>21</v>
      </c>
      <c r="D1858" s="146" t="s">
        <v>482</v>
      </c>
      <c r="E1858" s="146" t="s">
        <v>15265</v>
      </c>
      <c r="F1858" s="146" t="s">
        <v>143</v>
      </c>
      <c r="G1858" s="138">
        <v>17</v>
      </c>
      <c r="H1858" s="229" t="s">
        <v>18697</v>
      </c>
      <c r="I1858" s="157" t="s">
        <v>15266</v>
      </c>
      <c r="J1858" s="146">
        <v>18707782362</v>
      </c>
      <c r="K1858" s="157" t="s">
        <v>27</v>
      </c>
      <c r="L1858" s="158">
        <v>44396</v>
      </c>
      <c r="M1858" s="146" t="s">
        <v>133</v>
      </c>
      <c r="N1858" s="146"/>
      <c r="O1858" s="158"/>
      <c r="P1858" s="146"/>
      <c r="Q1858" s="146"/>
      <c r="R1858" s="146"/>
      <c r="S1858" s="139" t="s">
        <v>15264</v>
      </c>
      <c r="T1858" s="146"/>
      <c r="Z1858" s="130" t="str">
        <f t="shared" si="29"/>
        <v>20(14)覃玉春</v>
      </c>
    </row>
    <row r="1859" ht="19.5" customHeight="1" spans="1:26">
      <c r="A1859" s="138">
        <v>1857</v>
      </c>
      <c r="B1859" s="138" t="s">
        <v>15267</v>
      </c>
      <c r="C1859" s="138" t="s">
        <v>21</v>
      </c>
      <c r="D1859" s="146" t="s">
        <v>482</v>
      </c>
      <c r="E1859" s="157" t="s">
        <v>15268</v>
      </c>
      <c r="F1859" s="157" t="s">
        <v>24</v>
      </c>
      <c r="G1859" s="138">
        <v>17</v>
      </c>
      <c r="H1859" s="229" t="s">
        <v>18698</v>
      </c>
      <c r="I1859" s="157" t="s">
        <v>7905</v>
      </c>
      <c r="J1859" s="146">
        <v>18176139586</v>
      </c>
      <c r="K1859" s="157" t="s">
        <v>27</v>
      </c>
      <c r="L1859" s="158"/>
      <c r="M1859" s="157"/>
      <c r="N1859" s="157"/>
      <c r="O1859" s="158"/>
      <c r="P1859" s="146"/>
      <c r="Q1859" s="157"/>
      <c r="R1859" s="146"/>
      <c r="S1859" s="139" t="s">
        <v>15267</v>
      </c>
      <c r="T1859" s="146"/>
      <c r="Z1859" s="130" t="str">
        <f t="shared" si="29"/>
        <v>20(14)蓝宏明</v>
      </c>
    </row>
    <row r="1860" ht="19.5" customHeight="1" spans="1:26">
      <c r="A1860" s="138">
        <v>1858</v>
      </c>
      <c r="B1860" s="138" t="s">
        <v>15271</v>
      </c>
      <c r="C1860" s="138" t="s">
        <v>21</v>
      </c>
      <c r="D1860" s="146" t="s">
        <v>482</v>
      </c>
      <c r="E1860" s="157" t="s">
        <v>15272</v>
      </c>
      <c r="F1860" s="157" t="s">
        <v>24</v>
      </c>
      <c r="G1860" s="138">
        <v>15</v>
      </c>
      <c r="H1860" s="228" t="s">
        <v>18699</v>
      </c>
      <c r="I1860" s="157" t="s">
        <v>15274</v>
      </c>
      <c r="J1860" s="146" t="s">
        <v>15275</v>
      </c>
      <c r="K1860" s="157" t="s">
        <v>27</v>
      </c>
      <c r="L1860" s="158">
        <v>44394</v>
      </c>
      <c r="M1860" s="157" t="s">
        <v>28</v>
      </c>
      <c r="N1860" s="157" t="s">
        <v>30</v>
      </c>
      <c r="O1860" s="158"/>
      <c r="P1860" s="146"/>
      <c r="Q1860" s="157"/>
      <c r="R1860" s="146"/>
      <c r="S1860" s="139" t="s">
        <v>15271</v>
      </c>
      <c r="T1860" s="146"/>
      <c r="Z1860" s="130" t="str">
        <f t="shared" si="29"/>
        <v>20(14)蓝壹科</v>
      </c>
    </row>
    <row r="1861" ht="19.5" customHeight="1" spans="1:26">
      <c r="A1861" s="138">
        <v>1859</v>
      </c>
      <c r="B1861" s="138" t="s">
        <v>15276</v>
      </c>
      <c r="C1861" s="138" t="s">
        <v>21</v>
      </c>
      <c r="D1861" s="146" t="s">
        <v>482</v>
      </c>
      <c r="E1861" s="157" t="s">
        <v>15277</v>
      </c>
      <c r="F1861" s="157" t="s">
        <v>24</v>
      </c>
      <c r="G1861" s="138">
        <v>16</v>
      </c>
      <c r="H1861" s="228" t="s">
        <v>18700</v>
      </c>
      <c r="I1861" s="157" t="s">
        <v>10543</v>
      </c>
      <c r="J1861" s="146" t="s">
        <v>15279</v>
      </c>
      <c r="K1861" s="157" t="s">
        <v>27</v>
      </c>
      <c r="L1861" s="158">
        <v>44395</v>
      </c>
      <c r="M1861" s="157" t="s">
        <v>28</v>
      </c>
      <c r="N1861" s="157"/>
      <c r="O1861" s="146"/>
      <c r="Q1861" s="157"/>
      <c r="R1861" s="146"/>
      <c r="S1861" s="139" t="s">
        <v>15276</v>
      </c>
      <c r="T1861" s="146"/>
      <c r="Z1861" s="130" t="str">
        <f t="shared" si="29"/>
        <v>20(14)韦昂</v>
      </c>
    </row>
    <row r="1862" ht="19.5" customHeight="1" spans="1:26">
      <c r="A1862" s="138">
        <v>1860</v>
      </c>
      <c r="B1862" s="138" t="s">
        <v>15280</v>
      </c>
      <c r="C1862" s="138" t="s">
        <v>21</v>
      </c>
      <c r="D1862" s="146" t="s">
        <v>482</v>
      </c>
      <c r="E1862" s="157" t="s">
        <v>15281</v>
      </c>
      <c r="F1862" s="157" t="s">
        <v>24</v>
      </c>
      <c r="G1862" s="138">
        <v>16</v>
      </c>
      <c r="H1862" s="228" t="s">
        <v>18701</v>
      </c>
      <c r="I1862" s="157" t="s">
        <v>15283</v>
      </c>
      <c r="J1862" s="146" t="s">
        <v>15284</v>
      </c>
      <c r="K1862" s="146" t="s">
        <v>27</v>
      </c>
      <c r="L1862" s="158">
        <v>44396</v>
      </c>
      <c r="M1862" s="157" t="s">
        <v>15285</v>
      </c>
      <c r="N1862" s="157"/>
      <c r="O1862" s="158"/>
      <c r="P1862" s="146"/>
      <c r="Q1862" s="157"/>
      <c r="R1862" s="146"/>
      <c r="S1862" s="139" t="s">
        <v>15280</v>
      </c>
      <c r="T1862" s="146"/>
      <c r="Z1862" s="130" t="str">
        <f t="shared" si="29"/>
        <v>20(14)韦进</v>
      </c>
    </row>
    <row r="1863" ht="19.5" customHeight="1" spans="1:26">
      <c r="A1863" s="138">
        <v>1861</v>
      </c>
      <c r="B1863" s="138" t="s">
        <v>15286</v>
      </c>
      <c r="C1863" s="138" t="s">
        <v>21</v>
      </c>
      <c r="D1863" s="146" t="s">
        <v>482</v>
      </c>
      <c r="E1863" s="157" t="s">
        <v>15287</v>
      </c>
      <c r="F1863" s="157" t="s">
        <v>24</v>
      </c>
      <c r="G1863" s="138">
        <v>16</v>
      </c>
      <c r="H1863" s="229" t="s">
        <v>18702</v>
      </c>
      <c r="I1863" s="157" t="s">
        <v>15289</v>
      </c>
      <c r="J1863" s="146">
        <v>15878846266</v>
      </c>
      <c r="K1863" s="157" t="s">
        <v>27</v>
      </c>
      <c r="L1863" s="158">
        <v>44396</v>
      </c>
      <c r="M1863" s="157"/>
      <c r="N1863" s="157"/>
      <c r="O1863" s="158"/>
      <c r="P1863" s="146"/>
      <c r="Q1863" s="157"/>
      <c r="R1863" s="146"/>
      <c r="S1863" s="139" t="s">
        <v>15286</v>
      </c>
      <c r="T1863" s="146"/>
      <c r="Z1863" s="130" t="str">
        <f t="shared" ref="Z1863:Z1926" si="30">D1863:D6444&amp;E1863:E6444</f>
        <v>20(14)何文俊</v>
      </c>
    </row>
    <row r="1864" ht="19.5" customHeight="1" spans="1:26">
      <c r="A1864" s="138">
        <v>1862</v>
      </c>
      <c r="B1864" s="138" t="s">
        <v>15290</v>
      </c>
      <c r="C1864" s="138" t="s">
        <v>21</v>
      </c>
      <c r="D1864" s="146" t="s">
        <v>482</v>
      </c>
      <c r="E1864" s="157" t="s">
        <v>15291</v>
      </c>
      <c r="F1864" s="157" t="s">
        <v>24</v>
      </c>
      <c r="G1864" s="138">
        <v>16</v>
      </c>
      <c r="H1864" s="228" t="s">
        <v>18703</v>
      </c>
      <c r="I1864" s="157" t="s">
        <v>15293</v>
      </c>
      <c r="J1864" s="146" t="s">
        <v>15294</v>
      </c>
      <c r="K1864" s="157" t="s">
        <v>27</v>
      </c>
      <c r="L1864" s="158">
        <v>44397</v>
      </c>
      <c r="M1864" s="157" t="s">
        <v>28</v>
      </c>
      <c r="N1864" s="157" t="s">
        <v>30</v>
      </c>
      <c r="O1864" s="158"/>
      <c r="P1864" s="146"/>
      <c r="Q1864" s="157"/>
      <c r="R1864" s="146"/>
      <c r="S1864" s="139" t="s">
        <v>15290</v>
      </c>
      <c r="T1864" s="146"/>
      <c r="Z1864" s="130" t="str">
        <f t="shared" si="30"/>
        <v>20(14)黄培冠</v>
      </c>
    </row>
    <row r="1865" ht="19.5" customHeight="1" spans="1:26">
      <c r="A1865" s="138">
        <v>1863</v>
      </c>
      <c r="B1865" s="138" t="s">
        <v>15295</v>
      </c>
      <c r="C1865" s="138" t="s">
        <v>21</v>
      </c>
      <c r="D1865" s="146" t="s">
        <v>482</v>
      </c>
      <c r="E1865" s="157" t="s">
        <v>15296</v>
      </c>
      <c r="F1865" s="157" t="s">
        <v>143</v>
      </c>
      <c r="G1865" s="138">
        <v>16</v>
      </c>
      <c r="H1865" s="228" t="s">
        <v>18704</v>
      </c>
      <c r="I1865" s="157" t="s">
        <v>15297</v>
      </c>
      <c r="J1865" s="146" t="s">
        <v>15298</v>
      </c>
      <c r="K1865" s="157" t="s">
        <v>27</v>
      </c>
      <c r="L1865" s="158">
        <v>44394</v>
      </c>
      <c r="M1865" s="157" t="s">
        <v>2455</v>
      </c>
      <c r="N1865" s="157" t="s">
        <v>27</v>
      </c>
      <c r="O1865" s="158">
        <v>44415</v>
      </c>
      <c r="P1865" s="146" t="s">
        <v>5089</v>
      </c>
      <c r="Q1865" s="157" t="s">
        <v>30</v>
      </c>
      <c r="R1865" s="146"/>
      <c r="S1865" s="139" t="s">
        <v>15295</v>
      </c>
      <c r="T1865" s="146"/>
      <c r="Z1865" s="130" t="str">
        <f t="shared" si="30"/>
        <v>20(14)黄瑜琬</v>
      </c>
    </row>
    <row r="1866" ht="19.5" customHeight="1" spans="1:26">
      <c r="A1866" s="138">
        <v>1864</v>
      </c>
      <c r="B1866" s="138" t="s">
        <v>15299</v>
      </c>
      <c r="C1866" s="138" t="s">
        <v>21</v>
      </c>
      <c r="D1866" s="146" t="s">
        <v>482</v>
      </c>
      <c r="E1866" s="157" t="s">
        <v>15300</v>
      </c>
      <c r="F1866" s="157" t="s">
        <v>143</v>
      </c>
      <c r="G1866" s="138">
        <v>16</v>
      </c>
      <c r="H1866" s="228" t="s">
        <v>18705</v>
      </c>
      <c r="I1866" s="157" t="s">
        <v>15302</v>
      </c>
      <c r="J1866" s="146" t="s">
        <v>15303</v>
      </c>
      <c r="K1866" s="157" t="s">
        <v>27</v>
      </c>
      <c r="L1866" s="159">
        <v>44411</v>
      </c>
      <c r="M1866" s="157" t="s">
        <v>1273</v>
      </c>
      <c r="N1866" s="157"/>
      <c r="O1866" s="158"/>
      <c r="P1866" s="146"/>
      <c r="Q1866" s="146"/>
      <c r="R1866" s="146"/>
      <c r="S1866" s="139" t="s">
        <v>15299</v>
      </c>
      <c r="T1866" s="146"/>
      <c r="Z1866" s="130" t="str">
        <f t="shared" si="30"/>
        <v>20(14)蓝佳怡</v>
      </c>
    </row>
    <row r="1867" ht="19.5" customHeight="1" spans="1:26">
      <c r="A1867" s="138">
        <v>1865</v>
      </c>
      <c r="B1867" s="138" t="s">
        <v>15304</v>
      </c>
      <c r="C1867" s="138" t="s">
        <v>21</v>
      </c>
      <c r="D1867" s="146" t="s">
        <v>482</v>
      </c>
      <c r="E1867" s="157" t="s">
        <v>15305</v>
      </c>
      <c r="F1867" s="157" t="s">
        <v>143</v>
      </c>
      <c r="G1867" s="138">
        <v>16</v>
      </c>
      <c r="H1867" s="230" t="s">
        <v>18706</v>
      </c>
      <c r="I1867" s="157" t="s">
        <v>15306</v>
      </c>
      <c r="J1867" s="146" t="s">
        <v>15307</v>
      </c>
      <c r="K1867" s="157" t="s">
        <v>27</v>
      </c>
      <c r="L1867" s="158">
        <v>44403</v>
      </c>
      <c r="M1867" s="157" t="s">
        <v>18707</v>
      </c>
      <c r="N1867" s="157"/>
      <c r="O1867" s="158"/>
      <c r="P1867" s="146"/>
      <c r="Q1867" s="157"/>
      <c r="R1867" s="146"/>
      <c r="S1867" s="139" t="s">
        <v>15304</v>
      </c>
      <c r="T1867" s="146"/>
      <c r="Z1867" s="130" t="str">
        <f t="shared" si="30"/>
        <v>20(14)卢香兰</v>
      </c>
    </row>
    <row r="1868" ht="19.5" customHeight="1" spans="1:26">
      <c r="A1868" s="138">
        <v>1866</v>
      </c>
      <c r="B1868" s="138" t="s">
        <v>15308</v>
      </c>
      <c r="C1868" s="138" t="s">
        <v>21</v>
      </c>
      <c r="D1868" s="146" t="s">
        <v>482</v>
      </c>
      <c r="E1868" s="157" t="s">
        <v>15309</v>
      </c>
      <c r="F1868" s="157" t="s">
        <v>143</v>
      </c>
      <c r="G1868" s="138">
        <v>16</v>
      </c>
      <c r="H1868" s="228" t="s">
        <v>18708</v>
      </c>
      <c r="I1868" s="214" t="s">
        <v>4730</v>
      </c>
      <c r="J1868" s="146" t="s">
        <v>15311</v>
      </c>
      <c r="K1868" s="157" t="s">
        <v>27</v>
      </c>
      <c r="L1868" s="159"/>
      <c r="M1868" s="157"/>
      <c r="N1868" s="157"/>
      <c r="O1868" s="158"/>
      <c r="P1868" s="146"/>
      <c r="Q1868" s="157"/>
      <c r="R1868" s="146"/>
      <c r="S1868" s="139" t="s">
        <v>15308</v>
      </c>
      <c r="T1868" s="146"/>
      <c r="Z1868" s="130" t="str">
        <f t="shared" si="30"/>
        <v>20(14)陆玉娜</v>
      </c>
    </row>
    <row r="1869" ht="19.5" customHeight="1" spans="1:26">
      <c r="A1869" s="138">
        <v>1867</v>
      </c>
      <c r="B1869" s="138" t="s">
        <v>15312</v>
      </c>
      <c r="C1869" s="138" t="s">
        <v>21</v>
      </c>
      <c r="D1869" s="146" t="s">
        <v>482</v>
      </c>
      <c r="E1869" s="146" t="s">
        <v>15313</v>
      </c>
      <c r="F1869" s="146" t="s">
        <v>24</v>
      </c>
      <c r="G1869" s="138">
        <v>17</v>
      </c>
      <c r="H1869" s="229" t="s">
        <v>18709</v>
      </c>
      <c r="I1869" s="146" t="s">
        <v>15315</v>
      </c>
      <c r="J1869" s="146">
        <v>18877824025</v>
      </c>
      <c r="K1869" s="146" t="s">
        <v>27</v>
      </c>
      <c r="L1869" s="158">
        <v>44398</v>
      </c>
      <c r="M1869" s="146" t="s">
        <v>10880</v>
      </c>
      <c r="N1869" s="146" t="s">
        <v>27</v>
      </c>
      <c r="O1869" s="158"/>
      <c r="P1869" s="146"/>
      <c r="Q1869" s="146"/>
      <c r="R1869" s="146"/>
      <c r="S1869" s="139" t="s">
        <v>15312</v>
      </c>
      <c r="T1869" s="146"/>
      <c r="Z1869" s="130" t="str">
        <f t="shared" si="30"/>
        <v>20(14)罗小勇</v>
      </c>
    </row>
    <row r="1870" ht="19.5" customHeight="1" spans="1:26">
      <c r="A1870" s="138">
        <v>1868</v>
      </c>
      <c r="B1870" s="138" t="s">
        <v>15316</v>
      </c>
      <c r="C1870" s="138" t="s">
        <v>21</v>
      </c>
      <c r="D1870" s="146" t="s">
        <v>482</v>
      </c>
      <c r="E1870" s="157" t="s">
        <v>15317</v>
      </c>
      <c r="F1870" s="157" t="s">
        <v>143</v>
      </c>
      <c r="G1870" s="138">
        <v>16</v>
      </c>
      <c r="H1870" s="228" t="s">
        <v>18710</v>
      </c>
      <c r="I1870" s="157" t="s">
        <v>15319</v>
      </c>
      <c r="J1870" s="146" t="s">
        <v>15320</v>
      </c>
      <c r="K1870" s="157" t="s">
        <v>27</v>
      </c>
      <c r="L1870" s="158">
        <v>44400</v>
      </c>
      <c r="M1870" s="146" t="s">
        <v>28</v>
      </c>
      <c r="N1870" s="146" t="s">
        <v>30</v>
      </c>
      <c r="O1870" s="158"/>
      <c r="P1870" s="146"/>
      <c r="Q1870" s="157" t="s">
        <v>30</v>
      </c>
      <c r="R1870" s="146"/>
      <c r="S1870" s="139" t="s">
        <v>15316</v>
      </c>
      <c r="T1870" s="146"/>
      <c r="Z1870" s="130" t="str">
        <f t="shared" si="30"/>
        <v>20(14)农彩妮</v>
      </c>
    </row>
    <row r="1871" ht="19.5" customHeight="1" spans="1:26">
      <c r="A1871" s="138">
        <v>1869</v>
      </c>
      <c r="B1871" s="138" t="s">
        <v>15321</v>
      </c>
      <c r="C1871" s="138" t="s">
        <v>21</v>
      </c>
      <c r="D1871" s="146" t="s">
        <v>482</v>
      </c>
      <c r="E1871" s="157" t="s">
        <v>15322</v>
      </c>
      <c r="F1871" s="157" t="s">
        <v>143</v>
      </c>
      <c r="G1871" s="138">
        <v>15</v>
      </c>
      <c r="H1871" s="228" t="s">
        <v>18711</v>
      </c>
      <c r="I1871" s="157" t="s">
        <v>15323</v>
      </c>
      <c r="J1871" s="146">
        <v>15878823856</v>
      </c>
      <c r="K1871" s="157" t="s">
        <v>27</v>
      </c>
      <c r="L1871" s="158">
        <v>44394</v>
      </c>
      <c r="M1871" s="157" t="s">
        <v>28</v>
      </c>
      <c r="N1871" s="157" t="s">
        <v>30</v>
      </c>
      <c r="O1871" s="158"/>
      <c r="P1871" s="157"/>
      <c r="Q1871" s="157"/>
      <c r="R1871" s="146"/>
      <c r="S1871" s="139" t="s">
        <v>15321</v>
      </c>
      <c r="T1871" s="146"/>
      <c r="Z1871" s="130" t="str">
        <f t="shared" si="30"/>
        <v>20(14)覃贝薇</v>
      </c>
    </row>
    <row r="1872" ht="19.5" customHeight="1" spans="1:26">
      <c r="A1872" s="138">
        <v>1870</v>
      </c>
      <c r="B1872" s="138" t="s">
        <v>15324</v>
      </c>
      <c r="C1872" s="138" t="s">
        <v>21</v>
      </c>
      <c r="D1872" s="146" t="s">
        <v>482</v>
      </c>
      <c r="E1872" s="157" t="s">
        <v>15325</v>
      </c>
      <c r="F1872" s="157" t="s">
        <v>143</v>
      </c>
      <c r="G1872" s="138">
        <v>16</v>
      </c>
      <c r="H1872" s="228" t="s">
        <v>18712</v>
      </c>
      <c r="I1872" s="157" t="s">
        <v>13145</v>
      </c>
      <c r="J1872" s="146" t="s">
        <v>15326</v>
      </c>
      <c r="K1872" s="146" t="s">
        <v>27</v>
      </c>
      <c r="L1872" s="158">
        <v>44420</v>
      </c>
      <c r="M1872" s="157" t="s">
        <v>2455</v>
      </c>
      <c r="N1872" s="157" t="s">
        <v>30</v>
      </c>
      <c r="O1872" s="158"/>
      <c r="P1872" s="146"/>
      <c r="Q1872" s="157"/>
      <c r="R1872" s="146"/>
      <c r="S1872" s="139" t="s">
        <v>15324</v>
      </c>
      <c r="T1872" s="146" t="s">
        <v>18713</v>
      </c>
      <c r="Z1872" s="130" t="str">
        <f t="shared" si="30"/>
        <v>20(14)覃慧敏</v>
      </c>
    </row>
    <row r="1873" ht="19.5" customHeight="1" spans="1:26">
      <c r="A1873" s="138">
        <v>1871</v>
      </c>
      <c r="B1873" s="138" t="s">
        <v>15327</v>
      </c>
      <c r="C1873" s="138" t="s">
        <v>21</v>
      </c>
      <c r="D1873" s="146" t="s">
        <v>482</v>
      </c>
      <c r="E1873" s="157" t="s">
        <v>15328</v>
      </c>
      <c r="F1873" s="157" t="s">
        <v>143</v>
      </c>
      <c r="G1873" s="138">
        <v>17</v>
      </c>
      <c r="H1873" s="228" t="s">
        <v>18714</v>
      </c>
      <c r="I1873" s="157" t="s">
        <v>15329</v>
      </c>
      <c r="J1873" s="146" t="s">
        <v>15330</v>
      </c>
      <c r="K1873" s="157" t="s">
        <v>27</v>
      </c>
      <c r="L1873" s="158">
        <v>44394</v>
      </c>
      <c r="M1873" s="157" t="s">
        <v>15331</v>
      </c>
      <c r="N1873" s="157" t="s">
        <v>30</v>
      </c>
      <c r="O1873" s="158"/>
      <c r="P1873" s="146"/>
      <c r="Q1873" s="146" t="s">
        <v>30</v>
      </c>
      <c r="R1873" s="146" t="s">
        <v>13915</v>
      </c>
      <c r="S1873" s="139" t="s">
        <v>15327</v>
      </c>
      <c r="T1873" s="146"/>
      <c r="Z1873" s="130" t="str">
        <f t="shared" si="30"/>
        <v>20(14)谭玉梅</v>
      </c>
    </row>
    <row r="1874" ht="19.5" customHeight="1" spans="1:26">
      <c r="A1874" s="138">
        <v>1872</v>
      </c>
      <c r="B1874" s="138" t="s">
        <v>15332</v>
      </c>
      <c r="C1874" s="138" t="s">
        <v>21</v>
      </c>
      <c r="D1874" s="146" t="s">
        <v>482</v>
      </c>
      <c r="E1874" s="157" t="s">
        <v>15333</v>
      </c>
      <c r="F1874" s="157" t="s">
        <v>24</v>
      </c>
      <c r="G1874" s="138">
        <v>16</v>
      </c>
      <c r="H1874" s="228" t="s">
        <v>18715</v>
      </c>
      <c r="I1874" s="157" t="s">
        <v>15334</v>
      </c>
      <c r="J1874" s="146">
        <v>13687780271</v>
      </c>
      <c r="K1874" s="157" t="s">
        <v>27</v>
      </c>
      <c r="L1874" s="158"/>
      <c r="M1874" s="157"/>
      <c r="N1874" s="157"/>
      <c r="O1874" s="158"/>
      <c r="P1874" s="146"/>
      <c r="Q1874" s="146"/>
      <c r="R1874" s="146"/>
      <c r="S1874" s="139" t="s">
        <v>15332</v>
      </c>
      <c r="T1874" s="146"/>
      <c r="Z1874" s="130" t="str">
        <f t="shared" si="30"/>
        <v>20(14)韦俊霖</v>
      </c>
    </row>
    <row r="1875" ht="19.5" customHeight="1" spans="1:26">
      <c r="A1875" s="138">
        <v>1873</v>
      </c>
      <c r="B1875" s="138" t="s">
        <v>15335</v>
      </c>
      <c r="C1875" s="138" t="s">
        <v>21</v>
      </c>
      <c r="D1875" s="146" t="s">
        <v>482</v>
      </c>
      <c r="E1875" s="157" t="s">
        <v>15336</v>
      </c>
      <c r="F1875" s="157" t="s">
        <v>143</v>
      </c>
      <c r="G1875" s="138">
        <v>15</v>
      </c>
      <c r="H1875" s="228" t="s">
        <v>18716</v>
      </c>
      <c r="I1875" s="157" t="s">
        <v>15338</v>
      </c>
      <c r="J1875" s="146">
        <v>14736272589</v>
      </c>
      <c r="K1875" s="157" t="s">
        <v>27</v>
      </c>
      <c r="L1875" s="159">
        <v>44397</v>
      </c>
      <c r="M1875" s="157" t="s">
        <v>28</v>
      </c>
      <c r="N1875" s="157" t="s">
        <v>27</v>
      </c>
      <c r="O1875" s="158">
        <v>44420</v>
      </c>
      <c r="P1875" s="146"/>
      <c r="Q1875" s="157"/>
      <c r="R1875" s="146"/>
      <c r="S1875" s="139" t="s">
        <v>15335</v>
      </c>
      <c r="T1875" s="146"/>
      <c r="Z1875" s="130" t="str">
        <f t="shared" si="30"/>
        <v>20(14)韦妮娴</v>
      </c>
    </row>
    <row r="1876" ht="19.5" customHeight="1" spans="1:26">
      <c r="A1876" s="138">
        <v>1874</v>
      </c>
      <c r="B1876" s="138" t="s">
        <v>15339</v>
      </c>
      <c r="C1876" s="138" t="s">
        <v>21</v>
      </c>
      <c r="D1876" s="146" t="s">
        <v>482</v>
      </c>
      <c r="E1876" s="146" t="s">
        <v>15340</v>
      </c>
      <c r="F1876" s="146" t="s">
        <v>143</v>
      </c>
      <c r="G1876" s="138">
        <v>16</v>
      </c>
      <c r="H1876" s="229" t="s">
        <v>18717</v>
      </c>
      <c r="I1876" s="146" t="s">
        <v>4358</v>
      </c>
      <c r="J1876" s="146" t="s">
        <v>15342</v>
      </c>
      <c r="K1876" s="157" t="s">
        <v>27</v>
      </c>
      <c r="L1876" s="158"/>
      <c r="M1876" s="146"/>
      <c r="N1876" s="146"/>
      <c r="O1876" s="158"/>
      <c r="P1876" s="146"/>
      <c r="Q1876" s="146"/>
      <c r="R1876" s="146"/>
      <c r="S1876" s="139" t="s">
        <v>15339</v>
      </c>
      <c r="T1876" s="146"/>
      <c r="Z1876" s="130" t="str">
        <f t="shared" si="30"/>
        <v>20(14)韦秋穗</v>
      </c>
    </row>
    <row r="1877" ht="19.5" customHeight="1" spans="1:26">
      <c r="A1877" s="138">
        <v>1875</v>
      </c>
      <c r="B1877" s="138" t="s">
        <v>15343</v>
      </c>
      <c r="C1877" s="138" t="s">
        <v>21</v>
      </c>
      <c r="D1877" s="146" t="s">
        <v>482</v>
      </c>
      <c r="E1877" s="157" t="s">
        <v>11503</v>
      </c>
      <c r="F1877" s="157" t="s">
        <v>24</v>
      </c>
      <c r="G1877" s="138">
        <v>17</v>
      </c>
      <c r="H1877" s="228" t="s">
        <v>18718</v>
      </c>
      <c r="I1877" s="157" t="s">
        <v>15345</v>
      </c>
      <c r="J1877" s="146">
        <v>13481855972</v>
      </c>
      <c r="K1877" s="157" t="s">
        <v>27</v>
      </c>
      <c r="L1877" s="158">
        <v>44400</v>
      </c>
      <c r="M1877" s="157"/>
      <c r="N1877" s="157"/>
      <c r="O1877" s="158"/>
      <c r="P1877" s="146"/>
      <c r="Q1877" s="157"/>
      <c r="R1877" s="146"/>
      <c r="S1877" s="139" t="s">
        <v>15343</v>
      </c>
      <c r="T1877" s="146"/>
      <c r="Z1877" s="130" t="str">
        <f t="shared" si="30"/>
        <v>20(14)韦善</v>
      </c>
    </row>
    <row r="1878" ht="19.5" customHeight="1" spans="1:26">
      <c r="A1878" s="138">
        <v>1876</v>
      </c>
      <c r="B1878" s="138" t="s">
        <v>15348</v>
      </c>
      <c r="C1878" s="138" t="s">
        <v>21</v>
      </c>
      <c r="D1878" s="146" t="s">
        <v>482</v>
      </c>
      <c r="E1878" s="146" t="s">
        <v>15349</v>
      </c>
      <c r="F1878" s="146" t="s">
        <v>24</v>
      </c>
      <c r="G1878" s="138">
        <v>16</v>
      </c>
      <c r="H1878" s="229" t="s">
        <v>18719</v>
      </c>
      <c r="I1878" s="146" t="s">
        <v>15351</v>
      </c>
      <c r="J1878" s="146" t="s">
        <v>15352</v>
      </c>
      <c r="K1878" s="146" t="s">
        <v>27</v>
      </c>
      <c r="L1878" s="158">
        <v>44397</v>
      </c>
      <c r="M1878" s="146" t="s">
        <v>28</v>
      </c>
      <c r="N1878" s="146"/>
      <c r="O1878" s="158"/>
      <c r="P1878" s="146"/>
      <c r="Q1878" s="146"/>
      <c r="R1878" s="146"/>
      <c r="S1878" s="139" t="s">
        <v>15348</v>
      </c>
      <c r="T1878" s="146" t="s">
        <v>18720</v>
      </c>
      <c r="Z1878" s="130" t="str">
        <f t="shared" si="30"/>
        <v>20(14)韦胤丞</v>
      </c>
    </row>
    <row r="1879" ht="19.5" customHeight="1" spans="1:26">
      <c r="A1879" s="138">
        <v>1877</v>
      </c>
      <c r="B1879" s="138" t="s">
        <v>15353</v>
      </c>
      <c r="C1879" s="138" t="s">
        <v>21</v>
      </c>
      <c r="D1879" s="146" t="s">
        <v>482</v>
      </c>
      <c r="E1879" s="157" t="s">
        <v>15354</v>
      </c>
      <c r="F1879" s="157" t="s">
        <v>143</v>
      </c>
      <c r="G1879" s="138">
        <v>17</v>
      </c>
      <c r="H1879" s="228" t="s">
        <v>18721</v>
      </c>
      <c r="I1879" s="157" t="s">
        <v>15356</v>
      </c>
      <c r="J1879" s="146" t="s">
        <v>15357</v>
      </c>
      <c r="K1879" s="157" t="s">
        <v>27</v>
      </c>
      <c r="L1879" s="158">
        <v>44405</v>
      </c>
      <c r="M1879" s="157"/>
      <c r="N1879" s="157"/>
      <c r="O1879" s="158"/>
      <c r="P1879" s="146"/>
      <c r="Q1879" s="157"/>
      <c r="R1879" s="146"/>
      <c r="S1879" s="139" t="s">
        <v>15353</v>
      </c>
      <c r="T1879" s="146"/>
      <c r="Z1879" s="130" t="str">
        <f t="shared" si="30"/>
        <v>20(14)韦于熳</v>
      </c>
    </row>
    <row r="1880" ht="19.5" customHeight="1" spans="1:26">
      <c r="A1880" s="138">
        <v>1878</v>
      </c>
      <c r="B1880" s="138" t="s">
        <v>15358</v>
      </c>
      <c r="C1880" s="138" t="s">
        <v>21</v>
      </c>
      <c r="D1880" s="146" t="s">
        <v>482</v>
      </c>
      <c r="E1880" s="157" t="s">
        <v>15359</v>
      </c>
      <c r="F1880" s="157" t="s">
        <v>143</v>
      </c>
      <c r="G1880" s="138">
        <v>16</v>
      </c>
      <c r="H1880" s="228" t="s">
        <v>18722</v>
      </c>
      <c r="I1880" s="157" t="s">
        <v>15361</v>
      </c>
      <c r="J1880" s="146" t="s">
        <v>15362</v>
      </c>
      <c r="K1880" s="157" t="s">
        <v>27</v>
      </c>
      <c r="L1880" s="158">
        <v>44400</v>
      </c>
      <c r="M1880" s="146" t="s">
        <v>15363</v>
      </c>
      <c r="N1880" s="146" t="s">
        <v>27</v>
      </c>
      <c r="O1880" s="158"/>
      <c r="P1880" s="146"/>
      <c r="Q1880" s="157"/>
      <c r="R1880" s="146"/>
      <c r="S1880" s="139" t="s">
        <v>15358</v>
      </c>
      <c r="T1880" s="146"/>
      <c r="Z1880" s="130" t="str">
        <f t="shared" si="30"/>
        <v>20(14)韦玉惠</v>
      </c>
    </row>
    <row r="1881" ht="19.5" customHeight="1" spans="1:26">
      <c r="A1881" s="138">
        <v>1879</v>
      </c>
      <c r="B1881" s="138" t="s">
        <v>15364</v>
      </c>
      <c r="C1881" s="138" t="s">
        <v>21</v>
      </c>
      <c r="D1881" s="146" t="s">
        <v>482</v>
      </c>
      <c r="E1881" s="146" t="s">
        <v>15365</v>
      </c>
      <c r="F1881" s="146" t="s">
        <v>143</v>
      </c>
      <c r="G1881" s="138">
        <v>17</v>
      </c>
      <c r="H1881" s="228" t="s">
        <v>18723</v>
      </c>
      <c r="I1881" s="146" t="s">
        <v>15367</v>
      </c>
      <c r="J1881" s="146">
        <v>13317685736</v>
      </c>
      <c r="K1881" s="146" t="s">
        <v>27</v>
      </c>
      <c r="L1881" s="158">
        <v>44400</v>
      </c>
      <c r="M1881" s="146" t="s">
        <v>15368</v>
      </c>
      <c r="N1881" s="146"/>
      <c r="O1881" s="158"/>
      <c r="P1881" s="146"/>
      <c r="Q1881" s="146"/>
      <c r="R1881" s="146"/>
      <c r="S1881" s="139" t="s">
        <v>15364</v>
      </c>
      <c r="T1881" s="146"/>
      <c r="Z1881" s="130" t="str">
        <f t="shared" si="30"/>
        <v>20(14)王冬梅</v>
      </c>
    </row>
    <row r="1882" ht="19.5" customHeight="1" spans="1:26">
      <c r="A1882" s="138">
        <v>1880</v>
      </c>
      <c r="B1882" s="138" t="s">
        <v>15369</v>
      </c>
      <c r="C1882" s="138" t="s">
        <v>21</v>
      </c>
      <c r="D1882" s="146" t="s">
        <v>482</v>
      </c>
      <c r="E1882" s="157" t="s">
        <v>15370</v>
      </c>
      <c r="F1882" s="157" t="s">
        <v>143</v>
      </c>
      <c r="G1882" s="138">
        <v>17</v>
      </c>
      <c r="H1882" s="228" t="s">
        <v>18724</v>
      </c>
      <c r="I1882" s="157" t="s">
        <v>15372</v>
      </c>
      <c r="J1882" s="146" t="s">
        <v>15373</v>
      </c>
      <c r="K1882" s="157" t="s">
        <v>27</v>
      </c>
      <c r="L1882" s="158">
        <v>44400</v>
      </c>
      <c r="M1882" s="146" t="s">
        <v>4299</v>
      </c>
      <c r="N1882" s="146" t="s">
        <v>27</v>
      </c>
      <c r="O1882" s="158"/>
      <c r="P1882" s="146"/>
      <c r="Q1882" s="157"/>
      <c r="R1882" s="146"/>
      <c r="S1882" s="139" t="s">
        <v>15369</v>
      </c>
      <c r="T1882" s="146"/>
      <c r="Z1882" s="130" t="str">
        <f t="shared" si="30"/>
        <v>20(14)韦慧鑫</v>
      </c>
    </row>
    <row r="1883" ht="19.5" customHeight="1" spans="1:26">
      <c r="A1883" s="138">
        <v>1881</v>
      </c>
      <c r="B1883" s="138" t="s">
        <v>15374</v>
      </c>
      <c r="C1883" s="138" t="s">
        <v>21</v>
      </c>
      <c r="D1883" s="146" t="s">
        <v>482</v>
      </c>
      <c r="E1883" s="157" t="s">
        <v>15375</v>
      </c>
      <c r="F1883" s="157" t="s">
        <v>143</v>
      </c>
      <c r="G1883" s="138">
        <v>16</v>
      </c>
      <c r="H1883" s="228" t="s">
        <v>18725</v>
      </c>
      <c r="I1883" s="157" t="s">
        <v>15377</v>
      </c>
      <c r="J1883" s="146" t="s">
        <v>15378</v>
      </c>
      <c r="K1883" s="157" t="s">
        <v>27</v>
      </c>
      <c r="L1883" s="158">
        <v>44395</v>
      </c>
      <c r="M1883" s="157" t="s">
        <v>9576</v>
      </c>
      <c r="N1883" s="157" t="s">
        <v>30</v>
      </c>
      <c r="O1883" s="158"/>
      <c r="P1883" s="146"/>
      <c r="Q1883" s="157"/>
      <c r="R1883" s="146"/>
      <c r="S1883" s="139" t="s">
        <v>15374</v>
      </c>
      <c r="T1883" s="146"/>
      <c r="Z1883" s="130" t="str">
        <f t="shared" si="30"/>
        <v>20(14)黄柳婷</v>
      </c>
    </row>
    <row r="1884" ht="19.5" customHeight="1" spans="1:26">
      <c r="A1884" s="138">
        <v>1882</v>
      </c>
      <c r="B1884" s="138" t="s">
        <v>15379</v>
      </c>
      <c r="C1884" s="138" t="s">
        <v>21</v>
      </c>
      <c r="D1884" s="146" t="s">
        <v>482</v>
      </c>
      <c r="E1884" s="157" t="s">
        <v>15380</v>
      </c>
      <c r="F1884" s="157" t="s">
        <v>24</v>
      </c>
      <c r="G1884" s="138">
        <v>16</v>
      </c>
      <c r="H1884" s="228" t="s">
        <v>18726</v>
      </c>
      <c r="I1884" s="157" t="s">
        <v>15381</v>
      </c>
      <c r="J1884" s="146">
        <v>15977887689</v>
      </c>
      <c r="K1884" s="157" t="s">
        <v>27</v>
      </c>
      <c r="L1884" s="159">
        <v>44395</v>
      </c>
      <c r="M1884" s="157" t="s">
        <v>2455</v>
      </c>
      <c r="N1884" s="157"/>
      <c r="O1884" s="158"/>
      <c r="P1884" s="146"/>
      <c r="Q1884" s="157"/>
      <c r="R1884" s="146"/>
      <c r="S1884" s="139" t="s">
        <v>15379</v>
      </c>
      <c r="T1884" s="146"/>
      <c r="Z1884" s="130" t="str">
        <f t="shared" si="30"/>
        <v>20(14)蓝贤仕</v>
      </c>
    </row>
    <row r="1885" ht="19.5" customHeight="1" spans="1:26">
      <c r="A1885" s="138">
        <v>1883</v>
      </c>
      <c r="B1885" s="138" t="s">
        <v>15382</v>
      </c>
      <c r="C1885" s="138" t="s">
        <v>21</v>
      </c>
      <c r="D1885" s="146" t="s">
        <v>482</v>
      </c>
      <c r="E1885" s="157" t="s">
        <v>15383</v>
      </c>
      <c r="F1885" s="157" t="s">
        <v>143</v>
      </c>
      <c r="G1885" s="138">
        <v>16</v>
      </c>
      <c r="H1885" s="228" t="s">
        <v>18727</v>
      </c>
      <c r="I1885" s="157" t="s">
        <v>15384</v>
      </c>
      <c r="J1885" s="146" t="s">
        <v>15385</v>
      </c>
      <c r="K1885" s="157" t="s">
        <v>27</v>
      </c>
      <c r="L1885" s="158">
        <v>44398</v>
      </c>
      <c r="M1885" s="157" t="s">
        <v>28</v>
      </c>
      <c r="N1885" s="157" t="s">
        <v>30</v>
      </c>
      <c r="O1885" s="158"/>
      <c r="P1885" s="146"/>
      <c r="Q1885" s="157"/>
      <c r="R1885" s="146"/>
      <c r="S1885" s="139" t="s">
        <v>15382</v>
      </c>
      <c r="T1885" s="146"/>
      <c r="Z1885" s="130" t="str">
        <f t="shared" si="30"/>
        <v>20(14)卢青梅</v>
      </c>
    </row>
    <row r="1886" ht="19.5" customHeight="1" spans="1:26">
      <c r="A1886" s="138">
        <v>1884</v>
      </c>
      <c r="B1886" s="138" t="s">
        <v>15386</v>
      </c>
      <c r="C1886" s="138" t="s">
        <v>21</v>
      </c>
      <c r="D1886" s="146" t="s">
        <v>482</v>
      </c>
      <c r="E1886" s="157" t="s">
        <v>15387</v>
      </c>
      <c r="F1886" s="157" t="s">
        <v>143</v>
      </c>
      <c r="G1886" s="138">
        <v>17</v>
      </c>
      <c r="H1886" s="228" t="s">
        <v>18728</v>
      </c>
      <c r="I1886" s="157" t="s">
        <v>15388</v>
      </c>
      <c r="J1886" s="146">
        <v>18070860741</v>
      </c>
      <c r="K1886" s="157" t="s">
        <v>27</v>
      </c>
      <c r="L1886" s="158">
        <v>44396</v>
      </c>
      <c r="M1886" s="157" t="s">
        <v>28</v>
      </c>
      <c r="N1886" s="157" t="s">
        <v>30</v>
      </c>
      <c r="O1886" s="158"/>
      <c r="P1886" s="146"/>
      <c r="Q1886" s="157"/>
      <c r="R1886" s="146"/>
      <c r="S1886" s="139" t="s">
        <v>15386</v>
      </c>
      <c r="T1886" s="146"/>
      <c r="Z1886" s="130" t="str">
        <f t="shared" si="30"/>
        <v>20(14)陆江静</v>
      </c>
    </row>
    <row r="1887" ht="19.5" customHeight="1" spans="1:26">
      <c r="A1887" s="138">
        <v>1885</v>
      </c>
      <c r="B1887" s="138" t="s">
        <v>15389</v>
      </c>
      <c r="C1887" s="138" t="s">
        <v>21</v>
      </c>
      <c r="D1887" s="146" t="s">
        <v>482</v>
      </c>
      <c r="E1887" s="157" t="s">
        <v>15390</v>
      </c>
      <c r="F1887" s="157" t="s">
        <v>143</v>
      </c>
      <c r="G1887" s="138">
        <v>18</v>
      </c>
      <c r="H1887" s="228" t="s">
        <v>18729</v>
      </c>
      <c r="I1887" s="157" t="s">
        <v>15392</v>
      </c>
      <c r="J1887" s="146" t="s">
        <v>15393</v>
      </c>
      <c r="K1887" s="157" t="s">
        <v>27</v>
      </c>
      <c r="L1887" s="158">
        <v>44331</v>
      </c>
      <c r="M1887" s="157" t="s">
        <v>28</v>
      </c>
      <c r="N1887" s="157" t="s">
        <v>27</v>
      </c>
      <c r="O1887" s="158">
        <v>44366</v>
      </c>
      <c r="P1887" s="146" t="s">
        <v>28</v>
      </c>
      <c r="Q1887" s="157" t="s">
        <v>30</v>
      </c>
      <c r="R1887" s="146" t="s">
        <v>18730</v>
      </c>
      <c r="S1887" s="139" t="s">
        <v>15389</v>
      </c>
      <c r="T1887" s="146"/>
      <c r="Z1887" s="130" t="str">
        <f t="shared" si="30"/>
        <v>20(14)蒙柳陳</v>
      </c>
    </row>
    <row r="1888" ht="19.5" customHeight="1" spans="1:26">
      <c r="A1888" s="138">
        <v>1886</v>
      </c>
      <c r="B1888" s="138" t="s">
        <v>15394</v>
      </c>
      <c r="C1888" s="138" t="s">
        <v>21</v>
      </c>
      <c r="D1888" s="146" t="s">
        <v>482</v>
      </c>
      <c r="E1888" s="157" t="s">
        <v>15395</v>
      </c>
      <c r="F1888" s="157" t="s">
        <v>24</v>
      </c>
      <c r="G1888" s="138">
        <v>16</v>
      </c>
      <c r="H1888" s="228" t="s">
        <v>18731</v>
      </c>
      <c r="I1888" s="157" t="s">
        <v>15396</v>
      </c>
      <c r="J1888" s="146">
        <v>15949329478</v>
      </c>
      <c r="K1888" s="157" t="s">
        <v>27</v>
      </c>
      <c r="L1888" s="158"/>
      <c r="M1888" s="146"/>
      <c r="N1888" s="146"/>
      <c r="O1888" s="158"/>
      <c r="P1888" s="146"/>
      <c r="Q1888" s="146"/>
      <c r="R1888" s="146"/>
      <c r="S1888" s="139" t="s">
        <v>15394</v>
      </c>
      <c r="T1888" s="146"/>
      <c r="Z1888" s="130" t="str">
        <f t="shared" si="30"/>
        <v>20(14)蒙卫</v>
      </c>
    </row>
    <row r="1889" ht="19.5" customHeight="1" spans="1:26">
      <c r="A1889" s="138">
        <v>1887</v>
      </c>
      <c r="B1889" s="138" t="s">
        <v>15397</v>
      </c>
      <c r="C1889" s="138" t="s">
        <v>21</v>
      </c>
      <c r="D1889" s="146" t="s">
        <v>482</v>
      </c>
      <c r="E1889" s="157" t="s">
        <v>15398</v>
      </c>
      <c r="F1889" s="157" t="s">
        <v>143</v>
      </c>
      <c r="G1889" s="138">
        <v>17</v>
      </c>
      <c r="H1889" s="228" t="s">
        <v>18732</v>
      </c>
      <c r="I1889" s="146" t="s">
        <v>15400</v>
      </c>
      <c r="J1889" s="146" t="s">
        <v>15401</v>
      </c>
      <c r="K1889" s="157" t="s">
        <v>27</v>
      </c>
      <c r="L1889" s="158">
        <v>44403</v>
      </c>
      <c r="M1889" s="157" t="s">
        <v>28</v>
      </c>
      <c r="N1889" s="157" t="s">
        <v>30</v>
      </c>
      <c r="O1889" s="158"/>
      <c r="P1889" s="146"/>
      <c r="Q1889" s="157"/>
      <c r="R1889" s="146"/>
      <c r="S1889" s="139" t="s">
        <v>15397</v>
      </c>
      <c r="T1889" s="146"/>
      <c r="Z1889" s="130" t="str">
        <f t="shared" si="30"/>
        <v>20(14)蒙香柒</v>
      </c>
    </row>
    <row r="1890" ht="19.5" customHeight="1" spans="1:26">
      <c r="A1890" s="138">
        <v>1888</v>
      </c>
      <c r="B1890" s="138" t="s">
        <v>15402</v>
      </c>
      <c r="C1890" s="138" t="s">
        <v>21</v>
      </c>
      <c r="D1890" s="146" t="s">
        <v>482</v>
      </c>
      <c r="E1890" s="157" t="s">
        <v>15403</v>
      </c>
      <c r="F1890" s="157" t="s">
        <v>24</v>
      </c>
      <c r="G1890" s="138">
        <v>16</v>
      </c>
      <c r="H1890" s="228" t="s">
        <v>18733</v>
      </c>
      <c r="I1890" s="146" t="s">
        <v>15405</v>
      </c>
      <c r="J1890" s="146" t="s">
        <v>15406</v>
      </c>
      <c r="K1890" s="157" t="s">
        <v>27</v>
      </c>
      <c r="L1890" s="158">
        <v>44396</v>
      </c>
      <c r="M1890" s="157" t="s">
        <v>28</v>
      </c>
      <c r="N1890" s="157" t="s">
        <v>30</v>
      </c>
      <c r="O1890" s="158"/>
      <c r="P1890" s="146"/>
      <c r="Q1890" s="157" t="s">
        <v>30</v>
      </c>
      <c r="R1890" s="146"/>
      <c r="S1890" s="139" t="s">
        <v>15402</v>
      </c>
      <c r="T1890" s="146"/>
      <c r="Z1890" s="130" t="str">
        <f t="shared" si="30"/>
        <v>20(14)潘河松</v>
      </c>
    </row>
    <row r="1891" ht="19.5" customHeight="1" spans="1:26">
      <c r="A1891" s="138">
        <v>1889</v>
      </c>
      <c r="B1891" s="138" t="s">
        <v>6034</v>
      </c>
      <c r="C1891" s="138" t="s">
        <v>21</v>
      </c>
      <c r="D1891" s="146" t="s">
        <v>482</v>
      </c>
      <c r="E1891" s="157" t="s">
        <v>2445</v>
      </c>
      <c r="F1891" s="157" t="s">
        <v>24</v>
      </c>
      <c r="G1891" s="138">
        <v>17</v>
      </c>
      <c r="H1891" s="228" t="s">
        <v>18734</v>
      </c>
      <c r="I1891" s="157" t="s">
        <v>15408</v>
      </c>
      <c r="J1891" s="146">
        <v>18929007559</v>
      </c>
      <c r="K1891" s="157" t="s">
        <v>27</v>
      </c>
      <c r="L1891" s="158">
        <v>44395</v>
      </c>
      <c r="M1891" s="157" t="s">
        <v>6007</v>
      </c>
      <c r="N1891" s="157"/>
      <c r="O1891" s="158"/>
      <c r="P1891" s="146"/>
      <c r="Q1891" s="157"/>
      <c r="R1891" s="146"/>
      <c r="S1891" s="139" t="s">
        <v>6034</v>
      </c>
      <c r="T1891" s="146"/>
      <c r="Z1891" s="130" t="str">
        <f t="shared" si="30"/>
        <v>20(14)韦杰</v>
      </c>
    </row>
    <row r="1892" ht="19.5" customHeight="1" spans="1:26">
      <c r="A1892" s="138">
        <v>1890</v>
      </c>
      <c r="B1892" s="138" t="s">
        <v>15409</v>
      </c>
      <c r="C1892" s="138" t="s">
        <v>21</v>
      </c>
      <c r="D1892" s="146" t="s">
        <v>482</v>
      </c>
      <c r="E1892" s="157" t="s">
        <v>15410</v>
      </c>
      <c r="F1892" s="157" t="s">
        <v>143</v>
      </c>
      <c r="G1892" s="138">
        <v>16</v>
      </c>
      <c r="H1892" s="228" t="s">
        <v>18735</v>
      </c>
      <c r="I1892" s="157" t="s">
        <v>15411</v>
      </c>
      <c r="J1892" s="146">
        <v>13367588808</v>
      </c>
      <c r="K1892" s="157" t="s">
        <v>27</v>
      </c>
      <c r="L1892" s="158">
        <v>44394</v>
      </c>
      <c r="M1892" s="157" t="s">
        <v>28</v>
      </c>
      <c r="N1892" s="157" t="s">
        <v>30</v>
      </c>
      <c r="O1892" s="158"/>
      <c r="P1892" s="146"/>
      <c r="Q1892" s="157" t="s">
        <v>30</v>
      </c>
      <c r="R1892" s="146"/>
      <c r="S1892" s="139" t="s">
        <v>15409</v>
      </c>
      <c r="T1892" s="146"/>
      <c r="Z1892" s="130" t="str">
        <f t="shared" si="30"/>
        <v>20(14)韦梦莹</v>
      </c>
    </row>
    <row r="1893" ht="19.5" customHeight="1" spans="1:26">
      <c r="A1893" s="138">
        <v>1891</v>
      </c>
      <c r="B1893" s="138" t="s">
        <v>15412</v>
      </c>
      <c r="C1893" s="138" t="s">
        <v>21</v>
      </c>
      <c r="D1893" s="146" t="s">
        <v>482</v>
      </c>
      <c r="E1893" s="157" t="s">
        <v>15413</v>
      </c>
      <c r="F1893" s="157" t="s">
        <v>143</v>
      </c>
      <c r="G1893" s="138">
        <v>17</v>
      </c>
      <c r="H1893" s="228" t="s">
        <v>18736</v>
      </c>
      <c r="I1893" s="157" t="s">
        <v>15415</v>
      </c>
      <c r="J1893" s="146">
        <v>15977888093</v>
      </c>
      <c r="K1893" s="157" t="s">
        <v>27</v>
      </c>
      <c r="L1893" s="158">
        <v>44394</v>
      </c>
      <c r="M1893" s="157" t="s">
        <v>28</v>
      </c>
      <c r="N1893" s="157"/>
      <c r="O1893" s="158"/>
      <c r="P1893" s="146"/>
      <c r="Q1893" s="157"/>
      <c r="R1893" s="146"/>
      <c r="S1893" s="139" t="s">
        <v>15412</v>
      </c>
      <c r="T1893" s="146"/>
      <c r="Z1893" s="130" t="str">
        <f t="shared" si="30"/>
        <v>20(14)韦敏玉</v>
      </c>
    </row>
    <row r="1894" ht="19.5" customHeight="1" spans="1:26">
      <c r="A1894" s="138">
        <v>1892</v>
      </c>
      <c r="B1894" s="138" t="s">
        <v>15416</v>
      </c>
      <c r="C1894" s="138" t="s">
        <v>21</v>
      </c>
      <c r="D1894" s="146" t="s">
        <v>482</v>
      </c>
      <c r="E1894" s="157" t="s">
        <v>15417</v>
      </c>
      <c r="F1894" s="157" t="s">
        <v>143</v>
      </c>
      <c r="G1894" s="138">
        <v>16</v>
      </c>
      <c r="H1894" s="228" t="s">
        <v>18737</v>
      </c>
      <c r="I1894" s="157" t="s">
        <v>15419</v>
      </c>
      <c r="J1894" s="146">
        <v>18773857419</v>
      </c>
      <c r="K1894" s="157" t="s">
        <v>27</v>
      </c>
      <c r="L1894" s="158"/>
      <c r="M1894" s="157"/>
      <c r="N1894" s="157"/>
      <c r="O1894" s="158"/>
      <c r="P1894" s="146"/>
      <c r="Q1894" s="157"/>
      <c r="R1894" s="146"/>
      <c r="S1894" s="139" t="s">
        <v>15416</v>
      </c>
      <c r="T1894" s="146"/>
      <c r="Z1894" s="130" t="str">
        <f t="shared" si="30"/>
        <v>20(14)韦拉拉</v>
      </c>
    </row>
    <row r="1895" ht="19.5" customHeight="1" spans="1:26">
      <c r="A1895" s="138">
        <v>1893</v>
      </c>
      <c r="B1895" s="138" t="s">
        <v>15423</v>
      </c>
      <c r="C1895" s="138" t="s">
        <v>21</v>
      </c>
      <c r="D1895" s="146" t="s">
        <v>482</v>
      </c>
      <c r="E1895" s="157" t="s">
        <v>15424</v>
      </c>
      <c r="F1895" s="157" t="s">
        <v>24</v>
      </c>
      <c r="G1895" s="138">
        <v>16</v>
      </c>
      <c r="H1895" s="228" t="s">
        <v>18738</v>
      </c>
      <c r="I1895" s="157" t="s">
        <v>15426</v>
      </c>
      <c r="J1895" s="146">
        <v>13317784292</v>
      </c>
      <c r="K1895" s="157" t="s">
        <v>27</v>
      </c>
      <c r="L1895" s="158">
        <v>44394</v>
      </c>
      <c r="M1895" s="157" t="s">
        <v>2455</v>
      </c>
      <c r="N1895" s="157" t="s">
        <v>27</v>
      </c>
      <c r="O1895" s="158">
        <v>44416</v>
      </c>
      <c r="P1895" s="146" t="s">
        <v>2455</v>
      </c>
      <c r="Q1895" s="157" t="s">
        <v>30</v>
      </c>
      <c r="R1895" s="146" t="s">
        <v>14645</v>
      </c>
      <c r="S1895" s="139" t="s">
        <v>15423</v>
      </c>
      <c r="T1895" s="146"/>
      <c r="Z1895" s="130" t="str">
        <f t="shared" si="30"/>
        <v>20(14)蓝造宏</v>
      </c>
    </row>
    <row r="1896" ht="19.5" customHeight="1" spans="1:26">
      <c r="A1896" s="138">
        <v>1894</v>
      </c>
      <c r="B1896" s="138" t="s">
        <v>15427</v>
      </c>
      <c r="C1896" s="138" t="s">
        <v>21</v>
      </c>
      <c r="D1896" s="146" t="s">
        <v>482</v>
      </c>
      <c r="E1896" s="157" t="s">
        <v>15428</v>
      </c>
      <c r="F1896" s="157" t="s">
        <v>24</v>
      </c>
      <c r="G1896" s="138">
        <v>16</v>
      </c>
      <c r="H1896" s="228" t="s">
        <v>18739</v>
      </c>
      <c r="I1896" s="157" t="s">
        <v>15430</v>
      </c>
      <c r="J1896" s="146" t="s">
        <v>15431</v>
      </c>
      <c r="K1896" s="157" t="s">
        <v>27</v>
      </c>
      <c r="L1896" s="158">
        <v>44396</v>
      </c>
      <c r="M1896" s="157" t="s">
        <v>139</v>
      </c>
      <c r="N1896" s="157"/>
      <c r="O1896" s="158"/>
      <c r="P1896" s="146"/>
      <c r="Q1896" s="157"/>
      <c r="R1896" s="146"/>
      <c r="S1896" s="139" t="s">
        <v>15427</v>
      </c>
      <c r="T1896" s="146"/>
      <c r="Z1896" s="130" t="str">
        <f t="shared" si="30"/>
        <v>20(14)陆俊龙</v>
      </c>
    </row>
    <row r="1897" ht="19.5" customHeight="1" spans="1:26">
      <c r="A1897" s="138">
        <v>1895</v>
      </c>
      <c r="B1897" s="138" t="s">
        <v>9245</v>
      </c>
      <c r="C1897" s="138" t="s">
        <v>21</v>
      </c>
      <c r="D1897" s="146" t="s">
        <v>482</v>
      </c>
      <c r="E1897" s="146" t="s">
        <v>9246</v>
      </c>
      <c r="F1897" s="146" t="s">
        <v>143</v>
      </c>
      <c r="G1897" s="138">
        <v>17</v>
      </c>
      <c r="H1897" s="229" t="s">
        <v>18740</v>
      </c>
      <c r="I1897" s="146" t="s">
        <v>7999</v>
      </c>
      <c r="J1897" s="146">
        <v>15307786238</v>
      </c>
      <c r="K1897" s="146" t="s">
        <v>27</v>
      </c>
      <c r="L1897" s="158">
        <v>44398</v>
      </c>
      <c r="M1897" s="146" t="s">
        <v>2747</v>
      </c>
      <c r="N1897" s="146" t="s">
        <v>27</v>
      </c>
      <c r="O1897" s="158"/>
      <c r="P1897" s="146"/>
      <c r="Q1897" s="146" t="s">
        <v>30</v>
      </c>
      <c r="R1897" s="146"/>
      <c r="S1897" s="139" t="s">
        <v>9245</v>
      </c>
      <c r="T1897" s="146"/>
      <c r="Z1897" s="130" t="str">
        <f t="shared" si="30"/>
        <v>20(14)蒙玉美</v>
      </c>
    </row>
    <row r="1898" ht="19.5" customHeight="1" spans="1:26">
      <c r="A1898" s="138">
        <v>1896</v>
      </c>
      <c r="B1898" s="138" t="s">
        <v>15433</v>
      </c>
      <c r="C1898" s="138" t="s">
        <v>21</v>
      </c>
      <c r="D1898" s="146" t="s">
        <v>482</v>
      </c>
      <c r="E1898" s="157" t="s">
        <v>15434</v>
      </c>
      <c r="F1898" s="157" t="s">
        <v>143</v>
      </c>
      <c r="G1898" s="138">
        <v>16</v>
      </c>
      <c r="H1898" s="228" t="s">
        <v>18741</v>
      </c>
      <c r="I1898" s="157" t="s">
        <v>15436</v>
      </c>
      <c r="J1898" s="146" t="s">
        <v>15437</v>
      </c>
      <c r="K1898" s="157" t="s">
        <v>27</v>
      </c>
      <c r="L1898" s="159">
        <v>44396</v>
      </c>
      <c r="M1898" s="157"/>
      <c r="N1898" s="157"/>
      <c r="O1898" s="158"/>
      <c r="P1898" s="157"/>
      <c r="Q1898" s="157"/>
      <c r="R1898" s="146"/>
      <c r="S1898" s="139" t="s">
        <v>15433</v>
      </c>
      <c r="T1898" s="146"/>
      <c r="Z1898" s="130" t="str">
        <f t="shared" si="30"/>
        <v>20(14)覃梅玲</v>
      </c>
    </row>
    <row r="1899" ht="19.5" customHeight="1" spans="1:26">
      <c r="A1899" s="138">
        <v>1897</v>
      </c>
      <c r="B1899" s="138" t="s">
        <v>15438</v>
      </c>
      <c r="C1899" s="138" t="s">
        <v>21</v>
      </c>
      <c r="D1899" s="146" t="s">
        <v>482</v>
      </c>
      <c r="E1899" s="146" t="s">
        <v>15439</v>
      </c>
      <c r="F1899" s="157" t="s">
        <v>143</v>
      </c>
      <c r="G1899" s="138">
        <v>16</v>
      </c>
      <c r="H1899" s="229" t="s">
        <v>18742</v>
      </c>
      <c r="I1899" s="157" t="s">
        <v>15441</v>
      </c>
      <c r="J1899" s="146">
        <v>18278862877</v>
      </c>
      <c r="K1899" s="157" t="s">
        <v>27</v>
      </c>
      <c r="L1899" s="158">
        <v>44395</v>
      </c>
      <c r="M1899" s="146" t="s">
        <v>1288</v>
      </c>
      <c r="N1899" s="146" t="s">
        <v>27</v>
      </c>
      <c r="O1899" s="158">
        <v>44416</v>
      </c>
      <c r="P1899" s="146" t="s">
        <v>1288</v>
      </c>
      <c r="Q1899" s="157" t="s">
        <v>30</v>
      </c>
      <c r="R1899" s="146"/>
      <c r="S1899" s="139" t="s">
        <v>15438</v>
      </c>
      <c r="T1899" s="146"/>
      <c r="Z1899" s="130" t="str">
        <f t="shared" si="30"/>
        <v>20(14)覃雾鹤</v>
      </c>
    </row>
    <row r="1900" ht="19.5" customHeight="1" spans="1:26">
      <c r="A1900" s="138">
        <v>1898</v>
      </c>
      <c r="B1900" s="138" t="s">
        <v>15442</v>
      </c>
      <c r="C1900" s="138" t="s">
        <v>21</v>
      </c>
      <c r="D1900" s="146" t="s">
        <v>482</v>
      </c>
      <c r="E1900" s="157" t="s">
        <v>15443</v>
      </c>
      <c r="F1900" s="157" t="s">
        <v>24</v>
      </c>
      <c r="G1900" s="138">
        <v>17</v>
      </c>
      <c r="H1900" s="228" t="s">
        <v>18743</v>
      </c>
      <c r="I1900" s="157" t="s">
        <v>15445</v>
      </c>
      <c r="J1900" s="146" t="s">
        <v>15446</v>
      </c>
      <c r="K1900" s="157" t="s">
        <v>27</v>
      </c>
      <c r="L1900" s="158">
        <v>44396</v>
      </c>
      <c r="M1900" s="146"/>
      <c r="N1900" s="146"/>
      <c r="O1900" s="158"/>
      <c r="P1900" s="146"/>
      <c r="Q1900" s="157"/>
      <c r="R1900" s="146"/>
      <c r="S1900" s="139" t="s">
        <v>15442</v>
      </c>
      <c r="T1900" s="146"/>
      <c r="Z1900" s="130" t="str">
        <f t="shared" si="30"/>
        <v>20(14)唐岂茗</v>
      </c>
    </row>
    <row r="1901" ht="19.5" customHeight="1" spans="1:26">
      <c r="A1901" s="138">
        <v>1899</v>
      </c>
      <c r="B1901" s="138" t="s">
        <v>15447</v>
      </c>
      <c r="C1901" s="138" t="s">
        <v>21</v>
      </c>
      <c r="D1901" s="146" t="s">
        <v>482</v>
      </c>
      <c r="E1901" s="157" t="s">
        <v>15448</v>
      </c>
      <c r="F1901" s="157" t="s">
        <v>24</v>
      </c>
      <c r="G1901" s="138">
        <v>16</v>
      </c>
      <c r="H1901" s="228" t="s">
        <v>18744</v>
      </c>
      <c r="I1901" s="157" t="s">
        <v>9753</v>
      </c>
      <c r="J1901" s="146">
        <v>15807783624</v>
      </c>
      <c r="K1901" s="146" t="s">
        <v>27</v>
      </c>
      <c r="L1901" s="158">
        <v>44395</v>
      </c>
      <c r="M1901" s="157" t="s">
        <v>2455</v>
      </c>
      <c r="N1901" s="157" t="s">
        <v>27</v>
      </c>
      <c r="O1901" s="158">
        <v>44416</v>
      </c>
      <c r="P1901" s="146" t="s">
        <v>2455</v>
      </c>
      <c r="Q1901" s="146" t="s">
        <v>30</v>
      </c>
      <c r="R1901" s="146"/>
      <c r="S1901" s="139" t="s">
        <v>15447</v>
      </c>
      <c r="T1901" s="146"/>
      <c r="Z1901" s="130" t="str">
        <f t="shared" si="30"/>
        <v>20(14)韦浩程</v>
      </c>
    </row>
    <row r="1902" ht="19.5" customHeight="1" spans="1:26">
      <c r="A1902" s="138">
        <v>1900</v>
      </c>
      <c r="B1902" s="138" t="s">
        <v>15450</v>
      </c>
      <c r="C1902" s="138" t="s">
        <v>21</v>
      </c>
      <c r="D1902" s="138" t="s">
        <v>482</v>
      </c>
      <c r="E1902" s="231" t="s">
        <v>15451</v>
      </c>
      <c r="F1902" s="232" t="s">
        <v>24</v>
      </c>
      <c r="G1902" s="231">
        <v>15</v>
      </c>
      <c r="H1902" s="232" t="s">
        <v>18745</v>
      </c>
      <c r="I1902" s="232" t="s">
        <v>15453</v>
      </c>
      <c r="J1902" s="232">
        <v>19148601097</v>
      </c>
      <c r="K1902" s="138" t="s">
        <v>27</v>
      </c>
      <c r="L1902" s="233">
        <v>44412</v>
      </c>
      <c r="M1902" s="138" t="s">
        <v>18707</v>
      </c>
      <c r="N1902" s="138" t="s">
        <v>30</v>
      </c>
      <c r="O1902" s="159"/>
      <c r="P1902" s="138"/>
      <c r="Q1902" s="138"/>
      <c r="R1902" s="138"/>
      <c r="S1902" s="139" t="s">
        <v>15450</v>
      </c>
      <c r="T1902" s="138"/>
      <c r="Z1902" s="130" t="str">
        <f t="shared" si="30"/>
        <v>20(14)韦堂</v>
      </c>
    </row>
    <row r="1903" ht="19.5" customHeight="1" spans="1:26">
      <c r="A1903" s="138">
        <v>1901</v>
      </c>
      <c r="B1903" s="138" t="s">
        <v>15454</v>
      </c>
      <c r="C1903" s="138" t="s">
        <v>21</v>
      </c>
      <c r="D1903" s="138" t="s">
        <v>482</v>
      </c>
      <c r="E1903" s="231" t="s">
        <v>15455</v>
      </c>
      <c r="F1903" s="232" t="s">
        <v>143</v>
      </c>
      <c r="G1903" s="231">
        <v>17</v>
      </c>
      <c r="H1903" s="232" t="s">
        <v>18746</v>
      </c>
      <c r="I1903" s="232" t="s">
        <v>15457</v>
      </c>
      <c r="J1903" s="232" t="s">
        <v>15458</v>
      </c>
      <c r="K1903" s="138" t="s">
        <v>27</v>
      </c>
      <c r="L1903" s="233">
        <v>44400</v>
      </c>
      <c r="M1903" s="138" t="s">
        <v>1303</v>
      </c>
      <c r="N1903" s="138" t="s">
        <v>27</v>
      </c>
      <c r="O1903" s="159"/>
      <c r="P1903" s="138"/>
      <c r="Q1903" s="138"/>
      <c r="R1903" s="138"/>
      <c r="S1903" s="139" t="s">
        <v>15454</v>
      </c>
      <c r="T1903" s="138"/>
      <c r="Z1903" s="130" t="str">
        <f t="shared" si="30"/>
        <v>20(14)韦英师</v>
      </c>
    </row>
    <row r="1904" ht="19.5" customHeight="1" spans="1:26">
      <c r="A1904" s="138">
        <v>1902</v>
      </c>
      <c r="B1904" s="138" t="s">
        <v>15459</v>
      </c>
      <c r="C1904" s="138" t="s">
        <v>21</v>
      </c>
      <c r="D1904" s="138" t="s">
        <v>482</v>
      </c>
      <c r="E1904" s="231" t="s">
        <v>15460</v>
      </c>
      <c r="F1904" s="232" t="s">
        <v>143</v>
      </c>
      <c r="G1904" s="231">
        <v>16</v>
      </c>
      <c r="H1904" s="232" t="s">
        <v>18747</v>
      </c>
      <c r="I1904" s="232" t="s">
        <v>15462</v>
      </c>
      <c r="J1904" s="232" t="s">
        <v>15463</v>
      </c>
      <c r="K1904" s="138" t="s">
        <v>27</v>
      </c>
      <c r="L1904" s="233"/>
      <c r="M1904" s="138"/>
      <c r="N1904" s="138"/>
      <c r="O1904" s="233"/>
      <c r="P1904" s="138"/>
      <c r="Q1904" s="138"/>
      <c r="R1904" s="138"/>
      <c r="S1904" s="139" t="s">
        <v>15459</v>
      </c>
      <c r="T1904" s="138"/>
      <c r="Z1904" s="130" t="str">
        <f t="shared" si="30"/>
        <v>20(14)蒙利琴</v>
      </c>
    </row>
    <row r="1905" ht="19.5" customHeight="1" spans="1:26">
      <c r="A1905" s="138">
        <v>1903</v>
      </c>
      <c r="B1905" s="138" t="s">
        <v>15464</v>
      </c>
      <c r="C1905" s="138" t="s">
        <v>21</v>
      </c>
      <c r="D1905" s="138" t="s">
        <v>482</v>
      </c>
      <c r="E1905" s="231" t="s">
        <v>15465</v>
      </c>
      <c r="F1905" s="232" t="s">
        <v>143</v>
      </c>
      <c r="G1905" s="231">
        <v>17</v>
      </c>
      <c r="H1905" s="232" t="s">
        <v>18748</v>
      </c>
      <c r="I1905" s="232" t="s">
        <v>15466</v>
      </c>
      <c r="J1905" s="232">
        <v>19977829025</v>
      </c>
      <c r="K1905" s="138" t="s">
        <v>27</v>
      </c>
      <c r="L1905" s="233">
        <v>44395</v>
      </c>
      <c r="M1905" s="138" t="s">
        <v>2455</v>
      </c>
      <c r="N1905" s="138" t="s">
        <v>27</v>
      </c>
      <c r="O1905" s="233">
        <v>44419</v>
      </c>
      <c r="P1905" s="138" t="s">
        <v>2455</v>
      </c>
      <c r="Q1905" s="138" t="s">
        <v>30</v>
      </c>
      <c r="R1905" s="138"/>
      <c r="S1905" s="139" t="s">
        <v>15464</v>
      </c>
      <c r="T1905" s="138"/>
      <c r="Z1905" s="130" t="str">
        <f t="shared" si="30"/>
        <v>20(14)覃文艺</v>
      </c>
    </row>
    <row r="1906" ht="19.5" customHeight="1" spans="1:26">
      <c r="A1906" s="138">
        <v>1904</v>
      </c>
      <c r="B1906" s="138" t="s">
        <v>15467</v>
      </c>
      <c r="C1906" s="138" t="s">
        <v>21</v>
      </c>
      <c r="D1906" s="138" t="s">
        <v>482</v>
      </c>
      <c r="E1906" s="231" t="s">
        <v>15468</v>
      </c>
      <c r="F1906" s="232" t="s">
        <v>143</v>
      </c>
      <c r="G1906" s="231">
        <v>17</v>
      </c>
      <c r="H1906" s="232" t="s">
        <v>18749</v>
      </c>
      <c r="I1906" s="232" t="s">
        <v>15469</v>
      </c>
      <c r="J1906" s="232" t="s">
        <v>15470</v>
      </c>
      <c r="K1906" s="138" t="s">
        <v>27</v>
      </c>
      <c r="L1906" s="233">
        <v>44395</v>
      </c>
      <c r="M1906" s="138" t="s">
        <v>9576</v>
      </c>
      <c r="N1906" s="138" t="s">
        <v>27</v>
      </c>
      <c r="O1906" s="159">
        <v>44416</v>
      </c>
      <c r="P1906" s="138" t="s">
        <v>9576</v>
      </c>
      <c r="Q1906" s="138" t="s">
        <v>30</v>
      </c>
      <c r="R1906" s="138"/>
      <c r="S1906" s="139" t="s">
        <v>15467</v>
      </c>
      <c r="T1906" s="138"/>
      <c r="Z1906" s="130" t="str">
        <f t="shared" si="30"/>
        <v>20(14)谭肖尼</v>
      </c>
    </row>
    <row r="1907" ht="19.5" customHeight="1" spans="1:26">
      <c r="A1907" s="138">
        <v>1905</v>
      </c>
      <c r="B1907" s="138" t="s">
        <v>10615</v>
      </c>
      <c r="C1907" s="138" t="s">
        <v>21</v>
      </c>
      <c r="D1907" s="138" t="s">
        <v>482</v>
      </c>
      <c r="E1907" s="231" t="s">
        <v>10616</v>
      </c>
      <c r="F1907" s="232" t="s">
        <v>143</v>
      </c>
      <c r="G1907" s="231">
        <v>15</v>
      </c>
      <c r="H1907" s="232" t="s">
        <v>18750</v>
      </c>
      <c r="I1907" s="232" t="s">
        <v>15473</v>
      </c>
      <c r="J1907" s="232">
        <v>18276100773</v>
      </c>
      <c r="K1907" s="138" t="s">
        <v>27</v>
      </c>
      <c r="L1907" s="233">
        <v>44411</v>
      </c>
      <c r="M1907" s="138" t="s">
        <v>8366</v>
      </c>
      <c r="N1907" s="138" t="s">
        <v>30</v>
      </c>
      <c r="O1907" s="233"/>
      <c r="P1907" s="138"/>
      <c r="Q1907" s="138" t="s">
        <v>30</v>
      </c>
      <c r="R1907" s="138"/>
      <c r="S1907" s="139" t="s">
        <v>10615</v>
      </c>
      <c r="T1907" s="138"/>
      <c r="Z1907" s="130" t="str">
        <f t="shared" si="30"/>
        <v>20(14)韦梦</v>
      </c>
    </row>
    <row r="1908" ht="19.5" customHeight="1" spans="1:26">
      <c r="A1908" s="138">
        <v>1906</v>
      </c>
      <c r="B1908" s="138" t="s">
        <v>10498</v>
      </c>
      <c r="C1908" s="138" t="s">
        <v>21</v>
      </c>
      <c r="D1908" s="138" t="s">
        <v>482</v>
      </c>
      <c r="E1908" s="231" t="s">
        <v>10499</v>
      </c>
      <c r="F1908" s="232" t="s">
        <v>143</v>
      </c>
      <c r="G1908" s="231">
        <v>16</v>
      </c>
      <c r="H1908" s="232" t="s">
        <v>18751</v>
      </c>
      <c r="I1908" s="232" t="s">
        <v>4075</v>
      </c>
      <c r="J1908" s="232">
        <v>17807872289</v>
      </c>
      <c r="K1908" s="138" t="s">
        <v>27</v>
      </c>
      <c r="L1908" s="233">
        <v>44396</v>
      </c>
      <c r="M1908" s="138" t="s">
        <v>2747</v>
      </c>
      <c r="N1908" s="138"/>
      <c r="O1908" s="159"/>
      <c r="P1908" s="138"/>
      <c r="Q1908" s="138" t="s">
        <v>30</v>
      </c>
      <c r="R1908" s="138"/>
      <c r="S1908" s="139" t="s">
        <v>10498</v>
      </c>
      <c r="T1908" s="138"/>
      <c r="Z1908" s="130" t="str">
        <f t="shared" si="30"/>
        <v>20(14)韦婷婷</v>
      </c>
    </row>
    <row r="1909" ht="19.5" customHeight="1" spans="1:26">
      <c r="A1909" s="138">
        <v>1907</v>
      </c>
      <c r="B1909" s="138" t="s">
        <v>15475</v>
      </c>
      <c r="C1909" s="138" t="s">
        <v>21</v>
      </c>
      <c r="D1909" s="138" t="s">
        <v>482</v>
      </c>
      <c r="E1909" s="231" t="s">
        <v>15476</v>
      </c>
      <c r="F1909" s="232" t="s">
        <v>143</v>
      </c>
      <c r="G1909" s="231">
        <v>16</v>
      </c>
      <c r="H1909" s="232" t="s">
        <v>18752</v>
      </c>
      <c r="I1909" s="232" t="s">
        <v>15478</v>
      </c>
      <c r="J1909" s="232" t="s">
        <v>15479</v>
      </c>
      <c r="K1909" s="138" t="s">
        <v>27</v>
      </c>
      <c r="L1909" s="233">
        <v>44394</v>
      </c>
      <c r="M1909" s="138" t="s">
        <v>28</v>
      </c>
      <c r="N1909" s="138" t="s">
        <v>27</v>
      </c>
      <c r="O1909" s="159">
        <v>44416</v>
      </c>
      <c r="P1909" s="138" t="s">
        <v>28</v>
      </c>
      <c r="Q1909" s="138" t="s">
        <v>30</v>
      </c>
      <c r="R1909" s="138"/>
      <c r="S1909" s="139" t="s">
        <v>15475</v>
      </c>
      <c r="T1909" s="138"/>
      <c r="Z1909" s="130" t="str">
        <f t="shared" si="30"/>
        <v>20(14)韦雪珂</v>
      </c>
    </row>
    <row r="1910" ht="19.5" customHeight="1" spans="1:26">
      <c r="A1910" s="138">
        <v>1908</v>
      </c>
      <c r="B1910" s="138" t="s">
        <v>15480</v>
      </c>
      <c r="C1910" s="138" t="s">
        <v>21</v>
      </c>
      <c r="D1910" s="138" t="s">
        <v>482</v>
      </c>
      <c r="E1910" s="231" t="s">
        <v>15481</v>
      </c>
      <c r="F1910" s="232" t="s">
        <v>143</v>
      </c>
      <c r="G1910" s="231">
        <v>16</v>
      </c>
      <c r="H1910" s="232" t="s">
        <v>18753</v>
      </c>
      <c r="I1910" s="232" t="s">
        <v>15483</v>
      </c>
      <c r="J1910" s="232" t="s">
        <v>15484</v>
      </c>
      <c r="K1910" s="138" t="s">
        <v>27</v>
      </c>
      <c r="L1910" s="233">
        <v>44400</v>
      </c>
      <c r="M1910" s="138" t="s">
        <v>28</v>
      </c>
      <c r="N1910" s="138" t="s">
        <v>30</v>
      </c>
      <c r="O1910" s="159"/>
      <c r="P1910" s="138"/>
      <c r="Q1910" s="138" t="s">
        <v>30</v>
      </c>
      <c r="R1910" s="138"/>
      <c r="S1910" s="139" t="s">
        <v>15480</v>
      </c>
      <c r="T1910" s="138"/>
      <c r="Z1910" s="130" t="str">
        <f t="shared" si="30"/>
        <v>20(14)韦雅芬</v>
      </c>
    </row>
    <row r="1911" ht="19.5" customHeight="1" spans="1:26">
      <c r="A1911" s="138">
        <v>1909</v>
      </c>
      <c r="B1911" s="138" t="s">
        <v>15485</v>
      </c>
      <c r="C1911" s="138" t="s">
        <v>21</v>
      </c>
      <c r="D1911" s="138" t="s">
        <v>482</v>
      </c>
      <c r="E1911" s="231" t="s">
        <v>15486</v>
      </c>
      <c r="F1911" s="232" t="s">
        <v>143</v>
      </c>
      <c r="G1911" s="231">
        <v>16</v>
      </c>
      <c r="H1911" s="232" t="s">
        <v>18754</v>
      </c>
      <c r="I1911" s="232" t="s">
        <v>10977</v>
      </c>
      <c r="J1911" s="232" t="s">
        <v>15488</v>
      </c>
      <c r="K1911" s="138" t="s">
        <v>27</v>
      </c>
      <c r="L1911" s="233">
        <v>44406</v>
      </c>
      <c r="M1911" s="138" t="s">
        <v>15489</v>
      </c>
      <c r="N1911" s="138" t="s">
        <v>30</v>
      </c>
      <c r="O1911" s="159"/>
      <c r="P1911" s="138"/>
      <c r="Q1911" s="138"/>
      <c r="R1911" s="138"/>
      <c r="S1911" s="139" t="s">
        <v>15485</v>
      </c>
      <c r="T1911" s="138"/>
      <c r="Z1911" s="130" t="str">
        <f t="shared" si="30"/>
        <v>20(14)班素梅</v>
      </c>
    </row>
    <row r="1912" ht="19.5" customHeight="1" spans="1:26">
      <c r="A1912" s="138">
        <v>1910</v>
      </c>
      <c r="B1912" s="138" t="s">
        <v>15490</v>
      </c>
      <c r="C1912" s="138" t="s">
        <v>21</v>
      </c>
      <c r="D1912" s="138" t="s">
        <v>482</v>
      </c>
      <c r="E1912" s="231" t="s">
        <v>15491</v>
      </c>
      <c r="F1912" s="232" t="s">
        <v>143</v>
      </c>
      <c r="G1912" s="231">
        <v>16</v>
      </c>
      <c r="H1912" s="232" t="s">
        <v>18755</v>
      </c>
      <c r="I1912" s="232" t="s">
        <v>12788</v>
      </c>
      <c r="J1912" s="232">
        <v>13557886852</v>
      </c>
      <c r="K1912" s="138" t="s">
        <v>27</v>
      </c>
      <c r="L1912" s="233">
        <v>44402</v>
      </c>
      <c r="M1912" s="138" t="s">
        <v>185</v>
      </c>
      <c r="N1912" s="138" t="s">
        <v>27</v>
      </c>
      <c r="O1912" s="159"/>
      <c r="P1912" s="138"/>
      <c r="Q1912" s="138"/>
      <c r="R1912" s="138"/>
      <c r="S1912" s="139" t="s">
        <v>15490</v>
      </c>
      <c r="T1912" s="138"/>
      <c r="Z1912" s="130" t="str">
        <f t="shared" si="30"/>
        <v>20(14)蓝嫔城</v>
      </c>
    </row>
    <row r="1913" ht="19.5" customHeight="1" spans="1:26">
      <c r="A1913" s="138">
        <v>1911</v>
      </c>
      <c r="B1913" s="138" t="s">
        <v>15493</v>
      </c>
      <c r="C1913" s="138" t="s">
        <v>21</v>
      </c>
      <c r="D1913" s="138" t="s">
        <v>482</v>
      </c>
      <c r="E1913" s="231" t="s">
        <v>15494</v>
      </c>
      <c r="F1913" s="232" t="s">
        <v>143</v>
      </c>
      <c r="G1913" s="231">
        <v>17</v>
      </c>
      <c r="H1913" s="232" t="s">
        <v>18756</v>
      </c>
      <c r="I1913" s="232" t="s">
        <v>15495</v>
      </c>
      <c r="J1913" s="232" t="s">
        <v>15496</v>
      </c>
      <c r="K1913" s="138" t="s">
        <v>27</v>
      </c>
      <c r="L1913" s="233">
        <v>44409</v>
      </c>
      <c r="M1913" s="138" t="s">
        <v>15497</v>
      </c>
      <c r="N1913" s="138" t="s">
        <v>30</v>
      </c>
      <c r="O1913" s="159"/>
      <c r="P1913" s="138"/>
      <c r="Q1913" s="138"/>
      <c r="R1913" s="138"/>
      <c r="S1913" s="139" t="s">
        <v>15493</v>
      </c>
      <c r="T1913" s="138"/>
      <c r="Z1913" s="130" t="str">
        <f t="shared" si="30"/>
        <v>20(14)李丽娜</v>
      </c>
    </row>
    <row r="1914" ht="19.5" customHeight="1" spans="1:26">
      <c r="A1914" s="138">
        <v>1912</v>
      </c>
      <c r="B1914" s="138" t="s">
        <v>15498</v>
      </c>
      <c r="C1914" s="138" t="s">
        <v>21</v>
      </c>
      <c r="D1914" s="138" t="s">
        <v>482</v>
      </c>
      <c r="E1914" s="231" t="s">
        <v>15499</v>
      </c>
      <c r="F1914" s="232" t="s">
        <v>143</v>
      </c>
      <c r="G1914" s="231">
        <v>17</v>
      </c>
      <c r="H1914" s="232" t="s">
        <v>18757</v>
      </c>
      <c r="I1914" s="232" t="s">
        <v>15501</v>
      </c>
      <c r="J1914" s="232">
        <v>15078635881</v>
      </c>
      <c r="K1914" s="138" t="s">
        <v>27</v>
      </c>
      <c r="L1914" s="233">
        <v>44404</v>
      </c>
      <c r="M1914" s="138" t="s">
        <v>98</v>
      </c>
      <c r="N1914" s="138" t="s">
        <v>30</v>
      </c>
      <c r="O1914" s="159"/>
      <c r="P1914" s="138"/>
      <c r="Q1914" s="138"/>
      <c r="R1914" s="138"/>
      <c r="S1914" s="139" t="s">
        <v>15498</v>
      </c>
      <c r="T1914" s="138"/>
      <c r="Z1914" s="130" t="str">
        <f t="shared" si="30"/>
        <v>20(14)李艳珠</v>
      </c>
    </row>
    <row r="1915" ht="19.5" customHeight="1" spans="1:26">
      <c r="A1915" s="138">
        <v>1913</v>
      </c>
      <c r="B1915" s="138" t="s">
        <v>15502</v>
      </c>
      <c r="C1915" s="138" t="s">
        <v>21</v>
      </c>
      <c r="D1915" s="138" t="s">
        <v>482</v>
      </c>
      <c r="E1915" s="231" t="s">
        <v>15503</v>
      </c>
      <c r="F1915" s="232" t="s">
        <v>143</v>
      </c>
      <c r="G1915" s="231">
        <v>17</v>
      </c>
      <c r="H1915" s="232" t="s">
        <v>18758</v>
      </c>
      <c r="I1915" s="232" t="s">
        <v>15505</v>
      </c>
      <c r="J1915" s="232">
        <v>15977838190</v>
      </c>
      <c r="K1915" s="138" t="s">
        <v>27</v>
      </c>
      <c r="L1915" s="233">
        <v>44398</v>
      </c>
      <c r="M1915" s="138"/>
      <c r="N1915" s="138"/>
      <c r="O1915" s="159"/>
      <c r="P1915" s="138"/>
      <c r="Q1915" s="138"/>
      <c r="R1915" s="138"/>
      <c r="S1915" s="139" t="s">
        <v>15502</v>
      </c>
      <c r="T1915" s="138"/>
      <c r="Z1915" s="130" t="str">
        <f t="shared" si="30"/>
        <v>20(14)卢江雪</v>
      </c>
    </row>
    <row r="1916" ht="19.5" customHeight="1" spans="1:26">
      <c r="A1916" s="138">
        <v>1914</v>
      </c>
      <c r="B1916" s="138" t="s">
        <v>10308</v>
      </c>
      <c r="C1916" s="138" t="s">
        <v>21</v>
      </c>
      <c r="D1916" s="138" t="s">
        <v>482</v>
      </c>
      <c r="E1916" s="231" t="s">
        <v>10309</v>
      </c>
      <c r="F1916" s="232" t="s">
        <v>143</v>
      </c>
      <c r="G1916" s="231">
        <v>17</v>
      </c>
      <c r="H1916" s="232" t="s">
        <v>18759</v>
      </c>
      <c r="I1916" s="232" t="s">
        <v>15509</v>
      </c>
      <c r="J1916" s="232">
        <v>18176149356</v>
      </c>
      <c r="K1916" s="138" t="s">
        <v>27</v>
      </c>
      <c r="L1916" s="233"/>
      <c r="M1916" s="138"/>
      <c r="N1916" s="138"/>
      <c r="O1916" s="233"/>
      <c r="P1916" s="138"/>
      <c r="Q1916" s="138"/>
      <c r="R1916" s="138"/>
      <c r="S1916" s="139" t="s">
        <v>10308</v>
      </c>
      <c r="T1916" s="138"/>
      <c r="Z1916" s="130" t="str">
        <f t="shared" si="30"/>
        <v>20(14)蒙柳春</v>
      </c>
    </row>
    <row r="1917" ht="19.5" customHeight="1" spans="1:26">
      <c r="A1917" s="138">
        <v>1915</v>
      </c>
      <c r="B1917" s="138" t="s">
        <v>15510</v>
      </c>
      <c r="C1917" s="138" t="s">
        <v>21</v>
      </c>
      <c r="D1917" s="138" t="s">
        <v>482</v>
      </c>
      <c r="E1917" s="231" t="s">
        <v>15511</v>
      </c>
      <c r="F1917" s="232" t="s">
        <v>143</v>
      </c>
      <c r="G1917" s="231">
        <v>17</v>
      </c>
      <c r="H1917" s="232" t="s">
        <v>18760</v>
      </c>
      <c r="I1917" s="232" t="s">
        <v>15513</v>
      </c>
      <c r="J1917" s="232">
        <v>15676172005</v>
      </c>
      <c r="K1917" s="138" t="s">
        <v>27</v>
      </c>
      <c r="L1917" s="233">
        <v>44403</v>
      </c>
      <c r="M1917" s="138" t="s">
        <v>1273</v>
      </c>
      <c r="N1917" s="138" t="s">
        <v>30</v>
      </c>
      <c r="O1917" s="159"/>
      <c r="P1917" s="138"/>
      <c r="Q1917" s="138" t="s">
        <v>30</v>
      </c>
      <c r="R1917" s="138"/>
      <c r="S1917" s="139" t="s">
        <v>15510</v>
      </c>
      <c r="T1917" s="138"/>
      <c r="Z1917" s="130" t="str">
        <f t="shared" si="30"/>
        <v>20(14)蒙柳梅</v>
      </c>
    </row>
    <row r="1918" ht="19.5" customHeight="1" spans="1:26">
      <c r="A1918" s="138">
        <v>1916</v>
      </c>
      <c r="B1918" s="138" t="s">
        <v>15514</v>
      </c>
      <c r="C1918" s="138" t="s">
        <v>21</v>
      </c>
      <c r="D1918" s="138" t="s">
        <v>482</v>
      </c>
      <c r="E1918" s="231" t="s">
        <v>15515</v>
      </c>
      <c r="F1918" s="232" t="s">
        <v>143</v>
      </c>
      <c r="G1918" s="231">
        <v>17</v>
      </c>
      <c r="H1918" s="232" t="s">
        <v>18761</v>
      </c>
      <c r="I1918" s="232" t="s">
        <v>4298</v>
      </c>
      <c r="J1918" s="232" t="s">
        <v>15517</v>
      </c>
      <c r="K1918" s="138" t="s">
        <v>27</v>
      </c>
      <c r="L1918" s="233">
        <v>44397</v>
      </c>
      <c r="M1918" s="138" t="s">
        <v>1273</v>
      </c>
      <c r="N1918" s="138" t="s">
        <v>30</v>
      </c>
      <c r="O1918" s="159"/>
      <c r="P1918" s="138"/>
      <c r="Q1918" s="138"/>
      <c r="R1918" s="138"/>
      <c r="S1918" s="139" t="s">
        <v>15514</v>
      </c>
      <c r="T1918" s="138"/>
      <c r="Z1918" s="130" t="str">
        <f t="shared" si="30"/>
        <v>20(14)蒙晓燕</v>
      </c>
    </row>
    <row r="1919" ht="19.5" customHeight="1" spans="1:26">
      <c r="A1919" s="138">
        <v>1917</v>
      </c>
      <c r="B1919" s="138" t="s">
        <v>15518</v>
      </c>
      <c r="C1919" s="138" t="s">
        <v>21</v>
      </c>
      <c r="D1919" s="138" t="s">
        <v>482</v>
      </c>
      <c r="E1919" s="231" t="s">
        <v>15519</v>
      </c>
      <c r="F1919" s="232" t="s">
        <v>143</v>
      </c>
      <c r="G1919" s="231">
        <v>16</v>
      </c>
      <c r="H1919" s="232" t="s">
        <v>18762</v>
      </c>
      <c r="I1919" s="232" t="s">
        <v>15521</v>
      </c>
      <c r="J1919" s="232">
        <v>13481849558</v>
      </c>
      <c r="K1919" s="138" t="s">
        <v>27</v>
      </c>
      <c r="L1919" s="233">
        <v>44400</v>
      </c>
      <c r="M1919" s="138" t="s">
        <v>2172</v>
      </c>
      <c r="N1919" s="138" t="s">
        <v>30</v>
      </c>
      <c r="O1919" s="233"/>
      <c r="P1919" s="138"/>
      <c r="Q1919" s="138"/>
      <c r="R1919" s="138"/>
      <c r="S1919" s="139" t="s">
        <v>15518</v>
      </c>
      <c r="T1919" s="138"/>
      <c r="Z1919" s="130" t="str">
        <f t="shared" si="30"/>
        <v>20(14)覃小娅</v>
      </c>
    </row>
    <row r="1920" ht="19.5" customHeight="1" spans="1:26">
      <c r="A1920" s="138">
        <v>1918</v>
      </c>
      <c r="B1920" s="138" t="s">
        <v>15522</v>
      </c>
      <c r="C1920" s="138" t="s">
        <v>21</v>
      </c>
      <c r="D1920" s="138" t="s">
        <v>482</v>
      </c>
      <c r="E1920" s="231" t="s">
        <v>15523</v>
      </c>
      <c r="F1920" s="232" t="s">
        <v>143</v>
      </c>
      <c r="G1920" s="231">
        <v>17</v>
      </c>
      <c r="H1920" s="232" t="s">
        <v>18763</v>
      </c>
      <c r="I1920" s="232" t="s">
        <v>15525</v>
      </c>
      <c r="J1920" s="232" t="s">
        <v>15526</v>
      </c>
      <c r="K1920" s="138" t="s">
        <v>27</v>
      </c>
      <c r="L1920" s="233"/>
      <c r="M1920" s="138"/>
      <c r="N1920" s="138"/>
      <c r="O1920" s="159"/>
      <c r="P1920" s="138"/>
      <c r="Q1920" s="138"/>
      <c r="R1920" s="138"/>
      <c r="S1920" s="139" t="s">
        <v>15522</v>
      </c>
      <c r="T1920" s="138"/>
      <c r="Z1920" s="130" t="str">
        <f t="shared" si="30"/>
        <v>20(14)韦翠玲</v>
      </c>
    </row>
    <row r="1921" ht="19.5" customHeight="1" spans="1:26">
      <c r="A1921" s="138">
        <v>1919</v>
      </c>
      <c r="B1921" s="138" t="s">
        <v>15527</v>
      </c>
      <c r="C1921" s="138" t="s">
        <v>21</v>
      </c>
      <c r="D1921" s="138" t="s">
        <v>482</v>
      </c>
      <c r="E1921" s="231" t="s">
        <v>15528</v>
      </c>
      <c r="F1921" s="232" t="s">
        <v>24</v>
      </c>
      <c r="G1921" s="231">
        <v>16</v>
      </c>
      <c r="H1921" s="232" t="s">
        <v>18764</v>
      </c>
      <c r="I1921" s="232" t="s">
        <v>15530</v>
      </c>
      <c r="J1921" s="232" t="s">
        <v>15531</v>
      </c>
      <c r="K1921" s="138" t="s">
        <v>27</v>
      </c>
      <c r="L1921" s="233">
        <v>44397</v>
      </c>
      <c r="M1921" s="138" t="s">
        <v>15532</v>
      </c>
      <c r="N1921" s="138" t="s">
        <v>30</v>
      </c>
      <c r="O1921" s="159"/>
      <c r="P1921" s="138"/>
      <c r="Q1921" s="138" t="s">
        <v>30</v>
      </c>
      <c r="R1921" s="138"/>
      <c r="S1921" s="139" t="s">
        <v>15527</v>
      </c>
      <c r="T1921" s="138"/>
      <c r="Z1921" s="130" t="str">
        <f t="shared" si="30"/>
        <v>20(14)韦国翔</v>
      </c>
    </row>
    <row r="1922" ht="19.5" customHeight="1" spans="1:26">
      <c r="A1922" s="138">
        <v>1920</v>
      </c>
      <c r="B1922" s="138" t="s">
        <v>15533</v>
      </c>
      <c r="C1922" s="138" t="s">
        <v>21</v>
      </c>
      <c r="D1922" s="138" t="s">
        <v>482</v>
      </c>
      <c r="E1922" s="231" t="s">
        <v>15534</v>
      </c>
      <c r="F1922" s="232" t="s">
        <v>24</v>
      </c>
      <c r="G1922" s="231">
        <v>16</v>
      </c>
      <c r="H1922" s="232" t="s">
        <v>18765</v>
      </c>
      <c r="I1922" s="232" t="s">
        <v>15536</v>
      </c>
      <c r="J1922" s="232" t="s">
        <v>15537</v>
      </c>
      <c r="K1922" s="138" t="s">
        <v>27</v>
      </c>
      <c r="L1922" s="233">
        <v>44394</v>
      </c>
      <c r="M1922" s="138" t="s">
        <v>28</v>
      </c>
      <c r="N1922" s="138"/>
      <c r="O1922" s="159"/>
      <c r="P1922" s="138"/>
      <c r="Q1922" s="138"/>
      <c r="R1922" s="138"/>
      <c r="S1922" s="139" t="s">
        <v>15533</v>
      </c>
      <c r="T1922" s="138"/>
      <c r="Z1922" s="130" t="str">
        <f t="shared" si="30"/>
        <v>20(14)韦浩垒</v>
      </c>
    </row>
    <row r="1923" ht="19.5" customHeight="1" spans="1:26">
      <c r="A1923" s="138">
        <v>1921</v>
      </c>
      <c r="B1923" s="138" t="s">
        <v>15538</v>
      </c>
      <c r="C1923" s="138" t="s">
        <v>21</v>
      </c>
      <c r="D1923" s="138" t="s">
        <v>482</v>
      </c>
      <c r="E1923" s="231" t="s">
        <v>15539</v>
      </c>
      <c r="F1923" s="232" t="s">
        <v>143</v>
      </c>
      <c r="G1923" s="231">
        <v>16</v>
      </c>
      <c r="H1923" s="232" t="s">
        <v>18766</v>
      </c>
      <c r="I1923" s="232" t="s">
        <v>15540</v>
      </c>
      <c r="J1923" s="232" t="s">
        <v>15541</v>
      </c>
      <c r="K1923" s="138" t="s">
        <v>27</v>
      </c>
      <c r="L1923" s="233">
        <v>44394</v>
      </c>
      <c r="M1923" s="138" t="s">
        <v>28</v>
      </c>
      <c r="N1923" s="138" t="s">
        <v>27</v>
      </c>
      <c r="O1923" s="159">
        <v>44416</v>
      </c>
      <c r="P1923" s="138" t="s">
        <v>28</v>
      </c>
      <c r="Q1923" s="138" t="s">
        <v>30</v>
      </c>
      <c r="R1923" s="138"/>
      <c r="S1923" s="139" t="s">
        <v>15538</v>
      </c>
      <c r="T1923" s="138"/>
      <c r="Z1923" s="130" t="str">
        <f t="shared" si="30"/>
        <v>20(14)韦茜</v>
      </c>
    </row>
    <row r="1924" ht="19.5" customHeight="1" spans="1:26">
      <c r="A1924" s="138">
        <v>1922</v>
      </c>
      <c r="B1924" s="138" t="s">
        <v>15542</v>
      </c>
      <c r="C1924" s="138" t="s">
        <v>21</v>
      </c>
      <c r="D1924" s="138" t="s">
        <v>482</v>
      </c>
      <c r="E1924" s="231" t="s">
        <v>15543</v>
      </c>
      <c r="F1924" s="232" t="s">
        <v>143</v>
      </c>
      <c r="G1924" s="231">
        <v>17</v>
      </c>
      <c r="H1924" s="232" t="s">
        <v>18767</v>
      </c>
      <c r="I1924" s="232" t="s">
        <v>15455</v>
      </c>
      <c r="J1924" s="232" t="s">
        <v>15545</v>
      </c>
      <c r="K1924" s="138" t="s">
        <v>27</v>
      </c>
      <c r="L1924" s="233">
        <v>44394</v>
      </c>
      <c r="M1924" s="138" t="s">
        <v>28</v>
      </c>
      <c r="N1924" s="138"/>
      <c r="O1924" s="159"/>
      <c r="P1924" s="138"/>
      <c r="Q1924" s="138"/>
      <c r="R1924" s="138"/>
      <c r="S1924" s="139" t="s">
        <v>15542</v>
      </c>
      <c r="T1924" s="138"/>
      <c r="Z1924" s="130" t="str">
        <f t="shared" si="30"/>
        <v>20(14)韦秋婷</v>
      </c>
    </row>
    <row r="1925" ht="19.5" customHeight="1" spans="1:26">
      <c r="A1925" s="138">
        <v>1923</v>
      </c>
      <c r="B1925" s="138" t="s">
        <v>15546</v>
      </c>
      <c r="C1925" s="138" t="s">
        <v>21</v>
      </c>
      <c r="D1925" s="138" t="s">
        <v>482</v>
      </c>
      <c r="E1925" s="231" t="s">
        <v>15547</v>
      </c>
      <c r="F1925" s="232" t="s">
        <v>143</v>
      </c>
      <c r="G1925" s="231">
        <v>16</v>
      </c>
      <c r="H1925" s="232" t="s">
        <v>18768</v>
      </c>
      <c r="I1925" s="232" t="s">
        <v>9240</v>
      </c>
      <c r="J1925" s="232" t="s">
        <v>15548</v>
      </c>
      <c r="K1925" s="138" t="s">
        <v>27</v>
      </c>
      <c r="L1925" s="233">
        <v>44408</v>
      </c>
      <c r="M1925" s="138" t="s">
        <v>15549</v>
      </c>
      <c r="N1925" s="138"/>
      <c r="O1925" s="159"/>
      <c r="P1925" s="138"/>
      <c r="Q1925" s="138" t="s">
        <v>30</v>
      </c>
      <c r="R1925" s="138" t="s">
        <v>18769</v>
      </c>
      <c r="S1925" s="139" t="s">
        <v>15546</v>
      </c>
      <c r="T1925" s="138"/>
      <c r="Z1925" s="130" t="str">
        <f t="shared" si="30"/>
        <v>20(14)韦亚静</v>
      </c>
    </row>
    <row r="1926" ht="19.5" customHeight="1" spans="1:26">
      <c r="A1926" s="138">
        <v>1924</v>
      </c>
      <c r="B1926" s="138" t="s">
        <v>15550</v>
      </c>
      <c r="C1926" s="138" t="s">
        <v>21</v>
      </c>
      <c r="D1926" s="138" t="s">
        <v>482</v>
      </c>
      <c r="E1926" s="231" t="s">
        <v>501</v>
      </c>
      <c r="F1926" s="232" t="s">
        <v>143</v>
      </c>
      <c r="G1926" s="231">
        <v>16</v>
      </c>
      <c r="H1926" s="232" t="s">
        <v>18770</v>
      </c>
      <c r="I1926" s="232" t="s">
        <v>15552</v>
      </c>
      <c r="J1926" s="232">
        <v>19978831029</v>
      </c>
      <c r="K1926" s="138" t="s">
        <v>27</v>
      </c>
      <c r="L1926" s="233">
        <v>44394</v>
      </c>
      <c r="M1926" s="138" t="s">
        <v>2172</v>
      </c>
      <c r="N1926" s="138"/>
      <c r="O1926" s="159"/>
      <c r="P1926" s="138"/>
      <c r="Q1926" s="138"/>
      <c r="R1926" s="138"/>
      <c r="S1926" s="139" t="s">
        <v>15550</v>
      </c>
      <c r="T1926" s="138"/>
      <c r="Z1926" s="130" t="str">
        <f t="shared" si="30"/>
        <v>20(14)韦永</v>
      </c>
    </row>
    <row r="1927" ht="19.5" customHeight="1" spans="1:26">
      <c r="A1927" s="138">
        <v>1925</v>
      </c>
      <c r="B1927" s="138" t="s">
        <v>15553</v>
      </c>
      <c r="C1927" s="138" t="s">
        <v>21</v>
      </c>
      <c r="D1927" s="138" t="s">
        <v>482</v>
      </c>
      <c r="E1927" s="231" t="s">
        <v>15554</v>
      </c>
      <c r="F1927" s="232" t="s">
        <v>143</v>
      </c>
      <c r="G1927" s="231">
        <v>16</v>
      </c>
      <c r="H1927" s="232" t="s">
        <v>18771</v>
      </c>
      <c r="I1927" s="232" t="s">
        <v>1631</v>
      </c>
      <c r="J1927" s="232" t="s">
        <v>15556</v>
      </c>
      <c r="K1927" s="138" t="s">
        <v>27</v>
      </c>
      <c r="L1927" s="233">
        <v>44411</v>
      </c>
      <c r="M1927" s="138" t="s">
        <v>15557</v>
      </c>
      <c r="N1927" s="138" t="s">
        <v>30</v>
      </c>
      <c r="O1927" s="159">
        <v>44432</v>
      </c>
      <c r="P1927" s="138"/>
      <c r="Q1927" s="138" t="s">
        <v>30</v>
      </c>
      <c r="R1927" s="138" t="s">
        <v>18772</v>
      </c>
      <c r="S1927" s="139" t="s">
        <v>15553</v>
      </c>
      <c r="T1927" s="138"/>
      <c r="Z1927" s="130" t="str">
        <f t="shared" ref="Z1927:Z1990" si="31">D1927:D6508&amp;E1927:E6508</f>
        <v>20(14)韦雨琪</v>
      </c>
    </row>
    <row r="1928" ht="19.5" customHeight="1" spans="1:26">
      <c r="A1928" s="138">
        <v>1926</v>
      </c>
      <c r="B1928" s="138" t="s">
        <v>15558</v>
      </c>
      <c r="C1928" s="138" t="s">
        <v>21</v>
      </c>
      <c r="D1928" s="138" t="s">
        <v>482</v>
      </c>
      <c r="E1928" s="231" t="s">
        <v>15559</v>
      </c>
      <c r="F1928" s="232" t="s">
        <v>143</v>
      </c>
      <c r="G1928" s="231">
        <v>16</v>
      </c>
      <c r="H1928" s="232" t="s">
        <v>18773</v>
      </c>
      <c r="I1928" s="232" t="s">
        <v>15561</v>
      </c>
      <c r="J1928" s="232">
        <v>18070810712</v>
      </c>
      <c r="K1928" s="138" t="s">
        <v>27</v>
      </c>
      <c r="L1928" s="233">
        <v>44397</v>
      </c>
      <c r="M1928" s="138" t="s">
        <v>1273</v>
      </c>
      <c r="N1928" s="138" t="s">
        <v>30</v>
      </c>
      <c r="O1928" s="159"/>
      <c r="P1928" s="138"/>
      <c r="Q1928" s="138" t="s">
        <v>30</v>
      </c>
      <c r="R1928" s="138"/>
      <c r="S1928" s="139" t="s">
        <v>15558</v>
      </c>
      <c r="T1928" s="138"/>
      <c r="Z1928" s="130" t="str">
        <f t="shared" si="31"/>
        <v>20(14)韦玉婧</v>
      </c>
    </row>
    <row r="1929" ht="19.5" customHeight="1" spans="1:26">
      <c r="A1929" s="138">
        <v>1927</v>
      </c>
      <c r="B1929" s="138" t="s">
        <v>15562</v>
      </c>
      <c r="C1929" s="138" t="s">
        <v>21</v>
      </c>
      <c r="D1929" s="138" t="s">
        <v>482</v>
      </c>
      <c r="E1929" s="231" t="s">
        <v>15563</v>
      </c>
      <c r="F1929" s="232" t="s">
        <v>143</v>
      </c>
      <c r="G1929" s="231">
        <v>16</v>
      </c>
      <c r="H1929" s="232" t="s">
        <v>18774</v>
      </c>
      <c r="I1929" s="232" t="s">
        <v>15564</v>
      </c>
      <c r="J1929" s="232">
        <v>13788283616</v>
      </c>
      <c r="K1929" s="138" t="s">
        <v>27</v>
      </c>
      <c r="L1929" s="233"/>
      <c r="M1929" s="138"/>
      <c r="N1929" s="138"/>
      <c r="O1929" s="159"/>
      <c r="P1929" s="138"/>
      <c r="Q1929" s="138"/>
      <c r="R1929" s="138"/>
      <c r="S1929" s="139" t="s">
        <v>15562</v>
      </c>
      <c r="T1929" s="138"/>
      <c r="Z1929" s="130" t="str">
        <f t="shared" si="31"/>
        <v>20(14)韦姿好</v>
      </c>
    </row>
    <row r="1930" ht="19.5" customHeight="1" spans="1:26">
      <c r="A1930" s="138">
        <v>1928</v>
      </c>
      <c r="B1930" s="138" t="s">
        <v>15565</v>
      </c>
      <c r="C1930" s="138" t="s">
        <v>21</v>
      </c>
      <c r="D1930" s="138" t="s">
        <v>482</v>
      </c>
      <c r="E1930" s="231" t="s">
        <v>15566</v>
      </c>
      <c r="F1930" s="232" t="s">
        <v>143</v>
      </c>
      <c r="G1930" s="231">
        <v>16</v>
      </c>
      <c r="H1930" s="232" t="s">
        <v>18775</v>
      </c>
      <c r="I1930" s="232" t="s">
        <v>15567</v>
      </c>
      <c r="J1930" s="232" t="s">
        <v>15568</v>
      </c>
      <c r="K1930" s="138" t="s">
        <v>27</v>
      </c>
      <c r="L1930" s="233">
        <v>44395</v>
      </c>
      <c r="M1930" s="138" t="s">
        <v>98</v>
      </c>
      <c r="N1930" s="138" t="s">
        <v>27</v>
      </c>
      <c r="O1930" s="159"/>
      <c r="P1930" s="138"/>
      <c r="Q1930" s="138" t="s">
        <v>30</v>
      </c>
      <c r="R1930" s="138"/>
      <c r="S1930" s="139" t="s">
        <v>15565</v>
      </c>
      <c r="T1930" s="138"/>
      <c r="Z1930" s="130" t="str">
        <f t="shared" si="31"/>
        <v>20(14)张如意</v>
      </c>
    </row>
    <row r="1931" ht="19.5" customHeight="1" spans="1:26">
      <c r="A1931" s="138">
        <v>1929</v>
      </c>
      <c r="B1931" s="138" t="s">
        <v>15569</v>
      </c>
      <c r="C1931" s="138" t="s">
        <v>21</v>
      </c>
      <c r="D1931" s="138" t="s">
        <v>482</v>
      </c>
      <c r="E1931" s="231" t="s">
        <v>2859</v>
      </c>
      <c r="F1931" s="232" t="s">
        <v>143</v>
      </c>
      <c r="G1931" s="231">
        <v>16</v>
      </c>
      <c r="H1931" s="232" t="s">
        <v>18776</v>
      </c>
      <c r="I1931" s="232" t="s">
        <v>15571</v>
      </c>
      <c r="J1931" s="232">
        <v>18176118318</v>
      </c>
      <c r="K1931" s="138" t="s">
        <v>27</v>
      </c>
      <c r="L1931" s="233">
        <v>44411</v>
      </c>
      <c r="M1931" s="138" t="s">
        <v>8366</v>
      </c>
      <c r="N1931" s="138" t="s">
        <v>27</v>
      </c>
      <c r="O1931" s="159"/>
      <c r="P1931" s="138"/>
      <c r="Q1931" s="138" t="s">
        <v>30</v>
      </c>
      <c r="R1931" s="138" t="s">
        <v>18777</v>
      </c>
      <c r="S1931" s="139" t="s">
        <v>15569</v>
      </c>
      <c r="T1931" s="138"/>
      <c r="Z1931" s="130" t="str">
        <f t="shared" si="31"/>
        <v>20(14)韦柳梅</v>
      </c>
    </row>
    <row r="1932" ht="19.5" customHeight="1" spans="1:26">
      <c r="A1932" s="138">
        <v>1930</v>
      </c>
      <c r="B1932" s="138" t="s">
        <v>15572</v>
      </c>
      <c r="C1932" s="138" t="s">
        <v>21</v>
      </c>
      <c r="D1932" s="138" t="s">
        <v>482</v>
      </c>
      <c r="E1932" s="231" t="s">
        <v>15573</v>
      </c>
      <c r="F1932" s="232" t="s">
        <v>24</v>
      </c>
      <c r="G1932" s="139">
        <v>16</v>
      </c>
      <c r="H1932" s="232" t="s">
        <v>18778</v>
      </c>
      <c r="I1932" s="232" t="s">
        <v>15575</v>
      </c>
      <c r="J1932" s="232" t="s">
        <v>15576</v>
      </c>
      <c r="K1932" s="138" t="s">
        <v>27</v>
      </c>
      <c r="L1932" s="233">
        <v>44404</v>
      </c>
      <c r="M1932" s="138" t="s">
        <v>15577</v>
      </c>
      <c r="N1932" s="138" t="s">
        <v>30</v>
      </c>
      <c r="O1932" s="159"/>
      <c r="P1932" s="138"/>
      <c r="Q1932" s="138" t="s">
        <v>30</v>
      </c>
      <c r="R1932" s="138" t="s">
        <v>18779</v>
      </c>
      <c r="S1932" s="139" t="s">
        <v>15572</v>
      </c>
      <c r="T1932" s="138"/>
      <c r="Z1932" s="130" t="str">
        <f t="shared" si="31"/>
        <v>20(14)苏法斌</v>
      </c>
    </row>
    <row r="1933" ht="19.5" customHeight="1" spans="1:26">
      <c r="A1933" s="138">
        <v>1931</v>
      </c>
      <c r="B1933" s="138" t="s">
        <v>15578</v>
      </c>
      <c r="C1933" s="138" t="s">
        <v>21</v>
      </c>
      <c r="D1933" s="138" t="s">
        <v>482</v>
      </c>
      <c r="E1933" s="293" t="s">
        <v>1769</v>
      </c>
      <c r="F1933" s="294" t="s">
        <v>143</v>
      </c>
      <c r="G1933" s="139">
        <v>16</v>
      </c>
      <c r="H1933" s="232" t="s">
        <v>18780</v>
      </c>
      <c r="I1933" s="232" t="s">
        <v>15580</v>
      </c>
      <c r="J1933" s="232" t="s">
        <v>15581</v>
      </c>
      <c r="K1933" s="138" t="s">
        <v>27</v>
      </c>
      <c r="L1933" s="233">
        <v>44397</v>
      </c>
      <c r="M1933" s="138" t="s">
        <v>1303</v>
      </c>
      <c r="N1933" s="138" t="s">
        <v>30</v>
      </c>
      <c r="O1933" s="159"/>
      <c r="P1933" s="138"/>
      <c r="Q1933" s="138"/>
      <c r="R1933" s="138"/>
      <c r="S1933" s="139" t="s">
        <v>15578</v>
      </c>
      <c r="T1933" s="138"/>
      <c r="Z1933" s="130" t="str">
        <f t="shared" si="31"/>
        <v>20(14)韦小妹</v>
      </c>
    </row>
    <row r="1934" ht="19.5" customHeight="1" spans="1:26">
      <c r="A1934" s="138">
        <v>1932</v>
      </c>
      <c r="B1934" s="138" t="s">
        <v>15586</v>
      </c>
      <c r="C1934" s="138" t="s">
        <v>21</v>
      </c>
      <c r="D1934" s="138" t="s">
        <v>487</v>
      </c>
      <c r="E1934" s="231" t="s">
        <v>15587</v>
      </c>
      <c r="F1934" s="232" t="s">
        <v>24</v>
      </c>
      <c r="G1934" s="234">
        <v>16</v>
      </c>
      <c r="H1934" s="232" t="s">
        <v>18781</v>
      </c>
      <c r="I1934" s="232" t="s">
        <v>15589</v>
      </c>
      <c r="J1934" s="232">
        <v>13690329057</v>
      </c>
      <c r="K1934" s="138" t="s">
        <v>27</v>
      </c>
      <c r="L1934" s="233">
        <v>44397</v>
      </c>
      <c r="M1934" s="138" t="s">
        <v>28</v>
      </c>
      <c r="N1934" s="138"/>
      <c r="O1934" s="233"/>
      <c r="P1934" s="138"/>
      <c r="Q1934" s="138"/>
      <c r="R1934" s="138"/>
      <c r="S1934" s="139" t="s">
        <v>15586</v>
      </c>
      <c r="T1934" s="138"/>
      <c r="Z1934" s="130" t="str">
        <f t="shared" si="31"/>
        <v>20(15)覃光辉</v>
      </c>
    </row>
    <row r="1935" ht="19.5" customHeight="1" spans="1:26">
      <c r="A1935" s="138">
        <v>1933</v>
      </c>
      <c r="B1935" s="138" t="s">
        <v>15600</v>
      </c>
      <c r="C1935" s="138" t="s">
        <v>21</v>
      </c>
      <c r="D1935" s="138" t="s">
        <v>487</v>
      </c>
      <c r="E1935" s="231" t="s">
        <v>15601</v>
      </c>
      <c r="F1935" s="232" t="s">
        <v>143</v>
      </c>
      <c r="G1935" s="234">
        <v>16</v>
      </c>
      <c r="H1935" s="232" t="s">
        <v>15602</v>
      </c>
      <c r="I1935" s="232" t="s">
        <v>15603</v>
      </c>
      <c r="J1935" s="232" t="s">
        <v>15604</v>
      </c>
      <c r="K1935" s="138" t="s">
        <v>27</v>
      </c>
      <c r="L1935" s="235">
        <v>44394</v>
      </c>
      <c r="M1935" s="138" t="s">
        <v>1217</v>
      </c>
      <c r="N1935" s="138"/>
      <c r="O1935" s="159"/>
      <c r="P1935" s="138"/>
      <c r="Q1935" s="138"/>
      <c r="R1935" s="138"/>
      <c r="S1935" s="139" t="s">
        <v>15600</v>
      </c>
      <c r="T1935" s="138"/>
      <c r="Z1935" s="130" t="str">
        <f t="shared" si="31"/>
        <v>20(15)罗丽秋</v>
      </c>
    </row>
    <row r="1936" ht="19.5" customHeight="1" spans="1:26">
      <c r="A1936" s="138">
        <v>1934</v>
      </c>
      <c r="B1936" s="138" t="s">
        <v>15605</v>
      </c>
      <c r="C1936" s="138" t="s">
        <v>21</v>
      </c>
      <c r="D1936" s="138" t="s">
        <v>487</v>
      </c>
      <c r="E1936" s="231" t="s">
        <v>15606</v>
      </c>
      <c r="F1936" s="232" t="s">
        <v>143</v>
      </c>
      <c r="G1936" s="231">
        <v>17</v>
      </c>
      <c r="H1936" s="232" t="s">
        <v>18782</v>
      </c>
      <c r="I1936" s="232" t="s">
        <v>15608</v>
      </c>
      <c r="J1936" s="232" t="s">
        <v>15609</v>
      </c>
      <c r="K1936" s="138" t="s">
        <v>27</v>
      </c>
      <c r="L1936" s="233">
        <v>44395</v>
      </c>
      <c r="M1936" s="138" t="s">
        <v>28</v>
      </c>
      <c r="N1936" s="138"/>
      <c r="O1936" s="159"/>
      <c r="P1936" s="138"/>
      <c r="Q1936" s="138"/>
      <c r="R1936" s="138"/>
      <c r="S1936" s="139" t="s">
        <v>15605</v>
      </c>
      <c r="T1936" s="138"/>
      <c r="Z1936" s="130" t="str">
        <f t="shared" si="31"/>
        <v>20(15)韦烨</v>
      </c>
    </row>
    <row r="1937" ht="19.5" customHeight="1" spans="1:26">
      <c r="A1937" s="138">
        <v>1935</v>
      </c>
      <c r="B1937" s="138" t="s">
        <v>15610</v>
      </c>
      <c r="C1937" s="138" t="s">
        <v>21</v>
      </c>
      <c r="D1937" s="138" t="s">
        <v>487</v>
      </c>
      <c r="E1937" s="231" t="s">
        <v>15611</v>
      </c>
      <c r="F1937" s="232" t="s">
        <v>143</v>
      </c>
      <c r="G1937" s="231">
        <v>16</v>
      </c>
      <c r="H1937" s="232" t="s">
        <v>15612</v>
      </c>
      <c r="I1937" s="232" t="s">
        <v>15613</v>
      </c>
      <c r="J1937" s="232" t="s">
        <v>15614</v>
      </c>
      <c r="K1937" s="138" t="s">
        <v>27</v>
      </c>
      <c r="L1937" s="233">
        <v>44397</v>
      </c>
      <c r="M1937" s="138" t="s">
        <v>1273</v>
      </c>
      <c r="N1937" s="138"/>
      <c r="O1937" s="159"/>
      <c r="P1937" s="138"/>
      <c r="Q1937" s="138"/>
      <c r="R1937" s="138"/>
      <c r="S1937" s="139" t="s">
        <v>15610</v>
      </c>
      <c r="T1937" s="138"/>
      <c r="Z1937" s="130" t="str">
        <f t="shared" si="31"/>
        <v>20(15)蒙彩凤</v>
      </c>
    </row>
    <row r="1938" ht="19.5" customHeight="1" spans="1:26">
      <c r="A1938" s="138">
        <v>1936</v>
      </c>
      <c r="B1938" s="138" t="s">
        <v>15615</v>
      </c>
      <c r="C1938" s="138" t="s">
        <v>21</v>
      </c>
      <c r="D1938" s="138" t="s">
        <v>487</v>
      </c>
      <c r="E1938" s="231" t="s">
        <v>15616</v>
      </c>
      <c r="F1938" s="232" t="s">
        <v>143</v>
      </c>
      <c r="G1938" s="231">
        <v>16</v>
      </c>
      <c r="H1938" s="232" t="s">
        <v>2578</v>
      </c>
      <c r="I1938" s="232" t="s">
        <v>15617</v>
      </c>
      <c r="J1938" s="232" t="s">
        <v>15618</v>
      </c>
      <c r="K1938" s="138" t="s">
        <v>27</v>
      </c>
      <c r="L1938" s="233">
        <v>44397</v>
      </c>
      <c r="M1938" s="138" t="s">
        <v>1217</v>
      </c>
      <c r="N1938" s="138"/>
      <c r="O1938" s="159"/>
      <c r="P1938" s="138"/>
      <c r="Q1938" s="138"/>
      <c r="R1938" s="138"/>
      <c r="S1938" s="139" t="s">
        <v>15615</v>
      </c>
      <c r="T1938" s="138"/>
      <c r="Z1938" s="130" t="str">
        <f t="shared" si="31"/>
        <v>20(15)蓝雪静</v>
      </c>
    </row>
    <row r="1939" ht="19.5" customHeight="1" spans="1:26">
      <c r="A1939" s="138">
        <v>1937</v>
      </c>
      <c r="B1939" s="138" t="s">
        <v>15619</v>
      </c>
      <c r="C1939" s="138" t="s">
        <v>21</v>
      </c>
      <c r="D1939" s="138" t="s">
        <v>487</v>
      </c>
      <c r="E1939" s="231" t="s">
        <v>15620</v>
      </c>
      <c r="F1939" s="232" t="s">
        <v>24</v>
      </c>
      <c r="G1939" s="231">
        <v>16</v>
      </c>
      <c r="H1939" s="232" t="s">
        <v>15621</v>
      </c>
      <c r="I1939" s="232" t="s">
        <v>15622</v>
      </c>
      <c r="J1939" s="232" t="s">
        <v>15623</v>
      </c>
      <c r="K1939" s="138" t="s">
        <v>27</v>
      </c>
      <c r="L1939" s="233">
        <v>44415</v>
      </c>
      <c r="M1939" s="138" t="s">
        <v>3693</v>
      </c>
      <c r="N1939" s="138"/>
      <c r="O1939" s="159"/>
      <c r="P1939" s="138"/>
      <c r="Q1939" s="138"/>
      <c r="R1939" s="138"/>
      <c r="S1939" s="139" t="s">
        <v>15619</v>
      </c>
      <c r="T1939" s="138"/>
      <c r="Z1939" s="130" t="str">
        <f t="shared" si="31"/>
        <v>20(15)韦建纯</v>
      </c>
    </row>
    <row r="1940" ht="19.5" customHeight="1" spans="1:26">
      <c r="A1940" s="138">
        <v>1938</v>
      </c>
      <c r="B1940" s="138" t="s">
        <v>15629</v>
      </c>
      <c r="C1940" s="138" t="s">
        <v>21</v>
      </c>
      <c r="D1940" s="138" t="s">
        <v>487</v>
      </c>
      <c r="E1940" s="231" t="s">
        <v>15630</v>
      </c>
      <c r="F1940" s="232" t="s">
        <v>143</v>
      </c>
      <c r="G1940" s="231">
        <v>17</v>
      </c>
      <c r="H1940" s="232" t="s">
        <v>15631</v>
      </c>
      <c r="I1940" s="232" t="s">
        <v>10362</v>
      </c>
      <c r="J1940" s="232" t="s">
        <v>15632</v>
      </c>
      <c r="K1940" s="138" t="s">
        <v>27</v>
      </c>
      <c r="L1940" s="233">
        <v>44397</v>
      </c>
      <c r="M1940" s="138" t="s">
        <v>1273</v>
      </c>
      <c r="N1940" s="138"/>
      <c r="O1940" s="159"/>
      <c r="P1940" s="138"/>
      <c r="Q1940" s="138"/>
      <c r="R1940" s="138"/>
      <c r="S1940" s="139" t="s">
        <v>15629</v>
      </c>
      <c r="T1940" s="138"/>
      <c r="Z1940" s="130" t="str">
        <f t="shared" si="31"/>
        <v>20(15)蓝小灵</v>
      </c>
    </row>
    <row r="1941" ht="19.5" customHeight="1" spans="1:26">
      <c r="A1941" s="138">
        <v>1939</v>
      </c>
      <c r="B1941" s="138" t="s">
        <v>15633</v>
      </c>
      <c r="C1941" s="138" t="s">
        <v>21</v>
      </c>
      <c r="D1941" s="138" t="s">
        <v>487</v>
      </c>
      <c r="E1941" s="231" t="s">
        <v>15634</v>
      </c>
      <c r="F1941" s="232" t="s">
        <v>143</v>
      </c>
      <c r="G1941" s="231">
        <v>17</v>
      </c>
      <c r="H1941" s="232" t="s">
        <v>15635</v>
      </c>
      <c r="I1941" s="232" t="s">
        <v>15636</v>
      </c>
      <c r="J1941" s="232" t="s">
        <v>15637</v>
      </c>
      <c r="K1941" s="138" t="s">
        <v>27</v>
      </c>
      <c r="L1941" s="233">
        <v>44394</v>
      </c>
      <c r="M1941" s="138" t="s">
        <v>1217</v>
      </c>
      <c r="N1941" s="138" t="s">
        <v>27</v>
      </c>
      <c r="O1941" s="159">
        <v>44416</v>
      </c>
      <c r="P1941" s="138" t="s">
        <v>1217</v>
      </c>
      <c r="Q1941" s="138"/>
      <c r="R1941" s="138"/>
      <c r="S1941" s="139" t="s">
        <v>15633</v>
      </c>
      <c r="T1941" s="138"/>
      <c r="Z1941" s="130" t="str">
        <f t="shared" si="31"/>
        <v>20(15)兰丽晓</v>
      </c>
    </row>
    <row r="1942" ht="19.5" customHeight="1" spans="1:26">
      <c r="A1942" s="138">
        <v>1940</v>
      </c>
      <c r="B1942" s="138" t="s">
        <v>15638</v>
      </c>
      <c r="C1942" s="138" t="s">
        <v>21</v>
      </c>
      <c r="D1942" s="138" t="s">
        <v>487</v>
      </c>
      <c r="E1942" s="231" t="s">
        <v>15639</v>
      </c>
      <c r="F1942" s="232" t="s">
        <v>143</v>
      </c>
      <c r="G1942" s="231">
        <v>16</v>
      </c>
      <c r="H1942" s="232" t="s">
        <v>15640</v>
      </c>
      <c r="I1942" s="232" t="s">
        <v>15641</v>
      </c>
      <c r="J1942" s="232" t="s">
        <v>15642</v>
      </c>
      <c r="K1942" s="138" t="s">
        <v>27</v>
      </c>
      <c r="L1942" s="233">
        <v>44402</v>
      </c>
      <c r="M1942" s="138" t="s">
        <v>6144</v>
      </c>
      <c r="N1942" s="138"/>
      <c r="O1942" s="233"/>
      <c r="P1942" s="138"/>
      <c r="Q1942" s="138"/>
      <c r="R1942" s="138"/>
      <c r="S1942" s="139" t="s">
        <v>15638</v>
      </c>
      <c r="T1942" s="138"/>
      <c r="Z1942" s="130" t="str">
        <f t="shared" si="31"/>
        <v>20(15)樊燕妮</v>
      </c>
    </row>
    <row r="1943" ht="19.5" customHeight="1" spans="1:26">
      <c r="A1943" s="138">
        <v>1941</v>
      </c>
      <c r="B1943" s="138" t="s">
        <v>15643</v>
      </c>
      <c r="C1943" s="138" t="s">
        <v>21</v>
      </c>
      <c r="D1943" s="138" t="s">
        <v>487</v>
      </c>
      <c r="E1943" s="231" t="s">
        <v>15644</v>
      </c>
      <c r="F1943" s="232" t="s">
        <v>143</v>
      </c>
      <c r="G1943" s="231">
        <v>16</v>
      </c>
      <c r="H1943" s="232" t="s">
        <v>18783</v>
      </c>
      <c r="I1943" s="232" t="s">
        <v>15646</v>
      </c>
      <c r="J1943" s="232" t="s">
        <v>15647</v>
      </c>
      <c r="K1943" s="138" t="s">
        <v>27</v>
      </c>
      <c r="L1943" s="233">
        <v>44401</v>
      </c>
      <c r="M1943" s="138" t="s">
        <v>2747</v>
      </c>
      <c r="N1943" s="138"/>
      <c r="O1943" s="159"/>
      <c r="P1943" s="138"/>
      <c r="Q1943" s="138"/>
      <c r="R1943" s="138"/>
      <c r="S1943" s="139" t="s">
        <v>15643</v>
      </c>
      <c r="T1943" s="138"/>
      <c r="Z1943" s="130" t="str">
        <f t="shared" si="31"/>
        <v>20(15)韦丽州</v>
      </c>
    </row>
    <row r="1944" ht="19.5" customHeight="1" spans="1:26">
      <c r="A1944" s="138">
        <v>1942</v>
      </c>
      <c r="B1944" s="138" t="s">
        <v>15648</v>
      </c>
      <c r="C1944" s="138" t="s">
        <v>21</v>
      </c>
      <c r="D1944" s="138" t="s">
        <v>487</v>
      </c>
      <c r="E1944" s="231" t="s">
        <v>15649</v>
      </c>
      <c r="F1944" s="232" t="s">
        <v>24</v>
      </c>
      <c r="G1944" s="231">
        <v>15</v>
      </c>
      <c r="H1944" s="232" t="s">
        <v>18784</v>
      </c>
      <c r="I1944" s="232" t="s">
        <v>15651</v>
      </c>
      <c r="J1944" s="232" t="s">
        <v>15652</v>
      </c>
      <c r="K1944" s="138" t="s">
        <v>27</v>
      </c>
      <c r="L1944" s="233">
        <v>44394</v>
      </c>
      <c r="M1944" s="138" t="s">
        <v>28</v>
      </c>
      <c r="N1944" s="138" t="s">
        <v>27</v>
      </c>
      <c r="O1944" s="159">
        <v>44416</v>
      </c>
      <c r="P1944" s="138" t="s">
        <v>28</v>
      </c>
      <c r="Q1944" s="138"/>
      <c r="R1944" s="138"/>
      <c r="S1944" s="139" t="s">
        <v>15648</v>
      </c>
      <c r="T1944" s="138"/>
      <c r="Z1944" s="130" t="str">
        <f t="shared" si="31"/>
        <v>20(15)卢秋蓉</v>
      </c>
    </row>
    <row r="1945" ht="19.5" customHeight="1" spans="1:26">
      <c r="A1945" s="138">
        <v>1943</v>
      </c>
      <c r="B1945" s="138" t="s">
        <v>15653</v>
      </c>
      <c r="C1945" s="138" t="s">
        <v>21</v>
      </c>
      <c r="D1945" s="138" t="s">
        <v>436</v>
      </c>
      <c r="E1945" s="231" t="s">
        <v>15654</v>
      </c>
      <c r="F1945" s="232" t="s">
        <v>24</v>
      </c>
      <c r="G1945" s="231">
        <v>15</v>
      </c>
      <c r="H1945" s="232" t="s">
        <v>18785</v>
      </c>
      <c r="I1945" s="232" t="s">
        <v>15656</v>
      </c>
      <c r="J1945" s="232" t="s">
        <v>15657</v>
      </c>
      <c r="K1945" s="138" t="s">
        <v>27</v>
      </c>
      <c r="L1945" s="233">
        <v>44399</v>
      </c>
      <c r="M1945" s="138" t="s">
        <v>54</v>
      </c>
      <c r="N1945" s="138"/>
      <c r="O1945" s="233"/>
      <c r="P1945" s="138"/>
      <c r="Q1945" s="138"/>
      <c r="R1945" s="138"/>
      <c r="S1945" s="139" t="s">
        <v>15653</v>
      </c>
      <c r="T1945" s="138"/>
      <c r="Z1945" s="130" t="str">
        <f t="shared" si="31"/>
        <v>20(5)韦礼卫</v>
      </c>
    </row>
    <row r="1946" ht="19.5" customHeight="1" spans="1:26">
      <c r="A1946" s="138">
        <v>1944</v>
      </c>
      <c r="B1946" s="138" t="s">
        <v>15661</v>
      </c>
      <c r="C1946" s="138" t="s">
        <v>21</v>
      </c>
      <c r="D1946" s="138" t="s">
        <v>436</v>
      </c>
      <c r="E1946" s="231" t="s">
        <v>15662</v>
      </c>
      <c r="F1946" s="232" t="s">
        <v>143</v>
      </c>
      <c r="G1946" s="231">
        <v>16</v>
      </c>
      <c r="H1946" s="232" t="s">
        <v>18786</v>
      </c>
      <c r="I1946" s="232" t="s">
        <v>15663</v>
      </c>
      <c r="J1946" s="232">
        <v>15977864341</v>
      </c>
      <c r="K1946" s="138" t="s">
        <v>27</v>
      </c>
      <c r="L1946" s="233">
        <v>44395</v>
      </c>
      <c r="M1946" s="138" t="s">
        <v>28</v>
      </c>
      <c r="N1946" s="138"/>
      <c r="O1946" s="159"/>
      <c r="P1946" s="138"/>
      <c r="Q1946" s="138"/>
      <c r="R1946" s="138"/>
      <c r="S1946" s="139" t="s">
        <v>15661</v>
      </c>
      <c r="T1946" s="138"/>
      <c r="Z1946" s="130" t="str">
        <f t="shared" si="31"/>
        <v>20(5)谭立曼</v>
      </c>
    </row>
    <row r="1947" ht="19.5" customHeight="1" spans="1:26">
      <c r="A1947" s="138">
        <v>1945</v>
      </c>
      <c r="B1947" s="138" t="s">
        <v>15664</v>
      </c>
      <c r="C1947" s="138" t="s">
        <v>21</v>
      </c>
      <c r="D1947" s="138" t="s">
        <v>487</v>
      </c>
      <c r="E1947" s="231" t="s">
        <v>15665</v>
      </c>
      <c r="F1947" s="232" t="s">
        <v>143</v>
      </c>
      <c r="G1947" s="231">
        <v>16</v>
      </c>
      <c r="H1947" s="232" t="s">
        <v>18787</v>
      </c>
      <c r="I1947" s="232" t="s">
        <v>15667</v>
      </c>
      <c r="J1947" s="232" t="s">
        <v>15668</v>
      </c>
      <c r="K1947" s="138" t="s">
        <v>27</v>
      </c>
      <c r="L1947" s="233">
        <v>44404</v>
      </c>
      <c r="M1947" s="138" t="s">
        <v>28</v>
      </c>
      <c r="N1947" s="138"/>
      <c r="O1947" s="159"/>
      <c r="P1947" s="138"/>
      <c r="Q1947" s="138"/>
      <c r="R1947" s="138"/>
      <c r="S1947" s="139" t="s">
        <v>15664</v>
      </c>
      <c r="T1947" s="138"/>
      <c r="Z1947" s="130" t="str">
        <f t="shared" si="31"/>
        <v>20(15)韦励倩</v>
      </c>
    </row>
    <row r="1948" ht="19.5" customHeight="1" spans="1:26">
      <c r="A1948" s="138">
        <v>1946</v>
      </c>
      <c r="B1948" s="138" t="s">
        <v>15669</v>
      </c>
      <c r="C1948" s="138" t="s">
        <v>21</v>
      </c>
      <c r="D1948" s="138" t="s">
        <v>487</v>
      </c>
      <c r="E1948" s="231" t="s">
        <v>15670</v>
      </c>
      <c r="F1948" s="232" t="s">
        <v>143</v>
      </c>
      <c r="G1948" s="231">
        <v>16</v>
      </c>
      <c r="H1948" s="232" t="s">
        <v>15671</v>
      </c>
      <c r="I1948" s="232" t="s">
        <v>15672</v>
      </c>
      <c r="J1948" s="232">
        <v>17377032451</v>
      </c>
      <c r="K1948" s="138" t="s">
        <v>27</v>
      </c>
      <c r="L1948" s="233">
        <v>44394</v>
      </c>
      <c r="M1948" s="138" t="s">
        <v>1273</v>
      </c>
      <c r="N1948" s="138"/>
      <c r="O1948" s="159"/>
      <c r="P1948" s="138"/>
      <c r="Q1948" s="138"/>
      <c r="R1948" s="138"/>
      <c r="S1948" s="139" t="s">
        <v>15669</v>
      </c>
      <c r="T1948" s="138"/>
      <c r="Z1948" s="130" t="str">
        <f t="shared" si="31"/>
        <v>20(15)蒙艳连</v>
      </c>
    </row>
    <row r="1949" ht="19.5" customHeight="1" spans="1:26">
      <c r="A1949" s="138">
        <v>1947</v>
      </c>
      <c r="B1949" s="138" t="s">
        <v>15673</v>
      </c>
      <c r="C1949" s="138" t="s">
        <v>21</v>
      </c>
      <c r="D1949" s="138" t="s">
        <v>487</v>
      </c>
      <c r="E1949" s="231" t="s">
        <v>15674</v>
      </c>
      <c r="F1949" s="232" t="s">
        <v>24</v>
      </c>
      <c r="G1949" s="231">
        <v>16</v>
      </c>
      <c r="H1949" s="232" t="s">
        <v>15675</v>
      </c>
      <c r="I1949" s="232" t="s">
        <v>15676</v>
      </c>
      <c r="J1949" s="232" t="s">
        <v>15677</v>
      </c>
      <c r="K1949" s="138" t="s">
        <v>27</v>
      </c>
      <c r="L1949" s="233">
        <v>44395</v>
      </c>
      <c r="M1949" s="138" t="s">
        <v>1288</v>
      </c>
      <c r="N1949" s="138"/>
      <c r="O1949" s="159"/>
      <c r="P1949" s="138"/>
      <c r="Q1949" s="138"/>
      <c r="R1949" s="138"/>
      <c r="S1949" s="139" t="s">
        <v>15673</v>
      </c>
      <c r="T1949" s="138"/>
      <c r="Z1949" s="130" t="str">
        <f t="shared" si="31"/>
        <v>20(15)韦汉宁</v>
      </c>
    </row>
    <row r="1950" ht="19.5" customHeight="1" spans="1:26">
      <c r="A1950" s="138">
        <v>1948</v>
      </c>
      <c r="B1950" s="138" t="s">
        <v>15678</v>
      </c>
      <c r="C1950" s="138" t="s">
        <v>21</v>
      </c>
      <c r="D1950" s="138" t="s">
        <v>487</v>
      </c>
      <c r="E1950" s="231" t="s">
        <v>15679</v>
      </c>
      <c r="F1950" s="232" t="s">
        <v>143</v>
      </c>
      <c r="G1950" s="231">
        <v>17</v>
      </c>
      <c r="H1950" s="232" t="s">
        <v>18788</v>
      </c>
      <c r="I1950" s="232" t="s">
        <v>15680</v>
      </c>
      <c r="J1950" s="232">
        <v>17754792169</v>
      </c>
      <c r="K1950" s="138" t="s">
        <v>27</v>
      </c>
      <c r="L1950" s="233">
        <v>44396</v>
      </c>
      <c r="M1950" s="138" t="s">
        <v>28</v>
      </c>
      <c r="N1950" s="138"/>
      <c r="O1950" s="159"/>
      <c r="P1950" s="138"/>
      <c r="Q1950" s="138"/>
      <c r="R1950" s="138"/>
      <c r="S1950" s="139" t="s">
        <v>15678</v>
      </c>
      <c r="T1950" s="138"/>
      <c r="Z1950" s="130" t="str">
        <f t="shared" si="31"/>
        <v>20(15)唐崟慧</v>
      </c>
    </row>
    <row r="1951" ht="19.5" customHeight="1" spans="1:26">
      <c r="A1951" s="138">
        <v>1949</v>
      </c>
      <c r="B1951" s="138" t="s">
        <v>15681</v>
      </c>
      <c r="C1951" s="138" t="s">
        <v>21</v>
      </c>
      <c r="D1951" s="138" t="s">
        <v>487</v>
      </c>
      <c r="E1951" s="231" t="s">
        <v>15682</v>
      </c>
      <c r="F1951" s="232" t="s">
        <v>24</v>
      </c>
      <c r="G1951" s="231">
        <v>16</v>
      </c>
      <c r="H1951" s="232" t="s">
        <v>18789</v>
      </c>
      <c r="I1951" s="232" t="s">
        <v>15684</v>
      </c>
      <c r="J1951" s="232">
        <v>15977864249</v>
      </c>
      <c r="K1951" s="138" t="s">
        <v>27</v>
      </c>
      <c r="L1951" s="233">
        <v>44394</v>
      </c>
      <c r="M1951" s="138" t="s">
        <v>28</v>
      </c>
      <c r="N1951" s="138"/>
      <c r="O1951" s="159"/>
      <c r="P1951" s="138"/>
      <c r="Q1951" s="138"/>
      <c r="R1951" s="138"/>
      <c r="S1951" s="139" t="s">
        <v>15681</v>
      </c>
      <c r="T1951" s="138"/>
      <c r="Z1951" s="130" t="str">
        <f t="shared" si="31"/>
        <v>20(15)韦勇志</v>
      </c>
    </row>
    <row r="1952" ht="19.5" customHeight="1" spans="1:26">
      <c r="A1952" s="138">
        <v>1950</v>
      </c>
      <c r="B1952" s="138" t="s">
        <v>15685</v>
      </c>
      <c r="C1952" s="138" t="s">
        <v>21</v>
      </c>
      <c r="D1952" s="138" t="s">
        <v>487</v>
      </c>
      <c r="E1952" s="231" t="s">
        <v>15686</v>
      </c>
      <c r="F1952" s="232" t="s">
        <v>143</v>
      </c>
      <c r="G1952" s="231">
        <v>16</v>
      </c>
      <c r="H1952" s="232" t="s">
        <v>1660</v>
      </c>
      <c r="I1952" s="232" t="s">
        <v>15687</v>
      </c>
      <c r="J1952" s="232" t="s">
        <v>15688</v>
      </c>
      <c r="K1952" s="138" t="s">
        <v>27</v>
      </c>
      <c r="L1952" s="233">
        <v>44403</v>
      </c>
      <c r="M1952" s="138" t="s">
        <v>28</v>
      </c>
      <c r="N1952" s="138"/>
      <c r="O1952" s="159"/>
      <c r="P1952" s="138"/>
      <c r="Q1952" s="138"/>
      <c r="R1952" s="138"/>
      <c r="S1952" s="139" t="s">
        <v>15685</v>
      </c>
      <c r="T1952" s="138"/>
      <c r="Z1952" s="130" t="str">
        <f t="shared" si="31"/>
        <v>20(15)韦芸芸</v>
      </c>
    </row>
    <row r="1953" ht="19.5" customHeight="1" spans="1:26">
      <c r="A1953" s="138">
        <v>1951</v>
      </c>
      <c r="B1953" s="138" t="s">
        <v>15689</v>
      </c>
      <c r="C1953" s="138" t="s">
        <v>21</v>
      </c>
      <c r="D1953" s="138" t="s">
        <v>487</v>
      </c>
      <c r="E1953" s="231" t="s">
        <v>15690</v>
      </c>
      <c r="F1953" s="232" t="s">
        <v>24</v>
      </c>
      <c r="G1953" s="231">
        <v>17</v>
      </c>
      <c r="H1953" s="232" t="s">
        <v>15691</v>
      </c>
      <c r="I1953" s="232" t="s">
        <v>15692</v>
      </c>
      <c r="J1953" s="232">
        <v>18977802420</v>
      </c>
      <c r="K1953" s="138" t="s">
        <v>27</v>
      </c>
      <c r="L1953" s="233">
        <v>44394</v>
      </c>
      <c r="M1953" s="138" t="s">
        <v>1273</v>
      </c>
      <c r="N1953" s="138"/>
      <c r="O1953" s="159"/>
      <c r="P1953" s="138"/>
      <c r="Q1953" s="138"/>
      <c r="R1953" s="138"/>
      <c r="S1953" s="139" t="s">
        <v>15689</v>
      </c>
      <c r="T1953" s="138"/>
      <c r="Z1953" s="130" t="str">
        <f t="shared" si="31"/>
        <v>20(15)黄壬</v>
      </c>
    </row>
    <row r="1954" ht="19.5" customHeight="1" spans="1:26">
      <c r="A1954" s="138">
        <v>1952</v>
      </c>
      <c r="B1954" s="138" t="s">
        <v>15693</v>
      </c>
      <c r="C1954" s="138" t="s">
        <v>21</v>
      </c>
      <c r="D1954" s="138" t="s">
        <v>487</v>
      </c>
      <c r="E1954" s="231" t="s">
        <v>15694</v>
      </c>
      <c r="F1954" s="232" t="s">
        <v>143</v>
      </c>
      <c r="G1954" s="231">
        <v>16</v>
      </c>
      <c r="H1954" s="232" t="s">
        <v>15695</v>
      </c>
      <c r="I1954" s="232" t="s">
        <v>15696</v>
      </c>
      <c r="J1954" s="232" t="s">
        <v>15697</v>
      </c>
      <c r="K1954" s="138" t="s">
        <v>27</v>
      </c>
      <c r="L1954" s="233">
        <v>44397</v>
      </c>
      <c r="M1954" s="138" t="s">
        <v>1217</v>
      </c>
      <c r="N1954" s="138"/>
      <c r="O1954" s="159"/>
      <c r="P1954" s="138"/>
      <c r="Q1954" s="138"/>
      <c r="R1954" s="138"/>
      <c r="S1954" s="139" t="s">
        <v>15693</v>
      </c>
      <c r="T1954" s="138"/>
      <c r="Z1954" s="130" t="str">
        <f t="shared" si="31"/>
        <v>20(15)韦婉妮</v>
      </c>
    </row>
    <row r="1955" ht="19.5" customHeight="1" spans="1:26">
      <c r="A1955" s="138">
        <v>1953</v>
      </c>
      <c r="B1955" s="138" t="s">
        <v>15698</v>
      </c>
      <c r="C1955" s="138" t="s">
        <v>21</v>
      </c>
      <c r="D1955" s="138" t="s">
        <v>487</v>
      </c>
      <c r="E1955" s="231" t="s">
        <v>15699</v>
      </c>
      <c r="F1955" s="232" t="s">
        <v>143</v>
      </c>
      <c r="G1955" s="231">
        <v>16</v>
      </c>
      <c r="H1955" s="232" t="s">
        <v>15700</v>
      </c>
      <c r="I1955" s="232" t="s">
        <v>12187</v>
      </c>
      <c r="J1955" s="232">
        <v>15296077239</v>
      </c>
      <c r="K1955" s="138" t="s">
        <v>27</v>
      </c>
      <c r="L1955" s="233">
        <v>44399</v>
      </c>
      <c r="M1955" s="138" t="s">
        <v>4424</v>
      </c>
      <c r="N1955" s="138"/>
      <c r="O1955" s="159"/>
      <c r="P1955" s="138"/>
      <c r="Q1955" s="138"/>
      <c r="R1955" s="138"/>
      <c r="S1955" s="139" t="s">
        <v>15698</v>
      </c>
      <c r="T1955" s="138"/>
      <c r="Z1955" s="130" t="str">
        <f t="shared" si="31"/>
        <v>20(15)陆玉华</v>
      </c>
    </row>
    <row r="1956" ht="19.5" customHeight="1" spans="1:26">
      <c r="A1956" s="138">
        <v>1954</v>
      </c>
      <c r="B1956" s="138" t="s">
        <v>15701</v>
      </c>
      <c r="C1956" s="138" t="s">
        <v>21</v>
      </c>
      <c r="D1956" s="138" t="s">
        <v>487</v>
      </c>
      <c r="E1956" s="231" t="s">
        <v>15702</v>
      </c>
      <c r="F1956" s="232" t="s">
        <v>24</v>
      </c>
      <c r="G1956" s="231">
        <v>16</v>
      </c>
      <c r="H1956" s="232" t="s">
        <v>7225</v>
      </c>
      <c r="I1956" s="232" t="s">
        <v>15703</v>
      </c>
      <c r="J1956" s="232" t="s">
        <v>15704</v>
      </c>
      <c r="K1956" s="138" t="s">
        <v>27</v>
      </c>
      <c r="L1956" s="233">
        <v>44409</v>
      </c>
      <c r="M1956" s="138" t="s">
        <v>3693</v>
      </c>
      <c r="N1956" s="138"/>
      <c r="O1956" s="159"/>
      <c r="P1956" s="138"/>
      <c r="Q1956" s="138"/>
      <c r="R1956" s="138"/>
      <c r="S1956" s="139" t="s">
        <v>15701</v>
      </c>
      <c r="T1956" s="138"/>
      <c r="Z1956" s="130" t="str">
        <f t="shared" si="31"/>
        <v>20(15)覃孟金</v>
      </c>
    </row>
    <row r="1957" ht="19.5" customHeight="1" spans="1:26">
      <c r="A1957" s="138">
        <v>1955</v>
      </c>
      <c r="B1957" s="138" t="s">
        <v>15705</v>
      </c>
      <c r="C1957" s="138" t="s">
        <v>21</v>
      </c>
      <c r="D1957" s="138" t="s">
        <v>487</v>
      </c>
      <c r="E1957" s="231" t="s">
        <v>15706</v>
      </c>
      <c r="F1957" s="232" t="s">
        <v>143</v>
      </c>
      <c r="G1957" s="231">
        <v>17</v>
      </c>
      <c r="H1957" s="232" t="s">
        <v>15707</v>
      </c>
      <c r="I1957" s="232" t="s">
        <v>15708</v>
      </c>
      <c r="J1957" s="232">
        <v>18377892883</v>
      </c>
      <c r="K1957" s="138" t="s">
        <v>27</v>
      </c>
      <c r="L1957" s="233">
        <v>44394</v>
      </c>
      <c r="M1957" s="138" t="s">
        <v>28</v>
      </c>
      <c r="N1957" s="138"/>
      <c r="O1957" s="159"/>
      <c r="P1957" s="138"/>
      <c r="Q1957" s="138"/>
      <c r="R1957" s="138"/>
      <c r="S1957" s="139" t="s">
        <v>15705</v>
      </c>
      <c r="T1957" s="138"/>
      <c r="Z1957" s="130" t="str">
        <f t="shared" si="31"/>
        <v>20(15)花艳覃</v>
      </c>
    </row>
    <row r="1958" ht="19.5" customHeight="1" spans="1:26">
      <c r="A1958" s="138">
        <v>1956</v>
      </c>
      <c r="B1958" s="138" t="s">
        <v>15709</v>
      </c>
      <c r="C1958" s="138" t="s">
        <v>21</v>
      </c>
      <c r="D1958" s="138" t="s">
        <v>487</v>
      </c>
      <c r="E1958" s="231" t="s">
        <v>15710</v>
      </c>
      <c r="F1958" s="232" t="s">
        <v>143</v>
      </c>
      <c r="G1958" s="231">
        <v>15</v>
      </c>
      <c r="H1958" s="232" t="s">
        <v>15711</v>
      </c>
      <c r="I1958" s="232" t="s">
        <v>15712</v>
      </c>
      <c r="J1958" s="232">
        <v>18776877281</v>
      </c>
      <c r="K1958" s="138" t="s">
        <v>27</v>
      </c>
      <c r="L1958" s="233">
        <v>44396</v>
      </c>
      <c r="M1958" s="138" t="s">
        <v>68</v>
      </c>
      <c r="N1958" s="138"/>
      <c r="O1958" s="159"/>
      <c r="P1958" s="138"/>
      <c r="Q1958" s="138"/>
      <c r="R1958" s="138"/>
      <c r="S1958" s="139" t="s">
        <v>15709</v>
      </c>
      <c r="T1958" s="138"/>
      <c r="Z1958" s="130" t="str">
        <f t="shared" si="31"/>
        <v>20(15)覃小妹</v>
      </c>
    </row>
    <row r="1959" ht="19.5" customHeight="1" spans="1:26">
      <c r="A1959" s="138">
        <v>1957</v>
      </c>
      <c r="B1959" s="138" t="s">
        <v>15713</v>
      </c>
      <c r="C1959" s="138" t="s">
        <v>21</v>
      </c>
      <c r="D1959" s="138" t="s">
        <v>487</v>
      </c>
      <c r="E1959" s="231" t="s">
        <v>15714</v>
      </c>
      <c r="F1959" s="232" t="s">
        <v>143</v>
      </c>
      <c r="G1959" s="231">
        <v>16</v>
      </c>
      <c r="H1959" s="232" t="s">
        <v>15715</v>
      </c>
      <c r="I1959" s="232" t="s">
        <v>18790</v>
      </c>
      <c r="J1959" s="232" t="s">
        <v>15717</v>
      </c>
      <c r="K1959" s="138" t="s">
        <v>27</v>
      </c>
      <c r="L1959" s="233">
        <v>44404</v>
      </c>
      <c r="M1959" s="138" t="s">
        <v>28</v>
      </c>
      <c r="N1959" s="138"/>
      <c r="O1959" s="159"/>
      <c r="P1959" s="138"/>
      <c r="Q1959" s="138"/>
      <c r="R1959" s="138"/>
      <c r="S1959" s="139" t="s">
        <v>15713</v>
      </c>
      <c r="T1959" s="138"/>
      <c r="Z1959" s="130" t="str">
        <f t="shared" si="31"/>
        <v>20(15)黄文静</v>
      </c>
    </row>
    <row r="1960" ht="19.5" customHeight="1" spans="1:26">
      <c r="A1960" s="138">
        <v>1958</v>
      </c>
      <c r="B1960" s="138" t="s">
        <v>15718</v>
      </c>
      <c r="C1960" s="138" t="s">
        <v>21</v>
      </c>
      <c r="D1960" s="138" t="s">
        <v>487</v>
      </c>
      <c r="E1960" s="231" t="s">
        <v>15719</v>
      </c>
      <c r="F1960" s="232" t="s">
        <v>24</v>
      </c>
      <c r="G1960" s="231">
        <v>16</v>
      </c>
      <c r="H1960" s="232" t="s">
        <v>15720</v>
      </c>
      <c r="I1960" s="232" t="s">
        <v>15721</v>
      </c>
      <c r="J1960" s="232" t="s">
        <v>15722</v>
      </c>
      <c r="K1960" s="138" t="s">
        <v>27</v>
      </c>
      <c r="L1960" s="233">
        <v>44396</v>
      </c>
      <c r="M1960" s="138" t="s">
        <v>133</v>
      </c>
      <c r="N1960" s="138"/>
      <c r="O1960" s="159"/>
      <c r="P1960" s="138"/>
      <c r="Q1960" s="138"/>
      <c r="R1960" s="138"/>
      <c r="S1960" s="139" t="s">
        <v>15718</v>
      </c>
      <c r="T1960" s="138"/>
      <c r="Z1960" s="130" t="str">
        <f t="shared" si="31"/>
        <v>20(15)付永欢</v>
      </c>
    </row>
    <row r="1961" ht="19.5" customHeight="1" spans="1:26">
      <c r="A1961" s="138">
        <v>1959</v>
      </c>
      <c r="B1961" s="138" t="s">
        <v>15723</v>
      </c>
      <c r="C1961" s="138" t="s">
        <v>21</v>
      </c>
      <c r="D1961" s="138" t="s">
        <v>487</v>
      </c>
      <c r="E1961" s="231" t="s">
        <v>15724</v>
      </c>
      <c r="F1961" s="232" t="s">
        <v>143</v>
      </c>
      <c r="G1961" s="231">
        <v>16</v>
      </c>
      <c r="H1961" s="232" t="s">
        <v>10222</v>
      </c>
      <c r="I1961" s="232" t="s">
        <v>10223</v>
      </c>
      <c r="J1961" s="232" t="s">
        <v>15725</v>
      </c>
      <c r="K1961" s="138" t="s">
        <v>27</v>
      </c>
      <c r="L1961" s="233">
        <v>44396</v>
      </c>
      <c r="M1961" s="138" t="s">
        <v>4424</v>
      </c>
      <c r="N1961" s="138"/>
      <c r="O1961" s="159"/>
      <c r="P1961" s="138"/>
      <c r="Q1961" s="138"/>
      <c r="R1961" s="138"/>
      <c r="S1961" s="139" t="s">
        <v>15723</v>
      </c>
      <c r="T1961" s="138"/>
      <c r="Z1961" s="130" t="str">
        <f t="shared" si="31"/>
        <v>20(15)韦新芳</v>
      </c>
    </row>
    <row r="1962" ht="19.5" customHeight="1" spans="1:26">
      <c r="A1962" s="138">
        <v>1960</v>
      </c>
      <c r="B1962" s="138" t="s">
        <v>15729</v>
      </c>
      <c r="C1962" s="138" t="s">
        <v>21</v>
      </c>
      <c r="D1962" s="138" t="s">
        <v>487</v>
      </c>
      <c r="E1962" s="231" t="s">
        <v>15730</v>
      </c>
      <c r="F1962" s="232" t="s">
        <v>143</v>
      </c>
      <c r="G1962" s="231">
        <v>16</v>
      </c>
      <c r="H1962" s="232" t="s">
        <v>15731</v>
      </c>
      <c r="I1962" s="232" t="s">
        <v>15732</v>
      </c>
      <c r="J1962" s="232" t="s">
        <v>15733</v>
      </c>
      <c r="K1962" s="138" t="s">
        <v>27</v>
      </c>
      <c r="L1962" s="233">
        <v>44395</v>
      </c>
      <c r="M1962" s="138" t="s">
        <v>1288</v>
      </c>
      <c r="N1962" s="138" t="s">
        <v>27</v>
      </c>
      <c r="O1962" s="159">
        <v>44416</v>
      </c>
      <c r="P1962" s="138" t="s">
        <v>1288</v>
      </c>
      <c r="Q1962" s="138"/>
      <c r="R1962" s="138"/>
      <c r="S1962" s="139" t="s">
        <v>15729</v>
      </c>
      <c r="T1962" s="138"/>
      <c r="Z1962" s="130" t="str">
        <f t="shared" si="31"/>
        <v>20(15)蒙意意</v>
      </c>
    </row>
    <row r="1963" ht="19.5" customHeight="1" spans="1:26">
      <c r="A1963" s="138">
        <v>1961</v>
      </c>
      <c r="B1963" s="138" t="s">
        <v>15734</v>
      </c>
      <c r="C1963" s="138" t="s">
        <v>21</v>
      </c>
      <c r="D1963" s="138" t="s">
        <v>487</v>
      </c>
      <c r="E1963" s="231" t="s">
        <v>2828</v>
      </c>
      <c r="F1963" s="232" t="s">
        <v>143</v>
      </c>
      <c r="G1963" s="231">
        <v>17</v>
      </c>
      <c r="H1963" s="232" t="s">
        <v>15735</v>
      </c>
      <c r="I1963" s="232" t="s">
        <v>15736</v>
      </c>
      <c r="J1963" s="232" t="s">
        <v>15737</v>
      </c>
      <c r="K1963" s="138" t="s">
        <v>27</v>
      </c>
      <c r="L1963" s="233">
        <v>44395</v>
      </c>
      <c r="M1963" s="138" t="s">
        <v>1288</v>
      </c>
      <c r="N1963" s="139" t="s">
        <v>27</v>
      </c>
      <c r="O1963" s="233">
        <v>44416</v>
      </c>
      <c r="P1963" s="138" t="s">
        <v>1288</v>
      </c>
      <c r="Q1963" s="138"/>
      <c r="R1963" s="138"/>
      <c r="S1963" s="139" t="s">
        <v>15734</v>
      </c>
      <c r="T1963" s="138"/>
      <c r="Z1963" s="130" t="str">
        <f t="shared" si="31"/>
        <v>20(15)唐柳淑</v>
      </c>
    </row>
    <row r="1964" ht="19.5" customHeight="1" spans="1:26">
      <c r="A1964" s="138">
        <v>1962</v>
      </c>
      <c r="B1964" s="138" t="s">
        <v>15738</v>
      </c>
      <c r="C1964" s="138" t="s">
        <v>21</v>
      </c>
      <c r="D1964" s="138" t="s">
        <v>487</v>
      </c>
      <c r="E1964" s="231" t="s">
        <v>15739</v>
      </c>
      <c r="F1964" s="232" t="s">
        <v>143</v>
      </c>
      <c r="G1964" s="231">
        <v>17</v>
      </c>
      <c r="H1964" s="232" t="s">
        <v>10222</v>
      </c>
      <c r="I1964" s="232" t="s">
        <v>15740</v>
      </c>
      <c r="J1964" s="232" t="s">
        <v>15741</v>
      </c>
      <c r="K1964" s="138" t="s">
        <v>27</v>
      </c>
      <c r="L1964" s="233">
        <v>44397</v>
      </c>
      <c r="M1964" s="138" t="s">
        <v>28</v>
      </c>
      <c r="N1964" s="138"/>
      <c r="O1964" s="159"/>
      <c r="P1964" s="138"/>
      <c r="Q1964" s="138"/>
      <c r="R1964" s="138"/>
      <c r="S1964" s="139" t="s">
        <v>15738</v>
      </c>
      <c r="T1964" s="138"/>
      <c r="Z1964" s="130" t="str">
        <f t="shared" si="31"/>
        <v>20(15)蒙华蓉</v>
      </c>
    </row>
    <row r="1965" ht="19.5" customHeight="1" spans="1:26">
      <c r="A1965" s="138">
        <v>1963</v>
      </c>
      <c r="B1965" s="138" t="s">
        <v>15742</v>
      </c>
      <c r="C1965" s="138" t="s">
        <v>21</v>
      </c>
      <c r="D1965" s="138" t="s">
        <v>487</v>
      </c>
      <c r="E1965" s="231" t="s">
        <v>15743</v>
      </c>
      <c r="F1965" s="232" t="s">
        <v>24</v>
      </c>
      <c r="G1965" s="231">
        <v>16</v>
      </c>
      <c r="H1965" s="232" t="s">
        <v>18791</v>
      </c>
      <c r="I1965" s="232" t="s">
        <v>15745</v>
      </c>
      <c r="J1965" s="232">
        <v>19977843896</v>
      </c>
      <c r="K1965" s="138" t="s">
        <v>27</v>
      </c>
      <c r="L1965" s="233">
        <v>44396</v>
      </c>
      <c r="M1965" s="138" t="s">
        <v>185</v>
      </c>
      <c r="N1965" s="138"/>
      <c r="O1965" s="159"/>
      <c r="P1965" s="138"/>
      <c r="Q1965" s="138"/>
      <c r="R1965" s="138"/>
      <c r="S1965" s="139" t="s">
        <v>15742</v>
      </c>
      <c r="T1965" s="138"/>
      <c r="Z1965" s="130" t="str">
        <f t="shared" si="31"/>
        <v>20(15)黄佳璇</v>
      </c>
    </row>
    <row r="1966" ht="19.5" customHeight="1" spans="1:26">
      <c r="A1966" s="138">
        <v>1964</v>
      </c>
      <c r="B1966" s="138" t="s">
        <v>15746</v>
      </c>
      <c r="C1966" s="138" t="s">
        <v>21</v>
      </c>
      <c r="D1966" s="138" t="s">
        <v>487</v>
      </c>
      <c r="E1966" s="231" t="s">
        <v>15747</v>
      </c>
      <c r="F1966" s="232" t="s">
        <v>24</v>
      </c>
      <c r="G1966" s="231">
        <v>17</v>
      </c>
      <c r="H1966" s="232" t="s">
        <v>18792</v>
      </c>
      <c r="I1966" s="232" t="s">
        <v>15749</v>
      </c>
      <c r="J1966" s="232">
        <v>18776873197</v>
      </c>
      <c r="K1966" s="138" t="s">
        <v>27</v>
      </c>
      <c r="L1966" s="233">
        <v>44407</v>
      </c>
      <c r="M1966" s="138" t="s">
        <v>28</v>
      </c>
      <c r="N1966" s="138"/>
      <c r="O1966" s="159"/>
      <c r="P1966" s="138"/>
      <c r="Q1966" s="138"/>
      <c r="R1966" s="138"/>
      <c r="S1966" s="139" t="s">
        <v>15746</v>
      </c>
      <c r="T1966" s="138"/>
      <c r="Z1966" s="130" t="str">
        <f t="shared" si="31"/>
        <v>20(15)唐飞</v>
      </c>
    </row>
    <row r="1967" ht="19.5" customHeight="1" spans="1:26">
      <c r="A1967" s="138">
        <v>1965</v>
      </c>
      <c r="B1967" s="138" t="s">
        <v>15750</v>
      </c>
      <c r="C1967" s="138" t="s">
        <v>21</v>
      </c>
      <c r="D1967" s="138" t="s">
        <v>487</v>
      </c>
      <c r="E1967" s="231" t="s">
        <v>15751</v>
      </c>
      <c r="F1967" s="232" t="s">
        <v>24</v>
      </c>
      <c r="G1967" s="231">
        <v>17</v>
      </c>
      <c r="H1967" s="232" t="s">
        <v>15753</v>
      </c>
      <c r="I1967" s="232" t="s">
        <v>15752</v>
      </c>
      <c r="J1967" s="232">
        <v>17807838447</v>
      </c>
      <c r="K1967" s="138" t="s">
        <v>27</v>
      </c>
      <c r="L1967" s="233">
        <v>44396</v>
      </c>
      <c r="M1967" s="138" t="s">
        <v>28</v>
      </c>
      <c r="N1967" s="138"/>
      <c r="O1967" s="159"/>
      <c r="P1967" s="138"/>
      <c r="Q1967" s="138"/>
      <c r="R1967" s="138"/>
      <c r="S1967" s="139" t="s">
        <v>15750</v>
      </c>
      <c r="T1967" s="138"/>
      <c r="Z1967" s="130" t="str">
        <f t="shared" si="31"/>
        <v>20(15)韦球欢</v>
      </c>
    </row>
    <row r="1968" ht="19.5" customHeight="1" spans="1:26">
      <c r="A1968" s="138">
        <v>1966</v>
      </c>
      <c r="B1968" s="138" t="s">
        <v>15754</v>
      </c>
      <c r="C1968" s="138" t="s">
        <v>21</v>
      </c>
      <c r="D1968" s="138" t="s">
        <v>487</v>
      </c>
      <c r="E1968" s="231" t="s">
        <v>15755</v>
      </c>
      <c r="F1968" s="232" t="s">
        <v>24</v>
      </c>
      <c r="G1968" s="231">
        <v>16</v>
      </c>
      <c r="H1968" s="232" t="s">
        <v>15756</v>
      </c>
      <c r="I1968" s="232" t="s">
        <v>15757</v>
      </c>
      <c r="J1968" s="232" t="s">
        <v>15758</v>
      </c>
      <c r="K1968" s="138" t="s">
        <v>27</v>
      </c>
      <c r="L1968" s="233">
        <v>44396</v>
      </c>
      <c r="M1968" s="138" t="s">
        <v>28</v>
      </c>
      <c r="N1968" s="138"/>
      <c r="O1968" s="159"/>
      <c r="P1968" s="138"/>
      <c r="Q1968" s="138"/>
      <c r="R1968" s="138"/>
      <c r="S1968" s="139" t="s">
        <v>15754</v>
      </c>
      <c r="T1968" s="138"/>
      <c r="Z1968" s="130" t="str">
        <f t="shared" si="31"/>
        <v>20(15)韦华禄</v>
      </c>
    </row>
    <row r="1969" ht="19.5" customHeight="1" spans="1:26">
      <c r="A1969" s="138">
        <v>1967</v>
      </c>
      <c r="B1969" s="138" t="s">
        <v>15759</v>
      </c>
      <c r="C1969" s="138" t="s">
        <v>21</v>
      </c>
      <c r="D1969" s="138" t="s">
        <v>487</v>
      </c>
      <c r="E1969" s="231" t="s">
        <v>15760</v>
      </c>
      <c r="F1969" s="232" t="s">
        <v>24</v>
      </c>
      <c r="G1969" s="231">
        <v>17</v>
      </c>
      <c r="H1969" s="232" t="s">
        <v>8249</v>
      </c>
      <c r="I1969" s="232" t="s">
        <v>15761</v>
      </c>
      <c r="J1969" s="232" t="s">
        <v>15762</v>
      </c>
      <c r="K1969" s="138" t="s">
        <v>27</v>
      </c>
      <c r="L1969" s="233">
        <v>44398</v>
      </c>
      <c r="M1969" s="138" t="s">
        <v>2747</v>
      </c>
      <c r="N1969" s="138"/>
      <c r="O1969" s="159"/>
      <c r="P1969" s="138"/>
      <c r="Q1969" s="138"/>
      <c r="R1969" s="138"/>
      <c r="S1969" s="139" t="s">
        <v>15759</v>
      </c>
      <c r="T1969" s="138"/>
      <c r="Z1969" s="130" t="str">
        <f t="shared" si="31"/>
        <v>20(15)班院天</v>
      </c>
    </row>
    <row r="1970" ht="19.5" customHeight="1" spans="1:26">
      <c r="A1970" s="138">
        <v>1968</v>
      </c>
      <c r="B1970" s="138" t="s">
        <v>15763</v>
      </c>
      <c r="C1970" s="138" t="s">
        <v>21</v>
      </c>
      <c r="D1970" s="146" t="s">
        <v>487</v>
      </c>
      <c r="E1970" s="157" t="s">
        <v>15764</v>
      </c>
      <c r="F1970" s="157" t="s">
        <v>24</v>
      </c>
      <c r="G1970" s="146">
        <v>16</v>
      </c>
      <c r="H1970" s="157" t="s">
        <v>2317</v>
      </c>
      <c r="I1970" s="157" t="s">
        <v>15765</v>
      </c>
      <c r="J1970" s="146">
        <v>15177386172</v>
      </c>
      <c r="K1970" s="157" t="s">
        <v>27</v>
      </c>
      <c r="L1970" s="158">
        <v>44394</v>
      </c>
      <c r="M1970" s="157" t="s">
        <v>28</v>
      </c>
      <c r="N1970" s="157"/>
      <c r="O1970" s="158"/>
      <c r="P1970" s="146"/>
      <c r="Q1970" s="157"/>
      <c r="R1970" s="138"/>
      <c r="S1970" s="139" t="s">
        <v>15763</v>
      </c>
      <c r="T1970" s="138"/>
      <c r="Z1970" s="130" t="str">
        <f t="shared" si="31"/>
        <v>20(15)覃清</v>
      </c>
    </row>
    <row r="1971" ht="19.5" customHeight="1" spans="1:26">
      <c r="A1971" s="138">
        <v>1969</v>
      </c>
      <c r="B1971" s="138" t="s">
        <v>15766</v>
      </c>
      <c r="C1971" s="138" t="s">
        <v>21</v>
      </c>
      <c r="D1971" s="146" t="s">
        <v>487</v>
      </c>
      <c r="E1971" s="157" t="s">
        <v>15767</v>
      </c>
      <c r="F1971" s="157" t="s">
        <v>24</v>
      </c>
      <c r="G1971" s="146">
        <v>15</v>
      </c>
      <c r="H1971" s="157" t="s">
        <v>18793</v>
      </c>
      <c r="I1971" s="157" t="s">
        <v>15769</v>
      </c>
      <c r="J1971" s="146">
        <v>13667780245</v>
      </c>
      <c r="K1971" s="157" t="s">
        <v>27</v>
      </c>
      <c r="L1971" s="158">
        <v>44395</v>
      </c>
      <c r="M1971" s="157" t="s">
        <v>28</v>
      </c>
      <c r="N1971" s="157"/>
      <c r="O1971" s="158"/>
      <c r="P1971" s="146"/>
      <c r="Q1971" s="157"/>
      <c r="R1971" s="138"/>
      <c r="S1971" s="139" t="s">
        <v>15766</v>
      </c>
      <c r="T1971" s="138"/>
      <c r="Z1971" s="130" t="str">
        <f t="shared" si="31"/>
        <v>20(15)韦庭军</v>
      </c>
    </row>
    <row r="1972" ht="19.5" customHeight="1" spans="1:26">
      <c r="A1972" s="138">
        <v>1970</v>
      </c>
      <c r="B1972" s="138" t="s">
        <v>15770</v>
      </c>
      <c r="C1972" s="138" t="s">
        <v>21</v>
      </c>
      <c r="D1972" s="146" t="s">
        <v>487</v>
      </c>
      <c r="E1972" s="157" t="s">
        <v>15771</v>
      </c>
      <c r="F1972" s="157" t="s">
        <v>24</v>
      </c>
      <c r="G1972" s="146">
        <v>16</v>
      </c>
      <c r="H1972" s="157" t="s">
        <v>4078</v>
      </c>
      <c r="I1972" s="157" t="s">
        <v>1428</v>
      </c>
      <c r="J1972" s="146">
        <v>15777879690</v>
      </c>
      <c r="K1972" s="157" t="s">
        <v>27</v>
      </c>
      <c r="L1972" s="158">
        <v>44394</v>
      </c>
      <c r="M1972" s="157" t="s">
        <v>28</v>
      </c>
      <c r="N1972" s="157"/>
      <c r="O1972" s="158"/>
      <c r="P1972" s="146"/>
      <c r="Q1972" s="157"/>
      <c r="R1972" s="138"/>
      <c r="S1972" s="139" t="s">
        <v>15770</v>
      </c>
      <c r="T1972" s="138"/>
      <c r="Z1972" s="130" t="str">
        <f t="shared" si="31"/>
        <v>20(15)韦昌河</v>
      </c>
    </row>
    <row r="1973" ht="19.5" customHeight="1" spans="1:26">
      <c r="A1973" s="138">
        <v>1971</v>
      </c>
      <c r="B1973" s="138" t="s">
        <v>15772</v>
      </c>
      <c r="C1973" s="138" t="s">
        <v>21</v>
      </c>
      <c r="D1973" s="146" t="s">
        <v>487</v>
      </c>
      <c r="E1973" s="157" t="s">
        <v>15773</v>
      </c>
      <c r="F1973" s="157" t="s">
        <v>24</v>
      </c>
      <c r="G1973" s="146">
        <v>17</v>
      </c>
      <c r="H1973" s="157" t="s">
        <v>3726</v>
      </c>
      <c r="I1973" s="157" t="s">
        <v>7800</v>
      </c>
      <c r="J1973" s="146">
        <v>15078636855</v>
      </c>
      <c r="K1973" s="146" t="s">
        <v>27</v>
      </c>
      <c r="L1973" s="158">
        <v>44398</v>
      </c>
      <c r="M1973" s="157" t="s">
        <v>1352</v>
      </c>
      <c r="N1973" s="157"/>
      <c r="O1973" s="158"/>
      <c r="P1973" s="146"/>
      <c r="Q1973" s="157"/>
      <c r="R1973" s="138"/>
      <c r="S1973" s="139" t="s">
        <v>15772</v>
      </c>
      <c r="T1973" s="138"/>
      <c r="Z1973" s="130" t="str">
        <f t="shared" si="31"/>
        <v>20(15)黄显金</v>
      </c>
    </row>
    <row r="1974" ht="19.5" customHeight="1" spans="1:26">
      <c r="A1974" s="138">
        <v>1972</v>
      </c>
      <c r="B1974" s="138" t="s">
        <v>15774</v>
      </c>
      <c r="C1974" s="138" t="s">
        <v>21</v>
      </c>
      <c r="D1974" s="146" t="s">
        <v>487</v>
      </c>
      <c r="E1974" s="146" t="s">
        <v>15775</v>
      </c>
      <c r="F1974" s="146" t="s">
        <v>24</v>
      </c>
      <c r="G1974" s="146">
        <v>16</v>
      </c>
      <c r="H1974" s="146" t="s">
        <v>18794</v>
      </c>
      <c r="I1974" s="146" t="s">
        <v>15777</v>
      </c>
      <c r="J1974" s="146" t="s">
        <v>15778</v>
      </c>
      <c r="K1974" s="146" t="s">
        <v>27</v>
      </c>
      <c r="L1974" s="158">
        <v>44396</v>
      </c>
      <c r="M1974" s="146" t="s">
        <v>4424</v>
      </c>
      <c r="N1974" s="146"/>
      <c r="O1974" s="158"/>
      <c r="P1974" s="146"/>
      <c r="Q1974" s="146"/>
      <c r="R1974" s="138"/>
      <c r="S1974" s="139" t="s">
        <v>15774</v>
      </c>
      <c r="T1974" s="138"/>
      <c r="Z1974" s="130" t="str">
        <f t="shared" si="31"/>
        <v>20(15)韦乐涛</v>
      </c>
    </row>
    <row r="1975" ht="19.5" customHeight="1" spans="1:26">
      <c r="A1975" s="138">
        <v>1973</v>
      </c>
      <c r="B1975" s="138" t="s">
        <v>15779</v>
      </c>
      <c r="C1975" s="138" t="s">
        <v>21</v>
      </c>
      <c r="D1975" s="146" t="s">
        <v>487</v>
      </c>
      <c r="E1975" s="146" t="s">
        <v>15780</v>
      </c>
      <c r="F1975" s="146" t="s">
        <v>143</v>
      </c>
      <c r="G1975" s="146">
        <v>17</v>
      </c>
      <c r="H1975" s="146" t="s">
        <v>15781</v>
      </c>
      <c r="I1975" s="146" t="s">
        <v>15782</v>
      </c>
      <c r="J1975" s="146" t="s">
        <v>15783</v>
      </c>
      <c r="K1975" s="146" t="s">
        <v>27</v>
      </c>
      <c r="L1975" s="158">
        <v>44395</v>
      </c>
      <c r="M1975" s="146" t="s">
        <v>28</v>
      </c>
      <c r="N1975" s="146"/>
      <c r="O1975" s="158"/>
      <c r="P1975" s="146"/>
      <c r="Q1975" s="146"/>
      <c r="R1975" s="138"/>
      <c r="S1975" s="139" t="s">
        <v>15779</v>
      </c>
      <c r="T1975" s="138"/>
      <c r="Z1975" s="130" t="str">
        <f t="shared" si="31"/>
        <v>20(15)韦香飞</v>
      </c>
    </row>
    <row r="1976" ht="19.5" customHeight="1" spans="1:26">
      <c r="A1976" s="138">
        <v>1974</v>
      </c>
      <c r="B1976" s="138" t="s">
        <v>15784</v>
      </c>
      <c r="C1976" s="138" t="s">
        <v>21</v>
      </c>
      <c r="D1976" s="146" t="s">
        <v>487</v>
      </c>
      <c r="E1976" s="157" t="s">
        <v>15785</v>
      </c>
      <c r="F1976" s="157" t="s">
        <v>143</v>
      </c>
      <c r="G1976" s="146">
        <v>17</v>
      </c>
      <c r="H1976" s="157" t="s">
        <v>15786</v>
      </c>
      <c r="I1976" s="157" t="s">
        <v>15787</v>
      </c>
      <c r="J1976" s="146" t="s">
        <v>15788</v>
      </c>
      <c r="K1976" s="157" t="s">
        <v>27</v>
      </c>
      <c r="L1976" s="158">
        <v>44413</v>
      </c>
      <c r="M1976" s="157" t="s">
        <v>1273</v>
      </c>
      <c r="N1976" s="157"/>
      <c r="O1976" s="158"/>
      <c r="P1976" s="146"/>
      <c r="Q1976" s="146"/>
      <c r="R1976" s="138"/>
      <c r="S1976" s="139" t="s">
        <v>15784</v>
      </c>
      <c r="T1976" s="138"/>
      <c r="Z1976" s="130" t="str">
        <f t="shared" si="31"/>
        <v>20(15)蓝梦娜</v>
      </c>
    </row>
    <row r="1977" ht="19.5" customHeight="1" spans="1:26">
      <c r="A1977" s="138">
        <v>1975</v>
      </c>
      <c r="B1977" s="138" t="s">
        <v>15789</v>
      </c>
      <c r="C1977" s="138" t="s">
        <v>21</v>
      </c>
      <c r="D1977" s="146" t="s">
        <v>487</v>
      </c>
      <c r="E1977" s="157" t="s">
        <v>15790</v>
      </c>
      <c r="F1977" s="157" t="s">
        <v>24</v>
      </c>
      <c r="G1977" s="146">
        <v>16</v>
      </c>
      <c r="H1977" s="157" t="s">
        <v>15791</v>
      </c>
      <c r="I1977" s="157" t="s">
        <v>18795</v>
      </c>
      <c r="J1977" s="146" t="s">
        <v>15792</v>
      </c>
      <c r="K1977" s="157" t="s">
        <v>27</v>
      </c>
      <c r="L1977" s="158">
        <v>44411</v>
      </c>
      <c r="M1977" s="157" t="s">
        <v>1273</v>
      </c>
      <c r="N1977" s="157"/>
      <c r="O1977" s="158"/>
      <c r="P1977" s="146"/>
      <c r="Q1977" s="146"/>
      <c r="R1977" s="138"/>
      <c r="S1977" s="139" t="s">
        <v>15789</v>
      </c>
      <c r="T1977" s="138"/>
      <c r="Z1977" s="130" t="str">
        <f t="shared" si="31"/>
        <v>20(15)蒙振天</v>
      </c>
    </row>
    <row r="1978" ht="19.5" customHeight="1" spans="1:26">
      <c r="A1978" s="138">
        <v>1976</v>
      </c>
      <c r="B1978" s="138" t="s">
        <v>15793</v>
      </c>
      <c r="C1978" s="138" t="s">
        <v>21</v>
      </c>
      <c r="D1978" s="146" t="s">
        <v>487</v>
      </c>
      <c r="E1978" s="157" t="s">
        <v>15794</v>
      </c>
      <c r="F1978" s="157" t="s">
        <v>143</v>
      </c>
      <c r="G1978" s="146">
        <v>17</v>
      </c>
      <c r="H1978" s="157" t="s">
        <v>15795</v>
      </c>
      <c r="I1978" s="157" t="s">
        <v>15796</v>
      </c>
      <c r="J1978" s="146" t="s">
        <v>15797</v>
      </c>
      <c r="K1978" s="157" t="s">
        <v>27</v>
      </c>
      <c r="L1978" s="159">
        <v>44398</v>
      </c>
      <c r="M1978" s="157" t="s">
        <v>1352</v>
      </c>
      <c r="N1978" s="157"/>
      <c r="O1978" s="158"/>
      <c r="P1978" s="146"/>
      <c r="Q1978" s="157"/>
      <c r="R1978" s="138" t="s">
        <v>8322</v>
      </c>
      <c r="S1978" s="139" t="s">
        <v>15793</v>
      </c>
      <c r="T1978" s="138" t="s">
        <v>6942</v>
      </c>
      <c r="U1978" s="130">
        <v>1904</v>
      </c>
      <c r="Z1978" s="130" t="str">
        <f t="shared" si="31"/>
        <v>20(15)蒙鲜艳</v>
      </c>
    </row>
    <row r="1979" ht="19.5" customHeight="1" spans="1:26">
      <c r="A1979" s="138">
        <v>1977</v>
      </c>
      <c r="B1979" s="138" t="s">
        <v>15798</v>
      </c>
      <c r="C1979" s="138" t="s">
        <v>21</v>
      </c>
      <c r="D1979" s="146" t="s">
        <v>487</v>
      </c>
      <c r="E1979" s="146" t="s">
        <v>15799</v>
      </c>
      <c r="F1979" s="146" t="s">
        <v>24</v>
      </c>
      <c r="G1979" s="146">
        <v>15</v>
      </c>
      <c r="H1979" s="146" t="s">
        <v>15800</v>
      </c>
      <c r="I1979" s="146" t="s">
        <v>15801</v>
      </c>
      <c r="J1979" s="146" t="s">
        <v>15802</v>
      </c>
      <c r="K1979" s="146" t="s">
        <v>27</v>
      </c>
      <c r="L1979" s="187">
        <v>44405</v>
      </c>
      <c r="M1979" s="146" t="s">
        <v>4424</v>
      </c>
      <c r="N1979" s="146"/>
      <c r="O1979" s="158"/>
      <c r="P1979" s="146"/>
      <c r="Q1979" s="146"/>
      <c r="R1979" s="138"/>
      <c r="S1979" s="139" t="s">
        <v>15798</v>
      </c>
      <c r="T1979" s="138"/>
      <c r="Z1979" s="130" t="str">
        <f t="shared" si="31"/>
        <v>20(15)韦锦辉</v>
      </c>
    </row>
    <row r="1980" ht="19.5" customHeight="1" spans="1:26">
      <c r="A1980" s="138">
        <v>1978</v>
      </c>
      <c r="B1980" s="138" t="s">
        <v>12766</v>
      </c>
      <c r="C1980" s="138" t="s">
        <v>21</v>
      </c>
      <c r="D1980" s="146" t="s">
        <v>487</v>
      </c>
      <c r="E1980" s="157" t="s">
        <v>12767</v>
      </c>
      <c r="F1980" s="157" t="s">
        <v>24</v>
      </c>
      <c r="G1980" s="146">
        <v>16</v>
      </c>
      <c r="H1980" s="157" t="s">
        <v>15804</v>
      </c>
      <c r="I1980" s="157" t="s">
        <v>5292</v>
      </c>
      <c r="J1980" s="146" t="s">
        <v>15805</v>
      </c>
      <c r="K1980" s="157" t="s">
        <v>27</v>
      </c>
      <c r="L1980" s="158">
        <v>44407</v>
      </c>
      <c r="M1980" s="157" t="s">
        <v>28</v>
      </c>
      <c r="N1980" s="157"/>
      <c r="O1980" s="158"/>
      <c r="P1980" s="146"/>
      <c r="Q1980" s="157"/>
      <c r="R1980" s="138"/>
      <c r="S1980" s="139" t="s">
        <v>12766</v>
      </c>
      <c r="T1980" s="138"/>
      <c r="Z1980" s="130" t="str">
        <f t="shared" si="31"/>
        <v>20(15)韦强</v>
      </c>
    </row>
    <row r="1981" ht="19.5" customHeight="1" spans="1:26">
      <c r="A1981" s="138">
        <v>1979</v>
      </c>
      <c r="B1981" s="138" t="s">
        <v>15806</v>
      </c>
      <c r="C1981" s="138" t="s">
        <v>21</v>
      </c>
      <c r="D1981" s="146" t="s">
        <v>487</v>
      </c>
      <c r="E1981" s="157" t="s">
        <v>12493</v>
      </c>
      <c r="F1981" s="157" t="s">
        <v>24</v>
      </c>
      <c r="G1981" s="146">
        <v>16</v>
      </c>
      <c r="H1981" s="157" t="s">
        <v>15807</v>
      </c>
      <c r="I1981" s="157" t="s">
        <v>15808</v>
      </c>
      <c r="J1981" s="146" t="s">
        <v>15809</v>
      </c>
      <c r="K1981" s="157" t="s">
        <v>27</v>
      </c>
      <c r="L1981" s="158">
        <v>44253</v>
      </c>
      <c r="M1981" s="157" t="s">
        <v>54</v>
      </c>
      <c r="N1981" s="139" t="s">
        <v>27</v>
      </c>
      <c r="O1981" s="158">
        <v>44280</v>
      </c>
      <c r="P1981" s="146" t="s">
        <v>54</v>
      </c>
      <c r="Q1981" s="157"/>
      <c r="R1981" s="138"/>
      <c r="S1981" s="139" t="s">
        <v>15806</v>
      </c>
      <c r="T1981" s="138"/>
      <c r="Z1981" s="130" t="str">
        <f t="shared" si="31"/>
        <v>20(15)蓝斌</v>
      </c>
    </row>
    <row r="1982" ht="19.5" customHeight="1" spans="1:26">
      <c r="A1982" s="138">
        <v>1980</v>
      </c>
      <c r="B1982" s="138" t="s">
        <v>15810</v>
      </c>
      <c r="C1982" s="138" t="s">
        <v>21</v>
      </c>
      <c r="D1982" s="146" t="s">
        <v>487</v>
      </c>
      <c r="E1982" s="157" t="s">
        <v>15811</v>
      </c>
      <c r="F1982" s="157" t="s">
        <v>24</v>
      </c>
      <c r="G1982" s="146">
        <v>16</v>
      </c>
      <c r="H1982" s="157" t="s">
        <v>3522</v>
      </c>
      <c r="I1982" s="157" t="s">
        <v>15812</v>
      </c>
      <c r="J1982" s="146" t="s">
        <v>15813</v>
      </c>
      <c r="K1982" s="157" t="s">
        <v>27</v>
      </c>
      <c r="L1982" s="158">
        <v>44394</v>
      </c>
      <c r="M1982" s="157" t="s">
        <v>1217</v>
      </c>
      <c r="N1982" s="157"/>
      <c r="O1982" s="158"/>
      <c r="P1982" s="146"/>
      <c r="Q1982" s="157"/>
      <c r="R1982" s="138"/>
      <c r="S1982" s="139" t="s">
        <v>15810</v>
      </c>
      <c r="T1982" s="138"/>
      <c r="Z1982" s="130" t="str">
        <f t="shared" si="31"/>
        <v>20(15)周华兴</v>
      </c>
    </row>
    <row r="1983" ht="19.5" customHeight="1" spans="1:26">
      <c r="A1983" s="138">
        <v>1981</v>
      </c>
      <c r="B1983" s="138" t="s">
        <v>15814</v>
      </c>
      <c r="C1983" s="138" t="s">
        <v>21</v>
      </c>
      <c r="D1983" s="146" t="s">
        <v>487</v>
      </c>
      <c r="E1983" s="157" t="s">
        <v>15815</v>
      </c>
      <c r="F1983" s="157" t="s">
        <v>143</v>
      </c>
      <c r="G1983" s="146">
        <v>16</v>
      </c>
      <c r="H1983" s="157" t="s">
        <v>15816</v>
      </c>
      <c r="I1983" s="157" t="s">
        <v>15817</v>
      </c>
      <c r="J1983" s="146" t="s">
        <v>15818</v>
      </c>
      <c r="K1983" s="146" t="s">
        <v>27</v>
      </c>
      <c r="L1983" s="158">
        <v>44416</v>
      </c>
      <c r="M1983" s="157" t="s">
        <v>2747</v>
      </c>
      <c r="N1983" s="157"/>
      <c r="O1983" s="158"/>
      <c r="P1983" s="146"/>
      <c r="Q1983" s="157"/>
      <c r="R1983" s="138"/>
      <c r="S1983" s="139" t="s">
        <v>15814</v>
      </c>
      <c r="T1983" s="138"/>
      <c r="Z1983" s="130" t="str">
        <f t="shared" si="31"/>
        <v>20(15)蒙花琴</v>
      </c>
    </row>
    <row r="1984" ht="19.5" customHeight="1" spans="1:26">
      <c r="A1984" s="138">
        <v>1982</v>
      </c>
      <c r="B1984" s="138" t="s">
        <v>15824</v>
      </c>
      <c r="C1984" s="138" t="s">
        <v>21</v>
      </c>
      <c r="D1984" s="146" t="s">
        <v>487</v>
      </c>
      <c r="E1984" s="157" t="s">
        <v>496</v>
      </c>
      <c r="F1984" s="157" t="s">
        <v>24</v>
      </c>
      <c r="G1984" s="146">
        <v>17</v>
      </c>
      <c r="H1984" s="138" t="s">
        <v>10169</v>
      </c>
      <c r="I1984" s="138" t="s">
        <v>15825</v>
      </c>
      <c r="J1984" s="146" t="s">
        <v>15826</v>
      </c>
      <c r="K1984" s="157" t="s">
        <v>27</v>
      </c>
      <c r="L1984" s="158">
        <v>44402</v>
      </c>
      <c r="M1984" s="157" t="s">
        <v>68</v>
      </c>
      <c r="N1984" s="157"/>
      <c r="O1984" s="158"/>
      <c r="P1984" s="146"/>
      <c r="Q1984" s="157"/>
      <c r="R1984" s="146"/>
      <c r="S1984" s="139" t="s">
        <v>15824</v>
      </c>
      <c r="T1984" s="146"/>
      <c r="Z1984" s="130" t="str">
        <f t="shared" si="31"/>
        <v>20(15)韦飞</v>
      </c>
    </row>
    <row r="1985" ht="19.5" customHeight="1" spans="1:26">
      <c r="A1985" s="138">
        <v>1983</v>
      </c>
      <c r="B1985" s="138" t="s">
        <v>15827</v>
      </c>
      <c r="C1985" s="138" t="s">
        <v>21</v>
      </c>
      <c r="D1985" s="146" t="s">
        <v>487</v>
      </c>
      <c r="E1985" s="146" t="s">
        <v>4160</v>
      </c>
      <c r="F1985" s="146" t="s">
        <v>143</v>
      </c>
      <c r="G1985" s="146">
        <v>17</v>
      </c>
      <c r="H1985" s="138" t="s">
        <v>15828</v>
      </c>
      <c r="I1985" s="138" t="s">
        <v>15408</v>
      </c>
      <c r="J1985" s="146" t="s">
        <v>15829</v>
      </c>
      <c r="K1985" s="146" t="s">
        <v>27</v>
      </c>
      <c r="L1985" s="158">
        <v>44395</v>
      </c>
      <c r="M1985" s="146" t="s">
        <v>1352</v>
      </c>
      <c r="N1985" s="146" t="s">
        <v>27</v>
      </c>
      <c r="O1985" s="158">
        <v>44420</v>
      </c>
      <c r="P1985" s="146" t="s">
        <v>1352</v>
      </c>
      <c r="Q1985" s="146"/>
      <c r="R1985" s="146"/>
      <c r="S1985" s="139" t="s">
        <v>15827</v>
      </c>
      <c r="T1985" s="146"/>
      <c r="Z1985" s="130" t="str">
        <f t="shared" si="31"/>
        <v>20(15)韦春妹</v>
      </c>
    </row>
    <row r="1986" ht="19.5" customHeight="1" spans="1:26">
      <c r="A1986" s="138">
        <v>1984</v>
      </c>
      <c r="B1986" s="138" t="s">
        <v>15830</v>
      </c>
      <c r="C1986" s="138" t="s">
        <v>21</v>
      </c>
      <c r="D1986" s="146" t="s">
        <v>487</v>
      </c>
      <c r="E1986" s="157" t="s">
        <v>15831</v>
      </c>
      <c r="F1986" s="157" t="s">
        <v>143</v>
      </c>
      <c r="G1986" s="146">
        <v>17</v>
      </c>
      <c r="H1986" s="138" t="s">
        <v>15832</v>
      </c>
      <c r="I1986" s="138" t="s">
        <v>15833</v>
      </c>
      <c r="J1986" s="146">
        <v>19543737735</v>
      </c>
      <c r="K1986" s="157" t="s">
        <v>27</v>
      </c>
      <c r="L1986" s="159">
        <v>44400</v>
      </c>
      <c r="M1986" s="157" t="s">
        <v>54</v>
      </c>
      <c r="N1986" s="157"/>
      <c r="O1986" s="158"/>
      <c r="P1986" s="146"/>
      <c r="Q1986" s="157"/>
      <c r="R1986" s="146"/>
      <c r="S1986" s="139" t="s">
        <v>15830</v>
      </c>
      <c r="T1986" s="146"/>
      <c r="Z1986" s="130" t="str">
        <f t="shared" si="31"/>
        <v>20(15)潘憶萍</v>
      </c>
    </row>
    <row r="1987" ht="19.5" customHeight="1" spans="1:26">
      <c r="A1987" s="138">
        <v>1985</v>
      </c>
      <c r="B1987" s="138" t="s">
        <v>15840</v>
      </c>
      <c r="C1987" s="138" t="s">
        <v>21</v>
      </c>
      <c r="D1987" s="146" t="s">
        <v>487</v>
      </c>
      <c r="E1987" s="157" t="s">
        <v>15841</v>
      </c>
      <c r="F1987" s="157" t="s">
        <v>143</v>
      </c>
      <c r="G1987" s="146">
        <v>17</v>
      </c>
      <c r="H1987" s="138" t="s">
        <v>18796</v>
      </c>
      <c r="I1987" s="138" t="s">
        <v>15843</v>
      </c>
      <c r="J1987" s="146" t="s">
        <v>15844</v>
      </c>
      <c r="K1987" s="157" t="s">
        <v>27</v>
      </c>
      <c r="L1987" s="158">
        <v>44396</v>
      </c>
      <c r="M1987" s="157" t="s">
        <v>185</v>
      </c>
      <c r="N1987" s="157"/>
      <c r="O1987" s="158"/>
      <c r="P1987" s="146"/>
      <c r="Q1987" s="157"/>
      <c r="R1987" s="146"/>
      <c r="S1987" s="139" t="s">
        <v>15840</v>
      </c>
      <c r="T1987" s="146"/>
      <c r="Z1987" s="130" t="str">
        <f t="shared" si="31"/>
        <v>20(15)杨春暖</v>
      </c>
    </row>
    <row r="1988" ht="19.5" customHeight="1" spans="1:26">
      <c r="A1988" s="138">
        <v>1986</v>
      </c>
      <c r="B1988" s="138" t="s">
        <v>15845</v>
      </c>
      <c r="C1988" s="138" t="s">
        <v>21</v>
      </c>
      <c r="D1988" s="146" t="s">
        <v>487</v>
      </c>
      <c r="E1988" s="157" t="s">
        <v>15846</v>
      </c>
      <c r="F1988" s="157" t="s">
        <v>143</v>
      </c>
      <c r="G1988" s="146">
        <v>17</v>
      </c>
      <c r="H1988" s="138" t="s">
        <v>18797</v>
      </c>
      <c r="I1988" s="138" t="s">
        <v>10912</v>
      </c>
      <c r="J1988" s="146" t="s">
        <v>15848</v>
      </c>
      <c r="K1988" s="157" t="s">
        <v>27</v>
      </c>
      <c r="L1988" s="158">
        <v>44395</v>
      </c>
      <c r="M1988" s="157" t="s">
        <v>28</v>
      </c>
      <c r="N1988" s="157"/>
      <c r="O1988" s="158"/>
      <c r="P1988" s="146"/>
      <c r="Q1988" s="157"/>
      <c r="R1988" s="146"/>
      <c r="S1988" s="139" t="s">
        <v>15845</v>
      </c>
      <c r="T1988" s="146"/>
      <c r="Z1988" s="130" t="str">
        <f t="shared" si="31"/>
        <v>20(15)韦嘉嘉</v>
      </c>
    </row>
    <row r="1989" ht="19.5" customHeight="1" spans="1:26">
      <c r="A1989" s="138">
        <v>1987</v>
      </c>
      <c r="B1989" s="138" t="s">
        <v>15849</v>
      </c>
      <c r="C1989" s="138" t="s">
        <v>21</v>
      </c>
      <c r="D1989" s="146" t="s">
        <v>487</v>
      </c>
      <c r="E1989" s="146" t="s">
        <v>15850</v>
      </c>
      <c r="F1989" s="146" t="s">
        <v>24</v>
      </c>
      <c r="G1989" s="146">
        <v>16</v>
      </c>
      <c r="H1989" s="138" t="s">
        <v>15851</v>
      </c>
      <c r="I1989" s="138" t="s">
        <v>15852</v>
      </c>
      <c r="J1989" s="146" t="s">
        <v>15853</v>
      </c>
      <c r="K1989" s="146" t="s">
        <v>27</v>
      </c>
      <c r="L1989" s="158">
        <v>44394</v>
      </c>
      <c r="M1989" s="157" t="s">
        <v>1273</v>
      </c>
      <c r="N1989" s="157"/>
      <c r="O1989" s="158"/>
      <c r="P1989" s="146"/>
      <c r="Q1989" s="157"/>
      <c r="R1989" s="146"/>
      <c r="S1989" s="139" t="s">
        <v>15849</v>
      </c>
      <c r="T1989" s="146"/>
      <c r="Z1989" s="130" t="str">
        <f t="shared" si="31"/>
        <v>20(15)蒙贡</v>
      </c>
    </row>
    <row r="1990" ht="19.5" customHeight="1" spans="1:26">
      <c r="A1990" s="138">
        <v>1988</v>
      </c>
      <c r="B1990" s="138" t="s">
        <v>15854</v>
      </c>
      <c r="C1990" s="138" t="s">
        <v>21</v>
      </c>
      <c r="D1990" s="146" t="s">
        <v>487</v>
      </c>
      <c r="E1990" s="157" t="s">
        <v>15855</v>
      </c>
      <c r="F1990" s="157" t="s">
        <v>143</v>
      </c>
      <c r="G1990" s="146">
        <v>16</v>
      </c>
      <c r="H1990" s="138" t="s">
        <v>15856</v>
      </c>
      <c r="I1990" s="138" t="s">
        <v>15857</v>
      </c>
      <c r="J1990" s="146" t="s">
        <v>15858</v>
      </c>
      <c r="K1990" s="157" t="s">
        <v>18798</v>
      </c>
      <c r="L1990" s="159">
        <v>44395</v>
      </c>
      <c r="M1990" s="146" t="s">
        <v>28</v>
      </c>
      <c r="N1990" s="146"/>
      <c r="O1990" s="158"/>
      <c r="P1990" s="146"/>
      <c r="Q1990" s="146"/>
      <c r="R1990" s="146"/>
      <c r="S1990" s="139" t="s">
        <v>15854</v>
      </c>
      <c r="T1990" s="146"/>
      <c r="Z1990" s="130" t="str">
        <f t="shared" si="31"/>
        <v>20(15)吕玉清</v>
      </c>
    </row>
    <row r="1991" ht="19.5" customHeight="1" spans="1:26">
      <c r="A1991" s="138">
        <v>1989</v>
      </c>
      <c r="B1991" s="138" t="s">
        <v>15860</v>
      </c>
      <c r="C1991" s="138" t="s">
        <v>21</v>
      </c>
      <c r="D1991" s="146" t="s">
        <v>487</v>
      </c>
      <c r="E1991" s="157" t="s">
        <v>15861</v>
      </c>
      <c r="F1991" s="157" t="s">
        <v>143</v>
      </c>
      <c r="G1991" s="146">
        <v>17</v>
      </c>
      <c r="H1991" s="138" t="s">
        <v>18799</v>
      </c>
      <c r="I1991" s="138" t="s">
        <v>92</v>
      </c>
      <c r="J1991" s="146" t="s">
        <v>15862</v>
      </c>
      <c r="K1991" s="157" t="s">
        <v>27</v>
      </c>
      <c r="L1991" s="158">
        <v>44399</v>
      </c>
      <c r="M1991" s="146" t="s">
        <v>28</v>
      </c>
      <c r="N1991" s="146"/>
      <c r="O1991" s="158"/>
      <c r="P1991" s="146"/>
      <c r="Q1991" s="146"/>
      <c r="R1991" s="146"/>
      <c r="S1991" s="139" t="s">
        <v>15860</v>
      </c>
      <c r="T1991" s="146"/>
      <c r="Z1991" s="130" t="str">
        <f t="shared" ref="Z1991:Z2054" si="32">D1991:D6572&amp;E1991:E6572</f>
        <v>20(15)韦曼华</v>
      </c>
    </row>
    <row r="1992" ht="19.5" customHeight="1" spans="1:26">
      <c r="A1992" s="138">
        <v>1990</v>
      </c>
      <c r="B1992" s="138" t="s">
        <v>15863</v>
      </c>
      <c r="C1992" s="138" t="s">
        <v>21</v>
      </c>
      <c r="D1992" s="146" t="s">
        <v>487</v>
      </c>
      <c r="E1992" s="157" t="s">
        <v>15864</v>
      </c>
      <c r="F1992" s="157" t="s">
        <v>24</v>
      </c>
      <c r="G1992" s="146">
        <v>16</v>
      </c>
      <c r="H1992" s="138" t="s">
        <v>15865</v>
      </c>
      <c r="I1992" s="138" t="s">
        <v>15866</v>
      </c>
      <c r="J1992" s="146" t="s">
        <v>15867</v>
      </c>
      <c r="K1992" s="157" t="s">
        <v>27</v>
      </c>
      <c r="L1992" s="158">
        <v>44395</v>
      </c>
      <c r="M1992" s="157" t="s">
        <v>28</v>
      </c>
      <c r="N1992" s="157"/>
      <c r="O1992" s="158"/>
      <c r="P1992" s="146"/>
      <c r="Q1992" s="157"/>
      <c r="R1992" s="146"/>
      <c r="S1992" s="139" t="s">
        <v>15863</v>
      </c>
      <c r="T1992" s="146"/>
      <c r="Z1992" s="130" t="str">
        <f t="shared" si="32"/>
        <v>20(15)杨天学</v>
      </c>
    </row>
    <row r="1993" ht="19.5" customHeight="1" spans="1:26">
      <c r="A1993" s="138">
        <v>1991</v>
      </c>
      <c r="B1993" s="138" t="s">
        <v>15868</v>
      </c>
      <c r="C1993" s="138" t="s">
        <v>21</v>
      </c>
      <c r="D1993" s="146" t="s">
        <v>487</v>
      </c>
      <c r="E1993" s="157" t="s">
        <v>15869</v>
      </c>
      <c r="F1993" s="157" t="s">
        <v>24</v>
      </c>
      <c r="G1993" s="146">
        <v>17</v>
      </c>
      <c r="H1993" s="138" t="s">
        <v>1648</v>
      </c>
      <c r="I1993" s="138" t="s">
        <v>15870</v>
      </c>
      <c r="J1993" s="146" t="s">
        <v>15871</v>
      </c>
      <c r="K1993" s="157" t="s">
        <v>27</v>
      </c>
      <c r="L1993" s="159">
        <v>44394</v>
      </c>
      <c r="M1993" s="157" t="s">
        <v>1217</v>
      </c>
      <c r="N1993" s="157"/>
      <c r="O1993" s="158"/>
      <c r="P1993" s="146"/>
      <c r="Q1993" s="157"/>
      <c r="R1993" s="146"/>
      <c r="S1993" s="139" t="s">
        <v>15868</v>
      </c>
      <c r="T1993" s="146"/>
      <c r="Z1993" s="130" t="str">
        <f t="shared" si="32"/>
        <v>20(15)韦桐燊</v>
      </c>
    </row>
    <row r="1994" ht="19.5" customHeight="1" spans="1:26">
      <c r="A1994" s="138">
        <v>1992</v>
      </c>
      <c r="B1994" s="138" t="s">
        <v>15876</v>
      </c>
      <c r="C1994" s="138" t="s">
        <v>21</v>
      </c>
      <c r="D1994" s="146" t="s">
        <v>487</v>
      </c>
      <c r="E1994" s="157" t="s">
        <v>15877</v>
      </c>
      <c r="F1994" s="157" t="s">
        <v>143</v>
      </c>
      <c r="G1994" s="146">
        <v>16</v>
      </c>
      <c r="H1994" s="138" t="s">
        <v>18800</v>
      </c>
      <c r="I1994" s="138" t="s">
        <v>7133</v>
      </c>
      <c r="J1994" s="146">
        <v>18934965435</v>
      </c>
      <c r="K1994" s="157" t="s">
        <v>27</v>
      </c>
      <c r="L1994" s="158">
        <v>44396</v>
      </c>
      <c r="M1994" s="157" t="s">
        <v>133</v>
      </c>
      <c r="N1994" s="157"/>
      <c r="O1994" s="158"/>
      <c r="P1994" s="146"/>
      <c r="Q1994" s="157"/>
      <c r="R1994" s="146"/>
      <c r="S1994" s="139" t="s">
        <v>15876</v>
      </c>
      <c r="T1994" s="146"/>
      <c r="Z1994" s="130" t="str">
        <f t="shared" si="32"/>
        <v>20(15)蒙诗婷</v>
      </c>
    </row>
    <row r="1995" ht="19.5" customHeight="1" spans="1:26">
      <c r="A1995" s="138">
        <v>1993</v>
      </c>
      <c r="B1995" s="138" t="s">
        <v>15879</v>
      </c>
      <c r="C1995" s="138" t="s">
        <v>21</v>
      </c>
      <c r="D1995" s="146" t="s">
        <v>487</v>
      </c>
      <c r="E1995" s="157" t="s">
        <v>15880</v>
      </c>
      <c r="F1995" s="157" t="s">
        <v>143</v>
      </c>
      <c r="G1995" s="146">
        <v>17</v>
      </c>
      <c r="H1995" s="138" t="s">
        <v>15881</v>
      </c>
      <c r="I1995" s="138" t="s">
        <v>2956</v>
      </c>
      <c r="J1995" s="146" t="s">
        <v>15882</v>
      </c>
      <c r="K1995" s="157" t="s">
        <v>27</v>
      </c>
      <c r="L1995" s="158">
        <v>44395</v>
      </c>
      <c r="M1995" s="157" t="s">
        <v>1288</v>
      </c>
      <c r="N1995" s="157" t="s">
        <v>27</v>
      </c>
      <c r="O1995" s="158">
        <v>44416</v>
      </c>
      <c r="P1995" s="157" t="s">
        <v>1288</v>
      </c>
      <c r="Q1995" s="157"/>
      <c r="R1995" s="146"/>
      <c r="S1995" s="139" t="s">
        <v>15879</v>
      </c>
      <c r="T1995" s="146"/>
      <c r="Z1995" s="130" t="str">
        <f t="shared" si="32"/>
        <v>20(15)韦清茹</v>
      </c>
    </row>
    <row r="1996" ht="19.5" customHeight="1" spans="1:26">
      <c r="A1996" s="138">
        <v>1994</v>
      </c>
      <c r="B1996" s="138" t="s">
        <v>15883</v>
      </c>
      <c r="C1996" s="138" t="s">
        <v>21</v>
      </c>
      <c r="D1996" s="146" t="s">
        <v>487</v>
      </c>
      <c r="E1996" s="157" t="s">
        <v>15884</v>
      </c>
      <c r="F1996" s="157" t="s">
        <v>24</v>
      </c>
      <c r="G1996" s="146">
        <v>16</v>
      </c>
      <c r="H1996" s="138" t="s">
        <v>18801</v>
      </c>
      <c r="I1996" s="138" t="s">
        <v>15886</v>
      </c>
      <c r="J1996" s="146" t="s">
        <v>15887</v>
      </c>
      <c r="K1996" s="157" t="s">
        <v>27</v>
      </c>
      <c r="L1996" s="158">
        <v>44397</v>
      </c>
      <c r="M1996" s="157" t="s">
        <v>28</v>
      </c>
      <c r="N1996" s="157"/>
      <c r="O1996" s="158"/>
      <c r="P1996" s="146"/>
      <c r="Q1996" s="157"/>
      <c r="R1996" s="146"/>
      <c r="S1996" s="139" t="s">
        <v>15883</v>
      </c>
      <c r="T1996" s="146"/>
      <c r="Z1996" s="130" t="str">
        <f t="shared" si="32"/>
        <v>20(15)梁韦湘</v>
      </c>
    </row>
    <row r="1997" ht="19.5" customHeight="1" spans="1:26">
      <c r="A1997" s="138">
        <v>1995</v>
      </c>
      <c r="B1997" s="138" t="s">
        <v>15888</v>
      </c>
      <c r="C1997" s="138" t="s">
        <v>21</v>
      </c>
      <c r="D1997" s="146" t="s">
        <v>487</v>
      </c>
      <c r="E1997" s="157" t="s">
        <v>15889</v>
      </c>
      <c r="F1997" s="157" t="s">
        <v>143</v>
      </c>
      <c r="G1997" s="146">
        <v>17</v>
      </c>
      <c r="H1997" s="138" t="s">
        <v>15890</v>
      </c>
      <c r="I1997" s="138" t="s">
        <v>15891</v>
      </c>
      <c r="J1997" s="146" t="s">
        <v>15892</v>
      </c>
      <c r="K1997" s="157" t="s">
        <v>27</v>
      </c>
      <c r="L1997" s="158">
        <v>44394</v>
      </c>
      <c r="M1997" s="157" t="s">
        <v>28</v>
      </c>
      <c r="N1997" s="157"/>
      <c r="O1997" s="158"/>
      <c r="P1997" s="146"/>
      <c r="Q1997" s="157"/>
      <c r="R1997" s="146"/>
      <c r="S1997" s="139" t="s">
        <v>15888</v>
      </c>
      <c r="T1997" s="146"/>
      <c r="Z1997" s="130" t="str">
        <f t="shared" si="32"/>
        <v>20(15)韦美金</v>
      </c>
    </row>
    <row r="1998" ht="19.5" customHeight="1" spans="1:26">
      <c r="A1998" s="138">
        <v>1996</v>
      </c>
      <c r="B1998" s="138" t="s">
        <v>15893</v>
      </c>
      <c r="C1998" s="138" t="s">
        <v>21</v>
      </c>
      <c r="D1998" s="146" t="s">
        <v>487</v>
      </c>
      <c r="E1998" s="157" t="s">
        <v>15894</v>
      </c>
      <c r="F1998" s="157" t="s">
        <v>24</v>
      </c>
      <c r="G1998" s="146">
        <v>16</v>
      </c>
      <c r="H1998" s="138" t="s">
        <v>18802</v>
      </c>
      <c r="I1998" s="138" t="s">
        <v>15896</v>
      </c>
      <c r="J1998" s="146" t="s">
        <v>15897</v>
      </c>
      <c r="K1998" s="157" t="s">
        <v>27</v>
      </c>
      <c r="L1998" s="158">
        <v>44398</v>
      </c>
      <c r="M1998" s="157" t="s">
        <v>28</v>
      </c>
      <c r="N1998" s="157"/>
      <c r="O1998" s="158"/>
      <c r="P1998" s="146"/>
      <c r="Q1998" s="157"/>
      <c r="R1998" s="146"/>
      <c r="S1998" s="139" t="s">
        <v>15893</v>
      </c>
      <c r="T1998" s="146"/>
      <c r="Z1998" s="130" t="str">
        <f t="shared" si="32"/>
        <v>20(15)蒙新宇</v>
      </c>
    </row>
    <row r="1999" ht="19.5" customHeight="1" spans="1:26">
      <c r="A1999" s="138">
        <v>1997</v>
      </c>
      <c r="B1999" s="138" t="s">
        <v>15898</v>
      </c>
      <c r="C1999" s="138" t="s">
        <v>21</v>
      </c>
      <c r="D1999" s="146" t="s">
        <v>487</v>
      </c>
      <c r="E1999" s="157" t="s">
        <v>15899</v>
      </c>
      <c r="F1999" s="157" t="s">
        <v>143</v>
      </c>
      <c r="G1999" s="146">
        <v>16</v>
      </c>
      <c r="H1999" s="138" t="s">
        <v>18803</v>
      </c>
      <c r="I1999" s="138" t="s">
        <v>15901</v>
      </c>
      <c r="J1999" s="146">
        <v>13481196041</v>
      </c>
      <c r="K1999" s="157" t="s">
        <v>27</v>
      </c>
      <c r="L1999" s="158">
        <v>44394</v>
      </c>
      <c r="M1999" s="157" t="s">
        <v>28</v>
      </c>
      <c r="N1999" s="157"/>
      <c r="O1999" s="158"/>
      <c r="P1999" s="146"/>
      <c r="Q1999" s="157"/>
      <c r="R1999" s="146"/>
      <c r="S1999" s="139" t="s">
        <v>15898</v>
      </c>
      <c r="T1999" s="146"/>
      <c r="Z1999" s="130" t="str">
        <f t="shared" si="32"/>
        <v>20(15)王莉敏</v>
      </c>
    </row>
    <row r="2000" ht="19.5" customHeight="1" spans="1:26">
      <c r="A2000" s="138">
        <v>1998</v>
      </c>
      <c r="B2000" s="138" t="s">
        <v>15905</v>
      </c>
      <c r="C2000" s="138" t="s">
        <v>21</v>
      </c>
      <c r="D2000" s="146" t="s">
        <v>492</v>
      </c>
      <c r="E2000" s="157" t="s">
        <v>15906</v>
      </c>
      <c r="F2000" s="157" t="s">
        <v>24</v>
      </c>
      <c r="G2000" s="146">
        <v>16</v>
      </c>
      <c r="H2000" s="138" t="s">
        <v>4709</v>
      </c>
      <c r="I2000" s="138" t="s">
        <v>15907</v>
      </c>
      <c r="J2000" s="146">
        <v>18070864434</v>
      </c>
      <c r="K2000" s="157" t="s">
        <v>27</v>
      </c>
      <c r="L2000" s="159">
        <v>44404</v>
      </c>
      <c r="M2000" s="157" t="s">
        <v>2747</v>
      </c>
      <c r="N2000" s="157" t="s">
        <v>30</v>
      </c>
      <c r="O2000" s="158"/>
      <c r="P2000" s="146"/>
      <c r="Q2000" s="157"/>
      <c r="R2000" s="146"/>
      <c r="S2000" s="139" t="s">
        <v>15905</v>
      </c>
      <c r="T2000" s="146"/>
      <c r="Z2000" s="130" t="str">
        <f t="shared" si="32"/>
        <v>20(16)班海乐</v>
      </c>
    </row>
    <row r="2001" ht="19.5" customHeight="1" spans="1:26">
      <c r="A2001" s="138">
        <v>1999</v>
      </c>
      <c r="B2001" s="138" t="s">
        <v>15912</v>
      </c>
      <c r="C2001" s="138" t="s">
        <v>21</v>
      </c>
      <c r="D2001" s="146" t="s">
        <v>492</v>
      </c>
      <c r="E2001" s="157" t="s">
        <v>3983</v>
      </c>
      <c r="F2001" s="157" t="s">
        <v>143</v>
      </c>
      <c r="G2001" s="146">
        <v>16</v>
      </c>
      <c r="H2001" s="138" t="s">
        <v>18804</v>
      </c>
      <c r="I2001" s="138" t="s">
        <v>15914</v>
      </c>
      <c r="J2001" s="146">
        <v>13760311290</v>
      </c>
      <c r="K2001" s="157" t="s">
        <v>27</v>
      </c>
      <c r="L2001" s="158">
        <v>44396</v>
      </c>
      <c r="M2001" s="157" t="s">
        <v>28</v>
      </c>
      <c r="N2001" s="157" t="s">
        <v>30</v>
      </c>
      <c r="O2001" s="158"/>
      <c r="P2001" s="146"/>
      <c r="Q2001" s="157"/>
      <c r="R2001" s="146"/>
      <c r="S2001" s="139" t="s">
        <v>15912</v>
      </c>
      <c r="T2001" s="146"/>
      <c r="Z2001" s="130" t="str">
        <f t="shared" si="32"/>
        <v>20(16)黄英</v>
      </c>
    </row>
    <row r="2002" ht="19.5" customHeight="1" spans="1:26">
      <c r="A2002" s="138">
        <v>2000</v>
      </c>
      <c r="B2002" s="138" t="s">
        <v>15924</v>
      </c>
      <c r="C2002" s="138" t="s">
        <v>21</v>
      </c>
      <c r="D2002" s="146" t="s">
        <v>492</v>
      </c>
      <c r="E2002" s="157" t="s">
        <v>15925</v>
      </c>
      <c r="F2002" s="157" t="s">
        <v>143</v>
      </c>
      <c r="G2002" s="146">
        <v>17</v>
      </c>
      <c r="H2002" s="138" t="s">
        <v>510</v>
      </c>
      <c r="I2002" s="138" t="s">
        <v>15926</v>
      </c>
      <c r="J2002" s="146">
        <v>15277849399</v>
      </c>
      <c r="K2002" s="157" t="s">
        <v>27</v>
      </c>
      <c r="L2002" s="158">
        <v>44394</v>
      </c>
      <c r="M2002" s="157" t="s">
        <v>28</v>
      </c>
      <c r="N2002" s="139" t="s">
        <v>27</v>
      </c>
      <c r="O2002" s="158">
        <v>44416</v>
      </c>
      <c r="P2002" s="146" t="s">
        <v>3693</v>
      </c>
      <c r="Q2002" s="157" t="s">
        <v>30</v>
      </c>
      <c r="R2002" s="146"/>
      <c r="S2002" s="139" t="s">
        <v>15924</v>
      </c>
      <c r="T2002" s="146"/>
      <c r="Z2002" s="130" t="str">
        <f t="shared" si="32"/>
        <v>20(16)蓝文静</v>
      </c>
    </row>
    <row r="2003" ht="19.5" customHeight="1" spans="1:26">
      <c r="A2003" s="138">
        <v>2001</v>
      </c>
      <c r="B2003" s="138" t="s">
        <v>15930</v>
      </c>
      <c r="C2003" s="138" t="s">
        <v>21</v>
      </c>
      <c r="D2003" s="146" t="s">
        <v>492</v>
      </c>
      <c r="E2003" s="157" t="s">
        <v>15931</v>
      </c>
      <c r="F2003" s="157" t="s">
        <v>24</v>
      </c>
      <c r="G2003" s="157">
        <v>15</v>
      </c>
      <c r="H2003" s="138" t="s">
        <v>6979</v>
      </c>
      <c r="I2003" s="138" t="s">
        <v>1989</v>
      </c>
      <c r="J2003" s="146">
        <v>18177873745</v>
      </c>
      <c r="K2003" s="157" t="s">
        <v>27</v>
      </c>
      <c r="L2003" s="158">
        <v>44395</v>
      </c>
      <c r="M2003" s="157" t="s">
        <v>1352</v>
      </c>
      <c r="N2003" s="157" t="s">
        <v>30</v>
      </c>
      <c r="O2003" s="158"/>
      <c r="P2003" s="146"/>
      <c r="Q2003" s="157"/>
      <c r="R2003" s="146"/>
      <c r="S2003" s="139" t="s">
        <v>15930</v>
      </c>
      <c r="T2003" s="146"/>
      <c r="Z2003" s="130" t="str">
        <f t="shared" si="32"/>
        <v>20(16)蓝祥升</v>
      </c>
    </row>
    <row r="2004" ht="19.5" customHeight="1" spans="1:26">
      <c r="A2004" s="138">
        <v>2002</v>
      </c>
      <c r="B2004" s="138" t="s">
        <v>15932</v>
      </c>
      <c r="C2004" s="138" t="s">
        <v>21</v>
      </c>
      <c r="D2004" s="146" t="s">
        <v>492</v>
      </c>
      <c r="E2004" s="157" t="s">
        <v>15933</v>
      </c>
      <c r="F2004" s="157" t="s">
        <v>143</v>
      </c>
      <c r="G2004" s="146">
        <v>17</v>
      </c>
      <c r="H2004" s="138" t="s">
        <v>15934</v>
      </c>
      <c r="I2004" s="138" t="s">
        <v>15935</v>
      </c>
      <c r="J2004" s="146" t="s">
        <v>18805</v>
      </c>
      <c r="K2004" s="157" t="s">
        <v>27</v>
      </c>
      <c r="L2004" s="159">
        <v>44397</v>
      </c>
      <c r="M2004" s="157" t="s">
        <v>28</v>
      </c>
      <c r="N2004" s="157" t="s">
        <v>30</v>
      </c>
      <c r="O2004" s="158"/>
      <c r="P2004" s="146"/>
      <c r="Q2004" s="157"/>
      <c r="R2004" s="146"/>
      <c r="S2004" s="139" t="s">
        <v>15932</v>
      </c>
      <c r="T2004" s="146"/>
      <c r="Z2004" s="130" t="str">
        <f t="shared" si="32"/>
        <v>20(16)蓝艳敏</v>
      </c>
    </row>
    <row r="2005" ht="19.5" customHeight="1" spans="1:26">
      <c r="A2005" s="138">
        <v>2003</v>
      </c>
      <c r="B2005" s="138" t="s">
        <v>15939</v>
      </c>
      <c r="C2005" s="138" t="s">
        <v>21</v>
      </c>
      <c r="D2005" s="146" t="s">
        <v>492</v>
      </c>
      <c r="E2005" s="157" t="s">
        <v>15940</v>
      </c>
      <c r="F2005" s="157" t="s">
        <v>24</v>
      </c>
      <c r="G2005" s="146">
        <v>16</v>
      </c>
      <c r="H2005" s="138" t="s">
        <v>15941</v>
      </c>
      <c r="I2005" s="138" t="s">
        <v>15942</v>
      </c>
      <c r="J2005" s="146" t="s">
        <v>18806</v>
      </c>
      <c r="K2005" s="157" t="s">
        <v>27</v>
      </c>
      <c r="L2005" s="158">
        <v>44394</v>
      </c>
      <c r="M2005" s="157" t="s">
        <v>1273</v>
      </c>
      <c r="N2005" s="157" t="s">
        <v>30</v>
      </c>
      <c r="O2005" s="158"/>
      <c r="P2005" s="146"/>
      <c r="Q2005" s="157"/>
      <c r="R2005" s="146"/>
      <c r="S2005" s="139" t="s">
        <v>15939</v>
      </c>
      <c r="T2005" s="146"/>
      <c r="Z2005" s="130" t="str">
        <f t="shared" si="32"/>
        <v>20(16)蓝振龙</v>
      </c>
    </row>
    <row r="2006" ht="19.5" customHeight="1" spans="1:26">
      <c r="A2006" s="138">
        <v>2004</v>
      </c>
      <c r="B2006" s="138" t="s">
        <v>15943</v>
      </c>
      <c r="C2006" s="138" t="s">
        <v>21</v>
      </c>
      <c r="D2006" s="146" t="s">
        <v>492</v>
      </c>
      <c r="E2006" s="157" t="s">
        <v>15944</v>
      </c>
      <c r="F2006" s="157" t="s">
        <v>24</v>
      </c>
      <c r="G2006" s="146">
        <v>15</v>
      </c>
      <c r="H2006" s="138" t="s">
        <v>15945</v>
      </c>
      <c r="I2006" s="138" t="s">
        <v>15946</v>
      </c>
      <c r="J2006" s="146" t="s">
        <v>18807</v>
      </c>
      <c r="K2006" s="157" t="s">
        <v>27</v>
      </c>
      <c r="L2006" s="158">
        <v>44394</v>
      </c>
      <c r="M2006" s="157" t="s">
        <v>28</v>
      </c>
      <c r="N2006" s="157" t="s">
        <v>30</v>
      </c>
      <c r="O2006" s="158"/>
      <c r="P2006" s="146"/>
      <c r="Q2006" s="157"/>
      <c r="R2006" s="146"/>
      <c r="S2006" s="139" t="s">
        <v>15943</v>
      </c>
      <c r="T2006" s="146"/>
      <c r="Z2006" s="130" t="str">
        <f t="shared" si="32"/>
        <v>20(16)蓝振平</v>
      </c>
    </row>
    <row r="2007" ht="19.5" customHeight="1" spans="1:26">
      <c r="A2007" s="138">
        <v>2005</v>
      </c>
      <c r="B2007" s="138" t="s">
        <v>15947</v>
      </c>
      <c r="C2007" s="138" t="s">
        <v>21</v>
      </c>
      <c r="D2007" s="146" t="s">
        <v>492</v>
      </c>
      <c r="E2007" s="157" t="s">
        <v>15948</v>
      </c>
      <c r="F2007" s="157" t="s">
        <v>143</v>
      </c>
      <c r="G2007" s="146">
        <v>16</v>
      </c>
      <c r="H2007" s="138" t="s">
        <v>18616</v>
      </c>
      <c r="I2007" s="138" t="s">
        <v>15949</v>
      </c>
      <c r="J2007" s="146">
        <v>15807783463</v>
      </c>
      <c r="K2007" s="157" t="s">
        <v>27</v>
      </c>
      <c r="L2007" s="158">
        <v>44395</v>
      </c>
      <c r="M2007" s="157" t="s">
        <v>28</v>
      </c>
      <c r="N2007" s="157" t="s">
        <v>30</v>
      </c>
      <c r="O2007" s="158"/>
      <c r="P2007" s="146"/>
      <c r="Q2007" s="157"/>
      <c r="R2007" s="146"/>
      <c r="S2007" s="139" t="s">
        <v>15947</v>
      </c>
      <c r="T2007" s="146"/>
      <c r="Z2007" s="130" t="str">
        <f t="shared" si="32"/>
        <v>20(16)梁江宁</v>
      </c>
    </row>
    <row r="2008" ht="19.5" customHeight="1" spans="1:26">
      <c r="A2008" s="138">
        <v>2006</v>
      </c>
      <c r="B2008" s="138" t="s">
        <v>15950</v>
      </c>
      <c r="C2008" s="138" t="s">
        <v>21</v>
      </c>
      <c r="D2008" s="146" t="s">
        <v>492</v>
      </c>
      <c r="E2008" s="157" t="s">
        <v>15951</v>
      </c>
      <c r="F2008" s="157" t="s">
        <v>24</v>
      </c>
      <c r="G2008" s="146">
        <v>16</v>
      </c>
      <c r="H2008" s="138" t="s">
        <v>18808</v>
      </c>
      <c r="I2008" s="138" t="s">
        <v>15953</v>
      </c>
      <c r="J2008" s="146" t="s">
        <v>18809</v>
      </c>
      <c r="K2008" s="157" t="s">
        <v>27</v>
      </c>
      <c r="L2008" s="158">
        <v>44395</v>
      </c>
      <c r="M2008" s="146" t="s">
        <v>28</v>
      </c>
      <c r="N2008" s="146" t="s">
        <v>30</v>
      </c>
      <c r="O2008" s="158"/>
      <c r="P2008" s="146"/>
      <c r="Q2008" s="146"/>
      <c r="R2008" s="146"/>
      <c r="S2008" s="139" t="s">
        <v>15950</v>
      </c>
      <c r="T2008" s="146"/>
      <c r="Z2008" s="130" t="str">
        <f t="shared" si="32"/>
        <v>20(16)梁鹏</v>
      </c>
    </row>
    <row r="2009" ht="19.5" customHeight="1" spans="1:26">
      <c r="A2009" s="138">
        <v>2007</v>
      </c>
      <c r="B2009" s="138" t="s">
        <v>15954</v>
      </c>
      <c r="C2009" s="138" t="s">
        <v>21</v>
      </c>
      <c r="D2009" s="146" t="s">
        <v>492</v>
      </c>
      <c r="E2009" s="157" t="s">
        <v>15955</v>
      </c>
      <c r="F2009" s="157" t="s">
        <v>143</v>
      </c>
      <c r="G2009" s="146">
        <v>15</v>
      </c>
      <c r="H2009" s="138" t="s">
        <v>702</v>
      </c>
      <c r="I2009" s="138" t="s">
        <v>15956</v>
      </c>
      <c r="J2009" s="146">
        <v>18777846053</v>
      </c>
      <c r="K2009" s="157" t="s">
        <v>27</v>
      </c>
      <c r="L2009" s="159">
        <v>44394</v>
      </c>
      <c r="M2009" s="157" t="s">
        <v>1303</v>
      </c>
      <c r="N2009" s="157" t="s">
        <v>30</v>
      </c>
      <c r="O2009" s="158"/>
      <c r="P2009" s="146"/>
      <c r="Q2009" s="157"/>
      <c r="R2009" s="146"/>
      <c r="S2009" s="139" t="s">
        <v>15954</v>
      </c>
      <c r="T2009" s="146"/>
      <c r="Z2009" s="130" t="str">
        <f t="shared" si="32"/>
        <v>20(16)龙翠春</v>
      </c>
    </row>
    <row r="2010" ht="19.5" customHeight="1" spans="1:26">
      <c r="A2010" s="138">
        <v>2008</v>
      </c>
      <c r="B2010" s="138" t="s">
        <v>15957</v>
      </c>
      <c r="C2010" s="138" t="s">
        <v>21</v>
      </c>
      <c r="D2010" s="146" t="s">
        <v>492</v>
      </c>
      <c r="E2010" s="157" t="s">
        <v>15958</v>
      </c>
      <c r="F2010" s="157" t="s">
        <v>143</v>
      </c>
      <c r="G2010" s="146">
        <v>16</v>
      </c>
      <c r="H2010" s="138" t="s">
        <v>15959</v>
      </c>
      <c r="I2010" s="138" t="s">
        <v>783</v>
      </c>
      <c r="J2010" s="146" t="s">
        <v>18810</v>
      </c>
      <c r="K2010" s="157" t="s">
        <v>27</v>
      </c>
      <c r="L2010" s="158">
        <v>44395</v>
      </c>
      <c r="M2010" s="157" t="s">
        <v>1347</v>
      </c>
      <c r="N2010" s="157" t="s">
        <v>30</v>
      </c>
      <c r="O2010" s="158"/>
      <c r="P2010" s="146"/>
      <c r="Q2010" s="157"/>
      <c r="R2010" s="146"/>
      <c r="S2010" s="139" t="s">
        <v>15957</v>
      </c>
      <c r="T2010" s="146"/>
      <c r="Z2010" s="130" t="str">
        <f t="shared" si="32"/>
        <v>20(16)卢霜雪</v>
      </c>
    </row>
    <row r="2011" ht="19.5" customHeight="1" spans="1:26">
      <c r="A2011" s="138">
        <v>2009</v>
      </c>
      <c r="B2011" s="138" t="s">
        <v>15960</v>
      </c>
      <c r="C2011" s="138" t="s">
        <v>21</v>
      </c>
      <c r="D2011" s="146" t="s">
        <v>492</v>
      </c>
      <c r="E2011" s="157" t="s">
        <v>15961</v>
      </c>
      <c r="F2011" s="157" t="s">
        <v>143</v>
      </c>
      <c r="G2011" s="146">
        <v>16</v>
      </c>
      <c r="H2011" s="138" t="s">
        <v>15962</v>
      </c>
      <c r="I2011" s="138" t="s">
        <v>15963</v>
      </c>
      <c r="J2011" s="146" t="s">
        <v>18811</v>
      </c>
      <c r="K2011" s="157" t="s">
        <v>27</v>
      </c>
      <c r="L2011" s="158">
        <v>44399</v>
      </c>
      <c r="M2011" s="157" t="s">
        <v>4424</v>
      </c>
      <c r="N2011" s="157" t="s">
        <v>30</v>
      </c>
      <c r="O2011" s="158"/>
      <c r="P2011" s="146"/>
      <c r="Q2011" s="157"/>
      <c r="R2011" s="146"/>
      <c r="S2011" s="139" t="s">
        <v>15960</v>
      </c>
      <c r="T2011" s="146"/>
      <c r="Z2011" s="130" t="str">
        <f t="shared" si="32"/>
        <v>20(16)卢小飞</v>
      </c>
    </row>
    <row r="2012" ht="19.5" customHeight="1" spans="1:26">
      <c r="A2012" s="138">
        <v>2010</v>
      </c>
      <c r="B2012" s="138" t="s">
        <v>15964</v>
      </c>
      <c r="C2012" s="138" t="s">
        <v>21</v>
      </c>
      <c r="D2012" s="146" t="s">
        <v>492</v>
      </c>
      <c r="E2012" s="157" t="s">
        <v>15965</v>
      </c>
      <c r="F2012" s="157" t="s">
        <v>24</v>
      </c>
      <c r="G2012" s="146">
        <v>17</v>
      </c>
      <c r="H2012" s="138" t="s">
        <v>18812</v>
      </c>
      <c r="I2012" s="138" t="s">
        <v>15967</v>
      </c>
      <c r="J2012" s="146" t="s">
        <v>18813</v>
      </c>
      <c r="K2012" s="157" t="s">
        <v>27</v>
      </c>
      <c r="L2012" s="158">
        <v>44395</v>
      </c>
      <c r="M2012" s="157" t="s">
        <v>28</v>
      </c>
      <c r="N2012" s="157" t="s">
        <v>30</v>
      </c>
      <c r="O2012" s="158"/>
      <c r="P2012" s="146"/>
      <c r="Q2012" s="157"/>
      <c r="R2012" s="146"/>
      <c r="S2012" s="139" t="s">
        <v>15964</v>
      </c>
      <c r="T2012" s="146"/>
      <c r="Z2012" s="130" t="str">
        <f t="shared" si="32"/>
        <v>20(16)陆冈</v>
      </c>
    </row>
    <row r="2013" ht="19.5" customHeight="1" spans="1:26">
      <c r="A2013" s="138">
        <v>2011</v>
      </c>
      <c r="B2013" s="138" t="s">
        <v>15968</v>
      </c>
      <c r="C2013" s="138" t="s">
        <v>21</v>
      </c>
      <c r="D2013" s="146" t="s">
        <v>492</v>
      </c>
      <c r="E2013" s="157" t="s">
        <v>15969</v>
      </c>
      <c r="F2013" s="157" t="s">
        <v>143</v>
      </c>
      <c r="G2013" s="146">
        <v>16</v>
      </c>
      <c r="H2013" s="138" t="s">
        <v>15970</v>
      </c>
      <c r="I2013" s="138" t="s">
        <v>15971</v>
      </c>
      <c r="J2013" s="146">
        <v>15813480012</v>
      </c>
      <c r="K2013" s="157" t="s">
        <v>27</v>
      </c>
      <c r="L2013" s="158">
        <v>44394</v>
      </c>
      <c r="M2013" s="157" t="s">
        <v>28</v>
      </c>
      <c r="N2013" s="139" t="s">
        <v>27</v>
      </c>
      <c r="O2013" s="158">
        <v>44416</v>
      </c>
      <c r="P2013" s="146" t="s">
        <v>14899</v>
      </c>
      <c r="Q2013" s="157"/>
      <c r="R2013" s="146"/>
      <c r="S2013" s="139" t="s">
        <v>15968</v>
      </c>
      <c r="T2013" s="146"/>
      <c r="Z2013" s="130" t="str">
        <f t="shared" si="32"/>
        <v>20(16)陆西会</v>
      </c>
    </row>
    <row r="2014" ht="19.5" customHeight="1" spans="1:26">
      <c r="A2014" s="138">
        <v>2012</v>
      </c>
      <c r="B2014" s="138" t="s">
        <v>15972</v>
      </c>
      <c r="C2014" s="138" t="s">
        <v>21</v>
      </c>
      <c r="D2014" s="146" t="s">
        <v>492</v>
      </c>
      <c r="E2014" s="157" t="s">
        <v>15973</v>
      </c>
      <c r="F2014" s="157" t="s">
        <v>143</v>
      </c>
      <c r="G2014" s="146">
        <v>16</v>
      </c>
      <c r="H2014" s="138" t="s">
        <v>18814</v>
      </c>
      <c r="I2014" s="138" t="s">
        <v>15974</v>
      </c>
      <c r="J2014" s="146" t="s">
        <v>18815</v>
      </c>
      <c r="K2014" s="157" t="s">
        <v>27</v>
      </c>
      <c r="L2014" s="158">
        <v>44395</v>
      </c>
      <c r="M2014" s="157" t="s">
        <v>15975</v>
      </c>
      <c r="N2014" s="157" t="s">
        <v>30</v>
      </c>
      <c r="O2014" s="158"/>
      <c r="P2014" s="146"/>
      <c r="Q2014" s="157"/>
      <c r="R2014" s="146"/>
      <c r="S2014" s="139" t="s">
        <v>15972</v>
      </c>
      <c r="T2014" s="146"/>
      <c r="Z2014" s="130" t="str">
        <f t="shared" si="32"/>
        <v>20(16)罗春艳</v>
      </c>
    </row>
    <row r="2015" ht="19.5" customHeight="1" spans="1:26">
      <c r="A2015" s="138">
        <v>2013</v>
      </c>
      <c r="B2015" s="138" t="s">
        <v>15976</v>
      </c>
      <c r="C2015" s="138" t="s">
        <v>21</v>
      </c>
      <c r="D2015" s="146" t="s">
        <v>492</v>
      </c>
      <c r="E2015" s="157" t="s">
        <v>15977</v>
      </c>
      <c r="F2015" s="157" t="s">
        <v>143</v>
      </c>
      <c r="G2015" s="146">
        <v>16</v>
      </c>
      <c r="H2015" s="138" t="s">
        <v>18816</v>
      </c>
      <c r="I2015" s="138" t="s">
        <v>15979</v>
      </c>
      <c r="J2015" s="146" t="s">
        <v>18817</v>
      </c>
      <c r="K2015" s="157" t="s">
        <v>27</v>
      </c>
      <c r="L2015" s="158">
        <v>44395</v>
      </c>
      <c r="M2015" s="157" t="s">
        <v>6307</v>
      </c>
      <c r="N2015" s="157" t="s">
        <v>30</v>
      </c>
      <c r="O2015" s="158"/>
      <c r="P2015" s="157"/>
      <c r="Q2015" s="157"/>
      <c r="R2015" s="146"/>
      <c r="S2015" s="139" t="s">
        <v>15976</v>
      </c>
      <c r="T2015" s="146"/>
      <c r="Z2015" s="130" t="str">
        <f t="shared" si="32"/>
        <v>20(16)罗丽花</v>
      </c>
    </row>
    <row r="2016" ht="19.5" customHeight="1" spans="1:26">
      <c r="A2016" s="138">
        <v>2014</v>
      </c>
      <c r="B2016" s="138" t="s">
        <v>15980</v>
      </c>
      <c r="C2016" s="138" t="s">
        <v>21</v>
      </c>
      <c r="D2016" s="146" t="s">
        <v>492</v>
      </c>
      <c r="E2016" s="157" t="s">
        <v>15981</v>
      </c>
      <c r="F2016" s="157" t="s">
        <v>143</v>
      </c>
      <c r="G2016" s="146">
        <v>15</v>
      </c>
      <c r="H2016" s="138" t="s">
        <v>15982</v>
      </c>
      <c r="I2016" s="138" t="s">
        <v>15983</v>
      </c>
      <c r="J2016" s="146" t="s">
        <v>18818</v>
      </c>
      <c r="K2016" s="157" t="s">
        <v>27</v>
      </c>
      <c r="L2016" s="158">
        <v>44397</v>
      </c>
      <c r="M2016" s="157" t="s">
        <v>1273</v>
      </c>
      <c r="N2016" s="157" t="s">
        <v>30</v>
      </c>
      <c r="O2016" s="158"/>
      <c r="P2016" s="146"/>
      <c r="Q2016" s="157"/>
      <c r="R2016" s="146"/>
      <c r="S2016" s="139" t="s">
        <v>15980</v>
      </c>
      <c r="T2016" s="146"/>
      <c r="Z2016" s="130" t="str">
        <f t="shared" si="32"/>
        <v>20(16)蒙春梅</v>
      </c>
    </row>
    <row r="2017" ht="19.5" customHeight="1" spans="1:26">
      <c r="A2017" s="138">
        <v>2015</v>
      </c>
      <c r="B2017" s="138" t="s">
        <v>15997</v>
      </c>
      <c r="C2017" s="138" t="s">
        <v>21</v>
      </c>
      <c r="D2017" s="146" t="s">
        <v>492</v>
      </c>
      <c r="E2017" s="157" t="s">
        <v>15998</v>
      </c>
      <c r="F2017" s="157" t="s">
        <v>143</v>
      </c>
      <c r="G2017" s="146">
        <v>17</v>
      </c>
      <c r="H2017" s="138" t="s">
        <v>15999</v>
      </c>
      <c r="I2017" s="138" t="s">
        <v>16000</v>
      </c>
      <c r="J2017" s="146">
        <v>18377896439</v>
      </c>
      <c r="K2017" s="157" t="s">
        <v>27</v>
      </c>
      <c r="L2017" s="158">
        <v>44395</v>
      </c>
      <c r="M2017" s="157" t="s">
        <v>2747</v>
      </c>
      <c r="N2017" s="157" t="s">
        <v>30</v>
      </c>
      <c r="O2017" s="158"/>
      <c r="P2017" s="146"/>
      <c r="Q2017" s="157"/>
      <c r="R2017" s="146"/>
      <c r="S2017" s="139" t="s">
        <v>15997</v>
      </c>
      <c r="T2017" s="146"/>
      <c r="Z2017" s="130" t="str">
        <f t="shared" si="32"/>
        <v>20(16)蒙柳思</v>
      </c>
    </row>
    <row r="2018" ht="19.5" customHeight="1" spans="1:26">
      <c r="A2018" s="138">
        <v>2016</v>
      </c>
      <c r="B2018" s="138" t="s">
        <v>16005</v>
      </c>
      <c r="C2018" s="138" t="s">
        <v>21</v>
      </c>
      <c r="D2018" s="146" t="s">
        <v>492</v>
      </c>
      <c r="E2018" s="157" t="s">
        <v>16006</v>
      </c>
      <c r="F2018" s="157" t="s">
        <v>143</v>
      </c>
      <c r="G2018" s="146">
        <v>17</v>
      </c>
      <c r="H2018" s="138" t="s">
        <v>16007</v>
      </c>
      <c r="I2018" s="138" t="s">
        <v>16008</v>
      </c>
      <c r="J2018" s="146" t="s">
        <v>18819</v>
      </c>
      <c r="K2018" s="157" t="s">
        <v>27</v>
      </c>
      <c r="L2018" s="158">
        <v>44404</v>
      </c>
      <c r="M2018" s="157" t="s">
        <v>1288</v>
      </c>
      <c r="N2018" s="157" t="s">
        <v>30</v>
      </c>
      <c r="O2018" s="158"/>
      <c r="P2018" s="146"/>
      <c r="Q2018" s="157"/>
      <c r="R2018" s="146"/>
      <c r="S2018" s="139" t="s">
        <v>16005</v>
      </c>
      <c r="T2018" s="146"/>
      <c r="Z2018" s="130" t="str">
        <f t="shared" si="32"/>
        <v>20(16)蒙如意</v>
      </c>
    </row>
    <row r="2019" ht="19.5" customHeight="1" spans="1:26">
      <c r="A2019" s="138">
        <v>2017</v>
      </c>
      <c r="B2019" s="138" t="s">
        <v>16012</v>
      </c>
      <c r="C2019" s="138" t="s">
        <v>21</v>
      </c>
      <c r="D2019" s="146" t="s">
        <v>492</v>
      </c>
      <c r="E2019" s="157" t="s">
        <v>16013</v>
      </c>
      <c r="F2019" s="157" t="s">
        <v>24</v>
      </c>
      <c r="G2019" s="146">
        <v>17</v>
      </c>
      <c r="H2019" s="138" t="s">
        <v>16014</v>
      </c>
      <c r="I2019" s="138" t="s">
        <v>13680</v>
      </c>
      <c r="J2019" s="146" t="s">
        <v>18820</v>
      </c>
      <c r="K2019" s="157" t="s">
        <v>27</v>
      </c>
      <c r="L2019" s="158">
        <v>44396</v>
      </c>
      <c r="M2019" s="157" t="s">
        <v>133</v>
      </c>
      <c r="N2019" s="157" t="s">
        <v>30</v>
      </c>
      <c r="O2019" s="159"/>
      <c r="P2019" s="146"/>
      <c r="Q2019" s="157"/>
      <c r="R2019" s="157"/>
      <c r="S2019" s="139" t="s">
        <v>16012</v>
      </c>
      <c r="T2019" s="157"/>
      <c r="Z2019" s="130" t="str">
        <f t="shared" si="32"/>
        <v>20(16)蒙仕贵</v>
      </c>
    </row>
    <row r="2020" ht="19.5" customHeight="1" spans="1:26">
      <c r="A2020" s="138">
        <v>2018</v>
      </c>
      <c r="B2020" s="138" t="s">
        <v>16015</v>
      </c>
      <c r="C2020" s="138" t="s">
        <v>21</v>
      </c>
      <c r="D2020" s="146" t="s">
        <v>492</v>
      </c>
      <c r="E2020" s="157" t="s">
        <v>16016</v>
      </c>
      <c r="F2020" s="157" t="s">
        <v>143</v>
      </c>
      <c r="G2020" s="146">
        <v>16</v>
      </c>
      <c r="H2020" s="138" t="s">
        <v>16017</v>
      </c>
      <c r="I2020" s="138" t="s">
        <v>13429</v>
      </c>
      <c r="J2020" s="146" t="s">
        <v>18821</v>
      </c>
      <c r="K2020" s="157" t="s">
        <v>27</v>
      </c>
      <c r="L2020" s="158">
        <v>44395</v>
      </c>
      <c r="M2020" s="157" t="s">
        <v>1288</v>
      </c>
      <c r="N2020" s="157" t="s">
        <v>30</v>
      </c>
      <c r="O2020" s="158"/>
      <c r="P2020" s="146"/>
      <c r="Q2020" s="157"/>
      <c r="R2020" s="146"/>
      <c r="S2020" s="139" t="s">
        <v>16015</v>
      </c>
      <c r="T2020" s="146"/>
      <c r="Z2020" s="130" t="str">
        <f t="shared" si="32"/>
        <v>20(16)蒙卫灵</v>
      </c>
    </row>
    <row r="2021" ht="19.5" customHeight="1" spans="1:26">
      <c r="A2021" s="138">
        <v>2019</v>
      </c>
      <c r="B2021" s="138" t="s">
        <v>16018</v>
      </c>
      <c r="C2021" s="138" t="s">
        <v>21</v>
      </c>
      <c r="D2021" s="146" t="s">
        <v>492</v>
      </c>
      <c r="E2021" s="157" t="s">
        <v>16019</v>
      </c>
      <c r="F2021" s="157" t="s">
        <v>143</v>
      </c>
      <c r="G2021" s="146">
        <v>16</v>
      </c>
      <c r="H2021" s="138" t="s">
        <v>18822</v>
      </c>
      <c r="I2021" s="138" t="s">
        <v>16021</v>
      </c>
      <c r="J2021" s="146" t="s">
        <v>18823</v>
      </c>
      <c r="K2021" s="157" t="s">
        <v>27</v>
      </c>
      <c r="L2021" s="158">
        <v>44404</v>
      </c>
      <c r="M2021" s="157" t="s">
        <v>16022</v>
      </c>
      <c r="N2021" s="157" t="s">
        <v>30</v>
      </c>
      <c r="O2021" s="158"/>
      <c r="P2021" s="146"/>
      <c r="Q2021" s="157"/>
      <c r="R2021" s="146"/>
      <c r="S2021" s="139" t="s">
        <v>16018</v>
      </c>
      <c r="T2021" s="146"/>
      <c r="Z2021" s="130" t="str">
        <f t="shared" si="32"/>
        <v>20(16)蒙雪银</v>
      </c>
    </row>
    <row r="2022" ht="19.5" customHeight="1" spans="1:26">
      <c r="A2022" s="138">
        <v>2020</v>
      </c>
      <c r="B2022" s="138" t="s">
        <v>16023</v>
      </c>
      <c r="C2022" s="138" t="s">
        <v>21</v>
      </c>
      <c r="D2022" s="146" t="s">
        <v>492</v>
      </c>
      <c r="E2022" s="157" t="s">
        <v>16024</v>
      </c>
      <c r="F2022" s="157" t="s">
        <v>24</v>
      </c>
      <c r="G2022" s="146">
        <v>15</v>
      </c>
      <c r="H2022" s="138" t="s">
        <v>16025</v>
      </c>
      <c r="I2022" s="138" t="s">
        <v>16026</v>
      </c>
      <c r="J2022" s="146">
        <v>18977800427</v>
      </c>
      <c r="K2022" s="157" t="s">
        <v>27</v>
      </c>
      <c r="L2022" s="158">
        <v>44395</v>
      </c>
      <c r="M2022" s="157" t="s">
        <v>1288</v>
      </c>
      <c r="N2022" s="157" t="s">
        <v>30</v>
      </c>
      <c r="O2022" s="158"/>
      <c r="P2022" s="146"/>
      <c r="Q2022" s="157"/>
      <c r="R2022" s="146"/>
      <c r="S2022" s="139" t="s">
        <v>16023</v>
      </c>
      <c r="T2022" s="146"/>
      <c r="Z2022" s="130" t="str">
        <f t="shared" si="32"/>
        <v>20(16)蒙毅贵</v>
      </c>
    </row>
    <row r="2023" ht="19.5" customHeight="1" spans="1:26">
      <c r="A2023" s="138">
        <v>2021</v>
      </c>
      <c r="B2023" s="138" t="s">
        <v>16027</v>
      </c>
      <c r="C2023" s="138" t="s">
        <v>21</v>
      </c>
      <c r="D2023" s="146" t="s">
        <v>492</v>
      </c>
      <c r="E2023" s="157" t="s">
        <v>16028</v>
      </c>
      <c r="F2023" s="157" t="s">
        <v>143</v>
      </c>
      <c r="G2023" s="146">
        <v>16</v>
      </c>
      <c r="H2023" s="138" t="s">
        <v>16029</v>
      </c>
      <c r="I2023" s="138" t="s">
        <v>16030</v>
      </c>
      <c r="J2023" s="146" t="s">
        <v>18824</v>
      </c>
      <c r="K2023" s="157" t="s">
        <v>27</v>
      </c>
      <c r="L2023" s="158">
        <v>44403</v>
      </c>
      <c r="M2023" s="157" t="s">
        <v>1273</v>
      </c>
      <c r="N2023" s="157" t="s">
        <v>30</v>
      </c>
      <c r="O2023" s="158"/>
      <c r="P2023" s="146"/>
      <c r="Q2023" s="157"/>
      <c r="R2023" s="146"/>
      <c r="S2023" s="139" t="s">
        <v>16027</v>
      </c>
      <c r="T2023" s="146"/>
      <c r="Z2023" s="130" t="str">
        <f t="shared" si="32"/>
        <v>20(16)蒙英美</v>
      </c>
    </row>
    <row r="2024" ht="19.5" customHeight="1" spans="1:26">
      <c r="A2024" s="138">
        <v>2022</v>
      </c>
      <c r="B2024" s="138" t="s">
        <v>16031</v>
      </c>
      <c r="C2024" s="138" t="s">
        <v>21</v>
      </c>
      <c r="D2024" s="146" t="s">
        <v>492</v>
      </c>
      <c r="E2024" s="157" t="s">
        <v>16032</v>
      </c>
      <c r="F2024" s="157" t="s">
        <v>24</v>
      </c>
      <c r="G2024" s="146">
        <v>16</v>
      </c>
      <c r="H2024" s="138" t="s">
        <v>16033</v>
      </c>
      <c r="I2024" s="138" t="s">
        <v>16034</v>
      </c>
      <c r="J2024" s="146" t="s">
        <v>18825</v>
      </c>
      <c r="K2024" s="157" t="s">
        <v>27</v>
      </c>
      <c r="L2024" s="158">
        <v>44394</v>
      </c>
      <c r="M2024" s="146" t="s">
        <v>1347</v>
      </c>
      <c r="N2024" s="146" t="s">
        <v>27</v>
      </c>
      <c r="O2024" s="158">
        <v>44415</v>
      </c>
      <c r="P2024" s="146" t="s">
        <v>1347</v>
      </c>
      <c r="Q2024" s="157"/>
      <c r="R2024" s="146"/>
      <c r="S2024" s="139" t="s">
        <v>16031</v>
      </c>
      <c r="T2024" s="146"/>
      <c r="Z2024" s="130" t="str">
        <f t="shared" si="32"/>
        <v>20(16)潘艺云</v>
      </c>
    </row>
    <row r="2025" ht="19.5" customHeight="1" spans="1:26">
      <c r="A2025" s="138">
        <v>2023</v>
      </c>
      <c r="B2025" s="138" t="s">
        <v>16035</v>
      </c>
      <c r="C2025" s="138" t="s">
        <v>21</v>
      </c>
      <c r="D2025" s="146" t="s">
        <v>492</v>
      </c>
      <c r="E2025" s="146" t="s">
        <v>16036</v>
      </c>
      <c r="F2025" s="146" t="s">
        <v>24</v>
      </c>
      <c r="G2025" s="146">
        <v>17</v>
      </c>
      <c r="H2025" s="138" t="s">
        <v>16037</v>
      </c>
      <c r="I2025" s="138" t="s">
        <v>16038</v>
      </c>
      <c r="J2025" s="146">
        <v>18977894595</v>
      </c>
      <c r="K2025" s="146" t="s">
        <v>27</v>
      </c>
      <c r="L2025" s="158">
        <v>44406</v>
      </c>
      <c r="M2025" s="146" t="s">
        <v>16039</v>
      </c>
      <c r="N2025" s="146" t="s">
        <v>30</v>
      </c>
      <c r="O2025" s="158"/>
      <c r="P2025" s="146"/>
      <c r="Q2025" s="146"/>
      <c r="R2025" s="146"/>
      <c r="S2025" s="139" t="s">
        <v>16035</v>
      </c>
      <c r="T2025" s="146"/>
      <c r="Z2025" s="130" t="str">
        <f t="shared" si="32"/>
        <v>20(16)苏景涛</v>
      </c>
    </row>
    <row r="2026" ht="19.5" customHeight="1" spans="1:26">
      <c r="A2026" s="138">
        <v>2024</v>
      </c>
      <c r="B2026" s="138" t="s">
        <v>16040</v>
      </c>
      <c r="C2026" s="138" t="s">
        <v>21</v>
      </c>
      <c r="D2026" s="146" t="s">
        <v>492</v>
      </c>
      <c r="E2026" s="157" t="s">
        <v>16041</v>
      </c>
      <c r="F2026" s="157" t="s">
        <v>143</v>
      </c>
      <c r="G2026" s="146">
        <v>16</v>
      </c>
      <c r="H2026" s="138" t="s">
        <v>18826</v>
      </c>
      <c r="I2026" s="138" t="s">
        <v>16042</v>
      </c>
      <c r="J2026" s="146">
        <v>15907782074</v>
      </c>
      <c r="K2026" s="157" t="s">
        <v>27</v>
      </c>
      <c r="L2026" s="158">
        <v>44396</v>
      </c>
      <c r="M2026" s="157" t="s">
        <v>98</v>
      </c>
      <c r="N2026" s="157" t="s">
        <v>30</v>
      </c>
      <c r="O2026" s="158"/>
      <c r="P2026" s="146"/>
      <c r="Q2026" s="157"/>
      <c r="R2026" s="146"/>
      <c r="S2026" s="139" t="s">
        <v>16040</v>
      </c>
      <c r="T2026" s="146"/>
      <c r="Z2026" s="130" t="str">
        <f t="shared" si="32"/>
        <v>20(16)苏静</v>
      </c>
    </row>
    <row r="2027" ht="19.5" customHeight="1" spans="1:26">
      <c r="A2027" s="138">
        <v>2025</v>
      </c>
      <c r="B2027" s="138" t="s">
        <v>16043</v>
      </c>
      <c r="C2027" s="138" t="s">
        <v>21</v>
      </c>
      <c r="D2027" s="146" t="s">
        <v>492</v>
      </c>
      <c r="E2027" s="157" t="s">
        <v>16044</v>
      </c>
      <c r="F2027" s="157" t="s">
        <v>143</v>
      </c>
      <c r="G2027" s="146">
        <v>16</v>
      </c>
      <c r="H2027" s="138" t="s">
        <v>16045</v>
      </c>
      <c r="I2027" s="138" t="s">
        <v>1405</v>
      </c>
      <c r="J2027" s="146" t="s">
        <v>18827</v>
      </c>
      <c r="K2027" s="157" t="s">
        <v>27</v>
      </c>
      <c r="L2027" s="158">
        <v>44396</v>
      </c>
      <c r="M2027" s="157" t="s">
        <v>1303</v>
      </c>
      <c r="N2027" s="157" t="s">
        <v>30</v>
      </c>
      <c r="O2027" s="158"/>
      <c r="P2027" s="146"/>
      <c r="Q2027" s="157"/>
      <c r="R2027" s="146"/>
      <c r="S2027" s="139" t="s">
        <v>16043</v>
      </c>
      <c r="T2027" s="146"/>
      <c r="Z2027" s="130" t="str">
        <f t="shared" si="32"/>
        <v>20(16)覃冰冰</v>
      </c>
    </row>
    <row r="2028" ht="19.5" customHeight="1" spans="1:26">
      <c r="A2028" s="138">
        <v>2026</v>
      </c>
      <c r="B2028" s="138" t="s">
        <v>16046</v>
      </c>
      <c r="C2028" s="138" t="s">
        <v>21</v>
      </c>
      <c r="D2028" s="146" t="s">
        <v>492</v>
      </c>
      <c r="E2028" s="157" t="s">
        <v>16047</v>
      </c>
      <c r="F2028" s="157" t="s">
        <v>24</v>
      </c>
      <c r="G2028" s="146">
        <v>17</v>
      </c>
      <c r="H2028" s="138" t="s">
        <v>18828</v>
      </c>
      <c r="I2028" s="138" t="s">
        <v>16049</v>
      </c>
      <c r="J2028" s="146" t="s">
        <v>18829</v>
      </c>
      <c r="K2028" s="157" t="s">
        <v>27</v>
      </c>
      <c r="L2028" s="158">
        <v>44396</v>
      </c>
      <c r="M2028" s="157" t="s">
        <v>139</v>
      </c>
      <c r="N2028" s="157" t="s">
        <v>30</v>
      </c>
      <c r="O2028" s="158"/>
      <c r="P2028" s="157"/>
      <c r="Q2028" s="157"/>
      <c r="R2028" s="146"/>
      <c r="S2028" s="139" t="s">
        <v>16046</v>
      </c>
      <c r="T2028" s="146"/>
      <c r="Z2028" s="130" t="str">
        <f t="shared" si="32"/>
        <v>20(16)覃虹源</v>
      </c>
    </row>
    <row r="2029" ht="19.5" customHeight="1" spans="1:26">
      <c r="A2029" s="138">
        <v>2027</v>
      </c>
      <c r="B2029" s="138" t="s">
        <v>16050</v>
      </c>
      <c r="C2029" s="138" t="s">
        <v>21</v>
      </c>
      <c r="D2029" s="146" t="s">
        <v>492</v>
      </c>
      <c r="E2029" s="157" t="s">
        <v>16051</v>
      </c>
      <c r="F2029" s="157" t="s">
        <v>143</v>
      </c>
      <c r="G2029" s="146">
        <v>16</v>
      </c>
      <c r="H2029" s="138" t="s">
        <v>18830</v>
      </c>
      <c r="I2029" s="138" t="s">
        <v>16053</v>
      </c>
      <c r="J2029" s="146" t="s">
        <v>18831</v>
      </c>
      <c r="K2029" s="157" t="s">
        <v>27</v>
      </c>
      <c r="L2029" s="158">
        <v>44396</v>
      </c>
      <c r="M2029" s="157" t="s">
        <v>139</v>
      </c>
      <c r="N2029" s="157" t="s">
        <v>30</v>
      </c>
      <c r="O2029" s="158"/>
      <c r="P2029" s="157"/>
      <c r="Q2029" s="157"/>
      <c r="R2029" s="146"/>
      <c r="S2029" s="139" t="s">
        <v>16050</v>
      </c>
      <c r="T2029" s="146"/>
      <c r="Z2029" s="130" t="str">
        <f t="shared" si="32"/>
        <v>20(16)覃慧爱</v>
      </c>
    </row>
    <row r="2030" ht="19.5" customHeight="1" spans="1:26">
      <c r="A2030" s="138">
        <v>2028</v>
      </c>
      <c r="B2030" s="138" t="s">
        <v>16054</v>
      </c>
      <c r="C2030" s="138" t="s">
        <v>21</v>
      </c>
      <c r="D2030" s="183" t="s">
        <v>492</v>
      </c>
      <c r="E2030" s="183" t="s">
        <v>16055</v>
      </c>
      <c r="F2030" s="183" t="s">
        <v>143</v>
      </c>
      <c r="G2030" s="183">
        <v>17</v>
      </c>
      <c r="H2030" s="183" t="s">
        <v>18832</v>
      </c>
      <c r="I2030" s="183" t="s">
        <v>950</v>
      </c>
      <c r="J2030" s="183" t="s">
        <v>18833</v>
      </c>
      <c r="K2030" s="183" t="s">
        <v>27</v>
      </c>
      <c r="L2030" s="159">
        <v>44396</v>
      </c>
      <c r="M2030" s="183" t="s">
        <v>98</v>
      </c>
      <c r="N2030" s="183" t="s">
        <v>30</v>
      </c>
      <c r="O2030" s="159"/>
      <c r="P2030" s="183"/>
      <c r="Q2030" s="183"/>
      <c r="R2030" s="183"/>
      <c r="S2030" s="139" t="s">
        <v>16054</v>
      </c>
      <c r="T2030" s="183"/>
      <c r="Z2030" s="130" t="str">
        <f t="shared" si="32"/>
        <v>20(16)覃婕</v>
      </c>
    </row>
    <row r="2031" ht="19.5" customHeight="1" spans="1:26">
      <c r="A2031" s="138">
        <v>2029</v>
      </c>
      <c r="B2031" s="138" t="s">
        <v>16056</v>
      </c>
      <c r="C2031" s="138" t="s">
        <v>21</v>
      </c>
      <c r="D2031" s="183" t="s">
        <v>492</v>
      </c>
      <c r="E2031" s="183" t="s">
        <v>16057</v>
      </c>
      <c r="F2031" s="183" t="s">
        <v>143</v>
      </c>
      <c r="G2031" s="183">
        <v>16</v>
      </c>
      <c r="H2031" s="183" t="s">
        <v>16058</v>
      </c>
      <c r="I2031" s="183" t="s">
        <v>16059</v>
      </c>
      <c r="J2031" s="183" t="s">
        <v>18834</v>
      </c>
      <c r="K2031" s="183" t="s">
        <v>27</v>
      </c>
      <c r="L2031" s="159">
        <v>44395</v>
      </c>
      <c r="M2031" s="183" t="s">
        <v>1288</v>
      </c>
      <c r="N2031" s="139" t="s">
        <v>27</v>
      </c>
      <c r="O2031" s="159">
        <v>44416</v>
      </c>
      <c r="P2031" s="183" t="s">
        <v>1288</v>
      </c>
      <c r="Q2031" s="183"/>
      <c r="R2031" s="183"/>
      <c r="S2031" s="139" t="s">
        <v>16056</v>
      </c>
      <c r="T2031" s="183"/>
      <c r="Z2031" s="130" t="str">
        <f t="shared" si="32"/>
        <v>20(16)覃柳蓓</v>
      </c>
    </row>
    <row r="2032" ht="19.5" customHeight="1" spans="1:26">
      <c r="A2032" s="138">
        <v>2030</v>
      </c>
      <c r="B2032" s="138" t="s">
        <v>16060</v>
      </c>
      <c r="C2032" s="138" t="s">
        <v>21</v>
      </c>
      <c r="D2032" s="183" t="s">
        <v>492</v>
      </c>
      <c r="E2032" s="183" t="s">
        <v>16061</v>
      </c>
      <c r="F2032" s="183" t="s">
        <v>24</v>
      </c>
      <c r="G2032" s="183">
        <v>16</v>
      </c>
      <c r="H2032" s="183" t="s">
        <v>18835</v>
      </c>
      <c r="I2032" s="183" t="s">
        <v>16063</v>
      </c>
      <c r="J2032" s="183" t="s">
        <v>18836</v>
      </c>
      <c r="K2032" s="183" t="s">
        <v>27</v>
      </c>
      <c r="L2032" s="159">
        <v>44395</v>
      </c>
      <c r="M2032" s="183" t="s">
        <v>28</v>
      </c>
      <c r="N2032" s="183" t="s">
        <v>30</v>
      </c>
      <c r="O2032" s="159"/>
      <c r="P2032" s="183"/>
      <c r="Q2032" s="183"/>
      <c r="R2032" s="183"/>
      <c r="S2032" s="139" t="s">
        <v>16060</v>
      </c>
      <c r="T2032" s="183"/>
      <c r="Z2032" s="130" t="str">
        <f t="shared" si="32"/>
        <v>20(16)覃伟嘉</v>
      </c>
    </row>
    <row r="2033" ht="19.5" customHeight="1" spans="1:26">
      <c r="A2033" s="138">
        <v>2031</v>
      </c>
      <c r="B2033" s="138" t="s">
        <v>16064</v>
      </c>
      <c r="C2033" s="138" t="s">
        <v>21</v>
      </c>
      <c r="D2033" s="183" t="s">
        <v>492</v>
      </c>
      <c r="E2033" s="183" t="s">
        <v>16065</v>
      </c>
      <c r="F2033" s="183" t="s">
        <v>24</v>
      </c>
      <c r="G2033" s="183">
        <v>17</v>
      </c>
      <c r="H2033" s="183" t="s">
        <v>18837</v>
      </c>
      <c r="I2033" s="183" t="s">
        <v>16067</v>
      </c>
      <c r="J2033" s="183" t="s">
        <v>18838</v>
      </c>
      <c r="K2033" s="183" t="s">
        <v>27</v>
      </c>
      <c r="L2033" s="159">
        <v>44394</v>
      </c>
      <c r="M2033" s="183" t="s">
        <v>28</v>
      </c>
      <c r="N2033" s="183" t="s">
        <v>30</v>
      </c>
      <c r="O2033" s="159"/>
      <c r="P2033" s="183"/>
      <c r="Q2033" s="183"/>
      <c r="R2033" s="183"/>
      <c r="S2033" s="139" t="s">
        <v>16064</v>
      </c>
      <c r="T2033" s="183"/>
      <c r="Z2033" s="130" t="str">
        <f t="shared" si="32"/>
        <v>20(16)覃向杰</v>
      </c>
    </row>
    <row r="2034" ht="19.5" customHeight="1" spans="1:26">
      <c r="A2034" s="138">
        <v>2032</v>
      </c>
      <c r="B2034" s="138" t="s">
        <v>16068</v>
      </c>
      <c r="C2034" s="138" t="s">
        <v>21</v>
      </c>
      <c r="D2034" s="183" t="s">
        <v>492</v>
      </c>
      <c r="E2034" s="183" t="s">
        <v>16069</v>
      </c>
      <c r="F2034" s="183" t="s">
        <v>143</v>
      </c>
      <c r="G2034" s="183">
        <v>16</v>
      </c>
      <c r="H2034" s="183" t="s">
        <v>14363</v>
      </c>
      <c r="I2034" s="183" t="s">
        <v>16070</v>
      </c>
      <c r="J2034" s="183" t="s">
        <v>18839</v>
      </c>
      <c r="K2034" s="183" t="s">
        <v>27</v>
      </c>
      <c r="L2034" s="159">
        <v>44396</v>
      </c>
      <c r="M2034" s="183" t="s">
        <v>68</v>
      </c>
      <c r="N2034" s="183" t="s">
        <v>30</v>
      </c>
      <c r="O2034" s="159"/>
      <c r="P2034" s="183"/>
      <c r="Q2034" s="183"/>
      <c r="R2034" s="183"/>
      <c r="S2034" s="139" t="s">
        <v>16068</v>
      </c>
      <c r="T2034" s="183"/>
      <c r="Z2034" s="130" t="str">
        <f t="shared" si="32"/>
        <v>20(16)谭爱韵</v>
      </c>
    </row>
    <row r="2035" ht="19.5" customHeight="1" spans="1:26">
      <c r="A2035" s="138">
        <v>2033</v>
      </c>
      <c r="B2035" s="138" t="s">
        <v>16071</v>
      </c>
      <c r="C2035" s="138" t="s">
        <v>21</v>
      </c>
      <c r="D2035" s="183" t="s">
        <v>492</v>
      </c>
      <c r="E2035" s="183" t="s">
        <v>16072</v>
      </c>
      <c r="F2035" s="183" t="s">
        <v>143</v>
      </c>
      <c r="G2035" s="183">
        <v>16</v>
      </c>
      <c r="H2035" s="183" t="s">
        <v>16073</v>
      </c>
      <c r="I2035" s="183" t="s">
        <v>16074</v>
      </c>
      <c r="J2035" s="183">
        <v>19978820824</v>
      </c>
      <c r="K2035" s="183" t="s">
        <v>27</v>
      </c>
      <c r="L2035" s="159">
        <v>44395</v>
      </c>
      <c r="M2035" s="183" t="s">
        <v>8491</v>
      </c>
      <c r="N2035" s="183" t="s">
        <v>30</v>
      </c>
      <c r="O2035" s="159"/>
      <c r="P2035" s="183"/>
      <c r="Q2035" s="183"/>
      <c r="R2035" s="183"/>
      <c r="S2035" s="139" t="s">
        <v>16071</v>
      </c>
      <c r="T2035" s="183"/>
      <c r="Z2035" s="130" t="str">
        <f t="shared" si="32"/>
        <v>20(16)唐春柳</v>
      </c>
    </row>
    <row r="2036" ht="19.5" customHeight="1" spans="1:26">
      <c r="A2036" s="138">
        <v>2034</v>
      </c>
      <c r="B2036" s="138" t="s">
        <v>16075</v>
      </c>
      <c r="C2036" s="138" t="s">
        <v>21</v>
      </c>
      <c r="D2036" s="183" t="s">
        <v>492</v>
      </c>
      <c r="E2036" s="183" t="s">
        <v>16076</v>
      </c>
      <c r="F2036" s="183" t="s">
        <v>143</v>
      </c>
      <c r="G2036" s="183">
        <v>16</v>
      </c>
      <c r="H2036" s="183" t="s">
        <v>1306</v>
      </c>
      <c r="I2036" s="183" t="s">
        <v>16077</v>
      </c>
      <c r="J2036" s="183">
        <v>19907789843</v>
      </c>
      <c r="K2036" s="183" t="s">
        <v>27</v>
      </c>
      <c r="L2036" s="159">
        <v>44403</v>
      </c>
      <c r="M2036" s="183" t="s">
        <v>1273</v>
      </c>
      <c r="N2036" s="183" t="s">
        <v>30</v>
      </c>
      <c r="O2036" s="159"/>
      <c r="P2036" s="183"/>
      <c r="Q2036" s="183"/>
      <c r="R2036" s="183"/>
      <c r="S2036" s="139" t="s">
        <v>16075</v>
      </c>
      <c r="T2036" s="183"/>
      <c r="Z2036" s="130" t="str">
        <f t="shared" si="32"/>
        <v>20(16)唐燕</v>
      </c>
    </row>
    <row r="2037" ht="19.5" customHeight="1" spans="1:26">
      <c r="A2037" s="138">
        <v>2035</v>
      </c>
      <c r="B2037" s="138" t="s">
        <v>16080</v>
      </c>
      <c r="C2037" s="138" t="s">
        <v>21</v>
      </c>
      <c r="D2037" s="183" t="s">
        <v>492</v>
      </c>
      <c r="E2037" s="183" t="s">
        <v>16081</v>
      </c>
      <c r="F2037" s="183" t="s">
        <v>24</v>
      </c>
      <c r="G2037" s="183">
        <v>16</v>
      </c>
      <c r="H2037" s="183" t="s">
        <v>16082</v>
      </c>
      <c r="I2037" s="183" t="s">
        <v>16083</v>
      </c>
      <c r="J2037" s="183">
        <v>13907884750</v>
      </c>
      <c r="K2037" s="183" t="s">
        <v>27</v>
      </c>
      <c r="L2037" s="159">
        <v>44394</v>
      </c>
      <c r="M2037" s="183" t="s">
        <v>28</v>
      </c>
      <c r="N2037" s="183" t="s">
        <v>30</v>
      </c>
      <c r="O2037" s="159"/>
      <c r="P2037" s="183"/>
      <c r="Q2037" s="183"/>
      <c r="R2037" s="183"/>
      <c r="S2037" s="139" t="s">
        <v>16080</v>
      </c>
      <c r="T2037" s="183"/>
      <c r="Z2037" s="130" t="str">
        <f t="shared" si="32"/>
        <v>20(16)韦标澳</v>
      </c>
    </row>
    <row r="2038" ht="19.5" customHeight="1" spans="1:26">
      <c r="A2038" s="138">
        <v>2036</v>
      </c>
      <c r="B2038" s="138" t="s">
        <v>16088</v>
      </c>
      <c r="C2038" s="138" t="s">
        <v>21</v>
      </c>
      <c r="D2038" s="183" t="s">
        <v>492</v>
      </c>
      <c r="E2038" s="183" t="s">
        <v>16089</v>
      </c>
      <c r="F2038" s="183" t="s">
        <v>143</v>
      </c>
      <c r="G2038" s="183">
        <v>15</v>
      </c>
      <c r="H2038" s="183" t="s">
        <v>16090</v>
      </c>
      <c r="I2038" s="183" t="s">
        <v>16091</v>
      </c>
      <c r="J2038" s="183">
        <v>15177883980</v>
      </c>
      <c r="K2038" s="183" t="s">
        <v>27</v>
      </c>
      <c r="L2038" s="159">
        <v>44396</v>
      </c>
      <c r="M2038" s="183" t="s">
        <v>1347</v>
      </c>
      <c r="N2038" s="183" t="s">
        <v>30</v>
      </c>
      <c r="O2038" s="159"/>
      <c r="P2038" s="183"/>
      <c r="Q2038" s="183"/>
      <c r="R2038" s="183"/>
      <c r="S2038" s="139" t="s">
        <v>16088</v>
      </c>
      <c r="T2038" s="183"/>
      <c r="Z2038" s="130" t="str">
        <f t="shared" si="32"/>
        <v>20(16)韦春春</v>
      </c>
    </row>
    <row r="2039" ht="19.5" customHeight="1" spans="1:26">
      <c r="A2039" s="138">
        <v>2037</v>
      </c>
      <c r="B2039" s="138" t="s">
        <v>16095</v>
      </c>
      <c r="C2039" s="138" t="s">
        <v>21</v>
      </c>
      <c r="D2039" s="183" t="s">
        <v>492</v>
      </c>
      <c r="E2039" s="183" t="s">
        <v>16096</v>
      </c>
      <c r="F2039" s="183" t="s">
        <v>143</v>
      </c>
      <c r="G2039" s="183">
        <v>16</v>
      </c>
      <c r="H2039" s="183" t="s">
        <v>18163</v>
      </c>
      <c r="I2039" s="183" t="s">
        <v>16097</v>
      </c>
      <c r="J2039" s="183" t="s">
        <v>18840</v>
      </c>
      <c r="K2039" s="183" t="s">
        <v>27</v>
      </c>
      <c r="L2039" s="159">
        <v>44397</v>
      </c>
      <c r="M2039" s="183" t="s">
        <v>28</v>
      </c>
      <c r="N2039" s="183" t="s">
        <v>30</v>
      </c>
      <c r="O2039" s="159"/>
      <c r="P2039" s="183"/>
      <c r="Q2039" s="183"/>
      <c r="R2039" s="183"/>
      <c r="S2039" s="139" t="s">
        <v>16095</v>
      </c>
      <c r="T2039" s="183"/>
      <c r="Z2039" s="130" t="str">
        <f t="shared" si="32"/>
        <v>20(16)韦冬琴</v>
      </c>
    </row>
    <row r="2040" ht="19.5" customHeight="1" spans="1:26">
      <c r="A2040" s="138">
        <v>2038</v>
      </c>
      <c r="B2040" s="138" t="s">
        <v>16098</v>
      </c>
      <c r="C2040" s="138" t="s">
        <v>21</v>
      </c>
      <c r="D2040" s="183" t="s">
        <v>492</v>
      </c>
      <c r="E2040" s="183" t="s">
        <v>16099</v>
      </c>
      <c r="F2040" s="183" t="s">
        <v>143</v>
      </c>
      <c r="G2040" s="183">
        <v>16</v>
      </c>
      <c r="H2040" s="183" t="s">
        <v>18841</v>
      </c>
      <c r="I2040" s="183" t="s">
        <v>16100</v>
      </c>
      <c r="J2040" s="183">
        <v>19977818742</v>
      </c>
      <c r="K2040" s="183" t="s">
        <v>27</v>
      </c>
      <c r="L2040" s="159">
        <v>44396</v>
      </c>
      <c r="M2040" s="183" t="s">
        <v>6307</v>
      </c>
      <c r="N2040" s="183" t="s">
        <v>30</v>
      </c>
      <c r="O2040" s="159"/>
      <c r="P2040" s="183"/>
      <c r="Q2040" s="183"/>
      <c r="R2040" s="183"/>
      <c r="S2040" s="139" t="s">
        <v>16098</v>
      </c>
      <c r="T2040" s="183"/>
      <c r="Z2040" s="130" t="str">
        <f t="shared" si="32"/>
        <v>20(16)韦飞近</v>
      </c>
    </row>
    <row r="2041" ht="19.5" customHeight="1" spans="1:26">
      <c r="A2041" s="138">
        <v>2039</v>
      </c>
      <c r="B2041" s="138" t="s">
        <v>16101</v>
      </c>
      <c r="C2041" s="138" t="s">
        <v>21</v>
      </c>
      <c r="D2041" s="183" t="s">
        <v>492</v>
      </c>
      <c r="E2041" s="183" t="s">
        <v>16102</v>
      </c>
      <c r="F2041" s="183" t="s">
        <v>143</v>
      </c>
      <c r="G2041" s="183">
        <v>17</v>
      </c>
      <c r="H2041" s="183" t="s">
        <v>18842</v>
      </c>
      <c r="I2041" s="183" t="s">
        <v>16104</v>
      </c>
      <c r="J2041" s="183">
        <v>18276682088</v>
      </c>
      <c r="K2041" s="183" t="s">
        <v>27</v>
      </c>
      <c r="L2041" s="159">
        <v>44394</v>
      </c>
      <c r="M2041" s="183" t="s">
        <v>28</v>
      </c>
      <c r="N2041" s="139" t="s">
        <v>30</v>
      </c>
      <c r="O2041" s="159"/>
      <c r="P2041" s="183"/>
      <c r="Q2041" s="183"/>
      <c r="R2041" s="183"/>
      <c r="S2041" s="139" t="s">
        <v>16101</v>
      </c>
      <c r="T2041" s="183"/>
      <c r="Z2041" s="130" t="str">
        <f t="shared" si="32"/>
        <v>20(16)韦飞杨</v>
      </c>
    </row>
    <row r="2042" ht="19.5" customHeight="1" spans="1:26">
      <c r="A2042" s="138">
        <v>2040</v>
      </c>
      <c r="B2042" s="138" t="s">
        <v>16105</v>
      </c>
      <c r="C2042" s="138" t="s">
        <v>21</v>
      </c>
      <c r="D2042" s="183" t="s">
        <v>492</v>
      </c>
      <c r="E2042" s="183" t="s">
        <v>9062</v>
      </c>
      <c r="F2042" s="183" t="s">
        <v>24</v>
      </c>
      <c r="G2042" s="183">
        <v>16</v>
      </c>
      <c r="H2042" s="183" t="s">
        <v>18843</v>
      </c>
      <c r="I2042" s="183" t="s">
        <v>16107</v>
      </c>
      <c r="J2042" s="183" t="s">
        <v>18844</v>
      </c>
      <c r="K2042" s="183" t="s">
        <v>27</v>
      </c>
      <c r="L2042" s="159">
        <v>44400</v>
      </c>
      <c r="M2042" s="183" t="s">
        <v>28</v>
      </c>
      <c r="N2042" s="183" t="s">
        <v>30</v>
      </c>
      <c r="O2042" s="159"/>
      <c r="P2042" s="183"/>
      <c r="Q2042" s="183"/>
      <c r="R2042" s="183"/>
      <c r="S2042" s="139" t="s">
        <v>16105</v>
      </c>
      <c r="T2042" s="183"/>
      <c r="Z2042" s="130" t="str">
        <f t="shared" si="32"/>
        <v>20(16)韦福宝</v>
      </c>
    </row>
    <row r="2043" ht="19.5" customHeight="1" spans="1:26">
      <c r="A2043" s="138">
        <v>2041</v>
      </c>
      <c r="B2043" s="138" t="s">
        <v>16108</v>
      </c>
      <c r="C2043" s="138" t="s">
        <v>21</v>
      </c>
      <c r="D2043" s="183" t="s">
        <v>492</v>
      </c>
      <c r="E2043" s="183" t="s">
        <v>16109</v>
      </c>
      <c r="F2043" s="183" t="s">
        <v>143</v>
      </c>
      <c r="G2043" s="183">
        <v>16</v>
      </c>
      <c r="H2043" s="183" t="s">
        <v>18845</v>
      </c>
      <c r="I2043" s="183" t="s">
        <v>16111</v>
      </c>
      <c r="J2043" s="183" t="s">
        <v>18846</v>
      </c>
      <c r="K2043" s="183" t="s">
        <v>27</v>
      </c>
      <c r="L2043" s="159">
        <v>44394</v>
      </c>
      <c r="M2043" s="183" t="s">
        <v>28</v>
      </c>
      <c r="N2043" s="139" t="s">
        <v>27</v>
      </c>
      <c r="O2043" s="159">
        <v>44415</v>
      </c>
      <c r="P2043" s="183" t="s">
        <v>16112</v>
      </c>
      <c r="Q2043" s="183" t="s">
        <v>30</v>
      </c>
      <c r="R2043" s="183"/>
      <c r="S2043" s="139" t="s">
        <v>16108</v>
      </c>
      <c r="T2043" s="183"/>
      <c r="Z2043" s="130" t="str">
        <f t="shared" si="32"/>
        <v>20(16)韦金葵</v>
      </c>
    </row>
    <row r="2044" ht="19.5" customHeight="1" spans="1:26">
      <c r="A2044" s="138">
        <v>2042</v>
      </c>
      <c r="B2044" s="138" t="s">
        <v>16113</v>
      </c>
      <c r="C2044" s="138" t="s">
        <v>21</v>
      </c>
      <c r="D2044" s="183" t="s">
        <v>492</v>
      </c>
      <c r="E2044" s="183" t="s">
        <v>1852</v>
      </c>
      <c r="F2044" s="183" t="s">
        <v>24</v>
      </c>
      <c r="G2044" s="183">
        <v>15</v>
      </c>
      <c r="H2044" s="183" t="s">
        <v>18847</v>
      </c>
      <c r="I2044" s="183" t="s">
        <v>16115</v>
      </c>
      <c r="J2044" s="183">
        <v>17776589397</v>
      </c>
      <c r="K2044" s="183" t="s">
        <v>27</v>
      </c>
      <c r="L2044" s="159">
        <v>44398</v>
      </c>
      <c r="M2044" s="183" t="s">
        <v>28</v>
      </c>
      <c r="N2044" s="183" t="s">
        <v>30</v>
      </c>
      <c r="O2044" s="159"/>
      <c r="P2044" s="183"/>
      <c r="Q2044" s="183"/>
      <c r="R2044" s="183"/>
      <c r="S2044" s="139" t="s">
        <v>16113</v>
      </c>
      <c r="T2044" s="183"/>
      <c r="Z2044" s="130" t="str">
        <f t="shared" si="32"/>
        <v>20(16)韦俊</v>
      </c>
    </row>
    <row r="2045" ht="19.5" customHeight="1" spans="1:26">
      <c r="A2045" s="138">
        <v>2043</v>
      </c>
      <c r="B2045" s="138" t="s">
        <v>16116</v>
      </c>
      <c r="C2045" s="138" t="s">
        <v>21</v>
      </c>
      <c r="D2045" s="183" t="s">
        <v>492</v>
      </c>
      <c r="E2045" s="183" t="s">
        <v>16117</v>
      </c>
      <c r="F2045" s="183" t="s">
        <v>24</v>
      </c>
      <c r="G2045" s="183">
        <v>17</v>
      </c>
      <c r="H2045" s="183" t="s">
        <v>18848</v>
      </c>
      <c r="I2045" s="183" t="s">
        <v>16119</v>
      </c>
      <c r="J2045" s="183" t="s">
        <v>18849</v>
      </c>
      <c r="K2045" s="183" t="s">
        <v>27</v>
      </c>
      <c r="L2045" s="159">
        <v>44400</v>
      </c>
      <c r="M2045" s="183" t="s">
        <v>28</v>
      </c>
      <c r="N2045" s="183" t="s">
        <v>30</v>
      </c>
      <c r="O2045" s="159"/>
      <c r="P2045" s="183"/>
      <c r="Q2045" s="183"/>
      <c r="R2045" s="183"/>
      <c r="S2045" s="139" t="s">
        <v>16116</v>
      </c>
      <c r="T2045" s="183"/>
      <c r="Z2045" s="130" t="str">
        <f t="shared" si="32"/>
        <v>20(16)韦俊宏</v>
      </c>
    </row>
    <row r="2046" ht="19.5" customHeight="1" spans="1:26">
      <c r="A2046" s="138">
        <v>2044</v>
      </c>
      <c r="B2046" s="138" t="s">
        <v>16120</v>
      </c>
      <c r="C2046" s="138" t="s">
        <v>21</v>
      </c>
      <c r="D2046" s="183" t="s">
        <v>492</v>
      </c>
      <c r="E2046" s="183" t="s">
        <v>16121</v>
      </c>
      <c r="F2046" s="183" t="s">
        <v>24</v>
      </c>
      <c r="G2046" s="183">
        <v>16</v>
      </c>
      <c r="H2046" s="183" t="s">
        <v>16122</v>
      </c>
      <c r="I2046" s="183" t="s">
        <v>16123</v>
      </c>
      <c r="J2046" s="183" t="s">
        <v>18850</v>
      </c>
      <c r="K2046" s="183" t="s">
        <v>27</v>
      </c>
      <c r="L2046" s="159">
        <v>44396</v>
      </c>
      <c r="M2046" s="183" t="s">
        <v>4424</v>
      </c>
      <c r="N2046" s="183" t="s">
        <v>30</v>
      </c>
      <c r="O2046" s="159"/>
      <c r="P2046" s="183"/>
      <c r="Q2046" s="183"/>
      <c r="R2046" s="183"/>
      <c r="S2046" s="139" t="s">
        <v>16120</v>
      </c>
      <c r="T2046" s="183"/>
      <c r="Z2046" s="130" t="str">
        <f t="shared" si="32"/>
        <v>20(16)韦堃</v>
      </c>
    </row>
    <row r="2047" ht="19.5" customHeight="1" spans="1:26">
      <c r="A2047" s="138">
        <v>2045</v>
      </c>
      <c r="B2047" s="138" t="s">
        <v>16124</v>
      </c>
      <c r="C2047" s="138" t="s">
        <v>21</v>
      </c>
      <c r="D2047" s="183" t="s">
        <v>492</v>
      </c>
      <c r="E2047" s="183" t="s">
        <v>14872</v>
      </c>
      <c r="F2047" s="183" t="s">
        <v>143</v>
      </c>
      <c r="G2047" s="183">
        <v>17</v>
      </c>
      <c r="H2047" s="183" t="s">
        <v>18851</v>
      </c>
      <c r="I2047" s="183" t="s">
        <v>16126</v>
      </c>
      <c r="J2047" s="183" t="s">
        <v>18852</v>
      </c>
      <c r="K2047" s="183" t="s">
        <v>27</v>
      </c>
      <c r="L2047" s="159">
        <v>44394</v>
      </c>
      <c r="M2047" s="183" t="s">
        <v>28</v>
      </c>
      <c r="N2047" s="183" t="s">
        <v>30</v>
      </c>
      <c r="O2047" s="159"/>
      <c r="P2047" s="183"/>
      <c r="Q2047" s="183"/>
      <c r="R2047" s="183"/>
      <c r="S2047" s="139" t="s">
        <v>16124</v>
      </c>
      <c r="T2047" s="183"/>
      <c r="Z2047" s="130" t="str">
        <f t="shared" si="32"/>
        <v>20(16)韦丽花</v>
      </c>
    </row>
    <row r="2048" ht="19.5" customHeight="1" spans="1:26">
      <c r="A2048" s="138">
        <v>2046</v>
      </c>
      <c r="B2048" s="138" t="s">
        <v>16131</v>
      </c>
      <c r="C2048" s="138" t="s">
        <v>21</v>
      </c>
      <c r="D2048" s="183" t="s">
        <v>492</v>
      </c>
      <c r="E2048" s="183" t="s">
        <v>16132</v>
      </c>
      <c r="F2048" s="183" t="s">
        <v>24</v>
      </c>
      <c r="G2048" s="183">
        <v>16</v>
      </c>
      <c r="H2048" s="183" t="s">
        <v>16133</v>
      </c>
      <c r="I2048" s="183" t="s">
        <v>16134</v>
      </c>
      <c r="J2048" s="183" t="s">
        <v>18853</v>
      </c>
      <c r="K2048" s="183" t="s">
        <v>27</v>
      </c>
      <c r="L2048" s="159">
        <v>44395</v>
      </c>
      <c r="M2048" s="183" t="s">
        <v>3693</v>
      </c>
      <c r="N2048" s="183" t="s">
        <v>30</v>
      </c>
      <c r="O2048" s="159"/>
      <c r="P2048" s="183"/>
      <c r="Q2048" s="183"/>
      <c r="R2048" s="183"/>
      <c r="S2048" s="139" t="s">
        <v>16131</v>
      </c>
      <c r="T2048" s="183"/>
      <c r="Z2048" s="130" t="str">
        <f t="shared" si="32"/>
        <v>20(16)韦罗春</v>
      </c>
    </row>
    <row r="2049" ht="19.5" customHeight="1" spans="1:26">
      <c r="A2049" s="138">
        <v>2047</v>
      </c>
      <c r="B2049" s="138" t="s">
        <v>16135</v>
      </c>
      <c r="C2049" s="138" t="s">
        <v>21</v>
      </c>
      <c r="D2049" s="183" t="s">
        <v>492</v>
      </c>
      <c r="E2049" s="183" t="s">
        <v>16136</v>
      </c>
      <c r="F2049" s="183" t="s">
        <v>24</v>
      </c>
      <c r="G2049" s="183">
        <v>16</v>
      </c>
      <c r="H2049" s="183" t="s">
        <v>17604</v>
      </c>
      <c r="I2049" s="183" t="s">
        <v>16137</v>
      </c>
      <c r="J2049" s="183" t="s">
        <v>18854</v>
      </c>
      <c r="K2049" s="183" t="s">
        <v>27</v>
      </c>
      <c r="L2049" s="159">
        <v>44396</v>
      </c>
      <c r="M2049" s="183" t="s">
        <v>98</v>
      </c>
      <c r="N2049" s="183" t="s">
        <v>30</v>
      </c>
      <c r="O2049" s="159"/>
      <c r="P2049" s="183"/>
      <c r="Q2049" s="183"/>
      <c r="R2049" s="183"/>
      <c r="S2049" s="139" t="s">
        <v>16135</v>
      </c>
      <c r="T2049" s="183"/>
      <c r="Z2049" s="130" t="str">
        <f t="shared" si="32"/>
        <v>20(16)韦乃锐</v>
      </c>
    </row>
    <row r="2050" ht="19.5" customHeight="1" spans="1:26">
      <c r="A2050" s="138">
        <v>2048</v>
      </c>
      <c r="B2050" s="138" t="s">
        <v>16138</v>
      </c>
      <c r="C2050" s="138" t="s">
        <v>21</v>
      </c>
      <c r="D2050" s="183" t="s">
        <v>492</v>
      </c>
      <c r="E2050" s="183" t="s">
        <v>16139</v>
      </c>
      <c r="F2050" s="183" t="s">
        <v>143</v>
      </c>
      <c r="G2050" s="183">
        <v>15</v>
      </c>
      <c r="H2050" s="183" t="s">
        <v>18855</v>
      </c>
      <c r="I2050" s="183" t="s">
        <v>16141</v>
      </c>
      <c r="J2050" s="183">
        <v>19127210635</v>
      </c>
      <c r="K2050" s="183" t="s">
        <v>27</v>
      </c>
      <c r="L2050" s="159">
        <v>44394</v>
      </c>
      <c r="M2050" s="183" t="s">
        <v>2172</v>
      </c>
      <c r="N2050" s="183" t="s">
        <v>30</v>
      </c>
      <c r="O2050" s="159"/>
      <c r="P2050" s="183"/>
      <c r="Q2050" s="183"/>
      <c r="R2050" s="183"/>
      <c r="S2050" s="139" t="s">
        <v>16138</v>
      </c>
      <c r="T2050" s="183"/>
      <c r="Z2050" s="130" t="str">
        <f t="shared" si="32"/>
        <v>20(16)韦坭轩</v>
      </c>
    </row>
    <row r="2051" ht="19.5" customHeight="1" spans="1:26">
      <c r="A2051" s="138">
        <v>2049</v>
      </c>
      <c r="B2051" s="138" t="s">
        <v>16142</v>
      </c>
      <c r="C2051" s="138" t="s">
        <v>21</v>
      </c>
      <c r="D2051" s="183" t="s">
        <v>492</v>
      </c>
      <c r="E2051" s="183" t="s">
        <v>16143</v>
      </c>
      <c r="F2051" s="183" t="s">
        <v>143</v>
      </c>
      <c r="G2051" s="183">
        <v>17</v>
      </c>
      <c r="H2051" s="183" t="s">
        <v>16144</v>
      </c>
      <c r="I2051" s="183" t="s">
        <v>16145</v>
      </c>
      <c r="J2051" s="183" t="s">
        <v>18856</v>
      </c>
      <c r="K2051" s="183" t="s">
        <v>27</v>
      </c>
      <c r="L2051" s="159">
        <v>44405</v>
      </c>
      <c r="M2051" s="183" t="s">
        <v>68</v>
      </c>
      <c r="N2051" s="183" t="s">
        <v>30</v>
      </c>
      <c r="O2051" s="159"/>
      <c r="P2051" s="183"/>
      <c r="Q2051" s="183"/>
      <c r="R2051" s="183"/>
      <c r="S2051" s="139" t="s">
        <v>16142</v>
      </c>
      <c r="T2051" s="183"/>
      <c r="Z2051" s="130" t="str">
        <f t="shared" si="32"/>
        <v>20(16)韦仙花</v>
      </c>
    </row>
    <row r="2052" ht="19.5" customHeight="1" spans="1:26">
      <c r="A2052" s="138">
        <v>2050</v>
      </c>
      <c r="B2052" s="138" t="s">
        <v>16149</v>
      </c>
      <c r="C2052" s="138" t="s">
        <v>21</v>
      </c>
      <c r="D2052" s="183" t="s">
        <v>492</v>
      </c>
      <c r="E2052" s="183" t="s">
        <v>16150</v>
      </c>
      <c r="F2052" s="183" t="s">
        <v>24</v>
      </c>
      <c r="G2052" s="183">
        <v>15</v>
      </c>
      <c r="H2052" s="183" t="s">
        <v>18857</v>
      </c>
      <c r="I2052" s="183" t="s">
        <v>16152</v>
      </c>
      <c r="J2052" s="183">
        <v>15078635746</v>
      </c>
      <c r="K2052" s="183" t="s">
        <v>27</v>
      </c>
      <c r="L2052" s="159">
        <v>44394</v>
      </c>
      <c r="M2052" s="183" t="s">
        <v>28</v>
      </c>
      <c r="N2052" s="183" t="s">
        <v>30</v>
      </c>
      <c r="O2052" s="159"/>
      <c r="P2052" s="183"/>
      <c r="Q2052" s="183"/>
      <c r="R2052" s="183"/>
      <c r="S2052" s="139" t="s">
        <v>16149</v>
      </c>
      <c r="T2052" s="183"/>
      <c r="Z2052" s="130" t="str">
        <f t="shared" si="32"/>
        <v>20(16)韦宇琛</v>
      </c>
    </row>
    <row r="2053" ht="19.5" customHeight="1" spans="1:26">
      <c r="A2053" s="138">
        <v>2051</v>
      </c>
      <c r="B2053" s="138" t="s">
        <v>16153</v>
      </c>
      <c r="C2053" s="138" t="s">
        <v>21</v>
      </c>
      <c r="D2053" s="183" t="s">
        <v>492</v>
      </c>
      <c r="E2053" s="183" t="s">
        <v>16154</v>
      </c>
      <c r="F2053" s="183" t="s">
        <v>143</v>
      </c>
      <c r="G2053" s="183">
        <v>17</v>
      </c>
      <c r="H2053" s="183" t="s">
        <v>18858</v>
      </c>
      <c r="I2053" s="183" t="s">
        <v>16156</v>
      </c>
      <c r="J2053" s="183" t="s">
        <v>18859</v>
      </c>
      <c r="K2053" s="183" t="s">
        <v>27</v>
      </c>
      <c r="L2053" s="159">
        <v>44394</v>
      </c>
      <c r="M2053" s="183" t="s">
        <v>28</v>
      </c>
      <c r="N2053" s="183" t="s">
        <v>30</v>
      </c>
      <c r="O2053" s="159"/>
      <c r="P2053" s="183"/>
      <c r="Q2053" s="183"/>
      <c r="R2053" s="183"/>
      <c r="S2053" s="139" t="s">
        <v>16153</v>
      </c>
      <c r="T2053" s="183"/>
      <c r="Z2053" s="130" t="str">
        <f t="shared" si="32"/>
        <v>20(16)韦月柳</v>
      </c>
    </row>
    <row r="2054" ht="19.5" customHeight="1" spans="1:26">
      <c r="A2054" s="138">
        <v>2052</v>
      </c>
      <c r="B2054" s="138" t="s">
        <v>16157</v>
      </c>
      <c r="C2054" s="138" t="s">
        <v>21</v>
      </c>
      <c r="D2054" s="183" t="s">
        <v>492</v>
      </c>
      <c r="E2054" s="183" t="s">
        <v>16158</v>
      </c>
      <c r="F2054" s="183" t="s">
        <v>24</v>
      </c>
      <c r="G2054" s="183">
        <v>16</v>
      </c>
      <c r="H2054" s="183" t="s">
        <v>18860</v>
      </c>
      <c r="I2054" s="183" t="s">
        <v>1112</v>
      </c>
      <c r="J2054" s="183">
        <v>15807781073</v>
      </c>
      <c r="K2054" s="183" t="s">
        <v>27</v>
      </c>
      <c r="L2054" s="159">
        <v>44394</v>
      </c>
      <c r="M2054" s="183" t="s">
        <v>28</v>
      </c>
      <c r="N2054" s="183" t="s">
        <v>30</v>
      </c>
      <c r="O2054" s="159"/>
      <c r="P2054" s="183"/>
      <c r="Q2054" s="183"/>
      <c r="R2054" s="183"/>
      <c r="S2054" s="139" t="s">
        <v>16157</v>
      </c>
      <c r="T2054" s="183"/>
      <c r="Z2054" s="130" t="str">
        <f t="shared" si="32"/>
        <v>20(16)郑学堂</v>
      </c>
    </row>
    <row r="2055" ht="19.5" customHeight="1" spans="1:26">
      <c r="A2055" s="138">
        <v>2053</v>
      </c>
      <c r="B2055" s="138" t="s">
        <v>16160</v>
      </c>
      <c r="C2055" s="138" t="s">
        <v>21</v>
      </c>
      <c r="D2055" s="183" t="s">
        <v>497</v>
      </c>
      <c r="E2055" s="183" t="s">
        <v>16161</v>
      </c>
      <c r="F2055" s="183" t="s">
        <v>143</v>
      </c>
      <c r="G2055" s="183">
        <v>17</v>
      </c>
      <c r="H2055" s="183" t="s">
        <v>18861</v>
      </c>
      <c r="I2055" s="183" t="s">
        <v>11479</v>
      </c>
      <c r="J2055" s="183" t="s">
        <v>18862</v>
      </c>
      <c r="K2055" s="183" t="s">
        <v>27</v>
      </c>
      <c r="L2055" s="159">
        <v>44397</v>
      </c>
      <c r="M2055" s="183" t="s">
        <v>28</v>
      </c>
      <c r="N2055" s="183"/>
      <c r="O2055" s="159"/>
      <c r="P2055" s="183"/>
      <c r="Q2055" s="183"/>
      <c r="R2055" s="183"/>
      <c r="S2055" s="139" t="s">
        <v>16160</v>
      </c>
      <c r="T2055" s="183"/>
      <c r="Z2055" s="130" t="str">
        <f t="shared" ref="Z2055:Z2118" si="33">D2055:D6636&amp;E2055:E6636</f>
        <v>20(17)韦若诗</v>
      </c>
    </row>
    <row r="2056" ht="19.5" customHeight="1" spans="1:26">
      <c r="A2056" s="138">
        <v>2054</v>
      </c>
      <c r="B2056" s="138" t="s">
        <v>16167</v>
      </c>
      <c r="C2056" s="138" t="s">
        <v>21</v>
      </c>
      <c r="D2056" s="183" t="s">
        <v>497</v>
      </c>
      <c r="E2056" s="183" t="s">
        <v>16168</v>
      </c>
      <c r="F2056" s="183" t="s">
        <v>143</v>
      </c>
      <c r="G2056" s="183">
        <v>15</v>
      </c>
      <c r="H2056" s="183" t="s">
        <v>18863</v>
      </c>
      <c r="I2056" s="183" t="s">
        <v>16170</v>
      </c>
      <c r="J2056" s="183">
        <v>19127173772</v>
      </c>
      <c r="K2056" s="183" t="s">
        <v>27</v>
      </c>
      <c r="L2056" s="159">
        <v>44395</v>
      </c>
      <c r="M2056" s="183" t="s">
        <v>28</v>
      </c>
      <c r="N2056" s="183" t="s">
        <v>30</v>
      </c>
      <c r="O2056" s="159"/>
      <c r="P2056" s="183"/>
      <c r="Q2056" s="183"/>
      <c r="R2056" s="183"/>
      <c r="S2056" s="139" t="s">
        <v>16167</v>
      </c>
      <c r="T2056" s="183"/>
      <c r="Z2056" s="130" t="str">
        <f t="shared" si="33"/>
        <v>20(17)韦姜华</v>
      </c>
    </row>
    <row r="2057" ht="19.5" customHeight="1" spans="1:26">
      <c r="A2057" s="138">
        <v>2055</v>
      </c>
      <c r="B2057" s="138" t="s">
        <v>16171</v>
      </c>
      <c r="C2057" s="138" t="s">
        <v>21</v>
      </c>
      <c r="D2057" s="183" t="s">
        <v>497</v>
      </c>
      <c r="E2057" s="183" t="s">
        <v>16172</v>
      </c>
      <c r="F2057" s="183" t="s">
        <v>143</v>
      </c>
      <c r="G2057" s="183">
        <v>14</v>
      </c>
      <c r="H2057" s="183" t="s">
        <v>16173</v>
      </c>
      <c r="I2057" s="183" t="s">
        <v>16174</v>
      </c>
      <c r="J2057" s="183" t="s">
        <v>18864</v>
      </c>
      <c r="K2057" s="183" t="s">
        <v>27</v>
      </c>
      <c r="L2057" s="159">
        <v>44398</v>
      </c>
      <c r="M2057" s="183" t="s">
        <v>1352</v>
      </c>
      <c r="N2057" s="183"/>
      <c r="O2057" s="159"/>
      <c r="P2057" s="183"/>
      <c r="Q2057" s="183"/>
      <c r="R2057" s="183"/>
      <c r="S2057" s="139" t="s">
        <v>16171</v>
      </c>
      <c r="T2057" s="183"/>
      <c r="Z2057" s="130" t="str">
        <f t="shared" si="33"/>
        <v>20(17)林雯丽</v>
      </c>
    </row>
    <row r="2058" ht="19.5" customHeight="1" spans="1:26">
      <c r="A2058" s="138">
        <v>2056</v>
      </c>
      <c r="B2058" s="138" t="s">
        <v>16175</v>
      </c>
      <c r="C2058" s="138" t="s">
        <v>21</v>
      </c>
      <c r="D2058" s="183" t="s">
        <v>497</v>
      </c>
      <c r="E2058" s="183" t="s">
        <v>16176</v>
      </c>
      <c r="F2058" s="183" t="s">
        <v>24</v>
      </c>
      <c r="G2058" s="183">
        <v>16</v>
      </c>
      <c r="H2058" s="183" t="s">
        <v>2276</v>
      </c>
      <c r="I2058" s="183" t="s">
        <v>16177</v>
      </c>
      <c r="J2058" s="183">
        <v>18707780268</v>
      </c>
      <c r="K2058" s="183" t="s">
        <v>27</v>
      </c>
      <c r="L2058" s="159">
        <v>44396</v>
      </c>
      <c r="M2058" s="183" t="s">
        <v>68</v>
      </c>
      <c r="N2058" s="183"/>
      <c r="O2058" s="159"/>
      <c r="P2058" s="183"/>
      <c r="Q2058" s="183"/>
      <c r="R2058" s="183"/>
      <c r="S2058" s="139" t="s">
        <v>16175</v>
      </c>
      <c r="T2058" s="183"/>
      <c r="Z2058" s="130" t="str">
        <f t="shared" si="33"/>
        <v>20(17)谭忠华</v>
      </c>
    </row>
    <row r="2059" ht="19.5" customHeight="1" spans="1:26">
      <c r="A2059" s="138">
        <v>2057</v>
      </c>
      <c r="B2059" s="138" t="s">
        <v>16178</v>
      </c>
      <c r="C2059" s="138" t="s">
        <v>21</v>
      </c>
      <c r="D2059" s="183" t="s">
        <v>497</v>
      </c>
      <c r="E2059" s="183" t="s">
        <v>16179</v>
      </c>
      <c r="F2059" s="183" t="s">
        <v>24</v>
      </c>
      <c r="G2059" s="183">
        <v>16</v>
      </c>
      <c r="H2059" s="183" t="s">
        <v>16180</v>
      </c>
      <c r="I2059" s="183" t="s">
        <v>16181</v>
      </c>
      <c r="J2059" s="183">
        <v>15277851136</v>
      </c>
      <c r="K2059" s="183" t="s">
        <v>27</v>
      </c>
      <c r="L2059" s="159">
        <v>44397</v>
      </c>
      <c r="M2059" s="183" t="s">
        <v>28</v>
      </c>
      <c r="N2059" s="183"/>
      <c r="O2059" s="159"/>
      <c r="P2059" s="183"/>
      <c r="Q2059" s="183"/>
      <c r="R2059" s="183"/>
      <c r="S2059" s="139" t="s">
        <v>16178</v>
      </c>
      <c r="T2059" s="183"/>
      <c r="Z2059" s="130" t="str">
        <f t="shared" si="33"/>
        <v>20(17)蓝时财</v>
      </c>
    </row>
    <row r="2060" ht="19.5" customHeight="1" spans="1:26">
      <c r="A2060" s="138">
        <v>2058</v>
      </c>
      <c r="B2060" s="138" t="s">
        <v>16182</v>
      </c>
      <c r="C2060" s="138" t="s">
        <v>21</v>
      </c>
      <c r="D2060" s="183" t="s">
        <v>497</v>
      </c>
      <c r="E2060" s="183" t="s">
        <v>16183</v>
      </c>
      <c r="F2060" s="183" t="s">
        <v>143</v>
      </c>
      <c r="G2060" s="183">
        <v>16</v>
      </c>
      <c r="H2060" s="183" t="s">
        <v>18865</v>
      </c>
      <c r="I2060" s="183" t="s">
        <v>16185</v>
      </c>
      <c r="J2060" s="183" t="s">
        <v>18866</v>
      </c>
      <c r="K2060" s="183" t="s">
        <v>27</v>
      </c>
      <c r="L2060" s="159">
        <v>44404</v>
      </c>
      <c r="M2060" s="183" t="s">
        <v>28</v>
      </c>
      <c r="N2060" s="183"/>
      <c r="O2060" s="159"/>
      <c r="P2060" s="183"/>
      <c r="Q2060" s="183"/>
      <c r="R2060" s="183"/>
      <c r="S2060" s="139" t="s">
        <v>16182</v>
      </c>
      <c r="T2060" s="183"/>
      <c r="Z2060" s="130" t="str">
        <f t="shared" si="33"/>
        <v>20(17)韦艳霞</v>
      </c>
    </row>
    <row r="2061" ht="19.5" customHeight="1" spans="1:26">
      <c r="A2061" s="138">
        <v>2059</v>
      </c>
      <c r="B2061" s="138" t="s">
        <v>16186</v>
      </c>
      <c r="C2061" s="138" t="s">
        <v>21</v>
      </c>
      <c r="D2061" s="183" t="s">
        <v>497</v>
      </c>
      <c r="E2061" s="183" t="s">
        <v>16187</v>
      </c>
      <c r="F2061" s="183" t="s">
        <v>143</v>
      </c>
      <c r="G2061" s="183">
        <v>16</v>
      </c>
      <c r="H2061" s="183" t="s">
        <v>16188</v>
      </c>
      <c r="I2061" s="183" t="s">
        <v>16189</v>
      </c>
      <c r="J2061" s="183" t="s">
        <v>18867</v>
      </c>
      <c r="K2061" s="183" t="s">
        <v>27</v>
      </c>
      <c r="L2061" s="159">
        <v>44401</v>
      </c>
      <c r="M2061" s="183" t="s">
        <v>2747</v>
      </c>
      <c r="N2061" s="183"/>
      <c r="O2061" s="159"/>
      <c r="P2061" s="183"/>
      <c r="Q2061" s="183"/>
      <c r="R2061" s="183"/>
      <c r="S2061" s="139" t="s">
        <v>16186</v>
      </c>
      <c r="T2061" s="183"/>
      <c r="Z2061" s="130" t="str">
        <f t="shared" si="33"/>
        <v>20(17)韦凤益</v>
      </c>
    </row>
    <row r="2062" ht="19.5" customHeight="1" spans="1:26">
      <c r="A2062" s="138">
        <v>2060</v>
      </c>
      <c r="B2062" s="138" t="s">
        <v>16190</v>
      </c>
      <c r="C2062" s="138" t="s">
        <v>21</v>
      </c>
      <c r="D2062" s="183" t="s">
        <v>497</v>
      </c>
      <c r="E2062" s="183" t="s">
        <v>16191</v>
      </c>
      <c r="F2062" s="183" t="s">
        <v>24</v>
      </c>
      <c r="G2062" s="183">
        <v>15</v>
      </c>
      <c r="H2062" s="183" t="s">
        <v>16192</v>
      </c>
      <c r="I2062" s="183" t="s">
        <v>16193</v>
      </c>
      <c r="J2062" s="183">
        <v>13877876292</v>
      </c>
      <c r="K2062" s="183" t="s">
        <v>27</v>
      </c>
      <c r="L2062" s="159">
        <v>44397</v>
      </c>
      <c r="M2062" s="183" t="s">
        <v>1217</v>
      </c>
      <c r="N2062" s="183"/>
      <c r="O2062" s="159"/>
      <c r="P2062" s="183"/>
      <c r="Q2062" s="183"/>
      <c r="R2062" s="183"/>
      <c r="S2062" s="139" t="s">
        <v>16190</v>
      </c>
      <c r="T2062" s="183"/>
      <c r="Z2062" s="130" t="str">
        <f t="shared" si="33"/>
        <v>20(17)陆启丹</v>
      </c>
    </row>
    <row r="2063" ht="19.5" customHeight="1" spans="1:26">
      <c r="A2063" s="138">
        <v>2061</v>
      </c>
      <c r="B2063" s="138" t="s">
        <v>16194</v>
      </c>
      <c r="C2063" s="138" t="s">
        <v>21</v>
      </c>
      <c r="D2063" s="183" t="s">
        <v>497</v>
      </c>
      <c r="E2063" s="183" t="s">
        <v>16195</v>
      </c>
      <c r="F2063" s="183" t="s">
        <v>143</v>
      </c>
      <c r="G2063" s="183">
        <v>16</v>
      </c>
      <c r="H2063" s="183" t="s">
        <v>10561</v>
      </c>
      <c r="I2063" s="183" t="s">
        <v>11935</v>
      </c>
      <c r="J2063" s="183" t="s">
        <v>18868</v>
      </c>
      <c r="K2063" s="183" t="s">
        <v>27</v>
      </c>
      <c r="L2063" s="159">
        <v>44394</v>
      </c>
      <c r="M2063" s="183" t="s">
        <v>5912</v>
      </c>
      <c r="N2063" s="183"/>
      <c r="O2063" s="159"/>
      <c r="P2063" s="183"/>
      <c r="Q2063" s="183"/>
      <c r="R2063" s="183"/>
      <c r="S2063" s="139" t="s">
        <v>16194</v>
      </c>
      <c r="T2063" s="183"/>
      <c r="Z2063" s="130" t="str">
        <f t="shared" si="33"/>
        <v>20(17)黄丽莲</v>
      </c>
    </row>
    <row r="2064" ht="19.5" customHeight="1" spans="1:26">
      <c r="A2064" s="138">
        <v>2062</v>
      </c>
      <c r="B2064" s="138" t="s">
        <v>16196</v>
      </c>
      <c r="C2064" s="138" t="s">
        <v>21</v>
      </c>
      <c r="D2064" s="183" t="s">
        <v>497</v>
      </c>
      <c r="E2064" s="183" t="s">
        <v>16197</v>
      </c>
      <c r="F2064" s="183" t="s">
        <v>24</v>
      </c>
      <c r="G2064" s="183">
        <v>17</v>
      </c>
      <c r="H2064" s="183" t="s">
        <v>2578</v>
      </c>
      <c r="I2064" s="183" t="s">
        <v>16198</v>
      </c>
      <c r="J2064" s="183" t="s">
        <v>18869</v>
      </c>
      <c r="K2064" s="183" t="s">
        <v>27</v>
      </c>
      <c r="L2064" s="159">
        <v>44397</v>
      </c>
      <c r="M2064" s="183" t="s">
        <v>1217</v>
      </c>
      <c r="N2064" s="183"/>
      <c r="O2064" s="159"/>
      <c r="P2064" s="183"/>
      <c r="Q2064" s="183"/>
      <c r="R2064" s="183"/>
      <c r="S2064" s="139" t="s">
        <v>16196</v>
      </c>
      <c r="T2064" s="183"/>
      <c r="Z2064" s="130" t="str">
        <f t="shared" si="33"/>
        <v>20(17)陶柏林</v>
      </c>
    </row>
    <row r="2065" ht="19.5" customHeight="1" spans="1:26">
      <c r="A2065" s="138">
        <v>2063</v>
      </c>
      <c r="B2065" s="138" t="s">
        <v>16199</v>
      </c>
      <c r="C2065" s="138" t="s">
        <v>21</v>
      </c>
      <c r="D2065" s="138" t="s">
        <v>497</v>
      </c>
      <c r="E2065" s="138" t="s">
        <v>16200</v>
      </c>
      <c r="F2065" s="138" t="s">
        <v>143</v>
      </c>
      <c r="G2065" s="138">
        <v>14</v>
      </c>
      <c r="H2065" s="138" t="s">
        <v>2591</v>
      </c>
      <c r="I2065" s="138" t="s">
        <v>16201</v>
      </c>
      <c r="J2065" s="138" t="s">
        <v>18870</v>
      </c>
      <c r="K2065" s="138" t="s">
        <v>27</v>
      </c>
      <c r="L2065" s="159">
        <v>44396</v>
      </c>
      <c r="M2065" s="138" t="s">
        <v>68</v>
      </c>
      <c r="N2065" s="138"/>
      <c r="O2065" s="159"/>
      <c r="P2065" s="138"/>
      <c r="Q2065" s="138"/>
      <c r="R2065" s="138"/>
      <c r="S2065" s="139" t="s">
        <v>16199</v>
      </c>
      <c r="T2065" s="138"/>
      <c r="Z2065" s="130" t="str">
        <f t="shared" si="33"/>
        <v>20(17)黄秋培</v>
      </c>
    </row>
    <row r="2066" ht="19.5" customHeight="1" spans="1:26">
      <c r="A2066" s="138">
        <v>2064</v>
      </c>
      <c r="B2066" s="138" t="s">
        <v>16202</v>
      </c>
      <c r="C2066" s="138" t="s">
        <v>21</v>
      </c>
      <c r="D2066" s="138" t="s">
        <v>497</v>
      </c>
      <c r="E2066" s="138" t="s">
        <v>16203</v>
      </c>
      <c r="F2066" s="138" t="s">
        <v>143</v>
      </c>
      <c r="G2066" s="138">
        <v>16</v>
      </c>
      <c r="H2066" s="138" t="s">
        <v>16204</v>
      </c>
      <c r="I2066" s="138" t="s">
        <v>16205</v>
      </c>
      <c r="J2066" s="138" t="s">
        <v>18871</v>
      </c>
      <c r="K2066" s="138" t="s">
        <v>27</v>
      </c>
      <c r="L2066" s="159">
        <v>44395</v>
      </c>
      <c r="M2066" s="138" t="s">
        <v>1288</v>
      </c>
      <c r="N2066" s="138"/>
      <c r="O2066" s="159"/>
      <c r="P2066" s="138"/>
      <c r="Q2066" s="138"/>
      <c r="R2066" s="138"/>
      <c r="S2066" s="139" t="s">
        <v>16202</v>
      </c>
      <c r="T2066" s="138"/>
      <c r="Z2066" s="130" t="str">
        <f t="shared" si="33"/>
        <v>20(17)覃艳娜</v>
      </c>
    </row>
    <row r="2067" ht="19.5" customHeight="1" spans="1:26">
      <c r="A2067" s="138">
        <v>2065</v>
      </c>
      <c r="B2067" s="138" t="s">
        <v>16210</v>
      </c>
      <c r="C2067" s="138" t="s">
        <v>21</v>
      </c>
      <c r="D2067" s="138" t="s">
        <v>497</v>
      </c>
      <c r="E2067" s="138" t="s">
        <v>16211</v>
      </c>
      <c r="F2067" s="138" t="s">
        <v>143</v>
      </c>
      <c r="G2067" s="138">
        <v>16</v>
      </c>
      <c r="H2067" s="138" t="s">
        <v>16212</v>
      </c>
      <c r="I2067" s="138" t="s">
        <v>16213</v>
      </c>
      <c r="J2067" s="138" t="s">
        <v>18872</v>
      </c>
      <c r="K2067" s="138" t="s">
        <v>27</v>
      </c>
      <c r="L2067" s="159">
        <v>44397</v>
      </c>
      <c r="M2067" s="138" t="s">
        <v>28</v>
      </c>
      <c r="N2067" s="138"/>
      <c r="O2067" s="159"/>
      <c r="P2067" s="138"/>
      <c r="Q2067" s="138"/>
      <c r="R2067" s="138"/>
      <c r="S2067" s="139" t="s">
        <v>16210</v>
      </c>
      <c r="T2067" s="138"/>
      <c r="Z2067" s="130" t="str">
        <f t="shared" si="33"/>
        <v>20(17)蒙欢</v>
      </c>
    </row>
    <row r="2068" ht="19.5" customHeight="1" spans="1:26">
      <c r="A2068" s="138">
        <v>2066</v>
      </c>
      <c r="B2068" s="138" t="s">
        <v>16214</v>
      </c>
      <c r="C2068" s="138" t="s">
        <v>21</v>
      </c>
      <c r="D2068" s="138" t="s">
        <v>497</v>
      </c>
      <c r="E2068" s="138" t="s">
        <v>16215</v>
      </c>
      <c r="F2068" s="138" t="s">
        <v>143</v>
      </c>
      <c r="G2068" s="138">
        <v>17</v>
      </c>
      <c r="H2068" s="138" t="s">
        <v>18873</v>
      </c>
      <c r="I2068" s="138" t="s">
        <v>16217</v>
      </c>
      <c r="J2068" s="138" t="s">
        <v>18874</v>
      </c>
      <c r="K2068" s="138" t="s">
        <v>27</v>
      </c>
      <c r="L2068" s="159">
        <v>44394</v>
      </c>
      <c r="M2068" s="138" t="s">
        <v>28</v>
      </c>
      <c r="N2068" s="138"/>
      <c r="O2068" s="159"/>
      <c r="P2068" s="138"/>
      <c r="Q2068" s="138"/>
      <c r="R2068" s="138"/>
      <c r="S2068" s="139" t="s">
        <v>16214</v>
      </c>
      <c r="T2068" s="138"/>
      <c r="Z2068" s="130" t="str">
        <f t="shared" si="33"/>
        <v>20(17)韦香玉</v>
      </c>
    </row>
    <row r="2069" ht="19.5" customHeight="1" spans="1:26">
      <c r="A2069" s="138">
        <v>2067</v>
      </c>
      <c r="B2069" s="138" t="s">
        <v>16218</v>
      </c>
      <c r="C2069" s="138" t="s">
        <v>21</v>
      </c>
      <c r="D2069" s="138" t="s">
        <v>497</v>
      </c>
      <c r="E2069" s="138" t="s">
        <v>16219</v>
      </c>
      <c r="F2069" s="138" t="s">
        <v>143</v>
      </c>
      <c r="G2069" s="138">
        <v>15</v>
      </c>
      <c r="H2069" s="138" t="s">
        <v>18875</v>
      </c>
      <c r="I2069" s="138" t="s">
        <v>16221</v>
      </c>
      <c r="J2069" s="138">
        <v>13977876034</v>
      </c>
      <c r="K2069" s="138" t="s">
        <v>27</v>
      </c>
      <c r="L2069" s="159">
        <v>44394</v>
      </c>
      <c r="M2069" s="138" t="s">
        <v>2455</v>
      </c>
      <c r="N2069" s="139" t="s">
        <v>27</v>
      </c>
      <c r="O2069" s="159">
        <v>44416</v>
      </c>
      <c r="P2069" s="138"/>
      <c r="Q2069" s="138"/>
      <c r="R2069" s="138"/>
      <c r="S2069" s="139" t="s">
        <v>16218</v>
      </c>
      <c r="T2069" s="138"/>
      <c r="Z2069" s="130" t="str">
        <f t="shared" si="33"/>
        <v>20(17)韦兰</v>
      </c>
    </row>
    <row r="2070" ht="19.5" customHeight="1" spans="1:26">
      <c r="A2070" s="138">
        <v>2068</v>
      </c>
      <c r="B2070" s="138" t="s">
        <v>16222</v>
      </c>
      <c r="C2070" s="138" t="s">
        <v>21</v>
      </c>
      <c r="D2070" s="138" t="s">
        <v>497</v>
      </c>
      <c r="E2070" s="138" t="s">
        <v>16223</v>
      </c>
      <c r="F2070" s="138" t="s">
        <v>24</v>
      </c>
      <c r="G2070" s="138">
        <v>18</v>
      </c>
      <c r="H2070" s="138" t="s">
        <v>16224</v>
      </c>
      <c r="I2070" s="138" t="s">
        <v>16225</v>
      </c>
      <c r="J2070" s="138">
        <v>15277783118</v>
      </c>
      <c r="K2070" s="138" t="s">
        <v>27</v>
      </c>
      <c r="L2070" s="159">
        <v>44397</v>
      </c>
      <c r="M2070" s="138" t="s">
        <v>1352</v>
      </c>
      <c r="N2070" s="138"/>
      <c r="O2070" s="159"/>
      <c r="P2070" s="138"/>
      <c r="Q2070" s="138"/>
      <c r="R2070" s="138"/>
      <c r="S2070" s="139" t="s">
        <v>16222</v>
      </c>
      <c r="T2070" s="138"/>
      <c r="Z2070" s="130" t="str">
        <f t="shared" si="33"/>
        <v>20(17)黄高壮</v>
      </c>
    </row>
    <row r="2071" ht="19.5" customHeight="1" spans="1:26">
      <c r="A2071" s="138">
        <v>2069</v>
      </c>
      <c r="B2071" s="138" t="s">
        <v>16236</v>
      </c>
      <c r="C2071" s="138" t="s">
        <v>21</v>
      </c>
      <c r="D2071" s="138" t="s">
        <v>497</v>
      </c>
      <c r="E2071" s="138" t="s">
        <v>16237</v>
      </c>
      <c r="F2071" s="138" t="s">
        <v>24</v>
      </c>
      <c r="G2071" s="138">
        <v>15</v>
      </c>
      <c r="H2071" s="138" t="s">
        <v>18876</v>
      </c>
      <c r="I2071" s="138" t="s">
        <v>16239</v>
      </c>
      <c r="J2071" s="138" t="s">
        <v>18877</v>
      </c>
      <c r="K2071" s="138" t="s">
        <v>27</v>
      </c>
      <c r="L2071" s="159">
        <v>44394</v>
      </c>
      <c r="M2071" s="138" t="s">
        <v>28</v>
      </c>
      <c r="N2071" s="138"/>
      <c r="O2071" s="159"/>
      <c r="P2071" s="138"/>
      <c r="Q2071" s="138"/>
      <c r="R2071" s="138"/>
      <c r="S2071" s="139" t="s">
        <v>16236</v>
      </c>
      <c r="T2071" s="138"/>
      <c r="Z2071" s="130" t="str">
        <f t="shared" si="33"/>
        <v>20(17)邓佳颂</v>
      </c>
    </row>
    <row r="2072" ht="19.5" customHeight="1" spans="1:26">
      <c r="A2072" s="138">
        <v>2070</v>
      </c>
      <c r="B2072" s="138" t="s">
        <v>16240</v>
      </c>
      <c r="C2072" s="138" t="s">
        <v>21</v>
      </c>
      <c r="D2072" s="138" t="s">
        <v>497</v>
      </c>
      <c r="E2072" s="138" t="s">
        <v>16241</v>
      </c>
      <c r="F2072" s="138" t="s">
        <v>24</v>
      </c>
      <c r="G2072" s="138">
        <v>17</v>
      </c>
      <c r="H2072" s="138" t="s">
        <v>16242</v>
      </c>
      <c r="I2072" s="138" t="s">
        <v>16243</v>
      </c>
      <c r="J2072" s="138" t="s">
        <v>18878</v>
      </c>
      <c r="K2072" s="138" t="s">
        <v>27</v>
      </c>
      <c r="L2072" s="159">
        <v>44394</v>
      </c>
      <c r="M2072" s="138" t="s">
        <v>28</v>
      </c>
      <c r="N2072" s="138"/>
      <c r="O2072" s="159"/>
      <c r="P2072" s="138"/>
      <c r="Q2072" s="138"/>
      <c r="R2072" s="138"/>
      <c r="S2072" s="139" t="s">
        <v>16240</v>
      </c>
      <c r="T2072" s="138"/>
      <c r="Z2072" s="130" t="str">
        <f t="shared" si="33"/>
        <v>20(17)黄大为</v>
      </c>
    </row>
    <row r="2073" ht="19.5" customHeight="1" spans="1:26">
      <c r="A2073" s="138">
        <v>2071</v>
      </c>
      <c r="B2073" s="138" t="s">
        <v>16244</v>
      </c>
      <c r="C2073" s="138" t="s">
        <v>21</v>
      </c>
      <c r="D2073" s="138" t="s">
        <v>497</v>
      </c>
      <c r="E2073" s="138" t="s">
        <v>16245</v>
      </c>
      <c r="F2073" s="138" t="s">
        <v>24</v>
      </c>
      <c r="G2073" s="138">
        <v>17</v>
      </c>
      <c r="H2073" s="138" t="s">
        <v>16246</v>
      </c>
      <c r="I2073" s="138" t="s">
        <v>16247</v>
      </c>
      <c r="J2073" s="138" t="s">
        <v>18879</v>
      </c>
      <c r="K2073" s="138" t="s">
        <v>27</v>
      </c>
      <c r="L2073" s="159">
        <v>44409</v>
      </c>
      <c r="M2073" s="138" t="s">
        <v>1273</v>
      </c>
      <c r="N2073" s="138"/>
      <c r="O2073" s="159"/>
      <c r="P2073" s="138"/>
      <c r="Q2073" s="138"/>
      <c r="R2073" s="138"/>
      <c r="S2073" s="139" t="s">
        <v>16244</v>
      </c>
      <c r="T2073" s="138"/>
      <c r="Z2073" s="130" t="str">
        <f t="shared" si="33"/>
        <v>20(17)罗仁谋</v>
      </c>
    </row>
    <row r="2074" ht="19.5" customHeight="1" spans="1:26">
      <c r="A2074" s="138">
        <v>2072</v>
      </c>
      <c r="B2074" s="138" t="s">
        <v>16248</v>
      </c>
      <c r="C2074" s="138" t="s">
        <v>21</v>
      </c>
      <c r="D2074" s="138" t="s">
        <v>497</v>
      </c>
      <c r="E2074" s="138" t="s">
        <v>16249</v>
      </c>
      <c r="F2074" s="138" t="s">
        <v>143</v>
      </c>
      <c r="G2074" s="138">
        <v>13</v>
      </c>
      <c r="H2074" s="138" t="s">
        <v>16250</v>
      </c>
      <c r="I2074" s="138" t="s">
        <v>16251</v>
      </c>
      <c r="J2074" s="138" t="s">
        <v>1752</v>
      </c>
      <c r="K2074" s="138" t="s">
        <v>27</v>
      </c>
      <c r="L2074" s="159">
        <v>44397</v>
      </c>
      <c r="M2074" s="138" t="s">
        <v>2747</v>
      </c>
      <c r="N2074" s="138"/>
      <c r="O2074" s="159"/>
      <c r="P2074" s="138"/>
      <c r="Q2074" s="138"/>
      <c r="R2074" s="138"/>
      <c r="S2074" s="139" t="s">
        <v>16248</v>
      </c>
      <c r="T2074" s="138"/>
      <c r="Z2074" s="130" t="str">
        <f t="shared" si="33"/>
        <v>20(17)蓝东灵</v>
      </c>
    </row>
    <row r="2075" ht="19.5" customHeight="1" spans="1:26">
      <c r="A2075" s="138">
        <v>2073</v>
      </c>
      <c r="B2075" s="138" t="s">
        <v>16252</v>
      </c>
      <c r="C2075" s="138" t="s">
        <v>21</v>
      </c>
      <c r="D2075" s="138" t="s">
        <v>497</v>
      </c>
      <c r="E2075" s="138" t="s">
        <v>16253</v>
      </c>
      <c r="F2075" s="138" t="s">
        <v>143</v>
      </c>
      <c r="G2075" s="138">
        <v>16</v>
      </c>
      <c r="H2075" s="138" t="s">
        <v>16254</v>
      </c>
      <c r="I2075" s="138" t="s">
        <v>16255</v>
      </c>
      <c r="J2075" s="138" t="s">
        <v>18880</v>
      </c>
      <c r="K2075" s="138" t="s">
        <v>27</v>
      </c>
      <c r="L2075" s="159">
        <v>44406</v>
      </c>
      <c r="M2075" s="138" t="s">
        <v>1273</v>
      </c>
      <c r="N2075" s="138"/>
      <c r="O2075" s="159"/>
      <c r="P2075" s="138"/>
      <c r="Q2075" s="138"/>
      <c r="R2075" s="138"/>
      <c r="S2075" s="139" t="s">
        <v>16252</v>
      </c>
      <c r="T2075" s="138"/>
      <c r="Z2075" s="130" t="str">
        <f t="shared" si="33"/>
        <v>20(17)蓝华</v>
      </c>
    </row>
    <row r="2076" ht="19.5" customHeight="1" spans="1:26">
      <c r="A2076" s="138">
        <v>2074</v>
      </c>
      <c r="B2076" s="138" t="s">
        <v>16256</v>
      </c>
      <c r="C2076" s="138" t="s">
        <v>21</v>
      </c>
      <c r="D2076" s="138" t="s">
        <v>497</v>
      </c>
      <c r="E2076" s="138" t="s">
        <v>16257</v>
      </c>
      <c r="F2076" s="138" t="s">
        <v>143</v>
      </c>
      <c r="G2076" s="138">
        <v>16</v>
      </c>
      <c r="H2076" s="138" t="s">
        <v>16258</v>
      </c>
      <c r="I2076" s="138" t="s">
        <v>16259</v>
      </c>
      <c r="J2076" s="138">
        <v>18877897276</v>
      </c>
      <c r="K2076" s="138" t="s">
        <v>27</v>
      </c>
      <c r="L2076" s="159">
        <v>44397</v>
      </c>
      <c r="M2076" s="138" t="s">
        <v>1303</v>
      </c>
      <c r="N2076" s="138"/>
      <c r="O2076" s="159"/>
      <c r="P2076" s="138"/>
      <c r="Q2076" s="138"/>
      <c r="R2076" s="138"/>
      <c r="S2076" s="139" t="s">
        <v>16256</v>
      </c>
      <c r="T2076" s="138"/>
      <c r="Z2076" s="130" t="str">
        <f t="shared" si="33"/>
        <v>20(17)龙慧宁</v>
      </c>
    </row>
    <row r="2077" ht="19.5" customHeight="1" spans="1:26">
      <c r="A2077" s="138">
        <v>2075</v>
      </c>
      <c r="B2077" s="138" t="s">
        <v>16260</v>
      </c>
      <c r="C2077" s="138" t="s">
        <v>21</v>
      </c>
      <c r="D2077" s="138" t="s">
        <v>497</v>
      </c>
      <c r="E2077" s="138" t="s">
        <v>3977</v>
      </c>
      <c r="F2077" s="138" t="s">
        <v>24</v>
      </c>
      <c r="G2077" s="138">
        <v>17</v>
      </c>
      <c r="H2077" s="138" t="s">
        <v>5305</v>
      </c>
      <c r="I2077" s="138" t="s">
        <v>16261</v>
      </c>
      <c r="J2077" s="138">
        <v>13471801675</v>
      </c>
      <c r="K2077" s="138" t="s">
        <v>27</v>
      </c>
      <c r="L2077" s="159">
        <v>44395</v>
      </c>
      <c r="M2077" s="138" t="s">
        <v>2455</v>
      </c>
      <c r="N2077" s="139" t="s">
        <v>27</v>
      </c>
      <c r="O2077" s="159">
        <v>44416</v>
      </c>
      <c r="P2077" s="138"/>
      <c r="Q2077" s="138"/>
      <c r="R2077" s="138"/>
      <c r="S2077" s="139" t="s">
        <v>16260</v>
      </c>
      <c r="T2077" s="138"/>
      <c r="Z2077" s="130" t="str">
        <f t="shared" si="33"/>
        <v>20(17)黄家辉</v>
      </c>
    </row>
    <row r="2078" ht="19.5" customHeight="1" spans="1:26">
      <c r="A2078" s="138">
        <v>2076</v>
      </c>
      <c r="B2078" s="138" t="s">
        <v>16262</v>
      </c>
      <c r="C2078" s="138" t="s">
        <v>21</v>
      </c>
      <c r="D2078" s="138" t="s">
        <v>497</v>
      </c>
      <c r="E2078" s="138" t="s">
        <v>16263</v>
      </c>
      <c r="F2078" s="138" t="s">
        <v>24</v>
      </c>
      <c r="G2078" s="138">
        <v>16</v>
      </c>
      <c r="H2078" s="138" t="s">
        <v>16264</v>
      </c>
      <c r="I2078" s="138" t="s">
        <v>16265</v>
      </c>
      <c r="J2078" s="138">
        <v>17344524297</v>
      </c>
      <c r="K2078" s="138" t="s">
        <v>27</v>
      </c>
      <c r="L2078" s="159">
        <v>44397</v>
      </c>
      <c r="M2078" s="138" t="s">
        <v>1273</v>
      </c>
      <c r="N2078" s="138"/>
      <c r="O2078" s="159"/>
      <c r="P2078" s="138"/>
      <c r="Q2078" s="138"/>
      <c r="R2078" s="138"/>
      <c r="S2078" s="139" t="s">
        <v>16262</v>
      </c>
      <c r="T2078" s="138"/>
      <c r="Z2078" s="130" t="str">
        <f t="shared" si="33"/>
        <v>20(17)蓝成康</v>
      </c>
    </row>
    <row r="2079" ht="19.5" customHeight="1" spans="1:26">
      <c r="A2079" s="138">
        <v>2077</v>
      </c>
      <c r="B2079" s="138" t="s">
        <v>16266</v>
      </c>
      <c r="C2079" s="138" t="s">
        <v>21</v>
      </c>
      <c r="D2079" s="138" t="s">
        <v>497</v>
      </c>
      <c r="E2079" s="138" t="s">
        <v>16267</v>
      </c>
      <c r="F2079" s="138" t="s">
        <v>143</v>
      </c>
      <c r="G2079" s="138">
        <v>15</v>
      </c>
      <c r="H2079" s="138" t="s">
        <v>16268</v>
      </c>
      <c r="I2079" s="138" t="s">
        <v>16269</v>
      </c>
      <c r="J2079" s="138" t="s">
        <v>18881</v>
      </c>
      <c r="K2079" s="138" t="s">
        <v>27</v>
      </c>
      <c r="L2079" s="159">
        <v>44403</v>
      </c>
      <c r="M2079" s="138" t="s">
        <v>1273</v>
      </c>
      <c r="N2079" s="138"/>
      <c r="O2079" s="159"/>
      <c r="P2079" s="138"/>
      <c r="Q2079" s="138"/>
      <c r="R2079" s="138"/>
      <c r="S2079" s="139" t="s">
        <v>16266</v>
      </c>
      <c r="T2079" s="138"/>
      <c r="Z2079" s="130" t="str">
        <f t="shared" si="33"/>
        <v>20(17)蓝利合</v>
      </c>
    </row>
    <row r="2080" ht="19.5" customHeight="1" spans="1:26">
      <c r="A2080" s="138">
        <v>2078</v>
      </c>
      <c r="B2080" s="138" t="s">
        <v>16278</v>
      </c>
      <c r="C2080" s="138" t="s">
        <v>21</v>
      </c>
      <c r="D2080" s="138" t="s">
        <v>497</v>
      </c>
      <c r="E2080" s="138" t="s">
        <v>16279</v>
      </c>
      <c r="F2080" s="138" t="s">
        <v>143</v>
      </c>
      <c r="G2080" s="138">
        <v>16</v>
      </c>
      <c r="H2080" s="138" t="s">
        <v>16280</v>
      </c>
      <c r="I2080" s="138" t="s">
        <v>16281</v>
      </c>
      <c r="J2080" s="138" t="s">
        <v>18882</v>
      </c>
      <c r="K2080" s="138" t="s">
        <v>27</v>
      </c>
      <c r="L2080" s="159">
        <v>44396</v>
      </c>
      <c r="M2080" s="138" t="s">
        <v>4424</v>
      </c>
      <c r="N2080" s="138" t="s">
        <v>30</v>
      </c>
      <c r="O2080" s="159"/>
      <c r="P2080" s="138"/>
      <c r="Q2080" s="138"/>
      <c r="R2080" s="138"/>
      <c r="S2080" s="139" t="s">
        <v>16278</v>
      </c>
      <c r="T2080" s="138"/>
      <c r="Z2080" s="130" t="str">
        <f t="shared" si="33"/>
        <v>20(17)农春绵</v>
      </c>
    </row>
    <row r="2081" ht="19.5" customHeight="1" spans="1:26">
      <c r="A2081" s="138">
        <v>2079</v>
      </c>
      <c r="B2081" s="138" t="s">
        <v>16282</v>
      </c>
      <c r="C2081" s="138" t="s">
        <v>21</v>
      </c>
      <c r="D2081" s="138" t="s">
        <v>497</v>
      </c>
      <c r="E2081" s="138" t="s">
        <v>16283</v>
      </c>
      <c r="F2081" s="138" t="s">
        <v>143</v>
      </c>
      <c r="G2081" s="138">
        <v>16</v>
      </c>
      <c r="H2081" s="138" t="s">
        <v>16284</v>
      </c>
      <c r="I2081" s="138" t="s">
        <v>16285</v>
      </c>
      <c r="J2081" s="138" t="s">
        <v>18883</v>
      </c>
      <c r="K2081" s="138" t="s">
        <v>27</v>
      </c>
      <c r="L2081" s="159">
        <v>44396</v>
      </c>
      <c r="M2081" s="138" t="s">
        <v>98</v>
      </c>
      <c r="N2081" s="138" t="s">
        <v>30</v>
      </c>
      <c r="O2081" s="159"/>
      <c r="P2081" s="138"/>
      <c r="Q2081" s="138"/>
      <c r="R2081" s="138"/>
      <c r="S2081" s="139" t="s">
        <v>16282</v>
      </c>
      <c r="T2081" s="138"/>
      <c r="Z2081" s="130" t="str">
        <f t="shared" si="33"/>
        <v>20(17)唐梦珍</v>
      </c>
    </row>
    <row r="2082" ht="19.5" customHeight="1" spans="1:26">
      <c r="A2082" s="138">
        <v>2080</v>
      </c>
      <c r="B2082" s="138" t="s">
        <v>16286</v>
      </c>
      <c r="C2082" s="138" t="s">
        <v>21</v>
      </c>
      <c r="D2082" s="138" t="s">
        <v>497</v>
      </c>
      <c r="E2082" s="138" t="s">
        <v>16287</v>
      </c>
      <c r="F2082" s="138" t="s">
        <v>24</v>
      </c>
      <c r="G2082" s="138">
        <v>16</v>
      </c>
      <c r="H2082" s="138" t="s">
        <v>18884</v>
      </c>
      <c r="I2082" s="138" t="s">
        <v>16289</v>
      </c>
      <c r="J2082" s="138">
        <v>18977802340</v>
      </c>
      <c r="K2082" s="138" t="s">
        <v>27</v>
      </c>
      <c r="L2082" s="159">
        <v>44397</v>
      </c>
      <c r="M2082" s="138"/>
      <c r="N2082" s="138" t="s">
        <v>30</v>
      </c>
      <c r="O2082" s="159"/>
      <c r="P2082" s="138"/>
      <c r="Q2082" s="138"/>
      <c r="R2082" s="138"/>
      <c r="S2082" s="139" t="s">
        <v>16286</v>
      </c>
      <c r="T2082" s="138"/>
      <c r="Z2082" s="130" t="str">
        <f t="shared" si="33"/>
        <v>20(17)黄黎山</v>
      </c>
    </row>
    <row r="2083" ht="19.5" customHeight="1" spans="1:26">
      <c r="A2083" s="138">
        <v>2081</v>
      </c>
      <c r="B2083" s="138" t="s">
        <v>16290</v>
      </c>
      <c r="C2083" s="138" t="s">
        <v>21</v>
      </c>
      <c r="D2083" s="138" t="s">
        <v>497</v>
      </c>
      <c r="E2083" s="138" t="s">
        <v>5753</v>
      </c>
      <c r="F2083" s="138" t="s">
        <v>143</v>
      </c>
      <c r="G2083" s="138">
        <v>16</v>
      </c>
      <c r="H2083" s="138" t="s">
        <v>16291</v>
      </c>
      <c r="I2083" s="138" t="s">
        <v>16292</v>
      </c>
      <c r="J2083" s="138" t="s">
        <v>18885</v>
      </c>
      <c r="K2083" s="138" t="s">
        <v>27</v>
      </c>
      <c r="L2083" s="159">
        <v>44410</v>
      </c>
      <c r="M2083" s="138" t="s">
        <v>1352</v>
      </c>
      <c r="N2083" s="138" t="s">
        <v>30</v>
      </c>
      <c r="O2083" s="159"/>
      <c r="P2083" s="138"/>
      <c r="Q2083" s="138"/>
      <c r="R2083" s="138"/>
      <c r="S2083" s="139" t="s">
        <v>16290</v>
      </c>
      <c r="T2083" s="138"/>
      <c r="Z2083" s="130" t="str">
        <f t="shared" si="33"/>
        <v>20(17)蒙金花</v>
      </c>
    </row>
    <row r="2084" ht="19.5" customHeight="1" spans="1:26">
      <c r="A2084" s="138">
        <v>2082</v>
      </c>
      <c r="B2084" s="138" t="s">
        <v>16293</v>
      </c>
      <c r="C2084" s="138" t="s">
        <v>21</v>
      </c>
      <c r="D2084" s="138" t="s">
        <v>497</v>
      </c>
      <c r="E2084" s="138" t="s">
        <v>16294</v>
      </c>
      <c r="F2084" s="138" t="s">
        <v>143</v>
      </c>
      <c r="G2084" s="138">
        <v>16</v>
      </c>
      <c r="H2084" s="138" t="s">
        <v>16295</v>
      </c>
      <c r="I2084" s="138" t="s">
        <v>16296</v>
      </c>
      <c r="J2084" s="138">
        <v>18378890309</v>
      </c>
      <c r="K2084" s="138" t="s">
        <v>27</v>
      </c>
      <c r="L2084" s="159">
        <v>44395</v>
      </c>
      <c r="M2084" s="138" t="s">
        <v>1288</v>
      </c>
      <c r="N2084" s="138"/>
      <c r="O2084" s="159"/>
      <c r="P2084" s="138"/>
      <c r="Q2084" s="138"/>
      <c r="R2084" s="138"/>
      <c r="S2084" s="139" t="s">
        <v>16293</v>
      </c>
      <c r="T2084" s="138"/>
      <c r="Z2084" s="130" t="str">
        <f t="shared" si="33"/>
        <v>20(17)蓝春玉</v>
      </c>
    </row>
    <row r="2085" ht="19.5" customHeight="1" spans="1:26">
      <c r="A2085" s="138">
        <v>2083</v>
      </c>
      <c r="B2085" s="138" t="s">
        <v>16297</v>
      </c>
      <c r="C2085" s="138" t="s">
        <v>21</v>
      </c>
      <c r="D2085" s="138" t="s">
        <v>497</v>
      </c>
      <c r="E2085" s="138" t="s">
        <v>16298</v>
      </c>
      <c r="F2085" s="138" t="s">
        <v>143</v>
      </c>
      <c r="G2085" s="138">
        <v>15</v>
      </c>
      <c r="H2085" s="138" t="s">
        <v>9506</v>
      </c>
      <c r="I2085" s="138" t="s">
        <v>16299</v>
      </c>
      <c r="J2085" s="138">
        <v>18070863707</v>
      </c>
      <c r="K2085" s="138" t="s">
        <v>27</v>
      </c>
      <c r="L2085" s="159">
        <v>44395</v>
      </c>
      <c r="M2085" s="138" t="s">
        <v>4424</v>
      </c>
      <c r="N2085" s="138"/>
      <c r="O2085" s="159"/>
      <c r="P2085" s="138"/>
      <c r="Q2085" s="138"/>
      <c r="R2085" s="138"/>
      <c r="S2085" s="139" t="s">
        <v>16297</v>
      </c>
      <c r="T2085" s="138"/>
      <c r="Z2085" s="130" t="str">
        <f t="shared" si="33"/>
        <v>20(17)言春美</v>
      </c>
    </row>
    <row r="2086" ht="19.5" customHeight="1" spans="1:26">
      <c r="A2086" s="138">
        <v>2084</v>
      </c>
      <c r="B2086" s="138" t="s">
        <v>16300</v>
      </c>
      <c r="C2086" s="138" t="s">
        <v>21</v>
      </c>
      <c r="D2086" s="138" t="s">
        <v>497</v>
      </c>
      <c r="E2086" s="138" t="s">
        <v>16301</v>
      </c>
      <c r="F2086" s="138" t="s">
        <v>143</v>
      </c>
      <c r="G2086" s="138">
        <v>17</v>
      </c>
      <c r="H2086" s="138" t="s">
        <v>16302</v>
      </c>
      <c r="I2086" s="138" t="s">
        <v>16303</v>
      </c>
      <c r="J2086" s="138">
        <v>13481848159</v>
      </c>
      <c r="K2086" s="138" t="s">
        <v>27</v>
      </c>
      <c r="L2086" s="159">
        <v>44396</v>
      </c>
      <c r="M2086" s="138" t="s">
        <v>98</v>
      </c>
      <c r="N2086" s="138" t="s">
        <v>30</v>
      </c>
      <c r="O2086" s="159"/>
      <c r="P2086" s="138"/>
      <c r="Q2086" s="138"/>
      <c r="R2086" s="138"/>
      <c r="S2086" s="139" t="s">
        <v>16300</v>
      </c>
      <c r="T2086" s="138"/>
      <c r="Z2086" s="130" t="str">
        <f t="shared" si="33"/>
        <v>20(17)覃淑玲</v>
      </c>
    </row>
    <row r="2087" ht="19.5" customHeight="1" spans="1:26">
      <c r="A2087" s="138">
        <v>2085</v>
      </c>
      <c r="B2087" s="138" t="s">
        <v>16304</v>
      </c>
      <c r="C2087" s="138" t="s">
        <v>21</v>
      </c>
      <c r="D2087" s="138" t="s">
        <v>497</v>
      </c>
      <c r="E2087" s="138" t="s">
        <v>16305</v>
      </c>
      <c r="F2087" s="138" t="s">
        <v>24</v>
      </c>
      <c r="G2087" s="138">
        <v>16</v>
      </c>
      <c r="H2087" s="138" t="s">
        <v>18886</v>
      </c>
      <c r="I2087" s="138" t="s">
        <v>16306</v>
      </c>
      <c r="J2087" s="138">
        <v>15777803677</v>
      </c>
      <c r="K2087" s="138" t="s">
        <v>27</v>
      </c>
      <c r="L2087" s="159">
        <v>44396</v>
      </c>
      <c r="M2087" s="138" t="s">
        <v>98</v>
      </c>
      <c r="N2087" s="138" t="s">
        <v>30</v>
      </c>
      <c r="O2087" s="159"/>
      <c r="P2087" s="138"/>
      <c r="Q2087" s="138"/>
      <c r="R2087" s="138"/>
      <c r="S2087" s="139" t="s">
        <v>16304</v>
      </c>
      <c r="T2087" s="138"/>
      <c r="Z2087" s="130" t="str">
        <f t="shared" si="33"/>
        <v>20(17)梁艺贤</v>
      </c>
    </row>
    <row r="2088" ht="19.5" customHeight="1" spans="1:26">
      <c r="A2088" s="138">
        <v>2086</v>
      </c>
      <c r="B2088" s="138" t="s">
        <v>16307</v>
      </c>
      <c r="C2088" s="138" t="s">
        <v>21</v>
      </c>
      <c r="D2088" s="138" t="s">
        <v>497</v>
      </c>
      <c r="E2088" s="138" t="s">
        <v>16308</v>
      </c>
      <c r="F2088" s="138" t="s">
        <v>143</v>
      </c>
      <c r="G2088" s="138">
        <v>15</v>
      </c>
      <c r="H2088" s="138" t="s">
        <v>18887</v>
      </c>
      <c r="I2088" s="138" t="s">
        <v>16310</v>
      </c>
      <c r="J2088" s="138" t="s">
        <v>18888</v>
      </c>
      <c r="K2088" s="138" t="s">
        <v>27</v>
      </c>
      <c r="L2088" s="159">
        <v>44412</v>
      </c>
      <c r="M2088" s="138" t="s">
        <v>28</v>
      </c>
      <c r="N2088" s="138"/>
      <c r="O2088" s="159"/>
      <c r="P2088" s="138"/>
      <c r="Q2088" s="138"/>
      <c r="R2088" s="138"/>
      <c r="S2088" s="139" t="s">
        <v>16307</v>
      </c>
      <c r="T2088" s="138"/>
      <c r="Z2088" s="130" t="str">
        <f t="shared" si="33"/>
        <v>20(17)覃俊铭</v>
      </c>
    </row>
    <row r="2089" ht="19.5" customHeight="1" spans="1:26">
      <c r="A2089" s="138">
        <v>2087</v>
      </c>
      <c r="B2089" s="138" t="s">
        <v>16311</v>
      </c>
      <c r="C2089" s="138" t="s">
        <v>21</v>
      </c>
      <c r="D2089" s="138" t="s">
        <v>497</v>
      </c>
      <c r="E2089" s="138" t="s">
        <v>16312</v>
      </c>
      <c r="F2089" s="138" t="s">
        <v>143</v>
      </c>
      <c r="G2089" s="138">
        <v>17</v>
      </c>
      <c r="H2089" s="138" t="s">
        <v>16302</v>
      </c>
      <c r="I2089" s="138" t="s">
        <v>16313</v>
      </c>
      <c r="J2089" s="138">
        <v>13530877102</v>
      </c>
      <c r="K2089" s="138" t="s">
        <v>27</v>
      </c>
      <c r="L2089" s="159">
        <v>44397</v>
      </c>
      <c r="M2089" s="138" t="s">
        <v>1217</v>
      </c>
      <c r="N2089" s="138"/>
      <c r="O2089" s="159"/>
      <c r="P2089" s="138"/>
      <c r="Q2089" s="138"/>
      <c r="R2089" s="138"/>
      <c r="S2089" s="139" t="s">
        <v>16311</v>
      </c>
      <c r="T2089" s="138"/>
      <c r="Z2089" s="130" t="str">
        <f t="shared" si="33"/>
        <v>20(17)周慧林</v>
      </c>
    </row>
    <row r="2090" ht="19.5" customHeight="1" spans="1:26">
      <c r="A2090" s="138">
        <v>2088</v>
      </c>
      <c r="B2090" s="138" t="s">
        <v>16314</v>
      </c>
      <c r="C2090" s="138" t="s">
        <v>21</v>
      </c>
      <c r="D2090" s="138" t="s">
        <v>497</v>
      </c>
      <c r="E2090" s="138" t="s">
        <v>16315</v>
      </c>
      <c r="F2090" s="138" t="s">
        <v>24</v>
      </c>
      <c r="G2090" s="138">
        <v>17</v>
      </c>
      <c r="H2090" s="138" t="s">
        <v>16302</v>
      </c>
      <c r="I2090" s="138" t="s">
        <v>16317</v>
      </c>
      <c r="J2090" s="138">
        <v>18934969986</v>
      </c>
      <c r="K2090" s="138" t="s">
        <v>27</v>
      </c>
      <c r="L2090" s="159">
        <v>44397</v>
      </c>
      <c r="M2090" s="138" t="s">
        <v>28</v>
      </c>
      <c r="N2090" s="138"/>
      <c r="O2090" s="159"/>
      <c r="P2090" s="138"/>
      <c r="Q2090" s="138"/>
      <c r="R2090" s="138"/>
      <c r="S2090" s="139" t="s">
        <v>16314</v>
      </c>
      <c r="T2090" s="138"/>
      <c r="Z2090" s="130" t="str">
        <f t="shared" si="33"/>
        <v>20(17)陈威融</v>
      </c>
    </row>
    <row r="2091" ht="19.5" customHeight="1" spans="1:26">
      <c r="A2091" s="138">
        <v>2089</v>
      </c>
      <c r="B2091" s="138" t="s">
        <v>16318</v>
      </c>
      <c r="C2091" s="138" t="s">
        <v>21</v>
      </c>
      <c r="D2091" s="138" t="s">
        <v>497</v>
      </c>
      <c r="E2091" s="138" t="s">
        <v>16319</v>
      </c>
      <c r="F2091" s="138" t="s">
        <v>143</v>
      </c>
      <c r="G2091" s="138">
        <v>17</v>
      </c>
      <c r="H2091" s="138" t="s">
        <v>2714</v>
      </c>
      <c r="I2091" s="138" t="s">
        <v>16320</v>
      </c>
      <c r="J2091" s="138">
        <v>13471802489</v>
      </c>
      <c r="K2091" s="138" t="s">
        <v>27</v>
      </c>
      <c r="L2091" s="159">
        <v>44397</v>
      </c>
      <c r="M2091" s="138" t="s">
        <v>1303</v>
      </c>
      <c r="N2091" s="138"/>
      <c r="O2091" s="159"/>
      <c r="P2091" s="138"/>
      <c r="Q2091" s="138"/>
      <c r="R2091" s="138"/>
      <c r="S2091" s="139" t="s">
        <v>16318</v>
      </c>
      <c r="T2091" s="138"/>
      <c r="Z2091" s="130" t="str">
        <f t="shared" si="33"/>
        <v>20(17)覃如榕</v>
      </c>
    </row>
    <row r="2092" ht="19.5" customHeight="1" spans="1:26">
      <c r="A2092" s="138">
        <v>2090</v>
      </c>
      <c r="B2092" s="138" t="s">
        <v>16321</v>
      </c>
      <c r="C2092" s="138" t="s">
        <v>21</v>
      </c>
      <c r="D2092" s="138" t="s">
        <v>497</v>
      </c>
      <c r="E2092" s="138" t="s">
        <v>16322</v>
      </c>
      <c r="F2092" s="138" t="s">
        <v>24</v>
      </c>
      <c r="G2092" s="138">
        <v>17</v>
      </c>
      <c r="H2092" s="138" t="s">
        <v>16302</v>
      </c>
      <c r="I2092" s="138" t="s">
        <v>16324</v>
      </c>
      <c r="J2092" s="138">
        <v>18777883692</v>
      </c>
      <c r="K2092" s="138" t="s">
        <v>27</v>
      </c>
      <c r="L2092" s="159">
        <v>44396</v>
      </c>
      <c r="M2092" s="138" t="s">
        <v>16325</v>
      </c>
      <c r="N2092" s="138"/>
      <c r="O2092" s="159"/>
      <c r="P2092" s="138"/>
      <c r="Q2092" s="138"/>
      <c r="R2092" s="138"/>
      <c r="S2092" s="139" t="s">
        <v>16321</v>
      </c>
      <c r="T2092" s="138"/>
      <c r="Z2092" s="130" t="str">
        <f t="shared" si="33"/>
        <v>20(17)罗景目</v>
      </c>
    </row>
    <row r="2093" ht="19.5" customHeight="1" spans="1:26">
      <c r="A2093" s="138">
        <v>2091</v>
      </c>
      <c r="B2093" s="138" t="s">
        <v>16326</v>
      </c>
      <c r="C2093" s="138" t="s">
        <v>21</v>
      </c>
      <c r="D2093" s="138" t="s">
        <v>497</v>
      </c>
      <c r="E2093" s="138" t="s">
        <v>16327</v>
      </c>
      <c r="F2093" s="138" t="s">
        <v>24</v>
      </c>
      <c r="G2093" s="138">
        <v>17</v>
      </c>
      <c r="H2093" s="138" t="s">
        <v>16302</v>
      </c>
      <c r="I2093" s="138" t="s">
        <v>16328</v>
      </c>
      <c r="J2093" s="138">
        <v>13977876442</v>
      </c>
      <c r="K2093" s="138" t="s">
        <v>27</v>
      </c>
      <c r="L2093" s="159">
        <v>44396</v>
      </c>
      <c r="M2093" s="138" t="s">
        <v>68</v>
      </c>
      <c r="N2093" s="138" t="s">
        <v>30</v>
      </c>
      <c r="O2093" s="159"/>
      <c r="P2093" s="138"/>
      <c r="Q2093" s="138"/>
      <c r="R2093" s="138"/>
      <c r="S2093" s="139" t="s">
        <v>16326</v>
      </c>
      <c r="T2093" s="138"/>
      <c r="Z2093" s="130" t="str">
        <f t="shared" si="33"/>
        <v>20(17)谭鑫源</v>
      </c>
    </row>
    <row r="2094" ht="19.5" customHeight="1" spans="1:26">
      <c r="A2094" s="138">
        <v>2092</v>
      </c>
      <c r="B2094" s="138" t="s">
        <v>16329</v>
      </c>
      <c r="C2094" s="138" t="s">
        <v>21</v>
      </c>
      <c r="D2094" s="138" t="s">
        <v>497</v>
      </c>
      <c r="E2094" s="138" t="s">
        <v>16330</v>
      </c>
      <c r="F2094" s="138" t="s">
        <v>24</v>
      </c>
      <c r="G2094" s="138">
        <v>16</v>
      </c>
      <c r="H2094" s="138" t="s">
        <v>16302</v>
      </c>
      <c r="I2094" s="138" t="s">
        <v>16332</v>
      </c>
      <c r="J2094" s="138">
        <v>18776872918</v>
      </c>
      <c r="K2094" s="138" t="s">
        <v>27</v>
      </c>
      <c r="L2094" s="159">
        <v>44378</v>
      </c>
      <c r="M2094" s="138" t="s">
        <v>98</v>
      </c>
      <c r="N2094" s="138"/>
      <c r="O2094" s="159"/>
      <c r="P2094" s="138"/>
      <c r="Q2094" s="138"/>
      <c r="R2094" s="138"/>
      <c r="S2094" s="139" t="s">
        <v>16329</v>
      </c>
      <c r="T2094" s="138"/>
      <c r="Z2094" s="130" t="str">
        <f t="shared" si="33"/>
        <v>20(17)覃董</v>
      </c>
    </row>
    <row r="2095" ht="19.5" customHeight="1" spans="1:26">
      <c r="A2095" s="138">
        <v>2093</v>
      </c>
      <c r="B2095" s="138" t="s">
        <v>16333</v>
      </c>
      <c r="C2095" s="138" t="s">
        <v>21</v>
      </c>
      <c r="D2095" s="138" t="s">
        <v>497</v>
      </c>
      <c r="E2095" s="138" t="s">
        <v>16334</v>
      </c>
      <c r="F2095" s="138" t="s">
        <v>24</v>
      </c>
      <c r="G2095" s="138">
        <v>17</v>
      </c>
      <c r="H2095" s="138" t="s">
        <v>16302</v>
      </c>
      <c r="I2095" s="138" t="s">
        <v>16335</v>
      </c>
      <c r="J2095" s="138" t="s">
        <v>18889</v>
      </c>
      <c r="K2095" s="138" t="s">
        <v>27</v>
      </c>
      <c r="L2095" s="159">
        <v>44405</v>
      </c>
      <c r="M2095" s="138" t="s">
        <v>139</v>
      </c>
      <c r="N2095" s="138"/>
      <c r="O2095" s="159"/>
      <c r="P2095" s="138"/>
      <c r="Q2095" s="138"/>
      <c r="R2095" s="138"/>
      <c r="S2095" s="139" t="s">
        <v>16333</v>
      </c>
      <c r="T2095" s="138"/>
      <c r="Z2095" s="130" t="str">
        <f t="shared" si="33"/>
        <v>20(17)卢玮</v>
      </c>
    </row>
    <row r="2096" ht="19.5" customHeight="1" spans="1:26">
      <c r="A2096" s="138">
        <v>2094</v>
      </c>
      <c r="B2096" s="138" t="s">
        <v>16336</v>
      </c>
      <c r="C2096" s="138" t="s">
        <v>21</v>
      </c>
      <c r="D2096" s="138" t="s">
        <v>497</v>
      </c>
      <c r="E2096" s="138" t="s">
        <v>16337</v>
      </c>
      <c r="F2096" s="138" t="s">
        <v>24</v>
      </c>
      <c r="G2096" s="138">
        <v>15</v>
      </c>
      <c r="H2096" s="138" t="s">
        <v>18890</v>
      </c>
      <c r="I2096" s="138" t="s">
        <v>16339</v>
      </c>
      <c r="J2096" s="138" t="s">
        <v>18891</v>
      </c>
      <c r="K2096" s="138" t="s">
        <v>27</v>
      </c>
      <c r="L2096" s="159">
        <v>44397</v>
      </c>
      <c r="M2096" s="138" t="s">
        <v>16340</v>
      </c>
      <c r="N2096" s="138"/>
      <c r="O2096" s="159"/>
      <c r="P2096" s="138"/>
      <c r="Q2096" s="138"/>
      <c r="R2096" s="138"/>
      <c r="S2096" s="139" t="s">
        <v>16336</v>
      </c>
      <c r="T2096" s="138"/>
      <c r="Z2096" s="130" t="str">
        <f t="shared" si="33"/>
        <v>20(17)韦明浩</v>
      </c>
    </row>
    <row r="2097" ht="19.5" customHeight="1" spans="1:26">
      <c r="A2097" s="138">
        <v>2095</v>
      </c>
      <c r="B2097" s="138" t="s">
        <v>16341</v>
      </c>
      <c r="C2097" s="138" t="s">
        <v>21</v>
      </c>
      <c r="D2097" s="138" t="s">
        <v>497</v>
      </c>
      <c r="E2097" s="138" t="s">
        <v>16342</v>
      </c>
      <c r="F2097" s="138" t="s">
        <v>24</v>
      </c>
      <c r="G2097" s="138">
        <v>16</v>
      </c>
      <c r="H2097" s="138" t="s">
        <v>16302</v>
      </c>
      <c r="I2097" s="138" t="s">
        <v>16344</v>
      </c>
      <c r="J2097" s="138" t="s">
        <v>18892</v>
      </c>
      <c r="K2097" s="138" t="s">
        <v>27</v>
      </c>
      <c r="L2097" s="159">
        <v>44394</v>
      </c>
      <c r="M2097" s="138" t="s">
        <v>28</v>
      </c>
      <c r="N2097" s="138"/>
      <c r="O2097" s="159"/>
      <c r="P2097" s="138"/>
      <c r="Q2097" s="138"/>
      <c r="R2097" s="138"/>
      <c r="S2097" s="139" t="s">
        <v>16341</v>
      </c>
      <c r="T2097" s="138"/>
      <c r="Z2097" s="130" t="str">
        <f t="shared" si="33"/>
        <v>20(17)韦耀星</v>
      </c>
    </row>
    <row r="2098" ht="19.5" customHeight="1" spans="1:26">
      <c r="A2098" s="138">
        <v>2096</v>
      </c>
      <c r="B2098" s="138" t="s">
        <v>16345</v>
      </c>
      <c r="C2098" s="138" t="s">
        <v>21</v>
      </c>
      <c r="D2098" s="138" t="s">
        <v>497</v>
      </c>
      <c r="E2098" s="138" t="s">
        <v>16346</v>
      </c>
      <c r="F2098" s="138" t="s">
        <v>143</v>
      </c>
      <c r="G2098" s="138">
        <v>17</v>
      </c>
      <c r="H2098" s="138" t="s">
        <v>16302</v>
      </c>
      <c r="I2098" s="138" t="s">
        <v>18893</v>
      </c>
      <c r="J2098" s="138" t="s">
        <v>18894</v>
      </c>
      <c r="K2098" s="138" t="s">
        <v>27</v>
      </c>
      <c r="L2098" s="159">
        <v>44395</v>
      </c>
      <c r="M2098" s="138" t="s">
        <v>1352</v>
      </c>
      <c r="N2098" s="138"/>
      <c r="O2098" s="159"/>
      <c r="P2098" s="138"/>
      <c r="Q2098" s="138"/>
      <c r="R2098" s="138"/>
      <c r="S2098" s="139" t="s">
        <v>16345</v>
      </c>
      <c r="T2098" s="138"/>
      <c r="Z2098" s="130" t="str">
        <f t="shared" si="33"/>
        <v>20(17)黄柳露</v>
      </c>
    </row>
    <row r="2099" ht="19.5" customHeight="1" spans="1:26">
      <c r="A2099" s="138">
        <v>2097</v>
      </c>
      <c r="B2099" s="138" t="s">
        <v>16349</v>
      </c>
      <c r="C2099" s="138" t="s">
        <v>21</v>
      </c>
      <c r="D2099" s="138" t="s">
        <v>497</v>
      </c>
      <c r="E2099" s="138" t="s">
        <v>16350</v>
      </c>
      <c r="F2099" s="138" t="s">
        <v>143</v>
      </c>
      <c r="G2099" s="138">
        <v>21</v>
      </c>
      <c r="H2099" s="138" t="s">
        <v>16302</v>
      </c>
      <c r="I2099" s="138" t="s">
        <v>16352</v>
      </c>
      <c r="J2099" s="138" t="s">
        <v>18895</v>
      </c>
      <c r="K2099" s="138" t="s">
        <v>27</v>
      </c>
      <c r="L2099" s="159">
        <v>44405</v>
      </c>
      <c r="M2099" s="138" t="s">
        <v>4424</v>
      </c>
      <c r="N2099" s="138"/>
      <c r="O2099" s="159"/>
      <c r="P2099" s="138"/>
      <c r="Q2099" s="138"/>
      <c r="R2099" s="138"/>
      <c r="S2099" s="139" t="s">
        <v>16349</v>
      </c>
      <c r="T2099" s="138"/>
      <c r="Z2099" s="130" t="str">
        <f t="shared" si="33"/>
        <v>20(17)蓝慧娜</v>
      </c>
    </row>
    <row r="2100" ht="19.5" customHeight="1" spans="1:26">
      <c r="A2100" s="138">
        <v>2098</v>
      </c>
      <c r="B2100" s="138" t="s">
        <v>16353</v>
      </c>
      <c r="C2100" s="138" t="s">
        <v>21</v>
      </c>
      <c r="D2100" s="138" t="s">
        <v>497</v>
      </c>
      <c r="E2100" s="138" t="s">
        <v>16354</v>
      </c>
      <c r="F2100" s="138" t="s">
        <v>143</v>
      </c>
      <c r="G2100" s="138">
        <v>16</v>
      </c>
      <c r="H2100" s="138" t="s">
        <v>16302</v>
      </c>
      <c r="I2100" s="138" t="s">
        <v>16355</v>
      </c>
      <c r="J2100" s="138" t="s">
        <v>18896</v>
      </c>
      <c r="K2100" s="138" t="s">
        <v>27</v>
      </c>
      <c r="L2100" s="159">
        <v>44405</v>
      </c>
      <c r="M2100" s="138" t="s">
        <v>6144</v>
      </c>
      <c r="N2100" s="138"/>
      <c r="O2100" s="159"/>
      <c r="P2100" s="138"/>
      <c r="Q2100" s="138"/>
      <c r="R2100" s="138"/>
      <c r="S2100" s="139" t="s">
        <v>16353</v>
      </c>
      <c r="T2100" s="138"/>
      <c r="Z2100" s="130" t="str">
        <f t="shared" si="33"/>
        <v>20(17)蓝婧</v>
      </c>
    </row>
    <row r="2101" ht="19.5" customHeight="1" spans="1:26">
      <c r="A2101" s="138">
        <v>2099</v>
      </c>
      <c r="B2101" s="138" t="s">
        <v>16356</v>
      </c>
      <c r="C2101" s="138" t="s">
        <v>21</v>
      </c>
      <c r="D2101" s="138" t="s">
        <v>497</v>
      </c>
      <c r="E2101" s="138" t="s">
        <v>16357</v>
      </c>
      <c r="F2101" s="138" t="s">
        <v>143</v>
      </c>
      <c r="G2101" s="138">
        <v>20</v>
      </c>
      <c r="H2101" s="138" t="s">
        <v>16302</v>
      </c>
      <c r="I2101" s="138" t="s">
        <v>16359</v>
      </c>
      <c r="J2101" s="138" t="s">
        <v>18897</v>
      </c>
      <c r="K2101" s="138" t="s">
        <v>27</v>
      </c>
      <c r="L2101" s="159">
        <v>44396</v>
      </c>
      <c r="M2101" s="138" t="s">
        <v>3693</v>
      </c>
      <c r="N2101" s="138" t="s">
        <v>30</v>
      </c>
      <c r="O2101" s="159"/>
      <c r="P2101" s="138"/>
      <c r="Q2101" s="138"/>
      <c r="R2101" s="138"/>
      <c r="S2101" s="139" t="s">
        <v>16356</v>
      </c>
      <c r="T2101" s="138"/>
      <c r="Z2101" s="130" t="str">
        <f t="shared" si="33"/>
        <v>20(17)蓝秋慈</v>
      </c>
    </row>
    <row r="2102" ht="19.5" customHeight="1" spans="1:26">
      <c r="A2102" s="138">
        <v>2100</v>
      </c>
      <c r="B2102" s="138" t="s">
        <v>16360</v>
      </c>
      <c r="C2102" s="138" t="s">
        <v>21</v>
      </c>
      <c r="D2102" s="138" t="s">
        <v>497</v>
      </c>
      <c r="E2102" s="138" t="s">
        <v>16361</v>
      </c>
      <c r="F2102" s="138" t="s">
        <v>143</v>
      </c>
      <c r="G2102" s="138">
        <v>16</v>
      </c>
      <c r="H2102" s="138" t="s">
        <v>16302</v>
      </c>
      <c r="I2102" s="138" t="s">
        <v>16363</v>
      </c>
      <c r="J2102" s="138" t="s">
        <v>18898</v>
      </c>
      <c r="K2102" s="138" t="s">
        <v>27</v>
      </c>
      <c r="L2102" s="159">
        <v>44397</v>
      </c>
      <c r="M2102" s="138" t="s">
        <v>1273</v>
      </c>
      <c r="N2102" s="138"/>
      <c r="O2102" s="159"/>
      <c r="P2102" s="138"/>
      <c r="Q2102" s="138"/>
      <c r="R2102" s="138"/>
      <c r="S2102" s="139" t="s">
        <v>16360</v>
      </c>
      <c r="T2102" s="138"/>
      <c r="Z2102" s="130" t="str">
        <f t="shared" si="33"/>
        <v>20(17)蒙红璐</v>
      </c>
    </row>
    <row r="2103" ht="19.5" customHeight="1" spans="1:26">
      <c r="A2103" s="138">
        <v>2101</v>
      </c>
      <c r="B2103" s="138" t="s">
        <v>16371</v>
      </c>
      <c r="C2103" s="138" t="s">
        <v>21</v>
      </c>
      <c r="D2103" s="138" t="s">
        <v>497</v>
      </c>
      <c r="E2103" s="138" t="s">
        <v>16372</v>
      </c>
      <c r="F2103" s="138" t="s">
        <v>143</v>
      </c>
      <c r="G2103" s="138">
        <v>22</v>
      </c>
      <c r="H2103" s="138" t="s">
        <v>16302</v>
      </c>
      <c r="I2103" s="138" t="s">
        <v>1751</v>
      </c>
      <c r="J2103" s="138" t="s">
        <v>18899</v>
      </c>
      <c r="K2103" s="138" t="s">
        <v>27</v>
      </c>
      <c r="L2103" s="159">
        <v>44409</v>
      </c>
      <c r="M2103" s="138" t="s">
        <v>1352</v>
      </c>
      <c r="N2103" s="138"/>
      <c r="O2103" s="159"/>
      <c r="P2103" s="138"/>
      <c r="Q2103" s="138"/>
      <c r="R2103" s="138"/>
      <c r="S2103" s="139" t="s">
        <v>16371</v>
      </c>
      <c r="T2103" s="138"/>
      <c r="Z2103" s="130" t="str">
        <f t="shared" si="33"/>
        <v>20(17)蒙小小</v>
      </c>
    </row>
    <row r="2104" ht="19.5" customHeight="1" spans="1:26">
      <c r="A2104" s="138">
        <v>2102</v>
      </c>
      <c r="B2104" s="138" t="s">
        <v>16374</v>
      </c>
      <c r="C2104" s="138" t="s">
        <v>21</v>
      </c>
      <c r="D2104" s="138" t="s">
        <v>497</v>
      </c>
      <c r="E2104" s="138" t="s">
        <v>16375</v>
      </c>
      <c r="F2104" s="138" t="s">
        <v>143</v>
      </c>
      <c r="G2104" s="138">
        <v>16</v>
      </c>
      <c r="H2104" s="138" t="s">
        <v>16302</v>
      </c>
      <c r="I2104" s="138" t="s">
        <v>5646</v>
      </c>
      <c r="J2104" s="138" t="s">
        <v>18900</v>
      </c>
      <c r="K2104" s="138" t="s">
        <v>27</v>
      </c>
      <c r="L2104" s="159">
        <v>44394</v>
      </c>
      <c r="M2104" s="138" t="s">
        <v>28</v>
      </c>
      <c r="N2104" s="139" t="s">
        <v>27</v>
      </c>
      <c r="O2104" s="159">
        <v>44416</v>
      </c>
      <c r="P2104" s="138"/>
      <c r="Q2104" s="138"/>
      <c r="R2104" s="138"/>
      <c r="S2104" s="139" t="s">
        <v>16374</v>
      </c>
      <c r="T2104" s="138"/>
      <c r="Z2104" s="130" t="str">
        <f t="shared" si="33"/>
        <v>20(17)覃佳熙</v>
      </c>
    </row>
    <row r="2105" ht="19.5" customHeight="1" spans="1:26">
      <c r="A2105" s="138">
        <v>2103</v>
      </c>
      <c r="B2105" s="138" t="s">
        <v>11024</v>
      </c>
      <c r="C2105" s="138" t="s">
        <v>21</v>
      </c>
      <c r="D2105" s="138" t="s">
        <v>497</v>
      </c>
      <c r="E2105" s="138" t="s">
        <v>11025</v>
      </c>
      <c r="F2105" s="138" t="s">
        <v>143</v>
      </c>
      <c r="G2105" s="138">
        <v>17</v>
      </c>
      <c r="H2105" s="138" t="s">
        <v>16302</v>
      </c>
      <c r="I2105" s="138" t="s">
        <v>2702</v>
      </c>
      <c r="J2105" s="138" t="s">
        <v>18901</v>
      </c>
      <c r="K2105" s="138" t="s">
        <v>27</v>
      </c>
      <c r="L2105" s="159">
        <v>44396</v>
      </c>
      <c r="M2105" s="138" t="s">
        <v>2747</v>
      </c>
      <c r="N2105" s="138"/>
      <c r="O2105" s="159"/>
      <c r="P2105" s="138"/>
      <c r="Q2105" s="138"/>
      <c r="R2105" s="138"/>
      <c r="S2105" s="139" t="s">
        <v>11024</v>
      </c>
      <c r="T2105" s="138"/>
      <c r="Z2105" s="130" t="str">
        <f t="shared" si="33"/>
        <v>20(17)韦慧敏</v>
      </c>
    </row>
    <row r="2106" ht="19.5" customHeight="1" spans="1:26">
      <c r="A2106" s="138">
        <v>2104</v>
      </c>
      <c r="B2106" s="138" t="s">
        <v>16378</v>
      </c>
      <c r="C2106" s="138" t="s">
        <v>21</v>
      </c>
      <c r="D2106" s="138" t="s">
        <v>497</v>
      </c>
      <c r="E2106" s="138" t="s">
        <v>16379</v>
      </c>
      <c r="F2106" s="138" t="s">
        <v>143</v>
      </c>
      <c r="G2106" s="138">
        <v>15</v>
      </c>
      <c r="H2106" s="138" t="s">
        <v>16302</v>
      </c>
      <c r="I2106" s="138" t="s">
        <v>16381</v>
      </c>
      <c r="J2106" s="138" t="s">
        <v>18902</v>
      </c>
      <c r="K2106" s="138" t="s">
        <v>27</v>
      </c>
      <c r="L2106" s="159">
        <v>44407</v>
      </c>
      <c r="M2106" s="138" t="s">
        <v>16382</v>
      </c>
      <c r="N2106" s="138"/>
      <c r="O2106" s="159"/>
      <c r="P2106" s="138"/>
      <c r="Q2106" s="138"/>
      <c r="R2106" s="138"/>
      <c r="S2106" s="139" t="s">
        <v>16378</v>
      </c>
      <c r="T2106" s="138"/>
      <c r="Z2106" s="130" t="str">
        <f t="shared" si="33"/>
        <v>20(17)韦美仙</v>
      </c>
    </row>
    <row r="2107" ht="19.5" customHeight="1" spans="1:26">
      <c r="A2107" s="138">
        <v>2105</v>
      </c>
      <c r="B2107" s="138" t="s">
        <v>16383</v>
      </c>
      <c r="C2107" s="138" t="s">
        <v>21</v>
      </c>
      <c r="D2107" s="138" t="s">
        <v>497</v>
      </c>
      <c r="E2107" s="138" t="s">
        <v>16384</v>
      </c>
      <c r="F2107" s="138" t="s">
        <v>143</v>
      </c>
      <c r="G2107" s="138">
        <v>17</v>
      </c>
      <c r="H2107" s="138" t="s">
        <v>16302</v>
      </c>
      <c r="I2107" s="138" t="s">
        <v>16385</v>
      </c>
      <c r="J2107" s="138" t="s">
        <v>18903</v>
      </c>
      <c r="K2107" s="138" t="s">
        <v>27</v>
      </c>
      <c r="L2107" s="159">
        <v>44398</v>
      </c>
      <c r="M2107" s="138" t="s">
        <v>28</v>
      </c>
      <c r="N2107" s="138"/>
      <c r="O2107" s="159"/>
      <c r="P2107" s="138"/>
      <c r="Q2107" s="138"/>
      <c r="R2107" s="138"/>
      <c r="S2107" s="139" t="s">
        <v>16383</v>
      </c>
      <c r="T2107" s="138"/>
      <c r="Z2107" s="130" t="str">
        <f t="shared" si="33"/>
        <v>20(17)韦香梦</v>
      </c>
    </row>
    <row r="2108" ht="19.5" customHeight="1" spans="1:26">
      <c r="A2108" s="138">
        <v>2106</v>
      </c>
      <c r="B2108" s="138" t="s">
        <v>16386</v>
      </c>
      <c r="C2108" s="138" t="s">
        <v>21</v>
      </c>
      <c r="D2108" s="138" t="s">
        <v>497</v>
      </c>
      <c r="E2108" s="138" t="s">
        <v>16387</v>
      </c>
      <c r="F2108" s="138" t="s">
        <v>143</v>
      </c>
      <c r="G2108" s="138">
        <v>17</v>
      </c>
      <c r="H2108" s="138" t="s">
        <v>16302</v>
      </c>
      <c r="I2108" s="138" t="s">
        <v>16388</v>
      </c>
      <c r="J2108" s="138" t="s">
        <v>18904</v>
      </c>
      <c r="K2108" s="138" t="s">
        <v>27</v>
      </c>
      <c r="L2108" s="159">
        <v>44398</v>
      </c>
      <c r="M2108" s="138" t="s">
        <v>1288</v>
      </c>
      <c r="N2108" s="138"/>
      <c r="O2108" s="159"/>
      <c r="P2108" s="138"/>
      <c r="Q2108" s="138"/>
      <c r="R2108" s="138"/>
      <c r="S2108" s="139" t="s">
        <v>16386</v>
      </c>
      <c r="T2108" s="138"/>
      <c r="Z2108" s="130" t="str">
        <f t="shared" si="33"/>
        <v>20(17)韦颖艳</v>
      </c>
    </row>
    <row r="2109" ht="19.5" customHeight="1" spans="1:26">
      <c r="A2109" s="138">
        <v>2107</v>
      </c>
      <c r="B2109" s="138" t="s">
        <v>16389</v>
      </c>
      <c r="C2109" s="138" t="s">
        <v>21</v>
      </c>
      <c r="D2109" s="138" t="s">
        <v>497</v>
      </c>
      <c r="E2109" s="138" t="s">
        <v>16390</v>
      </c>
      <c r="F2109" s="138" t="s">
        <v>143</v>
      </c>
      <c r="G2109" s="138">
        <v>15</v>
      </c>
      <c r="H2109" s="138" t="s">
        <v>16302</v>
      </c>
      <c r="I2109" s="138" t="s">
        <v>16391</v>
      </c>
      <c r="J2109" s="138" t="s">
        <v>18905</v>
      </c>
      <c r="K2109" s="138" t="s">
        <v>27</v>
      </c>
      <c r="L2109" s="159">
        <v>44399</v>
      </c>
      <c r="M2109" s="138" t="s">
        <v>139</v>
      </c>
      <c r="N2109" s="138"/>
      <c r="O2109" s="159"/>
      <c r="P2109" s="138"/>
      <c r="Q2109" s="138"/>
      <c r="R2109" s="138"/>
      <c r="S2109" s="139" t="s">
        <v>16389</v>
      </c>
      <c r="T2109" s="138"/>
      <c r="Z2109" s="130" t="str">
        <f t="shared" si="33"/>
        <v>20(17)韦宇倩</v>
      </c>
    </row>
    <row r="2110" ht="19.5" customHeight="1" spans="1:26">
      <c r="A2110" s="138">
        <v>2108</v>
      </c>
      <c r="B2110" s="138" t="s">
        <v>16395</v>
      </c>
      <c r="C2110" s="138" t="s">
        <v>21</v>
      </c>
      <c r="D2110" s="138" t="s">
        <v>497</v>
      </c>
      <c r="E2110" s="138" t="s">
        <v>16396</v>
      </c>
      <c r="F2110" s="138" t="s">
        <v>24</v>
      </c>
      <c r="G2110" s="138">
        <v>16</v>
      </c>
      <c r="H2110" s="138" t="s">
        <v>16302</v>
      </c>
      <c r="I2110" s="138" t="s">
        <v>16398</v>
      </c>
      <c r="J2110" s="138" t="s">
        <v>18906</v>
      </c>
      <c r="K2110" s="138" t="s">
        <v>27</v>
      </c>
      <c r="L2110" s="159">
        <v>44394</v>
      </c>
      <c r="M2110" s="138" t="s">
        <v>28</v>
      </c>
      <c r="N2110" s="139" t="s">
        <v>27</v>
      </c>
      <c r="O2110" s="159">
        <v>44416</v>
      </c>
      <c r="P2110" s="138"/>
      <c r="Q2110" s="138"/>
      <c r="R2110" s="138"/>
      <c r="S2110" s="139" t="s">
        <v>16395</v>
      </c>
      <c r="T2110" s="138"/>
      <c r="Z2110" s="130" t="str">
        <f t="shared" si="33"/>
        <v>20(17)陆荣爽</v>
      </c>
    </row>
    <row r="2111" ht="19.5" customHeight="1" spans="1:26">
      <c r="A2111" s="138">
        <v>2109</v>
      </c>
      <c r="B2111" s="138" t="s">
        <v>16399</v>
      </c>
      <c r="C2111" s="138" t="s">
        <v>21</v>
      </c>
      <c r="D2111" s="138" t="s">
        <v>497</v>
      </c>
      <c r="E2111" s="138" t="s">
        <v>16400</v>
      </c>
      <c r="F2111" s="138" t="s">
        <v>24</v>
      </c>
      <c r="G2111" s="138">
        <v>16</v>
      </c>
      <c r="H2111" s="138" t="s">
        <v>16302</v>
      </c>
      <c r="I2111" s="138" t="s">
        <v>16401</v>
      </c>
      <c r="J2111" s="138" t="s">
        <v>18907</v>
      </c>
      <c r="K2111" s="138" t="s">
        <v>27</v>
      </c>
      <c r="L2111" s="159">
        <v>44396</v>
      </c>
      <c r="M2111" s="138" t="s">
        <v>185</v>
      </c>
      <c r="N2111" s="138"/>
      <c r="O2111" s="159"/>
      <c r="P2111" s="138"/>
      <c r="Q2111" s="138"/>
      <c r="R2111" s="138"/>
      <c r="S2111" s="139" t="s">
        <v>16399</v>
      </c>
      <c r="T2111" s="138"/>
      <c r="Z2111" s="130" t="str">
        <f t="shared" si="33"/>
        <v>20(17)覃林学</v>
      </c>
    </row>
    <row r="2112" ht="19.5" customHeight="1" spans="1:26">
      <c r="A2112" s="138">
        <v>2110</v>
      </c>
      <c r="B2112" s="138" t="s">
        <v>16402</v>
      </c>
      <c r="C2112" s="138" t="s">
        <v>21</v>
      </c>
      <c r="D2112" s="138" t="s">
        <v>497</v>
      </c>
      <c r="E2112" s="138" t="s">
        <v>16403</v>
      </c>
      <c r="F2112" s="138" t="s">
        <v>24</v>
      </c>
      <c r="G2112" s="138">
        <v>13</v>
      </c>
      <c r="H2112" s="138" t="s">
        <v>16302</v>
      </c>
      <c r="I2112" s="138" t="s">
        <v>16405</v>
      </c>
      <c r="J2112" s="138" t="s">
        <v>18908</v>
      </c>
      <c r="K2112" s="138" t="s">
        <v>27</v>
      </c>
      <c r="L2112" s="159">
        <v>44396</v>
      </c>
      <c r="M2112" s="138" t="s">
        <v>3693</v>
      </c>
      <c r="N2112" s="138"/>
      <c r="O2112" s="159"/>
      <c r="P2112" s="138"/>
      <c r="Q2112" s="138"/>
      <c r="R2112" s="138"/>
      <c r="S2112" s="139" t="s">
        <v>16402</v>
      </c>
      <c r="T2112" s="138"/>
      <c r="Z2112" s="130" t="str">
        <f t="shared" si="33"/>
        <v>20(17)覃仁志</v>
      </c>
    </row>
    <row r="2113" ht="19.5" customHeight="1" spans="1:26">
      <c r="A2113" s="138">
        <v>2111</v>
      </c>
      <c r="B2113" s="138" t="s">
        <v>13807</v>
      </c>
      <c r="C2113" s="138" t="s">
        <v>21</v>
      </c>
      <c r="D2113" s="138" t="s">
        <v>497</v>
      </c>
      <c r="E2113" s="138" t="s">
        <v>6424</v>
      </c>
      <c r="F2113" s="138" t="s">
        <v>24</v>
      </c>
      <c r="G2113" s="138">
        <v>16</v>
      </c>
      <c r="H2113" s="138" t="s">
        <v>16302</v>
      </c>
      <c r="I2113" s="138" t="s">
        <v>16410</v>
      </c>
      <c r="J2113" s="138">
        <v>19978801124</v>
      </c>
      <c r="K2113" s="138" t="s">
        <v>27</v>
      </c>
      <c r="L2113" s="159">
        <v>44399</v>
      </c>
      <c r="M2113" s="138" t="s">
        <v>3693</v>
      </c>
      <c r="N2113" s="138"/>
      <c r="O2113" s="159"/>
      <c r="P2113" s="138"/>
      <c r="Q2113" s="138"/>
      <c r="R2113" s="138"/>
      <c r="S2113" s="139" t="s">
        <v>13807</v>
      </c>
      <c r="T2113" s="138"/>
      <c r="Z2113" s="130" t="str">
        <f t="shared" si="33"/>
        <v>20(17)韦宁</v>
      </c>
    </row>
    <row r="2114" ht="19.5" customHeight="1" spans="1:26">
      <c r="A2114" s="138">
        <v>2112</v>
      </c>
      <c r="B2114" s="138" t="s">
        <v>16411</v>
      </c>
      <c r="C2114" s="138" t="s">
        <v>21</v>
      </c>
      <c r="D2114" s="138" t="s">
        <v>497</v>
      </c>
      <c r="E2114" s="138" t="s">
        <v>16412</v>
      </c>
      <c r="F2114" s="138" t="s">
        <v>143</v>
      </c>
      <c r="G2114" s="138">
        <v>16</v>
      </c>
      <c r="H2114" s="138" t="s">
        <v>16302</v>
      </c>
      <c r="I2114" s="138" t="s">
        <v>16414</v>
      </c>
      <c r="J2114" s="138" t="s">
        <v>18909</v>
      </c>
      <c r="K2114" s="138" t="s">
        <v>27</v>
      </c>
      <c r="L2114" s="159">
        <v>44398</v>
      </c>
      <c r="M2114" s="138" t="s">
        <v>98</v>
      </c>
      <c r="N2114" s="138"/>
      <c r="O2114" s="159"/>
      <c r="P2114" s="138"/>
      <c r="Q2114" s="138"/>
      <c r="R2114" s="138"/>
      <c r="S2114" s="139" t="s">
        <v>16411</v>
      </c>
      <c r="T2114" s="138"/>
      <c r="Z2114" s="130" t="str">
        <f t="shared" si="33"/>
        <v>20(17)覃彤香</v>
      </c>
    </row>
    <row r="2115" ht="19.5" customHeight="1" spans="1:26">
      <c r="A2115" s="138">
        <v>2113</v>
      </c>
      <c r="B2115" s="138" t="s">
        <v>16415</v>
      </c>
      <c r="C2115" s="138" t="s">
        <v>21</v>
      </c>
      <c r="D2115" s="138" t="s">
        <v>497</v>
      </c>
      <c r="E2115" s="138" t="s">
        <v>16416</v>
      </c>
      <c r="F2115" s="138" t="s">
        <v>24</v>
      </c>
      <c r="G2115" s="138">
        <v>17</v>
      </c>
      <c r="H2115" s="138" t="s">
        <v>16302</v>
      </c>
      <c r="I2115" s="138" t="s">
        <v>16418</v>
      </c>
      <c r="J2115" s="138" t="s">
        <v>18910</v>
      </c>
      <c r="K2115" s="138" t="s">
        <v>27</v>
      </c>
      <c r="L2115" s="159">
        <v>44396</v>
      </c>
      <c r="M2115" s="138" t="s">
        <v>4424</v>
      </c>
      <c r="N2115" s="138"/>
      <c r="O2115" s="159"/>
      <c r="P2115" s="138"/>
      <c r="Q2115" s="138"/>
      <c r="R2115" s="138"/>
      <c r="S2115" s="139" t="s">
        <v>16415</v>
      </c>
      <c r="T2115" s="138"/>
      <c r="Z2115" s="130" t="str">
        <f t="shared" si="33"/>
        <v>20(17)覃勤照</v>
      </c>
    </row>
    <row r="2116" ht="19.5" customHeight="1" spans="1:26">
      <c r="A2116" s="138">
        <v>2114</v>
      </c>
      <c r="B2116" s="138" t="s">
        <v>16419</v>
      </c>
      <c r="C2116" s="138" t="s">
        <v>21</v>
      </c>
      <c r="D2116" s="138" t="s">
        <v>497</v>
      </c>
      <c r="E2116" s="138" t="s">
        <v>16420</v>
      </c>
      <c r="F2116" s="138" t="s">
        <v>143</v>
      </c>
      <c r="G2116" s="138">
        <v>16</v>
      </c>
      <c r="H2116" s="138" t="s">
        <v>16302</v>
      </c>
      <c r="I2116" s="138" t="s">
        <v>16421</v>
      </c>
      <c r="J2116" s="138" t="s">
        <v>18911</v>
      </c>
      <c r="K2116" s="138" t="s">
        <v>27</v>
      </c>
      <c r="L2116" s="159">
        <v>44396</v>
      </c>
      <c r="M2116" s="138" t="s">
        <v>1217</v>
      </c>
      <c r="N2116" s="138"/>
      <c r="O2116" s="159"/>
      <c r="P2116" s="138"/>
      <c r="Q2116" s="138"/>
      <c r="R2116" s="138"/>
      <c r="S2116" s="139" t="s">
        <v>16419</v>
      </c>
      <c r="T2116" s="138"/>
      <c r="Z2116" s="130" t="str">
        <f t="shared" si="33"/>
        <v>20(17)韦晓慧</v>
      </c>
    </row>
    <row r="2117" ht="19.5" customHeight="1" spans="1:26">
      <c r="A2117" s="138">
        <v>2115</v>
      </c>
      <c r="B2117" s="138" t="s">
        <v>16422</v>
      </c>
      <c r="C2117" s="138" t="s">
        <v>21</v>
      </c>
      <c r="D2117" s="138" t="s">
        <v>497</v>
      </c>
      <c r="E2117" s="138" t="s">
        <v>1751</v>
      </c>
      <c r="F2117" s="138" t="s">
        <v>143</v>
      </c>
      <c r="G2117" s="138">
        <v>16</v>
      </c>
      <c r="H2117" s="138" t="s">
        <v>16302</v>
      </c>
      <c r="I2117" s="138" t="s">
        <v>16424</v>
      </c>
      <c r="J2117" s="138" t="s">
        <v>18912</v>
      </c>
      <c r="K2117" s="138" t="s">
        <v>27</v>
      </c>
      <c r="L2117" s="159">
        <v>44396</v>
      </c>
      <c r="M2117" s="138" t="s">
        <v>1352</v>
      </c>
      <c r="N2117" s="138"/>
      <c r="O2117" s="159"/>
      <c r="P2117" s="138"/>
      <c r="Q2117" s="138"/>
      <c r="R2117" s="138"/>
      <c r="S2117" s="139" t="s">
        <v>16422</v>
      </c>
      <c r="T2117" s="138"/>
      <c r="Z2117" s="130" t="str">
        <f t="shared" si="33"/>
        <v>20(17)蓝艳姣</v>
      </c>
    </row>
    <row r="2118" ht="19.5" customHeight="1" spans="1:26">
      <c r="A2118" s="138">
        <v>2116</v>
      </c>
      <c r="B2118" s="138" t="s">
        <v>16425</v>
      </c>
      <c r="C2118" s="138" t="s">
        <v>21</v>
      </c>
      <c r="D2118" s="138" t="s">
        <v>497</v>
      </c>
      <c r="E2118" s="138" t="s">
        <v>16426</v>
      </c>
      <c r="F2118" s="138" t="s">
        <v>143</v>
      </c>
      <c r="G2118" s="138">
        <v>16</v>
      </c>
      <c r="H2118" s="138" t="s">
        <v>16302</v>
      </c>
      <c r="I2118" s="138" t="s">
        <v>16428</v>
      </c>
      <c r="J2118" s="138">
        <v>15078614125</v>
      </c>
      <c r="K2118" s="138" t="s">
        <v>27</v>
      </c>
      <c r="L2118" s="159">
        <v>44395</v>
      </c>
      <c r="M2118" s="138" t="s">
        <v>28</v>
      </c>
      <c r="N2118" s="139" t="s">
        <v>27</v>
      </c>
      <c r="O2118" s="159">
        <v>44416</v>
      </c>
      <c r="P2118" s="138"/>
      <c r="Q2118" s="138"/>
      <c r="R2118" s="138"/>
      <c r="S2118" s="139" t="s">
        <v>16425</v>
      </c>
      <c r="T2118" s="138"/>
      <c r="Z2118" s="130" t="str">
        <f t="shared" si="33"/>
        <v>20(17)袁艳艳</v>
      </c>
    </row>
    <row r="2119" ht="19.5" customHeight="1" spans="1:26">
      <c r="A2119" s="138">
        <v>2117</v>
      </c>
      <c r="B2119" s="138" t="s">
        <v>16429</v>
      </c>
      <c r="C2119" s="138" t="s">
        <v>21</v>
      </c>
      <c r="D2119" s="138" t="s">
        <v>497</v>
      </c>
      <c r="E2119" s="138" t="s">
        <v>16430</v>
      </c>
      <c r="F2119" s="138" t="s">
        <v>143</v>
      </c>
      <c r="G2119" s="138">
        <v>16</v>
      </c>
      <c r="H2119" s="138" t="s">
        <v>16302</v>
      </c>
      <c r="I2119" s="138" t="s">
        <v>16432</v>
      </c>
      <c r="J2119" s="138" t="s">
        <v>18913</v>
      </c>
      <c r="K2119" s="138" t="s">
        <v>27</v>
      </c>
      <c r="L2119" s="159">
        <v>44398</v>
      </c>
      <c r="M2119" s="138" t="s">
        <v>28</v>
      </c>
      <c r="N2119" s="138"/>
      <c r="O2119" s="159"/>
      <c r="P2119" s="138"/>
      <c r="Q2119" s="138"/>
      <c r="R2119" s="138"/>
      <c r="S2119" s="139" t="s">
        <v>16429</v>
      </c>
      <c r="T2119" s="138"/>
      <c r="Z2119" s="130" t="str">
        <f t="shared" ref="Z2119:Z2182" si="34">D2119:D6700&amp;E2119:E6700</f>
        <v>20(17)韦柳娟</v>
      </c>
    </row>
    <row r="2120" ht="19.5" customHeight="1" spans="1:26">
      <c r="A2120" s="138">
        <v>2118</v>
      </c>
      <c r="B2120" s="138" t="s">
        <v>16433</v>
      </c>
      <c r="C2120" s="138"/>
      <c r="D2120" s="138" t="s">
        <v>497</v>
      </c>
      <c r="E2120" s="138" t="s">
        <v>16434</v>
      </c>
      <c r="F2120" s="138" t="s">
        <v>24</v>
      </c>
      <c r="G2120" s="138">
        <v>16</v>
      </c>
      <c r="H2120" s="138" t="s">
        <v>16302</v>
      </c>
      <c r="I2120" s="138" t="s">
        <v>15747</v>
      </c>
      <c r="J2120" s="138">
        <v>19907789878</v>
      </c>
      <c r="K2120" s="138" t="s">
        <v>27</v>
      </c>
      <c r="L2120" s="159">
        <v>44416</v>
      </c>
      <c r="M2120" s="138" t="s">
        <v>28</v>
      </c>
      <c r="N2120" s="138"/>
      <c r="O2120" s="159"/>
      <c r="P2120" s="138"/>
      <c r="Q2120" s="138"/>
      <c r="R2120" s="138"/>
      <c r="S2120" s="139" t="s">
        <v>16433</v>
      </c>
      <c r="T2120" s="138"/>
      <c r="Z2120" s="130" t="str">
        <f t="shared" si="34"/>
        <v>20(17)唐珑源</v>
      </c>
    </row>
    <row r="2121" ht="19.5" customHeight="1" spans="1:26">
      <c r="A2121" s="138">
        <v>2119</v>
      </c>
      <c r="B2121" s="138" t="s">
        <v>14077</v>
      </c>
      <c r="C2121" s="138" t="s">
        <v>21</v>
      </c>
      <c r="D2121" s="138" t="s">
        <v>497</v>
      </c>
      <c r="E2121" s="138" t="s">
        <v>1668</v>
      </c>
      <c r="F2121" s="138" t="s">
        <v>24</v>
      </c>
      <c r="G2121" s="138">
        <v>16</v>
      </c>
      <c r="H2121" s="138" t="s">
        <v>18914</v>
      </c>
      <c r="I2121" s="138" t="s">
        <v>16407</v>
      </c>
      <c r="J2121" s="138">
        <v>15296043752</v>
      </c>
      <c r="K2121" s="138" t="s">
        <v>27</v>
      </c>
      <c r="L2121" s="159">
        <v>44396</v>
      </c>
      <c r="M2121" s="138" t="s">
        <v>28</v>
      </c>
      <c r="N2121" s="138"/>
      <c r="O2121" s="159"/>
      <c r="P2121" s="138"/>
      <c r="Q2121" s="138"/>
      <c r="R2121" s="138"/>
      <c r="S2121" s="139" t="s">
        <v>14077</v>
      </c>
      <c r="T2121" s="138"/>
      <c r="Z2121" s="130" t="str">
        <f t="shared" si="34"/>
        <v>20(17)韦波</v>
      </c>
    </row>
    <row r="2122" ht="19.5" customHeight="1" spans="1:26">
      <c r="A2122" s="138">
        <v>2120</v>
      </c>
      <c r="B2122" s="138" t="s">
        <v>16226</v>
      </c>
      <c r="C2122" s="138" t="s">
        <v>18915</v>
      </c>
      <c r="D2122" s="139" t="s">
        <v>497</v>
      </c>
      <c r="E2122" s="139" t="s">
        <v>16227</v>
      </c>
      <c r="F2122" s="139" t="s">
        <v>24</v>
      </c>
      <c r="G2122" s="139">
        <v>16</v>
      </c>
      <c r="H2122" s="139"/>
      <c r="I2122" s="139"/>
      <c r="J2122" s="139"/>
      <c r="K2122" s="139" t="s">
        <v>27</v>
      </c>
      <c r="L2122" s="154">
        <v>44395</v>
      </c>
      <c r="M2122" s="139" t="s">
        <v>28</v>
      </c>
      <c r="N2122" s="139"/>
      <c r="O2122" s="154"/>
      <c r="P2122" s="139"/>
      <c r="Q2122" s="139"/>
      <c r="R2122" s="139"/>
      <c r="S2122" s="139" t="s">
        <v>16226</v>
      </c>
      <c r="T2122" s="139"/>
      <c r="Z2122" s="130" t="str">
        <f t="shared" si="34"/>
        <v>20(17)黄琬钧</v>
      </c>
    </row>
    <row r="2123" ht="19.5" customHeight="1" spans="1:26">
      <c r="A2123" s="138">
        <v>2121</v>
      </c>
      <c r="B2123" s="138" t="s">
        <v>12471</v>
      </c>
      <c r="C2123" s="138" t="s">
        <v>21</v>
      </c>
      <c r="D2123" s="139" t="s">
        <v>502</v>
      </c>
      <c r="E2123" s="139" t="s">
        <v>12472</v>
      </c>
      <c r="F2123" s="139" t="s">
        <v>143</v>
      </c>
      <c r="G2123" s="139">
        <v>16</v>
      </c>
      <c r="H2123" s="139" t="s">
        <v>18916</v>
      </c>
      <c r="I2123" s="139" t="s">
        <v>6988</v>
      </c>
      <c r="J2123" s="139">
        <v>19977825785</v>
      </c>
      <c r="K2123" s="139" t="s">
        <v>27</v>
      </c>
      <c r="L2123" s="154">
        <v>44394</v>
      </c>
      <c r="M2123" s="139" t="s">
        <v>2172</v>
      </c>
      <c r="N2123" s="139" t="s">
        <v>27</v>
      </c>
      <c r="O2123" s="154">
        <v>44416</v>
      </c>
      <c r="P2123" s="139" t="s">
        <v>2172</v>
      </c>
      <c r="Q2123" s="139" t="s">
        <v>27</v>
      </c>
      <c r="R2123" s="139"/>
      <c r="S2123" s="139" t="s">
        <v>12471</v>
      </c>
      <c r="T2123" s="139"/>
      <c r="Z2123" s="130" t="str">
        <f t="shared" si="34"/>
        <v>20(18)韦晓燕</v>
      </c>
    </row>
    <row r="2124" ht="19.5" customHeight="1" spans="1:26">
      <c r="A2124" s="138">
        <v>2122</v>
      </c>
      <c r="B2124" s="138" t="s">
        <v>16449</v>
      </c>
      <c r="C2124" s="138" t="s">
        <v>21</v>
      </c>
      <c r="D2124" s="139" t="s">
        <v>502</v>
      </c>
      <c r="E2124" s="139" t="s">
        <v>16450</v>
      </c>
      <c r="F2124" s="139" t="s">
        <v>24</v>
      </c>
      <c r="G2124" s="139">
        <v>15</v>
      </c>
      <c r="H2124" s="139" t="s">
        <v>18917</v>
      </c>
      <c r="I2124" s="139" t="s">
        <v>16452</v>
      </c>
      <c r="J2124" s="139" t="s">
        <v>16453</v>
      </c>
      <c r="K2124" s="139" t="s">
        <v>27</v>
      </c>
      <c r="L2124" s="154">
        <v>44394</v>
      </c>
      <c r="M2124" s="139" t="s">
        <v>2172</v>
      </c>
      <c r="N2124" s="139"/>
      <c r="O2124" s="154"/>
      <c r="P2124" s="139"/>
      <c r="Q2124" s="139"/>
      <c r="R2124" s="139"/>
      <c r="S2124" s="139" t="s">
        <v>16449</v>
      </c>
      <c r="T2124" s="139"/>
      <c r="Z2124" s="130" t="str">
        <f t="shared" si="34"/>
        <v>20(18)甘德勇</v>
      </c>
    </row>
    <row r="2125" ht="19.5" customHeight="1" spans="1:26">
      <c r="A2125" s="138">
        <v>2123</v>
      </c>
      <c r="B2125" s="138" t="s">
        <v>16454</v>
      </c>
      <c r="C2125" s="138" t="s">
        <v>21</v>
      </c>
      <c r="D2125" s="139" t="s">
        <v>502</v>
      </c>
      <c r="E2125" s="139" t="s">
        <v>16455</v>
      </c>
      <c r="F2125" s="139" t="s">
        <v>24</v>
      </c>
      <c r="G2125" s="139">
        <v>15</v>
      </c>
      <c r="H2125" s="139" t="s">
        <v>18918</v>
      </c>
      <c r="I2125" s="139" t="s">
        <v>16457</v>
      </c>
      <c r="J2125" s="139">
        <v>19977818540</v>
      </c>
      <c r="K2125" s="139" t="s">
        <v>27</v>
      </c>
      <c r="L2125" s="154">
        <v>44394</v>
      </c>
      <c r="M2125" s="139" t="s">
        <v>2172</v>
      </c>
      <c r="N2125" s="139"/>
      <c r="O2125" s="154"/>
      <c r="P2125" s="139"/>
      <c r="Q2125" s="139"/>
      <c r="R2125" s="139"/>
      <c r="S2125" s="139" t="s">
        <v>16454</v>
      </c>
      <c r="T2125" s="139"/>
      <c r="Z2125" s="130" t="str">
        <f t="shared" si="34"/>
        <v>20(18)卢敏兴</v>
      </c>
    </row>
    <row r="2126" ht="19.5" customHeight="1" spans="1:26">
      <c r="A2126" s="138">
        <v>2124</v>
      </c>
      <c r="B2126" s="138" t="s">
        <v>16462</v>
      </c>
      <c r="C2126" s="138" t="s">
        <v>21</v>
      </c>
      <c r="D2126" s="139" t="s">
        <v>502</v>
      </c>
      <c r="E2126" s="139" t="s">
        <v>16463</v>
      </c>
      <c r="F2126" s="139" t="s">
        <v>143</v>
      </c>
      <c r="G2126" s="139">
        <v>16</v>
      </c>
      <c r="H2126" s="139" t="s">
        <v>2227</v>
      </c>
      <c r="I2126" s="139" t="s">
        <v>11328</v>
      </c>
      <c r="J2126" s="139">
        <v>19127259436</v>
      </c>
      <c r="K2126" s="139" t="s">
        <v>27</v>
      </c>
      <c r="L2126" s="154">
        <v>44394</v>
      </c>
      <c r="M2126" s="139" t="s">
        <v>7984</v>
      </c>
      <c r="N2126" s="139" t="s">
        <v>27</v>
      </c>
      <c r="O2126" s="154">
        <v>44415</v>
      </c>
      <c r="P2126" s="139" t="s">
        <v>7984</v>
      </c>
      <c r="Q2126" s="139" t="s">
        <v>30</v>
      </c>
      <c r="R2126" s="139"/>
      <c r="S2126" s="139" t="s">
        <v>16462</v>
      </c>
      <c r="T2126" s="139"/>
      <c r="Z2126" s="130" t="str">
        <f t="shared" si="34"/>
        <v>20(18)蒙宋玲</v>
      </c>
    </row>
    <row r="2127" ht="19.5" customHeight="1" spans="1:26">
      <c r="A2127" s="138">
        <v>2125</v>
      </c>
      <c r="B2127" s="138" t="s">
        <v>16465</v>
      </c>
      <c r="C2127" s="138" t="s">
        <v>21</v>
      </c>
      <c r="D2127" s="139" t="s">
        <v>502</v>
      </c>
      <c r="E2127" s="139" t="s">
        <v>16466</v>
      </c>
      <c r="F2127" s="139" t="s">
        <v>143</v>
      </c>
      <c r="G2127" s="139">
        <v>16</v>
      </c>
      <c r="H2127" s="139" t="s">
        <v>7196</v>
      </c>
      <c r="I2127" s="139" t="s">
        <v>16467</v>
      </c>
      <c r="J2127" s="139" t="s">
        <v>16468</v>
      </c>
      <c r="K2127" s="139" t="s">
        <v>27</v>
      </c>
      <c r="L2127" s="154">
        <v>44394</v>
      </c>
      <c r="M2127" s="139" t="s">
        <v>12797</v>
      </c>
      <c r="N2127" s="139"/>
      <c r="O2127" s="154"/>
      <c r="P2127" s="139"/>
      <c r="Q2127" s="139"/>
      <c r="R2127" s="139"/>
      <c r="S2127" s="139" t="s">
        <v>16465</v>
      </c>
      <c r="T2127" s="139"/>
      <c r="Z2127" s="130" t="str">
        <f t="shared" si="34"/>
        <v>20(18)覃春靖</v>
      </c>
    </row>
    <row r="2128" ht="19.5" customHeight="1" spans="1:26">
      <c r="A2128" s="138">
        <v>2126</v>
      </c>
      <c r="B2128" s="138" t="s">
        <v>16469</v>
      </c>
      <c r="C2128" s="138" t="s">
        <v>21</v>
      </c>
      <c r="D2128" s="139" t="s">
        <v>502</v>
      </c>
      <c r="E2128" s="139" t="s">
        <v>16470</v>
      </c>
      <c r="F2128" s="139" t="s">
        <v>24</v>
      </c>
      <c r="G2128" s="139">
        <v>16</v>
      </c>
      <c r="H2128" s="139" t="s">
        <v>16471</v>
      </c>
      <c r="I2128" s="139" t="s">
        <v>16094</v>
      </c>
      <c r="J2128" s="139" t="s">
        <v>16472</v>
      </c>
      <c r="K2128" s="139" t="s">
        <v>30</v>
      </c>
      <c r="L2128" s="154"/>
      <c r="M2128" s="139"/>
      <c r="N2128" s="139"/>
      <c r="O2128" s="154"/>
      <c r="P2128" s="139"/>
      <c r="Q2128" s="139"/>
      <c r="R2128" s="139"/>
      <c r="S2128" s="139" t="s">
        <v>16469</v>
      </c>
      <c r="T2128" s="139" t="s">
        <v>18919</v>
      </c>
      <c r="Z2128" s="130" t="str">
        <f t="shared" si="34"/>
        <v>20(18)韦福正</v>
      </c>
    </row>
    <row r="2129" ht="19.5" customHeight="1" spans="1:26">
      <c r="A2129" s="138">
        <v>2127</v>
      </c>
      <c r="B2129" s="138" t="s">
        <v>16480</v>
      </c>
      <c r="C2129" s="138" t="s">
        <v>21</v>
      </c>
      <c r="D2129" s="139" t="s">
        <v>502</v>
      </c>
      <c r="E2129" s="139" t="s">
        <v>16481</v>
      </c>
      <c r="F2129" s="139" t="s">
        <v>24</v>
      </c>
      <c r="G2129" s="139">
        <v>16</v>
      </c>
      <c r="H2129" s="139" t="s">
        <v>16482</v>
      </c>
      <c r="I2129" s="139" t="s">
        <v>16483</v>
      </c>
      <c r="J2129" s="139" t="s">
        <v>16484</v>
      </c>
      <c r="K2129" s="139" t="s">
        <v>27</v>
      </c>
      <c r="L2129" s="154">
        <v>44404</v>
      </c>
      <c r="M2129" s="139" t="s">
        <v>1352</v>
      </c>
      <c r="N2129" s="139" t="s">
        <v>30</v>
      </c>
      <c r="O2129" s="154"/>
      <c r="P2129" s="139"/>
      <c r="Q2129" s="139" t="s">
        <v>30</v>
      </c>
      <c r="R2129" s="139"/>
      <c r="S2129" s="139" t="s">
        <v>16480</v>
      </c>
      <c r="T2129" s="139"/>
      <c r="Z2129" s="130" t="str">
        <f t="shared" si="34"/>
        <v>20(18)蓝宝刚</v>
      </c>
    </row>
    <row r="2130" ht="19.5" customHeight="1" spans="1:26">
      <c r="A2130" s="138">
        <v>2128</v>
      </c>
      <c r="B2130" s="138" t="s">
        <v>16485</v>
      </c>
      <c r="C2130" s="138" t="s">
        <v>21</v>
      </c>
      <c r="D2130" s="139" t="s">
        <v>502</v>
      </c>
      <c r="E2130" s="139" t="s">
        <v>16486</v>
      </c>
      <c r="F2130" s="139" t="s">
        <v>143</v>
      </c>
      <c r="G2130" s="139">
        <v>16</v>
      </c>
      <c r="H2130" s="139" t="s">
        <v>16487</v>
      </c>
      <c r="I2130" s="139" t="s">
        <v>16488</v>
      </c>
      <c r="J2130" s="139" t="s">
        <v>16489</v>
      </c>
      <c r="K2130" s="139" t="s">
        <v>27</v>
      </c>
      <c r="L2130" s="154">
        <v>44395</v>
      </c>
      <c r="M2130" s="139" t="s">
        <v>2172</v>
      </c>
      <c r="N2130" s="139" t="s">
        <v>27</v>
      </c>
      <c r="O2130" s="154">
        <v>44416</v>
      </c>
      <c r="P2130" s="139" t="s">
        <v>2172</v>
      </c>
      <c r="Q2130" s="139" t="s">
        <v>30</v>
      </c>
      <c r="R2130" s="139"/>
      <c r="S2130" s="139" t="s">
        <v>16485</v>
      </c>
      <c r="T2130" s="139"/>
      <c r="Z2130" s="130" t="str">
        <f t="shared" si="34"/>
        <v>20(18)陆小小</v>
      </c>
    </row>
    <row r="2131" ht="19.5" customHeight="1" spans="1:26">
      <c r="A2131" s="138">
        <v>2129</v>
      </c>
      <c r="B2131" s="138" t="s">
        <v>16490</v>
      </c>
      <c r="C2131" s="138" t="s">
        <v>21</v>
      </c>
      <c r="D2131" s="139" t="s">
        <v>502</v>
      </c>
      <c r="E2131" s="139" t="s">
        <v>16491</v>
      </c>
      <c r="F2131" s="139" t="s">
        <v>24</v>
      </c>
      <c r="G2131" s="139">
        <v>16</v>
      </c>
      <c r="H2131" s="139" t="s">
        <v>18920</v>
      </c>
      <c r="I2131" s="139" t="s">
        <v>16492</v>
      </c>
      <c r="J2131" s="139" t="s">
        <v>16493</v>
      </c>
      <c r="K2131" s="139" t="s">
        <v>27</v>
      </c>
      <c r="L2131" s="154">
        <v>44395</v>
      </c>
      <c r="M2131" s="139" t="s">
        <v>139</v>
      </c>
      <c r="N2131" s="139" t="s">
        <v>27</v>
      </c>
      <c r="O2131" s="154">
        <v>44416</v>
      </c>
      <c r="P2131" s="139" t="s">
        <v>139</v>
      </c>
      <c r="Q2131" s="139" t="s">
        <v>27</v>
      </c>
      <c r="R2131" s="139"/>
      <c r="S2131" s="139" t="s">
        <v>16490</v>
      </c>
      <c r="T2131" s="139"/>
      <c r="Z2131" s="130" t="str">
        <f t="shared" si="34"/>
        <v>20(18)罗坚松</v>
      </c>
    </row>
    <row r="2132" ht="19.5" customHeight="1" spans="1:26">
      <c r="A2132" s="138">
        <v>2130</v>
      </c>
      <c r="B2132" s="138" t="s">
        <v>16499</v>
      </c>
      <c r="C2132" s="138" t="s">
        <v>21</v>
      </c>
      <c r="D2132" s="139" t="s">
        <v>502</v>
      </c>
      <c r="E2132" s="139" t="s">
        <v>5559</v>
      </c>
      <c r="F2132" s="139" t="s">
        <v>143</v>
      </c>
      <c r="G2132" s="139">
        <v>17</v>
      </c>
      <c r="H2132" s="139" t="s">
        <v>16500</v>
      </c>
      <c r="I2132" s="139" t="s">
        <v>5145</v>
      </c>
      <c r="J2132" s="139">
        <v>17807874418</v>
      </c>
      <c r="K2132" s="139" t="s">
        <v>27</v>
      </c>
      <c r="L2132" s="154">
        <v>44394</v>
      </c>
      <c r="M2132" s="139" t="s">
        <v>16501</v>
      </c>
      <c r="N2132" s="139" t="s">
        <v>27</v>
      </c>
      <c r="O2132" s="154"/>
      <c r="P2132" s="139"/>
      <c r="Q2132" s="139"/>
      <c r="R2132" s="139"/>
      <c r="S2132" s="139" t="s">
        <v>16499</v>
      </c>
      <c r="T2132" s="139"/>
      <c r="Z2132" s="130" t="str">
        <f t="shared" si="34"/>
        <v>20(18)蒙丹丹</v>
      </c>
    </row>
    <row r="2133" ht="19.5" customHeight="1" spans="1:26">
      <c r="A2133" s="138">
        <v>2131</v>
      </c>
      <c r="B2133" s="138" t="s">
        <v>16502</v>
      </c>
      <c r="C2133" s="138" t="s">
        <v>21</v>
      </c>
      <c r="D2133" s="139" t="s">
        <v>502</v>
      </c>
      <c r="E2133" s="139" t="s">
        <v>16503</v>
      </c>
      <c r="F2133" s="139" t="s">
        <v>143</v>
      </c>
      <c r="G2133" s="139">
        <v>16</v>
      </c>
      <c r="H2133" s="139" t="s">
        <v>18921</v>
      </c>
      <c r="I2133" s="139" t="s">
        <v>16505</v>
      </c>
      <c r="J2133" s="139">
        <v>18276683423</v>
      </c>
      <c r="K2133" s="139" t="s">
        <v>27</v>
      </c>
      <c r="L2133" s="154">
        <v>44396</v>
      </c>
      <c r="M2133" s="139" t="s">
        <v>98</v>
      </c>
      <c r="N2133" s="139" t="s">
        <v>30</v>
      </c>
      <c r="O2133" s="154"/>
      <c r="P2133" s="139"/>
      <c r="Q2133" s="139"/>
      <c r="R2133" s="139"/>
      <c r="S2133" s="139" t="s">
        <v>16502</v>
      </c>
      <c r="T2133" s="139"/>
      <c r="Z2133" s="130" t="str">
        <f t="shared" si="34"/>
        <v>20(18)莫金萍</v>
      </c>
    </row>
    <row r="2134" ht="19.5" customHeight="1" spans="1:26">
      <c r="A2134" s="138">
        <v>2132</v>
      </c>
      <c r="B2134" s="138" t="s">
        <v>16506</v>
      </c>
      <c r="C2134" s="138" t="s">
        <v>21</v>
      </c>
      <c r="D2134" s="139" t="s">
        <v>502</v>
      </c>
      <c r="E2134" s="139" t="s">
        <v>16507</v>
      </c>
      <c r="F2134" s="139" t="s">
        <v>143</v>
      </c>
      <c r="G2134" s="139">
        <v>17</v>
      </c>
      <c r="H2134" s="139" t="s">
        <v>18922</v>
      </c>
      <c r="I2134" s="139" t="s">
        <v>6057</v>
      </c>
      <c r="J2134" s="139" t="s">
        <v>16509</v>
      </c>
      <c r="K2134" s="139" t="s">
        <v>27</v>
      </c>
      <c r="L2134" s="154">
        <v>44394</v>
      </c>
      <c r="M2134" s="139" t="s">
        <v>14638</v>
      </c>
      <c r="N2134" s="139"/>
      <c r="O2134" s="154"/>
      <c r="P2134" s="139"/>
      <c r="Q2134" s="139"/>
      <c r="R2134" s="139"/>
      <c r="S2134" s="139" t="s">
        <v>16506</v>
      </c>
      <c r="T2134" s="139"/>
      <c r="Z2134" s="130" t="str">
        <f t="shared" si="34"/>
        <v>20(18)覃婵</v>
      </c>
    </row>
    <row r="2135" ht="19.5" customHeight="1" spans="1:26">
      <c r="A2135" s="138">
        <v>2133</v>
      </c>
      <c r="B2135" s="138" t="s">
        <v>16510</v>
      </c>
      <c r="C2135" s="138" t="s">
        <v>21</v>
      </c>
      <c r="D2135" s="139" t="s">
        <v>502</v>
      </c>
      <c r="E2135" s="139" t="s">
        <v>16511</v>
      </c>
      <c r="F2135" s="139" t="s">
        <v>143</v>
      </c>
      <c r="G2135" s="139">
        <v>16</v>
      </c>
      <c r="H2135" s="139" t="s">
        <v>6002</v>
      </c>
      <c r="I2135" s="139" t="s">
        <v>16512</v>
      </c>
      <c r="J2135" s="139">
        <v>19907881746</v>
      </c>
      <c r="K2135" s="139" t="s">
        <v>27</v>
      </c>
      <c r="L2135" s="154">
        <v>44399</v>
      </c>
      <c r="M2135" s="139" t="s">
        <v>2172</v>
      </c>
      <c r="N2135" s="139" t="s">
        <v>27</v>
      </c>
      <c r="O2135" s="154"/>
      <c r="P2135" s="139"/>
      <c r="Q2135" s="139"/>
      <c r="R2135" s="139"/>
      <c r="S2135" s="139" t="s">
        <v>16510</v>
      </c>
      <c r="T2135" s="139"/>
      <c r="Z2135" s="130" t="str">
        <f t="shared" si="34"/>
        <v>20(18)覃春丽</v>
      </c>
    </row>
    <row r="2136" ht="19.5" customHeight="1" spans="1:26">
      <c r="A2136" s="138">
        <v>2134</v>
      </c>
      <c r="B2136" s="138" t="s">
        <v>16513</v>
      </c>
      <c r="C2136" s="138" t="s">
        <v>21</v>
      </c>
      <c r="D2136" s="139" t="s">
        <v>502</v>
      </c>
      <c r="E2136" s="139" t="s">
        <v>16514</v>
      </c>
      <c r="F2136" s="139" t="s">
        <v>143</v>
      </c>
      <c r="G2136" s="139">
        <v>16</v>
      </c>
      <c r="H2136" s="139" t="s">
        <v>37</v>
      </c>
      <c r="I2136" s="139" t="s">
        <v>16515</v>
      </c>
      <c r="J2136" s="139" t="s">
        <v>16516</v>
      </c>
      <c r="K2136" s="139" t="s">
        <v>27</v>
      </c>
      <c r="L2136" s="154">
        <v>44394</v>
      </c>
      <c r="M2136" s="139" t="s">
        <v>2172</v>
      </c>
      <c r="N2136" s="139"/>
      <c r="O2136" s="154"/>
      <c r="P2136" s="139"/>
      <c r="Q2136" s="139"/>
      <c r="R2136" s="139"/>
      <c r="S2136" s="139" t="s">
        <v>16513</v>
      </c>
      <c r="T2136" s="139"/>
      <c r="Z2136" s="130" t="str">
        <f t="shared" si="34"/>
        <v>20(18)覃亮京</v>
      </c>
    </row>
    <row r="2137" ht="19.5" customHeight="1" spans="1:26">
      <c r="A2137" s="138">
        <v>2135</v>
      </c>
      <c r="B2137" s="138" t="s">
        <v>16522</v>
      </c>
      <c r="C2137" s="138" t="s">
        <v>21</v>
      </c>
      <c r="D2137" s="139" t="s">
        <v>502</v>
      </c>
      <c r="E2137" s="139" t="s">
        <v>16523</v>
      </c>
      <c r="F2137" s="139" t="s">
        <v>143</v>
      </c>
      <c r="G2137" s="139">
        <v>17</v>
      </c>
      <c r="H2137" s="139" t="s">
        <v>16524</v>
      </c>
      <c r="I2137" s="139" t="s">
        <v>16525</v>
      </c>
      <c r="J2137" s="139" t="s">
        <v>16526</v>
      </c>
      <c r="K2137" s="139" t="s">
        <v>27</v>
      </c>
      <c r="L2137" s="154">
        <v>44396</v>
      </c>
      <c r="M2137" s="139" t="s">
        <v>16527</v>
      </c>
      <c r="N2137" s="139" t="s">
        <v>27</v>
      </c>
      <c r="O2137" s="154"/>
      <c r="P2137" s="139"/>
      <c r="Q2137" s="139"/>
      <c r="R2137" s="139"/>
      <c r="S2137" s="139" t="s">
        <v>16522</v>
      </c>
      <c r="T2137" s="139"/>
      <c r="Z2137" s="130" t="str">
        <f t="shared" si="34"/>
        <v>20(18)覃旭仁</v>
      </c>
    </row>
    <row r="2138" ht="19.5" customHeight="1" spans="1:26">
      <c r="A2138" s="138">
        <v>2136</v>
      </c>
      <c r="B2138" s="138" t="s">
        <v>16528</v>
      </c>
      <c r="C2138" s="138" t="s">
        <v>21</v>
      </c>
      <c r="D2138" s="139" t="s">
        <v>502</v>
      </c>
      <c r="E2138" s="139" t="s">
        <v>16529</v>
      </c>
      <c r="F2138" s="139" t="s">
        <v>143</v>
      </c>
      <c r="G2138" s="139">
        <v>16</v>
      </c>
      <c r="H2138" s="139" t="s">
        <v>18923</v>
      </c>
      <c r="I2138" s="139" t="s">
        <v>13139</v>
      </c>
      <c r="J2138" s="139" t="s">
        <v>16531</v>
      </c>
      <c r="K2138" s="139" t="s">
        <v>27</v>
      </c>
      <c r="L2138" s="154">
        <v>44396</v>
      </c>
      <c r="M2138" s="139" t="s">
        <v>2172</v>
      </c>
      <c r="N2138" s="139" t="s">
        <v>27</v>
      </c>
      <c r="O2138" s="154"/>
      <c r="P2138" s="139"/>
      <c r="Q2138" s="139"/>
      <c r="R2138" s="139"/>
      <c r="S2138" s="139" t="s">
        <v>16528</v>
      </c>
      <c r="T2138" s="139"/>
      <c r="Z2138" s="130" t="str">
        <f t="shared" si="34"/>
        <v>20(18)覃雪兰</v>
      </c>
    </row>
    <row r="2139" ht="19.5" customHeight="1" spans="1:26">
      <c r="A2139" s="138">
        <v>2137</v>
      </c>
      <c r="B2139" s="138" t="s">
        <v>16532</v>
      </c>
      <c r="C2139" s="138" t="s">
        <v>21</v>
      </c>
      <c r="D2139" s="139" t="s">
        <v>502</v>
      </c>
      <c r="E2139" s="139" t="s">
        <v>16533</v>
      </c>
      <c r="F2139" s="139" t="s">
        <v>143</v>
      </c>
      <c r="G2139" s="139">
        <v>16</v>
      </c>
      <c r="H2139" s="139" t="s">
        <v>18924</v>
      </c>
      <c r="I2139" s="139" t="s">
        <v>16535</v>
      </c>
      <c r="J2139" s="139" t="s">
        <v>16536</v>
      </c>
      <c r="K2139" s="139" t="s">
        <v>27</v>
      </c>
      <c r="L2139" s="154">
        <v>44396</v>
      </c>
      <c r="M2139" s="139" t="s">
        <v>139</v>
      </c>
      <c r="N2139" s="139"/>
      <c r="O2139" s="154"/>
      <c r="P2139" s="139"/>
      <c r="Q2139" s="139"/>
      <c r="R2139" s="139"/>
      <c r="S2139" s="139" t="s">
        <v>16532</v>
      </c>
      <c r="T2139" s="139"/>
      <c r="Z2139" s="130" t="str">
        <f t="shared" si="34"/>
        <v>20(18)唐玉美</v>
      </c>
    </row>
    <row r="2140" ht="19.5" customHeight="1" spans="1:26">
      <c r="A2140" s="138">
        <v>2138</v>
      </c>
      <c r="B2140" s="138" t="s">
        <v>16537</v>
      </c>
      <c r="C2140" s="138" t="s">
        <v>21</v>
      </c>
      <c r="D2140" s="139" t="s">
        <v>502</v>
      </c>
      <c r="E2140" s="139" t="s">
        <v>16538</v>
      </c>
      <c r="F2140" s="139" t="s">
        <v>24</v>
      </c>
      <c r="G2140" s="139">
        <v>16</v>
      </c>
      <c r="H2140" s="139" t="s">
        <v>16539</v>
      </c>
      <c r="I2140" s="139" t="s">
        <v>5097</v>
      </c>
      <c r="J2140" s="139" t="s">
        <v>16540</v>
      </c>
      <c r="K2140" s="139" t="s">
        <v>27</v>
      </c>
      <c r="L2140" s="154">
        <v>44397</v>
      </c>
      <c r="M2140" s="139" t="s">
        <v>1273</v>
      </c>
      <c r="N2140" s="139"/>
      <c r="O2140" s="154"/>
      <c r="P2140" s="139"/>
      <c r="Q2140" s="139"/>
      <c r="R2140" s="139"/>
      <c r="S2140" s="139" t="s">
        <v>16537</v>
      </c>
      <c r="T2140" s="139"/>
      <c r="Z2140" s="130" t="str">
        <f t="shared" si="34"/>
        <v>20(18)韦昌庆</v>
      </c>
    </row>
    <row r="2141" ht="19.5" customHeight="1" spans="1:26">
      <c r="A2141" s="138">
        <v>2139</v>
      </c>
      <c r="B2141" s="138" t="s">
        <v>16546</v>
      </c>
      <c r="C2141" s="138" t="s">
        <v>21</v>
      </c>
      <c r="D2141" s="139" t="s">
        <v>502</v>
      </c>
      <c r="E2141" s="139" t="s">
        <v>16547</v>
      </c>
      <c r="F2141" s="139" t="s">
        <v>143</v>
      </c>
      <c r="G2141" s="139">
        <v>18</v>
      </c>
      <c r="H2141" s="139" t="s">
        <v>18925</v>
      </c>
      <c r="I2141" s="139" t="s">
        <v>16549</v>
      </c>
      <c r="J2141" s="139" t="s">
        <v>16550</v>
      </c>
      <c r="K2141" s="139" t="s">
        <v>27</v>
      </c>
      <c r="L2141" s="154">
        <v>44395</v>
      </c>
      <c r="M2141" s="139" t="s">
        <v>28</v>
      </c>
      <c r="N2141" s="139"/>
      <c r="O2141" s="154"/>
      <c r="P2141" s="139"/>
      <c r="Q2141" s="139"/>
      <c r="R2141" s="139"/>
      <c r="S2141" s="139" t="s">
        <v>16546</v>
      </c>
      <c r="T2141" s="139"/>
      <c r="Z2141" s="130" t="str">
        <f t="shared" si="34"/>
        <v>20(18)韦丁铃</v>
      </c>
    </row>
    <row r="2142" ht="19.5" customHeight="1" spans="1:26">
      <c r="A2142" s="138">
        <v>2140</v>
      </c>
      <c r="B2142" s="138" t="s">
        <v>16551</v>
      </c>
      <c r="C2142" s="138" t="s">
        <v>21</v>
      </c>
      <c r="D2142" s="139" t="s">
        <v>502</v>
      </c>
      <c r="E2142" s="139" t="s">
        <v>16552</v>
      </c>
      <c r="F2142" s="139" t="s">
        <v>24</v>
      </c>
      <c r="G2142" s="139">
        <v>16</v>
      </c>
      <c r="H2142" s="139" t="s">
        <v>16553</v>
      </c>
      <c r="I2142" s="139" t="s">
        <v>16554</v>
      </c>
      <c r="J2142" s="139" t="s">
        <v>16555</v>
      </c>
      <c r="K2142" s="139" t="s">
        <v>27</v>
      </c>
      <c r="L2142" s="154">
        <v>44396</v>
      </c>
      <c r="M2142" s="139" t="s">
        <v>28</v>
      </c>
      <c r="N2142" s="139" t="s">
        <v>27</v>
      </c>
      <c r="O2142" s="154"/>
      <c r="P2142" s="139"/>
      <c r="Q2142" s="139"/>
      <c r="R2142" s="139"/>
      <c r="S2142" s="139" t="s">
        <v>16551</v>
      </c>
      <c r="T2142" s="139"/>
      <c r="Z2142" s="130" t="str">
        <f t="shared" si="34"/>
        <v>20(18)韦继卫</v>
      </c>
    </row>
    <row r="2143" ht="19.5" customHeight="1" spans="1:26">
      <c r="A2143" s="138">
        <v>2141</v>
      </c>
      <c r="B2143" s="138" t="s">
        <v>16556</v>
      </c>
      <c r="C2143" s="138" t="s">
        <v>21</v>
      </c>
      <c r="D2143" s="139" t="s">
        <v>502</v>
      </c>
      <c r="E2143" s="139" t="s">
        <v>16557</v>
      </c>
      <c r="F2143" s="139" t="s">
        <v>143</v>
      </c>
      <c r="G2143" s="139">
        <v>16</v>
      </c>
      <c r="H2143" s="139" t="s">
        <v>18926</v>
      </c>
      <c r="I2143" s="139" t="s">
        <v>16559</v>
      </c>
      <c r="J2143" s="139">
        <v>13407750153</v>
      </c>
      <c r="K2143" s="139" t="s">
        <v>27</v>
      </c>
      <c r="L2143" s="154">
        <v>44401</v>
      </c>
      <c r="M2143" s="139" t="s">
        <v>29</v>
      </c>
      <c r="N2143" s="139" t="s">
        <v>30</v>
      </c>
      <c r="O2143" s="154"/>
      <c r="P2143" s="139"/>
      <c r="Q2143" s="139"/>
      <c r="R2143" s="139"/>
      <c r="S2143" s="139" t="s">
        <v>16556</v>
      </c>
      <c r="T2143" s="139"/>
      <c r="Z2143" s="130" t="str">
        <f t="shared" si="34"/>
        <v>20(18)韦淑丹</v>
      </c>
    </row>
    <row r="2144" ht="19.5" customHeight="1" spans="1:26">
      <c r="A2144" s="138">
        <v>2142</v>
      </c>
      <c r="B2144" s="138" t="s">
        <v>16565</v>
      </c>
      <c r="C2144" s="138" t="s">
        <v>21</v>
      </c>
      <c r="D2144" s="139" t="s">
        <v>502</v>
      </c>
      <c r="E2144" s="139" t="s">
        <v>16566</v>
      </c>
      <c r="F2144" s="139" t="s">
        <v>143</v>
      </c>
      <c r="G2144" s="139">
        <v>16</v>
      </c>
      <c r="H2144" s="139" t="s">
        <v>18927</v>
      </c>
      <c r="I2144" s="139" t="s">
        <v>16568</v>
      </c>
      <c r="J2144" s="139">
        <v>15078575249</v>
      </c>
      <c r="K2144" s="139" t="s">
        <v>27</v>
      </c>
      <c r="L2144" s="154">
        <v>44394</v>
      </c>
      <c r="M2144" s="139" t="s">
        <v>2455</v>
      </c>
      <c r="N2144" s="139" t="s">
        <v>30</v>
      </c>
      <c r="O2144" s="154"/>
      <c r="P2144" s="139"/>
      <c r="Q2144" s="139"/>
      <c r="R2144" s="139"/>
      <c r="S2144" s="139" t="s">
        <v>16565</v>
      </c>
      <c r="T2144" s="139"/>
      <c r="Z2144" s="130" t="str">
        <f t="shared" si="34"/>
        <v>20(18)温丽芬</v>
      </c>
    </row>
    <row r="2145" ht="19.5" customHeight="1" spans="1:26">
      <c r="A2145" s="138">
        <v>2143</v>
      </c>
      <c r="B2145" s="138" t="s">
        <v>16569</v>
      </c>
      <c r="C2145" s="138" t="s">
        <v>21</v>
      </c>
      <c r="D2145" s="139" t="s">
        <v>502</v>
      </c>
      <c r="E2145" s="139" t="s">
        <v>16570</v>
      </c>
      <c r="F2145" s="139" t="s">
        <v>143</v>
      </c>
      <c r="G2145" s="139">
        <v>15</v>
      </c>
      <c r="H2145" s="139" t="s">
        <v>16571</v>
      </c>
      <c r="I2145" s="139" t="s">
        <v>16572</v>
      </c>
      <c r="J2145" s="139" t="s">
        <v>16573</v>
      </c>
      <c r="K2145" s="139" t="s">
        <v>27</v>
      </c>
      <c r="L2145" s="154">
        <v>44397</v>
      </c>
      <c r="M2145" s="139" t="s">
        <v>1303</v>
      </c>
      <c r="N2145" s="139" t="s">
        <v>30</v>
      </c>
      <c r="O2145" s="154"/>
      <c r="P2145" s="139"/>
      <c r="Q2145" s="139"/>
      <c r="R2145" s="139"/>
      <c r="S2145" s="139" t="s">
        <v>16569</v>
      </c>
      <c r="T2145" s="139"/>
      <c r="Z2145" s="130" t="str">
        <f t="shared" si="34"/>
        <v>20(18)黄锦丽</v>
      </c>
    </row>
    <row r="2146" ht="19.5" customHeight="1" spans="1:26">
      <c r="A2146" s="138">
        <v>2144</v>
      </c>
      <c r="B2146" s="138" t="s">
        <v>16574</v>
      </c>
      <c r="C2146" s="138" t="s">
        <v>21</v>
      </c>
      <c r="D2146" s="139" t="s">
        <v>502</v>
      </c>
      <c r="E2146" s="139" t="s">
        <v>16575</v>
      </c>
      <c r="F2146" s="139" t="s">
        <v>143</v>
      </c>
      <c r="G2146" s="139">
        <v>17</v>
      </c>
      <c r="H2146" s="139" t="s">
        <v>10313</v>
      </c>
      <c r="I2146" s="139" t="s">
        <v>16576</v>
      </c>
      <c r="J2146" s="139" t="s">
        <v>16577</v>
      </c>
      <c r="K2146" s="139" t="s">
        <v>27</v>
      </c>
      <c r="L2146" s="154">
        <v>44395</v>
      </c>
      <c r="M2146" s="139" t="s">
        <v>4299</v>
      </c>
      <c r="N2146" s="139" t="s">
        <v>30</v>
      </c>
      <c r="O2146" s="154"/>
      <c r="P2146" s="139"/>
      <c r="Q2146" s="139"/>
      <c r="R2146" s="139"/>
      <c r="S2146" s="139" t="s">
        <v>16574</v>
      </c>
      <c r="T2146" s="139"/>
      <c r="Z2146" s="130" t="str">
        <f t="shared" si="34"/>
        <v>20(18)黄小芬</v>
      </c>
    </row>
    <row r="2147" ht="19.5" customHeight="1" spans="1:26">
      <c r="A2147" s="138">
        <v>2145</v>
      </c>
      <c r="B2147" s="138" t="s">
        <v>16578</v>
      </c>
      <c r="C2147" s="138" t="s">
        <v>21</v>
      </c>
      <c r="D2147" s="139" t="s">
        <v>502</v>
      </c>
      <c r="E2147" s="139" t="s">
        <v>16579</v>
      </c>
      <c r="F2147" s="139" t="s">
        <v>24</v>
      </c>
      <c r="G2147" s="139">
        <v>16</v>
      </c>
      <c r="H2147" s="139" t="s">
        <v>18928</v>
      </c>
      <c r="I2147" s="139" t="s">
        <v>16581</v>
      </c>
      <c r="J2147" s="139" t="s">
        <v>16582</v>
      </c>
      <c r="K2147" s="139" t="s">
        <v>27</v>
      </c>
      <c r="L2147" s="154">
        <v>44396</v>
      </c>
      <c r="M2147" s="139" t="s">
        <v>2172</v>
      </c>
      <c r="N2147" s="139"/>
      <c r="O2147" s="154"/>
      <c r="P2147" s="139"/>
      <c r="Q2147" s="139"/>
      <c r="R2147" s="139"/>
      <c r="S2147" s="139" t="s">
        <v>16578</v>
      </c>
      <c r="T2147" s="139"/>
      <c r="Z2147" s="130" t="str">
        <f t="shared" si="34"/>
        <v>20(18)蒙鹏程</v>
      </c>
    </row>
    <row r="2148" ht="19.5" customHeight="1" spans="1:26">
      <c r="A2148" s="138">
        <v>2146</v>
      </c>
      <c r="B2148" s="138" t="s">
        <v>16583</v>
      </c>
      <c r="C2148" s="138" t="s">
        <v>21</v>
      </c>
      <c r="D2148" s="139" t="s">
        <v>502</v>
      </c>
      <c r="E2148" s="139" t="s">
        <v>16584</v>
      </c>
      <c r="F2148" s="139" t="s">
        <v>143</v>
      </c>
      <c r="G2148" s="139">
        <v>16</v>
      </c>
      <c r="H2148" s="139" t="s">
        <v>16585</v>
      </c>
      <c r="I2148" s="139" t="s">
        <v>16586</v>
      </c>
      <c r="J2148" s="139">
        <v>13627814979</v>
      </c>
      <c r="K2148" s="139" t="s">
        <v>27</v>
      </c>
      <c r="L2148" s="154">
        <v>44399</v>
      </c>
      <c r="M2148" s="139" t="s">
        <v>2172</v>
      </c>
      <c r="N2148" s="139" t="s">
        <v>27</v>
      </c>
      <c r="O2148" s="154"/>
      <c r="P2148" s="139"/>
      <c r="Q2148" s="139"/>
      <c r="R2148" s="139"/>
      <c r="S2148" s="139" t="s">
        <v>16583</v>
      </c>
      <c r="T2148" s="139"/>
      <c r="Z2148" s="130" t="str">
        <f t="shared" si="34"/>
        <v>20(18)农丽菲</v>
      </c>
    </row>
    <row r="2149" ht="19.5" customHeight="1" spans="1:26">
      <c r="A2149" s="138">
        <v>2147</v>
      </c>
      <c r="B2149" s="138" t="s">
        <v>16587</v>
      </c>
      <c r="C2149" s="138" t="s">
        <v>21</v>
      </c>
      <c r="D2149" s="139" t="s">
        <v>502</v>
      </c>
      <c r="E2149" s="139" t="s">
        <v>16588</v>
      </c>
      <c r="F2149" s="139" t="s">
        <v>143</v>
      </c>
      <c r="G2149" s="139">
        <v>16</v>
      </c>
      <c r="H2149" s="139" t="s">
        <v>18929</v>
      </c>
      <c r="I2149" s="139" t="s">
        <v>16590</v>
      </c>
      <c r="J2149" s="139">
        <v>19977828235</v>
      </c>
      <c r="K2149" s="139" t="s">
        <v>27</v>
      </c>
      <c r="L2149" s="154">
        <v>44409</v>
      </c>
      <c r="M2149" s="139" t="s">
        <v>2172</v>
      </c>
      <c r="N2149" s="139" t="s">
        <v>30</v>
      </c>
      <c r="O2149" s="154"/>
      <c r="P2149" s="139"/>
      <c r="Q2149" s="139"/>
      <c r="R2149" s="139"/>
      <c r="S2149" s="139" t="s">
        <v>16587</v>
      </c>
      <c r="T2149" s="139"/>
      <c r="Z2149" s="130" t="str">
        <f t="shared" si="34"/>
        <v>20(18)覃娇慧</v>
      </c>
    </row>
    <row r="2150" ht="19.5" customHeight="1" spans="1:26">
      <c r="A2150" s="138">
        <v>2148</v>
      </c>
      <c r="B2150" s="138" t="s">
        <v>16591</v>
      </c>
      <c r="C2150" s="138" t="s">
        <v>21</v>
      </c>
      <c r="D2150" s="139" t="s">
        <v>502</v>
      </c>
      <c r="E2150" s="139" t="s">
        <v>443</v>
      </c>
      <c r="F2150" s="139" t="s">
        <v>24</v>
      </c>
      <c r="G2150" s="139">
        <v>16</v>
      </c>
      <c r="H2150" s="139" t="s">
        <v>9850</v>
      </c>
      <c r="I2150" s="139" t="s">
        <v>16592</v>
      </c>
      <c r="J2150" s="139">
        <v>13737981691</v>
      </c>
      <c r="K2150" s="139" t="s">
        <v>27</v>
      </c>
      <c r="L2150" s="154">
        <v>44396</v>
      </c>
      <c r="M2150" s="139" t="s">
        <v>10597</v>
      </c>
      <c r="N2150" s="139" t="s">
        <v>30</v>
      </c>
      <c r="O2150" s="154"/>
      <c r="P2150" s="139"/>
      <c r="Q2150" s="139"/>
      <c r="R2150" s="139"/>
      <c r="S2150" s="139" t="s">
        <v>16591</v>
      </c>
      <c r="T2150" s="139"/>
      <c r="Z2150" s="130" t="str">
        <f t="shared" si="34"/>
        <v>20(18)覃龙</v>
      </c>
    </row>
    <row r="2151" ht="19.5" customHeight="1" spans="1:26">
      <c r="A2151" s="138">
        <v>2149</v>
      </c>
      <c r="B2151" s="138" t="s">
        <v>16593</v>
      </c>
      <c r="C2151" s="138" t="s">
        <v>21</v>
      </c>
      <c r="D2151" s="139" t="s">
        <v>502</v>
      </c>
      <c r="E2151" s="139" t="s">
        <v>9445</v>
      </c>
      <c r="F2151" s="139" t="s">
        <v>24</v>
      </c>
      <c r="G2151" s="139">
        <v>16</v>
      </c>
      <c r="H2151" s="139" t="s">
        <v>18930</v>
      </c>
      <c r="I2151" s="139" t="s">
        <v>16595</v>
      </c>
      <c r="J2151" s="139" t="s">
        <v>16596</v>
      </c>
      <c r="K2151" s="139" t="s">
        <v>27</v>
      </c>
      <c r="L2151" s="154">
        <v>44396</v>
      </c>
      <c r="M2151" s="139" t="s">
        <v>16597</v>
      </c>
      <c r="N2151" s="139" t="s">
        <v>27</v>
      </c>
      <c r="O2151" s="154">
        <v>44420</v>
      </c>
      <c r="P2151" s="139"/>
      <c r="Q2151" s="139"/>
      <c r="R2151" s="139"/>
      <c r="S2151" s="139" t="s">
        <v>16593</v>
      </c>
      <c r="T2151" s="139"/>
      <c r="Z2151" s="130" t="str">
        <f t="shared" si="34"/>
        <v>20(18)唐政</v>
      </c>
    </row>
    <row r="2152" ht="19.5" customHeight="1" spans="1:26">
      <c r="A2152" s="138">
        <v>2150</v>
      </c>
      <c r="B2152" s="138" t="s">
        <v>7865</v>
      </c>
      <c r="C2152" s="138" t="s">
        <v>21</v>
      </c>
      <c r="D2152" s="139" t="s">
        <v>502</v>
      </c>
      <c r="E2152" s="139" t="s">
        <v>7866</v>
      </c>
      <c r="F2152" s="139" t="s">
        <v>24</v>
      </c>
      <c r="G2152" s="139">
        <v>16</v>
      </c>
      <c r="H2152" s="139" t="s">
        <v>18931</v>
      </c>
      <c r="I2152" s="139" t="s">
        <v>16599</v>
      </c>
      <c r="J2152" s="139">
        <v>13407750481</v>
      </c>
      <c r="K2152" s="139" t="s">
        <v>27</v>
      </c>
      <c r="L2152" s="154">
        <v>44396</v>
      </c>
      <c r="M2152" s="139" t="s">
        <v>185</v>
      </c>
      <c r="N2152" s="139" t="s">
        <v>30</v>
      </c>
      <c r="O2152" s="154"/>
      <c r="P2152" s="139"/>
      <c r="Q2152" s="139"/>
      <c r="R2152" s="139"/>
      <c r="S2152" s="139" t="s">
        <v>7865</v>
      </c>
      <c r="T2152" s="139"/>
      <c r="Z2152" s="130" t="str">
        <f t="shared" si="34"/>
        <v>20(18)韦德豪</v>
      </c>
    </row>
    <row r="2153" ht="19.5" customHeight="1" spans="1:26">
      <c r="A2153" s="138">
        <v>2151</v>
      </c>
      <c r="B2153" s="138" t="s">
        <v>16600</v>
      </c>
      <c r="C2153" s="138" t="s">
        <v>21</v>
      </c>
      <c r="D2153" s="139" t="s">
        <v>502</v>
      </c>
      <c r="E2153" s="139" t="s">
        <v>16601</v>
      </c>
      <c r="F2153" s="139" t="s">
        <v>24</v>
      </c>
      <c r="G2153" s="139">
        <v>16</v>
      </c>
      <c r="H2153" s="139" t="s">
        <v>18799</v>
      </c>
      <c r="I2153" s="139" t="s">
        <v>16602</v>
      </c>
      <c r="J2153" s="139">
        <v>18278875896</v>
      </c>
      <c r="K2153" s="139" t="s">
        <v>27</v>
      </c>
      <c r="L2153" s="154">
        <v>44395</v>
      </c>
      <c r="M2153" s="139" t="s">
        <v>2172</v>
      </c>
      <c r="N2153" s="139"/>
      <c r="O2153" s="154"/>
      <c r="P2153" s="139"/>
      <c r="Q2153" s="139"/>
      <c r="R2153" s="139"/>
      <c r="S2153" s="139" t="s">
        <v>16600</v>
      </c>
      <c r="T2153" s="139"/>
      <c r="Z2153" s="130" t="str">
        <f t="shared" si="34"/>
        <v>20(18)韦强欢</v>
      </c>
    </row>
    <row r="2154" ht="19.5" customHeight="1" spans="1:26">
      <c r="A2154" s="138">
        <v>2152</v>
      </c>
      <c r="B2154" s="138" t="s">
        <v>16603</v>
      </c>
      <c r="C2154" s="138" t="s">
        <v>21</v>
      </c>
      <c r="D2154" s="139" t="s">
        <v>502</v>
      </c>
      <c r="E2154" s="139" t="s">
        <v>16604</v>
      </c>
      <c r="F2154" s="139" t="s">
        <v>24</v>
      </c>
      <c r="G2154" s="139">
        <v>16</v>
      </c>
      <c r="H2154" s="139" t="s">
        <v>18371</v>
      </c>
      <c r="I2154" s="139" t="s">
        <v>16605</v>
      </c>
      <c r="J2154" s="139">
        <v>13407782587</v>
      </c>
      <c r="K2154" s="139" t="s">
        <v>27</v>
      </c>
      <c r="L2154" s="154">
        <v>44395</v>
      </c>
      <c r="M2154" s="139" t="s">
        <v>2172</v>
      </c>
      <c r="N2154" s="139" t="s">
        <v>30</v>
      </c>
      <c r="O2154" s="154"/>
      <c r="P2154" s="139"/>
      <c r="Q2154" s="139"/>
      <c r="R2154" s="139"/>
      <c r="S2154" s="139" t="s">
        <v>16603</v>
      </c>
      <c r="T2154" s="139"/>
      <c r="Z2154" s="130" t="str">
        <f t="shared" si="34"/>
        <v>20(18)韦润发</v>
      </c>
    </row>
    <row r="2155" ht="19.5" customHeight="1" spans="1:26">
      <c r="A2155" s="138">
        <v>2153</v>
      </c>
      <c r="B2155" s="138" t="s">
        <v>16606</v>
      </c>
      <c r="C2155" s="138" t="s">
        <v>21</v>
      </c>
      <c r="D2155" s="139" t="s">
        <v>502</v>
      </c>
      <c r="E2155" s="139" t="s">
        <v>16607</v>
      </c>
      <c r="F2155" s="139" t="s">
        <v>24</v>
      </c>
      <c r="G2155" s="139">
        <v>16</v>
      </c>
      <c r="H2155" s="139" t="s">
        <v>16608</v>
      </c>
      <c r="I2155" s="139" t="s">
        <v>16609</v>
      </c>
      <c r="J2155" s="139">
        <v>15977864022</v>
      </c>
      <c r="K2155" s="139" t="s">
        <v>27</v>
      </c>
      <c r="L2155" s="154">
        <v>44394</v>
      </c>
      <c r="M2155" s="139" t="s">
        <v>2172</v>
      </c>
      <c r="N2155" s="139" t="s">
        <v>30</v>
      </c>
      <c r="O2155" s="154"/>
      <c r="P2155" s="139"/>
      <c r="Q2155" s="139"/>
      <c r="R2155" s="139"/>
      <c r="S2155" s="139" t="s">
        <v>16606</v>
      </c>
      <c r="T2155" s="139"/>
      <c r="Z2155" s="130" t="str">
        <f t="shared" si="34"/>
        <v>20(18)蓝必远</v>
      </c>
    </row>
    <row r="2156" ht="19.5" customHeight="1" spans="1:26">
      <c r="A2156" s="138">
        <v>2154</v>
      </c>
      <c r="B2156" s="138" t="s">
        <v>16610</v>
      </c>
      <c r="C2156" s="138" t="s">
        <v>21</v>
      </c>
      <c r="D2156" s="139" t="s">
        <v>502</v>
      </c>
      <c r="E2156" s="139" t="s">
        <v>16611</v>
      </c>
      <c r="F2156" s="139" t="s">
        <v>24</v>
      </c>
      <c r="G2156" s="139">
        <v>16</v>
      </c>
      <c r="H2156" s="139" t="s">
        <v>16612</v>
      </c>
      <c r="I2156" s="139" t="s">
        <v>16613</v>
      </c>
      <c r="J2156" s="139" t="s">
        <v>16614</v>
      </c>
      <c r="K2156" s="139" t="s">
        <v>27</v>
      </c>
      <c r="L2156" s="154">
        <v>44401</v>
      </c>
      <c r="M2156" s="139" t="s">
        <v>2747</v>
      </c>
      <c r="N2156" s="139" t="s">
        <v>27</v>
      </c>
      <c r="O2156" s="154"/>
      <c r="P2156" s="139"/>
      <c r="Q2156" s="139"/>
      <c r="R2156" s="139"/>
      <c r="S2156" s="139" t="s">
        <v>16610</v>
      </c>
      <c r="T2156" s="139"/>
      <c r="Z2156" s="130" t="str">
        <f t="shared" si="34"/>
        <v>20(18)陆定伟</v>
      </c>
    </row>
    <row r="2157" ht="19.5" customHeight="1" spans="1:26">
      <c r="A2157" s="138">
        <v>2155</v>
      </c>
      <c r="B2157" s="138" t="s">
        <v>16615</v>
      </c>
      <c r="C2157" s="138" t="s">
        <v>21</v>
      </c>
      <c r="D2157" s="139" t="s">
        <v>502</v>
      </c>
      <c r="E2157" s="139" t="s">
        <v>16616</v>
      </c>
      <c r="F2157" s="139" t="s">
        <v>143</v>
      </c>
      <c r="G2157" s="139">
        <v>17</v>
      </c>
      <c r="H2157" s="139" t="s">
        <v>16617</v>
      </c>
      <c r="I2157" s="139" t="s">
        <v>2569</v>
      </c>
      <c r="J2157" s="139" t="s">
        <v>16618</v>
      </c>
      <c r="K2157" s="139" t="s">
        <v>27</v>
      </c>
      <c r="L2157" s="154">
        <v>44395</v>
      </c>
      <c r="M2157" s="139" t="s">
        <v>6386</v>
      </c>
      <c r="N2157" s="139"/>
      <c r="O2157" s="154"/>
      <c r="P2157" s="139"/>
      <c r="Q2157" s="139"/>
      <c r="R2157" s="139"/>
      <c r="S2157" s="139" t="s">
        <v>16615</v>
      </c>
      <c r="T2157" s="139"/>
      <c r="Z2157" s="130" t="str">
        <f t="shared" si="34"/>
        <v>20(18)蒙小凤</v>
      </c>
    </row>
    <row r="2158" ht="19.5" customHeight="1" spans="1:26">
      <c r="A2158" s="138">
        <v>2156</v>
      </c>
      <c r="B2158" s="138" t="s">
        <v>16623</v>
      </c>
      <c r="C2158" s="138" t="s">
        <v>21</v>
      </c>
      <c r="D2158" s="139" t="s">
        <v>502</v>
      </c>
      <c r="E2158" s="139" t="s">
        <v>16624</v>
      </c>
      <c r="F2158" s="139" t="s">
        <v>143</v>
      </c>
      <c r="G2158" s="139">
        <v>17</v>
      </c>
      <c r="H2158" s="139" t="s">
        <v>18932</v>
      </c>
      <c r="I2158" s="139" t="s">
        <v>16626</v>
      </c>
      <c r="J2158" s="139" t="s">
        <v>16627</v>
      </c>
      <c r="K2158" s="139" t="s">
        <v>27</v>
      </c>
      <c r="L2158" s="154">
        <v>44395</v>
      </c>
      <c r="M2158" s="139" t="s">
        <v>2172</v>
      </c>
      <c r="N2158" s="139" t="s">
        <v>27</v>
      </c>
      <c r="O2158" s="154"/>
      <c r="P2158" s="139"/>
      <c r="Q2158" s="139"/>
      <c r="R2158" s="139"/>
      <c r="S2158" s="139" t="s">
        <v>16623</v>
      </c>
      <c r="T2158" s="139"/>
      <c r="Z2158" s="130" t="str">
        <f t="shared" si="34"/>
        <v>20(18)覃贝佩</v>
      </c>
    </row>
    <row r="2159" ht="19.5" customHeight="1" spans="1:26">
      <c r="A2159" s="138">
        <v>2157</v>
      </c>
      <c r="B2159" s="138" t="s">
        <v>16628</v>
      </c>
      <c r="C2159" s="138" t="s">
        <v>21</v>
      </c>
      <c r="D2159" s="139" t="s">
        <v>502</v>
      </c>
      <c r="E2159" s="139" t="s">
        <v>16629</v>
      </c>
      <c r="F2159" s="139" t="s">
        <v>24</v>
      </c>
      <c r="G2159" s="139">
        <v>16</v>
      </c>
      <c r="H2159" s="139" t="s">
        <v>18933</v>
      </c>
      <c r="I2159" s="139" t="s">
        <v>2607</v>
      </c>
      <c r="J2159" s="139">
        <v>13471801332</v>
      </c>
      <c r="K2159" s="139" t="s">
        <v>27</v>
      </c>
      <c r="L2159" s="154">
        <v>44396</v>
      </c>
      <c r="M2159" s="139" t="s">
        <v>185</v>
      </c>
      <c r="N2159" s="139" t="s">
        <v>30</v>
      </c>
      <c r="O2159" s="154"/>
      <c r="P2159" s="139"/>
      <c r="Q2159" s="139"/>
      <c r="R2159" s="139"/>
      <c r="S2159" s="139" t="s">
        <v>16628</v>
      </c>
      <c r="T2159" s="139"/>
      <c r="Z2159" s="130" t="str">
        <f t="shared" si="34"/>
        <v>20(18)覃冠斌</v>
      </c>
    </row>
    <row r="2160" ht="19.5" customHeight="1" spans="1:26">
      <c r="A2160" s="138">
        <v>2158</v>
      </c>
      <c r="B2160" s="138" t="s">
        <v>16631</v>
      </c>
      <c r="C2160" s="138" t="s">
        <v>21</v>
      </c>
      <c r="D2160" s="139" t="s">
        <v>502</v>
      </c>
      <c r="E2160" s="139" t="s">
        <v>16632</v>
      </c>
      <c r="F2160" s="139" t="s">
        <v>143</v>
      </c>
      <c r="G2160" s="139">
        <v>17</v>
      </c>
      <c r="H2160" s="139" t="s">
        <v>18934</v>
      </c>
      <c r="I2160" s="139"/>
      <c r="J2160" s="139" t="s">
        <v>16635</v>
      </c>
      <c r="K2160" s="139" t="s">
        <v>27</v>
      </c>
      <c r="L2160" s="154">
        <v>44397</v>
      </c>
      <c r="M2160" s="139" t="s">
        <v>2172</v>
      </c>
      <c r="N2160" s="139" t="s">
        <v>27</v>
      </c>
      <c r="O2160" s="154"/>
      <c r="P2160" s="139"/>
      <c r="Q2160" s="139"/>
      <c r="R2160" s="139"/>
      <c r="S2160" s="139" t="s">
        <v>16631</v>
      </c>
      <c r="T2160" s="139"/>
      <c r="Z2160" s="130" t="str">
        <f t="shared" si="34"/>
        <v>20(18)韩昀鹤</v>
      </c>
    </row>
    <row r="2161" ht="19.5" customHeight="1" spans="1:26">
      <c r="A2161" s="138">
        <v>2159</v>
      </c>
      <c r="B2161" s="138" t="s">
        <v>16636</v>
      </c>
      <c r="C2161" s="138" t="s">
        <v>21</v>
      </c>
      <c r="D2161" s="139" t="s">
        <v>502</v>
      </c>
      <c r="E2161" s="139" t="s">
        <v>16637</v>
      </c>
      <c r="F2161" s="139" t="s">
        <v>24</v>
      </c>
      <c r="G2161" s="139">
        <v>17</v>
      </c>
      <c r="H2161" s="139" t="s">
        <v>18935</v>
      </c>
      <c r="I2161" s="139" t="s">
        <v>16639</v>
      </c>
      <c r="J2161" s="139">
        <v>18174937232</v>
      </c>
      <c r="K2161" s="139" t="s">
        <v>27</v>
      </c>
      <c r="L2161" s="154">
        <v>44397</v>
      </c>
      <c r="M2161" s="139" t="s">
        <v>16640</v>
      </c>
      <c r="N2161" s="139" t="s">
        <v>27</v>
      </c>
      <c r="O2161" s="154"/>
      <c r="P2161" s="139"/>
      <c r="Q2161" s="139" t="s">
        <v>30</v>
      </c>
      <c r="R2161" s="139"/>
      <c r="S2161" s="139" t="s">
        <v>16636</v>
      </c>
      <c r="T2161" s="139"/>
      <c r="Z2161" s="130" t="str">
        <f t="shared" si="34"/>
        <v>20(18)黄炳邓</v>
      </c>
    </row>
    <row r="2162" ht="19.5" customHeight="1" spans="1:26">
      <c r="A2162" s="138">
        <v>2160</v>
      </c>
      <c r="B2162" s="138" t="s">
        <v>16641</v>
      </c>
      <c r="C2162" s="138" t="s">
        <v>21</v>
      </c>
      <c r="D2162" s="139" t="s">
        <v>502</v>
      </c>
      <c r="E2162" s="139" t="s">
        <v>16642</v>
      </c>
      <c r="F2162" s="139" t="s">
        <v>24</v>
      </c>
      <c r="G2162" s="139">
        <v>15</v>
      </c>
      <c r="H2162" s="139" t="s">
        <v>3793</v>
      </c>
      <c r="I2162" s="139" t="s">
        <v>16643</v>
      </c>
      <c r="J2162" s="139">
        <v>13235822530</v>
      </c>
      <c r="K2162" s="139" t="s">
        <v>27</v>
      </c>
      <c r="L2162" s="154">
        <v>44397</v>
      </c>
      <c r="M2162" s="139" t="s">
        <v>1303</v>
      </c>
      <c r="N2162" s="139"/>
      <c r="O2162" s="154"/>
      <c r="P2162" s="139"/>
      <c r="Q2162" s="139"/>
      <c r="R2162" s="139"/>
      <c r="S2162" s="139" t="s">
        <v>16641</v>
      </c>
      <c r="T2162" s="139"/>
      <c r="Z2162" s="130" t="str">
        <f t="shared" si="34"/>
        <v>20(18)蓝富仁</v>
      </c>
    </row>
    <row r="2163" ht="19.5" customHeight="1" spans="1:26">
      <c r="A2163" s="138">
        <v>2161</v>
      </c>
      <c r="B2163" s="138" t="s">
        <v>16649</v>
      </c>
      <c r="C2163" s="138" t="s">
        <v>21</v>
      </c>
      <c r="D2163" s="139" t="s">
        <v>502</v>
      </c>
      <c r="E2163" s="139" t="s">
        <v>16650</v>
      </c>
      <c r="F2163" s="139" t="s">
        <v>24</v>
      </c>
      <c r="G2163" s="139">
        <v>16</v>
      </c>
      <c r="H2163" s="139" t="s">
        <v>18936</v>
      </c>
      <c r="I2163" s="139" t="s">
        <v>2106</v>
      </c>
      <c r="J2163" s="139">
        <v>19978820972</v>
      </c>
      <c r="K2163" s="139" t="s">
        <v>27</v>
      </c>
      <c r="L2163" s="154">
        <v>44399</v>
      </c>
      <c r="M2163" s="139" t="s">
        <v>133</v>
      </c>
      <c r="N2163" s="139"/>
      <c r="O2163" s="154"/>
      <c r="P2163" s="139"/>
      <c r="Q2163" s="139"/>
      <c r="R2163" s="139"/>
      <c r="S2163" s="139" t="s">
        <v>16649</v>
      </c>
      <c r="T2163" s="139"/>
      <c r="Z2163" s="130" t="str">
        <f t="shared" si="34"/>
        <v>20(18)蓝荣</v>
      </c>
    </row>
    <row r="2164" ht="19.5" customHeight="1" spans="1:26">
      <c r="A2164" s="138">
        <v>2162</v>
      </c>
      <c r="B2164" s="138" t="s">
        <v>16651</v>
      </c>
      <c r="C2164" s="138" t="s">
        <v>21</v>
      </c>
      <c r="D2164" s="139" t="s">
        <v>502</v>
      </c>
      <c r="E2164" s="139" t="s">
        <v>16652</v>
      </c>
      <c r="F2164" s="139" t="s">
        <v>143</v>
      </c>
      <c r="G2164" s="139">
        <v>16</v>
      </c>
      <c r="H2164" s="139" t="s">
        <v>8286</v>
      </c>
      <c r="I2164" s="139" t="s">
        <v>16653</v>
      </c>
      <c r="J2164" s="139" t="s">
        <v>16654</v>
      </c>
      <c r="K2164" s="139" t="s">
        <v>27</v>
      </c>
      <c r="L2164" s="154">
        <v>44396</v>
      </c>
      <c r="M2164" s="139" t="s">
        <v>16655</v>
      </c>
      <c r="N2164" s="139" t="s">
        <v>30</v>
      </c>
      <c r="O2164" s="154"/>
      <c r="P2164" s="139"/>
      <c r="Q2164" s="139"/>
      <c r="R2164" s="139"/>
      <c r="S2164" s="139" t="s">
        <v>16651</v>
      </c>
      <c r="T2164" s="139"/>
      <c r="Z2164" s="130" t="str">
        <f t="shared" si="34"/>
        <v>20(18)蓝相逢</v>
      </c>
    </row>
    <row r="2165" ht="19.5" customHeight="1" spans="1:26">
      <c r="A2165" s="138">
        <v>2163</v>
      </c>
      <c r="B2165" s="138" t="s">
        <v>16656</v>
      </c>
      <c r="C2165" s="138" t="s">
        <v>21</v>
      </c>
      <c r="D2165" s="139" t="s">
        <v>502</v>
      </c>
      <c r="E2165" s="139" t="s">
        <v>16657</v>
      </c>
      <c r="F2165" s="139" t="s">
        <v>143</v>
      </c>
      <c r="G2165" s="139">
        <v>16</v>
      </c>
      <c r="H2165" s="139" t="s">
        <v>16658</v>
      </c>
      <c r="I2165" s="139" t="s">
        <v>16659</v>
      </c>
      <c r="J2165" s="139">
        <v>18877824683</v>
      </c>
      <c r="K2165" s="139" t="s">
        <v>27</v>
      </c>
      <c r="L2165" s="154">
        <v>44394</v>
      </c>
      <c r="M2165" s="139" t="s">
        <v>2172</v>
      </c>
      <c r="N2165" s="139" t="s">
        <v>27</v>
      </c>
      <c r="O2165" s="154"/>
      <c r="P2165" s="139"/>
      <c r="Q2165" s="139" t="s">
        <v>30</v>
      </c>
      <c r="R2165" s="139"/>
      <c r="S2165" s="139" t="s">
        <v>16656</v>
      </c>
      <c r="T2165" s="139"/>
      <c r="Z2165" s="130" t="str">
        <f t="shared" si="34"/>
        <v>20(18)陆涵韵</v>
      </c>
    </row>
    <row r="2166" ht="19.5" customHeight="1" spans="1:26">
      <c r="A2166" s="138">
        <v>2164</v>
      </c>
      <c r="B2166" s="138" t="s">
        <v>16660</v>
      </c>
      <c r="C2166" s="138" t="s">
        <v>21</v>
      </c>
      <c r="D2166" s="139" t="s">
        <v>502</v>
      </c>
      <c r="E2166" s="139" t="s">
        <v>16661</v>
      </c>
      <c r="F2166" s="139" t="s">
        <v>143</v>
      </c>
      <c r="G2166" s="139">
        <v>16</v>
      </c>
      <c r="H2166" s="139" t="s">
        <v>646</v>
      </c>
      <c r="I2166" s="139" t="s">
        <v>16662</v>
      </c>
      <c r="J2166" s="139">
        <v>17307781500</v>
      </c>
      <c r="K2166" s="139" t="s">
        <v>27</v>
      </c>
      <c r="L2166" s="154">
        <v>44394</v>
      </c>
      <c r="M2166" s="139" t="s">
        <v>2172</v>
      </c>
      <c r="N2166" s="139" t="s">
        <v>30</v>
      </c>
      <c r="O2166" s="154"/>
      <c r="P2166" s="139"/>
      <c r="Q2166" s="139"/>
      <c r="R2166" s="139" t="s">
        <v>16663</v>
      </c>
      <c r="S2166" s="139" t="s">
        <v>16660</v>
      </c>
      <c r="T2166" s="139"/>
      <c r="Z2166" s="130" t="str">
        <f t="shared" si="34"/>
        <v>20(18)陆晓彤</v>
      </c>
    </row>
    <row r="2167" ht="19.5" customHeight="1" spans="1:26">
      <c r="A2167" s="138">
        <v>2165</v>
      </c>
      <c r="B2167" s="138" t="s">
        <v>16669</v>
      </c>
      <c r="C2167" s="138" t="s">
        <v>21</v>
      </c>
      <c r="D2167" s="139" t="s">
        <v>502</v>
      </c>
      <c r="E2167" s="139" t="s">
        <v>16670</v>
      </c>
      <c r="F2167" s="139" t="s">
        <v>143</v>
      </c>
      <c r="G2167" s="139">
        <v>17</v>
      </c>
      <c r="H2167" s="139" t="s">
        <v>18937</v>
      </c>
      <c r="I2167" s="139" t="s">
        <v>16671</v>
      </c>
      <c r="J2167" s="139">
        <v>18776927627</v>
      </c>
      <c r="K2167" s="139" t="s">
        <v>27</v>
      </c>
      <c r="L2167" s="154">
        <v>44395</v>
      </c>
      <c r="M2167" s="139" t="s">
        <v>16672</v>
      </c>
      <c r="N2167" s="139" t="s">
        <v>27</v>
      </c>
      <c r="O2167" s="154">
        <v>44416</v>
      </c>
      <c r="P2167" s="139" t="s">
        <v>16672</v>
      </c>
      <c r="Q2167" s="139" t="s">
        <v>30</v>
      </c>
      <c r="R2167" s="139"/>
      <c r="S2167" s="139" t="s">
        <v>16669</v>
      </c>
      <c r="T2167" s="139"/>
      <c r="Z2167" s="130" t="str">
        <f t="shared" si="34"/>
        <v>20(18)沈晓萱</v>
      </c>
    </row>
    <row r="2168" ht="19.5" customHeight="1" spans="1:26">
      <c r="A2168" s="138">
        <v>2166</v>
      </c>
      <c r="B2168" s="138" t="s">
        <v>16673</v>
      </c>
      <c r="C2168" s="138" t="s">
        <v>21</v>
      </c>
      <c r="D2168" s="139" t="s">
        <v>502</v>
      </c>
      <c r="E2168" s="139" t="s">
        <v>16674</v>
      </c>
      <c r="F2168" s="139" t="s">
        <v>143</v>
      </c>
      <c r="G2168" s="139">
        <v>17</v>
      </c>
      <c r="H2168" s="139" t="s">
        <v>607</v>
      </c>
      <c r="I2168" s="139" t="s">
        <v>16675</v>
      </c>
      <c r="J2168" s="139" t="s">
        <v>16676</v>
      </c>
      <c r="K2168" s="139" t="s">
        <v>27</v>
      </c>
      <c r="L2168" s="154">
        <v>44397</v>
      </c>
      <c r="M2168" s="139" t="s">
        <v>1303</v>
      </c>
      <c r="N2168" s="139" t="s">
        <v>30</v>
      </c>
      <c r="O2168" s="154"/>
      <c r="P2168" s="139"/>
      <c r="Q2168" s="139"/>
      <c r="R2168" s="139"/>
      <c r="S2168" s="139" t="s">
        <v>16673</v>
      </c>
      <c r="T2168" s="139"/>
      <c r="Z2168" s="130" t="str">
        <f t="shared" si="34"/>
        <v>20(18)覃爱丽</v>
      </c>
    </row>
    <row r="2169" ht="19.5" customHeight="1" spans="1:26">
      <c r="A2169" s="138">
        <v>2167</v>
      </c>
      <c r="B2169" s="138" t="s">
        <v>16677</v>
      </c>
      <c r="C2169" s="138" t="s">
        <v>21</v>
      </c>
      <c r="D2169" s="139" t="s">
        <v>502</v>
      </c>
      <c r="E2169" s="139" t="s">
        <v>2246</v>
      </c>
      <c r="F2169" s="139" t="s">
        <v>143</v>
      </c>
      <c r="G2169" s="139">
        <v>16</v>
      </c>
      <c r="H2169" s="139" t="s">
        <v>18938</v>
      </c>
      <c r="I2169" s="139" t="s">
        <v>16679</v>
      </c>
      <c r="J2169" s="139">
        <v>13600272672</v>
      </c>
      <c r="K2169" s="139" t="s">
        <v>27</v>
      </c>
      <c r="L2169" s="154">
        <v>44396</v>
      </c>
      <c r="M2169" s="139" t="s">
        <v>6307</v>
      </c>
      <c r="N2169" s="139" t="s">
        <v>30</v>
      </c>
      <c r="O2169" s="154"/>
      <c r="P2169" s="139"/>
      <c r="Q2169" s="139"/>
      <c r="R2169" s="139"/>
      <c r="S2169" s="139" t="s">
        <v>16677</v>
      </c>
      <c r="T2169" s="139"/>
      <c r="Z2169" s="130" t="str">
        <f t="shared" si="34"/>
        <v>20(18)覃春婷</v>
      </c>
    </row>
    <row r="2170" ht="19.5" customHeight="1" spans="1:26">
      <c r="A2170" s="138">
        <v>2168</v>
      </c>
      <c r="B2170" s="138" t="s">
        <v>16680</v>
      </c>
      <c r="C2170" s="138" t="s">
        <v>21</v>
      </c>
      <c r="D2170" s="139" t="s">
        <v>502</v>
      </c>
      <c r="E2170" s="139" t="s">
        <v>16681</v>
      </c>
      <c r="F2170" s="139" t="s">
        <v>143</v>
      </c>
      <c r="G2170" s="139">
        <v>16</v>
      </c>
      <c r="H2170" s="139" t="s">
        <v>9392</v>
      </c>
      <c r="I2170" s="139" t="s">
        <v>16682</v>
      </c>
      <c r="J2170" s="139" t="s">
        <v>16683</v>
      </c>
      <c r="K2170" s="139" t="s">
        <v>27</v>
      </c>
      <c r="L2170" s="154">
        <v>44396</v>
      </c>
      <c r="M2170" s="139" t="s">
        <v>68</v>
      </c>
      <c r="N2170" s="139" t="s">
        <v>27</v>
      </c>
      <c r="O2170" s="154"/>
      <c r="P2170" s="139"/>
      <c r="Q2170" s="139"/>
      <c r="R2170" s="139"/>
      <c r="S2170" s="139" t="s">
        <v>16680</v>
      </c>
      <c r="T2170" s="139"/>
      <c r="Z2170" s="130" t="str">
        <f t="shared" si="34"/>
        <v>20(18)谭丽营</v>
      </c>
    </row>
    <row r="2171" ht="19.5" customHeight="1" spans="1:26">
      <c r="A2171" s="138">
        <v>2169</v>
      </c>
      <c r="B2171" s="138" t="s">
        <v>8582</v>
      </c>
      <c r="C2171" s="138" t="s">
        <v>21</v>
      </c>
      <c r="D2171" s="139" t="s">
        <v>502</v>
      </c>
      <c r="E2171" s="139" t="s">
        <v>1776</v>
      </c>
      <c r="F2171" s="139" t="s">
        <v>143</v>
      </c>
      <c r="G2171" s="139">
        <v>17</v>
      </c>
      <c r="H2171" s="139" t="s">
        <v>16685</v>
      </c>
      <c r="I2171" s="139" t="s">
        <v>16686</v>
      </c>
      <c r="J2171" s="139">
        <v>18934965936</v>
      </c>
      <c r="K2171" s="139" t="s">
        <v>27</v>
      </c>
      <c r="L2171" s="154">
        <v>44395</v>
      </c>
      <c r="M2171" s="139" t="s">
        <v>1352</v>
      </c>
      <c r="N2171" s="139" t="s">
        <v>30</v>
      </c>
      <c r="O2171" s="154"/>
      <c r="P2171" s="139"/>
      <c r="Q2171" s="139"/>
      <c r="R2171" s="139"/>
      <c r="S2171" s="139" t="s">
        <v>8582</v>
      </c>
      <c r="T2171" s="139"/>
      <c r="Z2171" s="130" t="str">
        <f t="shared" si="34"/>
        <v>20(18)韦丹丹</v>
      </c>
    </row>
    <row r="2172" ht="19.5" customHeight="1" spans="1:26">
      <c r="A2172" s="138">
        <v>2170</v>
      </c>
      <c r="B2172" s="138" t="s">
        <v>16687</v>
      </c>
      <c r="C2172" s="138" t="s">
        <v>21</v>
      </c>
      <c r="D2172" s="139" t="s">
        <v>502</v>
      </c>
      <c r="E2172" s="139" t="s">
        <v>16688</v>
      </c>
      <c r="F2172" s="139" t="s">
        <v>24</v>
      </c>
      <c r="G2172" s="139">
        <v>16</v>
      </c>
      <c r="H2172" s="139" t="s">
        <v>16689</v>
      </c>
      <c r="I2172" s="139" t="s">
        <v>16690</v>
      </c>
      <c r="J2172" s="139" t="s">
        <v>16691</v>
      </c>
      <c r="K2172" s="139" t="s">
        <v>27</v>
      </c>
      <c r="L2172" s="154">
        <v>44395</v>
      </c>
      <c r="M2172" s="139" t="s">
        <v>2747</v>
      </c>
      <c r="N2172" s="139" t="s">
        <v>27</v>
      </c>
      <c r="O2172" s="154"/>
      <c r="P2172" s="139"/>
      <c r="Q2172" s="139"/>
      <c r="R2172" s="139"/>
      <c r="S2172" s="139" t="s">
        <v>16687</v>
      </c>
      <c r="T2172" s="139"/>
      <c r="Z2172" s="130" t="str">
        <f t="shared" si="34"/>
        <v>20(18)韦海祝</v>
      </c>
    </row>
    <row r="2173" ht="19.5" customHeight="1" spans="1:26">
      <c r="A2173" s="138">
        <v>2171</v>
      </c>
      <c r="B2173" s="138" t="s">
        <v>16692</v>
      </c>
      <c r="C2173" s="138" t="s">
        <v>21</v>
      </c>
      <c r="D2173" s="139" t="s">
        <v>502</v>
      </c>
      <c r="E2173" s="139" t="s">
        <v>16693</v>
      </c>
      <c r="F2173" s="139" t="s">
        <v>143</v>
      </c>
      <c r="G2173" s="139">
        <v>16</v>
      </c>
      <c r="H2173" s="139" t="s">
        <v>7908</v>
      </c>
      <c r="I2173" s="139" t="s">
        <v>16694</v>
      </c>
      <c r="J2173" s="139">
        <v>13407753727</v>
      </c>
      <c r="K2173" s="139" t="s">
        <v>27</v>
      </c>
      <c r="L2173" s="154">
        <v>44394</v>
      </c>
      <c r="M2173" s="139" t="s">
        <v>16597</v>
      </c>
      <c r="N2173" s="139"/>
      <c r="O2173" s="154"/>
      <c r="P2173" s="139"/>
      <c r="Q2173" s="139"/>
      <c r="R2173" s="139"/>
      <c r="S2173" s="139" t="s">
        <v>16692</v>
      </c>
      <c r="T2173" s="139"/>
      <c r="Z2173" s="130" t="str">
        <f t="shared" si="34"/>
        <v>20(18)韦金江</v>
      </c>
    </row>
    <row r="2174" ht="19.5" customHeight="1" spans="1:26">
      <c r="A2174" s="138">
        <v>2172</v>
      </c>
      <c r="B2174" s="138" t="s">
        <v>16695</v>
      </c>
      <c r="C2174" s="138" t="s">
        <v>21</v>
      </c>
      <c r="D2174" s="139" t="s">
        <v>502</v>
      </c>
      <c r="E2174" s="139" t="s">
        <v>16696</v>
      </c>
      <c r="F2174" s="139" t="s">
        <v>24</v>
      </c>
      <c r="G2174" s="139">
        <v>16</v>
      </c>
      <c r="H2174" s="139" t="s">
        <v>16697</v>
      </c>
      <c r="I2174" s="139" t="s">
        <v>16698</v>
      </c>
      <c r="J2174" s="139">
        <v>18707782707</v>
      </c>
      <c r="K2174" s="139" t="s">
        <v>27</v>
      </c>
      <c r="L2174" s="154">
        <v>44031</v>
      </c>
      <c r="M2174" s="139" t="s">
        <v>133</v>
      </c>
      <c r="N2174" s="139" t="s">
        <v>30</v>
      </c>
      <c r="O2174" s="154"/>
      <c r="P2174" s="139"/>
      <c r="Q2174" s="139" t="s">
        <v>30</v>
      </c>
      <c r="R2174" s="139"/>
      <c r="S2174" s="139" t="s">
        <v>16695</v>
      </c>
      <c r="T2174" s="139"/>
      <c r="Z2174" s="130" t="str">
        <f t="shared" si="34"/>
        <v>20(18)韦灵达</v>
      </c>
    </row>
    <row r="2175" ht="19.5" customHeight="1" spans="1:26">
      <c r="A2175" s="138">
        <v>2173</v>
      </c>
      <c r="B2175" s="138" t="s">
        <v>16699</v>
      </c>
      <c r="C2175" s="138" t="s">
        <v>21</v>
      </c>
      <c r="D2175" s="139" t="s">
        <v>502</v>
      </c>
      <c r="E2175" s="139" t="s">
        <v>16700</v>
      </c>
      <c r="F2175" s="139" t="s">
        <v>143</v>
      </c>
      <c r="G2175" s="139">
        <v>17</v>
      </c>
      <c r="H2175" s="138" t="s">
        <v>11610</v>
      </c>
      <c r="I2175" s="139" t="s">
        <v>16701</v>
      </c>
      <c r="J2175" s="139">
        <v>13807788638</v>
      </c>
      <c r="K2175" s="139" t="s">
        <v>27</v>
      </c>
      <c r="L2175" s="154">
        <v>44396</v>
      </c>
      <c r="M2175" s="139" t="s">
        <v>5912</v>
      </c>
      <c r="N2175" s="139" t="s">
        <v>27</v>
      </c>
      <c r="O2175" s="154">
        <v>44420</v>
      </c>
      <c r="P2175" s="139" t="s">
        <v>5912</v>
      </c>
      <c r="Q2175" s="139" t="s">
        <v>30</v>
      </c>
      <c r="R2175" s="139"/>
      <c r="S2175" s="139" t="s">
        <v>16699</v>
      </c>
      <c r="T2175" s="139"/>
      <c r="Z2175" s="130" t="str">
        <f t="shared" si="34"/>
        <v>20(18)黄彩洋</v>
      </c>
    </row>
    <row r="2176" ht="19.5" customHeight="1" spans="1:26">
      <c r="A2176" s="138">
        <v>2174</v>
      </c>
      <c r="B2176" s="138" t="s">
        <v>16702</v>
      </c>
      <c r="C2176" s="138" t="s">
        <v>21</v>
      </c>
      <c r="D2176" s="139" t="s">
        <v>502</v>
      </c>
      <c r="E2176" s="139" t="s">
        <v>16703</v>
      </c>
      <c r="F2176" s="139" t="s">
        <v>24</v>
      </c>
      <c r="G2176" s="139">
        <v>17</v>
      </c>
      <c r="H2176" s="139" t="s">
        <v>18939</v>
      </c>
      <c r="I2176" s="139" t="s">
        <v>16705</v>
      </c>
      <c r="J2176" s="139">
        <v>13728660882</v>
      </c>
      <c r="K2176" s="139" t="s">
        <v>27</v>
      </c>
      <c r="L2176" s="154">
        <v>44394</v>
      </c>
      <c r="M2176" s="139" t="s">
        <v>2455</v>
      </c>
      <c r="N2176" s="139" t="s">
        <v>27</v>
      </c>
      <c r="O2176" s="154">
        <v>44416</v>
      </c>
      <c r="P2176" s="139" t="s">
        <v>2455</v>
      </c>
      <c r="Q2176" s="139" t="s">
        <v>30</v>
      </c>
      <c r="R2176" s="139" t="s">
        <v>15331</v>
      </c>
      <c r="S2176" s="139" t="s">
        <v>16702</v>
      </c>
      <c r="T2176" s="139"/>
      <c r="Z2176" s="130" t="str">
        <f t="shared" si="34"/>
        <v>20(18)吴东鸿</v>
      </c>
    </row>
    <row r="2177" ht="19.5" customHeight="1" spans="1:26">
      <c r="A2177" s="138">
        <v>2175</v>
      </c>
      <c r="B2177" s="138" t="s">
        <v>16706</v>
      </c>
      <c r="C2177" s="138" t="s">
        <v>21</v>
      </c>
      <c r="D2177" s="139" t="s">
        <v>502</v>
      </c>
      <c r="E2177" s="139" t="s">
        <v>16707</v>
      </c>
      <c r="F2177" s="139" t="s">
        <v>143</v>
      </c>
      <c r="G2177" s="139">
        <v>16</v>
      </c>
      <c r="H2177" s="139" t="s">
        <v>16708</v>
      </c>
      <c r="I2177" s="139" t="s">
        <v>16709</v>
      </c>
      <c r="J2177" s="139" t="s">
        <v>16710</v>
      </c>
      <c r="K2177" s="139" t="s">
        <v>27</v>
      </c>
      <c r="L2177" s="154">
        <v>44396</v>
      </c>
      <c r="M2177" s="139" t="s">
        <v>121</v>
      </c>
      <c r="N2177" s="139" t="s">
        <v>30</v>
      </c>
      <c r="O2177" s="154"/>
      <c r="P2177" s="139"/>
      <c r="Q2177" s="139"/>
      <c r="R2177" s="139"/>
      <c r="S2177" s="139" t="s">
        <v>16706</v>
      </c>
      <c r="T2177" s="139"/>
      <c r="Z2177" s="130" t="str">
        <f t="shared" si="34"/>
        <v>20(18)黄越富</v>
      </c>
    </row>
    <row r="2178" ht="19.5" customHeight="1" spans="1:26">
      <c r="A2178" s="138">
        <v>2176</v>
      </c>
      <c r="B2178" s="138" t="s">
        <v>15569</v>
      </c>
      <c r="C2178" s="138" t="s">
        <v>21</v>
      </c>
      <c r="D2178" s="139" t="s">
        <v>502</v>
      </c>
      <c r="E2178" s="139" t="s">
        <v>2859</v>
      </c>
      <c r="F2178" s="139" t="s">
        <v>143</v>
      </c>
      <c r="G2178" s="139">
        <v>16</v>
      </c>
      <c r="H2178" s="139" t="s">
        <v>16712</v>
      </c>
      <c r="I2178" s="139" t="s">
        <v>16713</v>
      </c>
      <c r="J2178" s="139" t="s">
        <v>16714</v>
      </c>
      <c r="K2178" s="139" t="s">
        <v>27</v>
      </c>
      <c r="L2178" s="154">
        <v>44395</v>
      </c>
      <c r="M2178" s="139" t="s">
        <v>2747</v>
      </c>
      <c r="N2178" s="139" t="s">
        <v>27</v>
      </c>
      <c r="O2178" s="154">
        <v>44395</v>
      </c>
      <c r="P2178" s="139" t="s">
        <v>2747</v>
      </c>
      <c r="Q2178" s="139" t="s">
        <v>30</v>
      </c>
      <c r="R2178" s="139"/>
      <c r="S2178" s="139" t="s">
        <v>15569</v>
      </c>
      <c r="T2178" s="139"/>
      <c r="Z2178" s="130" t="str">
        <f t="shared" si="34"/>
        <v>20(18)韦柳梅</v>
      </c>
    </row>
    <row r="2179" ht="19.5" customHeight="1" spans="1:26">
      <c r="A2179" s="138">
        <v>2177</v>
      </c>
      <c r="B2179" s="138" t="s">
        <v>16715</v>
      </c>
      <c r="C2179" s="138" t="s">
        <v>21</v>
      </c>
      <c r="D2179" s="138" t="s">
        <v>502</v>
      </c>
      <c r="E2179" s="138" t="s">
        <v>16716</v>
      </c>
      <c r="F2179" s="138" t="s">
        <v>143</v>
      </c>
      <c r="G2179" s="138">
        <v>16</v>
      </c>
      <c r="H2179" s="138" t="s">
        <v>429</v>
      </c>
      <c r="I2179" s="138" t="s">
        <v>16717</v>
      </c>
      <c r="J2179" s="138">
        <v>15277857149</v>
      </c>
      <c r="K2179" s="138" t="s">
        <v>27</v>
      </c>
      <c r="L2179" s="159">
        <v>44396</v>
      </c>
      <c r="M2179" s="138" t="s">
        <v>16597</v>
      </c>
      <c r="N2179" s="138" t="s">
        <v>30</v>
      </c>
      <c r="O2179" s="159"/>
      <c r="P2179" s="138"/>
      <c r="Q2179" s="138" t="s">
        <v>30</v>
      </c>
      <c r="R2179" s="138"/>
      <c r="S2179" s="139" t="s">
        <v>16715</v>
      </c>
      <c r="T2179" s="138"/>
      <c r="Z2179" s="130" t="str">
        <f t="shared" si="34"/>
        <v>20(18)韦艳美</v>
      </c>
    </row>
    <row r="2180" ht="19.5" customHeight="1" spans="1:26">
      <c r="A2180" s="138">
        <v>2178</v>
      </c>
      <c r="B2180" s="138" t="s">
        <v>10285</v>
      </c>
      <c r="C2180" s="138" t="s">
        <v>21</v>
      </c>
      <c r="D2180" s="234" t="s">
        <v>502</v>
      </c>
      <c r="E2180" s="139" t="s">
        <v>2250</v>
      </c>
      <c r="F2180" s="139" t="s">
        <v>143</v>
      </c>
      <c r="G2180" s="138">
        <v>17</v>
      </c>
      <c r="H2180" s="139" t="s">
        <v>18940</v>
      </c>
      <c r="I2180" s="139" t="s">
        <v>16446</v>
      </c>
      <c r="J2180" s="138">
        <v>19572077790</v>
      </c>
      <c r="K2180" s="138" t="s">
        <v>27</v>
      </c>
      <c r="L2180" s="159">
        <v>44394</v>
      </c>
      <c r="M2180" s="138" t="s">
        <v>2172</v>
      </c>
      <c r="N2180" s="138" t="s">
        <v>27</v>
      </c>
      <c r="O2180" s="159"/>
      <c r="P2180" s="138"/>
      <c r="Q2180" s="138"/>
      <c r="R2180" s="138"/>
      <c r="S2180" s="139" t="s">
        <v>10285</v>
      </c>
      <c r="T2180" s="138"/>
      <c r="Z2180" s="130" t="str">
        <f t="shared" si="34"/>
        <v>20(18)韦丽婷</v>
      </c>
    </row>
    <row r="2181" ht="19.5" customHeight="1" spans="1:26">
      <c r="A2181" s="138">
        <v>2179</v>
      </c>
      <c r="B2181" s="138" t="s">
        <v>5897</v>
      </c>
      <c r="C2181" s="138" t="s">
        <v>21</v>
      </c>
      <c r="D2181" s="231" t="s">
        <v>502</v>
      </c>
      <c r="E2181" s="231" t="s">
        <v>5898</v>
      </c>
      <c r="F2181" s="138" t="s">
        <v>143</v>
      </c>
      <c r="G2181" s="138">
        <v>15</v>
      </c>
      <c r="H2181" s="138" t="s">
        <v>18941</v>
      </c>
      <c r="I2181" s="138" t="s">
        <v>16442</v>
      </c>
      <c r="J2181" s="138">
        <v>18176135157</v>
      </c>
      <c r="K2181" s="138" t="s">
        <v>27</v>
      </c>
      <c r="L2181" s="159" t="s">
        <v>18942</v>
      </c>
      <c r="M2181" s="138" t="s">
        <v>2172</v>
      </c>
      <c r="N2181" s="139" t="s">
        <v>30</v>
      </c>
      <c r="O2181" s="159"/>
      <c r="P2181" s="138"/>
      <c r="Q2181" s="138"/>
      <c r="R2181" s="138"/>
      <c r="S2181" s="139" t="s">
        <v>5897</v>
      </c>
      <c r="T2181" s="138"/>
      <c r="Z2181" s="130" t="str">
        <f t="shared" si="34"/>
        <v>20(18)韦丽娜</v>
      </c>
    </row>
    <row r="2182" ht="19.5" customHeight="1" spans="1:26">
      <c r="A2182" s="138">
        <v>2180</v>
      </c>
      <c r="B2182" s="138" t="s">
        <v>16718</v>
      </c>
      <c r="C2182" s="138" t="s">
        <v>21</v>
      </c>
      <c r="D2182" s="138" t="s">
        <v>507</v>
      </c>
      <c r="E2182" s="138" t="s">
        <v>16719</v>
      </c>
      <c r="F2182" s="138" t="s">
        <v>143</v>
      </c>
      <c r="G2182" s="138">
        <v>17</v>
      </c>
      <c r="H2182" s="138" t="s">
        <v>16720</v>
      </c>
      <c r="I2182" s="138" t="s">
        <v>16721</v>
      </c>
      <c r="J2182" s="138" t="s">
        <v>18943</v>
      </c>
      <c r="K2182" s="138" t="s">
        <v>27</v>
      </c>
      <c r="L2182" s="159">
        <v>44417</v>
      </c>
      <c r="M2182" s="138"/>
      <c r="N2182" s="138"/>
      <c r="O2182" s="159"/>
      <c r="P2182" s="138"/>
      <c r="Q2182" s="138"/>
      <c r="R2182" s="138"/>
      <c r="S2182" s="139" t="s">
        <v>16718</v>
      </c>
      <c r="T2182" s="138"/>
      <c r="Z2182" s="130" t="str">
        <f t="shared" si="34"/>
        <v>20(19)蒙珍香</v>
      </c>
    </row>
    <row r="2183" ht="19.5" customHeight="1" spans="1:26">
      <c r="A2183" s="138">
        <v>2181</v>
      </c>
      <c r="B2183" s="138" t="s">
        <v>16724</v>
      </c>
      <c r="C2183" s="138" t="s">
        <v>21</v>
      </c>
      <c r="D2183" s="138" t="s">
        <v>507</v>
      </c>
      <c r="E2183" s="138" t="s">
        <v>16725</v>
      </c>
      <c r="F2183" s="138" t="s">
        <v>143</v>
      </c>
      <c r="G2183" s="138">
        <v>17</v>
      </c>
      <c r="H2183" s="138" t="s">
        <v>16726</v>
      </c>
      <c r="I2183" s="138" t="s">
        <v>16727</v>
      </c>
      <c r="J2183" s="138" t="s">
        <v>18944</v>
      </c>
      <c r="K2183" s="138" t="s">
        <v>27</v>
      </c>
      <c r="L2183" s="159">
        <v>44398</v>
      </c>
      <c r="M2183" s="138" t="s">
        <v>2747</v>
      </c>
      <c r="N2183" s="138" t="s">
        <v>27</v>
      </c>
      <c r="O2183" s="159"/>
      <c r="P2183" s="138"/>
      <c r="Q2183" s="138"/>
      <c r="R2183" s="138"/>
      <c r="S2183" s="139" t="s">
        <v>16724</v>
      </c>
      <c r="T2183" s="138"/>
      <c r="Z2183" s="130" t="str">
        <f t="shared" ref="Z2183:Z2246" si="35">D2183:D6764&amp;E2183:E6764</f>
        <v>20(19)蒙玉芬</v>
      </c>
    </row>
    <row r="2184" ht="19.5" customHeight="1" spans="1:26">
      <c r="A2184" s="138">
        <v>2182</v>
      </c>
      <c r="B2184" s="138" t="s">
        <v>16728</v>
      </c>
      <c r="C2184" s="138" t="s">
        <v>21</v>
      </c>
      <c r="D2184" s="138" t="s">
        <v>507</v>
      </c>
      <c r="E2184" s="138" t="s">
        <v>16729</v>
      </c>
      <c r="F2184" s="138" t="s">
        <v>143</v>
      </c>
      <c r="G2184" s="138">
        <v>15</v>
      </c>
      <c r="H2184" s="138" t="s">
        <v>18620</v>
      </c>
      <c r="I2184" s="138" t="s">
        <v>16730</v>
      </c>
      <c r="J2184" s="138" t="s">
        <v>18945</v>
      </c>
      <c r="K2184" s="138" t="s">
        <v>27</v>
      </c>
      <c r="L2184" s="159">
        <v>44398</v>
      </c>
      <c r="M2184" s="138"/>
      <c r="N2184" s="138"/>
      <c r="O2184" s="159"/>
      <c r="P2184" s="138"/>
      <c r="Q2184" s="138"/>
      <c r="R2184" s="138"/>
      <c r="S2184" s="139" t="s">
        <v>16728</v>
      </c>
      <c r="T2184" s="138"/>
      <c r="Z2184" s="130" t="str">
        <f t="shared" si="35"/>
        <v>20(19)覃俏</v>
      </c>
    </row>
    <row r="2185" ht="19.5" customHeight="1" spans="1:26">
      <c r="A2185" s="138">
        <v>2183</v>
      </c>
      <c r="B2185" s="138" t="s">
        <v>16731</v>
      </c>
      <c r="C2185" s="138" t="s">
        <v>21</v>
      </c>
      <c r="D2185" s="138" t="s">
        <v>507</v>
      </c>
      <c r="E2185" s="138" t="s">
        <v>16732</v>
      </c>
      <c r="F2185" s="138" t="s">
        <v>143</v>
      </c>
      <c r="G2185" s="138">
        <v>16</v>
      </c>
      <c r="H2185" s="138" t="s">
        <v>16733</v>
      </c>
      <c r="I2185" s="138" t="s">
        <v>16734</v>
      </c>
      <c r="J2185" s="138" t="s">
        <v>18946</v>
      </c>
      <c r="K2185" s="138" t="s">
        <v>27</v>
      </c>
      <c r="L2185" s="159">
        <v>44395</v>
      </c>
      <c r="M2185" s="138" t="s">
        <v>1288</v>
      </c>
      <c r="N2185" s="138"/>
      <c r="O2185" s="159"/>
      <c r="P2185" s="138"/>
      <c r="Q2185" s="138"/>
      <c r="R2185" s="138"/>
      <c r="S2185" s="139" t="s">
        <v>16731</v>
      </c>
      <c r="T2185" s="138"/>
      <c r="Z2185" s="130" t="str">
        <f t="shared" si="35"/>
        <v>20(19)韦任盈</v>
      </c>
    </row>
    <row r="2186" ht="19.5" customHeight="1" spans="1:26">
      <c r="A2186" s="138">
        <v>2184</v>
      </c>
      <c r="B2186" s="138" t="s">
        <v>16735</v>
      </c>
      <c r="C2186" s="138" t="s">
        <v>21</v>
      </c>
      <c r="D2186" s="138" t="s">
        <v>507</v>
      </c>
      <c r="E2186" s="138" t="s">
        <v>16736</v>
      </c>
      <c r="F2186" s="138" t="s">
        <v>24</v>
      </c>
      <c r="G2186" s="138">
        <v>17</v>
      </c>
      <c r="H2186" s="138" t="s">
        <v>16737</v>
      </c>
      <c r="I2186" s="138" t="s">
        <v>16738</v>
      </c>
      <c r="J2186" s="138">
        <v>15177038920</v>
      </c>
      <c r="K2186" s="138" t="s">
        <v>27</v>
      </c>
      <c r="L2186" s="159">
        <v>44397</v>
      </c>
      <c r="M2186" s="138"/>
      <c r="N2186" s="138"/>
      <c r="O2186" s="159"/>
      <c r="P2186" s="138"/>
      <c r="Q2186" s="138"/>
      <c r="R2186" s="138"/>
      <c r="S2186" s="139" t="s">
        <v>16735</v>
      </c>
      <c r="T2186" s="138"/>
      <c r="Z2186" s="130" t="str">
        <f t="shared" si="35"/>
        <v>20(19)梁有颂</v>
      </c>
    </row>
    <row r="2187" ht="19.5" customHeight="1" spans="1:26">
      <c r="A2187" s="138">
        <v>2185</v>
      </c>
      <c r="B2187" s="138" t="s">
        <v>16739</v>
      </c>
      <c r="C2187" s="138" t="s">
        <v>21</v>
      </c>
      <c r="D2187" s="138" t="s">
        <v>507</v>
      </c>
      <c r="E2187" s="138" t="s">
        <v>16740</v>
      </c>
      <c r="F2187" s="138" t="s">
        <v>24</v>
      </c>
      <c r="G2187" s="138">
        <v>17</v>
      </c>
      <c r="H2187" s="138" t="s">
        <v>16741</v>
      </c>
      <c r="I2187" s="138" t="s">
        <v>16742</v>
      </c>
      <c r="J2187" s="138">
        <v>17807839577</v>
      </c>
      <c r="K2187" s="138" t="s">
        <v>27</v>
      </c>
      <c r="L2187" s="159">
        <v>44396</v>
      </c>
      <c r="M2187" s="138"/>
      <c r="N2187" s="138"/>
      <c r="O2187" s="159"/>
      <c r="P2187" s="138"/>
      <c r="Q2187" s="138"/>
      <c r="R2187" s="138"/>
      <c r="S2187" s="139" t="s">
        <v>16739</v>
      </c>
      <c r="T2187" s="138"/>
      <c r="Z2187" s="130" t="str">
        <f t="shared" si="35"/>
        <v>20(19)覃国飞</v>
      </c>
    </row>
    <row r="2188" ht="19.5" customHeight="1" spans="1:26">
      <c r="A2188" s="138">
        <v>2186</v>
      </c>
      <c r="B2188" s="138" t="s">
        <v>16743</v>
      </c>
      <c r="C2188" s="138" t="s">
        <v>21</v>
      </c>
      <c r="D2188" s="138" t="s">
        <v>507</v>
      </c>
      <c r="E2188" s="138" t="s">
        <v>16744</v>
      </c>
      <c r="F2188" s="138" t="s">
        <v>143</v>
      </c>
      <c r="G2188" s="138">
        <v>17</v>
      </c>
      <c r="H2188" s="138" t="s">
        <v>16745</v>
      </c>
      <c r="I2188" s="138" t="s">
        <v>16746</v>
      </c>
      <c r="J2188" s="138" t="s">
        <v>18947</v>
      </c>
      <c r="K2188" s="138" t="s">
        <v>27</v>
      </c>
      <c r="L2188" s="159">
        <v>44396</v>
      </c>
      <c r="M2188" s="138" t="s">
        <v>133</v>
      </c>
      <c r="N2188" s="138"/>
      <c r="O2188" s="159"/>
      <c r="P2188" s="138"/>
      <c r="Q2188" s="138"/>
      <c r="R2188" s="138"/>
      <c r="S2188" s="139" t="s">
        <v>16743</v>
      </c>
      <c r="T2188" s="138"/>
      <c r="Z2188" s="130" t="str">
        <f t="shared" si="35"/>
        <v>20(19)覃柳萍</v>
      </c>
    </row>
    <row r="2189" ht="19.5" customHeight="1" spans="1:26">
      <c r="A2189" s="138">
        <v>2187</v>
      </c>
      <c r="B2189" s="138" t="s">
        <v>16747</v>
      </c>
      <c r="C2189" s="138" t="s">
        <v>21</v>
      </c>
      <c r="D2189" s="138" t="s">
        <v>507</v>
      </c>
      <c r="E2189" s="138" t="s">
        <v>16748</v>
      </c>
      <c r="F2189" s="138" t="s">
        <v>24</v>
      </c>
      <c r="G2189" s="138">
        <v>15</v>
      </c>
      <c r="H2189" s="138" t="s">
        <v>18948</v>
      </c>
      <c r="I2189" s="138" t="s">
        <v>16750</v>
      </c>
      <c r="J2189" s="138" t="s">
        <v>18949</v>
      </c>
      <c r="K2189" s="138" t="s">
        <v>27</v>
      </c>
      <c r="L2189" s="159">
        <v>44397</v>
      </c>
      <c r="M2189" s="138"/>
      <c r="N2189" s="138"/>
      <c r="O2189" s="159"/>
      <c r="P2189" s="138"/>
      <c r="Q2189" s="138"/>
      <c r="R2189" s="138"/>
      <c r="S2189" s="139" t="s">
        <v>16747</v>
      </c>
      <c r="T2189" s="138"/>
      <c r="Z2189" s="130" t="str">
        <f t="shared" si="35"/>
        <v>20(19)唐蕾</v>
      </c>
    </row>
    <row r="2190" ht="19.5" customHeight="1" spans="1:26">
      <c r="A2190" s="138">
        <v>2188</v>
      </c>
      <c r="B2190" s="138" t="s">
        <v>16751</v>
      </c>
      <c r="C2190" s="138" t="s">
        <v>21</v>
      </c>
      <c r="D2190" s="138" t="s">
        <v>507</v>
      </c>
      <c r="E2190" s="138" t="s">
        <v>16752</v>
      </c>
      <c r="F2190" s="138" t="s">
        <v>24</v>
      </c>
      <c r="G2190" s="138">
        <v>16</v>
      </c>
      <c r="H2190" s="138" t="s">
        <v>16753</v>
      </c>
      <c r="I2190" s="138" t="s">
        <v>5603</v>
      </c>
      <c r="J2190" s="138" t="s">
        <v>18950</v>
      </c>
      <c r="K2190" s="138" t="s">
        <v>27</v>
      </c>
      <c r="L2190" s="159">
        <v>44396</v>
      </c>
      <c r="M2190" s="138"/>
      <c r="N2190" s="139" t="s">
        <v>27</v>
      </c>
      <c r="O2190" s="159">
        <v>44417</v>
      </c>
      <c r="P2190" s="138"/>
      <c r="Q2190" s="138"/>
      <c r="R2190" s="138"/>
      <c r="S2190" s="139" t="s">
        <v>16751</v>
      </c>
      <c r="T2190" s="138"/>
      <c r="Z2190" s="130" t="str">
        <f t="shared" si="35"/>
        <v>20(19)韦昌宏</v>
      </c>
    </row>
    <row r="2191" ht="19.5" customHeight="1" spans="1:26">
      <c r="A2191" s="138">
        <v>2189</v>
      </c>
      <c r="B2191" s="138" t="s">
        <v>16754</v>
      </c>
      <c r="C2191" s="138" t="s">
        <v>21</v>
      </c>
      <c r="D2191" s="138" t="s">
        <v>507</v>
      </c>
      <c r="E2191" s="138" t="s">
        <v>3509</v>
      </c>
      <c r="F2191" s="138" t="s">
        <v>24</v>
      </c>
      <c r="G2191" s="138">
        <v>17</v>
      </c>
      <c r="H2191" s="138" t="s">
        <v>18951</v>
      </c>
      <c r="I2191" s="138" t="s">
        <v>16756</v>
      </c>
      <c r="J2191" s="138">
        <v>13877821789</v>
      </c>
      <c r="K2191" s="138" t="s">
        <v>27</v>
      </c>
      <c r="L2191" s="159">
        <v>44396</v>
      </c>
      <c r="M2191" s="138" t="s">
        <v>2455</v>
      </c>
      <c r="N2191" s="138"/>
      <c r="O2191" s="159"/>
      <c r="P2191" s="138"/>
      <c r="Q2191" s="138"/>
      <c r="R2191" s="138"/>
      <c r="S2191" s="139" t="s">
        <v>16754</v>
      </c>
      <c r="T2191" s="138"/>
      <c r="Z2191" s="130" t="str">
        <f t="shared" si="35"/>
        <v>20(19)韦恒</v>
      </c>
    </row>
    <row r="2192" ht="19.5" customHeight="1" spans="1:26">
      <c r="A2192" s="138">
        <v>2190</v>
      </c>
      <c r="B2192" s="138" t="s">
        <v>16757</v>
      </c>
      <c r="C2192" s="138" t="s">
        <v>21</v>
      </c>
      <c r="D2192" s="138" t="s">
        <v>507</v>
      </c>
      <c r="E2192" s="138" t="s">
        <v>16758</v>
      </c>
      <c r="F2192" s="138" t="s">
        <v>24</v>
      </c>
      <c r="G2192" s="138">
        <v>16</v>
      </c>
      <c r="H2192" s="138" t="s">
        <v>16759</v>
      </c>
      <c r="I2192" s="138" t="s">
        <v>16760</v>
      </c>
      <c r="J2192" s="138">
        <v>13307884515</v>
      </c>
      <c r="K2192" s="138" t="s">
        <v>27</v>
      </c>
      <c r="L2192" s="159">
        <v>44397</v>
      </c>
      <c r="M2192" s="138" t="s">
        <v>1347</v>
      </c>
      <c r="N2192" s="138"/>
      <c r="O2192" s="159"/>
      <c r="P2192" s="138"/>
      <c r="Q2192" s="138"/>
      <c r="R2192" s="138"/>
      <c r="S2192" s="139" t="s">
        <v>16757</v>
      </c>
      <c r="T2192" s="138"/>
      <c r="Z2192" s="130" t="str">
        <f t="shared" si="35"/>
        <v>20(19)韦君昊</v>
      </c>
    </row>
    <row r="2193" ht="19.5" customHeight="1" spans="1:26">
      <c r="A2193" s="138">
        <v>2191</v>
      </c>
      <c r="B2193" s="138" t="s">
        <v>16761</v>
      </c>
      <c r="C2193" s="138" t="s">
        <v>21</v>
      </c>
      <c r="D2193" s="138" t="s">
        <v>507</v>
      </c>
      <c r="E2193" s="138" t="s">
        <v>16762</v>
      </c>
      <c r="F2193" s="138" t="s">
        <v>143</v>
      </c>
      <c r="G2193" s="138">
        <v>16</v>
      </c>
      <c r="H2193" s="138" t="s">
        <v>18952</v>
      </c>
      <c r="I2193" s="138" t="s">
        <v>16764</v>
      </c>
      <c r="J2193" s="138" t="s">
        <v>18953</v>
      </c>
      <c r="K2193" s="138" t="s">
        <v>27</v>
      </c>
      <c r="L2193" s="159">
        <v>44401</v>
      </c>
      <c r="M2193" s="138" t="s">
        <v>3785</v>
      </c>
      <c r="N2193" s="138"/>
      <c r="O2193" s="159"/>
      <c r="P2193" s="138"/>
      <c r="Q2193" s="138"/>
      <c r="R2193" s="138"/>
      <c r="S2193" s="139" t="s">
        <v>16761</v>
      </c>
      <c r="T2193" s="138"/>
      <c r="Z2193" s="130" t="str">
        <f t="shared" si="35"/>
        <v>20(19)韦素桃</v>
      </c>
    </row>
    <row r="2194" ht="19.5" customHeight="1" spans="1:26">
      <c r="A2194" s="138">
        <v>2192</v>
      </c>
      <c r="B2194" s="138" t="s">
        <v>16765</v>
      </c>
      <c r="C2194" s="138" t="s">
        <v>21</v>
      </c>
      <c r="D2194" s="138" t="s">
        <v>507</v>
      </c>
      <c r="E2194" s="138" t="s">
        <v>16766</v>
      </c>
      <c r="F2194" s="138" t="s">
        <v>143</v>
      </c>
      <c r="G2194" s="138">
        <v>16</v>
      </c>
      <c r="H2194" s="138" t="s">
        <v>18954</v>
      </c>
      <c r="I2194" s="138" t="s">
        <v>5202</v>
      </c>
      <c r="J2194" s="138" t="s">
        <v>18955</v>
      </c>
      <c r="K2194" s="138" t="s">
        <v>27</v>
      </c>
      <c r="L2194" s="159">
        <v>44404</v>
      </c>
      <c r="M2194" s="138" t="s">
        <v>2455</v>
      </c>
      <c r="N2194" s="138"/>
      <c r="O2194" s="159"/>
      <c r="P2194" s="138"/>
      <c r="Q2194" s="138"/>
      <c r="R2194" s="138"/>
      <c r="S2194" s="139" t="s">
        <v>16765</v>
      </c>
      <c r="T2194" s="138"/>
      <c r="Z2194" s="130" t="str">
        <f t="shared" si="35"/>
        <v>20(19)韦文慧</v>
      </c>
    </row>
    <row r="2195" ht="19.5" customHeight="1" spans="1:26">
      <c r="A2195" s="138">
        <v>2193</v>
      </c>
      <c r="B2195" s="138" t="s">
        <v>16768</v>
      </c>
      <c r="C2195" s="138" t="s">
        <v>21</v>
      </c>
      <c r="D2195" s="138" t="s">
        <v>507</v>
      </c>
      <c r="E2195" s="138" t="s">
        <v>16769</v>
      </c>
      <c r="F2195" s="138" t="s">
        <v>24</v>
      </c>
      <c r="G2195" s="138">
        <v>16</v>
      </c>
      <c r="H2195" s="138" t="s">
        <v>18956</v>
      </c>
      <c r="I2195" s="138" t="s">
        <v>16771</v>
      </c>
      <c r="J2195" s="138" t="s">
        <v>18957</v>
      </c>
      <c r="K2195" s="138" t="s">
        <v>27</v>
      </c>
      <c r="L2195" s="159">
        <v>44394</v>
      </c>
      <c r="M2195" s="138" t="s">
        <v>2455</v>
      </c>
      <c r="N2195" s="138"/>
      <c r="O2195" s="159"/>
      <c r="P2195" s="138"/>
      <c r="Q2195" s="138" t="s">
        <v>30</v>
      </c>
      <c r="R2195" s="138"/>
      <c r="S2195" s="139" t="s">
        <v>16768</v>
      </c>
      <c r="T2195" s="138"/>
      <c r="Z2195" s="130" t="str">
        <f t="shared" si="35"/>
        <v>20(19)韦延涛</v>
      </c>
    </row>
    <row r="2196" ht="19.5" customHeight="1" spans="1:26">
      <c r="A2196" s="138">
        <v>2194</v>
      </c>
      <c r="B2196" s="138" t="s">
        <v>16772</v>
      </c>
      <c r="C2196" s="138" t="s">
        <v>21</v>
      </c>
      <c r="D2196" s="138" t="s">
        <v>507</v>
      </c>
      <c r="E2196" s="138" t="s">
        <v>16773</v>
      </c>
      <c r="F2196" s="138" t="s">
        <v>24</v>
      </c>
      <c r="G2196" s="138">
        <v>16</v>
      </c>
      <c r="H2196" s="138" t="s">
        <v>16774</v>
      </c>
      <c r="I2196" s="138" t="s">
        <v>16775</v>
      </c>
      <c r="J2196" s="138" t="s">
        <v>18958</v>
      </c>
      <c r="K2196" s="138" t="s">
        <v>27</v>
      </c>
      <c r="L2196" s="159">
        <v>44394</v>
      </c>
      <c r="M2196" s="138" t="s">
        <v>2172</v>
      </c>
      <c r="N2196" s="139" t="s">
        <v>30</v>
      </c>
      <c r="O2196" s="159"/>
      <c r="P2196" s="138"/>
      <c r="Q2196" s="138"/>
      <c r="R2196" s="138"/>
      <c r="S2196" s="139" t="s">
        <v>16772</v>
      </c>
      <c r="T2196" s="138"/>
      <c r="Z2196" s="130" t="str">
        <f t="shared" si="35"/>
        <v>20(19)杨胜贵</v>
      </c>
    </row>
    <row r="2197" ht="19.5" customHeight="1" spans="1:26">
      <c r="A2197" s="138">
        <v>2195</v>
      </c>
      <c r="B2197" s="138" t="s">
        <v>16777</v>
      </c>
      <c r="C2197" s="138" t="s">
        <v>21</v>
      </c>
      <c r="D2197" s="138" t="s">
        <v>507</v>
      </c>
      <c r="E2197" s="138" t="s">
        <v>16778</v>
      </c>
      <c r="F2197" s="138" t="s">
        <v>143</v>
      </c>
      <c r="G2197" s="138">
        <v>16</v>
      </c>
      <c r="H2197" s="138" t="s">
        <v>18959</v>
      </c>
      <c r="I2197" s="138" t="s">
        <v>16780</v>
      </c>
      <c r="J2197" s="138">
        <v>15777833425</v>
      </c>
      <c r="K2197" s="138" t="s">
        <v>27</v>
      </c>
      <c r="L2197" s="159">
        <v>44395</v>
      </c>
      <c r="M2197" s="138" t="s">
        <v>2455</v>
      </c>
      <c r="N2197" s="139" t="s">
        <v>27</v>
      </c>
      <c r="O2197" s="159">
        <v>44416</v>
      </c>
      <c r="P2197" s="138" t="s">
        <v>28</v>
      </c>
      <c r="Q2197" s="138" t="s">
        <v>30</v>
      </c>
      <c r="R2197" s="138"/>
      <c r="S2197" s="139" t="s">
        <v>16777</v>
      </c>
      <c r="T2197" s="138"/>
      <c r="Z2197" s="130" t="str">
        <f t="shared" si="35"/>
        <v>20(19)何玉莹</v>
      </c>
    </row>
    <row r="2198" ht="19.5" customHeight="1" spans="1:26">
      <c r="A2198" s="138">
        <v>2196</v>
      </c>
      <c r="B2198" s="138" t="s">
        <v>16781</v>
      </c>
      <c r="C2198" s="138" t="s">
        <v>21</v>
      </c>
      <c r="D2198" s="138" t="s">
        <v>507</v>
      </c>
      <c r="E2198" s="138" t="s">
        <v>16782</v>
      </c>
      <c r="F2198" s="138" t="s">
        <v>24</v>
      </c>
      <c r="G2198" s="138">
        <v>16</v>
      </c>
      <c r="H2198" s="138" t="s">
        <v>1007</v>
      </c>
      <c r="I2198" s="138" t="s">
        <v>16783</v>
      </c>
      <c r="J2198" s="138">
        <v>13690324955</v>
      </c>
      <c r="K2198" s="138" t="s">
        <v>27</v>
      </c>
      <c r="L2198" s="159">
        <v>44398</v>
      </c>
      <c r="M2198" s="138" t="s">
        <v>1352</v>
      </c>
      <c r="N2198" s="138" t="s">
        <v>30</v>
      </c>
      <c r="O2198" s="159"/>
      <c r="P2198" s="138"/>
      <c r="Q2198" s="138" t="s">
        <v>30</v>
      </c>
      <c r="R2198" s="138"/>
      <c r="S2198" s="139" t="s">
        <v>16781</v>
      </c>
      <c r="T2198" s="138"/>
      <c r="Z2198" s="130" t="str">
        <f t="shared" si="35"/>
        <v>20(19)黄孝统</v>
      </c>
    </row>
    <row r="2199" ht="19.5" customHeight="1" spans="1:26">
      <c r="A2199" s="138">
        <v>2197</v>
      </c>
      <c r="B2199" s="138" t="s">
        <v>16784</v>
      </c>
      <c r="C2199" s="138" t="s">
        <v>21</v>
      </c>
      <c r="D2199" s="138" t="s">
        <v>507</v>
      </c>
      <c r="E2199" s="138" t="s">
        <v>16785</v>
      </c>
      <c r="F2199" s="138" t="s">
        <v>143</v>
      </c>
      <c r="G2199" s="138">
        <v>17</v>
      </c>
      <c r="H2199" s="138" t="s">
        <v>13494</v>
      </c>
      <c r="I2199" s="138" t="s">
        <v>16786</v>
      </c>
      <c r="J2199" s="138">
        <v>17377032350</v>
      </c>
      <c r="K2199" s="138" t="s">
        <v>27</v>
      </c>
      <c r="L2199" s="159">
        <v>44411</v>
      </c>
      <c r="M2199" s="138"/>
      <c r="N2199" s="138"/>
      <c r="O2199" s="159"/>
      <c r="P2199" s="138"/>
      <c r="Q2199" s="138"/>
      <c r="R2199" s="138"/>
      <c r="S2199" s="139" t="s">
        <v>16784</v>
      </c>
      <c r="T2199" s="138"/>
      <c r="Z2199" s="130" t="str">
        <f t="shared" si="35"/>
        <v>20(19)简丹丹</v>
      </c>
    </row>
    <row r="2200" ht="19.5" customHeight="1" spans="1:26">
      <c r="A2200" s="138">
        <v>2198</v>
      </c>
      <c r="B2200" s="138" t="s">
        <v>16788</v>
      </c>
      <c r="C2200" s="138" t="s">
        <v>21</v>
      </c>
      <c r="D2200" s="138" t="s">
        <v>507</v>
      </c>
      <c r="E2200" s="138" t="s">
        <v>16789</v>
      </c>
      <c r="F2200" s="138" t="s">
        <v>143</v>
      </c>
      <c r="G2200" s="138">
        <v>14</v>
      </c>
      <c r="H2200" s="138" t="s">
        <v>18960</v>
      </c>
      <c r="I2200" s="138" t="s">
        <v>16791</v>
      </c>
      <c r="J2200" s="138" t="s">
        <v>18961</v>
      </c>
      <c r="K2200" s="138" t="s">
        <v>27</v>
      </c>
      <c r="L2200" s="159">
        <v>44394</v>
      </c>
      <c r="M2200" s="138"/>
      <c r="N2200" s="138"/>
      <c r="O2200" s="159"/>
      <c r="P2200" s="138"/>
      <c r="Q2200" s="138"/>
      <c r="R2200" s="138"/>
      <c r="S2200" s="139" t="s">
        <v>16788</v>
      </c>
      <c r="T2200" s="138"/>
      <c r="Z2200" s="130" t="str">
        <f t="shared" si="35"/>
        <v>20(19)蓝秋露</v>
      </c>
    </row>
    <row r="2201" ht="19.5" customHeight="1" spans="1:26">
      <c r="A2201" s="138">
        <v>2199</v>
      </c>
      <c r="B2201" s="138" t="s">
        <v>16792</v>
      </c>
      <c r="C2201" s="138" t="s">
        <v>21</v>
      </c>
      <c r="D2201" s="138" t="s">
        <v>507</v>
      </c>
      <c r="E2201" s="138" t="s">
        <v>16793</v>
      </c>
      <c r="F2201" s="138" t="s">
        <v>143</v>
      </c>
      <c r="G2201" s="138">
        <v>15</v>
      </c>
      <c r="H2201" s="138" t="s">
        <v>16794</v>
      </c>
      <c r="I2201" s="138" t="s">
        <v>16795</v>
      </c>
      <c r="J2201" s="138">
        <v>18877841564</v>
      </c>
      <c r="K2201" s="138" t="s">
        <v>27</v>
      </c>
      <c r="L2201" s="159">
        <v>44395</v>
      </c>
      <c r="M2201" s="138" t="s">
        <v>1288</v>
      </c>
      <c r="N2201" s="138" t="s">
        <v>27</v>
      </c>
      <c r="O2201" s="159"/>
      <c r="P2201" s="138"/>
      <c r="Q2201" s="138"/>
      <c r="R2201" s="138" t="s">
        <v>18962</v>
      </c>
      <c r="S2201" s="139" t="s">
        <v>16792</v>
      </c>
      <c r="T2201" s="138"/>
      <c r="Z2201" s="130" t="str">
        <f t="shared" si="35"/>
        <v>20(19)蓝小丹</v>
      </c>
    </row>
    <row r="2202" ht="19.5" customHeight="1" spans="1:26">
      <c r="A2202" s="138">
        <v>2200</v>
      </c>
      <c r="B2202" s="138" t="s">
        <v>16796</v>
      </c>
      <c r="C2202" s="138" t="s">
        <v>21</v>
      </c>
      <c r="D2202" s="138" t="s">
        <v>507</v>
      </c>
      <c r="E2202" s="138" t="s">
        <v>16797</v>
      </c>
      <c r="F2202" s="138" t="s">
        <v>143</v>
      </c>
      <c r="G2202" s="138">
        <v>16</v>
      </c>
      <c r="H2202" s="138" t="s">
        <v>18963</v>
      </c>
      <c r="I2202" s="138" t="s">
        <v>16799</v>
      </c>
      <c r="J2202" s="138">
        <v>19943110615</v>
      </c>
      <c r="K2202" s="138" t="s">
        <v>27</v>
      </c>
      <c r="L2202" s="159">
        <v>44394</v>
      </c>
      <c r="M2202" s="138"/>
      <c r="N2202" s="138"/>
      <c r="O2202" s="159"/>
      <c r="P2202" s="138"/>
      <c r="Q2202" s="138"/>
      <c r="R2202" s="138"/>
      <c r="S2202" s="139" t="s">
        <v>16796</v>
      </c>
      <c r="T2202" s="138"/>
      <c r="Z2202" s="130" t="str">
        <f t="shared" si="35"/>
        <v>20(19)李周</v>
      </c>
    </row>
    <row r="2203" ht="19.5" customHeight="1" spans="1:26">
      <c r="A2203" s="138">
        <v>2201</v>
      </c>
      <c r="B2203" s="138" t="s">
        <v>16800</v>
      </c>
      <c r="C2203" s="138" t="s">
        <v>21</v>
      </c>
      <c r="D2203" s="138" t="s">
        <v>507</v>
      </c>
      <c r="E2203" s="138" t="s">
        <v>16801</v>
      </c>
      <c r="F2203" s="138" t="s">
        <v>143</v>
      </c>
      <c r="G2203" s="138">
        <v>17</v>
      </c>
      <c r="H2203" s="138" t="s">
        <v>16802</v>
      </c>
      <c r="I2203" s="138" t="s">
        <v>16803</v>
      </c>
      <c r="J2203" s="138" t="s">
        <v>18964</v>
      </c>
      <c r="K2203" s="138" t="s">
        <v>27</v>
      </c>
      <c r="L2203" s="159">
        <v>44409</v>
      </c>
      <c r="M2203" s="138" t="s">
        <v>4424</v>
      </c>
      <c r="N2203" s="138"/>
      <c r="O2203" s="159"/>
      <c r="P2203" s="138"/>
      <c r="Q2203" s="138"/>
      <c r="R2203" s="138"/>
      <c r="S2203" s="139" t="s">
        <v>16800</v>
      </c>
      <c r="T2203" s="138"/>
      <c r="Z2203" s="130" t="str">
        <f t="shared" si="35"/>
        <v>20(19)卢艳花</v>
      </c>
    </row>
    <row r="2204" ht="19.5" customHeight="1" spans="1:26">
      <c r="A2204" s="138">
        <v>2202</v>
      </c>
      <c r="B2204" s="138" t="s">
        <v>16804</v>
      </c>
      <c r="C2204" s="138" t="s">
        <v>21</v>
      </c>
      <c r="D2204" s="138" t="s">
        <v>507</v>
      </c>
      <c r="E2204" s="138" t="s">
        <v>16805</v>
      </c>
      <c r="F2204" s="138" t="s">
        <v>24</v>
      </c>
      <c r="G2204" s="138">
        <v>17</v>
      </c>
      <c r="H2204" s="138" t="s">
        <v>16806</v>
      </c>
      <c r="I2204" s="138" t="s">
        <v>16807</v>
      </c>
      <c r="J2204" s="138">
        <v>19127012730</v>
      </c>
      <c r="K2204" s="138" t="s">
        <v>27</v>
      </c>
      <c r="L2204" s="159">
        <v>44396</v>
      </c>
      <c r="M2204" s="138" t="s">
        <v>16808</v>
      </c>
      <c r="N2204" s="138"/>
      <c r="O2204" s="159"/>
      <c r="P2204" s="138"/>
      <c r="Q2204" s="138"/>
      <c r="R2204" s="138"/>
      <c r="S2204" s="139" t="s">
        <v>16804</v>
      </c>
      <c r="T2204" s="138"/>
      <c r="Z2204" s="130" t="str">
        <f t="shared" si="35"/>
        <v>20(19)罗天剑</v>
      </c>
    </row>
    <row r="2205" ht="19.5" customHeight="1" spans="1:26">
      <c r="A2205" s="138">
        <v>2203</v>
      </c>
      <c r="B2205" s="138" t="s">
        <v>16809</v>
      </c>
      <c r="C2205" s="138" t="s">
        <v>21</v>
      </c>
      <c r="D2205" s="138" t="s">
        <v>507</v>
      </c>
      <c r="E2205" s="138" t="s">
        <v>16810</v>
      </c>
      <c r="F2205" s="138" t="s">
        <v>24</v>
      </c>
      <c r="G2205" s="138">
        <v>16</v>
      </c>
      <c r="H2205" s="138" t="s">
        <v>16811</v>
      </c>
      <c r="I2205" s="138" t="s">
        <v>16812</v>
      </c>
      <c r="J2205" s="138" t="s">
        <v>18965</v>
      </c>
      <c r="K2205" s="138" t="s">
        <v>27</v>
      </c>
      <c r="L2205" s="159">
        <v>44398</v>
      </c>
      <c r="M2205" s="138" t="s">
        <v>3785</v>
      </c>
      <c r="N2205" s="138"/>
      <c r="O2205" s="159"/>
      <c r="P2205" s="138"/>
      <c r="Q2205" s="138"/>
      <c r="R2205" s="138"/>
      <c r="S2205" s="139" t="s">
        <v>16809</v>
      </c>
      <c r="T2205" s="138"/>
      <c r="Z2205" s="130" t="str">
        <f t="shared" si="35"/>
        <v>20(19)蒙杨龙</v>
      </c>
    </row>
    <row r="2206" ht="19.5" customHeight="1" spans="1:26">
      <c r="A2206" s="138">
        <v>2204</v>
      </c>
      <c r="B2206" s="138" t="s">
        <v>16813</v>
      </c>
      <c r="C2206" s="138" t="s">
        <v>21</v>
      </c>
      <c r="D2206" s="138" t="s">
        <v>507</v>
      </c>
      <c r="E2206" s="138" t="s">
        <v>16814</v>
      </c>
      <c r="F2206" s="138" t="s">
        <v>24</v>
      </c>
      <c r="G2206" s="138">
        <v>17</v>
      </c>
      <c r="H2206" s="138" t="s">
        <v>16815</v>
      </c>
      <c r="I2206" s="138" t="s">
        <v>16816</v>
      </c>
      <c r="J2206" s="138" t="s">
        <v>18966</v>
      </c>
      <c r="K2206" s="138" t="s">
        <v>27</v>
      </c>
      <c r="L2206" s="159">
        <v>44399</v>
      </c>
      <c r="M2206" s="138" t="s">
        <v>133</v>
      </c>
      <c r="N2206" s="138"/>
      <c r="O2206" s="159"/>
      <c r="P2206" s="138"/>
      <c r="Q2206" s="138"/>
      <c r="R2206" s="138"/>
      <c r="S2206" s="139" t="s">
        <v>16813</v>
      </c>
      <c r="T2206" s="138"/>
      <c r="Z2206" s="130" t="str">
        <f t="shared" si="35"/>
        <v>20(19)屈东敏</v>
      </c>
    </row>
    <row r="2207" ht="19.5" customHeight="1" spans="1:26">
      <c r="A2207" s="138">
        <v>2205</v>
      </c>
      <c r="B2207" s="138" t="s">
        <v>16817</v>
      </c>
      <c r="C2207" s="138" t="s">
        <v>21</v>
      </c>
      <c r="D2207" s="138" t="s">
        <v>507</v>
      </c>
      <c r="E2207" s="138" t="s">
        <v>16818</v>
      </c>
      <c r="F2207" s="138" t="s">
        <v>143</v>
      </c>
      <c r="G2207" s="138">
        <v>16</v>
      </c>
      <c r="H2207" s="138" t="s">
        <v>16819</v>
      </c>
      <c r="I2207" s="138" t="s">
        <v>16820</v>
      </c>
      <c r="J2207" s="138" t="s">
        <v>18967</v>
      </c>
      <c r="K2207" s="138" t="s">
        <v>27</v>
      </c>
      <c r="L2207" s="159">
        <v>44403</v>
      </c>
      <c r="M2207" s="138" t="s">
        <v>1303</v>
      </c>
      <c r="N2207" s="138" t="s">
        <v>30</v>
      </c>
      <c r="O2207" s="159"/>
      <c r="P2207" s="138"/>
      <c r="Q2207" s="138"/>
      <c r="R2207" s="138"/>
      <c r="S2207" s="139" t="s">
        <v>16817</v>
      </c>
      <c r="T2207" s="138"/>
      <c r="Z2207" s="130" t="str">
        <f t="shared" si="35"/>
        <v>20(19)覃冬月</v>
      </c>
    </row>
    <row r="2208" ht="19.5" customHeight="1" spans="1:26">
      <c r="A2208" s="138">
        <v>2206</v>
      </c>
      <c r="B2208" s="138" t="s">
        <v>16821</v>
      </c>
      <c r="C2208" s="138" t="s">
        <v>21</v>
      </c>
      <c r="D2208" s="138" t="s">
        <v>507</v>
      </c>
      <c r="E2208" s="138" t="s">
        <v>16822</v>
      </c>
      <c r="F2208" s="138" t="s">
        <v>24</v>
      </c>
      <c r="G2208" s="138">
        <v>17</v>
      </c>
      <c r="H2208" s="138" t="s">
        <v>18968</v>
      </c>
      <c r="I2208" s="138" t="s">
        <v>15764</v>
      </c>
      <c r="J2208" s="138" t="s">
        <v>18969</v>
      </c>
      <c r="K2208" s="138" t="s">
        <v>27</v>
      </c>
      <c r="L2208" s="159">
        <v>44394</v>
      </c>
      <c r="M2208" s="138"/>
      <c r="N2208" s="138"/>
      <c r="O2208" s="159"/>
      <c r="P2208" s="138"/>
      <c r="Q2208" s="138"/>
      <c r="R2208" s="138"/>
      <c r="S2208" s="139" t="s">
        <v>16821</v>
      </c>
      <c r="T2208" s="138"/>
      <c r="Z2208" s="130" t="str">
        <f t="shared" si="35"/>
        <v>20(19)覃嘉俊</v>
      </c>
    </row>
    <row r="2209" ht="19.5" customHeight="1" spans="1:26">
      <c r="A2209" s="138">
        <v>2207</v>
      </c>
      <c r="B2209" s="138" t="s">
        <v>8450</v>
      </c>
      <c r="C2209" s="138" t="s">
        <v>21</v>
      </c>
      <c r="D2209" s="138" t="s">
        <v>507</v>
      </c>
      <c r="E2209" s="138" t="s">
        <v>8451</v>
      </c>
      <c r="F2209" s="138" t="s">
        <v>24</v>
      </c>
      <c r="G2209" s="138">
        <v>16</v>
      </c>
      <c r="H2209" s="138" t="s">
        <v>18970</v>
      </c>
      <c r="I2209" s="138" t="s">
        <v>16826</v>
      </c>
      <c r="J2209" s="138">
        <v>15277849226</v>
      </c>
      <c r="K2209" s="138" t="s">
        <v>27</v>
      </c>
      <c r="L2209" s="159">
        <v>44396</v>
      </c>
      <c r="M2209" s="138" t="s">
        <v>98</v>
      </c>
      <c r="N2209" s="139" t="s">
        <v>27</v>
      </c>
      <c r="O2209" s="159">
        <v>44415</v>
      </c>
      <c r="P2209" s="138"/>
      <c r="Q2209" s="138"/>
      <c r="R2209" s="138"/>
      <c r="S2209" s="139" t="s">
        <v>8450</v>
      </c>
      <c r="T2209" s="138"/>
      <c r="Z2209" s="130" t="str">
        <f t="shared" si="35"/>
        <v>20(19)覃伟</v>
      </c>
    </row>
    <row r="2210" ht="19.5" customHeight="1" spans="1:26">
      <c r="A2210" s="138">
        <v>2208</v>
      </c>
      <c r="B2210" s="138" t="s">
        <v>16827</v>
      </c>
      <c r="C2210" s="138" t="s">
        <v>21</v>
      </c>
      <c r="D2210" s="138" t="s">
        <v>507</v>
      </c>
      <c r="E2210" s="138" t="s">
        <v>16828</v>
      </c>
      <c r="F2210" s="138" t="s">
        <v>24</v>
      </c>
      <c r="G2210" s="138">
        <v>16</v>
      </c>
      <c r="H2210" s="138" t="s">
        <v>10265</v>
      </c>
      <c r="I2210" s="138" t="s">
        <v>16829</v>
      </c>
      <c r="J2210" s="138" t="s">
        <v>18971</v>
      </c>
      <c r="K2210" s="138" t="s">
        <v>27</v>
      </c>
      <c r="L2210" s="159">
        <v>44396</v>
      </c>
      <c r="M2210" s="138" t="s">
        <v>2455</v>
      </c>
      <c r="N2210" s="138"/>
      <c r="O2210" s="159"/>
      <c r="P2210" s="138"/>
      <c r="Q2210" s="138"/>
      <c r="R2210" s="138"/>
      <c r="S2210" s="139" t="s">
        <v>16827</v>
      </c>
      <c r="T2210" s="138"/>
      <c r="Z2210" s="130" t="str">
        <f t="shared" si="35"/>
        <v>20(19)唐欢</v>
      </c>
    </row>
    <row r="2211" ht="19.5" customHeight="1" spans="1:26">
      <c r="A2211" s="138">
        <v>2209</v>
      </c>
      <c r="B2211" s="138" t="s">
        <v>16831</v>
      </c>
      <c r="C2211" s="138" t="s">
        <v>21</v>
      </c>
      <c r="D2211" s="138" t="s">
        <v>507</v>
      </c>
      <c r="E2211" s="138" t="s">
        <v>16832</v>
      </c>
      <c r="F2211" s="138" t="s">
        <v>24</v>
      </c>
      <c r="G2211" s="138">
        <v>16</v>
      </c>
      <c r="H2211" s="138" t="s">
        <v>18972</v>
      </c>
      <c r="I2211" s="138" t="s">
        <v>16834</v>
      </c>
      <c r="J2211" s="138" t="s">
        <v>18973</v>
      </c>
      <c r="K2211" s="138" t="s">
        <v>27</v>
      </c>
      <c r="L2211" s="159">
        <v>44398</v>
      </c>
      <c r="M2211" s="138" t="s">
        <v>5175</v>
      </c>
      <c r="N2211" s="138"/>
      <c r="O2211" s="159"/>
      <c r="P2211" s="138"/>
      <c r="Q2211" s="138"/>
      <c r="R2211" s="138"/>
      <c r="S2211" s="139" t="s">
        <v>16831</v>
      </c>
      <c r="T2211" s="138"/>
      <c r="Z2211" s="130" t="str">
        <f t="shared" si="35"/>
        <v>20(19)韦保宋</v>
      </c>
    </row>
    <row r="2212" ht="19.5" customHeight="1" spans="1:26">
      <c r="A2212" s="138">
        <v>2210</v>
      </c>
      <c r="B2212" s="138" t="s">
        <v>16835</v>
      </c>
      <c r="C2212" s="138" t="s">
        <v>21</v>
      </c>
      <c r="D2212" s="138" t="s">
        <v>507</v>
      </c>
      <c r="E2212" s="138" t="s">
        <v>14453</v>
      </c>
      <c r="F2212" s="138" t="s">
        <v>24</v>
      </c>
      <c r="G2212" s="138">
        <v>16</v>
      </c>
      <c r="H2212" s="138"/>
      <c r="I2212" s="138" t="s">
        <v>16836</v>
      </c>
      <c r="J2212" s="138">
        <v>18378888893</v>
      </c>
      <c r="K2212" s="138" t="s">
        <v>27</v>
      </c>
      <c r="L2212" s="159">
        <v>44396</v>
      </c>
      <c r="M2212" s="138"/>
      <c r="N2212" s="138"/>
      <c r="O2212" s="159"/>
      <c r="P2212" s="138"/>
      <c r="Q2212" s="138"/>
      <c r="R2212" s="138"/>
      <c r="S2212" s="139" t="s">
        <v>16835</v>
      </c>
      <c r="T2212" s="138"/>
      <c r="Z2212" s="130" t="str">
        <f t="shared" si="35"/>
        <v>20(19)韦炳辉</v>
      </c>
    </row>
    <row r="2213" ht="19.5" customHeight="1" spans="1:26">
      <c r="A2213" s="138">
        <v>2211</v>
      </c>
      <c r="B2213" s="138" t="s">
        <v>16848</v>
      </c>
      <c r="C2213" s="138" t="s">
        <v>21</v>
      </c>
      <c r="D2213" s="138" t="s">
        <v>507</v>
      </c>
      <c r="E2213" s="138" t="s">
        <v>16849</v>
      </c>
      <c r="F2213" s="138" t="s">
        <v>24</v>
      </c>
      <c r="G2213" s="138">
        <v>16</v>
      </c>
      <c r="H2213" s="138" t="s">
        <v>16850</v>
      </c>
      <c r="I2213" s="138" t="s">
        <v>9331</v>
      </c>
      <c r="J2213" s="138">
        <v>19994560586</v>
      </c>
      <c r="K2213" s="138" t="s">
        <v>27</v>
      </c>
      <c r="L2213" s="159">
        <v>44405</v>
      </c>
      <c r="M2213" s="138"/>
      <c r="N2213" s="138"/>
      <c r="O2213" s="159"/>
      <c r="P2213" s="138"/>
      <c r="Q2213" s="138"/>
      <c r="R2213" s="138"/>
      <c r="S2213" s="139" t="s">
        <v>16848</v>
      </c>
      <c r="T2213" s="138"/>
      <c r="Z2213" s="130" t="str">
        <f t="shared" si="35"/>
        <v>20(19)林自祥</v>
      </c>
    </row>
    <row r="2214" ht="19.5" customHeight="1" spans="1:26">
      <c r="A2214" s="138">
        <v>2212</v>
      </c>
      <c r="B2214" s="138" t="s">
        <v>16851</v>
      </c>
      <c r="C2214" s="138" t="s">
        <v>21</v>
      </c>
      <c r="D2214" s="138" t="s">
        <v>507</v>
      </c>
      <c r="E2214" s="138" t="s">
        <v>16852</v>
      </c>
      <c r="F2214" s="138" t="s">
        <v>24</v>
      </c>
      <c r="G2214" s="138">
        <v>17</v>
      </c>
      <c r="H2214" s="138" t="s">
        <v>18974</v>
      </c>
      <c r="I2214" s="138" t="s">
        <v>16854</v>
      </c>
      <c r="J2214" s="138" t="s">
        <v>18975</v>
      </c>
      <c r="K2214" s="138" t="s">
        <v>30</v>
      </c>
      <c r="L2214" s="159"/>
      <c r="M2214" s="138"/>
      <c r="N2214" s="138"/>
      <c r="O2214" s="159"/>
      <c r="P2214" s="138"/>
      <c r="Q2214" s="138"/>
      <c r="R2214" s="138"/>
      <c r="S2214" s="139" t="s">
        <v>16851</v>
      </c>
      <c r="T2214" s="138" t="s">
        <v>18976</v>
      </c>
      <c r="Z2214" s="130" t="str">
        <f t="shared" si="35"/>
        <v>20(19)韦常满</v>
      </c>
    </row>
    <row r="2215" ht="19.5" customHeight="1" spans="1:26">
      <c r="A2215" s="138">
        <v>2213</v>
      </c>
      <c r="B2215" s="138" t="s">
        <v>16855</v>
      </c>
      <c r="C2215" s="138" t="s">
        <v>21</v>
      </c>
      <c r="D2215" s="138" t="s">
        <v>507</v>
      </c>
      <c r="E2215" s="138" t="s">
        <v>16856</v>
      </c>
      <c r="F2215" s="138" t="s">
        <v>143</v>
      </c>
      <c r="G2215" s="138">
        <v>16</v>
      </c>
      <c r="H2215" s="138" t="s">
        <v>16857</v>
      </c>
      <c r="I2215" s="138" t="s">
        <v>16858</v>
      </c>
      <c r="J2215" s="138" t="s">
        <v>18977</v>
      </c>
      <c r="K2215" s="138" t="s">
        <v>27</v>
      </c>
      <c r="L2215" s="159">
        <v>44396</v>
      </c>
      <c r="M2215" s="138" t="s">
        <v>2455</v>
      </c>
      <c r="N2215" s="138"/>
      <c r="O2215" s="159"/>
      <c r="P2215" s="138"/>
      <c r="Q2215" s="138"/>
      <c r="R2215" s="138"/>
      <c r="S2215" s="139" t="s">
        <v>16855</v>
      </c>
      <c r="T2215" s="138"/>
      <c r="Z2215" s="130" t="str">
        <f t="shared" si="35"/>
        <v>20(19)韦加珍</v>
      </c>
    </row>
    <row r="2216" ht="19.5" customHeight="1" spans="1:26">
      <c r="A2216" s="138">
        <v>2214</v>
      </c>
      <c r="B2216" s="138" t="s">
        <v>16859</v>
      </c>
      <c r="C2216" s="138" t="s">
        <v>21</v>
      </c>
      <c r="D2216" s="138" t="s">
        <v>507</v>
      </c>
      <c r="E2216" s="138" t="s">
        <v>16860</v>
      </c>
      <c r="F2216" s="138" t="s">
        <v>143</v>
      </c>
      <c r="G2216" s="138">
        <v>15</v>
      </c>
      <c r="H2216" s="138" t="s">
        <v>18978</v>
      </c>
      <c r="I2216" s="138" t="s">
        <v>16862</v>
      </c>
      <c r="J2216" s="138" t="s">
        <v>18979</v>
      </c>
      <c r="K2216" s="138" t="s">
        <v>27</v>
      </c>
      <c r="L2216" s="159">
        <v>44399</v>
      </c>
      <c r="M2216" s="138" t="s">
        <v>4424</v>
      </c>
      <c r="N2216" s="138"/>
      <c r="O2216" s="159"/>
      <c r="P2216" s="138"/>
      <c r="Q2216" s="138"/>
      <c r="R2216" s="138"/>
      <c r="S2216" s="139" t="s">
        <v>16859</v>
      </c>
      <c r="T2216" s="138"/>
      <c r="Z2216" s="130" t="str">
        <f t="shared" si="35"/>
        <v>20(19)韦梦如</v>
      </c>
    </row>
    <row r="2217" ht="19.5" customHeight="1" spans="1:26">
      <c r="A2217" s="138">
        <v>2215</v>
      </c>
      <c r="B2217" s="138" t="s">
        <v>16863</v>
      </c>
      <c r="C2217" s="138" t="s">
        <v>21</v>
      </c>
      <c r="D2217" s="138" t="s">
        <v>507</v>
      </c>
      <c r="E2217" s="138" t="s">
        <v>16864</v>
      </c>
      <c r="F2217" s="138" t="s">
        <v>143</v>
      </c>
      <c r="G2217" s="138">
        <v>16</v>
      </c>
      <c r="H2217" s="138" t="s">
        <v>18980</v>
      </c>
      <c r="I2217" s="138" t="s">
        <v>16866</v>
      </c>
      <c r="J2217" s="138" t="s">
        <v>18981</v>
      </c>
      <c r="K2217" s="138" t="s">
        <v>27</v>
      </c>
      <c r="L2217" s="159">
        <v>44398</v>
      </c>
      <c r="M2217" s="138" t="s">
        <v>6798</v>
      </c>
      <c r="N2217" s="138"/>
      <c r="O2217" s="159"/>
      <c r="P2217" s="138"/>
      <c r="Q2217" s="138"/>
      <c r="R2217" s="138"/>
      <c r="S2217" s="139" t="s">
        <v>16863</v>
      </c>
      <c r="T2217" s="138"/>
      <c r="Z2217" s="130" t="str">
        <f t="shared" si="35"/>
        <v>20(19)陈涵瑛</v>
      </c>
    </row>
    <row r="2218" ht="19.5" customHeight="1" spans="1:26">
      <c r="A2218" s="138">
        <v>2216</v>
      </c>
      <c r="B2218" s="138" t="s">
        <v>16867</v>
      </c>
      <c r="C2218" s="138" t="s">
        <v>21</v>
      </c>
      <c r="D2218" s="138" t="s">
        <v>507</v>
      </c>
      <c r="E2218" s="138" t="s">
        <v>16868</v>
      </c>
      <c r="F2218" s="138" t="s">
        <v>24</v>
      </c>
      <c r="G2218" s="138">
        <v>16</v>
      </c>
      <c r="H2218" s="138" t="s">
        <v>18982</v>
      </c>
      <c r="I2218" s="138" t="s">
        <v>16870</v>
      </c>
      <c r="J2218" s="138">
        <v>13907789842</v>
      </c>
      <c r="K2218" s="138" t="s">
        <v>27</v>
      </c>
      <c r="L2218" s="159">
        <v>44394</v>
      </c>
      <c r="M2218" s="138" t="s">
        <v>28</v>
      </c>
      <c r="N2218" s="139" t="s">
        <v>27</v>
      </c>
      <c r="O2218" s="159">
        <v>44416</v>
      </c>
      <c r="P2218" s="138" t="s">
        <v>28</v>
      </c>
      <c r="Q2218" s="138"/>
      <c r="R2218" s="138"/>
      <c r="S2218" s="139" t="s">
        <v>16867</v>
      </c>
      <c r="T2218" s="138"/>
      <c r="Z2218" s="130" t="str">
        <f t="shared" si="35"/>
        <v>20(19)何岳庭</v>
      </c>
    </row>
    <row r="2219" ht="19.5" customHeight="1" spans="1:26">
      <c r="A2219" s="138">
        <v>2217</v>
      </c>
      <c r="B2219" s="138" t="s">
        <v>16871</v>
      </c>
      <c r="C2219" s="138" t="s">
        <v>21</v>
      </c>
      <c r="D2219" s="138" t="s">
        <v>507</v>
      </c>
      <c r="E2219" s="138" t="s">
        <v>4093</v>
      </c>
      <c r="F2219" s="138" t="s">
        <v>143</v>
      </c>
      <c r="G2219" s="138">
        <v>17</v>
      </c>
      <c r="H2219" s="138" t="s">
        <v>16872</v>
      </c>
      <c r="I2219" s="138" t="s">
        <v>16873</v>
      </c>
      <c r="J2219" s="138" t="s">
        <v>18983</v>
      </c>
      <c r="K2219" s="138" t="s">
        <v>27</v>
      </c>
      <c r="L2219" s="159">
        <v>44403</v>
      </c>
      <c r="M2219" s="138" t="s">
        <v>18984</v>
      </c>
      <c r="N2219" s="138"/>
      <c r="O2219" s="159"/>
      <c r="P2219" s="138"/>
      <c r="Q2219" s="138"/>
      <c r="R2219" s="138"/>
      <c r="S2219" s="139" t="s">
        <v>16871</v>
      </c>
      <c r="T2219" s="138"/>
      <c r="Z2219" s="130" t="str">
        <f t="shared" si="35"/>
        <v>20(19)蓝冬梅</v>
      </c>
    </row>
    <row r="2220" ht="19.5" customHeight="1" spans="1:26">
      <c r="A2220" s="138">
        <v>2218</v>
      </c>
      <c r="B2220" s="138" t="s">
        <v>16875</v>
      </c>
      <c r="C2220" s="138" t="s">
        <v>21</v>
      </c>
      <c r="D2220" s="138" t="s">
        <v>507</v>
      </c>
      <c r="E2220" s="138" t="s">
        <v>16876</v>
      </c>
      <c r="F2220" s="138" t="s">
        <v>143</v>
      </c>
      <c r="G2220" s="138">
        <v>13</v>
      </c>
      <c r="H2220" s="138" t="s">
        <v>18985</v>
      </c>
      <c r="I2220" s="138" t="s">
        <v>16877</v>
      </c>
      <c r="J2220" s="138">
        <v>15977887634</v>
      </c>
      <c r="K2220" s="138" t="s">
        <v>27</v>
      </c>
      <c r="L2220" s="159">
        <v>44396</v>
      </c>
      <c r="M2220" s="138" t="s">
        <v>185</v>
      </c>
      <c r="N2220" s="138" t="s">
        <v>27</v>
      </c>
      <c r="O2220" s="159"/>
      <c r="P2220" s="138"/>
      <c r="Q2220" s="138"/>
      <c r="R2220" s="138"/>
      <c r="S2220" s="139" t="s">
        <v>16875</v>
      </c>
      <c r="T2220" s="138"/>
      <c r="Z2220" s="130" t="str">
        <f t="shared" si="35"/>
        <v>20(19)蓝嫔媛</v>
      </c>
    </row>
    <row r="2221" ht="19.5" customHeight="1" spans="1:26">
      <c r="A2221" s="138">
        <v>2219</v>
      </c>
      <c r="B2221" s="138" t="s">
        <v>16878</v>
      </c>
      <c r="C2221" s="138" t="s">
        <v>21</v>
      </c>
      <c r="D2221" s="138" t="s">
        <v>507</v>
      </c>
      <c r="E2221" s="138" t="s">
        <v>12673</v>
      </c>
      <c r="F2221" s="138" t="s">
        <v>143</v>
      </c>
      <c r="G2221" s="138">
        <v>14</v>
      </c>
      <c r="H2221" s="138" t="s">
        <v>16879</v>
      </c>
      <c r="I2221" s="138" t="s">
        <v>16880</v>
      </c>
      <c r="J2221" s="138" t="s">
        <v>18986</v>
      </c>
      <c r="K2221" s="138" t="s">
        <v>27</v>
      </c>
      <c r="L2221" s="159">
        <v>44397</v>
      </c>
      <c r="M2221" s="138"/>
      <c r="N2221" s="138"/>
      <c r="O2221" s="159"/>
      <c r="P2221" s="138"/>
      <c r="Q2221" s="138"/>
      <c r="R2221" s="138"/>
      <c r="S2221" s="139" t="s">
        <v>16878</v>
      </c>
      <c r="T2221" s="138"/>
      <c r="Z2221" s="130" t="str">
        <f t="shared" si="35"/>
        <v>20(19)蓝艳梅</v>
      </c>
    </row>
    <row r="2222" ht="19.5" customHeight="1" spans="1:26">
      <c r="A2222" s="138">
        <v>2220</v>
      </c>
      <c r="B2222" s="138" t="s">
        <v>16881</v>
      </c>
      <c r="C2222" s="138" t="s">
        <v>21</v>
      </c>
      <c r="D2222" s="138" t="s">
        <v>507</v>
      </c>
      <c r="E2222" s="138" t="s">
        <v>16882</v>
      </c>
      <c r="F2222" s="138" t="s">
        <v>143</v>
      </c>
      <c r="G2222" s="138">
        <v>17</v>
      </c>
      <c r="H2222" s="138" t="s">
        <v>18987</v>
      </c>
      <c r="I2222" s="138" t="s">
        <v>693</v>
      </c>
      <c r="J2222" s="138" t="s">
        <v>694</v>
      </c>
      <c r="K2222" s="138" t="s">
        <v>27</v>
      </c>
      <c r="L2222" s="159">
        <v>44395</v>
      </c>
      <c r="M2222" s="138" t="s">
        <v>139</v>
      </c>
      <c r="N2222" s="138" t="s">
        <v>27</v>
      </c>
      <c r="O2222" s="159">
        <v>44417</v>
      </c>
      <c r="P2222" s="138" t="s">
        <v>139</v>
      </c>
      <c r="Q2222" s="138" t="s">
        <v>30</v>
      </c>
      <c r="R2222" s="138"/>
      <c r="S2222" s="139" t="s">
        <v>16881</v>
      </c>
      <c r="T2222" s="138"/>
      <c r="Z2222" s="130" t="str">
        <f t="shared" si="35"/>
        <v>20(19)刘凤娟</v>
      </c>
    </row>
    <row r="2223" ht="19.5" customHeight="1" spans="1:26">
      <c r="A2223" s="138">
        <v>2221</v>
      </c>
      <c r="B2223" s="138" t="s">
        <v>16884</v>
      </c>
      <c r="C2223" s="138" t="s">
        <v>21</v>
      </c>
      <c r="D2223" s="138" t="s">
        <v>507</v>
      </c>
      <c r="E2223" s="138" t="s">
        <v>16885</v>
      </c>
      <c r="F2223" s="138" t="s">
        <v>143</v>
      </c>
      <c r="G2223" s="138">
        <v>17</v>
      </c>
      <c r="H2223" s="138" t="s">
        <v>16886</v>
      </c>
      <c r="I2223" s="138" t="s">
        <v>11434</v>
      </c>
      <c r="J2223" s="138">
        <v>13652203956</v>
      </c>
      <c r="K2223" s="138" t="s">
        <v>27</v>
      </c>
      <c r="L2223" s="159">
        <v>44409</v>
      </c>
      <c r="M2223" s="138"/>
      <c r="N2223" s="138"/>
      <c r="O2223" s="159"/>
      <c r="P2223" s="138"/>
      <c r="Q2223" s="138"/>
      <c r="R2223" s="138"/>
      <c r="S2223" s="139" t="s">
        <v>16884</v>
      </c>
      <c r="T2223" s="138"/>
      <c r="Z2223" s="130" t="str">
        <f t="shared" si="35"/>
        <v>20(19)蒙春玲</v>
      </c>
    </row>
    <row r="2224" ht="19.5" customHeight="1" spans="1:26">
      <c r="A2224" s="138">
        <v>2222</v>
      </c>
      <c r="B2224" s="138" t="s">
        <v>16889</v>
      </c>
      <c r="C2224" s="138" t="s">
        <v>21</v>
      </c>
      <c r="D2224" s="138" t="s">
        <v>507</v>
      </c>
      <c r="E2224" s="138" t="s">
        <v>16890</v>
      </c>
      <c r="F2224" s="138" t="s">
        <v>24</v>
      </c>
      <c r="G2224" s="138">
        <v>16</v>
      </c>
      <c r="H2224" s="138" t="s">
        <v>16891</v>
      </c>
      <c r="I2224" s="138" t="s">
        <v>16892</v>
      </c>
      <c r="J2224" s="138" t="s">
        <v>18988</v>
      </c>
      <c r="K2224" s="138" t="s">
        <v>27</v>
      </c>
      <c r="L2224" s="159">
        <v>44407</v>
      </c>
      <c r="M2224" s="138" t="s">
        <v>8635</v>
      </c>
      <c r="N2224" s="138"/>
      <c r="O2224" s="159"/>
      <c r="P2224" s="138"/>
      <c r="Q2224" s="138"/>
      <c r="R2224" s="138"/>
      <c r="S2224" s="139" t="s">
        <v>16889</v>
      </c>
      <c r="T2224" s="138"/>
      <c r="Z2224" s="130" t="str">
        <f t="shared" si="35"/>
        <v>20(19)蒙盛扬</v>
      </c>
    </row>
    <row r="2225" ht="19.5" customHeight="1" spans="1:26">
      <c r="A2225" s="138">
        <v>2223</v>
      </c>
      <c r="B2225" s="138" t="s">
        <v>16893</v>
      </c>
      <c r="C2225" s="138" t="s">
        <v>21</v>
      </c>
      <c r="D2225" s="138" t="s">
        <v>507</v>
      </c>
      <c r="E2225" s="138" t="s">
        <v>16894</v>
      </c>
      <c r="F2225" s="138" t="s">
        <v>24</v>
      </c>
      <c r="G2225" s="138">
        <v>14</v>
      </c>
      <c r="H2225" s="138" t="s">
        <v>6413</v>
      </c>
      <c r="I2225" s="138" t="s">
        <v>16895</v>
      </c>
      <c r="J2225" s="138">
        <v>18977838923</v>
      </c>
      <c r="K2225" s="138" t="s">
        <v>27</v>
      </c>
      <c r="L2225" s="159">
        <v>44396</v>
      </c>
      <c r="M2225" s="138"/>
      <c r="N2225" s="138"/>
      <c r="O2225" s="159"/>
      <c r="P2225" s="138"/>
      <c r="Q2225" s="138"/>
      <c r="R2225" s="138"/>
      <c r="S2225" s="139" t="s">
        <v>16893</v>
      </c>
      <c r="T2225" s="138"/>
      <c r="Z2225" s="130" t="str">
        <f t="shared" si="35"/>
        <v>20(19)覃泽烨</v>
      </c>
    </row>
    <row r="2226" ht="19.5" customHeight="1" spans="1:26">
      <c r="A2226" s="138">
        <v>2224</v>
      </c>
      <c r="B2226" s="138" t="s">
        <v>16896</v>
      </c>
      <c r="C2226" s="138" t="s">
        <v>21</v>
      </c>
      <c r="D2226" s="138" t="s">
        <v>507</v>
      </c>
      <c r="E2226" s="138" t="s">
        <v>16897</v>
      </c>
      <c r="F2226" s="138" t="s">
        <v>143</v>
      </c>
      <c r="G2226" s="138">
        <v>16</v>
      </c>
      <c r="H2226" s="138" t="s">
        <v>18989</v>
      </c>
      <c r="I2226" s="138" t="s">
        <v>16899</v>
      </c>
      <c r="J2226" s="138" t="s">
        <v>18990</v>
      </c>
      <c r="K2226" s="138" t="s">
        <v>27</v>
      </c>
      <c r="L2226" s="159">
        <v>44395</v>
      </c>
      <c r="M2226" s="138"/>
      <c r="N2226" s="138"/>
      <c r="O2226" s="159"/>
      <c r="P2226" s="138"/>
      <c r="Q2226" s="138"/>
      <c r="R2226" s="138"/>
      <c r="S2226" s="139" t="s">
        <v>16896</v>
      </c>
      <c r="T2226" s="138"/>
      <c r="Z2226" s="130" t="str">
        <f t="shared" si="35"/>
        <v>20(19)韦朵朵</v>
      </c>
    </row>
    <row r="2227" ht="19.5" customHeight="1" spans="1:26">
      <c r="A2227" s="138">
        <v>2225</v>
      </c>
      <c r="B2227" s="138" t="s">
        <v>16900</v>
      </c>
      <c r="C2227" s="138" t="s">
        <v>21</v>
      </c>
      <c r="D2227" s="138" t="s">
        <v>507</v>
      </c>
      <c r="E2227" s="138" t="s">
        <v>16901</v>
      </c>
      <c r="F2227" s="138" t="s">
        <v>24</v>
      </c>
      <c r="G2227" s="138">
        <v>17</v>
      </c>
      <c r="H2227" s="138" t="s">
        <v>18991</v>
      </c>
      <c r="I2227" s="138" t="s">
        <v>16903</v>
      </c>
      <c r="J2227" s="138" t="s">
        <v>18992</v>
      </c>
      <c r="K2227" s="138" t="s">
        <v>27</v>
      </c>
      <c r="L2227" s="159">
        <v>44396</v>
      </c>
      <c r="M2227" s="138"/>
      <c r="N2227" s="138"/>
      <c r="O2227" s="159"/>
      <c r="P2227" s="138"/>
      <c r="Q2227" s="138"/>
      <c r="R2227" s="138"/>
      <c r="S2227" s="139" t="s">
        <v>16900</v>
      </c>
      <c r="T2227" s="138"/>
      <c r="Z2227" s="130" t="str">
        <f t="shared" si="35"/>
        <v>20(19)韦李钰</v>
      </c>
    </row>
    <row r="2228" ht="19.5" customHeight="1" spans="1:26">
      <c r="A2228" s="138">
        <v>2226</v>
      </c>
      <c r="B2228" s="138" t="s">
        <v>16904</v>
      </c>
      <c r="C2228" s="138" t="s">
        <v>21</v>
      </c>
      <c r="D2228" s="138" t="s">
        <v>507</v>
      </c>
      <c r="E2228" s="138" t="s">
        <v>16905</v>
      </c>
      <c r="F2228" s="138" t="s">
        <v>143</v>
      </c>
      <c r="G2228" s="138">
        <v>17</v>
      </c>
      <c r="H2228" s="138" t="s">
        <v>18340</v>
      </c>
      <c r="I2228" s="138" t="s">
        <v>16906</v>
      </c>
      <c r="J2228" s="138">
        <v>17776575491</v>
      </c>
      <c r="K2228" s="138" t="s">
        <v>27</v>
      </c>
      <c r="L2228" s="159">
        <v>44394</v>
      </c>
      <c r="M2228" s="138"/>
      <c r="N2228" s="138"/>
      <c r="O2228" s="159"/>
      <c r="P2228" s="138"/>
      <c r="Q2228" s="138"/>
      <c r="R2228" s="138"/>
      <c r="S2228" s="139" t="s">
        <v>16904</v>
      </c>
      <c r="T2228" s="138"/>
      <c r="Z2228" s="130" t="str">
        <f t="shared" si="35"/>
        <v>20(19)韦梦春</v>
      </c>
    </row>
    <row r="2229" ht="19.5" customHeight="1" spans="1:26">
      <c r="A2229" s="138">
        <v>2227</v>
      </c>
      <c r="B2229" s="138" t="s">
        <v>16907</v>
      </c>
      <c r="C2229" s="138" t="s">
        <v>21</v>
      </c>
      <c r="D2229" s="138" t="s">
        <v>507</v>
      </c>
      <c r="E2229" s="138" t="s">
        <v>16908</v>
      </c>
      <c r="F2229" s="138" t="s">
        <v>143</v>
      </c>
      <c r="G2229" s="138">
        <v>17</v>
      </c>
      <c r="H2229" s="138" t="s">
        <v>18993</v>
      </c>
      <c r="I2229" s="138" t="s">
        <v>16909</v>
      </c>
      <c r="J2229" s="138" t="s">
        <v>18994</v>
      </c>
      <c r="K2229" s="138" t="s">
        <v>27</v>
      </c>
      <c r="L2229" s="159">
        <v>44395</v>
      </c>
      <c r="M2229" s="138" t="s">
        <v>2455</v>
      </c>
      <c r="N2229" s="138"/>
      <c r="O2229" s="159"/>
      <c r="P2229" s="138"/>
      <c r="Q2229" s="138"/>
      <c r="R2229" s="138"/>
      <c r="S2229" s="139" t="s">
        <v>16907</v>
      </c>
      <c r="T2229" s="138"/>
      <c r="Z2229" s="130" t="str">
        <f t="shared" si="35"/>
        <v>20(19)韦清乐</v>
      </c>
    </row>
    <row r="2230" ht="19.5" customHeight="1" spans="1:26">
      <c r="A2230" s="138">
        <v>2228</v>
      </c>
      <c r="B2230" s="138" t="s">
        <v>16910</v>
      </c>
      <c r="C2230" s="138" t="s">
        <v>21</v>
      </c>
      <c r="D2230" s="138" t="s">
        <v>507</v>
      </c>
      <c r="E2230" s="138" t="s">
        <v>16911</v>
      </c>
      <c r="F2230" s="138" t="s">
        <v>143</v>
      </c>
      <c r="G2230" s="138">
        <v>17</v>
      </c>
      <c r="H2230" s="138" t="s">
        <v>16912</v>
      </c>
      <c r="I2230" s="138" t="s">
        <v>16145</v>
      </c>
      <c r="J2230" s="138" t="s">
        <v>18856</v>
      </c>
      <c r="K2230" s="138" t="s">
        <v>27</v>
      </c>
      <c r="L2230" s="159">
        <v>44411</v>
      </c>
      <c r="M2230" s="138" t="s">
        <v>68</v>
      </c>
      <c r="N2230" s="138"/>
      <c r="O2230" s="159"/>
      <c r="P2230" s="138"/>
      <c r="Q2230" s="138"/>
      <c r="R2230" s="138"/>
      <c r="S2230" s="139" t="s">
        <v>16910</v>
      </c>
      <c r="T2230" s="138"/>
      <c r="Z2230" s="130" t="str">
        <f t="shared" si="35"/>
        <v>20(19)韦仙妹</v>
      </c>
    </row>
    <row r="2231" ht="19.5" customHeight="1" spans="1:26">
      <c r="A2231" s="138">
        <v>2229</v>
      </c>
      <c r="B2231" s="138" t="s">
        <v>16913</v>
      </c>
      <c r="C2231" s="138" t="s">
        <v>21</v>
      </c>
      <c r="D2231" s="138" t="s">
        <v>507</v>
      </c>
      <c r="E2231" s="138" t="s">
        <v>16914</v>
      </c>
      <c r="F2231" s="138" t="s">
        <v>143</v>
      </c>
      <c r="G2231" s="138">
        <v>16</v>
      </c>
      <c r="H2231" s="138" t="s">
        <v>16915</v>
      </c>
      <c r="I2231" s="138" t="s">
        <v>16916</v>
      </c>
      <c r="J2231" s="138">
        <v>18177873327</v>
      </c>
      <c r="K2231" s="138" t="s">
        <v>27</v>
      </c>
      <c r="L2231" s="159">
        <v>44398</v>
      </c>
      <c r="M2231" s="138" t="s">
        <v>8491</v>
      </c>
      <c r="N2231" s="138" t="s">
        <v>27</v>
      </c>
      <c r="O2231" s="159"/>
      <c r="P2231" s="138"/>
      <c r="Q2231" s="138"/>
      <c r="R2231" s="138"/>
      <c r="S2231" s="139" t="s">
        <v>16913</v>
      </c>
      <c r="T2231" s="138"/>
      <c r="Z2231" s="130" t="str">
        <f t="shared" si="35"/>
        <v>20(19)韦艳平</v>
      </c>
    </row>
    <row r="2232" ht="19.5" customHeight="1" spans="1:26">
      <c r="A2232" s="138">
        <v>2230</v>
      </c>
      <c r="B2232" s="138" t="s">
        <v>16917</v>
      </c>
      <c r="C2232" s="138" t="s">
        <v>21</v>
      </c>
      <c r="D2232" s="138" t="s">
        <v>507</v>
      </c>
      <c r="E2232" s="138" t="s">
        <v>16918</v>
      </c>
      <c r="F2232" s="138" t="s">
        <v>24</v>
      </c>
      <c r="G2232" s="138">
        <v>16</v>
      </c>
      <c r="H2232" s="138" t="s">
        <v>18995</v>
      </c>
      <c r="I2232" s="138" t="s">
        <v>16919</v>
      </c>
      <c r="J2232" s="138">
        <v>15977863856</v>
      </c>
      <c r="K2232" s="138" t="s">
        <v>27</v>
      </c>
      <c r="L2232" s="159">
        <v>44402</v>
      </c>
      <c r="M2232" s="138"/>
      <c r="N2232" s="138"/>
      <c r="O2232" s="159"/>
      <c r="P2232" s="138"/>
      <c r="Q2232" s="138"/>
      <c r="R2232" s="138"/>
      <c r="S2232" s="139" t="s">
        <v>16917</v>
      </c>
      <c r="T2232" s="138"/>
      <c r="Z2232" s="130" t="str">
        <f t="shared" si="35"/>
        <v>20(19)韦堯元</v>
      </c>
    </row>
    <row r="2233" ht="19.5" customHeight="1" spans="1:26">
      <c r="A2233" s="138">
        <v>2231</v>
      </c>
      <c r="B2233" s="138" t="s">
        <v>16920</v>
      </c>
      <c r="C2233" s="138" t="s">
        <v>21</v>
      </c>
      <c r="D2233" s="138" t="s">
        <v>507</v>
      </c>
      <c r="E2233" s="138" t="s">
        <v>16921</v>
      </c>
      <c r="F2233" s="138" t="s">
        <v>143</v>
      </c>
      <c r="G2233" s="138">
        <v>16</v>
      </c>
      <c r="H2233" s="138" t="s">
        <v>18996</v>
      </c>
      <c r="I2233" s="138" t="s">
        <v>16923</v>
      </c>
      <c r="J2233" s="138" t="s">
        <v>18997</v>
      </c>
      <c r="K2233" s="138" t="s">
        <v>27</v>
      </c>
      <c r="L2233" s="159">
        <v>44395</v>
      </c>
      <c r="M2233" s="138"/>
      <c r="N2233" s="138"/>
      <c r="O2233" s="159"/>
      <c r="P2233" s="138"/>
      <c r="Q2233" s="138"/>
      <c r="R2233" s="138"/>
      <c r="S2233" s="139" t="s">
        <v>16920</v>
      </c>
      <c r="T2233" s="138"/>
      <c r="Z2233" s="130" t="str">
        <f t="shared" si="35"/>
        <v>20(19)韦英艳</v>
      </c>
    </row>
    <row r="2234" ht="19.5" customHeight="1" spans="1:26">
      <c r="A2234" s="138">
        <v>2232</v>
      </c>
      <c r="B2234" s="138" t="s">
        <v>16924</v>
      </c>
      <c r="C2234" s="138" t="s">
        <v>21</v>
      </c>
      <c r="D2234" s="138" t="s">
        <v>507</v>
      </c>
      <c r="E2234" s="138" t="s">
        <v>16925</v>
      </c>
      <c r="F2234" s="138" t="s">
        <v>143</v>
      </c>
      <c r="G2234" s="138">
        <v>17</v>
      </c>
      <c r="H2234" s="138" t="s">
        <v>18679</v>
      </c>
      <c r="I2234" s="138" t="s">
        <v>16926</v>
      </c>
      <c r="J2234" s="138" t="s">
        <v>18998</v>
      </c>
      <c r="K2234" s="138" t="s">
        <v>27</v>
      </c>
      <c r="L2234" s="159">
        <v>44408</v>
      </c>
      <c r="M2234" s="138"/>
      <c r="N2234" s="138"/>
      <c r="O2234" s="159"/>
      <c r="P2234" s="138"/>
      <c r="Q2234" s="138"/>
      <c r="R2234" s="138"/>
      <c r="S2234" s="139" t="s">
        <v>16924</v>
      </c>
      <c r="T2234" s="138"/>
      <c r="Z2234" s="130" t="str">
        <f t="shared" si="35"/>
        <v>20(19)韦又勤</v>
      </c>
    </row>
    <row r="2235" ht="19.5" customHeight="1" spans="1:26">
      <c r="A2235" s="138">
        <v>2233</v>
      </c>
      <c r="B2235" s="138" t="s">
        <v>16928</v>
      </c>
      <c r="C2235" s="138" t="s">
        <v>21</v>
      </c>
      <c r="D2235" s="138" t="s">
        <v>507</v>
      </c>
      <c r="E2235" s="138" t="s">
        <v>16929</v>
      </c>
      <c r="F2235" s="138" t="s">
        <v>143</v>
      </c>
      <c r="G2235" s="138">
        <v>16</v>
      </c>
      <c r="H2235" s="138" t="s">
        <v>7908</v>
      </c>
      <c r="I2235" s="138" t="s">
        <v>16930</v>
      </c>
      <c r="J2235" s="138">
        <v>18077823922</v>
      </c>
      <c r="K2235" s="138" t="s">
        <v>27</v>
      </c>
      <c r="L2235" s="159">
        <v>44397</v>
      </c>
      <c r="M2235" s="138"/>
      <c r="N2235" s="138"/>
      <c r="O2235" s="159"/>
      <c r="P2235" s="138"/>
      <c r="Q2235" s="138"/>
      <c r="R2235" s="138"/>
      <c r="S2235" s="139" t="s">
        <v>16928</v>
      </c>
      <c r="T2235" s="138"/>
      <c r="Z2235" s="130" t="str">
        <f t="shared" si="35"/>
        <v>20(19)韦羽珍</v>
      </c>
    </row>
    <row r="2236" ht="19.5" customHeight="1" spans="1:26">
      <c r="A2236" s="138">
        <v>2234</v>
      </c>
      <c r="B2236" s="138" t="s">
        <v>16931</v>
      </c>
      <c r="C2236" s="138" t="s">
        <v>21</v>
      </c>
      <c r="D2236" s="138" t="s">
        <v>507</v>
      </c>
      <c r="E2236" s="138" t="s">
        <v>16932</v>
      </c>
      <c r="F2236" s="138" t="s">
        <v>143</v>
      </c>
      <c r="G2236" s="138">
        <v>17</v>
      </c>
      <c r="H2236" s="138" t="s">
        <v>18999</v>
      </c>
      <c r="I2236" s="138" t="s">
        <v>16934</v>
      </c>
      <c r="J2236" s="138" t="s">
        <v>19000</v>
      </c>
      <c r="K2236" s="138" t="s">
        <v>27</v>
      </c>
      <c r="L2236" s="159">
        <v>44395</v>
      </c>
      <c r="M2236" s="138" t="s">
        <v>2455</v>
      </c>
      <c r="N2236" s="138" t="s">
        <v>27</v>
      </c>
      <c r="O2236" s="159"/>
      <c r="P2236" s="138"/>
      <c r="Q2236" s="138"/>
      <c r="R2236" s="138"/>
      <c r="S2236" s="139" t="s">
        <v>16931</v>
      </c>
      <c r="T2236" s="138"/>
      <c r="Z2236" s="130" t="str">
        <f t="shared" si="35"/>
        <v>20(19)何丽丽</v>
      </c>
    </row>
    <row r="2237" ht="19.5" customHeight="1" spans="1:26">
      <c r="A2237" s="138">
        <v>2235</v>
      </c>
      <c r="B2237" s="138" t="s">
        <v>16935</v>
      </c>
      <c r="C2237" s="138" t="s">
        <v>21</v>
      </c>
      <c r="D2237" s="138" t="s">
        <v>507</v>
      </c>
      <c r="E2237" s="138" t="s">
        <v>16936</v>
      </c>
      <c r="F2237" s="138" t="s">
        <v>143</v>
      </c>
      <c r="G2237" s="138">
        <v>15</v>
      </c>
      <c r="H2237" s="138" t="s">
        <v>19001</v>
      </c>
      <c r="I2237" s="138" t="s">
        <v>16938</v>
      </c>
      <c r="J2237" s="138" t="s">
        <v>19002</v>
      </c>
      <c r="K2237" s="138" t="s">
        <v>27</v>
      </c>
      <c r="L2237" s="159">
        <v>44396</v>
      </c>
      <c r="M2237" s="138"/>
      <c r="N2237" s="138"/>
      <c r="O2237" s="159"/>
      <c r="P2237" s="138"/>
      <c r="Q2237" s="138"/>
      <c r="R2237" s="138"/>
      <c r="S2237" s="139" t="s">
        <v>16935</v>
      </c>
      <c r="T2237" s="138"/>
      <c r="Z2237" s="130" t="str">
        <f t="shared" si="35"/>
        <v>20(19)黄冬文</v>
      </c>
    </row>
    <row r="2238" ht="19.5" customHeight="1" spans="1:26">
      <c r="A2238" s="138">
        <v>2236</v>
      </c>
      <c r="B2238" s="138" t="s">
        <v>16939</v>
      </c>
      <c r="C2238" s="138" t="s">
        <v>21</v>
      </c>
      <c r="D2238" s="138" t="s">
        <v>507</v>
      </c>
      <c r="E2238" s="138" t="s">
        <v>16940</v>
      </c>
      <c r="F2238" s="138" t="s">
        <v>143</v>
      </c>
      <c r="G2238" s="138">
        <v>15</v>
      </c>
      <c r="H2238" s="138" t="s">
        <v>19003</v>
      </c>
      <c r="I2238" s="138" t="s">
        <v>16942</v>
      </c>
      <c r="J2238" s="138" t="s">
        <v>19004</v>
      </c>
      <c r="K2238" s="138" t="s">
        <v>27</v>
      </c>
      <c r="L2238" s="159">
        <v>44399</v>
      </c>
      <c r="M2238" s="138" t="s">
        <v>4223</v>
      </c>
      <c r="N2238" s="138" t="s">
        <v>30</v>
      </c>
      <c r="O2238" s="159"/>
      <c r="P2238" s="138"/>
      <c r="Q2238" s="138"/>
      <c r="R2238" s="138"/>
      <c r="S2238" s="139" t="s">
        <v>16939</v>
      </c>
      <c r="T2238" s="138"/>
      <c r="Z2238" s="130" t="str">
        <f t="shared" si="35"/>
        <v>20(19)韦东景</v>
      </c>
    </row>
    <row r="2239" ht="19.5" customHeight="1" spans="1:26">
      <c r="A2239" s="138">
        <v>2237</v>
      </c>
      <c r="B2239" s="138" t="s">
        <v>16944</v>
      </c>
      <c r="C2239" s="138" t="s">
        <v>21</v>
      </c>
      <c r="D2239" s="138" t="s">
        <v>507</v>
      </c>
      <c r="E2239" s="138" t="s">
        <v>16945</v>
      </c>
      <c r="F2239" s="138" t="s">
        <v>24</v>
      </c>
      <c r="G2239" s="138"/>
      <c r="H2239" s="138" t="s">
        <v>19005</v>
      </c>
      <c r="I2239" s="138" t="s">
        <v>16947</v>
      </c>
      <c r="J2239" s="138" t="s">
        <v>19006</v>
      </c>
      <c r="K2239" s="138" t="s">
        <v>27</v>
      </c>
      <c r="L2239" s="159">
        <v>44397</v>
      </c>
      <c r="M2239" s="138" t="s">
        <v>28</v>
      </c>
      <c r="N2239" s="138" t="s">
        <v>30</v>
      </c>
      <c r="O2239" s="159"/>
      <c r="P2239" s="138"/>
      <c r="Q2239" s="138"/>
      <c r="R2239" s="138"/>
      <c r="S2239" s="139" t="s">
        <v>16944</v>
      </c>
      <c r="T2239" s="138"/>
      <c r="Z2239" s="130" t="str">
        <f t="shared" si="35"/>
        <v>20(19)韦宏慧</v>
      </c>
    </row>
    <row r="2240" ht="19.5" customHeight="1" spans="1:26">
      <c r="A2240" s="138">
        <v>2238</v>
      </c>
      <c r="B2240" s="138" t="s">
        <v>15972</v>
      </c>
      <c r="C2240" s="138" t="s">
        <v>21</v>
      </c>
      <c r="D2240" s="138" t="s">
        <v>507</v>
      </c>
      <c r="E2240" s="138" t="s">
        <v>15973</v>
      </c>
      <c r="F2240" s="138" t="s">
        <v>143</v>
      </c>
      <c r="G2240" s="138">
        <v>16</v>
      </c>
      <c r="H2240" s="138" t="s">
        <v>16949</v>
      </c>
      <c r="I2240" s="138" t="s">
        <v>16950</v>
      </c>
      <c r="J2240" s="138">
        <v>18176755433</v>
      </c>
      <c r="K2240" s="138" t="s">
        <v>27</v>
      </c>
      <c r="L2240" s="159">
        <v>44395</v>
      </c>
      <c r="M2240" s="138"/>
      <c r="N2240" s="138"/>
      <c r="O2240" s="159"/>
      <c r="P2240" s="138"/>
      <c r="Q2240" s="138"/>
      <c r="R2240" s="138"/>
      <c r="S2240" s="139" t="s">
        <v>15972</v>
      </c>
      <c r="T2240" s="138"/>
      <c r="Z2240" s="130" t="str">
        <f t="shared" si="35"/>
        <v>20(19)罗春艳</v>
      </c>
    </row>
    <row r="2241" ht="19.5" customHeight="1" spans="1:26">
      <c r="A2241" s="138">
        <v>2239</v>
      </c>
      <c r="B2241" s="138" t="s">
        <v>16956</v>
      </c>
      <c r="C2241" s="138" t="s">
        <v>21</v>
      </c>
      <c r="D2241" s="138" t="s">
        <v>507</v>
      </c>
      <c r="E2241" s="138" t="s">
        <v>16957</v>
      </c>
      <c r="F2241" s="138" t="s">
        <v>143</v>
      </c>
      <c r="G2241" s="138">
        <v>15</v>
      </c>
      <c r="H2241" s="138" t="s">
        <v>19007</v>
      </c>
      <c r="I2241" s="138" t="s">
        <v>7003</v>
      </c>
      <c r="J2241" s="138">
        <v>15878823279</v>
      </c>
      <c r="K2241" s="138" t="s">
        <v>27</v>
      </c>
      <c r="L2241" s="159">
        <v>44331</v>
      </c>
      <c r="M2241" s="138"/>
      <c r="N2241" s="139" t="s">
        <v>27</v>
      </c>
      <c r="O2241" s="159">
        <v>44366</v>
      </c>
      <c r="P2241" s="138"/>
      <c r="Q2241" s="138"/>
      <c r="R2241" s="138"/>
      <c r="S2241" s="139" t="s">
        <v>16956</v>
      </c>
      <c r="T2241" s="138"/>
      <c r="Z2241" s="130" t="str">
        <f t="shared" si="35"/>
        <v>20(19)韦君燕</v>
      </c>
    </row>
    <row r="2242" ht="19.5" customHeight="1" spans="1:26">
      <c r="A2242" s="138">
        <v>2240</v>
      </c>
      <c r="B2242" s="138" t="s">
        <v>16965</v>
      </c>
      <c r="C2242" s="138" t="s">
        <v>21</v>
      </c>
      <c r="D2242" s="138" t="s">
        <v>507</v>
      </c>
      <c r="E2242" s="138" t="s">
        <v>16966</v>
      </c>
      <c r="F2242" s="138" t="s">
        <v>143</v>
      </c>
      <c r="G2242" s="138">
        <v>15</v>
      </c>
      <c r="H2242" s="138" t="s">
        <v>16967</v>
      </c>
      <c r="I2242" s="138" t="s">
        <v>16968</v>
      </c>
      <c r="J2242" s="138">
        <v>18178894595</v>
      </c>
      <c r="K2242" s="138" t="s">
        <v>27</v>
      </c>
      <c r="L2242" s="159">
        <v>44397</v>
      </c>
      <c r="M2242" s="138"/>
      <c r="N2242" s="138"/>
      <c r="O2242" s="159"/>
      <c r="P2242" s="138"/>
      <c r="Q2242" s="138"/>
      <c r="R2242" s="138"/>
      <c r="S2242" s="139" t="s">
        <v>16965</v>
      </c>
      <c r="T2242" s="138"/>
      <c r="Z2242" s="130" t="str">
        <f t="shared" si="35"/>
        <v>20(19)蓝柳梅</v>
      </c>
    </row>
    <row r="2243" ht="19.5" customHeight="1" spans="1:26">
      <c r="A2243" s="138">
        <v>2241</v>
      </c>
      <c r="B2243" s="138" t="s">
        <v>16986</v>
      </c>
      <c r="C2243" s="138" t="s">
        <v>21</v>
      </c>
      <c r="D2243" s="138" t="s">
        <v>507</v>
      </c>
      <c r="E2243" s="138" t="s">
        <v>16987</v>
      </c>
      <c r="F2243" s="138" t="s">
        <v>143</v>
      </c>
      <c r="G2243" s="138">
        <v>16</v>
      </c>
      <c r="H2243" s="236" t="s">
        <v>16988</v>
      </c>
      <c r="I2243" s="236" t="s">
        <v>16989</v>
      </c>
      <c r="J2243" s="236">
        <v>18007785007</v>
      </c>
      <c r="K2243" s="138" t="s">
        <v>27</v>
      </c>
      <c r="L2243" s="159">
        <v>44396</v>
      </c>
      <c r="M2243" s="138"/>
      <c r="N2243" s="138"/>
      <c r="O2243" s="159"/>
      <c r="P2243" s="138"/>
      <c r="Q2243" s="138"/>
      <c r="R2243" s="138"/>
      <c r="S2243" s="139" t="s">
        <v>16986</v>
      </c>
      <c r="T2243" s="138"/>
      <c r="Z2243" s="130" t="str">
        <f t="shared" si="35"/>
        <v>20(19)蒙凤连</v>
      </c>
    </row>
    <row r="2244" ht="19.5" customHeight="1" spans="1:26">
      <c r="A2244" s="138">
        <v>2242</v>
      </c>
      <c r="B2244" s="138" t="s">
        <v>16994</v>
      </c>
      <c r="C2244" s="138" t="s">
        <v>21</v>
      </c>
      <c r="D2244" s="138" t="s">
        <v>507</v>
      </c>
      <c r="E2244" s="138" t="s">
        <v>16995</v>
      </c>
      <c r="F2244" s="138" t="s">
        <v>143</v>
      </c>
      <c r="G2244" s="138">
        <v>19</v>
      </c>
      <c r="H2244" s="236" t="s">
        <v>16996</v>
      </c>
      <c r="I2244" s="236" t="s">
        <v>16997</v>
      </c>
      <c r="J2244" s="236">
        <v>17754598479</v>
      </c>
      <c r="K2244" s="138" t="s">
        <v>27</v>
      </c>
      <c r="L2244" s="159">
        <v>44396</v>
      </c>
      <c r="M2244" s="138"/>
      <c r="N2244" s="139" t="s">
        <v>27</v>
      </c>
      <c r="O2244" s="159">
        <v>44417</v>
      </c>
      <c r="P2244" s="138"/>
      <c r="Q2244" s="138"/>
      <c r="R2244" s="138"/>
      <c r="S2244" s="139" t="s">
        <v>16994</v>
      </c>
      <c r="T2244" s="138"/>
      <c r="Z2244" s="130" t="str">
        <f t="shared" si="35"/>
        <v>20(19)蒙玲丽</v>
      </c>
    </row>
    <row r="2245" ht="19.5" customHeight="1" spans="1:26">
      <c r="A2245" s="138">
        <v>2243</v>
      </c>
      <c r="B2245" s="138" t="s">
        <v>17003</v>
      </c>
      <c r="C2245" s="138" t="s">
        <v>21</v>
      </c>
      <c r="D2245" s="138" t="s">
        <v>512</v>
      </c>
      <c r="E2245" s="138" t="s">
        <v>17004</v>
      </c>
      <c r="F2245" s="138" t="s">
        <v>24</v>
      </c>
      <c r="G2245" s="138">
        <v>16</v>
      </c>
      <c r="H2245" s="138" t="s">
        <v>414</v>
      </c>
      <c r="I2245" s="138" t="s">
        <v>17005</v>
      </c>
      <c r="J2245" s="138">
        <v>15807782782</v>
      </c>
      <c r="K2245" s="138" t="s">
        <v>27</v>
      </c>
      <c r="L2245" s="159">
        <v>44396</v>
      </c>
      <c r="M2245" s="138" t="s">
        <v>68</v>
      </c>
      <c r="N2245" s="138" t="s">
        <v>30</v>
      </c>
      <c r="O2245" s="159"/>
      <c r="P2245" s="138"/>
      <c r="Q2245" s="138"/>
      <c r="R2245" s="138"/>
      <c r="S2245" s="139" t="s">
        <v>17003</v>
      </c>
      <c r="T2245" s="138"/>
      <c r="Z2245" s="130" t="str">
        <f t="shared" si="35"/>
        <v>20(20)黄竖</v>
      </c>
    </row>
    <row r="2246" ht="19.5" customHeight="1" spans="1:26">
      <c r="A2246" s="138">
        <v>2244</v>
      </c>
      <c r="B2246" s="138" t="s">
        <v>17006</v>
      </c>
      <c r="C2246" s="138" t="s">
        <v>21</v>
      </c>
      <c r="D2246" s="138" t="s">
        <v>512</v>
      </c>
      <c r="E2246" s="138" t="s">
        <v>17007</v>
      </c>
      <c r="F2246" s="138" t="s">
        <v>24</v>
      </c>
      <c r="G2246" s="138">
        <v>16</v>
      </c>
      <c r="H2246" s="138" t="s">
        <v>17008</v>
      </c>
      <c r="I2246" s="138" t="s">
        <v>17009</v>
      </c>
      <c r="J2246" s="138">
        <v>15119142003</v>
      </c>
      <c r="K2246" s="138" t="s">
        <v>27</v>
      </c>
      <c r="L2246" s="159">
        <v>44396</v>
      </c>
      <c r="M2246" s="138" t="s">
        <v>2455</v>
      </c>
      <c r="N2246" s="138" t="s">
        <v>30</v>
      </c>
      <c r="O2246" s="159"/>
      <c r="P2246" s="138"/>
      <c r="Q2246" s="138"/>
      <c r="R2246" s="138"/>
      <c r="S2246" s="139" t="s">
        <v>17006</v>
      </c>
      <c r="T2246" s="138"/>
      <c r="Z2246" s="130" t="str">
        <f t="shared" si="35"/>
        <v>20(20)韦顺</v>
      </c>
    </row>
    <row r="2247" ht="19.5" customHeight="1" spans="1:26">
      <c r="A2247" s="138">
        <v>2245</v>
      </c>
      <c r="B2247" s="138" t="s">
        <v>17010</v>
      </c>
      <c r="C2247" s="138" t="s">
        <v>21</v>
      </c>
      <c r="D2247" s="138" t="s">
        <v>512</v>
      </c>
      <c r="E2247" s="138" t="s">
        <v>17011</v>
      </c>
      <c r="F2247" s="138" t="s">
        <v>24</v>
      </c>
      <c r="G2247" s="138">
        <v>17</v>
      </c>
      <c r="H2247" s="138" t="s">
        <v>17012</v>
      </c>
      <c r="I2247" s="138" t="s">
        <v>17013</v>
      </c>
      <c r="J2247" s="138">
        <v>13737964856</v>
      </c>
      <c r="K2247" s="138" t="s">
        <v>27</v>
      </c>
      <c r="L2247" s="159">
        <v>44397</v>
      </c>
      <c r="M2247" s="138" t="s">
        <v>2455</v>
      </c>
      <c r="N2247" s="138" t="s">
        <v>27</v>
      </c>
      <c r="O2247" s="159"/>
      <c r="P2247" s="138"/>
      <c r="Q2247" s="138"/>
      <c r="R2247" s="138"/>
      <c r="S2247" s="139" t="s">
        <v>17010</v>
      </c>
      <c r="T2247" s="138"/>
      <c r="Z2247" s="130" t="str">
        <f t="shared" ref="Z2247:Z2310" si="36">D2247:D6828&amp;E2247:E6828</f>
        <v>20(20)覃敏智</v>
      </c>
    </row>
    <row r="2248" ht="19.5" customHeight="1" spans="1:26">
      <c r="A2248" s="138">
        <v>2246</v>
      </c>
      <c r="B2248" s="138" t="s">
        <v>8481</v>
      </c>
      <c r="C2248" s="138" t="s">
        <v>21</v>
      </c>
      <c r="D2248" s="138" t="s">
        <v>512</v>
      </c>
      <c r="E2248" s="138" t="s">
        <v>7237</v>
      </c>
      <c r="F2248" s="138" t="s">
        <v>24</v>
      </c>
      <c r="G2248" s="138">
        <v>17</v>
      </c>
      <c r="H2248" s="138" t="s">
        <v>17015</v>
      </c>
      <c r="I2248" s="138" t="s">
        <v>17016</v>
      </c>
      <c r="J2248" s="138">
        <v>18807880538</v>
      </c>
      <c r="K2248" s="138" t="s">
        <v>27</v>
      </c>
      <c r="L2248" s="159">
        <v>44415</v>
      </c>
      <c r="M2248" s="138" t="s">
        <v>2747</v>
      </c>
      <c r="N2248" s="138" t="s">
        <v>30</v>
      </c>
      <c r="O2248" s="159"/>
      <c r="P2248" s="138"/>
      <c r="Q2248" s="138"/>
      <c r="R2248" s="138"/>
      <c r="S2248" s="139" t="s">
        <v>8481</v>
      </c>
      <c r="T2248" s="138"/>
      <c r="Z2248" s="130" t="str">
        <f t="shared" si="36"/>
        <v>20(20)韦东</v>
      </c>
    </row>
    <row r="2249" ht="19.5" customHeight="1" spans="1:26">
      <c r="A2249" s="138">
        <v>2247</v>
      </c>
      <c r="B2249" s="138" t="s">
        <v>17021</v>
      </c>
      <c r="C2249" s="138" t="s">
        <v>21</v>
      </c>
      <c r="D2249" s="138" t="s">
        <v>512</v>
      </c>
      <c r="E2249" s="138" t="s">
        <v>17022</v>
      </c>
      <c r="F2249" s="138" t="s">
        <v>24</v>
      </c>
      <c r="G2249" s="138">
        <v>15</v>
      </c>
      <c r="H2249" s="138" t="s">
        <v>17023</v>
      </c>
      <c r="I2249" s="138" t="s">
        <v>17024</v>
      </c>
      <c r="J2249" s="138" t="s">
        <v>17025</v>
      </c>
      <c r="K2249" s="138" t="s">
        <v>27</v>
      </c>
      <c r="L2249" s="159">
        <v>44396</v>
      </c>
      <c r="M2249" s="138" t="s">
        <v>6105</v>
      </c>
      <c r="N2249" s="138" t="s">
        <v>30</v>
      </c>
      <c r="O2249" s="159"/>
      <c r="P2249" s="138"/>
      <c r="Q2249" s="138" t="s">
        <v>30</v>
      </c>
      <c r="R2249" s="138"/>
      <c r="S2249" s="139" t="s">
        <v>17021</v>
      </c>
      <c r="T2249" s="138"/>
      <c r="Z2249" s="130" t="str">
        <f t="shared" si="36"/>
        <v>20(20)韦佳栋</v>
      </c>
    </row>
    <row r="2250" ht="19.5" customHeight="1" spans="1:26">
      <c r="A2250" s="138">
        <v>2248</v>
      </c>
      <c r="B2250" s="138" t="s">
        <v>12766</v>
      </c>
      <c r="C2250" s="138" t="s">
        <v>21</v>
      </c>
      <c r="D2250" s="138" t="s">
        <v>512</v>
      </c>
      <c r="E2250" s="138" t="s">
        <v>12767</v>
      </c>
      <c r="F2250" s="138" t="s">
        <v>24</v>
      </c>
      <c r="G2250" s="138">
        <v>17</v>
      </c>
      <c r="H2250" s="138" t="s">
        <v>17027</v>
      </c>
      <c r="I2250" s="138" t="s">
        <v>17028</v>
      </c>
      <c r="J2250" s="138">
        <v>17733180690</v>
      </c>
      <c r="K2250" s="138" t="s">
        <v>27</v>
      </c>
      <c r="L2250" s="159">
        <v>44397</v>
      </c>
      <c r="M2250" s="138" t="s">
        <v>19008</v>
      </c>
      <c r="N2250" s="138" t="s">
        <v>30</v>
      </c>
      <c r="O2250" s="159"/>
      <c r="P2250" s="138"/>
      <c r="Q2250" s="138"/>
      <c r="R2250" s="138"/>
      <c r="S2250" s="139" t="s">
        <v>12766</v>
      </c>
      <c r="T2250" s="138" t="s">
        <v>17668</v>
      </c>
      <c r="Z2250" s="130" t="str">
        <f t="shared" si="36"/>
        <v>20(20)韦强</v>
      </c>
    </row>
    <row r="2251" ht="19.5" customHeight="1" spans="1:26">
      <c r="A2251" s="138">
        <v>2249</v>
      </c>
      <c r="B2251" s="138" t="s">
        <v>17029</v>
      </c>
      <c r="C2251" s="138" t="s">
        <v>21</v>
      </c>
      <c r="D2251" s="138" t="s">
        <v>512</v>
      </c>
      <c r="E2251" s="138" t="s">
        <v>15111</v>
      </c>
      <c r="F2251" s="138" t="s">
        <v>24</v>
      </c>
      <c r="G2251" s="138">
        <v>17</v>
      </c>
      <c r="H2251" s="138" t="s">
        <v>17030</v>
      </c>
      <c r="I2251" s="138" t="s">
        <v>17031</v>
      </c>
      <c r="J2251" s="138" t="s">
        <v>17032</v>
      </c>
      <c r="K2251" s="138" t="s">
        <v>27</v>
      </c>
      <c r="L2251" s="159">
        <v>44396</v>
      </c>
      <c r="M2251" s="138" t="s">
        <v>19009</v>
      </c>
      <c r="N2251" s="138" t="s">
        <v>27</v>
      </c>
      <c r="O2251" s="159">
        <v>44417</v>
      </c>
      <c r="P2251" s="138" t="s">
        <v>17033</v>
      </c>
      <c r="Q2251" s="138"/>
      <c r="R2251" s="138"/>
      <c r="S2251" s="139" t="s">
        <v>17029</v>
      </c>
      <c r="T2251" s="138"/>
      <c r="Z2251" s="130" t="str">
        <f t="shared" si="36"/>
        <v>20(20)覃文</v>
      </c>
    </row>
    <row r="2252" ht="19.5" customHeight="1" spans="1:26">
      <c r="A2252" s="138">
        <v>2250</v>
      </c>
      <c r="B2252" s="138" t="s">
        <v>17034</v>
      </c>
      <c r="C2252" s="138" t="s">
        <v>21</v>
      </c>
      <c r="D2252" s="138" t="s">
        <v>512</v>
      </c>
      <c r="E2252" s="138" t="s">
        <v>17035</v>
      </c>
      <c r="F2252" s="138" t="s">
        <v>24</v>
      </c>
      <c r="G2252" s="138">
        <v>16</v>
      </c>
      <c r="H2252" s="138" t="s">
        <v>5637</v>
      </c>
      <c r="I2252" s="138" t="s">
        <v>5638</v>
      </c>
      <c r="J2252" s="138" t="s">
        <v>17036</v>
      </c>
      <c r="K2252" s="138" t="s">
        <v>27</v>
      </c>
      <c r="L2252" s="159">
        <v>44420</v>
      </c>
      <c r="M2252" s="138" t="s">
        <v>28</v>
      </c>
      <c r="N2252" s="138" t="s">
        <v>30</v>
      </c>
      <c r="O2252" s="159"/>
      <c r="P2252" s="138"/>
      <c r="Q2252" s="138"/>
      <c r="R2252" s="138"/>
      <c r="S2252" s="139" t="s">
        <v>17034</v>
      </c>
      <c r="T2252" s="138" t="s">
        <v>19010</v>
      </c>
      <c r="Z2252" s="130" t="str">
        <f t="shared" si="36"/>
        <v>20(20)蓝喜</v>
      </c>
    </row>
    <row r="2253" ht="19.5" customHeight="1" spans="1:26">
      <c r="A2253" s="138">
        <v>2251</v>
      </c>
      <c r="B2253" s="138" t="s">
        <v>17037</v>
      </c>
      <c r="C2253" s="138" t="s">
        <v>21</v>
      </c>
      <c r="D2253" s="138" t="s">
        <v>512</v>
      </c>
      <c r="E2253" s="138" t="s">
        <v>17038</v>
      </c>
      <c r="F2253" s="138" t="s">
        <v>24</v>
      </c>
      <c r="G2253" s="138">
        <v>16</v>
      </c>
      <c r="H2253" s="138" t="s">
        <v>17039</v>
      </c>
      <c r="I2253" s="138" t="s">
        <v>17040</v>
      </c>
      <c r="J2253" s="138" t="s">
        <v>17041</v>
      </c>
      <c r="K2253" s="138" t="s">
        <v>27</v>
      </c>
      <c r="L2253" s="159">
        <v>44415</v>
      </c>
      <c r="M2253" s="138" t="s">
        <v>19011</v>
      </c>
      <c r="N2253" s="138" t="s">
        <v>30</v>
      </c>
      <c r="O2253" s="159"/>
      <c r="P2253" s="138"/>
      <c r="Q2253" s="138"/>
      <c r="R2253" s="138"/>
      <c r="S2253" s="139" t="s">
        <v>17037</v>
      </c>
      <c r="T2253" s="138"/>
      <c r="Z2253" s="130" t="str">
        <f t="shared" si="36"/>
        <v>20(20)苏相益</v>
      </c>
    </row>
    <row r="2254" ht="19.5" customHeight="1" spans="1:26">
      <c r="A2254" s="138">
        <v>2252</v>
      </c>
      <c r="B2254" s="138" t="s">
        <v>17042</v>
      </c>
      <c r="C2254" s="138" t="s">
        <v>21</v>
      </c>
      <c r="D2254" s="138" t="s">
        <v>512</v>
      </c>
      <c r="E2254" s="138" t="s">
        <v>17043</v>
      </c>
      <c r="F2254" s="138" t="s">
        <v>24</v>
      </c>
      <c r="G2254" s="138">
        <v>16</v>
      </c>
      <c r="H2254" s="138" t="s">
        <v>17044</v>
      </c>
      <c r="I2254" s="138" t="s">
        <v>17045</v>
      </c>
      <c r="J2254" s="138" t="s">
        <v>17046</v>
      </c>
      <c r="K2254" s="138" t="s">
        <v>27</v>
      </c>
      <c r="L2254" s="159">
        <v>44396</v>
      </c>
      <c r="M2254" s="138" t="s">
        <v>19012</v>
      </c>
      <c r="N2254" s="138" t="s">
        <v>30</v>
      </c>
      <c r="O2254" s="159"/>
      <c r="P2254" s="138"/>
      <c r="Q2254" s="138"/>
      <c r="R2254" s="138"/>
      <c r="S2254" s="139" t="s">
        <v>17042</v>
      </c>
      <c r="T2254" s="138"/>
      <c r="Z2254" s="130" t="str">
        <f t="shared" si="36"/>
        <v>20(20)韦林豪</v>
      </c>
    </row>
    <row r="2255" ht="19.5" customHeight="1" spans="1:26">
      <c r="A2255" s="138">
        <v>2253</v>
      </c>
      <c r="B2255" s="138" t="s">
        <v>17047</v>
      </c>
      <c r="C2255" s="138" t="s">
        <v>21</v>
      </c>
      <c r="D2255" s="138" t="s">
        <v>512</v>
      </c>
      <c r="E2255" s="138" t="s">
        <v>17048</v>
      </c>
      <c r="F2255" s="138" t="s">
        <v>24</v>
      </c>
      <c r="G2255" s="138">
        <v>15</v>
      </c>
      <c r="H2255" s="138" t="s">
        <v>19013</v>
      </c>
      <c r="I2255" s="138" t="s">
        <v>8567</v>
      </c>
      <c r="J2255" s="138">
        <v>13877146596</v>
      </c>
      <c r="K2255" s="138" t="s">
        <v>27</v>
      </c>
      <c r="L2255" s="159">
        <v>44396</v>
      </c>
      <c r="M2255" s="138" t="s">
        <v>2455</v>
      </c>
      <c r="N2255" s="138" t="s">
        <v>30</v>
      </c>
      <c r="O2255" s="159"/>
      <c r="P2255" s="138"/>
      <c r="Q2255" s="138"/>
      <c r="R2255" s="138"/>
      <c r="S2255" s="139" t="s">
        <v>17047</v>
      </c>
      <c r="T2255" s="138"/>
      <c r="Z2255" s="130" t="str">
        <f t="shared" si="36"/>
        <v>20(20)蓝力生</v>
      </c>
    </row>
    <row r="2256" ht="19.5" customHeight="1" spans="1:26">
      <c r="A2256" s="138">
        <v>2254</v>
      </c>
      <c r="B2256" s="138" t="s">
        <v>17050</v>
      </c>
      <c r="C2256" s="138" t="s">
        <v>21</v>
      </c>
      <c r="D2256" s="138" t="s">
        <v>512</v>
      </c>
      <c r="E2256" s="138" t="s">
        <v>17051</v>
      </c>
      <c r="F2256" s="138" t="s">
        <v>24</v>
      </c>
      <c r="G2256" s="138">
        <v>16</v>
      </c>
      <c r="H2256" s="138" t="s">
        <v>19014</v>
      </c>
      <c r="I2256" s="138" t="s">
        <v>17053</v>
      </c>
      <c r="J2256" s="138">
        <v>13317788737</v>
      </c>
      <c r="K2256" s="138" t="s">
        <v>27</v>
      </c>
      <c r="L2256" s="159">
        <v>44396</v>
      </c>
      <c r="M2256" s="138" t="s">
        <v>185</v>
      </c>
      <c r="N2256" s="138" t="s">
        <v>30</v>
      </c>
      <c r="O2256" s="159"/>
      <c r="P2256" s="138"/>
      <c r="Q2256" s="138"/>
      <c r="R2256" s="138"/>
      <c r="S2256" s="139" t="s">
        <v>17050</v>
      </c>
      <c r="T2256" s="138"/>
      <c r="Z2256" s="130" t="str">
        <f t="shared" si="36"/>
        <v>20(20)韦辉</v>
      </c>
    </row>
    <row r="2257" ht="19.5" customHeight="1" spans="1:26">
      <c r="A2257" s="138">
        <v>2255</v>
      </c>
      <c r="B2257" s="138" t="s">
        <v>17054</v>
      </c>
      <c r="C2257" s="138" t="s">
        <v>21</v>
      </c>
      <c r="D2257" s="138" t="s">
        <v>512</v>
      </c>
      <c r="E2257" s="138" t="s">
        <v>17055</v>
      </c>
      <c r="F2257" s="138" t="s">
        <v>24</v>
      </c>
      <c r="G2257" s="138">
        <v>17</v>
      </c>
      <c r="H2257" s="138" t="s">
        <v>17056</v>
      </c>
      <c r="I2257" s="138" t="s">
        <v>17057</v>
      </c>
      <c r="J2257" s="138">
        <v>13737966218</v>
      </c>
      <c r="K2257" s="138" t="s">
        <v>27</v>
      </c>
      <c r="L2257" s="159">
        <v>44404</v>
      </c>
      <c r="M2257" s="138" t="s">
        <v>1352</v>
      </c>
      <c r="N2257" s="138" t="s">
        <v>30</v>
      </c>
      <c r="O2257" s="159"/>
      <c r="P2257" s="138"/>
      <c r="Q2257" s="138"/>
      <c r="R2257" s="138"/>
      <c r="S2257" s="139" t="s">
        <v>17054</v>
      </c>
      <c r="T2257" s="138"/>
      <c r="Z2257" s="130" t="str">
        <f t="shared" si="36"/>
        <v>20(20)韦俊庭</v>
      </c>
    </row>
    <row r="2258" ht="19.5" customHeight="1" spans="1:26">
      <c r="A2258" s="138">
        <v>2256</v>
      </c>
      <c r="B2258" s="138" t="s">
        <v>17058</v>
      </c>
      <c r="C2258" s="138" t="s">
        <v>21</v>
      </c>
      <c r="D2258" s="138" t="s">
        <v>512</v>
      </c>
      <c r="E2258" s="138" t="s">
        <v>17059</v>
      </c>
      <c r="F2258" s="138" t="s">
        <v>24</v>
      </c>
      <c r="G2258" s="138">
        <v>16</v>
      </c>
      <c r="H2258" s="138" t="s">
        <v>19015</v>
      </c>
      <c r="I2258" s="138" t="s">
        <v>17061</v>
      </c>
      <c r="J2258" s="138">
        <v>13977876264</v>
      </c>
      <c r="K2258" s="138" t="s">
        <v>27</v>
      </c>
      <c r="L2258" s="159">
        <v>44394</v>
      </c>
      <c r="M2258" s="138" t="s">
        <v>2455</v>
      </c>
      <c r="N2258" s="138" t="s">
        <v>30</v>
      </c>
      <c r="O2258" s="159"/>
      <c r="P2258" s="138"/>
      <c r="Q2258" s="138"/>
      <c r="R2258" s="138"/>
      <c r="S2258" s="139" t="s">
        <v>17058</v>
      </c>
      <c r="T2258" s="138"/>
      <c r="Z2258" s="130" t="str">
        <f t="shared" si="36"/>
        <v>20(20)韦冠仁</v>
      </c>
    </row>
    <row r="2259" ht="19.5" customHeight="1" spans="1:26">
      <c r="A2259" s="138">
        <v>2257</v>
      </c>
      <c r="B2259" s="138" t="s">
        <v>17062</v>
      </c>
      <c r="C2259" s="138" t="s">
        <v>21</v>
      </c>
      <c r="D2259" s="138" t="s">
        <v>512</v>
      </c>
      <c r="E2259" s="138" t="s">
        <v>17063</v>
      </c>
      <c r="F2259" s="138" t="s">
        <v>24</v>
      </c>
      <c r="G2259" s="138">
        <v>16</v>
      </c>
      <c r="H2259" s="138" t="s">
        <v>19016</v>
      </c>
      <c r="I2259" s="138" t="s">
        <v>17065</v>
      </c>
      <c r="J2259" s="138" t="s">
        <v>17066</v>
      </c>
      <c r="K2259" s="138" t="s">
        <v>27</v>
      </c>
      <c r="L2259" s="159">
        <v>44394</v>
      </c>
      <c r="M2259" s="138" t="s">
        <v>2455</v>
      </c>
      <c r="N2259" s="138" t="s">
        <v>30</v>
      </c>
      <c r="O2259" s="159"/>
      <c r="P2259" s="138"/>
      <c r="Q2259" s="138"/>
      <c r="R2259" s="138"/>
      <c r="S2259" s="139" t="s">
        <v>17062</v>
      </c>
      <c r="T2259" s="138"/>
      <c r="Z2259" s="130" t="str">
        <f t="shared" si="36"/>
        <v>20(20)姚能涛</v>
      </c>
    </row>
    <row r="2260" ht="19.5" customHeight="1" spans="1:26">
      <c r="A2260" s="138">
        <v>2258</v>
      </c>
      <c r="B2260" s="138" t="s">
        <v>17067</v>
      </c>
      <c r="C2260" s="138" t="s">
        <v>21</v>
      </c>
      <c r="D2260" s="138" t="s">
        <v>512</v>
      </c>
      <c r="E2260" s="138" t="s">
        <v>17068</v>
      </c>
      <c r="F2260" s="138" t="s">
        <v>24</v>
      </c>
      <c r="G2260" s="138">
        <v>17</v>
      </c>
      <c r="H2260" s="138" t="s">
        <v>19017</v>
      </c>
      <c r="I2260" s="138" t="s">
        <v>17070</v>
      </c>
      <c r="J2260" s="138" t="s">
        <v>17071</v>
      </c>
      <c r="K2260" s="138" t="s">
        <v>27</v>
      </c>
      <c r="L2260" s="159">
        <v>44396</v>
      </c>
      <c r="M2260" s="138" t="s">
        <v>139</v>
      </c>
      <c r="N2260" s="138" t="s">
        <v>30</v>
      </c>
      <c r="O2260" s="159"/>
      <c r="P2260" s="138"/>
      <c r="Q2260" s="138"/>
      <c r="R2260" s="138"/>
      <c r="S2260" s="139" t="s">
        <v>17067</v>
      </c>
      <c r="T2260" s="138"/>
      <c r="Z2260" s="130" t="str">
        <f t="shared" si="36"/>
        <v>20(20)林宏锦</v>
      </c>
    </row>
    <row r="2261" ht="19.5" customHeight="1" spans="1:26">
      <c r="A2261" s="138">
        <v>2259</v>
      </c>
      <c r="B2261" s="138" t="s">
        <v>17072</v>
      </c>
      <c r="C2261" s="138" t="s">
        <v>21</v>
      </c>
      <c r="D2261" s="138" t="s">
        <v>512</v>
      </c>
      <c r="E2261" s="138" t="s">
        <v>17073</v>
      </c>
      <c r="F2261" s="138" t="s">
        <v>24</v>
      </c>
      <c r="G2261" s="138">
        <v>17</v>
      </c>
      <c r="H2261" s="138" t="s">
        <v>19018</v>
      </c>
      <c r="I2261" s="138" t="s">
        <v>7913</v>
      </c>
      <c r="J2261" s="138" t="s">
        <v>17075</v>
      </c>
      <c r="K2261" s="138" t="s">
        <v>27</v>
      </c>
      <c r="L2261" s="159">
        <v>44396</v>
      </c>
      <c r="M2261" s="138" t="s">
        <v>28</v>
      </c>
      <c r="N2261" s="138" t="s">
        <v>30</v>
      </c>
      <c r="O2261" s="159"/>
      <c r="P2261" s="138"/>
      <c r="Q2261" s="138"/>
      <c r="R2261" s="138"/>
      <c r="S2261" s="139" t="s">
        <v>17072</v>
      </c>
      <c r="T2261" s="138"/>
      <c r="Z2261" s="130" t="str">
        <f t="shared" si="36"/>
        <v>20(20)覃康龙</v>
      </c>
    </row>
    <row r="2262" ht="19.5" customHeight="1" spans="1:26">
      <c r="A2262" s="138">
        <v>2260</v>
      </c>
      <c r="B2262" s="138" t="s">
        <v>17076</v>
      </c>
      <c r="C2262" s="138" t="s">
        <v>21</v>
      </c>
      <c r="D2262" s="138" t="s">
        <v>512</v>
      </c>
      <c r="E2262" s="138" t="s">
        <v>17077</v>
      </c>
      <c r="F2262" s="138" t="s">
        <v>24</v>
      </c>
      <c r="G2262" s="138">
        <v>16</v>
      </c>
      <c r="H2262" s="138" t="s">
        <v>17078</v>
      </c>
      <c r="I2262" s="138" t="s">
        <v>17079</v>
      </c>
      <c r="J2262" s="138">
        <v>19945466062</v>
      </c>
      <c r="K2262" s="138" t="s">
        <v>27</v>
      </c>
      <c r="L2262" s="159">
        <v>44397</v>
      </c>
      <c r="M2262" s="138" t="s">
        <v>2455</v>
      </c>
      <c r="N2262" s="138" t="s">
        <v>30</v>
      </c>
      <c r="O2262" s="159"/>
      <c r="P2262" s="138"/>
      <c r="Q2262" s="138"/>
      <c r="R2262" s="138"/>
      <c r="S2262" s="139" t="s">
        <v>17076</v>
      </c>
      <c r="T2262" s="138"/>
      <c r="Z2262" s="130" t="str">
        <f t="shared" si="36"/>
        <v>20(20)刘发律</v>
      </c>
    </row>
    <row r="2263" ht="19.5" customHeight="1" spans="1:26">
      <c r="A2263" s="138">
        <v>2261</v>
      </c>
      <c r="B2263" s="138" t="s">
        <v>17080</v>
      </c>
      <c r="C2263" s="138" t="s">
        <v>21</v>
      </c>
      <c r="D2263" s="138" t="s">
        <v>512</v>
      </c>
      <c r="E2263" s="138" t="s">
        <v>17081</v>
      </c>
      <c r="F2263" s="138" t="s">
        <v>24</v>
      </c>
      <c r="G2263" s="138">
        <v>17</v>
      </c>
      <c r="H2263" s="138" t="s">
        <v>19019</v>
      </c>
      <c r="I2263" s="138" t="s">
        <v>17083</v>
      </c>
      <c r="J2263" s="138" t="s">
        <v>17084</v>
      </c>
      <c r="K2263" s="138" t="s">
        <v>27</v>
      </c>
      <c r="L2263" s="159">
        <v>44394</v>
      </c>
      <c r="M2263" s="138" t="s">
        <v>2455</v>
      </c>
      <c r="N2263" s="138" t="s">
        <v>30</v>
      </c>
      <c r="O2263" s="159"/>
      <c r="P2263" s="138"/>
      <c r="Q2263" s="138"/>
      <c r="R2263" s="138"/>
      <c r="S2263" s="139" t="s">
        <v>17080</v>
      </c>
      <c r="T2263" s="138"/>
      <c r="Z2263" s="130" t="str">
        <f t="shared" si="36"/>
        <v>20(20)韦政纯</v>
      </c>
    </row>
    <row r="2264" ht="19.5" customHeight="1" spans="1:26">
      <c r="A2264" s="138">
        <v>2262</v>
      </c>
      <c r="B2264" s="138" t="s">
        <v>17085</v>
      </c>
      <c r="C2264" s="138" t="s">
        <v>21</v>
      </c>
      <c r="D2264" s="138" t="s">
        <v>512</v>
      </c>
      <c r="E2264" s="138" t="s">
        <v>17086</v>
      </c>
      <c r="F2264" s="138" t="s">
        <v>24</v>
      </c>
      <c r="G2264" s="138">
        <v>16</v>
      </c>
      <c r="H2264" s="138" t="s">
        <v>17090</v>
      </c>
      <c r="I2264" s="138" t="s">
        <v>17088</v>
      </c>
      <c r="J2264" s="138" t="s">
        <v>17089</v>
      </c>
      <c r="K2264" s="138" t="s">
        <v>27</v>
      </c>
      <c r="L2264" s="159">
        <v>44394</v>
      </c>
      <c r="M2264" s="138" t="s">
        <v>2455</v>
      </c>
      <c r="N2264" s="138" t="s">
        <v>30</v>
      </c>
      <c r="O2264" s="159"/>
      <c r="P2264" s="138"/>
      <c r="Q2264" s="138"/>
      <c r="R2264" s="138" t="s">
        <v>17090</v>
      </c>
      <c r="S2264" s="139" t="s">
        <v>17085</v>
      </c>
      <c r="T2264" s="138"/>
      <c r="Z2264" s="130" t="str">
        <f t="shared" si="36"/>
        <v>20(20)黄培诺</v>
      </c>
    </row>
    <row r="2265" ht="19.5" customHeight="1" spans="1:26">
      <c r="A2265" s="138">
        <v>2263</v>
      </c>
      <c r="B2265" s="138" t="s">
        <v>17091</v>
      </c>
      <c r="C2265" s="138" t="s">
        <v>21</v>
      </c>
      <c r="D2265" s="138" t="s">
        <v>512</v>
      </c>
      <c r="E2265" s="138" t="s">
        <v>17092</v>
      </c>
      <c r="F2265" s="138" t="s">
        <v>24</v>
      </c>
      <c r="G2265" s="138">
        <v>17</v>
      </c>
      <c r="H2265" s="138" t="s">
        <v>17093</v>
      </c>
      <c r="I2265" s="138" t="s">
        <v>17094</v>
      </c>
      <c r="J2265" s="138" t="s">
        <v>17095</v>
      </c>
      <c r="K2265" s="138" t="s">
        <v>27</v>
      </c>
      <c r="L2265" s="159">
        <v>44396</v>
      </c>
      <c r="M2265" s="138" t="s">
        <v>19009</v>
      </c>
      <c r="N2265" s="138" t="s">
        <v>30</v>
      </c>
      <c r="O2265" s="159"/>
      <c r="P2265" s="138"/>
      <c r="Q2265" s="138"/>
      <c r="R2265" s="138"/>
      <c r="S2265" s="139" t="s">
        <v>17091</v>
      </c>
      <c r="T2265" s="138"/>
      <c r="Z2265" s="130" t="str">
        <f t="shared" si="36"/>
        <v>20(20)韦肖政</v>
      </c>
    </row>
    <row r="2266" ht="19.5" customHeight="1" spans="1:26">
      <c r="A2266" s="138">
        <v>2264</v>
      </c>
      <c r="B2266" s="138" t="s">
        <v>17096</v>
      </c>
      <c r="C2266" s="138" t="s">
        <v>21</v>
      </c>
      <c r="D2266" s="138" t="s">
        <v>512</v>
      </c>
      <c r="E2266" s="138" t="s">
        <v>17097</v>
      </c>
      <c r="F2266" s="138" t="s">
        <v>24</v>
      </c>
      <c r="G2266" s="138">
        <v>16</v>
      </c>
      <c r="H2266" s="138" t="s">
        <v>19020</v>
      </c>
      <c r="I2266" s="138" t="s">
        <v>17098</v>
      </c>
      <c r="J2266" s="138">
        <v>15777833095</v>
      </c>
      <c r="K2266" s="138" t="s">
        <v>27</v>
      </c>
      <c r="L2266" s="159">
        <v>44396</v>
      </c>
      <c r="M2266" s="138" t="s">
        <v>139</v>
      </c>
      <c r="N2266" s="139" t="s">
        <v>30</v>
      </c>
      <c r="O2266" s="159"/>
      <c r="P2266" s="138"/>
      <c r="Q2266" s="138"/>
      <c r="R2266" s="138"/>
      <c r="S2266" s="139" t="s">
        <v>17096</v>
      </c>
      <c r="T2266" s="138"/>
      <c r="Z2266" s="130" t="str">
        <f t="shared" si="36"/>
        <v>20(20)谭入玮</v>
      </c>
    </row>
    <row r="2267" ht="19.5" customHeight="1" spans="1:26">
      <c r="A2267" s="138">
        <v>2265</v>
      </c>
      <c r="B2267" s="138" t="s">
        <v>17099</v>
      </c>
      <c r="C2267" s="138" t="s">
        <v>21</v>
      </c>
      <c r="D2267" s="138" t="s">
        <v>512</v>
      </c>
      <c r="E2267" s="138" t="s">
        <v>17100</v>
      </c>
      <c r="F2267" s="138" t="s">
        <v>24</v>
      </c>
      <c r="G2267" s="138">
        <v>17</v>
      </c>
      <c r="H2267" s="138" t="s">
        <v>13008</v>
      </c>
      <c r="I2267" s="138" t="s">
        <v>17101</v>
      </c>
      <c r="J2267" s="138">
        <v>13794414802</v>
      </c>
      <c r="K2267" s="138" t="s">
        <v>27</v>
      </c>
      <c r="L2267" s="159">
        <v>44399</v>
      </c>
      <c r="M2267" s="138" t="s">
        <v>19012</v>
      </c>
      <c r="N2267" s="138" t="s">
        <v>30</v>
      </c>
      <c r="O2267" s="159"/>
      <c r="P2267" s="138"/>
      <c r="Q2267" s="138"/>
      <c r="R2267" s="138"/>
      <c r="S2267" s="139" t="s">
        <v>17099</v>
      </c>
      <c r="T2267" s="138"/>
      <c r="Z2267" s="130" t="str">
        <f t="shared" si="36"/>
        <v>20(20)覃微</v>
      </c>
    </row>
    <row r="2268" ht="19.5" customHeight="1" spans="1:26">
      <c r="A2268" s="138">
        <v>2266</v>
      </c>
      <c r="B2268" s="138" t="s">
        <v>17102</v>
      </c>
      <c r="C2268" s="138" t="s">
        <v>21</v>
      </c>
      <c r="D2268" s="138" t="s">
        <v>512</v>
      </c>
      <c r="E2268" s="138" t="s">
        <v>17103</v>
      </c>
      <c r="F2268" s="138" t="s">
        <v>24</v>
      </c>
      <c r="G2268" s="138">
        <v>17</v>
      </c>
      <c r="H2268" s="138" t="s">
        <v>17104</v>
      </c>
      <c r="I2268" s="138" t="s">
        <v>17105</v>
      </c>
      <c r="J2268" s="138">
        <v>15777802599</v>
      </c>
      <c r="K2268" s="138" t="s">
        <v>27</v>
      </c>
      <c r="L2268" s="159">
        <v>44395</v>
      </c>
      <c r="M2268" s="138" t="s">
        <v>2455</v>
      </c>
      <c r="N2268" s="138" t="s">
        <v>30</v>
      </c>
      <c r="O2268" s="159"/>
      <c r="P2268" s="138"/>
      <c r="Q2268" s="138"/>
      <c r="R2268" s="138"/>
      <c r="S2268" s="139" t="s">
        <v>17102</v>
      </c>
      <c r="T2268" s="138"/>
      <c r="Z2268" s="130" t="str">
        <f t="shared" si="36"/>
        <v>20(20)杨长勇</v>
      </c>
    </row>
    <row r="2269" ht="19.5" customHeight="1" spans="1:26">
      <c r="A2269" s="138">
        <v>2267</v>
      </c>
      <c r="B2269" s="138" t="s">
        <v>17106</v>
      </c>
      <c r="C2269" s="138" t="s">
        <v>21</v>
      </c>
      <c r="D2269" s="138" t="s">
        <v>512</v>
      </c>
      <c r="E2269" s="138" t="s">
        <v>17107</v>
      </c>
      <c r="F2269" s="138" t="s">
        <v>24</v>
      </c>
      <c r="G2269" s="138">
        <v>15</v>
      </c>
      <c r="H2269" s="138" t="s">
        <v>17108</v>
      </c>
      <c r="I2269" s="138" t="s">
        <v>17109</v>
      </c>
      <c r="J2269" s="138">
        <v>15577842108</v>
      </c>
      <c r="K2269" s="138" t="s">
        <v>27</v>
      </c>
      <c r="L2269" s="159">
        <v>44409</v>
      </c>
      <c r="M2269" s="138" t="s">
        <v>98</v>
      </c>
      <c r="N2269" s="138" t="s">
        <v>30</v>
      </c>
      <c r="O2269" s="159"/>
      <c r="P2269" s="138"/>
      <c r="Q2269" s="138"/>
      <c r="R2269" s="138"/>
      <c r="S2269" s="139" t="s">
        <v>17106</v>
      </c>
      <c r="T2269" s="138"/>
      <c r="Z2269" s="130" t="str">
        <f t="shared" si="36"/>
        <v>20(20)卢艺</v>
      </c>
    </row>
    <row r="2270" ht="19.5" customHeight="1" spans="1:26">
      <c r="A2270" s="138">
        <v>2268</v>
      </c>
      <c r="B2270" s="138" t="s">
        <v>17113</v>
      </c>
      <c r="C2270" s="138" t="s">
        <v>21</v>
      </c>
      <c r="D2270" s="138" t="s">
        <v>512</v>
      </c>
      <c r="E2270" s="138" t="s">
        <v>17114</v>
      </c>
      <c r="F2270" s="138" t="s">
        <v>24</v>
      </c>
      <c r="G2270" s="138">
        <v>17</v>
      </c>
      <c r="H2270" s="138" t="s">
        <v>17115</v>
      </c>
      <c r="I2270" s="138" t="s">
        <v>17116</v>
      </c>
      <c r="J2270" s="138" t="s">
        <v>17117</v>
      </c>
      <c r="K2270" s="138" t="s">
        <v>27</v>
      </c>
      <c r="L2270" s="159">
        <v>44395</v>
      </c>
      <c r="M2270" s="138" t="s">
        <v>1352</v>
      </c>
      <c r="N2270" s="138" t="s">
        <v>30</v>
      </c>
      <c r="O2270" s="159"/>
      <c r="P2270" s="138"/>
      <c r="Q2270" s="138"/>
      <c r="R2270" s="138"/>
      <c r="S2270" s="139" t="s">
        <v>17113</v>
      </c>
      <c r="T2270" s="138"/>
      <c r="Z2270" s="130" t="str">
        <f t="shared" si="36"/>
        <v>20(20)蓝俊</v>
      </c>
    </row>
    <row r="2271" ht="19.5" customHeight="1" spans="1:26">
      <c r="A2271" s="138">
        <v>2269</v>
      </c>
      <c r="B2271" s="138" t="s">
        <v>17118</v>
      </c>
      <c r="C2271" s="138" t="s">
        <v>21</v>
      </c>
      <c r="D2271" s="138" t="s">
        <v>512</v>
      </c>
      <c r="E2271" s="138" t="s">
        <v>17119</v>
      </c>
      <c r="F2271" s="138" t="s">
        <v>24</v>
      </c>
      <c r="G2271" s="138">
        <v>16</v>
      </c>
      <c r="H2271" s="138" t="s">
        <v>17120</v>
      </c>
      <c r="I2271" s="138" t="s">
        <v>17121</v>
      </c>
      <c r="J2271" s="138" t="s">
        <v>17122</v>
      </c>
      <c r="K2271" s="138" t="s">
        <v>27</v>
      </c>
      <c r="L2271" s="159">
        <v>44395</v>
      </c>
      <c r="M2271" s="138" t="s">
        <v>2455</v>
      </c>
      <c r="N2271" s="138" t="s">
        <v>30</v>
      </c>
      <c r="O2271" s="159"/>
      <c r="P2271" s="138"/>
      <c r="Q2271" s="138"/>
      <c r="R2271" s="138"/>
      <c r="S2271" s="139" t="s">
        <v>17118</v>
      </c>
      <c r="T2271" s="138"/>
      <c r="Z2271" s="130" t="str">
        <f t="shared" si="36"/>
        <v>20(20)韦生力</v>
      </c>
    </row>
    <row r="2272" ht="19.5" customHeight="1" spans="1:26">
      <c r="A2272" s="138">
        <v>2270</v>
      </c>
      <c r="B2272" s="138" t="s">
        <v>17123</v>
      </c>
      <c r="C2272" s="138" t="s">
        <v>21</v>
      </c>
      <c r="D2272" s="138" t="s">
        <v>512</v>
      </c>
      <c r="E2272" s="138" t="s">
        <v>17124</v>
      </c>
      <c r="F2272" s="138" t="s">
        <v>24</v>
      </c>
      <c r="G2272" s="138">
        <v>16</v>
      </c>
      <c r="H2272" s="138" t="s">
        <v>19021</v>
      </c>
      <c r="I2272" s="138" t="s">
        <v>7293</v>
      </c>
      <c r="J2272" s="138" t="s">
        <v>17126</v>
      </c>
      <c r="K2272" s="138" t="s">
        <v>27</v>
      </c>
      <c r="L2272" s="159">
        <v>44404</v>
      </c>
      <c r="M2272" s="138" t="s">
        <v>8357</v>
      </c>
      <c r="N2272" s="138" t="s">
        <v>30</v>
      </c>
      <c r="O2272" s="159"/>
      <c r="P2272" s="138"/>
      <c r="Q2272" s="138"/>
      <c r="R2272" s="138"/>
      <c r="S2272" s="139" t="s">
        <v>17123</v>
      </c>
      <c r="T2272" s="138"/>
      <c r="Z2272" s="130" t="str">
        <f t="shared" si="36"/>
        <v>20(20)卢腾丰</v>
      </c>
    </row>
    <row r="2273" ht="19.5" customHeight="1" spans="1:26">
      <c r="A2273" s="138">
        <v>2271</v>
      </c>
      <c r="B2273" s="138" t="s">
        <v>11179</v>
      </c>
      <c r="C2273" s="138" t="s">
        <v>21</v>
      </c>
      <c r="D2273" s="138" t="s">
        <v>512</v>
      </c>
      <c r="E2273" s="138" t="s">
        <v>11180</v>
      </c>
      <c r="F2273" s="138" t="s">
        <v>24</v>
      </c>
      <c r="G2273" s="138">
        <v>16</v>
      </c>
      <c r="H2273" s="138" t="s">
        <v>19022</v>
      </c>
      <c r="I2273" s="138" t="s">
        <v>17128</v>
      </c>
      <c r="J2273" s="138">
        <v>15277858713</v>
      </c>
      <c r="K2273" s="138" t="s">
        <v>27</v>
      </c>
      <c r="L2273" s="159">
        <v>44399</v>
      </c>
      <c r="M2273" s="138" t="s">
        <v>139</v>
      </c>
      <c r="N2273" s="138" t="s">
        <v>30</v>
      </c>
      <c r="O2273" s="159"/>
      <c r="P2273" s="138"/>
      <c r="Q2273" s="138"/>
      <c r="R2273" s="138"/>
      <c r="S2273" s="139" t="s">
        <v>11179</v>
      </c>
      <c r="T2273" s="138"/>
      <c r="Z2273" s="130" t="str">
        <f t="shared" si="36"/>
        <v>20(20)黄涛</v>
      </c>
    </row>
    <row r="2274" ht="19.5" customHeight="1" spans="1:26">
      <c r="A2274" s="138">
        <v>2272</v>
      </c>
      <c r="B2274" s="138" t="s">
        <v>17129</v>
      </c>
      <c r="C2274" s="138" t="s">
        <v>21</v>
      </c>
      <c r="D2274" s="138" t="s">
        <v>512</v>
      </c>
      <c r="E2274" s="138" t="s">
        <v>17130</v>
      </c>
      <c r="F2274" s="138" t="s">
        <v>24</v>
      </c>
      <c r="G2274" s="138">
        <v>16</v>
      </c>
      <c r="H2274" s="138" t="s">
        <v>17131</v>
      </c>
      <c r="I2274" s="138" t="s">
        <v>17132</v>
      </c>
      <c r="J2274" s="138" t="s">
        <v>17133</v>
      </c>
      <c r="K2274" s="138" t="s">
        <v>27</v>
      </c>
      <c r="L2274" s="159">
        <v>44395</v>
      </c>
      <c r="M2274" s="138" t="s">
        <v>28</v>
      </c>
      <c r="N2274" s="138" t="s">
        <v>30</v>
      </c>
      <c r="O2274" s="159"/>
      <c r="P2274" s="138"/>
      <c r="Q2274" s="138"/>
      <c r="R2274" s="138"/>
      <c r="S2274" s="139" t="s">
        <v>17129</v>
      </c>
      <c r="T2274" s="138"/>
      <c r="Z2274" s="130" t="str">
        <f t="shared" si="36"/>
        <v>20(20)苏宏发</v>
      </c>
    </row>
    <row r="2275" ht="19.5" customHeight="1" spans="1:26">
      <c r="A2275" s="138">
        <v>2273</v>
      </c>
      <c r="B2275" s="138" t="s">
        <v>17134</v>
      </c>
      <c r="C2275" s="138" t="s">
        <v>21</v>
      </c>
      <c r="D2275" s="138" t="s">
        <v>512</v>
      </c>
      <c r="E2275" s="138" t="s">
        <v>17135</v>
      </c>
      <c r="F2275" s="138" t="s">
        <v>24</v>
      </c>
      <c r="G2275" s="138">
        <v>16</v>
      </c>
      <c r="H2275" s="138" t="s">
        <v>15695</v>
      </c>
      <c r="I2275" s="138" t="s">
        <v>12644</v>
      </c>
      <c r="J2275" s="138" t="s">
        <v>17136</v>
      </c>
      <c r="K2275" s="138" t="s">
        <v>27</v>
      </c>
      <c r="L2275" s="159">
        <v>44416</v>
      </c>
      <c r="M2275" s="138" t="s">
        <v>1217</v>
      </c>
      <c r="N2275" s="138" t="s">
        <v>30</v>
      </c>
      <c r="O2275" s="159"/>
      <c r="P2275" s="138"/>
      <c r="Q2275" s="138"/>
      <c r="R2275" s="138"/>
      <c r="S2275" s="139" t="s">
        <v>17134</v>
      </c>
      <c r="T2275" s="138"/>
      <c r="Z2275" s="130" t="str">
        <f t="shared" si="36"/>
        <v>20(20)韦富东</v>
      </c>
    </row>
    <row r="2276" ht="19.5" customHeight="1" spans="1:26">
      <c r="A2276" s="138">
        <v>2274</v>
      </c>
      <c r="B2276" s="138" t="s">
        <v>17137</v>
      </c>
      <c r="C2276" s="138" t="s">
        <v>21</v>
      </c>
      <c r="D2276" s="138" t="s">
        <v>512</v>
      </c>
      <c r="E2276" s="138" t="s">
        <v>17138</v>
      </c>
      <c r="F2276" s="138" t="s">
        <v>24</v>
      </c>
      <c r="G2276" s="138">
        <v>17</v>
      </c>
      <c r="H2276" s="138" t="s">
        <v>7495</v>
      </c>
      <c r="I2276" s="138" t="s">
        <v>17139</v>
      </c>
      <c r="J2276" s="138" t="s">
        <v>17140</v>
      </c>
      <c r="K2276" s="138" t="s">
        <v>27</v>
      </c>
      <c r="L2276" s="159">
        <v>44397</v>
      </c>
      <c r="M2276" s="138" t="s">
        <v>1303</v>
      </c>
      <c r="N2276" s="138" t="s">
        <v>30</v>
      </c>
      <c r="O2276" s="159"/>
      <c r="P2276" s="138"/>
      <c r="Q2276" s="138"/>
      <c r="R2276" s="138"/>
      <c r="S2276" s="139" t="s">
        <v>17137</v>
      </c>
      <c r="T2276" s="138"/>
      <c r="Z2276" s="130" t="str">
        <f t="shared" si="36"/>
        <v>20(20)莫福生</v>
      </c>
    </row>
    <row r="2277" ht="19.5" customHeight="1" spans="1:26">
      <c r="A2277" s="138">
        <v>2275</v>
      </c>
      <c r="B2277" s="138" t="s">
        <v>17144</v>
      </c>
      <c r="C2277" s="138" t="s">
        <v>21</v>
      </c>
      <c r="D2277" s="138" t="s">
        <v>512</v>
      </c>
      <c r="E2277" s="138" t="s">
        <v>17145</v>
      </c>
      <c r="F2277" s="138" t="s">
        <v>24</v>
      </c>
      <c r="G2277" s="138">
        <v>16</v>
      </c>
      <c r="H2277" s="138" t="s">
        <v>17146</v>
      </c>
      <c r="I2277" s="138" t="s">
        <v>17147</v>
      </c>
      <c r="J2277" s="138" t="s">
        <v>17148</v>
      </c>
      <c r="K2277" s="138" t="s">
        <v>27</v>
      </c>
      <c r="L2277" s="159">
        <v>44395</v>
      </c>
      <c r="M2277" s="138" t="s">
        <v>4424</v>
      </c>
      <c r="N2277" s="138" t="s">
        <v>30</v>
      </c>
      <c r="O2277" s="159"/>
      <c r="P2277" s="138"/>
      <c r="Q2277" s="138"/>
      <c r="R2277" s="138"/>
      <c r="S2277" s="139" t="s">
        <v>17144</v>
      </c>
      <c r="T2277" s="138"/>
      <c r="Z2277" s="130" t="str">
        <f t="shared" si="36"/>
        <v>20(20)覃国胜</v>
      </c>
    </row>
    <row r="2278" ht="19.5" customHeight="1" spans="1:26">
      <c r="A2278" s="138">
        <v>2276</v>
      </c>
      <c r="B2278" s="138" t="s">
        <v>17149</v>
      </c>
      <c r="C2278" s="138" t="s">
        <v>21</v>
      </c>
      <c r="D2278" s="138" t="s">
        <v>512</v>
      </c>
      <c r="E2278" s="138" t="s">
        <v>17150</v>
      </c>
      <c r="F2278" s="138" t="s">
        <v>24</v>
      </c>
      <c r="G2278" s="138">
        <v>16</v>
      </c>
      <c r="H2278" s="138" t="s">
        <v>17151</v>
      </c>
      <c r="I2278" s="138" t="s">
        <v>17152</v>
      </c>
      <c r="J2278" s="138" t="s">
        <v>17153</v>
      </c>
      <c r="K2278" s="138" t="s">
        <v>27</v>
      </c>
      <c r="L2278" s="224">
        <v>44396</v>
      </c>
      <c r="M2278" s="138" t="s">
        <v>19012</v>
      </c>
      <c r="N2278" s="138" t="s">
        <v>30</v>
      </c>
      <c r="O2278" s="159"/>
      <c r="P2278" s="138"/>
      <c r="Q2278" s="138"/>
      <c r="R2278" s="138"/>
      <c r="S2278" s="139" t="s">
        <v>17149</v>
      </c>
      <c r="T2278" s="138"/>
      <c r="Z2278" s="130" t="str">
        <f t="shared" si="36"/>
        <v>20(20)罗玉松</v>
      </c>
    </row>
    <row r="2279" ht="19.5" customHeight="1" spans="1:26">
      <c r="A2279" s="138">
        <v>2277</v>
      </c>
      <c r="B2279" s="138" t="s">
        <v>17154</v>
      </c>
      <c r="C2279" s="138" t="s">
        <v>21</v>
      </c>
      <c r="D2279" s="138" t="s">
        <v>512</v>
      </c>
      <c r="E2279" s="138" t="s">
        <v>17155</v>
      </c>
      <c r="F2279" s="138" t="s">
        <v>24</v>
      </c>
      <c r="G2279" s="138">
        <v>16</v>
      </c>
      <c r="H2279" s="138" t="s">
        <v>17156</v>
      </c>
      <c r="I2279" s="138" t="s">
        <v>17157</v>
      </c>
      <c r="J2279" s="138" t="s">
        <v>17158</v>
      </c>
      <c r="K2279" s="138" t="s">
        <v>27</v>
      </c>
      <c r="L2279" s="159">
        <v>44395</v>
      </c>
      <c r="M2279" s="138" t="s">
        <v>2172</v>
      </c>
      <c r="N2279" s="138" t="s">
        <v>30</v>
      </c>
      <c r="O2279" s="159"/>
      <c r="P2279" s="138"/>
      <c r="Q2279" s="138"/>
      <c r="R2279" s="138"/>
      <c r="S2279" s="139" t="s">
        <v>17154</v>
      </c>
      <c r="T2279" s="138"/>
      <c r="Z2279" s="130" t="str">
        <f t="shared" si="36"/>
        <v>20(20)唐康</v>
      </c>
    </row>
    <row r="2280" ht="19.5" customHeight="1" spans="1:26">
      <c r="A2280" s="138">
        <v>2278</v>
      </c>
      <c r="B2280" s="138" t="s">
        <v>17159</v>
      </c>
      <c r="C2280" s="138" t="s">
        <v>21</v>
      </c>
      <c r="D2280" s="138" t="s">
        <v>512</v>
      </c>
      <c r="E2280" s="138" t="s">
        <v>17160</v>
      </c>
      <c r="F2280" s="138" t="s">
        <v>24</v>
      </c>
      <c r="G2280" s="138">
        <v>16</v>
      </c>
      <c r="H2280" s="138" t="s">
        <v>19023</v>
      </c>
      <c r="I2280" s="138" t="s">
        <v>13501</v>
      </c>
      <c r="J2280" s="138" t="s">
        <v>17162</v>
      </c>
      <c r="K2280" s="138" t="s">
        <v>27</v>
      </c>
      <c r="L2280" s="159">
        <v>44396</v>
      </c>
      <c r="M2280" s="138" t="s">
        <v>19012</v>
      </c>
      <c r="N2280" s="138" t="s">
        <v>30</v>
      </c>
      <c r="O2280" s="159"/>
      <c r="P2280" s="138"/>
      <c r="Q2280" s="138"/>
      <c r="R2280" s="138"/>
      <c r="S2280" s="139" t="s">
        <v>17159</v>
      </c>
      <c r="T2280" s="138"/>
      <c r="Z2280" s="130" t="str">
        <f t="shared" si="36"/>
        <v>20(20)韦纪燔</v>
      </c>
    </row>
    <row r="2281" ht="19.5" customHeight="1" spans="1:26">
      <c r="A2281" s="138">
        <v>2279</v>
      </c>
      <c r="B2281" s="138" t="s">
        <v>17163</v>
      </c>
      <c r="C2281" s="138" t="s">
        <v>21</v>
      </c>
      <c r="D2281" s="138" t="s">
        <v>512</v>
      </c>
      <c r="E2281" s="138" t="s">
        <v>17164</v>
      </c>
      <c r="F2281" s="138" t="s">
        <v>24</v>
      </c>
      <c r="G2281" s="138">
        <v>16</v>
      </c>
      <c r="H2281" s="138" t="s">
        <v>19024</v>
      </c>
      <c r="I2281" s="138" t="s">
        <v>17166</v>
      </c>
      <c r="J2281" s="138">
        <v>13647899078</v>
      </c>
      <c r="K2281" s="138" t="s">
        <v>27</v>
      </c>
      <c r="L2281" s="159">
        <v>44395</v>
      </c>
      <c r="M2281" s="138" t="s">
        <v>10881</v>
      </c>
      <c r="N2281" s="138" t="s">
        <v>30</v>
      </c>
      <c r="O2281" s="159"/>
      <c r="P2281" s="138"/>
      <c r="Q2281" s="138"/>
      <c r="R2281" s="138"/>
      <c r="S2281" s="139" t="s">
        <v>17163</v>
      </c>
      <c r="T2281" s="138"/>
      <c r="Z2281" s="130" t="str">
        <f t="shared" si="36"/>
        <v>20(20)覃浩华</v>
      </c>
    </row>
    <row r="2282" spans="1:26">
      <c r="A2282" s="138">
        <v>2280</v>
      </c>
      <c r="B2282" s="218" t="s">
        <v>17167</v>
      </c>
      <c r="C2282" s="237" t="s">
        <v>21</v>
      </c>
      <c r="D2282" s="237" t="s">
        <v>512</v>
      </c>
      <c r="E2282" s="237" t="s">
        <v>17168</v>
      </c>
      <c r="F2282" s="237" t="s">
        <v>24</v>
      </c>
      <c r="G2282" s="237">
        <v>16</v>
      </c>
      <c r="H2282" s="237" t="s">
        <v>17169</v>
      </c>
      <c r="I2282" s="237" t="s">
        <v>9018</v>
      </c>
      <c r="J2282" s="237">
        <v>18977894297</v>
      </c>
      <c r="K2282" s="237" t="s">
        <v>27</v>
      </c>
      <c r="L2282" s="159">
        <v>44396</v>
      </c>
      <c r="M2282" s="138" t="s">
        <v>4424</v>
      </c>
      <c r="N2282" s="237" t="s">
        <v>30</v>
      </c>
      <c r="O2282" s="238"/>
      <c r="P2282" s="237"/>
      <c r="Q2282" s="237"/>
      <c r="R2282" s="237"/>
      <c r="S2282" s="139" t="s">
        <v>17167</v>
      </c>
      <c r="T2282" s="237"/>
      <c r="Z2282" s="130" t="str">
        <f t="shared" si="36"/>
        <v>20(20)蓝润龙</v>
      </c>
    </row>
    <row r="2283" spans="1:26">
      <c r="A2283" s="138">
        <v>2281</v>
      </c>
      <c r="B2283" s="138" t="s">
        <v>17170</v>
      </c>
      <c r="C2283" s="177" t="s">
        <v>21</v>
      </c>
      <c r="D2283" s="177" t="s">
        <v>512</v>
      </c>
      <c r="E2283" s="177" t="s">
        <v>17171</v>
      </c>
      <c r="F2283" s="177" t="s">
        <v>24</v>
      </c>
      <c r="G2283" s="177">
        <v>16</v>
      </c>
      <c r="H2283" s="177" t="s">
        <v>19025</v>
      </c>
      <c r="I2283" s="177" t="s">
        <v>17173</v>
      </c>
      <c r="J2283" s="177">
        <v>19978807462</v>
      </c>
      <c r="K2283" s="177" t="s">
        <v>27</v>
      </c>
      <c r="L2283" s="224">
        <v>44396</v>
      </c>
      <c r="M2283" s="177" t="s">
        <v>139</v>
      </c>
      <c r="N2283" s="177" t="s">
        <v>30</v>
      </c>
      <c r="O2283" s="224"/>
      <c r="P2283" s="177"/>
      <c r="Q2283" s="177"/>
      <c r="R2283" s="177"/>
      <c r="S2283" s="139" t="s">
        <v>17170</v>
      </c>
      <c r="T2283" s="177"/>
      <c r="Z2283" s="130" t="str">
        <f t="shared" si="36"/>
        <v>20(20)陆汉雄</v>
      </c>
    </row>
    <row r="2284" spans="1:26">
      <c r="A2284" s="138">
        <v>2282</v>
      </c>
      <c r="B2284" s="138" t="s">
        <v>17174</v>
      </c>
      <c r="C2284" s="177" t="s">
        <v>21</v>
      </c>
      <c r="D2284" s="177" t="s">
        <v>512</v>
      </c>
      <c r="E2284" s="177" t="s">
        <v>17175</v>
      </c>
      <c r="F2284" s="177" t="s">
        <v>24</v>
      </c>
      <c r="G2284" s="177">
        <v>17</v>
      </c>
      <c r="H2284" s="177" t="s">
        <v>17176</v>
      </c>
      <c r="I2284" s="177" t="s">
        <v>17177</v>
      </c>
      <c r="J2284" s="177">
        <v>13607789978</v>
      </c>
      <c r="K2284" s="177" t="s">
        <v>27</v>
      </c>
      <c r="L2284" s="224">
        <v>44404</v>
      </c>
      <c r="M2284" s="177" t="s">
        <v>6052</v>
      </c>
      <c r="N2284" s="177" t="s">
        <v>30</v>
      </c>
      <c r="O2284" s="224"/>
      <c r="P2284" s="177"/>
      <c r="Q2284" s="177"/>
      <c r="R2284" s="177"/>
      <c r="S2284" s="139" t="s">
        <v>17174</v>
      </c>
      <c r="T2284" s="177"/>
      <c r="Z2284" s="130" t="str">
        <f t="shared" si="36"/>
        <v>20(20)秦照纪</v>
      </c>
    </row>
    <row r="2285" spans="1:26">
      <c r="A2285" s="138">
        <v>2283</v>
      </c>
      <c r="B2285" s="138" t="s">
        <v>17178</v>
      </c>
      <c r="C2285" s="177" t="s">
        <v>21</v>
      </c>
      <c r="D2285" s="177" t="s">
        <v>512</v>
      </c>
      <c r="E2285" s="177" t="s">
        <v>17179</v>
      </c>
      <c r="F2285" s="177" t="s">
        <v>24</v>
      </c>
      <c r="G2285" s="177">
        <v>16</v>
      </c>
      <c r="H2285" s="177" t="s">
        <v>17180</v>
      </c>
      <c r="I2285" s="177" t="s">
        <v>17181</v>
      </c>
      <c r="J2285" s="177">
        <v>17776589062</v>
      </c>
      <c r="K2285" s="177" t="s">
        <v>27</v>
      </c>
      <c r="L2285" s="224">
        <v>44394</v>
      </c>
      <c r="M2285" s="177" t="s">
        <v>1217</v>
      </c>
      <c r="N2285" s="177" t="s">
        <v>30</v>
      </c>
      <c r="O2285" s="224"/>
      <c r="P2285" s="177"/>
      <c r="Q2285" s="177"/>
      <c r="R2285" s="177"/>
      <c r="S2285" s="139" t="s">
        <v>17178</v>
      </c>
      <c r="T2285" s="177"/>
      <c r="Z2285" s="130" t="str">
        <f t="shared" si="36"/>
        <v>20(20)罗丹</v>
      </c>
    </row>
    <row r="2286" spans="1:26">
      <c r="A2286" s="138">
        <v>2284</v>
      </c>
      <c r="B2286" s="138" t="s">
        <v>17182</v>
      </c>
      <c r="C2286" s="177" t="s">
        <v>21</v>
      </c>
      <c r="D2286" s="177" t="s">
        <v>512</v>
      </c>
      <c r="E2286" s="177" t="s">
        <v>17183</v>
      </c>
      <c r="F2286" s="177" t="s">
        <v>24</v>
      </c>
      <c r="G2286" s="177">
        <v>16</v>
      </c>
      <c r="H2286" s="177" t="s">
        <v>17184</v>
      </c>
      <c r="I2286" s="177" t="s">
        <v>17185</v>
      </c>
      <c r="J2286" s="177" t="s">
        <v>17186</v>
      </c>
      <c r="K2286" s="177" t="s">
        <v>27</v>
      </c>
      <c r="L2286" s="159">
        <v>44411</v>
      </c>
      <c r="M2286" s="138" t="s">
        <v>10881</v>
      </c>
      <c r="N2286" s="177" t="s">
        <v>30</v>
      </c>
      <c r="O2286" s="224"/>
      <c r="P2286" s="177"/>
      <c r="Q2286" s="177"/>
      <c r="R2286" s="177"/>
      <c r="S2286" s="139" t="s">
        <v>17182</v>
      </c>
      <c r="T2286" s="177"/>
      <c r="Z2286" s="130" t="str">
        <f t="shared" si="36"/>
        <v>20(20)卢泰宇</v>
      </c>
    </row>
    <row r="2287" spans="1:26">
      <c r="A2287" s="138">
        <v>2285</v>
      </c>
      <c r="B2287" s="138" t="s">
        <v>17187</v>
      </c>
      <c r="C2287" s="177" t="s">
        <v>21</v>
      </c>
      <c r="D2287" s="177" t="s">
        <v>512</v>
      </c>
      <c r="E2287" s="177" t="s">
        <v>17188</v>
      </c>
      <c r="F2287" s="177" t="s">
        <v>24</v>
      </c>
      <c r="G2287" s="177">
        <v>16</v>
      </c>
      <c r="H2287" s="177" t="s">
        <v>19026</v>
      </c>
      <c r="I2287" s="177" t="s">
        <v>17189</v>
      </c>
      <c r="J2287" s="177" t="s">
        <v>17190</v>
      </c>
      <c r="K2287" s="177" t="s">
        <v>27</v>
      </c>
      <c r="L2287" s="224">
        <v>44399</v>
      </c>
      <c r="M2287" s="177" t="s">
        <v>139</v>
      </c>
      <c r="N2287" s="177" t="s">
        <v>30</v>
      </c>
      <c r="O2287" s="224"/>
      <c r="P2287" s="177"/>
      <c r="Q2287" s="177"/>
      <c r="R2287" s="177"/>
      <c r="S2287" s="139" t="s">
        <v>17187</v>
      </c>
      <c r="T2287" s="177"/>
      <c r="Z2287" s="130" t="str">
        <f t="shared" si="36"/>
        <v>20(20)韦敏国</v>
      </c>
    </row>
    <row r="2288" spans="1:26">
      <c r="A2288" s="138">
        <v>2286</v>
      </c>
      <c r="B2288" s="138" t="s">
        <v>17191</v>
      </c>
      <c r="C2288" s="177" t="s">
        <v>21</v>
      </c>
      <c r="D2288" s="177" t="s">
        <v>512</v>
      </c>
      <c r="E2288" s="177" t="s">
        <v>17192</v>
      </c>
      <c r="F2288" s="177" t="s">
        <v>24</v>
      </c>
      <c r="G2288" s="177">
        <v>15</v>
      </c>
      <c r="H2288" s="177" t="s">
        <v>2317</v>
      </c>
      <c r="I2288" s="177" t="s">
        <v>17193</v>
      </c>
      <c r="J2288" s="177">
        <v>15947324631</v>
      </c>
      <c r="K2288" s="177" t="s">
        <v>27</v>
      </c>
      <c r="L2288" s="159">
        <v>44394</v>
      </c>
      <c r="M2288" s="138" t="s">
        <v>10881</v>
      </c>
      <c r="N2288" s="177" t="s">
        <v>30</v>
      </c>
      <c r="O2288" s="224"/>
      <c r="P2288" s="177"/>
      <c r="Q2288" s="177"/>
      <c r="R2288" s="177"/>
      <c r="S2288" s="139" t="s">
        <v>17191</v>
      </c>
      <c r="T2288" s="177"/>
      <c r="Z2288" s="130" t="str">
        <f t="shared" si="36"/>
        <v>20(20)覃常海</v>
      </c>
    </row>
    <row r="2289" spans="1:26">
      <c r="A2289" s="138">
        <v>2287</v>
      </c>
      <c r="B2289" s="138" t="s">
        <v>17194</v>
      </c>
      <c r="C2289" s="177" t="s">
        <v>21</v>
      </c>
      <c r="D2289" s="177" t="s">
        <v>512</v>
      </c>
      <c r="E2289" s="177" t="s">
        <v>17195</v>
      </c>
      <c r="F2289" s="177" t="s">
        <v>24</v>
      </c>
      <c r="G2289" s="177">
        <v>17</v>
      </c>
      <c r="H2289" s="177" t="s">
        <v>17196</v>
      </c>
      <c r="I2289" s="177" t="s">
        <v>17197</v>
      </c>
      <c r="J2289" s="177" t="s">
        <v>17198</v>
      </c>
      <c r="K2289" s="177" t="s">
        <v>27</v>
      </c>
      <c r="L2289" s="224">
        <v>44395</v>
      </c>
      <c r="M2289" s="177" t="s">
        <v>2455</v>
      </c>
      <c r="N2289" s="177" t="s">
        <v>30</v>
      </c>
      <c r="O2289" s="224"/>
      <c r="P2289" s="177"/>
      <c r="Q2289" s="177"/>
      <c r="R2289" s="177"/>
      <c r="S2289" s="139" t="s">
        <v>17194</v>
      </c>
      <c r="T2289" s="177"/>
      <c r="Z2289" s="130" t="str">
        <f t="shared" si="36"/>
        <v>20(20)蓝家能</v>
      </c>
    </row>
    <row r="2290" spans="1:26">
      <c r="A2290" s="138">
        <v>2288</v>
      </c>
      <c r="B2290" s="138" t="s">
        <v>17199</v>
      </c>
      <c r="C2290" s="177" t="s">
        <v>21</v>
      </c>
      <c r="D2290" s="177" t="s">
        <v>512</v>
      </c>
      <c r="E2290" s="177" t="s">
        <v>17200</v>
      </c>
      <c r="F2290" s="177" t="s">
        <v>24</v>
      </c>
      <c r="G2290" s="177">
        <v>17</v>
      </c>
      <c r="H2290" s="177" t="s">
        <v>19027</v>
      </c>
      <c r="I2290" s="177" t="s">
        <v>17202</v>
      </c>
      <c r="J2290" s="177" t="s">
        <v>17203</v>
      </c>
      <c r="K2290" s="177" t="s">
        <v>27</v>
      </c>
      <c r="L2290" s="224">
        <v>44410</v>
      </c>
      <c r="M2290" s="177" t="s">
        <v>17204</v>
      </c>
      <c r="N2290" s="177" t="s">
        <v>30</v>
      </c>
      <c r="O2290" s="224"/>
      <c r="P2290" s="177"/>
      <c r="Q2290" s="177"/>
      <c r="R2290" s="177"/>
      <c r="S2290" s="139" t="s">
        <v>17199</v>
      </c>
      <c r="T2290" s="177"/>
      <c r="Z2290" s="130" t="str">
        <f t="shared" si="36"/>
        <v>20(20)蒙瑞</v>
      </c>
    </row>
    <row r="2291" spans="1:26">
      <c r="A2291" s="138">
        <v>2289</v>
      </c>
      <c r="B2291" s="138" t="s">
        <v>17205</v>
      </c>
      <c r="C2291" s="177" t="s">
        <v>21</v>
      </c>
      <c r="D2291" s="177" t="s">
        <v>512</v>
      </c>
      <c r="E2291" s="177" t="s">
        <v>17206</v>
      </c>
      <c r="F2291" s="177" t="s">
        <v>24</v>
      </c>
      <c r="G2291" s="177">
        <v>15</v>
      </c>
      <c r="H2291" s="177" t="s">
        <v>17207</v>
      </c>
      <c r="I2291" s="177" t="s">
        <v>17208</v>
      </c>
      <c r="J2291" s="177" t="s">
        <v>17209</v>
      </c>
      <c r="K2291" s="177" t="s">
        <v>27</v>
      </c>
      <c r="L2291" s="224">
        <v>44396</v>
      </c>
      <c r="M2291" s="138" t="s">
        <v>98</v>
      </c>
      <c r="N2291" s="177" t="s">
        <v>30</v>
      </c>
      <c r="O2291" s="224"/>
      <c r="P2291" s="177"/>
      <c r="Q2291" s="177"/>
      <c r="R2291" s="177"/>
      <c r="S2291" s="139" t="s">
        <v>17205</v>
      </c>
      <c r="T2291" s="177"/>
      <c r="Z2291" s="130" t="str">
        <f t="shared" si="36"/>
        <v>20(20)黄国辉</v>
      </c>
    </row>
    <row r="2292" spans="1:26">
      <c r="A2292" s="138">
        <v>2290</v>
      </c>
      <c r="B2292" s="138" t="s">
        <v>17213</v>
      </c>
      <c r="C2292" s="177" t="s">
        <v>21</v>
      </c>
      <c r="D2292" s="177" t="s">
        <v>512</v>
      </c>
      <c r="E2292" s="177" t="s">
        <v>17214</v>
      </c>
      <c r="F2292" s="177" t="s">
        <v>24</v>
      </c>
      <c r="G2292" s="177">
        <v>17</v>
      </c>
      <c r="H2292" s="177" t="s">
        <v>17215</v>
      </c>
      <c r="I2292" s="177" t="s">
        <v>17216</v>
      </c>
      <c r="J2292" s="177" t="s">
        <v>17217</v>
      </c>
      <c r="K2292" s="177" t="s">
        <v>27</v>
      </c>
      <c r="L2292" s="224">
        <v>44403</v>
      </c>
      <c r="M2292" s="177" t="s">
        <v>6052</v>
      </c>
      <c r="N2292" s="177" t="s">
        <v>30</v>
      </c>
      <c r="O2292" s="224"/>
      <c r="P2292" s="177"/>
      <c r="Q2292" s="177"/>
      <c r="R2292" s="177"/>
      <c r="S2292" s="139" t="s">
        <v>17213</v>
      </c>
      <c r="T2292" s="177" t="s">
        <v>17668</v>
      </c>
      <c r="Z2292" s="130" t="str">
        <f t="shared" si="36"/>
        <v>20(20)吴德卫</v>
      </c>
    </row>
    <row r="2293" spans="1:26">
      <c r="A2293" s="138">
        <v>2291</v>
      </c>
      <c r="B2293" s="138" t="s">
        <v>17218</v>
      </c>
      <c r="C2293" s="177" t="s">
        <v>21</v>
      </c>
      <c r="D2293" s="177" t="s">
        <v>512</v>
      </c>
      <c r="E2293" s="177" t="s">
        <v>17219</v>
      </c>
      <c r="F2293" s="177" t="s">
        <v>143</v>
      </c>
      <c r="G2293" s="177">
        <v>17</v>
      </c>
      <c r="H2293" s="177" t="s">
        <v>17220</v>
      </c>
      <c r="I2293" s="177" t="s">
        <v>16847</v>
      </c>
      <c r="J2293" s="177">
        <v>13471802249</v>
      </c>
      <c r="K2293" s="177" t="s">
        <v>27</v>
      </c>
      <c r="L2293" s="224">
        <v>44397</v>
      </c>
      <c r="M2293" s="177" t="s">
        <v>6052</v>
      </c>
      <c r="N2293" s="177" t="s">
        <v>30</v>
      </c>
      <c r="O2293" s="224"/>
      <c r="P2293" s="177"/>
      <c r="Q2293" s="177"/>
      <c r="R2293" s="177"/>
      <c r="S2293" s="139" t="s">
        <v>17218</v>
      </c>
      <c r="T2293" s="177"/>
      <c r="Z2293" s="130" t="str">
        <f t="shared" si="36"/>
        <v>20(20)蓝秋妹</v>
      </c>
    </row>
    <row r="2294" spans="1:26">
      <c r="A2294" s="138">
        <v>2292</v>
      </c>
      <c r="B2294" s="138" t="s">
        <v>17226</v>
      </c>
      <c r="C2294" s="177" t="s">
        <v>21</v>
      </c>
      <c r="D2294" s="177" t="s">
        <v>512</v>
      </c>
      <c r="E2294" s="177" t="s">
        <v>17227</v>
      </c>
      <c r="F2294" s="177" t="s">
        <v>143</v>
      </c>
      <c r="G2294" s="177">
        <v>16</v>
      </c>
      <c r="H2294" s="177" t="s">
        <v>19028</v>
      </c>
      <c r="I2294" s="177" t="s">
        <v>17229</v>
      </c>
      <c r="J2294" s="177" t="s">
        <v>17230</v>
      </c>
      <c r="K2294" s="177" t="s">
        <v>27</v>
      </c>
      <c r="L2294" s="224">
        <v>44397</v>
      </c>
      <c r="M2294" s="177" t="s">
        <v>2455</v>
      </c>
      <c r="N2294" s="177" t="s">
        <v>30</v>
      </c>
      <c r="O2294" s="224"/>
      <c r="P2294" s="177"/>
      <c r="Q2294" s="177"/>
      <c r="R2294" s="177"/>
      <c r="S2294" s="139" t="s">
        <v>17226</v>
      </c>
      <c r="T2294" s="177"/>
      <c r="Z2294" s="130" t="str">
        <f t="shared" si="36"/>
        <v>20(20)韦越</v>
      </c>
    </row>
    <row r="2295" spans="1:26">
      <c r="A2295" s="138">
        <v>2293</v>
      </c>
      <c r="B2295" s="138" t="s">
        <v>17233</v>
      </c>
      <c r="C2295" s="177" t="s">
        <v>21</v>
      </c>
      <c r="D2295" s="177" t="s">
        <v>512</v>
      </c>
      <c r="E2295" s="177" t="s">
        <v>17234</v>
      </c>
      <c r="F2295" s="177" t="s">
        <v>143</v>
      </c>
      <c r="G2295" s="177">
        <v>17</v>
      </c>
      <c r="H2295" s="177" t="s">
        <v>17235</v>
      </c>
      <c r="I2295" s="177" t="s">
        <v>17236</v>
      </c>
      <c r="J2295" s="177">
        <v>13667780172</v>
      </c>
      <c r="K2295" s="177" t="s">
        <v>27</v>
      </c>
      <c r="L2295" s="224">
        <v>44397</v>
      </c>
      <c r="M2295" s="177" t="s">
        <v>1217</v>
      </c>
      <c r="N2295" s="177" t="s">
        <v>30</v>
      </c>
      <c r="O2295" s="224"/>
      <c r="P2295" s="177"/>
      <c r="Q2295" s="177"/>
      <c r="R2295" s="177"/>
      <c r="S2295" s="139" t="s">
        <v>17233</v>
      </c>
      <c r="T2295" s="177"/>
      <c r="Z2295" s="130" t="str">
        <f t="shared" si="36"/>
        <v>20(20)黄月娜</v>
      </c>
    </row>
    <row r="2296" spans="1:26">
      <c r="A2296" s="138">
        <v>2294</v>
      </c>
      <c r="B2296" s="138" t="s">
        <v>17237</v>
      </c>
      <c r="C2296" s="177" t="s">
        <v>21</v>
      </c>
      <c r="D2296" s="177" t="s">
        <v>512</v>
      </c>
      <c r="E2296" s="177" t="s">
        <v>17238</v>
      </c>
      <c r="F2296" s="177" t="s">
        <v>143</v>
      </c>
      <c r="G2296" s="177">
        <v>16</v>
      </c>
      <c r="H2296" s="177" t="s">
        <v>13494</v>
      </c>
      <c r="I2296" s="177" t="s">
        <v>17239</v>
      </c>
      <c r="J2296" s="177" t="s">
        <v>17240</v>
      </c>
      <c r="K2296" s="177" t="s">
        <v>27</v>
      </c>
      <c r="L2296" s="224">
        <v>44396</v>
      </c>
      <c r="M2296" s="177" t="s">
        <v>19029</v>
      </c>
      <c r="N2296" s="177" t="s">
        <v>30</v>
      </c>
      <c r="O2296" s="224"/>
      <c r="P2296" s="177"/>
      <c r="Q2296" s="177"/>
      <c r="R2296" s="177"/>
      <c r="S2296" s="139" t="s">
        <v>17237</v>
      </c>
      <c r="T2296" s="177"/>
      <c r="Z2296" s="130" t="str">
        <f t="shared" si="36"/>
        <v>20(20)覃小来</v>
      </c>
    </row>
    <row r="2297" spans="1:26">
      <c r="A2297" s="138">
        <v>2295</v>
      </c>
      <c r="B2297" s="138" t="s">
        <v>17242</v>
      </c>
      <c r="C2297" s="177" t="s">
        <v>21</v>
      </c>
      <c r="D2297" s="177" t="s">
        <v>512</v>
      </c>
      <c r="E2297" s="177" t="s">
        <v>17243</v>
      </c>
      <c r="F2297" s="177" t="s">
        <v>143</v>
      </c>
      <c r="G2297" s="177">
        <v>16</v>
      </c>
      <c r="H2297" s="177" t="s">
        <v>17244</v>
      </c>
      <c r="I2297" s="177" t="s">
        <v>17245</v>
      </c>
      <c r="J2297" s="177">
        <v>19977618033</v>
      </c>
      <c r="K2297" s="177" t="s">
        <v>27</v>
      </c>
      <c r="L2297" s="224">
        <v>44394</v>
      </c>
      <c r="M2297" s="177" t="s">
        <v>1347</v>
      </c>
      <c r="N2297" s="177" t="s">
        <v>30</v>
      </c>
      <c r="O2297" s="224"/>
      <c r="P2297" s="177"/>
      <c r="Q2297" s="177"/>
      <c r="R2297" s="177"/>
      <c r="S2297" s="139" t="s">
        <v>17242</v>
      </c>
      <c r="T2297" s="177"/>
      <c r="Z2297" s="130" t="str">
        <f t="shared" si="36"/>
        <v>20(20)黄晓嫣</v>
      </c>
    </row>
    <row r="2298" spans="1:26">
      <c r="A2298" s="138">
        <v>2296</v>
      </c>
      <c r="B2298" s="138" t="s">
        <v>17246</v>
      </c>
      <c r="C2298" s="177" t="s">
        <v>21</v>
      </c>
      <c r="D2298" s="177" t="s">
        <v>512</v>
      </c>
      <c r="E2298" s="177" t="s">
        <v>17247</v>
      </c>
      <c r="F2298" s="177" t="s">
        <v>143</v>
      </c>
      <c r="G2298" s="177">
        <v>16</v>
      </c>
      <c r="H2298" s="177" t="s">
        <v>17248</v>
      </c>
      <c r="I2298" s="177" t="s">
        <v>17249</v>
      </c>
      <c r="J2298" s="177" t="s">
        <v>17250</v>
      </c>
      <c r="K2298" s="177" t="s">
        <v>27</v>
      </c>
      <c r="L2298" s="224">
        <v>44394</v>
      </c>
      <c r="M2298" s="177" t="s">
        <v>2455</v>
      </c>
      <c r="N2298" s="177" t="s">
        <v>30</v>
      </c>
      <c r="O2298" s="224"/>
      <c r="P2298" s="177"/>
      <c r="Q2298" s="177"/>
      <c r="R2298" s="177"/>
      <c r="S2298" s="139" t="s">
        <v>17246</v>
      </c>
      <c r="T2298" s="177"/>
      <c r="Z2298" s="130" t="str">
        <f t="shared" si="36"/>
        <v>20(20)韦柳芳</v>
      </c>
    </row>
    <row r="2299" spans="1:26">
      <c r="A2299" s="138">
        <v>2297</v>
      </c>
      <c r="B2299" s="138" t="s">
        <v>17251</v>
      </c>
      <c r="C2299" s="177" t="s">
        <v>21</v>
      </c>
      <c r="D2299" s="177" t="s">
        <v>512</v>
      </c>
      <c r="E2299" s="177" t="s">
        <v>17252</v>
      </c>
      <c r="F2299" s="177" t="s">
        <v>143</v>
      </c>
      <c r="G2299" s="177">
        <v>16</v>
      </c>
      <c r="H2299" s="177" t="s">
        <v>17253</v>
      </c>
      <c r="I2299" s="177" t="s">
        <v>17254</v>
      </c>
      <c r="J2299" s="177" t="s">
        <v>17255</v>
      </c>
      <c r="K2299" s="177" t="s">
        <v>27</v>
      </c>
      <c r="L2299" s="224">
        <v>44396</v>
      </c>
      <c r="M2299" s="177" t="s">
        <v>133</v>
      </c>
      <c r="N2299" s="177" t="s">
        <v>30</v>
      </c>
      <c r="O2299" s="224"/>
      <c r="P2299" s="177"/>
      <c r="Q2299" s="177"/>
      <c r="R2299" s="177"/>
      <c r="S2299" s="139" t="s">
        <v>17251</v>
      </c>
      <c r="T2299" s="177"/>
      <c r="Z2299" s="130" t="str">
        <f t="shared" si="36"/>
        <v>20(20)覃爱</v>
      </c>
    </row>
    <row r="2300" spans="1:26">
      <c r="A2300" s="138">
        <v>2298</v>
      </c>
      <c r="B2300" s="138" t="s">
        <v>17256</v>
      </c>
      <c r="C2300" s="177" t="s">
        <v>21</v>
      </c>
      <c r="D2300" s="177" t="s">
        <v>512</v>
      </c>
      <c r="E2300" s="177" t="s">
        <v>17257</v>
      </c>
      <c r="F2300" s="177" t="s">
        <v>143</v>
      </c>
      <c r="G2300" s="177">
        <v>16</v>
      </c>
      <c r="H2300" s="177" t="s">
        <v>19030</v>
      </c>
      <c r="I2300" s="177" t="s">
        <v>17259</v>
      </c>
      <c r="J2300" s="177" t="s">
        <v>17260</v>
      </c>
      <c r="K2300" s="177" t="s">
        <v>27</v>
      </c>
      <c r="L2300" s="224">
        <v>44396</v>
      </c>
      <c r="M2300" s="177" t="s">
        <v>2455</v>
      </c>
      <c r="N2300" s="177" t="s">
        <v>30</v>
      </c>
      <c r="O2300" s="224"/>
      <c r="P2300" s="177"/>
      <c r="Q2300" s="177"/>
      <c r="R2300" s="177"/>
      <c r="S2300" s="139" t="s">
        <v>17256</v>
      </c>
      <c r="T2300" s="177"/>
      <c r="Z2300" s="130" t="str">
        <f t="shared" si="36"/>
        <v>20(20)覃茜萍</v>
      </c>
    </row>
    <row r="2301" spans="1:26">
      <c r="A2301" s="138">
        <v>2299</v>
      </c>
      <c r="B2301" s="138" t="s">
        <v>17261</v>
      </c>
      <c r="C2301" s="177" t="s">
        <v>21</v>
      </c>
      <c r="D2301" s="177" t="s">
        <v>512</v>
      </c>
      <c r="E2301" s="177" t="s">
        <v>17262</v>
      </c>
      <c r="F2301" s="177" t="s">
        <v>143</v>
      </c>
      <c r="G2301" s="177">
        <v>15</v>
      </c>
      <c r="H2301" s="177" t="s">
        <v>17263</v>
      </c>
      <c r="I2301" s="177" t="s">
        <v>17264</v>
      </c>
      <c r="J2301" s="177" t="s">
        <v>17265</v>
      </c>
      <c r="K2301" s="177" t="s">
        <v>27</v>
      </c>
      <c r="L2301" s="224">
        <v>44406</v>
      </c>
      <c r="M2301" s="177" t="s">
        <v>17266</v>
      </c>
      <c r="N2301" s="138" t="s">
        <v>30</v>
      </c>
      <c r="O2301" s="224"/>
      <c r="P2301" s="177"/>
      <c r="Q2301" s="177"/>
      <c r="R2301" s="177"/>
      <c r="S2301" s="139" t="s">
        <v>17261</v>
      </c>
      <c r="T2301" s="177"/>
      <c r="Z2301" s="130" t="str">
        <f t="shared" si="36"/>
        <v>20(20)黄玉芳</v>
      </c>
    </row>
    <row r="2302" spans="1:26">
      <c r="A2302" s="138">
        <v>2300</v>
      </c>
      <c r="B2302" s="138" t="s">
        <v>17267</v>
      </c>
      <c r="C2302" s="177" t="s">
        <v>21</v>
      </c>
      <c r="D2302" s="177" t="s">
        <v>512</v>
      </c>
      <c r="E2302" s="177" t="s">
        <v>17268</v>
      </c>
      <c r="F2302" s="177" t="s">
        <v>143</v>
      </c>
      <c r="G2302" s="177">
        <v>16</v>
      </c>
      <c r="H2302" s="177" t="s">
        <v>19031</v>
      </c>
      <c r="I2302" s="177" t="s">
        <v>17269</v>
      </c>
      <c r="J2302" s="177">
        <v>18176755117</v>
      </c>
      <c r="K2302" s="177" t="s">
        <v>27</v>
      </c>
      <c r="L2302" s="224">
        <v>44396</v>
      </c>
      <c r="M2302" s="177" t="s">
        <v>2747</v>
      </c>
      <c r="N2302" s="177" t="s">
        <v>27</v>
      </c>
      <c r="O2302" s="224">
        <v>44420</v>
      </c>
      <c r="P2302" s="177" t="s">
        <v>2747</v>
      </c>
      <c r="Q2302" s="177"/>
      <c r="R2302" s="177"/>
      <c r="S2302" s="139" t="s">
        <v>17267</v>
      </c>
      <c r="T2302" s="177"/>
      <c r="Z2302" s="130" t="str">
        <f t="shared" si="36"/>
        <v>20(20)班玉春</v>
      </c>
    </row>
    <row r="2303" spans="1:26">
      <c r="A2303" s="138">
        <v>2301</v>
      </c>
      <c r="B2303" s="138" t="s">
        <v>17270</v>
      </c>
      <c r="C2303" s="177" t="s">
        <v>21</v>
      </c>
      <c r="D2303" s="177" t="s">
        <v>512</v>
      </c>
      <c r="E2303" s="177" t="s">
        <v>17271</v>
      </c>
      <c r="F2303" s="177" t="s">
        <v>143</v>
      </c>
      <c r="G2303" s="177">
        <v>16</v>
      </c>
      <c r="H2303" s="177" t="s">
        <v>19032</v>
      </c>
      <c r="I2303" s="177" t="s">
        <v>17273</v>
      </c>
      <c r="J2303" s="177" t="s">
        <v>17274</v>
      </c>
      <c r="K2303" s="177" t="s">
        <v>27</v>
      </c>
      <c r="L2303" s="224">
        <v>44395</v>
      </c>
      <c r="M2303" s="177" t="s">
        <v>2455</v>
      </c>
      <c r="N2303" s="177" t="s">
        <v>30</v>
      </c>
      <c r="O2303" s="224"/>
      <c r="P2303" s="177"/>
      <c r="Q2303" s="177"/>
      <c r="R2303" s="177"/>
      <c r="S2303" s="139" t="s">
        <v>17270</v>
      </c>
      <c r="T2303" s="177"/>
      <c r="Z2303" s="130" t="str">
        <f t="shared" si="36"/>
        <v>20(20)韦依婷</v>
      </c>
    </row>
    <row r="2304" spans="1:26">
      <c r="A2304" s="138">
        <v>2302</v>
      </c>
      <c r="B2304" s="138" t="s">
        <v>17275</v>
      </c>
      <c r="C2304" s="177" t="s">
        <v>21</v>
      </c>
      <c r="D2304" s="177" t="s">
        <v>512</v>
      </c>
      <c r="E2304" s="177" t="s">
        <v>17276</v>
      </c>
      <c r="F2304" s="177" t="s">
        <v>143</v>
      </c>
      <c r="G2304" s="177">
        <v>16</v>
      </c>
      <c r="H2304" s="177" t="s">
        <v>17277</v>
      </c>
      <c r="I2304" s="177" t="s">
        <v>17278</v>
      </c>
      <c r="J2304" s="177" t="s">
        <v>17279</v>
      </c>
      <c r="K2304" s="177" t="s">
        <v>27</v>
      </c>
      <c r="L2304" s="224">
        <v>44395</v>
      </c>
      <c r="M2304" s="177" t="s">
        <v>2455</v>
      </c>
      <c r="N2304" s="177" t="s">
        <v>30</v>
      </c>
      <c r="O2304" s="224"/>
      <c r="P2304" s="177"/>
      <c r="Q2304" s="177"/>
      <c r="R2304" s="177"/>
      <c r="S2304" s="139" t="s">
        <v>17275</v>
      </c>
      <c r="T2304" s="177"/>
      <c r="Z2304" s="130" t="str">
        <f t="shared" si="36"/>
        <v>20(20)蒙秋妹</v>
      </c>
    </row>
    <row r="2305" spans="1:26">
      <c r="A2305" s="138">
        <v>2303</v>
      </c>
      <c r="B2305" s="138" t="s">
        <v>17280</v>
      </c>
      <c r="C2305" s="177" t="s">
        <v>21</v>
      </c>
      <c r="D2305" s="177" t="s">
        <v>512</v>
      </c>
      <c r="E2305" s="177" t="s">
        <v>17281</v>
      </c>
      <c r="F2305" s="177" t="s">
        <v>143</v>
      </c>
      <c r="G2305" s="177">
        <v>17</v>
      </c>
      <c r="H2305" s="177" t="s">
        <v>19033</v>
      </c>
      <c r="I2305" s="177" t="s">
        <v>17283</v>
      </c>
      <c r="J2305" s="177" t="s">
        <v>17284</v>
      </c>
      <c r="K2305" s="177" t="s">
        <v>27</v>
      </c>
      <c r="L2305" s="224">
        <v>44396</v>
      </c>
      <c r="M2305" s="177" t="s">
        <v>139</v>
      </c>
      <c r="N2305" s="177" t="s">
        <v>30</v>
      </c>
      <c r="O2305" s="224"/>
      <c r="P2305" s="177"/>
      <c r="Q2305" s="177"/>
      <c r="R2305" s="177"/>
      <c r="S2305" s="139" t="s">
        <v>17280</v>
      </c>
      <c r="T2305" s="177"/>
      <c r="Z2305" s="130" t="str">
        <f t="shared" si="36"/>
        <v>20(20)覃赢赢</v>
      </c>
    </row>
    <row r="2306" spans="1:26">
      <c r="A2306" s="138">
        <v>2304</v>
      </c>
      <c r="B2306" s="138" t="s">
        <v>17294</v>
      </c>
      <c r="C2306" s="177" t="s">
        <v>21</v>
      </c>
      <c r="D2306" s="177" t="s">
        <v>512</v>
      </c>
      <c r="E2306" s="177" t="s">
        <v>17295</v>
      </c>
      <c r="F2306" s="177" t="s">
        <v>143</v>
      </c>
      <c r="G2306" s="177">
        <v>16</v>
      </c>
      <c r="H2306" s="177" t="s">
        <v>19034</v>
      </c>
      <c r="I2306" s="177" t="s">
        <v>17297</v>
      </c>
      <c r="J2306" s="177">
        <v>18877841288</v>
      </c>
      <c r="K2306" s="177" t="s">
        <v>27</v>
      </c>
      <c r="L2306" s="224">
        <v>44395</v>
      </c>
      <c r="M2306" s="177" t="s">
        <v>2455</v>
      </c>
      <c r="N2306" s="138" t="s">
        <v>30</v>
      </c>
      <c r="O2306" s="224"/>
      <c r="P2306" s="177"/>
      <c r="Q2306" s="177"/>
      <c r="R2306" s="177"/>
      <c r="S2306" s="139" t="s">
        <v>17294</v>
      </c>
      <c r="T2306" s="177"/>
      <c r="Z2306" s="130" t="str">
        <f t="shared" si="36"/>
        <v>20(20)韦金妮</v>
      </c>
    </row>
    <row r="2307" spans="1:26">
      <c r="A2307" s="138">
        <v>2305</v>
      </c>
      <c r="B2307" s="138" t="s">
        <v>17298</v>
      </c>
      <c r="C2307" s="177" t="s">
        <v>21</v>
      </c>
      <c r="D2307" s="177" t="s">
        <v>512</v>
      </c>
      <c r="E2307" s="177" t="s">
        <v>17299</v>
      </c>
      <c r="F2307" s="177" t="s">
        <v>143</v>
      </c>
      <c r="G2307" s="177">
        <v>17</v>
      </c>
      <c r="H2307" s="177" t="s">
        <v>19035</v>
      </c>
      <c r="I2307" s="177" t="s">
        <v>17301</v>
      </c>
      <c r="J2307" s="177" t="s">
        <v>17302</v>
      </c>
      <c r="K2307" s="177" t="s">
        <v>27</v>
      </c>
      <c r="L2307" s="224">
        <v>44397</v>
      </c>
      <c r="M2307" s="177" t="s">
        <v>2455</v>
      </c>
      <c r="N2307" s="138" t="s">
        <v>30</v>
      </c>
      <c r="O2307" s="224"/>
      <c r="P2307" s="177"/>
      <c r="Q2307" s="177"/>
      <c r="R2307" s="177"/>
      <c r="S2307" s="139" t="s">
        <v>17298</v>
      </c>
      <c r="T2307" s="177"/>
      <c r="Z2307" s="130" t="str">
        <f t="shared" si="36"/>
        <v>20(20)韦江露</v>
      </c>
    </row>
    <row r="2308" spans="1:26">
      <c r="A2308" s="138">
        <v>2306</v>
      </c>
      <c r="B2308" s="138" t="s">
        <v>17303</v>
      </c>
      <c r="C2308" s="177" t="s">
        <v>21</v>
      </c>
      <c r="D2308" s="177" t="s">
        <v>512</v>
      </c>
      <c r="E2308" s="177" t="s">
        <v>4565</v>
      </c>
      <c r="F2308" s="177" t="s">
        <v>143</v>
      </c>
      <c r="G2308" s="177">
        <v>16</v>
      </c>
      <c r="H2308" s="177" t="s">
        <v>19036</v>
      </c>
      <c r="I2308" s="177" t="s">
        <v>17305</v>
      </c>
      <c r="J2308" s="177">
        <v>19925874977</v>
      </c>
      <c r="K2308" s="177" t="s">
        <v>27</v>
      </c>
      <c r="L2308" s="224">
        <v>44399</v>
      </c>
      <c r="M2308" s="177" t="s">
        <v>2455</v>
      </c>
      <c r="N2308" s="138" t="s">
        <v>30</v>
      </c>
      <c r="O2308" s="224"/>
      <c r="P2308" s="177"/>
      <c r="Q2308" s="177"/>
      <c r="R2308" s="177"/>
      <c r="S2308" s="139" t="s">
        <v>17303</v>
      </c>
      <c r="T2308" s="177"/>
      <c r="Z2308" s="130" t="str">
        <f t="shared" si="36"/>
        <v>20(20)韦春莹</v>
      </c>
    </row>
    <row r="2309" spans="1:26">
      <c r="A2309" s="138">
        <v>2307</v>
      </c>
      <c r="B2309" s="138" t="s">
        <v>17221</v>
      </c>
      <c r="C2309" s="177" t="s">
        <v>21</v>
      </c>
      <c r="D2309" s="177" t="s">
        <v>512</v>
      </c>
      <c r="E2309" s="177" t="s">
        <v>17222</v>
      </c>
      <c r="F2309" s="177" t="s">
        <v>143</v>
      </c>
      <c r="G2309" s="177">
        <v>16</v>
      </c>
      <c r="H2309" s="177" t="s">
        <v>19037</v>
      </c>
      <c r="I2309" s="177" t="s">
        <v>17223</v>
      </c>
      <c r="J2309" s="177">
        <v>19907881346</v>
      </c>
      <c r="K2309" s="177" t="s">
        <v>27</v>
      </c>
      <c r="L2309" s="224">
        <v>44396</v>
      </c>
      <c r="M2309" s="177" t="s">
        <v>17225</v>
      </c>
      <c r="N2309" s="177" t="s">
        <v>30</v>
      </c>
      <c r="O2309" s="224"/>
      <c r="P2309" s="177"/>
      <c r="Q2309" s="177"/>
      <c r="R2309" s="177"/>
      <c r="S2309" s="139" t="s">
        <v>17221</v>
      </c>
      <c r="T2309" s="177"/>
      <c r="Z2309" s="130" t="str">
        <f t="shared" si="36"/>
        <v>20(20)蓝茂</v>
      </c>
    </row>
    <row r="2310" spans="1:26">
      <c r="A2310" s="138">
        <v>2308</v>
      </c>
      <c r="B2310" s="138" t="s">
        <v>17267</v>
      </c>
      <c r="C2310" s="177" t="s">
        <v>21</v>
      </c>
      <c r="D2310" s="177" t="s">
        <v>512</v>
      </c>
      <c r="E2310" s="177" t="s">
        <v>17268</v>
      </c>
      <c r="F2310" s="177" t="s">
        <v>143</v>
      </c>
      <c r="G2310" s="177">
        <v>16</v>
      </c>
      <c r="H2310" s="177" t="s">
        <v>19031</v>
      </c>
      <c r="I2310" s="177" t="s">
        <v>17269</v>
      </c>
      <c r="J2310" s="177">
        <v>18176755117</v>
      </c>
      <c r="K2310" s="177" t="s">
        <v>27</v>
      </c>
      <c r="L2310" s="224">
        <v>44396</v>
      </c>
      <c r="M2310" s="177" t="s">
        <v>2747</v>
      </c>
      <c r="N2310" s="177" t="s">
        <v>27</v>
      </c>
      <c r="O2310" s="224">
        <v>44420</v>
      </c>
      <c r="P2310" s="177" t="s">
        <v>2747</v>
      </c>
      <c r="Q2310" s="177"/>
      <c r="R2310" s="177"/>
      <c r="S2310" s="139" t="s">
        <v>17267</v>
      </c>
      <c r="T2310" s="177"/>
      <c r="Z2310" s="130" t="str">
        <f t="shared" si="36"/>
        <v>20(20)班玉春</v>
      </c>
    </row>
    <row r="2311" spans="1:26">
      <c r="A2311" s="138">
        <v>2309</v>
      </c>
      <c r="B2311" s="138" t="s">
        <v>17010</v>
      </c>
      <c r="C2311" s="177" t="s">
        <v>21</v>
      </c>
      <c r="D2311" s="177" t="s">
        <v>512</v>
      </c>
      <c r="E2311" s="177" t="s">
        <v>17011</v>
      </c>
      <c r="F2311" s="177" t="s">
        <v>24</v>
      </c>
      <c r="G2311" s="177">
        <v>17</v>
      </c>
      <c r="H2311" s="177" t="s">
        <v>17012</v>
      </c>
      <c r="I2311" s="177" t="s">
        <v>19038</v>
      </c>
      <c r="J2311" s="295" t="s">
        <v>19039</v>
      </c>
      <c r="K2311" s="177" t="s">
        <v>27</v>
      </c>
      <c r="L2311" s="224">
        <v>44032</v>
      </c>
      <c r="M2311" s="177" t="s">
        <v>2455</v>
      </c>
      <c r="N2311" s="138" t="s">
        <v>30</v>
      </c>
      <c r="O2311" s="224"/>
      <c r="P2311" s="177"/>
      <c r="Q2311" s="177"/>
      <c r="R2311" s="177"/>
      <c r="S2311" s="139" t="s">
        <v>17010</v>
      </c>
      <c r="T2311" s="177"/>
      <c r="Z2311" s="130" t="str">
        <f t="shared" ref="Z2311:Z2374" si="37">D2311:D6892&amp;E2311:E6892</f>
        <v>20(20)覃敏智</v>
      </c>
    </row>
    <row r="2312" spans="1:26">
      <c r="A2312" s="138">
        <v>2310</v>
      </c>
      <c r="B2312" s="138" t="s">
        <v>17306</v>
      </c>
      <c r="C2312" s="177" t="s">
        <v>21</v>
      </c>
      <c r="D2312" s="177" t="s">
        <v>517</v>
      </c>
      <c r="E2312" s="177" t="s">
        <v>17307</v>
      </c>
      <c r="F2312" s="177" t="s">
        <v>143</v>
      </c>
      <c r="G2312" s="177">
        <v>16</v>
      </c>
      <c r="H2312" s="177" t="s">
        <v>1724</v>
      </c>
      <c r="I2312" s="177" t="s">
        <v>17308</v>
      </c>
      <c r="J2312" s="177">
        <v>18176137204</v>
      </c>
      <c r="K2312" s="177" t="s">
        <v>27</v>
      </c>
      <c r="L2312" s="224">
        <v>44396</v>
      </c>
      <c r="M2312" s="177" t="s">
        <v>8740</v>
      </c>
      <c r="N2312" s="177" t="s">
        <v>27</v>
      </c>
      <c r="O2312" s="224"/>
      <c r="P2312" s="177"/>
      <c r="Q2312" s="177"/>
      <c r="R2312" s="177"/>
      <c r="S2312" s="139" t="s">
        <v>17306</v>
      </c>
      <c r="T2312" s="177"/>
      <c r="Z2312" s="130" t="str">
        <f t="shared" si="37"/>
        <v>20(21)蒙凤荣</v>
      </c>
    </row>
    <row r="2313" spans="1:26">
      <c r="A2313" s="138">
        <v>2311</v>
      </c>
      <c r="B2313" s="138" t="s">
        <v>17309</v>
      </c>
      <c r="C2313" s="177" t="s">
        <v>21</v>
      </c>
      <c r="D2313" s="177" t="s">
        <v>517</v>
      </c>
      <c r="E2313" s="177" t="s">
        <v>17310</v>
      </c>
      <c r="F2313" s="177" t="s">
        <v>24</v>
      </c>
      <c r="G2313" s="177">
        <v>17</v>
      </c>
      <c r="H2313" s="177" t="s">
        <v>17311</v>
      </c>
      <c r="I2313" s="177" t="s">
        <v>17312</v>
      </c>
      <c r="J2313" s="177" t="s">
        <v>17313</v>
      </c>
      <c r="K2313" s="177" t="s">
        <v>27</v>
      </c>
      <c r="L2313" s="224">
        <v>44379</v>
      </c>
      <c r="M2313" s="177" t="s">
        <v>28</v>
      </c>
      <c r="N2313" s="177"/>
      <c r="O2313" s="224"/>
      <c r="P2313" s="177"/>
      <c r="Q2313" s="177"/>
      <c r="R2313" s="177"/>
      <c r="S2313" s="139" t="s">
        <v>17309</v>
      </c>
      <c r="T2313" s="177"/>
      <c r="Z2313" s="130" t="str">
        <f t="shared" si="37"/>
        <v>20(21)韦金河</v>
      </c>
    </row>
    <row r="2314" spans="1:26">
      <c r="A2314" s="138">
        <v>2312</v>
      </c>
      <c r="B2314" s="138" t="s">
        <v>17323</v>
      </c>
      <c r="C2314" s="177" t="s">
        <v>21</v>
      </c>
      <c r="D2314" s="177" t="s">
        <v>517</v>
      </c>
      <c r="E2314" s="177" t="s">
        <v>17324</v>
      </c>
      <c r="F2314" s="177" t="s">
        <v>24</v>
      </c>
      <c r="G2314" s="177">
        <v>17</v>
      </c>
      <c r="H2314" s="177" t="s">
        <v>6979</v>
      </c>
      <c r="I2314" s="177" t="s">
        <v>17325</v>
      </c>
      <c r="J2314" s="177">
        <v>17396795595</v>
      </c>
      <c r="K2314" s="177" t="s">
        <v>27</v>
      </c>
      <c r="L2314" s="224">
        <v>44395</v>
      </c>
      <c r="M2314" s="177" t="s">
        <v>1352</v>
      </c>
      <c r="N2314" s="177"/>
      <c r="O2314" s="224"/>
      <c r="P2314" s="177"/>
      <c r="Q2314" s="177"/>
      <c r="R2314" s="177"/>
      <c r="S2314" s="139" t="s">
        <v>17323</v>
      </c>
      <c r="T2314" s="177"/>
      <c r="Z2314" s="130" t="str">
        <f t="shared" si="37"/>
        <v>20(21)蓝天淇</v>
      </c>
    </row>
    <row r="2315" spans="1:26">
      <c r="A2315" s="138">
        <v>2313</v>
      </c>
      <c r="B2315" s="138" t="s">
        <v>17330</v>
      </c>
      <c r="C2315" s="177" t="s">
        <v>21</v>
      </c>
      <c r="D2315" s="177" t="s">
        <v>517</v>
      </c>
      <c r="E2315" s="177" t="s">
        <v>17331</v>
      </c>
      <c r="F2315" s="177" t="s">
        <v>143</v>
      </c>
      <c r="G2315" s="177">
        <v>17</v>
      </c>
      <c r="H2315" s="177" t="s">
        <v>19040</v>
      </c>
      <c r="I2315" s="177" t="s">
        <v>17332</v>
      </c>
      <c r="J2315" s="177" t="s">
        <v>17333</v>
      </c>
      <c r="K2315" s="177" t="s">
        <v>27</v>
      </c>
      <c r="L2315" s="224">
        <v>44395</v>
      </c>
      <c r="M2315" s="177" t="s">
        <v>98</v>
      </c>
      <c r="N2315" s="177"/>
      <c r="O2315" s="224"/>
      <c r="P2315" s="177"/>
      <c r="Q2315" s="177"/>
      <c r="R2315" s="177"/>
      <c r="S2315" s="139" t="s">
        <v>17330</v>
      </c>
      <c r="T2315" s="177"/>
      <c r="Z2315" s="130" t="str">
        <f t="shared" si="37"/>
        <v>20(21)谭小胡</v>
      </c>
    </row>
    <row r="2316" spans="1:26">
      <c r="A2316" s="138">
        <v>2314</v>
      </c>
      <c r="B2316" s="138" t="s">
        <v>17338</v>
      </c>
      <c r="C2316" s="177" t="s">
        <v>21</v>
      </c>
      <c r="D2316" s="177" t="s">
        <v>517</v>
      </c>
      <c r="E2316" s="177" t="s">
        <v>17339</v>
      </c>
      <c r="F2316" s="177" t="s">
        <v>24</v>
      </c>
      <c r="G2316" s="177">
        <v>14</v>
      </c>
      <c r="H2316" s="177" t="s">
        <v>19041</v>
      </c>
      <c r="I2316" s="177" t="s">
        <v>17341</v>
      </c>
      <c r="J2316" s="177" t="s">
        <v>17342</v>
      </c>
      <c r="K2316" s="177" t="s">
        <v>27</v>
      </c>
      <c r="L2316" s="224">
        <v>44395</v>
      </c>
      <c r="M2316" s="177" t="s">
        <v>28</v>
      </c>
      <c r="N2316" s="177"/>
      <c r="O2316" s="224"/>
      <c r="P2316" s="177"/>
      <c r="Q2316" s="177"/>
      <c r="R2316" s="177"/>
      <c r="S2316" s="139" t="s">
        <v>17338</v>
      </c>
      <c r="T2316" s="177"/>
      <c r="Z2316" s="130" t="str">
        <f t="shared" si="37"/>
        <v>20(21)黄灿源</v>
      </c>
    </row>
    <row r="2317" spans="1:26">
      <c r="A2317" s="138">
        <v>2315</v>
      </c>
      <c r="B2317" s="138" t="s">
        <v>17344</v>
      </c>
      <c r="C2317" s="177" t="s">
        <v>21</v>
      </c>
      <c r="D2317" s="177" t="s">
        <v>517</v>
      </c>
      <c r="E2317" s="177" t="s">
        <v>17345</v>
      </c>
      <c r="F2317" s="177" t="s">
        <v>143</v>
      </c>
      <c r="G2317" s="177">
        <v>16</v>
      </c>
      <c r="H2317" s="177" t="s">
        <v>17346</v>
      </c>
      <c r="I2317" s="177" t="s">
        <v>17347</v>
      </c>
      <c r="J2317" s="177">
        <v>18249919813</v>
      </c>
      <c r="K2317" s="177" t="s">
        <v>27</v>
      </c>
      <c r="L2317" s="224">
        <v>44403</v>
      </c>
      <c r="M2317" s="177" t="s">
        <v>3326</v>
      </c>
      <c r="N2317" s="177" t="s">
        <v>27</v>
      </c>
      <c r="O2317" s="224"/>
      <c r="P2317" s="177"/>
      <c r="Q2317" s="177"/>
      <c r="R2317" s="177"/>
      <c r="S2317" s="139" t="s">
        <v>17344</v>
      </c>
      <c r="T2317" s="177"/>
      <c r="Z2317" s="130" t="str">
        <f t="shared" si="37"/>
        <v>20(21)蓝春丽</v>
      </c>
    </row>
    <row r="2318" spans="1:26">
      <c r="A2318" s="138">
        <v>2316</v>
      </c>
      <c r="B2318" s="138" t="s">
        <v>17348</v>
      </c>
      <c r="C2318" s="177" t="s">
        <v>21</v>
      </c>
      <c r="D2318" s="177" t="s">
        <v>517</v>
      </c>
      <c r="E2318" s="177" t="s">
        <v>17349</v>
      </c>
      <c r="F2318" s="177" t="s">
        <v>24</v>
      </c>
      <c r="G2318" s="177">
        <v>16</v>
      </c>
      <c r="H2318" s="177" t="s">
        <v>17350</v>
      </c>
      <c r="I2318" s="177" t="s">
        <v>17351</v>
      </c>
      <c r="J2318" s="177" t="s">
        <v>17352</v>
      </c>
      <c r="K2318" s="177" t="s">
        <v>27</v>
      </c>
      <c r="L2318" s="224">
        <v>44395</v>
      </c>
      <c r="M2318" s="177" t="s">
        <v>28</v>
      </c>
      <c r="N2318" s="177"/>
      <c r="O2318" s="224"/>
      <c r="P2318" s="177"/>
      <c r="Q2318" s="177"/>
      <c r="R2318" s="177"/>
      <c r="S2318" s="139" t="s">
        <v>17348</v>
      </c>
      <c r="T2318" s="177"/>
      <c r="Z2318" s="130" t="str">
        <f t="shared" si="37"/>
        <v>20(21)卢恒康</v>
      </c>
    </row>
    <row r="2319" spans="1:26">
      <c r="A2319" s="138">
        <v>2317</v>
      </c>
      <c r="B2319" s="138" t="s">
        <v>17353</v>
      </c>
      <c r="C2319" s="177" t="s">
        <v>21</v>
      </c>
      <c r="D2319" s="177" t="s">
        <v>517</v>
      </c>
      <c r="E2319" s="177" t="s">
        <v>17354</v>
      </c>
      <c r="F2319" s="177" t="s">
        <v>24</v>
      </c>
      <c r="G2319" s="177">
        <v>17</v>
      </c>
      <c r="H2319" s="177" t="s">
        <v>17355</v>
      </c>
      <c r="I2319" s="177" t="s">
        <v>17356</v>
      </c>
      <c r="J2319" s="177" t="s">
        <v>17357</v>
      </c>
      <c r="K2319" s="177" t="s">
        <v>27</v>
      </c>
      <c r="L2319" s="224">
        <v>44396</v>
      </c>
      <c r="M2319" s="177" t="s">
        <v>133</v>
      </c>
      <c r="N2319" s="177"/>
      <c r="O2319" s="224"/>
      <c r="P2319" s="177"/>
      <c r="Q2319" s="177"/>
      <c r="R2319" s="177"/>
      <c r="S2319" s="139" t="s">
        <v>17353</v>
      </c>
      <c r="T2319" s="177"/>
      <c r="Z2319" s="130" t="str">
        <f t="shared" si="37"/>
        <v>20(21)罗晓陈</v>
      </c>
    </row>
    <row r="2320" spans="1:26">
      <c r="A2320" s="138">
        <v>2318</v>
      </c>
      <c r="B2320" s="138" t="s">
        <v>17362</v>
      </c>
      <c r="C2320" s="177" t="s">
        <v>21</v>
      </c>
      <c r="D2320" s="177" t="s">
        <v>517</v>
      </c>
      <c r="E2320" s="177" t="s">
        <v>17363</v>
      </c>
      <c r="F2320" s="177" t="s">
        <v>143</v>
      </c>
      <c r="G2320" s="177">
        <v>17</v>
      </c>
      <c r="H2320" s="177" t="s">
        <v>19042</v>
      </c>
      <c r="I2320" s="177" t="s">
        <v>17365</v>
      </c>
      <c r="J2320" s="177" t="s">
        <v>17366</v>
      </c>
      <c r="K2320" s="177" t="s">
        <v>27</v>
      </c>
      <c r="L2320" s="224">
        <v>44396</v>
      </c>
      <c r="M2320" s="177" t="s">
        <v>185</v>
      </c>
      <c r="N2320" s="177"/>
      <c r="O2320" s="224"/>
      <c r="P2320" s="177"/>
      <c r="Q2320" s="177"/>
      <c r="R2320" s="177"/>
      <c r="S2320" s="139" t="s">
        <v>17362</v>
      </c>
      <c r="T2320" s="177"/>
      <c r="Z2320" s="130" t="str">
        <f t="shared" si="37"/>
        <v>20(21)覃春早</v>
      </c>
    </row>
    <row r="2321" spans="1:26">
      <c r="A2321" s="138">
        <v>2319</v>
      </c>
      <c r="B2321" s="138" t="s">
        <v>17367</v>
      </c>
      <c r="C2321" s="177" t="s">
        <v>21</v>
      </c>
      <c r="D2321" s="177" t="s">
        <v>517</v>
      </c>
      <c r="E2321" s="177" t="s">
        <v>17368</v>
      </c>
      <c r="F2321" s="177" t="s">
        <v>24</v>
      </c>
      <c r="G2321" s="177">
        <v>16</v>
      </c>
      <c r="H2321" s="177" t="s">
        <v>17369</v>
      </c>
      <c r="I2321" s="177" t="s">
        <v>17370</v>
      </c>
      <c r="J2321" s="177" t="s">
        <v>17371</v>
      </c>
      <c r="K2321" s="177" t="s">
        <v>27</v>
      </c>
      <c r="L2321" s="224">
        <v>44396</v>
      </c>
      <c r="M2321" s="177" t="s">
        <v>68</v>
      </c>
      <c r="N2321" s="177" t="s">
        <v>27</v>
      </c>
      <c r="O2321" s="224"/>
      <c r="P2321" s="177"/>
      <c r="Q2321" s="177"/>
      <c r="R2321" s="177"/>
      <c r="S2321" s="139" t="s">
        <v>17367</v>
      </c>
      <c r="T2321" s="177"/>
      <c r="Z2321" s="130" t="str">
        <f t="shared" si="37"/>
        <v>20(21)覃文杰</v>
      </c>
    </row>
    <row r="2322" spans="1:26">
      <c r="A2322" s="138">
        <v>2320</v>
      </c>
      <c r="B2322" s="138" t="s">
        <v>17372</v>
      </c>
      <c r="C2322" s="177" t="s">
        <v>21</v>
      </c>
      <c r="D2322" s="177" t="s">
        <v>517</v>
      </c>
      <c r="E2322" s="177" t="s">
        <v>17373</v>
      </c>
      <c r="F2322" s="177" t="s">
        <v>24</v>
      </c>
      <c r="G2322" s="177">
        <v>17</v>
      </c>
      <c r="H2322" s="177" t="s">
        <v>19043</v>
      </c>
      <c r="I2322" s="177" t="s">
        <v>17374</v>
      </c>
      <c r="J2322" s="177" t="s">
        <v>17375</v>
      </c>
      <c r="K2322" s="177" t="s">
        <v>27</v>
      </c>
      <c r="L2322" s="224">
        <v>44394</v>
      </c>
      <c r="M2322" s="177" t="s">
        <v>28</v>
      </c>
      <c r="N2322" s="177"/>
      <c r="O2322" s="224"/>
      <c r="P2322" s="177"/>
      <c r="Q2322" s="177"/>
      <c r="R2322" s="177"/>
      <c r="S2322" s="139" t="s">
        <v>17372</v>
      </c>
      <c r="T2322" s="177"/>
      <c r="Z2322" s="130" t="str">
        <f t="shared" si="37"/>
        <v>20(21)覃宇农</v>
      </c>
    </row>
    <row r="2323" spans="1:26">
      <c r="A2323" s="138">
        <v>2321</v>
      </c>
      <c r="B2323" s="138" t="s">
        <v>17381</v>
      </c>
      <c r="C2323" s="177" t="s">
        <v>21</v>
      </c>
      <c r="D2323" s="177" t="s">
        <v>517</v>
      </c>
      <c r="E2323" s="177" t="s">
        <v>17382</v>
      </c>
      <c r="F2323" s="177" t="s">
        <v>143</v>
      </c>
      <c r="G2323" s="177">
        <v>16</v>
      </c>
      <c r="H2323" s="177" t="s">
        <v>17383</v>
      </c>
      <c r="I2323" s="177" t="s">
        <v>17384</v>
      </c>
      <c r="J2323" s="177" t="s">
        <v>17385</v>
      </c>
      <c r="K2323" s="177" t="s">
        <v>27</v>
      </c>
      <c r="L2323" s="224">
        <v>44396</v>
      </c>
      <c r="M2323" s="177" t="s">
        <v>133</v>
      </c>
      <c r="N2323" s="177"/>
      <c r="O2323" s="224"/>
      <c r="P2323" s="177"/>
      <c r="Q2323" s="177"/>
      <c r="R2323" s="177"/>
      <c r="S2323" s="139" t="s">
        <v>17381</v>
      </c>
      <c r="T2323" s="177"/>
      <c r="Z2323" s="130" t="str">
        <f t="shared" si="37"/>
        <v>20(21)韦凤彬</v>
      </c>
    </row>
    <row r="2324" spans="1:26">
      <c r="A2324" s="138">
        <v>2322</v>
      </c>
      <c r="B2324" s="138" t="s">
        <v>17386</v>
      </c>
      <c r="C2324" s="177" t="s">
        <v>21</v>
      </c>
      <c r="D2324" s="177" t="s">
        <v>517</v>
      </c>
      <c r="E2324" s="177" t="s">
        <v>17387</v>
      </c>
      <c r="F2324" s="177" t="s">
        <v>24</v>
      </c>
      <c r="G2324" s="177">
        <v>16</v>
      </c>
      <c r="H2324" s="177" t="s">
        <v>19044</v>
      </c>
      <c r="I2324" s="177" t="s">
        <v>17389</v>
      </c>
      <c r="J2324" s="177">
        <v>19977846910</v>
      </c>
      <c r="K2324" s="177" t="s">
        <v>27</v>
      </c>
      <c r="L2324" s="224">
        <v>44396</v>
      </c>
      <c r="M2324" s="177" t="s">
        <v>98</v>
      </c>
      <c r="N2324" s="177"/>
      <c r="O2324" s="224"/>
      <c r="P2324" s="177"/>
      <c r="Q2324" s="177"/>
      <c r="R2324" s="177"/>
      <c r="S2324" s="139" t="s">
        <v>17386</v>
      </c>
      <c r="T2324" s="177"/>
      <c r="Z2324" s="130" t="str">
        <f t="shared" si="37"/>
        <v>20(21)韦甘瑶</v>
      </c>
    </row>
    <row r="2325" spans="1:26">
      <c r="A2325" s="138">
        <v>2323</v>
      </c>
      <c r="B2325" s="138" t="s">
        <v>17390</v>
      </c>
      <c r="C2325" s="177" t="s">
        <v>21</v>
      </c>
      <c r="D2325" s="177" t="s">
        <v>517</v>
      </c>
      <c r="E2325" s="177" t="s">
        <v>17391</v>
      </c>
      <c r="F2325" s="177" t="s">
        <v>24</v>
      </c>
      <c r="G2325" s="177">
        <v>15</v>
      </c>
      <c r="H2325" s="177" t="s">
        <v>17392</v>
      </c>
      <c r="I2325" s="177" t="s">
        <v>17393</v>
      </c>
      <c r="J2325" s="177">
        <v>15017326337</v>
      </c>
      <c r="K2325" s="177" t="s">
        <v>27</v>
      </c>
      <c r="L2325" s="224">
        <v>44404</v>
      </c>
      <c r="M2325" s="177" t="s">
        <v>28</v>
      </c>
      <c r="N2325" s="177"/>
      <c r="O2325" s="224"/>
      <c r="P2325" s="177"/>
      <c r="Q2325" s="177"/>
      <c r="R2325" s="177"/>
      <c r="S2325" s="139" t="s">
        <v>17390</v>
      </c>
      <c r="T2325" s="177"/>
      <c r="Z2325" s="130" t="str">
        <f t="shared" si="37"/>
        <v>20(21)韦海近</v>
      </c>
    </row>
    <row r="2326" spans="1:26">
      <c r="A2326" s="138">
        <v>2324</v>
      </c>
      <c r="B2326" s="138" t="s">
        <v>17394</v>
      </c>
      <c r="C2326" s="177" t="s">
        <v>21</v>
      </c>
      <c r="D2326" s="177" t="s">
        <v>517</v>
      </c>
      <c r="E2326" s="177" t="s">
        <v>17395</v>
      </c>
      <c r="F2326" s="177" t="s">
        <v>24</v>
      </c>
      <c r="G2326" s="177">
        <v>14</v>
      </c>
      <c r="H2326" s="177" t="s">
        <v>17400</v>
      </c>
      <c r="I2326" s="177" t="s">
        <v>17397</v>
      </c>
      <c r="J2326" s="177" t="s">
        <v>17398</v>
      </c>
      <c r="K2326" s="177" t="s">
        <v>27</v>
      </c>
      <c r="L2326" s="224">
        <v>44399</v>
      </c>
      <c r="M2326" s="177" t="s">
        <v>17399</v>
      </c>
      <c r="N2326" s="177"/>
      <c r="O2326" s="224"/>
      <c r="P2326" s="177"/>
      <c r="Q2326" s="177"/>
      <c r="R2326" s="177"/>
      <c r="S2326" s="139" t="s">
        <v>17394</v>
      </c>
      <c r="T2326" s="177"/>
      <c r="Z2326" s="130" t="str">
        <f t="shared" si="37"/>
        <v>20(21)韦仕宽</v>
      </c>
    </row>
    <row r="2327" spans="1:26">
      <c r="A2327" s="138">
        <v>2325</v>
      </c>
      <c r="B2327" s="138" t="s">
        <v>17401</v>
      </c>
      <c r="C2327" s="177" t="s">
        <v>21</v>
      </c>
      <c r="D2327" s="177" t="s">
        <v>517</v>
      </c>
      <c r="E2327" s="177" t="s">
        <v>17402</v>
      </c>
      <c r="F2327" s="177" t="s">
        <v>24</v>
      </c>
      <c r="G2327" s="177">
        <v>16</v>
      </c>
      <c r="H2327" s="177" t="s">
        <v>19045</v>
      </c>
      <c r="I2327" s="177" t="s">
        <v>17404</v>
      </c>
      <c r="J2327" s="177" t="s">
        <v>17405</v>
      </c>
      <c r="K2327" s="177" t="s">
        <v>27</v>
      </c>
      <c r="L2327" s="224">
        <v>44398</v>
      </c>
      <c r="M2327" s="177" t="s">
        <v>28</v>
      </c>
      <c r="N2327" s="177"/>
      <c r="O2327" s="224"/>
      <c r="P2327" s="177"/>
      <c r="Q2327" s="177"/>
      <c r="R2327" s="177"/>
      <c r="S2327" s="139" t="s">
        <v>17401</v>
      </c>
      <c r="T2327" s="177"/>
      <c r="Z2327" s="130" t="str">
        <f t="shared" si="37"/>
        <v>20(21)韦庭</v>
      </c>
    </row>
    <row r="2328" spans="1:26">
      <c r="A2328" s="138">
        <v>2326</v>
      </c>
      <c r="B2328" s="138" t="s">
        <v>17406</v>
      </c>
      <c r="C2328" s="177" t="s">
        <v>21</v>
      </c>
      <c r="D2328" s="177" t="s">
        <v>517</v>
      </c>
      <c r="E2328" s="177" t="s">
        <v>17407</v>
      </c>
      <c r="F2328" s="177" t="s">
        <v>143</v>
      </c>
      <c r="G2328" s="177">
        <v>15</v>
      </c>
      <c r="H2328" s="177" t="s">
        <v>17408</v>
      </c>
      <c r="I2328" s="177" t="s">
        <v>17409</v>
      </c>
      <c r="J2328" s="177" t="s">
        <v>17410</v>
      </c>
      <c r="K2328" s="177" t="s">
        <v>27</v>
      </c>
      <c r="L2328" s="224">
        <v>44398</v>
      </c>
      <c r="M2328" s="177" t="s">
        <v>28</v>
      </c>
      <c r="N2328" s="177"/>
      <c r="O2328" s="224"/>
      <c r="P2328" s="177"/>
      <c r="Q2328" s="177"/>
      <c r="R2328" s="177"/>
      <c r="S2328" s="139" t="s">
        <v>17406</v>
      </c>
      <c r="T2328" s="177"/>
      <c r="Z2328" s="130" t="str">
        <f t="shared" si="37"/>
        <v>20(21)韦喜同</v>
      </c>
    </row>
    <row r="2329" spans="1:26">
      <c r="A2329" s="138">
        <v>2327</v>
      </c>
      <c r="B2329" s="138" t="s">
        <v>17411</v>
      </c>
      <c r="C2329" s="177" t="s">
        <v>21</v>
      </c>
      <c r="D2329" s="177" t="s">
        <v>517</v>
      </c>
      <c r="E2329" s="177" t="s">
        <v>17412</v>
      </c>
      <c r="F2329" s="177" t="s">
        <v>24</v>
      </c>
      <c r="G2329" s="177">
        <v>16</v>
      </c>
      <c r="H2329" s="177" t="s">
        <v>17990</v>
      </c>
      <c r="I2329" s="177" t="s">
        <v>17413</v>
      </c>
      <c r="J2329" s="177" t="s">
        <v>17414</v>
      </c>
      <c r="K2329" s="177" t="s">
        <v>27</v>
      </c>
      <c r="L2329" s="224">
        <v>44394</v>
      </c>
      <c r="M2329" s="177" t="s">
        <v>28</v>
      </c>
      <c r="N2329" s="177" t="s">
        <v>30</v>
      </c>
      <c r="O2329" s="224"/>
      <c r="P2329" s="177"/>
      <c r="Q2329" s="177"/>
      <c r="R2329" s="177"/>
      <c r="S2329" s="139" t="s">
        <v>17411</v>
      </c>
      <c r="T2329" s="177"/>
      <c r="Z2329" s="130" t="str">
        <f t="shared" si="37"/>
        <v>20(21)韦秀成</v>
      </c>
    </row>
    <row r="2330" spans="1:26">
      <c r="A2330" s="138">
        <v>2328</v>
      </c>
      <c r="B2330" s="138" t="s">
        <v>17415</v>
      </c>
      <c r="C2330" s="177" t="s">
        <v>21</v>
      </c>
      <c r="D2330" s="177" t="s">
        <v>517</v>
      </c>
      <c r="E2330" s="177" t="s">
        <v>17416</v>
      </c>
      <c r="F2330" s="177" t="s">
        <v>24</v>
      </c>
      <c r="G2330" s="177">
        <v>16</v>
      </c>
      <c r="H2330" s="177" t="s">
        <v>17417</v>
      </c>
      <c r="I2330" s="177" t="s">
        <v>17418</v>
      </c>
      <c r="J2330" s="177" t="s">
        <v>17419</v>
      </c>
      <c r="K2330" s="177" t="s">
        <v>27</v>
      </c>
      <c r="L2330" s="224">
        <v>44394</v>
      </c>
      <c r="M2330" s="177" t="s">
        <v>4424</v>
      </c>
      <c r="N2330" s="177"/>
      <c r="O2330" s="224"/>
      <c r="P2330" s="177"/>
      <c r="Q2330" s="177"/>
      <c r="R2330" s="177"/>
      <c r="S2330" s="139" t="s">
        <v>17415</v>
      </c>
      <c r="T2330" s="177"/>
      <c r="Z2330" s="130" t="str">
        <f t="shared" si="37"/>
        <v>20(21)韦镇洁</v>
      </c>
    </row>
    <row r="2331" spans="1:26">
      <c r="A2331" s="138">
        <v>2329</v>
      </c>
      <c r="B2331" s="138" t="s">
        <v>17420</v>
      </c>
      <c r="C2331" s="177" t="s">
        <v>21</v>
      </c>
      <c r="D2331" s="177" t="s">
        <v>517</v>
      </c>
      <c r="E2331" s="177" t="s">
        <v>17421</v>
      </c>
      <c r="F2331" s="177" t="s">
        <v>24</v>
      </c>
      <c r="G2331" s="177">
        <v>14</v>
      </c>
      <c r="H2331" s="177" t="s">
        <v>19046</v>
      </c>
      <c r="I2331" s="177" t="s">
        <v>17422</v>
      </c>
      <c r="J2331" s="177" t="s">
        <v>17423</v>
      </c>
      <c r="K2331" s="177" t="s">
        <v>27</v>
      </c>
      <c r="L2331" s="224">
        <v>44398</v>
      </c>
      <c r="M2331" s="177" t="s">
        <v>98</v>
      </c>
      <c r="N2331" s="177"/>
      <c r="O2331" s="224"/>
      <c r="P2331" s="177"/>
      <c r="Q2331" s="177"/>
      <c r="R2331" s="177"/>
      <c r="S2331" s="139" t="s">
        <v>17420</v>
      </c>
      <c r="T2331" s="177"/>
      <c r="Z2331" s="130" t="str">
        <f t="shared" si="37"/>
        <v>20(21)韦忠烨</v>
      </c>
    </row>
    <row r="2332" spans="1:26">
      <c r="A2332" s="138">
        <v>2330</v>
      </c>
      <c r="B2332" s="138" t="s">
        <v>17428</v>
      </c>
      <c r="C2332" s="177" t="s">
        <v>21</v>
      </c>
      <c r="D2332" s="177" t="s">
        <v>517</v>
      </c>
      <c r="E2332" s="177" t="s">
        <v>17429</v>
      </c>
      <c r="F2332" s="177" t="s">
        <v>24</v>
      </c>
      <c r="G2332" s="177">
        <v>17</v>
      </c>
      <c r="H2332" s="177" t="s">
        <v>17430</v>
      </c>
      <c r="I2332" s="177" t="s">
        <v>17431</v>
      </c>
      <c r="J2332" s="177">
        <v>18070863073</v>
      </c>
      <c r="K2332" s="177" t="s">
        <v>27</v>
      </c>
      <c r="L2332" s="224">
        <v>44412</v>
      </c>
      <c r="M2332" s="177" t="s">
        <v>28</v>
      </c>
      <c r="N2332" s="177"/>
      <c r="O2332" s="224"/>
      <c r="P2332" s="177"/>
      <c r="Q2332" s="177"/>
      <c r="R2332" s="177"/>
      <c r="S2332" s="139" t="s">
        <v>17428</v>
      </c>
      <c r="T2332" s="177"/>
      <c r="Z2332" s="130" t="str">
        <f t="shared" si="37"/>
        <v>20(21)蓝政文</v>
      </c>
    </row>
    <row r="2333" spans="1:26">
      <c r="A2333" s="138">
        <v>2331</v>
      </c>
      <c r="B2333" s="138" t="s">
        <v>17432</v>
      </c>
      <c r="C2333" s="177" t="s">
        <v>21</v>
      </c>
      <c r="D2333" s="177" t="s">
        <v>517</v>
      </c>
      <c r="E2333" s="177" t="s">
        <v>17433</v>
      </c>
      <c r="F2333" s="177" t="s">
        <v>24</v>
      </c>
      <c r="G2333" s="177">
        <v>16</v>
      </c>
      <c r="H2333" s="177" t="s">
        <v>17434</v>
      </c>
      <c r="I2333" s="177" t="s">
        <v>12802</v>
      </c>
      <c r="J2333" s="177">
        <v>13662719342</v>
      </c>
      <c r="K2333" s="177" t="s">
        <v>27</v>
      </c>
      <c r="L2333" s="224">
        <v>44398</v>
      </c>
      <c r="M2333" s="177" t="s">
        <v>54</v>
      </c>
      <c r="N2333" s="177"/>
      <c r="O2333" s="224"/>
      <c r="P2333" s="177"/>
      <c r="Q2333" s="177"/>
      <c r="R2333" s="177"/>
      <c r="S2333" s="139" t="s">
        <v>17432</v>
      </c>
      <c r="T2333" s="177"/>
      <c r="Z2333" s="130" t="str">
        <f t="shared" si="37"/>
        <v>20(21)陆高政</v>
      </c>
    </row>
    <row r="2334" spans="1:26">
      <c r="A2334" s="138">
        <v>2332</v>
      </c>
      <c r="B2334" s="138" t="s">
        <v>17435</v>
      </c>
      <c r="C2334" s="177" t="s">
        <v>21</v>
      </c>
      <c r="D2334" s="177" t="s">
        <v>517</v>
      </c>
      <c r="E2334" s="177" t="s">
        <v>17436</v>
      </c>
      <c r="F2334" s="177" t="s">
        <v>24</v>
      </c>
      <c r="G2334" s="177">
        <v>16</v>
      </c>
      <c r="H2334" s="177" t="s">
        <v>19047</v>
      </c>
      <c r="I2334" s="177" t="s">
        <v>17438</v>
      </c>
      <c r="J2334" s="177">
        <v>13078612648</v>
      </c>
      <c r="K2334" s="177" t="s">
        <v>27</v>
      </c>
      <c r="L2334" s="224">
        <v>44412</v>
      </c>
      <c r="M2334" s="177" t="s">
        <v>28</v>
      </c>
      <c r="N2334" s="177"/>
      <c r="O2334" s="224"/>
      <c r="P2334" s="177"/>
      <c r="Q2334" s="177"/>
      <c r="R2334" s="177"/>
      <c r="S2334" s="139" t="s">
        <v>17435</v>
      </c>
      <c r="T2334" s="177"/>
      <c r="Z2334" s="130" t="str">
        <f t="shared" si="37"/>
        <v>20(21)陆威帅</v>
      </c>
    </row>
    <row r="2335" spans="1:26">
      <c r="A2335" s="138">
        <v>2333</v>
      </c>
      <c r="B2335" s="138" t="s">
        <v>17442</v>
      </c>
      <c r="C2335" s="177" t="s">
        <v>21</v>
      </c>
      <c r="D2335" s="177" t="s">
        <v>517</v>
      </c>
      <c r="E2335" s="177" t="s">
        <v>17443</v>
      </c>
      <c r="F2335" s="177" t="s">
        <v>24</v>
      </c>
      <c r="G2335" s="177">
        <v>16</v>
      </c>
      <c r="H2335" s="177" t="s">
        <v>17444</v>
      </c>
      <c r="I2335" s="177" t="s">
        <v>5443</v>
      </c>
      <c r="J2335" s="177">
        <v>19978451560</v>
      </c>
      <c r="K2335" s="177" t="s">
        <v>27</v>
      </c>
      <c r="L2335" s="224">
        <v>44399</v>
      </c>
      <c r="M2335" s="177" t="s">
        <v>133</v>
      </c>
      <c r="N2335" s="177"/>
      <c r="O2335" s="224"/>
      <c r="P2335" s="177"/>
      <c r="Q2335" s="177"/>
      <c r="R2335" s="177"/>
      <c r="S2335" s="139" t="s">
        <v>17442</v>
      </c>
      <c r="T2335" s="177"/>
      <c r="Z2335" s="130" t="str">
        <f t="shared" si="37"/>
        <v>20(21)蒙东海</v>
      </c>
    </row>
    <row r="2336" spans="1:26">
      <c r="A2336" s="138">
        <v>2334</v>
      </c>
      <c r="B2336" s="138" t="s">
        <v>17445</v>
      </c>
      <c r="C2336" s="177" t="s">
        <v>21</v>
      </c>
      <c r="D2336" s="177" t="s">
        <v>517</v>
      </c>
      <c r="E2336" s="177" t="s">
        <v>17446</v>
      </c>
      <c r="F2336" s="177" t="s">
        <v>24</v>
      </c>
      <c r="G2336" s="177">
        <v>16</v>
      </c>
      <c r="H2336" s="177" t="s">
        <v>17447</v>
      </c>
      <c r="I2336" s="177" t="s">
        <v>6123</v>
      </c>
      <c r="J2336" s="177">
        <v>15777830235</v>
      </c>
      <c r="K2336" s="177" t="s">
        <v>27</v>
      </c>
      <c r="L2336" s="224">
        <v>44396</v>
      </c>
      <c r="M2336" s="177" t="s">
        <v>133</v>
      </c>
      <c r="N2336" s="177"/>
      <c r="O2336" s="224"/>
      <c r="P2336" s="177"/>
      <c r="Q2336" s="177"/>
      <c r="R2336" s="177"/>
      <c r="S2336" s="139" t="s">
        <v>17445</v>
      </c>
      <c r="T2336" s="177"/>
      <c r="Z2336" s="130" t="str">
        <f t="shared" si="37"/>
        <v>20(21)蒙天星</v>
      </c>
    </row>
    <row r="2337" spans="1:26">
      <c r="A2337" s="138">
        <v>2335</v>
      </c>
      <c r="B2337" s="138" t="s">
        <v>17448</v>
      </c>
      <c r="C2337" s="177" t="s">
        <v>21</v>
      </c>
      <c r="D2337" s="177" t="s">
        <v>517</v>
      </c>
      <c r="E2337" s="177" t="s">
        <v>17449</v>
      </c>
      <c r="F2337" s="177" t="s">
        <v>24</v>
      </c>
      <c r="G2337" s="177">
        <v>16</v>
      </c>
      <c r="H2337" s="177" t="s">
        <v>17450</v>
      </c>
      <c r="I2337" s="177" t="s">
        <v>17451</v>
      </c>
      <c r="J2337" s="177" t="s">
        <v>17452</v>
      </c>
      <c r="K2337" s="177" t="s">
        <v>27</v>
      </c>
      <c r="L2337" s="224">
        <v>44394</v>
      </c>
      <c r="M2337" s="177" t="s">
        <v>1273</v>
      </c>
      <c r="N2337" s="177"/>
      <c r="O2337" s="224"/>
      <c r="P2337" s="177"/>
      <c r="Q2337" s="177"/>
      <c r="R2337" s="177"/>
      <c r="S2337" s="139" t="s">
        <v>17448</v>
      </c>
      <c r="T2337" s="177"/>
      <c r="Z2337" s="130" t="str">
        <f t="shared" si="37"/>
        <v>20(21)潘云李</v>
      </c>
    </row>
    <row r="2338" spans="1:26">
      <c r="A2338" s="138">
        <v>2336</v>
      </c>
      <c r="B2338" s="138" t="s">
        <v>17453</v>
      </c>
      <c r="C2338" s="177" t="s">
        <v>21</v>
      </c>
      <c r="D2338" s="177" t="s">
        <v>517</v>
      </c>
      <c r="E2338" s="177" t="s">
        <v>17454</v>
      </c>
      <c r="F2338" s="177" t="s">
        <v>143</v>
      </c>
      <c r="G2338" s="177">
        <v>17</v>
      </c>
      <c r="H2338" s="177" t="s">
        <v>19048</v>
      </c>
      <c r="I2338" s="177" t="s">
        <v>17456</v>
      </c>
      <c r="J2338" s="177">
        <v>13647789096</v>
      </c>
      <c r="K2338" s="177" t="s">
        <v>27</v>
      </c>
      <c r="L2338" s="224">
        <v>44395</v>
      </c>
      <c r="M2338" s="177" t="s">
        <v>98</v>
      </c>
      <c r="N2338" s="177"/>
      <c r="O2338" s="224"/>
      <c r="P2338" s="177"/>
      <c r="Q2338" s="177"/>
      <c r="R2338" s="177"/>
      <c r="S2338" s="139" t="s">
        <v>17453</v>
      </c>
      <c r="T2338" s="177"/>
      <c r="Z2338" s="130" t="str">
        <f t="shared" si="37"/>
        <v>20(21)唐凌云</v>
      </c>
    </row>
    <row r="2339" spans="1:26">
      <c r="A2339" s="138">
        <v>2337</v>
      </c>
      <c r="B2339" s="138" t="s">
        <v>17457</v>
      </c>
      <c r="C2339" s="177" t="s">
        <v>21</v>
      </c>
      <c r="D2339" s="177" t="s">
        <v>517</v>
      </c>
      <c r="E2339" s="177" t="s">
        <v>17458</v>
      </c>
      <c r="F2339" s="177" t="s">
        <v>24</v>
      </c>
      <c r="G2339" s="177">
        <v>17</v>
      </c>
      <c r="H2339" s="177" t="s">
        <v>19049</v>
      </c>
      <c r="I2339" s="177" t="s">
        <v>17460</v>
      </c>
      <c r="J2339" s="177">
        <v>15277895758</v>
      </c>
      <c r="K2339" s="177" t="s">
        <v>27</v>
      </c>
      <c r="L2339" s="224">
        <v>44395</v>
      </c>
      <c r="M2339" s="177" t="s">
        <v>28</v>
      </c>
      <c r="N2339" s="177"/>
      <c r="O2339" s="224"/>
      <c r="P2339" s="177"/>
      <c r="Q2339" s="177"/>
      <c r="R2339" s="177"/>
      <c r="S2339" s="139" t="s">
        <v>17457</v>
      </c>
      <c r="T2339" s="177"/>
      <c r="Z2339" s="130" t="str">
        <f t="shared" si="37"/>
        <v>20(21)韦成亮</v>
      </c>
    </row>
    <row r="2340" spans="1:26">
      <c r="A2340" s="138">
        <v>2338</v>
      </c>
      <c r="B2340" s="138" t="s">
        <v>17461</v>
      </c>
      <c r="C2340" s="177" t="s">
        <v>21</v>
      </c>
      <c r="D2340" s="177" t="s">
        <v>517</v>
      </c>
      <c r="E2340" s="177" t="s">
        <v>17462</v>
      </c>
      <c r="F2340" s="177" t="s">
        <v>24</v>
      </c>
      <c r="G2340" s="177">
        <v>17</v>
      </c>
      <c r="H2340" s="177" t="s">
        <v>17463</v>
      </c>
      <c r="I2340" s="177" t="s">
        <v>17464</v>
      </c>
      <c r="J2340" s="177" t="s">
        <v>17465</v>
      </c>
      <c r="K2340" s="177" t="s">
        <v>27</v>
      </c>
      <c r="L2340" s="224">
        <v>44379</v>
      </c>
      <c r="M2340" s="177" t="s">
        <v>6052</v>
      </c>
      <c r="N2340" s="177"/>
      <c r="O2340" s="224"/>
      <c r="P2340" s="177"/>
      <c r="Q2340" s="177"/>
      <c r="R2340" s="177"/>
      <c r="S2340" s="139" t="s">
        <v>17461</v>
      </c>
      <c r="T2340" s="177"/>
      <c r="Z2340" s="130" t="str">
        <f t="shared" si="37"/>
        <v>20(21)韦高强</v>
      </c>
    </row>
    <row r="2341" spans="1:26">
      <c r="A2341" s="138">
        <v>2339</v>
      </c>
      <c r="B2341" s="138" t="s">
        <v>17466</v>
      </c>
      <c r="C2341" s="177" t="s">
        <v>21</v>
      </c>
      <c r="D2341" s="177" t="s">
        <v>517</v>
      </c>
      <c r="E2341" s="177" t="s">
        <v>17467</v>
      </c>
      <c r="F2341" s="177" t="s">
        <v>24</v>
      </c>
      <c r="G2341" s="177">
        <v>17</v>
      </c>
      <c r="H2341" s="177" t="s">
        <v>6841</v>
      </c>
      <c r="I2341" s="177" t="s">
        <v>4347</v>
      </c>
      <c r="J2341" s="177">
        <v>13878713349</v>
      </c>
      <c r="K2341" s="177" t="s">
        <v>27</v>
      </c>
      <c r="L2341" s="224">
        <v>44395</v>
      </c>
      <c r="M2341" s="177" t="s">
        <v>28</v>
      </c>
      <c r="N2341" s="177"/>
      <c r="O2341" s="224"/>
      <c r="P2341" s="177"/>
      <c r="Q2341" s="177"/>
      <c r="R2341" s="177"/>
      <c r="S2341" s="139" t="s">
        <v>17466</v>
      </c>
      <c r="T2341" s="177"/>
      <c r="Z2341" s="130" t="str">
        <f t="shared" si="37"/>
        <v>20(21)韦家宇</v>
      </c>
    </row>
    <row r="2342" spans="1:26">
      <c r="A2342" s="138">
        <v>2340</v>
      </c>
      <c r="B2342" s="138" t="s">
        <v>17472</v>
      </c>
      <c r="C2342" s="177" t="s">
        <v>21</v>
      </c>
      <c r="D2342" s="177" t="s">
        <v>517</v>
      </c>
      <c r="E2342" s="177" t="s">
        <v>17473</v>
      </c>
      <c r="F2342" s="177" t="s">
        <v>143</v>
      </c>
      <c r="G2342" s="177">
        <v>16</v>
      </c>
      <c r="H2342" s="177" t="s">
        <v>19050</v>
      </c>
      <c r="I2342" s="177" t="s">
        <v>1762</v>
      </c>
      <c r="J2342" s="177" t="s">
        <v>17474</v>
      </c>
      <c r="K2342" s="177" t="s">
        <v>27</v>
      </c>
      <c r="L2342" s="224">
        <v>44411</v>
      </c>
      <c r="M2342" s="177" t="s">
        <v>28</v>
      </c>
      <c r="N2342" s="177"/>
      <c r="O2342" s="224"/>
      <c r="P2342" s="177"/>
      <c r="Q2342" s="177"/>
      <c r="R2342" s="177"/>
      <c r="S2342" s="139" t="s">
        <v>17472</v>
      </c>
      <c r="T2342" s="177"/>
      <c r="Z2342" s="130" t="str">
        <f t="shared" si="37"/>
        <v>20(21)韦林江</v>
      </c>
    </row>
    <row r="2343" spans="1:26">
      <c r="A2343" s="138">
        <v>2341</v>
      </c>
      <c r="B2343" s="138" t="s">
        <v>17476</v>
      </c>
      <c r="C2343" s="177" t="s">
        <v>21</v>
      </c>
      <c r="D2343" s="177" t="s">
        <v>517</v>
      </c>
      <c r="E2343" s="177" t="s">
        <v>17477</v>
      </c>
      <c r="F2343" s="177" t="s">
        <v>24</v>
      </c>
      <c r="G2343" s="177">
        <v>16</v>
      </c>
      <c r="H2343" s="177" t="s">
        <v>19051</v>
      </c>
      <c r="I2343" s="177" t="s">
        <v>9280</v>
      </c>
      <c r="J2343" s="177">
        <v>13877817961</v>
      </c>
      <c r="K2343" s="177" t="s">
        <v>27</v>
      </c>
      <c r="L2343" s="224">
        <v>44397</v>
      </c>
      <c r="M2343" s="177" t="s">
        <v>28</v>
      </c>
      <c r="N2343" s="177"/>
      <c r="O2343" s="224"/>
      <c r="P2343" s="177"/>
      <c r="Q2343" s="177"/>
      <c r="R2343" s="177"/>
      <c r="S2343" s="139" t="s">
        <v>17476</v>
      </c>
      <c r="T2343" s="177"/>
      <c r="Z2343" s="130" t="str">
        <f t="shared" si="37"/>
        <v>20(21)韦阳泉</v>
      </c>
    </row>
    <row r="2344" spans="1:26">
      <c r="A2344" s="138">
        <v>2342</v>
      </c>
      <c r="B2344" s="138" t="s">
        <v>17479</v>
      </c>
      <c r="C2344" s="177" t="s">
        <v>21</v>
      </c>
      <c r="D2344" s="177" t="s">
        <v>517</v>
      </c>
      <c r="E2344" s="177" t="s">
        <v>17480</v>
      </c>
      <c r="F2344" s="177" t="s">
        <v>24</v>
      </c>
      <c r="G2344" s="177">
        <v>16</v>
      </c>
      <c r="H2344" s="177" t="s">
        <v>19052</v>
      </c>
      <c r="I2344" s="177" t="s">
        <v>16634</v>
      </c>
      <c r="J2344" s="177">
        <v>19976127290</v>
      </c>
      <c r="K2344" s="177" t="s">
        <v>27</v>
      </c>
      <c r="L2344" s="224">
        <v>44395</v>
      </c>
      <c r="M2344" s="177" t="s">
        <v>28</v>
      </c>
      <c r="N2344" s="177" t="s">
        <v>30</v>
      </c>
      <c r="O2344" s="224"/>
      <c r="P2344" s="177"/>
      <c r="Q2344" s="177"/>
      <c r="R2344" s="177"/>
      <c r="S2344" s="139" t="s">
        <v>17479</v>
      </c>
      <c r="T2344" s="177"/>
      <c r="Z2344" s="130" t="str">
        <f t="shared" si="37"/>
        <v>20(21)韦祖升</v>
      </c>
    </row>
    <row r="2345" spans="1:26">
      <c r="A2345" s="138">
        <v>2343</v>
      </c>
      <c r="B2345" s="138" t="s">
        <v>17482</v>
      </c>
      <c r="C2345" s="177" t="s">
        <v>21</v>
      </c>
      <c r="D2345" s="177" t="s">
        <v>517</v>
      </c>
      <c r="E2345" s="177" t="s">
        <v>17483</v>
      </c>
      <c r="F2345" s="177" t="s">
        <v>143</v>
      </c>
      <c r="G2345" s="177">
        <v>16</v>
      </c>
      <c r="H2345" s="177" t="s">
        <v>19053</v>
      </c>
      <c r="I2345" s="177" t="s">
        <v>17485</v>
      </c>
      <c r="J2345" s="177" t="s">
        <v>17486</v>
      </c>
      <c r="K2345" s="177" t="s">
        <v>27</v>
      </c>
      <c r="L2345" s="224">
        <v>44396</v>
      </c>
      <c r="M2345" s="177" t="s">
        <v>4299</v>
      </c>
      <c r="N2345" s="177" t="s">
        <v>30</v>
      </c>
      <c r="O2345" s="224"/>
      <c r="P2345" s="177"/>
      <c r="Q2345" s="177"/>
      <c r="R2345" s="177"/>
      <c r="S2345" s="139" t="s">
        <v>17482</v>
      </c>
      <c r="T2345" s="177"/>
      <c r="Z2345" s="130" t="str">
        <f t="shared" si="37"/>
        <v>20(21)姚心雨</v>
      </c>
    </row>
    <row r="2346" spans="1:26">
      <c r="A2346" s="138">
        <v>2344</v>
      </c>
      <c r="B2346" s="138" t="s">
        <v>17487</v>
      </c>
      <c r="C2346" s="177" t="s">
        <v>21</v>
      </c>
      <c r="D2346" s="177" t="s">
        <v>517</v>
      </c>
      <c r="E2346" s="177" t="s">
        <v>17488</v>
      </c>
      <c r="F2346" s="177" t="s">
        <v>24</v>
      </c>
      <c r="G2346" s="177">
        <v>14</v>
      </c>
      <c r="H2346" s="177" t="s">
        <v>17489</v>
      </c>
      <c r="I2346" s="177" t="s">
        <v>17490</v>
      </c>
      <c r="J2346" s="177">
        <v>17754792541</v>
      </c>
      <c r="K2346" s="177" t="s">
        <v>27</v>
      </c>
      <c r="L2346" s="224">
        <v>44395</v>
      </c>
      <c r="M2346" s="177" t="s">
        <v>1288</v>
      </c>
      <c r="N2346" s="177"/>
      <c r="O2346" s="224"/>
      <c r="P2346" s="177"/>
      <c r="Q2346" s="177"/>
      <c r="R2346" s="177"/>
      <c r="S2346" s="139" t="s">
        <v>17487</v>
      </c>
      <c r="T2346" s="177"/>
      <c r="Z2346" s="130" t="str">
        <f t="shared" si="37"/>
        <v>20(21)周振正</v>
      </c>
    </row>
    <row r="2347" spans="1:26">
      <c r="A2347" s="138">
        <v>2345</v>
      </c>
      <c r="B2347" s="138" t="s">
        <v>17491</v>
      </c>
      <c r="C2347" s="177" t="s">
        <v>21</v>
      </c>
      <c r="D2347" s="177" t="s">
        <v>517</v>
      </c>
      <c r="E2347" s="177" t="s">
        <v>17492</v>
      </c>
      <c r="F2347" s="177" t="s">
        <v>24</v>
      </c>
      <c r="G2347" s="177">
        <v>16</v>
      </c>
      <c r="H2347" s="177" t="s">
        <v>17493</v>
      </c>
      <c r="I2347" s="177" t="s">
        <v>6385</v>
      </c>
      <c r="J2347" s="177" t="s">
        <v>17494</v>
      </c>
      <c r="K2347" s="177" t="s">
        <v>27</v>
      </c>
      <c r="L2347" s="224">
        <v>44401</v>
      </c>
      <c r="M2347" s="177" t="s">
        <v>9576</v>
      </c>
      <c r="N2347" s="177"/>
      <c r="O2347" s="224"/>
      <c r="P2347" s="177"/>
      <c r="Q2347" s="177"/>
      <c r="R2347" s="177"/>
      <c r="S2347" s="139" t="s">
        <v>17491</v>
      </c>
      <c r="T2347" s="177"/>
      <c r="Z2347" s="130" t="str">
        <f t="shared" si="37"/>
        <v>20(21)蓝司累</v>
      </c>
    </row>
    <row r="2348" spans="1:26">
      <c r="A2348" s="138">
        <v>2346</v>
      </c>
      <c r="B2348" s="138" t="s">
        <v>17495</v>
      </c>
      <c r="C2348" s="177" t="s">
        <v>21</v>
      </c>
      <c r="D2348" s="177" t="s">
        <v>517</v>
      </c>
      <c r="E2348" s="177" t="s">
        <v>17496</v>
      </c>
      <c r="F2348" s="177" t="s">
        <v>24</v>
      </c>
      <c r="G2348" s="177">
        <v>17</v>
      </c>
      <c r="H2348" s="177" t="s">
        <v>17497</v>
      </c>
      <c r="I2348" s="177" t="s">
        <v>17498</v>
      </c>
      <c r="J2348" s="177" t="s">
        <v>17499</v>
      </c>
      <c r="K2348" s="177" t="s">
        <v>27</v>
      </c>
      <c r="L2348" s="224">
        <v>44396</v>
      </c>
      <c r="M2348" s="177" t="s">
        <v>4424</v>
      </c>
      <c r="N2348" s="177"/>
      <c r="O2348" s="224"/>
      <c r="P2348" s="177"/>
      <c r="Q2348" s="177"/>
      <c r="R2348" s="177"/>
      <c r="S2348" s="139" t="s">
        <v>17495</v>
      </c>
      <c r="T2348" s="177"/>
      <c r="Z2348" s="130" t="str">
        <f t="shared" si="37"/>
        <v>20(21)农远豪</v>
      </c>
    </row>
    <row r="2349" spans="1:26">
      <c r="A2349" s="138">
        <v>2347</v>
      </c>
      <c r="B2349" s="138" t="s">
        <v>17500</v>
      </c>
      <c r="C2349" s="177" t="s">
        <v>21</v>
      </c>
      <c r="D2349" s="177" t="s">
        <v>517</v>
      </c>
      <c r="E2349" s="177" t="s">
        <v>17501</v>
      </c>
      <c r="F2349" s="177" t="s">
        <v>24</v>
      </c>
      <c r="G2349" s="177">
        <v>16</v>
      </c>
      <c r="H2349" s="177" t="s">
        <v>17502</v>
      </c>
      <c r="I2349" s="177" t="s">
        <v>17503</v>
      </c>
      <c r="J2349" s="177" t="s">
        <v>17504</v>
      </c>
      <c r="K2349" s="177" t="s">
        <v>27</v>
      </c>
      <c r="L2349" s="224">
        <v>44396</v>
      </c>
      <c r="M2349" s="177" t="s">
        <v>28</v>
      </c>
      <c r="N2349" s="177"/>
      <c r="O2349" s="224"/>
      <c r="P2349" s="177"/>
      <c r="Q2349" s="177"/>
      <c r="R2349" s="177"/>
      <c r="S2349" s="139" t="s">
        <v>17500</v>
      </c>
      <c r="T2349" s="177"/>
      <c r="Z2349" s="130" t="str">
        <f t="shared" si="37"/>
        <v>20(21)覃雨田</v>
      </c>
    </row>
    <row r="2350" spans="1:26">
      <c r="A2350" s="138">
        <v>2348</v>
      </c>
      <c r="B2350" s="138" t="s">
        <v>17505</v>
      </c>
      <c r="C2350" s="177" t="s">
        <v>21</v>
      </c>
      <c r="D2350" s="177" t="s">
        <v>517</v>
      </c>
      <c r="E2350" s="177" t="s">
        <v>17506</v>
      </c>
      <c r="F2350" s="177" t="s">
        <v>24</v>
      </c>
      <c r="G2350" s="177">
        <v>16</v>
      </c>
      <c r="H2350" s="177" t="s">
        <v>17507</v>
      </c>
      <c r="I2350" s="177" t="s">
        <v>17508</v>
      </c>
      <c r="J2350" s="177" t="s">
        <v>17509</v>
      </c>
      <c r="K2350" s="177" t="s">
        <v>27</v>
      </c>
      <c r="L2350" s="224">
        <v>44398</v>
      </c>
      <c r="M2350" s="177" t="s">
        <v>28</v>
      </c>
      <c r="N2350" s="177"/>
      <c r="O2350" s="224"/>
      <c r="P2350" s="177"/>
      <c r="Q2350" s="177"/>
      <c r="R2350" s="177"/>
      <c r="S2350" s="139" t="s">
        <v>17505</v>
      </c>
      <c r="T2350" s="177"/>
      <c r="Z2350" s="130" t="str">
        <f t="shared" si="37"/>
        <v>20(21)韦超斌</v>
      </c>
    </row>
    <row r="2351" spans="1:26">
      <c r="A2351" s="138">
        <v>2349</v>
      </c>
      <c r="B2351" s="138" t="s">
        <v>17510</v>
      </c>
      <c r="C2351" s="177" t="s">
        <v>21</v>
      </c>
      <c r="D2351" s="177" t="s">
        <v>517</v>
      </c>
      <c r="E2351" s="177" t="s">
        <v>17511</v>
      </c>
      <c r="F2351" s="177" t="s">
        <v>24</v>
      </c>
      <c r="G2351" s="177">
        <v>17</v>
      </c>
      <c r="H2351" s="177" t="s">
        <v>17512</v>
      </c>
      <c r="I2351" s="177" t="s">
        <v>17513</v>
      </c>
      <c r="J2351" s="177" t="s">
        <v>17514</v>
      </c>
      <c r="K2351" s="177" t="s">
        <v>27</v>
      </c>
      <c r="L2351" s="224">
        <v>44394</v>
      </c>
      <c r="M2351" s="177" t="s">
        <v>1217</v>
      </c>
      <c r="N2351" s="177"/>
      <c r="O2351" s="224"/>
      <c r="P2351" s="177"/>
      <c r="Q2351" s="177"/>
      <c r="R2351" s="177"/>
      <c r="S2351" s="139" t="s">
        <v>17510</v>
      </c>
      <c r="T2351" s="177"/>
      <c r="Z2351" s="130" t="str">
        <f t="shared" si="37"/>
        <v>20(21)韦海浩</v>
      </c>
    </row>
    <row r="2352" spans="1:26">
      <c r="A2352" s="138">
        <v>2350</v>
      </c>
      <c r="B2352" s="138" t="s">
        <v>17515</v>
      </c>
      <c r="C2352" s="177" t="s">
        <v>21</v>
      </c>
      <c r="D2352" s="177" t="s">
        <v>517</v>
      </c>
      <c r="E2352" s="177" t="s">
        <v>17516</v>
      </c>
      <c r="F2352" s="177" t="s">
        <v>24</v>
      </c>
      <c r="G2352" s="177">
        <v>16</v>
      </c>
      <c r="H2352" s="177" t="s">
        <v>19054</v>
      </c>
      <c r="I2352" s="177" t="s">
        <v>17518</v>
      </c>
      <c r="J2352" s="177">
        <v>18776873614</v>
      </c>
      <c r="K2352" s="177" t="s">
        <v>27</v>
      </c>
      <c r="L2352" s="224">
        <v>44396</v>
      </c>
      <c r="M2352" s="177" t="s">
        <v>28</v>
      </c>
      <c r="N2352" s="177"/>
      <c r="O2352" s="224"/>
      <c r="P2352" s="177"/>
      <c r="Q2352" s="177"/>
      <c r="R2352" s="177"/>
      <c r="S2352" s="139" t="s">
        <v>17515</v>
      </c>
      <c r="T2352" s="177"/>
      <c r="Z2352" s="130" t="str">
        <f t="shared" si="37"/>
        <v>20(21)韦宏福</v>
      </c>
    </row>
    <row r="2353" spans="1:26">
      <c r="A2353" s="138">
        <v>2351</v>
      </c>
      <c r="B2353" s="138" t="s">
        <v>17519</v>
      </c>
      <c r="C2353" s="177" t="s">
        <v>21</v>
      </c>
      <c r="D2353" s="177" t="s">
        <v>517</v>
      </c>
      <c r="E2353" s="177" t="s">
        <v>17520</v>
      </c>
      <c r="F2353" s="177" t="s">
        <v>143</v>
      </c>
      <c r="G2353" s="177">
        <v>16</v>
      </c>
      <c r="H2353" s="177" t="s">
        <v>17521</v>
      </c>
      <c r="I2353" s="177" t="s">
        <v>17522</v>
      </c>
      <c r="J2353" s="177" t="s">
        <v>17523</v>
      </c>
      <c r="K2353" s="177" t="s">
        <v>27</v>
      </c>
      <c r="L2353" s="224">
        <v>44396</v>
      </c>
      <c r="M2353" s="177" t="s">
        <v>4424</v>
      </c>
      <c r="N2353" s="177" t="s">
        <v>27</v>
      </c>
      <c r="O2353" s="224"/>
      <c r="P2353" s="177"/>
      <c r="Q2353" s="177"/>
      <c r="R2353" s="177"/>
      <c r="S2353" s="139" t="s">
        <v>17519</v>
      </c>
      <c r="T2353" s="177"/>
      <c r="Z2353" s="130" t="str">
        <f t="shared" si="37"/>
        <v>20(21)韦秋燕</v>
      </c>
    </row>
    <row r="2354" spans="1:26">
      <c r="A2354" s="138">
        <v>2352</v>
      </c>
      <c r="B2354" s="138" t="s">
        <v>17524</v>
      </c>
      <c r="C2354" s="177" t="s">
        <v>21</v>
      </c>
      <c r="D2354" s="177" t="s">
        <v>517</v>
      </c>
      <c r="E2354" s="177" t="s">
        <v>17525</v>
      </c>
      <c r="F2354" s="177" t="s">
        <v>24</v>
      </c>
      <c r="G2354" s="177">
        <v>16</v>
      </c>
      <c r="H2354" s="177" t="s">
        <v>19055</v>
      </c>
      <c r="I2354" s="177" t="s">
        <v>17527</v>
      </c>
      <c r="J2354" s="177" t="s">
        <v>17528</v>
      </c>
      <c r="K2354" s="177" t="s">
        <v>27</v>
      </c>
      <c r="L2354" s="224">
        <v>44400</v>
      </c>
      <c r="M2354" s="177" t="s">
        <v>28</v>
      </c>
      <c r="N2354" s="177"/>
      <c r="O2354" s="224"/>
      <c r="P2354" s="177"/>
      <c r="Q2354" s="177"/>
      <c r="R2354" s="177"/>
      <c r="S2354" s="139" t="s">
        <v>17524</v>
      </c>
      <c r="T2354" s="177"/>
      <c r="Z2354" s="130" t="str">
        <f t="shared" si="37"/>
        <v>20(21)韦稳飞</v>
      </c>
    </row>
    <row r="2355" spans="1:26">
      <c r="A2355" s="138">
        <v>2353</v>
      </c>
      <c r="B2355" s="138" t="s">
        <v>17529</v>
      </c>
      <c r="C2355" s="177" t="s">
        <v>21</v>
      </c>
      <c r="D2355" s="177" t="s">
        <v>517</v>
      </c>
      <c r="E2355" s="177" t="s">
        <v>17530</v>
      </c>
      <c r="F2355" s="177" t="s">
        <v>24</v>
      </c>
      <c r="G2355" s="177">
        <v>17</v>
      </c>
      <c r="H2355" s="177" t="s">
        <v>19056</v>
      </c>
      <c r="I2355" s="177" t="s">
        <v>17532</v>
      </c>
      <c r="J2355" s="177">
        <v>15382881478</v>
      </c>
      <c r="K2355" s="177" t="s">
        <v>27</v>
      </c>
      <c r="L2355" s="224">
        <v>44396</v>
      </c>
      <c r="M2355" s="177" t="s">
        <v>185</v>
      </c>
      <c r="N2355" s="177"/>
      <c r="O2355" s="224"/>
      <c r="P2355" s="177"/>
      <c r="Q2355" s="177"/>
      <c r="R2355" s="177"/>
      <c r="S2355" s="139" t="s">
        <v>17529</v>
      </c>
      <c r="T2355" s="177"/>
      <c r="Z2355" s="130" t="str">
        <f t="shared" si="37"/>
        <v>20(21)何文晓</v>
      </c>
    </row>
    <row r="2356" spans="1:26">
      <c r="A2356" s="138">
        <v>2354</v>
      </c>
      <c r="B2356" s="138" t="s">
        <v>17533</v>
      </c>
      <c r="C2356" s="177" t="s">
        <v>21</v>
      </c>
      <c r="D2356" s="177" t="s">
        <v>517</v>
      </c>
      <c r="E2356" s="177" t="s">
        <v>17534</v>
      </c>
      <c r="F2356" s="177" t="s">
        <v>24</v>
      </c>
      <c r="G2356" s="177">
        <v>17</v>
      </c>
      <c r="H2356" s="177" t="s">
        <v>17535</v>
      </c>
      <c r="I2356" s="177" t="s">
        <v>17536</v>
      </c>
      <c r="J2356" s="177" t="s">
        <v>17537</v>
      </c>
      <c r="K2356" s="177" t="s">
        <v>27</v>
      </c>
      <c r="L2356" s="224">
        <v>44398</v>
      </c>
      <c r="M2356" s="177" t="s">
        <v>28</v>
      </c>
      <c r="N2356" s="177"/>
      <c r="O2356" s="224"/>
      <c r="P2356" s="177"/>
      <c r="Q2356" s="177"/>
      <c r="R2356" s="177"/>
      <c r="S2356" s="139" t="s">
        <v>17533</v>
      </c>
      <c r="T2356" s="177"/>
      <c r="Z2356" s="130" t="str">
        <f t="shared" si="37"/>
        <v>20(21)黄煜</v>
      </c>
    </row>
    <row r="2357" spans="1:26">
      <c r="A2357" s="138">
        <v>2355</v>
      </c>
      <c r="B2357" s="138" t="s">
        <v>17538</v>
      </c>
      <c r="C2357" s="177" t="s">
        <v>21</v>
      </c>
      <c r="D2357" s="177" t="s">
        <v>517</v>
      </c>
      <c r="E2357" s="177" t="s">
        <v>17539</v>
      </c>
      <c r="F2357" s="177" t="s">
        <v>143</v>
      </c>
      <c r="G2357" s="177">
        <v>16</v>
      </c>
      <c r="H2357" s="177" t="s">
        <v>17540</v>
      </c>
      <c r="I2357" s="177" t="s">
        <v>17541</v>
      </c>
      <c r="J2357" s="177">
        <v>18176755227</v>
      </c>
      <c r="K2357" s="177" t="s">
        <v>27</v>
      </c>
      <c r="L2357" s="224">
        <v>44402</v>
      </c>
      <c r="M2357" s="177" t="s">
        <v>4424</v>
      </c>
      <c r="N2357" s="177"/>
      <c r="O2357" s="224"/>
      <c r="P2357" s="177"/>
      <c r="Q2357" s="177"/>
      <c r="R2357" s="177"/>
      <c r="S2357" s="139" t="s">
        <v>17538</v>
      </c>
      <c r="T2357" s="177"/>
      <c r="Z2357" s="130" t="str">
        <f t="shared" si="37"/>
        <v>20(21)蓝丽桃</v>
      </c>
    </row>
    <row r="2358" spans="1:26">
      <c r="A2358" s="138">
        <v>2356</v>
      </c>
      <c r="B2358" s="138" t="s">
        <v>17542</v>
      </c>
      <c r="C2358" s="177" t="s">
        <v>21</v>
      </c>
      <c r="D2358" s="177" t="s">
        <v>517</v>
      </c>
      <c r="E2358" s="177" t="s">
        <v>10479</v>
      </c>
      <c r="F2358" s="177" t="s">
        <v>24</v>
      </c>
      <c r="G2358" s="177">
        <v>15</v>
      </c>
      <c r="H2358" s="177" t="s">
        <v>17543</v>
      </c>
      <c r="I2358" s="177" t="s">
        <v>17544</v>
      </c>
      <c r="J2358" s="177" t="s">
        <v>17545</v>
      </c>
      <c r="K2358" s="177" t="s">
        <v>27</v>
      </c>
      <c r="L2358" s="224">
        <v>44398</v>
      </c>
      <c r="M2358" s="177" t="s">
        <v>1352</v>
      </c>
      <c r="N2358" s="177"/>
      <c r="O2358" s="224"/>
      <c r="P2358" s="177"/>
      <c r="Q2358" s="177"/>
      <c r="R2358" s="177"/>
      <c r="S2358" s="139" t="s">
        <v>17542</v>
      </c>
      <c r="T2358" s="177"/>
      <c r="Z2358" s="130" t="str">
        <f t="shared" si="37"/>
        <v>20(21)卢伟</v>
      </c>
    </row>
    <row r="2359" spans="1:26">
      <c r="A2359" s="138">
        <v>2357</v>
      </c>
      <c r="B2359" s="138" t="s">
        <v>17550</v>
      </c>
      <c r="C2359" s="177" t="s">
        <v>21</v>
      </c>
      <c r="D2359" s="177" t="s">
        <v>517</v>
      </c>
      <c r="E2359" s="177" t="s">
        <v>17551</v>
      </c>
      <c r="F2359" s="177" t="s">
        <v>24</v>
      </c>
      <c r="G2359" s="177">
        <v>16</v>
      </c>
      <c r="H2359" s="177" t="s">
        <v>19057</v>
      </c>
      <c r="I2359" s="177" t="s">
        <v>17553</v>
      </c>
      <c r="J2359" s="177" t="s">
        <v>17554</v>
      </c>
      <c r="K2359" s="177" t="s">
        <v>27</v>
      </c>
      <c r="L2359" s="224">
        <v>44398</v>
      </c>
      <c r="M2359" s="177" t="s">
        <v>28</v>
      </c>
      <c r="N2359" s="177"/>
      <c r="O2359" s="224"/>
      <c r="P2359" s="177"/>
      <c r="Q2359" s="177"/>
      <c r="R2359" s="177"/>
      <c r="S2359" s="139" t="s">
        <v>17550</v>
      </c>
      <c r="T2359" s="177"/>
      <c r="Z2359" s="130" t="str">
        <f t="shared" si="37"/>
        <v>20(21)毛东淞</v>
      </c>
    </row>
    <row r="2360" spans="1:26">
      <c r="A2360" s="138">
        <v>2358</v>
      </c>
      <c r="B2360" s="138" t="s">
        <v>17555</v>
      </c>
      <c r="C2360" s="177" t="s">
        <v>21</v>
      </c>
      <c r="D2360" s="177" t="s">
        <v>517</v>
      </c>
      <c r="E2360" s="177" t="s">
        <v>17556</v>
      </c>
      <c r="F2360" s="177" t="s">
        <v>24</v>
      </c>
      <c r="G2360" s="177">
        <v>17</v>
      </c>
      <c r="H2360" s="177" t="s">
        <v>17557</v>
      </c>
      <c r="I2360" s="177" t="s">
        <v>17558</v>
      </c>
      <c r="J2360" s="177" t="s">
        <v>17559</v>
      </c>
      <c r="K2360" s="177" t="s">
        <v>27</v>
      </c>
      <c r="L2360" s="224">
        <v>44406</v>
      </c>
      <c r="M2360" s="177" t="s">
        <v>1273</v>
      </c>
      <c r="N2360" s="177"/>
      <c r="O2360" s="224"/>
      <c r="P2360" s="177"/>
      <c r="Q2360" s="177"/>
      <c r="R2360" s="177"/>
      <c r="S2360" s="139" t="s">
        <v>17555</v>
      </c>
      <c r="T2360" s="177"/>
      <c r="Z2360" s="130" t="str">
        <f t="shared" si="37"/>
        <v>20(21)蒙振辉</v>
      </c>
    </row>
    <row r="2361" spans="1:26">
      <c r="A2361" s="138">
        <v>2359</v>
      </c>
      <c r="B2361" s="138" t="s">
        <v>17560</v>
      </c>
      <c r="C2361" s="177" t="s">
        <v>21</v>
      </c>
      <c r="D2361" s="177" t="s">
        <v>517</v>
      </c>
      <c r="E2361" s="177" t="s">
        <v>17561</v>
      </c>
      <c r="F2361" s="177" t="s">
        <v>24</v>
      </c>
      <c r="G2361" s="177">
        <v>18</v>
      </c>
      <c r="H2361" s="177" t="s">
        <v>5645</v>
      </c>
      <c r="I2361" s="177" t="s">
        <v>17562</v>
      </c>
      <c r="J2361" s="177" t="s">
        <v>17563</v>
      </c>
      <c r="K2361" s="177" t="s">
        <v>27</v>
      </c>
      <c r="L2361" s="224">
        <v>44379</v>
      </c>
      <c r="M2361" s="177" t="s">
        <v>28</v>
      </c>
      <c r="N2361" s="177"/>
      <c r="O2361" s="224"/>
      <c r="P2361" s="177"/>
      <c r="Q2361" s="177"/>
      <c r="R2361" s="177"/>
      <c r="S2361" s="139" t="s">
        <v>17560</v>
      </c>
      <c r="T2361" s="177"/>
      <c r="Z2361" s="130" t="str">
        <f t="shared" si="37"/>
        <v>20(21)覃豪龙</v>
      </c>
    </row>
    <row r="2362" spans="1:26">
      <c r="A2362" s="138">
        <v>2360</v>
      </c>
      <c r="B2362" s="138" t="s">
        <v>17564</v>
      </c>
      <c r="C2362" s="177" t="s">
        <v>21</v>
      </c>
      <c r="D2362" s="177" t="s">
        <v>517</v>
      </c>
      <c r="E2362" s="177" t="s">
        <v>17565</v>
      </c>
      <c r="F2362" s="177" t="s">
        <v>24</v>
      </c>
      <c r="G2362" s="177">
        <v>16</v>
      </c>
      <c r="H2362" s="177" t="s">
        <v>17566</v>
      </c>
      <c r="I2362" s="177" t="s">
        <v>17567</v>
      </c>
      <c r="J2362" s="177" t="s">
        <v>17568</v>
      </c>
      <c r="K2362" s="177" t="s">
        <v>27</v>
      </c>
      <c r="L2362" s="224">
        <v>44402</v>
      </c>
      <c r="M2362" s="177" t="s">
        <v>133</v>
      </c>
      <c r="N2362" s="177"/>
      <c r="O2362" s="224"/>
      <c r="P2362" s="177"/>
      <c r="Q2362" s="177"/>
      <c r="R2362" s="177"/>
      <c r="S2362" s="139" t="s">
        <v>17564</v>
      </c>
      <c r="T2362" s="177"/>
      <c r="Z2362" s="130" t="str">
        <f t="shared" si="37"/>
        <v>20(21)覃善</v>
      </c>
    </row>
    <row r="2363" spans="1:26">
      <c r="A2363" s="138">
        <v>2361</v>
      </c>
      <c r="B2363" s="138" t="s">
        <v>17569</v>
      </c>
      <c r="C2363" s="177" t="s">
        <v>21</v>
      </c>
      <c r="D2363" s="177" t="s">
        <v>517</v>
      </c>
      <c r="E2363" s="177" t="s">
        <v>17570</v>
      </c>
      <c r="F2363" s="177" t="s">
        <v>24</v>
      </c>
      <c r="G2363" s="177">
        <v>16</v>
      </c>
      <c r="H2363" s="177" t="s">
        <v>17571</v>
      </c>
      <c r="I2363" s="177" t="s">
        <v>17572</v>
      </c>
      <c r="J2363" s="177">
        <v>15296879438</v>
      </c>
      <c r="K2363" s="177" t="s">
        <v>27</v>
      </c>
      <c r="L2363" s="224">
        <v>44394</v>
      </c>
      <c r="M2363" s="177" t="s">
        <v>28</v>
      </c>
      <c r="N2363" s="139" t="s">
        <v>27</v>
      </c>
      <c r="O2363" s="224">
        <v>44416</v>
      </c>
      <c r="P2363" s="177" t="s">
        <v>28</v>
      </c>
      <c r="Q2363" s="177"/>
      <c r="R2363" s="177"/>
      <c r="S2363" s="139" t="s">
        <v>17569</v>
      </c>
      <c r="T2363" s="177"/>
      <c r="Z2363" s="130" t="str">
        <f t="shared" si="37"/>
        <v>20(21)覃望</v>
      </c>
    </row>
    <row r="2364" spans="1:26">
      <c r="A2364" s="138">
        <v>2362</v>
      </c>
      <c r="B2364" s="138" t="s">
        <v>17573</v>
      </c>
      <c r="C2364" s="177" t="s">
        <v>21</v>
      </c>
      <c r="D2364" s="177" t="s">
        <v>517</v>
      </c>
      <c r="E2364" s="177" t="s">
        <v>17574</v>
      </c>
      <c r="F2364" s="177" t="s">
        <v>24</v>
      </c>
      <c r="G2364" s="177">
        <v>17</v>
      </c>
      <c r="H2364" s="177" t="s">
        <v>19058</v>
      </c>
      <c r="I2364" s="177" t="s">
        <v>109</v>
      </c>
      <c r="J2364" s="177">
        <v>18776875603</v>
      </c>
      <c r="K2364" s="177" t="s">
        <v>27</v>
      </c>
      <c r="L2364" s="224">
        <v>44413</v>
      </c>
      <c r="M2364" s="177" t="s">
        <v>17575</v>
      </c>
      <c r="N2364" s="177"/>
      <c r="O2364" s="224"/>
      <c r="P2364" s="177"/>
      <c r="Q2364" s="177"/>
      <c r="R2364" s="177"/>
      <c r="S2364" s="139" t="s">
        <v>17573</v>
      </c>
      <c r="T2364" s="177"/>
      <c r="Z2364" s="130" t="str">
        <f t="shared" si="37"/>
        <v>20(21)韦捍洋</v>
      </c>
    </row>
    <row r="2365" spans="1:26">
      <c r="A2365" s="138">
        <v>2363</v>
      </c>
      <c r="B2365" s="138" t="s">
        <v>17580</v>
      </c>
      <c r="C2365" s="177" t="s">
        <v>18915</v>
      </c>
      <c r="D2365" s="177" t="s">
        <v>517</v>
      </c>
      <c r="E2365" s="177" t="s">
        <v>17581</v>
      </c>
      <c r="F2365" s="177" t="s">
        <v>143</v>
      </c>
      <c r="G2365" s="177">
        <v>17</v>
      </c>
      <c r="H2365" s="177" t="s">
        <v>19059</v>
      </c>
      <c r="I2365" s="177" t="s">
        <v>17583</v>
      </c>
      <c r="J2365" s="177" t="s">
        <v>17584</v>
      </c>
      <c r="K2365" s="177" t="s">
        <v>27</v>
      </c>
      <c r="L2365" s="224">
        <v>44404</v>
      </c>
      <c r="M2365" s="177" t="s">
        <v>28</v>
      </c>
      <c r="N2365" s="177"/>
      <c r="O2365" s="224"/>
      <c r="P2365" s="177"/>
      <c r="Q2365" s="177"/>
      <c r="R2365" s="177"/>
      <c r="S2365" s="139" t="s">
        <v>17580</v>
      </c>
      <c r="T2365" s="177"/>
      <c r="Z2365" s="130" t="str">
        <f t="shared" si="37"/>
        <v>20(21)韦玉娜</v>
      </c>
    </row>
    <row r="2366" spans="1:26">
      <c r="A2366" s="138">
        <v>2364</v>
      </c>
      <c r="B2366" s="138" t="s">
        <v>17319</v>
      </c>
      <c r="C2366" s="177" t="s">
        <v>21</v>
      </c>
      <c r="D2366" s="177" t="s">
        <v>517</v>
      </c>
      <c r="E2366" s="177" t="s">
        <v>17320</v>
      </c>
      <c r="F2366" s="177" t="s">
        <v>143</v>
      </c>
      <c r="G2366" s="177" t="e">
        <v>#VALUE!</v>
      </c>
      <c r="H2366" s="177"/>
      <c r="I2366" s="177"/>
      <c r="J2366" s="177"/>
      <c r="K2366" s="177" t="s">
        <v>27</v>
      </c>
      <c r="L2366" s="224">
        <v>44395</v>
      </c>
      <c r="M2366" s="177" t="s">
        <v>28</v>
      </c>
      <c r="N2366" s="177"/>
      <c r="O2366" s="224"/>
      <c r="P2366" s="177"/>
      <c r="Q2366" s="177"/>
      <c r="R2366" s="177"/>
      <c r="S2366" s="139" t="s">
        <v>17319</v>
      </c>
      <c r="T2366" s="177"/>
      <c r="Z2366" s="130" t="str">
        <f t="shared" si="37"/>
        <v>20(21)韦卫生</v>
      </c>
    </row>
    <row r="2367" spans="1:26">
      <c r="A2367" s="138">
        <v>2366</v>
      </c>
      <c r="B2367" s="138" t="s">
        <v>17334</v>
      </c>
      <c r="C2367" s="177" t="s">
        <v>21</v>
      </c>
      <c r="D2367" s="177" t="s">
        <v>517</v>
      </c>
      <c r="E2367" s="177" t="s">
        <v>17335</v>
      </c>
      <c r="F2367" s="177" t="s">
        <v>143</v>
      </c>
      <c r="G2367" s="177">
        <v>16</v>
      </c>
      <c r="H2367" s="177"/>
      <c r="I2367" s="177"/>
      <c r="J2367" s="177"/>
      <c r="K2367" s="177" t="s">
        <v>27</v>
      </c>
      <c r="L2367" s="224">
        <v>44404</v>
      </c>
      <c r="M2367" s="177" t="s">
        <v>2747</v>
      </c>
      <c r="N2367" s="177"/>
      <c r="O2367" s="224"/>
      <c r="P2367" s="177"/>
      <c r="Q2367" s="177"/>
      <c r="R2367" s="177"/>
      <c r="S2367" s="139" t="s">
        <v>17334</v>
      </c>
      <c r="T2367" s="177"/>
      <c r="Z2367" s="130" t="str">
        <f t="shared" si="37"/>
        <v>20(21)班月兰</v>
      </c>
    </row>
    <row r="2368" spans="1:26">
      <c r="A2368" s="138">
        <v>2367</v>
      </c>
      <c r="B2368" s="138" t="s">
        <v>17358</v>
      </c>
      <c r="C2368" s="177" t="s">
        <v>21</v>
      </c>
      <c r="D2368" s="177" t="s">
        <v>517</v>
      </c>
      <c r="E2368" s="177" t="s">
        <v>17359</v>
      </c>
      <c r="F2368" s="177" t="s">
        <v>24</v>
      </c>
      <c r="G2368" s="177">
        <v>16</v>
      </c>
      <c r="H2368" s="177"/>
      <c r="I2368" s="177"/>
      <c r="J2368" s="177"/>
      <c r="K2368" s="177" t="s">
        <v>27</v>
      </c>
      <c r="L2368" s="224">
        <v>44335</v>
      </c>
      <c r="M2368" s="177" t="s">
        <v>28</v>
      </c>
      <c r="N2368" s="177"/>
      <c r="O2368" s="224"/>
      <c r="P2368" s="177"/>
      <c r="Q2368" s="177"/>
      <c r="R2368" s="177"/>
      <c r="S2368" s="139" t="s">
        <v>17358</v>
      </c>
      <c r="T2368" s="177"/>
      <c r="Z2368" s="130" t="str">
        <f t="shared" si="37"/>
        <v>20(21)蒙科城</v>
      </c>
    </row>
    <row r="2369" spans="1:26">
      <c r="A2369" s="138">
        <v>2368</v>
      </c>
      <c r="B2369" s="138" t="e">
        <v>#N/A</v>
      </c>
      <c r="C2369" s="173" t="s">
        <v>21</v>
      </c>
      <c r="D2369" s="173" t="s">
        <v>517</v>
      </c>
      <c r="E2369" s="173" t="s">
        <v>19060</v>
      </c>
      <c r="F2369" s="173" t="s">
        <v>143</v>
      </c>
      <c r="G2369" s="173">
        <v>17</v>
      </c>
      <c r="H2369" s="173"/>
      <c r="I2369" s="173"/>
      <c r="J2369" s="173"/>
      <c r="K2369" s="173" t="s">
        <v>27</v>
      </c>
      <c r="L2369" s="179">
        <v>44405</v>
      </c>
      <c r="M2369" s="173" t="s">
        <v>17427</v>
      </c>
      <c r="N2369" s="173"/>
      <c r="O2369" s="179"/>
      <c r="P2369" s="173"/>
      <c r="Q2369" s="173"/>
      <c r="R2369" s="173"/>
      <c r="S2369" s="182" t="e">
        <v>#N/A</v>
      </c>
      <c r="T2369" s="177"/>
      <c r="Z2369" s="130" t="str">
        <f t="shared" si="37"/>
        <v>20(21)兰秀秀</v>
      </c>
    </row>
    <row r="2370" spans="1:26">
      <c r="A2370" s="138">
        <v>2369</v>
      </c>
      <c r="B2370" s="138" t="s">
        <v>17439</v>
      </c>
      <c r="C2370" s="177" t="s">
        <v>21</v>
      </c>
      <c r="D2370" s="177" t="s">
        <v>517</v>
      </c>
      <c r="E2370" s="177" t="s">
        <v>17440</v>
      </c>
      <c r="F2370" s="177" t="s">
        <v>24</v>
      </c>
      <c r="G2370" s="177">
        <v>17</v>
      </c>
      <c r="H2370" s="177"/>
      <c r="I2370" s="177"/>
      <c r="J2370" s="177"/>
      <c r="K2370" s="177" t="s">
        <v>27</v>
      </c>
      <c r="L2370" s="224">
        <v>44394</v>
      </c>
      <c r="M2370" s="177" t="s">
        <v>1273</v>
      </c>
      <c r="N2370" s="177"/>
      <c r="O2370" s="224"/>
      <c r="P2370" s="177"/>
      <c r="Q2370" s="177"/>
      <c r="R2370" s="177"/>
      <c r="S2370" s="139" t="s">
        <v>17439</v>
      </c>
      <c r="T2370" s="177"/>
      <c r="Z2370" s="130" t="str">
        <f t="shared" si="37"/>
        <v>20(21)蒙保全</v>
      </c>
    </row>
    <row r="2371" spans="1:26">
      <c r="A2371" s="138">
        <v>2370</v>
      </c>
      <c r="B2371" s="138" t="s">
        <v>17468</v>
      </c>
      <c r="C2371" s="177" t="s">
        <v>18915</v>
      </c>
      <c r="D2371" s="177" t="s">
        <v>517</v>
      </c>
      <c r="E2371" s="177" t="s">
        <v>17469</v>
      </c>
      <c r="F2371" s="177" t="s">
        <v>143</v>
      </c>
      <c r="G2371" s="177">
        <v>17</v>
      </c>
      <c r="H2371" s="177"/>
      <c r="I2371" s="177"/>
      <c r="J2371" s="177"/>
      <c r="K2371" s="177" t="s">
        <v>27</v>
      </c>
      <c r="L2371" s="224">
        <v>44404</v>
      </c>
      <c r="M2371" s="177" t="s">
        <v>2747</v>
      </c>
      <c r="N2371" s="177"/>
      <c r="O2371" s="224"/>
      <c r="P2371" s="177"/>
      <c r="Q2371" s="177"/>
      <c r="R2371" s="177"/>
      <c r="S2371" s="139" t="s">
        <v>17468</v>
      </c>
      <c r="T2371" s="177"/>
      <c r="Z2371" s="130" t="str">
        <f t="shared" si="37"/>
        <v>20(21)韦金艳</v>
      </c>
    </row>
    <row r="2372" spans="1:26">
      <c r="A2372" s="138">
        <v>2371</v>
      </c>
      <c r="B2372" s="138" t="s">
        <v>17585</v>
      </c>
      <c r="C2372" s="177" t="s">
        <v>18915</v>
      </c>
      <c r="D2372" s="177" t="s">
        <v>517</v>
      </c>
      <c r="E2372" s="177" t="s">
        <v>17586</v>
      </c>
      <c r="F2372" s="177" t="s">
        <v>143</v>
      </c>
      <c r="G2372" s="177">
        <v>16</v>
      </c>
      <c r="H2372" s="177"/>
      <c r="I2372" s="177"/>
      <c r="J2372" s="177"/>
      <c r="K2372" s="177" t="s">
        <v>27</v>
      </c>
      <c r="L2372" s="224">
        <v>44403</v>
      </c>
      <c r="M2372" s="177" t="s">
        <v>1273</v>
      </c>
      <c r="N2372" s="177"/>
      <c r="O2372" s="224"/>
      <c r="P2372" s="177"/>
      <c r="Q2372" s="177"/>
      <c r="R2372" s="177"/>
      <c r="S2372" s="139" t="s">
        <v>17585</v>
      </c>
      <c r="T2372" s="177"/>
      <c r="Z2372" s="130" t="str">
        <f t="shared" si="37"/>
        <v>20(21)杨秀琴</v>
      </c>
    </row>
    <row r="2373" spans="1:26">
      <c r="A2373" s="138">
        <v>2372</v>
      </c>
      <c r="B2373" s="138" t="e">
        <v>#N/A</v>
      </c>
      <c r="C2373" s="173" t="s">
        <v>18915</v>
      </c>
      <c r="D2373" s="173" t="s">
        <v>517</v>
      </c>
      <c r="E2373" s="173" t="s">
        <v>19061</v>
      </c>
      <c r="F2373" s="173" t="s">
        <v>24</v>
      </c>
      <c r="G2373" s="173">
        <v>17</v>
      </c>
      <c r="H2373" s="173"/>
      <c r="I2373" s="173"/>
      <c r="J2373" s="173"/>
      <c r="K2373" s="173" t="s">
        <v>27</v>
      </c>
      <c r="L2373" s="179">
        <v>44458</v>
      </c>
      <c r="M2373" s="173" t="s">
        <v>28</v>
      </c>
      <c r="N2373" s="173"/>
      <c r="O2373" s="179"/>
      <c r="P2373" s="173"/>
      <c r="Q2373" s="173"/>
      <c r="R2373" s="173"/>
      <c r="S2373" s="182" t="e">
        <v>#N/A</v>
      </c>
      <c r="T2373" s="177"/>
      <c r="Z2373" s="130" t="str">
        <f t="shared" si="37"/>
        <v>20(21)韦升鹏</v>
      </c>
    </row>
    <row r="2374" spans="1:26">
      <c r="A2374" s="138">
        <v>2373</v>
      </c>
      <c r="B2374" s="138" t="s">
        <v>5882</v>
      </c>
      <c r="C2374" s="177" t="s">
        <v>18915</v>
      </c>
      <c r="D2374" s="177" t="s">
        <v>302</v>
      </c>
      <c r="E2374" s="177" t="s">
        <v>5883</v>
      </c>
      <c r="F2374" s="177" t="s">
        <v>24</v>
      </c>
      <c r="G2374" s="177">
        <v>14</v>
      </c>
      <c r="H2374" s="177" t="s">
        <v>3958</v>
      </c>
      <c r="I2374" s="177" t="s">
        <v>5884</v>
      </c>
      <c r="J2374" s="177">
        <v>18407783308</v>
      </c>
      <c r="K2374" s="177" t="s">
        <v>27</v>
      </c>
      <c r="L2374" s="224">
        <v>44409</v>
      </c>
      <c r="M2374" s="177" t="s">
        <v>1273</v>
      </c>
      <c r="N2374" s="139" t="s">
        <v>30</v>
      </c>
      <c r="O2374" s="224"/>
      <c r="P2374" s="177"/>
      <c r="Q2374" s="177"/>
      <c r="R2374" s="177"/>
      <c r="S2374" s="139" t="s">
        <v>5882</v>
      </c>
      <c r="T2374" s="177"/>
      <c r="Z2374" s="130" t="str">
        <f t="shared" si="37"/>
        <v>19(1)蓝伟建</v>
      </c>
    </row>
    <row r="2375" spans="1:26">
      <c r="A2375" s="138">
        <v>2374</v>
      </c>
      <c r="B2375" s="138" t="s">
        <v>7453</v>
      </c>
      <c r="C2375" s="177" t="s">
        <v>21</v>
      </c>
      <c r="D2375" s="177" t="s">
        <v>328</v>
      </c>
      <c r="E2375" s="177" t="s">
        <v>4761</v>
      </c>
      <c r="F2375" s="177" t="s">
        <v>143</v>
      </c>
      <c r="G2375" s="177">
        <v>17</v>
      </c>
      <c r="H2375" s="177" t="s">
        <v>19062</v>
      </c>
      <c r="I2375" s="177" t="s">
        <v>7454</v>
      </c>
      <c r="J2375" s="177">
        <v>13481865478</v>
      </c>
      <c r="K2375" s="177" t="s">
        <v>27</v>
      </c>
      <c r="L2375" s="224">
        <v>44397</v>
      </c>
      <c r="M2375" s="177" t="s">
        <v>1303</v>
      </c>
      <c r="N2375" s="177"/>
      <c r="O2375" s="224"/>
      <c r="P2375" s="177"/>
      <c r="Q2375" s="177"/>
      <c r="R2375" s="177"/>
      <c r="S2375" s="139" t="s">
        <v>7453</v>
      </c>
      <c r="T2375" s="177"/>
      <c r="Z2375" s="130" t="str">
        <f t="shared" ref="Z2375:Z2438" si="38">D2375:D6956&amp;E2375:E6956</f>
        <v>19(6)黄菊</v>
      </c>
    </row>
    <row r="2376" spans="1:26">
      <c r="A2376" s="138">
        <v>2375</v>
      </c>
      <c r="B2376" s="138" t="s">
        <v>13455</v>
      </c>
      <c r="C2376" s="177" t="s">
        <v>21</v>
      </c>
      <c r="D2376" s="177" t="s">
        <v>446</v>
      </c>
      <c r="E2376" s="177" t="s">
        <v>13456</v>
      </c>
      <c r="F2376" s="177" t="s">
        <v>143</v>
      </c>
      <c r="G2376" s="177">
        <v>17</v>
      </c>
      <c r="H2376" s="177" t="s">
        <v>19063</v>
      </c>
      <c r="I2376" s="177" t="s">
        <v>13458</v>
      </c>
      <c r="J2376" s="177">
        <v>13977876300</v>
      </c>
      <c r="K2376" s="177" t="s">
        <v>27</v>
      </c>
      <c r="L2376" s="224">
        <v>44396</v>
      </c>
      <c r="M2376" s="177" t="s">
        <v>185</v>
      </c>
      <c r="N2376" s="139" t="s">
        <v>27</v>
      </c>
      <c r="O2376" s="224"/>
      <c r="P2376" s="177"/>
      <c r="Q2376" s="177"/>
      <c r="R2376" s="177"/>
      <c r="S2376" s="139" t="s">
        <v>13455</v>
      </c>
      <c r="T2376" s="177"/>
      <c r="Z2376" s="130" t="str">
        <f t="shared" si="38"/>
        <v>20(7)覃丽艳</v>
      </c>
    </row>
    <row r="2377" spans="1:26">
      <c r="A2377" s="138">
        <v>2376</v>
      </c>
      <c r="B2377" s="138" t="s">
        <v>13455</v>
      </c>
      <c r="C2377" s="177" t="s">
        <v>21</v>
      </c>
      <c r="D2377" s="177" t="s">
        <v>446</v>
      </c>
      <c r="E2377" s="177" t="s">
        <v>13456</v>
      </c>
      <c r="F2377" s="177" t="s">
        <v>143</v>
      </c>
      <c r="G2377" s="177">
        <v>17</v>
      </c>
      <c r="H2377" s="177" t="s">
        <v>19063</v>
      </c>
      <c r="I2377" s="177" t="s">
        <v>13458</v>
      </c>
      <c r="J2377" s="177">
        <v>13977876300</v>
      </c>
      <c r="K2377" s="177" t="s">
        <v>27</v>
      </c>
      <c r="L2377" s="224">
        <v>44396</v>
      </c>
      <c r="M2377" s="177" t="s">
        <v>185</v>
      </c>
      <c r="N2377" s="177" t="s">
        <v>27</v>
      </c>
      <c r="O2377" s="224"/>
      <c r="P2377" s="177"/>
      <c r="Q2377" s="177"/>
      <c r="R2377" s="177"/>
      <c r="S2377" s="139" t="s">
        <v>13455</v>
      </c>
      <c r="T2377" s="177"/>
      <c r="Z2377" s="130" t="str">
        <f t="shared" si="38"/>
        <v>20(7)覃丽艳</v>
      </c>
    </row>
    <row r="2378" spans="1:26">
      <c r="A2378" s="138">
        <v>2377</v>
      </c>
      <c r="B2378" s="138" t="s">
        <v>9555</v>
      </c>
      <c r="C2378" s="177" t="s">
        <v>18915</v>
      </c>
      <c r="D2378" s="177" t="s">
        <v>368</v>
      </c>
      <c r="E2378" s="177" t="s">
        <v>9556</v>
      </c>
      <c r="F2378" s="177" t="s">
        <v>143</v>
      </c>
      <c r="G2378" s="177">
        <v>13</v>
      </c>
      <c r="H2378" s="177" t="s">
        <v>19064</v>
      </c>
      <c r="I2378" s="177" t="s">
        <v>9558</v>
      </c>
      <c r="J2378" s="177">
        <v>13737980633</v>
      </c>
      <c r="K2378" s="177" t="s">
        <v>27</v>
      </c>
      <c r="L2378" s="224"/>
      <c r="M2378" s="177"/>
      <c r="N2378" s="139" t="s">
        <v>27</v>
      </c>
      <c r="O2378" s="224">
        <v>44409</v>
      </c>
      <c r="P2378" s="177"/>
      <c r="Q2378" s="177"/>
      <c r="R2378" s="177"/>
      <c r="S2378" s="139" t="s">
        <v>9555</v>
      </c>
      <c r="T2378" s="177"/>
      <c r="Z2378" s="130" t="str">
        <f t="shared" si="38"/>
        <v>19(14)蒙雪露</v>
      </c>
    </row>
    <row r="2379" spans="1:26">
      <c r="A2379" s="138">
        <v>2378</v>
      </c>
      <c r="B2379" s="138" t="s">
        <v>10523</v>
      </c>
      <c r="C2379" s="177" t="s">
        <v>18915</v>
      </c>
      <c r="D2379" s="177" t="s">
        <v>389</v>
      </c>
      <c r="E2379" s="177" t="s">
        <v>10524</v>
      </c>
      <c r="F2379" s="177" t="s">
        <v>143</v>
      </c>
      <c r="G2379" s="177">
        <v>14</v>
      </c>
      <c r="H2379" s="177" t="s">
        <v>6010</v>
      </c>
      <c r="I2379" s="177" t="s">
        <v>10525</v>
      </c>
      <c r="J2379" s="177">
        <v>17376390477</v>
      </c>
      <c r="K2379" s="177" t="s">
        <v>27</v>
      </c>
      <c r="L2379" s="224">
        <v>44411</v>
      </c>
      <c r="M2379" s="177" t="s">
        <v>1273</v>
      </c>
      <c r="N2379" s="139" t="s">
        <v>30</v>
      </c>
      <c r="O2379" s="224">
        <v>44411</v>
      </c>
      <c r="P2379" s="177"/>
      <c r="Q2379" s="177" t="s">
        <v>30</v>
      </c>
      <c r="R2379" s="177"/>
      <c r="S2379" s="139" t="s">
        <v>10523</v>
      </c>
      <c r="T2379" s="177"/>
      <c r="Z2379" s="130" t="str">
        <f t="shared" si="38"/>
        <v>19(18)韦雅群</v>
      </c>
    </row>
    <row r="2380" spans="1:26">
      <c r="A2380" s="138">
        <v>2379</v>
      </c>
      <c r="B2380" s="138" t="s">
        <v>10951</v>
      </c>
      <c r="C2380" s="177" t="s">
        <v>18915</v>
      </c>
      <c r="D2380" s="177" t="s">
        <v>394</v>
      </c>
      <c r="E2380" s="177" t="s">
        <v>10952</v>
      </c>
      <c r="F2380" s="177" t="s">
        <v>143</v>
      </c>
      <c r="G2380" s="177">
        <v>13</v>
      </c>
      <c r="H2380" s="177" t="s">
        <v>4928</v>
      </c>
      <c r="I2380" s="177" t="s">
        <v>10953</v>
      </c>
      <c r="J2380" s="177">
        <v>13549808177</v>
      </c>
      <c r="K2380" s="177" t="s">
        <v>27</v>
      </c>
      <c r="L2380" s="224"/>
      <c r="M2380" s="177"/>
      <c r="N2380" s="139" t="s">
        <v>27</v>
      </c>
      <c r="O2380" s="224">
        <v>44409</v>
      </c>
      <c r="P2380" s="177"/>
      <c r="Q2380" s="177"/>
      <c r="R2380" s="177"/>
      <c r="S2380" s="139" t="s">
        <v>10951</v>
      </c>
      <c r="T2380" s="177"/>
      <c r="Z2380" s="130" t="str">
        <f t="shared" si="38"/>
        <v>19(19)陆佩</v>
      </c>
    </row>
    <row r="2381" spans="1:26">
      <c r="A2381" s="138">
        <v>2380</v>
      </c>
      <c r="B2381" s="138" t="s">
        <v>11561</v>
      </c>
      <c r="C2381" s="177" t="s">
        <v>18915</v>
      </c>
      <c r="D2381" s="177" t="s">
        <v>416</v>
      </c>
      <c r="E2381" s="177" t="s">
        <v>11562</v>
      </c>
      <c r="F2381" s="177" t="s">
        <v>24</v>
      </c>
      <c r="G2381" s="177">
        <v>12</v>
      </c>
      <c r="H2381" s="177" t="s">
        <v>19065</v>
      </c>
      <c r="I2381" s="177" t="s">
        <v>11564</v>
      </c>
      <c r="J2381" s="177">
        <v>19978845214</v>
      </c>
      <c r="K2381" s="177" t="s">
        <v>27</v>
      </c>
      <c r="L2381" s="224"/>
      <c r="M2381" s="177"/>
      <c r="N2381" s="139" t="s">
        <v>27</v>
      </c>
      <c r="O2381" s="224">
        <v>44415</v>
      </c>
      <c r="P2381" s="177"/>
      <c r="Q2381" s="177"/>
      <c r="R2381" s="177"/>
      <c r="S2381" s="139" t="s">
        <v>11561</v>
      </c>
      <c r="T2381" s="177"/>
      <c r="Z2381" s="130" t="str">
        <f t="shared" si="38"/>
        <v>20(1)班昌伟</v>
      </c>
    </row>
    <row r="2382" spans="1:26">
      <c r="A2382" s="138">
        <v>2381</v>
      </c>
      <c r="B2382" s="138" t="s">
        <v>11650</v>
      </c>
      <c r="C2382" s="177" t="s">
        <v>18915</v>
      </c>
      <c r="D2382" s="177" t="s">
        <v>416</v>
      </c>
      <c r="E2382" s="177" t="s">
        <v>11651</v>
      </c>
      <c r="F2382" s="177" t="s">
        <v>143</v>
      </c>
      <c r="G2382" s="177">
        <v>14</v>
      </c>
      <c r="H2382" s="177" t="s">
        <v>19066</v>
      </c>
      <c r="I2382" s="177" t="s">
        <v>11653</v>
      </c>
      <c r="J2382" s="177">
        <v>19177885619</v>
      </c>
      <c r="K2382" s="177" t="s">
        <v>27</v>
      </c>
      <c r="L2382" s="224">
        <v>44409</v>
      </c>
      <c r="M2382" s="177"/>
      <c r="N2382" s="139" t="s">
        <v>27</v>
      </c>
      <c r="O2382" s="224">
        <v>44409</v>
      </c>
      <c r="P2382" s="177"/>
      <c r="Q2382" s="177" t="s">
        <v>30</v>
      </c>
      <c r="R2382" s="177"/>
      <c r="S2382" s="139" t="s">
        <v>11650</v>
      </c>
      <c r="T2382" s="177"/>
      <c r="Z2382" s="130" t="str">
        <f t="shared" si="38"/>
        <v>20(1)蓝小梅</v>
      </c>
    </row>
    <row r="2383" spans="1:26">
      <c r="A2383" s="138">
        <v>2382</v>
      </c>
      <c r="B2383" s="138" t="s">
        <v>11811</v>
      </c>
      <c r="C2383" s="177" t="s">
        <v>18915</v>
      </c>
      <c r="D2383" s="177" t="s">
        <v>416</v>
      </c>
      <c r="E2383" s="177" t="s">
        <v>11812</v>
      </c>
      <c r="F2383" s="177" t="s">
        <v>24</v>
      </c>
      <c r="G2383" s="177">
        <v>14</v>
      </c>
      <c r="H2383" s="177" t="s">
        <v>19067</v>
      </c>
      <c r="I2383" s="177" t="s">
        <v>11814</v>
      </c>
      <c r="J2383" s="177" t="s">
        <v>11815</v>
      </c>
      <c r="K2383" s="177" t="s">
        <v>27</v>
      </c>
      <c r="L2383" s="224"/>
      <c r="M2383" s="177"/>
      <c r="N2383" s="139" t="s">
        <v>27</v>
      </c>
      <c r="O2383" s="224">
        <v>44411</v>
      </c>
      <c r="P2383" s="177"/>
      <c r="Q2383" s="177"/>
      <c r="R2383" s="177"/>
      <c r="S2383" s="139" t="s">
        <v>11811</v>
      </c>
      <c r="T2383" s="177"/>
      <c r="Z2383" s="130" t="str">
        <f t="shared" si="38"/>
        <v>20(1)韦朝影</v>
      </c>
    </row>
    <row r="2384" spans="1:26">
      <c r="A2384" s="138">
        <v>2383</v>
      </c>
      <c r="B2384" s="138" t="s">
        <v>12032</v>
      </c>
      <c r="C2384" s="177" t="s">
        <v>18915</v>
      </c>
      <c r="D2384" s="177" t="s">
        <v>421</v>
      </c>
      <c r="E2384" s="177" t="s">
        <v>12033</v>
      </c>
      <c r="F2384" s="177" t="s">
        <v>24</v>
      </c>
      <c r="G2384" s="177">
        <v>13</v>
      </c>
      <c r="H2384" s="177" t="s">
        <v>19068</v>
      </c>
      <c r="I2384" s="177" t="s">
        <v>3099</v>
      </c>
      <c r="J2384" s="177" t="s">
        <v>12035</v>
      </c>
      <c r="K2384" s="177" t="s">
        <v>27</v>
      </c>
      <c r="L2384" s="224">
        <v>44411</v>
      </c>
      <c r="M2384" s="177" t="s">
        <v>28</v>
      </c>
      <c r="N2384" s="139" t="s">
        <v>30</v>
      </c>
      <c r="O2384" s="224">
        <v>44411</v>
      </c>
      <c r="P2384" s="177"/>
      <c r="Q2384" s="177" t="s">
        <v>30</v>
      </c>
      <c r="R2384" s="177"/>
      <c r="S2384" s="139" t="s">
        <v>12032</v>
      </c>
      <c r="T2384" s="177"/>
      <c r="Z2384" s="130" t="str">
        <f t="shared" si="38"/>
        <v>20(2)韦宝伦</v>
      </c>
    </row>
    <row r="2385" spans="1:26">
      <c r="A2385" s="138">
        <v>2384</v>
      </c>
      <c r="B2385" s="138" t="s">
        <v>12101</v>
      </c>
      <c r="C2385" s="177" t="s">
        <v>18915</v>
      </c>
      <c r="D2385" s="177" t="s">
        <v>421</v>
      </c>
      <c r="E2385" s="177" t="s">
        <v>12102</v>
      </c>
      <c r="F2385" s="177" t="s">
        <v>24</v>
      </c>
      <c r="G2385" s="177">
        <v>14</v>
      </c>
      <c r="H2385" s="177" t="s">
        <v>19069</v>
      </c>
      <c r="I2385" s="177" t="s">
        <v>12104</v>
      </c>
      <c r="J2385" s="177" t="s">
        <v>12105</v>
      </c>
      <c r="K2385" s="177" t="s">
        <v>27</v>
      </c>
      <c r="L2385" s="224">
        <v>44411</v>
      </c>
      <c r="M2385" s="177" t="s">
        <v>19070</v>
      </c>
      <c r="N2385" s="139" t="s">
        <v>30</v>
      </c>
      <c r="O2385" s="224">
        <v>44411</v>
      </c>
      <c r="P2385" s="177"/>
      <c r="Q2385" s="177" t="s">
        <v>30</v>
      </c>
      <c r="R2385" s="177"/>
      <c r="S2385" s="139" t="s">
        <v>12101</v>
      </c>
      <c r="T2385" s="177"/>
      <c r="Z2385" s="130" t="str">
        <f t="shared" si="38"/>
        <v>20(2)蓝焜</v>
      </c>
    </row>
    <row r="2386" spans="1:26">
      <c r="A2386" s="138">
        <v>2385</v>
      </c>
      <c r="B2386" s="138" t="s">
        <v>12261</v>
      </c>
      <c r="C2386" s="177" t="s">
        <v>18915</v>
      </c>
      <c r="D2386" s="177" t="s">
        <v>426</v>
      </c>
      <c r="E2386" s="177" t="s">
        <v>12262</v>
      </c>
      <c r="F2386" s="177" t="s">
        <v>143</v>
      </c>
      <c r="G2386" s="177">
        <v>14</v>
      </c>
      <c r="H2386" s="177" t="s">
        <v>18195</v>
      </c>
      <c r="I2386" s="177" t="s">
        <v>12264</v>
      </c>
      <c r="J2386" s="177">
        <v>19978809657</v>
      </c>
      <c r="K2386" s="177" t="s">
        <v>27</v>
      </c>
      <c r="L2386" s="224"/>
      <c r="M2386" s="177"/>
      <c r="N2386" s="139" t="s">
        <v>27</v>
      </c>
      <c r="O2386" s="224">
        <v>44411</v>
      </c>
      <c r="P2386" s="177"/>
      <c r="Q2386" s="177"/>
      <c r="R2386" s="177"/>
      <c r="S2386" s="139" t="s">
        <v>12261</v>
      </c>
      <c r="T2386" s="177"/>
      <c r="Z2386" s="130" t="str">
        <f t="shared" si="38"/>
        <v>20(3)罗春萍</v>
      </c>
    </row>
    <row r="2387" spans="1:26">
      <c r="A2387" s="138">
        <v>2386</v>
      </c>
      <c r="B2387" s="138" t="s">
        <v>12546</v>
      </c>
      <c r="C2387" s="177" t="s">
        <v>18915</v>
      </c>
      <c r="D2387" s="177" t="s">
        <v>431</v>
      </c>
      <c r="E2387" s="177" t="s">
        <v>12547</v>
      </c>
      <c r="F2387" s="177" t="s">
        <v>24</v>
      </c>
      <c r="G2387" s="177">
        <v>14</v>
      </c>
      <c r="H2387" s="177" t="s">
        <v>12548</v>
      </c>
      <c r="I2387" s="177" t="s">
        <v>12549</v>
      </c>
      <c r="J2387" s="177" t="s">
        <v>12550</v>
      </c>
      <c r="K2387" s="177" t="s">
        <v>27</v>
      </c>
      <c r="L2387" s="224"/>
      <c r="M2387" s="177"/>
      <c r="N2387" s="177"/>
      <c r="O2387" s="224"/>
      <c r="P2387" s="177"/>
      <c r="Q2387" s="177"/>
      <c r="R2387" s="177"/>
      <c r="S2387" s="139" t="s">
        <v>12546</v>
      </c>
      <c r="T2387" s="177"/>
      <c r="Z2387" s="130" t="str">
        <f t="shared" si="38"/>
        <v>20(4)蒙源</v>
      </c>
    </row>
    <row r="2388" spans="1:26">
      <c r="A2388" s="138">
        <v>2387</v>
      </c>
      <c r="B2388" s="138" t="s">
        <v>12670</v>
      </c>
      <c r="C2388" s="177" t="s">
        <v>18915</v>
      </c>
      <c r="D2388" s="177" t="s">
        <v>431</v>
      </c>
      <c r="E2388" s="177" t="s">
        <v>12671</v>
      </c>
      <c r="F2388" s="177" t="s">
        <v>24</v>
      </c>
      <c r="G2388" s="177">
        <v>13</v>
      </c>
      <c r="H2388" s="177" t="s">
        <v>19071</v>
      </c>
      <c r="I2388" s="177" t="s">
        <v>12673</v>
      </c>
      <c r="J2388" s="177">
        <v>13828849480</v>
      </c>
      <c r="K2388" s="177" t="s">
        <v>27</v>
      </c>
      <c r="L2388" s="224"/>
      <c r="M2388" s="177"/>
      <c r="N2388" s="177"/>
      <c r="O2388" s="224"/>
      <c r="P2388" s="177"/>
      <c r="Q2388" s="177"/>
      <c r="R2388" s="177"/>
      <c r="S2388" s="139" t="s">
        <v>12670</v>
      </c>
      <c r="T2388" s="177"/>
      <c r="Z2388" s="130" t="str">
        <f t="shared" si="38"/>
        <v>20(4)蓝森</v>
      </c>
    </row>
    <row r="2389" spans="1:26">
      <c r="A2389" s="138">
        <v>2388</v>
      </c>
      <c r="B2389" s="138" t="s">
        <v>12749</v>
      </c>
      <c r="C2389" s="177" t="s">
        <v>18915</v>
      </c>
      <c r="D2389" s="177" t="s">
        <v>431</v>
      </c>
      <c r="E2389" s="177" t="s">
        <v>12750</v>
      </c>
      <c r="F2389" s="177" t="s">
        <v>24</v>
      </c>
      <c r="G2389" s="177">
        <v>14</v>
      </c>
      <c r="H2389" s="177" t="s">
        <v>19072</v>
      </c>
      <c r="I2389" s="177" t="s">
        <v>10569</v>
      </c>
      <c r="J2389" s="177">
        <v>17817649581</v>
      </c>
      <c r="K2389" s="177" t="s">
        <v>27</v>
      </c>
      <c r="L2389" s="224"/>
      <c r="M2389" s="177"/>
      <c r="N2389" s="177"/>
      <c r="O2389" s="224"/>
      <c r="P2389" s="177"/>
      <c r="Q2389" s="177"/>
      <c r="R2389" s="177"/>
      <c r="S2389" s="139" t="s">
        <v>12749</v>
      </c>
      <c r="T2389" s="177"/>
      <c r="Z2389" s="130" t="str">
        <f t="shared" si="38"/>
        <v>20(4)覃文高</v>
      </c>
    </row>
    <row r="2390" spans="1:26">
      <c r="A2390" s="138">
        <v>2389</v>
      </c>
      <c r="B2390" s="138" t="s">
        <v>13098</v>
      </c>
      <c r="C2390" s="177" t="s">
        <v>18915</v>
      </c>
      <c r="D2390" s="177" t="s">
        <v>441</v>
      </c>
      <c r="E2390" s="177" t="s">
        <v>13099</v>
      </c>
      <c r="F2390" s="177" t="s">
        <v>24</v>
      </c>
      <c r="G2390" s="177">
        <v>13</v>
      </c>
      <c r="H2390" s="177" t="s">
        <v>19073</v>
      </c>
      <c r="I2390" s="177" t="s">
        <v>13101</v>
      </c>
      <c r="J2390" s="177" t="s">
        <v>18387</v>
      </c>
      <c r="K2390" s="177"/>
      <c r="L2390" s="224"/>
      <c r="M2390" s="177"/>
      <c r="N2390" s="177"/>
      <c r="O2390" s="224"/>
      <c r="P2390" s="177"/>
      <c r="Q2390" s="177"/>
      <c r="R2390" s="177"/>
      <c r="S2390" s="139" t="s">
        <v>13098</v>
      </c>
      <c r="T2390" s="177"/>
      <c r="Z2390" s="130" t="str">
        <f t="shared" si="38"/>
        <v>20(6)蒙明喜</v>
      </c>
    </row>
    <row r="2391" spans="1:26">
      <c r="A2391" s="138">
        <v>2390</v>
      </c>
      <c r="B2391" s="138" t="s">
        <v>13114</v>
      </c>
      <c r="C2391" s="177" t="s">
        <v>18915</v>
      </c>
      <c r="D2391" s="177" t="s">
        <v>441</v>
      </c>
      <c r="E2391" s="177" t="s">
        <v>13115</v>
      </c>
      <c r="F2391" s="177" t="s">
        <v>24</v>
      </c>
      <c r="G2391" s="177">
        <v>14</v>
      </c>
      <c r="H2391" s="177" t="s">
        <v>19074</v>
      </c>
      <c r="I2391" s="177" t="s">
        <v>13117</v>
      </c>
      <c r="J2391" s="177" t="s">
        <v>18388</v>
      </c>
      <c r="K2391" s="177" t="s">
        <v>27</v>
      </c>
      <c r="L2391" s="224"/>
      <c r="M2391" s="177"/>
      <c r="N2391" s="139" t="s">
        <v>27</v>
      </c>
      <c r="O2391" s="224">
        <v>44409</v>
      </c>
      <c r="P2391" s="177"/>
      <c r="Q2391" s="177"/>
      <c r="R2391" s="177"/>
      <c r="S2391" s="139" t="s">
        <v>13114</v>
      </c>
      <c r="T2391" s="177"/>
      <c r="Z2391" s="130" t="str">
        <f t="shared" si="38"/>
        <v>20(6)莫丁宝</v>
      </c>
    </row>
    <row r="2392" spans="1:26">
      <c r="A2392" s="138">
        <v>2391</v>
      </c>
      <c r="B2392" s="138" t="s">
        <v>13180</v>
      </c>
      <c r="C2392" s="177" t="s">
        <v>18915</v>
      </c>
      <c r="D2392" s="177" t="s">
        <v>441</v>
      </c>
      <c r="E2392" s="177" t="s">
        <v>13181</v>
      </c>
      <c r="F2392" s="177" t="s">
        <v>24</v>
      </c>
      <c r="G2392" s="177">
        <v>12</v>
      </c>
      <c r="H2392" s="177" t="s">
        <v>19075</v>
      </c>
      <c r="I2392" s="177" t="s">
        <v>13183</v>
      </c>
      <c r="J2392" s="177" t="s">
        <v>18410</v>
      </c>
      <c r="K2392" s="177"/>
      <c r="L2392" s="224"/>
      <c r="M2392" s="177"/>
      <c r="N2392" s="177"/>
      <c r="O2392" s="224"/>
      <c r="P2392" s="177"/>
      <c r="Q2392" s="177"/>
      <c r="R2392" s="177"/>
      <c r="S2392" s="139" t="s">
        <v>13180</v>
      </c>
      <c r="T2392" s="177"/>
      <c r="Z2392" s="130" t="str">
        <f t="shared" si="38"/>
        <v>20(6)唐运科</v>
      </c>
    </row>
    <row r="2393" spans="1:26">
      <c r="A2393" s="138">
        <v>2392</v>
      </c>
      <c r="B2393" s="138" t="s">
        <v>13338</v>
      </c>
      <c r="C2393" s="177" t="s">
        <v>18915</v>
      </c>
      <c r="D2393" s="177" t="s">
        <v>446</v>
      </c>
      <c r="E2393" s="177" t="s">
        <v>13339</v>
      </c>
      <c r="F2393" s="177" t="s">
        <v>24</v>
      </c>
      <c r="G2393" s="177">
        <v>14</v>
      </c>
      <c r="H2393" s="177" t="s">
        <v>19076</v>
      </c>
      <c r="I2393" s="177" t="s">
        <v>3324</v>
      </c>
      <c r="J2393" s="177" t="s">
        <v>3325</v>
      </c>
      <c r="K2393" s="177" t="s">
        <v>27</v>
      </c>
      <c r="L2393" s="224"/>
      <c r="M2393" s="177"/>
      <c r="N2393" s="177"/>
      <c r="O2393" s="224"/>
      <c r="P2393" s="177"/>
      <c r="Q2393" s="177"/>
      <c r="R2393" s="177"/>
      <c r="S2393" s="139" t="s">
        <v>13338</v>
      </c>
      <c r="T2393" s="177"/>
      <c r="Z2393" s="130" t="str">
        <f t="shared" si="38"/>
        <v>20(7)覃利</v>
      </c>
    </row>
    <row r="2394" spans="1:26">
      <c r="A2394" s="138">
        <v>2393</v>
      </c>
      <c r="B2394" s="138" t="s">
        <v>13370</v>
      </c>
      <c r="C2394" s="177" t="s">
        <v>18915</v>
      </c>
      <c r="D2394" s="177" t="s">
        <v>446</v>
      </c>
      <c r="E2394" s="177" t="s">
        <v>13371</v>
      </c>
      <c r="F2394" s="177" t="s">
        <v>24</v>
      </c>
      <c r="G2394" s="177">
        <v>14</v>
      </c>
      <c r="H2394" s="177" t="s">
        <v>19077</v>
      </c>
      <c r="I2394" s="177" t="s">
        <v>13373</v>
      </c>
      <c r="J2394" s="177" t="s">
        <v>18482</v>
      </c>
      <c r="K2394" s="177" t="s">
        <v>27</v>
      </c>
      <c r="L2394" s="224"/>
      <c r="M2394" s="177"/>
      <c r="N2394" s="139" t="s">
        <v>27</v>
      </c>
      <c r="O2394" s="224">
        <v>44414</v>
      </c>
      <c r="P2394" s="177"/>
      <c r="Q2394" s="177"/>
      <c r="R2394" s="177"/>
      <c r="S2394" s="139" t="s">
        <v>13370</v>
      </c>
      <c r="T2394" s="177"/>
      <c r="Z2394" s="130" t="str">
        <f t="shared" si="38"/>
        <v>20(7)韦卓视</v>
      </c>
    </row>
    <row r="2395" spans="1:26">
      <c r="A2395" s="138">
        <v>2394</v>
      </c>
      <c r="B2395" s="138" t="s">
        <v>13465</v>
      </c>
      <c r="C2395" s="177" t="s">
        <v>18915</v>
      </c>
      <c r="D2395" s="177" t="s">
        <v>446</v>
      </c>
      <c r="E2395" s="177" t="s">
        <v>13466</v>
      </c>
      <c r="F2395" s="177" t="s">
        <v>143</v>
      </c>
      <c r="G2395" s="177">
        <v>14</v>
      </c>
      <c r="H2395" s="177" t="s">
        <v>19078</v>
      </c>
      <c r="I2395" s="177" t="s">
        <v>13467</v>
      </c>
      <c r="J2395" s="177" t="s">
        <v>18507</v>
      </c>
      <c r="K2395" s="177" t="s">
        <v>27</v>
      </c>
      <c r="L2395" s="224"/>
      <c r="M2395" s="177"/>
      <c r="N2395" s="139" t="s">
        <v>27</v>
      </c>
      <c r="O2395" s="224">
        <v>44414</v>
      </c>
      <c r="P2395" s="177"/>
      <c r="Q2395" s="177"/>
      <c r="R2395" s="177"/>
      <c r="S2395" s="139" t="s">
        <v>13465</v>
      </c>
      <c r="T2395" s="177"/>
      <c r="Z2395" s="130" t="str">
        <f t="shared" si="38"/>
        <v>20(7)韦婧怡</v>
      </c>
    </row>
    <row r="2396" spans="1:26">
      <c r="A2396" s="138">
        <v>2395</v>
      </c>
      <c r="B2396" s="138" t="s">
        <v>13514</v>
      </c>
      <c r="C2396" s="177" t="s">
        <v>18915</v>
      </c>
      <c r="D2396" s="177" t="s">
        <v>446</v>
      </c>
      <c r="E2396" s="177" t="s">
        <v>13515</v>
      </c>
      <c r="F2396" s="177" t="s">
        <v>24</v>
      </c>
      <c r="G2396" s="177">
        <v>12</v>
      </c>
      <c r="H2396" s="177" t="s">
        <v>19079</v>
      </c>
      <c r="I2396" s="177" t="s">
        <v>13517</v>
      </c>
      <c r="J2396" s="177">
        <v>17329969893</v>
      </c>
      <c r="K2396" s="177" t="s">
        <v>27</v>
      </c>
      <c r="L2396" s="224"/>
      <c r="M2396" s="177"/>
      <c r="N2396" s="177"/>
      <c r="O2396" s="224"/>
      <c r="P2396" s="177"/>
      <c r="Q2396" s="177"/>
      <c r="R2396" s="177"/>
      <c r="S2396" s="139" t="s">
        <v>13514</v>
      </c>
      <c r="T2396" s="177"/>
      <c r="Z2396" s="130" t="str">
        <f t="shared" si="38"/>
        <v>20(7)韦祖阳</v>
      </c>
    </row>
    <row r="2397" spans="1:26">
      <c r="A2397" s="138">
        <v>2396</v>
      </c>
      <c r="B2397" s="138" t="s">
        <v>13638</v>
      </c>
      <c r="C2397" s="177" t="s">
        <v>18915</v>
      </c>
      <c r="D2397" s="177" t="s">
        <v>451</v>
      </c>
      <c r="E2397" s="177" t="s">
        <v>13639</v>
      </c>
      <c r="F2397" s="177" t="s">
        <v>143</v>
      </c>
      <c r="G2397" s="177">
        <v>14</v>
      </c>
      <c r="H2397" s="177" t="s">
        <v>19080</v>
      </c>
      <c r="I2397" s="177" t="s">
        <v>8040</v>
      </c>
      <c r="J2397" s="177">
        <v>18275886799</v>
      </c>
      <c r="K2397" s="216" t="s">
        <v>27</v>
      </c>
      <c r="L2397" s="221">
        <v>44411</v>
      </c>
      <c r="M2397" s="217" t="s">
        <v>133</v>
      </c>
      <c r="N2397" s="177"/>
      <c r="O2397" s="224"/>
      <c r="P2397" s="177"/>
      <c r="Q2397" s="177"/>
      <c r="R2397" s="177"/>
      <c r="S2397" s="139" t="s">
        <v>13638</v>
      </c>
      <c r="T2397" s="177"/>
      <c r="Z2397" s="130" t="str">
        <f t="shared" si="38"/>
        <v>20(8)蓝银梅</v>
      </c>
    </row>
    <row r="2398" spans="1:26">
      <c r="A2398" s="138">
        <v>2397</v>
      </c>
      <c r="B2398" s="138" t="s">
        <v>13674</v>
      </c>
      <c r="C2398" s="177" t="s">
        <v>18915</v>
      </c>
      <c r="D2398" s="177" t="s">
        <v>451</v>
      </c>
      <c r="E2398" s="177" t="s">
        <v>13675</v>
      </c>
      <c r="F2398" s="177" t="s">
        <v>143</v>
      </c>
      <c r="G2398" s="177">
        <v>13</v>
      </c>
      <c r="H2398" s="177" t="s">
        <v>19081</v>
      </c>
      <c r="I2398" s="177" t="s">
        <v>8620</v>
      </c>
      <c r="J2398" s="177" t="s">
        <v>19082</v>
      </c>
      <c r="K2398" s="177" t="s">
        <v>27</v>
      </c>
      <c r="L2398" s="224">
        <v>44410</v>
      </c>
      <c r="M2398" s="177" t="s">
        <v>133</v>
      </c>
      <c r="N2398" s="177"/>
      <c r="O2398" s="224"/>
      <c r="P2398" s="177"/>
      <c r="Q2398" s="177"/>
      <c r="R2398" s="177"/>
      <c r="S2398" s="139" t="s">
        <v>13674</v>
      </c>
      <c r="T2398" s="177"/>
      <c r="Z2398" s="130" t="str">
        <f t="shared" si="38"/>
        <v>20(8)蒙韩春</v>
      </c>
    </row>
    <row r="2399" spans="1:26">
      <c r="A2399" s="138">
        <v>2398</v>
      </c>
      <c r="B2399" s="138" t="s">
        <v>13817</v>
      </c>
      <c r="C2399" s="177" t="s">
        <v>18915</v>
      </c>
      <c r="D2399" s="177" t="s">
        <v>456</v>
      </c>
      <c r="E2399" s="177" t="s">
        <v>13818</v>
      </c>
      <c r="F2399" s="177" t="s">
        <v>143</v>
      </c>
      <c r="G2399" s="177">
        <v>14</v>
      </c>
      <c r="H2399" s="177" t="s">
        <v>19083</v>
      </c>
      <c r="I2399" s="177" t="s">
        <v>13820</v>
      </c>
      <c r="J2399" s="177">
        <v>19977846447</v>
      </c>
      <c r="K2399" s="177" t="s">
        <v>27</v>
      </c>
      <c r="L2399" s="224">
        <v>44414</v>
      </c>
      <c r="M2399" s="177"/>
      <c r="N2399" s="139" t="s">
        <v>27</v>
      </c>
      <c r="O2399" s="224">
        <v>44414</v>
      </c>
      <c r="P2399" s="177"/>
      <c r="Q2399" s="177"/>
      <c r="R2399" s="177"/>
      <c r="S2399" s="139" t="s">
        <v>13817</v>
      </c>
      <c r="T2399" s="177"/>
      <c r="Z2399" s="130" t="str">
        <f t="shared" si="38"/>
        <v>20(9)蒙秀雪</v>
      </c>
    </row>
    <row r="2400" spans="1:26">
      <c r="A2400" s="138">
        <v>2399</v>
      </c>
      <c r="B2400" s="138" t="s">
        <v>14272</v>
      </c>
      <c r="C2400" s="177" t="s">
        <v>18915</v>
      </c>
      <c r="D2400" s="177" t="s">
        <v>461</v>
      </c>
      <c r="E2400" s="177" t="s">
        <v>14273</v>
      </c>
      <c r="F2400" s="177" t="s">
        <v>24</v>
      </c>
      <c r="G2400" s="177">
        <v>14</v>
      </c>
      <c r="H2400" s="177" t="s">
        <v>19084</v>
      </c>
      <c r="I2400" s="177" t="s">
        <v>14275</v>
      </c>
      <c r="J2400" s="177" t="s">
        <v>14276</v>
      </c>
      <c r="K2400" s="177" t="s">
        <v>27</v>
      </c>
      <c r="L2400" s="224">
        <v>44414</v>
      </c>
      <c r="M2400" s="177" t="s">
        <v>1273</v>
      </c>
      <c r="N2400" s="177" t="s">
        <v>30</v>
      </c>
      <c r="O2400" s="224"/>
      <c r="P2400" s="177"/>
      <c r="Q2400" s="177"/>
      <c r="R2400" s="177"/>
      <c r="S2400" s="139" t="s">
        <v>14272</v>
      </c>
      <c r="T2400" s="177"/>
      <c r="Z2400" s="130" t="str">
        <f t="shared" si="38"/>
        <v>20(10)韦富林</v>
      </c>
    </row>
    <row r="2401" spans="1:26">
      <c r="A2401" s="138">
        <v>2400</v>
      </c>
      <c r="B2401" s="138" t="s">
        <v>15040</v>
      </c>
      <c r="C2401" s="177" t="s">
        <v>18915</v>
      </c>
      <c r="D2401" s="177" t="s">
        <v>477</v>
      </c>
      <c r="E2401" s="177" t="s">
        <v>15041</v>
      </c>
      <c r="F2401" s="177" t="s">
        <v>24</v>
      </c>
      <c r="G2401" s="177">
        <v>14</v>
      </c>
      <c r="H2401" s="177" t="s">
        <v>19085</v>
      </c>
      <c r="I2401" s="177" t="s">
        <v>1980</v>
      </c>
      <c r="J2401" s="177">
        <v>19978846553</v>
      </c>
      <c r="K2401" s="177" t="s">
        <v>27</v>
      </c>
      <c r="L2401" s="224">
        <v>44409</v>
      </c>
      <c r="M2401" s="177" t="s">
        <v>28</v>
      </c>
      <c r="N2401" s="139" t="s">
        <v>27</v>
      </c>
      <c r="O2401" s="224"/>
      <c r="P2401" s="177"/>
      <c r="Q2401" s="177"/>
      <c r="R2401" s="177"/>
      <c r="S2401" s="139" t="s">
        <v>15040</v>
      </c>
      <c r="T2401" s="177"/>
      <c r="Z2401" s="130" t="str">
        <f t="shared" si="38"/>
        <v>20(13)覃祝根</v>
      </c>
    </row>
    <row r="2402" spans="1:26">
      <c r="A2402" s="138">
        <v>2401</v>
      </c>
      <c r="B2402" s="138" t="s">
        <v>15086</v>
      </c>
      <c r="C2402" s="177" t="s">
        <v>18915</v>
      </c>
      <c r="D2402" s="177" t="s">
        <v>477</v>
      </c>
      <c r="E2402" s="177" t="s">
        <v>15087</v>
      </c>
      <c r="F2402" s="177" t="s">
        <v>24</v>
      </c>
      <c r="G2402" s="177">
        <v>14</v>
      </c>
      <c r="H2402" s="177" t="s">
        <v>19086</v>
      </c>
      <c r="I2402" s="177" t="s">
        <v>8134</v>
      </c>
      <c r="J2402" s="177" t="s">
        <v>15089</v>
      </c>
      <c r="K2402" s="177" t="s">
        <v>27</v>
      </c>
      <c r="L2402" s="224">
        <v>44409</v>
      </c>
      <c r="M2402" s="177" t="s">
        <v>139</v>
      </c>
      <c r="N2402" s="139" t="s">
        <v>27</v>
      </c>
      <c r="O2402" s="224"/>
      <c r="P2402" s="177"/>
      <c r="Q2402" s="177"/>
      <c r="R2402" s="177"/>
      <c r="S2402" s="139" t="s">
        <v>15086</v>
      </c>
      <c r="T2402" s="177"/>
      <c r="Z2402" s="130" t="str">
        <f t="shared" si="38"/>
        <v>20(13)陆豪</v>
      </c>
    </row>
    <row r="2403" spans="1:26">
      <c r="A2403" s="138">
        <v>2402</v>
      </c>
      <c r="B2403" s="138" t="s">
        <v>15127</v>
      </c>
      <c r="C2403" s="177" t="s">
        <v>18915</v>
      </c>
      <c r="D2403" s="177" t="s">
        <v>477</v>
      </c>
      <c r="E2403" s="177" t="s">
        <v>15128</v>
      </c>
      <c r="F2403" s="177" t="s">
        <v>24</v>
      </c>
      <c r="G2403" s="177">
        <v>13</v>
      </c>
      <c r="H2403" s="177" t="s">
        <v>15129</v>
      </c>
      <c r="I2403" s="177" t="s">
        <v>15130</v>
      </c>
      <c r="J2403" s="177">
        <v>15014425627</v>
      </c>
      <c r="K2403" s="177" t="s">
        <v>27</v>
      </c>
      <c r="L2403" s="224">
        <v>44411</v>
      </c>
      <c r="M2403" s="177" t="s">
        <v>3693</v>
      </c>
      <c r="N2403" s="139" t="s">
        <v>27</v>
      </c>
      <c r="O2403" s="224"/>
      <c r="P2403" s="177"/>
      <c r="Q2403" s="177"/>
      <c r="R2403" s="177"/>
      <c r="S2403" s="139" t="s">
        <v>15127</v>
      </c>
      <c r="T2403" s="177"/>
      <c r="Z2403" s="130" t="str">
        <f t="shared" si="38"/>
        <v>20(13)韦善玉</v>
      </c>
    </row>
    <row r="2404" spans="1:26">
      <c r="A2404" s="138">
        <v>2403</v>
      </c>
      <c r="B2404" s="138" t="s">
        <v>15299</v>
      </c>
      <c r="C2404" s="177" t="s">
        <v>18915</v>
      </c>
      <c r="D2404" s="177" t="s">
        <v>482</v>
      </c>
      <c r="E2404" s="177" t="s">
        <v>15300</v>
      </c>
      <c r="F2404" s="177" t="s">
        <v>143</v>
      </c>
      <c r="G2404" s="177">
        <v>13</v>
      </c>
      <c r="H2404" s="177" t="s">
        <v>19087</v>
      </c>
      <c r="I2404" s="177" t="s">
        <v>15302</v>
      </c>
      <c r="J2404" s="177" t="s">
        <v>15303</v>
      </c>
      <c r="K2404" s="177" t="s">
        <v>27</v>
      </c>
      <c r="L2404" s="224">
        <v>44411</v>
      </c>
      <c r="M2404" s="177" t="s">
        <v>1273</v>
      </c>
      <c r="N2404" s="177"/>
      <c r="O2404" s="224"/>
      <c r="P2404" s="177"/>
      <c r="Q2404" s="177"/>
      <c r="R2404" s="177"/>
      <c r="S2404" s="139" t="s">
        <v>15299</v>
      </c>
      <c r="T2404" s="177"/>
      <c r="Z2404" s="130" t="str">
        <f t="shared" si="38"/>
        <v>20(14)蓝佳怡</v>
      </c>
    </row>
    <row r="2405" spans="1:26">
      <c r="A2405" s="138">
        <v>2404</v>
      </c>
      <c r="B2405" s="138" t="s">
        <v>15784</v>
      </c>
      <c r="C2405" s="177" t="s">
        <v>18915</v>
      </c>
      <c r="D2405" s="177" t="s">
        <v>487</v>
      </c>
      <c r="E2405" s="177" t="s">
        <v>15785</v>
      </c>
      <c r="F2405" s="177" t="s">
        <v>143</v>
      </c>
      <c r="G2405" s="177">
        <v>13</v>
      </c>
      <c r="H2405" s="177" t="s">
        <v>19088</v>
      </c>
      <c r="I2405" s="177" t="s">
        <v>15787</v>
      </c>
      <c r="J2405" s="177" t="s">
        <v>15788</v>
      </c>
      <c r="K2405" s="177" t="s">
        <v>27</v>
      </c>
      <c r="L2405" s="224"/>
      <c r="M2405" s="177"/>
      <c r="N2405" s="139" t="s">
        <v>27</v>
      </c>
      <c r="O2405" s="224">
        <v>44409</v>
      </c>
      <c r="P2405" s="177"/>
      <c r="Q2405" s="177"/>
      <c r="R2405" s="177"/>
      <c r="S2405" s="139" t="s">
        <v>15784</v>
      </c>
      <c r="T2405" s="177"/>
      <c r="Z2405" s="130" t="str">
        <f t="shared" si="38"/>
        <v>20(15)蓝梦娜</v>
      </c>
    </row>
    <row r="2406" spans="1:26">
      <c r="A2406" s="138">
        <v>2405</v>
      </c>
      <c r="B2406" s="138" t="s">
        <v>15789</v>
      </c>
      <c r="C2406" s="177" t="s">
        <v>18915</v>
      </c>
      <c r="D2406" s="177" t="s">
        <v>487</v>
      </c>
      <c r="E2406" s="177" t="s">
        <v>15790</v>
      </c>
      <c r="F2406" s="177" t="s">
        <v>24</v>
      </c>
      <c r="G2406" s="177">
        <v>14</v>
      </c>
      <c r="H2406" s="177" t="s">
        <v>19089</v>
      </c>
      <c r="I2406" s="177" t="s">
        <v>18795</v>
      </c>
      <c r="J2406" s="177" t="s">
        <v>15792</v>
      </c>
      <c r="K2406" s="177" t="s">
        <v>27</v>
      </c>
      <c r="L2406" s="224"/>
      <c r="M2406" s="177"/>
      <c r="N2406" s="139" t="s">
        <v>27</v>
      </c>
      <c r="O2406" s="224">
        <v>44413</v>
      </c>
      <c r="P2406" s="177"/>
      <c r="Q2406" s="177"/>
      <c r="R2406" s="177"/>
      <c r="S2406" s="139" t="s">
        <v>15789</v>
      </c>
      <c r="T2406" s="177"/>
      <c r="Z2406" s="130" t="str">
        <f t="shared" si="38"/>
        <v>20(15)蒙振天</v>
      </c>
    </row>
    <row r="2407" spans="1:26">
      <c r="A2407" s="138">
        <v>2407</v>
      </c>
      <c r="B2407" s="138" t="s">
        <v>16784</v>
      </c>
      <c r="C2407" s="177" t="s">
        <v>18915</v>
      </c>
      <c r="D2407" s="177" t="s">
        <v>507</v>
      </c>
      <c r="E2407" s="177" t="s">
        <v>16785</v>
      </c>
      <c r="F2407" s="177" t="s">
        <v>143</v>
      </c>
      <c r="G2407" s="177">
        <v>13</v>
      </c>
      <c r="H2407" s="177" t="s">
        <v>19090</v>
      </c>
      <c r="I2407" s="177" t="s">
        <v>16786</v>
      </c>
      <c r="J2407" s="177">
        <v>17377032350</v>
      </c>
      <c r="K2407" s="177" t="s">
        <v>27</v>
      </c>
      <c r="L2407" s="224"/>
      <c r="M2407" s="177"/>
      <c r="N2407" s="139" t="s">
        <v>27</v>
      </c>
      <c r="O2407" s="224">
        <v>44411</v>
      </c>
      <c r="P2407" s="177"/>
      <c r="Q2407" s="177"/>
      <c r="R2407" s="177"/>
      <c r="S2407" s="139" t="s">
        <v>16784</v>
      </c>
      <c r="T2407" s="177"/>
      <c r="Z2407" s="130" t="str">
        <f t="shared" si="38"/>
        <v>20(19)简丹丹</v>
      </c>
    </row>
    <row r="2408" spans="1:26">
      <c r="A2408" s="138">
        <v>2408</v>
      </c>
      <c r="B2408" s="138" t="s">
        <v>16800</v>
      </c>
      <c r="C2408" s="177" t="s">
        <v>18915</v>
      </c>
      <c r="D2408" s="177" t="s">
        <v>507</v>
      </c>
      <c r="E2408" s="177" t="s">
        <v>16801</v>
      </c>
      <c r="F2408" s="177" t="s">
        <v>143</v>
      </c>
      <c r="G2408" s="177">
        <v>12</v>
      </c>
      <c r="H2408" s="177" t="s">
        <v>19091</v>
      </c>
      <c r="I2408" s="177" t="s">
        <v>16803</v>
      </c>
      <c r="J2408" s="177" t="s">
        <v>18964</v>
      </c>
      <c r="K2408" s="177" t="s">
        <v>27</v>
      </c>
      <c r="L2408" s="224">
        <v>44409</v>
      </c>
      <c r="M2408" s="177" t="s">
        <v>4424</v>
      </c>
      <c r="N2408" s="139"/>
      <c r="O2408" s="224"/>
      <c r="P2408" s="177"/>
      <c r="Q2408" s="177"/>
      <c r="R2408" s="177"/>
      <c r="S2408" s="139" t="s">
        <v>16800</v>
      </c>
      <c r="T2408" s="177"/>
      <c r="Z2408" s="130" t="str">
        <f t="shared" si="38"/>
        <v>20(19)卢艳花</v>
      </c>
    </row>
    <row r="2409" spans="1:26">
      <c r="A2409" s="138">
        <v>2409</v>
      </c>
      <c r="B2409" s="138" t="s">
        <v>16910</v>
      </c>
      <c r="C2409" s="177" t="s">
        <v>18915</v>
      </c>
      <c r="D2409" s="177" t="s">
        <v>507</v>
      </c>
      <c r="E2409" s="177" t="s">
        <v>16911</v>
      </c>
      <c r="F2409" s="177" t="s">
        <v>143</v>
      </c>
      <c r="G2409" s="177">
        <v>14</v>
      </c>
      <c r="H2409" s="177" t="s">
        <v>19092</v>
      </c>
      <c r="I2409" s="177" t="s">
        <v>16145</v>
      </c>
      <c r="J2409" s="177" t="s">
        <v>18856</v>
      </c>
      <c r="K2409" s="177" t="s">
        <v>27</v>
      </c>
      <c r="L2409" s="224"/>
      <c r="M2409" s="177"/>
      <c r="N2409" s="139" t="s">
        <v>27</v>
      </c>
      <c r="O2409" s="224">
        <v>44411</v>
      </c>
      <c r="P2409" s="177"/>
      <c r="Q2409" s="177"/>
      <c r="R2409" s="177"/>
      <c r="S2409" s="139" t="s">
        <v>16910</v>
      </c>
      <c r="T2409" s="177"/>
      <c r="Z2409" s="130" t="str">
        <f t="shared" si="38"/>
        <v>20(19)韦仙妹</v>
      </c>
    </row>
    <row r="2410" spans="1:26">
      <c r="A2410" s="138">
        <v>2410</v>
      </c>
      <c r="B2410" s="138" t="s">
        <v>17428</v>
      </c>
      <c r="C2410" s="177" t="s">
        <v>18915</v>
      </c>
      <c r="D2410" s="177" t="s">
        <v>517</v>
      </c>
      <c r="E2410" s="177" t="s">
        <v>17429</v>
      </c>
      <c r="F2410" s="177" t="s">
        <v>24</v>
      </c>
      <c r="G2410" s="177">
        <v>14</v>
      </c>
      <c r="H2410" s="177" t="s">
        <v>19093</v>
      </c>
      <c r="I2410" s="177" t="s">
        <v>17431</v>
      </c>
      <c r="J2410" s="177">
        <v>18070863073</v>
      </c>
      <c r="K2410" s="177" t="s">
        <v>27</v>
      </c>
      <c r="L2410" s="224">
        <v>44412</v>
      </c>
      <c r="M2410" s="177" t="s">
        <v>28</v>
      </c>
      <c r="N2410" s="139" t="s">
        <v>30</v>
      </c>
      <c r="O2410" s="224">
        <v>44412</v>
      </c>
      <c r="P2410" s="177"/>
      <c r="Q2410" s="177"/>
      <c r="R2410" s="177"/>
      <c r="S2410" s="139" t="s">
        <v>17428</v>
      </c>
      <c r="T2410" s="177"/>
      <c r="Z2410" s="130" t="str">
        <f t="shared" si="38"/>
        <v>20(21)蓝政文</v>
      </c>
    </row>
    <row r="2411" spans="1:26">
      <c r="A2411" s="138">
        <v>2411</v>
      </c>
      <c r="B2411" s="138" t="s">
        <v>14021</v>
      </c>
      <c r="C2411" s="177" t="s">
        <v>18915</v>
      </c>
      <c r="D2411" s="177" t="s">
        <v>456</v>
      </c>
      <c r="E2411" s="177" t="s">
        <v>14022</v>
      </c>
      <c r="F2411" s="177" t="s">
        <v>143</v>
      </c>
      <c r="G2411" s="177">
        <v>15</v>
      </c>
      <c r="H2411" s="177" t="s">
        <v>19094</v>
      </c>
      <c r="I2411" s="177" t="s">
        <v>14024</v>
      </c>
      <c r="J2411" s="177">
        <v>13794533574</v>
      </c>
      <c r="K2411" s="177" t="s">
        <v>27</v>
      </c>
      <c r="L2411" s="224">
        <v>44394</v>
      </c>
      <c r="M2411" s="177" t="s">
        <v>28</v>
      </c>
      <c r="N2411" s="139"/>
      <c r="O2411" s="224"/>
      <c r="P2411" s="177"/>
      <c r="Q2411" s="177"/>
      <c r="R2411" s="177"/>
      <c r="S2411" s="139" t="s">
        <v>14021</v>
      </c>
      <c r="T2411" s="177"/>
      <c r="Z2411" s="130" t="str">
        <f t="shared" si="38"/>
        <v>20(9)韦晓美</v>
      </c>
    </row>
    <row r="2412" spans="1:26">
      <c r="A2412" s="138">
        <v>2412</v>
      </c>
      <c r="B2412" s="138" t="s">
        <v>9912</v>
      </c>
      <c r="C2412" s="177" t="s">
        <v>18915</v>
      </c>
      <c r="D2412" s="177" t="s">
        <v>374</v>
      </c>
      <c r="E2412" s="177" t="s">
        <v>9913</v>
      </c>
      <c r="F2412" s="177" t="s">
        <v>143</v>
      </c>
      <c r="G2412" s="177">
        <v>17</v>
      </c>
      <c r="H2412" s="177" t="s">
        <v>19095</v>
      </c>
      <c r="I2412" s="177" t="s">
        <v>9915</v>
      </c>
      <c r="J2412" s="177">
        <v>15977888908</v>
      </c>
      <c r="K2412" s="177" t="s">
        <v>27</v>
      </c>
      <c r="L2412" s="224">
        <v>44397</v>
      </c>
      <c r="M2412" s="177" t="s">
        <v>28</v>
      </c>
      <c r="N2412" s="177"/>
      <c r="O2412" s="224"/>
      <c r="P2412" s="177"/>
      <c r="Q2412" s="177"/>
      <c r="R2412" s="177"/>
      <c r="S2412" s="139" t="s">
        <v>9912</v>
      </c>
      <c r="T2412" s="177"/>
      <c r="Z2412" s="130" t="str">
        <f t="shared" si="38"/>
        <v>19(15)韦宛彤</v>
      </c>
    </row>
    <row r="2413" spans="1:26">
      <c r="A2413" s="138">
        <v>2413</v>
      </c>
      <c r="B2413" s="138" t="s">
        <v>13295</v>
      </c>
      <c r="C2413" s="177" t="s">
        <v>18915</v>
      </c>
      <c r="D2413" s="177" t="s">
        <v>446</v>
      </c>
      <c r="E2413" s="177" t="s">
        <v>13296</v>
      </c>
      <c r="F2413" s="177" t="s">
        <v>24</v>
      </c>
      <c r="G2413" s="177">
        <v>16</v>
      </c>
      <c r="H2413" s="177" t="s">
        <v>19096</v>
      </c>
      <c r="I2413" s="177" t="s">
        <v>13298</v>
      </c>
      <c r="J2413" s="177">
        <v>13907789933</v>
      </c>
      <c r="K2413" s="177" t="s">
        <v>27</v>
      </c>
      <c r="L2413" s="224">
        <v>44398</v>
      </c>
      <c r="M2413" s="177" t="s">
        <v>29</v>
      </c>
      <c r="N2413" s="139" t="s">
        <v>30</v>
      </c>
      <c r="O2413" s="224"/>
      <c r="P2413" s="177"/>
      <c r="Q2413" s="177"/>
      <c r="R2413" s="177"/>
      <c r="S2413" s="139" t="s">
        <v>13295</v>
      </c>
      <c r="T2413" s="177"/>
      <c r="Z2413" s="130" t="str">
        <f t="shared" si="38"/>
        <v>20(7)谷忠卓</v>
      </c>
    </row>
    <row r="2414" spans="1:26">
      <c r="A2414" s="138">
        <v>2414</v>
      </c>
      <c r="B2414" s="138" t="s">
        <v>6074</v>
      </c>
      <c r="C2414" s="177" t="s">
        <v>18915</v>
      </c>
      <c r="D2414" s="177" t="s">
        <v>302</v>
      </c>
      <c r="E2414" s="177" t="s">
        <v>6075</v>
      </c>
      <c r="F2414" s="177" t="s">
        <v>143</v>
      </c>
      <c r="G2414" s="177">
        <v>17</v>
      </c>
      <c r="H2414" s="177" t="s">
        <v>19097</v>
      </c>
      <c r="I2414" s="177" t="s">
        <v>19098</v>
      </c>
      <c r="J2414" s="177">
        <v>18707783247</v>
      </c>
      <c r="K2414" s="177" t="s">
        <v>27</v>
      </c>
      <c r="L2414" s="224">
        <v>44394</v>
      </c>
      <c r="M2414" s="177" t="s">
        <v>4299</v>
      </c>
      <c r="N2414" s="177" t="s">
        <v>27</v>
      </c>
      <c r="O2414" s="224">
        <v>44416</v>
      </c>
      <c r="P2414" s="177" t="s">
        <v>4299</v>
      </c>
      <c r="Q2414" s="177" t="s">
        <v>30</v>
      </c>
      <c r="R2414" s="177"/>
      <c r="S2414" s="139" t="s">
        <v>6074</v>
      </c>
      <c r="T2414" s="177"/>
      <c r="Z2414" s="130" t="str">
        <f t="shared" si="38"/>
        <v>19(1)韦雨心</v>
      </c>
    </row>
    <row r="2415" spans="1:26">
      <c r="A2415" s="138">
        <v>2415</v>
      </c>
      <c r="B2415" s="138" t="s">
        <v>6000</v>
      </c>
      <c r="C2415" s="177" t="s">
        <v>18915</v>
      </c>
      <c r="D2415" s="177" t="s">
        <v>374</v>
      </c>
      <c r="E2415" s="177" t="s">
        <v>6001</v>
      </c>
      <c r="F2415" s="177" t="s">
        <v>143</v>
      </c>
      <c r="G2415" s="177">
        <v>17</v>
      </c>
      <c r="H2415" s="177" t="s">
        <v>19099</v>
      </c>
      <c r="I2415" s="177" t="s">
        <v>9851</v>
      </c>
      <c r="J2415" s="177">
        <v>15015954949</v>
      </c>
      <c r="K2415" s="177" t="s">
        <v>27</v>
      </c>
      <c r="L2415" s="224">
        <v>44378</v>
      </c>
      <c r="M2415" s="177" t="s">
        <v>54</v>
      </c>
      <c r="N2415" s="139"/>
      <c r="O2415" s="224"/>
      <c r="P2415" s="177"/>
      <c r="Q2415" s="177"/>
      <c r="R2415" s="177"/>
      <c r="S2415" s="139" t="s">
        <v>6000</v>
      </c>
      <c r="T2415" s="177"/>
      <c r="Z2415" s="130" t="str">
        <f t="shared" si="38"/>
        <v>19(15)覃江淑</v>
      </c>
    </row>
    <row r="2416" spans="1:26">
      <c r="A2416" s="138">
        <v>2416</v>
      </c>
      <c r="B2416" s="138" t="s">
        <v>8786</v>
      </c>
      <c r="C2416" s="177" t="s">
        <v>18915</v>
      </c>
      <c r="D2416" s="177" t="s">
        <v>353</v>
      </c>
      <c r="E2416" s="177" t="s">
        <v>8787</v>
      </c>
      <c r="F2416" s="177" t="s">
        <v>143</v>
      </c>
      <c r="G2416" s="177">
        <v>17</v>
      </c>
      <c r="H2416" s="177" t="s">
        <v>3904</v>
      </c>
      <c r="I2416" s="177" t="s">
        <v>8788</v>
      </c>
      <c r="J2416" s="177">
        <v>15078614470</v>
      </c>
      <c r="K2416" s="177" t="s">
        <v>27</v>
      </c>
      <c r="L2416" s="224">
        <v>44405</v>
      </c>
      <c r="M2416" s="177" t="s">
        <v>28</v>
      </c>
      <c r="N2416" s="177"/>
      <c r="O2416" s="224"/>
      <c r="P2416" s="177"/>
      <c r="Q2416" s="177"/>
      <c r="R2416" s="177"/>
      <c r="S2416" s="139" t="s">
        <v>8786</v>
      </c>
      <c r="T2416" s="177"/>
      <c r="Z2416" s="130" t="str">
        <f t="shared" si="38"/>
        <v>19(11)韦姣铭</v>
      </c>
    </row>
    <row r="2417" spans="1:26">
      <c r="A2417" s="138">
        <v>2417</v>
      </c>
      <c r="B2417" s="138" t="s">
        <v>6098</v>
      </c>
      <c r="C2417" s="177" t="s">
        <v>18915</v>
      </c>
      <c r="D2417" s="177" t="s">
        <v>302</v>
      </c>
      <c r="E2417" s="177" t="s">
        <v>6099</v>
      </c>
      <c r="F2417" s="177" t="s">
        <v>24</v>
      </c>
      <c r="G2417" s="177">
        <v>17</v>
      </c>
      <c r="H2417" s="177" t="s">
        <v>19100</v>
      </c>
      <c r="I2417" s="177" t="s">
        <v>6100</v>
      </c>
      <c r="J2417" s="177">
        <v>13367580388</v>
      </c>
      <c r="K2417" s="177" t="s">
        <v>27</v>
      </c>
      <c r="L2417" s="224">
        <v>44396</v>
      </c>
      <c r="M2417" s="177" t="s">
        <v>28</v>
      </c>
      <c r="N2417" s="177" t="s">
        <v>30</v>
      </c>
      <c r="O2417" s="224"/>
      <c r="P2417" s="177"/>
      <c r="Q2417" s="177"/>
      <c r="R2417" s="177"/>
      <c r="S2417" s="139" t="s">
        <v>6098</v>
      </c>
      <c r="T2417" s="177"/>
      <c r="Z2417" s="130" t="str">
        <f t="shared" si="38"/>
        <v>19(1)潘杰</v>
      </c>
    </row>
    <row r="2418" spans="1:26">
      <c r="A2418" s="138">
        <v>2418</v>
      </c>
      <c r="B2418" s="138" t="s">
        <v>15379</v>
      </c>
      <c r="C2418" s="177" t="s">
        <v>18915</v>
      </c>
      <c r="D2418" s="177" t="s">
        <v>482</v>
      </c>
      <c r="E2418" s="177" t="s">
        <v>15380</v>
      </c>
      <c r="F2418" s="177" t="s">
        <v>24</v>
      </c>
      <c r="G2418" s="177">
        <v>16</v>
      </c>
      <c r="H2418" s="177" t="s">
        <v>6162</v>
      </c>
      <c r="I2418" s="177" t="s">
        <v>19101</v>
      </c>
      <c r="J2418" s="177">
        <v>13152623938</v>
      </c>
      <c r="K2418" s="177" t="s">
        <v>27</v>
      </c>
      <c r="L2418" s="224">
        <v>44395</v>
      </c>
      <c r="M2418" s="177" t="s">
        <v>28</v>
      </c>
      <c r="N2418" s="177" t="s">
        <v>30</v>
      </c>
      <c r="O2418" s="224"/>
      <c r="P2418" s="177"/>
      <c r="Q2418" s="177"/>
      <c r="R2418" s="177"/>
      <c r="S2418" s="139" t="s">
        <v>15379</v>
      </c>
      <c r="T2418" s="177"/>
      <c r="Z2418" s="130" t="str">
        <f t="shared" si="38"/>
        <v>20(14)蓝贤仕</v>
      </c>
    </row>
    <row r="2419" spans="1:26">
      <c r="A2419" s="138">
        <v>2419</v>
      </c>
      <c r="B2419" s="138" t="s">
        <v>15312</v>
      </c>
      <c r="C2419" s="177" t="s">
        <v>18915</v>
      </c>
      <c r="D2419" s="177" t="s">
        <v>482</v>
      </c>
      <c r="E2419" s="177" t="s">
        <v>15313</v>
      </c>
      <c r="F2419" s="177" t="s">
        <v>24</v>
      </c>
      <c r="G2419" s="177">
        <v>17</v>
      </c>
      <c r="H2419" s="177" t="s">
        <v>7998</v>
      </c>
      <c r="I2419" s="177" t="s">
        <v>15315</v>
      </c>
      <c r="J2419" s="177">
        <v>18877824025</v>
      </c>
      <c r="K2419" s="177" t="s">
        <v>27</v>
      </c>
      <c r="L2419" s="224">
        <v>44398</v>
      </c>
      <c r="M2419" s="177" t="s">
        <v>6144</v>
      </c>
      <c r="N2419" s="177" t="s">
        <v>30</v>
      </c>
      <c r="O2419" s="224"/>
      <c r="P2419" s="177"/>
      <c r="Q2419" s="177"/>
      <c r="R2419" s="177"/>
      <c r="S2419" s="139" t="s">
        <v>15312</v>
      </c>
      <c r="T2419" s="177"/>
      <c r="Z2419" s="130" t="str">
        <f t="shared" si="38"/>
        <v>20(14)罗小勇</v>
      </c>
    </row>
    <row r="2420" spans="1:26">
      <c r="A2420" s="138">
        <v>2420</v>
      </c>
      <c r="B2420" s="138" t="s">
        <v>6949</v>
      </c>
      <c r="C2420" s="177" t="s">
        <v>18915</v>
      </c>
      <c r="D2420" s="177" t="s">
        <v>317</v>
      </c>
      <c r="E2420" s="177" t="s">
        <v>6950</v>
      </c>
      <c r="F2420" s="177" t="s">
        <v>143</v>
      </c>
      <c r="G2420" s="177">
        <v>16</v>
      </c>
      <c r="H2420" s="177" t="s">
        <v>19102</v>
      </c>
      <c r="I2420" s="177" t="s">
        <v>6952</v>
      </c>
      <c r="J2420" s="177">
        <v>13627704590</v>
      </c>
      <c r="K2420" s="177" t="s">
        <v>27</v>
      </c>
      <c r="L2420" s="224">
        <v>44394</v>
      </c>
      <c r="M2420" s="177" t="s">
        <v>2455</v>
      </c>
      <c r="N2420" s="177" t="s">
        <v>30</v>
      </c>
      <c r="O2420" s="224"/>
      <c r="P2420" s="177"/>
      <c r="Q2420" s="177"/>
      <c r="R2420" s="177"/>
      <c r="S2420" s="139" t="s">
        <v>6949</v>
      </c>
      <c r="T2420" s="177"/>
      <c r="Z2420" s="130" t="str">
        <f t="shared" si="38"/>
        <v>19(4)苏李敬</v>
      </c>
    </row>
    <row r="2421" spans="1:26">
      <c r="A2421" s="138">
        <v>2421</v>
      </c>
      <c r="B2421" s="138" t="s">
        <v>10609</v>
      </c>
      <c r="C2421" s="177" t="s">
        <v>18915</v>
      </c>
      <c r="D2421" s="177" t="s">
        <v>389</v>
      </c>
      <c r="E2421" s="177" t="s">
        <v>10610</v>
      </c>
      <c r="F2421" s="177" t="s">
        <v>143</v>
      </c>
      <c r="G2421" s="177">
        <v>17</v>
      </c>
      <c r="H2421" s="177" t="s">
        <v>10611</v>
      </c>
      <c r="I2421" s="177" t="s">
        <v>10612</v>
      </c>
      <c r="J2421" s="177">
        <v>15811786191</v>
      </c>
      <c r="K2421" s="177" t="s">
        <v>27</v>
      </c>
      <c r="L2421" s="224">
        <v>44398</v>
      </c>
      <c r="M2421" s="177" t="s">
        <v>19103</v>
      </c>
      <c r="N2421" s="177" t="s">
        <v>30</v>
      </c>
      <c r="O2421" s="224"/>
      <c r="P2421" s="177"/>
      <c r="Q2421" s="177"/>
      <c r="R2421" s="177"/>
      <c r="S2421" s="139" t="s">
        <v>10609</v>
      </c>
      <c r="T2421" s="177"/>
      <c r="Z2421" s="130" t="str">
        <f t="shared" si="38"/>
        <v>19(18)覃丽莎</v>
      </c>
    </row>
    <row r="2422" spans="1:26">
      <c r="A2422" s="138">
        <v>2422</v>
      </c>
      <c r="B2422" s="138" t="s">
        <v>10602</v>
      </c>
      <c r="C2422" s="177" t="s">
        <v>18915</v>
      </c>
      <c r="D2422" s="177" t="s">
        <v>389</v>
      </c>
      <c r="E2422" s="177" t="s">
        <v>10603</v>
      </c>
      <c r="F2422" s="177" t="s">
        <v>143</v>
      </c>
      <c r="G2422" s="177">
        <v>17</v>
      </c>
      <c r="H2422" s="177" t="s">
        <v>19104</v>
      </c>
      <c r="I2422" s="177" t="s">
        <v>19105</v>
      </c>
      <c r="J2422" s="177">
        <v>14797769039</v>
      </c>
      <c r="K2422" s="177" t="s">
        <v>27</v>
      </c>
      <c r="L2422" s="224">
        <v>44395</v>
      </c>
      <c r="M2422" s="177" t="s">
        <v>28</v>
      </c>
      <c r="N2422" s="177" t="s">
        <v>30</v>
      </c>
      <c r="O2422" s="224"/>
      <c r="P2422" s="177"/>
      <c r="Q2422" s="177"/>
      <c r="R2422" s="177"/>
      <c r="S2422" s="139" t="s">
        <v>10602</v>
      </c>
      <c r="T2422" s="177"/>
      <c r="Z2422" s="130" t="str">
        <f t="shared" si="38"/>
        <v>19(18)覃曼丽</v>
      </c>
    </row>
    <row r="2423" spans="1:26">
      <c r="A2423" s="138">
        <v>2423</v>
      </c>
      <c r="B2423" s="138" t="s">
        <v>6953</v>
      </c>
      <c r="C2423" s="177" t="s">
        <v>18915</v>
      </c>
      <c r="D2423" s="177" t="s">
        <v>317</v>
      </c>
      <c r="E2423" s="177" t="s">
        <v>6954</v>
      </c>
      <c r="F2423" s="177" t="s">
        <v>24</v>
      </c>
      <c r="G2423" s="177">
        <v>17</v>
      </c>
      <c r="H2423" s="177" t="s">
        <v>19106</v>
      </c>
      <c r="I2423" s="177" t="s">
        <v>6956</v>
      </c>
      <c r="J2423" s="177">
        <v>13788387267</v>
      </c>
      <c r="K2423" s="177" t="s">
        <v>27</v>
      </c>
      <c r="L2423" s="224">
        <v>44396</v>
      </c>
      <c r="M2423" s="177" t="s">
        <v>19107</v>
      </c>
      <c r="N2423" s="177" t="s">
        <v>30</v>
      </c>
      <c r="O2423" s="224"/>
      <c r="P2423" s="177"/>
      <c r="Q2423" s="177"/>
      <c r="R2423" s="177"/>
      <c r="S2423" s="139" t="s">
        <v>6953</v>
      </c>
      <c r="T2423" s="177"/>
      <c r="Z2423" s="130" t="str">
        <f t="shared" si="38"/>
        <v>19(4)花嘉阳</v>
      </c>
    </row>
    <row r="2424" spans="1:26">
      <c r="A2424" s="138">
        <v>2424</v>
      </c>
      <c r="B2424" s="138" t="s">
        <v>14781</v>
      </c>
      <c r="C2424" s="177" t="s">
        <v>18915</v>
      </c>
      <c r="D2424" s="177" t="s">
        <v>471</v>
      </c>
      <c r="E2424" s="177" t="s">
        <v>14782</v>
      </c>
      <c r="F2424" s="177" t="s">
        <v>143</v>
      </c>
      <c r="G2424" s="177">
        <v>16</v>
      </c>
      <c r="H2424" s="177" t="s">
        <v>19108</v>
      </c>
      <c r="I2424" s="177" t="s">
        <v>14784</v>
      </c>
      <c r="J2424" s="177">
        <v>15878744136</v>
      </c>
      <c r="K2424" s="177" t="s">
        <v>27</v>
      </c>
      <c r="L2424" s="224">
        <v>44396</v>
      </c>
      <c r="M2424" s="177" t="s">
        <v>4424</v>
      </c>
      <c r="N2424" s="177" t="s">
        <v>30</v>
      </c>
      <c r="O2424" s="224"/>
      <c r="P2424" s="177"/>
      <c r="Q2424" s="177"/>
      <c r="R2424" s="177"/>
      <c r="S2424" s="139" t="s">
        <v>14781</v>
      </c>
      <c r="T2424" s="177"/>
      <c r="Z2424" s="130" t="str">
        <f t="shared" si="38"/>
        <v>20(12)覃伊琳</v>
      </c>
    </row>
    <row r="2425" spans="1:26">
      <c r="A2425" s="138">
        <v>2425</v>
      </c>
      <c r="B2425" s="138" t="s">
        <v>5945</v>
      </c>
      <c r="C2425" s="177" t="s">
        <v>18915</v>
      </c>
      <c r="D2425" s="177" t="s">
        <v>302</v>
      </c>
      <c r="E2425" s="177" t="s">
        <v>807</v>
      </c>
      <c r="F2425" s="177" t="s">
        <v>24</v>
      </c>
      <c r="G2425" s="177">
        <v>17</v>
      </c>
      <c r="H2425" s="177" t="s">
        <v>19109</v>
      </c>
      <c r="I2425" s="177" t="s">
        <v>5946</v>
      </c>
      <c r="J2425" s="177">
        <v>18177871918</v>
      </c>
      <c r="K2425" s="177" t="s">
        <v>27</v>
      </c>
      <c r="L2425" s="224">
        <v>44388</v>
      </c>
      <c r="M2425" s="177" t="s">
        <v>2455</v>
      </c>
      <c r="N2425" s="177" t="s">
        <v>30</v>
      </c>
      <c r="O2425" s="224"/>
      <c r="P2425" s="177"/>
      <c r="Q2425" s="177"/>
      <c r="R2425" s="177"/>
      <c r="S2425" s="139" t="s">
        <v>5945</v>
      </c>
      <c r="T2425" s="177"/>
      <c r="Z2425" s="130" t="str">
        <f t="shared" si="38"/>
        <v>19(1)黄浩</v>
      </c>
    </row>
    <row r="2426" spans="1:26">
      <c r="A2426" s="138">
        <v>2426</v>
      </c>
      <c r="B2426" s="138" t="s">
        <v>8792</v>
      </c>
      <c r="C2426" s="177" t="s">
        <v>18915</v>
      </c>
      <c r="D2426" s="177" t="s">
        <v>353</v>
      </c>
      <c r="E2426" s="177" t="s">
        <v>8793</v>
      </c>
      <c r="F2426" s="177" t="s">
        <v>143</v>
      </c>
      <c r="G2426" s="177">
        <v>17</v>
      </c>
      <c r="H2426" s="177" t="s">
        <v>19110</v>
      </c>
      <c r="I2426" s="177" t="s">
        <v>8794</v>
      </c>
      <c r="J2426" s="177">
        <v>18978755045</v>
      </c>
      <c r="K2426" s="177" t="s">
        <v>27</v>
      </c>
      <c r="L2426" s="224">
        <v>44397</v>
      </c>
      <c r="M2426" s="177" t="s">
        <v>3693</v>
      </c>
      <c r="N2426" s="177" t="s">
        <v>30</v>
      </c>
      <c r="O2426" s="224"/>
      <c r="P2426" s="177"/>
      <c r="Q2426" s="177"/>
      <c r="R2426" s="177"/>
      <c r="S2426" s="139" t="s">
        <v>8792</v>
      </c>
      <c r="T2426" s="177"/>
      <c r="Z2426" s="130" t="str">
        <f t="shared" si="38"/>
        <v>19(11)黄柳春</v>
      </c>
    </row>
    <row r="2427" spans="1:26">
      <c r="A2427" s="138">
        <v>2427</v>
      </c>
      <c r="B2427" s="138" t="s">
        <v>16127</v>
      </c>
      <c r="C2427" s="177" t="s">
        <v>18915</v>
      </c>
      <c r="D2427" s="177" t="s">
        <v>492</v>
      </c>
      <c r="E2427" s="177" t="s">
        <v>16128</v>
      </c>
      <c r="F2427" s="177" t="s">
        <v>143</v>
      </c>
      <c r="G2427" s="177">
        <v>17</v>
      </c>
      <c r="H2427" s="177" t="s">
        <v>19111</v>
      </c>
      <c r="I2427" s="177" t="s">
        <v>19112</v>
      </c>
      <c r="J2427" s="177">
        <v>15078574260</v>
      </c>
      <c r="K2427" s="177" t="s">
        <v>27</v>
      </c>
      <c r="L2427" s="224">
        <v>44394</v>
      </c>
      <c r="M2427" s="177" t="s">
        <v>2455</v>
      </c>
      <c r="N2427" s="177" t="s">
        <v>27</v>
      </c>
      <c r="O2427" s="224">
        <v>44415</v>
      </c>
      <c r="P2427" s="177" t="s">
        <v>29</v>
      </c>
      <c r="Q2427" s="177" t="s">
        <v>30</v>
      </c>
      <c r="R2427" s="177"/>
      <c r="S2427" s="139" t="s">
        <v>16127</v>
      </c>
      <c r="T2427" s="177"/>
      <c r="Z2427" s="130" t="str">
        <f t="shared" si="38"/>
        <v>20(16)韦丽泽</v>
      </c>
    </row>
    <row r="2428" spans="1:26">
      <c r="A2428" s="138">
        <v>2428</v>
      </c>
      <c r="B2428" s="138" t="s">
        <v>6839</v>
      </c>
      <c r="C2428" s="177" t="s">
        <v>18915</v>
      </c>
      <c r="D2428" s="177" t="s">
        <v>317</v>
      </c>
      <c r="E2428" s="177" t="s">
        <v>6840</v>
      </c>
      <c r="F2428" s="177" t="s">
        <v>24</v>
      </c>
      <c r="G2428" s="177">
        <v>17</v>
      </c>
      <c r="H2428" s="177" t="s">
        <v>6841</v>
      </c>
      <c r="I2428" s="177" t="s">
        <v>2702</v>
      </c>
      <c r="J2428" s="177">
        <v>13768280311</v>
      </c>
      <c r="K2428" s="177" t="s">
        <v>27</v>
      </c>
      <c r="L2428" s="224">
        <v>44404</v>
      </c>
      <c r="M2428" s="177" t="s">
        <v>29</v>
      </c>
      <c r="N2428" s="177" t="s">
        <v>30</v>
      </c>
      <c r="O2428" s="224"/>
      <c r="P2428" s="177"/>
      <c r="Q2428" s="177"/>
      <c r="R2428" s="177"/>
      <c r="S2428" s="139" t="s">
        <v>6839</v>
      </c>
      <c r="T2428" s="177"/>
      <c r="Z2428" s="130" t="str">
        <f t="shared" si="38"/>
        <v>19(4)韦家旺</v>
      </c>
    </row>
    <row r="2429" spans="1:26">
      <c r="A2429" s="138">
        <v>2429</v>
      </c>
      <c r="B2429" s="138" t="s">
        <v>10636</v>
      </c>
      <c r="C2429" s="177" t="s">
        <v>18915</v>
      </c>
      <c r="D2429" s="239" t="s">
        <v>389</v>
      </c>
      <c r="E2429" s="239" t="s">
        <v>10637</v>
      </c>
      <c r="F2429" s="239" t="s">
        <v>24</v>
      </c>
      <c r="G2429" s="239">
        <v>17</v>
      </c>
      <c r="H2429" s="239" t="s">
        <v>10638</v>
      </c>
      <c r="I2429" s="239" t="s">
        <v>10639</v>
      </c>
      <c r="J2429" s="239">
        <v>13276828624</v>
      </c>
      <c r="K2429" s="239" t="s">
        <v>27</v>
      </c>
      <c r="L2429" s="240">
        <v>44427</v>
      </c>
      <c r="M2429" s="239" t="s">
        <v>140</v>
      </c>
      <c r="N2429" s="239" t="s">
        <v>30</v>
      </c>
      <c r="O2429" s="240"/>
      <c r="P2429" s="239"/>
      <c r="Q2429" s="239"/>
      <c r="R2429" s="239"/>
      <c r="S2429" s="139" t="s">
        <v>10636</v>
      </c>
      <c r="T2429" s="239"/>
      <c r="Z2429" s="130" t="str">
        <f t="shared" si="38"/>
        <v>19(18)覃浩结</v>
      </c>
    </row>
    <row r="2430" spans="1:26">
      <c r="A2430" s="138">
        <v>2430</v>
      </c>
      <c r="B2430" s="138" t="s">
        <v>6056</v>
      </c>
      <c r="C2430" s="177" t="s">
        <v>18915</v>
      </c>
      <c r="D2430" s="177" t="s">
        <v>302</v>
      </c>
      <c r="E2430" s="177" t="s">
        <v>6057</v>
      </c>
      <c r="F2430" s="177" t="s">
        <v>24</v>
      </c>
      <c r="G2430" s="177">
        <v>17</v>
      </c>
      <c r="H2430" s="177" t="s">
        <v>137</v>
      </c>
      <c r="I2430" s="177" t="s">
        <v>6058</v>
      </c>
      <c r="J2430" s="177">
        <v>19978846215</v>
      </c>
      <c r="K2430" s="177" t="s">
        <v>27</v>
      </c>
      <c r="L2430" s="224">
        <v>44396</v>
      </c>
      <c r="M2430" s="177" t="s">
        <v>81</v>
      </c>
      <c r="N2430" s="177" t="s">
        <v>30</v>
      </c>
      <c r="O2430" s="224"/>
      <c r="P2430" s="177"/>
      <c r="Q2430" s="177"/>
      <c r="R2430" s="177"/>
      <c r="S2430" s="139" t="s">
        <v>6056</v>
      </c>
      <c r="T2430" s="177"/>
      <c r="Z2430" s="130" t="str">
        <f t="shared" si="38"/>
        <v>19(1)覃敏祥</v>
      </c>
    </row>
    <row r="2431" spans="1:26">
      <c r="A2431" s="138">
        <v>2431</v>
      </c>
      <c r="B2431" s="138" t="s">
        <v>11211</v>
      </c>
      <c r="C2431" s="177" t="s">
        <v>18915</v>
      </c>
      <c r="D2431" s="177" t="s">
        <v>399</v>
      </c>
      <c r="E2431" s="177" t="s">
        <v>11212</v>
      </c>
      <c r="F2431" s="177" t="s">
        <v>143</v>
      </c>
      <c r="G2431" s="177">
        <v>16</v>
      </c>
      <c r="H2431" s="177" t="s">
        <v>4282</v>
      </c>
      <c r="I2431" s="177" t="s">
        <v>4283</v>
      </c>
      <c r="J2431" s="177">
        <v>13781865567</v>
      </c>
      <c r="K2431" s="177" t="s">
        <v>27</v>
      </c>
      <c r="L2431" s="224">
        <v>44396</v>
      </c>
      <c r="M2431" s="177" t="s">
        <v>81</v>
      </c>
      <c r="N2431" s="177" t="s">
        <v>30</v>
      </c>
      <c r="O2431" s="224"/>
      <c r="P2431" s="177"/>
      <c r="Q2431" s="177"/>
      <c r="R2431" s="177"/>
      <c r="S2431" s="139" t="s">
        <v>11211</v>
      </c>
      <c r="T2431" s="177"/>
      <c r="Z2431" s="130" t="str">
        <f t="shared" si="38"/>
        <v>19(20)黄小珍</v>
      </c>
    </row>
    <row r="2432" spans="1:26">
      <c r="A2432" s="138">
        <v>2432</v>
      </c>
      <c r="B2432" s="138" t="s">
        <v>6089</v>
      </c>
      <c r="C2432" s="177" t="s">
        <v>18915</v>
      </c>
      <c r="D2432" s="177" t="s">
        <v>302</v>
      </c>
      <c r="E2432" s="177" t="s">
        <v>6090</v>
      </c>
      <c r="F2432" s="177" t="s">
        <v>143</v>
      </c>
      <c r="G2432" s="177">
        <v>17</v>
      </c>
      <c r="H2432" s="177" t="s">
        <v>19113</v>
      </c>
      <c r="I2432" s="177" t="s">
        <v>1068</v>
      </c>
      <c r="J2432" s="177">
        <v>15277890668</v>
      </c>
      <c r="K2432" s="177" t="s">
        <v>27</v>
      </c>
      <c r="L2432" s="224">
        <v>44416</v>
      </c>
      <c r="M2432" s="177" t="s">
        <v>19114</v>
      </c>
      <c r="N2432" s="177" t="s">
        <v>30</v>
      </c>
      <c r="O2432" s="224"/>
      <c r="P2432" s="177"/>
      <c r="Q2432" s="177" t="s">
        <v>30</v>
      </c>
      <c r="R2432" s="177"/>
      <c r="S2432" s="139" t="s">
        <v>6089</v>
      </c>
      <c r="T2432" s="177"/>
      <c r="Z2432" s="130" t="str">
        <f t="shared" si="38"/>
        <v>19(1)韦佳月</v>
      </c>
    </row>
    <row r="2433" spans="1:26">
      <c r="A2433" s="138">
        <v>2433</v>
      </c>
      <c r="B2433" s="138" t="s">
        <v>6106</v>
      </c>
      <c r="C2433" s="177" t="s">
        <v>18915</v>
      </c>
      <c r="D2433" s="177" t="s">
        <v>302</v>
      </c>
      <c r="E2433" s="177" t="s">
        <v>6107</v>
      </c>
      <c r="F2433" s="177" t="s">
        <v>24</v>
      </c>
      <c r="G2433" s="177">
        <v>17</v>
      </c>
      <c r="H2433" s="177" t="s">
        <v>19115</v>
      </c>
      <c r="I2433" s="177" t="s">
        <v>6109</v>
      </c>
      <c r="J2433" s="177">
        <v>13557181471</v>
      </c>
      <c r="K2433" s="177" t="s">
        <v>27</v>
      </c>
      <c r="L2433" s="224">
        <v>44398</v>
      </c>
      <c r="M2433" s="177" t="s">
        <v>2455</v>
      </c>
      <c r="N2433" s="177" t="s">
        <v>30</v>
      </c>
      <c r="O2433" s="224"/>
      <c r="P2433" s="177"/>
      <c r="Q2433" s="177"/>
      <c r="R2433" s="177"/>
      <c r="S2433" s="139" t="s">
        <v>6106</v>
      </c>
      <c r="T2433" s="177"/>
      <c r="Z2433" s="130" t="str">
        <f t="shared" si="38"/>
        <v>19(1)韦恩航</v>
      </c>
    </row>
    <row r="2434" spans="1:26">
      <c r="A2434" s="138">
        <v>2434</v>
      </c>
      <c r="B2434" s="138" t="s">
        <v>13919</v>
      </c>
      <c r="C2434" s="177" t="s">
        <v>18915</v>
      </c>
      <c r="D2434" s="177" t="s">
        <v>456</v>
      </c>
      <c r="E2434" s="177" t="s">
        <v>13920</v>
      </c>
      <c r="F2434" s="177" t="s">
        <v>143</v>
      </c>
      <c r="G2434" s="177">
        <v>17</v>
      </c>
      <c r="H2434" s="177" t="s">
        <v>13921</v>
      </c>
      <c r="I2434" s="177" t="s">
        <v>19116</v>
      </c>
      <c r="J2434" s="177">
        <v>18777823069</v>
      </c>
      <c r="K2434" s="177" t="s">
        <v>27</v>
      </c>
      <c r="L2434" s="224">
        <v>44399</v>
      </c>
      <c r="M2434" s="177" t="s">
        <v>81</v>
      </c>
      <c r="N2434" s="177" t="s">
        <v>30</v>
      </c>
      <c r="O2434" s="224"/>
      <c r="P2434" s="177"/>
      <c r="Q2434" s="177" t="s">
        <v>30</v>
      </c>
      <c r="R2434" s="177"/>
      <c r="S2434" s="139" t="s">
        <v>13919</v>
      </c>
      <c r="T2434" s="177"/>
      <c r="Z2434" s="130" t="str">
        <f t="shared" si="38"/>
        <v>20(9)磨娇冬</v>
      </c>
    </row>
    <row r="2435" spans="1:26">
      <c r="A2435" s="138">
        <v>2435</v>
      </c>
      <c r="B2435" s="138" t="s">
        <v>10724</v>
      </c>
      <c r="C2435" s="177" t="s">
        <v>18915</v>
      </c>
      <c r="D2435" s="177" t="s">
        <v>389</v>
      </c>
      <c r="E2435" s="177" t="s">
        <v>10725</v>
      </c>
      <c r="F2435" s="177" t="s">
        <v>24</v>
      </c>
      <c r="G2435" s="177">
        <v>16</v>
      </c>
      <c r="H2435" s="177" t="s">
        <v>2211</v>
      </c>
      <c r="I2435" s="177" t="s">
        <v>10726</v>
      </c>
      <c r="J2435" s="177">
        <v>18677132078</v>
      </c>
      <c r="K2435" s="177" t="s">
        <v>27</v>
      </c>
      <c r="L2435" s="224">
        <v>44427</v>
      </c>
      <c r="M2435" s="177" t="s">
        <v>121</v>
      </c>
      <c r="N2435" s="177" t="s">
        <v>30</v>
      </c>
      <c r="O2435" s="224"/>
      <c r="P2435" s="177"/>
      <c r="Q2435" s="177"/>
      <c r="R2435" s="177"/>
      <c r="S2435" s="139" t="s">
        <v>10724</v>
      </c>
      <c r="T2435" s="177"/>
      <c r="Z2435" s="130" t="str">
        <f t="shared" si="38"/>
        <v>19(18)谭敏</v>
      </c>
    </row>
    <row r="2436" spans="1:26">
      <c r="A2436" s="138">
        <v>2436</v>
      </c>
      <c r="B2436" s="138" t="s">
        <v>14369</v>
      </c>
      <c r="C2436" s="177" t="s">
        <v>18915</v>
      </c>
      <c r="D2436" s="177" t="s">
        <v>466</v>
      </c>
      <c r="E2436" s="177" t="s">
        <v>14370</v>
      </c>
      <c r="F2436" s="177" t="s">
        <v>143</v>
      </c>
      <c r="G2436" s="177">
        <v>17</v>
      </c>
      <c r="H2436" s="177" t="s">
        <v>11373</v>
      </c>
      <c r="I2436" s="177" t="s">
        <v>14371</v>
      </c>
      <c r="J2436" s="177">
        <v>13557188445</v>
      </c>
      <c r="K2436" s="177" t="s">
        <v>27</v>
      </c>
      <c r="L2436" s="224">
        <v>44396</v>
      </c>
      <c r="M2436" s="177" t="s">
        <v>19117</v>
      </c>
      <c r="N2436" s="177" t="s">
        <v>30</v>
      </c>
      <c r="O2436" s="224"/>
      <c r="P2436" s="177"/>
      <c r="Q2436" s="177"/>
      <c r="R2436" s="177"/>
      <c r="S2436" s="139" t="s">
        <v>14369</v>
      </c>
      <c r="T2436" s="177"/>
      <c r="Z2436" s="130" t="str">
        <f t="shared" si="38"/>
        <v>20(11)韦利娥</v>
      </c>
    </row>
    <row r="2437" spans="1:26">
      <c r="A2437" s="138">
        <v>2437</v>
      </c>
      <c r="B2437" s="138" t="s">
        <v>10661</v>
      </c>
      <c r="C2437" s="177" t="s">
        <v>18915</v>
      </c>
      <c r="D2437" s="177" t="s">
        <v>389</v>
      </c>
      <c r="E2437" s="177" t="s">
        <v>10662</v>
      </c>
      <c r="F2437" s="177" t="s">
        <v>24</v>
      </c>
      <c r="G2437" s="177">
        <v>17</v>
      </c>
      <c r="H2437" s="177" t="s">
        <v>8992</v>
      </c>
      <c r="I2437" s="177" t="s">
        <v>10663</v>
      </c>
      <c r="J2437" s="177">
        <v>17754791360</v>
      </c>
      <c r="K2437" s="177" t="s">
        <v>27</v>
      </c>
      <c r="L2437" s="224">
        <v>44397</v>
      </c>
      <c r="M2437" s="177" t="s">
        <v>2172</v>
      </c>
      <c r="N2437" s="177" t="s">
        <v>30</v>
      </c>
      <c r="O2437" s="224"/>
      <c r="P2437" s="177"/>
      <c r="Q2437" s="177"/>
      <c r="R2437" s="177"/>
      <c r="S2437" s="139" t="s">
        <v>10661</v>
      </c>
      <c r="T2437" s="177"/>
      <c r="Z2437" s="130" t="str">
        <f t="shared" si="38"/>
        <v>19(18)蒙仕波</v>
      </c>
    </row>
    <row r="2438" spans="1:26">
      <c r="A2438" s="138">
        <v>2438</v>
      </c>
      <c r="B2438" s="138" t="s">
        <v>6941</v>
      </c>
      <c r="C2438" s="177" t="s">
        <v>18915</v>
      </c>
      <c r="D2438" s="177" t="s">
        <v>317</v>
      </c>
      <c r="E2438" s="177" t="s">
        <v>6942</v>
      </c>
      <c r="F2438" s="177" t="s">
        <v>24</v>
      </c>
      <c r="G2438" s="177">
        <v>17</v>
      </c>
      <c r="H2438" s="177" t="s">
        <v>19118</v>
      </c>
      <c r="I2438" s="177" t="s">
        <v>6944</v>
      </c>
      <c r="J2438" s="177">
        <v>15977888483</v>
      </c>
      <c r="K2438" s="177" t="s">
        <v>27</v>
      </c>
      <c r="L2438" s="224">
        <v>44394</v>
      </c>
      <c r="M2438" s="177" t="s">
        <v>28</v>
      </c>
      <c r="N2438" s="177" t="s">
        <v>30</v>
      </c>
      <c r="O2438" s="224"/>
      <c r="P2438" s="177"/>
      <c r="Q2438" s="177"/>
      <c r="R2438" s="177"/>
      <c r="S2438" s="139" t="s">
        <v>6941</v>
      </c>
      <c r="T2438" s="177"/>
      <c r="Z2438" s="130" t="str">
        <f t="shared" si="38"/>
        <v>19(4)唐运钟</v>
      </c>
    </row>
    <row r="2439" spans="1:26">
      <c r="A2439" s="138">
        <v>2439</v>
      </c>
      <c r="B2439" s="138" t="s">
        <v>6789</v>
      </c>
      <c r="C2439" s="177" t="s">
        <v>18915</v>
      </c>
      <c r="D2439" s="177" t="s">
        <v>317</v>
      </c>
      <c r="E2439" s="177" t="s">
        <v>6790</v>
      </c>
      <c r="F2439" s="177" t="s">
        <v>143</v>
      </c>
      <c r="G2439" s="177">
        <v>17</v>
      </c>
      <c r="H2439" s="177" t="s">
        <v>19119</v>
      </c>
      <c r="I2439" s="177" t="s">
        <v>6791</v>
      </c>
      <c r="J2439" s="177">
        <v>15977838263</v>
      </c>
      <c r="K2439" s="177" t="s">
        <v>27</v>
      </c>
      <c r="L2439" s="224">
        <v>44397</v>
      </c>
      <c r="M2439" s="177" t="s">
        <v>19120</v>
      </c>
      <c r="N2439" s="177" t="s">
        <v>30</v>
      </c>
      <c r="O2439" s="224"/>
      <c r="P2439" s="177"/>
      <c r="Q2439" s="177" t="s">
        <v>30</v>
      </c>
      <c r="R2439" s="177"/>
      <c r="S2439" s="139" t="s">
        <v>6789</v>
      </c>
      <c r="T2439" s="177"/>
      <c r="Z2439" s="130" t="str">
        <f t="shared" ref="Z2439:Z2502" si="39">D2439:D7020&amp;E2439:E7020</f>
        <v>19(4)班清琴</v>
      </c>
    </row>
    <row r="2440" spans="1:26">
      <c r="A2440" s="138">
        <v>2440</v>
      </c>
      <c r="B2440" s="138" t="s">
        <v>14771</v>
      </c>
      <c r="C2440" s="177" t="s">
        <v>18915</v>
      </c>
      <c r="D2440" s="177" t="s">
        <v>416</v>
      </c>
      <c r="E2440" s="177" t="s">
        <v>14772</v>
      </c>
      <c r="F2440" s="177" t="s">
        <v>24</v>
      </c>
      <c r="G2440" s="177">
        <v>16</v>
      </c>
      <c r="H2440" s="177" t="s">
        <v>19121</v>
      </c>
      <c r="I2440" s="177" t="s">
        <v>19122</v>
      </c>
      <c r="J2440" s="177">
        <v>18178893865</v>
      </c>
      <c r="K2440" s="177" t="s">
        <v>30</v>
      </c>
      <c r="L2440" s="224"/>
      <c r="M2440" s="177"/>
      <c r="N2440" s="177"/>
      <c r="O2440" s="224"/>
      <c r="P2440" s="177"/>
      <c r="Q2440" s="177"/>
      <c r="R2440" s="177"/>
      <c r="S2440" s="139" t="s">
        <v>14771</v>
      </c>
      <c r="T2440" s="177"/>
      <c r="Z2440" s="130" t="str">
        <f t="shared" si="39"/>
        <v>20(1)覃梦德</v>
      </c>
    </row>
    <row r="2441" spans="1:26">
      <c r="A2441" s="138">
        <v>2441</v>
      </c>
      <c r="B2441" s="138" t="s">
        <v>9984</v>
      </c>
      <c r="C2441" s="177" t="s">
        <v>18915</v>
      </c>
      <c r="D2441" s="177" t="s">
        <v>379</v>
      </c>
      <c r="E2441" s="177" t="s">
        <v>9985</v>
      </c>
      <c r="F2441" s="177" t="s">
        <v>143</v>
      </c>
      <c r="G2441" s="177">
        <v>17</v>
      </c>
      <c r="H2441" s="177" t="s">
        <v>7867</v>
      </c>
      <c r="I2441" s="177" t="s">
        <v>9987</v>
      </c>
      <c r="J2441" s="177">
        <v>15878822729</v>
      </c>
      <c r="K2441" s="177" t="s">
        <v>27</v>
      </c>
      <c r="L2441" s="224">
        <v>44396</v>
      </c>
      <c r="M2441" s="177" t="s">
        <v>1517</v>
      </c>
      <c r="N2441" s="177" t="s">
        <v>30</v>
      </c>
      <c r="O2441" s="224"/>
      <c r="P2441" s="177"/>
      <c r="Q2441" s="177" t="s">
        <v>30</v>
      </c>
      <c r="R2441" s="177"/>
      <c r="S2441" s="139" t="s">
        <v>9984</v>
      </c>
      <c r="T2441" s="177" t="s">
        <v>9985</v>
      </c>
      <c r="U2441" s="130" t="s">
        <v>19123</v>
      </c>
      <c r="Z2441" s="130" t="str">
        <f t="shared" si="39"/>
        <v>19(16)黄江贝</v>
      </c>
    </row>
    <row r="2442" spans="1:26">
      <c r="A2442" s="138">
        <v>2442</v>
      </c>
      <c r="B2442" s="138" t="e">
        <v>#N/A</v>
      </c>
      <c r="C2442" s="173" t="s">
        <v>18915</v>
      </c>
      <c r="D2442" s="173" t="s">
        <v>426</v>
      </c>
      <c r="E2442" s="173" t="s">
        <v>19124</v>
      </c>
      <c r="F2442" s="173" t="s">
        <v>24</v>
      </c>
      <c r="G2442" s="173">
        <v>17</v>
      </c>
      <c r="H2442" s="173" t="s">
        <v>19125</v>
      </c>
      <c r="I2442" s="173" t="s">
        <v>12218</v>
      </c>
      <c r="J2442" s="173">
        <v>18877825418</v>
      </c>
      <c r="K2442" s="173" t="s">
        <v>27</v>
      </c>
      <c r="L2442" s="179">
        <v>44395</v>
      </c>
      <c r="M2442" s="173" t="s">
        <v>19126</v>
      </c>
      <c r="N2442" s="173" t="s">
        <v>30</v>
      </c>
      <c r="O2442" s="179"/>
      <c r="P2442" s="173"/>
      <c r="Q2442" s="173" t="s">
        <v>30</v>
      </c>
      <c r="R2442" s="173"/>
      <c r="S2442" s="182" t="e">
        <v>#N/A</v>
      </c>
      <c r="T2442" s="177"/>
      <c r="Z2442" s="130" t="str">
        <f t="shared" si="39"/>
        <v>20(3)黃朝生</v>
      </c>
    </row>
    <row r="2443" spans="1:26">
      <c r="A2443" s="138">
        <v>2443</v>
      </c>
      <c r="B2443" s="138" t="s">
        <v>7587</v>
      </c>
      <c r="C2443" s="177" t="s">
        <v>18915</v>
      </c>
      <c r="D2443" s="177" t="s">
        <v>328</v>
      </c>
      <c r="E2443" s="177" t="s">
        <v>7588</v>
      </c>
      <c r="F2443" s="177" t="s">
        <v>143</v>
      </c>
      <c r="G2443" s="177">
        <v>17</v>
      </c>
      <c r="H2443" s="177" t="s">
        <v>108</v>
      </c>
      <c r="I2443" s="177" t="s">
        <v>7589</v>
      </c>
      <c r="J2443" s="177">
        <v>17807838388</v>
      </c>
      <c r="K2443" s="177" t="s">
        <v>27</v>
      </c>
      <c r="L2443" s="224">
        <v>44395</v>
      </c>
      <c r="M2443" s="177" t="s">
        <v>6798</v>
      </c>
      <c r="N2443" s="177" t="s">
        <v>27</v>
      </c>
      <c r="O2443" s="224">
        <v>44416</v>
      </c>
      <c r="P2443" s="177" t="s">
        <v>6798</v>
      </c>
      <c r="Q2443" s="177" t="s">
        <v>30</v>
      </c>
      <c r="R2443" s="177"/>
      <c r="S2443" s="139" t="s">
        <v>7587</v>
      </c>
      <c r="T2443" s="177"/>
      <c r="Z2443" s="130" t="str">
        <f t="shared" si="39"/>
        <v>19(6)唐玉进</v>
      </c>
    </row>
    <row r="2444" spans="1:26">
      <c r="A2444" s="138">
        <v>2444</v>
      </c>
      <c r="B2444" s="138" t="s">
        <v>6110</v>
      </c>
      <c r="C2444" s="177" t="s">
        <v>18915</v>
      </c>
      <c r="D2444" s="177" t="s">
        <v>302</v>
      </c>
      <c r="E2444" s="177" t="s">
        <v>6111</v>
      </c>
      <c r="F2444" s="177" t="s">
        <v>24</v>
      </c>
      <c r="G2444" s="177">
        <v>17</v>
      </c>
      <c r="H2444" s="177" t="s">
        <v>19127</v>
      </c>
      <c r="I2444" s="177" t="s">
        <v>6113</v>
      </c>
      <c r="J2444" s="177">
        <v>17891145171</v>
      </c>
      <c r="K2444" s="177" t="s">
        <v>27</v>
      </c>
      <c r="L2444" s="224">
        <v>44394</v>
      </c>
      <c r="M2444" s="177" t="s">
        <v>28</v>
      </c>
      <c r="N2444" s="177" t="s">
        <v>30</v>
      </c>
      <c r="O2444" s="224"/>
      <c r="P2444" s="177"/>
      <c r="Q2444" s="177" t="s">
        <v>30</v>
      </c>
      <c r="R2444" s="177"/>
      <c r="S2444" s="139" t="s">
        <v>6110</v>
      </c>
      <c r="T2444" s="177"/>
      <c r="Z2444" s="130" t="str">
        <f t="shared" si="39"/>
        <v>19(1)覃亮弟</v>
      </c>
    </row>
    <row r="2445" spans="1:26">
      <c r="A2445" s="138">
        <v>2445</v>
      </c>
      <c r="B2445" s="138" t="s">
        <v>11920</v>
      </c>
      <c r="C2445" s="177" t="s">
        <v>18915</v>
      </c>
      <c r="D2445" s="177" t="s">
        <v>421</v>
      </c>
      <c r="E2445" s="177" t="s">
        <v>11921</v>
      </c>
      <c r="F2445" s="177" t="s">
        <v>24</v>
      </c>
      <c r="G2445" s="177">
        <v>17</v>
      </c>
      <c r="H2445" s="177" t="s">
        <v>19128</v>
      </c>
      <c r="I2445" s="177" t="s">
        <v>11922</v>
      </c>
      <c r="J2445" s="177">
        <v>13481832038</v>
      </c>
      <c r="K2445" s="177" t="s">
        <v>27</v>
      </c>
      <c r="L2445" s="224">
        <v>44394</v>
      </c>
      <c r="M2445" s="177" t="s">
        <v>28</v>
      </c>
      <c r="N2445" s="177" t="s">
        <v>30</v>
      </c>
      <c r="O2445" s="224"/>
      <c r="P2445" s="177"/>
      <c r="Q2445" s="177" t="s">
        <v>30</v>
      </c>
      <c r="R2445" s="177"/>
      <c r="S2445" s="139" t="s">
        <v>11920</v>
      </c>
      <c r="T2445" s="177"/>
      <c r="Z2445" s="130" t="str">
        <f t="shared" si="39"/>
        <v>20(2)黄伟业</v>
      </c>
    </row>
    <row r="2446" spans="1:26">
      <c r="A2446" s="138">
        <v>2446</v>
      </c>
      <c r="B2446" s="138" t="s">
        <v>10532</v>
      </c>
      <c r="C2446" s="177" t="s">
        <v>18915</v>
      </c>
      <c r="D2446" s="177" t="s">
        <v>389</v>
      </c>
      <c r="E2446" s="177" t="s">
        <v>10533</v>
      </c>
      <c r="F2446" s="177" t="s">
        <v>24</v>
      </c>
      <c r="G2446" s="177">
        <v>17</v>
      </c>
      <c r="H2446" s="177" t="s">
        <v>19129</v>
      </c>
      <c r="I2446" s="177" t="s">
        <v>10535</v>
      </c>
      <c r="J2446" s="177">
        <v>18076353613</v>
      </c>
      <c r="K2446" s="177" t="s">
        <v>27</v>
      </c>
      <c r="L2446" s="224">
        <v>44396</v>
      </c>
      <c r="M2446" s="177" t="s">
        <v>28</v>
      </c>
      <c r="N2446" s="177" t="s">
        <v>30</v>
      </c>
      <c r="O2446" s="224"/>
      <c r="P2446" s="177"/>
      <c r="Q2446" s="177"/>
      <c r="R2446" s="177"/>
      <c r="S2446" s="139" t="s">
        <v>10532</v>
      </c>
      <c r="T2446" s="177"/>
      <c r="Z2446" s="130" t="str">
        <f t="shared" si="39"/>
        <v>19(18)韦政丞</v>
      </c>
    </row>
    <row r="2447" spans="1:26">
      <c r="A2447" s="138">
        <v>2447</v>
      </c>
      <c r="B2447" s="138" t="s">
        <v>10171</v>
      </c>
      <c r="C2447" s="177" t="s">
        <v>18915</v>
      </c>
      <c r="D2447" s="177" t="s">
        <v>379</v>
      </c>
      <c r="E2447" s="177" t="s">
        <v>10172</v>
      </c>
      <c r="F2447" s="177" t="s">
        <v>143</v>
      </c>
      <c r="G2447" s="177">
        <v>17</v>
      </c>
      <c r="H2447" s="177" t="s">
        <v>10173</v>
      </c>
      <c r="I2447" s="177" t="s">
        <v>10174</v>
      </c>
      <c r="J2447" s="177">
        <v>13877817824</v>
      </c>
      <c r="K2447" s="177" t="s">
        <v>27</v>
      </c>
      <c r="L2447" s="224">
        <v>44396</v>
      </c>
      <c r="M2447" s="177" t="s">
        <v>19130</v>
      </c>
      <c r="N2447" s="177" t="s">
        <v>30</v>
      </c>
      <c r="O2447" s="224"/>
      <c r="P2447" s="177"/>
      <c r="Q2447" s="177"/>
      <c r="R2447" s="177"/>
      <c r="S2447" s="139" t="s">
        <v>10171</v>
      </c>
      <c r="T2447" s="177"/>
      <c r="Z2447" s="130" t="str">
        <f t="shared" si="39"/>
        <v>19(16)黄颂瑛</v>
      </c>
    </row>
    <row r="2448" spans="1:26">
      <c r="A2448" s="138">
        <v>2448</v>
      </c>
      <c r="B2448" s="138" t="s">
        <v>15308</v>
      </c>
      <c r="C2448" s="177" t="s">
        <v>18915</v>
      </c>
      <c r="D2448" s="177" t="s">
        <v>482</v>
      </c>
      <c r="E2448" s="177" t="s">
        <v>15309</v>
      </c>
      <c r="F2448" s="177" t="s">
        <v>143</v>
      </c>
      <c r="G2448" s="177">
        <v>16</v>
      </c>
      <c r="H2448" s="177" t="s">
        <v>19131</v>
      </c>
      <c r="I2448" s="177" t="s">
        <v>19132</v>
      </c>
      <c r="J2448" s="177">
        <v>13471848153</v>
      </c>
      <c r="K2448" s="177" t="s">
        <v>27</v>
      </c>
      <c r="L2448" s="224">
        <v>44405</v>
      </c>
      <c r="M2448" s="177" t="s">
        <v>2455</v>
      </c>
      <c r="N2448" s="177" t="s">
        <v>30</v>
      </c>
      <c r="O2448" s="224"/>
      <c r="P2448" s="177"/>
      <c r="Q2448" s="177"/>
      <c r="R2448" s="177"/>
      <c r="S2448" s="139" t="s">
        <v>15308</v>
      </c>
      <c r="T2448" s="177"/>
      <c r="Z2448" s="130" t="str">
        <f t="shared" si="39"/>
        <v>20(14)陆玉娜</v>
      </c>
    </row>
    <row r="2449" spans="1:26">
      <c r="A2449" s="138">
        <v>2449</v>
      </c>
      <c r="B2449" s="138" t="s">
        <v>7037</v>
      </c>
      <c r="C2449" s="177" t="s">
        <v>18915</v>
      </c>
      <c r="D2449" s="177" t="s">
        <v>317</v>
      </c>
      <c r="E2449" s="177" t="s">
        <v>7038</v>
      </c>
      <c r="F2449" s="177" t="s">
        <v>24</v>
      </c>
      <c r="G2449" s="177">
        <v>16</v>
      </c>
      <c r="H2449" s="177" t="s">
        <v>19133</v>
      </c>
      <c r="I2449" s="177" t="s">
        <v>19134</v>
      </c>
      <c r="J2449" s="177">
        <v>15706690502</v>
      </c>
      <c r="K2449" s="177" t="s">
        <v>27</v>
      </c>
      <c r="L2449" s="224">
        <v>44404</v>
      </c>
      <c r="M2449" s="177" t="s">
        <v>19135</v>
      </c>
      <c r="N2449" s="177" t="s">
        <v>30</v>
      </c>
      <c r="O2449" s="224"/>
      <c r="P2449" s="177"/>
      <c r="Q2449" s="177" t="s">
        <v>30</v>
      </c>
      <c r="R2449" s="177"/>
      <c r="S2449" s="139" t="s">
        <v>7037</v>
      </c>
      <c r="T2449" s="177"/>
      <c r="Z2449" s="130" t="str">
        <f t="shared" si="39"/>
        <v>19(4)韦文龙</v>
      </c>
    </row>
    <row r="2450" spans="1:26">
      <c r="A2450" s="138">
        <v>2450</v>
      </c>
      <c r="B2450" s="138" t="s">
        <v>14328</v>
      </c>
      <c r="C2450" s="177" t="s">
        <v>18915</v>
      </c>
      <c r="D2450" s="177" t="s">
        <v>461</v>
      </c>
      <c r="E2450" s="177" t="s">
        <v>14329</v>
      </c>
      <c r="F2450" s="177" t="s">
        <v>143</v>
      </c>
      <c r="G2450" s="177">
        <v>16</v>
      </c>
      <c r="H2450" s="177" t="s">
        <v>19136</v>
      </c>
      <c r="I2450" s="177" t="s">
        <v>19137</v>
      </c>
      <c r="J2450" s="177">
        <v>15277852300</v>
      </c>
      <c r="K2450" s="177" t="s">
        <v>27</v>
      </c>
      <c r="L2450" s="224">
        <v>44396</v>
      </c>
      <c r="M2450" s="177" t="s">
        <v>2455</v>
      </c>
      <c r="N2450" s="177" t="s">
        <v>30</v>
      </c>
      <c r="O2450" s="224"/>
      <c r="P2450" s="177"/>
      <c r="Q2450" s="177"/>
      <c r="R2450" s="177"/>
      <c r="S2450" s="139" t="s">
        <v>14328</v>
      </c>
      <c r="T2450" s="177"/>
      <c r="Z2450" s="130" t="str">
        <f t="shared" si="39"/>
        <v>20(10)覃琪</v>
      </c>
    </row>
    <row r="2451" spans="1:26">
      <c r="A2451" s="138">
        <v>2451</v>
      </c>
      <c r="B2451" s="138" t="s">
        <v>5897</v>
      </c>
      <c r="C2451" s="177" t="s">
        <v>18915</v>
      </c>
      <c r="D2451" s="177" t="s">
        <v>471</v>
      </c>
      <c r="E2451" s="177" t="s">
        <v>5898</v>
      </c>
      <c r="F2451" s="177" t="s">
        <v>143</v>
      </c>
      <c r="G2451" s="177">
        <v>17</v>
      </c>
      <c r="H2451" s="177" t="s">
        <v>14848</v>
      </c>
      <c r="I2451" s="177" t="s">
        <v>14849</v>
      </c>
      <c r="J2451" s="177">
        <v>15878846255</v>
      </c>
      <c r="K2451" s="177" t="s">
        <v>27</v>
      </c>
      <c r="L2451" s="224">
        <v>44405</v>
      </c>
      <c r="M2451" s="177" t="s">
        <v>5901</v>
      </c>
      <c r="N2451" s="177" t="s">
        <v>30</v>
      </c>
      <c r="O2451" s="224"/>
      <c r="P2451" s="177"/>
      <c r="Q2451" s="177"/>
      <c r="R2451" s="177" t="s">
        <v>5902</v>
      </c>
      <c r="S2451" s="139" t="s">
        <v>5897</v>
      </c>
      <c r="T2451" s="177"/>
      <c r="Z2451" s="130" t="str">
        <f t="shared" si="39"/>
        <v>20(12)韦丽娜</v>
      </c>
    </row>
    <row r="2452" spans="1:26">
      <c r="A2452" s="138">
        <v>2452</v>
      </c>
      <c r="B2452" s="138" t="s">
        <v>10134</v>
      </c>
      <c r="C2452" s="177" t="s">
        <v>18915</v>
      </c>
      <c r="D2452" s="177" t="s">
        <v>379</v>
      </c>
      <c r="E2452" s="177" t="s">
        <v>10135</v>
      </c>
      <c r="F2452" s="177" t="s">
        <v>143</v>
      </c>
      <c r="G2452" s="177">
        <v>17</v>
      </c>
      <c r="H2452" s="177" t="s">
        <v>37</v>
      </c>
      <c r="I2452" s="177" t="s">
        <v>10136</v>
      </c>
      <c r="J2452" s="177">
        <v>18278874068</v>
      </c>
      <c r="K2452" s="177" t="s">
        <v>27</v>
      </c>
      <c r="L2452" s="224">
        <v>44394</v>
      </c>
      <c r="M2452" s="177" t="s">
        <v>2172</v>
      </c>
      <c r="N2452" s="177" t="s">
        <v>30</v>
      </c>
      <c r="O2452" s="224"/>
      <c r="P2452" s="177"/>
      <c r="Q2452" s="177"/>
      <c r="R2452" s="177"/>
      <c r="S2452" s="139" t="s">
        <v>10134</v>
      </c>
      <c r="T2452" s="177"/>
      <c r="Z2452" s="130" t="str">
        <f t="shared" si="39"/>
        <v>19(16)覃美</v>
      </c>
    </row>
    <row r="2453" spans="1:26">
      <c r="A2453" s="138">
        <v>2453</v>
      </c>
      <c r="B2453" s="138" t="s">
        <v>9886</v>
      </c>
      <c r="C2453" s="177" t="s">
        <v>18915</v>
      </c>
      <c r="D2453" s="177" t="s">
        <v>374</v>
      </c>
      <c r="E2453" s="177" t="s">
        <v>9887</v>
      </c>
      <c r="F2453" s="177" t="s">
        <v>143</v>
      </c>
      <c r="G2453" s="177">
        <v>17</v>
      </c>
      <c r="H2453" s="177" t="s">
        <v>19138</v>
      </c>
      <c r="I2453" s="177" t="s">
        <v>9889</v>
      </c>
      <c r="J2453" s="177">
        <v>19978820678</v>
      </c>
      <c r="K2453" s="177" t="s">
        <v>27</v>
      </c>
      <c r="L2453" s="224">
        <v>44396</v>
      </c>
      <c r="M2453" s="177" t="s">
        <v>133</v>
      </c>
      <c r="N2453" s="177" t="s">
        <v>30</v>
      </c>
      <c r="O2453" s="224"/>
      <c r="P2453" s="177"/>
      <c r="Q2453" s="177"/>
      <c r="R2453" s="177"/>
      <c r="S2453" s="139" t="s">
        <v>9886</v>
      </c>
      <c r="T2453" s="177"/>
      <c r="Z2453" s="130" t="str">
        <f t="shared" si="39"/>
        <v>19(15)甘亦焱</v>
      </c>
    </row>
    <row r="2454" spans="1:26">
      <c r="A2454" s="138">
        <v>2454</v>
      </c>
      <c r="B2454" s="138" t="s">
        <v>10715</v>
      </c>
      <c r="C2454" s="177" t="s">
        <v>18915</v>
      </c>
      <c r="D2454" s="177" t="s">
        <v>389</v>
      </c>
      <c r="E2454" s="177" t="s">
        <v>10716</v>
      </c>
      <c r="F2454" s="177" t="s">
        <v>143</v>
      </c>
      <c r="G2454" s="177">
        <v>17</v>
      </c>
      <c r="H2454" s="177" t="s">
        <v>19139</v>
      </c>
      <c r="I2454" s="177" t="s">
        <v>9586</v>
      </c>
      <c r="J2454" s="177">
        <v>13557991815</v>
      </c>
      <c r="K2454" s="177" t="s">
        <v>27</v>
      </c>
      <c r="L2454" s="224">
        <v>44394</v>
      </c>
      <c r="M2454" s="177" t="s">
        <v>28</v>
      </c>
      <c r="N2454" s="177" t="s">
        <v>30</v>
      </c>
      <c r="O2454" s="224"/>
      <c r="P2454" s="177"/>
      <c r="Q2454" s="177"/>
      <c r="R2454" s="177"/>
      <c r="S2454" s="139" t="s">
        <v>10715</v>
      </c>
      <c r="T2454" s="177"/>
      <c r="Z2454" s="130" t="str">
        <f t="shared" si="39"/>
        <v>19(18)韦艳艳</v>
      </c>
    </row>
    <row r="2455" spans="1:26">
      <c r="A2455" s="138">
        <v>2455</v>
      </c>
      <c r="B2455" s="138" t="s">
        <v>14738</v>
      </c>
      <c r="C2455" s="177" t="s">
        <v>18915</v>
      </c>
      <c r="D2455" s="177" t="s">
        <v>471</v>
      </c>
      <c r="E2455" s="177" t="s">
        <v>14739</v>
      </c>
      <c r="F2455" s="177" t="s">
        <v>143</v>
      </c>
      <c r="G2455" s="177">
        <v>16</v>
      </c>
      <c r="H2455" s="177" t="s">
        <v>19140</v>
      </c>
      <c r="I2455" s="177" t="s">
        <v>19141</v>
      </c>
      <c r="J2455" s="177">
        <v>18178894438</v>
      </c>
      <c r="K2455" s="177" t="s">
        <v>27</v>
      </c>
      <c r="L2455" s="224">
        <v>44408</v>
      </c>
      <c r="M2455" s="177" t="s">
        <v>28</v>
      </c>
      <c r="N2455" s="177" t="s">
        <v>30</v>
      </c>
      <c r="O2455" s="224"/>
      <c r="P2455" s="177"/>
      <c r="Q2455" s="177"/>
      <c r="R2455" s="177"/>
      <c r="S2455" s="139" t="s">
        <v>14738</v>
      </c>
      <c r="T2455" s="177"/>
      <c r="Z2455" s="130" t="str">
        <f t="shared" si="39"/>
        <v>20(12)蒲舒晴</v>
      </c>
    </row>
    <row r="2456" spans="1:26">
      <c r="A2456" s="138">
        <v>2456</v>
      </c>
      <c r="B2456" s="138" t="s">
        <v>10109</v>
      </c>
      <c r="C2456" s="177" t="s">
        <v>18915</v>
      </c>
      <c r="D2456" s="177" t="s">
        <v>379</v>
      </c>
      <c r="E2456" s="177" t="s">
        <v>10110</v>
      </c>
      <c r="F2456" s="177" t="s">
        <v>24</v>
      </c>
      <c r="G2456" s="177">
        <v>17</v>
      </c>
      <c r="H2456" s="177" t="s">
        <v>19142</v>
      </c>
      <c r="I2456" s="177" t="s">
        <v>6416</v>
      </c>
      <c r="J2456" s="177">
        <v>13977891748</v>
      </c>
      <c r="K2456" s="177" t="s">
        <v>27</v>
      </c>
      <c r="L2456" s="224">
        <v>44397</v>
      </c>
      <c r="M2456" s="177" t="s">
        <v>19143</v>
      </c>
      <c r="N2456" s="177" t="s">
        <v>30</v>
      </c>
      <c r="O2456" s="224"/>
      <c r="P2456" s="177"/>
      <c r="Q2456" s="177"/>
      <c r="R2456" s="177"/>
      <c r="S2456" s="139" t="s">
        <v>10109</v>
      </c>
      <c r="T2456" s="177"/>
      <c r="Z2456" s="130" t="str">
        <f t="shared" si="39"/>
        <v>19(16)唐启机</v>
      </c>
    </row>
    <row r="2457" spans="1:26">
      <c r="A2457" s="138">
        <v>2457</v>
      </c>
      <c r="B2457" s="138" t="s">
        <v>14935</v>
      </c>
      <c r="C2457" s="177" t="s">
        <v>18915</v>
      </c>
      <c r="D2457" s="177" t="s">
        <v>471</v>
      </c>
      <c r="E2457" s="177" t="s">
        <v>14936</v>
      </c>
      <c r="F2457" s="177" t="s">
        <v>143</v>
      </c>
      <c r="G2457" s="177">
        <v>17</v>
      </c>
      <c r="H2457" s="177" t="s">
        <v>19144</v>
      </c>
      <c r="I2457" s="177" t="s">
        <v>14938</v>
      </c>
      <c r="J2457" s="177">
        <v>15977864758</v>
      </c>
      <c r="K2457" s="177" t="s">
        <v>27</v>
      </c>
      <c r="L2457" s="224">
        <v>44408</v>
      </c>
      <c r="M2457" s="177" t="s">
        <v>28</v>
      </c>
      <c r="N2457" s="177" t="s">
        <v>30</v>
      </c>
      <c r="O2457" s="224"/>
      <c r="P2457" s="177"/>
      <c r="Q2457" s="177"/>
      <c r="R2457" s="177"/>
      <c r="S2457" s="139" t="s">
        <v>14935</v>
      </c>
      <c r="T2457" s="177"/>
      <c r="Z2457" s="130" t="str">
        <f t="shared" si="39"/>
        <v>20(12)钟佳玲</v>
      </c>
    </row>
    <row r="2458" spans="1:26">
      <c r="A2458" s="138">
        <v>2458</v>
      </c>
      <c r="B2458" s="138" t="s">
        <v>12326</v>
      </c>
      <c r="C2458" s="177" t="s">
        <v>18915</v>
      </c>
      <c r="D2458" s="177" t="s">
        <v>426</v>
      </c>
      <c r="E2458" s="177" t="s">
        <v>12327</v>
      </c>
      <c r="F2458" s="177" t="s">
        <v>24</v>
      </c>
      <c r="G2458" s="177">
        <v>16</v>
      </c>
      <c r="H2458" s="177" t="s">
        <v>19145</v>
      </c>
      <c r="I2458" s="177" t="s">
        <v>12329</v>
      </c>
      <c r="J2458" s="177">
        <v>15777883488</v>
      </c>
      <c r="K2458" s="177" t="s">
        <v>27</v>
      </c>
      <c r="L2458" s="224">
        <v>44403</v>
      </c>
      <c r="M2458" s="177" t="s">
        <v>5175</v>
      </c>
      <c r="N2458" s="177" t="s">
        <v>30</v>
      </c>
      <c r="O2458" s="224"/>
      <c r="P2458" s="177"/>
      <c r="Q2458" s="177"/>
      <c r="R2458" s="177"/>
      <c r="S2458" s="139" t="s">
        <v>12326</v>
      </c>
      <c r="T2458" s="177"/>
      <c r="Z2458" s="130" t="str">
        <f t="shared" si="39"/>
        <v>20(3)姚武灵</v>
      </c>
    </row>
    <row r="2459" spans="1:26">
      <c r="A2459" s="138">
        <v>2459</v>
      </c>
      <c r="B2459" s="138" t="s">
        <v>10040</v>
      </c>
      <c r="C2459" s="177" t="s">
        <v>18915</v>
      </c>
      <c r="D2459" s="177" t="s">
        <v>379</v>
      </c>
      <c r="E2459" s="177" t="s">
        <v>10041</v>
      </c>
      <c r="F2459" s="177" t="s">
        <v>143</v>
      </c>
      <c r="G2459" s="177">
        <v>17</v>
      </c>
      <c r="H2459" s="177" t="s">
        <v>3797</v>
      </c>
      <c r="I2459" s="177" t="s">
        <v>3798</v>
      </c>
      <c r="J2459" s="177">
        <v>17807830395</v>
      </c>
      <c r="K2459" s="177" t="s">
        <v>27</v>
      </c>
      <c r="L2459" s="224">
        <v>44397</v>
      </c>
      <c r="M2459" s="177" t="s">
        <v>1347</v>
      </c>
      <c r="N2459" s="177" t="s">
        <v>30</v>
      </c>
      <c r="O2459" s="224"/>
      <c r="P2459" s="177"/>
      <c r="Q2459" s="177"/>
      <c r="R2459" s="177"/>
      <c r="S2459" s="139" t="s">
        <v>10040</v>
      </c>
      <c r="T2459" s="177"/>
      <c r="Z2459" s="130" t="str">
        <f t="shared" si="39"/>
        <v>19(16)韦雲侨</v>
      </c>
    </row>
    <row r="2460" spans="1:26">
      <c r="A2460" s="138">
        <v>2460</v>
      </c>
      <c r="B2460" s="138" t="s">
        <v>6917</v>
      </c>
      <c r="C2460" s="177" t="s">
        <v>18915</v>
      </c>
      <c r="D2460" s="177" t="s">
        <v>317</v>
      </c>
      <c r="E2460" s="177" t="s">
        <v>6918</v>
      </c>
      <c r="F2460" s="177" t="s">
        <v>143</v>
      </c>
      <c r="G2460" s="177">
        <v>17</v>
      </c>
      <c r="H2460" s="177" t="s">
        <v>19146</v>
      </c>
      <c r="I2460" s="177" t="s">
        <v>6920</v>
      </c>
      <c r="J2460" s="177">
        <v>19127176454</v>
      </c>
      <c r="K2460" s="177" t="s">
        <v>27</v>
      </c>
      <c r="L2460" s="224">
        <v>44402</v>
      </c>
      <c r="M2460" s="177" t="s">
        <v>19130</v>
      </c>
      <c r="N2460" s="177" t="s">
        <v>30</v>
      </c>
      <c r="O2460" s="224"/>
      <c r="P2460" s="177"/>
      <c r="Q2460" s="177"/>
      <c r="R2460" s="177"/>
      <c r="S2460" s="139" t="s">
        <v>6917</v>
      </c>
      <c r="T2460" s="177"/>
      <c r="Z2460" s="130" t="str">
        <f t="shared" si="39"/>
        <v>19(4)唐妙湘</v>
      </c>
    </row>
    <row r="2461" spans="1:26">
      <c r="A2461" s="138">
        <v>2461</v>
      </c>
      <c r="B2461" s="138" t="s">
        <v>13989</v>
      </c>
      <c r="C2461" s="177" t="s">
        <v>18915</v>
      </c>
      <c r="D2461" s="177" t="s">
        <v>456</v>
      </c>
      <c r="E2461" s="177" t="s">
        <v>13990</v>
      </c>
      <c r="F2461" s="177" t="s">
        <v>24</v>
      </c>
      <c r="G2461" s="177">
        <v>16</v>
      </c>
      <c r="H2461" s="177" t="s">
        <v>19147</v>
      </c>
      <c r="I2461" s="177" t="s">
        <v>19148</v>
      </c>
      <c r="J2461" s="177">
        <v>15207782469</v>
      </c>
      <c r="K2461" s="177" t="s">
        <v>27</v>
      </c>
      <c r="L2461" s="224">
        <v>44394</v>
      </c>
      <c r="M2461" s="177" t="s">
        <v>28</v>
      </c>
      <c r="N2461" s="177" t="s">
        <v>27</v>
      </c>
      <c r="O2461" s="224"/>
      <c r="P2461" s="177"/>
      <c r="Q2461" s="177"/>
      <c r="R2461" s="177"/>
      <c r="S2461" s="139" t="s">
        <v>13989</v>
      </c>
      <c r="T2461" s="177"/>
      <c r="Z2461" s="130" t="str">
        <f t="shared" si="39"/>
        <v>20(9)韦维程</v>
      </c>
    </row>
    <row r="2462" spans="1:26">
      <c r="A2462" s="138">
        <v>2462</v>
      </c>
      <c r="B2462" s="138" t="s">
        <v>18054</v>
      </c>
      <c r="C2462" s="177" t="s">
        <v>18915</v>
      </c>
      <c r="D2462" s="177" t="s">
        <v>399</v>
      </c>
      <c r="E2462" s="177" t="s">
        <v>11289</v>
      </c>
      <c r="F2462" s="177" t="s">
        <v>143</v>
      </c>
      <c r="G2462" s="177">
        <v>17</v>
      </c>
      <c r="H2462" s="177" t="s">
        <v>18055</v>
      </c>
      <c r="I2462" s="177" t="s">
        <v>11290</v>
      </c>
      <c r="J2462" s="177">
        <v>17754790860</v>
      </c>
      <c r="K2462" s="177" t="s">
        <v>27</v>
      </c>
      <c r="L2462" s="224">
        <v>44396</v>
      </c>
      <c r="M2462" s="177" t="s">
        <v>28</v>
      </c>
      <c r="N2462" s="177" t="s">
        <v>30</v>
      </c>
      <c r="O2462" s="224"/>
      <c r="P2462" s="177"/>
      <c r="Q2462" s="177"/>
      <c r="R2462" s="177"/>
      <c r="S2462" s="139" t="s">
        <v>18054</v>
      </c>
      <c r="T2462" s="177"/>
      <c r="Z2462" s="130" t="str">
        <f t="shared" si="39"/>
        <v>19(20)韦江霞</v>
      </c>
    </row>
    <row r="2463" spans="1:26">
      <c r="A2463" s="138">
        <v>2463</v>
      </c>
      <c r="B2463" s="138" t="s">
        <v>6313</v>
      </c>
      <c r="C2463" s="177" t="s">
        <v>18915</v>
      </c>
      <c r="D2463" s="177" t="s">
        <v>307</v>
      </c>
      <c r="E2463" s="177" t="s">
        <v>6314</v>
      </c>
      <c r="F2463" s="177" t="s">
        <v>24</v>
      </c>
      <c r="G2463" s="177">
        <v>17</v>
      </c>
      <c r="H2463" s="177" t="s">
        <v>19149</v>
      </c>
      <c r="I2463" s="177" t="s">
        <v>19150</v>
      </c>
      <c r="J2463" s="177">
        <v>15078573709</v>
      </c>
      <c r="K2463" s="177" t="s">
        <v>27</v>
      </c>
      <c r="L2463" s="224">
        <v>44399</v>
      </c>
      <c r="M2463" s="177" t="s">
        <v>6237</v>
      </c>
      <c r="N2463" s="177" t="s">
        <v>30</v>
      </c>
      <c r="O2463" s="224"/>
      <c r="P2463" s="177"/>
      <c r="Q2463" s="177" t="s">
        <v>30</v>
      </c>
      <c r="R2463" s="177"/>
      <c r="S2463" s="139" t="s">
        <v>6313</v>
      </c>
      <c r="T2463" s="177"/>
      <c r="Z2463" s="130" t="str">
        <f t="shared" si="39"/>
        <v>19(2)黄刚</v>
      </c>
    </row>
    <row r="2464" spans="1:26">
      <c r="A2464" s="138">
        <v>2465</v>
      </c>
      <c r="B2464" s="138" t="s">
        <v>6421</v>
      </c>
      <c r="C2464" s="177" t="s">
        <v>18915</v>
      </c>
      <c r="D2464" s="177" t="s">
        <v>307</v>
      </c>
      <c r="E2464" s="177" t="s">
        <v>6422</v>
      </c>
      <c r="F2464" s="177" t="s">
        <v>24</v>
      </c>
      <c r="G2464" s="177">
        <v>17</v>
      </c>
      <c r="H2464" s="177" t="s">
        <v>19151</v>
      </c>
      <c r="I2464" s="177" t="s">
        <v>6424</v>
      </c>
      <c r="J2464" s="177">
        <v>13977876755</v>
      </c>
      <c r="K2464" s="177" t="s">
        <v>27</v>
      </c>
      <c r="L2464" s="224">
        <v>44398</v>
      </c>
      <c r="M2464" s="177" t="s">
        <v>2172</v>
      </c>
      <c r="N2464" s="177" t="s">
        <v>30</v>
      </c>
      <c r="O2464" s="224"/>
      <c r="P2464" s="177"/>
      <c r="Q2464" s="177"/>
      <c r="R2464" s="177"/>
      <c r="S2464" s="139" t="s">
        <v>6421</v>
      </c>
      <c r="T2464" s="177"/>
      <c r="Z2464" s="130" t="str">
        <f t="shared" si="39"/>
        <v>19(2)韦永康</v>
      </c>
    </row>
    <row r="2465" spans="1:26">
      <c r="A2465" s="138">
        <v>2466</v>
      </c>
      <c r="B2465" s="138" t="s">
        <v>6356</v>
      </c>
      <c r="C2465" s="177" t="s">
        <v>18915</v>
      </c>
      <c r="D2465" s="177" t="s">
        <v>307</v>
      </c>
      <c r="E2465" s="177" t="s">
        <v>6357</v>
      </c>
      <c r="F2465" s="177" t="s">
        <v>24</v>
      </c>
      <c r="G2465" s="177">
        <v>17</v>
      </c>
      <c r="H2465" s="177" t="s">
        <v>19152</v>
      </c>
      <c r="I2465" s="177" t="s">
        <v>6358</v>
      </c>
      <c r="J2465" s="177">
        <v>15107787328</v>
      </c>
      <c r="K2465" s="177" t="s">
        <v>27</v>
      </c>
      <c r="L2465" s="224">
        <v>44404</v>
      </c>
      <c r="M2465" s="177" t="s">
        <v>1273</v>
      </c>
      <c r="N2465" s="177"/>
      <c r="O2465" s="224"/>
      <c r="P2465" s="177"/>
      <c r="Q2465" s="177"/>
      <c r="R2465" s="177"/>
      <c r="S2465" s="139" t="s">
        <v>6356</v>
      </c>
      <c r="T2465" s="177"/>
      <c r="Z2465" s="130" t="str">
        <f t="shared" si="39"/>
        <v>19(2)田维斌</v>
      </c>
    </row>
    <row r="2466" spans="1:26">
      <c r="A2466" s="138">
        <v>2467</v>
      </c>
      <c r="B2466" s="138" t="s">
        <v>14042</v>
      </c>
      <c r="C2466" s="177" t="s">
        <v>18915</v>
      </c>
      <c r="D2466" s="177" t="s">
        <v>456</v>
      </c>
      <c r="E2466" s="177" t="s">
        <v>14043</v>
      </c>
      <c r="F2466" s="177" t="s">
        <v>143</v>
      </c>
      <c r="G2466" s="177">
        <v>17</v>
      </c>
      <c r="H2466" s="177" t="s">
        <v>19153</v>
      </c>
      <c r="I2466" s="177" t="s">
        <v>14043</v>
      </c>
      <c r="J2466" s="177">
        <v>15878687382</v>
      </c>
      <c r="K2466" s="177" t="s">
        <v>27</v>
      </c>
      <c r="L2466" s="224">
        <v>44397</v>
      </c>
      <c r="M2466" s="177" t="s">
        <v>6433</v>
      </c>
      <c r="N2466" s="177" t="s">
        <v>30</v>
      </c>
      <c r="O2466" s="224"/>
      <c r="P2466" s="177"/>
      <c r="Q2466" s="177"/>
      <c r="R2466" s="177"/>
      <c r="S2466" s="139" t="s">
        <v>14042</v>
      </c>
      <c r="T2466" s="177"/>
      <c r="Z2466" s="130" t="str">
        <f t="shared" si="39"/>
        <v>20(9)罗冬云</v>
      </c>
    </row>
    <row r="2467" spans="1:26">
      <c r="A2467" s="138">
        <v>2468</v>
      </c>
      <c r="B2467" s="138" t="s">
        <v>13817</v>
      </c>
      <c r="C2467" s="177" t="s">
        <v>21</v>
      </c>
      <c r="D2467" s="177" t="s">
        <v>456</v>
      </c>
      <c r="E2467" s="177" t="s">
        <v>13818</v>
      </c>
      <c r="F2467" s="177" t="s">
        <v>143</v>
      </c>
      <c r="G2467" s="177">
        <v>14</v>
      </c>
      <c r="H2467" s="177" t="s">
        <v>19154</v>
      </c>
      <c r="I2467" s="177" t="s">
        <v>13820</v>
      </c>
      <c r="J2467" s="177">
        <v>13367785407</v>
      </c>
      <c r="K2467" s="177" t="s">
        <v>27</v>
      </c>
      <c r="L2467" s="224">
        <v>44414</v>
      </c>
      <c r="M2467" s="177" t="s">
        <v>8366</v>
      </c>
      <c r="N2467" s="177" t="s">
        <v>30</v>
      </c>
      <c r="O2467" s="224"/>
      <c r="P2467" s="177"/>
      <c r="Q2467" s="177"/>
      <c r="R2467" s="177"/>
      <c r="S2467" s="139" t="s">
        <v>13817</v>
      </c>
      <c r="T2467" s="177"/>
      <c r="Z2467" s="130" t="str">
        <f t="shared" si="39"/>
        <v>20(9)蒙秀雪</v>
      </c>
    </row>
    <row r="2468" spans="1:26">
      <c r="A2468" s="138">
        <v>2469</v>
      </c>
      <c r="B2468" s="138" t="s">
        <v>16494</v>
      </c>
      <c r="C2468" s="177" t="s">
        <v>21</v>
      </c>
      <c r="D2468" s="177" t="s">
        <v>502</v>
      </c>
      <c r="E2468" s="177" t="s">
        <v>16495</v>
      </c>
      <c r="F2468" s="177" t="s">
        <v>15269</v>
      </c>
      <c r="G2468" s="177">
        <v>18</v>
      </c>
      <c r="H2468" s="177" t="s">
        <v>16498</v>
      </c>
      <c r="I2468" s="177" t="s">
        <v>16497</v>
      </c>
      <c r="J2468" s="177">
        <v>15277851412</v>
      </c>
      <c r="K2468" s="177" t="s">
        <v>27</v>
      </c>
      <c r="L2468" s="224">
        <v>44395</v>
      </c>
      <c r="M2468" s="177"/>
      <c r="N2468" s="177" t="s">
        <v>27</v>
      </c>
      <c r="O2468" s="224">
        <v>44416</v>
      </c>
      <c r="P2468" s="177" t="s">
        <v>28</v>
      </c>
      <c r="Q2468" s="177" t="s">
        <v>30</v>
      </c>
      <c r="R2468" s="177" t="s">
        <v>16498</v>
      </c>
      <c r="S2468" s="139" t="s">
        <v>16494</v>
      </c>
      <c r="T2468" s="177"/>
      <c r="Z2468" s="130" t="str">
        <f t="shared" si="39"/>
        <v>20(18)蒙保松</v>
      </c>
    </row>
    <row r="2469" spans="1:26">
      <c r="A2469" s="138">
        <v>2470</v>
      </c>
      <c r="B2469" s="138" t="s">
        <v>12345</v>
      </c>
      <c r="C2469" s="177" t="s">
        <v>21</v>
      </c>
      <c r="D2469" s="177" t="s">
        <v>426</v>
      </c>
      <c r="E2469" s="177" t="s">
        <v>12346</v>
      </c>
      <c r="F2469" s="177" t="s">
        <v>24</v>
      </c>
      <c r="G2469" s="177">
        <v>16</v>
      </c>
      <c r="H2469" s="177" t="s">
        <v>14354</v>
      </c>
      <c r="I2469" s="177" t="s">
        <v>12348</v>
      </c>
      <c r="J2469" s="177">
        <v>15878821341</v>
      </c>
      <c r="K2469" s="177" t="s">
        <v>27</v>
      </c>
      <c r="L2469" s="224">
        <v>44396</v>
      </c>
      <c r="M2469" s="177" t="s">
        <v>139</v>
      </c>
      <c r="N2469" s="177" t="s">
        <v>30</v>
      </c>
      <c r="O2469" s="224"/>
      <c r="P2469" s="177"/>
      <c r="Q2469" s="177"/>
      <c r="R2469" s="177"/>
      <c r="S2469" s="139" t="s">
        <v>12345</v>
      </c>
      <c r="T2469" s="177"/>
      <c r="Z2469" s="130" t="str">
        <f t="shared" si="39"/>
        <v>20(3)韦干欢</v>
      </c>
    </row>
    <row r="2470" spans="1:26">
      <c r="A2470" s="138">
        <v>2471</v>
      </c>
      <c r="B2470" s="138" t="s">
        <v>12419</v>
      </c>
      <c r="C2470" s="177" t="s">
        <v>21</v>
      </c>
      <c r="D2470" s="177" t="s">
        <v>426</v>
      </c>
      <c r="E2470" s="177" t="s">
        <v>12420</v>
      </c>
      <c r="F2470" s="177" t="s">
        <v>24</v>
      </c>
      <c r="G2470" s="177">
        <v>16</v>
      </c>
      <c r="H2470" s="177" t="s">
        <v>19155</v>
      </c>
      <c r="I2470" s="177" t="s">
        <v>18237</v>
      </c>
      <c r="J2470" s="177">
        <v>18378897775</v>
      </c>
      <c r="K2470" s="177" t="s">
        <v>27</v>
      </c>
      <c r="L2470" s="224">
        <v>44419</v>
      </c>
      <c r="M2470" s="177" t="s">
        <v>2172</v>
      </c>
      <c r="N2470" s="177" t="s">
        <v>30</v>
      </c>
      <c r="O2470" s="224"/>
      <c r="P2470" s="177"/>
      <c r="Q2470" s="177"/>
      <c r="R2470" s="177"/>
      <c r="S2470" s="139" t="s">
        <v>12419</v>
      </c>
      <c r="T2470" s="177"/>
      <c r="Z2470" s="130" t="str">
        <f t="shared" si="39"/>
        <v>20(3)韦华辉</v>
      </c>
    </row>
    <row r="2471" spans="1:26">
      <c r="A2471" s="138">
        <v>2472</v>
      </c>
      <c r="B2471" s="138" t="s">
        <v>12756</v>
      </c>
      <c r="C2471" s="177" t="s">
        <v>21</v>
      </c>
      <c r="D2471" s="177" t="s">
        <v>431</v>
      </c>
      <c r="E2471" s="177" t="s">
        <v>12757</v>
      </c>
      <c r="F2471" s="177" t="s">
        <v>24</v>
      </c>
      <c r="G2471" s="177">
        <v>16</v>
      </c>
      <c r="H2471" s="177" t="s">
        <v>12758</v>
      </c>
      <c r="I2471" s="177" t="s">
        <v>12759</v>
      </c>
      <c r="J2471" s="177">
        <v>13677780552</v>
      </c>
      <c r="K2471" s="177" t="s">
        <v>27</v>
      </c>
      <c r="L2471" s="224">
        <v>44394</v>
      </c>
      <c r="M2471" s="177" t="s">
        <v>2172</v>
      </c>
      <c r="N2471" s="177" t="s">
        <v>30</v>
      </c>
      <c r="O2471" s="224"/>
      <c r="P2471" s="177"/>
      <c r="Q2471" s="177"/>
      <c r="R2471" s="177"/>
      <c r="S2471" s="139" t="s">
        <v>12756</v>
      </c>
      <c r="T2471" s="177"/>
      <c r="Z2471" s="130" t="str">
        <f t="shared" si="39"/>
        <v>20(4)韦荣获</v>
      </c>
    </row>
    <row r="2472" spans="1:26">
      <c r="A2472" s="138">
        <v>2473</v>
      </c>
      <c r="B2472" s="138" t="s">
        <v>12846</v>
      </c>
      <c r="C2472" s="177" t="s">
        <v>21</v>
      </c>
      <c r="D2472" s="177" t="s">
        <v>436</v>
      </c>
      <c r="E2472" s="177" t="s">
        <v>12847</v>
      </c>
      <c r="F2472" s="177" t="s">
        <v>143</v>
      </c>
      <c r="G2472" s="177">
        <v>17</v>
      </c>
      <c r="H2472" s="177" t="s">
        <v>19156</v>
      </c>
      <c r="I2472" s="177" t="s">
        <v>1508</v>
      </c>
      <c r="J2472" s="177">
        <v>13902376739</v>
      </c>
      <c r="K2472" s="177" t="s">
        <v>27</v>
      </c>
      <c r="L2472" s="224">
        <v>44395</v>
      </c>
      <c r="M2472" s="177" t="s">
        <v>2747</v>
      </c>
      <c r="N2472" s="177"/>
      <c r="O2472" s="224"/>
      <c r="P2472" s="177"/>
      <c r="Q2472" s="177"/>
      <c r="R2472" s="177"/>
      <c r="S2472" s="139" t="s">
        <v>12846</v>
      </c>
      <c r="T2472" s="177"/>
      <c r="Z2472" s="130" t="str">
        <f t="shared" si="39"/>
        <v>20(5)韦春辽</v>
      </c>
    </row>
    <row r="2473" spans="1:26">
      <c r="A2473" s="138">
        <v>2474</v>
      </c>
      <c r="B2473" s="138" t="s">
        <v>16532</v>
      </c>
      <c r="C2473" s="177" t="s">
        <v>21</v>
      </c>
      <c r="D2473" s="177" t="s">
        <v>502</v>
      </c>
      <c r="E2473" s="177" t="s">
        <v>16533</v>
      </c>
      <c r="F2473" s="177" t="s">
        <v>143</v>
      </c>
      <c r="G2473" s="177">
        <v>16</v>
      </c>
      <c r="H2473" s="177" t="s">
        <v>19157</v>
      </c>
      <c r="I2473" s="177" t="s">
        <v>16535</v>
      </c>
      <c r="J2473" s="177">
        <v>19978825414</v>
      </c>
      <c r="K2473" s="177" t="s">
        <v>27</v>
      </c>
      <c r="L2473" s="224">
        <v>44396</v>
      </c>
      <c r="M2473" s="177" t="s">
        <v>139</v>
      </c>
      <c r="N2473" s="177" t="s">
        <v>30</v>
      </c>
      <c r="O2473" s="224"/>
      <c r="P2473" s="177"/>
      <c r="Q2473" s="177"/>
      <c r="R2473" s="177"/>
      <c r="S2473" s="139" t="s">
        <v>16532</v>
      </c>
      <c r="T2473" s="177"/>
      <c r="Z2473" s="130" t="str">
        <f t="shared" si="39"/>
        <v>20(18)唐玉美</v>
      </c>
    </row>
    <row r="2474" spans="1:26">
      <c r="A2474" s="138">
        <v>2475</v>
      </c>
      <c r="B2474" s="138" t="s">
        <v>12786</v>
      </c>
      <c r="C2474" s="177" t="s">
        <v>21</v>
      </c>
      <c r="D2474" s="177" t="s">
        <v>436</v>
      </c>
      <c r="E2474" s="177" t="s">
        <v>12787</v>
      </c>
      <c r="F2474" s="177" t="s">
        <v>143</v>
      </c>
      <c r="G2474" s="177">
        <v>16</v>
      </c>
      <c r="H2474" s="177" t="s">
        <v>7819</v>
      </c>
      <c r="I2474" s="177" t="s">
        <v>12788</v>
      </c>
      <c r="J2474" s="177">
        <v>18278861922</v>
      </c>
      <c r="K2474" s="177" t="s">
        <v>27</v>
      </c>
      <c r="L2474" s="224">
        <v>44396</v>
      </c>
      <c r="M2474" s="177" t="s">
        <v>185</v>
      </c>
      <c r="N2474" s="177"/>
      <c r="O2474" s="224"/>
      <c r="P2474" s="177"/>
      <c r="Q2474" s="177"/>
      <c r="R2474" s="177"/>
      <c r="S2474" s="139" t="s">
        <v>12786</v>
      </c>
      <c r="T2474" s="177"/>
      <c r="Z2474" s="130" t="str">
        <f t="shared" si="39"/>
        <v>20(5)蓝玲冬</v>
      </c>
    </row>
    <row r="2475" spans="1:26">
      <c r="A2475" s="138">
        <v>2476</v>
      </c>
      <c r="B2475" s="138" t="s">
        <v>16591</v>
      </c>
      <c r="C2475" s="177" t="s">
        <v>21</v>
      </c>
      <c r="D2475" s="177" t="s">
        <v>502</v>
      </c>
      <c r="E2475" s="177" t="s">
        <v>443</v>
      </c>
      <c r="F2475" s="177" t="s">
        <v>24</v>
      </c>
      <c r="G2475" s="177">
        <v>16</v>
      </c>
      <c r="H2475" s="177" t="s">
        <v>9850</v>
      </c>
      <c r="I2475" s="177" t="s">
        <v>16592</v>
      </c>
      <c r="J2475" s="177">
        <v>13737981691</v>
      </c>
      <c r="K2475" s="177" t="s">
        <v>27</v>
      </c>
      <c r="L2475" s="224">
        <v>44396</v>
      </c>
      <c r="M2475" s="177" t="s">
        <v>10597</v>
      </c>
      <c r="N2475" s="177" t="s">
        <v>30</v>
      </c>
      <c r="O2475" s="224"/>
      <c r="P2475" s="177"/>
      <c r="Q2475" s="177"/>
      <c r="R2475" s="177"/>
      <c r="S2475" s="139" t="s">
        <v>16591</v>
      </c>
      <c r="T2475" s="177"/>
      <c r="Z2475" s="130" t="str">
        <f t="shared" si="39"/>
        <v>20(18)覃龙</v>
      </c>
    </row>
    <row r="2476" spans="1:26">
      <c r="A2476" s="138">
        <v>2477</v>
      </c>
      <c r="B2476" s="138" t="s">
        <v>14534</v>
      </c>
      <c r="C2476" s="177" t="s">
        <v>21</v>
      </c>
      <c r="D2476" s="177" t="s">
        <v>466</v>
      </c>
      <c r="E2476" s="177" t="s">
        <v>14535</v>
      </c>
      <c r="F2476" s="177" t="s">
        <v>143</v>
      </c>
      <c r="G2476" s="177">
        <v>16</v>
      </c>
      <c r="H2476" s="177" t="s">
        <v>19158</v>
      </c>
      <c r="I2476" s="177" t="s">
        <v>14537</v>
      </c>
      <c r="J2476" s="177">
        <v>13768280137</v>
      </c>
      <c r="K2476" s="177" t="s">
        <v>27</v>
      </c>
      <c r="L2476" s="224">
        <v>44394</v>
      </c>
      <c r="M2476" s="177" t="s">
        <v>2172</v>
      </c>
      <c r="N2476" s="177" t="s">
        <v>30</v>
      </c>
      <c r="O2476" s="224"/>
      <c r="P2476" s="177"/>
      <c r="Q2476" s="177"/>
      <c r="R2476" s="177"/>
      <c r="S2476" s="139" t="s">
        <v>14534</v>
      </c>
      <c r="T2476" s="177"/>
      <c r="Z2476" s="130" t="str">
        <f t="shared" si="39"/>
        <v>20(11)覃金倩</v>
      </c>
    </row>
    <row r="2477" spans="1:26">
      <c r="A2477" s="138">
        <v>2478</v>
      </c>
      <c r="B2477" s="138" t="s">
        <v>14759</v>
      </c>
      <c r="C2477" s="177" t="s">
        <v>21</v>
      </c>
      <c r="D2477" s="177" t="s">
        <v>471</v>
      </c>
      <c r="E2477" s="177" t="s">
        <v>14760</v>
      </c>
      <c r="F2477" s="177" t="s">
        <v>143</v>
      </c>
      <c r="G2477" s="177">
        <v>17</v>
      </c>
      <c r="H2477" s="177" t="s">
        <v>19159</v>
      </c>
      <c r="I2477" s="177" t="s">
        <v>14761</v>
      </c>
      <c r="J2477" s="177">
        <v>13768480629</v>
      </c>
      <c r="K2477" s="177" t="s">
        <v>27</v>
      </c>
      <c r="L2477" s="224">
        <v>44394</v>
      </c>
      <c r="M2477" s="177" t="s">
        <v>2172</v>
      </c>
      <c r="N2477" s="177" t="s">
        <v>30</v>
      </c>
      <c r="O2477" s="224"/>
      <c r="P2477" s="177"/>
      <c r="Q2477" s="177"/>
      <c r="R2477" s="177"/>
      <c r="S2477" s="139" t="s">
        <v>14759</v>
      </c>
      <c r="T2477" s="177"/>
      <c r="Z2477" s="130" t="str">
        <f t="shared" si="39"/>
        <v>20(12)覃春妙</v>
      </c>
    </row>
    <row r="2478" spans="1:26">
      <c r="A2478" s="138">
        <v>2479</v>
      </c>
      <c r="B2478" s="138" t="s">
        <v>13832</v>
      </c>
      <c r="C2478" s="177" t="s">
        <v>21</v>
      </c>
      <c r="D2478" s="177" t="s">
        <v>456</v>
      </c>
      <c r="E2478" s="177" t="s">
        <v>13833</v>
      </c>
      <c r="F2478" s="177" t="s">
        <v>24</v>
      </c>
      <c r="G2478" s="177">
        <v>16</v>
      </c>
      <c r="H2478" s="177" t="s">
        <v>19160</v>
      </c>
      <c r="I2478" s="177" t="s">
        <v>13835</v>
      </c>
      <c r="J2478" s="177">
        <v>13517585084</v>
      </c>
      <c r="K2478" s="177" t="s">
        <v>27</v>
      </c>
      <c r="L2478" s="224">
        <v>44394</v>
      </c>
      <c r="M2478" s="177" t="s">
        <v>2172</v>
      </c>
      <c r="N2478" s="177" t="s">
        <v>30</v>
      </c>
      <c r="O2478" s="224"/>
      <c r="P2478" s="177"/>
      <c r="Q2478" s="177"/>
      <c r="R2478" s="177"/>
      <c r="S2478" s="139" t="s">
        <v>13832</v>
      </c>
      <c r="T2478" s="177"/>
      <c r="Z2478" s="130" t="str">
        <f t="shared" si="39"/>
        <v>20(9)唐垚磊</v>
      </c>
    </row>
    <row r="2479" spans="1:26">
      <c r="A2479" s="138">
        <v>2480</v>
      </c>
      <c r="B2479" s="138" t="s">
        <v>11140</v>
      </c>
      <c r="C2479" s="177" t="s">
        <v>21</v>
      </c>
      <c r="D2479" s="177" t="s">
        <v>399</v>
      </c>
      <c r="E2479" s="177" t="s">
        <v>11141</v>
      </c>
      <c r="F2479" s="177" t="s">
        <v>143</v>
      </c>
      <c r="G2479" s="177">
        <v>17</v>
      </c>
      <c r="H2479" s="177" t="s">
        <v>19161</v>
      </c>
      <c r="I2479" s="177" t="s">
        <v>11143</v>
      </c>
      <c r="J2479" s="177">
        <v>18278866730</v>
      </c>
      <c r="K2479" s="177" t="s">
        <v>27</v>
      </c>
      <c r="L2479" s="224">
        <v>44396</v>
      </c>
      <c r="M2479" s="177" t="s">
        <v>2172</v>
      </c>
      <c r="N2479" s="177" t="s">
        <v>30</v>
      </c>
      <c r="O2479" s="224"/>
      <c r="P2479" s="177"/>
      <c r="Q2479" s="177"/>
      <c r="R2479" s="177"/>
      <c r="S2479" s="139" t="s">
        <v>11140</v>
      </c>
      <c r="T2479" s="177"/>
      <c r="Z2479" s="130" t="str">
        <f t="shared" si="39"/>
        <v>19(20)韦翠喜</v>
      </c>
    </row>
    <row r="2480" spans="1:26">
      <c r="A2480" s="138">
        <v>2481</v>
      </c>
      <c r="B2480" s="138" t="s">
        <v>14882</v>
      </c>
      <c r="C2480" s="177" t="s">
        <v>21</v>
      </c>
      <c r="D2480" s="177" t="s">
        <v>471</v>
      </c>
      <c r="E2480" s="177" t="s">
        <v>14883</v>
      </c>
      <c r="F2480" s="177" t="s">
        <v>24</v>
      </c>
      <c r="G2480" s="177">
        <v>17</v>
      </c>
      <c r="H2480" s="177" t="s">
        <v>7551</v>
      </c>
      <c r="I2480" s="177" t="s">
        <v>14884</v>
      </c>
      <c r="J2480" s="295" t="s">
        <v>19162</v>
      </c>
      <c r="K2480" s="177" t="s">
        <v>27</v>
      </c>
      <c r="L2480" s="224">
        <v>44406</v>
      </c>
      <c r="M2480" s="177" t="s">
        <v>2172</v>
      </c>
      <c r="N2480" s="177" t="s">
        <v>30</v>
      </c>
      <c r="O2480" s="224">
        <v>44431</v>
      </c>
      <c r="P2480" s="177"/>
      <c r="Q2480" s="177"/>
      <c r="R2480" s="177"/>
      <c r="S2480" s="139" t="s">
        <v>14882</v>
      </c>
      <c r="T2480" s="177"/>
      <c r="Z2480" s="130" t="str">
        <f t="shared" si="39"/>
        <v>20(12)韦卫朝</v>
      </c>
    </row>
    <row r="2481" spans="1:26">
      <c r="A2481" s="138">
        <v>2482</v>
      </c>
      <c r="B2481" s="138" t="s">
        <v>17406</v>
      </c>
      <c r="C2481" s="177" t="s">
        <v>21</v>
      </c>
      <c r="D2481" s="177" t="s">
        <v>517</v>
      </c>
      <c r="E2481" s="177" t="s">
        <v>17407</v>
      </c>
      <c r="F2481" s="177" t="s">
        <v>143</v>
      </c>
      <c r="G2481" s="177">
        <v>17</v>
      </c>
      <c r="H2481" s="177" t="s">
        <v>19163</v>
      </c>
      <c r="I2481" s="177" t="s">
        <v>19164</v>
      </c>
      <c r="J2481" s="177">
        <v>18977801836</v>
      </c>
      <c r="K2481" s="177" t="s">
        <v>27</v>
      </c>
      <c r="L2481" s="224">
        <v>44398</v>
      </c>
      <c r="M2481" s="177" t="s">
        <v>2172</v>
      </c>
      <c r="N2481" s="177" t="s">
        <v>30</v>
      </c>
      <c r="O2481" s="224"/>
      <c r="P2481" s="177"/>
      <c r="Q2481" s="177"/>
      <c r="R2481" s="177"/>
      <c r="S2481" s="139" t="s">
        <v>17406</v>
      </c>
      <c r="T2481" s="177"/>
      <c r="Z2481" s="130" t="str">
        <f t="shared" si="39"/>
        <v>20(21)韦喜同</v>
      </c>
    </row>
    <row r="2482" spans="1:26">
      <c r="A2482" s="138">
        <v>2483</v>
      </c>
      <c r="B2482" s="138" t="s">
        <v>9291</v>
      </c>
      <c r="C2482" s="177" t="s">
        <v>21</v>
      </c>
      <c r="D2482" s="177" t="s">
        <v>363</v>
      </c>
      <c r="E2482" s="177" t="s">
        <v>9292</v>
      </c>
      <c r="F2482" s="177" t="s">
        <v>143</v>
      </c>
      <c r="G2482" s="177">
        <v>17</v>
      </c>
      <c r="H2482" s="177" t="s">
        <v>19165</v>
      </c>
      <c r="I2482" s="177" t="s">
        <v>9293</v>
      </c>
      <c r="J2482" s="177">
        <v>13737982752</v>
      </c>
      <c r="K2482" s="177" t="s">
        <v>27</v>
      </c>
      <c r="L2482" s="224">
        <v>44394</v>
      </c>
      <c r="M2482" s="177" t="s">
        <v>2172</v>
      </c>
      <c r="N2482" s="177"/>
      <c r="O2482" s="224"/>
      <c r="P2482" s="177"/>
      <c r="Q2482" s="177"/>
      <c r="R2482" s="177"/>
      <c r="S2482" s="139" t="s">
        <v>9291</v>
      </c>
      <c r="T2482" s="177"/>
      <c r="Z2482" s="130" t="str">
        <f t="shared" si="39"/>
        <v>19(13)韦勇妹</v>
      </c>
    </row>
    <row r="2483" spans="1:26">
      <c r="A2483" s="138">
        <v>2484</v>
      </c>
      <c r="B2483" s="138" t="s">
        <v>10308</v>
      </c>
      <c r="C2483" s="177" t="s">
        <v>21</v>
      </c>
      <c r="D2483" s="177" t="s">
        <v>482</v>
      </c>
      <c r="E2483" s="177" t="s">
        <v>10309</v>
      </c>
      <c r="F2483" s="177" t="s">
        <v>143</v>
      </c>
      <c r="G2483" s="177">
        <v>17</v>
      </c>
      <c r="H2483" s="177" t="s">
        <v>19166</v>
      </c>
      <c r="I2483" s="177" t="s">
        <v>15509</v>
      </c>
      <c r="J2483" s="177">
        <v>18176149356</v>
      </c>
      <c r="K2483" s="177" t="s">
        <v>27</v>
      </c>
      <c r="L2483" s="224">
        <v>44425</v>
      </c>
      <c r="M2483" s="177" t="s">
        <v>6433</v>
      </c>
      <c r="N2483" s="177" t="s">
        <v>30</v>
      </c>
      <c r="O2483" s="224"/>
      <c r="P2483" s="177"/>
      <c r="Q2483" s="177"/>
      <c r="R2483" s="177"/>
      <c r="S2483" s="139" t="s">
        <v>10308</v>
      </c>
      <c r="T2483" s="177"/>
      <c r="Z2483" s="130" t="str">
        <f t="shared" si="39"/>
        <v>20(14)蒙柳春</v>
      </c>
    </row>
    <row r="2484" spans="1:26">
      <c r="A2484" s="138">
        <v>2485</v>
      </c>
      <c r="B2484" s="138" t="s">
        <v>15353</v>
      </c>
      <c r="C2484" s="177" t="s">
        <v>21</v>
      </c>
      <c r="D2484" s="177" t="s">
        <v>482</v>
      </c>
      <c r="E2484" s="177" t="s">
        <v>15354</v>
      </c>
      <c r="F2484" s="177" t="s">
        <v>143</v>
      </c>
      <c r="G2484" s="177">
        <v>16</v>
      </c>
      <c r="H2484" s="177" t="s">
        <v>19167</v>
      </c>
      <c r="I2484" s="177" t="s">
        <v>15356</v>
      </c>
      <c r="J2484" s="177">
        <v>15296079161</v>
      </c>
      <c r="K2484" s="177" t="s">
        <v>27</v>
      </c>
      <c r="L2484" s="224">
        <v>44405</v>
      </c>
      <c r="M2484" s="177" t="s">
        <v>2172</v>
      </c>
      <c r="N2484" s="177" t="s">
        <v>30</v>
      </c>
      <c r="O2484" s="224"/>
      <c r="P2484" s="177"/>
      <c r="Q2484" s="177"/>
      <c r="R2484" s="177"/>
      <c r="S2484" s="139" t="s">
        <v>15353</v>
      </c>
      <c r="T2484" s="177"/>
      <c r="Z2484" s="130" t="str">
        <f t="shared" si="39"/>
        <v>20(14)韦于熳</v>
      </c>
    </row>
    <row r="2485" spans="1:26">
      <c r="A2485" s="138">
        <v>2486</v>
      </c>
      <c r="B2485" s="138" t="e">
        <v>#N/A</v>
      </c>
      <c r="C2485" s="173" t="s">
        <v>21</v>
      </c>
      <c r="D2485" s="173" t="s">
        <v>353</v>
      </c>
      <c r="E2485" s="173" t="s">
        <v>19168</v>
      </c>
      <c r="F2485" s="173" t="s">
        <v>143</v>
      </c>
      <c r="G2485" s="173">
        <v>17</v>
      </c>
      <c r="H2485" s="173" t="s">
        <v>19169</v>
      </c>
      <c r="I2485" s="173" t="s">
        <v>19170</v>
      </c>
      <c r="J2485" s="173">
        <v>14707787383</v>
      </c>
      <c r="K2485" s="173" t="s">
        <v>27</v>
      </c>
      <c r="L2485" s="179">
        <v>44412</v>
      </c>
      <c r="M2485" s="173" t="s">
        <v>29</v>
      </c>
      <c r="N2485" s="173" t="s">
        <v>30</v>
      </c>
      <c r="O2485" s="179"/>
      <c r="P2485" s="173"/>
      <c r="Q2485" s="173"/>
      <c r="R2485" s="173"/>
      <c r="S2485" s="182" t="e">
        <v>#N/A</v>
      </c>
      <c r="T2485" s="177"/>
      <c r="Z2485" s="130" t="str">
        <f t="shared" si="39"/>
        <v>19(11)韦惠研</v>
      </c>
    </row>
    <row r="2486" spans="1:26">
      <c r="A2486" s="138">
        <v>2487</v>
      </c>
      <c r="B2486" s="138" t="s">
        <v>6553</v>
      </c>
      <c r="C2486" s="177" t="s">
        <v>21</v>
      </c>
      <c r="D2486" s="177" t="s">
        <v>312</v>
      </c>
      <c r="E2486" s="177" t="s">
        <v>6554</v>
      </c>
      <c r="F2486" s="177" t="s">
        <v>24</v>
      </c>
      <c r="G2486" s="177">
        <v>17</v>
      </c>
      <c r="H2486" s="177" t="s">
        <v>19171</v>
      </c>
      <c r="I2486" s="177" t="s">
        <v>6554</v>
      </c>
      <c r="J2486" s="177">
        <v>18177871474</v>
      </c>
      <c r="K2486" s="177" t="s">
        <v>27</v>
      </c>
      <c r="L2486" s="224">
        <v>44406</v>
      </c>
      <c r="M2486" s="177" t="s">
        <v>2455</v>
      </c>
      <c r="N2486" s="177" t="s">
        <v>30</v>
      </c>
      <c r="O2486" s="224"/>
      <c r="P2486" s="177"/>
      <c r="Q2486" s="177"/>
      <c r="R2486" s="177"/>
      <c r="S2486" s="139" t="s">
        <v>6553</v>
      </c>
      <c r="T2486" s="177"/>
      <c r="Z2486" s="130" t="str">
        <f t="shared" si="39"/>
        <v>19(3)韦忠恒</v>
      </c>
    </row>
    <row r="2487" spans="1:26">
      <c r="A2487" s="138">
        <v>2488</v>
      </c>
      <c r="B2487" s="138" t="s">
        <v>15416</v>
      </c>
      <c r="C2487" s="177" t="s">
        <v>21</v>
      </c>
      <c r="D2487" s="177" t="s">
        <v>482</v>
      </c>
      <c r="E2487" s="177" t="s">
        <v>15417</v>
      </c>
      <c r="F2487" s="177" t="s">
        <v>143</v>
      </c>
      <c r="G2487" s="177">
        <v>17</v>
      </c>
      <c r="H2487" s="177" t="s">
        <v>19172</v>
      </c>
      <c r="I2487" s="177" t="s">
        <v>15419</v>
      </c>
      <c r="J2487" s="177">
        <v>18775857419</v>
      </c>
      <c r="K2487" s="177" t="s">
        <v>27</v>
      </c>
      <c r="L2487" s="224">
        <v>44427</v>
      </c>
      <c r="M2487" s="177" t="s">
        <v>8635</v>
      </c>
      <c r="N2487" s="177" t="s">
        <v>30</v>
      </c>
      <c r="O2487" s="224"/>
      <c r="P2487" s="177"/>
      <c r="Q2487" s="177"/>
      <c r="R2487" s="177"/>
      <c r="S2487" s="139" t="s">
        <v>15416</v>
      </c>
      <c r="T2487" s="177"/>
      <c r="Z2487" s="130" t="str">
        <f t="shared" si="39"/>
        <v>20(14)韦拉拉</v>
      </c>
    </row>
    <row r="2488" spans="1:26">
      <c r="A2488" s="138">
        <v>2489</v>
      </c>
      <c r="B2488" s="138" t="s">
        <v>15374</v>
      </c>
      <c r="C2488" s="177" t="s">
        <v>21</v>
      </c>
      <c r="D2488" s="177" t="s">
        <v>482</v>
      </c>
      <c r="E2488" s="177" t="s">
        <v>15375</v>
      </c>
      <c r="F2488" s="177" t="s">
        <v>143</v>
      </c>
      <c r="G2488" s="177">
        <v>16</v>
      </c>
      <c r="H2488" s="177" t="s">
        <v>19173</v>
      </c>
      <c r="I2488" s="177" t="s">
        <v>19174</v>
      </c>
      <c r="J2488" s="177">
        <v>15277856657</v>
      </c>
      <c r="K2488" s="177" t="s">
        <v>27</v>
      </c>
      <c r="L2488" s="224">
        <v>44426</v>
      </c>
      <c r="M2488" s="177" t="s">
        <v>10614</v>
      </c>
      <c r="N2488" s="177" t="s">
        <v>30</v>
      </c>
      <c r="O2488" s="224"/>
      <c r="P2488" s="177"/>
      <c r="Q2488" s="177"/>
      <c r="R2488" s="177"/>
      <c r="S2488" s="139" t="s">
        <v>15374</v>
      </c>
      <c r="T2488" s="177"/>
      <c r="Z2488" s="130" t="str">
        <f t="shared" si="39"/>
        <v>20(14)黄柳婷</v>
      </c>
    </row>
    <row r="2489" spans="1:26">
      <c r="A2489" s="138">
        <v>2490</v>
      </c>
      <c r="B2489" s="138" t="s">
        <v>13874</v>
      </c>
      <c r="C2489" s="177" t="s">
        <v>21</v>
      </c>
      <c r="D2489" s="177" t="s">
        <v>456</v>
      </c>
      <c r="E2489" s="177" t="s">
        <v>13875</v>
      </c>
      <c r="F2489" s="177" t="s">
        <v>143</v>
      </c>
      <c r="G2489" s="177">
        <v>16</v>
      </c>
      <c r="H2489" s="177" t="s">
        <v>19175</v>
      </c>
      <c r="I2489" s="177" t="s">
        <v>13877</v>
      </c>
      <c r="J2489" s="177">
        <v>18776873050</v>
      </c>
      <c r="K2489" s="177" t="s">
        <v>27</v>
      </c>
      <c r="L2489" s="224">
        <v>44395</v>
      </c>
      <c r="M2489" s="177" t="s">
        <v>2172</v>
      </c>
      <c r="N2489" s="177" t="s">
        <v>30</v>
      </c>
      <c r="O2489" s="224"/>
      <c r="P2489" s="177"/>
      <c r="Q2489" s="177"/>
      <c r="R2489" s="177"/>
      <c r="S2489" s="139" t="s">
        <v>13874</v>
      </c>
      <c r="T2489" s="177"/>
      <c r="Z2489" s="130" t="str">
        <f t="shared" si="39"/>
        <v>20(9)陈洁</v>
      </c>
    </row>
    <row r="2490" spans="1:26">
      <c r="A2490" s="138">
        <v>2491</v>
      </c>
      <c r="B2490" s="138" t="s">
        <v>965</v>
      </c>
      <c r="C2490" s="177" t="s">
        <v>21</v>
      </c>
      <c r="D2490" s="177" t="s">
        <v>436</v>
      </c>
      <c r="E2490" s="177" t="s">
        <v>966</v>
      </c>
      <c r="F2490" s="177" t="s">
        <v>24</v>
      </c>
      <c r="G2490" s="177">
        <v>17</v>
      </c>
      <c r="H2490" s="177" t="s">
        <v>19176</v>
      </c>
      <c r="I2490" s="177" t="s">
        <v>65</v>
      </c>
      <c r="J2490" s="177">
        <v>19977000965</v>
      </c>
      <c r="K2490" s="177" t="s">
        <v>27</v>
      </c>
      <c r="L2490" s="224">
        <v>44398</v>
      </c>
      <c r="M2490" s="177" t="s">
        <v>10614</v>
      </c>
      <c r="N2490" s="177" t="s">
        <v>30</v>
      </c>
      <c r="O2490" s="224"/>
      <c r="P2490" s="177"/>
      <c r="Q2490" s="177"/>
      <c r="R2490" s="177"/>
      <c r="S2490" s="139" t="s">
        <v>965</v>
      </c>
      <c r="T2490" s="177"/>
      <c r="Z2490" s="130" t="str">
        <f t="shared" si="39"/>
        <v>20(5)韦成权</v>
      </c>
    </row>
    <row r="2491" spans="1:26">
      <c r="A2491" s="138">
        <v>2492</v>
      </c>
      <c r="B2491" s="138" t="s">
        <v>12471</v>
      </c>
      <c r="C2491" s="177" t="s">
        <v>21</v>
      </c>
      <c r="D2491" s="177" t="s">
        <v>431</v>
      </c>
      <c r="E2491" s="177" t="s">
        <v>12472</v>
      </c>
      <c r="F2491" s="177" t="s">
        <v>143</v>
      </c>
      <c r="G2491" s="177">
        <v>16</v>
      </c>
      <c r="H2491" s="177" t="s">
        <v>19177</v>
      </c>
      <c r="I2491" s="177" t="s">
        <v>12474</v>
      </c>
      <c r="J2491" s="177">
        <v>13877876920</v>
      </c>
      <c r="K2491" s="177" t="s">
        <v>27</v>
      </c>
      <c r="L2491" s="224">
        <v>44394</v>
      </c>
      <c r="M2491" s="177" t="s">
        <v>2455</v>
      </c>
      <c r="N2491" s="177" t="s">
        <v>30</v>
      </c>
      <c r="O2491" s="224"/>
      <c r="P2491" s="177"/>
      <c r="Q2491" s="177"/>
      <c r="R2491" s="177"/>
      <c r="S2491" s="139" t="s">
        <v>12471</v>
      </c>
      <c r="T2491" s="177"/>
      <c r="Z2491" s="130" t="str">
        <f t="shared" si="39"/>
        <v>20(4)韦晓燕</v>
      </c>
    </row>
    <row r="2492" spans="1:26">
      <c r="A2492" s="138">
        <v>2493</v>
      </c>
      <c r="B2492" s="138" t="s">
        <v>10822</v>
      </c>
      <c r="C2492" s="177" t="s">
        <v>21</v>
      </c>
      <c r="D2492" s="177" t="s">
        <v>394</v>
      </c>
      <c r="E2492" s="177" t="s">
        <v>10543</v>
      </c>
      <c r="F2492" s="177" t="s">
        <v>24</v>
      </c>
      <c r="G2492" s="177">
        <v>17</v>
      </c>
      <c r="H2492" s="177" t="s">
        <v>19178</v>
      </c>
      <c r="I2492" s="177" t="s">
        <v>10823</v>
      </c>
      <c r="J2492" s="177">
        <v>13558089333</v>
      </c>
      <c r="K2492" s="177" t="s">
        <v>27</v>
      </c>
      <c r="L2492" s="224">
        <v>44398</v>
      </c>
      <c r="M2492" s="177" t="s">
        <v>2455</v>
      </c>
      <c r="N2492" s="177" t="s">
        <v>30</v>
      </c>
      <c r="O2492" s="224"/>
      <c r="P2492" s="177"/>
      <c r="Q2492" s="177"/>
      <c r="R2492" s="177"/>
      <c r="S2492" s="139" t="s">
        <v>10822</v>
      </c>
      <c r="T2492" s="177"/>
      <c r="Z2492" s="130" t="str">
        <f t="shared" si="39"/>
        <v>19(19)韦康</v>
      </c>
    </row>
    <row r="2493" spans="1:26">
      <c r="A2493" s="138">
        <v>2494</v>
      </c>
      <c r="B2493" s="218" t="s">
        <v>8736</v>
      </c>
      <c r="C2493" s="237" t="s">
        <v>21</v>
      </c>
      <c r="D2493" s="237" t="s">
        <v>353</v>
      </c>
      <c r="E2493" s="237" t="s">
        <v>8737</v>
      </c>
      <c r="F2493" s="237" t="s">
        <v>143</v>
      </c>
      <c r="G2493" s="237">
        <v>17</v>
      </c>
      <c r="H2493" s="237" t="s">
        <v>8738</v>
      </c>
      <c r="I2493" s="237" t="s">
        <v>8739</v>
      </c>
      <c r="J2493" s="237">
        <v>18077824668</v>
      </c>
      <c r="K2493" s="237" t="s">
        <v>27</v>
      </c>
      <c r="L2493" s="238">
        <v>44405</v>
      </c>
      <c r="M2493" s="237" t="s">
        <v>8740</v>
      </c>
      <c r="N2493" s="237" t="s">
        <v>30</v>
      </c>
      <c r="O2493" s="238"/>
      <c r="P2493" s="237"/>
      <c r="Q2493" s="237"/>
      <c r="R2493" s="237"/>
      <c r="S2493" s="139" t="s">
        <v>8736</v>
      </c>
      <c r="T2493" s="237"/>
      <c r="Z2493" s="130" t="str">
        <f t="shared" si="39"/>
        <v>19(11)韦宇娜</v>
      </c>
    </row>
    <row r="2494" spans="1:26">
      <c r="A2494" s="138">
        <v>2495</v>
      </c>
      <c r="B2494" s="138" t="s">
        <v>16541</v>
      </c>
      <c r="C2494" s="177" t="s">
        <v>21</v>
      </c>
      <c r="D2494" s="177" t="s">
        <v>502</v>
      </c>
      <c r="E2494" s="177" t="s">
        <v>16542</v>
      </c>
      <c r="F2494" s="177" t="s">
        <v>143</v>
      </c>
      <c r="G2494" s="177">
        <v>17</v>
      </c>
      <c r="H2494" s="177" t="s">
        <v>19179</v>
      </c>
      <c r="I2494" s="177" t="s">
        <v>19180</v>
      </c>
      <c r="J2494" s="177">
        <v>15277859229</v>
      </c>
      <c r="K2494" s="177" t="s">
        <v>27</v>
      </c>
      <c r="L2494" s="224">
        <v>44396</v>
      </c>
      <c r="M2494" s="177" t="s">
        <v>6591</v>
      </c>
      <c r="N2494" s="177" t="s">
        <v>30</v>
      </c>
      <c r="O2494" s="224"/>
      <c r="P2494" s="177"/>
      <c r="Q2494" s="177"/>
      <c r="R2494" s="177"/>
      <c r="S2494" s="139" t="s">
        <v>16541</v>
      </c>
      <c r="T2494" s="177"/>
      <c r="Z2494" s="130" t="str">
        <f t="shared" si="39"/>
        <v>20(18)韦春</v>
      </c>
    </row>
    <row r="2495" spans="1:26">
      <c r="A2495" s="138">
        <v>2496</v>
      </c>
      <c r="B2495" s="138" t="s">
        <v>9583</v>
      </c>
      <c r="C2495" s="177" t="s">
        <v>21</v>
      </c>
      <c r="D2495" s="177" t="s">
        <v>368</v>
      </c>
      <c r="E2495" s="177" t="s">
        <v>9584</v>
      </c>
      <c r="F2495" s="177" t="s">
        <v>24</v>
      </c>
      <c r="G2495" s="177">
        <v>17</v>
      </c>
      <c r="H2495" s="177" t="s">
        <v>19181</v>
      </c>
      <c r="I2495" s="177" t="s">
        <v>9586</v>
      </c>
      <c r="J2495" s="177">
        <v>18077899963</v>
      </c>
      <c r="K2495" s="177" t="s">
        <v>27</v>
      </c>
      <c r="L2495" s="224">
        <v>44394</v>
      </c>
      <c r="M2495" s="177" t="s">
        <v>3785</v>
      </c>
      <c r="N2495" s="177" t="s">
        <v>30</v>
      </c>
      <c r="O2495" s="224"/>
      <c r="P2495" s="177"/>
      <c r="Q2495" s="177"/>
      <c r="R2495" s="177"/>
      <c r="S2495" s="139" t="s">
        <v>9583</v>
      </c>
      <c r="T2495" s="177"/>
      <c r="Z2495" s="130" t="str">
        <f t="shared" si="39"/>
        <v>19(14)韦世磊</v>
      </c>
    </row>
    <row r="2496" spans="1:26">
      <c r="A2496" s="138">
        <v>2497</v>
      </c>
      <c r="B2496" s="138" t="s">
        <v>11526</v>
      </c>
      <c r="C2496" s="177" t="s">
        <v>21</v>
      </c>
      <c r="D2496" s="177" t="s">
        <v>404</v>
      </c>
      <c r="E2496" s="177" t="s">
        <v>11527</v>
      </c>
      <c r="F2496" s="177" t="s">
        <v>143</v>
      </c>
      <c r="G2496" s="177">
        <v>17</v>
      </c>
      <c r="H2496" s="177" t="s">
        <v>19182</v>
      </c>
      <c r="I2496" s="177" t="s">
        <v>11528</v>
      </c>
      <c r="J2496" s="177">
        <v>15915139897</v>
      </c>
      <c r="K2496" s="177" t="s">
        <v>27</v>
      </c>
      <c r="L2496" s="224">
        <v>44396</v>
      </c>
      <c r="M2496" s="177" t="s">
        <v>11529</v>
      </c>
      <c r="N2496" s="177" t="s">
        <v>30</v>
      </c>
      <c r="O2496" s="224"/>
      <c r="P2496" s="177"/>
      <c r="Q2496" s="177" t="s">
        <v>30</v>
      </c>
      <c r="R2496" s="177"/>
      <c r="S2496" s="139" t="s">
        <v>11526</v>
      </c>
      <c r="T2496" s="177"/>
      <c r="Z2496" s="130" t="str">
        <f t="shared" si="39"/>
        <v>19(21)覃秋利</v>
      </c>
    </row>
    <row r="2497" spans="1:26">
      <c r="A2497" s="138">
        <v>2498</v>
      </c>
      <c r="B2497" s="138" t="s">
        <v>11654</v>
      </c>
      <c r="C2497" s="177" t="s">
        <v>21</v>
      </c>
      <c r="D2497" s="177" t="s">
        <v>416</v>
      </c>
      <c r="E2497" s="177" t="s">
        <v>11655</v>
      </c>
      <c r="F2497" s="177" t="s">
        <v>143</v>
      </c>
      <c r="G2497" s="177">
        <v>16</v>
      </c>
      <c r="H2497" s="177" t="s">
        <v>19183</v>
      </c>
      <c r="I2497" s="177" t="s">
        <v>19184</v>
      </c>
      <c r="J2497" s="177">
        <v>15907782410</v>
      </c>
      <c r="K2497" s="177" t="s">
        <v>27</v>
      </c>
      <c r="L2497" s="224">
        <v>44395</v>
      </c>
      <c r="M2497" s="177" t="s">
        <v>2455</v>
      </c>
      <c r="N2497" s="177" t="s">
        <v>30</v>
      </c>
      <c r="O2497" s="224"/>
      <c r="P2497" s="177"/>
      <c r="Q2497" s="177"/>
      <c r="R2497" s="177"/>
      <c r="S2497" s="139" t="s">
        <v>11654</v>
      </c>
      <c r="T2497" s="177"/>
      <c r="Z2497" s="130" t="str">
        <f t="shared" si="39"/>
        <v>20(1)李秀莲</v>
      </c>
    </row>
    <row r="2498" spans="1:26">
      <c r="A2498" s="138">
        <v>2499</v>
      </c>
      <c r="B2498" s="138" t="s">
        <v>9203</v>
      </c>
      <c r="C2498" s="177" t="s">
        <v>21</v>
      </c>
      <c r="D2498" s="177" t="s">
        <v>363</v>
      </c>
      <c r="E2498" s="177" t="s">
        <v>9204</v>
      </c>
      <c r="F2498" s="177" t="s">
        <v>143</v>
      </c>
      <c r="G2498" s="177">
        <v>16</v>
      </c>
      <c r="H2498" s="177" t="s">
        <v>19185</v>
      </c>
      <c r="I2498" s="177" t="s">
        <v>9205</v>
      </c>
      <c r="J2498" s="177">
        <v>15807782604</v>
      </c>
      <c r="K2498" s="177" t="s">
        <v>27</v>
      </c>
      <c r="L2498" s="224">
        <v>44394</v>
      </c>
      <c r="M2498" s="177" t="s">
        <v>2455</v>
      </c>
      <c r="N2498" s="177" t="s">
        <v>30</v>
      </c>
      <c r="O2498" s="224"/>
      <c r="P2498" s="177"/>
      <c r="Q2498" s="177"/>
      <c r="R2498" s="177"/>
      <c r="S2498" s="139" t="s">
        <v>9203</v>
      </c>
      <c r="T2498" s="177"/>
      <c r="Z2498" s="130" t="str">
        <f t="shared" si="39"/>
        <v>19(13)陆思洁</v>
      </c>
    </row>
    <row r="2499" spans="1:26">
      <c r="A2499" s="138">
        <v>2500</v>
      </c>
      <c r="B2499" s="138" t="s">
        <v>9362</v>
      </c>
      <c r="C2499" s="177" t="s">
        <v>21</v>
      </c>
      <c r="D2499" s="177" t="s">
        <v>363</v>
      </c>
      <c r="E2499" s="177" t="s">
        <v>9363</v>
      </c>
      <c r="F2499" s="177" t="s">
        <v>24</v>
      </c>
      <c r="G2499" s="177">
        <v>17</v>
      </c>
      <c r="H2499" s="177" t="s">
        <v>19186</v>
      </c>
      <c r="I2499" s="177" t="s">
        <v>3639</v>
      </c>
      <c r="J2499" s="177">
        <v>15807782448</v>
      </c>
      <c r="K2499" s="177" t="s">
        <v>27</v>
      </c>
      <c r="L2499" s="224">
        <v>44394</v>
      </c>
      <c r="M2499" s="177" t="s">
        <v>2455</v>
      </c>
      <c r="N2499" s="177" t="s">
        <v>30</v>
      </c>
      <c r="O2499" s="224"/>
      <c r="P2499" s="177"/>
      <c r="Q2499" s="177"/>
      <c r="R2499" s="177"/>
      <c r="S2499" s="139" t="s">
        <v>9362</v>
      </c>
      <c r="T2499" s="177"/>
      <c r="Z2499" s="130" t="str">
        <f t="shared" si="39"/>
        <v>19(13)韦庆宝</v>
      </c>
    </row>
    <row r="2500" spans="1:26">
      <c r="A2500" s="138">
        <v>2501</v>
      </c>
      <c r="B2500" s="138" t="s">
        <v>9291</v>
      </c>
      <c r="C2500" s="177" t="s">
        <v>21</v>
      </c>
      <c r="D2500" s="177" t="s">
        <v>363</v>
      </c>
      <c r="E2500" s="177" t="s">
        <v>9292</v>
      </c>
      <c r="F2500" s="177" t="s">
        <v>143</v>
      </c>
      <c r="G2500" s="177">
        <v>17</v>
      </c>
      <c r="H2500" s="177" t="s">
        <v>19187</v>
      </c>
      <c r="I2500" s="177" t="s">
        <v>9293</v>
      </c>
      <c r="J2500" s="177">
        <v>13737982752</v>
      </c>
      <c r="K2500" s="177" t="s">
        <v>27</v>
      </c>
      <c r="L2500" s="224">
        <v>44394</v>
      </c>
      <c r="M2500" s="177" t="s">
        <v>2455</v>
      </c>
      <c r="N2500" s="177" t="s">
        <v>30</v>
      </c>
      <c r="O2500" s="224"/>
      <c r="P2500" s="177"/>
      <c r="Q2500" s="177"/>
      <c r="R2500" s="177"/>
      <c r="S2500" s="139" t="s">
        <v>9291</v>
      </c>
      <c r="T2500" s="177"/>
      <c r="Z2500" s="130" t="str">
        <f t="shared" si="39"/>
        <v>19(13)韦勇妹</v>
      </c>
    </row>
    <row r="2501" spans="1:26">
      <c r="A2501" s="138">
        <v>2502</v>
      </c>
      <c r="B2501" s="138" t="s">
        <v>10886</v>
      </c>
      <c r="C2501" s="177" t="s">
        <v>21</v>
      </c>
      <c r="D2501" s="177" t="s">
        <v>394</v>
      </c>
      <c r="E2501" s="177" t="s">
        <v>10887</v>
      </c>
      <c r="F2501" s="177" t="s">
        <v>24</v>
      </c>
      <c r="G2501" s="177">
        <v>17</v>
      </c>
      <c r="H2501" s="177" t="s">
        <v>19188</v>
      </c>
      <c r="I2501" s="177" t="s">
        <v>10889</v>
      </c>
      <c r="J2501" s="177">
        <v>19977899284</v>
      </c>
      <c r="K2501" s="177" t="s">
        <v>27</v>
      </c>
      <c r="L2501" s="224">
        <v>44400</v>
      </c>
      <c r="M2501" s="177" t="s">
        <v>2455</v>
      </c>
      <c r="N2501" s="177" t="s">
        <v>30</v>
      </c>
      <c r="O2501" s="224"/>
      <c r="P2501" s="177"/>
      <c r="Q2501" s="177"/>
      <c r="R2501" s="177"/>
      <c r="S2501" s="139" t="s">
        <v>10886</v>
      </c>
      <c r="T2501" s="177"/>
      <c r="Z2501" s="130" t="str">
        <f t="shared" si="39"/>
        <v>19(19)蓝唯栩</v>
      </c>
    </row>
    <row r="2502" spans="1:26">
      <c r="A2502" s="138">
        <v>2503</v>
      </c>
      <c r="B2502" s="138" t="s">
        <v>7598</v>
      </c>
      <c r="C2502" s="177" t="s">
        <v>21</v>
      </c>
      <c r="D2502" s="177" t="s">
        <v>328</v>
      </c>
      <c r="E2502" s="177" t="s">
        <v>7599</v>
      </c>
      <c r="F2502" s="177" t="s">
        <v>143</v>
      </c>
      <c r="G2502" s="177">
        <v>17</v>
      </c>
      <c r="H2502" s="177" t="s">
        <v>17769</v>
      </c>
      <c r="I2502" s="177" t="s">
        <v>7601</v>
      </c>
      <c r="J2502" s="177">
        <v>13877896850</v>
      </c>
      <c r="K2502" s="177" t="s">
        <v>27</v>
      </c>
      <c r="L2502" s="224">
        <v>44403</v>
      </c>
      <c r="M2502" s="177" t="s">
        <v>3645</v>
      </c>
      <c r="N2502" s="177" t="s">
        <v>30</v>
      </c>
      <c r="O2502" s="224"/>
      <c r="P2502" s="177"/>
      <c r="Q2502" s="177"/>
      <c r="R2502" s="177"/>
      <c r="S2502" s="139" t="s">
        <v>7598</v>
      </c>
      <c r="T2502" s="177"/>
      <c r="Z2502" s="130" t="str">
        <f t="shared" si="39"/>
        <v>19(6)韦巧灵</v>
      </c>
    </row>
    <row r="2503" spans="1:26">
      <c r="A2503" s="138">
        <v>2504</v>
      </c>
      <c r="B2503" s="138" t="s">
        <v>12498</v>
      </c>
      <c r="C2503" s="177" t="s">
        <v>21</v>
      </c>
      <c r="D2503" s="177" t="s">
        <v>431</v>
      </c>
      <c r="E2503" s="177" t="s">
        <v>12499</v>
      </c>
      <c r="F2503" s="177" t="s">
        <v>143</v>
      </c>
      <c r="G2503" s="177">
        <v>16</v>
      </c>
      <c r="H2503" s="177" t="s">
        <v>19189</v>
      </c>
      <c r="I2503" s="177" t="s">
        <v>12501</v>
      </c>
      <c r="J2503" s="177">
        <v>19977826343</v>
      </c>
      <c r="K2503" s="177" t="s">
        <v>27</v>
      </c>
      <c r="L2503" s="224">
        <v>44395</v>
      </c>
      <c r="M2503" s="177" t="s">
        <v>1352</v>
      </c>
      <c r="N2503" s="177" t="s">
        <v>30</v>
      </c>
      <c r="O2503" s="224"/>
      <c r="P2503" s="177"/>
      <c r="Q2503" s="177"/>
      <c r="R2503" s="177"/>
      <c r="S2503" s="139" t="s">
        <v>12498</v>
      </c>
      <c r="T2503" s="177"/>
      <c r="Z2503" s="130" t="str">
        <f t="shared" ref="Z2503:Z2566" si="40">D2503:D7084&amp;E2503:E7084</f>
        <v>20(4)蓝素喜</v>
      </c>
    </row>
    <row r="2504" spans="1:26">
      <c r="A2504" s="138">
        <v>2505</v>
      </c>
      <c r="B2504" s="138" t="s">
        <v>9180</v>
      </c>
      <c r="C2504" s="177" t="s">
        <v>21</v>
      </c>
      <c r="D2504" s="177" t="s">
        <v>363</v>
      </c>
      <c r="E2504" s="177" t="s">
        <v>9181</v>
      </c>
      <c r="F2504" s="177" t="s">
        <v>143</v>
      </c>
      <c r="G2504" s="177">
        <v>17</v>
      </c>
      <c r="H2504" s="177" t="s">
        <v>19190</v>
      </c>
      <c r="I2504" s="177" t="s">
        <v>9183</v>
      </c>
      <c r="J2504" s="177">
        <v>13557181648</v>
      </c>
      <c r="K2504" s="177" t="s">
        <v>27</v>
      </c>
      <c r="L2504" s="224">
        <v>44394</v>
      </c>
      <c r="M2504" s="177" t="s">
        <v>2172</v>
      </c>
      <c r="N2504" s="177" t="s">
        <v>30</v>
      </c>
      <c r="O2504" s="224"/>
      <c r="P2504" s="177"/>
      <c r="Q2504" s="177"/>
      <c r="R2504" s="177"/>
      <c r="S2504" s="139" t="s">
        <v>9180</v>
      </c>
      <c r="T2504" s="177"/>
      <c r="Z2504" s="130" t="str">
        <f t="shared" si="40"/>
        <v>19(13)潘佳瑶</v>
      </c>
    </row>
    <row r="2505" spans="1:26">
      <c r="A2505" s="138">
        <v>2506</v>
      </c>
      <c r="B2505" s="138" t="s">
        <v>12951</v>
      </c>
      <c r="C2505" s="177" t="s">
        <v>21</v>
      </c>
      <c r="D2505" s="177" t="s">
        <v>436</v>
      </c>
      <c r="E2505" s="177" t="s">
        <v>12952</v>
      </c>
      <c r="F2505" s="177" t="s">
        <v>24</v>
      </c>
      <c r="G2505" s="177">
        <v>17</v>
      </c>
      <c r="H2505" s="177" t="s">
        <v>19191</v>
      </c>
      <c r="I2505" s="177" t="s">
        <v>4754</v>
      </c>
      <c r="J2505" s="177">
        <v>15118909923</v>
      </c>
      <c r="K2505" s="177" t="s">
        <v>27</v>
      </c>
      <c r="L2505" s="224">
        <v>44392</v>
      </c>
      <c r="M2505" s="177" t="s">
        <v>2172</v>
      </c>
      <c r="N2505" s="177" t="s">
        <v>30</v>
      </c>
      <c r="O2505" s="224"/>
      <c r="P2505" s="177"/>
      <c r="Q2505" s="177"/>
      <c r="R2505" s="177"/>
      <c r="S2505" s="139" t="s">
        <v>12951</v>
      </c>
      <c r="T2505" s="177"/>
      <c r="Z2505" s="130" t="str">
        <f t="shared" si="40"/>
        <v>20(5)蒙金顺</v>
      </c>
    </row>
    <row r="2506" spans="1:26">
      <c r="A2506" s="138">
        <v>2507</v>
      </c>
      <c r="B2506" s="138" t="s">
        <v>13444</v>
      </c>
      <c r="C2506" s="177" t="s">
        <v>21</v>
      </c>
      <c r="D2506" s="177" t="s">
        <v>446</v>
      </c>
      <c r="E2506" s="177" t="s">
        <v>13445</v>
      </c>
      <c r="F2506" s="177" t="s">
        <v>24</v>
      </c>
      <c r="G2506" s="177">
        <v>16</v>
      </c>
      <c r="H2506" s="177" t="s">
        <v>19192</v>
      </c>
      <c r="I2506" s="177" t="s">
        <v>13447</v>
      </c>
      <c r="J2506" s="177">
        <v>19127177395</v>
      </c>
      <c r="K2506" s="177" t="s">
        <v>27</v>
      </c>
      <c r="L2506" s="224">
        <v>44397</v>
      </c>
      <c r="M2506" s="177" t="s">
        <v>6052</v>
      </c>
      <c r="N2506" s="177" t="s">
        <v>30</v>
      </c>
      <c r="O2506" s="224"/>
      <c r="P2506" s="177"/>
      <c r="Q2506" s="177"/>
      <c r="R2506" s="177"/>
      <c r="S2506" s="139" t="s">
        <v>13444</v>
      </c>
      <c r="T2506" s="177"/>
      <c r="Z2506" s="130" t="str">
        <f t="shared" si="40"/>
        <v>20(7)蓝世勇</v>
      </c>
    </row>
    <row r="2507" spans="1:26">
      <c r="A2507" s="138">
        <v>2508</v>
      </c>
      <c r="B2507" s="138" t="s">
        <v>18057</v>
      </c>
      <c r="C2507" s="177" t="s">
        <v>21</v>
      </c>
      <c r="D2507" s="177" t="s">
        <v>399</v>
      </c>
      <c r="E2507" s="177" t="s">
        <v>11302</v>
      </c>
      <c r="F2507" s="177" t="s">
        <v>143</v>
      </c>
      <c r="G2507" s="177">
        <v>17</v>
      </c>
      <c r="H2507" s="177" t="s">
        <v>19193</v>
      </c>
      <c r="I2507" s="177" t="s">
        <v>11304</v>
      </c>
      <c r="J2507" s="177">
        <v>18070862403</v>
      </c>
      <c r="K2507" s="177" t="s">
        <v>27</v>
      </c>
      <c r="L2507" s="224">
        <v>44395</v>
      </c>
      <c r="M2507" s="177" t="s">
        <v>2172</v>
      </c>
      <c r="N2507" s="177" t="s">
        <v>30</v>
      </c>
      <c r="O2507" s="224"/>
      <c r="P2507" s="177"/>
      <c r="Q2507" s="177"/>
      <c r="R2507" s="177"/>
      <c r="S2507" s="139" t="s">
        <v>18057</v>
      </c>
      <c r="T2507" s="177"/>
      <c r="Z2507" s="130" t="str">
        <f t="shared" si="40"/>
        <v>19(20)韦入华</v>
      </c>
    </row>
    <row r="2508" spans="1:26">
      <c r="A2508" s="138">
        <v>2509</v>
      </c>
      <c r="B2508" s="138" t="s">
        <v>6724</v>
      </c>
      <c r="C2508" s="177" t="s">
        <v>21</v>
      </c>
      <c r="D2508" s="177" t="s">
        <v>312</v>
      </c>
      <c r="E2508" s="177" t="s">
        <v>6725</v>
      </c>
      <c r="F2508" s="177" t="s">
        <v>143</v>
      </c>
      <c r="G2508" s="177">
        <v>17</v>
      </c>
      <c r="H2508" s="177" t="s">
        <v>19194</v>
      </c>
      <c r="I2508" s="177" t="s">
        <v>6727</v>
      </c>
      <c r="J2508" s="177">
        <v>13690751881</v>
      </c>
      <c r="K2508" s="177" t="s">
        <v>27</v>
      </c>
      <c r="L2508" s="224">
        <v>44403</v>
      </c>
      <c r="M2508" s="177" t="s">
        <v>11422</v>
      </c>
      <c r="N2508" s="177" t="s">
        <v>30</v>
      </c>
      <c r="O2508" s="224"/>
      <c r="P2508" s="177"/>
      <c r="Q2508" s="177"/>
      <c r="R2508" s="177"/>
      <c r="S2508" s="139" t="s">
        <v>6724</v>
      </c>
      <c r="T2508" s="177"/>
      <c r="Z2508" s="130" t="str">
        <f t="shared" si="40"/>
        <v>19(3)韦柳吉</v>
      </c>
    </row>
    <row r="2509" s="129" customFormat="1" spans="1:40">
      <c r="A2509" s="241"/>
      <c r="B2509" s="241" t="s">
        <v>5885</v>
      </c>
      <c r="C2509" s="241"/>
      <c r="D2509" s="241" t="s">
        <v>302</v>
      </c>
      <c r="E2509" s="241" t="s">
        <v>5886</v>
      </c>
      <c r="F2509" s="241" t="s">
        <v>24</v>
      </c>
      <c r="G2509" s="241">
        <v>18</v>
      </c>
      <c r="H2509" s="241" t="s">
        <v>5693</v>
      </c>
      <c r="I2509" s="241" t="s">
        <v>5887</v>
      </c>
      <c r="J2509" s="241">
        <v>15277858718</v>
      </c>
      <c r="K2509" s="241" t="s">
        <v>27</v>
      </c>
      <c r="L2509" s="242">
        <v>44331</v>
      </c>
      <c r="M2509" s="241" t="s">
        <v>3645</v>
      </c>
      <c r="N2509" s="241" t="s">
        <v>27</v>
      </c>
      <c r="O2509" s="242">
        <v>44366</v>
      </c>
      <c r="P2509" s="241" t="s">
        <v>2172</v>
      </c>
      <c r="Q2509" s="241"/>
      <c r="R2509" s="241"/>
      <c r="S2509" s="241" t="s">
        <v>5885</v>
      </c>
      <c r="T2509" s="173"/>
      <c r="U2509" s="243"/>
      <c r="V2509" s="243"/>
      <c r="W2509" s="243"/>
      <c r="X2509" s="243"/>
      <c r="Y2509" s="243"/>
      <c r="Z2509" s="130" t="str">
        <f t="shared" si="40"/>
        <v>19(1)韦金航</v>
      </c>
      <c r="AA2509" s="243"/>
      <c r="AB2509" s="243"/>
      <c r="AC2509" s="243"/>
      <c r="AD2509" s="243"/>
      <c r="AE2509" s="243"/>
      <c r="AF2509" s="243"/>
      <c r="AG2509" s="243"/>
      <c r="AH2509" s="243"/>
      <c r="AI2509" s="243"/>
      <c r="AJ2509" s="243"/>
      <c r="AK2509" s="243"/>
      <c r="AL2509" s="243"/>
      <c r="AM2509" s="243"/>
      <c r="AN2509" s="243"/>
    </row>
    <row r="2510" spans="1:26">
      <c r="A2510" s="177"/>
      <c r="B2510" s="177" t="s">
        <v>5892</v>
      </c>
      <c r="C2510" s="177"/>
      <c r="D2510" s="177" t="s">
        <v>302</v>
      </c>
      <c r="E2510" s="177" t="s">
        <v>5893</v>
      </c>
      <c r="F2510" s="241" t="s">
        <v>24</v>
      </c>
      <c r="G2510" s="177">
        <v>22</v>
      </c>
      <c r="H2510" s="241" t="s">
        <v>19195</v>
      </c>
      <c r="I2510" s="177" t="s">
        <v>5895</v>
      </c>
      <c r="J2510" s="177" t="s">
        <v>5896</v>
      </c>
      <c r="K2510" s="177" t="s">
        <v>27</v>
      </c>
      <c r="L2510" s="224">
        <v>44331</v>
      </c>
      <c r="M2510" s="177" t="s">
        <v>3645</v>
      </c>
      <c r="N2510" s="177" t="s">
        <v>27</v>
      </c>
      <c r="O2510" s="224">
        <v>44366</v>
      </c>
      <c r="P2510" s="177" t="s">
        <v>2172</v>
      </c>
      <c r="Q2510" s="177"/>
      <c r="R2510" s="177"/>
      <c r="S2510" s="237" t="s">
        <v>5892</v>
      </c>
      <c r="T2510" s="177"/>
      <c r="U2510" s="243"/>
      <c r="Z2510" s="130" t="str">
        <f t="shared" si="40"/>
        <v>19(1)蒙智堡</v>
      </c>
    </row>
    <row r="2511" spans="1:26">
      <c r="A2511" s="177"/>
      <c r="B2511" s="177" t="s">
        <v>5897</v>
      </c>
      <c r="C2511" s="177"/>
      <c r="D2511" s="177" t="s">
        <v>302</v>
      </c>
      <c r="E2511" s="177" t="s">
        <v>5898</v>
      </c>
      <c r="F2511" s="241" t="s">
        <v>143</v>
      </c>
      <c r="G2511" s="177">
        <v>18</v>
      </c>
      <c r="H2511" s="241" t="s">
        <v>19196</v>
      </c>
      <c r="I2511" s="177" t="s">
        <v>5900</v>
      </c>
      <c r="J2511" s="177">
        <v>15878270271</v>
      </c>
      <c r="K2511" s="177" t="s">
        <v>27</v>
      </c>
      <c r="L2511" s="224">
        <v>44387</v>
      </c>
      <c r="M2511" s="177" t="s">
        <v>2172</v>
      </c>
      <c r="N2511" s="177" t="s">
        <v>27</v>
      </c>
      <c r="O2511" s="224">
        <v>44408</v>
      </c>
      <c r="P2511" s="177" t="s">
        <v>2172</v>
      </c>
      <c r="Q2511" s="177"/>
      <c r="R2511" s="177"/>
      <c r="S2511" s="237" t="s">
        <v>5897</v>
      </c>
      <c r="T2511" s="177"/>
      <c r="U2511" s="243"/>
      <c r="Z2511" s="130" t="str">
        <f t="shared" si="40"/>
        <v>19(1)韦丽娜</v>
      </c>
    </row>
    <row r="2512" spans="1:26">
      <c r="A2512" s="177"/>
      <c r="B2512" s="177" t="s">
        <v>5913</v>
      </c>
      <c r="C2512" s="177"/>
      <c r="D2512" s="177" t="s">
        <v>302</v>
      </c>
      <c r="E2512" s="177" t="s">
        <v>5914</v>
      </c>
      <c r="F2512" s="241" t="s">
        <v>143</v>
      </c>
      <c r="G2512" s="177">
        <v>18</v>
      </c>
      <c r="H2512" s="241" t="s">
        <v>19197</v>
      </c>
      <c r="I2512" s="177" t="s">
        <v>5916</v>
      </c>
      <c r="J2512" s="177" t="s">
        <v>5917</v>
      </c>
      <c r="K2512" s="177"/>
      <c r="L2512" s="224"/>
      <c r="M2512" s="177"/>
      <c r="N2512" s="177"/>
      <c r="O2512" s="224"/>
      <c r="P2512" s="177"/>
      <c r="Q2512" s="177"/>
      <c r="R2512" s="177"/>
      <c r="S2512" s="237" t="s">
        <v>5913</v>
      </c>
      <c r="T2512" s="177"/>
      <c r="U2512" s="243"/>
      <c r="Z2512" s="130" t="str">
        <f t="shared" si="40"/>
        <v>19(1)蓝依婷</v>
      </c>
    </row>
    <row r="2513" spans="1:26">
      <c r="A2513" s="177"/>
      <c r="B2513" s="177" t="s">
        <v>5932</v>
      </c>
      <c r="C2513" s="177"/>
      <c r="D2513" s="177" t="s">
        <v>302</v>
      </c>
      <c r="E2513" s="177" t="s">
        <v>5933</v>
      </c>
      <c r="F2513" s="241" t="s">
        <v>143</v>
      </c>
      <c r="G2513" s="177">
        <v>18</v>
      </c>
      <c r="H2513" s="241" t="s">
        <v>5934</v>
      </c>
      <c r="I2513" s="177" t="s">
        <v>5935</v>
      </c>
      <c r="J2513" s="177">
        <v>15977888970</v>
      </c>
      <c r="K2513" s="177" t="s">
        <v>27</v>
      </c>
      <c r="L2513" s="224">
        <v>44331</v>
      </c>
      <c r="M2513" s="177" t="s">
        <v>3645</v>
      </c>
      <c r="N2513" s="177" t="s">
        <v>27</v>
      </c>
      <c r="O2513" s="224">
        <v>44366</v>
      </c>
      <c r="P2513" s="177" t="s">
        <v>2172</v>
      </c>
      <c r="Q2513" s="177"/>
      <c r="R2513" s="177"/>
      <c r="S2513" s="237" t="s">
        <v>5932</v>
      </c>
      <c r="T2513" s="177"/>
      <c r="U2513" s="243"/>
      <c r="Z2513" s="130" t="str">
        <f t="shared" si="40"/>
        <v>19(1)韦丹妙</v>
      </c>
    </row>
    <row r="2514" spans="1:26">
      <c r="A2514" s="177"/>
      <c r="B2514" s="177" t="s">
        <v>5936</v>
      </c>
      <c r="C2514" s="177"/>
      <c r="D2514" s="177" t="s">
        <v>302</v>
      </c>
      <c r="E2514" s="177" t="s">
        <v>5937</v>
      </c>
      <c r="F2514" s="241" t="s">
        <v>24</v>
      </c>
      <c r="G2514" s="177">
        <v>18</v>
      </c>
      <c r="H2514" s="241" t="s">
        <v>5938</v>
      </c>
      <c r="I2514" s="177" t="s">
        <v>5939</v>
      </c>
      <c r="J2514" s="177">
        <v>19978845144</v>
      </c>
      <c r="K2514" s="177" t="s">
        <v>27</v>
      </c>
      <c r="L2514" s="224">
        <v>44395</v>
      </c>
      <c r="M2514" s="177"/>
      <c r="N2514" s="177" t="s">
        <v>30</v>
      </c>
      <c r="O2514" s="224"/>
      <c r="P2514" s="177"/>
      <c r="Q2514" s="177"/>
      <c r="R2514" s="177"/>
      <c r="S2514" s="237" t="s">
        <v>5936</v>
      </c>
      <c r="T2514" s="177"/>
      <c r="U2514" s="243"/>
      <c r="Z2514" s="130" t="str">
        <f t="shared" si="40"/>
        <v>19(1)韦东城</v>
      </c>
    </row>
    <row r="2515" spans="1:26">
      <c r="A2515" s="177"/>
      <c r="B2515" s="177" t="s">
        <v>5941</v>
      </c>
      <c r="C2515" s="177"/>
      <c r="D2515" s="177" t="s">
        <v>302</v>
      </c>
      <c r="E2515" s="177" t="s">
        <v>5942</v>
      </c>
      <c r="F2515" s="241" t="s">
        <v>24</v>
      </c>
      <c r="G2515" s="177">
        <v>18</v>
      </c>
      <c r="H2515" s="241" t="s">
        <v>5943</v>
      </c>
      <c r="I2515" s="177" t="s">
        <v>4489</v>
      </c>
      <c r="J2515" s="177">
        <v>13923273580</v>
      </c>
      <c r="K2515" s="177" t="s">
        <v>27</v>
      </c>
      <c r="L2515" s="224">
        <v>44395</v>
      </c>
      <c r="M2515" s="177" t="s">
        <v>5944</v>
      </c>
      <c r="N2515" s="177" t="s">
        <v>30</v>
      </c>
      <c r="O2515" s="224"/>
      <c r="P2515" s="177"/>
      <c r="Q2515" s="177"/>
      <c r="R2515" s="177"/>
      <c r="S2515" s="237" t="s">
        <v>5941</v>
      </c>
      <c r="T2515" s="177"/>
      <c r="U2515" s="243"/>
      <c r="Z2515" s="130" t="str">
        <f t="shared" si="40"/>
        <v>19(1)蓝家宝</v>
      </c>
    </row>
    <row r="2516" spans="1:26">
      <c r="A2516" s="177"/>
      <c r="B2516" s="177" t="s">
        <v>5947</v>
      </c>
      <c r="C2516" s="177"/>
      <c r="D2516" s="177" t="s">
        <v>302</v>
      </c>
      <c r="E2516" s="177" t="s">
        <v>5948</v>
      </c>
      <c r="F2516" s="241" t="s">
        <v>24</v>
      </c>
      <c r="G2516" s="177">
        <v>18</v>
      </c>
      <c r="H2516" s="241" t="s">
        <v>1802</v>
      </c>
      <c r="I2516" s="177" t="s">
        <v>5949</v>
      </c>
      <c r="J2516" s="177">
        <v>15277856287</v>
      </c>
      <c r="K2516" s="177" t="s">
        <v>27</v>
      </c>
      <c r="L2516" s="224">
        <v>44396</v>
      </c>
      <c r="M2516" s="177" t="s">
        <v>133</v>
      </c>
      <c r="N2516" s="177" t="s">
        <v>30</v>
      </c>
      <c r="O2516" s="224"/>
      <c r="P2516" s="177"/>
      <c r="Q2516" s="177"/>
      <c r="R2516" s="177"/>
      <c r="S2516" s="237" t="s">
        <v>5947</v>
      </c>
      <c r="T2516" s="177"/>
      <c r="U2516" s="243"/>
      <c r="Z2516" s="130" t="str">
        <f t="shared" si="40"/>
        <v>19(1)韦善严</v>
      </c>
    </row>
    <row r="2517" spans="1:26">
      <c r="A2517" s="177"/>
      <c r="B2517" s="177" t="s">
        <v>5950</v>
      </c>
      <c r="C2517" s="177"/>
      <c r="D2517" s="177" t="s">
        <v>302</v>
      </c>
      <c r="E2517" s="177" t="s">
        <v>5951</v>
      </c>
      <c r="F2517" s="241" t="s">
        <v>24</v>
      </c>
      <c r="G2517" s="177">
        <v>18</v>
      </c>
      <c r="H2517" s="241" t="s">
        <v>1444</v>
      </c>
      <c r="I2517" s="177" t="s">
        <v>5952</v>
      </c>
      <c r="J2517" s="177">
        <v>18807883577</v>
      </c>
      <c r="K2517" s="177" t="s">
        <v>27</v>
      </c>
      <c r="L2517" s="224">
        <v>44331</v>
      </c>
      <c r="M2517" s="177" t="s">
        <v>3645</v>
      </c>
      <c r="N2517" s="177" t="s">
        <v>27</v>
      </c>
      <c r="O2517" s="224">
        <v>44366</v>
      </c>
      <c r="P2517" s="177" t="s">
        <v>2172</v>
      </c>
      <c r="Q2517" s="177"/>
      <c r="R2517" s="177"/>
      <c r="S2517" s="237" t="s">
        <v>5950</v>
      </c>
      <c r="T2517" s="177"/>
      <c r="U2517" s="243"/>
      <c r="Z2517" s="130" t="str">
        <f t="shared" si="40"/>
        <v>19(1)谭尚元</v>
      </c>
    </row>
    <row r="2518" spans="1:26">
      <c r="A2518" s="177"/>
      <c r="B2518" s="177" t="s">
        <v>5959</v>
      </c>
      <c r="C2518" s="177"/>
      <c r="D2518" s="177" t="s">
        <v>302</v>
      </c>
      <c r="E2518" s="177" t="s">
        <v>5960</v>
      </c>
      <c r="F2518" s="241" t="s">
        <v>24</v>
      </c>
      <c r="G2518" s="177">
        <v>19</v>
      </c>
      <c r="H2518" s="241" t="s">
        <v>4589</v>
      </c>
      <c r="I2518" s="177" t="s">
        <v>3809</v>
      </c>
      <c r="J2518" s="177">
        <v>15977838537</v>
      </c>
      <c r="K2518" s="177" t="s">
        <v>27</v>
      </c>
      <c r="L2518" s="224">
        <v>44331</v>
      </c>
      <c r="M2518" s="177" t="s">
        <v>3645</v>
      </c>
      <c r="N2518" s="177" t="s">
        <v>27</v>
      </c>
      <c r="O2518" s="224">
        <v>44366</v>
      </c>
      <c r="P2518" s="177" t="s">
        <v>2172</v>
      </c>
      <c r="Q2518" s="177"/>
      <c r="R2518" s="177"/>
      <c r="S2518" s="237" t="s">
        <v>5959</v>
      </c>
      <c r="T2518" s="177"/>
      <c r="U2518" s="243"/>
      <c r="Z2518" s="130" t="str">
        <f t="shared" si="40"/>
        <v>19(1)陆金吉</v>
      </c>
    </row>
    <row r="2519" spans="1:26">
      <c r="A2519" s="177"/>
      <c r="B2519" s="177" t="s">
        <v>5965</v>
      </c>
      <c r="C2519" s="177"/>
      <c r="D2519" s="177" t="s">
        <v>302</v>
      </c>
      <c r="E2519" s="177" t="s">
        <v>5966</v>
      </c>
      <c r="F2519" s="241" t="s">
        <v>24</v>
      </c>
      <c r="G2519" s="177">
        <v>18</v>
      </c>
      <c r="H2519" s="241" t="s">
        <v>1191</v>
      </c>
      <c r="I2519" s="177" t="s">
        <v>5967</v>
      </c>
      <c r="J2519" s="177">
        <v>18777846054</v>
      </c>
      <c r="K2519" s="177" t="s">
        <v>27</v>
      </c>
      <c r="L2519" s="224">
        <v>44331</v>
      </c>
      <c r="M2519" s="177" t="s">
        <v>3645</v>
      </c>
      <c r="N2519" s="177" t="s">
        <v>27</v>
      </c>
      <c r="O2519" s="224">
        <v>44366</v>
      </c>
      <c r="P2519" s="177" t="s">
        <v>2172</v>
      </c>
      <c r="Q2519" s="177"/>
      <c r="R2519" s="177"/>
      <c r="S2519" s="237" t="s">
        <v>5965</v>
      </c>
      <c r="T2519" s="177"/>
      <c r="U2519" s="243"/>
      <c r="Z2519" s="130" t="str">
        <f t="shared" si="40"/>
        <v>19(1)唐秀强</v>
      </c>
    </row>
    <row r="2520" spans="1:26">
      <c r="A2520" s="177"/>
      <c r="B2520" s="177" t="s">
        <v>5971</v>
      </c>
      <c r="C2520" s="177"/>
      <c r="D2520" s="177" t="s">
        <v>302</v>
      </c>
      <c r="E2520" s="177" t="s">
        <v>5972</v>
      </c>
      <c r="F2520" s="241" t="s">
        <v>24</v>
      </c>
      <c r="G2520" s="177">
        <v>18</v>
      </c>
      <c r="H2520" s="241" t="s">
        <v>5973</v>
      </c>
      <c r="I2520" s="177" t="s">
        <v>5974</v>
      </c>
      <c r="J2520" s="177">
        <v>18277890052</v>
      </c>
      <c r="K2520" s="177" t="s">
        <v>27</v>
      </c>
      <c r="L2520" s="224">
        <v>44331</v>
      </c>
      <c r="M2520" s="177" t="s">
        <v>3645</v>
      </c>
      <c r="N2520" s="177" t="s">
        <v>27</v>
      </c>
      <c r="O2520" s="224">
        <v>44366</v>
      </c>
      <c r="P2520" s="177" t="s">
        <v>2172</v>
      </c>
      <c r="Q2520" s="177"/>
      <c r="R2520" s="177"/>
      <c r="S2520" s="237" t="s">
        <v>5971</v>
      </c>
      <c r="T2520" s="177"/>
      <c r="U2520" s="243"/>
      <c r="Z2520" s="130" t="str">
        <f t="shared" si="40"/>
        <v>19(1)班昌杰</v>
      </c>
    </row>
    <row r="2521" spans="1:26">
      <c r="A2521" s="177"/>
      <c r="B2521" s="177" t="s">
        <v>5975</v>
      </c>
      <c r="C2521" s="177"/>
      <c r="D2521" s="177" t="s">
        <v>302</v>
      </c>
      <c r="E2521" s="177" t="s">
        <v>5976</v>
      </c>
      <c r="F2521" s="241" t="s">
        <v>24</v>
      </c>
      <c r="G2521" s="177">
        <v>19</v>
      </c>
      <c r="H2521" s="241" t="s">
        <v>5977</v>
      </c>
      <c r="I2521" s="177" t="s">
        <v>5978</v>
      </c>
      <c r="J2521" s="177">
        <v>17344524322</v>
      </c>
      <c r="K2521" s="177" t="s">
        <v>27</v>
      </c>
      <c r="L2521" s="224">
        <v>44331</v>
      </c>
      <c r="M2521" s="177" t="s">
        <v>3645</v>
      </c>
      <c r="N2521" s="177" t="s">
        <v>27</v>
      </c>
      <c r="O2521" s="224">
        <v>44366</v>
      </c>
      <c r="P2521" s="177" t="s">
        <v>2172</v>
      </c>
      <c r="Q2521" s="177"/>
      <c r="R2521" s="177"/>
      <c r="S2521" s="237" t="s">
        <v>5975</v>
      </c>
      <c r="T2521" s="177"/>
      <c r="U2521" s="243"/>
      <c r="Z2521" s="130" t="str">
        <f t="shared" si="40"/>
        <v>19(1)蒙安锋</v>
      </c>
    </row>
    <row r="2522" spans="1:26">
      <c r="A2522" s="177"/>
      <c r="B2522" s="177" t="s">
        <v>5979</v>
      </c>
      <c r="C2522" s="177"/>
      <c r="D2522" s="177" t="s">
        <v>302</v>
      </c>
      <c r="E2522" s="177" t="s">
        <v>5980</v>
      </c>
      <c r="F2522" s="241" t="s">
        <v>24</v>
      </c>
      <c r="G2522" s="177">
        <v>19</v>
      </c>
      <c r="H2522" s="241" t="s">
        <v>5981</v>
      </c>
      <c r="I2522" s="177" t="s">
        <v>5982</v>
      </c>
      <c r="J2522" s="177">
        <v>17754792892</v>
      </c>
      <c r="K2522" s="177" t="s">
        <v>27</v>
      </c>
      <c r="L2522" s="224">
        <v>44331</v>
      </c>
      <c r="M2522" s="177" t="s">
        <v>3645</v>
      </c>
      <c r="N2522" s="177" t="s">
        <v>27</v>
      </c>
      <c r="O2522" s="224">
        <v>44366</v>
      </c>
      <c r="P2522" s="177" t="s">
        <v>5983</v>
      </c>
      <c r="Q2522" s="177"/>
      <c r="R2522" s="177"/>
      <c r="S2522" s="237" t="s">
        <v>5979</v>
      </c>
      <c r="T2522" s="177"/>
      <c r="U2522" s="243"/>
      <c r="Z2522" s="130" t="str">
        <f t="shared" si="40"/>
        <v>19(1)蓝冠鸿</v>
      </c>
    </row>
    <row r="2523" spans="1:26">
      <c r="A2523" s="177"/>
      <c r="B2523" s="177" t="s">
        <v>5987</v>
      </c>
      <c r="C2523" s="177"/>
      <c r="D2523" s="177" t="s">
        <v>302</v>
      </c>
      <c r="E2523" s="177" t="s">
        <v>5988</v>
      </c>
      <c r="F2523" s="241" t="s">
        <v>24</v>
      </c>
      <c r="G2523" s="177">
        <v>18</v>
      </c>
      <c r="H2523" s="241" t="s">
        <v>17618</v>
      </c>
      <c r="I2523" s="177" t="s">
        <v>5990</v>
      </c>
      <c r="J2523" s="177">
        <v>13557085082</v>
      </c>
      <c r="K2523" s="177" t="s">
        <v>27</v>
      </c>
      <c r="L2523" s="224"/>
      <c r="M2523" s="177"/>
      <c r="N2523" s="177"/>
      <c r="O2523" s="224"/>
      <c r="P2523" s="177"/>
      <c r="Q2523" s="177"/>
      <c r="R2523" s="177"/>
      <c r="S2523" s="237" t="s">
        <v>5987</v>
      </c>
      <c r="T2523" s="177"/>
      <c r="U2523" s="243"/>
      <c r="Z2523" s="130" t="str">
        <f t="shared" si="40"/>
        <v>19(1)李志能</v>
      </c>
    </row>
    <row r="2524" spans="1:26">
      <c r="A2524" s="177"/>
      <c r="B2524" s="177" t="s">
        <v>5992</v>
      </c>
      <c r="C2524" s="177"/>
      <c r="D2524" s="177" t="s">
        <v>302</v>
      </c>
      <c r="E2524" s="177" t="s">
        <v>5993</v>
      </c>
      <c r="F2524" s="241" t="s">
        <v>143</v>
      </c>
      <c r="G2524" s="177">
        <v>19</v>
      </c>
      <c r="H2524" s="241" t="s">
        <v>19198</v>
      </c>
      <c r="I2524" s="177" t="s">
        <v>4626</v>
      </c>
      <c r="J2524" s="177">
        <v>18977964751</v>
      </c>
      <c r="K2524" s="177" t="s">
        <v>27</v>
      </c>
      <c r="L2524" s="224">
        <v>44331</v>
      </c>
      <c r="M2524" s="177" t="s">
        <v>3645</v>
      </c>
      <c r="N2524" s="177" t="s">
        <v>27</v>
      </c>
      <c r="O2524" s="224">
        <v>44366</v>
      </c>
      <c r="P2524" s="177" t="s">
        <v>2172</v>
      </c>
      <c r="Q2524" s="177"/>
      <c r="R2524" s="177"/>
      <c r="S2524" s="237" t="s">
        <v>5992</v>
      </c>
      <c r="T2524" s="177"/>
      <c r="U2524" s="243"/>
      <c r="Z2524" s="130" t="str">
        <f t="shared" si="40"/>
        <v>19(1)蒙玲</v>
      </c>
    </row>
    <row r="2525" spans="1:26">
      <c r="A2525" s="177"/>
      <c r="B2525" s="177" t="s">
        <v>5994</v>
      </c>
      <c r="C2525" s="177"/>
      <c r="D2525" s="177" t="s">
        <v>302</v>
      </c>
      <c r="E2525" s="177" t="s">
        <v>5995</v>
      </c>
      <c r="F2525" s="241" t="s">
        <v>24</v>
      </c>
      <c r="G2525" s="177">
        <v>19</v>
      </c>
      <c r="H2525" s="241" t="s">
        <v>1148</v>
      </c>
      <c r="I2525" s="177" t="s">
        <v>5996</v>
      </c>
      <c r="J2525" s="177">
        <v>19978846739</v>
      </c>
      <c r="K2525" s="177" t="s">
        <v>27</v>
      </c>
      <c r="L2525" s="224"/>
      <c r="M2525" s="177"/>
      <c r="N2525" s="177"/>
      <c r="O2525" s="224"/>
      <c r="P2525" s="177"/>
      <c r="Q2525" s="177"/>
      <c r="R2525" s="177"/>
      <c r="S2525" s="237" t="s">
        <v>5994</v>
      </c>
      <c r="T2525" s="177"/>
      <c r="U2525" s="243"/>
      <c r="Z2525" s="130" t="str">
        <f t="shared" si="40"/>
        <v>19(1)蓝志珊</v>
      </c>
    </row>
    <row r="2526" spans="1:26">
      <c r="A2526" s="177"/>
      <c r="B2526" s="177" t="s">
        <v>5997</v>
      </c>
      <c r="C2526" s="177"/>
      <c r="D2526" s="177" t="s">
        <v>302</v>
      </c>
      <c r="E2526" s="177" t="s">
        <v>5998</v>
      </c>
      <c r="F2526" s="241" t="s">
        <v>24</v>
      </c>
      <c r="G2526" s="177">
        <v>18</v>
      </c>
      <c r="H2526" s="241" t="s">
        <v>19199</v>
      </c>
      <c r="I2526" s="177" t="s">
        <v>5999</v>
      </c>
      <c r="J2526" s="177">
        <v>18278864698</v>
      </c>
      <c r="K2526" s="177" t="s">
        <v>27</v>
      </c>
      <c r="L2526" s="224">
        <v>44331</v>
      </c>
      <c r="M2526" s="177" t="s">
        <v>3645</v>
      </c>
      <c r="N2526" s="177" t="s">
        <v>27</v>
      </c>
      <c r="O2526" s="224">
        <v>44366</v>
      </c>
      <c r="P2526" s="177" t="s">
        <v>2172</v>
      </c>
      <c r="Q2526" s="177"/>
      <c r="R2526" s="177"/>
      <c r="S2526" s="237" t="s">
        <v>5997</v>
      </c>
      <c r="T2526" s="177"/>
      <c r="U2526" s="243"/>
      <c r="Z2526" s="130" t="str">
        <f t="shared" si="40"/>
        <v>19(1)韦利豪</v>
      </c>
    </row>
    <row r="2527" spans="1:26">
      <c r="A2527" s="177"/>
      <c r="B2527" s="177" t="s">
        <v>6000</v>
      </c>
      <c r="C2527" s="177"/>
      <c r="D2527" s="177" t="s">
        <v>302</v>
      </c>
      <c r="E2527" s="177" t="s">
        <v>6001</v>
      </c>
      <c r="F2527" s="241" t="s">
        <v>143</v>
      </c>
      <c r="G2527" s="177">
        <v>18</v>
      </c>
      <c r="H2527" s="241" t="s">
        <v>6002</v>
      </c>
      <c r="I2527" s="177" t="s">
        <v>6003</v>
      </c>
      <c r="J2527" s="177">
        <v>17377033786</v>
      </c>
      <c r="K2527" s="177" t="s">
        <v>27</v>
      </c>
      <c r="L2527" s="224">
        <v>44331</v>
      </c>
      <c r="M2527" s="177" t="s">
        <v>3645</v>
      </c>
      <c r="N2527" s="177" t="s">
        <v>27</v>
      </c>
      <c r="O2527" s="224">
        <v>44366</v>
      </c>
      <c r="P2527" s="177" t="s">
        <v>2172</v>
      </c>
      <c r="Q2527" s="177"/>
      <c r="R2527" s="177"/>
      <c r="S2527" s="237" t="s">
        <v>6000</v>
      </c>
      <c r="T2527" s="177"/>
      <c r="U2527" s="243"/>
      <c r="Z2527" s="130" t="str">
        <f t="shared" si="40"/>
        <v>19(1)覃江淑</v>
      </c>
    </row>
    <row r="2528" spans="1:26">
      <c r="A2528" s="177"/>
      <c r="B2528" s="177" t="s">
        <v>6008</v>
      </c>
      <c r="C2528" s="177"/>
      <c r="D2528" s="177" t="s">
        <v>302</v>
      </c>
      <c r="E2528" s="177" t="s">
        <v>6009</v>
      </c>
      <c r="F2528" s="241" t="s">
        <v>24</v>
      </c>
      <c r="G2528" s="177">
        <v>18</v>
      </c>
      <c r="H2528" s="241" t="s">
        <v>6010</v>
      </c>
      <c r="I2528" s="177" t="s">
        <v>6011</v>
      </c>
      <c r="J2528" s="177">
        <v>18176744631</v>
      </c>
      <c r="K2528" s="177"/>
      <c r="L2528" s="224"/>
      <c r="M2528" s="177"/>
      <c r="N2528" s="177"/>
      <c r="O2528" s="224"/>
      <c r="P2528" s="177"/>
      <c r="Q2528" s="177"/>
      <c r="R2528" s="177"/>
      <c r="S2528" s="237" t="s">
        <v>6008</v>
      </c>
      <c r="T2528" s="177"/>
      <c r="U2528" s="243"/>
      <c r="Z2528" s="130" t="str">
        <f t="shared" si="40"/>
        <v>19(1)韦建华</v>
      </c>
    </row>
    <row r="2529" spans="1:26">
      <c r="A2529" s="177"/>
      <c r="B2529" s="177" t="s">
        <v>6020</v>
      </c>
      <c r="C2529" s="177"/>
      <c r="D2529" s="177" t="s">
        <v>302</v>
      </c>
      <c r="E2529" s="177" t="s">
        <v>6021</v>
      </c>
      <c r="F2529" s="241" t="s">
        <v>143</v>
      </c>
      <c r="G2529" s="177">
        <v>21</v>
      </c>
      <c r="H2529" s="241" t="s">
        <v>6022</v>
      </c>
      <c r="I2529" s="177" t="s">
        <v>6023</v>
      </c>
      <c r="J2529" s="177">
        <v>19127011216</v>
      </c>
      <c r="K2529" s="177" t="s">
        <v>27</v>
      </c>
      <c r="L2529" s="224">
        <v>44331</v>
      </c>
      <c r="M2529" s="177" t="s">
        <v>3645</v>
      </c>
      <c r="N2529" s="177" t="s">
        <v>27</v>
      </c>
      <c r="O2529" s="224">
        <v>44366</v>
      </c>
      <c r="P2529" s="177" t="s">
        <v>2172</v>
      </c>
      <c r="Q2529" s="177"/>
      <c r="R2529" s="177"/>
      <c r="S2529" s="237" t="s">
        <v>6020</v>
      </c>
      <c r="T2529" s="177"/>
      <c r="U2529" s="243"/>
      <c r="Z2529" s="130" t="str">
        <f t="shared" si="40"/>
        <v>19(1)蒙春艳</v>
      </c>
    </row>
    <row r="2530" spans="1:26">
      <c r="A2530" s="177"/>
      <c r="B2530" s="177" t="s">
        <v>6024</v>
      </c>
      <c r="C2530" s="177"/>
      <c r="D2530" s="177" t="s">
        <v>302</v>
      </c>
      <c r="E2530" s="177" t="s">
        <v>6025</v>
      </c>
      <c r="F2530" s="241" t="s">
        <v>24</v>
      </c>
      <c r="G2530" s="177">
        <v>19</v>
      </c>
      <c r="H2530" s="241" t="s">
        <v>6026</v>
      </c>
      <c r="I2530" s="177" t="s">
        <v>6027</v>
      </c>
      <c r="J2530" s="177">
        <v>13737994480</v>
      </c>
      <c r="K2530" s="177" t="s">
        <v>27</v>
      </c>
      <c r="L2530" s="224">
        <v>44331</v>
      </c>
      <c r="M2530" s="177" t="s">
        <v>3645</v>
      </c>
      <c r="N2530" s="177" t="s">
        <v>27</v>
      </c>
      <c r="O2530" s="224">
        <v>44366</v>
      </c>
      <c r="P2530" s="177" t="s">
        <v>2172</v>
      </c>
      <c r="Q2530" s="177"/>
      <c r="R2530" s="177"/>
      <c r="S2530" s="237" t="s">
        <v>6024</v>
      </c>
      <c r="T2530" s="177"/>
      <c r="U2530" s="243"/>
      <c r="Z2530" s="130" t="str">
        <f t="shared" si="40"/>
        <v>19(1)韦莺波</v>
      </c>
    </row>
    <row r="2531" spans="1:26">
      <c r="A2531" s="177"/>
      <c r="B2531" s="177" t="s">
        <v>6028</v>
      </c>
      <c r="C2531" s="177"/>
      <c r="D2531" s="177" t="s">
        <v>302</v>
      </c>
      <c r="E2531" s="177" t="s">
        <v>6029</v>
      </c>
      <c r="F2531" s="241" t="s">
        <v>143</v>
      </c>
      <c r="G2531" s="177">
        <v>18</v>
      </c>
      <c r="H2531" s="241" t="s">
        <v>1301</v>
      </c>
      <c r="I2531" s="177" t="s">
        <v>1302</v>
      </c>
      <c r="J2531" s="177">
        <v>18277867330</v>
      </c>
      <c r="K2531" s="177" t="s">
        <v>27</v>
      </c>
      <c r="L2531" s="224">
        <v>44331</v>
      </c>
      <c r="M2531" s="177" t="s">
        <v>3645</v>
      </c>
      <c r="N2531" s="177" t="s">
        <v>27</v>
      </c>
      <c r="O2531" s="224">
        <v>44366</v>
      </c>
      <c r="P2531" s="177" t="s">
        <v>2172</v>
      </c>
      <c r="Q2531" s="177"/>
      <c r="R2531" s="177"/>
      <c r="S2531" s="237" t="s">
        <v>6028</v>
      </c>
      <c r="T2531" s="177"/>
      <c r="U2531" s="243"/>
      <c r="Z2531" s="130" t="str">
        <f t="shared" si="40"/>
        <v>19(1)韦利超</v>
      </c>
    </row>
    <row r="2532" spans="1:26">
      <c r="A2532" s="177"/>
      <c r="B2532" s="177" t="s">
        <v>6034</v>
      </c>
      <c r="C2532" s="177"/>
      <c r="D2532" s="177" t="s">
        <v>302</v>
      </c>
      <c r="E2532" s="177" t="s">
        <v>2445</v>
      </c>
      <c r="F2532" s="241" t="s">
        <v>24</v>
      </c>
      <c r="G2532" s="177">
        <v>19</v>
      </c>
      <c r="H2532" s="241" t="s">
        <v>19200</v>
      </c>
      <c r="I2532" s="177" t="s">
        <v>6036</v>
      </c>
      <c r="J2532" s="177">
        <v>18877898857</v>
      </c>
      <c r="K2532" s="177" t="s">
        <v>27</v>
      </c>
      <c r="L2532" s="224">
        <v>44331</v>
      </c>
      <c r="M2532" s="177" t="s">
        <v>3645</v>
      </c>
      <c r="N2532" s="177" t="s">
        <v>27</v>
      </c>
      <c r="O2532" s="224">
        <v>44366</v>
      </c>
      <c r="P2532" s="177" t="s">
        <v>2172</v>
      </c>
      <c r="Q2532" s="177"/>
      <c r="R2532" s="177"/>
      <c r="S2532" s="237" t="s">
        <v>6034</v>
      </c>
      <c r="T2532" s="177"/>
      <c r="U2532" s="243"/>
      <c r="Z2532" s="130" t="str">
        <f t="shared" si="40"/>
        <v>19(1)韦杰</v>
      </c>
    </row>
    <row r="2533" spans="1:26">
      <c r="A2533" s="177"/>
      <c r="B2533" s="177" t="s">
        <v>6040</v>
      </c>
      <c r="C2533" s="177"/>
      <c r="D2533" s="177" t="s">
        <v>302</v>
      </c>
      <c r="E2533" s="177" t="s">
        <v>6041</v>
      </c>
      <c r="F2533" s="241" t="s">
        <v>24</v>
      </c>
      <c r="G2533" s="177">
        <v>18</v>
      </c>
      <c r="H2533" s="241" t="s">
        <v>6042</v>
      </c>
      <c r="I2533" s="177" t="s">
        <v>6043</v>
      </c>
      <c r="J2533" s="177">
        <v>13825504867</v>
      </c>
      <c r="K2533" s="177" t="s">
        <v>27</v>
      </c>
      <c r="L2533" s="224">
        <v>44331</v>
      </c>
      <c r="M2533" s="177" t="s">
        <v>3645</v>
      </c>
      <c r="N2533" s="177" t="s">
        <v>27</v>
      </c>
      <c r="O2533" s="224">
        <v>44366</v>
      </c>
      <c r="P2533" s="177" t="s">
        <v>2172</v>
      </c>
      <c r="Q2533" s="177"/>
      <c r="R2533" s="177"/>
      <c r="S2533" s="237" t="s">
        <v>6040</v>
      </c>
      <c r="T2533" s="177"/>
      <c r="U2533" s="243"/>
      <c r="Z2533" s="130" t="str">
        <f t="shared" si="40"/>
        <v>19(1)黄杨华</v>
      </c>
    </row>
    <row r="2534" spans="1:26">
      <c r="A2534" s="177"/>
      <c r="B2534" s="177" t="s">
        <v>6044</v>
      </c>
      <c r="C2534" s="177"/>
      <c r="D2534" s="177" t="s">
        <v>302</v>
      </c>
      <c r="E2534" s="177" t="s">
        <v>6045</v>
      </c>
      <c r="F2534" s="241" t="s">
        <v>24</v>
      </c>
      <c r="G2534" s="177">
        <v>18</v>
      </c>
      <c r="H2534" s="241" t="s">
        <v>622</v>
      </c>
      <c r="I2534" s="177" t="s">
        <v>6046</v>
      </c>
      <c r="J2534" s="177">
        <v>13878718010</v>
      </c>
      <c r="K2534" s="177" t="s">
        <v>27</v>
      </c>
      <c r="L2534" s="224">
        <v>44417</v>
      </c>
      <c r="M2534" s="177"/>
      <c r="N2534" s="177"/>
      <c r="O2534" s="224"/>
      <c r="P2534" s="177"/>
      <c r="Q2534" s="177"/>
      <c r="R2534" s="177"/>
      <c r="S2534" s="237" t="s">
        <v>6044</v>
      </c>
      <c r="T2534" s="177"/>
      <c r="U2534" s="243"/>
      <c r="Z2534" s="130" t="str">
        <f t="shared" si="40"/>
        <v>19(1)李显泳</v>
      </c>
    </row>
    <row r="2535" spans="1:26">
      <c r="A2535" s="177"/>
      <c r="B2535" s="177" t="s">
        <v>6053</v>
      </c>
      <c r="C2535" s="177"/>
      <c r="D2535" s="177" t="s">
        <v>302</v>
      </c>
      <c r="E2535" s="177" t="s">
        <v>4915</v>
      </c>
      <c r="F2535" s="241" t="s">
        <v>24</v>
      </c>
      <c r="G2535" s="177">
        <v>18</v>
      </c>
      <c r="H2535" s="241" t="s">
        <v>6054</v>
      </c>
      <c r="I2535" s="177" t="s">
        <v>6055</v>
      </c>
      <c r="J2535" s="177">
        <v>13078293206</v>
      </c>
      <c r="K2535" s="177" t="s">
        <v>27</v>
      </c>
      <c r="L2535" s="224"/>
      <c r="M2535" s="177"/>
      <c r="N2535" s="177"/>
      <c r="O2535" s="224"/>
      <c r="P2535" s="177"/>
      <c r="Q2535" s="177"/>
      <c r="R2535" s="177"/>
      <c r="S2535" s="237" t="s">
        <v>6053</v>
      </c>
      <c r="T2535" s="177"/>
      <c r="U2535" s="243"/>
      <c r="Z2535" s="130" t="str">
        <f t="shared" si="40"/>
        <v>19(1)覃杰</v>
      </c>
    </row>
    <row r="2536" spans="1:26">
      <c r="A2536" s="177"/>
      <c r="B2536" s="177" t="s">
        <v>6059</v>
      </c>
      <c r="C2536" s="177"/>
      <c r="D2536" s="177" t="s">
        <v>302</v>
      </c>
      <c r="E2536" s="177" t="s">
        <v>6060</v>
      </c>
      <c r="F2536" s="241" t="s">
        <v>143</v>
      </c>
      <c r="G2536" s="177">
        <v>19</v>
      </c>
      <c r="H2536" s="241" t="s">
        <v>6061</v>
      </c>
      <c r="I2536" s="177" t="s">
        <v>6062</v>
      </c>
      <c r="J2536" s="177">
        <v>15949342294</v>
      </c>
      <c r="K2536" s="177" t="s">
        <v>27</v>
      </c>
      <c r="L2536" s="224">
        <v>44331</v>
      </c>
      <c r="M2536" s="177" t="s">
        <v>3645</v>
      </c>
      <c r="N2536" s="177" t="s">
        <v>27</v>
      </c>
      <c r="O2536" s="224">
        <v>44366</v>
      </c>
      <c r="P2536" s="177" t="s">
        <v>2172</v>
      </c>
      <c r="Q2536" s="177"/>
      <c r="R2536" s="177"/>
      <c r="S2536" s="237" t="s">
        <v>6059</v>
      </c>
      <c r="T2536" s="177"/>
      <c r="U2536" s="243"/>
      <c r="Z2536" s="130" t="str">
        <f t="shared" si="40"/>
        <v>19(1)黄艳好</v>
      </c>
    </row>
    <row r="2537" spans="1:26">
      <c r="A2537" s="177"/>
      <c r="B2537" s="177" t="s">
        <v>6063</v>
      </c>
      <c r="C2537" s="177"/>
      <c r="D2537" s="177" t="s">
        <v>302</v>
      </c>
      <c r="E2537" s="177" t="s">
        <v>6064</v>
      </c>
      <c r="F2537" s="241" t="s">
        <v>24</v>
      </c>
      <c r="G2537" s="177">
        <v>18</v>
      </c>
      <c r="H2537" s="241" t="s">
        <v>17626</v>
      </c>
      <c r="I2537" s="177" t="s">
        <v>6066</v>
      </c>
      <c r="J2537" s="177">
        <v>13977876943</v>
      </c>
      <c r="K2537" s="177" t="s">
        <v>27</v>
      </c>
      <c r="L2537" s="224">
        <v>44394</v>
      </c>
      <c r="M2537" s="177"/>
      <c r="N2537" s="177"/>
      <c r="O2537" s="224"/>
      <c r="P2537" s="177"/>
      <c r="Q2537" s="177"/>
      <c r="R2537" s="177"/>
      <c r="S2537" s="237" t="s">
        <v>6063</v>
      </c>
      <c r="T2537" s="177"/>
      <c r="U2537" s="243"/>
      <c r="Z2537" s="130" t="str">
        <f t="shared" si="40"/>
        <v>19(1)唐运鸿</v>
      </c>
    </row>
    <row r="2538" spans="1:26">
      <c r="A2538" s="177"/>
      <c r="B2538" s="177" t="s">
        <v>6070</v>
      </c>
      <c r="C2538" s="177"/>
      <c r="D2538" s="177" t="s">
        <v>302</v>
      </c>
      <c r="E2538" s="177" t="s">
        <v>6071</v>
      </c>
      <c r="F2538" s="241" t="s">
        <v>24</v>
      </c>
      <c r="G2538" s="177">
        <v>18</v>
      </c>
      <c r="H2538" s="241" t="s">
        <v>17924</v>
      </c>
      <c r="I2538" s="177" t="s">
        <v>6073</v>
      </c>
      <c r="J2538" s="177">
        <v>15078635495</v>
      </c>
      <c r="K2538" s="177"/>
      <c r="L2538" s="224"/>
      <c r="M2538" s="177"/>
      <c r="N2538" s="177"/>
      <c r="O2538" s="224"/>
      <c r="P2538" s="177"/>
      <c r="Q2538" s="177"/>
      <c r="R2538" s="177"/>
      <c r="S2538" s="237" t="s">
        <v>6070</v>
      </c>
      <c r="T2538" s="177"/>
      <c r="U2538" s="243"/>
      <c r="Z2538" s="130" t="str">
        <f t="shared" si="40"/>
        <v>19(1)黄柱葵</v>
      </c>
    </row>
    <row r="2539" spans="1:26">
      <c r="A2539" s="177"/>
      <c r="B2539" s="177" t="s">
        <v>6082</v>
      </c>
      <c r="C2539" s="177"/>
      <c r="D2539" s="177" t="s">
        <v>302</v>
      </c>
      <c r="E2539" s="177" t="s">
        <v>6083</v>
      </c>
      <c r="F2539" s="241" t="s">
        <v>24</v>
      </c>
      <c r="G2539" s="177">
        <v>19</v>
      </c>
      <c r="H2539" s="241" t="s">
        <v>6084</v>
      </c>
      <c r="I2539" s="177" t="s">
        <v>6085</v>
      </c>
      <c r="J2539" s="177">
        <v>13687814129</v>
      </c>
      <c r="K2539" s="177" t="s">
        <v>27</v>
      </c>
      <c r="L2539" s="224">
        <v>44331</v>
      </c>
      <c r="M2539" s="177" t="s">
        <v>3645</v>
      </c>
      <c r="N2539" s="177" t="s">
        <v>27</v>
      </c>
      <c r="O2539" s="224">
        <v>44366</v>
      </c>
      <c r="P2539" s="177" t="s">
        <v>2172</v>
      </c>
      <c r="Q2539" s="177"/>
      <c r="R2539" s="177"/>
      <c r="S2539" s="237" t="s">
        <v>6082</v>
      </c>
      <c r="T2539" s="177"/>
      <c r="U2539" s="243"/>
      <c r="Z2539" s="130" t="str">
        <f t="shared" si="40"/>
        <v>19(1)蓝明丰</v>
      </c>
    </row>
    <row r="2540" spans="1:26">
      <c r="A2540" s="177"/>
      <c r="B2540" s="177" t="s">
        <v>6093</v>
      </c>
      <c r="C2540" s="177"/>
      <c r="D2540" s="177" t="s">
        <v>302</v>
      </c>
      <c r="E2540" s="177" t="s">
        <v>6094</v>
      </c>
      <c r="F2540" s="241" t="s">
        <v>24</v>
      </c>
      <c r="G2540" s="177">
        <v>18</v>
      </c>
      <c r="H2540" s="241" t="s">
        <v>6095</v>
      </c>
      <c r="I2540" s="177" t="s">
        <v>6096</v>
      </c>
      <c r="J2540" s="177">
        <v>13407751662</v>
      </c>
      <c r="K2540" s="177" t="s">
        <v>27</v>
      </c>
      <c r="L2540" s="224">
        <v>44395</v>
      </c>
      <c r="M2540" s="177"/>
      <c r="N2540" s="177" t="s">
        <v>27</v>
      </c>
      <c r="O2540" s="224">
        <v>44416</v>
      </c>
      <c r="P2540" s="177"/>
      <c r="Q2540" s="177"/>
      <c r="R2540" s="177"/>
      <c r="S2540" s="237" t="s">
        <v>6093</v>
      </c>
      <c r="T2540" s="177"/>
      <c r="U2540" s="243"/>
      <c r="Z2540" s="130" t="str">
        <f t="shared" si="40"/>
        <v>19(1)黄保根</v>
      </c>
    </row>
    <row r="2541" spans="1:26">
      <c r="A2541" s="177"/>
      <c r="B2541" s="177" t="s">
        <v>6114</v>
      </c>
      <c r="C2541" s="177"/>
      <c r="D2541" s="177" t="s">
        <v>302</v>
      </c>
      <c r="E2541" s="177" t="s">
        <v>6115</v>
      </c>
      <c r="F2541" s="241" t="s">
        <v>143</v>
      </c>
      <c r="G2541" s="177">
        <v>18</v>
      </c>
      <c r="H2541" s="241" t="s">
        <v>19201</v>
      </c>
      <c r="I2541" s="177" t="s">
        <v>6116</v>
      </c>
      <c r="J2541" s="177">
        <v>18070863228</v>
      </c>
      <c r="K2541" s="177" t="s">
        <v>27</v>
      </c>
      <c r="L2541" s="224">
        <v>44331</v>
      </c>
      <c r="M2541" s="177" t="s">
        <v>3645</v>
      </c>
      <c r="N2541" s="177" t="s">
        <v>27</v>
      </c>
      <c r="O2541" s="224">
        <v>44366</v>
      </c>
      <c r="P2541" s="177" t="s">
        <v>2172</v>
      </c>
      <c r="Q2541" s="177"/>
      <c r="R2541" s="177"/>
      <c r="S2541" s="237" t="s">
        <v>6114</v>
      </c>
      <c r="T2541" s="177"/>
      <c r="U2541" s="243"/>
      <c r="Z2541" s="130" t="str">
        <f t="shared" si="40"/>
        <v>19(1)卢理红</v>
      </c>
    </row>
    <row r="2542" spans="1:26">
      <c r="A2542" s="177"/>
      <c r="B2542" s="177" t="s">
        <v>6117</v>
      </c>
      <c r="C2542" s="177"/>
      <c r="D2542" s="177" t="s">
        <v>302</v>
      </c>
      <c r="E2542" s="177" t="s">
        <v>6118</v>
      </c>
      <c r="F2542" s="241" t="s">
        <v>24</v>
      </c>
      <c r="G2542" s="177">
        <v>18</v>
      </c>
      <c r="H2542" s="241" t="s">
        <v>6119</v>
      </c>
      <c r="I2542" s="177" t="s">
        <v>6120</v>
      </c>
      <c r="J2542" s="177">
        <v>13977859476</v>
      </c>
      <c r="K2542" s="177" t="s">
        <v>27</v>
      </c>
      <c r="L2542" s="224">
        <v>44331</v>
      </c>
      <c r="M2542" s="177" t="s">
        <v>3645</v>
      </c>
      <c r="N2542" s="177" t="s">
        <v>27</v>
      </c>
      <c r="O2542" s="224">
        <v>44366</v>
      </c>
      <c r="P2542" s="177" t="s">
        <v>2172</v>
      </c>
      <c r="Q2542" s="177"/>
      <c r="R2542" s="177"/>
      <c r="S2542" s="237" t="s">
        <v>6117</v>
      </c>
      <c r="T2542" s="177"/>
      <c r="U2542" s="243"/>
      <c r="Z2542" s="130" t="str">
        <f t="shared" si="40"/>
        <v>19(1)蓝仁武</v>
      </c>
    </row>
    <row r="2543" spans="1:26">
      <c r="A2543" s="177"/>
      <c r="B2543" s="177" t="s">
        <v>6121</v>
      </c>
      <c r="C2543" s="177"/>
      <c r="D2543" s="177" t="s">
        <v>302</v>
      </c>
      <c r="E2543" s="177" t="s">
        <v>6122</v>
      </c>
      <c r="F2543" s="241" t="s">
        <v>24</v>
      </c>
      <c r="G2543" s="177">
        <v>21</v>
      </c>
      <c r="H2543" s="241" t="s">
        <v>2033</v>
      </c>
      <c r="I2543" s="177" t="s">
        <v>6123</v>
      </c>
      <c r="J2543" s="177">
        <v>19127012215</v>
      </c>
      <c r="K2543" s="177"/>
      <c r="L2543" s="224"/>
      <c r="M2543" s="177"/>
      <c r="N2543" s="177"/>
      <c r="O2543" s="224"/>
      <c r="P2543" s="177"/>
      <c r="Q2543" s="177"/>
      <c r="R2543" s="177"/>
      <c r="S2543" s="237" t="s">
        <v>6121</v>
      </c>
      <c r="T2543" s="177"/>
      <c r="U2543" s="243"/>
      <c r="Z2543" s="130" t="str">
        <f t="shared" si="40"/>
        <v>19(1)蒙志东</v>
      </c>
    </row>
    <row r="2544" spans="1:26">
      <c r="A2544" s="177"/>
      <c r="B2544" s="177" t="s">
        <v>6134</v>
      </c>
      <c r="C2544" s="177"/>
      <c r="D2544" s="177" t="s">
        <v>302</v>
      </c>
      <c r="E2544" s="177" t="s">
        <v>6135</v>
      </c>
      <c r="F2544" s="241" t="s">
        <v>24</v>
      </c>
      <c r="G2544" s="177">
        <v>18</v>
      </c>
      <c r="H2544" s="241" t="s">
        <v>19202</v>
      </c>
      <c r="I2544" s="177" t="s">
        <v>6137</v>
      </c>
      <c r="J2544" s="177" t="s">
        <v>6138</v>
      </c>
      <c r="K2544" s="177" t="s">
        <v>27</v>
      </c>
      <c r="L2544" s="224">
        <v>44331</v>
      </c>
      <c r="M2544" s="177" t="s">
        <v>3645</v>
      </c>
      <c r="N2544" s="177" t="s">
        <v>27</v>
      </c>
      <c r="O2544" s="224">
        <v>44366</v>
      </c>
      <c r="P2544" s="177" t="s">
        <v>2172</v>
      </c>
      <c r="Q2544" s="177"/>
      <c r="R2544" s="177"/>
      <c r="S2544" s="237" t="s">
        <v>6134</v>
      </c>
      <c r="T2544" s="177"/>
      <c r="U2544" s="243"/>
      <c r="Z2544" s="130" t="str">
        <f t="shared" si="40"/>
        <v>19(1)卢康</v>
      </c>
    </row>
    <row r="2545" spans="1:26">
      <c r="A2545" s="177"/>
      <c r="B2545" s="177" t="s">
        <v>6145</v>
      </c>
      <c r="C2545" s="177"/>
      <c r="D2545" s="177" t="s">
        <v>302</v>
      </c>
      <c r="E2545" s="177" t="s">
        <v>6146</v>
      </c>
      <c r="F2545" s="241" t="s">
        <v>24</v>
      </c>
      <c r="G2545" s="177">
        <v>19</v>
      </c>
      <c r="H2545" s="241" t="s">
        <v>6147</v>
      </c>
      <c r="I2545" s="177" t="s">
        <v>6148</v>
      </c>
      <c r="J2545" s="177">
        <v>17807801529</v>
      </c>
      <c r="K2545" s="177" t="s">
        <v>27</v>
      </c>
      <c r="L2545" s="224">
        <v>44331</v>
      </c>
      <c r="M2545" s="177" t="s">
        <v>3645</v>
      </c>
      <c r="N2545" s="177" t="s">
        <v>27</v>
      </c>
      <c r="O2545" s="224">
        <v>44366</v>
      </c>
      <c r="P2545" s="177" t="s">
        <v>2172</v>
      </c>
      <c r="Q2545" s="177"/>
      <c r="R2545" s="177"/>
      <c r="S2545" s="237" t="s">
        <v>6145</v>
      </c>
      <c r="T2545" s="177"/>
      <c r="U2545" s="243"/>
      <c r="Z2545" s="130" t="str">
        <f t="shared" si="40"/>
        <v>19(1)蓝宝</v>
      </c>
    </row>
    <row r="2546" spans="1:26">
      <c r="A2546" s="177"/>
      <c r="B2546" s="177" t="s">
        <v>6153</v>
      </c>
      <c r="C2546" s="177"/>
      <c r="D2546" s="177" t="s">
        <v>302</v>
      </c>
      <c r="E2546" s="177" t="s">
        <v>6154</v>
      </c>
      <c r="F2546" s="241" t="s">
        <v>143</v>
      </c>
      <c r="G2546" s="177">
        <v>19</v>
      </c>
      <c r="H2546" s="241" t="s">
        <v>19203</v>
      </c>
      <c r="I2546" s="177" t="s">
        <v>6156</v>
      </c>
      <c r="J2546" s="177" t="s">
        <v>6157</v>
      </c>
      <c r="K2546" s="177" t="s">
        <v>27</v>
      </c>
      <c r="L2546" s="224">
        <v>44331</v>
      </c>
      <c r="M2546" s="177" t="s">
        <v>3645</v>
      </c>
      <c r="N2546" s="177" t="s">
        <v>27</v>
      </c>
      <c r="O2546" s="224">
        <v>44366</v>
      </c>
      <c r="P2546" s="177" t="s">
        <v>2172</v>
      </c>
      <c r="Q2546" s="177"/>
      <c r="R2546" s="177"/>
      <c r="S2546" s="237" t="s">
        <v>6153</v>
      </c>
      <c r="T2546" s="177"/>
      <c r="U2546" s="243"/>
      <c r="Z2546" s="130" t="str">
        <f t="shared" si="40"/>
        <v>19(1)韦艳鸿</v>
      </c>
    </row>
    <row r="2547" spans="1:26">
      <c r="A2547" s="177"/>
      <c r="B2547" s="177" t="s">
        <v>6172</v>
      </c>
      <c r="C2547" s="177"/>
      <c r="D2547" s="177" t="s">
        <v>302</v>
      </c>
      <c r="E2547" s="177" t="s">
        <v>6173</v>
      </c>
      <c r="F2547" s="241" t="s">
        <v>24</v>
      </c>
      <c r="G2547" s="177">
        <v>18</v>
      </c>
      <c r="H2547" s="241" t="s">
        <v>17637</v>
      </c>
      <c r="I2547" s="177" t="s">
        <v>6175</v>
      </c>
      <c r="J2547" s="177">
        <v>18172320177</v>
      </c>
      <c r="K2547" s="177" t="s">
        <v>27</v>
      </c>
      <c r="L2547" s="224">
        <v>44394</v>
      </c>
      <c r="M2547" s="177"/>
      <c r="N2547" s="177"/>
      <c r="O2547" s="224"/>
      <c r="P2547" s="177"/>
      <c r="Q2547" s="177"/>
      <c r="R2547" s="177"/>
      <c r="S2547" s="237" t="s">
        <v>6172</v>
      </c>
      <c r="T2547" s="177"/>
      <c r="U2547" s="243"/>
      <c r="Z2547" s="130" t="str">
        <f t="shared" si="40"/>
        <v>19(1)覃源</v>
      </c>
    </row>
    <row r="2548" spans="1:26">
      <c r="A2548" s="177"/>
      <c r="B2548" s="177" t="s">
        <v>6185</v>
      </c>
      <c r="C2548" s="177"/>
      <c r="D2548" s="177" t="s">
        <v>307</v>
      </c>
      <c r="E2548" s="177" t="s">
        <v>6186</v>
      </c>
      <c r="F2548" s="241" t="s">
        <v>24</v>
      </c>
      <c r="G2548" s="177">
        <v>18</v>
      </c>
      <c r="H2548" s="241" t="s">
        <v>6187</v>
      </c>
      <c r="I2548" s="177" t="s">
        <v>6188</v>
      </c>
      <c r="J2548" s="177">
        <v>19978846499</v>
      </c>
      <c r="K2548" s="177" t="s">
        <v>27</v>
      </c>
      <c r="L2548" s="224">
        <v>44331</v>
      </c>
      <c r="M2548" s="177" t="s">
        <v>3645</v>
      </c>
      <c r="N2548" s="177" t="s">
        <v>27</v>
      </c>
      <c r="O2548" s="224">
        <v>44366</v>
      </c>
      <c r="P2548" s="177" t="s">
        <v>2172</v>
      </c>
      <c r="Q2548" s="177"/>
      <c r="R2548" s="177"/>
      <c r="S2548" s="237" t="s">
        <v>6185</v>
      </c>
      <c r="T2548" s="177"/>
      <c r="U2548" s="243"/>
      <c r="Z2548" s="130" t="str">
        <f t="shared" si="40"/>
        <v>19(2)蒙文科</v>
      </c>
    </row>
    <row r="2549" spans="1:26">
      <c r="A2549" s="177"/>
      <c r="B2549" s="177" t="s">
        <v>6189</v>
      </c>
      <c r="C2549" s="177"/>
      <c r="D2549" s="177" t="s">
        <v>307</v>
      </c>
      <c r="E2549" s="177" t="s">
        <v>6190</v>
      </c>
      <c r="F2549" s="241" t="s">
        <v>24</v>
      </c>
      <c r="G2549" s="177">
        <v>18</v>
      </c>
      <c r="H2549" s="241" t="s">
        <v>19204</v>
      </c>
      <c r="I2549" s="177" t="s">
        <v>6192</v>
      </c>
      <c r="J2549" s="177" t="s">
        <v>6193</v>
      </c>
      <c r="K2549" s="177" t="s">
        <v>27</v>
      </c>
      <c r="L2549" s="224">
        <v>44331</v>
      </c>
      <c r="M2549" s="177"/>
      <c r="N2549" s="177" t="s">
        <v>27</v>
      </c>
      <c r="O2549" s="224">
        <v>44366</v>
      </c>
      <c r="P2549" s="177"/>
      <c r="Q2549" s="177"/>
      <c r="R2549" s="177"/>
      <c r="S2549" s="237" t="s">
        <v>6189</v>
      </c>
      <c r="T2549" s="177"/>
      <c r="U2549" s="243"/>
      <c r="Z2549" s="130" t="str">
        <f t="shared" si="40"/>
        <v>19(2)覃惠师</v>
      </c>
    </row>
    <row r="2550" spans="1:26">
      <c r="A2550" s="177"/>
      <c r="B2550" s="177" t="s">
        <v>6206</v>
      </c>
      <c r="C2550" s="177"/>
      <c r="D2550" s="177" t="s">
        <v>307</v>
      </c>
      <c r="E2550" s="177" t="s">
        <v>2669</v>
      </c>
      <c r="F2550" s="241" t="s">
        <v>24</v>
      </c>
      <c r="G2550" s="177">
        <v>19</v>
      </c>
      <c r="H2550" s="241" t="s">
        <v>19205</v>
      </c>
      <c r="I2550" s="177" t="s">
        <v>6208</v>
      </c>
      <c r="J2550" s="177">
        <v>13768480582</v>
      </c>
      <c r="K2550" s="177" t="s">
        <v>27</v>
      </c>
      <c r="L2550" s="224">
        <v>44331</v>
      </c>
      <c r="M2550" s="177"/>
      <c r="N2550" s="177" t="s">
        <v>27</v>
      </c>
      <c r="O2550" s="224">
        <v>44366</v>
      </c>
      <c r="P2550" s="177"/>
      <c r="Q2550" s="177"/>
      <c r="R2550" s="177"/>
      <c r="S2550" s="237" t="s">
        <v>6206</v>
      </c>
      <c r="T2550" s="177"/>
      <c r="U2550" s="243"/>
      <c r="Z2550" s="130" t="str">
        <f t="shared" si="40"/>
        <v>19(2)唐玉</v>
      </c>
    </row>
    <row r="2551" spans="1:26">
      <c r="A2551" s="177"/>
      <c r="B2551" s="177" t="s">
        <v>6209</v>
      </c>
      <c r="C2551" s="177"/>
      <c r="D2551" s="177" t="s">
        <v>307</v>
      </c>
      <c r="E2551" s="177" t="s">
        <v>6210</v>
      </c>
      <c r="F2551" s="241" t="s">
        <v>24</v>
      </c>
      <c r="G2551" s="177">
        <v>18</v>
      </c>
      <c r="H2551" s="241" t="s">
        <v>19206</v>
      </c>
      <c r="I2551" s="177" t="s">
        <v>6212</v>
      </c>
      <c r="J2551" s="177">
        <v>18977800438</v>
      </c>
      <c r="K2551" s="177" t="s">
        <v>27</v>
      </c>
      <c r="L2551" s="224">
        <v>44331</v>
      </c>
      <c r="M2551" s="177"/>
      <c r="N2551" s="177" t="s">
        <v>27</v>
      </c>
      <c r="O2551" s="224">
        <v>44366</v>
      </c>
      <c r="P2551" s="177"/>
      <c r="Q2551" s="177"/>
      <c r="R2551" s="177"/>
      <c r="S2551" s="237" t="s">
        <v>6209</v>
      </c>
      <c r="T2551" s="177"/>
      <c r="U2551" s="243"/>
      <c r="Z2551" s="130" t="str">
        <f t="shared" si="40"/>
        <v>19(2)蓝同王</v>
      </c>
    </row>
    <row r="2552" spans="1:26">
      <c r="A2552" s="177"/>
      <c r="B2552" s="177" t="s">
        <v>5332</v>
      </c>
      <c r="C2552" s="177"/>
      <c r="D2552" s="177" t="s">
        <v>280</v>
      </c>
      <c r="E2552" s="177" t="s">
        <v>5333</v>
      </c>
      <c r="F2552" s="241" t="s">
        <v>143</v>
      </c>
      <c r="G2552" s="177">
        <v>19</v>
      </c>
      <c r="H2552" s="241" t="s">
        <v>19198</v>
      </c>
      <c r="I2552" s="177" t="s">
        <v>6219</v>
      </c>
      <c r="J2552" s="177">
        <v>13777049178</v>
      </c>
      <c r="K2552" s="177" t="s">
        <v>27</v>
      </c>
      <c r="L2552" s="224">
        <v>44331</v>
      </c>
      <c r="M2552" s="177"/>
      <c r="N2552" s="177" t="s">
        <v>27</v>
      </c>
      <c r="O2552" s="224">
        <v>44366</v>
      </c>
      <c r="P2552" s="177"/>
      <c r="Q2552" s="177"/>
      <c r="R2552" s="177"/>
      <c r="S2552" s="237" t="s">
        <v>5332</v>
      </c>
      <c r="T2552" s="177"/>
      <c r="U2552" s="243"/>
      <c r="Z2552" s="130" t="str">
        <f t="shared" si="40"/>
        <v>18(20)蒙爱连</v>
      </c>
    </row>
    <row r="2553" spans="1:26">
      <c r="A2553" s="177"/>
      <c r="B2553" s="177" t="s">
        <v>6230</v>
      </c>
      <c r="C2553" s="177"/>
      <c r="D2553" s="177" t="s">
        <v>307</v>
      </c>
      <c r="E2553" s="177" t="s">
        <v>6231</v>
      </c>
      <c r="F2553" s="241" t="s">
        <v>143</v>
      </c>
      <c r="G2553" s="177">
        <v>18</v>
      </c>
      <c r="H2553" s="241" t="s">
        <v>6232</v>
      </c>
      <c r="I2553" s="177" t="s">
        <v>6233</v>
      </c>
      <c r="J2553" s="177">
        <v>17754792475</v>
      </c>
      <c r="K2553" s="177" t="s">
        <v>27</v>
      </c>
      <c r="L2553" s="224">
        <v>44331</v>
      </c>
      <c r="M2553" s="177"/>
      <c r="N2553" s="177" t="s">
        <v>27</v>
      </c>
      <c r="O2553" s="224">
        <v>44331</v>
      </c>
      <c r="P2553" s="177"/>
      <c r="Q2553" s="177"/>
      <c r="R2553" s="177"/>
      <c r="S2553" s="237" t="s">
        <v>6230</v>
      </c>
      <c r="T2553" s="177"/>
      <c r="U2553" s="243"/>
      <c r="Z2553" s="130" t="str">
        <f t="shared" si="40"/>
        <v>19(2)蒙艳梅</v>
      </c>
    </row>
    <row r="2554" spans="1:26">
      <c r="A2554" s="177"/>
      <c r="B2554" s="177" t="s">
        <v>6247</v>
      </c>
      <c r="C2554" s="177"/>
      <c r="D2554" s="177" t="s">
        <v>307</v>
      </c>
      <c r="E2554" s="177" t="s">
        <v>6248</v>
      </c>
      <c r="F2554" s="241" t="s">
        <v>24</v>
      </c>
      <c r="G2554" s="177">
        <v>19</v>
      </c>
      <c r="H2554" s="241" t="s">
        <v>4200</v>
      </c>
      <c r="I2554" s="177" t="s">
        <v>6249</v>
      </c>
      <c r="J2554" s="177">
        <v>19127211645</v>
      </c>
      <c r="K2554" s="177" t="s">
        <v>27</v>
      </c>
      <c r="L2554" s="224">
        <v>44331</v>
      </c>
      <c r="M2554" s="177"/>
      <c r="N2554" s="177" t="s">
        <v>27</v>
      </c>
      <c r="O2554" s="224">
        <v>44366</v>
      </c>
      <c r="P2554" s="177"/>
      <c r="Q2554" s="177"/>
      <c r="R2554" s="177"/>
      <c r="S2554" s="237" t="s">
        <v>6247</v>
      </c>
      <c r="T2554" s="177"/>
      <c r="U2554" s="243"/>
      <c r="Z2554" s="130" t="str">
        <f t="shared" si="40"/>
        <v>19(2)韦王飞</v>
      </c>
    </row>
    <row r="2555" spans="1:26">
      <c r="A2555" s="177"/>
      <c r="B2555" s="177" t="s">
        <v>6250</v>
      </c>
      <c r="C2555" s="177"/>
      <c r="D2555" s="177" t="s">
        <v>307</v>
      </c>
      <c r="E2555" s="177" t="s">
        <v>6251</v>
      </c>
      <c r="F2555" s="241" t="s">
        <v>24</v>
      </c>
      <c r="G2555" s="177">
        <v>19</v>
      </c>
      <c r="H2555" s="241" t="s">
        <v>914</v>
      </c>
      <c r="I2555" s="177" t="s">
        <v>6252</v>
      </c>
      <c r="J2555" s="177">
        <v>18178894494</v>
      </c>
      <c r="K2555" s="177" t="s">
        <v>27</v>
      </c>
      <c r="L2555" s="224">
        <v>44331</v>
      </c>
      <c r="M2555" s="177"/>
      <c r="N2555" s="177" t="s">
        <v>27</v>
      </c>
      <c r="O2555" s="224">
        <v>44366</v>
      </c>
      <c r="P2555" s="177"/>
      <c r="Q2555" s="177"/>
      <c r="R2555" s="177"/>
      <c r="S2555" s="237" t="s">
        <v>6250</v>
      </c>
      <c r="T2555" s="177"/>
      <c r="U2555" s="243"/>
      <c r="Z2555" s="130" t="str">
        <f t="shared" si="40"/>
        <v>19(2)蒙华</v>
      </c>
    </row>
    <row r="2556" spans="1:26">
      <c r="A2556" s="177"/>
      <c r="B2556" s="177" t="s">
        <v>6257</v>
      </c>
      <c r="C2556" s="177"/>
      <c r="D2556" s="177" t="s">
        <v>307</v>
      </c>
      <c r="E2556" s="177" t="s">
        <v>6258</v>
      </c>
      <c r="F2556" s="241" t="s">
        <v>24</v>
      </c>
      <c r="G2556" s="177">
        <v>20</v>
      </c>
      <c r="H2556" s="241" t="s">
        <v>6259</v>
      </c>
      <c r="I2556" s="177" t="s">
        <v>6260</v>
      </c>
      <c r="J2556" s="177">
        <v>19877862239</v>
      </c>
      <c r="K2556" s="177" t="s">
        <v>27</v>
      </c>
      <c r="L2556" s="224">
        <v>44331</v>
      </c>
      <c r="M2556" s="177"/>
      <c r="N2556" s="177" t="s">
        <v>27</v>
      </c>
      <c r="O2556" s="224">
        <v>44366</v>
      </c>
      <c r="P2556" s="177"/>
      <c r="Q2556" s="177"/>
      <c r="R2556" s="177"/>
      <c r="S2556" s="237" t="s">
        <v>6257</v>
      </c>
      <c r="T2556" s="177"/>
      <c r="U2556" s="243"/>
      <c r="Z2556" s="130" t="str">
        <f t="shared" si="40"/>
        <v>19(2)蒙礼权</v>
      </c>
    </row>
    <row r="2557" spans="1:26">
      <c r="A2557" s="177"/>
      <c r="B2557" s="177" t="s">
        <v>6265</v>
      </c>
      <c r="C2557" s="177"/>
      <c r="D2557" s="177" t="s">
        <v>307</v>
      </c>
      <c r="E2557" s="177" t="s">
        <v>6266</v>
      </c>
      <c r="F2557" s="241" t="s">
        <v>24</v>
      </c>
      <c r="G2557" s="177">
        <v>18</v>
      </c>
      <c r="H2557" s="241" t="s">
        <v>6267</v>
      </c>
      <c r="I2557" s="177" t="s">
        <v>6268</v>
      </c>
      <c r="J2557" s="177">
        <v>13132989545</v>
      </c>
      <c r="K2557" s="177" t="s">
        <v>27</v>
      </c>
      <c r="L2557" s="224">
        <v>44395</v>
      </c>
      <c r="M2557" s="177"/>
      <c r="N2557" s="177"/>
      <c r="O2557" s="224"/>
      <c r="P2557" s="177"/>
      <c r="Q2557" s="177"/>
      <c r="R2557" s="177"/>
      <c r="S2557" s="237" t="s">
        <v>6265</v>
      </c>
      <c r="T2557" s="177"/>
      <c r="U2557" s="243"/>
      <c r="Z2557" s="130" t="str">
        <f t="shared" si="40"/>
        <v>19(2)韦宣成</v>
      </c>
    </row>
    <row r="2558" spans="1:26">
      <c r="A2558" s="177"/>
      <c r="B2558" s="177" t="s">
        <v>6309</v>
      </c>
      <c r="C2558" s="177"/>
      <c r="D2558" s="177" t="s">
        <v>307</v>
      </c>
      <c r="E2558" s="177" t="s">
        <v>6310</v>
      </c>
      <c r="F2558" s="241" t="s">
        <v>143</v>
      </c>
      <c r="G2558" s="177">
        <v>18</v>
      </c>
      <c r="H2558" s="241" t="s">
        <v>6311</v>
      </c>
      <c r="I2558" s="177" t="s">
        <v>6312</v>
      </c>
      <c r="J2558" s="177">
        <v>13481834655</v>
      </c>
      <c r="K2558" s="177" t="s">
        <v>27</v>
      </c>
      <c r="L2558" s="224">
        <v>44331</v>
      </c>
      <c r="M2558" s="177"/>
      <c r="N2558" s="177" t="s">
        <v>27</v>
      </c>
      <c r="O2558" s="224">
        <v>44366</v>
      </c>
      <c r="P2558" s="177"/>
      <c r="Q2558" s="177"/>
      <c r="R2558" s="177"/>
      <c r="S2558" s="237" t="s">
        <v>6309</v>
      </c>
      <c r="T2558" s="177"/>
      <c r="U2558" s="243"/>
      <c r="Z2558" s="130" t="str">
        <f t="shared" si="40"/>
        <v>19(2)陈艳丽</v>
      </c>
    </row>
    <row r="2559" spans="1:26">
      <c r="A2559" s="177"/>
      <c r="B2559" s="177" t="s">
        <v>6318</v>
      </c>
      <c r="C2559" s="177"/>
      <c r="D2559" s="177" t="s">
        <v>307</v>
      </c>
      <c r="E2559" s="177" t="s">
        <v>6319</v>
      </c>
      <c r="F2559" s="241" t="s">
        <v>24</v>
      </c>
      <c r="G2559" s="177">
        <v>20</v>
      </c>
      <c r="H2559" s="241" t="s">
        <v>6320</v>
      </c>
      <c r="I2559" s="177" t="s">
        <v>6321</v>
      </c>
      <c r="J2559" s="177" t="s">
        <v>6322</v>
      </c>
      <c r="K2559" s="177" t="s">
        <v>27</v>
      </c>
      <c r="L2559" s="224">
        <v>44334</v>
      </c>
      <c r="M2559" s="177"/>
      <c r="N2559" s="177" t="s">
        <v>27</v>
      </c>
      <c r="O2559" s="224">
        <v>44366</v>
      </c>
      <c r="P2559" s="177"/>
      <c r="Q2559" s="177"/>
      <c r="R2559" s="177"/>
      <c r="S2559" s="237" t="s">
        <v>6318</v>
      </c>
      <c r="T2559" s="177"/>
      <c r="U2559" s="243"/>
      <c r="Z2559" s="130" t="str">
        <f t="shared" si="40"/>
        <v>19(2)杨顺剑</v>
      </c>
    </row>
    <row r="2560" spans="1:26">
      <c r="A2560" s="177"/>
      <c r="B2560" s="177" t="s">
        <v>6323</v>
      </c>
      <c r="C2560" s="177"/>
      <c r="D2560" s="177" t="s">
        <v>307</v>
      </c>
      <c r="E2560" s="177" t="s">
        <v>6324</v>
      </c>
      <c r="F2560" s="241" t="s">
        <v>143</v>
      </c>
      <c r="G2560" s="177">
        <v>18</v>
      </c>
      <c r="H2560" s="241" t="s">
        <v>6325</v>
      </c>
      <c r="I2560" s="177" t="s">
        <v>6326</v>
      </c>
      <c r="J2560" s="177">
        <v>19807781675</v>
      </c>
      <c r="K2560" s="177" t="s">
        <v>27</v>
      </c>
      <c r="L2560" s="224">
        <v>44394</v>
      </c>
      <c r="M2560" s="177"/>
      <c r="N2560" s="177"/>
      <c r="O2560" s="224"/>
      <c r="P2560" s="177"/>
      <c r="Q2560" s="177"/>
      <c r="R2560" s="177"/>
      <c r="S2560" s="237" t="s">
        <v>6323</v>
      </c>
      <c r="T2560" s="177"/>
      <c r="U2560" s="243"/>
      <c r="Z2560" s="130" t="str">
        <f t="shared" si="40"/>
        <v>19(2)谭江敏</v>
      </c>
    </row>
    <row r="2561" spans="1:26">
      <c r="A2561" s="177"/>
      <c r="B2561" s="177" t="s">
        <v>6327</v>
      </c>
      <c r="C2561" s="177"/>
      <c r="D2561" s="177" t="s">
        <v>307</v>
      </c>
      <c r="E2561" s="177" t="s">
        <v>6328</v>
      </c>
      <c r="F2561" s="241" t="s">
        <v>24</v>
      </c>
      <c r="G2561" s="177">
        <v>20</v>
      </c>
      <c r="H2561" s="241" t="s">
        <v>6329</v>
      </c>
      <c r="I2561" s="177" t="s">
        <v>6330</v>
      </c>
      <c r="J2561" s="177" t="s">
        <v>6331</v>
      </c>
      <c r="K2561" s="177" t="s">
        <v>27</v>
      </c>
      <c r="L2561" s="224">
        <v>44394</v>
      </c>
      <c r="M2561" s="177"/>
      <c r="N2561" s="177"/>
      <c r="O2561" s="224"/>
      <c r="P2561" s="177"/>
      <c r="Q2561" s="177"/>
      <c r="R2561" s="177"/>
      <c r="S2561" s="237" t="s">
        <v>6327</v>
      </c>
      <c r="T2561" s="177"/>
      <c r="U2561" s="243"/>
      <c r="Z2561" s="130" t="str">
        <f t="shared" si="40"/>
        <v>19(2)杨昌益</v>
      </c>
    </row>
    <row r="2562" spans="1:26">
      <c r="A2562" s="177"/>
      <c r="B2562" s="177" t="s">
        <v>6363</v>
      </c>
      <c r="C2562" s="177"/>
      <c r="D2562" s="177" t="s">
        <v>307</v>
      </c>
      <c r="E2562" s="177" t="s">
        <v>6364</v>
      </c>
      <c r="F2562" s="241" t="s">
        <v>24</v>
      </c>
      <c r="G2562" s="177">
        <v>20</v>
      </c>
      <c r="H2562" s="241" t="s">
        <v>1444</v>
      </c>
      <c r="I2562" s="177" t="s">
        <v>6365</v>
      </c>
      <c r="J2562" s="177">
        <v>18877854359</v>
      </c>
      <c r="K2562" s="177" t="s">
        <v>27</v>
      </c>
      <c r="L2562" s="224">
        <v>44331</v>
      </c>
      <c r="M2562" s="177"/>
      <c r="N2562" s="177" t="s">
        <v>27</v>
      </c>
      <c r="O2562" s="224">
        <v>44366</v>
      </c>
      <c r="P2562" s="177"/>
      <c r="Q2562" s="177"/>
      <c r="R2562" s="177"/>
      <c r="S2562" s="237" t="s">
        <v>6363</v>
      </c>
      <c r="T2562" s="177"/>
      <c r="U2562" s="243"/>
      <c r="Z2562" s="130" t="str">
        <f t="shared" si="40"/>
        <v>19(2)谭尚宁</v>
      </c>
    </row>
    <row r="2563" spans="1:26">
      <c r="A2563" s="177"/>
      <c r="B2563" s="177" t="s">
        <v>19207</v>
      </c>
      <c r="C2563" s="177"/>
      <c r="D2563" s="177" t="s">
        <v>307</v>
      </c>
      <c r="E2563" s="177" t="s">
        <v>19208</v>
      </c>
      <c r="F2563" s="241" t="s">
        <v>24</v>
      </c>
      <c r="G2563" s="177">
        <v>19</v>
      </c>
      <c r="H2563" s="241" t="s">
        <v>9077</v>
      </c>
      <c r="I2563" s="177" t="s">
        <v>19209</v>
      </c>
      <c r="J2563" s="177">
        <v>18178891941</v>
      </c>
      <c r="K2563" s="177"/>
      <c r="L2563" s="224"/>
      <c r="M2563" s="177"/>
      <c r="N2563" s="177"/>
      <c r="O2563" s="224"/>
      <c r="P2563" s="177"/>
      <c r="Q2563" s="177"/>
      <c r="R2563" s="177"/>
      <c r="S2563" s="237" t="s">
        <v>19207</v>
      </c>
      <c r="T2563" s="177"/>
      <c r="U2563" s="243"/>
      <c r="Z2563" s="130" t="str">
        <f t="shared" si="40"/>
        <v>19(2)韦名海</v>
      </c>
    </row>
    <row r="2564" spans="1:26">
      <c r="A2564" s="177"/>
      <c r="B2564" s="177" t="s">
        <v>6366</v>
      </c>
      <c r="C2564" s="177"/>
      <c r="D2564" s="177" t="s">
        <v>307</v>
      </c>
      <c r="E2564" s="177" t="s">
        <v>6367</v>
      </c>
      <c r="F2564" s="241" t="s">
        <v>143</v>
      </c>
      <c r="G2564" s="177">
        <v>19</v>
      </c>
      <c r="H2564" s="241" t="s">
        <v>19210</v>
      </c>
      <c r="I2564" s="177" t="s">
        <v>6368</v>
      </c>
      <c r="J2564" s="177">
        <v>13768281972</v>
      </c>
      <c r="K2564" s="177" t="s">
        <v>27</v>
      </c>
      <c r="L2564" s="224">
        <v>44331</v>
      </c>
      <c r="M2564" s="177"/>
      <c r="N2564" s="177" t="s">
        <v>27</v>
      </c>
      <c r="O2564" s="224">
        <v>44366</v>
      </c>
      <c r="P2564" s="177"/>
      <c r="Q2564" s="177"/>
      <c r="R2564" s="177"/>
      <c r="S2564" s="237" t="s">
        <v>6366</v>
      </c>
      <c r="T2564" s="177"/>
      <c r="U2564" s="243"/>
      <c r="Z2564" s="130" t="str">
        <f t="shared" si="40"/>
        <v>19(2)曾司宇</v>
      </c>
    </row>
    <row r="2565" spans="1:26">
      <c r="A2565" s="177"/>
      <c r="B2565" s="177" t="s">
        <v>6369</v>
      </c>
      <c r="C2565" s="177"/>
      <c r="D2565" s="177" t="s">
        <v>307</v>
      </c>
      <c r="E2565" s="177" t="s">
        <v>6370</v>
      </c>
      <c r="F2565" s="241" t="s">
        <v>24</v>
      </c>
      <c r="G2565" s="177">
        <v>18</v>
      </c>
      <c r="H2565" s="241" t="s">
        <v>6371</v>
      </c>
      <c r="I2565" s="177" t="s">
        <v>6372</v>
      </c>
      <c r="J2565" s="177">
        <v>13471845519</v>
      </c>
      <c r="K2565" s="177" t="s">
        <v>27</v>
      </c>
      <c r="L2565" s="224">
        <v>44331</v>
      </c>
      <c r="M2565" s="177"/>
      <c r="N2565" s="177" t="s">
        <v>27</v>
      </c>
      <c r="O2565" s="224">
        <v>44366</v>
      </c>
      <c r="P2565" s="177"/>
      <c r="Q2565" s="177"/>
      <c r="R2565" s="177"/>
      <c r="S2565" s="237" t="s">
        <v>6369</v>
      </c>
      <c r="T2565" s="177"/>
      <c r="U2565" s="243"/>
      <c r="Z2565" s="130" t="str">
        <f t="shared" si="40"/>
        <v>19(2)罗茂华</v>
      </c>
    </row>
    <row r="2566" spans="1:26">
      <c r="A2566" s="177"/>
      <c r="B2566" s="177" t="s">
        <v>6373</v>
      </c>
      <c r="C2566" s="177"/>
      <c r="D2566" s="177" t="s">
        <v>307</v>
      </c>
      <c r="E2566" s="177" t="s">
        <v>6374</v>
      </c>
      <c r="F2566" s="241" t="s">
        <v>24</v>
      </c>
      <c r="G2566" s="177">
        <v>18</v>
      </c>
      <c r="H2566" s="241" t="s">
        <v>19211</v>
      </c>
      <c r="I2566" s="177" t="s">
        <v>6376</v>
      </c>
      <c r="J2566" s="177">
        <v>15220405817</v>
      </c>
      <c r="K2566" s="177"/>
      <c r="L2566" s="224"/>
      <c r="M2566" s="177"/>
      <c r="N2566" s="177"/>
      <c r="O2566" s="224"/>
      <c r="P2566" s="177"/>
      <c r="Q2566" s="177"/>
      <c r="R2566" s="177"/>
      <c r="S2566" s="237" t="s">
        <v>6373</v>
      </c>
      <c r="T2566" s="177"/>
      <c r="U2566" s="243"/>
      <c r="Z2566" s="130" t="str">
        <f t="shared" si="40"/>
        <v>19(2)覃思韩</v>
      </c>
    </row>
    <row r="2567" spans="1:26">
      <c r="A2567" s="177"/>
      <c r="B2567" s="177" t="s">
        <v>6387</v>
      </c>
      <c r="C2567" s="177"/>
      <c r="D2567" s="177" t="s">
        <v>307</v>
      </c>
      <c r="E2567" s="177" t="s">
        <v>6388</v>
      </c>
      <c r="F2567" s="241" t="s">
        <v>24</v>
      </c>
      <c r="G2567" s="177">
        <v>19</v>
      </c>
      <c r="H2567" s="241" t="s">
        <v>6389</v>
      </c>
      <c r="I2567" s="177" t="s">
        <v>6390</v>
      </c>
      <c r="J2567" s="177">
        <v>13788283586</v>
      </c>
      <c r="K2567" s="177"/>
      <c r="L2567" s="224"/>
      <c r="M2567" s="177"/>
      <c r="N2567" s="177"/>
      <c r="O2567" s="224"/>
      <c r="P2567" s="177"/>
      <c r="Q2567" s="177"/>
      <c r="R2567" s="177"/>
      <c r="S2567" s="237" t="s">
        <v>6387</v>
      </c>
      <c r="T2567" s="177"/>
      <c r="U2567" s="243"/>
      <c r="Z2567" s="130" t="str">
        <f t="shared" ref="Z2567:Z2630" si="41">D2567:D7148&amp;E2567:E7148</f>
        <v>19(2)韦智榆</v>
      </c>
    </row>
    <row r="2568" spans="1:26">
      <c r="A2568" s="177"/>
      <c r="B2568" s="177" t="s">
        <v>6395</v>
      </c>
      <c r="C2568" s="177"/>
      <c r="D2568" s="177" t="s">
        <v>307</v>
      </c>
      <c r="E2568" s="177" t="s">
        <v>6396</v>
      </c>
      <c r="F2568" s="241" t="s">
        <v>143</v>
      </c>
      <c r="G2568" s="177">
        <v>18</v>
      </c>
      <c r="H2568" s="241" t="s">
        <v>19212</v>
      </c>
      <c r="I2568" s="177" t="s">
        <v>6398</v>
      </c>
      <c r="J2568" s="177">
        <v>14777390282</v>
      </c>
      <c r="K2568" s="177" t="s">
        <v>27</v>
      </c>
      <c r="L2568" s="224">
        <v>44396</v>
      </c>
      <c r="M2568" s="177"/>
      <c r="N2568" s="177"/>
      <c r="O2568" s="224"/>
      <c r="P2568" s="177"/>
      <c r="Q2568" s="177"/>
      <c r="R2568" s="177"/>
      <c r="S2568" s="237" t="s">
        <v>6395</v>
      </c>
      <c r="T2568" s="177"/>
      <c r="U2568" s="243"/>
      <c r="Z2568" s="130" t="str">
        <f t="shared" si="41"/>
        <v>19(2)韦金佳</v>
      </c>
    </row>
    <row r="2569" spans="1:26">
      <c r="A2569" s="177"/>
      <c r="B2569" s="177" t="s">
        <v>6417</v>
      </c>
      <c r="C2569" s="177"/>
      <c r="D2569" s="177" t="s">
        <v>307</v>
      </c>
      <c r="E2569" s="177" t="s">
        <v>6418</v>
      </c>
      <c r="F2569" s="241" t="s">
        <v>24</v>
      </c>
      <c r="G2569" s="177">
        <v>18</v>
      </c>
      <c r="H2569" s="241" t="s">
        <v>6419</v>
      </c>
      <c r="I2569" s="177" t="s">
        <v>6420</v>
      </c>
      <c r="J2569" s="177">
        <v>18776875587</v>
      </c>
      <c r="K2569" s="177" t="s">
        <v>27</v>
      </c>
      <c r="L2569" s="224">
        <v>44331</v>
      </c>
      <c r="M2569" s="177"/>
      <c r="N2569" s="177" t="s">
        <v>27</v>
      </c>
      <c r="O2569" s="224">
        <v>44366</v>
      </c>
      <c r="P2569" s="177"/>
      <c r="Q2569" s="177"/>
      <c r="R2569" s="177"/>
      <c r="S2569" s="237" t="s">
        <v>6417</v>
      </c>
      <c r="T2569" s="177"/>
      <c r="U2569" s="243"/>
      <c r="Z2569" s="130" t="str">
        <f t="shared" si="41"/>
        <v>19(2)蒙小华</v>
      </c>
    </row>
    <row r="2570" spans="1:26">
      <c r="A2570" s="177"/>
      <c r="B2570" s="177" t="s">
        <v>6425</v>
      </c>
      <c r="C2570" s="177"/>
      <c r="D2570" s="177" t="s">
        <v>307</v>
      </c>
      <c r="E2570" s="177" t="s">
        <v>6426</v>
      </c>
      <c r="F2570" s="241" t="s">
        <v>143</v>
      </c>
      <c r="G2570" s="177">
        <v>18</v>
      </c>
      <c r="H2570" s="241" t="s">
        <v>6427</v>
      </c>
      <c r="I2570" s="177" t="s">
        <v>6428</v>
      </c>
      <c r="J2570" s="177">
        <v>18077898643</v>
      </c>
      <c r="K2570" s="177" t="s">
        <v>27</v>
      </c>
      <c r="L2570" s="224">
        <v>44331</v>
      </c>
      <c r="M2570" s="177"/>
      <c r="N2570" s="177" t="s">
        <v>27</v>
      </c>
      <c r="O2570" s="224">
        <v>44366</v>
      </c>
      <c r="P2570" s="177"/>
      <c r="Q2570" s="177"/>
      <c r="R2570" s="177"/>
      <c r="S2570" s="237" t="s">
        <v>6425</v>
      </c>
      <c r="T2570" s="177"/>
      <c r="U2570" s="243"/>
      <c r="Z2570" s="130" t="str">
        <f t="shared" si="41"/>
        <v>19(2)覃钰湘</v>
      </c>
    </row>
    <row r="2571" spans="1:26">
      <c r="A2571" s="177"/>
      <c r="B2571" s="177" t="s">
        <v>6439</v>
      </c>
      <c r="C2571" s="177"/>
      <c r="D2571" s="177" t="s">
        <v>307</v>
      </c>
      <c r="E2571" s="177" t="s">
        <v>6440</v>
      </c>
      <c r="F2571" s="241" t="s">
        <v>24</v>
      </c>
      <c r="G2571" s="177">
        <v>18</v>
      </c>
      <c r="H2571" s="241" t="s">
        <v>19213</v>
      </c>
      <c r="I2571" s="177" t="s">
        <v>6442</v>
      </c>
      <c r="J2571" s="177">
        <v>18776879676</v>
      </c>
      <c r="K2571" s="177" t="s">
        <v>27</v>
      </c>
      <c r="L2571" s="224">
        <v>44404</v>
      </c>
      <c r="M2571" s="177"/>
      <c r="N2571" s="177"/>
      <c r="O2571" s="224"/>
      <c r="P2571" s="177"/>
      <c r="Q2571" s="177"/>
      <c r="R2571" s="177"/>
      <c r="S2571" s="237" t="s">
        <v>6439</v>
      </c>
      <c r="T2571" s="177"/>
      <c r="U2571" s="243"/>
      <c r="Z2571" s="130" t="str">
        <f t="shared" si="41"/>
        <v>19(2)韦俊达</v>
      </c>
    </row>
    <row r="2572" spans="1:26">
      <c r="A2572" s="177"/>
      <c r="B2572" s="177" t="s">
        <v>6458</v>
      </c>
      <c r="C2572" s="177"/>
      <c r="D2572" s="177" t="s">
        <v>307</v>
      </c>
      <c r="E2572" s="177" t="s">
        <v>6459</v>
      </c>
      <c r="F2572" s="241" t="s">
        <v>143</v>
      </c>
      <c r="G2572" s="177">
        <v>19</v>
      </c>
      <c r="H2572" s="241" t="s">
        <v>6460</v>
      </c>
      <c r="I2572" s="177" t="s">
        <v>6461</v>
      </c>
      <c r="J2572" s="177">
        <v>17827480070</v>
      </c>
      <c r="K2572" s="177" t="s">
        <v>27</v>
      </c>
      <c r="L2572" s="224">
        <v>44331</v>
      </c>
      <c r="M2572" s="177"/>
      <c r="N2572" s="177" t="s">
        <v>27</v>
      </c>
      <c r="O2572" s="224">
        <v>44366</v>
      </c>
      <c r="P2572" s="177"/>
      <c r="Q2572" s="177"/>
      <c r="R2572" s="177"/>
      <c r="S2572" s="237" t="s">
        <v>6458</v>
      </c>
      <c r="T2572" s="177"/>
      <c r="U2572" s="243"/>
      <c r="Z2572" s="130" t="str">
        <f t="shared" si="41"/>
        <v>19(2)黄小颖</v>
      </c>
    </row>
    <row r="2573" spans="1:26">
      <c r="A2573" s="177"/>
      <c r="B2573" s="177" t="s">
        <v>6491</v>
      </c>
      <c r="C2573" s="177"/>
      <c r="D2573" s="177" t="s">
        <v>307</v>
      </c>
      <c r="E2573" s="177" t="s">
        <v>6492</v>
      </c>
      <c r="F2573" s="241" t="s">
        <v>24</v>
      </c>
      <c r="G2573" s="177">
        <v>21</v>
      </c>
      <c r="H2573" s="241" t="s">
        <v>19214</v>
      </c>
      <c r="I2573" s="177" t="s">
        <v>6493</v>
      </c>
      <c r="J2573" s="177">
        <v>15277892635</v>
      </c>
      <c r="K2573" s="177" t="s">
        <v>27</v>
      </c>
      <c r="L2573" s="224">
        <v>44331</v>
      </c>
      <c r="M2573" s="177"/>
      <c r="N2573" s="177" t="s">
        <v>27</v>
      </c>
      <c r="O2573" s="224">
        <v>44357</v>
      </c>
      <c r="P2573" s="177"/>
      <c r="Q2573" s="177"/>
      <c r="R2573" s="177"/>
      <c r="S2573" s="237" t="s">
        <v>6491</v>
      </c>
      <c r="T2573" s="177"/>
      <c r="U2573" s="243"/>
      <c r="Z2573" s="130" t="str">
        <f t="shared" si="41"/>
        <v>19(2)蒙宇航</v>
      </c>
    </row>
    <row r="2574" spans="1:26">
      <c r="A2574" s="177"/>
      <c r="B2574" s="177" t="s">
        <v>6494</v>
      </c>
      <c r="C2574" s="177"/>
      <c r="D2574" s="177" t="s">
        <v>312</v>
      </c>
      <c r="E2574" s="177" t="s">
        <v>6495</v>
      </c>
      <c r="F2574" s="241" t="s">
        <v>24</v>
      </c>
      <c r="G2574" s="177">
        <v>19</v>
      </c>
      <c r="H2574" s="241" t="s">
        <v>688</v>
      </c>
      <c r="I2574" s="177" t="s">
        <v>6496</v>
      </c>
      <c r="J2574" s="177">
        <v>18176117687</v>
      </c>
      <c r="K2574" s="177"/>
      <c r="L2574" s="224"/>
      <c r="M2574" s="177"/>
      <c r="N2574" s="177"/>
      <c r="O2574" s="224"/>
      <c r="P2574" s="177"/>
      <c r="Q2574" s="177"/>
      <c r="R2574" s="177"/>
      <c r="S2574" s="237" t="s">
        <v>6494</v>
      </c>
      <c r="T2574" s="177"/>
      <c r="U2574" s="243"/>
      <c r="Z2574" s="130" t="str">
        <f t="shared" si="41"/>
        <v>19(3)蒙山龙</v>
      </c>
    </row>
    <row r="2575" spans="1:26">
      <c r="A2575" s="177"/>
      <c r="B2575" s="177" t="s">
        <v>6497</v>
      </c>
      <c r="C2575" s="177"/>
      <c r="D2575" s="177" t="s">
        <v>312</v>
      </c>
      <c r="E2575" s="177" t="s">
        <v>6498</v>
      </c>
      <c r="F2575" s="241" t="s">
        <v>24</v>
      </c>
      <c r="G2575" s="177">
        <v>20</v>
      </c>
      <c r="H2575" s="241" t="s">
        <v>19215</v>
      </c>
      <c r="I2575" s="177" t="s">
        <v>3770</v>
      </c>
      <c r="J2575" s="177">
        <v>17776576098</v>
      </c>
      <c r="K2575" s="177"/>
      <c r="L2575" s="224"/>
      <c r="M2575" s="177"/>
      <c r="N2575" s="177"/>
      <c r="O2575" s="224"/>
      <c r="P2575" s="177"/>
      <c r="Q2575" s="177"/>
      <c r="R2575" s="177"/>
      <c r="S2575" s="237" t="s">
        <v>6497</v>
      </c>
      <c r="T2575" s="177"/>
      <c r="U2575" s="243"/>
      <c r="Z2575" s="130" t="str">
        <f t="shared" si="41"/>
        <v>19(3)蓝建昌</v>
      </c>
    </row>
    <row r="2576" spans="1:26">
      <c r="A2576" s="177"/>
      <c r="B2576" s="177" t="s">
        <v>6500</v>
      </c>
      <c r="C2576" s="177"/>
      <c r="D2576" s="177" t="s">
        <v>312</v>
      </c>
      <c r="E2576" s="177" t="s">
        <v>6501</v>
      </c>
      <c r="F2576" s="241" t="s">
        <v>24</v>
      </c>
      <c r="G2576" s="177">
        <v>18</v>
      </c>
      <c r="H2576" s="241" t="s">
        <v>6502</v>
      </c>
      <c r="I2576" s="177" t="s">
        <v>6503</v>
      </c>
      <c r="J2576" s="177">
        <v>13481849560</v>
      </c>
      <c r="K2576" s="177"/>
      <c r="L2576" s="224"/>
      <c r="M2576" s="177"/>
      <c r="N2576" s="177"/>
      <c r="O2576" s="224"/>
      <c r="P2576" s="177"/>
      <c r="Q2576" s="177"/>
      <c r="R2576" s="177"/>
      <c r="S2576" s="237" t="s">
        <v>6500</v>
      </c>
      <c r="T2576" s="177"/>
      <c r="U2576" s="243"/>
      <c r="Z2576" s="130" t="str">
        <f t="shared" si="41"/>
        <v>19(3)韦威宇</v>
      </c>
    </row>
    <row r="2577" spans="1:26">
      <c r="A2577" s="177"/>
      <c r="B2577" s="177" t="s">
        <v>6504</v>
      </c>
      <c r="C2577" s="177"/>
      <c r="D2577" s="177" t="s">
        <v>312</v>
      </c>
      <c r="E2577" s="177" t="s">
        <v>6505</v>
      </c>
      <c r="F2577" s="241" t="s">
        <v>24</v>
      </c>
      <c r="G2577" s="177">
        <v>18</v>
      </c>
      <c r="H2577" s="241" t="s">
        <v>6506</v>
      </c>
      <c r="I2577" s="177" t="s">
        <v>6507</v>
      </c>
      <c r="J2577" s="177">
        <v>17377449268</v>
      </c>
      <c r="K2577" s="177" t="s">
        <v>27</v>
      </c>
      <c r="L2577" s="224">
        <v>44331</v>
      </c>
      <c r="M2577" s="177" t="s">
        <v>5175</v>
      </c>
      <c r="N2577" s="177" t="s">
        <v>27</v>
      </c>
      <c r="O2577" s="224">
        <v>44366</v>
      </c>
      <c r="P2577" s="177" t="s">
        <v>6508</v>
      </c>
      <c r="Q2577" s="177"/>
      <c r="R2577" s="177"/>
      <c r="S2577" s="237" t="s">
        <v>6504</v>
      </c>
      <c r="T2577" s="177"/>
      <c r="U2577" s="243"/>
      <c r="Z2577" s="130" t="str">
        <f t="shared" si="41"/>
        <v>19(3)韦福恒</v>
      </c>
    </row>
    <row r="2578" spans="1:26">
      <c r="A2578" s="177"/>
      <c r="B2578" s="177" t="s">
        <v>6518</v>
      </c>
      <c r="C2578" s="177"/>
      <c r="D2578" s="177" t="s">
        <v>312</v>
      </c>
      <c r="E2578" s="177" t="s">
        <v>6519</v>
      </c>
      <c r="F2578" s="241" t="s">
        <v>24</v>
      </c>
      <c r="G2578" s="177">
        <v>18</v>
      </c>
      <c r="H2578" s="241" t="s">
        <v>19216</v>
      </c>
      <c r="I2578" s="177" t="s">
        <v>6520</v>
      </c>
      <c r="J2578" s="177">
        <v>19127012884</v>
      </c>
      <c r="K2578" s="177" t="s">
        <v>27</v>
      </c>
      <c r="L2578" s="224">
        <v>44331</v>
      </c>
      <c r="M2578" s="177" t="s">
        <v>3645</v>
      </c>
      <c r="N2578" s="177" t="s">
        <v>27</v>
      </c>
      <c r="O2578" s="224">
        <v>44366</v>
      </c>
      <c r="P2578" s="177" t="s">
        <v>2172</v>
      </c>
      <c r="Q2578" s="177"/>
      <c r="R2578" s="177"/>
      <c r="S2578" s="237" t="s">
        <v>6518</v>
      </c>
      <c r="T2578" s="177"/>
      <c r="U2578" s="243"/>
      <c r="Z2578" s="130" t="str">
        <f t="shared" si="41"/>
        <v>19(3)韦滕初</v>
      </c>
    </row>
    <row r="2579" spans="1:26">
      <c r="A2579" s="177"/>
      <c r="B2579" s="177" t="s">
        <v>6541</v>
      </c>
      <c r="C2579" s="177"/>
      <c r="D2579" s="177" t="s">
        <v>312</v>
      </c>
      <c r="E2579" s="177" t="s">
        <v>6542</v>
      </c>
      <c r="F2579" s="241" t="s">
        <v>24</v>
      </c>
      <c r="G2579" s="177">
        <v>18</v>
      </c>
      <c r="H2579" s="241" t="s">
        <v>6543</v>
      </c>
      <c r="I2579" s="177" t="s">
        <v>6544</v>
      </c>
      <c r="J2579" s="177">
        <v>15322434389</v>
      </c>
      <c r="K2579" s="177"/>
      <c r="L2579" s="224"/>
      <c r="M2579" s="177"/>
      <c r="N2579" s="177"/>
      <c r="O2579" s="224"/>
      <c r="P2579" s="177"/>
      <c r="Q2579" s="177"/>
      <c r="R2579" s="177"/>
      <c r="S2579" s="237" t="s">
        <v>6541</v>
      </c>
      <c r="T2579" s="177"/>
      <c r="U2579" s="243"/>
      <c r="Z2579" s="130" t="str">
        <f t="shared" si="41"/>
        <v>19(3)韦荣德</v>
      </c>
    </row>
    <row r="2580" spans="1:26">
      <c r="A2580" s="177"/>
      <c r="B2580" s="177" t="s">
        <v>6560</v>
      </c>
      <c r="C2580" s="177"/>
      <c r="D2580" s="177" t="s">
        <v>312</v>
      </c>
      <c r="E2580" s="177" t="s">
        <v>6561</v>
      </c>
      <c r="F2580" s="241" t="s">
        <v>143</v>
      </c>
      <c r="G2580" s="177">
        <v>18</v>
      </c>
      <c r="H2580" s="241" t="s">
        <v>6562</v>
      </c>
      <c r="I2580" s="177" t="s">
        <v>6563</v>
      </c>
      <c r="J2580" s="177">
        <v>13347685575</v>
      </c>
      <c r="K2580" s="177" t="s">
        <v>27</v>
      </c>
      <c r="L2580" s="224">
        <v>44331</v>
      </c>
      <c r="M2580" s="177" t="s">
        <v>6564</v>
      </c>
      <c r="N2580" s="177" t="s">
        <v>27</v>
      </c>
      <c r="O2580" s="224">
        <v>44366</v>
      </c>
      <c r="P2580" s="177" t="s">
        <v>2172</v>
      </c>
      <c r="Q2580" s="177"/>
      <c r="R2580" s="177"/>
      <c r="S2580" s="237" t="s">
        <v>6560</v>
      </c>
      <c r="T2580" s="177"/>
      <c r="U2580" s="243"/>
      <c r="Z2580" s="130" t="str">
        <f t="shared" si="41"/>
        <v>19(3)蓝雪玲</v>
      </c>
    </row>
    <row r="2581" spans="1:26">
      <c r="A2581" s="177"/>
      <c r="B2581" s="177" t="s">
        <v>6580</v>
      </c>
      <c r="C2581" s="177"/>
      <c r="D2581" s="177" t="s">
        <v>312</v>
      </c>
      <c r="E2581" s="177" t="s">
        <v>6581</v>
      </c>
      <c r="F2581" s="241" t="s">
        <v>24</v>
      </c>
      <c r="G2581" s="177">
        <v>18</v>
      </c>
      <c r="H2581" s="241" t="s">
        <v>6582</v>
      </c>
      <c r="I2581" s="177" t="s">
        <v>6583</v>
      </c>
      <c r="J2581" s="177">
        <v>19907789757</v>
      </c>
      <c r="K2581" s="177"/>
      <c r="L2581" s="224"/>
      <c r="M2581" s="177"/>
      <c r="N2581" s="177"/>
      <c r="O2581" s="224"/>
      <c r="P2581" s="177"/>
      <c r="Q2581" s="177"/>
      <c r="R2581" s="177"/>
      <c r="S2581" s="237" t="s">
        <v>6580</v>
      </c>
      <c r="T2581" s="177"/>
      <c r="U2581" s="243"/>
      <c r="Z2581" s="130" t="str">
        <f t="shared" si="41"/>
        <v>19(3)韦昌慧</v>
      </c>
    </row>
    <row r="2582" spans="1:26">
      <c r="A2582" s="177"/>
      <c r="B2582" s="177" t="s">
        <v>6592</v>
      </c>
      <c r="C2582" s="177"/>
      <c r="D2582" s="177" t="s">
        <v>312</v>
      </c>
      <c r="E2582" s="177" t="s">
        <v>6593</v>
      </c>
      <c r="F2582" s="241" t="s">
        <v>143</v>
      </c>
      <c r="G2582" s="177">
        <v>20</v>
      </c>
      <c r="H2582" s="241" t="s">
        <v>6594</v>
      </c>
      <c r="I2582" s="177" t="s">
        <v>6595</v>
      </c>
      <c r="J2582" s="177">
        <v>18176119477</v>
      </c>
      <c r="K2582" s="177"/>
      <c r="L2582" s="224"/>
      <c r="M2582" s="177"/>
      <c r="N2582" s="177"/>
      <c r="O2582" s="224"/>
      <c r="P2582" s="177"/>
      <c r="Q2582" s="177"/>
      <c r="R2582" s="177"/>
      <c r="S2582" s="237" t="s">
        <v>6592</v>
      </c>
      <c r="T2582" s="177"/>
      <c r="U2582" s="243"/>
      <c r="Z2582" s="130" t="str">
        <f t="shared" si="41"/>
        <v>19(3)侯春妹</v>
      </c>
    </row>
    <row r="2583" spans="1:26">
      <c r="A2583" s="177"/>
      <c r="B2583" s="177" t="s">
        <v>6596</v>
      </c>
      <c r="C2583" s="177"/>
      <c r="D2583" s="177" t="s">
        <v>312</v>
      </c>
      <c r="E2583" s="177" t="s">
        <v>6597</v>
      </c>
      <c r="F2583" s="241" t="s">
        <v>143</v>
      </c>
      <c r="G2583" s="177">
        <v>19</v>
      </c>
      <c r="H2583" s="241" t="s">
        <v>469</v>
      </c>
      <c r="I2583" s="177" t="s">
        <v>6598</v>
      </c>
      <c r="J2583" s="177">
        <v>17807872664</v>
      </c>
      <c r="K2583" s="177"/>
      <c r="L2583" s="224"/>
      <c r="M2583" s="177"/>
      <c r="N2583" s="177"/>
      <c r="O2583" s="224"/>
      <c r="P2583" s="177"/>
      <c r="Q2583" s="177"/>
      <c r="R2583" s="177"/>
      <c r="S2583" s="237" t="s">
        <v>6596</v>
      </c>
      <c r="T2583" s="177"/>
      <c r="U2583" s="243"/>
      <c r="Z2583" s="130" t="str">
        <f t="shared" si="41"/>
        <v>19(3)唐李花</v>
      </c>
    </row>
    <row r="2584" spans="1:26">
      <c r="A2584" s="177"/>
      <c r="B2584" s="177" t="s">
        <v>6602</v>
      </c>
      <c r="C2584" s="177"/>
      <c r="D2584" s="177" t="s">
        <v>312</v>
      </c>
      <c r="E2584" s="177" t="s">
        <v>6603</v>
      </c>
      <c r="F2584" s="241" t="s">
        <v>24</v>
      </c>
      <c r="G2584" s="177">
        <v>19</v>
      </c>
      <c r="H2584" s="241" t="s">
        <v>6604</v>
      </c>
      <c r="I2584" s="177" t="s">
        <v>6605</v>
      </c>
      <c r="J2584" s="177">
        <v>15807702282</v>
      </c>
      <c r="K2584" s="177"/>
      <c r="L2584" s="224"/>
      <c r="M2584" s="177"/>
      <c r="N2584" s="177"/>
      <c r="O2584" s="224"/>
      <c r="P2584" s="177"/>
      <c r="Q2584" s="177"/>
      <c r="R2584" s="177"/>
      <c r="S2584" s="237" t="s">
        <v>6602</v>
      </c>
      <c r="T2584" s="177"/>
      <c r="U2584" s="243"/>
      <c r="Z2584" s="130" t="str">
        <f t="shared" si="41"/>
        <v>19(3)蓝天广</v>
      </c>
    </row>
    <row r="2585" spans="1:26">
      <c r="A2585" s="177"/>
      <c r="B2585" s="177" t="s">
        <v>6626</v>
      </c>
      <c r="C2585" s="177"/>
      <c r="D2585" s="177" t="s">
        <v>312</v>
      </c>
      <c r="E2585" s="177" t="s">
        <v>6627</v>
      </c>
      <c r="F2585" s="241" t="s">
        <v>24</v>
      </c>
      <c r="G2585" s="177">
        <v>18</v>
      </c>
      <c r="H2585" s="241" t="s">
        <v>6628</v>
      </c>
      <c r="I2585" s="177" t="s">
        <v>6629</v>
      </c>
      <c r="J2585" s="177">
        <v>18070860407</v>
      </c>
      <c r="K2585" s="177"/>
      <c r="L2585" s="224"/>
      <c r="M2585" s="177"/>
      <c r="N2585" s="177"/>
      <c r="O2585" s="224"/>
      <c r="P2585" s="177"/>
      <c r="Q2585" s="177"/>
      <c r="R2585" s="177"/>
      <c r="S2585" s="237" t="s">
        <v>6626</v>
      </c>
      <c r="T2585" s="177"/>
      <c r="U2585" s="243"/>
      <c r="Z2585" s="130" t="str">
        <f t="shared" si="41"/>
        <v>19(3)秦瑞</v>
      </c>
    </row>
    <row r="2586" spans="1:26">
      <c r="A2586" s="177"/>
      <c r="B2586" s="177" t="s">
        <v>6633</v>
      </c>
      <c r="C2586" s="177"/>
      <c r="D2586" s="177" t="s">
        <v>312</v>
      </c>
      <c r="E2586" s="177" t="s">
        <v>6634</v>
      </c>
      <c r="F2586" s="241" t="s">
        <v>24</v>
      </c>
      <c r="G2586" s="177">
        <v>19</v>
      </c>
      <c r="H2586" s="241" t="s">
        <v>19217</v>
      </c>
      <c r="I2586" s="177" t="s">
        <v>6636</v>
      </c>
      <c r="J2586" s="177">
        <v>13977806011</v>
      </c>
      <c r="K2586" s="177"/>
      <c r="L2586" s="224"/>
      <c r="M2586" s="177"/>
      <c r="N2586" s="177"/>
      <c r="O2586" s="224"/>
      <c r="P2586" s="177"/>
      <c r="Q2586" s="177"/>
      <c r="R2586" s="177"/>
      <c r="S2586" s="237" t="s">
        <v>6633</v>
      </c>
      <c r="T2586" s="177"/>
      <c r="U2586" s="243"/>
      <c r="Z2586" s="130" t="str">
        <f t="shared" si="41"/>
        <v>19(3)韦佳乐</v>
      </c>
    </row>
    <row r="2587" spans="1:26">
      <c r="A2587" s="177"/>
      <c r="B2587" s="177" t="s">
        <v>6647</v>
      </c>
      <c r="C2587" s="177"/>
      <c r="D2587" s="177" t="s">
        <v>312</v>
      </c>
      <c r="E2587" s="177" t="s">
        <v>6648</v>
      </c>
      <c r="F2587" s="241" t="s">
        <v>143</v>
      </c>
      <c r="G2587" s="177">
        <v>18</v>
      </c>
      <c r="H2587" s="241" t="s">
        <v>19218</v>
      </c>
      <c r="I2587" s="177" t="s">
        <v>6650</v>
      </c>
      <c r="J2587" s="177">
        <v>13737964680</v>
      </c>
      <c r="K2587" s="177" t="s">
        <v>27</v>
      </c>
      <c r="L2587" s="224">
        <v>44395</v>
      </c>
      <c r="M2587" s="177"/>
      <c r="N2587" s="177" t="s">
        <v>27</v>
      </c>
      <c r="O2587" s="224">
        <v>44416</v>
      </c>
      <c r="P2587" s="177"/>
      <c r="Q2587" s="177"/>
      <c r="R2587" s="177"/>
      <c r="S2587" s="237" t="s">
        <v>6647</v>
      </c>
      <c r="T2587" s="177"/>
      <c r="U2587" s="243"/>
      <c r="Z2587" s="130" t="str">
        <f t="shared" si="41"/>
        <v>19(3)韦佳佳</v>
      </c>
    </row>
    <row r="2588" spans="1:26">
      <c r="A2588" s="177"/>
      <c r="B2588" s="177" t="s">
        <v>6651</v>
      </c>
      <c r="C2588" s="177"/>
      <c r="D2588" s="177" t="s">
        <v>312</v>
      </c>
      <c r="E2588" s="177" t="s">
        <v>6652</v>
      </c>
      <c r="F2588" s="241" t="s">
        <v>143</v>
      </c>
      <c r="G2588" s="177">
        <v>19</v>
      </c>
      <c r="H2588" s="241" t="s">
        <v>19219</v>
      </c>
      <c r="I2588" s="177" t="s">
        <v>6654</v>
      </c>
      <c r="J2588" s="177">
        <v>17396794407</v>
      </c>
      <c r="K2588" s="177"/>
      <c r="L2588" s="224"/>
      <c r="M2588" s="177"/>
      <c r="N2588" s="177"/>
      <c r="O2588" s="224"/>
      <c r="P2588" s="177"/>
      <c r="Q2588" s="177"/>
      <c r="R2588" s="177"/>
      <c r="S2588" s="237" t="s">
        <v>6651</v>
      </c>
      <c r="T2588" s="177"/>
      <c r="U2588" s="243"/>
      <c r="Z2588" s="130" t="str">
        <f t="shared" si="41"/>
        <v>19(3)蒙妙雨</v>
      </c>
    </row>
    <row r="2589" spans="1:26">
      <c r="A2589" s="177"/>
      <c r="B2589" s="177" t="s">
        <v>6667</v>
      </c>
      <c r="C2589" s="177"/>
      <c r="D2589" s="177" t="s">
        <v>312</v>
      </c>
      <c r="E2589" s="177" t="s">
        <v>6668</v>
      </c>
      <c r="F2589" s="241" t="s">
        <v>24</v>
      </c>
      <c r="G2589" s="177">
        <v>18</v>
      </c>
      <c r="H2589" s="241" t="s">
        <v>6669</v>
      </c>
      <c r="I2589" s="177" t="s">
        <v>6670</v>
      </c>
      <c r="J2589" s="177">
        <v>15080102322</v>
      </c>
      <c r="K2589" s="177"/>
      <c r="L2589" s="224"/>
      <c r="M2589" s="177"/>
      <c r="N2589" s="177"/>
      <c r="O2589" s="224"/>
      <c r="P2589" s="177"/>
      <c r="Q2589" s="177"/>
      <c r="R2589" s="177"/>
      <c r="S2589" s="237" t="s">
        <v>6667</v>
      </c>
      <c r="T2589" s="177"/>
      <c r="U2589" s="243"/>
      <c r="Z2589" s="130" t="str">
        <f t="shared" si="41"/>
        <v>19(3)苏超东</v>
      </c>
    </row>
    <row r="2590" spans="1:26">
      <c r="A2590" s="177"/>
      <c r="B2590" s="177" t="s">
        <v>6675</v>
      </c>
      <c r="C2590" s="177"/>
      <c r="D2590" s="177" t="s">
        <v>312</v>
      </c>
      <c r="E2590" s="177" t="s">
        <v>6676</v>
      </c>
      <c r="F2590" s="241" t="s">
        <v>24</v>
      </c>
      <c r="G2590" s="177">
        <v>20</v>
      </c>
      <c r="H2590" s="241" t="s">
        <v>6677</v>
      </c>
      <c r="I2590" s="177" t="s">
        <v>6678</v>
      </c>
      <c r="J2590" s="177">
        <v>19127013374</v>
      </c>
      <c r="K2590" s="177" t="s">
        <v>27</v>
      </c>
      <c r="L2590" s="224">
        <v>44331</v>
      </c>
      <c r="M2590" s="177"/>
      <c r="N2590" s="177" t="s">
        <v>27</v>
      </c>
      <c r="O2590" s="224">
        <v>44366</v>
      </c>
      <c r="P2590" s="177"/>
      <c r="Q2590" s="177"/>
      <c r="R2590" s="177"/>
      <c r="S2590" s="237" t="s">
        <v>6675</v>
      </c>
      <c r="T2590" s="177"/>
      <c r="U2590" s="243"/>
      <c r="Z2590" s="130" t="str">
        <f t="shared" si="41"/>
        <v>19(3)韦理弟</v>
      </c>
    </row>
    <row r="2591" spans="1:26">
      <c r="A2591" s="177"/>
      <c r="B2591" s="177" t="s">
        <v>6679</v>
      </c>
      <c r="C2591" s="177"/>
      <c r="D2591" s="177" t="s">
        <v>312</v>
      </c>
      <c r="E2591" s="177" t="s">
        <v>6680</v>
      </c>
      <c r="F2591" s="241" t="s">
        <v>24</v>
      </c>
      <c r="G2591" s="177">
        <v>19</v>
      </c>
      <c r="H2591" s="241" t="s">
        <v>6681</v>
      </c>
      <c r="I2591" s="177" t="s">
        <v>6682</v>
      </c>
      <c r="J2591" s="177">
        <v>13768287455</v>
      </c>
      <c r="K2591" s="177"/>
      <c r="L2591" s="224"/>
      <c r="M2591" s="177"/>
      <c r="N2591" s="177"/>
      <c r="O2591" s="224"/>
      <c r="P2591" s="177"/>
      <c r="Q2591" s="177"/>
      <c r="R2591" s="177"/>
      <c r="S2591" s="237" t="s">
        <v>6679</v>
      </c>
      <c r="T2591" s="177"/>
      <c r="U2591" s="243"/>
      <c r="Z2591" s="130" t="str">
        <f t="shared" si="41"/>
        <v>19(3)韦新</v>
      </c>
    </row>
    <row r="2592" spans="1:26">
      <c r="A2592" s="177"/>
      <c r="B2592" s="177" t="s">
        <v>6687</v>
      </c>
      <c r="C2592" s="177"/>
      <c r="D2592" s="177" t="s">
        <v>312</v>
      </c>
      <c r="E2592" s="177" t="s">
        <v>6688</v>
      </c>
      <c r="F2592" s="241" t="s">
        <v>24</v>
      </c>
      <c r="G2592" s="177">
        <v>18</v>
      </c>
      <c r="H2592" s="241" t="s">
        <v>6689</v>
      </c>
      <c r="I2592" s="177" t="s">
        <v>6690</v>
      </c>
      <c r="J2592" s="177">
        <v>14777393343</v>
      </c>
      <c r="K2592" s="177"/>
      <c r="L2592" s="224"/>
      <c r="M2592" s="177"/>
      <c r="N2592" s="177"/>
      <c r="O2592" s="224"/>
      <c r="P2592" s="177"/>
      <c r="Q2592" s="177"/>
      <c r="R2592" s="177"/>
      <c r="S2592" s="237" t="s">
        <v>6687</v>
      </c>
      <c r="T2592" s="177"/>
      <c r="U2592" s="243"/>
      <c r="Z2592" s="130" t="str">
        <f t="shared" si="41"/>
        <v>19(3)唐秀甫</v>
      </c>
    </row>
    <row r="2593" spans="1:26">
      <c r="A2593" s="177"/>
      <c r="B2593" s="177" t="s">
        <v>19220</v>
      </c>
      <c r="C2593" s="177"/>
      <c r="D2593" s="177" t="s">
        <v>312</v>
      </c>
      <c r="E2593" s="177" t="s">
        <v>19221</v>
      </c>
      <c r="F2593" s="241" t="s">
        <v>24</v>
      </c>
      <c r="G2593" s="177">
        <v>19</v>
      </c>
      <c r="H2593" s="241" t="s">
        <v>19222</v>
      </c>
      <c r="I2593" s="177" t="s">
        <v>19223</v>
      </c>
      <c r="J2593" s="177">
        <v>15277849951</v>
      </c>
      <c r="K2593" s="177"/>
      <c r="L2593" s="224"/>
      <c r="M2593" s="177"/>
      <c r="N2593" s="177"/>
      <c r="O2593" s="224"/>
      <c r="P2593" s="177"/>
      <c r="Q2593" s="177"/>
      <c r="R2593" s="177"/>
      <c r="S2593" s="237" t="s">
        <v>19220</v>
      </c>
      <c r="T2593" s="177"/>
      <c r="U2593" s="243"/>
      <c r="Z2593" s="130" t="str">
        <f t="shared" si="41"/>
        <v>19(3)韦棉效</v>
      </c>
    </row>
    <row r="2594" spans="1:26">
      <c r="A2594" s="177"/>
      <c r="B2594" s="177" t="s">
        <v>6739</v>
      </c>
      <c r="C2594" s="177"/>
      <c r="D2594" s="177" t="s">
        <v>312</v>
      </c>
      <c r="E2594" s="177" t="s">
        <v>6740</v>
      </c>
      <c r="F2594" s="241" t="s">
        <v>24</v>
      </c>
      <c r="G2594" s="177">
        <v>19</v>
      </c>
      <c r="H2594" s="241" t="s">
        <v>19224</v>
      </c>
      <c r="I2594" s="177" t="s">
        <v>6742</v>
      </c>
      <c r="J2594" s="177">
        <v>14777393365</v>
      </c>
      <c r="K2594" s="177"/>
      <c r="L2594" s="224"/>
      <c r="M2594" s="177"/>
      <c r="N2594" s="177"/>
      <c r="O2594" s="224"/>
      <c r="P2594" s="177"/>
      <c r="Q2594" s="177"/>
      <c r="R2594" s="177"/>
      <c r="S2594" s="237" t="s">
        <v>6739</v>
      </c>
      <c r="T2594" s="177"/>
      <c r="U2594" s="243"/>
      <c r="Z2594" s="130" t="str">
        <f t="shared" si="41"/>
        <v>19(3)陆英速</v>
      </c>
    </row>
    <row r="2595" spans="1:26">
      <c r="A2595" s="177"/>
      <c r="B2595" s="177" t="s">
        <v>6743</v>
      </c>
      <c r="C2595" s="177"/>
      <c r="D2595" s="177" t="s">
        <v>312</v>
      </c>
      <c r="E2595" s="177" t="s">
        <v>6744</v>
      </c>
      <c r="F2595" s="241" t="s">
        <v>24</v>
      </c>
      <c r="G2595" s="177">
        <v>19</v>
      </c>
      <c r="H2595" s="241" t="s">
        <v>19225</v>
      </c>
      <c r="I2595" s="177" t="s">
        <v>6746</v>
      </c>
      <c r="J2595" s="177">
        <v>15078636473</v>
      </c>
      <c r="K2595" s="177"/>
      <c r="L2595" s="224"/>
      <c r="M2595" s="177"/>
      <c r="N2595" s="177"/>
      <c r="O2595" s="224"/>
      <c r="P2595" s="177"/>
      <c r="Q2595" s="177"/>
      <c r="R2595" s="177"/>
      <c r="S2595" s="237" t="s">
        <v>6743</v>
      </c>
      <c r="T2595" s="177"/>
      <c r="U2595" s="243"/>
      <c r="Z2595" s="130" t="str">
        <f t="shared" si="41"/>
        <v>19(3)唐仁波</v>
      </c>
    </row>
    <row r="2596" spans="1:26">
      <c r="A2596" s="177"/>
      <c r="B2596" s="177" t="s">
        <v>6747</v>
      </c>
      <c r="C2596" s="177"/>
      <c r="D2596" s="177" t="s">
        <v>312</v>
      </c>
      <c r="E2596" s="177" t="s">
        <v>6748</v>
      </c>
      <c r="F2596" s="241" t="s">
        <v>24</v>
      </c>
      <c r="G2596" s="177">
        <v>18</v>
      </c>
      <c r="H2596" s="241" t="s">
        <v>19226</v>
      </c>
      <c r="I2596" s="177" t="s">
        <v>6750</v>
      </c>
      <c r="J2596" s="177">
        <v>15078636461</v>
      </c>
      <c r="K2596" s="177"/>
      <c r="L2596" s="224"/>
      <c r="M2596" s="177"/>
      <c r="N2596" s="177"/>
      <c r="O2596" s="224"/>
      <c r="P2596" s="177"/>
      <c r="Q2596" s="177"/>
      <c r="R2596" s="177"/>
      <c r="S2596" s="237" t="s">
        <v>6747</v>
      </c>
      <c r="T2596" s="177"/>
      <c r="U2596" s="243"/>
      <c r="Z2596" s="130" t="str">
        <f t="shared" si="41"/>
        <v>19(3)黄承路</v>
      </c>
    </row>
    <row r="2597" spans="1:26">
      <c r="A2597" s="177"/>
      <c r="B2597" s="177" t="s">
        <v>6751</v>
      </c>
      <c r="C2597" s="177"/>
      <c r="D2597" s="177" t="s">
        <v>312</v>
      </c>
      <c r="E2597" s="177" t="s">
        <v>6752</v>
      </c>
      <c r="F2597" s="241" t="s">
        <v>24</v>
      </c>
      <c r="G2597" s="177">
        <v>22</v>
      </c>
      <c r="H2597" s="241" t="s">
        <v>6753</v>
      </c>
      <c r="I2597" s="177" t="s">
        <v>6754</v>
      </c>
      <c r="J2597" s="177">
        <v>13667780502</v>
      </c>
      <c r="K2597" s="177"/>
      <c r="L2597" s="224"/>
      <c r="M2597" s="177"/>
      <c r="N2597" s="177"/>
      <c r="O2597" s="224"/>
      <c r="P2597" s="177"/>
      <c r="Q2597" s="177"/>
      <c r="R2597" s="177"/>
      <c r="S2597" s="237" t="s">
        <v>6751</v>
      </c>
      <c r="T2597" s="177"/>
      <c r="U2597" s="243"/>
      <c r="Z2597" s="130" t="str">
        <f t="shared" si="41"/>
        <v>19(3)韦友</v>
      </c>
    </row>
    <row r="2598" spans="1:26">
      <c r="A2598" s="177"/>
      <c r="B2598" s="177" t="s">
        <v>6755</v>
      </c>
      <c r="C2598" s="177"/>
      <c r="D2598" s="177" t="s">
        <v>312</v>
      </c>
      <c r="E2598" s="177" t="s">
        <v>6756</v>
      </c>
      <c r="F2598" s="241" t="s">
        <v>24</v>
      </c>
      <c r="G2598" s="177">
        <v>19</v>
      </c>
      <c r="H2598" s="241" t="s">
        <v>19227</v>
      </c>
      <c r="I2598" s="177" t="s">
        <v>1532</v>
      </c>
      <c r="J2598" s="177">
        <v>18877597482</v>
      </c>
      <c r="K2598" s="177"/>
      <c r="L2598" s="224"/>
      <c r="M2598" s="177"/>
      <c r="N2598" s="177"/>
      <c r="O2598" s="224"/>
      <c r="P2598" s="177"/>
      <c r="Q2598" s="177"/>
      <c r="R2598" s="177"/>
      <c r="S2598" s="237" t="s">
        <v>6755</v>
      </c>
      <c r="T2598" s="177"/>
      <c r="U2598" s="243"/>
      <c r="Z2598" s="130" t="str">
        <f t="shared" si="41"/>
        <v>19(3)覃建豪</v>
      </c>
    </row>
    <row r="2599" spans="1:26">
      <c r="A2599" s="177"/>
      <c r="B2599" s="177" t="s">
        <v>6764</v>
      </c>
      <c r="C2599" s="177"/>
      <c r="D2599" s="177" t="s">
        <v>312</v>
      </c>
      <c r="E2599" s="177" t="s">
        <v>6765</v>
      </c>
      <c r="F2599" s="241" t="s">
        <v>24</v>
      </c>
      <c r="G2599" s="177">
        <v>18</v>
      </c>
      <c r="H2599" s="241" t="s">
        <v>875</v>
      </c>
      <c r="I2599" s="177" t="s">
        <v>6766</v>
      </c>
      <c r="J2599" s="177">
        <v>17776181729</v>
      </c>
      <c r="K2599" s="177"/>
      <c r="L2599" s="224"/>
      <c r="M2599" s="177"/>
      <c r="N2599" s="177"/>
      <c r="O2599" s="224"/>
      <c r="P2599" s="177"/>
      <c r="Q2599" s="177"/>
      <c r="R2599" s="177"/>
      <c r="S2599" s="237" t="s">
        <v>6764</v>
      </c>
      <c r="T2599" s="177"/>
      <c r="U2599" s="243"/>
      <c r="Z2599" s="130" t="str">
        <f t="shared" si="41"/>
        <v>19(3)蓝电</v>
      </c>
    </row>
    <row r="2600" spans="1:26">
      <c r="A2600" s="177"/>
      <c r="B2600" s="177" t="s">
        <v>6775</v>
      </c>
      <c r="C2600" s="177"/>
      <c r="D2600" s="177" t="s">
        <v>312</v>
      </c>
      <c r="E2600" s="177" t="s">
        <v>6776</v>
      </c>
      <c r="F2600" s="241" t="s">
        <v>143</v>
      </c>
      <c r="G2600" s="177">
        <v>18</v>
      </c>
      <c r="H2600" s="241" t="s">
        <v>17889</v>
      </c>
      <c r="I2600" s="177" t="s">
        <v>6777</v>
      </c>
      <c r="J2600" s="177">
        <v>15777802569</v>
      </c>
      <c r="K2600" s="177"/>
      <c r="L2600" s="224"/>
      <c r="M2600" s="177"/>
      <c r="N2600" s="177"/>
      <c r="O2600" s="224"/>
      <c r="P2600" s="177"/>
      <c r="Q2600" s="177"/>
      <c r="R2600" s="177"/>
      <c r="S2600" s="237" t="s">
        <v>6775</v>
      </c>
      <c r="T2600" s="177"/>
      <c r="U2600" s="243"/>
      <c r="Z2600" s="130" t="str">
        <f t="shared" si="41"/>
        <v>19(3)韦艳肖</v>
      </c>
    </row>
    <row r="2601" spans="1:26">
      <c r="A2601" s="177"/>
      <c r="B2601" s="177" t="s">
        <v>6792</v>
      </c>
      <c r="C2601" s="177"/>
      <c r="D2601" s="177" t="s">
        <v>317</v>
      </c>
      <c r="E2601" s="177" t="s">
        <v>6793</v>
      </c>
      <c r="F2601" s="241" t="s">
        <v>143</v>
      </c>
      <c r="G2601" s="177">
        <v>19</v>
      </c>
      <c r="H2601" s="241" t="s">
        <v>18585</v>
      </c>
      <c r="I2601" s="177" t="s">
        <v>3443</v>
      </c>
      <c r="J2601" s="177">
        <v>15277895417</v>
      </c>
      <c r="K2601" s="177"/>
      <c r="L2601" s="224"/>
      <c r="M2601" s="177"/>
      <c r="N2601" s="177"/>
      <c r="O2601" s="224"/>
      <c r="P2601" s="177"/>
      <c r="Q2601" s="177"/>
      <c r="R2601" s="177"/>
      <c r="S2601" s="237" t="s">
        <v>6792</v>
      </c>
      <c r="T2601" s="177"/>
      <c r="U2601" s="243"/>
      <c r="Z2601" s="130" t="str">
        <f t="shared" si="41"/>
        <v>19(4)韦金青</v>
      </c>
    </row>
    <row r="2602" spans="1:26">
      <c r="A2602" s="177"/>
      <c r="B2602" s="177" t="s">
        <v>6802</v>
      </c>
      <c r="C2602" s="177"/>
      <c r="D2602" s="177" t="s">
        <v>317</v>
      </c>
      <c r="E2602" s="177" t="s">
        <v>6803</v>
      </c>
      <c r="F2602" s="241" t="s">
        <v>143</v>
      </c>
      <c r="G2602" s="177">
        <v>18</v>
      </c>
      <c r="H2602" s="241" t="s">
        <v>6804</v>
      </c>
      <c r="I2602" s="177" t="s">
        <v>6805</v>
      </c>
      <c r="J2602" s="177">
        <v>15777849563</v>
      </c>
      <c r="K2602" s="177"/>
      <c r="L2602" s="224"/>
      <c r="M2602" s="177"/>
      <c r="N2602" s="177"/>
      <c r="O2602" s="224"/>
      <c r="P2602" s="177"/>
      <c r="Q2602" s="177"/>
      <c r="R2602" s="177"/>
      <c r="S2602" s="237" t="s">
        <v>6802</v>
      </c>
      <c r="T2602" s="177"/>
      <c r="U2602" s="243"/>
      <c r="Z2602" s="130" t="str">
        <f t="shared" si="41"/>
        <v>19(4)覃沫曦</v>
      </c>
    </row>
    <row r="2603" spans="1:26">
      <c r="A2603" s="177"/>
      <c r="B2603" s="177" t="s">
        <v>6813</v>
      </c>
      <c r="C2603" s="177"/>
      <c r="D2603" s="177" t="s">
        <v>317</v>
      </c>
      <c r="E2603" s="177" t="s">
        <v>6814</v>
      </c>
      <c r="F2603" s="241" t="s">
        <v>143</v>
      </c>
      <c r="G2603" s="177">
        <v>18</v>
      </c>
      <c r="H2603" s="241" t="s">
        <v>6815</v>
      </c>
      <c r="I2603" s="177" t="s">
        <v>6816</v>
      </c>
      <c r="J2603" s="177">
        <v>18176138926</v>
      </c>
      <c r="K2603" s="177"/>
      <c r="L2603" s="224"/>
      <c r="M2603" s="177"/>
      <c r="N2603" s="177"/>
      <c r="O2603" s="224"/>
      <c r="P2603" s="177"/>
      <c r="Q2603" s="177"/>
      <c r="R2603" s="177"/>
      <c r="S2603" s="237" t="s">
        <v>6813</v>
      </c>
      <c r="T2603" s="177"/>
      <c r="U2603" s="243"/>
      <c r="Z2603" s="130" t="str">
        <f t="shared" si="41"/>
        <v>19(4)陆玉梅</v>
      </c>
    </row>
    <row r="2604" spans="1:26">
      <c r="A2604" s="177"/>
      <c r="B2604" s="177" t="s">
        <v>6824</v>
      </c>
      <c r="C2604" s="177"/>
      <c r="D2604" s="177" t="s">
        <v>317</v>
      </c>
      <c r="E2604" s="177" t="s">
        <v>6825</v>
      </c>
      <c r="F2604" s="241" t="s">
        <v>24</v>
      </c>
      <c r="G2604" s="177">
        <v>18</v>
      </c>
      <c r="H2604" s="241" t="s">
        <v>6826</v>
      </c>
      <c r="I2604" s="177" t="s">
        <v>6827</v>
      </c>
      <c r="J2604" s="177">
        <v>13481868139</v>
      </c>
      <c r="K2604" s="177"/>
      <c r="L2604" s="224"/>
      <c r="M2604" s="177"/>
      <c r="N2604" s="177"/>
      <c r="O2604" s="224"/>
      <c r="P2604" s="177"/>
      <c r="Q2604" s="177"/>
      <c r="R2604" s="177"/>
      <c r="S2604" s="237" t="s">
        <v>6824</v>
      </c>
      <c r="T2604" s="177"/>
      <c r="U2604" s="243"/>
      <c r="Z2604" s="130" t="str">
        <f t="shared" si="41"/>
        <v>19(4)蒲开宁</v>
      </c>
    </row>
    <row r="2605" spans="1:26">
      <c r="A2605" s="177"/>
      <c r="B2605" s="177" t="s">
        <v>6832</v>
      </c>
      <c r="C2605" s="177"/>
      <c r="D2605" s="177" t="s">
        <v>317</v>
      </c>
      <c r="E2605" s="177" t="s">
        <v>6833</v>
      </c>
      <c r="F2605" s="241" t="s">
        <v>24</v>
      </c>
      <c r="G2605" s="177">
        <v>18</v>
      </c>
      <c r="H2605" s="241" t="s">
        <v>4200</v>
      </c>
      <c r="I2605" s="177" t="s">
        <v>6834</v>
      </c>
      <c r="J2605" s="177">
        <v>13377494501</v>
      </c>
      <c r="K2605" s="177"/>
      <c r="L2605" s="224"/>
      <c r="M2605" s="177"/>
      <c r="N2605" s="177"/>
      <c r="O2605" s="224"/>
      <c r="P2605" s="177"/>
      <c r="Q2605" s="177"/>
      <c r="R2605" s="177"/>
      <c r="S2605" s="237" t="s">
        <v>6832</v>
      </c>
      <c r="T2605" s="177"/>
      <c r="U2605" s="243"/>
      <c r="Z2605" s="130" t="str">
        <f t="shared" si="41"/>
        <v>19(4)罗佳周</v>
      </c>
    </row>
    <row r="2606" spans="1:26">
      <c r="A2606" s="177"/>
      <c r="B2606" s="177" t="s">
        <v>6848</v>
      </c>
      <c r="C2606" s="177"/>
      <c r="D2606" s="177" t="s">
        <v>317</v>
      </c>
      <c r="E2606" s="177" t="s">
        <v>6849</v>
      </c>
      <c r="F2606" s="241" t="s">
        <v>24</v>
      </c>
      <c r="G2606" s="177">
        <v>18</v>
      </c>
      <c r="H2606" s="241" t="s">
        <v>19228</v>
      </c>
      <c r="I2606" s="177" t="s">
        <v>6851</v>
      </c>
      <c r="J2606" s="177">
        <v>18978755106</v>
      </c>
      <c r="K2606" s="177"/>
      <c r="L2606" s="224"/>
      <c r="M2606" s="177"/>
      <c r="N2606" s="177"/>
      <c r="O2606" s="224"/>
      <c r="P2606" s="177"/>
      <c r="Q2606" s="177"/>
      <c r="R2606" s="177"/>
      <c r="S2606" s="237" t="s">
        <v>6848</v>
      </c>
      <c r="T2606" s="177"/>
      <c r="U2606" s="243"/>
      <c r="Z2606" s="130" t="str">
        <f t="shared" si="41"/>
        <v>19(4)覃茜鸿</v>
      </c>
    </row>
    <row r="2607" spans="1:26">
      <c r="A2607" s="177"/>
      <c r="B2607" s="177" t="s">
        <v>6868</v>
      </c>
      <c r="C2607" s="177"/>
      <c r="D2607" s="177" t="s">
        <v>317</v>
      </c>
      <c r="E2607" s="177" t="s">
        <v>6869</v>
      </c>
      <c r="F2607" s="241" t="s">
        <v>24</v>
      </c>
      <c r="G2607" s="177">
        <v>18</v>
      </c>
      <c r="H2607" s="241" t="s">
        <v>19229</v>
      </c>
      <c r="I2607" s="177" t="s">
        <v>6871</v>
      </c>
      <c r="J2607" s="177" t="s">
        <v>6872</v>
      </c>
      <c r="K2607" s="177"/>
      <c r="L2607" s="224"/>
      <c r="M2607" s="177"/>
      <c r="N2607" s="177"/>
      <c r="O2607" s="224"/>
      <c r="P2607" s="177"/>
      <c r="Q2607" s="177"/>
      <c r="R2607" s="177"/>
      <c r="S2607" s="237" t="s">
        <v>6868</v>
      </c>
      <c r="T2607" s="177"/>
      <c r="U2607" s="243"/>
      <c r="Z2607" s="130" t="str">
        <f t="shared" si="41"/>
        <v>19(4)黄冠杰</v>
      </c>
    </row>
    <row r="2608" spans="1:26">
      <c r="A2608" s="177"/>
      <c r="B2608" s="177" t="s">
        <v>6880</v>
      </c>
      <c r="C2608" s="177"/>
      <c r="D2608" s="177" t="s">
        <v>317</v>
      </c>
      <c r="E2608" s="177" t="s">
        <v>6881</v>
      </c>
      <c r="F2608" s="241" t="s">
        <v>24</v>
      </c>
      <c r="G2608" s="177">
        <v>18</v>
      </c>
      <c r="H2608" s="241" t="s">
        <v>19230</v>
      </c>
      <c r="I2608" s="177" t="s">
        <v>6882</v>
      </c>
      <c r="J2608" s="177">
        <v>19907881562</v>
      </c>
      <c r="K2608" s="177" t="s">
        <v>27</v>
      </c>
      <c r="L2608" s="224">
        <v>44331</v>
      </c>
      <c r="M2608" s="177"/>
      <c r="N2608" s="177" t="s">
        <v>27</v>
      </c>
      <c r="O2608" s="224">
        <v>44366</v>
      </c>
      <c r="P2608" s="177"/>
      <c r="Q2608" s="177"/>
      <c r="R2608" s="177"/>
      <c r="S2608" s="237" t="s">
        <v>6880</v>
      </c>
      <c r="T2608" s="177"/>
      <c r="U2608" s="243"/>
      <c r="Z2608" s="130" t="str">
        <f t="shared" si="41"/>
        <v>19(4)韦昌锭</v>
      </c>
    </row>
    <row r="2609" spans="1:26">
      <c r="A2609" s="177"/>
      <c r="B2609" s="177" t="s">
        <v>6883</v>
      </c>
      <c r="C2609" s="177"/>
      <c r="D2609" s="177" t="s">
        <v>317</v>
      </c>
      <c r="E2609" s="177" t="s">
        <v>6884</v>
      </c>
      <c r="F2609" s="241" t="s">
        <v>24</v>
      </c>
      <c r="G2609" s="177">
        <v>18</v>
      </c>
      <c r="H2609" s="241" t="s">
        <v>6885</v>
      </c>
      <c r="I2609" s="177" t="s">
        <v>6886</v>
      </c>
      <c r="J2609" s="177">
        <v>17307887596</v>
      </c>
      <c r="K2609" s="177"/>
      <c r="L2609" s="224"/>
      <c r="M2609" s="177"/>
      <c r="N2609" s="177"/>
      <c r="O2609" s="224"/>
      <c r="P2609" s="177"/>
      <c r="Q2609" s="177"/>
      <c r="R2609" s="177"/>
      <c r="S2609" s="237" t="s">
        <v>6883</v>
      </c>
      <c r="T2609" s="177"/>
      <c r="U2609" s="243"/>
      <c r="Z2609" s="130" t="str">
        <f t="shared" si="41"/>
        <v>19(4)周亿</v>
      </c>
    </row>
    <row r="2610" spans="1:26">
      <c r="A2610" s="177"/>
      <c r="B2610" s="177" t="s">
        <v>6887</v>
      </c>
      <c r="C2610" s="177"/>
      <c r="D2610" s="177" t="s">
        <v>317</v>
      </c>
      <c r="E2610" s="177" t="s">
        <v>6888</v>
      </c>
      <c r="F2610" s="241" t="s">
        <v>24</v>
      </c>
      <c r="G2610" s="177">
        <v>18</v>
      </c>
      <c r="H2610" s="241" t="s">
        <v>19231</v>
      </c>
      <c r="I2610" s="177" t="s">
        <v>6890</v>
      </c>
      <c r="J2610" s="177">
        <v>17776576560</v>
      </c>
      <c r="K2610" s="177"/>
      <c r="L2610" s="224"/>
      <c r="M2610" s="177"/>
      <c r="N2610" s="177"/>
      <c r="O2610" s="224"/>
      <c r="P2610" s="177"/>
      <c r="Q2610" s="177"/>
      <c r="R2610" s="177"/>
      <c r="S2610" s="237" t="s">
        <v>6887</v>
      </c>
      <c r="T2610" s="177"/>
      <c r="U2610" s="243"/>
      <c r="Z2610" s="130" t="str">
        <f t="shared" si="41"/>
        <v>19(4)韦创忠</v>
      </c>
    </row>
    <row r="2611" spans="1:26">
      <c r="A2611" s="177"/>
      <c r="B2611" s="177" t="s">
        <v>6891</v>
      </c>
      <c r="C2611" s="177"/>
      <c r="D2611" s="177" t="s">
        <v>317</v>
      </c>
      <c r="E2611" s="177" t="s">
        <v>6892</v>
      </c>
      <c r="F2611" s="241" t="s">
        <v>24</v>
      </c>
      <c r="G2611" s="177">
        <v>18</v>
      </c>
      <c r="H2611" s="241" t="s">
        <v>6893</v>
      </c>
      <c r="I2611" s="177" t="s">
        <v>6894</v>
      </c>
      <c r="J2611" s="177">
        <v>15975784138</v>
      </c>
      <c r="K2611" s="177"/>
      <c r="L2611" s="224"/>
      <c r="M2611" s="177"/>
      <c r="N2611" s="177"/>
      <c r="O2611" s="224"/>
      <c r="P2611" s="177"/>
      <c r="Q2611" s="177"/>
      <c r="R2611" s="177"/>
      <c r="S2611" s="237" t="s">
        <v>6891</v>
      </c>
      <c r="T2611" s="177"/>
      <c r="U2611" s="243"/>
      <c r="Z2611" s="130" t="str">
        <f t="shared" si="41"/>
        <v>19(4)韦城</v>
      </c>
    </row>
    <row r="2612" spans="1:26">
      <c r="A2612" s="177"/>
      <c r="B2612" s="177" t="s">
        <v>6895</v>
      </c>
      <c r="C2612" s="177"/>
      <c r="D2612" s="177" t="s">
        <v>317</v>
      </c>
      <c r="E2612" s="177" t="s">
        <v>6896</v>
      </c>
      <c r="F2612" s="241" t="s">
        <v>24</v>
      </c>
      <c r="G2612" s="177">
        <v>19</v>
      </c>
      <c r="H2612" s="241" t="s">
        <v>19232</v>
      </c>
      <c r="I2612" s="177" t="s">
        <v>6898</v>
      </c>
      <c r="J2612" s="177">
        <v>13657780186</v>
      </c>
      <c r="K2612" s="177" t="s">
        <v>27</v>
      </c>
      <c r="L2612" s="224">
        <v>44328</v>
      </c>
      <c r="M2612" s="177"/>
      <c r="N2612" s="177" t="s">
        <v>27</v>
      </c>
      <c r="O2612" s="224">
        <v>44366</v>
      </c>
      <c r="P2612" s="177"/>
      <c r="Q2612" s="177"/>
      <c r="R2612" s="177"/>
      <c r="S2612" s="237" t="s">
        <v>6895</v>
      </c>
      <c r="T2612" s="177"/>
      <c r="U2612" s="243"/>
      <c r="Z2612" s="130" t="str">
        <f t="shared" si="41"/>
        <v>19(4)韦恒斌</v>
      </c>
    </row>
    <row r="2613" spans="1:26">
      <c r="A2613" s="177"/>
      <c r="B2613" s="177" t="s">
        <v>3838</v>
      </c>
      <c r="C2613" s="177"/>
      <c r="D2613" s="177" t="s">
        <v>249</v>
      </c>
      <c r="E2613" s="177" t="s">
        <v>3839</v>
      </c>
      <c r="F2613" s="241" t="s">
        <v>24</v>
      </c>
      <c r="G2613" s="177">
        <v>18</v>
      </c>
      <c r="H2613" s="241" t="s">
        <v>19233</v>
      </c>
      <c r="I2613" s="177" t="s">
        <v>6934</v>
      </c>
      <c r="J2613" s="177">
        <v>15723889223</v>
      </c>
      <c r="K2613" s="177" t="s">
        <v>27</v>
      </c>
      <c r="L2613" s="224">
        <v>44399</v>
      </c>
      <c r="M2613" s="177"/>
      <c r="N2613" s="177"/>
      <c r="O2613" s="224"/>
      <c r="P2613" s="177"/>
      <c r="Q2613" s="177"/>
      <c r="R2613" s="177"/>
      <c r="S2613" s="237" t="s">
        <v>3838</v>
      </c>
      <c r="T2613" s="177"/>
      <c r="U2613" s="243"/>
      <c r="Z2613" s="130" t="str">
        <f t="shared" si="41"/>
        <v>18(14)蓝海</v>
      </c>
    </row>
    <row r="2614" spans="1:26">
      <c r="A2614" s="177"/>
      <c r="B2614" s="177" t="s">
        <v>1001</v>
      </c>
      <c r="C2614" s="177"/>
      <c r="D2614" s="177" t="s">
        <v>198</v>
      </c>
      <c r="E2614" s="177" t="s">
        <v>1002</v>
      </c>
      <c r="F2614" s="241" t="s">
        <v>24</v>
      </c>
      <c r="G2614" s="177">
        <v>19</v>
      </c>
      <c r="H2614" s="241" t="s">
        <v>1003</v>
      </c>
      <c r="I2614" s="177" t="s">
        <v>19234</v>
      </c>
      <c r="J2614" s="177">
        <v>18176744467</v>
      </c>
      <c r="K2614" s="177" t="s">
        <v>27</v>
      </c>
      <c r="L2614" s="224">
        <v>44328</v>
      </c>
      <c r="M2614" s="177"/>
      <c r="N2614" s="177" t="s">
        <v>27</v>
      </c>
      <c r="O2614" s="224">
        <v>44366</v>
      </c>
      <c r="P2614" s="177"/>
      <c r="Q2614" s="177"/>
      <c r="R2614" s="177"/>
      <c r="S2614" s="237" t="s">
        <v>1001</v>
      </c>
      <c r="T2614" s="177"/>
      <c r="U2614" s="243"/>
      <c r="Z2614" s="130" t="str">
        <f t="shared" si="41"/>
        <v>18(4)蒙志聪</v>
      </c>
    </row>
    <row r="2615" spans="1:26">
      <c r="A2615" s="177"/>
      <c r="B2615" s="177" t="s">
        <v>6957</v>
      </c>
      <c r="C2615" s="177"/>
      <c r="D2615" s="177" t="s">
        <v>317</v>
      </c>
      <c r="E2615" s="177" t="s">
        <v>6958</v>
      </c>
      <c r="F2615" s="241" t="s">
        <v>24</v>
      </c>
      <c r="G2615" s="177">
        <v>18</v>
      </c>
      <c r="H2615" s="241" t="s">
        <v>17724</v>
      </c>
      <c r="I2615" s="177" t="s">
        <v>6960</v>
      </c>
      <c r="J2615" s="177">
        <v>13977860478</v>
      </c>
      <c r="K2615" s="177"/>
      <c r="L2615" s="224"/>
      <c r="M2615" s="177"/>
      <c r="N2615" s="177"/>
      <c r="O2615" s="224"/>
      <c r="P2615" s="177"/>
      <c r="Q2615" s="177"/>
      <c r="R2615" s="177"/>
      <c r="S2615" s="237" t="s">
        <v>6957</v>
      </c>
      <c r="T2615" s="177"/>
      <c r="U2615" s="243"/>
      <c r="Z2615" s="130" t="str">
        <f t="shared" si="41"/>
        <v>19(4)韦覃宝</v>
      </c>
    </row>
    <row r="2616" spans="1:26">
      <c r="A2616" s="177"/>
      <c r="B2616" s="177" t="s">
        <v>6973</v>
      </c>
      <c r="C2616" s="177"/>
      <c r="D2616" s="177" t="s">
        <v>317</v>
      </c>
      <c r="E2616" s="177" t="s">
        <v>6974</v>
      </c>
      <c r="F2616" s="241" t="s">
        <v>24</v>
      </c>
      <c r="G2616" s="177">
        <v>18</v>
      </c>
      <c r="H2616" s="241" t="s">
        <v>6975</v>
      </c>
      <c r="I2616" s="177" t="s">
        <v>6976</v>
      </c>
      <c r="J2616" s="177">
        <v>15277217264</v>
      </c>
      <c r="K2616" s="177" t="s">
        <v>27</v>
      </c>
      <c r="L2616" s="224">
        <v>44328</v>
      </c>
      <c r="M2616" s="177"/>
      <c r="N2616" s="177" t="s">
        <v>27</v>
      </c>
      <c r="O2616" s="224">
        <v>44366</v>
      </c>
      <c r="P2616" s="177"/>
      <c r="Q2616" s="177"/>
      <c r="R2616" s="177"/>
      <c r="S2616" s="237" t="s">
        <v>6973</v>
      </c>
      <c r="T2616" s="177"/>
      <c r="U2616" s="243"/>
      <c r="Z2616" s="130" t="str">
        <f t="shared" si="41"/>
        <v>19(4)黄家任</v>
      </c>
    </row>
    <row r="2617" spans="1:26">
      <c r="A2617" s="177"/>
      <c r="B2617" s="177" t="s">
        <v>6989</v>
      </c>
      <c r="C2617" s="177"/>
      <c r="D2617" s="177" t="s">
        <v>317</v>
      </c>
      <c r="E2617" s="177" t="s">
        <v>6990</v>
      </c>
      <c r="F2617" s="241" t="s">
        <v>24</v>
      </c>
      <c r="G2617" s="177">
        <v>18</v>
      </c>
      <c r="H2617" s="241" t="s">
        <v>4023</v>
      </c>
      <c r="I2617" s="177" t="s">
        <v>6991</v>
      </c>
      <c r="J2617" s="177">
        <v>15977839145</v>
      </c>
      <c r="K2617" s="177" t="s">
        <v>27</v>
      </c>
      <c r="L2617" s="224">
        <v>44328</v>
      </c>
      <c r="M2617" s="177"/>
      <c r="N2617" s="177" t="s">
        <v>27</v>
      </c>
      <c r="O2617" s="224">
        <v>44366</v>
      </c>
      <c r="P2617" s="177"/>
      <c r="Q2617" s="177"/>
      <c r="R2617" s="177"/>
      <c r="S2617" s="237" t="s">
        <v>6989</v>
      </c>
      <c r="T2617" s="177"/>
      <c r="U2617" s="243"/>
      <c r="Z2617" s="130" t="str">
        <f t="shared" si="41"/>
        <v>19(4)刘冬康</v>
      </c>
    </row>
    <row r="2618" spans="1:26">
      <c r="A2618" s="177"/>
      <c r="B2618" s="177" t="s">
        <v>6992</v>
      </c>
      <c r="C2618" s="177"/>
      <c r="D2618" s="177" t="s">
        <v>317</v>
      </c>
      <c r="E2618" s="177" t="s">
        <v>6993</v>
      </c>
      <c r="F2618" s="241" t="s">
        <v>24</v>
      </c>
      <c r="G2618" s="177">
        <v>18</v>
      </c>
      <c r="H2618" s="241" t="s">
        <v>6994</v>
      </c>
      <c r="I2618" s="177" t="s">
        <v>6995</v>
      </c>
      <c r="J2618" s="177">
        <v>13598435463</v>
      </c>
      <c r="K2618" s="177"/>
      <c r="L2618" s="224"/>
      <c r="M2618" s="177"/>
      <c r="N2618" s="177"/>
      <c r="O2618" s="224"/>
      <c r="P2618" s="177"/>
      <c r="Q2618" s="177"/>
      <c r="R2618" s="177"/>
      <c r="S2618" s="237" t="s">
        <v>6992</v>
      </c>
      <c r="T2618" s="177"/>
      <c r="U2618" s="243"/>
      <c r="Z2618" s="130" t="str">
        <f t="shared" si="41"/>
        <v>19(4)蓝宝龙</v>
      </c>
    </row>
    <row r="2619" spans="1:26">
      <c r="A2619" s="177"/>
      <c r="B2619" s="177" t="s">
        <v>19235</v>
      </c>
      <c r="C2619" s="177"/>
      <c r="D2619" s="177" t="s">
        <v>317</v>
      </c>
      <c r="E2619" s="177" t="s">
        <v>19236</v>
      </c>
      <c r="F2619" s="241" t="s">
        <v>24</v>
      </c>
      <c r="G2619" s="177">
        <v>18</v>
      </c>
      <c r="H2619" s="241" t="s">
        <v>6590</v>
      </c>
      <c r="I2619" s="177" t="s">
        <v>19237</v>
      </c>
      <c r="J2619" s="177">
        <v>14736272388</v>
      </c>
      <c r="K2619" s="177"/>
      <c r="L2619" s="224"/>
      <c r="M2619" s="177"/>
      <c r="N2619" s="177"/>
      <c r="O2619" s="224"/>
      <c r="P2619" s="177"/>
      <c r="Q2619" s="177"/>
      <c r="R2619" s="177"/>
      <c r="S2619" s="237" t="s">
        <v>19235</v>
      </c>
      <c r="T2619" s="177"/>
      <c r="U2619" s="243"/>
      <c r="Z2619" s="130" t="str">
        <f t="shared" si="41"/>
        <v>19(4)陆宇杰</v>
      </c>
    </row>
    <row r="2620" spans="1:26">
      <c r="A2620" s="177"/>
      <c r="B2620" s="177" t="s">
        <v>7007</v>
      </c>
      <c r="C2620" s="177"/>
      <c r="D2620" s="177" t="s">
        <v>317</v>
      </c>
      <c r="E2620" s="177" t="s">
        <v>7008</v>
      </c>
      <c r="F2620" s="241" t="s">
        <v>143</v>
      </c>
      <c r="G2620" s="177">
        <v>19</v>
      </c>
      <c r="H2620" s="241" t="s">
        <v>7009</v>
      </c>
      <c r="I2620" s="177" t="s">
        <v>7010</v>
      </c>
      <c r="J2620" s="177">
        <v>13471839428</v>
      </c>
      <c r="K2620" s="177" t="s">
        <v>27</v>
      </c>
      <c r="L2620" s="224">
        <v>44331</v>
      </c>
      <c r="M2620" s="177"/>
      <c r="N2620" s="177" t="s">
        <v>27</v>
      </c>
      <c r="O2620" s="224">
        <v>44366</v>
      </c>
      <c r="P2620" s="177"/>
      <c r="Q2620" s="177"/>
      <c r="R2620" s="177"/>
      <c r="S2620" s="237" t="s">
        <v>7007</v>
      </c>
      <c r="T2620" s="177"/>
      <c r="U2620" s="243"/>
      <c r="Z2620" s="130" t="str">
        <f t="shared" si="41"/>
        <v>19(4)黄丽荣</v>
      </c>
    </row>
    <row r="2621" spans="1:26">
      <c r="A2621" s="177"/>
      <c r="B2621" s="177" t="s">
        <v>7015</v>
      </c>
      <c r="C2621" s="177"/>
      <c r="D2621" s="177" t="s">
        <v>317</v>
      </c>
      <c r="E2621" s="177" t="s">
        <v>7016</v>
      </c>
      <c r="F2621" s="241" t="s">
        <v>143</v>
      </c>
      <c r="G2621" s="177">
        <v>18</v>
      </c>
      <c r="H2621" s="241" t="s">
        <v>19238</v>
      </c>
      <c r="I2621" s="177" t="s">
        <v>7018</v>
      </c>
      <c r="J2621" s="177">
        <v>13768281396</v>
      </c>
      <c r="K2621" s="177" t="s">
        <v>27</v>
      </c>
      <c r="L2621" s="224">
        <v>44398</v>
      </c>
      <c r="M2621" s="177" t="s">
        <v>28</v>
      </c>
      <c r="N2621" s="177"/>
      <c r="O2621" s="224"/>
      <c r="P2621" s="177"/>
      <c r="Q2621" s="177"/>
      <c r="R2621" s="177"/>
      <c r="S2621" s="237" t="s">
        <v>7015</v>
      </c>
      <c r="T2621" s="177"/>
      <c r="U2621" s="243"/>
      <c r="Z2621" s="130" t="str">
        <f t="shared" si="41"/>
        <v>19(4)黄梦梦</v>
      </c>
    </row>
    <row r="2622" spans="1:26">
      <c r="A2622" s="177"/>
      <c r="B2622" s="177" t="s">
        <v>7019</v>
      </c>
      <c r="C2622" s="177"/>
      <c r="D2622" s="177" t="s">
        <v>317</v>
      </c>
      <c r="E2622" s="177" t="s">
        <v>7020</v>
      </c>
      <c r="F2622" s="241" t="s">
        <v>24</v>
      </c>
      <c r="G2622" s="177">
        <v>19</v>
      </c>
      <c r="H2622" s="241" t="s">
        <v>7021</v>
      </c>
      <c r="I2622" s="177" t="s">
        <v>7022</v>
      </c>
      <c r="J2622" s="177">
        <v>18934969703</v>
      </c>
      <c r="K2622" s="177" t="s">
        <v>27</v>
      </c>
      <c r="L2622" s="224"/>
      <c r="M2622" s="177"/>
      <c r="N2622" s="177"/>
      <c r="O2622" s="224"/>
      <c r="P2622" s="177"/>
      <c r="Q2622" s="177"/>
      <c r="R2622" s="177"/>
      <c r="S2622" s="237" t="s">
        <v>7019</v>
      </c>
      <c r="T2622" s="177"/>
      <c r="U2622" s="243"/>
      <c r="Z2622" s="130" t="str">
        <f t="shared" si="41"/>
        <v>19(4)韦金丹</v>
      </c>
    </row>
    <row r="2623" spans="1:26">
      <c r="A2623" s="177"/>
      <c r="B2623" s="177" t="s">
        <v>7023</v>
      </c>
      <c r="C2623" s="177"/>
      <c r="D2623" s="177" t="s">
        <v>317</v>
      </c>
      <c r="E2623" s="177" t="s">
        <v>7024</v>
      </c>
      <c r="F2623" s="241" t="s">
        <v>24</v>
      </c>
      <c r="G2623" s="177">
        <v>21</v>
      </c>
      <c r="H2623" s="241" t="s">
        <v>19239</v>
      </c>
      <c r="I2623" s="177" t="s">
        <v>7025</v>
      </c>
      <c r="J2623" s="177">
        <v>13517584993</v>
      </c>
      <c r="K2623" s="177" t="s">
        <v>27</v>
      </c>
      <c r="L2623" s="224">
        <v>44331</v>
      </c>
      <c r="M2623" s="177" t="s">
        <v>5175</v>
      </c>
      <c r="N2623" s="177" t="s">
        <v>27</v>
      </c>
      <c r="O2623" s="224">
        <v>44366</v>
      </c>
      <c r="P2623" s="177" t="s">
        <v>28</v>
      </c>
      <c r="Q2623" s="177"/>
      <c r="R2623" s="177"/>
      <c r="S2623" s="237" t="s">
        <v>7023</v>
      </c>
      <c r="T2623" s="177"/>
      <c r="U2623" s="243"/>
      <c r="Z2623" s="130" t="str">
        <f t="shared" si="41"/>
        <v>19(4)蒙建荣</v>
      </c>
    </row>
    <row r="2624" spans="1:26">
      <c r="A2624" s="177"/>
      <c r="B2624" s="177" t="s">
        <v>7040</v>
      </c>
      <c r="C2624" s="177"/>
      <c r="D2624" s="177" t="s">
        <v>317</v>
      </c>
      <c r="E2624" s="177" t="s">
        <v>7041</v>
      </c>
      <c r="F2624" s="241" t="s">
        <v>143</v>
      </c>
      <c r="G2624" s="177">
        <v>18</v>
      </c>
      <c r="H2624" s="241" t="s">
        <v>6826</v>
      </c>
      <c r="I2624" s="177" t="s">
        <v>7042</v>
      </c>
      <c r="J2624" s="177">
        <v>17344521637</v>
      </c>
      <c r="K2624" s="177"/>
      <c r="L2624" s="224"/>
      <c r="M2624" s="177"/>
      <c r="N2624" s="177"/>
      <c r="O2624" s="224"/>
      <c r="P2624" s="177"/>
      <c r="Q2624" s="177"/>
      <c r="R2624" s="177"/>
      <c r="S2624" s="237" t="s">
        <v>7040</v>
      </c>
      <c r="T2624" s="177"/>
      <c r="U2624" s="243"/>
      <c r="Z2624" s="130" t="str">
        <f t="shared" si="41"/>
        <v>19(4)蒲金菊</v>
      </c>
    </row>
    <row r="2625" spans="1:26">
      <c r="A2625" s="177"/>
      <c r="B2625" s="177" t="s">
        <v>7043</v>
      </c>
      <c r="C2625" s="177"/>
      <c r="D2625" s="177" t="s">
        <v>317</v>
      </c>
      <c r="E2625" s="177" t="s">
        <v>7044</v>
      </c>
      <c r="F2625" s="241" t="s">
        <v>143</v>
      </c>
      <c r="G2625" s="177">
        <v>18</v>
      </c>
      <c r="H2625" s="241" t="s">
        <v>7045</v>
      </c>
      <c r="I2625" s="177" t="s">
        <v>7046</v>
      </c>
      <c r="J2625" s="177">
        <v>13557188295</v>
      </c>
      <c r="K2625" s="177" t="s">
        <v>27</v>
      </c>
      <c r="L2625" s="224">
        <v>44394</v>
      </c>
      <c r="M2625" s="177"/>
      <c r="N2625" s="177" t="s">
        <v>30</v>
      </c>
      <c r="O2625" s="224"/>
      <c r="P2625" s="177"/>
      <c r="Q2625" s="177"/>
      <c r="R2625" s="177"/>
      <c r="S2625" s="237" t="s">
        <v>7043</v>
      </c>
      <c r="T2625" s="177"/>
      <c r="U2625" s="243"/>
      <c r="Z2625" s="130" t="str">
        <f t="shared" si="41"/>
        <v>19(4)韦春艳</v>
      </c>
    </row>
    <row r="2626" spans="1:26">
      <c r="A2626" s="177"/>
      <c r="B2626" s="177" t="s">
        <v>7051</v>
      </c>
      <c r="C2626" s="177"/>
      <c r="D2626" s="177" t="s">
        <v>317</v>
      </c>
      <c r="E2626" s="177" t="s">
        <v>7052</v>
      </c>
      <c r="F2626" s="241" t="s">
        <v>143</v>
      </c>
      <c r="G2626" s="177">
        <v>18</v>
      </c>
      <c r="H2626" s="241" t="s">
        <v>7053</v>
      </c>
      <c r="I2626" s="177" t="s">
        <v>7054</v>
      </c>
      <c r="J2626" s="177">
        <v>15306655542</v>
      </c>
      <c r="K2626" s="177" t="s">
        <v>27</v>
      </c>
      <c r="L2626" s="224">
        <v>44331</v>
      </c>
      <c r="M2626" s="177"/>
      <c r="N2626" s="177" t="s">
        <v>27</v>
      </c>
      <c r="O2626" s="224">
        <v>44366</v>
      </c>
      <c r="P2626" s="177"/>
      <c r="Q2626" s="177"/>
      <c r="R2626" s="177"/>
      <c r="S2626" s="237" t="s">
        <v>7051</v>
      </c>
      <c r="T2626" s="177"/>
      <c r="U2626" s="243"/>
      <c r="Z2626" s="130" t="str">
        <f t="shared" si="41"/>
        <v>19(4)蒙艳青</v>
      </c>
    </row>
    <row r="2627" spans="1:26">
      <c r="A2627" s="177"/>
      <c r="B2627" s="177" t="s">
        <v>7078</v>
      </c>
      <c r="C2627" s="177"/>
      <c r="D2627" s="177" t="s">
        <v>322</v>
      </c>
      <c r="E2627" s="177" t="s">
        <v>7079</v>
      </c>
      <c r="F2627" s="241" t="s">
        <v>143</v>
      </c>
      <c r="G2627" s="177">
        <v>19</v>
      </c>
      <c r="H2627" s="241" t="s">
        <v>7080</v>
      </c>
      <c r="I2627" s="177" t="s">
        <v>7081</v>
      </c>
      <c r="J2627" s="177">
        <v>19994451855</v>
      </c>
      <c r="K2627" s="177" t="s">
        <v>27</v>
      </c>
      <c r="L2627" s="224">
        <v>44331</v>
      </c>
      <c r="M2627" s="177" t="s">
        <v>5175</v>
      </c>
      <c r="N2627" s="177" t="s">
        <v>27</v>
      </c>
      <c r="O2627" s="224">
        <v>44366</v>
      </c>
      <c r="P2627" s="177" t="s">
        <v>28</v>
      </c>
      <c r="Q2627" s="177"/>
      <c r="R2627" s="177"/>
      <c r="S2627" s="237" t="s">
        <v>7078</v>
      </c>
      <c r="T2627" s="177"/>
      <c r="U2627" s="243"/>
      <c r="Z2627" s="130" t="str">
        <f t="shared" si="41"/>
        <v>19(5)蓝新慧</v>
      </c>
    </row>
    <row r="2628" spans="1:26">
      <c r="A2628" s="177"/>
      <c r="B2628" s="177" t="s">
        <v>7097</v>
      </c>
      <c r="C2628" s="177"/>
      <c r="D2628" s="177" t="s">
        <v>322</v>
      </c>
      <c r="E2628" s="177" t="s">
        <v>7098</v>
      </c>
      <c r="F2628" s="241" t="s">
        <v>24</v>
      </c>
      <c r="G2628" s="177">
        <v>19</v>
      </c>
      <c r="H2628" s="241" t="s">
        <v>7099</v>
      </c>
      <c r="I2628" s="177" t="s">
        <v>7100</v>
      </c>
      <c r="J2628" s="177">
        <v>19977818931</v>
      </c>
      <c r="K2628" s="177" t="s">
        <v>27</v>
      </c>
      <c r="L2628" s="224">
        <v>44331</v>
      </c>
      <c r="M2628" s="177" t="s">
        <v>5175</v>
      </c>
      <c r="N2628" s="177" t="s">
        <v>27</v>
      </c>
      <c r="O2628" s="224">
        <v>44366</v>
      </c>
      <c r="P2628" s="177" t="s">
        <v>28</v>
      </c>
      <c r="Q2628" s="177"/>
      <c r="R2628" s="177"/>
      <c r="S2628" s="237" t="s">
        <v>7097</v>
      </c>
      <c r="T2628" s="177"/>
      <c r="U2628" s="243"/>
      <c r="Z2628" s="130" t="str">
        <f t="shared" si="41"/>
        <v>19(5)谭有燕</v>
      </c>
    </row>
    <row r="2629" spans="1:26">
      <c r="A2629" s="177"/>
      <c r="B2629" s="177" t="s">
        <v>7134</v>
      </c>
      <c r="C2629" s="177"/>
      <c r="D2629" s="177" t="s">
        <v>322</v>
      </c>
      <c r="E2629" s="177" t="s">
        <v>7135</v>
      </c>
      <c r="F2629" s="241" t="s">
        <v>24</v>
      </c>
      <c r="G2629" s="177">
        <v>18</v>
      </c>
      <c r="H2629" s="241" t="s">
        <v>7136</v>
      </c>
      <c r="I2629" s="177" t="s">
        <v>7137</v>
      </c>
      <c r="J2629" s="177">
        <v>15815943750</v>
      </c>
      <c r="K2629" s="177" t="s">
        <v>27</v>
      </c>
      <c r="L2629" s="224">
        <v>44388</v>
      </c>
      <c r="M2629" s="177" t="s">
        <v>28</v>
      </c>
      <c r="N2629" s="177" t="s">
        <v>27</v>
      </c>
      <c r="O2629" s="224">
        <v>44412</v>
      </c>
      <c r="P2629" s="177" t="s">
        <v>7138</v>
      </c>
      <c r="Q2629" s="177"/>
      <c r="R2629" s="177"/>
      <c r="S2629" s="237" t="s">
        <v>7134</v>
      </c>
      <c r="T2629" s="177"/>
      <c r="U2629" s="243"/>
      <c r="Z2629" s="130" t="str">
        <f t="shared" si="41"/>
        <v>19(5)蓝忠文</v>
      </c>
    </row>
    <row r="2630" spans="1:26">
      <c r="A2630" s="177"/>
      <c r="B2630" s="177" t="s">
        <v>7143</v>
      </c>
      <c r="C2630" s="177"/>
      <c r="D2630" s="177" t="s">
        <v>322</v>
      </c>
      <c r="E2630" s="177" t="s">
        <v>7144</v>
      </c>
      <c r="F2630" s="241" t="s">
        <v>143</v>
      </c>
      <c r="G2630" s="177">
        <v>18</v>
      </c>
      <c r="H2630" s="241" t="s">
        <v>19240</v>
      </c>
      <c r="I2630" s="177" t="s">
        <v>7145</v>
      </c>
      <c r="J2630" s="177">
        <v>15078572056</v>
      </c>
      <c r="K2630" s="177" t="s">
        <v>27</v>
      </c>
      <c r="L2630" s="224">
        <v>44396</v>
      </c>
      <c r="M2630" s="177" t="s">
        <v>139</v>
      </c>
      <c r="N2630" s="177" t="s">
        <v>30</v>
      </c>
      <c r="O2630" s="224"/>
      <c r="P2630" s="177"/>
      <c r="Q2630" s="177"/>
      <c r="R2630" s="177"/>
      <c r="S2630" s="237" t="s">
        <v>7143</v>
      </c>
      <c r="T2630" s="177"/>
      <c r="U2630" s="243"/>
      <c r="Z2630" s="130" t="str">
        <f t="shared" si="41"/>
        <v>19(5)覃艳福</v>
      </c>
    </row>
    <row r="2631" spans="1:26">
      <c r="A2631" s="177"/>
      <c r="B2631" s="177" t="s">
        <v>7146</v>
      </c>
      <c r="C2631" s="177"/>
      <c r="D2631" s="177" t="s">
        <v>322</v>
      </c>
      <c r="E2631" s="177" t="s">
        <v>7147</v>
      </c>
      <c r="F2631" s="241" t="s">
        <v>24</v>
      </c>
      <c r="G2631" s="177">
        <v>19</v>
      </c>
      <c r="H2631" s="241" t="s">
        <v>7148</v>
      </c>
      <c r="I2631" s="177" t="s">
        <v>7149</v>
      </c>
      <c r="J2631" s="177">
        <v>18978761990</v>
      </c>
      <c r="K2631" s="177" t="s">
        <v>27</v>
      </c>
      <c r="L2631" s="224">
        <v>44331</v>
      </c>
      <c r="M2631" s="177" t="s">
        <v>5175</v>
      </c>
      <c r="N2631" s="177" t="s">
        <v>27</v>
      </c>
      <c r="O2631" s="224">
        <v>44366</v>
      </c>
      <c r="P2631" s="177" t="s">
        <v>28</v>
      </c>
      <c r="Q2631" s="177"/>
      <c r="R2631" s="177"/>
      <c r="S2631" s="237" t="s">
        <v>7146</v>
      </c>
      <c r="T2631" s="177"/>
      <c r="U2631" s="243"/>
      <c r="Z2631" s="130" t="str">
        <f t="shared" ref="Z2631:Z2694" si="42">D2631:D7212&amp;E2631:E7212</f>
        <v>19(5)韦标廷</v>
      </c>
    </row>
    <row r="2632" spans="1:26">
      <c r="A2632" s="177"/>
      <c r="B2632" s="177" t="s">
        <v>7150</v>
      </c>
      <c r="C2632" s="177"/>
      <c r="D2632" s="177" t="s">
        <v>322</v>
      </c>
      <c r="E2632" s="177" t="s">
        <v>7151</v>
      </c>
      <c r="F2632" s="241" t="s">
        <v>24</v>
      </c>
      <c r="G2632" s="177">
        <v>18</v>
      </c>
      <c r="H2632" s="241" t="s">
        <v>7152</v>
      </c>
      <c r="I2632" s="177" t="s">
        <v>7153</v>
      </c>
      <c r="J2632" s="177">
        <v>18176139041</v>
      </c>
      <c r="K2632" s="177" t="s">
        <v>27</v>
      </c>
      <c r="L2632" s="224">
        <v>44331</v>
      </c>
      <c r="M2632" s="177" t="s">
        <v>5175</v>
      </c>
      <c r="N2632" s="177" t="s">
        <v>27</v>
      </c>
      <c r="O2632" s="224">
        <v>44366</v>
      </c>
      <c r="P2632" s="177" t="s">
        <v>28</v>
      </c>
      <c r="Q2632" s="177"/>
      <c r="R2632" s="177"/>
      <c r="S2632" s="237" t="s">
        <v>7150</v>
      </c>
      <c r="T2632" s="177"/>
      <c r="U2632" s="243"/>
      <c r="Z2632" s="130" t="str">
        <f t="shared" si="42"/>
        <v>19(5)韦佳元</v>
      </c>
    </row>
    <row r="2633" spans="1:26">
      <c r="A2633" s="177"/>
      <c r="B2633" s="177" t="s">
        <v>7154</v>
      </c>
      <c r="C2633" s="177"/>
      <c r="D2633" s="177" t="s">
        <v>322</v>
      </c>
      <c r="E2633" s="177" t="s">
        <v>7155</v>
      </c>
      <c r="F2633" s="241" t="s">
        <v>143</v>
      </c>
      <c r="G2633" s="177">
        <v>18</v>
      </c>
      <c r="H2633" s="241" t="s">
        <v>17739</v>
      </c>
      <c r="I2633" s="177" t="s">
        <v>7157</v>
      </c>
      <c r="J2633" s="177">
        <v>17754598775</v>
      </c>
      <c r="K2633" s="177" t="s">
        <v>27</v>
      </c>
      <c r="L2633" s="224">
        <v>44394</v>
      </c>
      <c r="M2633" s="177" t="s">
        <v>28</v>
      </c>
      <c r="N2633" s="177" t="s">
        <v>30</v>
      </c>
      <c r="O2633" s="224"/>
      <c r="P2633" s="177"/>
      <c r="Q2633" s="177"/>
      <c r="R2633" s="177"/>
      <c r="S2633" s="237" t="s">
        <v>7154</v>
      </c>
      <c r="T2633" s="177"/>
      <c r="U2633" s="243"/>
      <c r="Z2633" s="130" t="str">
        <f t="shared" si="42"/>
        <v>19(5)詹丽婷</v>
      </c>
    </row>
    <row r="2634" spans="1:26">
      <c r="A2634" s="177"/>
      <c r="B2634" s="177" t="s">
        <v>7162</v>
      </c>
      <c r="C2634" s="177"/>
      <c r="D2634" s="177" t="s">
        <v>322</v>
      </c>
      <c r="E2634" s="177" t="s">
        <v>7163</v>
      </c>
      <c r="F2634" s="241" t="s">
        <v>24</v>
      </c>
      <c r="G2634" s="177">
        <v>18</v>
      </c>
      <c r="H2634" s="241" t="s">
        <v>7164</v>
      </c>
      <c r="I2634" s="177" t="s">
        <v>7165</v>
      </c>
      <c r="J2634" s="177">
        <v>13367888447</v>
      </c>
      <c r="K2634" s="177" t="s">
        <v>27</v>
      </c>
      <c r="L2634" s="224">
        <v>44331</v>
      </c>
      <c r="M2634" s="177" t="s">
        <v>5175</v>
      </c>
      <c r="N2634" s="177" t="s">
        <v>27</v>
      </c>
      <c r="O2634" s="224">
        <v>44366</v>
      </c>
      <c r="P2634" s="177" t="s">
        <v>28</v>
      </c>
      <c r="Q2634" s="177"/>
      <c r="R2634" s="177"/>
      <c r="S2634" s="237" t="s">
        <v>7162</v>
      </c>
      <c r="T2634" s="177"/>
      <c r="U2634" s="243"/>
      <c r="Z2634" s="130" t="str">
        <f t="shared" si="42"/>
        <v>19(5)卢新行</v>
      </c>
    </row>
    <row r="2635" spans="1:26">
      <c r="A2635" s="177"/>
      <c r="B2635" s="177" t="s">
        <v>7176</v>
      </c>
      <c r="C2635" s="177"/>
      <c r="D2635" s="177" t="s">
        <v>322</v>
      </c>
      <c r="E2635" s="177" t="s">
        <v>7177</v>
      </c>
      <c r="F2635" s="241" t="s">
        <v>24</v>
      </c>
      <c r="G2635" s="177">
        <v>19</v>
      </c>
      <c r="H2635" s="241" t="s">
        <v>19241</v>
      </c>
      <c r="I2635" s="177" t="s">
        <v>7179</v>
      </c>
      <c r="J2635" s="177">
        <v>15277893275</v>
      </c>
      <c r="K2635" s="177" t="s">
        <v>27</v>
      </c>
      <c r="L2635" s="224">
        <v>44331</v>
      </c>
      <c r="M2635" s="177" t="s">
        <v>5175</v>
      </c>
      <c r="N2635" s="177" t="s">
        <v>27</v>
      </c>
      <c r="O2635" s="224">
        <v>44366</v>
      </c>
      <c r="P2635" s="177" t="s">
        <v>28</v>
      </c>
      <c r="Q2635" s="177"/>
      <c r="R2635" s="177"/>
      <c r="S2635" s="237" t="s">
        <v>7176</v>
      </c>
      <c r="T2635" s="177"/>
      <c r="U2635" s="243"/>
      <c r="Z2635" s="130" t="str">
        <f t="shared" si="42"/>
        <v>19(5)韦峰</v>
      </c>
    </row>
    <row r="2636" spans="1:26">
      <c r="A2636" s="177"/>
      <c r="B2636" s="177" t="s">
        <v>7180</v>
      </c>
      <c r="C2636" s="177"/>
      <c r="D2636" s="177" t="s">
        <v>322</v>
      </c>
      <c r="E2636" s="177" t="s">
        <v>7181</v>
      </c>
      <c r="F2636" s="241" t="s">
        <v>24</v>
      </c>
      <c r="G2636" s="177">
        <v>18</v>
      </c>
      <c r="H2636" s="241" t="s">
        <v>1140</v>
      </c>
      <c r="I2636" s="177" t="s">
        <v>7182</v>
      </c>
      <c r="J2636" s="177">
        <v>13877876073</v>
      </c>
      <c r="K2636" s="177" t="s">
        <v>27</v>
      </c>
      <c r="L2636" s="224">
        <v>44386</v>
      </c>
      <c r="M2636" s="177" t="s">
        <v>3693</v>
      </c>
      <c r="N2636" s="177" t="s">
        <v>27</v>
      </c>
      <c r="O2636" s="224">
        <v>44407</v>
      </c>
      <c r="P2636" s="177" t="s">
        <v>3693</v>
      </c>
      <c r="Q2636" s="177"/>
      <c r="R2636" s="177"/>
      <c r="S2636" s="237" t="s">
        <v>7180</v>
      </c>
      <c r="T2636" s="177"/>
      <c r="U2636" s="243"/>
      <c r="Z2636" s="130" t="str">
        <f t="shared" si="42"/>
        <v>19(5)韦浩江</v>
      </c>
    </row>
    <row r="2637" spans="1:26">
      <c r="A2637" s="177"/>
      <c r="B2637" s="177" t="s">
        <v>7212</v>
      </c>
      <c r="C2637" s="177"/>
      <c r="D2637" s="177" t="s">
        <v>322</v>
      </c>
      <c r="E2637" s="177" t="s">
        <v>7213</v>
      </c>
      <c r="F2637" s="241" t="s">
        <v>24</v>
      </c>
      <c r="G2637" s="177">
        <v>18</v>
      </c>
      <c r="H2637" s="241" t="s">
        <v>7214</v>
      </c>
      <c r="I2637" s="177" t="s">
        <v>7215</v>
      </c>
      <c r="J2637" s="177">
        <v>18775860738</v>
      </c>
      <c r="K2637" s="177" t="s">
        <v>27</v>
      </c>
      <c r="L2637" s="224">
        <v>44331</v>
      </c>
      <c r="M2637" s="177" t="s">
        <v>5175</v>
      </c>
      <c r="N2637" s="177" t="s">
        <v>27</v>
      </c>
      <c r="O2637" s="224">
        <v>44366</v>
      </c>
      <c r="P2637" s="177" t="s">
        <v>28</v>
      </c>
      <c r="Q2637" s="177"/>
      <c r="R2637" s="177"/>
      <c r="S2637" s="237" t="s">
        <v>7212</v>
      </c>
      <c r="T2637" s="177"/>
      <c r="U2637" s="243"/>
      <c r="Z2637" s="130" t="str">
        <f t="shared" si="42"/>
        <v>19(5)班礼鹏</v>
      </c>
    </row>
    <row r="2638" spans="1:26">
      <c r="A2638" s="177"/>
      <c r="B2638" s="177" t="s">
        <v>7216</v>
      </c>
      <c r="C2638" s="177"/>
      <c r="D2638" s="177" t="s">
        <v>322</v>
      </c>
      <c r="E2638" s="177" t="s">
        <v>7217</v>
      </c>
      <c r="F2638" s="241" t="s">
        <v>143</v>
      </c>
      <c r="G2638" s="177">
        <v>19</v>
      </c>
      <c r="H2638" s="241" t="s">
        <v>4393</v>
      </c>
      <c r="I2638" s="177" t="s">
        <v>7218</v>
      </c>
      <c r="J2638" s="177">
        <v>13412258261</v>
      </c>
      <c r="K2638" s="177" t="s">
        <v>27</v>
      </c>
      <c r="L2638" s="224">
        <v>44331</v>
      </c>
      <c r="M2638" s="177" t="s">
        <v>5175</v>
      </c>
      <c r="N2638" s="177" t="s">
        <v>27</v>
      </c>
      <c r="O2638" s="224">
        <v>44366</v>
      </c>
      <c r="P2638" s="177" t="s">
        <v>28</v>
      </c>
      <c r="Q2638" s="177"/>
      <c r="R2638" s="177"/>
      <c r="S2638" s="237" t="s">
        <v>7216</v>
      </c>
      <c r="T2638" s="177"/>
      <c r="U2638" s="243"/>
      <c r="Z2638" s="130" t="str">
        <f t="shared" si="42"/>
        <v>19(5)蓝慧凤</v>
      </c>
    </row>
    <row r="2639" spans="1:26">
      <c r="A2639" s="177"/>
      <c r="B2639" s="177" t="s">
        <v>7219</v>
      </c>
      <c r="C2639" s="177"/>
      <c r="D2639" s="177" t="s">
        <v>322</v>
      </c>
      <c r="E2639" s="177" t="s">
        <v>7220</v>
      </c>
      <c r="F2639" s="241" t="s">
        <v>24</v>
      </c>
      <c r="G2639" s="177">
        <v>18</v>
      </c>
      <c r="H2639" s="241" t="s">
        <v>7221</v>
      </c>
      <c r="I2639" s="177" t="s">
        <v>7222</v>
      </c>
      <c r="J2639" s="177">
        <v>15723782858</v>
      </c>
      <c r="K2639" s="177" t="s">
        <v>27</v>
      </c>
      <c r="L2639" s="224">
        <v>44331</v>
      </c>
      <c r="M2639" s="177" t="s">
        <v>5175</v>
      </c>
      <c r="N2639" s="177" t="s">
        <v>27</v>
      </c>
      <c r="O2639" s="224">
        <v>44366</v>
      </c>
      <c r="P2639" s="177" t="s">
        <v>28</v>
      </c>
      <c r="Q2639" s="177"/>
      <c r="R2639" s="177"/>
      <c r="S2639" s="237" t="s">
        <v>7219</v>
      </c>
      <c r="T2639" s="177"/>
      <c r="U2639" s="243"/>
      <c r="Z2639" s="130" t="str">
        <f t="shared" si="42"/>
        <v>19(5)农光阳</v>
      </c>
    </row>
    <row r="2640" spans="1:26">
      <c r="A2640" s="177"/>
      <c r="B2640" s="177" t="s">
        <v>7238</v>
      </c>
      <c r="C2640" s="177"/>
      <c r="D2640" s="177" t="s">
        <v>322</v>
      </c>
      <c r="E2640" s="177" t="s">
        <v>7239</v>
      </c>
      <c r="F2640" s="241" t="s">
        <v>24</v>
      </c>
      <c r="G2640" s="177">
        <v>18</v>
      </c>
      <c r="H2640" s="241" t="s">
        <v>7240</v>
      </c>
      <c r="I2640" s="177" t="s">
        <v>7241</v>
      </c>
      <c r="J2640" s="177">
        <v>13197780786</v>
      </c>
      <c r="K2640" s="177" t="s">
        <v>27</v>
      </c>
      <c r="L2640" s="224">
        <v>44331</v>
      </c>
      <c r="M2640" s="177" t="s">
        <v>5175</v>
      </c>
      <c r="N2640" s="177" t="s">
        <v>27</v>
      </c>
      <c r="O2640" s="224">
        <v>44386</v>
      </c>
      <c r="P2640" s="177" t="s">
        <v>28</v>
      </c>
      <c r="Q2640" s="177"/>
      <c r="R2640" s="177"/>
      <c r="S2640" s="237" t="s">
        <v>7238</v>
      </c>
      <c r="T2640" s="177"/>
      <c r="U2640" s="243"/>
      <c r="Z2640" s="130" t="str">
        <f t="shared" si="42"/>
        <v>19(5)陆正伯</v>
      </c>
    </row>
    <row r="2641" spans="1:26">
      <c r="A2641" s="177"/>
      <c r="B2641" s="177" t="s">
        <v>7242</v>
      </c>
      <c r="C2641" s="177"/>
      <c r="D2641" s="177" t="s">
        <v>322</v>
      </c>
      <c r="E2641" s="177" t="s">
        <v>7243</v>
      </c>
      <c r="F2641" s="241" t="s">
        <v>24</v>
      </c>
      <c r="G2641" s="177">
        <v>18</v>
      </c>
      <c r="H2641" s="241" t="s">
        <v>3483</v>
      </c>
      <c r="I2641" s="177" t="s">
        <v>7244</v>
      </c>
      <c r="J2641" s="177">
        <v>18378898065</v>
      </c>
      <c r="K2641" s="177" t="s">
        <v>27</v>
      </c>
      <c r="L2641" s="224">
        <v>44331</v>
      </c>
      <c r="M2641" s="177" t="s">
        <v>5175</v>
      </c>
      <c r="N2641" s="177" t="s">
        <v>27</v>
      </c>
      <c r="O2641" s="224">
        <v>44366</v>
      </c>
      <c r="P2641" s="177" t="s">
        <v>28</v>
      </c>
      <c r="Q2641" s="177"/>
      <c r="R2641" s="177"/>
      <c r="S2641" s="237" t="s">
        <v>7242</v>
      </c>
      <c r="T2641" s="177"/>
      <c r="U2641" s="243"/>
      <c r="Z2641" s="130" t="str">
        <f t="shared" si="42"/>
        <v>19(5)谭文勇</v>
      </c>
    </row>
    <row r="2642" spans="1:26">
      <c r="A2642" s="177"/>
      <c r="B2642" s="177" t="s">
        <v>7245</v>
      </c>
      <c r="C2642" s="177"/>
      <c r="D2642" s="177" t="s">
        <v>322</v>
      </c>
      <c r="E2642" s="177" t="s">
        <v>7246</v>
      </c>
      <c r="F2642" s="241" t="s">
        <v>24</v>
      </c>
      <c r="G2642" s="177">
        <v>18</v>
      </c>
      <c r="H2642" s="241" t="s">
        <v>1456</v>
      </c>
      <c r="I2642" s="177" t="s">
        <v>7247</v>
      </c>
      <c r="J2642" s="177">
        <v>13450916272</v>
      </c>
      <c r="K2642" s="177" t="s">
        <v>27</v>
      </c>
      <c r="L2642" s="224">
        <v>44331</v>
      </c>
      <c r="M2642" s="177" t="s">
        <v>5175</v>
      </c>
      <c r="N2642" s="177" t="s">
        <v>27</v>
      </c>
      <c r="O2642" s="224">
        <v>44366</v>
      </c>
      <c r="P2642" s="177" t="s">
        <v>28</v>
      </c>
      <c r="Q2642" s="177"/>
      <c r="R2642" s="177"/>
      <c r="S2642" s="237" t="s">
        <v>7245</v>
      </c>
      <c r="T2642" s="177"/>
      <c r="U2642" s="243"/>
      <c r="Z2642" s="130" t="str">
        <f t="shared" si="42"/>
        <v>19(5)黄进福</v>
      </c>
    </row>
    <row r="2643" spans="1:26">
      <c r="A2643" s="177"/>
      <c r="B2643" s="177" t="s">
        <v>7248</v>
      </c>
      <c r="C2643" s="177"/>
      <c r="D2643" s="177" t="s">
        <v>322</v>
      </c>
      <c r="E2643" s="177" t="s">
        <v>7249</v>
      </c>
      <c r="F2643" s="241" t="s">
        <v>24</v>
      </c>
      <c r="G2643" s="177">
        <v>18</v>
      </c>
      <c r="H2643" s="241" t="s">
        <v>17745</v>
      </c>
      <c r="I2643" s="177" t="s">
        <v>7251</v>
      </c>
      <c r="J2643" s="177">
        <v>13536218480</v>
      </c>
      <c r="K2643" s="177" t="s">
        <v>27</v>
      </c>
      <c r="L2643" s="224">
        <v>44412</v>
      </c>
      <c r="M2643" s="177" t="s">
        <v>7252</v>
      </c>
      <c r="N2643" s="177" t="s">
        <v>30</v>
      </c>
      <c r="O2643" s="224"/>
      <c r="P2643" s="177"/>
      <c r="Q2643" s="177"/>
      <c r="R2643" s="177"/>
      <c r="S2643" s="237" t="s">
        <v>7248</v>
      </c>
      <c r="T2643" s="177"/>
      <c r="U2643" s="243"/>
      <c r="Z2643" s="130" t="str">
        <f t="shared" si="42"/>
        <v>19(5)覃朗飞</v>
      </c>
    </row>
    <row r="2644" spans="1:26">
      <c r="A2644" s="177"/>
      <c r="B2644" s="177" t="s">
        <v>7260</v>
      </c>
      <c r="C2644" s="177"/>
      <c r="D2644" s="177" t="s">
        <v>322</v>
      </c>
      <c r="E2644" s="177" t="s">
        <v>7261</v>
      </c>
      <c r="F2644" s="241" t="s">
        <v>24</v>
      </c>
      <c r="G2644" s="177">
        <v>18</v>
      </c>
      <c r="H2644" s="241" t="s">
        <v>2317</v>
      </c>
      <c r="I2644" s="177" t="s">
        <v>7262</v>
      </c>
      <c r="J2644" s="177">
        <v>18278875246</v>
      </c>
      <c r="K2644" s="177" t="s">
        <v>27</v>
      </c>
      <c r="L2644" s="224">
        <v>44386</v>
      </c>
      <c r="M2644" s="177" t="s">
        <v>28</v>
      </c>
      <c r="N2644" s="177" t="s">
        <v>27</v>
      </c>
      <c r="O2644" s="224">
        <v>44407</v>
      </c>
      <c r="P2644" s="177" t="s">
        <v>28</v>
      </c>
      <c r="Q2644" s="177"/>
      <c r="R2644" s="177"/>
      <c r="S2644" s="237" t="s">
        <v>7260</v>
      </c>
      <c r="T2644" s="177"/>
      <c r="U2644" s="243"/>
      <c r="Z2644" s="130" t="str">
        <f t="shared" si="42"/>
        <v>19(5)覃云</v>
      </c>
    </row>
    <row r="2645" spans="1:26">
      <c r="A2645" s="177"/>
      <c r="B2645" s="177" t="s">
        <v>7263</v>
      </c>
      <c r="C2645" s="177"/>
      <c r="D2645" s="177" t="s">
        <v>322</v>
      </c>
      <c r="E2645" s="177" t="s">
        <v>7264</v>
      </c>
      <c r="F2645" s="241" t="s">
        <v>24</v>
      </c>
      <c r="G2645" s="177">
        <v>18</v>
      </c>
      <c r="H2645" s="241" t="s">
        <v>19242</v>
      </c>
      <c r="I2645" s="177" t="s">
        <v>7266</v>
      </c>
      <c r="J2645" s="177">
        <v>18877498290</v>
      </c>
      <c r="K2645" s="177" t="s">
        <v>27</v>
      </c>
      <c r="L2645" s="224">
        <v>44386</v>
      </c>
      <c r="M2645" s="177" t="s">
        <v>28</v>
      </c>
      <c r="N2645" s="177" t="s">
        <v>27</v>
      </c>
      <c r="O2645" s="224">
        <v>44407</v>
      </c>
      <c r="P2645" s="177" t="s">
        <v>28</v>
      </c>
      <c r="Q2645" s="177"/>
      <c r="R2645" s="177"/>
      <c r="S2645" s="237" t="s">
        <v>7263</v>
      </c>
      <c r="T2645" s="177"/>
      <c r="U2645" s="243"/>
      <c r="Z2645" s="130" t="str">
        <f t="shared" si="42"/>
        <v>19(5)韦忠放</v>
      </c>
    </row>
    <row r="2646" spans="1:26">
      <c r="A2646" s="177"/>
      <c r="B2646" s="177" t="s">
        <v>7272</v>
      </c>
      <c r="C2646" s="177"/>
      <c r="D2646" s="177" t="s">
        <v>322</v>
      </c>
      <c r="E2646" s="177" t="s">
        <v>7273</v>
      </c>
      <c r="F2646" s="241" t="s">
        <v>143</v>
      </c>
      <c r="G2646" s="177">
        <v>18</v>
      </c>
      <c r="H2646" s="241" t="s">
        <v>6582</v>
      </c>
      <c r="I2646" s="177" t="s">
        <v>7274</v>
      </c>
      <c r="J2646" s="177">
        <v>18278875377</v>
      </c>
      <c r="K2646" s="177" t="s">
        <v>27</v>
      </c>
      <c r="L2646" s="224">
        <v>44331</v>
      </c>
      <c r="M2646" s="177" t="s">
        <v>5175</v>
      </c>
      <c r="N2646" s="177" t="s">
        <v>27</v>
      </c>
      <c r="O2646" s="224">
        <v>44366</v>
      </c>
      <c r="P2646" s="177" t="s">
        <v>28</v>
      </c>
      <c r="Q2646" s="177"/>
      <c r="R2646" s="177"/>
      <c r="S2646" s="237" t="s">
        <v>7272</v>
      </c>
      <c r="T2646" s="177"/>
      <c r="U2646" s="243"/>
      <c r="Z2646" s="130" t="str">
        <f t="shared" si="42"/>
        <v>19(5)韦春影</v>
      </c>
    </row>
    <row r="2647" spans="1:26">
      <c r="A2647" s="177"/>
      <c r="B2647" s="177" t="s">
        <v>7279</v>
      </c>
      <c r="C2647" s="177"/>
      <c r="D2647" s="177" t="s">
        <v>322</v>
      </c>
      <c r="E2647" s="177" t="s">
        <v>7280</v>
      </c>
      <c r="F2647" s="241" t="s">
        <v>143</v>
      </c>
      <c r="G2647" s="177">
        <v>18</v>
      </c>
      <c r="H2647" s="241" t="s">
        <v>19243</v>
      </c>
      <c r="I2647" s="177" t="s">
        <v>7282</v>
      </c>
      <c r="J2647" s="177">
        <v>18077893670</v>
      </c>
      <c r="K2647" s="177" t="s">
        <v>27</v>
      </c>
      <c r="L2647" s="224">
        <v>44331</v>
      </c>
      <c r="M2647" s="177" t="s">
        <v>5175</v>
      </c>
      <c r="N2647" s="177" t="s">
        <v>27</v>
      </c>
      <c r="O2647" s="224">
        <v>44366</v>
      </c>
      <c r="P2647" s="177" t="s">
        <v>28</v>
      </c>
      <c r="Q2647" s="177"/>
      <c r="R2647" s="177"/>
      <c r="S2647" s="237" t="s">
        <v>7279</v>
      </c>
      <c r="T2647" s="177"/>
      <c r="U2647" s="243"/>
      <c r="Z2647" s="130" t="str">
        <f t="shared" si="42"/>
        <v>19(5)韦津</v>
      </c>
    </row>
    <row r="2648" spans="1:26">
      <c r="A2648" s="177"/>
      <c r="B2648" s="177" t="s">
        <v>7291</v>
      </c>
      <c r="C2648" s="177"/>
      <c r="D2648" s="177" t="s">
        <v>322</v>
      </c>
      <c r="E2648" s="177" t="s">
        <v>7292</v>
      </c>
      <c r="F2648" s="241" t="s">
        <v>24</v>
      </c>
      <c r="G2648" s="177">
        <v>18</v>
      </c>
      <c r="H2648" s="241" t="s">
        <v>6502</v>
      </c>
      <c r="I2648" s="177" t="s">
        <v>7293</v>
      </c>
      <c r="J2648" s="177">
        <v>18176138973</v>
      </c>
      <c r="K2648" s="177" t="s">
        <v>27</v>
      </c>
      <c r="L2648" s="224">
        <v>44407</v>
      </c>
      <c r="M2648" s="177" t="s">
        <v>2747</v>
      </c>
      <c r="N2648" s="177" t="s">
        <v>30</v>
      </c>
      <c r="O2648" s="224"/>
      <c r="P2648" s="177"/>
      <c r="Q2648" s="177"/>
      <c r="R2648" s="177"/>
      <c r="S2648" s="237" t="s">
        <v>7291</v>
      </c>
      <c r="T2648" s="177"/>
      <c r="U2648" s="243"/>
      <c r="Z2648" s="130" t="str">
        <f t="shared" si="42"/>
        <v>19(5)卢大林</v>
      </c>
    </row>
    <row r="2649" spans="1:26">
      <c r="A2649" s="177"/>
      <c r="B2649" s="177" t="s">
        <v>7294</v>
      </c>
      <c r="C2649" s="177"/>
      <c r="D2649" s="177" t="s">
        <v>322</v>
      </c>
      <c r="E2649" s="177" t="s">
        <v>7295</v>
      </c>
      <c r="F2649" s="241" t="s">
        <v>143</v>
      </c>
      <c r="G2649" s="177">
        <v>18</v>
      </c>
      <c r="H2649" s="241" t="s">
        <v>19244</v>
      </c>
      <c r="I2649" s="177" t="s">
        <v>7297</v>
      </c>
      <c r="J2649" s="177">
        <v>15777804392</v>
      </c>
      <c r="K2649" s="177" t="s">
        <v>27</v>
      </c>
      <c r="L2649" s="224">
        <v>44331</v>
      </c>
      <c r="M2649" s="177" t="s">
        <v>5175</v>
      </c>
      <c r="N2649" s="177" t="s">
        <v>27</v>
      </c>
      <c r="O2649" s="224">
        <v>44366</v>
      </c>
      <c r="P2649" s="177" t="s">
        <v>28</v>
      </c>
      <c r="Q2649" s="177"/>
      <c r="R2649" s="177"/>
      <c r="S2649" s="237" t="s">
        <v>7294</v>
      </c>
      <c r="T2649" s="177"/>
      <c r="U2649" s="243"/>
      <c r="Z2649" s="130" t="str">
        <f t="shared" si="42"/>
        <v>19(5)秦彩云</v>
      </c>
    </row>
    <row r="2650" spans="1:26">
      <c r="A2650" s="177"/>
      <c r="B2650" s="177" t="s">
        <v>7306</v>
      </c>
      <c r="C2650" s="177"/>
      <c r="D2650" s="177" t="s">
        <v>322</v>
      </c>
      <c r="E2650" s="177" t="s">
        <v>7307</v>
      </c>
      <c r="F2650" s="241" t="s">
        <v>143</v>
      </c>
      <c r="G2650" s="177">
        <v>18</v>
      </c>
      <c r="H2650" s="241" t="s">
        <v>5771</v>
      </c>
      <c r="I2650" s="177" t="s">
        <v>7308</v>
      </c>
      <c r="J2650" s="177">
        <v>15878821932</v>
      </c>
      <c r="K2650" s="177" t="s">
        <v>27</v>
      </c>
      <c r="L2650" s="224">
        <v>44331</v>
      </c>
      <c r="M2650" s="177" t="s">
        <v>5175</v>
      </c>
      <c r="N2650" s="177" t="s">
        <v>27</v>
      </c>
      <c r="O2650" s="224">
        <v>44366</v>
      </c>
      <c r="P2650" s="177" t="s">
        <v>28</v>
      </c>
      <c r="Q2650" s="177"/>
      <c r="R2650" s="177"/>
      <c r="S2650" s="237" t="s">
        <v>7306</v>
      </c>
      <c r="T2650" s="177"/>
      <c r="U2650" s="243"/>
      <c r="Z2650" s="130" t="str">
        <f t="shared" si="42"/>
        <v>19(5)韦素娟</v>
      </c>
    </row>
    <row r="2651" spans="1:26">
      <c r="A2651" s="177"/>
      <c r="B2651" s="177" t="s">
        <v>7310</v>
      </c>
      <c r="C2651" s="177"/>
      <c r="D2651" s="177" t="s">
        <v>322</v>
      </c>
      <c r="E2651" s="177" t="s">
        <v>7311</v>
      </c>
      <c r="F2651" s="241" t="s">
        <v>24</v>
      </c>
      <c r="G2651" s="177">
        <v>19</v>
      </c>
      <c r="H2651" s="241" t="s">
        <v>794</v>
      </c>
      <c r="I2651" s="177" t="s">
        <v>7312</v>
      </c>
      <c r="J2651" s="177">
        <v>19977825642</v>
      </c>
      <c r="K2651" s="177" t="s">
        <v>27</v>
      </c>
      <c r="L2651" s="224">
        <v>44331</v>
      </c>
      <c r="M2651" s="177" t="s">
        <v>5175</v>
      </c>
      <c r="N2651" s="177" t="s">
        <v>27</v>
      </c>
      <c r="O2651" s="224">
        <v>44366</v>
      </c>
      <c r="P2651" s="177" t="s">
        <v>28</v>
      </c>
      <c r="Q2651" s="177"/>
      <c r="R2651" s="177"/>
      <c r="S2651" s="237" t="s">
        <v>7310</v>
      </c>
      <c r="T2651" s="177"/>
      <c r="U2651" s="243"/>
      <c r="Z2651" s="130" t="str">
        <f t="shared" si="42"/>
        <v>19(5)韦文秦</v>
      </c>
    </row>
    <row r="2652" spans="1:26">
      <c r="A2652" s="177"/>
      <c r="B2652" s="177" t="s">
        <v>7333</v>
      </c>
      <c r="C2652" s="177"/>
      <c r="D2652" s="177" t="s">
        <v>322</v>
      </c>
      <c r="E2652" s="177" t="s">
        <v>7334</v>
      </c>
      <c r="F2652" s="241" t="s">
        <v>143</v>
      </c>
      <c r="G2652" s="177">
        <v>20</v>
      </c>
      <c r="H2652" s="241" t="s">
        <v>931</v>
      </c>
      <c r="I2652" s="177" t="s">
        <v>7335</v>
      </c>
      <c r="J2652" s="177">
        <v>17776583470</v>
      </c>
      <c r="K2652" s="177" t="s">
        <v>27</v>
      </c>
      <c r="L2652" s="224">
        <v>44331</v>
      </c>
      <c r="M2652" s="177" t="s">
        <v>5175</v>
      </c>
      <c r="N2652" s="177" t="s">
        <v>27</v>
      </c>
      <c r="O2652" s="224">
        <v>44366</v>
      </c>
      <c r="P2652" s="177" t="s">
        <v>28</v>
      </c>
      <c r="Q2652" s="177"/>
      <c r="R2652" s="177"/>
      <c r="S2652" s="237" t="s">
        <v>7333</v>
      </c>
      <c r="T2652" s="177"/>
      <c r="U2652" s="243"/>
      <c r="Z2652" s="130" t="str">
        <f t="shared" si="42"/>
        <v>19(5)田水仙</v>
      </c>
    </row>
    <row r="2653" spans="1:26">
      <c r="A2653" s="177"/>
      <c r="B2653" s="177" t="s">
        <v>7336</v>
      </c>
      <c r="C2653" s="177"/>
      <c r="D2653" s="177" t="s">
        <v>322</v>
      </c>
      <c r="E2653" s="177" t="s">
        <v>7337</v>
      </c>
      <c r="F2653" s="241" t="s">
        <v>24</v>
      </c>
      <c r="G2653" s="177">
        <v>21</v>
      </c>
      <c r="H2653" s="241" t="s">
        <v>7338</v>
      </c>
      <c r="I2653" s="177" t="s">
        <v>6122</v>
      </c>
      <c r="J2653" s="177">
        <v>19177881712</v>
      </c>
      <c r="K2653" s="177" t="s">
        <v>27</v>
      </c>
      <c r="L2653" s="224">
        <v>44331</v>
      </c>
      <c r="M2653" s="177" t="s">
        <v>5175</v>
      </c>
      <c r="N2653" s="177" t="s">
        <v>27</v>
      </c>
      <c r="O2653" s="224">
        <v>44366</v>
      </c>
      <c r="P2653" s="177" t="s">
        <v>28</v>
      </c>
      <c r="Q2653" s="177"/>
      <c r="R2653" s="177"/>
      <c r="S2653" s="237" t="s">
        <v>7336</v>
      </c>
      <c r="T2653" s="177"/>
      <c r="U2653" s="243"/>
      <c r="Z2653" s="130" t="str">
        <f t="shared" si="42"/>
        <v>19(5)蒙海明</v>
      </c>
    </row>
    <row r="2654" spans="1:26">
      <c r="A2654" s="177"/>
      <c r="B2654" s="177" t="s">
        <v>7342</v>
      </c>
      <c r="C2654" s="177"/>
      <c r="D2654" s="177" t="s">
        <v>328</v>
      </c>
      <c r="E2654" s="177" t="s">
        <v>7343</v>
      </c>
      <c r="F2654" s="241" t="s">
        <v>24</v>
      </c>
      <c r="G2654" s="177">
        <v>18</v>
      </c>
      <c r="H2654" s="241" t="s">
        <v>3793</v>
      </c>
      <c r="I2654" s="177" t="s">
        <v>7344</v>
      </c>
      <c r="J2654" s="177">
        <v>15778380056</v>
      </c>
      <c r="K2654" s="177" t="s">
        <v>27</v>
      </c>
      <c r="L2654" s="224">
        <v>44398</v>
      </c>
      <c r="M2654" s="177"/>
      <c r="N2654" s="177"/>
      <c r="O2654" s="224"/>
      <c r="P2654" s="177"/>
      <c r="Q2654" s="177"/>
      <c r="R2654" s="177"/>
      <c r="S2654" s="237" t="s">
        <v>7342</v>
      </c>
      <c r="T2654" s="177"/>
      <c r="U2654" s="243"/>
      <c r="Z2654" s="130" t="str">
        <f t="shared" si="42"/>
        <v>19(6)蓝世和</v>
      </c>
    </row>
    <row r="2655" spans="1:26">
      <c r="A2655" s="177"/>
      <c r="B2655" s="177" t="s">
        <v>7349</v>
      </c>
      <c r="C2655" s="177"/>
      <c r="D2655" s="177" t="s">
        <v>328</v>
      </c>
      <c r="E2655" s="177" t="s">
        <v>7350</v>
      </c>
      <c r="F2655" s="241" t="s">
        <v>143</v>
      </c>
      <c r="G2655" s="177">
        <v>18</v>
      </c>
      <c r="H2655" s="241" t="s">
        <v>7351</v>
      </c>
      <c r="I2655" s="177" t="s">
        <v>2797</v>
      </c>
      <c r="J2655" s="177">
        <v>13737965367</v>
      </c>
      <c r="K2655" s="177"/>
      <c r="L2655" s="224"/>
      <c r="M2655" s="177"/>
      <c r="N2655" s="177"/>
      <c r="O2655" s="224"/>
      <c r="P2655" s="177"/>
      <c r="Q2655" s="177"/>
      <c r="R2655" s="177"/>
      <c r="S2655" s="237" t="s">
        <v>7349</v>
      </c>
      <c r="T2655" s="177"/>
      <c r="U2655" s="243"/>
      <c r="Z2655" s="130" t="str">
        <f t="shared" si="42"/>
        <v>19(6)蒙慧珍</v>
      </c>
    </row>
    <row r="2656" spans="1:26">
      <c r="A2656" s="177"/>
      <c r="B2656" s="177" t="s">
        <v>7352</v>
      </c>
      <c r="C2656" s="177"/>
      <c r="D2656" s="177" t="s">
        <v>328</v>
      </c>
      <c r="E2656" s="177" t="s">
        <v>7353</v>
      </c>
      <c r="F2656" s="241" t="s">
        <v>24</v>
      </c>
      <c r="G2656" s="177">
        <v>19</v>
      </c>
      <c r="H2656" s="241" t="s">
        <v>7354</v>
      </c>
      <c r="I2656" s="177" t="s">
        <v>7355</v>
      </c>
      <c r="J2656" s="177">
        <v>17777939651</v>
      </c>
      <c r="K2656" s="177"/>
      <c r="L2656" s="224"/>
      <c r="M2656" s="177"/>
      <c r="N2656" s="177"/>
      <c r="O2656" s="224"/>
      <c r="P2656" s="177"/>
      <c r="Q2656" s="177"/>
      <c r="R2656" s="177"/>
      <c r="S2656" s="237" t="s">
        <v>7352</v>
      </c>
      <c r="T2656" s="177"/>
      <c r="U2656" s="243"/>
      <c r="Z2656" s="130" t="str">
        <f t="shared" si="42"/>
        <v>19(6)韦昌弟</v>
      </c>
    </row>
    <row r="2657" spans="1:26">
      <c r="A2657" s="177"/>
      <c r="B2657" s="177" t="s">
        <v>7363</v>
      </c>
      <c r="C2657" s="177"/>
      <c r="D2657" s="177" t="s">
        <v>328</v>
      </c>
      <c r="E2657" s="177" t="s">
        <v>7364</v>
      </c>
      <c r="F2657" s="241" t="s">
        <v>143</v>
      </c>
      <c r="G2657" s="177">
        <v>18</v>
      </c>
      <c r="H2657" s="241" t="s">
        <v>19245</v>
      </c>
      <c r="I2657" s="177" t="s">
        <v>7366</v>
      </c>
      <c r="J2657" s="177" t="s">
        <v>7367</v>
      </c>
      <c r="K2657" s="177" t="s">
        <v>27</v>
      </c>
      <c r="L2657" s="224">
        <v>44332</v>
      </c>
      <c r="M2657" s="177"/>
      <c r="N2657" s="177" t="s">
        <v>27</v>
      </c>
      <c r="O2657" s="224">
        <v>44366</v>
      </c>
      <c r="P2657" s="177"/>
      <c r="Q2657" s="177"/>
      <c r="R2657" s="177"/>
      <c r="S2657" s="237" t="s">
        <v>7363</v>
      </c>
      <c r="T2657" s="177"/>
      <c r="U2657" s="243"/>
      <c r="Z2657" s="130" t="str">
        <f t="shared" si="42"/>
        <v>19(6)田春梅</v>
      </c>
    </row>
    <row r="2658" spans="1:26">
      <c r="A2658" s="177"/>
      <c r="B2658" s="177" t="s">
        <v>7392</v>
      </c>
      <c r="C2658" s="177"/>
      <c r="D2658" s="177" t="s">
        <v>328</v>
      </c>
      <c r="E2658" s="177" t="s">
        <v>7393</v>
      </c>
      <c r="F2658" s="241" t="s">
        <v>24</v>
      </c>
      <c r="G2658" s="177">
        <v>19</v>
      </c>
      <c r="H2658" s="241" t="s">
        <v>19201</v>
      </c>
      <c r="I2658" s="177" t="s">
        <v>7394</v>
      </c>
      <c r="J2658" s="177">
        <v>13377494714</v>
      </c>
      <c r="K2658" s="177"/>
      <c r="L2658" s="224"/>
      <c r="M2658" s="177"/>
      <c r="N2658" s="177"/>
      <c r="O2658" s="224"/>
      <c r="P2658" s="177"/>
      <c r="Q2658" s="177"/>
      <c r="R2658" s="177"/>
      <c r="S2658" s="237" t="s">
        <v>7392</v>
      </c>
      <c r="T2658" s="177"/>
      <c r="U2658" s="243"/>
      <c r="Z2658" s="130" t="str">
        <f t="shared" si="42"/>
        <v>19(6)袁华</v>
      </c>
    </row>
    <row r="2659" spans="1:26">
      <c r="A2659" s="177"/>
      <c r="B2659" s="177" t="s">
        <v>7404</v>
      </c>
      <c r="C2659" s="177"/>
      <c r="D2659" s="177" t="s">
        <v>328</v>
      </c>
      <c r="E2659" s="177" t="s">
        <v>7405</v>
      </c>
      <c r="F2659" s="241" t="s">
        <v>24</v>
      </c>
      <c r="G2659" s="177">
        <v>19</v>
      </c>
      <c r="H2659" s="241" t="s">
        <v>19246</v>
      </c>
      <c r="I2659" s="177" t="s">
        <v>7407</v>
      </c>
      <c r="J2659" s="177">
        <v>15777849780</v>
      </c>
      <c r="K2659" s="177"/>
      <c r="L2659" s="224"/>
      <c r="M2659" s="177"/>
      <c r="N2659" s="177"/>
      <c r="O2659" s="224"/>
      <c r="P2659" s="177"/>
      <c r="Q2659" s="177"/>
      <c r="R2659" s="177"/>
      <c r="S2659" s="237" t="s">
        <v>7404</v>
      </c>
      <c r="T2659" s="177"/>
      <c r="U2659" s="243"/>
      <c r="Z2659" s="130" t="str">
        <f t="shared" si="42"/>
        <v>19(6)韦辉福</v>
      </c>
    </row>
    <row r="2660" spans="1:26">
      <c r="A2660" s="177"/>
      <c r="B2660" s="177" t="s">
        <v>3375</v>
      </c>
      <c r="C2660" s="177"/>
      <c r="D2660" s="177" t="s">
        <v>244</v>
      </c>
      <c r="E2660" s="177" t="s">
        <v>3376</v>
      </c>
      <c r="F2660" s="241" t="s">
        <v>24</v>
      </c>
      <c r="G2660" s="177">
        <v>20</v>
      </c>
      <c r="H2660" s="241" t="s">
        <v>19247</v>
      </c>
      <c r="I2660" s="177" t="s">
        <v>6148</v>
      </c>
      <c r="J2660" s="177">
        <v>15177386409</v>
      </c>
      <c r="K2660" s="177"/>
      <c r="L2660" s="224"/>
      <c r="M2660" s="177"/>
      <c r="N2660" s="177"/>
      <c r="O2660" s="224"/>
      <c r="P2660" s="177"/>
      <c r="Q2660" s="177"/>
      <c r="R2660" s="177"/>
      <c r="S2660" s="237" t="s">
        <v>3375</v>
      </c>
      <c r="T2660" s="177"/>
      <c r="U2660" s="243"/>
      <c r="Z2660" s="130" t="str">
        <f t="shared" si="42"/>
        <v>18(13)蓝东</v>
      </c>
    </row>
    <row r="2661" spans="1:26">
      <c r="A2661" s="177"/>
      <c r="B2661" s="177" t="s">
        <v>2032</v>
      </c>
      <c r="C2661" s="177"/>
      <c r="D2661" s="177" t="s">
        <v>215</v>
      </c>
      <c r="E2661" s="177" t="s">
        <v>805</v>
      </c>
      <c r="F2661" s="241" t="s">
        <v>24</v>
      </c>
      <c r="G2661" s="177">
        <v>20</v>
      </c>
      <c r="H2661" s="241" t="s">
        <v>2033</v>
      </c>
      <c r="I2661" s="177" t="s">
        <v>7410</v>
      </c>
      <c r="J2661" s="177">
        <v>18174936686</v>
      </c>
      <c r="K2661" s="177"/>
      <c r="L2661" s="224"/>
      <c r="M2661" s="177"/>
      <c r="N2661" s="177"/>
      <c r="O2661" s="224"/>
      <c r="P2661" s="177"/>
      <c r="Q2661" s="177"/>
      <c r="R2661" s="177"/>
      <c r="S2661" s="237" t="s">
        <v>2032</v>
      </c>
      <c r="T2661" s="177"/>
      <c r="U2661" s="243"/>
      <c r="Z2661" s="130" t="str">
        <f t="shared" si="42"/>
        <v>18(7)蒙志军</v>
      </c>
    </row>
    <row r="2662" spans="1:26">
      <c r="A2662" s="177"/>
      <c r="B2662" s="177" t="s">
        <v>7411</v>
      </c>
      <c r="C2662" s="177"/>
      <c r="D2662" s="177" t="s">
        <v>328</v>
      </c>
      <c r="E2662" s="177" t="s">
        <v>7412</v>
      </c>
      <c r="F2662" s="241" t="s">
        <v>24</v>
      </c>
      <c r="G2662" s="177">
        <v>18</v>
      </c>
      <c r="H2662" s="241" t="s">
        <v>19248</v>
      </c>
      <c r="I2662" s="177" t="s">
        <v>7414</v>
      </c>
      <c r="J2662" s="177">
        <v>18776863327</v>
      </c>
      <c r="K2662" s="177"/>
      <c r="L2662" s="224"/>
      <c r="M2662" s="177"/>
      <c r="N2662" s="177"/>
      <c r="O2662" s="224"/>
      <c r="P2662" s="177"/>
      <c r="Q2662" s="177"/>
      <c r="R2662" s="177"/>
      <c r="S2662" s="237" t="s">
        <v>7411</v>
      </c>
      <c r="T2662" s="177"/>
      <c r="U2662" s="243"/>
      <c r="Z2662" s="130" t="str">
        <f t="shared" si="42"/>
        <v>19(6)韦志法</v>
      </c>
    </row>
    <row r="2663" spans="1:26">
      <c r="A2663" s="177"/>
      <c r="B2663" s="177" t="s">
        <v>7418</v>
      </c>
      <c r="C2663" s="177"/>
      <c r="D2663" s="177" t="s">
        <v>328</v>
      </c>
      <c r="E2663" s="177" t="s">
        <v>7419</v>
      </c>
      <c r="F2663" s="241" t="s">
        <v>143</v>
      </c>
      <c r="G2663" s="177">
        <v>18</v>
      </c>
      <c r="H2663" s="241" t="s">
        <v>7420</v>
      </c>
      <c r="I2663" s="177" t="s">
        <v>7421</v>
      </c>
      <c r="J2663" s="177">
        <v>19977825707</v>
      </c>
      <c r="K2663" s="177"/>
      <c r="L2663" s="224"/>
      <c r="M2663" s="177"/>
      <c r="N2663" s="177"/>
      <c r="O2663" s="224"/>
      <c r="P2663" s="177"/>
      <c r="Q2663" s="177"/>
      <c r="R2663" s="177"/>
      <c r="S2663" s="237" t="s">
        <v>7418</v>
      </c>
      <c r="T2663" s="177"/>
      <c r="U2663" s="243"/>
      <c r="Z2663" s="130" t="str">
        <f t="shared" si="42"/>
        <v>19(6)蓝慧淑</v>
      </c>
    </row>
    <row r="2664" spans="1:26">
      <c r="A2664" s="177"/>
      <c r="B2664" s="177" t="s">
        <v>7422</v>
      </c>
      <c r="C2664" s="177"/>
      <c r="D2664" s="177" t="s">
        <v>328</v>
      </c>
      <c r="E2664" s="177" t="s">
        <v>7423</v>
      </c>
      <c r="F2664" s="241" t="s">
        <v>24</v>
      </c>
      <c r="G2664" s="177">
        <v>19</v>
      </c>
      <c r="H2664" s="241" t="s">
        <v>4434</v>
      </c>
      <c r="I2664" s="177" t="s">
        <v>7424</v>
      </c>
      <c r="J2664" s="177">
        <v>18776875953</v>
      </c>
      <c r="K2664" s="177"/>
      <c r="L2664" s="224"/>
      <c r="M2664" s="177"/>
      <c r="N2664" s="177"/>
      <c r="O2664" s="224"/>
      <c r="P2664" s="177"/>
      <c r="Q2664" s="177"/>
      <c r="R2664" s="177"/>
      <c r="S2664" s="237" t="s">
        <v>7422</v>
      </c>
      <c r="T2664" s="177"/>
      <c r="U2664" s="243"/>
      <c r="Z2664" s="130" t="str">
        <f t="shared" si="42"/>
        <v>19(6)韦金龙</v>
      </c>
    </row>
    <row r="2665" spans="1:26">
      <c r="A2665" s="177"/>
      <c r="B2665" s="177" t="s">
        <v>7425</v>
      </c>
      <c r="C2665" s="177"/>
      <c r="D2665" s="177" t="s">
        <v>328</v>
      </c>
      <c r="E2665" s="177" t="s">
        <v>7426</v>
      </c>
      <c r="F2665" s="241" t="s">
        <v>24</v>
      </c>
      <c r="G2665" s="177">
        <v>18</v>
      </c>
      <c r="H2665" s="241" t="s">
        <v>7427</v>
      </c>
      <c r="I2665" s="177" t="s">
        <v>7428</v>
      </c>
      <c r="J2665" s="177">
        <v>13557188575</v>
      </c>
      <c r="K2665" s="177"/>
      <c r="L2665" s="224"/>
      <c r="M2665" s="177"/>
      <c r="N2665" s="177"/>
      <c r="O2665" s="224"/>
      <c r="P2665" s="177"/>
      <c r="Q2665" s="177"/>
      <c r="R2665" s="177"/>
      <c r="S2665" s="237" t="s">
        <v>7425</v>
      </c>
      <c r="T2665" s="177"/>
      <c r="U2665" s="243"/>
      <c r="Z2665" s="130" t="str">
        <f t="shared" si="42"/>
        <v>19(6)黄旭丞</v>
      </c>
    </row>
    <row r="2666" spans="1:26">
      <c r="A2666" s="177"/>
      <c r="B2666" s="177" t="s">
        <v>7455</v>
      </c>
      <c r="C2666" s="177"/>
      <c r="D2666" s="177" t="s">
        <v>328</v>
      </c>
      <c r="E2666" s="177" t="s">
        <v>7456</v>
      </c>
      <c r="F2666" s="241" t="s">
        <v>24</v>
      </c>
      <c r="G2666" s="177">
        <v>18</v>
      </c>
      <c r="H2666" s="241" t="s">
        <v>19249</v>
      </c>
      <c r="I2666" s="177" t="s">
        <v>7458</v>
      </c>
      <c r="J2666" s="177">
        <v>15949329034</v>
      </c>
      <c r="K2666" s="177"/>
      <c r="L2666" s="224"/>
      <c r="M2666" s="177"/>
      <c r="N2666" s="177"/>
      <c r="O2666" s="224"/>
      <c r="P2666" s="177"/>
      <c r="Q2666" s="177"/>
      <c r="R2666" s="177"/>
      <c r="S2666" s="237" t="s">
        <v>7455</v>
      </c>
      <c r="T2666" s="177"/>
      <c r="U2666" s="243"/>
      <c r="Z2666" s="130" t="str">
        <f t="shared" si="42"/>
        <v>19(6)蓝天决</v>
      </c>
    </row>
    <row r="2667" spans="1:26">
      <c r="A2667" s="177"/>
      <c r="B2667" s="177" t="s">
        <v>7467</v>
      </c>
      <c r="C2667" s="177"/>
      <c r="D2667" s="177" t="s">
        <v>328</v>
      </c>
      <c r="E2667" s="177" t="s">
        <v>7468</v>
      </c>
      <c r="F2667" s="241" t="s">
        <v>24</v>
      </c>
      <c r="G2667" s="177">
        <v>18</v>
      </c>
      <c r="H2667" s="241" t="s">
        <v>3908</v>
      </c>
      <c r="I2667" s="177" t="s">
        <v>7469</v>
      </c>
      <c r="J2667" s="177">
        <v>18378893556</v>
      </c>
      <c r="K2667" s="177"/>
      <c r="L2667" s="224"/>
      <c r="M2667" s="177"/>
      <c r="N2667" s="177"/>
      <c r="O2667" s="224"/>
      <c r="P2667" s="177"/>
      <c r="Q2667" s="177"/>
      <c r="R2667" s="177"/>
      <c r="S2667" s="237" t="s">
        <v>7467</v>
      </c>
      <c r="T2667" s="177"/>
      <c r="U2667" s="243"/>
      <c r="Z2667" s="130" t="str">
        <f t="shared" si="42"/>
        <v>19(6)蒙嘉洋</v>
      </c>
    </row>
    <row r="2668" spans="1:26">
      <c r="A2668" s="177"/>
      <c r="B2668" s="177" t="s">
        <v>7470</v>
      </c>
      <c r="C2668" s="177"/>
      <c r="D2668" s="177" t="s">
        <v>328</v>
      </c>
      <c r="E2668" s="177" t="s">
        <v>7471</v>
      </c>
      <c r="F2668" s="241" t="s">
        <v>24</v>
      </c>
      <c r="G2668" s="177">
        <v>18</v>
      </c>
      <c r="H2668" s="241" t="s">
        <v>1148</v>
      </c>
      <c r="I2668" s="177" t="s">
        <v>7472</v>
      </c>
      <c r="J2668" s="177">
        <v>18978295477</v>
      </c>
      <c r="K2668" s="177" t="s">
        <v>27</v>
      </c>
      <c r="L2668" s="224"/>
      <c r="M2668" s="177"/>
      <c r="N2668" s="177" t="s">
        <v>27</v>
      </c>
      <c r="O2668" s="224"/>
      <c r="P2668" s="177"/>
      <c r="Q2668" s="177"/>
      <c r="R2668" s="177"/>
      <c r="S2668" s="237" t="s">
        <v>7470</v>
      </c>
      <c r="T2668" s="177"/>
      <c r="U2668" s="243"/>
      <c r="Z2668" s="130" t="str">
        <f t="shared" si="42"/>
        <v>19(6)蓝成真</v>
      </c>
    </row>
    <row r="2669" spans="1:26">
      <c r="A2669" s="177"/>
      <c r="B2669" s="177" t="s">
        <v>7473</v>
      </c>
      <c r="C2669" s="177"/>
      <c r="D2669" s="177" t="s">
        <v>328</v>
      </c>
      <c r="E2669" s="177" t="s">
        <v>7474</v>
      </c>
      <c r="F2669" s="241" t="s">
        <v>24</v>
      </c>
      <c r="G2669" s="177">
        <v>19</v>
      </c>
      <c r="H2669" s="241" t="s">
        <v>5981</v>
      </c>
      <c r="I2669" s="177" t="s">
        <v>7475</v>
      </c>
      <c r="J2669" s="177">
        <v>19977818437</v>
      </c>
      <c r="K2669" s="177" t="s">
        <v>27</v>
      </c>
      <c r="L2669" s="224">
        <v>44331</v>
      </c>
      <c r="M2669" s="177"/>
      <c r="N2669" s="177" t="s">
        <v>27</v>
      </c>
      <c r="O2669" s="224">
        <v>44366</v>
      </c>
      <c r="P2669" s="177"/>
      <c r="Q2669" s="177"/>
      <c r="R2669" s="177"/>
      <c r="S2669" s="237" t="s">
        <v>7473</v>
      </c>
      <c r="T2669" s="177"/>
      <c r="U2669" s="243"/>
      <c r="Z2669" s="130" t="str">
        <f t="shared" si="42"/>
        <v>19(6)蓝起忠</v>
      </c>
    </row>
    <row r="2670" spans="1:26">
      <c r="A2670" s="177"/>
      <c r="B2670" s="177" t="s">
        <v>7480</v>
      </c>
      <c r="C2670" s="177"/>
      <c r="D2670" s="177" t="s">
        <v>328</v>
      </c>
      <c r="E2670" s="177" t="s">
        <v>7481</v>
      </c>
      <c r="F2670" s="241" t="s">
        <v>143</v>
      </c>
      <c r="G2670" s="177">
        <v>18</v>
      </c>
      <c r="H2670" s="241" t="s">
        <v>3746</v>
      </c>
      <c r="I2670" s="177" t="s">
        <v>7482</v>
      </c>
      <c r="J2670" s="177">
        <v>18707784149</v>
      </c>
      <c r="K2670" s="177"/>
      <c r="L2670" s="224"/>
      <c r="M2670" s="177"/>
      <c r="N2670" s="177"/>
      <c r="O2670" s="224"/>
      <c r="P2670" s="177"/>
      <c r="Q2670" s="177"/>
      <c r="R2670" s="177"/>
      <c r="S2670" s="237" t="s">
        <v>7480</v>
      </c>
      <c r="T2670" s="177"/>
      <c r="U2670" s="243"/>
      <c r="Z2670" s="130" t="str">
        <f t="shared" si="42"/>
        <v>19(6)覃惠敏</v>
      </c>
    </row>
    <row r="2671" spans="1:26">
      <c r="A2671" s="177"/>
      <c r="B2671" s="177" t="s">
        <v>7483</v>
      </c>
      <c r="C2671" s="177"/>
      <c r="D2671" s="177" t="s">
        <v>328</v>
      </c>
      <c r="E2671" s="177" t="s">
        <v>7484</v>
      </c>
      <c r="F2671" s="241" t="s">
        <v>143</v>
      </c>
      <c r="G2671" s="177">
        <v>19</v>
      </c>
      <c r="H2671" s="241" t="s">
        <v>7485</v>
      </c>
      <c r="I2671" s="177" t="s">
        <v>7486</v>
      </c>
      <c r="J2671" s="177">
        <v>13557085375</v>
      </c>
      <c r="K2671" s="177" t="s">
        <v>27</v>
      </c>
      <c r="L2671" s="224">
        <v>44332</v>
      </c>
      <c r="M2671" s="177"/>
      <c r="N2671" s="177" t="s">
        <v>27</v>
      </c>
      <c r="O2671" s="224">
        <v>44366</v>
      </c>
      <c r="P2671" s="177"/>
      <c r="Q2671" s="177"/>
      <c r="R2671" s="177"/>
      <c r="S2671" s="237" t="s">
        <v>7483</v>
      </c>
      <c r="T2671" s="177"/>
      <c r="U2671" s="243"/>
      <c r="Z2671" s="130" t="str">
        <f t="shared" si="42"/>
        <v>19(6)黄贝贝</v>
      </c>
    </row>
    <row r="2672" spans="1:26">
      <c r="A2672" s="177"/>
      <c r="B2672" s="177" t="s">
        <v>7487</v>
      </c>
      <c r="C2672" s="177"/>
      <c r="D2672" s="177" t="s">
        <v>328</v>
      </c>
      <c r="E2672" s="177" t="s">
        <v>7488</v>
      </c>
      <c r="F2672" s="241" t="s">
        <v>24</v>
      </c>
      <c r="G2672" s="177">
        <v>18</v>
      </c>
      <c r="H2672" s="241" t="s">
        <v>7188</v>
      </c>
      <c r="I2672" s="177" t="s">
        <v>7489</v>
      </c>
      <c r="J2672" s="177">
        <v>18978757585</v>
      </c>
      <c r="K2672" s="177"/>
      <c r="L2672" s="224"/>
      <c r="M2672" s="177"/>
      <c r="N2672" s="177"/>
      <c r="O2672" s="224"/>
      <c r="P2672" s="177"/>
      <c r="Q2672" s="177"/>
      <c r="R2672" s="177"/>
      <c r="S2672" s="237" t="s">
        <v>7487</v>
      </c>
      <c r="T2672" s="177"/>
      <c r="U2672" s="243"/>
      <c r="Z2672" s="130" t="str">
        <f t="shared" si="42"/>
        <v>19(6)韦东华</v>
      </c>
    </row>
    <row r="2673" spans="1:26">
      <c r="A2673" s="177"/>
      <c r="B2673" s="177" t="s">
        <v>7493</v>
      </c>
      <c r="C2673" s="177"/>
      <c r="D2673" s="177" t="s">
        <v>328</v>
      </c>
      <c r="E2673" s="177" t="s">
        <v>7494</v>
      </c>
      <c r="F2673" s="241" t="s">
        <v>24</v>
      </c>
      <c r="G2673" s="177">
        <v>18</v>
      </c>
      <c r="H2673" s="241" t="s">
        <v>7495</v>
      </c>
      <c r="I2673" s="177" t="s">
        <v>7496</v>
      </c>
      <c r="J2673" s="177">
        <v>15177879213</v>
      </c>
      <c r="K2673" s="177" t="s">
        <v>27</v>
      </c>
      <c r="L2673" s="224">
        <v>44396</v>
      </c>
      <c r="M2673" s="177"/>
      <c r="N2673" s="177"/>
      <c r="O2673" s="224"/>
      <c r="P2673" s="177"/>
      <c r="Q2673" s="177"/>
      <c r="R2673" s="177"/>
      <c r="S2673" s="237" t="s">
        <v>7493</v>
      </c>
      <c r="T2673" s="177"/>
      <c r="U2673" s="243"/>
      <c r="Z2673" s="130" t="str">
        <f t="shared" si="42"/>
        <v>19(6)莫培山</v>
      </c>
    </row>
    <row r="2674" spans="1:26">
      <c r="A2674" s="177"/>
      <c r="B2674" s="177" t="s">
        <v>7500</v>
      </c>
      <c r="C2674" s="177"/>
      <c r="D2674" s="177" t="s">
        <v>328</v>
      </c>
      <c r="E2674" s="177" t="s">
        <v>7501</v>
      </c>
      <c r="F2674" s="241" t="s">
        <v>24</v>
      </c>
      <c r="G2674" s="177">
        <v>18</v>
      </c>
      <c r="H2674" s="241" t="s">
        <v>1456</v>
      </c>
      <c r="I2674" s="177" t="s">
        <v>7502</v>
      </c>
      <c r="J2674" s="177">
        <v>15977839332</v>
      </c>
      <c r="K2674" s="177"/>
      <c r="L2674" s="224"/>
      <c r="M2674" s="177"/>
      <c r="N2674" s="177"/>
      <c r="O2674" s="224"/>
      <c r="P2674" s="177"/>
      <c r="Q2674" s="177"/>
      <c r="R2674" s="177"/>
      <c r="S2674" s="237" t="s">
        <v>7500</v>
      </c>
      <c r="T2674" s="177"/>
      <c r="U2674" s="243"/>
      <c r="Z2674" s="130" t="str">
        <f t="shared" si="42"/>
        <v>19(6)闭宗盛</v>
      </c>
    </row>
    <row r="2675" spans="1:26">
      <c r="A2675" s="177"/>
      <c r="B2675" s="177" t="s">
        <v>3850</v>
      </c>
      <c r="C2675" s="177"/>
      <c r="D2675" s="177" t="s">
        <v>249</v>
      </c>
      <c r="E2675" s="177" t="s">
        <v>3851</v>
      </c>
      <c r="F2675" s="241" t="s">
        <v>143</v>
      </c>
      <c r="G2675" s="177">
        <v>19</v>
      </c>
      <c r="H2675" s="241" t="s">
        <v>3852</v>
      </c>
      <c r="I2675" s="177" t="s">
        <v>7509</v>
      </c>
      <c r="J2675" s="177">
        <v>17776589143</v>
      </c>
      <c r="K2675" s="177"/>
      <c r="L2675" s="224"/>
      <c r="M2675" s="177"/>
      <c r="N2675" s="177"/>
      <c r="O2675" s="224"/>
      <c r="P2675" s="177"/>
      <c r="Q2675" s="177"/>
      <c r="R2675" s="177"/>
      <c r="S2675" s="237" t="s">
        <v>3850</v>
      </c>
      <c r="T2675" s="177"/>
      <c r="U2675" s="243"/>
      <c r="Z2675" s="130" t="str">
        <f t="shared" si="42"/>
        <v>18(14)韦柳妹</v>
      </c>
    </row>
    <row r="2676" spans="1:26">
      <c r="A2676" s="177"/>
      <c r="B2676" s="177" t="s">
        <v>7510</v>
      </c>
      <c r="C2676" s="177"/>
      <c r="D2676" s="177" t="s">
        <v>328</v>
      </c>
      <c r="E2676" s="177" t="s">
        <v>7511</v>
      </c>
      <c r="F2676" s="241" t="s">
        <v>143</v>
      </c>
      <c r="G2676" s="177">
        <v>18</v>
      </c>
      <c r="H2676" s="241" t="s">
        <v>7512</v>
      </c>
      <c r="I2676" s="177" t="s">
        <v>7513</v>
      </c>
      <c r="J2676" s="177">
        <v>13960403550</v>
      </c>
      <c r="K2676" s="177" t="s">
        <v>27</v>
      </c>
      <c r="L2676" s="224">
        <v>44331</v>
      </c>
      <c r="M2676" s="177"/>
      <c r="N2676" s="177" t="s">
        <v>27</v>
      </c>
      <c r="O2676" s="224">
        <v>44366</v>
      </c>
      <c r="P2676" s="177"/>
      <c r="Q2676" s="177"/>
      <c r="R2676" s="177"/>
      <c r="S2676" s="237" t="s">
        <v>7510</v>
      </c>
      <c r="T2676" s="177"/>
      <c r="U2676" s="243"/>
      <c r="Z2676" s="130" t="str">
        <f t="shared" si="42"/>
        <v>19(6)唐林倩</v>
      </c>
    </row>
    <row r="2677" spans="1:26">
      <c r="A2677" s="177"/>
      <c r="B2677" s="177" t="s">
        <v>7518</v>
      </c>
      <c r="C2677" s="177"/>
      <c r="D2677" s="177" t="s">
        <v>328</v>
      </c>
      <c r="E2677" s="177" t="s">
        <v>7519</v>
      </c>
      <c r="F2677" s="241" t="s">
        <v>24</v>
      </c>
      <c r="G2677" s="177">
        <v>18</v>
      </c>
      <c r="H2677" s="241" t="s">
        <v>17866</v>
      </c>
      <c r="I2677" s="177" t="s">
        <v>7520</v>
      </c>
      <c r="J2677" s="177">
        <v>13737982015</v>
      </c>
      <c r="K2677" s="177"/>
      <c r="L2677" s="224"/>
      <c r="M2677" s="177"/>
      <c r="N2677" s="177"/>
      <c r="O2677" s="224"/>
      <c r="P2677" s="177"/>
      <c r="Q2677" s="177"/>
      <c r="R2677" s="177"/>
      <c r="S2677" s="237" t="s">
        <v>7518</v>
      </c>
      <c r="T2677" s="177"/>
      <c r="U2677" s="243"/>
      <c r="Z2677" s="130" t="str">
        <f t="shared" si="42"/>
        <v>19(6)覃富</v>
      </c>
    </row>
    <row r="2678" spans="1:26">
      <c r="A2678" s="177"/>
      <c r="B2678" s="177" t="s">
        <v>7532</v>
      </c>
      <c r="C2678" s="177"/>
      <c r="D2678" s="177" t="s">
        <v>328</v>
      </c>
      <c r="E2678" s="177" t="s">
        <v>7533</v>
      </c>
      <c r="F2678" s="241" t="s">
        <v>24</v>
      </c>
      <c r="G2678" s="177">
        <v>18</v>
      </c>
      <c r="H2678" s="241" t="s">
        <v>1244</v>
      </c>
      <c r="I2678" s="177" t="s">
        <v>7534</v>
      </c>
      <c r="J2678" s="177">
        <v>14736229410</v>
      </c>
      <c r="K2678" s="177"/>
      <c r="L2678" s="224"/>
      <c r="M2678" s="177"/>
      <c r="N2678" s="177"/>
      <c r="O2678" s="224"/>
      <c r="P2678" s="177"/>
      <c r="Q2678" s="177"/>
      <c r="R2678" s="177"/>
      <c r="S2678" s="237" t="s">
        <v>7532</v>
      </c>
      <c r="T2678" s="177"/>
      <c r="U2678" s="243"/>
      <c r="Z2678" s="130" t="str">
        <f t="shared" si="42"/>
        <v>19(6)左超位</v>
      </c>
    </row>
    <row r="2679" spans="1:26">
      <c r="A2679" s="177"/>
      <c r="B2679" s="177" t="s">
        <v>7539</v>
      </c>
      <c r="C2679" s="177"/>
      <c r="D2679" s="177" t="s">
        <v>328</v>
      </c>
      <c r="E2679" s="177" t="s">
        <v>7540</v>
      </c>
      <c r="F2679" s="241" t="s">
        <v>24</v>
      </c>
      <c r="G2679" s="177">
        <v>19</v>
      </c>
      <c r="H2679" s="241" t="s">
        <v>1640</v>
      </c>
      <c r="I2679" s="177" t="s">
        <v>7541</v>
      </c>
      <c r="J2679" s="177">
        <v>15807770214</v>
      </c>
      <c r="K2679" s="177" t="s">
        <v>27</v>
      </c>
      <c r="L2679" s="224">
        <v>44331</v>
      </c>
      <c r="M2679" s="177"/>
      <c r="N2679" s="177" t="s">
        <v>27</v>
      </c>
      <c r="O2679" s="224">
        <v>44366</v>
      </c>
      <c r="P2679" s="177"/>
      <c r="Q2679" s="177"/>
      <c r="R2679" s="177"/>
      <c r="S2679" s="237" t="s">
        <v>7539</v>
      </c>
      <c r="T2679" s="177"/>
      <c r="U2679" s="243"/>
      <c r="Z2679" s="130" t="str">
        <f t="shared" si="42"/>
        <v>19(6)覃文源</v>
      </c>
    </row>
    <row r="2680" spans="1:26">
      <c r="A2680" s="177"/>
      <c r="B2680" s="177" t="s">
        <v>7553</v>
      </c>
      <c r="C2680" s="177"/>
      <c r="D2680" s="177" t="s">
        <v>328</v>
      </c>
      <c r="E2680" s="177" t="s">
        <v>7554</v>
      </c>
      <c r="F2680" s="241" t="s">
        <v>143</v>
      </c>
      <c r="G2680" s="177">
        <v>19</v>
      </c>
      <c r="H2680" s="241" t="s">
        <v>7555</v>
      </c>
      <c r="I2680" s="177" t="s">
        <v>7556</v>
      </c>
      <c r="J2680" s="177">
        <v>18070863476</v>
      </c>
      <c r="K2680" s="177"/>
      <c r="L2680" s="224"/>
      <c r="M2680" s="177"/>
      <c r="N2680" s="177"/>
      <c r="O2680" s="224"/>
      <c r="P2680" s="177"/>
      <c r="Q2680" s="177"/>
      <c r="R2680" s="177"/>
      <c r="S2680" s="237" t="s">
        <v>7553</v>
      </c>
      <c r="T2680" s="177"/>
      <c r="U2680" s="243"/>
      <c r="Z2680" s="130" t="str">
        <f t="shared" si="42"/>
        <v>19(6)田玉桦</v>
      </c>
    </row>
    <row r="2681" spans="1:26">
      <c r="A2681" s="177"/>
      <c r="B2681" s="177" t="s">
        <v>7557</v>
      </c>
      <c r="C2681" s="177"/>
      <c r="D2681" s="177" t="s">
        <v>328</v>
      </c>
      <c r="E2681" s="177" t="s">
        <v>7558</v>
      </c>
      <c r="F2681" s="241" t="s">
        <v>143</v>
      </c>
      <c r="G2681" s="177">
        <v>20</v>
      </c>
      <c r="H2681" s="241" t="s">
        <v>19250</v>
      </c>
      <c r="I2681" s="177" t="s">
        <v>7559</v>
      </c>
      <c r="J2681" s="177">
        <v>15277848160</v>
      </c>
      <c r="K2681" s="177"/>
      <c r="L2681" s="224"/>
      <c r="M2681" s="177"/>
      <c r="N2681" s="177"/>
      <c r="O2681" s="224"/>
      <c r="P2681" s="177"/>
      <c r="Q2681" s="177"/>
      <c r="R2681" s="177"/>
      <c r="S2681" s="237" t="s">
        <v>7557</v>
      </c>
      <c r="T2681" s="177"/>
      <c r="U2681" s="243"/>
      <c r="Z2681" s="130" t="str">
        <f t="shared" si="42"/>
        <v>19(6)韦艳婷</v>
      </c>
    </row>
    <row r="2682" spans="1:26">
      <c r="A2682" s="177"/>
      <c r="B2682" s="177" t="s">
        <v>7567</v>
      </c>
      <c r="C2682" s="177"/>
      <c r="D2682" s="177" t="s">
        <v>328</v>
      </c>
      <c r="E2682" s="177" t="s">
        <v>7568</v>
      </c>
      <c r="F2682" s="241" t="s">
        <v>24</v>
      </c>
      <c r="G2682" s="177">
        <v>18</v>
      </c>
      <c r="H2682" s="241" t="s">
        <v>5391</v>
      </c>
      <c r="I2682" s="177" t="s">
        <v>7569</v>
      </c>
      <c r="J2682" s="177">
        <v>18378887190</v>
      </c>
      <c r="K2682" s="177" t="s">
        <v>27</v>
      </c>
      <c r="L2682" s="224">
        <v>44396</v>
      </c>
      <c r="M2682" s="177"/>
      <c r="N2682" s="177"/>
      <c r="O2682" s="224"/>
      <c r="P2682" s="177"/>
      <c r="Q2682" s="177"/>
      <c r="R2682" s="177"/>
      <c r="S2682" s="237" t="s">
        <v>7567</v>
      </c>
      <c r="T2682" s="177"/>
      <c r="U2682" s="243"/>
      <c r="Z2682" s="130" t="str">
        <f t="shared" si="42"/>
        <v>19(6)黄云</v>
      </c>
    </row>
    <row r="2683" spans="1:26">
      <c r="A2683" s="177"/>
      <c r="B2683" s="177" t="s">
        <v>7570</v>
      </c>
      <c r="C2683" s="177"/>
      <c r="D2683" s="177" t="s">
        <v>328</v>
      </c>
      <c r="E2683" s="177" t="s">
        <v>7571</v>
      </c>
      <c r="F2683" s="241" t="s">
        <v>24</v>
      </c>
      <c r="G2683" s="177">
        <v>18</v>
      </c>
      <c r="H2683" s="241" t="s">
        <v>7572</v>
      </c>
      <c r="I2683" s="177" t="s">
        <v>7573</v>
      </c>
      <c r="J2683" s="177">
        <v>15296879940</v>
      </c>
      <c r="K2683" s="177"/>
      <c r="L2683" s="224"/>
      <c r="M2683" s="177"/>
      <c r="N2683" s="177"/>
      <c r="O2683" s="224"/>
      <c r="P2683" s="177"/>
      <c r="Q2683" s="177"/>
      <c r="R2683" s="177"/>
      <c r="S2683" s="237" t="s">
        <v>7570</v>
      </c>
      <c r="T2683" s="177"/>
      <c r="U2683" s="243"/>
      <c r="Z2683" s="130" t="str">
        <f t="shared" si="42"/>
        <v>19(6)毛东睿</v>
      </c>
    </row>
    <row r="2684" spans="1:26">
      <c r="A2684" s="177"/>
      <c r="B2684" s="177" t="s">
        <v>7574</v>
      </c>
      <c r="C2684" s="177"/>
      <c r="D2684" s="177" t="s">
        <v>328</v>
      </c>
      <c r="E2684" s="177" t="s">
        <v>7575</v>
      </c>
      <c r="F2684" s="241" t="s">
        <v>24</v>
      </c>
      <c r="G2684" s="177">
        <v>18</v>
      </c>
      <c r="H2684" s="241" t="s">
        <v>19251</v>
      </c>
      <c r="I2684" s="177" t="s">
        <v>7577</v>
      </c>
      <c r="J2684" s="177" t="s">
        <v>7578</v>
      </c>
      <c r="K2684" s="177"/>
      <c r="L2684" s="224"/>
      <c r="M2684" s="177"/>
      <c r="N2684" s="177"/>
      <c r="O2684" s="224"/>
      <c r="P2684" s="177"/>
      <c r="Q2684" s="177"/>
      <c r="R2684" s="177"/>
      <c r="S2684" s="237" t="s">
        <v>7574</v>
      </c>
      <c r="T2684" s="177"/>
      <c r="U2684" s="243"/>
      <c r="Z2684" s="130" t="str">
        <f t="shared" si="42"/>
        <v>19(6)覃腾金</v>
      </c>
    </row>
    <row r="2685" spans="1:26">
      <c r="A2685" s="177"/>
      <c r="B2685" s="177" t="s">
        <v>7579</v>
      </c>
      <c r="C2685" s="177"/>
      <c r="D2685" s="177" t="s">
        <v>328</v>
      </c>
      <c r="E2685" s="177" t="s">
        <v>7580</v>
      </c>
      <c r="F2685" s="241" t="s">
        <v>143</v>
      </c>
      <c r="G2685" s="177">
        <v>18</v>
      </c>
      <c r="H2685" s="241" t="s">
        <v>7581</v>
      </c>
      <c r="I2685" s="177" t="s">
        <v>7582</v>
      </c>
      <c r="J2685" s="177">
        <v>19977898780</v>
      </c>
      <c r="K2685" s="177"/>
      <c r="L2685" s="224"/>
      <c r="M2685" s="177"/>
      <c r="N2685" s="177"/>
      <c r="O2685" s="224"/>
      <c r="P2685" s="177"/>
      <c r="Q2685" s="177"/>
      <c r="R2685" s="177"/>
      <c r="S2685" s="237" t="s">
        <v>7579</v>
      </c>
      <c r="T2685" s="177"/>
      <c r="U2685" s="243"/>
      <c r="Z2685" s="130" t="str">
        <f t="shared" si="42"/>
        <v>19(6)蒙秋平</v>
      </c>
    </row>
    <row r="2686" spans="1:26">
      <c r="A2686" s="177"/>
      <c r="B2686" s="177" t="s">
        <v>7609</v>
      </c>
      <c r="C2686" s="177"/>
      <c r="D2686" s="177" t="s">
        <v>328</v>
      </c>
      <c r="E2686" s="177" t="s">
        <v>7610</v>
      </c>
      <c r="F2686" s="241" t="s">
        <v>143</v>
      </c>
      <c r="G2686" s="177">
        <v>19</v>
      </c>
      <c r="H2686" s="241" t="s">
        <v>19252</v>
      </c>
      <c r="I2686" s="177" t="s">
        <v>7611</v>
      </c>
      <c r="J2686" s="177" t="s">
        <v>7612</v>
      </c>
      <c r="K2686" s="177"/>
      <c r="L2686" s="224"/>
      <c r="M2686" s="177"/>
      <c r="N2686" s="177"/>
      <c r="O2686" s="224"/>
      <c r="P2686" s="177"/>
      <c r="Q2686" s="177"/>
      <c r="R2686" s="177"/>
      <c r="S2686" s="237" t="s">
        <v>7609</v>
      </c>
      <c r="T2686" s="177"/>
      <c r="U2686" s="243"/>
      <c r="Z2686" s="130" t="str">
        <f t="shared" si="42"/>
        <v>19(6)蓝艳玲</v>
      </c>
    </row>
    <row r="2687" spans="1:26">
      <c r="A2687" s="177"/>
      <c r="B2687" s="177" t="s">
        <v>7613</v>
      </c>
      <c r="C2687" s="177"/>
      <c r="D2687" s="177" t="s">
        <v>333</v>
      </c>
      <c r="E2687" s="177" t="s">
        <v>7614</v>
      </c>
      <c r="F2687" s="241" t="s">
        <v>24</v>
      </c>
      <c r="G2687" s="177">
        <v>18</v>
      </c>
      <c r="H2687" s="241" t="s">
        <v>7615</v>
      </c>
      <c r="I2687" s="177" t="s">
        <v>7616</v>
      </c>
      <c r="J2687" s="177">
        <v>18977801842</v>
      </c>
      <c r="K2687" s="177" t="s">
        <v>27</v>
      </c>
      <c r="L2687" s="224">
        <v>44390</v>
      </c>
      <c r="M2687" s="177"/>
      <c r="N2687" s="177" t="s">
        <v>27</v>
      </c>
      <c r="O2687" s="224">
        <v>44416</v>
      </c>
      <c r="P2687" s="177"/>
      <c r="Q2687" s="177"/>
      <c r="R2687" s="177"/>
      <c r="S2687" s="237" t="s">
        <v>7613</v>
      </c>
      <c r="T2687" s="177"/>
      <c r="U2687" s="243"/>
      <c r="Z2687" s="130" t="str">
        <f t="shared" si="42"/>
        <v>19(7)韦增官</v>
      </c>
    </row>
    <row r="2688" spans="1:26">
      <c r="A2688" s="177"/>
      <c r="B2688" s="177" t="s">
        <v>7622</v>
      </c>
      <c r="C2688" s="177"/>
      <c r="D2688" s="177" t="s">
        <v>333</v>
      </c>
      <c r="E2688" s="177" t="s">
        <v>7623</v>
      </c>
      <c r="F2688" s="241" t="s">
        <v>24</v>
      </c>
      <c r="G2688" s="177">
        <v>18</v>
      </c>
      <c r="H2688" s="241" t="s">
        <v>931</v>
      </c>
      <c r="I2688" s="177" t="s">
        <v>7624</v>
      </c>
      <c r="J2688" s="177">
        <v>19977827129</v>
      </c>
      <c r="K2688" s="177" t="s">
        <v>27</v>
      </c>
      <c r="L2688" s="224">
        <v>44331</v>
      </c>
      <c r="M2688" s="177"/>
      <c r="N2688" s="177" t="s">
        <v>27</v>
      </c>
      <c r="O2688" s="224">
        <v>44366</v>
      </c>
      <c r="P2688" s="177"/>
      <c r="Q2688" s="177"/>
      <c r="R2688" s="177"/>
      <c r="S2688" s="237" t="s">
        <v>7622</v>
      </c>
      <c r="T2688" s="177"/>
      <c r="U2688" s="243"/>
      <c r="Z2688" s="130" t="str">
        <f t="shared" si="42"/>
        <v>19(7)田营</v>
      </c>
    </row>
    <row r="2689" spans="1:26">
      <c r="A2689" s="177"/>
      <c r="B2689" s="177" t="s">
        <v>7625</v>
      </c>
      <c r="C2689" s="177"/>
      <c r="D2689" s="177" t="s">
        <v>333</v>
      </c>
      <c r="E2689" s="177" t="s">
        <v>2574</v>
      </c>
      <c r="F2689" s="241" t="s">
        <v>24</v>
      </c>
      <c r="G2689" s="177">
        <v>18</v>
      </c>
      <c r="H2689" s="241" t="s">
        <v>1554</v>
      </c>
      <c r="I2689" s="177" t="s">
        <v>7626</v>
      </c>
      <c r="J2689" s="177">
        <v>18176483865</v>
      </c>
      <c r="K2689" s="177" t="s">
        <v>27</v>
      </c>
      <c r="L2689" s="224">
        <v>44390</v>
      </c>
      <c r="M2689" s="177"/>
      <c r="N2689" s="177"/>
      <c r="O2689" s="224"/>
      <c r="P2689" s="177"/>
      <c r="Q2689" s="177"/>
      <c r="R2689" s="177"/>
      <c r="S2689" s="237" t="s">
        <v>7625</v>
      </c>
      <c r="T2689" s="177"/>
      <c r="U2689" s="243"/>
      <c r="Z2689" s="130" t="str">
        <f t="shared" si="42"/>
        <v>19(7)蓝海宁</v>
      </c>
    </row>
    <row r="2690" spans="1:26">
      <c r="A2690" s="177"/>
      <c r="B2690" s="177" t="s">
        <v>7631</v>
      </c>
      <c r="C2690" s="177"/>
      <c r="D2690" s="177" t="s">
        <v>333</v>
      </c>
      <c r="E2690" s="177" t="s">
        <v>7632</v>
      </c>
      <c r="F2690" s="241" t="s">
        <v>24</v>
      </c>
      <c r="G2690" s="177">
        <v>18</v>
      </c>
      <c r="H2690" s="241" t="s">
        <v>7633</v>
      </c>
      <c r="I2690" s="177" t="s">
        <v>7634</v>
      </c>
      <c r="J2690" s="177">
        <v>15777837631</v>
      </c>
      <c r="K2690" s="177" t="s">
        <v>27</v>
      </c>
      <c r="L2690" s="224">
        <v>44331</v>
      </c>
      <c r="M2690" s="177"/>
      <c r="N2690" s="177" t="s">
        <v>27</v>
      </c>
      <c r="O2690" s="224">
        <v>44366</v>
      </c>
      <c r="P2690" s="177"/>
      <c r="Q2690" s="177"/>
      <c r="R2690" s="177"/>
      <c r="S2690" s="237" t="s">
        <v>7631</v>
      </c>
      <c r="T2690" s="177"/>
      <c r="U2690" s="243"/>
      <c r="Z2690" s="130" t="str">
        <f t="shared" si="42"/>
        <v>19(7)谢健</v>
      </c>
    </row>
    <row r="2691" spans="1:26">
      <c r="A2691" s="177"/>
      <c r="B2691" s="177" t="s">
        <v>7635</v>
      </c>
      <c r="C2691" s="177"/>
      <c r="D2691" s="177" t="s">
        <v>333</v>
      </c>
      <c r="E2691" s="177" t="s">
        <v>7636</v>
      </c>
      <c r="F2691" s="241" t="s">
        <v>24</v>
      </c>
      <c r="G2691" s="177">
        <v>18</v>
      </c>
      <c r="H2691" s="241" t="s">
        <v>7637</v>
      </c>
      <c r="I2691" s="177" t="s">
        <v>7638</v>
      </c>
      <c r="J2691" s="177">
        <v>18877840375</v>
      </c>
      <c r="K2691" s="177" t="s">
        <v>27</v>
      </c>
      <c r="L2691" s="224">
        <v>44331</v>
      </c>
      <c r="M2691" s="177"/>
      <c r="N2691" s="177" t="s">
        <v>27</v>
      </c>
      <c r="O2691" s="224">
        <v>44366</v>
      </c>
      <c r="P2691" s="177"/>
      <c r="Q2691" s="177"/>
      <c r="R2691" s="177"/>
      <c r="S2691" s="237" t="s">
        <v>7635</v>
      </c>
      <c r="T2691" s="177"/>
      <c r="U2691" s="243"/>
      <c r="Z2691" s="130" t="str">
        <f t="shared" si="42"/>
        <v>19(7)覃兴旺</v>
      </c>
    </row>
    <row r="2692" spans="1:26">
      <c r="A2692" s="177"/>
      <c r="B2692" s="177" t="s">
        <v>7663</v>
      </c>
      <c r="C2692" s="177"/>
      <c r="D2692" s="177" t="s">
        <v>333</v>
      </c>
      <c r="E2692" s="177" t="s">
        <v>7664</v>
      </c>
      <c r="F2692" s="241" t="s">
        <v>24</v>
      </c>
      <c r="G2692" s="177">
        <v>18</v>
      </c>
      <c r="H2692" s="241" t="s">
        <v>7665</v>
      </c>
      <c r="I2692" s="177" t="s">
        <v>4201</v>
      </c>
      <c r="J2692" s="177">
        <v>14736227651</v>
      </c>
      <c r="K2692" s="177" t="s">
        <v>27</v>
      </c>
      <c r="L2692" s="224">
        <v>44331</v>
      </c>
      <c r="M2692" s="177"/>
      <c r="N2692" s="177" t="s">
        <v>27</v>
      </c>
      <c r="O2692" s="224">
        <v>44366</v>
      </c>
      <c r="P2692" s="177"/>
      <c r="Q2692" s="177"/>
      <c r="R2692" s="177"/>
      <c r="S2692" s="237" t="s">
        <v>7663</v>
      </c>
      <c r="T2692" s="177"/>
      <c r="U2692" s="243"/>
      <c r="Z2692" s="130" t="str">
        <f t="shared" si="42"/>
        <v>19(7)罗青杭</v>
      </c>
    </row>
    <row r="2693" spans="1:26">
      <c r="A2693" s="177"/>
      <c r="B2693" s="177" t="s">
        <v>7680</v>
      </c>
      <c r="C2693" s="177"/>
      <c r="D2693" s="177" t="s">
        <v>333</v>
      </c>
      <c r="E2693" s="177" t="s">
        <v>7681</v>
      </c>
      <c r="F2693" s="241" t="s">
        <v>143</v>
      </c>
      <c r="G2693" s="177">
        <v>18</v>
      </c>
      <c r="H2693" s="241" t="s">
        <v>17713</v>
      </c>
      <c r="I2693" s="177" t="s">
        <v>7682</v>
      </c>
      <c r="J2693" s="177">
        <v>13347685518</v>
      </c>
      <c r="K2693" s="177" t="s">
        <v>27</v>
      </c>
      <c r="L2693" s="224">
        <v>44331</v>
      </c>
      <c r="M2693" s="177"/>
      <c r="N2693" s="177" t="s">
        <v>27</v>
      </c>
      <c r="O2693" s="224">
        <v>44366</v>
      </c>
      <c r="P2693" s="177"/>
      <c r="Q2693" s="177"/>
      <c r="R2693" s="177"/>
      <c r="S2693" s="237" t="s">
        <v>7680</v>
      </c>
      <c r="T2693" s="177"/>
      <c r="U2693" s="243"/>
      <c r="Z2693" s="130" t="str">
        <f t="shared" si="42"/>
        <v>19(7)韦思培</v>
      </c>
    </row>
    <row r="2694" spans="1:26">
      <c r="A2694" s="177"/>
      <c r="B2694" s="177" t="s">
        <v>7687</v>
      </c>
      <c r="C2694" s="177"/>
      <c r="D2694" s="177" t="s">
        <v>333</v>
      </c>
      <c r="E2694" s="177" t="s">
        <v>7688</v>
      </c>
      <c r="F2694" s="241" t="s">
        <v>143</v>
      </c>
      <c r="G2694" s="177">
        <v>18</v>
      </c>
      <c r="H2694" s="241" t="s">
        <v>7689</v>
      </c>
      <c r="I2694" s="177" t="s">
        <v>7690</v>
      </c>
      <c r="J2694" s="177">
        <v>13768281263</v>
      </c>
      <c r="K2694" s="177" t="s">
        <v>27</v>
      </c>
      <c r="L2694" s="224">
        <v>44331</v>
      </c>
      <c r="M2694" s="177"/>
      <c r="N2694" s="177" t="s">
        <v>27</v>
      </c>
      <c r="O2694" s="224">
        <v>44366</v>
      </c>
      <c r="P2694" s="177"/>
      <c r="Q2694" s="177"/>
      <c r="R2694" s="177"/>
      <c r="S2694" s="237" t="s">
        <v>7687</v>
      </c>
      <c r="T2694" s="177"/>
      <c r="U2694" s="243"/>
      <c r="Z2694" s="130" t="str">
        <f t="shared" si="42"/>
        <v>19(7)黄美芬</v>
      </c>
    </row>
    <row r="2695" spans="1:26">
      <c r="A2695" s="177"/>
      <c r="B2695" s="177" t="s">
        <v>7698</v>
      </c>
      <c r="C2695" s="177"/>
      <c r="D2695" s="177" t="s">
        <v>333</v>
      </c>
      <c r="E2695" s="177" t="s">
        <v>7699</v>
      </c>
      <c r="F2695" s="241" t="s">
        <v>143</v>
      </c>
      <c r="G2695" s="177">
        <v>19</v>
      </c>
      <c r="H2695" s="241" t="s">
        <v>7700</v>
      </c>
      <c r="I2695" s="177" t="s">
        <v>7701</v>
      </c>
      <c r="J2695" s="177">
        <v>15078611951</v>
      </c>
      <c r="K2695" s="177" t="s">
        <v>27</v>
      </c>
      <c r="L2695" s="224">
        <v>44331</v>
      </c>
      <c r="M2695" s="177"/>
      <c r="N2695" s="177" t="s">
        <v>27</v>
      </c>
      <c r="O2695" s="224">
        <v>44366</v>
      </c>
      <c r="P2695" s="177"/>
      <c r="Q2695" s="177"/>
      <c r="R2695" s="177"/>
      <c r="S2695" s="237" t="s">
        <v>7698</v>
      </c>
      <c r="T2695" s="177"/>
      <c r="U2695" s="243"/>
      <c r="Z2695" s="130" t="str">
        <f t="shared" ref="Z2695:Z2758" si="43">D2695:D7276&amp;E2695:E7276</f>
        <v>19(7)韦金双</v>
      </c>
    </row>
    <row r="2696" spans="1:26">
      <c r="A2696" s="177"/>
      <c r="B2696" s="177" t="s">
        <v>7709</v>
      </c>
      <c r="C2696" s="177"/>
      <c r="D2696" s="177" t="s">
        <v>333</v>
      </c>
      <c r="E2696" s="177" t="s">
        <v>7710</v>
      </c>
      <c r="F2696" s="241" t="s">
        <v>24</v>
      </c>
      <c r="G2696" s="177">
        <v>18</v>
      </c>
      <c r="H2696" s="241" t="s">
        <v>7711</v>
      </c>
      <c r="I2696" s="177" t="s">
        <v>7712</v>
      </c>
      <c r="J2696" s="177">
        <v>18778096248</v>
      </c>
      <c r="K2696" s="177" t="s">
        <v>27</v>
      </c>
      <c r="L2696" s="224">
        <v>44397</v>
      </c>
      <c r="M2696" s="177"/>
      <c r="N2696" s="177"/>
      <c r="O2696" s="224"/>
      <c r="P2696" s="177"/>
      <c r="Q2696" s="177"/>
      <c r="R2696" s="177"/>
      <c r="S2696" s="237" t="s">
        <v>7709</v>
      </c>
      <c r="T2696" s="177"/>
      <c r="U2696" s="243"/>
      <c r="Z2696" s="130" t="str">
        <f t="shared" si="43"/>
        <v>19(7)覃全</v>
      </c>
    </row>
    <row r="2697" spans="1:26">
      <c r="A2697" s="177"/>
      <c r="B2697" s="177" t="s">
        <v>7716</v>
      </c>
      <c r="C2697" s="177"/>
      <c r="D2697" s="177" t="s">
        <v>333</v>
      </c>
      <c r="E2697" s="177" t="s">
        <v>7717</v>
      </c>
      <c r="F2697" s="241" t="s">
        <v>24</v>
      </c>
      <c r="G2697" s="177">
        <v>18</v>
      </c>
      <c r="H2697" s="241" t="s">
        <v>7718</v>
      </c>
      <c r="I2697" s="177" t="s">
        <v>7719</v>
      </c>
      <c r="J2697" s="177">
        <v>18378897158</v>
      </c>
      <c r="K2697" s="177" t="s">
        <v>27</v>
      </c>
      <c r="L2697" s="224">
        <v>44331</v>
      </c>
      <c r="M2697" s="177"/>
      <c r="N2697" s="177" t="s">
        <v>27</v>
      </c>
      <c r="O2697" s="224">
        <v>44366</v>
      </c>
      <c r="P2697" s="177"/>
      <c r="Q2697" s="177"/>
      <c r="R2697" s="177"/>
      <c r="S2697" s="237" t="s">
        <v>7716</v>
      </c>
      <c r="T2697" s="177"/>
      <c r="U2697" s="243"/>
      <c r="Z2697" s="130" t="str">
        <f t="shared" si="43"/>
        <v>19(7)韦明满</v>
      </c>
    </row>
    <row r="2698" spans="1:26">
      <c r="A2698" s="177"/>
      <c r="B2698" s="177" t="s">
        <v>7720</v>
      </c>
      <c r="C2698" s="177"/>
      <c r="D2698" s="177" t="s">
        <v>333</v>
      </c>
      <c r="E2698" s="177" t="s">
        <v>7721</v>
      </c>
      <c r="F2698" s="241" t="s">
        <v>24</v>
      </c>
      <c r="G2698" s="177">
        <v>18</v>
      </c>
      <c r="H2698" s="241" t="s">
        <v>7722</v>
      </c>
      <c r="I2698" s="177" t="s">
        <v>7723</v>
      </c>
      <c r="J2698" s="177">
        <v>13737981563</v>
      </c>
      <c r="K2698" s="177" t="s">
        <v>27</v>
      </c>
      <c r="L2698" s="224">
        <v>44354</v>
      </c>
      <c r="M2698" s="177"/>
      <c r="N2698" s="177" t="s">
        <v>27</v>
      </c>
      <c r="O2698" s="224">
        <v>44390</v>
      </c>
      <c r="P2698" s="177"/>
      <c r="Q2698" s="177"/>
      <c r="R2698" s="177"/>
      <c r="S2698" s="237" t="s">
        <v>7720</v>
      </c>
      <c r="T2698" s="177"/>
      <c r="U2698" s="243"/>
      <c r="Z2698" s="130" t="str">
        <f t="shared" si="43"/>
        <v>19(7)梁家鑫</v>
      </c>
    </row>
    <row r="2699" spans="1:26">
      <c r="A2699" s="177"/>
      <c r="B2699" s="177" t="s">
        <v>7731</v>
      </c>
      <c r="C2699" s="177"/>
      <c r="D2699" s="177" t="s">
        <v>333</v>
      </c>
      <c r="E2699" s="177" t="s">
        <v>7732</v>
      </c>
      <c r="F2699" s="241" t="s">
        <v>24</v>
      </c>
      <c r="G2699" s="177">
        <v>18</v>
      </c>
      <c r="H2699" s="241" t="s">
        <v>17755</v>
      </c>
      <c r="I2699" s="177" t="s">
        <v>7733</v>
      </c>
      <c r="J2699" s="177">
        <v>18877841637</v>
      </c>
      <c r="K2699" s="177" t="s">
        <v>27</v>
      </c>
      <c r="L2699" s="224">
        <v>44386</v>
      </c>
      <c r="M2699" s="177"/>
      <c r="N2699" s="177" t="s">
        <v>27</v>
      </c>
      <c r="O2699" s="224">
        <v>44407</v>
      </c>
      <c r="P2699" s="177"/>
      <c r="Q2699" s="177"/>
      <c r="R2699" s="177"/>
      <c r="S2699" s="237" t="s">
        <v>7731</v>
      </c>
      <c r="T2699" s="177"/>
      <c r="U2699" s="243"/>
      <c r="Z2699" s="130" t="str">
        <f t="shared" si="43"/>
        <v>19(7)覃灿均</v>
      </c>
    </row>
    <row r="2700" spans="1:26">
      <c r="A2700" s="177"/>
      <c r="B2700" s="177" t="s">
        <v>7734</v>
      </c>
      <c r="C2700" s="177"/>
      <c r="D2700" s="177" t="s">
        <v>333</v>
      </c>
      <c r="E2700" s="177" t="s">
        <v>7735</v>
      </c>
      <c r="F2700" s="241" t="s">
        <v>24</v>
      </c>
      <c r="G2700" s="177">
        <v>18</v>
      </c>
      <c r="H2700" s="241" t="s">
        <v>7736</v>
      </c>
      <c r="I2700" s="177" t="s">
        <v>7737</v>
      </c>
      <c r="J2700" s="177">
        <v>18278868321</v>
      </c>
      <c r="K2700" s="177" t="s">
        <v>27</v>
      </c>
      <c r="L2700" s="224">
        <v>44387</v>
      </c>
      <c r="M2700" s="177"/>
      <c r="N2700" s="177"/>
      <c r="O2700" s="224"/>
      <c r="P2700" s="177"/>
      <c r="Q2700" s="177"/>
      <c r="R2700" s="177"/>
      <c r="S2700" s="237" t="s">
        <v>7734</v>
      </c>
      <c r="T2700" s="177"/>
      <c r="U2700" s="243"/>
      <c r="Z2700" s="130" t="str">
        <f t="shared" si="43"/>
        <v>19(7)谭勇</v>
      </c>
    </row>
    <row r="2701" spans="1:26">
      <c r="A2701" s="177"/>
      <c r="B2701" s="177" t="s">
        <v>7746</v>
      </c>
      <c r="C2701" s="177"/>
      <c r="D2701" s="177" t="s">
        <v>333</v>
      </c>
      <c r="E2701" s="177" t="s">
        <v>7747</v>
      </c>
      <c r="F2701" s="241" t="s">
        <v>24</v>
      </c>
      <c r="G2701" s="177">
        <v>18</v>
      </c>
      <c r="H2701" s="241" t="s">
        <v>7748</v>
      </c>
      <c r="I2701" s="177" t="s">
        <v>7749</v>
      </c>
      <c r="J2701" s="177">
        <v>18278828009</v>
      </c>
      <c r="K2701" s="177" t="s">
        <v>27</v>
      </c>
      <c r="L2701" s="224">
        <v>44331</v>
      </c>
      <c r="M2701" s="177"/>
      <c r="N2701" s="177" t="s">
        <v>27</v>
      </c>
      <c r="O2701" s="224">
        <v>44366</v>
      </c>
      <c r="P2701" s="177"/>
      <c r="Q2701" s="177"/>
      <c r="R2701" s="177"/>
      <c r="S2701" s="237" t="s">
        <v>7746</v>
      </c>
      <c r="T2701" s="177"/>
      <c r="U2701" s="243"/>
      <c r="Z2701" s="130" t="str">
        <f t="shared" si="43"/>
        <v>19(7)唐立</v>
      </c>
    </row>
    <row r="2702" spans="1:26">
      <c r="A2702" s="177"/>
      <c r="B2702" s="177" t="s">
        <v>7779</v>
      </c>
      <c r="C2702" s="177"/>
      <c r="D2702" s="177" t="s">
        <v>333</v>
      </c>
      <c r="E2702" s="177" t="s">
        <v>7780</v>
      </c>
      <c r="F2702" s="241" t="s">
        <v>24</v>
      </c>
      <c r="G2702" s="177">
        <v>18</v>
      </c>
      <c r="H2702" s="241" t="s">
        <v>19253</v>
      </c>
      <c r="I2702" s="177" t="s">
        <v>7782</v>
      </c>
      <c r="J2702" s="177">
        <v>13407753082</v>
      </c>
      <c r="K2702" s="177" t="s">
        <v>27</v>
      </c>
      <c r="L2702" s="224">
        <v>44395</v>
      </c>
      <c r="M2702" s="177"/>
      <c r="N2702" s="177"/>
      <c r="O2702" s="224"/>
      <c r="P2702" s="177"/>
      <c r="Q2702" s="177"/>
      <c r="R2702" s="177"/>
      <c r="S2702" s="237" t="s">
        <v>7779</v>
      </c>
      <c r="T2702" s="177"/>
      <c r="U2702" s="243"/>
      <c r="Z2702" s="130" t="str">
        <f t="shared" si="43"/>
        <v>19(7)覃双红</v>
      </c>
    </row>
    <row r="2703" spans="1:26">
      <c r="A2703" s="177"/>
      <c r="B2703" s="177" t="s">
        <v>7794</v>
      </c>
      <c r="C2703" s="177"/>
      <c r="D2703" s="177" t="s">
        <v>333</v>
      </c>
      <c r="E2703" s="177" t="s">
        <v>7795</v>
      </c>
      <c r="F2703" s="241" t="s">
        <v>24</v>
      </c>
      <c r="G2703" s="177">
        <v>19</v>
      </c>
      <c r="H2703" s="241" t="s">
        <v>7714</v>
      </c>
      <c r="I2703" s="177" t="s">
        <v>7796</v>
      </c>
      <c r="J2703" s="177">
        <v>18776810312</v>
      </c>
      <c r="K2703" s="177" t="s">
        <v>27</v>
      </c>
      <c r="L2703" s="224">
        <v>44331</v>
      </c>
      <c r="M2703" s="177"/>
      <c r="N2703" s="177" t="s">
        <v>27</v>
      </c>
      <c r="O2703" s="224">
        <v>44366</v>
      </c>
      <c r="P2703" s="177"/>
      <c r="Q2703" s="177"/>
      <c r="R2703" s="177"/>
      <c r="S2703" s="237" t="s">
        <v>7794</v>
      </c>
      <c r="T2703" s="177"/>
      <c r="U2703" s="243"/>
      <c r="Z2703" s="130" t="str">
        <f t="shared" si="43"/>
        <v>19(7)韦卫秋</v>
      </c>
    </row>
    <row r="2704" spans="1:26">
      <c r="A2704" s="177"/>
      <c r="B2704" s="177" t="s">
        <v>7797</v>
      </c>
      <c r="C2704" s="177"/>
      <c r="D2704" s="177" t="s">
        <v>333</v>
      </c>
      <c r="E2704" s="177" t="s">
        <v>7798</v>
      </c>
      <c r="F2704" s="241" t="s">
        <v>143</v>
      </c>
      <c r="G2704" s="177">
        <v>19</v>
      </c>
      <c r="H2704" s="241" t="s">
        <v>7799</v>
      </c>
      <c r="I2704" s="177" t="s">
        <v>7800</v>
      </c>
      <c r="J2704" s="177">
        <v>18277822159</v>
      </c>
      <c r="K2704" s="177" t="s">
        <v>27</v>
      </c>
      <c r="L2704" s="224">
        <v>44331</v>
      </c>
      <c r="M2704" s="177"/>
      <c r="N2704" s="177" t="s">
        <v>27</v>
      </c>
      <c r="O2704" s="224">
        <v>44366</v>
      </c>
      <c r="P2704" s="177"/>
      <c r="Q2704" s="177"/>
      <c r="R2704" s="177"/>
      <c r="S2704" s="237" t="s">
        <v>7797</v>
      </c>
      <c r="T2704" s="177"/>
      <c r="U2704" s="243"/>
      <c r="Z2704" s="130" t="str">
        <f t="shared" si="43"/>
        <v>19(7)黄佳琳</v>
      </c>
    </row>
    <row r="2705" spans="1:26">
      <c r="A2705" s="177"/>
      <c r="B2705" s="177" t="s">
        <v>7807</v>
      </c>
      <c r="C2705" s="177"/>
      <c r="D2705" s="177" t="s">
        <v>333</v>
      </c>
      <c r="E2705" s="177" t="s">
        <v>7808</v>
      </c>
      <c r="F2705" s="241" t="s">
        <v>24</v>
      </c>
      <c r="G2705" s="177">
        <v>18</v>
      </c>
      <c r="H2705" s="241" t="s">
        <v>4019</v>
      </c>
      <c r="I2705" s="177" t="s">
        <v>7809</v>
      </c>
      <c r="J2705" s="177">
        <v>13471848128</v>
      </c>
      <c r="K2705" s="177" t="s">
        <v>27</v>
      </c>
      <c r="L2705" s="224">
        <v>44395</v>
      </c>
      <c r="M2705" s="177"/>
      <c r="N2705" s="177" t="s">
        <v>27</v>
      </c>
      <c r="O2705" s="224">
        <v>44416</v>
      </c>
      <c r="P2705" s="177"/>
      <c r="Q2705" s="177"/>
      <c r="R2705" s="177"/>
      <c r="S2705" s="237" t="s">
        <v>7807</v>
      </c>
      <c r="T2705" s="177"/>
      <c r="U2705" s="243"/>
      <c r="Z2705" s="130" t="str">
        <f t="shared" si="43"/>
        <v>19(7)韦成波</v>
      </c>
    </row>
    <row r="2706" spans="1:26">
      <c r="A2706" s="177"/>
      <c r="B2706" s="177" t="s">
        <v>7810</v>
      </c>
      <c r="C2706" s="177"/>
      <c r="D2706" s="177" t="s">
        <v>333</v>
      </c>
      <c r="E2706" s="177" t="s">
        <v>7811</v>
      </c>
      <c r="F2706" s="241" t="s">
        <v>143</v>
      </c>
      <c r="G2706" s="177">
        <v>22</v>
      </c>
      <c r="H2706" s="241" t="s">
        <v>7812</v>
      </c>
      <c r="I2706" s="177" t="s">
        <v>7813</v>
      </c>
      <c r="J2706" s="177">
        <v>18877843861</v>
      </c>
      <c r="K2706" s="177" t="s">
        <v>27</v>
      </c>
      <c r="L2706" s="224">
        <v>44331</v>
      </c>
      <c r="M2706" s="177"/>
      <c r="N2706" s="177" t="s">
        <v>27</v>
      </c>
      <c r="O2706" s="224">
        <v>44366</v>
      </c>
      <c r="P2706" s="177"/>
      <c r="Q2706" s="177"/>
      <c r="R2706" s="177"/>
      <c r="S2706" s="237" t="s">
        <v>7810</v>
      </c>
      <c r="T2706" s="177"/>
      <c r="U2706" s="243"/>
      <c r="Z2706" s="130" t="str">
        <f t="shared" si="43"/>
        <v>19(7)蒙香玲</v>
      </c>
    </row>
    <row r="2707" spans="1:26">
      <c r="A2707" s="177"/>
      <c r="B2707" s="177" t="s">
        <v>7814</v>
      </c>
      <c r="C2707" s="177"/>
      <c r="D2707" s="177" t="s">
        <v>333</v>
      </c>
      <c r="E2707" s="177" t="s">
        <v>7815</v>
      </c>
      <c r="F2707" s="241" t="s">
        <v>24</v>
      </c>
      <c r="G2707" s="177">
        <v>18</v>
      </c>
      <c r="H2707" s="241" t="s">
        <v>2429</v>
      </c>
      <c r="I2707" s="177" t="s">
        <v>7816</v>
      </c>
      <c r="J2707" s="177">
        <v>15177385669</v>
      </c>
      <c r="K2707" s="177" t="s">
        <v>27</v>
      </c>
      <c r="L2707" s="224">
        <v>44331</v>
      </c>
      <c r="M2707" s="177"/>
      <c r="N2707" s="177" t="s">
        <v>27</v>
      </c>
      <c r="O2707" s="224">
        <v>44366</v>
      </c>
      <c r="P2707" s="177"/>
      <c r="Q2707" s="177"/>
      <c r="R2707" s="177"/>
      <c r="S2707" s="237" t="s">
        <v>7814</v>
      </c>
      <c r="T2707" s="177"/>
      <c r="U2707" s="243"/>
      <c r="Z2707" s="130" t="str">
        <f t="shared" si="43"/>
        <v>19(7)韦昌涛</v>
      </c>
    </row>
    <row r="2708" spans="1:26">
      <c r="A2708" s="177"/>
      <c r="B2708" s="177" t="s">
        <v>7817</v>
      </c>
      <c r="C2708" s="177"/>
      <c r="D2708" s="177" t="s">
        <v>333</v>
      </c>
      <c r="E2708" s="177" t="s">
        <v>7818</v>
      </c>
      <c r="F2708" s="241" t="s">
        <v>24</v>
      </c>
      <c r="G2708" s="177">
        <v>18</v>
      </c>
      <c r="H2708" s="241" t="s">
        <v>17925</v>
      </c>
      <c r="I2708" s="177" t="s">
        <v>7820</v>
      </c>
      <c r="J2708" s="177">
        <v>18176119066</v>
      </c>
      <c r="K2708" s="177" t="s">
        <v>27</v>
      </c>
      <c r="L2708" s="224">
        <v>44408</v>
      </c>
      <c r="M2708" s="177"/>
      <c r="N2708" s="177"/>
      <c r="O2708" s="224"/>
      <c r="P2708" s="177"/>
      <c r="Q2708" s="177"/>
      <c r="R2708" s="177"/>
      <c r="S2708" s="237" t="s">
        <v>7817</v>
      </c>
      <c r="T2708" s="177"/>
      <c r="U2708" s="243"/>
      <c r="Z2708" s="130" t="str">
        <f t="shared" si="43"/>
        <v>19(7)黄世民</v>
      </c>
    </row>
    <row r="2709" spans="1:26">
      <c r="A2709" s="177"/>
      <c r="B2709" s="177" t="s">
        <v>7821</v>
      </c>
      <c r="C2709" s="177"/>
      <c r="D2709" s="177" t="s">
        <v>333</v>
      </c>
      <c r="E2709" s="177" t="s">
        <v>7822</v>
      </c>
      <c r="F2709" s="241" t="s">
        <v>24</v>
      </c>
      <c r="G2709" s="177">
        <v>19</v>
      </c>
      <c r="H2709" s="241" t="s">
        <v>19254</v>
      </c>
      <c r="I2709" s="177" t="s">
        <v>7824</v>
      </c>
      <c r="J2709" s="177">
        <v>15277857253</v>
      </c>
      <c r="K2709" s="177" t="s">
        <v>27</v>
      </c>
      <c r="L2709" s="224">
        <v>44331</v>
      </c>
      <c r="M2709" s="177"/>
      <c r="N2709" s="177" t="s">
        <v>27</v>
      </c>
      <c r="O2709" s="224">
        <v>44366</v>
      </c>
      <c r="P2709" s="177"/>
      <c r="Q2709" s="177"/>
      <c r="R2709" s="177"/>
      <c r="S2709" s="237" t="s">
        <v>7821</v>
      </c>
      <c r="T2709" s="177"/>
      <c r="U2709" s="243"/>
      <c r="Z2709" s="130" t="str">
        <f t="shared" si="43"/>
        <v>19(7)黄国锐</v>
      </c>
    </row>
    <row r="2710" spans="1:26">
      <c r="A2710" s="177"/>
      <c r="B2710" s="177" t="s">
        <v>7825</v>
      </c>
      <c r="C2710" s="177"/>
      <c r="D2710" s="177" t="s">
        <v>333</v>
      </c>
      <c r="E2710" s="177" t="s">
        <v>7826</v>
      </c>
      <c r="F2710" s="241" t="s">
        <v>24</v>
      </c>
      <c r="G2710" s="177">
        <v>23</v>
      </c>
      <c r="H2710" s="241" t="s">
        <v>7827</v>
      </c>
      <c r="I2710" s="177" t="s">
        <v>7828</v>
      </c>
      <c r="J2710" s="177">
        <v>18176755906</v>
      </c>
      <c r="K2710" s="177" t="s">
        <v>27</v>
      </c>
      <c r="L2710" s="224">
        <v>44331</v>
      </c>
      <c r="M2710" s="177"/>
      <c r="N2710" s="177" t="s">
        <v>27</v>
      </c>
      <c r="O2710" s="224">
        <v>44366</v>
      </c>
      <c r="P2710" s="177"/>
      <c r="Q2710" s="177"/>
      <c r="R2710" s="177"/>
      <c r="S2710" s="237" t="s">
        <v>7825</v>
      </c>
      <c r="T2710" s="177"/>
      <c r="U2710" s="243"/>
      <c r="Z2710" s="130" t="str">
        <f t="shared" si="43"/>
        <v>19(7)蒙海松</v>
      </c>
    </row>
    <row r="2711" spans="1:26">
      <c r="A2711" s="177"/>
      <c r="B2711" s="177" t="s">
        <v>7829</v>
      </c>
      <c r="C2711" s="177"/>
      <c r="D2711" s="177" t="s">
        <v>333</v>
      </c>
      <c r="E2711" s="177" t="s">
        <v>7830</v>
      </c>
      <c r="F2711" s="241" t="s">
        <v>24</v>
      </c>
      <c r="G2711" s="177">
        <v>19</v>
      </c>
      <c r="H2711" s="241" t="s">
        <v>7831</v>
      </c>
      <c r="I2711" s="177" t="s">
        <v>7832</v>
      </c>
      <c r="J2711" s="177">
        <v>18378890304</v>
      </c>
      <c r="K2711" s="177" t="s">
        <v>27</v>
      </c>
      <c r="L2711" s="224">
        <v>44331</v>
      </c>
      <c r="M2711" s="177"/>
      <c r="N2711" s="177" t="s">
        <v>27</v>
      </c>
      <c r="O2711" s="224">
        <v>44366</v>
      </c>
      <c r="P2711" s="177"/>
      <c r="Q2711" s="177"/>
      <c r="R2711" s="177"/>
      <c r="S2711" s="237" t="s">
        <v>7829</v>
      </c>
      <c r="T2711" s="177"/>
      <c r="U2711" s="243"/>
      <c r="Z2711" s="130" t="str">
        <f t="shared" si="43"/>
        <v>19(7)姚瑞坚</v>
      </c>
    </row>
    <row r="2712" spans="1:26">
      <c r="A2712" s="177"/>
      <c r="B2712" s="177" t="s">
        <v>7843</v>
      </c>
      <c r="C2712" s="177"/>
      <c r="D2712" s="177" t="s">
        <v>333</v>
      </c>
      <c r="E2712" s="177" t="s">
        <v>7844</v>
      </c>
      <c r="F2712" s="241" t="s">
        <v>143</v>
      </c>
      <c r="G2712" s="177">
        <v>19</v>
      </c>
      <c r="H2712" s="241" t="s">
        <v>7845</v>
      </c>
      <c r="I2712" s="177" t="s">
        <v>7846</v>
      </c>
      <c r="J2712" s="177">
        <v>15811692988</v>
      </c>
      <c r="K2712" s="177" t="s">
        <v>27</v>
      </c>
      <c r="L2712" s="224">
        <v>44331</v>
      </c>
      <c r="M2712" s="177"/>
      <c r="N2712" s="177" t="s">
        <v>27</v>
      </c>
      <c r="O2712" s="224">
        <v>44366</v>
      </c>
      <c r="P2712" s="177"/>
      <c r="Q2712" s="177"/>
      <c r="R2712" s="177"/>
      <c r="S2712" s="237" t="s">
        <v>7843</v>
      </c>
      <c r="T2712" s="177"/>
      <c r="U2712" s="243"/>
      <c r="Z2712" s="130" t="str">
        <f t="shared" si="43"/>
        <v>19(7)蓝粤婷</v>
      </c>
    </row>
    <row r="2713" spans="1:26">
      <c r="A2713" s="177"/>
      <c r="B2713" s="177" t="s">
        <v>7850</v>
      </c>
      <c r="C2713" s="177"/>
      <c r="D2713" s="177" t="s">
        <v>333</v>
      </c>
      <c r="E2713" s="177" t="s">
        <v>7851</v>
      </c>
      <c r="F2713" s="241" t="s">
        <v>24</v>
      </c>
      <c r="G2713" s="177">
        <v>19</v>
      </c>
      <c r="H2713" s="241" t="s">
        <v>19255</v>
      </c>
      <c r="I2713" s="177" t="s">
        <v>7852</v>
      </c>
      <c r="J2713" s="177">
        <v>13713731014</v>
      </c>
      <c r="K2713" s="177" t="s">
        <v>27</v>
      </c>
      <c r="L2713" s="224">
        <v>44331</v>
      </c>
      <c r="M2713" s="177"/>
      <c r="N2713" s="177" t="s">
        <v>27</v>
      </c>
      <c r="O2713" s="224">
        <v>44366</v>
      </c>
      <c r="P2713" s="177"/>
      <c r="Q2713" s="177"/>
      <c r="R2713" s="177"/>
      <c r="S2713" s="237" t="s">
        <v>7850</v>
      </c>
      <c r="T2713" s="177"/>
      <c r="U2713" s="243"/>
      <c r="Z2713" s="130" t="str">
        <f t="shared" si="43"/>
        <v>19(7)韦先进</v>
      </c>
    </row>
    <row r="2714" spans="1:26">
      <c r="A2714" s="177"/>
      <c r="B2714" s="177" t="s">
        <v>7857</v>
      </c>
      <c r="C2714" s="177"/>
      <c r="D2714" s="177" t="s">
        <v>333</v>
      </c>
      <c r="E2714" s="177" t="s">
        <v>7858</v>
      </c>
      <c r="F2714" s="241" t="s">
        <v>143</v>
      </c>
      <c r="G2714" s="177">
        <v>19</v>
      </c>
      <c r="H2714" s="241" t="s">
        <v>7859</v>
      </c>
      <c r="I2714" s="177" t="s">
        <v>7860</v>
      </c>
      <c r="J2714" s="177">
        <v>13367588575</v>
      </c>
      <c r="K2714" s="177" t="s">
        <v>27</v>
      </c>
      <c r="L2714" s="224">
        <v>44331</v>
      </c>
      <c r="M2714" s="177"/>
      <c r="N2714" s="177" t="s">
        <v>27</v>
      </c>
      <c r="O2714" s="224">
        <v>44366</v>
      </c>
      <c r="P2714" s="177"/>
      <c r="Q2714" s="177"/>
      <c r="R2714" s="177"/>
      <c r="S2714" s="237" t="s">
        <v>7857</v>
      </c>
      <c r="T2714" s="177"/>
      <c r="U2714" s="243"/>
      <c r="Z2714" s="130" t="str">
        <f t="shared" si="43"/>
        <v>19(7)韦冰心</v>
      </c>
    </row>
    <row r="2715" spans="1:26">
      <c r="A2715" s="177"/>
      <c r="B2715" s="177" t="s">
        <v>7861</v>
      </c>
      <c r="C2715" s="177"/>
      <c r="D2715" s="177" t="s">
        <v>333</v>
      </c>
      <c r="E2715" s="177" t="s">
        <v>7862</v>
      </c>
      <c r="F2715" s="241" t="s">
        <v>143</v>
      </c>
      <c r="G2715" s="177">
        <v>18</v>
      </c>
      <c r="H2715" s="241" t="s">
        <v>19256</v>
      </c>
      <c r="I2715" s="177" t="s">
        <v>7864</v>
      </c>
      <c r="J2715" s="177">
        <v>18042803363</v>
      </c>
      <c r="K2715" s="177" t="s">
        <v>27</v>
      </c>
      <c r="L2715" s="224">
        <v>44331</v>
      </c>
      <c r="M2715" s="177"/>
      <c r="N2715" s="177" t="s">
        <v>27</v>
      </c>
      <c r="O2715" s="224">
        <v>44366</v>
      </c>
      <c r="P2715" s="177"/>
      <c r="Q2715" s="177"/>
      <c r="R2715" s="177"/>
      <c r="S2715" s="237" t="s">
        <v>7861</v>
      </c>
      <c r="T2715" s="177"/>
      <c r="U2715" s="243"/>
      <c r="Z2715" s="130" t="str">
        <f t="shared" si="43"/>
        <v>19(7)韦娇乐</v>
      </c>
    </row>
    <row r="2716" spans="1:26">
      <c r="A2716" s="177"/>
      <c r="B2716" s="177" t="s">
        <v>7878</v>
      </c>
      <c r="C2716" s="177"/>
      <c r="D2716" s="177" t="s">
        <v>333</v>
      </c>
      <c r="E2716" s="177" t="s">
        <v>2418</v>
      </c>
      <c r="F2716" s="241" t="s">
        <v>143</v>
      </c>
      <c r="G2716" s="177">
        <v>18</v>
      </c>
      <c r="H2716" s="241" t="s">
        <v>7879</v>
      </c>
      <c r="I2716" s="177" t="s">
        <v>7880</v>
      </c>
      <c r="J2716" s="177">
        <v>19978846465</v>
      </c>
      <c r="K2716" s="177" t="s">
        <v>27</v>
      </c>
      <c r="L2716" s="224">
        <v>44331</v>
      </c>
      <c r="M2716" s="177"/>
      <c r="N2716" s="177" t="s">
        <v>27</v>
      </c>
      <c r="O2716" s="224">
        <v>44427</v>
      </c>
      <c r="P2716" s="177"/>
      <c r="Q2716" s="177"/>
      <c r="R2716" s="177"/>
      <c r="S2716" s="237" t="s">
        <v>7878</v>
      </c>
      <c r="T2716" s="177"/>
      <c r="U2716" s="243"/>
      <c r="Z2716" s="130" t="str">
        <f t="shared" si="43"/>
        <v>19(7)覃萌</v>
      </c>
    </row>
    <row r="2717" spans="1:26">
      <c r="A2717" s="177"/>
      <c r="B2717" s="177" t="s">
        <v>7881</v>
      </c>
      <c r="C2717" s="177"/>
      <c r="D2717" s="177" t="s">
        <v>333</v>
      </c>
      <c r="E2717" s="177" t="s">
        <v>7882</v>
      </c>
      <c r="F2717" s="241" t="s">
        <v>143</v>
      </c>
      <c r="G2717" s="177">
        <v>20</v>
      </c>
      <c r="H2717" s="241" t="s">
        <v>19257</v>
      </c>
      <c r="I2717" s="177" t="s">
        <v>7884</v>
      </c>
      <c r="J2717" s="177">
        <v>18777846107</v>
      </c>
      <c r="K2717" s="177" t="s">
        <v>27</v>
      </c>
      <c r="L2717" s="224">
        <v>44331</v>
      </c>
      <c r="M2717" s="177"/>
      <c r="N2717" s="177" t="s">
        <v>27</v>
      </c>
      <c r="O2717" s="224">
        <v>44366</v>
      </c>
      <c r="P2717" s="177"/>
      <c r="Q2717" s="177"/>
      <c r="R2717" s="177"/>
      <c r="S2717" s="237" t="s">
        <v>7881</v>
      </c>
      <c r="T2717" s="177"/>
      <c r="U2717" s="243"/>
      <c r="Z2717" s="130" t="str">
        <f t="shared" si="43"/>
        <v>19(7)韦晓琴</v>
      </c>
    </row>
    <row r="2718" spans="1:26">
      <c r="A2718" s="177"/>
      <c r="B2718" s="177" t="s">
        <v>7892</v>
      </c>
      <c r="C2718" s="177"/>
      <c r="D2718" s="177" t="s">
        <v>339</v>
      </c>
      <c r="E2718" s="177" t="s">
        <v>224</v>
      </c>
      <c r="F2718" s="241" t="s">
        <v>143</v>
      </c>
      <c r="G2718" s="177">
        <v>18</v>
      </c>
      <c r="H2718" s="241" t="s">
        <v>19258</v>
      </c>
      <c r="I2718" s="177" t="s">
        <v>7893</v>
      </c>
      <c r="J2718" s="177">
        <v>13667780506</v>
      </c>
      <c r="K2718" s="177" t="s">
        <v>27</v>
      </c>
      <c r="L2718" s="224">
        <v>44331</v>
      </c>
      <c r="M2718" s="177"/>
      <c r="N2718" s="177" t="s">
        <v>27</v>
      </c>
      <c r="O2718" s="224">
        <v>44366</v>
      </c>
      <c r="P2718" s="177"/>
      <c r="Q2718" s="177"/>
      <c r="R2718" s="177"/>
      <c r="S2718" s="237" t="s">
        <v>7892</v>
      </c>
      <c r="T2718" s="177"/>
      <c r="U2718" s="243"/>
      <c r="Z2718" s="130" t="str">
        <f t="shared" si="43"/>
        <v>19(8)覃雄</v>
      </c>
    </row>
    <row r="2719" spans="1:26">
      <c r="A2719" s="177"/>
      <c r="B2719" s="177" t="s">
        <v>7894</v>
      </c>
      <c r="C2719" s="177"/>
      <c r="D2719" s="177" t="s">
        <v>339</v>
      </c>
      <c r="E2719" s="177" t="s">
        <v>7895</v>
      </c>
      <c r="F2719" s="241" t="s">
        <v>143</v>
      </c>
      <c r="G2719" s="177">
        <v>20</v>
      </c>
      <c r="H2719" s="241" t="s">
        <v>7896</v>
      </c>
      <c r="I2719" s="177" t="s">
        <v>7897</v>
      </c>
      <c r="J2719" s="177">
        <v>18176483151</v>
      </c>
      <c r="K2719" s="177" t="s">
        <v>27</v>
      </c>
      <c r="L2719" s="224">
        <v>44331</v>
      </c>
      <c r="M2719" s="177"/>
      <c r="N2719" s="177" t="s">
        <v>27</v>
      </c>
      <c r="O2719" s="224">
        <v>44366</v>
      </c>
      <c r="P2719" s="177"/>
      <c r="Q2719" s="177"/>
      <c r="R2719" s="177"/>
      <c r="S2719" s="237" t="s">
        <v>7894</v>
      </c>
      <c r="T2719" s="177"/>
      <c r="U2719" s="243"/>
      <c r="Z2719" s="130" t="str">
        <f t="shared" si="43"/>
        <v>19(8)蓝婉春</v>
      </c>
    </row>
    <row r="2720" spans="1:26">
      <c r="A2720" s="177"/>
      <c r="B2720" s="177" t="s">
        <v>7903</v>
      </c>
      <c r="C2720" s="177"/>
      <c r="D2720" s="177" t="s">
        <v>339</v>
      </c>
      <c r="E2720" s="177" t="s">
        <v>7904</v>
      </c>
      <c r="F2720" s="241" t="s">
        <v>143</v>
      </c>
      <c r="G2720" s="177">
        <v>18</v>
      </c>
      <c r="H2720" s="241" t="s">
        <v>3409</v>
      </c>
      <c r="I2720" s="177" t="s">
        <v>7905</v>
      </c>
      <c r="J2720" s="177">
        <v>17328125929</v>
      </c>
      <c r="K2720" s="177" t="s">
        <v>27</v>
      </c>
      <c r="L2720" s="224">
        <v>44397</v>
      </c>
      <c r="M2720" s="177"/>
      <c r="N2720" s="177"/>
      <c r="O2720" s="224"/>
      <c r="P2720" s="177"/>
      <c r="Q2720" s="177"/>
      <c r="R2720" s="177"/>
      <c r="S2720" s="237" t="s">
        <v>7903</v>
      </c>
      <c r="T2720" s="177"/>
      <c r="U2720" s="243"/>
      <c r="Z2720" s="130" t="str">
        <f t="shared" si="43"/>
        <v>19(8)蓝凤珍</v>
      </c>
    </row>
    <row r="2721" spans="1:26">
      <c r="A2721" s="177"/>
      <c r="B2721" s="177" t="s">
        <v>7918</v>
      </c>
      <c r="C2721" s="177"/>
      <c r="D2721" s="177" t="s">
        <v>339</v>
      </c>
      <c r="E2721" s="177" t="s">
        <v>7919</v>
      </c>
      <c r="F2721" s="241" t="s">
        <v>24</v>
      </c>
      <c r="G2721" s="177">
        <v>18</v>
      </c>
      <c r="H2721" s="241" t="s">
        <v>7920</v>
      </c>
      <c r="I2721" s="177" t="s">
        <v>7921</v>
      </c>
      <c r="J2721" s="177">
        <v>15107887708</v>
      </c>
      <c r="K2721" s="177" t="s">
        <v>27</v>
      </c>
      <c r="L2721" s="224">
        <v>44397</v>
      </c>
      <c r="M2721" s="177"/>
      <c r="N2721" s="177"/>
      <c r="O2721" s="224"/>
      <c r="P2721" s="177"/>
      <c r="Q2721" s="177"/>
      <c r="R2721" s="177"/>
      <c r="S2721" s="237" t="s">
        <v>7918</v>
      </c>
      <c r="T2721" s="177"/>
      <c r="U2721" s="243"/>
      <c r="Z2721" s="130" t="str">
        <f t="shared" si="43"/>
        <v>19(8)唐秀克</v>
      </c>
    </row>
    <row r="2722" spans="1:26">
      <c r="A2722" s="177"/>
      <c r="B2722" s="177" t="s">
        <v>19259</v>
      </c>
      <c r="C2722" s="177"/>
      <c r="D2722" s="177" t="s">
        <v>339</v>
      </c>
      <c r="E2722" s="177" t="s">
        <v>19260</v>
      </c>
      <c r="F2722" s="241" t="s">
        <v>24</v>
      </c>
      <c r="G2722" s="177">
        <v>20</v>
      </c>
      <c r="H2722" s="241" t="s">
        <v>6967</v>
      </c>
      <c r="I2722" s="177" t="s">
        <v>6968</v>
      </c>
      <c r="J2722" s="177">
        <v>18176118130</v>
      </c>
      <c r="K2722" s="177" t="s">
        <v>27</v>
      </c>
      <c r="L2722" s="224">
        <v>44419</v>
      </c>
      <c r="M2722" s="177" t="s">
        <v>8649</v>
      </c>
      <c r="N2722" s="177" t="s">
        <v>30</v>
      </c>
      <c r="O2722" s="224"/>
      <c r="P2722" s="177"/>
      <c r="Q2722" s="177"/>
      <c r="R2722" s="177"/>
      <c r="S2722" s="237" t="s">
        <v>19259</v>
      </c>
      <c r="T2722" s="177"/>
      <c r="U2722" s="243"/>
      <c r="Z2722" s="130" t="str">
        <f t="shared" si="43"/>
        <v>19(8)卢宝周</v>
      </c>
    </row>
    <row r="2723" spans="1:26">
      <c r="A2723" s="177"/>
      <c r="B2723" s="177" t="s">
        <v>7933</v>
      </c>
      <c r="C2723" s="177"/>
      <c r="D2723" s="177" t="s">
        <v>339</v>
      </c>
      <c r="E2723" s="177" t="s">
        <v>7934</v>
      </c>
      <c r="F2723" s="241" t="s">
        <v>24</v>
      </c>
      <c r="G2723" s="177">
        <v>18</v>
      </c>
      <c r="H2723" s="241" t="s">
        <v>7935</v>
      </c>
      <c r="I2723" s="177" t="s">
        <v>7936</v>
      </c>
      <c r="J2723" s="177" t="s">
        <v>7937</v>
      </c>
      <c r="K2723" s="177" t="s">
        <v>27</v>
      </c>
      <c r="L2723" s="224">
        <v>44331</v>
      </c>
      <c r="M2723" s="177"/>
      <c r="N2723" s="177" t="s">
        <v>27</v>
      </c>
      <c r="O2723" s="224">
        <v>44366</v>
      </c>
      <c r="P2723" s="177"/>
      <c r="Q2723" s="177"/>
      <c r="R2723" s="177"/>
      <c r="S2723" s="237" t="s">
        <v>7933</v>
      </c>
      <c r="T2723" s="177"/>
      <c r="U2723" s="243"/>
      <c r="Z2723" s="130" t="str">
        <f t="shared" si="43"/>
        <v>19(8)卢俊</v>
      </c>
    </row>
    <row r="2724" spans="1:26">
      <c r="A2724" s="177"/>
      <c r="B2724" s="177" t="s">
        <v>7944</v>
      </c>
      <c r="C2724" s="177"/>
      <c r="D2724" s="177" t="s">
        <v>339</v>
      </c>
      <c r="E2724" s="177" t="s">
        <v>7945</v>
      </c>
      <c r="F2724" s="241" t="s">
        <v>24</v>
      </c>
      <c r="G2724" s="177">
        <v>20</v>
      </c>
      <c r="H2724" s="241" t="s">
        <v>19261</v>
      </c>
      <c r="I2724" s="177" t="s">
        <v>7947</v>
      </c>
      <c r="J2724" s="177">
        <v>15014021412</v>
      </c>
      <c r="K2724" s="177" t="s">
        <v>27</v>
      </c>
      <c r="L2724" s="224">
        <v>44331</v>
      </c>
      <c r="M2724" s="177"/>
      <c r="N2724" s="177" t="s">
        <v>27</v>
      </c>
      <c r="O2724" s="224">
        <v>44366</v>
      </c>
      <c r="P2724" s="177"/>
      <c r="Q2724" s="177"/>
      <c r="R2724" s="177"/>
      <c r="S2724" s="237" t="s">
        <v>7944</v>
      </c>
      <c r="T2724" s="177"/>
      <c r="U2724" s="243"/>
      <c r="Z2724" s="130" t="str">
        <f t="shared" si="43"/>
        <v>19(8)秦宗华</v>
      </c>
    </row>
    <row r="2725" spans="1:26">
      <c r="A2725" s="177"/>
      <c r="B2725" s="177" t="s">
        <v>7954</v>
      </c>
      <c r="C2725" s="177"/>
      <c r="D2725" s="177" t="s">
        <v>339</v>
      </c>
      <c r="E2725" s="177" t="s">
        <v>7955</v>
      </c>
      <c r="F2725" s="241" t="s">
        <v>24</v>
      </c>
      <c r="G2725" s="177">
        <v>18</v>
      </c>
      <c r="H2725" s="241" t="s">
        <v>7956</v>
      </c>
      <c r="I2725" s="177" t="s">
        <v>7957</v>
      </c>
      <c r="J2725" s="177">
        <v>18378895765</v>
      </c>
      <c r="K2725" s="177" t="s">
        <v>27</v>
      </c>
      <c r="L2725" s="224">
        <v>44331</v>
      </c>
      <c r="M2725" s="177"/>
      <c r="N2725" s="177" t="s">
        <v>27</v>
      </c>
      <c r="O2725" s="224">
        <v>44366</v>
      </c>
      <c r="P2725" s="177"/>
      <c r="Q2725" s="177"/>
      <c r="R2725" s="177"/>
      <c r="S2725" s="237" t="s">
        <v>7954</v>
      </c>
      <c r="T2725" s="177"/>
      <c r="U2725" s="243"/>
      <c r="Z2725" s="130" t="str">
        <f t="shared" si="43"/>
        <v>19(8)覃嘉蒋</v>
      </c>
    </row>
    <row r="2726" spans="1:26">
      <c r="A2726" s="177"/>
      <c r="B2726" s="177" t="s">
        <v>7964</v>
      </c>
      <c r="C2726" s="177"/>
      <c r="D2726" s="177" t="s">
        <v>339</v>
      </c>
      <c r="E2726" s="177" t="s">
        <v>7965</v>
      </c>
      <c r="F2726" s="241" t="s">
        <v>24</v>
      </c>
      <c r="G2726" s="177">
        <v>18</v>
      </c>
      <c r="H2726" s="241" t="s">
        <v>6084</v>
      </c>
      <c r="I2726" s="177" t="s">
        <v>4489</v>
      </c>
      <c r="J2726" s="177">
        <v>18977893370</v>
      </c>
      <c r="K2726" s="177" t="s">
        <v>27</v>
      </c>
      <c r="L2726" s="224">
        <v>44331</v>
      </c>
      <c r="M2726" s="177"/>
      <c r="N2726" s="177" t="s">
        <v>27</v>
      </c>
      <c r="O2726" s="224">
        <v>44366</v>
      </c>
      <c r="P2726" s="177"/>
      <c r="Q2726" s="177"/>
      <c r="R2726" s="177"/>
      <c r="S2726" s="237" t="s">
        <v>7964</v>
      </c>
      <c r="T2726" s="177"/>
      <c r="U2726" s="243"/>
      <c r="Z2726" s="130" t="str">
        <f t="shared" si="43"/>
        <v>19(8)蓝东涵</v>
      </c>
    </row>
    <row r="2727" spans="1:26">
      <c r="A2727" s="177"/>
      <c r="B2727" s="177" t="s">
        <v>7987</v>
      </c>
      <c r="C2727" s="177"/>
      <c r="D2727" s="177" t="s">
        <v>339</v>
      </c>
      <c r="E2727" s="177" t="s">
        <v>7988</v>
      </c>
      <c r="F2727" s="241" t="s">
        <v>24</v>
      </c>
      <c r="G2727" s="177">
        <v>18</v>
      </c>
      <c r="H2727" s="241" t="s">
        <v>7989</v>
      </c>
      <c r="I2727" s="177" t="s">
        <v>7990</v>
      </c>
      <c r="J2727" s="177" t="s">
        <v>7991</v>
      </c>
      <c r="K2727" s="177" t="s">
        <v>27</v>
      </c>
      <c r="L2727" s="224">
        <v>44331</v>
      </c>
      <c r="M2727" s="177"/>
      <c r="N2727" s="177" t="s">
        <v>27</v>
      </c>
      <c r="O2727" s="224">
        <v>44366</v>
      </c>
      <c r="P2727" s="177"/>
      <c r="Q2727" s="177"/>
      <c r="R2727" s="177"/>
      <c r="S2727" s="237" t="s">
        <v>7987</v>
      </c>
      <c r="T2727" s="177"/>
      <c r="U2727" s="243"/>
      <c r="Z2727" s="130" t="str">
        <f t="shared" si="43"/>
        <v>19(8)韦俊聪</v>
      </c>
    </row>
    <row r="2728" spans="1:26">
      <c r="A2728" s="177"/>
      <c r="B2728" s="177" t="s">
        <v>8005</v>
      </c>
      <c r="C2728" s="177"/>
      <c r="D2728" s="177" t="s">
        <v>339</v>
      </c>
      <c r="E2728" s="177" t="s">
        <v>8006</v>
      </c>
      <c r="F2728" s="241" t="s">
        <v>24</v>
      </c>
      <c r="G2728" s="177">
        <v>18</v>
      </c>
      <c r="H2728" s="241" t="s">
        <v>19262</v>
      </c>
      <c r="I2728" s="177" t="s">
        <v>8008</v>
      </c>
      <c r="J2728" s="177">
        <v>18070811351</v>
      </c>
      <c r="K2728" s="177" t="s">
        <v>27</v>
      </c>
      <c r="L2728" s="224">
        <v>44394</v>
      </c>
      <c r="M2728" s="177"/>
      <c r="N2728" s="177"/>
      <c r="O2728" s="224"/>
      <c r="P2728" s="177"/>
      <c r="Q2728" s="177"/>
      <c r="R2728" s="177"/>
      <c r="S2728" s="237" t="s">
        <v>8005</v>
      </c>
      <c r="T2728" s="177"/>
      <c r="U2728" s="243"/>
      <c r="Z2728" s="130" t="str">
        <f t="shared" si="43"/>
        <v>19(8)韦锟钰</v>
      </c>
    </row>
    <row r="2729" spans="1:26">
      <c r="A2729" s="177"/>
      <c r="B2729" s="177" t="s">
        <v>8009</v>
      </c>
      <c r="C2729" s="177"/>
      <c r="D2729" s="177" t="s">
        <v>339</v>
      </c>
      <c r="E2729" s="177" t="s">
        <v>5259</v>
      </c>
      <c r="F2729" s="241" t="s">
        <v>24</v>
      </c>
      <c r="G2729" s="177">
        <v>18</v>
      </c>
      <c r="H2729" s="241" t="s">
        <v>19263</v>
      </c>
      <c r="I2729" s="177" t="s">
        <v>8011</v>
      </c>
      <c r="J2729" s="177">
        <v>15177895918</v>
      </c>
      <c r="K2729" s="177" t="s">
        <v>27</v>
      </c>
      <c r="L2729" s="224">
        <v>44394</v>
      </c>
      <c r="M2729" s="177"/>
      <c r="N2729" s="177"/>
      <c r="O2729" s="224"/>
      <c r="P2729" s="177"/>
      <c r="Q2729" s="177"/>
      <c r="R2729" s="177"/>
      <c r="S2729" s="237" t="s">
        <v>8009</v>
      </c>
      <c r="T2729" s="177"/>
      <c r="U2729" s="243"/>
      <c r="Z2729" s="130" t="str">
        <f t="shared" si="43"/>
        <v>19(8)韦韩</v>
      </c>
    </row>
    <row r="2730" spans="1:26">
      <c r="A2730" s="177"/>
      <c r="B2730" s="177" t="s">
        <v>8012</v>
      </c>
      <c r="C2730" s="177"/>
      <c r="D2730" s="177" t="s">
        <v>339</v>
      </c>
      <c r="E2730" s="177" t="s">
        <v>8013</v>
      </c>
      <c r="F2730" s="241" t="s">
        <v>24</v>
      </c>
      <c r="G2730" s="177">
        <v>18</v>
      </c>
      <c r="H2730" s="241" t="s">
        <v>1895</v>
      </c>
      <c r="I2730" s="177" t="s">
        <v>8014</v>
      </c>
      <c r="J2730" s="177" t="s">
        <v>8015</v>
      </c>
      <c r="K2730" s="177" t="s">
        <v>27</v>
      </c>
      <c r="L2730" s="224">
        <v>44394</v>
      </c>
      <c r="M2730" s="177" t="s">
        <v>2172</v>
      </c>
      <c r="N2730" s="177"/>
      <c r="O2730" s="224"/>
      <c r="P2730" s="177"/>
      <c r="Q2730" s="177"/>
      <c r="R2730" s="177"/>
      <c r="S2730" s="237" t="s">
        <v>8012</v>
      </c>
      <c r="T2730" s="177"/>
      <c r="U2730" s="243"/>
      <c r="Z2730" s="130" t="str">
        <f t="shared" si="43"/>
        <v>19(8)苏法俊</v>
      </c>
    </row>
    <row r="2731" spans="1:26">
      <c r="A2731" s="177"/>
      <c r="B2731" s="177" t="s">
        <v>8022</v>
      </c>
      <c r="C2731" s="177"/>
      <c r="D2731" s="177" t="s">
        <v>339</v>
      </c>
      <c r="E2731" s="177" t="s">
        <v>8023</v>
      </c>
      <c r="F2731" s="241" t="s">
        <v>24</v>
      </c>
      <c r="G2731" s="177">
        <v>18</v>
      </c>
      <c r="H2731" s="241" t="s">
        <v>19264</v>
      </c>
      <c r="I2731" s="177" t="s">
        <v>8025</v>
      </c>
      <c r="J2731" s="177">
        <v>18278865377</v>
      </c>
      <c r="K2731" s="177" t="s">
        <v>27</v>
      </c>
      <c r="L2731" s="224">
        <v>44395</v>
      </c>
      <c r="M2731" s="177"/>
      <c r="N2731" s="177"/>
      <c r="O2731" s="224"/>
      <c r="P2731" s="177"/>
      <c r="Q2731" s="177"/>
      <c r="R2731" s="177"/>
      <c r="S2731" s="237" t="s">
        <v>8022</v>
      </c>
      <c r="T2731" s="177"/>
      <c r="U2731" s="243"/>
      <c r="Z2731" s="130" t="str">
        <f t="shared" si="43"/>
        <v>19(8)覃生贵</v>
      </c>
    </row>
    <row r="2732" spans="1:26">
      <c r="A2732" s="177"/>
      <c r="B2732" s="177" t="s">
        <v>8030</v>
      </c>
      <c r="C2732" s="177"/>
      <c r="D2732" s="177" t="s">
        <v>339</v>
      </c>
      <c r="E2732" s="177" t="s">
        <v>8031</v>
      </c>
      <c r="F2732" s="241" t="s">
        <v>24</v>
      </c>
      <c r="G2732" s="177">
        <v>20</v>
      </c>
      <c r="H2732" s="241" t="s">
        <v>5800</v>
      </c>
      <c r="I2732" s="177" t="s">
        <v>8032</v>
      </c>
      <c r="J2732" s="177">
        <v>18316713596</v>
      </c>
      <c r="K2732" s="177" t="s">
        <v>27</v>
      </c>
      <c r="L2732" s="224">
        <v>44394</v>
      </c>
      <c r="M2732" s="177" t="s">
        <v>4299</v>
      </c>
      <c r="N2732" s="177" t="s">
        <v>30</v>
      </c>
      <c r="O2732" s="224"/>
      <c r="P2732" s="177"/>
      <c r="Q2732" s="177"/>
      <c r="R2732" s="177"/>
      <c r="S2732" s="237" t="s">
        <v>8030</v>
      </c>
      <c r="T2732" s="177"/>
      <c r="U2732" s="243"/>
      <c r="Z2732" s="130" t="str">
        <f t="shared" si="43"/>
        <v>19(8)韦君露</v>
      </c>
    </row>
    <row r="2733" spans="1:26">
      <c r="A2733" s="177"/>
      <c r="B2733" s="177" t="s">
        <v>8033</v>
      </c>
      <c r="C2733" s="177"/>
      <c r="D2733" s="177" t="s">
        <v>339</v>
      </c>
      <c r="E2733" s="177" t="s">
        <v>8034</v>
      </c>
      <c r="F2733" s="241" t="s">
        <v>24</v>
      </c>
      <c r="G2733" s="177">
        <v>18</v>
      </c>
      <c r="H2733" s="241" t="s">
        <v>19265</v>
      </c>
      <c r="I2733" s="177" t="s">
        <v>8036</v>
      </c>
      <c r="J2733" s="177">
        <v>13877895214</v>
      </c>
      <c r="K2733" s="177" t="s">
        <v>27</v>
      </c>
      <c r="L2733" s="224">
        <v>44394</v>
      </c>
      <c r="M2733" s="177"/>
      <c r="N2733" s="177"/>
      <c r="O2733" s="224"/>
      <c r="P2733" s="177"/>
      <c r="Q2733" s="177"/>
      <c r="R2733" s="177"/>
      <c r="S2733" s="237" t="s">
        <v>8033</v>
      </c>
      <c r="T2733" s="177"/>
      <c r="U2733" s="243"/>
      <c r="Z2733" s="130" t="str">
        <f t="shared" si="43"/>
        <v>19(8)韦俊宝</v>
      </c>
    </row>
    <row r="2734" spans="1:26">
      <c r="A2734" s="177"/>
      <c r="B2734" s="177" t="s">
        <v>8037</v>
      </c>
      <c r="C2734" s="177"/>
      <c r="D2734" s="177" t="s">
        <v>339</v>
      </c>
      <c r="E2734" s="177" t="s">
        <v>8038</v>
      </c>
      <c r="F2734" s="241" t="s">
        <v>24</v>
      </c>
      <c r="G2734" s="177">
        <v>19</v>
      </c>
      <c r="H2734" s="241" t="s">
        <v>8039</v>
      </c>
      <c r="I2734" s="177" t="s">
        <v>8040</v>
      </c>
      <c r="J2734" s="177">
        <v>18070860171</v>
      </c>
      <c r="K2734" s="177" t="s">
        <v>27</v>
      </c>
      <c r="L2734" s="224">
        <v>44331</v>
      </c>
      <c r="M2734" s="177"/>
      <c r="N2734" s="177" t="s">
        <v>27</v>
      </c>
      <c r="O2734" s="224">
        <v>44366</v>
      </c>
      <c r="P2734" s="177"/>
      <c r="Q2734" s="177"/>
      <c r="R2734" s="177"/>
      <c r="S2734" s="237" t="s">
        <v>8037</v>
      </c>
      <c r="T2734" s="177"/>
      <c r="U2734" s="243"/>
      <c r="Z2734" s="130" t="str">
        <f t="shared" si="43"/>
        <v>19(8)蓝炳烨</v>
      </c>
    </row>
    <row r="2735" spans="1:26">
      <c r="A2735" s="177"/>
      <c r="B2735" s="177" t="s">
        <v>8045</v>
      </c>
      <c r="C2735" s="177"/>
      <c r="D2735" s="177" t="s">
        <v>339</v>
      </c>
      <c r="E2735" s="177" t="s">
        <v>8046</v>
      </c>
      <c r="F2735" s="241" t="s">
        <v>24</v>
      </c>
      <c r="G2735" s="177">
        <v>18</v>
      </c>
      <c r="H2735" s="241" t="s">
        <v>8047</v>
      </c>
      <c r="I2735" s="177" t="s">
        <v>8048</v>
      </c>
      <c r="J2735" s="177">
        <v>18176183622</v>
      </c>
      <c r="K2735" s="177" t="s">
        <v>27</v>
      </c>
      <c r="L2735" s="224">
        <v>44395</v>
      </c>
      <c r="M2735" s="177"/>
      <c r="N2735" s="177"/>
      <c r="O2735" s="224"/>
      <c r="P2735" s="177"/>
      <c r="Q2735" s="177"/>
      <c r="R2735" s="177"/>
      <c r="S2735" s="237" t="s">
        <v>8045</v>
      </c>
      <c r="T2735" s="177"/>
      <c r="U2735" s="243"/>
      <c r="Z2735" s="130" t="str">
        <f t="shared" si="43"/>
        <v>19(8)唐秀伟</v>
      </c>
    </row>
    <row r="2736" spans="1:26">
      <c r="A2736" s="177"/>
      <c r="B2736" s="177" t="s">
        <v>8056</v>
      </c>
      <c r="C2736" s="177"/>
      <c r="D2736" s="177" t="s">
        <v>339</v>
      </c>
      <c r="E2736" s="177" t="s">
        <v>8057</v>
      </c>
      <c r="F2736" s="241" t="s">
        <v>24</v>
      </c>
      <c r="G2736" s="177">
        <v>18</v>
      </c>
      <c r="H2736" s="241" t="s">
        <v>8058</v>
      </c>
      <c r="I2736" s="177" t="s">
        <v>8059</v>
      </c>
      <c r="J2736" s="177">
        <v>18174939851</v>
      </c>
      <c r="K2736" s="177" t="s">
        <v>27</v>
      </c>
      <c r="L2736" s="224">
        <v>44331</v>
      </c>
      <c r="M2736" s="177"/>
      <c r="N2736" s="177" t="s">
        <v>27</v>
      </c>
      <c r="O2736" s="224">
        <v>44366</v>
      </c>
      <c r="P2736" s="177"/>
      <c r="Q2736" s="177"/>
      <c r="R2736" s="177"/>
      <c r="S2736" s="237" t="s">
        <v>8056</v>
      </c>
      <c r="T2736" s="177"/>
      <c r="U2736" s="243"/>
      <c r="Z2736" s="130" t="str">
        <f t="shared" si="43"/>
        <v>19(8)蒙成秀</v>
      </c>
    </row>
    <row r="2737" spans="1:26">
      <c r="A2737" s="177"/>
      <c r="B2737" s="177" t="s">
        <v>8067</v>
      </c>
      <c r="C2737" s="177"/>
      <c r="D2737" s="177" t="s">
        <v>339</v>
      </c>
      <c r="E2737" s="177" t="s">
        <v>8068</v>
      </c>
      <c r="F2737" s="241" t="s">
        <v>24</v>
      </c>
      <c r="G2737" s="177">
        <v>18</v>
      </c>
      <c r="H2737" s="241" t="s">
        <v>7637</v>
      </c>
      <c r="I2737" s="177" t="s">
        <v>8069</v>
      </c>
      <c r="J2737" s="177">
        <v>15875018063</v>
      </c>
      <c r="K2737" s="177" t="s">
        <v>27</v>
      </c>
      <c r="L2737" s="224">
        <v>44395</v>
      </c>
      <c r="M2737" s="177"/>
      <c r="N2737" s="177"/>
      <c r="O2737" s="224"/>
      <c r="P2737" s="177"/>
      <c r="Q2737" s="177"/>
      <c r="R2737" s="177"/>
      <c r="S2737" s="237" t="s">
        <v>8067</v>
      </c>
      <c r="T2737" s="177"/>
      <c r="U2737" s="243"/>
      <c r="Z2737" s="130" t="str">
        <f t="shared" si="43"/>
        <v>19(8)覃兴宝</v>
      </c>
    </row>
    <row r="2738" spans="1:26">
      <c r="A2738" s="177"/>
      <c r="B2738" s="177" t="s">
        <v>8078</v>
      </c>
      <c r="C2738" s="177"/>
      <c r="D2738" s="177" t="s">
        <v>339</v>
      </c>
      <c r="E2738" s="177" t="s">
        <v>8079</v>
      </c>
      <c r="F2738" s="241" t="s">
        <v>24</v>
      </c>
      <c r="G2738" s="177">
        <v>18</v>
      </c>
      <c r="H2738" s="241" t="s">
        <v>19266</v>
      </c>
      <c r="I2738" s="177" t="s">
        <v>8081</v>
      </c>
      <c r="J2738" s="177">
        <v>15777830674</v>
      </c>
      <c r="K2738" s="177" t="s">
        <v>27</v>
      </c>
      <c r="L2738" s="224">
        <v>44331</v>
      </c>
      <c r="M2738" s="177"/>
      <c r="N2738" s="177" t="s">
        <v>27</v>
      </c>
      <c r="O2738" s="224">
        <v>44366</v>
      </c>
      <c r="P2738" s="177"/>
      <c r="Q2738" s="177"/>
      <c r="R2738" s="177"/>
      <c r="S2738" s="237" t="s">
        <v>8078</v>
      </c>
      <c r="T2738" s="177"/>
      <c r="U2738" s="243"/>
      <c r="Z2738" s="130" t="str">
        <f t="shared" si="43"/>
        <v>19(8)韦富翔</v>
      </c>
    </row>
    <row r="2739" spans="1:26">
      <c r="A2739" s="177"/>
      <c r="B2739" s="177" t="s">
        <v>8091</v>
      </c>
      <c r="C2739" s="177"/>
      <c r="D2739" s="177" t="s">
        <v>339</v>
      </c>
      <c r="E2739" s="177" t="s">
        <v>8092</v>
      </c>
      <c r="F2739" s="241" t="s">
        <v>143</v>
      </c>
      <c r="G2739" s="177">
        <v>20</v>
      </c>
      <c r="H2739" s="241" t="s">
        <v>8093</v>
      </c>
      <c r="I2739" s="177" t="s">
        <v>8094</v>
      </c>
      <c r="J2739" s="177">
        <v>19127022690</v>
      </c>
      <c r="K2739" s="177" t="s">
        <v>27</v>
      </c>
      <c r="L2739" s="224">
        <v>44331</v>
      </c>
      <c r="M2739" s="177"/>
      <c r="N2739" s="177" t="s">
        <v>27</v>
      </c>
      <c r="O2739" s="224">
        <v>44366</v>
      </c>
      <c r="P2739" s="177"/>
      <c r="Q2739" s="177"/>
      <c r="R2739" s="177"/>
      <c r="S2739" s="237" t="s">
        <v>8091</v>
      </c>
      <c r="T2739" s="177"/>
      <c r="U2739" s="243"/>
      <c r="Z2739" s="130" t="str">
        <f t="shared" si="43"/>
        <v>19(8)兰颖涵</v>
      </c>
    </row>
    <row r="2740" spans="1:26">
      <c r="A2740" s="177"/>
      <c r="B2740" s="177" t="s">
        <v>8098</v>
      </c>
      <c r="C2740" s="177"/>
      <c r="D2740" s="177" t="s">
        <v>339</v>
      </c>
      <c r="E2740" s="177" t="s">
        <v>8099</v>
      </c>
      <c r="F2740" s="241" t="s">
        <v>24</v>
      </c>
      <c r="G2740" s="177">
        <v>18</v>
      </c>
      <c r="H2740" s="241" t="s">
        <v>19267</v>
      </c>
      <c r="I2740" s="177" t="s">
        <v>8101</v>
      </c>
      <c r="J2740" s="177">
        <v>18278863337</v>
      </c>
      <c r="K2740" s="177" t="s">
        <v>27</v>
      </c>
      <c r="L2740" s="224">
        <v>44399</v>
      </c>
      <c r="M2740" s="177"/>
      <c r="N2740" s="177"/>
      <c r="O2740" s="224"/>
      <c r="P2740" s="177"/>
      <c r="Q2740" s="177"/>
      <c r="R2740" s="177"/>
      <c r="S2740" s="237" t="s">
        <v>8098</v>
      </c>
      <c r="T2740" s="177"/>
      <c r="U2740" s="243"/>
      <c r="Z2740" s="130" t="str">
        <f t="shared" si="43"/>
        <v>19(8)陈大鑫</v>
      </c>
    </row>
    <row r="2741" spans="1:26">
      <c r="A2741" s="177"/>
      <c r="B2741" s="177" t="s">
        <v>8116</v>
      </c>
      <c r="C2741" s="177"/>
      <c r="D2741" s="177" t="s">
        <v>339</v>
      </c>
      <c r="E2741" s="177" t="s">
        <v>8117</v>
      </c>
      <c r="F2741" s="241" t="s">
        <v>24</v>
      </c>
      <c r="G2741" s="177">
        <v>18</v>
      </c>
      <c r="H2741" s="241" t="s">
        <v>8118</v>
      </c>
      <c r="I2741" s="177" t="s">
        <v>8119</v>
      </c>
      <c r="J2741" s="177" t="s">
        <v>8120</v>
      </c>
      <c r="K2741" s="177" t="s">
        <v>27</v>
      </c>
      <c r="L2741" s="224">
        <v>44395</v>
      </c>
      <c r="M2741" s="177"/>
      <c r="N2741" s="177"/>
      <c r="O2741" s="224"/>
      <c r="P2741" s="177"/>
      <c r="Q2741" s="177"/>
      <c r="R2741" s="177"/>
      <c r="S2741" s="237" t="s">
        <v>8116</v>
      </c>
      <c r="T2741" s="177"/>
      <c r="U2741" s="243"/>
      <c r="Z2741" s="130" t="str">
        <f t="shared" si="43"/>
        <v>19(8)卢勇战</v>
      </c>
    </row>
    <row r="2742" spans="1:26">
      <c r="A2742" s="177"/>
      <c r="B2742" s="177" t="s">
        <v>8123</v>
      </c>
      <c r="C2742" s="177"/>
      <c r="D2742" s="177" t="s">
        <v>339</v>
      </c>
      <c r="E2742" s="177" t="s">
        <v>8124</v>
      </c>
      <c r="F2742" s="241" t="s">
        <v>24</v>
      </c>
      <c r="G2742" s="177">
        <v>18</v>
      </c>
      <c r="H2742" s="241" t="s">
        <v>2444</v>
      </c>
      <c r="I2742" s="177" t="s">
        <v>8125</v>
      </c>
      <c r="J2742" s="177">
        <v>18378894437</v>
      </c>
      <c r="K2742" s="177" t="s">
        <v>27</v>
      </c>
      <c r="L2742" s="224">
        <v>44399</v>
      </c>
      <c r="M2742" s="177"/>
      <c r="N2742" s="177"/>
      <c r="O2742" s="224"/>
      <c r="P2742" s="177"/>
      <c r="Q2742" s="177"/>
      <c r="R2742" s="177"/>
      <c r="S2742" s="237" t="s">
        <v>8123</v>
      </c>
      <c r="T2742" s="177"/>
      <c r="U2742" s="243"/>
      <c r="Z2742" s="130" t="str">
        <f t="shared" si="43"/>
        <v>19(8)覃阳泽</v>
      </c>
    </row>
    <row r="2743" spans="1:26">
      <c r="A2743" s="177"/>
      <c r="B2743" s="177" t="s">
        <v>8126</v>
      </c>
      <c r="C2743" s="177"/>
      <c r="D2743" s="177" t="s">
        <v>339</v>
      </c>
      <c r="E2743" s="177" t="s">
        <v>8127</v>
      </c>
      <c r="F2743" s="241" t="s">
        <v>24</v>
      </c>
      <c r="G2743" s="177">
        <v>18</v>
      </c>
      <c r="H2743" s="241" t="s">
        <v>19268</v>
      </c>
      <c r="I2743" s="177" t="s">
        <v>8129</v>
      </c>
      <c r="J2743" s="177">
        <v>13481849600</v>
      </c>
      <c r="K2743" s="177" t="s">
        <v>27</v>
      </c>
      <c r="L2743" s="224">
        <v>44331</v>
      </c>
      <c r="M2743" s="177"/>
      <c r="N2743" s="177" t="s">
        <v>27</v>
      </c>
      <c r="O2743" s="224">
        <v>44366</v>
      </c>
      <c r="P2743" s="177"/>
      <c r="Q2743" s="177"/>
      <c r="R2743" s="177"/>
      <c r="S2743" s="237" t="s">
        <v>8126</v>
      </c>
      <c r="T2743" s="177"/>
      <c r="U2743" s="243"/>
      <c r="Z2743" s="130" t="str">
        <f t="shared" si="43"/>
        <v>19(8)韦朗</v>
      </c>
    </row>
    <row r="2744" spans="1:26">
      <c r="A2744" s="177"/>
      <c r="B2744" s="177" t="s">
        <v>8130</v>
      </c>
      <c r="C2744" s="177"/>
      <c r="D2744" s="177" t="s">
        <v>339</v>
      </c>
      <c r="E2744" s="177" t="s">
        <v>8131</v>
      </c>
      <c r="F2744" s="241" t="s">
        <v>24</v>
      </c>
      <c r="G2744" s="177">
        <v>19</v>
      </c>
      <c r="H2744" s="241" t="s">
        <v>664</v>
      </c>
      <c r="I2744" s="177" t="s">
        <v>1551</v>
      </c>
      <c r="J2744" s="177">
        <v>15078574668</v>
      </c>
      <c r="K2744" s="177" t="s">
        <v>27</v>
      </c>
      <c r="L2744" s="224">
        <v>44331</v>
      </c>
      <c r="M2744" s="177"/>
      <c r="N2744" s="177" t="s">
        <v>27</v>
      </c>
      <c r="O2744" s="224">
        <v>44366</v>
      </c>
      <c r="P2744" s="177"/>
      <c r="Q2744" s="177"/>
      <c r="R2744" s="177"/>
      <c r="S2744" s="237" t="s">
        <v>8130</v>
      </c>
      <c r="T2744" s="177"/>
      <c r="U2744" s="243"/>
      <c r="Z2744" s="130" t="str">
        <f t="shared" si="43"/>
        <v>19(8)蓝嘉宝</v>
      </c>
    </row>
    <row r="2745" spans="1:26">
      <c r="A2745" s="177"/>
      <c r="B2745" s="177" t="s">
        <v>8132</v>
      </c>
      <c r="C2745" s="177"/>
      <c r="D2745" s="177" t="s">
        <v>339</v>
      </c>
      <c r="E2745" s="177" t="s">
        <v>8133</v>
      </c>
      <c r="F2745" s="241" t="s">
        <v>24</v>
      </c>
      <c r="G2745" s="177">
        <v>18</v>
      </c>
      <c r="H2745" s="241" t="s">
        <v>19269</v>
      </c>
      <c r="I2745" s="177" t="s">
        <v>8134</v>
      </c>
      <c r="J2745" s="177">
        <v>13650478416</v>
      </c>
      <c r="K2745" s="177" t="s">
        <v>27</v>
      </c>
      <c r="L2745" s="224">
        <v>44331</v>
      </c>
      <c r="M2745" s="177"/>
      <c r="N2745" s="177" t="s">
        <v>27</v>
      </c>
      <c r="O2745" s="224">
        <v>44366</v>
      </c>
      <c r="P2745" s="177"/>
      <c r="Q2745" s="177"/>
      <c r="R2745" s="177"/>
      <c r="S2745" s="237" t="s">
        <v>8132</v>
      </c>
      <c r="T2745" s="177"/>
      <c r="U2745" s="243"/>
      <c r="Z2745" s="130" t="str">
        <f t="shared" si="43"/>
        <v>19(8)陆英涛</v>
      </c>
    </row>
    <row r="2746" spans="1:26">
      <c r="A2746" s="177"/>
      <c r="B2746" s="177" t="s">
        <v>8139</v>
      </c>
      <c r="C2746" s="177"/>
      <c r="D2746" s="177" t="s">
        <v>339</v>
      </c>
      <c r="E2746" s="177" t="s">
        <v>8140</v>
      </c>
      <c r="F2746" s="241" t="s">
        <v>24</v>
      </c>
      <c r="G2746" s="177">
        <v>18</v>
      </c>
      <c r="H2746" s="241" t="s">
        <v>17714</v>
      </c>
      <c r="I2746" s="177" t="s">
        <v>8141</v>
      </c>
      <c r="J2746" s="177">
        <v>18934969535</v>
      </c>
      <c r="K2746" s="177" t="s">
        <v>27</v>
      </c>
      <c r="L2746" s="224">
        <v>44331</v>
      </c>
      <c r="M2746" s="177"/>
      <c r="N2746" s="177" t="s">
        <v>27</v>
      </c>
      <c r="O2746" s="224">
        <v>44366</v>
      </c>
      <c r="P2746" s="177"/>
      <c r="Q2746" s="177"/>
      <c r="R2746" s="177"/>
      <c r="S2746" s="237" t="s">
        <v>8139</v>
      </c>
      <c r="T2746" s="177"/>
      <c r="U2746" s="243"/>
      <c r="Z2746" s="130" t="str">
        <f t="shared" si="43"/>
        <v>19(8)韦旅</v>
      </c>
    </row>
    <row r="2747" spans="1:26">
      <c r="A2747" s="177"/>
      <c r="B2747" s="177" t="s">
        <v>8142</v>
      </c>
      <c r="C2747" s="177"/>
      <c r="D2747" s="177" t="s">
        <v>339</v>
      </c>
      <c r="E2747" s="177" t="s">
        <v>8143</v>
      </c>
      <c r="F2747" s="241" t="s">
        <v>24</v>
      </c>
      <c r="G2747" s="177">
        <v>18</v>
      </c>
      <c r="H2747" s="241" t="s">
        <v>8144</v>
      </c>
      <c r="I2747" s="177" t="s">
        <v>6972</v>
      </c>
      <c r="J2747" s="177" t="s">
        <v>8145</v>
      </c>
      <c r="K2747" s="177" t="s">
        <v>27</v>
      </c>
      <c r="L2747" s="224">
        <v>44331</v>
      </c>
      <c r="M2747" s="177"/>
      <c r="N2747" s="177" t="s">
        <v>27</v>
      </c>
      <c r="O2747" s="224">
        <v>44366</v>
      </c>
      <c r="P2747" s="177"/>
      <c r="Q2747" s="177"/>
      <c r="R2747" s="177"/>
      <c r="S2747" s="237" t="s">
        <v>8142</v>
      </c>
      <c r="T2747" s="177"/>
      <c r="U2747" s="243"/>
      <c r="Z2747" s="130" t="str">
        <f t="shared" si="43"/>
        <v>19(8)韦伟</v>
      </c>
    </row>
    <row r="2748" spans="1:26">
      <c r="A2748" s="177"/>
      <c r="B2748" s="177" t="s">
        <v>8146</v>
      </c>
      <c r="C2748" s="177"/>
      <c r="D2748" s="177" t="s">
        <v>339</v>
      </c>
      <c r="E2748" s="177" t="s">
        <v>8147</v>
      </c>
      <c r="F2748" s="241" t="s">
        <v>24</v>
      </c>
      <c r="G2748" s="177">
        <v>18</v>
      </c>
      <c r="H2748" s="241" t="s">
        <v>8148</v>
      </c>
      <c r="I2748" s="177" t="s">
        <v>8149</v>
      </c>
      <c r="J2748" s="177" t="s">
        <v>8150</v>
      </c>
      <c r="K2748" s="177" t="s">
        <v>27</v>
      </c>
      <c r="L2748" s="224">
        <v>44331</v>
      </c>
      <c r="M2748" s="177"/>
      <c r="N2748" s="177" t="s">
        <v>27</v>
      </c>
      <c r="O2748" s="224">
        <v>44366</v>
      </c>
      <c r="P2748" s="177"/>
      <c r="Q2748" s="177"/>
      <c r="R2748" s="177"/>
      <c r="S2748" s="237" t="s">
        <v>8146</v>
      </c>
      <c r="T2748" s="177"/>
      <c r="U2748" s="243"/>
      <c r="Z2748" s="130" t="str">
        <f t="shared" si="43"/>
        <v>19(8)蒙宗琴</v>
      </c>
    </row>
    <row r="2749" spans="1:26">
      <c r="A2749" s="177"/>
      <c r="B2749" s="177" t="s">
        <v>8163</v>
      </c>
      <c r="C2749" s="177"/>
      <c r="D2749" s="177" t="s">
        <v>339</v>
      </c>
      <c r="E2749" s="177" t="s">
        <v>8164</v>
      </c>
      <c r="F2749" s="241" t="s">
        <v>24</v>
      </c>
      <c r="G2749" s="177">
        <v>18</v>
      </c>
      <c r="H2749" s="241" t="s">
        <v>19270</v>
      </c>
      <c r="I2749" s="177" t="s">
        <v>8166</v>
      </c>
      <c r="J2749" s="177">
        <v>13650043546</v>
      </c>
      <c r="K2749" s="177" t="s">
        <v>27</v>
      </c>
      <c r="L2749" s="224">
        <v>44396</v>
      </c>
      <c r="M2749" s="177"/>
      <c r="N2749" s="177"/>
      <c r="O2749" s="224"/>
      <c r="P2749" s="177"/>
      <c r="Q2749" s="177"/>
      <c r="R2749" s="177"/>
      <c r="S2749" s="237" t="s">
        <v>8163</v>
      </c>
      <c r="T2749" s="177"/>
      <c r="U2749" s="243"/>
      <c r="Z2749" s="130" t="str">
        <f t="shared" si="43"/>
        <v>19(8)蓝海军</v>
      </c>
    </row>
    <row r="2750" spans="1:26">
      <c r="A2750" s="177"/>
      <c r="B2750" s="177" t="s">
        <v>8171</v>
      </c>
      <c r="C2750" s="177"/>
      <c r="D2750" s="177" t="s">
        <v>339</v>
      </c>
      <c r="E2750" s="177" t="s">
        <v>8172</v>
      </c>
      <c r="F2750" s="241" t="s">
        <v>143</v>
      </c>
      <c r="G2750" s="177">
        <v>18</v>
      </c>
      <c r="H2750" s="241" t="s">
        <v>8173</v>
      </c>
      <c r="I2750" s="177" t="s">
        <v>8174</v>
      </c>
      <c r="J2750" s="177">
        <v>14777831013</v>
      </c>
      <c r="K2750" s="177" t="s">
        <v>27</v>
      </c>
      <c r="L2750" s="224">
        <v>44331</v>
      </c>
      <c r="M2750" s="177"/>
      <c r="N2750" s="177" t="s">
        <v>27</v>
      </c>
      <c r="O2750" s="224">
        <v>44366</v>
      </c>
      <c r="P2750" s="177"/>
      <c r="Q2750" s="177"/>
      <c r="R2750" s="177"/>
      <c r="S2750" s="237" t="s">
        <v>8171</v>
      </c>
      <c r="T2750" s="177"/>
      <c r="U2750" s="243"/>
      <c r="Z2750" s="130" t="str">
        <f t="shared" si="43"/>
        <v>19(8)覃小玲</v>
      </c>
    </row>
    <row r="2751" spans="1:26">
      <c r="A2751" s="177"/>
      <c r="B2751" s="177" t="s">
        <v>8175</v>
      </c>
      <c r="C2751" s="177"/>
      <c r="D2751" s="177" t="s">
        <v>343</v>
      </c>
      <c r="E2751" s="177" t="s">
        <v>8176</v>
      </c>
      <c r="F2751" s="241" t="s">
        <v>24</v>
      </c>
      <c r="G2751" s="177">
        <v>18</v>
      </c>
      <c r="H2751" s="241" t="s">
        <v>8177</v>
      </c>
      <c r="I2751" s="177" t="s">
        <v>8178</v>
      </c>
      <c r="J2751" s="177" t="s">
        <v>8179</v>
      </c>
      <c r="K2751" s="177"/>
      <c r="L2751" s="224"/>
      <c r="M2751" s="177"/>
      <c r="N2751" s="177"/>
      <c r="O2751" s="224"/>
      <c r="P2751" s="177"/>
      <c r="Q2751" s="177"/>
      <c r="R2751" s="177"/>
      <c r="S2751" s="237" t="s">
        <v>8175</v>
      </c>
      <c r="T2751" s="177"/>
      <c r="U2751" s="243"/>
      <c r="Z2751" s="130" t="str">
        <f t="shared" si="43"/>
        <v>19(9)覃敏德</v>
      </c>
    </row>
    <row r="2752" spans="1:26">
      <c r="A2752" s="177"/>
      <c r="B2752" s="177" t="s">
        <v>8186</v>
      </c>
      <c r="C2752" s="177"/>
      <c r="D2752" s="177" t="s">
        <v>343</v>
      </c>
      <c r="E2752" s="177" t="s">
        <v>8187</v>
      </c>
      <c r="F2752" s="241" t="s">
        <v>24</v>
      </c>
      <c r="G2752" s="177">
        <v>18</v>
      </c>
      <c r="H2752" s="241" t="s">
        <v>8188</v>
      </c>
      <c r="I2752" s="177" t="s">
        <v>8189</v>
      </c>
      <c r="J2752" s="177">
        <v>18174939738</v>
      </c>
      <c r="K2752" s="177"/>
      <c r="L2752" s="224"/>
      <c r="M2752" s="177"/>
      <c r="N2752" s="177"/>
      <c r="O2752" s="224"/>
      <c r="P2752" s="177"/>
      <c r="Q2752" s="177"/>
      <c r="R2752" s="177"/>
      <c r="S2752" s="237" t="s">
        <v>8186</v>
      </c>
      <c r="T2752" s="177"/>
      <c r="U2752" s="243"/>
      <c r="Z2752" s="130" t="str">
        <f t="shared" si="43"/>
        <v>19(9)韦明更</v>
      </c>
    </row>
    <row r="2753" spans="1:26">
      <c r="A2753" s="177"/>
      <c r="B2753" s="177" t="s">
        <v>8205</v>
      </c>
      <c r="C2753" s="177"/>
      <c r="D2753" s="177" t="s">
        <v>343</v>
      </c>
      <c r="E2753" s="177" t="s">
        <v>8206</v>
      </c>
      <c r="F2753" s="241" t="s">
        <v>143</v>
      </c>
      <c r="G2753" s="177">
        <v>18</v>
      </c>
      <c r="H2753" s="241" t="s">
        <v>8207</v>
      </c>
      <c r="I2753" s="177" t="s">
        <v>8208</v>
      </c>
      <c r="J2753" s="177">
        <v>15177389735</v>
      </c>
      <c r="K2753" s="177" t="s">
        <v>27</v>
      </c>
      <c r="L2753" s="224">
        <v>44331</v>
      </c>
      <c r="M2753" s="177"/>
      <c r="N2753" s="177" t="s">
        <v>27</v>
      </c>
      <c r="O2753" s="224">
        <v>44366</v>
      </c>
      <c r="P2753" s="177"/>
      <c r="Q2753" s="177"/>
      <c r="R2753" s="177"/>
      <c r="S2753" s="237" t="s">
        <v>8205</v>
      </c>
      <c r="T2753" s="177"/>
      <c r="U2753" s="243"/>
      <c r="Z2753" s="130" t="str">
        <f t="shared" si="43"/>
        <v>19(9)覃姗姗</v>
      </c>
    </row>
    <row r="2754" spans="1:26">
      <c r="A2754" s="177"/>
      <c r="B2754" s="177" t="s">
        <v>8209</v>
      </c>
      <c r="C2754" s="177"/>
      <c r="D2754" s="177" t="s">
        <v>343</v>
      </c>
      <c r="E2754" s="177" t="s">
        <v>8210</v>
      </c>
      <c r="F2754" s="241" t="s">
        <v>24</v>
      </c>
      <c r="G2754" s="177">
        <v>19</v>
      </c>
      <c r="H2754" s="241" t="s">
        <v>8211</v>
      </c>
      <c r="I2754" s="177" t="s">
        <v>8212</v>
      </c>
      <c r="J2754" s="177">
        <v>18177418499</v>
      </c>
      <c r="K2754" s="177" t="s">
        <v>27</v>
      </c>
      <c r="L2754" s="224">
        <v>44331</v>
      </c>
      <c r="M2754" s="177"/>
      <c r="N2754" s="177" t="s">
        <v>27</v>
      </c>
      <c r="O2754" s="224">
        <v>44366</v>
      </c>
      <c r="P2754" s="177"/>
      <c r="Q2754" s="177"/>
      <c r="R2754" s="177"/>
      <c r="S2754" s="237" t="s">
        <v>8209</v>
      </c>
      <c r="T2754" s="177"/>
      <c r="U2754" s="243"/>
      <c r="Z2754" s="130" t="str">
        <f t="shared" si="43"/>
        <v>19(9)刘宇轩</v>
      </c>
    </row>
    <row r="2755" spans="1:26">
      <c r="A2755" s="177"/>
      <c r="B2755" s="177" t="s">
        <v>8213</v>
      </c>
      <c r="C2755" s="177"/>
      <c r="D2755" s="177" t="s">
        <v>343</v>
      </c>
      <c r="E2755" s="177" t="s">
        <v>8214</v>
      </c>
      <c r="F2755" s="241" t="s">
        <v>24</v>
      </c>
      <c r="G2755" s="177">
        <v>18</v>
      </c>
      <c r="H2755" s="241" t="s">
        <v>19271</v>
      </c>
      <c r="I2755" s="177" t="s">
        <v>8216</v>
      </c>
      <c r="J2755" s="177">
        <v>15778382479</v>
      </c>
      <c r="K2755" s="177"/>
      <c r="L2755" s="224"/>
      <c r="M2755" s="177"/>
      <c r="N2755" s="177"/>
      <c r="O2755" s="224"/>
      <c r="P2755" s="177"/>
      <c r="Q2755" s="177"/>
      <c r="R2755" s="177"/>
      <c r="S2755" s="237" t="s">
        <v>8213</v>
      </c>
      <c r="T2755" s="177"/>
      <c r="U2755" s="243"/>
      <c r="Z2755" s="130" t="str">
        <f t="shared" si="43"/>
        <v>19(9)钟佳胜</v>
      </c>
    </row>
    <row r="2756" spans="1:26">
      <c r="A2756" s="177"/>
      <c r="B2756" s="177" t="s">
        <v>8217</v>
      </c>
      <c r="C2756" s="177"/>
      <c r="D2756" s="177" t="s">
        <v>343</v>
      </c>
      <c r="E2756" s="177" t="s">
        <v>8218</v>
      </c>
      <c r="F2756" s="241" t="s">
        <v>143</v>
      </c>
      <c r="G2756" s="177">
        <v>19</v>
      </c>
      <c r="H2756" s="241" t="s">
        <v>8219</v>
      </c>
      <c r="I2756" s="177" t="s">
        <v>8220</v>
      </c>
      <c r="J2756" s="177">
        <v>18077893556</v>
      </c>
      <c r="K2756" s="177"/>
      <c r="L2756" s="224"/>
      <c r="M2756" s="177"/>
      <c r="N2756" s="177"/>
      <c r="O2756" s="224"/>
      <c r="P2756" s="177"/>
      <c r="Q2756" s="177"/>
      <c r="R2756" s="177"/>
      <c r="S2756" s="237" t="s">
        <v>8217</v>
      </c>
      <c r="T2756" s="177"/>
      <c r="U2756" s="243"/>
      <c r="Z2756" s="130" t="str">
        <f t="shared" si="43"/>
        <v>19(9)韦雪香</v>
      </c>
    </row>
    <row r="2757" spans="1:26">
      <c r="A2757" s="177"/>
      <c r="B2757" s="177" t="s">
        <v>8221</v>
      </c>
      <c r="C2757" s="177"/>
      <c r="D2757" s="177" t="s">
        <v>343</v>
      </c>
      <c r="E2757" s="177" t="s">
        <v>8222</v>
      </c>
      <c r="F2757" s="241" t="s">
        <v>143</v>
      </c>
      <c r="G2757" s="177">
        <v>19</v>
      </c>
      <c r="H2757" s="241" t="s">
        <v>19272</v>
      </c>
      <c r="I2757" s="177" t="s">
        <v>8224</v>
      </c>
      <c r="J2757" s="177">
        <v>17776181575</v>
      </c>
      <c r="K2757" s="177" t="s">
        <v>27</v>
      </c>
      <c r="L2757" s="224">
        <v>44331</v>
      </c>
      <c r="M2757" s="177"/>
      <c r="N2757" s="177"/>
      <c r="O2757" s="224">
        <v>44366</v>
      </c>
      <c r="P2757" s="177"/>
      <c r="Q2757" s="177"/>
      <c r="R2757" s="177"/>
      <c r="S2757" s="237" t="s">
        <v>8221</v>
      </c>
      <c r="T2757" s="177"/>
      <c r="U2757" s="243"/>
      <c r="Z2757" s="130" t="str">
        <f t="shared" si="43"/>
        <v>19(9)韦凤菲</v>
      </c>
    </row>
    <row r="2758" spans="1:26">
      <c r="A2758" s="177"/>
      <c r="B2758" s="177" t="s">
        <v>8225</v>
      </c>
      <c r="C2758" s="177"/>
      <c r="D2758" s="177" t="s">
        <v>343</v>
      </c>
      <c r="E2758" s="177" t="s">
        <v>8226</v>
      </c>
      <c r="F2758" s="241" t="s">
        <v>24</v>
      </c>
      <c r="G2758" s="177">
        <v>18</v>
      </c>
      <c r="H2758" s="241" t="s">
        <v>4700</v>
      </c>
      <c r="I2758" s="177" t="s">
        <v>8227</v>
      </c>
      <c r="J2758" s="177">
        <v>19127018089</v>
      </c>
      <c r="K2758" s="177"/>
      <c r="L2758" s="224"/>
      <c r="M2758" s="177"/>
      <c r="N2758" s="177"/>
      <c r="O2758" s="224"/>
      <c r="P2758" s="177"/>
      <c r="Q2758" s="177"/>
      <c r="R2758" s="177"/>
      <c r="S2758" s="237" t="s">
        <v>8225</v>
      </c>
      <c r="T2758" s="177"/>
      <c r="U2758" s="243"/>
      <c r="Z2758" s="130" t="str">
        <f t="shared" si="43"/>
        <v>19(9)蒙克松</v>
      </c>
    </row>
    <row r="2759" spans="1:26">
      <c r="A2759" s="177"/>
      <c r="B2759" s="177" t="s">
        <v>8228</v>
      </c>
      <c r="C2759" s="177"/>
      <c r="D2759" s="177" t="s">
        <v>343</v>
      </c>
      <c r="E2759" s="177" t="s">
        <v>8229</v>
      </c>
      <c r="F2759" s="241" t="s">
        <v>143</v>
      </c>
      <c r="G2759" s="177">
        <v>20</v>
      </c>
      <c r="H2759" s="241" t="s">
        <v>8230</v>
      </c>
      <c r="I2759" s="177" t="s">
        <v>8231</v>
      </c>
      <c r="J2759" s="177">
        <v>15277894697</v>
      </c>
      <c r="K2759" s="177" t="s">
        <v>27</v>
      </c>
      <c r="L2759" s="224">
        <v>44331</v>
      </c>
      <c r="M2759" s="177"/>
      <c r="N2759" s="177" t="s">
        <v>27</v>
      </c>
      <c r="O2759" s="224">
        <v>44366</v>
      </c>
      <c r="P2759" s="177"/>
      <c r="Q2759" s="177"/>
      <c r="R2759" s="177"/>
      <c r="S2759" s="237" t="s">
        <v>8228</v>
      </c>
      <c r="T2759" s="177"/>
      <c r="U2759" s="243"/>
      <c r="Z2759" s="130" t="str">
        <f t="shared" ref="Z2759:Z2822" si="44">D2759:D7340&amp;E2759:E7340</f>
        <v>19(9)蒙芳露</v>
      </c>
    </row>
    <row r="2760" spans="1:26">
      <c r="A2760" s="177"/>
      <c r="B2760" s="177" t="s">
        <v>8232</v>
      </c>
      <c r="C2760" s="177"/>
      <c r="D2760" s="177" t="s">
        <v>343</v>
      </c>
      <c r="E2760" s="177" t="s">
        <v>8233</v>
      </c>
      <c r="F2760" s="241" t="s">
        <v>24</v>
      </c>
      <c r="G2760" s="177">
        <v>18</v>
      </c>
      <c r="H2760" s="241" t="s">
        <v>8234</v>
      </c>
      <c r="I2760" s="177" t="s">
        <v>8235</v>
      </c>
      <c r="J2760" s="177">
        <v>13481867147</v>
      </c>
      <c r="K2760" s="177"/>
      <c r="L2760" s="224"/>
      <c r="M2760" s="177"/>
      <c r="N2760" s="177"/>
      <c r="O2760" s="224"/>
      <c r="P2760" s="177"/>
      <c r="Q2760" s="177"/>
      <c r="R2760" s="177"/>
      <c r="S2760" s="237" t="s">
        <v>8232</v>
      </c>
      <c r="T2760" s="177"/>
      <c r="U2760" s="243"/>
      <c r="Z2760" s="130" t="str">
        <f t="shared" si="44"/>
        <v>19(9)蒙瑞成</v>
      </c>
    </row>
    <row r="2761" spans="1:26">
      <c r="A2761" s="177"/>
      <c r="B2761" s="177" t="s">
        <v>8240</v>
      </c>
      <c r="C2761" s="177"/>
      <c r="D2761" s="177" t="s">
        <v>343</v>
      </c>
      <c r="E2761" s="177" t="s">
        <v>8241</v>
      </c>
      <c r="F2761" s="241" t="s">
        <v>24</v>
      </c>
      <c r="G2761" s="177">
        <v>26</v>
      </c>
      <c r="H2761" s="241" t="s">
        <v>2421</v>
      </c>
      <c r="I2761" s="177" t="s">
        <v>8242</v>
      </c>
      <c r="J2761" s="177">
        <v>17776589011</v>
      </c>
      <c r="K2761" s="177"/>
      <c r="L2761" s="224"/>
      <c r="M2761" s="177"/>
      <c r="N2761" s="177"/>
      <c r="O2761" s="224"/>
      <c r="P2761" s="177"/>
      <c r="Q2761" s="177"/>
      <c r="R2761" s="177"/>
      <c r="S2761" s="237" t="s">
        <v>8240</v>
      </c>
      <c r="T2761" s="177"/>
      <c r="U2761" s="243"/>
      <c r="Z2761" s="130" t="str">
        <f t="shared" si="44"/>
        <v>19(9)罗瑟强</v>
      </c>
    </row>
    <row r="2762" spans="1:26">
      <c r="A2762" s="177"/>
      <c r="B2762" s="177" t="s">
        <v>8243</v>
      </c>
      <c r="C2762" s="177"/>
      <c r="D2762" s="177" t="s">
        <v>343</v>
      </c>
      <c r="E2762" s="177" t="s">
        <v>8244</v>
      </c>
      <c r="F2762" s="241" t="s">
        <v>24</v>
      </c>
      <c r="G2762" s="177">
        <v>19</v>
      </c>
      <c r="H2762" s="241" t="s">
        <v>19273</v>
      </c>
      <c r="I2762" s="177" t="s">
        <v>8246</v>
      </c>
      <c r="J2762" s="177">
        <v>19177883499</v>
      </c>
      <c r="K2762" s="177"/>
      <c r="L2762" s="224"/>
      <c r="M2762" s="177"/>
      <c r="N2762" s="177"/>
      <c r="O2762" s="224"/>
      <c r="P2762" s="177"/>
      <c r="Q2762" s="177"/>
      <c r="R2762" s="177"/>
      <c r="S2762" s="237" t="s">
        <v>8243</v>
      </c>
      <c r="T2762" s="177"/>
      <c r="U2762" s="243"/>
      <c r="Z2762" s="130" t="str">
        <f t="shared" si="44"/>
        <v>19(9)蒙月利</v>
      </c>
    </row>
    <row r="2763" spans="1:26">
      <c r="A2763" s="177"/>
      <c r="B2763" s="177" t="s">
        <v>8247</v>
      </c>
      <c r="C2763" s="177"/>
      <c r="D2763" s="177" t="s">
        <v>343</v>
      </c>
      <c r="E2763" s="177" t="s">
        <v>8248</v>
      </c>
      <c r="F2763" s="241" t="s">
        <v>24</v>
      </c>
      <c r="G2763" s="177">
        <v>18</v>
      </c>
      <c r="H2763" s="241" t="s">
        <v>8249</v>
      </c>
      <c r="I2763" s="177" t="s">
        <v>8250</v>
      </c>
      <c r="J2763" s="177">
        <v>18378892059</v>
      </c>
      <c r="K2763" s="177"/>
      <c r="L2763" s="224"/>
      <c r="M2763" s="177"/>
      <c r="N2763" s="177"/>
      <c r="O2763" s="224"/>
      <c r="P2763" s="177"/>
      <c r="Q2763" s="177"/>
      <c r="R2763" s="177"/>
      <c r="S2763" s="237" t="s">
        <v>8247</v>
      </c>
      <c r="T2763" s="177"/>
      <c r="U2763" s="243"/>
      <c r="Z2763" s="130" t="str">
        <f t="shared" si="44"/>
        <v>19(9)班正红</v>
      </c>
    </row>
    <row r="2764" spans="1:26">
      <c r="A2764" s="177"/>
      <c r="B2764" s="177" t="s">
        <v>8258</v>
      </c>
      <c r="C2764" s="177"/>
      <c r="D2764" s="177" t="s">
        <v>343</v>
      </c>
      <c r="E2764" s="177" t="s">
        <v>8259</v>
      </c>
      <c r="F2764" s="241" t="s">
        <v>24</v>
      </c>
      <c r="G2764" s="177">
        <v>20</v>
      </c>
      <c r="H2764" s="241" t="s">
        <v>8260</v>
      </c>
      <c r="I2764" s="177" t="s">
        <v>8261</v>
      </c>
      <c r="J2764" s="177">
        <v>15089687248</v>
      </c>
      <c r="K2764" s="177"/>
      <c r="L2764" s="224"/>
      <c r="M2764" s="177"/>
      <c r="N2764" s="177"/>
      <c r="O2764" s="224"/>
      <c r="P2764" s="177"/>
      <c r="Q2764" s="177"/>
      <c r="R2764" s="177"/>
      <c r="S2764" s="237" t="s">
        <v>8258</v>
      </c>
      <c r="T2764" s="177"/>
      <c r="U2764" s="243"/>
      <c r="Z2764" s="130" t="str">
        <f t="shared" si="44"/>
        <v>19(9)蒙海勇</v>
      </c>
    </row>
    <row r="2765" spans="1:26">
      <c r="A2765" s="177"/>
      <c r="B2765" s="177" t="s">
        <v>8262</v>
      </c>
      <c r="C2765" s="177"/>
      <c r="D2765" s="177" t="s">
        <v>343</v>
      </c>
      <c r="E2765" s="177" t="s">
        <v>8263</v>
      </c>
      <c r="F2765" s="241" t="s">
        <v>143</v>
      </c>
      <c r="G2765" s="177">
        <v>18</v>
      </c>
      <c r="H2765" s="241" t="s">
        <v>8264</v>
      </c>
      <c r="I2765" s="177" t="s">
        <v>5157</v>
      </c>
      <c r="J2765" s="177">
        <v>13580324919</v>
      </c>
      <c r="K2765" s="177" t="s">
        <v>27</v>
      </c>
      <c r="L2765" s="224">
        <v>44331</v>
      </c>
      <c r="M2765" s="177"/>
      <c r="N2765" s="177" t="s">
        <v>27</v>
      </c>
      <c r="O2765" s="224">
        <v>44366</v>
      </c>
      <c r="P2765" s="177"/>
      <c r="Q2765" s="177"/>
      <c r="R2765" s="177"/>
      <c r="S2765" s="237" t="s">
        <v>8262</v>
      </c>
      <c r="T2765" s="177"/>
      <c r="U2765" s="243"/>
      <c r="Z2765" s="130" t="str">
        <f t="shared" si="44"/>
        <v>19(9)韦良霞</v>
      </c>
    </row>
    <row r="2766" spans="1:26">
      <c r="A2766" s="177"/>
      <c r="B2766" s="177" t="s">
        <v>8279</v>
      </c>
      <c r="C2766" s="177"/>
      <c r="D2766" s="177" t="s">
        <v>343</v>
      </c>
      <c r="E2766" s="177" t="s">
        <v>8280</v>
      </c>
      <c r="F2766" s="241" t="s">
        <v>24</v>
      </c>
      <c r="G2766" s="177">
        <v>18</v>
      </c>
      <c r="H2766" s="241" t="s">
        <v>19274</v>
      </c>
      <c r="I2766" s="177" t="s">
        <v>8282</v>
      </c>
      <c r="J2766" s="177">
        <v>15977899123</v>
      </c>
      <c r="K2766" s="177"/>
      <c r="L2766" s="224"/>
      <c r="M2766" s="177"/>
      <c r="N2766" s="177"/>
      <c r="O2766" s="224"/>
      <c r="P2766" s="177"/>
      <c r="Q2766" s="177"/>
      <c r="R2766" s="177"/>
      <c r="S2766" s="237" t="s">
        <v>8279</v>
      </c>
      <c r="T2766" s="177"/>
      <c r="U2766" s="243"/>
      <c r="Z2766" s="130" t="str">
        <f t="shared" si="44"/>
        <v>19(9)陈天佑</v>
      </c>
    </row>
    <row r="2767" spans="1:26">
      <c r="A2767" s="177"/>
      <c r="B2767" s="177" t="s">
        <v>8299</v>
      </c>
      <c r="C2767" s="177"/>
      <c r="D2767" s="177" t="s">
        <v>343</v>
      </c>
      <c r="E2767" s="177" t="s">
        <v>8300</v>
      </c>
      <c r="F2767" s="241" t="s">
        <v>24</v>
      </c>
      <c r="G2767" s="177">
        <v>19</v>
      </c>
      <c r="H2767" s="241" t="s">
        <v>6753</v>
      </c>
      <c r="I2767" s="177" t="s">
        <v>8301</v>
      </c>
      <c r="J2767" s="177">
        <v>13662769572</v>
      </c>
      <c r="K2767" s="177"/>
      <c r="L2767" s="224"/>
      <c r="M2767" s="177"/>
      <c r="N2767" s="177"/>
      <c r="O2767" s="224"/>
      <c r="P2767" s="177"/>
      <c r="Q2767" s="177"/>
      <c r="R2767" s="177"/>
      <c r="S2767" s="237" t="s">
        <v>8299</v>
      </c>
      <c r="T2767" s="177"/>
      <c r="U2767" s="243"/>
      <c r="Z2767" s="130" t="str">
        <f t="shared" si="44"/>
        <v>19(9)韦大钱</v>
      </c>
    </row>
    <row r="2768" spans="1:26">
      <c r="A2768" s="177"/>
      <c r="B2768" s="177" t="s">
        <v>8312</v>
      </c>
      <c r="C2768" s="177"/>
      <c r="D2768" s="177" t="s">
        <v>343</v>
      </c>
      <c r="E2768" s="177" t="s">
        <v>8313</v>
      </c>
      <c r="F2768" s="241" t="s">
        <v>143</v>
      </c>
      <c r="G2768" s="177">
        <v>20</v>
      </c>
      <c r="H2768" s="241" t="s">
        <v>8314</v>
      </c>
      <c r="I2768" s="177" t="s">
        <v>8315</v>
      </c>
      <c r="J2768" s="177" t="s">
        <v>8316</v>
      </c>
      <c r="K2768" s="177"/>
      <c r="L2768" s="224"/>
      <c r="M2768" s="177"/>
      <c r="N2768" s="177"/>
      <c r="O2768" s="224"/>
      <c r="P2768" s="177"/>
      <c r="Q2768" s="177"/>
      <c r="R2768" s="177"/>
      <c r="S2768" s="237" t="s">
        <v>8312</v>
      </c>
      <c r="T2768" s="177"/>
      <c r="U2768" s="243"/>
      <c r="Z2768" s="130" t="str">
        <f t="shared" si="44"/>
        <v>19(9)蒙凤妮</v>
      </c>
    </row>
    <row r="2769" spans="1:26">
      <c r="A2769" s="177"/>
      <c r="B2769" s="177" t="s">
        <v>8326</v>
      </c>
      <c r="C2769" s="177"/>
      <c r="D2769" s="177" t="s">
        <v>343</v>
      </c>
      <c r="E2769" s="177" t="s">
        <v>8327</v>
      </c>
      <c r="F2769" s="241" t="s">
        <v>143</v>
      </c>
      <c r="G2769" s="177">
        <v>18</v>
      </c>
      <c r="H2769" s="241" t="s">
        <v>8328</v>
      </c>
      <c r="I2769" s="177" t="s">
        <v>8329</v>
      </c>
      <c r="J2769" s="177">
        <v>18154539239</v>
      </c>
      <c r="K2769" s="177"/>
      <c r="L2769" s="224"/>
      <c r="M2769" s="177"/>
      <c r="N2769" s="177"/>
      <c r="O2769" s="224"/>
      <c r="P2769" s="177"/>
      <c r="Q2769" s="177"/>
      <c r="R2769" s="177"/>
      <c r="S2769" s="237" t="s">
        <v>8326</v>
      </c>
      <c r="T2769" s="177"/>
      <c r="U2769" s="243"/>
      <c r="Z2769" s="130" t="str">
        <f t="shared" si="44"/>
        <v>19(9)蒙月菲</v>
      </c>
    </row>
    <row r="2770" spans="1:26">
      <c r="A2770" s="177"/>
      <c r="B2770" s="177" t="s">
        <v>8330</v>
      </c>
      <c r="C2770" s="177"/>
      <c r="D2770" s="177" t="s">
        <v>343</v>
      </c>
      <c r="E2770" s="177" t="s">
        <v>8331</v>
      </c>
      <c r="F2770" s="241" t="s">
        <v>24</v>
      </c>
      <c r="G2770" s="177">
        <v>18</v>
      </c>
      <c r="H2770" s="241" t="s">
        <v>6502</v>
      </c>
      <c r="I2770" s="177" t="s">
        <v>8204</v>
      </c>
      <c r="J2770" s="177">
        <v>18070829704</v>
      </c>
      <c r="K2770" s="177"/>
      <c r="L2770" s="224"/>
      <c r="M2770" s="177"/>
      <c r="N2770" s="177"/>
      <c r="O2770" s="224"/>
      <c r="P2770" s="177"/>
      <c r="Q2770" s="177"/>
      <c r="R2770" s="177"/>
      <c r="S2770" s="237" t="s">
        <v>8330</v>
      </c>
      <c r="T2770" s="177"/>
      <c r="U2770" s="243"/>
      <c r="Z2770" s="130" t="str">
        <f t="shared" si="44"/>
        <v>19(9)韦金银</v>
      </c>
    </row>
    <row r="2771" spans="1:26">
      <c r="A2771" s="177"/>
      <c r="B2771" s="177" t="s">
        <v>6149</v>
      </c>
      <c r="C2771" s="177"/>
      <c r="D2771" s="177" t="s">
        <v>302</v>
      </c>
      <c r="E2771" s="177" t="s">
        <v>6150</v>
      </c>
      <c r="F2771" s="241" t="s">
        <v>24</v>
      </c>
      <c r="G2771" s="177">
        <v>18</v>
      </c>
      <c r="H2771" s="241" t="s">
        <v>6151</v>
      </c>
      <c r="I2771" s="177" t="s">
        <v>8334</v>
      </c>
      <c r="J2771" s="177">
        <v>17377033842</v>
      </c>
      <c r="K2771" s="177" t="s">
        <v>27</v>
      </c>
      <c r="L2771" s="224">
        <v>44331</v>
      </c>
      <c r="M2771" s="177"/>
      <c r="N2771" s="177" t="s">
        <v>27</v>
      </c>
      <c r="O2771" s="224">
        <v>44366</v>
      </c>
      <c r="P2771" s="177"/>
      <c r="Q2771" s="177"/>
      <c r="R2771" s="177"/>
      <c r="S2771" s="237" t="s">
        <v>6149</v>
      </c>
      <c r="T2771" s="177"/>
      <c r="U2771" s="243"/>
      <c r="Z2771" s="130" t="str">
        <f t="shared" si="44"/>
        <v>19(1)蒙星宇</v>
      </c>
    </row>
    <row r="2772" spans="1:26">
      <c r="A2772" s="177"/>
      <c r="B2772" s="177" t="s">
        <v>8344</v>
      </c>
      <c r="C2772" s="177"/>
      <c r="D2772" s="177" t="s">
        <v>343</v>
      </c>
      <c r="E2772" s="177" t="s">
        <v>8345</v>
      </c>
      <c r="F2772" s="241" t="s">
        <v>24</v>
      </c>
      <c r="G2772" s="177">
        <v>18</v>
      </c>
      <c r="H2772" s="241" t="s">
        <v>19275</v>
      </c>
      <c r="I2772" s="177" t="s">
        <v>8347</v>
      </c>
      <c r="J2772" s="177" t="s">
        <v>8348</v>
      </c>
      <c r="K2772" s="177"/>
      <c r="L2772" s="224"/>
      <c r="M2772" s="177"/>
      <c r="N2772" s="177"/>
      <c r="O2772" s="224"/>
      <c r="P2772" s="177"/>
      <c r="Q2772" s="177"/>
      <c r="R2772" s="177"/>
      <c r="S2772" s="237" t="s">
        <v>8344</v>
      </c>
      <c r="T2772" s="177"/>
      <c r="U2772" s="243"/>
      <c r="Z2772" s="130" t="str">
        <f t="shared" si="44"/>
        <v>19(9)蒙胜</v>
      </c>
    </row>
    <row r="2773" spans="1:26">
      <c r="A2773" s="177"/>
      <c r="B2773" s="177" t="s">
        <v>8372</v>
      </c>
      <c r="C2773" s="177"/>
      <c r="D2773" s="177" t="s">
        <v>343</v>
      </c>
      <c r="E2773" s="177" t="s">
        <v>8373</v>
      </c>
      <c r="F2773" s="241" t="s">
        <v>24</v>
      </c>
      <c r="G2773" s="177">
        <v>18</v>
      </c>
      <c r="H2773" s="241" t="s">
        <v>8374</v>
      </c>
      <c r="I2773" s="177" t="s">
        <v>8375</v>
      </c>
      <c r="J2773" s="177">
        <v>13768281909</v>
      </c>
      <c r="K2773" s="177"/>
      <c r="L2773" s="224"/>
      <c r="M2773" s="177"/>
      <c r="N2773" s="177"/>
      <c r="O2773" s="224"/>
      <c r="P2773" s="177"/>
      <c r="Q2773" s="177"/>
      <c r="R2773" s="177"/>
      <c r="S2773" s="237" t="s">
        <v>8372</v>
      </c>
      <c r="T2773" s="177"/>
      <c r="U2773" s="243"/>
      <c r="Z2773" s="130" t="str">
        <f t="shared" si="44"/>
        <v>19(9)蓝荣健</v>
      </c>
    </row>
    <row r="2774" spans="1:26">
      <c r="A2774" s="177"/>
      <c r="B2774" s="177" t="s">
        <v>8389</v>
      </c>
      <c r="C2774" s="177"/>
      <c r="D2774" s="177" t="s">
        <v>343</v>
      </c>
      <c r="E2774" s="177" t="s">
        <v>8390</v>
      </c>
      <c r="F2774" s="241" t="s">
        <v>143</v>
      </c>
      <c r="G2774" s="177">
        <v>19</v>
      </c>
      <c r="H2774" s="241" t="s">
        <v>19276</v>
      </c>
      <c r="I2774" s="177" t="s">
        <v>8392</v>
      </c>
      <c r="J2774" s="177">
        <v>18107882738</v>
      </c>
      <c r="K2774" s="177"/>
      <c r="L2774" s="224"/>
      <c r="M2774" s="177"/>
      <c r="N2774" s="177"/>
      <c r="O2774" s="224"/>
      <c r="P2774" s="177"/>
      <c r="Q2774" s="177"/>
      <c r="R2774" s="177"/>
      <c r="S2774" s="237" t="s">
        <v>8389</v>
      </c>
      <c r="T2774" s="177"/>
      <c r="U2774" s="243"/>
      <c r="Z2774" s="130" t="str">
        <f t="shared" si="44"/>
        <v>19(9)罗春银</v>
      </c>
    </row>
    <row r="2775" spans="1:26">
      <c r="A2775" s="177"/>
      <c r="B2775" s="177" t="s">
        <v>8393</v>
      </c>
      <c r="C2775" s="177"/>
      <c r="D2775" s="177" t="s">
        <v>343</v>
      </c>
      <c r="E2775" s="177" t="s">
        <v>8394</v>
      </c>
      <c r="F2775" s="241" t="s">
        <v>143</v>
      </c>
      <c r="G2775" s="177">
        <v>18</v>
      </c>
      <c r="H2775" s="241" t="s">
        <v>19277</v>
      </c>
      <c r="I2775" s="177" t="s">
        <v>8395</v>
      </c>
      <c r="J2775" s="177" t="s">
        <v>8396</v>
      </c>
      <c r="K2775" s="177"/>
      <c r="L2775" s="224"/>
      <c r="M2775" s="177"/>
      <c r="N2775" s="177"/>
      <c r="O2775" s="224"/>
      <c r="P2775" s="177"/>
      <c r="Q2775" s="177"/>
      <c r="R2775" s="177"/>
      <c r="S2775" s="237" t="s">
        <v>8393</v>
      </c>
      <c r="T2775" s="177"/>
      <c r="U2775" s="243"/>
      <c r="Z2775" s="130" t="str">
        <f t="shared" si="44"/>
        <v>19(9)韦芳玉</v>
      </c>
    </row>
    <row r="2776" spans="1:26">
      <c r="A2776" s="177"/>
      <c r="B2776" s="177" t="s">
        <v>8397</v>
      </c>
      <c r="C2776" s="177"/>
      <c r="D2776" s="177" t="s">
        <v>343</v>
      </c>
      <c r="E2776" s="177" t="s">
        <v>8398</v>
      </c>
      <c r="F2776" s="241" t="s">
        <v>143</v>
      </c>
      <c r="G2776" s="177">
        <v>18</v>
      </c>
      <c r="H2776" s="241" t="s">
        <v>19278</v>
      </c>
      <c r="I2776" s="177" t="s">
        <v>8400</v>
      </c>
      <c r="J2776" s="177">
        <v>13978104607</v>
      </c>
      <c r="K2776" s="177"/>
      <c r="L2776" s="224"/>
      <c r="M2776" s="177"/>
      <c r="N2776" s="177"/>
      <c r="O2776" s="224"/>
      <c r="P2776" s="177"/>
      <c r="Q2776" s="177"/>
      <c r="R2776" s="177"/>
      <c r="S2776" s="237" t="s">
        <v>8397</v>
      </c>
      <c r="T2776" s="177"/>
      <c r="U2776" s="243"/>
      <c r="Z2776" s="130" t="str">
        <f t="shared" si="44"/>
        <v>19(9)潘颖璐</v>
      </c>
    </row>
    <row r="2777" spans="1:26">
      <c r="A2777" s="177"/>
      <c r="B2777" s="177" t="s">
        <v>8419</v>
      </c>
      <c r="C2777" s="177"/>
      <c r="D2777" s="177" t="s">
        <v>343</v>
      </c>
      <c r="E2777" s="177" t="s">
        <v>8420</v>
      </c>
      <c r="F2777" s="241" t="s">
        <v>24</v>
      </c>
      <c r="G2777" s="177">
        <v>18</v>
      </c>
      <c r="H2777" s="241" t="s">
        <v>19279</v>
      </c>
      <c r="I2777" s="177" t="s">
        <v>8422</v>
      </c>
      <c r="J2777" s="177" t="s">
        <v>8423</v>
      </c>
      <c r="K2777" s="177" t="s">
        <v>27</v>
      </c>
      <c r="L2777" s="224">
        <v>44401</v>
      </c>
      <c r="M2777" s="177"/>
      <c r="N2777" s="177"/>
      <c r="O2777" s="224"/>
      <c r="P2777" s="177"/>
      <c r="Q2777" s="177"/>
      <c r="R2777" s="177"/>
      <c r="S2777" s="237" t="s">
        <v>8419</v>
      </c>
      <c r="T2777" s="177"/>
      <c r="U2777" s="243"/>
      <c r="Z2777" s="130" t="str">
        <f t="shared" si="44"/>
        <v>19(9)蓝根</v>
      </c>
    </row>
    <row r="2778" spans="1:26">
      <c r="A2778" s="177"/>
      <c r="B2778" s="177" t="s">
        <v>8446</v>
      </c>
      <c r="C2778" s="177"/>
      <c r="D2778" s="177" t="s">
        <v>348</v>
      </c>
      <c r="E2778" s="177" t="s">
        <v>8447</v>
      </c>
      <c r="F2778" s="241" t="s">
        <v>143</v>
      </c>
      <c r="G2778" s="177">
        <v>18</v>
      </c>
      <c r="H2778" s="241" t="s">
        <v>8448</v>
      </c>
      <c r="I2778" s="177" t="s">
        <v>8449</v>
      </c>
      <c r="J2778" s="177">
        <v>15878685224</v>
      </c>
      <c r="K2778" s="177" t="s">
        <v>27</v>
      </c>
      <c r="L2778" s="224">
        <v>44394</v>
      </c>
      <c r="M2778" s="177"/>
      <c r="N2778" s="177" t="s">
        <v>27</v>
      </c>
      <c r="O2778" s="224">
        <v>44416</v>
      </c>
      <c r="P2778" s="177"/>
      <c r="Q2778" s="177"/>
      <c r="R2778" s="177"/>
      <c r="S2778" s="237" t="s">
        <v>8446</v>
      </c>
      <c r="T2778" s="177"/>
      <c r="U2778" s="243"/>
      <c r="Z2778" s="130" t="str">
        <f t="shared" si="44"/>
        <v>19(10)蓝江东</v>
      </c>
    </row>
    <row r="2779" spans="1:26">
      <c r="A2779" s="177"/>
      <c r="B2779" s="177" t="s">
        <v>8457</v>
      </c>
      <c r="C2779" s="177"/>
      <c r="D2779" s="177" t="s">
        <v>348</v>
      </c>
      <c r="E2779" s="177" t="s">
        <v>8458</v>
      </c>
      <c r="F2779" s="241" t="s">
        <v>24</v>
      </c>
      <c r="G2779" s="177">
        <v>18</v>
      </c>
      <c r="H2779" s="241" t="s">
        <v>8459</v>
      </c>
      <c r="I2779" s="177" t="s">
        <v>8460</v>
      </c>
      <c r="J2779" s="177">
        <v>18777845419</v>
      </c>
      <c r="K2779" s="177"/>
      <c r="L2779" s="224"/>
      <c r="M2779" s="177"/>
      <c r="N2779" s="177"/>
      <c r="O2779" s="224"/>
      <c r="P2779" s="177"/>
      <c r="Q2779" s="177"/>
      <c r="R2779" s="177"/>
      <c r="S2779" s="237" t="s">
        <v>8457</v>
      </c>
      <c r="T2779" s="177"/>
      <c r="U2779" s="243"/>
      <c r="Z2779" s="130" t="str">
        <f t="shared" si="44"/>
        <v>19(10)蒙海志</v>
      </c>
    </row>
    <row r="2780" spans="1:26">
      <c r="A2780" s="177"/>
      <c r="B2780" s="177" t="s">
        <v>8465</v>
      </c>
      <c r="C2780" s="177"/>
      <c r="D2780" s="177" t="s">
        <v>348</v>
      </c>
      <c r="E2780" s="177" t="s">
        <v>8466</v>
      </c>
      <c r="F2780" s="241" t="s">
        <v>24</v>
      </c>
      <c r="G2780" s="177">
        <v>18</v>
      </c>
      <c r="H2780" s="241" t="s">
        <v>19280</v>
      </c>
      <c r="I2780" s="177" t="s">
        <v>8467</v>
      </c>
      <c r="J2780" s="177">
        <v>18278867711</v>
      </c>
      <c r="K2780" s="177" t="s">
        <v>27</v>
      </c>
      <c r="L2780" s="224">
        <v>44331</v>
      </c>
      <c r="M2780" s="177"/>
      <c r="N2780" s="177" t="s">
        <v>27</v>
      </c>
      <c r="O2780" s="224">
        <v>44366</v>
      </c>
      <c r="P2780" s="177"/>
      <c r="Q2780" s="177"/>
      <c r="R2780" s="177"/>
      <c r="S2780" s="237" t="s">
        <v>8465</v>
      </c>
      <c r="T2780" s="177"/>
      <c r="U2780" s="243"/>
      <c r="Z2780" s="130" t="str">
        <f t="shared" si="44"/>
        <v>19(10)黄万荣</v>
      </c>
    </row>
    <row r="2781" spans="1:26">
      <c r="A2781" s="177"/>
      <c r="B2781" s="177" t="s">
        <v>8477</v>
      </c>
      <c r="C2781" s="177"/>
      <c r="D2781" s="177" t="s">
        <v>348</v>
      </c>
      <c r="E2781" s="177" t="s">
        <v>8478</v>
      </c>
      <c r="F2781" s="241" t="s">
        <v>143</v>
      </c>
      <c r="G2781" s="177">
        <v>18</v>
      </c>
      <c r="H2781" s="241" t="s">
        <v>5709</v>
      </c>
      <c r="I2781" s="177" t="s">
        <v>8479</v>
      </c>
      <c r="J2781" s="177">
        <v>18176744743</v>
      </c>
      <c r="K2781" s="177" t="s">
        <v>27</v>
      </c>
      <c r="L2781" s="224">
        <v>44331</v>
      </c>
      <c r="M2781" s="177"/>
      <c r="N2781" s="177" t="s">
        <v>27</v>
      </c>
      <c r="O2781" s="224">
        <v>44366</v>
      </c>
      <c r="P2781" s="177"/>
      <c r="Q2781" s="177"/>
      <c r="R2781" s="177"/>
      <c r="S2781" s="237" t="s">
        <v>8477</v>
      </c>
      <c r="T2781" s="177"/>
      <c r="U2781" s="243"/>
      <c r="Z2781" s="130" t="str">
        <f t="shared" si="44"/>
        <v>19(10)蒙春柳</v>
      </c>
    </row>
    <row r="2782" spans="1:26">
      <c r="A2782" s="177"/>
      <c r="B2782" s="177" t="s">
        <v>8483</v>
      </c>
      <c r="C2782" s="177"/>
      <c r="D2782" s="177" t="s">
        <v>348</v>
      </c>
      <c r="E2782" s="177" t="s">
        <v>2151</v>
      </c>
      <c r="F2782" s="241" t="s">
        <v>143</v>
      </c>
      <c r="G2782" s="177">
        <v>19</v>
      </c>
      <c r="H2782" s="241" t="s">
        <v>8484</v>
      </c>
      <c r="I2782" s="177" t="s">
        <v>8485</v>
      </c>
      <c r="J2782" s="177">
        <v>13647780206</v>
      </c>
      <c r="K2782" s="177" t="s">
        <v>27</v>
      </c>
      <c r="L2782" s="224">
        <v>44331</v>
      </c>
      <c r="M2782" s="177"/>
      <c r="N2782" s="177" t="s">
        <v>27</v>
      </c>
      <c r="O2782" s="224">
        <v>44366</v>
      </c>
      <c r="P2782" s="177"/>
      <c r="Q2782" s="177"/>
      <c r="R2782" s="177"/>
      <c r="S2782" s="237" t="s">
        <v>8483</v>
      </c>
      <c r="T2782" s="177"/>
      <c r="U2782" s="243"/>
      <c r="Z2782" s="130" t="str">
        <f t="shared" si="44"/>
        <v>19(10)韦冬梅</v>
      </c>
    </row>
    <row r="2783" spans="1:26">
      <c r="A2783" s="177"/>
      <c r="B2783" s="177" t="s">
        <v>8486</v>
      </c>
      <c r="C2783" s="177"/>
      <c r="D2783" s="177" t="s">
        <v>348</v>
      </c>
      <c r="E2783" s="177" t="s">
        <v>8487</v>
      </c>
      <c r="F2783" s="241" t="s">
        <v>143</v>
      </c>
      <c r="G2783" s="177">
        <v>18</v>
      </c>
      <c r="H2783" s="241" t="s">
        <v>19281</v>
      </c>
      <c r="I2783" s="177" t="s">
        <v>980</v>
      </c>
      <c r="J2783" s="177">
        <v>15078636104</v>
      </c>
      <c r="K2783" s="177" t="s">
        <v>27</v>
      </c>
      <c r="L2783" s="224">
        <v>44331</v>
      </c>
      <c r="M2783" s="177" t="s">
        <v>3785</v>
      </c>
      <c r="N2783" s="177" t="s">
        <v>27</v>
      </c>
      <c r="O2783" s="224">
        <v>44361</v>
      </c>
      <c r="P2783" s="177" t="s">
        <v>6508</v>
      </c>
      <c r="Q2783" s="177"/>
      <c r="R2783" s="177"/>
      <c r="S2783" s="237" t="s">
        <v>8486</v>
      </c>
      <c r="T2783" s="177"/>
      <c r="U2783" s="243"/>
      <c r="Z2783" s="130" t="str">
        <f t="shared" si="44"/>
        <v>19(10)蓝彩虹</v>
      </c>
    </row>
    <row r="2784" spans="1:26">
      <c r="A2784" s="177"/>
      <c r="B2784" s="177" t="s">
        <v>8508</v>
      </c>
      <c r="C2784" s="177"/>
      <c r="D2784" s="177" t="s">
        <v>348</v>
      </c>
      <c r="E2784" s="177" t="s">
        <v>8509</v>
      </c>
      <c r="F2784" s="241" t="s">
        <v>143</v>
      </c>
      <c r="G2784" s="177">
        <v>18</v>
      </c>
      <c r="H2784" s="241" t="s">
        <v>4849</v>
      </c>
      <c r="I2784" s="177" t="s">
        <v>8510</v>
      </c>
      <c r="J2784" s="177">
        <v>18176135010</v>
      </c>
      <c r="K2784" s="177" t="s">
        <v>27</v>
      </c>
      <c r="L2784" s="224">
        <v>44331</v>
      </c>
      <c r="M2784" s="177"/>
      <c r="N2784" s="177" t="s">
        <v>27</v>
      </c>
      <c r="O2784" s="224">
        <v>44366</v>
      </c>
      <c r="P2784" s="177"/>
      <c r="Q2784" s="177"/>
      <c r="R2784" s="177"/>
      <c r="S2784" s="237" t="s">
        <v>8508</v>
      </c>
      <c r="T2784" s="177"/>
      <c r="U2784" s="243"/>
      <c r="Z2784" s="130" t="str">
        <f t="shared" si="44"/>
        <v>19(10)陆玉瑶</v>
      </c>
    </row>
    <row r="2785" spans="1:26">
      <c r="A2785" s="177"/>
      <c r="B2785" s="177" t="s">
        <v>8511</v>
      </c>
      <c r="C2785" s="177"/>
      <c r="D2785" s="177" t="s">
        <v>348</v>
      </c>
      <c r="E2785" s="177" t="s">
        <v>8512</v>
      </c>
      <c r="F2785" s="241" t="s">
        <v>143</v>
      </c>
      <c r="G2785" s="177">
        <v>20</v>
      </c>
      <c r="H2785" s="241" t="s">
        <v>19282</v>
      </c>
      <c r="I2785" s="177" t="s">
        <v>8514</v>
      </c>
      <c r="J2785" s="177">
        <v>18378891816</v>
      </c>
      <c r="K2785" s="177" t="s">
        <v>27</v>
      </c>
      <c r="L2785" s="224">
        <v>44331</v>
      </c>
      <c r="M2785" s="177"/>
      <c r="N2785" s="177" t="s">
        <v>27</v>
      </c>
      <c r="O2785" s="224">
        <v>44366</v>
      </c>
      <c r="P2785" s="177"/>
      <c r="Q2785" s="177"/>
      <c r="R2785" s="177"/>
      <c r="S2785" s="237" t="s">
        <v>8511</v>
      </c>
      <c r="T2785" s="177"/>
      <c r="U2785" s="243"/>
      <c r="Z2785" s="130" t="str">
        <f t="shared" si="44"/>
        <v>19(10)班轩依</v>
      </c>
    </row>
    <row r="2786" spans="1:26">
      <c r="A2786" s="177"/>
      <c r="B2786" s="177" t="s">
        <v>8519</v>
      </c>
      <c r="C2786" s="177"/>
      <c r="D2786" s="177" t="s">
        <v>348</v>
      </c>
      <c r="E2786" s="177" t="s">
        <v>8520</v>
      </c>
      <c r="F2786" s="241" t="s">
        <v>24</v>
      </c>
      <c r="G2786" s="177">
        <v>18</v>
      </c>
      <c r="H2786" s="241" t="s">
        <v>19283</v>
      </c>
      <c r="I2786" s="177" t="s">
        <v>8521</v>
      </c>
      <c r="J2786" s="177" t="s">
        <v>8522</v>
      </c>
      <c r="K2786" s="177" t="s">
        <v>27</v>
      </c>
      <c r="L2786" s="224">
        <v>44331</v>
      </c>
      <c r="M2786" s="177"/>
      <c r="N2786" s="177" t="s">
        <v>27</v>
      </c>
      <c r="O2786" s="224">
        <v>44366</v>
      </c>
      <c r="P2786" s="177"/>
      <c r="Q2786" s="177"/>
      <c r="R2786" s="177"/>
      <c r="S2786" s="237" t="s">
        <v>8519</v>
      </c>
      <c r="T2786" s="177"/>
      <c r="U2786" s="243"/>
      <c r="Z2786" s="130" t="str">
        <f t="shared" si="44"/>
        <v>19(10)黄侣校</v>
      </c>
    </row>
    <row r="2787" spans="1:26">
      <c r="A2787" s="177"/>
      <c r="B2787" s="177" t="s">
        <v>8523</v>
      </c>
      <c r="C2787" s="177"/>
      <c r="D2787" s="177" t="s">
        <v>348</v>
      </c>
      <c r="E2787" s="177" t="s">
        <v>8524</v>
      </c>
      <c r="F2787" s="241" t="s">
        <v>143</v>
      </c>
      <c r="G2787" s="177">
        <v>19</v>
      </c>
      <c r="H2787" s="241" t="s">
        <v>19284</v>
      </c>
      <c r="I2787" s="177" t="s">
        <v>8526</v>
      </c>
      <c r="J2787" s="177">
        <v>13750383596</v>
      </c>
      <c r="K2787" s="177" t="s">
        <v>27</v>
      </c>
      <c r="L2787" s="224">
        <v>44331</v>
      </c>
      <c r="M2787" s="177" t="s">
        <v>29</v>
      </c>
      <c r="N2787" s="177" t="s">
        <v>27</v>
      </c>
      <c r="O2787" s="224">
        <v>44366</v>
      </c>
      <c r="P2787" s="177" t="s">
        <v>6508</v>
      </c>
      <c r="Q2787" s="177"/>
      <c r="R2787" s="177"/>
      <c r="S2787" s="237" t="s">
        <v>8523</v>
      </c>
      <c r="T2787" s="177"/>
      <c r="U2787" s="243"/>
      <c r="Z2787" s="130" t="str">
        <f t="shared" si="44"/>
        <v>19(10)黄花玉</v>
      </c>
    </row>
    <row r="2788" spans="1:26">
      <c r="A2788" s="177"/>
      <c r="B2788" s="177" t="s">
        <v>8536</v>
      </c>
      <c r="C2788" s="177"/>
      <c r="D2788" s="177" t="s">
        <v>348</v>
      </c>
      <c r="E2788" s="177" t="s">
        <v>8537</v>
      </c>
      <c r="F2788" s="241" t="s">
        <v>24</v>
      </c>
      <c r="G2788" s="177">
        <v>19</v>
      </c>
      <c r="H2788" s="241" t="s">
        <v>8538</v>
      </c>
      <c r="I2788" s="177" t="s">
        <v>8539</v>
      </c>
      <c r="J2788" s="177">
        <v>15878826983</v>
      </c>
      <c r="K2788" s="177" t="s">
        <v>27</v>
      </c>
      <c r="L2788" s="224">
        <v>44331</v>
      </c>
      <c r="M2788" s="177"/>
      <c r="N2788" s="177" t="s">
        <v>27</v>
      </c>
      <c r="O2788" s="224">
        <v>44366</v>
      </c>
      <c r="P2788" s="177"/>
      <c r="Q2788" s="177"/>
      <c r="R2788" s="177"/>
      <c r="S2788" s="237" t="s">
        <v>8536</v>
      </c>
      <c r="T2788" s="177"/>
      <c r="U2788" s="243"/>
      <c r="Z2788" s="130" t="str">
        <f t="shared" si="44"/>
        <v>19(10)韦德征</v>
      </c>
    </row>
    <row r="2789" spans="1:26">
      <c r="A2789" s="177"/>
      <c r="B2789" s="177" t="s">
        <v>8556</v>
      </c>
      <c r="C2789" s="177"/>
      <c r="D2789" s="177" t="s">
        <v>348</v>
      </c>
      <c r="E2789" s="177" t="s">
        <v>8557</v>
      </c>
      <c r="F2789" s="241" t="s">
        <v>24</v>
      </c>
      <c r="G2789" s="177">
        <v>18</v>
      </c>
      <c r="H2789" s="241" t="s">
        <v>19285</v>
      </c>
      <c r="I2789" s="177" t="s">
        <v>8558</v>
      </c>
      <c r="J2789" s="177" t="s">
        <v>8559</v>
      </c>
      <c r="K2789" s="177"/>
      <c r="L2789" s="224"/>
      <c r="M2789" s="177"/>
      <c r="N2789" s="177"/>
      <c r="O2789" s="224"/>
      <c r="P2789" s="177"/>
      <c r="Q2789" s="177"/>
      <c r="R2789" s="177"/>
      <c r="S2789" s="237" t="s">
        <v>8556</v>
      </c>
      <c r="T2789" s="177"/>
      <c r="U2789" s="243"/>
      <c r="Z2789" s="130" t="str">
        <f t="shared" si="44"/>
        <v>19(10)卢金留</v>
      </c>
    </row>
    <row r="2790" spans="1:26">
      <c r="A2790" s="177"/>
      <c r="B2790" s="177" t="s">
        <v>8564</v>
      </c>
      <c r="C2790" s="177"/>
      <c r="D2790" s="177" t="s">
        <v>348</v>
      </c>
      <c r="E2790" s="177" t="s">
        <v>3817</v>
      </c>
      <c r="F2790" s="241" t="s">
        <v>143</v>
      </c>
      <c r="G2790" s="177">
        <v>18</v>
      </c>
      <c r="H2790" s="241" t="s">
        <v>7908</v>
      </c>
      <c r="I2790" s="177" t="s">
        <v>5333</v>
      </c>
      <c r="J2790" s="177">
        <v>19977819356</v>
      </c>
      <c r="K2790" s="177" t="s">
        <v>27</v>
      </c>
      <c r="L2790" s="224">
        <v>44331</v>
      </c>
      <c r="M2790" s="177"/>
      <c r="N2790" s="177" t="s">
        <v>27</v>
      </c>
      <c r="O2790" s="224">
        <v>44366</v>
      </c>
      <c r="P2790" s="177"/>
      <c r="Q2790" s="177"/>
      <c r="R2790" s="177"/>
      <c r="S2790" s="237" t="s">
        <v>8564</v>
      </c>
      <c r="T2790" s="177"/>
      <c r="U2790" s="243"/>
      <c r="Z2790" s="130" t="str">
        <f t="shared" si="44"/>
        <v>19(10)韦玉先</v>
      </c>
    </row>
    <row r="2791" spans="1:26">
      <c r="A2791" s="177"/>
      <c r="B2791" s="177" t="s">
        <v>8565</v>
      </c>
      <c r="C2791" s="177"/>
      <c r="D2791" s="177" t="s">
        <v>348</v>
      </c>
      <c r="E2791" s="177" t="s">
        <v>8566</v>
      </c>
      <c r="F2791" s="241" t="s">
        <v>143</v>
      </c>
      <c r="G2791" s="177">
        <v>18</v>
      </c>
      <c r="H2791" s="241" t="s">
        <v>19286</v>
      </c>
      <c r="I2791" s="177" t="s">
        <v>8567</v>
      </c>
      <c r="J2791" s="177">
        <v>18977801675</v>
      </c>
      <c r="K2791" s="177"/>
      <c r="L2791" s="224"/>
      <c r="M2791" s="177"/>
      <c r="N2791" s="177"/>
      <c r="O2791" s="224"/>
      <c r="P2791" s="177"/>
      <c r="Q2791" s="177"/>
      <c r="R2791" s="177"/>
      <c r="S2791" s="237" t="s">
        <v>8565</v>
      </c>
      <c r="T2791" s="177"/>
      <c r="U2791" s="243"/>
      <c r="Z2791" s="130" t="str">
        <f t="shared" si="44"/>
        <v>19(10)黄琳琳</v>
      </c>
    </row>
    <row r="2792" spans="1:26">
      <c r="A2792" s="177"/>
      <c r="B2792" s="177" t="s">
        <v>8585</v>
      </c>
      <c r="C2792" s="177"/>
      <c r="D2792" s="177" t="s">
        <v>348</v>
      </c>
      <c r="E2792" s="177" t="s">
        <v>8586</v>
      </c>
      <c r="F2792" s="241" t="s">
        <v>24</v>
      </c>
      <c r="G2792" s="177">
        <v>18</v>
      </c>
      <c r="H2792" s="241" t="s">
        <v>2264</v>
      </c>
      <c r="I2792" s="177" t="s">
        <v>8587</v>
      </c>
      <c r="J2792" s="177">
        <v>15277858106</v>
      </c>
      <c r="K2792" s="177" t="s">
        <v>27</v>
      </c>
      <c r="L2792" s="224"/>
      <c r="M2792" s="177"/>
      <c r="N2792" s="177"/>
      <c r="O2792" s="224"/>
      <c r="P2792" s="177"/>
      <c r="Q2792" s="177"/>
      <c r="R2792" s="177"/>
      <c r="S2792" s="237" t="s">
        <v>8585</v>
      </c>
      <c r="T2792" s="177"/>
      <c r="U2792" s="243"/>
      <c r="Z2792" s="130" t="str">
        <f t="shared" si="44"/>
        <v>19(10)杨正昆</v>
      </c>
    </row>
    <row r="2793" spans="1:26">
      <c r="A2793" s="177"/>
      <c r="B2793" s="177" t="s">
        <v>8588</v>
      </c>
      <c r="C2793" s="177"/>
      <c r="D2793" s="177" t="s">
        <v>348</v>
      </c>
      <c r="E2793" s="177" t="s">
        <v>8589</v>
      </c>
      <c r="F2793" s="241" t="s">
        <v>143</v>
      </c>
      <c r="G2793" s="177">
        <v>21</v>
      </c>
      <c r="H2793" s="241" t="s">
        <v>8590</v>
      </c>
      <c r="I2793" s="177" t="s">
        <v>8591</v>
      </c>
      <c r="J2793" s="177">
        <v>17754598545</v>
      </c>
      <c r="K2793" s="177" t="s">
        <v>27</v>
      </c>
      <c r="L2793" s="224">
        <v>44331</v>
      </c>
      <c r="M2793" s="177" t="s">
        <v>29</v>
      </c>
      <c r="N2793" s="177" t="s">
        <v>27</v>
      </c>
      <c r="O2793" s="224">
        <v>44366</v>
      </c>
      <c r="P2793" s="177" t="s">
        <v>2172</v>
      </c>
      <c r="Q2793" s="177"/>
      <c r="R2793" s="177"/>
      <c r="S2793" s="237" t="s">
        <v>8588</v>
      </c>
      <c r="T2793" s="177"/>
      <c r="U2793" s="243"/>
      <c r="Z2793" s="130" t="str">
        <f t="shared" si="44"/>
        <v>19(10)蒙兰针</v>
      </c>
    </row>
    <row r="2794" spans="1:26">
      <c r="A2794" s="177"/>
      <c r="B2794" s="177" t="s">
        <v>8604</v>
      </c>
      <c r="C2794" s="177"/>
      <c r="D2794" s="177" t="s">
        <v>348</v>
      </c>
      <c r="E2794" s="177" t="s">
        <v>8605</v>
      </c>
      <c r="F2794" s="241" t="s">
        <v>24</v>
      </c>
      <c r="G2794" s="177">
        <v>20</v>
      </c>
      <c r="H2794" s="241" t="s">
        <v>4968</v>
      </c>
      <c r="I2794" s="177" t="s">
        <v>8606</v>
      </c>
      <c r="J2794" s="177">
        <v>15878846547</v>
      </c>
      <c r="K2794" s="177"/>
      <c r="L2794" s="224"/>
      <c r="M2794" s="177"/>
      <c r="N2794" s="177"/>
      <c r="O2794" s="224"/>
      <c r="P2794" s="177"/>
      <c r="Q2794" s="177"/>
      <c r="R2794" s="177"/>
      <c r="S2794" s="237" t="s">
        <v>8604</v>
      </c>
      <c r="T2794" s="177"/>
      <c r="U2794" s="243"/>
      <c r="Z2794" s="130" t="str">
        <f t="shared" si="44"/>
        <v>19(10)蓝敏新</v>
      </c>
    </row>
    <row r="2795" spans="1:26">
      <c r="A2795" s="177"/>
      <c r="B2795" s="177" t="s">
        <v>8610</v>
      </c>
      <c r="C2795" s="177"/>
      <c r="D2795" s="177" t="s">
        <v>348</v>
      </c>
      <c r="E2795" s="177" t="s">
        <v>8611</v>
      </c>
      <c r="F2795" s="241" t="s">
        <v>24</v>
      </c>
      <c r="G2795" s="177">
        <v>18</v>
      </c>
      <c r="H2795" s="241" t="s">
        <v>8612</v>
      </c>
      <c r="I2795" s="177" t="s">
        <v>8613</v>
      </c>
      <c r="J2795" s="177">
        <v>19994450696</v>
      </c>
      <c r="K2795" s="177" t="s">
        <v>27</v>
      </c>
      <c r="L2795" s="224">
        <v>44331</v>
      </c>
      <c r="M2795" s="177"/>
      <c r="N2795" s="177" t="s">
        <v>27</v>
      </c>
      <c r="O2795" s="224">
        <v>44361</v>
      </c>
      <c r="P2795" s="177"/>
      <c r="Q2795" s="177"/>
      <c r="R2795" s="177"/>
      <c r="S2795" s="237" t="s">
        <v>8610</v>
      </c>
      <c r="T2795" s="177"/>
      <c r="U2795" s="243"/>
      <c r="Z2795" s="130" t="str">
        <f t="shared" si="44"/>
        <v>19(10)卢宏军</v>
      </c>
    </row>
    <row r="2796" spans="1:26">
      <c r="A2796" s="177"/>
      <c r="B2796" s="177" t="s">
        <v>8618</v>
      </c>
      <c r="C2796" s="177"/>
      <c r="D2796" s="177" t="s">
        <v>348</v>
      </c>
      <c r="E2796" s="177" t="s">
        <v>8619</v>
      </c>
      <c r="F2796" s="241" t="s">
        <v>24</v>
      </c>
      <c r="G2796" s="177">
        <v>18</v>
      </c>
      <c r="H2796" s="241" t="s">
        <v>1761</v>
      </c>
      <c r="I2796" s="177" t="s">
        <v>8620</v>
      </c>
      <c r="J2796" s="177">
        <v>19994560646</v>
      </c>
      <c r="K2796" s="177"/>
      <c r="L2796" s="224"/>
      <c r="M2796" s="177"/>
      <c r="N2796" s="177"/>
      <c r="O2796" s="224"/>
      <c r="P2796" s="177"/>
      <c r="Q2796" s="177"/>
      <c r="R2796" s="177"/>
      <c r="S2796" s="237" t="s">
        <v>8618</v>
      </c>
      <c r="T2796" s="177"/>
      <c r="U2796" s="243"/>
      <c r="Z2796" s="130" t="str">
        <f t="shared" si="44"/>
        <v>19(10)蒙少球</v>
      </c>
    </row>
    <row r="2797" spans="1:26">
      <c r="A2797" s="177"/>
      <c r="B2797" s="177" t="s">
        <v>8621</v>
      </c>
      <c r="C2797" s="177"/>
      <c r="D2797" s="177" t="s">
        <v>348</v>
      </c>
      <c r="E2797" s="177" t="s">
        <v>8622</v>
      </c>
      <c r="F2797" s="241" t="s">
        <v>24</v>
      </c>
      <c r="G2797" s="177">
        <v>20</v>
      </c>
      <c r="H2797" s="241" t="s">
        <v>8623</v>
      </c>
      <c r="I2797" s="177" t="s">
        <v>8624</v>
      </c>
      <c r="J2797" s="177">
        <v>18070860687</v>
      </c>
      <c r="K2797" s="177"/>
      <c r="L2797" s="224"/>
      <c r="M2797" s="177"/>
      <c r="N2797" s="177"/>
      <c r="O2797" s="224"/>
      <c r="P2797" s="177"/>
      <c r="Q2797" s="177"/>
      <c r="R2797" s="177"/>
      <c r="S2797" s="237" t="s">
        <v>8621</v>
      </c>
      <c r="T2797" s="177"/>
      <c r="U2797" s="243"/>
      <c r="Z2797" s="130" t="str">
        <f t="shared" si="44"/>
        <v>19(10)罗茂银</v>
      </c>
    </row>
    <row r="2798" spans="1:26">
      <c r="A2798" s="177"/>
      <c r="B2798" s="177" t="s">
        <v>8636</v>
      </c>
      <c r="C2798" s="177"/>
      <c r="D2798" s="177" t="s">
        <v>348</v>
      </c>
      <c r="E2798" s="177" t="s">
        <v>8637</v>
      </c>
      <c r="F2798" s="241" t="s">
        <v>143</v>
      </c>
      <c r="G2798" s="177">
        <v>19</v>
      </c>
      <c r="H2798" s="241" t="s">
        <v>8638</v>
      </c>
      <c r="I2798" s="177" t="s">
        <v>8639</v>
      </c>
      <c r="J2798" s="177">
        <v>18070860520</v>
      </c>
      <c r="K2798" s="177" t="s">
        <v>27</v>
      </c>
      <c r="L2798" s="224">
        <v>44331</v>
      </c>
      <c r="M2798" s="177"/>
      <c r="N2798" s="177" t="s">
        <v>27</v>
      </c>
      <c r="O2798" s="224">
        <v>44366</v>
      </c>
      <c r="P2798" s="177"/>
      <c r="Q2798" s="177"/>
      <c r="R2798" s="177"/>
      <c r="S2798" s="237" t="s">
        <v>8636</v>
      </c>
      <c r="T2798" s="177"/>
      <c r="U2798" s="243"/>
      <c r="Z2798" s="130" t="str">
        <f t="shared" si="44"/>
        <v>19(10)韦淑媛</v>
      </c>
    </row>
    <row r="2799" spans="1:26">
      <c r="A2799" s="177"/>
      <c r="B2799" s="177" t="s">
        <v>8646</v>
      </c>
      <c r="C2799" s="177"/>
      <c r="D2799" s="177" t="s">
        <v>353</v>
      </c>
      <c r="E2799" s="177" t="s">
        <v>8647</v>
      </c>
      <c r="F2799" s="241" t="s">
        <v>143</v>
      </c>
      <c r="G2799" s="177">
        <v>18</v>
      </c>
      <c r="H2799" s="241" t="s">
        <v>17941</v>
      </c>
      <c r="I2799" s="177" t="s">
        <v>8648</v>
      </c>
      <c r="J2799" s="177">
        <v>17807839063</v>
      </c>
      <c r="K2799" s="177"/>
      <c r="L2799" s="224"/>
      <c r="M2799" s="177"/>
      <c r="N2799" s="177"/>
      <c r="O2799" s="224"/>
      <c r="P2799" s="177"/>
      <c r="Q2799" s="177"/>
      <c r="R2799" s="177"/>
      <c r="S2799" s="237" t="s">
        <v>8646</v>
      </c>
      <c r="T2799" s="177"/>
      <c r="U2799" s="243"/>
      <c r="Z2799" s="130" t="str">
        <f t="shared" si="44"/>
        <v>19(11)韦柳肃</v>
      </c>
    </row>
    <row r="2800" spans="1:26">
      <c r="A2800" s="177"/>
      <c r="B2800" s="177" t="s">
        <v>8654</v>
      </c>
      <c r="C2800" s="177"/>
      <c r="D2800" s="177" t="s">
        <v>353</v>
      </c>
      <c r="E2800" s="177" t="s">
        <v>8655</v>
      </c>
      <c r="F2800" s="241" t="s">
        <v>143</v>
      </c>
      <c r="G2800" s="177">
        <v>18</v>
      </c>
      <c r="H2800" s="241" t="s">
        <v>1286</v>
      </c>
      <c r="I2800" s="177" t="s">
        <v>8656</v>
      </c>
      <c r="J2800" s="177">
        <v>15296877241</v>
      </c>
      <c r="K2800" s="177"/>
      <c r="L2800" s="224"/>
      <c r="M2800" s="177"/>
      <c r="N2800" s="177"/>
      <c r="O2800" s="224"/>
      <c r="P2800" s="177"/>
      <c r="Q2800" s="177"/>
      <c r="R2800" s="177"/>
      <c r="S2800" s="237" t="s">
        <v>8654</v>
      </c>
      <c r="T2800" s="177"/>
      <c r="U2800" s="243"/>
      <c r="Z2800" s="130" t="str">
        <f t="shared" si="44"/>
        <v>19(11)覃丽彬</v>
      </c>
    </row>
    <row r="2801" spans="1:26">
      <c r="A2801" s="177"/>
      <c r="B2801" s="177" t="s">
        <v>8669</v>
      </c>
      <c r="C2801" s="177"/>
      <c r="D2801" s="177" t="s">
        <v>353</v>
      </c>
      <c r="E2801" s="177" t="s">
        <v>8670</v>
      </c>
      <c r="F2801" s="241" t="s">
        <v>143</v>
      </c>
      <c r="G2801" s="177">
        <v>18</v>
      </c>
      <c r="H2801" s="241" t="s">
        <v>8671</v>
      </c>
      <c r="I2801" s="177" t="s">
        <v>8672</v>
      </c>
      <c r="J2801" s="177">
        <v>18178894921</v>
      </c>
      <c r="K2801" s="177" t="s">
        <v>27</v>
      </c>
      <c r="L2801" s="224">
        <v>44331</v>
      </c>
      <c r="M2801" s="177"/>
      <c r="N2801" s="177" t="s">
        <v>27</v>
      </c>
      <c r="O2801" s="224">
        <v>44366</v>
      </c>
      <c r="P2801" s="177"/>
      <c r="Q2801" s="177"/>
      <c r="R2801" s="177"/>
      <c r="S2801" s="237" t="s">
        <v>8669</v>
      </c>
      <c r="T2801" s="177"/>
      <c r="U2801" s="243"/>
      <c r="Z2801" s="130" t="str">
        <f t="shared" si="44"/>
        <v>19(11)蒙柳珍</v>
      </c>
    </row>
    <row r="2802" spans="1:26">
      <c r="A2802" s="177"/>
      <c r="B2802" s="177" t="s">
        <v>5673</v>
      </c>
      <c r="C2802" s="177"/>
      <c r="D2802" s="177" t="s">
        <v>290</v>
      </c>
      <c r="E2802" s="177" t="s">
        <v>5674</v>
      </c>
      <c r="F2802" s="241" t="s">
        <v>143</v>
      </c>
      <c r="G2802" s="177">
        <v>18</v>
      </c>
      <c r="H2802" s="241" t="s">
        <v>19287</v>
      </c>
      <c r="I2802" s="177" t="s">
        <v>8675</v>
      </c>
      <c r="J2802" s="177">
        <v>15977879685</v>
      </c>
      <c r="K2802" s="177"/>
      <c r="L2802" s="224"/>
      <c r="M2802" s="177"/>
      <c r="N2802" s="177"/>
      <c r="O2802" s="224"/>
      <c r="P2802" s="177"/>
      <c r="Q2802" s="177"/>
      <c r="R2802" s="177"/>
      <c r="S2802" s="237" t="s">
        <v>5673</v>
      </c>
      <c r="T2802" s="177"/>
      <c r="U2802" s="243"/>
      <c r="Z2802" s="130" t="str">
        <f t="shared" si="44"/>
        <v>18(22)韦丹</v>
      </c>
    </row>
    <row r="2803" spans="1:26">
      <c r="A2803" s="177"/>
      <c r="B2803" s="177" t="s">
        <v>8683</v>
      </c>
      <c r="C2803" s="177"/>
      <c r="D2803" s="177" t="s">
        <v>353</v>
      </c>
      <c r="E2803" s="177" t="s">
        <v>8684</v>
      </c>
      <c r="F2803" s="241" t="s">
        <v>143</v>
      </c>
      <c r="G2803" s="177">
        <v>18</v>
      </c>
      <c r="H2803" s="241" t="s">
        <v>17862</v>
      </c>
      <c r="I2803" s="177" t="s">
        <v>8686</v>
      </c>
      <c r="J2803" s="177">
        <v>13877817909</v>
      </c>
      <c r="K2803" s="177"/>
      <c r="L2803" s="224"/>
      <c r="M2803" s="177"/>
      <c r="N2803" s="177"/>
      <c r="O2803" s="224"/>
      <c r="P2803" s="177"/>
      <c r="Q2803" s="177"/>
      <c r="R2803" s="177"/>
      <c r="S2803" s="237" t="s">
        <v>8683</v>
      </c>
      <c r="T2803" s="177"/>
      <c r="U2803" s="243"/>
      <c r="Z2803" s="130" t="str">
        <f t="shared" si="44"/>
        <v>19(11)唐歆玥</v>
      </c>
    </row>
    <row r="2804" spans="1:26">
      <c r="A2804" s="177"/>
      <c r="B2804" s="177" t="s">
        <v>8703</v>
      </c>
      <c r="C2804" s="177"/>
      <c r="D2804" s="177" t="s">
        <v>353</v>
      </c>
      <c r="E2804" s="177" t="s">
        <v>8704</v>
      </c>
      <c r="F2804" s="241" t="s">
        <v>24</v>
      </c>
      <c r="G2804" s="177">
        <v>18</v>
      </c>
      <c r="H2804" s="241" t="s">
        <v>19288</v>
      </c>
      <c r="I2804" s="177" t="s">
        <v>8705</v>
      </c>
      <c r="J2804" s="177">
        <v>15296879588</v>
      </c>
      <c r="K2804" s="177" t="s">
        <v>27</v>
      </c>
      <c r="L2804" s="224">
        <v>44423</v>
      </c>
      <c r="M2804" s="177" t="s">
        <v>29</v>
      </c>
      <c r="N2804" s="177" t="s">
        <v>27</v>
      </c>
      <c r="O2804" s="224">
        <v>44366</v>
      </c>
      <c r="P2804" s="177" t="s">
        <v>2455</v>
      </c>
      <c r="Q2804" s="177"/>
      <c r="R2804" s="177"/>
      <c r="S2804" s="237" t="s">
        <v>8703</v>
      </c>
      <c r="T2804" s="177"/>
      <c r="U2804" s="243"/>
      <c r="Z2804" s="130" t="str">
        <f t="shared" si="44"/>
        <v>19(11)蓝琳锋</v>
      </c>
    </row>
    <row r="2805" spans="1:26">
      <c r="A2805" s="177"/>
      <c r="B2805" s="177" t="s">
        <v>8706</v>
      </c>
      <c r="C2805" s="177"/>
      <c r="D2805" s="177" t="s">
        <v>353</v>
      </c>
      <c r="E2805" s="177" t="s">
        <v>8707</v>
      </c>
      <c r="F2805" s="241" t="s">
        <v>143</v>
      </c>
      <c r="G2805" s="177">
        <v>21</v>
      </c>
      <c r="H2805" s="241" t="s">
        <v>8708</v>
      </c>
      <c r="I2805" s="177" t="s">
        <v>8709</v>
      </c>
      <c r="J2805" s="177">
        <v>17776182812</v>
      </c>
      <c r="K2805" s="177"/>
      <c r="L2805" s="224"/>
      <c r="M2805" s="177"/>
      <c r="N2805" s="177"/>
      <c r="O2805" s="224"/>
      <c r="P2805" s="177"/>
      <c r="Q2805" s="177"/>
      <c r="R2805" s="177"/>
      <c r="S2805" s="237" t="s">
        <v>8706</v>
      </c>
      <c r="T2805" s="177"/>
      <c r="U2805" s="243"/>
      <c r="Z2805" s="130" t="str">
        <f t="shared" si="44"/>
        <v>19(11)龙宝琴</v>
      </c>
    </row>
    <row r="2806" spans="1:26">
      <c r="A2806" s="177"/>
      <c r="B2806" s="177" t="s">
        <v>8711</v>
      </c>
      <c r="C2806" s="177"/>
      <c r="D2806" s="177" t="s">
        <v>353</v>
      </c>
      <c r="E2806" s="177" t="s">
        <v>8712</v>
      </c>
      <c r="F2806" s="241" t="s">
        <v>143</v>
      </c>
      <c r="G2806" s="177">
        <v>19</v>
      </c>
      <c r="H2806" s="241" t="s">
        <v>8713</v>
      </c>
      <c r="I2806" s="177" t="s">
        <v>8714</v>
      </c>
      <c r="J2806" s="177">
        <v>14736273299</v>
      </c>
      <c r="K2806" s="177"/>
      <c r="L2806" s="224"/>
      <c r="M2806" s="177"/>
      <c r="N2806" s="177"/>
      <c r="O2806" s="224"/>
      <c r="P2806" s="177"/>
      <c r="Q2806" s="177"/>
      <c r="R2806" s="177"/>
      <c r="S2806" s="237" t="s">
        <v>8711</v>
      </c>
      <c r="T2806" s="177"/>
      <c r="U2806" s="243"/>
      <c r="Z2806" s="130" t="str">
        <f t="shared" si="44"/>
        <v>19(11)蒙彩丽</v>
      </c>
    </row>
    <row r="2807" spans="1:26">
      <c r="A2807" s="177"/>
      <c r="B2807" s="177" t="s">
        <v>8715</v>
      </c>
      <c r="C2807" s="177"/>
      <c r="D2807" s="177" t="s">
        <v>353</v>
      </c>
      <c r="E2807" s="177" t="s">
        <v>8716</v>
      </c>
      <c r="F2807" s="241" t="s">
        <v>143</v>
      </c>
      <c r="G2807" s="177">
        <v>18</v>
      </c>
      <c r="H2807" s="241" t="s">
        <v>2841</v>
      </c>
      <c r="I2807" s="177" t="s">
        <v>8717</v>
      </c>
      <c r="J2807" s="177">
        <v>13768380278</v>
      </c>
      <c r="K2807" s="177" t="s">
        <v>27</v>
      </c>
      <c r="L2807" s="224">
        <v>44331</v>
      </c>
      <c r="M2807" s="177"/>
      <c r="N2807" s="177" t="s">
        <v>27</v>
      </c>
      <c r="O2807" s="224">
        <v>44366</v>
      </c>
      <c r="P2807" s="177"/>
      <c r="Q2807" s="177"/>
      <c r="R2807" s="177"/>
      <c r="S2807" s="237" t="s">
        <v>8715</v>
      </c>
      <c r="T2807" s="177"/>
      <c r="U2807" s="243"/>
      <c r="Z2807" s="130" t="str">
        <f t="shared" si="44"/>
        <v>19(11)韦蓉蓉</v>
      </c>
    </row>
    <row r="2808" spans="1:26">
      <c r="A2808" s="177"/>
      <c r="B2808" s="177" t="s">
        <v>8720</v>
      </c>
      <c r="C2808" s="177"/>
      <c r="D2808" s="177" t="s">
        <v>353</v>
      </c>
      <c r="E2808" s="177" t="s">
        <v>8721</v>
      </c>
      <c r="F2808" s="241" t="s">
        <v>143</v>
      </c>
      <c r="G2808" s="177">
        <v>18</v>
      </c>
      <c r="H2808" s="241" t="s">
        <v>8590</v>
      </c>
      <c r="I2808" s="177" t="s">
        <v>8722</v>
      </c>
      <c r="J2808" s="177">
        <v>17807876717</v>
      </c>
      <c r="K2808" s="177"/>
      <c r="L2808" s="224"/>
      <c r="M2808" s="177"/>
      <c r="N2808" s="177"/>
      <c r="O2808" s="224"/>
      <c r="P2808" s="177"/>
      <c r="Q2808" s="177"/>
      <c r="R2808" s="177"/>
      <c r="S2808" s="237" t="s">
        <v>8720</v>
      </c>
      <c r="T2808" s="177"/>
      <c r="U2808" s="243"/>
      <c r="Z2808" s="130" t="str">
        <f t="shared" si="44"/>
        <v>19(11)韦清合</v>
      </c>
    </row>
    <row r="2809" spans="1:26">
      <c r="A2809" s="177"/>
      <c r="B2809" s="177" t="s">
        <v>8728</v>
      </c>
      <c r="C2809" s="177"/>
      <c r="D2809" s="177" t="s">
        <v>353</v>
      </c>
      <c r="E2809" s="177" t="s">
        <v>8729</v>
      </c>
      <c r="F2809" s="241" t="s">
        <v>143</v>
      </c>
      <c r="G2809" s="177">
        <v>19</v>
      </c>
      <c r="H2809" s="241" t="s">
        <v>8730</v>
      </c>
      <c r="I2809" s="177" t="s">
        <v>8731</v>
      </c>
      <c r="J2809" s="177">
        <v>13647810506</v>
      </c>
      <c r="K2809" s="177"/>
      <c r="L2809" s="224"/>
      <c r="M2809" s="177"/>
      <c r="N2809" s="177"/>
      <c r="O2809" s="224"/>
      <c r="P2809" s="177"/>
      <c r="Q2809" s="177"/>
      <c r="R2809" s="177"/>
      <c r="S2809" s="237" t="s">
        <v>8728</v>
      </c>
      <c r="T2809" s="177"/>
      <c r="U2809" s="243"/>
      <c r="Z2809" s="130" t="str">
        <f t="shared" si="44"/>
        <v>19(11)陈利莲</v>
      </c>
    </row>
    <row r="2810" spans="1:26">
      <c r="A2810" s="177"/>
      <c r="B2810" s="177" t="s">
        <v>8756</v>
      </c>
      <c r="C2810" s="177"/>
      <c r="D2810" s="177" t="s">
        <v>353</v>
      </c>
      <c r="E2810" s="177" t="s">
        <v>8757</v>
      </c>
      <c r="F2810" s="241" t="s">
        <v>143</v>
      </c>
      <c r="G2810" s="177">
        <v>19</v>
      </c>
      <c r="H2810" s="241" t="s">
        <v>19289</v>
      </c>
      <c r="I2810" s="177" t="s">
        <v>8758</v>
      </c>
      <c r="J2810" s="177">
        <v>13538531142</v>
      </c>
      <c r="K2810" s="177"/>
      <c r="L2810" s="224"/>
      <c r="M2810" s="177"/>
      <c r="N2810" s="177"/>
      <c r="O2810" s="224"/>
      <c r="P2810" s="177"/>
      <c r="Q2810" s="177"/>
      <c r="R2810" s="177"/>
      <c r="S2810" s="237" t="s">
        <v>8756</v>
      </c>
      <c r="T2810" s="177"/>
      <c r="U2810" s="243"/>
      <c r="Z2810" s="130" t="str">
        <f t="shared" si="44"/>
        <v>19(11)林晶晶</v>
      </c>
    </row>
    <row r="2811" spans="1:26">
      <c r="A2811" s="177"/>
      <c r="B2811" s="177" t="s">
        <v>2168</v>
      </c>
      <c r="C2811" s="177"/>
      <c r="D2811" s="177" t="s">
        <v>220</v>
      </c>
      <c r="E2811" s="177" t="s">
        <v>2169</v>
      </c>
      <c r="F2811" s="241" t="s">
        <v>24</v>
      </c>
      <c r="G2811" s="177">
        <v>18</v>
      </c>
      <c r="H2811" s="241" t="s">
        <v>19290</v>
      </c>
      <c r="I2811" s="177" t="s">
        <v>8764</v>
      </c>
      <c r="J2811" s="177">
        <v>18776088735</v>
      </c>
      <c r="K2811" s="177" t="s">
        <v>27</v>
      </c>
      <c r="L2811" s="224">
        <v>44395</v>
      </c>
      <c r="M2811" s="177" t="s">
        <v>2172</v>
      </c>
      <c r="N2811" s="177" t="s">
        <v>27</v>
      </c>
      <c r="O2811" s="224">
        <v>44416</v>
      </c>
      <c r="P2811" s="177" t="s">
        <v>2172</v>
      </c>
      <c r="Q2811" s="177"/>
      <c r="R2811" s="177"/>
      <c r="S2811" s="237" t="s">
        <v>2168</v>
      </c>
      <c r="T2811" s="177"/>
      <c r="U2811" s="243"/>
      <c r="Z2811" s="130" t="str">
        <f t="shared" si="44"/>
        <v>18(8)韦莹</v>
      </c>
    </row>
    <row r="2812" spans="1:26">
      <c r="A2812" s="177"/>
      <c r="B2812" s="177" t="s">
        <v>8769</v>
      </c>
      <c r="C2812" s="177"/>
      <c r="D2812" s="177" t="s">
        <v>353</v>
      </c>
      <c r="E2812" s="177" t="s">
        <v>8770</v>
      </c>
      <c r="F2812" s="241" t="s">
        <v>143</v>
      </c>
      <c r="G2812" s="177">
        <v>18</v>
      </c>
      <c r="H2812" s="241" t="s">
        <v>2800</v>
      </c>
      <c r="I2812" s="177" t="s">
        <v>3758</v>
      </c>
      <c r="J2812" s="177">
        <v>18174937620</v>
      </c>
      <c r="K2812" s="177"/>
      <c r="L2812" s="224"/>
      <c r="M2812" s="177"/>
      <c r="N2812" s="177"/>
      <c r="O2812" s="224"/>
      <c r="P2812" s="177"/>
      <c r="Q2812" s="177"/>
      <c r="R2812" s="177"/>
      <c r="S2812" s="237" t="s">
        <v>8769</v>
      </c>
      <c r="T2812" s="177"/>
      <c r="U2812" s="243"/>
      <c r="Z2812" s="130" t="str">
        <f t="shared" si="44"/>
        <v>19(11)韦佩岚</v>
      </c>
    </row>
    <row r="2813" spans="1:26">
      <c r="A2813" s="177"/>
      <c r="B2813" s="177" t="s">
        <v>8771</v>
      </c>
      <c r="C2813" s="177"/>
      <c r="D2813" s="177" t="s">
        <v>353</v>
      </c>
      <c r="E2813" s="177" t="s">
        <v>8772</v>
      </c>
      <c r="F2813" s="241" t="s">
        <v>143</v>
      </c>
      <c r="G2813" s="177">
        <v>21</v>
      </c>
      <c r="H2813" s="241" t="s">
        <v>8161</v>
      </c>
      <c r="I2813" s="177" t="s">
        <v>8773</v>
      </c>
      <c r="J2813" s="177">
        <v>19977828401</v>
      </c>
      <c r="K2813" s="177" t="s">
        <v>27</v>
      </c>
      <c r="L2813" s="224">
        <v>44331</v>
      </c>
      <c r="M2813" s="177"/>
      <c r="N2813" s="177" t="s">
        <v>27</v>
      </c>
      <c r="O2813" s="224">
        <v>44366</v>
      </c>
      <c r="P2813" s="177"/>
      <c r="Q2813" s="177"/>
      <c r="R2813" s="177"/>
      <c r="S2813" s="237" t="s">
        <v>8771</v>
      </c>
      <c r="T2813" s="177"/>
      <c r="U2813" s="243"/>
      <c r="Z2813" s="130" t="str">
        <f t="shared" si="44"/>
        <v>19(11)蒙春美</v>
      </c>
    </row>
    <row r="2814" spans="1:26">
      <c r="A2814" s="177"/>
      <c r="B2814" s="177" t="s">
        <v>8774</v>
      </c>
      <c r="C2814" s="177"/>
      <c r="D2814" s="177" t="s">
        <v>353</v>
      </c>
      <c r="E2814" s="177" t="s">
        <v>8775</v>
      </c>
      <c r="F2814" s="241" t="s">
        <v>143</v>
      </c>
      <c r="G2814" s="177">
        <v>19</v>
      </c>
      <c r="H2814" s="241" t="s">
        <v>8776</v>
      </c>
      <c r="I2814" s="177" t="s">
        <v>8777</v>
      </c>
      <c r="J2814" s="177" t="s">
        <v>8778</v>
      </c>
      <c r="K2814" s="177" t="s">
        <v>27</v>
      </c>
      <c r="L2814" s="224">
        <v>44331</v>
      </c>
      <c r="M2814" s="177"/>
      <c r="N2814" s="177" t="s">
        <v>27</v>
      </c>
      <c r="O2814" s="224">
        <v>44366</v>
      </c>
      <c r="P2814" s="177"/>
      <c r="Q2814" s="177"/>
      <c r="R2814" s="177"/>
      <c r="S2814" s="237" t="s">
        <v>8774</v>
      </c>
      <c r="T2814" s="177"/>
      <c r="U2814" s="243"/>
      <c r="Z2814" s="130" t="str">
        <f t="shared" si="44"/>
        <v>19(11)兰飞霏</v>
      </c>
    </row>
    <row r="2815" spans="1:26">
      <c r="A2815" s="177"/>
      <c r="B2815" s="177" t="s">
        <v>8779</v>
      </c>
      <c r="C2815" s="177"/>
      <c r="D2815" s="177" t="s">
        <v>353</v>
      </c>
      <c r="E2815" s="177" t="s">
        <v>8780</v>
      </c>
      <c r="F2815" s="241" t="s">
        <v>143</v>
      </c>
      <c r="G2815" s="177">
        <v>19</v>
      </c>
      <c r="H2815" s="241" t="s">
        <v>8314</v>
      </c>
      <c r="I2815" s="177" t="s">
        <v>8781</v>
      </c>
      <c r="J2815" s="177">
        <v>19127213031</v>
      </c>
      <c r="K2815" s="177" t="s">
        <v>27</v>
      </c>
      <c r="L2815" s="224">
        <v>44331</v>
      </c>
      <c r="M2815" s="177"/>
      <c r="N2815" s="177" t="s">
        <v>27</v>
      </c>
      <c r="O2815" s="224">
        <v>44366</v>
      </c>
      <c r="P2815" s="177"/>
      <c r="Q2815" s="177"/>
      <c r="R2815" s="177"/>
      <c r="S2815" s="237" t="s">
        <v>8779</v>
      </c>
      <c r="T2815" s="177"/>
      <c r="U2815" s="243"/>
      <c r="Z2815" s="130" t="str">
        <f t="shared" si="44"/>
        <v>19(11)蒙柳萍</v>
      </c>
    </row>
    <row r="2816" spans="1:26">
      <c r="A2816" s="177"/>
      <c r="B2816" s="177" t="s">
        <v>8789</v>
      </c>
      <c r="C2816" s="177"/>
      <c r="D2816" s="177" t="s">
        <v>353</v>
      </c>
      <c r="E2816" s="177" t="s">
        <v>8790</v>
      </c>
      <c r="F2816" s="241" t="s">
        <v>143</v>
      </c>
      <c r="G2816" s="177">
        <v>18</v>
      </c>
      <c r="H2816" s="241" t="s">
        <v>19291</v>
      </c>
      <c r="I2816" s="177" t="s">
        <v>8791</v>
      </c>
      <c r="J2816" s="177">
        <v>15878687661</v>
      </c>
      <c r="K2816" s="177"/>
      <c r="L2816" s="224"/>
      <c r="M2816" s="177"/>
      <c r="N2816" s="177"/>
      <c r="O2816" s="224"/>
      <c r="P2816" s="177"/>
      <c r="Q2816" s="177"/>
      <c r="R2816" s="177"/>
      <c r="S2816" s="237" t="s">
        <v>8789</v>
      </c>
      <c r="T2816" s="177"/>
      <c r="U2816" s="243"/>
      <c r="Z2816" s="130" t="str">
        <f t="shared" si="44"/>
        <v>19(11)蒙小艳</v>
      </c>
    </row>
    <row r="2817" spans="1:26">
      <c r="A2817" s="177"/>
      <c r="B2817" s="177" t="s">
        <v>8795</v>
      </c>
      <c r="C2817" s="177"/>
      <c r="D2817" s="177" t="s">
        <v>353</v>
      </c>
      <c r="E2817" s="177" t="s">
        <v>8796</v>
      </c>
      <c r="F2817" s="241" t="s">
        <v>143</v>
      </c>
      <c r="G2817" s="177">
        <v>18</v>
      </c>
      <c r="H2817" s="241" t="s">
        <v>19292</v>
      </c>
      <c r="I2817" s="177" t="s">
        <v>8798</v>
      </c>
      <c r="J2817" s="177">
        <v>19976127281</v>
      </c>
      <c r="K2817" s="177" t="s">
        <v>27</v>
      </c>
      <c r="L2817" s="224">
        <v>44331</v>
      </c>
      <c r="M2817" s="177" t="s">
        <v>29</v>
      </c>
      <c r="N2817" s="177" t="s">
        <v>27</v>
      </c>
      <c r="O2817" s="224">
        <v>44366</v>
      </c>
      <c r="P2817" s="177" t="s">
        <v>2172</v>
      </c>
      <c r="Q2817" s="177"/>
      <c r="R2817" s="177"/>
      <c r="S2817" s="237" t="s">
        <v>8795</v>
      </c>
      <c r="T2817" s="177"/>
      <c r="U2817" s="243"/>
      <c r="Z2817" s="130" t="str">
        <f t="shared" si="44"/>
        <v>19(11)周韡娜</v>
      </c>
    </row>
    <row r="2818" spans="1:26">
      <c r="A2818" s="177"/>
      <c r="B2818" s="177" t="s">
        <v>8815</v>
      </c>
      <c r="C2818" s="177"/>
      <c r="D2818" s="177" t="s">
        <v>353</v>
      </c>
      <c r="E2818" s="177" t="s">
        <v>8816</v>
      </c>
      <c r="F2818" s="241" t="s">
        <v>143</v>
      </c>
      <c r="G2818" s="177">
        <v>18</v>
      </c>
      <c r="H2818" s="241" t="s">
        <v>19293</v>
      </c>
      <c r="I2818" s="177" t="s">
        <v>8817</v>
      </c>
      <c r="J2818" s="177">
        <v>17776576751</v>
      </c>
      <c r="K2818" s="177"/>
      <c r="L2818" s="224"/>
      <c r="M2818" s="177"/>
      <c r="N2818" s="177"/>
      <c r="O2818" s="224"/>
      <c r="P2818" s="177"/>
      <c r="Q2818" s="177"/>
      <c r="R2818" s="177"/>
      <c r="S2818" s="237" t="s">
        <v>8815</v>
      </c>
      <c r="T2818" s="177"/>
      <c r="U2818" s="243"/>
      <c r="Z2818" s="130" t="str">
        <f t="shared" si="44"/>
        <v>19(11)田树英</v>
      </c>
    </row>
    <row r="2819" spans="1:26">
      <c r="A2819" s="177"/>
      <c r="B2819" s="177" t="s">
        <v>8819</v>
      </c>
      <c r="C2819" s="177"/>
      <c r="D2819" s="177" t="s">
        <v>353</v>
      </c>
      <c r="E2819" s="177" t="s">
        <v>8820</v>
      </c>
      <c r="F2819" s="241" t="s">
        <v>143</v>
      </c>
      <c r="G2819" s="177">
        <v>18</v>
      </c>
      <c r="H2819" s="241" t="s">
        <v>4438</v>
      </c>
      <c r="I2819" s="177" t="s">
        <v>8821</v>
      </c>
      <c r="J2819" s="177">
        <v>18077824487</v>
      </c>
      <c r="K2819" s="177"/>
      <c r="L2819" s="224"/>
      <c r="M2819" s="177"/>
      <c r="N2819" s="177"/>
      <c r="O2819" s="224"/>
      <c r="P2819" s="177"/>
      <c r="Q2819" s="177"/>
      <c r="R2819" s="177"/>
      <c r="S2819" s="237" t="s">
        <v>8819</v>
      </c>
      <c r="T2819" s="177"/>
      <c r="U2819" s="243"/>
      <c r="Z2819" s="130" t="str">
        <f t="shared" si="44"/>
        <v>19(11)罗晓凌</v>
      </c>
    </row>
    <row r="2820" spans="1:26">
      <c r="A2820" s="177"/>
      <c r="B2820" s="177" t="s">
        <v>8840</v>
      </c>
      <c r="C2820" s="177"/>
      <c r="D2820" s="177" t="s">
        <v>353</v>
      </c>
      <c r="E2820" s="177" t="s">
        <v>8841</v>
      </c>
      <c r="F2820" s="241" t="s">
        <v>143</v>
      </c>
      <c r="G2820" s="177">
        <v>18</v>
      </c>
      <c r="H2820" s="241" t="s">
        <v>8842</v>
      </c>
      <c r="I2820" s="177" t="s">
        <v>8843</v>
      </c>
      <c r="J2820" s="177">
        <v>18137803169</v>
      </c>
      <c r="K2820" s="177" t="s">
        <v>27</v>
      </c>
      <c r="L2820" s="224">
        <v>44398</v>
      </c>
      <c r="M2820" s="177"/>
      <c r="N2820" s="177"/>
      <c r="O2820" s="224"/>
      <c r="P2820" s="177"/>
      <c r="Q2820" s="177"/>
      <c r="R2820" s="177"/>
      <c r="S2820" s="237" t="s">
        <v>8840</v>
      </c>
      <c r="T2820" s="177"/>
      <c r="U2820" s="243"/>
      <c r="Z2820" s="130" t="str">
        <f t="shared" si="44"/>
        <v>19(11)蒙香秋</v>
      </c>
    </row>
    <row r="2821" spans="1:26">
      <c r="A2821" s="177"/>
      <c r="B2821" s="177" t="s">
        <v>8878</v>
      </c>
      <c r="C2821" s="177"/>
      <c r="D2821" s="177" t="s">
        <v>358</v>
      </c>
      <c r="E2821" s="177" t="s">
        <v>8879</v>
      </c>
      <c r="F2821" s="241" t="s">
        <v>24</v>
      </c>
      <c r="G2821" s="177">
        <v>20</v>
      </c>
      <c r="H2821" s="241" t="s">
        <v>19294</v>
      </c>
      <c r="I2821" s="177" t="s">
        <v>8881</v>
      </c>
      <c r="J2821" s="177">
        <v>19177907015</v>
      </c>
      <c r="K2821" s="177"/>
      <c r="L2821" s="224"/>
      <c r="M2821" s="177"/>
      <c r="N2821" s="177"/>
      <c r="O2821" s="224"/>
      <c r="P2821" s="177"/>
      <c r="Q2821" s="177"/>
      <c r="R2821" s="177"/>
      <c r="S2821" s="237" t="s">
        <v>8878</v>
      </c>
      <c r="T2821" s="177"/>
      <c r="U2821" s="243"/>
      <c r="Z2821" s="130" t="str">
        <f t="shared" si="44"/>
        <v>19(12)韦盛基</v>
      </c>
    </row>
    <row r="2822" spans="1:26">
      <c r="A2822" s="177"/>
      <c r="B2822" s="177" t="s">
        <v>8893</v>
      </c>
      <c r="C2822" s="177"/>
      <c r="D2822" s="177" t="s">
        <v>358</v>
      </c>
      <c r="E2822" s="177" t="s">
        <v>8894</v>
      </c>
      <c r="F2822" s="241" t="s">
        <v>143</v>
      </c>
      <c r="G2822" s="177">
        <v>19</v>
      </c>
      <c r="H2822" s="241" t="s">
        <v>19252</v>
      </c>
      <c r="I2822" s="177" t="s">
        <v>8895</v>
      </c>
      <c r="J2822" s="177" t="s">
        <v>8896</v>
      </c>
      <c r="K2822" s="177"/>
      <c r="L2822" s="224"/>
      <c r="M2822" s="177"/>
      <c r="N2822" s="177"/>
      <c r="O2822" s="224"/>
      <c r="P2822" s="177"/>
      <c r="Q2822" s="177"/>
      <c r="R2822" s="177"/>
      <c r="S2822" s="237" t="s">
        <v>8893</v>
      </c>
      <c r="T2822" s="177"/>
      <c r="U2822" s="243"/>
      <c r="Z2822" s="130" t="str">
        <f t="shared" si="44"/>
        <v>19(12)蒙露梅</v>
      </c>
    </row>
    <row r="2823" spans="1:26">
      <c r="A2823" s="177"/>
      <c r="B2823" s="177" t="s">
        <v>8897</v>
      </c>
      <c r="C2823" s="177"/>
      <c r="D2823" s="177" t="s">
        <v>358</v>
      </c>
      <c r="E2823" s="177" t="s">
        <v>8898</v>
      </c>
      <c r="F2823" s="241" t="s">
        <v>143</v>
      </c>
      <c r="G2823" s="177">
        <v>19</v>
      </c>
      <c r="H2823" s="241" t="s">
        <v>19295</v>
      </c>
      <c r="I2823" s="177" t="s">
        <v>8899</v>
      </c>
      <c r="J2823" s="177">
        <v>15078604938</v>
      </c>
      <c r="K2823" s="177"/>
      <c r="L2823" s="224"/>
      <c r="M2823" s="177"/>
      <c r="N2823" s="177"/>
      <c r="O2823" s="224"/>
      <c r="P2823" s="177"/>
      <c r="Q2823" s="177"/>
      <c r="R2823" s="177"/>
      <c r="S2823" s="237" t="s">
        <v>8897</v>
      </c>
      <c r="T2823" s="177"/>
      <c r="U2823" s="243"/>
      <c r="Z2823" s="130" t="str">
        <f t="shared" ref="Z2823:Z2886" si="45">D2823:D7404&amp;E2823:E7404</f>
        <v>19(12)蓝文秀</v>
      </c>
    </row>
    <row r="2824" spans="1:26">
      <c r="A2824" s="177"/>
      <c r="B2824" s="177" t="s">
        <v>8912</v>
      </c>
      <c r="C2824" s="177"/>
      <c r="D2824" s="177" t="s">
        <v>358</v>
      </c>
      <c r="E2824" s="177" t="s">
        <v>8913</v>
      </c>
      <c r="F2824" s="241" t="s">
        <v>24</v>
      </c>
      <c r="G2824" s="177">
        <v>19</v>
      </c>
      <c r="H2824" s="241" t="s">
        <v>8914</v>
      </c>
      <c r="I2824" s="177" t="s">
        <v>8915</v>
      </c>
      <c r="J2824" s="177">
        <v>13557783867</v>
      </c>
      <c r="K2824" s="177"/>
      <c r="L2824" s="224"/>
      <c r="M2824" s="177"/>
      <c r="N2824" s="177"/>
      <c r="O2824" s="224"/>
      <c r="P2824" s="177"/>
      <c r="Q2824" s="177"/>
      <c r="R2824" s="177"/>
      <c r="S2824" s="237" t="s">
        <v>8912</v>
      </c>
      <c r="T2824" s="177"/>
      <c r="U2824" s="243"/>
      <c r="Z2824" s="130" t="str">
        <f t="shared" si="45"/>
        <v>19(12)卢乾梁</v>
      </c>
    </row>
    <row r="2825" spans="1:26">
      <c r="A2825" s="177"/>
      <c r="B2825" s="177" t="s">
        <v>8933</v>
      </c>
      <c r="C2825" s="177"/>
      <c r="D2825" s="177" t="s">
        <v>358</v>
      </c>
      <c r="E2825" s="177" t="s">
        <v>8934</v>
      </c>
      <c r="F2825" s="241" t="s">
        <v>143</v>
      </c>
      <c r="G2825" s="177">
        <v>19</v>
      </c>
      <c r="H2825" s="241" t="s">
        <v>8935</v>
      </c>
      <c r="I2825" s="177" t="s">
        <v>8936</v>
      </c>
      <c r="J2825" s="177">
        <v>17377449699</v>
      </c>
      <c r="K2825" s="177"/>
      <c r="L2825" s="224"/>
      <c r="M2825" s="177"/>
      <c r="N2825" s="177"/>
      <c r="O2825" s="224"/>
      <c r="P2825" s="177"/>
      <c r="Q2825" s="177"/>
      <c r="R2825" s="177"/>
      <c r="S2825" s="237" t="s">
        <v>8933</v>
      </c>
      <c r="T2825" s="177"/>
      <c r="U2825" s="243"/>
      <c r="Z2825" s="130" t="str">
        <f t="shared" si="45"/>
        <v>19(12)蒙柳金</v>
      </c>
    </row>
    <row r="2826" spans="1:26">
      <c r="A2826" s="177"/>
      <c r="B2826" s="177" t="s">
        <v>8948</v>
      </c>
      <c r="C2826" s="177"/>
      <c r="D2826" s="177" t="s">
        <v>358</v>
      </c>
      <c r="E2826" s="177" t="s">
        <v>8949</v>
      </c>
      <c r="F2826" s="241" t="s">
        <v>143</v>
      </c>
      <c r="G2826" s="177">
        <v>18</v>
      </c>
      <c r="H2826" s="241" t="s">
        <v>8950</v>
      </c>
      <c r="I2826" s="177" t="s">
        <v>8951</v>
      </c>
      <c r="J2826" s="177">
        <v>18176755211</v>
      </c>
      <c r="K2826" s="177" t="s">
        <v>27</v>
      </c>
      <c r="L2826" s="224">
        <v>44331</v>
      </c>
      <c r="M2826" s="177"/>
      <c r="N2826" s="177" t="s">
        <v>27</v>
      </c>
      <c r="O2826" s="224">
        <v>44366</v>
      </c>
      <c r="P2826" s="177"/>
      <c r="Q2826" s="177"/>
      <c r="R2826" s="177"/>
      <c r="S2826" s="237" t="s">
        <v>8948</v>
      </c>
      <c r="T2826" s="177"/>
      <c r="U2826" s="243"/>
      <c r="Z2826" s="130" t="str">
        <f t="shared" si="45"/>
        <v>19(12)蓝春秀</v>
      </c>
    </row>
    <row r="2827" spans="1:26">
      <c r="A2827" s="177"/>
      <c r="B2827" s="177" t="s">
        <v>8952</v>
      </c>
      <c r="C2827" s="177"/>
      <c r="D2827" s="177" t="s">
        <v>358</v>
      </c>
      <c r="E2827" s="177" t="s">
        <v>8953</v>
      </c>
      <c r="F2827" s="241" t="s">
        <v>24</v>
      </c>
      <c r="G2827" s="177">
        <v>21</v>
      </c>
      <c r="H2827" s="241" t="s">
        <v>8954</v>
      </c>
      <c r="I2827" s="177" t="s">
        <v>8955</v>
      </c>
      <c r="J2827" s="177">
        <v>15018288727</v>
      </c>
      <c r="K2827" s="177" t="s">
        <v>27</v>
      </c>
      <c r="L2827" s="224">
        <v>44331</v>
      </c>
      <c r="M2827" s="177" t="s">
        <v>29</v>
      </c>
      <c r="N2827" s="177" t="s">
        <v>27</v>
      </c>
      <c r="O2827" s="224">
        <v>44366</v>
      </c>
      <c r="P2827" s="177" t="s">
        <v>4172</v>
      </c>
      <c r="Q2827" s="177"/>
      <c r="R2827" s="177"/>
      <c r="S2827" s="237" t="s">
        <v>8952</v>
      </c>
      <c r="T2827" s="177"/>
      <c r="U2827" s="243"/>
      <c r="Z2827" s="130" t="str">
        <f t="shared" si="45"/>
        <v>19(12)白汉军</v>
      </c>
    </row>
    <row r="2828" spans="1:26">
      <c r="A2828" s="177"/>
      <c r="B2828" s="177" t="s">
        <v>8975</v>
      </c>
      <c r="C2828" s="177"/>
      <c r="D2828" s="177" t="s">
        <v>358</v>
      </c>
      <c r="E2828" s="177" t="s">
        <v>8976</v>
      </c>
      <c r="F2828" s="241" t="s">
        <v>24</v>
      </c>
      <c r="G2828" s="177">
        <v>18</v>
      </c>
      <c r="H2828" s="241" t="s">
        <v>8977</v>
      </c>
      <c r="I2828" s="177" t="s">
        <v>8978</v>
      </c>
      <c r="J2828" s="177">
        <v>15920651541</v>
      </c>
      <c r="K2828" s="177"/>
      <c r="L2828" s="224"/>
      <c r="M2828" s="177"/>
      <c r="N2828" s="177"/>
      <c r="O2828" s="224"/>
      <c r="P2828" s="177"/>
      <c r="Q2828" s="177"/>
      <c r="R2828" s="177"/>
      <c r="S2828" s="237" t="s">
        <v>8975</v>
      </c>
      <c r="T2828" s="177"/>
      <c r="U2828" s="243"/>
      <c r="Z2828" s="130" t="str">
        <f t="shared" si="45"/>
        <v>19(12)蓝云生</v>
      </c>
    </row>
    <row r="2829" spans="1:26">
      <c r="A2829" s="177"/>
      <c r="B2829" s="177" t="s">
        <v>8984</v>
      </c>
      <c r="C2829" s="177"/>
      <c r="D2829" s="177" t="s">
        <v>358</v>
      </c>
      <c r="E2829" s="177" t="s">
        <v>8985</v>
      </c>
      <c r="F2829" s="241" t="s">
        <v>24</v>
      </c>
      <c r="G2829" s="177">
        <v>18</v>
      </c>
      <c r="H2829" s="241" t="s">
        <v>2754</v>
      </c>
      <c r="I2829" s="177" t="s">
        <v>8986</v>
      </c>
      <c r="J2829" s="177">
        <v>17776575221</v>
      </c>
      <c r="K2829" s="177"/>
      <c r="L2829" s="224"/>
      <c r="M2829" s="177"/>
      <c r="N2829" s="177"/>
      <c r="O2829" s="224"/>
      <c r="P2829" s="177"/>
      <c r="Q2829" s="177"/>
      <c r="R2829" s="177"/>
      <c r="S2829" s="237" t="s">
        <v>8984</v>
      </c>
      <c r="T2829" s="177"/>
      <c r="U2829" s="243"/>
      <c r="Z2829" s="130" t="str">
        <f t="shared" si="45"/>
        <v>19(12)韦林勇</v>
      </c>
    </row>
    <row r="2830" spans="1:26">
      <c r="A2830" s="177"/>
      <c r="B2830" s="177" t="s">
        <v>8990</v>
      </c>
      <c r="C2830" s="177"/>
      <c r="D2830" s="177" t="s">
        <v>358</v>
      </c>
      <c r="E2830" s="177" t="s">
        <v>8991</v>
      </c>
      <c r="F2830" s="241" t="s">
        <v>143</v>
      </c>
      <c r="G2830" s="177">
        <v>19</v>
      </c>
      <c r="H2830" s="241" t="s">
        <v>8992</v>
      </c>
      <c r="I2830" s="177" t="s">
        <v>8993</v>
      </c>
      <c r="J2830" s="177">
        <v>17754796152</v>
      </c>
      <c r="K2830" s="177"/>
      <c r="L2830" s="224"/>
      <c r="M2830" s="177"/>
      <c r="N2830" s="177"/>
      <c r="O2830" s="224"/>
      <c r="P2830" s="177"/>
      <c r="Q2830" s="177"/>
      <c r="R2830" s="177"/>
      <c r="S2830" s="237" t="s">
        <v>8990</v>
      </c>
      <c r="T2830" s="177"/>
      <c r="U2830" s="243"/>
      <c r="Z2830" s="130" t="str">
        <f t="shared" si="45"/>
        <v>19(12)蒙月飞</v>
      </c>
    </row>
    <row r="2831" spans="1:26">
      <c r="A2831" s="177"/>
      <c r="B2831" s="177" t="s">
        <v>6145</v>
      </c>
      <c r="C2831" s="177"/>
      <c r="D2831" s="177" t="s">
        <v>302</v>
      </c>
      <c r="E2831" s="177" t="s">
        <v>6146</v>
      </c>
      <c r="F2831" s="241" t="s">
        <v>24</v>
      </c>
      <c r="G2831" s="177">
        <v>19</v>
      </c>
      <c r="H2831" s="241" t="s">
        <v>6147</v>
      </c>
      <c r="I2831" s="177" t="s">
        <v>8995</v>
      </c>
      <c r="J2831" s="177">
        <v>17396795349</v>
      </c>
      <c r="K2831" s="177" t="s">
        <v>27</v>
      </c>
      <c r="L2831" s="224">
        <v>44331</v>
      </c>
      <c r="M2831" s="177" t="s">
        <v>3785</v>
      </c>
      <c r="N2831" s="177" t="s">
        <v>27</v>
      </c>
      <c r="O2831" s="224">
        <v>44366</v>
      </c>
      <c r="P2831" s="177" t="s">
        <v>4172</v>
      </c>
      <c r="Q2831" s="177"/>
      <c r="R2831" s="177"/>
      <c r="S2831" s="237" t="s">
        <v>6145</v>
      </c>
      <c r="T2831" s="177"/>
      <c r="U2831" s="243"/>
      <c r="Z2831" s="130" t="str">
        <f t="shared" si="45"/>
        <v>19(1)蓝宝</v>
      </c>
    </row>
    <row r="2832" spans="1:26">
      <c r="A2832" s="177"/>
      <c r="B2832" s="177" t="s">
        <v>8996</v>
      </c>
      <c r="C2832" s="177"/>
      <c r="D2832" s="177" t="s">
        <v>358</v>
      </c>
      <c r="E2832" s="177" t="s">
        <v>8997</v>
      </c>
      <c r="F2832" s="241" t="s">
        <v>143</v>
      </c>
      <c r="G2832" s="177">
        <v>19</v>
      </c>
      <c r="H2832" s="241" t="s">
        <v>19296</v>
      </c>
      <c r="I2832" s="177" t="s">
        <v>7905</v>
      </c>
      <c r="J2832" s="177">
        <v>17328125929</v>
      </c>
      <c r="K2832" s="177" t="s">
        <v>27</v>
      </c>
      <c r="L2832" s="224">
        <v>44331</v>
      </c>
      <c r="M2832" s="177"/>
      <c r="N2832" s="177" t="s">
        <v>27</v>
      </c>
      <c r="O2832" s="224">
        <v>44366</v>
      </c>
      <c r="P2832" s="177"/>
      <c r="Q2832" s="177"/>
      <c r="R2832" s="177"/>
      <c r="S2832" s="237" t="s">
        <v>8996</v>
      </c>
      <c r="T2832" s="177"/>
      <c r="U2832" s="243"/>
      <c r="Z2832" s="130" t="str">
        <f t="shared" si="45"/>
        <v>19(12)蓝凤娟</v>
      </c>
    </row>
    <row r="2833" spans="1:26">
      <c r="A2833" s="177"/>
      <c r="B2833" s="177" t="s">
        <v>9010</v>
      </c>
      <c r="C2833" s="177"/>
      <c r="D2833" s="177" t="s">
        <v>358</v>
      </c>
      <c r="E2833" s="177" t="s">
        <v>9011</v>
      </c>
      <c r="F2833" s="241" t="s">
        <v>143</v>
      </c>
      <c r="G2833" s="177">
        <v>18</v>
      </c>
      <c r="H2833" s="241" t="s">
        <v>19297</v>
      </c>
      <c r="I2833" s="177" t="s">
        <v>9013</v>
      </c>
      <c r="J2833" s="177" t="s">
        <v>9014</v>
      </c>
      <c r="K2833" s="177"/>
      <c r="L2833" s="224"/>
      <c r="M2833" s="177"/>
      <c r="N2833" s="177"/>
      <c r="O2833" s="224"/>
      <c r="P2833" s="177"/>
      <c r="Q2833" s="177"/>
      <c r="R2833" s="177"/>
      <c r="S2833" s="237" t="s">
        <v>9010</v>
      </c>
      <c r="T2833" s="177"/>
      <c r="U2833" s="243"/>
      <c r="Z2833" s="130" t="str">
        <f t="shared" si="45"/>
        <v>19(12)韦军营</v>
      </c>
    </row>
    <row r="2834" spans="1:26">
      <c r="A2834" s="177"/>
      <c r="B2834" s="177" t="s">
        <v>9023</v>
      </c>
      <c r="C2834" s="177"/>
      <c r="D2834" s="177" t="s">
        <v>358</v>
      </c>
      <c r="E2834" s="177" t="s">
        <v>9024</v>
      </c>
      <c r="F2834" s="241" t="s">
        <v>143</v>
      </c>
      <c r="G2834" s="177">
        <v>18</v>
      </c>
      <c r="H2834" s="241" t="s">
        <v>19298</v>
      </c>
      <c r="I2834" s="177" t="s">
        <v>9025</v>
      </c>
      <c r="J2834" s="177">
        <v>19976125242</v>
      </c>
      <c r="K2834" s="177"/>
      <c r="L2834" s="224"/>
      <c r="M2834" s="177"/>
      <c r="N2834" s="177"/>
      <c r="O2834" s="224"/>
      <c r="P2834" s="177"/>
      <c r="Q2834" s="177"/>
      <c r="R2834" s="177"/>
      <c r="S2834" s="237" t="s">
        <v>9023</v>
      </c>
      <c r="T2834" s="177"/>
      <c r="U2834" s="243"/>
      <c r="Z2834" s="130" t="str">
        <f t="shared" si="45"/>
        <v>19(12)蓝凤嫣</v>
      </c>
    </row>
    <row r="2835" spans="1:26">
      <c r="A2835" s="177"/>
      <c r="B2835" s="177" t="s">
        <v>9026</v>
      </c>
      <c r="C2835" s="177"/>
      <c r="D2835" s="177" t="s">
        <v>358</v>
      </c>
      <c r="E2835" s="177" t="s">
        <v>9027</v>
      </c>
      <c r="F2835" s="241" t="s">
        <v>24</v>
      </c>
      <c r="G2835" s="177">
        <v>21</v>
      </c>
      <c r="H2835" s="241" t="s">
        <v>664</v>
      </c>
      <c r="I2835" s="177" t="s">
        <v>9028</v>
      </c>
      <c r="J2835" s="177">
        <v>13878181951</v>
      </c>
      <c r="K2835" s="177"/>
      <c r="L2835" s="224"/>
      <c r="M2835" s="177"/>
      <c r="N2835" s="177"/>
      <c r="O2835" s="224"/>
      <c r="P2835" s="177"/>
      <c r="Q2835" s="177"/>
      <c r="R2835" s="177"/>
      <c r="S2835" s="237" t="s">
        <v>9026</v>
      </c>
      <c r="T2835" s="177"/>
      <c r="U2835" s="243"/>
      <c r="Z2835" s="130" t="str">
        <f t="shared" si="45"/>
        <v>19(12)蓝李鹏</v>
      </c>
    </row>
    <row r="2836" spans="1:26">
      <c r="A2836" s="177"/>
      <c r="B2836" s="177" t="s">
        <v>9029</v>
      </c>
      <c r="C2836" s="177"/>
      <c r="D2836" s="177" t="s">
        <v>358</v>
      </c>
      <c r="E2836" s="177" t="s">
        <v>9030</v>
      </c>
      <c r="F2836" s="241" t="s">
        <v>143</v>
      </c>
      <c r="G2836" s="177">
        <v>18</v>
      </c>
      <c r="H2836" s="241" t="s">
        <v>19299</v>
      </c>
      <c r="I2836" s="177" t="s">
        <v>7113</v>
      </c>
      <c r="J2836" s="177">
        <v>18378899909</v>
      </c>
      <c r="K2836" s="177"/>
      <c r="L2836" s="224"/>
      <c r="M2836" s="177"/>
      <c r="N2836" s="177"/>
      <c r="O2836" s="224"/>
      <c r="P2836" s="177"/>
      <c r="Q2836" s="177"/>
      <c r="R2836" s="177"/>
      <c r="S2836" s="237" t="s">
        <v>9029</v>
      </c>
      <c r="T2836" s="177"/>
      <c r="U2836" s="243"/>
      <c r="Z2836" s="130" t="str">
        <f t="shared" si="45"/>
        <v>19(12)岳贤</v>
      </c>
    </row>
    <row r="2837" spans="1:26">
      <c r="A2837" s="177"/>
      <c r="B2837" s="177" t="s">
        <v>9045</v>
      </c>
      <c r="C2837" s="177"/>
      <c r="D2837" s="177" t="s">
        <v>358</v>
      </c>
      <c r="E2837" s="177" t="s">
        <v>9046</v>
      </c>
      <c r="F2837" s="241" t="s">
        <v>24</v>
      </c>
      <c r="G2837" s="177">
        <v>19</v>
      </c>
      <c r="H2837" s="241" t="s">
        <v>1375</v>
      </c>
      <c r="I2837" s="177" t="s">
        <v>9047</v>
      </c>
      <c r="J2837" s="177">
        <v>15078575661</v>
      </c>
      <c r="K2837" s="177"/>
      <c r="L2837" s="224"/>
      <c r="M2837" s="177"/>
      <c r="N2837" s="177"/>
      <c r="O2837" s="224"/>
      <c r="P2837" s="177"/>
      <c r="Q2837" s="177"/>
      <c r="R2837" s="177"/>
      <c r="S2837" s="237" t="s">
        <v>9045</v>
      </c>
      <c r="T2837" s="177"/>
      <c r="U2837" s="243"/>
      <c r="Z2837" s="130" t="str">
        <f t="shared" si="45"/>
        <v>19(12)蒙保平</v>
      </c>
    </row>
    <row r="2838" spans="1:26">
      <c r="A2838" s="177"/>
      <c r="B2838" s="177" t="s">
        <v>9048</v>
      </c>
      <c r="C2838" s="177"/>
      <c r="D2838" s="177" t="s">
        <v>358</v>
      </c>
      <c r="E2838" s="177" t="s">
        <v>9049</v>
      </c>
      <c r="F2838" s="241" t="s">
        <v>143</v>
      </c>
      <c r="G2838" s="177">
        <v>18</v>
      </c>
      <c r="H2838" s="241" t="s">
        <v>8161</v>
      </c>
      <c r="I2838" s="177" t="s">
        <v>9050</v>
      </c>
      <c r="J2838" s="177">
        <v>18025935661</v>
      </c>
      <c r="K2838" s="177"/>
      <c r="L2838" s="224"/>
      <c r="M2838" s="177"/>
      <c r="N2838" s="177"/>
      <c r="O2838" s="224"/>
      <c r="P2838" s="177"/>
      <c r="Q2838" s="177"/>
      <c r="R2838" s="177"/>
      <c r="S2838" s="237" t="s">
        <v>9048</v>
      </c>
      <c r="T2838" s="177"/>
      <c r="U2838" s="243"/>
      <c r="Z2838" s="130" t="str">
        <f t="shared" si="45"/>
        <v>19(12)蒙英化</v>
      </c>
    </row>
    <row r="2839" spans="1:26">
      <c r="A2839" s="177"/>
      <c r="B2839" s="177" t="s">
        <v>9051</v>
      </c>
      <c r="C2839" s="177"/>
      <c r="D2839" s="177" t="s">
        <v>358</v>
      </c>
      <c r="E2839" s="177" t="s">
        <v>9052</v>
      </c>
      <c r="F2839" s="241" t="s">
        <v>24</v>
      </c>
      <c r="G2839" s="177">
        <v>18</v>
      </c>
      <c r="H2839" s="241" t="s">
        <v>19300</v>
      </c>
      <c r="I2839" s="177" t="s">
        <v>9054</v>
      </c>
      <c r="J2839" s="177">
        <v>18176483196</v>
      </c>
      <c r="K2839" s="177"/>
      <c r="L2839" s="224"/>
      <c r="M2839" s="177"/>
      <c r="N2839" s="177"/>
      <c r="O2839" s="224"/>
      <c r="P2839" s="177"/>
      <c r="Q2839" s="177"/>
      <c r="R2839" s="177"/>
      <c r="S2839" s="237" t="s">
        <v>9051</v>
      </c>
      <c r="T2839" s="177"/>
      <c r="U2839" s="243"/>
      <c r="Z2839" s="130" t="str">
        <f t="shared" si="45"/>
        <v>19(12)韦森</v>
      </c>
    </row>
    <row r="2840" spans="1:26">
      <c r="A2840" s="177"/>
      <c r="B2840" s="177" t="s">
        <v>9060</v>
      </c>
      <c r="C2840" s="177"/>
      <c r="D2840" s="177" t="s">
        <v>358</v>
      </c>
      <c r="E2840" s="177" t="s">
        <v>9061</v>
      </c>
      <c r="F2840" s="241" t="s">
        <v>143</v>
      </c>
      <c r="G2840" s="177">
        <v>19</v>
      </c>
      <c r="H2840" s="241" t="s">
        <v>19301</v>
      </c>
      <c r="I2840" s="177" t="s">
        <v>9062</v>
      </c>
      <c r="J2840" s="177">
        <v>15360059099</v>
      </c>
      <c r="K2840" s="177"/>
      <c r="L2840" s="224"/>
      <c r="M2840" s="177"/>
      <c r="N2840" s="177"/>
      <c r="O2840" s="224"/>
      <c r="P2840" s="177"/>
      <c r="Q2840" s="177"/>
      <c r="R2840" s="177"/>
      <c r="S2840" s="237" t="s">
        <v>9060</v>
      </c>
      <c r="T2840" s="177"/>
      <c r="U2840" s="243"/>
      <c r="Z2840" s="130" t="str">
        <f t="shared" si="45"/>
        <v>19(12)韦春娟</v>
      </c>
    </row>
    <row r="2841" spans="1:26">
      <c r="A2841" s="177"/>
      <c r="B2841" s="177" t="s">
        <v>9070</v>
      </c>
      <c r="C2841" s="177"/>
      <c r="D2841" s="177" t="s">
        <v>358</v>
      </c>
      <c r="E2841" s="177" t="s">
        <v>9071</v>
      </c>
      <c r="F2841" s="241" t="s">
        <v>24</v>
      </c>
      <c r="G2841" s="177">
        <v>18</v>
      </c>
      <c r="H2841" s="241" t="s">
        <v>9072</v>
      </c>
      <c r="I2841" s="177" t="s">
        <v>6314</v>
      </c>
      <c r="J2841" s="177">
        <v>13307884978</v>
      </c>
      <c r="K2841" s="177"/>
      <c r="L2841" s="224"/>
      <c r="M2841" s="177"/>
      <c r="N2841" s="177"/>
      <c r="O2841" s="224"/>
      <c r="P2841" s="177"/>
      <c r="Q2841" s="177"/>
      <c r="R2841" s="177"/>
      <c r="S2841" s="237" t="s">
        <v>9070</v>
      </c>
      <c r="T2841" s="177"/>
      <c r="U2841" s="243"/>
      <c r="Z2841" s="130" t="str">
        <f t="shared" si="45"/>
        <v>19(12)黄嘉铧</v>
      </c>
    </row>
    <row r="2842" spans="1:26">
      <c r="A2842" s="177"/>
      <c r="B2842" s="177" t="s">
        <v>9075</v>
      </c>
      <c r="C2842" s="177"/>
      <c r="D2842" s="177" t="s">
        <v>358</v>
      </c>
      <c r="E2842" s="177" t="s">
        <v>9076</v>
      </c>
      <c r="F2842" s="241" t="s">
        <v>24</v>
      </c>
      <c r="G2842" s="177">
        <v>18</v>
      </c>
      <c r="H2842" s="241" t="s">
        <v>9077</v>
      </c>
      <c r="I2842" s="177" t="s">
        <v>9078</v>
      </c>
      <c r="J2842" s="177">
        <v>18878735736</v>
      </c>
      <c r="K2842" s="177"/>
      <c r="L2842" s="224"/>
      <c r="M2842" s="177"/>
      <c r="N2842" s="177"/>
      <c r="O2842" s="224"/>
      <c r="P2842" s="177"/>
      <c r="Q2842" s="177"/>
      <c r="R2842" s="177"/>
      <c r="S2842" s="237" t="s">
        <v>9075</v>
      </c>
      <c r="T2842" s="177"/>
      <c r="U2842" s="243"/>
      <c r="Z2842" s="130" t="str">
        <f t="shared" si="45"/>
        <v>19(12)韦荣华</v>
      </c>
    </row>
    <row r="2843" spans="1:26">
      <c r="A2843" s="177"/>
      <c r="B2843" s="177" t="s">
        <v>9079</v>
      </c>
      <c r="C2843" s="177"/>
      <c r="D2843" s="177" t="s">
        <v>358</v>
      </c>
      <c r="E2843" s="177" t="s">
        <v>9080</v>
      </c>
      <c r="F2843" s="241" t="s">
        <v>24</v>
      </c>
      <c r="G2843" s="177">
        <v>20</v>
      </c>
      <c r="H2843" s="241" t="s">
        <v>19302</v>
      </c>
      <c r="I2843" s="177" t="s">
        <v>9081</v>
      </c>
      <c r="J2843" s="177">
        <v>19994566686</v>
      </c>
      <c r="K2843" s="177"/>
      <c r="L2843" s="224"/>
      <c r="M2843" s="177"/>
      <c r="N2843" s="177"/>
      <c r="O2843" s="224"/>
      <c r="P2843" s="177"/>
      <c r="Q2843" s="177"/>
      <c r="R2843" s="177"/>
      <c r="S2843" s="237" t="s">
        <v>9079</v>
      </c>
      <c r="T2843" s="177"/>
      <c r="U2843" s="243"/>
      <c r="Z2843" s="130" t="str">
        <f t="shared" si="45"/>
        <v>19(12)蒙仕前</v>
      </c>
    </row>
    <row r="2844" spans="1:26">
      <c r="A2844" s="177"/>
      <c r="B2844" s="177" t="s">
        <v>8335</v>
      </c>
      <c r="C2844" s="177"/>
      <c r="D2844" s="177" t="s">
        <v>343</v>
      </c>
      <c r="E2844" s="177" t="s">
        <v>8336</v>
      </c>
      <c r="F2844" s="241" t="s">
        <v>143</v>
      </c>
      <c r="G2844" s="177">
        <v>18</v>
      </c>
      <c r="H2844" s="241" t="s">
        <v>8337</v>
      </c>
      <c r="I2844" s="177" t="s">
        <v>9083</v>
      </c>
      <c r="J2844" s="177">
        <v>18138762843</v>
      </c>
      <c r="K2844" s="177"/>
      <c r="L2844" s="224"/>
      <c r="M2844" s="177"/>
      <c r="N2844" s="177"/>
      <c r="O2844" s="224"/>
      <c r="P2844" s="177"/>
      <c r="Q2844" s="177"/>
      <c r="R2844" s="177"/>
      <c r="S2844" s="237" t="s">
        <v>8335</v>
      </c>
      <c r="T2844" s="177"/>
      <c r="U2844" s="243"/>
      <c r="Z2844" s="130" t="str">
        <f t="shared" si="45"/>
        <v>19(9)韦柳淑</v>
      </c>
    </row>
    <row r="2845" spans="1:26">
      <c r="A2845" s="177"/>
      <c r="B2845" s="177" t="s">
        <v>9087</v>
      </c>
      <c r="C2845" s="177"/>
      <c r="D2845" s="177" t="s">
        <v>358</v>
      </c>
      <c r="E2845" s="177" t="s">
        <v>9088</v>
      </c>
      <c r="F2845" s="241" t="s">
        <v>24</v>
      </c>
      <c r="G2845" s="177">
        <v>18</v>
      </c>
      <c r="H2845" s="241" t="s">
        <v>9089</v>
      </c>
      <c r="I2845" s="177" t="s">
        <v>9090</v>
      </c>
      <c r="J2845" s="177">
        <v>15814510771</v>
      </c>
      <c r="K2845" s="177"/>
      <c r="L2845" s="224"/>
      <c r="M2845" s="177"/>
      <c r="N2845" s="177"/>
      <c r="O2845" s="224"/>
      <c r="P2845" s="177"/>
      <c r="Q2845" s="177"/>
      <c r="R2845" s="177"/>
      <c r="S2845" s="237" t="s">
        <v>9087</v>
      </c>
      <c r="T2845" s="177"/>
      <c r="U2845" s="243"/>
      <c r="Z2845" s="130" t="str">
        <f t="shared" si="45"/>
        <v>19(12)苏世宇</v>
      </c>
    </row>
    <row r="2846" spans="1:26">
      <c r="A2846" s="177"/>
      <c r="B2846" s="177" t="s">
        <v>2356</v>
      </c>
      <c r="C2846" s="177"/>
      <c r="D2846" s="177" t="s">
        <v>225</v>
      </c>
      <c r="E2846" s="177" t="s">
        <v>2357</v>
      </c>
      <c r="F2846" s="241" t="s">
        <v>143</v>
      </c>
      <c r="G2846" s="177">
        <v>21</v>
      </c>
      <c r="H2846" s="241" t="s">
        <v>2358</v>
      </c>
      <c r="I2846" s="177" t="s">
        <v>9099</v>
      </c>
      <c r="J2846" s="177">
        <v>13407753532</v>
      </c>
      <c r="K2846" s="177"/>
      <c r="L2846" s="224"/>
      <c r="M2846" s="177"/>
      <c r="N2846" s="177"/>
      <c r="O2846" s="224"/>
      <c r="P2846" s="177"/>
      <c r="Q2846" s="177"/>
      <c r="R2846" s="177"/>
      <c r="S2846" s="237" t="s">
        <v>2356</v>
      </c>
      <c r="T2846" s="177"/>
      <c r="U2846" s="243"/>
      <c r="Z2846" s="130" t="str">
        <f t="shared" si="45"/>
        <v>18(9)韦凤艳</v>
      </c>
    </row>
    <row r="2847" spans="1:26">
      <c r="A2847" s="177"/>
      <c r="B2847" s="177" t="s">
        <v>9121</v>
      </c>
      <c r="C2847" s="177"/>
      <c r="D2847" s="177" t="s">
        <v>358</v>
      </c>
      <c r="E2847" s="177" t="s">
        <v>9122</v>
      </c>
      <c r="F2847" s="241" t="s">
        <v>143</v>
      </c>
      <c r="G2847" s="177">
        <v>18</v>
      </c>
      <c r="H2847" s="241" t="s">
        <v>9123</v>
      </c>
      <c r="I2847" s="177" t="s">
        <v>9124</v>
      </c>
      <c r="J2847" s="177">
        <v>13677780979</v>
      </c>
      <c r="K2847" s="177"/>
      <c r="L2847" s="224"/>
      <c r="M2847" s="177"/>
      <c r="N2847" s="177"/>
      <c r="O2847" s="224"/>
      <c r="P2847" s="177"/>
      <c r="Q2847" s="177"/>
      <c r="R2847" s="177"/>
      <c r="S2847" s="237" t="s">
        <v>9121</v>
      </c>
      <c r="T2847" s="177"/>
      <c r="U2847" s="243"/>
      <c r="Z2847" s="130" t="str">
        <f t="shared" si="45"/>
        <v>19(12)陆婷婷</v>
      </c>
    </row>
    <row r="2848" spans="1:26">
      <c r="A2848" s="177"/>
      <c r="B2848" s="177" t="s">
        <v>9134</v>
      </c>
      <c r="C2848" s="177"/>
      <c r="D2848" s="177" t="s">
        <v>358</v>
      </c>
      <c r="E2848" s="177" t="s">
        <v>9135</v>
      </c>
      <c r="F2848" s="241" t="s">
        <v>143</v>
      </c>
      <c r="G2848" s="177">
        <v>19</v>
      </c>
      <c r="H2848" s="241" t="s">
        <v>17752</v>
      </c>
      <c r="I2848" s="177" t="s">
        <v>9136</v>
      </c>
      <c r="J2848" s="177">
        <v>19127014625</v>
      </c>
      <c r="K2848" s="177" t="s">
        <v>27</v>
      </c>
      <c r="L2848" s="224">
        <v>44331</v>
      </c>
      <c r="M2848" s="177" t="s">
        <v>29</v>
      </c>
      <c r="N2848" s="177" t="s">
        <v>27</v>
      </c>
      <c r="O2848" s="224">
        <v>44366</v>
      </c>
      <c r="P2848" s="177" t="s">
        <v>2455</v>
      </c>
      <c r="Q2848" s="177"/>
      <c r="R2848" s="177"/>
      <c r="S2848" s="237" t="s">
        <v>9134</v>
      </c>
      <c r="T2848" s="177"/>
      <c r="U2848" s="243"/>
      <c r="Z2848" s="130" t="str">
        <f t="shared" si="45"/>
        <v>19(12)黄春麦</v>
      </c>
    </row>
    <row r="2849" spans="1:26">
      <c r="A2849" s="177"/>
      <c r="B2849" s="177" t="s">
        <v>9141</v>
      </c>
      <c r="C2849" s="177"/>
      <c r="D2849" s="177" t="s">
        <v>358</v>
      </c>
      <c r="E2849" s="177" t="s">
        <v>9142</v>
      </c>
      <c r="F2849" s="241" t="s">
        <v>24</v>
      </c>
      <c r="G2849" s="177">
        <v>19</v>
      </c>
      <c r="H2849" s="241" t="s">
        <v>571</v>
      </c>
      <c r="I2849" s="177" t="s">
        <v>2904</v>
      </c>
      <c r="J2849" s="177">
        <v>18278865103</v>
      </c>
      <c r="K2849" s="177"/>
      <c r="L2849" s="224"/>
      <c r="M2849" s="177"/>
      <c r="N2849" s="177"/>
      <c r="O2849" s="224"/>
      <c r="P2849" s="177"/>
      <c r="Q2849" s="177"/>
      <c r="R2849" s="177"/>
      <c r="S2849" s="237" t="s">
        <v>9141</v>
      </c>
      <c r="T2849" s="177"/>
      <c r="U2849" s="243"/>
      <c r="Z2849" s="130" t="str">
        <f t="shared" si="45"/>
        <v>19(12)卢召恒</v>
      </c>
    </row>
    <row r="2850" spans="1:26">
      <c r="A2850" s="177"/>
      <c r="B2850" s="177" t="s">
        <v>9143</v>
      </c>
      <c r="C2850" s="177"/>
      <c r="D2850" s="177" t="s">
        <v>363</v>
      </c>
      <c r="E2850" s="177" t="s">
        <v>9144</v>
      </c>
      <c r="F2850" s="241" t="s">
        <v>143</v>
      </c>
      <c r="G2850" s="177">
        <v>18</v>
      </c>
      <c r="H2850" s="241" t="s">
        <v>9145</v>
      </c>
      <c r="I2850" s="177" t="s">
        <v>9146</v>
      </c>
      <c r="J2850" s="177">
        <v>15277859077</v>
      </c>
      <c r="K2850" s="177"/>
      <c r="L2850" s="224"/>
      <c r="M2850" s="177"/>
      <c r="N2850" s="177"/>
      <c r="O2850" s="224"/>
      <c r="P2850" s="177"/>
      <c r="Q2850" s="177"/>
      <c r="R2850" s="177"/>
      <c r="S2850" s="237" t="s">
        <v>9143</v>
      </c>
      <c r="T2850" s="177"/>
      <c r="U2850" s="243"/>
      <c r="Z2850" s="130" t="str">
        <f t="shared" si="45"/>
        <v>19(13)覃婷婷</v>
      </c>
    </row>
    <row r="2851" spans="1:26">
      <c r="A2851" s="177"/>
      <c r="B2851" s="177" t="s">
        <v>9147</v>
      </c>
      <c r="C2851" s="177"/>
      <c r="D2851" s="177" t="s">
        <v>363</v>
      </c>
      <c r="E2851" s="177" t="s">
        <v>9148</v>
      </c>
      <c r="F2851" s="241" t="s">
        <v>24</v>
      </c>
      <c r="G2851" s="177">
        <v>18</v>
      </c>
      <c r="H2851" s="241" t="s">
        <v>9994</v>
      </c>
      <c r="I2851" s="177" t="s">
        <v>9150</v>
      </c>
      <c r="J2851" s="177">
        <v>13925873650</v>
      </c>
      <c r="K2851" s="177"/>
      <c r="L2851" s="224"/>
      <c r="M2851" s="177"/>
      <c r="N2851" s="177"/>
      <c r="O2851" s="224"/>
      <c r="P2851" s="177"/>
      <c r="Q2851" s="177"/>
      <c r="R2851" s="177"/>
      <c r="S2851" s="237" t="s">
        <v>9147</v>
      </c>
      <c r="T2851" s="177"/>
      <c r="U2851" s="243"/>
      <c r="Z2851" s="130" t="str">
        <f t="shared" si="45"/>
        <v>19(13)卢  笋</v>
      </c>
    </row>
    <row r="2852" spans="1:26">
      <c r="A2852" s="177"/>
      <c r="B2852" s="177" t="s">
        <v>9151</v>
      </c>
      <c r="C2852" s="177"/>
      <c r="D2852" s="177" t="s">
        <v>363</v>
      </c>
      <c r="E2852" s="177" t="s">
        <v>9152</v>
      </c>
      <c r="F2852" s="241" t="s">
        <v>143</v>
      </c>
      <c r="G2852" s="177">
        <v>18</v>
      </c>
      <c r="H2852" s="241" t="s">
        <v>17895</v>
      </c>
      <c r="I2852" s="177" t="s">
        <v>9153</v>
      </c>
      <c r="J2852" s="177">
        <v>19978429865</v>
      </c>
      <c r="K2852" s="177"/>
      <c r="L2852" s="224"/>
      <c r="M2852" s="177"/>
      <c r="N2852" s="177"/>
      <c r="O2852" s="224"/>
      <c r="P2852" s="177"/>
      <c r="Q2852" s="177"/>
      <c r="R2852" s="177"/>
      <c r="S2852" s="237" t="s">
        <v>9151</v>
      </c>
      <c r="T2852" s="177"/>
      <c r="U2852" s="243"/>
      <c r="Z2852" s="130" t="str">
        <f t="shared" si="45"/>
        <v>19(13)翁芳娇</v>
      </c>
    </row>
    <row r="2853" spans="1:26">
      <c r="A2853" s="177"/>
      <c r="B2853" s="177" t="s">
        <v>9163</v>
      </c>
      <c r="C2853" s="177"/>
      <c r="D2853" s="177" t="s">
        <v>363</v>
      </c>
      <c r="E2853" s="177" t="s">
        <v>9164</v>
      </c>
      <c r="F2853" s="241" t="s">
        <v>143</v>
      </c>
      <c r="G2853" s="177">
        <v>18</v>
      </c>
      <c r="H2853" s="241" t="s">
        <v>19211</v>
      </c>
      <c r="I2853" s="177" t="s">
        <v>9165</v>
      </c>
      <c r="J2853" s="177" t="s">
        <v>9166</v>
      </c>
      <c r="K2853" s="177" t="s">
        <v>27</v>
      </c>
      <c r="L2853" s="224">
        <v>44331</v>
      </c>
      <c r="M2853" s="177"/>
      <c r="N2853" s="177" t="s">
        <v>27</v>
      </c>
      <c r="O2853" s="224">
        <v>44366</v>
      </c>
      <c r="P2853" s="177"/>
      <c r="Q2853" s="177"/>
      <c r="R2853" s="177"/>
      <c r="S2853" s="237" t="s">
        <v>9163</v>
      </c>
      <c r="T2853" s="177"/>
      <c r="U2853" s="243"/>
      <c r="Z2853" s="130" t="str">
        <f t="shared" si="45"/>
        <v>19(13)覃庆典</v>
      </c>
    </row>
    <row r="2854" spans="1:26">
      <c r="A2854" s="177"/>
      <c r="B2854" s="177" t="s">
        <v>9176</v>
      </c>
      <c r="C2854" s="177"/>
      <c r="D2854" s="177" t="s">
        <v>363</v>
      </c>
      <c r="E2854" s="177" t="s">
        <v>9177</v>
      </c>
      <c r="F2854" s="241" t="s">
        <v>143</v>
      </c>
      <c r="G2854" s="177">
        <v>19</v>
      </c>
      <c r="H2854" s="241" t="s">
        <v>19303</v>
      </c>
      <c r="I2854" s="177" t="s">
        <v>9179</v>
      </c>
      <c r="J2854" s="177">
        <v>15296077381</v>
      </c>
      <c r="K2854" s="177"/>
      <c r="L2854" s="224"/>
      <c r="M2854" s="177"/>
      <c r="N2854" s="177"/>
      <c r="O2854" s="224"/>
      <c r="P2854" s="177"/>
      <c r="Q2854" s="177"/>
      <c r="R2854" s="177"/>
      <c r="S2854" s="237" t="s">
        <v>9176</v>
      </c>
      <c r="T2854" s="177"/>
      <c r="U2854" s="243"/>
      <c r="Z2854" s="130" t="str">
        <f t="shared" si="45"/>
        <v>19(13)韦  慧</v>
      </c>
    </row>
    <row r="2855" spans="1:26">
      <c r="A2855" s="177"/>
      <c r="B2855" s="177" t="s">
        <v>3838</v>
      </c>
      <c r="C2855" s="177"/>
      <c r="D2855" s="177" t="s">
        <v>249</v>
      </c>
      <c r="E2855" s="177" t="s">
        <v>3839</v>
      </c>
      <c r="F2855" s="241" t="s">
        <v>24</v>
      </c>
      <c r="G2855" s="177">
        <v>18</v>
      </c>
      <c r="H2855" s="241" t="s">
        <v>19233</v>
      </c>
      <c r="I2855" s="177" t="s">
        <v>9193</v>
      </c>
      <c r="J2855" s="177">
        <v>18177946350</v>
      </c>
      <c r="K2855" s="177"/>
      <c r="L2855" s="224"/>
      <c r="M2855" s="177"/>
      <c r="N2855" s="177"/>
      <c r="O2855" s="224"/>
      <c r="P2855" s="177"/>
      <c r="Q2855" s="177"/>
      <c r="R2855" s="177"/>
      <c r="S2855" s="237" t="s">
        <v>3838</v>
      </c>
      <c r="T2855" s="177"/>
      <c r="U2855" s="243"/>
      <c r="Z2855" s="130" t="str">
        <f t="shared" si="45"/>
        <v>18(14)蓝海</v>
      </c>
    </row>
    <row r="2856" spans="1:26">
      <c r="A2856" s="177"/>
      <c r="B2856" s="177" t="s">
        <v>9198</v>
      </c>
      <c r="C2856" s="177"/>
      <c r="D2856" s="177" t="s">
        <v>363</v>
      </c>
      <c r="E2856" s="177" t="s">
        <v>9199</v>
      </c>
      <c r="F2856" s="241" t="s">
        <v>24</v>
      </c>
      <c r="G2856" s="177">
        <v>18</v>
      </c>
      <c r="H2856" s="241" t="s">
        <v>9200</v>
      </c>
      <c r="I2856" s="177" t="s">
        <v>9201</v>
      </c>
      <c r="J2856" s="177" t="s">
        <v>9202</v>
      </c>
      <c r="K2856" s="177"/>
      <c r="L2856" s="224"/>
      <c r="M2856" s="177"/>
      <c r="N2856" s="177"/>
      <c r="O2856" s="224"/>
      <c r="P2856" s="177"/>
      <c r="Q2856" s="177"/>
      <c r="R2856" s="177"/>
      <c r="S2856" s="237" t="s">
        <v>9198</v>
      </c>
      <c r="T2856" s="177"/>
      <c r="U2856" s="243"/>
      <c r="Z2856" s="130" t="str">
        <f t="shared" si="45"/>
        <v>19(13)杜平旺</v>
      </c>
    </row>
    <row r="2857" spans="1:26">
      <c r="A2857" s="177"/>
      <c r="B2857" s="177" t="s">
        <v>3437</v>
      </c>
      <c r="C2857" s="177"/>
      <c r="D2857" s="177" t="s">
        <v>244</v>
      </c>
      <c r="E2857" s="177" t="s">
        <v>3438</v>
      </c>
      <c r="F2857" s="241" t="s">
        <v>24</v>
      </c>
      <c r="G2857" s="177">
        <v>18</v>
      </c>
      <c r="H2857" s="241" t="s">
        <v>19304</v>
      </c>
      <c r="I2857" s="177" t="s">
        <v>9208</v>
      </c>
      <c r="J2857" s="177">
        <v>15878685636</v>
      </c>
      <c r="K2857" s="177"/>
      <c r="L2857" s="224"/>
      <c r="M2857" s="177"/>
      <c r="N2857" s="177"/>
      <c r="O2857" s="224"/>
      <c r="P2857" s="177"/>
      <c r="Q2857" s="177"/>
      <c r="R2857" s="177"/>
      <c r="S2857" s="237" t="s">
        <v>3437</v>
      </c>
      <c r="T2857" s="177"/>
      <c r="U2857" s="243"/>
      <c r="Z2857" s="130" t="str">
        <f t="shared" si="45"/>
        <v>18(13)韦鑫</v>
      </c>
    </row>
    <row r="2858" spans="1:26">
      <c r="A2858" s="177"/>
      <c r="B2858" s="177" t="s">
        <v>9209</v>
      </c>
      <c r="C2858" s="177"/>
      <c r="D2858" s="177" t="s">
        <v>363</v>
      </c>
      <c r="E2858" s="177" t="s">
        <v>9210</v>
      </c>
      <c r="F2858" s="241" t="s">
        <v>143</v>
      </c>
      <c r="G2858" s="177">
        <v>19</v>
      </c>
      <c r="H2858" s="241" t="s">
        <v>9211</v>
      </c>
      <c r="I2858" s="177" t="s">
        <v>9212</v>
      </c>
      <c r="J2858" s="177">
        <v>19977827427</v>
      </c>
      <c r="K2858" s="177" t="s">
        <v>27</v>
      </c>
      <c r="L2858" s="224">
        <v>44331</v>
      </c>
      <c r="M2858" s="177" t="s">
        <v>3785</v>
      </c>
      <c r="N2858" s="177" t="s">
        <v>27</v>
      </c>
      <c r="O2858" s="224">
        <v>44366</v>
      </c>
      <c r="P2858" s="177" t="s">
        <v>2172</v>
      </c>
      <c r="Q2858" s="177"/>
      <c r="R2858" s="177"/>
      <c r="S2858" s="237" t="s">
        <v>9209</v>
      </c>
      <c r="T2858" s="177"/>
      <c r="U2858" s="243"/>
      <c r="Z2858" s="130" t="str">
        <f t="shared" si="45"/>
        <v>19(13)覃清慧</v>
      </c>
    </row>
    <row r="2859" spans="1:26">
      <c r="A2859" s="177"/>
      <c r="B2859" s="177" t="s">
        <v>9220</v>
      </c>
      <c r="C2859" s="177"/>
      <c r="D2859" s="177" t="s">
        <v>363</v>
      </c>
      <c r="E2859" s="177" t="s">
        <v>9221</v>
      </c>
      <c r="F2859" s="241" t="s">
        <v>24</v>
      </c>
      <c r="G2859" s="177">
        <v>18</v>
      </c>
      <c r="H2859" s="241" t="s">
        <v>19305</v>
      </c>
      <c r="I2859" s="177" t="s">
        <v>9223</v>
      </c>
      <c r="J2859" s="177">
        <v>17777939149</v>
      </c>
      <c r="K2859" s="177"/>
      <c r="L2859" s="224"/>
      <c r="M2859" s="177"/>
      <c r="N2859" s="177"/>
      <c r="O2859" s="224"/>
      <c r="P2859" s="177"/>
      <c r="Q2859" s="177"/>
      <c r="R2859" s="177"/>
      <c r="S2859" s="237" t="s">
        <v>9220</v>
      </c>
      <c r="T2859" s="177"/>
      <c r="U2859" s="243"/>
      <c r="Z2859" s="130" t="str">
        <f t="shared" si="45"/>
        <v>19(13)郑可</v>
      </c>
    </row>
    <row r="2860" spans="1:26">
      <c r="A2860" s="177"/>
      <c r="B2860" s="177" t="s">
        <v>9234</v>
      </c>
      <c r="C2860" s="177"/>
      <c r="D2860" s="177" t="s">
        <v>363</v>
      </c>
      <c r="E2860" s="177" t="s">
        <v>9235</v>
      </c>
      <c r="F2860" s="241" t="s">
        <v>143</v>
      </c>
      <c r="G2860" s="177">
        <v>18</v>
      </c>
      <c r="H2860" s="241" t="s">
        <v>8484</v>
      </c>
      <c r="I2860" s="177" t="s">
        <v>9236</v>
      </c>
      <c r="J2860" s="177">
        <v>13557783826</v>
      </c>
      <c r="K2860" s="177"/>
      <c r="L2860" s="224"/>
      <c r="M2860" s="177"/>
      <c r="N2860" s="177"/>
      <c r="O2860" s="224"/>
      <c r="P2860" s="177"/>
      <c r="Q2860" s="177"/>
      <c r="R2860" s="177"/>
      <c r="S2860" s="237" t="s">
        <v>9234</v>
      </c>
      <c r="T2860" s="177"/>
      <c r="U2860" s="243"/>
      <c r="Z2860" s="130" t="str">
        <f t="shared" si="45"/>
        <v>19(13)韦慧田</v>
      </c>
    </row>
    <row r="2861" spans="1:26">
      <c r="A2861" s="177"/>
      <c r="B2861" s="177" t="s">
        <v>9241</v>
      </c>
      <c r="C2861" s="177"/>
      <c r="D2861" s="177" t="s">
        <v>363</v>
      </c>
      <c r="E2861" s="177" t="s">
        <v>9242</v>
      </c>
      <c r="F2861" s="241" t="s">
        <v>143</v>
      </c>
      <c r="G2861" s="177">
        <v>18</v>
      </c>
      <c r="H2861" s="241" t="s">
        <v>19306</v>
      </c>
      <c r="I2861" s="177" t="s">
        <v>9244</v>
      </c>
      <c r="J2861" s="177">
        <v>19107884439</v>
      </c>
      <c r="K2861" s="177"/>
      <c r="L2861" s="224"/>
      <c r="M2861" s="177"/>
      <c r="N2861" s="177"/>
      <c r="O2861" s="224"/>
      <c r="P2861" s="177"/>
      <c r="Q2861" s="177"/>
      <c r="R2861" s="177"/>
      <c r="S2861" s="237" t="s">
        <v>9241</v>
      </c>
      <c r="T2861" s="177"/>
      <c r="U2861" s="243"/>
      <c r="Z2861" s="130" t="str">
        <f t="shared" si="45"/>
        <v>19(13)蓝梅胜</v>
      </c>
    </row>
    <row r="2862" spans="1:26">
      <c r="A2862" s="177"/>
      <c r="B2862" s="177" t="s">
        <v>9247</v>
      </c>
      <c r="C2862" s="177"/>
      <c r="D2862" s="177" t="s">
        <v>363</v>
      </c>
      <c r="E2862" s="177" t="s">
        <v>9248</v>
      </c>
      <c r="F2862" s="241" t="s">
        <v>143</v>
      </c>
      <c r="G2862" s="177">
        <v>18</v>
      </c>
      <c r="H2862" s="241" t="s">
        <v>3470</v>
      </c>
      <c r="I2862" s="177" t="s">
        <v>9249</v>
      </c>
      <c r="J2862" s="177">
        <v>18070810052</v>
      </c>
      <c r="K2862" s="177" t="s">
        <v>27</v>
      </c>
      <c r="L2862" s="224">
        <v>44398</v>
      </c>
      <c r="M2862" s="177"/>
      <c r="N2862" s="177"/>
      <c r="O2862" s="224"/>
      <c r="P2862" s="177"/>
      <c r="Q2862" s="177"/>
      <c r="R2862" s="177"/>
      <c r="S2862" s="237" t="s">
        <v>9247</v>
      </c>
      <c r="T2862" s="177"/>
      <c r="U2862" s="243"/>
      <c r="Z2862" s="130" t="str">
        <f t="shared" si="45"/>
        <v>19(13)袁  柳</v>
      </c>
    </row>
    <row r="2863" spans="1:26">
      <c r="A2863" s="177"/>
      <c r="B2863" s="177" t="s">
        <v>9250</v>
      </c>
      <c r="C2863" s="177"/>
      <c r="D2863" s="177" t="s">
        <v>363</v>
      </c>
      <c r="E2863" s="177" t="s">
        <v>9251</v>
      </c>
      <c r="F2863" s="241" t="s">
        <v>143</v>
      </c>
      <c r="G2863" s="177">
        <v>18</v>
      </c>
      <c r="H2863" s="241" t="s">
        <v>9252</v>
      </c>
      <c r="I2863" s="177" t="s">
        <v>9253</v>
      </c>
      <c r="J2863" s="177">
        <v>15078902615</v>
      </c>
      <c r="K2863" s="177" t="s">
        <v>27</v>
      </c>
      <c r="L2863" s="224">
        <v>44331</v>
      </c>
      <c r="M2863" s="177"/>
      <c r="N2863" s="177" t="s">
        <v>27</v>
      </c>
      <c r="O2863" s="224">
        <v>44366</v>
      </c>
      <c r="P2863" s="177"/>
      <c r="Q2863" s="177"/>
      <c r="R2863" s="177"/>
      <c r="S2863" s="237" t="s">
        <v>9250</v>
      </c>
      <c r="T2863" s="177"/>
      <c r="U2863" s="243"/>
      <c r="Z2863" s="130" t="str">
        <f t="shared" si="45"/>
        <v>19(13)韦帆</v>
      </c>
    </row>
    <row r="2864" spans="1:26">
      <c r="A2864" s="177"/>
      <c r="B2864" s="177" t="s">
        <v>9258</v>
      </c>
      <c r="C2864" s="177"/>
      <c r="D2864" s="177" t="s">
        <v>363</v>
      </c>
      <c r="E2864" s="177" t="s">
        <v>9259</v>
      </c>
      <c r="F2864" s="241" t="s">
        <v>143</v>
      </c>
      <c r="G2864" s="177">
        <v>18</v>
      </c>
      <c r="H2864" s="241" t="s">
        <v>9072</v>
      </c>
      <c r="I2864" s="177" t="s">
        <v>9260</v>
      </c>
      <c r="J2864" s="177">
        <v>13677780268</v>
      </c>
      <c r="K2864" s="177"/>
      <c r="L2864" s="224"/>
      <c r="M2864" s="177"/>
      <c r="N2864" s="177"/>
      <c r="O2864" s="224"/>
      <c r="P2864" s="177"/>
      <c r="Q2864" s="177"/>
      <c r="R2864" s="177"/>
      <c r="S2864" s="237" t="s">
        <v>9258</v>
      </c>
      <c r="T2864" s="177"/>
      <c r="U2864" s="243"/>
      <c r="Z2864" s="130" t="str">
        <f t="shared" si="45"/>
        <v>19(13)黄秀芳</v>
      </c>
    </row>
    <row r="2865" spans="1:26">
      <c r="A2865" s="177"/>
      <c r="B2865" s="177" t="s">
        <v>9263</v>
      </c>
      <c r="C2865" s="177"/>
      <c r="D2865" s="177" t="s">
        <v>363</v>
      </c>
      <c r="E2865" s="177" t="s">
        <v>9264</v>
      </c>
      <c r="F2865" s="241" t="s">
        <v>143</v>
      </c>
      <c r="G2865" s="177">
        <v>18</v>
      </c>
      <c r="H2865" s="241" t="s">
        <v>19261</v>
      </c>
      <c r="I2865" s="177" t="s">
        <v>9265</v>
      </c>
      <c r="J2865" s="177">
        <v>13471615877</v>
      </c>
      <c r="K2865" s="177"/>
      <c r="L2865" s="224"/>
      <c r="M2865" s="177"/>
      <c r="N2865" s="177"/>
      <c r="O2865" s="224"/>
      <c r="P2865" s="177"/>
      <c r="Q2865" s="177"/>
      <c r="R2865" s="177"/>
      <c r="S2865" s="237" t="s">
        <v>9263</v>
      </c>
      <c r="T2865" s="177"/>
      <c r="U2865" s="243"/>
      <c r="Z2865" s="130" t="str">
        <f t="shared" si="45"/>
        <v>19(13)石小红</v>
      </c>
    </row>
    <row r="2866" spans="1:26">
      <c r="A2866" s="177"/>
      <c r="B2866" s="177" t="s">
        <v>9270</v>
      </c>
      <c r="C2866" s="177"/>
      <c r="D2866" s="177" t="s">
        <v>363</v>
      </c>
      <c r="E2866" s="177" t="s">
        <v>9271</v>
      </c>
      <c r="F2866" s="241" t="s">
        <v>143</v>
      </c>
      <c r="G2866" s="177">
        <v>18</v>
      </c>
      <c r="H2866" s="241" t="s">
        <v>19307</v>
      </c>
      <c r="I2866" s="177" t="s">
        <v>9272</v>
      </c>
      <c r="J2866" s="177">
        <v>18778023348</v>
      </c>
      <c r="K2866" s="177" t="s">
        <v>27</v>
      </c>
      <c r="L2866" s="224">
        <v>44398</v>
      </c>
      <c r="M2866" s="177"/>
      <c r="N2866" s="177"/>
      <c r="O2866" s="224"/>
      <c r="P2866" s="177"/>
      <c r="Q2866" s="177"/>
      <c r="R2866" s="177"/>
      <c r="S2866" s="237" t="s">
        <v>9270</v>
      </c>
      <c r="T2866" s="177"/>
      <c r="U2866" s="243"/>
      <c r="Z2866" s="130" t="str">
        <f t="shared" si="45"/>
        <v>19(13)言欢</v>
      </c>
    </row>
    <row r="2867" spans="1:26">
      <c r="A2867" s="177"/>
      <c r="B2867" s="177" t="s">
        <v>9281</v>
      </c>
      <c r="C2867" s="177"/>
      <c r="D2867" s="177" t="s">
        <v>363</v>
      </c>
      <c r="E2867" s="177" t="s">
        <v>9282</v>
      </c>
      <c r="F2867" s="241" t="s">
        <v>143</v>
      </c>
      <c r="G2867" s="177">
        <v>18</v>
      </c>
      <c r="H2867" s="241" t="s">
        <v>9283</v>
      </c>
      <c r="I2867" s="177" t="s">
        <v>2534</v>
      </c>
      <c r="J2867" s="177">
        <v>18077895748</v>
      </c>
      <c r="K2867" s="177" t="s">
        <v>27</v>
      </c>
      <c r="L2867" s="224">
        <v>44331</v>
      </c>
      <c r="M2867" s="177"/>
      <c r="N2867" s="177" t="s">
        <v>27</v>
      </c>
      <c r="O2867" s="224">
        <v>44366</v>
      </c>
      <c r="P2867" s="177"/>
      <c r="Q2867" s="177"/>
      <c r="R2867" s="177"/>
      <c r="S2867" s="237" t="s">
        <v>9281</v>
      </c>
      <c r="T2867" s="177"/>
      <c r="U2867" s="243"/>
      <c r="Z2867" s="130" t="str">
        <f t="shared" si="45"/>
        <v>19(13)韦惠莹</v>
      </c>
    </row>
    <row r="2868" spans="1:26">
      <c r="A2868" s="177"/>
      <c r="B2868" s="177" t="s">
        <v>9295</v>
      </c>
      <c r="C2868" s="177"/>
      <c r="D2868" s="177" t="s">
        <v>363</v>
      </c>
      <c r="E2868" s="177" t="s">
        <v>9296</v>
      </c>
      <c r="F2868" s="241" t="s">
        <v>24</v>
      </c>
      <c r="G2868" s="177">
        <v>18</v>
      </c>
      <c r="H2868" s="241" t="s">
        <v>9297</v>
      </c>
      <c r="I2868" s="177" t="s">
        <v>9298</v>
      </c>
      <c r="J2868" s="177">
        <v>13557085890</v>
      </c>
      <c r="K2868" s="177" t="s">
        <v>27</v>
      </c>
      <c r="L2868" s="224">
        <v>44338</v>
      </c>
      <c r="M2868" s="177"/>
      <c r="N2868" s="177" t="s">
        <v>27</v>
      </c>
      <c r="O2868" s="224">
        <v>44366</v>
      </c>
      <c r="P2868" s="177"/>
      <c r="Q2868" s="177"/>
      <c r="R2868" s="177"/>
      <c r="S2868" s="237" t="s">
        <v>9295</v>
      </c>
      <c r="T2868" s="177"/>
      <c r="U2868" s="243"/>
      <c r="Z2868" s="130" t="str">
        <f t="shared" si="45"/>
        <v>19(13)覃寿顺</v>
      </c>
    </row>
    <row r="2869" spans="1:26">
      <c r="A2869" s="177"/>
      <c r="B2869" s="177" t="s">
        <v>9310</v>
      </c>
      <c r="C2869" s="177"/>
      <c r="D2869" s="177" t="s">
        <v>363</v>
      </c>
      <c r="E2869" s="177" t="s">
        <v>9311</v>
      </c>
      <c r="F2869" s="241" t="s">
        <v>143</v>
      </c>
      <c r="G2869" s="177">
        <v>18</v>
      </c>
      <c r="H2869" s="241" t="s">
        <v>1669</v>
      </c>
      <c r="I2869" s="177" t="s">
        <v>9312</v>
      </c>
      <c r="J2869" s="177" t="s">
        <v>9313</v>
      </c>
      <c r="K2869" s="177" t="s">
        <v>27</v>
      </c>
      <c r="L2869" s="224">
        <v>44338</v>
      </c>
      <c r="M2869" s="177" t="s">
        <v>2455</v>
      </c>
      <c r="N2869" s="177" t="s">
        <v>27</v>
      </c>
      <c r="O2869" s="224">
        <v>44366</v>
      </c>
      <c r="P2869" s="177" t="s">
        <v>2455</v>
      </c>
      <c r="Q2869" s="177"/>
      <c r="R2869" s="177"/>
      <c r="S2869" s="237" t="s">
        <v>9310</v>
      </c>
      <c r="T2869" s="177"/>
      <c r="U2869" s="243"/>
      <c r="Z2869" s="130" t="str">
        <f t="shared" si="45"/>
        <v>19(13)韦佳伽</v>
      </c>
    </row>
    <row r="2870" spans="1:26">
      <c r="A2870" s="177"/>
      <c r="B2870" s="177" t="s">
        <v>9322</v>
      </c>
      <c r="C2870" s="177"/>
      <c r="D2870" s="177" t="s">
        <v>363</v>
      </c>
      <c r="E2870" s="177" t="s">
        <v>9323</v>
      </c>
      <c r="F2870" s="241" t="s">
        <v>143</v>
      </c>
      <c r="G2870" s="177">
        <v>18</v>
      </c>
      <c r="H2870" s="241" t="s">
        <v>9324</v>
      </c>
      <c r="I2870" s="177" t="s">
        <v>9325</v>
      </c>
      <c r="J2870" s="177">
        <v>13336581100</v>
      </c>
      <c r="K2870" s="177"/>
      <c r="L2870" s="224"/>
      <c r="M2870" s="177"/>
      <c r="N2870" s="177"/>
      <c r="O2870" s="224"/>
      <c r="P2870" s="177"/>
      <c r="Q2870" s="177"/>
      <c r="R2870" s="177"/>
      <c r="S2870" s="237" t="s">
        <v>9322</v>
      </c>
      <c r="T2870" s="177"/>
      <c r="U2870" s="243"/>
      <c r="Z2870" s="130" t="str">
        <f t="shared" si="45"/>
        <v>19(13)韦素珍</v>
      </c>
    </row>
    <row r="2871" spans="1:26">
      <c r="A2871" s="177"/>
      <c r="B2871" s="177" t="s">
        <v>9326</v>
      </c>
      <c r="C2871" s="177"/>
      <c r="D2871" s="177" t="s">
        <v>363</v>
      </c>
      <c r="E2871" s="177" t="s">
        <v>9327</v>
      </c>
      <c r="F2871" s="241" t="s">
        <v>24</v>
      </c>
      <c r="G2871" s="177">
        <v>18</v>
      </c>
      <c r="H2871" s="241" t="s">
        <v>6669</v>
      </c>
      <c r="I2871" s="177" t="s">
        <v>9328</v>
      </c>
      <c r="J2871" s="177">
        <v>18307896587</v>
      </c>
      <c r="K2871" s="177"/>
      <c r="L2871" s="224"/>
      <c r="M2871" s="177"/>
      <c r="N2871" s="177"/>
      <c r="O2871" s="224"/>
      <c r="P2871" s="177"/>
      <c r="Q2871" s="177"/>
      <c r="R2871" s="177"/>
      <c r="S2871" s="237" t="s">
        <v>9326</v>
      </c>
      <c r="T2871" s="177"/>
      <c r="U2871" s="243"/>
      <c r="Z2871" s="130" t="str">
        <f t="shared" si="45"/>
        <v>19(13)谭宏忠</v>
      </c>
    </row>
    <row r="2872" spans="1:26">
      <c r="A2872" s="177"/>
      <c r="B2872" s="177" t="s">
        <v>9332</v>
      </c>
      <c r="C2872" s="177"/>
      <c r="D2872" s="177" t="s">
        <v>363</v>
      </c>
      <c r="E2872" s="177" t="s">
        <v>9333</v>
      </c>
      <c r="F2872" s="241" t="s">
        <v>143</v>
      </c>
      <c r="G2872" s="177">
        <v>18</v>
      </c>
      <c r="H2872" s="241" t="s">
        <v>17702</v>
      </c>
      <c r="I2872" s="177" t="s">
        <v>9334</v>
      </c>
      <c r="J2872" s="177">
        <v>18925323448</v>
      </c>
      <c r="K2872" s="177"/>
      <c r="L2872" s="224"/>
      <c r="M2872" s="177"/>
      <c r="N2872" s="177"/>
      <c r="O2872" s="224"/>
      <c r="P2872" s="177"/>
      <c r="Q2872" s="177"/>
      <c r="R2872" s="177"/>
      <c r="S2872" s="237" t="s">
        <v>9332</v>
      </c>
      <c r="T2872" s="177"/>
      <c r="U2872" s="243"/>
      <c r="Z2872" s="130" t="str">
        <f t="shared" si="45"/>
        <v>19(13)杨柳情</v>
      </c>
    </row>
    <row r="2873" spans="1:26">
      <c r="A2873" s="177"/>
      <c r="B2873" s="177" t="s">
        <v>9335</v>
      </c>
      <c r="C2873" s="177"/>
      <c r="D2873" s="177" t="s">
        <v>363</v>
      </c>
      <c r="E2873" s="177" t="s">
        <v>9336</v>
      </c>
      <c r="F2873" s="241" t="s">
        <v>143</v>
      </c>
      <c r="G2873" s="177">
        <v>19</v>
      </c>
      <c r="H2873" s="241" t="s">
        <v>9337</v>
      </c>
      <c r="I2873" s="177" t="s">
        <v>9338</v>
      </c>
      <c r="J2873" s="177">
        <v>18249919437</v>
      </c>
      <c r="K2873" s="177"/>
      <c r="L2873" s="224"/>
      <c r="M2873" s="177"/>
      <c r="N2873" s="177"/>
      <c r="O2873" s="224"/>
      <c r="P2873" s="177"/>
      <c r="Q2873" s="177"/>
      <c r="R2873" s="177"/>
      <c r="S2873" s="237" t="s">
        <v>9335</v>
      </c>
      <c r="T2873" s="177"/>
      <c r="U2873" s="243"/>
      <c r="Z2873" s="130" t="str">
        <f t="shared" si="45"/>
        <v>19(13)蓝娇</v>
      </c>
    </row>
    <row r="2874" spans="1:26">
      <c r="A2874" s="177"/>
      <c r="B2874" s="177" t="s">
        <v>9349</v>
      </c>
      <c r="C2874" s="177"/>
      <c r="D2874" s="177" t="s">
        <v>363</v>
      </c>
      <c r="E2874" s="177" t="s">
        <v>9350</v>
      </c>
      <c r="F2874" s="241" t="s">
        <v>24</v>
      </c>
      <c r="G2874" s="177">
        <v>18</v>
      </c>
      <c r="H2874" s="241" t="s">
        <v>17639</v>
      </c>
      <c r="I2874" s="177" t="s">
        <v>9351</v>
      </c>
      <c r="J2874" s="177">
        <v>15949327705</v>
      </c>
      <c r="K2874" s="177"/>
      <c r="L2874" s="224"/>
      <c r="M2874" s="177"/>
      <c r="N2874" s="177"/>
      <c r="O2874" s="224"/>
      <c r="P2874" s="177"/>
      <c r="Q2874" s="177"/>
      <c r="R2874" s="177"/>
      <c r="S2874" s="237" t="s">
        <v>9349</v>
      </c>
      <c r="T2874" s="177"/>
      <c r="U2874" s="243"/>
      <c r="Z2874" s="130" t="str">
        <f t="shared" si="45"/>
        <v>19(13)班忠思</v>
      </c>
    </row>
    <row r="2875" spans="1:26">
      <c r="A2875" s="177"/>
      <c r="B2875" s="177" t="s">
        <v>9357</v>
      </c>
      <c r="C2875" s="177"/>
      <c r="D2875" s="177" t="s">
        <v>363</v>
      </c>
      <c r="E2875" s="177" t="s">
        <v>9358</v>
      </c>
      <c r="F2875" s="241" t="s">
        <v>24</v>
      </c>
      <c r="G2875" s="177">
        <v>19</v>
      </c>
      <c r="H2875" s="241" t="s">
        <v>19308</v>
      </c>
      <c r="I2875" s="177" t="s">
        <v>9360</v>
      </c>
      <c r="J2875" s="177" t="s">
        <v>9361</v>
      </c>
      <c r="K2875" s="177"/>
      <c r="L2875" s="224"/>
      <c r="M2875" s="177"/>
      <c r="N2875" s="177"/>
      <c r="O2875" s="224"/>
      <c r="P2875" s="177"/>
      <c r="Q2875" s="177"/>
      <c r="R2875" s="177"/>
      <c r="S2875" s="237" t="s">
        <v>9357</v>
      </c>
      <c r="T2875" s="177"/>
      <c r="U2875" s="243"/>
      <c r="Z2875" s="130" t="str">
        <f t="shared" si="45"/>
        <v>19(13)卢雨</v>
      </c>
    </row>
    <row r="2876" spans="1:26">
      <c r="A2876" s="177"/>
      <c r="B2876" s="177" t="s">
        <v>9369</v>
      </c>
      <c r="C2876" s="177"/>
      <c r="D2876" s="177" t="s">
        <v>363</v>
      </c>
      <c r="E2876" s="177" t="s">
        <v>9370</v>
      </c>
      <c r="F2876" s="241" t="s">
        <v>24</v>
      </c>
      <c r="G2876" s="177">
        <v>19</v>
      </c>
      <c r="H2876" s="241" t="s">
        <v>19309</v>
      </c>
      <c r="I2876" s="177" t="s">
        <v>9372</v>
      </c>
      <c r="J2876" s="177">
        <v>18877843315</v>
      </c>
      <c r="K2876" s="177"/>
      <c r="L2876" s="224"/>
      <c r="M2876" s="177"/>
      <c r="N2876" s="177"/>
      <c r="O2876" s="224"/>
      <c r="P2876" s="177"/>
      <c r="Q2876" s="177"/>
      <c r="R2876" s="177"/>
      <c r="S2876" s="237" t="s">
        <v>9369</v>
      </c>
      <c r="T2876" s="177"/>
      <c r="U2876" s="243"/>
      <c r="Z2876" s="130" t="str">
        <f t="shared" si="45"/>
        <v>19(13)唐家豪</v>
      </c>
    </row>
    <row r="2877" spans="1:26">
      <c r="A2877" s="177"/>
      <c r="B2877" s="177" t="s">
        <v>9382</v>
      </c>
      <c r="C2877" s="177"/>
      <c r="D2877" s="177" t="s">
        <v>363</v>
      </c>
      <c r="E2877" s="177" t="s">
        <v>9383</v>
      </c>
      <c r="F2877" s="241" t="s">
        <v>143</v>
      </c>
      <c r="G2877" s="177">
        <v>18</v>
      </c>
      <c r="H2877" s="241" t="s">
        <v>9384</v>
      </c>
      <c r="I2877" s="177" t="s">
        <v>9385</v>
      </c>
      <c r="J2877" s="177">
        <v>15917888787</v>
      </c>
      <c r="K2877" s="177"/>
      <c r="L2877" s="224"/>
      <c r="M2877" s="177"/>
      <c r="N2877" s="177"/>
      <c r="O2877" s="224"/>
      <c r="P2877" s="177"/>
      <c r="Q2877" s="177"/>
      <c r="R2877" s="177"/>
      <c r="S2877" s="237" t="s">
        <v>9382</v>
      </c>
      <c r="T2877" s="177"/>
      <c r="U2877" s="243"/>
      <c r="Z2877" s="130" t="str">
        <f t="shared" si="45"/>
        <v>19(13)韦春丽</v>
      </c>
    </row>
    <row r="2878" spans="1:26">
      <c r="A2878" s="177"/>
      <c r="B2878" s="177" t="s">
        <v>19310</v>
      </c>
      <c r="C2878" s="177"/>
      <c r="D2878" s="177" t="s">
        <v>363</v>
      </c>
      <c r="E2878" s="177" t="s">
        <v>4326</v>
      </c>
      <c r="F2878" s="241" t="s">
        <v>143</v>
      </c>
      <c r="G2878" s="177">
        <v>18</v>
      </c>
      <c r="H2878" s="241" t="s">
        <v>1972</v>
      </c>
      <c r="I2878" s="177" t="s">
        <v>19311</v>
      </c>
      <c r="J2878" s="177">
        <v>13679893488</v>
      </c>
      <c r="K2878" s="177"/>
      <c r="L2878" s="224"/>
      <c r="M2878" s="177"/>
      <c r="N2878" s="177"/>
      <c r="O2878" s="224"/>
      <c r="P2878" s="177"/>
      <c r="Q2878" s="177"/>
      <c r="R2878" s="177"/>
      <c r="S2878" s="237" t="s">
        <v>19310</v>
      </c>
      <c r="T2878" s="177"/>
      <c r="U2878" s="243"/>
      <c r="Z2878" s="130" t="str">
        <f t="shared" si="45"/>
        <v>19(13)覃玉</v>
      </c>
    </row>
    <row r="2879" spans="1:26">
      <c r="A2879" s="177"/>
      <c r="B2879" s="177" t="s">
        <v>9386</v>
      </c>
      <c r="C2879" s="177"/>
      <c r="D2879" s="177" t="s">
        <v>368</v>
      </c>
      <c r="E2879" s="177" t="s">
        <v>9387</v>
      </c>
      <c r="F2879" s="241" t="s">
        <v>24</v>
      </c>
      <c r="G2879" s="177">
        <v>18</v>
      </c>
      <c r="H2879" s="241" t="s">
        <v>9388</v>
      </c>
      <c r="I2879" s="177" t="s">
        <v>19312</v>
      </c>
      <c r="J2879" s="177">
        <v>18776872189</v>
      </c>
      <c r="K2879" s="177" t="s">
        <v>27</v>
      </c>
      <c r="L2879" s="224">
        <v>44334</v>
      </c>
      <c r="M2879" s="177"/>
      <c r="N2879" s="177" t="s">
        <v>27</v>
      </c>
      <c r="O2879" s="224">
        <v>44366</v>
      </c>
      <c r="P2879" s="177"/>
      <c r="Q2879" s="177"/>
      <c r="R2879" s="177"/>
      <c r="S2879" s="237" t="s">
        <v>9386</v>
      </c>
      <c r="T2879" s="177"/>
      <c r="U2879" s="243"/>
      <c r="Z2879" s="130" t="str">
        <f t="shared" si="45"/>
        <v>19(14)韦祥运</v>
      </c>
    </row>
    <row r="2880" spans="1:26">
      <c r="A2880" s="177"/>
      <c r="B2880" s="177" t="s">
        <v>9390</v>
      </c>
      <c r="C2880" s="177"/>
      <c r="D2880" s="177" t="s">
        <v>368</v>
      </c>
      <c r="E2880" s="177" t="s">
        <v>9391</v>
      </c>
      <c r="F2880" s="241" t="s">
        <v>24</v>
      </c>
      <c r="G2880" s="177">
        <v>18</v>
      </c>
      <c r="H2880" s="241" t="s">
        <v>9392</v>
      </c>
      <c r="I2880" s="177" t="s">
        <v>9393</v>
      </c>
      <c r="J2880" s="177">
        <v>15277852739</v>
      </c>
      <c r="K2880" s="177"/>
      <c r="L2880" s="224"/>
      <c r="M2880" s="177"/>
      <c r="N2880" s="177"/>
      <c r="O2880" s="224"/>
      <c r="P2880" s="177"/>
      <c r="Q2880" s="177"/>
      <c r="R2880" s="177"/>
      <c r="S2880" s="237" t="s">
        <v>9390</v>
      </c>
      <c r="T2880" s="177"/>
      <c r="U2880" s="243"/>
      <c r="Z2880" s="130" t="str">
        <f t="shared" si="45"/>
        <v>19(14)谭相才</v>
      </c>
    </row>
    <row r="2881" spans="1:26">
      <c r="A2881" s="177"/>
      <c r="B2881" s="177" t="s">
        <v>7622</v>
      </c>
      <c r="C2881" s="177"/>
      <c r="D2881" s="177" t="s">
        <v>333</v>
      </c>
      <c r="E2881" s="177" t="s">
        <v>7623</v>
      </c>
      <c r="F2881" s="241" t="s">
        <v>24</v>
      </c>
      <c r="G2881" s="177">
        <v>20</v>
      </c>
      <c r="H2881" s="241" t="s">
        <v>931</v>
      </c>
      <c r="I2881" s="177" t="s">
        <v>9412</v>
      </c>
      <c r="J2881" s="177" t="s">
        <v>9413</v>
      </c>
      <c r="K2881" s="177" t="s">
        <v>27</v>
      </c>
      <c r="L2881" s="224">
        <v>44331</v>
      </c>
      <c r="M2881" s="177" t="s">
        <v>29</v>
      </c>
      <c r="N2881" s="177" t="s">
        <v>27</v>
      </c>
      <c r="O2881" s="224">
        <v>44366</v>
      </c>
      <c r="P2881" s="177" t="s">
        <v>2172</v>
      </c>
      <c r="Q2881" s="177"/>
      <c r="R2881" s="177"/>
      <c r="S2881" s="237" t="s">
        <v>7622</v>
      </c>
      <c r="T2881" s="177"/>
      <c r="U2881" s="243"/>
      <c r="Z2881" s="130" t="str">
        <f t="shared" si="45"/>
        <v>19(7)田营</v>
      </c>
    </row>
    <row r="2882" spans="1:26">
      <c r="A2882" s="177"/>
      <c r="B2882" s="177" t="s">
        <v>9448</v>
      </c>
      <c r="C2882" s="177"/>
      <c r="D2882" s="177" t="s">
        <v>368</v>
      </c>
      <c r="E2882" s="177" t="s">
        <v>9449</v>
      </c>
      <c r="F2882" s="241" t="s">
        <v>24</v>
      </c>
      <c r="G2882" s="177">
        <v>18</v>
      </c>
      <c r="H2882" s="241" t="s">
        <v>19313</v>
      </c>
      <c r="I2882" s="177" t="s">
        <v>9451</v>
      </c>
      <c r="J2882" s="177" t="s">
        <v>9452</v>
      </c>
      <c r="K2882" s="177" t="s">
        <v>27</v>
      </c>
      <c r="L2882" s="224">
        <v>44331</v>
      </c>
      <c r="M2882" s="177"/>
      <c r="N2882" s="177" t="s">
        <v>27</v>
      </c>
      <c r="O2882" s="224">
        <v>44363</v>
      </c>
      <c r="P2882" s="177"/>
      <c r="Q2882" s="177"/>
      <c r="R2882" s="177"/>
      <c r="S2882" s="237" t="s">
        <v>9448</v>
      </c>
      <c r="T2882" s="177"/>
      <c r="U2882" s="243"/>
      <c r="Z2882" s="130" t="str">
        <f t="shared" si="45"/>
        <v>19(14)黄德锣</v>
      </c>
    </row>
    <row r="2883" spans="1:26">
      <c r="A2883" s="177"/>
      <c r="B2883" s="177" t="s">
        <v>9453</v>
      </c>
      <c r="C2883" s="177"/>
      <c r="D2883" s="177" t="s">
        <v>368</v>
      </c>
      <c r="E2883" s="177" t="s">
        <v>9454</v>
      </c>
      <c r="F2883" s="241" t="s">
        <v>24</v>
      </c>
      <c r="G2883" s="177">
        <v>18</v>
      </c>
      <c r="H2883" s="241" t="s">
        <v>9455</v>
      </c>
      <c r="I2883" s="177" t="s">
        <v>9456</v>
      </c>
      <c r="J2883" s="177">
        <v>15277850337</v>
      </c>
      <c r="K2883" s="177" t="s">
        <v>27</v>
      </c>
      <c r="L2883" s="224">
        <v>44394</v>
      </c>
      <c r="M2883" s="177"/>
      <c r="N2883" s="177"/>
      <c r="O2883" s="224"/>
      <c r="P2883" s="177"/>
      <c r="Q2883" s="177"/>
      <c r="R2883" s="177"/>
      <c r="S2883" s="237" t="s">
        <v>9453</v>
      </c>
      <c r="T2883" s="177"/>
      <c r="U2883" s="243"/>
      <c r="Z2883" s="130" t="str">
        <f t="shared" si="45"/>
        <v>19(14)罗建思</v>
      </c>
    </row>
    <row r="2884" spans="1:26">
      <c r="A2884" s="177"/>
      <c r="B2884" s="177" t="s">
        <v>9486</v>
      </c>
      <c r="C2884" s="177"/>
      <c r="D2884" s="177" t="s">
        <v>368</v>
      </c>
      <c r="E2884" s="177" t="s">
        <v>9487</v>
      </c>
      <c r="F2884" s="241" t="s">
        <v>143</v>
      </c>
      <c r="G2884" s="177">
        <v>18</v>
      </c>
      <c r="H2884" s="241" t="s">
        <v>9488</v>
      </c>
      <c r="I2884" s="177" t="s">
        <v>9489</v>
      </c>
      <c r="J2884" s="177">
        <v>19148602026</v>
      </c>
      <c r="K2884" s="177" t="s">
        <v>27</v>
      </c>
      <c r="L2884" s="224">
        <v>44331</v>
      </c>
      <c r="M2884" s="177"/>
      <c r="N2884" s="177" t="s">
        <v>27</v>
      </c>
      <c r="O2884" s="224">
        <v>44363</v>
      </c>
      <c r="P2884" s="177"/>
      <c r="Q2884" s="177"/>
      <c r="R2884" s="177"/>
      <c r="S2884" s="237" t="s">
        <v>9486</v>
      </c>
      <c r="T2884" s="177"/>
      <c r="U2884" s="243"/>
      <c r="Z2884" s="130" t="str">
        <f t="shared" si="45"/>
        <v>19(14)杨金穗</v>
      </c>
    </row>
    <row r="2885" spans="1:26">
      <c r="A2885" s="177"/>
      <c r="B2885" s="177" t="s">
        <v>9490</v>
      </c>
      <c r="C2885" s="177"/>
      <c r="D2885" s="177" t="s">
        <v>368</v>
      </c>
      <c r="E2885" s="177" t="s">
        <v>9491</v>
      </c>
      <c r="F2885" s="241" t="s">
        <v>24</v>
      </c>
      <c r="G2885" s="177">
        <v>18</v>
      </c>
      <c r="H2885" s="241" t="s">
        <v>19314</v>
      </c>
      <c r="I2885" s="177" t="s">
        <v>9492</v>
      </c>
      <c r="J2885" s="177" t="s">
        <v>9493</v>
      </c>
      <c r="K2885" s="177" t="s">
        <v>27</v>
      </c>
      <c r="L2885" s="224">
        <v>44331</v>
      </c>
      <c r="M2885" s="177"/>
      <c r="N2885" s="177" t="s">
        <v>27</v>
      </c>
      <c r="O2885" s="224">
        <v>44363</v>
      </c>
      <c r="P2885" s="177"/>
      <c r="Q2885" s="177"/>
      <c r="R2885" s="177"/>
      <c r="S2885" s="237" t="s">
        <v>9490</v>
      </c>
      <c r="T2885" s="177"/>
      <c r="U2885" s="243"/>
      <c r="Z2885" s="130" t="str">
        <f t="shared" si="45"/>
        <v>19(14)覃宁</v>
      </c>
    </row>
    <row r="2886" spans="1:26">
      <c r="A2886" s="177"/>
      <c r="B2886" s="177" t="s">
        <v>9494</v>
      </c>
      <c r="C2886" s="177"/>
      <c r="D2886" s="177" t="s">
        <v>368</v>
      </c>
      <c r="E2886" s="177" t="s">
        <v>9495</v>
      </c>
      <c r="F2886" s="241" t="s">
        <v>24</v>
      </c>
      <c r="G2886" s="177">
        <v>19</v>
      </c>
      <c r="H2886" s="241" t="s">
        <v>9496</v>
      </c>
      <c r="I2886" s="177" t="s">
        <v>9497</v>
      </c>
      <c r="J2886" s="177" t="s">
        <v>9498</v>
      </c>
      <c r="K2886" s="177"/>
      <c r="L2886" s="224"/>
      <c r="M2886" s="177"/>
      <c r="N2886" s="177"/>
      <c r="O2886" s="224"/>
      <c r="P2886" s="177"/>
      <c r="Q2886" s="177"/>
      <c r="R2886" s="177"/>
      <c r="S2886" s="237" t="s">
        <v>9494</v>
      </c>
      <c r="T2886" s="177"/>
      <c r="U2886" s="243"/>
      <c r="Z2886" s="130" t="str">
        <f t="shared" si="45"/>
        <v>19(14)蓝聪</v>
      </c>
    </row>
    <row r="2887" spans="1:26">
      <c r="A2887" s="177"/>
      <c r="B2887" s="177" t="s">
        <v>9499</v>
      </c>
      <c r="C2887" s="177"/>
      <c r="D2887" s="177" t="s">
        <v>368</v>
      </c>
      <c r="E2887" s="177" t="s">
        <v>9500</v>
      </c>
      <c r="F2887" s="241" t="s">
        <v>24</v>
      </c>
      <c r="G2887" s="177">
        <v>18</v>
      </c>
      <c r="H2887" s="241" t="s">
        <v>1444</v>
      </c>
      <c r="I2887" s="177" t="s">
        <v>9501</v>
      </c>
      <c r="J2887" s="177">
        <v>19977883561</v>
      </c>
      <c r="K2887" s="177" t="s">
        <v>27</v>
      </c>
      <c r="L2887" s="224">
        <v>44394</v>
      </c>
      <c r="M2887" s="177"/>
      <c r="N2887" s="177"/>
      <c r="O2887" s="224"/>
      <c r="P2887" s="177"/>
      <c r="Q2887" s="177"/>
      <c r="R2887" s="177"/>
      <c r="S2887" s="237" t="s">
        <v>9499</v>
      </c>
      <c r="T2887" s="177"/>
      <c r="U2887" s="243"/>
      <c r="Z2887" s="130" t="str">
        <f t="shared" ref="Z2887:Z2950" si="46">D2887:D7468&amp;E2887:E7468</f>
        <v>19(14)黄必升</v>
      </c>
    </row>
    <row r="2888" spans="1:26">
      <c r="A2888" s="177"/>
      <c r="B2888" s="177" t="s">
        <v>9504</v>
      </c>
      <c r="C2888" s="177"/>
      <c r="D2888" s="177" t="s">
        <v>368</v>
      </c>
      <c r="E2888" s="177" t="s">
        <v>9505</v>
      </c>
      <c r="F2888" s="241" t="s">
        <v>24</v>
      </c>
      <c r="G2888" s="177">
        <v>18</v>
      </c>
      <c r="H2888" s="241" t="s">
        <v>9506</v>
      </c>
      <c r="I2888" s="177" t="s">
        <v>9507</v>
      </c>
      <c r="J2888" s="177">
        <v>13878191514</v>
      </c>
      <c r="K2888" s="177"/>
      <c r="L2888" s="224"/>
      <c r="M2888" s="177"/>
      <c r="N2888" s="177"/>
      <c r="O2888" s="224"/>
      <c r="P2888" s="177"/>
      <c r="Q2888" s="177"/>
      <c r="R2888" s="177"/>
      <c r="S2888" s="237" t="s">
        <v>9504</v>
      </c>
      <c r="T2888" s="177"/>
      <c r="U2888" s="243"/>
      <c r="Z2888" s="130" t="str">
        <f t="shared" si="46"/>
        <v>19(14)黄贤怀</v>
      </c>
    </row>
    <row r="2889" spans="1:26">
      <c r="A2889" s="177"/>
      <c r="B2889" s="177" t="s">
        <v>9511</v>
      </c>
      <c r="C2889" s="177"/>
      <c r="D2889" s="177" t="s">
        <v>368</v>
      </c>
      <c r="E2889" s="177" t="s">
        <v>5157</v>
      </c>
      <c r="F2889" s="241" t="s">
        <v>24</v>
      </c>
      <c r="G2889" s="177">
        <v>18</v>
      </c>
      <c r="H2889" s="241" t="s">
        <v>19315</v>
      </c>
      <c r="I2889" s="177" t="s">
        <v>9513</v>
      </c>
      <c r="J2889" s="177">
        <v>18776873791</v>
      </c>
      <c r="K2889" s="177" t="s">
        <v>27</v>
      </c>
      <c r="L2889" s="224">
        <v>44331</v>
      </c>
      <c r="M2889" s="177" t="s">
        <v>29</v>
      </c>
      <c r="N2889" s="177" t="s">
        <v>27</v>
      </c>
      <c r="O2889" s="224">
        <v>44366</v>
      </c>
      <c r="P2889" s="177" t="s">
        <v>2172</v>
      </c>
      <c r="Q2889" s="177"/>
      <c r="R2889" s="177"/>
      <c r="S2889" s="237" t="s">
        <v>9511</v>
      </c>
      <c r="T2889" s="177"/>
      <c r="U2889" s="243"/>
      <c r="Z2889" s="130" t="str">
        <f t="shared" si="46"/>
        <v>19(14)韦华</v>
      </c>
    </row>
    <row r="2890" spans="1:26">
      <c r="A2890" s="177"/>
      <c r="B2890" s="177" t="s">
        <v>9514</v>
      </c>
      <c r="C2890" s="177"/>
      <c r="D2890" s="177" t="s">
        <v>368</v>
      </c>
      <c r="E2890" s="177" t="s">
        <v>9515</v>
      </c>
      <c r="F2890" s="241" t="s">
        <v>24</v>
      </c>
      <c r="G2890" s="177">
        <v>20</v>
      </c>
      <c r="H2890" s="241" t="s">
        <v>9516</v>
      </c>
      <c r="I2890" s="177" t="s">
        <v>9517</v>
      </c>
      <c r="J2890" s="177">
        <v>18077898145</v>
      </c>
      <c r="K2890" s="177" t="s">
        <v>27</v>
      </c>
      <c r="L2890" s="224">
        <v>44331</v>
      </c>
      <c r="M2890" s="177"/>
      <c r="N2890" s="177" t="s">
        <v>27</v>
      </c>
      <c r="O2890" s="224">
        <v>44363</v>
      </c>
      <c r="P2890" s="177"/>
      <c r="Q2890" s="177"/>
      <c r="R2890" s="177"/>
      <c r="S2890" s="237" t="s">
        <v>9514</v>
      </c>
      <c r="T2890" s="177"/>
      <c r="U2890" s="243"/>
      <c r="Z2890" s="130" t="str">
        <f t="shared" si="46"/>
        <v>19(14)蓝玉杰</v>
      </c>
    </row>
    <row r="2891" spans="1:26">
      <c r="A2891" s="177"/>
      <c r="B2891" s="177" t="s">
        <v>9518</v>
      </c>
      <c r="C2891" s="177"/>
      <c r="D2891" s="177" t="s">
        <v>368</v>
      </c>
      <c r="E2891" s="177" t="s">
        <v>9519</v>
      </c>
      <c r="F2891" s="241" t="s">
        <v>24</v>
      </c>
      <c r="G2891" s="177">
        <v>19</v>
      </c>
      <c r="H2891" s="241" t="s">
        <v>19316</v>
      </c>
      <c r="I2891" s="177" t="s">
        <v>9520</v>
      </c>
      <c r="J2891" s="177">
        <v>15077102967</v>
      </c>
      <c r="K2891" s="177" t="s">
        <v>27</v>
      </c>
      <c r="L2891" s="224">
        <v>44423</v>
      </c>
      <c r="M2891" s="177"/>
      <c r="N2891" s="177" t="s">
        <v>27</v>
      </c>
      <c r="O2891" s="224">
        <v>44363</v>
      </c>
      <c r="P2891" s="177"/>
      <c r="Q2891" s="177"/>
      <c r="R2891" s="177"/>
      <c r="S2891" s="237" t="s">
        <v>9518</v>
      </c>
      <c r="T2891" s="177"/>
      <c r="U2891" s="243"/>
      <c r="Z2891" s="130" t="str">
        <f t="shared" si="46"/>
        <v>19(14)蒙冠贵</v>
      </c>
    </row>
    <row r="2892" spans="1:26">
      <c r="A2892" s="177"/>
      <c r="B2892" s="177" t="s">
        <v>9521</v>
      </c>
      <c r="C2892" s="177"/>
      <c r="D2892" s="177" t="s">
        <v>368</v>
      </c>
      <c r="E2892" s="177" t="s">
        <v>9522</v>
      </c>
      <c r="F2892" s="241" t="s">
        <v>143</v>
      </c>
      <c r="G2892" s="177">
        <v>19</v>
      </c>
      <c r="H2892" s="241" t="s">
        <v>5822</v>
      </c>
      <c r="I2892" s="177" t="s">
        <v>9523</v>
      </c>
      <c r="J2892" s="177">
        <v>19994560719</v>
      </c>
      <c r="K2892" s="177" t="s">
        <v>27</v>
      </c>
      <c r="L2892" s="224">
        <v>44331</v>
      </c>
      <c r="M2892" s="177" t="s">
        <v>3785</v>
      </c>
      <c r="N2892" s="177" t="s">
        <v>27</v>
      </c>
      <c r="O2892" s="224">
        <v>44366</v>
      </c>
      <c r="P2892" s="177" t="s">
        <v>2172</v>
      </c>
      <c r="Q2892" s="177"/>
      <c r="R2892" s="177"/>
      <c r="S2892" s="237" t="s">
        <v>9521</v>
      </c>
      <c r="T2892" s="177"/>
      <c r="U2892" s="243"/>
      <c r="Z2892" s="130" t="str">
        <f t="shared" si="46"/>
        <v>19(14)韦春程</v>
      </c>
    </row>
    <row r="2893" spans="1:26">
      <c r="A2893" s="177"/>
      <c r="B2893" s="177" t="s">
        <v>9548</v>
      </c>
      <c r="C2893" s="177"/>
      <c r="D2893" s="177" t="s">
        <v>368</v>
      </c>
      <c r="E2893" s="177" t="s">
        <v>9549</v>
      </c>
      <c r="F2893" s="241" t="s">
        <v>143</v>
      </c>
      <c r="G2893" s="177">
        <v>19</v>
      </c>
      <c r="H2893" s="241" t="s">
        <v>19317</v>
      </c>
      <c r="I2893" s="177" t="s">
        <v>9550</v>
      </c>
      <c r="J2893" s="177">
        <v>17807832096</v>
      </c>
      <c r="K2893" s="177"/>
      <c r="L2893" s="224"/>
      <c r="M2893" s="177"/>
      <c r="N2893" s="177"/>
      <c r="O2893" s="224"/>
      <c r="P2893" s="177"/>
      <c r="Q2893" s="177"/>
      <c r="R2893" s="177"/>
      <c r="S2893" s="237" t="s">
        <v>9548</v>
      </c>
      <c r="T2893" s="177"/>
      <c r="U2893" s="243"/>
      <c r="Z2893" s="130" t="str">
        <f t="shared" si="46"/>
        <v>19(14)覃春麦</v>
      </c>
    </row>
    <row r="2894" spans="1:26">
      <c r="A2894" s="177"/>
      <c r="B2894" s="177" t="s">
        <v>9551</v>
      </c>
      <c r="C2894" s="177"/>
      <c r="D2894" s="177" t="s">
        <v>368</v>
      </c>
      <c r="E2894" s="177" t="s">
        <v>9552</v>
      </c>
      <c r="F2894" s="241" t="s">
        <v>143</v>
      </c>
      <c r="G2894" s="177">
        <v>18</v>
      </c>
      <c r="H2894" s="241" t="s">
        <v>19318</v>
      </c>
      <c r="I2894" s="177" t="s">
        <v>9554</v>
      </c>
      <c r="J2894" s="177">
        <v>18177899014</v>
      </c>
      <c r="K2894" s="177" t="s">
        <v>27</v>
      </c>
      <c r="L2894" s="224">
        <v>44331</v>
      </c>
      <c r="M2894" s="177"/>
      <c r="N2894" s="177" t="s">
        <v>27</v>
      </c>
      <c r="O2894" s="224">
        <v>44363</v>
      </c>
      <c r="P2894" s="177"/>
      <c r="Q2894" s="177"/>
      <c r="R2894" s="177"/>
      <c r="S2894" s="237" t="s">
        <v>9551</v>
      </c>
      <c r="T2894" s="177"/>
      <c r="U2894" s="243"/>
      <c r="Z2894" s="130" t="str">
        <f t="shared" si="46"/>
        <v>19(14)罗凤棋</v>
      </c>
    </row>
    <row r="2895" spans="1:26">
      <c r="A2895" s="177"/>
      <c r="B2895" s="177" t="s">
        <v>9560</v>
      </c>
      <c r="C2895" s="177"/>
      <c r="D2895" s="177" t="s">
        <v>368</v>
      </c>
      <c r="E2895" s="177" t="s">
        <v>9561</v>
      </c>
      <c r="F2895" s="241" t="s">
        <v>143</v>
      </c>
      <c r="G2895" s="177">
        <v>18</v>
      </c>
      <c r="H2895" s="241" t="s">
        <v>19319</v>
      </c>
      <c r="I2895" s="177" t="s">
        <v>8986</v>
      </c>
      <c r="J2895" s="177">
        <v>17807832193</v>
      </c>
      <c r="K2895" s="177"/>
      <c r="L2895" s="224"/>
      <c r="M2895" s="177"/>
      <c r="N2895" s="177"/>
      <c r="O2895" s="224"/>
      <c r="P2895" s="177"/>
      <c r="Q2895" s="177"/>
      <c r="R2895" s="177"/>
      <c r="S2895" s="237" t="s">
        <v>9560</v>
      </c>
      <c r="T2895" s="177"/>
      <c r="U2895" s="243"/>
      <c r="Z2895" s="130" t="str">
        <f t="shared" si="46"/>
        <v>19(14)韦香领</v>
      </c>
    </row>
    <row r="2896" spans="1:26">
      <c r="A2896" s="177"/>
      <c r="B2896" s="177" t="s">
        <v>9565</v>
      </c>
      <c r="C2896" s="177"/>
      <c r="D2896" s="177" t="s">
        <v>368</v>
      </c>
      <c r="E2896" s="177" t="s">
        <v>9566</v>
      </c>
      <c r="F2896" s="241" t="s">
        <v>24</v>
      </c>
      <c r="G2896" s="177">
        <v>18</v>
      </c>
      <c r="H2896" s="241" t="s">
        <v>19320</v>
      </c>
      <c r="I2896" s="177" t="s">
        <v>9568</v>
      </c>
      <c r="J2896" s="177">
        <v>18977800420</v>
      </c>
      <c r="K2896" s="177"/>
      <c r="L2896" s="224"/>
      <c r="M2896" s="177"/>
      <c r="N2896" s="177"/>
      <c r="O2896" s="224"/>
      <c r="P2896" s="177"/>
      <c r="Q2896" s="177"/>
      <c r="R2896" s="177"/>
      <c r="S2896" s="237" t="s">
        <v>9565</v>
      </c>
      <c r="T2896" s="177"/>
      <c r="U2896" s="243"/>
      <c r="Z2896" s="130" t="str">
        <f t="shared" si="46"/>
        <v>19(14)张涛</v>
      </c>
    </row>
    <row r="2897" spans="1:26">
      <c r="A2897" s="177"/>
      <c r="B2897" s="177" t="s">
        <v>9639</v>
      </c>
      <c r="C2897" s="177"/>
      <c r="D2897" s="177" t="s">
        <v>368</v>
      </c>
      <c r="E2897" s="177" t="s">
        <v>9640</v>
      </c>
      <c r="F2897" s="241" t="s">
        <v>143</v>
      </c>
      <c r="G2897" s="177">
        <v>18</v>
      </c>
      <c r="H2897" s="241" t="s">
        <v>9641</v>
      </c>
      <c r="I2897" s="177" t="s">
        <v>9642</v>
      </c>
      <c r="J2897" s="177" t="s">
        <v>9643</v>
      </c>
      <c r="K2897" s="177" t="s">
        <v>27</v>
      </c>
      <c r="L2897" s="224">
        <v>44396</v>
      </c>
      <c r="M2897" s="177"/>
      <c r="N2897" s="177"/>
      <c r="O2897" s="224"/>
      <c r="P2897" s="177"/>
      <c r="Q2897" s="177"/>
      <c r="R2897" s="177"/>
      <c r="S2897" s="237" t="s">
        <v>9639</v>
      </c>
      <c r="T2897" s="177"/>
      <c r="U2897" s="243"/>
      <c r="Z2897" s="130" t="str">
        <f t="shared" si="46"/>
        <v>19(14)王春艳</v>
      </c>
    </row>
    <row r="2898" spans="1:26">
      <c r="A2898" s="177"/>
      <c r="B2898" s="177" t="s">
        <v>5806</v>
      </c>
      <c r="C2898" s="177"/>
      <c r="D2898" s="177" t="s">
        <v>290</v>
      </c>
      <c r="E2898" s="177" t="s">
        <v>5807</v>
      </c>
      <c r="F2898" s="241" t="s">
        <v>143</v>
      </c>
      <c r="G2898" s="177">
        <v>19</v>
      </c>
      <c r="H2898" s="241" t="s">
        <v>469</v>
      </c>
      <c r="I2898" s="177" t="s">
        <v>9651</v>
      </c>
      <c r="J2898" s="177">
        <v>18176135218</v>
      </c>
      <c r="K2898" s="177" t="s">
        <v>27</v>
      </c>
      <c r="L2898" s="224">
        <v>44331</v>
      </c>
      <c r="M2898" s="177"/>
      <c r="N2898" s="177" t="s">
        <v>27</v>
      </c>
      <c r="O2898" s="224">
        <v>44363</v>
      </c>
      <c r="P2898" s="177"/>
      <c r="Q2898" s="177"/>
      <c r="R2898" s="177"/>
      <c r="S2898" s="237" t="s">
        <v>5806</v>
      </c>
      <c r="T2898" s="177"/>
      <c r="U2898" s="243"/>
      <c r="Z2898" s="130" t="str">
        <f t="shared" si="46"/>
        <v>18(22)覃慧娜</v>
      </c>
    </row>
    <row r="2899" spans="1:26">
      <c r="A2899" s="177"/>
      <c r="B2899" s="177" t="s">
        <v>9658</v>
      </c>
      <c r="C2899" s="177"/>
      <c r="D2899" s="177" t="s">
        <v>368</v>
      </c>
      <c r="E2899" s="177" t="s">
        <v>9659</v>
      </c>
      <c r="F2899" s="241" t="s">
        <v>24</v>
      </c>
      <c r="G2899" s="177">
        <v>18</v>
      </c>
      <c r="H2899" s="241" t="s">
        <v>9660</v>
      </c>
      <c r="I2899" s="177" t="s">
        <v>9661</v>
      </c>
      <c r="J2899" s="177">
        <v>13536446497</v>
      </c>
      <c r="K2899" s="177" t="s">
        <v>27</v>
      </c>
      <c r="L2899" s="224">
        <v>44331</v>
      </c>
      <c r="M2899" s="177"/>
      <c r="N2899" s="177" t="s">
        <v>27</v>
      </c>
      <c r="O2899" s="224">
        <v>44363</v>
      </c>
      <c r="P2899" s="177"/>
      <c r="Q2899" s="177"/>
      <c r="R2899" s="177"/>
      <c r="S2899" s="237" t="s">
        <v>9658</v>
      </c>
      <c r="T2899" s="177"/>
      <c r="U2899" s="243"/>
      <c r="Z2899" s="130" t="str">
        <f t="shared" si="46"/>
        <v>19(14)黄超年</v>
      </c>
    </row>
    <row r="2900" spans="1:26">
      <c r="A2900" s="177"/>
      <c r="B2900" s="177" t="s">
        <v>9666</v>
      </c>
      <c r="C2900" s="177"/>
      <c r="D2900" s="177" t="s">
        <v>368</v>
      </c>
      <c r="E2900" s="177" t="s">
        <v>9667</v>
      </c>
      <c r="F2900" s="241" t="s">
        <v>24</v>
      </c>
      <c r="G2900" s="177">
        <v>18</v>
      </c>
      <c r="H2900" s="241" t="s">
        <v>19321</v>
      </c>
      <c r="I2900" s="177" t="s">
        <v>9668</v>
      </c>
      <c r="J2900" s="177">
        <v>18778063214</v>
      </c>
      <c r="K2900" s="177" t="s">
        <v>27</v>
      </c>
      <c r="L2900" s="224">
        <v>44331</v>
      </c>
      <c r="M2900" s="177"/>
      <c r="N2900" s="177" t="s">
        <v>27</v>
      </c>
      <c r="O2900" s="224">
        <v>44363</v>
      </c>
      <c r="P2900" s="177"/>
      <c r="Q2900" s="177"/>
      <c r="R2900" s="177"/>
      <c r="S2900" s="237" t="s">
        <v>9666</v>
      </c>
      <c r="T2900" s="177"/>
      <c r="U2900" s="243"/>
      <c r="Z2900" s="130" t="str">
        <f t="shared" si="46"/>
        <v>19(14)韦鸿铭</v>
      </c>
    </row>
    <row r="2901" spans="1:26">
      <c r="A2901" s="177"/>
      <c r="B2901" s="177" t="s">
        <v>9669</v>
      </c>
      <c r="C2901" s="177"/>
      <c r="D2901" s="177" t="s">
        <v>368</v>
      </c>
      <c r="E2901" s="177" t="s">
        <v>9670</v>
      </c>
      <c r="F2901" s="241" t="s">
        <v>24</v>
      </c>
      <c r="G2901" s="177">
        <v>18</v>
      </c>
      <c r="H2901" s="241" t="s">
        <v>9671</v>
      </c>
      <c r="I2901" s="177" t="s">
        <v>9672</v>
      </c>
      <c r="J2901" s="177">
        <v>18578948258</v>
      </c>
      <c r="K2901" s="177"/>
      <c r="L2901" s="224"/>
      <c r="M2901" s="177"/>
      <c r="N2901" s="177"/>
      <c r="O2901" s="224"/>
      <c r="P2901" s="177"/>
      <c r="Q2901" s="177"/>
      <c r="R2901" s="177"/>
      <c r="S2901" s="237" t="s">
        <v>9669</v>
      </c>
      <c r="T2901" s="177"/>
      <c r="U2901" s="243"/>
      <c r="Z2901" s="130" t="str">
        <f t="shared" si="46"/>
        <v>19(14)覃彪</v>
      </c>
    </row>
    <row r="2902" spans="1:26">
      <c r="A2902" s="177"/>
      <c r="B2902" s="177" t="s">
        <v>9678</v>
      </c>
      <c r="C2902" s="177"/>
      <c r="D2902" s="177" t="s">
        <v>374</v>
      </c>
      <c r="E2902" s="177" t="s">
        <v>9679</v>
      </c>
      <c r="F2902" s="241" t="s">
        <v>143</v>
      </c>
      <c r="G2902" s="177">
        <v>19</v>
      </c>
      <c r="H2902" s="241" t="s">
        <v>3282</v>
      </c>
      <c r="I2902" s="177" t="s">
        <v>9680</v>
      </c>
      <c r="J2902" s="177">
        <v>18878650389</v>
      </c>
      <c r="K2902" s="177"/>
      <c r="L2902" s="224"/>
      <c r="M2902" s="177"/>
      <c r="N2902" s="177"/>
      <c r="O2902" s="224"/>
      <c r="P2902" s="177"/>
      <c r="Q2902" s="177"/>
      <c r="R2902" s="177"/>
      <c r="S2902" s="237" t="s">
        <v>9678</v>
      </c>
      <c r="T2902" s="177"/>
      <c r="U2902" s="243"/>
      <c r="Z2902" s="130" t="str">
        <f t="shared" si="46"/>
        <v>19(15)蓝春妹</v>
      </c>
    </row>
    <row r="2903" spans="1:26">
      <c r="A2903" s="177"/>
      <c r="B2903" s="177" t="s">
        <v>9688</v>
      </c>
      <c r="C2903" s="177"/>
      <c r="D2903" s="177" t="s">
        <v>374</v>
      </c>
      <c r="E2903" s="177" t="s">
        <v>9689</v>
      </c>
      <c r="F2903" s="241" t="s">
        <v>143</v>
      </c>
      <c r="G2903" s="177">
        <v>18</v>
      </c>
      <c r="H2903" s="241" t="s">
        <v>19322</v>
      </c>
      <c r="I2903" s="177" t="s">
        <v>9691</v>
      </c>
      <c r="J2903" s="177">
        <v>13407754276</v>
      </c>
      <c r="K2903" s="177" t="s">
        <v>27</v>
      </c>
      <c r="L2903" s="224">
        <v>44398</v>
      </c>
      <c r="M2903" s="177"/>
      <c r="N2903" s="177" t="s">
        <v>30</v>
      </c>
      <c r="O2903" s="224"/>
      <c r="P2903" s="177"/>
      <c r="Q2903" s="177"/>
      <c r="R2903" s="177"/>
      <c r="S2903" s="237" t="s">
        <v>9688</v>
      </c>
      <c r="T2903" s="177"/>
      <c r="U2903" s="243"/>
      <c r="Z2903" s="130" t="str">
        <f t="shared" si="46"/>
        <v>19(15)蓝森柳</v>
      </c>
    </row>
    <row r="2904" spans="1:26">
      <c r="A2904" s="177"/>
      <c r="B2904" s="177" t="s">
        <v>9719</v>
      </c>
      <c r="C2904" s="177"/>
      <c r="D2904" s="177" t="s">
        <v>374</v>
      </c>
      <c r="E2904" s="177" t="s">
        <v>9720</v>
      </c>
      <c r="F2904" s="241" t="s">
        <v>143</v>
      </c>
      <c r="G2904" s="177">
        <v>18</v>
      </c>
      <c r="H2904" s="241" t="s">
        <v>19323</v>
      </c>
      <c r="I2904" s="177" t="s">
        <v>9722</v>
      </c>
      <c r="J2904" s="177">
        <v>15994518608</v>
      </c>
      <c r="K2904" s="177"/>
      <c r="L2904" s="224"/>
      <c r="M2904" s="177"/>
      <c r="N2904" s="177"/>
      <c r="O2904" s="224"/>
      <c r="P2904" s="177"/>
      <c r="Q2904" s="177"/>
      <c r="R2904" s="177"/>
      <c r="S2904" s="237" t="s">
        <v>9719</v>
      </c>
      <c r="T2904" s="177"/>
      <c r="U2904" s="243"/>
      <c r="Z2904" s="130" t="str">
        <f t="shared" si="46"/>
        <v>19(15)韦逸屏</v>
      </c>
    </row>
    <row r="2905" spans="1:26">
      <c r="A2905" s="177"/>
      <c r="B2905" s="177" t="s">
        <v>9723</v>
      </c>
      <c r="C2905" s="177"/>
      <c r="D2905" s="177" t="s">
        <v>374</v>
      </c>
      <c r="E2905" s="177" t="s">
        <v>9724</v>
      </c>
      <c r="F2905" s="241" t="s">
        <v>143</v>
      </c>
      <c r="G2905" s="177">
        <v>18</v>
      </c>
      <c r="H2905" s="241" t="s">
        <v>19324</v>
      </c>
      <c r="I2905" s="177" t="s">
        <v>9726</v>
      </c>
      <c r="J2905" s="177" t="s">
        <v>9727</v>
      </c>
      <c r="K2905" s="177"/>
      <c r="L2905" s="224"/>
      <c r="M2905" s="177"/>
      <c r="N2905" s="177"/>
      <c r="O2905" s="224"/>
      <c r="P2905" s="177"/>
      <c r="Q2905" s="177"/>
      <c r="R2905" s="177"/>
      <c r="S2905" s="237" t="s">
        <v>9723</v>
      </c>
      <c r="T2905" s="177"/>
      <c r="U2905" s="243"/>
      <c r="Z2905" s="130" t="str">
        <f t="shared" si="46"/>
        <v>19(15)蓝俊怡</v>
      </c>
    </row>
    <row r="2906" spans="1:26">
      <c r="A2906" s="177"/>
      <c r="B2906" s="177" t="s">
        <v>9733</v>
      </c>
      <c r="C2906" s="177"/>
      <c r="D2906" s="177" t="s">
        <v>374</v>
      </c>
      <c r="E2906" s="177" t="s">
        <v>9734</v>
      </c>
      <c r="F2906" s="241" t="s">
        <v>143</v>
      </c>
      <c r="G2906" s="177">
        <v>18</v>
      </c>
      <c r="H2906" s="241" t="s">
        <v>19325</v>
      </c>
      <c r="I2906" s="177" t="s">
        <v>9736</v>
      </c>
      <c r="J2906" s="177">
        <v>15296878162</v>
      </c>
      <c r="K2906" s="177"/>
      <c r="L2906" s="224"/>
      <c r="M2906" s="177"/>
      <c r="N2906" s="177"/>
      <c r="O2906" s="224"/>
      <c r="P2906" s="177"/>
      <c r="Q2906" s="177"/>
      <c r="R2906" s="177"/>
      <c r="S2906" s="237" t="s">
        <v>9733</v>
      </c>
      <c r="T2906" s="177"/>
      <c r="U2906" s="243"/>
      <c r="Z2906" s="130" t="str">
        <f t="shared" si="46"/>
        <v>19(15)覃晶星</v>
      </c>
    </row>
    <row r="2907" spans="1:26">
      <c r="A2907" s="177"/>
      <c r="B2907" s="177" t="s">
        <v>9737</v>
      </c>
      <c r="C2907" s="177"/>
      <c r="D2907" s="177" t="s">
        <v>374</v>
      </c>
      <c r="E2907" s="177" t="s">
        <v>9738</v>
      </c>
      <c r="F2907" s="241" t="s">
        <v>143</v>
      </c>
      <c r="G2907" s="177">
        <v>19</v>
      </c>
      <c r="H2907" s="241" t="s">
        <v>19326</v>
      </c>
      <c r="I2907" s="177" t="s">
        <v>9740</v>
      </c>
      <c r="J2907" s="177">
        <v>19907789043</v>
      </c>
      <c r="K2907" s="177"/>
      <c r="L2907" s="224"/>
      <c r="M2907" s="177"/>
      <c r="N2907" s="177"/>
      <c r="O2907" s="224"/>
      <c r="P2907" s="177"/>
      <c r="Q2907" s="177"/>
      <c r="R2907" s="177"/>
      <c r="S2907" s="237" t="s">
        <v>9737</v>
      </c>
      <c r="T2907" s="177"/>
      <c r="U2907" s="243"/>
      <c r="Z2907" s="130" t="str">
        <f t="shared" si="46"/>
        <v>19(15)蒙艳禧</v>
      </c>
    </row>
    <row r="2908" spans="1:26">
      <c r="A2908" s="177"/>
      <c r="B2908" s="177" t="s">
        <v>9741</v>
      </c>
      <c r="C2908" s="177"/>
      <c r="D2908" s="177" t="s">
        <v>374</v>
      </c>
      <c r="E2908" s="177" t="s">
        <v>9742</v>
      </c>
      <c r="F2908" s="241" t="s">
        <v>143</v>
      </c>
      <c r="G2908" s="177">
        <v>19</v>
      </c>
      <c r="H2908" s="241" t="s">
        <v>5325</v>
      </c>
      <c r="I2908" s="177" t="s">
        <v>9743</v>
      </c>
      <c r="J2908" s="177">
        <v>15878822335</v>
      </c>
      <c r="K2908" s="177"/>
      <c r="L2908" s="224"/>
      <c r="M2908" s="177"/>
      <c r="N2908" s="177"/>
      <c r="O2908" s="224"/>
      <c r="P2908" s="177"/>
      <c r="Q2908" s="177"/>
      <c r="R2908" s="177"/>
      <c r="S2908" s="237" t="s">
        <v>9741</v>
      </c>
      <c r="T2908" s="177"/>
      <c r="U2908" s="243"/>
      <c r="Z2908" s="130" t="str">
        <f t="shared" si="46"/>
        <v>19(15)蒙小花</v>
      </c>
    </row>
    <row r="2909" spans="1:26">
      <c r="A2909" s="177"/>
      <c r="B2909" s="177" t="s">
        <v>9776</v>
      </c>
      <c r="C2909" s="177"/>
      <c r="D2909" s="177" t="s">
        <v>374</v>
      </c>
      <c r="E2909" s="177" t="s">
        <v>9777</v>
      </c>
      <c r="F2909" s="241" t="s">
        <v>143</v>
      </c>
      <c r="G2909" s="177">
        <v>18</v>
      </c>
      <c r="H2909" s="241" t="s">
        <v>19327</v>
      </c>
      <c r="I2909" s="177" t="s">
        <v>9779</v>
      </c>
      <c r="J2909" s="177">
        <v>19976126490</v>
      </c>
      <c r="K2909" s="177"/>
      <c r="L2909" s="224"/>
      <c r="M2909" s="177"/>
      <c r="N2909" s="177"/>
      <c r="O2909" s="224"/>
      <c r="P2909" s="177"/>
      <c r="Q2909" s="177"/>
      <c r="R2909" s="177"/>
      <c r="S2909" s="237" t="s">
        <v>9776</v>
      </c>
      <c r="T2909" s="177"/>
      <c r="U2909" s="243"/>
      <c r="Z2909" s="130" t="str">
        <f t="shared" si="46"/>
        <v>19(15)覃凤蜜</v>
      </c>
    </row>
    <row r="2910" spans="1:26">
      <c r="A2910" s="177"/>
      <c r="B2910" s="177" t="s">
        <v>9784</v>
      </c>
      <c r="C2910" s="177"/>
      <c r="D2910" s="177" t="s">
        <v>374</v>
      </c>
      <c r="E2910" s="177" t="s">
        <v>9785</v>
      </c>
      <c r="F2910" s="241" t="s">
        <v>143</v>
      </c>
      <c r="G2910" s="177">
        <v>18</v>
      </c>
      <c r="H2910" s="241" t="s">
        <v>19328</v>
      </c>
      <c r="I2910" s="177" t="s">
        <v>9787</v>
      </c>
      <c r="J2910" s="177">
        <v>17776181073</v>
      </c>
      <c r="K2910" s="177"/>
      <c r="L2910" s="224"/>
      <c r="M2910" s="177"/>
      <c r="N2910" s="177"/>
      <c r="O2910" s="224"/>
      <c r="P2910" s="177"/>
      <c r="Q2910" s="177"/>
      <c r="R2910" s="177"/>
      <c r="S2910" s="237" t="s">
        <v>9784</v>
      </c>
      <c r="T2910" s="177"/>
      <c r="U2910" s="243"/>
      <c r="Z2910" s="130" t="str">
        <f t="shared" si="46"/>
        <v>19(15)黄丽丽</v>
      </c>
    </row>
    <row r="2911" spans="1:26">
      <c r="A2911" s="177"/>
      <c r="B2911" s="177" t="s">
        <v>5081</v>
      </c>
      <c r="C2911" s="177"/>
      <c r="D2911" s="177" t="s">
        <v>280</v>
      </c>
      <c r="E2911" s="177" t="s">
        <v>5082</v>
      </c>
      <c r="F2911" s="241" t="s">
        <v>143</v>
      </c>
      <c r="G2911" s="177">
        <v>19</v>
      </c>
      <c r="H2911" s="241" t="s">
        <v>17763</v>
      </c>
      <c r="I2911" s="177" t="s">
        <v>9789</v>
      </c>
      <c r="J2911" s="177">
        <v>19907881562</v>
      </c>
      <c r="K2911" s="177"/>
      <c r="L2911" s="224"/>
      <c r="M2911" s="177"/>
      <c r="N2911" s="177"/>
      <c r="O2911" s="224"/>
      <c r="P2911" s="177"/>
      <c r="Q2911" s="177"/>
      <c r="R2911" s="177"/>
      <c r="S2911" s="237" t="s">
        <v>5081</v>
      </c>
      <c r="T2911" s="177"/>
      <c r="U2911" s="243"/>
      <c r="Z2911" s="130" t="str">
        <f t="shared" si="46"/>
        <v>18(20)韦慧琳</v>
      </c>
    </row>
    <row r="2912" spans="1:26">
      <c r="A2912" s="177"/>
      <c r="B2912" s="177" t="s">
        <v>9790</v>
      </c>
      <c r="C2912" s="177"/>
      <c r="D2912" s="177" t="s">
        <v>374</v>
      </c>
      <c r="E2912" s="177" t="s">
        <v>9791</v>
      </c>
      <c r="F2912" s="241" t="s">
        <v>143</v>
      </c>
      <c r="G2912" s="177">
        <v>18</v>
      </c>
      <c r="H2912" s="241" t="s">
        <v>19329</v>
      </c>
      <c r="I2912" s="177" t="s">
        <v>9792</v>
      </c>
      <c r="J2912" s="177">
        <v>18070853323</v>
      </c>
      <c r="K2912" s="177"/>
      <c r="L2912" s="224"/>
      <c r="M2912" s="177"/>
      <c r="N2912" s="177"/>
      <c r="O2912" s="224"/>
      <c r="P2912" s="177"/>
      <c r="Q2912" s="177"/>
      <c r="R2912" s="177"/>
      <c r="S2912" s="237" t="s">
        <v>9790</v>
      </c>
      <c r="T2912" s="177"/>
      <c r="U2912" s="243"/>
      <c r="Z2912" s="130" t="str">
        <f t="shared" si="46"/>
        <v>19(15)黄柳妹</v>
      </c>
    </row>
    <row r="2913" spans="1:26">
      <c r="A2913" s="177"/>
      <c r="B2913" s="177" t="s">
        <v>9810</v>
      </c>
      <c r="C2913" s="177"/>
      <c r="D2913" s="177" t="s">
        <v>374</v>
      </c>
      <c r="E2913" s="177" t="s">
        <v>9811</v>
      </c>
      <c r="F2913" s="241" t="s">
        <v>143</v>
      </c>
      <c r="G2913" s="177">
        <v>19</v>
      </c>
      <c r="H2913" s="241" t="s">
        <v>1644</v>
      </c>
      <c r="I2913" s="177" t="s">
        <v>9812</v>
      </c>
      <c r="J2913" s="177">
        <v>14797782446</v>
      </c>
      <c r="K2913" s="177"/>
      <c r="L2913" s="224"/>
      <c r="M2913" s="177"/>
      <c r="N2913" s="177"/>
      <c r="O2913" s="224"/>
      <c r="P2913" s="177"/>
      <c r="Q2913" s="177"/>
      <c r="R2913" s="177"/>
      <c r="S2913" s="237" t="s">
        <v>9810</v>
      </c>
      <c r="T2913" s="177"/>
      <c r="U2913" s="243"/>
      <c r="Z2913" s="130" t="str">
        <f t="shared" si="46"/>
        <v>19(15)覃丽香</v>
      </c>
    </row>
    <row r="2914" spans="1:26">
      <c r="A2914" s="177"/>
      <c r="B2914" s="177" t="s">
        <v>9813</v>
      </c>
      <c r="C2914" s="177"/>
      <c r="D2914" s="177" t="s">
        <v>374</v>
      </c>
      <c r="E2914" s="177" t="s">
        <v>9814</v>
      </c>
      <c r="F2914" s="241" t="s">
        <v>143</v>
      </c>
      <c r="G2914" s="177">
        <v>18</v>
      </c>
      <c r="H2914" s="241" t="s">
        <v>17948</v>
      </c>
      <c r="I2914" s="177" t="s">
        <v>9816</v>
      </c>
      <c r="J2914" s="177">
        <v>13728668773</v>
      </c>
      <c r="K2914" s="177"/>
      <c r="L2914" s="224"/>
      <c r="M2914" s="177"/>
      <c r="N2914" s="177"/>
      <c r="O2914" s="224"/>
      <c r="P2914" s="177"/>
      <c r="Q2914" s="177"/>
      <c r="R2914" s="177"/>
      <c r="S2914" s="237" t="s">
        <v>9813</v>
      </c>
      <c r="T2914" s="177"/>
      <c r="U2914" s="243"/>
      <c r="Z2914" s="130" t="str">
        <f t="shared" si="46"/>
        <v>19(15)韦慧娜</v>
      </c>
    </row>
    <row r="2915" spans="1:26">
      <c r="A2915" s="177"/>
      <c r="B2915" s="177" t="s">
        <v>9819</v>
      </c>
      <c r="C2915" s="177"/>
      <c r="D2915" s="177" t="s">
        <v>374</v>
      </c>
      <c r="E2915" s="177" t="s">
        <v>9820</v>
      </c>
      <c r="F2915" s="241" t="s">
        <v>143</v>
      </c>
      <c r="G2915" s="177">
        <v>19</v>
      </c>
      <c r="H2915" s="241" t="s">
        <v>18002</v>
      </c>
      <c r="I2915" s="177" t="s">
        <v>9822</v>
      </c>
      <c r="J2915" s="177">
        <v>15177386145</v>
      </c>
      <c r="K2915" s="177"/>
      <c r="L2915" s="224"/>
      <c r="M2915" s="177"/>
      <c r="N2915" s="177"/>
      <c r="O2915" s="224"/>
      <c r="P2915" s="177"/>
      <c r="Q2915" s="177"/>
      <c r="R2915" s="177"/>
      <c r="S2915" s="237" t="s">
        <v>9819</v>
      </c>
      <c r="T2915" s="177"/>
      <c r="U2915" s="243"/>
      <c r="Z2915" s="130" t="str">
        <f t="shared" si="46"/>
        <v>19(15)韦小元</v>
      </c>
    </row>
    <row r="2916" spans="1:26">
      <c r="A2916" s="177"/>
      <c r="B2916" s="177" t="s">
        <v>9823</v>
      </c>
      <c r="C2916" s="177"/>
      <c r="D2916" s="177" t="s">
        <v>374</v>
      </c>
      <c r="E2916" s="177" t="s">
        <v>9824</v>
      </c>
      <c r="F2916" s="241" t="s">
        <v>143</v>
      </c>
      <c r="G2916" s="177">
        <v>18</v>
      </c>
      <c r="H2916" s="241" t="s">
        <v>19330</v>
      </c>
      <c r="I2916" s="177" t="s">
        <v>9825</v>
      </c>
      <c r="J2916" s="177">
        <v>15277857490</v>
      </c>
      <c r="K2916" s="177"/>
      <c r="L2916" s="224"/>
      <c r="M2916" s="177"/>
      <c r="N2916" s="177"/>
      <c r="O2916" s="224"/>
      <c r="P2916" s="177"/>
      <c r="Q2916" s="177"/>
      <c r="R2916" s="177"/>
      <c r="S2916" s="237" t="s">
        <v>9823</v>
      </c>
      <c r="T2916" s="177"/>
      <c r="U2916" s="243"/>
      <c r="Z2916" s="130" t="str">
        <f t="shared" si="46"/>
        <v>19(15)陶思欣</v>
      </c>
    </row>
    <row r="2917" spans="1:26">
      <c r="A2917" s="177"/>
      <c r="B2917" s="177" t="s">
        <v>9830</v>
      </c>
      <c r="C2917" s="177"/>
      <c r="D2917" s="177" t="s">
        <v>374</v>
      </c>
      <c r="E2917" s="177" t="s">
        <v>9831</v>
      </c>
      <c r="F2917" s="241" t="s">
        <v>24</v>
      </c>
      <c r="G2917" s="177">
        <v>19</v>
      </c>
      <c r="H2917" s="241" t="s">
        <v>9832</v>
      </c>
      <c r="I2917" s="177" t="s">
        <v>9833</v>
      </c>
      <c r="J2917" s="177">
        <v>17377033857</v>
      </c>
      <c r="K2917" s="177" t="s">
        <v>27</v>
      </c>
      <c r="L2917" s="224">
        <v>44331</v>
      </c>
      <c r="M2917" s="177"/>
      <c r="N2917" s="177" t="s">
        <v>27</v>
      </c>
      <c r="O2917" s="224">
        <v>44363</v>
      </c>
      <c r="P2917" s="177"/>
      <c r="Q2917" s="177"/>
      <c r="R2917" s="177"/>
      <c r="S2917" s="237" t="s">
        <v>9830</v>
      </c>
      <c r="T2917" s="177"/>
      <c r="U2917" s="243"/>
      <c r="Z2917" s="130" t="str">
        <f t="shared" si="46"/>
        <v>19(15)蒙俊坚</v>
      </c>
    </row>
    <row r="2918" spans="1:26">
      <c r="A2918" s="177"/>
      <c r="B2918" s="177" t="s">
        <v>9838</v>
      </c>
      <c r="C2918" s="177"/>
      <c r="D2918" s="177" t="s">
        <v>374</v>
      </c>
      <c r="E2918" s="177" t="s">
        <v>9839</v>
      </c>
      <c r="F2918" s="241" t="s">
        <v>143</v>
      </c>
      <c r="G2918" s="177">
        <v>19</v>
      </c>
      <c r="H2918" s="241" t="s">
        <v>9840</v>
      </c>
      <c r="I2918" s="177" t="s">
        <v>9841</v>
      </c>
      <c r="J2918" s="177">
        <v>13687451565</v>
      </c>
      <c r="K2918" s="177"/>
      <c r="L2918" s="224"/>
      <c r="M2918" s="177"/>
      <c r="N2918" s="177"/>
      <c r="O2918" s="224"/>
      <c r="P2918" s="177"/>
      <c r="Q2918" s="177"/>
      <c r="R2918" s="177"/>
      <c r="S2918" s="237" t="s">
        <v>9838</v>
      </c>
      <c r="T2918" s="177"/>
      <c r="U2918" s="243"/>
      <c r="Z2918" s="130" t="str">
        <f t="shared" si="46"/>
        <v>19(15)韦侦淑</v>
      </c>
    </row>
    <row r="2919" spans="1:26">
      <c r="A2919" s="177"/>
      <c r="B2919" s="177" t="s">
        <v>9843</v>
      </c>
      <c r="C2919" s="177"/>
      <c r="D2919" s="177" t="s">
        <v>374</v>
      </c>
      <c r="E2919" s="177" t="s">
        <v>9844</v>
      </c>
      <c r="F2919" s="241" t="s">
        <v>143</v>
      </c>
      <c r="G2919" s="177">
        <v>19</v>
      </c>
      <c r="H2919" s="241" t="s">
        <v>2015</v>
      </c>
      <c r="I2919" s="177" t="s">
        <v>9845</v>
      </c>
      <c r="J2919" s="177">
        <v>15578120744</v>
      </c>
      <c r="K2919" s="177"/>
      <c r="L2919" s="224"/>
      <c r="M2919" s="177"/>
      <c r="N2919" s="177"/>
      <c r="O2919" s="224"/>
      <c r="P2919" s="177"/>
      <c r="Q2919" s="177"/>
      <c r="R2919" s="177"/>
      <c r="S2919" s="237" t="s">
        <v>9843</v>
      </c>
      <c r="T2919" s="177"/>
      <c r="U2919" s="243"/>
      <c r="Z2919" s="130" t="str">
        <f t="shared" si="46"/>
        <v>19(15)蓝云燕</v>
      </c>
    </row>
    <row r="2920" spans="1:26">
      <c r="A2920" s="177"/>
      <c r="B2920" s="177" t="s">
        <v>9846</v>
      </c>
      <c r="C2920" s="177"/>
      <c r="D2920" s="177" t="s">
        <v>374</v>
      </c>
      <c r="E2920" s="177" t="s">
        <v>9847</v>
      </c>
      <c r="F2920" s="241" t="s">
        <v>143</v>
      </c>
      <c r="G2920" s="177">
        <v>18</v>
      </c>
      <c r="H2920" s="241" t="s">
        <v>9848</v>
      </c>
      <c r="I2920" s="177" t="s">
        <v>8679</v>
      </c>
      <c r="J2920" s="177">
        <v>15878929348</v>
      </c>
      <c r="K2920" s="177"/>
      <c r="L2920" s="224"/>
      <c r="M2920" s="177"/>
      <c r="N2920" s="177"/>
      <c r="O2920" s="224"/>
      <c r="P2920" s="177"/>
      <c r="Q2920" s="177"/>
      <c r="R2920" s="177"/>
      <c r="S2920" s="237" t="s">
        <v>9846</v>
      </c>
      <c r="T2920" s="177"/>
      <c r="U2920" s="243"/>
      <c r="Z2920" s="130" t="str">
        <f t="shared" si="46"/>
        <v>19(15)韦林芳</v>
      </c>
    </row>
    <row r="2921" spans="1:26">
      <c r="A2921" s="177"/>
      <c r="B2921" s="177" t="s">
        <v>9855</v>
      </c>
      <c r="C2921" s="177"/>
      <c r="D2921" s="177" t="s">
        <v>374</v>
      </c>
      <c r="E2921" s="177" t="s">
        <v>9856</v>
      </c>
      <c r="F2921" s="241" t="s">
        <v>143</v>
      </c>
      <c r="G2921" s="177">
        <v>19</v>
      </c>
      <c r="H2921" s="241" t="s">
        <v>19331</v>
      </c>
      <c r="I2921" s="177" t="s">
        <v>9858</v>
      </c>
      <c r="J2921" s="177">
        <v>15949315923</v>
      </c>
      <c r="K2921" s="177"/>
      <c r="L2921" s="224"/>
      <c r="M2921" s="177"/>
      <c r="N2921" s="177"/>
      <c r="O2921" s="224"/>
      <c r="P2921" s="177"/>
      <c r="Q2921" s="177"/>
      <c r="R2921" s="177"/>
      <c r="S2921" s="237" t="s">
        <v>9855</v>
      </c>
      <c r="T2921" s="177"/>
      <c r="U2921" s="243"/>
      <c r="Z2921" s="130" t="str">
        <f t="shared" si="46"/>
        <v>19(15)田凤霖</v>
      </c>
    </row>
    <row r="2922" spans="1:26">
      <c r="A2922" s="177"/>
      <c r="B2922" s="177" t="s">
        <v>9894</v>
      </c>
      <c r="C2922" s="177"/>
      <c r="D2922" s="177" t="s">
        <v>374</v>
      </c>
      <c r="E2922" s="177" t="s">
        <v>9895</v>
      </c>
      <c r="F2922" s="241" t="s">
        <v>143</v>
      </c>
      <c r="G2922" s="177">
        <v>18</v>
      </c>
      <c r="H2922" s="241" t="s">
        <v>19332</v>
      </c>
      <c r="I2922" s="177" t="s">
        <v>9896</v>
      </c>
      <c r="J2922" s="177">
        <v>17806694069</v>
      </c>
      <c r="K2922" s="177"/>
      <c r="L2922" s="224"/>
      <c r="M2922" s="177"/>
      <c r="N2922" s="177"/>
      <c r="O2922" s="224"/>
      <c r="P2922" s="177"/>
      <c r="Q2922" s="177"/>
      <c r="R2922" s="177"/>
      <c r="S2922" s="237" t="s">
        <v>9894</v>
      </c>
      <c r="T2922" s="177"/>
      <c r="U2922" s="243"/>
      <c r="Z2922" s="130" t="str">
        <f t="shared" si="46"/>
        <v>19(15)罗荣春</v>
      </c>
    </row>
    <row r="2923" spans="1:26">
      <c r="A2923" s="177"/>
      <c r="B2923" s="177" t="s">
        <v>9904</v>
      </c>
      <c r="C2923" s="177"/>
      <c r="D2923" s="177" t="s">
        <v>374</v>
      </c>
      <c r="E2923" s="177" t="s">
        <v>9905</v>
      </c>
      <c r="F2923" s="241" t="s">
        <v>143</v>
      </c>
      <c r="G2923" s="177">
        <v>18</v>
      </c>
      <c r="H2923" s="241" t="s">
        <v>19333</v>
      </c>
      <c r="I2923" s="177" t="s">
        <v>9906</v>
      </c>
      <c r="J2923" s="177">
        <v>15807783367</v>
      </c>
      <c r="K2923" s="177"/>
      <c r="L2923" s="224"/>
      <c r="M2923" s="177"/>
      <c r="N2923" s="177"/>
      <c r="O2923" s="224"/>
      <c r="P2923" s="177"/>
      <c r="Q2923" s="177"/>
      <c r="R2923" s="177"/>
      <c r="S2923" s="237" t="s">
        <v>9904</v>
      </c>
      <c r="T2923" s="177"/>
      <c r="U2923" s="243"/>
      <c r="Z2923" s="130" t="str">
        <f t="shared" si="46"/>
        <v>19(15)唐艳芳</v>
      </c>
    </row>
    <row r="2924" spans="1:26">
      <c r="A2924" s="177"/>
      <c r="B2924" s="177" t="s">
        <v>9927</v>
      </c>
      <c r="C2924" s="177"/>
      <c r="D2924" s="177" t="s">
        <v>374</v>
      </c>
      <c r="E2924" s="177" t="s">
        <v>9928</v>
      </c>
      <c r="F2924" s="241" t="s">
        <v>24</v>
      </c>
      <c r="G2924" s="177">
        <v>19</v>
      </c>
      <c r="H2924" s="241" t="s">
        <v>9929</v>
      </c>
      <c r="I2924" s="177" t="s">
        <v>9930</v>
      </c>
      <c r="J2924" s="177">
        <v>17807832946</v>
      </c>
      <c r="K2924" s="177" t="s">
        <v>27</v>
      </c>
      <c r="L2924" s="224">
        <v>44331</v>
      </c>
      <c r="M2924" s="177"/>
      <c r="N2924" s="177" t="s">
        <v>27</v>
      </c>
      <c r="O2924" s="224">
        <v>44363</v>
      </c>
      <c r="P2924" s="177"/>
      <c r="Q2924" s="177"/>
      <c r="R2924" s="177"/>
      <c r="S2924" s="237" t="s">
        <v>9927</v>
      </c>
      <c r="T2924" s="177"/>
      <c r="U2924" s="243"/>
      <c r="Z2924" s="130" t="str">
        <f t="shared" si="46"/>
        <v>19(15)蒙昊成</v>
      </c>
    </row>
    <row r="2925" spans="1:26">
      <c r="A2925" s="177"/>
      <c r="B2925" s="177" t="s">
        <v>9946</v>
      </c>
      <c r="C2925" s="177"/>
      <c r="D2925" s="177" t="s">
        <v>379</v>
      </c>
      <c r="E2925" s="177" t="s">
        <v>9947</v>
      </c>
      <c r="F2925" s="241" t="s">
        <v>24</v>
      </c>
      <c r="G2925" s="177">
        <v>18</v>
      </c>
      <c r="H2925" s="241" t="s">
        <v>2211</v>
      </c>
      <c r="I2925" s="177" t="s">
        <v>9948</v>
      </c>
      <c r="J2925" s="177">
        <v>13907884465</v>
      </c>
      <c r="K2925" s="177"/>
      <c r="L2925" s="224"/>
      <c r="M2925" s="177"/>
      <c r="N2925" s="177"/>
      <c r="O2925" s="224"/>
      <c r="P2925" s="177"/>
      <c r="Q2925" s="177"/>
      <c r="R2925" s="177"/>
      <c r="S2925" s="237" t="s">
        <v>9946</v>
      </c>
      <c r="T2925" s="177"/>
      <c r="U2925" s="243"/>
      <c r="Z2925" s="130" t="str">
        <f t="shared" si="46"/>
        <v>19(16)谭子超</v>
      </c>
    </row>
    <row r="2926" spans="1:26">
      <c r="A2926" s="177"/>
      <c r="B2926" s="177" t="s">
        <v>19334</v>
      </c>
      <c r="C2926" s="177"/>
      <c r="D2926" s="177" t="s">
        <v>374</v>
      </c>
      <c r="E2926" s="177" t="s">
        <v>6260</v>
      </c>
      <c r="F2926" s="241" t="s">
        <v>143</v>
      </c>
      <c r="G2926" s="177">
        <v>20</v>
      </c>
      <c r="H2926" s="241" t="s">
        <v>9956</v>
      </c>
      <c r="I2926" s="177" t="s">
        <v>9957</v>
      </c>
      <c r="J2926" s="177">
        <v>19907782903</v>
      </c>
      <c r="K2926" s="177"/>
      <c r="L2926" s="224"/>
      <c r="M2926" s="177"/>
      <c r="N2926" s="177"/>
      <c r="O2926" s="224"/>
      <c r="P2926" s="177"/>
      <c r="Q2926" s="177"/>
      <c r="R2926" s="177"/>
      <c r="S2926" s="237" t="s">
        <v>19334</v>
      </c>
      <c r="T2926" s="177"/>
      <c r="U2926" s="243"/>
      <c r="Z2926" s="130" t="str">
        <f t="shared" si="46"/>
        <v>19(15)蒙秋妮</v>
      </c>
    </row>
    <row r="2927" spans="1:26">
      <c r="A2927" s="177"/>
      <c r="B2927" s="177" t="s">
        <v>9958</v>
      </c>
      <c r="C2927" s="177"/>
      <c r="D2927" s="177" t="s">
        <v>379</v>
      </c>
      <c r="E2927" s="177" t="s">
        <v>9959</v>
      </c>
      <c r="F2927" s="241" t="s">
        <v>143</v>
      </c>
      <c r="G2927" s="177">
        <v>25</v>
      </c>
      <c r="H2927" s="241" t="s">
        <v>6147</v>
      </c>
      <c r="I2927" s="177" t="s">
        <v>9960</v>
      </c>
      <c r="J2927" s="177">
        <v>18376602012</v>
      </c>
      <c r="K2927" s="177" t="s">
        <v>27</v>
      </c>
      <c r="L2927" s="224">
        <v>44331</v>
      </c>
      <c r="M2927" s="177"/>
      <c r="N2927" s="177" t="s">
        <v>27</v>
      </c>
      <c r="O2927" s="224">
        <v>44366</v>
      </c>
      <c r="P2927" s="177"/>
      <c r="Q2927" s="177"/>
      <c r="R2927" s="177"/>
      <c r="S2927" s="237" t="s">
        <v>9958</v>
      </c>
      <c r="T2927" s="177"/>
      <c r="U2927" s="243"/>
      <c r="Z2927" s="130" t="str">
        <f t="shared" si="46"/>
        <v>19(16)蓝凤林</v>
      </c>
    </row>
    <row r="2928" spans="1:26">
      <c r="A2928" s="177"/>
      <c r="B2928" s="177" t="s">
        <v>8503</v>
      </c>
      <c r="C2928" s="177"/>
      <c r="D2928" s="177" t="s">
        <v>348</v>
      </c>
      <c r="E2928" s="177" t="s">
        <v>8504</v>
      </c>
      <c r="F2928" s="241" t="s">
        <v>143</v>
      </c>
      <c r="G2928" s="177">
        <v>20</v>
      </c>
      <c r="H2928" s="241" t="s">
        <v>19335</v>
      </c>
      <c r="I2928" s="177" t="s">
        <v>6496</v>
      </c>
      <c r="J2928" s="177">
        <v>18176117687</v>
      </c>
      <c r="K2928" s="177" t="s">
        <v>27</v>
      </c>
      <c r="L2928" s="224">
        <v>44386</v>
      </c>
      <c r="M2928" s="177"/>
      <c r="N2928" s="177" t="s">
        <v>27</v>
      </c>
      <c r="O2928" s="224">
        <v>44408</v>
      </c>
      <c r="P2928" s="177"/>
      <c r="Q2928" s="177"/>
      <c r="R2928" s="177"/>
      <c r="S2928" s="237" t="s">
        <v>8503</v>
      </c>
      <c r="T2928" s="177"/>
      <c r="U2928" s="243"/>
      <c r="Z2928" s="130" t="str">
        <f t="shared" si="46"/>
        <v>19(10)蒙春丽</v>
      </c>
    </row>
    <row r="2929" spans="1:26">
      <c r="A2929" s="177"/>
      <c r="B2929" s="177" t="s">
        <v>9988</v>
      </c>
      <c r="C2929" s="177"/>
      <c r="D2929" s="177" t="s">
        <v>379</v>
      </c>
      <c r="E2929" s="177" t="s">
        <v>9989</v>
      </c>
      <c r="F2929" s="241" t="s">
        <v>143</v>
      </c>
      <c r="G2929" s="177">
        <v>18</v>
      </c>
      <c r="H2929" s="241" t="s">
        <v>9990</v>
      </c>
      <c r="I2929" s="177" t="s">
        <v>9991</v>
      </c>
      <c r="J2929" s="177">
        <v>18178891890</v>
      </c>
      <c r="K2929" s="177"/>
      <c r="L2929" s="224"/>
      <c r="M2929" s="177"/>
      <c r="N2929" s="177"/>
      <c r="O2929" s="224"/>
      <c r="P2929" s="177"/>
      <c r="Q2929" s="177"/>
      <c r="R2929" s="177"/>
      <c r="S2929" s="237" t="s">
        <v>9988</v>
      </c>
      <c r="T2929" s="177"/>
      <c r="U2929" s="243"/>
      <c r="Z2929" s="130" t="str">
        <f t="shared" si="46"/>
        <v>19(16)唐敏敏</v>
      </c>
    </row>
    <row r="2930" spans="1:26">
      <c r="A2930" s="177"/>
      <c r="B2930" s="177" t="s">
        <v>10000</v>
      </c>
      <c r="C2930" s="177"/>
      <c r="D2930" s="177" t="s">
        <v>379</v>
      </c>
      <c r="E2930" s="177" t="s">
        <v>10001</v>
      </c>
      <c r="F2930" s="241" t="s">
        <v>143</v>
      </c>
      <c r="G2930" s="177">
        <v>18</v>
      </c>
      <c r="H2930" s="241" t="s">
        <v>10002</v>
      </c>
      <c r="I2930" s="177" t="s">
        <v>10003</v>
      </c>
      <c r="J2930" s="177">
        <v>17758585038</v>
      </c>
      <c r="K2930" s="177"/>
      <c r="L2930" s="224"/>
      <c r="M2930" s="177"/>
      <c r="N2930" s="177"/>
      <c r="O2930" s="224"/>
      <c r="P2930" s="177"/>
      <c r="Q2930" s="177"/>
      <c r="R2930" s="177"/>
      <c r="S2930" s="237" t="s">
        <v>10000</v>
      </c>
      <c r="T2930" s="177"/>
      <c r="U2930" s="243"/>
      <c r="Z2930" s="130" t="str">
        <f t="shared" si="46"/>
        <v>19(16)蒙柳仙</v>
      </c>
    </row>
    <row r="2931" spans="1:26">
      <c r="A2931" s="177"/>
      <c r="B2931" s="177" t="s">
        <v>10009</v>
      </c>
      <c r="C2931" s="177"/>
      <c r="D2931" s="177" t="s">
        <v>379</v>
      </c>
      <c r="E2931" s="177" t="s">
        <v>10010</v>
      </c>
      <c r="F2931" s="241" t="s">
        <v>143</v>
      </c>
      <c r="G2931" s="177">
        <v>19</v>
      </c>
      <c r="H2931" s="241" t="s">
        <v>19336</v>
      </c>
      <c r="I2931" s="177" t="s">
        <v>10012</v>
      </c>
      <c r="J2931" s="177" t="s">
        <v>10013</v>
      </c>
      <c r="K2931" s="177" t="s">
        <v>27</v>
      </c>
      <c r="L2931" s="224">
        <v>44331</v>
      </c>
      <c r="M2931" s="177"/>
      <c r="N2931" s="177" t="s">
        <v>27</v>
      </c>
      <c r="O2931" s="224">
        <v>44366</v>
      </c>
      <c r="P2931" s="177"/>
      <c r="Q2931" s="177"/>
      <c r="R2931" s="177"/>
      <c r="S2931" s="237" t="s">
        <v>10009</v>
      </c>
      <c r="T2931" s="177"/>
      <c r="U2931" s="243"/>
      <c r="Z2931" s="130" t="str">
        <f t="shared" si="46"/>
        <v>19(16)黄秋妮</v>
      </c>
    </row>
    <row r="2932" spans="1:26">
      <c r="A2932" s="177"/>
      <c r="B2932" s="177" t="s">
        <v>10028</v>
      </c>
      <c r="C2932" s="177"/>
      <c r="D2932" s="177" t="s">
        <v>379</v>
      </c>
      <c r="E2932" s="177" t="s">
        <v>10029</v>
      </c>
      <c r="F2932" s="241" t="s">
        <v>143</v>
      </c>
      <c r="G2932" s="177">
        <v>20</v>
      </c>
      <c r="H2932" s="241" t="s">
        <v>19337</v>
      </c>
      <c r="I2932" s="177" t="s">
        <v>10031</v>
      </c>
      <c r="J2932" s="177">
        <v>18503024626</v>
      </c>
      <c r="K2932" s="177" t="s">
        <v>27</v>
      </c>
      <c r="L2932" s="224">
        <v>44331</v>
      </c>
      <c r="M2932" s="177" t="s">
        <v>29</v>
      </c>
      <c r="N2932" s="177" t="s">
        <v>27</v>
      </c>
      <c r="O2932" s="224">
        <v>44366</v>
      </c>
      <c r="P2932" s="177" t="s">
        <v>2455</v>
      </c>
      <c r="Q2932" s="177"/>
      <c r="R2932" s="177"/>
      <c r="S2932" s="237" t="s">
        <v>10028</v>
      </c>
      <c r="T2932" s="177"/>
      <c r="U2932" s="243"/>
      <c r="Z2932" s="130" t="str">
        <f t="shared" si="46"/>
        <v>19(16)蒙凤玲</v>
      </c>
    </row>
    <row r="2933" spans="1:26">
      <c r="A2933" s="177"/>
      <c r="B2933" s="177" t="s">
        <v>10037</v>
      </c>
      <c r="C2933" s="177"/>
      <c r="D2933" s="177" t="s">
        <v>379</v>
      </c>
      <c r="E2933" s="177" t="s">
        <v>10038</v>
      </c>
      <c r="F2933" s="241" t="s">
        <v>143</v>
      </c>
      <c r="G2933" s="177">
        <v>19</v>
      </c>
      <c r="H2933" s="241" t="s">
        <v>2568</v>
      </c>
      <c r="I2933" s="177" t="s">
        <v>10039</v>
      </c>
      <c r="J2933" s="177">
        <v>13407754948</v>
      </c>
      <c r="K2933" s="177" t="s">
        <v>27</v>
      </c>
      <c r="L2933" s="224">
        <v>44331</v>
      </c>
      <c r="M2933" s="177" t="s">
        <v>29</v>
      </c>
      <c r="N2933" s="177" t="s">
        <v>27</v>
      </c>
      <c r="O2933" s="224">
        <v>44366</v>
      </c>
      <c r="P2933" s="177" t="s">
        <v>2455</v>
      </c>
      <c r="Q2933" s="177"/>
      <c r="R2933" s="177"/>
      <c r="S2933" s="237" t="s">
        <v>10037</v>
      </c>
      <c r="T2933" s="177"/>
      <c r="U2933" s="243"/>
      <c r="Z2933" s="130" t="str">
        <f t="shared" si="46"/>
        <v>19(16)蒙银妹</v>
      </c>
    </row>
    <row r="2934" spans="1:26">
      <c r="A2934" s="177"/>
      <c r="B2934" s="177" t="s">
        <v>10049</v>
      </c>
      <c r="C2934" s="177"/>
      <c r="D2934" s="177" t="s">
        <v>379</v>
      </c>
      <c r="E2934" s="177" t="s">
        <v>10050</v>
      </c>
      <c r="F2934" s="241" t="s">
        <v>143</v>
      </c>
      <c r="G2934" s="177">
        <v>18</v>
      </c>
      <c r="H2934" s="241" t="s">
        <v>19338</v>
      </c>
      <c r="I2934" s="177" t="s">
        <v>10051</v>
      </c>
      <c r="J2934" s="177">
        <v>17344524642</v>
      </c>
      <c r="K2934" s="177" t="s">
        <v>27</v>
      </c>
      <c r="L2934" s="224">
        <v>44396</v>
      </c>
      <c r="M2934" s="177"/>
      <c r="N2934" s="177"/>
      <c r="O2934" s="224"/>
      <c r="P2934" s="177"/>
      <c r="Q2934" s="177"/>
      <c r="R2934" s="177"/>
      <c r="S2934" s="237" t="s">
        <v>10049</v>
      </c>
      <c r="T2934" s="177"/>
      <c r="U2934" s="243"/>
      <c r="Z2934" s="130" t="str">
        <f t="shared" si="46"/>
        <v>19(16)韦思容</v>
      </c>
    </row>
    <row r="2935" spans="1:26">
      <c r="A2935" s="177"/>
      <c r="B2935" s="177" t="s">
        <v>10052</v>
      </c>
      <c r="C2935" s="177"/>
      <c r="D2935" s="177" t="s">
        <v>379</v>
      </c>
      <c r="E2935" s="177" t="s">
        <v>10053</v>
      </c>
      <c r="F2935" s="241" t="s">
        <v>143</v>
      </c>
      <c r="G2935" s="177">
        <v>19</v>
      </c>
      <c r="H2935" s="241" t="s">
        <v>19339</v>
      </c>
      <c r="I2935" s="177" t="s">
        <v>10054</v>
      </c>
      <c r="J2935" s="177">
        <v>17776181216</v>
      </c>
      <c r="K2935" s="177"/>
      <c r="L2935" s="224"/>
      <c r="M2935" s="177"/>
      <c r="N2935" s="177"/>
      <c r="O2935" s="224"/>
      <c r="P2935" s="177"/>
      <c r="Q2935" s="177"/>
      <c r="R2935" s="177"/>
      <c r="S2935" s="237" t="s">
        <v>10052</v>
      </c>
      <c r="T2935" s="177"/>
      <c r="U2935" s="243"/>
      <c r="Z2935" s="130" t="str">
        <f t="shared" si="46"/>
        <v>19(16)陈淑琳</v>
      </c>
    </row>
    <row r="2936" spans="1:26">
      <c r="A2936" s="177"/>
      <c r="B2936" s="177" t="s">
        <v>10055</v>
      </c>
      <c r="C2936" s="177"/>
      <c r="D2936" s="177" t="s">
        <v>379</v>
      </c>
      <c r="E2936" s="177" t="s">
        <v>10056</v>
      </c>
      <c r="F2936" s="241" t="s">
        <v>24</v>
      </c>
      <c r="G2936" s="177">
        <v>18</v>
      </c>
      <c r="H2936" s="241" t="s">
        <v>19340</v>
      </c>
      <c r="I2936" s="177" t="s">
        <v>10058</v>
      </c>
      <c r="J2936" s="177">
        <v>15177388829</v>
      </c>
      <c r="K2936" s="177" t="s">
        <v>27</v>
      </c>
      <c r="L2936" s="224">
        <v>44331</v>
      </c>
      <c r="M2936" s="177"/>
      <c r="N2936" s="177" t="s">
        <v>27</v>
      </c>
      <c r="O2936" s="224">
        <v>44366</v>
      </c>
      <c r="P2936" s="177"/>
      <c r="Q2936" s="177"/>
      <c r="R2936" s="177"/>
      <c r="S2936" s="237" t="s">
        <v>10055</v>
      </c>
      <c r="T2936" s="177"/>
      <c r="U2936" s="243"/>
      <c r="Z2936" s="130" t="str">
        <f t="shared" si="46"/>
        <v>19(16)易学</v>
      </c>
    </row>
    <row r="2937" spans="1:26">
      <c r="A2937" s="177"/>
      <c r="B2937" s="177" t="s">
        <v>10062</v>
      </c>
      <c r="C2937" s="177"/>
      <c r="D2937" s="177" t="s">
        <v>379</v>
      </c>
      <c r="E2937" s="177" t="s">
        <v>10063</v>
      </c>
      <c r="F2937" s="241" t="s">
        <v>24</v>
      </c>
      <c r="G2937" s="177">
        <v>18</v>
      </c>
      <c r="H2937" s="241" t="s">
        <v>19341</v>
      </c>
      <c r="I2937" s="177" t="s">
        <v>10065</v>
      </c>
      <c r="J2937" s="177">
        <v>18174937658</v>
      </c>
      <c r="K2937" s="177"/>
      <c r="L2937" s="224"/>
      <c r="M2937" s="177"/>
      <c r="N2937" s="177"/>
      <c r="O2937" s="224"/>
      <c r="P2937" s="177"/>
      <c r="Q2937" s="177"/>
      <c r="R2937" s="177"/>
      <c r="S2937" s="237" t="s">
        <v>10062</v>
      </c>
      <c r="T2937" s="177"/>
      <c r="U2937" s="243"/>
      <c r="Z2937" s="130" t="str">
        <f t="shared" si="46"/>
        <v>19(16)覃静</v>
      </c>
    </row>
    <row r="2938" spans="1:26">
      <c r="A2938" s="177"/>
      <c r="B2938" s="177" t="s">
        <v>10066</v>
      </c>
      <c r="C2938" s="177"/>
      <c r="D2938" s="177" t="s">
        <v>379</v>
      </c>
      <c r="E2938" s="177" t="s">
        <v>10067</v>
      </c>
      <c r="F2938" s="241" t="s">
        <v>143</v>
      </c>
      <c r="G2938" s="177">
        <v>18</v>
      </c>
      <c r="H2938" s="241" t="s">
        <v>9850</v>
      </c>
      <c r="I2938" s="177" t="s">
        <v>10068</v>
      </c>
      <c r="J2938" s="177">
        <v>13481866069</v>
      </c>
      <c r="K2938" s="177"/>
      <c r="L2938" s="224"/>
      <c r="M2938" s="177"/>
      <c r="N2938" s="177"/>
      <c r="O2938" s="224"/>
      <c r="P2938" s="177"/>
      <c r="Q2938" s="177"/>
      <c r="R2938" s="177"/>
      <c r="S2938" s="237" t="s">
        <v>10066</v>
      </c>
      <c r="T2938" s="177"/>
      <c r="U2938" s="243"/>
      <c r="Z2938" s="130" t="str">
        <f t="shared" si="46"/>
        <v>19(16)覃银银</v>
      </c>
    </row>
    <row r="2939" spans="1:26">
      <c r="A2939" s="177"/>
      <c r="B2939" s="177" t="s">
        <v>10074</v>
      </c>
      <c r="C2939" s="177"/>
      <c r="D2939" s="177" t="s">
        <v>379</v>
      </c>
      <c r="E2939" s="177" t="s">
        <v>10075</v>
      </c>
      <c r="F2939" s="241" t="s">
        <v>24</v>
      </c>
      <c r="G2939" s="177">
        <v>18</v>
      </c>
      <c r="H2939" s="241" t="s">
        <v>10076</v>
      </c>
      <c r="I2939" s="177" t="s">
        <v>10077</v>
      </c>
      <c r="J2939" s="177">
        <v>13692150601</v>
      </c>
      <c r="K2939" s="177" t="s">
        <v>27</v>
      </c>
      <c r="L2939" s="224">
        <v>44397</v>
      </c>
      <c r="M2939" s="177"/>
      <c r="N2939" s="177"/>
      <c r="O2939" s="224"/>
      <c r="P2939" s="177"/>
      <c r="Q2939" s="177"/>
      <c r="R2939" s="177"/>
      <c r="S2939" s="237" t="s">
        <v>10074</v>
      </c>
      <c r="T2939" s="177"/>
      <c r="U2939" s="243"/>
      <c r="Z2939" s="130" t="str">
        <f t="shared" si="46"/>
        <v>19(16)蓝能竟</v>
      </c>
    </row>
    <row r="2940" spans="1:26">
      <c r="A2940" s="177"/>
      <c r="B2940" s="177" t="s">
        <v>10084</v>
      </c>
      <c r="C2940" s="177"/>
      <c r="D2940" s="177" t="s">
        <v>379</v>
      </c>
      <c r="E2940" s="177" t="s">
        <v>10085</v>
      </c>
      <c r="F2940" s="241" t="s">
        <v>24</v>
      </c>
      <c r="G2940" s="177">
        <v>18</v>
      </c>
      <c r="H2940" s="241" t="s">
        <v>10086</v>
      </c>
      <c r="I2940" s="177" t="s">
        <v>10087</v>
      </c>
      <c r="J2940" s="177">
        <v>17307781369</v>
      </c>
      <c r="K2940" s="177"/>
      <c r="L2940" s="224"/>
      <c r="M2940" s="177"/>
      <c r="N2940" s="177"/>
      <c r="O2940" s="224"/>
      <c r="P2940" s="177"/>
      <c r="Q2940" s="177"/>
      <c r="R2940" s="177"/>
      <c r="S2940" s="237" t="s">
        <v>10084</v>
      </c>
      <c r="T2940" s="177"/>
      <c r="U2940" s="243"/>
      <c r="Z2940" s="130" t="str">
        <f t="shared" si="46"/>
        <v>19(16)覃兴潭</v>
      </c>
    </row>
    <row r="2941" spans="1:26">
      <c r="A2941" s="177"/>
      <c r="B2941" s="177" t="s">
        <v>10093</v>
      </c>
      <c r="C2941" s="177"/>
      <c r="D2941" s="177" t="s">
        <v>379</v>
      </c>
      <c r="E2941" s="177" t="s">
        <v>10094</v>
      </c>
      <c r="F2941" s="241" t="s">
        <v>143</v>
      </c>
      <c r="G2941" s="177">
        <v>18</v>
      </c>
      <c r="H2941" s="241" t="s">
        <v>19342</v>
      </c>
      <c r="I2941" s="177" t="s">
        <v>10095</v>
      </c>
      <c r="J2941" s="177" t="s">
        <v>10096</v>
      </c>
      <c r="K2941" s="177"/>
      <c r="L2941" s="224"/>
      <c r="M2941" s="177"/>
      <c r="N2941" s="177"/>
      <c r="O2941" s="224"/>
      <c r="P2941" s="177"/>
      <c r="Q2941" s="177"/>
      <c r="R2941" s="177"/>
      <c r="S2941" s="237" t="s">
        <v>10093</v>
      </c>
      <c r="T2941" s="177"/>
      <c r="U2941" s="243"/>
      <c r="Z2941" s="130" t="str">
        <f t="shared" si="46"/>
        <v>19(16)覃喜川</v>
      </c>
    </row>
    <row r="2942" spans="1:26">
      <c r="A2942" s="177"/>
      <c r="B2942" s="177" t="s">
        <v>10101</v>
      </c>
      <c r="C2942" s="177"/>
      <c r="D2942" s="177" t="s">
        <v>379</v>
      </c>
      <c r="E2942" s="177" t="s">
        <v>10102</v>
      </c>
      <c r="F2942" s="241" t="s">
        <v>143</v>
      </c>
      <c r="G2942" s="177">
        <v>20</v>
      </c>
      <c r="H2942" s="241" t="s">
        <v>19343</v>
      </c>
      <c r="I2942" s="177" t="s">
        <v>10104</v>
      </c>
      <c r="J2942" s="177">
        <v>19127174937</v>
      </c>
      <c r="K2942" s="177"/>
      <c r="L2942" s="224"/>
      <c r="M2942" s="177"/>
      <c r="N2942" s="177"/>
      <c r="O2942" s="224"/>
      <c r="P2942" s="177"/>
      <c r="Q2942" s="177"/>
      <c r="R2942" s="177"/>
      <c r="S2942" s="237" t="s">
        <v>10101</v>
      </c>
      <c r="T2942" s="177"/>
      <c r="U2942" s="243"/>
      <c r="Z2942" s="130" t="str">
        <f t="shared" si="46"/>
        <v>19(16)蒙清锦</v>
      </c>
    </row>
    <row r="2943" spans="1:26">
      <c r="A2943" s="177"/>
      <c r="B2943" s="177" t="s">
        <v>10113</v>
      </c>
      <c r="C2943" s="177"/>
      <c r="D2943" s="177" t="s">
        <v>379</v>
      </c>
      <c r="E2943" s="177" t="s">
        <v>10114</v>
      </c>
      <c r="F2943" s="241" t="s">
        <v>143</v>
      </c>
      <c r="G2943" s="177">
        <v>19</v>
      </c>
      <c r="H2943" s="241" t="s">
        <v>10115</v>
      </c>
      <c r="I2943" s="177" t="s">
        <v>10116</v>
      </c>
      <c r="J2943" s="177">
        <v>18249919592</v>
      </c>
      <c r="K2943" s="177" t="s">
        <v>27</v>
      </c>
      <c r="L2943" s="224">
        <v>44331</v>
      </c>
      <c r="M2943" s="177"/>
      <c r="N2943" s="177" t="s">
        <v>27</v>
      </c>
      <c r="O2943" s="224">
        <v>44366</v>
      </c>
      <c r="P2943" s="177"/>
      <c r="Q2943" s="177"/>
      <c r="R2943" s="177"/>
      <c r="S2943" s="237" t="s">
        <v>10113</v>
      </c>
      <c r="T2943" s="177"/>
      <c r="U2943" s="243"/>
      <c r="Z2943" s="130" t="str">
        <f t="shared" si="46"/>
        <v>19(16)韦小云</v>
      </c>
    </row>
    <row r="2944" spans="1:26">
      <c r="A2944" s="177"/>
      <c r="B2944" s="177" t="s">
        <v>10117</v>
      </c>
      <c r="C2944" s="177"/>
      <c r="D2944" s="177" t="s">
        <v>379</v>
      </c>
      <c r="E2944" s="177" t="s">
        <v>10118</v>
      </c>
      <c r="F2944" s="241" t="s">
        <v>24</v>
      </c>
      <c r="G2944" s="177">
        <v>18</v>
      </c>
      <c r="H2944" s="241" t="s">
        <v>19344</v>
      </c>
      <c r="I2944" s="177" t="s">
        <v>10120</v>
      </c>
      <c r="J2944" s="177">
        <v>15296078904</v>
      </c>
      <c r="K2944" s="177" t="s">
        <v>27</v>
      </c>
      <c r="L2944" s="224">
        <v>44394</v>
      </c>
      <c r="M2944" s="177"/>
      <c r="N2944" s="177"/>
      <c r="O2944" s="224"/>
      <c r="P2944" s="177"/>
      <c r="Q2944" s="177"/>
      <c r="R2944" s="177"/>
      <c r="S2944" s="237" t="s">
        <v>10117</v>
      </c>
      <c r="T2944" s="177"/>
      <c r="U2944" s="243"/>
      <c r="Z2944" s="130" t="str">
        <f t="shared" si="46"/>
        <v>19(16)潘宝发</v>
      </c>
    </row>
    <row r="2945" spans="1:26">
      <c r="A2945" s="177"/>
      <c r="B2945" s="177" t="s">
        <v>10127</v>
      </c>
      <c r="C2945" s="177"/>
      <c r="D2945" s="177" t="s">
        <v>379</v>
      </c>
      <c r="E2945" s="177" t="s">
        <v>10128</v>
      </c>
      <c r="F2945" s="241" t="s">
        <v>143</v>
      </c>
      <c r="G2945" s="177">
        <v>18</v>
      </c>
      <c r="H2945" s="241" t="s">
        <v>10129</v>
      </c>
      <c r="I2945" s="177" t="s">
        <v>10130</v>
      </c>
      <c r="J2945" s="177">
        <v>19976126918</v>
      </c>
      <c r="K2945" s="177"/>
      <c r="L2945" s="224"/>
      <c r="M2945" s="177"/>
      <c r="N2945" s="177"/>
      <c r="O2945" s="224"/>
      <c r="P2945" s="177"/>
      <c r="Q2945" s="177"/>
      <c r="R2945" s="177"/>
      <c r="S2945" s="237" t="s">
        <v>10127</v>
      </c>
      <c r="T2945" s="177"/>
      <c r="U2945" s="243"/>
      <c r="Z2945" s="130" t="str">
        <f t="shared" si="46"/>
        <v>19(16)吴柳颖</v>
      </c>
    </row>
    <row r="2946" spans="1:26">
      <c r="A2946" s="177"/>
      <c r="B2946" s="177" t="s">
        <v>10137</v>
      </c>
      <c r="C2946" s="177"/>
      <c r="D2946" s="177" t="s">
        <v>379</v>
      </c>
      <c r="E2946" s="177" t="s">
        <v>10138</v>
      </c>
      <c r="F2946" s="241" t="s">
        <v>24</v>
      </c>
      <c r="G2946" s="177">
        <v>21</v>
      </c>
      <c r="H2946" s="241" t="s">
        <v>1271</v>
      </c>
      <c r="I2946" s="177" t="s">
        <v>1272</v>
      </c>
      <c r="J2946" s="177">
        <v>18174937658</v>
      </c>
      <c r="K2946" s="177"/>
      <c r="L2946" s="224"/>
      <c r="M2946" s="177"/>
      <c r="N2946" s="177"/>
      <c r="O2946" s="224"/>
      <c r="P2946" s="177"/>
      <c r="Q2946" s="177"/>
      <c r="R2946" s="177"/>
      <c r="S2946" s="237" t="s">
        <v>10137</v>
      </c>
      <c r="T2946" s="177"/>
      <c r="U2946" s="243"/>
      <c r="Z2946" s="130" t="str">
        <f t="shared" si="46"/>
        <v>19(16)蓝尉方</v>
      </c>
    </row>
    <row r="2947" spans="1:26">
      <c r="A2947" s="177"/>
      <c r="B2947" s="177" t="s">
        <v>10139</v>
      </c>
      <c r="C2947" s="177"/>
      <c r="D2947" s="177" t="s">
        <v>379</v>
      </c>
      <c r="E2947" s="177" t="s">
        <v>10140</v>
      </c>
      <c r="F2947" s="241" t="s">
        <v>24</v>
      </c>
      <c r="G2947" s="177">
        <v>18</v>
      </c>
      <c r="H2947" s="241" t="s">
        <v>10141</v>
      </c>
      <c r="I2947" s="177" t="s">
        <v>10142</v>
      </c>
      <c r="J2947" s="177">
        <v>13557088468</v>
      </c>
      <c r="K2947" s="177" t="s">
        <v>27</v>
      </c>
      <c r="L2947" s="224">
        <v>44331</v>
      </c>
      <c r="M2947" s="177"/>
      <c r="N2947" s="177" t="s">
        <v>27</v>
      </c>
      <c r="O2947" s="224">
        <v>44366</v>
      </c>
      <c r="P2947" s="177"/>
      <c r="Q2947" s="177"/>
      <c r="R2947" s="177"/>
      <c r="S2947" s="237" t="s">
        <v>10139</v>
      </c>
      <c r="T2947" s="177"/>
      <c r="U2947" s="243"/>
      <c r="Z2947" s="130" t="str">
        <f t="shared" si="46"/>
        <v>19(16)韦子昶</v>
      </c>
    </row>
    <row r="2948" spans="1:26">
      <c r="A2948" s="177"/>
      <c r="B2948" s="177" t="s">
        <v>10151</v>
      </c>
      <c r="C2948" s="177"/>
      <c r="D2948" s="177" t="s">
        <v>379</v>
      </c>
      <c r="E2948" s="177" t="s">
        <v>10152</v>
      </c>
      <c r="F2948" s="241" t="s">
        <v>143</v>
      </c>
      <c r="G2948" s="177">
        <v>18</v>
      </c>
      <c r="H2948" s="241" t="s">
        <v>1191</v>
      </c>
      <c r="I2948" s="177" t="s">
        <v>10153</v>
      </c>
      <c r="J2948" s="177">
        <v>13367588806</v>
      </c>
      <c r="K2948" s="177" t="s">
        <v>27</v>
      </c>
      <c r="L2948" s="224">
        <v>44331</v>
      </c>
      <c r="M2948" s="177"/>
      <c r="N2948" s="177" t="s">
        <v>27</v>
      </c>
      <c r="O2948" s="224">
        <v>44366</v>
      </c>
      <c r="P2948" s="177"/>
      <c r="Q2948" s="177"/>
      <c r="R2948" s="177"/>
      <c r="S2948" s="237" t="s">
        <v>10151</v>
      </c>
      <c r="T2948" s="177"/>
      <c r="U2948" s="243"/>
      <c r="Z2948" s="130" t="str">
        <f t="shared" si="46"/>
        <v>19(16)韦立娜</v>
      </c>
    </row>
    <row r="2949" spans="1:26">
      <c r="A2949" s="177"/>
      <c r="B2949" s="177" t="s">
        <v>10167</v>
      </c>
      <c r="C2949" s="177"/>
      <c r="D2949" s="177" t="s">
        <v>379</v>
      </c>
      <c r="E2949" s="177" t="s">
        <v>10168</v>
      </c>
      <c r="F2949" s="241" t="s">
        <v>143</v>
      </c>
      <c r="G2949" s="177">
        <v>19</v>
      </c>
      <c r="H2949" s="241" t="s">
        <v>10169</v>
      </c>
      <c r="I2949" s="177" t="s">
        <v>10170</v>
      </c>
      <c r="J2949" s="177">
        <v>13902421358</v>
      </c>
      <c r="K2949" s="177"/>
      <c r="L2949" s="224"/>
      <c r="M2949" s="177"/>
      <c r="N2949" s="177"/>
      <c r="O2949" s="224"/>
      <c r="P2949" s="177"/>
      <c r="Q2949" s="177"/>
      <c r="R2949" s="177"/>
      <c r="S2949" s="237" t="s">
        <v>10167</v>
      </c>
      <c r="T2949" s="177"/>
      <c r="U2949" s="243"/>
      <c r="Z2949" s="130" t="str">
        <f t="shared" si="46"/>
        <v>19(16)韦丽英</v>
      </c>
    </row>
    <row r="2950" spans="1:26">
      <c r="A2950" s="177"/>
      <c r="B2950" s="177" t="s">
        <v>10180</v>
      </c>
      <c r="C2950" s="177"/>
      <c r="D2950" s="177" t="s">
        <v>379</v>
      </c>
      <c r="E2950" s="177" t="s">
        <v>1645</v>
      </c>
      <c r="F2950" s="241" t="s">
        <v>24</v>
      </c>
      <c r="G2950" s="177">
        <v>18</v>
      </c>
      <c r="H2950" s="241" t="s">
        <v>19345</v>
      </c>
      <c r="I2950" s="177" t="s">
        <v>10182</v>
      </c>
      <c r="J2950" s="177" t="s">
        <v>10183</v>
      </c>
      <c r="K2950" s="177"/>
      <c r="L2950" s="224"/>
      <c r="M2950" s="177"/>
      <c r="N2950" s="177"/>
      <c r="O2950" s="224"/>
      <c r="P2950" s="177"/>
      <c r="Q2950" s="177"/>
      <c r="R2950" s="177"/>
      <c r="S2950" s="237" t="s">
        <v>10180</v>
      </c>
      <c r="T2950" s="177"/>
      <c r="U2950" s="243"/>
      <c r="Z2950" s="130" t="str">
        <f t="shared" si="46"/>
        <v>19(16)黄飞</v>
      </c>
    </row>
    <row r="2951" spans="1:26">
      <c r="A2951" s="177"/>
      <c r="B2951" s="177" t="s">
        <v>10188</v>
      </c>
      <c r="C2951" s="177"/>
      <c r="D2951" s="177" t="s">
        <v>379</v>
      </c>
      <c r="E2951" s="177" t="s">
        <v>10189</v>
      </c>
      <c r="F2951" s="241" t="s">
        <v>24</v>
      </c>
      <c r="G2951" s="177">
        <v>18</v>
      </c>
      <c r="H2951" s="241" t="s">
        <v>5462</v>
      </c>
      <c r="I2951" s="177" t="s">
        <v>10190</v>
      </c>
      <c r="J2951" s="177">
        <v>13878153242</v>
      </c>
      <c r="K2951" s="177"/>
      <c r="L2951" s="224"/>
      <c r="M2951" s="177"/>
      <c r="N2951" s="177"/>
      <c r="O2951" s="224"/>
      <c r="P2951" s="177"/>
      <c r="Q2951" s="177"/>
      <c r="R2951" s="177"/>
      <c r="S2951" s="237" t="s">
        <v>10188</v>
      </c>
      <c r="T2951" s="177"/>
      <c r="U2951" s="243"/>
      <c r="Z2951" s="130" t="str">
        <f t="shared" ref="Z2951:Z3014" si="47">D2951:D7532&amp;E2951:E7532</f>
        <v>19(16)蓝坡</v>
      </c>
    </row>
    <row r="2952" spans="1:26">
      <c r="A2952" s="177"/>
      <c r="B2952" s="177" t="s">
        <v>10210</v>
      </c>
      <c r="C2952" s="177"/>
      <c r="D2952" s="177" t="s">
        <v>379</v>
      </c>
      <c r="E2952" s="177" t="s">
        <v>10211</v>
      </c>
      <c r="F2952" s="241" t="s">
        <v>24</v>
      </c>
      <c r="G2952" s="177">
        <v>20</v>
      </c>
      <c r="H2952" s="241" t="s">
        <v>19346</v>
      </c>
      <c r="I2952" s="177" t="s">
        <v>9412</v>
      </c>
      <c r="J2952" s="177">
        <v>17744951350</v>
      </c>
      <c r="K2952" s="177" t="s">
        <v>27</v>
      </c>
      <c r="L2952" s="224">
        <v>44331</v>
      </c>
      <c r="M2952" s="177" t="s">
        <v>3785</v>
      </c>
      <c r="N2952" s="177" t="s">
        <v>27</v>
      </c>
      <c r="O2952" s="224">
        <v>44366</v>
      </c>
      <c r="P2952" s="177" t="s">
        <v>2172</v>
      </c>
      <c r="Q2952" s="177"/>
      <c r="R2952" s="177"/>
      <c r="S2952" s="237" t="s">
        <v>10210</v>
      </c>
      <c r="T2952" s="177"/>
      <c r="U2952" s="243"/>
      <c r="Z2952" s="130" t="str">
        <f t="shared" si="47"/>
        <v>19(16)田军</v>
      </c>
    </row>
    <row r="2953" spans="1:26">
      <c r="A2953" s="177"/>
      <c r="B2953" s="177" t="s">
        <v>10220</v>
      </c>
      <c r="C2953" s="177"/>
      <c r="D2953" s="177" t="s">
        <v>379</v>
      </c>
      <c r="E2953" s="177" t="s">
        <v>10221</v>
      </c>
      <c r="F2953" s="241" t="s">
        <v>143</v>
      </c>
      <c r="G2953" s="177">
        <v>18</v>
      </c>
      <c r="H2953" s="241" t="s">
        <v>10222</v>
      </c>
      <c r="I2953" s="177" t="s">
        <v>10223</v>
      </c>
      <c r="J2953" s="177">
        <v>17754598818</v>
      </c>
      <c r="K2953" s="177"/>
      <c r="L2953" s="224"/>
      <c r="M2953" s="177"/>
      <c r="N2953" s="177"/>
      <c r="O2953" s="224"/>
      <c r="P2953" s="177"/>
      <c r="Q2953" s="177"/>
      <c r="R2953" s="177"/>
      <c r="S2953" s="237" t="s">
        <v>10220</v>
      </c>
      <c r="T2953" s="177"/>
      <c r="U2953" s="243"/>
      <c r="Z2953" s="130" t="str">
        <f t="shared" si="47"/>
        <v>19(16)韦新红</v>
      </c>
    </row>
    <row r="2954" spans="1:26">
      <c r="A2954" s="177"/>
      <c r="B2954" s="177" t="s">
        <v>10224</v>
      </c>
      <c r="C2954" s="177"/>
      <c r="D2954" s="177" t="s">
        <v>379</v>
      </c>
      <c r="E2954" s="177" t="s">
        <v>10225</v>
      </c>
      <c r="F2954" s="241" t="s">
        <v>24</v>
      </c>
      <c r="G2954" s="177">
        <v>18</v>
      </c>
      <c r="H2954" s="241" t="s">
        <v>10226</v>
      </c>
      <c r="I2954" s="177" t="s">
        <v>10227</v>
      </c>
      <c r="J2954" s="177">
        <v>13557886670</v>
      </c>
      <c r="K2954" s="177"/>
      <c r="L2954" s="224"/>
      <c r="M2954" s="177"/>
      <c r="N2954" s="177"/>
      <c r="O2954" s="224"/>
      <c r="P2954" s="177"/>
      <c r="Q2954" s="177"/>
      <c r="R2954" s="177"/>
      <c r="S2954" s="237" t="s">
        <v>10224</v>
      </c>
      <c r="T2954" s="177"/>
      <c r="U2954" s="243"/>
      <c r="Z2954" s="130" t="str">
        <f t="shared" si="47"/>
        <v>19(16)陆泽沅</v>
      </c>
    </row>
    <row r="2955" spans="1:26">
      <c r="A2955" s="177"/>
      <c r="B2955" s="177" t="s">
        <v>10240</v>
      </c>
      <c r="C2955" s="177"/>
      <c r="D2955" s="177" t="s">
        <v>384</v>
      </c>
      <c r="E2955" s="177" t="s">
        <v>10241</v>
      </c>
      <c r="F2955" s="241" t="s">
        <v>143</v>
      </c>
      <c r="G2955" s="177">
        <v>18</v>
      </c>
      <c r="H2955" s="241" t="s">
        <v>7908</v>
      </c>
      <c r="I2955" s="177" t="s">
        <v>10242</v>
      </c>
      <c r="J2955" s="177">
        <v>19127177086</v>
      </c>
      <c r="K2955" s="177"/>
      <c r="L2955" s="224"/>
      <c r="M2955" s="177"/>
      <c r="N2955" s="177"/>
      <c r="O2955" s="224"/>
      <c r="P2955" s="177"/>
      <c r="Q2955" s="177"/>
      <c r="R2955" s="177"/>
      <c r="S2955" s="237" t="s">
        <v>10240</v>
      </c>
      <c r="T2955" s="177"/>
      <c r="U2955" s="243"/>
      <c r="Z2955" s="130" t="str">
        <f t="shared" si="47"/>
        <v>19(17)韦春柳</v>
      </c>
    </row>
    <row r="2956" spans="1:26">
      <c r="A2956" s="177"/>
      <c r="B2956" s="177" t="s">
        <v>10243</v>
      </c>
      <c r="C2956" s="177"/>
      <c r="D2956" s="177" t="s">
        <v>384</v>
      </c>
      <c r="E2956" s="177" t="s">
        <v>10244</v>
      </c>
      <c r="F2956" s="241" t="s">
        <v>143</v>
      </c>
      <c r="G2956" s="177">
        <v>20</v>
      </c>
      <c r="H2956" s="241" t="s">
        <v>19347</v>
      </c>
      <c r="I2956" s="177" t="s">
        <v>10246</v>
      </c>
      <c r="J2956" s="177">
        <v>19127013145</v>
      </c>
      <c r="K2956" s="177"/>
      <c r="L2956" s="224"/>
      <c r="M2956" s="177"/>
      <c r="N2956" s="177"/>
      <c r="O2956" s="224"/>
      <c r="P2956" s="177"/>
      <c r="Q2956" s="177"/>
      <c r="R2956" s="177"/>
      <c r="S2956" s="237" t="s">
        <v>10243</v>
      </c>
      <c r="T2956" s="177"/>
      <c r="U2956" s="243"/>
      <c r="Z2956" s="130" t="str">
        <f t="shared" si="47"/>
        <v>19(17)蓝凤金</v>
      </c>
    </row>
    <row r="2957" spans="1:26">
      <c r="A2957" s="177"/>
      <c r="B2957" s="177" t="s">
        <v>10259</v>
      </c>
      <c r="C2957" s="177"/>
      <c r="D2957" s="177" t="s">
        <v>384</v>
      </c>
      <c r="E2957" s="177" t="s">
        <v>10260</v>
      </c>
      <c r="F2957" s="241" t="s">
        <v>24</v>
      </c>
      <c r="G2957" s="177">
        <v>18</v>
      </c>
      <c r="H2957" s="241" t="s">
        <v>10261</v>
      </c>
      <c r="I2957" s="177" t="s">
        <v>10262</v>
      </c>
      <c r="J2957" s="177">
        <v>18178894271</v>
      </c>
      <c r="K2957" s="177" t="s">
        <v>27</v>
      </c>
      <c r="L2957" s="224">
        <v>44402</v>
      </c>
      <c r="M2957" s="177"/>
      <c r="N2957" s="177"/>
      <c r="O2957" s="224"/>
      <c r="P2957" s="177"/>
      <c r="Q2957" s="177"/>
      <c r="R2957" s="177"/>
      <c r="S2957" s="237" t="s">
        <v>10259</v>
      </c>
      <c r="T2957" s="177"/>
      <c r="U2957" s="243"/>
      <c r="Z2957" s="130" t="str">
        <f t="shared" si="47"/>
        <v>19(17)韦高吉</v>
      </c>
    </row>
    <row r="2958" spans="1:26">
      <c r="A2958" s="177"/>
      <c r="B2958" s="177" t="s">
        <v>10266</v>
      </c>
      <c r="C2958" s="177"/>
      <c r="D2958" s="177" t="s">
        <v>384</v>
      </c>
      <c r="E2958" s="177" t="s">
        <v>10267</v>
      </c>
      <c r="F2958" s="241" t="s">
        <v>143</v>
      </c>
      <c r="G2958" s="177">
        <v>18</v>
      </c>
      <c r="H2958" s="241" t="s">
        <v>19348</v>
      </c>
      <c r="I2958" s="177" t="s">
        <v>10269</v>
      </c>
      <c r="J2958" s="177">
        <v>18378898795</v>
      </c>
      <c r="K2958" s="177" t="s">
        <v>27</v>
      </c>
      <c r="L2958" s="224">
        <v>44396</v>
      </c>
      <c r="M2958" s="177"/>
      <c r="N2958" s="177"/>
      <c r="O2958" s="224"/>
      <c r="P2958" s="177"/>
      <c r="Q2958" s="177"/>
      <c r="R2958" s="177"/>
      <c r="S2958" s="237" t="s">
        <v>10266</v>
      </c>
      <c r="T2958" s="177"/>
      <c r="U2958" s="243"/>
      <c r="Z2958" s="130" t="str">
        <f t="shared" si="47"/>
        <v>19(17)黄丽宁</v>
      </c>
    </row>
    <row r="2959" spans="1:26">
      <c r="A2959" s="177"/>
      <c r="B2959" s="177" t="s">
        <v>10290</v>
      </c>
      <c r="C2959" s="177"/>
      <c r="D2959" s="177" t="s">
        <v>384</v>
      </c>
      <c r="E2959" s="177" t="s">
        <v>10291</v>
      </c>
      <c r="F2959" s="241" t="s">
        <v>143</v>
      </c>
      <c r="G2959" s="177">
        <v>18</v>
      </c>
      <c r="H2959" s="241" t="s">
        <v>17996</v>
      </c>
      <c r="I2959" s="177" t="s">
        <v>10292</v>
      </c>
      <c r="J2959" s="177">
        <v>15277851574</v>
      </c>
      <c r="K2959" s="177"/>
      <c r="L2959" s="224"/>
      <c r="M2959" s="177"/>
      <c r="N2959" s="177"/>
      <c r="O2959" s="224"/>
      <c r="P2959" s="177"/>
      <c r="Q2959" s="177"/>
      <c r="R2959" s="177"/>
      <c r="S2959" s="237" t="s">
        <v>10290</v>
      </c>
      <c r="T2959" s="177"/>
      <c r="U2959" s="243"/>
      <c r="Z2959" s="130" t="str">
        <f t="shared" si="47"/>
        <v>19(17)黄春妹</v>
      </c>
    </row>
    <row r="2960" spans="1:26">
      <c r="A2960" s="177"/>
      <c r="B2960" s="177" t="s">
        <v>10293</v>
      </c>
      <c r="C2960" s="177"/>
      <c r="D2960" s="177" t="s">
        <v>384</v>
      </c>
      <c r="E2960" s="177" t="s">
        <v>10294</v>
      </c>
      <c r="F2960" s="241" t="s">
        <v>24</v>
      </c>
      <c r="G2960" s="177">
        <v>18</v>
      </c>
      <c r="H2960" s="241" t="s">
        <v>10295</v>
      </c>
      <c r="I2960" s="177" t="s">
        <v>10296</v>
      </c>
      <c r="J2960" s="177">
        <v>17777939049</v>
      </c>
      <c r="K2960" s="177" t="s">
        <v>27</v>
      </c>
      <c r="L2960" s="224">
        <v>44395</v>
      </c>
      <c r="M2960" s="177"/>
      <c r="N2960" s="177"/>
      <c r="O2960" s="224"/>
      <c r="P2960" s="177"/>
      <c r="Q2960" s="177"/>
      <c r="R2960" s="177"/>
      <c r="S2960" s="237" t="s">
        <v>10293</v>
      </c>
      <c r="T2960" s="177"/>
      <c r="U2960" s="243"/>
      <c r="Z2960" s="130" t="str">
        <f t="shared" si="47"/>
        <v>19(17)韦东杖</v>
      </c>
    </row>
    <row r="2961" spans="1:26">
      <c r="A2961" s="177"/>
      <c r="B2961" s="177" t="s">
        <v>10308</v>
      </c>
      <c r="C2961" s="177"/>
      <c r="D2961" s="177" t="s">
        <v>384</v>
      </c>
      <c r="E2961" s="177" t="s">
        <v>10309</v>
      </c>
      <c r="F2961" s="241" t="s">
        <v>143</v>
      </c>
      <c r="G2961" s="177">
        <v>20</v>
      </c>
      <c r="H2961" s="241" t="s">
        <v>8113</v>
      </c>
      <c r="I2961" s="177" t="s">
        <v>10310</v>
      </c>
      <c r="J2961" s="177">
        <v>18378895660</v>
      </c>
      <c r="K2961" s="177" t="s">
        <v>27</v>
      </c>
      <c r="L2961" s="224">
        <v>44331</v>
      </c>
      <c r="M2961" s="177"/>
      <c r="N2961" s="177" t="s">
        <v>27</v>
      </c>
      <c r="O2961" s="224">
        <v>44357</v>
      </c>
      <c r="P2961" s="177"/>
      <c r="Q2961" s="177"/>
      <c r="R2961" s="177"/>
      <c r="S2961" s="237" t="s">
        <v>10308</v>
      </c>
      <c r="T2961" s="177"/>
      <c r="U2961" s="243"/>
      <c r="Z2961" s="130" t="str">
        <f t="shared" si="47"/>
        <v>19(17)蒙柳春</v>
      </c>
    </row>
    <row r="2962" spans="1:26">
      <c r="A2962" s="177"/>
      <c r="B2962" s="177" t="s">
        <v>10311</v>
      </c>
      <c r="C2962" s="177"/>
      <c r="D2962" s="177" t="s">
        <v>384</v>
      </c>
      <c r="E2962" s="177" t="s">
        <v>10312</v>
      </c>
      <c r="F2962" s="241" t="s">
        <v>143</v>
      </c>
      <c r="G2962" s="177">
        <v>20</v>
      </c>
      <c r="H2962" s="241" t="s">
        <v>10313</v>
      </c>
      <c r="I2962" s="177" t="s">
        <v>10314</v>
      </c>
      <c r="J2962" s="177">
        <v>19994531215</v>
      </c>
      <c r="K2962" s="177" t="s">
        <v>27</v>
      </c>
      <c r="L2962" s="224">
        <v>44331</v>
      </c>
      <c r="M2962" s="177"/>
      <c r="N2962" s="177" t="s">
        <v>27</v>
      </c>
      <c r="O2962" s="224">
        <v>44357</v>
      </c>
      <c r="P2962" s="177"/>
      <c r="Q2962" s="177"/>
      <c r="R2962" s="177"/>
      <c r="S2962" s="237" t="s">
        <v>10311</v>
      </c>
      <c r="T2962" s="177"/>
      <c r="U2962" s="243"/>
      <c r="Z2962" s="130" t="str">
        <f t="shared" si="47"/>
        <v>19(17)黄英倩</v>
      </c>
    </row>
    <row r="2963" spans="1:26">
      <c r="A2963" s="177"/>
      <c r="B2963" s="177" t="s">
        <v>10318</v>
      </c>
      <c r="C2963" s="177"/>
      <c r="D2963" s="177" t="s">
        <v>384</v>
      </c>
      <c r="E2963" s="177" t="s">
        <v>10319</v>
      </c>
      <c r="F2963" s="241" t="s">
        <v>143</v>
      </c>
      <c r="G2963" s="177">
        <v>18</v>
      </c>
      <c r="H2963" s="241" t="s">
        <v>10320</v>
      </c>
      <c r="I2963" s="177" t="s">
        <v>10321</v>
      </c>
      <c r="J2963" s="177">
        <v>18070811041</v>
      </c>
      <c r="K2963" s="177" t="s">
        <v>27</v>
      </c>
      <c r="L2963" s="224">
        <v>44321</v>
      </c>
      <c r="M2963" s="177"/>
      <c r="N2963" s="177" t="s">
        <v>27</v>
      </c>
      <c r="O2963" s="224">
        <v>44357</v>
      </c>
      <c r="P2963" s="177"/>
      <c r="Q2963" s="177"/>
      <c r="R2963" s="177"/>
      <c r="S2963" s="237" t="s">
        <v>10318</v>
      </c>
      <c r="T2963" s="177"/>
      <c r="U2963" s="243"/>
      <c r="Z2963" s="130" t="str">
        <f t="shared" si="47"/>
        <v>19(17)韦艳珠</v>
      </c>
    </row>
    <row r="2964" spans="1:26">
      <c r="A2964" s="177"/>
      <c r="B2964" s="177" t="s">
        <v>10330</v>
      </c>
      <c r="C2964" s="177"/>
      <c r="D2964" s="177" t="s">
        <v>384</v>
      </c>
      <c r="E2964" s="177" t="s">
        <v>10331</v>
      </c>
      <c r="F2964" s="241" t="s">
        <v>24</v>
      </c>
      <c r="G2964" s="177">
        <v>18</v>
      </c>
      <c r="H2964" s="241" t="s">
        <v>19349</v>
      </c>
      <c r="I2964" s="177" t="s">
        <v>10333</v>
      </c>
      <c r="J2964" s="177">
        <v>13627813708</v>
      </c>
      <c r="K2964" s="177"/>
      <c r="L2964" s="224"/>
      <c r="M2964" s="177"/>
      <c r="N2964" s="177"/>
      <c r="O2964" s="224"/>
      <c r="P2964" s="177"/>
      <c r="Q2964" s="177"/>
      <c r="R2964" s="177"/>
      <c r="S2964" s="237" t="s">
        <v>10330</v>
      </c>
      <c r="T2964" s="177"/>
      <c r="U2964" s="243"/>
      <c r="Z2964" s="130" t="str">
        <f t="shared" si="47"/>
        <v>19(17)唐秀康</v>
      </c>
    </row>
    <row r="2965" spans="1:26">
      <c r="A2965" s="177"/>
      <c r="B2965" s="177" t="s">
        <v>10349</v>
      </c>
      <c r="C2965" s="177"/>
      <c r="D2965" s="177" t="s">
        <v>384</v>
      </c>
      <c r="E2965" s="177" t="s">
        <v>10350</v>
      </c>
      <c r="F2965" s="241" t="s">
        <v>143</v>
      </c>
      <c r="G2965" s="177">
        <v>18</v>
      </c>
      <c r="H2965" s="241" t="s">
        <v>17987</v>
      </c>
      <c r="I2965" s="177" t="s">
        <v>10352</v>
      </c>
      <c r="J2965" s="177">
        <v>15078574880</v>
      </c>
      <c r="K2965" s="177" t="s">
        <v>27</v>
      </c>
      <c r="L2965" s="224">
        <v>44403</v>
      </c>
      <c r="M2965" s="177"/>
      <c r="N2965" s="177"/>
      <c r="O2965" s="224"/>
      <c r="P2965" s="177"/>
      <c r="Q2965" s="177"/>
      <c r="R2965" s="177"/>
      <c r="S2965" s="237" t="s">
        <v>10349</v>
      </c>
      <c r="T2965" s="177"/>
      <c r="U2965" s="243"/>
      <c r="Z2965" s="130" t="str">
        <f t="shared" si="47"/>
        <v>19(17)韦妙妙</v>
      </c>
    </row>
    <row r="2966" spans="1:26">
      <c r="A2966" s="177"/>
      <c r="B2966" s="177" t="s">
        <v>10360</v>
      </c>
      <c r="C2966" s="177"/>
      <c r="D2966" s="177" t="s">
        <v>384</v>
      </c>
      <c r="E2966" s="177" t="s">
        <v>10361</v>
      </c>
      <c r="F2966" s="241" t="s">
        <v>143</v>
      </c>
      <c r="G2966" s="177">
        <v>23</v>
      </c>
      <c r="H2966" s="241" t="s">
        <v>7124</v>
      </c>
      <c r="I2966" s="177" t="s">
        <v>10362</v>
      </c>
      <c r="J2966" s="177">
        <v>15017334679</v>
      </c>
      <c r="K2966" s="177" t="s">
        <v>27</v>
      </c>
      <c r="L2966" s="224">
        <v>44338</v>
      </c>
      <c r="M2966" s="177"/>
      <c r="N2966" s="177" t="s">
        <v>27</v>
      </c>
      <c r="O2966" s="224">
        <v>44366</v>
      </c>
      <c r="P2966" s="177"/>
      <c r="Q2966" s="177"/>
      <c r="R2966" s="177"/>
      <c r="S2966" s="237" t="s">
        <v>10360</v>
      </c>
      <c r="T2966" s="177"/>
      <c r="U2966" s="243"/>
      <c r="Z2966" s="130" t="str">
        <f t="shared" si="47"/>
        <v>19(17)蓝柳</v>
      </c>
    </row>
    <row r="2967" spans="1:26">
      <c r="A2967" s="177"/>
      <c r="B2967" s="177" t="s">
        <v>10371</v>
      </c>
      <c r="C2967" s="177"/>
      <c r="D2967" s="177" t="s">
        <v>384</v>
      </c>
      <c r="E2967" s="177" t="s">
        <v>10372</v>
      </c>
      <c r="F2967" s="241" t="s">
        <v>24</v>
      </c>
      <c r="G2967" s="177">
        <v>24</v>
      </c>
      <c r="H2967" s="241" t="s">
        <v>4438</v>
      </c>
      <c r="I2967" s="177" t="s">
        <v>10373</v>
      </c>
      <c r="J2967" s="177">
        <v>13367888425</v>
      </c>
      <c r="K2967" s="177" t="s">
        <v>27</v>
      </c>
      <c r="L2967" s="224">
        <v>44331</v>
      </c>
      <c r="M2967" s="177"/>
      <c r="N2967" s="177" t="s">
        <v>27</v>
      </c>
      <c r="O2967" s="224">
        <v>44366</v>
      </c>
      <c r="P2967" s="177"/>
      <c r="Q2967" s="177"/>
      <c r="R2967" s="177"/>
      <c r="S2967" s="237" t="s">
        <v>10371</v>
      </c>
      <c r="T2967" s="177"/>
      <c r="U2967" s="243"/>
      <c r="Z2967" s="130" t="str">
        <f t="shared" si="47"/>
        <v>19(17)罗海泊</v>
      </c>
    </row>
    <row r="2968" spans="1:26">
      <c r="A2968" s="177"/>
      <c r="B2968" s="177" t="s">
        <v>10385</v>
      </c>
      <c r="C2968" s="177"/>
      <c r="D2968" s="177" t="s">
        <v>384</v>
      </c>
      <c r="E2968" s="177" t="s">
        <v>10386</v>
      </c>
      <c r="F2968" s="241" t="s">
        <v>24</v>
      </c>
      <c r="G2968" s="177">
        <v>18</v>
      </c>
      <c r="H2968" s="241" t="s">
        <v>17785</v>
      </c>
      <c r="I2968" s="177" t="s">
        <v>10387</v>
      </c>
      <c r="J2968" s="177">
        <v>13877895299</v>
      </c>
      <c r="K2968" s="177"/>
      <c r="L2968" s="224"/>
      <c r="M2968" s="177"/>
      <c r="N2968" s="177"/>
      <c r="O2968" s="224"/>
      <c r="P2968" s="177"/>
      <c r="Q2968" s="177"/>
      <c r="R2968" s="177"/>
      <c r="S2968" s="237" t="s">
        <v>10385</v>
      </c>
      <c r="T2968" s="177"/>
      <c r="U2968" s="243"/>
      <c r="Z2968" s="130" t="str">
        <f t="shared" si="47"/>
        <v>19(17)韦俊甘</v>
      </c>
    </row>
    <row r="2969" spans="1:26">
      <c r="A2969" s="177"/>
      <c r="B2969" s="177" t="s">
        <v>10388</v>
      </c>
      <c r="C2969" s="177"/>
      <c r="D2969" s="177" t="s">
        <v>384</v>
      </c>
      <c r="E2969" s="177" t="s">
        <v>10389</v>
      </c>
      <c r="F2969" s="241" t="s">
        <v>143</v>
      </c>
      <c r="G2969" s="177">
        <v>20</v>
      </c>
      <c r="H2969" s="241" t="s">
        <v>19350</v>
      </c>
      <c r="I2969" s="177" t="s">
        <v>10390</v>
      </c>
      <c r="J2969" s="177" t="s">
        <v>19351</v>
      </c>
      <c r="K2969" s="177"/>
      <c r="L2969" s="224"/>
      <c r="M2969" s="177"/>
      <c r="N2969" s="177"/>
      <c r="O2969" s="224"/>
      <c r="P2969" s="177"/>
      <c r="Q2969" s="177"/>
      <c r="R2969" s="177"/>
      <c r="S2969" s="237" t="s">
        <v>10388</v>
      </c>
      <c r="T2969" s="177"/>
      <c r="U2969" s="243"/>
      <c r="Z2969" s="130" t="str">
        <f t="shared" si="47"/>
        <v>19(17)韦柳青</v>
      </c>
    </row>
    <row r="2970" spans="1:26">
      <c r="A2970" s="177"/>
      <c r="B2970" s="177" t="s">
        <v>10391</v>
      </c>
      <c r="C2970" s="177"/>
      <c r="D2970" s="177" t="s">
        <v>384</v>
      </c>
      <c r="E2970" s="177" t="s">
        <v>8595</v>
      </c>
      <c r="F2970" s="241" t="s">
        <v>143</v>
      </c>
      <c r="G2970" s="177">
        <v>19</v>
      </c>
      <c r="H2970" s="241" t="s">
        <v>19352</v>
      </c>
      <c r="I2970" s="177" t="s">
        <v>10393</v>
      </c>
      <c r="J2970" s="177" t="s">
        <v>19353</v>
      </c>
      <c r="K2970" s="177" t="s">
        <v>27</v>
      </c>
      <c r="L2970" s="224">
        <v>44331</v>
      </c>
      <c r="M2970" s="177"/>
      <c r="N2970" s="177" t="s">
        <v>27</v>
      </c>
      <c r="O2970" s="224">
        <v>44366</v>
      </c>
      <c r="P2970" s="177"/>
      <c r="Q2970" s="177"/>
      <c r="R2970" s="177"/>
      <c r="S2970" s="237" t="s">
        <v>10391</v>
      </c>
      <c r="T2970" s="177"/>
      <c r="U2970" s="243"/>
      <c r="Z2970" s="130" t="str">
        <f t="shared" si="47"/>
        <v>19(17)韦春玉</v>
      </c>
    </row>
    <row r="2971" spans="1:26">
      <c r="A2971" s="177"/>
      <c r="B2971" s="177" t="s">
        <v>10399</v>
      </c>
      <c r="C2971" s="177"/>
      <c r="D2971" s="177" t="s">
        <v>384</v>
      </c>
      <c r="E2971" s="177" t="s">
        <v>10400</v>
      </c>
      <c r="F2971" s="241" t="s">
        <v>143</v>
      </c>
      <c r="G2971" s="177">
        <v>18</v>
      </c>
      <c r="H2971" s="241" t="s">
        <v>19354</v>
      </c>
      <c r="I2971" s="177" t="s">
        <v>10401</v>
      </c>
      <c r="J2971" s="177">
        <v>18278875398</v>
      </c>
      <c r="K2971" s="177"/>
      <c r="L2971" s="224"/>
      <c r="M2971" s="177"/>
      <c r="N2971" s="177"/>
      <c r="O2971" s="224"/>
      <c r="P2971" s="177"/>
      <c r="Q2971" s="177"/>
      <c r="R2971" s="177"/>
      <c r="S2971" s="237" t="s">
        <v>10399</v>
      </c>
      <c r="T2971" s="177"/>
      <c r="U2971" s="243"/>
      <c r="Z2971" s="130" t="str">
        <f t="shared" si="47"/>
        <v>19(17)蒙欣怡</v>
      </c>
    </row>
    <row r="2972" spans="1:26">
      <c r="A2972" s="177"/>
      <c r="B2972" s="177" t="s">
        <v>10404</v>
      </c>
      <c r="C2972" s="177"/>
      <c r="D2972" s="177" t="s">
        <v>384</v>
      </c>
      <c r="E2972" s="177" t="s">
        <v>10405</v>
      </c>
      <c r="F2972" s="241" t="s">
        <v>143</v>
      </c>
      <c r="G2972" s="177">
        <v>20</v>
      </c>
      <c r="H2972" s="241" t="s">
        <v>19355</v>
      </c>
      <c r="I2972" s="177" t="s">
        <v>10406</v>
      </c>
      <c r="J2972" s="177">
        <v>13307880792</v>
      </c>
      <c r="K2972" s="177"/>
      <c r="L2972" s="224"/>
      <c r="M2972" s="177"/>
      <c r="N2972" s="177"/>
      <c r="O2972" s="224"/>
      <c r="P2972" s="177"/>
      <c r="Q2972" s="177"/>
      <c r="R2972" s="177"/>
      <c r="S2972" s="237" t="s">
        <v>10404</v>
      </c>
      <c r="T2972" s="177"/>
      <c r="U2972" s="243"/>
      <c r="Z2972" s="130" t="str">
        <f t="shared" si="47"/>
        <v>19(17)罗云花</v>
      </c>
    </row>
    <row r="2973" spans="1:26">
      <c r="A2973" s="177"/>
      <c r="B2973" s="177" t="s">
        <v>10411</v>
      </c>
      <c r="C2973" s="177"/>
      <c r="D2973" s="177" t="s">
        <v>384</v>
      </c>
      <c r="E2973" s="177" t="s">
        <v>10412</v>
      </c>
      <c r="F2973" s="241" t="s">
        <v>143</v>
      </c>
      <c r="G2973" s="177">
        <v>18</v>
      </c>
      <c r="H2973" s="241" t="s">
        <v>19356</v>
      </c>
      <c r="I2973" s="177" t="s">
        <v>10414</v>
      </c>
      <c r="J2973" s="177">
        <v>18776811201</v>
      </c>
      <c r="K2973" s="177" t="s">
        <v>27</v>
      </c>
      <c r="L2973" s="224">
        <v>44331</v>
      </c>
      <c r="M2973" s="177"/>
      <c r="N2973" s="177" t="s">
        <v>27</v>
      </c>
      <c r="O2973" s="224">
        <v>44366</v>
      </c>
      <c r="P2973" s="177"/>
      <c r="Q2973" s="177"/>
      <c r="R2973" s="177"/>
      <c r="S2973" s="237" t="s">
        <v>10411</v>
      </c>
      <c r="T2973" s="177"/>
      <c r="U2973" s="243"/>
      <c r="Z2973" s="130" t="str">
        <f t="shared" si="47"/>
        <v>19(17)黄丽芬</v>
      </c>
    </row>
    <row r="2974" spans="1:26">
      <c r="A2974" s="177"/>
      <c r="B2974" s="177" t="s">
        <v>10415</v>
      </c>
      <c r="C2974" s="177"/>
      <c r="D2974" s="177" t="s">
        <v>384</v>
      </c>
      <c r="E2974" s="177" t="s">
        <v>10416</v>
      </c>
      <c r="F2974" s="241" t="s">
        <v>143</v>
      </c>
      <c r="G2974" s="177">
        <v>18</v>
      </c>
      <c r="H2974" s="241" t="s">
        <v>10417</v>
      </c>
      <c r="I2974" s="177" t="s">
        <v>10418</v>
      </c>
      <c r="J2974" s="177">
        <v>15777802557</v>
      </c>
      <c r="K2974" s="177" t="s">
        <v>27</v>
      </c>
      <c r="L2974" s="224">
        <v>44331</v>
      </c>
      <c r="M2974" s="177"/>
      <c r="N2974" s="177" t="s">
        <v>27</v>
      </c>
      <c r="O2974" s="224">
        <v>44366</v>
      </c>
      <c r="P2974" s="177"/>
      <c r="Q2974" s="177"/>
      <c r="R2974" s="177"/>
      <c r="S2974" s="237" t="s">
        <v>10415</v>
      </c>
      <c r="T2974" s="177"/>
      <c r="U2974" s="243"/>
      <c r="Z2974" s="130" t="str">
        <f t="shared" si="47"/>
        <v>19(17)左婷婷</v>
      </c>
    </row>
    <row r="2975" spans="1:26">
      <c r="A2975" s="177"/>
      <c r="B2975" s="177" t="s">
        <v>10429</v>
      </c>
      <c r="C2975" s="177"/>
      <c r="D2975" s="177" t="s">
        <v>384</v>
      </c>
      <c r="E2975" s="177" t="s">
        <v>10430</v>
      </c>
      <c r="F2975" s="241" t="s">
        <v>143</v>
      </c>
      <c r="G2975" s="177">
        <v>18</v>
      </c>
      <c r="H2975" s="241" t="s">
        <v>19357</v>
      </c>
      <c r="I2975" s="177" t="s">
        <v>10432</v>
      </c>
      <c r="J2975" s="177">
        <v>13712797610</v>
      </c>
      <c r="K2975" s="177"/>
      <c r="L2975" s="224"/>
      <c r="M2975" s="177"/>
      <c r="N2975" s="177"/>
      <c r="O2975" s="224"/>
      <c r="P2975" s="177"/>
      <c r="Q2975" s="177"/>
      <c r="R2975" s="177"/>
      <c r="S2975" s="237" t="s">
        <v>10429</v>
      </c>
      <c r="T2975" s="177"/>
      <c r="U2975" s="243"/>
      <c r="Z2975" s="130" t="str">
        <f t="shared" si="47"/>
        <v>19(17)蒙佳彩</v>
      </c>
    </row>
    <row r="2976" spans="1:26">
      <c r="A2976" s="177"/>
      <c r="B2976" s="177" t="s">
        <v>10433</v>
      </c>
      <c r="C2976" s="177"/>
      <c r="D2976" s="177" t="s">
        <v>384</v>
      </c>
      <c r="E2976" s="177" t="s">
        <v>10434</v>
      </c>
      <c r="F2976" s="241" t="s">
        <v>143</v>
      </c>
      <c r="G2976" s="177">
        <v>18</v>
      </c>
      <c r="H2976" s="241" t="s">
        <v>10435</v>
      </c>
      <c r="I2976" s="177" t="s">
        <v>10436</v>
      </c>
      <c r="J2976" s="177">
        <v>18877897699</v>
      </c>
      <c r="K2976" s="177"/>
      <c r="L2976" s="224"/>
      <c r="M2976" s="177"/>
      <c r="N2976" s="177"/>
      <c r="O2976" s="224"/>
      <c r="P2976" s="177"/>
      <c r="Q2976" s="177"/>
      <c r="R2976" s="177"/>
      <c r="S2976" s="237" t="s">
        <v>10433</v>
      </c>
      <c r="T2976" s="177"/>
      <c r="U2976" s="243"/>
      <c r="Z2976" s="130" t="str">
        <f t="shared" si="47"/>
        <v>19(17)蒲微微</v>
      </c>
    </row>
    <row r="2977" spans="1:26">
      <c r="A2977" s="177"/>
      <c r="B2977" s="177" t="s">
        <v>10441</v>
      </c>
      <c r="C2977" s="177"/>
      <c r="D2977" s="177" t="s">
        <v>384</v>
      </c>
      <c r="E2977" s="177" t="s">
        <v>10442</v>
      </c>
      <c r="F2977" s="241" t="s">
        <v>24</v>
      </c>
      <c r="G2977" s="177">
        <v>18</v>
      </c>
      <c r="H2977" s="241" t="s">
        <v>6804</v>
      </c>
      <c r="I2977" s="177" t="s">
        <v>10443</v>
      </c>
      <c r="J2977" s="177" t="s">
        <v>19358</v>
      </c>
      <c r="K2977" s="177"/>
      <c r="L2977" s="224"/>
      <c r="M2977" s="177"/>
      <c r="N2977" s="177"/>
      <c r="O2977" s="224"/>
      <c r="P2977" s="177"/>
      <c r="Q2977" s="177"/>
      <c r="R2977" s="177"/>
      <c r="S2977" s="237" t="s">
        <v>10441</v>
      </c>
      <c r="T2977" s="177"/>
      <c r="U2977" s="243"/>
      <c r="Z2977" s="130" t="str">
        <f t="shared" si="47"/>
        <v>19(17)覃航</v>
      </c>
    </row>
    <row r="2978" spans="1:26">
      <c r="A2978" s="177"/>
      <c r="B2978" s="177" t="s">
        <v>10444</v>
      </c>
      <c r="C2978" s="177"/>
      <c r="D2978" s="177" t="s">
        <v>384</v>
      </c>
      <c r="E2978" s="177" t="s">
        <v>10445</v>
      </c>
      <c r="F2978" s="241" t="s">
        <v>143</v>
      </c>
      <c r="G2978" s="177">
        <v>18</v>
      </c>
      <c r="H2978" s="241" t="s">
        <v>10080</v>
      </c>
      <c r="I2978" s="177" t="s">
        <v>10446</v>
      </c>
      <c r="J2978" s="177">
        <v>18776864199</v>
      </c>
      <c r="K2978" s="177" t="s">
        <v>27</v>
      </c>
      <c r="L2978" s="224">
        <v>44331</v>
      </c>
      <c r="M2978" s="177"/>
      <c r="N2978" s="177" t="s">
        <v>27</v>
      </c>
      <c r="O2978" s="224">
        <v>44366</v>
      </c>
      <c r="P2978" s="177"/>
      <c r="Q2978" s="177"/>
      <c r="R2978" s="177"/>
      <c r="S2978" s="237" t="s">
        <v>10444</v>
      </c>
      <c r="T2978" s="177"/>
      <c r="U2978" s="243"/>
      <c r="Z2978" s="130" t="str">
        <f t="shared" si="47"/>
        <v>19(17)左丽娜</v>
      </c>
    </row>
    <row r="2979" spans="1:26">
      <c r="A2979" s="177"/>
      <c r="B2979" s="177" t="s">
        <v>10455</v>
      </c>
      <c r="C2979" s="177"/>
      <c r="D2979" s="177" t="s">
        <v>384</v>
      </c>
      <c r="E2979" s="177" t="s">
        <v>10456</v>
      </c>
      <c r="F2979" s="241" t="s">
        <v>143</v>
      </c>
      <c r="G2979" s="177">
        <v>20</v>
      </c>
      <c r="H2979" s="241" t="s">
        <v>10457</v>
      </c>
      <c r="I2979" s="177" t="s">
        <v>10458</v>
      </c>
      <c r="J2979" s="177">
        <v>19127210993</v>
      </c>
      <c r="K2979" s="177" t="s">
        <v>27</v>
      </c>
      <c r="L2979" s="224">
        <v>44331</v>
      </c>
      <c r="M2979" s="177"/>
      <c r="N2979" s="177" t="s">
        <v>27</v>
      </c>
      <c r="O2979" s="224">
        <v>44366</v>
      </c>
      <c r="P2979" s="177"/>
      <c r="Q2979" s="177"/>
      <c r="R2979" s="177"/>
      <c r="S2979" s="237" t="s">
        <v>10455</v>
      </c>
      <c r="T2979" s="177"/>
      <c r="U2979" s="243"/>
      <c r="Z2979" s="130" t="str">
        <f t="shared" si="47"/>
        <v>19(17)韦英花</v>
      </c>
    </row>
    <row r="2980" spans="1:26">
      <c r="A2980" s="177"/>
      <c r="B2980" s="177" t="s">
        <v>10474</v>
      </c>
      <c r="C2980" s="177"/>
      <c r="D2980" s="177" t="s">
        <v>384</v>
      </c>
      <c r="E2980" s="177" t="s">
        <v>10475</v>
      </c>
      <c r="F2980" s="241" t="s">
        <v>24</v>
      </c>
      <c r="G2980" s="177">
        <v>19</v>
      </c>
      <c r="H2980" s="241" t="s">
        <v>19359</v>
      </c>
      <c r="I2980" s="177" t="s">
        <v>10476</v>
      </c>
      <c r="J2980" s="177">
        <v>18070861849</v>
      </c>
      <c r="K2980" s="177"/>
      <c r="L2980" s="224"/>
      <c r="M2980" s="177"/>
      <c r="N2980" s="177"/>
      <c r="O2980" s="224"/>
      <c r="P2980" s="177"/>
      <c r="Q2980" s="177"/>
      <c r="R2980" s="177"/>
      <c r="S2980" s="237" t="s">
        <v>10474</v>
      </c>
      <c r="T2980" s="177"/>
      <c r="U2980" s="243"/>
      <c r="Z2980" s="130" t="str">
        <f t="shared" si="47"/>
        <v>19(17)卢吉富</v>
      </c>
    </row>
    <row r="2981" spans="1:26">
      <c r="A2981" s="177"/>
      <c r="B2981" s="177" t="s">
        <v>10480</v>
      </c>
      <c r="C2981" s="177"/>
      <c r="D2981" s="177" t="s">
        <v>384</v>
      </c>
      <c r="E2981" s="177" t="s">
        <v>2097</v>
      </c>
      <c r="F2981" s="241" t="s">
        <v>143</v>
      </c>
      <c r="G2981" s="177">
        <v>22</v>
      </c>
      <c r="H2981" s="241" t="s">
        <v>6151</v>
      </c>
      <c r="I2981" s="177" t="s">
        <v>10481</v>
      </c>
      <c r="J2981" s="177">
        <v>18178892687</v>
      </c>
      <c r="K2981" s="177" t="s">
        <v>27</v>
      </c>
      <c r="L2981" s="224">
        <v>44331</v>
      </c>
      <c r="M2981" s="177"/>
      <c r="N2981" s="177" t="s">
        <v>27</v>
      </c>
      <c r="O2981" s="224">
        <v>44366</v>
      </c>
      <c r="P2981" s="177"/>
      <c r="Q2981" s="177"/>
      <c r="R2981" s="177"/>
      <c r="S2981" s="237" t="s">
        <v>10480</v>
      </c>
      <c r="T2981" s="177"/>
      <c r="U2981" s="243"/>
      <c r="Z2981" s="130" t="str">
        <f t="shared" si="47"/>
        <v>19(17)蒙金连</v>
      </c>
    </row>
    <row r="2982" spans="1:26">
      <c r="A2982" s="177"/>
      <c r="B2982" s="177" t="s">
        <v>10482</v>
      </c>
      <c r="C2982" s="177"/>
      <c r="D2982" s="177" t="s">
        <v>384</v>
      </c>
      <c r="E2982" s="177" t="s">
        <v>10483</v>
      </c>
      <c r="F2982" s="241" t="s">
        <v>143</v>
      </c>
      <c r="G2982" s="177">
        <v>21</v>
      </c>
      <c r="H2982" s="241" t="s">
        <v>10484</v>
      </c>
      <c r="I2982" s="177" t="s">
        <v>10485</v>
      </c>
      <c r="J2982" s="177">
        <v>17758588781</v>
      </c>
      <c r="K2982" s="177"/>
      <c r="L2982" s="224"/>
      <c r="M2982" s="177"/>
      <c r="N2982" s="177"/>
      <c r="O2982" s="224"/>
      <c r="P2982" s="177"/>
      <c r="Q2982" s="177"/>
      <c r="R2982" s="177"/>
      <c r="S2982" s="237" t="s">
        <v>10482</v>
      </c>
      <c r="T2982" s="177"/>
      <c r="U2982" s="243"/>
      <c r="Z2982" s="130" t="str">
        <f t="shared" si="47"/>
        <v>19(17)韦丽月</v>
      </c>
    </row>
    <row r="2983" spans="1:26">
      <c r="A2983" s="177"/>
      <c r="B2983" s="177" t="s">
        <v>10489</v>
      </c>
      <c r="C2983" s="177"/>
      <c r="D2983" s="177" t="s">
        <v>384</v>
      </c>
      <c r="E2983" s="177" t="s">
        <v>10490</v>
      </c>
      <c r="F2983" s="241" t="s">
        <v>24</v>
      </c>
      <c r="G2983" s="177">
        <v>21</v>
      </c>
      <c r="H2983" s="241" t="s">
        <v>8314</v>
      </c>
      <c r="I2983" s="177" t="s">
        <v>2106</v>
      </c>
      <c r="J2983" s="177">
        <v>18877841724</v>
      </c>
      <c r="K2983" s="177" t="s">
        <v>27</v>
      </c>
      <c r="L2983" s="224">
        <v>44331</v>
      </c>
      <c r="M2983" s="177"/>
      <c r="N2983" s="177" t="s">
        <v>27</v>
      </c>
      <c r="O2983" s="224">
        <v>44366</v>
      </c>
      <c r="P2983" s="177"/>
      <c r="Q2983" s="177"/>
      <c r="R2983" s="177"/>
      <c r="S2983" s="237" t="s">
        <v>10489</v>
      </c>
      <c r="T2983" s="177"/>
      <c r="U2983" s="243"/>
      <c r="Z2983" s="130" t="str">
        <f t="shared" si="47"/>
        <v>19(17)蓝法</v>
      </c>
    </row>
    <row r="2984" spans="1:26">
      <c r="A2984" s="177"/>
      <c r="B2984" s="177" t="s">
        <v>10503</v>
      </c>
      <c r="C2984" s="177"/>
      <c r="D2984" s="177" t="s">
        <v>384</v>
      </c>
      <c r="E2984" s="177" t="s">
        <v>10504</v>
      </c>
      <c r="F2984" s="241" t="s">
        <v>143</v>
      </c>
      <c r="G2984" s="177">
        <v>18</v>
      </c>
      <c r="H2984" s="241" t="s">
        <v>10505</v>
      </c>
      <c r="I2984" s="177" t="s">
        <v>10506</v>
      </c>
      <c r="J2984" s="177" t="s">
        <v>19360</v>
      </c>
      <c r="K2984" s="177" t="s">
        <v>27</v>
      </c>
      <c r="L2984" s="224">
        <v>44331</v>
      </c>
      <c r="M2984" s="177"/>
      <c r="N2984" s="177" t="s">
        <v>27</v>
      </c>
      <c r="O2984" s="224">
        <v>44366</v>
      </c>
      <c r="P2984" s="177"/>
      <c r="Q2984" s="177"/>
      <c r="R2984" s="177"/>
      <c r="S2984" s="237" t="s">
        <v>10503</v>
      </c>
      <c r="T2984" s="177"/>
      <c r="U2984" s="243"/>
      <c r="Z2984" s="130" t="str">
        <f t="shared" si="47"/>
        <v>19(17)田艳春</v>
      </c>
    </row>
    <row r="2985" spans="1:26">
      <c r="A2985" s="177"/>
      <c r="B2985" s="177" t="s">
        <v>10507</v>
      </c>
      <c r="C2985" s="177"/>
      <c r="D2985" s="177" t="s">
        <v>389</v>
      </c>
      <c r="E2985" s="177" t="s">
        <v>10508</v>
      </c>
      <c r="F2985" s="241" t="s">
        <v>24</v>
      </c>
      <c r="G2985" s="177">
        <v>18</v>
      </c>
      <c r="H2985" s="241" t="s">
        <v>4968</v>
      </c>
      <c r="I2985" s="177" t="s">
        <v>332</v>
      </c>
      <c r="J2985" s="177">
        <v>14777393269</v>
      </c>
      <c r="K2985" s="177" t="s">
        <v>27</v>
      </c>
      <c r="L2985" s="224">
        <v>44344</v>
      </c>
      <c r="M2985" s="177"/>
      <c r="N2985" s="177" t="s">
        <v>27</v>
      </c>
      <c r="O2985" s="224">
        <v>44366</v>
      </c>
      <c r="P2985" s="177"/>
      <c r="Q2985" s="177"/>
      <c r="R2985" s="177"/>
      <c r="S2985" s="237" t="s">
        <v>10507</v>
      </c>
      <c r="T2985" s="177"/>
      <c r="U2985" s="243"/>
      <c r="Z2985" s="130" t="str">
        <f t="shared" si="47"/>
        <v>19(18)蒙富男</v>
      </c>
    </row>
    <row r="2986" spans="1:26">
      <c r="A2986" s="177"/>
      <c r="B2986" s="177" t="s">
        <v>10509</v>
      </c>
      <c r="C2986" s="177"/>
      <c r="D2986" s="177" t="s">
        <v>389</v>
      </c>
      <c r="E2986" s="177" t="s">
        <v>10510</v>
      </c>
      <c r="F2986" s="241" t="s">
        <v>143</v>
      </c>
      <c r="G2986" s="177">
        <v>18</v>
      </c>
      <c r="H2986" s="241" t="s">
        <v>1812</v>
      </c>
      <c r="I2986" s="177" t="s">
        <v>10511</v>
      </c>
      <c r="J2986" s="177">
        <v>18077898042</v>
      </c>
      <c r="K2986" s="177" t="s">
        <v>27</v>
      </c>
      <c r="L2986" s="224">
        <v>44331</v>
      </c>
      <c r="M2986" s="177"/>
      <c r="N2986" s="177" t="s">
        <v>27</v>
      </c>
      <c r="O2986" s="224">
        <v>44366</v>
      </c>
      <c r="P2986" s="177"/>
      <c r="Q2986" s="177"/>
      <c r="R2986" s="177"/>
      <c r="S2986" s="237" t="s">
        <v>10509</v>
      </c>
      <c r="T2986" s="177"/>
      <c r="U2986" s="243"/>
      <c r="Z2986" s="130" t="str">
        <f t="shared" si="47"/>
        <v>19(18)罗金喜</v>
      </c>
    </row>
    <row r="2987" spans="1:26">
      <c r="A2987" s="177"/>
      <c r="B2987" s="177" t="s">
        <v>10512</v>
      </c>
      <c r="C2987" s="177"/>
      <c r="D2987" s="177" t="s">
        <v>389</v>
      </c>
      <c r="E2987" s="177" t="s">
        <v>10513</v>
      </c>
      <c r="F2987" s="241" t="s">
        <v>24</v>
      </c>
      <c r="G2987" s="177">
        <v>19</v>
      </c>
      <c r="H2987" s="241" t="s">
        <v>10514</v>
      </c>
      <c r="I2987" s="177" t="s">
        <v>10515</v>
      </c>
      <c r="J2987" s="177">
        <v>14777394275</v>
      </c>
      <c r="K2987" s="177"/>
      <c r="L2987" s="224"/>
      <c r="M2987" s="177"/>
      <c r="N2987" s="177"/>
      <c r="O2987" s="224"/>
      <c r="P2987" s="177"/>
      <c r="Q2987" s="177"/>
      <c r="R2987" s="177"/>
      <c r="S2987" s="237" t="s">
        <v>10512</v>
      </c>
      <c r="T2987" s="177"/>
      <c r="U2987" s="243"/>
      <c r="Z2987" s="130" t="str">
        <f t="shared" si="47"/>
        <v>19(18)蓝文卓</v>
      </c>
    </row>
    <row r="2988" spans="1:26">
      <c r="A2988" s="177"/>
      <c r="B2988" s="177" t="s">
        <v>10520</v>
      </c>
      <c r="C2988" s="177"/>
      <c r="D2988" s="177" t="s">
        <v>389</v>
      </c>
      <c r="E2988" s="177" t="s">
        <v>10521</v>
      </c>
      <c r="F2988" s="241" t="s">
        <v>143</v>
      </c>
      <c r="G2988" s="177">
        <v>18</v>
      </c>
      <c r="H2988" s="241" t="s">
        <v>17638</v>
      </c>
      <c r="I2988" s="177" t="s">
        <v>10522</v>
      </c>
      <c r="J2988" s="177">
        <v>13737965137</v>
      </c>
      <c r="K2988" s="177" t="s">
        <v>27</v>
      </c>
      <c r="L2988" s="224">
        <v>44396</v>
      </c>
      <c r="M2988" s="177" t="s">
        <v>2172</v>
      </c>
      <c r="N2988" s="177"/>
      <c r="O2988" s="224"/>
      <c r="P2988" s="177"/>
      <c r="Q2988" s="177"/>
      <c r="R2988" s="177"/>
      <c r="S2988" s="237" t="s">
        <v>10520</v>
      </c>
      <c r="T2988" s="177"/>
      <c r="U2988" s="243"/>
      <c r="Z2988" s="130" t="str">
        <f t="shared" si="47"/>
        <v>19(18)韦月晓</v>
      </c>
    </row>
    <row r="2989" spans="1:26">
      <c r="A2989" s="177"/>
      <c r="B2989" s="177" t="s">
        <v>10552</v>
      </c>
      <c r="C2989" s="177"/>
      <c r="D2989" s="177" t="s">
        <v>389</v>
      </c>
      <c r="E2989" s="177" t="s">
        <v>10553</v>
      </c>
      <c r="F2989" s="241" t="s">
        <v>143</v>
      </c>
      <c r="G2989" s="177">
        <v>18</v>
      </c>
      <c r="H2989" s="241" t="s">
        <v>19361</v>
      </c>
      <c r="I2989" s="177" t="s">
        <v>10555</v>
      </c>
      <c r="J2989" s="177">
        <v>13687780385</v>
      </c>
      <c r="K2989" s="177" t="s">
        <v>27</v>
      </c>
      <c r="L2989" s="224">
        <v>44331</v>
      </c>
      <c r="M2989" s="177"/>
      <c r="N2989" s="177" t="s">
        <v>27</v>
      </c>
      <c r="O2989" s="224">
        <v>44366</v>
      </c>
      <c r="P2989" s="177"/>
      <c r="Q2989" s="177"/>
      <c r="R2989" s="177"/>
      <c r="S2989" s="237" t="s">
        <v>10552</v>
      </c>
      <c r="T2989" s="177"/>
      <c r="U2989" s="243"/>
      <c r="Z2989" s="130" t="str">
        <f t="shared" si="47"/>
        <v>19(18)韦艳斌</v>
      </c>
    </row>
    <row r="2990" spans="1:26">
      <c r="A2990" s="177"/>
      <c r="B2990" s="177" t="s">
        <v>10529</v>
      </c>
      <c r="C2990" s="177"/>
      <c r="D2990" s="177" t="s">
        <v>389</v>
      </c>
      <c r="E2990" s="177" t="s">
        <v>10530</v>
      </c>
      <c r="F2990" s="241" t="s">
        <v>143</v>
      </c>
      <c r="G2990" s="177">
        <v>18</v>
      </c>
      <c r="H2990" s="241" t="s">
        <v>17996</v>
      </c>
      <c r="I2990" s="177" t="s">
        <v>10562</v>
      </c>
      <c r="J2990" s="177">
        <v>17377047730</v>
      </c>
      <c r="K2990" s="177" t="s">
        <v>27</v>
      </c>
      <c r="L2990" s="224">
        <v>44331</v>
      </c>
      <c r="M2990" s="177"/>
      <c r="N2990" s="177" t="s">
        <v>27</v>
      </c>
      <c r="O2990" s="224">
        <v>44366</v>
      </c>
      <c r="P2990" s="177"/>
      <c r="Q2990" s="177"/>
      <c r="R2990" s="177"/>
      <c r="S2990" s="237" t="s">
        <v>10529</v>
      </c>
      <c r="T2990" s="177"/>
      <c r="U2990" s="243"/>
      <c r="Z2990" s="130" t="str">
        <f t="shared" si="47"/>
        <v>19(18)黄凤春</v>
      </c>
    </row>
    <row r="2991" spans="1:26">
      <c r="A2991" s="177"/>
      <c r="B2991" s="177" t="s">
        <v>10563</v>
      </c>
      <c r="C2991" s="177"/>
      <c r="D2991" s="177" t="s">
        <v>389</v>
      </c>
      <c r="E2991" s="177" t="s">
        <v>10564</v>
      </c>
      <c r="F2991" s="241" t="s">
        <v>143</v>
      </c>
      <c r="G2991" s="177">
        <v>18</v>
      </c>
      <c r="H2991" s="241" t="s">
        <v>2238</v>
      </c>
      <c r="I2991" s="177" t="s">
        <v>10565</v>
      </c>
      <c r="J2991" s="177">
        <v>18776872076</v>
      </c>
      <c r="K2991" s="177" t="s">
        <v>27</v>
      </c>
      <c r="L2991" s="224">
        <v>44390</v>
      </c>
      <c r="M2991" s="177"/>
      <c r="N2991" s="177" t="s">
        <v>27</v>
      </c>
      <c r="O2991" s="224">
        <v>44415</v>
      </c>
      <c r="P2991" s="177"/>
      <c r="Q2991" s="177"/>
      <c r="R2991" s="177"/>
      <c r="S2991" s="237" t="s">
        <v>10563</v>
      </c>
      <c r="T2991" s="177"/>
      <c r="U2991" s="243"/>
      <c r="Z2991" s="130" t="str">
        <f t="shared" si="47"/>
        <v>19(18)唐艳贝</v>
      </c>
    </row>
    <row r="2992" spans="1:26">
      <c r="A2992" s="177"/>
      <c r="B2992" s="177" t="s">
        <v>10570</v>
      </c>
      <c r="C2992" s="177"/>
      <c r="D2992" s="177" t="s">
        <v>389</v>
      </c>
      <c r="E2992" s="177" t="s">
        <v>10571</v>
      </c>
      <c r="F2992" s="241" t="s">
        <v>143</v>
      </c>
      <c r="G2992" s="177">
        <v>19</v>
      </c>
      <c r="H2992" s="241" t="s">
        <v>10572</v>
      </c>
      <c r="I2992" s="177" t="s">
        <v>10573</v>
      </c>
      <c r="J2992" s="177">
        <v>17807832453</v>
      </c>
      <c r="K2992" s="177" t="s">
        <v>27</v>
      </c>
      <c r="L2992" s="224">
        <v>44331</v>
      </c>
      <c r="M2992" s="177"/>
      <c r="N2992" s="177" t="s">
        <v>27</v>
      </c>
      <c r="O2992" s="224">
        <v>44366</v>
      </c>
      <c r="P2992" s="177"/>
      <c r="Q2992" s="177"/>
      <c r="R2992" s="177"/>
      <c r="S2992" s="237" t="s">
        <v>10570</v>
      </c>
      <c r="T2992" s="177"/>
      <c r="U2992" s="243"/>
      <c r="Z2992" s="130" t="str">
        <f t="shared" si="47"/>
        <v>19(18)李慧珍</v>
      </c>
    </row>
    <row r="2993" spans="1:26">
      <c r="A2993" s="177"/>
      <c r="B2993" s="177" t="s">
        <v>10574</v>
      </c>
      <c r="C2993" s="177"/>
      <c r="D2993" s="177" t="s">
        <v>389</v>
      </c>
      <c r="E2993" s="177" t="s">
        <v>10575</v>
      </c>
      <c r="F2993" s="241" t="s">
        <v>24</v>
      </c>
      <c r="G2993" s="177">
        <v>18</v>
      </c>
      <c r="H2993" s="241" t="s">
        <v>10576</v>
      </c>
      <c r="I2993" s="177" t="s">
        <v>10577</v>
      </c>
      <c r="J2993" s="177">
        <v>15078575348</v>
      </c>
      <c r="K2993" s="177"/>
      <c r="L2993" s="224"/>
      <c r="M2993" s="177"/>
      <c r="N2993" s="177"/>
      <c r="O2993" s="224"/>
      <c r="P2993" s="177"/>
      <c r="Q2993" s="177"/>
      <c r="R2993" s="177"/>
      <c r="S2993" s="237" t="s">
        <v>10574</v>
      </c>
      <c r="T2993" s="177"/>
      <c r="U2993" s="243"/>
      <c r="Z2993" s="130" t="str">
        <f t="shared" si="47"/>
        <v>19(18)韦显俊</v>
      </c>
    </row>
    <row r="2994" spans="1:26">
      <c r="A2994" s="177"/>
      <c r="B2994" s="177" t="s">
        <v>10578</v>
      </c>
      <c r="C2994" s="177"/>
      <c r="D2994" s="177" t="s">
        <v>389</v>
      </c>
      <c r="E2994" s="177" t="s">
        <v>10579</v>
      </c>
      <c r="F2994" s="241" t="s">
        <v>143</v>
      </c>
      <c r="G2994" s="177">
        <v>18</v>
      </c>
      <c r="H2994" s="241" t="s">
        <v>10580</v>
      </c>
      <c r="I2994" s="177" t="s">
        <v>10581</v>
      </c>
      <c r="J2994" s="177">
        <v>18177125759</v>
      </c>
      <c r="K2994" s="177" t="s">
        <v>27</v>
      </c>
      <c r="L2994" s="224">
        <v>44338</v>
      </c>
      <c r="M2994" s="177" t="s">
        <v>2172</v>
      </c>
      <c r="N2994" s="177" t="s">
        <v>27</v>
      </c>
      <c r="O2994" s="224">
        <v>44369</v>
      </c>
      <c r="P2994" s="177" t="s">
        <v>5175</v>
      </c>
      <c r="Q2994" s="177"/>
      <c r="R2994" s="177"/>
      <c r="S2994" s="237" t="s">
        <v>10578</v>
      </c>
      <c r="T2994" s="177"/>
      <c r="U2994" s="243"/>
      <c r="Z2994" s="130" t="str">
        <f t="shared" si="47"/>
        <v>19(18)黄露</v>
      </c>
    </row>
    <row r="2995" spans="1:26">
      <c r="A2995" s="177"/>
      <c r="B2995" s="177" t="s">
        <v>10589</v>
      </c>
      <c r="C2995" s="177"/>
      <c r="D2995" s="177" t="s">
        <v>389</v>
      </c>
      <c r="E2995" s="177" t="s">
        <v>10590</v>
      </c>
      <c r="F2995" s="241" t="s">
        <v>24</v>
      </c>
      <c r="G2995" s="177">
        <v>22</v>
      </c>
      <c r="H2995" s="241" t="s">
        <v>10591</v>
      </c>
      <c r="I2995" s="177" t="s">
        <v>10592</v>
      </c>
      <c r="J2995" s="177">
        <v>13560814310</v>
      </c>
      <c r="K2995" s="177"/>
      <c r="L2995" s="224"/>
      <c r="M2995" s="177"/>
      <c r="N2995" s="177"/>
      <c r="O2995" s="224"/>
      <c r="P2995" s="177"/>
      <c r="Q2995" s="177"/>
      <c r="R2995" s="177"/>
      <c r="S2995" s="237" t="s">
        <v>10589</v>
      </c>
      <c r="T2995" s="177"/>
      <c r="U2995" s="243"/>
      <c r="Z2995" s="130" t="str">
        <f t="shared" si="47"/>
        <v>19(18)蒙建西</v>
      </c>
    </row>
    <row r="2996" spans="1:26">
      <c r="A2996" s="177"/>
      <c r="B2996" s="177" t="s">
        <v>10615</v>
      </c>
      <c r="C2996" s="177"/>
      <c r="D2996" s="177" t="s">
        <v>389</v>
      </c>
      <c r="E2996" s="177" t="s">
        <v>10616</v>
      </c>
      <c r="F2996" s="241" t="s">
        <v>24</v>
      </c>
      <c r="G2996" s="177">
        <v>18</v>
      </c>
      <c r="H2996" s="241" t="s">
        <v>17675</v>
      </c>
      <c r="I2996" s="177" t="s">
        <v>10617</v>
      </c>
      <c r="J2996" s="177">
        <v>15177893313</v>
      </c>
      <c r="K2996" s="177" t="s">
        <v>27</v>
      </c>
      <c r="L2996" s="224">
        <v>44398</v>
      </c>
      <c r="M2996" s="177"/>
      <c r="N2996" s="177"/>
      <c r="O2996" s="224"/>
      <c r="P2996" s="177"/>
      <c r="Q2996" s="177"/>
      <c r="R2996" s="177"/>
      <c r="S2996" s="237" t="s">
        <v>10615</v>
      </c>
      <c r="T2996" s="177"/>
      <c r="U2996" s="243"/>
      <c r="Z2996" s="130" t="str">
        <f t="shared" si="47"/>
        <v>19(18)韦梦</v>
      </c>
    </row>
    <row r="2997" spans="1:26">
      <c r="A2997" s="177"/>
      <c r="B2997" s="177" t="s">
        <v>10618</v>
      </c>
      <c r="C2997" s="177"/>
      <c r="D2997" s="177" t="s">
        <v>389</v>
      </c>
      <c r="E2997" s="177" t="s">
        <v>10619</v>
      </c>
      <c r="F2997" s="241" t="s">
        <v>143</v>
      </c>
      <c r="G2997" s="177">
        <v>19</v>
      </c>
      <c r="H2997" s="241" t="s">
        <v>2421</v>
      </c>
      <c r="I2997" s="177" t="s">
        <v>10620</v>
      </c>
      <c r="J2997" s="177">
        <v>18172369329</v>
      </c>
      <c r="K2997" s="177" t="s">
        <v>27</v>
      </c>
      <c r="L2997" s="224">
        <v>44331</v>
      </c>
      <c r="M2997" s="177"/>
      <c r="N2997" s="177" t="s">
        <v>27</v>
      </c>
      <c r="O2997" s="224">
        <v>44366</v>
      </c>
      <c r="P2997" s="177"/>
      <c r="Q2997" s="177"/>
      <c r="R2997" s="177"/>
      <c r="S2997" s="237" t="s">
        <v>10618</v>
      </c>
      <c r="T2997" s="177"/>
      <c r="U2997" s="243"/>
      <c r="Z2997" s="130" t="str">
        <f t="shared" si="47"/>
        <v>19(18)蒙丽梅</v>
      </c>
    </row>
    <row r="2998" spans="1:26">
      <c r="A2998" s="177"/>
      <c r="B2998" s="177" t="s">
        <v>10621</v>
      </c>
      <c r="C2998" s="177"/>
      <c r="D2998" s="177" t="s">
        <v>389</v>
      </c>
      <c r="E2998" s="177" t="s">
        <v>10622</v>
      </c>
      <c r="F2998" s="241" t="s">
        <v>24</v>
      </c>
      <c r="G2998" s="177">
        <v>18</v>
      </c>
      <c r="H2998" s="241" t="s">
        <v>1191</v>
      </c>
      <c r="I2998" s="177" t="s">
        <v>10623</v>
      </c>
      <c r="J2998" s="177">
        <v>15296076840</v>
      </c>
      <c r="K2998" s="177"/>
      <c r="L2998" s="224"/>
      <c r="M2998" s="177"/>
      <c r="N2998" s="177"/>
      <c r="O2998" s="224"/>
      <c r="P2998" s="177"/>
      <c r="Q2998" s="177"/>
      <c r="R2998" s="177"/>
      <c r="S2998" s="237" t="s">
        <v>10621</v>
      </c>
      <c r="T2998" s="177"/>
      <c r="U2998" s="243"/>
      <c r="Z2998" s="130" t="str">
        <f t="shared" si="47"/>
        <v>19(18)蒙雄佳</v>
      </c>
    </row>
    <row r="2999" spans="1:26">
      <c r="A2999" s="177"/>
      <c r="B2999" s="177" t="s">
        <v>10628</v>
      </c>
      <c r="C2999" s="177"/>
      <c r="D2999" s="177" t="s">
        <v>389</v>
      </c>
      <c r="E2999" s="177" t="s">
        <v>10629</v>
      </c>
      <c r="F2999" s="241" t="s">
        <v>24</v>
      </c>
      <c r="G2999" s="177">
        <v>18</v>
      </c>
      <c r="H2999" s="241" t="s">
        <v>19362</v>
      </c>
      <c r="I2999" s="177" t="s">
        <v>10631</v>
      </c>
      <c r="J2999" s="177">
        <v>13377498641</v>
      </c>
      <c r="K2999" s="177"/>
      <c r="L2999" s="224"/>
      <c r="M2999" s="177"/>
      <c r="N2999" s="177"/>
      <c r="O2999" s="224"/>
      <c r="P2999" s="177"/>
      <c r="Q2999" s="177"/>
      <c r="R2999" s="177"/>
      <c r="S2999" s="237" t="s">
        <v>10628</v>
      </c>
      <c r="T2999" s="177"/>
      <c r="U2999" s="243"/>
      <c r="Z2999" s="130" t="str">
        <f t="shared" si="47"/>
        <v>19(18)蒙斌</v>
      </c>
    </row>
    <row r="3000" spans="1:26">
      <c r="A3000" s="177"/>
      <c r="B3000" s="177" t="s">
        <v>10643</v>
      </c>
      <c r="C3000" s="177"/>
      <c r="D3000" s="177" t="s">
        <v>389</v>
      </c>
      <c r="E3000" s="177" t="s">
        <v>10644</v>
      </c>
      <c r="F3000" s="241" t="s">
        <v>143</v>
      </c>
      <c r="G3000" s="177">
        <v>18</v>
      </c>
      <c r="H3000" s="241" t="s">
        <v>18563</v>
      </c>
      <c r="I3000" s="177" t="s">
        <v>8895</v>
      </c>
      <c r="J3000" s="177">
        <v>18077898392</v>
      </c>
      <c r="K3000" s="177"/>
      <c r="L3000" s="224"/>
      <c r="M3000" s="177"/>
      <c r="N3000" s="177"/>
      <c r="O3000" s="224"/>
      <c r="P3000" s="177"/>
      <c r="Q3000" s="177"/>
      <c r="R3000" s="177"/>
      <c r="S3000" s="237" t="s">
        <v>10643</v>
      </c>
      <c r="T3000" s="177"/>
      <c r="U3000" s="243"/>
      <c r="Z3000" s="130" t="str">
        <f t="shared" si="47"/>
        <v>19(18)蒙艳妃</v>
      </c>
    </row>
    <row r="3001" spans="1:26">
      <c r="A3001" s="177"/>
      <c r="B3001" s="177" t="s">
        <v>10653</v>
      </c>
      <c r="C3001" s="177"/>
      <c r="D3001" s="177" t="s">
        <v>389</v>
      </c>
      <c r="E3001" s="177" t="s">
        <v>10654</v>
      </c>
      <c r="F3001" s="241" t="s">
        <v>143</v>
      </c>
      <c r="G3001" s="177">
        <v>18</v>
      </c>
      <c r="H3001" s="241" t="s">
        <v>10655</v>
      </c>
      <c r="I3001" s="177" t="s">
        <v>10656</v>
      </c>
      <c r="J3001" s="177">
        <v>15818460893</v>
      </c>
      <c r="K3001" s="177" t="s">
        <v>27</v>
      </c>
      <c r="L3001" s="224">
        <v>44338</v>
      </c>
      <c r="M3001" s="177"/>
      <c r="N3001" s="177" t="s">
        <v>27</v>
      </c>
      <c r="O3001" s="224">
        <v>44366</v>
      </c>
      <c r="P3001" s="177"/>
      <c r="Q3001" s="177"/>
      <c r="R3001" s="177"/>
      <c r="S3001" s="237" t="s">
        <v>10653</v>
      </c>
      <c r="T3001" s="177"/>
      <c r="U3001" s="243"/>
      <c r="Z3001" s="130" t="str">
        <f t="shared" si="47"/>
        <v>19(18)蒙露芝</v>
      </c>
    </row>
    <row r="3002" spans="1:26">
      <c r="A3002" s="177"/>
      <c r="B3002" s="177" t="s">
        <v>10657</v>
      </c>
      <c r="C3002" s="177"/>
      <c r="D3002" s="177" t="s">
        <v>389</v>
      </c>
      <c r="E3002" s="177" t="s">
        <v>10658</v>
      </c>
      <c r="F3002" s="241" t="s">
        <v>143</v>
      </c>
      <c r="G3002" s="177">
        <v>18</v>
      </c>
      <c r="H3002" s="241" t="s">
        <v>37</v>
      </c>
      <c r="I3002" s="177" t="s">
        <v>10659</v>
      </c>
      <c r="J3002" s="177" t="s">
        <v>10660</v>
      </c>
      <c r="K3002" s="177" t="s">
        <v>27</v>
      </c>
      <c r="L3002" s="224">
        <v>44331</v>
      </c>
      <c r="M3002" s="177" t="s">
        <v>3785</v>
      </c>
      <c r="N3002" s="177" t="s">
        <v>27</v>
      </c>
      <c r="O3002" s="224">
        <v>44366</v>
      </c>
      <c r="P3002" s="177" t="s">
        <v>2172</v>
      </c>
      <c r="Q3002" s="177"/>
      <c r="R3002" s="177"/>
      <c r="S3002" s="237" t="s">
        <v>10657</v>
      </c>
      <c r="T3002" s="177"/>
      <c r="U3002" s="243"/>
      <c r="Z3002" s="130" t="str">
        <f t="shared" si="47"/>
        <v>19(18)覃英娜</v>
      </c>
    </row>
    <row r="3003" spans="1:26">
      <c r="A3003" s="177"/>
      <c r="B3003" s="177" t="s">
        <v>10664</v>
      </c>
      <c r="C3003" s="177"/>
      <c r="D3003" s="177" t="s">
        <v>389</v>
      </c>
      <c r="E3003" s="177" t="s">
        <v>10665</v>
      </c>
      <c r="F3003" s="241" t="s">
        <v>24</v>
      </c>
      <c r="G3003" s="177">
        <v>18</v>
      </c>
      <c r="H3003" s="241" t="s">
        <v>1750</v>
      </c>
      <c r="I3003" s="177" t="s">
        <v>10666</v>
      </c>
      <c r="J3003" s="177">
        <v>19978451657</v>
      </c>
      <c r="K3003" s="177" t="s">
        <v>27</v>
      </c>
      <c r="L3003" s="224">
        <v>44426</v>
      </c>
      <c r="M3003" s="177"/>
      <c r="N3003" s="177" t="s">
        <v>30</v>
      </c>
      <c r="O3003" s="224"/>
      <c r="P3003" s="177"/>
      <c r="Q3003" s="177"/>
      <c r="R3003" s="177"/>
      <c r="S3003" s="237" t="s">
        <v>10664</v>
      </c>
      <c r="T3003" s="177"/>
      <c r="U3003" s="243"/>
      <c r="Z3003" s="130" t="str">
        <f t="shared" si="47"/>
        <v>19(18)蓝云</v>
      </c>
    </row>
    <row r="3004" spans="1:26">
      <c r="A3004" s="177"/>
      <c r="B3004" s="177" t="s">
        <v>10678</v>
      </c>
      <c r="C3004" s="177"/>
      <c r="D3004" s="177" t="s">
        <v>389</v>
      </c>
      <c r="E3004" s="177" t="s">
        <v>10679</v>
      </c>
      <c r="F3004" s="241" t="s">
        <v>143</v>
      </c>
      <c r="G3004" s="177">
        <v>18</v>
      </c>
      <c r="H3004" s="241" t="s">
        <v>19363</v>
      </c>
      <c r="I3004" s="177" t="s">
        <v>10681</v>
      </c>
      <c r="J3004" s="177" t="s">
        <v>10682</v>
      </c>
      <c r="K3004" s="177" t="s">
        <v>27</v>
      </c>
      <c r="L3004" s="224">
        <v>44331</v>
      </c>
      <c r="M3004" s="177"/>
      <c r="N3004" s="177" t="s">
        <v>27</v>
      </c>
      <c r="O3004" s="224">
        <v>44366</v>
      </c>
      <c r="P3004" s="177"/>
      <c r="Q3004" s="177"/>
      <c r="R3004" s="177"/>
      <c r="S3004" s="237" t="s">
        <v>10678</v>
      </c>
      <c r="T3004" s="177"/>
      <c r="U3004" s="243"/>
      <c r="Z3004" s="130" t="str">
        <f t="shared" si="47"/>
        <v>19(18)韦艳芬</v>
      </c>
    </row>
    <row r="3005" spans="1:26">
      <c r="A3005" s="177"/>
      <c r="B3005" s="177" t="s">
        <v>10683</v>
      </c>
      <c r="C3005" s="177"/>
      <c r="D3005" s="177" t="s">
        <v>389</v>
      </c>
      <c r="E3005" s="177" t="s">
        <v>10684</v>
      </c>
      <c r="F3005" s="241" t="s">
        <v>24</v>
      </c>
      <c r="G3005" s="177">
        <v>22</v>
      </c>
      <c r="H3005" s="241" t="s">
        <v>10685</v>
      </c>
      <c r="I3005" s="177" t="s">
        <v>10686</v>
      </c>
      <c r="J3005" s="177">
        <v>19127017973</v>
      </c>
      <c r="K3005" s="177"/>
      <c r="L3005" s="224"/>
      <c r="M3005" s="177"/>
      <c r="N3005" s="177"/>
      <c r="O3005" s="224"/>
      <c r="P3005" s="177"/>
      <c r="Q3005" s="177"/>
      <c r="R3005" s="177"/>
      <c r="S3005" s="237" t="s">
        <v>10683</v>
      </c>
      <c r="T3005" s="177"/>
      <c r="U3005" s="243"/>
      <c r="Z3005" s="130" t="str">
        <f t="shared" si="47"/>
        <v>19(18)罗东</v>
      </c>
    </row>
    <row r="3006" spans="1:26">
      <c r="A3006" s="177"/>
      <c r="B3006" s="177" t="s">
        <v>10687</v>
      </c>
      <c r="C3006" s="177"/>
      <c r="D3006" s="177" t="s">
        <v>389</v>
      </c>
      <c r="E3006" s="177" t="s">
        <v>10688</v>
      </c>
      <c r="F3006" s="241" t="s">
        <v>24</v>
      </c>
      <c r="G3006" s="177">
        <v>18</v>
      </c>
      <c r="H3006" s="241" t="s">
        <v>10689</v>
      </c>
      <c r="I3006" s="177" t="s">
        <v>10690</v>
      </c>
      <c r="J3006" s="177">
        <v>18077895491</v>
      </c>
      <c r="K3006" s="177"/>
      <c r="L3006" s="224"/>
      <c r="M3006" s="177"/>
      <c r="N3006" s="177"/>
      <c r="O3006" s="224"/>
      <c r="P3006" s="177"/>
      <c r="Q3006" s="177"/>
      <c r="R3006" s="177"/>
      <c r="S3006" s="237" t="s">
        <v>10687</v>
      </c>
      <c r="T3006" s="177"/>
      <c r="U3006" s="243"/>
      <c r="Z3006" s="130" t="str">
        <f t="shared" si="47"/>
        <v>19(18)韦文柯</v>
      </c>
    </row>
    <row r="3007" spans="1:26">
      <c r="A3007" s="177"/>
      <c r="B3007" s="177" t="s">
        <v>10691</v>
      </c>
      <c r="C3007" s="177"/>
      <c r="D3007" s="177" t="s">
        <v>389</v>
      </c>
      <c r="E3007" s="177" t="s">
        <v>10692</v>
      </c>
      <c r="F3007" s="241" t="s">
        <v>143</v>
      </c>
      <c r="G3007" s="177">
        <v>19</v>
      </c>
      <c r="H3007" s="241" t="s">
        <v>19364</v>
      </c>
      <c r="I3007" s="177" t="s">
        <v>10693</v>
      </c>
      <c r="J3007" s="177" t="s">
        <v>10694</v>
      </c>
      <c r="K3007" s="177" t="s">
        <v>27</v>
      </c>
      <c r="L3007" s="224">
        <v>44331</v>
      </c>
      <c r="M3007" s="177"/>
      <c r="N3007" s="177" t="s">
        <v>27</v>
      </c>
      <c r="O3007" s="224">
        <v>44366</v>
      </c>
      <c r="P3007" s="177"/>
      <c r="Q3007" s="177"/>
      <c r="R3007" s="177"/>
      <c r="S3007" s="237" t="s">
        <v>10691</v>
      </c>
      <c r="T3007" s="177"/>
      <c r="U3007" s="243"/>
      <c r="Z3007" s="130" t="str">
        <f t="shared" si="47"/>
        <v>19(18)谭小玲</v>
      </c>
    </row>
    <row r="3008" spans="1:26">
      <c r="A3008" s="177"/>
      <c r="B3008" s="177" t="s">
        <v>10701</v>
      </c>
      <c r="C3008" s="177"/>
      <c r="D3008" s="177" t="s">
        <v>389</v>
      </c>
      <c r="E3008" s="177" t="s">
        <v>10702</v>
      </c>
      <c r="F3008" s="241" t="s">
        <v>143</v>
      </c>
      <c r="G3008" s="177">
        <v>20</v>
      </c>
      <c r="H3008" s="241" t="s">
        <v>7555</v>
      </c>
      <c r="I3008" s="177" t="s">
        <v>10703</v>
      </c>
      <c r="J3008" s="177">
        <v>13627785651</v>
      </c>
      <c r="K3008" s="177" t="s">
        <v>27</v>
      </c>
      <c r="L3008" s="224">
        <v>44331</v>
      </c>
      <c r="M3008" s="177"/>
      <c r="N3008" s="177" t="s">
        <v>27</v>
      </c>
      <c r="O3008" s="224">
        <v>44366</v>
      </c>
      <c r="P3008" s="177"/>
      <c r="Q3008" s="177"/>
      <c r="R3008" s="177"/>
      <c r="S3008" s="237" t="s">
        <v>10701</v>
      </c>
      <c r="T3008" s="177"/>
      <c r="U3008" s="243"/>
      <c r="Z3008" s="130" t="str">
        <f t="shared" si="47"/>
        <v>19(18)田爱萍</v>
      </c>
    </row>
    <row r="3009" spans="1:26">
      <c r="A3009" s="177"/>
      <c r="B3009" s="177" t="s">
        <v>10717</v>
      </c>
      <c r="C3009" s="177"/>
      <c r="D3009" s="177" t="s">
        <v>389</v>
      </c>
      <c r="E3009" s="177" t="s">
        <v>10718</v>
      </c>
      <c r="F3009" s="241" t="s">
        <v>143</v>
      </c>
      <c r="G3009" s="177">
        <v>19</v>
      </c>
      <c r="H3009" s="241" t="s">
        <v>10719</v>
      </c>
      <c r="I3009" s="177" t="s">
        <v>10720</v>
      </c>
      <c r="J3009" s="177">
        <v>19907882839</v>
      </c>
      <c r="K3009" s="177" t="s">
        <v>27</v>
      </c>
      <c r="L3009" s="224">
        <v>44338</v>
      </c>
      <c r="M3009" s="177" t="s">
        <v>2172</v>
      </c>
      <c r="N3009" s="177" t="s">
        <v>27</v>
      </c>
      <c r="O3009" s="224">
        <v>44366</v>
      </c>
      <c r="P3009" s="177" t="s">
        <v>2172</v>
      </c>
      <c r="Q3009" s="177"/>
      <c r="R3009" s="177"/>
      <c r="S3009" s="237" t="s">
        <v>10717</v>
      </c>
      <c r="T3009" s="177"/>
      <c r="U3009" s="243"/>
      <c r="Z3009" s="130" t="str">
        <f t="shared" si="47"/>
        <v>19(18)韦小情</v>
      </c>
    </row>
    <row r="3010" spans="1:26">
      <c r="A3010" s="177"/>
      <c r="B3010" s="177" t="s">
        <v>10727</v>
      </c>
      <c r="C3010" s="177"/>
      <c r="D3010" s="177" t="s">
        <v>389</v>
      </c>
      <c r="E3010" s="177" t="s">
        <v>10728</v>
      </c>
      <c r="F3010" s="241" t="s">
        <v>143</v>
      </c>
      <c r="G3010" s="177">
        <v>18</v>
      </c>
      <c r="H3010" s="241" t="s">
        <v>10729</v>
      </c>
      <c r="I3010" s="177" t="s">
        <v>10730</v>
      </c>
      <c r="J3010" s="177">
        <v>15807800908</v>
      </c>
      <c r="K3010" s="177"/>
      <c r="L3010" s="224"/>
      <c r="M3010" s="177"/>
      <c r="N3010" s="177"/>
      <c r="O3010" s="224"/>
      <c r="P3010" s="177"/>
      <c r="Q3010" s="177"/>
      <c r="R3010" s="177"/>
      <c r="S3010" s="237" t="s">
        <v>10727</v>
      </c>
      <c r="T3010" s="177"/>
      <c r="U3010" s="243"/>
      <c r="Z3010" s="130" t="str">
        <f t="shared" si="47"/>
        <v>19(18)蒙彬莹</v>
      </c>
    </row>
    <row r="3011" spans="1:26">
      <c r="A3011" s="177"/>
      <c r="B3011" s="177" t="s">
        <v>10731</v>
      </c>
      <c r="C3011" s="177"/>
      <c r="D3011" s="177" t="s">
        <v>389</v>
      </c>
      <c r="E3011" s="177" t="s">
        <v>10732</v>
      </c>
      <c r="F3011" s="241" t="s">
        <v>143</v>
      </c>
      <c r="G3011" s="177">
        <v>20</v>
      </c>
      <c r="H3011" s="241" t="s">
        <v>18931</v>
      </c>
      <c r="I3011" s="177" t="s">
        <v>10733</v>
      </c>
      <c r="J3011" s="177">
        <v>15177388309</v>
      </c>
      <c r="K3011" s="177" t="s">
        <v>27</v>
      </c>
      <c r="L3011" s="224">
        <v>44338</v>
      </c>
      <c r="M3011" s="177"/>
      <c r="N3011" s="177" t="s">
        <v>27</v>
      </c>
      <c r="O3011" s="224">
        <v>44366</v>
      </c>
      <c r="P3011" s="177"/>
      <c r="Q3011" s="177"/>
      <c r="R3011" s="177"/>
      <c r="S3011" s="237" t="s">
        <v>10731</v>
      </c>
      <c r="T3011" s="177"/>
      <c r="U3011" s="243"/>
      <c r="Z3011" s="130" t="str">
        <f t="shared" si="47"/>
        <v>19(18)韦芳莹</v>
      </c>
    </row>
    <row r="3012" spans="1:26">
      <c r="A3012" s="177"/>
      <c r="B3012" s="177" t="s">
        <v>10734</v>
      </c>
      <c r="C3012" s="177"/>
      <c r="D3012" s="177" t="s">
        <v>389</v>
      </c>
      <c r="E3012" s="177" t="s">
        <v>10735</v>
      </c>
      <c r="F3012" s="241" t="s">
        <v>143</v>
      </c>
      <c r="G3012" s="177">
        <v>19</v>
      </c>
      <c r="H3012" s="241" t="s">
        <v>10736</v>
      </c>
      <c r="I3012" s="177" t="s">
        <v>10737</v>
      </c>
      <c r="J3012" s="177">
        <v>18176149984</v>
      </c>
      <c r="K3012" s="177"/>
      <c r="L3012" s="224"/>
      <c r="M3012" s="177"/>
      <c r="N3012" s="177"/>
      <c r="O3012" s="224"/>
      <c r="P3012" s="177"/>
      <c r="Q3012" s="177"/>
      <c r="R3012" s="177"/>
      <c r="S3012" s="237" t="s">
        <v>10734</v>
      </c>
      <c r="T3012" s="177"/>
      <c r="U3012" s="243"/>
      <c r="Z3012" s="130" t="str">
        <f t="shared" si="47"/>
        <v>19(18)蓝春媚</v>
      </c>
    </row>
    <row r="3013" spans="1:26">
      <c r="A3013" s="177"/>
      <c r="B3013" s="177" t="s">
        <v>10738</v>
      </c>
      <c r="C3013" s="177"/>
      <c r="D3013" s="177" t="s">
        <v>389</v>
      </c>
      <c r="E3013" s="177" t="s">
        <v>7218</v>
      </c>
      <c r="F3013" s="241" t="s">
        <v>24</v>
      </c>
      <c r="G3013" s="177">
        <v>24</v>
      </c>
      <c r="H3013" s="241" t="s">
        <v>2110</v>
      </c>
      <c r="I3013" s="177" t="s">
        <v>9497</v>
      </c>
      <c r="J3013" s="177">
        <v>19994530392</v>
      </c>
      <c r="K3013" s="177" t="s">
        <v>27</v>
      </c>
      <c r="L3013" s="224">
        <v>44331</v>
      </c>
      <c r="M3013" s="177"/>
      <c r="N3013" s="177" t="s">
        <v>27</v>
      </c>
      <c r="O3013" s="224">
        <v>44366</v>
      </c>
      <c r="P3013" s="177"/>
      <c r="Q3013" s="177"/>
      <c r="R3013" s="177"/>
      <c r="S3013" s="237" t="s">
        <v>10738</v>
      </c>
      <c r="T3013" s="177"/>
      <c r="U3013" s="243"/>
      <c r="Z3013" s="130" t="str">
        <f t="shared" si="47"/>
        <v>19(18)蓝敏</v>
      </c>
    </row>
    <row r="3014" spans="1:26">
      <c r="A3014" s="177"/>
      <c r="B3014" s="177" t="s">
        <v>10781</v>
      </c>
      <c r="C3014" s="177"/>
      <c r="D3014" s="177" t="s">
        <v>389</v>
      </c>
      <c r="E3014" s="177" t="s">
        <v>10782</v>
      </c>
      <c r="F3014" s="241" t="s">
        <v>24</v>
      </c>
      <c r="G3014" s="177">
        <v>18</v>
      </c>
      <c r="H3014" s="241" t="s">
        <v>7379</v>
      </c>
      <c r="I3014" s="177" t="s">
        <v>10783</v>
      </c>
      <c r="J3014" s="177">
        <v>15916253238</v>
      </c>
      <c r="K3014" s="177" t="s">
        <v>27</v>
      </c>
      <c r="L3014" s="224">
        <v>44415</v>
      </c>
      <c r="M3014" s="177"/>
      <c r="N3014" s="177"/>
      <c r="O3014" s="224"/>
      <c r="P3014" s="177"/>
      <c r="Q3014" s="177"/>
      <c r="R3014" s="177"/>
      <c r="S3014" s="237" t="s">
        <v>10781</v>
      </c>
      <c r="T3014" s="177"/>
      <c r="U3014" s="243"/>
      <c r="Z3014" s="130" t="str">
        <f t="shared" si="47"/>
        <v>19(18)黄东造</v>
      </c>
    </row>
    <row r="3015" spans="1:26">
      <c r="A3015" s="177"/>
      <c r="B3015" s="177" t="s">
        <v>10785</v>
      </c>
      <c r="C3015" s="177"/>
      <c r="D3015" s="177" t="s">
        <v>389</v>
      </c>
      <c r="E3015" s="177" t="s">
        <v>10786</v>
      </c>
      <c r="F3015" s="241" t="s">
        <v>24</v>
      </c>
      <c r="G3015" s="177">
        <v>19</v>
      </c>
      <c r="H3015" s="241" t="s">
        <v>19365</v>
      </c>
      <c r="I3015" s="177" t="s">
        <v>10788</v>
      </c>
      <c r="J3015" s="177">
        <v>15078613798</v>
      </c>
      <c r="K3015" s="177"/>
      <c r="L3015" s="224"/>
      <c r="M3015" s="177"/>
      <c r="N3015" s="177"/>
      <c r="O3015" s="224"/>
      <c r="P3015" s="177"/>
      <c r="Q3015" s="177"/>
      <c r="R3015" s="177"/>
      <c r="S3015" s="237" t="s">
        <v>10785</v>
      </c>
      <c r="T3015" s="177"/>
      <c r="U3015" s="243"/>
      <c r="Z3015" s="130" t="str">
        <f t="shared" ref="Z3015:Z3078" si="48">D3015:D7596&amp;E3015:E7596</f>
        <v>19(18)侯凯文</v>
      </c>
    </row>
    <row r="3016" spans="1:26">
      <c r="A3016" s="177"/>
      <c r="B3016" s="177" t="s">
        <v>19366</v>
      </c>
      <c r="C3016" s="177"/>
      <c r="D3016" s="177" t="s">
        <v>394</v>
      </c>
      <c r="E3016" s="177" t="s">
        <v>19367</v>
      </c>
      <c r="F3016" s="241" t="s">
        <v>143</v>
      </c>
      <c r="G3016" s="177">
        <v>18</v>
      </c>
      <c r="H3016" s="241" t="s">
        <v>17894</v>
      </c>
      <c r="I3016" s="177" t="s">
        <v>8040</v>
      </c>
      <c r="J3016" s="177" t="s">
        <v>19368</v>
      </c>
      <c r="K3016" s="177"/>
      <c r="L3016" s="224"/>
      <c r="M3016" s="177"/>
      <c r="N3016" s="177"/>
      <c r="O3016" s="224"/>
      <c r="P3016" s="177"/>
      <c r="Q3016" s="177"/>
      <c r="R3016" s="177"/>
      <c r="S3016" s="237" t="s">
        <v>19366</v>
      </c>
      <c r="T3016" s="177"/>
      <c r="U3016" s="243"/>
      <c r="Z3016" s="130" t="str">
        <f t="shared" si="48"/>
        <v>19(19)蓝素婷</v>
      </c>
    </row>
    <row r="3017" spans="1:26">
      <c r="A3017" s="177"/>
      <c r="B3017" s="177" t="s">
        <v>10794</v>
      </c>
      <c r="C3017" s="177"/>
      <c r="D3017" s="177" t="s">
        <v>394</v>
      </c>
      <c r="E3017" s="177" t="s">
        <v>10795</v>
      </c>
      <c r="F3017" s="241" t="s">
        <v>24</v>
      </c>
      <c r="G3017" s="177">
        <v>18</v>
      </c>
      <c r="H3017" s="241" t="s">
        <v>10796</v>
      </c>
      <c r="I3017" s="177" t="s">
        <v>10797</v>
      </c>
      <c r="J3017" s="177">
        <v>15975254643</v>
      </c>
      <c r="K3017" s="177"/>
      <c r="L3017" s="224"/>
      <c r="M3017" s="177"/>
      <c r="N3017" s="177"/>
      <c r="O3017" s="224"/>
      <c r="P3017" s="177"/>
      <c r="Q3017" s="177"/>
      <c r="R3017" s="177"/>
      <c r="S3017" s="237" t="s">
        <v>10794</v>
      </c>
      <c r="T3017" s="177"/>
      <c r="U3017" s="243"/>
      <c r="Z3017" s="130" t="str">
        <f t="shared" si="48"/>
        <v>19(19)韦润师</v>
      </c>
    </row>
    <row r="3018" spans="1:26">
      <c r="A3018" s="177"/>
      <c r="B3018" s="177" t="s">
        <v>10817</v>
      </c>
      <c r="C3018" s="177"/>
      <c r="D3018" s="177" t="s">
        <v>394</v>
      </c>
      <c r="E3018" s="177" t="s">
        <v>10818</v>
      </c>
      <c r="F3018" s="241" t="s">
        <v>24</v>
      </c>
      <c r="G3018" s="177">
        <v>18</v>
      </c>
      <c r="H3018" s="241" t="s">
        <v>19369</v>
      </c>
      <c r="I3018" s="177" t="s">
        <v>10820</v>
      </c>
      <c r="J3018" s="177">
        <v>19185523279</v>
      </c>
      <c r="K3018" s="177" t="s">
        <v>27</v>
      </c>
      <c r="L3018" s="224">
        <v>44396</v>
      </c>
      <c r="M3018" s="177"/>
      <c r="N3018" s="177" t="s">
        <v>27</v>
      </c>
      <c r="O3018" s="224">
        <v>44418</v>
      </c>
      <c r="P3018" s="177"/>
      <c r="Q3018" s="177"/>
      <c r="R3018" s="177"/>
      <c r="S3018" s="237" t="s">
        <v>10817</v>
      </c>
      <c r="T3018" s="177"/>
      <c r="U3018" s="243"/>
      <c r="Z3018" s="130" t="str">
        <f t="shared" si="48"/>
        <v>19(19)蒙球生</v>
      </c>
    </row>
    <row r="3019" spans="1:26">
      <c r="A3019" s="177"/>
      <c r="B3019" s="177" t="s">
        <v>10824</v>
      </c>
      <c r="C3019" s="177"/>
      <c r="D3019" s="177" t="s">
        <v>394</v>
      </c>
      <c r="E3019" s="177" t="s">
        <v>10825</v>
      </c>
      <c r="F3019" s="241" t="s">
        <v>143</v>
      </c>
      <c r="G3019" s="177">
        <v>19</v>
      </c>
      <c r="H3019" s="241" t="s">
        <v>10826</v>
      </c>
      <c r="I3019" s="177" t="s">
        <v>10827</v>
      </c>
      <c r="J3019" s="177">
        <v>19977884166</v>
      </c>
      <c r="K3019" s="177" t="s">
        <v>27</v>
      </c>
      <c r="L3019" s="224">
        <v>44331</v>
      </c>
      <c r="M3019" s="177" t="s">
        <v>3785</v>
      </c>
      <c r="N3019" s="177" t="s">
        <v>27</v>
      </c>
      <c r="O3019" s="224">
        <v>44366</v>
      </c>
      <c r="P3019" s="177" t="s">
        <v>2172</v>
      </c>
      <c r="Q3019" s="177"/>
      <c r="R3019" s="177"/>
      <c r="S3019" s="237" t="s">
        <v>10824</v>
      </c>
      <c r="T3019" s="177"/>
      <c r="U3019" s="243"/>
      <c r="Z3019" s="130" t="str">
        <f t="shared" si="48"/>
        <v>19(19)蒙俏雨</v>
      </c>
    </row>
    <row r="3020" spans="1:26">
      <c r="A3020" s="177"/>
      <c r="B3020" s="177" t="s">
        <v>10832</v>
      </c>
      <c r="C3020" s="177"/>
      <c r="D3020" s="177" t="s">
        <v>394</v>
      </c>
      <c r="E3020" s="177" t="s">
        <v>10833</v>
      </c>
      <c r="F3020" s="241" t="s">
        <v>143</v>
      </c>
      <c r="G3020" s="177">
        <v>19</v>
      </c>
      <c r="H3020" s="241" t="s">
        <v>10834</v>
      </c>
      <c r="I3020" s="177" t="s">
        <v>10835</v>
      </c>
      <c r="J3020" s="177">
        <v>15099880825</v>
      </c>
      <c r="K3020" s="177" t="s">
        <v>27</v>
      </c>
      <c r="L3020" s="224">
        <v>44331</v>
      </c>
      <c r="M3020" s="177" t="s">
        <v>3785</v>
      </c>
      <c r="N3020" s="177" t="s">
        <v>27</v>
      </c>
      <c r="O3020" s="224">
        <v>44366</v>
      </c>
      <c r="P3020" s="177" t="s">
        <v>2172</v>
      </c>
      <c r="Q3020" s="177"/>
      <c r="R3020" s="177"/>
      <c r="S3020" s="237" t="s">
        <v>10832</v>
      </c>
      <c r="T3020" s="177"/>
      <c r="U3020" s="243"/>
      <c r="Z3020" s="130" t="str">
        <f t="shared" si="48"/>
        <v>19(19)蓝丽梅</v>
      </c>
    </row>
    <row r="3021" spans="1:26">
      <c r="A3021" s="177"/>
      <c r="B3021" s="177" t="s">
        <v>10843</v>
      </c>
      <c r="C3021" s="177"/>
      <c r="D3021" s="177" t="s">
        <v>394</v>
      </c>
      <c r="E3021" s="177" t="s">
        <v>10844</v>
      </c>
      <c r="F3021" s="241" t="s">
        <v>143</v>
      </c>
      <c r="G3021" s="177">
        <v>18</v>
      </c>
      <c r="H3021" s="241" t="s">
        <v>7752</v>
      </c>
      <c r="I3021" s="177" t="s">
        <v>10845</v>
      </c>
      <c r="J3021" s="177">
        <v>18070864471</v>
      </c>
      <c r="K3021" s="177"/>
      <c r="L3021" s="224"/>
      <c r="M3021" s="177"/>
      <c r="N3021" s="177"/>
      <c r="O3021" s="224"/>
      <c r="P3021" s="177"/>
      <c r="Q3021" s="177"/>
      <c r="R3021" s="177"/>
      <c r="S3021" s="237" t="s">
        <v>10843</v>
      </c>
      <c r="T3021" s="177"/>
      <c r="U3021" s="243"/>
      <c r="Z3021" s="130" t="str">
        <f t="shared" si="48"/>
        <v>19(19)韦雨露</v>
      </c>
    </row>
    <row r="3022" spans="1:26">
      <c r="A3022" s="177"/>
      <c r="B3022" s="177" t="s">
        <v>10846</v>
      </c>
      <c r="C3022" s="177"/>
      <c r="D3022" s="177" t="s">
        <v>394</v>
      </c>
      <c r="E3022" s="177" t="s">
        <v>10847</v>
      </c>
      <c r="F3022" s="241" t="s">
        <v>143</v>
      </c>
      <c r="G3022" s="177">
        <v>18</v>
      </c>
      <c r="H3022" s="241" t="s">
        <v>10848</v>
      </c>
      <c r="I3022" s="177" t="s">
        <v>10849</v>
      </c>
      <c r="J3022" s="177">
        <v>13307884341</v>
      </c>
      <c r="K3022" s="177"/>
      <c r="L3022" s="224"/>
      <c r="M3022" s="177"/>
      <c r="N3022" s="177"/>
      <c r="O3022" s="224"/>
      <c r="P3022" s="177"/>
      <c r="Q3022" s="177"/>
      <c r="R3022" s="177"/>
      <c r="S3022" s="237" t="s">
        <v>10846</v>
      </c>
      <c r="T3022" s="177"/>
      <c r="U3022" s="243"/>
      <c r="Z3022" s="130" t="str">
        <f t="shared" si="48"/>
        <v>19(19)韦娜淑</v>
      </c>
    </row>
    <row r="3023" spans="1:26">
      <c r="A3023" s="177"/>
      <c r="B3023" s="177" t="s">
        <v>10853</v>
      </c>
      <c r="C3023" s="177"/>
      <c r="D3023" s="177" t="s">
        <v>394</v>
      </c>
      <c r="E3023" s="177" t="s">
        <v>10854</v>
      </c>
      <c r="F3023" s="241" t="s">
        <v>143</v>
      </c>
      <c r="G3023" s="177">
        <v>18</v>
      </c>
      <c r="H3023" s="241" t="s">
        <v>18024</v>
      </c>
      <c r="I3023" s="177" t="s">
        <v>10856</v>
      </c>
      <c r="J3023" s="177">
        <v>15177895916</v>
      </c>
      <c r="K3023" s="177" t="s">
        <v>27</v>
      </c>
      <c r="L3023" s="224">
        <v>44408</v>
      </c>
      <c r="M3023" s="177" t="s">
        <v>2172</v>
      </c>
      <c r="N3023" s="177"/>
      <c r="O3023" s="224"/>
      <c r="P3023" s="177"/>
      <c r="Q3023" s="177"/>
      <c r="R3023" s="177"/>
      <c r="S3023" s="237" t="s">
        <v>10853</v>
      </c>
      <c r="T3023" s="177"/>
      <c r="U3023" s="243"/>
      <c r="Z3023" s="130" t="str">
        <f t="shared" si="48"/>
        <v>19(19)韦小华</v>
      </c>
    </row>
    <row r="3024" spans="1:26">
      <c r="A3024" s="177"/>
      <c r="B3024" s="177" t="s">
        <v>10870</v>
      </c>
      <c r="C3024" s="177"/>
      <c r="D3024" s="177" t="s">
        <v>394</v>
      </c>
      <c r="E3024" s="177" t="s">
        <v>10871</v>
      </c>
      <c r="F3024" s="241" t="s">
        <v>24</v>
      </c>
      <c r="G3024" s="177">
        <v>19</v>
      </c>
      <c r="H3024" s="241" t="s">
        <v>19370</v>
      </c>
      <c r="I3024" s="177" t="s">
        <v>10873</v>
      </c>
      <c r="J3024" s="177">
        <v>18176483385</v>
      </c>
      <c r="K3024" s="177"/>
      <c r="L3024" s="224"/>
      <c r="M3024" s="177"/>
      <c r="N3024" s="177"/>
      <c r="O3024" s="224"/>
      <c r="P3024" s="177"/>
      <c r="Q3024" s="177"/>
      <c r="R3024" s="177"/>
      <c r="S3024" s="237" t="s">
        <v>10870</v>
      </c>
      <c r="T3024" s="177"/>
      <c r="U3024" s="243"/>
      <c r="Z3024" s="130" t="str">
        <f t="shared" si="48"/>
        <v>19(19)蒙成恩</v>
      </c>
    </row>
    <row r="3025" spans="1:26">
      <c r="A3025" s="177"/>
      <c r="B3025" s="177" t="s">
        <v>10877</v>
      </c>
      <c r="C3025" s="177"/>
      <c r="D3025" s="177" t="s">
        <v>394</v>
      </c>
      <c r="E3025" s="177" t="s">
        <v>10878</v>
      </c>
      <c r="F3025" s="241" t="s">
        <v>143</v>
      </c>
      <c r="G3025" s="177">
        <v>18</v>
      </c>
      <c r="H3025" s="241" t="s">
        <v>8488</v>
      </c>
      <c r="I3025" s="177" t="s">
        <v>10879</v>
      </c>
      <c r="J3025" s="177">
        <v>19148600173</v>
      </c>
      <c r="K3025" s="177" t="s">
        <v>27</v>
      </c>
      <c r="L3025" s="224">
        <v>44332</v>
      </c>
      <c r="M3025" s="177" t="s">
        <v>10880</v>
      </c>
      <c r="N3025" s="177" t="s">
        <v>27</v>
      </c>
      <c r="O3025" s="224">
        <v>44366</v>
      </c>
      <c r="P3025" s="177" t="s">
        <v>10881</v>
      </c>
      <c r="Q3025" s="177"/>
      <c r="R3025" s="177"/>
      <c r="S3025" s="237" t="s">
        <v>10877</v>
      </c>
      <c r="T3025" s="177"/>
      <c r="U3025" s="243"/>
      <c r="Z3025" s="130" t="str">
        <f t="shared" si="48"/>
        <v>19(19)罗柳艳</v>
      </c>
    </row>
    <row r="3026" spans="1:26">
      <c r="A3026" s="177"/>
      <c r="B3026" s="177" t="s">
        <v>10890</v>
      </c>
      <c r="C3026" s="177"/>
      <c r="D3026" s="177" t="s">
        <v>394</v>
      </c>
      <c r="E3026" s="177" t="s">
        <v>10891</v>
      </c>
      <c r="F3026" s="241" t="s">
        <v>24</v>
      </c>
      <c r="G3026" s="177">
        <v>18</v>
      </c>
      <c r="H3026" s="241" t="s">
        <v>10892</v>
      </c>
      <c r="I3026" s="177" t="s">
        <v>10893</v>
      </c>
      <c r="J3026" s="177">
        <v>18877840207</v>
      </c>
      <c r="K3026" s="177" t="s">
        <v>27</v>
      </c>
      <c r="L3026" s="224">
        <v>44331</v>
      </c>
      <c r="M3026" s="177"/>
      <c r="N3026" s="177" t="s">
        <v>27</v>
      </c>
      <c r="O3026" s="224">
        <v>44366</v>
      </c>
      <c r="P3026" s="177"/>
      <c r="Q3026" s="177"/>
      <c r="R3026" s="177"/>
      <c r="S3026" s="237" t="s">
        <v>10890</v>
      </c>
      <c r="T3026" s="177"/>
      <c r="U3026" s="243"/>
      <c r="Z3026" s="130" t="str">
        <f t="shared" si="48"/>
        <v>19(19)李鹏</v>
      </c>
    </row>
    <row r="3027" spans="1:26">
      <c r="A3027" s="177"/>
      <c r="B3027" s="177" t="s">
        <v>19371</v>
      </c>
      <c r="C3027" s="177"/>
      <c r="D3027" s="177" t="s">
        <v>394</v>
      </c>
      <c r="E3027" s="177" t="s">
        <v>19372</v>
      </c>
      <c r="F3027" s="241" t="s">
        <v>143</v>
      </c>
      <c r="G3027" s="177">
        <v>18</v>
      </c>
      <c r="H3027" s="241" t="s">
        <v>19373</v>
      </c>
      <c r="I3027" s="177" t="s">
        <v>19374</v>
      </c>
      <c r="J3027" s="177">
        <v>18877842139</v>
      </c>
      <c r="K3027" s="177"/>
      <c r="L3027" s="224"/>
      <c r="M3027" s="177"/>
      <c r="N3027" s="177"/>
      <c r="O3027" s="224"/>
      <c r="P3027" s="177"/>
      <c r="Q3027" s="177"/>
      <c r="R3027" s="177"/>
      <c r="S3027" s="237" t="s">
        <v>19371</v>
      </c>
      <c r="T3027" s="177"/>
      <c r="U3027" s="243"/>
      <c r="Z3027" s="130" t="str">
        <f t="shared" si="48"/>
        <v>19(19)韦晨幸</v>
      </c>
    </row>
    <row r="3028" spans="1:26">
      <c r="A3028" s="177"/>
      <c r="B3028" s="177" t="s">
        <v>10898</v>
      </c>
      <c r="C3028" s="177"/>
      <c r="D3028" s="177" t="s">
        <v>394</v>
      </c>
      <c r="E3028" s="177" t="s">
        <v>10899</v>
      </c>
      <c r="F3028" s="241" t="s">
        <v>24</v>
      </c>
      <c r="G3028" s="177">
        <v>19</v>
      </c>
      <c r="H3028" s="241" t="s">
        <v>7704</v>
      </c>
      <c r="I3028" s="177" t="s">
        <v>10900</v>
      </c>
      <c r="J3028" s="177">
        <v>15220879518</v>
      </c>
      <c r="K3028" s="177"/>
      <c r="L3028" s="224"/>
      <c r="M3028" s="177"/>
      <c r="N3028" s="177"/>
      <c r="O3028" s="224"/>
      <c r="P3028" s="177"/>
      <c r="Q3028" s="177"/>
      <c r="R3028" s="177"/>
      <c r="S3028" s="237" t="s">
        <v>10898</v>
      </c>
      <c r="T3028" s="177"/>
      <c r="U3028" s="243"/>
      <c r="Z3028" s="130" t="str">
        <f t="shared" si="48"/>
        <v>19(19)符庆洋</v>
      </c>
    </row>
    <row r="3029" spans="1:26">
      <c r="A3029" s="177"/>
      <c r="B3029" s="177" t="s">
        <v>10901</v>
      </c>
      <c r="C3029" s="177"/>
      <c r="D3029" s="177" t="s">
        <v>394</v>
      </c>
      <c r="E3029" s="177" t="s">
        <v>10902</v>
      </c>
      <c r="F3029" s="241" t="s">
        <v>24</v>
      </c>
      <c r="G3029" s="177">
        <v>19</v>
      </c>
      <c r="H3029" s="241" t="s">
        <v>10903</v>
      </c>
      <c r="I3029" s="177" t="s">
        <v>10904</v>
      </c>
      <c r="J3029" s="177">
        <v>17807833191</v>
      </c>
      <c r="K3029" s="177"/>
      <c r="L3029" s="224"/>
      <c r="M3029" s="177"/>
      <c r="N3029" s="177"/>
      <c r="O3029" s="224"/>
      <c r="P3029" s="177"/>
      <c r="Q3029" s="177"/>
      <c r="R3029" s="177"/>
      <c r="S3029" s="237" t="s">
        <v>10901</v>
      </c>
      <c r="T3029" s="177"/>
      <c r="U3029" s="243"/>
      <c r="Z3029" s="130" t="str">
        <f t="shared" si="48"/>
        <v>19(19)蒙华伟</v>
      </c>
    </row>
    <row r="3030" spans="1:26">
      <c r="A3030" s="177"/>
      <c r="B3030" s="177" t="s">
        <v>10905</v>
      </c>
      <c r="C3030" s="177"/>
      <c r="D3030" s="177" t="s">
        <v>394</v>
      </c>
      <c r="E3030" s="177" t="s">
        <v>10906</v>
      </c>
      <c r="F3030" s="241" t="s">
        <v>24</v>
      </c>
      <c r="G3030" s="177">
        <v>18</v>
      </c>
      <c r="H3030" s="241" t="s">
        <v>19375</v>
      </c>
      <c r="I3030" s="177" t="s">
        <v>10908</v>
      </c>
      <c r="J3030" s="177">
        <v>15078601873</v>
      </c>
      <c r="K3030" s="177"/>
      <c r="L3030" s="224"/>
      <c r="M3030" s="177"/>
      <c r="N3030" s="177"/>
      <c r="O3030" s="224"/>
      <c r="P3030" s="177"/>
      <c r="Q3030" s="177"/>
      <c r="R3030" s="177"/>
      <c r="S3030" s="237" t="s">
        <v>10905</v>
      </c>
      <c r="T3030" s="177"/>
      <c r="U3030" s="243"/>
      <c r="Z3030" s="130" t="str">
        <f t="shared" si="48"/>
        <v>19(19)蒙信东</v>
      </c>
    </row>
    <row r="3031" spans="1:26">
      <c r="A3031" s="177"/>
      <c r="B3031" s="177" t="s">
        <v>10915</v>
      </c>
      <c r="C3031" s="177"/>
      <c r="D3031" s="177" t="s">
        <v>394</v>
      </c>
      <c r="E3031" s="177" t="s">
        <v>10916</v>
      </c>
      <c r="F3031" s="241" t="s">
        <v>143</v>
      </c>
      <c r="G3031" s="177">
        <v>20</v>
      </c>
      <c r="H3031" s="241" t="s">
        <v>19376</v>
      </c>
      <c r="I3031" s="177" t="s">
        <v>10918</v>
      </c>
      <c r="J3031" s="177">
        <v>18077814568</v>
      </c>
      <c r="K3031" s="177" t="s">
        <v>27</v>
      </c>
      <c r="L3031" s="224">
        <v>44331</v>
      </c>
      <c r="M3031" s="177" t="s">
        <v>3785</v>
      </c>
      <c r="N3031" s="177" t="s">
        <v>27</v>
      </c>
      <c r="O3031" s="224">
        <v>44366</v>
      </c>
      <c r="P3031" s="177" t="s">
        <v>2172</v>
      </c>
      <c r="Q3031" s="177"/>
      <c r="R3031" s="177"/>
      <c r="S3031" s="237" t="s">
        <v>10915</v>
      </c>
      <c r="T3031" s="177"/>
      <c r="U3031" s="243"/>
      <c r="Z3031" s="130" t="str">
        <f t="shared" si="48"/>
        <v>19(19)卢照喜</v>
      </c>
    </row>
    <row r="3032" spans="1:26">
      <c r="A3032" s="177"/>
      <c r="B3032" s="177" t="s">
        <v>10938</v>
      </c>
      <c r="C3032" s="177"/>
      <c r="D3032" s="177" t="s">
        <v>394</v>
      </c>
      <c r="E3032" s="177" t="s">
        <v>10939</v>
      </c>
      <c r="F3032" s="241" t="s">
        <v>143</v>
      </c>
      <c r="G3032" s="177">
        <v>19</v>
      </c>
      <c r="H3032" s="241" t="s">
        <v>2754</v>
      </c>
      <c r="I3032" s="177" t="s">
        <v>10940</v>
      </c>
      <c r="J3032" s="177">
        <v>18707785611</v>
      </c>
      <c r="K3032" s="177" t="s">
        <v>27</v>
      </c>
      <c r="L3032" s="224">
        <v>44331</v>
      </c>
      <c r="M3032" s="177" t="s">
        <v>3785</v>
      </c>
      <c r="N3032" s="177" t="s">
        <v>27</v>
      </c>
      <c r="O3032" s="224">
        <v>44366</v>
      </c>
      <c r="P3032" s="177" t="s">
        <v>2172</v>
      </c>
      <c r="Q3032" s="177"/>
      <c r="R3032" s="177"/>
      <c r="S3032" s="237" t="s">
        <v>10938</v>
      </c>
      <c r="T3032" s="177"/>
      <c r="U3032" s="243"/>
      <c r="Z3032" s="130" t="str">
        <f t="shared" si="48"/>
        <v>19(19)韦妹秋</v>
      </c>
    </row>
    <row r="3033" spans="1:26">
      <c r="A3033" s="177"/>
      <c r="B3033" s="177" t="s">
        <v>10945</v>
      </c>
      <c r="C3033" s="177"/>
      <c r="D3033" s="177" t="s">
        <v>394</v>
      </c>
      <c r="E3033" s="177" t="s">
        <v>10946</v>
      </c>
      <c r="F3033" s="241" t="s">
        <v>143</v>
      </c>
      <c r="G3033" s="177">
        <v>20</v>
      </c>
      <c r="H3033" s="241" t="s">
        <v>10947</v>
      </c>
      <c r="I3033" s="177" t="s">
        <v>10948</v>
      </c>
      <c r="J3033" s="177">
        <v>18176149479</v>
      </c>
      <c r="K3033" s="177" t="s">
        <v>27</v>
      </c>
      <c r="L3033" s="224">
        <v>44331</v>
      </c>
      <c r="M3033" s="177"/>
      <c r="N3033" s="177" t="s">
        <v>27</v>
      </c>
      <c r="O3033" s="224">
        <v>44366</v>
      </c>
      <c r="P3033" s="177"/>
      <c r="Q3033" s="177"/>
      <c r="R3033" s="177"/>
      <c r="S3033" s="237" t="s">
        <v>10945</v>
      </c>
      <c r="T3033" s="177"/>
      <c r="U3033" s="243"/>
      <c r="Z3033" s="130" t="str">
        <f t="shared" si="48"/>
        <v>19(19)罗艳花</v>
      </c>
    </row>
    <row r="3034" spans="1:26">
      <c r="A3034" s="177"/>
      <c r="B3034" s="177" t="s">
        <v>10954</v>
      </c>
      <c r="C3034" s="177"/>
      <c r="D3034" s="177" t="s">
        <v>394</v>
      </c>
      <c r="E3034" s="177" t="s">
        <v>10955</v>
      </c>
      <c r="F3034" s="241" t="s">
        <v>143</v>
      </c>
      <c r="G3034" s="177">
        <v>18</v>
      </c>
      <c r="H3034" s="241" t="s">
        <v>19377</v>
      </c>
      <c r="I3034" s="177" t="s">
        <v>2061</v>
      </c>
      <c r="J3034" s="177">
        <v>19807789445</v>
      </c>
      <c r="K3034" s="177"/>
      <c r="L3034" s="224"/>
      <c r="M3034" s="177"/>
      <c r="N3034" s="177"/>
      <c r="O3034" s="224"/>
      <c r="P3034" s="177"/>
      <c r="Q3034" s="177"/>
      <c r="R3034" s="177"/>
      <c r="S3034" s="237" t="s">
        <v>10954</v>
      </c>
      <c r="T3034" s="177"/>
      <c r="U3034" s="243"/>
      <c r="Z3034" s="130" t="str">
        <f t="shared" si="48"/>
        <v>19(19)蓝钧莉</v>
      </c>
    </row>
    <row r="3035" spans="1:26">
      <c r="A3035" s="177"/>
      <c r="B3035" s="177" t="s">
        <v>10968</v>
      </c>
      <c r="C3035" s="177"/>
      <c r="D3035" s="177" t="s">
        <v>394</v>
      </c>
      <c r="E3035" s="177" t="s">
        <v>10969</v>
      </c>
      <c r="F3035" s="241" t="s">
        <v>143</v>
      </c>
      <c r="G3035" s="177">
        <v>18</v>
      </c>
      <c r="H3035" s="241" t="s">
        <v>10970</v>
      </c>
      <c r="I3035" s="177" t="s">
        <v>3509</v>
      </c>
      <c r="J3035" s="177">
        <v>13407752100</v>
      </c>
      <c r="K3035" s="177" t="s">
        <v>27</v>
      </c>
      <c r="L3035" s="224">
        <v>44396</v>
      </c>
      <c r="M3035" s="177"/>
      <c r="N3035" s="177"/>
      <c r="O3035" s="224"/>
      <c r="P3035" s="177"/>
      <c r="Q3035" s="177"/>
      <c r="R3035" s="177"/>
      <c r="S3035" s="237" t="s">
        <v>10968</v>
      </c>
      <c r="T3035" s="177"/>
      <c r="U3035" s="243"/>
      <c r="Z3035" s="130" t="str">
        <f t="shared" si="48"/>
        <v>19(19)韦诗琴</v>
      </c>
    </row>
    <row r="3036" spans="1:26">
      <c r="A3036" s="177"/>
      <c r="B3036" s="177" t="s">
        <v>10974</v>
      </c>
      <c r="C3036" s="177"/>
      <c r="D3036" s="177" t="s">
        <v>394</v>
      </c>
      <c r="E3036" s="177" t="s">
        <v>10975</v>
      </c>
      <c r="F3036" s="241" t="s">
        <v>143</v>
      </c>
      <c r="G3036" s="177">
        <v>18</v>
      </c>
      <c r="H3036" s="241" t="s">
        <v>10976</v>
      </c>
      <c r="I3036" s="177" t="s">
        <v>10977</v>
      </c>
      <c r="J3036" s="177">
        <v>19977826153</v>
      </c>
      <c r="K3036" s="177" t="s">
        <v>27</v>
      </c>
      <c r="L3036" s="224">
        <v>44331</v>
      </c>
      <c r="M3036" s="177" t="s">
        <v>3785</v>
      </c>
      <c r="N3036" s="177" t="s">
        <v>27</v>
      </c>
      <c r="O3036" s="224">
        <v>44366</v>
      </c>
      <c r="P3036" s="177" t="s">
        <v>2172</v>
      </c>
      <c r="Q3036" s="177"/>
      <c r="R3036" s="177"/>
      <c r="S3036" s="237" t="s">
        <v>10974</v>
      </c>
      <c r="T3036" s="177"/>
      <c r="U3036" s="243"/>
      <c r="Z3036" s="130" t="str">
        <f t="shared" si="48"/>
        <v>19(19)班雅玲</v>
      </c>
    </row>
    <row r="3037" spans="1:26">
      <c r="A3037" s="177"/>
      <c r="B3037" s="177" t="s">
        <v>10978</v>
      </c>
      <c r="C3037" s="177"/>
      <c r="D3037" s="177" t="s">
        <v>394</v>
      </c>
      <c r="E3037" s="177" t="s">
        <v>10979</v>
      </c>
      <c r="F3037" s="241" t="s">
        <v>143</v>
      </c>
      <c r="G3037" s="177">
        <v>18</v>
      </c>
      <c r="H3037" s="241" t="s">
        <v>19378</v>
      </c>
      <c r="I3037" s="177" t="s">
        <v>10981</v>
      </c>
      <c r="J3037" s="177" t="s">
        <v>10982</v>
      </c>
      <c r="K3037" s="177" t="s">
        <v>27</v>
      </c>
      <c r="L3037" s="224">
        <v>44386</v>
      </c>
      <c r="M3037" s="177"/>
      <c r="N3037" s="177" t="s">
        <v>27</v>
      </c>
      <c r="O3037" s="224">
        <v>44409</v>
      </c>
      <c r="P3037" s="177"/>
      <c r="Q3037" s="177"/>
      <c r="R3037" s="177"/>
      <c r="S3037" s="237" t="s">
        <v>10978</v>
      </c>
      <c r="T3037" s="177"/>
      <c r="U3037" s="243"/>
      <c r="Z3037" s="130" t="str">
        <f t="shared" si="48"/>
        <v>19(19)韦艳彦</v>
      </c>
    </row>
    <row r="3038" spans="1:26">
      <c r="A3038" s="177"/>
      <c r="B3038" s="177" t="s">
        <v>10993</v>
      </c>
      <c r="C3038" s="177"/>
      <c r="D3038" s="177" t="s">
        <v>394</v>
      </c>
      <c r="E3038" s="177" t="s">
        <v>10994</v>
      </c>
      <c r="F3038" s="241" t="s">
        <v>143</v>
      </c>
      <c r="G3038" s="177">
        <v>23</v>
      </c>
      <c r="H3038" s="241" t="s">
        <v>10995</v>
      </c>
      <c r="I3038" s="177" t="s">
        <v>10996</v>
      </c>
      <c r="J3038" s="177">
        <v>13507883576</v>
      </c>
      <c r="K3038" s="177" t="s">
        <v>27</v>
      </c>
      <c r="L3038" s="224">
        <v>44331</v>
      </c>
      <c r="M3038" s="177" t="s">
        <v>3785</v>
      </c>
      <c r="N3038" s="177" t="s">
        <v>27</v>
      </c>
      <c r="O3038" s="224">
        <v>44366</v>
      </c>
      <c r="P3038" s="177" t="s">
        <v>2172</v>
      </c>
      <c r="Q3038" s="177"/>
      <c r="R3038" s="177"/>
      <c r="S3038" s="237" t="s">
        <v>10993</v>
      </c>
      <c r="T3038" s="177"/>
      <c r="U3038" s="243"/>
      <c r="Z3038" s="130" t="str">
        <f t="shared" si="48"/>
        <v>19(19)蒙冬林</v>
      </c>
    </row>
    <row r="3039" spans="1:26">
      <c r="A3039" s="177"/>
      <c r="B3039" s="177" t="s">
        <v>11007</v>
      </c>
      <c r="C3039" s="177"/>
      <c r="D3039" s="177" t="s">
        <v>394</v>
      </c>
      <c r="E3039" s="177" t="s">
        <v>11008</v>
      </c>
      <c r="F3039" s="241" t="s">
        <v>143</v>
      </c>
      <c r="G3039" s="177">
        <v>18</v>
      </c>
      <c r="H3039" s="241" t="s">
        <v>2027</v>
      </c>
      <c r="I3039" s="177" t="s">
        <v>11009</v>
      </c>
      <c r="J3039" s="177">
        <v>17377033146</v>
      </c>
      <c r="K3039" s="177"/>
      <c r="L3039" s="224"/>
      <c r="M3039" s="177"/>
      <c r="N3039" s="177"/>
      <c r="O3039" s="224"/>
      <c r="P3039" s="177"/>
      <c r="Q3039" s="177"/>
      <c r="R3039" s="177"/>
      <c r="S3039" s="237" t="s">
        <v>11007</v>
      </c>
      <c r="T3039" s="177"/>
      <c r="U3039" s="243"/>
      <c r="Z3039" s="130" t="str">
        <f t="shared" si="48"/>
        <v>19(19)蒙彬</v>
      </c>
    </row>
    <row r="3040" spans="1:26">
      <c r="A3040" s="177"/>
      <c r="B3040" s="177" t="s">
        <v>11010</v>
      </c>
      <c r="C3040" s="177"/>
      <c r="D3040" s="177" t="s">
        <v>394</v>
      </c>
      <c r="E3040" s="177" t="s">
        <v>9456</v>
      </c>
      <c r="F3040" s="241" t="s">
        <v>143</v>
      </c>
      <c r="G3040" s="177">
        <v>18</v>
      </c>
      <c r="H3040" s="241" t="s">
        <v>19379</v>
      </c>
      <c r="I3040" s="177" t="s">
        <v>11012</v>
      </c>
      <c r="J3040" s="177">
        <v>13539499538</v>
      </c>
      <c r="K3040" s="177" t="s">
        <v>27</v>
      </c>
      <c r="L3040" s="224">
        <v>44408</v>
      </c>
      <c r="M3040" s="177"/>
      <c r="N3040" s="177"/>
      <c r="O3040" s="224"/>
      <c r="P3040" s="177"/>
      <c r="Q3040" s="177"/>
      <c r="R3040" s="177"/>
      <c r="S3040" s="237" t="s">
        <v>11010</v>
      </c>
      <c r="T3040" s="177"/>
      <c r="U3040" s="243"/>
      <c r="Z3040" s="130" t="str">
        <f t="shared" si="48"/>
        <v>19(19)韦利金</v>
      </c>
    </row>
    <row r="3041" spans="1:26">
      <c r="A3041" s="177"/>
      <c r="B3041" s="177" t="s">
        <v>19380</v>
      </c>
      <c r="C3041" s="177"/>
      <c r="D3041" s="177" t="s">
        <v>394</v>
      </c>
      <c r="E3041" s="177" t="s">
        <v>11291</v>
      </c>
      <c r="F3041" s="241" t="s">
        <v>24</v>
      </c>
      <c r="G3041" s="177">
        <v>18</v>
      </c>
      <c r="H3041" s="241" t="s">
        <v>19381</v>
      </c>
      <c r="I3041" s="177" t="s">
        <v>11293</v>
      </c>
      <c r="J3041" s="177">
        <v>18707784700</v>
      </c>
      <c r="K3041" s="177"/>
      <c r="L3041" s="224"/>
      <c r="M3041" s="177"/>
      <c r="N3041" s="177"/>
      <c r="O3041" s="224"/>
      <c r="P3041" s="177"/>
      <c r="Q3041" s="177"/>
      <c r="R3041" s="177"/>
      <c r="S3041" s="237" t="s">
        <v>19380</v>
      </c>
      <c r="T3041" s="177"/>
      <c r="U3041" s="243"/>
      <c r="Z3041" s="130" t="str">
        <f t="shared" si="48"/>
        <v>19(19)唐任萄</v>
      </c>
    </row>
    <row r="3042" spans="1:26">
      <c r="A3042" s="177"/>
      <c r="B3042" s="177" t="s">
        <v>11051</v>
      </c>
      <c r="C3042" s="177"/>
      <c r="D3042" s="177" t="s">
        <v>394</v>
      </c>
      <c r="E3042" s="177" t="s">
        <v>11052</v>
      </c>
      <c r="F3042" s="241" t="s">
        <v>24</v>
      </c>
      <c r="G3042" s="177">
        <v>18</v>
      </c>
      <c r="H3042" s="241" t="s">
        <v>17619</v>
      </c>
      <c r="I3042" s="177" t="s">
        <v>11053</v>
      </c>
      <c r="J3042" s="177">
        <v>15878687632</v>
      </c>
      <c r="K3042" s="177"/>
      <c r="L3042" s="224"/>
      <c r="M3042" s="177"/>
      <c r="N3042" s="177"/>
      <c r="O3042" s="224"/>
      <c r="P3042" s="177"/>
      <c r="Q3042" s="177"/>
      <c r="R3042" s="177"/>
      <c r="S3042" s="237" t="s">
        <v>11051</v>
      </c>
      <c r="T3042" s="177"/>
      <c r="U3042" s="243"/>
      <c r="Z3042" s="130" t="str">
        <f t="shared" si="48"/>
        <v>19(19)覃校杰</v>
      </c>
    </row>
    <row r="3043" spans="1:26">
      <c r="A3043" s="177"/>
      <c r="B3043" s="177" t="s">
        <v>11058</v>
      </c>
      <c r="C3043" s="177"/>
      <c r="D3043" s="177" t="s">
        <v>399</v>
      </c>
      <c r="E3043" s="177" t="s">
        <v>11059</v>
      </c>
      <c r="F3043" s="241" t="s">
        <v>143</v>
      </c>
      <c r="G3043" s="177">
        <v>19</v>
      </c>
      <c r="H3043" s="241" t="s">
        <v>2289</v>
      </c>
      <c r="I3043" s="177" t="s">
        <v>11060</v>
      </c>
      <c r="J3043" s="177">
        <v>15878686257</v>
      </c>
      <c r="K3043" s="177" t="s">
        <v>27</v>
      </c>
      <c r="L3043" s="224">
        <v>44331</v>
      </c>
      <c r="M3043" s="177"/>
      <c r="N3043" s="177" t="s">
        <v>27</v>
      </c>
      <c r="O3043" s="224">
        <v>44366</v>
      </c>
      <c r="P3043" s="177"/>
      <c r="Q3043" s="177"/>
      <c r="R3043" s="177"/>
      <c r="S3043" s="237" t="s">
        <v>11058</v>
      </c>
      <c r="T3043" s="177"/>
      <c r="U3043" s="243"/>
      <c r="Z3043" s="130" t="str">
        <f t="shared" si="48"/>
        <v>19(20)蒙柳茹</v>
      </c>
    </row>
    <row r="3044" spans="1:26">
      <c r="A3044" s="177"/>
      <c r="B3044" s="177" t="s">
        <v>11061</v>
      </c>
      <c r="C3044" s="177"/>
      <c r="D3044" s="177" t="s">
        <v>399</v>
      </c>
      <c r="E3044" s="177" t="s">
        <v>11062</v>
      </c>
      <c r="F3044" s="241" t="s">
        <v>143</v>
      </c>
      <c r="G3044" s="177">
        <v>19</v>
      </c>
      <c r="H3044" s="241" t="s">
        <v>2289</v>
      </c>
      <c r="I3044" s="177" t="s">
        <v>11060</v>
      </c>
      <c r="J3044" s="177">
        <v>15878686257</v>
      </c>
      <c r="K3044" s="177" t="s">
        <v>27</v>
      </c>
      <c r="L3044" s="224">
        <v>44331</v>
      </c>
      <c r="M3044" s="177"/>
      <c r="N3044" s="177" t="s">
        <v>27</v>
      </c>
      <c r="O3044" s="224">
        <v>44366</v>
      </c>
      <c r="P3044" s="177"/>
      <c r="Q3044" s="177"/>
      <c r="R3044" s="177"/>
      <c r="S3044" s="237" t="s">
        <v>11061</v>
      </c>
      <c r="T3044" s="177"/>
      <c r="U3044" s="243"/>
      <c r="Z3044" s="130" t="str">
        <f t="shared" si="48"/>
        <v>19(20)蒙柳蓉</v>
      </c>
    </row>
    <row r="3045" spans="1:26">
      <c r="A3045" s="177"/>
      <c r="B3045" s="177" t="s">
        <v>11075</v>
      </c>
      <c r="C3045" s="177"/>
      <c r="D3045" s="177" t="s">
        <v>399</v>
      </c>
      <c r="E3045" s="177" t="s">
        <v>11076</v>
      </c>
      <c r="F3045" s="241" t="s">
        <v>143</v>
      </c>
      <c r="G3045" s="177">
        <v>18</v>
      </c>
      <c r="H3045" s="241" t="s">
        <v>7555</v>
      </c>
      <c r="I3045" s="177" t="s">
        <v>11077</v>
      </c>
      <c r="J3045" s="177">
        <v>19977818886</v>
      </c>
      <c r="K3045" s="177"/>
      <c r="L3045" s="224"/>
      <c r="M3045" s="177"/>
      <c r="N3045" s="177"/>
      <c r="O3045" s="224"/>
      <c r="P3045" s="177"/>
      <c r="Q3045" s="177"/>
      <c r="R3045" s="177"/>
      <c r="S3045" s="237" t="s">
        <v>11075</v>
      </c>
      <c r="T3045" s="177"/>
      <c r="U3045" s="243"/>
      <c r="Z3045" s="130" t="str">
        <f t="shared" si="48"/>
        <v>19(20)田晓灵</v>
      </c>
    </row>
    <row r="3046" spans="1:26">
      <c r="A3046" s="177"/>
      <c r="B3046" s="177" t="s">
        <v>11078</v>
      </c>
      <c r="C3046" s="177"/>
      <c r="D3046" s="177" t="s">
        <v>399</v>
      </c>
      <c r="E3046" s="177" t="s">
        <v>11079</v>
      </c>
      <c r="F3046" s="241" t="s">
        <v>24</v>
      </c>
      <c r="G3046" s="177">
        <v>19</v>
      </c>
      <c r="H3046" s="241" t="s">
        <v>19382</v>
      </c>
      <c r="I3046" s="177" t="s">
        <v>11081</v>
      </c>
      <c r="J3046" s="177">
        <v>13768280784</v>
      </c>
      <c r="K3046" s="177" t="s">
        <v>27</v>
      </c>
      <c r="L3046" s="224">
        <v>44332</v>
      </c>
      <c r="M3046" s="177"/>
      <c r="N3046" s="177" t="s">
        <v>27</v>
      </c>
      <c r="O3046" s="224">
        <v>44366</v>
      </c>
      <c r="P3046" s="177"/>
      <c r="Q3046" s="177"/>
      <c r="R3046" s="177"/>
      <c r="S3046" s="237" t="s">
        <v>11078</v>
      </c>
      <c r="T3046" s="177"/>
      <c r="U3046" s="243"/>
      <c r="Z3046" s="130" t="str">
        <f t="shared" si="48"/>
        <v>19(20)陆家任</v>
      </c>
    </row>
    <row r="3047" spans="1:26">
      <c r="A3047" s="177"/>
      <c r="B3047" s="177" t="s">
        <v>11091</v>
      </c>
      <c r="C3047" s="177"/>
      <c r="D3047" s="177" t="s">
        <v>399</v>
      </c>
      <c r="E3047" s="177" t="s">
        <v>11092</v>
      </c>
      <c r="F3047" s="241" t="s">
        <v>24</v>
      </c>
      <c r="G3047" s="177">
        <v>18</v>
      </c>
      <c r="H3047" s="241" t="s">
        <v>19383</v>
      </c>
      <c r="I3047" s="177" t="s">
        <v>11093</v>
      </c>
      <c r="J3047" s="177">
        <v>15878820511</v>
      </c>
      <c r="K3047" s="177" t="s">
        <v>27</v>
      </c>
      <c r="L3047" s="224">
        <v>44331</v>
      </c>
      <c r="M3047" s="177"/>
      <c r="N3047" s="177" t="s">
        <v>27</v>
      </c>
      <c r="O3047" s="224">
        <v>44366</v>
      </c>
      <c r="P3047" s="177"/>
      <c r="Q3047" s="177"/>
      <c r="R3047" s="177"/>
      <c r="S3047" s="237" t="s">
        <v>11091</v>
      </c>
      <c r="T3047" s="177"/>
      <c r="U3047" s="243"/>
      <c r="Z3047" s="130" t="str">
        <f t="shared" si="48"/>
        <v>19(20)覃福满</v>
      </c>
    </row>
    <row r="3048" spans="1:26">
      <c r="A3048" s="177"/>
      <c r="B3048" s="177" t="s">
        <v>11097</v>
      </c>
      <c r="C3048" s="177"/>
      <c r="D3048" s="177" t="s">
        <v>399</v>
      </c>
      <c r="E3048" s="177" t="s">
        <v>11098</v>
      </c>
      <c r="F3048" s="241" t="s">
        <v>24</v>
      </c>
      <c r="G3048" s="177">
        <v>18</v>
      </c>
      <c r="H3048" s="241" t="s">
        <v>8748</v>
      </c>
      <c r="I3048" s="177" t="s">
        <v>11099</v>
      </c>
      <c r="J3048" s="177">
        <v>18077899874</v>
      </c>
      <c r="K3048" s="177" t="s">
        <v>27</v>
      </c>
      <c r="L3048" s="224">
        <v>44401</v>
      </c>
      <c r="M3048" s="177"/>
      <c r="N3048" s="177" t="s">
        <v>30</v>
      </c>
      <c r="O3048" s="224"/>
      <c r="P3048" s="177"/>
      <c r="Q3048" s="177"/>
      <c r="R3048" s="177"/>
      <c r="S3048" s="237" t="s">
        <v>11097</v>
      </c>
      <c r="T3048" s="177"/>
      <c r="U3048" s="243"/>
      <c r="Z3048" s="130" t="str">
        <f t="shared" si="48"/>
        <v>19(20)陆叶</v>
      </c>
    </row>
    <row r="3049" spans="1:26">
      <c r="A3049" s="177"/>
      <c r="B3049" s="177" t="s">
        <v>11109</v>
      </c>
      <c r="C3049" s="177"/>
      <c r="D3049" s="177" t="s">
        <v>399</v>
      </c>
      <c r="E3049" s="177" t="s">
        <v>11110</v>
      </c>
      <c r="F3049" s="241" t="s">
        <v>143</v>
      </c>
      <c r="G3049" s="177">
        <v>19</v>
      </c>
      <c r="H3049" s="241" t="s">
        <v>571</v>
      </c>
      <c r="I3049" s="177" t="s">
        <v>11111</v>
      </c>
      <c r="J3049" s="177">
        <v>18378889212</v>
      </c>
      <c r="K3049" s="177" t="s">
        <v>27</v>
      </c>
      <c r="L3049" s="224">
        <v>44331</v>
      </c>
      <c r="M3049" s="177"/>
      <c r="N3049" s="177" t="s">
        <v>27</v>
      </c>
      <c r="O3049" s="224">
        <v>44366</v>
      </c>
      <c r="P3049" s="177"/>
      <c r="Q3049" s="177"/>
      <c r="R3049" s="177"/>
      <c r="S3049" s="237" t="s">
        <v>11109</v>
      </c>
      <c r="T3049" s="177"/>
      <c r="U3049" s="243"/>
      <c r="Z3049" s="130" t="str">
        <f t="shared" si="48"/>
        <v>19(20)蓝美丽</v>
      </c>
    </row>
    <row r="3050" spans="1:26">
      <c r="A3050" s="177"/>
      <c r="B3050" s="177" t="s">
        <v>11119</v>
      </c>
      <c r="C3050" s="177"/>
      <c r="D3050" s="177" t="s">
        <v>399</v>
      </c>
      <c r="E3050" s="177" t="s">
        <v>11120</v>
      </c>
      <c r="F3050" s="241" t="s">
        <v>143</v>
      </c>
      <c r="G3050" s="177">
        <v>18</v>
      </c>
      <c r="H3050" s="241" t="s">
        <v>17698</v>
      </c>
      <c r="I3050" s="177" t="s">
        <v>11121</v>
      </c>
      <c r="J3050" s="177">
        <v>17776588412</v>
      </c>
      <c r="K3050" s="177" t="s">
        <v>27</v>
      </c>
      <c r="L3050" s="224">
        <v>44331</v>
      </c>
      <c r="M3050" s="177"/>
      <c r="N3050" s="177" t="s">
        <v>27</v>
      </c>
      <c r="O3050" s="224">
        <v>44366</v>
      </c>
      <c r="P3050" s="177"/>
      <c r="Q3050" s="177"/>
      <c r="R3050" s="177"/>
      <c r="S3050" s="237" t="s">
        <v>11119</v>
      </c>
      <c r="T3050" s="177"/>
      <c r="U3050" s="243"/>
      <c r="Z3050" s="130" t="str">
        <f t="shared" si="48"/>
        <v>19(20)覃秋蓓</v>
      </c>
    </row>
    <row r="3051" spans="1:26">
      <c r="A3051" s="177"/>
      <c r="B3051" s="177" t="s">
        <v>11130</v>
      </c>
      <c r="C3051" s="177"/>
      <c r="D3051" s="177" t="s">
        <v>399</v>
      </c>
      <c r="E3051" s="177" t="s">
        <v>11131</v>
      </c>
      <c r="F3051" s="241" t="s">
        <v>143</v>
      </c>
      <c r="G3051" s="177">
        <v>18</v>
      </c>
      <c r="H3051" s="241" t="s">
        <v>19384</v>
      </c>
      <c r="I3051" s="177" t="s">
        <v>11133</v>
      </c>
      <c r="J3051" s="177">
        <v>13977876471</v>
      </c>
      <c r="K3051" s="177" t="s">
        <v>27</v>
      </c>
      <c r="L3051" s="224">
        <v>44331</v>
      </c>
      <c r="M3051" s="177"/>
      <c r="N3051" s="177" t="s">
        <v>27</v>
      </c>
      <c r="O3051" s="224">
        <v>44366</v>
      </c>
      <c r="P3051" s="177"/>
      <c r="Q3051" s="177"/>
      <c r="R3051" s="177"/>
      <c r="S3051" s="237" t="s">
        <v>11130</v>
      </c>
      <c r="T3051" s="177"/>
      <c r="U3051" s="243"/>
      <c r="Z3051" s="130" t="str">
        <f t="shared" si="48"/>
        <v>19(20)黄惠琴</v>
      </c>
    </row>
    <row r="3052" spans="1:26">
      <c r="A3052" s="177"/>
      <c r="B3052" s="177" t="s">
        <v>11134</v>
      </c>
      <c r="C3052" s="177"/>
      <c r="D3052" s="177" t="s">
        <v>399</v>
      </c>
      <c r="E3052" s="177" t="s">
        <v>11135</v>
      </c>
      <c r="F3052" s="241" t="s">
        <v>24</v>
      </c>
      <c r="G3052" s="177">
        <v>18</v>
      </c>
      <c r="H3052" s="241" t="s">
        <v>10002</v>
      </c>
      <c r="I3052" s="177" t="s">
        <v>10876</v>
      </c>
      <c r="J3052" s="177">
        <v>18407780987</v>
      </c>
      <c r="K3052" s="177" t="s">
        <v>27</v>
      </c>
      <c r="L3052" s="224">
        <v>44331</v>
      </c>
      <c r="M3052" s="177">
        <v>44331</v>
      </c>
      <c r="N3052" s="177" t="s">
        <v>27</v>
      </c>
      <c r="O3052" s="224">
        <v>44366</v>
      </c>
      <c r="P3052" s="177">
        <v>44366</v>
      </c>
      <c r="Q3052" s="177"/>
      <c r="R3052" s="177"/>
      <c r="S3052" s="237" t="s">
        <v>11134</v>
      </c>
      <c r="T3052" s="177"/>
      <c r="U3052" s="243"/>
      <c r="Z3052" s="130" t="str">
        <f t="shared" si="48"/>
        <v>19(20)蒙健达</v>
      </c>
    </row>
    <row r="3053" spans="1:26">
      <c r="A3053" s="177"/>
      <c r="B3053" s="177" t="s">
        <v>11144</v>
      </c>
      <c r="C3053" s="177"/>
      <c r="D3053" s="177" t="s">
        <v>399</v>
      </c>
      <c r="E3053" s="177" t="s">
        <v>3459</v>
      </c>
      <c r="F3053" s="241" t="s">
        <v>143</v>
      </c>
      <c r="G3053" s="177">
        <v>18</v>
      </c>
      <c r="H3053" s="241" t="s">
        <v>19385</v>
      </c>
      <c r="I3053" s="177" t="s">
        <v>11145</v>
      </c>
      <c r="J3053" s="177">
        <v>18174936818</v>
      </c>
      <c r="K3053" s="177" t="s">
        <v>27</v>
      </c>
      <c r="L3053" s="224">
        <v>44391</v>
      </c>
      <c r="M3053" s="177"/>
      <c r="N3053" s="177" t="s">
        <v>30</v>
      </c>
      <c r="O3053" s="224"/>
      <c r="P3053" s="177"/>
      <c r="Q3053" s="177"/>
      <c r="R3053" s="177"/>
      <c r="S3053" s="237" t="s">
        <v>11144</v>
      </c>
      <c r="T3053" s="177"/>
      <c r="U3053" s="243"/>
      <c r="Z3053" s="130" t="str">
        <f t="shared" si="48"/>
        <v>19(20)蓝秀艳</v>
      </c>
    </row>
    <row r="3054" spans="1:26">
      <c r="A3054" s="177"/>
      <c r="B3054" s="177" t="s">
        <v>11146</v>
      </c>
      <c r="C3054" s="177"/>
      <c r="D3054" s="177" t="s">
        <v>399</v>
      </c>
      <c r="E3054" s="177" t="s">
        <v>11147</v>
      </c>
      <c r="F3054" s="241" t="s">
        <v>143</v>
      </c>
      <c r="G3054" s="177">
        <v>18</v>
      </c>
      <c r="H3054" s="241" t="s">
        <v>19386</v>
      </c>
      <c r="I3054" s="177" t="s">
        <v>11149</v>
      </c>
      <c r="J3054" s="177">
        <v>15878821596</v>
      </c>
      <c r="K3054" s="177" t="s">
        <v>27</v>
      </c>
      <c r="L3054" s="224">
        <v>44331</v>
      </c>
      <c r="M3054" s="177"/>
      <c r="N3054" s="177" t="s">
        <v>27</v>
      </c>
      <c r="O3054" s="224">
        <v>44366</v>
      </c>
      <c r="P3054" s="177"/>
      <c r="Q3054" s="177"/>
      <c r="R3054" s="177"/>
      <c r="S3054" s="237" t="s">
        <v>11146</v>
      </c>
      <c r="T3054" s="177"/>
      <c r="U3054" s="243"/>
      <c r="Z3054" s="130" t="str">
        <f t="shared" si="48"/>
        <v>19(20)覃姿静</v>
      </c>
    </row>
    <row r="3055" spans="1:26">
      <c r="A3055" s="177"/>
      <c r="B3055" s="177" t="s">
        <v>11161</v>
      </c>
      <c r="C3055" s="177"/>
      <c r="D3055" s="177" t="s">
        <v>399</v>
      </c>
      <c r="E3055" s="177" t="s">
        <v>11162</v>
      </c>
      <c r="F3055" s="241" t="s">
        <v>143</v>
      </c>
      <c r="G3055" s="177">
        <v>20</v>
      </c>
      <c r="H3055" s="241" t="s">
        <v>2175</v>
      </c>
      <c r="I3055" s="177" t="s">
        <v>11163</v>
      </c>
      <c r="J3055" s="177">
        <v>17807833191</v>
      </c>
      <c r="K3055" s="177" t="s">
        <v>27</v>
      </c>
      <c r="L3055" s="224">
        <v>44331</v>
      </c>
      <c r="M3055" s="177"/>
      <c r="N3055" s="177" t="s">
        <v>27</v>
      </c>
      <c r="O3055" s="224">
        <v>44366</v>
      </c>
      <c r="P3055" s="177"/>
      <c r="Q3055" s="177"/>
      <c r="R3055" s="177"/>
      <c r="S3055" s="237" t="s">
        <v>11161</v>
      </c>
      <c r="T3055" s="177"/>
      <c r="U3055" s="243"/>
      <c r="Z3055" s="130" t="str">
        <f t="shared" si="48"/>
        <v>19(20)蓝诗青</v>
      </c>
    </row>
    <row r="3056" spans="1:26">
      <c r="A3056" s="177"/>
      <c r="B3056" s="177" t="s">
        <v>11164</v>
      </c>
      <c r="C3056" s="177"/>
      <c r="D3056" s="177" t="s">
        <v>399</v>
      </c>
      <c r="E3056" s="177" t="s">
        <v>11165</v>
      </c>
      <c r="F3056" s="241" t="s">
        <v>143</v>
      </c>
      <c r="G3056" s="177">
        <v>19</v>
      </c>
      <c r="H3056" s="241" t="s">
        <v>914</v>
      </c>
      <c r="I3056" s="177" t="s">
        <v>1571</v>
      </c>
      <c r="J3056" s="177">
        <v>19107884316</v>
      </c>
      <c r="K3056" s="177"/>
      <c r="L3056" s="224"/>
      <c r="M3056" s="177"/>
      <c r="N3056" s="177"/>
      <c r="O3056" s="224"/>
      <c r="P3056" s="177"/>
      <c r="Q3056" s="177"/>
      <c r="R3056" s="177"/>
      <c r="S3056" s="237" t="s">
        <v>11164</v>
      </c>
      <c r="T3056" s="177"/>
      <c r="U3056" s="243"/>
      <c r="Z3056" s="130" t="str">
        <f t="shared" si="48"/>
        <v>19(20)蓝凤菊</v>
      </c>
    </row>
    <row r="3057" spans="1:26">
      <c r="A3057" s="177"/>
      <c r="B3057" s="177" t="s">
        <v>11166</v>
      </c>
      <c r="C3057" s="177"/>
      <c r="D3057" s="177" t="s">
        <v>399</v>
      </c>
      <c r="E3057" s="177" t="s">
        <v>11167</v>
      </c>
      <c r="F3057" s="241" t="s">
        <v>143</v>
      </c>
      <c r="G3057" s="177">
        <v>19</v>
      </c>
      <c r="H3057" s="241" t="s">
        <v>18563</v>
      </c>
      <c r="I3057" s="177" t="s">
        <v>11168</v>
      </c>
      <c r="J3057" s="177">
        <v>19177880784</v>
      </c>
      <c r="K3057" s="177" t="s">
        <v>27</v>
      </c>
      <c r="L3057" s="224">
        <v>44331</v>
      </c>
      <c r="M3057" s="177"/>
      <c r="N3057" s="177" t="s">
        <v>27</v>
      </c>
      <c r="O3057" s="224">
        <v>44366</v>
      </c>
      <c r="P3057" s="177"/>
      <c r="Q3057" s="177"/>
      <c r="R3057" s="177"/>
      <c r="S3057" s="237" t="s">
        <v>11166</v>
      </c>
      <c r="T3057" s="177"/>
      <c r="U3057" s="243"/>
      <c r="Z3057" s="130" t="str">
        <f t="shared" si="48"/>
        <v>19(20)蒙香春</v>
      </c>
    </row>
    <row r="3058" spans="1:26">
      <c r="A3058" s="177"/>
      <c r="B3058" s="177" t="s">
        <v>11169</v>
      </c>
      <c r="C3058" s="177"/>
      <c r="D3058" s="177" t="s">
        <v>399</v>
      </c>
      <c r="E3058" s="177" t="s">
        <v>11170</v>
      </c>
      <c r="F3058" s="241" t="s">
        <v>143</v>
      </c>
      <c r="G3058" s="177">
        <v>18</v>
      </c>
      <c r="H3058" s="241" t="s">
        <v>7002</v>
      </c>
      <c r="I3058" s="177" t="s">
        <v>11171</v>
      </c>
      <c r="J3058" s="177">
        <v>17888674127</v>
      </c>
      <c r="K3058" s="177" t="s">
        <v>27</v>
      </c>
      <c r="L3058" s="224">
        <v>44391</v>
      </c>
      <c r="M3058" s="177"/>
      <c r="N3058" s="177" t="s">
        <v>27</v>
      </c>
      <c r="O3058" s="224">
        <v>44411</v>
      </c>
      <c r="P3058" s="177"/>
      <c r="Q3058" s="177"/>
      <c r="R3058" s="177"/>
      <c r="S3058" s="237" t="s">
        <v>11169</v>
      </c>
      <c r="T3058" s="177"/>
      <c r="U3058" s="243"/>
      <c r="Z3058" s="130" t="str">
        <f t="shared" si="48"/>
        <v>19(20)韦柳茹</v>
      </c>
    </row>
    <row r="3059" spans="1:26">
      <c r="A3059" s="177"/>
      <c r="B3059" s="177" t="s">
        <v>11204</v>
      </c>
      <c r="C3059" s="177"/>
      <c r="D3059" s="177" t="s">
        <v>399</v>
      </c>
      <c r="E3059" s="177" t="s">
        <v>11205</v>
      </c>
      <c r="F3059" s="241" t="s">
        <v>24</v>
      </c>
      <c r="G3059" s="177">
        <v>18</v>
      </c>
      <c r="H3059" s="241" t="s">
        <v>6967</v>
      </c>
      <c r="I3059" s="177" t="s">
        <v>11206</v>
      </c>
      <c r="J3059" s="177">
        <v>19127012249</v>
      </c>
      <c r="K3059" s="177"/>
      <c r="L3059" s="224"/>
      <c r="M3059" s="177"/>
      <c r="N3059" s="177"/>
      <c r="O3059" s="224"/>
      <c r="P3059" s="177"/>
      <c r="Q3059" s="177"/>
      <c r="R3059" s="177"/>
      <c r="S3059" s="237" t="s">
        <v>11204</v>
      </c>
      <c r="T3059" s="177"/>
      <c r="U3059" s="243"/>
      <c r="Z3059" s="130" t="str">
        <f t="shared" si="48"/>
        <v>19(20)卢星宇</v>
      </c>
    </row>
    <row r="3060" spans="1:26">
      <c r="A3060" s="177"/>
      <c r="B3060" s="177" t="s">
        <v>11207</v>
      </c>
      <c r="C3060" s="177"/>
      <c r="D3060" s="177" t="s">
        <v>399</v>
      </c>
      <c r="E3060" s="177" t="s">
        <v>11208</v>
      </c>
      <c r="F3060" s="241" t="s">
        <v>24</v>
      </c>
      <c r="G3060" s="177">
        <v>18</v>
      </c>
      <c r="H3060" s="241" t="s">
        <v>11209</v>
      </c>
      <c r="I3060" s="177" t="s">
        <v>11210</v>
      </c>
      <c r="J3060" s="177">
        <v>18077893932</v>
      </c>
      <c r="K3060" s="177" t="s">
        <v>27</v>
      </c>
      <c r="L3060" s="224">
        <v>44396</v>
      </c>
      <c r="M3060" s="177"/>
      <c r="N3060" s="177"/>
      <c r="O3060" s="224"/>
      <c r="P3060" s="177"/>
      <c r="Q3060" s="177"/>
      <c r="R3060" s="177"/>
      <c r="S3060" s="237" t="s">
        <v>11207</v>
      </c>
      <c r="T3060" s="177"/>
      <c r="U3060" s="243"/>
      <c r="Z3060" s="130" t="str">
        <f t="shared" si="48"/>
        <v>19(20)蓝宏桥</v>
      </c>
    </row>
    <row r="3061" spans="1:26">
      <c r="A3061" s="177"/>
      <c r="B3061" s="177" t="s">
        <v>11229</v>
      </c>
      <c r="C3061" s="177"/>
      <c r="D3061" s="177" t="s">
        <v>399</v>
      </c>
      <c r="E3061" s="177" t="s">
        <v>11230</v>
      </c>
      <c r="F3061" s="241" t="s">
        <v>24</v>
      </c>
      <c r="G3061" s="177">
        <v>18</v>
      </c>
      <c r="H3061" s="241" t="s">
        <v>11231</v>
      </c>
      <c r="I3061" s="177" t="s">
        <v>11232</v>
      </c>
      <c r="J3061" s="177">
        <v>13647811165</v>
      </c>
      <c r="K3061" s="177" t="s">
        <v>27</v>
      </c>
      <c r="L3061" s="224">
        <v>44331</v>
      </c>
      <c r="M3061" s="177"/>
      <c r="N3061" s="177" t="s">
        <v>27</v>
      </c>
      <c r="O3061" s="224">
        <v>44366</v>
      </c>
      <c r="P3061" s="177"/>
      <c r="Q3061" s="177"/>
      <c r="R3061" s="177"/>
      <c r="S3061" s="237" t="s">
        <v>11229</v>
      </c>
      <c r="T3061" s="177"/>
      <c r="U3061" s="243"/>
      <c r="Z3061" s="130" t="str">
        <f t="shared" si="48"/>
        <v>19(20)韦吉豪</v>
      </c>
    </row>
    <row r="3062" spans="1:26">
      <c r="A3062" s="177"/>
      <c r="B3062" s="177" t="s">
        <v>1775</v>
      </c>
      <c r="C3062" s="177"/>
      <c r="D3062" s="177" t="s">
        <v>210</v>
      </c>
      <c r="E3062" s="177" t="s">
        <v>1776</v>
      </c>
      <c r="F3062" s="241" t="s">
        <v>143</v>
      </c>
      <c r="G3062" s="177">
        <v>18</v>
      </c>
      <c r="H3062" s="241" t="s">
        <v>19387</v>
      </c>
      <c r="I3062" s="177" t="s">
        <v>11243</v>
      </c>
      <c r="J3062" s="177" t="s">
        <v>11244</v>
      </c>
      <c r="K3062" s="177" t="s">
        <v>27</v>
      </c>
      <c r="L3062" s="224">
        <v>44394</v>
      </c>
      <c r="M3062" s="177"/>
      <c r="N3062" s="177"/>
      <c r="O3062" s="224"/>
      <c r="P3062" s="177"/>
      <c r="Q3062" s="177"/>
      <c r="R3062" s="177"/>
      <c r="S3062" s="237" t="s">
        <v>1775</v>
      </c>
      <c r="T3062" s="177"/>
      <c r="U3062" s="243"/>
      <c r="Z3062" s="130" t="str">
        <f t="shared" si="48"/>
        <v>18(6)韦丹丹</v>
      </c>
    </row>
    <row r="3063" spans="1:26">
      <c r="A3063" s="177"/>
      <c r="B3063" s="177" t="s">
        <v>11263</v>
      </c>
      <c r="C3063" s="177"/>
      <c r="D3063" s="177" t="s">
        <v>399</v>
      </c>
      <c r="E3063" s="177" t="s">
        <v>11264</v>
      </c>
      <c r="F3063" s="241" t="s">
        <v>24</v>
      </c>
      <c r="G3063" s="177">
        <v>18</v>
      </c>
      <c r="H3063" s="241" t="s">
        <v>19388</v>
      </c>
      <c r="I3063" s="177" t="s">
        <v>11266</v>
      </c>
      <c r="J3063" s="177">
        <v>13713861276</v>
      </c>
      <c r="K3063" s="177" t="s">
        <v>27</v>
      </c>
      <c r="L3063" s="224">
        <v>44331</v>
      </c>
      <c r="M3063" s="177"/>
      <c r="N3063" s="177" t="s">
        <v>27</v>
      </c>
      <c r="O3063" s="224">
        <v>44366</v>
      </c>
      <c r="P3063" s="177"/>
      <c r="Q3063" s="177"/>
      <c r="R3063" s="177"/>
      <c r="S3063" s="237" t="s">
        <v>11263</v>
      </c>
      <c r="T3063" s="177"/>
      <c r="U3063" s="243"/>
      <c r="Z3063" s="130" t="str">
        <f t="shared" si="48"/>
        <v>19(20)吴思</v>
      </c>
    </row>
    <row r="3064" spans="1:26">
      <c r="A3064" s="177"/>
      <c r="B3064" s="177" t="s">
        <v>11267</v>
      </c>
      <c r="C3064" s="177"/>
      <c r="D3064" s="177" t="s">
        <v>399</v>
      </c>
      <c r="E3064" s="177" t="s">
        <v>11268</v>
      </c>
      <c r="F3064" s="241" t="s">
        <v>143</v>
      </c>
      <c r="G3064" s="177">
        <v>19</v>
      </c>
      <c r="H3064" s="241" t="s">
        <v>19389</v>
      </c>
      <c r="I3064" s="177" t="s">
        <v>11270</v>
      </c>
      <c r="J3064" s="177">
        <v>13557487277</v>
      </c>
      <c r="K3064" s="177" t="s">
        <v>27</v>
      </c>
      <c r="L3064" s="224">
        <v>44696</v>
      </c>
      <c r="M3064" s="177"/>
      <c r="N3064" s="177" t="s">
        <v>27</v>
      </c>
      <c r="O3064" s="224">
        <v>44366</v>
      </c>
      <c r="P3064" s="177"/>
      <c r="Q3064" s="177"/>
      <c r="R3064" s="177"/>
      <c r="S3064" s="237" t="s">
        <v>11267</v>
      </c>
      <c r="T3064" s="177"/>
      <c r="U3064" s="243"/>
      <c r="Z3064" s="130" t="str">
        <f t="shared" si="48"/>
        <v>19(20)蓝里香</v>
      </c>
    </row>
    <row r="3065" spans="1:26">
      <c r="A3065" s="177"/>
      <c r="B3065" s="177" t="s">
        <v>1193</v>
      </c>
      <c r="C3065" s="177"/>
      <c r="D3065" s="177" t="s">
        <v>198</v>
      </c>
      <c r="E3065" s="177" t="s">
        <v>1194</v>
      </c>
      <c r="F3065" s="241" t="s">
        <v>24</v>
      </c>
      <c r="G3065" s="177">
        <v>18</v>
      </c>
      <c r="H3065" s="241" t="s">
        <v>19390</v>
      </c>
      <c r="I3065" s="177" t="s">
        <v>11288</v>
      </c>
      <c r="J3065" s="177">
        <v>13557583675</v>
      </c>
      <c r="K3065" s="177"/>
      <c r="L3065" s="224"/>
      <c r="M3065" s="177"/>
      <c r="N3065" s="177"/>
      <c r="O3065" s="224"/>
      <c r="P3065" s="177"/>
      <c r="Q3065" s="177"/>
      <c r="R3065" s="177"/>
      <c r="S3065" s="237" t="s">
        <v>1193</v>
      </c>
      <c r="T3065" s="177"/>
      <c r="U3065" s="243"/>
      <c r="Z3065" s="130" t="str">
        <f t="shared" si="48"/>
        <v>18(4)韦庆杰</v>
      </c>
    </row>
    <row r="3066" spans="1:26">
      <c r="A3066" s="177"/>
      <c r="B3066" s="177" t="s">
        <v>19380</v>
      </c>
      <c r="C3066" s="177"/>
      <c r="D3066" s="177" t="s">
        <v>394</v>
      </c>
      <c r="E3066" s="177" t="s">
        <v>11291</v>
      </c>
      <c r="F3066" s="241" t="s">
        <v>24</v>
      </c>
      <c r="G3066" s="177">
        <v>18</v>
      </c>
      <c r="H3066" s="241" t="s">
        <v>19381</v>
      </c>
      <c r="I3066" s="177" t="s">
        <v>11293</v>
      </c>
      <c r="J3066" s="177">
        <v>18707784700</v>
      </c>
      <c r="K3066" s="177"/>
      <c r="L3066" s="224"/>
      <c r="M3066" s="177"/>
      <c r="N3066" s="177"/>
      <c r="O3066" s="224"/>
      <c r="P3066" s="177"/>
      <c r="Q3066" s="177"/>
      <c r="R3066" s="177"/>
      <c r="S3066" s="237" t="s">
        <v>19380</v>
      </c>
      <c r="T3066" s="177"/>
      <c r="U3066" s="243"/>
      <c r="Z3066" s="130" t="str">
        <f t="shared" si="48"/>
        <v>19(19)唐任萄</v>
      </c>
    </row>
    <row r="3067" spans="1:26">
      <c r="A3067" s="177"/>
      <c r="B3067" s="177" t="s">
        <v>6663</v>
      </c>
      <c r="C3067" s="177"/>
      <c r="D3067" s="177" t="s">
        <v>312</v>
      </c>
      <c r="E3067" s="177" t="s">
        <v>6664</v>
      </c>
      <c r="F3067" s="241" t="s">
        <v>24</v>
      </c>
      <c r="G3067" s="177">
        <v>18</v>
      </c>
      <c r="H3067" s="241" t="s">
        <v>19391</v>
      </c>
      <c r="I3067" s="177" t="s">
        <v>11295</v>
      </c>
      <c r="J3067" s="177">
        <v>15296076562</v>
      </c>
      <c r="K3067" s="177"/>
      <c r="L3067" s="224"/>
      <c r="M3067" s="177"/>
      <c r="N3067" s="177"/>
      <c r="O3067" s="224"/>
      <c r="P3067" s="177"/>
      <c r="Q3067" s="177"/>
      <c r="R3067" s="177"/>
      <c r="S3067" s="237" t="s">
        <v>6663</v>
      </c>
      <c r="T3067" s="177"/>
      <c r="U3067" s="243"/>
      <c r="Z3067" s="130" t="str">
        <f t="shared" si="48"/>
        <v>19(3)农建华</v>
      </c>
    </row>
    <row r="3068" spans="1:26">
      <c r="A3068" s="177"/>
      <c r="B3068" s="177" t="s">
        <v>19392</v>
      </c>
      <c r="C3068" s="177"/>
      <c r="D3068" s="177" t="s">
        <v>399</v>
      </c>
      <c r="E3068" s="177" t="s">
        <v>11296</v>
      </c>
      <c r="F3068" s="241" t="s">
        <v>143</v>
      </c>
      <c r="G3068" s="177">
        <v>18</v>
      </c>
      <c r="H3068" s="241" t="s">
        <v>18066</v>
      </c>
      <c r="I3068" s="177" t="s">
        <v>11298</v>
      </c>
      <c r="J3068" s="177">
        <v>15878822650</v>
      </c>
      <c r="K3068" s="177"/>
      <c r="L3068" s="224"/>
      <c r="M3068" s="177"/>
      <c r="N3068" s="177"/>
      <c r="O3068" s="224"/>
      <c r="P3068" s="177"/>
      <c r="Q3068" s="177"/>
      <c r="R3068" s="177"/>
      <c r="S3068" s="237" t="s">
        <v>19392</v>
      </c>
      <c r="T3068" s="177"/>
      <c r="U3068" s="243"/>
      <c r="Z3068" s="130" t="str">
        <f t="shared" si="48"/>
        <v>19(20)覃蕾</v>
      </c>
    </row>
    <row r="3069" spans="1:26">
      <c r="A3069" s="177"/>
      <c r="B3069" s="177" t="s">
        <v>19393</v>
      </c>
      <c r="C3069" s="177"/>
      <c r="D3069" s="177" t="s">
        <v>399</v>
      </c>
      <c r="E3069" s="177" t="s">
        <v>11301</v>
      </c>
      <c r="F3069" s="241" t="s">
        <v>143</v>
      </c>
      <c r="G3069" s="177">
        <v>18</v>
      </c>
      <c r="H3069" s="241" t="s">
        <v>9850</v>
      </c>
      <c r="I3069" s="177" t="s">
        <v>5644</v>
      </c>
      <c r="J3069" s="177">
        <v>13690587869</v>
      </c>
      <c r="K3069" s="177"/>
      <c r="L3069" s="224"/>
      <c r="M3069" s="177"/>
      <c r="N3069" s="177"/>
      <c r="O3069" s="224"/>
      <c r="P3069" s="177"/>
      <c r="Q3069" s="177"/>
      <c r="R3069" s="177"/>
      <c r="S3069" s="237" t="s">
        <v>19393</v>
      </c>
      <c r="T3069" s="177"/>
      <c r="U3069" s="243"/>
      <c r="Z3069" s="130" t="str">
        <f t="shared" si="48"/>
        <v>19(20)覃媛丽</v>
      </c>
    </row>
    <row r="3070" spans="1:26">
      <c r="A3070" s="177"/>
      <c r="B3070" s="177" t="s">
        <v>19394</v>
      </c>
      <c r="C3070" s="177"/>
      <c r="D3070" s="177" t="s">
        <v>404</v>
      </c>
      <c r="E3070" s="177" t="s">
        <v>11307</v>
      </c>
      <c r="F3070" s="241" t="s">
        <v>143</v>
      </c>
      <c r="G3070" s="177">
        <v>18</v>
      </c>
      <c r="H3070" s="241" t="s">
        <v>19395</v>
      </c>
      <c r="I3070" s="177" t="s">
        <v>11309</v>
      </c>
      <c r="J3070" s="177">
        <v>18877873631</v>
      </c>
      <c r="K3070" s="177" t="s">
        <v>27</v>
      </c>
      <c r="L3070" s="224">
        <v>44331</v>
      </c>
      <c r="M3070" s="177"/>
      <c r="N3070" s="177" t="s">
        <v>27</v>
      </c>
      <c r="O3070" s="224">
        <v>44366</v>
      </c>
      <c r="P3070" s="177"/>
      <c r="Q3070" s="177"/>
      <c r="R3070" s="177"/>
      <c r="S3070" s="237" t="s">
        <v>19394</v>
      </c>
      <c r="T3070" s="177"/>
      <c r="U3070" s="243"/>
      <c r="Z3070" s="130" t="str">
        <f t="shared" si="48"/>
        <v>19(21)刘妹</v>
      </c>
    </row>
    <row r="3071" spans="1:26">
      <c r="A3071" s="177"/>
      <c r="B3071" s="177" t="s">
        <v>19396</v>
      </c>
      <c r="C3071" s="177"/>
      <c r="D3071" s="177" t="s">
        <v>404</v>
      </c>
      <c r="E3071" s="177" t="s">
        <v>11313</v>
      </c>
      <c r="F3071" s="241" t="s">
        <v>24</v>
      </c>
      <c r="G3071" s="177">
        <v>21</v>
      </c>
      <c r="H3071" s="241" t="s">
        <v>3496</v>
      </c>
      <c r="I3071" s="177" t="s">
        <v>11314</v>
      </c>
      <c r="J3071" s="177">
        <v>17776576041</v>
      </c>
      <c r="K3071" s="177" t="s">
        <v>27</v>
      </c>
      <c r="L3071" s="224">
        <v>44331</v>
      </c>
      <c r="M3071" s="177"/>
      <c r="N3071" s="177" t="s">
        <v>27</v>
      </c>
      <c r="O3071" s="224">
        <v>44366</v>
      </c>
      <c r="P3071" s="177"/>
      <c r="Q3071" s="177"/>
      <c r="R3071" s="177"/>
      <c r="S3071" s="237" t="s">
        <v>19396</v>
      </c>
      <c r="T3071" s="177"/>
      <c r="U3071" s="243"/>
      <c r="Z3071" s="130" t="str">
        <f t="shared" si="48"/>
        <v>19(21)蓝乘东</v>
      </c>
    </row>
    <row r="3072" spans="1:26">
      <c r="A3072" s="177"/>
      <c r="B3072" s="177" t="s">
        <v>19397</v>
      </c>
      <c r="C3072" s="177"/>
      <c r="D3072" s="177" t="s">
        <v>404</v>
      </c>
      <c r="E3072" s="177" t="s">
        <v>11315</v>
      </c>
      <c r="F3072" s="241" t="s">
        <v>24</v>
      </c>
      <c r="G3072" s="177">
        <v>18</v>
      </c>
      <c r="H3072" s="241" t="s">
        <v>11316</v>
      </c>
      <c r="I3072" s="177" t="s">
        <v>11317</v>
      </c>
      <c r="J3072" s="177">
        <v>13307782958</v>
      </c>
      <c r="K3072" s="177" t="s">
        <v>27</v>
      </c>
      <c r="L3072" s="224">
        <v>44394</v>
      </c>
      <c r="M3072" s="177"/>
      <c r="N3072" s="177" t="s">
        <v>30</v>
      </c>
      <c r="O3072" s="224"/>
      <c r="P3072" s="177"/>
      <c r="Q3072" s="177"/>
      <c r="R3072" s="177"/>
      <c r="S3072" s="237" t="s">
        <v>19397</v>
      </c>
      <c r="T3072" s="177"/>
      <c r="U3072" s="243"/>
      <c r="Z3072" s="130" t="str">
        <f t="shared" si="48"/>
        <v>19(21)陈星</v>
      </c>
    </row>
    <row r="3073" spans="1:26">
      <c r="A3073" s="177"/>
      <c r="B3073" s="177" t="s">
        <v>19398</v>
      </c>
      <c r="C3073" s="177"/>
      <c r="D3073" s="177" t="s">
        <v>404</v>
      </c>
      <c r="E3073" s="177" t="s">
        <v>11320</v>
      </c>
      <c r="F3073" s="241" t="s">
        <v>143</v>
      </c>
      <c r="G3073" s="177">
        <v>20</v>
      </c>
      <c r="H3073" s="241" t="s">
        <v>11321</v>
      </c>
      <c r="I3073" s="177" t="s">
        <v>11322</v>
      </c>
      <c r="J3073" s="177">
        <v>18077897106</v>
      </c>
      <c r="K3073" s="177" t="s">
        <v>27</v>
      </c>
      <c r="L3073" s="224"/>
      <c r="M3073" s="177"/>
      <c r="N3073" s="177"/>
      <c r="O3073" s="224"/>
      <c r="P3073" s="177"/>
      <c r="Q3073" s="177"/>
      <c r="R3073" s="177"/>
      <c r="S3073" s="237" t="s">
        <v>19398</v>
      </c>
      <c r="T3073" s="177"/>
      <c r="U3073" s="243"/>
      <c r="Z3073" s="130" t="str">
        <f t="shared" si="48"/>
        <v>19(21)韦欣位</v>
      </c>
    </row>
    <row r="3074" spans="1:26">
      <c r="A3074" s="177"/>
      <c r="B3074" s="177" t="s">
        <v>19399</v>
      </c>
      <c r="C3074" s="177"/>
      <c r="D3074" s="177" t="s">
        <v>404</v>
      </c>
      <c r="E3074" s="177" t="s">
        <v>11327</v>
      </c>
      <c r="F3074" s="241" t="s">
        <v>24</v>
      </c>
      <c r="G3074" s="177">
        <v>18</v>
      </c>
      <c r="H3074" s="241" t="s">
        <v>2227</v>
      </c>
      <c r="I3074" s="177" t="s">
        <v>11328</v>
      </c>
      <c r="J3074" s="177">
        <v>17344529322</v>
      </c>
      <c r="K3074" s="177"/>
      <c r="L3074" s="224"/>
      <c r="M3074" s="177"/>
      <c r="N3074" s="177"/>
      <c r="O3074" s="224"/>
      <c r="P3074" s="177"/>
      <c r="Q3074" s="177"/>
      <c r="R3074" s="177"/>
      <c r="S3074" s="237" t="s">
        <v>19399</v>
      </c>
      <c r="T3074" s="177"/>
      <c r="U3074" s="243"/>
      <c r="Z3074" s="130" t="str">
        <f t="shared" si="48"/>
        <v>19(21)蒙宋海</v>
      </c>
    </row>
    <row r="3075" spans="1:26">
      <c r="A3075" s="177"/>
      <c r="B3075" s="177" t="s">
        <v>19400</v>
      </c>
      <c r="C3075" s="177"/>
      <c r="D3075" s="177" t="s">
        <v>404</v>
      </c>
      <c r="E3075" s="177" t="s">
        <v>11329</v>
      </c>
      <c r="F3075" s="241" t="s">
        <v>143</v>
      </c>
      <c r="G3075" s="177">
        <v>18</v>
      </c>
      <c r="H3075" s="241" t="s">
        <v>17694</v>
      </c>
      <c r="I3075" s="177" t="s">
        <v>11330</v>
      </c>
      <c r="J3075" s="177">
        <v>19977898571</v>
      </c>
      <c r="K3075" s="177" t="s">
        <v>27</v>
      </c>
      <c r="L3075" s="224">
        <v>44386</v>
      </c>
      <c r="M3075" s="177"/>
      <c r="N3075" s="177" t="s">
        <v>27</v>
      </c>
      <c r="O3075" s="224">
        <v>44410</v>
      </c>
      <c r="P3075" s="177"/>
      <c r="Q3075" s="177"/>
      <c r="R3075" s="177"/>
      <c r="S3075" s="237" t="s">
        <v>19400</v>
      </c>
      <c r="T3075" s="177"/>
      <c r="U3075" s="243"/>
      <c r="Z3075" s="130" t="str">
        <f t="shared" si="48"/>
        <v>19(21)李金妙</v>
      </c>
    </row>
    <row r="3076" spans="1:26">
      <c r="A3076" s="177"/>
      <c r="B3076" s="177" t="s">
        <v>19401</v>
      </c>
      <c r="C3076" s="177"/>
      <c r="D3076" s="177" t="s">
        <v>404</v>
      </c>
      <c r="E3076" s="177" t="s">
        <v>11333</v>
      </c>
      <c r="F3076" s="241" t="s">
        <v>143</v>
      </c>
      <c r="G3076" s="177">
        <v>21</v>
      </c>
      <c r="H3076" s="241" t="s">
        <v>11334</v>
      </c>
      <c r="I3076" s="177" t="s">
        <v>11335</v>
      </c>
      <c r="J3076" s="177">
        <v>18174939762</v>
      </c>
      <c r="K3076" s="177" t="s">
        <v>27</v>
      </c>
      <c r="L3076" s="224">
        <v>44331</v>
      </c>
      <c r="M3076" s="177"/>
      <c r="N3076" s="177" t="s">
        <v>27</v>
      </c>
      <c r="O3076" s="224">
        <v>44366</v>
      </c>
      <c r="P3076" s="177"/>
      <c r="Q3076" s="177"/>
      <c r="R3076" s="177"/>
      <c r="S3076" s="237" t="s">
        <v>19401</v>
      </c>
      <c r="T3076" s="177"/>
      <c r="U3076" s="243"/>
      <c r="Z3076" s="130" t="str">
        <f t="shared" si="48"/>
        <v>19(21)罗冬艳</v>
      </c>
    </row>
    <row r="3077" spans="1:26">
      <c r="A3077" s="177"/>
      <c r="B3077" s="177" t="s">
        <v>11338</v>
      </c>
      <c r="C3077" s="177"/>
      <c r="D3077" s="177" t="s">
        <v>404</v>
      </c>
      <c r="E3077" s="177" t="s">
        <v>11339</v>
      </c>
      <c r="F3077" s="241" t="s">
        <v>143</v>
      </c>
      <c r="G3077" s="177">
        <v>18</v>
      </c>
      <c r="H3077" s="241" t="s">
        <v>7420</v>
      </c>
      <c r="I3077" s="177" t="s">
        <v>8224</v>
      </c>
      <c r="J3077" s="177">
        <v>18776119851</v>
      </c>
      <c r="K3077" s="177" t="s">
        <v>27</v>
      </c>
      <c r="L3077" s="224">
        <v>44331</v>
      </c>
      <c r="M3077" s="177"/>
      <c r="N3077" s="177" t="s">
        <v>27</v>
      </c>
      <c r="O3077" s="224">
        <v>44366</v>
      </c>
      <c r="P3077" s="177"/>
      <c r="Q3077" s="177"/>
      <c r="R3077" s="177"/>
      <c r="S3077" s="237" t="s">
        <v>11338</v>
      </c>
      <c r="T3077" s="177"/>
      <c r="U3077" s="243"/>
      <c r="Z3077" s="130" t="str">
        <f t="shared" si="48"/>
        <v>19(21)蓝慧林</v>
      </c>
    </row>
    <row r="3078" spans="1:26">
      <c r="A3078" s="177"/>
      <c r="B3078" s="177" t="s">
        <v>11350</v>
      </c>
      <c r="C3078" s="177"/>
      <c r="D3078" s="177" t="s">
        <v>404</v>
      </c>
      <c r="E3078" s="177" t="s">
        <v>11351</v>
      </c>
      <c r="F3078" s="241" t="s">
        <v>24</v>
      </c>
      <c r="G3078" s="177">
        <v>18</v>
      </c>
      <c r="H3078" s="241" t="s">
        <v>1191</v>
      </c>
      <c r="I3078" s="177" t="s">
        <v>11352</v>
      </c>
      <c r="J3078" s="177">
        <v>18378888038</v>
      </c>
      <c r="K3078" s="177" t="s">
        <v>27</v>
      </c>
      <c r="L3078" s="224">
        <v>44395</v>
      </c>
      <c r="M3078" s="177"/>
      <c r="N3078" s="177" t="s">
        <v>30</v>
      </c>
      <c r="O3078" s="224"/>
      <c r="P3078" s="177"/>
      <c r="Q3078" s="177"/>
      <c r="R3078" s="177"/>
      <c r="S3078" s="237" t="s">
        <v>11350</v>
      </c>
      <c r="T3078" s="177"/>
      <c r="U3078" s="243"/>
      <c r="Z3078" s="130" t="str">
        <f t="shared" si="48"/>
        <v>19(21)蒙雄相</v>
      </c>
    </row>
    <row r="3079" spans="1:26">
      <c r="A3079" s="177"/>
      <c r="B3079" s="177" t="s">
        <v>11357</v>
      </c>
      <c r="C3079" s="177"/>
      <c r="D3079" s="177" t="s">
        <v>404</v>
      </c>
      <c r="E3079" s="177" t="s">
        <v>11358</v>
      </c>
      <c r="F3079" s="241" t="s">
        <v>24</v>
      </c>
      <c r="G3079" s="177">
        <v>18</v>
      </c>
      <c r="H3079" s="241" t="s">
        <v>6951</v>
      </c>
      <c r="I3079" s="177" t="s">
        <v>11359</v>
      </c>
      <c r="J3079" s="177">
        <v>15949327392</v>
      </c>
      <c r="K3079" s="177" t="s">
        <v>27</v>
      </c>
      <c r="L3079" s="224">
        <v>44331</v>
      </c>
      <c r="M3079" s="177"/>
      <c r="N3079" s="177" t="s">
        <v>27</v>
      </c>
      <c r="O3079" s="224">
        <v>44366</v>
      </c>
      <c r="P3079" s="177"/>
      <c r="Q3079" s="177"/>
      <c r="R3079" s="177"/>
      <c r="S3079" s="237" t="s">
        <v>11357</v>
      </c>
      <c r="T3079" s="177"/>
      <c r="U3079" s="243"/>
      <c r="Z3079" s="130" t="str">
        <f t="shared" ref="Z3079:Z3142" si="49">D3079:D7660&amp;E3079:E7660</f>
        <v>19(21)黄光铃</v>
      </c>
    </row>
    <row r="3080" spans="1:26">
      <c r="A3080" s="177"/>
      <c r="B3080" s="177" t="s">
        <v>11360</v>
      </c>
      <c r="C3080" s="177"/>
      <c r="D3080" s="177" t="s">
        <v>404</v>
      </c>
      <c r="E3080" s="177" t="s">
        <v>11361</v>
      </c>
      <c r="F3080" s="241" t="s">
        <v>143</v>
      </c>
      <c r="G3080" s="177">
        <v>18</v>
      </c>
      <c r="H3080" s="241" t="s">
        <v>2033</v>
      </c>
      <c r="I3080" s="177" t="s">
        <v>11362</v>
      </c>
      <c r="J3080" s="177">
        <v>13877817436</v>
      </c>
      <c r="K3080" s="177"/>
      <c r="L3080" s="224"/>
      <c r="M3080" s="177"/>
      <c r="N3080" s="177"/>
      <c r="O3080" s="224"/>
      <c r="P3080" s="177"/>
      <c r="Q3080" s="177"/>
      <c r="R3080" s="177"/>
      <c r="S3080" s="237" t="s">
        <v>11360</v>
      </c>
      <c r="T3080" s="177"/>
      <c r="U3080" s="243"/>
      <c r="Z3080" s="130" t="str">
        <f t="shared" si="49"/>
        <v>19(21)蓝依萍</v>
      </c>
    </row>
    <row r="3081" spans="1:26">
      <c r="A3081" s="177"/>
      <c r="B3081" s="177" t="s">
        <v>11363</v>
      </c>
      <c r="C3081" s="177"/>
      <c r="D3081" s="177" t="s">
        <v>404</v>
      </c>
      <c r="E3081" s="177" t="s">
        <v>11364</v>
      </c>
      <c r="F3081" s="241" t="s">
        <v>143</v>
      </c>
      <c r="G3081" s="177">
        <v>18</v>
      </c>
      <c r="H3081" s="241" t="s">
        <v>19402</v>
      </c>
      <c r="I3081" s="177" t="s">
        <v>11365</v>
      </c>
      <c r="J3081" s="177">
        <v>18276988828</v>
      </c>
      <c r="K3081" s="177" t="s">
        <v>27</v>
      </c>
      <c r="L3081" s="224">
        <v>44331</v>
      </c>
      <c r="M3081" s="177"/>
      <c r="N3081" s="177" t="s">
        <v>27</v>
      </c>
      <c r="O3081" s="224">
        <v>44366</v>
      </c>
      <c r="P3081" s="177"/>
      <c r="Q3081" s="177"/>
      <c r="R3081" s="177"/>
      <c r="S3081" s="237" t="s">
        <v>11363</v>
      </c>
      <c r="T3081" s="177"/>
      <c r="U3081" s="243"/>
      <c r="Z3081" s="130" t="str">
        <f t="shared" si="49"/>
        <v>19(21)李彩丽</v>
      </c>
    </row>
    <row r="3082" spans="1:26">
      <c r="A3082" s="177"/>
      <c r="B3082" s="177" t="s">
        <v>11376</v>
      </c>
      <c r="C3082" s="177"/>
      <c r="D3082" s="177" t="s">
        <v>404</v>
      </c>
      <c r="E3082" s="177" t="s">
        <v>11377</v>
      </c>
      <c r="F3082" s="241" t="s">
        <v>24</v>
      </c>
      <c r="G3082" s="177">
        <v>18</v>
      </c>
      <c r="H3082" s="241" t="s">
        <v>4709</v>
      </c>
      <c r="I3082" s="177" t="s">
        <v>11378</v>
      </c>
      <c r="J3082" s="177">
        <v>19977826010</v>
      </c>
      <c r="K3082" s="177"/>
      <c r="L3082" s="224"/>
      <c r="M3082" s="177"/>
      <c r="N3082" s="177"/>
      <c r="O3082" s="224"/>
      <c r="P3082" s="177"/>
      <c r="Q3082" s="177"/>
      <c r="R3082" s="177"/>
      <c r="S3082" s="237" t="s">
        <v>11376</v>
      </c>
      <c r="T3082" s="177"/>
      <c r="U3082" s="243"/>
      <c r="Z3082" s="130" t="str">
        <f t="shared" si="49"/>
        <v>19(21)韦昌寿</v>
      </c>
    </row>
    <row r="3083" spans="1:26">
      <c r="A3083" s="177"/>
      <c r="B3083" s="177" t="s">
        <v>11379</v>
      </c>
      <c r="C3083" s="177"/>
      <c r="D3083" s="177" t="s">
        <v>404</v>
      </c>
      <c r="E3083" s="177" t="s">
        <v>11380</v>
      </c>
      <c r="F3083" s="241" t="s">
        <v>143</v>
      </c>
      <c r="G3083" s="177">
        <v>19</v>
      </c>
      <c r="H3083" s="241" t="s">
        <v>10169</v>
      </c>
      <c r="I3083" s="177" t="s">
        <v>5117</v>
      </c>
      <c r="J3083" s="177">
        <v>13719247556</v>
      </c>
      <c r="K3083" s="177" t="s">
        <v>27</v>
      </c>
      <c r="L3083" s="224">
        <v>44331</v>
      </c>
      <c r="M3083" s="177"/>
      <c r="N3083" s="177" t="s">
        <v>27</v>
      </c>
      <c r="O3083" s="224">
        <v>44366</v>
      </c>
      <c r="P3083" s="177"/>
      <c r="Q3083" s="177"/>
      <c r="R3083" s="177"/>
      <c r="S3083" s="237" t="s">
        <v>11379</v>
      </c>
      <c r="T3083" s="177"/>
      <c r="U3083" s="243"/>
      <c r="Z3083" s="130" t="str">
        <f t="shared" si="49"/>
        <v>19(21)黄兴</v>
      </c>
    </row>
    <row r="3084" spans="1:26">
      <c r="A3084" s="177"/>
      <c r="B3084" s="177" t="s">
        <v>11390</v>
      </c>
      <c r="C3084" s="177"/>
      <c r="D3084" s="177" t="s">
        <v>404</v>
      </c>
      <c r="E3084" s="177" t="s">
        <v>11391</v>
      </c>
      <c r="F3084" s="241" t="s">
        <v>143</v>
      </c>
      <c r="G3084" s="177">
        <v>18</v>
      </c>
      <c r="H3084" s="241" t="s">
        <v>11392</v>
      </c>
      <c r="I3084" s="177" t="s">
        <v>11393</v>
      </c>
      <c r="J3084" s="177">
        <v>13627784037</v>
      </c>
      <c r="K3084" s="177" t="s">
        <v>27</v>
      </c>
      <c r="L3084" s="224">
        <v>44331</v>
      </c>
      <c r="M3084" s="177"/>
      <c r="N3084" s="177" t="s">
        <v>27</v>
      </c>
      <c r="O3084" s="224">
        <v>44366</v>
      </c>
      <c r="P3084" s="177"/>
      <c r="Q3084" s="177"/>
      <c r="R3084" s="177"/>
      <c r="S3084" s="237" t="s">
        <v>11390</v>
      </c>
      <c r="T3084" s="177"/>
      <c r="U3084" s="243"/>
      <c r="Z3084" s="130" t="str">
        <f t="shared" si="49"/>
        <v>19(21)韦兰雨</v>
      </c>
    </row>
    <row r="3085" spans="1:26">
      <c r="A3085" s="177"/>
      <c r="B3085" s="177" t="s">
        <v>11406</v>
      </c>
      <c r="C3085" s="177"/>
      <c r="D3085" s="177" t="s">
        <v>404</v>
      </c>
      <c r="E3085" s="177" t="s">
        <v>11407</v>
      </c>
      <c r="F3085" s="241" t="s">
        <v>143</v>
      </c>
      <c r="G3085" s="177">
        <v>20</v>
      </c>
      <c r="H3085" s="241" t="s">
        <v>11408</v>
      </c>
      <c r="I3085" s="177" t="s">
        <v>11409</v>
      </c>
      <c r="J3085" s="177">
        <v>18077898051</v>
      </c>
      <c r="K3085" s="177" t="s">
        <v>27</v>
      </c>
      <c r="L3085" s="224">
        <v>44331</v>
      </c>
      <c r="M3085" s="177"/>
      <c r="N3085" s="177" t="s">
        <v>27</v>
      </c>
      <c r="O3085" s="224">
        <v>44366</v>
      </c>
      <c r="P3085" s="177"/>
      <c r="Q3085" s="177"/>
      <c r="R3085" s="177"/>
      <c r="S3085" s="237" t="s">
        <v>11406</v>
      </c>
      <c r="T3085" s="177"/>
      <c r="U3085" s="243"/>
      <c r="Z3085" s="130" t="str">
        <f t="shared" si="49"/>
        <v>19(21)蓝卫娟</v>
      </c>
    </row>
    <row r="3086" spans="1:26">
      <c r="A3086" s="177"/>
      <c r="B3086" s="177" t="s">
        <v>11410</v>
      </c>
      <c r="C3086" s="177"/>
      <c r="D3086" s="177" t="s">
        <v>404</v>
      </c>
      <c r="E3086" s="177" t="s">
        <v>11411</v>
      </c>
      <c r="F3086" s="241" t="s">
        <v>143</v>
      </c>
      <c r="G3086" s="177">
        <v>18</v>
      </c>
      <c r="H3086" s="241" t="s">
        <v>11412</v>
      </c>
      <c r="I3086" s="177" t="s">
        <v>11413</v>
      </c>
      <c r="J3086" s="177">
        <v>15977838484</v>
      </c>
      <c r="K3086" s="177" t="s">
        <v>27</v>
      </c>
      <c r="L3086" s="224">
        <v>44397</v>
      </c>
      <c r="M3086" s="177"/>
      <c r="N3086" s="177" t="s">
        <v>30</v>
      </c>
      <c r="O3086" s="224"/>
      <c r="P3086" s="177"/>
      <c r="Q3086" s="177"/>
      <c r="R3086" s="177"/>
      <c r="S3086" s="237" t="s">
        <v>11410</v>
      </c>
      <c r="T3086" s="177"/>
      <c r="U3086" s="243"/>
      <c r="Z3086" s="130" t="str">
        <f t="shared" si="49"/>
        <v>19(21)蓝丹培</v>
      </c>
    </row>
    <row r="3087" spans="1:26">
      <c r="A3087" s="177"/>
      <c r="B3087" s="177" t="s">
        <v>11423</v>
      </c>
      <c r="C3087" s="177"/>
      <c r="D3087" s="177" t="s">
        <v>404</v>
      </c>
      <c r="E3087" s="177" t="s">
        <v>11424</v>
      </c>
      <c r="F3087" s="241" t="s">
        <v>143</v>
      </c>
      <c r="G3087" s="177">
        <v>19</v>
      </c>
      <c r="H3087" s="241" t="s">
        <v>11425</v>
      </c>
      <c r="I3087" s="177" t="s">
        <v>11426</v>
      </c>
      <c r="J3087" s="177" t="s">
        <v>11427</v>
      </c>
      <c r="K3087" s="177" t="s">
        <v>27</v>
      </c>
      <c r="L3087" s="224">
        <v>44331</v>
      </c>
      <c r="M3087" s="177"/>
      <c r="N3087" s="177" t="s">
        <v>27</v>
      </c>
      <c r="O3087" s="224">
        <v>44366</v>
      </c>
      <c r="P3087" s="177"/>
      <c r="Q3087" s="177"/>
      <c r="R3087" s="177"/>
      <c r="S3087" s="237" t="s">
        <v>11423</v>
      </c>
      <c r="T3087" s="177"/>
      <c r="U3087" s="243"/>
      <c r="Z3087" s="130" t="str">
        <f t="shared" si="49"/>
        <v>19(21)韦艳妮</v>
      </c>
    </row>
    <row r="3088" spans="1:26">
      <c r="A3088" s="177"/>
      <c r="B3088" s="177" t="s">
        <v>8477</v>
      </c>
      <c r="C3088" s="177"/>
      <c r="D3088" s="177" t="s">
        <v>348</v>
      </c>
      <c r="E3088" s="177" t="s">
        <v>8478</v>
      </c>
      <c r="F3088" s="241" t="s">
        <v>143</v>
      </c>
      <c r="G3088" s="177">
        <v>18</v>
      </c>
      <c r="H3088" s="241" t="s">
        <v>5709</v>
      </c>
      <c r="I3088" s="177" t="s">
        <v>11434</v>
      </c>
      <c r="J3088" s="177">
        <v>13652203956</v>
      </c>
      <c r="K3088" s="177"/>
      <c r="L3088" s="224"/>
      <c r="M3088" s="177"/>
      <c r="N3088" s="177"/>
      <c r="O3088" s="224"/>
      <c r="P3088" s="177"/>
      <c r="Q3088" s="177"/>
      <c r="R3088" s="177"/>
      <c r="S3088" s="237" t="s">
        <v>8477</v>
      </c>
      <c r="T3088" s="177"/>
      <c r="U3088" s="243"/>
      <c r="Z3088" s="130" t="str">
        <f t="shared" si="49"/>
        <v>19(10)蒙春柳</v>
      </c>
    </row>
    <row r="3089" spans="1:26">
      <c r="A3089" s="177"/>
      <c r="B3089" s="177" t="s">
        <v>11435</v>
      </c>
      <c r="C3089" s="177"/>
      <c r="D3089" s="177" t="s">
        <v>404</v>
      </c>
      <c r="E3089" s="177" t="s">
        <v>11436</v>
      </c>
      <c r="F3089" s="241" t="s">
        <v>143</v>
      </c>
      <c r="G3089" s="177">
        <v>18</v>
      </c>
      <c r="H3089" s="241" t="s">
        <v>11437</v>
      </c>
      <c r="I3089" s="177" t="s">
        <v>11438</v>
      </c>
      <c r="J3089" s="177">
        <v>13397784766</v>
      </c>
      <c r="K3089" s="177"/>
      <c r="L3089" s="224"/>
      <c r="M3089" s="177"/>
      <c r="N3089" s="177"/>
      <c r="O3089" s="224"/>
      <c r="P3089" s="177"/>
      <c r="Q3089" s="177"/>
      <c r="R3089" s="177"/>
      <c r="S3089" s="237" t="s">
        <v>11435</v>
      </c>
      <c r="T3089" s="177"/>
      <c r="U3089" s="243"/>
      <c r="Z3089" s="130" t="str">
        <f t="shared" si="49"/>
        <v>19(21)卢小芙</v>
      </c>
    </row>
    <row r="3090" spans="1:26">
      <c r="A3090" s="177"/>
      <c r="B3090" s="177" t="s">
        <v>8142</v>
      </c>
      <c r="C3090" s="177"/>
      <c r="D3090" s="177" t="s">
        <v>339</v>
      </c>
      <c r="E3090" s="177" t="s">
        <v>8143</v>
      </c>
      <c r="F3090" s="241" t="s">
        <v>24</v>
      </c>
      <c r="G3090" s="177">
        <v>18</v>
      </c>
      <c r="H3090" s="241" t="s">
        <v>8144</v>
      </c>
      <c r="I3090" s="177" t="s">
        <v>11446</v>
      </c>
      <c r="J3090" s="177">
        <v>15878685588</v>
      </c>
      <c r="K3090" s="177" t="s">
        <v>27</v>
      </c>
      <c r="L3090" s="224">
        <v>44396</v>
      </c>
      <c r="M3090" s="177"/>
      <c r="N3090" s="177" t="s">
        <v>30</v>
      </c>
      <c r="O3090" s="224"/>
      <c r="P3090" s="177"/>
      <c r="Q3090" s="177"/>
      <c r="R3090" s="177"/>
      <c r="S3090" s="237" t="s">
        <v>8142</v>
      </c>
      <c r="T3090" s="177"/>
      <c r="U3090" s="243"/>
      <c r="Z3090" s="130" t="str">
        <f t="shared" si="49"/>
        <v>19(8)韦伟</v>
      </c>
    </row>
    <row r="3091" spans="1:26">
      <c r="A3091" s="177"/>
      <c r="B3091" s="177" t="s">
        <v>11447</v>
      </c>
      <c r="C3091" s="177"/>
      <c r="D3091" s="177" t="s">
        <v>404</v>
      </c>
      <c r="E3091" s="177" t="s">
        <v>11448</v>
      </c>
      <c r="F3091" s="241" t="s">
        <v>143</v>
      </c>
      <c r="G3091" s="177">
        <v>18</v>
      </c>
      <c r="H3091" s="241" t="s">
        <v>11449</v>
      </c>
      <c r="I3091" s="177" t="s">
        <v>11450</v>
      </c>
      <c r="J3091" s="177">
        <v>18174936905</v>
      </c>
      <c r="K3091" s="177" t="s">
        <v>27</v>
      </c>
      <c r="L3091" s="224">
        <v>44394</v>
      </c>
      <c r="M3091" s="177"/>
      <c r="N3091" s="177"/>
      <c r="O3091" s="224"/>
      <c r="P3091" s="177"/>
      <c r="Q3091" s="177"/>
      <c r="R3091" s="177"/>
      <c r="S3091" s="237" t="s">
        <v>11447</v>
      </c>
      <c r="T3091" s="177"/>
      <c r="U3091" s="243"/>
      <c r="Z3091" s="130" t="str">
        <f t="shared" si="49"/>
        <v>19(21)黄慧雪</v>
      </c>
    </row>
    <row r="3092" spans="1:26">
      <c r="A3092" s="177"/>
      <c r="B3092" s="177" t="s">
        <v>11451</v>
      </c>
      <c r="C3092" s="177"/>
      <c r="D3092" s="177" t="s">
        <v>404</v>
      </c>
      <c r="E3092" s="177" t="s">
        <v>11452</v>
      </c>
      <c r="F3092" s="241" t="s">
        <v>143</v>
      </c>
      <c r="G3092" s="177">
        <v>18</v>
      </c>
      <c r="H3092" s="241" t="s">
        <v>1875</v>
      </c>
      <c r="I3092" s="177" t="s">
        <v>1876</v>
      </c>
      <c r="J3092" s="177">
        <v>13622701449</v>
      </c>
      <c r="K3092" s="177" t="s">
        <v>27</v>
      </c>
      <c r="L3092" s="224">
        <v>44331</v>
      </c>
      <c r="M3092" s="177"/>
      <c r="N3092" s="177" t="s">
        <v>27</v>
      </c>
      <c r="O3092" s="224">
        <v>44366</v>
      </c>
      <c r="P3092" s="177"/>
      <c r="Q3092" s="177"/>
      <c r="R3092" s="177"/>
      <c r="S3092" s="237" t="s">
        <v>11451</v>
      </c>
      <c r="T3092" s="177"/>
      <c r="U3092" s="243"/>
      <c r="Z3092" s="130" t="str">
        <f t="shared" si="49"/>
        <v>19(21)杨金桃</v>
      </c>
    </row>
    <row r="3093" spans="1:26">
      <c r="A3093" s="177"/>
      <c r="B3093" s="177" t="s">
        <v>11457</v>
      </c>
      <c r="C3093" s="177"/>
      <c r="D3093" s="177" t="s">
        <v>404</v>
      </c>
      <c r="E3093" s="177" t="s">
        <v>11458</v>
      </c>
      <c r="F3093" s="241" t="s">
        <v>24</v>
      </c>
      <c r="G3093" s="177">
        <v>19</v>
      </c>
      <c r="H3093" s="241" t="s">
        <v>7736</v>
      </c>
      <c r="I3093" s="177" t="s">
        <v>11459</v>
      </c>
      <c r="J3093" s="177">
        <v>13481867498</v>
      </c>
      <c r="K3093" s="177" t="s">
        <v>27</v>
      </c>
      <c r="L3093" s="224">
        <v>44331</v>
      </c>
      <c r="M3093" s="177"/>
      <c r="N3093" s="177" t="s">
        <v>27</v>
      </c>
      <c r="O3093" s="224">
        <v>44366</v>
      </c>
      <c r="P3093" s="177"/>
      <c r="Q3093" s="177"/>
      <c r="R3093" s="177"/>
      <c r="S3093" s="237" t="s">
        <v>11457</v>
      </c>
      <c r="T3093" s="177"/>
      <c r="U3093" s="243"/>
      <c r="Z3093" s="130" t="str">
        <f t="shared" si="49"/>
        <v>19(21)陈彪</v>
      </c>
    </row>
    <row r="3094" spans="1:26">
      <c r="A3094" s="177"/>
      <c r="B3094" s="177" t="s">
        <v>11484</v>
      </c>
      <c r="C3094" s="177"/>
      <c r="D3094" s="177" t="s">
        <v>404</v>
      </c>
      <c r="E3094" s="177" t="s">
        <v>11485</v>
      </c>
      <c r="F3094" s="241" t="s">
        <v>24</v>
      </c>
      <c r="G3094" s="177">
        <v>20</v>
      </c>
      <c r="H3094" s="241" t="s">
        <v>1724</v>
      </c>
      <c r="I3094" s="177" t="s">
        <v>11486</v>
      </c>
      <c r="J3094" s="177">
        <v>18077822848</v>
      </c>
      <c r="K3094" s="177" t="s">
        <v>27</v>
      </c>
      <c r="L3094" s="224">
        <v>44331</v>
      </c>
      <c r="M3094" s="177"/>
      <c r="N3094" s="177" t="s">
        <v>27</v>
      </c>
      <c r="O3094" s="224">
        <v>44366</v>
      </c>
      <c r="P3094" s="177"/>
      <c r="Q3094" s="177"/>
      <c r="R3094" s="177"/>
      <c r="S3094" s="237" t="s">
        <v>11484</v>
      </c>
      <c r="T3094" s="177"/>
      <c r="U3094" s="243"/>
      <c r="Z3094" s="130" t="str">
        <f t="shared" si="49"/>
        <v>19(21)蒙照杨</v>
      </c>
    </row>
    <row r="3095" spans="1:26">
      <c r="A3095" s="177"/>
      <c r="B3095" s="177" t="s">
        <v>11511</v>
      </c>
      <c r="C3095" s="177"/>
      <c r="D3095" s="177" t="s">
        <v>404</v>
      </c>
      <c r="E3095" s="177" t="s">
        <v>11512</v>
      </c>
      <c r="F3095" s="241" t="s">
        <v>24</v>
      </c>
      <c r="G3095" s="177">
        <v>20</v>
      </c>
      <c r="H3095" s="241" t="s">
        <v>11513</v>
      </c>
      <c r="I3095" s="177" t="s">
        <v>11514</v>
      </c>
      <c r="J3095" s="177">
        <v>15177890894</v>
      </c>
      <c r="K3095" s="177"/>
      <c r="L3095" s="224"/>
      <c r="M3095" s="177"/>
      <c r="N3095" s="177"/>
      <c r="O3095" s="224"/>
      <c r="P3095" s="177"/>
      <c r="Q3095" s="177"/>
      <c r="R3095" s="177"/>
      <c r="S3095" s="237" t="s">
        <v>11511</v>
      </c>
      <c r="T3095" s="177"/>
      <c r="U3095" s="243"/>
      <c r="Z3095" s="130" t="str">
        <f t="shared" si="49"/>
        <v>19(21)韦兴</v>
      </c>
    </row>
    <row r="3096" spans="1:26">
      <c r="A3096" s="177"/>
      <c r="B3096" s="177" t="s">
        <v>11515</v>
      </c>
      <c r="C3096" s="177"/>
      <c r="D3096" s="177" t="s">
        <v>404</v>
      </c>
      <c r="E3096" s="177" t="s">
        <v>11516</v>
      </c>
      <c r="F3096" s="241" t="s">
        <v>24</v>
      </c>
      <c r="G3096" s="177">
        <v>18</v>
      </c>
      <c r="H3096" s="241" t="s">
        <v>11517</v>
      </c>
      <c r="I3096" s="177" t="s">
        <v>11518</v>
      </c>
      <c r="J3096" s="177">
        <v>18776877398</v>
      </c>
      <c r="K3096" s="177" t="s">
        <v>27</v>
      </c>
      <c r="L3096" s="224">
        <v>44331</v>
      </c>
      <c r="M3096" s="177"/>
      <c r="N3096" s="177" t="s">
        <v>27</v>
      </c>
      <c r="O3096" s="224">
        <v>44366</v>
      </c>
      <c r="P3096" s="177"/>
      <c r="Q3096" s="177"/>
      <c r="R3096" s="177"/>
      <c r="S3096" s="237" t="s">
        <v>11515</v>
      </c>
      <c r="T3096" s="177"/>
      <c r="U3096" s="243"/>
      <c r="Z3096" s="130" t="str">
        <f t="shared" si="49"/>
        <v>19(21)唐云龙</v>
      </c>
    </row>
    <row r="3097" spans="1:26">
      <c r="A3097" s="177"/>
      <c r="B3097" s="177" t="s">
        <v>11530</v>
      </c>
      <c r="C3097" s="177"/>
      <c r="D3097" s="177" t="s">
        <v>404</v>
      </c>
      <c r="E3097" s="177" t="s">
        <v>11531</v>
      </c>
      <c r="F3097" s="241" t="s">
        <v>143</v>
      </c>
      <c r="G3097" s="177">
        <v>18</v>
      </c>
      <c r="H3097" s="241" t="s">
        <v>11532</v>
      </c>
      <c r="I3097" s="177" t="s">
        <v>11533</v>
      </c>
      <c r="J3097" s="177">
        <v>13371498642</v>
      </c>
      <c r="K3097" s="177" t="s">
        <v>27</v>
      </c>
      <c r="L3097" s="224">
        <v>44409</v>
      </c>
      <c r="M3097" s="177"/>
      <c r="N3097" s="177" t="s">
        <v>30</v>
      </c>
      <c r="O3097" s="224"/>
      <c r="P3097" s="177"/>
      <c r="Q3097" s="177"/>
      <c r="R3097" s="177"/>
      <c r="S3097" s="237" t="s">
        <v>11530</v>
      </c>
      <c r="T3097" s="177"/>
      <c r="U3097" s="243"/>
      <c r="Z3097" s="130" t="str">
        <f t="shared" si="49"/>
        <v>19(21)罗彦婷</v>
      </c>
    </row>
    <row r="3098" spans="1:26">
      <c r="A3098" s="177"/>
      <c r="B3098" s="177" t="s">
        <v>11534</v>
      </c>
      <c r="C3098" s="177"/>
      <c r="D3098" s="177" t="s">
        <v>404</v>
      </c>
      <c r="E3098" s="177" t="s">
        <v>11535</v>
      </c>
      <c r="F3098" s="241" t="s">
        <v>143</v>
      </c>
      <c r="G3098" s="177">
        <v>19</v>
      </c>
      <c r="H3098" s="241" t="s">
        <v>683</v>
      </c>
      <c r="I3098" s="177" t="s">
        <v>11536</v>
      </c>
      <c r="J3098" s="177">
        <v>18077898790</v>
      </c>
      <c r="K3098" s="177" t="s">
        <v>27</v>
      </c>
      <c r="L3098" s="224">
        <v>44331</v>
      </c>
      <c r="M3098" s="177"/>
      <c r="N3098" s="177" t="s">
        <v>27</v>
      </c>
      <c r="O3098" s="224">
        <v>44366</v>
      </c>
      <c r="P3098" s="177"/>
      <c r="Q3098" s="177"/>
      <c r="R3098" s="177"/>
      <c r="S3098" s="237" t="s">
        <v>11534</v>
      </c>
      <c r="T3098" s="177"/>
      <c r="U3098" s="243"/>
      <c r="Z3098" s="130" t="str">
        <f t="shared" si="49"/>
        <v>19(21)卢月春</v>
      </c>
    </row>
    <row r="3099" spans="1:26">
      <c r="A3099" s="177"/>
      <c r="B3099" s="177" t="s">
        <v>11537</v>
      </c>
      <c r="C3099" s="177"/>
      <c r="D3099" s="177" t="s">
        <v>404</v>
      </c>
      <c r="E3099" s="177" t="s">
        <v>11538</v>
      </c>
      <c r="F3099" s="241" t="s">
        <v>143</v>
      </c>
      <c r="G3099" s="177">
        <v>18</v>
      </c>
      <c r="H3099" s="241" t="s">
        <v>11539</v>
      </c>
      <c r="I3099" s="177" t="s">
        <v>11540</v>
      </c>
      <c r="J3099" s="177" t="s">
        <v>11541</v>
      </c>
      <c r="K3099" s="177"/>
      <c r="L3099" s="224"/>
      <c r="M3099" s="177"/>
      <c r="N3099" s="177"/>
      <c r="O3099" s="224"/>
      <c r="P3099" s="177"/>
      <c r="Q3099" s="177"/>
      <c r="R3099" s="177"/>
      <c r="S3099" s="237" t="s">
        <v>11537</v>
      </c>
      <c r="T3099" s="177"/>
      <c r="U3099" s="243"/>
      <c r="Z3099" s="130" t="str">
        <f t="shared" si="49"/>
        <v>19(21)韦玉雨</v>
      </c>
    </row>
    <row r="3100" spans="1:26">
      <c r="A3100" s="177"/>
      <c r="B3100" s="177" t="s">
        <v>11542</v>
      </c>
      <c r="C3100" s="177"/>
      <c r="D3100" s="177" t="s">
        <v>404</v>
      </c>
      <c r="E3100" s="177" t="s">
        <v>11543</v>
      </c>
      <c r="F3100" s="241" t="s">
        <v>143</v>
      </c>
      <c r="G3100" s="177">
        <v>18</v>
      </c>
      <c r="H3100" s="241" t="s">
        <v>19403</v>
      </c>
      <c r="I3100" s="177" t="s">
        <v>11545</v>
      </c>
      <c r="J3100" s="177" t="s">
        <v>11546</v>
      </c>
      <c r="K3100" s="177"/>
      <c r="L3100" s="224"/>
      <c r="M3100" s="177"/>
      <c r="N3100" s="177"/>
      <c r="O3100" s="224"/>
      <c r="P3100" s="177"/>
      <c r="Q3100" s="177"/>
      <c r="R3100" s="177"/>
      <c r="S3100" s="237" t="s">
        <v>11542</v>
      </c>
      <c r="T3100" s="177"/>
      <c r="U3100" s="243"/>
      <c r="Z3100" s="130" t="str">
        <f t="shared" si="49"/>
        <v>19(21)黄兰妹</v>
      </c>
    </row>
    <row r="3101" spans="1:26">
      <c r="A3101" s="177"/>
      <c r="B3101" s="177" t="s">
        <v>11547</v>
      </c>
      <c r="C3101" s="177"/>
      <c r="D3101" s="177" t="s">
        <v>404</v>
      </c>
      <c r="E3101" s="177" t="s">
        <v>11548</v>
      </c>
      <c r="F3101" s="241" t="s">
        <v>24</v>
      </c>
      <c r="G3101" s="177">
        <v>18</v>
      </c>
      <c r="H3101" s="241" t="s">
        <v>17713</v>
      </c>
      <c r="I3101" s="177" t="s">
        <v>11549</v>
      </c>
      <c r="J3101" s="177">
        <v>15622910964</v>
      </c>
      <c r="K3101" s="177" t="s">
        <v>27</v>
      </c>
      <c r="L3101" s="224">
        <v>44331</v>
      </c>
      <c r="M3101" s="177"/>
      <c r="N3101" s="177" t="s">
        <v>27</v>
      </c>
      <c r="O3101" s="224">
        <v>44366</v>
      </c>
      <c r="P3101" s="177"/>
      <c r="Q3101" s="177"/>
      <c r="R3101" s="177"/>
      <c r="S3101" s="237" t="s">
        <v>11547</v>
      </c>
      <c r="T3101" s="177"/>
      <c r="U3101" s="243"/>
      <c r="Z3101" s="130" t="str">
        <f t="shared" si="49"/>
        <v>19(21)李佳鑫</v>
      </c>
    </row>
    <row r="3102" spans="1:26">
      <c r="A3102" s="177"/>
      <c r="B3102" s="177" t="s">
        <v>11554</v>
      </c>
      <c r="C3102" s="177"/>
      <c r="D3102" s="177" t="s">
        <v>404</v>
      </c>
      <c r="E3102" s="177" t="s">
        <v>11555</v>
      </c>
      <c r="F3102" s="241" t="s">
        <v>24</v>
      </c>
      <c r="G3102" s="177">
        <v>20</v>
      </c>
      <c r="H3102" s="241" t="s">
        <v>6753</v>
      </c>
      <c r="I3102" s="177" t="s">
        <v>11556</v>
      </c>
      <c r="J3102" s="177">
        <v>13517585447</v>
      </c>
      <c r="K3102" s="177" t="s">
        <v>27</v>
      </c>
      <c r="L3102" s="224">
        <v>44331</v>
      </c>
      <c r="M3102" s="177"/>
      <c r="N3102" s="177" t="s">
        <v>27</v>
      </c>
      <c r="O3102" s="224">
        <v>44366</v>
      </c>
      <c r="P3102" s="177"/>
      <c r="Q3102" s="177"/>
      <c r="R3102" s="177"/>
      <c r="S3102" s="237" t="s">
        <v>11554</v>
      </c>
      <c r="T3102" s="177"/>
      <c r="U3102" s="243"/>
      <c r="Z3102" s="130" t="str">
        <f t="shared" si="49"/>
        <v>19(21)韦文灵</v>
      </c>
    </row>
    <row r="3103" spans="1:26">
      <c r="A3103" s="177"/>
      <c r="B3103" s="177" t="s">
        <v>11703</v>
      </c>
      <c r="C3103" s="177"/>
      <c r="D3103" s="177" t="s">
        <v>416</v>
      </c>
      <c r="E3103" s="177" t="s">
        <v>11704</v>
      </c>
      <c r="F3103" s="241" t="s">
        <v>24</v>
      </c>
      <c r="G3103" s="177">
        <v>18</v>
      </c>
      <c r="H3103" s="241" t="s">
        <v>19404</v>
      </c>
      <c r="I3103" s="177" t="s">
        <v>11706</v>
      </c>
      <c r="J3103" s="177">
        <v>13690660216</v>
      </c>
      <c r="K3103" s="177" t="s">
        <v>27</v>
      </c>
      <c r="L3103" s="224"/>
      <c r="M3103" s="177"/>
      <c r="N3103" s="177"/>
      <c r="O3103" s="224"/>
      <c r="P3103" s="177"/>
      <c r="Q3103" s="177"/>
      <c r="R3103" s="177"/>
      <c r="S3103" s="237" t="s">
        <v>11703</v>
      </c>
      <c r="T3103" s="177"/>
      <c r="U3103" s="243"/>
      <c r="Z3103" s="130" t="str">
        <f t="shared" si="49"/>
        <v>20(1)蒙桂合</v>
      </c>
    </row>
    <row r="3104" spans="1:26">
      <c r="A3104" s="177"/>
      <c r="B3104" s="177" t="s">
        <v>11740</v>
      </c>
      <c r="C3104" s="177"/>
      <c r="D3104" s="177" t="s">
        <v>416</v>
      </c>
      <c r="E3104" s="177" t="s">
        <v>11741</v>
      </c>
      <c r="F3104" s="241" t="s">
        <v>24</v>
      </c>
      <c r="G3104" s="177">
        <v>18</v>
      </c>
      <c r="H3104" s="241" t="s">
        <v>19405</v>
      </c>
      <c r="I3104" s="177" t="s">
        <v>11743</v>
      </c>
      <c r="J3104" s="177" t="s">
        <v>11744</v>
      </c>
      <c r="K3104" s="177" t="s">
        <v>27</v>
      </c>
      <c r="L3104" s="224"/>
      <c r="M3104" s="177"/>
      <c r="N3104" s="177"/>
      <c r="O3104" s="224"/>
      <c r="P3104" s="177"/>
      <c r="Q3104" s="177"/>
      <c r="R3104" s="177"/>
      <c r="S3104" s="237" t="s">
        <v>11740</v>
      </c>
      <c r="T3104" s="177"/>
      <c r="U3104" s="243"/>
      <c r="Z3104" s="130" t="str">
        <f t="shared" si="49"/>
        <v>20(1)冉义高</v>
      </c>
    </row>
    <row r="3105" spans="1:26">
      <c r="A3105" s="177"/>
      <c r="B3105" s="177" t="s">
        <v>11745</v>
      </c>
      <c r="C3105" s="177"/>
      <c r="D3105" s="177" t="s">
        <v>416</v>
      </c>
      <c r="E3105" s="177" t="s">
        <v>11746</v>
      </c>
      <c r="F3105" s="241" t="s">
        <v>24</v>
      </c>
      <c r="G3105" s="177">
        <v>18</v>
      </c>
      <c r="H3105" s="241" t="s">
        <v>19406</v>
      </c>
      <c r="I3105" s="177" t="s">
        <v>11747</v>
      </c>
      <c r="J3105" s="177">
        <v>18676744568</v>
      </c>
      <c r="K3105" s="177" t="s">
        <v>27</v>
      </c>
      <c r="L3105" s="224">
        <v>44331</v>
      </c>
      <c r="M3105" s="177"/>
      <c r="N3105" s="177" t="s">
        <v>27</v>
      </c>
      <c r="O3105" s="224">
        <v>44366</v>
      </c>
      <c r="P3105" s="177"/>
      <c r="Q3105" s="177"/>
      <c r="R3105" s="177"/>
      <c r="S3105" s="237" t="s">
        <v>11745</v>
      </c>
      <c r="T3105" s="177"/>
      <c r="U3105" s="243"/>
      <c r="Z3105" s="130" t="str">
        <f t="shared" si="49"/>
        <v>20(1)冉毅快</v>
      </c>
    </row>
    <row r="3106" spans="1:26">
      <c r="A3106" s="177"/>
      <c r="B3106" s="177" t="s">
        <v>11776</v>
      </c>
      <c r="C3106" s="177"/>
      <c r="D3106" s="177" t="s">
        <v>416</v>
      </c>
      <c r="E3106" s="177" t="s">
        <v>11777</v>
      </c>
      <c r="F3106" s="241" t="s">
        <v>24</v>
      </c>
      <c r="G3106" s="177">
        <v>18</v>
      </c>
      <c r="H3106" s="241" t="s">
        <v>19407</v>
      </c>
      <c r="I3106" s="177" t="s">
        <v>1399</v>
      </c>
      <c r="J3106" s="177" t="s">
        <v>11779</v>
      </c>
      <c r="K3106" s="177" t="s">
        <v>27</v>
      </c>
      <c r="L3106" s="224">
        <v>44396</v>
      </c>
      <c r="M3106" s="177"/>
      <c r="N3106" s="177"/>
      <c r="O3106" s="224"/>
      <c r="P3106" s="177"/>
      <c r="Q3106" s="177"/>
      <c r="R3106" s="177"/>
      <c r="S3106" s="237" t="s">
        <v>11776</v>
      </c>
      <c r="T3106" s="177"/>
      <c r="U3106" s="243"/>
      <c r="Z3106" s="130" t="str">
        <f t="shared" si="49"/>
        <v>20(1)覃仕典</v>
      </c>
    </row>
    <row r="3107" spans="1:26">
      <c r="A3107" s="177"/>
      <c r="B3107" s="177" t="s">
        <v>11831</v>
      </c>
      <c r="C3107" s="177"/>
      <c r="D3107" s="177" t="s">
        <v>416</v>
      </c>
      <c r="E3107" s="177" t="s">
        <v>11832</v>
      </c>
      <c r="F3107" s="241" t="s">
        <v>143</v>
      </c>
      <c r="G3107" s="177">
        <v>18</v>
      </c>
      <c r="H3107" s="241" t="s">
        <v>19408</v>
      </c>
      <c r="I3107" s="177" t="s">
        <v>11012</v>
      </c>
      <c r="J3107" s="177" t="s">
        <v>11833</v>
      </c>
      <c r="K3107" s="177" t="s">
        <v>27</v>
      </c>
      <c r="L3107" s="224">
        <v>44395</v>
      </c>
      <c r="M3107" s="177"/>
      <c r="N3107" s="177" t="s">
        <v>30</v>
      </c>
      <c r="O3107" s="224"/>
      <c r="P3107" s="177"/>
      <c r="Q3107" s="177"/>
      <c r="R3107" s="177"/>
      <c r="S3107" s="237" t="s">
        <v>11831</v>
      </c>
      <c r="T3107" s="177"/>
      <c r="U3107" s="243"/>
      <c r="Z3107" s="130" t="str">
        <f t="shared" si="49"/>
        <v>20(1)韦兰金</v>
      </c>
    </row>
    <row r="3108" spans="1:26">
      <c r="A3108" s="177"/>
      <c r="B3108" s="177" t="s">
        <v>11886</v>
      </c>
      <c r="C3108" s="177"/>
      <c r="D3108" s="177" t="s">
        <v>416</v>
      </c>
      <c r="E3108" s="177" t="s">
        <v>11887</v>
      </c>
      <c r="F3108" s="241" t="s">
        <v>24</v>
      </c>
      <c r="G3108" s="177">
        <v>18</v>
      </c>
      <c r="H3108" s="241" t="s">
        <v>19409</v>
      </c>
      <c r="I3108" s="177" t="s">
        <v>2414</v>
      </c>
      <c r="J3108" s="177" t="s">
        <v>11889</v>
      </c>
      <c r="K3108" s="177" t="s">
        <v>27</v>
      </c>
      <c r="L3108" s="224">
        <v>44394</v>
      </c>
      <c r="M3108" s="177"/>
      <c r="N3108" s="177"/>
      <c r="O3108" s="224"/>
      <c r="P3108" s="177"/>
      <c r="Q3108" s="177"/>
      <c r="R3108" s="177"/>
      <c r="S3108" s="237" t="s">
        <v>11886</v>
      </c>
      <c r="T3108" s="177"/>
      <c r="U3108" s="243"/>
      <c r="Z3108" s="130" t="str">
        <f t="shared" si="49"/>
        <v>20(1)韦增冠</v>
      </c>
    </row>
    <row r="3109" spans="1:26">
      <c r="A3109" s="177"/>
      <c r="B3109" s="177" t="s">
        <v>11909</v>
      </c>
      <c r="C3109" s="177"/>
      <c r="D3109" s="177" t="s">
        <v>421</v>
      </c>
      <c r="E3109" s="177" t="s">
        <v>11910</v>
      </c>
      <c r="F3109" s="241" t="s">
        <v>24</v>
      </c>
      <c r="G3109" s="177">
        <v>20</v>
      </c>
      <c r="H3109" s="241" t="s">
        <v>19410</v>
      </c>
      <c r="I3109" s="177" t="s">
        <v>11912</v>
      </c>
      <c r="J3109" s="177">
        <v>18174937248</v>
      </c>
      <c r="K3109" s="177" t="s">
        <v>27</v>
      </c>
      <c r="L3109" s="224">
        <v>44331</v>
      </c>
      <c r="M3109" s="177"/>
      <c r="N3109" s="177" t="s">
        <v>27</v>
      </c>
      <c r="O3109" s="224">
        <v>44366</v>
      </c>
      <c r="P3109" s="177"/>
      <c r="Q3109" s="177"/>
      <c r="R3109" s="177"/>
      <c r="S3109" s="237" t="s">
        <v>11909</v>
      </c>
      <c r="T3109" s="177"/>
      <c r="U3109" s="243"/>
      <c r="Z3109" s="130" t="str">
        <f t="shared" si="49"/>
        <v>20(2)韦志宁</v>
      </c>
    </row>
    <row r="3110" spans="1:26">
      <c r="A3110" s="177"/>
      <c r="B3110" s="177" t="s">
        <v>11979</v>
      </c>
      <c r="C3110" s="177"/>
      <c r="D3110" s="177" t="s">
        <v>421</v>
      </c>
      <c r="E3110" s="177" t="s">
        <v>11980</v>
      </c>
      <c r="F3110" s="241" t="s">
        <v>24</v>
      </c>
      <c r="G3110" s="177">
        <v>18</v>
      </c>
      <c r="H3110" s="241" t="s">
        <v>19411</v>
      </c>
      <c r="I3110" s="177" t="s">
        <v>11982</v>
      </c>
      <c r="J3110" s="177" t="s">
        <v>11983</v>
      </c>
      <c r="K3110" s="177" t="s">
        <v>27</v>
      </c>
      <c r="L3110" s="224">
        <v>44331</v>
      </c>
      <c r="M3110" s="177"/>
      <c r="N3110" s="177" t="s">
        <v>27</v>
      </c>
      <c r="O3110" s="224">
        <v>44366</v>
      </c>
      <c r="P3110" s="177"/>
      <c r="Q3110" s="177"/>
      <c r="R3110" s="177"/>
      <c r="S3110" s="237" t="s">
        <v>11979</v>
      </c>
      <c r="T3110" s="177"/>
      <c r="U3110" s="243"/>
      <c r="Z3110" s="130" t="str">
        <f t="shared" si="49"/>
        <v>20(2)蒙金兴</v>
      </c>
    </row>
    <row r="3111" spans="1:26">
      <c r="A3111" s="177"/>
      <c r="B3111" s="177" t="s">
        <v>11985</v>
      </c>
      <c r="C3111" s="177"/>
      <c r="D3111" s="177" t="s">
        <v>421</v>
      </c>
      <c r="E3111" s="177" t="s">
        <v>11986</v>
      </c>
      <c r="F3111" s="241" t="s">
        <v>24</v>
      </c>
      <c r="G3111" s="177">
        <v>18</v>
      </c>
      <c r="H3111" s="241" t="s">
        <v>19412</v>
      </c>
      <c r="I3111" s="177" t="s">
        <v>11988</v>
      </c>
      <c r="J3111" s="177" t="s">
        <v>11989</v>
      </c>
      <c r="K3111" s="177" t="s">
        <v>27</v>
      </c>
      <c r="L3111" s="224">
        <v>44331</v>
      </c>
      <c r="M3111" s="177"/>
      <c r="N3111" s="177" t="s">
        <v>27</v>
      </c>
      <c r="O3111" s="224">
        <v>44366</v>
      </c>
      <c r="P3111" s="177"/>
      <c r="Q3111" s="177"/>
      <c r="R3111" s="177"/>
      <c r="S3111" s="237" t="s">
        <v>11985</v>
      </c>
      <c r="T3111" s="177"/>
      <c r="U3111" s="243"/>
      <c r="Z3111" s="130" t="str">
        <f t="shared" si="49"/>
        <v>20(2)蒙志白</v>
      </c>
    </row>
    <row r="3112" spans="1:26">
      <c r="A3112" s="177"/>
      <c r="B3112" s="177" t="s">
        <v>12002</v>
      </c>
      <c r="C3112" s="177"/>
      <c r="D3112" s="177" t="s">
        <v>421</v>
      </c>
      <c r="E3112" s="177" t="s">
        <v>12003</v>
      </c>
      <c r="F3112" s="241" t="s">
        <v>24</v>
      </c>
      <c r="G3112" s="177">
        <v>18</v>
      </c>
      <c r="H3112" s="241" t="s">
        <v>19413</v>
      </c>
      <c r="I3112" s="177" t="s">
        <v>12005</v>
      </c>
      <c r="J3112" s="177">
        <v>18278865889</v>
      </c>
      <c r="K3112" s="177" t="s">
        <v>27</v>
      </c>
      <c r="L3112" s="224">
        <v>44401</v>
      </c>
      <c r="M3112" s="177"/>
      <c r="N3112" s="177" t="s">
        <v>30</v>
      </c>
      <c r="O3112" s="224"/>
      <c r="P3112" s="177"/>
      <c r="Q3112" s="177"/>
      <c r="R3112" s="177"/>
      <c r="S3112" s="237" t="s">
        <v>12002</v>
      </c>
      <c r="T3112" s="177"/>
      <c r="U3112" s="243"/>
      <c r="Z3112" s="130" t="str">
        <f t="shared" si="49"/>
        <v>20(2)覃明源</v>
      </c>
    </row>
    <row r="3113" spans="1:26">
      <c r="A3113" s="177"/>
      <c r="B3113" s="177" t="s">
        <v>12069</v>
      </c>
      <c r="C3113" s="177"/>
      <c r="D3113" s="177" t="s">
        <v>421</v>
      </c>
      <c r="E3113" s="177" t="s">
        <v>12070</v>
      </c>
      <c r="F3113" s="241" t="s">
        <v>143</v>
      </c>
      <c r="G3113" s="177">
        <v>19</v>
      </c>
      <c r="H3113" s="241" t="s">
        <v>19414</v>
      </c>
      <c r="I3113" s="177" t="s">
        <v>12072</v>
      </c>
      <c r="J3113" s="177" t="s">
        <v>12073</v>
      </c>
      <c r="K3113" s="177" t="s">
        <v>27</v>
      </c>
      <c r="L3113" s="224">
        <v>44396</v>
      </c>
      <c r="M3113" s="177"/>
      <c r="N3113" s="177" t="s">
        <v>30</v>
      </c>
      <c r="O3113" s="224"/>
      <c r="P3113" s="177"/>
      <c r="Q3113" s="177"/>
      <c r="R3113" s="177"/>
      <c r="S3113" s="237" t="s">
        <v>12069</v>
      </c>
      <c r="T3113" s="177"/>
      <c r="U3113" s="243"/>
      <c r="Z3113" s="130" t="str">
        <f t="shared" si="49"/>
        <v>20(2)韦月情</v>
      </c>
    </row>
    <row r="3114" spans="1:26">
      <c r="A3114" s="177"/>
      <c r="B3114" s="177" t="s">
        <v>12157</v>
      </c>
      <c r="C3114" s="177"/>
      <c r="D3114" s="177" t="s">
        <v>421</v>
      </c>
      <c r="E3114" s="177" t="s">
        <v>5978</v>
      </c>
      <c r="F3114" s="241" t="s">
        <v>143</v>
      </c>
      <c r="G3114" s="177">
        <v>20</v>
      </c>
      <c r="H3114" s="241" t="s">
        <v>19415</v>
      </c>
      <c r="I3114" s="177" t="s">
        <v>18175</v>
      </c>
      <c r="J3114" s="177" t="s">
        <v>12160</v>
      </c>
      <c r="K3114" s="177" t="s">
        <v>27</v>
      </c>
      <c r="L3114" s="224">
        <v>44395</v>
      </c>
      <c r="M3114" s="177"/>
      <c r="N3114" s="177" t="s">
        <v>30</v>
      </c>
      <c r="O3114" s="224"/>
      <c r="P3114" s="177"/>
      <c r="Q3114" s="177"/>
      <c r="R3114" s="177"/>
      <c r="S3114" s="237" t="s">
        <v>12157</v>
      </c>
      <c r="T3114" s="177"/>
      <c r="U3114" s="243"/>
      <c r="Z3114" s="130" t="str">
        <f t="shared" si="49"/>
        <v>20(2)蒙金玉</v>
      </c>
    </row>
    <row r="3115" spans="1:26">
      <c r="A3115" s="177"/>
      <c r="B3115" s="177" t="s">
        <v>12265</v>
      </c>
      <c r="C3115" s="177"/>
      <c r="D3115" s="177" t="s">
        <v>426</v>
      </c>
      <c r="E3115" s="177" t="s">
        <v>12266</v>
      </c>
      <c r="F3115" s="241" t="s">
        <v>24</v>
      </c>
      <c r="G3115" s="177">
        <v>19</v>
      </c>
      <c r="H3115" s="241" t="s">
        <v>19416</v>
      </c>
      <c r="I3115" s="177" t="s">
        <v>12268</v>
      </c>
      <c r="J3115" s="177" t="s">
        <v>19417</v>
      </c>
      <c r="K3115" s="177" t="s">
        <v>27</v>
      </c>
      <c r="L3115" s="224">
        <v>44331</v>
      </c>
      <c r="M3115" s="177"/>
      <c r="N3115" s="177" t="s">
        <v>27</v>
      </c>
      <c r="O3115" s="224">
        <v>44366</v>
      </c>
      <c r="P3115" s="177"/>
      <c r="Q3115" s="177"/>
      <c r="R3115" s="177"/>
      <c r="S3115" s="237" t="s">
        <v>12265</v>
      </c>
      <c r="T3115" s="177"/>
      <c r="U3115" s="243"/>
      <c r="Z3115" s="130" t="str">
        <f t="shared" si="49"/>
        <v>20(3)罗丰成</v>
      </c>
    </row>
    <row r="3116" spans="1:26">
      <c r="A3116" s="177"/>
      <c r="B3116" s="177" t="s">
        <v>12269</v>
      </c>
      <c r="C3116" s="177"/>
      <c r="D3116" s="177" t="s">
        <v>426</v>
      </c>
      <c r="E3116" s="177" t="s">
        <v>12270</v>
      </c>
      <c r="F3116" s="241" t="s">
        <v>24</v>
      </c>
      <c r="G3116" s="177">
        <v>20</v>
      </c>
      <c r="H3116" s="241" t="s">
        <v>19418</v>
      </c>
      <c r="I3116" s="177" t="s">
        <v>12271</v>
      </c>
      <c r="J3116" s="177">
        <v>15177890791</v>
      </c>
      <c r="K3116" s="177"/>
      <c r="L3116" s="224"/>
      <c r="M3116" s="177"/>
      <c r="N3116" s="177"/>
      <c r="O3116" s="224"/>
      <c r="P3116" s="177"/>
      <c r="Q3116" s="177"/>
      <c r="R3116" s="177"/>
      <c r="S3116" s="237" t="s">
        <v>12269</v>
      </c>
      <c r="T3116" s="177"/>
      <c r="U3116" s="243"/>
      <c r="Z3116" s="130" t="str">
        <f t="shared" si="49"/>
        <v>20(3)罗天强</v>
      </c>
    </row>
    <row r="3117" spans="1:26">
      <c r="A3117" s="177"/>
      <c r="B3117" s="177" t="s">
        <v>12372</v>
      </c>
      <c r="C3117" s="177"/>
      <c r="D3117" s="177" t="s">
        <v>426</v>
      </c>
      <c r="E3117" s="177" t="s">
        <v>12373</v>
      </c>
      <c r="F3117" s="241" t="s">
        <v>24</v>
      </c>
      <c r="G3117" s="177">
        <v>18</v>
      </c>
      <c r="H3117" s="241" t="s">
        <v>19419</v>
      </c>
      <c r="I3117" s="177" t="s">
        <v>8227</v>
      </c>
      <c r="J3117" s="177">
        <v>19977828469</v>
      </c>
      <c r="K3117" s="177" t="s">
        <v>27</v>
      </c>
      <c r="L3117" s="224">
        <v>44331</v>
      </c>
      <c r="M3117" s="177"/>
      <c r="N3117" s="177" t="s">
        <v>27</v>
      </c>
      <c r="O3117" s="224">
        <v>44366</v>
      </c>
      <c r="P3117" s="177"/>
      <c r="Q3117" s="177"/>
      <c r="R3117" s="177"/>
      <c r="S3117" s="237" t="s">
        <v>12372</v>
      </c>
      <c r="T3117" s="177"/>
      <c r="U3117" s="243"/>
      <c r="Z3117" s="130" t="str">
        <f t="shared" si="49"/>
        <v>20(3)蒙志正</v>
      </c>
    </row>
    <row r="3118" spans="1:26">
      <c r="A3118" s="177"/>
      <c r="B3118" s="177" t="s">
        <v>12375</v>
      </c>
      <c r="C3118" s="177"/>
      <c r="D3118" s="177" t="s">
        <v>426</v>
      </c>
      <c r="E3118" s="177" t="s">
        <v>12077</v>
      </c>
      <c r="F3118" s="241" t="s">
        <v>24</v>
      </c>
      <c r="G3118" s="177">
        <v>18</v>
      </c>
      <c r="H3118" s="241" t="s">
        <v>19420</v>
      </c>
      <c r="I3118" s="177" t="s">
        <v>12377</v>
      </c>
      <c r="J3118" s="177">
        <v>17758678485</v>
      </c>
      <c r="K3118" s="177"/>
      <c r="L3118" s="224"/>
      <c r="M3118" s="177"/>
      <c r="N3118" s="177"/>
      <c r="O3118" s="224"/>
      <c r="P3118" s="177"/>
      <c r="Q3118" s="177"/>
      <c r="R3118" s="177"/>
      <c r="S3118" s="237" t="s">
        <v>12375</v>
      </c>
      <c r="T3118" s="177"/>
      <c r="U3118" s="243"/>
      <c r="Z3118" s="130" t="str">
        <f t="shared" si="49"/>
        <v>20(3)韦成宝</v>
      </c>
    </row>
    <row r="3119" spans="1:26">
      <c r="A3119" s="177"/>
      <c r="B3119" s="177" t="s">
        <v>12490</v>
      </c>
      <c r="C3119" s="177"/>
      <c r="D3119" s="177" t="s">
        <v>431</v>
      </c>
      <c r="E3119" s="177" t="s">
        <v>12491</v>
      </c>
      <c r="F3119" s="241" t="s">
        <v>143</v>
      </c>
      <c r="G3119" s="177">
        <v>18</v>
      </c>
      <c r="H3119" s="241" t="s">
        <v>12492</v>
      </c>
      <c r="I3119" s="177" t="s">
        <v>12493</v>
      </c>
      <c r="J3119" s="177" t="s">
        <v>12494</v>
      </c>
      <c r="K3119" s="177"/>
      <c r="L3119" s="224"/>
      <c r="M3119" s="177"/>
      <c r="N3119" s="177"/>
      <c r="O3119" s="224"/>
      <c r="P3119" s="177"/>
      <c r="Q3119" s="177"/>
      <c r="R3119" s="177"/>
      <c r="S3119" s="237" t="s">
        <v>12490</v>
      </c>
      <c r="T3119" s="177"/>
      <c r="U3119" s="243"/>
      <c r="Z3119" s="130" t="str">
        <f t="shared" si="49"/>
        <v>20(4)蓝佳璐</v>
      </c>
    </row>
    <row r="3120" spans="1:26">
      <c r="A3120" s="177"/>
      <c r="B3120" s="177" t="s">
        <v>12495</v>
      </c>
      <c r="C3120" s="177"/>
      <c r="D3120" s="177" t="s">
        <v>431</v>
      </c>
      <c r="E3120" s="177" t="s">
        <v>12496</v>
      </c>
      <c r="F3120" s="241" t="s">
        <v>143</v>
      </c>
      <c r="G3120" s="177">
        <v>18</v>
      </c>
      <c r="H3120" s="241" t="s">
        <v>19421</v>
      </c>
      <c r="I3120" s="177" t="s">
        <v>12497</v>
      </c>
      <c r="J3120" s="177">
        <v>18176158784</v>
      </c>
      <c r="K3120" s="177"/>
      <c r="L3120" s="224"/>
      <c r="M3120" s="177"/>
      <c r="N3120" s="177"/>
      <c r="O3120" s="224"/>
      <c r="P3120" s="177"/>
      <c r="Q3120" s="177"/>
      <c r="R3120" s="177"/>
      <c r="S3120" s="237" t="s">
        <v>12495</v>
      </c>
      <c r="T3120" s="177"/>
      <c r="U3120" s="243"/>
      <c r="Z3120" s="130" t="str">
        <f t="shared" si="49"/>
        <v>20(4)蓝钧上</v>
      </c>
    </row>
    <row r="3121" spans="1:26">
      <c r="A3121" s="177"/>
      <c r="B3121" s="177" t="s">
        <v>12538</v>
      </c>
      <c r="C3121" s="177"/>
      <c r="D3121" s="177" t="s">
        <v>431</v>
      </c>
      <c r="E3121" s="177" t="s">
        <v>12539</v>
      </c>
      <c r="F3121" s="241" t="s">
        <v>24</v>
      </c>
      <c r="G3121" s="177">
        <v>18</v>
      </c>
      <c r="H3121" s="241" t="s">
        <v>19422</v>
      </c>
      <c r="I3121" s="177" t="s">
        <v>12540</v>
      </c>
      <c r="J3121" s="177" t="s">
        <v>12541</v>
      </c>
      <c r="K3121" s="177"/>
      <c r="L3121" s="224"/>
      <c r="M3121" s="177"/>
      <c r="N3121" s="177"/>
      <c r="O3121" s="224"/>
      <c r="P3121" s="177"/>
      <c r="Q3121" s="177"/>
      <c r="R3121" s="177"/>
      <c r="S3121" s="237" t="s">
        <v>12538</v>
      </c>
      <c r="T3121" s="177"/>
      <c r="U3121" s="243"/>
      <c r="Z3121" s="130" t="str">
        <f t="shared" si="49"/>
        <v>20(4)蒙千现</v>
      </c>
    </row>
    <row r="3122" spans="1:26">
      <c r="A3122" s="177"/>
      <c r="B3122" s="177" t="s">
        <v>12741</v>
      </c>
      <c r="C3122" s="177"/>
      <c r="D3122" s="177" t="s">
        <v>431</v>
      </c>
      <c r="E3122" s="177" t="s">
        <v>12742</v>
      </c>
      <c r="F3122" s="241" t="s">
        <v>24</v>
      </c>
      <c r="G3122" s="177">
        <v>19</v>
      </c>
      <c r="H3122" s="241" t="s">
        <v>19423</v>
      </c>
      <c r="I3122" s="177" t="s">
        <v>12744</v>
      </c>
      <c r="J3122" s="177" t="s">
        <v>12745</v>
      </c>
      <c r="K3122" s="177"/>
      <c r="L3122" s="224"/>
      <c r="M3122" s="177"/>
      <c r="N3122" s="177"/>
      <c r="O3122" s="224"/>
      <c r="P3122" s="177"/>
      <c r="Q3122" s="177"/>
      <c r="R3122" s="177"/>
      <c r="S3122" s="237" t="s">
        <v>12741</v>
      </c>
      <c r="T3122" s="177"/>
      <c r="U3122" s="243"/>
      <c r="Z3122" s="130" t="str">
        <f t="shared" si="49"/>
        <v>20(4)罗王</v>
      </c>
    </row>
    <row r="3123" spans="1:26">
      <c r="A3123" s="177"/>
      <c r="B3123" s="177" t="s">
        <v>12782</v>
      </c>
      <c r="C3123" s="177"/>
      <c r="D3123" s="177" t="s">
        <v>436</v>
      </c>
      <c r="E3123" s="177" t="s">
        <v>12783</v>
      </c>
      <c r="F3123" s="241" t="s">
        <v>24</v>
      </c>
      <c r="G3123" s="177">
        <v>18</v>
      </c>
      <c r="H3123" s="241" t="s">
        <v>19424</v>
      </c>
      <c r="I3123" s="177" t="s">
        <v>12785</v>
      </c>
      <c r="J3123" s="177" t="s">
        <v>19425</v>
      </c>
      <c r="K3123" s="177"/>
      <c r="L3123" s="224"/>
      <c r="M3123" s="177"/>
      <c r="N3123" s="177"/>
      <c r="O3123" s="224"/>
      <c r="P3123" s="177"/>
      <c r="Q3123" s="177"/>
      <c r="R3123" s="177"/>
      <c r="S3123" s="237" t="s">
        <v>12782</v>
      </c>
      <c r="T3123" s="177"/>
      <c r="U3123" s="243"/>
      <c r="Z3123" s="130" t="str">
        <f t="shared" si="49"/>
        <v>20(5)蓝李俊</v>
      </c>
    </row>
    <row r="3124" spans="1:26">
      <c r="A3124" s="177"/>
      <c r="B3124" s="177" t="s">
        <v>9026</v>
      </c>
      <c r="C3124" s="177"/>
      <c r="D3124" s="177" t="s">
        <v>358</v>
      </c>
      <c r="E3124" s="177" t="s">
        <v>9027</v>
      </c>
      <c r="F3124" s="241" t="s">
        <v>24</v>
      </c>
      <c r="G3124" s="177">
        <v>21</v>
      </c>
      <c r="H3124" s="241" t="s">
        <v>664</v>
      </c>
      <c r="I3124" s="177" t="s">
        <v>9028</v>
      </c>
      <c r="J3124" s="177">
        <v>13878181951</v>
      </c>
      <c r="K3124" s="177"/>
      <c r="L3124" s="224"/>
      <c r="M3124" s="177"/>
      <c r="N3124" s="177"/>
      <c r="O3124" s="224"/>
      <c r="P3124" s="177"/>
      <c r="Q3124" s="177"/>
      <c r="R3124" s="177"/>
      <c r="S3124" s="237" t="s">
        <v>9026</v>
      </c>
      <c r="T3124" s="177"/>
      <c r="U3124" s="243"/>
      <c r="Z3124" s="130" t="str">
        <f t="shared" si="49"/>
        <v>19(12)蓝李鹏</v>
      </c>
    </row>
    <row r="3125" spans="1:26">
      <c r="A3125" s="177"/>
      <c r="B3125" s="177" t="s">
        <v>19426</v>
      </c>
      <c r="C3125" s="177"/>
      <c r="D3125" s="177" t="s">
        <v>436</v>
      </c>
      <c r="E3125" s="177" t="s">
        <v>19427</v>
      </c>
      <c r="F3125" s="241" t="s">
        <v>24</v>
      </c>
      <c r="G3125" s="177">
        <v>18</v>
      </c>
      <c r="H3125" s="241" t="s">
        <v>19428</v>
      </c>
      <c r="I3125" s="177" t="s">
        <v>19429</v>
      </c>
      <c r="J3125" s="177">
        <v>19994530728</v>
      </c>
      <c r="K3125" s="177"/>
      <c r="L3125" s="224"/>
      <c r="M3125" s="177"/>
      <c r="N3125" s="177"/>
      <c r="O3125" s="224"/>
      <c r="P3125" s="177"/>
      <c r="Q3125" s="177"/>
      <c r="R3125" s="177"/>
      <c r="S3125" s="237" t="s">
        <v>19426</v>
      </c>
      <c r="T3125" s="177"/>
      <c r="U3125" s="243"/>
      <c r="Z3125" s="130" t="str">
        <f t="shared" si="49"/>
        <v>20(5)蒙志锋</v>
      </c>
    </row>
    <row r="3126" spans="1:26">
      <c r="A3126" s="177"/>
      <c r="B3126" s="177" t="s">
        <v>4240</v>
      </c>
      <c r="C3126" s="177"/>
      <c r="D3126" s="177" t="s">
        <v>265</v>
      </c>
      <c r="E3126" s="177" t="s">
        <v>4241</v>
      </c>
      <c r="F3126" s="241" t="s">
        <v>24</v>
      </c>
      <c r="G3126" s="177">
        <v>18</v>
      </c>
      <c r="H3126" s="241" t="s">
        <v>4242</v>
      </c>
      <c r="I3126" s="177" t="s">
        <v>4243</v>
      </c>
      <c r="J3126" s="177">
        <v>13481848588</v>
      </c>
      <c r="K3126" s="177"/>
      <c r="L3126" s="224"/>
      <c r="M3126" s="177"/>
      <c r="N3126" s="177"/>
      <c r="O3126" s="224"/>
      <c r="P3126" s="177"/>
      <c r="Q3126" s="177"/>
      <c r="R3126" s="177"/>
      <c r="S3126" s="237" t="s">
        <v>4240</v>
      </c>
      <c r="T3126" s="177"/>
      <c r="U3126" s="243"/>
      <c r="Z3126" s="130" t="str">
        <f t="shared" si="49"/>
        <v>18(17)韦浩善</v>
      </c>
    </row>
    <row r="3127" spans="1:26">
      <c r="A3127" s="177"/>
      <c r="B3127" s="177" t="s">
        <v>12868</v>
      </c>
      <c r="C3127" s="177"/>
      <c r="D3127" s="177" t="s">
        <v>436</v>
      </c>
      <c r="E3127" s="177" t="s">
        <v>12869</v>
      </c>
      <c r="F3127" s="241" t="s">
        <v>143</v>
      </c>
      <c r="G3127" s="177">
        <v>20</v>
      </c>
      <c r="H3127" s="241" t="s">
        <v>19430</v>
      </c>
      <c r="I3127" s="177" t="s">
        <v>12871</v>
      </c>
      <c r="J3127" s="177" t="s">
        <v>19431</v>
      </c>
      <c r="K3127" s="177" t="s">
        <v>27</v>
      </c>
      <c r="L3127" s="224">
        <v>44384</v>
      </c>
      <c r="M3127" s="177">
        <v>44384</v>
      </c>
      <c r="N3127" s="177" t="s">
        <v>30</v>
      </c>
      <c r="O3127" s="224"/>
      <c r="P3127" s="177"/>
      <c r="Q3127" s="177"/>
      <c r="R3127" s="177"/>
      <c r="S3127" s="237" t="s">
        <v>12868</v>
      </c>
      <c r="T3127" s="177"/>
      <c r="U3127" s="243"/>
      <c r="Z3127" s="130" t="str">
        <f t="shared" si="49"/>
        <v>20(5)韦秀妹</v>
      </c>
    </row>
    <row r="3128" spans="1:26">
      <c r="A3128" s="177"/>
      <c r="B3128" s="177" t="s">
        <v>4076</v>
      </c>
      <c r="C3128" s="177"/>
      <c r="D3128" s="177" t="s">
        <v>259</v>
      </c>
      <c r="E3128" s="177" t="s">
        <v>4077</v>
      </c>
      <c r="F3128" s="241" t="s">
        <v>143</v>
      </c>
      <c r="G3128" s="177">
        <v>18</v>
      </c>
      <c r="H3128" s="241" t="s">
        <v>4078</v>
      </c>
      <c r="I3128" s="177" t="s">
        <v>4079</v>
      </c>
      <c r="J3128" s="177">
        <v>17776575513</v>
      </c>
      <c r="K3128" s="177"/>
      <c r="L3128" s="224"/>
      <c r="M3128" s="177"/>
      <c r="N3128" s="177"/>
      <c r="O3128" s="224"/>
      <c r="P3128" s="177"/>
      <c r="Q3128" s="177"/>
      <c r="R3128" s="177"/>
      <c r="S3128" s="237" t="s">
        <v>4076</v>
      </c>
      <c r="T3128" s="177"/>
      <c r="U3128" s="243"/>
      <c r="Z3128" s="130" t="str">
        <f t="shared" si="49"/>
        <v>18(16)韦艳淑</v>
      </c>
    </row>
    <row r="3129" spans="1:26">
      <c r="A3129" s="177"/>
      <c r="B3129" s="177" t="s">
        <v>12872</v>
      </c>
      <c r="C3129" s="177"/>
      <c r="D3129" s="177" t="s">
        <v>436</v>
      </c>
      <c r="E3129" s="177" t="s">
        <v>12873</v>
      </c>
      <c r="F3129" s="241" t="s">
        <v>143</v>
      </c>
      <c r="G3129" s="177">
        <v>18</v>
      </c>
      <c r="H3129" s="241" t="s">
        <v>19432</v>
      </c>
      <c r="I3129" s="177" t="s">
        <v>12875</v>
      </c>
      <c r="J3129" s="177" t="s">
        <v>19433</v>
      </c>
      <c r="K3129" s="177" t="s">
        <v>27</v>
      </c>
      <c r="L3129" s="224">
        <v>44394</v>
      </c>
      <c r="M3129" s="177"/>
      <c r="N3129" s="177" t="s">
        <v>30</v>
      </c>
      <c r="O3129" s="224"/>
      <c r="P3129" s="177"/>
      <c r="Q3129" s="177"/>
      <c r="R3129" s="177"/>
      <c r="S3129" s="237" t="s">
        <v>12872</v>
      </c>
      <c r="T3129" s="177"/>
      <c r="U3129" s="243"/>
      <c r="Z3129" s="130" t="str">
        <f t="shared" si="49"/>
        <v>20(5)韦英凤</v>
      </c>
    </row>
    <row r="3130" spans="1:26">
      <c r="A3130" s="177"/>
      <c r="B3130" s="177" t="s">
        <v>12901</v>
      </c>
      <c r="C3130" s="177"/>
      <c r="D3130" s="177" t="s">
        <v>436</v>
      </c>
      <c r="E3130" s="177" t="s">
        <v>12902</v>
      </c>
      <c r="F3130" s="241" t="s">
        <v>143</v>
      </c>
      <c r="G3130" s="177">
        <v>22</v>
      </c>
      <c r="H3130" s="241" t="s">
        <v>19434</v>
      </c>
      <c r="I3130" s="177" t="s">
        <v>12903</v>
      </c>
      <c r="J3130" s="177" t="s">
        <v>19435</v>
      </c>
      <c r="K3130" s="177"/>
      <c r="L3130" s="224"/>
      <c r="M3130" s="177"/>
      <c r="N3130" s="177"/>
      <c r="O3130" s="224"/>
      <c r="P3130" s="177"/>
      <c r="Q3130" s="177"/>
      <c r="R3130" s="177"/>
      <c r="S3130" s="237" t="s">
        <v>12901</v>
      </c>
      <c r="T3130" s="177"/>
      <c r="U3130" s="243"/>
      <c r="Z3130" s="130" t="str">
        <f t="shared" si="49"/>
        <v>20(5)蒙柳仁</v>
      </c>
    </row>
    <row r="3131" spans="1:26">
      <c r="A3131" s="177"/>
      <c r="B3131" s="177" t="s">
        <v>12937</v>
      </c>
      <c r="C3131" s="177"/>
      <c r="D3131" s="177" t="s">
        <v>436</v>
      </c>
      <c r="E3131" s="177" t="s">
        <v>12938</v>
      </c>
      <c r="F3131" s="241" t="s">
        <v>24</v>
      </c>
      <c r="G3131" s="177">
        <v>18</v>
      </c>
      <c r="H3131" s="241" t="s">
        <v>19436</v>
      </c>
      <c r="I3131" s="177" t="s">
        <v>1149</v>
      </c>
      <c r="J3131" s="177" t="s">
        <v>19437</v>
      </c>
      <c r="K3131" s="177"/>
      <c r="L3131" s="224"/>
      <c r="M3131" s="177"/>
      <c r="N3131" s="177"/>
      <c r="O3131" s="224"/>
      <c r="P3131" s="177"/>
      <c r="Q3131" s="177"/>
      <c r="R3131" s="177"/>
      <c r="S3131" s="237" t="s">
        <v>12937</v>
      </c>
      <c r="T3131" s="177"/>
      <c r="U3131" s="243"/>
      <c r="Z3131" s="130" t="str">
        <f t="shared" si="49"/>
        <v>20(5)蓝保鑫</v>
      </c>
    </row>
    <row r="3132" spans="1:26">
      <c r="A3132" s="177"/>
      <c r="B3132" s="177" t="s">
        <v>12939</v>
      </c>
      <c r="C3132" s="177"/>
      <c r="D3132" s="177" t="s">
        <v>436</v>
      </c>
      <c r="E3132" s="177" t="s">
        <v>12940</v>
      </c>
      <c r="F3132" s="241" t="s">
        <v>24</v>
      </c>
      <c r="G3132" s="177">
        <v>18</v>
      </c>
      <c r="H3132" s="241" t="s">
        <v>19438</v>
      </c>
      <c r="I3132" s="177" t="s">
        <v>12942</v>
      </c>
      <c r="J3132" s="177" t="s">
        <v>19439</v>
      </c>
      <c r="K3132" s="177" t="s">
        <v>27</v>
      </c>
      <c r="L3132" s="224">
        <v>44331</v>
      </c>
      <c r="M3132" s="177"/>
      <c r="N3132" s="177" t="s">
        <v>27</v>
      </c>
      <c r="O3132" s="224">
        <v>44366</v>
      </c>
      <c r="P3132" s="177"/>
      <c r="Q3132" s="177"/>
      <c r="R3132" s="177"/>
      <c r="S3132" s="237" t="s">
        <v>12939</v>
      </c>
      <c r="T3132" s="177"/>
      <c r="U3132" s="243"/>
      <c r="Z3132" s="130" t="str">
        <f t="shared" si="49"/>
        <v>20(5)蓝明军</v>
      </c>
    </row>
    <row r="3133" spans="1:26">
      <c r="A3133" s="177"/>
      <c r="B3133" s="177" t="s">
        <v>12967</v>
      </c>
      <c r="C3133" s="177"/>
      <c r="D3133" s="177" t="s">
        <v>436</v>
      </c>
      <c r="E3133" s="177" t="s">
        <v>12968</v>
      </c>
      <c r="F3133" s="241" t="s">
        <v>143</v>
      </c>
      <c r="G3133" s="177">
        <v>18</v>
      </c>
      <c r="H3133" s="241" t="s">
        <v>19440</v>
      </c>
      <c r="I3133" s="177" t="s">
        <v>12970</v>
      </c>
      <c r="J3133" s="177" t="s">
        <v>19441</v>
      </c>
      <c r="K3133" s="177" t="s">
        <v>27</v>
      </c>
      <c r="L3133" s="224">
        <v>44395</v>
      </c>
      <c r="M3133" s="177"/>
      <c r="N3133" s="177" t="s">
        <v>30</v>
      </c>
      <c r="O3133" s="224"/>
      <c r="P3133" s="177"/>
      <c r="Q3133" s="177"/>
      <c r="R3133" s="177"/>
      <c r="S3133" s="237" t="s">
        <v>12967</v>
      </c>
      <c r="T3133" s="177"/>
      <c r="U3133" s="243"/>
      <c r="Z3133" s="130" t="str">
        <f t="shared" si="49"/>
        <v>20(5)谭宜夏</v>
      </c>
    </row>
    <row r="3134" spans="1:26">
      <c r="A3134" s="177"/>
      <c r="B3134" s="177" t="s">
        <v>965</v>
      </c>
      <c r="C3134" s="177"/>
      <c r="D3134" s="177" t="s">
        <v>198</v>
      </c>
      <c r="E3134" s="177" t="s">
        <v>966</v>
      </c>
      <c r="F3134" s="241" t="s">
        <v>24</v>
      </c>
      <c r="G3134" s="177">
        <v>20</v>
      </c>
      <c r="H3134" s="241" t="s">
        <v>967</v>
      </c>
      <c r="I3134" s="177" t="s">
        <v>968</v>
      </c>
      <c r="J3134" s="177">
        <v>18278865059</v>
      </c>
      <c r="K3134" s="177"/>
      <c r="L3134" s="224"/>
      <c r="M3134" s="177"/>
      <c r="N3134" s="177"/>
      <c r="O3134" s="224"/>
      <c r="P3134" s="177"/>
      <c r="Q3134" s="177"/>
      <c r="R3134" s="177"/>
      <c r="S3134" s="237" t="s">
        <v>965</v>
      </c>
      <c r="T3134" s="177"/>
      <c r="U3134" s="243"/>
      <c r="Z3134" s="130" t="str">
        <f t="shared" si="49"/>
        <v>18(4)韦成权</v>
      </c>
    </row>
    <row r="3135" spans="1:26">
      <c r="A3135" s="177"/>
      <c r="B3135" s="177" t="s">
        <v>13029</v>
      </c>
      <c r="C3135" s="177"/>
      <c r="D3135" s="177" t="s">
        <v>441</v>
      </c>
      <c r="E3135" s="177" t="s">
        <v>13030</v>
      </c>
      <c r="F3135" s="241" t="s">
        <v>143</v>
      </c>
      <c r="G3135" s="177">
        <v>18</v>
      </c>
      <c r="H3135" s="241" t="s">
        <v>19442</v>
      </c>
      <c r="I3135" s="177" t="s">
        <v>13031</v>
      </c>
      <c r="J3135" s="177" t="s">
        <v>19443</v>
      </c>
      <c r="K3135" s="177"/>
      <c r="L3135" s="224"/>
      <c r="M3135" s="177"/>
      <c r="N3135" s="177"/>
      <c r="O3135" s="224"/>
      <c r="P3135" s="177"/>
      <c r="Q3135" s="177"/>
      <c r="R3135" s="177"/>
      <c r="S3135" s="237" t="s">
        <v>13029</v>
      </c>
      <c r="T3135" s="177"/>
      <c r="U3135" s="243"/>
      <c r="Z3135" s="130" t="str">
        <f t="shared" si="49"/>
        <v>20(6)黄荣化</v>
      </c>
    </row>
    <row r="3136" spans="1:26">
      <c r="A3136" s="177"/>
      <c r="B3136" s="177" t="s">
        <v>13093</v>
      </c>
      <c r="C3136" s="177"/>
      <c r="D3136" s="177" t="s">
        <v>441</v>
      </c>
      <c r="E3136" s="177" t="s">
        <v>13094</v>
      </c>
      <c r="F3136" s="241" t="s">
        <v>24</v>
      </c>
      <c r="G3136" s="177">
        <v>18</v>
      </c>
      <c r="H3136" s="241" t="s">
        <v>19444</v>
      </c>
      <c r="I3136" s="177" t="s">
        <v>13096</v>
      </c>
      <c r="J3136" s="177" t="s">
        <v>18386</v>
      </c>
      <c r="K3136" s="177"/>
      <c r="L3136" s="224"/>
      <c r="M3136" s="177"/>
      <c r="N3136" s="177"/>
      <c r="O3136" s="224"/>
      <c r="P3136" s="177"/>
      <c r="Q3136" s="177"/>
      <c r="R3136" s="177"/>
      <c r="S3136" s="237" t="s">
        <v>13093</v>
      </c>
      <c r="T3136" s="177"/>
      <c r="U3136" s="243"/>
      <c r="Z3136" s="130" t="str">
        <f t="shared" si="49"/>
        <v>20(6)蒙健康</v>
      </c>
    </row>
    <row r="3137" spans="1:26">
      <c r="A3137" s="177"/>
      <c r="B3137" s="177" t="s">
        <v>13109</v>
      </c>
      <c r="C3137" s="177"/>
      <c r="D3137" s="177" t="s">
        <v>441</v>
      </c>
      <c r="E3137" s="177" t="s">
        <v>13110</v>
      </c>
      <c r="F3137" s="241" t="s">
        <v>24</v>
      </c>
      <c r="G3137" s="177">
        <v>18</v>
      </c>
      <c r="H3137" s="241" t="s">
        <v>19445</v>
      </c>
      <c r="I3137" s="177" t="s">
        <v>13111</v>
      </c>
      <c r="J3137" s="177" t="s">
        <v>19446</v>
      </c>
      <c r="K3137" s="177"/>
      <c r="L3137" s="224"/>
      <c r="M3137" s="177"/>
      <c r="N3137" s="177"/>
      <c r="O3137" s="224"/>
      <c r="P3137" s="177"/>
      <c r="Q3137" s="177"/>
      <c r="R3137" s="177"/>
      <c r="S3137" s="237" t="s">
        <v>13109</v>
      </c>
      <c r="T3137" s="177"/>
      <c r="U3137" s="243"/>
      <c r="Z3137" s="130" t="str">
        <f t="shared" si="49"/>
        <v>20(6)蒙伟师</v>
      </c>
    </row>
    <row r="3138" spans="1:26">
      <c r="A3138" s="177"/>
      <c r="B3138" s="177" t="s">
        <v>2123</v>
      </c>
      <c r="C3138" s="177"/>
      <c r="D3138" s="177" t="s">
        <v>220</v>
      </c>
      <c r="E3138" s="177" t="s">
        <v>2124</v>
      </c>
      <c r="F3138" s="241" t="s">
        <v>24</v>
      </c>
      <c r="G3138" s="177">
        <v>19</v>
      </c>
      <c r="H3138" s="241" t="s">
        <v>2125</v>
      </c>
      <c r="I3138" s="177" t="s">
        <v>2126</v>
      </c>
      <c r="J3138" s="177">
        <v>18777686289</v>
      </c>
      <c r="K3138" s="177"/>
      <c r="L3138" s="224"/>
      <c r="M3138" s="177"/>
      <c r="N3138" s="177"/>
      <c r="O3138" s="224"/>
      <c r="P3138" s="177"/>
      <c r="Q3138" s="177"/>
      <c r="R3138" s="177"/>
      <c r="S3138" s="237" t="s">
        <v>2123</v>
      </c>
      <c r="T3138" s="177"/>
      <c r="U3138" s="243"/>
      <c r="Z3138" s="130" t="str">
        <f t="shared" si="49"/>
        <v>18(8)蒙志</v>
      </c>
    </row>
    <row r="3139" spans="1:26">
      <c r="A3139" s="177"/>
      <c r="B3139" s="177" t="s">
        <v>13169</v>
      </c>
      <c r="C3139" s="177"/>
      <c r="D3139" s="177" t="s">
        <v>441</v>
      </c>
      <c r="E3139" s="177" t="s">
        <v>1532</v>
      </c>
      <c r="F3139" s="241" t="s">
        <v>24</v>
      </c>
      <c r="G3139" s="177">
        <v>18</v>
      </c>
      <c r="H3139" s="241" t="s">
        <v>19447</v>
      </c>
      <c r="I3139" s="177" t="s">
        <v>13170</v>
      </c>
      <c r="J3139" s="177">
        <v>13360681831</v>
      </c>
      <c r="K3139" s="177"/>
      <c r="L3139" s="224"/>
      <c r="M3139" s="177"/>
      <c r="N3139" s="177"/>
      <c r="O3139" s="224"/>
      <c r="P3139" s="177"/>
      <c r="Q3139" s="177"/>
      <c r="R3139" s="177"/>
      <c r="S3139" s="237" t="s">
        <v>13169</v>
      </c>
      <c r="T3139" s="177"/>
      <c r="U3139" s="243"/>
      <c r="Z3139" s="130" t="str">
        <f t="shared" si="49"/>
        <v>20(6)覃勇</v>
      </c>
    </row>
    <row r="3140" spans="1:26">
      <c r="A3140" s="177"/>
      <c r="B3140" s="177" t="s">
        <v>13195</v>
      </c>
      <c r="C3140" s="177"/>
      <c r="D3140" s="177" t="s">
        <v>441</v>
      </c>
      <c r="E3140" s="177" t="s">
        <v>13196</v>
      </c>
      <c r="F3140" s="241" t="s">
        <v>24</v>
      </c>
      <c r="G3140" s="177">
        <v>18</v>
      </c>
      <c r="H3140" s="241" t="s">
        <v>19448</v>
      </c>
      <c r="I3140" s="177" t="s">
        <v>13197</v>
      </c>
      <c r="J3140" s="177" t="s">
        <v>19449</v>
      </c>
      <c r="K3140" s="177"/>
      <c r="L3140" s="224"/>
      <c r="M3140" s="177"/>
      <c r="N3140" s="177"/>
      <c r="O3140" s="224"/>
      <c r="P3140" s="177"/>
      <c r="Q3140" s="177"/>
      <c r="R3140" s="177"/>
      <c r="S3140" s="237" t="s">
        <v>13195</v>
      </c>
      <c r="T3140" s="177"/>
      <c r="U3140" s="243"/>
      <c r="Z3140" s="130" t="str">
        <f t="shared" si="49"/>
        <v>20(6)韦景伍</v>
      </c>
    </row>
    <row r="3141" spans="1:26">
      <c r="A3141" s="177"/>
      <c r="B3141" s="177" t="s">
        <v>13257</v>
      </c>
      <c r="C3141" s="177"/>
      <c r="D3141" s="177" t="s">
        <v>441</v>
      </c>
      <c r="E3141" s="177" t="s">
        <v>13258</v>
      </c>
      <c r="F3141" s="241" t="s">
        <v>24</v>
      </c>
      <c r="G3141" s="177">
        <v>18</v>
      </c>
      <c r="H3141" s="241" t="s">
        <v>19450</v>
      </c>
      <c r="I3141" s="177" t="s">
        <v>13260</v>
      </c>
      <c r="J3141" s="177">
        <v>15277892619</v>
      </c>
      <c r="K3141" s="177"/>
      <c r="L3141" s="224"/>
      <c r="M3141" s="177"/>
      <c r="N3141" s="177"/>
      <c r="O3141" s="224"/>
      <c r="P3141" s="177"/>
      <c r="Q3141" s="177"/>
      <c r="R3141" s="177"/>
      <c r="S3141" s="237" t="s">
        <v>13257</v>
      </c>
      <c r="T3141" s="177"/>
      <c r="U3141" s="243"/>
      <c r="Z3141" s="130" t="str">
        <f t="shared" si="49"/>
        <v>20(6)杨春</v>
      </c>
    </row>
    <row r="3142" spans="1:26">
      <c r="A3142" s="177"/>
      <c r="B3142" s="177" t="s">
        <v>13273</v>
      </c>
      <c r="C3142" s="177"/>
      <c r="D3142" s="177" t="s">
        <v>446</v>
      </c>
      <c r="E3142" s="177" t="s">
        <v>4821</v>
      </c>
      <c r="F3142" s="241" t="s">
        <v>24</v>
      </c>
      <c r="G3142" s="177">
        <v>18</v>
      </c>
      <c r="H3142" s="241" t="s">
        <v>19451</v>
      </c>
      <c r="I3142" s="177" t="s">
        <v>9276</v>
      </c>
      <c r="J3142" s="177" t="s">
        <v>19452</v>
      </c>
      <c r="K3142" s="177"/>
      <c r="L3142" s="224"/>
      <c r="M3142" s="177"/>
      <c r="N3142" s="177"/>
      <c r="O3142" s="224"/>
      <c r="P3142" s="177"/>
      <c r="Q3142" s="177"/>
      <c r="R3142" s="177"/>
      <c r="S3142" s="237" t="s">
        <v>13273</v>
      </c>
      <c r="T3142" s="177"/>
      <c r="U3142" s="243"/>
      <c r="Z3142" s="130" t="str">
        <f t="shared" si="49"/>
        <v>20(7)韦江</v>
      </c>
    </row>
    <row r="3143" spans="1:26">
      <c r="A3143" s="177"/>
      <c r="B3143" s="177" t="s">
        <v>13299</v>
      </c>
      <c r="C3143" s="177"/>
      <c r="D3143" s="177" t="s">
        <v>446</v>
      </c>
      <c r="E3143" s="177" t="s">
        <v>13300</v>
      </c>
      <c r="F3143" s="241" t="s">
        <v>143</v>
      </c>
      <c r="G3143" s="177">
        <v>18</v>
      </c>
      <c r="H3143" s="241" t="s">
        <v>19453</v>
      </c>
      <c r="I3143" s="177" t="s">
        <v>13301</v>
      </c>
      <c r="J3143" s="177" t="s">
        <v>19454</v>
      </c>
      <c r="K3143" s="177" t="s">
        <v>27</v>
      </c>
      <c r="L3143" s="224">
        <v>44331</v>
      </c>
      <c r="M3143" s="177">
        <v>44331</v>
      </c>
      <c r="N3143" s="177" t="s">
        <v>27</v>
      </c>
      <c r="O3143" s="224">
        <v>44366</v>
      </c>
      <c r="P3143" s="177">
        <v>44366</v>
      </c>
      <c r="Q3143" s="177"/>
      <c r="R3143" s="177"/>
      <c r="S3143" s="237" t="s">
        <v>13299</v>
      </c>
      <c r="T3143" s="177"/>
      <c r="U3143" s="243"/>
      <c r="Z3143" s="130" t="str">
        <f t="shared" ref="Z3143:Z3206" si="50">D3143:D7724&amp;E3143:E7724</f>
        <v>20(7)黄晓丽</v>
      </c>
    </row>
    <row r="3144" spans="1:26">
      <c r="A3144" s="177"/>
      <c r="B3144" s="177" t="s">
        <v>13375</v>
      </c>
      <c r="C3144" s="177"/>
      <c r="D3144" s="177" t="s">
        <v>446</v>
      </c>
      <c r="E3144" s="177" t="s">
        <v>13376</v>
      </c>
      <c r="F3144" s="241" t="s">
        <v>143</v>
      </c>
      <c r="G3144" s="177">
        <v>23</v>
      </c>
      <c r="H3144" s="241" t="s">
        <v>19455</v>
      </c>
      <c r="I3144" s="177" t="s">
        <v>13378</v>
      </c>
      <c r="J3144" s="177">
        <v>19967704747</v>
      </c>
      <c r="K3144" s="177" t="s">
        <v>27</v>
      </c>
      <c r="L3144" s="224">
        <v>44412</v>
      </c>
      <c r="M3144" s="177" t="s">
        <v>1753</v>
      </c>
      <c r="N3144" s="177" t="s">
        <v>30</v>
      </c>
      <c r="O3144" s="224"/>
      <c r="P3144" s="177"/>
      <c r="Q3144" s="177"/>
      <c r="R3144" s="177"/>
      <c r="S3144" s="237" t="s">
        <v>13375</v>
      </c>
      <c r="T3144" s="177"/>
      <c r="U3144" s="243"/>
      <c r="Z3144" s="130" t="str">
        <f t="shared" si="50"/>
        <v>20(7)班玉合</v>
      </c>
    </row>
    <row r="3145" spans="1:26">
      <c r="A3145" s="177"/>
      <c r="B3145" s="177" t="s">
        <v>13399</v>
      </c>
      <c r="C3145" s="177"/>
      <c r="D3145" s="177" t="s">
        <v>446</v>
      </c>
      <c r="E3145" s="177" t="s">
        <v>13400</v>
      </c>
      <c r="F3145" s="241" t="s">
        <v>143</v>
      </c>
      <c r="G3145" s="177">
        <v>21</v>
      </c>
      <c r="H3145" s="241" t="s">
        <v>19456</v>
      </c>
      <c r="I3145" s="177" t="s">
        <v>13402</v>
      </c>
      <c r="J3145" s="177" t="s">
        <v>19457</v>
      </c>
      <c r="K3145" s="177" t="s">
        <v>27</v>
      </c>
      <c r="L3145" s="224">
        <v>44386</v>
      </c>
      <c r="M3145" s="177">
        <v>44386</v>
      </c>
      <c r="N3145" s="177" t="s">
        <v>27</v>
      </c>
      <c r="O3145" s="224">
        <v>44412</v>
      </c>
      <c r="P3145" s="177">
        <v>44412</v>
      </c>
      <c r="Q3145" s="177"/>
      <c r="R3145" s="177"/>
      <c r="S3145" s="237" t="s">
        <v>13399</v>
      </c>
      <c r="T3145" s="177"/>
      <c r="U3145" s="243"/>
      <c r="Z3145" s="130" t="str">
        <f t="shared" si="50"/>
        <v>20(7)蒙柳凤</v>
      </c>
    </row>
    <row r="3146" spans="1:26">
      <c r="A3146" s="177"/>
      <c r="B3146" s="177" t="s">
        <v>13424</v>
      </c>
      <c r="C3146" s="177"/>
      <c r="D3146" s="177" t="s">
        <v>446</v>
      </c>
      <c r="E3146" s="177" t="s">
        <v>13425</v>
      </c>
      <c r="F3146" s="241" t="s">
        <v>24</v>
      </c>
      <c r="G3146" s="177">
        <v>18</v>
      </c>
      <c r="H3146" s="241" t="s">
        <v>19458</v>
      </c>
      <c r="I3146" s="177" t="s">
        <v>13427</v>
      </c>
      <c r="J3146" s="177" t="s">
        <v>19459</v>
      </c>
      <c r="K3146" s="177" t="s">
        <v>27</v>
      </c>
      <c r="L3146" s="224">
        <v>44331</v>
      </c>
      <c r="M3146" s="177"/>
      <c r="N3146" s="177" t="s">
        <v>27</v>
      </c>
      <c r="O3146" s="224">
        <v>44331</v>
      </c>
      <c r="P3146" s="177"/>
      <c r="Q3146" s="177"/>
      <c r="R3146" s="177"/>
      <c r="S3146" s="237" t="s">
        <v>13424</v>
      </c>
      <c r="T3146" s="177"/>
      <c r="U3146" s="243"/>
      <c r="Z3146" s="130" t="str">
        <f t="shared" si="50"/>
        <v>20(7)韦朋全</v>
      </c>
    </row>
    <row r="3147" spans="1:26">
      <c r="A3147" s="177"/>
      <c r="B3147" s="177" t="s">
        <v>13428</v>
      </c>
      <c r="C3147" s="177"/>
      <c r="D3147" s="177" t="s">
        <v>446</v>
      </c>
      <c r="E3147" s="177" t="s">
        <v>13429</v>
      </c>
      <c r="F3147" s="241" t="s">
        <v>24</v>
      </c>
      <c r="G3147" s="177">
        <v>18</v>
      </c>
      <c r="H3147" s="241" t="s">
        <v>19460</v>
      </c>
      <c r="I3147" s="177" t="s">
        <v>13431</v>
      </c>
      <c r="J3147" s="177">
        <v>18178891805</v>
      </c>
      <c r="K3147" s="177" t="s">
        <v>27</v>
      </c>
      <c r="L3147" s="224">
        <v>44331</v>
      </c>
      <c r="M3147" s="177">
        <v>44331</v>
      </c>
      <c r="N3147" s="177" t="s">
        <v>27</v>
      </c>
      <c r="O3147" s="224">
        <v>44366</v>
      </c>
      <c r="P3147" s="177">
        <v>44366</v>
      </c>
      <c r="Q3147" s="177"/>
      <c r="R3147" s="177"/>
      <c r="S3147" s="237" t="s">
        <v>13428</v>
      </c>
      <c r="T3147" s="177"/>
      <c r="U3147" s="243"/>
      <c r="Z3147" s="130" t="str">
        <f t="shared" si="50"/>
        <v>20(7)蒙海平</v>
      </c>
    </row>
    <row r="3148" spans="1:26">
      <c r="A3148" s="177"/>
      <c r="B3148" s="177" t="s">
        <v>13477</v>
      </c>
      <c r="C3148" s="177"/>
      <c r="D3148" s="177" t="s">
        <v>446</v>
      </c>
      <c r="E3148" s="177" t="s">
        <v>13478</v>
      </c>
      <c r="F3148" s="241" t="s">
        <v>24</v>
      </c>
      <c r="G3148" s="177">
        <v>18</v>
      </c>
      <c r="H3148" s="241" t="s">
        <v>19461</v>
      </c>
      <c r="I3148" s="177" t="s">
        <v>13480</v>
      </c>
      <c r="J3148" s="177" t="s">
        <v>19462</v>
      </c>
      <c r="K3148" s="177"/>
      <c r="L3148" s="224"/>
      <c r="M3148" s="177"/>
      <c r="N3148" s="177"/>
      <c r="O3148" s="224"/>
      <c r="P3148" s="177"/>
      <c r="Q3148" s="177"/>
      <c r="R3148" s="177"/>
      <c r="S3148" s="237" t="s">
        <v>13477</v>
      </c>
      <c r="T3148" s="177"/>
      <c r="U3148" s="243"/>
      <c r="Z3148" s="130" t="str">
        <f t="shared" si="50"/>
        <v>20(7)陆正先</v>
      </c>
    </row>
    <row r="3149" spans="1:26">
      <c r="A3149" s="177"/>
      <c r="B3149" s="177" t="s">
        <v>13481</v>
      </c>
      <c r="C3149" s="177"/>
      <c r="D3149" s="177" t="s">
        <v>446</v>
      </c>
      <c r="E3149" s="177" t="s">
        <v>13482</v>
      </c>
      <c r="F3149" s="241" t="s">
        <v>24</v>
      </c>
      <c r="G3149" s="177">
        <v>18</v>
      </c>
      <c r="H3149" s="241" t="s">
        <v>19463</v>
      </c>
      <c r="I3149" s="177" t="s">
        <v>13483</v>
      </c>
      <c r="J3149" s="177" t="s">
        <v>19464</v>
      </c>
      <c r="K3149" s="177"/>
      <c r="L3149" s="224"/>
      <c r="M3149" s="177"/>
      <c r="N3149" s="177"/>
      <c r="O3149" s="224"/>
      <c r="P3149" s="177"/>
      <c r="Q3149" s="177"/>
      <c r="R3149" s="177"/>
      <c r="S3149" s="237" t="s">
        <v>13481</v>
      </c>
      <c r="T3149" s="177"/>
      <c r="U3149" s="243"/>
      <c r="Z3149" s="130" t="str">
        <f t="shared" si="50"/>
        <v>20(7)罗兴望</v>
      </c>
    </row>
    <row r="3150" spans="1:26">
      <c r="A3150" s="177"/>
      <c r="B3150" s="177" t="s">
        <v>13492</v>
      </c>
      <c r="C3150" s="177"/>
      <c r="D3150" s="177" t="s">
        <v>446</v>
      </c>
      <c r="E3150" s="177" t="s">
        <v>13493</v>
      </c>
      <c r="F3150" s="241" t="s">
        <v>143</v>
      </c>
      <c r="G3150" s="177">
        <v>19</v>
      </c>
      <c r="H3150" s="241" t="s">
        <v>19465</v>
      </c>
      <c r="I3150" s="177" t="s">
        <v>13495</v>
      </c>
      <c r="J3150" s="177" t="s">
        <v>19466</v>
      </c>
      <c r="K3150" s="177" t="s">
        <v>27</v>
      </c>
      <c r="L3150" s="224">
        <v>44395</v>
      </c>
      <c r="M3150" s="177">
        <v>44395</v>
      </c>
      <c r="N3150" s="177" t="s">
        <v>30</v>
      </c>
      <c r="O3150" s="224"/>
      <c r="P3150" s="177"/>
      <c r="Q3150" s="177"/>
      <c r="R3150" s="177"/>
      <c r="S3150" s="237" t="s">
        <v>13492</v>
      </c>
      <c r="T3150" s="177"/>
      <c r="U3150" s="243"/>
      <c r="Z3150" s="130" t="str">
        <f t="shared" si="50"/>
        <v>20(7)韦飞霞</v>
      </c>
    </row>
    <row r="3151" spans="1:26">
      <c r="A3151" s="177"/>
      <c r="B3151" s="177" t="s">
        <v>13102</v>
      </c>
      <c r="C3151" s="177"/>
      <c r="D3151" s="177" t="s">
        <v>441</v>
      </c>
      <c r="E3151" s="177" t="s">
        <v>13103</v>
      </c>
      <c r="F3151" s="241" t="s">
        <v>143</v>
      </c>
      <c r="G3151" s="177">
        <v>18</v>
      </c>
      <c r="H3151" s="241" t="s">
        <v>19467</v>
      </c>
      <c r="I3151" s="177" t="s">
        <v>2399</v>
      </c>
      <c r="J3151" s="177">
        <v>13481867349</v>
      </c>
      <c r="K3151" s="177" t="s">
        <v>27</v>
      </c>
      <c r="L3151" s="224">
        <v>44397</v>
      </c>
      <c r="M3151" s="177">
        <v>44397</v>
      </c>
      <c r="N3151" s="177" t="s">
        <v>30</v>
      </c>
      <c r="O3151" s="224"/>
      <c r="P3151" s="177"/>
      <c r="Q3151" s="177"/>
      <c r="R3151" s="177"/>
      <c r="S3151" s="237" t="s">
        <v>13102</v>
      </c>
      <c r="T3151" s="177"/>
      <c r="U3151" s="243"/>
      <c r="Z3151" s="130" t="str">
        <f t="shared" si="50"/>
        <v>20(6)蒙秋艳</v>
      </c>
    </row>
    <row r="3152" spans="1:26">
      <c r="A3152" s="177"/>
      <c r="B3152" s="177" t="s">
        <v>13551</v>
      </c>
      <c r="C3152" s="177"/>
      <c r="D3152" s="177" t="s">
        <v>451</v>
      </c>
      <c r="E3152" s="177" t="s">
        <v>13552</v>
      </c>
      <c r="F3152" s="241" t="s">
        <v>143</v>
      </c>
      <c r="G3152" s="177">
        <v>19</v>
      </c>
      <c r="H3152" s="241" t="s">
        <v>19468</v>
      </c>
      <c r="I3152" s="177" t="s">
        <v>13554</v>
      </c>
      <c r="J3152" s="177" t="s">
        <v>19469</v>
      </c>
      <c r="K3152" s="177" t="s">
        <v>27</v>
      </c>
      <c r="L3152" s="224">
        <v>44331</v>
      </c>
      <c r="M3152" s="177"/>
      <c r="N3152" s="177" t="s">
        <v>27</v>
      </c>
      <c r="O3152" s="224">
        <v>44366</v>
      </c>
      <c r="P3152" s="177"/>
      <c r="Q3152" s="177"/>
      <c r="R3152" s="177"/>
      <c r="S3152" s="237" t="s">
        <v>13551</v>
      </c>
      <c r="T3152" s="177"/>
      <c r="U3152" s="243"/>
      <c r="Z3152" s="130" t="str">
        <f t="shared" si="50"/>
        <v>20(8)侯春梅</v>
      </c>
    </row>
    <row r="3153" spans="1:26">
      <c r="A3153" s="177"/>
      <c r="B3153" s="177" t="s">
        <v>13605</v>
      </c>
      <c r="C3153" s="177"/>
      <c r="D3153" s="177" t="s">
        <v>451</v>
      </c>
      <c r="E3153" s="177" t="s">
        <v>13606</v>
      </c>
      <c r="F3153" s="241" t="s">
        <v>143</v>
      </c>
      <c r="G3153" s="177">
        <v>18</v>
      </c>
      <c r="H3153" s="241" t="s">
        <v>19470</v>
      </c>
      <c r="I3153" s="177" t="s">
        <v>13607</v>
      </c>
      <c r="J3153" s="177" t="s">
        <v>19471</v>
      </c>
      <c r="K3153" s="177" t="s">
        <v>27</v>
      </c>
      <c r="L3153" s="224">
        <v>44331</v>
      </c>
      <c r="M3153" s="177"/>
      <c r="N3153" s="177" t="s">
        <v>27</v>
      </c>
      <c r="O3153" s="224">
        <v>44366</v>
      </c>
      <c r="P3153" s="177"/>
      <c r="Q3153" s="177"/>
      <c r="R3153" s="177"/>
      <c r="S3153" s="237" t="s">
        <v>13605</v>
      </c>
      <c r="T3153" s="177"/>
      <c r="U3153" s="243"/>
      <c r="Z3153" s="130" t="str">
        <f t="shared" si="50"/>
        <v>20(8)蓝春花</v>
      </c>
    </row>
    <row r="3154" spans="1:26">
      <c r="A3154" s="177"/>
      <c r="B3154" s="177" t="s">
        <v>13634</v>
      </c>
      <c r="C3154" s="177"/>
      <c r="D3154" s="177" t="s">
        <v>451</v>
      </c>
      <c r="E3154" s="177" t="s">
        <v>13635</v>
      </c>
      <c r="F3154" s="241" t="s">
        <v>143</v>
      </c>
      <c r="G3154" s="177">
        <v>19</v>
      </c>
      <c r="H3154" s="241" t="s">
        <v>19472</v>
      </c>
      <c r="I3154" s="177" t="s">
        <v>13637</v>
      </c>
      <c r="J3154" s="177" t="s">
        <v>19473</v>
      </c>
      <c r="K3154" s="177" t="s">
        <v>27</v>
      </c>
      <c r="L3154" s="224">
        <v>44331</v>
      </c>
      <c r="M3154" s="177"/>
      <c r="N3154" s="177" t="s">
        <v>27</v>
      </c>
      <c r="O3154" s="224">
        <v>44366</v>
      </c>
      <c r="P3154" s="177"/>
      <c r="Q3154" s="177"/>
      <c r="R3154" s="177"/>
      <c r="S3154" s="237" t="s">
        <v>13634</v>
      </c>
      <c r="T3154" s="177"/>
      <c r="U3154" s="243"/>
      <c r="Z3154" s="130" t="str">
        <f t="shared" si="50"/>
        <v>20(8)蓝桃</v>
      </c>
    </row>
    <row r="3155" spans="1:26">
      <c r="A3155" s="177"/>
      <c r="B3155" s="177" t="s">
        <v>13659</v>
      </c>
      <c r="C3155" s="177"/>
      <c r="D3155" s="177" t="s">
        <v>451</v>
      </c>
      <c r="E3155" s="177" t="s">
        <v>13660</v>
      </c>
      <c r="F3155" s="241" t="s">
        <v>143</v>
      </c>
      <c r="G3155" s="177">
        <v>18</v>
      </c>
      <c r="H3155" s="241" t="s">
        <v>19474</v>
      </c>
      <c r="I3155" s="177" t="s">
        <v>13662</v>
      </c>
      <c r="J3155" s="177">
        <v>13926307189</v>
      </c>
      <c r="K3155" s="177" t="s">
        <v>27</v>
      </c>
      <c r="L3155" s="224">
        <v>44396</v>
      </c>
      <c r="M3155" s="177"/>
      <c r="N3155" s="177" t="s">
        <v>30</v>
      </c>
      <c r="O3155" s="224"/>
      <c r="P3155" s="177"/>
      <c r="Q3155" s="177"/>
      <c r="R3155" s="177"/>
      <c r="S3155" s="237" t="s">
        <v>13659</v>
      </c>
      <c r="T3155" s="177"/>
      <c r="U3155" s="243"/>
      <c r="Z3155" s="130" t="str">
        <f t="shared" si="50"/>
        <v>20(8)罗春花</v>
      </c>
    </row>
    <row r="3156" spans="1:26">
      <c r="A3156" s="177"/>
      <c r="B3156" s="177" t="s">
        <v>13670</v>
      </c>
      <c r="C3156" s="177"/>
      <c r="D3156" s="177" t="s">
        <v>451</v>
      </c>
      <c r="E3156" s="177" t="s">
        <v>13671</v>
      </c>
      <c r="F3156" s="241" t="s">
        <v>143</v>
      </c>
      <c r="G3156" s="177">
        <v>19</v>
      </c>
      <c r="H3156" s="241" t="s">
        <v>19475</v>
      </c>
      <c r="I3156" s="177" t="s">
        <v>13673</v>
      </c>
      <c r="J3156" s="177" t="s">
        <v>19476</v>
      </c>
      <c r="K3156" s="177" t="s">
        <v>27</v>
      </c>
      <c r="L3156" s="224">
        <v>44331</v>
      </c>
      <c r="M3156" s="177"/>
      <c r="N3156" s="177" t="s">
        <v>27</v>
      </c>
      <c r="O3156" s="224">
        <v>44366</v>
      </c>
      <c r="P3156" s="177"/>
      <c r="Q3156" s="177"/>
      <c r="R3156" s="177"/>
      <c r="S3156" s="237" t="s">
        <v>13670</v>
      </c>
      <c r="T3156" s="177"/>
      <c r="U3156" s="243"/>
      <c r="Z3156" s="130" t="str">
        <f t="shared" si="50"/>
        <v>20(8)蒙春花</v>
      </c>
    </row>
    <row r="3157" spans="1:26">
      <c r="A3157" s="177"/>
      <c r="B3157" s="177" t="s">
        <v>13681</v>
      </c>
      <c r="C3157" s="177"/>
      <c r="D3157" s="177" t="s">
        <v>451</v>
      </c>
      <c r="E3157" s="177" t="s">
        <v>13682</v>
      </c>
      <c r="F3157" s="241" t="s">
        <v>143</v>
      </c>
      <c r="G3157" s="177">
        <v>22</v>
      </c>
      <c r="H3157" s="241" t="s">
        <v>19477</v>
      </c>
      <c r="I3157" s="177" t="s">
        <v>13684</v>
      </c>
      <c r="J3157" s="177">
        <v>18174936020</v>
      </c>
      <c r="K3157" s="177" t="s">
        <v>27</v>
      </c>
      <c r="L3157" s="224">
        <v>44331</v>
      </c>
      <c r="M3157" s="177"/>
      <c r="N3157" s="177" t="s">
        <v>27</v>
      </c>
      <c r="O3157" s="224">
        <v>44366</v>
      </c>
      <c r="P3157" s="177"/>
      <c r="Q3157" s="177"/>
      <c r="R3157" s="177"/>
      <c r="S3157" s="237" t="s">
        <v>13681</v>
      </c>
      <c r="T3157" s="177"/>
      <c r="U3157" s="243"/>
      <c r="Z3157" s="130" t="str">
        <f t="shared" si="50"/>
        <v>20(8)蒙柳江</v>
      </c>
    </row>
    <row r="3158" spans="1:26">
      <c r="A3158" s="177"/>
      <c r="B3158" s="177" t="s">
        <v>13821</v>
      </c>
      <c r="C3158" s="177"/>
      <c r="D3158" s="177" t="s">
        <v>456</v>
      </c>
      <c r="E3158" s="177" t="s">
        <v>13822</v>
      </c>
      <c r="F3158" s="241" t="s">
        <v>24</v>
      </c>
      <c r="G3158" s="177">
        <v>19</v>
      </c>
      <c r="H3158" s="241" t="s">
        <v>19478</v>
      </c>
      <c r="I3158" s="177" t="s">
        <v>10481</v>
      </c>
      <c r="J3158" s="177">
        <v>18776861043</v>
      </c>
      <c r="K3158" s="177" t="s">
        <v>27</v>
      </c>
      <c r="L3158" s="224">
        <v>44396</v>
      </c>
      <c r="M3158" s="177"/>
      <c r="N3158" s="177"/>
      <c r="O3158" s="224"/>
      <c r="P3158" s="177"/>
      <c r="Q3158" s="177"/>
      <c r="R3158" s="177"/>
      <c r="S3158" s="237" t="s">
        <v>13821</v>
      </c>
      <c r="T3158" s="177"/>
      <c r="U3158" s="243"/>
      <c r="Z3158" s="130" t="str">
        <f t="shared" si="50"/>
        <v>20(9)蒙云军</v>
      </c>
    </row>
    <row r="3159" spans="1:26">
      <c r="A3159" s="177"/>
      <c r="B3159" s="177" t="s">
        <v>13836</v>
      </c>
      <c r="C3159" s="177"/>
      <c r="D3159" s="177" t="s">
        <v>456</v>
      </c>
      <c r="E3159" s="177" t="s">
        <v>13837</v>
      </c>
      <c r="F3159" s="241" t="s">
        <v>143</v>
      </c>
      <c r="G3159" s="177">
        <v>18</v>
      </c>
      <c r="H3159" s="241" t="s">
        <v>19479</v>
      </c>
      <c r="I3159" s="177" t="s">
        <v>13839</v>
      </c>
      <c r="J3159" s="177">
        <v>18278874809</v>
      </c>
      <c r="K3159" s="177" t="s">
        <v>27</v>
      </c>
      <c r="L3159" s="224">
        <v>44394</v>
      </c>
      <c r="M3159" s="177" t="s">
        <v>2172</v>
      </c>
      <c r="N3159" s="177" t="s">
        <v>30</v>
      </c>
      <c r="O3159" s="224"/>
      <c r="P3159" s="177"/>
      <c r="Q3159" s="177"/>
      <c r="R3159" s="177"/>
      <c r="S3159" s="237" t="s">
        <v>13836</v>
      </c>
      <c r="T3159" s="177"/>
      <c r="U3159" s="243"/>
      <c r="Z3159" s="130" t="str">
        <f t="shared" si="50"/>
        <v>20(9)覃营营</v>
      </c>
    </row>
    <row r="3160" spans="1:26">
      <c r="A3160" s="177"/>
      <c r="B3160" s="177" t="s">
        <v>13867</v>
      </c>
      <c r="C3160" s="177"/>
      <c r="D3160" s="177" t="s">
        <v>456</v>
      </c>
      <c r="E3160" s="177" t="s">
        <v>13868</v>
      </c>
      <c r="F3160" s="241" t="s">
        <v>143</v>
      </c>
      <c r="G3160" s="177">
        <v>19</v>
      </c>
      <c r="H3160" s="241" t="s">
        <v>19480</v>
      </c>
      <c r="I3160" s="177" t="s">
        <v>9351</v>
      </c>
      <c r="J3160" s="177">
        <v>15949327705</v>
      </c>
      <c r="K3160" s="177" t="s">
        <v>27</v>
      </c>
      <c r="L3160" s="224">
        <v>44387</v>
      </c>
      <c r="M3160" s="177" t="s">
        <v>8110</v>
      </c>
      <c r="N3160" s="177" t="s">
        <v>27</v>
      </c>
      <c r="O3160" s="224">
        <v>44412</v>
      </c>
      <c r="P3160" s="177" t="s">
        <v>2172</v>
      </c>
      <c r="Q3160" s="177"/>
      <c r="R3160" s="177"/>
      <c r="S3160" s="237" t="s">
        <v>13867</v>
      </c>
      <c r="T3160" s="177"/>
      <c r="U3160" s="243"/>
      <c r="Z3160" s="130" t="str">
        <f t="shared" si="50"/>
        <v>20(9)班金清</v>
      </c>
    </row>
    <row r="3161" spans="1:26">
      <c r="A3161" s="177"/>
      <c r="B3161" s="177" t="s">
        <v>13888</v>
      </c>
      <c r="C3161" s="177"/>
      <c r="D3161" s="177" t="s">
        <v>456</v>
      </c>
      <c r="E3161" s="177" t="s">
        <v>13889</v>
      </c>
      <c r="F3161" s="241" t="s">
        <v>143</v>
      </c>
      <c r="G3161" s="177">
        <v>18</v>
      </c>
      <c r="H3161" s="241" t="s">
        <v>19481</v>
      </c>
      <c r="I3161" s="177" t="s">
        <v>2106</v>
      </c>
      <c r="J3161" s="177">
        <v>18934965085</v>
      </c>
      <c r="K3161" s="177" t="s">
        <v>27</v>
      </c>
      <c r="L3161" s="224">
        <v>44395</v>
      </c>
      <c r="M3161" s="177"/>
      <c r="N3161" s="177"/>
      <c r="O3161" s="224"/>
      <c r="P3161" s="177"/>
      <c r="Q3161" s="177"/>
      <c r="R3161" s="177"/>
      <c r="S3161" s="237" t="s">
        <v>13888</v>
      </c>
      <c r="T3161" s="177"/>
      <c r="U3161" s="243"/>
      <c r="Z3161" s="130" t="str">
        <f t="shared" si="50"/>
        <v>20(9)蓝芳柳</v>
      </c>
    </row>
    <row r="3162" spans="1:26">
      <c r="A3162" s="177"/>
      <c r="B3162" s="177" t="s">
        <v>14025</v>
      </c>
      <c r="C3162" s="177"/>
      <c r="D3162" s="177" t="s">
        <v>456</v>
      </c>
      <c r="E3162" s="177" t="s">
        <v>14026</v>
      </c>
      <c r="F3162" s="241" t="s">
        <v>24</v>
      </c>
      <c r="G3162" s="177">
        <v>19</v>
      </c>
      <c r="H3162" s="241" t="s">
        <v>19482</v>
      </c>
      <c r="I3162" s="177" t="s">
        <v>10996</v>
      </c>
      <c r="J3162" s="177">
        <v>18176149627</v>
      </c>
      <c r="K3162" s="177" t="s">
        <v>27</v>
      </c>
      <c r="L3162" s="224">
        <v>44331</v>
      </c>
      <c r="M3162" s="177"/>
      <c r="N3162" s="177" t="s">
        <v>27</v>
      </c>
      <c r="O3162" s="224">
        <v>44366</v>
      </c>
      <c r="P3162" s="177"/>
      <c r="Q3162" s="177"/>
      <c r="R3162" s="177"/>
      <c r="S3162" s="237" t="s">
        <v>14025</v>
      </c>
      <c r="T3162" s="177"/>
      <c r="U3162" s="243"/>
      <c r="Z3162" s="130" t="str">
        <f t="shared" si="50"/>
        <v>20(9)蒙智国</v>
      </c>
    </row>
    <row r="3163" spans="1:26">
      <c r="A3163" s="177"/>
      <c r="B3163" s="177" t="s">
        <v>14031</v>
      </c>
      <c r="C3163" s="177"/>
      <c r="D3163" s="177" t="s">
        <v>456</v>
      </c>
      <c r="E3163" s="177" t="s">
        <v>14032</v>
      </c>
      <c r="F3163" s="241" t="s">
        <v>143</v>
      </c>
      <c r="G3163" s="177">
        <v>18</v>
      </c>
      <c r="H3163" s="241" t="s">
        <v>19483</v>
      </c>
      <c r="I3163" s="177" t="s">
        <v>14033</v>
      </c>
      <c r="J3163" s="177">
        <v>17396795855</v>
      </c>
      <c r="K3163" s="177" t="s">
        <v>27</v>
      </c>
      <c r="L3163" s="224">
        <v>44400</v>
      </c>
      <c r="M3163" s="177"/>
      <c r="N3163" s="177"/>
      <c r="O3163" s="224"/>
      <c r="P3163" s="177"/>
      <c r="Q3163" s="177"/>
      <c r="R3163" s="177"/>
      <c r="S3163" s="237" t="s">
        <v>14031</v>
      </c>
      <c r="T3163" s="177"/>
      <c r="U3163" s="243"/>
      <c r="Z3163" s="130" t="str">
        <f t="shared" si="50"/>
        <v>20(9)韦晓会</v>
      </c>
    </row>
    <row r="3164" spans="1:26">
      <c r="A3164" s="177"/>
      <c r="B3164" s="177" t="s">
        <v>18562</v>
      </c>
      <c r="C3164" s="177"/>
      <c r="D3164" s="177" t="s">
        <v>451</v>
      </c>
      <c r="E3164" s="177" t="s">
        <v>14065</v>
      </c>
      <c r="F3164" s="241" t="s">
        <v>143</v>
      </c>
      <c r="G3164" s="177">
        <v>22</v>
      </c>
      <c r="H3164" s="241" t="s">
        <v>19484</v>
      </c>
      <c r="I3164" s="177" t="s">
        <v>10104</v>
      </c>
      <c r="J3164" s="177">
        <v>19127174937</v>
      </c>
      <c r="K3164" s="177" t="s">
        <v>27</v>
      </c>
      <c r="L3164" s="224">
        <v>44396</v>
      </c>
      <c r="M3164" s="177"/>
      <c r="N3164" s="177"/>
      <c r="O3164" s="224"/>
      <c r="P3164" s="177"/>
      <c r="Q3164" s="177"/>
      <c r="R3164" s="177"/>
      <c r="S3164" s="237" t="s">
        <v>18562</v>
      </c>
      <c r="T3164" s="177"/>
      <c r="U3164" s="243"/>
      <c r="Z3164" s="130" t="str">
        <f t="shared" si="50"/>
        <v>20(8)蒙冬梅</v>
      </c>
    </row>
    <row r="3165" spans="1:26">
      <c r="A3165" s="177"/>
      <c r="B3165" s="177" t="s">
        <v>3215</v>
      </c>
      <c r="C3165" s="177"/>
      <c r="D3165" s="177" t="s">
        <v>239</v>
      </c>
      <c r="E3165" s="177" t="s">
        <v>1428</v>
      </c>
      <c r="F3165" s="241" t="s">
        <v>24</v>
      </c>
      <c r="G3165" s="177">
        <v>18</v>
      </c>
      <c r="H3165" s="241" t="s">
        <v>3216</v>
      </c>
      <c r="I3165" s="177" t="s">
        <v>14068</v>
      </c>
      <c r="J3165" s="177">
        <v>19978807948</v>
      </c>
      <c r="K3165" s="177" t="s">
        <v>27</v>
      </c>
      <c r="L3165" s="224">
        <v>44331</v>
      </c>
      <c r="M3165" s="177"/>
      <c r="N3165" s="177" t="s">
        <v>27</v>
      </c>
      <c r="O3165" s="224">
        <v>44366</v>
      </c>
      <c r="P3165" s="177"/>
      <c r="Q3165" s="177"/>
      <c r="R3165" s="177"/>
      <c r="S3165" s="237" t="s">
        <v>3215</v>
      </c>
      <c r="T3165" s="177"/>
      <c r="U3165" s="243"/>
      <c r="Z3165" s="130" t="str">
        <f t="shared" si="50"/>
        <v>18(12)韦锋</v>
      </c>
    </row>
    <row r="3166" spans="1:26">
      <c r="A3166" s="177"/>
      <c r="B3166" s="177" t="s">
        <v>1667</v>
      </c>
      <c r="C3166" s="177"/>
      <c r="D3166" s="177" t="s">
        <v>210</v>
      </c>
      <c r="E3166" s="177" t="s">
        <v>1668</v>
      </c>
      <c r="F3166" s="241" t="s">
        <v>24</v>
      </c>
      <c r="G3166" s="177">
        <v>20</v>
      </c>
      <c r="H3166" s="241" t="s">
        <v>1669</v>
      </c>
      <c r="I3166" s="177" t="s">
        <v>14079</v>
      </c>
      <c r="J3166" s="177" t="s">
        <v>14080</v>
      </c>
      <c r="K3166" s="177"/>
      <c r="L3166" s="224"/>
      <c r="M3166" s="177"/>
      <c r="N3166" s="177"/>
      <c r="O3166" s="224"/>
      <c r="P3166" s="177"/>
      <c r="Q3166" s="177"/>
      <c r="R3166" s="177"/>
      <c r="S3166" s="237" t="s">
        <v>1667</v>
      </c>
      <c r="T3166" s="177"/>
      <c r="U3166" s="243"/>
      <c r="Z3166" s="130" t="str">
        <f t="shared" si="50"/>
        <v>18(6)韦波</v>
      </c>
    </row>
    <row r="3167" spans="1:26">
      <c r="A3167" s="177"/>
      <c r="B3167" s="177" t="s">
        <v>14094</v>
      </c>
      <c r="C3167" s="177"/>
      <c r="D3167" s="177" t="s">
        <v>461</v>
      </c>
      <c r="E3167" s="177" t="s">
        <v>14095</v>
      </c>
      <c r="F3167" s="241" t="s">
        <v>143</v>
      </c>
      <c r="G3167" s="177">
        <v>20</v>
      </c>
      <c r="H3167" s="241" t="s">
        <v>19485</v>
      </c>
      <c r="I3167" s="177" t="s">
        <v>14096</v>
      </c>
      <c r="J3167" s="177" t="s">
        <v>14097</v>
      </c>
      <c r="K3167" s="177" t="s">
        <v>27</v>
      </c>
      <c r="L3167" s="224">
        <v>44331</v>
      </c>
      <c r="M3167" s="177" t="s">
        <v>2172</v>
      </c>
      <c r="N3167" s="177" t="s">
        <v>27</v>
      </c>
      <c r="O3167" s="224">
        <v>44366</v>
      </c>
      <c r="P3167" s="177" t="s">
        <v>2172</v>
      </c>
      <c r="Q3167" s="177"/>
      <c r="R3167" s="177"/>
      <c r="S3167" s="237" t="s">
        <v>14094</v>
      </c>
      <c r="T3167" s="177"/>
      <c r="U3167" s="243"/>
      <c r="Z3167" s="130" t="str">
        <f t="shared" si="50"/>
        <v>20(10)蓝春美</v>
      </c>
    </row>
    <row r="3168" spans="1:26">
      <c r="A3168" s="177"/>
      <c r="B3168" s="177" t="s">
        <v>4707</v>
      </c>
      <c r="C3168" s="177"/>
      <c r="D3168" s="177" t="s">
        <v>270</v>
      </c>
      <c r="E3168" s="177" t="s">
        <v>4708</v>
      </c>
      <c r="F3168" s="241" t="s">
        <v>143</v>
      </c>
      <c r="G3168" s="177">
        <v>21</v>
      </c>
      <c r="H3168" s="241" t="s">
        <v>4709</v>
      </c>
      <c r="I3168" s="177" t="s">
        <v>4710</v>
      </c>
      <c r="J3168" s="177" t="s">
        <v>4711</v>
      </c>
      <c r="K3168" s="177"/>
      <c r="L3168" s="224"/>
      <c r="M3168" s="177"/>
      <c r="N3168" s="177"/>
      <c r="O3168" s="224"/>
      <c r="P3168" s="177"/>
      <c r="Q3168" s="177"/>
      <c r="R3168" s="177"/>
      <c r="S3168" s="237" t="s">
        <v>4707</v>
      </c>
      <c r="T3168" s="177"/>
      <c r="U3168" s="243"/>
      <c r="Z3168" s="130" t="str">
        <f t="shared" si="50"/>
        <v>18(18)韦春喜</v>
      </c>
    </row>
    <row r="3169" spans="1:26">
      <c r="A3169" s="177"/>
      <c r="B3169" s="177" t="s">
        <v>14194</v>
      </c>
      <c r="C3169" s="177"/>
      <c r="D3169" s="177" t="s">
        <v>461</v>
      </c>
      <c r="E3169" s="177" t="s">
        <v>14195</v>
      </c>
      <c r="F3169" s="241" t="s">
        <v>143</v>
      </c>
      <c r="G3169" s="177">
        <v>18</v>
      </c>
      <c r="H3169" s="241" t="s">
        <v>19486</v>
      </c>
      <c r="I3169" s="177" t="s">
        <v>4538</v>
      </c>
      <c r="J3169" s="177" t="s">
        <v>14197</v>
      </c>
      <c r="K3169" s="177"/>
      <c r="L3169" s="224"/>
      <c r="M3169" s="177"/>
      <c r="N3169" s="177"/>
      <c r="O3169" s="224"/>
      <c r="P3169" s="177"/>
      <c r="Q3169" s="177"/>
      <c r="R3169" s="177"/>
      <c r="S3169" s="237" t="s">
        <v>14194</v>
      </c>
      <c r="T3169" s="177"/>
      <c r="U3169" s="243"/>
      <c r="Z3169" s="130" t="str">
        <f t="shared" si="50"/>
        <v>20(10)蓝凤喜</v>
      </c>
    </row>
    <row r="3170" spans="1:26">
      <c r="A3170" s="177"/>
      <c r="B3170" s="177" t="s">
        <v>3375</v>
      </c>
      <c r="C3170" s="177"/>
      <c r="D3170" s="177" t="s">
        <v>244</v>
      </c>
      <c r="E3170" s="177" t="s">
        <v>3376</v>
      </c>
      <c r="F3170" s="241" t="s">
        <v>24</v>
      </c>
      <c r="G3170" s="177">
        <v>19</v>
      </c>
      <c r="H3170" s="241" t="s">
        <v>19247</v>
      </c>
      <c r="I3170" s="177" t="s">
        <v>3378</v>
      </c>
      <c r="J3170" s="177">
        <v>15078613460</v>
      </c>
      <c r="K3170" s="177"/>
      <c r="L3170" s="224"/>
      <c r="M3170" s="177"/>
      <c r="N3170" s="177"/>
      <c r="O3170" s="224"/>
      <c r="P3170" s="177"/>
      <c r="Q3170" s="177"/>
      <c r="R3170" s="177"/>
      <c r="S3170" s="237" t="s">
        <v>3375</v>
      </c>
      <c r="T3170" s="177"/>
      <c r="U3170" s="243"/>
      <c r="Z3170" s="130" t="str">
        <f t="shared" si="50"/>
        <v>18(13)蓝东</v>
      </c>
    </row>
    <row r="3171" spans="1:26">
      <c r="A3171" s="177"/>
      <c r="B3171" s="177" t="s">
        <v>14277</v>
      </c>
      <c r="C3171" s="177"/>
      <c r="D3171" s="177" t="s">
        <v>461</v>
      </c>
      <c r="E3171" s="177" t="s">
        <v>14278</v>
      </c>
      <c r="F3171" s="241" t="s">
        <v>143</v>
      </c>
      <c r="G3171" s="177">
        <v>22</v>
      </c>
      <c r="H3171" s="241" t="s">
        <v>19487</v>
      </c>
      <c r="I3171" s="177" t="s">
        <v>14280</v>
      </c>
      <c r="J3171" s="177" t="s">
        <v>14281</v>
      </c>
      <c r="K3171" s="177" t="s">
        <v>27</v>
      </c>
      <c r="L3171" s="224">
        <v>44394</v>
      </c>
      <c r="M3171" s="177" t="s">
        <v>2172</v>
      </c>
      <c r="N3171" s="177" t="s">
        <v>30</v>
      </c>
      <c r="O3171" s="224"/>
      <c r="P3171" s="177"/>
      <c r="Q3171" s="177"/>
      <c r="R3171" s="177"/>
      <c r="S3171" s="237" t="s">
        <v>14277</v>
      </c>
      <c r="T3171" s="177"/>
      <c r="U3171" s="243"/>
      <c r="Z3171" s="130" t="str">
        <f t="shared" si="50"/>
        <v>20(10)韦江玲</v>
      </c>
    </row>
    <row r="3172" spans="1:26">
      <c r="A3172" s="177"/>
      <c r="B3172" s="177">
        <v>4.51229200307111e+17</v>
      </c>
      <c r="C3172" s="177"/>
      <c r="D3172" s="177" t="s">
        <v>461</v>
      </c>
      <c r="E3172" s="177" t="s">
        <v>14306</v>
      </c>
      <c r="F3172" s="241" t="s">
        <v>24</v>
      </c>
      <c r="G3172" s="177">
        <v>18</v>
      </c>
      <c r="H3172" s="241" t="s">
        <v>19488</v>
      </c>
      <c r="I3172" s="177" t="s">
        <v>14308</v>
      </c>
      <c r="J3172" s="177" t="s">
        <v>14309</v>
      </c>
      <c r="K3172" s="177" t="s">
        <v>27</v>
      </c>
      <c r="L3172" s="224">
        <v>44398</v>
      </c>
      <c r="M3172" s="177"/>
      <c r="N3172" s="177" t="s">
        <v>30</v>
      </c>
      <c r="O3172" s="224"/>
      <c r="P3172" s="177"/>
      <c r="Q3172" s="177"/>
      <c r="R3172" s="177"/>
      <c r="S3172" s="237">
        <v>4.51229200307111e+17</v>
      </c>
      <c r="T3172" s="177"/>
      <c r="U3172" s="243"/>
      <c r="Z3172" s="130" t="str">
        <f t="shared" si="50"/>
        <v>20(10)蒙健虎</v>
      </c>
    </row>
    <row r="3173" spans="1:26">
      <c r="A3173" s="177"/>
      <c r="B3173" s="177" t="s">
        <v>4346</v>
      </c>
      <c r="C3173" s="177"/>
      <c r="D3173" s="177" t="s">
        <v>265</v>
      </c>
      <c r="E3173" s="177" t="s">
        <v>4347</v>
      </c>
      <c r="F3173" s="241" t="s">
        <v>24</v>
      </c>
      <c r="G3173" s="177">
        <v>18</v>
      </c>
      <c r="H3173" s="241" t="s">
        <v>19489</v>
      </c>
      <c r="I3173" s="177" t="s">
        <v>4349</v>
      </c>
      <c r="J3173" s="177">
        <v>13557188442</v>
      </c>
      <c r="K3173" s="177"/>
      <c r="L3173" s="224"/>
      <c r="M3173" s="177"/>
      <c r="N3173" s="177"/>
      <c r="O3173" s="224"/>
      <c r="P3173" s="177"/>
      <c r="Q3173" s="177"/>
      <c r="R3173" s="177"/>
      <c r="S3173" s="237" t="s">
        <v>4346</v>
      </c>
      <c r="T3173" s="177"/>
      <c r="U3173" s="243"/>
      <c r="Z3173" s="130" t="str">
        <f t="shared" si="50"/>
        <v>18(17)韦斌</v>
      </c>
    </row>
    <row r="3174" spans="1:26">
      <c r="A3174" s="177"/>
      <c r="B3174" s="177" t="s">
        <v>14344</v>
      </c>
      <c r="C3174" s="177"/>
      <c r="D3174" s="177" t="s">
        <v>461</v>
      </c>
      <c r="E3174" s="177" t="s">
        <v>14345</v>
      </c>
      <c r="F3174" s="241" t="s">
        <v>24</v>
      </c>
      <c r="G3174" s="177">
        <v>18</v>
      </c>
      <c r="H3174" s="241" t="s">
        <v>19490</v>
      </c>
      <c r="I3174" s="177" t="s">
        <v>14347</v>
      </c>
      <c r="J3174" s="177" t="s">
        <v>14348</v>
      </c>
      <c r="K3174" s="177" t="s">
        <v>27</v>
      </c>
      <c r="L3174" s="224">
        <v>44395</v>
      </c>
      <c r="M3174" s="177" t="s">
        <v>13398</v>
      </c>
      <c r="N3174" s="177" t="s">
        <v>30</v>
      </c>
      <c r="O3174" s="224"/>
      <c r="P3174" s="177"/>
      <c r="Q3174" s="177"/>
      <c r="R3174" s="177"/>
      <c r="S3174" s="237" t="s">
        <v>14344</v>
      </c>
      <c r="T3174" s="177"/>
      <c r="U3174" s="243"/>
      <c r="Z3174" s="130" t="str">
        <f t="shared" si="50"/>
        <v>20(10)唐启云</v>
      </c>
    </row>
    <row r="3175" spans="1:26">
      <c r="A3175" s="177"/>
      <c r="B3175" s="177" t="s">
        <v>14402</v>
      </c>
      <c r="C3175" s="177"/>
      <c r="D3175" s="177" t="s">
        <v>466</v>
      </c>
      <c r="E3175" s="177" t="s">
        <v>14403</v>
      </c>
      <c r="F3175" s="241" t="s">
        <v>143</v>
      </c>
      <c r="G3175" s="177">
        <v>18</v>
      </c>
      <c r="H3175" s="241" t="s">
        <v>19491</v>
      </c>
      <c r="I3175" s="177" t="s">
        <v>14405</v>
      </c>
      <c r="J3175" s="177">
        <v>18077894443</v>
      </c>
      <c r="K3175" s="177"/>
      <c r="L3175" s="224"/>
      <c r="M3175" s="177"/>
      <c r="N3175" s="177"/>
      <c r="O3175" s="224"/>
      <c r="P3175" s="177"/>
      <c r="Q3175" s="177"/>
      <c r="R3175" s="177"/>
      <c r="S3175" s="237" t="s">
        <v>14402</v>
      </c>
      <c r="T3175" s="177"/>
      <c r="U3175" s="243"/>
      <c r="Z3175" s="130" t="str">
        <f t="shared" si="50"/>
        <v>20(11)韦九司</v>
      </c>
    </row>
    <row r="3176" spans="1:26">
      <c r="A3176" s="177"/>
      <c r="B3176" s="177" t="s">
        <v>14410</v>
      </c>
      <c r="C3176" s="177"/>
      <c r="D3176" s="177" t="s">
        <v>466</v>
      </c>
      <c r="E3176" s="177" t="s">
        <v>14411</v>
      </c>
      <c r="F3176" s="241" t="s">
        <v>24</v>
      </c>
      <c r="G3176" s="177">
        <v>18</v>
      </c>
      <c r="H3176" s="241" t="s">
        <v>19492</v>
      </c>
      <c r="I3176" s="177" t="s">
        <v>14412</v>
      </c>
      <c r="J3176" s="177" t="s">
        <v>14413</v>
      </c>
      <c r="K3176" s="177"/>
      <c r="L3176" s="224"/>
      <c r="M3176" s="177"/>
      <c r="N3176" s="177"/>
      <c r="O3176" s="224"/>
      <c r="P3176" s="177"/>
      <c r="Q3176" s="177"/>
      <c r="R3176" s="177"/>
      <c r="S3176" s="237" t="s">
        <v>14410</v>
      </c>
      <c r="T3176" s="177"/>
      <c r="U3176" s="243"/>
      <c r="Z3176" s="130" t="str">
        <f t="shared" si="50"/>
        <v>20(11)蒙桂</v>
      </c>
    </row>
    <row r="3177" spans="1:26">
      <c r="A3177" s="177"/>
      <c r="B3177" s="177" t="s">
        <v>14455</v>
      </c>
      <c r="C3177" s="177"/>
      <c r="D3177" s="177" t="s">
        <v>466</v>
      </c>
      <c r="E3177" s="177" t="s">
        <v>3949</v>
      </c>
      <c r="F3177" s="241" t="s">
        <v>143</v>
      </c>
      <c r="G3177" s="177">
        <v>22</v>
      </c>
      <c r="H3177" s="241" t="s">
        <v>19493</v>
      </c>
      <c r="I3177" s="177" t="s">
        <v>14457</v>
      </c>
      <c r="J3177" s="177" t="s">
        <v>14458</v>
      </c>
      <c r="K3177" s="177"/>
      <c r="L3177" s="224"/>
      <c r="M3177" s="177"/>
      <c r="N3177" s="177"/>
      <c r="O3177" s="224"/>
      <c r="P3177" s="177"/>
      <c r="Q3177" s="177"/>
      <c r="R3177" s="177"/>
      <c r="S3177" s="237" t="s">
        <v>14455</v>
      </c>
      <c r="T3177" s="177"/>
      <c r="U3177" s="243"/>
      <c r="Z3177" s="130" t="str">
        <f t="shared" si="50"/>
        <v>20(11)韦玉玲</v>
      </c>
    </row>
    <row r="3178" spans="1:26">
      <c r="A3178" s="177"/>
      <c r="B3178" s="177" t="s">
        <v>14463</v>
      </c>
      <c r="C3178" s="177"/>
      <c r="D3178" s="177" t="s">
        <v>466</v>
      </c>
      <c r="E3178" s="177" t="s">
        <v>14464</v>
      </c>
      <c r="F3178" s="241" t="s">
        <v>24</v>
      </c>
      <c r="G3178" s="177">
        <v>18</v>
      </c>
      <c r="H3178" s="241" t="s">
        <v>19494</v>
      </c>
      <c r="I3178" s="177" t="s">
        <v>14466</v>
      </c>
      <c r="J3178" s="177" t="s">
        <v>14467</v>
      </c>
      <c r="K3178" s="177" t="s">
        <v>27</v>
      </c>
      <c r="L3178" s="224">
        <v>44331</v>
      </c>
      <c r="M3178" s="177"/>
      <c r="N3178" s="177" t="s">
        <v>27</v>
      </c>
      <c r="O3178" s="224">
        <v>44366</v>
      </c>
      <c r="P3178" s="177"/>
      <c r="Q3178" s="177"/>
      <c r="R3178" s="177"/>
      <c r="S3178" s="237" t="s">
        <v>14463</v>
      </c>
      <c r="T3178" s="177"/>
      <c r="U3178" s="243"/>
      <c r="Z3178" s="130" t="str">
        <f t="shared" si="50"/>
        <v>20(11)蓝启波</v>
      </c>
    </row>
    <row r="3179" spans="1:26">
      <c r="A3179" s="177"/>
      <c r="B3179" s="177" t="s">
        <v>5762</v>
      </c>
      <c r="C3179" s="177"/>
      <c r="D3179" s="177" t="s">
        <v>290</v>
      </c>
      <c r="E3179" s="177" t="s">
        <v>5763</v>
      </c>
      <c r="F3179" s="241" t="s">
        <v>143</v>
      </c>
      <c r="G3179" s="177">
        <v>18</v>
      </c>
      <c r="H3179" s="241" t="s">
        <v>19495</v>
      </c>
      <c r="I3179" s="177" t="s">
        <v>14539</v>
      </c>
      <c r="J3179" s="177">
        <v>15975785035</v>
      </c>
      <c r="K3179" s="177"/>
      <c r="L3179" s="224"/>
      <c r="M3179" s="177"/>
      <c r="N3179" s="177"/>
      <c r="O3179" s="224"/>
      <c r="P3179" s="177"/>
      <c r="Q3179" s="177"/>
      <c r="R3179" s="177"/>
      <c r="S3179" s="237" t="s">
        <v>5762</v>
      </c>
      <c r="T3179" s="177"/>
      <c r="U3179" s="243"/>
      <c r="Z3179" s="130" t="str">
        <f t="shared" si="50"/>
        <v>18(22)韦雪丹</v>
      </c>
    </row>
    <row r="3180" spans="1:26">
      <c r="A3180" s="177"/>
      <c r="B3180" s="177" t="s">
        <v>14549</v>
      </c>
      <c r="C3180" s="177"/>
      <c r="D3180" s="177" t="s">
        <v>466</v>
      </c>
      <c r="E3180" s="177" t="s">
        <v>14550</v>
      </c>
      <c r="F3180" s="241" t="s">
        <v>24</v>
      </c>
      <c r="G3180" s="177">
        <v>18</v>
      </c>
      <c r="H3180" s="241" t="s">
        <v>19496</v>
      </c>
      <c r="I3180" s="177" t="s">
        <v>14552</v>
      </c>
      <c r="J3180" s="177">
        <v>13631171422</v>
      </c>
      <c r="K3180" s="177"/>
      <c r="L3180" s="224"/>
      <c r="M3180" s="177"/>
      <c r="N3180" s="177"/>
      <c r="O3180" s="224"/>
      <c r="P3180" s="177"/>
      <c r="Q3180" s="177"/>
      <c r="R3180" s="177"/>
      <c r="S3180" s="237" t="s">
        <v>14549</v>
      </c>
      <c r="T3180" s="177"/>
      <c r="U3180" s="243"/>
      <c r="Z3180" s="130" t="str">
        <f t="shared" si="50"/>
        <v>20(11)蒙金鱼</v>
      </c>
    </row>
    <row r="3181" spans="1:26">
      <c r="A3181" s="177"/>
      <c r="B3181" s="177" t="s">
        <v>2531</v>
      </c>
      <c r="C3181" s="177"/>
      <c r="D3181" s="177" t="s">
        <v>230</v>
      </c>
      <c r="E3181" s="177" t="s">
        <v>2532</v>
      </c>
      <c r="F3181" s="241" t="s">
        <v>143</v>
      </c>
      <c r="G3181" s="177">
        <v>19</v>
      </c>
      <c r="H3181" s="241" t="s">
        <v>2533</v>
      </c>
      <c r="I3181" s="177" t="s">
        <v>1825</v>
      </c>
      <c r="J3181" s="177">
        <v>18776870521</v>
      </c>
      <c r="K3181" s="177"/>
      <c r="L3181" s="224"/>
      <c r="M3181" s="177"/>
      <c r="N3181" s="177"/>
      <c r="O3181" s="224"/>
      <c r="P3181" s="177"/>
      <c r="Q3181" s="177"/>
      <c r="R3181" s="177"/>
      <c r="S3181" s="237" t="s">
        <v>2531</v>
      </c>
      <c r="T3181" s="177"/>
      <c r="U3181" s="243"/>
      <c r="Z3181" s="130" t="str">
        <f t="shared" si="50"/>
        <v>18(10)韦春梅</v>
      </c>
    </row>
    <row r="3182" spans="1:26">
      <c r="A3182" s="177"/>
      <c r="B3182" s="177" t="s">
        <v>14590</v>
      </c>
      <c r="C3182" s="177"/>
      <c r="D3182" s="177" t="s">
        <v>466</v>
      </c>
      <c r="E3182" s="177" t="s">
        <v>14591</v>
      </c>
      <c r="F3182" s="241" t="s">
        <v>24</v>
      </c>
      <c r="G3182" s="177">
        <v>19</v>
      </c>
      <c r="H3182" s="241" t="s">
        <v>19497</v>
      </c>
      <c r="I3182" s="177" t="s">
        <v>14593</v>
      </c>
      <c r="J3182" s="177">
        <v>15296877475</v>
      </c>
      <c r="K3182" s="177"/>
      <c r="L3182" s="224"/>
      <c r="M3182" s="177"/>
      <c r="N3182" s="177"/>
      <c r="O3182" s="224"/>
      <c r="P3182" s="177"/>
      <c r="Q3182" s="177"/>
      <c r="R3182" s="177"/>
      <c r="S3182" s="237" t="s">
        <v>14590</v>
      </c>
      <c r="T3182" s="177"/>
      <c r="U3182" s="243"/>
      <c r="Z3182" s="130" t="str">
        <f t="shared" si="50"/>
        <v>20(11)罗海</v>
      </c>
    </row>
    <row r="3183" spans="1:26">
      <c r="A3183" s="177"/>
      <c r="B3183" s="177" t="s">
        <v>14597</v>
      </c>
      <c r="C3183" s="177"/>
      <c r="D3183" s="177" t="s">
        <v>466</v>
      </c>
      <c r="E3183" s="177" t="s">
        <v>14598</v>
      </c>
      <c r="F3183" s="241" t="s">
        <v>24</v>
      </c>
      <c r="G3183" s="177">
        <v>18</v>
      </c>
      <c r="H3183" s="241" t="s">
        <v>19498</v>
      </c>
      <c r="I3183" s="177" t="s">
        <v>14600</v>
      </c>
      <c r="J3183" s="177">
        <v>13670090828</v>
      </c>
      <c r="K3183" s="177"/>
      <c r="L3183" s="224"/>
      <c r="M3183" s="177"/>
      <c r="N3183" s="177"/>
      <c r="O3183" s="224"/>
      <c r="P3183" s="177"/>
      <c r="Q3183" s="177"/>
      <c r="R3183" s="177"/>
      <c r="S3183" s="237" t="s">
        <v>14597</v>
      </c>
      <c r="T3183" s="177"/>
      <c r="U3183" s="243"/>
      <c r="Z3183" s="130" t="str">
        <f t="shared" si="50"/>
        <v>20(11)韦昌岳</v>
      </c>
    </row>
    <row r="3184" spans="1:26">
      <c r="A3184" s="177"/>
      <c r="B3184" s="177" t="s">
        <v>14622</v>
      </c>
      <c r="C3184" s="177"/>
      <c r="D3184" s="177" t="s">
        <v>471</v>
      </c>
      <c r="E3184" s="177" t="s">
        <v>14623</v>
      </c>
      <c r="F3184" s="241" t="s">
        <v>24</v>
      </c>
      <c r="G3184" s="177">
        <v>19</v>
      </c>
      <c r="H3184" s="241" t="s">
        <v>19499</v>
      </c>
      <c r="I3184" s="177" t="s">
        <v>14625</v>
      </c>
      <c r="J3184" s="177">
        <v>18176269743</v>
      </c>
      <c r="K3184" s="177" t="s">
        <v>27</v>
      </c>
      <c r="L3184" s="224">
        <v>44331</v>
      </c>
      <c r="M3184" s="177"/>
      <c r="N3184" s="177" t="s">
        <v>27</v>
      </c>
      <c r="O3184" s="224">
        <v>44366</v>
      </c>
      <c r="P3184" s="177"/>
      <c r="Q3184" s="177"/>
      <c r="R3184" s="177"/>
      <c r="S3184" s="237" t="s">
        <v>14622</v>
      </c>
      <c r="T3184" s="177"/>
      <c r="U3184" s="243"/>
      <c r="Z3184" s="130" t="str">
        <f t="shared" si="50"/>
        <v>20(12)侯海春</v>
      </c>
    </row>
    <row r="3185" spans="1:26">
      <c r="A3185" s="177"/>
      <c r="B3185" s="177" t="s">
        <v>14646</v>
      </c>
      <c r="C3185" s="177"/>
      <c r="D3185" s="177" t="s">
        <v>471</v>
      </c>
      <c r="E3185" s="177" t="s">
        <v>14647</v>
      </c>
      <c r="F3185" s="241" t="s">
        <v>143</v>
      </c>
      <c r="G3185" s="177">
        <v>19</v>
      </c>
      <c r="H3185" s="241" t="s">
        <v>19500</v>
      </c>
      <c r="I3185" s="177" t="s">
        <v>4193</v>
      </c>
      <c r="J3185" s="177">
        <v>18277154791</v>
      </c>
      <c r="K3185" s="177" t="s">
        <v>27</v>
      </c>
      <c r="L3185" s="224">
        <v>44331</v>
      </c>
      <c r="M3185" s="177"/>
      <c r="N3185" s="177" t="s">
        <v>27</v>
      </c>
      <c r="O3185" s="224">
        <v>44366</v>
      </c>
      <c r="P3185" s="177"/>
      <c r="Q3185" s="177"/>
      <c r="R3185" s="177"/>
      <c r="S3185" s="237" t="s">
        <v>14646</v>
      </c>
      <c r="T3185" s="177"/>
      <c r="U3185" s="243"/>
      <c r="Z3185" s="130" t="str">
        <f t="shared" si="50"/>
        <v>20(12)蓝彩艳</v>
      </c>
    </row>
    <row r="3186" spans="1:26">
      <c r="A3186" s="177"/>
      <c r="B3186" s="177" t="s">
        <v>14673</v>
      </c>
      <c r="C3186" s="177"/>
      <c r="D3186" s="177" t="s">
        <v>471</v>
      </c>
      <c r="E3186" s="177" t="s">
        <v>14674</v>
      </c>
      <c r="F3186" s="241" t="s">
        <v>143</v>
      </c>
      <c r="G3186" s="177">
        <v>18</v>
      </c>
      <c r="H3186" s="241" t="s">
        <v>19501</v>
      </c>
      <c r="I3186" s="177" t="s">
        <v>14675</v>
      </c>
      <c r="J3186" s="177">
        <v>13481869689</v>
      </c>
      <c r="K3186" s="177" t="s">
        <v>27</v>
      </c>
      <c r="L3186" s="224">
        <v>44331</v>
      </c>
      <c r="M3186" s="177"/>
      <c r="N3186" s="177" t="s">
        <v>27</v>
      </c>
      <c r="O3186" s="224">
        <v>44366</v>
      </c>
      <c r="P3186" s="177"/>
      <c r="Q3186" s="177"/>
      <c r="R3186" s="177"/>
      <c r="S3186" s="237" t="s">
        <v>14673</v>
      </c>
      <c r="T3186" s="177"/>
      <c r="U3186" s="243"/>
      <c r="Z3186" s="130" t="str">
        <f t="shared" si="50"/>
        <v>20(12)蓝秀梅</v>
      </c>
    </row>
    <row r="3187" spans="1:26">
      <c r="A3187" s="177"/>
      <c r="B3187" s="177" t="s">
        <v>14681</v>
      </c>
      <c r="C3187" s="177"/>
      <c r="D3187" s="177" t="s">
        <v>471</v>
      </c>
      <c r="E3187" s="177" t="s">
        <v>14682</v>
      </c>
      <c r="F3187" s="241" t="s">
        <v>143</v>
      </c>
      <c r="G3187" s="177">
        <v>18</v>
      </c>
      <c r="H3187" s="241" t="s">
        <v>19502</v>
      </c>
      <c r="I3187" s="177" t="s">
        <v>14683</v>
      </c>
      <c r="J3187" s="177" t="s">
        <v>14684</v>
      </c>
      <c r="K3187" s="177"/>
      <c r="L3187" s="224"/>
      <c r="M3187" s="177"/>
      <c r="N3187" s="177"/>
      <c r="O3187" s="224"/>
      <c r="P3187" s="177"/>
      <c r="Q3187" s="177"/>
      <c r="R3187" s="177"/>
      <c r="S3187" s="237" t="s">
        <v>14681</v>
      </c>
      <c r="T3187" s="177"/>
      <c r="U3187" s="243"/>
      <c r="Z3187" s="130" t="str">
        <f t="shared" si="50"/>
        <v>20(12)李春婷</v>
      </c>
    </row>
    <row r="3188" spans="1:26">
      <c r="A3188" s="177"/>
      <c r="B3188" s="177" t="s">
        <v>14689</v>
      </c>
      <c r="C3188" s="177"/>
      <c r="D3188" s="177" t="s">
        <v>471</v>
      </c>
      <c r="E3188" s="177" t="s">
        <v>14690</v>
      </c>
      <c r="F3188" s="241" t="s">
        <v>24</v>
      </c>
      <c r="G3188" s="177">
        <v>18</v>
      </c>
      <c r="H3188" s="241" t="s">
        <v>19503</v>
      </c>
      <c r="I3188" s="177" t="s">
        <v>14692</v>
      </c>
      <c r="J3188" s="177">
        <v>18877855004</v>
      </c>
      <c r="K3188" s="177"/>
      <c r="L3188" s="224"/>
      <c r="M3188" s="177"/>
      <c r="N3188" s="177"/>
      <c r="O3188" s="224"/>
      <c r="P3188" s="177"/>
      <c r="Q3188" s="177"/>
      <c r="R3188" s="177"/>
      <c r="S3188" s="237" t="s">
        <v>14689</v>
      </c>
      <c r="T3188" s="177"/>
      <c r="U3188" s="243"/>
      <c r="Z3188" s="130" t="str">
        <f t="shared" si="50"/>
        <v>20(12)卢涛腾</v>
      </c>
    </row>
    <row r="3189" spans="1:26">
      <c r="A3189" s="177"/>
      <c r="B3189" s="177" t="s">
        <v>14724</v>
      </c>
      <c r="C3189" s="177"/>
      <c r="D3189" s="177" t="s">
        <v>471</v>
      </c>
      <c r="E3189" s="177" t="s">
        <v>14725</v>
      </c>
      <c r="F3189" s="241" t="s">
        <v>143</v>
      </c>
      <c r="G3189" s="177">
        <v>18</v>
      </c>
      <c r="H3189" s="241" t="s">
        <v>19504</v>
      </c>
      <c r="I3189" s="177" t="s">
        <v>14727</v>
      </c>
      <c r="J3189" s="177">
        <v>18278872600</v>
      </c>
      <c r="K3189" s="177" t="s">
        <v>27</v>
      </c>
      <c r="L3189" s="224">
        <v>44394</v>
      </c>
      <c r="M3189" s="177"/>
      <c r="N3189" s="177" t="s">
        <v>30</v>
      </c>
      <c r="O3189" s="224"/>
      <c r="P3189" s="177"/>
      <c r="Q3189" s="177"/>
      <c r="R3189" s="177"/>
      <c r="S3189" s="237" t="s">
        <v>14724</v>
      </c>
      <c r="T3189" s="177"/>
      <c r="U3189" s="243"/>
      <c r="Z3189" s="130" t="str">
        <f t="shared" si="50"/>
        <v>20(12)蒙玫洁</v>
      </c>
    </row>
    <row r="3190" spans="1:26">
      <c r="A3190" s="177"/>
      <c r="B3190" s="177" t="s">
        <v>14748</v>
      </c>
      <c r="C3190" s="177"/>
      <c r="D3190" s="177" t="s">
        <v>471</v>
      </c>
      <c r="E3190" s="177" t="s">
        <v>14749</v>
      </c>
      <c r="F3190" s="241" t="s">
        <v>24</v>
      </c>
      <c r="G3190" s="177">
        <v>18</v>
      </c>
      <c r="H3190" s="241" t="s">
        <v>19505</v>
      </c>
      <c r="I3190" s="177" t="s">
        <v>14751</v>
      </c>
      <c r="J3190" s="177" t="s">
        <v>14752</v>
      </c>
      <c r="K3190" s="177"/>
      <c r="L3190" s="224"/>
      <c r="M3190" s="177"/>
      <c r="N3190" s="177"/>
      <c r="O3190" s="224"/>
      <c r="P3190" s="177"/>
      <c r="Q3190" s="177"/>
      <c r="R3190" s="177"/>
      <c r="S3190" s="237" t="s">
        <v>14748</v>
      </c>
      <c r="T3190" s="177"/>
      <c r="U3190" s="243"/>
      <c r="Z3190" s="130" t="str">
        <f t="shared" si="50"/>
        <v>20(12)秦照勇</v>
      </c>
    </row>
    <row r="3191" spans="1:26">
      <c r="A3191" s="177"/>
      <c r="B3191" s="177" t="s">
        <v>14828</v>
      </c>
      <c r="C3191" s="177"/>
      <c r="D3191" s="177" t="s">
        <v>471</v>
      </c>
      <c r="E3191" s="177" t="s">
        <v>14829</v>
      </c>
      <c r="F3191" s="241" t="s">
        <v>143</v>
      </c>
      <c r="G3191" s="177">
        <v>18</v>
      </c>
      <c r="H3191" s="241" t="s">
        <v>19506</v>
      </c>
      <c r="I3191" s="177" t="s">
        <v>14831</v>
      </c>
      <c r="J3191" s="177" t="s">
        <v>14832</v>
      </c>
      <c r="K3191" s="177" t="s">
        <v>27</v>
      </c>
      <c r="L3191" s="224">
        <v>44331</v>
      </c>
      <c r="M3191" s="177"/>
      <c r="N3191" s="177" t="s">
        <v>27</v>
      </c>
      <c r="O3191" s="224">
        <v>44366</v>
      </c>
      <c r="P3191" s="177"/>
      <c r="Q3191" s="177"/>
      <c r="R3191" s="177"/>
      <c r="S3191" s="237" t="s">
        <v>14828</v>
      </c>
      <c r="T3191" s="177"/>
      <c r="U3191" s="243"/>
      <c r="Z3191" s="130" t="str">
        <f t="shared" si="50"/>
        <v>20(12)韦凤珠</v>
      </c>
    </row>
    <row r="3192" spans="1:26">
      <c r="A3192" s="177"/>
      <c r="B3192" s="177" t="s">
        <v>14951</v>
      </c>
      <c r="C3192" s="177"/>
      <c r="D3192" s="177" t="s">
        <v>477</v>
      </c>
      <c r="E3192" s="177" t="s">
        <v>14952</v>
      </c>
      <c r="F3192" s="241" t="s">
        <v>143</v>
      </c>
      <c r="G3192" s="177">
        <v>20</v>
      </c>
      <c r="H3192" s="241" t="s">
        <v>19507</v>
      </c>
      <c r="I3192" s="177" t="s">
        <v>14953</v>
      </c>
      <c r="J3192" s="177">
        <v>18077894238</v>
      </c>
      <c r="K3192" s="177" t="s">
        <v>27</v>
      </c>
      <c r="L3192" s="224">
        <v>44394</v>
      </c>
      <c r="M3192" s="177" t="s">
        <v>8877</v>
      </c>
      <c r="N3192" s="177"/>
      <c r="O3192" s="224"/>
      <c r="P3192" s="177"/>
      <c r="Q3192" s="177"/>
      <c r="R3192" s="177"/>
      <c r="S3192" s="237" t="s">
        <v>14951</v>
      </c>
      <c r="T3192" s="177"/>
      <c r="U3192" s="243"/>
      <c r="Z3192" s="130" t="str">
        <f t="shared" si="50"/>
        <v>20(13)黄小兰</v>
      </c>
    </row>
    <row r="3193" spans="1:26">
      <c r="A3193" s="177"/>
      <c r="B3193" s="177" t="s">
        <v>14975</v>
      </c>
      <c r="C3193" s="177"/>
      <c r="D3193" s="177" t="s">
        <v>477</v>
      </c>
      <c r="E3193" s="177" t="s">
        <v>14976</v>
      </c>
      <c r="F3193" s="241" t="s">
        <v>143</v>
      </c>
      <c r="G3193" s="177">
        <v>19</v>
      </c>
      <c r="H3193" s="241" t="s">
        <v>19508</v>
      </c>
      <c r="I3193" s="177" t="s">
        <v>14977</v>
      </c>
      <c r="J3193" s="177">
        <v>18934965798</v>
      </c>
      <c r="K3193" s="177" t="s">
        <v>27</v>
      </c>
      <c r="L3193" s="224">
        <v>44331</v>
      </c>
      <c r="M3193" s="177" t="s">
        <v>2455</v>
      </c>
      <c r="N3193" s="177" t="s">
        <v>27</v>
      </c>
      <c r="O3193" s="224">
        <v>44366</v>
      </c>
      <c r="P3193" s="177" t="s">
        <v>2455</v>
      </c>
      <c r="Q3193" s="177"/>
      <c r="R3193" s="177"/>
      <c r="S3193" s="237" t="s">
        <v>14975</v>
      </c>
      <c r="T3193" s="177"/>
      <c r="U3193" s="243"/>
      <c r="Z3193" s="130" t="str">
        <f t="shared" si="50"/>
        <v>20(13)蒙春妮</v>
      </c>
    </row>
    <row r="3194" spans="1:26">
      <c r="A3194" s="177"/>
      <c r="B3194" s="177" t="s">
        <v>14981</v>
      </c>
      <c r="C3194" s="177"/>
      <c r="D3194" s="177" t="s">
        <v>477</v>
      </c>
      <c r="E3194" s="177" t="s">
        <v>14982</v>
      </c>
      <c r="F3194" s="241" t="s">
        <v>24</v>
      </c>
      <c r="G3194" s="177">
        <v>20</v>
      </c>
      <c r="H3194" s="241" t="s">
        <v>19509</v>
      </c>
      <c r="I3194" s="177" t="s">
        <v>14984</v>
      </c>
      <c r="J3194" s="177" t="s">
        <v>14985</v>
      </c>
      <c r="K3194" s="177" t="s">
        <v>27</v>
      </c>
      <c r="L3194" s="224">
        <v>44331</v>
      </c>
      <c r="M3194" s="177" t="s">
        <v>2455</v>
      </c>
      <c r="N3194" s="177" t="s">
        <v>27</v>
      </c>
      <c r="O3194" s="224">
        <v>44366</v>
      </c>
      <c r="P3194" s="177" t="s">
        <v>2455</v>
      </c>
      <c r="Q3194" s="177"/>
      <c r="R3194" s="177"/>
      <c r="S3194" s="237" t="s">
        <v>14981</v>
      </c>
      <c r="T3194" s="177"/>
      <c r="U3194" s="243"/>
      <c r="Z3194" s="130" t="str">
        <f t="shared" si="50"/>
        <v>20(13)蒙宋杨</v>
      </c>
    </row>
    <row r="3195" spans="1:26">
      <c r="A3195" s="177"/>
      <c r="B3195" s="177" t="s">
        <v>15037</v>
      </c>
      <c r="C3195" s="177"/>
      <c r="D3195" s="177" t="s">
        <v>477</v>
      </c>
      <c r="E3195" s="177" t="s">
        <v>15038</v>
      </c>
      <c r="F3195" s="241" t="s">
        <v>143</v>
      </c>
      <c r="G3195" s="177">
        <v>18</v>
      </c>
      <c r="H3195" s="241" t="s">
        <v>19510</v>
      </c>
      <c r="I3195" s="177" t="s">
        <v>6812</v>
      </c>
      <c r="J3195" s="177">
        <v>18378896398</v>
      </c>
      <c r="K3195" s="177" t="s">
        <v>27</v>
      </c>
      <c r="L3195" s="224">
        <v>44331</v>
      </c>
      <c r="M3195" s="177" t="s">
        <v>2455</v>
      </c>
      <c r="N3195" s="177" t="s">
        <v>27</v>
      </c>
      <c r="O3195" s="224">
        <v>44366</v>
      </c>
      <c r="P3195" s="177" t="s">
        <v>2455</v>
      </c>
      <c r="Q3195" s="177"/>
      <c r="R3195" s="177"/>
      <c r="S3195" s="237" t="s">
        <v>15037</v>
      </c>
      <c r="T3195" s="177"/>
      <c r="U3195" s="243"/>
      <c r="Z3195" s="130" t="str">
        <f t="shared" si="50"/>
        <v>20(13)韦雪婷</v>
      </c>
    </row>
    <row r="3196" spans="1:26">
      <c r="A3196" s="177"/>
      <c r="B3196" s="177" t="s">
        <v>15059</v>
      </c>
      <c r="C3196" s="177"/>
      <c r="D3196" s="177" t="s">
        <v>477</v>
      </c>
      <c r="E3196" s="177" t="s">
        <v>15060</v>
      </c>
      <c r="F3196" s="241" t="s">
        <v>143</v>
      </c>
      <c r="G3196" s="177">
        <v>18</v>
      </c>
      <c r="H3196" s="241" t="s">
        <v>19511</v>
      </c>
      <c r="I3196" s="177" t="s">
        <v>15062</v>
      </c>
      <c r="J3196" s="177" t="s">
        <v>15063</v>
      </c>
      <c r="K3196" s="177" t="s">
        <v>27</v>
      </c>
      <c r="L3196" s="224">
        <v>44395</v>
      </c>
      <c r="M3196" s="177" t="s">
        <v>6052</v>
      </c>
      <c r="N3196" s="177" t="s">
        <v>27</v>
      </c>
      <c r="O3196" s="224"/>
      <c r="P3196" s="177"/>
      <c r="Q3196" s="177"/>
      <c r="R3196" s="177"/>
      <c r="S3196" s="237" t="s">
        <v>15059</v>
      </c>
      <c r="T3196" s="177"/>
      <c r="U3196" s="243"/>
      <c r="Z3196" s="130" t="str">
        <f t="shared" si="50"/>
        <v>20(13)兰梦珍</v>
      </c>
    </row>
    <row r="3197" spans="1:26">
      <c r="A3197" s="177"/>
      <c r="B3197" s="177" t="s">
        <v>15064</v>
      </c>
      <c r="C3197" s="177"/>
      <c r="D3197" s="177" t="s">
        <v>477</v>
      </c>
      <c r="E3197" s="177" t="s">
        <v>15065</v>
      </c>
      <c r="F3197" s="241" t="s">
        <v>143</v>
      </c>
      <c r="G3197" s="177">
        <v>19</v>
      </c>
      <c r="H3197" s="241" t="s">
        <v>19512</v>
      </c>
      <c r="I3197" s="177" t="s">
        <v>15067</v>
      </c>
      <c r="J3197" s="177">
        <v>19978820952</v>
      </c>
      <c r="K3197" s="177" t="s">
        <v>27</v>
      </c>
      <c r="L3197" s="224">
        <v>44331</v>
      </c>
      <c r="M3197" s="177" t="s">
        <v>2455</v>
      </c>
      <c r="N3197" s="177" t="s">
        <v>27</v>
      </c>
      <c r="O3197" s="224">
        <v>44366</v>
      </c>
      <c r="P3197" s="177" t="s">
        <v>2455</v>
      </c>
      <c r="Q3197" s="177"/>
      <c r="R3197" s="177"/>
      <c r="S3197" s="237" t="s">
        <v>15064</v>
      </c>
      <c r="T3197" s="177"/>
      <c r="U3197" s="243"/>
      <c r="Z3197" s="130" t="str">
        <f t="shared" si="50"/>
        <v>20(13)蓝丘苑</v>
      </c>
    </row>
    <row r="3198" spans="1:26">
      <c r="A3198" s="177"/>
      <c r="B3198" s="177" t="s">
        <v>10037</v>
      </c>
      <c r="C3198" s="177"/>
      <c r="D3198" s="177" t="s">
        <v>379</v>
      </c>
      <c r="E3198" s="177" t="s">
        <v>10038</v>
      </c>
      <c r="F3198" s="241" t="s">
        <v>143</v>
      </c>
      <c r="G3198" s="177">
        <v>21</v>
      </c>
      <c r="H3198" s="241" t="s">
        <v>2568</v>
      </c>
      <c r="I3198" s="177" t="s">
        <v>15097</v>
      </c>
      <c r="J3198" s="177">
        <v>19127013118</v>
      </c>
      <c r="K3198" s="177" t="s">
        <v>27</v>
      </c>
      <c r="L3198" s="224">
        <v>44395</v>
      </c>
      <c r="M3198" s="177" t="s">
        <v>133</v>
      </c>
      <c r="N3198" s="177" t="s">
        <v>27</v>
      </c>
      <c r="O3198" s="224"/>
      <c r="P3198" s="177"/>
      <c r="Q3198" s="177"/>
      <c r="R3198" s="177"/>
      <c r="S3198" s="237" t="s">
        <v>10037</v>
      </c>
      <c r="T3198" s="177"/>
      <c r="U3198" s="243"/>
      <c r="Z3198" s="130" t="str">
        <f t="shared" si="50"/>
        <v>19(16)蒙银妹</v>
      </c>
    </row>
    <row r="3199" spans="1:26">
      <c r="A3199" s="177"/>
      <c r="B3199" s="177" t="s">
        <v>15112</v>
      </c>
      <c r="C3199" s="177"/>
      <c r="D3199" s="177" t="s">
        <v>477</v>
      </c>
      <c r="E3199" s="177" t="s">
        <v>15113</v>
      </c>
      <c r="F3199" s="241" t="s">
        <v>143</v>
      </c>
      <c r="G3199" s="177">
        <v>18</v>
      </c>
      <c r="H3199" s="241" t="s">
        <v>19513</v>
      </c>
      <c r="I3199" s="177" t="s">
        <v>15114</v>
      </c>
      <c r="J3199" s="177">
        <v>18070866005</v>
      </c>
      <c r="K3199" s="177" t="s">
        <v>27</v>
      </c>
      <c r="L3199" s="224">
        <v>44394</v>
      </c>
      <c r="M3199" s="177" t="s">
        <v>1303</v>
      </c>
      <c r="N3199" s="177" t="s">
        <v>27</v>
      </c>
      <c r="O3199" s="224"/>
      <c r="P3199" s="177"/>
      <c r="Q3199" s="177"/>
      <c r="R3199" s="177"/>
      <c r="S3199" s="237" t="s">
        <v>15112</v>
      </c>
      <c r="T3199" s="177"/>
      <c r="U3199" s="243"/>
      <c r="Z3199" s="130" t="str">
        <f t="shared" si="50"/>
        <v>20(13)谭萍</v>
      </c>
    </row>
    <row r="3200" spans="1:26">
      <c r="A3200" s="177"/>
      <c r="B3200" s="177" t="s">
        <v>15167</v>
      </c>
      <c r="C3200" s="177"/>
      <c r="D3200" s="177" t="s">
        <v>477</v>
      </c>
      <c r="E3200" s="177" t="s">
        <v>15168</v>
      </c>
      <c r="F3200" s="241" t="s">
        <v>143</v>
      </c>
      <c r="G3200" s="177">
        <v>18</v>
      </c>
      <c r="H3200" s="241" t="s">
        <v>19514</v>
      </c>
      <c r="I3200" s="177" t="s">
        <v>15170</v>
      </c>
      <c r="J3200" s="177" t="s">
        <v>15171</v>
      </c>
      <c r="K3200" s="177" t="s">
        <v>27</v>
      </c>
      <c r="L3200" s="224">
        <v>44331</v>
      </c>
      <c r="M3200" s="177" t="s">
        <v>2455</v>
      </c>
      <c r="N3200" s="177" t="s">
        <v>27</v>
      </c>
      <c r="O3200" s="224">
        <v>44366</v>
      </c>
      <c r="P3200" s="177" t="s">
        <v>2455</v>
      </c>
      <c r="Q3200" s="177"/>
      <c r="R3200" s="177"/>
      <c r="S3200" s="237" t="s">
        <v>15167</v>
      </c>
      <c r="T3200" s="177"/>
      <c r="U3200" s="243"/>
      <c r="Z3200" s="130" t="str">
        <f t="shared" si="50"/>
        <v>20(13)卢柳宾</v>
      </c>
    </row>
    <row r="3201" spans="1:26">
      <c r="A3201" s="177"/>
      <c r="B3201" s="177" t="s">
        <v>15205</v>
      </c>
      <c r="C3201" s="177"/>
      <c r="D3201" s="177" t="s">
        <v>477</v>
      </c>
      <c r="E3201" s="177" t="s">
        <v>15206</v>
      </c>
      <c r="F3201" s="241" t="s">
        <v>143</v>
      </c>
      <c r="G3201" s="177">
        <v>18</v>
      </c>
      <c r="H3201" s="241" t="s">
        <v>19515</v>
      </c>
      <c r="I3201" s="177" t="s">
        <v>15208</v>
      </c>
      <c r="J3201" s="177">
        <v>18978757546</v>
      </c>
      <c r="K3201" s="177" t="s">
        <v>27</v>
      </c>
      <c r="L3201" s="224">
        <v>44331</v>
      </c>
      <c r="M3201" s="177" t="s">
        <v>2455</v>
      </c>
      <c r="N3201" s="177" t="s">
        <v>27</v>
      </c>
      <c r="O3201" s="224">
        <v>44366</v>
      </c>
      <c r="P3201" s="177" t="s">
        <v>2455</v>
      </c>
      <c r="Q3201" s="177"/>
      <c r="R3201" s="177"/>
      <c r="S3201" s="237" t="s">
        <v>15205</v>
      </c>
      <c r="T3201" s="177"/>
      <c r="U3201" s="243"/>
      <c r="Z3201" s="130" t="str">
        <f t="shared" si="50"/>
        <v>20(13)蓝献</v>
      </c>
    </row>
    <row r="3202" spans="1:26">
      <c r="A3202" s="177"/>
      <c r="B3202" s="177" t="s">
        <v>15209</v>
      </c>
      <c r="C3202" s="177"/>
      <c r="D3202" s="177" t="s">
        <v>477</v>
      </c>
      <c r="E3202" s="177" t="s">
        <v>15210</v>
      </c>
      <c r="F3202" s="241" t="s">
        <v>143</v>
      </c>
      <c r="G3202" s="177">
        <v>19</v>
      </c>
      <c r="H3202" s="241" t="s">
        <v>19516</v>
      </c>
      <c r="I3202" s="177" t="s">
        <v>15212</v>
      </c>
      <c r="J3202" s="177" t="s">
        <v>15213</v>
      </c>
      <c r="K3202" s="177" t="s">
        <v>27</v>
      </c>
      <c r="L3202" s="224">
        <v>44331</v>
      </c>
      <c r="M3202" s="177" t="s">
        <v>2455</v>
      </c>
      <c r="N3202" s="177" t="s">
        <v>27</v>
      </c>
      <c r="O3202" s="224">
        <v>44366</v>
      </c>
      <c r="P3202" s="177" t="s">
        <v>2455</v>
      </c>
      <c r="Q3202" s="177"/>
      <c r="R3202" s="177"/>
      <c r="S3202" s="237" t="s">
        <v>15209</v>
      </c>
      <c r="T3202" s="177"/>
      <c r="U3202" s="243"/>
      <c r="Z3202" s="130" t="str">
        <f t="shared" si="50"/>
        <v>20(13)罗美花</v>
      </c>
    </row>
    <row r="3203" spans="1:26">
      <c r="A3203" s="177"/>
      <c r="B3203" s="177" t="s">
        <v>15218</v>
      </c>
      <c r="C3203" s="177"/>
      <c r="D3203" s="177" t="s">
        <v>477</v>
      </c>
      <c r="E3203" s="177" t="s">
        <v>15219</v>
      </c>
      <c r="F3203" s="241" t="s">
        <v>143</v>
      </c>
      <c r="G3203" s="177">
        <v>18</v>
      </c>
      <c r="H3203" s="241" t="s">
        <v>19517</v>
      </c>
      <c r="I3203" s="177" t="s">
        <v>7308</v>
      </c>
      <c r="J3203" s="177">
        <v>17776589830</v>
      </c>
      <c r="K3203" s="177" t="s">
        <v>27</v>
      </c>
      <c r="L3203" s="224">
        <v>44331</v>
      </c>
      <c r="M3203" s="177" t="s">
        <v>2455</v>
      </c>
      <c r="N3203" s="177" t="s">
        <v>27</v>
      </c>
      <c r="O3203" s="224">
        <v>44366</v>
      </c>
      <c r="P3203" s="177" t="s">
        <v>2455</v>
      </c>
      <c r="Q3203" s="177"/>
      <c r="R3203" s="177"/>
      <c r="S3203" s="237" t="s">
        <v>15218</v>
      </c>
      <c r="T3203" s="177"/>
      <c r="U3203" s="243"/>
      <c r="Z3203" s="130" t="str">
        <f t="shared" si="50"/>
        <v>20(13)韦秋玉</v>
      </c>
    </row>
    <row r="3204" spans="1:26">
      <c r="A3204" s="177"/>
      <c r="B3204" s="177" t="s">
        <v>15240</v>
      </c>
      <c r="C3204" s="177"/>
      <c r="D3204" s="177" t="s">
        <v>477</v>
      </c>
      <c r="E3204" s="177" t="s">
        <v>15241</v>
      </c>
      <c r="F3204" s="241" t="s">
        <v>24</v>
      </c>
      <c r="G3204" s="177">
        <v>19</v>
      </c>
      <c r="H3204" s="241" t="s">
        <v>19518</v>
      </c>
      <c r="I3204" s="177" t="s">
        <v>15243</v>
      </c>
      <c r="J3204" s="177" t="s">
        <v>15244</v>
      </c>
      <c r="K3204" s="177" t="s">
        <v>27</v>
      </c>
      <c r="L3204" s="224">
        <v>44331</v>
      </c>
      <c r="M3204" s="177" t="s">
        <v>2455</v>
      </c>
      <c r="N3204" s="177" t="s">
        <v>27</v>
      </c>
      <c r="O3204" s="224">
        <v>44366</v>
      </c>
      <c r="P3204" s="177" t="s">
        <v>2455</v>
      </c>
      <c r="Q3204" s="177"/>
      <c r="R3204" s="177"/>
      <c r="S3204" s="237" t="s">
        <v>15240</v>
      </c>
      <c r="T3204" s="177"/>
      <c r="U3204" s="243"/>
      <c r="Z3204" s="130" t="str">
        <f t="shared" si="50"/>
        <v>20(13)韦荣柏</v>
      </c>
    </row>
    <row r="3205" spans="1:26">
      <c r="A3205" s="177"/>
      <c r="B3205" s="177" t="s">
        <v>11511</v>
      </c>
      <c r="C3205" s="177"/>
      <c r="D3205" s="177" t="s">
        <v>404</v>
      </c>
      <c r="E3205" s="177" t="s">
        <v>11512</v>
      </c>
      <c r="F3205" s="241" t="s">
        <v>24</v>
      </c>
      <c r="G3205" s="177">
        <v>20</v>
      </c>
      <c r="H3205" s="241" t="s">
        <v>11513</v>
      </c>
      <c r="I3205" s="177" t="s">
        <v>15260</v>
      </c>
      <c r="J3205" s="177">
        <v>13640445245</v>
      </c>
      <c r="K3205" s="177" t="s">
        <v>27</v>
      </c>
      <c r="L3205" s="224">
        <v>44331</v>
      </c>
      <c r="M3205" s="177" t="s">
        <v>2455</v>
      </c>
      <c r="N3205" s="177" t="s">
        <v>27</v>
      </c>
      <c r="O3205" s="224">
        <v>44366</v>
      </c>
      <c r="P3205" s="177" t="s">
        <v>2455</v>
      </c>
      <c r="Q3205" s="177"/>
      <c r="R3205" s="177"/>
      <c r="S3205" s="237" t="s">
        <v>11511</v>
      </c>
      <c r="T3205" s="177"/>
      <c r="U3205" s="243"/>
      <c r="Z3205" s="130" t="str">
        <f t="shared" si="50"/>
        <v>19(21)韦兴</v>
      </c>
    </row>
    <row r="3206" spans="1:26">
      <c r="A3206" s="177"/>
      <c r="B3206" s="177" t="s">
        <v>6020</v>
      </c>
      <c r="C3206" s="177"/>
      <c r="D3206" s="177" t="s">
        <v>302</v>
      </c>
      <c r="E3206" s="177" t="s">
        <v>6021</v>
      </c>
      <c r="F3206" s="241" t="s">
        <v>143</v>
      </c>
      <c r="G3206" s="177">
        <v>22</v>
      </c>
      <c r="H3206" s="241" t="s">
        <v>6022</v>
      </c>
      <c r="I3206" s="177" t="s">
        <v>15263</v>
      </c>
      <c r="J3206" s="177">
        <v>13367588344</v>
      </c>
      <c r="K3206" s="177"/>
      <c r="L3206" s="224"/>
      <c r="M3206" s="177"/>
      <c r="N3206" s="177"/>
      <c r="O3206" s="224"/>
      <c r="P3206" s="177"/>
      <c r="Q3206" s="177"/>
      <c r="R3206" s="177"/>
      <c r="S3206" s="237" t="s">
        <v>6020</v>
      </c>
      <c r="T3206" s="177"/>
      <c r="U3206" s="243"/>
      <c r="Z3206" s="130" t="str">
        <f t="shared" si="50"/>
        <v>19(1)蒙春艳</v>
      </c>
    </row>
    <row r="3207" spans="1:26">
      <c r="A3207" s="177"/>
      <c r="B3207" s="177" t="s">
        <v>15389</v>
      </c>
      <c r="C3207" s="177"/>
      <c r="D3207" s="177" t="s">
        <v>482</v>
      </c>
      <c r="E3207" s="177" t="s">
        <v>15390</v>
      </c>
      <c r="F3207" s="241" t="s">
        <v>143</v>
      </c>
      <c r="G3207" s="177">
        <v>18</v>
      </c>
      <c r="H3207" s="241" t="s">
        <v>19519</v>
      </c>
      <c r="I3207" s="177" t="s">
        <v>15392</v>
      </c>
      <c r="J3207" s="177" t="s">
        <v>15393</v>
      </c>
      <c r="K3207" s="177" t="s">
        <v>27</v>
      </c>
      <c r="L3207" s="224">
        <v>44331</v>
      </c>
      <c r="M3207" s="177">
        <v>44331</v>
      </c>
      <c r="N3207" s="177" t="s">
        <v>27</v>
      </c>
      <c r="O3207" s="224">
        <v>44366</v>
      </c>
      <c r="P3207" s="177">
        <v>44366</v>
      </c>
      <c r="Q3207" s="177"/>
      <c r="R3207" s="177"/>
      <c r="S3207" s="237" t="s">
        <v>15389</v>
      </c>
      <c r="T3207" s="177"/>
      <c r="U3207" s="243"/>
      <c r="Z3207" s="130" t="str">
        <f t="shared" ref="Z3207:Z3270" si="51">D3207:D7788&amp;E3207:E7788</f>
        <v>20(14)蒙柳陳</v>
      </c>
    </row>
    <row r="3208" spans="1:26">
      <c r="A3208" s="177"/>
      <c r="B3208" s="177" t="s">
        <v>15433</v>
      </c>
      <c r="C3208" s="177"/>
      <c r="D3208" s="177" t="s">
        <v>482</v>
      </c>
      <c r="E3208" s="177" t="s">
        <v>15434</v>
      </c>
      <c r="F3208" s="241" t="s">
        <v>143</v>
      </c>
      <c r="G3208" s="177">
        <v>18</v>
      </c>
      <c r="H3208" s="241" t="s">
        <v>19520</v>
      </c>
      <c r="I3208" s="177" t="s">
        <v>15436</v>
      </c>
      <c r="J3208" s="177" t="s">
        <v>15437</v>
      </c>
      <c r="K3208" s="177"/>
      <c r="L3208" s="224"/>
      <c r="M3208" s="177"/>
      <c r="N3208" s="177"/>
      <c r="O3208" s="224"/>
      <c r="P3208" s="177"/>
      <c r="Q3208" s="177"/>
      <c r="R3208" s="177"/>
      <c r="S3208" s="237" t="s">
        <v>15433</v>
      </c>
      <c r="T3208" s="177"/>
      <c r="U3208" s="243"/>
      <c r="Z3208" s="130" t="str">
        <f t="shared" si="51"/>
        <v>20(14)覃梅玲</v>
      </c>
    </row>
    <row r="3209" spans="1:26">
      <c r="A3209" s="177"/>
      <c r="B3209" s="177" t="s">
        <v>15582</v>
      </c>
      <c r="C3209" s="177"/>
      <c r="D3209" s="177" t="s">
        <v>487</v>
      </c>
      <c r="E3209" s="177" t="s">
        <v>15583</v>
      </c>
      <c r="F3209" s="241" t="s">
        <v>24</v>
      </c>
      <c r="G3209" s="177">
        <v>18</v>
      </c>
      <c r="H3209" s="241" t="s">
        <v>19521</v>
      </c>
      <c r="I3209" s="177" t="s">
        <v>15585</v>
      </c>
      <c r="J3209" s="177">
        <v>15949328752</v>
      </c>
      <c r="K3209" s="177" t="s">
        <v>27</v>
      </c>
      <c r="L3209" s="224">
        <v>44395</v>
      </c>
      <c r="M3209" s="177"/>
      <c r="N3209" s="177"/>
      <c r="O3209" s="224"/>
      <c r="P3209" s="177"/>
      <c r="Q3209" s="177"/>
      <c r="R3209" s="177"/>
      <c r="S3209" s="237" t="s">
        <v>15582</v>
      </c>
      <c r="T3209" s="177"/>
      <c r="U3209" s="243"/>
      <c r="Z3209" s="130" t="str">
        <f t="shared" si="51"/>
        <v>20(15)蓝东升</v>
      </c>
    </row>
    <row r="3210" spans="1:26">
      <c r="A3210" s="177"/>
      <c r="B3210" s="177" t="s">
        <v>15590</v>
      </c>
      <c r="C3210" s="177"/>
      <c r="D3210" s="177" t="s">
        <v>487</v>
      </c>
      <c r="E3210" s="177" t="s">
        <v>15591</v>
      </c>
      <c r="F3210" s="241" t="s">
        <v>143</v>
      </c>
      <c r="G3210" s="177">
        <v>18</v>
      </c>
      <c r="H3210" s="241" t="s">
        <v>19522</v>
      </c>
      <c r="I3210" s="177" t="s">
        <v>15593</v>
      </c>
      <c r="J3210" s="177" t="s">
        <v>15594</v>
      </c>
      <c r="K3210" s="177" t="s">
        <v>27</v>
      </c>
      <c r="L3210" s="224">
        <v>44331</v>
      </c>
      <c r="M3210" s="177"/>
      <c r="N3210" s="177" t="s">
        <v>27</v>
      </c>
      <c r="O3210" s="224">
        <v>44366</v>
      </c>
      <c r="P3210" s="177"/>
      <c r="Q3210" s="177"/>
      <c r="R3210" s="177"/>
      <c r="S3210" s="237" t="s">
        <v>15590</v>
      </c>
      <c r="T3210" s="177"/>
      <c r="U3210" s="243"/>
      <c r="Z3210" s="130" t="str">
        <f t="shared" si="51"/>
        <v>20(15)韦春田</v>
      </c>
    </row>
    <row r="3211" spans="1:26">
      <c r="A3211" s="177"/>
      <c r="B3211" s="177" t="s">
        <v>15595</v>
      </c>
      <c r="C3211" s="177"/>
      <c r="D3211" s="177" t="s">
        <v>487</v>
      </c>
      <c r="E3211" s="177" t="s">
        <v>15596</v>
      </c>
      <c r="F3211" s="241" t="s">
        <v>143</v>
      </c>
      <c r="G3211" s="177">
        <v>18</v>
      </c>
      <c r="H3211" s="241" t="s">
        <v>19523</v>
      </c>
      <c r="I3211" s="177" t="s">
        <v>15598</v>
      </c>
      <c r="J3211" s="177" t="s">
        <v>15599</v>
      </c>
      <c r="K3211" s="177" t="s">
        <v>27</v>
      </c>
      <c r="L3211" s="224">
        <v>44331</v>
      </c>
      <c r="M3211" s="177"/>
      <c r="N3211" s="177" t="s">
        <v>27</v>
      </c>
      <c r="O3211" s="224">
        <v>44366</v>
      </c>
      <c r="P3211" s="177"/>
      <c r="Q3211" s="177"/>
      <c r="R3211" s="177"/>
      <c r="S3211" s="237" t="s">
        <v>15595</v>
      </c>
      <c r="T3211" s="177"/>
      <c r="U3211" s="243"/>
      <c r="Z3211" s="130" t="str">
        <f t="shared" si="51"/>
        <v>20(15)蓝金微</v>
      </c>
    </row>
    <row r="3212" spans="1:26">
      <c r="A3212" s="177"/>
      <c r="B3212" s="177" t="s">
        <v>15624</v>
      </c>
      <c r="C3212" s="177"/>
      <c r="D3212" s="177" t="s">
        <v>487</v>
      </c>
      <c r="E3212" s="177" t="s">
        <v>15625</v>
      </c>
      <c r="F3212" s="241" t="s">
        <v>143</v>
      </c>
      <c r="G3212" s="177">
        <v>18</v>
      </c>
      <c r="H3212" s="241" t="s">
        <v>19524</v>
      </c>
      <c r="I3212" s="177" t="s">
        <v>15627</v>
      </c>
      <c r="J3212" s="177" t="s">
        <v>15628</v>
      </c>
      <c r="K3212" s="177" t="s">
        <v>27</v>
      </c>
      <c r="L3212" s="224">
        <v>44331</v>
      </c>
      <c r="M3212" s="177"/>
      <c r="N3212" s="177" t="s">
        <v>27</v>
      </c>
      <c r="O3212" s="224">
        <v>44366</v>
      </c>
      <c r="P3212" s="177"/>
      <c r="Q3212" s="177"/>
      <c r="R3212" s="177"/>
      <c r="S3212" s="237" t="s">
        <v>15624</v>
      </c>
      <c r="T3212" s="177"/>
      <c r="U3212" s="243"/>
      <c r="Z3212" s="130" t="str">
        <f t="shared" si="51"/>
        <v>20(15)蓝月秀</v>
      </c>
    </row>
    <row r="3213" spans="1:26">
      <c r="A3213" s="177"/>
      <c r="B3213" s="177" t="s">
        <v>15658</v>
      </c>
      <c r="C3213" s="177"/>
      <c r="D3213" s="177" t="s">
        <v>487</v>
      </c>
      <c r="E3213" s="177" t="s">
        <v>15659</v>
      </c>
      <c r="F3213" s="241" t="s">
        <v>143</v>
      </c>
      <c r="G3213" s="177">
        <v>18</v>
      </c>
      <c r="H3213" s="241" t="s">
        <v>19525</v>
      </c>
      <c r="I3213" s="177" t="s">
        <v>15660</v>
      </c>
      <c r="J3213" s="177">
        <v>18176483218</v>
      </c>
      <c r="K3213" s="177" t="s">
        <v>27</v>
      </c>
      <c r="L3213" s="224">
        <v>44331</v>
      </c>
      <c r="M3213" s="177"/>
      <c r="N3213" s="177" t="s">
        <v>27</v>
      </c>
      <c r="O3213" s="224">
        <v>44366</v>
      </c>
      <c r="P3213" s="177"/>
      <c r="Q3213" s="177"/>
      <c r="R3213" s="177"/>
      <c r="S3213" s="237" t="s">
        <v>15658</v>
      </c>
      <c r="T3213" s="177"/>
      <c r="U3213" s="243"/>
      <c r="Z3213" s="130" t="str">
        <f t="shared" si="51"/>
        <v>20(15)姚柳芳</v>
      </c>
    </row>
    <row r="3214" spans="1:26">
      <c r="A3214" s="177"/>
      <c r="B3214" s="177" t="s">
        <v>19526</v>
      </c>
      <c r="C3214" s="177"/>
      <c r="D3214" s="177" t="s">
        <v>487</v>
      </c>
      <c r="E3214" s="177" t="s">
        <v>19527</v>
      </c>
      <c r="F3214" s="241" t="s">
        <v>143</v>
      </c>
      <c r="G3214" s="177">
        <v>18</v>
      </c>
      <c r="H3214" s="241" t="s">
        <v>19528</v>
      </c>
      <c r="I3214" s="177" t="s">
        <v>19529</v>
      </c>
      <c r="J3214" s="177">
        <v>17305838054</v>
      </c>
      <c r="K3214" s="177"/>
      <c r="L3214" s="224"/>
      <c r="M3214" s="177"/>
      <c r="N3214" s="177"/>
      <c r="O3214" s="224"/>
      <c r="P3214" s="177"/>
      <c r="Q3214" s="177"/>
      <c r="R3214" s="177"/>
      <c r="S3214" s="237" t="s">
        <v>19526</v>
      </c>
      <c r="T3214" s="177"/>
      <c r="U3214" s="243"/>
      <c r="Z3214" s="130" t="str">
        <f t="shared" si="51"/>
        <v>20(15)韦凤香</v>
      </c>
    </row>
    <row r="3215" spans="1:26">
      <c r="A3215" s="177"/>
      <c r="B3215" s="177" t="s">
        <v>15726</v>
      </c>
      <c r="C3215" s="177"/>
      <c r="D3215" s="177" t="s">
        <v>487</v>
      </c>
      <c r="E3215" s="177" t="s">
        <v>6123</v>
      </c>
      <c r="F3215" s="241" t="s">
        <v>24</v>
      </c>
      <c r="G3215" s="177">
        <v>18</v>
      </c>
      <c r="H3215" s="241" t="s">
        <v>19530</v>
      </c>
      <c r="I3215" s="177" t="s">
        <v>15727</v>
      </c>
      <c r="J3215" s="177" t="s">
        <v>15728</v>
      </c>
      <c r="K3215" s="177" t="s">
        <v>27</v>
      </c>
      <c r="L3215" s="224">
        <v>44331</v>
      </c>
      <c r="M3215" s="177"/>
      <c r="N3215" s="177" t="s">
        <v>27</v>
      </c>
      <c r="O3215" s="224">
        <v>44366</v>
      </c>
      <c r="P3215" s="177"/>
      <c r="Q3215" s="177"/>
      <c r="R3215" s="177"/>
      <c r="S3215" s="237" t="s">
        <v>15726</v>
      </c>
      <c r="T3215" s="177"/>
      <c r="U3215" s="243"/>
      <c r="Z3215" s="130" t="str">
        <f t="shared" si="51"/>
        <v>20(15)蒙桂忠</v>
      </c>
    </row>
    <row r="3216" spans="1:26">
      <c r="A3216" s="177"/>
      <c r="B3216" s="177" t="s">
        <v>15819</v>
      </c>
      <c r="C3216" s="177"/>
      <c r="D3216" s="177" t="s">
        <v>487</v>
      </c>
      <c r="E3216" s="177" t="s">
        <v>15820</v>
      </c>
      <c r="F3216" s="241" t="s">
        <v>143</v>
      </c>
      <c r="G3216" s="177">
        <v>19</v>
      </c>
      <c r="H3216" s="241" t="s">
        <v>19531</v>
      </c>
      <c r="I3216" s="177" t="s">
        <v>15822</v>
      </c>
      <c r="J3216" s="177" t="s">
        <v>15823</v>
      </c>
      <c r="K3216" s="177" t="s">
        <v>27</v>
      </c>
      <c r="L3216" s="224">
        <v>44331</v>
      </c>
      <c r="M3216" s="177"/>
      <c r="N3216" s="177" t="s">
        <v>27</v>
      </c>
      <c r="O3216" s="224">
        <v>44366</v>
      </c>
      <c r="P3216" s="177"/>
      <c r="Q3216" s="177"/>
      <c r="R3216" s="177"/>
      <c r="S3216" s="237" t="s">
        <v>15819</v>
      </c>
      <c r="T3216" s="177"/>
      <c r="U3216" s="243"/>
      <c r="Z3216" s="130" t="str">
        <f t="shared" si="51"/>
        <v>20(15)蓝心羚</v>
      </c>
    </row>
    <row r="3217" spans="1:26">
      <c r="A3217" s="177"/>
      <c r="B3217" s="177" t="s">
        <v>15835</v>
      </c>
      <c r="C3217" s="177"/>
      <c r="D3217" s="177" t="s">
        <v>487</v>
      </c>
      <c r="E3217" s="177" t="s">
        <v>15836</v>
      </c>
      <c r="F3217" s="241" t="s">
        <v>143</v>
      </c>
      <c r="G3217" s="177">
        <v>21</v>
      </c>
      <c r="H3217" s="241" t="s">
        <v>19532</v>
      </c>
      <c r="I3217" s="177" t="s">
        <v>15838</v>
      </c>
      <c r="J3217" s="177" t="s">
        <v>15839</v>
      </c>
      <c r="K3217" s="177" t="s">
        <v>27</v>
      </c>
      <c r="L3217" s="224">
        <v>44331</v>
      </c>
      <c r="M3217" s="177"/>
      <c r="N3217" s="177" t="s">
        <v>27</v>
      </c>
      <c r="O3217" s="224">
        <v>44366</v>
      </c>
      <c r="P3217" s="177"/>
      <c r="Q3217" s="177"/>
      <c r="R3217" s="177"/>
      <c r="S3217" s="237" t="s">
        <v>15835</v>
      </c>
      <c r="T3217" s="177"/>
      <c r="U3217" s="243"/>
      <c r="Z3217" s="130" t="str">
        <f t="shared" si="51"/>
        <v>20(15)兰小萍</v>
      </c>
    </row>
    <row r="3218" spans="1:26">
      <c r="A3218" s="177"/>
      <c r="B3218" s="177" t="s">
        <v>15872</v>
      </c>
      <c r="C3218" s="177"/>
      <c r="D3218" s="177" t="s">
        <v>487</v>
      </c>
      <c r="E3218" s="177" t="s">
        <v>15873</v>
      </c>
      <c r="F3218" s="241" t="s">
        <v>143</v>
      </c>
      <c r="G3218" s="177">
        <v>21</v>
      </c>
      <c r="H3218" s="241" t="s">
        <v>19533</v>
      </c>
      <c r="I3218" s="177" t="s">
        <v>15875</v>
      </c>
      <c r="J3218" s="177">
        <v>19127175580</v>
      </c>
      <c r="K3218" s="177" t="s">
        <v>27</v>
      </c>
      <c r="L3218" s="224">
        <v>44331</v>
      </c>
      <c r="M3218" s="177"/>
      <c r="N3218" s="177" t="s">
        <v>27</v>
      </c>
      <c r="O3218" s="224">
        <v>44366</v>
      </c>
      <c r="P3218" s="177"/>
      <c r="Q3218" s="177"/>
      <c r="R3218" s="177"/>
      <c r="S3218" s="237" t="s">
        <v>15872</v>
      </c>
      <c r="T3218" s="177"/>
      <c r="U3218" s="243"/>
      <c r="Z3218" s="130" t="str">
        <f t="shared" si="51"/>
        <v>20(15)蓝柳金</v>
      </c>
    </row>
    <row r="3219" spans="1:26">
      <c r="A3219" s="177"/>
      <c r="B3219" s="177" t="s">
        <v>15879</v>
      </c>
      <c r="C3219" s="177"/>
      <c r="D3219" s="177" t="s">
        <v>487</v>
      </c>
      <c r="E3219" s="177" t="s">
        <v>15880</v>
      </c>
      <c r="F3219" s="241" t="s">
        <v>143</v>
      </c>
      <c r="G3219" s="177">
        <v>18</v>
      </c>
      <c r="H3219" s="241" t="s">
        <v>19534</v>
      </c>
      <c r="I3219" s="177" t="s">
        <v>2956</v>
      </c>
      <c r="J3219" s="177" t="s">
        <v>15882</v>
      </c>
      <c r="K3219" s="177" t="s">
        <v>27</v>
      </c>
      <c r="L3219" s="224">
        <v>44395</v>
      </c>
      <c r="M3219" s="177"/>
      <c r="N3219" s="177" t="s">
        <v>27</v>
      </c>
      <c r="O3219" s="224">
        <v>44416</v>
      </c>
      <c r="P3219" s="177"/>
      <c r="Q3219" s="177"/>
      <c r="R3219" s="177"/>
      <c r="S3219" s="237" t="s">
        <v>15879</v>
      </c>
      <c r="T3219" s="177"/>
      <c r="U3219" s="243"/>
      <c r="Z3219" s="130" t="str">
        <f t="shared" si="51"/>
        <v>20(15)韦清茹</v>
      </c>
    </row>
    <row r="3220" spans="1:26">
      <c r="A3220" s="177"/>
      <c r="B3220" s="177" t="s">
        <v>15902</v>
      </c>
      <c r="C3220" s="177"/>
      <c r="D3220" s="177" t="s">
        <v>492</v>
      </c>
      <c r="E3220" s="177" t="s">
        <v>15903</v>
      </c>
      <c r="F3220" s="241" t="s">
        <v>143</v>
      </c>
      <c r="G3220" s="177">
        <v>18</v>
      </c>
      <c r="H3220" s="241" t="s">
        <v>19535</v>
      </c>
      <c r="I3220" s="177" t="s">
        <v>15904</v>
      </c>
      <c r="J3220" s="177">
        <v>15277851426</v>
      </c>
      <c r="K3220" s="177" t="s">
        <v>27</v>
      </c>
      <c r="L3220" s="224">
        <v>44331</v>
      </c>
      <c r="M3220" s="177"/>
      <c r="N3220" s="177" t="s">
        <v>27</v>
      </c>
      <c r="O3220" s="224">
        <v>44366</v>
      </c>
      <c r="P3220" s="177"/>
      <c r="Q3220" s="177"/>
      <c r="R3220" s="177"/>
      <c r="S3220" s="237" t="s">
        <v>15902</v>
      </c>
      <c r="T3220" s="177"/>
      <c r="U3220" s="243"/>
      <c r="Z3220" s="130" t="str">
        <f t="shared" si="51"/>
        <v>20(16)班凤秋</v>
      </c>
    </row>
    <row r="3221" spans="1:26">
      <c r="A3221" s="177"/>
      <c r="B3221" s="177" t="s">
        <v>15908</v>
      </c>
      <c r="C3221" s="177"/>
      <c r="D3221" s="177" t="s">
        <v>492</v>
      </c>
      <c r="E3221" s="177" t="s">
        <v>15909</v>
      </c>
      <c r="F3221" s="241" t="s">
        <v>143</v>
      </c>
      <c r="G3221" s="177">
        <v>18</v>
      </c>
      <c r="H3221" s="241" t="s">
        <v>19536</v>
      </c>
      <c r="I3221" s="177" t="s">
        <v>15911</v>
      </c>
      <c r="J3221" s="177">
        <v>13627780353</v>
      </c>
      <c r="K3221" s="177"/>
      <c r="L3221" s="224"/>
      <c r="M3221" s="177"/>
      <c r="N3221" s="177"/>
      <c r="O3221" s="224"/>
      <c r="P3221" s="177"/>
      <c r="Q3221" s="177"/>
      <c r="R3221" s="177"/>
      <c r="S3221" s="237" t="s">
        <v>15908</v>
      </c>
      <c r="T3221" s="177"/>
      <c r="U3221" s="243"/>
      <c r="Z3221" s="130" t="str">
        <f t="shared" si="51"/>
        <v>20(16)黄艳梅</v>
      </c>
    </row>
    <row r="3222" spans="1:26">
      <c r="A3222" s="177"/>
      <c r="B3222" s="177" t="s">
        <v>15915</v>
      </c>
      <c r="C3222" s="177"/>
      <c r="D3222" s="177" t="s">
        <v>492</v>
      </c>
      <c r="E3222" s="177" t="s">
        <v>15916</v>
      </c>
      <c r="F3222" s="241" t="s">
        <v>143</v>
      </c>
      <c r="G3222" s="177">
        <v>21</v>
      </c>
      <c r="H3222" s="241" t="s">
        <v>19537</v>
      </c>
      <c r="I3222" s="177" t="s">
        <v>15917</v>
      </c>
      <c r="J3222" s="177" t="s">
        <v>19538</v>
      </c>
      <c r="K3222" s="177"/>
      <c r="L3222" s="224"/>
      <c r="M3222" s="177"/>
      <c r="N3222" s="177"/>
      <c r="O3222" s="224"/>
      <c r="P3222" s="177"/>
      <c r="Q3222" s="177"/>
      <c r="R3222" s="177"/>
      <c r="S3222" s="237" t="s">
        <v>15915</v>
      </c>
      <c r="T3222" s="177"/>
      <c r="U3222" s="243"/>
      <c r="Z3222" s="130" t="str">
        <f t="shared" si="51"/>
        <v>20(16)蓝华粉</v>
      </c>
    </row>
    <row r="3223" spans="1:26">
      <c r="A3223" s="177"/>
      <c r="B3223" s="177" t="s">
        <v>15918</v>
      </c>
      <c r="C3223" s="177"/>
      <c r="D3223" s="177" t="s">
        <v>492</v>
      </c>
      <c r="E3223" s="177" t="s">
        <v>15919</v>
      </c>
      <c r="F3223" s="241" t="s">
        <v>24</v>
      </c>
      <c r="G3223" s="177">
        <v>19</v>
      </c>
      <c r="H3223" s="241" t="s">
        <v>19539</v>
      </c>
      <c r="I3223" s="177" t="s">
        <v>15921</v>
      </c>
      <c r="J3223" s="177">
        <v>19977870174</v>
      </c>
      <c r="K3223" s="177"/>
      <c r="L3223" s="224"/>
      <c r="M3223" s="177"/>
      <c r="N3223" s="177"/>
      <c r="O3223" s="224"/>
      <c r="P3223" s="177"/>
      <c r="Q3223" s="177"/>
      <c r="R3223" s="177"/>
      <c r="S3223" s="237" t="s">
        <v>15918</v>
      </c>
      <c r="T3223" s="177"/>
      <c r="U3223" s="243"/>
      <c r="Z3223" s="130" t="str">
        <f t="shared" si="51"/>
        <v>20(16)蓝获人</v>
      </c>
    </row>
    <row r="3224" spans="1:26">
      <c r="A3224" s="177"/>
      <c r="B3224" s="177" t="s">
        <v>15922</v>
      </c>
      <c r="C3224" s="177"/>
      <c r="D3224" s="177" t="s">
        <v>492</v>
      </c>
      <c r="E3224" s="177" t="s">
        <v>9018</v>
      </c>
      <c r="F3224" s="241" t="s">
        <v>143</v>
      </c>
      <c r="G3224" s="177">
        <v>19</v>
      </c>
      <c r="H3224" s="241" t="s">
        <v>19540</v>
      </c>
      <c r="I3224" s="177" t="s">
        <v>15923</v>
      </c>
      <c r="J3224" s="177" t="s">
        <v>19541</v>
      </c>
      <c r="K3224" s="177"/>
      <c r="L3224" s="224"/>
      <c r="M3224" s="177"/>
      <c r="N3224" s="177"/>
      <c r="O3224" s="224"/>
      <c r="P3224" s="177"/>
      <c r="Q3224" s="177"/>
      <c r="R3224" s="177"/>
      <c r="S3224" s="237" t="s">
        <v>15922</v>
      </c>
      <c r="T3224" s="177"/>
      <c r="U3224" s="243"/>
      <c r="Z3224" s="130" t="str">
        <f t="shared" si="51"/>
        <v>20(16)蓝梅</v>
      </c>
    </row>
    <row r="3225" spans="1:26">
      <c r="A3225" s="177"/>
      <c r="B3225" s="177" t="s">
        <v>15927</v>
      </c>
      <c r="C3225" s="177"/>
      <c r="D3225" s="177" t="s">
        <v>492</v>
      </c>
      <c r="E3225" s="177" t="s">
        <v>15928</v>
      </c>
      <c r="F3225" s="241" t="s">
        <v>24</v>
      </c>
      <c r="G3225" s="177">
        <v>18</v>
      </c>
      <c r="H3225" s="241" t="s">
        <v>19542</v>
      </c>
      <c r="I3225" s="177" t="s">
        <v>15929</v>
      </c>
      <c r="J3225" s="177" t="s">
        <v>19543</v>
      </c>
      <c r="K3225" s="177" t="s">
        <v>27</v>
      </c>
      <c r="L3225" s="224">
        <v>44331</v>
      </c>
      <c r="M3225" s="177"/>
      <c r="N3225" s="177" t="s">
        <v>27</v>
      </c>
      <c r="O3225" s="224">
        <v>44366</v>
      </c>
      <c r="P3225" s="177"/>
      <c r="Q3225" s="177"/>
      <c r="R3225" s="177"/>
      <c r="S3225" s="237" t="s">
        <v>15927</v>
      </c>
      <c r="T3225" s="177"/>
      <c r="U3225" s="243"/>
      <c r="Z3225" s="130" t="str">
        <f t="shared" si="51"/>
        <v>20(16)蓝显港</v>
      </c>
    </row>
    <row r="3226" spans="1:26">
      <c r="A3226" s="177"/>
      <c r="B3226" s="177" t="s">
        <v>15936</v>
      </c>
      <c r="C3226" s="177"/>
      <c r="D3226" s="177" t="s">
        <v>492</v>
      </c>
      <c r="E3226" s="177" t="s">
        <v>12402</v>
      </c>
      <c r="F3226" s="241" t="s">
        <v>24</v>
      </c>
      <c r="G3226" s="177">
        <v>18</v>
      </c>
      <c r="H3226" s="241" t="s">
        <v>19544</v>
      </c>
      <c r="I3226" s="177" t="s">
        <v>15938</v>
      </c>
      <c r="J3226" s="177">
        <v>19177884431</v>
      </c>
      <c r="K3226" s="177"/>
      <c r="L3226" s="224"/>
      <c r="M3226" s="177"/>
      <c r="N3226" s="177"/>
      <c r="O3226" s="224"/>
      <c r="P3226" s="177"/>
      <c r="Q3226" s="177"/>
      <c r="R3226" s="177"/>
      <c r="S3226" s="237" t="s">
        <v>15936</v>
      </c>
      <c r="T3226" s="177"/>
      <c r="U3226" s="243"/>
      <c r="Z3226" s="130" t="str">
        <f t="shared" si="51"/>
        <v>20(16)蓝元平</v>
      </c>
    </row>
    <row r="3227" spans="1:26">
      <c r="A3227" s="177"/>
      <c r="B3227" s="177" t="s">
        <v>15984</v>
      </c>
      <c r="C3227" s="177"/>
      <c r="D3227" s="177" t="s">
        <v>492</v>
      </c>
      <c r="E3227" s="177" t="s">
        <v>15985</v>
      </c>
      <c r="F3227" s="241" t="s">
        <v>24</v>
      </c>
      <c r="G3227" s="177">
        <v>18</v>
      </c>
      <c r="H3227" s="241" t="s">
        <v>19545</v>
      </c>
      <c r="I3227" s="177" t="s">
        <v>15987</v>
      </c>
      <c r="J3227" s="177">
        <v>15078612337</v>
      </c>
      <c r="K3227" s="177" t="s">
        <v>27</v>
      </c>
      <c r="L3227" s="224">
        <v>44394</v>
      </c>
      <c r="M3227" s="177"/>
      <c r="N3227" s="177" t="s">
        <v>27</v>
      </c>
      <c r="O3227" s="224">
        <v>44416</v>
      </c>
      <c r="P3227" s="177"/>
      <c r="Q3227" s="177"/>
      <c r="R3227" s="177"/>
      <c r="S3227" s="237" t="s">
        <v>15984</v>
      </c>
      <c r="T3227" s="177"/>
      <c r="U3227" s="243"/>
      <c r="Z3227" s="130" t="str">
        <f t="shared" si="51"/>
        <v>20(16)蒙福祥</v>
      </c>
    </row>
    <row r="3228" spans="1:26">
      <c r="A3228" s="177"/>
      <c r="B3228" s="177" t="s">
        <v>15988</v>
      </c>
      <c r="C3228" s="177"/>
      <c r="D3228" s="177" t="s">
        <v>492</v>
      </c>
      <c r="E3228" s="177" t="s">
        <v>15989</v>
      </c>
      <c r="F3228" s="241" t="s">
        <v>143</v>
      </c>
      <c r="G3228" s="177">
        <v>18</v>
      </c>
      <c r="H3228" s="241" t="s">
        <v>19546</v>
      </c>
      <c r="I3228" s="177" t="s">
        <v>15991</v>
      </c>
      <c r="J3228" s="177" t="s">
        <v>19547</v>
      </c>
      <c r="K3228" s="177" t="s">
        <v>27</v>
      </c>
      <c r="L3228" s="224">
        <v>44331</v>
      </c>
      <c r="M3228" s="177"/>
      <c r="N3228" s="177" t="s">
        <v>27</v>
      </c>
      <c r="O3228" s="224">
        <v>44366</v>
      </c>
      <c r="P3228" s="177"/>
      <c r="Q3228" s="177"/>
      <c r="R3228" s="177"/>
      <c r="S3228" s="237" t="s">
        <v>15988</v>
      </c>
      <c r="T3228" s="177"/>
      <c r="U3228" s="243"/>
      <c r="Z3228" s="130" t="str">
        <f t="shared" si="51"/>
        <v>20(16)蒙胶洋</v>
      </c>
    </row>
    <row r="3229" spans="1:26">
      <c r="A3229" s="177"/>
      <c r="B3229" s="177" t="s">
        <v>16001</v>
      </c>
      <c r="C3229" s="177"/>
      <c r="D3229" s="177" t="s">
        <v>492</v>
      </c>
      <c r="E3229" s="177" t="s">
        <v>16002</v>
      </c>
      <c r="F3229" s="241" t="s">
        <v>143</v>
      </c>
      <c r="G3229" s="177">
        <v>19</v>
      </c>
      <c r="H3229" s="241" t="s">
        <v>19548</v>
      </c>
      <c r="I3229" s="177" t="s">
        <v>16004</v>
      </c>
      <c r="J3229" s="177">
        <v>19127173240</v>
      </c>
      <c r="K3229" s="177"/>
      <c r="L3229" s="224"/>
      <c r="M3229" s="177"/>
      <c r="N3229" s="177"/>
      <c r="O3229" s="224"/>
      <c r="P3229" s="177"/>
      <c r="Q3229" s="177"/>
      <c r="R3229" s="177"/>
      <c r="S3229" s="237" t="s">
        <v>16001</v>
      </c>
      <c r="T3229" s="177"/>
      <c r="U3229" s="243"/>
      <c r="Z3229" s="130" t="str">
        <f t="shared" si="51"/>
        <v>20(16)蒙美秀</v>
      </c>
    </row>
    <row r="3230" spans="1:26">
      <c r="A3230" s="177"/>
      <c r="B3230" s="177" t="s">
        <v>16009</v>
      </c>
      <c r="C3230" s="177"/>
      <c r="D3230" s="177" t="s">
        <v>492</v>
      </c>
      <c r="E3230" s="177" t="s">
        <v>16010</v>
      </c>
      <c r="F3230" s="241" t="s">
        <v>24</v>
      </c>
      <c r="G3230" s="177">
        <v>19</v>
      </c>
      <c r="H3230" s="241" t="s">
        <v>19549</v>
      </c>
      <c r="I3230" s="177" t="s">
        <v>19550</v>
      </c>
      <c r="J3230" s="177">
        <v>17377033438</v>
      </c>
      <c r="K3230" s="177" t="s">
        <v>27</v>
      </c>
      <c r="L3230" s="224">
        <v>44339</v>
      </c>
      <c r="M3230" s="177"/>
      <c r="N3230" s="177" t="s">
        <v>27</v>
      </c>
      <c r="O3230" s="224">
        <v>44366</v>
      </c>
      <c r="P3230" s="177"/>
      <c r="Q3230" s="177"/>
      <c r="R3230" s="177"/>
      <c r="S3230" s="237" t="s">
        <v>16009</v>
      </c>
      <c r="T3230" s="177"/>
      <c r="U3230" s="243"/>
      <c r="Z3230" s="130" t="str">
        <f t="shared" si="51"/>
        <v>20(16)蒙胜山</v>
      </c>
    </row>
    <row r="3231" spans="1:26">
      <c r="A3231" s="177"/>
      <c r="B3231" s="177" t="s">
        <v>7650</v>
      </c>
      <c r="C3231" s="177"/>
      <c r="D3231" s="177" t="s">
        <v>333</v>
      </c>
      <c r="E3231" s="177" t="s">
        <v>7651</v>
      </c>
      <c r="F3231" s="241" t="s">
        <v>24</v>
      </c>
      <c r="G3231" s="177">
        <v>18</v>
      </c>
      <c r="H3231" s="241" t="s">
        <v>7555</v>
      </c>
      <c r="I3231" s="177" t="s">
        <v>16079</v>
      </c>
      <c r="J3231" s="177">
        <v>15296077498</v>
      </c>
      <c r="K3231" s="177" t="s">
        <v>27</v>
      </c>
      <c r="L3231" s="224">
        <v>44331</v>
      </c>
      <c r="M3231" s="177"/>
      <c r="N3231" s="177" t="s">
        <v>27</v>
      </c>
      <c r="O3231" s="224">
        <v>44366</v>
      </c>
      <c r="P3231" s="177"/>
      <c r="Q3231" s="177"/>
      <c r="R3231" s="177"/>
      <c r="S3231" s="237" t="s">
        <v>7650</v>
      </c>
      <c r="T3231" s="177"/>
      <c r="U3231" s="243"/>
      <c r="Z3231" s="130" t="str">
        <f t="shared" si="51"/>
        <v>19(7)田锦健</v>
      </c>
    </row>
    <row r="3232" spans="1:26">
      <c r="A3232" s="177"/>
      <c r="B3232" s="177" t="s">
        <v>16084</v>
      </c>
      <c r="C3232" s="177"/>
      <c r="D3232" s="177" t="s">
        <v>492</v>
      </c>
      <c r="E3232" s="177" t="s">
        <v>16085</v>
      </c>
      <c r="F3232" s="241" t="s">
        <v>143</v>
      </c>
      <c r="G3232" s="177">
        <v>19</v>
      </c>
      <c r="H3232" s="241" t="s">
        <v>19551</v>
      </c>
      <c r="I3232" s="177" t="s">
        <v>16087</v>
      </c>
      <c r="J3232" s="177">
        <v>15289656599</v>
      </c>
      <c r="K3232" s="177" t="s">
        <v>27</v>
      </c>
      <c r="L3232" s="224">
        <v>44395</v>
      </c>
      <c r="M3232" s="177"/>
      <c r="N3232" s="177"/>
      <c r="O3232" s="224"/>
      <c r="P3232" s="177"/>
      <c r="Q3232" s="177"/>
      <c r="R3232" s="177"/>
      <c r="S3232" s="237" t="s">
        <v>16084</v>
      </c>
      <c r="T3232" s="177"/>
      <c r="U3232" s="243"/>
      <c r="Z3232" s="130" t="str">
        <f t="shared" si="51"/>
        <v>20(16)韦彩妮</v>
      </c>
    </row>
    <row r="3233" spans="1:26">
      <c r="A3233" s="177"/>
      <c r="B3233" s="177" t="s">
        <v>13737</v>
      </c>
      <c r="C3233" s="177"/>
      <c r="D3233" s="177" t="s">
        <v>451</v>
      </c>
      <c r="E3233" s="177" t="s">
        <v>13738</v>
      </c>
      <c r="F3233" s="241" t="s">
        <v>143</v>
      </c>
      <c r="G3233" s="177">
        <v>18</v>
      </c>
      <c r="H3233" s="241" t="s">
        <v>19552</v>
      </c>
      <c r="I3233" s="177" t="s">
        <v>16094</v>
      </c>
      <c r="J3233" s="177">
        <v>18666369447</v>
      </c>
      <c r="K3233" s="177" t="s">
        <v>27</v>
      </c>
      <c r="L3233" s="224">
        <v>44396</v>
      </c>
      <c r="M3233" s="177"/>
      <c r="N3233" s="177"/>
      <c r="O3233" s="224"/>
      <c r="P3233" s="177"/>
      <c r="Q3233" s="177"/>
      <c r="R3233" s="177"/>
      <c r="S3233" s="237" t="s">
        <v>13737</v>
      </c>
      <c r="T3233" s="177"/>
      <c r="U3233" s="243"/>
      <c r="Z3233" s="130" t="str">
        <f t="shared" si="51"/>
        <v>20(8)韦春兰</v>
      </c>
    </row>
    <row r="3234" spans="1:26">
      <c r="A3234" s="177"/>
      <c r="B3234" s="177" t="s">
        <v>16146</v>
      </c>
      <c r="C3234" s="177"/>
      <c r="D3234" s="177" t="s">
        <v>492</v>
      </c>
      <c r="E3234" s="177" t="s">
        <v>16147</v>
      </c>
      <c r="F3234" s="241" t="s">
        <v>143</v>
      </c>
      <c r="G3234" s="177">
        <v>19</v>
      </c>
      <c r="H3234" s="241" t="s">
        <v>19553</v>
      </c>
      <c r="I3234" s="177" t="s">
        <v>2505</v>
      </c>
      <c r="J3234" s="177" t="s">
        <v>19554</v>
      </c>
      <c r="K3234" s="177"/>
      <c r="L3234" s="224"/>
      <c r="M3234" s="177"/>
      <c r="N3234" s="177"/>
      <c r="O3234" s="224"/>
      <c r="P3234" s="177"/>
      <c r="Q3234" s="177"/>
      <c r="R3234" s="177"/>
      <c r="S3234" s="237" t="s">
        <v>16146</v>
      </c>
      <c r="T3234" s="177"/>
      <c r="U3234" s="243"/>
      <c r="Z3234" s="130" t="str">
        <f t="shared" si="51"/>
        <v>20(16)韦银花</v>
      </c>
    </row>
    <row r="3235" spans="1:26">
      <c r="A3235" s="177"/>
      <c r="B3235" s="177" t="s">
        <v>16163</v>
      </c>
      <c r="C3235" s="177"/>
      <c r="D3235" s="177" t="s">
        <v>497</v>
      </c>
      <c r="E3235" s="177" t="s">
        <v>16164</v>
      </c>
      <c r="F3235" s="241" t="s">
        <v>143</v>
      </c>
      <c r="G3235" s="177">
        <v>19</v>
      </c>
      <c r="H3235" s="241" t="s">
        <v>19555</v>
      </c>
      <c r="I3235" s="177" t="s">
        <v>16166</v>
      </c>
      <c r="J3235" s="177">
        <v>18707783039</v>
      </c>
      <c r="K3235" s="177"/>
      <c r="L3235" s="224"/>
      <c r="M3235" s="177"/>
      <c r="N3235" s="177"/>
      <c r="O3235" s="224"/>
      <c r="P3235" s="177"/>
      <c r="Q3235" s="177"/>
      <c r="R3235" s="177"/>
      <c r="S3235" s="237" t="s">
        <v>16163</v>
      </c>
      <c r="T3235" s="177"/>
      <c r="U3235" s="243"/>
      <c r="Z3235" s="130" t="str">
        <f t="shared" si="51"/>
        <v>20(17)韦小慧</v>
      </c>
    </row>
    <row r="3236" spans="1:26">
      <c r="A3236" s="177"/>
      <c r="B3236" s="177" t="s">
        <v>16206</v>
      </c>
      <c r="C3236" s="177"/>
      <c r="D3236" s="177" t="s">
        <v>497</v>
      </c>
      <c r="E3236" s="177" t="s">
        <v>16207</v>
      </c>
      <c r="F3236" s="241" t="s">
        <v>143</v>
      </c>
      <c r="G3236" s="177">
        <v>19</v>
      </c>
      <c r="H3236" s="241" t="s">
        <v>19556</v>
      </c>
      <c r="I3236" s="177" t="s">
        <v>16209</v>
      </c>
      <c r="J3236" s="177" t="s">
        <v>19557</v>
      </c>
      <c r="K3236" s="177"/>
      <c r="L3236" s="224"/>
      <c r="M3236" s="177"/>
      <c r="N3236" s="177"/>
      <c r="O3236" s="224"/>
      <c r="P3236" s="177"/>
      <c r="Q3236" s="177"/>
      <c r="R3236" s="177"/>
      <c r="S3236" s="237" t="s">
        <v>16206</v>
      </c>
      <c r="T3236" s="177"/>
      <c r="U3236" s="243"/>
      <c r="Z3236" s="130" t="str">
        <f t="shared" si="51"/>
        <v>20(17)蓝秀金</v>
      </c>
    </row>
    <row r="3237" spans="1:26">
      <c r="A3237" s="177"/>
      <c r="B3237" s="177" t="s">
        <v>16226</v>
      </c>
      <c r="C3237" s="177"/>
      <c r="D3237" s="177" t="s">
        <v>497</v>
      </c>
      <c r="E3237" s="177" t="s">
        <v>16227</v>
      </c>
      <c r="F3237" s="241" t="s">
        <v>24</v>
      </c>
      <c r="G3237" s="177">
        <v>18</v>
      </c>
      <c r="H3237" s="241" t="s">
        <v>19558</v>
      </c>
      <c r="I3237" s="177" t="s">
        <v>16228</v>
      </c>
      <c r="J3237" s="177">
        <v>15277852696</v>
      </c>
      <c r="K3237" s="177"/>
      <c r="L3237" s="224"/>
      <c r="M3237" s="177"/>
      <c r="N3237" s="177"/>
      <c r="O3237" s="224"/>
      <c r="P3237" s="177"/>
      <c r="Q3237" s="177"/>
      <c r="R3237" s="177"/>
      <c r="S3237" s="237" t="s">
        <v>16226</v>
      </c>
      <c r="T3237" s="177"/>
      <c r="U3237" s="243"/>
      <c r="Z3237" s="130" t="str">
        <f t="shared" si="51"/>
        <v>20(17)黄琬钧</v>
      </c>
    </row>
    <row r="3238" spans="1:26">
      <c r="A3238" s="177"/>
      <c r="B3238" s="177" t="s">
        <v>16229</v>
      </c>
      <c r="C3238" s="177"/>
      <c r="D3238" s="177" t="s">
        <v>497</v>
      </c>
      <c r="E3238" s="177" t="s">
        <v>16230</v>
      </c>
      <c r="F3238" s="241" t="s">
        <v>143</v>
      </c>
      <c r="G3238" s="177">
        <v>21</v>
      </c>
      <c r="H3238" s="241" t="s">
        <v>19559</v>
      </c>
      <c r="I3238" s="177" t="s">
        <v>16231</v>
      </c>
      <c r="J3238" s="177">
        <v>19978824247</v>
      </c>
      <c r="K3238" s="177"/>
      <c r="L3238" s="224"/>
      <c r="M3238" s="177"/>
      <c r="N3238" s="177"/>
      <c r="O3238" s="224"/>
      <c r="P3238" s="177"/>
      <c r="Q3238" s="177"/>
      <c r="R3238" s="177"/>
      <c r="S3238" s="237" t="s">
        <v>16229</v>
      </c>
      <c r="T3238" s="177"/>
      <c r="U3238" s="243"/>
      <c r="Z3238" s="130" t="str">
        <f t="shared" si="51"/>
        <v>20(17)陆晓萱</v>
      </c>
    </row>
    <row r="3239" spans="1:26">
      <c r="A3239" s="177"/>
      <c r="B3239" s="177" t="s">
        <v>16232</v>
      </c>
      <c r="C3239" s="177"/>
      <c r="D3239" s="177" t="s">
        <v>497</v>
      </c>
      <c r="E3239" s="177" t="s">
        <v>16233</v>
      </c>
      <c r="F3239" s="241" t="s">
        <v>24</v>
      </c>
      <c r="G3239" s="177">
        <v>18</v>
      </c>
      <c r="H3239" s="241" t="s">
        <v>19560</v>
      </c>
      <c r="I3239" s="177" t="s">
        <v>16235</v>
      </c>
      <c r="J3239" s="177">
        <v>17344521015</v>
      </c>
      <c r="K3239" s="177"/>
      <c r="L3239" s="224"/>
      <c r="M3239" s="177"/>
      <c r="N3239" s="177"/>
      <c r="O3239" s="224"/>
      <c r="P3239" s="177"/>
      <c r="Q3239" s="177"/>
      <c r="R3239" s="177"/>
      <c r="S3239" s="237" t="s">
        <v>16232</v>
      </c>
      <c r="T3239" s="177"/>
      <c r="U3239" s="243"/>
      <c r="Z3239" s="130" t="str">
        <f t="shared" si="51"/>
        <v>20(17)蓝国阳</v>
      </c>
    </row>
    <row r="3240" spans="1:26">
      <c r="A3240" s="177"/>
      <c r="B3240" s="177" t="s">
        <v>16270</v>
      </c>
      <c r="C3240" s="177"/>
      <c r="D3240" s="177" t="s">
        <v>497</v>
      </c>
      <c r="E3240" s="177" t="s">
        <v>16271</v>
      </c>
      <c r="F3240" s="241" t="s">
        <v>143</v>
      </c>
      <c r="G3240" s="177">
        <v>18</v>
      </c>
      <c r="H3240" s="241" t="s">
        <v>19561</v>
      </c>
      <c r="I3240" s="177" t="s">
        <v>16273</v>
      </c>
      <c r="J3240" s="177">
        <v>17776571520</v>
      </c>
      <c r="K3240" s="177"/>
      <c r="L3240" s="224"/>
      <c r="M3240" s="177"/>
      <c r="N3240" s="177"/>
      <c r="O3240" s="224"/>
      <c r="P3240" s="177"/>
      <c r="Q3240" s="177"/>
      <c r="R3240" s="177"/>
      <c r="S3240" s="237" t="s">
        <v>16270</v>
      </c>
      <c r="T3240" s="177"/>
      <c r="U3240" s="243"/>
      <c r="Z3240" s="130" t="str">
        <f t="shared" si="51"/>
        <v>20(17)蓝舒萍</v>
      </c>
    </row>
    <row r="3241" spans="1:26">
      <c r="A3241" s="177"/>
      <c r="B3241" s="177" t="s">
        <v>16274</v>
      </c>
      <c r="C3241" s="177"/>
      <c r="D3241" s="177" t="s">
        <v>497</v>
      </c>
      <c r="E3241" s="177" t="s">
        <v>16275</v>
      </c>
      <c r="F3241" s="241" t="s">
        <v>24</v>
      </c>
      <c r="G3241" s="177">
        <v>20</v>
      </c>
      <c r="H3241" s="241" t="s">
        <v>19562</v>
      </c>
      <c r="I3241" s="177" t="s">
        <v>16277</v>
      </c>
      <c r="J3241" s="177">
        <v>17776575387</v>
      </c>
      <c r="K3241" s="177"/>
      <c r="L3241" s="224"/>
      <c r="M3241" s="177"/>
      <c r="N3241" s="177"/>
      <c r="O3241" s="224"/>
      <c r="P3241" s="177"/>
      <c r="Q3241" s="177"/>
      <c r="R3241" s="177"/>
      <c r="S3241" s="237" t="s">
        <v>16274</v>
      </c>
      <c r="T3241" s="177"/>
      <c r="U3241" s="243"/>
      <c r="Z3241" s="130" t="str">
        <f t="shared" si="51"/>
        <v>20(17)蓝耀高</v>
      </c>
    </row>
    <row r="3242" spans="1:26">
      <c r="A3242" s="177"/>
      <c r="B3242" s="177" t="s">
        <v>15992</v>
      </c>
      <c r="C3242" s="177"/>
      <c r="D3242" s="177" t="s">
        <v>492</v>
      </c>
      <c r="E3242" s="177" t="s">
        <v>15993</v>
      </c>
      <c r="F3242" s="241" t="s">
        <v>143</v>
      </c>
      <c r="G3242" s="177">
        <v>20</v>
      </c>
      <c r="H3242" s="241" t="s">
        <v>19563</v>
      </c>
      <c r="I3242" s="177" t="s">
        <v>16366</v>
      </c>
      <c r="J3242" s="177" t="s">
        <v>19564</v>
      </c>
      <c r="K3242" s="177"/>
      <c r="L3242" s="224"/>
      <c r="M3242" s="177"/>
      <c r="N3242" s="177"/>
      <c r="O3242" s="224"/>
      <c r="P3242" s="177"/>
      <c r="Q3242" s="177"/>
      <c r="R3242" s="177"/>
      <c r="S3242" s="237" t="s">
        <v>15992</v>
      </c>
      <c r="T3242" s="177"/>
      <c r="U3242" s="243"/>
      <c r="Z3242" s="130" t="str">
        <f t="shared" si="51"/>
        <v>20(16)蒙柳花</v>
      </c>
    </row>
    <row r="3243" spans="1:26">
      <c r="A3243" s="177"/>
      <c r="B3243" s="177" t="s">
        <v>16367</v>
      </c>
      <c r="C3243" s="177"/>
      <c r="D3243" s="177" t="s">
        <v>497</v>
      </c>
      <c r="E3243" s="177" t="s">
        <v>16368</v>
      </c>
      <c r="F3243" s="241" t="s">
        <v>143</v>
      </c>
      <c r="G3243" s="177">
        <v>18</v>
      </c>
      <c r="H3243" s="241" t="s">
        <v>19565</v>
      </c>
      <c r="I3243" s="177" t="s">
        <v>16370</v>
      </c>
      <c r="J3243" s="177" t="s">
        <v>19566</v>
      </c>
      <c r="K3243" s="177"/>
      <c r="L3243" s="224"/>
      <c r="M3243" s="177"/>
      <c r="N3243" s="177"/>
      <c r="O3243" s="224"/>
      <c r="P3243" s="177"/>
      <c r="Q3243" s="177"/>
      <c r="R3243" s="177"/>
      <c r="S3243" s="237" t="s">
        <v>16367</v>
      </c>
      <c r="T3243" s="177"/>
      <c r="U3243" s="243"/>
      <c r="Z3243" s="130" t="str">
        <f t="shared" si="51"/>
        <v>20(17)蒙美玲</v>
      </c>
    </row>
    <row r="3244" spans="1:26">
      <c r="A3244" s="177"/>
      <c r="B3244" s="177" t="s">
        <v>3972</v>
      </c>
      <c r="C3244" s="177"/>
      <c r="D3244" s="177" t="s">
        <v>259</v>
      </c>
      <c r="E3244" s="177" t="s">
        <v>3973</v>
      </c>
      <c r="F3244" s="241" t="s">
        <v>143</v>
      </c>
      <c r="G3244" s="177">
        <v>21</v>
      </c>
      <c r="H3244" s="241" t="s">
        <v>19567</v>
      </c>
      <c r="I3244" s="177" t="s">
        <v>16394</v>
      </c>
      <c r="J3244" s="177" t="s">
        <v>19568</v>
      </c>
      <c r="K3244" s="177"/>
      <c r="L3244" s="224"/>
      <c r="M3244" s="177"/>
      <c r="N3244" s="177"/>
      <c r="O3244" s="224"/>
      <c r="P3244" s="177"/>
      <c r="Q3244" s="177"/>
      <c r="R3244" s="177"/>
      <c r="S3244" s="237" t="s">
        <v>3972</v>
      </c>
      <c r="T3244" s="177"/>
      <c r="U3244" s="243"/>
      <c r="Z3244" s="130" t="str">
        <f t="shared" si="51"/>
        <v>18(16)韦玉连</v>
      </c>
    </row>
    <row r="3245" spans="1:26">
      <c r="A3245" s="177"/>
      <c r="B3245" s="177" t="s">
        <v>16425</v>
      </c>
      <c r="C3245" s="177"/>
      <c r="D3245" s="177" t="s">
        <v>497</v>
      </c>
      <c r="E3245" s="177" t="s">
        <v>16426</v>
      </c>
      <c r="F3245" s="241" t="s">
        <v>143</v>
      </c>
      <c r="G3245" s="177">
        <v>18</v>
      </c>
      <c r="H3245" s="241" t="s">
        <v>19569</v>
      </c>
      <c r="I3245" s="177" t="s">
        <v>16428</v>
      </c>
      <c r="J3245" s="177">
        <v>15078614125</v>
      </c>
      <c r="K3245" s="177"/>
      <c r="L3245" s="224"/>
      <c r="M3245" s="177"/>
      <c r="N3245" s="177"/>
      <c r="O3245" s="224"/>
      <c r="P3245" s="177"/>
      <c r="Q3245" s="177"/>
      <c r="R3245" s="177"/>
      <c r="S3245" s="237" t="s">
        <v>16425</v>
      </c>
      <c r="T3245" s="177"/>
      <c r="U3245" s="243"/>
      <c r="Z3245" s="130" t="str">
        <f t="shared" si="51"/>
        <v>20(17)袁艳艳</v>
      </c>
    </row>
    <row r="3246" spans="1:26">
      <c r="A3246" s="177"/>
      <c r="B3246" s="177" t="s">
        <v>16458</v>
      </c>
      <c r="C3246" s="177"/>
      <c r="D3246" s="177" t="s">
        <v>502</v>
      </c>
      <c r="E3246" s="177" t="s">
        <v>16459</v>
      </c>
      <c r="F3246" s="241" t="s">
        <v>143</v>
      </c>
      <c r="G3246" s="177">
        <v>19</v>
      </c>
      <c r="H3246" s="241" t="s">
        <v>19570</v>
      </c>
      <c r="I3246" s="177" t="s">
        <v>16461</v>
      </c>
      <c r="J3246" s="177">
        <v>19968255643</v>
      </c>
      <c r="K3246" s="177" t="s">
        <v>27</v>
      </c>
      <c r="L3246" s="224">
        <v>44331</v>
      </c>
      <c r="M3246" s="177"/>
      <c r="N3246" s="177" t="s">
        <v>27</v>
      </c>
      <c r="O3246" s="224">
        <v>44366</v>
      </c>
      <c r="P3246" s="177"/>
      <c r="Q3246" s="177"/>
      <c r="R3246" s="177"/>
      <c r="S3246" s="237" t="s">
        <v>16458</v>
      </c>
      <c r="T3246" s="177"/>
      <c r="U3246" s="243"/>
      <c r="Z3246" s="130" t="str">
        <f t="shared" si="51"/>
        <v>20(18)蒙秋群</v>
      </c>
    </row>
    <row r="3247" spans="1:26">
      <c r="A3247" s="177"/>
      <c r="B3247" s="177" t="s">
        <v>16474</v>
      </c>
      <c r="C3247" s="177"/>
      <c r="D3247" s="177" t="s">
        <v>502</v>
      </c>
      <c r="E3247" s="177" t="s">
        <v>13462</v>
      </c>
      <c r="F3247" s="241" t="s">
        <v>24</v>
      </c>
      <c r="G3247" s="177">
        <v>18</v>
      </c>
      <c r="H3247" s="241" t="s">
        <v>19571</v>
      </c>
      <c r="I3247" s="177" t="s">
        <v>16476</v>
      </c>
      <c r="J3247" s="177" t="s">
        <v>16477</v>
      </c>
      <c r="K3247" s="177"/>
      <c r="L3247" s="224"/>
      <c r="M3247" s="177"/>
      <c r="N3247" s="177"/>
      <c r="O3247" s="224"/>
      <c r="P3247" s="177"/>
      <c r="Q3247" s="177"/>
      <c r="R3247" s="177"/>
      <c r="S3247" s="237" t="s">
        <v>16474</v>
      </c>
      <c r="T3247" s="177"/>
      <c r="U3247" s="243"/>
      <c r="Z3247" s="130" t="str">
        <f t="shared" si="51"/>
        <v>20(18)韦建力</v>
      </c>
    </row>
    <row r="3248" spans="1:26">
      <c r="A3248" s="177"/>
      <c r="B3248" s="177" t="s">
        <v>16478</v>
      </c>
      <c r="C3248" s="177"/>
      <c r="D3248" s="177" t="s">
        <v>502</v>
      </c>
      <c r="E3248" s="177" t="s">
        <v>16479</v>
      </c>
      <c r="F3248" s="241" t="s">
        <v>143</v>
      </c>
      <c r="G3248" s="177">
        <v>19</v>
      </c>
      <c r="H3248" s="241" t="s">
        <v>19572</v>
      </c>
      <c r="I3248" s="177" t="s">
        <v>13600</v>
      </c>
      <c r="J3248" s="177">
        <v>14736277938</v>
      </c>
      <c r="K3248" s="177"/>
      <c r="L3248" s="224"/>
      <c r="M3248" s="177"/>
      <c r="N3248" s="177"/>
      <c r="O3248" s="224"/>
      <c r="P3248" s="177"/>
      <c r="Q3248" s="177"/>
      <c r="R3248" s="177"/>
      <c r="S3248" s="237" t="s">
        <v>16478</v>
      </c>
      <c r="T3248" s="177"/>
      <c r="U3248" s="243"/>
      <c r="Z3248" s="130" t="str">
        <f t="shared" si="51"/>
        <v>20(18)黄月里</v>
      </c>
    </row>
    <row r="3249" spans="1:26">
      <c r="A3249" s="177"/>
      <c r="B3249" s="177" t="s">
        <v>16494</v>
      </c>
      <c r="C3249" s="177"/>
      <c r="D3249" s="177" t="s">
        <v>502</v>
      </c>
      <c r="E3249" s="177" t="s">
        <v>16495</v>
      </c>
      <c r="F3249" s="241" t="s">
        <v>24</v>
      </c>
      <c r="G3249" s="177">
        <v>18</v>
      </c>
      <c r="H3249" s="241" t="s">
        <v>19573</v>
      </c>
      <c r="I3249" s="177" t="s">
        <v>16497</v>
      </c>
      <c r="J3249" s="177">
        <v>15177833804</v>
      </c>
      <c r="K3249" s="177" t="s">
        <v>27</v>
      </c>
      <c r="L3249" s="224">
        <v>44395</v>
      </c>
      <c r="M3249" s="177"/>
      <c r="N3249" s="177" t="s">
        <v>27</v>
      </c>
      <c r="O3249" s="224">
        <v>44416</v>
      </c>
      <c r="P3249" s="177"/>
      <c r="Q3249" s="177"/>
      <c r="R3249" s="177"/>
      <c r="S3249" s="237" t="s">
        <v>16494</v>
      </c>
      <c r="T3249" s="177"/>
      <c r="U3249" s="243"/>
      <c r="Z3249" s="130" t="str">
        <f t="shared" si="51"/>
        <v>20(18)蒙保松</v>
      </c>
    </row>
    <row r="3250" spans="1:26">
      <c r="A3250" s="177"/>
      <c r="B3250" s="177" t="s">
        <v>16517</v>
      </c>
      <c r="C3250" s="177"/>
      <c r="D3250" s="177" t="s">
        <v>502</v>
      </c>
      <c r="E3250" s="177" t="s">
        <v>16518</v>
      </c>
      <c r="F3250" s="241" t="s">
        <v>143</v>
      </c>
      <c r="G3250" s="177">
        <v>18</v>
      </c>
      <c r="H3250" s="241" t="s">
        <v>19574</v>
      </c>
      <c r="I3250" s="177" t="s">
        <v>16520</v>
      </c>
      <c r="J3250" s="177" t="s">
        <v>16521</v>
      </c>
      <c r="K3250" s="177"/>
      <c r="L3250" s="224"/>
      <c r="M3250" s="177"/>
      <c r="N3250" s="177"/>
      <c r="O3250" s="224"/>
      <c r="P3250" s="177"/>
      <c r="Q3250" s="177"/>
      <c r="R3250" s="177"/>
      <c r="S3250" s="237" t="s">
        <v>16517</v>
      </c>
      <c r="T3250" s="177"/>
      <c r="U3250" s="243"/>
      <c r="Z3250" s="130" t="str">
        <f t="shared" si="51"/>
        <v>20(18)覃香</v>
      </c>
    </row>
    <row r="3251" spans="1:26">
      <c r="A3251" s="177"/>
      <c r="B3251" s="177" t="s">
        <v>16541</v>
      </c>
      <c r="C3251" s="177"/>
      <c r="D3251" s="177" t="s">
        <v>502</v>
      </c>
      <c r="E3251" s="177" t="s">
        <v>16542</v>
      </c>
      <c r="F3251" s="241" t="s">
        <v>143</v>
      </c>
      <c r="G3251" s="177">
        <v>18</v>
      </c>
      <c r="H3251" s="241" t="s">
        <v>19575</v>
      </c>
      <c r="I3251" s="177" t="s">
        <v>16544</v>
      </c>
      <c r="J3251" s="177" t="s">
        <v>16545</v>
      </c>
      <c r="K3251" s="177" t="s">
        <v>27</v>
      </c>
      <c r="L3251" s="224">
        <v>44396</v>
      </c>
      <c r="M3251" s="177"/>
      <c r="N3251" s="177" t="s">
        <v>30</v>
      </c>
      <c r="O3251" s="224"/>
      <c r="P3251" s="177"/>
      <c r="Q3251" s="177"/>
      <c r="R3251" s="177"/>
      <c r="S3251" s="237" t="s">
        <v>16541</v>
      </c>
      <c r="T3251" s="177"/>
      <c r="U3251" s="243"/>
      <c r="Z3251" s="130" t="str">
        <f t="shared" si="51"/>
        <v>20(18)韦春</v>
      </c>
    </row>
    <row r="3252" spans="1:26">
      <c r="A3252" s="177"/>
      <c r="B3252" s="177" t="s">
        <v>16560</v>
      </c>
      <c r="C3252" s="177"/>
      <c r="D3252" s="177" t="s">
        <v>502</v>
      </c>
      <c r="E3252" s="177" t="s">
        <v>16561</v>
      </c>
      <c r="F3252" s="241" t="s">
        <v>143</v>
      </c>
      <c r="G3252" s="177">
        <v>18</v>
      </c>
      <c r="H3252" s="241" t="s">
        <v>19576</v>
      </c>
      <c r="I3252" s="177" t="s">
        <v>16563</v>
      </c>
      <c r="J3252" s="177" t="s">
        <v>16564</v>
      </c>
      <c r="K3252" s="177" t="s">
        <v>27</v>
      </c>
      <c r="L3252" s="224">
        <v>44331</v>
      </c>
      <c r="M3252" s="177"/>
      <c r="N3252" s="177" t="s">
        <v>27</v>
      </c>
      <c r="O3252" s="224">
        <v>44366</v>
      </c>
      <c r="P3252" s="177"/>
      <c r="Q3252" s="177"/>
      <c r="R3252" s="177"/>
      <c r="S3252" s="237" t="s">
        <v>16560</v>
      </c>
      <c r="T3252" s="177"/>
      <c r="U3252" s="243"/>
      <c r="Z3252" s="130" t="str">
        <f t="shared" si="51"/>
        <v>20(18)韦晓</v>
      </c>
    </row>
    <row r="3253" spans="1:26">
      <c r="A3253" s="177"/>
      <c r="B3253" s="177" t="s">
        <v>16619</v>
      </c>
      <c r="C3253" s="177"/>
      <c r="D3253" s="177" t="s">
        <v>502</v>
      </c>
      <c r="E3253" s="177" t="s">
        <v>16620</v>
      </c>
      <c r="F3253" s="241" t="s">
        <v>24</v>
      </c>
      <c r="G3253" s="177">
        <v>18</v>
      </c>
      <c r="H3253" s="241" t="s">
        <v>19577</v>
      </c>
      <c r="I3253" s="177" t="s">
        <v>16622</v>
      </c>
      <c r="J3253" s="177">
        <v>17377448355</v>
      </c>
      <c r="K3253" s="177" t="s">
        <v>27</v>
      </c>
      <c r="L3253" s="224">
        <v>44331</v>
      </c>
      <c r="M3253" s="177"/>
      <c r="N3253" s="177" t="s">
        <v>27</v>
      </c>
      <c r="O3253" s="224">
        <v>44366</v>
      </c>
      <c r="P3253" s="177"/>
      <c r="Q3253" s="177"/>
      <c r="R3253" s="177"/>
      <c r="S3253" s="237" t="s">
        <v>16619</v>
      </c>
      <c r="T3253" s="177"/>
      <c r="U3253" s="243"/>
      <c r="Z3253" s="130" t="str">
        <f t="shared" si="51"/>
        <v>20(18)潘国富</v>
      </c>
    </row>
    <row r="3254" spans="1:26">
      <c r="A3254" s="177"/>
      <c r="B3254" s="177" t="s">
        <v>3838</v>
      </c>
      <c r="C3254" s="177"/>
      <c r="D3254" s="177" t="s">
        <v>249</v>
      </c>
      <c r="E3254" s="177" t="s">
        <v>3839</v>
      </c>
      <c r="F3254" s="241" t="s">
        <v>24</v>
      </c>
      <c r="G3254" s="177">
        <v>19</v>
      </c>
      <c r="H3254" s="241" t="s">
        <v>19233</v>
      </c>
      <c r="I3254" s="177" t="s">
        <v>13396</v>
      </c>
      <c r="J3254" s="177">
        <v>15723803146</v>
      </c>
      <c r="K3254" s="177" t="s">
        <v>27</v>
      </c>
      <c r="L3254" s="224">
        <v>44331</v>
      </c>
      <c r="M3254" s="177"/>
      <c r="N3254" s="177" t="s">
        <v>27</v>
      </c>
      <c r="O3254" s="224">
        <v>44366</v>
      </c>
      <c r="P3254" s="177"/>
      <c r="Q3254" s="177"/>
      <c r="R3254" s="177"/>
      <c r="S3254" s="237" t="s">
        <v>3838</v>
      </c>
      <c r="T3254" s="177"/>
      <c r="U3254" s="243"/>
      <c r="Z3254" s="130" t="str">
        <f t="shared" si="51"/>
        <v>18(14)蓝海</v>
      </c>
    </row>
    <row r="3255" spans="1:26">
      <c r="A3255" s="177"/>
      <c r="B3255" s="177" t="s">
        <v>16645</v>
      </c>
      <c r="C3255" s="177"/>
      <c r="D3255" s="177" t="s">
        <v>502</v>
      </c>
      <c r="E3255" s="177" t="s">
        <v>16646</v>
      </c>
      <c r="F3255" s="241" t="s">
        <v>143</v>
      </c>
      <c r="G3255" s="177">
        <v>18</v>
      </c>
      <c r="H3255" s="241" t="s">
        <v>19578</v>
      </c>
      <c r="I3255" s="177" t="s">
        <v>5834</v>
      </c>
      <c r="J3255" s="177" t="s">
        <v>16648</v>
      </c>
      <c r="K3255" s="177" t="s">
        <v>27</v>
      </c>
      <c r="L3255" s="224">
        <v>44331</v>
      </c>
      <c r="M3255" s="177"/>
      <c r="N3255" s="177" t="s">
        <v>27</v>
      </c>
      <c r="O3255" s="224">
        <v>44366</v>
      </c>
      <c r="P3255" s="177"/>
      <c r="Q3255" s="177"/>
      <c r="R3255" s="177"/>
      <c r="S3255" s="237" t="s">
        <v>16645</v>
      </c>
      <c r="T3255" s="177"/>
      <c r="U3255" s="243"/>
      <c r="Z3255" s="130" t="str">
        <f t="shared" si="51"/>
        <v>20(18)蓝柳妹</v>
      </c>
    </row>
    <row r="3256" spans="1:26">
      <c r="A3256" s="177"/>
      <c r="B3256" s="177" t="s">
        <v>16664</v>
      </c>
      <c r="C3256" s="177"/>
      <c r="D3256" s="177" t="s">
        <v>502</v>
      </c>
      <c r="E3256" s="177" t="s">
        <v>16665</v>
      </c>
      <c r="F3256" s="241" t="s">
        <v>24</v>
      </c>
      <c r="G3256" s="177">
        <v>19</v>
      </c>
      <c r="H3256" s="241" t="s">
        <v>19579</v>
      </c>
      <c r="I3256" s="177" t="s">
        <v>16667</v>
      </c>
      <c r="J3256" s="177" t="s">
        <v>16668</v>
      </c>
      <c r="K3256" s="177" t="s">
        <v>27</v>
      </c>
      <c r="L3256" s="224">
        <v>44331</v>
      </c>
      <c r="M3256" s="177"/>
      <c r="N3256" s="177" t="s">
        <v>27</v>
      </c>
      <c r="O3256" s="224">
        <v>44366</v>
      </c>
      <c r="P3256" s="177"/>
      <c r="Q3256" s="177"/>
      <c r="R3256" s="177"/>
      <c r="S3256" s="237" t="s">
        <v>16664</v>
      </c>
      <c r="T3256" s="177"/>
      <c r="U3256" s="243"/>
      <c r="Z3256" s="130" t="str">
        <f t="shared" si="51"/>
        <v>20(18)蒲亨穿</v>
      </c>
    </row>
    <row r="3257" spans="1:26">
      <c r="A3257" s="177"/>
      <c r="B3257" s="177" t="s">
        <v>2249</v>
      </c>
      <c r="C3257" s="177"/>
      <c r="D3257" s="177" t="s">
        <v>220</v>
      </c>
      <c r="E3257" s="177" t="s">
        <v>2250</v>
      </c>
      <c r="F3257" s="241" t="s">
        <v>143</v>
      </c>
      <c r="G3257" s="177">
        <v>18</v>
      </c>
      <c r="H3257" s="241" t="s">
        <v>2251</v>
      </c>
      <c r="I3257" s="177" t="s">
        <v>16964</v>
      </c>
      <c r="J3257" s="177">
        <v>13324788159</v>
      </c>
      <c r="K3257" s="177" t="s">
        <v>27</v>
      </c>
      <c r="L3257" s="224">
        <v>44398</v>
      </c>
      <c r="M3257" s="177"/>
      <c r="N3257" s="177"/>
      <c r="O3257" s="224"/>
      <c r="P3257" s="177"/>
      <c r="Q3257" s="177"/>
      <c r="R3257" s="177"/>
      <c r="S3257" s="237" t="s">
        <v>2249</v>
      </c>
      <c r="T3257" s="177"/>
      <c r="U3257" s="243"/>
      <c r="Z3257" s="130" t="str">
        <f t="shared" si="51"/>
        <v>18(8)韦丽婷</v>
      </c>
    </row>
    <row r="3258" spans="1:26">
      <c r="A3258" s="177"/>
      <c r="B3258" s="177" t="s">
        <v>16999</v>
      </c>
      <c r="C3258" s="177"/>
      <c r="D3258" s="177" t="s">
        <v>507</v>
      </c>
      <c r="E3258" s="177" t="s">
        <v>17000</v>
      </c>
      <c r="F3258" s="241" t="s">
        <v>143</v>
      </c>
      <c r="G3258" s="177">
        <v>19</v>
      </c>
      <c r="H3258" s="241" t="s">
        <v>19580</v>
      </c>
      <c r="I3258" s="177" t="s">
        <v>17002</v>
      </c>
      <c r="J3258" s="177">
        <v>19978820308</v>
      </c>
      <c r="K3258" s="177" t="s">
        <v>27</v>
      </c>
      <c r="L3258" s="224">
        <v>44331</v>
      </c>
      <c r="M3258" s="177"/>
      <c r="N3258" s="177" t="s">
        <v>27</v>
      </c>
      <c r="O3258" s="224">
        <v>44366</v>
      </c>
      <c r="P3258" s="177"/>
      <c r="Q3258" s="177"/>
      <c r="R3258" s="177"/>
      <c r="S3258" s="237" t="s">
        <v>16999</v>
      </c>
      <c r="T3258" s="177"/>
      <c r="U3258" s="243"/>
      <c r="Z3258" s="130" t="str">
        <f t="shared" si="51"/>
        <v>20(19)班金映</v>
      </c>
    </row>
    <row r="3259" spans="1:26">
      <c r="A3259" s="177"/>
      <c r="B3259" s="177" t="s">
        <v>16844</v>
      </c>
      <c r="C3259" s="177"/>
      <c r="D3259" s="177" t="s">
        <v>507</v>
      </c>
      <c r="E3259" s="177" t="s">
        <v>16845</v>
      </c>
      <c r="F3259" s="241" t="s">
        <v>143</v>
      </c>
      <c r="G3259" s="177">
        <v>18</v>
      </c>
      <c r="H3259" s="241" t="s">
        <v>19581</v>
      </c>
      <c r="I3259" s="177" t="s">
        <v>16847</v>
      </c>
      <c r="J3259" s="177">
        <v>17776588841</v>
      </c>
      <c r="K3259" s="177" t="s">
        <v>27</v>
      </c>
      <c r="L3259" s="224">
        <v>44331</v>
      </c>
      <c r="M3259" s="177"/>
      <c r="N3259" s="177" t="s">
        <v>27</v>
      </c>
      <c r="O3259" s="224">
        <v>44366</v>
      </c>
      <c r="P3259" s="177"/>
      <c r="Q3259" s="177"/>
      <c r="R3259" s="177"/>
      <c r="S3259" s="237" t="s">
        <v>16844</v>
      </c>
      <c r="T3259" s="177"/>
      <c r="U3259" s="243"/>
      <c r="Z3259" s="130" t="str">
        <f t="shared" si="51"/>
        <v>20(19)蓝玉荣</v>
      </c>
    </row>
    <row r="3260" spans="1:26">
      <c r="A3260" s="177"/>
      <c r="B3260" s="177" t="s">
        <v>16994</v>
      </c>
      <c r="C3260" s="177"/>
      <c r="D3260" s="177" t="s">
        <v>507</v>
      </c>
      <c r="E3260" s="177" t="s">
        <v>16995</v>
      </c>
      <c r="F3260" s="241" t="s">
        <v>143</v>
      </c>
      <c r="G3260" s="177">
        <v>19</v>
      </c>
      <c r="H3260" s="241" t="s">
        <v>19582</v>
      </c>
      <c r="I3260" s="177" t="s">
        <v>16997</v>
      </c>
      <c r="J3260" s="177" t="s">
        <v>19583</v>
      </c>
      <c r="K3260" s="177" t="s">
        <v>27</v>
      </c>
      <c r="L3260" s="224" t="s">
        <v>19584</v>
      </c>
      <c r="M3260" s="177"/>
      <c r="N3260" s="177" t="s">
        <v>27</v>
      </c>
      <c r="O3260" s="224">
        <v>44417</v>
      </c>
      <c r="P3260" s="177"/>
      <c r="Q3260" s="177"/>
      <c r="R3260" s="177"/>
      <c r="S3260" s="237" t="s">
        <v>16994</v>
      </c>
      <c r="T3260" s="177"/>
      <c r="U3260" s="243"/>
      <c r="Z3260" s="130" t="str">
        <f t="shared" si="51"/>
        <v>20(19)蒙玲丽</v>
      </c>
    </row>
    <row r="3261" spans="1:26">
      <c r="A3261" s="177"/>
      <c r="B3261" s="177" t="s">
        <v>16959</v>
      </c>
      <c r="C3261" s="177"/>
      <c r="D3261" s="177" t="s">
        <v>507</v>
      </c>
      <c r="E3261" s="177" t="s">
        <v>16960</v>
      </c>
      <c r="F3261" s="241" t="s">
        <v>143</v>
      </c>
      <c r="G3261" s="177">
        <v>18</v>
      </c>
      <c r="H3261" s="241" t="s">
        <v>19585</v>
      </c>
      <c r="I3261" s="177" t="s">
        <v>19586</v>
      </c>
      <c r="J3261" s="177" t="s">
        <v>19587</v>
      </c>
      <c r="K3261" s="177" t="s">
        <v>27</v>
      </c>
      <c r="L3261" s="224">
        <v>44395</v>
      </c>
      <c r="M3261" s="177"/>
      <c r="N3261" s="177"/>
      <c r="O3261" s="224"/>
      <c r="P3261" s="177"/>
      <c r="Q3261" s="177"/>
      <c r="R3261" s="177"/>
      <c r="S3261" s="237" t="s">
        <v>16959</v>
      </c>
      <c r="T3261" s="177"/>
      <c r="U3261" s="243"/>
      <c r="Z3261" s="130" t="str">
        <f t="shared" si="51"/>
        <v>20(19)唐雅情</v>
      </c>
    </row>
    <row r="3262" spans="1:26">
      <c r="A3262" s="177"/>
      <c r="B3262" s="177" t="s">
        <v>16956</v>
      </c>
      <c r="C3262" s="177"/>
      <c r="D3262" s="177" t="s">
        <v>507</v>
      </c>
      <c r="E3262" s="177" t="s">
        <v>16957</v>
      </c>
      <c r="F3262" s="241" t="s">
        <v>143</v>
      </c>
      <c r="G3262" s="177">
        <v>18</v>
      </c>
      <c r="H3262" s="241" t="s">
        <v>19588</v>
      </c>
      <c r="I3262" s="177" t="s">
        <v>19589</v>
      </c>
      <c r="J3262" s="177" t="s">
        <v>19590</v>
      </c>
      <c r="K3262" s="177" t="s">
        <v>27</v>
      </c>
      <c r="L3262" s="224">
        <v>44331</v>
      </c>
      <c r="M3262" s="177"/>
      <c r="N3262" s="177" t="s">
        <v>27</v>
      </c>
      <c r="O3262" s="224">
        <v>44366</v>
      </c>
      <c r="P3262" s="177"/>
      <c r="Q3262" s="177"/>
      <c r="R3262" s="177"/>
      <c r="S3262" s="237" t="s">
        <v>16956</v>
      </c>
      <c r="T3262" s="177"/>
      <c r="U3262" s="243"/>
      <c r="Z3262" s="130" t="str">
        <f t="shared" si="51"/>
        <v>20(19)韦君燕</v>
      </c>
    </row>
    <row r="3263" spans="1:26">
      <c r="A3263" s="177"/>
      <c r="B3263" s="177" t="s">
        <v>16969</v>
      </c>
      <c r="C3263" s="177"/>
      <c r="D3263" s="177" t="s">
        <v>507</v>
      </c>
      <c r="E3263" s="177" t="s">
        <v>16970</v>
      </c>
      <c r="F3263" s="241" t="s">
        <v>143</v>
      </c>
      <c r="G3263" s="177">
        <v>22</v>
      </c>
      <c r="H3263" s="241" t="s">
        <v>19591</v>
      </c>
      <c r="I3263" s="177" t="s">
        <v>16972</v>
      </c>
      <c r="J3263" s="177">
        <v>15177890696</v>
      </c>
      <c r="K3263" s="177" t="s">
        <v>27</v>
      </c>
      <c r="L3263" s="224">
        <v>44331</v>
      </c>
      <c r="M3263" s="177"/>
      <c r="N3263" s="177" t="s">
        <v>27</v>
      </c>
      <c r="O3263" s="224">
        <v>44366</v>
      </c>
      <c r="P3263" s="177"/>
      <c r="Q3263" s="177"/>
      <c r="R3263" s="177"/>
      <c r="S3263" s="237" t="s">
        <v>16969</v>
      </c>
      <c r="T3263" s="177"/>
      <c r="U3263" s="243"/>
      <c r="Z3263" s="130" t="str">
        <f t="shared" si="51"/>
        <v>20(19)班秋玉</v>
      </c>
    </row>
    <row r="3264" spans="1:26">
      <c r="A3264" s="177"/>
      <c r="B3264" s="177" t="s">
        <v>16986</v>
      </c>
      <c r="C3264" s="177"/>
      <c r="D3264" s="177" t="s">
        <v>507</v>
      </c>
      <c r="E3264" s="177" t="s">
        <v>16987</v>
      </c>
      <c r="F3264" s="241" t="s">
        <v>143</v>
      </c>
      <c r="G3264" s="177">
        <v>22</v>
      </c>
      <c r="H3264" s="241" t="s">
        <v>19592</v>
      </c>
      <c r="I3264" s="177" t="s">
        <v>16989</v>
      </c>
      <c r="J3264" s="177">
        <v>18007785007</v>
      </c>
      <c r="K3264" s="177" t="s">
        <v>27</v>
      </c>
      <c r="L3264" s="224">
        <v>44396</v>
      </c>
      <c r="M3264" s="177"/>
      <c r="N3264" s="177"/>
      <c r="O3264" s="224"/>
      <c r="P3264" s="177"/>
      <c r="Q3264" s="177"/>
      <c r="R3264" s="177"/>
      <c r="S3264" s="237" t="s">
        <v>16986</v>
      </c>
      <c r="T3264" s="177"/>
      <c r="U3264" s="243"/>
      <c r="Z3264" s="130" t="str">
        <f t="shared" si="51"/>
        <v>20(19)蒙凤连</v>
      </c>
    </row>
    <row r="3265" spans="1:26">
      <c r="A3265" s="177"/>
      <c r="B3265" s="177" t="s">
        <v>16953</v>
      </c>
      <c r="C3265" s="177"/>
      <c r="D3265" s="177" t="s">
        <v>507</v>
      </c>
      <c r="E3265" s="177" t="s">
        <v>16954</v>
      </c>
      <c r="F3265" s="241" t="s">
        <v>24</v>
      </c>
      <c r="G3265" s="177">
        <v>18</v>
      </c>
      <c r="H3265" s="241" t="s">
        <v>19593</v>
      </c>
      <c r="I3265" s="177" t="s">
        <v>16955</v>
      </c>
      <c r="J3265" s="177">
        <v>13977891739</v>
      </c>
      <c r="K3265" s="177" t="s">
        <v>27</v>
      </c>
      <c r="L3265" s="224">
        <v>44331</v>
      </c>
      <c r="M3265" s="177"/>
      <c r="N3265" s="177" t="s">
        <v>27</v>
      </c>
      <c r="O3265" s="224">
        <v>44366</v>
      </c>
      <c r="P3265" s="177"/>
      <c r="Q3265" s="177"/>
      <c r="R3265" s="177"/>
      <c r="S3265" s="237" t="s">
        <v>16953</v>
      </c>
      <c r="T3265" s="177"/>
      <c r="U3265" s="243"/>
      <c r="Z3265" s="130" t="str">
        <f t="shared" si="51"/>
        <v>20(19)覃韦朝</v>
      </c>
    </row>
    <row r="3266" spans="1:26">
      <c r="A3266" s="177"/>
      <c r="B3266" s="177" t="s">
        <v>8335</v>
      </c>
      <c r="C3266" s="177"/>
      <c r="D3266" s="177" t="s">
        <v>343</v>
      </c>
      <c r="E3266" s="177" t="s">
        <v>8336</v>
      </c>
      <c r="F3266" s="241" t="s">
        <v>143</v>
      </c>
      <c r="G3266" s="177">
        <v>18</v>
      </c>
      <c r="H3266" s="241" t="s">
        <v>8337</v>
      </c>
      <c r="I3266" s="177" t="s">
        <v>2202</v>
      </c>
      <c r="J3266" s="177">
        <v>13977109396</v>
      </c>
      <c r="K3266" s="177" t="s">
        <v>27</v>
      </c>
      <c r="L3266" s="224">
        <v>44394</v>
      </c>
      <c r="M3266" s="177"/>
      <c r="N3266" s="177"/>
      <c r="O3266" s="224"/>
      <c r="P3266" s="177"/>
      <c r="Q3266" s="177"/>
      <c r="R3266" s="177"/>
      <c r="S3266" s="237" t="s">
        <v>8335</v>
      </c>
      <c r="T3266" s="177"/>
      <c r="U3266" s="243"/>
      <c r="Z3266" s="130" t="str">
        <f t="shared" si="51"/>
        <v>19(9)韦柳淑</v>
      </c>
    </row>
    <row r="3267" spans="1:26">
      <c r="A3267" s="177"/>
      <c r="B3267" s="177" t="s">
        <v>16990</v>
      </c>
      <c r="C3267" s="177"/>
      <c r="D3267" s="177" t="s">
        <v>507</v>
      </c>
      <c r="E3267" s="177" t="s">
        <v>16991</v>
      </c>
      <c r="F3267" s="241" t="s">
        <v>24</v>
      </c>
      <c r="G3267" s="177">
        <v>18</v>
      </c>
      <c r="H3267" s="241" t="s">
        <v>19594</v>
      </c>
      <c r="I3267" s="177" t="s">
        <v>16993</v>
      </c>
      <c r="J3267" s="177" t="s">
        <v>19595</v>
      </c>
      <c r="K3267" s="177" t="s">
        <v>27</v>
      </c>
      <c r="L3267" s="224">
        <v>44331</v>
      </c>
      <c r="M3267" s="177"/>
      <c r="N3267" s="177" t="s">
        <v>27</v>
      </c>
      <c r="O3267" s="224">
        <v>44366</v>
      </c>
      <c r="P3267" s="177"/>
      <c r="Q3267" s="177"/>
      <c r="R3267" s="177"/>
      <c r="S3267" s="237" t="s">
        <v>16990</v>
      </c>
      <c r="T3267" s="177"/>
      <c r="U3267" s="243"/>
      <c r="Z3267" s="130" t="str">
        <f t="shared" si="51"/>
        <v>20(19)班海龙</v>
      </c>
    </row>
    <row r="3268" spans="1:26">
      <c r="A3268" s="177"/>
      <c r="B3268" s="177" t="s">
        <v>16977</v>
      </c>
      <c r="C3268" s="177"/>
      <c r="D3268" s="177" t="s">
        <v>507</v>
      </c>
      <c r="E3268" s="177" t="s">
        <v>16978</v>
      </c>
      <c r="F3268" s="241" t="s">
        <v>143</v>
      </c>
      <c r="G3268" s="177">
        <v>18</v>
      </c>
      <c r="H3268" s="241" t="s">
        <v>19596</v>
      </c>
      <c r="I3268" s="177" t="s">
        <v>16980</v>
      </c>
      <c r="J3268" s="177">
        <v>18775852208</v>
      </c>
      <c r="K3268" s="177" t="s">
        <v>27</v>
      </c>
      <c r="L3268" s="224">
        <v>44331</v>
      </c>
      <c r="M3268" s="177"/>
      <c r="N3268" s="177" t="s">
        <v>27</v>
      </c>
      <c r="O3268" s="224">
        <v>44366</v>
      </c>
      <c r="P3268" s="177"/>
      <c r="Q3268" s="177"/>
      <c r="R3268" s="177"/>
      <c r="S3268" s="237" t="s">
        <v>16977</v>
      </c>
      <c r="T3268" s="177"/>
      <c r="U3268" s="243"/>
      <c r="Z3268" s="130" t="str">
        <f t="shared" si="51"/>
        <v>20(19)韦杨柳</v>
      </c>
    </row>
    <row r="3269" spans="1:26">
      <c r="A3269" s="177"/>
      <c r="B3269" s="177" t="s">
        <v>16973</v>
      </c>
      <c r="C3269" s="177"/>
      <c r="D3269" s="177" t="s">
        <v>507</v>
      </c>
      <c r="E3269" s="177" t="s">
        <v>16974</v>
      </c>
      <c r="F3269" s="241" t="s">
        <v>143</v>
      </c>
      <c r="G3269" s="177">
        <v>18</v>
      </c>
      <c r="H3269" s="241" t="s">
        <v>19597</v>
      </c>
      <c r="I3269" s="177" t="s">
        <v>16976</v>
      </c>
      <c r="J3269" s="177" t="s">
        <v>19598</v>
      </c>
      <c r="K3269" s="177" t="s">
        <v>27</v>
      </c>
      <c r="L3269" s="224">
        <v>44394</v>
      </c>
      <c r="M3269" s="177"/>
      <c r="N3269" s="177" t="s">
        <v>27</v>
      </c>
      <c r="O3269" s="224">
        <v>44415</v>
      </c>
      <c r="P3269" s="177"/>
      <c r="Q3269" s="177"/>
      <c r="R3269" s="177"/>
      <c r="S3269" s="237" t="s">
        <v>16973</v>
      </c>
      <c r="T3269" s="177"/>
      <c r="U3269" s="243"/>
      <c r="Z3269" s="130" t="str">
        <f t="shared" si="51"/>
        <v>20(19)简青清</v>
      </c>
    </row>
    <row r="3270" spans="1:26">
      <c r="A3270" s="177"/>
      <c r="B3270" s="177" t="s">
        <v>16981</v>
      </c>
      <c r="C3270" s="177"/>
      <c r="D3270" s="177" t="s">
        <v>507</v>
      </c>
      <c r="E3270" s="177" t="s">
        <v>16982</v>
      </c>
      <c r="F3270" s="241" t="s">
        <v>143</v>
      </c>
      <c r="G3270" s="177">
        <v>18</v>
      </c>
      <c r="H3270" s="241" t="s">
        <v>19599</v>
      </c>
      <c r="I3270" s="177" t="s">
        <v>16984</v>
      </c>
      <c r="J3270" s="177" t="s">
        <v>19600</v>
      </c>
      <c r="K3270" s="177" t="s">
        <v>27</v>
      </c>
      <c r="L3270" s="224">
        <v>44331</v>
      </c>
      <c r="M3270" s="177"/>
      <c r="N3270" s="177" t="s">
        <v>27</v>
      </c>
      <c r="O3270" s="224">
        <v>44366</v>
      </c>
      <c r="P3270" s="177"/>
      <c r="Q3270" s="177"/>
      <c r="R3270" s="177"/>
      <c r="S3270" s="237" t="s">
        <v>16981</v>
      </c>
      <c r="T3270" s="177"/>
      <c r="U3270" s="243"/>
      <c r="Z3270" s="130" t="str">
        <f t="shared" si="51"/>
        <v>20(19)蒙柳庆</v>
      </c>
    </row>
    <row r="3271" spans="1:26">
      <c r="A3271" s="177"/>
      <c r="B3271" s="177" t="s">
        <v>16839</v>
      </c>
      <c r="C3271" s="177"/>
      <c r="D3271" s="177" t="s">
        <v>507</v>
      </c>
      <c r="E3271" s="177" t="s">
        <v>16840</v>
      </c>
      <c r="F3271" s="241" t="s">
        <v>143</v>
      </c>
      <c r="G3271" s="177">
        <v>18</v>
      </c>
      <c r="H3271" s="241" t="s">
        <v>19601</v>
      </c>
      <c r="I3271" s="177" t="s">
        <v>16842</v>
      </c>
      <c r="J3271" s="177">
        <v>17776182442</v>
      </c>
      <c r="K3271" s="177" t="s">
        <v>27</v>
      </c>
      <c r="L3271" s="224">
        <v>44396</v>
      </c>
      <c r="M3271" s="177"/>
      <c r="N3271" s="177"/>
      <c r="O3271" s="224"/>
      <c r="P3271" s="177"/>
      <c r="Q3271" s="177"/>
      <c r="R3271" s="177"/>
      <c r="S3271" s="237" t="s">
        <v>16839</v>
      </c>
      <c r="T3271" s="177"/>
      <c r="U3271" s="243"/>
      <c r="Z3271" s="130" t="str">
        <f t="shared" ref="Z3271:Z3334" si="52">D3271:D7852&amp;E3271:E7852</f>
        <v>20(19)蒙柳艳</v>
      </c>
    </row>
    <row r="3272" spans="1:26">
      <c r="A3272" s="177"/>
      <c r="B3272" s="177" t="s">
        <v>17017</v>
      </c>
      <c r="C3272" s="177"/>
      <c r="D3272" s="177" t="s">
        <v>512</v>
      </c>
      <c r="E3272" s="177" t="s">
        <v>17018</v>
      </c>
      <c r="F3272" s="241" t="s">
        <v>24</v>
      </c>
      <c r="G3272" s="177">
        <v>19</v>
      </c>
      <c r="H3272" s="241" t="s">
        <v>19602</v>
      </c>
      <c r="I3272" s="177" t="s">
        <v>17019</v>
      </c>
      <c r="J3272" s="177" t="s">
        <v>17020</v>
      </c>
      <c r="K3272" s="177" t="s">
        <v>27</v>
      </c>
      <c r="L3272" s="224">
        <v>44394</v>
      </c>
      <c r="M3272" s="177" t="s">
        <v>1303</v>
      </c>
      <c r="N3272" s="177"/>
      <c r="O3272" s="224"/>
      <c r="P3272" s="177"/>
      <c r="Q3272" s="177"/>
      <c r="R3272" s="177"/>
      <c r="S3272" s="237" t="s">
        <v>17017</v>
      </c>
      <c r="T3272" s="177"/>
      <c r="U3272" s="243"/>
      <c r="Z3272" s="130" t="str">
        <f t="shared" si="52"/>
        <v>20(20)韦文柱</v>
      </c>
    </row>
    <row r="3273" spans="1:26">
      <c r="A3273" s="177"/>
      <c r="B3273" s="177" t="s">
        <v>17102</v>
      </c>
      <c r="C3273" s="177"/>
      <c r="D3273" s="177" t="s">
        <v>512</v>
      </c>
      <c r="E3273" s="177" t="s">
        <v>17103</v>
      </c>
      <c r="F3273" s="241" t="s">
        <v>24</v>
      </c>
      <c r="G3273" s="177">
        <v>18</v>
      </c>
      <c r="H3273" s="241" t="s">
        <v>19603</v>
      </c>
      <c r="I3273" s="177" t="s">
        <v>17105</v>
      </c>
      <c r="J3273" s="177">
        <v>15777802599</v>
      </c>
      <c r="K3273" s="177" t="s">
        <v>27</v>
      </c>
      <c r="L3273" s="224"/>
      <c r="M3273" s="177"/>
      <c r="N3273" s="177"/>
      <c r="O3273" s="224"/>
      <c r="P3273" s="177"/>
      <c r="Q3273" s="177"/>
      <c r="R3273" s="177"/>
      <c r="S3273" s="237" t="s">
        <v>17102</v>
      </c>
      <c r="T3273" s="177"/>
      <c r="U3273" s="243"/>
      <c r="Z3273" s="130" t="str">
        <f t="shared" si="52"/>
        <v>20(20)杨长勇</v>
      </c>
    </row>
    <row r="3274" spans="1:26">
      <c r="A3274" s="177"/>
      <c r="B3274" s="177" t="s">
        <v>17110</v>
      </c>
      <c r="C3274" s="177"/>
      <c r="D3274" s="177" t="s">
        <v>512</v>
      </c>
      <c r="E3274" s="177" t="s">
        <v>17111</v>
      </c>
      <c r="F3274" s="241" t="s">
        <v>24</v>
      </c>
      <c r="G3274" s="177">
        <v>18</v>
      </c>
      <c r="H3274" s="241" t="s">
        <v>19604</v>
      </c>
      <c r="I3274" s="177" t="s">
        <v>8231</v>
      </c>
      <c r="J3274" s="177">
        <v>15277894697</v>
      </c>
      <c r="K3274" s="177" t="s">
        <v>27</v>
      </c>
      <c r="L3274" s="224">
        <v>44331</v>
      </c>
      <c r="M3274" s="177" t="s">
        <v>2455</v>
      </c>
      <c r="N3274" s="177" t="s">
        <v>27</v>
      </c>
      <c r="O3274" s="224">
        <v>44366</v>
      </c>
      <c r="P3274" s="177" t="s">
        <v>2455</v>
      </c>
      <c r="Q3274" s="177"/>
      <c r="R3274" s="177"/>
      <c r="S3274" s="237" t="s">
        <v>17110</v>
      </c>
      <c r="T3274" s="177"/>
      <c r="U3274" s="243"/>
      <c r="Z3274" s="130" t="str">
        <f t="shared" si="52"/>
        <v>20(20)蒙东华</v>
      </c>
    </row>
    <row r="3275" spans="1:26">
      <c r="A3275" s="177"/>
      <c r="B3275" s="177" t="s">
        <v>17113</v>
      </c>
      <c r="C3275" s="177"/>
      <c r="D3275" s="177" t="s">
        <v>512</v>
      </c>
      <c r="E3275" s="177" t="s">
        <v>17114</v>
      </c>
      <c r="F3275" s="241" t="s">
        <v>24</v>
      </c>
      <c r="G3275" s="177">
        <v>18</v>
      </c>
      <c r="H3275" s="241" t="s">
        <v>19605</v>
      </c>
      <c r="I3275" s="177" t="s">
        <v>17116</v>
      </c>
      <c r="J3275" s="177" t="s">
        <v>17117</v>
      </c>
      <c r="K3275" s="177" t="s">
        <v>27</v>
      </c>
      <c r="L3275" s="224"/>
      <c r="M3275" s="177"/>
      <c r="N3275" s="177"/>
      <c r="O3275" s="224"/>
      <c r="P3275" s="177"/>
      <c r="Q3275" s="177"/>
      <c r="R3275" s="177"/>
      <c r="S3275" s="237" t="s">
        <v>17113</v>
      </c>
      <c r="T3275" s="177"/>
      <c r="U3275" s="243"/>
      <c r="Z3275" s="130" t="str">
        <f t="shared" si="52"/>
        <v>20(20)蓝俊</v>
      </c>
    </row>
    <row r="3276" spans="1:26">
      <c r="A3276" s="177"/>
      <c r="B3276" s="177" t="s">
        <v>17141</v>
      </c>
      <c r="C3276" s="177"/>
      <c r="D3276" s="177" t="s">
        <v>512</v>
      </c>
      <c r="E3276" s="177" t="s">
        <v>3445</v>
      </c>
      <c r="F3276" s="241" t="s">
        <v>24</v>
      </c>
      <c r="G3276" s="177">
        <v>18</v>
      </c>
      <c r="H3276" s="241" t="s">
        <v>19513</v>
      </c>
      <c r="I3276" s="177" t="s">
        <v>17142</v>
      </c>
      <c r="J3276" s="177" t="s">
        <v>17143</v>
      </c>
      <c r="K3276" s="177" t="s">
        <v>27</v>
      </c>
      <c r="L3276" s="224">
        <v>44398</v>
      </c>
      <c r="M3276" s="177"/>
      <c r="N3276" s="177"/>
      <c r="O3276" s="224"/>
      <c r="P3276" s="177"/>
      <c r="Q3276" s="177"/>
      <c r="R3276" s="177"/>
      <c r="S3276" s="237" t="s">
        <v>17141</v>
      </c>
      <c r="T3276" s="177"/>
      <c r="U3276" s="243"/>
      <c r="Z3276" s="130" t="str">
        <f t="shared" si="52"/>
        <v>20(20)韦世文</v>
      </c>
    </row>
    <row r="3277" spans="1:26">
      <c r="A3277" s="177"/>
      <c r="B3277" s="177" t="s">
        <v>17210</v>
      </c>
      <c r="C3277" s="177"/>
      <c r="D3277" s="177" t="s">
        <v>512</v>
      </c>
      <c r="E3277" s="177" t="s">
        <v>17211</v>
      </c>
      <c r="F3277" s="241" t="s">
        <v>24</v>
      </c>
      <c r="G3277" s="177">
        <v>19</v>
      </c>
      <c r="H3277" s="241" t="s">
        <v>19423</v>
      </c>
      <c r="I3277" s="177" t="s">
        <v>5964</v>
      </c>
      <c r="J3277" s="177" t="s">
        <v>17212</v>
      </c>
      <c r="K3277" s="177" t="s">
        <v>27</v>
      </c>
      <c r="L3277" s="224"/>
      <c r="M3277" s="177"/>
      <c r="N3277" s="177"/>
      <c r="O3277" s="224"/>
      <c r="P3277" s="177"/>
      <c r="Q3277" s="177"/>
      <c r="R3277" s="177"/>
      <c r="S3277" s="237" t="s">
        <v>17210</v>
      </c>
      <c r="T3277" s="177"/>
      <c r="U3277" s="243"/>
      <c r="Z3277" s="130" t="str">
        <f t="shared" si="52"/>
        <v>20(20)罗金龙</v>
      </c>
    </row>
    <row r="3278" spans="1:26">
      <c r="A3278" s="177"/>
      <c r="B3278" s="177" t="s">
        <v>17221</v>
      </c>
      <c r="C3278" s="177"/>
      <c r="D3278" s="177" t="s">
        <v>512</v>
      </c>
      <c r="E3278" s="177" t="s">
        <v>17222</v>
      </c>
      <c r="F3278" s="241" t="s">
        <v>143</v>
      </c>
      <c r="G3278" s="177">
        <v>18</v>
      </c>
      <c r="H3278" s="241" t="s">
        <v>19606</v>
      </c>
      <c r="I3278" s="177" t="s">
        <v>17223</v>
      </c>
      <c r="J3278" s="177" t="s">
        <v>17224</v>
      </c>
      <c r="K3278" s="177" t="s">
        <v>27</v>
      </c>
      <c r="L3278" s="224"/>
      <c r="M3278" s="177"/>
      <c r="N3278" s="177"/>
      <c r="O3278" s="224"/>
      <c r="P3278" s="177"/>
      <c r="Q3278" s="177"/>
      <c r="R3278" s="177"/>
      <c r="S3278" s="237" t="s">
        <v>17221</v>
      </c>
      <c r="T3278" s="177"/>
      <c r="U3278" s="243"/>
      <c r="Z3278" s="130" t="str">
        <f t="shared" si="52"/>
        <v>20(20)蓝茂</v>
      </c>
    </row>
    <row r="3279" spans="1:26">
      <c r="A3279" s="177"/>
      <c r="B3279" s="177" t="s">
        <v>17231</v>
      </c>
      <c r="C3279" s="177"/>
      <c r="D3279" s="177" t="s">
        <v>512</v>
      </c>
      <c r="E3279" s="177" t="s">
        <v>17232</v>
      </c>
      <c r="F3279" s="241" t="s">
        <v>143</v>
      </c>
      <c r="G3279" s="177">
        <v>21</v>
      </c>
      <c r="H3279" s="241" t="s">
        <v>19607</v>
      </c>
      <c r="I3279" s="177" t="s">
        <v>16461</v>
      </c>
      <c r="J3279" s="177">
        <v>19968255643</v>
      </c>
      <c r="K3279" s="177" t="s">
        <v>27</v>
      </c>
      <c r="L3279" s="224"/>
      <c r="M3279" s="177"/>
      <c r="N3279" s="177"/>
      <c r="O3279" s="224"/>
      <c r="P3279" s="177"/>
      <c r="Q3279" s="177"/>
      <c r="R3279" s="177"/>
      <c r="S3279" s="237" t="s">
        <v>17231</v>
      </c>
      <c r="T3279" s="177"/>
      <c r="U3279" s="243"/>
      <c r="Z3279" s="130" t="str">
        <f t="shared" si="52"/>
        <v>20(20)蒙小金</v>
      </c>
    </row>
    <row r="3280" spans="1:26">
      <c r="A3280" s="177"/>
      <c r="B3280" s="177" t="s">
        <v>17285</v>
      </c>
      <c r="C3280" s="177"/>
      <c r="D3280" s="177" t="s">
        <v>512</v>
      </c>
      <c r="E3280" s="177" t="s">
        <v>17286</v>
      </c>
      <c r="F3280" s="241" t="s">
        <v>143</v>
      </c>
      <c r="G3280" s="177">
        <v>18</v>
      </c>
      <c r="H3280" s="241" t="s">
        <v>19608</v>
      </c>
      <c r="I3280" s="177" t="s">
        <v>17288</v>
      </c>
      <c r="J3280" s="177" t="s">
        <v>17289</v>
      </c>
      <c r="K3280" s="177" t="s">
        <v>27</v>
      </c>
      <c r="L3280" s="224">
        <v>44331</v>
      </c>
      <c r="M3280" s="177" t="s">
        <v>2172</v>
      </c>
      <c r="N3280" s="177" t="s">
        <v>27</v>
      </c>
      <c r="O3280" s="224">
        <v>44366</v>
      </c>
      <c r="P3280" s="177" t="s">
        <v>2172</v>
      </c>
      <c r="Q3280" s="177"/>
      <c r="R3280" s="177"/>
      <c r="S3280" s="237" t="s">
        <v>17285</v>
      </c>
      <c r="T3280" s="177"/>
      <c r="U3280" s="243"/>
      <c r="Z3280" s="130" t="str">
        <f t="shared" si="52"/>
        <v>20(20)何彩访</v>
      </c>
    </row>
    <row r="3281" spans="1:26">
      <c r="A3281" s="177"/>
      <c r="B3281" s="177" t="s">
        <v>17290</v>
      </c>
      <c r="C3281" s="177"/>
      <c r="D3281" s="177" t="s">
        <v>512</v>
      </c>
      <c r="E3281" s="177" t="s">
        <v>17291</v>
      </c>
      <c r="F3281" s="241" t="s">
        <v>143</v>
      </c>
      <c r="G3281" s="177">
        <v>18</v>
      </c>
      <c r="H3281" s="241" t="s">
        <v>19609</v>
      </c>
      <c r="I3281" s="177" t="s">
        <v>805</v>
      </c>
      <c r="J3281" s="177" t="s">
        <v>17293</v>
      </c>
      <c r="K3281" s="177" t="s">
        <v>27</v>
      </c>
      <c r="L3281" s="224">
        <v>44331</v>
      </c>
      <c r="M3281" s="177"/>
      <c r="N3281" s="177" t="s">
        <v>27</v>
      </c>
      <c r="O3281" s="224">
        <v>44366</v>
      </c>
      <c r="P3281" s="177"/>
      <c r="Q3281" s="177"/>
      <c r="R3281" s="177"/>
      <c r="S3281" s="237" t="s">
        <v>17290</v>
      </c>
      <c r="T3281" s="177"/>
      <c r="U3281" s="243"/>
      <c r="Z3281" s="130" t="str">
        <f t="shared" si="52"/>
        <v>20(20)蒙柳珠</v>
      </c>
    </row>
    <row r="3282" spans="1:26">
      <c r="A3282" s="177"/>
      <c r="B3282" s="177" t="s">
        <v>17315</v>
      </c>
      <c r="C3282" s="177"/>
      <c r="D3282" s="177" t="s">
        <v>517</v>
      </c>
      <c r="E3282" s="177" t="s">
        <v>17316</v>
      </c>
      <c r="F3282" s="241" t="s">
        <v>24</v>
      </c>
      <c r="G3282" s="177">
        <v>18</v>
      </c>
      <c r="H3282" s="241" t="s">
        <v>19610</v>
      </c>
      <c r="I3282" s="177" t="s">
        <v>17318</v>
      </c>
      <c r="J3282" s="177">
        <v>17344524354</v>
      </c>
      <c r="K3282" s="177" t="s">
        <v>27</v>
      </c>
      <c r="L3282" s="224">
        <v>44332</v>
      </c>
      <c r="M3282" s="177" t="s">
        <v>2172</v>
      </c>
      <c r="N3282" s="177" t="s">
        <v>27</v>
      </c>
      <c r="O3282" s="224">
        <v>44366</v>
      </c>
      <c r="P3282" s="177" t="s">
        <v>2172</v>
      </c>
      <c r="Q3282" s="177"/>
      <c r="R3282" s="177"/>
      <c r="S3282" s="237" t="s">
        <v>17315</v>
      </c>
      <c r="T3282" s="177"/>
      <c r="U3282" s="243"/>
      <c r="Z3282" s="130" t="str">
        <f t="shared" si="52"/>
        <v>20(21)蒙天磊</v>
      </c>
    </row>
    <row r="3283" spans="1:26">
      <c r="A3283" s="177"/>
      <c r="B3283" s="177" t="s">
        <v>17319</v>
      </c>
      <c r="C3283" s="177"/>
      <c r="D3283" s="177" t="s">
        <v>517</v>
      </c>
      <c r="E3283" s="177" t="s">
        <v>17320</v>
      </c>
      <c r="F3283" s="241" t="s">
        <v>143</v>
      </c>
      <c r="G3283" s="177">
        <v>21</v>
      </c>
      <c r="H3283" s="241" t="s">
        <v>19611</v>
      </c>
      <c r="I3283" s="177" t="s">
        <v>17322</v>
      </c>
      <c r="J3283" s="177">
        <v>13557218035</v>
      </c>
      <c r="K3283" s="177" t="s">
        <v>27</v>
      </c>
      <c r="L3283" s="224">
        <v>44395</v>
      </c>
      <c r="M3283" s="177" t="s">
        <v>2172</v>
      </c>
      <c r="N3283" s="177" t="s">
        <v>30</v>
      </c>
      <c r="O3283" s="224"/>
      <c r="P3283" s="177"/>
      <c r="Q3283" s="177"/>
      <c r="R3283" s="177"/>
      <c r="S3283" s="237" t="s">
        <v>17319</v>
      </c>
      <c r="T3283" s="177"/>
      <c r="U3283" s="243"/>
      <c r="Z3283" s="130" t="str">
        <f t="shared" si="52"/>
        <v>20(21)韦卫生</v>
      </c>
    </row>
    <row r="3284" spans="1:26">
      <c r="A3284" s="177"/>
      <c r="B3284" s="177" t="s">
        <v>17326</v>
      </c>
      <c r="C3284" s="177"/>
      <c r="D3284" s="177" t="s">
        <v>517</v>
      </c>
      <c r="E3284" s="177" t="s">
        <v>17327</v>
      </c>
      <c r="F3284" s="241" t="s">
        <v>24</v>
      </c>
      <c r="G3284" s="177">
        <v>18</v>
      </c>
      <c r="H3284" s="241" t="s">
        <v>19612</v>
      </c>
      <c r="I3284" s="177" t="s">
        <v>684</v>
      </c>
      <c r="J3284" s="177">
        <v>13377494989</v>
      </c>
      <c r="K3284" s="177" t="s">
        <v>27</v>
      </c>
      <c r="L3284" s="224">
        <v>44417</v>
      </c>
      <c r="M3284" s="177" t="s">
        <v>17329</v>
      </c>
      <c r="N3284" s="177"/>
      <c r="O3284" s="224"/>
      <c r="P3284" s="177"/>
      <c r="Q3284" s="177"/>
      <c r="R3284" s="177"/>
      <c r="S3284" s="237" t="s">
        <v>17326</v>
      </c>
      <c r="T3284" s="177"/>
      <c r="U3284" s="243"/>
      <c r="Z3284" s="130" t="str">
        <f t="shared" si="52"/>
        <v>20(21)卢焕汉</v>
      </c>
    </row>
    <row r="3285" spans="1:26">
      <c r="A3285" s="177"/>
      <c r="B3285" s="177" t="s">
        <v>17334</v>
      </c>
      <c r="C3285" s="177"/>
      <c r="D3285" s="177" t="s">
        <v>517</v>
      </c>
      <c r="E3285" s="177" t="s">
        <v>17335</v>
      </c>
      <c r="F3285" s="241" t="s">
        <v>143</v>
      </c>
      <c r="G3285" s="177">
        <v>19</v>
      </c>
      <c r="H3285" s="241" t="s">
        <v>19611</v>
      </c>
      <c r="I3285" s="177" t="s">
        <v>17336</v>
      </c>
      <c r="J3285" s="177" t="s">
        <v>17337</v>
      </c>
      <c r="K3285" s="177" t="s">
        <v>27</v>
      </c>
      <c r="L3285" s="224">
        <v>44404</v>
      </c>
      <c r="M3285" s="177"/>
      <c r="N3285" s="177"/>
      <c r="O3285" s="224"/>
      <c r="P3285" s="177"/>
      <c r="Q3285" s="177"/>
      <c r="R3285" s="177"/>
      <c r="S3285" s="237" t="s">
        <v>17334</v>
      </c>
      <c r="T3285" s="177"/>
      <c r="U3285" s="243"/>
      <c r="Z3285" s="130" t="str">
        <f t="shared" si="52"/>
        <v>20(21)班月兰</v>
      </c>
    </row>
    <row r="3286" spans="1:26">
      <c r="A3286" s="177"/>
      <c r="B3286" s="177" t="s">
        <v>17358</v>
      </c>
      <c r="C3286" s="177"/>
      <c r="D3286" s="177" t="s">
        <v>517</v>
      </c>
      <c r="E3286" s="177" t="s">
        <v>17359</v>
      </c>
      <c r="F3286" s="241" t="s">
        <v>24</v>
      </c>
      <c r="G3286" s="177">
        <v>20</v>
      </c>
      <c r="H3286" s="241" t="s">
        <v>19613</v>
      </c>
      <c r="I3286" s="177" t="s">
        <v>17360</v>
      </c>
      <c r="J3286" s="177" t="s">
        <v>17361</v>
      </c>
      <c r="K3286" s="177" t="s">
        <v>27</v>
      </c>
      <c r="L3286" s="224">
        <v>44335</v>
      </c>
      <c r="M3286" s="177" t="s">
        <v>2172</v>
      </c>
      <c r="N3286" s="177" t="s">
        <v>27</v>
      </c>
      <c r="O3286" s="224">
        <v>44366</v>
      </c>
      <c r="P3286" s="177" t="s">
        <v>2172</v>
      </c>
      <c r="Q3286" s="177"/>
      <c r="R3286" s="177"/>
      <c r="S3286" s="237" t="s">
        <v>17358</v>
      </c>
      <c r="T3286" s="177"/>
      <c r="U3286" s="243"/>
      <c r="Z3286" s="130" t="str">
        <f t="shared" si="52"/>
        <v>20(21)蒙科城</v>
      </c>
    </row>
    <row r="3287" spans="1:26">
      <c r="A3287" s="177"/>
      <c r="B3287" s="177" t="s">
        <v>17376</v>
      </c>
      <c r="C3287" s="177"/>
      <c r="D3287" s="177" t="s">
        <v>517</v>
      </c>
      <c r="E3287" s="177" t="s">
        <v>17377</v>
      </c>
      <c r="F3287" s="241" t="s">
        <v>24</v>
      </c>
      <c r="G3287" s="177">
        <v>18</v>
      </c>
      <c r="H3287" s="241" t="s">
        <v>19614</v>
      </c>
      <c r="I3287" s="177" t="s">
        <v>17379</v>
      </c>
      <c r="J3287" s="177" t="s">
        <v>17380</v>
      </c>
      <c r="K3287" s="177" t="s">
        <v>27</v>
      </c>
      <c r="L3287" s="224">
        <v>44397</v>
      </c>
      <c r="M3287" s="177"/>
      <c r="N3287" s="177"/>
      <c r="O3287" s="224"/>
      <c r="P3287" s="177"/>
      <c r="Q3287" s="177"/>
      <c r="R3287" s="177"/>
      <c r="S3287" s="237" t="s">
        <v>17376</v>
      </c>
      <c r="T3287" s="177"/>
      <c r="U3287" s="243"/>
      <c r="Z3287" s="130" t="str">
        <f t="shared" si="52"/>
        <v>20(21)谭海洪</v>
      </c>
    </row>
    <row r="3288" spans="1:26">
      <c r="A3288" s="177"/>
      <c r="B3288" s="177" t="s">
        <v>17424</v>
      </c>
      <c r="C3288" s="177"/>
      <c r="D3288" s="177" t="s">
        <v>517</v>
      </c>
      <c r="E3288" s="177" t="s">
        <v>17425</v>
      </c>
      <c r="F3288" s="241" t="s">
        <v>143</v>
      </c>
      <c r="G3288" s="177">
        <v>18</v>
      </c>
      <c r="H3288" s="241" t="s">
        <v>19615</v>
      </c>
      <c r="I3288" s="177" t="s">
        <v>17426</v>
      </c>
      <c r="J3288" s="177">
        <v>18278851039</v>
      </c>
      <c r="K3288" s="177" t="s">
        <v>27</v>
      </c>
      <c r="L3288" s="224">
        <v>44405</v>
      </c>
      <c r="M3288" s="177"/>
      <c r="N3288" s="177" t="s">
        <v>30</v>
      </c>
      <c r="O3288" s="224"/>
      <c r="P3288" s="177"/>
      <c r="Q3288" s="177"/>
      <c r="R3288" s="177"/>
      <c r="S3288" s="237" t="s">
        <v>17424</v>
      </c>
      <c r="T3288" s="177"/>
      <c r="U3288" s="243"/>
      <c r="Z3288" s="130" t="str">
        <f t="shared" si="52"/>
        <v>20(21)蓝秀秀</v>
      </c>
    </row>
    <row r="3289" spans="1:26">
      <c r="A3289" s="177"/>
      <c r="B3289" s="177" t="s">
        <v>17439</v>
      </c>
      <c r="C3289" s="177"/>
      <c r="D3289" s="177" t="s">
        <v>517</v>
      </c>
      <c r="E3289" s="177" t="s">
        <v>17440</v>
      </c>
      <c r="F3289" s="241" t="s">
        <v>24</v>
      </c>
      <c r="G3289" s="177">
        <v>18</v>
      </c>
      <c r="H3289" s="241" t="s">
        <v>19616</v>
      </c>
      <c r="I3289" s="177" t="s">
        <v>1704</v>
      </c>
      <c r="J3289" s="177">
        <v>19127174040</v>
      </c>
      <c r="K3289" s="177" t="s">
        <v>27</v>
      </c>
      <c r="L3289" s="224">
        <v>44394</v>
      </c>
      <c r="M3289" s="177"/>
      <c r="N3289" s="177"/>
      <c r="O3289" s="224"/>
      <c r="P3289" s="177"/>
      <c r="Q3289" s="177"/>
      <c r="R3289" s="177"/>
      <c r="S3289" s="237" t="s">
        <v>17439</v>
      </c>
      <c r="T3289" s="177"/>
      <c r="U3289" s="243"/>
      <c r="Z3289" s="130" t="str">
        <f t="shared" si="52"/>
        <v>20(21)蒙保全</v>
      </c>
    </row>
    <row r="3290" spans="1:26">
      <c r="A3290" s="177"/>
      <c r="B3290" s="177" t="s">
        <v>17468</v>
      </c>
      <c r="C3290" s="177"/>
      <c r="D3290" s="177" t="s">
        <v>517</v>
      </c>
      <c r="E3290" s="177" t="s">
        <v>17469</v>
      </c>
      <c r="F3290" s="241" t="s">
        <v>143</v>
      </c>
      <c r="G3290" s="177">
        <v>19</v>
      </c>
      <c r="H3290" s="241" t="s">
        <v>19420</v>
      </c>
      <c r="I3290" s="177" t="s">
        <v>17470</v>
      </c>
      <c r="J3290" s="177" t="s">
        <v>17471</v>
      </c>
      <c r="K3290" s="177" t="s">
        <v>27</v>
      </c>
      <c r="L3290" s="224">
        <v>44404</v>
      </c>
      <c r="M3290" s="177"/>
      <c r="N3290" s="177"/>
      <c r="O3290" s="224"/>
      <c r="P3290" s="177"/>
      <c r="Q3290" s="177"/>
      <c r="R3290" s="177"/>
      <c r="S3290" s="237" t="s">
        <v>17468</v>
      </c>
      <c r="T3290" s="177"/>
      <c r="U3290" s="243"/>
      <c r="Z3290" s="130" t="str">
        <f t="shared" si="52"/>
        <v>20(21)韦金艳</v>
      </c>
    </row>
    <row r="3291" spans="1:26">
      <c r="A3291" s="177"/>
      <c r="B3291" s="177" t="s">
        <v>1674</v>
      </c>
      <c r="C3291" s="177"/>
      <c r="D3291" s="177" t="s">
        <v>210</v>
      </c>
      <c r="E3291" s="177" t="s">
        <v>1675</v>
      </c>
      <c r="F3291" s="241" t="s">
        <v>24</v>
      </c>
      <c r="G3291" s="177">
        <v>19</v>
      </c>
      <c r="H3291" s="241" t="s">
        <v>19617</v>
      </c>
      <c r="I3291" s="177" t="s">
        <v>17475</v>
      </c>
      <c r="J3291" s="177">
        <v>13707787085</v>
      </c>
      <c r="K3291" s="177" t="s">
        <v>27</v>
      </c>
      <c r="L3291" s="224">
        <v>44396</v>
      </c>
      <c r="M3291" s="177"/>
      <c r="N3291" s="177"/>
      <c r="O3291" s="224"/>
      <c r="P3291" s="177"/>
      <c r="Q3291" s="177"/>
      <c r="R3291" s="177"/>
      <c r="S3291" s="237" t="s">
        <v>1674</v>
      </c>
      <c r="T3291" s="177"/>
      <c r="U3291" s="243"/>
      <c r="Z3291" s="130" t="str">
        <f t="shared" si="52"/>
        <v>18(6)韦生鹏</v>
      </c>
    </row>
    <row r="3292" spans="1:26">
      <c r="A3292" s="177"/>
      <c r="B3292" s="177" t="s">
        <v>17546</v>
      </c>
      <c r="C3292" s="177"/>
      <c r="D3292" s="177" t="s">
        <v>517</v>
      </c>
      <c r="E3292" s="177" t="s">
        <v>17547</v>
      </c>
      <c r="F3292" s="241" t="s">
        <v>24</v>
      </c>
      <c r="G3292" s="177">
        <v>24</v>
      </c>
      <c r="H3292" s="241" t="s">
        <v>19556</v>
      </c>
      <c r="I3292" s="177" t="s">
        <v>17548</v>
      </c>
      <c r="J3292" s="177" t="s">
        <v>17549</v>
      </c>
      <c r="K3292" s="177" t="s">
        <v>27</v>
      </c>
      <c r="L3292" s="224">
        <v>44332</v>
      </c>
      <c r="M3292" s="177" t="s">
        <v>2172</v>
      </c>
      <c r="N3292" s="177" t="s">
        <v>27</v>
      </c>
      <c r="O3292" s="224">
        <v>44366</v>
      </c>
      <c r="P3292" s="177" t="s">
        <v>2172</v>
      </c>
      <c r="Q3292" s="177"/>
      <c r="R3292" s="177"/>
      <c r="S3292" s="237" t="s">
        <v>17546</v>
      </c>
      <c r="T3292" s="177"/>
      <c r="U3292" s="243"/>
      <c r="Z3292" s="130" t="str">
        <f t="shared" si="52"/>
        <v>20(21)罗荣中</v>
      </c>
    </row>
    <row r="3293" spans="1:26">
      <c r="A3293" s="177"/>
      <c r="B3293" s="177" t="s">
        <v>17576</v>
      </c>
      <c r="C3293" s="177"/>
      <c r="D3293" s="177" t="s">
        <v>517</v>
      </c>
      <c r="E3293" s="177" t="s">
        <v>17577</v>
      </c>
      <c r="F3293" s="241" t="s">
        <v>24</v>
      </c>
      <c r="G3293" s="177">
        <v>20</v>
      </c>
      <c r="H3293" s="241" t="s">
        <v>19618</v>
      </c>
      <c r="I3293" s="177" t="s">
        <v>17579</v>
      </c>
      <c r="J3293" s="177">
        <v>15817419559</v>
      </c>
      <c r="K3293" s="177" t="s">
        <v>27</v>
      </c>
      <c r="L3293" s="224">
        <v>44332</v>
      </c>
      <c r="M3293" s="177" t="s">
        <v>2172</v>
      </c>
      <c r="N3293" s="177" t="s">
        <v>27</v>
      </c>
      <c r="O3293" s="224">
        <v>44366</v>
      </c>
      <c r="P3293" s="177" t="s">
        <v>2172</v>
      </c>
      <c r="Q3293" s="177"/>
      <c r="R3293" s="177"/>
      <c r="S3293" s="237" t="s">
        <v>17576</v>
      </c>
      <c r="T3293" s="177"/>
      <c r="U3293" s="243"/>
      <c r="Z3293" s="130" t="str">
        <f t="shared" si="52"/>
        <v>20(21)韦建柏</v>
      </c>
    </row>
    <row r="3294" spans="1:26">
      <c r="A3294" s="177"/>
      <c r="B3294" s="177" t="s">
        <v>17585</v>
      </c>
      <c r="C3294" s="177"/>
      <c r="D3294" s="177" t="s">
        <v>517</v>
      </c>
      <c r="E3294" s="177" t="s">
        <v>17586</v>
      </c>
      <c r="F3294" s="241" t="s">
        <v>143</v>
      </c>
      <c r="G3294" s="177">
        <v>18</v>
      </c>
      <c r="H3294" s="241" t="s">
        <v>19619</v>
      </c>
      <c r="I3294" s="177" t="s">
        <v>17588</v>
      </c>
      <c r="J3294" s="177" t="s">
        <v>17589</v>
      </c>
      <c r="K3294" s="177" t="s">
        <v>27</v>
      </c>
      <c r="L3294" s="224">
        <v>44403</v>
      </c>
      <c r="M3294" s="177" t="s">
        <v>19620</v>
      </c>
      <c r="N3294" s="177" t="s">
        <v>30</v>
      </c>
      <c r="O3294" s="224"/>
      <c r="P3294" s="177"/>
      <c r="Q3294" s="177"/>
      <c r="R3294" s="177"/>
      <c r="S3294" s="237" t="s">
        <v>17585</v>
      </c>
      <c r="T3294" s="177"/>
      <c r="U3294" s="243"/>
      <c r="Z3294" s="130" t="str">
        <f t="shared" si="52"/>
        <v>20(21)杨秀琴</v>
      </c>
    </row>
    <row r="3295" spans="1:26">
      <c r="A3295" s="177"/>
      <c r="B3295" s="177" t="s">
        <v>11283</v>
      </c>
      <c r="C3295" s="177"/>
      <c r="D3295" s="177" t="s">
        <v>399</v>
      </c>
      <c r="E3295" s="177" t="s">
        <v>11284</v>
      </c>
      <c r="F3295" s="241" t="s">
        <v>143</v>
      </c>
      <c r="G3295" s="177"/>
      <c r="H3295" s="241" t="s">
        <v>18053</v>
      </c>
      <c r="I3295" s="177" t="s">
        <v>11286</v>
      </c>
      <c r="J3295" s="177">
        <v>17344521990</v>
      </c>
      <c r="K3295" s="177" t="s">
        <v>27</v>
      </c>
      <c r="L3295" s="224">
        <v>44395</v>
      </c>
      <c r="M3295" s="177"/>
      <c r="N3295" s="177" t="s">
        <v>27</v>
      </c>
      <c r="O3295" s="224">
        <v>44416</v>
      </c>
      <c r="P3295" s="177"/>
      <c r="Q3295" s="177"/>
      <c r="R3295" s="177"/>
      <c r="S3295" s="237" t="s">
        <v>11283</v>
      </c>
      <c r="T3295" s="177"/>
      <c r="U3295" s="243"/>
      <c r="Z3295" s="130" t="str">
        <f t="shared" si="52"/>
        <v>19(20)黄珍妮</v>
      </c>
    </row>
    <row r="3296" spans="1:26">
      <c r="A3296" s="177"/>
      <c r="B3296" s="177" t="s">
        <v>16494</v>
      </c>
      <c r="C3296" s="177"/>
      <c r="D3296" s="177" t="s">
        <v>502</v>
      </c>
      <c r="E3296" s="177" t="s">
        <v>16495</v>
      </c>
      <c r="F3296" s="241" t="s">
        <v>24</v>
      </c>
      <c r="G3296" s="177">
        <v>18</v>
      </c>
      <c r="H3296" s="241" t="s">
        <v>19573</v>
      </c>
      <c r="I3296" s="177" t="s">
        <v>16497</v>
      </c>
      <c r="J3296" s="177">
        <v>15277851412</v>
      </c>
      <c r="K3296" s="177" t="s">
        <v>27</v>
      </c>
      <c r="L3296" s="224">
        <v>44395</v>
      </c>
      <c r="M3296" s="177"/>
      <c r="N3296" s="177" t="s">
        <v>27</v>
      </c>
      <c r="O3296" s="224">
        <v>44416</v>
      </c>
      <c r="P3296" s="177"/>
      <c r="Q3296" s="177"/>
      <c r="R3296" s="177"/>
      <c r="S3296" s="237" t="s">
        <v>16494</v>
      </c>
      <c r="T3296" s="177"/>
      <c r="U3296" s="243"/>
      <c r="Z3296" s="130" t="str">
        <f t="shared" si="52"/>
        <v>20(18)蒙保松</v>
      </c>
    </row>
    <row r="3297" spans="1:26">
      <c r="A3297" s="177"/>
      <c r="B3297" s="177" t="s">
        <v>10441</v>
      </c>
      <c r="C3297" s="177"/>
      <c r="D3297" s="177" t="s">
        <v>384</v>
      </c>
      <c r="E3297" s="177" t="s">
        <v>10442</v>
      </c>
      <c r="F3297" s="241" t="s">
        <v>24</v>
      </c>
      <c r="G3297" s="177">
        <v>18</v>
      </c>
      <c r="H3297" s="241" t="s">
        <v>6804</v>
      </c>
      <c r="I3297" s="177" t="s">
        <v>10443</v>
      </c>
      <c r="J3297" s="177">
        <v>19877860832</v>
      </c>
      <c r="K3297" s="177" t="s">
        <v>27</v>
      </c>
      <c r="L3297" s="224">
        <v>44331</v>
      </c>
      <c r="M3297" s="177"/>
      <c r="N3297" s="177" t="s">
        <v>27</v>
      </c>
      <c r="O3297" s="224">
        <v>44366</v>
      </c>
      <c r="P3297" s="177"/>
      <c r="Q3297" s="177"/>
      <c r="R3297" s="177"/>
      <c r="S3297" s="237" t="s">
        <v>10441</v>
      </c>
      <c r="T3297" s="177"/>
      <c r="U3297" s="243"/>
      <c r="Z3297" s="130" t="str">
        <f t="shared" si="52"/>
        <v>19(17)覃航</v>
      </c>
    </row>
    <row r="3298" spans="1:26">
      <c r="A3298" s="177"/>
      <c r="B3298" s="177" t="s">
        <v>16517</v>
      </c>
      <c r="C3298" s="177"/>
      <c r="D3298" s="177" t="s">
        <v>502</v>
      </c>
      <c r="E3298" s="177" t="s">
        <v>16518</v>
      </c>
      <c r="F3298" s="241" t="s">
        <v>143</v>
      </c>
      <c r="G3298" s="177">
        <v>18</v>
      </c>
      <c r="H3298" s="241" t="s">
        <v>19574</v>
      </c>
      <c r="I3298" s="177" t="s">
        <v>16520</v>
      </c>
      <c r="J3298" s="177">
        <v>15078573706</v>
      </c>
      <c r="K3298" s="177" t="s">
        <v>27</v>
      </c>
      <c r="L3298" s="224">
        <v>44331</v>
      </c>
      <c r="M3298" s="177"/>
      <c r="N3298" s="177" t="s">
        <v>27</v>
      </c>
      <c r="O3298" s="224">
        <v>44366</v>
      </c>
      <c r="P3298" s="177"/>
      <c r="Q3298" s="177"/>
      <c r="R3298" s="177"/>
      <c r="S3298" s="237" t="s">
        <v>16517</v>
      </c>
      <c r="T3298" s="177"/>
      <c r="U3298" s="243"/>
      <c r="Z3298" s="130" t="str">
        <f t="shared" si="52"/>
        <v>20(18)覃香</v>
      </c>
    </row>
    <row r="3299" spans="1:26">
      <c r="A3299" s="177"/>
      <c r="B3299" s="177" t="s">
        <v>16478</v>
      </c>
      <c r="C3299" s="177"/>
      <c r="D3299" s="177" t="s">
        <v>502</v>
      </c>
      <c r="E3299" s="177" t="s">
        <v>16479</v>
      </c>
      <c r="F3299" s="241" t="s">
        <v>143</v>
      </c>
      <c r="G3299" s="177">
        <v>19</v>
      </c>
      <c r="H3299" s="241" t="s">
        <v>19572</v>
      </c>
      <c r="I3299" s="177" t="s">
        <v>13600</v>
      </c>
      <c r="J3299" s="177">
        <v>14736277938</v>
      </c>
      <c r="K3299" s="177" t="s">
        <v>27</v>
      </c>
      <c r="L3299" s="224">
        <v>44331</v>
      </c>
      <c r="M3299" s="177"/>
      <c r="N3299" s="177" t="s">
        <v>27</v>
      </c>
      <c r="O3299" s="224">
        <v>44366</v>
      </c>
      <c r="P3299" s="177"/>
      <c r="Q3299" s="177"/>
      <c r="R3299" s="177"/>
      <c r="S3299" s="237" t="s">
        <v>16478</v>
      </c>
      <c r="T3299" s="177"/>
      <c r="U3299" s="243"/>
      <c r="Z3299" s="130" t="str">
        <f t="shared" si="52"/>
        <v>20(18)黄月里</v>
      </c>
    </row>
    <row r="3300" spans="1:26">
      <c r="A3300" s="177"/>
      <c r="B3300" s="177" t="s">
        <v>9322</v>
      </c>
      <c r="C3300" s="177"/>
      <c r="D3300" s="177" t="s">
        <v>363</v>
      </c>
      <c r="E3300" s="177" t="s">
        <v>9323</v>
      </c>
      <c r="F3300" s="241" t="s">
        <v>143</v>
      </c>
      <c r="G3300" s="177">
        <v>18</v>
      </c>
      <c r="H3300" s="241" t="s">
        <v>9324</v>
      </c>
      <c r="I3300" s="177" t="s">
        <v>9325</v>
      </c>
      <c r="J3300" s="177">
        <v>17807873082</v>
      </c>
      <c r="K3300" s="177" t="s">
        <v>27</v>
      </c>
      <c r="L3300" s="224">
        <v>44338</v>
      </c>
      <c r="M3300" s="177"/>
      <c r="N3300" s="177" t="s">
        <v>27</v>
      </c>
      <c r="O3300" s="224">
        <v>44427</v>
      </c>
      <c r="P3300" s="177"/>
      <c r="Q3300" s="177"/>
      <c r="R3300" s="177"/>
      <c r="S3300" s="237" t="s">
        <v>9322</v>
      </c>
      <c r="T3300" s="177"/>
      <c r="U3300" s="243"/>
      <c r="Z3300" s="130" t="str">
        <f t="shared" si="52"/>
        <v>19(13)韦素珍</v>
      </c>
    </row>
    <row r="3301" spans="1:26">
      <c r="A3301" s="177"/>
      <c r="B3301" s="177" t="s">
        <v>9357</v>
      </c>
      <c r="C3301" s="177"/>
      <c r="D3301" s="177" t="s">
        <v>363</v>
      </c>
      <c r="E3301" s="177" t="s">
        <v>9358</v>
      </c>
      <c r="F3301" s="241" t="s">
        <v>24</v>
      </c>
      <c r="G3301" s="177">
        <v>19</v>
      </c>
      <c r="H3301" s="241" t="s">
        <v>19308</v>
      </c>
      <c r="I3301" s="177" t="s">
        <v>9360</v>
      </c>
      <c r="J3301" s="177">
        <v>19943187066</v>
      </c>
      <c r="K3301" s="177" t="s">
        <v>27</v>
      </c>
      <c r="L3301" s="224">
        <v>44331</v>
      </c>
      <c r="M3301" s="177"/>
      <c r="N3301" s="177" t="s">
        <v>27</v>
      </c>
      <c r="O3301" s="224">
        <v>44366</v>
      </c>
      <c r="P3301" s="177"/>
      <c r="Q3301" s="177"/>
      <c r="R3301" s="177"/>
      <c r="S3301" s="237" t="s">
        <v>9357</v>
      </c>
      <c r="T3301" s="177"/>
      <c r="U3301" s="243"/>
      <c r="Z3301" s="130" t="str">
        <f t="shared" si="52"/>
        <v>19(13)卢雨</v>
      </c>
    </row>
    <row r="3302" spans="1:26">
      <c r="A3302" s="177"/>
      <c r="B3302" s="177" t="s">
        <v>9382</v>
      </c>
      <c r="C3302" s="177"/>
      <c r="D3302" s="177" t="s">
        <v>363</v>
      </c>
      <c r="E3302" s="177" t="s">
        <v>9383</v>
      </c>
      <c r="F3302" s="241" t="s">
        <v>143</v>
      </c>
      <c r="G3302" s="177">
        <v>19</v>
      </c>
      <c r="H3302" s="241" t="s">
        <v>9384</v>
      </c>
      <c r="I3302" s="177" t="s">
        <v>9385</v>
      </c>
      <c r="J3302" s="177">
        <v>15917888787</v>
      </c>
      <c r="K3302" s="177" t="s">
        <v>27</v>
      </c>
      <c r="L3302" s="224">
        <v>44338</v>
      </c>
      <c r="M3302" s="177"/>
      <c r="N3302" s="177" t="s">
        <v>27</v>
      </c>
      <c r="O3302" s="224">
        <v>44366</v>
      </c>
      <c r="P3302" s="177"/>
      <c r="Q3302" s="177"/>
      <c r="R3302" s="177"/>
      <c r="S3302" s="237" t="s">
        <v>9382</v>
      </c>
      <c r="T3302" s="177"/>
      <c r="U3302" s="243"/>
      <c r="Z3302" s="130" t="str">
        <f t="shared" si="52"/>
        <v>19(13)韦春丽</v>
      </c>
    </row>
    <row r="3303" spans="1:26">
      <c r="A3303" s="177"/>
      <c r="B3303" s="177" t="s">
        <v>9151</v>
      </c>
      <c r="C3303" s="177"/>
      <c r="D3303" s="177" t="s">
        <v>363</v>
      </c>
      <c r="E3303" s="177" t="s">
        <v>9152</v>
      </c>
      <c r="F3303" s="241" t="s">
        <v>143</v>
      </c>
      <c r="G3303" s="177">
        <v>18</v>
      </c>
      <c r="H3303" s="241" t="s">
        <v>17895</v>
      </c>
      <c r="I3303" s="177" t="s">
        <v>9153</v>
      </c>
      <c r="J3303" s="177">
        <v>19978429865</v>
      </c>
      <c r="K3303" s="177" t="s">
        <v>27</v>
      </c>
      <c r="L3303" s="224">
        <v>44331</v>
      </c>
      <c r="M3303" s="177"/>
      <c r="N3303" s="177" t="s">
        <v>27</v>
      </c>
      <c r="O3303" s="224">
        <v>44366</v>
      </c>
      <c r="P3303" s="177"/>
      <c r="Q3303" s="177"/>
      <c r="R3303" s="177"/>
      <c r="S3303" s="237" t="s">
        <v>9151</v>
      </c>
      <c r="T3303" s="177"/>
      <c r="U3303" s="243"/>
      <c r="Z3303" s="130" t="str">
        <f t="shared" si="52"/>
        <v>19(13)翁芳娇</v>
      </c>
    </row>
    <row r="3304" spans="1:26">
      <c r="A3304" s="177"/>
      <c r="B3304" s="177" t="s">
        <v>9258</v>
      </c>
      <c r="C3304" s="177"/>
      <c r="D3304" s="177" t="s">
        <v>363</v>
      </c>
      <c r="E3304" s="177" t="s">
        <v>9259</v>
      </c>
      <c r="F3304" s="241" t="s">
        <v>143</v>
      </c>
      <c r="G3304" s="177">
        <v>18</v>
      </c>
      <c r="H3304" s="241" t="s">
        <v>9072</v>
      </c>
      <c r="I3304" s="177" t="s">
        <v>9260</v>
      </c>
      <c r="J3304" s="177">
        <v>18378893517</v>
      </c>
      <c r="K3304" s="177" t="s">
        <v>27</v>
      </c>
      <c r="L3304" s="224">
        <v>44331</v>
      </c>
      <c r="M3304" s="177"/>
      <c r="N3304" s="177" t="s">
        <v>27</v>
      </c>
      <c r="O3304" s="224">
        <v>44366</v>
      </c>
      <c r="P3304" s="177"/>
      <c r="Q3304" s="177"/>
      <c r="R3304" s="177"/>
      <c r="S3304" s="237" t="s">
        <v>9258</v>
      </c>
      <c r="T3304" s="177"/>
      <c r="U3304" s="243"/>
      <c r="Z3304" s="130" t="str">
        <f t="shared" si="52"/>
        <v>19(13)黄秀芳</v>
      </c>
    </row>
    <row r="3305" spans="1:26">
      <c r="A3305" s="177"/>
      <c r="B3305" s="177" t="s">
        <v>10482</v>
      </c>
      <c r="C3305" s="177"/>
      <c r="D3305" s="177" t="s">
        <v>384</v>
      </c>
      <c r="E3305" s="177" t="s">
        <v>10483</v>
      </c>
      <c r="F3305" s="241" t="s">
        <v>143</v>
      </c>
      <c r="G3305" s="177">
        <v>18</v>
      </c>
      <c r="H3305" s="241" t="s">
        <v>10484</v>
      </c>
      <c r="I3305" s="177" t="s">
        <v>10485</v>
      </c>
      <c r="J3305" s="177">
        <v>17758588781</v>
      </c>
      <c r="K3305" s="177" t="s">
        <v>27</v>
      </c>
      <c r="L3305" s="224">
        <v>44331</v>
      </c>
      <c r="M3305" s="177"/>
      <c r="N3305" s="177" t="s">
        <v>27</v>
      </c>
      <c r="O3305" s="224">
        <v>44366</v>
      </c>
      <c r="P3305" s="177"/>
      <c r="Q3305" s="177"/>
      <c r="R3305" s="177"/>
      <c r="S3305" s="237" t="s">
        <v>10482</v>
      </c>
      <c r="T3305" s="177"/>
      <c r="U3305" s="243"/>
      <c r="Z3305" s="130" t="str">
        <f t="shared" si="52"/>
        <v>19(17)韦丽月</v>
      </c>
    </row>
    <row r="3306" spans="1:26">
      <c r="A3306" s="177"/>
      <c r="B3306" s="177" t="s">
        <v>10503</v>
      </c>
      <c r="C3306" s="177"/>
      <c r="D3306" s="177" t="s">
        <v>384</v>
      </c>
      <c r="E3306" s="177" t="s">
        <v>10504</v>
      </c>
      <c r="F3306" s="241" t="s">
        <v>143</v>
      </c>
      <c r="G3306" s="177">
        <v>18</v>
      </c>
      <c r="H3306" s="241" t="s">
        <v>10505</v>
      </c>
      <c r="I3306" s="177" t="s">
        <v>19621</v>
      </c>
      <c r="J3306" s="177">
        <v>17396795674</v>
      </c>
      <c r="K3306" s="177" t="s">
        <v>27</v>
      </c>
      <c r="L3306" s="224">
        <v>44331</v>
      </c>
      <c r="M3306" s="177"/>
      <c r="N3306" s="177" t="s">
        <v>27</v>
      </c>
      <c r="O3306" s="224">
        <v>44366</v>
      </c>
      <c r="P3306" s="177"/>
      <c r="Q3306" s="177"/>
      <c r="R3306" s="177"/>
      <c r="S3306" s="237" t="s">
        <v>10503</v>
      </c>
      <c r="T3306" s="177"/>
      <c r="U3306" s="243"/>
      <c r="Z3306" s="130" t="str">
        <f t="shared" si="52"/>
        <v>19(17)田艳春</v>
      </c>
    </row>
    <row r="3307" spans="1:26">
      <c r="A3307" s="177"/>
      <c r="B3307" s="177" t="s">
        <v>9241</v>
      </c>
      <c r="C3307" s="177"/>
      <c r="D3307" s="177" t="s">
        <v>363</v>
      </c>
      <c r="E3307" s="177" t="s">
        <v>9242</v>
      </c>
      <c r="F3307" s="241" t="s">
        <v>143</v>
      </c>
      <c r="G3307" s="177">
        <v>18</v>
      </c>
      <c r="H3307" s="241" t="s">
        <v>19306</v>
      </c>
      <c r="I3307" s="177" t="s">
        <v>9244</v>
      </c>
      <c r="J3307" s="177">
        <v>19107884439</v>
      </c>
      <c r="K3307" s="177" t="s">
        <v>27</v>
      </c>
      <c r="L3307" s="224">
        <v>44394</v>
      </c>
      <c r="M3307" s="177"/>
      <c r="N3307" s="177"/>
      <c r="O3307" s="224"/>
      <c r="P3307" s="177"/>
      <c r="Q3307" s="177"/>
      <c r="R3307" s="177"/>
      <c r="S3307" s="237" t="s">
        <v>9241</v>
      </c>
      <c r="T3307" s="177"/>
      <c r="U3307" s="243"/>
      <c r="Z3307" s="130" t="str">
        <f t="shared" si="52"/>
        <v>19(13)蓝梅胜</v>
      </c>
    </row>
    <row r="3308" spans="1:26">
      <c r="A3308" s="177"/>
      <c r="B3308" s="177" t="s">
        <v>9234</v>
      </c>
      <c r="C3308" s="177"/>
      <c r="D3308" s="177" t="s">
        <v>363</v>
      </c>
      <c r="E3308" s="177" t="s">
        <v>9235</v>
      </c>
      <c r="F3308" s="241" t="s">
        <v>143</v>
      </c>
      <c r="G3308" s="177">
        <v>18</v>
      </c>
      <c r="H3308" s="241" t="s">
        <v>8484</v>
      </c>
      <c r="I3308" s="177" t="s">
        <v>9236</v>
      </c>
      <c r="J3308" s="177">
        <v>17376186646</v>
      </c>
      <c r="K3308" s="177" t="s">
        <v>27</v>
      </c>
      <c r="L3308" s="224">
        <v>44394</v>
      </c>
      <c r="M3308" s="177"/>
      <c r="N3308" s="177" t="s">
        <v>30</v>
      </c>
      <c r="O3308" s="224"/>
      <c r="P3308" s="177"/>
      <c r="Q3308" s="177"/>
      <c r="R3308" s="177"/>
      <c r="S3308" s="237" t="s">
        <v>9234</v>
      </c>
      <c r="T3308" s="177"/>
      <c r="U3308" s="243"/>
      <c r="Z3308" s="130" t="str">
        <f t="shared" si="52"/>
        <v>19(13)韦慧田</v>
      </c>
    </row>
    <row r="3309" spans="1:26">
      <c r="A3309" s="177"/>
      <c r="B3309" s="177" t="s">
        <v>10399</v>
      </c>
      <c r="C3309" s="177"/>
      <c r="D3309" s="177" t="s">
        <v>384</v>
      </c>
      <c r="E3309" s="177" t="s">
        <v>10400</v>
      </c>
      <c r="F3309" s="241" t="s">
        <v>143</v>
      </c>
      <c r="G3309" s="177">
        <v>18</v>
      </c>
      <c r="H3309" s="241" t="s">
        <v>19354</v>
      </c>
      <c r="I3309" s="177" t="s">
        <v>10401</v>
      </c>
      <c r="J3309" s="177">
        <v>18176136401</v>
      </c>
      <c r="K3309" s="177" t="s">
        <v>27</v>
      </c>
      <c r="L3309" s="224">
        <v>44331</v>
      </c>
      <c r="M3309" s="177"/>
      <c r="N3309" s="177" t="s">
        <v>27</v>
      </c>
      <c r="O3309" s="224">
        <v>44366</v>
      </c>
      <c r="P3309" s="177"/>
      <c r="Q3309" s="177"/>
      <c r="R3309" s="177"/>
      <c r="S3309" s="237" t="s">
        <v>10399</v>
      </c>
      <c r="T3309" s="177"/>
      <c r="U3309" s="243"/>
      <c r="Z3309" s="130" t="str">
        <f t="shared" si="52"/>
        <v>19(17)蒙欣怡</v>
      </c>
    </row>
    <row r="3310" spans="1:26">
      <c r="A3310" s="177"/>
      <c r="B3310" s="177" t="s">
        <v>9349</v>
      </c>
      <c r="C3310" s="177"/>
      <c r="D3310" s="177" t="s">
        <v>363</v>
      </c>
      <c r="E3310" s="177" t="s">
        <v>9350</v>
      </c>
      <c r="F3310" s="241" t="s">
        <v>24</v>
      </c>
      <c r="G3310" s="177">
        <v>18</v>
      </c>
      <c r="H3310" s="241" t="s">
        <v>17639</v>
      </c>
      <c r="I3310" s="177" t="s">
        <v>19622</v>
      </c>
      <c r="J3310" s="177">
        <v>18776860949</v>
      </c>
      <c r="K3310" s="177" t="s">
        <v>27</v>
      </c>
      <c r="L3310" s="224">
        <v>44398</v>
      </c>
      <c r="M3310" s="177"/>
      <c r="N3310" s="177" t="s">
        <v>30</v>
      </c>
      <c r="O3310" s="224"/>
      <c r="P3310" s="177"/>
      <c r="Q3310" s="177"/>
      <c r="R3310" s="177"/>
      <c r="S3310" s="237" t="s">
        <v>9349</v>
      </c>
      <c r="T3310" s="177"/>
      <c r="U3310" s="243"/>
      <c r="Z3310" s="130" t="str">
        <f t="shared" si="52"/>
        <v>19(13)班忠思</v>
      </c>
    </row>
    <row r="3311" spans="1:26">
      <c r="A3311" s="177"/>
      <c r="B3311" s="177" t="s">
        <v>11501</v>
      </c>
      <c r="C3311" s="177"/>
      <c r="D3311" s="177" t="s">
        <v>404</v>
      </c>
      <c r="E3311" s="177" t="s">
        <v>11502</v>
      </c>
      <c r="F3311" s="241" t="s">
        <v>24</v>
      </c>
      <c r="G3311" s="177">
        <v>17</v>
      </c>
      <c r="H3311" s="241" t="s">
        <v>6714</v>
      </c>
      <c r="I3311" s="177" t="s">
        <v>11503</v>
      </c>
      <c r="J3311" s="177">
        <v>15977839905</v>
      </c>
      <c r="K3311" s="177" t="s">
        <v>27</v>
      </c>
      <c r="L3311" s="224">
        <v>44394</v>
      </c>
      <c r="M3311" s="177"/>
      <c r="N3311" s="177" t="s">
        <v>30</v>
      </c>
      <c r="O3311" s="224"/>
      <c r="P3311" s="177"/>
      <c r="Q3311" s="177"/>
      <c r="R3311" s="177"/>
      <c r="S3311" s="237" t="s">
        <v>11501</v>
      </c>
      <c r="T3311" s="177"/>
      <c r="U3311" s="243"/>
      <c r="Z3311" s="130" t="str">
        <f t="shared" si="52"/>
        <v>19(21)韦孟杰</v>
      </c>
    </row>
    <row r="3312" spans="1:26">
      <c r="A3312" s="177"/>
      <c r="B3312" s="177" t="s">
        <v>17210</v>
      </c>
      <c r="C3312" s="177"/>
      <c r="D3312" s="177" t="s">
        <v>512</v>
      </c>
      <c r="E3312" s="177" t="s">
        <v>17211</v>
      </c>
      <c r="F3312" s="241" t="s">
        <v>24</v>
      </c>
      <c r="G3312" s="177">
        <v>20</v>
      </c>
      <c r="H3312" s="241" t="s">
        <v>19423</v>
      </c>
      <c r="I3312" s="177" t="s">
        <v>5964</v>
      </c>
      <c r="J3312" s="177">
        <v>18776875177</v>
      </c>
      <c r="K3312" s="177" t="s">
        <v>27</v>
      </c>
      <c r="L3312" s="224"/>
      <c r="M3312" s="177"/>
      <c r="N3312" s="177" t="s">
        <v>27</v>
      </c>
      <c r="O3312" s="224"/>
      <c r="P3312" s="177"/>
      <c r="Q3312" s="177"/>
      <c r="R3312" s="177"/>
      <c r="S3312" s="237" t="s">
        <v>17210</v>
      </c>
      <c r="T3312" s="177"/>
      <c r="U3312" s="243"/>
      <c r="Z3312" s="130" t="str">
        <f t="shared" si="52"/>
        <v>20(20)罗金龙</v>
      </c>
    </row>
    <row r="3313" spans="1:26">
      <c r="A3313" s="177"/>
      <c r="B3313" s="177" t="s">
        <v>11109</v>
      </c>
      <c r="C3313" s="177"/>
      <c r="D3313" s="177" t="s">
        <v>399</v>
      </c>
      <c r="E3313" s="177" t="s">
        <v>11110</v>
      </c>
      <c r="F3313" s="241" t="s">
        <v>143</v>
      </c>
      <c r="G3313" s="177">
        <v>19</v>
      </c>
      <c r="H3313" s="241" t="s">
        <v>571</v>
      </c>
      <c r="I3313" s="177" t="s">
        <v>11111</v>
      </c>
      <c r="J3313" s="177">
        <v>18378889212</v>
      </c>
      <c r="K3313" s="177" t="s">
        <v>27</v>
      </c>
      <c r="L3313" s="224">
        <v>44331</v>
      </c>
      <c r="M3313" s="177"/>
      <c r="N3313" s="177" t="s">
        <v>27</v>
      </c>
      <c r="O3313" s="224">
        <v>44366</v>
      </c>
      <c r="P3313" s="177"/>
      <c r="Q3313" s="177"/>
      <c r="R3313" s="177"/>
      <c r="S3313" s="237" t="s">
        <v>11109</v>
      </c>
      <c r="T3313" s="177"/>
      <c r="U3313" s="243"/>
      <c r="Z3313" s="130" t="str">
        <f t="shared" si="52"/>
        <v>19(20)蓝美丽</v>
      </c>
    </row>
    <row r="3314" spans="1:26">
      <c r="A3314" s="177"/>
      <c r="B3314" s="177" t="s">
        <v>19398</v>
      </c>
      <c r="C3314" s="177"/>
      <c r="D3314" s="177" t="s">
        <v>404</v>
      </c>
      <c r="E3314" s="177" t="s">
        <v>11320</v>
      </c>
      <c r="F3314" s="241" t="s">
        <v>143</v>
      </c>
      <c r="G3314" s="177">
        <v>20</v>
      </c>
      <c r="H3314" s="241" t="s">
        <v>11321</v>
      </c>
      <c r="I3314" s="177" t="s">
        <v>11322</v>
      </c>
      <c r="J3314" s="177">
        <v>18077897106</v>
      </c>
      <c r="K3314" s="177" t="s">
        <v>27</v>
      </c>
      <c r="L3314" s="224">
        <v>44331</v>
      </c>
      <c r="M3314" s="177"/>
      <c r="N3314" s="177" t="s">
        <v>27</v>
      </c>
      <c r="O3314" s="224">
        <v>44366</v>
      </c>
      <c r="P3314" s="177"/>
      <c r="Q3314" s="177"/>
      <c r="R3314" s="177"/>
      <c r="S3314" s="237" t="s">
        <v>19398</v>
      </c>
      <c r="T3314" s="177"/>
      <c r="U3314" s="243"/>
      <c r="Z3314" s="130" t="str">
        <f t="shared" si="52"/>
        <v>19(21)韦欣位</v>
      </c>
    </row>
    <row r="3315" spans="1:26">
      <c r="A3315" s="177"/>
      <c r="B3315" s="177" t="s">
        <v>11442</v>
      </c>
      <c r="C3315" s="177"/>
      <c r="D3315" s="177" t="s">
        <v>404</v>
      </c>
      <c r="E3315" s="177" t="s">
        <v>11443</v>
      </c>
      <c r="F3315" s="241" t="s">
        <v>143</v>
      </c>
      <c r="G3315" s="177">
        <v>17</v>
      </c>
      <c r="H3315" s="241" t="s">
        <v>7655</v>
      </c>
      <c r="I3315" s="177" t="s">
        <v>19623</v>
      </c>
      <c r="J3315" s="177">
        <v>18070861281</v>
      </c>
      <c r="K3315" s="177" t="s">
        <v>27</v>
      </c>
      <c r="L3315" s="224">
        <v>44406</v>
      </c>
      <c r="M3315" s="177"/>
      <c r="N3315" s="177"/>
      <c r="O3315" s="224"/>
      <c r="P3315" s="177"/>
      <c r="Q3315" s="177"/>
      <c r="R3315" s="177"/>
      <c r="S3315" s="237" t="s">
        <v>11442</v>
      </c>
      <c r="T3315" s="177"/>
      <c r="U3315" s="243"/>
      <c r="Z3315" s="130" t="str">
        <f t="shared" si="52"/>
        <v>19(21)韦慧颖</v>
      </c>
    </row>
    <row r="3316" spans="1:26">
      <c r="A3316" s="177"/>
      <c r="B3316" s="177" t="s">
        <v>9209</v>
      </c>
      <c r="C3316" s="177"/>
      <c r="D3316" s="177" t="s">
        <v>363</v>
      </c>
      <c r="E3316" s="177" t="s">
        <v>9210</v>
      </c>
      <c r="F3316" s="241" t="s">
        <v>143</v>
      </c>
      <c r="G3316" s="177">
        <v>19</v>
      </c>
      <c r="H3316" s="241" t="s">
        <v>9211</v>
      </c>
      <c r="I3316" s="177" t="s">
        <v>9212</v>
      </c>
      <c r="J3316" s="177">
        <v>19977827427</v>
      </c>
      <c r="K3316" s="177" t="s">
        <v>27</v>
      </c>
      <c r="L3316" s="224">
        <v>44331</v>
      </c>
      <c r="M3316" s="177"/>
      <c r="N3316" s="177" t="s">
        <v>27</v>
      </c>
      <c r="O3316" s="224">
        <v>44366</v>
      </c>
      <c r="P3316" s="177"/>
      <c r="Q3316" s="177"/>
      <c r="R3316" s="177"/>
      <c r="S3316" s="237" t="s">
        <v>9209</v>
      </c>
      <c r="T3316" s="177"/>
      <c r="U3316" s="243"/>
      <c r="Z3316" s="130" t="str">
        <f t="shared" si="52"/>
        <v>19(13)覃清慧</v>
      </c>
    </row>
    <row r="3317" spans="1:26">
      <c r="A3317" s="177"/>
      <c r="B3317" s="177" t="s">
        <v>11484</v>
      </c>
      <c r="C3317" s="177"/>
      <c r="D3317" s="177" t="s">
        <v>404</v>
      </c>
      <c r="E3317" s="177" t="s">
        <v>11485</v>
      </c>
      <c r="F3317" s="241" t="s">
        <v>24</v>
      </c>
      <c r="G3317" s="177">
        <v>20</v>
      </c>
      <c r="H3317" s="241" t="s">
        <v>1724</v>
      </c>
      <c r="I3317" s="177" t="s">
        <v>11486</v>
      </c>
      <c r="J3317" s="177">
        <v>18077822848</v>
      </c>
      <c r="K3317" s="177" t="s">
        <v>27</v>
      </c>
      <c r="L3317" s="224">
        <v>44331</v>
      </c>
      <c r="M3317" s="177"/>
      <c r="N3317" s="177" t="s">
        <v>27</v>
      </c>
      <c r="O3317" s="224"/>
      <c r="P3317" s="177"/>
      <c r="Q3317" s="177"/>
      <c r="R3317" s="177"/>
      <c r="S3317" s="237" t="s">
        <v>11484</v>
      </c>
      <c r="T3317" s="177"/>
      <c r="U3317" s="243"/>
      <c r="Z3317" s="130" t="str">
        <f t="shared" si="52"/>
        <v>19(21)蒙照杨</v>
      </c>
    </row>
    <row r="3318" spans="1:26">
      <c r="A3318" s="177"/>
      <c r="B3318" s="177" t="s">
        <v>10311</v>
      </c>
      <c r="C3318" s="177"/>
      <c r="D3318" s="177" t="s">
        <v>384</v>
      </c>
      <c r="E3318" s="177" t="s">
        <v>10312</v>
      </c>
      <c r="F3318" s="241" t="s">
        <v>143</v>
      </c>
      <c r="G3318" s="177">
        <v>20</v>
      </c>
      <c r="H3318" s="241" t="s">
        <v>10313</v>
      </c>
      <c r="I3318" s="177" t="s">
        <v>10314</v>
      </c>
      <c r="J3318" s="177">
        <v>19994450764</v>
      </c>
      <c r="K3318" s="177" t="s">
        <v>27</v>
      </c>
      <c r="L3318" s="224">
        <v>44331</v>
      </c>
      <c r="M3318" s="177"/>
      <c r="N3318" s="177" t="s">
        <v>27</v>
      </c>
      <c r="O3318" s="224">
        <v>44366</v>
      </c>
      <c r="P3318" s="177"/>
      <c r="Q3318" s="177"/>
      <c r="R3318" s="177"/>
      <c r="S3318" s="237" t="s">
        <v>10311</v>
      </c>
      <c r="T3318" s="177"/>
      <c r="U3318" s="243"/>
      <c r="Z3318" s="130" t="str">
        <f t="shared" si="52"/>
        <v>19(17)黄英倩</v>
      </c>
    </row>
    <row r="3319" spans="1:26">
      <c r="A3319" s="177"/>
      <c r="B3319" s="177" t="s">
        <v>9494</v>
      </c>
      <c r="C3319" s="177"/>
      <c r="D3319" s="177" t="s">
        <v>368</v>
      </c>
      <c r="E3319" s="177" t="s">
        <v>9495</v>
      </c>
      <c r="F3319" s="241" t="s">
        <v>24</v>
      </c>
      <c r="G3319" s="177">
        <v>19</v>
      </c>
      <c r="H3319" s="241" t="s">
        <v>9496</v>
      </c>
      <c r="I3319" s="177" t="s">
        <v>9497</v>
      </c>
      <c r="J3319" s="177">
        <v>19127173906</v>
      </c>
      <c r="K3319" s="177" t="s">
        <v>27</v>
      </c>
      <c r="L3319" s="224">
        <v>44331</v>
      </c>
      <c r="M3319" s="177"/>
      <c r="N3319" s="177" t="s">
        <v>27</v>
      </c>
      <c r="O3319" s="224">
        <v>44366</v>
      </c>
      <c r="P3319" s="177"/>
      <c r="Q3319" s="177"/>
      <c r="R3319" s="177"/>
      <c r="S3319" s="237" t="s">
        <v>9494</v>
      </c>
      <c r="T3319" s="177"/>
      <c r="U3319" s="243"/>
      <c r="Z3319" s="130" t="str">
        <f t="shared" si="52"/>
        <v>19(14)蓝聪</v>
      </c>
    </row>
    <row r="3320" s="128" customFormat="1" spans="1:40">
      <c r="A3320" s="244"/>
      <c r="B3320" s="244" t="e">
        <v>#N/A</v>
      </c>
      <c r="C3320" s="244"/>
      <c r="D3320" s="244" t="e">
        <v>#N/A</v>
      </c>
      <c r="E3320" s="244" t="s">
        <v>19624</v>
      </c>
      <c r="F3320" s="245" t="e">
        <v>#N/A</v>
      </c>
      <c r="G3320" s="244">
        <v>18</v>
      </c>
      <c r="H3320" s="245" t="e">
        <v>#N/A</v>
      </c>
      <c r="I3320" s="244" t="s">
        <v>19625</v>
      </c>
      <c r="J3320" s="244">
        <v>15277851838</v>
      </c>
      <c r="K3320" s="244" t="s">
        <v>27</v>
      </c>
      <c r="L3320" s="246">
        <v>44395</v>
      </c>
      <c r="M3320" s="244"/>
      <c r="N3320" s="244"/>
      <c r="O3320" s="246"/>
      <c r="P3320" s="244"/>
      <c r="Q3320" s="244"/>
      <c r="R3320" s="244"/>
      <c r="S3320" s="247" t="e">
        <v>#N/A</v>
      </c>
      <c r="T3320" s="244"/>
      <c r="U3320" s="248"/>
      <c r="V3320" s="194"/>
      <c r="W3320" s="194"/>
      <c r="X3320" s="194"/>
      <c r="Y3320" s="194"/>
      <c r="Z3320" s="130" t="e">
        <f t="shared" si="52"/>
        <v>#N/A</v>
      </c>
      <c r="AA3320" s="194"/>
      <c r="AB3320" s="194"/>
      <c r="AC3320" s="194"/>
      <c r="AD3320" s="194"/>
      <c r="AE3320" s="194"/>
      <c r="AF3320" s="194"/>
      <c r="AG3320" s="194"/>
      <c r="AH3320" s="194"/>
      <c r="AI3320" s="194"/>
      <c r="AJ3320" s="194"/>
      <c r="AK3320" s="194"/>
      <c r="AL3320" s="194"/>
      <c r="AM3320" s="194"/>
      <c r="AN3320" s="194"/>
    </row>
    <row r="3321" spans="1:26">
      <c r="A3321" s="177"/>
      <c r="B3321" s="177" t="s">
        <v>11530</v>
      </c>
      <c r="C3321" s="177"/>
      <c r="D3321" s="177" t="s">
        <v>404</v>
      </c>
      <c r="E3321" s="177" t="s">
        <v>11531</v>
      </c>
      <c r="F3321" s="241" t="s">
        <v>143</v>
      </c>
      <c r="G3321" s="177">
        <v>18</v>
      </c>
      <c r="H3321" s="241" t="s">
        <v>11532</v>
      </c>
      <c r="I3321" s="177" t="s">
        <v>11533</v>
      </c>
      <c r="J3321" s="177">
        <v>13377498642</v>
      </c>
      <c r="K3321" s="177" t="s">
        <v>27</v>
      </c>
      <c r="L3321" s="224">
        <v>44409</v>
      </c>
      <c r="M3321" s="177"/>
      <c r="N3321" s="177"/>
      <c r="O3321" s="224"/>
      <c r="P3321" s="177"/>
      <c r="Q3321" s="177"/>
      <c r="R3321" s="177"/>
      <c r="S3321" s="237" t="s">
        <v>11530</v>
      </c>
      <c r="T3321" s="177"/>
      <c r="U3321" s="243"/>
      <c r="Z3321" s="130" t="str">
        <f t="shared" si="52"/>
        <v>19(21)罗彦婷</v>
      </c>
    </row>
    <row r="3322" spans="1:26">
      <c r="A3322" s="177"/>
      <c r="B3322" s="177" t="s">
        <v>10843</v>
      </c>
      <c r="C3322" s="177"/>
      <c r="D3322" s="177" t="s">
        <v>394</v>
      </c>
      <c r="E3322" s="177" t="s">
        <v>10844</v>
      </c>
      <c r="F3322" s="241" t="s">
        <v>143</v>
      </c>
      <c r="G3322" s="177">
        <v>18</v>
      </c>
      <c r="H3322" s="241" t="s">
        <v>7752</v>
      </c>
      <c r="I3322" s="177" t="s">
        <v>10845</v>
      </c>
      <c r="J3322" s="177">
        <v>18070863397</v>
      </c>
      <c r="K3322" s="177" t="s">
        <v>27</v>
      </c>
      <c r="L3322" s="224">
        <v>44331</v>
      </c>
      <c r="M3322" s="177"/>
      <c r="N3322" s="177" t="s">
        <v>27</v>
      </c>
      <c r="O3322" s="224">
        <v>44366</v>
      </c>
      <c r="P3322" s="177"/>
      <c r="Q3322" s="177"/>
      <c r="R3322" s="177"/>
      <c r="S3322" s="237" t="s">
        <v>10843</v>
      </c>
      <c r="T3322" s="177"/>
      <c r="U3322" s="243"/>
      <c r="Z3322" s="130" t="str">
        <f t="shared" si="52"/>
        <v>19(19)韦雨露</v>
      </c>
    </row>
    <row r="3323" spans="1:26">
      <c r="A3323" s="177"/>
      <c r="B3323" s="177" t="s">
        <v>11166</v>
      </c>
      <c r="C3323" s="177"/>
      <c r="D3323" s="177" t="s">
        <v>399</v>
      </c>
      <c r="E3323" s="177" t="s">
        <v>11167</v>
      </c>
      <c r="F3323" s="241" t="s">
        <v>143</v>
      </c>
      <c r="G3323" s="177">
        <v>20</v>
      </c>
      <c r="H3323" s="241" t="s">
        <v>18563</v>
      </c>
      <c r="I3323" s="177" t="s">
        <v>11168</v>
      </c>
      <c r="J3323" s="177">
        <v>14777391179</v>
      </c>
      <c r="K3323" s="177" t="s">
        <v>27</v>
      </c>
      <c r="L3323" s="224">
        <v>44331</v>
      </c>
      <c r="M3323" s="177"/>
      <c r="N3323" s="177" t="s">
        <v>27</v>
      </c>
      <c r="O3323" s="224">
        <v>44366</v>
      </c>
      <c r="P3323" s="177"/>
      <c r="Q3323" s="177"/>
      <c r="R3323" s="177"/>
      <c r="S3323" s="237" t="s">
        <v>11166</v>
      </c>
      <c r="T3323" s="177"/>
      <c r="U3323" s="243"/>
      <c r="Z3323" s="130" t="str">
        <f t="shared" si="52"/>
        <v>19(20)蒙香春</v>
      </c>
    </row>
    <row r="3324" spans="1:26">
      <c r="A3324" s="177"/>
      <c r="B3324" s="177" t="s">
        <v>10938</v>
      </c>
      <c r="C3324" s="177"/>
      <c r="D3324" s="177" t="s">
        <v>394</v>
      </c>
      <c r="E3324" s="177" t="s">
        <v>10939</v>
      </c>
      <c r="F3324" s="241" t="s">
        <v>143</v>
      </c>
      <c r="G3324" s="177">
        <v>18</v>
      </c>
      <c r="H3324" s="241" t="s">
        <v>2754</v>
      </c>
      <c r="I3324" s="177" t="s">
        <v>10940</v>
      </c>
      <c r="J3324" s="177">
        <v>14777392491</v>
      </c>
      <c r="K3324" s="177" t="s">
        <v>27</v>
      </c>
      <c r="L3324" s="224">
        <v>44331</v>
      </c>
      <c r="M3324" s="177"/>
      <c r="N3324" s="177" t="s">
        <v>27</v>
      </c>
      <c r="O3324" s="224">
        <v>44366</v>
      </c>
      <c r="P3324" s="177"/>
      <c r="Q3324" s="177"/>
      <c r="R3324" s="177"/>
      <c r="S3324" s="237" t="s">
        <v>10938</v>
      </c>
      <c r="T3324" s="177"/>
      <c r="U3324" s="243"/>
      <c r="Z3324" s="130" t="str">
        <f t="shared" si="52"/>
        <v>19(19)韦妹秋</v>
      </c>
    </row>
    <row r="3325" spans="1:26">
      <c r="A3325" s="177"/>
      <c r="B3325" s="177" t="s">
        <v>10290</v>
      </c>
      <c r="C3325" s="177"/>
      <c r="D3325" s="177" t="s">
        <v>384</v>
      </c>
      <c r="E3325" s="177" t="s">
        <v>10291</v>
      </c>
      <c r="F3325" s="241" t="s">
        <v>143</v>
      </c>
      <c r="G3325" s="177">
        <v>18</v>
      </c>
      <c r="H3325" s="241" t="s">
        <v>17996</v>
      </c>
      <c r="I3325" s="177" t="s">
        <v>10292</v>
      </c>
      <c r="J3325" s="177">
        <v>15277851574</v>
      </c>
      <c r="K3325" s="177" t="s">
        <v>27</v>
      </c>
      <c r="L3325" s="224">
        <v>44395</v>
      </c>
      <c r="M3325" s="177"/>
      <c r="N3325" s="177"/>
      <c r="O3325" s="224"/>
      <c r="P3325" s="177"/>
      <c r="Q3325" s="177"/>
      <c r="R3325" s="177"/>
      <c r="S3325" s="237" t="s">
        <v>10290</v>
      </c>
      <c r="T3325" s="177"/>
      <c r="U3325" s="243"/>
      <c r="Z3325" s="130" t="str">
        <f t="shared" si="52"/>
        <v>19(17)黄春妹</v>
      </c>
    </row>
    <row r="3326" spans="1:26">
      <c r="A3326" s="177"/>
      <c r="B3326" s="177" t="s">
        <v>10411</v>
      </c>
      <c r="C3326" s="177"/>
      <c r="D3326" s="177" t="s">
        <v>384</v>
      </c>
      <c r="E3326" s="177" t="s">
        <v>10412</v>
      </c>
      <c r="F3326" s="241" t="s">
        <v>143</v>
      </c>
      <c r="G3326" s="177">
        <v>18</v>
      </c>
      <c r="H3326" s="241" t="s">
        <v>19356</v>
      </c>
      <c r="I3326" s="177" t="s">
        <v>10414</v>
      </c>
      <c r="J3326" s="177">
        <v>17807877627</v>
      </c>
      <c r="K3326" s="177" t="s">
        <v>27</v>
      </c>
      <c r="L3326" s="224">
        <v>44331</v>
      </c>
      <c r="M3326" s="177"/>
      <c r="N3326" s="177" t="s">
        <v>27</v>
      </c>
      <c r="O3326" s="224">
        <v>44366</v>
      </c>
      <c r="P3326" s="177"/>
      <c r="Q3326" s="177"/>
      <c r="R3326" s="177"/>
      <c r="S3326" s="237" t="s">
        <v>10411</v>
      </c>
      <c r="T3326" s="177"/>
      <c r="U3326" s="243"/>
      <c r="Z3326" s="130" t="str">
        <f t="shared" si="52"/>
        <v>19(17)黄丽芬</v>
      </c>
    </row>
    <row r="3327" spans="1:26">
      <c r="A3327" s="177"/>
      <c r="B3327" s="177" t="s">
        <v>11537</v>
      </c>
      <c r="C3327" s="177"/>
      <c r="D3327" s="177" t="s">
        <v>404</v>
      </c>
      <c r="E3327" s="177" t="s">
        <v>11538</v>
      </c>
      <c r="F3327" s="241" t="s">
        <v>143</v>
      </c>
      <c r="G3327" s="177">
        <v>18</v>
      </c>
      <c r="H3327" s="241" t="s">
        <v>11539</v>
      </c>
      <c r="I3327" s="177" t="s">
        <v>11540</v>
      </c>
      <c r="J3327" s="177">
        <v>18378898833</v>
      </c>
      <c r="K3327" s="177" t="s">
        <v>27</v>
      </c>
      <c r="L3327" s="224">
        <v>44331</v>
      </c>
      <c r="M3327" s="177"/>
      <c r="N3327" s="177" t="s">
        <v>27</v>
      </c>
      <c r="O3327" s="224">
        <v>44366</v>
      </c>
      <c r="P3327" s="177"/>
      <c r="Q3327" s="177"/>
      <c r="R3327" s="177"/>
      <c r="S3327" s="237" t="s">
        <v>11537</v>
      </c>
      <c r="T3327" s="177"/>
      <c r="U3327" s="243"/>
      <c r="Z3327" s="130" t="str">
        <f t="shared" si="52"/>
        <v>19(21)韦玉雨</v>
      </c>
    </row>
    <row r="3328" spans="1:26">
      <c r="A3328" s="177"/>
      <c r="B3328" s="177" t="s">
        <v>13257</v>
      </c>
      <c r="C3328" s="177"/>
      <c r="D3328" s="177" t="s">
        <v>441</v>
      </c>
      <c r="E3328" s="177" t="s">
        <v>13258</v>
      </c>
      <c r="F3328" s="241" t="s">
        <v>24</v>
      </c>
      <c r="G3328" s="177">
        <v>18</v>
      </c>
      <c r="H3328" s="241" t="s">
        <v>19450</v>
      </c>
      <c r="I3328" s="177" t="s">
        <v>13260</v>
      </c>
      <c r="J3328" s="177">
        <v>18776876818</v>
      </c>
      <c r="K3328" s="177"/>
      <c r="L3328" s="224"/>
      <c r="M3328" s="177"/>
      <c r="N3328" s="177"/>
      <c r="O3328" s="224"/>
      <c r="P3328" s="177"/>
      <c r="Q3328" s="177"/>
      <c r="R3328" s="177"/>
      <c r="S3328" s="237" t="s">
        <v>13257</v>
      </c>
      <c r="T3328" s="177"/>
      <c r="U3328" s="243"/>
      <c r="Z3328" s="130" t="str">
        <f t="shared" si="52"/>
        <v>20(6)杨春</v>
      </c>
    </row>
    <row r="3329" spans="1:26">
      <c r="A3329" s="177"/>
      <c r="B3329" s="177" t="s">
        <v>9029</v>
      </c>
      <c r="C3329" s="177"/>
      <c r="D3329" s="177" t="s">
        <v>358</v>
      </c>
      <c r="E3329" s="177" t="s">
        <v>9030</v>
      </c>
      <c r="F3329" s="241" t="s">
        <v>143</v>
      </c>
      <c r="G3329" s="177">
        <v>18</v>
      </c>
      <c r="H3329" s="241" t="s">
        <v>19299</v>
      </c>
      <c r="I3329" s="177" t="s">
        <v>7113</v>
      </c>
      <c r="J3329" s="177">
        <v>18378899909</v>
      </c>
      <c r="K3329" s="177" t="s">
        <v>27</v>
      </c>
      <c r="L3329" s="224">
        <v>44390</v>
      </c>
      <c r="M3329" s="177"/>
      <c r="N3329" s="177" t="s">
        <v>27</v>
      </c>
      <c r="O3329" s="224">
        <v>44412</v>
      </c>
      <c r="P3329" s="177"/>
      <c r="Q3329" s="177"/>
      <c r="R3329" s="177"/>
      <c r="S3329" s="237" t="s">
        <v>9029</v>
      </c>
      <c r="T3329" s="177"/>
      <c r="U3329" s="243"/>
      <c r="Z3329" s="130" t="str">
        <f t="shared" si="52"/>
        <v>19(12)岳贤</v>
      </c>
    </row>
    <row r="3330" spans="1:26">
      <c r="A3330" s="177"/>
      <c r="B3330" s="177" t="s">
        <v>4346</v>
      </c>
      <c r="C3330" s="177"/>
      <c r="D3330" s="177" t="s">
        <v>265</v>
      </c>
      <c r="E3330" s="177" t="s">
        <v>4347</v>
      </c>
      <c r="F3330" s="241" t="s">
        <v>24</v>
      </c>
      <c r="G3330" s="177">
        <v>19</v>
      </c>
      <c r="H3330" s="241" t="s">
        <v>19489</v>
      </c>
      <c r="I3330" s="177" t="s">
        <v>19626</v>
      </c>
      <c r="J3330" s="177">
        <v>18877843196</v>
      </c>
      <c r="K3330" s="177" t="s">
        <v>27</v>
      </c>
      <c r="L3330" s="224">
        <v>44395</v>
      </c>
      <c r="M3330" s="177"/>
      <c r="N3330" s="177" t="s">
        <v>30</v>
      </c>
      <c r="O3330" s="224"/>
      <c r="P3330" s="177"/>
      <c r="Q3330" s="177"/>
      <c r="R3330" s="177"/>
      <c r="S3330" s="237" t="s">
        <v>4346</v>
      </c>
      <c r="T3330" s="177"/>
      <c r="U3330" s="243"/>
      <c r="Z3330" s="130" t="str">
        <f t="shared" si="52"/>
        <v>18(17)韦斌</v>
      </c>
    </row>
    <row r="3331" spans="1:26">
      <c r="A3331" s="177"/>
      <c r="B3331" s="177" t="s">
        <v>9823</v>
      </c>
      <c r="C3331" s="177"/>
      <c r="D3331" s="177" t="s">
        <v>374</v>
      </c>
      <c r="E3331" s="177" t="s">
        <v>9824</v>
      </c>
      <c r="F3331" s="241" t="s">
        <v>143</v>
      </c>
      <c r="G3331" s="177">
        <v>18</v>
      </c>
      <c r="H3331" s="241" t="s">
        <v>19330</v>
      </c>
      <c r="I3331" s="177" t="s">
        <v>9825</v>
      </c>
      <c r="J3331" s="177">
        <v>17807834329</v>
      </c>
      <c r="K3331" s="177" t="s">
        <v>27</v>
      </c>
      <c r="L3331" s="224">
        <v>44331</v>
      </c>
      <c r="M3331" s="177"/>
      <c r="N3331" s="177" t="s">
        <v>27</v>
      </c>
      <c r="O3331" s="224">
        <v>44366</v>
      </c>
      <c r="P3331" s="177"/>
      <c r="Q3331" s="177"/>
      <c r="R3331" s="177"/>
      <c r="S3331" s="237" t="s">
        <v>9823</v>
      </c>
      <c r="T3331" s="177"/>
      <c r="U3331" s="243"/>
      <c r="Z3331" s="130" t="str">
        <f t="shared" si="52"/>
        <v>19(15)陶思欣</v>
      </c>
    </row>
    <row r="3332" spans="1:26">
      <c r="A3332" s="177"/>
      <c r="B3332" s="177" t="s">
        <v>7404</v>
      </c>
      <c r="C3332" s="177"/>
      <c r="D3332" s="177" t="s">
        <v>328</v>
      </c>
      <c r="E3332" s="177" t="s">
        <v>7405</v>
      </c>
      <c r="F3332" s="241" t="s">
        <v>24</v>
      </c>
      <c r="G3332" s="177">
        <v>19</v>
      </c>
      <c r="H3332" s="241" t="s">
        <v>19246</v>
      </c>
      <c r="I3332" s="177" t="s">
        <v>7407</v>
      </c>
      <c r="J3332" s="177">
        <v>18776862636</v>
      </c>
      <c r="K3332" s="177" t="s">
        <v>27</v>
      </c>
      <c r="L3332" s="224">
        <v>44338</v>
      </c>
      <c r="M3332" s="177"/>
      <c r="N3332" s="177" t="s">
        <v>27</v>
      </c>
      <c r="O3332" s="224">
        <v>44366</v>
      </c>
      <c r="P3332" s="177"/>
      <c r="Q3332" s="177"/>
      <c r="R3332" s="177"/>
      <c r="S3332" s="237" t="s">
        <v>7404</v>
      </c>
      <c r="T3332" s="177"/>
      <c r="U3332" s="243"/>
      <c r="Z3332" s="130" t="str">
        <f t="shared" si="52"/>
        <v>19(6)韦辉福</v>
      </c>
    </row>
    <row r="3333" spans="1:26">
      <c r="A3333" s="177"/>
      <c r="B3333" s="177" t="s">
        <v>6082</v>
      </c>
      <c r="C3333" s="177"/>
      <c r="D3333" s="177" t="s">
        <v>302</v>
      </c>
      <c r="E3333" s="177" t="s">
        <v>6083</v>
      </c>
      <c r="F3333" s="241" t="s">
        <v>24</v>
      </c>
      <c r="G3333" s="177">
        <v>19</v>
      </c>
      <c r="H3333" s="241" t="s">
        <v>6084</v>
      </c>
      <c r="I3333" s="177" t="s">
        <v>6085</v>
      </c>
      <c r="J3333" s="177">
        <v>13687814129</v>
      </c>
      <c r="K3333" s="177"/>
      <c r="L3333" s="224"/>
      <c r="M3333" s="177"/>
      <c r="N3333" s="177"/>
      <c r="O3333" s="224"/>
      <c r="P3333" s="177"/>
      <c r="Q3333" s="177"/>
      <c r="R3333" s="177"/>
      <c r="S3333" s="237" t="s">
        <v>6082</v>
      </c>
      <c r="T3333" s="177"/>
      <c r="U3333" s="243"/>
      <c r="Z3333" s="130" t="str">
        <f t="shared" si="52"/>
        <v>19(1)蓝明丰</v>
      </c>
    </row>
    <row r="3334" spans="1:26">
      <c r="A3334" s="177"/>
      <c r="B3334" s="177" t="s">
        <v>8142</v>
      </c>
      <c r="C3334" s="177"/>
      <c r="D3334" s="177" t="s">
        <v>339</v>
      </c>
      <c r="E3334" s="177" t="s">
        <v>8143</v>
      </c>
      <c r="F3334" s="241" t="s">
        <v>24</v>
      </c>
      <c r="G3334" s="177">
        <v>18</v>
      </c>
      <c r="H3334" s="241" t="s">
        <v>8144</v>
      </c>
      <c r="I3334" s="177" t="s">
        <v>6972</v>
      </c>
      <c r="J3334" s="177">
        <v>19977819307</v>
      </c>
      <c r="K3334" s="177" t="s">
        <v>27</v>
      </c>
      <c r="L3334" s="224">
        <v>44338</v>
      </c>
      <c r="M3334" s="177"/>
      <c r="N3334" s="177" t="s">
        <v>27</v>
      </c>
      <c r="O3334" s="224">
        <v>44366</v>
      </c>
      <c r="P3334" s="177"/>
      <c r="Q3334" s="177"/>
      <c r="R3334" s="177"/>
      <c r="S3334" s="237" t="s">
        <v>8142</v>
      </c>
      <c r="T3334" s="177"/>
      <c r="U3334" s="243"/>
      <c r="Z3334" s="130" t="str">
        <f t="shared" si="52"/>
        <v>19(8)韦伟</v>
      </c>
    </row>
    <row r="3335" spans="1:26">
      <c r="A3335" s="177"/>
      <c r="B3335" s="177" t="s">
        <v>7987</v>
      </c>
      <c r="C3335" s="177"/>
      <c r="D3335" s="177" t="s">
        <v>339</v>
      </c>
      <c r="E3335" s="177" t="s">
        <v>7988</v>
      </c>
      <c r="F3335" s="241" t="s">
        <v>24</v>
      </c>
      <c r="G3335" s="177">
        <v>18</v>
      </c>
      <c r="H3335" s="241" t="s">
        <v>7989</v>
      </c>
      <c r="I3335" s="177" t="s">
        <v>7990</v>
      </c>
      <c r="J3335" s="177">
        <v>15977878988</v>
      </c>
      <c r="K3335" s="177" t="s">
        <v>27</v>
      </c>
      <c r="L3335" s="224">
        <v>44331</v>
      </c>
      <c r="M3335" s="177"/>
      <c r="N3335" s="177" t="s">
        <v>27</v>
      </c>
      <c r="O3335" s="224">
        <v>44366</v>
      </c>
      <c r="P3335" s="177"/>
      <c r="Q3335" s="177"/>
      <c r="R3335" s="177"/>
      <c r="S3335" s="237" t="s">
        <v>7987</v>
      </c>
      <c r="T3335" s="177"/>
      <c r="U3335" s="243"/>
      <c r="Z3335" s="130" t="str">
        <f t="shared" ref="Z3335:Z3398" si="53">D3335:D7916&amp;E3335:E7916</f>
        <v>19(8)韦俊聪</v>
      </c>
    </row>
    <row r="3336" spans="1:26">
      <c r="A3336" s="177"/>
      <c r="B3336" s="177" t="s">
        <v>11542</v>
      </c>
      <c r="C3336" s="177"/>
      <c r="D3336" s="177" t="s">
        <v>404</v>
      </c>
      <c r="E3336" s="177" t="s">
        <v>11543</v>
      </c>
      <c r="F3336" s="241" t="s">
        <v>143</v>
      </c>
      <c r="G3336" s="177">
        <v>18</v>
      </c>
      <c r="H3336" s="241" t="s">
        <v>19403</v>
      </c>
      <c r="I3336" s="177" t="s">
        <v>11545</v>
      </c>
      <c r="J3336" s="177">
        <v>14736228093</v>
      </c>
      <c r="K3336" s="177" t="s">
        <v>27</v>
      </c>
      <c r="L3336" s="224">
        <v>44331</v>
      </c>
      <c r="M3336" s="177"/>
      <c r="N3336" s="177" t="s">
        <v>27</v>
      </c>
      <c r="O3336" s="224">
        <v>44383</v>
      </c>
      <c r="P3336" s="177"/>
      <c r="Q3336" s="177"/>
      <c r="R3336" s="177"/>
      <c r="S3336" s="237" t="s">
        <v>11542</v>
      </c>
      <c r="T3336" s="177"/>
      <c r="U3336" s="243"/>
      <c r="Z3336" s="130" t="str">
        <f t="shared" si="53"/>
        <v>19(21)黄兰妹</v>
      </c>
    </row>
    <row r="3337" spans="1:26">
      <c r="A3337" s="177"/>
      <c r="B3337" s="177" t="s">
        <v>8146</v>
      </c>
      <c r="C3337" s="177"/>
      <c r="D3337" s="177" t="s">
        <v>339</v>
      </c>
      <c r="E3337" s="177" t="s">
        <v>8147</v>
      </c>
      <c r="F3337" s="241" t="s">
        <v>24</v>
      </c>
      <c r="G3337" s="177">
        <v>19</v>
      </c>
      <c r="H3337" s="241" t="s">
        <v>8148</v>
      </c>
      <c r="I3337" s="177" t="s">
        <v>3459</v>
      </c>
      <c r="J3337" s="177">
        <v>15177388041</v>
      </c>
      <c r="K3337" s="177" t="s">
        <v>27</v>
      </c>
      <c r="L3337" s="224">
        <v>44331</v>
      </c>
      <c r="M3337" s="177"/>
      <c r="N3337" s="177" t="s">
        <v>27</v>
      </c>
      <c r="O3337" s="224">
        <v>44348</v>
      </c>
      <c r="P3337" s="177"/>
      <c r="Q3337" s="177"/>
      <c r="R3337" s="177"/>
      <c r="S3337" s="237" t="s">
        <v>8146</v>
      </c>
      <c r="T3337" s="177"/>
      <c r="U3337" s="243"/>
      <c r="Z3337" s="130" t="str">
        <f t="shared" si="53"/>
        <v>19(8)蒙宗琴</v>
      </c>
    </row>
    <row r="3338" spans="1:26">
      <c r="A3338" s="177"/>
      <c r="B3338" s="177" t="s">
        <v>5947</v>
      </c>
      <c r="C3338" s="177"/>
      <c r="D3338" s="177" t="s">
        <v>302</v>
      </c>
      <c r="E3338" s="177" t="s">
        <v>5948</v>
      </c>
      <c r="F3338" s="241" t="s">
        <v>24</v>
      </c>
      <c r="G3338" s="177">
        <v>18</v>
      </c>
      <c r="H3338" s="241" t="s">
        <v>1802</v>
      </c>
      <c r="I3338" s="177" t="s">
        <v>19627</v>
      </c>
      <c r="J3338" s="177">
        <v>15277848730</v>
      </c>
      <c r="K3338" s="177" t="s">
        <v>27</v>
      </c>
      <c r="L3338" s="224">
        <v>44396</v>
      </c>
      <c r="M3338" s="177"/>
      <c r="N3338" s="177"/>
      <c r="O3338" s="224"/>
      <c r="P3338" s="177"/>
      <c r="Q3338" s="177"/>
      <c r="R3338" s="177"/>
      <c r="S3338" s="237" t="s">
        <v>5947</v>
      </c>
      <c r="T3338" s="177"/>
      <c r="U3338" s="243"/>
      <c r="Z3338" s="130" t="str">
        <f t="shared" si="53"/>
        <v>19(1)韦善严</v>
      </c>
    </row>
    <row r="3339" spans="1:26">
      <c r="A3339" s="177"/>
      <c r="B3339" s="177" t="s">
        <v>12372</v>
      </c>
      <c r="C3339" s="177"/>
      <c r="D3339" s="177" t="s">
        <v>426</v>
      </c>
      <c r="E3339" s="177" t="s">
        <v>12373</v>
      </c>
      <c r="F3339" s="241" t="s">
        <v>24</v>
      </c>
      <c r="G3339" s="177">
        <v>18</v>
      </c>
      <c r="H3339" s="241" t="s">
        <v>19419</v>
      </c>
      <c r="I3339" s="177" t="s">
        <v>8227</v>
      </c>
      <c r="J3339" s="177">
        <v>19976127849</v>
      </c>
      <c r="K3339" s="177" t="s">
        <v>27</v>
      </c>
      <c r="L3339" s="224">
        <v>44331</v>
      </c>
      <c r="M3339" s="177"/>
      <c r="N3339" s="177" t="s">
        <v>27</v>
      </c>
      <c r="O3339" s="224">
        <v>44366</v>
      </c>
      <c r="P3339" s="177"/>
      <c r="Q3339" s="177"/>
      <c r="R3339" s="177"/>
      <c r="S3339" s="237" t="s">
        <v>12372</v>
      </c>
      <c r="T3339" s="177"/>
      <c r="U3339" s="243"/>
      <c r="Z3339" s="130" t="str">
        <f t="shared" si="53"/>
        <v>20(3)蒙志正</v>
      </c>
    </row>
    <row r="3340" spans="1:26">
      <c r="A3340" s="177"/>
      <c r="B3340" s="177" t="s">
        <v>9894</v>
      </c>
      <c r="C3340" s="177"/>
      <c r="D3340" s="177" t="s">
        <v>374</v>
      </c>
      <c r="E3340" s="177" t="s">
        <v>9895</v>
      </c>
      <c r="F3340" s="241" t="s">
        <v>143</v>
      </c>
      <c r="G3340" s="177">
        <v>18</v>
      </c>
      <c r="H3340" s="241" t="s">
        <v>19332</v>
      </c>
      <c r="I3340" s="177" t="s">
        <v>9896</v>
      </c>
      <c r="J3340" s="177">
        <v>17806694069</v>
      </c>
      <c r="K3340" s="177" t="s">
        <v>27</v>
      </c>
      <c r="L3340" s="224">
        <v>44331</v>
      </c>
      <c r="M3340" s="177"/>
      <c r="N3340" s="177" t="s">
        <v>27</v>
      </c>
      <c r="O3340" s="224">
        <v>44366</v>
      </c>
      <c r="P3340" s="177"/>
      <c r="Q3340" s="177"/>
      <c r="R3340" s="177"/>
      <c r="S3340" s="237" t="s">
        <v>9894</v>
      </c>
      <c r="T3340" s="177"/>
      <c r="U3340" s="243"/>
      <c r="Z3340" s="130" t="str">
        <f t="shared" si="53"/>
        <v>19(15)罗荣春</v>
      </c>
    </row>
    <row r="3341" spans="1:26">
      <c r="A3341" s="177"/>
      <c r="B3341" s="177" t="s">
        <v>14025</v>
      </c>
      <c r="C3341" s="177"/>
      <c r="D3341" s="177" t="s">
        <v>456</v>
      </c>
      <c r="E3341" s="177" t="s">
        <v>14026</v>
      </c>
      <c r="F3341" s="241" t="s">
        <v>24</v>
      </c>
      <c r="G3341" s="177">
        <v>19</v>
      </c>
      <c r="H3341" s="241" t="s">
        <v>19482</v>
      </c>
      <c r="I3341" s="177" t="s">
        <v>10996</v>
      </c>
      <c r="J3341" s="177">
        <v>19127255509</v>
      </c>
      <c r="K3341" s="177" t="s">
        <v>27</v>
      </c>
      <c r="L3341" s="224">
        <v>44331</v>
      </c>
      <c r="M3341" s="177"/>
      <c r="N3341" s="177" t="s">
        <v>27</v>
      </c>
      <c r="O3341" s="224">
        <v>44366</v>
      </c>
      <c r="P3341" s="177"/>
      <c r="Q3341" s="177"/>
      <c r="R3341" s="177"/>
      <c r="S3341" s="237" t="s">
        <v>14025</v>
      </c>
      <c r="T3341" s="177"/>
      <c r="U3341" s="243"/>
      <c r="Z3341" s="130" t="str">
        <f t="shared" si="53"/>
        <v>20(9)蒙智国</v>
      </c>
    </row>
    <row r="3342" spans="1:26">
      <c r="A3342" s="177"/>
      <c r="B3342" s="177" t="s">
        <v>9070</v>
      </c>
      <c r="C3342" s="177"/>
      <c r="D3342" s="177" t="s">
        <v>358</v>
      </c>
      <c r="E3342" s="177" t="s">
        <v>9071</v>
      </c>
      <c r="F3342" s="241" t="s">
        <v>24</v>
      </c>
      <c r="G3342" s="177">
        <v>18</v>
      </c>
      <c r="H3342" s="241" t="s">
        <v>9072</v>
      </c>
      <c r="I3342" s="177" t="s">
        <v>6314</v>
      </c>
      <c r="J3342" s="177">
        <v>18176138022</v>
      </c>
      <c r="K3342" s="177" t="s">
        <v>27</v>
      </c>
      <c r="L3342" s="224">
        <v>44331</v>
      </c>
      <c r="M3342" s="177"/>
      <c r="N3342" s="177" t="s">
        <v>27</v>
      </c>
      <c r="O3342" s="224">
        <v>44366</v>
      </c>
      <c r="P3342" s="177"/>
      <c r="Q3342" s="177"/>
      <c r="R3342" s="177"/>
      <c r="S3342" s="237" t="s">
        <v>9070</v>
      </c>
      <c r="T3342" s="177"/>
      <c r="U3342" s="243"/>
      <c r="Z3342" s="130" t="str">
        <f t="shared" si="53"/>
        <v>19(12)黄嘉铧</v>
      </c>
    </row>
    <row r="3343" spans="1:26">
      <c r="A3343" s="177"/>
      <c r="B3343" s="177" t="s">
        <v>6602</v>
      </c>
      <c r="C3343" s="177"/>
      <c r="D3343" s="177" t="s">
        <v>312</v>
      </c>
      <c r="E3343" s="177" t="s">
        <v>6603</v>
      </c>
      <c r="F3343" s="241" t="s">
        <v>24</v>
      </c>
      <c r="G3343" s="177">
        <v>19</v>
      </c>
      <c r="H3343" s="241" t="s">
        <v>6604</v>
      </c>
      <c r="I3343" s="177" t="s">
        <v>6605</v>
      </c>
      <c r="J3343" s="177">
        <v>15807782282</v>
      </c>
      <c r="K3343" s="177" t="s">
        <v>27</v>
      </c>
      <c r="L3343" s="224">
        <v>44331</v>
      </c>
      <c r="M3343" s="177"/>
      <c r="N3343" s="177" t="s">
        <v>27</v>
      </c>
      <c r="O3343" s="224">
        <v>44366</v>
      </c>
      <c r="P3343" s="177"/>
      <c r="Q3343" s="177"/>
      <c r="R3343" s="177"/>
      <c r="S3343" s="237" t="s">
        <v>6602</v>
      </c>
      <c r="T3343" s="177"/>
      <c r="U3343" s="243"/>
      <c r="Z3343" s="130" t="str">
        <f t="shared" si="53"/>
        <v>19(3)蓝天广</v>
      </c>
    </row>
    <row r="3344" spans="1:26">
      <c r="A3344" s="177"/>
      <c r="B3344" s="177" t="s">
        <v>6053</v>
      </c>
      <c r="C3344" s="177"/>
      <c r="D3344" s="177" t="s">
        <v>302</v>
      </c>
      <c r="E3344" s="177" t="s">
        <v>4915</v>
      </c>
      <c r="F3344" s="241" t="s">
        <v>24</v>
      </c>
      <c r="G3344" s="177">
        <v>18</v>
      </c>
      <c r="H3344" s="241" t="s">
        <v>6054</v>
      </c>
      <c r="I3344" s="177" t="s">
        <v>19628</v>
      </c>
      <c r="J3344" s="177" t="s">
        <v>19629</v>
      </c>
      <c r="K3344" s="177" t="s">
        <v>27</v>
      </c>
      <c r="L3344" s="224">
        <v>44396</v>
      </c>
      <c r="M3344" s="177"/>
      <c r="N3344" s="177"/>
      <c r="O3344" s="224"/>
      <c r="P3344" s="177"/>
      <c r="Q3344" s="177"/>
      <c r="R3344" s="177"/>
      <c r="S3344" s="237" t="s">
        <v>6053</v>
      </c>
      <c r="T3344" s="177"/>
      <c r="U3344" s="243"/>
      <c r="Z3344" s="130" t="str">
        <f t="shared" si="53"/>
        <v>19(1)覃杰</v>
      </c>
    </row>
    <row r="3345" spans="1:26">
      <c r="A3345" s="177"/>
      <c r="B3345" s="177" t="s">
        <v>10643</v>
      </c>
      <c r="C3345" s="177"/>
      <c r="D3345" s="177" t="s">
        <v>389</v>
      </c>
      <c r="E3345" s="177" t="s">
        <v>10644</v>
      </c>
      <c r="F3345" s="241" t="s">
        <v>143</v>
      </c>
      <c r="G3345" s="177">
        <v>18</v>
      </c>
      <c r="H3345" s="241" t="s">
        <v>18563</v>
      </c>
      <c r="I3345" s="177" t="s">
        <v>8895</v>
      </c>
      <c r="J3345" s="177">
        <v>17776182847</v>
      </c>
      <c r="K3345" s="177" t="s">
        <v>27</v>
      </c>
      <c r="L3345" s="224">
        <v>44331</v>
      </c>
      <c r="M3345" s="177"/>
      <c r="N3345" s="177" t="s">
        <v>27</v>
      </c>
      <c r="O3345" s="224">
        <v>44366</v>
      </c>
      <c r="P3345" s="177"/>
      <c r="Q3345" s="177"/>
      <c r="R3345" s="177"/>
      <c r="S3345" s="237" t="s">
        <v>10643</v>
      </c>
      <c r="T3345" s="177"/>
      <c r="U3345" s="243"/>
      <c r="Z3345" s="130" t="str">
        <f t="shared" si="53"/>
        <v>19(18)蒙艳妃</v>
      </c>
    </row>
    <row r="3346" spans="1:26">
      <c r="A3346" s="177"/>
      <c r="B3346" s="177" t="s">
        <v>11979</v>
      </c>
      <c r="C3346" s="177"/>
      <c r="D3346" s="177" t="s">
        <v>421</v>
      </c>
      <c r="E3346" s="177" t="s">
        <v>11980</v>
      </c>
      <c r="F3346" s="241" t="s">
        <v>24</v>
      </c>
      <c r="G3346" s="177">
        <v>19</v>
      </c>
      <c r="H3346" s="241" t="s">
        <v>19411</v>
      </c>
      <c r="I3346" s="177" t="s">
        <v>11982</v>
      </c>
      <c r="J3346" s="177">
        <v>19177880098</v>
      </c>
      <c r="K3346" s="177" t="s">
        <v>27</v>
      </c>
      <c r="L3346" s="224">
        <v>44331</v>
      </c>
      <c r="M3346" s="177"/>
      <c r="N3346" s="177" t="s">
        <v>27</v>
      </c>
      <c r="O3346" s="224">
        <v>44366</v>
      </c>
      <c r="P3346" s="177"/>
      <c r="Q3346" s="177"/>
      <c r="R3346" s="177"/>
      <c r="S3346" s="237" t="s">
        <v>11979</v>
      </c>
      <c r="T3346" s="177"/>
      <c r="U3346" s="243"/>
      <c r="Z3346" s="130" t="str">
        <f t="shared" si="53"/>
        <v>20(2)蒙金兴</v>
      </c>
    </row>
    <row r="3347" spans="1:26">
      <c r="A3347" s="177"/>
      <c r="B3347" s="177" t="s">
        <v>6891</v>
      </c>
      <c r="C3347" s="177"/>
      <c r="D3347" s="177" t="s">
        <v>317</v>
      </c>
      <c r="E3347" s="177" t="s">
        <v>6892</v>
      </c>
      <c r="F3347" s="241" t="s">
        <v>24</v>
      </c>
      <c r="G3347" s="177"/>
      <c r="H3347" s="241" t="s">
        <v>6893</v>
      </c>
      <c r="I3347" s="177" t="s">
        <v>19630</v>
      </c>
      <c r="J3347" s="177">
        <v>13123583486</v>
      </c>
      <c r="K3347" s="177"/>
      <c r="L3347" s="224"/>
      <c r="M3347" s="177"/>
      <c r="N3347" s="177"/>
      <c r="O3347" s="224"/>
      <c r="P3347" s="177"/>
      <c r="Q3347" s="177"/>
      <c r="R3347" s="177"/>
      <c r="S3347" s="237" t="s">
        <v>6891</v>
      </c>
      <c r="T3347" s="177"/>
      <c r="U3347" s="243"/>
      <c r="Z3347" s="130" t="str">
        <f t="shared" si="53"/>
        <v>19(4)韦城</v>
      </c>
    </row>
    <row r="3348" spans="1:26">
      <c r="A3348" s="177"/>
      <c r="B3348" s="177" t="s">
        <v>7532</v>
      </c>
      <c r="C3348" s="177"/>
      <c r="D3348" s="177" t="s">
        <v>328</v>
      </c>
      <c r="E3348" s="177" t="s">
        <v>7533</v>
      </c>
      <c r="F3348" s="241" t="s">
        <v>24</v>
      </c>
      <c r="G3348" s="177">
        <v>18</v>
      </c>
      <c r="H3348" s="241" t="s">
        <v>1244</v>
      </c>
      <c r="I3348" s="177" t="s">
        <v>7534</v>
      </c>
      <c r="J3348" s="177">
        <v>18278874572</v>
      </c>
      <c r="K3348" s="177" t="s">
        <v>27</v>
      </c>
      <c r="L3348" s="224">
        <v>44338</v>
      </c>
      <c r="M3348" s="177"/>
      <c r="N3348" s="177" t="s">
        <v>27</v>
      </c>
      <c r="O3348" s="224">
        <v>44366</v>
      </c>
      <c r="P3348" s="177"/>
      <c r="Q3348" s="177"/>
      <c r="R3348" s="177"/>
      <c r="S3348" s="237" t="s">
        <v>7532</v>
      </c>
      <c r="T3348" s="177"/>
      <c r="U3348" s="243"/>
      <c r="Z3348" s="130" t="str">
        <f t="shared" si="53"/>
        <v>19(6)左超位</v>
      </c>
    </row>
    <row r="3349" spans="1:26">
      <c r="A3349" s="177"/>
      <c r="B3349" s="177" t="s">
        <v>10717</v>
      </c>
      <c r="C3349" s="177"/>
      <c r="D3349" s="177" t="s">
        <v>389</v>
      </c>
      <c r="E3349" s="177" t="s">
        <v>10718</v>
      </c>
      <c r="F3349" s="241" t="s">
        <v>143</v>
      </c>
      <c r="G3349" s="177">
        <v>19</v>
      </c>
      <c r="H3349" s="241" t="s">
        <v>10719</v>
      </c>
      <c r="I3349" s="177" t="s">
        <v>19631</v>
      </c>
      <c r="J3349" s="177">
        <v>19907882839</v>
      </c>
      <c r="K3349" s="177" t="s">
        <v>27</v>
      </c>
      <c r="L3349" s="224">
        <v>44338</v>
      </c>
      <c r="M3349" s="177"/>
      <c r="N3349" s="177" t="s">
        <v>27</v>
      </c>
      <c r="O3349" s="224">
        <v>44366</v>
      </c>
      <c r="P3349" s="177"/>
      <c r="Q3349" s="177"/>
      <c r="R3349" s="177"/>
      <c r="S3349" s="237" t="s">
        <v>10717</v>
      </c>
      <c r="T3349" s="177"/>
      <c r="U3349" s="243"/>
      <c r="Z3349" s="130" t="str">
        <f t="shared" si="53"/>
        <v>19(18)韦小情</v>
      </c>
    </row>
    <row r="3350" spans="1:26">
      <c r="A3350" s="177"/>
      <c r="B3350" s="177" t="s">
        <v>7392</v>
      </c>
      <c r="C3350" s="177"/>
      <c r="D3350" s="177" t="s">
        <v>328</v>
      </c>
      <c r="E3350" s="177" t="s">
        <v>7393</v>
      </c>
      <c r="F3350" s="241" t="s">
        <v>24</v>
      </c>
      <c r="G3350" s="177">
        <v>19</v>
      </c>
      <c r="H3350" s="241" t="s">
        <v>19201</v>
      </c>
      <c r="I3350" s="177" t="s">
        <v>7394</v>
      </c>
      <c r="J3350" s="177">
        <v>13377494702</v>
      </c>
      <c r="K3350" s="177" t="s">
        <v>27</v>
      </c>
      <c r="L3350" s="224">
        <v>44331</v>
      </c>
      <c r="M3350" s="177"/>
      <c r="N3350" s="177" t="s">
        <v>27</v>
      </c>
      <c r="O3350" s="224">
        <v>44366</v>
      </c>
      <c r="P3350" s="177"/>
      <c r="Q3350" s="177"/>
      <c r="R3350" s="177"/>
      <c r="S3350" s="237" t="s">
        <v>7392</v>
      </c>
      <c r="T3350" s="177"/>
      <c r="U3350" s="243"/>
      <c r="Z3350" s="130" t="str">
        <f t="shared" si="53"/>
        <v>19(6)袁华</v>
      </c>
    </row>
    <row r="3351" spans="1:26">
      <c r="A3351" s="177"/>
      <c r="B3351" s="177" t="s">
        <v>10621</v>
      </c>
      <c r="C3351" s="177"/>
      <c r="D3351" s="177" t="s">
        <v>389</v>
      </c>
      <c r="E3351" s="177" t="s">
        <v>10622</v>
      </c>
      <c r="F3351" s="241" t="s">
        <v>24</v>
      </c>
      <c r="G3351" s="177">
        <v>18</v>
      </c>
      <c r="H3351" s="241" t="s">
        <v>1191</v>
      </c>
      <c r="I3351" s="177" t="s">
        <v>10623</v>
      </c>
      <c r="J3351" s="177">
        <v>18174938366</v>
      </c>
      <c r="K3351" s="177" t="s">
        <v>27</v>
      </c>
      <c r="L3351" s="224">
        <v>44331</v>
      </c>
      <c r="M3351" s="177"/>
      <c r="N3351" s="177" t="s">
        <v>27</v>
      </c>
      <c r="O3351" s="224">
        <v>44366</v>
      </c>
      <c r="P3351" s="177"/>
      <c r="Q3351" s="177"/>
      <c r="R3351" s="177"/>
      <c r="S3351" s="237" t="s">
        <v>10621</v>
      </c>
      <c r="T3351" s="177"/>
      <c r="U3351" s="243"/>
      <c r="Z3351" s="130" t="str">
        <f t="shared" si="53"/>
        <v>19(18)蒙雄佳</v>
      </c>
    </row>
    <row r="3352" spans="1:26">
      <c r="A3352" s="177"/>
      <c r="B3352" s="177" t="s">
        <v>10727</v>
      </c>
      <c r="C3352" s="177"/>
      <c r="D3352" s="177" t="s">
        <v>389</v>
      </c>
      <c r="E3352" s="177" t="s">
        <v>10728</v>
      </c>
      <c r="F3352" s="241" t="s">
        <v>143</v>
      </c>
      <c r="G3352" s="177">
        <v>18</v>
      </c>
      <c r="H3352" s="241" t="s">
        <v>10729</v>
      </c>
      <c r="I3352" s="177" t="s">
        <v>10730</v>
      </c>
      <c r="J3352" s="177">
        <v>18176200892</v>
      </c>
      <c r="K3352" s="177" t="s">
        <v>27</v>
      </c>
      <c r="L3352" s="224">
        <v>44331</v>
      </c>
      <c r="M3352" s="177"/>
      <c r="N3352" s="177" t="s">
        <v>27</v>
      </c>
      <c r="O3352" s="224">
        <v>44370</v>
      </c>
      <c r="P3352" s="177"/>
      <c r="Q3352" s="177"/>
      <c r="R3352" s="177"/>
      <c r="S3352" s="237" t="s">
        <v>10727</v>
      </c>
      <c r="T3352" s="177"/>
      <c r="U3352" s="243"/>
      <c r="Z3352" s="130" t="str">
        <f t="shared" si="53"/>
        <v>19(18)蒙彬莹</v>
      </c>
    </row>
    <row r="3353" spans="1:26">
      <c r="A3353" s="177"/>
      <c r="B3353" s="177" t="s">
        <v>16715</v>
      </c>
      <c r="C3353" s="177"/>
      <c r="D3353" s="177" t="s">
        <v>502</v>
      </c>
      <c r="E3353" s="177" t="s">
        <v>16716</v>
      </c>
      <c r="F3353" s="241" t="s">
        <v>143</v>
      </c>
      <c r="G3353" s="177">
        <v>18</v>
      </c>
      <c r="H3353" s="241" t="s">
        <v>19632</v>
      </c>
      <c r="I3353" s="177" t="s">
        <v>16717</v>
      </c>
      <c r="J3353" s="177">
        <v>15277857149</v>
      </c>
      <c r="K3353" s="177" t="s">
        <v>27</v>
      </c>
      <c r="L3353" s="224">
        <v>44396</v>
      </c>
      <c r="M3353" s="177"/>
      <c r="N3353" s="177"/>
      <c r="O3353" s="224"/>
      <c r="P3353" s="177"/>
      <c r="Q3353" s="177"/>
      <c r="R3353" s="177"/>
      <c r="S3353" s="237" t="s">
        <v>16715</v>
      </c>
      <c r="T3353" s="177"/>
      <c r="U3353" s="243"/>
      <c r="Z3353" s="130" t="str">
        <f t="shared" si="53"/>
        <v>20(18)韦艳美</v>
      </c>
    </row>
    <row r="3354" spans="1:26">
      <c r="A3354" s="177"/>
      <c r="B3354" s="177" t="s">
        <v>6687</v>
      </c>
      <c r="C3354" s="177"/>
      <c r="D3354" s="177" t="s">
        <v>312</v>
      </c>
      <c r="E3354" s="177" t="s">
        <v>6688</v>
      </c>
      <c r="F3354" s="241" t="s">
        <v>24</v>
      </c>
      <c r="G3354" s="177">
        <v>18</v>
      </c>
      <c r="H3354" s="241" t="s">
        <v>6689</v>
      </c>
      <c r="I3354" s="177" t="s">
        <v>6690</v>
      </c>
      <c r="J3354" s="177">
        <v>14777393343</v>
      </c>
      <c r="K3354" s="177" t="s">
        <v>27</v>
      </c>
      <c r="L3354" s="224">
        <v>44404</v>
      </c>
      <c r="M3354" s="177"/>
      <c r="N3354" s="177"/>
      <c r="O3354" s="224"/>
      <c r="P3354" s="177"/>
      <c r="Q3354" s="177"/>
      <c r="R3354" s="177"/>
      <c r="S3354" s="237" t="s">
        <v>6687</v>
      </c>
      <c r="T3354" s="177"/>
      <c r="U3354" s="243"/>
      <c r="Z3354" s="130" t="str">
        <f t="shared" si="53"/>
        <v>19(3)唐秀甫</v>
      </c>
    </row>
    <row r="3355" spans="1:26">
      <c r="A3355" s="177"/>
      <c r="B3355" s="177" t="s">
        <v>5987</v>
      </c>
      <c r="C3355" s="177"/>
      <c r="D3355" s="177" t="s">
        <v>302</v>
      </c>
      <c r="E3355" s="177" t="s">
        <v>5988</v>
      </c>
      <c r="F3355" s="241" t="s">
        <v>24</v>
      </c>
      <c r="G3355" s="177">
        <v>18</v>
      </c>
      <c r="H3355" s="241" t="s">
        <v>17618</v>
      </c>
      <c r="I3355" s="177" t="s">
        <v>5990</v>
      </c>
      <c r="J3355" s="177">
        <v>18776862759</v>
      </c>
      <c r="K3355" s="177" t="s">
        <v>27</v>
      </c>
      <c r="L3355" s="224">
        <v>44395</v>
      </c>
      <c r="M3355" s="177"/>
      <c r="N3355" s="177"/>
      <c r="O3355" s="224"/>
      <c r="P3355" s="177"/>
      <c r="Q3355" s="177"/>
      <c r="R3355" s="177"/>
      <c r="S3355" s="237" t="s">
        <v>5987</v>
      </c>
      <c r="T3355" s="177"/>
      <c r="U3355" s="243"/>
      <c r="Z3355" s="130" t="str">
        <f t="shared" si="53"/>
        <v>19(1)李志能</v>
      </c>
    </row>
    <row r="3356" spans="1:26">
      <c r="A3356" s="177"/>
      <c r="B3356" s="177" t="s">
        <v>6497</v>
      </c>
      <c r="C3356" s="177"/>
      <c r="D3356" s="177" t="s">
        <v>312</v>
      </c>
      <c r="E3356" s="177" t="s">
        <v>6498</v>
      </c>
      <c r="F3356" s="241" t="s">
        <v>24</v>
      </c>
      <c r="G3356" s="177">
        <v>21</v>
      </c>
      <c r="H3356" s="241" t="s">
        <v>19215</v>
      </c>
      <c r="I3356" s="177" t="s">
        <v>3770</v>
      </c>
      <c r="J3356" s="177">
        <v>18934964862</v>
      </c>
      <c r="K3356" s="177"/>
      <c r="L3356" s="224"/>
      <c r="M3356" s="177"/>
      <c r="N3356" s="177"/>
      <c r="O3356" s="224"/>
      <c r="P3356" s="177"/>
      <c r="Q3356" s="177"/>
      <c r="R3356" s="177"/>
      <c r="S3356" s="237" t="s">
        <v>6497</v>
      </c>
      <c r="T3356" s="177"/>
      <c r="U3356" s="243"/>
      <c r="Z3356" s="130" t="str">
        <f t="shared" si="53"/>
        <v>19(3)蓝建昌</v>
      </c>
    </row>
    <row r="3357" spans="1:26">
      <c r="A3357" s="177"/>
      <c r="B3357" s="177" t="s">
        <v>8789</v>
      </c>
      <c r="C3357" s="177"/>
      <c r="D3357" s="177" t="s">
        <v>353</v>
      </c>
      <c r="E3357" s="177" t="s">
        <v>8790</v>
      </c>
      <c r="F3357" s="241" t="s">
        <v>143</v>
      </c>
      <c r="G3357" s="177">
        <v>18</v>
      </c>
      <c r="H3357" s="241" t="s">
        <v>19291</v>
      </c>
      <c r="I3357" s="177" t="s">
        <v>8791</v>
      </c>
      <c r="J3357" s="177">
        <v>17776183538</v>
      </c>
      <c r="K3357" s="177" t="s">
        <v>27</v>
      </c>
      <c r="L3357" s="224">
        <v>44331</v>
      </c>
      <c r="M3357" s="177"/>
      <c r="N3357" s="177" t="s">
        <v>27</v>
      </c>
      <c r="O3357" s="224">
        <v>44366</v>
      </c>
      <c r="P3357" s="177"/>
      <c r="Q3357" s="177"/>
      <c r="R3357" s="177"/>
      <c r="S3357" s="237" t="s">
        <v>8789</v>
      </c>
      <c r="T3357" s="177"/>
      <c r="U3357" s="243"/>
      <c r="Z3357" s="130" t="str">
        <f t="shared" si="53"/>
        <v>19(11)蒙小艳</v>
      </c>
    </row>
    <row r="3358" s="128" customFormat="1" spans="1:40">
      <c r="A3358" s="244"/>
      <c r="B3358" s="244" t="e">
        <v>#N/A</v>
      </c>
      <c r="C3358" s="244"/>
      <c r="D3358" s="244" t="e">
        <v>#N/A</v>
      </c>
      <c r="E3358" s="244" t="s">
        <v>19633</v>
      </c>
      <c r="F3358" s="245" t="e">
        <v>#N/A</v>
      </c>
      <c r="G3358" s="244">
        <v>19</v>
      </c>
      <c r="H3358" s="245" t="e">
        <v>#N/A</v>
      </c>
      <c r="I3358" s="244" t="s">
        <v>6544</v>
      </c>
      <c r="J3358" s="244">
        <v>19977843138</v>
      </c>
      <c r="K3358" s="244" t="s">
        <v>27</v>
      </c>
      <c r="L3358" s="246">
        <v>44331</v>
      </c>
      <c r="M3358" s="244"/>
      <c r="N3358" s="244" t="s">
        <v>27</v>
      </c>
      <c r="O3358" s="246">
        <v>44366</v>
      </c>
      <c r="P3358" s="244"/>
      <c r="Q3358" s="244"/>
      <c r="R3358" s="244"/>
      <c r="S3358" s="247" t="e">
        <v>#N/A</v>
      </c>
      <c r="T3358" s="244"/>
      <c r="U3358" s="248"/>
      <c r="V3358" s="194"/>
      <c r="W3358" s="194"/>
      <c r="X3358" s="194"/>
      <c r="Y3358" s="194"/>
      <c r="Z3358" s="130" t="e">
        <f t="shared" si="53"/>
        <v>#N/A</v>
      </c>
      <c r="AA3358" s="194"/>
      <c r="AB3358" s="194"/>
      <c r="AC3358" s="194"/>
      <c r="AD3358" s="194"/>
      <c r="AE3358" s="194"/>
      <c r="AF3358" s="194"/>
      <c r="AG3358" s="194"/>
      <c r="AH3358" s="194"/>
      <c r="AI3358" s="194"/>
      <c r="AJ3358" s="194"/>
      <c r="AK3358" s="194"/>
      <c r="AL3358" s="194"/>
      <c r="AM3358" s="194"/>
      <c r="AN3358" s="194"/>
    </row>
    <row r="3359" spans="1:26">
      <c r="A3359" s="177"/>
      <c r="B3359" s="177" t="s">
        <v>6633</v>
      </c>
      <c r="C3359" s="177"/>
      <c r="D3359" s="177" t="s">
        <v>312</v>
      </c>
      <c r="E3359" s="177" t="s">
        <v>6634</v>
      </c>
      <c r="F3359" s="241" t="s">
        <v>24</v>
      </c>
      <c r="G3359" s="177">
        <v>19</v>
      </c>
      <c r="H3359" s="241" t="s">
        <v>19217</v>
      </c>
      <c r="I3359" s="177" t="s">
        <v>6636</v>
      </c>
      <c r="J3359" s="177">
        <v>13977806011</v>
      </c>
      <c r="K3359" s="177" t="s">
        <v>27</v>
      </c>
      <c r="L3359" s="224">
        <v>44331</v>
      </c>
      <c r="M3359" s="177" t="s">
        <v>3645</v>
      </c>
      <c r="N3359" s="177" t="s">
        <v>27</v>
      </c>
      <c r="O3359" s="224">
        <v>44366</v>
      </c>
      <c r="P3359" s="177" t="s">
        <v>19634</v>
      </c>
      <c r="Q3359" s="177"/>
      <c r="R3359" s="177"/>
      <c r="S3359" s="237" t="s">
        <v>6633</v>
      </c>
      <c r="T3359" s="177"/>
      <c r="U3359" s="243"/>
      <c r="Z3359" s="130" t="str">
        <f t="shared" si="53"/>
        <v>19(3)韦佳乐</v>
      </c>
    </row>
    <row r="3360" spans="1:26">
      <c r="A3360" s="177"/>
      <c r="B3360" s="177" t="s">
        <v>8132</v>
      </c>
      <c r="C3360" s="177"/>
      <c r="D3360" s="177" t="s">
        <v>339</v>
      </c>
      <c r="E3360" s="177" t="s">
        <v>8133</v>
      </c>
      <c r="F3360" s="241" t="s">
        <v>24</v>
      </c>
      <c r="G3360" s="177">
        <v>18</v>
      </c>
      <c r="H3360" s="241" t="s">
        <v>19269</v>
      </c>
      <c r="I3360" s="177" t="s">
        <v>8134</v>
      </c>
      <c r="J3360" s="177">
        <v>13667780135</v>
      </c>
      <c r="K3360" s="177" t="s">
        <v>27</v>
      </c>
      <c r="L3360" s="224">
        <v>44331</v>
      </c>
      <c r="M3360" s="177"/>
      <c r="N3360" s="177" t="s">
        <v>27</v>
      </c>
      <c r="O3360" s="224">
        <v>44366</v>
      </c>
      <c r="P3360" s="177"/>
      <c r="Q3360" s="177"/>
      <c r="R3360" s="177"/>
      <c r="S3360" s="237" t="s">
        <v>8132</v>
      </c>
      <c r="T3360" s="177"/>
      <c r="U3360" s="243"/>
      <c r="Z3360" s="130" t="str">
        <f t="shared" si="53"/>
        <v>19(8)陆英涛</v>
      </c>
    </row>
    <row r="3361" spans="1:26">
      <c r="A3361" s="177"/>
      <c r="B3361" s="177" t="s">
        <v>16981</v>
      </c>
      <c r="C3361" s="177"/>
      <c r="D3361" s="177" t="s">
        <v>507</v>
      </c>
      <c r="E3361" s="177" t="s">
        <v>16982</v>
      </c>
      <c r="F3361" s="241" t="s">
        <v>143</v>
      </c>
      <c r="G3361" s="177">
        <v>18</v>
      </c>
      <c r="H3361" s="241" t="s">
        <v>19599</v>
      </c>
      <c r="I3361" s="177" t="s">
        <v>16984</v>
      </c>
      <c r="J3361" s="177">
        <v>19867291187</v>
      </c>
      <c r="K3361" s="177"/>
      <c r="L3361" s="224"/>
      <c r="M3361" s="177"/>
      <c r="N3361" s="177"/>
      <c r="O3361" s="224"/>
      <c r="P3361" s="177"/>
      <c r="Q3361" s="177"/>
      <c r="R3361" s="177"/>
      <c r="S3361" s="237" t="s">
        <v>16981</v>
      </c>
      <c r="T3361" s="177"/>
      <c r="U3361" s="243"/>
      <c r="Z3361" s="130" t="str">
        <f t="shared" si="53"/>
        <v>20(19)蒙柳庆</v>
      </c>
    </row>
    <row r="3362" spans="1:26">
      <c r="A3362" s="177"/>
      <c r="B3362" s="177" t="s">
        <v>12375</v>
      </c>
      <c r="C3362" s="177"/>
      <c r="D3362" s="177" t="s">
        <v>426</v>
      </c>
      <c r="E3362" s="177" t="s">
        <v>12077</v>
      </c>
      <c r="F3362" s="241" t="s">
        <v>24</v>
      </c>
      <c r="G3362" s="177">
        <v>18</v>
      </c>
      <c r="H3362" s="241" t="s">
        <v>19420</v>
      </c>
      <c r="I3362" s="177" t="s">
        <v>12377</v>
      </c>
      <c r="J3362" s="177">
        <v>17376014238</v>
      </c>
      <c r="K3362" s="177" t="s">
        <v>27</v>
      </c>
      <c r="L3362" s="224">
        <v>44331</v>
      </c>
      <c r="M3362" s="177"/>
      <c r="N3362" s="177" t="s">
        <v>27</v>
      </c>
      <c r="O3362" s="224">
        <v>44366</v>
      </c>
      <c r="P3362" s="177"/>
      <c r="Q3362" s="177"/>
      <c r="R3362" s="177"/>
      <c r="S3362" s="237" t="s">
        <v>12375</v>
      </c>
      <c r="T3362" s="177"/>
      <c r="U3362" s="243"/>
      <c r="Z3362" s="130" t="str">
        <f t="shared" si="53"/>
        <v>20(3)韦成宝</v>
      </c>
    </row>
    <row r="3363" spans="1:26">
      <c r="A3363" s="177"/>
      <c r="B3363" s="177" t="s">
        <v>6494</v>
      </c>
      <c r="C3363" s="177"/>
      <c r="D3363" s="177" t="s">
        <v>312</v>
      </c>
      <c r="E3363" s="177" t="s">
        <v>6495</v>
      </c>
      <c r="F3363" s="241" t="s">
        <v>24</v>
      </c>
      <c r="G3363" s="177">
        <v>19</v>
      </c>
      <c r="H3363" s="241" t="s">
        <v>688</v>
      </c>
      <c r="I3363" s="177" t="s">
        <v>6496</v>
      </c>
      <c r="J3363" s="177">
        <v>19978451681</v>
      </c>
      <c r="K3363" s="177" t="s">
        <v>27</v>
      </c>
      <c r="L3363" s="224">
        <v>44331</v>
      </c>
      <c r="M3363" s="177"/>
      <c r="N3363" s="177" t="s">
        <v>27</v>
      </c>
      <c r="O3363" s="224">
        <v>44366</v>
      </c>
      <c r="P3363" s="177"/>
      <c r="Q3363" s="177"/>
      <c r="R3363" s="177"/>
      <c r="S3363" s="237" t="s">
        <v>6494</v>
      </c>
      <c r="T3363" s="177"/>
      <c r="U3363" s="243"/>
      <c r="Z3363" s="130" t="str">
        <f t="shared" si="53"/>
        <v>19(3)蒙山龙</v>
      </c>
    </row>
    <row r="3364" spans="1:26">
      <c r="A3364" s="177"/>
      <c r="B3364" s="177" t="s">
        <v>14828</v>
      </c>
      <c r="C3364" s="177"/>
      <c r="D3364" s="177" t="s">
        <v>471</v>
      </c>
      <c r="E3364" s="177" t="s">
        <v>14829</v>
      </c>
      <c r="F3364" s="241" t="s">
        <v>143</v>
      </c>
      <c r="G3364" s="177">
        <v>18</v>
      </c>
      <c r="H3364" s="241" t="s">
        <v>19506</v>
      </c>
      <c r="I3364" s="177" t="s">
        <v>14831</v>
      </c>
      <c r="J3364" s="177">
        <v>17377033052</v>
      </c>
      <c r="K3364" s="177" t="s">
        <v>27</v>
      </c>
      <c r="L3364" s="224">
        <v>44331</v>
      </c>
      <c r="M3364" s="177"/>
      <c r="N3364" s="177" t="s">
        <v>27</v>
      </c>
      <c r="O3364" s="224">
        <v>44366</v>
      </c>
      <c r="P3364" s="177"/>
      <c r="Q3364" s="177"/>
      <c r="R3364" s="177"/>
      <c r="S3364" s="237" t="s">
        <v>14828</v>
      </c>
      <c r="T3364" s="177"/>
      <c r="U3364" s="243"/>
      <c r="Z3364" s="130" t="str">
        <f t="shared" si="53"/>
        <v>20(12)韦凤珠</v>
      </c>
    </row>
    <row r="3365" spans="1:26">
      <c r="A3365" s="177"/>
      <c r="B3365" s="177" t="s">
        <v>8477</v>
      </c>
      <c r="C3365" s="177"/>
      <c r="D3365" s="177" t="s">
        <v>348</v>
      </c>
      <c r="E3365" s="177" t="s">
        <v>8478</v>
      </c>
      <c r="F3365" s="241" t="s">
        <v>143</v>
      </c>
      <c r="G3365" s="177">
        <v>18</v>
      </c>
      <c r="H3365" s="241" t="s">
        <v>5709</v>
      </c>
      <c r="I3365" s="177" t="s">
        <v>11434</v>
      </c>
      <c r="J3365" s="177">
        <v>13652203956</v>
      </c>
      <c r="K3365" s="177" t="s">
        <v>27</v>
      </c>
      <c r="L3365" s="224">
        <v>44331</v>
      </c>
      <c r="M3365" s="177"/>
      <c r="N3365" s="177" t="s">
        <v>27</v>
      </c>
      <c r="O3365" s="224">
        <v>44366</v>
      </c>
      <c r="P3365" s="177"/>
      <c r="Q3365" s="177"/>
      <c r="R3365" s="177"/>
      <c r="S3365" s="237" t="s">
        <v>8477</v>
      </c>
      <c r="T3365" s="177"/>
      <c r="U3365" s="243"/>
      <c r="Z3365" s="130" t="str">
        <f t="shared" si="53"/>
        <v>19(10)蒙春柳</v>
      </c>
    </row>
    <row r="3366" spans="1:26">
      <c r="A3366" s="177"/>
      <c r="B3366" s="177" t="s">
        <v>8116</v>
      </c>
      <c r="C3366" s="177"/>
      <c r="D3366" s="177" t="s">
        <v>339</v>
      </c>
      <c r="E3366" s="177" t="s">
        <v>8117</v>
      </c>
      <c r="F3366" s="241" t="s">
        <v>24</v>
      </c>
      <c r="G3366" s="177">
        <v>18</v>
      </c>
      <c r="H3366" s="241" t="s">
        <v>8118</v>
      </c>
      <c r="I3366" s="177" t="s">
        <v>8119</v>
      </c>
      <c r="J3366" s="177">
        <v>19177885496</v>
      </c>
      <c r="K3366" s="177" t="s">
        <v>27</v>
      </c>
      <c r="L3366" s="224">
        <v>44395</v>
      </c>
      <c r="M3366" s="177"/>
      <c r="N3366" s="177" t="s">
        <v>30</v>
      </c>
      <c r="O3366" s="224"/>
      <c r="P3366" s="177"/>
      <c r="Q3366" s="177"/>
      <c r="R3366" s="177"/>
      <c r="S3366" s="237" t="s">
        <v>8116</v>
      </c>
      <c r="T3366" s="177"/>
      <c r="U3366" s="243"/>
      <c r="Z3366" s="130" t="str">
        <f t="shared" si="53"/>
        <v>19(8)卢勇战</v>
      </c>
    </row>
    <row r="3367" spans="1:26">
      <c r="A3367" s="177"/>
      <c r="B3367" s="177" t="s">
        <v>14689</v>
      </c>
      <c r="C3367" s="177"/>
      <c r="D3367" s="177" t="s">
        <v>471</v>
      </c>
      <c r="E3367" s="177" t="s">
        <v>14690</v>
      </c>
      <c r="F3367" s="241" t="s">
        <v>24</v>
      </c>
      <c r="G3367" s="177">
        <v>19</v>
      </c>
      <c r="H3367" s="241" t="s">
        <v>19503</v>
      </c>
      <c r="I3367" s="177" t="s">
        <v>14692</v>
      </c>
      <c r="J3367" s="177">
        <v>19127015813</v>
      </c>
      <c r="K3367" s="177" t="s">
        <v>27</v>
      </c>
      <c r="L3367" s="224">
        <v>44331</v>
      </c>
      <c r="M3367" s="177"/>
      <c r="N3367" s="177" t="s">
        <v>27</v>
      </c>
      <c r="O3367" s="224">
        <v>44366</v>
      </c>
      <c r="P3367" s="177"/>
      <c r="Q3367" s="177"/>
      <c r="R3367" s="177"/>
      <c r="S3367" s="237" t="s">
        <v>14689</v>
      </c>
      <c r="T3367" s="177"/>
      <c r="U3367" s="243"/>
      <c r="Z3367" s="130" t="str">
        <f t="shared" si="53"/>
        <v>20(12)卢涛腾</v>
      </c>
    </row>
    <row r="3368" spans="1:26">
      <c r="A3368" s="177"/>
      <c r="B3368" s="177" t="s">
        <v>8711</v>
      </c>
      <c r="C3368" s="177"/>
      <c r="D3368" s="177" t="s">
        <v>353</v>
      </c>
      <c r="E3368" s="177" t="s">
        <v>8712</v>
      </c>
      <c r="F3368" s="241" t="s">
        <v>143</v>
      </c>
      <c r="G3368" s="177">
        <v>18</v>
      </c>
      <c r="H3368" s="241" t="s">
        <v>8713</v>
      </c>
      <c r="I3368" s="177" t="s">
        <v>8714</v>
      </c>
      <c r="J3368" s="177">
        <v>15078574911</v>
      </c>
      <c r="K3368" s="177" t="s">
        <v>27</v>
      </c>
      <c r="L3368" s="224">
        <v>44331</v>
      </c>
      <c r="M3368" s="177"/>
      <c r="N3368" s="177" t="s">
        <v>27</v>
      </c>
      <c r="O3368" s="224">
        <v>44366</v>
      </c>
      <c r="P3368" s="177"/>
      <c r="Q3368" s="177"/>
      <c r="R3368" s="177"/>
      <c r="S3368" s="237" t="s">
        <v>8711</v>
      </c>
      <c r="T3368" s="177"/>
      <c r="U3368" s="243"/>
      <c r="Z3368" s="130" t="str">
        <f t="shared" si="53"/>
        <v>19(11)蒙彩丽</v>
      </c>
    </row>
    <row r="3369" spans="1:26">
      <c r="A3369" s="177"/>
      <c r="B3369" s="177" t="s">
        <v>8299</v>
      </c>
      <c r="C3369" s="177"/>
      <c r="D3369" s="177" t="s">
        <v>343</v>
      </c>
      <c r="E3369" s="177" t="s">
        <v>8300</v>
      </c>
      <c r="F3369" s="241" t="s">
        <v>24</v>
      </c>
      <c r="G3369" s="177">
        <v>19</v>
      </c>
      <c r="H3369" s="241" t="s">
        <v>6753</v>
      </c>
      <c r="I3369" s="177" t="s">
        <v>8301</v>
      </c>
      <c r="J3369" s="177">
        <v>15277783486</v>
      </c>
      <c r="K3369" s="177"/>
      <c r="L3369" s="224"/>
      <c r="M3369" s="177"/>
      <c r="N3369" s="177"/>
      <c r="O3369" s="224"/>
      <c r="P3369" s="177"/>
      <c r="Q3369" s="177"/>
      <c r="R3369" s="177"/>
      <c r="S3369" s="237" t="s">
        <v>8299</v>
      </c>
      <c r="T3369" s="177"/>
      <c r="U3369" s="243"/>
      <c r="Z3369" s="130" t="str">
        <f t="shared" si="53"/>
        <v>19(9)韦大钱</v>
      </c>
    </row>
    <row r="3370" spans="1:26">
      <c r="A3370" s="177"/>
      <c r="B3370" s="177" t="s">
        <v>5673</v>
      </c>
      <c r="C3370" s="177"/>
      <c r="D3370" s="177" t="s">
        <v>290</v>
      </c>
      <c r="E3370" s="177" t="s">
        <v>5674</v>
      </c>
      <c r="F3370" s="241" t="s">
        <v>143</v>
      </c>
      <c r="G3370" s="177">
        <v>18</v>
      </c>
      <c r="H3370" s="241" t="s">
        <v>19287</v>
      </c>
      <c r="I3370" s="177" t="s">
        <v>8675</v>
      </c>
      <c r="J3370" s="177">
        <v>15949326698</v>
      </c>
      <c r="K3370" s="177" t="s">
        <v>27</v>
      </c>
      <c r="L3370" s="224">
        <v>44398</v>
      </c>
      <c r="M3370" s="177"/>
      <c r="N3370" s="177" t="s">
        <v>30</v>
      </c>
      <c r="O3370" s="224"/>
      <c r="P3370" s="177"/>
      <c r="Q3370" s="177"/>
      <c r="R3370" s="177"/>
      <c r="S3370" s="237" t="s">
        <v>5673</v>
      </c>
      <c r="T3370" s="177"/>
      <c r="U3370" s="243"/>
      <c r="Z3370" s="130" t="str">
        <f t="shared" si="53"/>
        <v>18(22)韦丹</v>
      </c>
    </row>
    <row r="3371" spans="1:26">
      <c r="A3371" s="177"/>
      <c r="B3371" s="177" t="s">
        <v>9723</v>
      </c>
      <c r="C3371" s="177"/>
      <c r="D3371" s="177" t="s">
        <v>374</v>
      </c>
      <c r="E3371" s="177" t="s">
        <v>9724</v>
      </c>
      <c r="F3371" s="241" t="s">
        <v>143</v>
      </c>
      <c r="G3371" s="177">
        <v>18</v>
      </c>
      <c r="H3371" s="241" t="s">
        <v>19324</v>
      </c>
      <c r="I3371" s="177" t="s">
        <v>19635</v>
      </c>
      <c r="J3371" s="177">
        <v>18707785959</v>
      </c>
      <c r="K3371" s="177" t="s">
        <v>27</v>
      </c>
      <c r="L3371" s="224">
        <v>44394</v>
      </c>
      <c r="M3371" s="177"/>
      <c r="N3371" s="177" t="s">
        <v>30</v>
      </c>
      <c r="O3371" s="224"/>
      <c r="P3371" s="177"/>
      <c r="Q3371" s="177"/>
      <c r="R3371" s="177"/>
      <c r="S3371" s="237" t="s">
        <v>9723</v>
      </c>
      <c r="T3371" s="177"/>
      <c r="U3371" s="243"/>
      <c r="Z3371" s="130" t="str">
        <f t="shared" si="53"/>
        <v>19(15)蓝俊怡</v>
      </c>
    </row>
    <row r="3372" spans="1:26">
      <c r="A3372" s="177"/>
      <c r="B3372" s="177" t="s">
        <v>13375</v>
      </c>
      <c r="C3372" s="177"/>
      <c r="D3372" s="177" t="s">
        <v>446</v>
      </c>
      <c r="E3372" s="177" t="s">
        <v>13376</v>
      </c>
      <c r="F3372" s="241" t="s">
        <v>143</v>
      </c>
      <c r="G3372" s="177">
        <v>23</v>
      </c>
      <c r="H3372" s="241" t="s">
        <v>19455</v>
      </c>
      <c r="I3372" s="177" t="s">
        <v>13378</v>
      </c>
      <c r="J3372" s="177">
        <v>19967704747</v>
      </c>
      <c r="K3372" s="177" t="s">
        <v>27</v>
      </c>
      <c r="L3372" s="224">
        <v>44412</v>
      </c>
      <c r="M3372" s="177"/>
      <c r="N3372" s="177" t="s">
        <v>30</v>
      </c>
      <c r="O3372" s="224"/>
      <c r="P3372" s="177"/>
      <c r="Q3372" s="177"/>
      <c r="R3372" s="177"/>
      <c r="S3372" s="237" t="s">
        <v>13375</v>
      </c>
      <c r="T3372" s="177"/>
      <c r="U3372" s="243"/>
      <c r="Z3372" s="130" t="str">
        <f t="shared" si="53"/>
        <v>20(7)班玉合</v>
      </c>
    </row>
    <row r="3373" spans="1:26">
      <c r="A3373" s="177"/>
      <c r="B3373" s="177" t="s">
        <v>6667</v>
      </c>
      <c r="C3373" s="177"/>
      <c r="D3373" s="177" t="s">
        <v>312</v>
      </c>
      <c r="E3373" s="177" t="s">
        <v>6668</v>
      </c>
      <c r="F3373" s="241" t="s">
        <v>24</v>
      </c>
      <c r="G3373" s="177">
        <v>18</v>
      </c>
      <c r="H3373" s="241" t="s">
        <v>6669</v>
      </c>
      <c r="I3373" s="177" t="s">
        <v>6670</v>
      </c>
      <c r="J3373" s="177">
        <v>14777392716</v>
      </c>
      <c r="K3373" s="177" t="s">
        <v>27</v>
      </c>
      <c r="L3373" s="224">
        <v>44331</v>
      </c>
      <c r="M3373" s="177"/>
      <c r="N3373" s="177" t="s">
        <v>27</v>
      </c>
      <c r="O3373" s="224">
        <v>44374</v>
      </c>
      <c r="P3373" s="177"/>
      <c r="Q3373" s="177"/>
      <c r="R3373" s="177"/>
      <c r="S3373" s="237" t="s">
        <v>6667</v>
      </c>
      <c r="T3373" s="177"/>
      <c r="U3373" s="243"/>
      <c r="Z3373" s="130" t="str">
        <f t="shared" si="53"/>
        <v>19(3)苏超东</v>
      </c>
    </row>
    <row r="3374" spans="1:26">
      <c r="A3374" s="177"/>
      <c r="B3374" s="177" t="s">
        <v>10687</v>
      </c>
      <c r="C3374" s="177"/>
      <c r="D3374" s="177" t="s">
        <v>389</v>
      </c>
      <c r="E3374" s="177" t="s">
        <v>10688</v>
      </c>
      <c r="F3374" s="241" t="s">
        <v>24</v>
      </c>
      <c r="G3374" s="177">
        <v>18</v>
      </c>
      <c r="H3374" s="241" t="s">
        <v>10689</v>
      </c>
      <c r="I3374" s="177" t="s">
        <v>10690</v>
      </c>
      <c r="J3374" s="177">
        <v>18077895491</v>
      </c>
      <c r="K3374" s="177" t="s">
        <v>27</v>
      </c>
      <c r="L3374" s="224">
        <v>44331</v>
      </c>
      <c r="M3374" s="177" t="s">
        <v>3645</v>
      </c>
      <c r="N3374" s="177" t="s">
        <v>27</v>
      </c>
      <c r="O3374" s="224">
        <v>44366</v>
      </c>
      <c r="P3374" s="177" t="s">
        <v>2172</v>
      </c>
      <c r="Q3374" s="177"/>
      <c r="R3374" s="177"/>
      <c r="S3374" s="237" t="s">
        <v>10687</v>
      </c>
      <c r="T3374" s="177"/>
      <c r="U3374" s="243"/>
      <c r="Z3374" s="130" t="str">
        <f t="shared" si="53"/>
        <v>19(18)韦文柯</v>
      </c>
    </row>
    <row r="3375" spans="1:26">
      <c r="A3375" s="177"/>
      <c r="B3375" s="177" t="s">
        <v>9904</v>
      </c>
      <c r="C3375" s="177"/>
      <c r="D3375" s="177" t="s">
        <v>374</v>
      </c>
      <c r="E3375" s="177" t="s">
        <v>9905</v>
      </c>
      <c r="F3375" s="241" t="s">
        <v>143</v>
      </c>
      <c r="G3375" s="177">
        <v>18</v>
      </c>
      <c r="H3375" s="241" t="s">
        <v>19333</v>
      </c>
      <c r="I3375" s="177" t="s">
        <v>9906</v>
      </c>
      <c r="J3375" s="177">
        <v>15807783367</v>
      </c>
      <c r="K3375" s="177" t="s">
        <v>27</v>
      </c>
      <c r="L3375" s="224">
        <v>44395</v>
      </c>
      <c r="M3375" s="177"/>
      <c r="N3375" s="177" t="s">
        <v>30</v>
      </c>
      <c r="O3375" s="224"/>
      <c r="P3375" s="177"/>
      <c r="Q3375" s="177"/>
      <c r="R3375" s="177"/>
      <c r="S3375" s="237" t="s">
        <v>9904</v>
      </c>
      <c r="T3375" s="177"/>
      <c r="U3375" s="243"/>
      <c r="Z3375" s="130" t="str">
        <f t="shared" si="53"/>
        <v>19(15)唐艳芳</v>
      </c>
    </row>
    <row r="3376" spans="1:26">
      <c r="A3376" s="177"/>
      <c r="B3376" s="177" t="s">
        <v>6044</v>
      </c>
      <c r="C3376" s="177"/>
      <c r="D3376" s="177" t="s">
        <v>302</v>
      </c>
      <c r="E3376" s="177" t="s">
        <v>6045</v>
      </c>
      <c r="F3376" s="241" t="s">
        <v>24</v>
      </c>
      <c r="G3376" s="177">
        <v>18</v>
      </c>
      <c r="H3376" s="241" t="s">
        <v>622</v>
      </c>
      <c r="I3376" s="177" t="s">
        <v>6046</v>
      </c>
      <c r="J3376" s="177">
        <v>13878718010</v>
      </c>
      <c r="K3376" s="177" t="s">
        <v>27</v>
      </c>
      <c r="L3376" s="224">
        <v>44417</v>
      </c>
      <c r="M3376" s="177"/>
      <c r="N3376" s="177"/>
      <c r="O3376" s="224"/>
      <c r="P3376" s="177"/>
      <c r="Q3376" s="177"/>
      <c r="R3376" s="177"/>
      <c r="S3376" s="237" t="s">
        <v>6044</v>
      </c>
      <c r="T3376" s="177"/>
      <c r="U3376" s="243"/>
      <c r="Z3376" s="130" t="str">
        <f t="shared" si="53"/>
        <v>19(1)李显泳</v>
      </c>
    </row>
    <row r="3377" spans="1:26">
      <c r="A3377" s="177"/>
      <c r="B3377" s="177" t="s">
        <v>10385</v>
      </c>
      <c r="C3377" s="177"/>
      <c r="D3377" s="177" t="s">
        <v>384</v>
      </c>
      <c r="E3377" s="177" t="s">
        <v>10386</v>
      </c>
      <c r="F3377" s="241" t="s">
        <v>24</v>
      </c>
      <c r="G3377" s="177">
        <v>18</v>
      </c>
      <c r="H3377" s="241" t="s">
        <v>17785</v>
      </c>
      <c r="I3377" s="177" t="s">
        <v>10387</v>
      </c>
      <c r="J3377" s="177">
        <v>18176139099</v>
      </c>
      <c r="K3377" s="177" t="s">
        <v>27</v>
      </c>
      <c r="L3377" s="224">
        <v>44353</v>
      </c>
      <c r="M3377" s="177"/>
      <c r="N3377" s="177" t="s">
        <v>27</v>
      </c>
      <c r="O3377" s="224">
        <v>44374</v>
      </c>
      <c r="P3377" s="177"/>
      <c r="Q3377" s="177"/>
      <c r="R3377" s="177"/>
      <c r="S3377" s="237" t="s">
        <v>10385</v>
      </c>
      <c r="T3377" s="177"/>
      <c r="U3377" s="243"/>
      <c r="Z3377" s="130" t="str">
        <f t="shared" si="53"/>
        <v>19(17)韦俊甘</v>
      </c>
    </row>
    <row r="3378" spans="1:26">
      <c r="A3378" s="177"/>
      <c r="B3378" s="177" t="s">
        <v>10101</v>
      </c>
      <c r="C3378" s="177"/>
      <c r="D3378" s="177" t="s">
        <v>379</v>
      </c>
      <c r="E3378" s="177" t="s">
        <v>10102</v>
      </c>
      <c r="F3378" s="241" t="s">
        <v>143</v>
      </c>
      <c r="G3378" s="177">
        <v>21</v>
      </c>
      <c r="H3378" s="241" t="s">
        <v>19343</v>
      </c>
      <c r="I3378" s="177" t="s">
        <v>10104</v>
      </c>
      <c r="J3378" s="177">
        <v>19127252146</v>
      </c>
      <c r="K3378" s="177" t="s">
        <v>27</v>
      </c>
      <c r="L3378" s="224">
        <v>44331</v>
      </c>
      <c r="M3378" s="177"/>
      <c r="N3378" s="177" t="s">
        <v>27</v>
      </c>
      <c r="O3378" s="224">
        <v>44366</v>
      </c>
      <c r="P3378" s="177"/>
      <c r="Q3378" s="177"/>
      <c r="R3378" s="177"/>
      <c r="S3378" s="237" t="s">
        <v>10101</v>
      </c>
      <c r="T3378" s="177"/>
      <c r="U3378" s="243"/>
      <c r="Z3378" s="130" t="str">
        <f t="shared" si="53"/>
        <v>19(16)蒙清锦</v>
      </c>
    </row>
    <row r="3379" spans="1:26">
      <c r="A3379" s="177"/>
      <c r="B3379" s="177" t="s">
        <v>9079</v>
      </c>
      <c r="C3379" s="177"/>
      <c r="D3379" s="177" t="s">
        <v>358</v>
      </c>
      <c r="E3379" s="177" t="s">
        <v>9080</v>
      </c>
      <c r="F3379" s="241" t="s">
        <v>24</v>
      </c>
      <c r="G3379" s="177">
        <v>20</v>
      </c>
      <c r="H3379" s="241" t="s">
        <v>19302</v>
      </c>
      <c r="I3379" s="177" t="s">
        <v>9081</v>
      </c>
      <c r="J3379" s="177">
        <v>17776575938</v>
      </c>
      <c r="K3379" s="177" t="s">
        <v>27</v>
      </c>
      <c r="L3379" s="224">
        <v>44331</v>
      </c>
      <c r="M3379" s="177"/>
      <c r="N3379" s="177" t="s">
        <v>27</v>
      </c>
      <c r="O3379" s="224">
        <v>44366</v>
      </c>
      <c r="P3379" s="177"/>
      <c r="Q3379" s="177"/>
      <c r="R3379" s="177"/>
      <c r="S3379" s="237" t="s">
        <v>9079</v>
      </c>
      <c r="T3379" s="177"/>
      <c r="U3379" s="243"/>
      <c r="Z3379" s="130" t="str">
        <f t="shared" si="53"/>
        <v>19(12)蒙仕前</v>
      </c>
    </row>
    <row r="3380" spans="1:26">
      <c r="A3380" s="177"/>
      <c r="B3380" s="177" t="s">
        <v>8815</v>
      </c>
      <c r="C3380" s="177"/>
      <c r="D3380" s="177" t="s">
        <v>353</v>
      </c>
      <c r="E3380" s="177" t="s">
        <v>8816</v>
      </c>
      <c r="F3380" s="241" t="s">
        <v>143</v>
      </c>
      <c r="G3380" s="177">
        <v>18</v>
      </c>
      <c r="H3380" s="241" t="s">
        <v>19293</v>
      </c>
      <c r="I3380" s="177" t="s">
        <v>8817</v>
      </c>
      <c r="J3380" s="177">
        <v>17776576751</v>
      </c>
      <c r="K3380" s="177" t="s">
        <v>27</v>
      </c>
      <c r="L3380" s="224">
        <v>44397</v>
      </c>
      <c r="M3380" s="177"/>
      <c r="N3380" s="177" t="s">
        <v>30</v>
      </c>
      <c r="O3380" s="224"/>
      <c r="P3380" s="177"/>
      <c r="Q3380" s="177"/>
      <c r="R3380" s="177"/>
      <c r="S3380" s="237" t="s">
        <v>8815</v>
      </c>
      <c r="T3380" s="177"/>
      <c r="U3380" s="243"/>
      <c r="Z3380" s="130" t="str">
        <f t="shared" si="53"/>
        <v>19(11)田树英</v>
      </c>
    </row>
    <row r="3381" spans="1:26">
      <c r="A3381" s="177"/>
      <c r="B3381" s="177" t="s">
        <v>7650</v>
      </c>
      <c r="C3381" s="177"/>
      <c r="D3381" s="177" t="s">
        <v>333</v>
      </c>
      <c r="E3381" s="177" t="s">
        <v>7651</v>
      </c>
      <c r="F3381" s="241" t="s">
        <v>24</v>
      </c>
      <c r="G3381" s="177">
        <v>18</v>
      </c>
      <c r="H3381" s="241" t="s">
        <v>7555</v>
      </c>
      <c r="I3381" s="177" t="s">
        <v>19636</v>
      </c>
      <c r="J3381" s="177">
        <v>15277849629</v>
      </c>
      <c r="K3381" s="177" t="s">
        <v>27</v>
      </c>
      <c r="L3381" s="224">
        <v>44331</v>
      </c>
      <c r="M3381" s="177"/>
      <c r="N3381" s="177" t="s">
        <v>27</v>
      </c>
      <c r="O3381" s="224">
        <v>44366</v>
      </c>
      <c r="P3381" s="177"/>
      <c r="Q3381" s="177"/>
      <c r="R3381" s="177"/>
      <c r="S3381" s="237" t="s">
        <v>7650</v>
      </c>
      <c r="T3381" s="177"/>
      <c r="U3381" s="243"/>
      <c r="Z3381" s="130" t="str">
        <f t="shared" si="53"/>
        <v>19(7)田锦健</v>
      </c>
    </row>
    <row r="3382" spans="1:26">
      <c r="A3382" s="177"/>
      <c r="B3382" s="177" t="s">
        <v>10243</v>
      </c>
      <c r="C3382" s="177"/>
      <c r="D3382" s="177" t="s">
        <v>384</v>
      </c>
      <c r="E3382" s="177" t="s">
        <v>10244</v>
      </c>
      <c r="F3382" s="241" t="s">
        <v>143</v>
      </c>
      <c r="G3382" s="177">
        <v>20</v>
      </c>
      <c r="H3382" s="241" t="s">
        <v>19347</v>
      </c>
      <c r="I3382" s="177" t="s">
        <v>10246</v>
      </c>
      <c r="J3382" s="177">
        <v>19127013045</v>
      </c>
      <c r="K3382" s="177" t="s">
        <v>27</v>
      </c>
      <c r="L3382" s="224">
        <v>44331</v>
      </c>
      <c r="M3382" s="177"/>
      <c r="N3382" s="177" t="s">
        <v>27</v>
      </c>
      <c r="O3382" s="224">
        <v>44366</v>
      </c>
      <c r="P3382" s="177"/>
      <c r="Q3382" s="177"/>
      <c r="R3382" s="177"/>
      <c r="S3382" s="237" t="s">
        <v>10243</v>
      </c>
      <c r="T3382" s="177"/>
      <c r="U3382" s="243"/>
      <c r="Z3382" s="130" t="str">
        <f t="shared" si="53"/>
        <v>19(17)蓝凤金</v>
      </c>
    </row>
    <row r="3383" spans="1:26">
      <c r="A3383" s="177"/>
      <c r="B3383" s="177" t="s">
        <v>11376</v>
      </c>
      <c r="C3383" s="177"/>
      <c r="D3383" s="177" t="s">
        <v>404</v>
      </c>
      <c r="E3383" s="177" t="s">
        <v>11377</v>
      </c>
      <c r="F3383" s="241" t="s">
        <v>24</v>
      </c>
      <c r="G3383" s="177">
        <v>18</v>
      </c>
      <c r="H3383" s="241" t="s">
        <v>4709</v>
      </c>
      <c r="I3383" s="177" t="s">
        <v>11378</v>
      </c>
      <c r="J3383" s="177">
        <v>14777394591</v>
      </c>
      <c r="K3383" s="177" t="s">
        <v>27</v>
      </c>
      <c r="L3383" s="224">
        <v>44331</v>
      </c>
      <c r="M3383" s="177"/>
      <c r="N3383" s="177" t="s">
        <v>27</v>
      </c>
      <c r="O3383" s="224">
        <v>44366</v>
      </c>
      <c r="P3383" s="177"/>
      <c r="Q3383" s="177"/>
      <c r="R3383" s="177"/>
      <c r="S3383" s="237" t="s">
        <v>11376</v>
      </c>
      <c r="T3383" s="177"/>
      <c r="U3383" s="243"/>
      <c r="Z3383" s="130" t="str">
        <f t="shared" si="53"/>
        <v>19(21)韦昌寿</v>
      </c>
    </row>
    <row r="3384" spans="1:26">
      <c r="A3384" s="177"/>
      <c r="B3384" s="177" t="s">
        <v>10259</v>
      </c>
      <c r="C3384" s="177"/>
      <c r="D3384" s="177" t="s">
        <v>384</v>
      </c>
      <c r="E3384" s="177" t="s">
        <v>10260</v>
      </c>
      <c r="F3384" s="241" t="s">
        <v>24</v>
      </c>
      <c r="G3384" s="177">
        <v>18</v>
      </c>
      <c r="H3384" s="241" t="s">
        <v>10261</v>
      </c>
      <c r="I3384" s="177" t="s">
        <v>10262</v>
      </c>
      <c r="J3384" s="177">
        <v>18178894271</v>
      </c>
      <c r="K3384" s="177" t="s">
        <v>27</v>
      </c>
      <c r="L3384" s="224">
        <v>44402</v>
      </c>
      <c r="M3384" s="177"/>
      <c r="N3384" s="177"/>
      <c r="O3384" s="224"/>
      <c r="P3384" s="177"/>
      <c r="Q3384" s="177"/>
      <c r="R3384" s="177"/>
      <c r="S3384" s="237" t="s">
        <v>10259</v>
      </c>
      <c r="T3384" s="177"/>
      <c r="U3384" s="243"/>
      <c r="Z3384" s="130" t="str">
        <f t="shared" si="53"/>
        <v>19(17)韦高吉</v>
      </c>
    </row>
    <row r="3385" spans="1:26">
      <c r="A3385" s="177"/>
      <c r="B3385" s="177" t="s">
        <v>10628</v>
      </c>
      <c r="C3385" s="177"/>
      <c r="D3385" s="177" t="s">
        <v>389</v>
      </c>
      <c r="E3385" s="177" t="s">
        <v>10629</v>
      </c>
      <c r="F3385" s="241" t="s">
        <v>24</v>
      </c>
      <c r="G3385" s="177">
        <v>18</v>
      </c>
      <c r="H3385" s="241" t="s">
        <v>19362</v>
      </c>
      <c r="I3385" s="177" t="s">
        <v>10631</v>
      </c>
      <c r="J3385" s="177">
        <v>15177890075</v>
      </c>
      <c r="K3385" s="177" t="s">
        <v>27</v>
      </c>
      <c r="L3385" s="224">
        <v>44338</v>
      </c>
      <c r="M3385" s="177"/>
      <c r="N3385" s="177" t="s">
        <v>27</v>
      </c>
      <c r="O3385" s="224">
        <v>44366</v>
      </c>
      <c r="P3385" s="177"/>
      <c r="Q3385" s="177"/>
      <c r="R3385" s="177"/>
      <c r="S3385" s="237" t="s">
        <v>10628</v>
      </c>
      <c r="T3385" s="177"/>
      <c r="U3385" s="243"/>
      <c r="Z3385" s="130" t="str">
        <f t="shared" si="53"/>
        <v>19(18)蒙斌</v>
      </c>
    </row>
    <row r="3386" spans="1:26">
      <c r="A3386" s="177"/>
      <c r="B3386" s="177" t="s">
        <v>10180</v>
      </c>
      <c r="C3386" s="177"/>
      <c r="D3386" s="177" t="s">
        <v>379</v>
      </c>
      <c r="E3386" s="177" t="s">
        <v>1645</v>
      </c>
      <c r="F3386" s="241" t="s">
        <v>24</v>
      </c>
      <c r="G3386" s="177">
        <v>18</v>
      </c>
      <c r="H3386" s="241" t="s">
        <v>19345</v>
      </c>
      <c r="I3386" s="177" t="s">
        <v>10182</v>
      </c>
      <c r="J3386" s="177">
        <v>19543737996</v>
      </c>
      <c r="K3386" s="177" t="s">
        <v>27</v>
      </c>
      <c r="L3386" s="224">
        <v>44396</v>
      </c>
      <c r="M3386" s="177"/>
      <c r="N3386" s="177" t="s">
        <v>30</v>
      </c>
      <c r="O3386" s="224"/>
      <c r="P3386" s="177"/>
      <c r="Q3386" s="177"/>
      <c r="R3386" s="177"/>
      <c r="S3386" s="237" t="s">
        <v>10180</v>
      </c>
      <c r="T3386" s="177"/>
      <c r="U3386" s="243"/>
      <c r="Z3386" s="130" t="str">
        <f t="shared" si="53"/>
        <v>19(16)黄飞</v>
      </c>
    </row>
    <row r="3387" spans="1:26">
      <c r="A3387" s="177"/>
      <c r="B3387" s="177" t="s">
        <v>10330</v>
      </c>
      <c r="C3387" s="177"/>
      <c r="D3387" s="177" t="s">
        <v>384</v>
      </c>
      <c r="E3387" s="177" t="s">
        <v>10331</v>
      </c>
      <c r="F3387" s="241" t="s">
        <v>24</v>
      </c>
      <c r="G3387" s="177">
        <v>18</v>
      </c>
      <c r="H3387" s="241" t="s">
        <v>19349</v>
      </c>
      <c r="I3387" s="177" t="s">
        <v>19637</v>
      </c>
      <c r="J3387" s="177">
        <v>15277856851</v>
      </c>
      <c r="K3387" s="177" t="s">
        <v>27</v>
      </c>
      <c r="L3387" s="224">
        <v>44331</v>
      </c>
      <c r="M3387" s="177"/>
      <c r="N3387" s="177" t="s">
        <v>27</v>
      </c>
      <c r="O3387" s="224">
        <v>44366</v>
      </c>
      <c r="P3387" s="177"/>
      <c r="Q3387" s="177"/>
      <c r="R3387" s="177"/>
      <c r="S3387" s="237" t="s">
        <v>10330</v>
      </c>
      <c r="T3387" s="177"/>
      <c r="U3387" s="243"/>
      <c r="Z3387" s="130" t="str">
        <f t="shared" si="53"/>
        <v>19(17)唐秀康</v>
      </c>
    </row>
    <row r="3388" spans="1:26">
      <c r="A3388" s="177"/>
      <c r="B3388" s="177" t="s">
        <v>9026</v>
      </c>
      <c r="C3388" s="177"/>
      <c r="D3388" s="177" t="s">
        <v>358</v>
      </c>
      <c r="E3388" s="177" t="s">
        <v>9027</v>
      </c>
      <c r="F3388" s="241" t="s">
        <v>24</v>
      </c>
      <c r="G3388" s="177">
        <v>21</v>
      </c>
      <c r="H3388" s="241" t="s">
        <v>664</v>
      </c>
      <c r="I3388" s="177" t="s">
        <v>9028</v>
      </c>
      <c r="J3388" s="177">
        <v>13557181323</v>
      </c>
      <c r="K3388" s="177" t="s">
        <v>27</v>
      </c>
      <c r="L3388" s="224">
        <v>44331</v>
      </c>
      <c r="M3388" s="177" t="s">
        <v>12658</v>
      </c>
      <c r="N3388" s="177" t="s">
        <v>27</v>
      </c>
      <c r="O3388" s="224">
        <v>44366</v>
      </c>
      <c r="P3388" s="177" t="s">
        <v>2455</v>
      </c>
      <c r="Q3388" s="177"/>
      <c r="R3388" s="177"/>
      <c r="S3388" s="237" t="s">
        <v>9026</v>
      </c>
      <c r="T3388" s="177"/>
      <c r="U3388" s="243"/>
      <c r="Z3388" s="130" t="str">
        <f t="shared" si="53"/>
        <v>19(12)蓝李鹏</v>
      </c>
    </row>
    <row r="3389" spans="1:26">
      <c r="A3389" s="177"/>
      <c r="B3389" s="177" t="s">
        <v>6663</v>
      </c>
      <c r="C3389" s="177"/>
      <c r="D3389" s="177" t="s">
        <v>312</v>
      </c>
      <c r="E3389" s="177" t="s">
        <v>6664</v>
      </c>
      <c r="F3389" s="241" t="s">
        <v>24</v>
      </c>
      <c r="G3389" s="177">
        <v>18</v>
      </c>
      <c r="H3389" s="241" t="s">
        <v>19391</v>
      </c>
      <c r="I3389" s="177" t="s">
        <v>19638</v>
      </c>
      <c r="J3389" s="177">
        <v>15296076562</v>
      </c>
      <c r="K3389" s="177" t="s">
        <v>27</v>
      </c>
      <c r="L3389" s="224">
        <v>44394</v>
      </c>
      <c r="M3389" s="177"/>
      <c r="N3389" s="177"/>
      <c r="O3389" s="224"/>
      <c r="P3389" s="177"/>
      <c r="Q3389" s="177"/>
      <c r="R3389" s="177"/>
      <c r="S3389" s="237" t="s">
        <v>6663</v>
      </c>
      <c r="T3389" s="177"/>
      <c r="U3389" s="243"/>
      <c r="Z3389" s="130" t="str">
        <f t="shared" si="53"/>
        <v>19(3)农建华</v>
      </c>
    </row>
    <row r="3390" spans="1:26">
      <c r="A3390" s="177"/>
      <c r="B3390" s="177" t="s">
        <v>16973</v>
      </c>
      <c r="C3390" s="177"/>
      <c r="D3390" s="177" t="s">
        <v>507</v>
      </c>
      <c r="E3390" s="177" t="s">
        <v>16974</v>
      </c>
      <c r="F3390" s="241" t="s">
        <v>143</v>
      </c>
      <c r="G3390" s="177">
        <v>18</v>
      </c>
      <c r="H3390" s="241" t="s">
        <v>19597</v>
      </c>
      <c r="I3390" s="177" t="s">
        <v>16976</v>
      </c>
      <c r="J3390" s="295" t="s">
        <v>19639</v>
      </c>
      <c r="K3390" s="177" t="s">
        <v>27</v>
      </c>
      <c r="L3390" s="224">
        <v>44394</v>
      </c>
      <c r="M3390" s="177"/>
      <c r="N3390" s="177" t="s">
        <v>27</v>
      </c>
      <c r="O3390" s="224">
        <v>44415</v>
      </c>
      <c r="P3390" s="177"/>
      <c r="Q3390" s="177"/>
      <c r="R3390" s="177"/>
      <c r="S3390" s="237" t="s">
        <v>16973</v>
      </c>
      <c r="T3390" s="177"/>
      <c r="U3390" s="243"/>
      <c r="Z3390" s="130" t="str">
        <f t="shared" si="53"/>
        <v>20(19)简青清</v>
      </c>
    </row>
    <row r="3391" spans="1:26">
      <c r="A3391" s="177"/>
      <c r="B3391" s="177" t="s">
        <v>3838</v>
      </c>
      <c r="C3391" s="177"/>
      <c r="D3391" s="177" t="s">
        <v>249</v>
      </c>
      <c r="E3391" s="177" t="s">
        <v>3839</v>
      </c>
      <c r="F3391" s="241" t="s">
        <v>24</v>
      </c>
      <c r="G3391" s="177">
        <v>18</v>
      </c>
      <c r="H3391" s="241" t="s">
        <v>19233</v>
      </c>
      <c r="I3391" s="177" t="s">
        <v>9193</v>
      </c>
      <c r="J3391" s="177">
        <v>18177955439</v>
      </c>
      <c r="K3391" s="177" t="s">
        <v>27</v>
      </c>
      <c r="L3391" s="224">
        <v>44338</v>
      </c>
      <c r="M3391" s="177" t="s">
        <v>2172</v>
      </c>
      <c r="N3391" s="177" t="s">
        <v>27</v>
      </c>
      <c r="O3391" s="224">
        <v>44366</v>
      </c>
      <c r="P3391" s="177" t="s">
        <v>2172</v>
      </c>
      <c r="Q3391" s="177"/>
      <c r="R3391" s="177"/>
      <c r="S3391" s="237" t="s">
        <v>3838</v>
      </c>
      <c r="T3391" s="177"/>
      <c r="U3391" s="243"/>
      <c r="Z3391" s="130" t="str">
        <f t="shared" si="53"/>
        <v>18(14)蓝海</v>
      </c>
    </row>
    <row r="3392" spans="1:26">
      <c r="A3392" s="177"/>
      <c r="B3392" s="177" t="s">
        <v>17037</v>
      </c>
      <c r="C3392" s="177"/>
      <c r="D3392" s="177" t="s">
        <v>512</v>
      </c>
      <c r="E3392" s="177" t="s">
        <v>17038</v>
      </c>
      <c r="F3392" s="241" t="s">
        <v>24</v>
      </c>
      <c r="G3392" s="177">
        <v>1</v>
      </c>
      <c r="H3392" s="241" t="s">
        <v>19640</v>
      </c>
      <c r="I3392" s="177" t="s">
        <v>17040</v>
      </c>
      <c r="J3392" s="177">
        <v>18977802144</v>
      </c>
      <c r="K3392" s="177"/>
      <c r="L3392" s="224"/>
      <c r="M3392" s="177"/>
      <c r="N3392" s="177"/>
      <c r="O3392" s="224"/>
      <c r="P3392" s="177"/>
      <c r="Q3392" s="177"/>
      <c r="R3392" s="177"/>
      <c r="S3392" s="237" t="s">
        <v>17037</v>
      </c>
      <c r="T3392" s="177"/>
      <c r="U3392" s="243"/>
      <c r="Z3392" s="130" t="str">
        <f t="shared" si="53"/>
        <v>20(20)苏相益</v>
      </c>
    </row>
    <row r="3393" spans="1:26">
      <c r="A3393" s="177"/>
      <c r="B3393" s="177" t="s">
        <v>10785</v>
      </c>
      <c r="C3393" s="177"/>
      <c r="D3393" s="177" t="s">
        <v>389</v>
      </c>
      <c r="E3393" s="177" t="s">
        <v>10786</v>
      </c>
      <c r="F3393" s="241" t="s">
        <v>24</v>
      </c>
      <c r="G3393" s="177">
        <v>19</v>
      </c>
      <c r="H3393" s="241" t="s">
        <v>19365</v>
      </c>
      <c r="I3393" s="177" t="s">
        <v>10788</v>
      </c>
      <c r="J3393" s="177">
        <v>14777394960</v>
      </c>
      <c r="K3393" s="177" t="s">
        <v>27</v>
      </c>
      <c r="L3393" s="224">
        <v>44331</v>
      </c>
      <c r="M3393" s="177"/>
      <c r="N3393" s="177" t="s">
        <v>27</v>
      </c>
      <c r="O3393" s="224">
        <v>44366</v>
      </c>
      <c r="P3393" s="177"/>
      <c r="Q3393" s="177"/>
      <c r="R3393" s="177"/>
      <c r="S3393" s="237" t="s">
        <v>10785</v>
      </c>
      <c r="T3393" s="177"/>
      <c r="U3393" s="243"/>
      <c r="Z3393" s="130" t="str">
        <f t="shared" si="53"/>
        <v>19(18)侯凯文</v>
      </c>
    </row>
    <row r="3394" spans="1:26">
      <c r="A3394" s="177"/>
      <c r="B3394" s="177" t="s">
        <v>9390</v>
      </c>
      <c r="C3394" s="177"/>
      <c r="D3394" s="177" t="s">
        <v>368</v>
      </c>
      <c r="E3394" s="177" t="s">
        <v>9391</v>
      </c>
      <c r="F3394" s="241" t="s">
        <v>24</v>
      </c>
      <c r="G3394" s="177">
        <v>18</v>
      </c>
      <c r="H3394" s="241" t="s">
        <v>9392</v>
      </c>
      <c r="I3394" s="177" t="s">
        <v>9393</v>
      </c>
      <c r="J3394" s="177">
        <v>18877842226</v>
      </c>
      <c r="K3394" s="177" t="s">
        <v>27</v>
      </c>
      <c r="L3394" s="224">
        <v>44394</v>
      </c>
      <c r="M3394" s="177" t="s">
        <v>3785</v>
      </c>
      <c r="N3394" s="177" t="s">
        <v>27</v>
      </c>
      <c r="O3394" s="224">
        <v>44366</v>
      </c>
      <c r="P3394" s="177" t="s">
        <v>2172</v>
      </c>
      <c r="Q3394" s="177"/>
      <c r="R3394" s="177"/>
      <c r="S3394" s="237" t="s">
        <v>9390</v>
      </c>
      <c r="T3394" s="177"/>
      <c r="U3394" s="243"/>
      <c r="Z3394" s="130" t="str">
        <f t="shared" si="53"/>
        <v>19(14)谭相才</v>
      </c>
    </row>
    <row r="3395" spans="1:26">
      <c r="A3395" s="177"/>
      <c r="B3395" s="177" t="s">
        <v>8728</v>
      </c>
      <c r="C3395" s="177"/>
      <c r="D3395" s="177" t="s">
        <v>353</v>
      </c>
      <c r="E3395" s="177" t="s">
        <v>8729</v>
      </c>
      <c r="F3395" s="241" t="s">
        <v>143</v>
      </c>
      <c r="G3395" s="177">
        <v>19</v>
      </c>
      <c r="H3395" s="241" t="s">
        <v>8730</v>
      </c>
      <c r="I3395" s="177" t="s">
        <v>8731</v>
      </c>
      <c r="J3395" s="177">
        <v>13647810506</v>
      </c>
      <c r="K3395" s="177" t="s">
        <v>27</v>
      </c>
      <c r="L3395" s="224">
        <v>44397</v>
      </c>
      <c r="M3395" s="177" t="s">
        <v>29</v>
      </c>
      <c r="N3395" s="177" t="s">
        <v>27</v>
      </c>
      <c r="O3395" s="224">
        <v>44366</v>
      </c>
      <c r="P3395" s="177" t="s">
        <v>2172</v>
      </c>
      <c r="Q3395" s="177"/>
      <c r="R3395" s="177"/>
      <c r="S3395" s="237" t="s">
        <v>8728</v>
      </c>
      <c r="T3395" s="177"/>
      <c r="U3395" s="243"/>
      <c r="Z3395" s="130" t="str">
        <f t="shared" si="53"/>
        <v>19(11)陈利莲</v>
      </c>
    </row>
    <row r="3396" spans="1:26">
      <c r="A3396" s="177"/>
      <c r="B3396" s="177" t="s">
        <v>15918</v>
      </c>
      <c r="C3396" s="177"/>
      <c r="D3396" s="177" t="s">
        <v>492</v>
      </c>
      <c r="E3396" s="177" t="s">
        <v>15919</v>
      </c>
      <c r="F3396" s="241" t="s">
        <v>24</v>
      </c>
      <c r="G3396" s="177">
        <v>19</v>
      </c>
      <c r="H3396" s="241" t="s">
        <v>19539</v>
      </c>
      <c r="I3396" s="177" t="s">
        <v>15921</v>
      </c>
      <c r="J3396" s="177">
        <v>13751466040</v>
      </c>
      <c r="K3396" s="177" t="s">
        <v>27</v>
      </c>
      <c r="L3396" s="224">
        <v>44332</v>
      </c>
      <c r="M3396" s="177"/>
      <c r="N3396" s="177" t="s">
        <v>27</v>
      </c>
      <c r="O3396" s="224">
        <v>44365</v>
      </c>
      <c r="P3396" s="177"/>
      <c r="Q3396" s="177"/>
      <c r="R3396" s="177"/>
      <c r="S3396" s="237" t="s">
        <v>15918</v>
      </c>
      <c r="T3396" s="177"/>
      <c r="U3396" s="243"/>
      <c r="Z3396" s="130" t="str">
        <f t="shared" si="53"/>
        <v>20(16)蓝获人</v>
      </c>
    </row>
    <row r="3397" spans="1:26">
      <c r="A3397" s="177"/>
      <c r="B3397" s="177" t="s">
        <v>8720</v>
      </c>
      <c r="C3397" s="177"/>
      <c r="D3397" s="177" t="s">
        <v>353</v>
      </c>
      <c r="E3397" s="177" t="s">
        <v>8721</v>
      </c>
      <c r="F3397" s="241" t="s">
        <v>143</v>
      </c>
      <c r="G3397" s="177">
        <v>18</v>
      </c>
      <c r="H3397" s="241" t="s">
        <v>8590</v>
      </c>
      <c r="I3397" s="177" t="s">
        <v>8722</v>
      </c>
      <c r="J3397" s="177">
        <v>13197783875</v>
      </c>
      <c r="K3397" s="177" t="s">
        <v>27</v>
      </c>
      <c r="L3397" s="224">
        <v>44409</v>
      </c>
      <c r="M3397" s="177" t="s">
        <v>19641</v>
      </c>
      <c r="N3397" s="177" t="s">
        <v>30</v>
      </c>
      <c r="O3397" s="224"/>
      <c r="P3397" s="177"/>
      <c r="Q3397" s="177"/>
      <c r="R3397" s="177"/>
      <c r="S3397" s="237" t="s">
        <v>8720</v>
      </c>
      <c r="T3397" s="177"/>
      <c r="U3397" s="243"/>
      <c r="Z3397" s="130" t="str">
        <f t="shared" si="53"/>
        <v>19(11)韦清合</v>
      </c>
    </row>
    <row r="3398" spans="1:26">
      <c r="A3398" s="177"/>
      <c r="B3398" s="177" t="s">
        <v>6626</v>
      </c>
      <c r="C3398" s="177"/>
      <c r="D3398" s="177" t="s">
        <v>312</v>
      </c>
      <c r="E3398" s="177" t="s">
        <v>6627</v>
      </c>
      <c r="F3398" s="241" t="s">
        <v>24</v>
      </c>
      <c r="G3398" s="177">
        <v>18</v>
      </c>
      <c r="H3398" s="241" t="s">
        <v>6628</v>
      </c>
      <c r="I3398" s="177" t="s">
        <v>6629</v>
      </c>
      <c r="J3398" s="177">
        <v>17774881083</v>
      </c>
      <c r="K3398" s="177" t="s">
        <v>27</v>
      </c>
      <c r="L3398" s="224">
        <v>44396</v>
      </c>
      <c r="M3398" s="177" t="s">
        <v>2172</v>
      </c>
      <c r="N3398" s="177" t="s">
        <v>30</v>
      </c>
      <c r="O3398" s="224"/>
      <c r="P3398" s="177"/>
      <c r="Q3398" s="177"/>
      <c r="R3398" s="177"/>
      <c r="S3398" s="237" t="s">
        <v>6626</v>
      </c>
      <c r="T3398" s="177"/>
      <c r="U3398" s="243"/>
      <c r="Z3398" s="130" t="str">
        <f t="shared" si="53"/>
        <v>19(3)秦瑞</v>
      </c>
    </row>
    <row r="3399" spans="1:26">
      <c r="A3399" s="177"/>
      <c r="B3399" s="177" t="s">
        <v>13477</v>
      </c>
      <c r="C3399" s="177"/>
      <c r="D3399" s="177" t="s">
        <v>446</v>
      </c>
      <c r="E3399" s="177" t="s">
        <v>13478</v>
      </c>
      <c r="F3399" s="241" t="s">
        <v>24</v>
      </c>
      <c r="G3399" s="177">
        <v>18</v>
      </c>
      <c r="H3399" s="241" t="s">
        <v>19461</v>
      </c>
      <c r="I3399" s="177" t="s">
        <v>13480</v>
      </c>
      <c r="J3399" s="177">
        <v>18877840004</v>
      </c>
      <c r="K3399" s="177" t="s">
        <v>27</v>
      </c>
      <c r="L3399" s="224">
        <v>44331</v>
      </c>
      <c r="M3399" s="177" t="s">
        <v>2172</v>
      </c>
      <c r="N3399" s="177" t="s">
        <v>27</v>
      </c>
      <c r="O3399" s="224">
        <v>44366</v>
      </c>
      <c r="P3399" s="177" t="s">
        <v>2172</v>
      </c>
      <c r="Q3399" s="177"/>
      <c r="R3399" s="177"/>
      <c r="S3399" s="237" t="s">
        <v>13477</v>
      </c>
      <c r="T3399" s="177"/>
      <c r="U3399" s="243"/>
      <c r="Z3399" s="130" t="str">
        <f t="shared" ref="Z3399:Z3462" si="54">D3399:D7980&amp;E3399:E7980</f>
        <v>20(7)陆正先</v>
      </c>
    </row>
    <row r="3400" spans="1:26">
      <c r="A3400" s="177"/>
      <c r="B3400" s="177" t="s">
        <v>9733</v>
      </c>
      <c r="C3400" s="177"/>
      <c r="D3400" s="177" t="s">
        <v>374</v>
      </c>
      <c r="E3400" s="177" t="s">
        <v>9734</v>
      </c>
      <c r="F3400" s="241" t="s">
        <v>143</v>
      </c>
      <c r="G3400" s="177">
        <v>18</v>
      </c>
      <c r="H3400" s="241" t="s">
        <v>19325</v>
      </c>
      <c r="I3400" s="177" t="s">
        <v>9736</v>
      </c>
      <c r="J3400" s="177">
        <v>15296878162</v>
      </c>
      <c r="K3400" s="177" t="s">
        <v>27</v>
      </c>
      <c r="L3400" s="224">
        <v>44331</v>
      </c>
      <c r="M3400" s="177"/>
      <c r="N3400" s="177" t="s">
        <v>27</v>
      </c>
      <c r="O3400" s="224">
        <v>44366</v>
      </c>
      <c r="P3400" s="177"/>
      <c r="Q3400" s="177"/>
      <c r="R3400" s="177"/>
      <c r="S3400" s="237" t="s">
        <v>9733</v>
      </c>
      <c r="T3400" s="177"/>
      <c r="U3400" s="243"/>
      <c r="Z3400" s="130" t="str">
        <f t="shared" si="54"/>
        <v>19(15)覃晶星</v>
      </c>
    </row>
    <row r="3401" spans="1:26">
      <c r="A3401" s="177"/>
      <c r="B3401" s="177" t="s">
        <v>14681</v>
      </c>
      <c r="C3401" s="177"/>
      <c r="D3401" s="177" t="s">
        <v>471</v>
      </c>
      <c r="E3401" s="177" t="s">
        <v>14682</v>
      </c>
      <c r="F3401" s="241" t="s">
        <v>143</v>
      </c>
      <c r="G3401" s="177">
        <v>19</v>
      </c>
      <c r="H3401" s="241" t="s">
        <v>19502</v>
      </c>
      <c r="I3401" s="177" t="s">
        <v>14683</v>
      </c>
      <c r="J3401" s="177">
        <v>17807833054</v>
      </c>
      <c r="K3401" s="177" t="s">
        <v>27</v>
      </c>
      <c r="L3401" s="224">
        <v>44395</v>
      </c>
      <c r="M3401" s="177"/>
      <c r="N3401" s="177" t="s">
        <v>30</v>
      </c>
      <c r="O3401" s="224"/>
      <c r="P3401" s="177"/>
      <c r="Q3401" s="177"/>
      <c r="R3401" s="177"/>
      <c r="S3401" s="237" t="s">
        <v>14681</v>
      </c>
      <c r="T3401" s="177"/>
      <c r="U3401" s="243"/>
      <c r="Z3401" s="130" t="str">
        <f t="shared" si="54"/>
        <v>20(12)李春婷</v>
      </c>
    </row>
    <row r="3402" spans="1:26">
      <c r="A3402" s="177"/>
      <c r="B3402" s="177" t="s">
        <v>14646</v>
      </c>
      <c r="C3402" s="177"/>
      <c r="D3402" s="177" t="s">
        <v>471</v>
      </c>
      <c r="E3402" s="177" t="s">
        <v>14647</v>
      </c>
      <c r="F3402" s="241" t="s">
        <v>143</v>
      </c>
      <c r="G3402" s="177">
        <v>19</v>
      </c>
      <c r="H3402" s="241" t="s">
        <v>19500</v>
      </c>
      <c r="I3402" s="177" t="s">
        <v>4193</v>
      </c>
      <c r="J3402" s="177">
        <v>18277154791</v>
      </c>
      <c r="K3402" s="177" t="s">
        <v>27</v>
      </c>
      <c r="L3402" s="224">
        <v>44331</v>
      </c>
      <c r="M3402" s="177"/>
      <c r="N3402" s="177" t="s">
        <v>27</v>
      </c>
      <c r="O3402" s="224">
        <v>44366</v>
      </c>
      <c r="P3402" s="177"/>
      <c r="Q3402" s="177"/>
      <c r="R3402" s="177"/>
      <c r="S3402" s="237" t="s">
        <v>14646</v>
      </c>
      <c r="T3402" s="177"/>
      <c r="U3402" s="243"/>
      <c r="Z3402" s="130" t="str">
        <f t="shared" si="54"/>
        <v>20(12)蓝彩艳</v>
      </c>
    </row>
    <row r="3403" spans="1:26">
      <c r="A3403" s="177"/>
      <c r="B3403" s="177" t="s">
        <v>13989</v>
      </c>
      <c r="C3403" s="177"/>
      <c r="D3403" s="177" t="s">
        <v>456</v>
      </c>
      <c r="E3403" s="177" t="s">
        <v>13990</v>
      </c>
      <c r="F3403" s="241" t="s">
        <v>24</v>
      </c>
      <c r="G3403" s="177">
        <v>16</v>
      </c>
      <c r="H3403" s="241" t="s">
        <v>19642</v>
      </c>
      <c r="I3403" s="177" t="s">
        <v>19148</v>
      </c>
      <c r="J3403" s="177">
        <v>15207782469</v>
      </c>
      <c r="K3403" s="177" t="s">
        <v>27</v>
      </c>
      <c r="L3403" s="224">
        <v>44395</v>
      </c>
      <c r="M3403" s="177" t="s">
        <v>2172</v>
      </c>
      <c r="N3403" s="177"/>
      <c r="O3403" s="224"/>
      <c r="P3403" s="177"/>
      <c r="Q3403" s="177"/>
      <c r="R3403" s="177"/>
      <c r="S3403" s="237" t="s">
        <v>13989</v>
      </c>
      <c r="T3403" s="177"/>
      <c r="U3403" s="243"/>
      <c r="Z3403" s="130" t="str">
        <f t="shared" si="54"/>
        <v>20(9)韦维程</v>
      </c>
    </row>
    <row r="3404" spans="1:26">
      <c r="A3404" s="177"/>
      <c r="B3404" s="177" t="s">
        <v>11061</v>
      </c>
      <c r="C3404" s="177"/>
      <c r="D3404" s="177" t="s">
        <v>399</v>
      </c>
      <c r="E3404" s="177" t="s">
        <v>11062</v>
      </c>
      <c r="F3404" s="241" t="s">
        <v>143</v>
      </c>
      <c r="G3404" s="177"/>
      <c r="H3404" s="241" t="s">
        <v>2289</v>
      </c>
      <c r="I3404" s="177" t="s">
        <v>11060</v>
      </c>
      <c r="J3404" s="177">
        <v>15878686257</v>
      </c>
      <c r="K3404" s="177"/>
      <c r="L3404" s="224"/>
      <c r="M3404" s="177"/>
      <c r="N3404" s="177"/>
      <c r="O3404" s="224"/>
      <c r="P3404" s="177"/>
      <c r="Q3404" s="177"/>
      <c r="R3404" s="177"/>
      <c r="S3404" s="237" t="s">
        <v>11061</v>
      </c>
      <c r="T3404" s="177"/>
      <c r="U3404" s="243"/>
      <c r="Z3404" s="130" t="str">
        <f t="shared" si="54"/>
        <v>19(20)蒙柳蓉</v>
      </c>
    </row>
    <row r="3405" spans="1:26">
      <c r="A3405" s="177"/>
      <c r="B3405" s="177" t="s">
        <v>9134</v>
      </c>
      <c r="C3405" s="177"/>
      <c r="D3405" s="177" t="s">
        <v>358</v>
      </c>
      <c r="E3405" s="177" t="s">
        <v>9135</v>
      </c>
      <c r="F3405" s="241" t="s">
        <v>143</v>
      </c>
      <c r="G3405" s="177"/>
      <c r="H3405" s="241" t="s">
        <v>17752</v>
      </c>
      <c r="I3405" s="177" t="s">
        <v>9136</v>
      </c>
      <c r="J3405" s="177"/>
      <c r="K3405" s="177"/>
      <c r="L3405" s="224"/>
      <c r="M3405" s="177"/>
      <c r="N3405" s="177"/>
      <c r="O3405" s="224"/>
      <c r="P3405" s="177"/>
      <c r="Q3405" s="177"/>
      <c r="R3405" s="177"/>
      <c r="S3405" s="237" t="s">
        <v>9134</v>
      </c>
      <c r="T3405" s="177"/>
      <c r="U3405" s="243"/>
      <c r="Z3405" s="130" t="str">
        <f t="shared" si="54"/>
        <v>19(12)黄春麦</v>
      </c>
    </row>
    <row r="3406" spans="1:26">
      <c r="A3406" s="177"/>
      <c r="B3406" s="177" t="s">
        <v>20</v>
      </c>
      <c r="C3406" s="177"/>
      <c r="D3406" s="177" t="s">
        <v>22</v>
      </c>
      <c r="E3406" s="177" t="s">
        <v>23</v>
      </c>
      <c r="F3406" s="177" t="s">
        <v>24</v>
      </c>
      <c r="G3406" s="177">
        <v>18</v>
      </c>
      <c r="H3406" s="177" t="s">
        <v>25</v>
      </c>
      <c r="I3406" s="177" t="s">
        <v>26</v>
      </c>
      <c r="J3406" s="177">
        <v>13557183117</v>
      </c>
      <c r="K3406" s="177" t="s">
        <v>27</v>
      </c>
      <c r="L3406" s="224"/>
      <c r="M3406" s="177"/>
      <c r="N3406" s="177" t="s">
        <v>27</v>
      </c>
      <c r="O3406" s="224"/>
      <c r="P3406" s="177"/>
      <c r="Q3406" s="177"/>
      <c r="R3406" s="177"/>
      <c r="S3406" s="177" t="s">
        <v>20</v>
      </c>
      <c r="T3406" s="177"/>
      <c r="Z3406" s="130" t="str">
        <f t="shared" si="54"/>
        <v>18(1)覃源颖</v>
      </c>
    </row>
    <row r="3407" spans="1:26">
      <c r="A3407" s="177"/>
      <c r="B3407" s="177" t="s">
        <v>31</v>
      </c>
      <c r="C3407" s="177"/>
      <c r="D3407" s="177" t="s">
        <v>22</v>
      </c>
      <c r="E3407" s="177" t="s">
        <v>32</v>
      </c>
      <c r="F3407" s="177" t="s">
        <v>24</v>
      </c>
      <c r="G3407" s="177">
        <v>18</v>
      </c>
      <c r="H3407" s="177" t="s">
        <v>19643</v>
      </c>
      <c r="I3407" s="177" t="s">
        <v>34</v>
      </c>
      <c r="J3407" s="177">
        <v>15078637855</v>
      </c>
      <c r="K3407" s="177" t="s">
        <v>27</v>
      </c>
      <c r="L3407" s="224"/>
      <c r="M3407" s="177"/>
      <c r="N3407" s="177" t="s">
        <v>27</v>
      </c>
      <c r="O3407" s="224"/>
      <c r="P3407" s="177"/>
      <c r="Q3407" s="177"/>
      <c r="R3407" s="177"/>
      <c r="S3407" s="177" t="s">
        <v>31</v>
      </c>
      <c r="T3407" s="177"/>
      <c r="Z3407" s="130" t="str">
        <f t="shared" si="54"/>
        <v>18(1)覃福祺</v>
      </c>
    </row>
    <row r="3408" spans="1:26">
      <c r="A3408" s="177"/>
      <c r="B3408" s="177" t="s">
        <v>35</v>
      </c>
      <c r="C3408" s="177"/>
      <c r="D3408" s="177" t="s">
        <v>22</v>
      </c>
      <c r="E3408" s="177" t="s">
        <v>36</v>
      </c>
      <c r="F3408" s="177" t="s">
        <v>24</v>
      </c>
      <c r="G3408" s="177">
        <v>20</v>
      </c>
      <c r="H3408" s="177" t="s">
        <v>37</v>
      </c>
      <c r="I3408" s="177" t="s">
        <v>38</v>
      </c>
      <c r="J3408" s="177">
        <v>15949326002</v>
      </c>
      <c r="K3408" s="177" t="s">
        <v>27</v>
      </c>
      <c r="L3408" s="224"/>
      <c r="M3408" s="177"/>
      <c r="N3408" s="177" t="s">
        <v>27</v>
      </c>
      <c r="O3408" s="224"/>
      <c r="P3408" s="177"/>
      <c r="Q3408" s="177"/>
      <c r="R3408" s="177"/>
      <c r="S3408" s="177" t="s">
        <v>35</v>
      </c>
      <c r="T3408" s="177"/>
      <c r="Z3408" s="130" t="str">
        <f t="shared" si="54"/>
        <v>18(1)梁克</v>
      </c>
    </row>
    <row r="3409" spans="1:26">
      <c r="A3409" s="177"/>
      <c r="B3409" s="177" t="s">
        <v>42</v>
      </c>
      <c r="C3409" s="177"/>
      <c r="D3409" s="177" t="s">
        <v>22</v>
      </c>
      <c r="E3409" s="177" t="s">
        <v>43</v>
      </c>
      <c r="F3409" s="177" t="s">
        <v>24</v>
      </c>
      <c r="G3409" s="177">
        <v>18</v>
      </c>
      <c r="H3409" s="177" t="s">
        <v>44</v>
      </c>
      <c r="I3409" s="177" t="s">
        <v>45</v>
      </c>
      <c r="J3409" s="177">
        <v>13768480562</v>
      </c>
      <c r="K3409" s="177" t="s">
        <v>27</v>
      </c>
      <c r="L3409" s="224"/>
      <c r="M3409" s="177"/>
      <c r="N3409" s="177" t="s">
        <v>27</v>
      </c>
      <c r="O3409" s="224"/>
      <c r="P3409" s="177"/>
      <c r="Q3409" s="177"/>
      <c r="R3409" s="177"/>
      <c r="S3409" s="177" t="s">
        <v>42</v>
      </c>
      <c r="T3409" s="177"/>
      <c r="Z3409" s="130" t="str">
        <f t="shared" si="54"/>
        <v>18(1)蓝丕湖</v>
      </c>
    </row>
    <row r="3410" spans="1:26">
      <c r="A3410" s="177"/>
      <c r="B3410" s="177" t="s">
        <v>50</v>
      </c>
      <c r="C3410" s="177"/>
      <c r="D3410" s="177" t="s">
        <v>22</v>
      </c>
      <c r="E3410" s="177" t="s">
        <v>51</v>
      </c>
      <c r="F3410" s="177" t="s">
        <v>24</v>
      </c>
      <c r="G3410" s="177">
        <v>18</v>
      </c>
      <c r="H3410" s="177" t="s">
        <v>52</v>
      </c>
      <c r="I3410" s="177" t="s">
        <v>53</v>
      </c>
      <c r="J3410" s="177">
        <v>13768066978</v>
      </c>
      <c r="K3410" s="177" t="s">
        <v>27</v>
      </c>
      <c r="L3410" s="224"/>
      <c r="M3410" s="177"/>
      <c r="N3410" s="177" t="s">
        <v>27</v>
      </c>
      <c r="O3410" s="224"/>
      <c r="P3410" s="177"/>
      <c r="Q3410" s="177"/>
      <c r="R3410" s="177"/>
      <c r="S3410" s="177" t="s">
        <v>50</v>
      </c>
      <c r="T3410" s="177"/>
      <c r="Z3410" s="130" t="str">
        <f t="shared" si="54"/>
        <v>18(1)韦焕西</v>
      </c>
    </row>
    <row r="3411" spans="1:26">
      <c r="A3411" s="177"/>
      <c r="B3411" s="177" t="s">
        <v>59</v>
      </c>
      <c r="C3411" s="177"/>
      <c r="D3411" s="177" t="s">
        <v>22</v>
      </c>
      <c r="E3411" s="177" t="s">
        <v>60</v>
      </c>
      <c r="F3411" s="177" t="s">
        <v>24</v>
      </c>
      <c r="G3411" s="177">
        <v>19</v>
      </c>
      <c r="H3411" s="177" t="s">
        <v>19644</v>
      </c>
      <c r="I3411" s="177" t="s">
        <v>62</v>
      </c>
      <c r="J3411" s="177">
        <v>13877896404</v>
      </c>
      <c r="K3411" s="177" t="s">
        <v>27</v>
      </c>
      <c r="L3411" s="224"/>
      <c r="M3411" s="177"/>
      <c r="N3411" s="177" t="s">
        <v>27</v>
      </c>
      <c r="O3411" s="224"/>
      <c r="P3411" s="177"/>
      <c r="Q3411" s="177"/>
      <c r="R3411" s="177"/>
      <c r="S3411" s="177" t="s">
        <v>59</v>
      </c>
      <c r="T3411" s="177"/>
      <c r="Z3411" s="130" t="str">
        <f t="shared" si="54"/>
        <v>18(1)韦浩欢</v>
      </c>
    </row>
    <row r="3412" spans="1:26">
      <c r="A3412" s="177"/>
      <c r="B3412" s="177" t="s">
        <v>64</v>
      </c>
      <c r="C3412" s="177"/>
      <c r="D3412" s="177" t="s">
        <v>22</v>
      </c>
      <c r="E3412" s="177" t="s">
        <v>65</v>
      </c>
      <c r="F3412" s="177" t="s">
        <v>24</v>
      </c>
      <c r="G3412" s="177">
        <v>18</v>
      </c>
      <c r="H3412" s="177" t="s">
        <v>66</v>
      </c>
      <c r="I3412" s="177" t="s">
        <v>67</v>
      </c>
      <c r="J3412" s="177">
        <v>15277822721</v>
      </c>
      <c r="K3412" s="177" t="s">
        <v>27</v>
      </c>
      <c r="L3412" s="224"/>
      <c r="M3412" s="177"/>
      <c r="N3412" s="177" t="s">
        <v>27</v>
      </c>
      <c r="O3412" s="224"/>
      <c r="P3412" s="177"/>
      <c r="Q3412" s="177"/>
      <c r="R3412" s="177"/>
      <c r="S3412" s="177" t="s">
        <v>64</v>
      </c>
      <c r="T3412" s="177"/>
      <c r="Z3412" s="130" t="str">
        <f t="shared" si="54"/>
        <v>18(1)韦松</v>
      </c>
    </row>
    <row r="3413" spans="1:26">
      <c r="A3413" s="237"/>
      <c r="B3413" s="237" t="s">
        <v>70</v>
      </c>
      <c r="C3413" s="237"/>
      <c r="D3413" s="237" t="s">
        <v>22</v>
      </c>
      <c r="E3413" s="237" t="s">
        <v>71</v>
      </c>
      <c r="F3413" s="237" t="s">
        <v>24</v>
      </c>
      <c r="G3413" s="237">
        <v>18</v>
      </c>
      <c r="H3413" s="237" t="s">
        <v>19645</v>
      </c>
      <c r="I3413" s="177" t="s">
        <v>73</v>
      </c>
      <c r="J3413" s="177">
        <v>13557488717</v>
      </c>
      <c r="K3413" s="237" t="s">
        <v>27</v>
      </c>
      <c r="L3413" s="238"/>
      <c r="M3413" s="237"/>
      <c r="N3413" s="237" t="s">
        <v>30</v>
      </c>
      <c r="O3413" s="238"/>
      <c r="P3413" s="237"/>
      <c r="Q3413" s="237"/>
      <c r="R3413" s="237"/>
      <c r="S3413" s="237" t="s">
        <v>70</v>
      </c>
      <c r="T3413" s="237"/>
      <c r="Z3413" s="130" t="str">
        <f t="shared" si="54"/>
        <v>18(1)覃万根</v>
      </c>
    </row>
    <row r="3414" spans="1:26">
      <c r="A3414" s="177"/>
      <c r="B3414" s="177" t="s">
        <v>77</v>
      </c>
      <c r="C3414" s="177"/>
      <c r="D3414" s="177" t="s">
        <v>22</v>
      </c>
      <c r="E3414" s="177" t="s">
        <v>78</v>
      </c>
      <c r="F3414" s="177" t="s">
        <v>24</v>
      </c>
      <c r="G3414" s="177">
        <v>18</v>
      </c>
      <c r="H3414" s="177" t="s">
        <v>19646</v>
      </c>
      <c r="I3414" s="177" t="s">
        <v>80</v>
      </c>
      <c r="J3414" s="177">
        <v>13407753811</v>
      </c>
      <c r="K3414" s="177" t="s">
        <v>27</v>
      </c>
      <c r="L3414" s="224"/>
      <c r="M3414" s="177"/>
      <c r="N3414" s="177" t="s">
        <v>27</v>
      </c>
      <c r="O3414" s="224"/>
      <c r="P3414" s="177"/>
      <c r="Q3414" s="177"/>
      <c r="R3414" s="177"/>
      <c r="S3414" s="177" t="s">
        <v>77</v>
      </c>
      <c r="T3414" s="177"/>
      <c r="Z3414" s="130" t="str">
        <f t="shared" si="54"/>
        <v>18(1)韦尚隆</v>
      </c>
    </row>
    <row r="3415" spans="1:26">
      <c r="A3415" s="177"/>
      <c r="B3415" s="177" t="s">
        <v>89</v>
      </c>
      <c r="C3415" s="177"/>
      <c r="D3415" s="177" t="s">
        <v>22</v>
      </c>
      <c r="E3415" s="177" t="s">
        <v>90</v>
      </c>
      <c r="F3415" s="177" t="s">
        <v>24</v>
      </c>
      <c r="G3415" s="177">
        <v>18</v>
      </c>
      <c r="H3415" s="177" t="s">
        <v>19647</v>
      </c>
      <c r="I3415" s="177" t="s">
        <v>92</v>
      </c>
      <c r="J3415" s="177">
        <v>13537856369</v>
      </c>
      <c r="K3415" s="177" t="s">
        <v>27</v>
      </c>
      <c r="L3415" s="224"/>
      <c r="M3415" s="177"/>
      <c r="N3415" s="177" t="s">
        <v>27</v>
      </c>
      <c r="O3415" s="224"/>
      <c r="P3415" s="177"/>
      <c r="Q3415" s="177"/>
      <c r="R3415" s="177"/>
      <c r="S3415" s="177" t="s">
        <v>89</v>
      </c>
      <c r="T3415" s="177"/>
      <c r="Z3415" s="130" t="str">
        <f t="shared" si="54"/>
        <v>18(1)韦庆荣</v>
      </c>
    </row>
    <row r="3416" spans="1:26">
      <c r="A3416" s="177"/>
      <c r="B3416" s="177" t="s">
        <v>100</v>
      </c>
      <c r="C3416" s="177"/>
      <c r="D3416" s="177" t="s">
        <v>22</v>
      </c>
      <c r="E3416" s="177" t="s">
        <v>101</v>
      </c>
      <c r="F3416" s="177" t="s">
        <v>24</v>
      </c>
      <c r="G3416" s="177">
        <v>18</v>
      </c>
      <c r="H3416" s="177" t="s">
        <v>19648</v>
      </c>
      <c r="I3416" s="177" t="s">
        <v>103</v>
      </c>
      <c r="J3416" s="177">
        <v>15878122990</v>
      </c>
      <c r="K3416" s="177" t="s">
        <v>27</v>
      </c>
      <c r="L3416" s="224"/>
      <c r="M3416" s="177"/>
      <c r="N3416" s="177" t="s">
        <v>27</v>
      </c>
      <c r="O3416" s="224"/>
      <c r="P3416" s="177"/>
      <c r="Q3416" s="177"/>
      <c r="R3416" s="177"/>
      <c r="S3416" s="177" t="s">
        <v>100</v>
      </c>
      <c r="T3416" s="177"/>
      <c r="Z3416" s="130" t="str">
        <f t="shared" si="54"/>
        <v>18(1)覃联邦</v>
      </c>
    </row>
    <row r="3417" spans="1:26">
      <c r="A3417" s="177"/>
      <c r="B3417" s="177" t="s">
        <v>106</v>
      </c>
      <c r="C3417" s="177"/>
      <c r="D3417" s="177" t="s">
        <v>22</v>
      </c>
      <c r="E3417" s="177" t="s">
        <v>107</v>
      </c>
      <c r="F3417" s="177" t="s">
        <v>24</v>
      </c>
      <c r="G3417" s="177">
        <v>19</v>
      </c>
      <c r="H3417" s="177" t="s">
        <v>17727</v>
      </c>
      <c r="I3417" s="177" t="s">
        <v>109</v>
      </c>
      <c r="J3417" s="177">
        <v>13481849367</v>
      </c>
      <c r="K3417" s="177" t="s">
        <v>27</v>
      </c>
      <c r="L3417" s="224"/>
      <c r="M3417" s="177"/>
      <c r="N3417" s="177" t="s">
        <v>27</v>
      </c>
      <c r="O3417" s="224"/>
      <c r="P3417" s="177"/>
      <c r="Q3417" s="177"/>
      <c r="R3417" s="177"/>
      <c r="S3417" s="177" t="s">
        <v>106</v>
      </c>
      <c r="T3417" s="177"/>
      <c r="Z3417" s="130" t="str">
        <f t="shared" si="54"/>
        <v>18(1)韦朝祝</v>
      </c>
    </row>
    <row r="3418" spans="1:26">
      <c r="A3418" s="177"/>
      <c r="B3418" s="177" t="s">
        <v>111</v>
      </c>
      <c r="C3418" s="177"/>
      <c r="D3418" s="177" t="s">
        <v>22</v>
      </c>
      <c r="E3418" s="177" t="s">
        <v>112</v>
      </c>
      <c r="F3418" s="177" t="s">
        <v>24</v>
      </c>
      <c r="G3418" s="177">
        <v>19</v>
      </c>
      <c r="H3418" s="177" t="s">
        <v>19649</v>
      </c>
      <c r="I3418" s="177" t="s">
        <v>114</v>
      </c>
      <c r="J3418" s="177">
        <v>19978451662</v>
      </c>
      <c r="K3418" s="177" t="s">
        <v>27</v>
      </c>
      <c r="L3418" s="224"/>
      <c r="M3418" s="177"/>
      <c r="N3418" s="177" t="s">
        <v>27</v>
      </c>
      <c r="O3418" s="224"/>
      <c r="P3418" s="177"/>
      <c r="Q3418" s="177"/>
      <c r="R3418" s="177"/>
      <c r="S3418" s="177" t="s">
        <v>111</v>
      </c>
      <c r="T3418" s="177"/>
      <c r="Z3418" s="130" t="str">
        <f t="shared" si="54"/>
        <v>18(1)蒙琰琳</v>
      </c>
    </row>
    <row r="3419" spans="1:26">
      <c r="A3419" s="177"/>
      <c r="B3419" s="177" t="s">
        <v>116</v>
      </c>
      <c r="C3419" s="177"/>
      <c r="D3419" s="177" t="s">
        <v>22</v>
      </c>
      <c r="E3419" s="177" t="s">
        <v>117</v>
      </c>
      <c r="F3419" s="177" t="s">
        <v>24</v>
      </c>
      <c r="G3419" s="177">
        <v>18</v>
      </c>
      <c r="H3419" s="177" t="s">
        <v>118</v>
      </c>
      <c r="I3419" s="177" t="s">
        <v>119</v>
      </c>
      <c r="J3419" s="177">
        <v>18431281351</v>
      </c>
      <c r="K3419" s="177" t="s">
        <v>27</v>
      </c>
      <c r="L3419" s="224"/>
      <c r="M3419" s="177"/>
      <c r="N3419" s="177" t="s">
        <v>30</v>
      </c>
      <c r="O3419" s="224"/>
      <c r="P3419" s="177"/>
      <c r="Q3419" s="177"/>
      <c r="R3419" s="177"/>
      <c r="S3419" s="177" t="s">
        <v>116</v>
      </c>
      <c r="T3419" s="177"/>
      <c r="Z3419" s="130" t="str">
        <f t="shared" si="54"/>
        <v>18(1)蓝盛龙</v>
      </c>
    </row>
    <row r="3420" spans="1:26">
      <c r="A3420" s="177"/>
      <c r="B3420" s="177" t="s">
        <v>122</v>
      </c>
      <c r="C3420" s="177"/>
      <c r="D3420" s="177" t="s">
        <v>22</v>
      </c>
      <c r="E3420" s="177" t="s">
        <v>123</v>
      </c>
      <c r="F3420" s="177" t="s">
        <v>24</v>
      </c>
      <c r="G3420" s="177">
        <v>19</v>
      </c>
      <c r="H3420" s="177" t="s">
        <v>124</v>
      </c>
      <c r="I3420" s="177" t="s">
        <v>125</v>
      </c>
      <c r="J3420" s="177">
        <v>18078616165</v>
      </c>
      <c r="K3420" s="177" t="s">
        <v>27</v>
      </c>
      <c r="L3420" s="224"/>
      <c r="M3420" s="177"/>
      <c r="N3420" s="177" t="s">
        <v>27</v>
      </c>
      <c r="O3420" s="224"/>
      <c r="P3420" s="177"/>
      <c r="Q3420" s="177"/>
      <c r="R3420" s="177"/>
      <c r="S3420" s="177" t="s">
        <v>122</v>
      </c>
      <c r="T3420" s="177"/>
      <c r="Z3420" s="130" t="str">
        <f t="shared" si="54"/>
        <v>18(1)唐嘉宝</v>
      </c>
    </row>
    <row r="3421" spans="1:26">
      <c r="A3421" s="177"/>
      <c r="B3421" s="177" t="s">
        <v>129</v>
      </c>
      <c r="C3421" s="177"/>
      <c r="D3421" s="177" t="s">
        <v>22</v>
      </c>
      <c r="E3421" s="177" t="s">
        <v>130</v>
      </c>
      <c r="F3421" s="177" t="s">
        <v>24</v>
      </c>
      <c r="G3421" s="177">
        <v>19</v>
      </c>
      <c r="H3421" s="177" t="s">
        <v>131</v>
      </c>
      <c r="I3421" s="177" t="s">
        <v>132</v>
      </c>
      <c r="J3421" s="177">
        <v>18176117430</v>
      </c>
      <c r="K3421" s="177" t="s">
        <v>27</v>
      </c>
      <c r="L3421" s="224"/>
      <c r="M3421" s="177"/>
      <c r="N3421" s="177" t="s">
        <v>27</v>
      </c>
      <c r="O3421" s="224"/>
      <c r="P3421" s="177"/>
      <c r="Q3421" s="177"/>
      <c r="R3421" s="177"/>
      <c r="S3421" s="177" t="s">
        <v>129</v>
      </c>
      <c r="T3421" s="177"/>
      <c r="Z3421" s="130" t="str">
        <f t="shared" si="54"/>
        <v>18(1)韦干鑫</v>
      </c>
    </row>
    <row r="3422" spans="1:26">
      <c r="A3422" s="177"/>
      <c r="B3422" s="177" t="s">
        <v>135</v>
      </c>
      <c r="C3422" s="177"/>
      <c r="D3422" s="177" t="s">
        <v>22</v>
      </c>
      <c r="E3422" s="177" t="s">
        <v>136</v>
      </c>
      <c r="F3422" s="177" t="s">
        <v>24</v>
      </c>
      <c r="G3422" s="177">
        <v>19</v>
      </c>
      <c r="H3422" s="177" t="s">
        <v>17625</v>
      </c>
      <c r="I3422" s="177" t="s">
        <v>138</v>
      </c>
      <c r="J3422" s="177">
        <v>13557085035</v>
      </c>
      <c r="K3422" s="177"/>
      <c r="L3422" s="224"/>
      <c r="M3422" s="177"/>
      <c r="N3422" s="177"/>
      <c r="O3422" s="224"/>
      <c r="P3422" s="177"/>
      <c r="Q3422" s="177"/>
      <c r="R3422" s="177"/>
      <c r="S3422" s="177" t="s">
        <v>135</v>
      </c>
      <c r="T3422" s="177" t="s">
        <v>17668</v>
      </c>
      <c r="Z3422" s="130" t="str">
        <f t="shared" si="54"/>
        <v>18(1)覃冠翱</v>
      </c>
    </row>
    <row r="3423" spans="1:26">
      <c r="A3423" s="177"/>
      <c r="B3423" s="177" t="s">
        <v>141</v>
      </c>
      <c r="C3423" s="177"/>
      <c r="D3423" s="177" t="s">
        <v>22</v>
      </c>
      <c r="E3423" s="177" t="s">
        <v>142</v>
      </c>
      <c r="F3423" s="177" t="s">
        <v>143</v>
      </c>
      <c r="G3423" s="177">
        <v>19</v>
      </c>
      <c r="H3423" s="177" t="s">
        <v>19201</v>
      </c>
      <c r="I3423" s="177" t="s">
        <v>145</v>
      </c>
      <c r="J3423" s="177">
        <v>18077898784</v>
      </c>
      <c r="K3423" s="177" t="s">
        <v>27</v>
      </c>
      <c r="L3423" s="224"/>
      <c r="M3423" s="177"/>
      <c r="N3423" s="177" t="s">
        <v>27</v>
      </c>
      <c r="O3423" s="224"/>
      <c r="P3423" s="177"/>
      <c r="Q3423" s="177"/>
      <c r="R3423" s="177"/>
      <c r="S3423" s="177" t="s">
        <v>141</v>
      </c>
      <c r="T3423" s="177"/>
      <c r="Z3423" s="130" t="str">
        <f t="shared" si="54"/>
        <v>18(1)韦花</v>
      </c>
    </row>
    <row r="3424" spans="1:26">
      <c r="A3424" s="177"/>
      <c r="B3424" s="177" t="s">
        <v>147</v>
      </c>
      <c r="C3424" s="177"/>
      <c r="D3424" s="177" t="s">
        <v>22</v>
      </c>
      <c r="E3424" s="177" t="s">
        <v>148</v>
      </c>
      <c r="F3424" s="177" t="s">
        <v>24</v>
      </c>
      <c r="G3424" s="177">
        <v>19</v>
      </c>
      <c r="H3424" s="177" t="s">
        <v>19650</v>
      </c>
      <c r="I3424" s="177" t="s">
        <v>150</v>
      </c>
      <c r="J3424" s="177">
        <v>19807781252</v>
      </c>
      <c r="K3424" s="177" t="s">
        <v>27</v>
      </c>
      <c r="L3424" s="224"/>
      <c r="M3424" s="177"/>
      <c r="N3424" s="177" t="s">
        <v>27</v>
      </c>
      <c r="O3424" s="224"/>
      <c r="P3424" s="177"/>
      <c r="Q3424" s="177"/>
      <c r="R3424" s="177"/>
      <c r="S3424" s="177" t="s">
        <v>147</v>
      </c>
      <c r="T3424" s="177"/>
      <c r="Z3424" s="130" t="str">
        <f t="shared" si="54"/>
        <v>18(1)韦君宝</v>
      </c>
    </row>
    <row r="3425" spans="1:26">
      <c r="A3425" s="177"/>
      <c r="B3425" s="177" t="s">
        <v>152</v>
      </c>
      <c r="C3425" s="177"/>
      <c r="D3425" s="177" t="s">
        <v>22</v>
      </c>
      <c r="E3425" s="177" t="s">
        <v>153</v>
      </c>
      <c r="F3425" s="177" t="s">
        <v>24</v>
      </c>
      <c r="G3425" s="177">
        <v>18</v>
      </c>
      <c r="H3425" s="177" t="s">
        <v>154</v>
      </c>
      <c r="I3425" s="177" t="s">
        <v>155</v>
      </c>
      <c r="J3425" s="177">
        <v>15177891297</v>
      </c>
      <c r="K3425" s="177" t="s">
        <v>27</v>
      </c>
      <c r="L3425" s="224"/>
      <c r="M3425" s="177"/>
      <c r="N3425" s="177" t="s">
        <v>27</v>
      </c>
      <c r="O3425" s="224"/>
      <c r="P3425" s="177"/>
      <c r="Q3425" s="177"/>
      <c r="R3425" s="177"/>
      <c r="S3425" s="177" t="s">
        <v>152</v>
      </c>
      <c r="T3425" s="177"/>
      <c r="Z3425" s="130" t="str">
        <f t="shared" si="54"/>
        <v>18(1)农子皓</v>
      </c>
    </row>
    <row r="3426" spans="1:26">
      <c r="A3426" s="177"/>
      <c r="B3426" s="177" t="s">
        <v>157</v>
      </c>
      <c r="C3426" s="177"/>
      <c r="D3426" s="177" t="s">
        <v>22</v>
      </c>
      <c r="E3426" s="177" t="s">
        <v>158</v>
      </c>
      <c r="F3426" s="177" t="s">
        <v>24</v>
      </c>
      <c r="G3426" s="177">
        <v>19</v>
      </c>
      <c r="H3426" s="177" t="s">
        <v>17889</v>
      </c>
      <c r="I3426" s="177" t="s">
        <v>160</v>
      </c>
      <c r="J3426" s="177">
        <v>13481868112</v>
      </c>
      <c r="K3426" s="177" t="s">
        <v>27</v>
      </c>
      <c r="L3426" s="224"/>
      <c r="M3426" s="177"/>
      <c r="N3426" s="177" t="s">
        <v>27</v>
      </c>
      <c r="O3426" s="224"/>
      <c r="P3426" s="177"/>
      <c r="Q3426" s="177"/>
      <c r="R3426" s="177"/>
      <c r="S3426" s="177" t="s">
        <v>157</v>
      </c>
      <c r="T3426" s="177"/>
      <c r="Z3426" s="130" t="str">
        <f t="shared" si="54"/>
        <v>18(1)唐秀坤</v>
      </c>
    </row>
    <row r="3427" spans="1:26">
      <c r="A3427" s="177"/>
      <c r="B3427" s="177" t="s">
        <v>162</v>
      </c>
      <c r="C3427" s="177"/>
      <c r="D3427" s="177" t="s">
        <v>22</v>
      </c>
      <c r="E3427" s="177" t="s">
        <v>163</v>
      </c>
      <c r="F3427" s="177" t="s">
        <v>24</v>
      </c>
      <c r="G3427" s="177">
        <v>19</v>
      </c>
      <c r="H3427" s="177" t="s">
        <v>164</v>
      </c>
      <c r="I3427" s="177" t="s">
        <v>165</v>
      </c>
      <c r="J3427" s="177">
        <v>13725829389</v>
      </c>
      <c r="K3427" s="177" t="s">
        <v>27</v>
      </c>
      <c r="L3427" s="224"/>
      <c r="M3427" s="177"/>
      <c r="N3427" s="177" t="s">
        <v>30</v>
      </c>
      <c r="O3427" s="224"/>
      <c r="P3427" s="177"/>
      <c r="Q3427" s="177"/>
      <c r="R3427" s="177"/>
      <c r="S3427" s="177" t="s">
        <v>162</v>
      </c>
      <c r="T3427" s="177"/>
      <c r="Z3427" s="130" t="str">
        <f t="shared" si="54"/>
        <v>18(1)黄侣锋</v>
      </c>
    </row>
    <row r="3428" spans="1:26">
      <c r="A3428" s="177"/>
      <c r="B3428" s="177" t="s">
        <v>166</v>
      </c>
      <c r="C3428" s="177"/>
      <c r="D3428" s="177" t="s">
        <v>22</v>
      </c>
      <c r="E3428" s="177" t="s">
        <v>167</v>
      </c>
      <c r="F3428" s="177" t="s">
        <v>24</v>
      </c>
      <c r="G3428" s="177">
        <v>18</v>
      </c>
      <c r="H3428" s="177" t="s">
        <v>17611</v>
      </c>
      <c r="I3428" s="177" t="s">
        <v>169</v>
      </c>
      <c r="J3428" s="177">
        <v>15977838589</v>
      </c>
      <c r="K3428" s="177" t="s">
        <v>27</v>
      </c>
      <c r="L3428" s="224"/>
      <c r="M3428" s="177"/>
      <c r="N3428" s="177" t="s">
        <v>27</v>
      </c>
      <c r="O3428" s="224"/>
      <c r="P3428" s="177"/>
      <c r="Q3428" s="177"/>
      <c r="R3428" s="177"/>
      <c r="S3428" s="177" t="s">
        <v>166</v>
      </c>
      <c r="T3428" s="177"/>
      <c r="Z3428" s="130" t="str">
        <f t="shared" si="54"/>
        <v>18(1)王乐</v>
      </c>
    </row>
    <row r="3429" spans="1:26">
      <c r="A3429" s="177"/>
      <c r="B3429" s="177" t="s">
        <v>178</v>
      </c>
      <c r="C3429" s="177"/>
      <c r="D3429" s="177" t="s">
        <v>22</v>
      </c>
      <c r="E3429" s="177" t="s">
        <v>109</v>
      </c>
      <c r="F3429" s="177" t="s">
        <v>24</v>
      </c>
      <c r="G3429" s="177">
        <v>18</v>
      </c>
      <c r="H3429" s="177" t="s">
        <v>179</v>
      </c>
      <c r="I3429" s="177" t="s">
        <v>180</v>
      </c>
      <c r="J3429" s="177">
        <v>18174939868</v>
      </c>
      <c r="K3429" s="177" t="s">
        <v>27</v>
      </c>
      <c r="L3429" s="224"/>
      <c r="M3429" s="177"/>
      <c r="N3429" s="177" t="s">
        <v>27</v>
      </c>
      <c r="O3429" s="224"/>
      <c r="P3429" s="177"/>
      <c r="Q3429" s="177"/>
      <c r="R3429" s="177"/>
      <c r="S3429" s="177" t="s">
        <v>178</v>
      </c>
      <c r="T3429" s="177"/>
      <c r="Z3429" s="130" t="str">
        <f t="shared" si="54"/>
        <v>18(1)韦勇</v>
      </c>
    </row>
    <row r="3430" spans="1:26">
      <c r="A3430" s="177"/>
      <c r="B3430" s="177" t="s">
        <v>181</v>
      </c>
      <c r="C3430" s="177"/>
      <c r="D3430" s="177" t="s">
        <v>22</v>
      </c>
      <c r="E3430" s="177" t="s">
        <v>182</v>
      </c>
      <c r="F3430" s="177" t="s">
        <v>24</v>
      </c>
      <c r="G3430" s="177">
        <v>18</v>
      </c>
      <c r="H3430" s="177" t="s">
        <v>17619</v>
      </c>
      <c r="I3430" s="177" t="s">
        <v>184</v>
      </c>
      <c r="J3430" s="177">
        <v>19907881269</v>
      </c>
      <c r="K3430" s="177"/>
      <c r="L3430" s="224"/>
      <c r="M3430" s="177"/>
      <c r="N3430" s="177"/>
      <c r="O3430" s="224"/>
      <c r="P3430" s="177"/>
      <c r="Q3430" s="177"/>
      <c r="R3430" s="177"/>
      <c r="S3430" s="177" t="s">
        <v>181</v>
      </c>
      <c r="T3430" s="177" t="s">
        <v>17668</v>
      </c>
      <c r="Z3430" s="130" t="str">
        <f t="shared" si="54"/>
        <v>18(1)覃劲雷</v>
      </c>
    </row>
    <row r="3431" spans="1:26">
      <c r="A3431" s="177"/>
      <c r="B3431" s="177" t="s">
        <v>188</v>
      </c>
      <c r="C3431" s="177"/>
      <c r="D3431" s="177" t="s">
        <v>22</v>
      </c>
      <c r="E3431" s="177" t="s">
        <v>189</v>
      </c>
      <c r="F3431" s="177" t="s">
        <v>24</v>
      </c>
      <c r="G3431" s="177">
        <v>18</v>
      </c>
      <c r="H3431" s="177" t="s">
        <v>190</v>
      </c>
      <c r="I3431" s="177" t="s">
        <v>191</v>
      </c>
      <c r="J3431" s="177">
        <v>15876268735</v>
      </c>
      <c r="K3431" s="177" t="s">
        <v>27</v>
      </c>
      <c r="L3431" s="224"/>
      <c r="M3431" s="177"/>
      <c r="N3431" s="177" t="s">
        <v>27</v>
      </c>
      <c r="O3431" s="224"/>
      <c r="P3431" s="177"/>
      <c r="Q3431" s="177"/>
      <c r="R3431" s="177"/>
      <c r="S3431" s="177" t="s">
        <v>188</v>
      </c>
      <c r="T3431" s="177"/>
      <c r="Z3431" s="130" t="str">
        <f t="shared" si="54"/>
        <v>18(1)林炬臻</v>
      </c>
    </row>
    <row r="3432" spans="1:26">
      <c r="A3432" s="177"/>
      <c r="B3432" s="177" t="s">
        <v>194</v>
      </c>
      <c r="C3432" s="177"/>
      <c r="D3432" s="177" t="s">
        <v>22</v>
      </c>
      <c r="E3432" s="177" t="s">
        <v>195</v>
      </c>
      <c r="F3432" s="177" t="s">
        <v>143</v>
      </c>
      <c r="G3432" s="177">
        <v>19</v>
      </c>
      <c r="H3432" s="177" t="s">
        <v>19651</v>
      </c>
      <c r="I3432" s="177" t="s">
        <v>197</v>
      </c>
      <c r="J3432" s="177">
        <v>15078612903</v>
      </c>
      <c r="K3432" s="177" t="s">
        <v>27</v>
      </c>
      <c r="L3432" s="224"/>
      <c r="M3432" s="177"/>
      <c r="N3432" s="177" t="s">
        <v>27</v>
      </c>
      <c r="O3432" s="224"/>
      <c r="P3432" s="177"/>
      <c r="Q3432" s="177"/>
      <c r="R3432" s="177"/>
      <c r="S3432" s="177" t="s">
        <v>194</v>
      </c>
      <c r="T3432" s="177"/>
      <c r="Z3432" s="130" t="str">
        <f t="shared" si="54"/>
        <v>18(1)唐玉涵</v>
      </c>
    </row>
    <row r="3433" spans="1:26">
      <c r="A3433" s="177"/>
      <c r="B3433" s="177" t="s">
        <v>200</v>
      </c>
      <c r="C3433" s="177"/>
      <c r="D3433" s="177" t="s">
        <v>22</v>
      </c>
      <c r="E3433" s="177" t="s">
        <v>201</v>
      </c>
      <c r="F3433" s="177" t="s">
        <v>24</v>
      </c>
      <c r="G3433" s="177">
        <v>18</v>
      </c>
      <c r="H3433" s="177" t="s">
        <v>17752</v>
      </c>
      <c r="I3433" s="177" t="s">
        <v>203</v>
      </c>
      <c r="J3433" s="177">
        <v>18176119783</v>
      </c>
      <c r="K3433" s="177" t="s">
        <v>27</v>
      </c>
      <c r="L3433" s="224"/>
      <c r="M3433" s="177"/>
      <c r="N3433" s="177" t="s">
        <v>27</v>
      </c>
      <c r="O3433" s="224"/>
      <c r="P3433" s="177"/>
      <c r="Q3433" s="177"/>
      <c r="R3433" s="177"/>
      <c r="S3433" s="177" t="s">
        <v>200</v>
      </c>
      <c r="T3433" s="177"/>
      <c r="Z3433" s="130" t="str">
        <f t="shared" si="54"/>
        <v>18(1)甘宗世</v>
      </c>
    </row>
    <row r="3434" spans="1:26">
      <c r="A3434" s="177"/>
      <c r="B3434" s="177" t="s">
        <v>206</v>
      </c>
      <c r="C3434" s="177"/>
      <c r="D3434" s="177" t="s">
        <v>22</v>
      </c>
      <c r="E3434" s="177" t="s">
        <v>207</v>
      </c>
      <c r="F3434" s="177" t="s">
        <v>24</v>
      </c>
      <c r="G3434" s="177">
        <v>19</v>
      </c>
      <c r="H3434" s="177" t="s">
        <v>208</v>
      </c>
      <c r="I3434" s="177" t="s">
        <v>209</v>
      </c>
      <c r="J3434" s="177">
        <v>15277857425</v>
      </c>
      <c r="K3434" s="177" t="s">
        <v>27</v>
      </c>
      <c r="L3434" s="224"/>
      <c r="M3434" s="177"/>
      <c r="N3434" s="177" t="s">
        <v>27</v>
      </c>
      <c r="O3434" s="224"/>
      <c r="P3434" s="177"/>
      <c r="Q3434" s="177"/>
      <c r="R3434" s="177"/>
      <c r="S3434" s="177" t="s">
        <v>206</v>
      </c>
      <c r="T3434" s="177"/>
      <c r="Z3434" s="130" t="str">
        <f t="shared" si="54"/>
        <v>18(1)黄尚宁</v>
      </c>
    </row>
    <row r="3435" spans="1:26">
      <c r="A3435" s="177"/>
      <c r="B3435" s="177" t="s">
        <v>211</v>
      </c>
      <c r="C3435" s="177"/>
      <c r="D3435" s="177" t="s">
        <v>22</v>
      </c>
      <c r="E3435" s="177" t="s">
        <v>212</v>
      </c>
      <c r="F3435" s="177" t="s">
        <v>24</v>
      </c>
      <c r="G3435" s="177">
        <v>19</v>
      </c>
      <c r="H3435" s="177" t="s">
        <v>17999</v>
      </c>
      <c r="I3435" s="177" t="s">
        <v>214</v>
      </c>
      <c r="J3435" s="177">
        <v>13557181358</v>
      </c>
      <c r="K3435" s="177" t="s">
        <v>27</v>
      </c>
      <c r="L3435" s="224"/>
      <c r="M3435" s="177"/>
      <c r="N3435" s="177" t="s">
        <v>27</v>
      </c>
      <c r="O3435" s="224"/>
      <c r="P3435" s="177"/>
      <c r="Q3435" s="177"/>
      <c r="R3435" s="177"/>
      <c r="S3435" s="177" t="s">
        <v>211</v>
      </c>
      <c r="T3435" s="177"/>
      <c r="Z3435" s="130" t="str">
        <f t="shared" si="54"/>
        <v>18(1)覃孟康</v>
      </c>
    </row>
    <row r="3436" spans="1:26">
      <c r="A3436" s="177"/>
      <c r="B3436" s="177" t="s">
        <v>221</v>
      </c>
      <c r="C3436" s="177"/>
      <c r="D3436" s="177" t="s">
        <v>22</v>
      </c>
      <c r="E3436" s="177" t="s">
        <v>222</v>
      </c>
      <c r="F3436" s="177" t="s">
        <v>24</v>
      </c>
      <c r="G3436" s="177">
        <v>20</v>
      </c>
      <c r="H3436" s="177" t="s">
        <v>223</v>
      </c>
      <c r="I3436" s="177" t="s">
        <v>224</v>
      </c>
      <c r="J3436" s="177">
        <v>15277893346</v>
      </c>
      <c r="K3436" s="177" t="s">
        <v>27</v>
      </c>
      <c r="L3436" s="224"/>
      <c r="M3436" s="177"/>
      <c r="N3436" s="177" t="s">
        <v>27</v>
      </c>
      <c r="O3436" s="224"/>
      <c r="P3436" s="177"/>
      <c r="Q3436" s="177"/>
      <c r="R3436" s="177"/>
      <c r="S3436" s="177" t="s">
        <v>221</v>
      </c>
      <c r="T3436" s="177"/>
      <c r="Z3436" s="130" t="str">
        <f t="shared" si="54"/>
        <v>18(1)覃涛</v>
      </c>
    </row>
    <row r="3437" spans="1:26">
      <c r="A3437" s="177"/>
      <c r="B3437" s="177" t="s">
        <v>231</v>
      </c>
      <c r="C3437" s="177"/>
      <c r="D3437" s="177" t="s">
        <v>22</v>
      </c>
      <c r="E3437" s="177" t="s">
        <v>232</v>
      </c>
      <c r="F3437" s="177" t="s">
        <v>24</v>
      </c>
      <c r="G3437" s="177">
        <v>18</v>
      </c>
      <c r="H3437" s="177" t="s">
        <v>17619</v>
      </c>
      <c r="I3437" s="177" t="s">
        <v>233</v>
      </c>
      <c r="J3437" s="177">
        <v>18877842357</v>
      </c>
      <c r="K3437" s="177" t="s">
        <v>27</v>
      </c>
      <c r="L3437" s="224"/>
      <c r="M3437" s="177"/>
      <c r="N3437" s="177" t="s">
        <v>27</v>
      </c>
      <c r="O3437" s="224"/>
      <c r="P3437" s="177"/>
      <c r="Q3437" s="177"/>
      <c r="R3437" s="177"/>
      <c r="S3437" s="177" t="s">
        <v>231</v>
      </c>
      <c r="T3437" s="177"/>
      <c r="Z3437" s="130" t="str">
        <f t="shared" si="54"/>
        <v>18(1)覃英才</v>
      </c>
    </row>
    <row r="3438" spans="1:26">
      <c r="A3438" s="177"/>
      <c r="B3438" s="177" t="s">
        <v>235</v>
      </c>
      <c r="C3438" s="177"/>
      <c r="D3438" s="177" t="s">
        <v>22</v>
      </c>
      <c r="E3438" s="177" t="s">
        <v>236</v>
      </c>
      <c r="F3438" s="177" t="s">
        <v>24</v>
      </c>
      <c r="G3438" s="177">
        <v>18</v>
      </c>
      <c r="H3438" s="177" t="s">
        <v>19652</v>
      </c>
      <c r="I3438" s="177" t="s">
        <v>238</v>
      </c>
      <c r="J3438" s="177">
        <v>15277859858</v>
      </c>
      <c r="K3438" s="177" t="s">
        <v>27</v>
      </c>
      <c r="L3438" s="224"/>
      <c r="M3438" s="177"/>
      <c r="N3438" s="177" t="s">
        <v>30</v>
      </c>
      <c r="O3438" s="224"/>
      <c r="P3438" s="177"/>
      <c r="Q3438" s="177"/>
      <c r="R3438" s="177"/>
      <c r="S3438" s="177" t="s">
        <v>235</v>
      </c>
      <c r="T3438" s="177"/>
      <c r="Z3438" s="130" t="str">
        <f t="shared" si="54"/>
        <v>18(1)覃友</v>
      </c>
    </row>
    <row r="3439" spans="1:26">
      <c r="A3439" s="177"/>
      <c r="B3439" s="177" t="s">
        <v>245</v>
      </c>
      <c r="C3439" s="177"/>
      <c r="D3439" s="177" t="s">
        <v>22</v>
      </c>
      <c r="E3439" s="177" t="s">
        <v>246</v>
      </c>
      <c r="F3439" s="177" t="s">
        <v>24</v>
      </c>
      <c r="G3439" s="177">
        <v>19</v>
      </c>
      <c r="H3439" s="177" t="s">
        <v>19653</v>
      </c>
      <c r="I3439" s="177" t="s">
        <v>248</v>
      </c>
      <c r="J3439" s="177">
        <v>18776874437</v>
      </c>
      <c r="K3439" s="177" t="s">
        <v>27</v>
      </c>
      <c r="L3439" s="224"/>
      <c r="M3439" s="177"/>
      <c r="N3439" s="177" t="s">
        <v>27</v>
      </c>
      <c r="O3439" s="224"/>
      <c r="P3439" s="177"/>
      <c r="Q3439" s="177"/>
      <c r="R3439" s="177"/>
      <c r="S3439" s="177" t="s">
        <v>245</v>
      </c>
      <c r="T3439" s="177"/>
      <c r="Z3439" s="130" t="str">
        <f t="shared" si="54"/>
        <v>18(1)陆光敏</v>
      </c>
    </row>
    <row r="3440" spans="1:26">
      <c r="A3440" s="177"/>
      <c r="B3440" s="177" t="s">
        <v>250</v>
      </c>
      <c r="C3440" s="177"/>
      <c r="D3440" s="177" t="s">
        <v>22</v>
      </c>
      <c r="E3440" s="177" t="s">
        <v>251</v>
      </c>
      <c r="F3440" s="177" t="s">
        <v>24</v>
      </c>
      <c r="G3440" s="177">
        <v>18</v>
      </c>
      <c r="H3440" s="177" t="s">
        <v>19654</v>
      </c>
      <c r="I3440" s="177" t="s">
        <v>253</v>
      </c>
      <c r="J3440" s="177">
        <v>13407752585</v>
      </c>
      <c r="K3440" s="177" t="s">
        <v>27</v>
      </c>
      <c r="L3440" s="224"/>
      <c r="M3440" s="177"/>
      <c r="N3440" s="177" t="s">
        <v>27</v>
      </c>
      <c r="O3440" s="224"/>
      <c r="P3440" s="177"/>
      <c r="Q3440" s="177"/>
      <c r="R3440" s="177"/>
      <c r="S3440" s="177" t="s">
        <v>250</v>
      </c>
      <c r="T3440" s="177"/>
      <c r="Z3440" s="130" t="str">
        <f t="shared" si="54"/>
        <v>18(1)韦云宝</v>
      </c>
    </row>
    <row r="3441" spans="1:26">
      <c r="A3441" s="177"/>
      <c r="B3441" s="177" t="s">
        <v>255</v>
      </c>
      <c r="C3441" s="177"/>
      <c r="D3441" s="177" t="s">
        <v>22</v>
      </c>
      <c r="E3441" s="177" t="s">
        <v>256</v>
      </c>
      <c r="F3441" s="177" t="s">
        <v>24</v>
      </c>
      <c r="G3441" s="177">
        <v>19</v>
      </c>
      <c r="H3441" s="177" t="s">
        <v>257</v>
      </c>
      <c r="I3441" s="177" t="s">
        <v>258</v>
      </c>
      <c r="J3441" s="177">
        <v>13977854564</v>
      </c>
      <c r="K3441" s="177" t="s">
        <v>27</v>
      </c>
      <c r="L3441" s="224"/>
      <c r="M3441" s="177"/>
      <c r="N3441" s="177" t="s">
        <v>27</v>
      </c>
      <c r="O3441" s="224"/>
      <c r="P3441" s="177"/>
      <c r="Q3441" s="177"/>
      <c r="R3441" s="177"/>
      <c r="S3441" s="177" t="s">
        <v>255</v>
      </c>
      <c r="T3441" s="177"/>
      <c r="Z3441" s="130" t="str">
        <f t="shared" si="54"/>
        <v>18(1)田维壮</v>
      </c>
    </row>
    <row r="3442" spans="1:26">
      <c r="A3442" s="177"/>
      <c r="B3442" s="177" t="s">
        <v>260</v>
      </c>
      <c r="C3442" s="177"/>
      <c r="D3442" s="177" t="s">
        <v>22</v>
      </c>
      <c r="E3442" s="177" t="s">
        <v>261</v>
      </c>
      <c r="F3442" s="177" t="s">
        <v>24</v>
      </c>
      <c r="G3442" s="177">
        <v>18</v>
      </c>
      <c r="H3442" s="177" t="s">
        <v>19655</v>
      </c>
      <c r="I3442" s="177" t="s">
        <v>263</v>
      </c>
      <c r="J3442" s="177">
        <v>13481866731</v>
      </c>
      <c r="K3442" s="177"/>
      <c r="L3442" s="224"/>
      <c r="M3442" s="177"/>
      <c r="N3442" s="177"/>
      <c r="O3442" s="224"/>
      <c r="P3442" s="177"/>
      <c r="Q3442" s="177"/>
      <c r="R3442" s="177"/>
      <c r="S3442" s="177" t="s">
        <v>260</v>
      </c>
      <c r="T3442" s="177" t="s">
        <v>17668</v>
      </c>
      <c r="Z3442" s="130" t="str">
        <f t="shared" si="54"/>
        <v>18(1)覃国琛</v>
      </c>
    </row>
    <row r="3443" spans="1:26">
      <c r="A3443" s="177"/>
      <c r="B3443" s="177" t="s">
        <v>266</v>
      </c>
      <c r="C3443" s="177"/>
      <c r="D3443" s="177" t="s">
        <v>22</v>
      </c>
      <c r="E3443" s="177" t="s">
        <v>267</v>
      </c>
      <c r="F3443" s="177" t="s">
        <v>143</v>
      </c>
      <c r="G3443" s="177">
        <v>19</v>
      </c>
      <c r="H3443" s="177" t="s">
        <v>19656</v>
      </c>
      <c r="I3443" s="177" t="s">
        <v>269</v>
      </c>
      <c r="J3443" s="177">
        <v>17777937201</v>
      </c>
      <c r="K3443" s="177" t="s">
        <v>27</v>
      </c>
      <c r="L3443" s="224"/>
      <c r="M3443" s="177"/>
      <c r="N3443" s="177" t="s">
        <v>27</v>
      </c>
      <c r="O3443" s="224"/>
      <c r="P3443" s="177"/>
      <c r="Q3443" s="177"/>
      <c r="R3443" s="177"/>
      <c r="S3443" s="177" t="s">
        <v>266</v>
      </c>
      <c r="T3443" s="177"/>
      <c r="Z3443" s="130" t="str">
        <f t="shared" si="54"/>
        <v>18(1)冉月英</v>
      </c>
    </row>
    <row r="3444" spans="1:26">
      <c r="A3444" s="177"/>
      <c r="B3444" s="177" t="s">
        <v>271</v>
      </c>
      <c r="C3444" s="177"/>
      <c r="D3444" s="177" t="s">
        <v>22</v>
      </c>
      <c r="E3444" s="177" t="s">
        <v>272</v>
      </c>
      <c r="F3444" s="177" t="s">
        <v>24</v>
      </c>
      <c r="G3444" s="177">
        <v>18</v>
      </c>
      <c r="H3444" s="177" t="s">
        <v>19657</v>
      </c>
      <c r="I3444" s="177" t="s">
        <v>274</v>
      </c>
      <c r="J3444" s="177">
        <v>13788387545</v>
      </c>
      <c r="K3444" s="177" t="s">
        <v>27</v>
      </c>
      <c r="L3444" s="224"/>
      <c r="M3444" s="177"/>
      <c r="N3444" s="177" t="s">
        <v>27</v>
      </c>
      <c r="O3444" s="224"/>
      <c r="P3444" s="177"/>
      <c r="Q3444" s="177"/>
      <c r="R3444" s="177"/>
      <c r="S3444" s="177" t="s">
        <v>271</v>
      </c>
      <c r="T3444" s="177"/>
      <c r="Z3444" s="130" t="str">
        <f t="shared" si="54"/>
        <v>18(1)韦元</v>
      </c>
    </row>
    <row r="3445" spans="1:26">
      <c r="A3445" s="177"/>
      <c r="B3445" s="177" t="s">
        <v>276</v>
      </c>
      <c r="C3445" s="177"/>
      <c r="D3445" s="177" t="s">
        <v>22</v>
      </c>
      <c r="E3445" s="177" t="s">
        <v>277</v>
      </c>
      <c r="F3445" s="177" t="s">
        <v>24</v>
      </c>
      <c r="G3445" s="177">
        <v>19</v>
      </c>
      <c r="H3445" s="177" t="s">
        <v>278</v>
      </c>
      <c r="I3445" s="177" t="s">
        <v>279</v>
      </c>
      <c r="J3445" s="177">
        <v>13580840807</v>
      </c>
      <c r="K3445" s="177" t="s">
        <v>27</v>
      </c>
      <c r="L3445" s="224"/>
      <c r="M3445" s="177"/>
      <c r="N3445" s="177" t="s">
        <v>27</v>
      </c>
      <c r="O3445" s="224"/>
      <c r="P3445" s="177"/>
      <c r="Q3445" s="177"/>
      <c r="R3445" s="177"/>
      <c r="S3445" s="177" t="s">
        <v>276</v>
      </c>
      <c r="T3445" s="177"/>
      <c r="Z3445" s="130" t="str">
        <f t="shared" si="54"/>
        <v>18(1)覃敏</v>
      </c>
    </row>
    <row r="3446" spans="1:26">
      <c r="A3446" s="177"/>
      <c r="B3446" s="177" t="s">
        <v>281</v>
      </c>
      <c r="C3446" s="177"/>
      <c r="D3446" s="177" t="s">
        <v>22</v>
      </c>
      <c r="E3446" s="177" t="s">
        <v>282</v>
      </c>
      <c r="F3446" s="177" t="s">
        <v>24</v>
      </c>
      <c r="G3446" s="177">
        <v>20</v>
      </c>
      <c r="H3446" s="177" t="s">
        <v>19330</v>
      </c>
      <c r="I3446" s="177" t="s">
        <v>284</v>
      </c>
      <c r="J3446" s="177">
        <v>18776873720</v>
      </c>
      <c r="K3446" s="177" t="s">
        <v>27</v>
      </c>
      <c r="L3446" s="224"/>
      <c r="M3446" s="177"/>
      <c r="N3446" s="177" t="s">
        <v>27</v>
      </c>
      <c r="O3446" s="224"/>
      <c r="P3446" s="177"/>
      <c r="Q3446" s="177"/>
      <c r="R3446" s="177"/>
      <c r="S3446" s="177" t="s">
        <v>281</v>
      </c>
      <c r="T3446" s="177"/>
      <c r="Z3446" s="130" t="str">
        <f t="shared" si="54"/>
        <v>18(1)覃科院</v>
      </c>
    </row>
    <row r="3447" spans="1:26">
      <c r="A3447" s="177"/>
      <c r="B3447" s="177" t="s">
        <v>286</v>
      </c>
      <c r="C3447" s="177"/>
      <c r="D3447" s="177" t="s">
        <v>22</v>
      </c>
      <c r="E3447" s="177" t="s">
        <v>287</v>
      </c>
      <c r="F3447" s="177" t="s">
        <v>24</v>
      </c>
      <c r="G3447" s="177">
        <v>18</v>
      </c>
      <c r="H3447" s="177" t="s">
        <v>288</v>
      </c>
      <c r="I3447" s="177" t="s">
        <v>289</v>
      </c>
      <c r="J3447" s="177">
        <v>18978757287</v>
      </c>
      <c r="K3447" s="177" t="s">
        <v>27</v>
      </c>
      <c r="L3447" s="224"/>
      <c r="M3447" s="177"/>
      <c r="N3447" s="177" t="s">
        <v>27</v>
      </c>
      <c r="O3447" s="224"/>
      <c r="P3447" s="177"/>
      <c r="Q3447" s="177"/>
      <c r="R3447" s="177"/>
      <c r="S3447" s="177" t="s">
        <v>286</v>
      </c>
      <c r="T3447" s="177"/>
      <c r="Z3447" s="130" t="str">
        <f t="shared" si="54"/>
        <v>18(1)许任伯</v>
      </c>
    </row>
    <row r="3448" spans="1:26">
      <c r="A3448" s="177"/>
      <c r="B3448" s="177" t="s">
        <v>291</v>
      </c>
      <c r="C3448" s="177"/>
      <c r="D3448" s="177" t="s">
        <v>22</v>
      </c>
      <c r="E3448" s="177" t="s">
        <v>292</v>
      </c>
      <c r="F3448" s="177" t="s">
        <v>24</v>
      </c>
      <c r="G3448" s="177">
        <v>18</v>
      </c>
      <c r="H3448" s="177" t="s">
        <v>293</v>
      </c>
      <c r="I3448" s="177" t="s">
        <v>294</v>
      </c>
      <c r="J3448" s="177">
        <v>13481866158</v>
      </c>
      <c r="K3448" s="177"/>
      <c r="L3448" s="224"/>
      <c r="M3448" s="177"/>
      <c r="N3448" s="177"/>
      <c r="O3448" s="224"/>
      <c r="P3448" s="177"/>
      <c r="Q3448" s="177"/>
      <c r="R3448" s="177"/>
      <c r="S3448" s="177" t="s">
        <v>291</v>
      </c>
      <c r="T3448" s="177" t="s">
        <v>17668</v>
      </c>
      <c r="Z3448" s="130" t="str">
        <f t="shared" si="54"/>
        <v>18(1)韦东营</v>
      </c>
    </row>
    <row r="3449" spans="1:26">
      <c r="A3449" s="177"/>
      <c r="B3449" s="177" t="s">
        <v>303</v>
      </c>
      <c r="C3449" s="177"/>
      <c r="D3449" s="177" t="s">
        <v>22</v>
      </c>
      <c r="E3449" s="177" t="s">
        <v>304</v>
      </c>
      <c r="F3449" s="177" t="s">
        <v>24</v>
      </c>
      <c r="G3449" s="177">
        <v>18</v>
      </c>
      <c r="H3449" s="177" t="s">
        <v>19658</v>
      </c>
      <c r="I3449" s="177" t="s">
        <v>306</v>
      </c>
      <c r="J3449" s="177">
        <v>13543608909</v>
      </c>
      <c r="K3449" s="177" t="s">
        <v>27</v>
      </c>
      <c r="L3449" s="224"/>
      <c r="M3449" s="177"/>
      <c r="N3449" s="177" t="s">
        <v>27</v>
      </c>
      <c r="O3449" s="224"/>
      <c r="P3449" s="177"/>
      <c r="Q3449" s="177"/>
      <c r="R3449" s="177"/>
      <c r="S3449" s="177" t="s">
        <v>303</v>
      </c>
      <c r="T3449" s="177"/>
      <c r="Z3449" s="130" t="str">
        <f t="shared" si="54"/>
        <v>18(1)韦连政</v>
      </c>
    </row>
    <row r="3450" spans="1:26">
      <c r="A3450" s="177"/>
      <c r="B3450" s="177" t="s">
        <v>308</v>
      </c>
      <c r="C3450" s="177"/>
      <c r="D3450" s="177" t="s">
        <v>22</v>
      </c>
      <c r="E3450" s="177" t="s">
        <v>309</v>
      </c>
      <c r="F3450" s="177" t="s">
        <v>24</v>
      </c>
      <c r="G3450" s="177">
        <v>18</v>
      </c>
      <c r="H3450" s="177" t="s">
        <v>19659</v>
      </c>
      <c r="I3450" s="177" t="s">
        <v>311</v>
      </c>
      <c r="J3450" s="177">
        <v>15777831085</v>
      </c>
      <c r="K3450" s="177" t="s">
        <v>27</v>
      </c>
      <c r="L3450" s="224"/>
      <c r="M3450" s="177"/>
      <c r="N3450" s="177" t="s">
        <v>27</v>
      </c>
      <c r="O3450" s="224"/>
      <c r="P3450" s="177"/>
      <c r="Q3450" s="177"/>
      <c r="R3450" s="177"/>
      <c r="S3450" s="177" t="s">
        <v>308</v>
      </c>
      <c r="T3450" s="177"/>
      <c r="Z3450" s="130" t="str">
        <f t="shared" si="54"/>
        <v>18(1)覃世东</v>
      </c>
    </row>
    <row r="3451" spans="1:26">
      <c r="A3451" s="177"/>
      <c r="B3451" s="177" t="s">
        <v>313</v>
      </c>
      <c r="C3451" s="177"/>
      <c r="D3451" s="177" t="s">
        <v>22</v>
      </c>
      <c r="E3451" s="177" t="s">
        <v>314</v>
      </c>
      <c r="F3451" s="177" t="s">
        <v>24</v>
      </c>
      <c r="G3451" s="177">
        <v>18</v>
      </c>
      <c r="H3451" s="177" t="s">
        <v>315</v>
      </c>
      <c r="I3451" s="177" t="s">
        <v>316</v>
      </c>
      <c r="J3451" s="177">
        <v>13437355705</v>
      </c>
      <c r="K3451" s="177" t="s">
        <v>27</v>
      </c>
      <c r="L3451" s="224"/>
      <c r="M3451" s="177"/>
      <c r="N3451" s="177" t="s">
        <v>27</v>
      </c>
      <c r="O3451" s="224"/>
      <c r="P3451" s="177"/>
      <c r="Q3451" s="177"/>
      <c r="R3451" s="177"/>
      <c r="S3451" s="177" t="s">
        <v>313</v>
      </c>
      <c r="T3451" s="177"/>
      <c r="Z3451" s="130" t="str">
        <f t="shared" si="54"/>
        <v>18(1)陆卫银</v>
      </c>
    </row>
    <row r="3452" spans="1:26">
      <c r="A3452" s="177"/>
      <c r="B3452" s="177" t="s">
        <v>318</v>
      </c>
      <c r="C3452" s="177"/>
      <c r="D3452" s="177" t="s">
        <v>22</v>
      </c>
      <c r="E3452" s="177" t="s">
        <v>319</v>
      </c>
      <c r="F3452" s="177" t="s">
        <v>24</v>
      </c>
      <c r="G3452" s="177">
        <v>19</v>
      </c>
      <c r="H3452" s="177" t="s">
        <v>19660</v>
      </c>
      <c r="I3452" s="177" t="s">
        <v>321</v>
      </c>
      <c r="J3452" s="177">
        <v>18378897963</v>
      </c>
      <c r="K3452" s="177" t="s">
        <v>27</v>
      </c>
      <c r="L3452" s="224"/>
      <c r="M3452" s="177"/>
      <c r="N3452" s="177" t="s">
        <v>27</v>
      </c>
      <c r="O3452" s="224"/>
      <c r="P3452" s="177"/>
      <c r="Q3452" s="177"/>
      <c r="R3452" s="177"/>
      <c r="S3452" s="177" t="s">
        <v>318</v>
      </c>
      <c r="T3452" s="177"/>
      <c r="Z3452" s="130" t="str">
        <f t="shared" si="54"/>
        <v>18(1)陆泓贵</v>
      </c>
    </row>
    <row r="3453" spans="1:26">
      <c r="A3453" s="177"/>
      <c r="B3453" s="177" t="s">
        <v>323</v>
      </c>
      <c r="C3453" s="177"/>
      <c r="D3453" s="177" t="s">
        <v>22</v>
      </c>
      <c r="E3453" s="177" t="s">
        <v>324</v>
      </c>
      <c r="F3453" s="177" t="s">
        <v>24</v>
      </c>
      <c r="G3453" s="177">
        <v>18</v>
      </c>
      <c r="H3453" s="177" t="s">
        <v>19661</v>
      </c>
      <c r="I3453" s="177" t="s">
        <v>326</v>
      </c>
      <c r="J3453" s="177">
        <v>13367565860</v>
      </c>
      <c r="K3453" s="177" t="s">
        <v>27</v>
      </c>
      <c r="L3453" s="224"/>
      <c r="M3453" s="177"/>
      <c r="N3453" s="177" t="s">
        <v>27</v>
      </c>
      <c r="O3453" s="224"/>
      <c r="P3453" s="177"/>
      <c r="Q3453" s="177"/>
      <c r="R3453" s="177"/>
      <c r="S3453" s="177" t="s">
        <v>323</v>
      </c>
      <c r="T3453" s="177"/>
      <c r="Z3453" s="130" t="str">
        <f t="shared" si="54"/>
        <v>18(1)韦景富</v>
      </c>
    </row>
    <row r="3454" spans="1:26">
      <c r="A3454" s="177"/>
      <c r="B3454" s="177" t="s">
        <v>329</v>
      </c>
      <c r="C3454" s="177"/>
      <c r="D3454" s="177" t="s">
        <v>22</v>
      </c>
      <c r="E3454" s="177" t="s">
        <v>330</v>
      </c>
      <c r="F3454" s="177" t="s">
        <v>143</v>
      </c>
      <c r="G3454" s="177">
        <v>21</v>
      </c>
      <c r="H3454" s="177" t="s">
        <v>331</v>
      </c>
      <c r="I3454" s="177" t="s">
        <v>332</v>
      </c>
      <c r="J3454" s="177">
        <v>18077899543</v>
      </c>
      <c r="K3454" s="177" t="s">
        <v>27</v>
      </c>
      <c r="L3454" s="224"/>
      <c r="M3454" s="177"/>
      <c r="N3454" s="177" t="s">
        <v>27</v>
      </c>
      <c r="O3454" s="224"/>
      <c r="P3454" s="177"/>
      <c r="Q3454" s="177"/>
      <c r="R3454" s="177"/>
      <c r="S3454" s="177" t="s">
        <v>329</v>
      </c>
      <c r="T3454" s="177"/>
      <c r="Z3454" s="130" t="str">
        <f t="shared" si="54"/>
        <v>18(1)蒙英婷</v>
      </c>
    </row>
    <row r="3455" spans="1:26">
      <c r="A3455" s="177"/>
      <c r="B3455" s="177" t="s">
        <v>340</v>
      </c>
      <c r="C3455" s="177"/>
      <c r="D3455" s="177" t="s">
        <v>22</v>
      </c>
      <c r="E3455" s="177" t="s">
        <v>341</v>
      </c>
      <c r="F3455" s="177" t="s">
        <v>143</v>
      </c>
      <c r="G3455" s="177">
        <v>18</v>
      </c>
      <c r="H3455" s="177" t="s">
        <v>17619</v>
      </c>
      <c r="I3455" s="177" t="s">
        <v>342</v>
      </c>
      <c r="J3455" s="177">
        <v>15277855959</v>
      </c>
      <c r="K3455" s="177" t="s">
        <v>27</v>
      </c>
      <c r="L3455" s="224"/>
      <c r="M3455" s="177"/>
      <c r="N3455" s="177" t="s">
        <v>27</v>
      </c>
      <c r="O3455" s="224"/>
      <c r="P3455" s="177"/>
      <c r="Q3455" s="177"/>
      <c r="R3455" s="177"/>
      <c r="S3455" s="177" t="s">
        <v>340</v>
      </c>
      <c r="T3455" s="177"/>
      <c r="Z3455" s="130" t="str">
        <f t="shared" si="54"/>
        <v>18(1)覃艳哎</v>
      </c>
    </row>
    <row r="3456" spans="1:26">
      <c r="A3456" s="177"/>
      <c r="B3456" s="177" t="s">
        <v>344</v>
      </c>
      <c r="C3456" s="177"/>
      <c r="D3456" s="177" t="s">
        <v>22</v>
      </c>
      <c r="E3456" s="177" t="s">
        <v>345</v>
      </c>
      <c r="F3456" s="177" t="s">
        <v>24</v>
      </c>
      <c r="G3456" s="177">
        <v>20</v>
      </c>
      <c r="H3456" s="177" t="s">
        <v>17687</v>
      </c>
      <c r="I3456" s="177" t="s">
        <v>347</v>
      </c>
      <c r="J3456" s="177">
        <v>13977876614</v>
      </c>
      <c r="K3456" s="177" t="s">
        <v>27</v>
      </c>
      <c r="L3456" s="224"/>
      <c r="M3456" s="177"/>
      <c r="N3456" s="177" t="s">
        <v>27</v>
      </c>
      <c r="O3456" s="224"/>
      <c r="P3456" s="177"/>
      <c r="Q3456" s="177"/>
      <c r="R3456" s="177"/>
      <c r="S3456" s="177" t="s">
        <v>344</v>
      </c>
      <c r="T3456" s="177"/>
      <c r="Z3456" s="130" t="str">
        <f t="shared" si="54"/>
        <v>18(1)韦家庚</v>
      </c>
    </row>
    <row r="3457" spans="1:26">
      <c r="A3457" s="177"/>
      <c r="B3457" s="177" t="s">
        <v>349</v>
      </c>
      <c r="C3457" s="177"/>
      <c r="D3457" s="177" t="s">
        <v>22</v>
      </c>
      <c r="E3457" s="177" t="s">
        <v>350</v>
      </c>
      <c r="F3457" s="177" t="s">
        <v>24</v>
      </c>
      <c r="G3457" s="177">
        <v>18</v>
      </c>
      <c r="H3457" s="177" t="s">
        <v>351</v>
      </c>
      <c r="I3457" s="177" t="s">
        <v>352</v>
      </c>
      <c r="J3457" s="177">
        <v>19977825307</v>
      </c>
      <c r="K3457" s="177" t="s">
        <v>27</v>
      </c>
      <c r="L3457" s="224"/>
      <c r="M3457" s="177"/>
      <c r="N3457" s="177" t="s">
        <v>27</v>
      </c>
      <c r="O3457" s="224"/>
      <c r="P3457" s="177"/>
      <c r="Q3457" s="177"/>
      <c r="R3457" s="177"/>
      <c r="S3457" s="177" t="s">
        <v>349</v>
      </c>
      <c r="T3457" s="177"/>
      <c r="Z3457" s="130" t="str">
        <f t="shared" si="54"/>
        <v>18(1)陆炳桂</v>
      </c>
    </row>
    <row r="3458" spans="1:26">
      <c r="A3458" s="177"/>
      <c r="B3458" s="177" t="s">
        <v>354</v>
      </c>
      <c r="C3458" s="177"/>
      <c r="D3458" s="177" t="s">
        <v>22</v>
      </c>
      <c r="E3458" s="177" t="s">
        <v>355</v>
      </c>
      <c r="F3458" s="177" t="s">
        <v>143</v>
      </c>
      <c r="G3458" s="177">
        <v>18</v>
      </c>
      <c r="H3458" s="177" t="s">
        <v>356</v>
      </c>
      <c r="I3458" s="177" t="s">
        <v>357</v>
      </c>
      <c r="J3458" s="177">
        <v>18978757581</v>
      </c>
      <c r="K3458" s="177" t="s">
        <v>27</v>
      </c>
      <c r="L3458" s="224"/>
      <c r="M3458" s="177"/>
      <c r="N3458" s="177" t="s">
        <v>27</v>
      </c>
      <c r="O3458" s="224"/>
      <c r="P3458" s="177"/>
      <c r="Q3458" s="177"/>
      <c r="R3458" s="177"/>
      <c r="S3458" s="177" t="s">
        <v>354</v>
      </c>
      <c r="T3458" s="177"/>
      <c r="Z3458" s="130" t="str">
        <f t="shared" si="54"/>
        <v>18(1)黄惠连</v>
      </c>
    </row>
    <row r="3459" spans="1:26">
      <c r="A3459" s="177"/>
      <c r="B3459" s="177" t="s">
        <v>359</v>
      </c>
      <c r="C3459" s="177"/>
      <c r="D3459" s="177" t="s">
        <v>22</v>
      </c>
      <c r="E3459" s="177" t="s">
        <v>360</v>
      </c>
      <c r="F3459" s="177" t="s">
        <v>143</v>
      </c>
      <c r="G3459" s="177">
        <v>18</v>
      </c>
      <c r="H3459" s="177" t="s">
        <v>19662</v>
      </c>
      <c r="I3459" s="177" t="s">
        <v>362</v>
      </c>
      <c r="J3459" s="177">
        <v>15277851276</v>
      </c>
      <c r="K3459" s="177" t="s">
        <v>27</v>
      </c>
      <c r="L3459" s="224"/>
      <c r="M3459" s="177"/>
      <c r="N3459" s="177" t="s">
        <v>27</v>
      </c>
      <c r="O3459" s="224"/>
      <c r="P3459" s="177"/>
      <c r="Q3459" s="177"/>
      <c r="R3459" s="177"/>
      <c r="S3459" s="177" t="s">
        <v>359</v>
      </c>
      <c r="T3459" s="177"/>
      <c r="Z3459" s="130" t="str">
        <f t="shared" si="54"/>
        <v>18(1)韦卓颖</v>
      </c>
    </row>
    <row r="3460" spans="1:26">
      <c r="A3460" s="177"/>
      <c r="B3460" s="177" t="s">
        <v>364</v>
      </c>
      <c r="C3460" s="177"/>
      <c r="D3460" s="177" t="s">
        <v>22</v>
      </c>
      <c r="E3460" s="177" t="s">
        <v>365</v>
      </c>
      <c r="F3460" s="177" t="s">
        <v>24</v>
      </c>
      <c r="G3460" s="177">
        <v>19</v>
      </c>
      <c r="H3460" s="177" t="s">
        <v>19663</v>
      </c>
      <c r="I3460" s="177" t="s">
        <v>367</v>
      </c>
      <c r="J3460" s="177" t="s">
        <v>19664</v>
      </c>
      <c r="K3460" s="177" t="s">
        <v>27</v>
      </c>
      <c r="L3460" s="224"/>
      <c r="M3460" s="177"/>
      <c r="N3460" s="177" t="s">
        <v>27</v>
      </c>
      <c r="O3460" s="224"/>
      <c r="P3460" s="177"/>
      <c r="Q3460" s="177"/>
      <c r="R3460" s="177"/>
      <c r="S3460" s="177" t="s">
        <v>364</v>
      </c>
      <c r="T3460" s="177"/>
      <c r="Z3460" s="130" t="str">
        <f t="shared" si="54"/>
        <v>18(1)覃理晨</v>
      </c>
    </row>
    <row r="3461" spans="1:26">
      <c r="A3461" s="177"/>
      <c r="B3461" s="177" t="s">
        <v>369</v>
      </c>
      <c r="C3461" s="177"/>
      <c r="D3461" s="177" t="s">
        <v>22</v>
      </c>
      <c r="E3461" s="177" t="s">
        <v>370</v>
      </c>
      <c r="F3461" s="177" t="s">
        <v>24</v>
      </c>
      <c r="G3461" s="177">
        <v>18</v>
      </c>
      <c r="H3461" s="177" t="s">
        <v>19665</v>
      </c>
      <c r="I3461" s="177" t="s">
        <v>372</v>
      </c>
      <c r="J3461" s="177">
        <v>15218777949</v>
      </c>
      <c r="K3461" s="177" t="s">
        <v>27</v>
      </c>
      <c r="L3461" s="224"/>
      <c r="M3461" s="177"/>
      <c r="N3461" s="177" t="s">
        <v>30</v>
      </c>
      <c r="O3461" s="224"/>
      <c r="P3461" s="177"/>
      <c r="Q3461" s="177"/>
      <c r="R3461" s="177"/>
      <c r="S3461" s="177" t="s">
        <v>369</v>
      </c>
      <c r="T3461" s="177"/>
      <c r="Z3461" s="130" t="str">
        <f t="shared" si="54"/>
        <v>18(1)韦昌俊</v>
      </c>
    </row>
    <row r="3462" spans="1:26">
      <c r="A3462" s="177"/>
      <c r="B3462" s="177" t="s">
        <v>375</v>
      </c>
      <c r="C3462" s="177"/>
      <c r="D3462" s="177" t="s">
        <v>22</v>
      </c>
      <c r="E3462" s="177" t="s">
        <v>376</v>
      </c>
      <c r="F3462" s="177" t="s">
        <v>24</v>
      </c>
      <c r="G3462" s="177">
        <v>18</v>
      </c>
      <c r="H3462" s="177" t="s">
        <v>377</v>
      </c>
      <c r="I3462" s="177" t="s">
        <v>378</v>
      </c>
      <c r="J3462" s="177">
        <v>13768280347</v>
      </c>
      <c r="K3462" s="177" t="s">
        <v>27</v>
      </c>
      <c r="L3462" s="224"/>
      <c r="M3462" s="177"/>
      <c r="N3462" s="177" t="s">
        <v>30</v>
      </c>
      <c r="O3462" s="224"/>
      <c r="P3462" s="177"/>
      <c r="Q3462" s="177"/>
      <c r="R3462" s="177"/>
      <c r="S3462" s="177" t="s">
        <v>375</v>
      </c>
      <c r="T3462" s="177"/>
      <c r="Z3462" s="130" t="str">
        <f t="shared" si="54"/>
        <v>18(1)刘昌昊</v>
      </c>
    </row>
    <row r="3463" spans="1:26">
      <c r="A3463" s="177"/>
      <c r="B3463" s="177" t="s">
        <v>380</v>
      </c>
      <c r="C3463" s="177"/>
      <c r="D3463" s="177" t="s">
        <v>22</v>
      </c>
      <c r="E3463" s="177" t="s">
        <v>381</v>
      </c>
      <c r="F3463" s="177" t="s">
        <v>24</v>
      </c>
      <c r="G3463" s="177">
        <v>19</v>
      </c>
      <c r="H3463" s="177" t="s">
        <v>19666</v>
      </c>
      <c r="I3463" s="177" t="s">
        <v>383</v>
      </c>
      <c r="J3463" s="177">
        <v>18378897963</v>
      </c>
      <c r="K3463" s="177" t="s">
        <v>27</v>
      </c>
      <c r="L3463" s="224"/>
      <c r="M3463" s="177"/>
      <c r="N3463" s="177" t="s">
        <v>27</v>
      </c>
      <c r="O3463" s="224"/>
      <c r="P3463" s="177"/>
      <c r="Q3463" s="177"/>
      <c r="R3463" s="177"/>
      <c r="S3463" s="177" t="s">
        <v>380</v>
      </c>
      <c r="T3463" s="177"/>
      <c r="Z3463" s="130" t="str">
        <f t="shared" ref="Z3463:Z3526" si="55">D3463:D8044&amp;E3463:E8044</f>
        <v>18(1)陆泰</v>
      </c>
    </row>
    <row r="3464" spans="1:26">
      <c r="A3464" s="177"/>
      <c r="B3464" s="177" t="s">
        <v>385</v>
      </c>
      <c r="C3464" s="177"/>
      <c r="D3464" s="177" t="s">
        <v>186</v>
      </c>
      <c r="E3464" s="177" t="s">
        <v>386</v>
      </c>
      <c r="F3464" s="177" t="s">
        <v>24</v>
      </c>
      <c r="G3464" s="177">
        <v>20</v>
      </c>
      <c r="H3464" s="177" t="s">
        <v>387</v>
      </c>
      <c r="I3464" s="177" t="s">
        <v>388</v>
      </c>
      <c r="J3464" s="177">
        <v>13557887887</v>
      </c>
      <c r="K3464" s="177" t="s">
        <v>27</v>
      </c>
      <c r="L3464" s="224"/>
      <c r="M3464" s="177"/>
      <c r="N3464" s="177" t="s">
        <v>27</v>
      </c>
      <c r="O3464" s="224"/>
      <c r="P3464" s="177"/>
      <c r="Q3464" s="177"/>
      <c r="R3464" s="177"/>
      <c r="S3464" s="177" t="s">
        <v>385</v>
      </c>
      <c r="T3464" s="177"/>
      <c r="Z3464" s="130" t="str">
        <f t="shared" si="55"/>
        <v>18(2)陈好</v>
      </c>
    </row>
    <row r="3465" spans="1:26">
      <c r="A3465" s="177"/>
      <c r="B3465" s="177" t="s">
        <v>390</v>
      </c>
      <c r="C3465" s="177"/>
      <c r="D3465" s="177" t="s">
        <v>186</v>
      </c>
      <c r="E3465" s="177" t="s">
        <v>391</v>
      </c>
      <c r="F3465" s="177" t="s">
        <v>24</v>
      </c>
      <c r="G3465" s="177">
        <v>18</v>
      </c>
      <c r="H3465" s="177" t="s">
        <v>392</v>
      </c>
      <c r="I3465" s="177" t="s">
        <v>393</v>
      </c>
      <c r="J3465" s="177">
        <v>13481027507</v>
      </c>
      <c r="K3465" s="177" t="s">
        <v>27</v>
      </c>
      <c r="L3465" s="224"/>
      <c r="M3465" s="177"/>
      <c r="N3465" s="177" t="s">
        <v>27</v>
      </c>
      <c r="O3465" s="224"/>
      <c r="P3465" s="177"/>
      <c r="Q3465" s="177"/>
      <c r="R3465" s="177"/>
      <c r="S3465" s="177" t="s">
        <v>390</v>
      </c>
      <c r="T3465" s="177"/>
      <c r="Z3465" s="130" t="str">
        <f t="shared" si="55"/>
        <v>18(2)黄程鹏</v>
      </c>
    </row>
    <row r="3466" spans="1:26">
      <c r="A3466" s="177"/>
      <c r="B3466" s="177" t="s">
        <v>395</v>
      </c>
      <c r="C3466" s="177"/>
      <c r="D3466" s="177" t="s">
        <v>186</v>
      </c>
      <c r="E3466" s="177" t="s">
        <v>396</v>
      </c>
      <c r="F3466" s="177" t="s">
        <v>24</v>
      </c>
      <c r="G3466" s="177">
        <v>18</v>
      </c>
      <c r="H3466" s="177" t="s">
        <v>397</v>
      </c>
      <c r="I3466" s="177" t="s">
        <v>398</v>
      </c>
      <c r="J3466" s="177">
        <v>17807836210</v>
      </c>
      <c r="K3466" s="177" t="s">
        <v>27</v>
      </c>
      <c r="L3466" s="224"/>
      <c r="M3466" s="177"/>
      <c r="N3466" s="177" t="s">
        <v>27</v>
      </c>
      <c r="O3466" s="224"/>
      <c r="P3466" s="177"/>
      <c r="Q3466" s="177"/>
      <c r="R3466" s="177"/>
      <c r="S3466" s="177" t="s">
        <v>395</v>
      </c>
      <c r="T3466" s="177"/>
      <c r="Z3466" s="130" t="str">
        <f t="shared" si="55"/>
        <v>18(2)覃顺达</v>
      </c>
    </row>
    <row r="3467" spans="1:26">
      <c r="A3467" s="177"/>
      <c r="B3467" s="177" t="s">
        <v>400</v>
      </c>
      <c r="C3467" s="177"/>
      <c r="D3467" s="177" t="s">
        <v>186</v>
      </c>
      <c r="E3467" s="177" t="s">
        <v>401</v>
      </c>
      <c r="F3467" s="177" t="s">
        <v>24</v>
      </c>
      <c r="G3467" s="177">
        <v>19</v>
      </c>
      <c r="H3467" s="177" t="s">
        <v>19667</v>
      </c>
      <c r="I3467" s="177" t="s">
        <v>403</v>
      </c>
      <c r="J3467" s="177">
        <v>18249919039</v>
      </c>
      <c r="K3467" s="177" t="s">
        <v>27</v>
      </c>
      <c r="L3467" s="224"/>
      <c r="M3467" s="177"/>
      <c r="N3467" s="177" t="s">
        <v>27</v>
      </c>
      <c r="O3467" s="224"/>
      <c r="P3467" s="177"/>
      <c r="Q3467" s="177"/>
      <c r="R3467" s="177"/>
      <c r="S3467" s="177" t="s">
        <v>400</v>
      </c>
      <c r="T3467" s="177"/>
      <c r="Z3467" s="130" t="str">
        <f t="shared" si="55"/>
        <v>18(2)韦常进</v>
      </c>
    </row>
    <row r="3468" spans="1:26">
      <c r="A3468" s="177"/>
      <c r="B3468" s="177" t="s">
        <v>405</v>
      </c>
      <c r="C3468" s="177"/>
      <c r="D3468" s="177" t="s">
        <v>186</v>
      </c>
      <c r="E3468" s="177" t="s">
        <v>406</v>
      </c>
      <c r="F3468" s="177" t="s">
        <v>24</v>
      </c>
      <c r="G3468" s="177">
        <v>19</v>
      </c>
      <c r="H3468" s="177" t="s">
        <v>19668</v>
      </c>
      <c r="I3468" s="177" t="s">
        <v>408</v>
      </c>
      <c r="J3468" s="177" t="s">
        <v>409</v>
      </c>
      <c r="K3468" s="177" t="s">
        <v>27</v>
      </c>
      <c r="L3468" s="224"/>
      <c r="M3468" s="177"/>
      <c r="N3468" s="177" t="s">
        <v>27</v>
      </c>
      <c r="O3468" s="224"/>
      <c r="P3468" s="177"/>
      <c r="Q3468" s="177"/>
      <c r="R3468" s="177"/>
      <c r="S3468" s="177" t="s">
        <v>405</v>
      </c>
      <c r="T3468" s="177"/>
      <c r="Z3468" s="130" t="str">
        <f t="shared" si="55"/>
        <v>18(2)黄承业</v>
      </c>
    </row>
    <row r="3469" spans="1:26">
      <c r="A3469" s="177"/>
      <c r="B3469" s="177" t="s">
        <v>412</v>
      </c>
      <c r="C3469" s="177"/>
      <c r="D3469" s="177" t="s">
        <v>186</v>
      </c>
      <c r="E3469" s="177" t="s">
        <v>413</v>
      </c>
      <c r="F3469" s="177" t="s">
        <v>24</v>
      </c>
      <c r="G3469" s="177">
        <v>19</v>
      </c>
      <c r="H3469" s="177" t="s">
        <v>414</v>
      </c>
      <c r="I3469" s="177" t="s">
        <v>415</v>
      </c>
      <c r="J3469" s="177">
        <v>15277849925</v>
      </c>
      <c r="K3469" s="177" t="s">
        <v>27</v>
      </c>
      <c r="L3469" s="224"/>
      <c r="M3469" s="177"/>
      <c r="N3469" s="177" t="s">
        <v>27</v>
      </c>
      <c r="O3469" s="224"/>
      <c r="P3469" s="177"/>
      <c r="Q3469" s="177"/>
      <c r="R3469" s="177"/>
      <c r="S3469" s="177" t="s">
        <v>412</v>
      </c>
      <c r="T3469" s="177"/>
      <c r="Z3469" s="130" t="str">
        <f t="shared" si="55"/>
        <v>18(2)黄豪</v>
      </c>
    </row>
    <row r="3470" spans="1:26">
      <c r="A3470" s="177"/>
      <c r="B3470" s="177" t="s">
        <v>417</v>
      </c>
      <c r="C3470" s="177"/>
      <c r="D3470" s="177" t="s">
        <v>186</v>
      </c>
      <c r="E3470" s="177" t="s">
        <v>418</v>
      </c>
      <c r="F3470" s="177" t="s">
        <v>24</v>
      </c>
      <c r="G3470" s="177">
        <v>18</v>
      </c>
      <c r="H3470" s="177" t="s">
        <v>419</v>
      </c>
      <c r="I3470" s="177" t="s">
        <v>420</v>
      </c>
      <c r="J3470" s="177">
        <v>15977863809</v>
      </c>
      <c r="K3470" s="177" t="s">
        <v>27</v>
      </c>
      <c r="L3470" s="224"/>
      <c r="M3470" s="177"/>
      <c r="N3470" s="177" t="s">
        <v>27</v>
      </c>
      <c r="O3470" s="224"/>
      <c r="P3470" s="177"/>
      <c r="Q3470" s="177"/>
      <c r="R3470" s="177"/>
      <c r="S3470" s="177" t="s">
        <v>417</v>
      </c>
      <c r="T3470" s="177"/>
      <c r="Z3470" s="130" t="str">
        <f t="shared" si="55"/>
        <v>18(2)黄家杭</v>
      </c>
    </row>
    <row r="3471" spans="1:26">
      <c r="A3471" s="177"/>
      <c r="B3471" s="177" t="s">
        <v>422</v>
      </c>
      <c r="C3471" s="177"/>
      <c r="D3471" s="177" t="s">
        <v>186</v>
      </c>
      <c r="E3471" s="177" t="s">
        <v>423</v>
      </c>
      <c r="F3471" s="177" t="s">
        <v>24</v>
      </c>
      <c r="G3471" s="177">
        <v>18</v>
      </c>
      <c r="H3471" s="177" t="s">
        <v>19669</v>
      </c>
      <c r="I3471" s="177" t="s">
        <v>425</v>
      </c>
      <c r="J3471" s="177">
        <v>15177891868</v>
      </c>
      <c r="K3471" s="177" t="s">
        <v>27</v>
      </c>
      <c r="L3471" s="224"/>
      <c r="M3471" s="177"/>
      <c r="N3471" s="177" t="s">
        <v>27</v>
      </c>
      <c r="O3471" s="224"/>
      <c r="P3471" s="177"/>
      <c r="Q3471" s="177"/>
      <c r="R3471" s="177"/>
      <c r="S3471" s="177" t="s">
        <v>422</v>
      </c>
      <c r="T3471" s="177"/>
      <c r="Z3471" s="130" t="str">
        <f t="shared" si="55"/>
        <v>18(2)卢建国</v>
      </c>
    </row>
    <row r="3472" spans="1:26">
      <c r="A3472" s="177"/>
      <c r="B3472" s="177" t="s">
        <v>427</v>
      </c>
      <c r="C3472" s="177"/>
      <c r="D3472" s="177" t="s">
        <v>186</v>
      </c>
      <c r="E3472" s="177" t="s">
        <v>428</v>
      </c>
      <c r="F3472" s="177" t="s">
        <v>24</v>
      </c>
      <c r="G3472" s="177">
        <v>19</v>
      </c>
      <c r="H3472" s="177" t="s">
        <v>429</v>
      </c>
      <c r="I3472" s="177" t="s">
        <v>430</v>
      </c>
      <c r="J3472" s="177">
        <v>15878821603</v>
      </c>
      <c r="K3472" s="177" t="s">
        <v>27</v>
      </c>
      <c r="L3472" s="224"/>
      <c r="M3472" s="177"/>
      <c r="N3472" s="177" t="s">
        <v>27</v>
      </c>
      <c r="O3472" s="224"/>
      <c r="P3472" s="177"/>
      <c r="Q3472" s="177"/>
      <c r="R3472" s="177"/>
      <c r="S3472" s="177" t="s">
        <v>427</v>
      </c>
      <c r="T3472" s="177"/>
      <c r="Z3472" s="130" t="str">
        <f t="shared" si="55"/>
        <v>18(2)卢柱陈</v>
      </c>
    </row>
    <row r="3473" spans="1:26">
      <c r="A3473" s="177"/>
      <c r="B3473" s="177" t="s">
        <v>432</v>
      </c>
      <c r="C3473" s="177"/>
      <c r="D3473" s="177" t="s">
        <v>186</v>
      </c>
      <c r="E3473" s="177" t="s">
        <v>433</v>
      </c>
      <c r="F3473" s="177" t="s">
        <v>24</v>
      </c>
      <c r="G3473" s="177">
        <v>19</v>
      </c>
      <c r="H3473" s="177" t="s">
        <v>19670</v>
      </c>
      <c r="I3473" s="177" t="s">
        <v>435</v>
      </c>
      <c r="J3473" s="177">
        <v>15277782862</v>
      </c>
      <c r="K3473" s="177" t="s">
        <v>27</v>
      </c>
      <c r="L3473" s="224"/>
      <c r="M3473" s="177"/>
      <c r="N3473" s="177" t="s">
        <v>27</v>
      </c>
      <c r="O3473" s="224"/>
      <c r="P3473" s="177"/>
      <c r="Q3473" s="177"/>
      <c r="R3473" s="177"/>
      <c r="S3473" s="177" t="s">
        <v>432</v>
      </c>
      <c r="T3473" s="177"/>
      <c r="Z3473" s="130" t="str">
        <f t="shared" si="55"/>
        <v>18(2)陆佳鹏</v>
      </c>
    </row>
    <row r="3474" spans="1:26">
      <c r="A3474" s="177"/>
      <c r="B3474" s="177" t="s">
        <v>442</v>
      </c>
      <c r="C3474" s="177"/>
      <c r="D3474" s="177" t="s">
        <v>186</v>
      </c>
      <c r="E3474" s="177" t="s">
        <v>443</v>
      </c>
      <c r="F3474" s="177" t="s">
        <v>24</v>
      </c>
      <c r="G3474" s="177">
        <v>18</v>
      </c>
      <c r="H3474" s="177" t="s">
        <v>444</v>
      </c>
      <c r="I3474" s="177" t="s">
        <v>445</v>
      </c>
      <c r="J3474" s="177">
        <v>13481848304</v>
      </c>
      <c r="K3474" s="177" t="s">
        <v>27</v>
      </c>
      <c r="L3474" s="224"/>
      <c r="M3474" s="177"/>
      <c r="N3474" s="177" t="s">
        <v>30</v>
      </c>
      <c r="O3474" s="224"/>
      <c r="P3474" s="177"/>
      <c r="Q3474" s="177"/>
      <c r="R3474" s="177"/>
      <c r="S3474" s="177" t="s">
        <v>442</v>
      </c>
      <c r="T3474" s="177"/>
      <c r="Z3474" s="130" t="str">
        <f t="shared" si="55"/>
        <v>18(2)覃龙</v>
      </c>
    </row>
    <row r="3475" spans="1:26">
      <c r="A3475" s="177"/>
      <c r="B3475" s="177" t="s">
        <v>447</v>
      </c>
      <c r="C3475" s="177"/>
      <c r="D3475" s="177" t="s">
        <v>186</v>
      </c>
      <c r="E3475" s="177" t="s">
        <v>448</v>
      </c>
      <c r="F3475" s="177" t="s">
        <v>24</v>
      </c>
      <c r="G3475" s="177">
        <v>18</v>
      </c>
      <c r="H3475" s="177" t="s">
        <v>19671</v>
      </c>
      <c r="I3475" s="177" t="s">
        <v>450</v>
      </c>
      <c r="J3475" s="177">
        <v>15878822746</v>
      </c>
      <c r="K3475" s="177" t="s">
        <v>27</v>
      </c>
      <c r="L3475" s="224"/>
      <c r="M3475" s="177"/>
      <c r="N3475" s="177" t="s">
        <v>27</v>
      </c>
      <c r="O3475" s="224"/>
      <c r="P3475" s="177"/>
      <c r="Q3475" s="177"/>
      <c r="R3475" s="177"/>
      <c r="S3475" s="177" t="s">
        <v>447</v>
      </c>
      <c r="T3475" s="177"/>
      <c r="Z3475" s="130" t="str">
        <f t="shared" si="55"/>
        <v>18(2)覃禄</v>
      </c>
    </row>
    <row r="3476" spans="1:26">
      <c r="A3476" s="177"/>
      <c r="B3476" s="177" t="s">
        <v>452</v>
      </c>
      <c r="C3476" s="177"/>
      <c r="D3476" s="177" t="s">
        <v>186</v>
      </c>
      <c r="E3476" s="177" t="s">
        <v>453</v>
      </c>
      <c r="F3476" s="177" t="s">
        <v>24</v>
      </c>
      <c r="G3476" s="177">
        <v>18</v>
      </c>
      <c r="H3476" s="177" t="s">
        <v>19672</v>
      </c>
      <c r="I3476" s="177" t="s">
        <v>455</v>
      </c>
      <c r="J3476" s="177">
        <v>15977888960</v>
      </c>
      <c r="K3476" s="177" t="s">
        <v>27</v>
      </c>
      <c r="L3476" s="224"/>
      <c r="M3476" s="177"/>
      <c r="N3476" s="177" t="s">
        <v>27</v>
      </c>
      <c r="O3476" s="224"/>
      <c r="P3476" s="177"/>
      <c r="Q3476" s="177"/>
      <c r="R3476" s="177"/>
      <c r="S3476" s="177" t="s">
        <v>452</v>
      </c>
      <c r="T3476" s="177"/>
      <c r="Z3476" s="130" t="str">
        <f t="shared" si="55"/>
        <v>18(2)覃笙笙</v>
      </c>
    </row>
    <row r="3477" spans="1:26">
      <c r="A3477" s="177"/>
      <c r="B3477" s="177" t="s">
        <v>457</v>
      </c>
      <c r="C3477" s="177"/>
      <c r="D3477" s="177" t="s">
        <v>186</v>
      </c>
      <c r="E3477" s="177" t="s">
        <v>458</v>
      </c>
      <c r="F3477" s="177" t="s">
        <v>24</v>
      </c>
      <c r="G3477" s="177">
        <v>18</v>
      </c>
      <c r="H3477" s="177" t="s">
        <v>19673</v>
      </c>
      <c r="I3477" s="177" t="s">
        <v>460</v>
      </c>
      <c r="J3477" s="177">
        <v>13768281579</v>
      </c>
      <c r="K3477" s="177" t="s">
        <v>27</v>
      </c>
      <c r="L3477" s="224"/>
      <c r="M3477" s="177"/>
      <c r="N3477" s="177" t="s">
        <v>27</v>
      </c>
      <c r="O3477" s="224"/>
      <c r="P3477" s="177"/>
      <c r="Q3477" s="177"/>
      <c r="R3477" s="177"/>
      <c r="S3477" s="177" t="s">
        <v>457</v>
      </c>
      <c r="T3477" s="177"/>
      <c r="Z3477" s="130" t="str">
        <f t="shared" si="55"/>
        <v>18(2)谭庭毅</v>
      </c>
    </row>
    <row r="3478" spans="1:26">
      <c r="A3478" s="177"/>
      <c r="B3478" s="177" t="s">
        <v>462</v>
      </c>
      <c r="C3478" s="177"/>
      <c r="D3478" s="177" t="s">
        <v>186</v>
      </c>
      <c r="E3478" s="177" t="s">
        <v>463</v>
      </c>
      <c r="F3478" s="177" t="s">
        <v>24</v>
      </c>
      <c r="G3478" s="177">
        <v>18</v>
      </c>
      <c r="H3478" s="177" t="s">
        <v>19674</v>
      </c>
      <c r="I3478" s="177" t="s">
        <v>465</v>
      </c>
      <c r="J3478" s="177">
        <v>13737982707</v>
      </c>
      <c r="K3478" s="177" t="s">
        <v>27</v>
      </c>
      <c r="L3478" s="224"/>
      <c r="M3478" s="177"/>
      <c r="N3478" s="177" t="s">
        <v>27</v>
      </c>
      <c r="O3478" s="224"/>
      <c r="P3478" s="177"/>
      <c r="Q3478" s="177"/>
      <c r="R3478" s="177"/>
      <c r="S3478" s="177" t="s">
        <v>462</v>
      </c>
      <c r="T3478" s="177"/>
      <c r="Z3478" s="130" t="str">
        <f t="shared" si="55"/>
        <v>18(2)唐启涛</v>
      </c>
    </row>
    <row r="3479" spans="1:26">
      <c r="A3479" s="177"/>
      <c r="B3479" s="177" t="s">
        <v>467</v>
      </c>
      <c r="C3479" s="177"/>
      <c r="D3479" s="177" t="s">
        <v>186</v>
      </c>
      <c r="E3479" s="177" t="s">
        <v>468</v>
      </c>
      <c r="F3479" s="177" t="s">
        <v>24</v>
      </c>
      <c r="G3479" s="177">
        <v>20</v>
      </c>
      <c r="H3479" s="177" t="s">
        <v>469</v>
      </c>
      <c r="I3479" s="177" t="s">
        <v>470</v>
      </c>
      <c r="J3479" s="177">
        <v>13481868663</v>
      </c>
      <c r="K3479" s="177" t="s">
        <v>27</v>
      </c>
      <c r="L3479" s="224"/>
      <c r="M3479" s="177"/>
      <c r="N3479" s="177" t="s">
        <v>27</v>
      </c>
      <c r="O3479" s="224"/>
      <c r="P3479" s="177"/>
      <c r="Q3479" s="177"/>
      <c r="R3479" s="177"/>
      <c r="S3479" s="177" t="s">
        <v>467</v>
      </c>
      <c r="T3479" s="177"/>
      <c r="Z3479" s="130" t="str">
        <f t="shared" si="55"/>
        <v>18(2)唐友</v>
      </c>
    </row>
    <row r="3480" spans="1:26">
      <c r="A3480" s="177"/>
      <c r="B3480" s="177" t="s">
        <v>472</v>
      </c>
      <c r="C3480" s="177"/>
      <c r="D3480" s="177" t="s">
        <v>186</v>
      </c>
      <c r="E3480" s="177" t="s">
        <v>473</v>
      </c>
      <c r="F3480" s="177" t="s">
        <v>24</v>
      </c>
      <c r="G3480" s="177">
        <v>19</v>
      </c>
      <c r="H3480" s="177" t="s">
        <v>19675</v>
      </c>
      <c r="I3480" s="177" t="s">
        <v>475</v>
      </c>
      <c r="J3480" s="177" t="s">
        <v>476</v>
      </c>
      <c r="K3480" s="177" t="s">
        <v>27</v>
      </c>
      <c r="L3480" s="224"/>
      <c r="M3480" s="177"/>
      <c r="N3480" s="177" t="s">
        <v>27</v>
      </c>
      <c r="O3480" s="224"/>
      <c r="P3480" s="177"/>
      <c r="Q3480" s="177"/>
      <c r="R3480" s="177"/>
      <c r="S3480" s="177" t="s">
        <v>472</v>
      </c>
      <c r="T3480" s="177"/>
      <c r="Z3480" s="130" t="str">
        <f t="shared" si="55"/>
        <v>18(2)唐运锋</v>
      </c>
    </row>
    <row r="3481" spans="1:26">
      <c r="A3481" s="177"/>
      <c r="B3481" s="177" t="s">
        <v>478</v>
      </c>
      <c r="C3481" s="177"/>
      <c r="D3481" s="177" t="s">
        <v>186</v>
      </c>
      <c r="E3481" s="177" t="s">
        <v>479</v>
      </c>
      <c r="F3481" s="177" t="s">
        <v>24</v>
      </c>
      <c r="G3481" s="177">
        <v>18</v>
      </c>
      <c r="H3481" s="177" t="s">
        <v>480</v>
      </c>
      <c r="I3481" s="177" t="s">
        <v>481</v>
      </c>
      <c r="J3481" s="177">
        <v>15177387373</v>
      </c>
      <c r="K3481" s="177" t="s">
        <v>27</v>
      </c>
      <c r="L3481" s="224"/>
      <c r="M3481" s="177"/>
      <c r="N3481" s="177" t="s">
        <v>27</v>
      </c>
      <c r="O3481" s="224"/>
      <c r="P3481" s="177"/>
      <c r="Q3481" s="177"/>
      <c r="R3481" s="177"/>
      <c r="S3481" s="177" t="s">
        <v>478</v>
      </c>
      <c r="T3481" s="177"/>
      <c r="Z3481" s="130" t="str">
        <f t="shared" si="55"/>
        <v>18(2)唐运周</v>
      </c>
    </row>
    <row r="3482" spans="1:26">
      <c r="A3482" s="177"/>
      <c r="B3482" s="177" t="s">
        <v>488</v>
      </c>
      <c r="C3482" s="177"/>
      <c r="D3482" s="177" t="s">
        <v>186</v>
      </c>
      <c r="E3482" s="177" t="s">
        <v>489</v>
      </c>
      <c r="F3482" s="177" t="s">
        <v>24</v>
      </c>
      <c r="G3482" s="177">
        <v>18</v>
      </c>
      <c r="H3482" s="177" t="s">
        <v>17834</v>
      </c>
      <c r="I3482" s="177" t="s">
        <v>491</v>
      </c>
      <c r="J3482" s="177">
        <v>15277858620</v>
      </c>
      <c r="K3482" s="177" t="s">
        <v>27</v>
      </c>
      <c r="L3482" s="224"/>
      <c r="M3482" s="177"/>
      <c r="N3482" s="177" t="s">
        <v>27</v>
      </c>
      <c r="O3482" s="224"/>
      <c r="P3482" s="177"/>
      <c r="Q3482" s="177"/>
      <c r="R3482" s="177"/>
      <c r="S3482" s="177" t="s">
        <v>488</v>
      </c>
      <c r="T3482" s="177"/>
      <c r="Z3482" s="130" t="str">
        <f t="shared" si="55"/>
        <v>18(2)韦宝龙</v>
      </c>
    </row>
    <row r="3483" spans="1:26">
      <c r="A3483" s="177"/>
      <c r="B3483" s="177" t="s">
        <v>493</v>
      </c>
      <c r="C3483" s="177"/>
      <c r="D3483" s="177" t="s">
        <v>186</v>
      </c>
      <c r="E3483" s="177" t="s">
        <v>494</v>
      </c>
      <c r="F3483" s="177" t="s">
        <v>24</v>
      </c>
      <c r="G3483" s="177">
        <v>19</v>
      </c>
      <c r="H3483" s="177" t="s">
        <v>495</v>
      </c>
      <c r="I3483" s="177" t="s">
        <v>496</v>
      </c>
      <c r="J3483" s="177">
        <v>18378873056</v>
      </c>
      <c r="K3483" s="177" t="s">
        <v>27</v>
      </c>
      <c r="L3483" s="224"/>
      <c r="M3483" s="177"/>
      <c r="N3483" s="177" t="s">
        <v>27</v>
      </c>
      <c r="O3483" s="224"/>
      <c r="P3483" s="177"/>
      <c r="Q3483" s="177"/>
      <c r="R3483" s="177"/>
      <c r="S3483" s="177" t="s">
        <v>493</v>
      </c>
      <c r="T3483" s="177"/>
      <c r="Z3483" s="130" t="str">
        <f t="shared" si="55"/>
        <v>18(2)韦宝翔</v>
      </c>
    </row>
    <row r="3484" spans="1:26">
      <c r="A3484" s="177"/>
      <c r="B3484" s="177" t="s">
        <v>498</v>
      </c>
      <c r="C3484" s="177"/>
      <c r="D3484" s="177" t="s">
        <v>186</v>
      </c>
      <c r="E3484" s="177" t="s">
        <v>499</v>
      </c>
      <c r="F3484" s="177" t="s">
        <v>24</v>
      </c>
      <c r="G3484" s="177">
        <v>19</v>
      </c>
      <c r="H3484" s="177" t="s">
        <v>19255</v>
      </c>
      <c r="I3484" s="177" t="s">
        <v>501</v>
      </c>
      <c r="J3484" s="177">
        <v>18978295200</v>
      </c>
      <c r="K3484" s="177" t="s">
        <v>27</v>
      </c>
      <c r="L3484" s="224"/>
      <c r="M3484" s="177"/>
      <c r="N3484" s="177" t="s">
        <v>27</v>
      </c>
      <c r="O3484" s="224"/>
      <c r="P3484" s="177"/>
      <c r="Q3484" s="177"/>
      <c r="R3484" s="177"/>
      <c r="S3484" s="177" t="s">
        <v>498</v>
      </c>
      <c r="T3484" s="177"/>
      <c r="Z3484" s="130" t="str">
        <f t="shared" si="55"/>
        <v>18(2)韦常山</v>
      </c>
    </row>
    <row r="3485" spans="1:26">
      <c r="A3485" s="177"/>
      <c r="B3485" s="177" t="s">
        <v>503</v>
      </c>
      <c r="C3485" s="177"/>
      <c r="D3485" s="177" t="s">
        <v>186</v>
      </c>
      <c r="E3485" s="177" t="s">
        <v>504</v>
      </c>
      <c r="F3485" s="177" t="s">
        <v>24</v>
      </c>
      <c r="G3485" s="177">
        <v>18</v>
      </c>
      <c r="H3485" s="177" t="s">
        <v>505</v>
      </c>
      <c r="I3485" s="177" t="s">
        <v>506</v>
      </c>
      <c r="J3485" s="177">
        <v>15878856118</v>
      </c>
      <c r="K3485" s="177" t="s">
        <v>27</v>
      </c>
      <c r="L3485" s="224"/>
      <c r="M3485" s="177"/>
      <c r="N3485" s="177" t="s">
        <v>27</v>
      </c>
      <c r="O3485" s="224"/>
      <c r="P3485" s="177"/>
      <c r="Q3485" s="177"/>
      <c r="R3485" s="177"/>
      <c r="S3485" s="177" t="s">
        <v>503</v>
      </c>
      <c r="T3485" s="177"/>
      <c r="Z3485" s="130" t="str">
        <f t="shared" si="55"/>
        <v>18(2)韦东湖</v>
      </c>
    </row>
    <row r="3486" spans="1:26">
      <c r="A3486" s="177"/>
      <c r="B3486" s="177" t="s">
        <v>508</v>
      </c>
      <c r="C3486" s="177"/>
      <c r="D3486" s="177" t="s">
        <v>186</v>
      </c>
      <c r="E3486" s="177" t="s">
        <v>509</v>
      </c>
      <c r="F3486" s="177" t="s">
        <v>24</v>
      </c>
      <c r="G3486" s="177">
        <v>19</v>
      </c>
      <c r="H3486" s="177" t="s">
        <v>510</v>
      </c>
      <c r="I3486" s="177" t="s">
        <v>511</v>
      </c>
      <c r="J3486" s="177">
        <v>13481869488</v>
      </c>
      <c r="K3486" s="177" t="s">
        <v>27</v>
      </c>
      <c r="L3486" s="224"/>
      <c r="M3486" s="177"/>
      <c r="N3486" s="177" t="s">
        <v>27</v>
      </c>
      <c r="O3486" s="224"/>
      <c r="P3486" s="177"/>
      <c r="Q3486" s="177"/>
      <c r="R3486" s="177"/>
      <c r="S3486" s="177" t="s">
        <v>508</v>
      </c>
      <c r="T3486" s="177"/>
      <c r="Z3486" s="130" t="str">
        <f t="shared" si="55"/>
        <v>18(2)韦距钧</v>
      </c>
    </row>
    <row r="3487" spans="1:26">
      <c r="A3487" s="177"/>
      <c r="B3487" s="177" t="s">
        <v>513</v>
      </c>
      <c r="C3487" s="177"/>
      <c r="D3487" s="177" t="s">
        <v>186</v>
      </c>
      <c r="E3487" s="177" t="s">
        <v>514</v>
      </c>
      <c r="F3487" s="177" t="s">
        <v>24</v>
      </c>
      <c r="G3487" s="177">
        <v>20</v>
      </c>
      <c r="H3487" s="177" t="s">
        <v>515</v>
      </c>
      <c r="I3487" s="177" t="s">
        <v>516</v>
      </c>
      <c r="J3487" s="177">
        <v>15878679165</v>
      </c>
      <c r="K3487" s="177" t="s">
        <v>27</v>
      </c>
      <c r="L3487" s="224"/>
      <c r="M3487" s="177"/>
      <c r="N3487" s="177" t="s">
        <v>27</v>
      </c>
      <c r="O3487" s="224"/>
      <c r="P3487" s="177"/>
      <c r="Q3487" s="177"/>
      <c r="R3487" s="177"/>
      <c r="S3487" s="177" t="s">
        <v>513</v>
      </c>
      <c r="T3487" s="177"/>
      <c r="Z3487" s="130" t="str">
        <f t="shared" si="55"/>
        <v>18(2)韦庆祝</v>
      </c>
    </row>
    <row r="3488" spans="1:26">
      <c r="A3488" s="177"/>
      <c r="B3488" s="177" t="s">
        <v>518</v>
      </c>
      <c r="C3488" s="177"/>
      <c r="D3488" s="177" t="s">
        <v>186</v>
      </c>
      <c r="E3488" s="177" t="s">
        <v>519</v>
      </c>
      <c r="F3488" s="177" t="s">
        <v>24</v>
      </c>
      <c r="G3488" s="177">
        <v>18</v>
      </c>
      <c r="H3488" s="177" t="s">
        <v>19676</v>
      </c>
      <c r="I3488" s="177" t="s">
        <v>521</v>
      </c>
      <c r="J3488" s="177">
        <v>13471848833</v>
      </c>
      <c r="K3488" s="177" t="s">
        <v>27</v>
      </c>
      <c r="L3488" s="224"/>
      <c r="M3488" s="177"/>
      <c r="N3488" s="177" t="s">
        <v>27</v>
      </c>
      <c r="O3488" s="224"/>
      <c r="P3488" s="177"/>
      <c r="Q3488" s="177"/>
      <c r="R3488" s="177"/>
      <c r="S3488" s="177" t="s">
        <v>518</v>
      </c>
      <c r="T3488" s="177"/>
      <c r="Z3488" s="130" t="str">
        <f t="shared" si="55"/>
        <v>18(2)韦相壮</v>
      </c>
    </row>
    <row r="3489" spans="1:26">
      <c r="A3489" s="177"/>
      <c r="B3489" s="177" t="s">
        <v>524</v>
      </c>
      <c r="C3489" s="177"/>
      <c r="D3489" s="177" t="s">
        <v>186</v>
      </c>
      <c r="E3489" s="177" t="s">
        <v>525</v>
      </c>
      <c r="F3489" s="177" t="s">
        <v>24</v>
      </c>
      <c r="G3489" s="177">
        <v>18</v>
      </c>
      <c r="H3489" s="177" t="s">
        <v>19677</v>
      </c>
      <c r="I3489" s="177" t="s">
        <v>527</v>
      </c>
      <c r="J3489" s="177">
        <v>15977843259</v>
      </c>
      <c r="K3489" s="177" t="s">
        <v>27</v>
      </c>
      <c r="L3489" s="224"/>
      <c r="M3489" s="177"/>
      <c r="N3489" s="177" t="s">
        <v>27</v>
      </c>
      <c r="O3489" s="224"/>
      <c r="P3489" s="177"/>
      <c r="Q3489" s="177"/>
      <c r="R3489" s="177"/>
      <c r="S3489" s="177" t="s">
        <v>524</v>
      </c>
      <c r="T3489" s="177"/>
      <c r="Z3489" s="130" t="str">
        <f t="shared" si="55"/>
        <v>18(2)杨顺磊</v>
      </c>
    </row>
    <row r="3490" spans="1:26">
      <c r="A3490" s="177"/>
      <c r="B3490" s="177" t="s">
        <v>530</v>
      </c>
      <c r="C3490" s="177"/>
      <c r="D3490" s="177" t="s">
        <v>186</v>
      </c>
      <c r="E3490" s="177" t="s">
        <v>531</v>
      </c>
      <c r="F3490" s="177" t="s">
        <v>24</v>
      </c>
      <c r="G3490" s="177">
        <v>18</v>
      </c>
      <c r="H3490" s="177" t="s">
        <v>17999</v>
      </c>
      <c r="I3490" s="177" t="s">
        <v>532</v>
      </c>
      <c r="J3490" s="177">
        <v>13877895194</v>
      </c>
      <c r="K3490" s="177" t="s">
        <v>27</v>
      </c>
      <c r="L3490" s="224"/>
      <c r="M3490" s="177"/>
      <c r="N3490" s="177" t="s">
        <v>27</v>
      </c>
      <c r="O3490" s="224"/>
      <c r="P3490" s="177"/>
      <c r="Q3490" s="177"/>
      <c r="R3490" s="177"/>
      <c r="S3490" s="177" t="s">
        <v>530</v>
      </c>
      <c r="T3490" s="177"/>
      <c r="Z3490" s="130" t="str">
        <f t="shared" si="55"/>
        <v>18(2)莫剑恒</v>
      </c>
    </row>
    <row r="3491" spans="1:26">
      <c r="A3491" s="177"/>
      <c r="B3491" s="177" t="s">
        <v>533</v>
      </c>
      <c r="C3491" s="177"/>
      <c r="D3491" s="177" t="s">
        <v>186</v>
      </c>
      <c r="E3491" s="177" t="s">
        <v>534</v>
      </c>
      <c r="F3491" s="177" t="s">
        <v>24</v>
      </c>
      <c r="G3491" s="177">
        <v>19</v>
      </c>
      <c r="H3491" s="177" t="s">
        <v>535</v>
      </c>
      <c r="I3491" s="177" t="s">
        <v>536</v>
      </c>
      <c r="J3491" s="177">
        <v>18278873968</v>
      </c>
      <c r="K3491" s="177" t="s">
        <v>27</v>
      </c>
      <c r="L3491" s="224"/>
      <c r="M3491" s="177"/>
      <c r="N3491" s="177" t="s">
        <v>27</v>
      </c>
      <c r="O3491" s="224"/>
      <c r="P3491" s="177"/>
      <c r="Q3491" s="177"/>
      <c r="R3491" s="177"/>
      <c r="S3491" s="177" t="s">
        <v>533</v>
      </c>
      <c r="T3491" s="177"/>
      <c r="Z3491" s="130" t="str">
        <f t="shared" si="55"/>
        <v>18(2)苏阳</v>
      </c>
    </row>
    <row r="3492" spans="1:26">
      <c r="A3492" s="177"/>
      <c r="B3492" s="177" t="s">
        <v>537</v>
      </c>
      <c r="C3492" s="177"/>
      <c r="D3492" s="177" t="s">
        <v>186</v>
      </c>
      <c r="E3492" s="177" t="s">
        <v>538</v>
      </c>
      <c r="F3492" s="177" t="s">
        <v>24</v>
      </c>
      <c r="G3492" s="177">
        <v>18</v>
      </c>
      <c r="H3492" s="177" t="s">
        <v>539</v>
      </c>
      <c r="I3492" s="177" t="s">
        <v>540</v>
      </c>
      <c r="J3492" s="177">
        <v>18278870482</v>
      </c>
      <c r="K3492" s="177" t="s">
        <v>27</v>
      </c>
      <c r="L3492" s="224"/>
      <c r="M3492" s="177"/>
      <c r="N3492" s="177" t="s">
        <v>27</v>
      </c>
      <c r="O3492" s="224"/>
      <c r="P3492" s="177"/>
      <c r="Q3492" s="177"/>
      <c r="R3492" s="177"/>
      <c r="S3492" s="177" t="s">
        <v>537</v>
      </c>
      <c r="T3492" s="177"/>
      <c r="Z3492" s="130" t="str">
        <f t="shared" si="55"/>
        <v>18(2)韦良旭</v>
      </c>
    </row>
    <row r="3493" spans="1:26">
      <c r="A3493" s="177"/>
      <c r="B3493" s="177" t="s">
        <v>541</v>
      </c>
      <c r="C3493" s="177"/>
      <c r="D3493" s="177" t="s">
        <v>186</v>
      </c>
      <c r="E3493" s="177" t="s">
        <v>542</v>
      </c>
      <c r="F3493" s="177" t="s">
        <v>24</v>
      </c>
      <c r="G3493" s="177">
        <v>18</v>
      </c>
      <c r="H3493" s="177" t="s">
        <v>19678</v>
      </c>
      <c r="I3493" s="177" t="s">
        <v>544</v>
      </c>
      <c r="J3493" s="177">
        <v>15577801557</v>
      </c>
      <c r="K3493" s="177" t="s">
        <v>27</v>
      </c>
      <c r="L3493" s="224"/>
      <c r="M3493" s="177"/>
      <c r="N3493" s="177" t="s">
        <v>27</v>
      </c>
      <c r="O3493" s="224"/>
      <c r="P3493" s="177"/>
      <c r="Q3493" s="177"/>
      <c r="R3493" s="177"/>
      <c r="S3493" s="177" t="s">
        <v>541</v>
      </c>
      <c r="T3493" s="177"/>
      <c r="Z3493" s="130" t="str">
        <f t="shared" si="55"/>
        <v>18(2)韦形露</v>
      </c>
    </row>
    <row r="3494" spans="1:26">
      <c r="A3494" s="177"/>
      <c r="B3494" s="177" t="s">
        <v>545</v>
      </c>
      <c r="C3494" s="177"/>
      <c r="D3494" s="177" t="s">
        <v>186</v>
      </c>
      <c r="E3494" s="177" t="s">
        <v>546</v>
      </c>
      <c r="F3494" s="177" t="s">
        <v>24</v>
      </c>
      <c r="G3494" s="177">
        <v>22</v>
      </c>
      <c r="H3494" s="177" t="s">
        <v>19679</v>
      </c>
      <c r="I3494" s="177" t="s">
        <v>548</v>
      </c>
      <c r="J3494" s="177">
        <v>18776870885</v>
      </c>
      <c r="K3494" s="177" t="s">
        <v>27</v>
      </c>
      <c r="L3494" s="224"/>
      <c r="M3494" s="177"/>
      <c r="N3494" s="177" t="s">
        <v>27</v>
      </c>
      <c r="O3494" s="224"/>
      <c r="P3494" s="177"/>
      <c r="Q3494" s="177"/>
      <c r="R3494" s="177"/>
      <c r="S3494" s="177" t="s">
        <v>545</v>
      </c>
      <c r="T3494" s="177"/>
      <c r="Z3494" s="130" t="str">
        <f t="shared" si="55"/>
        <v>18(2)许财毅</v>
      </c>
    </row>
    <row r="3495" spans="1:26">
      <c r="A3495" s="177"/>
      <c r="B3495" s="177" t="s">
        <v>549</v>
      </c>
      <c r="C3495" s="177"/>
      <c r="D3495" s="177" t="s">
        <v>186</v>
      </c>
      <c r="E3495" s="177" t="s">
        <v>550</v>
      </c>
      <c r="F3495" s="177" t="s">
        <v>24</v>
      </c>
      <c r="G3495" s="177">
        <v>18</v>
      </c>
      <c r="H3495" s="177" t="s">
        <v>551</v>
      </c>
      <c r="I3495" s="177" t="s">
        <v>552</v>
      </c>
      <c r="J3495" s="177">
        <v>15177385588</v>
      </c>
      <c r="K3495" s="177" t="s">
        <v>27</v>
      </c>
      <c r="L3495" s="224"/>
      <c r="M3495" s="177"/>
      <c r="N3495" s="177" t="s">
        <v>27</v>
      </c>
      <c r="O3495" s="224"/>
      <c r="P3495" s="177"/>
      <c r="Q3495" s="177"/>
      <c r="R3495" s="177"/>
      <c r="S3495" s="177" t="s">
        <v>549</v>
      </c>
      <c r="T3495" s="177"/>
      <c r="Z3495" s="130" t="str">
        <f t="shared" si="55"/>
        <v>18(2)左超仁</v>
      </c>
    </row>
    <row r="3496" spans="1:26">
      <c r="A3496" s="177"/>
      <c r="B3496" s="177" t="s">
        <v>553</v>
      </c>
      <c r="C3496" s="177"/>
      <c r="D3496" s="177" t="s">
        <v>186</v>
      </c>
      <c r="E3496" s="177" t="s">
        <v>554</v>
      </c>
      <c r="F3496" s="177" t="s">
        <v>24</v>
      </c>
      <c r="G3496" s="177">
        <v>19</v>
      </c>
      <c r="H3496" s="177" t="s">
        <v>19680</v>
      </c>
      <c r="I3496" s="177" t="s">
        <v>556</v>
      </c>
      <c r="J3496" s="177">
        <v>13977876186</v>
      </c>
      <c r="K3496" s="177" t="s">
        <v>27</v>
      </c>
      <c r="L3496" s="224"/>
      <c r="M3496" s="177"/>
      <c r="N3496" s="177" t="s">
        <v>27</v>
      </c>
      <c r="O3496" s="224"/>
      <c r="P3496" s="177"/>
      <c r="Q3496" s="177"/>
      <c r="R3496" s="177"/>
      <c r="S3496" s="177" t="s">
        <v>553</v>
      </c>
      <c r="T3496" s="177"/>
      <c r="Z3496" s="130" t="str">
        <f t="shared" si="55"/>
        <v>18(2)蓝栩龙</v>
      </c>
    </row>
    <row r="3497" spans="1:26">
      <c r="A3497" s="177"/>
      <c r="B3497" s="177" t="s">
        <v>557</v>
      </c>
      <c r="C3497" s="177"/>
      <c r="D3497" s="177" t="s">
        <v>186</v>
      </c>
      <c r="E3497" s="177" t="s">
        <v>558</v>
      </c>
      <c r="F3497" s="177" t="s">
        <v>24</v>
      </c>
      <c r="G3497" s="177">
        <v>19</v>
      </c>
      <c r="H3497" s="177" t="s">
        <v>429</v>
      </c>
      <c r="I3497" s="177" t="s">
        <v>559</v>
      </c>
      <c r="J3497" s="177">
        <v>17376186329</v>
      </c>
      <c r="K3497" s="177" t="s">
        <v>27</v>
      </c>
      <c r="L3497" s="224"/>
      <c r="M3497" s="177"/>
      <c r="N3497" s="177" t="s">
        <v>27</v>
      </c>
      <c r="O3497" s="224"/>
      <c r="P3497" s="177"/>
      <c r="Q3497" s="177"/>
      <c r="R3497" s="177"/>
      <c r="S3497" s="177" t="s">
        <v>557</v>
      </c>
      <c r="T3497" s="177"/>
      <c r="Z3497" s="130" t="str">
        <f t="shared" si="55"/>
        <v>18(2)韦东伟</v>
      </c>
    </row>
    <row r="3498" spans="1:26">
      <c r="A3498" s="177"/>
      <c r="B3498" s="177" t="s">
        <v>565</v>
      </c>
      <c r="C3498" s="177"/>
      <c r="D3498" s="177" t="s">
        <v>186</v>
      </c>
      <c r="E3498" s="177" t="s">
        <v>566</v>
      </c>
      <c r="F3498" s="177" t="s">
        <v>24</v>
      </c>
      <c r="G3498" s="177">
        <v>20</v>
      </c>
      <c r="H3498" s="177" t="s">
        <v>567</v>
      </c>
      <c r="I3498" s="177" t="s">
        <v>568</v>
      </c>
      <c r="J3498" s="177">
        <v>15177895108</v>
      </c>
      <c r="K3498" s="177" t="s">
        <v>27</v>
      </c>
      <c r="L3498" s="224"/>
      <c r="M3498" s="177"/>
      <c r="N3498" s="177" t="s">
        <v>27</v>
      </c>
      <c r="O3498" s="224"/>
      <c r="P3498" s="177"/>
      <c r="Q3498" s="177"/>
      <c r="R3498" s="177"/>
      <c r="S3498" s="177" t="s">
        <v>565</v>
      </c>
      <c r="T3498" s="177"/>
      <c r="Z3498" s="130" t="str">
        <f t="shared" si="55"/>
        <v>18(2)陆毅</v>
      </c>
    </row>
    <row r="3499" spans="1:26">
      <c r="A3499" s="177"/>
      <c r="B3499" s="177" t="s">
        <v>569</v>
      </c>
      <c r="C3499" s="177"/>
      <c r="D3499" s="177" t="s">
        <v>186</v>
      </c>
      <c r="E3499" s="177" t="s">
        <v>570</v>
      </c>
      <c r="F3499" s="177" t="s">
        <v>24</v>
      </c>
      <c r="G3499" s="177">
        <v>19</v>
      </c>
      <c r="H3499" s="177" t="s">
        <v>571</v>
      </c>
      <c r="I3499" s="177" t="s">
        <v>572</v>
      </c>
      <c r="J3499" s="177">
        <v>14777393098</v>
      </c>
      <c r="K3499" s="177" t="s">
        <v>27</v>
      </c>
      <c r="L3499" s="224"/>
      <c r="M3499" s="177"/>
      <c r="N3499" s="177" t="s">
        <v>27</v>
      </c>
      <c r="O3499" s="224"/>
      <c r="P3499" s="177"/>
      <c r="Q3499" s="177"/>
      <c r="R3499" s="177"/>
      <c r="S3499" s="177" t="s">
        <v>569</v>
      </c>
      <c r="T3499" s="177"/>
      <c r="Z3499" s="130" t="str">
        <f t="shared" si="55"/>
        <v>18(2)蓝富龙</v>
      </c>
    </row>
    <row r="3500" spans="1:26">
      <c r="A3500" s="177"/>
      <c r="B3500" s="177" t="s">
        <v>573</v>
      </c>
      <c r="C3500" s="177"/>
      <c r="D3500" s="177" t="s">
        <v>186</v>
      </c>
      <c r="E3500" s="177" t="s">
        <v>574</v>
      </c>
      <c r="F3500" s="177" t="s">
        <v>24</v>
      </c>
      <c r="G3500" s="177">
        <v>18</v>
      </c>
      <c r="H3500" s="177" t="s">
        <v>19681</v>
      </c>
      <c r="I3500" s="177" t="s">
        <v>576</v>
      </c>
      <c r="J3500" s="177">
        <v>13471849795</v>
      </c>
      <c r="K3500" s="177" t="s">
        <v>27</v>
      </c>
      <c r="L3500" s="224"/>
      <c r="M3500" s="177"/>
      <c r="N3500" s="177" t="s">
        <v>27</v>
      </c>
      <c r="O3500" s="224"/>
      <c r="P3500" s="177"/>
      <c r="Q3500" s="177"/>
      <c r="R3500" s="177"/>
      <c r="S3500" s="177" t="s">
        <v>573</v>
      </c>
      <c r="T3500" s="177"/>
      <c r="Z3500" s="130" t="str">
        <f t="shared" si="55"/>
        <v>18(2)韦卫钎</v>
      </c>
    </row>
    <row r="3501" spans="1:26">
      <c r="A3501" s="177"/>
      <c r="B3501" s="177" t="s">
        <v>577</v>
      </c>
      <c r="C3501" s="177"/>
      <c r="D3501" s="177" t="s">
        <v>186</v>
      </c>
      <c r="E3501" s="177" t="s">
        <v>578</v>
      </c>
      <c r="F3501" s="177" t="s">
        <v>24</v>
      </c>
      <c r="G3501" s="177">
        <v>19</v>
      </c>
      <c r="H3501" s="177" t="s">
        <v>579</v>
      </c>
      <c r="I3501" s="177" t="s">
        <v>580</v>
      </c>
      <c r="J3501" s="177">
        <v>15878686638</v>
      </c>
      <c r="K3501" s="177" t="s">
        <v>27</v>
      </c>
      <c r="L3501" s="224"/>
      <c r="M3501" s="177"/>
      <c r="N3501" s="177" t="s">
        <v>27</v>
      </c>
      <c r="O3501" s="224"/>
      <c r="P3501" s="177"/>
      <c r="Q3501" s="177"/>
      <c r="R3501" s="177"/>
      <c r="S3501" s="177" t="s">
        <v>577</v>
      </c>
      <c r="T3501" s="177"/>
      <c r="Z3501" s="130" t="str">
        <f t="shared" si="55"/>
        <v>18(2)韦林飞</v>
      </c>
    </row>
    <row r="3502" spans="1:26">
      <c r="A3502" s="177"/>
      <c r="B3502" s="177" t="s">
        <v>585</v>
      </c>
      <c r="C3502" s="177"/>
      <c r="D3502" s="177" t="s">
        <v>186</v>
      </c>
      <c r="E3502" s="177" t="s">
        <v>586</v>
      </c>
      <c r="F3502" s="177" t="s">
        <v>24</v>
      </c>
      <c r="G3502" s="177">
        <v>18</v>
      </c>
      <c r="H3502" s="177" t="s">
        <v>19682</v>
      </c>
      <c r="I3502" s="177" t="s">
        <v>19683</v>
      </c>
      <c r="J3502" s="177">
        <v>17344511917</v>
      </c>
      <c r="K3502" s="177" t="s">
        <v>27</v>
      </c>
      <c r="L3502" s="224"/>
      <c r="M3502" s="177"/>
      <c r="N3502" s="177" t="s">
        <v>27</v>
      </c>
      <c r="O3502" s="224"/>
      <c r="P3502" s="177"/>
      <c r="Q3502" s="177"/>
      <c r="R3502" s="177"/>
      <c r="S3502" s="177" t="s">
        <v>585</v>
      </c>
      <c r="T3502" s="177"/>
      <c r="Z3502" s="130" t="str">
        <f t="shared" si="55"/>
        <v>18(2)黄奥</v>
      </c>
    </row>
    <row r="3503" spans="1:26">
      <c r="A3503" s="177"/>
      <c r="B3503" s="177" t="s">
        <v>589</v>
      </c>
      <c r="C3503" s="177"/>
      <c r="D3503" s="177" t="s">
        <v>186</v>
      </c>
      <c r="E3503" s="177" t="s">
        <v>324</v>
      </c>
      <c r="F3503" s="177" t="s">
        <v>24</v>
      </c>
      <c r="G3503" s="177">
        <v>18</v>
      </c>
      <c r="H3503" s="177" t="s">
        <v>17673</v>
      </c>
      <c r="I3503" s="177" t="s">
        <v>326</v>
      </c>
      <c r="J3503" s="177">
        <v>13367565860</v>
      </c>
      <c r="K3503" s="177" t="s">
        <v>27</v>
      </c>
      <c r="L3503" s="224"/>
      <c r="M3503" s="177"/>
      <c r="N3503" s="177" t="s">
        <v>27</v>
      </c>
      <c r="O3503" s="224"/>
      <c r="P3503" s="177"/>
      <c r="Q3503" s="177"/>
      <c r="R3503" s="177"/>
      <c r="S3503" s="177" t="s">
        <v>589</v>
      </c>
      <c r="T3503" s="177"/>
      <c r="Z3503" s="130" t="str">
        <f t="shared" si="55"/>
        <v>18(2)韦景富</v>
      </c>
    </row>
    <row r="3504" spans="1:26">
      <c r="A3504" s="177"/>
      <c r="B3504" s="177" t="s">
        <v>592</v>
      </c>
      <c r="C3504" s="177"/>
      <c r="D3504" s="177" t="s">
        <v>186</v>
      </c>
      <c r="E3504" s="177" t="s">
        <v>593</v>
      </c>
      <c r="F3504" s="177" t="s">
        <v>24</v>
      </c>
      <c r="G3504" s="177">
        <v>19</v>
      </c>
      <c r="H3504" s="177" t="s">
        <v>17846</v>
      </c>
      <c r="I3504" s="177" t="s">
        <v>595</v>
      </c>
      <c r="J3504" s="177" t="s">
        <v>596</v>
      </c>
      <c r="K3504" s="177" t="s">
        <v>27</v>
      </c>
      <c r="L3504" s="224"/>
      <c r="M3504" s="177"/>
      <c r="N3504" s="177" t="s">
        <v>27</v>
      </c>
      <c r="O3504" s="224"/>
      <c r="P3504" s="177"/>
      <c r="Q3504" s="177"/>
      <c r="R3504" s="177"/>
      <c r="S3504" s="177" t="s">
        <v>592</v>
      </c>
      <c r="T3504" s="177"/>
      <c r="Z3504" s="130" t="str">
        <f t="shared" si="55"/>
        <v>18(2)韦昌恒</v>
      </c>
    </row>
    <row r="3505" spans="1:26">
      <c r="A3505" s="177"/>
      <c r="B3505" s="177" t="s">
        <v>597</v>
      </c>
      <c r="C3505" s="177"/>
      <c r="D3505" s="177" t="s">
        <v>186</v>
      </c>
      <c r="E3505" s="177" t="s">
        <v>598</v>
      </c>
      <c r="F3505" s="177" t="s">
        <v>24</v>
      </c>
      <c r="G3505" s="177">
        <v>19</v>
      </c>
      <c r="H3505" s="177" t="s">
        <v>19684</v>
      </c>
      <c r="I3505" s="177" t="s">
        <v>600</v>
      </c>
      <c r="J3505" s="177">
        <v>15900189506</v>
      </c>
      <c r="K3505" s="177" t="s">
        <v>27</v>
      </c>
      <c r="L3505" s="224"/>
      <c r="M3505" s="177"/>
      <c r="N3505" s="177" t="s">
        <v>27</v>
      </c>
      <c r="O3505" s="224"/>
      <c r="P3505" s="177"/>
      <c r="Q3505" s="177"/>
      <c r="R3505" s="177"/>
      <c r="S3505" s="177" t="s">
        <v>597</v>
      </c>
      <c r="T3505" s="177"/>
      <c r="Z3505" s="130" t="str">
        <f t="shared" si="55"/>
        <v>18(2)张金龙</v>
      </c>
    </row>
    <row r="3506" spans="1:26">
      <c r="A3506" s="177"/>
      <c r="B3506" s="177" t="s">
        <v>601</v>
      </c>
      <c r="C3506" s="177"/>
      <c r="D3506" s="177" t="s">
        <v>186</v>
      </c>
      <c r="E3506" s="177" t="s">
        <v>602</v>
      </c>
      <c r="F3506" s="177" t="s">
        <v>24</v>
      </c>
      <c r="G3506" s="177">
        <v>20</v>
      </c>
      <c r="H3506" s="177" t="s">
        <v>603</v>
      </c>
      <c r="I3506" s="177" t="s">
        <v>604</v>
      </c>
      <c r="J3506" s="177">
        <v>15878686442</v>
      </c>
      <c r="K3506" s="177" t="s">
        <v>27</v>
      </c>
      <c r="L3506" s="224"/>
      <c r="M3506" s="177"/>
      <c r="N3506" s="177" t="s">
        <v>27</v>
      </c>
      <c r="O3506" s="224"/>
      <c r="P3506" s="177"/>
      <c r="Q3506" s="177"/>
      <c r="R3506" s="177"/>
      <c r="S3506" s="177" t="s">
        <v>601</v>
      </c>
      <c r="T3506" s="177"/>
      <c r="Z3506" s="130" t="str">
        <f t="shared" si="55"/>
        <v>18(2)叶颖</v>
      </c>
    </row>
    <row r="3507" spans="1:26">
      <c r="A3507" s="177"/>
      <c r="B3507" s="177" t="s">
        <v>610</v>
      </c>
      <c r="C3507" s="177"/>
      <c r="D3507" s="177" t="s">
        <v>192</v>
      </c>
      <c r="E3507" s="177" t="s">
        <v>611</v>
      </c>
      <c r="F3507" s="177" t="s">
        <v>24</v>
      </c>
      <c r="G3507" s="177">
        <v>18</v>
      </c>
      <c r="H3507" s="177" t="s">
        <v>19685</v>
      </c>
      <c r="I3507" s="177" t="s">
        <v>613</v>
      </c>
      <c r="J3507" s="177" t="s">
        <v>614</v>
      </c>
      <c r="K3507" s="177"/>
      <c r="L3507" s="224"/>
      <c r="M3507" s="177"/>
      <c r="N3507" s="177"/>
      <c r="O3507" s="224"/>
      <c r="P3507" s="177"/>
      <c r="Q3507" s="177"/>
      <c r="R3507" s="177"/>
      <c r="S3507" s="177" t="s">
        <v>610</v>
      </c>
      <c r="T3507" s="177" t="s">
        <v>19686</v>
      </c>
      <c r="Z3507" s="130" t="str">
        <f t="shared" si="55"/>
        <v>18(3)韦建学</v>
      </c>
    </row>
    <row r="3508" spans="1:26">
      <c r="A3508" s="177"/>
      <c r="B3508" s="177" t="s">
        <v>615</v>
      </c>
      <c r="C3508" s="177"/>
      <c r="D3508" s="177" t="s">
        <v>192</v>
      </c>
      <c r="E3508" s="177" t="s">
        <v>616</v>
      </c>
      <c r="F3508" s="177" t="s">
        <v>143</v>
      </c>
      <c r="G3508" s="177">
        <v>18</v>
      </c>
      <c r="H3508" s="177" t="s">
        <v>19687</v>
      </c>
      <c r="I3508" s="177" t="s">
        <v>618</v>
      </c>
      <c r="J3508" s="177" t="s">
        <v>619</v>
      </c>
      <c r="K3508" s="177"/>
      <c r="L3508" s="224"/>
      <c r="M3508" s="177"/>
      <c r="N3508" s="177"/>
      <c r="O3508" s="224"/>
      <c r="P3508" s="177"/>
      <c r="Q3508" s="177"/>
      <c r="R3508" s="177"/>
      <c r="S3508" s="177" t="s">
        <v>615</v>
      </c>
      <c r="T3508" s="177" t="s">
        <v>19686</v>
      </c>
      <c r="Z3508" s="130" t="str">
        <f t="shared" si="55"/>
        <v>18(3)覃荣巧</v>
      </c>
    </row>
    <row r="3509" spans="1:26">
      <c r="A3509" s="177"/>
      <c r="B3509" s="177" t="s">
        <v>620</v>
      </c>
      <c r="C3509" s="177"/>
      <c r="D3509" s="177" t="s">
        <v>192</v>
      </c>
      <c r="E3509" s="177" t="s">
        <v>621</v>
      </c>
      <c r="F3509" s="177" t="s">
        <v>24</v>
      </c>
      <c r="G3509" s="177">
        <v>18</v>
      </c>
      <c r="H3509" s="177" t="s">
        <v>622</v>
      </c>
      <c r="I3509" s="177" t="s">
        <v>623</v>
      </c>
      <c r="J3509" s="177" t="s">
        <v>624</v>
      </c>
      <c r="K3509" s="177" t="s">
        <v>27</v>
      </c>
      <c r="L3509" s="224"/>
      <c r="M3509" s="177"/>
      <c r="N3509" s="177" t="s">
        <v>30</v>
      </c>
      <c r="O3509" s="224"/>
      <c r="P3509" s="177"/>
      <c r="Q3509" s="177"/>
      <c r="R3509" s="177"/>
      <c r="S3509" s="177" t="s">
        <v>620</v>
      </c>
      <c r="T3509" s="177"/>
      <c r="Z3509" s="130" t="str">
        <f t="shared" si="55"/>
        <v>18(3)李国司</v>
      </c>
    </row>
    <row r="3510" spans="1:26">
      <c r="A3510" s="177"/>
      <c r="B3510" s="177" t="s">
        <v>625</v>
      </c>
      <c r="C3510" s="177"/>
      <c r="D3510" s="177" t="s">
        <v>192</v>
      </c>
      <c r="E3510" s="177" t="s">
        <v>626</v>
      </c>
      <c r="F3510" s="177" t="s">
        <v>24</v>
      </c>
      <c r="G3510" s="177">
        <v>18</v>
      </c>
      <c r="H3510" s="177" t="s">
        <v>19688</v>
      </c>
      <c r="I3510" s="177" t="s">
        <v>628</v>
      </c>
      <c r="J3510" s="177" t="s">
        <v>629</v>
      </c>
      <c r="K3510" s="177" t="s">
        <v>27</v>
      </c>
      <c r="L3510" s="224"/>
      <c r="M3510" s="177"/>
      <c r="N3510" s="177" t="s">
        <v>30</v>
      </c>
      <c r="O3510" s="224"/>
      <c r="P3510" s="177"/>
      <c r="Q3510" s="177"/>
      <c r="R3510" s="177"/>
      <c r="S3510" s="177" t="s">
        <v>625</v>
      </c>
      <c r="T3510" s="177"/>
      <c r="Z3510" s="130" t="str">
        <f t="shared" si="55"/>
        <v>18(3)张育瑞</v>
      </c>
    </row>
    <row r="3511" spans="1:26">
      <c r="A3511" s="177"/>
      <c r="B3511" s="177" t="s">
        <v>630</v>
      </c>
      <c r="C3511" s="177"/>
      <c r="D3511" s="177" t="s">
        <v>192</v>
      </c>
      <c r="E3511" s="177" t="s">
        <v>631</v>
      </c>
      <c r="F3511" s="177" t="s">
        <v>24</v>
      </c>
      <c r="G3511" s="177">
        <v>20</v>
      </c>
      <c r="H3511" s="177" t="s">
        <v>19689</v>
      </c>
      <c r="I3511" s="177" t="s">
        <v>633</v>
      </c>
      <c r="J3511" s="177" t="s">
        <v>634</v>
      </c>
      <c r="K3511" s="177" t="s">
        <v>27</v>
      </c>
      <c r="L3511" s="224"/>
      <c r="M3511" s="177"/>
      <c r="N3511" s="177" t="s">
        <v>30</v>
      </c>
      <c r="O3511" s="224"/>
      <c r="P3511" s="177"/>
      <c r="Q3511" s="177"/>
      <c r="R3511" s="177"/>
      <c r="S3511" s="177" t="s">
        <v>630</v>
      </c>
      <c r="T3511" s="177"/>
      <c r="Z3511" s="130" t="str">
        <f t="shared" si="55"/>
        <v>18(3)刘建华</v>
      </c>
    </row>
    <row r="3512" spans="1:26">
      <c r="A3512" s="177"/>
      <c r="B3512" s="177" t="s">
        <v>635</v>
      </c>
      <c r="C3512" s="177"/>
      <c r="D3512" s="177" t="s">
        <v>192</v>
      </c>
      <c r="E3512" s="177" t="s">
        <v>636</v>
      </c>
      <c r="F3512" s="177" t="s">
        <v>143</v>
      </c>
      <c r="G3512" s="177">
        <v>18</v>
      </c>
      <c r="H3512" s="177" t="s">
        <v>19690</v>
      </c>
      <c r="I3512" s="177" t="s">
        <v>638</v>
      </c>
      <c r="J3512" s="177" t="s">
        <v>639</v>
      </c>
      <c r="K3512" s="177" t="s">
        <v>27</v>
      </c>
      <c r="L3512" s="224"/>
      <c r="M3512" s="177"/>
      <c r="N3512" s="177" t="s">
        <v>30</v>
      </c>
      <c r="O3512" s="224"/>
      <c r="P3512" s="177"/>
      <c r="Q3512" s="177"/>
      <c r="R3512" s="177"/>
      <c r="S3512" s="177" t="s">
        <v>635</v>
      </c>
      <c r="T3512" s="177"/>
      <c r="Z3512" s="130" t="str">
        <f t="shared" si="55"/>
        <v>18(3)覃慧益</v>
      </c>
    </row>
    <row r="3513" spans="1:26">
      <c r="A3513" s="177"/>
      <c r="B3513" s="177" t="s">
        <v>640</v>
      </c>
      <c r="C3513" s="177"/>
      <c r="D3513" s="177" t="s">
        <v>192</v>
      </c>
      <c r="E3513" s="177" t="s">
        <v>641</v>
      </c>
      <c r="F3513" s="177" t="s">
        <v>24</v>
      </c>
      <c r="G3513" s="177">
        <v>18</v>
      </c>
      <c r="H3513" s="177" t="s">
        <v>19691</v>
      </c>
      <c r="I3513" s="177" t="s">
        <v>643</v>
      </c>
      <c r="J3513" s="177">
        <v>15878821539</v>
      </c>
      <c r="K3513" s="177" t="s">
        <v>27</v>
      </c>
      <c r="L3513" s="224"/>
      <c r="M3513" s="177"/>
      <c r="N3513" s="177" t="s">
        <v>30</v>
      </c>
      <c r="O3513" s="224"/>
      <c r="P3513" s="177"/>
      <c r="Q3513" s="177"/>
      <c r="R3513" s="177"/>
      <c r="S3513" s="177" t="s">
        <v>640</v>
      </c>
      <c r="T3513" s="177"/>
      <c r="Z3513" s="130" t="str">
        <f t="shared" si="55"/>
        <v>18(3)蓝天晶</v>
      </c>
    </row>
    <row r="3514" spans="1:26">
      <c r="A3514" s="177"/>
      <c r="B3514" s="177" t="s">
        <v>644</v>
      </c>
      <c r="C3514" s="177"/>
      <c r="D3514" s="177" t="s">
        <v>192</v>
      </c>
      <c r="E3514" s="177" t="s">
        <v>645</v>
      </c>
      <c r="F3514" s="177" t="s">
        <v>24</v>
      </c>
      <c r="G3514" s="177">
        <v>19</v>
      </c>
      <c r="H3514" s="177" t="s">
        <v>19692</v>
      </c>
      <c r="I3514" s="177" t="s">
        <v>647</v>
      </c>
      <c r="J3514" s="177">
        <v>15777803003</v>
      </c>
      <c r="K3514" s="177"/>
      <c r="L3514" s="224"/>
      <c r="M3514" s="177"/>
      <c r="N3514" s="177"/>
      <c r="O3514" s="224"/>
      <c r="P3514" s="177"/>
      <c r="Q3514" s="177"/>
      <c r="R3514" s="177"/>
      <c r="S3514" s="177" t="s">
        <v>644</v>
      </c>
      <c r="T3514" s="177" t="s">
        <v>19686</v>
      </c>
      <c r="Z3514" s="130" t="str">
        <f t="shared" si="55"/>
        <v>18(3)陆丁胜</v>
      </c>
    </row>
    <row r="3515" spans="1:26">
      <c r="A3515" s="177"/>
      <c r="B3515" s="177" t="s">
        <v>648</v>
      </c>
      <c r="C3515" s="177"/>
      <c r="D3515" s="177" t="s">
        <v>192</v>
      </c>
      <c r="E3515" s="177" t="s">
        <v>649</v>
      </c>
      <c r="F3515" s="177" t="s">
        <v>24</v>
      </c>
      <c r="G3515" s="177">
        <v>18</v>
      </c>
      <c r="H3515" s="177" t="s">
        <v>19693</v>
      </c>
      <c r="I3515" s="177" t="s">
        <v>651</v>
      </c>
      <c r="J3515" s="177" t="s">
        <v>652</v>
      </c>
      <c r="K3515" s="177" t="s">
        <v>27</v>
      </c>
      <c r="L3515" s="224"/>
      <c r="M3515" s="177"/>
      <c r="N3515" s="177" t="s">
        <v>30</v>
      </c>
      <c r="O3515" s="224"/>
      <c r="P3515" s="177"/>
      <c r="Q3515" s="177"/>
      <c r="R3515" s="177"/>
      <c r="S3515" s="177" t="s">
        <v>648</v>
      </c>
      <c r="T3515" s="177"/>
      <c r="Z3515" s="130" t="str">
        <f t="shared" si="55"/>
        <v>18(3)陆金金</v>
      </c>
    </row>
    <row r="3516" spans="1:26">
      <c r="A3516" s="177"/>
      <c r="B3516" s="177" t="s">
        <v>653</v>
      </c>
      <c r="C3516" s="177"/>
      <c r="D3516" s="177" t="s">
        <v>192</v>
      </c>
      <c r="E3516" s="177" t="s">
        <v>654</v>
      </c>
      <c r="F3516" s="177" t="s">
        <v>24</v>
      </c>
      <c r="G3516" s="177">
        <v>21</v>
      </c>
      <c r="H3516" s="177" t="s">
        <v>655</v>
      </c>
      <c r="I3516" s="177" t="s">
        <v>656</v>
      </c>
      <c r="J3516" s="177">
        <v>19977871575</v>
      </c>
      <c r="K3516" s="177" t="s">
        <v>27</v>
      </c>
      <c r="L3516" s="224"/>
      <c r="M3516" s="177"/>
      <c r="N3516" s="177" t="s">
        <v>30</v>
      </c>
      <c r="O3516" s="224"/>
      <c r="P3516" s="177"/>
      <c r="Q3516" s="177"/>
      <c r="R3516" s="177"/>
      <c r="S3516" s="177" t="s">
        <v>653</v>
      </c>
      <c r="T3516" s="177"/>
      <c r="Z3516" s="130" t="str">
        <f t="shared" si="55"/>
        <v>18(3)蓝成</v>
      </c>
    </row>
    <row r="3517" spans="1:26">
      <c r="A3517" s="177"/>
      <c r="B3517" s="177" t="s">
        <v>657</v>
      </c>
      <c r="C3517" s="177"/>
      <c r="D3517" s="177" t="s">
        <v>192</v>
      </c>
      <c r="E3517" s="177" t="s">
        <v>658</v>
      </c>
      <c r="F3517" s="177" t="s">
        <v>143</v>
      </c>
      <c r="G3517" s="177">
        <v>18</v>
      </c>
      <c r="H3517" s="177" t="s">
        <v>19694</v>
      </c>
      <c r="I3517" s="177" t="s">
        <v>660</v>
      </c>
      <c r="J3517" s="177" t="s">
        <v>661</v>
      </c>
      <c r="K3517" s="177"/>
      <c r="L3517" s="224"/>
      <c r="M3517" s="177"/>
      <c r="N3517" s="177"/>
      <c r="O3517" s="224"/>
      <c r="P3517" s="177"/>
      <c r="Q3517" s="177"/>
      <c r="R3517" s="177"/>
      <c r="S3517" s="177" t="s">
        <v>657</v>
      </c>
      <c r="T3517" s="177" t="s">
        <v>19686</v>
      </c>
      <c r="Z3517" s="130" t="str">
        <f t="shared" si="55"/>
        <v>18(3)黄彩婷</v>
      </c>
    </row>
    <row r="3518" spans="1:26">
      <c r="A3518" s="177"/>
      <c r="B3518" s="177" t="s">
        <v>662</v>
      </c>
      <c r="C3518" s="177"/>
      <c r="D3518" s="177" t="s">
        <v>192</v>
      </c>
      <c r="E3518" s="177" t="s">
        <v>663</v>
      </c>
      <c r="F3518" s="177" t="s">
        <v>143</v>
      </c>
      <c r="G3518" s="177">
        <v>20</v>
      </c>
      <c r="H3518" s="177" t="s">
        <v>19695</v>
      </c>
      <c r="I3518" s="177" t="s">
        <v>665</v>
      </c>
      <c r="J3518" s="177" t="s">
        <v>666</v>
      </c>
      <c r="K3518" s="177"/>
      <c r="L3518" s="224"/>
      <c r="M3518" s="177"/>
      <c r="N3518" s="177"/>
      <c r="O3518" s="224"/>
      <c r="P3518" s="177"/>
      <c r="Q3518" s="177"/>
      <c r="R3518" s="177"/>
      <c r="S3518" s="177" t="s">
        <v>662</v>
      </c>
      <c r="T3518" s="177" t="s">
        <v>19686</v>
      </c>
      <c r="Z3518" s="130" t="str">
        <f t="shared" si="55"/>
        <v>18(3)蓝小蓓</v>
      </c>
    </row>
    <row r="3519" spans="1:26">
      <c r="A3519" s="177"/>
      <c r="B3519" s="177" t="s">
        <v>672</v>
      </c>
      <c r="C3519" s="177"/>
      <c r="D3519" s="177" t="s">
        <v>192</v>
      </c>
      <c r="E3519" s="177" t="s">
        <v>673</v>
      </c>
      <c r="F3519" s="177" t="s">
        <v>24</v>
      </c>
      <c r="G3519" s="177">
        <v>18</v>
      </c>
      <c r="H3519" s="177" t="s">
        <v>19696</v>
      </c>
      <c r="I3519" s="177" t="s">
        <v>675</v>
      </c>
      <c r="J3519" s="177" t="s">
        <v>676</v>
      </c>
      <c r="K3519" s="177" t="s">
        <v>27</v>
      </c>
      <c r="L3519" s="224"/>
      <c r="M3519" s="177"/>
      <c r="N3519" s="177" t="s">
        <v>30</v>
      </c>
      <c r="O3519" s="224"/>
      <c r="P3519" s="177"/>
      <c r="Q3519" s="177"/>
      <c r="R3519" s="177"/>
      <c r="S3519" s="177" t="s">
        <v>672</v>
      </c>
      <c r="T3519" s="177"/>
      <c r="Z3519" s="130" t="str">
        <f t="shared" si="55"/>
        <v>18(3)马林</v>
      </c>
    </row>
    <row r="3520" spans="1:26">
      <c r="A3520" s="177"/>
      <c r="B3520" s="177" t="s">
        <v>677</v>
      </c>
      <c r="C3520" s="177"/>
      <c r="D3520" s="177" t="s">
        <v>192</v>
      </c>
      <c r="E3520" s="177" t="s">
        <v>678</v>
      </c>
      <c r="F3520" s="177" t="s">
        <v>24</v>
      </c>
      <c r="G3520" s="177">
        <v>18</v>
      </c>
      <c r="H3520" s="177" t="s">
        <v>19697</v>
      </c>
      <c r="I3520" s="177" t="s">
        <v>680</v>
      </c>
      <c r="J3520" s="177">
        <v>15277891674</v>
      </c>
      <c r="K3520" s="177"/>
      <c r="L3520" s="224"/>
      <c r="M3520" s="177"/>
      <c r="N3520" s="177"/>
      <c r="O3520" s="224"/>
      <c r="P3520" s="177"/>
      <c r="Q3520" s="177"/>
      <c r="R3520" s="177"/>
      <c r="S3520" s="177" t="s">
        <v>677</v>
      </c>
      <c r="T3520" s="177" t="s">
        <v>19686</v>
      </c>
      <c r="Z3520" s="130" t="str">
        <f t="shared" si="55"/>
        <v>18(3)韦龙杰</v>
      </c>
    </row>
    <row r="3521" spans="1:26">
      <c r="A3521" s="177"/>
      <c r="B3521" s="177" t="s">
        <v>686</v>
      </c>
      <c r="C3521" s="177"/>
      <c r="D3521" s="177" t="s">
        <v>192</v>
      </c>
      <c r="E3521" s="177" t="s">
        <v>687</v>
      </c>
      <c r="F3521" s="177" t="s">
        <v>24</v>
      </c>
      <c r="G3521" s="177">
        <v>21</v>
      </c>
      <c r="H3521" s="177" t="s">
        <v>688</v>
      </c>
      <c r="I3521" s="177" t="s">
        <v>689</v>
      </c>
      <c r="J3521" s="177">
        <v>18070870155</v>
      </c>
      <c r="K3521" s="177" t="s">
        <v>27</v>
      </c>
      <c r="L3521" s="224"/>
      <c r="M3521" s="177"/>
      <c r="N3521" s="177" t="s">
        <v>30</v>
      </c>
      <c r="O3521" s="224"/>
      <c r="P3521" s="177"/>
      <c r="Q3521" s="177"/>
      <c r="R3521" s="177"/>
      <c r="S3521" s="177" t="s">
        <v>686</v>
      </c>
      <c r="T3521" s="177"/>
      <c r="Z3521" s="130" t="str">
        <f t="shared" si="55"/>
        <v>18(3)蒙庚</v>
      </c>
    </row>
    <row r="3522" spans="1:26">
      <c r="A3522" s="177"/>
      <c r="B3522" s="177" t="s">
        <v>690</v>
      </c>
      <c r="C3522" s="177"/>
      <c r="D3522" s="177" t="s">
        <v>192</v>
      </c>
      <c r="E3522" s="177" t="s">
        <v>691</v>
      </c>
      <c r="F3522" s="177" t="s">
        <v>24</v>
      </c>
      <c r="G3522" s="177">
        <v>18</v>
      </c>
      <c r="H3522" s="177" t="s">
        <v>19698</v>
      </c>
      <c r="I3522" s="177" t="s">
        <v>693</v>
      </c>
      <c r="J3522" s="177" t="s">
        <v>694</v>
      </c>
      <c r="K3522" s="177" t="s">
        <v>27</v>
      </c>
      <c r="L3522" s="224"/>
      <c r="M3522" s="177"/>
      <c r="N3522" s="177" t="s">
        <v>30</v>
      </c>
      <c r="O3522" s="224"/>
      <c r="P3522" s="177"/>
      <c r="Q3522" s="177"/>
      <c r="R3522" s="177"/>
      <c r="S3522" s="177" t="s">
        <v>690</v>
      </c>
      <c r="T3522" s="177"/>
      <c r="Z3522" s="130" t="str">
        <f t="shared" si="55"/>
        <v>18(3)刘丛奖</v>
      </c>
    </row>
    <row r="3523" spans="1:26">
      <c r="A3523" s="177"/>
      <c r="B3523" s="177" t="s">
        <v>695</v>
      </c>
      <c r="C3523" s="177"/>
      <c r="D3523" s="177" t="s">
        <v>192</v>
      </c>
      <c r="E3523" s="177" t="s">
        <v>696</v>
      </c>
      <c r="F3523" s="177" t="s">
        <v>24</v>
      </c>
      <c r="G3523" s="177">
        <v>18</v>
      </c>
      <c r="H3523" s="177" t="s">
        <v>19699</v>
      </c>
      <c r="I3523" s="177" t="s">
        <v>698</v>
      </c>
      <c r="J3523" s="177" t="s">
        <v>699</v>
      </c>
      <c r="K3523" s="177" t="s">
        <v>27</v>
      </c>
      <c r="L3523" s="224"/>
      <c r="M3523" s="177"/>
      <c r="N3523" s="177" t="s">
        <v>30</v>
      </c>
      <c r="O3523" s="224"/>
      <c r="P3523" s="177"/>
      <c r="Q3523" s="177"/>
      <c r="R3523" s="177"/>
      <c r="S3523" s="177" t="s">
        <v>695</v>
      </c>
      <c r="T3523" s="177"/>
      <c r="Z3523" s="130" t="str">
        <f t="shared" si="55"/>
        <v>18(3)覃威著</v>
      </c>
    </row>
    <row r="3524" spans="1:26">
      <c r="A3524" s="177"/>
      <c r="B3524" s="177" t="s">
        <v>705</v>
      </c>
      <c r="C3524" s="177"/>
      <c r="D3524" s="177" t="s">
        <v>192</v>
      </c>
      <c r="E3524" s="177" t="s">
        <v>706</v>
      </c>
      <c r="F3524" s="177" t="s">
        <v>143</v>
      </c>
      <c r="G3524" s="177">
        <v>19</v>
      </c>
      <c r="H3524" s="177" t="s">
        <v>17783</v>
      </c>
      <c r="I3524" s="177" t="s">
        <v>708</v>
      </c>
      <c r="J3524" s="177">
        <v>13877876449</v>
      </c>
      <c r="K3524" s="177" t="s">
        <v>27</v>
      </c>
      <c r="L3524" s="224"/>
      <c r="M3524" s="177"/>
      <c r="N3524" s="177" t="s">
        <v>30</v>
      </c>
      <c r="O3524" s="224"/>
      <c r="P3524" s="177"/>
      <c r="Q3524" s="177"/>
      <c r="R3524" s="177"/>
      <c r="S3524" s="177" t="s">
        <v>705</v>
      </c>
      <c r="T3524" s="177"/>
      <c r="Z3524" s="130" t="str">
        <f t="shared" si="55"/>
        <v>18(3)韦艺婷</v>
      </c>
    </row>
    <row r="3525" spans="1:26">
      <c r="A3525" s="177"/>
      <c r="B3525" s="177" t="s">
        <v>709</v>
      </c>
      <c r="C3525" s="177"/>
      <c r="D3525" s="177" t="s">
        <v>192</v>
      </c>
      <c r="E3525" s="177" t="s">
        <v>710</v>
      </c>
      <c r="F3525" s="177" t="s">
        <v>143</v>
      </c>
      <c r="G3525" s="177">
        <v>19</v>
      </c>
      <c r="H3525" s="177" t="s">
        <v>19700</v>
      </c>
      <c r="I3525" s="177" t="s">
        <v>712</v>
      </c>
      <c r="J3525" s="177" t="s">
        <v>713</v>
      </c>
      <c r="K3525" s="177" t="s">
        <v>27</v>
      </c>
      <c r="L3525" s="224"/>
      <c r="M3525" s="177"/>
      <c r="N3525" s="177" t="s">
        <v>30</v>
      </c>
      <c r="O3525" s="224"/>
      <c r="P3525" s="177"/>
      <c r="Q3525" s="177"/>
      <c r="R3525" s="177"/>
      <c r="S3525" s="177" t="s">
        <v>709</v>
      </c>
      <c r="T3525" s="177"/>
      <c r="Z3525" s="130" t="str">
        <f t="shared" si="55"/>
        <v>18(3)韦青雨</v>
      </c>
    </row>
    <row r="3526" spans="1:26">
      <c r="A3526" s="177"/>
      <c r="B3526" s="177" t="s">
        <v>714</v>
      </c>
      <c r="C3526" s="177"/>
      <c r="D3526" s="177" t="s">
        <v>192</v>
      </c>
      <c r="E3526" s="177" t="s">
        <v>715</v>
      </c>
      <c r="F3526" s="177" t="s">
        <v>24</v>
      </c>
      <c r="G3526" s="177">
        <v>19</v>
      </c>
      <c r="H3526" s="177" t="s">
        <v>716</v>
      </c>
      <c r="I3526" s="177" t="s">
        <v>717</v>
      </c>
      <c r="J3526" s="177">
        <v>19978846586</v>
      </c>
      <c r="K3526" s="177" t="s">
        <v>27</v>
      </c>
      <c r="L3526" s="224"/>
      <c r="M3526" s="177"/>
      <c r="N3526" s="177" t="s">
        <v>30</v>
      </c>
      <c r="O3526" s="224"/>
      <c r="P3526" s="177"/>
      <c r="Q3526" s="177"/>
      <c r="R3526" s="177"/>
      <c r="S3526" s="177" t="s">
        <v>714</v>
      </c>
      <c r="T3526" s="177"/>
      <c r="Z3526" s="130" t="str">
        <f t="shared" si="55"/>
        <v>18(3)杨昆谕</v>
      </c>
    </row>
    <row r="3527" spans="1:26">
      <c r="A3527" s="177"/>
      <c r="B3527" s="177" t="s">
        <v>718</v>
      </c>
      <c r="C3527" s="177"/>
      <c r="D3527" s="177" t="s">
        <v>192</v>
      </c>
      <c r="E3527" s="177" t="s">
        <v>719</v>
      </c>
      <c r="F3527" s="177" t="s">
        <v>24</v>
      </c>
      <c r="G3527" s="177">
        <v>18</v>
      </c>
      <c r="H3527" s="177" t="s">
        <v>19701</v>
      </c>
      <c r="I3527" s="177" t="s">
        <v>721</v>
      </c>
      <c r="J3527" s="177">
        <v>18877824390</v>
      </c>
      <c r="K3527" s="177"/>
      <c r="L3527" s="224"/>
      <c r="M3527" s="177"/>
      <c r="N3527" s="177"/>
      <c r="O3527" s="224"/>
      <c r="P3527" s="177"/>
      <c r="Q3527" s="177"/>
      <c r="R3527" s="177"/>
      <c r="S3527" s="177" t="s">
        <v>718</v>
      </c>
      <c r="T3527" s="177" t="s">
        <v>19686</v>
      </c>
      <c r="Z3527" s="130" t="str">
        <f t="shared" ref="Z3527:Z3590" si="56">D3527:D8108&amp;E3527:E8108</f>
        <v>18(3)覃海峻</v>
      </c>
    </row>
    <row r="3528" spans="1:26">
      <c r="A3528" s="177"/>
      <c r="B3528" s="177" t="s">
        <v>728</v>
      </c>
      <c r="C3528" s="177"/>
      <c r="D3528" s="177" t="s">
        <v>192</v>
      </c>
      <c r="E3528" s="177" t="s">
        <v>729</v>
      </c>
      <c r="F3528" s="177" t="s">
        <v>24</v>
      </c>
      <c r="G3528" s="177">
        <v>18</v>
      </c>
      <c r="H3528" s="177" t="s">
        <v>19702</v>
      </c>
      <c r="I3528" s="177" t="s">
        <v>731</v>
      </c>
      <c r="J3528" s="177" t="s">
        <v>732</v>
      </c>
      <c r="K3528" s="177"/>
      <c r="L3528" s="224"/>
      <c r="M3528" s="177"/>
      <c r="N3528" s="177"/>
      <c r="O3528" s="224"/>
      <c r="P3528" s="177"/>
      <c r="Q3528" s="177"/>
      <c r="R3528" s="177"/>
      <c r="S3528" s="177" t="s">
        <v>728</v>
      </c>
      <c r="T3528" s="177" t="s">
        <v>19686</v>
      </c>
      <c r="Z3528" s="130" t="str">
        <f t="shared" si="56"/>
        <v>18(3)韦顺琳</v>
      </c>
    </row>
    <row r="3529" spans="1:26">
      <c r="A3529" s="177"/>
      <c r="B3529" s="177" t="s">
        <v>733</v>
      </c>
      <c r="C3529" s="177"/>
      <c r="D3529" s="177" t="s">
        <v>192</v>
      </c>
      <c r="E3529" s="177" t="s">
        <v>734</v>
      </c>
      <c r="F3529" s="177" t="s">
        <v>143</v>
      </c>
      <c r="G3529" s="177">
        <v>20</v>
      </c>
      <c r="H3529" s="177" t="s">
        <v>19703</v>
      </c>
      <c r="I3529" s="177" t="s">
        <v>736</v>
      </c>
      <c r="J3529" s="177" t="s">
        <v>737</v>
      </c>
      <c r="K3529" s="177" t="s">
        <v>27</v>
      </c>
      <c r="L3529" s="224"/>
      <c r="M3529" s="177"/>
      <c r="N3529" s="177" t="s">
        <v>30</v>
      </c>
      <c r="O3529" s="224"/>
      <c r="P3529" s="177"/>
      <c r="Q3529" s="177"/>
      <c r="R3529" s="177"/>
      <c r="S3529" s="177" t="s">
        <v>733</v>
      </c>
      <c r="T3529" s="177"/>
      <c r="Z3529" s="130" t="str">
        <f t="shared" si="56"/>
        <v>18(3)覃新妹</v>
      </c>
    </row>
    <row r="3530" spans="1:26">
      <c r="A3530" s="177"/>
      <c r="B3530" s="177" t="s">
        <v>738</v>
      </c>
      <c r="C3530" s="177"/>
      <c r="D3530" s="177" t="s">
        <v>192</v>
      </c>
      <c r="E3530" s="177" t="s">
        <v>739</v>
      </c>
      <c r="F3530" s="177" t="s">
        <v>24</v>
      </c>
      <c r="G3530" s="177">
        <v>18</v>
      </c>
      <c r="H3530" s="177" t="s">
        <v>19704</v>
      </c>
      <c r="I3530" s="177" t="s">
        <v>741</v>
      </c>
      <c r="J3530" s="177" t="s">
        <v>742</v>
      </c>
      <c r="K3530" s="177"/>
      <c r="L3530" s="224"/>
      <c r="M3530" s="177"/>
      <c r="N3530" s="177"/>
      <c r="O3530" s="224"/>
      <c r="P3530" s="177"/>
      <c r="Q3530" s="177"/>
      <c r="R3530" s="177"/>
      <c r="S3530" s="177" t="s">
        <v>738</v>
      </c>
      <c r="T3530" s="177" t="s">
        <v>19686</v>
      </c>
      <c r="Z3530" s="130" t="str">
        <f t="shared" si="56"/>
        <v>18(3)谭凌丰</v>
      </c>
    </row>
    <row r="3531" spans="1:26">
      <c r="A3531" s="177"/>
      <c r="B3531" s="177" t="s">
        <v>743</v>
      </c>
      <c r="C3531" s="177"/>
      <c r="D3531" s="177" t="s">
        <v>192</v>
      </c>
      <c r="E3531" s="177" t="s">
        <v>744</v>
      </c>
      <c r="F3531" s="177" t="s">
        <v>24</v>
      </c>
      <c r="G3531" s="177">
        <v>18</v>
      </c>
      <c r="H3531" s="177" t="s">
        <v>19705</v>
      </c>
      <c r="I3531" s="177" t="s">
        <v>746</v>
      </c>
      <c r="J3531" s="177">
        <v>13657780583</v>
      </c>
      <c r="K3531" s="177" t="s">
        <v>27</v>
      </c>
      <c r="L3531" s="224"/>
      <c r="M3531" s="177"/>
      <c r="N3531" s="177" t="s">
        <v>30</v>
      </c>
      <c r="O3531" s="224"/>
      <c r="P3531" s="177"/>
      <c r="Q3531" s="177"/>
      <c r="R3531" s="177"/>
      <c r="S3531" s="177" t="s">
        <v>743</v>
      </c>
      <c r="T3531" s="177"/>
      <c r="Z3531" s="130" t="str">
        <f t="shared" si="56"/>
        <v>18(3)蒙青桂</v>
      </c>
    </row>
    <row r="3532" spans="1:26">
      <c r="A3532" s="177"/>
      <c r="B3532" s="177" t="s">
        <v>747</v>
      </c>
      <c r="C3532" s="177"/>
      <c r="D3532" s="177" t="s">
        <v>192</v>
      </c>
      <c r="E3532" s="177" t="s">
        <v>748</v>
      </c>
      <c r="F3532" s="177" t="s">
        <v>24</v>
      </c>
      <c r="G3532" s="177">
        <v>18</v>
      </c>
      <c r="H3532" s="177" t="s">
        <v>19706</v>
      </c>
      <c r="I3532" s="177" t="s">
        <v>750</v>
      </c>
      <c r="J3532" s="177" t="s">
        <v>751</v>
      </c>
      <c r="K3532" s="177" t="s">
        <v>27</v>
      </c>
      <c r="L3532" s="224"/>
      <c r="M3532" s="177"/>
      <c r="N3532" s="177" t="s">
        <v>30</v>
      </c>
      <c r="O3532" s="224"/>
      <c r="P3532" s="177"/>
      <c r="Q3532" s="177"/>
      <c r="R3532" s="177"/>
      <c r="S3532" s="177" t="s">
        <v>747</v>
      </c>
      <c r="T3532" s="177"/>
      <c r="Z3532" s="130" t="str">
        <f t="shared" si="56"/>
        <v>18(3)覃文君</v>
      </c>
    </row>
    <row r="3533" spans="1:26">
      <c r="A3533" s="177"/>
      <c r="B3533" s="177" t="s">
        <v>752</v>
      </c>
      <c r="C3533" s="177"/>
      <c r="D3533" s="177" t="s">
        <v>192</v>
      </c>
      <c r="E3533" s="177" t="s">
        <v>753</v>
      </c>
      <c r="F3533" s="177" t="s">
        <v>143</v>
      </c>
      <c r="G3533" s="177">
        <v>18</v>
      </c>
      <c r="H3533" s="177" t="s">
        <v>725</v>
      </c>
      <c r="I3533" s="177" t="s">
        <v>754</v>
      </c>
      <c r="J3533" s="177">
        <v>15577899551</v>
      </c>
      <c r="K3533" s="177" t="s">
        <v>27</v>
      </c>
      <c r="L3533" s="224"/>
      <c r="M3533" s="177"/>
      <c r="N3533" s="177" t="s">
        <v>30</v>
      </c>
      <c r="O3533" s="224"/>
      <c r="P3533" s="177"/>
      <c r="Q3533" s="177"/>
      <c r="R3533" s="177"/>
      <c r="S3533" s="177" t="s">
        <v>752</v>
      </c>
      <c r="T3533" s="177"/>
      <c r="Z3533" s="130" t="str">
        <f t="shared" si="56"/>
        <v>18(3)韦凤东</v>
      </c>
    </row>
    <row r="3534" spans="1:26">
      <c r="A3534" s="177"/>
      <c r="B3534" s="177" t="s">
        <v>755</v>
      </c>
      <c r="C3534" s="177"/>
      <c r="D3534" s="177" t="s">
        <v>192</v>
      </c>
      <c r="E3534" s="177" t="s">
        <v>756</v>
      </c>
      <c r="F3534" s="177" t="s">
        <v>24</v>
      </c>
      <c r="G3534" s="177">
        <v>19</v>
      </c>
      <c r="H3534" s="177" t="s">
        <v>19707</v>
      </c>
      <c r="I3534" s="177" t="s">
        <v>758</v>
      </c>
      <c r="J3534" s="177">
        <v>13728586282</v>
      </c>
      <c r="K3534" s="177" t="s">
        <v>27</v>
      </c>
      <c r="L3534" s="224"/>
      <c r="M3534" s="177"/>
      <c r="N3534" s="177" t="s">
        <v>30</v>
      </c>
      <c r="O3534" s="224"/>
      <c r="P3534" s="177"/>
      <c r="Q3534" s="177"/>
      <c r="R3534" s="177"/>
      <c r="S3534" s="177" t="s">
        <v>755</v>
      </c>
      <c r="T3534" s="177"/>
      <c r="Z3534" s="130" t="str">
        <f t="shared" si="56"/>
        <v>18(3)李国聚</v>
      </c>
    </row>
    <row r="3535" spans="1:26">
      <c r="A3535" s="177"/>
      <c r="B3535" s="177" t="s">
        <v>759</v>
      </c>
      <c r="C3535" s="177"/>
      <c r="D3535" s="177" t="s">
        <v>192</v>
      </c>
      <c r="E3535" s="177" t="s">
        <v>760</v>
      </c>
      <c r="F3535" s="177" t="s">
        <v>143</v>
      </c>
      <c r="G3535" s="177">
        <v>19</v>
      </c>
      <c r="H3535" s="177" t="s">
        <v>19708</v>
      </c>
      <c r="I3535" s="177" t="s">
        <v>762</v>
      </c>
      <c r="J3535" s="177" t="s">
        <v>763</v>
      </c>
      <c r="K3535" s="177"/>
      <c r="L3535" s="224"/>
      <c r="M3535" s="177"/>
      <c r="N3535" s="177"/>
      <c r="O3535" s="224"/>
      <c r="P3535" s="177"/>
      <c r="Q3535" s="177"/>
      <c r="R3535" s="177"/>
      <c r="S3535" s="177" t="s">
        <v>759</v>
      </c>
      <c r="T3535" s="177" t="s">
        <v>19686</v>
      </c>
      <c r="Z3535" s="130" t="str">
        <f t="shared" si="56"/>
        <v>18(3)陆利丽</v>
      </c>
    </row>
    <row r="3536" spans="1:26">
      <c r="A3536" s="177"/>
      <c r="B3536" s="177" t="s">
        <v>764</v>
      </c>
      <c r="C3536" s="177"/>
      <c r="D3536" s="177" t="s">
        <v>192</v>
      </c>
      <c r="E3536" s="177" t="s">
        <v>765</v>
      </c>
      <c r="F3536" s="177" t="s">
        <v>24</v>
      </c>
      <c r="G3536" s="177">
        <v>21</v>
      </c>
      <c r="H3536" s="177" t="s">
        <v>19709</v>
      </c>
      <c r="I3536" s="177" t="s">
        <v>767</v>
      </c>
      <c r="J3536" s="177" t="s">
        <v>768</v>
      </c>
      <c r="K3536" s="177" t="s">
        <v>27</v>
      </c>
      <c r="L3536" s="224"/>
      <c r="M3536" s="177"/>
      <c r="N3536" s="177" t="s">
        <v>30</v>
      </c>
      <c r="O3536" s="224"/>
      <c r="P3536" s="177"/>
      <c r="Q3536" s="177"/>
      <c r="R3536" s="177"/>
      <c r="S3536" s="177" t="s">
        <v>764</v>
      </c>
      <c r="T3536" s="177"/>
      <c r="Z3536" s="130" t="str">
        <f t="shared" si="56"/>
        <v>18(3)刘延爽</v>
      </c>
    </row>
    <row r="3537" spans="1:26">
      <c r="A3537" s="177"/>
      <c r="B3537" s="177" t="s">
        <v>769</v>
      </c>
      <c r="C3537" s="177"/>
      <c r="D3537" s="177" t="s">
        <v>192</v>
      </c>
      <c r="E3537" s="177" t="s">
        <v>770</v>
      </c>
      <c r="F3537" s="177" t="s">
        <v>24</v>
      </c>
      <c r="G3537" s="177">
        <v>19</v>
      </c>
      <c r="H3537" s="177" t="s">
        <v>771</v>
      </c>
      <c r="I3537" s="177" t="s">
        <v>772</v>
      </c>
      <c r="J3537" s="177">
        <v>13925779337</v>
      </c>
      <c r="K3537" s="177" t="s">
        <v>27</v>
      </c>
      <c r="L3537" s="224"/>
      <c r="M3537" s="177"/>
      <c r="N3537" s="177" t="s">
        <v>30</v>
      </c>
      <c r="O3537" s="224"/>
      <c r="P3537" s="177"/>
      <c r="Q3537" s="177"/>
      <c r="R3537" s="177"/>
      <c r="S3537" s="177" t="s">
        <v>769</v>
      </c>
      <c r="T3537" s="177"/>
      <c r="Z3537" s="130" t="str">
        <f t="shared" si="56"/>
        <v>18(3)谭忠毅</v>
      </c>
    </row>
    <row r="3538" spans="1:26">
      <c r="A3538" s="177"/>
      <c r="B3538" s="177" t="s">
        <v>773</v>
      </c>
      <c r="C3538" s="177"/>
      <c r="D3538" s="177" t="s">
        <v>192</v>
      </c>
      <c r="E3538" s="177" t="s">
        <v>774</v>
      </c>
      <c r="F3538" s="177" t="s">
        <v>143</v>
      </c>
      <c r="G3538" s="177">
        <v>18</v>
      </c>
      <c r="H3538" s="177" t="s">
        <v>19710</v>
      </c>
      <c r="I3538" s="177" t="s">
        <v>776</v>
      </c>
      <c r="J3538" s="177" t="s">
        <v>777</v>
      </c>
      <c r="K3538" s="177" t="s">
        <v>27</v>
      </c>
      <c r="L3538" s="224"/>
      <c r="M3538" s="177"/>
      <c r="N3538" s="177" t="s">
        <v>30</v>
      </c>
      <c r="O3538" s="224"/>
      <c r="P3538" s="177"/>
      <c r="Q3538" s="177"/>
      <c r="R3538" s="177"/>
      <c r="S3538" s="177" t="s">
        <v>773</v>
      </c>
      <c r="T3538" s="177"/>
      <c r="Z3538" s="130" t="str">
        <f t="shared" si="56"/>
        <v>18(3)韦芊佑</v>
      </c>
    </row>
    <row r="3539" spans="1:26">
      <c r="A3539" s="177"/>
      <c r="B3539" s="177" t="s">
        <v>778</v>
      </c>
      <c r="C3539" s="177"/>
      <c r="D3539" s="177" t="s">
        <v>192</v>
      </c>
      <c r="E3539" s="177" t="s">
        <v>779</v>
      </c>
      <c r="F3539" s="177" t="s">
        <v>24</v>
      </c>
      <c r="G3539" s="177">
        <v>18</v>
      </c>
      <c r="H3539" s="177" t="s">
        <v>19711</v>
      </c>
      <c r="I3539" s="177" t="s">
        <v>781</v>
      </c>
      <c r="J3539" s="177">
        <v>13481867288</v>
      </c>
      <c r="K3539" s="177" t="s">
        <v>27</v>
      </c>
      <c r="L3539" s="224"/>
      <c r="M3539" s="177"/>
      <c r="N3539" s="177" t="s">
        <v>30</v>
      </c>
      <c r="O3539" s="224"/>
      <c r="P3539" s="177"/>
      <c r="Q3539" s="177"/>
      <c r="R3539" s="177"/>
      <c r="S3539" s="177" t="s">
        <v>778</v>
      </c>
      <c r="T3539" s="177"/>
      <c r="Z3539" s="130" t="str">
        <f t="shared" si="56"/>
        <v>18(3)韦矗磊</v>
      </c>
    </row>
    <row r="3540" spans="1:26">
      <c r="A3540" s="177"/>
      <c r="B3540" s="177" t="s">
        <v>782</v>
      </c>
      <c r="C3540" s="177"/>
      <c r="D3540" s="177" t="s">
        <v>192</v>
      </c>
      <c r="E3540" s="177" t="s">
        <v>783</v>
      </c>
      <c r="F3540" s="177" t="s">
        <v>143</v>
      </c>
      <c r="G3540" s="177">
        <v>21</v>
      </c>
      <c r="H3540" s="177" t="s">
        <v>19712</v>
      </c>
      <c r="I3540" s="177" t="s">
        <v>785</v>
      </c>
      <c r="J3540" s="177" t="s">
        <v>786</v>
      </c>
      <c r="K3540" s="177" t="s">
        <v>27</v>
      </c>
      <c r="L3540" s="224"/>
      <c r="M3540" s="177"/>
      <c r="N3540" s="177" t="s">
        <v>30</v>
      </c>
      <c r="O3540" s="224"/>
      <c r="P3540" s="177"/>
      <c r="Q3540" s="177"/>
      <c r="R3540" s="177"/>
      <c r="S3540" s="177" t="s">
        <v>782</v>
      </c>
      <c r="T3540" s="177"/>
      <c r="Z3540" s="130" t="str">
        <f t="shared" si="56"/>
        <v>18(3)卢艳飞</v>
      </c>
    </row>
    <row r="3541" spans="1:26">
      <c r="A3541" s="177"/>
      <c r="B3541" s="177" t="s">
        <v>787</v>
      </c>
      <c r="C3541" s="177"/>
      <c r="D3541" s="177" t="s">
        <v>192</v>
      </c>
      <c r="E3541" s="177" t="s">
        <v>788</v>
      </c>
      <c r="F3541" s="177" t="s">
        <v>24</v>
      </c>
      <c r="G3541" s="177">
        <v>18</v>
      </c>
      <c r="H3541" s="177" t="s">
        <v>19713</v>
      </c>
      <c r="I3541" s="177" t="s">
        <v>790</v>
      </c>
      <c r="J3541" s="177" t="s">
        <v>791</v>
      </c>
      <c r="K3541" s="177" t="s">
        <v>27</v>
      </c>
      <c r="L3541" s="224"/>
      <c r="M3541" s="177"/>
      <c r="N3541" s="177" t="s">
        <v>27</v>
      </c>
      <c r="O3541" s="224"/>
      <c r="P3541" s="177"/>
      <c r="Q3541" s="177"/>
      <c r="R3541" s="177"/>
      <c r="S3541" s="177" t="s">
        <v>787</v>
      </c>
      <c r="T3541" s="177"/>
      <c r="Z3541" s="130" t="str">
        <f t="shared" si="56"/>
        <v>18(3)卢行</v>
      </c>
    </row>
    <row r="3542" spans="1:26">
      <c r="A3542" s="177"/>
      <c r="B3542" s="177" t="s">
        <v>797</v>
      </c>
      <c r="C3542" s="177"/>
      <c r="D3542" s="177" t="s">
        <v>192</v>
      </c>
      <c r="E3542" s="177" t="s">
        <v>798</v>
      </c>
      <c r="F3542" s="177" t="s">
        <v>24</v>
      </c>
      <c r="G3542" s="177">
        <v>22</v>
      </c>
      <c r="H3542" s="177" t="s">
        <v>799</v>
      </c>
      <c r="I3542" s="177" t="s">
        <v>800</v>
      </c>
      <c r="J3542" s="177" t="s">
        <v>801</v>
      </c>
      <c r="K3542" s="177"/>
      <c r="L3542" s="224"/>
      <c r="M3542" s="177"/>
      <c r="N3542" s="177"/>
      <c r="O3542" s="224"/>
      <c r="P3542" s="177"/>
      <c r="Q3542" s="177"/>
      <c r="R3542" s="177"/>
      <c r="S3542" s="177" t="s">
        <v>797</v>
      </c>
      <c r="T3542" s="177" t="s">
        <v>19686</v>
      </c>
      <c r="Z3542" s="130" t="str">
        <f t="shared" si="56"/>
        <v>18(3)覃振矗</v>
      </c>
    </row>
    <row r="3543" spans="1:26">
      <c r="A3543" s="177"/>
      <c r="B3543" s="177" t="s">
        <v>802</v>
      </c>
      <c r="C3543" s="177"/>
      <c r="D3543" s="177" t="s">
        <v>192</v>
      </c>
      <c r="E3543" s="177" t="s">
        <v>803</v>
      </c>
      <c r="F3543" s="177" t="s">
        <v>143</v>
      </c>
      <c r="G3543" s="177">
        <v>19</v>
      </c>
      <c r="H3543" s="177" t="s">
        <v>19714</v>
      </c>
      <c r="I3543" s="177" t="s">
        <v>805</v>
      </c>
      <c r="J3543" s="177">
        <v>18978757946</v>
      </c>
      <c r="K3543" s="177" t="s">
        <v>27</v>
      </c>
      <c r="L3543" s="224"/>
      <c r="M3543" s="177"/>
      <c r="N3543" s="177" t="s">
        <v>30</v>
      </c>
      <c r="O3543" s="224"/>
      <c r="P3543" s="177"/>
      <c r="Q3543" s="177"/>
      <c r="R3543" s="177"/>
      <c r="S3543" s="177" t="s">
        <v>802</v>
      </c>
      <c r="T3543" s="177"/>
      <c r="Z3543" s="130" t="str">
        <f t="shared" si="56"/>
        <v>18(3)蒙源芳</v>
      </c>
    </row>
    <row r="3544" spans="1:26">
      <c r="A3544" s="177"/>
      <c r="B3544" s="177" t="s">
        <v>806</v>
      </c>
      <c r="C3544" s="177"/>
      <c r="D3544" s="177" t="s">
        <v>192</v>
      </c>
      <c r="E3544" s="177" t="s">
        <v>807</v>
      </c>
      <c r="F3544" s="177" t="s">
        <v>24</v>
      </c>
      <c r="G3544" s="177">
        <v>19</v>
      </c>
      <c r="H3544" s="177" t="s">
        <v>19715</v>
      </c>
      <c r="I3544" s="177" t="s">
        <v>809</v>
      </c>
      <c r="J3544" s="177" t="s">
        <v>810</v>
      </c>
      <c r="K3544" s="177" t="s">
        <v>27</v>
      </c>
      <c r="L3544" s="224"/>
      <c r="M3544" s="177"/>
      <c r="N3544" s="177" t="s">
        <v>30</v>
      </c>
      <c r="O3544" s="224"/>
      <c r="P3544" s="177"/>
      <c r="Q3544" s="177"/>
      <c r="R3544" s="177"/>
      <c r="S3544" s="177" t="s">
        <v>806</v>
      </c>
      <c r="T3544" s="177"/>
      <c r="Z3544" s="130" t="str">
        <f t="shared" si="56"/>
        <v>18(3)黄浩</v>
      </c>
    </row>
    <row r="3545" spans="1:26">
      <c r="A3545" s="177"/>
      <c r="B3545" s="177" t="s">
        <v>811</v>
      </c>
      <c r="C3545" s="177"/>
      <c r="D3545" s="177" t="s">
        <v>192</v>
      </c>
      <c r="E3545" s="177" t="s">
        <v>812</v>
      </c>
      <c r="F3545" s="177" t="s">
        <v>24</v>
      </c>
      <c r="G3545" s="177">
        <v>18</v>
      </c>
      <c r="H3545" s="177" t="s">
        <v>19716</v>
      </c>
      <c r="I3545" s="177" t="s">
        <v>814</v>
      </c>
      <c r="J3545" s="177" t="s">
        <v>815</v>
      </c>
      <c r="K3545" s="177" t="s">
        <v>27</v>
      </c>
      <c r="L3545" s="224"/>
      <c r="M3545" s="177"/>
      <c r="N3545" s="177" t="s">
        <v>30</v>
      </c>
      <c r="O3545" s="224"/>
      <c r="P3545" s="177"/>
      <c r="Q3545" s="177"/>
      <c r="R3545" s="177"/>
      <c r="S3545" s="177" t="s">
        <v>811</v>
      </c>
      <c r="T3545" s="177"/>
      <c r="Z3545" s="130" t="str">
        <f t="shared" si="56"/>
        <v>18(3)岑扬振</v>
      </c>
    </row>
    <row r="3546" spans="1:26">
      <c r="A3546" s="177"/>
      <c r="B3546" s="177" t="s">
        <v>816</v>
      </c>
      <c r="C3546" s="177"/>
      <c r="D3546" s="177" t="s">
        <v>192</v>
      </c>
      <c r="E3546" s="177" t="s">
        <v>817</v>
      </c>
      <c r="F3546" s="177" t="s">
        <v>24</v>
      </c>
      <c r="G3546" s="177">
        <v>18</v>
      </c>
      <c r="H3546" s="177" t="s">
        <v>19717</v>
      </c>
      <c r="I3546" s="177" t="s">
        <v>819</v>
      </c>
      <c r="J3546" s="177" t="s">
        <v>820</v>
      </c>
      <c r="K3546" s="177" t="s">
        <v>27</v>
      </c>
      <c r="L3546" s="224"/>
      <c r="M3546" s="177"/>
      <c r="N3546" s="177" t="s">
        <v>30</v>
      </c>
      <c r="O3546" s="224"/>
      <c r="P3546" s="177"/>
      <c r="Q3546" s="177"/>
      <c r="R3546" s="177"/>
      <c r="S3546" s="177" t="s">
        <v>816</v>
      </c>
      <c r="T3546" s="177"/>
      <c r="Z3546" s="130" t="str">
        <f t="shared" si="56"/>
        <v>18(3)韦文鑫</v>
      </c>
    </row>
    <row r="3547" spans="1:26">
      <c r="A3547" s="177"/>
      <c r="B3547" s="177" t="s">
        <v>825</v>
      </c>
      <c r="C3547" s="177"/>
      <c r="D3547" s="177" t="s">
        <v>192</v>
      </c>
      <c r="E3547" s="177" t="s">
        <v>826</v>
      </c>
      <c r="F3547" s="177" t="s">
        <v>24</v>
      </c>
      <c r="G3547" s="177">
        <v>18</v>
      </c>
      <c r="H3547" s="177" t="s">
        <v>827</v>
      </c>
      <c r="I3547" s="177" t="s">
        <v>828</v>
      </c>
      <c r="J3547" s="177" t="s">
        <v>829</v>
      </c>
      <c r="K3547" s="177" t="s">
        <v>27</v>
      </c>
      <c r="L3547" s="224"/>
      <c r="M3547" s="177"/>
      <c r="N3547" s="177" t="s">
        <v>30</v>
      </c>
      <c r="O3547" s="224"/>
      <c r="P3547" s="177"/>
      <c r="Q3547" s="177"/>
      <c r="R3547" s="177"/>
      <c r="S3547" s="177" t="s">
        <v>825</v>
      </c>
      <c r="T3547" s="177"/>
      <c r="Z3547" s="130" t="str">
        <f t="shared" si="56"/>
        <v>18(3)黄顺江</v>
      </c>
    </row>
    <row r="3548" spans="1:26">
      <c r="A3548" s="177"/>
      <c r="B3548" s="177" t="s">
        <v>830</v>
      </c>
      <c r="C3548" s="177"/>
      <c r="D3548" s="177" t="s">
        <v>192</v>
      </c>
      <c r="E3548" s="177" t="s">
        <v>831</v>
      </c>
      <c r="F3548" s="177" t="s">
        <v>143</v>
      </c>
      <c r="G3548" s="177">
        <v>19</v>
      </c>
      <c r="H3548" s="177" t="s">
        <v>19718</v>
      </c>
      <c r="I3548" s="177" t="s">
        <v>833</v>
      </c>
      <c r="J3548" s="177" t="s">
        <v>834</v>
      </c>
      <c r="K3548" s="177"/>
      <c r="L3548" s="224"/>
      <c r="M3548" s="177"/>
      <c r="N3548" s="177"/>
      <c r="O3548" s="224"/>
      <c r="P3548" s="177"/>
      <c r="Q3548" s="177"/>
      <c r="R3548" s="177"/>
      <c r="S3548" s="177" t="s">
        <v>830</v>
      </c>
      <c r="T3548" s="177" t="s">
        <v>19686</v>
      </c>
      <c r="Z3548" s="130" t="str">
        <f t="shared" si="56"/>
        <v>18(3)班潇漫</v>
      </c>
    </row>
    <row r="3549" spans="1:26">
      <c r="A3549" s="177"/>
      <c r="B3549" s="177" t="s">
        <v>835</v>
      </c>
      <c r="C3549" s="177"/>
      <c r="D3549" s="177" t="s">
        <v>192</v>
      </c>
      <c r="E3549" s="177" t="s">
        <v>836</v>
      </c>
      <c r="F3549" s="177" t="s">
        <v>24</v>
      </c>
      <c r="G3549" s="177">
        <v>18</v>
      </c>
      <c r="H3549" s="177" t="s">
        <v>19719</v>
      </c>
      <c r="I3549" s="177" t="s">
        <v>838</v>
      </c>
      <c r="J3549" s="177" t="s">
        <v>839</v>
      </c>
      <c r="K3549" s="177" t="s">
        <v>27</v>
      </c>
      <c r="L3549" s="224"/>
      <c r="M3549" s="177"/>
      <c r="N3549" s="177" t="s">
        <v>30</v>
      </c>
      <c r="O3549" s="224"/>
      <c r="P3549" s="177"/>
      <c r="Q3549" s="177"/>
      <c r="R3549" s="177"/>
      <c r="S3549" s="177" t="s">
        <v>835</v>
      </c>
      <c r="T3549" s="177"/>
      <c r="Z3549" s="130" t="str">
        <f t="shared" si="56"/>
        <v>18(3)农照坤</v>
      </c>
    </row>
    <row r="3550" spans="1:26">
      <c r="A3550" s="177"/>
      <c r="B3550" s="177" t="s">
        <v>840</v>
      </c>
      <c r="C3550" s="177"/>
      <c r="D3550" s="177" t="s">
        <v>192</v>
      </c>
      <c r="E3550" s="177" t="s">
        <v>841</v>
      </c>
      <c r="F3550" s="177" t="s">
        <v>143</v>
      </c>
      <c r="G3550" s="177">
        <v>19</v>
      </c>
      <c r="H3550" s="177" t="s">
        <v>19720</v>
      </c>
      <c r="I3550" s="177" t="s">
        <v>843</v>
      </c>
      <c r="J3550" s="177" t="s">
        <v>844</v>
      </c>
      <c r="K3550" s="177" t="s">
        <v>27</v>
      </c>
      <c r="L3550" s="224"/>
      <c r="M3550" s="177"/>
      <c r="N3550" s="177" t="s">
        <v>30</v>
      </c>
      <c r="O3550" s="224"/>
      <c r="P3550" s="177"/>
      <c r="Q3550" s="177"/>
      <c r="R3550" s="177"/>
      <c r="S3550" s="177" t="s">
        <v>840</v>
      </c>
      <c r="T3550" s="177"/>
      <c r="Z3550" s="130" t="str">
        <f t="shared" si="56"/>
        <v>18(3)左嘉琪</v>
      </c>
    </row>
    <row r="3551" spans="1:26">
      <c r="A3551" s="177"/>
      <c r="B3551" s="177" t="s">
        <v>845</v>
      </c>
      <c r="C3551" s="177"/>
      <c r="D3551" s="177" t="s">
        <v>192</v>
      </c>
      <c r="E3551" s="177" t="s">
        <v>846</v>
      </c>
      <c r="F3551" s="177" t="s">
        <v>24</v>
      </c>
      <c r="G3551" s="177">
        <v>18</v>
      </c>
      <c r="H3551" s="177" t="s">
        <v>19721</v>
      </c>
      <c r="I3551" s="177" t="s">
        <v>848</v>
      </c>
      <c r="J3551" s="177" t="s">
        <v>849</v>
      </c>
      <c r="K3551" s="177"/>
      <c r="L3551" s="224"/>
      <c r="M3551" s="177"/>
      <c r="N3551" s="177"/>
      <c r="O3551" s="224"/>
      <c r="P3551" s="177"/>
      <c r="Q3551" s="177"/>
      <c r="R3551" s="177"/>
      <c r="S3551" s="177" t="s">
        <v>845</v>
      </c>
      <c r="T3551" s="177" t="s">
        <v>19686</v>
      </c>
      <c r="Z3551" s="130" t="str">
        <f t="shared" si="56"/>
        <v>18(3)黄玮</v>
      </c>
    </row>
    <row r="3552" spans="1:26">
      <c r="A3552" s="177"/>
      <c r="B3552" s="177" t="s">
        <v>850</v>
      </c>
      <c r="C3552" s="177"/>
      <c r="D3552" s="177" t="s">
        <v>192</v>
      </c>
      <c r="E3552" s="177" t="s">
        <v>851</v>
      </c>
      <c r="F3552" s="177" t="s">
        <v>24</v>
      </c>
      <c r="G3552" s="177">
        <v>20</v>
      </c>
      <c r="H3552" s="177" t="s">
        <v>19722</v>
      </c>
      <c r="I3552" s="177" t="s">
        <v>853</v>
      </c>
      <c r="J3552" s="177">
        <v>13307884370</v>
      </c>
      <c r="K3552" s="177" t="s">
        <v>27</v>
      </c>
      <c r="L3552" s="224"/>
      <c r="M3552" s="177"/>
      <c r="N3552" s="177" t="s">
        <v>30</v>
      </c>
      <c r="O3552" s="224"/>
      <c r="P3552" s="177"/>
      <c r="Q3552" s="177"/>
      <c r="R3552" s="177"/>
      <c r="S3552" s="177" t="s">
        <v>850</v>
      </c>
      <c r="T3552" s="177"/>
      <c r="Z3552" s="130" t="str">
        <f t="shared" si="56"/>
        <v>18(3)韦世操</v>
      </c>
    </row>
    <row r="3553" spans="1:26">
      <c r="A3553" s="177"/>
      <c r="B3553" s="177" t="s">
        <v>854</v>
      </c>
      <c r="C3553" s="177"/>
      <c r="D3553" s="177" t="s">
        <v>192</v>
      </c>
      <c r="E3553" s="177" t="s">
        <v>855</v>
      </c>
      <c r="F3553" s="177" t="s">
        <v>24</v>
      </c>
      <c r="G3553" s="177">
        <v>19</v>
      </c>
      <c r="H3553" s="177" t="s">
        <v>856</v>
      </c>
      <c r="I3553" s="177" t="s">
        <v>857</v>
      </c>
      <c r="J3553" s="177" t="s">
        <v>858</v>
      </c>
      <c r="K3553" s="177"/>
      <c r="L3553" s="224"/>
      <c r="M3553" s="177"/>
      <c r="N3553" s="177"/>
      <c r="O3553" s="224"/>
      <c r="P3553" s="177"/>
      <c r="Q3553" s="177"/>
      <c r="R3553" s="177"/>
      <c r="S3553" s="177" t="s">
        <v>854</v>
      </c>
      <c r="T3553" s="177" t="s">
        <v>19686</v>
      </c>
      <c r="Z3553" s="130" t="str">
        <f t="shared" si="56"/>
        <v>18(3)秦照云</v>
      </c>
    </row>
    <row r="3554" spans="1:26">
      <c r="A3554" s="177"/>
      <c r="B3554" s="177" t="s">
        <v>859</v>
      </c>
      <c r="C3554" s="177"/>
      <c r="D3554" s="177" t="s">
        <v>192</v>
      </c>
      <c r="E3554" s="177" t="s">
        <v>860</v>
      </c>
      <c r="F3554" s="177" t="s">
        <v>24</v>
      </c>
      <c r="G3554" s="177">
        <v>19</v>
      </c>
      <c r="H3554" s="177" t="s">
        <v>861</v>
      </c>
      <c r="I3554" s="177" t="s">
        <v>862</v>
      </c>
      <c r="J3554" s="177" t="s">
        <v>863</v>
      </c>
      <c r="K3554" s="177" t="s">
        <v>27</v>
      </c>
      <c r="L3554" s="224"/>
      <c r="M3554" s="177"/>
      <c r="N3554" s="177" t="s">
        <v>30</v>
      </c>
      <c r="O3554" s="224"/>
      <c r="P3554" s="177"/>
      <c r="Q3554" s="177"/>
      <c r="R3554" s="177"/>
      <c r="S3554" s="177" t="s">
        <v>859</v>
      </c>
      <c r="T3554" s="177"/>
      <c r="Z3554" s="130" t="str">
        <f t="shared" si="56"/>
        <v>18(3)吴秀宽</v>
      </c>
    </row>
    <row r="3555" spans="1:26">
      <c r="A3555" s="177"/>
      <c r="B3555" s="177" t="s">
        <v>864</v>
      </c>
      <c r="C3555" s="177"/>
      <c r="D3555" s="177" t="s">
        <v>192</v>
      </c>
      <c r="E3555" s="177" t="s">
        <v>865</v>
      </c>
      <c r="F3555" s="177" t="s">
        <v>143</v>
      </c>
      <c r="G3555" s="177">
        <v>20</v>
      </c>
      <c r="H3555" s="177" t="s">
        <v>19723</v>
      </c>
      <c r="I3555" s="177" t="s">
        <v>867</v>
      </c>
      <c r="J3555" s="177">
        <v>18777674118</v>
      </c>
      <c r="K3555" s="177" t="s">
        <v>27</v>
      </c>
      <c r="L3555" s="224"/>
      <c r="M3555" s="177"/>
      <c r="N3555" s="177" t="s">
        <v>27</v>
      </c>
      <c r="O3555" s="224"/>
      <c r="P3555" s="177"/>
      <c r="Q3555" s="177"/>
      <c r="R3555" s="177"/>
      <c r="S3555" s="177" t="s">
        <v>864</v>
      </c>
      <c r="T3555" s="177"/>
      <c r="Z3555" s="130" t="str">
        <f t="shared" si="56"/>
        <v>18(3)蓝冬</v>
      </c>
    </row>
    <row r="3556" spans="1:26">
      <c r="A3556" s="177"/>
      <c r="B3556" s="177" t="s">
        <v>868</v>
      </c>
      <c r="C3556" s="177"/>
      <c r="D3556" s="177" t="s">
        <v>192</v>
      </c>
      <c r="E3556" s="177" t="s">
        <v>869</v>
      </c>
      <c r="F3556" s="177" t="s">
        <v>24</v>
      </c>
      <c r="G3556" s="177">
        <v>18</v>
      </c>
      <c r="H3556" s="177" t="s">
        <v>19724</v>
      </c>
      <c r="I3556" s="177" t="s">
        <v>871</v>
      </c>
      <c r="J3556" s="177" t="s">
        <v>872</v>
      </c>
      <c r="K3556" s="177" t="s">
        <v>27</v>
      </c>
      <c r="L3556" s="224"/>
      <c r="M3556" s="177"/>
      <c r="N3556" s="177" t="s">
        <v>30</v>
      </c>
      <c r="O3556" s="224"/>
      <c r="P3556" s="177"/>
      <c r="Q3556" s="177"/>
      <c r="R3556" s="177"/>
      <c r="S3556" s="177" t="s">
        <v>868</v>
      </c>
      <c r="T3556" s="177"/>
      <c r="Z3556" s="130" t="str">
        <f t="shared" si="56"/>
        <v>18(3)韦湘</v>
      </c>
    </row>
    <row r="3557" spans="1:26">
      <c r="A3557" s="177"/>
      <c r="B3557" s="177" t="s">
        <v>873</v>
      </c>
      <c r="C3557" s="177"/>
      <c r="D3557" s="177" t="s">
        <v>192</v>
      </c>
      <c r="E3557" s="177" t="s">
        <v>874</v>
      </c>
      <c r="F3557" s="177" t="s">
        <v>143</v>
      </c>
      <c r="G3557" s="177">
        <v>19</v>
      </c>
      <c r="H3557" s="177" t="s">
        <v>19725</v>
      </c>
      <c r="I3557" s="177" t="s">
        <v>876</v>
      </c>
      <c r="J3557" s="177" t="s">
        <v>877</v>
      </c>
      <c r="K3557" s="177" t="s">
        <v>27</v>
      </c>
      <c r="L3557" s="224"/>
      <c r="M3557" s="177"/>
      <c r="N3557" s="177" t="s">
        <v>30</v>
      </c>
      <c r="O3557" s="224"/>
      <c r="P3557" s="177"/>
      <c r="Q3557" s="177"/>
      <c r="R3557" s="177"/>
      <c r="S3557" s="177" t="s">
        <v>873</v>
      </c>
      <c r="T3557" s="177"/>
      <c r="Z3557" s="130" t="str">
        <f t="shared" si="56"/>
        <v>18(3)韦翠淑</v>
      </c>
    </row>
    <row r="3558" spans="1:26">
      <c r="A3558" s="177"/>
      <c r="B3558" s="177" t="s">
        <v>878</v>
      </c>
      <c r="C3558" s="177"/>
      <c r="D3558" s="177" t="s">
        <v>192</v>
      </c>
      <c r="E3558" s="177" t="s">
        <v>879</v>
      </c>
      <c r="F3558" s="177" t="s">
        <v>143</v>
      </c>
      <c r="G3558" s="177">
        <v>18</v>
      </c>
      <c r="H3558" s="177" t="s">
        <v>19726</v>
      </c>
      <c r="I3558" s="177" t="s">
        <v>881</v>
      </c>
      <c r="J3558" s="177" t="s">
        <v>882</v>
      </c>
      <c r="K3558" s="177"/>
      <c r="L3558" s="224"/>
      <c r="M3558" s="177"/>
      <c r="N3558" s="177"/>
      <c r="O3558" s="224"/>
      <c r="P3558" s="177"/>
      <c r="Q3558" s="177"/>
      <c r="R3558" s="177"/>
      <c r="S3558" s="177" t="s">
        <v>878</v>
      </c>
      <c r="T3558" s="177" t="s">
        <v>19686</v>
      </c>
      <c r="Z3558" s="130" t="str">
        <f t="shared" si="56"/>
        <v>18(3)韦丽芳</v>
      </c>
    </row>
    <row r="3559" spans="1:26">
      <c r="A3559" s="177"/>
      <c r="B3559" s="177" t="s">
        <v>883</v>
      </c>
      <c r="C3559" s="177"/>
      <c r="D3559" s="177" t="s">
        <v>192</v>
      </c>
      <c r="E3559" s="177" t="s">
        <v>884</v>
      </c>
      <c r="F3559" s="177" t="s">
        <v>24</v>
      </c>
      <c r="G3559" s="177">
        <v>19</v>
      </c>
      <c r="H3559" s="177" t="s">
        <v>19727</v>
      </c>
      <c r="I3559" s="177" t="s">
        <v>886</v>
      </c>
      <c r="J3559" s="177">
        <v>13877877843</v>
      </c>
      <c r="K3559" s="177"/>
      <c r="L3559" s="224"/>
      <c r="M3559" s="177"/>
      <c r="N3559" s="177"/>
      <c r="O3559" s="224"/>
      <c r="P3559" s="177"/>
      <c r="Q3559" s="177"/>
      <c r="R3559" s="177"/>
      <c r="S3559" s="177" t="s">
        <v>883</v>
      </c>
      <c r="T3559" s="177" t="s">
        <v>19686</v>
      </c>
      <c r="Z3559" s="130" t="str">
        <f t="shared" si="56"/>
        <v>18(3)韦礼程</v>
      </c>
    </row>
    <row r="3560" spans="1:26">
      <c r="A3560" s="177"/>
      <c r="B3560" s="177" t="s">
        <v>887</v>
      </c>
      <c r="C3560" s="177"/>
      <c r="D3560" s="177" t="s">
        <v>192</v>
      </c>
      <c r="E3560" s="177" t="s">
        <v>888</v>
      </c>
      <c r="F3560" s="177" t="s">
        <v>24</v>
      </c>
      <c r="G3560" s="177">
        <v>18</v>
      </c>
      <c r="H3560" s="177" t="s">
        <v>19728</v>
      </c>
      <c r="I3560" s="177" t="s">
        <v>890</v>
      </c>
      <c r="J3560" s="177">
        <v>13100482830</v>
      </c>
      <c r="K3560" s="177" t="s">
        <v>27</v>
      </c>
      <c r="L3560" s="224"/>
      <c r="M3560" s="177"/>
      <c r="N3560" s="177" t="s">
        <v>30</v>
      </c>
      <c r="O3560" s="224"/>
      <c r="P3560" s="177"/>
      <c r="Q3560" s="177"/>
      <c r="R3560" s="177"/>
      <c r="S3560" s="177" t="s">
        <v>887</v>
      </c>
      <c r="T3560" s="177"/>
      <c r="Z3560" s="130" t="str">
        <f t="shared" si="56"/>
        <v>18(3)梁冬林</v>
      </c>
    </row>
    <row r="3561" spans="1:26">
      <c r="A3561" s="177"/>
      <c r="B3561" s="177" t="s">
        <v>891</v>
      </c>
      <c r="C3561" s="177"/>
      <c r="D3561" s="177" t="s">
        <v>192</v>
      </c>
      <c r="E3561" s="177" t="s">
        <v>892</v>
      </c>
      <c r="F3561" s="177" t="s">
        <v>24</v>
      </c>
      <c r="G3561" s="177">
        <v>20</v>
      </c>
      <c r="H3561" s="177" t="s">
        <v>19695</v>
      </c>
      <c r="I3561" s="177" t="s">
        <v>893</v>
      </c>
      <c r="J3561" s="177">
        <v>18378894980</v>
      </c>
      <c r="K3561" s="177" t="s">
        <v>27</v>
      </c>
      <c r="L3561" s="224"/>
      <c r="M3561" s="177"/>
      <c r="N3561" s="177" t="s">
        <v>30</v>
      </c>
      <c r="O3561" s="224"/>
      <c r="P3561" s="177"/>
      <c r="Q3561" s="177"/>
      <c r="R3561" s="177"/>
      <c r="S3561" s="177" t="s">
        <v>891</v>
      </c>
      <c r="T3561" s="177"/>
      <c r="Z3561" s="130" t="str">
        <f t="shared" si="56"/>
        <v>18(3)蓝蔚瞻</v>
      </c>
    </row>
    <row r="3562" spans="1:26">
      <c r="A3562" s="177"/>
      <c r="B3562" s="177" t="s">
        <v>894</v>
      </c>
      <c r="C3562" s="177"/>
      <c r="D3562" s="177" t="s">
        <v>192</v>
      </c>
      <c r="E3562" s="177" t="s">
        <v>895</v>
      </c>
      <c r="F3562" s="177" t="s">
        <v>24</v>
      </c>
      <c r="G3562" s="177">
        <v>18</v>
      </c>
      <c r="H3562" s="177" t="s">
        <v>896</v>
      </c>
      <c r="I3562" s="177" t="s">
        <v>897</v>
      </c>
      <c r="J3562" s="177">
        <v>18776860610</v>
      </c>
      <c r="K3562" s="177" t="s">
        <v>27</v>
      </c>
      <c r="L3562" s="224"/>
      <c r="M3562" s="177"/>
      <c r="N3562" s="177" t="s">
        <v>30</v>
      </c>
      <c r="O3562" s="224"/>
      <c r="P3562" s="177"/>
      <c r="Q3562" s="177"/>
      <c r="R3562" s="177"/>
      <c r="S3562" s="177" t="s">
        <v>894</v>
      </c>
      <c r="T3562" s="177"/>
      <c r="Z3562" s="130" t="str">
        <f t="shared" si="56"/>
        <v>18(3)苏宏庄</v>
      </c>
    </row>
    <row r="3563" spans="1:26">
      <c r="A3563" s="177"/>
      <c r="B3563" s="177" t="s">
        <v>898</v>
      </c>
      <c r="C3563" s="177"/>
      <c r="D3563" s="177" t="s">
        <v>192</v>
      </c>
      <c r="E3563" s="177" t="s">
        <v>899</v>
      </c>
      <c r="F3563" s="177" t="s">
        <v>24</v>
      </c>
      <c r="G3563" s="177">
        <v>18</v>
      </c>
      <c r="H3563" s="177" t="s">
        <v>19729</v>
      </c>
      <c r="I3563" s="177" t="s">
        <v>901</v>
      </c>
      <c r="J3563" s="177">
        <v>15362162526</v>
      </c>
      <c r="K3563" s="177" t="s">
        <v>27</v>
      </c>
      <c r="L3563" s="224"/>
      <c r="M3563" s="177"/>
      <c r="N3563" s="177" t="s">
        <v>30</v>
      </c>
      <c r="O3563" s="224"/>
      <c r="P3563" s="177"/>
      <c r="Q3563" s="177"/>
      <c r="R3563" s="177"/>
      <c r="S3563" s="177" t="s">
        <v>898</v>
      </c>
      <c r="T3563" s="177"/>
      <c r="Z3563" s="130" t="str">
        <f t="shared" si="56"/>
        <v>18(3)黄鸿涛</v>
      </c>
    </row>
    <row r="3564" spans="1:26">
      <c r="A3564" s="177"/>
      <c r="B3564" s="177" t="s">
        <v>902</v>
      </c>
      <c r="C3564" s="177"/>
      <c r="D3564" s="177" t="s">
        <v>192</v>
      </c>
      <c r="E3564" s="177" t="s">
        <v>903</v>
      </c>
      <c r="F3564" s="177" t="s">
        <v>24</v>
      </c>
      <c r="G3564" s="177">
        <v>18</v>
      </c>
      <c r="H3564" s="177" t="s">
        <v>19730</v>
      </c>
      <c r="I3564" s="177" t="s">
        <v>905</v>
      </c>
      <c r="J3564" s="177" t="s">
        <v>906</v>
      </c>
      <c r="K3564" s="177" t="s">
        <v>27</v>
      </c>
      <c r="L3564" s="224"/>
      <c r="M3564" s="177"/>
      <c r="N3564" s="177" t="s">
        <v>30</v>
      </c>
      <c r="O3564" s="224"/>
      <c r="P3564" s="177"/>
      <c r="Q3564" s="177"/>
      <c r="R3564" s="177"/>
      <c r="S3564" s="177" t="s">
        <v>902</v>
      </c>
      <c r="T3564" s="177"/>
      <c r="Z3564" s="130" t="str">
        <f t="shared" si="56"/>
        <v>18(3)陆俊波</v>
      </c>
    </row>
    <row r="3565" spans="1:26">
      <c r="A3565" s="177"/>
      <c r="B3565" s="177" t="s">
        <v>907</v>
      </c>
      <c r="C3565" s="177"/>
      <c r="D3565" s="177" t="s">
        <v>192</v>
      </c>
      <c r="E3565" s="177" t="s">
        <v>908</v>
      </c>
      <c r="F3565" s="177" t="s">
        <v>24</v>
      </c>
      <c r="G3565" s="177">
        <v>18</v>
      </c>
      <c r="H3565" s="177" t="s">
        <v>19332</v>
      </c>
      <c r="I3565" s="177" t="s">
        <v>910</v>
      </c>
      <c r="J3565" s="177" t="s">
        <v>911</v>
      </c>
      <c r="K3565" s="177" t="s">
        <v>27</v>
      </c>
      <c r="L3565" s="224"/>
      <c r="M3565" s="177"/>
      <c r="N3565" s="177" t="s">
        <v>30</v>
      </c>
      <c r="O3565" s="224"/>
      <c r="P3565" s="177"/>
      <c r="Q3565" s="177"/>
      <c r="R3565" s="177"/>
      <c r="S3565" s="177" t="s">
        <v>907</v>
      </c>
      <c r="T3565" s="177"/>
      <c r="Z3565" s="130" t="str">
        <f t="shared" si="56"/>
        <v>18(3)唐浩强</v>
      </c>
    </row>
    <row r="3566" spans="1:26">
      <c r="A3566" s="177"/>
      <c r="B3566" s="177" t="s">
        <v>912</v>
      </c>
      <c r="C3566" s="177"/>
      <c r="D3566" s="177" t="s">
        <v>192</v>
      </c>
      <c r="E3566" s="177" t="s">
        <v>913</v>
      </c>
      <c r="F3566" s="177" t="s">
        <v>24</v>
      </c>
      <c r="G3566" s="177">
        <v>21</v>
      </c>
      <c r="H3566" s="177" t="s">
        <v>19731</v>
      </c>
      <c r="I3566" s="177" t="s">
        <v>915</v>
      </c>
      <c r="J3566" s="177" t="s">
        <v>916</v>
      </c>
      <c r="K3566" s="177"/>
      <c r="L3566" s="224"/>
      <c r="M3566" s="177"/>
      <c r="N3566" s="177"/>
      <c r="O3566" s="224"/>
      <c r="P3566" s="177"/>
      <c r="Q3566" s="177"/>
      <c r="R3566" s="177"/>
      <c r="S3566" s="177" t="s">
        <v>912</v>
      </c>
      <c r="T3566" s="177" t="s">
        <v>19686</v>
      </c>
      <c r="Z3566" s="130" t="str">
        <f t="shared" si="56"/>
        <v>18(3)蓝明珍</v>
      </c>
    </row>
    <row r="3567" spans="1:26">
      <c r="A3567" s="177"/>
      <c r="B3567" s="177" t="s">
        <v>918</v>
      </c>
      <c r="C3567" s="177"/>
      <c r="D3567" s="177" t="s">
        <v>192</v>
      </c>
      <c r="E3567" s="177" t="s">
        <v>919</v>
      </c>
      <c r="F3567" s="177" t="s">
        <v>143</v>
      </c>
      <c r="G3567" s="177">
        <v>19</v>
      </c>
      <c r="H3567" s="177" t="s">
        <v>19732</v>
      </c>
      <c r="I3567" s="177" t="s">
        <v>921</v>
      </c>
      <c r="J3567" s="177">
        <v>15078572186</v>
      </c>
      <c r="K3567" s="177" t="s">
        <v>27</v>
      </c>
      <c r="L3567" s="224"/>
      <c r="M3567" s="177"/>
      <c r="N3567" s="177" t="s">
        <v>30</v>
      </c>
      <c r="O3567" s="224"/>
      <c r="P3567" s="177"/>
      <c r="Q3567" s="177"/>
      <c r="R3567" s="177"/>
      <c r="S3567" s="177" t="s">
        <v>918</v>
      </c>
      <c r="T3567" s="177"/>
      <c r="Z3567" s="130" t="str">
        <f t="shared" si="56"/>
        <v>18(3)黄小妹</v>
      </c>
    </row>
    <row r="3568" spans="1:26">
      <c r="A3568" s="177"/>
      <c r="B3568" s="177" t="s">
        <v>922</v>
      </c>
      <c r="C3568" s="177"/>
      <c r="D3568" s="177" t="s">
        <v>192</v>
      </c>
      <c r="E3568" s="177" t="s">
        <v>923</v>
      </c>
      <c r="F3568" s="177" t="s">
        <v>143</v>
      </c>
      <c r="G3568" s="177">
        <v>22</v>
      </c>
      <c r="H3568" s="177" t="s">
        <v>19733</v>
      </c>
      <c r="I3568" s="177" t="s">
        <v>925</v>
      </c>
      <c r="J3568" s="177">
        <v>18176756126</v>
      </c>
      <c r="K3568" s="177" t="s">
        <v>27</v>
      </c>
      <c r="L3568" s="224"/>
      <c r="M3568" s="177"/>
      <c r="N3568" s="177" t="s">
        <v>30</v>
      </c>
      <c r="O3568" s="224"/>
      <c r="P3568" s="177"/>
      <c r="Q3568" s="177"/>
      <c r="R3568" s="177"/>
      <c r="S3568" s="177" t="s">
        <v>922</v>
      </c>
      <c r="T3568" s="177"/>
      <c r="Z3568" s="130" t="str">
        <f t="shared" si="56"/>
        <v>18(3)彭美英</v>
      </c>
    </row>
    <row r="3569" spans="1:26">
      <c r="A3569" s="177"/>
      <c r="B3569" s="177" t="s">
        <v>929</v>
      </c>
      <c r="C3569" s="177"/>
      <c r="D3569" s="177" t="s">
        <v>198</v>
      </c>
      <c r="E3569" s="177" t="s">
        <v>930</v>
      </c>
      <c r="F3569" s="177" t="s">
        <v>143</v>
      </c>
      <c r="G3569" s="177">
        <v>19</v>
      </c>
      <c r="H3569" s="177" t="s">
        <v>931</v>
      </c>
      <c r="I3569" s="177" t="s">
        <v>932</v>
      </c>
      <c r="J3569" s="177">
        <v>19977885128</v>
      </c>
      <c r="K3569" s="177" t="s">
        <v>27</v>
      </c>
      <c r="L3569" s="224"/>
      <c r="M3569" s="177"/>
      <c r="N3569" s="177" t="s">
        <v>27</v>
      </c>
      <c r="O3569" s="224"/>
      <c r="P3569" s="177"/>
      <c r="Q3569" s="177"/>
      <c r="R3569" s="177"/>
      <c r="S3569" s="177" t="s">
        <v>929</v>
      </c>
      <c r="T3569" s="177"/>
      <c r="Z3569" s="130" t="str">
        <f t="shared" si="56"/>
        <v>18(4)田凤琴</v>
      </c>
    </row>
    <row r="3570" spans="1:26">
      <c r="A3570" s="177"/>
      <c r="B3570" s="177" t="s">
        <v>933</v>
      </c>
      <c r="C3570" s="177"/>
      <c r="D3570" s="177" t="s">
        <v>198</v>
      </c>
      <c r="E3570" s="177" t="s">
        <v>934</v>
      </c>
      <c r="F3570" s="177" t="s">
        <v>24</v>
      </c>
      <c r="G3570" s="177">
        <v>18</v>
      </c>
      <c r="H3570" s="177" t="s">
        <v>19734</v>
      </c>
      <c r="I3570" s="177" t="s">
        <v>936</v>
      </c>
      <c r="J3570" s="177">
        <v>13667780450</v>
      </c>
      <c r="K3570" s="177" t="s">
        <v>27</v>
      </c>
      <c r="L3570" s="224"/>
      <c r="M3570" s="177"/>
      <c r="N3570" s="177" t="s">
        <v>27</v>
      </c>
      <c r="O3570" s="224"/>
      <c r="P3570" s="177"/>
      <c r="Q3570" s="177"/>
      <c r="R3570" s="177"/>
      <c r="S3570" s="177" t="s">
        <v>933</v>
      </c>
      <c r="T3570" s="177"/>
      <c r="Z3570" s="130" t="str">
        <f t="shared" si="56"/>
        <v>18(4)蓝校</v>
      </c>
    </row>
    <row r="3571" spans="1:26">
      <c r="A3571" s="177"/>
      <c r="B3571" s="177" t="s">
        <v>937</v>
      </c>
      <c r="C3571" s="177"/>
      <c r="D3571" s="177" t="s">
        <v>198</v>
      </c>
      <c r="E3571" s="177" t="s">
        <v>938</v>
      </c>
      <c r="F3571" s="177" t="s">
        <v>24</v>
      </c>
      <c r="G3571" s="177">
        <v>19</v>
      </c>
      <c r="H3571" s="177" t="s">
        <v>939</v>
      </c>
      <c r="I3571" s="177" t="s">
        <v>940</v>
      </c>
      <c r="J3571" s="177">
        <v>17754599109</v>
      </c>
      <c r="K3571" s="177" t="s">
        <v>27</v>
      </c>
      <c r="L3571" s="224"/>
      <c r="M3571" s="177"/>
      <c r="N3571" s="177" t="s">
        <v>27</v>
      </c>
      <c r="O3571" s="224"/>
      <c r="P3571" s="177"/>
      <c r="Q3571" s="177"/>
      <c r="R3571" s="177"/>
      <c r="S3571" s="177" t="s">
        <v>937</v>
      </c>
      <c r="T3571" s="177"/>
      <c r="Z3571" s="130" t="str">
        <f t="shared" si="56"/>
        <v>18(4)邓文</v>
      </c>
    </row>
    <row r="3572" spans="1:26">
      <c r="A3572" s="177"/>
      <c r="B3572" s="177" t="s">
        <v>941</v>
      </c>
      <c r="C3572" s="177"/>
      <c r="D3572" s="177" t="s">
        <v>198</v>
      </c>
      <c r="E3572" s="177" t="s">
        <v>942</v>
      </c>
      <c r="F3572" s="177" t="s">
        <v>24</v>
      </c>
      <c r="G3572" s="177">
        <v>18</v>
      </c>
      <c r="H3572" s="177" t="s">
        <v>19735</v>
      </c>
      <c r="I3572" s="177" t="s">
        <v>944</v>
      </c>
      <c r="J3572" s="177">
        <v>13907881503</v>
      </c>
      <c r="K3572" s="177" t="s">
        <v>27</v>
      </c>
      <c r="L3572" s="224"/>
      <c r="M3572" s="177"/>
      <c r="N3572" s="177" t="s">
        <v>27</v>
      </c>
      <c r="O3572" s="224"/>
      <c r="P3572" s="177"/>
      <c r="Q3572" s="177"/>
      <c r="R3572" s="177"/>
      <c r="S3572" s="177" t="s">
        <v>941</v>
      </c>
      <c r="T3572" s="177"/>
      <c r="Z3572" s="130" t="str">
        <f t="shared" si="56"/>
        <v>18(4)韦举发</v>
      </c>
    </row>
    <row r="3573" spans="1:26">
      <c r="A3573" s="177"/>
      <c r="B3573" s="177" t="s">
        <v>949</v>
      </c>
      <c r="C3573" s="177"/>
      <c r="D3573" s="177" t="s">
        <v>198</v>
      </c>
      <c r="E3573" s="177" t="s">
        <v>950</v>
      </c>
      <c r="F3573" s="177" t="s">
        <v>24</v>
      </c>
      <c r="G3573" s="177">
        <v>18</v>
      </c>
      <c r="H3573" s="177" t="s">
        <v>951</v>
      </c>
      <c r="I3573" s="177" t="s">
        <v>952</v>
      </c>
      <c r="J3573" s="177">
        <v>13826164883</v>
      </c>
      <c r="K3573" s="177" t="s">
        <v>27</v>
      </c>
      <c r="L3573" s="224"/>
      <c r="M3573" s="177"/>
      <c r="N3573" s="177" t="s">
        <v>27</v>
      </c>
      <c r="O3573" s="224"/>
      <c r="P3573" s="177"/>
      <c r="Q3573" s="177"/>
      <c r="R3573" s="177"/>
      <c r="S3573" s="177" t="s">
        <v>949</v>
      </c>
      <c r="T3573" s="177"/>
      <c r="Z3573" s="130" t="str">
        <f t="shared" si="56"/>
        <v>18(4)覃磊</v>
      </c>
    </row>
    <row r="3574" spans="1:26">
      <c r="A3574" s="177"/>
      <c r="B3574" s="177" t="s">
        <v>953</v>
      </c>
      <c r="C3574" s="177"/>
      <c r="D3574" s="177" t="s">
        <v>198</v>
      </c>
      <c r="E3574" s="177" t="s">
        <v>954</v>
      </c>
      <c r="F3574" s="177" t="s">
        <v>24</v>
      </c>
      <c r="G3574" s="177">
        <v>18</v>
      </c>
      <c r="H3574" s="177" t="s">
        <v>955</v>
      </c>
      <c r="I3574" s="177" t="s">
        <v>956</v>
      </c>
      <c r="J3574" s="177">
        <v>13737028929</v>
      </c>
      <c r="K3574" s="177" t="s">
        <v>27</v>
      </c>
      <c r="L3574" s="224"/>
      <c r="M3574" s="177"/>
      <c r="N3574" s="177" t="s">
        <v>27</v>
      </c>
      <c r="O3574" s="224"/>
      <c r="P3574" s="177"/>
      <c r="Q3574" s="177"/>
      <c r="R3574" s="177"/>
      <c r="S3574" s="177" t="s">
        <v>953</v>
      </c>
      <c r="T3574" s="177"/>
      <c r="Z3574" s="130" t="str">
        <f t="shared" si="56"/>
        <v>18(4)林建望</v>
      </c>
    </row>
    <row r="3575" spans="1:26">
      <c r="A3575" s="177"/>
      <c r="B3575" s="177" t="s">
        <v>957</v>
      </c>
      <c r="C3575" s="177"/>
      <c r="D3575" s="177" t="s">
        <v>198</v>
      </c>
      <c r="E3575" s="177" t="s">
        <v>958</v>
      </c>
      <c r="F3575" s="177" t="s">
        <v>24</v>
      </c>
      <c r="G3575" s="177">
        <v>18</v>
      </c>
      <c r="H3575" s="177" t="s">
        <v>959</v>
      </c>
      <c r="I3575" s="177" t="s">
        <v>960</v>
      </c>
      <c r="J3575" s="177">
        <v>17878819953</v>
      </c>
      <c r="K3575" s="177" t="s">
        <v>27</v>
      </c>
      <c r="L3575" s="224"/>
      <c r="M3575" s="177"/>
      <c r="N3575" s="177" t="s">
        <v>27</v>
      </c>
      <c r="O3575" s="224"/>
      <c r="P3575" s="177"/>
      <c r="Q3575" s="177"/>
      <c r="R3575" s="177"/>
      <c r="S3575" s="177" t="s">
        <v>957</v>
      </c>
      <c r="T3575" s="177"/>
      <c r="Z3575" s="130" t="str">
        <f t="shared" si="56"/>
        <v>18(4)陈添茴</v>
      </c>
    </row>
    <row r="3576" spans="1:26">
      <c r="A3576" s="177"/>
      <c r="B3576" s="177" t="s">
        <v>961</v>
      </c>
      <c r="C3576" s="177"/>
      <c r="D3576" s="177" t="s">
        <v>198</v>
      </c>
      <c r="E3576" s="177" t="s">
        <v>962</v>
      </c>
      <c r="F3576" s="177" t="s">
        <v>24</v>
      </c>
      <c r="G3576" s="177">
        <v>18</v>
      </c>
      <c r="H3576" s="177" t="s">
        <v>963</v>
      </c>
      <c r="I3576" s="177" t="s">
        <v>964</v>
      </c>
      <c r="J3576" s="177">
        <v>18176756978</v>
      </c>
      <c r="K3576" s="177" t="s">
        <v>27</v>
      </c>
      <c r="L3576" s="224"/>
      <c r="M3576" s="177"/>
      <c r="N3576" s="177" t="s">
        <v>27</v>
      </c>
      <c r="O3576" s="224"/>
      <c r="P3576" s="177"/>
      <c r="Q3576" s="177"/>
      <c r="R3576" s="177"/>
      <c r="S3576" s="177" t="s">
        <v>961</v>
      </c>
      <c r="T3576" s="177"/>
      <c r="Z3576" s="130" t="str">
        <f t="shared" si="56"/>
        <v>18(4)左高鱼</v>
      </c>
    </row>
    <row r="3577" spans="1:26">
      <c r="A3577" s="177"/>
      <c r="B3577" s="177" t="s">
        <v>965</v>
      </c>
      <c r="C3577" s="177"/>
      <c r="D3577" s="177" t="s">
        <v>198</v>
      </c>
      <c r="E3577" s="177" t="s">
        <v>966</v>
      </c>
      <c r="F3577" s="177" t="s">
        <v>24</v>
      </c>
      <c r="G3577" s="177">
        <v>20</v>
      </c>
      <c r="H3577" s="177" t="s">
        <v>967</v>
      </c>
      <c r="I3577" s="177" t="s">
        <v>968</v>
      </c>
      <c r="J3577" s="177">
        <v>18278865059</v>
      </c>
      <c r="K3577" s="177" t="s">
        <v>27</v>
      </c>
      <c r="L3577" s="224"/>
      <c r="M3577" s="177"/>
      <c r="N3577" s="177" t="s">
        <v>27</v>
      </c>
      <c r="O3577" s="224"/>
      <c r="P3577" s="177"/>
      <c r="Q3577" s="177"/>
      <c r="R3577" s="177"/>
      <c r="S3577" s="177" t="s">
        <v>965</v>
      </c>
      <c r="T3577" s="177"/>
      <c r="Z3577" s="130" t="str">
        <f t="shared" si="56"/>
        <v>18(4)韦成权</v>
      </c>
    </row>
    <row r="3578" spans="1:26">
      <c r="A3578" s="177"/>
      <c r="B3578" s="177" t="s">
        <v>969</v>
      </c>
      <c r="C3578" s="177"/>
      <c r="D3578" s="177" t="s">
        <v>198</v>
      </c>
      <c r="E3578" s="177" t="s">
        <v>970</v>
      </c>
      <c r="F3578" s="177" t="s">
        <v>143</v>
      </c>
      <c r="G3578" s="177">
        <v>18</v>
      </c>
      <c r="H3578" s="177" t="s">
        <v>19736</v>
      </c>
      <c r="I3578" s="177" t="s">
        <v>972</v>
      </c>
      <c r="J3578" s="177">
        <v>13877833761</v>
      </c>
      <c r="K3578" s="177" t="s">
        <v>27</v>
      </c>
      <c r="L3578" s="224"/>
      <c r="M3578" s="177"/>
      <c r="N3578" s="177" t="s">
        <v>27</v>
      </c>
      <c r="O3578" s="224"/>
      <c r="P3578" s="177"/>
      <c r="Q3578" s="177"/>
      <c r="R3578" s="177"/>
      <c r="S3578" s="177" t="s">
        <v>969</v>
      </c>
      <c r="T3578" s="177"/>
      <c r="Z3578" s="130" t="str">
        <f t="shared" si="56"/>
        <v>18(4)潘星任</v>
      </c>
    </row>
    <row r="3579" spans="1:26">
      <c r="A3579" s="177"/>
      <c r="B3579" s="177" t="s">
        <v>973</v>
      </c>
      <c r="C3579" s="177"/>
      <c r="D3579" s="177" t="s">
        <v>198</v>
      </c>
      <c r="E3579" s="177" t="s">
        <v>974</v>
      </c>
      <c r="F3579" s="177" t="s">
        <v>24</v>
      </c>
      <c r="G3579" s="177">
        <v>18</v>
      </c>
      <c r="H3579" s="177" t="s">
        <v>17894</v>
      </c>
      <c r="I3579" s="177" t="s">
        <v>976</v>
      </c>
      <c r="J3579" s="177" t="s">
        <v>19737</v>
      </c>
      <c r="K3579" s="177" t="s">
        <v>27</v>
      </c>
      <c r="L3579" s="224"/>
      <c r="M3579" s="177"/>
      <c r="N3579" s="177" t="s">
        <v>27</v>
      </c>
      <c r="O3579" s="224"/>
      <c r="P3579" s="177"/>
      <c r="Q3579" s="177"/>
      <c r="R3579" s="177"/>
      <c r="S3579" s="177" t="s">
        <v>973</v>
      </c>
      <c r="T3579" s="177"/>
      <c r="Z3579" s="130" t="str">
        <f t="shared" si="56"/>
        <v>18(4)蓝罗东</v>
      </c>
    </row>
    <row r="3580" spans="1:26">
      <c r="A3580" s="177"/>
      <c r="B3580" s="177" t="s">
        <v>977</v>
      </c>
      <c r="C3580" s="177"/>
      <c r="D3580" s="177" t="s">
        <v>198</v>
      </c>
      <c r="E3580" s="177" t="s">
        <v>978</v>
      </c>
      <c r="F3580" s="177" t="s">
        <v>143</v>
      </c>
      <c r="G3580" s="177">
        <v>20</v>
      </c>
      <c r="H3580" s="177" t="s">
        <v>979</v>
      </c>
      <c r="I3580" s="177" t="s">
        <v>980</v>
      </c>
      <c r="J3580" s="177">
        <v>17695467289</v>
      </c>
      <c r="K3580" s="177" t="s">
        <v>27</v>
      </c>
      <c r="L3580" s="224"/>
      <c r="M3580" s="177"/>
      <c r="N3580" s="177" t="s">
        <v>27</v>
      </c>
      <c r="O3580" s="224"/>
      <c r="P3580" s="177"/>
      <c r="Q3580" s="177"/>
      <c r="R3580" s="177"/>
      <c r="S3580" s="177" t="s">
        <v>977</v>
      </c>
      <c r="T3580" s="177"/>
      <c r="Z3580" s="130" t="str">
        <f t="shared" si="56"/>
        <v>18(4)蓝彩琴</v>
      </c>
    </row>
    <row r="3581" spans="1:26">
      <c r="A3581" s="177"/>
      <c r="B3581" s="177" t="s">
        <v>981</v>
      </c>
      <c r="C3581" s="177"/>
      <c r="D3581" s="177" t="s">
        <v>198</v>
      </c>
      <c r="E3581" s="177" t="s">
        <v>982</v>
      </c>
      <c r="F3581" s="177" t="s">
        <v>24</v>
      </c>
      <c r="G3581" s="177">
        <v>19</v>
      </c>
      <c r="H3581" s="177" t="s">
        <v>19738</v>
      </c>
      <c r="I3581" s="177" t="s">
        <v>984</v>
      </c>
      <c r="J3581" s="177">
        <v>13481199545</v>
      </c>
      <c r="K3581" s="177" t="s">
        <v>27</v>
      </c>
      <c r="L3581" s="224"/>
      <c r="M3581" s="177"/>
      <c r="N3581" s="177" t="s">
        <v>27</v>
      </c>
      <c r="O3581" s="224"/>
      <c r="P3581" s="177"/>
      <c r="Q3581" s="177"/>
      <c r="R3581" s="177"/>
      <c r="S3581" s="177" t="s">
        <v>981</v>
      </c>
      <c r="T3581" s="177"/>
      <c r="Z3581" s="130" t="str">
        <f t="shared" si="56"/>
        <v>18(4)韦豪杰</v>
      </c>
    </row>
    <row r="3582" spans="1:26">
      <c r="A3582" s="177"/>
      <c r="B3582" s="177" t="s">
        <v>985</v>
      </c>
      <c r="C3582" s="177"/>
      <c r="D3582" s="177" t="s">
        <v>198</v>
      </c>
      <c r="E3582" s="177" t="s">
        <v>986</v>
      </c>
      <c r="F3582" s="177" t="s">
        <v>24</v>
      </c>
      <c r="G3582" s="177">
        <v>18</v>
      </c>
      <c r="H3582" s="177" t="s">
        <v>987</v>
      </c>
      <c r="I3582" s="177" t="s">
        <v>988</v>
      </c>
      <c r="J3582" s="177">
        <v>18278873040</v>
      </c>
      <c r="K3582" s="177" t="s">
        <v>27</v>
      </c>
      <c r="L3582" s="224"/>
      <c r="M3582" s="177"/>
      <c r="N3582" s="177" t="s">
        <v>30</v>
      </c>
      <c r="O3582" s="224"/>
      <c r="P3582" s="177"/>
      <c r="Q3582" s="177"/>
      <c r="R3582" s="177"/>
      <c r="S3582" s="177" t="s">
        <v>985</v>
      </c>
      <c r="T3582" s="177"/>
      <c r="Z3582" s="130" t="str">
        <f t="shared" si="56"/>
        <v>18(4)黄儒</v>
      </c>
    </row>
    <row r="3583" spans="1:26">
      <c r="A3583" s="177"/>
      <c r="B3583" s="177" t="s">
        <v>1001</v>
      </c>
      <c r="C3583" s="177"/>
      <c r="D3583" s="177" t="s">
        <v>198</v>
      </c>
      <c r="E3583" s="177" t="s">
        <v>1002</v>
      </c>
      <c r="F3583" s="177" t="s">
        <v>24</v>
      </c>
      <c r="G3583" s="177">
        <v>20</v>
      </c>
      <c r="H3583" s="177" t="s">
        <v>1003</v>
      </c>
      <c r="I3583" s="177" t="s">
        <v>1004</v>
      </c>
      <c r="J3583" s="177">
        <v>19127177937</v>
      </c>
      <c r="K3583" s="177" t="s">
        <v>27</v>
      </c>
      <c r="L3583" s="224"/>
      <c r="M3583" s="177"/>
      <c r="N3583" s="177" t="s">
        <v>27</v>
      </c>
      <c r="O3583" s="224"/>
      <c r="P3583" s="177"/>
      <c r="Q3583" s="177"/>
      <c r="R3583" s="177"/>
      <c r="S3583" s="177" t="s">
        <v>1001</v>
      </c>
      <c r="T3583" s="177"/>
      <c r="Z3583" s="130" t="str">
        <f t="shared" si="56"/>
        <v>18(4)蒙志聪</v>
      </c>
    </row>
    <row r="3584" spans="1:26">
      <c r="A3584" s="177"/>
      <c r="B3584" s="177" t="s">
        <v>1009</v>
      </c>
      <c r="C3584" s="177"/>
      <c r="D3584" s="177" t="s">
        <v>198</v>
      </c>
      <c r="E3584" s="177" t="s">
        <v>1010</v>
      </c>
      <c r="F3584" s="177" t="s">
        <v>24</v>
      </c>
      <c r="G3584" s="177">
        <v>18</v>
      </c>
      <c r="H3584" s="177" t="s">
        <v>19269</v>
      </c>
      <c r="I3584" s="177" t="s">
        <v>1012</v>
      </c>
      <c r="J3584" s="177">
        <v>18776860533</v>
      </c>
      <c r="K3584" s="177" t="s">
        <v>27</v>
      </c>
      <c r="L3584" s="224"/>
      <c r="M3584" s="177"/>
      <c r="N3584" s="177" t="s">
        <v>27</v>
      </c>
      <c r="O3584" s="224"/>
      <c r="P3584" s="177"/>
      <c r="Q3584" s="177"/>
      <c r="R3584" s="177"/>
      <c r="S3584" s="177" t="s">
        <v>1009</v>
      </c>
      <c r="T3584" s="177"/>
      <c r="Z3584" s="130" t="str">
        <f t="shared" si="56"/>
        <v>18(4)唐豪</v>
      </c>
    </row>
    <row r="3585" spans="1:26">
      <c r="A3585" s="177"/>
      <c r="B3585" s="177" t="s">
        <v>1013</v>
      </c>
      <c r="C3585" s="177"/>
      <c r="D3585" s="177" t="s">
        <v>198</v>
      </c>
      <c r="E3585" s="177" t="s">
        <v>1014</v>
      </c>
      <c r="F3585" s="177" t="s">
        <v>143</v>
      </c>
      <c r="G3585" s="177">
        <v>18</v>
      </c>
      <c r="H3585" s="177" t="s">
        <v>1015</v>
      </c>
      <c r="I3585" s="177" t="s">
        <v>1016</v>
      </c>
      <c r="J3585" s="177">
        <v>18389959139</v>
      </c>
      <c r="K3585" s="177" t="s">
        <v>27</v>
      </c>
      <c r="L3585" s="224"/>
      <c r="M3585" s="177"/>
      <c r="N3585" s="177" t="s">
        <v>27</v>
      </c>
      <c r="O3585" s="224"/>
      <c r="P3585" s="177"/>
      <c r="Q3585" s="177"/>
      <c r="R3585" s="177"/>
      <c r="S3585" s="177" t="s">
        <v>1013</v>
      </c>
      <c r="T3585" s="177"/>
      <c r="Z3585" s="130" t="str">
        <f t="shared" si="56"/>
        <v>18(4)农传莉</v>
      </c>
    </row>
    <row r="3586" spans="1:26">
      <c r="A3586" s="177"/>
      <c r="B3586" s="177" t="s">
        <v>1017</v>
      </c>
      <c r="C3586" s="177"/>
      <c r="D3586" s="177" t="s">
        <v>198</v>
      </c>
      <c r="E3586" s="177" t="s">
        <v>1018</v>
      </c>
      <c r="F3586" s="177" t="s">
        <v>143</v>
      </c>
      <c r="G3586" s="177">
        <v>18</v>
      </c>
      <c r="H3586" s="177" t="s">
        <v>19739</v>
      </c>
      <c r="I3586" s="177" t="s">
        <v>1020</v>
      </c>
      <c r="J3586" s="177">
        <v>17376186645</v>
      </c>
      <c r="K3586" s="177" t="s">
        <v>27</v>
      </c>
      <c r="L3586" s="224"/>
      <c r="M3586" s="177"/>
      <c r="N3586" s="177" t="s">
        <v>27</v>
      </c>
      <c r="O3586" s="224"/>
      <c r="P3586" s="177"/>
      <c r="Q3586" s="177"/>
      <c r="R3586" s="177"/>
      <c r="S3586" s="177" t="s">
        <v>1017</v>
      </c>
      <c r="T3586" s="177"/>
      <c r="Z3586" s="130" t="str">
        <f t="shared" si="56"/>
        <v>18(4)韦晓丽</v>
      </c>
    </row>
    <row r="3587" spans="1:26">
      <c r="A3587" s="177"/>
      <c r="B3587" s="177" t="s">
        <v>1021</v>
      </c>
      <c r="C3587" s="177"/>
      <c r="D3587" s="177" t="s">
        <v>198</v>
      </c>
      <c r="E3587" s="177" t="s">
        <v>1022</v>
      </c>
      <c r="F3587" s="177" t="s">
        <v>24</v>
      </c>
      <c r="G3587" s="177">
        <v>18</v>
      </c>
      <c r="H3587" s="177" t="s">
        <v>17856</v>
      </c>
      <c r="I3587" s="177" t="s">
        <v>1024</v>
      </c>
      <c r="J3587" s="177">
        <v>13737982559</v>
      </c>
      <c r="K3587" s="177" t="s">
        <v>27</v>
      </c>
      <c r="L3587" s="224"/>
      <c r="M3587" s="177"/>
      <c r="N3587" s="177" t="s">
        <v>27</v>
      </c>
      <c r="O3587" s="224"/>
      <c r="P3587" s="177"/>
      <c r="Q3587" s="177"/>
      <c r="R3587" s="177"/>
      <c r="S3587" s="177" t="s">
        <v>1021</v>
      </c>
      <c r="T3587" s="177"/>
      <c r="Z3587" s="130" t="str">
        <f t="shared" si="56"/>
        <v>18(4)韦国</v>
      </c>
    </row>
    <row r="3588" spans="1:26">
      <c r="A3588" s="177"/>
      <c r="B3588" s="177" t="s">
        <v>1025</v>
      </c>
      <c r="C3588" s="177"/>
      <c r="D3588" s="177" t="s">
        <v>198</v>
      </c>
      <c r="E3588" s="177" t="s">
        <v>1026</v>
      </c>
      <c r="F3588" s="177" t="s">
        <v>24</v>
      </c>
      <c r="G3588" s="177">
        <v>18</v>
      </c>
      <c r="H3588" s="177" t="s">
        <v>1027</v>
      </c>
      <c r="I3588" s="177" t="s">
        <v>1028</v>
      </c>
      <c r="J3588" s="177" t="s">
        <v>19740</v>
      </c>
      <c r="K3588" s="177" t="s">
        <v>27</v>
      </c>
      <c r="L3588" s="224"/>
      <c r="M3588" s="177"/>
      <c r="N3588" s="177" t="s">
        <v>27</v>
      </c>
      <c r="O3588" s="224"/>
      <c r="P3588" s="177"/>
      <c r="Q3588" s="177"/>
      <c r="R3588" s="177"/>
      <c r="S3588" s="177" t="s">
        <v>1025</v>
      </c>
      <c r="T3588" s="177"/>
      <c r="Z3588" s="130" t="str">
        <f t="shared" si="56"/>
        <v>18(4)谭以镇</v>
      </c>
    </row>
    <row r="3589" spans="1:26">
      <c r="A3589" s="177"/>
      <c r="B3589" s="177" t="s">
        <v>1029</v>
      </c>
      <c r="C3589" s="177"/>
      <c r="D3589" s="177" t="s">
        <v>198</v>
      </c>
      <c r="E3589" s="177" t="s">
        <v>1030</v>
      </c>
      <c r="F3589" s="177" t="s">
        <v>143</v>
      </c>
      <c r="G3589" s="177">
        <v>20</v>
      </c>
      <c r="H3589" s="177" t="s">
        <v>19741</v>
      </c>
      <c r="I3589" s="177" t="s">
        <v>1032</v>
      </c>
      <c r="J3589" s="177">
        <v>15977887639</v>
      </c>
      <c r="K3589" s="177" t="s">
        <v>27</v>
      </c>
      <c r="L3589" s="224"/>
      <c r="M3589" s="177"/>
      <c r="N3589" s="177" t="s">
        <v>27</v>
      </c>
      <c r="O3589" s="224"/>
      <c r="P3589" s="177"/>
      <c r="Q3589" s="177"/>
      <c r="R3589" s="177"/>
      <c r="S3589" s="177" t="s">
        <v>1029</v>
      </c>
      <c r="T3589" s="177"/>
      <c r="Z3589" s="130" t="str">
        <f t="shared" si="56"/>
        <v>18(4)秦冬梅</v>
      </c>
    </row>
    <row r="3590" spans="1:26">
      <c r="A3590" s="177"/>
      <c r="B3590" s="177" t="s">
        <v>1033</v>
      </c>
      <c r="C3590" s="177"/>
      <c r="D3590" s="177" t="s">
        <v>198</v>
      </c>
      <c r="E3590" s="177" t="s">
        <v>1034</v>
      </c>
      <c r="F3590" s="177" t="s">
        <v>24</v>
      </c>
      <c r="G3590" s="177">
        <v>18</v>
      </c>
      <c r="H3590" s="177" t="s">
        <v>1035</v>
      </c>
      <c r="I3590" s="177" t="s">
        <v>1036</v>
      </c>
      <c r="J3590" s="177" t="s">
        <v>19742</v>
      </c>
      <c r="K3590" s="177" t="s">
        <v>27</v>
      </c>
      <c r="L3590" s="224"/>
      <c r="M3590" s="177"/>
      <c r="N3590" s="177" t="s">
        <v>27</v>
      </c>
      <c r="O3590" s="224"/>
      <c r="P3590" s="177"/>
      <c r="Q3590" s="177"/>
      <c r="R3590" s="177"/>
      <c r="S3590" s="177" t="s">
        <v>1033</v>
      </c>
      <c r="T3590" s="177"/>
      <c r="Z3590" s="130" t="str">
        <f t="shared" si="56"/>
        <v>18(4)蓝田香</v>
      </c>
    </row>
    <row r="3591" spans="1:26">
      <c r="A3591" s="177"/>
      <c r="B3591" s="177" t="s">
        <v>1037</v>
      </c>
      <c r="C3591" s="177"/>
      <c r="D3591" s="177" t="s">
        <v>198</v>
      </c>
      <c r="E3591" s="177" t="s">
        <v>1038</v>
      </c>
      <c r="F3591" s="177" t="s">
        <v>24</v>
      </c>
      <c r="G3591" s="177">
        <v>18</v>
      </c>
      <c r="H3591" s="177" t="s">
        <v>1039</v>
      </c>
      <c r="I3591" s="177" t="s">
        <v>19743</v>
      </c>
      <c r="J3591" s="177" t="s">
        <v>19744</v>
      </c>
      <c r="K3591" s="177" t="s">
        <v>27</v>
      </c>
      <c r="L3591" s="224"/>
      <c r="M3591" s="177"/>
      <c r="N3591" s="177" t="s">
        <v>27</v>
      </c>
      <c r="O3591" s="224"/>
      <c r="P3591" s="177"/>
      <c r="Q3591" s="177"/>
      <c r="R3591" s="177"/>
      <c r="S3591" s="177" t="s">
        <v>1037</v>
      </c>
      <c r="T3591" s="177"/>
      <c r="Z3591" s="130" t="str">
        <f t="shared" ref="Z3591:Z3654" si="57">D3591:D8172&amp;E3591:E8172</f>
        <v>18(4)兰显定</v>
      </c>
    </row>
    <row r="3592" spans="1:26">
      <c r="A3592" s="177"/>
      <c r="B3592" s="177" t="s">
        <v>1045</v>
      </c>
      <c r="C3592" s="177"/>
      <c r="D3592" s="177" t="s">
        <v>198</v>
      </c>
      <c r="E3592" s="177" t="s">
        <v>1046</v>
      </c>
      <c r="F3592" s="177" t="s">
        <v>24</v>
      </c>
      <c r="G3592" s="177">
        <v>18</v>
      </c>
      <c r="H3592" s="177" t="s">
        <v>1047</v>
      </c>
      <c r="I3592" s="177" t="s">
        <v>1048</v>
      </c>
      <c r="J3592" s="177">
        <v>19127250196</v>
      </c>
      <c r="K3592" s="177" t="s">
        <v>27</v>
      </c>
      <c r="L3592" s="224"/>
      <c r="M3592" s="177"/>
      <c r="N3592" s="177" t="s">
        <v>27</v>
      </c>
      <c r="O3592" s="224"/>
      <c r="P3592" s="177"/>
      <c r="Q3592" s="177"/>
      <c r="R3592" s="177"/>
      <c r="S3592" s="177" t="s">
        <v>1045</v>
      </c>
      <c r="T3592" s="177"/>
      <c r="Z3592" s="130" t="str">
        <f t="shared" si="57"/>
        <v>18(4)田维松</v>
      </c>
    </row>
    <row r="3593" spans="1:26">
      <c r="A3593" s="177"/>
      <c r="B3593" s="177" t="s">
        <v>1049</v>
      </c>
      <c r="C3593" s="177"/>
      <c r="D3593" s="177" t="s">
        <v>198</v>
      </c>
      <c r="E3593" s="177" t="s">
        <v>1050</v>
      </c>
      <c r="F3593" s="177" t="s">
        <v>24</v>
      </c>
      <c r="G3593" s="177">
        <v>18</v>
      </c>
      <c r="H3593" s="177" t="s">
        <v>1051</v>
      </c>
      <c r="I3593" s="177" t="s">
        <v>1052</v>
      </c>
      <c r="J3593" s="177">
        <v>18176118949</v>
      </c>
      <c r="K3593" s="177" t="s">
        <v>27</v>
      </c>
      <c r="L3593" s="224"/>
      <c r="M3593" s="177"/>
      <c r="N3593" s="177" t="s">
        <v>27</v>
      </c>
      <c r="O3593" s="224"/>
      <c r="P3593" s="177"/>
      <c r="Q3593" s="177"/>
      <c r="R3593" s="177"/>
      <c r="S3593" s="177" t="s">
        <v>1049</v>
      </c>
      <c r="T3593" s="177"/>
      <c r="Z3593" s="130" t="str">
        <f t="shared" si="57"/>
        <v>18(4)陆丁亮</v>
      </c>
    </row>
    <row r="3594" spans="1:26">
      <c r="A3594" s="177"/>
      <c r="B3594" s="177" t="s">
        <v>1053</v>
      </c>
      <c r="C3594" s="177"/>
      <c r="D3594" s="177" t="s">
        <v>198</v>
      </c>
      <c r="E3594" s="177" t="s">
        <v>1054</v>
      </c>
      <c r="F3594" s="177" t="s">
        <v>24</v>
      </c>
      <c r="G3594" s="177">
        <v>18</v>
      </c>
      <c r="H3594" s="177" t="s">
        <v>1055</v>
      </c>
      <c r="I3594" s="177" t="s">
        <v>1056</v>
      </c>
      <c r="J3594" s="177">
        <v>15177385381</v>
      </c>
      <c r="K3594" s="177" t="s">
        <v>27</v>
      </c>
      <c r="L3594" s="224"/>
      <c r="M3594" s="177"/>
      <c r="N3594" s="177" t="s">
        <v>27</v>
      </c>
      <c r="O3594" s="224"/>
      <c r="P3594" s="177"/>
      <c r="Q3594" s="177"/>
      <c r="R3594" s="177"/>
      <c r="S3594" s="177" t="s">
        <v>1053</v>
      </c>
      <c r="T3594" s="177"/>
      <c r="Z3594" s="130" t="str">
        <f t="shared" si="57"/>
        <v>18(4)林康杰</v>
      </c>
    </row>
    <row r="3595" spans="1:26">
      <c r="A3595" s="177"/>
      <c r="B3595" s="177" t="s">
        <v>1057</v>
      </c>
      <c r="C3595" s="177"/>
      <c r="D3595" s="177" t="s">
        <v>198</v>
      </c>
      <c r="E3595" s="177" t="s">
        <v>1058</v>
      </c>
      <c r="F3595" s="177" t="s">
        <v>24</v>
      </c>
      <c r="G3595" s="177">
        <v>18</v>
      </c>
      <c r="H3595" s="177" t="s">
        <v>19745</v>
      </c>
      <c r="I3595" s="177" t="s">
        <v>1060</v>
      </c>
      <c r="J3595" s="177">
        <v>13878746751</v>
      </c>
      <c r="K3595" s="177" t="s">
        <v>27</v>
      </c>
      <c r="L3595" s="224"/>
      <c r="M3595" s="177"/>
      <c r="N3595" s="177" t="s">
        <v>27</v>
      </c>
      <c r="O3595" s="224"/>
      <c r="P3595" s="177"/>
      <c r="Q3595" s="177"/>
      <c r="R3595" s="177"/>
      <c r="S3595" s="177" t="s">
        <v>1057</v>
      </c>
      <c r="T3595" s="177"/>
      <c r="Z3595" s="130" t="str">
        <f t="shared" si="57"/>
        <v>18(4)王国培</v>
      </c>
    </row>
    <row r="3596" spans="1:26">
      <c r="A3596" s="177"/>
      <c r="B3596" s="177" t="s">
        <v>1061</v>
      </c>
      <c r="C3596" s="177"/>
      <c r="D3596" s="177" t="s">
        <v>198</v>
      </c>
      <c r="E3596" s="177" t="s">
        <v>1062</v>
      </c>
      <c r="F3596" s="177" t="s">
        <v>143</v>
      </c>
      <c r="G3596" s="177">
        <v>18</v>
      </c>
      <c r="H3596" s="177" t="s">
        <v>19746</v>
      </c>
      <c r="I3596" s="177" t="s">
        <v>1064</v>
      </c>
      <c r="J3596" s="177">
        <v>15878686161</v>
      </c>
      <c r="K3596" s="177" t="s">
        <v>27</v>
      </c>
      <c r="L3596" s="224"/>
      <c r="M3596" s="177"/>
      <c r="N3596" s="177" t="s">
        <v>27</v>
      </c>
      <c r="O3596" s="224"/>
      <c r="P3596" s="177"/>
      <c r="Q3596" s="177"/>
      <c r="R3596" s="177"/>
      <c r="S3596" s="177" t="s">
        <v>1061</v>
      </c>
      <c r="T3596" s="177"/>
      <c r="Z3596" s="130" t="str">
        <f t="shared" si="57"/>
        <v>18(4)蓝雪</v>
      </c>
    </row>
    <row r="3597" spans="1:26">
      <c r="A3597" s="177"/>
      <c r="B3597" s="177" t="s">
        <v>1065</v>
      </c>
      <c r="C3597" s="177"/>
      <c r="D3597" s="177" t="s">
        <v>198</v>
      </c>
      <c r="E3597" s="177" t="s">
        <v>1066</v>
      </c>
      <c r="F3597" s="177" t="s">
        <v>24</v>
      </c>
      <c r="G3597" s="177">
        <v>18</v>
      </c>
      <c r="H3597" s="177" t="s">
        <v>1067</v>
      </c>
      <c r="I3597" s="177" t="s">
        <v>1068</v>
      </c>
      <c r="J3597" s="177">
        <v>17777938535</v>
      </c>
      <c r="K3597" s="177" t="s">
        <v>27</v>
      </c>
      <c r="L3597" s="224"/>
      <c r="M3597" s="177"/>
      <c r="N3597" s="177" t="s">
        <v>27</v>
      </c>
      <c r="O3597" s="224"/>
      <c r="P3597" s="177"/>
      <c r="Q3597" s="177"/>
      <c r="R3597" s="177"/>
      <c r="S3597" s="177" t="s">
        <v>1065</v>
      </c>
      <c r="T3597" s="177"/>
      <c r="Z3597" s="130" t="str">
        <f t="shared" si="57"/>
        <v>18(4)韦澄湘</v>
      </c>
    </row>
    <row r="3598" spans="1:26">
      <c r="A3598" s="177"/>
      <c r="B3598" s="177" t="s">
        <v>1069</v>
      </c>
      <c r="C3598" s="177"/>
      <c r="D3598" s="177" t="s">
        <v>198</v>
      </c>
      <c r="E3598" s="177" t="s">
        <v>1070</v>
      </c>
      <c r="F3598" s="177" t="s">
        <v>24</v>
      </c>
      <c r="G3598" s="177">
        <v>18</v>
      </c>
      <c r="H3598" s="177" t="s">
        <v>1071</v>
      </c>
      <c r="I3598" s="177" t="s">
        <v>1072</v>
      </c>
      <c r="J3598" s="177">
        <v>13418885499</v>
      </c>
      <c r="K3598" s="177" t="s">
        <v>27</v>
      </c>
      <c r="L3598" s="224"/>
      <c r="M3598" s="177"/>
      <c r="N3598" s="177" t="s">
        <v>30</v>
      </c>
      <c r="O3598" s="224"/>
      <c r="P3598" s="177"/>
      <c r="Q3598" s="177"/>
      <c r="R3598" s="177"/>
      <c r="S3598" s="177" t="s">
        <v>1069</v>
      </c>
      <c r="T3598" s="177"/>
      <c r="Z3598" s="130" t="str">
        <f t="shared" si="57"/>
        <v>18(4)韦昌贵</v>
      </c>
    </row>
    <row r="3599" spans="1:26">
      <c r="A3599" s="177"/>
      <c r="B3599" s="177" t="s">
        <v>1073</v>
      </c>
      <c r="C3599" s="177"/>
      <c r="D3599" s="177" t="s">
        <v>198</v>
      </c>
      <c r="E3599" s="177" t="s">
        <v>1074</v>
      </c>
      <c r="F3599" s="177" t="s">
        <v>24</v>
      </c>
      <c r="G3599" s="177">
        <v>20</v>
      </c>
      <c r="H3599" s="177" t="s">
        <v>1075</v>
      </c>
      <c r="I3599" s="177" t="s">
        <v>1076</v>
      </c>
      <c r="J3599" s="177">
        <v>15078635712</v>
      </c>
      <c r="K3599" s="177" t="s">
        <v>27</v>
      </c>
      <c r="L3599" s="224"/>
      <c r="M3599" s="177"/>
      <c r="N3599" s="177" t="s">
        <v>27</v>
      </c>
      <c r="O3599" s="224"/>
      <c r="P3599" s="177"/>
      <c r="Q3599" s="177"/>
      <c r="R3599" s="177"/>
      <c r="S3599" s="177" t="s">
        <v>1073</v>
      </c>
      <c r="T3599" s="177"/>
      <c r="Z3599" s="130" t="str">
        <f t="shared" si="57"/>
        <v>18(4)蒙俊辰</v>
      </c>
    </row>
    <row r="3600" spans="1:26">
      <c r="A3600" s="177"/>
      <c r="B3600" s="177" t="s">
        <v>1077</v>
      </c>
      <c r="C3600" s="177"/>
      <c r="D3600" s="177" t="s">
        <v>198</v>
      </c>
      <c r="E3600" s="177" t="s">
        <v>1078</v>
      </c>
      <c r="F3600" s="177" t="s">
        <v>24</v>
      </c>
      <c r="G3600" s="177">
        <v>18</v>
      </c>
      <c r="H3600" s="177" t="s">
        <v>1079</v>
      </c>
      <c r="I3600" s="177" t="s">
        <v>1080</v>
      </c>
      <c r="J3600" s="177">
        <v>15077659212</v>
      </c>
      <c r="K3600" s="177" t="s">
        <v>27</v>
      </c>
      <c r="L3600" s="224"/>
      <c r="M3600" s="177"/>
      <c r="N3600" s="177" t="s">
        <v>27</v>
      </c>
      <c r="O3600" s="224"/>
      <c r="P3600" s="177"/>
      <c r="Q3600" s="177"/>
      <c r="R3600" s="177"/>
      <c r="S3600" s="177" t="s">
        <v>1077</v>
      </c>
      <c r="T3600" s="177"/>
      <c r="Z3600" s="130" t="str">
        <f t="shared" si="57"/>
        <v>18(4)卢宝</v>
      </c>
    </row>
    <row r="3601" spans="1:26">
      <c r="A3601" s="177"/>
      <c r="B3601" s="177" t="s">
        <v>1081</v>
      </c>
      <c r="C3601" s="177"/>
      <c r="D3601" s="177" t="s">
        <v>198</v>
      </c>
      <c r="E3601" s="177" t="s">
        <v>1082</v>
      </c>
      <c r="F3601" s="177" t="s">
        <v>24</v>
      </c>
      <c r="G3601" s="177">
        <v>21</v>
      </c>
      <c r="H3601" s="177" t="s">
        <v>1083</v>
      </c>
      <c r="I3601" s="177" t="s">
        <v>1084</v>
      </c>
      <c r="J3601" s="177">
        <v>18775854969</v>
      </c>
      <c r="K3601" s="177" t="s">
        <v>27</v>
      </c>
      <c r="L3601" s="224"/>
      <c r="M3601" s="177"/>
      <c r="N3601" s="177" t="s">
        <v>27</v>
      </c>
      <c r="O3601" s="224"/>
      <c r="P3601" s="177"/>
      <c r="Q3601" s="177"/>
      <c r="R3601" s="177"/>
      <c r="S3601" s="177" t="s">
        <v>1081</v>
      </c>
      <c r="T3601" s="177"/>
      <c r="Z3601" s="130" t="str">
        <f t="shared" si="57"/>
        <v>18(4)苏法锐</v>
      </c>
    </row>
    <row r="3602" spans="1:26">
      <c r="A3602" s="177"/>
      <c r="B3602" s="177" t="s">
        <v>1085</v>
      </c>
      <c r="C3602" s="177"/>
      <c r="D3602" s="177" t="s">
        <v>198</v>
      </c>
      <c r="E3602" s="177" t="s">
        <v>1086</v>
      </c>
      <c r="F3602" s="177" t="s">
        <v>143</v>
      </c>
      <c r="G3602" s="177">
        <v>18</v>
      </c>
      <c r="H3602" s="177" t="s">
        <v>1087</v>
      </c>
      <c r="I3602" s="177" t="s">
        <v>1088</v>
      </c>
      <c r="J3602" s="177">
        <v>18176149658</v>
      </c>
      <c r="K3602" s="177" t="s">
        <v>27</v>
      </c>
      <c r="L3602" s="224"/>
      <c r="M3602" s="177"/>
      <c r="N3602" s="177" t="s">
        <v>27</v>
      </c>
      <c r="O3602" s="224"/>
      <c r="P3602" s="177"/>
      <c r="Q3602" s="177"/>
      <c r="R3602" s="177"/>
      <c r="S3602" s="177" t="s">
        <v>1085</v>
      </c>
      <c r="T3602" s="177"/>
      <c r="Z3602" s="130" t="str">
        <f t="shared" si="57"/>
        <v>18(4)黄运蓬</v>
      </c>
    </row>
    <row r="3603" spans="1:26">
      <c r="A3603" s="177"/>
      <c r="B3603" s="177" t="s">
        <v>1089</v>
      </c>
      <c r="C3603" s="177"/>
      <c r="D3603" s="177" t="s">
        <v>198</v>
      </c>
      <c r="E3603" s="177" t="s">
        <v>1090</v>
      </c>
      <c r="F3603" s="177" t="s">
        <v>143</v>
      </c>
      <c r="G3603" s="177">
        <v>18</v>
      </c>
      <c r="H3603" s="177" t="s">
        <v>19747</v>
      </c>
      <c r="I3603" s="177" t="s">
        <v>1092</v>
      </c>
      <c r="J3603" s="177">
        <v>13123586175</v>
      </c>
      <c r="K3603" s="177" t="s">
        <v>27</v>
      </c>
      <c r="L3603" s="224"/>
      <c r="M3603" s="177"/>
      <c r="N3603" s="177" t="s">
        <v>27</v>
      </c>
      <c r="O3603" s="224"/>
      <c r="P3603" s="177"/>
      <c r="Q3603" s="177"/>
      <c r="R3603" s="177"/>
      <c r="S3603" s="177" t="s">
        <v>1089</v>
      </c>
      <c r="T3603" s="177"/>
      <c r="Z3603" s="130" t="str">
        <f t="shared" si="57"/>
        <v>18(4)黄玉妹</v>
      </c>
    </row>
    <row r="3604" spans="1:26">
      <c r="A3604" s="177"/>
      <c r="B3604" s="177" t="s">
        <v>1093</v>
      </c>
      <c r="C3604" s="177"/>
      <c r="D3604" s="177" t="s">
        <v>198</v>
      </c>
      <c r="E3604" s="177" t="s">
        <v>1094</v>
      </c>
      <c r="F3604" s="177" t="s">
        <v>24</v>
      </c>
      <c r="G3604" s="177">
        <v>18</v>
      </c>
      <c r="H3604" s="177" t="s">
        <v>19748</v>
      </c>
      <c r="I3604" s="177" t="s">
        <v>1096</v>
      </c>
      <c r="J3604" s="177">
        <v>13557181200</v>
      </c>
      <c r="K3604" s="177" t="s">
        <v>27</v>
      </c>
      <c r="L3604" s="224"/>
      <c r="M3604" s="177"/>
      <c r="N3604" s="177" t="s">
        <v>27</v>
      </c>
      <c r="O3604" s="224"/>
      <c r="P3604" s="177"/>
      <c r="Q3604" s="177"/>
      <c r="R3604" s="177"/>
      <c r="S3604" s="177" t="s">
        <v>1093</v>
      </c>
      <c r="T3604" s="177"/>
      <c r="Z3604" s="130" t="str">
        <f t="shared" si="57"/>
        <v>18(4)韦毓钌</v>
      </c>
    </row>
    <row r="3605" spans="1:26">
      <c r="A3605" s="177"/>
      <c r="B3605" s="177" t="s">
        <v>1097</v>
      </c>
      <c r="C3605" s="177"/>
      <c r="D3605" s="177" t="s">
        <v>198</v>
      </c>
      <c r="E3605" s="177" t="s">
        <v>1098</v>
      </c>
      <c r="F3605" s="177" t="s">
        <v>24</v>
      </c>
      <c r="G3605" s="177">
        <v>18</v>
      </c>
      <c r="H3605" s="177" t="s">
        <v>19749</v>
      </c>
      <c r="I3605" s="177" t="s">
        <v>1100</v>
      </c>
      <c r="J3605" s="177">
        <v>15078574703</v>
      </c>
      <c r="K3605" s="177" t="s">
        <v>27</v>
      </c>
      <c r="L3605" s="224"/>
      <c r="M3605" s="177"/>
      <c r="N3605" s="177" t="s">
        <v>27</v>
      </c>
      <c r="O3605" s="224"/>
      <c r="P3605" s="177"/>
      <c r="Q3605" s="177"/>
      <c r="R3605" s="177"/>
      <c r="S3605" s="177" t="s">
        <v>1097</v>
      </c>
      <c r="T3605" s="177"/>
      <c r="Z3605" s="130" t="str">
        <f t="shared" si="57"/>
        <v>18(4)李明峰</v>
      </c>
    </row>
    <row r="3606" spans="1:26">
      <c r="A3606" s="177"/>
      <c r="B3606" s="177" t="s">
        <v>1101</v>
      </c>
      <c r="C3606" s="177"/>
      <c r="D3606" s="177" t="s">
        <v>198</v>
      </c>
      <c r="E3606" s="177" t="s">
        <v>1102</v>
      </c>
      <c r="F3606" s="177" t="s">
        <v>143</v>
      </c>
      <c r="G3606" s="177">
        <v>18</v>
      </c>
      <c r="H3606" s="177" t="s">
        <v>17922</v>
      </c>
      <c r="I3606" s="177" t="s">
        <v>1104</v>
      </c>
      <c r="J3606" s="177">
        <v>18887756607</v>
      </c>
      <c r="K3606" s="177" t="s">
        <v>27</v>
      </c>
      <c r="L3606" s="224"/>
      <c r="M3606" s="177"/>
      <c r="N3606" s="177" t="s">
        <v>27</v>
      </c>
      <c r="O3606" s="224"/>
      <c r="P3606" s="177"/>
      <c r="Q3606" s="177"/>
      <c r="R3606" s="177"/>
      <c r="S3606" s="177" t="s">
        <v>1101</v>
      </c>
      <c r="T3606" s="177"/>
      <c r="Z3606" s="130" t="str">
        <f t="shared" si="57"/>
        <v>18(4)韦旭金</v>
      </c>
    </row>
    <row r="3607" spans="1:26">
      <c r="A3607" s="177"/>
      <c r="B3607" s="177" t="s">
        <v>1105</v>
      </c>
      <c r="C3607" s="177"/>
      <c r="D3607" s="177" t="s">
        <v>198</v>
      </c>
      <c r="E3607" s="177" t="s">
        <v>1106</v>
      </c>
      <c r="F3607" s="177" t="s">
        <v>24</v>
      </c>
      <c r="G3607" s="177">
        <v>20</v>
      </c>
      <c r="H3607" s="177" t="s">
        <v>1107</v>
      </c>
      <c r="I3607" s="177" t="s">
        <v>1108</v>
      </c>
      <c r="J3607" s="177">
        <v>18707782046</v>
      </c>
      <c r="K3607" s="177" t="s">
        <v>27</v>
      </c>
      <c r="L3607" s="224"/>
      <c r="M3607" s="177"/>
      <c r="N3607" s="177" t="s">
        <v>30</v>
      </c>
      <c r="O3607" s="224"/>
      <c r="P3607" s="177"/>
      <c r="Q3607" s="177"/>
      <c r="R3607" s="177"/>
      <c r="S3607" s="177" t="s">
        <v>1105</v>
      </c>
      <c r="T3607" s="177"/>
      <c r="Z3607" s="130" t="str">
        <f t="shared" si="57"/>
        <v>18(4)韦文秀</v>
      </c>
    </row>
    <row r="3608" spans="1:26">
      <c r="A3608" s="177"/>
      <c r="B3608" s="177" t="s">
        <v>1109</v>
      </c>
      <c r="C3608" s="177"/>
      <c r="D3608" s="177" t="s">
        <v>198</v>
      </c>
      <c r="E3608" s="177" t="s">
        <v>1110</v>
      </c>
      <c r="F3608" s="177" t="s">
        <v>143</v>
      </c>
      <c r="G3608" s="177">
        <v>19</v>
      </c>
      <c r="H3608" s="177" t="s">
        <v>1111</v>
      </c>
      <c r="I3608" s="177" t="s">
        <v>1112</v>
      </c>
      <c r="J3608" s="177">
        <v>15807781073</v>
      </c>
      <c r="K3608" s="177" t="s">
        <v>27</v>
      </c>
      <c r="L3608" s="224"/>
      <c r="M3608" s="177"/>
      <c r="N3608" s="177" t="s">
        <v>27</v>
      </c>
      <c r="O3608" s="224"/>
      <c r="P3608" s="177"/>
      <c r="Q3608" s="177"/>
      <c r="R3608" s="177"/>
      <c r="S3608" s="177" t="s">
        <v>1109</v>
      </c>
      <c r="T3608" s="177"/>
      <c r="Z3608" s="130" t="str">
        <f t="shared" si="57"/>
        <v>18(4)郑秀琳</v>
      </c>
    </row>
    <row r="3609" spans="1:26">
      <c r="A3609" s="177"/>
      <c r="B3609" s="177" t="s">
        <v>1113</v>
      </c>
      <c r="C3609" s="177"/>
      <c r="D3609" s="177" t="s">
        <v>198</v>
      </c>
      <c r="E3609" s="177" t="s">
        <v>1114</v>
      </c>
      <c r="F3609" s="177" t="s">
        <v>143</v>
      </c>
      <c r="G3609" s="177">
        <v>18</v>
      </c>
      <c r="H3609" s="177" t="s">
        <v>19750</v>
      </c>
      <c r="I3609" s="177" t="s">
        <v>1116</v>
      </c>
      <c r="J3609" s="177">
        <v>15078636498</v>
      </c>
      <c r="K3609" s="177" t="s">
        <v>27</v>
      </c>
      <c r="L3609" s="224"/>
      <c r="M3609" s="177"/>
      <c r="N3609" s="177" t="s">
        <v>30</v>
      </c>
      <c r="O3609" s="224"/>
      <c r="P3609" s="177"/>
      <c r="Q3609" s="177"/>
      <c r="R3609" s="177"/>
      <c r="S3609" s="177" t="s">
        <v>1113</v>
      </c>
      <c r="T3609" s="177"/>
      <c r="Z3609" s="130" t="str">
        <f t="shared" si="57"/>
        <v>18(4)韦金乐</v>
      </c>
    </row>
    <row r="3610" spans="1:26">
      <c r="A3610" s="177"/>
      <c r="B3610" s="177" t="s">
        <v>1117</v>
      </c>
      <c r="C3610" s="177"/>
      <c r="D3610" s="177" t="s">
        <v>198</v>
      </c>
      <c r="E3610" s="177" t="s">
        <v>1118</v>
      </c>
      <c r="F3610" s="177" t="s">
        <v>24</v>
      </c>
      <c r="G3610" s="177">
        <v>18</v>
      </c>
      <c r="H3610" s="177" t="s">
        <v>1119</v>
      </c>
      <c r="I3610" s="177" t="s">
        <v>1120</v>
      </c>
      <c r="J3610" s="177">
        <v>18174936870</v>
      </c>
      <c r="K3610" s="177" t="s">
        <v>27</v>
      </c>
      <c r="L3610" s="224"/>
      <c r="M3610" s="177"/>
      <c r="N3610" s="177" t="s">
        <v>27</v>
      </c>
      <c r="O3610" s="224"/>
      <c r="P3610" s="177"/>
      <c r="Q3610" s="177"/>
      <c r="R3610" s="177"/>
      <c r="S3610" s="177" t="s">
        <v>1117</v>
      </c>
      <c r="T3610" s="177"/>
      <c r="Z3610" s="130" t="str">
        <f t="shared" si="57"/>
        <v>18(4)蓝宝石</v>
      </c>
    </row>
    <row r="3611" spans="1:26">
      <c r="A3611" s="177"/>
      <c r="B3611" s="177" t="s">
        <v>1121</v>
      </c>
      <c r="C3611" s="177"/>
      <c r="D3611" s="177" t="s">
        <v>198</v>
      </c>
      <c r="E3611" s="177" t="s">
        <v>1122</v>
      </c>
      <c r="F3611" s="177" t="s">
        <v>143</v>
      </c>
      <c r="G3611" s="177">
        <v>18</v>
      </c>
      <c r="H3611" s="177" t="s">
        <v>1123</v>
      </c>
      <c r="I3611" s="177" t="s">
        <v>1124</v>
      </c>
      <c r="J3611" s="177">
        <v>18776879606</v>
      </c>
      <c r="K3611" s="177"/>
      <c r="L3611" s="224"/>
      <c r="M3611" s="177"/>
      <c r="N3611" s="177"/>
      <c r="O3611" s="224"/>
      <c r="P3611" s="177"/>
      <c r="Q3611" s="177"/>
      <c r="R3611" s="177"/>
      <c r="S3611" s="177" t="s">
        <v>1121</v>
      </c>
      <c r="T3611" s="177" t="s">
        <v>19686</v>
      </c>
      <c r="Z3611" s="130" t="str">
        <f t="shared" si="57"/>
        <v>18(4)禤诗滢</v>
      </c>
    </row>
    <row r="3612" spans="1:26">
      <c r="A3612" s="177"/>
      <c r="B3612" s="177" t="s">
        <v>1130</v>
      </c>
      <c r="C3612" s="177"/>
      <c r="D3612" s="177" t="s">
        <v>198</v>
      </c>
      <c r="E3612" s="177" t="s">
        <v>1131</v>
      </c>
      <c r="F3612" s="177" t="s">
        <v>24</v>
      </c>
      <c r="G3612" s="177">
        <v>20</v>
      </c>
      <c r="H3612" s="177" t="s">
        <v>1132</v>
      </c>
      <c r="I3612" s="177" t="s">
        <v>1133</v>
      </c>
      <c r="J3612" s="177">
        <v>18977861595</v>
      </c>
      <c r="K3612" s="177" t="s">
        <v>27</v>
      </c>
      <c r="L3612" s="224"/>
      <c r="M3612" s="177"/>
      <c r="N3612" s="177" t="s">
        <v>27</v>
      </c>
      <c r="O3612" s="224"/>
      <c r="P3612" s="177"/>
      <c r="Q3612" s="177"/>
      <c r="R3612" s="177"/>
      <c r="S3612" s="177" t="s">
        <v>1130</v>
      </c>
      <c r="T3612" s="177"/>
      <c r="Z3612" s="130" t="str">
        <f t="shared" si="57"/>
        <v>18(4)蒙麒贵</v>
      </c>
    </row>
    <row r="3613" spans="1:26">
      <c r="A3613" s="177"/>
      <c r="B3613" s="177" t="s">
        <v>1134</v>
      </c>
      <c r="C3613" s="177"/>
      <c r="D3613" s="177" t="s">
        <v>198</v>
      </c>
      <c r="E3613" s="177" t="s">
        <v>1135</v>
      </c>
      <c r="F3613" s="177" t="s">
        <v>24</v>
      </c>
      <c r="G3613" s="177">
        <v>20</v>
      </c>
      <c r="H3613" s="177" t="s">
        <v>1136</v>
      </c>
      <c r="I3613" s="177" t="s">
        <v>1137</v>
      </c>
      <c r="J3613" s="177">
        <v>18174936996</v>
      </c>
      <c r="K3613" s="177" t="s">
        <v>27</v>
      </c>
      <c r="L3613" s="224"/>
      <c r="M3613" s="177"/>
      <c r="N3613" s="177" t="s">
        <v>27</v>
      </c>
      <c r="O3613" s="224"/>
      <c r="P3613" s="177"/>
      <c r="Q3613" s="177"/>
      <c r="R3613" s="177"/>
      <c r="S3613" s="177" t="s">
        <v>1134</v>
      </c>
      <c r="T3613" s="177"/>
      <c r="Z3613" s="130" t="str">
        <f t="shared" si="57"/>
        <v>18(4)韦仲喜</v>
      </c>
    </row>
    <row r="3614" spans="1:26">
      <c r="A3614" s="177"/>
      <c r="B3614" s="177" t="s">
        <v>1138</v>
      </c>
      <c r="C3614" s="177"/>
      <c r="D3614" s="177" t="s">
        <v>198</v>
      </c>
      <c r="E3614" s="177" t="s">
        <v>1139</v>
      </c>
      <c r="F3614" s="177" t="s">
        <v>143</v>
      </c>
      <c r="G3614" s="177">
        <v>18</v>
      </c>
      <c r="H3614" s="177" t="s">
        <v>1140</v>
      </c>
      <c r="I3614" s="177" t="s">
        <v>1141</v>
      </c>
      <c r="J3614" s="177">
        <v>17807833020</v>
      </c>
      <c r="K3614" s="177" t="s">
        <v>27</v>
      </c>
      <c r="L3614" s="224"/>
      <c r="M3614" s="177"/>
      <c r="N3614" s="177" t="s">
        <v>27</v>
      </c>
      <c r="O3614" s="224"/>
      <c r="P3614" s="177"/>
      <c r="Q3614" s="177"/>
      <c r="R3614" s="177"/>
      <c r="S3614" s="177" t="s">
        <v>1138</v>
      </c>
      <c r="T3614" s="177"/>
      <c r="Z3614" s="130" t="str">
        <f t="shared" si="57"/>
        <v>18(4)韦雪莹</v>
      </c>
    </row>
    <row r="3615" spans="1:26">
      <c r="A3615" s="177"/>
      <c r="B3615" s="177" t="s">
        <v>1142</v>
      </c>
      <c r="C3615" s="177"/>
      <c r="D3615" s="177" t="s">
        <v>198</v>
      </c>
      <c r="E3615" s="177" t="s">
        <v>1143</v>
      </c>
      <c r="F3615" s="177" t="s">
        <v>24</v>
      </c>
      <c r="G3615" s="177">
        <v>20</v>
      </c>
      <c r="H3615" s="177" t="s">
        <v>1144</v>
      </c>
      <c r="I3615" s="177" t="s">
        <v>1145</v>
      </c>
      <c r="J3615" s="177">
        <v>18177873868</v>
      </c>
      <c r="K3615" s="177" t="s">
        <v>27</v>
      </c>
      <c r="L3615" s="224"/>
      <c r="M3615" s="177"/>
      <c r="N3615" s="177" t="s">
        <v>30</v>
      </c>
      <c r="O3615" s="224"/>
      <c r="P3615" s="177"/>
      <c r="Q3615" s="177"/>
      <c r="R3615" s="177"/>
      <c r="S3615" s="177" t="s">
        <v>1142</v>
      </c>
      <c r="T3615" s="177"/>
      <c r="Z3615" s="130" t="str">
        <f t="shared" si="57"/>
        <v>18(4)莫海兵</v>
      </c>
    </row>
    <row r="3616" spans="1:26">
      <c r="A3616" s="177"/>
      <c r="B3616" s="177" t="s">
        <v>1146</v>
      </c>
      <c r="C3616" s="177"/>
      <c r="D3616" s="177" t="s">
        <v>198</v>
      </c>
      <c r="E3616" s="177" t="s">
        <v>1147</v>
      </c>
      <c r="F3616" s="177" t="s">
        <v>24</v>
      </c>
      <c r="G3616" s="177">
        <v>20</v>
      </c>
      <c r="H3616" s="177" t="s">
        <v>1148</v>
      </c>
      <c r="I3616" s="177" t="s">
        <v>1149</v>
      </c>
      <c r="J3616" s="177">
        <v>18776862535</v>
      </c>
      <c r="K3616" s="177" t="s">
        <v>27</v>
      </c>
      <c r="L3616" s="224"/>
      <c r="M3616" s="177"/>
      <c r="N3616" s="177" t="s">
        <v>27</v>
      </c>
      <c r="O3616" s="224"/>
      <c r="P3616" s="177"/>
      <c r="Q3616" s="177"/>
      <c r="R3616" s="177"/>
      <c r="S3616" s="177" t="s">
        <v>1146</v>
      </c>
      <c r="T3616" s="177"/>
      <c r="Z3616" s="130" t="str">
        <f t="shared" si="57"/>
        <v>18(4)蓝保胜</v>
      </c>
    </row>
    <row r="3617" spans="1:26">
      <c r="A3617" s="177"/>
      <c r="B3617" s="177" t="s">
        <v>1153</v>
      </c>
      <c r="C3617" s="177"/>
      <c r="D3617" s="177" t="s">
        <v>198</v>
      </c>
      <c r="E3617" s="177" t="s">
        <v>1154</v>
      </c>
      <c r="F3617" s="177" t="s">
        <v>24</v>
      </c>
      <c r="G3617" s="177">
        <v>18</v>
      </c>
      <c r="H3617" s="177" t="s">
        <v>18405</v>
      </c>
      <c r="I3617" s="177" t="s">
        <v>1156</v>
      </c>
      <c r="J3617" s="177">
        <v>18249927750</v>
      </c>
      <c r="K3617" s="177" t="s">
        <v>27</v>
      </c>
      <c r="L3617" s="224"/>
      <c r="M3617" s="177"/>
      <c r="N3617" s="177" t="s">
        <v>27</v>
      </c>
      <c r="O3617" s="224"/>
      <c r="P3617" s="177"/>
      <c r="Q3617" s="177"/>
      <c r="R3617" s="177"/>
      <c r="S3617" s="177" t="s">
        <v>1153</v>
      </c>
      <c r="T3617" s="177"/>
      <c r="Z3617" s="130" t="str">
        <f t="shared" si="57"/>
        <v>18(4)唐寅浪</v>
      </c>
    </row>
    <row r="3618" spans="1:26">
      <c r="A3618" s="177"/>
      <c r="B3618" s="177" t="s">
        <v>1161</v>
      </c>
      <c r="C3618" s="177"/>
      <c r="D3618" s="177" t="s">
        <v>198</v>
      </c>
      <c r="E3618" s="177" t="s">
        <v>1162</v>
      </c>
      <c r="F3618" s="177" t="s">
        <v>24</v>
      </c>
      <c r="G3618" s="177">
        <v>19</v>
      </c>
      <c r="H3618" s="177" t="s">
        <v>1163</v>
      </c>
      <c r="I3618" s="177" t="s">
        <v>1164</v>
      </c>
      <c r="J3618" s="177" t="s">
        <v>19751</v>
      </c>
      <c r="K3618" s="177" t="s">
        <v>27</v>
      </c>
      <c r="L3618" s="224"/>
      <c r="M3618" s="177"/>
      <c r="N3618" s="177" t="s">
        <v>27</v>
      </c>
      <c r="O3618" s="224"/>
      <c r="P3618" s="177"/>
      <c r="Q3618" s="177"/>
      <c r="R3618" s="177"/>
      <c r="S3618" s="177" t="s">
        <v>1161</v>
      </c>
      <c r="T3618" s="177"/>
      <c r="Z3618" s="130" t="str">
        <f t="shared" si="57"/>
        <v>18(4)覃继文</v>
      </c>
    </row>
    <row r="3619" spans="1:26">
      <c r="A3619" s="177"/>
      <c r="B3619" s="177" t="s">
        <v>1165</v>
      </c>
      <c r="C3619" s="177"/>
      <c r="D3619" s="177" t="s">
        <v>198</v>
      </c>
      <c r="E3619" s="177" t="s">
        <v>1166</v>
      </c>
      <c r="F3619" s="177" t="s">
        <v>143</v>
      </c>
      <c r="G3619" s="177">
        <v>18</v>
      </c>
      <c r="H3619" s="177" t="s">
        <v>1167</v>
      </c>
      <c r="I3619" s="177" t="s">
        <v>1168</v>
      </c>
      <c r="J3619" s="177">
        <v>13926832148</v>
      </c>
      <c r="K3619" s="177" t="s">
        <v>27</v>
      </c>
      <c r="L3619" s="224"/>
      <c r="M3619" s="177"/>
      <c r="N3619" s="177" t="s">
        <v>27</v>
      </c>
      <c r="O3619" s="224"/>
      <c r="P3619" s="177"/>
      <c r="Q3619" s="177"/>
      <c r="R3619" s="177"/>
      <c r="S3619" s="177" t="s">
        <v>1165</v>
      </c>
      <c r="T3619" s="177"/>
      <c r="Z3619" s="130" t="str">
        <f t="shared" si="57"/>
        <v>18(4)韦翠珍</v>
      </c>
    </row>
    <row r="3620" spans="1:26">
      <c r="A3620" s="177"/>
      <c r="B3620" s="177" t="s">
        <v>1169</v>
      </c>
      <c r="C3620" s="177"/>
      <c r="D3620" s="177" t="s">
        <v>198</v>
      </c>
      <c r="E3620" s="177" t="s">
        <v>1170</v>
      </c>
      <c r="F3620" s="177" t="s">
        <v>143</v>
      </c>
      <c r="G3620" s="177">
        <v>18</v>
      </c>
      <c r="H3620" s="177" t="s">
        <v>1171</v>
      </c>
      <c r="I3620" s="177" t="s">
        <v>1172</v>
      </c>
      <c r="J3620" s="177">
        <v>15949326110</v>
      </c>
      <c r="K3620" s="177"/>
      <c r="L3620" s="224"/>
      <c r="M3620" s="177"/>
      <c r="N3620" s="177"/>
      <c r="O3620" s="224"/>
      <c r="P3620" s="177"/>
      <c r="Q3620" s="177"/>
      <c r="R3620" s="177"/>
      <c r="S3620" s="177" t="s">
        <v>1169</v>
      </c>
      <c r="T3620" s="177" t="s">
        <v>19686</v>
      </c>
      <c r="Z3620" s="130" t="str">
        <f t="shared" si="57"/>
        <v>18(4)覃丽葵</v>
      </c>
    </row>
    <row r="3621" spans="1:26">
      <c r="A3621" s="177"/>
      <c r="B3621" s="177" t="s">
        <v>1173</v>
      </c>
      <c r="C3621" s="177"/>
      <c r="D3621" s="177" t="s">
        <v>198</v>
      </c>
      <c r="E3621" s="177" t="s">
        <v>1174</v>
      </c>
      <c r="F3621" s="177" t="s">
        <v>24</v>
      </c>
      <c r="G3621" s="177">
        <v>19</v>
      </c>
      <c r="H3621" s="177" t="s">
        <v>1175</v>
      </c>
      <c r="I3621" s="177" t="s">
        <v>1176</v>
      </c>
      <c r="J3621" s="177">
        <v>18977801221</v>
      </c>
      <c r="K3621" s="177" t="s">
        <v>27</v>
      </c>
      <c r="L3621" s="224"/>
      <c r="M3621" s="177"/>
      <c r="N3621" s="177" t="s">
        <v>27</v>
      </c>
      <c r="O3621" s="224"/>
      <c r="P3621" s="177"/>
      <c r="Q3621" s="177"/>
      <c r="R3621" s="177"/>
      <c r="S3621" s="177" t="s">
        <v>1173</v>
      </c>
      <c r="T3621" s="177"/>
      <c r="Z3621" s="130" t="str">
        <f t="shared" si="57"/>
        <v>18(4)蓝上钧</v>
      </c>
    </row>
    <row r="3622" spans="1:26">
      <c r="A3622" s="177"/>
      <c r="B3622" s="177" t="s">
        <v>1177</v>
      </c>
      <c r="C3622" s="177"/>
      <c r="D3622" s="177" t="s">
        <v>198</v>
      </c>
      <c r="E3622" s="177" t="s">
        <v>654</v>
      </c>
      <c r="F3622" s="177" t="s">
        <v>24</v>
      </c>
      <c r="G3622" s="177">
        <v>20</v>
      </c>
      <c r="H3622" s="177" t="s">
        <v>655</v>
      </c>
      <c r="I3622" s="177" t="s">
        <v>656</v>
      </c>
      <c r="J3622" s="177">
        <v>19977871575</v>
      </c>
      <c r="K3622" s="177" t="s">
        <v>27</v>
      </c>
      <c r="L3622" s="224"/>
      <c r="M3622" s="177"/>
      <c r="N3622" s="177" t="s">
        <v>27</v>
      </c>
      <c r="O3622" s="224"/>
      <c r="P3622" s="177"/>
      <c r="Q3622" s="177"/>
      <c r="R3622" s="177"/>
      <c r="S3622" s="177" t="s">
        <v>1177</v>
      </c>
      <c r="T3622" s="177"/>
      <c r="Z3622" s="130" t="str">
        <f t="shared" si="57"/>
        <v>18(4)蓝成</v>
      </c>
    </row>
    <row r="3623" spans="1:26">
      <c r="A3623" s="177"/>
      <c r="B3623" s="177" t="s">
        <v>1178</v>
      </c>
      <c r="C3623" s="177"/>
      <c r="D3623" s="177" t="s">
        <v>198</v>
      </c>
      <c r="E3623" s="177" t="s">
        <v>1179</v>
      </c>
      <c r="F3623" s="177" t="s">
        <v>143</v>
      </c>
      <c r="G3623" s="177">
        <v>19</v>
      </c>
      <c r="H3623" s="177" t="s">
        <v>1180</v>
      </c>
      <c r="I3623" s="177" t="s">
        <v>1181</v>
      </c>
      <c r="J3623" s="177">
        <v>13737966801</v>
      </c>
      <c r="K3623" s="177" t="s">
        <v>27</v>
      </c>
      <c r="L3623" s="224"/>
      <c r="M3623" s="177"/>
      <c r="N3623" s="177" t="s">
        <v>27</v>
      </c>
      <c r="O3623" s="224"/>
      <c r="P3623" s="177"/>
      <c r="Q3623" s="177"/>
      <c r="R3623" s="177"/>
      <c r="S3623" s="177" t="s">
        <v>1178</v>
      </c>
      <c r="T3623" s="177"/>
      <c r="Z3623" s="130" t="str">
        <f t="shared" si="57"/>
        <v>18(4)黄惠香</v>
      </c>
    </row>
    <row r="3624" spans="1:26">
      <c r="A3624" s="177"/>
      <c r="B3624" s="177" t="s">
        <v>1185</v>
      </c>
      <c r="C3624" s="177"/>
      <c r="D3624" s="177" t="s">
        <v>198</v>
      </c>
      <c r="E3624" s="177" t="s">
        <v>1186</v>
      </c>
      <c r="F3624" s="177" t="s">
        <v>24</v>
      </c>
      <c r="G3624" s="177">
        <v>18</v>
      </c>
      <c r="H3624" s="177" t="s">
        <v>1187</v>
      </c>
      <c r="I3624" s="177" t="s">
        <v>1188</v>
      </c>
      <c r="J3624" s="177">
        <v>18977876915</v>
      </c>
      <c r="K3624" s="177" t="s">
        <v>27</v>
      </c>
      <c r="L3624" s="224"/>
      <c r="M3624" s="177"/>
      <c r="N3624" s="177" t="s">
        <v>27</v>
      </c>
      <c r="O3624" s="224"/>
      <c r="P3624" s="177"/>
      <c r="Q3624" s="177"/>
      <c r="R3624" s="177"/>
      <c r="S3624" s="177" t="s">
        <v>1185</v>
      </c>
      <c r="T3624" s="177"/>
      <c r="Z3624" s="130" t="str">
        <f t="shared" si="57"/>
        <v>18(4)龙铎元</v>
      </c>
    </row>
    <row r="3625" spans="1:26">
      <c r="A3625" s="177"/>
      <c r="B3625" s="177" t="s">
        <v>1189</v>
      </c>
      <c r="C3625" s="177"/>
      <c r="D3625" s="177" t="s">
        <v>198</v>
      </c>
      <c r="E3625" s="177" t="s">
        <v>1190</v>
      </c>
      <c r="F3625" s="177" t="s">
        <v>24</v>
      </c>
      <c r="G3625" s="177">
        <v>19</v>
      </c>
      <c r="H3625" s="177" t="s">
        <v>1191</v>
      </c>
      <c r="I3625" s="177" t="s">
        <v>1192</v>
      </c>
      <c r="J3625" s="177">
        <v>17377049403</v>
      </c>
      <c r="K3625" s="177" t="s">
        <v>27</v>
      </c>
      <c r="L3625" s="224"/>
      <c r="M3625" s="177"/>
      <c r="N3625" s="177" t="s">
        <v>27</v>
      </c>
      <c r="O3625" s="224"/>
      <c r="P3625" s="177"/>
      <c r="Q3625" s="177"/>
      <c r="R3625" s="177"/>
      <c r="S3625" s="177" t="s">
        <v>1189</v>
      </c>
      <c r="T3625" s="177"/>
      <c r="Z3625" s="130" t="str">
        <f t="shared" si="57"/>
        <v>18(4)唐聪</v>
      </c>
    </row>
    <row r="3626" spans="1:26">
      <c r="A3626" s="177"/>
      <c r="B3626" s="177" t="s">
        <v>1193</v>
      </c>
      <c r="C3626" s="177"/>
      <c r="D3626" s="177" t="s">
        <v>198</v>
      </c>
      <c r="E3626" s="177" t="s">
        <v>1194</v>
      </c>
      <c r="F3626" s="177" t="s">
        <v>24</v>
      </c>
      <c r="G3626" s="177">
        <v>18</v>
      </c>
      <c r="H3626" s="177" t="s">
        <v>19390</v>
      </c>
      <c r="I3626" s="177" t="s">
        <v>1196</v>
      </c>
      <c r="J3626" s="177">
        <v>18807880040</v>
      </c>
      <c r="K3626" s="177" t="s">
        <v>27</v>
      </c>
      <c r="L3626" s="224"/>
      <c r="M3626" s="177"/>
      <c r="N3626" s="177" t="s">
        <v>27</v>
      </c>
      <c r="O3626" s="224"/>
      <c r="P3626" s="177"/>
      <c r="Q3626" s="177"/>
      <c r="R3626" s="177"/>
      <c r="S3626" s="177" t="s">
        <v>1193</v>
      </c>
      <c r="T3626" s="177"/>
      <c r="Z3626" s="130" t="str">
        <f t="shared" si="57"/>
        <v>18(4)韦庆杰</v>
      </c>
    </row>
    <row r="3627" spans="1:26">
      <c r="A3627" s="177"/>
      <c r="B3627" s="177" t="s">
        <v>1197</v>
      </c>
      <c r="C3627" s="177"/>
      <c r="D3627" s="177" t="s">
        <v>198</v>
      </c>
      <c r="E3627" s="177" t="s">
        <v>1198</v>
      </c>
      <c r="F3627" s="177" t="s">
        <v>24</v>
      </c>
      <c r="G3627" s="177">
        <v>19</v>
      </c>
      <c r="H3627" s="177" t="s">
        <v>1199</v>
      </c>
      <c r="I3627" s="177" t="s">
        <v>1200</v>
      </c>
      <c r="J3627" s="177">
        <v>17754790693</v>
      </c>
      <c r="K3627" s="177" t="s">
        <v>27</v>
      </c>
      <c r="L3627" s="224"/>
      <c r="M3627" s="177"/>
      <c r="N3627" s="177" t="s">
        <v>27</v>
      </c>
      <c r="O3627" s="224"/>
      <c r="P3627" s="177"/>
      <c r="Q3627" s="177"/>
      <c r="R3627" s="177"/>
      <c r="S3627" s="177" t="s">
        <v>1197</v>
      </c>
      <c r="T3627" s="177"/>
      <c r="Z3627" s="130" t="str">
        <f t="shared" si="57"/>
        <v>18(4)蓝英旺</v>
      </c>
    </row>
    <row r="3628" spans="1:26">
      <c r="A3628" s="177"/>
      <c r="B3628" s="177" t="s">
        <v>1201</v>
      </c>
      <c r="C3628" s="177"/>
      <c r="D3628" s="177" t="s">
        <v>198</v>
      </c>
      <c r="E3628" s="177" t="s">
        <v>1202</v>
      </c>
      <c r="F3628" s="177" t="s">
        <v>24</v>
      </c>
      <c r="G3628" s="177">
        <v>19</v>
      </c>
      <c r="H3628" s="177" t="s">
        <v>1203</v>
      </c>
      <c r="I3628" s="177" t="s">
        <v>1204</v>
      </c>
      <c r="J3628" s="177">
        <v>18278870660</v>
      </c>
      <c r="K3628" s="177" t="s">
        <v>27</v>
      </c>
      <c r="L3628" s="224"/>
      <c r="M3628" s="177"/>
      <c r="N3628" s="177" t="s">
        <v>27</v>
      </c>
      <c r="O3628" s="224"/>
      <c r="P3628" s="177"/>
      <c r="Q3628" s="177"/>
      <c r="R3628" s="177"/>
      <c r="S3628" s="177" t="s">
        <v>1201</v>
      </c>
      <c r="T3628" s="177"/>
      <c r="Z3628" s="130" t="str">
        <f t="shared" si="57"/>
        <v>18(4)莫中坡</v>
      </c>
    </row>
    <row r="3629" spans="1:26">
      <c r="A3629" s="177"/>
      <c r="B3629" s="177" t="s">
        <v>1205</v>
      </c>
      <c r="C3629" s="177"/>
      <c r="D3629" s="177" t="s">
        <v>198</v>
      </c>
      <c r="E3629" s="177" t="s">
        <v>1206</v>
      </c>
      <c r="F3629" s="177" t="s">
        <v>143</v>
      </c>
      <c r="G3629" s="177">
        <v>19</v>
      </c>
      <c r="H3629" s="177" t="s">
        <v>1207</v>
      </c>
      <c r="I3629" s="177" t="s">
        <v>1208</v>
      </c>
      <c r="J3629" s="177">
        <v>15878170969</v>
      </c>
      <c r="K3629" s="177" t="s">
        <v>27</v>
      </c>
      <c r="L3629" s="224"/>
      <c r="M3629" s="177"/>
      <c r="N3629" s="177" t="s">
        <v>27</v>
      </c>
      <c r="O3629" s="224"/>
      <c r="P3629" s="177"/>
      <c r="Q3629" s="177"/>
      <c r="R3629" s="177"/>
      <c r="S3629" s="177" t="s">
        <v>1205</v>
      </c>
      <c r="T3629" s="177"/>
      <c r="Z3629" s="130" t="str">
        <f t="shared" si="57"/>
        <v>18(4)谭凤凤</v>
      </c>
    </row>
    <row r="3630" spans="1:26">
      <c r="A3630" s="177"/>
      <c r="B3630" s="177" t="s">
        <v>1209</v>
      </c>
      <c r="C3630" s="177"/>
      <c r="D3630" s="177" t="s">
        <v>204</v>
      </c>
      <c r="E3630" s="177" t="s">
        <v>1210</v>
      </c>
      <c r="F3630" s="177" t="s">
        <v>24</v>
      </c>
      <c r="G3630" s="177">
        <v>19</v>
      </c>
      <c r="H3630" s="177" t="s">
        <v>19752</v>
      </c>
      <c r="I3630" s="177" t="s">
        <v>1212</v>
      </c>
      <c r="J3630" s="177">
        <v>13768380135</v>
      </c>
      <c r="K3630" s="177" t="s">
        <v>27</v>
      </c>
      <c r="L3630" s="224"/>
      <c r="M3630" s="177"/>
      <c r="N3630" s="177" t="s">
        <v>30</v>
      </c>
      <c r="O3630" s="224"/>
      <c r="P3630" s="177"/>
      <c r="Q3630" s="177"/>
      <c r="R3630" s="177"/>
      <c r="S3630" s="177" t="s">
        <v>1209</v>
      </c>
      <c r="T3630" s="177"/>
      <c r="Z3630" s="130" t="str">
        <f t="shared" si="57"/>
        <v>18(5)黄桐盛</v>
      </c>
    </row>
    <row r="3631" spans="1:26">
      <c r="A3631" s="177"/>
      <c r="B3631" s="177" t="s">
        <v>1221</v>
      </c>
      <c r="C3631" s="177"/>
      <c r="D3631" s="177" t="s">
        <v>204</v>
      </c>
      <c r="E3631" s="177" t="s">
        <v>1222</v>
      </c>
      <c r="F3631" s="177" t="s">
        <v>143</v>
      </c>
      <c r="G3631" s="177">
        <v>18</v>
      </c>
      <c r="H3631" s="177" t="s">
        <v>1223</v>
      </c>
      <c r="I3631" s="177" t="s">
        <v>1224</v>
      </c>
      <c r="J3631" s="177">
        <v>19978835390</v>
      </c>
      <c r="K3631" s="177" t="s">
        <v>27</v>
      </c>
      <c r="L3631" s="224"/>
      <c r="M3631" s="177"/>
      <c r="N3631" s="177" t="s">
        <v>27</v>
      </c>
      <c r="O3631" s="224"/>
      <c r="P3631" s="177"/>
      <c r="Q3631" s="177"/>
      <c r="R3631" s="177"/>
      <c r="S3631" s="177" t="s">
        <v>1221</v>
      </c>
      <c r="T3631" s="177"/>
      <c r="Z3631" s="130" t="str">
        <f t="shared" si="57"/>
        <v>18(5)覃小逢</v>
      </c>
    </row>
    <row r="3632" spans="1:26">
      <c r="A3632" s="177"/>
      <c r="B3632" s="177" t="s">
        <v>1225</v>
      </c>
      <c r="C3632" s="177"/>
      <c r="D3632" s="177" t="s">
        <v>204</v>
      </c>
      <c r="E3632" s="177" t="s">
        <v>1226</v>
      </c>
      <c r="F3632" s="177" t="s">
        <v>24</v>
      </c>
      <c r="G3632" s="177">
        <v>19</v>
      </c>
      <c r="H3632" s="177" t="s">
        <v>19753</v>
      </c>
      <c r="I3632" s="177" t="s">
        <v>1228</v>
      </c>
      <c r="J3632" s="177">
        <v>18276985662</v>
      </c>
      <c r="K3632" s="177" t="s">
        <v>27</v>
      </c>
      <c r="L3632" s="224"/>
      <c r="M3632" s="177"/>
      <c r="N3632" s="177" t="s">
        <v>27</v>
      </c>
      <c r="O3632" s="224"/>
      <c r="P3632" s="177"/>
      <c r="Q3632" s="177"/>
      <c r="R3632" s="177"/>
      <c r="S3632" s="177" t="s">
        <v>1225</v>
      </c>
      <c r="T3632" s="177"/>
      <c r="Z3632" s="130" t="str">
        <f t="shared" si="57"/>
        <v>18(5)覃远通</v>
      </c>
    </row>
    <row r="3633" spans="1:26">
      <c r="A3633" s="177"/>
      <c r="B3633" s="177" t="s">
        <v>1229</v>
      </c>
      <c r="C3633" s="177"/>
      <c r="D3633" s="177" t="s">
        <v>204</v>
      </c>
      <c r="E3633" s="177" t="s">
        <v>1230</v>
      </c>
      <c r="F3633" s="177" t="s">
        <v>24</v>
      </c>
      <c r="G3633" s="177">
        <v>18</v>
      </c>
      <c r="H3633" s="177" t="s">
        <v>19754</v>
      </c>
      <c r="I3633" s="177" t="s">
        <v>1232</v>
      </c>
      <c r="J3633" s="177">
        <v>15878823689</v>
      </c>
      <c r="K3633" s="177" t="s">
        <v>27</v>
      </c>
      <c r="L3633" s="224"/>
      <c r="M3633" s="177"/>
      <c r="N3633" s="177" t="s">
        <v>27</v>
      </c>
      <c r="O3633" s="224"/>
      <c r="P3633" s="177"/>
      <c r="Q3633" s="177"/>
      <c r="R3633" s="177"/>
      <c r="S3633" s="177" t="s">
        <v>1229</v>
      </c>
      <c r="T3633" s="177"/>
      <c r="Z3633" s="130" t="str">
        <f t="shared" si="57"/>
        <v>18(5)田松上</v>
      </c>
    </row>
    <row r="3634" spans="1:26">
      <c r="A3634" s="177"/>
      <c r="B3634" s="177" t="s">
        <v>1233</v>
      </c>
      <c r="C3634" s="177"/>
      <c r="D3634" s="177" t="s">
        <v>204</v>
      </c>
      <c r="E3634" s="177" t="s">
        <v>1234</v>
      </c>
      <c r="F3634" s="177" t="s">
        <v>24</v>
      </c>
      <c r="G3634" s="177">
        <v>18</v>
      </c>
      <c r="H3634" s="177" t="s">
        <v>1235</v>
      </c>
      <c r="I3634" s="177" t="s">
        <v>1236</v>
      </c>
      <c r="J3634" s="177">
        <v>15878688790</v>
      </c>
      <c r="K3634" s="177" t="s">
        <v>27</v>
      </c>
      <c r="L3634" s="224"/>
      <c r="M3634" s="177"/>
      <c r="N3634" s="177" t="s">
        <v>27</v>
      </c>
      <c r="O3634" s="224"/>
      <c r="P3634" s="177"/>
      <c r="Q3634" s="177"/>
      <c r="R3634" s="177"/>
      <c r="S3634" s="177" t="s">
        <v>1233</v>
      </c>
      <c r="T3634" s="177"/>
      <c r="Z3634" s="130" t="str">
        <f t="shared" si="57"/>
        <v>18(5)韦昌鹏</v>
      </c>
    </row>
    <row r="3635" spans="1:26">
      <c r="A3635" s="177"/>
      <c r="B3635" s="177" t="s">
        <v>1237</v>
      </c>
      <c r="C3635" s="177"/>
      <c r="D3635" s="177" t="s">
        <v>204</v>
      </c>
      <c r="E3635" s="177" t="s">
        <v>1238</v>
      </c>
      <c r="F3635" s="177" t="s">
        <v>143</v>
      </c>
      <c r="G3635" s="177">
        <v>18</v>
      </c>
      <c r="H3635" s="177" t="s">
        <v>19755</v>
      </c>
      <c r="I3635" s="177" t="s">
        <v>1240</v>
      </c>
      <c r="J3635" s="177">
        <v>13557783337</v>
      </c>
      <c r="K3635" s="177" t="s">
        <v>27</v>
      </c>
      <c r="L3635" s="224"/>
      <c r="M3635" s="177"/>
      <c r="N3635" s="177" t="s">
        <v>27</v>
      </c>
      <c r="O3635" s="224"/>
      <c r="P3635" s="177"/>
      <c r="Q3635" s="177"/>
      <c r="R3635" s="177"/>
      <c r="S3635" s="177" t="s">
        <v>1237</v>
      </c>
      <c r="T3635" s="177"/>
      <c r="Z3635" s="130" t="str">
        <f t="shared" si="57"/>
        <v>18(5)韦柳婷</v>
      </c>
    </row>
    <row r="3636" spans="1:26">
      <c r="A3636" s="177"/>
      <c r="B3636" s="177" t="s">
        <v>1246</v>
      </c>
      <c r="C3636" s="177"/>
      <c r="D3636" s="177" t="s">
        <v>204</v>
      </c>
      <c r="E3636" s="177" t="s">
        <v>1247</v>
      </c>
      <c r="F3636" s="177" t="s">
        <v>24</v>
      </c>
      <c r="G3636" s="177">
        <v>18</v>
      </c>
      <c r="H3636" s="177" t="s">
        <v>19756</v>
      </c>
      <c r="I3636" s="177" t="s">
        <v>1249</v>
      </c>
      <c r="J3636" s="177" t="s">
        <v>19757</v>
      </c>
      <c r="K3636" s="177"/>
      <c r="L3636" s="224"/>
      <c r="M3636" s="177"/>
      <c r="N3636" s="177"/>
      <c r="O3636" s="224"/>
      <c r="P3636" s="177"/>
      <c r="Q3636" s="177"/>
      <c r="R3636" s="177"/>
      <c r="S3636" s="177" t="s">
        <v>1246</v>
      </c>
      <c r="T3636" s="177" t="s">
        <v>19686</v>
      </c>
      <c r="Z3636" s="130" t="str">
        <f t="shared" si="57"/>
        <v>18(5)黄承材</v>
      </c>
    </row>
    <row r="3637" spans="1:26">
      <c r="A3637" s="177"/>
      <c r="B3637" s="177" t="s">
        <v>1251</v>
      </c>
      <c r="C3637" s="177"/>
      <c r="D3637" s="177" t="s">
        <v>204</v>
      </c>
      <c r="E3637" s="177" t="s">
        <v>1252</v>
      </c>
      <c r="F3637" s="177" t="s">
        <v>24</v>
      </c>
      <c r="G3637" s="177">
        <v>18</v>
      </c>
      <c r="H3637" s="177" t="s">
        <v>1253</v>
      </c>
      <c r="I3637" s="177" t="s">
        <v>1254</v>
      </c>
      <c r="J3637" s="177" t="s">
        <v>19758</v>
      </c>
      <c r="K3637" s="177" t="s">
        <v>27</v>
      </c>
      <c r="L3637" s="224"/>
      <c r="M3637" s="177"/>
      <c r="N3637" s="177" t="s">
        <v>27</v>
      </c>
      <c r="O3637" s="224"/>
      <c r="P3637" s="177"/>
      <c r="Q3637" s="177"/>
      <c r="R3637" s="177"/>
      <c r="S3637" s="177" t="s">
        <v>1251</v>
      </c>
      <c r="T3637" s="177"/>
      <c r="Z3637" s="130" t="str">
        <f t="shared" si="57"/>
        <v>18(5)黄春根</v>
      </c>
    </row>
    <row r="3638" spans="1:26">
      <c r="A3638" s="177"/>
      <c r="B3638" s="177" t="s">
        <v>1256</v>
      </c>
      <c r="C3638" s="177"/>
      <c r="D3638" s="177" t="s">
        <v>204</v>
      </c>
      <c r="E3638" s="177" t="s">
        <v>1257</v>
      </c>
      <c r="F3638" s="177" t="s">
        <v>24</v>
      </c>
      <c r="G3638" s="177">
        <v>18</v>
      </c>
      <c r="H3638" s="177" t="s">
        <v>18068</v>
      </c>
      <c r="I3638" s="177" t="s">
        <v>1259</v>
      </c>
      <c r="J3638" s="177">
        <v>13768281259</v>
      </c>
      <c r="K3638" s="177" t="s">
        <v>27</v>
      </c>
      <c r="L3638" s="224"/>
      <c r="M3638" s="177"/>
      <c r="N3638" s="177" t="s">
        <v>27</v>
      </c>
      <c r="O3638" s="224"/>
      <c r="P3638" s="177"/>
      <c r="Q3638" s="177"/>
      <c r="R3638" s="177"/>
      <c r="S3638" s="177" t="s">
        <v>1256</v>
      </c>
      <c r="T3638" s="177"/>
      <c r="Z3638" s="130" t="str">
        <f t="shared" si="57"/>
        <v>18(5)黄国养</v>
      </c>
    </row>
    <row r="3639" spans="1:26">
      <c r="A3639" s="177"/>
      <c r="B3639" s="177" t="s">
        <v>1261</v>
      </c>
      <c r="C3639" s="177"/>
      <c r="D3639" s="177" t="s">
        <v>204</v>
      </c>
      <c r="E3639" s="177" t="s">
        <v>1262</v>
      </c>
      <c r="F3639" s="177" t="s">
        <v>24</v>
      </c>
      <c r="G3639" s="177">
        <v>19</v>
      </c>
      <c r="H3639" s="177" t="s">
        <v>19759</v>
      </c>
      <c r="I3639" s="177" t="s">
        <v>1264</v>
      </c>
      <c r="J3639" s="177">
        <v>15878685770</v>
      </c>
      <c r="K3639" s="177" t="s">
        <v>27</v>
      </c>
      <c r="L3639" s="224"/>
      <c r="M3639" s="177"/>
      <c r="N3639" s="177" t="s">
        <v>27</v>
      </c>
      <c r="O3639" s="224"/>
      <c r="P3639" s="177"/>
      <c r="Q3639" s="177"/>
      <c r="R3639" s="177"/>
      <c r="S3639" s="177" t="s">
        <v>1261</v>
      </c>
      <c r="T3639" s="177"/>
      <c r="Z3639" s="130" t="str">
        <f t="shared" si="57"/>
        <v>18(5)黄玉利</v>
      </c>
    </row>
    <row r="3640" spans="1:26">
      <c r="A3640" s="177"/>
      <c r="B3640" s="177" t="s">
        <v>1265</v>
      </c>
      <c r="C3640" s="177"/>
      <c r="D3640" s="177" t="s">
        <v>204</v>
      </c>
      <c r="E3640" s="177" t="s">
        <v>1266</v>
      </c>
      <c r="F3640" s="177" t="s">
        <v>24</v>
      </c>
      <c r="G3640" s="177">
        <v>19</v>
      </c>
      <c r="H3640" s="177" t="s">
        <v>19760</v>
      </c>
      <c r="I3640" s="177" t="s">
        <v>1268</v>
      </c>
      <c r="J3640" s="177">
        <v>13377047836</v>
      </c>
      <c r="K3640" s="177" t="s">
        <v>27</v>
      </c>
      <c r="L3640" s="224"/>
      <c r="M3640" s="177"/>
      <c r="N3640" s="177" t="s">
        <v>27</v>
      </c>
      <c r="O3640" s="224"/>
      <c r="P3640" s="177"/>
      <c r="Q3640" s="177"/>
      <c r="R3640" s="177"/>
      <c r="S3640" s="177" t="s">
        <v>1265</v>
      </c>
      <c r="T3640" s="177"/>
      <c r="Z3640" s="130" t="str">
        <f t="shared" si="57"/>
        <v>18(5)蓝铭</v>
      </c>
    </row>
    <row r="3641" spans="1:26">
      <c r="A3641" s="177"/>
      <c r="B3641" s="177" t="s">
        <v>1269</v>
      </c>
      <c r="C3641" s="177"/>
      <c r="D3641" s="177" t="s">
        <v>204</v>
      </c>
      <c r="E3641" s="177" t="s">
        <v>1270</v>
      </c>
      <c r="F3641" s="177" t="s">
        <v>24</v>
      </c>
      <c r="G3641" s="177">
        <v>22</v>
      </c>
      <c r="H3641" s="177" t="s">
        <v>1271</v>
      </c>
      <c r="I3641" s="177" t="s">
        <v>1272</v>
      </c>
      <c r="J3641" s="177">
        <v>18174937658</v>
      </c>
      <c r="K3641" s="177" t="s">
        <v>27</v>
      </c>
      <c r="L3641" s="224"/>
      <c r="M3641" s="177"/>
      <c r="N3641" s="177" t="s">
        <v>27</v>
      </c>
      <c r="O3641" s="224"/>
      <c r="P3641" s="177"/>
      <c r="Q3641" s="177"/>
      <c r="R3641" s="177"/>
      <c r="S3641" s="177" t="s">
        <v>1269</v>
      </c>
      <c r="T3641" s="177"/>
      <c r="Z3641" s="130" t="str">
        <f t="shared" si="57"/>
        <v>18(5)蓝尉尹</v>
      </c>
    </row>
    <row r="3642" spans="1:26">
      <c r="A3642" s="177"/>
      <c r="B3642" s="177" t="s">
        <v>1277</v>
      </c>
      <c r="C3642" s="177"/>
      <c r="D3642" s="177" t="s">
        <v>204</v>
      </c>
      <c r="E3642" s="177" t="s">
        <v>1278</v>
      </c>
      <c r="F3642" s="177" t="s">
        <v>143</v>
      </c>
      <c r="G3642" s="177">
        <v>18</v>
      </c>
      <c r="H3642" s="177" t="s">
        <v>19657</v>
      </c>
      <c r="I3642" s="177" t="s">
        <v>1279</v>
      </c>
      <c r="J3642" s="177">
        <v>15078635822</v>
      </c>
      <c r="K3642" s="177" t="s">
        <v>27</v>
      </c>
      <c r="L3642" s="224"/>
      <c r="M3642" s="177"/>
      <c r="N3642" s="177" t="s">
        <v>27</v>
      </c>
      <c r="O3642" s="224"/>
      <c r="P3642" s="177"/>
      <c r="Q3642" s="177"/>
      <c r="R3642" s="177"/>
      <c r="S3642" s="177" t="s">
        <v>1277</v>
      </c>
      <c r="T3642" s="177"/>
      <c r="Z3642" s="130" t="str">
        <f t="shared" si="57"/>
        <v>18(5)梁峰侨</v>
      </c>
    </row>
    <row r="3643" spans="1:26">
      <c r="A3643" s="177"/>
      <c r="B3643" s="177" t="s">
        <v>1289</v>
      </c>
      <c r="C3643" s="177"/>
      <c r="D3643" s="177" t="s">
        <v>204</v>
      </c>
      <c r="E3643" s="177" t="s">
        <v>1290</v>
      </c>
      <c r="F3643" s="177" t="s">
        <v>143</v>
      </c>
      <c r="G3643" s="177">
        <v>18</v>
      </c>
      <c r="H3643" s="177" t="s">
        <v>1291</v>
      </c>
      <c r="I3643" s="177" t="s">
        <v>1292</v>
      </c>
      <c r="J3643" s="177">
        <v>18789925186</v>
      </c>
      <c r="K3643" s="177" t="s">
        <v>27</v>
      </c>
      <c r="L3643" s="224"/>
      <c r="M3643" s="177"/>
      <c r="N3643" s="177" t="s">
        <v>27</v>
      </c>
      <c r="O3643" s="224"/>
      <c r="P3643" s="177"/>
      <c r="Q3643" s="177"/>
      <c r="R3643" s="177"/>
      <c r="S3643" s="177" t="s">
        <v>1289</v>
      </c>
      <c r="T3643" s="177"/>
      <c r="Z3643" s="130" t="str">
        <f t="shared" si="57"/>
        <v>18(5)覃舒怡</v>
      </c>
    </row>
    <row r="3644" spans="1:26">
      <c r="A3644" s="177"/>
      <c r="B3644" s="177" t="s">
        <v>1294</v>
      </c>
      <c r="C3644" s="177"/>
      <c r="D3644" s="177" t="s">
        <v>204</v>
      </c>
      <c r="E3644" s="177" t="s">
        <v>1295</v>
      </c>
      <c r="F3644" s="177" t="s">
        <v>143</v>
      </c>
      <c r="G3644" s="177">
        <v>18</v>
      </c>
      <c r="H3644" s="177" t="s">
        <v>19761</v>
      </c>
      <c r="I3644" s="177" t="s">
        <v>1297</v>
      </c>
      <c r="J3644" s="177">
        <v>13407751974</v>
      </c>
      <c r="K3644" s="177" t="s">
        <v>27</v>
      </c>
      <c r="L3644" s="224"/>
      <c r="M3644" s="177"/>
      <c r="N3644" s="177" t="s">
        <v>27</v>
      </c>
      <c r="O3644" s="224"/>
      <c r="P3644" s="177"/>
      <c r="Q3644" s="177"/>
      <c r="R3644" s="177"/>
      <c r="S3644" s="177" t="s">
        <v>1294</v>
      </c>
      <c r="T3644" s="177"/>
      <c r="Z3644" s="130" t="str">
        <f t="shared" si="57"/>
        <v>18(5)覃新情</v>
      </c>
    </row>
    <row r="3645" spans="1:26">
      <c r="A3645" s="177"/>
      <c r="B3645" s="177" t="s">
        <v>1299</v>
      </c>
      <c r="C3645" s="177"/>
      <c r="D3645" s="177" t="s">
        <v>204</v>
      </c>
      <c r="E3645" s="177" t="s">
        <v>1300</v>
      </c>
      <c r="F3645" s="177" t="s">
        <v>24</v>
      </c>
      <c r="G3645" s="177">
        <v>20</v>
      </c>
      <c r="H3645" s="177" t="s">
        <v>1301</v>
      </c>
      <c r="I3645" s="177" t="s">
        <v>1302</v>
      </c>
      <c r="J3645" s="177">
        <v>18278867330</v>
      </c>
      <c r="K3645" s="177" t="s">
        <v>27</v>
      </c>
      <c r="L3645" s="224"/>
      <c r="M3645" s="177"/>
      <c r="N3645" s="177" t="s">
        <v>27</v>
      </c>
      <c r="O3645" s="224"/>
      <c r="P3645" s="177"/>
      <c r="Q3645" s="177"/>
      <c r="R3645" s="177"/>
      <c r="S3645" s="177" t="s">
        <v>1299</v>
      </c>
      <c r="T3645" s="177"/>
      <c r="Z3645" s="130" t="str">
        <f t="shared" si="57"/>
        <v>18(5)韦昌江</v>
      </c>
    </row>
    <row r="3646" spans="1:26">
      <c r="A3646" s="177"/>
      <c r="B3646" s="177" t="s">
        <v>1304</v>
      </c>
      <c r="C3646" s="177"/>
      <c r="D3646" s="177" t="s">
        <v>204</v>
      </c>
      <c r="E3646" s="177" t="s">
        <v>1305</v>
      </c>
      <c r="F3646" s="177" t="s">
        <v>24</v>
      </c>
      <c r="G3646" s="177">
        <v>18</v>
      </c>
      <c r="H3646" s="177" t="s">
        <v>1306</v>
      </c>
      <c r="I3646" s="177" t="s">
        <v>1307</v>
      </c>
      <c r="J3646" s="177">
        <v>19994567732</v>
      </c>
      <c r="K3646" s="177" t="s">
        <v>27</v>
      </c>
      <c r="L3646" s="224"/>
      <c r="M3646" s="177"/>
      <c r="N3646" s="177" t="s">
        <v>27</v>
      </c>
      <c r="O3646" s="224"/>
      <c r="P3646" s="177"/>
      <c r="Q3646" s="177"/>
      <c r="R3646" s="177"/>
      <c r="S3646" s="177" t="s">
        <v>1304</v>
      </c>
      <c r="T3646" s="177"/>
      <c r="Z3646" s="130" t="str">
        <f t="shared" si="57"/>
        <v>18(5)韦德兴</v>
      </c>
    </row>
    <row r="3647" spans="1:26">
      <c r="A3647" s="177"/>
      <c r="B3647" s="177" t="s">
        <v>1309</v>
      </c>
      <c r="C3647" s="177"/>
      <c r="D3647" s="177" t="s">
        <v>204</v>
      </c>
      <c r="E3647" s="177" t="s">
        <v>1310</v>
      </c>
      <c r="F3647" s="177" t="s">
        <v>24</v>
      </c>
      <c r="G3647" s="177">
        <v>19</v>
      </c>
      <c r="H3647" s="177" t="s">
        <v>17763</v>
      </c>
      <c r="I3647" s="177" t="s">
        <v>1312</v>
      </c>
      <c r="J3647" s="177">
        <v>13481868706</v>
      </c>
      <c r="K3647" s="177" t="s">
        <v>27</v>
      </c>
      <c r="L3647" s="224"/>
      <c r="M3647" s="177"/>
      <c r="N3647" s="177" t="s">
        <v>27</v>
      </c>
      <c r="O3647" s="224"/>
      <c r="P3647" s="177"/>
      <c r="Q3647" s="177"/>
      <c r="R3647" s="177"/>
      <c r="S3647" s="177" t="s">
        <v>1309</v>
      </c>
      <c r="T3647" s="177"/>
      <c r="Z3647" s="130" t="str">
        <f t="shared" si="57"/>
        <v>18(5)韦丁琪</v>
      </c>
    </row>
    <row r="3648" spans="1:26">
      <c r="A3648" s="177"/>
      <c r="B3648" s="177" t="s">
        <v>1313</v>
      </c>
      <c r="C3648" s="177"/>
      <c r="D3648" s="177" t="s">
        <v>204</v>
      </c>
      <c r="E3648" s="177" t="s">
        <v>1314</v>
      </c>
      <c r="F3648" s="177" t="s">
        <v>143</v>
      </c>
      <c r="G3648" s="177">
        <v>18</v>
      </c>
      <c r="H3648" s="177" t="s">
        <v>1315</v>
      </c>
      <c r="I3648" s="177" t="s">
        <v>1316</v>
      </c>
      <c r="J3648" s="177">
        <v>18176136930</v>
      </c>
      <c r="K3648" s="177" t="s">
        <v>27</v>
      </c>
      <c r="L3648" s="224"/>
      <c r="M3648" s="177"/>
      <c r="N3648" s="177" t="s">
        <v>27</v>
      </c>
      <c r="O3648" s="224"/>
      <c r="P3648" s="177"/>
      <c r="Q3648" s="177"/>
      <c r="R3648" s="177"/>
      <c r="S3648" s="177" t="s">
        <v>1313</v>
      </c>
      <c r="T3648" s="177"/>
      <c r="Z3648" s="130" t="str">
        <f t="shared" si="57"/>
        <v>18(5)韦东妹</v>
      </c>
    </row>
    <row r="3649" spans="1:26">
      <c r="A3649" s="177"/>
      <c r="B3649" s="177" t="s">
        <v>1318</v>
      </c>
      <c r="C3649" s="177"/>
      <c r="D3649" s="177" t="s">
        <v>204</v>
      </c>
      <c r="E3649" s="177" t="s">
        <v>1319</v>
      </c>
      <c r="F3649" s="177" t="s">
        <v>143</v>
      </c>
      <c r="G3649" s="177">
        <v>20</v>
      </c>
      <c r="H3649" s="177" t="s">
        <v>1320</v>
      </c>
      <c r="I3649" s="177" t="s">
        <v>1321</v>
      </c>
      <c r="J3649" s="177">
        <v>19978845369</v>
      </c>
      <c r="K3649" s="177" t="s">
        <v>27</v>
      </c>
      <c r="L3649" s="224"/>
      <c r="M3649" s="177"/>
      <c r="N3649" s="177" t="s">
        <v>27</v>
      </c>
      <c r="O3649" s="224"/>
      <c r="P3649" s="177"/>
      <c r="Q3649" s="177"/>
      <c r="R3649" s="177"/>
      <c r="S3649" s="177" t="s">
        <v>1318</v>
      </c>
      <c r="T3649" s="177"/>
      <c r="Z3649" s="130" t="str">
        <f t="shared" si="57"/>
        <v>18(5)韦耿姣</v>
      </c>
    </row>
    <row r="3650" spans="1:26">
      <c r="A3650" s="177"/>
      <c r="B3650" s="177" t="s">
        <v>1322</v>
      </c>
      <c r="C3650" s="177"/>
      <c r="D3650" s="177" t="s">
        <v>204</v>
      </c>
      <c r="E3650" s="177" t="s">
        <v>1323</v>
      </c>
      <c r="F3650" s="177" t="s">
        <v>143</v>
      </c>
      <c r="G3650" s="177">
        <v>18</v>
      </c>
      <c r="H3650" s="177" t="s">
        <v>19762</v>
      </c>
      <c r="I3650" s="177" t="s">
        <v>1325</v>
      </c>
      <c r="J3650" s="177">
        <v>13687780565</v>
      </c>
      <c r="K3650" s="177" t="s">
        <v>27</v>
      </c>
      <c r="L3650" s="224"/>
      <c r="M3650" s="177"/>
      <c r="N3650" s="177" t="s">
        <v>27</v>
      </c>
      <c r="O3650" s="224"/>
      <c r="P3650" s="177"/>
      <c r="Q3650" s="177"/>
      <c r="R3650" s="177"/>
      <c r="S3650" s="177" t="s">
        <v>1322</v>
      </c>
      <c r="T3650" s="177"/>
      <c r="Z3650" s="130" t="str">
        <f t="shared" si="57"/>
        <v>18(5)韦兰妮</v>
      </c>
    </row>
    <row r="3651" spans="1:26">
      <c r="A3651" s="177"/>
      <c r="B3651" s="177" t="s">
        <v>1326</v>
      </c>
      <c r="C3651" s="177"/>
      <c r="D3651" s="177" t="s">
        <v>204</v>
      </c>
      <c r="E3651" s="177" t="s">
        <v>1327</v>
      </c>
      <c r="F3651" s="177" t="s">
        <v>24</v>
      </c>
      <c r="G3651" s="177">
        <v>19</v>
      </c>
      <c r="H3651" s="177" t="s">
        <v>1328</v>
      </c>
      <c r="I3651" s="177" t="s">
        <v>1329</v>
      </c>
      <c r="J3651" s="177">
        <v>15007715198</v>
      </c>
      <c r="K3651" s="177" t="s">
        <v>27</v>
      </c>
      <c r="L3651" s="224"/>
      <c r="M3651" s="177"/>
      <c r="N3651" s="177" t="s">
        <v>27</v>
      </c>
      <c r="O3651" s="224"/>
      <c r="P3651" s="177"/>
      <c r="Q3651" s="177"/>
      <c r="R3651" s="177"/>
      <c r="S3651" s="177" t="s">
        <v>1326</v>
      </c>
      <c r="T3651" s="177"/>
      <c r="Z3651" s="130" t="str">
        <f t="shared" si="57"/>
        <v>18(5)韦武云</v>
      </c>
    </row>
    <row r="3652" spans="1:26">
      <c r="A3652" s="177"/>
      <c r="B3652" s="177" t="s">
        <v>1330</v>
      </c>
      <c r="C3652" s="177"/>
      <c r="D3652" s="177" t="s">
        <v>204</v>
      </c>
      <c r="E3652" s="177" t="s">
        <v>1331</v>
      </c>
      <c r="F3652" s="177" t="s">
        <v>143</v>
      </c>
      <c r="G3652" s="177">
        <v>19</v>
      </c>
      <c r="H3652" s="177" t="s">
        <v>19763</v>
      </c>
      <c r="I3652" s="177" t="s">
        <v>1333</v>
      </c>
      <c r="J3652" s="177">
        <v>17377048587</v>
      </c>
      <c r="K3652" s="177" t="s">
        <v>27</v>
      </c>
      <c r="L3652" s="224"/>
      <c r="M3652" s="177"/>
      <c r="N3652" s="177" t="s">
        <v>27</v>
      </c>
      <c r="O3652" s="224"/>
      <c r="P3652" s="177"/>
      <c r="Q3652" s="177"/>
      <c r="R3652" s="177"/>
      <c r="S3652" s="177" t="s">
        <v>1330</v>
      </c>
      <c r="T3652" s="177"/>
      <c r="Z3652" s="130" t="str">
        <f t="shared" si="57"/>
        <v>18(5)巫柳娜</v>
      </c>
    </row>
    <row r="3653" spans="1:26">
      <c r="A3653" s="177"/>
      <c r="B3653" s="177" t="s">
        <v>1334</v>
      </c>
      <c r="C3653" s="177"/>
      <c r="D3653" s="177" t="s">
        <v>204</v>
      </c>
      <c r="E3653" s="177" t="s">
        <v>1335</v>
      </c>
      <c r="F3653" s="177" t="s">
        <v>143</v>
      </c>
      <c r="G3653" s="177">
        <v>19</v>
      </c>
      <c r="H3653" s="177" t="s">
        <v>1336</v>
      </c>
      <c r="I3653" s="177" t="s">
        <v>1337</v>
      </c>
      <c r="J3653" s="177">
        <v>13923272793</v>
      </c>
      <c r="K3653" s="177" t="s">
        <v>27</v>
      </c>
      <c r="L3653" s="224"/>
      <c r="M3653" s="177"/>
      <c r="N3653" s="177" t="s">
        <v>27</v>
      </c>
      <c r="O3653" s="224"/>
      <c r="P3653" s="177"/>
      <c r="Q3653" s="177"/>
      <c r="R3653" s="177"/>
      <c r="S3653" s="177" t="s">
        <v>1334</v>
      </c>
      <c r="T3653" s="177"/>
      <c r="Z3653" s="130" t="str">
        <f t="shared" si="57"/>
        <v>18(5)张雯婧</v>
      </c>
    </row>
    <row r="3654" spans="1:26">
      <c r="A3654" s="177"/>
      <c r="B3654" s="177" t="s">
        <v>1338</v>
      </c>
      <c r="C3654" s="177"/>
      <c r="D3654" s="177" t="s">
        <v>204</v>
      </c>
      <c r="E3654" s="177" t="s">
        <v>1339</v>
      </c>
      <c r="F3654" s="177" t="s">
        <v>24</v>
      </c>
      <c r="G3654" s="177">
        <v>18</v>
      </c>
      <c r="H3654" s="177" t="s">
        <v>1340</v>
      </c>
      <c r="I3654" s="177" t="s">
        <v>1341</v>
      </c>
      <c r="J3654" s="177">
        <v>18278871352</v>
      </c>
      <c r="K3654" s="177" t="s">
        <v>27</v>
      </c>
      <c r="L3654" s="224"/>
      <c r="M3654" s="177"/>
      <c r="N3654" s="177" t="s">
        <v>27</v>
      </c>
      <c r="O3654" s="224"/>
      <c r="P3654" s="177"/>
      <c r="Q3654" s="177"/>
      <c r="R3654" s="177"/>
      <c r="S3654" s="177" t="s">
        <v>1338</v>
      </c>
      <c r="T3654" s="177"/>
      <c r="Z3654" s="130" t="str">
        <f t="shared" si="57"/>
        <v>18(5)程基德</v>
      </c>
    </row>
    <row r="3655" spans="1:26">
      <c r="A3655" s="177"/>
      <c r="B3655" s="177" t="s">
        <v>1343</v>
      </c>
      <c r="C3655" s="177"/>
      <c r="D3655" s="177" t="s">
        <v>204</v>
      </c>
      <c r="E3655" s="177" t="s">
        <v>1344</v>
      </c>
      <c r="F3655" s="177" t="s">
        <v>24</v>
      </c>
      <c r="G3655" s="177">
        <v>20</v>
      </c>
      <c r="H3655" s="177" t="s">
        <v>1345</v>
      </c>
      <c r="I3655" s="177" t="s">
        <v>1346</v>
      </c>
      <c r="J3655" s="177">
        <v>18278870960</v>
      </c>
      <c r="K3655" s="177"/>
      <c r="L3655" s="224"/>
      <c r="M3655" s="177"/>
      <c r="N3655" s="177"/>
      <c r="O3655" s="224"/>
      <c r="P3655" s="177"/>
      <c r="Q3655" s="177"/>
      <c r="R3655" s="177"/>
      <c r="S3655" s="177" t="s">
        <v>1343</v>
      </c>
      <c r="T3655" s="177" t="s">
        <v>19686</v>
      </c>
      <c r="Z3655" s="130" t="str">
        <f t="shared" ref="Z3655:Z3718" si="58">D3655:D8236&amp;E3655:E8236</f>
        <v>18(5)黄广涛</v>
      </c>
    </row>
    <row r="3656" spans="1:26">
      <c r="A3656" s="177"/>
      <c r="B3656" s="177" t="s">
        <v>1353</v>
      </c>
      <c r="C3656" s="177"/>
      <c r="D3656" s="177" t="s">
        <v>204</v>
      </c>
      <c r="E3656" s="177" t="s">
        <v>1354</v>
      </c>
      <c r="F3656" s="177" t="s">
        <v>24</v>
      </c>
      <c r="G3656" s="177">
        <v>18</v>
      </c>
      <c r="H3656" s="177" t="s">
        <v>1355</v>
      </c>
      <c r="I3656" s="177" t="s">
        <v>1356</v>
      </c>
      <c r="J3656" s="177">
        <v>13768380707</v>
      </c>
      <c r="K3656" s="177" t="s">
        <v>27</v>
      </c>
      <c r="L3656" s="224"/>
      <c r="M3656" s="177"/>
      <c r="N3656" s="177" t="s">
        <v>27</v>
      </c>
      <c r="O3656" s="224"/>
      <c r="P3656" s="177"/>
      <c r="Q3656" s="177"/>
      <c r="R3656" s="177"/>
      <c r="S3656" s="177" t="s">
        <v>1353</v>
      </c>
      <c r="T3656" s="177"/>
      <c r="Z3656" s="130" t="str">
        <f t="shared" si="58"/>
        <v>18(5)蓝崇午</v>
      </c>
    </row>
    <row r="3657" spans="1:26">
      <c r="A3657" s="177"/>
      <c r="B3657" s="177" t="s">
        <v>1357</v>
      </c>
      <c r="C3657" s="177"/>
      <c r="D3657" s="177" t="s">
        <v>204</v>
      </c>
      <c r="E3657" s="177" t="s">
        <v>1358</v>
      </c>
      <c r="F3657" s="177" t="s">
        <v>24</v>
      </c>
      <c r="G3657" s="177">
        <v>18</v>
      </c>
      <c r="H3657" s="177" t="s">
        <v>1359</v>
      </c>
      <c r="I3657" s="177" t="s">
        <v>1360</v>
      </c>
      <c r="J3657" s="177">
        <v>15949326211</v>
      </c>
      <c r="K3657" s="177"/>
      <c r="L3657" s="224"/>
      <c r="M3657" s="177"/>
      <c r="N3657" s="177"/>
      <c r="O3657" s="224"/>
      <c r="P3657" s="177"/>
      <c r="Q3657" s="177"/>
      <c r="R3657" s="177"/>
      <c r="S3657" s="177" t="s">
        <v>1357</v>
      </c>
      <c r="T3657" s="177" t="s">
        <v>19686</v>
      </c>
      <c r="Z3657" s="130" t="str">
        <f t="shared" si="58"/>
        <v>18(5)蓝副城</v>
      </c>
    </row>
    <row r="3658" spans="1:26">
      <c r="A3658" s="177"/>
      <c r="B3658" s="177" t="s">
        <v>1361</v>
      </c>
      <c r="C3658" s="177"/>
      <c r="D3658" s="177" t="s">
        <v>204</v>
      </c>
      <c r="E3658" s="177" t="s">
        <v>1362</v>
      </c>
      <c r="F3658" s="177" t="s">
        <v>24</v>
      </c>
      <c r="G3658" s="177">
        <v>18</v>
      </c>
      <c r="H3658" s="177" t="s">
        <v>19764</v>
      </c>
      <c r="I3658" s="177" t="s">
        <v>1364</v>
      </c>
      <c r="J3658" s="177">
        <v>18776872250</v>
      </c>
      <c r="K3658" s="177" t="s">
        <v>27</v>
      </c>
      <c r="L3658" s="224"/>
      <c r="M3658" s="177"/>
      <c r="N3658" s="177" t="s">
        <v>27</v>
      </c>
      <c r="O3658" s="224"/>
      <c r="P3658" s="177"/>
      <c r="Q3658" s="177"/>
      <c r="R3658" s="177"/>
      <c r="S3658" s="177" t="s">
        <v>1361</v>
      </c>
      <c r="T3658" s="177"/>
      <c r="Z3658" s="130" t="str">
        <f t="shared" si="58"/>
        <v>18(5)蓝宏利</v>
      </c>
    </row>
    <row r="3659" spans="1:26">
      <c r="A3659" s="177"/>
      <c r="B3659" s="177" t="s">
        <v>1369</v>
      </c>
      <c r="C3659" s="177"/>
      <c r="D3659" s="177" t="s">
        <v>204</v>
      </c>
      <c r="E3659" s="177" t="s">
        <v>1370</v>
      </c>
      <c r="F3659" s="177" t="s">
        <v>24</v>
      </c>
      <c r="G3659" s="177">
        <v>19</v>
      </c>
      <c r="H3659" s="177" t="s">
        <v>1371</v>
      </c>
      <c r="I3659" s="177" t="s">
        <v>1372</v>
      </c>
      <c r="J3659" s="177" t="s">
        <v>19765</v>
      </c>
      <c r="K3659" s="177" t="s">
        <v>27</v>
      </c>
      <c r="L3659" s="224"/>
      <c r="M3659" s="177"/>
      <c r="N3659" s="177" t="s">
        <v>27</v>
      </c>
      <c r="O3659" s="224"/>
      <c r="P3659" s="177"/>
      <c r="Q3659" s="177"/>
      <c r="R3659" s="177"/>
      <c r="S3659" s="177" t="s">
        <v>1369</v>
      </c>
      <c r="T3659" s="177"/>
      <c r="Z3659" s="130" t="str">
        <f t="shared" si="58"/>
        <v>18(5)陆德影</v>
      </c>
    </row>
    <row r="3660" spans="1:26">
      <c r="A3660" s="177"/>
      <c r="B3660" s="177" t="s">
        <v>1373</v>
      </c>
      <c r="C3660" s="177"/>
      <c r="D3660" s="177" t="s">
        <v>204</v>
      </c>
      <c r="E3660" s="177" t="s">
        <v>1374</v>
      </c>
      <c r="F3660" s="177" t="s">
        <v>24</v>
      </c>
      <c r="G3660" s="177">
        <v>19</v>
      </c>
      <c r="H3660" s="177" t="s">
        <v>1375</v>
      </c>
      <c r="I3660" s="177" t="s">
        <v>1376</v>
      </c>
      <c r="J3660" s="177">
        <v>18978760953</v>
      </c>
      <c r="K3660" s="177" t="s">
        <v>27</v>
      </c>
      <c r="L3660" s="224"/>
      <c r="M3660" s="177"/>
      <c r="N3660" s="177" t="s">
        <v>27</v>
      </c>
      <c r="O3660" s="224"/>
      <c r="P3660" s="177"/>
      <c r="Q3660" s="177"/>
      <c r="R3660" s="177"/>
      <c r="S3660" s="177" t="s">
        <v>1373</v>
      </c>
      <c r="T3660" s="177"/>
      <c r="Z3660" s="130" t="str">
        <f t="shared" si="58"/>
        <v>18(5)蒙晨</v>
      </c>
    </row>
    <row r="3661" spans="1:26">
      <c r="A3661" s="177"/>
      <c r="B3661" s="177" t="s">
        <v>1377</v>
      </c>
      <c r="C3661" s="177"/>
      <c r="D3661" s="177" t="s">
        <v>204</v>
      </c>
      <c r="E3661" s="177" t="s">
        <v>1378</v>
      </c>
      <c r="F3661" s="177" t="s">
        <v>24</v>
      </c>
      <c r="G3661" s="177">
        <v>18</v>
      </c>
      <c r="H3661" s="177" t="s">
        <v>17824</v>
      </c>
      <c r="I3661" s="177" t="s">
        <v>224</v>
      </c>
      <c r="J3661" s="177">
        <v>17776575053</v>
      </c>
      <c r="K3661" s="177" t="s">
        <v>27</v>
      </c>
      <c r="L3661" s="224"/>
      <c r="M3661" s="177"/>
      <c r="N3661" s="177" t="s">
        <v>30</v>
      </c>
      <c r="O3661" s="224"/>
      <c r="P3661" s="177"/>
      <c r="Q3661" s="177"/>
      <c r="R3661" s="177"/>
      <c r="S3661" s="177" t="s">
        <v>1377</v>
      </c>
      <c r="T3661" s="177"/>
      <c r="Z3661" s="130" t="str">
        <f t="shared" si="58"/>
        <v>18(5)覃俊飞</v>
      </c>
    </row>
    <row r="3662" spans="1:26">
      <c r="A3662" s="177"/>
      <c r="B3662" s="177" t="s">
        <v>1385</v>
      </c>
      <c r="C3662" s="177"/>
      <c r="D3662" s="177" t="s">
        <v>204</v>
      </c>
      <c r="E3662" s="177" t="s">
        <v>1386</v>
      </c>
      <c r="F3662" s="177" t="s">
        <v>24</v>
      </c>
      <c r="G3662" s="177">
        <v>18</v>
      </c>
      <c r="H3662" s="177" t="s">
        <v>19766</v>
      </c>
      <c r="I3662" s="177" t="s">
        <v>1388</v>
      </c>
      <c r="J3662" s="177">
        <v>18276682912</v>
      </c>
      <c r="K3662" s="177"/>
      <c r="L3662" s="224"/>
      <c r="M3662" s="177"/>
      <c r="N3662" s="177"/>
      <c r="O3662" s="224"/>
      <c r="P3662" s="177"/>
      <c r="Q3662" s="177"/>
      <c r="R3662" s="177"/>
      <c r="S3662" s="177" t="s">
        <v>1385</v>
      </c>
      <c r="T3662" s="177" t="s">
        <v>19686</v>
      </c>
      <c r="Z3662" s="130" t="str">
        <f t="shared" si="58"/>
        <v>18(5)覃思超</v>
      </c>
    </row>
    <row r="3663" spans="1:26">
      <c r="A3663" s="177"/>
      <c r="B3663" s="177" t="s">
        <v>1389</v>
      </c>
      <c r="C3663" s="177"/>
      <c r="D3663" s="177" t="s">
        <v>204</v>
      </c>
      <c r="E3663" s="177" t="s">
        <v>1390</v>
      </c>
      <c r="F3663" s="177" t="s">
        <v>24</v>
      </c>
      <c r="G3663" s="177">
        <v>18</v>
      </c>
      <c r="H3663" s="177" t="s">
        <v>19767</v>
      </c>
      <c r="I3663" s="177" t="s">
        <v>1392</v>
      </c>
      <c r="J3663" s="177">
        <v>15078573518</v>
      </c>
      <c r="K3663" s="177"/>
      <c r="L3663" s="224"/>
      <c r="M3663" s="177"/>
      <c r="N3663" s="177"/>
      <c r="O3663" s="224"/>
      <c r="P3663" s="177"/>
      <c r="Q3663" s="177"/>
      <c r="R3663" s="177"/>
      <c r="S3663" s="177" t="s">
        <v>1389</v>
      </c>
      <c r="T3663" s="177" t="s">
        <v>19686</v>
      </c>
      <c r="Z3663" s="130" t="str">
        <f t="shared" si="58"/>
        <v>18(5)覃许桂</v>
      </c>
    </row>
    <row r="3664" spans="1:26">
      <c r="A3664" s="177"/>
      <c r="B3664" s="177" t="s">
        <v>1394</v>
      </c>
      <c r="C3664" s="177"/>
      <c r="D3664" s="177" t="s">
        <v>204</v>
      </c>
      <c r="E3664" s="177" t="s">
        <v>1395</v>
      </c>
      <c r="F3664" s="177" t="s">
        <v>143</v>
      </c>
      <c r="G3664" s="177">
        <v>19</v>
      </c>
      <c r="H3664" s="177" t="s">
        <v>1396</v>
      </c>
      <c r="I3664" s="177" t="s">
        <v>1397</v>
      </c>
      <c r="J3664" s="177">
        <v>13829970195</v>
      </c>
      <c r="K3664" s="177" t="s">
        <v>27</v>
      </c>
      <c r="L3664" s="224"/>
      <c r="M3664" s="177"/>
      <c r="N3664" s="177" t="s">
        <v>27</v>
      </c>
      <c r="O3664" s="224"/>
      <c r="P3664" s="177"/>
      <c r="Q3664" s="177"/>
      <c r="R3664" s="177"/>
      <c r="S3664" s="177" t="s">
        <v>1394</v>
      </c>
      <c r="T3664" s="177"/>
      <c r="Z3664" s="130" t="str">
        <f t="shared" si="58"/>
        <v>18(5)覃艳妮</v>
      </c>
    </row>
    <row r="3665" spans="1:26">
      <c r="A3665" s="177"/>
      <c r="B3665" s="177" t="s">
        <v>1398</v>
      </c>
      <c r="C3665" s="177"/>
      <c r="D3665" s="177" t="s">
        <v>204</v>
      </c>
      <c r="E3665" s="177" t="s">
        <v>1399</v>
      </c>
      <c r="F3665" s="177" t="s">
        <v>24</v>
      </c>
      <c r="G3665" s="177">
        <v>18</v>
      </c>
      <c r="H3665" s="177" t="s">
        <v>19768</v>
      </c>
      <c r="I3665" s="177" t="s">
        <v>1401</v>
      </c>
      <c r="J3665" s="177">
        <v>13977891220</v>
      </c>
      <c r="K3665" s="177" t="s">
        <v>27</v>
      </c>
      <c r="L3665" s="224"/>
      <c r="M3665" s="177"/>
      <c r="N3665" s="177" t="s">
        <v>27</v>
      </c>
      <c r="O3665" s="224"/>
      <c r="P3665" s="177"/>
      <c r="Q3665" s="177"/>
      <c r="R3665" s="177"/>
      <c r="S3665" s="177" t="s">
        <v>1398</v>
      </c>
      <c r="T3665" s="177"/>
      <c r="Z3665" s="130" t="str">
        <f t="shared" si="58"/>
        <v>18(5)覃毅</v>
      </c>
    </row>
    <row r="3666" spans="1:26">
      <c r="A3666" s="177"/>
      <c r="B3666" s="177" t="s">
        <v>1402</v>
      </c>
      <c r="C3666" s="177"/>
      <c r="D3666" s="177" t="s">
        <v>204</v>
      </c>
      <c r="E3666" s="177" t="s">
        <v>1403</v>
      </c>
      <c r="F3666" s="177" t="s">
        <v>24</v>
      </c>
      <c r="G3666" s="177">
        <v>18</v>
      </c>
      <c r="H3666" s="177" t="s">
        <v>19769</v>
      </c>
      <c r="I3666" s="177" t="s">
        <v>1405</v>
      </c>
      <c r="J3666" s="177">
        <v>15807784766</v>
      </c>
      <c r="K3666" s="177" t="s">
        <v>27</v>
      </c>
      <c r="L3666" s="224"/>
      <c r="M3666" s="177"/>
      <c r="N3666" s="177" t="s">
        <v>27</v>
      </c>
      <c r="O3666" s="224"/>
      <c r="P3666" s="177"/>
      <c r="Q3666" s="177"/>
      <c r="R3666" s="177"/>
      <c r="S3666" s="177" t="s">
        <v>1402</v>
      </c>
      <c r="T3666" s="177"/>
      <c r="Z3666" s="130" t="str">
        <f t="shared" si="58"/>
        <v>18(5)谭全锋</v>
      </c>
    </row>
    <row r="3667" spans="1:26">
      <c r="A3667" s="177"/>
      <c r="B3667" s="177" t="s">
        <v>1406</v>
      </c>
      <c r="C3667" s="177"/>
      <c r="D3667" s="177" t="s">
        <v>204</v>
      </c>
      <c r="E3667" s="177" t="s">
        <v>1407</v>
      </c>
      <c r="F3667" s="177" t="s">
        <v>24</v>
      </c>
      <c r="G3667" s="177">
        <v>18</v>
      </c>
      <c r="H3667" s="177" t="s">
        <v>19770</v>
      </c>
      <c r="I3667" s="177" t="s">
        <v>1409</v>
      </c>
      <c r="J3667" s="177">
        <v>18707781271</v>
      </c>
      <c r="K3667" s="177" t="s">
        <v>27</v>
      </c>
      <c r="L3667" s="224"/>
      <c r="M3667" s="177"/>
      <c r="N3667" s="177" t="s">
        <v>27</v>
      </c>
      <c r="O3667" s="224"/>
      <c r="P3667" s="177"/>
      <c r="Q3667" s="177"/>
      <c r="R3667" s="177"/>
      <c r="S3667" s="177" t="s">
        <v>1406</v>
      </c>
      <c r="T3667" s="177"/>
      <c r="Z3667" s="130" t="str">
        <f t="shared" si="58"/>
        <v>18(5)唐干程</v>
      </c>
    </row>
    <row r="3668" spans="1:26">
      <c r="A3668" s="177"/>
      <c r="B3668" s="177" t="s">
        <v>1411</v>
      </c>
      <c r="C3668" s="177"/>
      <c r="D3668" s="177" t="s">
        <v>204</v>
      </c>
      <c r="E3668" s="177" t="s">
        <v>1412</v>
      </c>
      <c r="F3668" s="177" t="s">
        <v>143</v>
      </c>
      <c r="G3668" s="177">
        <v>18</v>
      </c>
      <c r="H3668" s="177" t="s">
        <v>19771</v>
      </c>
      <c r="I3668" s="177" t="s">
        <v>19772</v>
      </c>
      <c r="J3668" s="177" t="s">
        <v>19773</v>
      </c>
      <c r="K3668" s="177" t="s">
        <v>27</v>
      </c>
      <c r="L3668" s="224"/>
      <c r="M3668" s="177"/>
      <c r="N3668" s="177" t="s">
        <v>27</v>
      </c>
      <c r="O3668" s="224"/>
      <c r="P3668" s="177"/>
      <c r="Q3668" s="177"/>
      <c r="R3668" s="177"/>
      <c r="S3668" s="177" t="s">
        <v>1411</v>
      </c>
      <c r="T3668" s="177"/>
      <c r="Z3668" s="130" t="str">
        <f t="shared" si="58"/>
        <v>18(5)韦凤玲</v>
      </c>
    </row>
    <row r="3669" spans="1:26">
      <c r="A3669" s="177"/>
      <c r="B3669" s="177" t="s">
        <v>1420</v>
      </c>
      <c r="C3669" s="177"/>
      <c r="D3669" s="177" t="s">
        <v>204</v>
      </c>
      <c r="E3669" s="177" t="s">
        <v>1421</v>
      </c>
      <c r="F3669" s="177" t="s">
        <v>24</v>
      </c>
      <c r="G3669" s="177">
        <v>18</v>
      </c>
      <c r="H3669" s="177" t="s">
        <v>1422</v>
      </c>
      <c r="I3669" s="177" t="s">
        <v>1423</v>
      </c>
      <c r="J3669" s="177">
        <v>18378864191</v>
      </c>
      <c r="K3669" s="177"/>
      <c r="L3669" s="224"/>
      <c r="M3669" s="177"/>
      <c r="N3669" s="177"/>
      <c r="O3669" s="224"/>
      <c r="P3669" s="177"/>
      <c r="Q3669" s="177"/>
      <c r="R3669" s="177"/>
      <c r="S3669" s="177" t="s">
        <v>1420</v>
      </c>
      <c r="T3669" s="177" t="s">
        <v>19686</v>
      </c>
      <c r="Z3669" s="130" t="str">
        <f t="shared" si="58"/>
        <v>18(5)韦寒云</v>
      </c>
    </row>
    <row r="3670" spans="1:26">
      <c r="A3670" s="177"/>
      <c r="B3670" s="177" t="s">
        <v>1425</v>
      </c>
      <c r="C3670" s="177"/>
      <c r="D3670" s="177" t="s">
        <v>204</v>
      </c>
      <c r="E3670" s="177" t="s">
        <v>1426</v>
      </c>
      <c r="F3670" s="177" t="s">
        <v>24</v>
      </c>
      <c r="G3670" s="177">
        <v>19</v>
      </c>
      <c r="H3670" s="177" t="s">
        <v>1427</v>
      </c>
      <c r="I3670" s="177" t="s">
        <v>1428</v>
      </c>
      <c r="J3670" s="177">
        <v>13878522558</v>
      </c>
      <c r="K3670" s="177" t="s">
        <v>27</v>
      </c>
      <c r="L3670" s="224"/>
      <c r="M3670" s="177"/>
      <c r="N3670" s="177" t="s">
        <v>27</v>
      </c>
      <c r="O3670" s="224"/>
      <c r="P3670" s="177"/>
      <c r="Q3670" s="177"/>
      <c r="R3670" s="177"/>
      <c r="S3670" s="177" t="s">
        <v>1425</v>
      </c>
      <c r="T3670" s="177"/>
      <c r="Z3670" s="130" t="str">
        <f t="shared" si="58"/>
        <v>18(5)韦红辛</v>
      </c>
    </row>
    <row r="3671" spans="1:26">
      <c r="A3671" s="177"/>
      <c r="B3671" s="177" t="s">
        <v>1429</v>
      </c>
      <c r="C3671" s="177"/>
      <c r="D3671" s="177" t="s">
        <v>204</v>
      </c>
      <c r="E3671" s="177" t="s">
        <v>1430</v>
      </c>
      <c r="F3671" s="177" t="s">
        <v>24</v>
      </c>
      <c r="G3671" s="177">
        <v>20</v>
      </c>
      <c r="H3671" s="177" t="s">
        <v>17681</v>
      </c>
      <c r="I3671" s="177" t="s">
        <v>563</v>
      </c>
      <c r="J3671" s="177" t="s">
        <v>19774</v>
      </c>
      <c r="K3671" s="177" t="s">
        <v>27</v>
      </c>
      <c r="L3671" s="224"/>
      <c r="M3671" s="177"/>
      <c r="N3671" s="177" t="s">
        <v>27</v>
      </c>
      <c r="O3671" s="224"/>
      <c r="P3671" s="177"/>
      <c r="Q3671" s="177"/>
      <c r="R3671" s="177"/>
      <c r="S3671" s="177" t="s">
        <v>1429</v>
      </c>
      <c r="T3671" s="177"/>
      <c r="Z3671" s="130" t="str">
        <f t="shared" si="58"/>
        <v>18(5)韦华志</v>
      </c>
    </row>
    <row r="3672" spans="1:26">
      <c r="A3672" s="177"/>
      <c r="B3672" s="177" t="s">
        <v>1432</v>
      </c>
      <c r="C3672" s="177"/>
      <c r="D3672" s="177" t="s">
        <v>204</v>
      </c>
      <c r="E3672" s="177" t="s">
        <v>1433</v>
      </c>
      <c r="F3672" s="177" t="s">
        <v>24</v>
      </c>
      <c r="G3672" s="177">
        <v>18</v>
      </c>
      <c r="H3672" s="177" t="s">
        <v>19775</v>
      </c>
      <c r="I3672" s="177" t="s">
        <v>1435</v>
      </c>
      <c r="J3672" s="177">
        <v>15875007836</v>
      </c>
      <c r="K3672" s="177" t="s">
        <v>27</v>
      </c>
      <c r="L3672" s="224"/>
      <c r="M3672" s="177"/>
      <c r="N3672" s="177" t="s">
        <v>27</v>
      </c>
      <c r="O3672" s="224"/>
      <c r="P3672" s="177"/>
      <c r="Q3672" s="177"/>
      <c r="R3672" s="177"/>
      <c r="S3672" s="177" t="s">
        <v>1432</v>
      </c>
      <c r="T3672" s="177"/>
      <c r="Z3672" s="130" t="str">
        <f t="shared" si="58"/>
        <v>18(5)韦佳</v>
      </c>
    </row>
    <row r="3673" spans="1:26">
      <c r="A3673" s="177"/>
      <c r="B3673" s="177" t="s">
        <v>1436</v>
      </c>
      <c r="C3673" s="177"/>
      <c r="D3673" s="177" t="s">
        <v>204</v>
      </c>
      <c r="E3673" s="177" t="s">
        <v>1437</v>
      </c>
      <c r="F3673" s="177" t="s">
        <v>24</v>
      </c>
      <c r="G3673" s="177">
        <v>18</v>
      </c>
      <c r="H3673" s="177" t="s">
        <v>17834</v>
      </c>
      <c r="I3673" s="177" t="s">
        <v>1438</v>
      </c>
      <c r="J3673" s="177">
        <v>18877842836</v>
      </c>
      <c r="K3673" s="177" t="s">
        <v>27</v>
      </c>
      <c r="L3673" s="224"/>
      <c r="M3673" s="177"/>
      <c r="N3673" s="177" t="s">
        <v>30</v>
      </c>
      <c r="O3673" s="224"/>
      <c r="P3673" s="177"/>
      <c r="Q3673" s="177"/>
      <c r="R3673" s="177"/>
      <c r="S3673" s="177" t="s">
        <v>1436</v>
      </c>
      <c r="T3673" s="177"/>
      <c r="Z3673" s="130" t="str">
        <f t="shared" si="58"/>
        <v>18(5)韦明柏</v>
      </c>
    </row>
    <row r="3674" spans="1:26">
      <c r="A3674" s="177"/>
      <c r="B3674" s="177" t="s">
        <v>1439</v>
      </c>
      <c r="C3674" s="177"/>
      <c r="D3674" s="177" t="s">
        <v>204</v>
      </c>
      <c r="E3674" s="177" t="s">
        <v>1440</v>
      </c>
      <c r="F3674" s="177" t="s">
        <v>24</v>
      </c>
      <c r="G3674" s="177">
        <v>19</v>
      </c>
      <c r="H3674" s="177" t="s">
        <v>17834</v>
      </c>
      <c r="I3674" s="177" t="s">
        <v>1441</v>
      </c>
      <c r="J3674" s="177">
        <v>15296077342</v>
      </c>
      <c r="K3674" s="177" t="s">
        <v>27</v>
      </c>
      <c r="L3674" s="224"/>
      <c r="M3674" s="177"/>
      <c r="N3674" s="177" t="s">
        <v>27</v>
      </c>
      <c r="O3674" s="224"/>
      <c r="P3674" s="177"/>
      <c r="Q3674" s="177"/>
      <c r="R3674" s="177"/>
      <c r="S3674" s="177" t="s">
        <v>1439</v>
      </c>
      <c r="T3674" s="177"/>
      <c r="Z3674" s="130" t="str">
        <f t="shared" si="58"/>
        <v>18(5)韦明财</v>
      </c>
    </row>
    <row r="3675" spans="1:26">
      <c r="A3675" s="177"/>
      <c r="B3675" s="177" t="s">
        <v>1442</v>
      </c>
      <c r="C3675" s="177"/>
      <c r="D3675" s="177" t="s">
        <v>204</v>
      </c>
      <c r="E3675" s="177" t="s">
        <v>1443</v>
      </c>
      <c r="F3675" s="177" t="s">
        <v>143</v>
      </c>
      <c r="G3675" s="177">
        <v>18</v>
      </c>
      <c r="H3675" s="177" t="s">
        <v>1444</v>
      </c>
      <c r="I3675" s="177" t="s">
        <v>1445</v>
      </c>
      <c r="J3675" s="177">
        <v>19977870923</v>
      </c>
      <c r="K3675" s="177" t="s">
        <v>27</v>
      </c>
      <c r="L3675" s="224"/>
      <c r="M3675" s="177"/>
      <c r="N3675" s="177" t="s">
        <v>27</v>
      </c>
      <c r="O3675" s="224"/>
      <c r="P3675" s="177"/>
      <c r="Q3675" s="177"/>
      <c r="R3675" s="177"/>
      <c r="S3675" s="177" t="s">
        <v>1442</v>
      </c>
      <c r="T3675" s="177"/>
      <c r="Z3675" s="130" t="str">
        <f t="shared" si="58"/>
        <v>18(5)韦俏艳</v>
      </c>
    </row>
    <row r="3676" spans="1:26">
      <c r="A3676" s="177"/>
      <c r="B3676" s="177" t="s">
        <v>1446</v>
      </c>
      <c r="C3676" s="177"/>
      <c r="D3676" s="177" t="s">
        <v>204</v>
      </c>
      <c r="E3676" s="177" t="s">
        <v>1447</v>
      </c>
      <c r="F3676" s="177" t="s">
        <v>24</v>
      </c>
      <c r="G3676" s="177">
        <v>18</v>
      </c>
      <c r="H3676" s="177" t="s">
        <v>1448</v>
      </c>
      <c r="I3676" s="177" t="s">
        <v>1449</v>
      </c>
      <c r="J3676" s="177">
        <v>18820182819</v>
      </c>
      <c r="K3676" s="177" t="s">
        <v>27</v>
      </c>
      <c r="L3676" s="224"/>
      <c r="M3676" s="177"/>
      <c r="N3676" s="177" t="s">
        <v>27</v>
      </c>
      <c r="O3676" s="224"/>
      <c r="P3676" s="177"/>
      <c r="Q3676" s="177"/>
      <c r="R3676" s="177"/>
      <c r="S3676" s="177" t="s">
        <v>1446</v>
      </c>
      <c r="T3676" s="177"/>
      <c r="Z3676" s="130" t="str">
        <f t="shared" si="58"/>
        <v>18(5)韦善薰</v>
      </c>
    </row>
    <row r="3677" spans="1:26">
      <c r="A3677" s="177"/>
      <c r="B3677" s="177" t="s">
        <v>1450</v>
      </c>
      <c r="C3677" s="177"/>
      <c r="D3677" s="177" t="s">
        <v>204</v>
      </c>
      <c r="E3677" s="177" t="s">
        <v>1451</v>
      </c>
      <c r="F3677" s="177" t="s">
        <v>24</v>
      </c>
      <c r="G3677" s="177">
        <v>18</v>
      </c>
      <c r="H3677" s="177" t="s">
        <v>1452</v>
      </c>
      <c r="I3677" s="177" t="s">
        <v>1453</v>
      </c>
      <c r="J3677" s="177">
        <v>15277783882</v>
      </c>
      <c r="K3677" s="177" t="s">
        <v>27</v>
      </c>
      <c r="L3677" s="224"/>
      <c r="M3677" s="177"/>
      <c r="N3677" s="177" t="s">
        <v>27</v>
      </c>
      <c r="O3677" s="224"/>
      <c r="P3677" s="177"/>
      <c r="Q3677" s="177"/>
      <c r="R3677" s="177"/>
      <c r="S3677" s="177" t="s">
        <v>1450</v>
      </c>
      <c r="T3677" s="177"/>
      <c r="Z3677" s="130" t="str">
        <f t="shared" si="58"/>
        <v>18(5)韦绍亮</v>
      </c>
    </row>
    <row r="3678" spans="1:26">
      <c r="A3678" s="177"/>
      <c r="B3678" s="177" t="s">
        <v>1454</v>
      </c>
      <c r="C3678" s="177"/>
      <c r="D3678" s="177" t="s">
        <v>204</v>
      </c>
      <c r="E3678" s="177" t="s">
        <v>1455</v>
      </c>
      <c r="F3678" s="177" t="s">
        <v>24</v>
      </c>
      <c r="G3678" s="177">
        <v>18</v>
      </c>
      <c r="H3678" s="177" t="s">
        <v>1456</v>
      </c>
      <c r="I3678" s="177" t="s">
        <v>1457</v>
      </c>
      <c r="J3678" s="177">
        <v>13691172278</v>
      </c>
      <c r="K3678" s="177"/>
      <c r="L3678" s="224"/>
      <c r="M3678" s="177"/>
      <c r="N3678" s="177"/>
      <c r="O3678" s="224"/>
      <c r="P3678" s="177"/>
      <c r="Q3678" s="177"/>
      <c r="R3678" s="177"/>
      <c r="S3678" s="177" t="s">
        <v>1454</v>
      </c>
      <c r="T3678" s="177" t="s">
        <v>19686</v>
      </c>
      <c r="Z3678" s="130" t="str">
        <f t="shared" si="58"/>
        <v>18(5)黄家乐</v>
      </c>
    </row>
    <row r="3679" spans="1:26">
      <c r="A3679" s="177"/>
      <c r="B3679" s="177" t="s">
        <v>1458</v>
      </c>
      <c r="C3679" s="177"/>
      <c r="D3679" s="177" t="s">
        <v>204</v>
      </c>
      <c r="E3679" s="177" t="s">
        <v>1459</v>
      </c>
      <c r="F3679" s="177" t="s">
        <v>24</v>
      </c>
      <c r="G3679" s="177">
        <v>18</v>
      </c>
      <c r="H3679" s="177" t="s">
        <v>19776</v>
      </c>
      <c r="I3679" s="177" t="s">
        <v>1461</v>
      </c>
      <c r="J3679" s="177">
        <v>13707787404</v>
      </c>
      <c r="K3679" s="177" t="s">
        <v>27</v>
      </c>
      <c r="L3679" s="224"/>
      <c r="M3679" s="177"/>
      <c r="N3679" s="177" t="s">
        <v>27</v>
      </c>
      <c r="O3679" s="224"/>
      <c r="P3679" s="177"/>
      <c r="Q3679" s="177"/>
      <c r="R3679" s="177"/>
      <c r="S3679" s="177" t="s">
        <v>1458</v>
      </c>
      <c r="T3679" s="177"/>
      <c r="Z3679" s="130" t="str">
        <f t="shared" si="58"/>
        <v>18(5)覃伟卓</v>
      </c>
    </row>
    <row r="3680" spans="1:26">
      <c r="A3680" s="177"/>
      <c r="B3680" s="177" t="s">
        <v>1462</v>
      </c>
      <c r="C3680" s="177"/>
      <c r="D3680" s="177" t="s">
        <v>204</v>
      </c>
      <c r="E3680" s="177" t="s">
        <v>1463</v>
      </c>
      <c r="F3680" s="177" t="s">
        <v>24</v>
      </c>
      <c r="G3680" s="177">
        <v>18</v>
      </c>
      <c r="H3680" s="177" t="s">
        <v>17999</v>
      </c>
      <c r="I3680" s="177" t="s">
        <v>1464</v>
      </c>
      <c r="J3680" s="177">
        <v>13481867669</v>
      </c>
      <c r="K3680" s="177" t="s">
        <v>27</v>
      </c>
      <c r="L3680" s="224"/>
      <c r="M3680" s="177"/>
      <c r="N3680" s="177" t="s">
        <v>27</v>
      </c>
      <c r="O3680" s="224"/>
      <c r="P3680" s="177"/>
      <c r="Q3680" s="177"/>
      <c r="R3680" s="177"/>
      <c r="S3680" s="177" t="s">
        <v>1462</v>
      </c>
      <c r="T3680" s="177"/>
      <c r="Z3680" s="130" t="str">
        <f t="shared" si="58"/>
        <v>18(5)覃孟扬</v>
      </c>
    </row>
    <row r="3681" spans="1:26">
      <c r="A3681" s="177"/>
      <c r="B3681" s="177" t="s">
        <v>1465</v>
      </c>
      <c r="C3681" s="177"/>
      <c r="D3681" s="177" t="s">
        <v>204</v>
      </c>
      <c r="E3681" s="177" t="s">
        <v>1466</v>
      </c>
      <c r="F3681" s="177" t="s">
        <v>24</v>
      </c>
      <c r="G3681" s="177">
        <v>18</v>
      </c>
      <c r="H3681" s="177" t="s">
        <v>1467</v>
      </c>
      <c r="I3681" s="177" t="s">
        <v>1468</v>
      </c>
      <c r="J3681" s="177">
        <v>13397886889</v>
      </c>
      <c r="K3681" s="177"/>
      <c r="L3681" s="224"/>
      <c r="M3681" s="177"/>
      <c r="N3681" s="177"/>
      <c r="O3681" s="224"/>
      <c r="P3681" s="177"/>
      <c r="Q3681" s="177"/>
      <c r="R3681" s="177"/>
      <c r="S3681" s="177" t="s">
        <v>1465</v>
      </c>
      <c r="T3681" s="177" t="s">
        <v>19686</v>
      </c>
      <c r="Z3681" s="130" t="str">
        <f t="shared" si="58"/>
        <v>18(5)蓝家颖</v>
      </c>
    </row>
    <row r="3682" spans="1:26">
      <c r="A3682" s="177"/>
      <c r="B3682" s="177" t="s">
        <v>1469</v>
      </c>
      <c r="C3682" s="177"/>
      <c r="D3682" s="177" t="s">
        <v>204</v>
      </c>
      <c r="E3682" s="177" t="s">
        <v>1470</v>
      </c>
      <c r="F3682" s="177" t="s">
        <v>24</v>
      </c>
      <c r="G3682" s="177">
        <v>18</v>
      </c>
      <c r="H3682" s="177" t="s">
        <v>1471</v>
      </c>
      <c r="I3682" s="177" t="s">
        <v>1472</v>
      </c>
      <c r="J3682" s="177">
        <v>17777939796</v>
      </c>
      <c r="K3682" s="177" t="s">
        <v>27</v>
      </c>
      <c r="L3682" s="224"/>
      <c r="M3682" s="177"/>
      <c r="N3682" s="177" t="s">
        <v>27</v>
      </c>
      <c r="O3682" s="224"/>
      <c r="P3682" s="177"/>
      <c r="Q3682" s="177"/>
      <c r="R3682" s="177"/>
      <c r="S3682" s="177" t="s">
        <v>1469</v>
      </c>
      <c r="T3682" s="177"/>
      <c r="Z3682" s="130" t="str">
        <f t="shared" si="58"/>
        <v>18(5)覃振宇</v>
      </c>
    </row>
    <row r="3683" spans="1:26">
      <c r="A3683" s="177"/>
      <c r="B3683" s="177" t="s">
        <v>1473</v>
      </c>
      <c r="C3683" s="177"/>
      <c r="D3683" s="177" t="s">
        <v>204</v>
      </c>
      <c r="E3683" s="177" t="s">
        <v>1474</v>
      </c>
      <c r="F3683" s="177" t="s">
        <v>24</v>
      </c>
      <c r="G3683" s="177">
        <v>18</v>
      </c>
      <c r="H3683" s="177" t="s">
        <v>1475</v>
      </c>
      <c r="I3683" s="177" t="s">
        <v>1476</v>
      </c>
      <c r="J3683" s="177">
        <v>18176138203</v>
      </c>
      <c r="K3683" s="177"/>
      <c r="L3683" s="224"/>
      <c r="M3683" s="177"/>
      <c r="N3683" s="177"/>
      <c r="O3683" s="224"/>
      <c r="P3683" s="177"/>
      <c r="Q3683" s="177"/>
      <c r="R3683" s="177"/>
      <c r="S3683" s="177" t="s">
        <v>1473</v>
      </c>
      <c r="T3683" s="177" t="s">
        <v>19686</v>
      </c>
      <c r="Z3683" s="130" t="str">
        <f t="shared" si="58"/>
        <v>18(5)韦贵彬</v>
      </c>
    </row>
    <row r="3684" spans="1:26">
      <c r="A3684" s="177"/>
      <c r="B3684" s="177" t="s">
        <v>1477</v>
      </c>
      <c r="C3684" s="177"/>
      <c r="D3684" s="177" t="s">
        <v>204</v>
      </c>
      <c r="E3684" s="177" t="s">
        <v>1478</v>
      </c>
      <c r="F3684" s="177" t="s">
        <v>24</v>
      </c>
      <c r="G3684" s="177">
        <v>18</v>
      </c>
      <c r="H3684" s="177" t="s">
        <v>19777</v>
      </c>
      <c r="I3684" s="177" t="s">
        <v>1480</v>
      </c>
      <c r="J3684" s="177" t="s">
        <v>19778</v>
      </c>
      <c r="K3684" s="177" t="s">
        <v>27</v>
      </c>
      <c r="L3684" s="224"/>
      <c r="M3684" s="177"/>
      <c r="N3684" s="177" t="s">
        <v>30</v>
      </c>
      <c r="O3684" s="224"/>
      <c r="P3684" s="177"/>
      <c r="Q3684" s="177"/>
      <c r="R3684" s="177"/>
      <c r="S3684" s="177" t="s">
        <v>1477</v>
      </c>
      <c r="T3684" s="177"/>
      <c r="Z3684" s="130" t="str">
        <f t="shared" si="58"/>
        <v>18(5)蓝宏伟</v>
      </c>
    </row>
    <row r="3685" spans="1:26">
      <c r="A3685" s="177"/>
      <c r="B3685" s="177" t="s">
        <v>1481</v>
      </c>
      <c r="C3685" s="177"/>
      <c r="D3685" s="177" t="s">
        <v>204</v>
      </c>
      <c r="E3685" s="177" t="s">
        <v>1482</v>
      </c>
      <c r="F3685" s="177" t="s">
        <v>24</v>
      </c>
      <c r="G3685" s="177">
        <v>20</v>
      </c>
      <c r="H3685" s="177" t="s">
        <v>17717</v>
      </c>
      <c r="I3685" s="177" t="s">
        <v>1484</v>
      </c>
      <c r="J3685" s="177">
        <v>13907884530</v>
      </c>
      <c r="K3685" s="177" t="s">
        <v>27</v>
      </c>
      <c r="L3685" s="224"/>
      <c r="M3685" s="177"/>
      <c r="N3685" s="177" t="s">
        <v>27</v>
      </c>
      <c r="O3685" s="224"/>
      <c r="P3685" s="177"/>
      <c r="Q3685" s="177"/>
      <c r="R3685" s="177"/>
      <c r="S3685" s="177" t="s">
        <v>1481</v>
      </c>
      <c r="T3685" s="177"/>
      <c r="Z3685" s="130" t="str">
        <f t="shared" si="58"/>
        <v>18(5)蓝焕翔</v>
      </c>
    </row>
    <row r="3686" spans="1:26">
      <c r="A3686" s="177"/>
      <c r="B3686" s="177" t="s">
        <v>1485</v>
      </c>
      <c r="C3686" s="177"/>
      <c r="D3686" s="177" t="s">
        <v>204</v>
      </c>
      <c r="E3686" s="177" t="s">
        <v>1486</v>
      </c>
      <c r="F3686" s="177" t="s">
        <v>24</v>
      </c>
      <c r="G3686" s="177">
        <v>18</v>
      </c>
      <c r="H3686" s="177" t="s">
        <v>1487</v>
      </c>
      <c r="I3686" s="177" t="s">
        <v>1488</v>
      </c>
      <c r="J3686" s="177">
        <v>15949304706</v>
      </c>
      <c r="K3686" s="177" t="s">
        <v>27</v>
      </c>
      <c r="L3686" s="224"/>
      <c r="M3686" s="177"/>
      <c r="N3686" s="177" t="s">
        <v>30</v>
      </c>
      <c r="O3686" s="224"/>
      <c r="P3686" s="177"/>
      <c r="Q3686" s="177"/>
      <c r="R3686" s="177"/>
      <c r="S3686" s="177" t="s">
        <v>1485</v>
      </c>
      <c r="T3686" s="177"/>
      <c r="Z3686" s="130" t="str">
        <f t="shared" si="58"/>
        <v>18(5)谭杰文</v>
      </c>
    </row>
    <row r="3687" spans="1:26">
      <c r="A3687" s="177"/>
      <c r="B3687" s="177" t="s">
        <v>1489</v>
      </c>
      <c r="C3687" s="177"/>
      <c r="D3687" s="177" t="s">
        <v>204</v>
      </c>
      <c r="E3687" s="177" t="s">
        <v>1490</v>
      </c>
      <c r="F3687" s="177" t="s">
        <v>24</v>
      </c>
      <c r="G3687" s="177">
        <v>19</v>
      </c>
      <c r="H3687" s="177" t="s">
        <v>1491</v>
      </c>
      <c r="I3687" s="177" t="s">
        <v>1492</v>
      </c>
      <c r="J3687" s="177">
        <v>18877843788</v>
      </c>
      <c r="K3687" s="177" t="s">
        <v>27</v>
      </c>
      <c r="L3687" s="224"/>
      <c r="M3687" s="177"/>
      <c r="N3687" s="177" t="s">
        <v>27</v>
      </c>
      <c r="O3687" s="224"/>
      <c r="P3687" s="177"/>
      <c r="Q3687" s="177"/>
      <c r="R3687" s="177"/>
      <c r="S3687" s="177" t="s">
        <v>1489</v>
      </c>
      <c r="T3687" s="177"/>
      <c r="Z3687" s="130" t="str">
        <f t="shared" si="58"/>
        <v>18(5)卢江</v>
      </c>
    </row>
    <row r="3688" spans="1:26">
      <c r="A3688" s="177"/>
      <c r="B3688" s="177" t="s">
        <v>1493</v>
      </c>
      <c r="C3688" s="177"/>
      <c r="D3688" s="177" t="s">
        <v>204</v>
      </c>
      <c r="E3688" s="177" t="s">
        <v>1494</v>
      </c>
      <c r="F3688" s="177" t="s">
        <v>24</v>
      </c>
      <c r="G3688" s="177">
        <v>19</v>
      </c>
      <c r="H3688" s="177" t="s">
        <v>19779</v>
      </c>
      <c r="I3688" s="177" t="s">
        <v>1496</v>
      </c>
      <c r="J3688" s="177">
        <v>13114783199</v>
      </c>
      <c r="K3688" s="177" t="s">
        <v>27</v>
      </c>
      <c r="L3688" s="224"/>
      <c r="M3688" s="177"/>
      <c r="N3688" s="177" t="s">
        <v>30</v>
      </c>
      <c r="O3688" s="224"/>
      <c r="P3688" s="177"/>
      <c r="Q3688" s="177"/>
      <c r="R3688" s="177"/>
      <c r="S3688" s="177" t="s">
        <v>1493</v>
      </c>
      <c r="T3688" s="177"/>
      <c r="Z3688" s="130" t="str">
        <f t="shared" si="58"/>
        <v>18(5)韦富总</v>
      </c>
    </row>
    <row r="3689" spans="1:26">
      <c r="A3689" s="177"/>
      <c r="B3689" s="177" t="s">
        <v>1501</v>
      </c>
      <c r="C3689" s="177"/>
      <c r="D3689" s="177" t="s">
        <v>204</v>
      </c>
      <c r="E3689" s="177" t="s">
        <v>1502</v>
      </c>
      <c r="F3689" s="177" t="s">
        <v>24</v>
      </c>
      <c r="G3689" s="177">
        <v>18</v>
      </c>
      <c r="H3689" s="177" t="s">
        <v>1503</v>
      </c>
      <c r="I3689" s="177" t="s">
        <v>1504</v>
      </c>
      <c r="J3689" s="177">
        <v>15949327826</v>
      </c>
      <c r="K3689" s="177" t="s">
        <v>27</v>
      </c>
      <c r="L3689" s="224"/>
      <c r="M3689" s="177"/>
      <c r="N3689" s="177" t="s">
        <v>27</v>
      </c>
      <c r="O3689" s="224"/>
      <c r="P3689" s="177"/>
      <c r="Q3689" s="177"/>
      <c r="R3689" s="177"/>
      <c r="S3689" s="177" t="s">
        <v>1501</v>
      </c>
      <c r="T3689" s="177"/>
      <c r="Z3689" s="130" t="str">
        <f t="shared" si="58"/>
        <v>18(5)韦凯竣</v>
      </c>
    </row>
    <row r="3690" spans="1:26">
      <c r="A3690" s="177"/>
      <c r="B3690" s="177" t="s">
        <v>1505</v>
      </c>
      <c r="C3690" s="177"/>
      <c r="D3690" s="177" t="s">
        <v>204</v>
      </c>
      <c r="E3690" s="177" t="s">
        <v>1506</v>
      </c>
      <c r="F3690" s="177" t="s">
        <v>143</v>
      </c>
      <c r="G3690" s="177">
        <v>20</v>
      </c>
      <c r="H3690" s="177" t="s">
        <v>19780</v>
      </c>
      <c r="I3690" s="177" t="s">
        <v>1508</v>
      </c>
      <c r="J3690" s="177">
        <v>13902376739</v>
      </c>
      <c r="K3690" s="177" t="s">
        <v>27</v>
      </c>
      <c r="L3690" s="224"/>
      <c r="M3690" s="177"/>
      <c r="N3690" s="177" t="s">
        <v>27</v>
      </c>
      <c r="O3690" s="224"/>
      <c r="P3690" s="177"/>
      <c r="Q3690" s="177"/>
      <c r="R3690" s="177"/>
      <c r="S3690" s="177" t="s">
        <v>1505</v>
      </c>
      <c r="T3690" s="177"/>
      <c r="Z3690" s="130" t="str">
        <f t="shared" si="58"/>
        <v>18(5)韦玉婷</v>
      </c>
    </row>
    <row r="3691" spans="1:26">
      <c r="A3691" s="177"/>
      <c r="B3691" s="177" t="s">
        <v>1509</v>
      </c>
      <c r="C3691" s="177"/>
      <c r="D3691" s="177" t="s">
        <v>204</v>
      </c>
      <c r="E3691" s="177" t="s">
        <v>1510</v>
      </c>
      <c r="F3691" s="177" t="s">
        <v>24</v>
      </c>
      <c r="G3691" s="177">
        <v>18</v>
      </c>
      <c r="H3691" s="177" t="s">
        <v>19781</v>
      </c>
      <c r="I3691" s="177" t="s">
        <v>1512</v>
      </c>
      <c r="J3691" s="177">
        <v>15878686867</v>
      </c>
      <c r="K3691" s="177"/>
      <c r="L3691" s="224"/>
      <c r="M3691" s="177"/>
      <c r="N3691" s="177"/>
      <c r="O3691" s="224"/>
      <c r="P3691" s="177"/>
      <c r="Q3691" s="177"/>
      <c r="R3691" s="177"/>
      <c r="S3691" s="177" t="s">
        <v>1509</v>
      </c>
      <c r="T3691" s="177" t="s">
        <v>19686</v>
      </c>
      <c r="Z3691" s="130" t="str">
        <f t="shared" si="58"/>
        <v>18(5)韦福旺</v>
      </c>
    </row>
    <row r="3692" spans="1:26">
      <c r="A3692" s="177"/>
      <c r="B3692" s="177" t="s">
        <v>1518</v>
      </c>
      <c r="C3692" s="177"/>
      <c r="D3692" s="177" t="s">
        <v>210</v>
      </c>
      <c r="E3692" s="177" t="s">
        <v>1519</v>
      </c>
      <c r="F3692" s="177" t="s">
        <v>24</v>
      </c>
      <c r="G3692" s="177">
        <v>19</v>
      </c>
      <c r="H3692" s="177" t="s">
        <v>1520</v>
      </c>
      <c r="I3692" s="177" t="s">
        <v>1521</v>
      </c>
      <c r="J3692" s="177">
        <v>13923108531</v>
      </c>
      <c r="K3692" s="177" t="s">
        <v>27</v>
      </c>
      <c r="L3692" s="224"/>
      <c r="M3692" s="177"/>
      <c r="N3692" s="177" t="s">
        <v>27</v>
      </c>
      <c r="O3692" s="224"/>
      <c r="P3692" s="177"/>
      <c r="Q3692" s="177"/>
      <c r="R3692" s="177"/>
      <c r="S3692" s="177" t="s">
        <v>1518</v>
      </c>
      <c r="T3692" s="177"/>
      <c r="Z3692" s="130" t="str">
        <f t="shared" si="58"/>
        <v>18(6)覃姜琨</v>
      </c>
    </row>
    <row r="3693" spans="1:26">
      <c r="A3693" s="177"/>
      <c r="B3693" s="177" t="s">
        <v>1522</v>
      </c>
      <c r="C3693" s="177"/>
      <c r="D3693" s="177" t="s">
        <v>210</v>
      </c>
      <c r="E3693" s="177" t="s">
        <v>1523</v>
      </c>
      <c r="F3693" s="177" t="s">
        <v>24</v>
      </c>
      <c r="G3693" s="177">
        <v>19</v>
      </c>
      <c r="H3693" s="177" t="s">
        <v>19782</v>
      </c>
      <c r="I3693" s="177" t="s">
        <v>1525</v>
      </c>
      <c r="J3693" s="177">
        <v>15777832844</v>
      </c>
      <c r="K3693" s="177"/>
      <c r="L3693" s="224"/>
      <c r="M3693" s="177"/>
      <c r="N3693" s="177"/>
      <c r="O3693" s="224"/>
      <c r="P3693" s="177"/>
      <c r="Q3693" s="177"/>
      <c r="R3693" s="177"/>
      <c r="S3693" s="177" t="s">
        <v>1522</v>
      </c>
      <c r="T3693" s="177" t="s">
        <v>17668</v>
      </c>
      <c r="Z3693" s="130" t="str">
        <f t="shared" si="58"/>
        <v>18(6)覃明振</v>
      </c>
    </row>
    <row r="3694" spans="1:26">
      <c r="A3694" s="177"/>
      <c r="B3694" s="177" t="s">
        <v>1526</v>
      </c>
      <c r="C3694" s="177"/>
      <c r="D3694" s="177" t="s">
        <v>210</v>
      </c>
      <c r="E3694" s="177" t="s">
        <v>1527</v>
      </c>
      <c r="F3694" s="177" t="s">
        <v>24</v>
      </c>
      <c r="G3694" s="177">
        <v>18</v>
      </c>
      <c r="H3694" s="177" t="s">
        <v>19783</v>
      </c>
      <c r="I3694" s="177" t="s">
        <v>1529</v>
      </c>
      <c r="J3694" s="177">
        <v>15277894722</v>
      </c>
      <c r="K3694" s="177" t="s">
        <v>27</v>
      </c>
      <c r="L3694" s="224"/>
      <c r="M3694" s="177"/>
      <c r="N3694" s="177" t="s">
        <v>27</v>
      </c>
      <c r="O3694" s="224"/>
      <c r="P3694" s="177"/>
      <c r="Q3694" s="177"/>
      <c r="R3694" s="177"/>
      <c r="S3694" s="177" t="s">
        <v>1526</v>
      </c>
      <c r="T3694" s="177"/>
      <c r="Z3694" s="130" t="str">
        <f t="shared" si="58"/>
        <v>18(6)韦雄峰</v>
      </c>
    </row>
    <row r="3695" spans="1:26">
      <c r="A3695" s="177"/>
      <c r="B3695" s="177" t="s">
        <v>1530</v>
      </c>
      <c r="C3695" s="177"/>
      <c r="D3695" s="177" t="s">
        <v>210</v>
      </c>
      <c r="E3695" s="177" t="s">
        <v>1531</v>
      </c>
      <c r="F3695" s="177" t="s">
        <v>24</v>
      </c>
      <c r="G3695" s="177">
        <v>18</v>
      </c>
      <c r="H3695" s="177" t="s">
        <v>17611</v>
      </c>
      <c r="I3695" s="177" t="s">
        <v>1532</v>
      </c>
      <c r="J3695" s="177">
        <v>15878678637</v>
      </c>
      <c r="K3695" s="177" t="s">
        <v>27</v>
      </c>
      <c r="L3695" s="224"/>
      <c r="M3695" s="177"/>
      <c r="N3695" s="177" t="s">
        <v>27</v>
      </c>
      <c r="O3695" s="224"/>
      <c r="P3695" s="177"/>
      <c r="Q3695" s="177"/>
      <c r="R3695" s="177"/>
      <c r="S3695" s="177" t="s">
        <v>1530</v>
      </c>
      <c r="T3695" s="177"/>
      <c r="Z3695" s="130" t="str">
        <f t="shared" si="58"/>
        <v>18(6)覃泽涛</v>
      </c>
    </row>
    <row r="3696" spans="1:26">
      <c r="A3696" s="177"/>
      <c r="B3696" s="177" t="s">
        <v>1541</v>
      </c>
      <c r="C3696" s="177"/>
      <c r="D3696" s="177" t="s">
        <v>210</v>
      </c>
      <c r="E3696" s="177" t="s">
        <v>1542</v>
      </c>
      <c r="F3696" s="177" t="s">
        <v>24</v>
      </c>
      <c r="G3696" s="177">
        <v>19</v>
      </c>
      <c r="H3696" s="177" t="s">
        <v>1543</v>
      </c>
      <c r="I3696" s="177" t="s">
        <v>1544</v>
      </c>
      <c r="J3696" s="177">
        <v>15218234788</v>
      </c>
      <c r="K3696" s="177" t="s">
        <v>27</v>
      </c>
      <c r="L3696" s="224"/>
      <c r="M3696" s="177"/>
      <c r="N3696" s="177" t="s">
        <v>30</v>
      </c>
      <c r="O3696" s="224"/>
      <c r="P3696" s="177"/>
      <c r="Q3696" s="177"/>
      <c r="R3696" s="177"/>
      <c r="S3696" s="177" t="s">
        <v>1541</v>
      </c>
      <c r="T3696" s="177"/>
      <c r="Z3696" s="130" t="str">
        <f t="shared" si="58"/>
        <v>18(6)蓝东华</v>
      </c>
    </row>
    <row r="3697" spans="1:26">
      <c r="A3697" s="177"/>
      <c r="B3697" s="177" t="s">
        <v>1545</v>
      </c>
      <c r="C3697" s="177"/>
      <c r="D3697" s="177" t="s">
        <v>210</v>
      </c>
      <c r="E3697" s="177" t="s">
        <v>1546</v>
      </c>
      <c r="F3697" s="177" t="s">
        <v>24</v>
      </c>
      <c r="G3697" s="177">
        <v>20</v>
      </c>
      <c r="H3697" s="177" t="s">
        <v>1547</v>
      </c>
      <c r="I3697" s="177" t="s">
        <v>1548</v>
      </c>
      <c r="J3697" s="177">
        <v>18070829138</v>
      </c>
      <c r="K3697" s="177" t="s">
        <v>27</v>
      </c>
      <c r="L3697" s="224"/>
      <c r="M3697" s="177"/>
      <c r="N3697" s="177" t="s">
        <v>27</v>
      </c>
      <c r="O3697" s="224"/>
      <c r="P3697" s="177"/>
      <c r="Q3697" s="177"/>
      <c r="R3697" s="177"/>
      <c r="S3697" s="177" t="s">
        <v>1545</v>
      </c>
      <c r="T3697" s="177"/>
      <c r="Z3697" s="130" t="str">
        <f t="shared" si="58"/>
        <v>18(6)田维宇</v>
      </c>
    </row>
    <row r="3698" spans="1:26">
      <c r="A3698" s="177"/>
      <c r="B3698" s="177" t="s">
        <v>1552</v>
      </c>
      <c r="C3698" s="177"/>
      <c r="D3698" s="177" t="s">
        <v>210</v>
      </c>
      <c r="E3698" s="177" t="s">
        <v>1553</v>
      </c>
      <c r="F3698" s="177" t="s">
        <v>143</v>
      </c>
      <c r="G3698" s="177">
        <v>21</v>
      </c>
      <c r="H3698" s="177" t="s">
        <v>1554</v>
      </c>
      <c r="I3698" s="177" t="s">
        <v>1555</v>
      </c>
      <c r="J3698" s="177">
        <v>13377494782</v>
      </c>
      <c r="K3698" s="177" t="s">
        <v>27</v>
      </c>
      <c r="L3698" s="224"/>
      <c r="M3698" s="177"/>
      <c r="N3698" s="177" t="s">
        <v>27</v>
      </c>
      <c r="O3698" s="224"/>
      <c r="P3698" s="177"/>
      <c r="Q3698" s="177"/>
      <c r="R3698" s="177"/>
      <c r="S3698" s="177" t="s">
        <v>1552</v>
      </c>
      <c r="T3698" s="177"/>
      <c r="Z3698" s="130" t="str">
        <f t="shared" si="58"/>
        <v>18(6)蓝柳春</v>
      </c>
    </row>
    <row r="3699" spans="1:26">
      <c r="A3699" s="177"/>
      <c r="B3699" s="177" t="s">
        <v>1556</v>
      </c>
      <c r="C3699" s="177"/>
      <c r="D3699" s="177" t="s">
        <v>210</v>
      </c>
      <c r="E3699" s="177" t="s">
        <v>1557</v>
      </c>
      <c r="F3699" s="177" t="s">
        <v>143</v>
      </c>
      <c r="G3699" s="177">
        <v>19</v>
      </c>
      <c r="H3699" s="177" t="s">
        <v>1558</v>
      </c>
      <c r="I3699" s="177" t="s">
        <v>1559</v>
      </c>
      <c r="J3699" s="177">
        <v>18177870047</v>
      </c>
      <c r="K3699" s="177" t="s">
        <v>27</v>
      </c>
      <c r="L3699" s="224"/>
      <c r="M3699" s="177"/>
      <c r="N3699" s="177" t="s">
        <v>27</v>
      </c>
      <c r="O3699" s="224"/>
      <c r="P3699" s="177"/>
      <c r="Q3699" s="177"/>
      <c r="R3699" s="177"/>
      <c r="S3699" s="177" t="s">
        <v>1556</v>
      </c>
      <c r="T3699" s="177"/>
      <c r="Z3699" s="130" t="str">
        <f t="shared" si="58"/>
        <v>18(6)简艳玲</v>
      </c>
    </row>
    <row r="3700" spans="1:26">
      <c r="A3700" s="177"/>
      <c r="B3700" s="177" t="s">
        <v>1565</v>
      </c>
      <c r="C3700" s="177"/>
      <c r="D3700" s="177" t="s">
        <v>210</v>
      </c>
      <c r="E3700" s="177" t="s">
        <v>1566</v>
      </c>
      <c r="F3700" s="177" t="s">
        <v>24</v>
      </c>
      <c r="G3700" s="177">
        <v>18</v>
      </c>
      <c r="H3700" s="177" t="s">
        <v>18119</v>
      </c>
      <c r="I3700" s="177" t="s">
        <v>1568</v>
      </c>
      <c r="J3700" s="177">
        <v>13977891185</v>
      </c>
      <c r="K3700" s="177" t="s">
        <v>27</v>
      </c>
      <c r="L3700" s="224"/>
      <c r="M3700" s="177"/>
      <c r="N3700" s="177" t="s">
        <v>27</v>
      </c>
      <c r="O3700" s="224"/>
      <c r="P3700" s="177"/>
      <c r="Q3700" s="177"/>
      <c r="R3700" s="177"/>
      <c r="S3700" s="177" t="s">
        <v>1565</v>
      </c>
      <c r="T3700" s="177"/>
      <c r="Z3700" s="130" t="str">
        <f t="shared" si="58"/>
        <v>18(6)韦思俊</v>
      </c>
    </row>
    <row r="3701" spans="1:26">
      <c r="A3701" s="177"/>
      <c r="B3701" s="177" t="s">
        <v>1569</v>
      </c>
      <c r="C3701" s="177"/>
      <c r="D3701" s="177" t="s">
        <v>210</v>
      </c>
      <c r="E3701" s="177" t="s">
        <v>1570</v>
      </c>
      <c r="F3701" s="177" t="s">
        <v>24</v>
      </c>
      <c r="G3701" s="177">
        <v>20</v>
      </c>
      <c r="H3701" s="177" t="s">
        <v>914</v>
      </c>
      <c r="I3701" s="177" t="s">
        <v>1571</v>
      </c>
      <c r="J3701" s="177">
        <v>19107884316</v>
      </c>
      <c r="K3701" s="177" t="s">
        <v>27</v>
      </c>
      <c r="L3701" s="224"/>
      <c r="M3701" s="177"/>
      <c r="N3701" s="177" t="s">
        <v>27</v>
      </c>
      <c r="O3701" s="224"/>
      <c r="P3701" s="177"/>
      <c r="Q3701" s="177"/>
      <c r="R3701" s="177"/>
      <c r="S3701" s="177" t="s">
        <v>1569</v>
      </c>
      <c r="T3701" s="177"/>
      <c r="Z3701" s="130" t="str">
        <f t="shared" si="58"/>
        <v>18(6)蓝胤桓</v>
      </c>
    </row>
    <row r="3702" spans="1:26">
      <c r="A3702" s="177"/>
      <c r="B3702" s="177" t="s">
        <v>1576</v>
      </c>
      <c r="C3702" s="177"/>
      <c r="D3702" s="177" t="s">
        <v>210</v>
      </c>
      <c r="E3702" s="177" t="s">
        <v>1577</v>
      </c>
      <c r="F3702" s="177" t="s">
        <v>143</v>
      </c>
      <c r="G3702" s="177">
        <v>19</v>
      </c>
      <c r="H3702" s="177" t="s">
        <v>1111</v>
      </c>
      <c r="I3702" s="177" t="s">
        <v>1578</v>
      </c>
      <c r="J3702" s="177">
        <v>15277892113</v>
      </c>
      <c r="K3702" s="177" t="s">
        <v>27</v>
      </c>
      <c r="L3702" s="224"/>
      <c r="M3702" s="177"/>
      <c r="N3702" s="177" t="s">
        <v>27</v>
      </c>
      <c r="O3702" s="224"/>
      <c r="P3702" s="177"/>
      <c r="Q3702" s="177"/>
      <c r="R3702" s="177"/>
      <c r="S3702" s="177" t="s">
        <v>1576</v>
      </c>
      <c r="T3702" s="177"/>
      <c r="Z3702" s="130" t="str">
        <f t="shared" si="58"/>
        <v>18(6)黄金婷</v>
      </c>
    </row>
    <row r="3703" spans="1:26">
      <c r="A3703" s="177"/>
      <c r="B3703" s="177" t="s">
        <v>1579</v>
      </c>
      <c r="C3703" s="177"/>
      <c r="D3703" s="177" t="s">
        <v>210</v>
      </c>
      <c r="E3703" s="177" t="s">
        <v>1580</v>
      </c>
      <c r="F3703" s="177" t="s">
        <v>143</v>
      </c>
      <c r="G3703" s="177">
        <v>18</v>
      </c>
      <c r="H3703" s="177" t="s">
        <v>17642</v>
      </c>
      <c r="I3703" s="177" t="s">
        <v>1582</v>
      </c>
      <c r="J3703" s="177">
        <v>13229956458</v>
      </c>
      <c r="K3703" s="177" t="s">
        <v>27</v>
      </c>
      <c r="L3703" s="224"/>
      <c r="M3703" s="177"/>
      <c r="N3703" s="177" t="s">
        <v>27</v>
      </c>
      <c r="O3703" s="224"/>
      <c r="P3703" s="177"/>
      <c r="Q3703" s="177"/>
      <c r="R3703" s="177"/>
      <c r="S3703" s="177" t="s">
        <v>1579</v>
      </c>
      <c r="T3703" s="177"/>
      <c r="Z3703" s="130" t="str">
        <f t="shared" si="58"/>
        <v>18(6)覃春美</v>
      </c>
    </row>
    <row r="3704" spans="1:26">
      <c r="A3704" s="177"/>
      <c r="B3704" s="177" t="s">
        <v>1587</v>
      </c>
      <c r="C3704" s="177"/>
      <c r="D3704" s="177" t="s">
        <v>210</v>
      </c>
      <c r="E3704" s="177" t="s">
        <v>1588</v>
      </c>
      <c r="F3704" s="177" t="s">
        <v>24</v>
      </c>
      <c r="G3704" s="177">
        <v>18</v>
      </c>
      <c r="H3704" s="177" t="s">
        <v>19784</v>
      </c>
      <c r="I3704" s="177" t="s">
        <v>1590</v>
      </c>
      <c r="J3704" s="177">
        <v>13737966362</v>
      </c>
      <c r="K3704" s="177" t="s">
        <v>27</v>
      </c>
      <c r="L3704" s="224"/>
      <c r="M3704" s="177"/>
      <c r="N3704" s="177" t="s">
        <v>27</v>
      </c>
      <c r="O3704" s="224"/>
      <c r="P3704" s="177"/>
      <c r="Q3704" s="177"/>
      <c r="R3704" s="177"/>
      <c r="S3704" s="177" t="s">
        <v>1587</v>
      </c>
      <c r="T3704" s="177"/>
      <c r="Z3704" s="130" t="str">
        <f t="shared" si="58"/>
        <v>18(6)韦勇贤</v>
      </c>
    </row>
    <row r="3705" spans="1:26">
      <c r="A3705" s="177"/>
      <c r="B3705" s="177" t="s">
        <v>1591</v>
      </c>
      <c r="C3705" s="177"/>
      <c r="D3705" s="177" t="s">
        <v>210</v>
      </c>
      <c r="E3705" s="177" t="s">
        <v>1592</v>
      </c>
      <c r="F3705" s="177" t="s">
        <v>143</v>
      </c>
      <c r="G3705" s="177">
        <v>19</v>
      </c>
      <c r="H3705" s="177" t="s">
        <v>1593</v>
      </c>
      <c r="I3705" s="177" t="s">
        <v>1594</v>
      </c>
      <c r="J3705" s="177">
        <v>13471833278</v>
      </c>
      <c r="K3705" s="177" t="s">
        <v>27</v>
      </c>
      <c r="L3705" s="224"/>
      <c r="M3705" s="177"/>
      <c r="N3705" s="177" t="s">
        <v>27</v>
      </c>
      <c r="O3705" s="224"/>
      <c r="P3705" s="177"/>
      <c r="Q3705" s="177"/>
      <c r="R3705" s="177"/>
      <c r="S3705" s="177" t="s">
        <v>1591</v>
      </c>
      <c r="T3705" s="177"/>
      <c r="Z3705" s="130" t="str">
        <f t="shared" si="58"/>
        <v>18(6)黄小玲</v>
      </c>
    </row>
    <row r="3706" spans="1:26">
      <c r="A3706" s="177"/>
      <c r="B3706" s="177" t="s">
        <v>1595</v>
      </c>
      <c r="C3706" s="177"/>
      <c r="D3706" s="177" t="s">
        <v>210</v>
      </c>
      <c r="E3706" s="177" t="s">
        <v>1596</v>
      </c>
      <c r="F3706" s="177" t="s">
        <v>24</v>
      </c>
      <c r="G3706" s="177">
        <v>18</v>
      </c>
      <c r="H3706" s="177" t="s">
        <v>1597</v>
      </c>
      <c r="I3706" s="177" t="s">
        <v>1598</v>
      </c>
      <c r="J3706" s="177">
        <v>13434824907</v>
      </c>
      <c r="K3706" s="177" t="s">
        <v>27</v>
      </c>
      <c r="L3706" s="224"/>
      <c r="M3706" s="177"/>
      <c r="N3706" s="177" t="s">
        <v>27</v>
      </c>
      <c r="O3706" s="224"/>
      <c r="P3706" s="177"/>
      <c r="Q3706" s="177"/>
      <c r="R3706" s="177"/>
      <c r="S3706" s="177" t="s">
        <v>1595</v>
      </c>
      <c r="T3706" s="177"/>
      <c r="Z3706" s="130" t="str">
        <f t="shared" si="58"/>
        <v>18(6)覃桂康</v>
      </c>
    </row>
    <row r="3707" spans="1:26">
      <c r="A3707" s="177"/>
      <c r="B3707" s="177" t="s">
        <v>1599</v>
      </c>
      <c r="C3707" s="177"/>
      <c r="D3707" s="177" t="s">
        <v>210</v>
      </c>
      <c r="E3707" s="177" t="s">
        <v>1600</v>
      </c>
      <c r="F3707" s="177" t="s">
        <v>24</v>
      </c>
      <c r="G3707" s="177">
        <v>18</v>
      </c>
      <c r="H3707" s="177" t="s">
        <v>19785</v>
      </c>
      <c r="I3707" s="177" t="s">
        <v>1602</v>
      </c>
      <c r="J3707" s="177">
        <v>18707783335</v>
      </c>
      <c r="K3707" s="177" t="s">
        <v>27</v>
      </c>
      <c r="L3707" s="224"/>
      <c r="M3707" s="177"/>
      <c r="N3707" s="177" t="s">
        <v>27</v>
      </c>
      <c r="O3707" s="224"/>
      <c r="P3707" s="177"/>
      <c r="Q3707" s="177"/>
      <c r="R3707" s="177"/>
      <c r="S3707" s="177" t="s">
        <v>1599</v>
      </c>
      <c r="T3707" s="177"/>
      <c r="Z3707" s="130" t="str">
        <f t="shared" si="58"/>
        <v>18(6)吴桂鑫</v>
      </c>
    </row>
    <row r="3708" spans="1:26">
      <c r="A3708" s="177"/>
      <c r="B3708" s="177" t="s">
        <v>1603</v>
      </c>
      <c r="C3708" s="177"/>
      <c r="D3708" s="177" t="s">
        <v>210</v>
      </c>
      <c r="E3708" s="177" t="s">
        <v>1604</v>
      </c>
      <c r="F3708" s="177" t="s">
        <v>24</v>
      </c>
      <c r="G3708" s="177">
        <v>18</v>
      </c>
      <c r="H3708" s="177" t="s">
        <v>18020</v>
      </c>
      <c r="I3708" s="177" t="s">
        <v>1606</v>
      </c>
      <c r="J3708" s="177">
        <v>13324788206</v>
      </c>
      <c r="K3708" s="177" t="s">
        <v>27</v>
      </c>
      <c r="L3708" s="224"/>
      <c r="M3708" s="177"/>
      <c r="N3708" s="177" t="s">
        <v>27</v>
      </c>
      <c r="O3708" s="224"/>
      <c r="P3708" s="177"/>
      <c r="Q3708" s="177"/>
      <c r="R3708" s="177"/>
      <c r="S3708" s="177" t="s">
        <v>1603</v>
      </c>
      <c r="T3708" s="177"/>
      <c r="Z3708" s="130" t="str">
        <f t="shared" si="58"/>
        <v>18(6)覃亿航</v>
      </c>
    </row>
    <row r="3709" spans="1:26">
      <c r="A3709" s="177"/>
      <c r="B3709" s="177" t="s">
        <v>1607</v>
      </c>
      <c r="C3709" s="177"/>
      <c r="D3709" s="177" t="s">
        <v>210</v>
      </c>
      <c r="E3709" s="177" t="s">
        <v>1608</v>
      </c>
      <c r="F3709" s="177" t="s">
        <v>24</v>
      </c>
      <c r="G3709" s="177">
        <v>18</v>
      </c>
      <c r="H3709" s="177" t="s">
        <v>19786</v>
      </c>
      <c r="I3709" s="177" t="s">
        <v>1610</v>
      </c>
      <c r="J3709" s="177">
        <v>13557488688</v>
      </c>
      <c r="K3709" s="177"/>
      <c r="L3709" s="224"/>
      <c r="M3709" s="177"/>
      <c r="N3709" s="177"/>
      <c r="O3709" s="224"/>
      <c r="P3709" s="177"/>
      <c r="Q3709" s="177"/>
      <c r="R3709" s="177"/>
      <c r="S3709" s="177" t="s">
        <v>1607</v>
      </c>
      <c r="T3709" s="177" t="s">
        <v>17668</v>
      </c>
      <c r="Z3709" s="130" t="str">
        <f t="shared" si="58"/>
        <v>18(6)陆贤锋</v>
      </c>
    </row>
    <row r="3710" spans="1:26">
      <c r="A3710" s="177"/>
      <c r="B3710" s="177" t="s">
        <v>1611</v>
      </c>
      <c r="C3710" s="177"/>
      <c r="D3710" s="177" t="s">
        <v>210</v>
      </c>
      <c r="E3710" s="177" t="s">
        <v>1612</v>
      </c>
      <c r="F3710" s="177" t="s">
        <v>24</v>
      </c>
      <c r="G3710" s="177">
        <v>18</v>
      </c>
      <c r="H3710" s="177" t="s">
        <v>1613</v>
      </c>
      <c r="I3710" s="177" t="s">
        <v>1614</v>
      </c>
      <c r="J3710" s="177">
        <v>13229225772</v>
      </c>
      <c r="K3710" s="177" t="s">
        <v>27</v>
      </c>
      <c r="L3710" s="224"/>
      <c r="M3710" s="177"/>
      <c r="N3710" s="177" t="s">
        <v>27</v>
      </c>
      <c r="O3710" s="224"/>
      <c r="P3710" s="177"/>
      <c r="Q3710" s="177"/>
      <c r="R3710" s="177"/>
      <c r="S3710" s="177" t="s">
        <v>1611</v>
      </c>
      <c r="T3710" s="177"/>
      <c r="Z3710" s="130" t="str">
        <f t="shared" si="58"/>
        <v>18(6)吴贺</v>
      </c>
    </row>
    <row r="3711" spans="1:26">
      <c r="A3711" s="177"/>
      <c r="B3711" s="177" t="s">
        <v>1615</v>
      </c>
      <c r="C3711" s="177"/>
      <c r="D3711" s="177" t="s">
        <v>210</v>
      </c>
      <c r="E3711" s="177" t="s">
        <v>1616</v>
      </c>
      <c r="F3711" s="177" t="s">
        <v>24</v>
      </c>
      <c r="G3711" s="177">
        <v>18</v>
      </c>
      <c r="H3711" s="177" t="s">
        <v>19787</v>
      </c>
      <c r="I3711" s="177" t="s">
        <v>1618</v>
      </c>
      <c r="J3711" s="177" t="s">
        <v>1619</v>
      </c>
      <c r="K3711" s="177" t="s">
        <v>27</v>
      </c>
      <c r="L3711" s="224"/>
      <c r="M3711" s="177"/>
      <c r="N3711" s="177" t="s">
        <v>27</v>
      </c>
      <c r="O3711" s="224"/>
      <c r="P3711" s="177"/>
      <c r="Q3711" s="177"/>
      <c r="R3711" s="177"/>
      <c r="S3711" s="177" t="s">
        <v>1615</v>
      </c>
      <c r="T3711" s="177"/>
      <c r="Z3711" s="130" t="str">
        <f t="shared" si="58"/>
        <v>18(6)韦文恒</v>
      </c>
    </row>
    <row r="3712" spans="1:26">
      <c r="A3712" s="177"/>
      <c r="B3712" s="177" t="s">
        <v>1620</v>
      </c>
      <c r="C3712" s="177"/>
      <c r="D3712" s="177" t="s">
        <v>210</v>
      </c>
      <c r="E3712" s="177" t="s">
        <v>1621</v>
      </c>
      <c r="F3712" s="177" t="s">
        <v>24</v>
      </c>
      <c r="G3712" s="177">
        <v>18</v>
      </c>
      <c r="H3712" s="177" t="s">
        <v>19788</v>
      </c>
      <c r="I3712" s="177" t="s">
        <v>1623</v>
      </c>
      <c r="J3712" s="177" t="s">
        <v>1624</v>
      </c>
      <c r="K3712" s="177" t="s">
        <v>27</v>
      </c>
      <c r="L3712" s="224"/>
      <c r="M3712" s="177"/>
      <c r="N3712" s="177" t="s">
        <v>30</v>
      </c>
      <c r="O3712" s="224"/>
      <c r="P3712" s="177"/>
      <c r="Q3712" s="177"/>
      <c r="R3712" s="177"/>
      <c r="S3712" s="177" t="s">
        <v>1620</v>
      </c>
      <c r="T3712" s="177"/>
      <c r="Z3712" s="130" t="str">
        <f t="shared" si="58"/>
        <v>18(6)韦庆伟</v>
      </c>
    </row>
    <row r="3713" spans="1:26">
      <c r="A3713" s="177"/>
      <c r="B3713" s="177" t="s">
        <v>1625</v>
      </c>
      <c r="C3713" s="177"/>
      <c r="D3713" s="177" t="s">
        <v>210</v>
      </c>
      <c r="E3713" s="177" t="s">
        <v>1626</v>
      </c>
      <c r="F3713" s="177" t="s">
        <v>24</v>
      </c>
      <c r="G3713" s="177">
        <v>18</v>
      </c>
      <c r="H3713" s="177" t="s">
        <v>1593</v>
      </c>
      <c r="I3713" s="177" t="s">
        <v>1627</v>
      </c>
      <c r="J3713" s="177">
        <v>13580944041</v>
      </c>
      <c r="K3713" s="177"/>
      <c r="L3713" s="224"/>
      <c r="M3713" s="177"/>
      <c r="N3713" s="177"/>
      <c r="O3713" s="224"/>
      <c r="P3713" s="177"/>
      <c r="Q3713" s="177"/>
      <c r="R3713" s="177"/>
      <c r="S3713" s="177" t="s">
        <v>1625</v>
      </c>
      <c r="T3713" s="177" t="s">
        <v>17668</v>
      </c>
      <c r="Z3713" s="130" t="str">
        <f t="shared" si="58"/>
        <v>18(6)韦振宇</v>
      </c>
    </row>
    <row r="3714" spans="1:26">
      <c r="A3714" s="177"/>
      <c r="B3714" s="177" t="s">
        <v>1628</v>
      </c>
      <c r="C3714" s="177"/>
      <c r="D3714" s="177" t="s">
        <v>210</v>
      </c>
      <c r="E3714" s="177" t="s">
        <v>1629</v>
      </c>
      <c r="F3714" s="177" t="s">
        <v>24</v>
      </c>
      <c r="G3714" s="177">
        <v>18</v>
      </c>
      <c r="H3714" s="177" t="s">
        <v>19789</v>
      </c>
      <c r="I3714" s="177" t="s">
        <v>1631</v>
      </c>
      <c r="J3714" s="177">
        <v>13768380032</v>
      </c>
      <c r="K3714" s="177" t="s">
        <v>27</v>
      </c>
      <c r="L3714" s="224"/>
      <c r="M3714" s="177"/>
      <c r="N3714" s="177" t="s">
        <v>27</v>
      </c>
      <c r="O3714" s="224"/>
      <c r="P3714" s="177"/>
      <c r="Q3714" s="177"/>
      <c r="R3714" s="177"/>
      <c r="S3714" s="177" t="s">
        <v>1628</v>
      </c>
      <c r="T3714" s="177"/>
      <c r="Z3714" s="130" t="str">
        <f t="shared" si="58"/>
        <v>18(6)韦炜东</v>
      </c>
    </row>
    <row r="3715" spans="1:26">
      <c r="A3715" s="177"/>
      <c r="B3715" s="177" t="s">
        <v>1632</v>
      </c>
      <c r="C3715" s="177"/>
      <c r="D3715" s="177" t="s">
        <v>210</v>
      </c>
      <c r="E3715" s="177" t="s">
        <v>1633</v>
      </c>
      <c r="F3715" s="177" t="s">
        <v>143</v>
      </c>
      <c r="G3715" s="177">
        <v>18</v>
      </c>
      <c r="H3715" s="177" t="s">
        <v>19790</v>
      </c>
      <c r="I3715" s="177" t="s">
        <v>1635</v>
      </c>
      <c r="J3715" s="177">
        <v>13481865036</v>
      </c>
      <c r="K3715" s="177" t="s">
        <v>27</v>
      </c>
      <c r="L3715" s="224"/>
      <c r="M3715" s="177"/>
      <c r="N3715" s="177" t="s">
        <v>27</v>
      </c>
      <c r="O3715" s="224"/>
      <c r="P3715" s="177"/>
      <c r="Q3715" s="177"/>
      <c r="R3715" s="177"/>
      <c r="S3715" s="177" t="s">
        <v>1632</v>
      </c>
      <c r="T3715" s="177"/>
      <c r="Z3715" s="130" t="str">
        <f t="shared" si="58"/>
        <v>18(6)唐兰义</v>
      </c>
    </row>
    <row r="3716" spans="1:26">
      <c r="A3716" s="177"/>
      <c r="B3716" s="177" t="s">
        <v>1636</v>
      </c>
      <c r="C3716" s="177"/>
      <c r="D3716" s="177" t="s">
        <v>210</v>
      </c>
      <c r="E3716" s="177" t="s">
        <v>1637</v>
      </c>
      <c r="F3716" s="177" t="s">
        <v>143</v>
      </c>
      <c r="G3716" s="177">
        <v>19</v>
      </c>
      <c r="H3716" s="177" t="s">
        <v>19791</v>
      </c>
      <c r="I3716" s="177" t="s">
        <v>109</v>
      </c>
      <c r="J3716" s="177">
        <v>18249919154</v>
      </c>
      <c r="K3716" s="177" t="s">
        <v>27</v>
      </c>
      <c r="L3716" s="224"/>
      <c r="M3716" s="177"/>
      <c r="N3716" s="177" t="s">
        <v>27</v>
      </c>
      <c r="O3716" s="224"/>
      <c r="P3716" s="177"/>
      <c r="Q3716" s="177"/>
      <c r="R3716" s="177"/>
      <c r="S3716" s="177" t="s">
        <v>1636</v>
      </c>
      <c r="T3716" s="177"/>
      <c r="Z3716" s="130" t="str">
        <f t="shared" si="58"/>
        <v>18(6)韦利春</v>
      </c>
    </row>
    <row r="3717" spans="1:26">
      <c r="A3717" s="177"/>
      <c r="B3717" s="177" t="s">
        <v>1638</v>
      </c>
      <c r="C3717" s="177"/>
      <c r="D3717" s="177" t="s">
        <v>210</v>
      </c>
      <c r="E3717" s="177" t="s">
        <v>1639</v>
      </c>
      <c r="F3717" s="177" t="s">
        <v>24</v>
      </c>
      <c r="G3717" s="177">
        <v>18</v>
      </c>
      <c r="H3717" s="177" t="s">
        <v>1640</v>
      </c>
      <c r="I3717" s="177" t="s">
        <v>1641</v>
      </c>
      <c r="J3717" s="177">
        <v>15916581668</v>
      </c>
      <c r="K3717" s="177" t="s">
        <v>27</v>
      </c>
      <c r="L3717" s="224"/>
      <c r="M3717" s="177"/>
      <c r="N3717" s="177" t="s">
        <v>27</v>
      </c>
      <c r="O3717" s="224"/>
      <c r="P3717" s="177"/>
      <c r="Q3717" s="177"/>
      <c r="R3717" s="177"/>
      <c r="S3717" s="177" t="s">
        <v>1638</v>
      </c>
      <c r="T3717" s="177"/>
      <c r="Z3717" s="130" t="str">
        <f t="shared" si="58"/>
        <v>18(6)覃浪</v>
      </c>
    </row>
    <row r="3718" spans="1:26">
      <c r="A3718" s="177"/>
      <c r="B3718" s="177" t="s">
        <v>1646</v>
      </c>
      <c r="C3718" s="177"/>
      <c r="D3718" s="177" t="s">
        <v>210</v>
      </c>
      <c r="E3718" s="177" t="s">
        <v>1647</v>
      </c>
      <c r="F3718" s="177" t="s">
        <v>24</v>
      </c>
      <c r="G3718" s="177">
        <v>19</v>
      </c>
      <c r="H3718" s="177" t="s">
        <v>1648</v>
      </c>
      <c r="I3718" s="177" t="s">
        <v>1649</v>
      </c>
      <c r="J3718" s="177">
        <v>18249991062</v>
      </c>
      <c r="K3718" s="177" t="s">
        <v>27</v>
      </c>
      <c r="L3718" s="224"/>
      <c r="M3718" s="177"/>
      <c r="N3718" s="177" t="s">
        <v>27</v>
      </c>
      <c r="O3718" s="224"/>
      <c r="P3718" s="177"/>
      <c r="Q3718" s="177"/>
      <c r="R3718" s="177"/>
      <c r="S3718" s="177" t="s">
        <v>1646</v>
      </c>
      <c r="T3718" s="177"/>
      <c r="Z3718" s="130" t="str">
        <f t="shared" si="58"/>
        <v>18(6)韦镇榃</v>
      </c>
    </row>
    <row r="3719" spans="1:26">
      <c r="A3719" s="177"/>
      <c r="B3719" s="177" t="s">
        <v>1650</v>
      </c>
      <c r="C3719" s="177"/>
      <c r="D3719" s="177" t="s">
        <v>210</v>
      </c>
      <c r="E3719" s="177" t="s">
        <v>1651</v>
      </c>
      <c r="F3719" s="177" t="s">
        <v>24</v>
      </c>
      <c r="G3719" s="177">
        <v>18</v>
      </c>
      <c r="H3719" s="177" t="s">
        <v>19792</v>
      </c>
      <c r="I3719" s="177" t="s">
        <v>1653</v>
      </c>
      <c r="J3719" s="177">
        <v>15977839670</v>
      </c>
      <c r="K3719" s="177"/>
      <c r="L3719" s="224"/>
      <c r="M3719" s="177"/>
      <c r="N3719" s="177"/>
      <c r="O3719" s="224"/>
      <c r="P3719" s="177"/>
      <c r="Q3719" s="177"/>
      <c r="R3719" s="177"/>
      <c r="S3719" s="177" t="s">
        <v>1650</v>
      </c>
      <c r="T3719" s="177" t="s">
        <v>17668</v>
      </c>
      <c r="Z3719" s="130" t="str">
        <f t="shared" ref="Z3719:Z3782" si="59">D3719:D8300&amp;E3719:E8300</f>
        <v>18(6)覃恒俊</v>
      </c>
    </row>
    <row r="3720" spans="1:26">
      <c r="A3720" s="177"/>
      <c r="B3720" s="177" t="s">
        <v>1654</v>
      </c>
      <c r="C3720" s="177"/>
      <c r="D3720" s="177" t="s">
        <v>210</v>
      </c>
      <c r="E3720" s="177" t="s">
        <v>1655</v>
      </c>
      <c r="F3720" s="177" t="s">
        <v>143</v>
      </c>
      <c r="G3720" s="177">
        <v>22</v>
      </c>
      <c r="H3720" s="177" t="s">
        <v>19793</v>
      </c>
      <c r="I3720" s="177" t="s">
        <v>1657</v>
      </c>
      <c r="J3720" s="177">
        <v>15177890567</v>
      </c>
      <c r="K3720" s="177" t="s">
        <v>27</v>
      </c>
      <c r="L3720" s="224"/>
      <c r="M3720" s="177"/>
      <c r="N3720" s="177" t="s">
        <v>27</v>
      </c>
      <c r="O3720" s="224"/>
      <c r="P3720" s="177"/>
      <c r="Q3720" s="177"/>
      <c r="R3720" s="177"/>
      <c r="S3720" s="177" t="s">
        <v>1654</v>
      </c>
      <c r="T3720" s="177"/>
      <c r="Z3720" s="130" t="str">
        <f t="shared" si="59"/>
        <v>18(6)黄玉兴</v>
      </c>
    </row>
    <row r="3721" spans="1:26">
      <c r="A3721" s="177"/>
      <c r="B3721" s="177" t="s">
        <v>1658</v>
      </c>
      <c r="C3721" s="177"/>
      <c r="D3721" s="177" t="s">
        <v>210</v>
      </c>
      <c r="E3721" s="177" t="s">
        <v>1659</v>
      </c>
      <c r="F3721" s="177" t="s">
        <v>24</v>
      </c>
      <c r="G3721" s="177">
        <v>18</v>
      </c>
      <c r="H3721" s="177" t="s">
        <v>1660</v>
      </c>
      <c r="I3721" s="177" t="s">
        <v>1661</v>
      </c>
      <c r="J3721" s="177">
        <v>13543026395</v>
      </c>
      <c r="K3721" s="177"/>
      <c r="L3721" s="224"/>
      <c r="M3721" s="177"/>
      <c r="N3721" s="177"/>
      <c r="O3721" s="224"/>
      <c r="P3721" s="177"/>
      <c r="Q3721" s="177"/>
      <c r="R3721" s="177"/>
      <c r="S3721" s="177" t="s">
        <v>1658</v>
      </c>
      <c r="T3721" s="177" t="s">
        <v>17668</v>
      </c>
      <c r="Z3721" s="130" t="str">
        <f t="shared" si="59"/>
        <v>18(6)黄华栩</v>
      </c>
    </row>
    <row r="3722" spans="1:26">
      <c r="A3722" s="177"/>
      <c r="B3722" s="177" t="s">
        <v>1662</v>
      </c>
      <c r="C3722" s="177"/>
      <c r="D3722" s="177" t="s">
        <v>210</v>
      </c>
      <c r="E3722" s="177" t="s">
        <v>1663</v>
      </c>
      <c r="F3722" s="177" t="s">
        <v>24</v>
      </c>
      <c r="G3722" s="177">
        <v>21</v>
      </c>
      <c r="H3722" s="177" t="s">
        <v>1664</v>
      </c>
      <c r="I3722" s="177" t="s">
        <v>1665</v>
      </c>
      <c r="J3722" s="177" t="s">
        <v>1666</v>
      </c>
      <c r="K3722" s="177" t="s">
        <v>27</v>
      </c>
      <c r="L3722" s="224"/>
      <c r="M3722" s="177"/>
      <c r="N3722" s="177" t="s">
        <v>30</v>
      </c>
      <c r="O3722" s="224"/>
      <c r="P3722" s="177"/>
      <c r="Q3722" s="177"/>
      <c r="R3722" s="177"/>
      <c r="S3722" s="177" t="s">
        <v>1662</v>
      </c>
      <c r="T3722" s="177"/>
      <c r="Z3722" s="130" t="str">
        <f t="shared" si="59"/>
        <v>18(6)蓝展翼</v>
      </c>
    </row>
    <row r="3723" spans="1:26">
      <c r="A3723" s="177"/>
      <c r="B3723" s="177" t="s">
        <v>1667</v>
      </c>
      <c r="C3723" s="177"/>
      <c r="D3723" s="177" t="s">
        <v>210</v>
      </c>
      <c r="E3723" s="177" t="s">
        <v>1668</v>
      </c>
      <c r="F3723" s="177" t="s">
        <v>24</v>
      </c>
      <c r="G3723" s="177">
        <v>18</v>
      </c>
      <c r="H3723" s="177" t="s">
        <v>1669</v>
      </c>
      <c r="I3723" s="177" t="s">
        <v>1670</v>
      </c>
      <c r="J3723" s="177">
        <v>18877840769</v>
      </c>
      <c r="K3723" s="177" t="s">
        <v>27</v>
      </c>
      <c r="L3723" s="224"/>
      <c r="M3723" s="177"/>
      <c r="N3723" s="177" t="s">
        <v>30</v>
      </c>
      <c r="O3723" s="224"/>
      <c r="P3723" s="177"/>
      <c r="Q3723" s="177"/>
      <c r="R3723" s="177"/>
      <c r="S3723" s="177" t="s">
        <v>1667</v>
      </c>
      <c r="T3723" s="177"/>
      <c r="Z3723" s="130" t="str">
        <f t="shared" si="59"/>
        <v>18(6)韦波</v>
      </c>
    </row>
    <row r="3724" spans="1:26">
      <c r="A3724" s="177"/>
      <c r="B3724" s="177" t="s">
        <v>1671</v>
      </c>
      <c r="C3724" s="177"/>
      <c r="D3724" s="177" t="s">
        <v>210</v>
      </c>
      <c r="E3724" s="177" t="s">
        <v>1672</v>
      </c>
      <c r="F3724" s="177" t="s">
        <v>24</v>
      </c>
      <c r="G3724" s="177">
        <v>19</v>
      </c>
      <c r="H3724" s="177" t="s">
        <v>1075</v>
      </c>
      <c r="I3724" s="177" t="s">
        <v>1673</v>
      </c>
      <c r="J3724" s="177">
        <v>13737980536</v>
      </c>
      <c r="K3724" s="177" t="s">
        <v>27</v>
      </c>
      <c r="L3724" s="224"/>
      <c r="M3724" s="177"/>
      <c r="N3724" s="177" t="s">
        <v>27</v>
      </c>
      <c r="O3724" s="224"/>
      <c r="P3724" s="177"/>
      <c r="Q3724" s="177"/>
      <c r="R3724" s="177"/>
      <c r="S3724" s="177" t="s">
        <v>1671</v>
      </c>
      <c r="T3724" s="177"/>
      <c r="Z3724" s="130" t="str">
        <f t="shared" si="59"/>
        <v>18(6)侯喻方</v>
      </c>
    </row>
    <row r="3725" spans="1:26">
      <c r="A3725" s="177"/>
      <c r="B3725" s="177" t="s">
        <v>1674</v>
      </c>
      <c r="C3725" s="177"/>
      <c r="D3725" s="177" t="s">
        <v>210</v>
      </c>
      <c r="E3725" s="177" t="s">
        <v>1675</v>
      </c>
      <c r="F3725" s="177" t="s">
        <v>24</v>
      </c>
      <c r="G3725" s="177">
        <v>19</v>
      </c>
      <c r="H3725" s="177" t="s">
        <v>19617</v>
      </c>
      <c r="I3725" s="177" t="s">
        <v>1676</v>
      </c>
      <c r="J3725" s="177" t="s">
        <v>1677</v>
      </c>
      <c r="K3725" s="177" t="s">
        <v>27</v>
      </c>
      <c r="L3725" s="224"/>
      <c r="M3725" s="177"/>
      <c r="N3725" s="177" t="s">
        <v>27</v>
      </c>
      <c r="O3725" s="224"/>
      <c r="P3725" s="177"/>
      <c r="Q3725" s="177"/>
      <c r="R3725" s="177"/>
      <c r="S3725" s="177" t="s">
        <v>1674</v>
      </c>
      <c r="T3725" s="177"/>
      <c r="Z3725" s="130" t="str">
        <f t="shared" si="59"/>
        <v>18(6)韦生鹏</v>
      </c>
    </row>
    <row r="3726" spans="1:26">
      <c r="A3726" s="177"/>
      <c r="B3726" s="177" t="s">
        <v>1678</v>
      </c>
      <c r="C3726" s="177"/>
      <c r="D3726" s="177" t="s">
        <v>210</v>
      </c>
      <c r="E3726" s="177" t="s">
        <v>1679</v>
      </c>
      <c r="F3726" s="177" t="s">
        <v>143</v>
      </c>
      <c r="G3726" s="177">
        <v>19</v>
      </c>
      <c r="H3726" s="177" t="s">
        <v>19794</v>
      </c>
      <c r="I3726" s="177" t="s">
        <v>1681</v>
      </c>
      <c r="J3726" s="177">
        <v>13558088483</v>
      </c>
      <c r="K3726" s="177" t="s">
        <v>27</v>
      </c>
      <c r="L3726" s="224"/>
      <c r="M3726" s="177"/>
      <c r="N3726" s="177" t="s">
        <v>27</v>
      </c>
      <c r="O3726" s="224"/>
      <c r="P3726" s="177"/>
      <c r="Q3726" s="177"/>
      <c r="R3726" s="177"/>
      <c r="S3726" s="177" t="s">
        <v>1678</v>
      </c>
      <c r="T3726" s="177"/>
      <c r="Z3726" s="130" t="str">
        <f t="shared" si="59"/>
        <v>18(6)韦妹妮</v>
      </c>
    </row>
    <row r="3727" spans="1:26">
      <c r="A3727" s="177"/>
      <c r="B3727" s="177" t="s">
        <v>1682</v>
      </c>
      <c r="C3727" s="177"/>
      <c r="D3727" s="177" t="s">
        <v>210</v>
      </c>
      <c r="E3727" s="177" t="s">
        <v>1683</v>
      </c>
      <c r="F3727" s="177" t="s">
        <v>24</v>
      </c>
      <c r="G3727" s="177">
        <v>18</v>
      </c>
      <c r="H3727" s="177" t="s">
        <v>1684</v>
      </c>
      <c r="I3727" s="177" t="s">
        <v>1685</v>
      </c>
      <c r="J3727" s="177">
        <v>13977840593</v>
      </c>
      <c r="K3727" s="177" t="s">
        <v>27</v>
      </c>
      <c r="L3727" s="224"/>
      <c r="M3727" s="177"/>
      <c r="N3727" s="177" t="s">
        <v>27</v>
      </c>
      <c r="O3727" s="224"/>
      <c r="P3727" s="177"/>
      <c r="Q3727" s="177"/>
      <c r="R3727" s="177"/>
      <c r="S3727" s="177" t="s">
        <v>1682</v>
      </c>
      <c r="T3727" s="177"/>
      <c r="Z3727" s="130" t="str">
        <f t="shared" si="59"/>
        <v>18(6)曾青进</v>
      </c>
    </row>
    <row r="3728" spans="1:26">
      <c r="A3728" s="177"/>
      <c r="B3728" s="177" t="s">
        <v>1686</v>
      </c>
      <c r="C3728" s="177"/>
      <c r="D3728" s="177" t="s">
        <v>210</v>
      </c>
      <c r="E3728" s="177" t="s">
        <v>1687</v>
      </c>
      <c r="F3728" s="177" t="s">
        <v>143</v>
      </c>
      <c r="G3728" s="177">
        <v>18</v>
      </c>
      <c r="H3728" s="177" t="s">
        <v>17642</v>
      </c>
      <c r="I3728" s="177" t="s">
        <v>1688</v>
      </c>
      <c r="J3728" s="177">
        <v>13707787077</v>
      </c>
      <c r="K3728" s="177" t="s">
        <v>27</v>
      </c>
      <c r="L3728" s="224"/>
      <c r="M3728" s="177"/>
      <c r="N3728" s="177" t="s">
        <v>27</v>
      </c>
      <c r="O3728" s="224"/>
      <c r="P3728" s="177"/>
      <c r="Q3728" s="177"/>
      <c r="R3728" s="177"/>
      <c r="S3728" s="177" t="s">
        <v>1686</v>
      </c>
      <c r="T3728" s="177"/>
      <c r="Z3728" s="130" t="str">
        <f t="shared" si="59"/>
        <v>18(6)覃冬梅</v>
      </c>
    </row>
    <row r="3729" spans="1:26">
      <c r="A3729" s="177"/>
      <c r="B3729" s="177" t="s">
        <v>1689</v>
      </c>
      <c r="C3729" s="177"/>
      <c r="D3729" s="177" t="s">
        <v>210</v>
      </c>
      <c r="E3729" s="177" t="s">
        <v>1690</v>
      </c>
      <c r="F3729" s="177" t="s">
        <v>24</v>
      </c>
      <c r="G3729" s="177">
        <v>19</v>
      </c>
      <c r="H3729" s="177" t="s">
        <v>1691</v>
      </c>
      <c r="I3729" s="177" t="s">
        <v>1692</v>
      </c>
      <c r="J3729" s="177">
        <v>18176149460</v>
      </c>
      <c r="K3729" s="177"/>
      <c r="L3729" s="224"/>
      <c r="M3729" s="177"/>
      <c r="N3729" s="177"/>
      <c r="O3729" s="224"/>
      <c r="P3729" s="177"/>
      <c r="Q3729" s="177"/>
      <c r="R3729" s="177"/>
      <c r="S3729" s="177" t="s">
        <v>1689</v>
      </c>
      <c r="T3729" s="177" t="s">
        <v>17668</v>
      </c>
      <c r="Z3729" s="130" t="str">
        <f t="shared" si="59"/>
        <v>18(6)黄福康</v>
      </c>
    </row>
    <row r="3730" spans="1:26">
      <c r="A3730" s="177"/>
      <c r="B3730" s="177" t="s">
        <v>1693</v>
      </c>
      <c r="C3730" s="177"/>
      <c r="D3730" s="177" t="s">
        <v>210</v>
      </c>
      <c r="E3730" s="177" t="s">
        <v>1694</v>
      </c>
      <c r="F3730" s="177" t="s">
        <v>24</v>
      </c>
      <c r="G3730" s="177">
        <v>19</v>
      </c>
      <c r="H3730" s="177" t="s">
        <v>1695</v>
      </c>
      <c r="I3730" s="177" t="s">
        <v>1696</v>
      </c>
      <c r="J3730" s="177">
        <v>13557783170</v>
      </c>
      <c r="K3730" s="177" t="s">
        <v>27</v>
      </c>
      <c r="L3730" s="224"/>
      <c r="M3730" s="177"/>
      <c r="N3730" s="177" t="s">
        <v>30</v>
      </c>
      <c r="O3730" s="224"/>
      <c r="P3730" s="177"/>
      <c r="Q3730" s="177"/>
      <c r="R3730" s="177"/>
      <c r="S3730" s="177" t="s">
        <v>1693</v>
      </c>
      <c r="T3730" s="177"/>
      <c r="Z3730" s="130" t="str">
        <f t="shared" si="59"/>
        <v>18(6)覃盛超</v>
      </c>
    </row>
    <row r="3731" spans="1:26">
      <c r="A3731" s="177"/>
      <c r="B3731" s="177" t="s">
        <v>1697</v>
      </c>
      <c r="C3731" s="177"/>
      <c r="D3731" s="177" t="s">
        <v>210</v>
      </c>
      <c r="E3731" s="177" t="s">
        <v>1698</v>
      </c>
      <c r="F3731" s="177" t="s">
        <v>24</v>
      </c>
      <c r="G3731" s="177">
        <v>18</v>
      </c>
      <c r="H3731" s="177" t="s">
        <v>19795</v>
      </c>
      <c r="I3731" s="177" t="s">
        <v>1700</v>
      </c>
      <c r="J3731" s="177">
        <v>13217673061</v>
      </c>
      <c r="K3731" s="177"/>
      <c r="L3731" s="224"/>
      <c r="M3731" s="177"/>
      <c r="N3731" s="177"/>
      <c r="O3731" s="224"/>
      <c r="P3731" s="177"/>
      <c r="Q3731" s="177"/>
      <c r="R3731" s="177"/>
      <c r="S3731" s="177" t="s">
        <v>1697</v>
      </c>
      <c r="T3731" s="177" t="s">
        <v>17668</v>
      </c>
      <c r="Z3731" s="130" t="str">
        <f t="shared" si="59"/>
        <v>18(6)覃国庆</v>
      </c>
    </row>
    <row r="3732" spans="1:26">
      <c r="A3732" s="177"/>
      <c r="B3732" s="177" t="s">
        <v>1701</v>
      </c>
      <c r="C3732" s="177"/>
      <c r="D3732" s="177" t="s">
        <v>210</v>
      </c>
      <c r="E3732" s="177" t="s">
        <v>1702</v>
      </c>
      <c r="F3732" s="177" t="s">
        <v>143</v>
      </c>
      <c r="G3732" s="177">
        <v>19</v>
      </c>
      <c r="H3732" s="177" t="s">
        <v>19796</v>
      </c>
      <c r="I3732" s="177" t="s">
        <v>1704</v>
      </c>
      <c r="J3732" s="177">
        <v>15177891135</v>
      </c>
      <c r="K3732" s="177" t="s">
        <v>27</v>
      </c>
      <c r="L3732" s="224"/>
      <c r="M3732" s="177"/>
      <c r="N3732" s="177" t="s">
        <v>27</v>
      </c>
      <c r="O3732" s="224"/>
      <c r="P3732" s="177"/>
      <c r="Q3732" s="177"/>
      <c r="R3732" s="177"/>
      <c r="S3732" s="177" t="s">
        <v>1701</v>
      </c>
      <c r="T3732" s="177"/>
      <c r="Z3732" s="130" t="str">
        <f t="shared" si="59"/>
        <v>18(6)蒙卫丹</v>
      </c>
    </row>
    <row r="3733" spans="1:26">
      <c r="A3733" s="177"/>
      <c r="B3733" s="177" t="s">
        <v>1705</v>
      </c>
      <c r="C3733" s="177"/>
      <c r="D3733" s="177" t="s">
        <v>210</v>
      </c>
      <c r="E3733" s="177" t="s">
        <v>1706</v>
      </c>
      <c r="F3733" s="177" t="s">
        <v>24</v>
      </c>
      <c r="G3733" s="177">
        <v>19</v>
      </c>
      <c r="H3733" s="177" t="s">
        <v>17743</v>
      </c>
      <c r="I3733" s="177" t="s">
        <v>1708</v>
      </c>
      <c r="J3733" s="177">
        <v>15177386414</v>
      </c>
      <c r="K3733" s="177" t="s">
        <v>27</v>
      </c>
      <c r="L3733" s="224"/>
      <c r="M3733" s="177"/>
      <c r="N3733" s="177" t="s">
        <v>30</v>
      </c>
      <c r="O3733" s="224"/>
      <c r="P3733" s="177"/>
      <c r="Q3733" s="177"/>
      <c r="R3733" s="177"/>
      <c r="S3733" s="177" t="s">
        <v>1705</v>
      </c>
      <c r="T3733" s="177"/>
      <c r="Z3733" s="130" t="str">
        <f t="shared" si="59"/>
        <v>18(6)蓝世全</v>
      </c>
    </row>
    <row r="3734" spans="1:26">
      <c r="A3734" s="177"/>
      <c r="B3734" s="177" t="s">
        <v>1709</v>
      </c>
      <c r="C3734" s="177"/>
      <c r="D3734" s="177" t="s">
        <v>210</v>
      </c>
      <c r="E3734" s="177" t="s">
        <v>1710</v>
      </c>
      <c r="F3734" s="177" t="s">
        <v>24</v>
      </c>
      <c r="G3734" s="177">
        <v>18</v>
      </c>
      <c r="H3734" s="177" t="s">
        <v>1711</v>
      </c>
      <c r="I3734" s="177" t="s">
        <v>1712</v>
      </c>
      <c r="J3734" s="177">
        <v>13768373113</v>
      </c>
      <c r="K3734" s="177" t="s">
        <v>27</v>
      </c>
      <c r="L3734" s="224"/>
      <c r="M3734" s="177"/>
      <c r="N3734" s="177" t="s">
        <v>30</v>
      </c>
      <c r="O3734" s="224"/>
      <c r="P3734" s="177"/>
      <c r="Q3734" s="177"/>
      <c r="R3734" s="177"/>
      <c r="S3734" s="177" t="s">
        <v>1709</v>
      </c>
      <c r="T3734" s="177"/>
      <c r="Z3734" s="130" t="str">
        <f t="shared" si="59"/>
        <v>18(6)何桂峰</v>
      </c>
    </row>
    <row r="3735" spans="1:26">
      <c r="A3735" s="177"/>
      <c r="B3735" s="177" t="s">
        <v>1713</v>
      </c>
      <c r="C3735" s="177"/>
      <c r="D3735" s="177" t="s">
        <v>210</v>
      </c>
      <c r="E3735" s="177" t="s">
        <v>1714</v>
      </c>
      <c r="F3735" s="177" t="s">
        <v>24</v>
      </c>
      <c r="G3735" s="177">
        <v>18</v>
      </c>
      <c r="H3735" s="177" t="s">
        <v>19797</v>
      </c>
      <c r="I3735" s="177" t="s">
        <v>1096</v>
      </c>
      <c r="J3735" s="177">
        <v>13557181200</v>
      </c>
      <c r="K3735" s="177" t="s">
        <v>27</v>
      </c>
      <c r="L3735" s="224"/>
      <c r="M3735" s="177"/>
      <c r="N3735" s="177" t="s">
        <v>27</v>
      </c>
      <c r="O3735" s="224"/>
      <c r="P3735" s="177"/>
      <c r="Q3735" s="177"/>
      <c r="R3735" s="177"/>
      <c r="S3735" s="177" t="s">
        <v>1713</v>
      </c>
      <c r="T3735" s="177"/>
      <c r="Z3735" s="130" t="str">
        <f t="shared" si="59"/>
        <v>18(6)韦毓柏</v>
      </c>
    </row>
    <row r="3736" spans="1:26">
      <c r="A3736" s="177"/>
      <c r="B3736" s="177" t="s">
        <v>1716</v>
      </c>
      <c r="C3736" s="177"/>
      <c r="D3736" s="177" t="s">
        <v>210</v>
      </c>
      <c r="E3736" s="177" t="s">
        <v>1717</v>
      </c>
      <c r="F3736" s="177" t="s">
        <v>24</v>
      </c>
      <c r="G3736" s="177">
        <v>18</v>
      </c>
      <c r="H3736" s="177" t="s">
        <v>19798</v>
      </c>
      <c r="I3736" s="177" t="s">
        <v>1719</v>
      </c>
      <c r="J3736" s="177">
        <v>13977805626</v>
      </c>
      <c r="K3736" s="177" t="s">
        <v>27</v>
      </c>
      <c r="L3736" s="224"/>
      <c r="M3736" s="177"/>
      <c r="N3736" s="177" t="s">
        <v>27</v>
      </c>
      <c r="O3736" s="224"/>
      <c r="P3736" s="177"/>
      <c r="Q3736" s="177"/>
      <c r="R3736" s="177"/>
      <c r="S3736" s="177" t="s">
        <v>1716</v>
      </c>
      <c r="T3736" s="177"/>
      <c r="Z3736" s="130" t="str">
        <f t="shared" si="59"/>
        <v>18(6)韦涛</v>
      </c>
    </row>
    <row r="3737" spans="1:26">
      <c r="A3737" s="177"/>
      <c r="B3737" s="177" t="s">
        <v>1722</v>
      </c>
      <c r="C3737" s="177"/>
      <c r="D3737" s="177" t="s">
        <v>210</v>
      </c>
      <c r="E3737" s="177" t="s">
        <v>1723</v>
      </c>
      <c r="F3737" s="177" t="s">
        <v>24</v>
      </c>
      <c r="G3737" s="177">
        <v>20</v>
      </c>
      <c r="H3737" s="177" t="s">
        <v>1724</v>
      </c>
      <c r="I3737" s="177" t="s">
        <v>1725</v>
      </c>
      <c r="J3737" s="177">
        <v>18934965588</v>
      </c>
      <c r="K3737" s="177" t="s">
        <v>27</v>
      </c>
      <c r="L3737" s="224"/>
      <c r="M3737" s="177"/>
      <c r="N3737" s="177" t="s">
        <v>27</v>
      </c>
      <c r="O3737" s="224"/>
      <c r="P3737" s="177"/>
      <c r="Q3737" s="177"/>
      <c r="R3737" s="177"/>
      <c r="S3737" s="177" t="s">
        <v>1722</v>
      </c>
      <c r="T3737" s="177"/>
      <c r="Z3737" s="130" t="str">
        <f t="shared" si="59"/>
        <v>18(6)蒙俊田</v>
      </c>
    </row>
    <row r="3738" spans="1:26">
      <c r="A3738" s="177"/>
      <c r="B3738" s="177" t="s">
        <v>1726</v>
      </c>
      <c r="C3738" s="177"/>
      <c r="D3738" s="177" t="s">
        <v>210</v>
      </c>
      <c r="E3738" s="177" t="s">
        <v>1727</v>
      </c>
      <c r="F3738" s="177" t="s">
        <v>24</v>
      </c>
      <c r="G3738" s="177">
        <v>19</v>
      </c>
      <c r="H3738" s="177" t="s">
        <v>1728</v>
      </c>
      <c r="I3738" s="177" t="s">
        <v>1240</v>
      </c>
      <c r="J3738" s="177">
        <v>13471142265</v>
      </c>
      <c r="K3738" s="177" t="s">
        <v>27</v>
      </c>
      <c r="L3738" s="224"/>
      <c r="M3738" s="177"/>
      <c r="N3738" s="177" t="s">
        <v>27</v>
      </c>
      <c r="O3738" s="224"/>
      <c r="P3738" s="177"/>
      <c r="Q3738" s="177"/>
      <c r="R3738" s="177"/>
      <c r="S3738" s="177" t="s">
        <v>1726</v>
      </c>
      <c r="T3738" s="177"/>
      <c r="Z3738" s="130" t="str">
        <f t="shared" si="59"/>
        <v>18(6)韦武良</v>
      </c>
    </row>
    <row r="3739" spans="1:26">
      <c r="A3739" s="177"/>
      <c r="B3739" s="177" t="s">
        <v>1729</v>
      </c>
      <c r="C3739" s="177"/>
      <c r="D3739" s="177" t="s">
        <v>210</v>
      </c>
      <c r="E3739" s="177" t="s">
        <v>1730</v>
      </c>
      <c r="F3739" s="177" t="s">
        <v>24</v>
      </c>
      <c r="G3739" s="177">
        <v>18</v>
      </c>
      <c r="H3739" s="177" t="s">
        <v>1731</v>
      </c>
      <c r="I3739" s="177" t="s">
        <v>1732</v>
      </c>
      <c r="J3739" s="177">
        <v>18174937546</v>
      </c>
      <c r="K3739" s="177" t="s">
        <v>27</v>
      </c>
      <c r="L3739" s="224"/>
      <c r="M3739" s="177"/>
      <c r="N3739" s="177" t="s">
        <v>27</v>
      </c>
      <c r="O3739" s="224"/>
      <c r="P3739" s="177"/>
      <c r="Q3739" s="177"/>
      <c r="R3739" s="177"/>
      <c r="S3739" s="177" t="s">
        <v>1729</v>
      </c>
      <c r="T3739" s="177"/>
      <c r="Z3739" s="130" t="str">
        <f t="shared" si="59"/>
        <v>18(6)韦品德</v>
      </c>
    </row>
    <row r="3740" spans="1:26">
      <c r="A3740" s="177"/>
      <c r="B3740" s="177" t="s">
        <v>1733</v>
      </c>
      <c r="C3740" s="177"/>
      <c r="D3740" s="177" t="s">
        <v>210</v>
      </c>
      <c r="E3740" s="177" t="s">
        <v>1734</v>
      </c>
      <c r="F3740" s="177" t="s">
        <v>24</v>
      </c>
      <c r="G3740" s="177">
        <v>19</v>
      </c>
      <c r="H3740" s="177" t="s">
        <v>1735</v>
      </c>
      <c r="I3740" s="177" t="s">
        <v>1736</v>
      </c>
      <c r="J3740" s="177" t="s">
        <v>1737</v>
      </c>
      <c r="K3740" s="177" t="s">
        <v>27</v>
      </c>
      <c r="L3740" s="224"/>
      <c r="M3740" s="177"/>
      <c r="N3740" s="177" t="s">
        <v>30</v>
      </c>
      <c r="O3740" s="224"/>
      <c r="P3740" s="177"/>
      <c r="Q3740" s="177"/>
      <c r="R3740" s="177"/>
      <c r="S3740" s="177" t="s">
        <v>1733</v>
      </c>
      <c r="T3740" s="177"/>
      <c r="Z3740" s="130" t="str">
        <f t="shared" si="59"/>
        <v>18(6)覃正伟</v>
      </c>
    </row>
    <row r="3741" spans="1:26">
      <c r="A3741" s="177"/>
      <c r="B3741" s="177" t="s">
        <v>1738</v>
      </c>
      <c r="C3741" s="177"/>
      <c r="D3741" s="177" t="s">
        <v>210</v>
      </c>
      <c r="E3741" s="177" t="s">
        <v>1739</v>
      </c>
      <c r="F3741" s="177" t="s">
        <v>24</v>
      </c>
      <c r="G3741" s="177">
        <v>20</v>
      </c>
      <c r="H3741" s="177" t="s">
        <v>1740</v>
      </c>
      <c r="I3741" s="177" t="s">
        <v>1741</v>
      </c>
      <c r="J3741" s="177" t="s">
        <v>1742</v>
      </c>
      <c r="K3741" s="177" t="s">
        <v>27</v>
      </c>
      <c r="L3741" s="224"/>
      <c r="M3741" s="177"/>
      <c r="N3741" s="177" t="s">
        <v>27</v>
      </c>
      <c r="O3741" s="224"/>
      <c r="P3741" s="177"/>
      <c r="Q3741" s="177"/>
      <c r="R3741" s="177"/>
      <c r="S3741" s="177" t="s">
        <v>1738</v>
      </c>
      <c r="T3741" s="177"/>
      <c r="Z3741" s="130" t="str">
        <f t="shared" si="59"/>
        <v>18(6)苏发希</v>
      </c>
    </row>
    <row r="3742" spans="1:26">
      <c r="A3742" s="177"/>
      <c r="B3742" s="177" t="s">
        <v>1743</v>
      </c>
      <c r="C3742" s="177"/>
      <c r="D3742" s="177" t="s">
        <v>210</v>
      </c>
      <c r="E3742" s="177" t="s">
        <v>1744</v>
      </c>
      <c r="F3742" s="177" t="s">
        <v>24</v>
      </c>
      <c r="G3742" s="177">
        <v>18</v>
      </c>
      <c r="H3742" s="177" t="s">
        <v>1745</v>
      </c>
      <c r="I3742" s="177" t="s">
        <v>1746</v>
      </c>
      <c r="J3742" s="177" t="s">
        <v>1747</v>
      </c>
      <c r="K3742" s="177"/>
      <c r="L3742" s="224"/>
      <c r="M3742" s="177"/>
      <c r="N3742" s="177"/>
      <c r="O3742" s="224"/>
      <c r="P3742" s="177"/>
      <c r="Q3742" s="177"/>
      <c r="R3742" s="177"/>
      <c r="S3742" s="177" t="s">
        <v>1743</v>
      </c>
      <c r="T3742" s="177" t="s">
        <v>17668</v>
      </c>
      <c r="Z3742" s="130" t="str">
        <f t="shared" si="59"/>
        <v>18(6)蒙伟</v>
      </c>
    </row>
    <row r="3743" spans="1:26">
      <c r="A3743" s="177"/>
      <c r="B3743" s="177" t="s">
        <v>1748</v>
      </c>
      <c r="C3743" s="177"/>
      <c r="D3743" s="177" t="s">
        <v>210</v>
      </c>
      <c r="E3743" s="177" t="s">
        <v>1749</v>
      </c>
      <c r="F3743" s="177" t="s">
        <v>143</v>
      </c>
      <c r="G3743" s="177">
        <v>18</v>
      </c>
      <c r="H3743" s="177" t="s">
        <v>1750</v>
      </c>
      <c r="I3743" s="177" t="s">
        <v>1751</v>
      </c>
      <c r="J3743" s="177" t="s">
        <v>1752</v>
      </c>
      <c r="K3743" s="177" t="s">
        <v>27</v>
      </c>
      <c r="L3743" s="224"/>
      <c r="M3743" s="177"/>
      <c r="N3743" s="177" t="s">
        <v>27</v>
      </c>
      <c r="O3743" s="224"/>
      <c r="P3743" s="177"/>
      <c r="Q3743" s="177"/>
      <c r="R3743" s="177"/>
      <c r="S3743" s="177" t="s">
        <v>1748</v>
      </c>
      <c r="T3743" s="177"/>
      <c r="Z3743" s="130" t="str">
        <f t="shared" si="59"/>
        <v>18(6)蒙东梅</v>
      </c>
    </row>
    <row r="3744" spans="1:26">
      <c r="A3744" s="177"/>
      <c r="B3744" s="177" t="s">
        <v>1754</v>
      </c>
      <c r="C3744" s="177"/>
      <c r="D3744" s="177" t="s">
        <v>210</v>
      </c>
      <c r="E3744" s="177" t="s">
        <v>1755</v>
      </c>
      <c r="F3744" s="177" t="s">
        <v>143</v>
      </c>
      <c r="G3744" s="177">
        <v>18</v>
      </c>
      <c r="H3744" s="177" t="s">
        <v>1756</v>
      </c>
      <c r="I3744" s="177" t="s">
        <v>1757</v>
      </c>
      <c r="J3744" s="177" t="s">
        <v>1758</v>
      </c>
      <c r="K3744" s="177" t="s">
        <v>27</v>
      </c>
      <c r="L3744" s="224"/>
      <c r="M3744" s="177"/>
      <c r="N3744" s="177" t="s">
        <v>27</v>
      </c>
      <c r="O3744" s="224"/>
      <c r="P3744" s="177"/>
      <c r="Q3744" s="177"/>
      <c r="R3744" s="177"/>
      <c r="S3744" s="177" t="s">
        <v>1754</v>
      </c>
      <c r="T3744" s="177"/>
      <c r="Z3744" s="130" t="str">
        <f t="shared" si="59"/>
        <v>18(6)黄艳叶</v>
      </c>
    </row>
    <row r="3745" spans="1:26">
      <c r="A3745" s="177"/>
      <c r="B3745" s="177" t="s">
        <v>1759</v>
      </c>
      <c r="C3745" s="177"/>
      <c r="D3745" s="177" t="s">
        <v>210</v>
      </c>
      <c r="E3745" s="177" t="s">
        <v>1760</v>
      </c>
      <c r="F3745" s="177" t="s">
        <v>24</v>
      </c>
      <c r="G3745" s="177">
        <v>18</v>
      </c>
      <c r="H3745" s="177" t="s">
        <v>1761</v>
      </c>
      <c r="I3745" s="177" t="s">
        <v>1762</v>
      </c>
      <c r="J3745" s="177">
        <v>13324788474</v>
      </c>
      <c r="K3745" s="177"/>
      <c r="L3745" s="224"/>
      <c r="M3745" s="177"/>
      <c r="N3745" s="177"/>
      <c r="O3745" s="224"/>
      <c r="P3745" s="177"/>
      <c r="Q3745" s="177"/>
      <c r="R3745" s="177"/>
      <c r="S3745" s="177" t="s">
        <v>1759</v>
      </c>
      <c r="T3745" s="177" t="s">
        <v>17668</v>
      </c>
      <c r="Z3745" s="130" t="str">
        <f t="shared" si="59"/>
        <v>18(6)韦登辉</v>
      </c>
    </row>
    <row r="3746" spans="1:26">
      <c r="A3746" s="177"/>
      <c r="B3746" s="177" t="s">
        <v>1763</v>
      </c>
      <c r="C3746" s="177"/>
      <c r="D3746" s="177" t="s">
        <v>210</v>
      </c>
      <c r="E3746" s="177" t="s">
        <v>1764</v>
      </c>
      <c r="F3746" s="177" t="s">
        <v>143</v>
      </c>
      <c r="G3746" s="177">
        <v>19</v>
      </c>
      <c r="H3746" s="177" t="s">
        <v>1765</v>
      </c>
      <c r="I3746" s="177" t="s">
        <v>1766</v>
      </c>
      <c r="J3746" s="177">
        <v>15177894089</v>
      </c>
      <c r="K3746" s="177" t="s">
        <v>27</v>
      </c>
      <c r="L3746" s="224"/>
      <c r="M3746" s="177"/>
      <c r="N3746" s="177" t="s">
        <v>27</v>
      </c>
      <c r="O3746" s="224"/>
      <c r="P3746" s="177"/>
      <c r="Q3746" s="177"/>
      <c r="R3746" s="177"/>
      <c r="S3746" s="177" t="s">
        <v>1763</v>
      </c>
      <c r="T3746" s="177"/>
      <c r="Z3746" s="130" t="str">
        <f t="shared" si="59"/>
        <v>18(6)覃艳</v>
      </c>
    </row>
    <row r="3747" spans="1:26">
      <c r="A3747" s="177"/>
      <c r="B3747" s="177" t="s">
        <v>1770</v>
      </c>
      <c r="C3747" s="177"/>
      <c r="D3747" s="177" t="s">
        <v>210</v>
      </c>
      <c r="E3747" s="177" t="s">
        <v>1771</v>
      </c>
      <c r="F3747" s="177" t="s">
        <v>24</v>
      </c>
      <c r="G3747" s="177">
        <v>18</v>
      </c>
      <c r="H3747" s="177" t="s">
        <v>1772</v>
      </c>
      <c r="I3747" s="177" t="s">
        <v>1773</v>
      </c>
      <c r="J3747" s="177" t="s">
        <v>1774</v>
      </c>
      <c r="K3747" s="177" t="s">
        <v>27</v>
      </c>
      <c r="L3747" s="224"/>
      <c r="M3747" s="177"/>
      <c r="N3747" s="177" t="s">
        <v>27</v>
      </c>
      <c r="O3747" s="224"/>
      <c r="P3747" s="177"/>
      <c r="Q3747" s="177"/>
      <c r="R3747" s="177"/>
      <c r="S3747" s="177" t="s">
        <v>1770</v>
      </c>
      <c r="T3747" s="177"/>
      <c r="Z3747" s="130" t="str">
        <f t="shared" si="59"/>
        <v>18(6)覃宇尚</v>
      </c>
    </row>
    <row r="3748" spans="1:26">
      <c r="A3748" s="177"/>
      <c r="B3748" s="177" t="s">
        <v>1775</v>
      </c>
      <c r="C3748" s="177"/>
      <c r="D3748" s="177" t="s">
        <v>210</v>
      </c>
      <c r="E3748" s="177" t="s">
        <v>1776</v>
      </c>
      <c r="F3748" s="177" t="s">
        <v>143</v>
      </c>
      <c r="G3748" s="177">
        <v>18</v>
      </c>
      <c r="H3748" s="177" t="s">
        <v>19387</v>
      </c>
      <c r="I3748" s="177" t="s">
        <v>1778</v>
      </c>
      <c r="J3748" s="177">
        <v>13727826550</v>
      </c>
      <c r="K3748" s="177" t="s">
        <v>27</v>
      </c>
      <c r="L3748" s="224"/>
      <c r="M3748" s="177"/>
      <c r="N3748" s="177" t="s">
        <v>27</v>
      </c>
      <c r="O3748" s="224"/>
      <c r="P3748" s="177"/>
      <c r="Q3748" s="177"/>
      <c r="R3748" s="177"/>
      <c r="S3748" s="177" t="s">
        <v>1775</v>
      </c>
      <c r="T3748" s="177"/>
      <c r="Z3748" s="130" t="str">
        <f t="shared" si="59"/>
        <v>18(6)韦丹丹</v>
      </c>
    </row>
    <row r="3749" spans="1:26">
      <c r="A3749" s="177"/>
      <c r="B3749" s="177" t="s">
        <v>1779</v>
      </c>
      <c r="C3749" s="177"/>
      <c r="D3749" s="177" t="s">
        <v>210</v>
      </c>
      <c r="E3749" s="177" t="s">
        <v>1780</v>
      </c>
      <c r="F3749" s="177" t="s">
        <v>24</v>
      </c>
      <c r="G3749" s="177">
        <v>18</v>
      </c>
      <c r="H3749" s="177" t="s">
        <v>19799</v>
      </c>
      <c r="I3749" s="177" t="s">
        <v>1782</v>
      </c>
      <c r="J3749" s="177">
        <v>18776878558</v>
      </c>
      <c r="K3749" s="177"/>
      <c r="L3749" s="224"/>
      <c r="M3749" s="177"/>
      <c r="N3749" s="177"/>
      <c r="O3749" s="224"/>
      <c r="P3749" s="177"/>
      <c r="Q3749" s="177"/>
      <c r="R3749" s="177"/>
      <c r="S3749" s="177" t="s">
        <v>1779</v>
      </c>
      <c r="T3749" s="177" t="s">
        <v>17668</v>
      </c>
      <c r="Z3749" s="130" t="str">
        <f t="shared" si="59"/>
        <v>18(6)韦宝鑫</v>
      </c>
    </row>
    <row r="3750" spans="1:26">
      <c r="A3750" s="177"/>
      <c r="B3750" s="177" t="s">
        <v>1784</v>
      </c>
      <c r="C3750" s="177"/>
      <c r="D3750" s="177" t="s">
        <v>210</v>
      </c>
      <c r="E3750" s="177" t="s">
        <v>1785</v>
      </c>
      <c r="F3750" s="177" t="s">
        <v>24</v>
      </c>
      <c r="G3750" s="177">
        <v>18</v>
      </c>
      <c r="H3750" s="177" t="s">
        <v>19800</v>
      </c>
      <c r="I3750" s="177" t="s">
        <v>1787</v>
      </c>
      <c r="J3750" s="177">
        <v>13481848670</v>
      </c>
      <c r="K3750" s="177" t="s">
        <v>27</v>
      </c>
      <c r="L3750" s="224"/>
      <c r="M3750" s="177"/>
      <c r="N3750" s="177" t="s">
        <v>27</v>
      </c>
      <c r="O3750" s="224"/>
      <c r="P3750" s="177"/>
      <c r="Q3750" s="177"/>
      <c r="R3750" s="177"/>
      <c r="S3750" s="177" t="s">
        <v>1784</v>
      </c>
      <c r="T3750" s="177"/>
      <c r="Z3750" s="130" t="str">
        <f t="shared" si="59"/>
        <v>18(6)黄韦明</v>
      </c>
    </row>
    <row r="3751" spans="1:26">
      <c r="A3751" s="177"/>
      <c r="B3751" s="177" t="s">
        <v>1788</v>
      </c>
      <c r="C3751" s="177"/>
      <c r="D3751" s="177" t="s">
        <v>210</v>
      </c>
      <c r="E3751" s="177" t="s">
        <v>1789</v>
      </c>
      <c r="F3751" s="177" t="s">
        <v>24</v>
      </c>
      <c r="G3751" s="177">
        <v>20</v>
      </c>
      <c r="H3751" s="177" t="s">
        <v>19801</v>
      </c>
      <c r="I3751" s="177" t="s">
        <v>1791</v>
      </c>
      <c r="J3751" s="177">
        <v>13977818463</v>
      </c>
      <c r="K3751" s="177" t="s">
        <v>27</v>
      </c>
      <c r="L3751" s="224"/>
      <c r="M3751" s="177"/>
      <c r="N3751" s="177" t="s">
        <v>27</v>
      </c>
      <c r="O3751" s="224"/>
      <c r="P3751" s="177"/>
      <c r="Q3751" s="177"/>
      <c r="R3751" s="177"/>
      <c r="S3751" s="177" t="s">
        <v>1788</v>
      </c>
      <c r="T3751" s="177"/>
      <c r="Z3751" s="130" t="str">
        <f t="shared" si="59"/>
        <v>18(6)韦祖腾</v>
      </c>
    </row>
    <row r="3752" spans="1:26">
      <c r="A3752" s="177"/>
      <c r="B3752" s="177" t="s">
        <v>1796</v>
      </c>
      <c r="C3752" s="177"/>
      <c r="D3752" s="177" t="s">
        <v>215</v>
      </c>
      <c r="E3752" s="177" t="s">
        <v>1797</v>
      </c>
      <c r="F3752" s="177" t="s">
        <v>24</v>
      </c>
      <c r="G3752" s="177">
        <v>19</v>
      </c>
      <c r="H3752" s="177" t="s">
        <v>19802</v>
      </c>
      <c r="I3752" s="177" t="s">
        <v>1799</v>
      </c>
      <c r="J3752" s="177">
        <v>15277848890</v>
      </c>
      <c r="K3752" s="177" t="s">
        <v>27</v>
      </c>
      <c r="L3752" s="224"/>
      <c r="M3752" s="177"/>
      <c r="N3752" s="177" t="s">
        <v>27</v>
      </c>
      <c r="O3752" s="224"/>
      <c r="P3752" s="177"/>
      <c r="Q3752" s="177"/>
      <c r="R3752" s="177"/>
      <c r="S3752" s="177" t="s">
        <v>1796</v>
      </c>
      <c r="T3752" s="177"/>
      <c r="Z3752" s="130" t="str">
        <f t="shared" si="59"/>
        <v>18(7)韦升</v>
      </c>
    </row>
    <row r="3753" spans="1:26">
      <c r="A3753" s="177"/>
      <c r="B3753" s="177" t="s">
        <v>1800</v>
      </c>
      <c r="C3753" s="177"/>
      <c r="D3753" s="177" t="s">
        <v>215</v>
      </c>
      <c r="E3753" s="177" t="s">
        <v>1801</v>
      </c>
      <c r="F3753" s="177" t="s">
        <v>143</v>
      </c>
      <c r="G3753" s="177">
        <v>18</v>
      </c>
      <c r="H3753" s="177" t="s">
        <v>1802</v>
      </c>
      <c r="I3753" s="177" t="s">
        <v>1803</v>
      </c>
      <c r="J3753" s="177">
        <v>13481868837</v>
      </c>
      <c r="K3753" s="177" t="s">
        <v>27</v>
      </c>
      <c r="L3753" s="224"/>
      <c r="M3753" s="177"/>
      <c r="N3753" s="177" t="s">
        <v>27</v>
      </c>
      <c r="O3753" s="224"/>
      <c r="P3753" s="177"/>
      <c r="Q3753" s="177"/>
      <c r="R3753" s="177"/>
      <c r="S3753" s="177" t="s">
        <v>1800</v>
      </c>
      <c r="T3753" s="177"/>
      <c r="Z3753" s="130" t="str">
        <f t="shared" si="59"/>
        <v>18(7)韦玉梅</v>
      </c>
    </row>
    <row r="3754" spans="1:26">
      <c r="A3754" s="177"/>
      <c r="B3754" s="177" t="s">
        <v>1804</v>
      </c>
      <c r="C3754" s="177"/>
      <c r="D3754" s="177" t="s">
        <v>215</v>
      </c>
      <c r="E3754" s="177" t="s">
        <v>1805</v>
      </c>
      <c r="F3754" s="177" t="s">
        <v>24</v>
      </c>
      <c r="G3754" s="177">
        <v>18</v>
      </c>
      <c r="H3754" s="177" t="s">
        <v>17673</v>
      </c>
      <c r="I3754" s="177" t="s">
        <v>180</v>
      </c>
      <c r="J3754" s="177">
        <v>18977894301</v>
      </c>
      <c r="K3754" s="177" t="s">
        <v>27</v>
      </c>
      <c r="L3754" s="224"/>
      <c r="M3754" s="177"/>
      <c r="N3754" s="177" t="s">
        <v>27</v>
      </c>
      <c r="O3754" s="224"/>
      <c r="P3754" s="177"/>
      <c r="Q3754" s="177"/>
      <c r="R3754" s="177"/>
      <c r="S3754" s="177" t="s">
        <v>1804</v>
      </c>
      <c r="T3754" s="177"/>
      <c r="Z3754" s="130" t="str">
        <f t="shared" si="59"/>
        <v>18(7)韦忠材</v>
      </c>
    </row>
    <row r="3755" spans="1:26">
      <c r="A3755" s="177"/>
      <c r="B3755" s="177" t="s">
        <v>1810</v>
      </c>
      <c r="C3755" s="177"/>
      <c r="D3755" s="177" t="s">
        <v>215</v>
      </c>
      <c r="E3755" s="177" t="s">
        <v>1811</v>
      </c>
      <c r="F3755" s="177" t="s">
        <v>143</v>
      </c>
      <c r="G3755" s="177">
        <v>18</v>
      </c>
      <c r="H3755" s="177" t="s">
        <v>1812</v>
      </c>
      <c r="I3755" s="177" t="s">
        <v>1813</v>
      </c>
      <c r="J3755" s="177">
        <v>17777939226</v>
      </c>
      <c r="K3755" s="177" t="s">
        <v>27</v>
      </c>
      <c r="L3755" s="224"/>
      <c r="M3755" s="177"/>
      <c r="N3755" s="177" t="s">
        <v>30</v>
      </c>
      <c r="O3755" s="224"/>
      <c r="P3755" s="177"/>
      <c r="Q3755" s="177"/>
      <c r="R3755" s="177"/>
      <c r="S3755" s="177" t="s">
        <v>1810</v>
      </c>
      <c r="T3755" s="177"/>
      <c r="Z3755" s="130" t="str">
        <f t="shared" si="59"/>
        <v>18(7)韦柳雪</v>
      </c>
    </row>
    <row r="3756" spans="1:26">
      <c r="A3756" s="177"/>
      <c r="B3756" s="177" t="s">
        <v>1814</v>
      </c>
      <c r="C3756" s="177"/>
      <c r="D3756" s="177" t="s">
        <v>215</v>
      </c>
      <c r="E3756" s="177" t="s">
        <v>1815</v>
      </c>
      <c r="F3756" s="177" t="s">
        <v>24</v>
      </c>
      <c r="G3756" s="177">
        <v>19</v>
      </c>
      <c r="H3756" s="177" t="s">
        <v>1816</v>
      </c>
      <c r="I3756" s="177" t="s">
        <v>1817</v>
      </c>
      <c r="J3756" s="177">
        <v>18378888028</v>
      </c>
      <c r="K3756" s="177" t="s">
        <v>27</v>
      </c>
      <c r="L3756" s="224"/>
      <c r="M3756" s="177"/>
      <c r="N3756" s="177" t="s">
        <v>30</v>
      </c>
      <c r="O3756" s="224"/>
      <c r="P3756" s="177"/>
      <c r="Q3756" s="177"/>
      <c r="R3756" s="177"/>
      <c r="S3756" s="177" t="s">
        <v>1814</v>
      </c>
      <c r="T3756" s="177"/>
      <c r="Z3756" s="130" t="str">
        <f t="shared" si="59"/>
        <v>18(7)韦贵杰</v>
      </c>
    </row>
    <row r="3757" spans="1:26">
      <c r="A3757" s="177"/>
      <c r="B3757" s="177" t="s">
        <v>1818</v>
      </c>
      <c r="C3757" s="177"/>
      <c r="D3757" s="177" t="s">
        <v>215</v>
      </c>
      <c r="E3757" s="177" t="s">
        <v>1819</v>
      </c>
      <c r="F3757" s="177" t="s">
        <v>24</v>
      </c>
      <c r="G3757" s="177">
        <v>19</v>
      </c>
      <c r="H3757" s="177" t="s">
        <v>1820</v>
      </c>
      <c r="I3757" s="177" t="s">
        <v>1821</v>
      </c>
      <c r="J3757" s="177">
        <v>13557783595</v>
      </c>
      <c r="K3757" s="177" t="s">
        <v>27</v>
      </c>
      <c r="L3757" s="224"/>
      <c r="M3757" s="177"/>
      <c r="N3757" s="177" t="s">
        <v>27</v>
      </c>
      <c r="O3757" s="224"/>
      <c r="P3757" s="177"/>
      <c r="Q3757" s="177"/>
      <c r="R3757" s="177"/>
      <c r="S3757" s="177" t="s">
        <v>1818</v>
      </c>
      <c r="T3757" s="177"/>
      <c r="Z3757" s="130" t="str">
        <f t="shared" si="59"/>
        <v>18(7)韦思</v>
      </c>
    </row>
    <row r="3758" spans="1:26">
      <c r="A3758" s="177"/>
      <c r="B3758" s="177" t="s">
        <v>1822</v>
      </c>
      <c r="C3758" s="177"/>
      <c r="D3758" s="177" t="s">
        <v>215</v>
      </c>
      <c r="E3758" s="177" t="s">
        <v>1823</v>
      </c>
      <c r="F3758" s="177" t="s">
        <v>24</v>
      </c>
      <c r="G3758" s="177">
        <v>18</v>
      </c>
      <c r="H3758" s="177" t="s">
        <v>1824</v>
      </c>
      <c r="I3758" s="177" t="s">
        <v>1825</v>
      </c>
      <c r="J3758" s="177">
        <v>15778318801</v>
      </c>
      <c r="K3758" s="177" t="s">
        <v>27</v>
      </c>
      <c r="L3758" s="224"/>
      <c r="M3758" s="177"/>
      <c r="N3758" s="177" t="s">
        <v>30</v>
      </c>
      <c r="O3758" s="224"/>
      <c r="P3758" s="177"/>
      <c r="Q3758" s="177"/>
      <c r="R3758" s="177"/>
      <c r="S3758" s="177" t="s">
        <v>1822</v>
      </c>
      <c r="T3758" s="177"/>
      <c r="Z3758" s="130" t="str">
        <f t="shared" si="59"/>
        <v>18(7)韦俊中</v>
      </c>
    </row>
    <row r="3759" spans="1:26">
      <c r="A3759" s="177"/>
      <c r="B3759" s="177" t="s">
        <v>1830</v>
      </c>
      <c r="C3759" s="177"/>
      <c r="D3759" s="177" t="s">
        <v>215</v>
      </c>
      <c r="E3759" s="177" t="s">
        <v>1831</v>
      </c>
      <c r="F3759" s="177" t="s">
        <v>24</v>
      </c>
      <c r="G3759" s="177">
        <v>18</v>
      </c>
      <c r="H3759" s="177" t="s">
        <v>19803</v>
      </c>
      <c r="I3759" s="177" t="s">
        <v>109</v>
      </c>
      <c r="J3759" s="177">
        <v>18977838873</v>
      </c>
      <c r="K3759" s="177" t="s">
        <v>27</v>
      </c>
      <c r="L3759" s="224"/>
      <c r="M3759" s="177"/>
      <c r="N3759" s="177" t="s">
        <v>27</v>
      </c>
      <c r="O3759" s="224"/>
      <c r="P3759" s="177"/>
      <c r="Q3759" s="177"/>
      <c r="R3759" s="177"/>
      <c r="S3759" s="177" t="s">
        <v>1830</v>
      </c>
      <c r="T3759" s="177"/>
      <c r="Z3759" s="130" t="str">
        <f t="shared" si="59"/>
        <v>18(7)韦贺瑞</v>
      </c>
    </row>
    <row r="3760" spans="1:26">
      <c r="A3760" s="177"/>
      <c r="B3760" s="177" t="s">
        <v>1833</v>
      </c>
      <c r="C3760" s="177"/>
      <c r="D3760" s="177" t="s">
        <v>215</v>
      </c>
      <c r="E3760" s="177" t="s">
        <v>1834</v>
      </c>
      <c r="F3760" s="177" t="s">
        <v>24</v>
      </c>
      <c r="G3760" s="177">
        <v>18</v>
      </c>
      <c r="H3760" s="177" t="s">
        <v>19804</v>
      </c>
      <c r="I3760" s="177" t="s">
        <v>1836</v>
      </c>
      <c r="J3760" s="177">
        <v>18677881031</v>
      </c>
      <c r="K3760" s="177" t="s">
        <v>27</v>
      </c>
      <c r="L3760" s="224"/>
      <c r="M3760" s="177"/>
      <c r="N3760" s="177" t="s">
        <v>27</v>
      </c>
      <c r="O3760" s="224"/>
      <c r="P3760" s="177"/>
      <c r="Q3760" s="177"/>
      <c r="R3760" s="177"/>
      <c r="S3760" s="177" t="s">
        <v>1833</v>
      </c>
      <c r="T3760" s="177"/>
      <c r="Z3760" s="130" t="str">
        <f t="shared" si="59"/>
        <v>18(7)韦浩楠</v>
      </c>
    </row>
    <row r="3761" spans="1:26">
      <c r="A3761" s="177"/>
      <c r="B3761" s="177" t="s">
        <v>1837</v>
      </c>
      <c r="C3761" s="177"/>
      <c r="D3761" s="177" t="s">
        <v>215</v>
      </c>
      <c r="E3761" s="177" t="s">
        <v>1838</v>
      </c>
      <c r="F3761" s="177" t="s">
        <v>24</v>
      </c>
      <c r="G3761" s="177">
        <v>18</v>
      </c>
      <c r="H3761" s="177" t="s">
        <v>1839</v>
      </c>
      <c r="I3761" s="177" t="s">
        <v>1840</v>
      </c>
      <c r="J3761" s="177">
        <v>18176135250</v>
      </c>
      <c r="K3761" s="177" t="s">
        <v>27</v>
      </c>
      <c r="L3761" s="224"/>
      <c r="M3761" s="177"/>
      <c r="N3761" s="177" t="s">
        <v>27</v>
      </c>
      <c r="O3761" s="224"/>
      <c r="P3761" s="177"/>
      <c r="Q3761" s="177"/>
      <c r="R3761" s="177"/>
      <c r="S3761" s="177" t="s">
        <v>1837</v>
      </c>
      <c r="T3761" s="177"/>
      <c r="Z3761" s="130" t="str">
        <f t="shared" si="59"/>
        <v>18(7)韦流欢</v>
      </c>
    </row>
    <row r="3762" spans="1:26">
      <c r="A3762" s="177"/>
      <c r="B3762" s="177" t="s">
        <v>1841</v>
      </c>
      <c r="C3762" s="177"/>
      <c r="D3762" s="177" t="s">
        <v>215</v>
      </c>
      <c r="E3762" s="177" t="s">
        <v>1842</v>
      </c>
      <c r="F3762" s="177" t="s">
        <v>143</v>
      </c>
      <c r="G3762" s="177">
        <v>18</v>
      </c>
      <c r="H3762" s="177" t="s">
        <v>19805</v>
      </c>
      <c r="I3762" s="177" t="s">
        <v>1844</v>
      </c>
      <c r="J3762" s="177">
        <v>15077154167</v>
      </c>
      <c r="K3762" s="177" t="s">
        <v>27</v>
      </c>
      <c r="L3762" s="224"/>
      <c r="M3762" s="177"/>
      <c r="N3762" s="177" t="s">
        <v>27</v>
      </c>
      <c r="O3762" s="224"/>
      <c r="P3762" s="177"/>
      <c r="Q3762" s="177"/>
      <c r="R3762" s="177"/>
      <c r="S3762" s="177" t="s">
        <v>1841</v>
      </c>
      <c r="T3762" s="177"/>
      <c r="Z3762" s="130" t="str">
        <f t="shared" si="59"/>
        <v>18(7)韦雪娜</v>
      </c>
    </row>
    <row r="3763" spans="1:26">
      <c r="A3763" s="177"/>
      <c r="B3763" s="177" t="s">
        <v>1845</v>
      </c>
      <c r="C3763" s="177"/>
      <c r="D3763" s="177" t="s">
        <v>215</v>
      </c>
      <c r="E3763" s="177" t="s">
        <v>1846</v>
      </c>
      <c r="F3763" s="177" t="s">
        <v>24</v>
      </c>
      <c r="G3763" s="177">
        <v>18</v>
      </c>
      <c r="H3763" s="177" t="s">
        <v>19806</v>
      </c>
      <c r="I3763" s="177" t="s">
        <v>1848</v>
      </c>
      <c r="J3763" s="177">
        <v>15807782566</v>
      </c>
      <c r="K3763" s="177" t="s">
        <v>27</v>
      </c>
      <c r="L3763" s="224"/>
      <c r="M3763" s="177"/>
      <c r="N3763" s="177" t="s">
        <v>27</v>
      </c>
      <c r="O3763" s="224"/>
      <c r="P3763" s="177"/>
      <c r="Q3763" s="177"/>
      <c r="R3763" s="177"/>
      <c r="S3763" s="177" t="s">
        <v>1845</v>
      </c>
      <c r="T3763" s="177"/>
      <c r="Z3763" s="130" t="str">
        <f t="shared" si="59"/>
        <v>18(7)韦善峰</v>
      </c>
    </row>
    <row r="3764" spans="1:26">
      <c r="A3764" s="177"/>
      <c r="B3764" s="177" t="s">
        <v>1849</v>
      </c>
      <c r="C3764" s="177"/>
      <c r="D3764" s="177" t="s">
        <v>215</v>
      </c>
      <c r="E3764" s="177" t="s">
        <v>1850</v>
      </c>
      <c r="F3764" s="177" t="s">
        <v>24</v>
      </c>
      <c r="G3764" s="177">
        <v>18</v>
      </c>
      <c r="H3764" s="177" t="s">
        <v>1851</v>
      </c>
      <c r="I3764" s="177" t="s">
        <v>19807</v>
      </c>
      <c r="J3764" s="177">
        <v>13877895914</v>
      </c>
      <c r="K3764" s="177" t="s">
        <v>27</v>
      </c>
      <c r="L3764" s="224"/>
      <c r="M3764" s="177"/>
      <c r="N3764" s="177" t="s">
        <v>27</v>
      </c>
      <c r="O3764" s="224"/>
      <c r="P3764" s="177"/>
      <c r="Q3764" s="177"/>
      <c r="R3764" s="177"/>
      <c r="S3764" s="177" t="s">
        <v>1849</v>
      </c>
      <c r="T3764" s="177"/>
      <c r="Z3764" s="130" t="str">
        <f t="shared" si="59"/>
        <v>18(7)韦富尹</v>
      </c>
    </row>
    <row r="3765" spans="1:26">
      <c r="A3765" s="177"/>
      <c r="B3765" s="177" t="s">
        <v>1853</v>
      </c>
      <c r="C3765" s="177"/>
      <c r="D3765" s="177" t="s">
        <v>215</v>
      </c>
      <c r="E3765" s="177" t="s">
        <v>1854</v>
      </c>
      <c r="F3765" s="177" t="s">
        <v>24</v>
      </c>
      <c r="G3765" s="177">
        <v>19</v>
      </c>
      <c r="H3765" s="177" t="s">
        <v>19808</v>
      </c>
      <c r="I3765" s="177" t="s">
        <v>1856</v>
      </c>
      <c r="J3765" s="177">
        <v>13977860997</v>
      </c>
      <c r="K3765" s="177" t="s">
        <v>27</v>
      </c>
      <c r="L3765" s="224"/>
      <c r="M3765" s="177"/>
      <c r="N3765" s="177" t="s">
        <v>27</v>
      </c>
      <c r="O3765" s="224"/>
      <c r="P3765" s="177"/>
      <c r="Q3765" s="177"/>
      <c r="R3765" s="177"/>
      <c r="S3765" s="177" t="s">
        <v>1853</v>
      </c>
      <c r="T3765" s="177"/>
      <c r="Z3765" s="130" t="str">
        <f t="shared" si="59"/>
        <v>18(7)韦德林</v>
      </c>
    </row>
    <row r="3766" spans="1:26">
      <c r="A3766" s="177"/>
      <c r="B3766" s="177" t="s">
        <v>1861</v>
      </c>
      <c r="C3766" s="177"/>
      <c r="D3766" s="177" t="s">
        <v>215</v>
      </c>
      <c r="E3766" s="177" t="s">
        <v>1862</v>
      </c>
      <c r="F3766" s="177" t="s">
        <v>143</v>
      </c>
      <c r="G3766" s="177">
        <v>18</v>
      </c>
      <c r="H3766" s="177" t="s">
        <v>19809</v>
      </c>
      <c r="I3766" s="177" t="s">
        <v>1864</v>
      </c>
      <c r="J3766" s="177">
        <v>19807781365</v>
      </c>
      <c r="K3766" s="177" t="s">
        <v>27</v>
      </c>
      <c r="L3766" s="224"/>
      <c r="M3766" s="177"/>
      <c r="N3766" s="177" t="s">
        <v>27</v>
      </c>
      <c r="O3766" s="224"/>
      <c r="P3766" s="177"/>
      <c r="Q3766" s="177"/>
      <c r="R3766" s="177"/>
      <c r="S3766" s="177" t="s">
        <v>1861</v>
      </c>
      <c r="T3766" s="177"/>
      <c r="Z3766" s="130" t="str">
        <f t="shared" si="59"/>
        <v>18(7)龙珊珊</v>
      </c>
    </row>
    <row r="3767" spans="1:26">
      <c r="A3767" s="177"/>
      <c r="B3767" s="177" t="s">
        <v>1865</v>
      </c>
      <c r="C3767" s="177"/>
      <c r="D3767" s="177" t="s">
        <v>215</v>
      </c>
      <c r="E3767" s="177" t="s">
        <v>1866</v>
      </c>
      <c r="F3767" s="177" t="s">
        <v>24</v>
      </c>
      <c r="G3767" s="177">
        <v>19</v>
      </c>
      <c r="H3767" s="177" t="s">
        <v>1867</v>
      </c>
      <c r="I3767" s="177" t="s">
        <v>1868</v>
      </c>
      <c r="J3767" s="177">
        <v>13630176088</v>
      </c>
      <c r="K3767" s="177" t="s">
        <v>27</v>
      </c>
      <c r="L3767" s="224"/>
      <c r="M3767" s="177"/>
      <c r="N3767" s="177" t="s">
        <v>27</v>
      </c>
      <c r="O3767" s="224"/>
      <c r="P3767" s="177"/>
      <c r="Q3767" s="177"/>
      <c r="R3767" s="177"/>
      <c r="S3767" s="177" t="s">
        <v>1865</v>
      </c>
      <c r="T3767" s="177"/>
      <c r="Z3767" s="130" t="str">
        <f t="shared" si="59"/>
        <v>18(7)苏继红</v>
      </c>
    </row>
    <row r="3768" spans="1:26">
      <c r="A3768" s="177"/>
      <c r="B3768" s="177" t="s">
        <v>1869</v>
      </c>
      <c r="C3768" s="177"/>
      <c r="D3768" s="177" t="s">
        <v>215</v>
      </c>
      <c r="E3768" s="177" t="s">
        <v>1870</v>
      </c>
      <c r="F3768" s="177" t="s">
        <v>24</v>
      </c>
      <c r="G3768" s="177">
        <v>18</v>
      </c>
      <c r="H3768" s="177" t="s">
        <v>19810</v>
      </c>
      <c r="I3768" s="177" t="s">
        <v>1872</v>
      </c>
      <c r="J3768" s="177">
        <v>15807784476</v>
      </c>
      <c r="K3768" s="177" t="s">
        <v>27</v>
      </c>
      <c r="L3768" s="224"/>
      <c r="M3768" s="177"/>
      <c r="N3768" s="177" t="s">
        <v>27</v>
      </c>
      <c r="O3768" s="224"/>
      <c r="P3768" s="177"/>
      <c r="Q3768" s="177"/>
      <c r="R3768" s="177"/>
      <c r="S3768" s="177" t="s">
        <v>1869</v>
      </c>
      <c r="T3768" s="177"/>
      <c r="Z3768" s="130" t="str">
        <f t="shared" si="59"/>
        <v>18(7)李永贵</v>
      </c>
    </row>
    <row r="3769" spans="1:26">
      <c r="A3769" s="177"/>
      <c r="B3769" s="177" t="s">
        <v>1873</v>
      </c>
      <c r="C3769" s="177"/>
      <c r="D3769" s="177" t="s">
        <v>215</v>
      </c>
      <c r="E3769" s="177" t="s">
        <v>1874</v>
      </c>
      <c r="F3769" s="177" t="s">
        <v>24</v>
      </c>
      <c r="G3769" s="177">
        <v>19</v>
      </c>
      <c r="H3769" s="177" t="s">
        <v>1875</v>
      </c>
      <c r="I3769" s="177" t="s">
        <v>1876</v>
      </c>
      <c r="J3769" s="177">
        <v>13267613347</v>
      </c>
      <c r="K3769" s="177" t="s">
        <v>27</v>
      </c>
      <c r="L3769" s="224"/>
      <c r="M3769" s="177"/>
      <c r="N3769" s="177" t="s">
        <v>27</v>
      </c>
      <c r="O3769" s="224"/>
      <c r="P3769" s="177"/>
      <c r="Q3769" s="177"/>
      <c r="R3769" s="177"/>
      <c r="S3769" s="177" t="s">
        <v>1873</v>
      </c>
      <c r="T3769" s="177"/>
      <c r="Z3769" s="130" t="str">
        <f t="shared" si="59"/>
        <v>18(7)杨时永</v>
      </c>
    </row>
    <row r="3770" spans="1:26">
      <c r="A3770" s="177"/>
      <c r="B3770" s="177" t="s">
        <v>1877</v>
      </c>
      <c r="C3770" s="177"/>
      <c r="D3770" s="177" t="s">
        <v>215</v>
      </c>
      <c r="E3770" s="177" t="s">
        <v>1878</v>
      </c>
      <c r="F3770" s="177" t="s">
        <v>24</v>
      </c>
      <c r="G3770" s="177">
        <v>18</v>
      </c>
      <c r="H3770" s="177" t="s">
        <v>1879</v>
      </c>
      <c r="I3770" s="177" t="s">
        <v>1880</v>
      </c>
      <c r="J3770" s="177">
        <v>13481865702</v>
      </c>
      <c r="K3770" s="177" t="s">
        <v>27</v>
      </c>
      <c r="L3770" s="224"/>
      <c r="M3770" s="177"/>
      <c r="N3770" s="177" t="s">
        <v>27</v>
      </c>
      <c r="O3770" s="224"/>
      <c r="P3770" s="177"/>
      <c r="Q3770" s="177"/>
      <c r="R3770" s="177"/>
      <c r="S3770" s="177" t="s">
        <v>1877</v>
      </c>
      <c r="T3770" s="177"/>
      <c r="Z3770" s="130" t="str">
        <f t="shared" si="59"/>
        <v>18(7)杨胜圩</v>
      </c>
    </row>
    <row r="3771" spans="1:26">
      <c r="A3771" s="177"/>
      <c r="B3771" s="177" t="s">
        <v>1881</v>
      </c>
      <c r="C3771" s="177"/>
      <c r="D3771" s="177" t="s">
        <v>215</v>
      </c>
      <c r="E3771" s="177" t="s">
        <v>1882</v>
      </c>
      <c r="F3771" s="177" t="s">
        <v>143</v>
      </c>
      <c r="G3771" s="177">
        <v>18</v>
      </c>
      <c r="H3771" s="177" t="s">
        <v>19811</v>
      </c>
      <c r="I3771" s="177" t="s">
        <v>1884</v>
      </c>
      <c r="J3771" s="177">
        <v>18278868078</v>
      </c>
      <c r="K3771" s="177" t="s">
        <v>27</v>
      </c>
      <c r="L3771" s="224"/>
      <c r="M3771" s="177"/>
      <c r="N3771" s="177" t="s">
        <v>27</v>
      </c>
      <c r="O3771" s="224"/>
      <c r="P3771" s="177"/>
      <c r="Q3771" s="177"/>
      <c r="R3771" s="177"/>
      <c r="S3771" s="177" t="s">
        <v>1881</v>
      </c>
      <c r="T3771" s="177"/>
      <c r="Z3771" s="130" t="str">
        <f t="shared" si="59"/>
        <v>18(7)杨娜</v>
      </c>
    </row>
    <row r="3772" spans="1:26">
      <c r="A3772" s="177"/>
      <c r="B3772" s="177" t="s">
        <v>1885</v>
      </c>
      <c r="C3772" s="177"/>
      <c r="D3772" s="177" t="s">
        <v>215</v>
      </c>
      <c r="E3772" s="177" t="s">
        <v>1886</v>
      </c>
      <c r="F3772" s="177" t="s">
        <v>143</v>
      </c>
      <c r="G3772" s="177">
        <v>18</v>
      </c>
      <c r="H3772" s="177" t="s">
        <v>1887</v>
      </c>
      <c r="I3772" s="177" t="s">
        <v>1888</v>
      </c>
      <c r="J3772" s="177">
        <v>17776259852</v>
      </c>
      <c r="K3772" s="177" t="s">
        <v>27</v>
      </c>
      <c r="L3772" s="224"/>
      <c r="M3772" s="177"/>
      <c r="N3772" s="177" t="s">
        <v>27</v>
      </c>
      <c r="O3772" s="224"/>
      <c r="P3772" s="177"/>
      <c r="Q3772" s="177"/>
      <c r="R3772" s="177"/>
      <c r="S3772" s="177" t="s">
        <v>1885</v>
      </c>
      <c r="T3772" s="177"/>
      <c r="Z3772" s="130" t="str">
        <f t="shared" si="59"/>
        <v>18(7)陆金妹</v>
      </c>
    </row>
    <row r="3773" spans="1:26">
      <c r="A3773" s="177"/>
      <c r="B3773" s="177" t="s">
        <v>1889</v>
      </c>
      <c r="C3773" s="177"/>
      <c r="D3773" s="177" t="s">
        <v>215</v>
      </c>
      <c r="E3773" s="177" t="s">
        <v>1890</v>
      </c>
      <c r="F3773" s="177" t="s">
        <v>24</v>
      </c>
      <c r="G3773" s="177">
        <v>18</v>
      </c>
      <c r="H3773" s="177" t="s">
        <v>1891</v>
      </c>
      <c r="I3773" s="177" t="s">
        <v>1892</v>
      </c>
      <c r="J3773" s="177">
        <v>13410674247</v>
      </c>
      <c r="K3773" s="177" t="s">
        <v>27</v>
      </c>
      <c r="L3773" s="224"/>
      <c r="M3773" s="177"/>
      <c r="N3773" s="177" t="s">
        <v>27</v>
      </c>
      <c r="O3773" s="224"/>
      <c r="P3773" s="177"/>
      <c r="Q3773" s="177"/>
      <c r="R3773" s="177"/>
      <c r="S3773" s="177" t="s">
        <v>1889</v>
      </c>
      <c r="T3773" s="177"/>
      <c r="Z3773" s="130" t="str">
        <f t="shared" si="59"/>
        <v>18(7)陆溢佳</v>
      </c>
    </row>
    <row r="3774" spans="1:26">
      <c r="A3774" s="177"/>
      <c r="B3774" s="177" t="s">
        <v>1893</v>
      </c>
      <c r="C3774" s="177"/>
      <c r="D3774" s="177" t="s">
        <v>215</v>
      </c>
      <c r="E3774" s="177" t="s">
        <v>1894</v>
      </c>
      <c r="F3774" s="177" t="s">
        <v>143</v>
      </c>
      <c r="G3774" s="177">
        <v>20</v>
      </c>
      <c r="H3774" s="177" t="s">
        <v>1895</v>
      </c>
      <c r="I3774" s="177" t="s">
        <v>1896</v>
      </c>
      <c r="J3774" s="177">
        <v>13667780687</v>
      </c>
      <c r="K3774" s="177" t="s">
        <v>27</v>
      </c>
      <c r="L3774" s="224"/>
      <c r="M3774" s="177"/>
      <c r="N3774" s="177" t="s">
        <v>27</v>
      </c>
      <c r="O3774" s="224"/>
      <c r="P3774" s="177"/>
      <c r="Q3774" s="177"/>
      <c r="R3774" s="177"/>
      <c r="S3774" s="177" t="s">
        <v>1893</v>
      </c>
      <c r="T3774" s="177"/>
      <c r="Z3774" s="130" t="str">
        <f t="shared" si="59"/>
        <v>18(7)陆潇迪</v>
      </c>
    </row>
    <row r="3775" spans="1:26">
      <c r="A3775" s="177"/>
      <c r="B3775" s="177" t="s">
        <v>1897</v>
      </c>
      <c r="C3775" s="177"/>
      <c r="D3775" s="177" t="s">
        <v>215</v>
      </c>
      <c r="E3775" s="177" t="s">
        <v>1898</v>
      </c>
      <c r="F3775" s="177" t="s">
        <v>143</v>
      </c>
      <c r="G3775" s="177">
        <v>19</v>
      </c>
      <c r="H3775" s="177" t="s">
        <v>1899</v>
      </c>
      <c r="I3775" s="177" t="s">
        <v>1900</v>
      </c>
      <c r="J3775" s="177" t="s">
        <v>1901</v>
      </c>
      <c r="K3775" s="177" t="s">
        <v>27</v>
      </c>
      <c r="L3775" s="224"/>
      <c r="M3775" s="177"/>
      <c r="N3775" s="177" t="s">
        <v>27</v>
      </c>
      <c r="O3775" s="224"/>
      <c r="P3775" s="177"/>
      <c r="Q3775" s="177"/>
      <c r="R3775" s="177"/>
      <c r="S3775" s="177" t="s">
        <v>1897</v>
      </c>
      <c r="T3775" s="177"/>
      <c r="Z3775" s="130" t="str">
        <f t="shared" si="59"/>
        <v>18(7)陈美林</v>
      </c>
    </row>
    <row r="3776" spans="1:26">
      <c r="A3776" s="177"/>
      <c r="B3776" s="177" t="s">
        <v>1906</v>
      </c>
      <c r="C3776" s="177"/>
      <c r="D3776" s="177" t="s">
        <v>215</v>
      </c>
      <c r="E3776" s="177" t="s">
        <v>1907</v>
      </c>
      <c r="F3776" s="177" t="s">
        <v>24</v>
      </c>
      <c r="G3776" s="177">
        <v>18</v>
      </c>
      <c r="H3776" s="177" t="s">
        <v>19812</v>
      </c>
      <c r="I3776" s="177" t="s">
        <v>1909</v>
      </c>
      <c r="J3776" s="177">
        <v>19148600529</v>
      </c>
      <c r="K3776" s="177" t="s">
        <v>27</v>
      </c>
      <c r="L3776" s="224"/>
      <c r="M3776" s="177"/>
      <c r="N3776" s="177" t="s">
        <v>27</v>
      </c>
      <c r="O3776" s="224"/>
      <c r="P3776" s="177"/>
      <c r="Q3776" s="177"/>
      <c r="R3776" s="177"/>
      <c r="S3776" s="177" t="s">
        <v>1906</v>
      </c>
      <c r="T3776" s="177"/>
      <c r="Z3776" s="130" t="str">
        <f t="shared" si="59"/>
        <v>18(7)周兴铭</v>
      </c>
    </row>
    <row r="3777" spans="1:26">
      <c r="A3777" s="177"/>
      <c r="B3777" s="177" t="s">
        <v>1910</v>
      </c>
      <c r="C3777" s="177"/>
      <c r="D3777" s="177" t="s">
        <v>215</v>
      </c>
      <c r="E3777" s="177" t="s">
        <v>1911</v>
      </c>
      <c r="F3777" s="177" t="s">
        <v>143</v>
      </c>
      <c r="G3777" s="177">
        <v>18</v>
      </c>
      <c r="H3777" s="177" t="s">
        <v>19031</v>
      </c>
      <c r="I3777" s="177" t="s">
        <v>1913</v>
      </c>
      <c r="J3777" s="177">
        <v>18176755117</v>
      </c>
      <c r="K3777" s="177" t="s">
        <v>27</v>
      </c>
      <c r="L3777" s="224"/>
      <c r="M3777" s="177"/>
      <c r="N3777" s="177" t="s">
        <v>27</v>
      </c>
      <c r="O3777" s="224"/>
      <c r="P3777" s="177"/>
      <c r="Q3777" s="177"/>
      <c r="R3777" s="177"/>
      <c r="S3777" s="177" t="s">
        <v>1910</v>
      </c>
      <c r="T3777" s="177"/>
      <c r="Z3777" s="130" t="str">
        <f t="shared" si="59"/>
        <v>18(7)班娅艳</v>
      </c>
    </row>
    <row r="3778" spans="1:26">
      <c r="A3778" s="177"/>
      <c r="B3778" s="177" t="s">
        <v>1914</v>
      </c>
      <c r="C3778" s="177"/>
      <c r="D3778" s="177" t="s">
        <v>215</v>
      </c>
      <c r="E3778" s="177" t="s">
        <v>1915</v>
      </c>
      <c r="F3778" s="177" t="s">
        <v>24</v>
      </c>
      <c r="G3778" s="177">
        <v>19</v>
      </c>
      <c r="H3778" s="177" t="s">
        <v>19813</v>
      </c>
      <c r="I3778" s="177" t="s">
        <v>1917</v>
      </c>
      <c r="J3778" s="177">
        <v>18070840799</v>
      </c>
      <c r="K3778" s="177" t="s">
        <v>27</v>
      </c>
      <c r="L3778" s="224"/>
      <c r="M3778" s="177"/>
      <c r="N3778" s="177" t="s">
        <v>27</v>
      </c>
      <c r="O3778" s="224"/>
      <c r="P3778" s="177"/>
      <c r="Q3778" s="177"/>
      <c r="R3778" s="177"/>
      <c r="S3778" s="177" t="s">
        <v>1914</v>
      </c>
      <c r="T3778" s="177"/>
      <c r="Z3778" s="130" t="str">
        <f t="shared" si="59"/>
        <v>18(7)唐运辉</v>
      </c>
    </row>
    <row r="3779" spans="1:26">
      <c r="A3779" s="177"/>
      <c r="B3779" s="177" t="s">
        <v>1922</v>
      </c>
      <c r="C3779" s="177"/>
      <c r="D3779" s="177" t="s">
        <v>215</v>
      </c>
      <c r="E3779" s="177" t="s">
        <v>1923</v>
      </c>
      <c r="F3779" s="177" t="s">
        <v>24</v>
      </c>
      <c r="G3779" s="177">
        <v>18</v>
      </c>
      <c r="H3779" s="177" t="s">
        <v>17996</v>
      </c>
      <c r="I3779" s="177" t="s">
        <v>1925</v>
      </c>
      <c r="J3779" s="177">
        <v>18978295506</v>
      </c>
      <c r="K3779" s="177" t="s">
        <v>27</v>
      </c>
      <c r="L3779" s="224"/>
      <c r="M3779" s="177"/>
      <c r="N3779" s="177" t="s">
        <v>27</v>
      </c>
      <c r="O3779" s="224"/>
      <c r="P3779" s="177"/>
      <c r="Q3779" s="177"/>
      <c r="R3779" s="177"/>
      <c r="S3779" s="177" t="s">
        <v>1922</v>
      </c>
      <c r="T3779" s="177"/>
      <c r="Z3779" s="130" t="str">
        <f t="shared" si="59"/>
        <v>18(7)黄宏广</v>
      </c>
    </row>
    <row r="3780" spans="1:26">
      <c r="A3780" s="177"/>
      <c r="B3780" s="177" t="s">
        <v>1926</v>
      </c>
      <c r="C3780" s="177"/>
      <c r="D3780" s="177" t="s">
        <v>215</v>
      </c>
      <c r="E3780" s="177" t="s">
        <v>1927</v>
      </c>
      <c r="F3780" s="177" t="s">
        <v>143</v>
      </c>
      <c r="G3780" s="177">
        <v>18</v>
      </c>
      <c r="H3780" s="177" t="s">
        <v>1928</v>
      </c>
      <c r="I3780" s="177" t="s">
        <v>1929</v>
      </c>
      <c r="J3780" s="177">
        <v>13407752082</v>
      </c>
      <c r="K3780" s="177" t="s">
        <v>27</v>
      </c>
      <c r="L3780" s="224"/>
      <c r="M3780" s="177"/>
      <c r="N3780" s="177" t="s">
        <v>27</v>
      </c>
      <c r="O3780" s="224"/>
      <c r="P3780" s="177"/>
      <c r="Q3780" s="177"/>
      <c r="R3780" s="177"/>
      <c r="S3780" s="177" t="s">
        <v>1926</v>
      </c>
      <c r="T3780" s="177"/>
      <c r="Z3780" s="130" t="str">
        <f t="shared" si="59"/>
        <v>18(7)黄宝怡</v>
      </c>
    </row>
    <row r="3781" spans="1:26">
      <c r="A3781" s="177"/>
      <c r="B3781" s="177" t="s">
        <v>1930</v>
      </c>
      <c r="C3781" s="177"/>
      <c r="D3781" s="177" t="s">
        <v>215</v>
      </c>
      <c r="E3781" s="177" t="s">
        <v>1931</v>
      </c>
      <c r="F3781" s="177" t="s">
        <v>143</v>
      </c>
      <c r="G3781" s="177">
        <v>18</v>
      </c>
      <c r="H3781" s="177" t="s">
        <v>1932</v>
      </c>
      <c r="I3781" s="177" t="s">
        <v>1933</v>
      </c>
      <c r="J3781" s="177">
        <v>18977876057</v>
      </c>
      <c r="K3781" s="177" t="s">
        <v>27</v>
      </c>
      <c r="L3781" s="224"/>
      <c r="M3781" s="177"/>
      <c r="N3781" s="177" t="s">
        <v>27</v>
      </c>
      <c r="O3781" s="224"/>
      <c r="P3781" s="177"/>
      <c r="Q3781" s="177"/>
      <c r="R3781" s="177"/>
      <c r="S3781" s="177" t="s">
        <v>1930</v>
      </c>
      <c r="T3781" s="177"/>
      <c r="Z3781" s="130" t="str">
        <f t="shared" si="59"/>
        <v>18(7)黄美霖</v>
      </c>
    </row>
    <row r="3782" spans="1:26">
      <c r="A3782" s="177"/>
      <c r="B3782" s="177" t="s">
        <v>1934</v>
      </c>
      <c r="C3782" s="177"/>
      <c r="D3782" s="177" t="s">
        <v>215</v>
      </c>
      <c r="E3782" s="177" t="s">
        <v>1935</v>
      </c>
      <c r="F3782" s="177" t="s">
        <v>143</v>
      </c>
      <c r="G3782" s="177">
        <v>18</v>
      </c>
      <c r="H3782" s="177" t="s">
        <v>19814</v>
      </c>
      <c r="I3782" s="177" t="s">
        <v>1937</v>
      </c>
      <c r="J3782" s="177">
        <v>15078573472</v>
      </c>
      <c r="K3782" s="177" t="s">
        <v>27</v>
      </c>
      <c r="L3782" s="224"/>
      <c r="M3782" s="177"/>
      <c r="N3782" s="177" t="s">
        <v>27</v>
      </c>
      <c r="O3782" s="224"/>
      <c r="P3782" s="177"/>
      <c r="Q3782" s="177"/>
      <c r="R3782" s="177"/>
      <c r="S3782" s="177" t="s">
        <v>1934</v>
      </c>
      <c r="T3782" s="177"/>
      <c r="Z3782" s="130" t="str">
        <f t="shared" si="59"/>
        <v>18(7)黄素婷</v>
      </c>
    </row>
    <row r="3783" spans="1:26">
      <c r="A3783" s="177"/>
      <c r="B3783" s="177" t="s">
        <v>1938</v>
      </c>
      <c r="C3783" s="177"/>
      <c r="D3783" s="177" t="s">
        <v>215</v>
      </c>
      <c r="E3783" s="177" t="s">
        <v>1939</v>
      </c>
      <c r="F3783" s="177" t="s">
        <v>24</v>
      </c>
      <c r="G3783" s="177">
        <v>20</v>
      </c>
      <c r="H3783" s="177" t="s">
        <v>1695</v>
      </c>
      <c r="I3783" s="177" t="s">
        <v>1940</v>
      </c>
      <c r="J3783" s="177">
        <v>15878832298</v>
      </c>
      <c r="K3783" s="177" t="s">
        <v>27</v>
      </c>
      <c r="L3783" s="224"/>
      <c r="M3783" s="177"/>
      <c r="N3783" s="177" t="s">
        <v>27</v>
      </c>
      <c r="O3783" s="224"/>
      <c r="P3783" s="177"/>
      <c r="Q3783" s="177"/>
      <c r="R3783" s="177"/>
      <c r="S3783" s="177" t="s">
        <v>1938</v>
      </c>
      <c r="T3783" s="177"/>
      <c r="Z3783" s="130" t="str">
        <f t="shared" ref="Z3783:Z3846" si="60">D3783:D8364&amp;E3783:E8364</f>
        <v>18(7)黄营业</v>
      </c>
    </row>
    <row r="3784" spans="1:26">
      <c r="A3784" s="177"/>
      <c r="B3784" s="177" t="s">
        <v>1941</v>
      </c>
      <c r="C3784" s="177"/>
      <c r="D3784" s="177" t="s">
        <v>215</v>
      </c>
      <c r="E3784" s="177" t="s">
        <v>1942</v>
      </c>
      <c r="F3784" s="177" t="s">
        <v>24</v>
      </c>
      <c r="G3784" s="177">
        <v>18</v>
      </c>
      <c r="H3784" s="177" t="s">
        <v>19815</v>
      </c>
      <c r="I3784" s="177" t="s">
        <v>1944</v>
      </c>
      <c r="J3784" s="177">
        <v>13768280375</v>
      </c>
      <c r="K3784" s="177" t="s">
        <v>27</v>
      </c>
      <c r="L3784" s="224"/>
      <c r="M3784" s="177"/>
      <c r="N3784" s="177" t="s">
        <v>27</v>
      </c>
      <c r="O3784" s="224"/>
      <c r="P3784" s="177"/>
      <c r="Q3784" s="177"/>
      <c r="R3784" s="177"/>
      <c r="S3784" s="177" t="s">
        <v>1941</v>
      </c>
      <c r="T3784" s="177"/>
      <c r="Z3784" s="130" t="str">
        <f t="shared" si="60"/>
        <v>18(7)梁江帅</v>
      </c>
    </row>
    <row r="3785" spans="1:26">
      <c r="A3785" s="177"/>
      <c r="B3785" s="177" t="s">
        <v>1945</v>
      </c>
      <c r="C3785" s="177"/>
      <c r="D3785" s="177" t="s">
        <v>215</v>
      </c>
      <c r="E3785" s="177" t="s">
        <v>1946</v>
      </c>
      <c r="F3785" s="177" t="s">
        <v>24</v>
      </c>
      <c r="G3785" s="177">
        <v>19</v>
      </c>
      <c r="H3785" s="177" t="s">
        <v>17747</v>
      </c>
      <c r="I3785" s="177" t="s">
        <v>1948</v>
      </c>
      <c r="J3785" s="177">
        <v>15296879645</v>
      </c>
      <c r="K3785" s="177" t="s">
        <v>27</v>
      </c>
      <c r="L3785" s="224"/>
      <c r="M3785" s="177"/>
      <c r="N3785" s="177" t="s">
        <v>27</v>
      </c>
      <c r="O3785" s="224"/>
      <c r="P3785" s="177"/>
      <c r="Q3785" s="177"/>
      <c r="R3785" s="177"/>
      <c r="S3785" s="177" t="s">
        <v>1945</v>
      </c>
      <c r="T3785" s="177"/>
      <c r="Z3785" s="130" t="str">
        <f t="shared" si="60"/>
        <v>18(7)覃昆</v>
      </c>
    </row>
    <row r="3786" spans="1:26">
      <c r="A3786" s="177"/>
      <c r="B3786" s="177" t="s">
        <v>1949</v>
      </c>
      <c r="C3786" s="177"/>
      <c r="D3786" s="177" t="s">
        <v>215</v>
      </c>
      <c r="E3786" s="177" t="s">
        <v>1950</v>
      </c>
      <c r="F3786" s="177" t="s">
        <v>24</v>
      </c>
      <c r="G3786" s="177">
        <v>18</v>
      </c>
      <c r="H3786" s="177" t="s">
        <v>1951</v>
      </c>
      <c r="I3786" s="177" t="s">
        <v>1952</v>
      </c>
      <c r="J3786" s="177">
        <v>13647780271</v>
      </c>
      <c r="K3786" s="177" t="s">
        <v>27</v>
      </c>
      <c r="L3786" s="224"/>
      <c r="M3786" s="177"/>
      <c r="N3786" s="177" t="s">
        <v>27</v>
      </c>
      <c r="O3786" s="224"/>
      <c r="P3786" s="177"/>
      <c r="Q3786" s="177"/>
      <c r="R3786" s="177"/>
      <c r="S3786" s="177" t="s">
        <v>1949</v>
      </c>
      <c r="T3786" s="177"/>
      <c r="Z3786" s="130" t="str">
        <f t="shared" si="60"/>
        <v>18(7)覃国相</v>
      </c>
    </row>
    <row r="3787" spans="1:26">
      <c r="A3787" s="177"/>
      <c r="B3787" s="177" t="s">
        <v>1953</v>
      </c>
      <c r="C3787" s="177"/>
      <c r="D3787" s="177" t="s">
        <v>215</v>
      </c>
      <c r="E3787" s="177" t="s">
        <v>1954</v>
      </c>
      <c r="F3787" s="177" t="s">
        <v>143</v>
      </c>
      <c r="G3787" s="177">
        <v>19</v>
      </c>
      <c r="H3787" s="177" t="s">
        <v>1955</v>
      </c>
      <c r="I3787" s="177" t="s">
        <v>1956</v>
      </c>
      <c r="J3787" s="177" t="s">
        <v>1957</v>
      </c>
      <c r="K3787" s="177" t="s">
        <v>27</v>
      </c>
      <c r="L3787" s="224"/>
      <c r="M3787" s="177"/>
      <c r="N3787" s="177" t="s">
        <v>27</v>
      </c>
      <c r="O3787" s="224"/>
      <c r="P3787" s="177"/>
      <c r="Q3787" s="177"/>
      <c r="R3787" s="177"/>
      <c r="S3787" s="177" t="s">
        <v>1953</v>
      </c>
      <c r="T3787" s="177"/>
      <c r="Z3787" s="130" t="str">
        <f t="shared" si="60"/>
        <v>18(7)覃秋梦</v>
      </c>
    </row>
    <row r="3788" spans="1:26">
      <c r="A3788" s="177"/>
      <c r="B3788" s="177" t="s">
        <v>1962</v>
      </c>
      <c r="C3788" s="177"/>
      <c r="D3788" s="177" t="s">
        <v>215</v>
      </c>
      <c r="E3788" s="177" t="s">
        <v>1963</v>
      </c>
      <c r="F3788" s="177" t="s">
        <v>24</v>
      </c>
      <c r="G3788" s="177">
        <v>18</v>
      </c>
      <c r="H3788" s="177" t="s">
        <v>1964</v>
      </c>
      <c r="I3788" s="177" t="s">
        <v>1965</v>
      </c>
      <c r="J3788" s="177">
        <v>18977115758</v>
      </c>
      <c r="K3788" s="177" t="s">
        <v>27</v>
      </c>
      <c r="L3788" s="224"/>
      <c r="M3788" s="177"/>
      <c r="N3788" s="177" t="s">
        <v>27</v>
      </c>
      <c r="O3788" s="224"/>
      <c r="P3788" s="177"/>
      <c r="Q3788" s="177"/>
      <c r="R3788" s="177"/>
      <c r="S3788" s="177" t="s">
        <v>1962</v>
      </c>
      <c r="T3788" s="177"/>
      <c r="Z3788" s="130" t="str">
        <f t="shared" si="60"/>
        <v>18(7)覃冠荣</v>
      </c>
    </row>
    <row r="3789" spans="1:26">
      <c r="A3789" s="177"/>
      <c r="B3789" s="177" t="s">
        <v>1970</v>
      </c>
      <c r="C3789" s="177"/>
      <c r="D3789" s="177" t="s">
        <v>215</v>
      </c>
      <c r="E3789" s="177" t="s">
        <v>1971</v>
      </c>
      <c r="F3789" s="177" t="s">
        <v>24</v>
      </c>
      <c r="G3789" s="177">
        <v>19</v>
      </c>
      <c r="H3789" s="177" t="s">
        <v>1972</v>
      </c>
      <c r="I3789" s="177" t="s">
        <v>1973</v>
      </c>
      <c r="J3789" s="177">
        <v>15718130995</v>
      </c>
      <c r="K3789" s="177" t="s">
        <v>27</v>
      </c>
      <c r="L3789" s="224"/>
      <c r="M3789" s="177"/>
      <c r="N3789" s="177" t="s">
        <v>27</v>
      </c>
      <c r="O3789" s="224"/>
      <c r="P3789" s="177"/>
      <c r="Q3789" s="177"/>
      <c r="R3789" s="177"/>
      <c r="S3789" s="177" t="s">
        <v>1970</v>
      </c>
      <c r="T3789" s="177"/>
      <c r="Z3789" s="130" t="str">
        <f t="shared" si="60"/>
        <v>18(7)覃勇红</v>
      </c>
    </row>
    <row r="3790" spans="1:26">
      <c r="A3790" s="177"/>
      <c r="B3790" s="177" t="s">
        <v>1974</v>
      </c>
      <c r="C3790" s="177"/>
      <c r="D3790" s="177" t="s">
        <v>215</v>
      </c>
      <c r="E3790" s="177" t="s">
        <v>1975</v>
      </c>
      <c r="F3790" s="177" t="s">
        <v>143</v>
      </c>
      <c r="G3790" s="177">
        <v>18</v>
      </c>
      <c r="H3790" s="177" t="s">
        <v>1286</v>
      </c>
      <c r="I3790" s="177" t="s">
        <v>1976</v>
      </c>
      <c r="J3790" s="177">
        <v>15949329295</v>
      </c>
      <c r="K3790" s="177" t="s">
        <v>27</v>
      </c>
      <c r="L3790" s="224"/>
      <c r="M3790" s="177"/>
      <c r="N3790" s="177" t="s">
        <v>27</v>
      </c>
      <c r="O3790" s="224"/>
      <c r="P3790" s="177"/>
      <c r="Q3790" s="177"/>
      <c r="R3790" s="177"/>
      <c r="S3790" s="177" t="s">
        <v>1974</v>
      </c>
      <c r="T3790" s="177"/>
      <c r="Z3790" s="130" t="str">
        <f t="shared" si="60"/>
        <v>18(7)覃莎莎</v>
      </c>
    </row>
    <row r="3791" spans="1:26">
      <c r="A3791" s="177"/>
      <c r="B3791" s="177" t="s">
        <v>1977</v>
      </c>
      <c r="C3791" s="177"/>
      <c r="D3791" s="177" t="s">
        <v>215</v>
      </c>
      <c r="E3791" s="177" t="s">
        <v>1978</v>
      </c>
      <c r="F3791" s="177" t="s">
        <v>24</v>
      </c>
      <c r="G3791" s="177">
        <v>19</v>
      </c>
      <c r="H3791" s="177" t="s">
        <v>19816</v>
      </c>
      <c r="I3791" s="177" t="s">
        <v>1980</v>
      </c>
      <c r="J3791" s="177">
        <v>13902573478</v>
      </c>
      <c r="K3791" s="177" t="s">
        <v>27</v>
      </c>
      <c r="L3791" s="224"/>
      <c r="M3791" s="177"/>
      <c r="N3791" s="177" t="s">
        <v>27</v>
      </c>
      <c r="O3791" s="224"/>
      <c r="P3791" s="177"/>
      <c r="Q3791" s="177"/>
      <c r="R3791" s="177"/>
      <c r="S3791" s="177" t="s">
        <v>1977</v>
      </c>
      <c r="T3791" s="177"/>
      <c r="Z3791" s="130" t="str">
        <f t="shared" si="60"/>
        <v>18(7)覃海亮</v>
      </c>
    </row>
    <row r="3792" spans="1:26">
      <c r="A3792" s="177"/>
      <c r="B3792" s="177" t="s">
        <v>1984</v>
      </c>
      <c r="C3792" s="177"/>
      <c r="D3792" s="177" t="s">
        <v>215</v>
      </c>
      <c r="E3792" s="177" t="s">
        <v>1985</v>
      </c>
      <c r="F3792" s="177" t="s">
        <v>24</v>
      </c>
      <c r="G3792" s="177">
        <v>18</v>
      </c>
      <c r="H3792" s="177" t="s">
        <v>1986</v>
      </c>
      <c r="I3792" s="177" t="s">
        <v>1987</v>
      </c>
      <c r="J3792" s="177">
        <v>18977801346</v>
      </c>
      <c r="K3792" s="177" t="s">
        <v>27</v>
      </c>
      <c r="L3792" s="224"/>
      <c r="M3792" s="177"/>
      <c r="N3792" s="177" t="s">
        <v>27</v>
      </c>
      <c r="O3792" s="224"/>
      <c r="P3792" s="177"/>
      <c r="Q3792" s="177"/>
      <c r="R3792" s="177"/>
      <c r="S3792" s="177" t="s">
        <v>1984</v>
      </c>
      <c r="T3792" s="177"/>
      <c r="Z3792" s="130" t="str">
        <f t="shared" si="60"/>
        <v>18(7)覃斌</v>
      </c>
    </row>
    <row r="3793" spans="1:26">
      <c r="A3793" s="177"/>
      <c r="B3793" s="177" t="s">
        <v>1988</v>
      </c>
      <c r="C3793" s="177"/>
      <c r="D3793" s="177" t="s">
        <v>215</v>
      </c>
      <c r="E3793" s="177" t="s">
        <v>1989</v>
      </c>
      <c r="F3793" s="177" t="s">
        <v>24</v>
      </c>
      <c r="G3793" s="177">
        <v>18</v>
      </c>
      <c r="H3793" s="177" t="s">
        <v>1990</v>
      </c>
      <c r="I3793" s="177" t="s">
        <v>1991</v>
      </c>
      <c r="J3793" s="177">
        <v>18934943220</v>
      </c>
      <c r="K3793" s="177" t="s">
        <v>27</v>
      </c>
      <c r="L3793" s="224"/>
      <c r="M3793" s="177"/>
      <c r="N3793" s="177" t="s">
        <v>27</v>
      </c>
      <c r="O3793" s="224"/>
      <c r="P3793" s="177"/>
      <c r="Q3793" s="177"/>
      <c r="R3793" s="177"/>
      <c r="S3793" s="177" t="s">
        <v>1988</v>
      </c>
      <c r="T3793" s="177"/>
      <c r="Z3793" s="130" t="str">
        <f t="shared" si="60"/>
        <v>18(7)蓝天</v>
      </c>
    </row>
    <row r="3794" spans="1:26">
      <c r="A3794" s="177"/>
      <c r="B3794" s="177" t="s">
        <v>1992</v>
      </c>
      <c r="C3794" s="177"/>
      <c r="D3794" s="177" t="s">
        <v>215</v>
      </c>
      <c r="E3794" s="177" t="s">
        <v>1993</v>
      </c>
      <c r="F3794" s="177" t="s">
        <v>143</v>
      </c>
      <c r="G3794" s="177">
        <v>19</v>
      </c>
      <c r="H3794" s="177" t="s">
        <v>1994</v>
      </c>
      <c r="I3794" s="177" t="s">
        <v>1995</v>
      </c>
      <c r="J3794" s="177">
        <v>13647723456</v>
      </c>
      <c r="K3794" s="177" t="s">
        <v>27</v>
      </c>
      <c r="L3794" s="224"/>
      <c r="M3794" s="177"/>
      <c r="N3794" s="177" t="s">
        <v>27</v>
      </c>
      <c r="O3794" s="224"/>
      <c r="P3794" s="177"/>
      <c r="Q3794" s="177"/>
      <c r="R3794" s="177"/>
      <c r="S3794" s="177" t="s">
        <v>1992</v>
      </c>
      <c r="T3794" s="177"/>
      <c r="Z3794" s="130" t="str">
        <f t="shared" si="60"/>
        <v>18(7)蓝凤丽</v>
      </c>
    </row>
    <row r="3795" spans="1:26">
      <c r="A3795" s="177"/>
      <c r="B3795" s="177" t="s">
        <v>2001</v>
      </c>
      <c r="C3795" s="177"/>
      <c r="D3795" s="177" t="s">
        <v>215</v>
      </c>
      <c r="E3795" s="177" t="s">
        <v>2002</v>
      </c>
      <c r="F3795" s="177" t="s">
        <v>24</v>
      </c>
      <c r="G3795" s="177">
        <v>18</v>
      </c>
      <c r="H3795" s="177" t="s">
        <v>2003</v>
      </c>
      <c r="I3795" s="177" t="s">
        <v>2004</v>
      </c>
      <c r="J3795" s="177" t="s">
        <v>2005</v>
      </c>
      <c r="K3795" s="177" t="s">
        <v>27</v>
      </c>
      <c r="L3795" s="224"/>
      <c r="M3795" s="177"/>
      <c r="N3795" s="177" t="s">
        <v>27</v>
      </c>
      <c r="O3795" s="224"/>
      <c r="P3795" s="177"/>
      <c r="Q3795" s="177"/>
      <c r="R3795" s="177"/>
      <c r="S3795" s="177" t="s">
        <v>2001</v>
      </c>
      <c r="T3795" s="177"/>
      <c r="Z3795" s="130" t="str">
        <f t="shared" si="60"/>
        <v>18(7)蓝成业</v>
      </c>
    </row>
    <row r="3796" spans="1:26">
      <c r="A3796" s="177"/>
      <c r="B3796" s="177" t="s">
        <v>2006</v>
      </c>
      <c r="C3796" s="177"/>
      <c r="D3796" s="177" t="s">
        <v>215</v>
      </c>
      <c r="E3796" s="177" t="s">
        <v>2007</v>
      </c>
      <c r="F3796" s="177" t="s">
        <v>24</v>
      </c>
      <c r="G3796" s="177">
        <v>18</v>
      </c>
      <c r="H3796" s="177" t="s">
        <v>19817</v>
      </c>
      <c r="I3796" s="177" t="s">
        <v>2009</v>
      </c>
      <c r="J3796" s="177">
        <v>18977819103</v>
      </c>
      <c r="K3796" s="177" t="s">
        <v>27</v>
      </c>
      <c r="L3796" s="224"/>
      <c r="M3796" s="177"/>
      <c r="N3796" s="177" t="s">
        <v>27</v>
      </c>
      <c r="O3796" s="224"/>
      <c r="P3796" s="177"/>
      <c r="Q3796" s="177"/>
      <c r="R3796" s="177"/>
      <c r="S3796" s="177" t="s">
        <v>2006</v>
      </c>
      <c r="T3796" s="177"/>
      <c r="Z3796" s="130" t="str">
        <f t="shared" si="60"/>
        <v>18(7)蓝英杰</v>
      </c>
    </row>
    <row r="3797" spans="1:26">
      <c r="A3797" s="177"/>
      <c r="B3797" s="177" t="s">
        <v>2010</v>
      </c>
      <c r="C3797" s="177"/>
      <c r="D3797" s="177" t="s">
        <v>215</v>
      </c>
      <c r="E3797" s="177" t="s">
        <v>2011</v>
      </c>
      <c r="F3797" s="177" t="s">
        <v>143</v>
      </c>
      <c r="G3797" s="177">
        <v>20</v>
      </c>
      <c r="H3797" s="177" t="s">
        <v>1119</v>
      </c>
      <c r="I3797" s="177" t="s">
        <v>2012</v>
      </c>
      <c r="J3797" s="177">
        <v>19127213457</v>
      </c>
      <c r="K3797" s="177" t="s">
        <v>27</v>
      </c>
      <c r="L3797" s="224"/>
      <c r="M3797" s="177"/>
      <c r="N3797" s="177" t="s">
        <v>27</v>
      </c>
      <c r="O3797" s="224"/>
      <c r="P3797" s="177"/>
      <c r="Q3797" s="177"/>
      <c r="R3797" s="177"/>
      <c r="S3797" s="177" t="s">
        <v>2010</v>
      </c>
      <c r="T3797" s="177"/>
      <c r="Z3797" s="130" t="str">
        <f t="shared" si="60"/>
        <v>18(7)蓝英玲</v>
      </c>
    </row>
    <row r="3798" spans="1:26">
      <c r="A3798" s="177"/>
      <c r="B3798" s="177" t="s">
        <v>2013</v>
      </c>
      <c r="C3798" s="177"/>
      <c r="D3798" s="177" t="s">
        <v>215</v>
      </c>
      <c r="E3798" s="177" t="s">
        <v>2014</v>
      </c>
      <c r="F3798" s="177" t="s">
        <v>24</v>
      </c>
      <c r="G3798" s="177">
        <v>20</v>
      </c>
      <c r="H3798" s="177" t="s">
        <v>2015</v>
      </c>
      <c r="I3798" s="177" t="s">
        <v>2016</v>
      </c>
      <c r="J3798" s="177">
        <v>18177873702</v>
      </c>
      <c r="K3798" s="177" t="s">
        <v>27</v>
      </c>
      <c r="L3798" s="224"/>
      <c r="M3798" s="177"/>
      <c r="N3798" s="177" t="s">
        <v>27</v>
      </c>
      <c r="O3798" s="224"/>
      <c r="P3798" s="177"/>
      <c r="Q3798" s="177"/>
      <c r="R3798" s="177"/>
      <c r="S3798" s="177" t="s">
        <v>2013</v>
      </c>
      <c r="T3798" s="177"/>
      <c r="Z3798" s="130" t="str">
        <f t="shared" si="60"/>
        <v>18(7)蓝政</v>
      </c>
    </row>
    <row r="3799" spans="1:26">
      <c r="A3799" s="177"/>
      <c r="B3799" s="177" t="s">
        <v>2017</v>
      </c>
      <c r="C3799" s="177"/>
      <c r="D3799" s="177" t="s">
        <v>215</v>
      </c>
      <c r="E3799" s="177" t="s">
        <v>2018</v>
      </c>
      <c r="F3799" s="177" t="s">
        <v>24</v>
      </c>
      <c r="G3799" s="177">
        <v>18</v>
      </c>
      <c r="H3799" s="177" t="s">
        <v>19818</v>
      </c>
      <c r="I3799" s="177" t="s">
        <v>2020</v>
      </c>
      <c r="J3799" s="177">
        <v>13420300730</v>
      </c>
      <c r="K3799" s="177" t="s">
        <v>27</v>
      </c>
      <c r="L3799" s="224"/>
      <c r="M3799" s="177"/>
      <c r="N3799" s="177" t="s">
        <v>27</v>
      </c>
      <c r="O3799" s="224"/>
      <c r="P3799" s="177"/>
      <c r="Q3799" s="177"/>
      <c r="R3799" s="177"/>
      <c r="S3799" s="177" t="s">
        <v>2017</v>
      </c>
      <c r="T3799" s="177"/>
      <c r="Z3799" s="130" t="str">
        <f t="shared" si="60"/>
        <v>18(7)蓝能烽</v>
      </c>
    </row>
    <row r="3800" spans="1:26">
      <c r="A3800" s="177"/>
      <c r="B3800" s="177" t="s">
        <v>2021</v>
      </c>
      <c r="C3800" s="177"/>
      <c r="D3800" s="177" t="s">
        <v>215</v>
      </c>
      <c r="E3800" s="177" t="s">
        <v>2022</v>
      </c>
      <c r="F3800" s="177" t="s">
        <v>143</v>
      </c>
      <c r="G3800" s="177">
        <v>18</v>
      </c>
      <c r="H3800" s="177" t="s">
        <v>2023</v>
      </c>
      <c r="I3800" s="177" t="s">
        <v>2024</v>
      </c>
      <c r="J3800" s="177">
        <v>15278975543</v>
      </c>
      <c r="K3800" s="177" t="s">
        <v>27</v>
      </c>
      <c r="L3800" s="224"/>
      <c r="M3800" s="177"/>
      <c r="N3800" s="177" t="s">
        <v>27</v>
      </c>
      <c r="O3800" s="224"/>
      <c r="P3800" s="177"/>
      <c r="Q3800" s="177"/>
      <c r="R3800" s="177"/>
      <c r="S3800" s="177" t="s">
        <v>2021</v>
      </c>
      <c r="T3800" s="177"/>
      <c r="Z3800" s="130" t="str">
        <f t="shared" si="60"/>
        <v>18(7)蓝梓萍</v>
      </c>
    </row>
    <row r="3801" spans="1:26">
      <c r="A3801" s="177"/>
      <c r="B3801" s="177" t="s">
        <v>2025</v>
      </c>
      <c r="C3801" s="177"/>
      <c r="D3801" s="177" t="s">
        <v>215</v>
      </c>
      <c r="E3801" s="177" t="s">
        <v>2026</v>
      </c>
      <c r="F3801" s="177" t="s">
        <v>24</v>
      </c>
      <c r="G3801" s="177">
        <v>18</v>
      </c>
      <c r="H3801" s="177" t="s">
        <v>2027</v>
      </c>
      <c r="I3801" s="177" t="s">
        <v>2028</v>
      </c>
      <c r="J3801" s="177">
        <v>15177385662</v>
      </c>
      <c r="K3801" s="177" t="s">
        <v>27</v>
      </c>
      <c r="L3801" s="224"/>
      <c r="M3801" s="177"/>
      <c r="N3801" s="177" t="s">
        <v>27</v>
      </c>
      <c r="O3801" s="224"/>
      <c r="P3801" s="177"/>
      <c r="Q3801" s="177"/>
      <c r="R3801" s="177"/>
      <c r="S3801" s="177" t="s">
        <v>2025</v>
      </c>
      <c r="T3801" s="177"/>
      <c r="Z3801" s="130" t="str">
        <f t="shared" si="60"/>
        <v>18(7)蒙三</v>
      </c>
    </row>
    <row r="3802" spans="1:26">
      <c r="A3802" s="177"/>
      <c r="B3802" s="177" t="s">
        <v>2029</v>
      </c>
      <c r="C3802" s="177"/>
      <c r="D3802" s="177" t="s">
        <v>215</v>
      </c>
      <c r="E3802" s="177" t="s">
        <v>2030</v>
      </c>
      <c r="F3802" s="177" t="s">
        <v>24</v>
      </c>
      <c r="G3802" s="177">
        <v>19</v>
      </c>
      <c r="H3802" s="177" t="s">
        <v>2027</v>
      </c>
      <c r="I3802" s="177" t="s">
        <v>2031</v>
      </c>
      <c r="J3802" s="177">
        <v>18176755468</v>
      </c>
      <c r="K3802" s="177" t="s">
        <v>27</v>
      </c>
      <c r="L3802" s="224"/>
      <c r="M3802" s="177"/>
      <c r="N3802" s="177" t="s">
        <v>27</v>
      </c>
      <c r="O3802" s="224"/>
      <c r="P3802" s="177"/>
      <c r="Q3802" s="177"/>
      <c r="R3802" s="177"/>
      <c r="S3802" s="177" t="s">
        <v>2029</v>
      </c>
      <c r="T3802" s="177"/>
      <c r="Z3802" s="130" t="str">
        <f t="shared" si="60"/>
        <v>18(7)蒙山</v>
      </c>
    </row>
    <row r="3803" spans="1:26">
      <c r="A3803" s="177"/>
      <c r="B3803" s="177" t="s">
        <v>2032</v>
      </c>
      <c r="C3803" s="177"/>
      <c r="D3803" s="177" t="s">
        <v>215</v>
      </c>
      <c r="E3803" s="177" t="s">
        <v>805</v>
      </c>
      <c r="F3803" s="177" t="s">
        <v>24</v>
      </c>
      <c r="G3803" s="177">
        <v>20</v>
      </c>
      <c r="H3803" s="177" t="s">
        <v>2033</v>
      </c>
      <c r="I3803" s="177" t="s">
        <v>2034</v>
      </c>
      <c r="J3803" s="177">
        <v>13788375521</v>
      </c>
      <c r="K3803" s="177" t="s">
        <v>27</v>
      </c>
      <c r="L3803" s="224"/>
      <c r="M3803" s="177"/>
      <c r="N3803" s="177" t="s">
        <v>27</v>
      </c>
      <c r="O3803" s="224"/>
      <c r="P3803" s="177"/>
      <c r="Q3803" s="177"/>
      <c r="R3803" s="177"/>
      <c r="S3803" s="177" t="s">
        <v>2032</v>
      </c>
      <c r="T3803" s="177"/>
      <c r="Z3803" s="130" t="str">
        <f t="shared" si="60"/>
        <v>18(7)蒙志军</v>
      </c>
    </row>
    <row r="3804" spans="1:26">
      <c r="A3804" s="177"/>
      <c r="B3804" s="177" t="s">
        <v>2035</v>
      </c>
      <c r="C3804" s="177"/>
      <c r="D3804" s="177" t="s">
        <v>215</v>
      </c>
      <c r="E3804" s="177" t="s">
        <v>2036</v>
      </c>
      <c r="F3804" s="177" t="s">
        <v>24</v>
      </c>
      <c r="G3804" s="177">
        <v>19</v>
      </c>
      <c r="H3804" s="177" t="s">
        <v>2037</v>
      </c>
      <c r="I3804" s="177" t="s">
        <v>2038</v>
      </c>
      <c r="J3804" s="177">
        <v>18378892284</v>
      </c>
      <c r="K3804" s="177" t="s">
        <v>27</v>
      </c>
      <c r="L3804" s="224"/>
      <c r="M3804" s="177"/>
      <c r="N3804" s="177" t="s">
        <v>27</v>
      </c>
      <c r="O3804" s="224"/>
      <c r="P3804" s="177"/>
      <c r="Q3804" s="177"/>
      <c r="R3804" s="177"/>
      <c r="S3804" s="177" t="s">
        <v>2035</v>
      </c>
      <c r="T3804" s="177"/>
      <c r="Z3804" s="130" t="str">
        <f t="shared" si="60"/>
        <v>18(7)蒙明光</v>
      </c>
    </row>
    <row r="3805" spans="1:26">
      <c r="A3805" s="177"/>
      <c r="B3805" s="177" t="s">
        <v>2039</v>
      </c>
      <c r="C3805" s="177"/>
      <c r="D3805" s="177" t="s">
        <v>215</v>
      </c>
      <c r="E3805" s="177" t="s">
        <v>2040</v>
      </c>
      <c r="F3805" s="177" t="s">
        <v>143</v>
      </c>
      <c r="G3805" s="177">
        <v>19</v>
      </c>
      <c r="H3805" s="177" t="s">
        <v>1282</v>
      </c>
      <c r="I3805" s="177" t="s">
        <v>2041</v>
      </c>
      <c r="J3805" s="177">
        <v>18176744465</v>
      </c>
      <c r="K3805" s="177" t="s">
        <v>27</v>
      </c>
      <c r="L3805" s="224"/>
      <c r="M3805" s="177"/>
      <c r="N3805" s="177" t="s">
        <v>27</v>
      </c>
      <c r="O3805" s="224"/>
      <c r="P3805" s="177"/>
      <c r="Q3805" s="177"/>
      <c r="R3805" s="177"/>
      <c r="S3805" s="177" t="s">
        <v>2039</v>
      </c>
      <c r="T3805" s="177"/>
      <c r="Z3805" s="130" t="str">
        <f t="shared" si="60"/>
        <v>18(7)蒙春竹</v>
      </c>
    </row>
    <row r="3806" spans="1:26">
      <c r="A3806" s="177"/>
      <c r="B3806" s="177" t="s">
        <v>2042</v>
      </c>
      <c r="C3806" s="177"/>
      <c r="D3806" s="177" t="s">
        <v>215</v>
      </c>
      <c r="E3806" s="177" t="s">
        <v>2043</v>
      </c>
      <c r="F3806" s="177" t="s">
        <v>24</v>
      </c>
      <c r="G3806" s="177">
        <v>18</v>
      </c>
      <c r="H3806" s="177" t="s">
        <v>2044</v>
      </c>
      <c r="I3806" s="177" t="s">
        <v>2045</v>
      </c>
      <c r="J3806" s="177">
        <v>13392269967</v>
      </c>
      <c r="K3806" s="177" t="s">
        <v>27</v>
      </c>
      <c r="L3806" s="224"/>
      <c r="M3806" s="177"/>
      <c r="N3806" s="177" t="s">
        <v>27</v>
      </c>
      <c r="O3806" s="224"/>
      <c r="P3806" s="177"/>
      <c r="Q3806" s="177"/>
      <c r="R3806" s="177"/>
      <c r="S3806" s="177" t="s">
        <v>2042</v>
      </c>
      <c r="T3806" s="177"/>
      <c r="Z3806" s="130" t="str">
        <f t="shared" si="60"/>
        <v>18(7)蒙善和</v>
      </c>
    </row>
    <row r="3807" spans="1:26">
      <c r="A3807" s="177"/>
      <c r="B3807" s="177" t="s">
        <v>2046</v>
      </c>
      <c r="C3807" s="177"/>
      <c r="D3807" s="177" t="s">
        <v>215</v>
      </c>
      <c r="E3807" s="177" t="s">
        <v>2047</v>
      </c>
      <c r="F3807" s="177" t="s">
        <v>143</v>
      </c>
      <c r="G3807" s="177">
        <v>18</v>
      </c>
      <c r="H3807" s="177" t="s">
        <v>2048</v>
      </c>
      <c r="I3807" s="177" t="s">
        <v>2049</v>
      </c>
      <c r="J3807" s="177">
        <v>13481868063</v>
      </c>
      <c r="K3807" s="177" t="s">
        <v>27</v>
      </c>
      <c r="L3807" s="224"/>
      <c r="M3807" s="177"/>
      <c r="N3807" s="177" t="s">
        <v>27</v>
      </c>
      <c r="O3807" s="224"/>
      <c r="P3807" s="177"/>
      <c r="Q3807" s="177"/>
      <c r="R3807" s="177"/>
      <c r="S3807" s="177" t="s">
        <v>2046</v>
      </c>
      <c r="T3807" s="177"/>
      <c r="Z3807" s="130" t="str">
        <f t="shared" si="60"/>
        <v>18(7)谭璐</v>
      </c>
    </row>
    <row r="3808" spans="1:26">
      <c r="A3808" s="177"/>
      <c r="B3808" s="177" t="s">
        <v>2054</v>
      </c>
      <c r="C3808" s="177"/>
      <c r="D3808" s="177" t="s">
        <v>215</v>
      </c>
      <c r="E3808" s="177" t="s">
        <v>2055</v>
      </c>
      <c r="F3808" s="177" t="s">
        <v>143</v>
      </c>
      <c r="G3808" s="177">
        <v>18</v>
      </c>
      <c r="H3808" s="177" t="s">
        <v>19819</v>
      </c>
      <c r="I3808" s="177" t="s">
        <v>2057</v>
      </c>
      <c r="J3808" s="177">
        <v>18176119045</v>
      </c>
      <c r="K3808" s="177" t="s">
        <v>27</v>
      </c>
      <c r="L3808" s="224"/>
      <c r="M3808" s="177"/>
      <c r="N3808" s="177" t="s">
        <v>27</v>
      </c>
      <c r="O3808" s="224"/>
      <c r="P3808" s="177"/>
      <c r="Q3808" s="177"/>
      <c r="R3808" s="177"/>
      <c r="S3808" s="177" t="s">
        <v>2054</v>
      </c>
      <c r="T3808" s="177"/>
      <c r="Z3808" s="130" t="str">
        <f t="shared" si="60"/>
        <v>18(7)韩译莹</v>
      </c>
    </row>
    <row r="3809" spans="1:26">
      <c r="A3809" s="177"/>
      <c r="B3809" s="177" t="s">
        <v>2058</v>
      </c>
      <c r="C3809" s="177"/>
      <c r="D3809" s="177" t="s">
        <v>215</v>
      </c>
      <c r="E3809" s="177" t="s">
        <v>2059</v>
      </c>
      <c r="F3809" s="177" t="s">
        <v>24</v>
      </c>
      <c r="G3809" s="177">
        <v>19</v>
      </c>
      <c r="H3809" s="177" t="s">
        <v>19346</v>
      </c>
      <c r="I3809" s="177" t="s">
        <v>2061</v>
      </c>
      <c r="J3809" s="177">
        <v>18174937135</v>
      </c>
      <c r="K3809" s="177" t="s">
        <v>27</v>
      </c>
      <c r="L3809" s="224"/>
      <c r="M3809" s="177"/>
      <c r="N3809" s="177" t="s">
        <v>27</v>
      </c>
      <c r="O3809" s="224"/>
      <c r="P3809" s="177"/>
      <c r="Q3809" s="177"/>
      <c r="R3809" s="177"/>
      <c r="S3809" s="177" t="s">
        <v>2058</v>
      </c>
      <c r="T3809" s="177"/>
      <c r="Z3809" s="130" t="str">
        <f t="shared" si="60"/>
        <v>18(7)蓝文星</v>
      </c>
    </row>
    <row r="3810" spans="1:26">
      <c r="A3810" s="177"/>
      <c r="B3810" s="177" t="s">
        <v>2062</v>
      </c>
      <c r="C3810" s="177"/>
      <c r="D3810" s="177" t="s">
        <v>215</v>
      </c>
      <c r="E3810" s="177" t="s">
        <v>2063</v>
      </c>
      <c r="F3810" s="177" t="s">
        <v>143</v>
      </c>
      <c r="G3810" s="177">
        <v>19</v>
      </c>
      <c r="H3810" s="177" t="s">
        <v>19820</v>
      </c>
      <c r="I3810" s="177" t="s">
        <v>2065</v>
      </c>
      <c r="J3810" s="177">
        <v>13877877397</v>
      </c>
      <c r="K3810" s="177" t="s">
        <v>27</v>
      </c>
      <c r="L3810" s="224"/>
      <c r="M3810" s="177"/>
      <c r="N3810" s="177" t="s">
        <v>27</v>
      </c>
      <c r="O3810" s="224"/>
      <c r="P3810" s="177"/>
      <c r="Q3810" s="177"/>
      <c r="R3810" s="177"/>
      <c r="S3810" s="177" t="s">
        <v>2062</v>
      </c>
      <c r="T3810" s="177"/>
      <c r="Z3810" s="130" t="str">
        <f t="shared" si="60"/>
        <v>18(7)韦林昀</v>
      </c>
    </row>
    <row r="3811" spans="1:26">
      <c r="A3811" s="177"/>
      <c r="B3811" s="177" t="s">
        <v>2066</v>
      </c>
      <c r="C3811" s="177"/>
      <c r="D3811" s="177" t="s">
        <v>215</v>
      </c>
      <c r="E3811" s="177" t="s">
        <v>2067</v>
      </c>
      <c r="F3811" s="177" t="s">
        <v>24</v>
      </c>
      <c r="G3811" s="177">
        <v>19</v>
      </c>
      <c r="H3811" s="177" t="s">
        <v>19821</v>
      </c>
      <c r="I3811" s="177" t="s">
        <v>2069</v>
      </c>
      <c r="J3811" s="177">
        <v>13737966221</v>
      </c>
      <c r="K3811" s="177" t="s">
        <v>27</v>
      </c>
      <c r="L3811" s="224"/>
      <c r="M3811" s="177"/>
      <c r="N3811" s="177" t="s">
        <v>30</v>
      </c>
      <c r="O3811" s="224"/>
      <c r="P3811" s="177"/>
      <c r="Q3811" s="177"/>
      <c r="R3811" s="177"/>
      <c r="S3811" s="177" t="s">
        <v>2066</v>
      </c>
      <c r="T3811" s="177"/>
      <c r="Z3811" s="130" t="str">
        <f t="shared" si="60"/>
        <v>18(7)唐华</v>
      </c>
    </row>
    <row r="3812" spans="1:26">
      <c r="A3812" s="177"/>
      <c r="B3812" s="177" t="s">
        <v>2078</v>
      </c>
      <c r="C3812" s="177"/>
      <c r="D3812" s="177" t="s">
        <v>220</v>
      </c>
      <c r="E3812" s="177" t="s">
        <v>2079</v>
      </c>
      <c r="F3812" s="177" t="s">
        <v>24</v>
      </c>
      <c r="G3812" s="177">
        <v>18</v>
      </c>
      <c r="H3812" s="177" t="s">
        <v>19822</v>
      </c>
      <c r="I3812" s="177" t="s">
        <v>2081</v>
      </c>
      <c r="J3812" s="177">
        <v>15177388265</v>
      </c>
      <c r="K3812" s="177" t="s">
        <v>27</v>
      </c>
      <c r="L3812" s="224"/>
      <c r="M3812" s="177"/>
      <c r="N3812" s="177" t="s">
        <v>27</v>
      </c>
      <c r="O3812" s="224"/>
      <c r="P3812" s="177"/>
      <c r="Q3812" s="177"/>
      <c r="R3812" s="177"/>
      <c r="S3812" s="177" t="s">
        <v>2078</v>
      </c>
      <c r="T3812" s="177"/>
      <c r="Z3812" s="130" t="str">
        <f t="shared" si="60"/>
        <v>18(8)杨宗航</v>
      </c>
    </row>
    <row r="3813" spans="1:26">
      <c r="A3813" s="177"/>
      <c r="B3813" s="177" t="s">
        <v>2082</v>
      </c>
      <c r="C3813" s="177"/>
      <c r="D3813" s="177" t="s">
        <v>220</v>
      </c>
      <c r="E3813" s="177" t="s">
        <v>2083</v>
      </c>
      <c r="F3813" s="177" t="s">
        <v>143</v>
      </c>
      <c r="G3813" s="177">
        <v>19</v>
      </c>
      <c r="H3813" s="177" t="s">
        <v>2084</v>
      </c>
      <c r="I3813" s="177" t="s">
        <v>2085</v>
      </c>
      <c r="J3813" s="177">
        <v>13481849222</v>
      </c>
      <c r="K3813" s="177" t="s">
        <v>27</v>
      </c>
      <c r="L3813" s="224"/>
      <c r="M3813" s="177"/>
      <c r="N3813" s="177" t="s">
        <v>27</v>
      </c>
      <c r="O3813" s="224"/>
      <c r="P3813" s="177"/>
      <c r="Q3813" s="177"/>
      <c r="R3813" s="177"/>
      <c r="S3813" s="177" t="s">
        <v>2082</v>
      </c>
      <c r="T3813" s="177"/>
      <c r="Z3813" s="130" t="str">
        <f t="shared" si="60"/>
        <v>18(8)黄爱莹</v>
      </c>
    </row>
    <row r="3814" spans="1:26">
      <c r="A3814" s="177"/>
      <c r="B3814" s="177" t="s">
        <v>2086</v>
      </c>
      <c r="C3814" s="177"/>
      <c r="D3814" s="177" t="s">
        <v>220</v>
      </c>
      <c r="E3814" s="177" t="s">
        <v>2087</v>
      </c>
      <c r="F3814" s="177" t="s">
        <v>24</v>
      </c>
      <c r="G3814" s="177">
        <v>18</v>
      </c>
      <c r="H3814" s="177" t="s">
        <v>19823</v>
      </c>
      <c r="I3814" s="177" t="s">
        <v>2089</v>
      </c>
      <c r="J3814" s="177">
        <v>13977891889</v>
      </c>
      <c r="K3814" s="177" t="s">
        <v>27</v>
      </c>
      <c r="L3814" s="224"/>
      <c r="M3814" s="177"/>
      <c r="N3814" s="177" t="s">
        <v>27</v>
      </c>
      <c r="O3814" s="224"/>
      <c r="P3814" s="177"/>
      <c r="Q3814" s="177"/>
      <c r="R3814" s="177"/>
      <c r="S3814" s="177" t="s">
        <v>2086</v>
      </c>
      <c r="T3814" s="177"/>
      <c r="Z3814" s="130" t="str">
        <f t="shared" si="60"/>
        <v>18(8)黄宇侗</v>
      </c>
    </row>
    <row r="3815" spans="1:26">
      <c r="A3815" s="177"/>
      <c r="B3815" s="177" t="s">
        <v>2090</v>
      </c>
      <c r="C3815" s="177"/>
      <c r="D3815" s="177" t="s">
        <v>220</v>
      </c>
      <c r="E3815" s="177" t="s">
        <v>2091</v>
      </c>
      <c r="F3815" s="177" t="s">
        <v>143</v>
      </c>
      <c r="G3815" s="177">
        <v>18</v>
      </c>
      <c r="H3815" s="177" t="s">
        <v>2092</v>
      </c>
      <c r="I3815" s="177" t="s">
        <v>2093</v>
      </c>
      <c r="J3815" s="177">
        <v>14777394658</v>
      </c>
      <c r="K3815" s="177" t="s">
        <v>27</v>
      </c>
      <c r="L3815" s="224"/>
      <c r="M3815" s="177"/>
      <c r="N3815" s="177" t="s">
        <v>27</v>
      </c>
      <c r="O3815" s="224"/>
      <c r="P3815" s="177"/>
      <c r="Q3815" s="177"/>
      <c r="R3815" s="177"/>
      <c r="S3815" s="177" t="s">
        <v>2090</v>
      </c>
      <c r="T3815" s="177"/>
      <c r="Z3815" s="130" t="str">
        <f t="shared" si="60"/>
        <v>18(8)蓝凤花</v>
      </c>
    </row>
    <row r="3816" spans="1:26">
      <c r="A3816" s="177"/>
      <c r="B3816" s="177" t="s">
        <v>2094</v>
      </c>
      <c r="C3816" s="177"/>
      <c r="D3816" s="177" t="s">
        <v>220</v>
      </c>
      <c r="E3816" s="177" t="s">
        <v>2095</v>
      </c>
      <c r="F3816" s="177" t="s">
        <v>143</v>
      </c>
      <c r="G3816" s="177">
        <v>19</v>
      </c>
      <c r="H3816" s="177" t="s">
        <v>2096</v>
      </c>
      <c r="I3816" s="177" t="s">
        <v>2097</v>
      </c>
      <c r="J3816" s="177">
        <v>19978429745</v>
      </c>
      <c r="K3816" s="177" t="s">
        <v>27</v>
      </c>
      <c r="L3816" s="224"/>
      <c r="M3816" s="177"/>
      <c r="N3816" s="177" t="s">
        <v>27</v>
      </c>
      <c r="O3816" s="224"/>
      <c r="P3816" s="177"/>
      <c r="Q3816" s="177"/>
      <c r="R3816" s="177"/>
      <c r="S3816" s="177" t="s">
        <v>2094</v>
      </c>
      <c r="T3816" s="177"/>
      <c r="Z3816" s="130" t="str">
        <f t="shared" si="60"/>
        <v>18(8)蓝莉洲</v>
      </c>
    </row>
    <row r="3817" spans="1:26">
      <c r="A3817" s="177"/>
      <c r="B3817" s="177" t="s">
        <v>2098</v>
      </c>
      <c r="C3817" s="177"/>
      <c r="D3817" s="177" t="s">
        <v>220</v>
      </c>
      <c r="E3817" s="177" t="s">
        <v>2099</v>
      </c>
      <c r="F3817" s="177" t="s">
        <v>143</v>
      </c>
      <c r="G3817" s="177">
        <v>18</v>
      </c>
      <c r="H3817" s="177" t="s">
        <v>19824</v>
      </c>
      <c r="I3817" s="177" t="s">
        <v>2101</v>
      </c>
      <c r="J3817" s="177" t="s">
        <v>2102</v>
      </c>
      <c r="K3817" s="177" t="s">
        <v>27</v>
      </c>
      <c r="L3817" s="224"/>
      <c r="M3817" s="177"/>
      <c r="N3817" s="177" t="s">
        <v>27</v>
      </c>
      <c r="O3817" s="224"/>
      <c r="P3817" s="177"/>
      <c r="Q3817" s="177"/>
      <c r="R3817" s="177"/>
      <c r="S3817" s="177" t="s">
        <v>2098</v>
      </c>
      <c r="T3817" s="177"/>
      <c r="Z3817" s="130" t="str">
        <f t="shared" si="60"/>
        <v>18(8)蓝敏雪</v>
      </c>
    </row>
    <row r="3818" spans="1:26">
      <c r="A3818" s="177"/>
      <c r="B3818" s="177" t="s">
        <v>2103</v>
      </c>
      <c r="C3818" s="177"/>
      <c r="D3818" s="177" t="s">
        <v>220</v>
      </c>
      <c r="E3818" s="177" t="s">
        <v>2104</v>
      </c>
      <c r="F3818" s="177" t="s">
        <v>24</v>
      </c>
      <c r="G3818" s="177">
        <v>19</v>
      </c>
      <c r="H3818" s="177" t="s">
        <v>2105</v>
      </c>
      <c r="I3818" s="177" t="s">
        <v>2106</v>
      </c>
      <c r="J3818" s="177" t="s">
        <v>2107</v>
      </c>
      <c r="K3818" s="177" t="s">
        <v>27</v>
      </c>
      <c r="L3818" s="224"/>
      <c r="M3818" s="177"/>
      <c r="N3818" s="177" t="s">
        <v>27</v>
      </c>
      <c r="O3818" s="224"/>
      <c r="P3818" s="177"/>
      <c r="Q3818" s="177"/>
      <c r="R3818" s="177"/>
      <c r="S3818" s="177" t="s">
        <v>2103</v>
      </c>
      <c r="T3818" s="177"/>
      <c r="Z3818" s="130" t="str">
        <f t="shared" si="60"/>
        <v>18(8)蓝望成</v>
      </c>
    </row>
    <row r="3819" spans="1:26">
      <c r="A3819" s="177"/>
      <c r="B3819" s="177" t="s">
        <v>2108</v>
      </c>
      <c r="C3819" s="177"/>
      <c r="D3819" s="177" t="s">
        <v>220</v>
      </c>
      <c r="E3819" s="177" t="s">
        <v>2109</v>
      </c>
      <c r="F3819" s="177" t="s">
        <v>143</v>
      </c>
      <c r="G3819" s="177">
        <v>18</v>
      </c>
      <c r="H3819" s="177" t="s">
        <v>2110</v>
      </c>
      <c r="I3819" s="177" t="s">
        <v>2111</v>
      </c>
      <c r="J3819" s="177">
        <v>18176136469</v>
      </c>
      <c r="K3819" s="177" t="s">
        <v>27</v>
      </c>
      <c r="L3819" s="224"/>
      <c r="M3819" s="177"/>
      <c r="N3819" s="177" t="s">
        <v>27</v>
      </c>
      <c r="O3819" s="224"/>
      <c r="P3819" s="177"/>
      <c r="Q3819" s="177"/>
      <c r="R3819" s="177"/>
      <c r="S3819" s="177" t="s">
        <v>2108</v>
      </c>
      <c r="T3819" s="177"/>
      <c r="Z3819" s="130" t="str">
        <f t="shared" si="60"/>
        <v>18(8)蓝艳丹</v>
      </c>
    </row>
    <row r="3820" spans="1:26">
      <c r="A3820" s="177"/>
      <c r="B3820" s="177" t="s">
        <v>2112</v>
      </c>
      <c r="C3820" s="177"/>
      <c r="D3820" s="177" t="s">
        <v>220</v>
      </c>
      <c r="E3820" s="177" t="s">
        <v>2113</v>
      </c>
      <c r="F3820" s="177" t="s">
        <v>24</v>
      </c>
      <c r="G3820" s="177">
        <v>19</v>
      </c>
      <c r="H3820" s="177" t="s">
        <v>567</v>
      </c>
      <c r="I3820" s="177" t="s">
        <v>2114</v>
      </c>
      <c r="J3820" s="177">
        <v>15777896748</v>
      </c>
      <c r="K3820" s="177"/>
      <c r="L3820" s="224"/>
      <c r="M3820" s="177"/>
      <c r="N3820" s="177"/>
      <c r="O3820" s="224"/>
      <c r="P3820" s="177"/>
      <c r="Q3820" s="177"/>
      <c r="R3820" s="177"/>
      <c r="S3820" s="177" t="s">
        <v>2112</v>
      </c>
      <c r="T3820" s="177" t="s">
        <v>19686</v>
      </c>
      <c r="Z3820" s="130" t="str">
        <f t="shared" si="60"/>
        <v>18(8)陆海安</v>
      </c>
    </row>
    <row r="3821" spans="1:26">
      <c r="A3821" s="177"/>
      <c r="B3821" s="177" t="s">
        <v>2115</v>
      </c>
      <c r="C3821" s="177"/>
      <c r="D3821" s="177" t="s">
        <v>220</v>
      </c>
      <c r="E3821" s="177" t="s">
        <v>2116</v>
      </c>
      <c r="F3821" s="177" t="s">
        <v>24</v>
      </c>
      <c r="G3821" s="177">
        <v>18</v>
      </c>
      <c r="H3821" s="177" t="s">
        <v>2117</v>
      </c>
      <c r="I3821" s="177" t="s">
        <v>2118</v>
      </c>
      <c r="J3821" s="177">
        <v>13397886764</v>
      </c>
      <c r="K3821" s="177"/>
      <c r="L3821" s="224"/>
      <c r="M3821" s="177"/>
      <c r="N3821" s="177"/>
      <c r="O3821" s="224"/>
      <c r="P3821" s="177"/>
      <c r="Q3821" s="177"/>
      <c r="R3821" s="177"/>
      <c r="S3821" s="177" t="s">
        <v>2115</v>
      </c>
      <c r="T3821" s="177" t="s">
        <v>19686</v>
      </c>
      <c r="Z3821" s="130" t="str">
        <f t="shared" si="60"/>
        <v>18(8)陆伟茗</v>
      </c>
    </row>
    <row r="3822" spans="1:26">
      <c r="A3822" s="177"/>
      <c r="B3822" s="177" t="s">
        <v>2119</v>
      </c>
      <c r="C3822" s="177"/>
      <c r="D3822" s="177" t="s">
        <v>220</v>
      </c>
      <c r="E3822" s="177" t="s">
        <v>2120</v>
      </c>
      <c r="F3822" s="177" t="s">
        <v>143</v>
      </c>
      <c r="G3822" s="177">
        <v>18</v>
      </c>
      <c r="H3822" s="177" t="s">
        <v>2121</v>
      </c>
      <c r="I3822" s="177" t="s">
        <v>2122</v>
      </c>
      <c r="J3822" s="177">
        <v>18707782351</v>
      </c>
      <c r="K3822" s="177" t="s">
        <v>27</v>
      </c>
      <c r="L3822" s="224"/>
      <c r="M3822" s="177"/>
      <c r="N3822" s="177" t="s">
        <v>27</v>
      </c>
      <c r="O3822" s="224"/>
      <c r="P3822" s="177"/>
      <c r="Q3822" s="177"/>
      <c r="R3822" s="177"/>
      <c r="S3822" s="177" t="s">
        <v>2119</v>
      </c>
      <c r="T3822" s="177"/>
      <c r="Z3822" s="130" t="str">
        <f t="shared" si="60"/>
        <v>18(8)韦肖雅</v>
      </c>
    </row>
    <row r="3823" spans="1:26">
      <c r="A3823" s="177"/>
      <c r="B3823" s="177" t="s">
        <v>2123</v>
      </c>
      <c r="C3823" s="177"/>
      <c r="D3823" s="177" t="s">
        <v>220</v>
      </c>
      <c r="E3823" s="177" t="s">
        <v>2124</v>
      </c>
      <c r="F3823" s="177" t="s">
        <v>24</v>
      </c>
      <c r="G3823" s="177">
        <v>19</v>
      </c>
      <c r="H3823" s="177" t="s">
        <v>2125</v>
      </c>
      <c r="I3823" s="177" t="s">
        <v>2126</v>
      </c>
      <c r="J3823" s="177">
        <v>18077824148</v>
      </c>
      <c r="K3823" s="177"/>
      <c r="L3823" s="224"/>
      <c r="M3823" s="177"/>
      <c r="N3823" s="177"/>
      <c r="O3823" s="224"/>
      <c r="P3823" s="177"/>
      <c r="Q3823" s="177"/>
      <c r="R3823" s="177"/>
      <c r="S3823" s="177" t="s">
        <v>2123</v>
      </c>
      <c r="T3823" s="177" t="s">
        <v>19686</v>
      </c>
      <c r="Z3823" s="130" t="str">
        <f t="shared" si="60"/>
        <v>18(8)蒙志</v>
      </c>
    </row>
    <row r="3824" spans="1:26">
      <c r="A3824" s="177"/>
      <c r="B3824" s="177" t="s">
        <v>2127</v>
      </c>
      <c r="C3824" s="177"/>
      <c r="D3824" s="177" t="s">
        <v>220</v>
      </c>
      <c r="E3824" s="177" t="s">
        <v>2128</v>
      </c>
      <c r="F3824" s="177" t="s">
        <v>24</v>
      </c>
      <c r="G3824" s="177">
        <v>19</v>
      </c>
      <c r="H3824" s="177" t="s">
        <v>1724</v>
      </c>
      <c r="I3824" s="177" t="s">
        <v>2129</v>
      </c>
      <c r="J3824" s="177">
        <v>15217239742</v>
      </c>
      <c r="K3824" s="177" t="s">
        <v>27</v>
      </c>
      <c r="L3824" s="224"/>
      <c r="M3824" s="177"/>
      <c r="N3824" s="177" t="s">
        <v>27</v>
      </c>
      <c r="O3824" s="224"/>
      <c r="P3824" s="177"/>
      <c r="Q3824" s="177"/>
      <c r="R3824" s="177"/>
      <c r="S3824" s="177" t="s">
        <v>2127</v>
      </c>
      <c r="T3824" s="177"/>
      <c r="Z3824" s="130" t="str">
        <f t="shared" si="60"/>
        <v>18(8)蒙志慧</v>
      </c>
    </row>
    <row r="3825" spans="1:26">
      <c r="A3825" s="177"/>
      <c r="B3825" s="177" t="s">
        <v>2130</v>
      </c>
      <c r="C3825" s="177"/>
      <c r="D3825" s="177" t="s">
        <v>220</v>
      </c>
      <c r="E3825" s="177" t="s">
        <v>2131</v>
      </c>
      <c r="F3825" s="177" t="s">
        <v>143</v>
      </c>
      <c r="G3825" s="177">
        <v>19</v>
      </c>
      <c r="H3825" s="177" t="s">
        <v>1972</v>
      </c>
      <c r="I3825" s="177" t="s">
        <v>2132</v>
      </c>
      <c r="J3825" s="177">
        <v>18877841912</v>
      </c>
      <c r="K3825" s="177" t="s">
        <v>27</v>
      </c>
      <c r="L3825" s="224"/>
      <c r="M3825" s="177"/>
      <c r="N3825" s="177" t="s">
        <v>27</v>
      </c>
      <c r="O3825" s="224"/>
      <c r="P3825" s="177"/>
      <c r="Q3825" s="177"/>
      <c r="R3825" s="177"/>
      <c r="S3825" s="177" t="s">
        <v>2130</v>
      </c>
      <c r="T3825" s="177"/>
      <c r="Z3825" s="130" t="str">
        <f t="shared" si="60"/>
        <v>18(8)覃丽萍</v>
      </c>
    </row>
    <row r="3826" spans="1:26">
      <c r="A3826" s="177"/>
      <c r="B3826" s="177" t="s">
        <v>2133</v>
      </c>
      <c r="C3826" s="177"/>
      <c r="D3826" s="177" t="s">
        <v>220</v>
      </c>
      <c r="E3826" s="177" t="s">
        <v>2134</v>
      </c>
      <c r="F3826" s="177" t="s">
        <v>143</v>
      </c>
      <c r="G3826" s="177">
        <v>18</v>
      </c>
      <c r="H3826" s="177" t="s">
        <v>19825</v>
      </c>
      <c r="I3826" s="177" t="s">
        <v>2136</v>
      </c>
      <c r="J3826" s="177">
        <v>15177883470</v>
      </c>
      <c r="K3826" s="177" t="s">
        <v>27</v>
      </c>
      <c r="L3826" s="224"/>
      <c r="M3826" s="177"/>
      <c r="N3826" s="177" t="s">
        <v>27</v>
      </c>
      <c r="O3826" s="224"/>
      <c r="P3826" s="177"/>
      <c r="Q3826" s="177"/>
      <c r="R3826" s="177"/>
      <c r="S3826" s="177" t="s">
        <v>2133</v>
      </c>
      <c r="T3826" s="177"/>
      <c r="Z3826" s="130" t="str">
        <f t="shared" si="60"/>
        <v>18(8)覃雪芳</v>
      </c>
    </row>
    <row r="3827" spans="1:26">
      <c r="A3827" s="177"/>
      <c r="B3827" s="177" t="s">
        <v>2137</v>
      </c>
      <c r="C3827" s="177"/>
      <c r="D3827" s="177" t="s">
        <v>220</v>
      </c>
      <c r="E3827" s="177" t="s">
        <v>2138</v>
      </c>
      <c r="F3827" s="177" t="s">
        <v>24</v>
      </c>
      <c r="G3827" s="177">
        <v>18</v>
      </c>
      <c r="H3827" s="177" t="s">
        <v>2139</v>
      </c>
      <c r="I3827" s="177" t="s">
        <v>2140</v>
      </c>
      <c r="J3827" s="177">
        <v>15277855979</v>
      </c>
      <c r="K3827" s="177" t="s">
        <v>27</v>
      </c>
      <c r="L3827" s="224"/>
      <c r="M3827" s="177"/>
      <c r="N3827" s="177" t="s">
        <v>27</v>
      </c>
      <c r="O3827" s="224"/>
      <c r="P3827" s="177"/>
      <c r="Q3827" s="177"/>
      <c r="R3827" s="177"/>
      <c r="S3827" s="177" t="s">
        <v>2137</v>
      </c>
      <c r="T3827" s="177"/>
      <c r="Z3827" s="130" t="str">
        <f t="shared" si="60"/>
        <v>18(8)覃永哲</v>
      </c>
    </row>
    <row r="3828" spans="1:26">
      <c r="A3828" s="177"/>
      <c r="B3828" s="177" t="s">
        <v>2141</v>
      </c>
      <c r="C3828" s="177"/>
      <c r="D3828" s="177" t="s">
        <v>220</v>
      </c>
      <c r="E3828" s="177" t="s">
        <v>2142</v>
      </c>
      <c r="F3828" s="177" t="s">
        <v>143</v>
      </c>
      <c r="G3828" s="177">
        <v>18</v>
      </c>
      <c r="H3828" s="177" t="s">
        <v>17645</v>
      </c>
      <c r="I3828" s="177" t="s">
        <v>2144</v>
      </c>
      <c r="J3828" s="177" t="s">
        <v>2145</v>
      </c>
      <c r="K3828" s="177" t="s">
        <v>27</v>
      </c>
      <c r="L3828" s="224"/>
      <c r="M3828" s="177"/>
      <c r="N3828" s="177" t="s">
        <v>27</v>
      </c>
      <c r="O3828" s="224"/>
      <c r="P3828" s="177"/>
      <c r="Q3828" s="177"/>
      <c r="R3828" s="177"/>
      <c r="S3828" s="177" t="s">
        <v>2141</v>
      </c>
      <c r="T3828" s="177"/>
      <c r="Z3828" s="130" t="str">
        <f t="shared" si="60"/>
        <v>18(8)唐菁蔚</v>
      </c>
    </row>
    <row r="3829" spans="1:26">
      <c r="A3829" s="177"/>
      <c r="B3829" s="177" t="s">
        <v>2146</v>
      </c>
      <c r="C3829" s="177"/>
      <c r="D3829" s="177" t="s">
        <v>220</v>
      </c>
      <c r="E3829" s="177" t="s">
        <v>2147</v>
      </c>
      <c r="F3829" s="177" t="s">
        <v>143</v>
      </c>
      <c r="G3829" s="177">
        <v>18</v>
      </c>
      <c r="H3829" s="177" t="s">
        <v>17645</v>
      </c>
      <c r="I3829" s="177" t="s">
        <v>2148</v>
      </c>
      <c r="J3829" s="177">
        <v>13557783005</v>
      </c>
      <c r="K3829" s="177" t="s">
        <v>27</v>
      </c>
      <c r="L3829" s="224"/>
      <c r="M3829" s="177"/>
      <c r="N3829" s="177" t="s">
        <v>30</v>
      </c>
      <c r="O3829" s="224"/>
      <c r="P3829" s="177"/>
      <c r="Q3829" s="177"/>
      <c r="R3829" s="177"/>
      <c r="S3829" s="177" t="s">
        <v>2146</v>
      </c>
      <c r="T3829" s="177"/>
      <c r="Z3829" s="130" t="str">
        <f t="shared" si="60"/>
        <v>18(8)韦蓓蓓</v>
      </c>
    </row>
    <row r="3830" spans="1:26">
      <c r="A3830" s="177"/>
      <c r="B3830" s="177" t="s">
        <v>2149</v>
      </c>
      <c r="C3830" s="177"/>
      <c r="D3830" s="177" t="s">
        <v>220</v>
      </c>
      <c r="E3830" s="177" t="s">
        <v>2150</v>
      </c>
      <c r="F3830" s="177" t="s">
        <v>143</v>
      </c>
      <c r="G3830" s="177">
        <v>19</v>
      </c>
      <c r="H3830" s="177" t="s">
        <v>535</v>
      </c>
      <c r="I3830" s="177" t="s">
        <v>2151</v>
      </c>
      <c r="J3830" s="177">
        <v>19994560635</v>
      </c>
      <c r="K3830" s="177" t="s">
        <v>27</v>
      </c>
      <c r="L3830" s="224"/>
      <c r="M3830" s="177"/>
      <c r="N3830" s="177" t="s">
        <v>27</v>
      </c>
      <c r="O3830" s="224"/>
      <c r="P3830" s="177"/>
      <c r="Q3830" s="177"/>
      <c r="R3830" s="177"/>
      <c r="S3830" s="177" t="s">
        <v>2149</v>
      </c>
      <c r="T3830" s="177"/>
      <c r="Z3830" s="130" t="str">
        <f t="shared" si="60"/>
        <v>18(8)蓝柳情</v>
      </c>
    </row>
    <row r="3831" spans="1:26">
      <c r="A3831" s="177"/>
      <c r="B3831" s="177" t="s">
        <v>2152</v>
      </c>
      <c r="C3831" s="177"/>
      <c r="D3831" s="177" t="s">
        <v>220</v>
      </c>
      <c r="E3831" s="177" t="s">
        <v>2153</v>
      </c>
      <c r="F3831" s="177" t="s">
        <v>143</v>
      </c>
      <c r="G3831" s="177">
        <v>20</v>
      </c>
      <c r="H3831" s="177" t="s">
        <v>19826</v>
      </c>
      <c r="I3831" s="177" t="s">
        <v>2155</v>
      </c>
      <c r="J3831" s="177">
        <v>15878822181</v>
      </c>
      <c r="K3831" s="177" t="s">
        <v>27</v>
      </c>
      <c r="L3831" s="224"/>
      <c r="M3831" s="177"/>
      <c r="N3831" s="177" t="s">
        <v>27</v>
      </c>
      <c r="O3831" s="224"/>
      <c r="P3831" s="177"/>
      <c r="Q3831" s="177"/>
      <c r="R3831" s="177"/>
      <c r="S3831" s="177" t="s">
        <v>2152</v>
      </c>
      <c r="T3831" s="177"/>
      <c r="Z3831" s="130" t="str">
        <f t="shared" si="60"/>
        <v>18(8)韦丽曼</v>
      </c>
    </row>
    <row r="3832" spans="1:26">
      <c r="A3832" s="177"/>
      <c r="B3832" s="177" t="s">
        <v>2159</v>
      </c>
      <c r="C3832" s="177"/>
      <c r="D3832" s="177" t="s">
        <v>220</v>
      </c>
      <c r="E3832" s="177" t="s">
        <v>2160</v>
      </c>
      <c r="F3832" s="177" t="s">
        <v>24</v>
      </c>
      <c r="G3832" s="177">
        <v>19</v>
      </c>
      <c r="H3832" s="177" t="s">
        <v>2161</v>
      </c>
      <c r="I3832" s="177" t="s">
        <v>2162</v>
      </c>
      <c r="J3832" s="177" t="s">
        <v>2163</v>
      </c>
      <c r="K3832" s="177" t="s">
        <v>27</v>
      </c>
      <c r="L3832" s="224"/>
      <c r="M3832" s="177"/>
      <c r="N3832" s="177" t="s">
        <v>27</v>
      </c>
      <c r="O3832" s="224"/>
      <c r="P3832" s="177"/>
      <c r="Q3832" s="177"/>
      <c r="R3832" s="177"/>
      <c r="S3832" s="177" t="s">
        <v>2159</v>
      </c>
      <c r="T3832" s="177"/>
      <c r="Z3832" s="130" t="str">
        <f t="shared" si="60"/>
        <v>18(8)韦静</v>
      </c>
    </row>
    <row r="3833" spans="1:26">
      <c r="A3833" s="177"/>
      <c r="B3833" s="177" t="s">
        <v>2164</v>
      </c>
      <c r="C3833" s="177"/>
      <c r="D3833" s="177" t="s">
        <v>220</v>
      </c>
      <c r="E3833" s="177" t="s">
        <v>2165</v>
      </c>
      <c r="F3833" s="177" t="s">
        <v>24</v>
      </c>
      <c r="G3833" s="177">
        <v>19</v>
      </c>
      <c r="H3833" s="177" t="s">
        <v>19827</v>
      </c>
      <c r="I3833" s="177" t="s">
        <v>2167</v>
      </c>
      <c r="J3833" s="177">
        <v>18822834671</v>
      </c>
      <c r="K3833" s="177" t="s">
        <v>27</v>
      </c>
      <c r="L3833" s="224"/>
      <c r="M3833" s="177"/>
      <c r="N3833" s="177" t="s">
        <v>27</v>
      </c>
      <c r="O3833" s="224"/>
      <c r="P3833" s="177"/>
      <c r="Q3833" s="177"/>
      <c r="R3833" s="177"/>
      <c r="S3833" s="177" t="s">
        <v>2164</v>
      </c>
      <c r="T3833" s="177"/>
      <c r="Z3833" s="130" t="str">
        <f t="shared" si="60"/>
        <v>18(8)韦统党</v>
      </c>
    </row>
    <row r="3834" spans="1:26">
      <c r="A3834" s="177"/>
      <c r="B3834" s="177" t="s">
        <v>2168</v>
      </c>
      <c r="C3834" s="177"/>
      <c r="D3834" s="177" t="s">
        <v>220</v>
      </c>
      <c r="E3834" s="177" t="s">
        <v>2169</v>
      </c>
      <c r="F3834" s="177" t="s">
        <v>24</v>
      </c>
      <c r="G3834" s="177">
        <v>19</v>
      </c>
      <c r="H3834" s="177" t="s">
        <v>19290</v>
      </c>
      <c r="I3834" s="177" t="s">
        <v>2171</v>
      </c>
      <c r="J3834" s="177">
        <v>18776871605</v>
      </c>
      <c r="K3834" s="177" t="s">
        <v>27</v>
      </c>
      <c r="L3834" s="224"/>
      <c r="M3834" s="177"/>
      <c r="N3834" s="177" t="s">
        <v>27</v>
      </c>
      <c r="O3834" s="224"/>
      <c r="P3834" s="177"/>
      <c r="Q3834" s="177"/>
      <c r="R3834" s="177"/>
      <c r="S3834" s="177" t="s">
        <v>2168</v>
      </c>
      <c r="T3834" s="177"/>
      <c r="Z3834" s="130" t="str">
        <f t="shared" si="60"/>
        <v>18(8)韦莹</v>
      </c>
    </row>
    <row r="3835" spans="1:26">
      <c r="A3835" s="177"/>
      <c r="B3835" s="177" t="s">
        <v>2173</v>
      </c>
      <c r="C3835" s="177"/>
      <c r="D3835" s="177" t="s">
        <v>220</v>
      </c>
      <c r="E3835" s="177" t="s">
        <v>2174</v>
      </c>
      <c r="F3835" s="177" t="s">
        <v>143</v>
      </c>
      <c r="G3835" s="177">
        <v>18</v>
      </c>
      <c r="H3835" s="177" t="s">
        <v>2175</v>
      </c>
      <c r="I3835" s="177" t="s">
        <v>2176</v>
      </c>
      <c r="J3835" s="177">
        <v>13500178013</v>
      </c>
      <c r="K3835" s="177" t="s">
        <v>27</v>
      </c>
      <c r="L3835" s="224"/>
      <c r="M3835" s="177"/>
      <c r="N3835" s="177" t="s">
        <v>27</v>
      </c>
      <c r="O3835" s="224"/>
      <c r="P3835" s="177"/>
      <c r="Q3835" s="177"/>
      <c r="R3835" s="177"/>
      <c r="S3835" s="177" t="s">
        <v>2173</v>
      </c>
      <c r="T3835" s="177"/>
      <c r="Z3835" s="130" t="str">
        <f t="shared" si="60"/>
        <v>18(8)姚晓燕</v>
      </c>
    </row>
    <row r="3836" spans="1:26">
      <c r="A3836" s="177"/>
      <c r="B3836" s="177" t="s">
        <v>2181</v>
      </c>
      <c r="C3836" s="177"/>
      <c r="D3836" s="177" t="s">
        <v>220</v>
      </c>
      <c r="E3836" s="177" t="s">
        <v>2182</v>
      </c>
      <c r="F3836" s="177" t="s">
        <v>24</v>
      </c>
      <c r="G3836" s="177">
        <v>18</v>
      </c>
      <c r="H3836" s="177" t="s">
        <v>19828</v>
      </c>
      <c r="I3836" s="177" t="s">
        <v>2184</v>
      </c>
      <c r="J3836" s="177">
        <v>13428858896</v>
      </c>
      <c r="K3836" s="177"/>
      <c r="L3836" s="224"/>
      <c r="M3836" s="177"/>
      <c r="N3836" s="177"/>
      <c r="O3836" s="224"/>
      <c r="P3836" s="177"/>
      <c r="Q3836" s="177"/>
      <c r="R3836" s="177"/>
      <c r="S3836" s="177" t="s">
        <v>2181</v>
      </c>
      <c r="T3836" s="177" t="s">
        <v>19686</v>
      </c>
      <c r="Z3836" s="130" t="str">
        <f t="shared" si="60"/>
        <v>18(8)周荣华</v>
      </c>
    </row>
    <row r="3837" spans="1:26">
      <c r="A3837" s="177"/>
      <c r="B3837" s="177" t="s">
        <v>2185</v>
      </c>
      <c r="C3837" s="177"/>
      <c r="D3837" s="177" t="s">
        <v>220</v>
      </c>
      <c r="E3837" s="177" t="s">
        <v>2186</v>
      </c>
      <c r="F3837" s="177" t="s">
        <v>143</v>
      </c>
      <c r="G3837" s="177">
        <v>20</v>
      </c>
      <c r="H3837" s="177" t="s">
        <v>2187</v>
      </c>
      <c r="I3837" s="177" t="s">
        <v>2188</v>
      </c>
      <c r="J3837" s="177">
        <v>19127175931</v>
      </c>
      <c r="K3837" s="177"/>
      <c r="L3837" s="224"/>
      <c r="M3837" s="177"/>
      <c r="N3837" s="177"/>
      <c r="O3837" s="224"/>
      <c r="P3837" s="177"/>
      <c r="Q3837" s="177"/>
      <c r="R3837" s="177"/>
      <c r="S3837" s="177" t="s">
        <v>2185</v>
      </c>
      <c r="T3837" s="177" t="s">
        <v>19686</v>
      </c>
      <c r="Z3837" s="130" t="str">
        <f t="shared" si="60"/>
        <v>18(8)韦小琴</v>
      </c>
    </row>
    <row r="3838" spans="1:26">
      <c r="A3838" s="177"/>
      <c r="B3838" s="177" t="s">
        <v>2189</v>
      </c>
      <c r="C3838" s="177"/>
      <c r="D3838" s="177" t="s">
        <v>220</v>
      </c>
      <c r="E3838" s="177" t="s">
        <v>2190</v>
      </c>
      <c r="F3838" s="177" t="s">
        <v>24</v>
      </c>
      <c r="G3838" s="177">
        <v>20</v>
      </c>
      <c r="H3838" s="177" t="s">
        <v>19829</v>
      </c>
      <c r="I3838" s="177" t="s">
        <v>2192</v>
      </c>
      <c r="J3838" s="177">
        <v>13768480998</v>
      </c>
      <c r="K3838" s="177" t="s">
        <v>27</v>
      </c>
      <c r="L3838" s="224"/>
      <c r="M3838" s="177"/>
      <c r="N3838" s="177" t="s">
        <v>27</v>
      </c>
      <c r="O3838" s="224"/>
      <c r="P3838" s="177"/>
      <c r="Q3838" s="177"/>
      <c r="R3838" s="177"/>
      <c r="S3838" s="177" t="s">
        <v>2189</v>
      </c>
      <c r="T3838" s="177"/>
      <c r="Z3838" s="130" t="str">
        <f t="shared" si="60"/>
        <v>18(8)蓝宝乐</v>
      </c>
    </row>
    <row r="3839" spans="1:26">
      <c r="A3839" s="177"/>
      <c r="B3839" s="177" t="s">
        <v>2193</v>
      </c>
      <c r="C3839" s="177"/>
      <c r="D3839" s="177" t="s">
        <v>220</v>
      </c>
      <c r="E3839" s="177" t="s">
        <v>2194</v>
      </c>
      <c r="F3839" s="177" t="s">
        <v>24</v>
      </c>
      <c r="G3839" s="177">
        <v>21</v>
      </c>
      <c r="H3839" s="177" t="s">
        <v>2195</v>
      </c>
      <c r="I3839" s="177" t="s">
        <v>2196</v>
      </c>
      <c r="J3839" s="177">
        <v>15800137774</v>
      </c>
      <c r="K3839" s="177" t="s">
        <v>27</v>
      </c>
      <c r="L3839" s="224"/>
      <c r="M3839" s="177"/>
      <c r="N3839" s="177" t="s">
        <v>27</v>
      </c>
      <c r="O3839" s="224"/>
      <c r="P3839" s="177"/>
      <c r="Q3839" s="177"/>
      <c r="R3839" s="177"/>
      <c r="S3839" s="177" t="s">
        <v>2193</v>
      </c>
      <c r="T3839" s="177"/>
      <c r="Z3839" s="130" t="str">
        <f t="shared" si="60"/>
        <v>18(8)蓝宝旺</v>
      </c>
    </row>
    <row r="3840" spans="1:26">
      <c r="A3840" s="177"/>
      <c r="B3840" s="177" t="s">
        <v>2197</v>
      </c>
      <c r="C3840" s="177"/>
      <c r="D3840" s="177" t="s">
        <v>220</v>
      </c>
      <c r="E3840" s="177" t="s">
        <v>2198</v>
      </c>
      <c r="F3840" s="177" t="s">
        <v>24</v>
      </c>
      <c r="G3840" s="177">
        <v>19</v>
      </c>
      <c r="H3840" s="177" t="s">
        <v>2199</v>
      </c>
      <c r="I3840" s="177" t="s">
        <v>2200</v>
      </c>
      <c r="J3840" s="177">
        <v>15816954575</v>
      </c>
      <c r="K3840" s="177" t="s">
        <v>27</v>
      </c>
      <c r="L3840" s="224"/>
      <c r="M3840" s="177"/>
      <c r="N3840" s="177" t="s">
        <v>27</v>
      </c>
      <c r="O3840" s="224"/>
      <c r="P3840" s="177"/>
      <c r="Q3840" s="177"/>
      <c r="R3840" s="177"/>
      <c r="S3840" s="177" t="s">
        <v>2197</v>
      </c>
      <c r="T3840" s="177"/>
      <c r="Z3840" s="130" t="str">
        <f t="shared" si="60"/>
        <v>18(8)蓝令乾</v>
      </c>
    </row>
    <row r="3841" spans="1:26">
      <c r="A3841" s="177"/>
      <c r="B3841" s="177" t="s">
        <v>2201</v>
      </c>
      <c r="C3841" s="177"/>
      <c r="D3841" s="177" t="s">
        <v>220</v>
      </c>
      <c r="E3841" s="177" t="s">
        <v>2202</v>
      </c>
      <c r="F3841" s="177" t="s">
        <v>24</v>
      </c>
      <c r="G3841" s="177">
        <v>18</v>
      </c>
      <c r="H3841" s="177" t="s">
        <v>19830</v>
      </c>
      <c r="I3841" s="177" t="s">
        <v>2204</v>
      </c>
      <c r="J3841" s="177">
        <v>13667780284</v>
      </c>
      <c r="K3841" s="177" t="s">
        <v>27</v>
      </c>
      <c r="L3841" s="224"/>
      <c r="M3841" s="177"/>
      <c r="N3841" s="177" t="s">
        <v>27</v>
      </c>
      <c r="O3841" s="224"/>
      <c r="P3841" s="177"/>
      <c r="Q3841" s="177"/>
      <c r="R3841" s="177"/>
      <c r="S3841" s="177" t="s">
        <v>2201</v>
      </c>
      <c r="T3841" s="177"/>
      <c r="Z3841" s="130" t="str">
        <f t="shared" si="60"/>
        <v>18(8)韦明</v>
      </c>
    </row>
    <row r="3842" spans="1:26">
      <c r="A3842" s="177"/>
      <c r="B3842" s="177" t="s">
        <v>2209</v>
      </c>
      <c r="C3842" s="177"/>
      <c r="D3842" s="177" t="s">
        <v>220</v>
      </c>
      <c r="E3842" s="177" t="s">
        <v>2210</v>
      </c>
      <c r="F3842" s="177" t="s">
        <v>24</v>
      </c>
      <c r="G3842" s="177">
        <v>19</v>
      </c>
      <c r="H3842" s="177" t="s">
        <v>2211</v>
      </c>
      <c r="I3842" s="177" t="s">
        <v>2212</v>
      </c>
      <c r="J3842" s="177">
        <v>13726244586</v>
      </c>
      <c r="K3842" s="177" t="s">
        <v>27</v>
      </c>
      <c r="L3842" s="224"/>
      <c r="M3842" s="177"/>
      <c r="N3842" s="177" t="s">
        <v>30</v>
      </c>
      <c r="O3842" s="224"/>
      <c r="P3842" s="177"/>
      <c r="Q3842" s="177"/>
      <c r="R3842" s="177"/>
      <c r="S3842" s="177" t="s">
        <v>2209</v>
      </c>
      <c r="T3842" s="177"/>
      <c r="Z3842" s="130" t="str">
        <f t="shared" si="60"/>
        <v>18(8)李国谋</v>
      </c>
    </row>
    <row r="3843" spans="1:26">
      <c r="A3843" s="177"/>
      <c r="B3843" s="177" t="s">
        <v>2213</v>
      </c>
      <c r="C3843" s="177"/>
      <c r="D3843" s="177" t="s">
        <v>220</v>
      </c>
      <c r="E3843" s="177" t="s">
        <v>2214</v>
      </c>
      <c r="F3843" s="177" t="s">
        <v>143</v>
      </c>
      <c r="G3843" s="177">
        <v>18</v>
      </c>
      <c r="H3843" s="177" t="s">
        <v>17658</v>
      </c>
      <c r="I3843" s="177" t="s">
        <v>2215</v>
      </c>
      <c r="J3843" s="177" t="s">
        <v>2216</v>
      </c>
      <c r="K3843" s="177" t="s">
        <v>27</v>
      </c>
      <c r="L3843" s="224"/>
      <c r="M3843" s="177"/>
      <c r="N3843" s="177" t="s">
        <v>27</v>
      </c>
      <c r="O3843" s="224"/>
      <c r="P3843" s="177"/>
      <c r="Q3843" s="177"/>
      <c r="R3843" s="177"/>
      <c r="S3843" s="177" t="s">
        <v>2213</v>
      </c>
      <c r="T3843" s="177"/>
      <c r="Z3843" s="130" t="str">
        <f t="shared" si="60"/>
        <v>18(8)韦江娜</v>
      </c>
    </row>
    <row r="3844" spans="1:26">
      <c r="A3844" s="177"/>
      <c r="B3844" s="177" t="s">
        <v>2217</v>
      </c>
      <c r="C3844" s="177"/>
      <c r="D3844" s="177" t="s">
        <v>220</v>
      </c>
      <c r="E3844" s="177" t="s">
        <v>2218</v>
      </c>
      <c r="F3844" s="177" t="s">
        <v>24</v>
      </c>
      <c r="G3844" s="177">
        <v>18</v>
      </c>
      <c r="H3844" s="177" t="s">
        <v>19831</v>
      </c>
      <c r="I3844" s="177" t="s">
        <v>2220</v>
      </c>
      <c r="J3844" s="177">
        <v>13824131519</v>
      </c>
      <c r="K3844" s="177" t="s">
        <v>27</v>
      </c>
      <c r="L3844" s="224"/>
      <c r="M3844" s="177"/>
      <c r="N3844" s="177" t="s">
        <v>27</v>
      </c>
      <c r="O3844" s="224"/>
      <c r="P3844" s="177"/>
      <c r="Q3844" s="177"/>
      <c r="R3844" s="177"/>
      <c r="S3844" s="177" t="s">
        <v>2217</v>
      </c>
      <c r="T3844" s="177"/>
      <c r="Z3844" s="130" t="str">
        <f t="shared" si="60"/>
        <v>18(8)韦干丹</v>
      </c>
    </row>
    <row r="3845" spans="1:26">
      <c r="A3845" s="177"/>
      <c r="B3845" s="177" t="s">
        <v>2221</v>
      </c>
      <c r="C3845" s="177"/>
      <c r="D3845" s="177" t="s">
        <v>220</v>
      </c>
      <c r="E3845" s="177" t="s">
        <v>2222</v>
      </c>
      <c r="F3845" s="177" t="s">
        <v>24</v>
      </c>
      <c r="G3845" s="177">
        <v>21</v>
      </c>
      <c r="H3845" s="177" t="s">
        <v>2223</v>
      </c>
      <c r="I3845" s="177" t="s">
        <v>2224</v>
      </c>
      <c r="J3845" s="177">
        <v>18934933069</v>
      </c>
      <c r="K3845" s="177"/>
      <c r="L3845" s="224"/>
      <c r="M3845" s="177"/>
      <c r="N3845" s="177"/>
      <c r="O3845" s="224"/>
      <c r="P3845" s="177"/>
      <c r="Q3845" s="177"/>
      <c r="R3845" s="177"/>
      <c r="S3845" s="177" t="s">
        <v>2221</v>
      </c>
      <c r="T3845" s="177" t="s">
        <v>19686</v>
      </c>
      <c r="Z3845" s="130" t="str">
        <f t="shared" si="60"/>
        <v>18(8)蒙建军</v>
      </c>
    </row>
    <row r="3846" spans="1:26">
      <c r="A3846" s="177"/>
      <c r="B3846" s="177" t="s">
        <v>2225</v>
      </c>
      <c r="C3846" s="177"/>
      <c r="D3846" s="177" t="s">
        <v>220</v>
      </c>
      <c r="E3846" s="177" t="s">
        <v>2226</v>
      </c>
      <c r="F3846" s="177" t="s">
        <v>143</v>
      </c>
      <c r="G3846" s="177">
        <v>18</v>
      </c>
      <c r="H3846" s="177" t="s">
        <v>2227</v>
      </c>
      <c r="I3846" s="177" t="s">
        <v>2228</v>
      </c>
      <c r="J3846" s="177">
        <v>15777801142</v>
      </c>
      <c r="K3846" s="177" t="s">
        <v>27</v>
      </c>
      <c r="L3846" s="224"/>
      <c r="M3846" s="177"/>
      <c r="N3846" s="177" t="s">
        <v>27</v>
      </c>
      <c r="O3846" s="224"/>
      <c r="P3846" s="177"/>
      <c r="Q3846" s="177"/>
      <c r="R3846" s="177"/>
      <c r="S3846" s="177" t="s">
        <v>2225</v>
      </c>
      <c r="T3846" s="177"/>
      <c r="Z3846" s="130" t="str">
        <f t="shared" si="60"/>
        <v>18(8)蒙蕊妮</v>
      </c>
    </row>
    <row r="3847" spans="1:26">
      <c r="A3847" s="177"/>
      <c r="B3847" s="177" t="s">
        <v>2229</v>
      </c>
      <c r="C3847" s="177"/>
      <c r="D3847" s="177" t="s">
        <v>220</v>
      </c>
      <c r="E3847" s="177" t="s">
        <v>2230</v>
      </c>
      <c r="F3847" s="177" t="s">
        <v>24</v>
      </c>
      <c r="G3847" s="177">
        <v>19</v>
      </c>
      <c r="H3847" s="177" t="s">
        <v>17894</v>
      </c>
      <c r="I3847" s="177" t="s">
        <v>2231</v>
      </c>
      <c r="J3847" s="177">
        <v>13609627893</v>
      </c>
      <c r="K3847" s="177" t="s">
        <v>27</v>
      </c>
      <c r="L3847" s="224"/>
      <c r="M3847" s="177"/>
      <c r="N3847" s="177" t="s">
        <v>27</v>
      </c>
      <c r="O3847" s="224"/>
      <c r="P3847" s="177"/>
      <c r="Q3847" s="177"/>
      <c r="R3847" s="177"/>
      <c r="S3847" s="177" t="s">
        <v>2229</v>
      </c>
      <c r="T3847" s="177"/>
      <c r="Z3847" s="130" t="str">
        <f t="shared" ref="Z3847:Z3910" si="61">D3847:D8428&amp;E3847:E8428</f>
        <v>18(8)蒙尉林</v>
      </c>
    </row>
    <row r="3848" spans="1:26">
      <c r="A3848" s="177"/>
      <c r="B3848" s="177" t="s">
        <v>2232</v>
      </c>
      <c r="C3848" s="177"/>
      <c r="D3848" s="177" t="s">
        <v>220</v>
      </c>
      <c r="E3848" s="177" t="s">
        <v>2233</v>
      </c>
      <c r="F3848" s="177" t="s">
        <v>143</v>
      </c>
      <c r="G3848" s="177">
        <v>18</v>
      </c>
      <c r="H3848" s="177" t="s">
        <v>19832</v>
      </c>
      <c r="I3848" s="177" t="s">
        <v>2235</v>
      </c>
      <c r="J3848" s="177">
        <v>13481869954</v>
      </c>
      <c r="K3848" s="177" t="s">
        <v>27</v>
      </c>
      <c r="L3848" s="224"/>
      <c r="M3848" s="177"/>
      <c r="N3848" s="177" t="s">
        <v>27</v>
      </c>
      <c r="O3848" s="224"/>
      <c r="P3848" s="177"/>
      <c r="Q3848" s="177"/>
      <c r="R3848" s="177"/>
      <c r="S3848" s="177" t="s">
        <v>2232</v>
      </c>
      <c r="T3848" s="177"/>
      <c r="Z3848" s="130" t="str">
        <f t="shared" si="61"/>
        <v>18(8)韦芳喆</v>
      </c>
    </row>
    <row r="3849" spans="1:26">
      <c r="A3849" s="177"/>
      <c r="B3849" s="177" t="s">
        <v>2236</v>
      </c>
      <c r="C3849" s="177"/>
      <c r="D3849" s="177" t="s">
        <v>220</v>
      </c>
      <c r="E3849" s="177" t="s">
        <v>2237</v>
      </c>
      <c r="F3849" s="177" t="s">
        <v>24</v>
      </c>
      <c r="G3849" s="177">
        <v>18</v>
      </c>
      <c r="H3849" s="177" t="s">
        <v>2238</v>
      </c>
      <c r="I3849" s="177" t="s">
        <v>2239</v>
      </c>
      <c r="J3849" s="177">
        <v>15777800442</v>
      </c>
      <c r="K3849" s="177"/>
      <c r="L3849" s="224"/>
      <c r="M3849" s="177"/>
      <c r="N3849" s="177"/>
      <c r="O3849" s="224"/>
      <c r="P3849" s="177"/>
      <c r="Q3849" s="177"/>
      <c r="R3849" s="177"/>
      <c r="S3849" s="177" t="s">
        <v>2236</v>
      </c>
      <c r="T3849" s="177" t="s">
        <v>19686</v>
      </c>
      <c r="Z3849" s="130" t="str">
        <f t="shared" si="61"/>
        <v>18(8)唐启行</v>
      </c>
    </row>
    <row r="3850" spans="1:26">
      <c r="A3850" s="177"/>
      <c r="B3850" s="177" t="s">
        <v>2245</v>
      </c>
      <c r="C3850" s="177"/>
      <c r="D3850" s="177" t="s">
        <v>220</v>
      </c>
      <c r="E3850" s="177" t="s">
        <v>2246</v>
      </c>
      <c r="F3850" s="177" t="s">
        <v>143</v>
      </c>
      <c r="G3850" s="177">
        <v>18</v>
      </c>
      <c r="H3850" s="177" t="s">
        <v>19833</v>
      </c>
      <c r="I3850" s="177" t="s">
        <v>2248</v>
      </c>
      <c r="J3850" s="177">
        <v>17727959161</v>
      </c>
      <c r="K3850" s="177" t="s">
        <v>27</v>
      </c>
      <c r="L3850" s="224"/>
      <c r="M3850" s="177"/>
      <c r="N3850" s="177" t="s">
        <v>27</v>
      </c>
      <c r="O3850" s="224"/>
      <c r="P3850" s="177"/>
      <c r="Q3850" s="177"/>
      <c r="R3850" s="177"/>
      <c r="S3850" s="177" t="s">
        <v>2245</v>
      </c>
      <c r="T3850" s="177"/>
      <c r="Z3850" s="130" t="str">
        <f t="shared" si="61"/>
        <v>18(8)覃春婷</v>
      </c>
    </row>
    <row r="3851" spans="1:26">
      <c r="A3851" s="177"/>
      <c r="B3851" s="177" t="s">
        <v>2249</v>
      </c>
      <c r="C3851" s="177"/>
      <c r="D3851" s="177" t="s">
        <v>220</v>
      </c>
      <c r="E3851" s="177" t="s">
        <v>2250</v>
      </c>
      <c r="F3851" s="177" t="s">
        <v>143</v>
      </c>
      <c r="G3851" s="177">
        <v>19</v>
      </c>
      <c r="H3851" s="177" t="s">
        <v>2251</v>
      </c>
      <c r="I3851" s="177" t="s">
        <v>2252</v>
      </c>
      <c r="J3851" s="177">
        <v>15815686163</v>
      </c>
      <c r="K3851" s="177" t="s">
        <v>27</v>
      </c>
      <c r="L3851" s="224"/>
      <c r="M3851" s="177"/>
      <c r="N3851" s="177" t="s">
        <v>27</v>
      </c>
      <c r="O3851" s="224"/>
      <c r="P3851" s="177"/>
      <c r="Q3851" s="177"/>
      <c r="R3851" s="177"/>
      <c r="S3851" s="177" t="s">
        <v>2249</v>
      </c>
      <c r="T3851" s="177"/>
      <c r="Z3851" s="130" t="str">
        <f t="shared" si="61"/>
        <v>18(8)韦丽婷</v>
      </c>
    </row>
    <row r="3852" spans="1:26">
      <c r="A3852" s="177"/>
      <c r="B3852" s="177" t="s">
        <v>2254</v>
      </c>
      <c r="C3852" s="177"/>
      <c r="D3852" s="177" t="s">
        <v>220</v>
      </c>
      <c r="E3852" s="177" t="s">
        <v>2255</v>
      </c>
      <c r="F3852" s="177" t="s">
        <v>24</v>
      </c>
      <c r="G3852" s="177">
        <v>19</v>
      </c>
      <c r="H3852" s="177" t="s">
        <v>2256</v>
      </c>
      <c r="I3852" s="177" t="s">
        <v>2257</v>
      </c>
      <c r="J3852" s="177">
        <v>18900838254</v>
      </c>
      <c r="K3852" s="177" t="s">
        <v>27</v>
      </c>
      <c r="L3852" s="224"/>
      <c r="M3852" s="177"/>
      <c r="N3852" s="177" t="s">
        <v>27</v>
      </c>
      <c r="O3852" s="224"/>
      <c r="P3852" s="177"/>
      <c r="Q3852" s="177"/>
      <c r="R3852" s="177"/>
      <c r="S3852" s="177" t="s">
        <v>2254</v>
      </c>
      <c r="T3852" s="177"/>
      <c r="Z3852" s="130" t="str">
        <f t="shared" si="61"/>
        <v>18(8)蒙建侨</v>
      </c>
    </row>
    <row r="3853" spans="1:26">
      <c r="A3853" s="177"/>
      <c r="B3853" s="177" t="s">
        <v>2258</v>
      </c>
      <c r="C3853" s="177"/>
      <c r="D3853" s="177" t="s">
        <v>220</v>
      </c>
      <c r="E3853" s="177" t="s">
        <v>2259</v>
      </c>
      <c r="F3853" s="177" t="s">
        <v>24</v>
      </c>
      <c r="G3853" s="177">
        <v>18</v>
      </c>
      <c r="H3853" s="177" t="s">
        <v>2260</v>
      </c>
      <c r="I3853" s="177" t="s">
        <v>2261</v>
      </c>
      <c r="J3853" s="177">
        <v>13737981667</v>
      </c>
      <c r="K3853" s="177" t="s">
        <v>27</v>
      </c>
      <c r="L3853" s="224"/>
      <c r="M3853" s="177"/>
      <c r="N3853" s="177" t="s">
        <v>27</v>
      </c>
      <c r="O3853" s="224"/>
      <c r="P3853" s="177"/>
      <c r="Q3853" s="177"/>
      <c r="R3853" s="177"/>
      <c r="S3853" s="177" t="s">
        <v>2258</v>
      </c>
      <c r="T3853" s="177"/>
      <c r="Z3853" s="130" t="str">
        <f t="shared" si="61"/>
        <v>18(8)何盛宇</v>
      </c>
    </row>
    <row r="3854" spans="1:26">
      <c r="A3854" s="177"/>
      <c r="B3854" s="177" t="s">
        <v>2266</v>
      </c>
      <c r="C3854" s="177"/>
      <c r="D3854" s="177" t="s">
        <v>225</v>
      </c>
      <c r="E3854" s="177" t="s">
        <v>2267</v>
      </c>
      <c r="F3854" s="177" t="s">
        <v>143</v>
      </c>
      <c r="G3854" s="177">
        <v>18</v>
      </c>
      <c r="H3854" s="177" t="s">
        <v>19834</v>
      </c>
      <c r="I3854" s="177" t="s">
        <v>2269</v>
      </c>
      <c r="J3854" s="177">
        <v>18934965819</v>
      </c>
      <c r="K3854" s="177"/>
      <c r="L3854" s="224"/>
      <c r="M3854" s="177"/>
      <c r="N3854" s="177"/>
      <c r="O3854" s="224"/>
      <c r="P3854" s="177"/>
      <c r="Q3854" s="177"/>
      <c r="R3854" s="177"/>
      <c r="S3854" s="177" t="s">
        <v>2266</v>
      </c>
      <c r="T3854" s="177" t="s">
        <v>17668</v>
      </c>
      <c r="Z3854" s="130" t="str">
        <f t="shared" si="61"/>
        <v>18(9)覃雅婷</v>
      </c>
    </row>
    <row r="3855" spans="1:26">
      <c r="A3855" s="177"/>
      <c r="B3855" s="177" t="s">
        <v>2270</v>
      </c>
      <c r="C3855" s="177"/>
      <c r="D3855" s="177" t="s">
        <v>225</v>
      </c>
      <c r="E3855" s="177" t="s">
        <v>2271</v>
      </c>
      <c r="F3855" s="177" t="s">
        <v>143</v>
      </c>
      <c r="G3855" s="177">
        <v>18</v>
      </c>
      <c r="H3855" s="177" t="s">
        <v>19835</v>
      </c>
      <c r="I3855" s="177" t="s">
        <v>2273</v>
      </c>
      <c r="J3855" s="177">
        <v>18977802195</v>
      </c>
      <c r="K3855" s="177"/>
      <c r="L3855" s="224"/>
      <c r="M3855" s="177"/>
      <c r="N3855" s="177"/>
      <c r="O3855" s="224"/>
      <c r="P3855" s="177"/>
      <c r="Q3855" s="177"/>
      <c r="R3855" s="177"/>
      <c r="S3855" s="177" t="s">
        <v>2270</v>
      </c>
      <c r="T3855" s="177" t="s">
        <v>17668</v>
      </c>
      <c r="Z3855" s="130" t="str">
        <f t="shared" si="61"/>
        <v>18(9)袁小钠</v>
      </c>
    </row>
    <row r="3856" spans="1:26">
      <c r="A3856" s="177"/>
      <c r="B3856" s="177" t="s">
        <v>2274</v>
      </c>
      <c r="C3856" s="177"/>
      <c r="D3856" s="177" t="s">
        <v>225</v>
      </c>
      <c r="E3856" s="177" t="s">
        <v>2275</v>
      </c>
      <c r="F3856" s="177" t="s">
        <v>24</v>
      </c>
      <c r="G3856" s="177">
        <v>19</v>
      </c>
      <c r="H3856" s="177" t="s">
        <v>2276</v>
      </c>
      <c r="I3856" s="177" t="s">
        <v>2277</v>
      </c>
      <c r="J3856" s="177">
        <v>13481865731</v>
      </c>
      <c r="K3856" s="177" t="s">
        <v>27</v>
      </c>
      <c r="L3856" s="224"/>
      <c r="M3856" s="177"/>
      <c r="N3856" s="177" t="s">
        <v>27</v>
      </c>
      <c r="O3856" s="224"/>
      <c r="P3856" s="177"/>
      <c r="Q3856" s="177"/>
      <c r="R3856" s="177"/>
      <c r="S3856" s="177" t="s">
        <v>2274</v>
      </c>
      <c r="T3856" s="177"/>
      <c r="Z3856" s="130" t="str">
        <f t="shared" si="61"/>
        <v>18(9)谭胜发</v>
      </c>
    </row>
    <row r="3857" spans="1:26">
      <c r="A3857" s="177"/>
      <c r="B3857" s="177" t="s">
        <v>2283</v>
      </c>
      <c r="C3857" s="177"/>
      <c r="D3857" s="177" t="s">
        <v>225</v>
      </c>
      <c r="E3857" s="177" t="s">
        <v>2284</v>
      </c>
      <c r="F3857" s="177" t="s">
        <v>24</v>
      </c>
      <c r="G3857" s="177">
        <v>18</v>
      </c>
      <c r="H3857" s="177" t="s">
        <v>2285</v>
      </c>
      <c r="I3857" s="177" t="s">
        <v>2286</v>
      </c>
      <c r="J3857" s="177">
        <v>13976916845</v>
      </c>
      <c r="K3857" s="177" t="s">
        <v>27</v>
      </c>
      <c r="L3857" s="224"/>
      <c r="M3857" s="177"/>
      <c r="N3857" s="177" t="s">
        <v>27</v>
      </c>
      <c r="O3857" s="224"/>
      <c r="P3857" s="177"/>
      <c r="Q3857" s="177"/>
      <c r="R3857" s="177"/>
      <c r="S3857" s="177" t="s">
        <v>2283</v>
      </c>
      <c r="T3857" s="177"/>
      <c r="Z3857" s="130" t="str">
        <f t="shared" si="61"/>
        <v>18(9)覃太龙</v>
      </c>
    </row>
    <row r="3858" spans="1:26">
      <c r="A3858" s="177"/>
      <c r="B3858" s="177" t="s">
        <v>2287</v>
      </c>
      <c r="C3858" s="177"/>
      <c r="D3858" s="177" t="s">
        <v>225</v>
      </c>
      <c r="E3858" s="177" t="s">
        <v>2288</v>
      </c>
      <c r="F3858" s="177" t="s">
        <v>24</v>
      </c>
      <c r="G3858" s="177">
        <v>20</v>
      </c>
      <c r="H3858" s="177" t="s">
        <v>2289</v>
      </c>
      <c r="I3858" s="177" t="s">
        <v>2290</v>
      </c>
      <c r="J3858" s="177">
        <v>18378894625</v>
      </c>
      <c r="K3858" s="177" t="s">
        <v>27</v>
      </c>
      <c r="L3858" s="224"/>
      <c r="M3858" s="177"/>
      <c r="N3858" s="177" t="s">
        <v>27</v>
      </c>
      <c r="O3858" s="224"/>
      <c r="P3858" s="177"/>
      <c r="Q3858" s="177"/>
      <c r="R3858" s="177"/>
      <c r="S3858" s="177" t="s">
        <v>2287</v>
      </c>
      <c r="T3858" s="177"/>
      <c r="Z3858" s="130" t="str">
        <f t="shared" si="61"/>
        <v>18(9)许仕珍</v>
      </c>
    </row>
    <row r="3859" spans="1:26">
      <c r="A3859" s="177"/>
      <c r="B3859" s="177" t="s">
        <v>2291</v>
      </c>
      <c r="C3859" s="177"/>
      <c r="D3859" s="177" t="s">
        <v>225</v>
      </c>
      <c r="E3859" s="177" t="s">
        <v>2292</v>
      </c>
      <c r="F3859" s="177" t="s">
        <v>24</v>
      </c>
      <c r="G3859" s="177">
        <v>19</v>
      </c>
      <c r="H3859" s="177" t="s">
        <v>19836</v>
      </c>
      <c r="I3859" s="177" t="s">
        <v>2294</v>
      </c>
      <c r="J3859" s="177">
        <v>18978755044</v>
      </c>
      <c r="K3859" s="177" t="s">
        <v>27</v>
      </c>
      <c r="L3859" s="224"/>
      <c r="M3859" s="177"/>
      <c r="N3859" s="177" t="s">
        <v>30</v>
      </c>
      <c r="O3859" s="224"/>
      <c r="P3859" s="177"/>
      <c r="Q3859" s="177"/>
      <c r="R3859" s="177"/>
      <c r="S3859" s="177" t="s">
        <v>2291</v>
      </c>
      <c r="T3859" s="177"/>
      <c r="Z3859" s="130" t="str">
        <f t="shared" si="61"/>
        <v>18(9)言官琳</v>
      </c>
    </row>
    <row r="3860" spans="1:26">
      <c r="A3860" s="177"/>
      <c r="B3860" s="177" t="s">
        <v>2299</v>
      </c>
      <c r="C3860" s="177"/>
      <c r="D3860" s="177" t="s">
        <v>225</v>
      </c>
      <c r="E3860" s="177" t="s">
        <v>2300</v>
      </c>
      <c r="F3860" s="177" t="s">
        <v>24</v>
      </c>
      <c r="G3860" s="177">
        <v>18</v>
      </c>
      <c r="H3860" s="177" t="s">
        <v>19837</v>
      </c>
      <c r="I3860" s="177" t="s">
        <v>2302</v>
      </c>
      <c r="J3860" s="177">
        <v>13737965245</v>
      </c>
      <c r="K3860" s="177" t="s">
        <v>27</v>
      </c>
      <c r="L3860" s="224"/>
      <c r="M3860" s="177"/>
      <c r="N3860" s="177" t="s">
        <v>27</v>
      </c>
      <c r="O3860" s="224"/>
      <c r="P3860" s="177"/>
      <c r="Q3860" s="177"/>
      <c r="R3860" s="177"/>
      <c r="S3860" s="177" t="s">
        <v>2299</v>
      </c>
      <c r="T3860" s="177"/>
      <c r="Z3860" s="130" t="str">
        <f t="shared" si="61"/>
        <v>18(9)覃路</v>
      </c>
    </row>
    <row r="3861" spans="1:26">
      <c r="A3861" s="177"/>
      <c r="B3861" s="177" t="s">
        <v>2303</v>
      </c>
      <c r="C3861" s="177"/>
      <c r="D3861" s="177" t="s">
        <v>225</v>
      </c>
      <c r="E3861" s="177" t="s">
        <v>2304</v>
      </c>
      <c r="F3861" s="177" t="s">
        <v>143</v>
      </c>
      <c r="G3861" s="177">
        <v>24</v>
      </c>
      <c r="H3861" s="177" t="s">
        <v>2096</v>
      </c>
      <c r="I3861" s="177" t="s">
        <v>2305</v>
      </c>
      <c r="J3861" s="177">
        <v>18877842752</v>
      </c>
      <c r="K3861" s="177"/>
      <c r="L3861" s="224"/>
      <c r="M3861" s="177"/>
      <c r="N3861" s="177"/>
      <c r="O3861" s="224"/>
      <c r="P3861" s="177"/>
      <c r="Q3861" s="177"/>
      <c r="R3861" s="177"/>
      <c r="S3861" s="177" t="s">
        <v>2303</v>
      </c>
      <c r="T3861" s="177" t="s">
        <v>17668</v>
      </c>
      <c r="Z3861" s="130" t="str">
        <f t="shared" si="61"/>
        <v>18(9)蒙丽萍</v>
      </c>
    </row>
    <row r="3862" spans="1:26">
      <c r="A3862" s="177"/>
      <c r="B3862" s="177" t="s">
        <v>2307</v>
      </c>
      <c r="C3862" s="177"/>
      <c r="D3862" s="177" t="s">
        <v>225</v>
      </c>
      <c r="E3862" s="177" t="s">
        <v>2308</v>
      </c>
      <c r="F3862" s="177" t="s">
        <v>143</v>
      </c>
      <c r="G3862" s="177">
        <v>19</v>
      </c>
      <c r="H3862" s="177" t="s">
        <v>19838</v>
      </c>
      <c r="I3862" s="177" t="s">
        <v>2310</v>
      </c>
      <c r="J3862" s="177">
        <v>13417502866</v>
      </c>
      <c r="K3862" s="177" t="s">
        <v>27</v>
      </c>
      <c r="L3862" s="224"/>
      <c r="M3862" s="177"/>
      <c r="N3862" s="177" t="s">
        <v>27</v>
      </c>
      <c r="O3862" s="224"/>
      <c r="P3862" s="177"/>
      <c r="Q3862" s="177"/>
      <c r="R3862" s="177"/>
      <c r="S3862" s="177" t="s">
        <v>2307</v>
      </c>
      <c r="T3862" s="177"/>
      <c r="Z3862" s="130" t="str">
        <f t="shared" si="61"/>
        <v>18(9)覃芳泽</v>
      </c>
    </row>
    <row r="3863" spans="1:26">
      <c r="A3863" s="177"/>
      <c r="B3863" s="177" t="s">
        <v>2311</v>
      </c>
      <c r="C3863" s="177"/>
      <c r="D3863" s="177" t="s">
        <v>225</v>
      </c>
      <c r="E3863" s="177" t="s">
        <v>2312</v>
      </c>
      <c r="F3863" s="177" t="s">
        <v>143</v>
      </c>
      <c r="G3863" s="177">
        <v>19</v>
      </c>
      <c r="H3863" s="177" t="s">
        <v>2313</v>
      </c>
      <c r="I3863" s="177" t="s">
        <v>2314</v>
      </c>
      <c r="J3863" s="177">
        <v>15277859396</v>
      </c>
      <c r="K3863" s="177"/>
      <c r="L3863" s="224"/>
      <c r="M3863" s="177"/>
      <c r="N3863" s="177"/>
      <c r="O3863" s="224"/>
      <c r="P3863" s="177"/>
      <c r="Q3863" s="177"/>
      <c r="R3863" s="177"/>
      <c r="S3863" s="177" t="s">
        <v>2311</v>
      </c>
      <c r="T3863" s="177" t="s">
        <v>17668</v>
      </c>
      <c r="Z3863" s="130" t="str">
        <f t="shared" si="61"/>
        <v>18(9)徐静玫</v>
      </c>
    </row>
    <row r="3864" spans="1:26">
      <c r="A3864" s="177"/>
      <c r="B3864" s="177" t="s">
        <v>2315</v>
      </c>
      <c r="C3864" s="177"/>
      <c r="D3864" s="177" t="s">
        <v>225</v>
      </c>
      <c r="E3864" s="177" t="s">
        <v>2316</v>
      </c>
      <c r="F3864" s="177" t="s">
        <v>143</v>
      </c>
      <c r="G3864" s="177">
        <v>18</v>
      </c>
      <c r="H3864" s="177" t="s">
        <v>2317</v>
      </c>
      <c r="I3864" s="177" t="s">
        <v>2318</v>
      </c>
      <c r="J3864" s="177">
        <v>18707781492</v>
      </c>
      <c r="K3864" s="177" t="s">
        <v>27</v>
      </c>
      <c r="L3864" s="224"/>
      <c r="M3864" s="177"/>
      <c r="N3864" s="177" t="s">
        <v>27</v>
      </c>
      <c r="O3864" s="224"/>
      <c r="P3864" s="177"/>
      <c r="Q3864" s="177"/>
      <c r="R3864" s="177"/>
      <c r="S3864" s="177" t="s">
        <v>2315</v>
      </c>
      <c r="T3864" s="177"/>
      <c r="Z3864" s="130" t="str">
        <f t="shared" si="61"/>
        <v>18(9)覃思思</v>
      </c>
    </row>
    <row r="3865" spans="1:26">
      <c r="A3865" s="177"/>
      <c r="B3865" s="177" t="s">
        <v>2319</v>
      </c>
      <c r="C3865" s="177"/>
      <c r="D3865" s="177" t="s">
        <v>225</v>
      </c>
      <c r="E3865" s="177" t="s">
        <v>2320</v>
      </c>
      <c r="F3865" s="177" t="s">
        <v>143</v>
      </c>
      <c r="G3865" s="177">
        <v>18</v>
      </c>
      <c r="H3865" s="177" t="s">
        <v>19839</v>
      </c>
      <c r="I3865" s="177" t="s">
        <v>2322</v>
      </c>
      <c r="J3865" s="177">
        <v>15078614628</v>
      </c>
      <c r="K3865" s="177"/>
      <c r="L3865" s="224"/>
      <c r="M3865" s="177"/>
      <c r="N3865" s="177"/>
      <c r="O3865" s="224"/>
      <c r="P3865" s="177"/>
      <c r="Q3865" s="177"/>
      <c r="R3865" s="177"/>
      <c r="S3865" s="177" t="s">
        <v>2319</v>
      </c>
      <c r="T3865" s="177" t="s">
        <v>17668</v>
      </c>
      <c r="Z3865" s="130" t="str">
        <f t="shared" si="61"/>
        <v>18(9)谭祎蓉</v>
      </c>
    </row>
    <row r="3866" spans="1:26">
      <c r="A3866" s="177"/>
      <c r="B3866" s="177" t="s">
        <v>2324</v>
      </c>
      <c r="C3866" s="177"/>
      <c r="D3866" s="177" t="s">
        <v>225</v>
      </c>
      <c r="E3866" s="177" t="s">
        <v>2325</v>
      </c>
      <c r="F3866" s="177" t="s">
        <v>143</v>
      </c>
      <c r="G3866" s="177">
        <v>19</v>
      </c>
      <c r="H3866" s="177" t="s">
        <v>2326</v>
      </c>
      <c r="I3866" s="177" t="s">
        <v>2327</v>
      </c>
      <c r="J3866" s="177">
        <v>18070860743</v>
      </c>
      <c r="K3866" s="177"/>
      <c r="L3866" s="224"/>
      <c r="M3866" s="177"/>
      <c r="N3866" s="177"/>
      <c r="O3866" s="224"/>
      <c r="P3866" s="177"/>
      <c r="Q3866" s="177"/>
      <c r="R3866" s="177"/>
      <c r="S3866" s="177" t="s">
        <v>2324</v>
      </c>
      <c r="T3866" s="177" t="s">
        <v>19686</v>
      </c>
      <c r="Z3866" s="130" t="str">
        <f t="shared" si="61"/>
        <v>18(9)韦湘湘</v>
      </c>
    </row>
    <row r="3867" spans="1:26">
      <c r="A3867" s="177"/>
      <c r="B3867" s="177" t="s">
        <v>2328</v>
      </c>
      <c r="C3867" s="177"/>
      <c r="D3867" s="177" t="s">
        <v>225</v>
      </c>
      <c r="E3867" s="177" t="s">
        <v>2329</v>
      </c>
      <c r="F3867" s="177" t="s">
        <v>143</v>
      </c>
      <c r="G3867" s="177">
        <v>20</v>
      </c>
      <c r="H3867" s="177" t="s">
        <v>19840</v>
      </c>
      <c r="I3867" s="177" t="s">
        <v>2331</v>
      </c>
      <c r="J3867" s="177">
        <v>13307884778</v>
      </c>
      <c r="K3867" s="177"/>
      <c r="L3867" s="224"/>
      <c r="M3867" s="177"/>
      <c r="N3867" s="177"/>
      <c r="O3867" s="224"/>
      <c r="P3867" s="177"/>
      <c r="Q3867" s="177"/>
      <c r="R3867" s="177"/>
      <c r="S3867" s="177" t="s">
        <v>2328</v>
      </c>
      <c r="T3867" s="177" t="s">
        <v>17668</v>
      </c>
      <c r="Z3867" s="130" t="str">
        <f t="shared" si="61"/>
        <v>18(9)班秋凤</v>
      </c>
    </row>
    <row r="3868" spans="1:26">
      <c r="A3868" s="177"/>
      <c r="B3868" s="177" t="s">
        <v>2332</v>
      </c>
      <c r="C3868" s="177"/>
      <c r="D3868" s="177" t="s">
        <v>225</v>
      </c>
      <c r="E3868" s="177" t="s">
        <v>2333</v>
      </c>
      <c r="F3868" s="177" t="s">
        <v>143</v>
      </c>
      <c r="G3868" s="177">
        <v>21</v>
      </c>
      <c r="H3868" s="177" t="s">
        <v>2334</v>
      </c>
      <c r="I3868" s="177" t="s">
        <v>2335</v>
      </c>
      <c r="J3868" s="177">
        <v>18077847294</v>
      </c>
      <c r="K3868" s="177"/>
      <c r="L3868" s="224"/>
      <c r="M3868" s="177"/>
      <c r="N3868" s="177"/>
      <c r="O3868" s="224"/>
      <c r="P3868" s="177"/>
      <c r="Q3868" s="177"/>
      <c r="R3868" s="177"/>
      <c r="S3868" s="177" t="s">
        <v>2332</v>
      </c>
      <c r="T3868" s="177" t="s">
        <v>17668</v>
      </c>
      <c r="Z3868" s="130" t="str">
        <f t="shared" si="61"/>
        <v>18(9)蒙丽芬</v>
      </c>
    </row>
    <row r="3869" spans="1:26">
      <c r="A3869" s="177"/>
      <c r="B3869" s="177" t="s">
        <v>2337</v>
      </c>
      <c r="C3869" s="177"/>
      <c r="D3869" s="177" t="s">
        <v>225</v>
      </c>
      <c r="E3869" s="177" t="s">
        <v>2338</v>
      </c>
      <c r="F3869" s="177" t="s">
        <v>24</v>
      </c>
      <c r="G3869" s="177">
        <v>19</v>
      </c>
      <c r="H3869" s="177" t="s">
        <v>2339</v>
      </c>
      <c r="I3869" s="177" t="s">
        <v>2340</v>
      </c>
      <c r="J3869" s="177">
        <v>18176483586</v>
      </c>
      <c r="K3869" s="177" t="s">
        <v>27</v>
      </c>
      <c r="L3869" s="224"/>
      <c r="M3869" s="177"/>
      <c r="N3869" s="177" t="s">
        <v>30</v>
      </c>
      <c r="O3869" s="224"/>
      <c r="P3869" s="177"/>
      <c r="Q3869" s="177"/>
      <c r="R3869" s="177"/>
      <c r="S3869" s="177" t="s">
        <v>2337</v>
      </c>
      <c r="T3869" s="177"/>
      <c r="Z3869" s="130" t="str">
        <f t="shared" si="61"/>
        <v>18(9)唐运珠</v>
      </c>
    </row>
    <row r="3870" spans="1:26">
      <c r="A3870" s="177"/>
      <c r="B3870" s="177" t="s">
        <v>2341</v>
      </c>
      <c r="C3870" s="177"/>
      <c r="D3870" s="177" t="s">
        <v>225</v>
      </c>
      <c r="E3870" s="177" t="s">
        <v>2342</v>
      </c>
      <c r="F3870" s="177" t="s">
        <v>24</v>
      </c>
      <c r="G3870" s="177">
        <v>18</v>
      </c>
      <c r="H3870" s="177" t="s">
        <v>17866</v>
      </c>
      <c r="I3870" s="177" t="s">
        <v>2343</v>
      </c>
      <c r="J3870" s="177">
        <v>19970881895</v>
      </c>
      <c r="K3870" s="177" t="s">
        <v>27</v>
      </c>
      <c r="L3870" s="224"/>
      <c r="M3870" s="177"/>
      <c r="N3870" s="177" t="s">
        <v>27</v>
      </c>
      <c r="O3870" s="224"/>
      <c r="P3870" s="177"/>
      <c r="Q3870" s="177"/>
      <c r="R3870" s="177"/>
      <c r="S3870" s="177" t="s">
        <v>2341</v>
      </c>
      <c r="T3870" s="177"/>
      <c r="Z3870" s="130" t="str">
        <f t="shared" si="61"/>
        <v>18(9)覃明珍</v>
      </c>
    </row>
    <row r="3871" spans="1:26">
      <c r="A3871" s="177"/>
      <c r="B3871" s="177" t="s">
        <v>2344</v>
      </c>
      <c r="C3871" s="177"/>
      <c r="D3871" s="177" t="s">
        <v>225</v>
      </c>
      <c r="E3871" s="177" t="s">
        <v>2345</v>
      </c>
      <c r="F3871" s="177" t="s">
        <v>24</v>
      </c>
      <c r="G3871" s="177">
        <v>20</v>
      </c>
      <c r="H3871" s="177" t="s">
        <v>2346</v>
      </c>
      <c r="I3871" s="177" t="s">
        <v>2347</v>
      </c>
      <c r="J3871" s="177">
        <v>18070828583</v>
      </c>
      <c r="K3871" s="177" t="s">
        <v>27</v>
      </c>
      <c r="L3871" s="224"/>
      <c r="M3871" s="177"/>
      <c r="N3871" s="177" t="s">
        <v>27</v>
      </c>
      <c r="O3871" s="224"/>
      <c r="P3871" s="177"/>
      <c r="Q3871" s="177"/>
      <c r="R3871" s="177"/>
      <c r="S3871" s="177" t="s">
        <v>2344</v>
      </c>
      <c r="T3871" s="177"/>
      <c r="Z3871" s="130" t="str">
        <f t="shared" si="61"/>
        <v>18(9)韦成强</v>
      </c>
    </row>
    <row r="3872" spans="1:26">
      <c r="A3872" s="177"/>
      <c r="B3872" s="177" t="s">
        <v>2348</v>
      </c>
      <c r="C3872" s="177"/>
      <c r="D3872" s="177" t="s">
        <v>225</v>
      </c>
      <c r="E3872" s="177" t="s">
        <v>2349</v>
      </c>
      <c r="F3872" s="177" t="s">
        <v>24</v>
      </c>
      <c r="G3872" s="177">
        <v>18</v>
      </c>
      <c r="H3872" s="177" t="s">
        <v>2350</v>
      </c>
      <c r="I3872" s="177" t="s">
        <v>2351</v>
      </c>
      <c r="J3872" s="177">
        <v>15078611148</v>
      </c>
      <c r="K3872" s="177"/>
      <c r="L3872" s="224"/>
      <c r="M3872" s="177"/>
      <c r="N3872" s="177"/>
      <c r="O3872" s="224"/>
      <c r="P3872" s="177"/>
      <c r="Q3872" s="177"/>
      <c r="R3872" s="177"/>
      <c r="S3872" s="177" t="s">
        <v>2348</v>
      </c>
      <c r="T3872" s="177" t="s">
        <v>17668</v>
      </c>
      <c r="Z3872" s="130" t="str">
        <f t="shared" si="61"/>
        <v>18(9)曾通豪</v>
      </c>
    </row>
    <row r="3873" spans="1:26">
      <c r="A3873" s="177"/>
      <c r="B3873" s="177" t="s">
        <v>2352</v>
      </c>
      <c r="C3873" s="177"/>
      <c r="D3873" s="177" t="s">
        <v>225</v>
      </c>
      <c r="E3873" s="177" t="s">
        <v>2353</v>
      </c>
      <c r="F3873" s="177" t="s">
        <v>143</v>
      </c>
      <c r="G3873" s="177">
        <v>20</v>
      </c>
      <c r="H3873" s="177" t="s">
        <v>2354</v>
      </c>
      <c r="I3873" s="177" t="s">
        <v>2355</v>
      </c>
      <c r="J3873" s="177">
        <v>13317685982</v>
      </c>
      <c r="K3873" s="177"/>
      <c r="L3873" s="224"/>
      <c r="M3873" s="177"/>
      <c r="N3873" s="177"/>
      <c r="O3873" s="224"/>
      <c r="P3873" s="177"/>
      <c r="Q3873" s="177"/>
      <c r="R3873" s="177"/>
      <c r="S3873" s="177" t="s">
        <v>2352</v>
      </c>
      <c r="T3873" s="177" t="s">
        <v>17668</v>
      </c>
      <c r="Z3873" s="130" t="str">
        <f t="shared" si="61"/>
        <v>18(9)蓝小依</v>
      </c>
    </row>
    <row r="3874" spans="1:26">
      <c r="A3874" s="177"/>
      <c r="B3874" s="177" t="s">
        <v>2356</v>
      </c>
      <c r="C3874" s="177"/>
      <c r="D3874" s="177" t="s">
        <v>225</v>
      </c>
      <c r="E3874" s="177" t="s">
        <v>2357</v>
      </c>
      <c r="F3874" s="177" t="s">
        <v>143</v>
      </c>
      <c r="G3874" s="177">
        <v>21</v>
      </c>
      <c r="H3874" s="177" t="s">
        <v>2358</v>
      </c>
      <c r="I3874" s="177" t="s">
        <v>2359</v>
      </c>
      <c r="J3874" s="177">
        <v>15777805272</v>
      </c>
      <c r="K3874" s="177" t="s">
        <v>27</v>
      </c>
      <c r="L3874" s="224"/>
      <c r="M3874" s="177"/>
      <c r="N3874" s="177" t="s">
        <v>30</v>
      </c>
      <c r="O3874" s="224"/>
      <c r="P3874" s="177"/>
      <c r="Q3874" s="177"/>
      <c r="R3874" s="177"/>
      <c r="S3874" s="177" t="s">
        <v>2356</v>
      </c>
      <c r="T3874" s="177"/>
      <c r="Z3874" s="130" t="str">
        <f t="shared" si="61"/>
        <v>18(9)韦凤艳</v>
      </c>
    </row>
    <row r="3875" spans="1:26">
      <c r="A3875" s="177"/>
      <c r="B3875" s="177" t="s">
        <v>2360</v>
      </c>
      <c r="C3875" s="177"/>
      <c r="D3875" s="177" t="s">
        <v>225</v>
      </c>
      <c r="E3875" s="177" t="s">
        <v>2361</v>
      </c>
      <c r="F3875" s="177" t="s">
        <v>143</v>
      </c>
      <c r="G3875" s="177">
        <v>18</v>
      </c>
      <c r="H3875" s="177" t="s">
        <v>2362</v>
      </c>
      <c r="I3875" s="177" t="s">
        <v>2363</v>
      </c>
      <c r="J3875" s="177">
        <v>15777802072</v>
      </c>
      <c r="K3875" s="177"/>
      <c r="L3875" s="224"/>
      <c r="M3875" s="177"/>
      <c r="N3875" s="177"/>
      <c r="O3875" s="224"/>
      <c r="P3875" s="177"/>
      <c r="Q3875" s="177"/>
      <c r="R3875" s="177"/>
      <c r="S3875" s="177" t="s">
        <v>2360</v>
      </c>
      <c r="T3875" s="177" t="s">
        <v>19686</v>
      </c>
      <c r="Z3875" s="130" t="str">
        <f t="shared" si="61"/>
        <v>18(9)覃思艺</v>
      </c>
    </row>
    <row r="3876" spans="1:26">
      <c r="A3876" s="177"/>
      <c r="B3876" s="177" t="s">
        <v>2364</v>
      </c>
      <c r="C3876" s="177"/>
      <c r="D3876" s="177" t="s">
        <v>225</v>
      </c>
      <c r="E3876" s="177" t="s">
        <v>2365</v>
      </c>
      <c r="F3876" s="177" t="s">
        <v>143</v>
      </c>
      <c r="G3876" s="177">
        <v>18</v>
      </c>
      <c r="H3876" s="177" t="s">
        <v>19841</v>
      </c>
      <c r="I3876" s="177" t="s">
        <v>2367</v>
      </c>
      <c r="J3876" s="177" t="s">
        <v>19842</v>
      </c>
      <c r="K3876" s="177"/>
      <c r="L3876" s="224"/>
      <c r="M3876" s="177"/>
      <c r="N3876" s="177"/>
      <c r="O3876" s="224"/>
      <c r="P3876" s="177"/>
      <c r="Q3876" s="177"/>
      <c r="R3876" s="177"/>
      <c r="S3876" s="177" t="s">
        <v>2364</v>
      </c>
      <c r="T3876" s="177" t="s">
        <v>17668</v>
      </c>
      <c r="Z3876" s="130" t="str">
        <f t="shared" si="61"/>
        <v>18(9)蓝春来</v>
      </c>
    </row>
    <row r="3877" spans="1:26">
      <c r="A3877" s="177"/>
      <c r="B3877" s="177" t="s">
        <v>2368</v>
      </c>
      <c r="C3877" s="177"/>
      <c r="D3877" s="177" t="s">
        <v>225</v>
      </c>
      <c r="E3877" s="177" t="s">
        <v>2369</v>
      </c>
      <c r="F3877" s="177" t="s">
        <v>24</v>
      </c>
      <c r="G3877" s="177">
        <v>18</v>
      </c>
      <c r="H3877" s="177" t="s">
        <v>2370</v>
      </c>
      <c r="I3877" s="177" t="s">
        <v>2371</v>
      </c>
      <c r="J3877" s="177">
        <v>13877894580</v>
      </c>
      <c r="K3877" s="177" t="s">
        <v>27</v>
      </c>
      <c r="L3877" s="224"/>
      <c r="M3877" s="177"/>
      <c r="N3877" s="177" t="s">
        <v>27</v>
      </c>
      <c r="O3877" s="224"/>
      <c r="P3877" s="177"/>
      <c r="Q3877" s="177"/>
      <c r="R3877" s="177"/>
      <c r="S3877" s="177" t="s">
        <v>2368</v>
      </c>
      <c r="T3877" s="177"/>
      <c r="Z3877" s="130" t="str">
        <f t="shared" si="61"/>
        <v>18(9)陈磊</v>
      </c>
    </row>
    <row r="3878" spans="1:26">
      <c r="A3878" s="177"/>
      <c r="B3878" s="177" t="s">
        <v>2372</v>
      </c>
      <c r="C3878" s="177"/>
      <c r="D3878" s="177" t="s">
        <v>225</v>
      </c>
      <c r="E3878" s="177" t="s">
        <v>2373</v>
      </c>
      <c r="F3878" s="177" t="s">
        <v>24</v>
      </c>
      <c r="G3878" s="177">
        <v>18</v>
      </c>
      <c r="H3878" s="177" t="s">
        <v>19843</v>
      </c>
      <c r="I3878" s="177" t="s">
        <v>2375</v>
      </c>
      <c r="J3878" s="177">
        <v>15777849906</v>
      </c>
      <c r="K3878" s="177" t="s">
        <v>27</v>
      </c>
      <c r="L3878" s="224"/>
      <c r="M3878" s="177"/>
      <c r="N3878" s="177" t="s">
        <v>27</v>
      </c>
      <c r="O3878" s="224"/>
      <c r="P3878" s="177"/>
      <c r="Q3878" s="177"/>
      <c r="R3878" s="177"/>
      <c r="S3878" s="177" t="s">
        <v>2372</v>
      </c>
      <c r="T3878" s="177"/>
      <c r="Z3878" s="130" t="str">
        <f t="shared" si="61"/>
        <v>18(9)唐秀敬</v>
      </c>
    </row>
    <row r="3879" spans="1:26">
      <c r="A3879" s="177"/>
      <c r="B3879" s="177" t="s">
        <v>2376</v>
      </c>
      <c r="C3879" s="177"/>
      <c r="D3879" s="177" t="s">
        <v>225</v>
      </c>
      <c r="E3879" s="177" t="s">
        <v>2377</v>
      </c>
      <c r="F3879" s="177" t="s">
        <v>24</v>
      </c>
      <c r="G3879" s="177">
        <v>18</v>
      </c>
      <c r="H3879" s="177" t="s">
        <v>19844</v>
      </c>
      <c r="I3879" s="177" t="s">
        <v>2379</v>
      </c>
      <c r="J3879" s="177">
        <v>13877817551</v>
      </c>
      <c r="K3879" s="177"/>
      <c r="L3879" s="224"/>
      <c r="M3879" s="177"/>
      <c r="N3879" s="177"/>
      <c r="O3879" s="224"/>
      <c r="P3879" s="177"/>
      <c r="Q3879" s="177"/>
      <c r="R3879" s="177"/>
      <c r="S3879" s="177" t="s">
        <v>2376</v>
      </c>
      <c r="T3879" s="177" t="s">
        <v>17668</v>
      </c>
      <c r="Z3879" s="130" t="str">
        <f t="shared" si="61"/>
        <v>18(9)韦泽犇</v>
      </c>
    </row>
    <row r="3880" spans="1:26">
      <c r="A3880" s="177"/>
      <c r="B3880" s="177" t="s">
        <v>2380</v>
      </c>
      <c r="C3880" s="177"/>
      <c r="D3880" s="177" t="s">
        <v>225</v>
      </c>
      <c r="E3880" s="177" t="s">
        <v>2381</v>
      </c>
      <c r="F3880" s="177" t="s">
        <v>24</v>
      </c>
      <c r="G3880" s="177">
        <v>19</v>
      </c>
      <c r="H3880" s="177" t="s">
        <v>19383</v>
      </c>
      <c r="I3880" s="177" t="s">
        <v>2383</v>
      </c>
      <c r="J3880" s="177">
        <v>14777392897</v>
      </c>
      <c r="K3880" s="177" t="s">
        <v>27</v>
      </c>
      <c r="L3880" s="224"/>
      <c r="M3880" s="177"/>
      <c r="N3880" s="177" t="s">
        <v>27</v>
      </c>
      <c r="O3880" s="224"/>
      <c r="P3880" s="177"/>
      <c r="Q3880" s="177"/>
      <c r="R3880" s="177"/>
      <c r="S3880" s="177" t="s">
        <v>2380</v>
      </c>
      <c r="T3880" s="177"/>
      <c r="Z3880" s="130" t="str">
        <f t="shared" si="61"/>
        <v>18(9)覃福达</v>
      </c>
    </row>
    <row r="3881" spans="1:26">
      <c r="A3881" s="177"/>
      <c r="B3881" s="177" t="s">
        <v>2384</v>
      </c>
      <c r="C3881" s="177"/>
      <c r="D3881" s="177" t="s">
        <v>225</v>
      </c>
      <c r="E3881" s="177" t="s">
        <v>2385</v>
      </c>
      <c r="F3881" s="177" t="s">
        <v>143</v>
      </c>
      <c r="G3881" s="177">
        <v>19</v>
      </c>
      <c r="H3881" s="177" t="s">
        <v>2386</v>
      </c>
      <c r="I3881" s="177" t="s">
        <v>2387</v>
      </c>
      <c r="J3881" s="177">
        <v>19977825493</v>
      </c>
      <c r="K3881" s="177" t="s">
        <v>27</v>
      </c>
      <c r="L3881" s="224"/>
      <c r="M3881" s="177"/>
      <c r="N3881" s="177" t="s">
        <v>27</v>
      </c>
      <c r="O3881" s="224"/>
      <c r="P3881" s="177"/>
      <c r="Q3881" s="177"/>
      <c r="R3881" s="177"/>
      <c r="S3881" s="177" t="s">
        <v>2384</v>
      </c>
      <c r="T3881" s="177"/>
      <c r="Z3881" s="130" t="str">
        <f t="shared" si="61"/>
        <v>18(9)蒙东静</v>
      </c>
    </row>
    <row r="3882" spans="1:26">
      <c r="A3882" s="177"/>
      <c r="B3882" s="177" t="s">
        <v>2392</v>
      </c>
      <c r="C3882" s="177"/>
      <c r="D3882" s="177" t="s">
        <v>225</v>
      </c>
      <c r="E3882" s="177" t="s">
        <v>2393</v>
      </c>
      <c r="F3882" s="177" t="s">
        <v>24</v>
      </c>
      <c r="G3882" s="177">
        <v>18</v>
      </c>
      <c r="H3882" s="177" t="s">
        <v>2394</v>
      </c>
      <c r="I3882" s="177" t="s">
        <v>2395</v>
      </c>
      <c r="J3882" s="177">
        <v>14736225830</v>
      </c>
      <c r="K3882" s="177" t="s">
        <v>27</v>
      </c>
      <c r="L3882" s="224"/>
      <c r="M3882" s="177"/>
      <c r="N3882" s="177" t="s">
        <v>27</v>
      </c>
      <c r="O3882" s="224"/>
      <c r="P3882" s="177"/>
      <c r="Q3882" s="177"/>
      <c r="R3882" s="177"/>
      <c r="S3882" s="177" t="s">
        <v>2392</v>
      </c>
      <c r="T3882" s="177"/>
      <c r="Z3882" s="130" t="str">
        <f t="shared" si="61"/>
        <v>18(9)黄重阳</v>
      </c>
    </row>
    <row r="3883" spans="1:26">
      <c r="A3883" s="177"/>
      <c r="B3883" s="177" t="s">
        <v>2396</v>
      </c>
      <c r="C3883" s="177"/>
      <c r="D3883" s="177" t="s">
        <v>225</v>
      </c>
      <c r="E3883" s="177" t="s">
        <v>2397</v>
      </c>
      <c r="F3883" s="177" t="s">
        <v>24</v>
      </c>
      <c r="G3883" s="177">
        <v>21</v>
      </c>
      <c r="H3883" s="177" t="s">
        <v>2398</v>
      </c>
      <c r="I3883" s="177" t="s">
        <v>2399</v>
      </c>
      <c r="J3883" s="177">
        <v>13481867349</v>
      </c>
      <c r="K3883" s="177" t="s">
        <v>27</v>
      </c>
      <c r="L3883" s="224"/>
      <c r="M3883" s="177"/>
      <c r="N3883" s="177" t="s">
        <v>27</v>
      </c>
      <c r="O3883" s="224"/>
      <c r="P3883" s="177"/>
      <c r="Q3883" s="177"/>
      <c r="R3883" s="177"/>
      <c r="S3883" s="177" t="s">
        <v>2396</v>
      </c>
      <c r="T3883" s="177"/>
      <c r="Z3883" s="130" t="str">
        <f t="shared" si="61"/>
        <v>18(9)蒙东</v>
      </c>
    </row>
    <row r="3884" spans="1:26">
      <c r="A3884" s="177"/>
      <c r="B3884" s="177" t="s">
        <v>2400</v>
      </c>
      <c r="C3884" s="177"/>
      <c r="D3884" s="177" t="s">
        <v>225</v>
      </c>
      <c r="E3884" s="177" t="s">
        <v>2401</v>
      </c>
      <c r="F3884" s="177" t="s">
        <v>24</v>
      </c>
      <c r="G3884" s="177">
        <v>18</v>
      </c>
      <c r="H3884" s="177" t="s">
        <v>1740</v>
      </c>
      <c r="I3884" s="177" t="s">
        <v>2402</v>
      </c>
      <c r="J3884" s="177">
        <v>13627783483</v>
      </c>
      <c r="K3884" s="177"/>
      <c r="L3884" s="224"/>
      <c r="M3884" s="177"/>
      <c r="N3884" s="177"/>
      <c r="O3884" s="224"/>
      <c r="P3884" s="177"/>
      <c r="Q3884" s="177"/>
      <c r="R3884" s="177"/>
      <c r="S3884" s="177" t="s">
        <v>2400</v>
      </c>
      <c r="T3884" s="177" t="s">
        <v>17668</v>
      </c>
      <c r="Z3884" s="130" t="str">
        <f t="shared" si="61"/>
        <v>18(9)苏发耿</v>
      </c>
    </row>
    <row r="3885" spans="1:26">
      <c r="A3885" s="177"/>
      <c r="B3885" s="177" t="s">
        <v>2407</v>
      </c>
      <c r="C3885" s="177"/>
      <c r="D3885" s="177" t="s">
        <v>225</v>
      </c>
      <c r="E3885" s="177" t="s">
        <v>2408</v>
      </c>
      <c r="F3885" s="177" t="s">
        <v>24</v>
      </c>
      <c r="G3885" s="177">
        <v>18</v>
      </c>
      <c r="H3885" s="177" t="s">
        <v>19845</v>
      </c>
      <c r="I3885" s="177" t="s">
        <v>2410</v>
      </c>
      <c r="J3885" s="177">
        <v>15077000151</v>
      </c>
      <c r="K3885" s="177"/>
      <c r="L3885" s="224"/>
      <c r="M3885" s="177"/>
      <c r="N3885" s="177"/>
      <c r="O3885" s="224"/>
      <c r="P3885" s="177"/>
      <c r="Q3885" s="177"/>
      <c r="R3885" s="177"/>
      <c r="S3885" s="177" t="s">
        <v>2407</v>
      </c>
      <c r="T3885" s="177" t="s">
        <v>17668</v>
      </c>
      <c r="Z3885" s="130" t="str">
        <f t="shared" si="61"/>
        <v>18(9)韦宣宏</v>
      </c>
    </row>
    <row r="3886" spans="1:26">
      <c r="A3886" s="177"/>
      <c r="B3886" s="177" t="s">
        <v>2411</v>
      </c>
      <c r="C3886" s="177"/>
      <c r="D3886" s="177" t="s">
        <v>225</v>
      </c>
      <c r="E3886" s="177" t="s">
        <v>2412</v>
      </c>
      <c r="F3886" s="177" t="s">
        <v>24</v>
      </c>
      <c r="G3886" s="177">
        <v>19</v>
      </c>
      <c r="H3886" s="177" t="s">
        <v>19846</v>
      </c>
      <c r="I3886" s="177" t="s">
        <v>2414</v>
      </c>
      <c r="J3886" s="177" t="s">
        <v>19847</v>
      </c>
      <c r="K3886" s="177"/>
      <c r="L3886" s="224"/>
      <c r="M3886" s="177"/>
      <c r="N3886" s="177"/>
      <c r="O3886" s="224"/>
      <c r="P3886" s="177"/>
      <c r="Q3886" s="177"/>
      <c r="R3886" s="177"/>
      <c r="S3886" s="177" t="s">
        <v>2411</v>
      </c>
      <c r="T3886" s="177" t="s">
        <v>17668</v>
      </c>
      <c r="Z3886" s="130" t="str">
        <f t="shared" si="61"/>
        <v>18(9)韦乃龙</v>
      </c>
    </row>
    <row r="3887" spans="1:26">
      <c r="A3887" s="177"/>
      <c r="B3887" s="177" t="s">
        <v>2415</v>
      </c>
      <c r="C3887" s="177"/>
      <c r="D3887" s="177" t="s">
        <v>225</v>
      </c>
      <c r="E3887" s="177" t="s">
        <v>2416</v>
      </c>
      <c r="F3887" s="177" t="s">
        <v>24</v>
      </c>
      <c r="G3887" s="177">
        <v>18</v>
      </c>
      <c r="H3887" s="177" t="s">
        <v>2417</v>
      </c>
      <c r="I3887" s="177" t="s">
        <v>2418</v>
      </c>
      <c r="J3887" s="177">
        <v>15977836598</v>
      </c>
      <c r="K3887" s="177"/>
      <c r="L3887" s="224"/>
      <c r="M3887" s="177"/>
      <c r="N3887" s="177"/>
      <c r="O3887" s="224"/>
      <c r="P3887" s="177"/>
      <c r="Q3887" s="177"/>
      <c r="R3887" s="177"/>
      <c r="S3887" s="177" t="s">
        <v>2415</v>
      </c>
      <c r="T3887" s="177" t="s">
        <v>17668</v>
      </c>
      <c r="Z3887" s="130" t="str">
        <f t="shared" si="61"/>
        <v>18(9)覃树缘</v>
      </c>
    </row>
    <row r="3888" spans="1:26">
      <c r="A3888" s="177"/>
      <c r="B3888" s="177" t="s">
        <v>2419</v>
      </c>
      <c r="C3888" s="177"/>
      <c r="D3888" s="177" t="s">
        <v>225</v>
      </c>
      <c r="E3888" s="177" t="s">
        <v>2420</v>
      </c>
      <c r="F3888" s="177" t="s">
        <v>24</v>
      </c>
      <c r="G3888" s="177">
        <v>21</v>
      </c>
      <c r="H3888" s="177" t="s">
        <v>2421</v>
      </c>
      <c r="I3888" s="177" t="s">
        <v>2422</v>
      </c>
      <c r="J3888" s="177">
        <v>17307781874</v>
      </c>
      <c r="K3888" s="177" t="s">
        <v>27</v>
      </c>
      <c r="L3888" s="224"/>
      <c r="M3888" s="177"/>
      <c r="N3888" s="177" t="s">
        <v>30</v>
      </c>
      <c r="O3888" s="224"/>
      <c r="P3888" s="177"/>
      <c r="Q3888" s="177"/>
      <c r="R3888" s="177"/>
      <c r="S3888" s="177" t="s">
        <v>2419</v>
      </c>
      <c r="T3888" s="177"/>
      <c r="Z3888" s="130" t="str">
        <f t="shared" si="61"/>
        <v>18(9)蒙峰</v>
      </c>
    </row>
    <row r="3889" spans="1:26">
      <c r="A3889" s="177"/>
      <c r="B3889" s="177" t="s">
        <v>2423</v>
      </c>
      <c r="C3889" s="177"/>
      <c r="D3889" s="177" t="s">
        <v>225</v>
      </c>
      <c r="E3889" s="177" t="s">
        <v>2424</v>
      </c>
      <c r="F3889" s="177" t="s">
        <v>24</v>
      </c>
      <c r="G3889" s="177">
        <v>18</v>
      </c>
      <c r="H3889" s="177" t="s">
        <v>19848</v>
      </c>
      <c r="I3889" s="177" t="s">
        <v>2426</v>
      </c>
      <c r="J3889" s="177" t="s">
        <v>18206</v>
      </c>
      <c r="K3889" s="177" t="s">
        <v>27</v>
      </c>
      <c r="L3889" s="224"/>
      <c r="M3889" s="177"/>
      <c r="N3889" s="177" t="s">
        <v>27</v>
      </c>
      <c r="O3889" s="224"/>
      <c r="P3889" s="177"/>
      <c r="Q3889" s="177"/>
      <c r="R3889" s="177"/>
      <c r="S3889" s="177" t="s">
        <v>2423</v>
      </c>
      <c r="T3889" s="177"/>
      <c r="Z3889" s="130" t="str">
        <f t="shared" si="61"/>
        <v>18(9)韦吉庆</v>
      </c>
    </row>
    <row r="3890" spans="1:26">
      <c r="A3890" s="177"/>
      <c r="B3890" s="177" t="s">
        <v>2427</v>
      </c>
      <c r="C3890" s="177"/>
      <c r="D3890" s="177" t="s">
        <v>225</v>
      </c>
      <c r="E3890" s="177" t="s">
        <v>2428</v>
      </c>
      <c r="F3890" s="177" t="s">
        <v>24</v>
      </c>
      <c r="G3890" s="177">
        <v>19</v>
      </c>
      <c r="H3890" s="177" t="s">
        <v>2429</v>
      </c>
      <c r="I3890" s="177" t="s">
        <v>2430</v>
      </c>
      <c r="J3890" s="177">
        <v>15296079826</v>
      </c>
      <c r="K3890" s="177" t="s">
        <v>27</v>
      </c>
      <c r="L3890" s="224"/>
      <c r="M3890" s="177"/>
      <c r="N3890" s="177" t="s">
        <v>30</v>
      </c>
      <c r="O3890" s="224"/>
      <c r="P3890" s="177"/>
      <c r="Q3890" s="177"/>
      <c r="R3890" s="177"/>
      <c r="S3890" s="177" t="s">
        <v>2427</v>
      </c>
      <c r="T3890" s="177"/>
      <c r="Z3890" s="130" t="str">
        <f t="shared" si="61"/>
        <v>18(9)覃银杰</v>
      </c>
    </row>
    <row r="3891" spans="1:26">
      <c r="A3891" s="177"/>
      <c r="B3891" s="177" t="s">
        <v>2431</v>
      </c>
      <c r="C3891" s="177"/>
      <c r="D3891" s="177" t="s">
        <v>225</v>
      </c>
      <c r="E3891" s="177" t="s">
        <v>2432</v>
      </c>
      <c r="F3891" s="177" t="s">
        <v>24</v>
      </c>
      <c r="G3891" s="177">
        <v>18</v>
      </c>
      <c r="H3891" s="177" t="s">
        <v>19849</v>
      </c>
      <c r="I3891" s="177" t="s">
        <v>2434</v>
      </c>
      <c r="J3891" s="177">
        <v>15277856758</v>
      </c>
      <c r="K3891" s="177" t="s">
        <v>27</v>
      </c>
      <c r="L3891" s="224"/>
      <c r="M3891" s="177"/>
      <c r="N3891" s="177" t="s">
        <v>30</v>
      </c>
      <c r="O3891" s="224"/>
      <c r="P3891" s="177"/>
      <c r="Q3891" s="177"/>
      <c r="R3891" s="177"/>
      <c r="S3891" s="177" t="s">
        <v>2431</v>
      </c>
      <c r="T3891" s="177"/>
      <c r="Z3891" s="130" t="str">
        <f t="shared" si="61"/>
        <v>18(9)韦筱</v>
      </c>
    </row>
    <row r="3892" spans="1:26">
      <c r="A3892" s="177"/>
      <c r="B3892" s="177" t="s">
        <v>2435</v>
      </c>
      <c r="C3892" s="177"/>
      <c r="D3892" s="177" t="s">
        <v>225</v>
      </c>
      <c r="E3892" s="177" t="s">
        <v>2436</v>
      </c>
      <c r="F3892" s="177" t="s">
        <v>143</v>
      </c>
      <c r="G3892" s="177">
        <v>18</v>
      </c>
      <c r="H3892" s="177" t="s">
        <v>2437</v>
      </c>
      <c r="I3892" s="177" t="s">
        <v>2438</v>
      </c>
      <c r="J3892" s="177">
        <v>13471801958</v>
      </c>
      <c r="K3892" s="177" t="s">
        <v>27</v>
      </c>
      <c r="L3892" s="224"/>
      <c r="M3892" s="177"/>
      <c r="N3892" s="177" t="s">
        <v>27</v>
      </c>
      <c r="O3892" s="224"/>
      <c r="P3892" s="177"/>
      <c r="Q3892" s="177"/>
      <c r="R3892" s="177"/>
      <c r="S3892" s="177" t="s">
        <v>2435</v>
      </c>
      <c r="T3892" s="177"/>
      <c r="Z3892" s="130" t="str">
        <f t="shared" si="61"/>
        <v>18(9)许利敏</v>
      </c>
    </row>
    <row r="3893" spans="1:26">
      <c r="A3893" s="177"/>
      <c r="B3893" s="177" t="s">
        <v>2439</v>
      </c>
      <c r="C3893" s="177"/>
      <c r="D3893" s="177" t="s">
        <v>225</v>
      </c>
      <c r="E3893" s="177" t="s">
        <v>2440</v>
      </c>
      <c r="F3893" s="177" t="s">
        <v>143</v>
      </c>
      <c r="G3893" s="177">
        <v>18</v>
      </c>
      <c r="H3893" s="177" t="s">
        <v>19703</v>
      </c>
      <c r="I3893" s="177" t="s">
        <v>2441</v>
      </c>
      <c r="J3893" s="177">
        <v>18807880916</v>
      </c>
      <c r="K3893" s="177" t="s">
        <v>27</v>
      </c>
      <c r="L3893" s="224"/>
      <c r="M3893" s="177"/>
      <c r="N3893" s="177" t="s">
        <v>27</v>
      </c>
      <c r="O3893" s="224"/>
      <c r="P3893" s="177"/>
      <c r="Q3893" s="177"/>
      <c r="R3893" s="177"/>
      <c r="S3893" s="177" t="s">
        <v>2439</v>
      </c>
      <c r="T3893" s="177"/>
      <c r="Z3893" s="130" t="str">
        <f t="shared" si="61"/>
        <v>18(9)韦翠穆</v>
      </c>
    </row>
    <row r="3894" spans="1:26">
      <c r="A3894" s="177"/>
      <c r="B3894" s="177" t="s">
        <v>2447</v>
      </c>
      <c r="C3894" s="177"/>
      <c r="D3894" s="177" t="s">
        <v>225</v>
      </c>
      <c r="E3894" s="177" t="s">
        <v>2448</v>
      </c>
      <c r="F3894" s="177" t="s">
        <v>24</v>
      </c>
      <c r="G3894" s="177">
        <v>18</v>
      </c>
      <c r="H3894" s="177" t="s">
        <v>19850</v>
      </c>
      <c r="I3894" s="177" t="s">
        <v>2450</v>
      </c>
      <c r="J3894" s="177">
        <v>17807833418</v>
      </c>
      <c r="K3894" s="177" t="s">
        <v>27</v>
      </c>
      <c r="L3894" s="224"/>
      <c r="M3894" s="177"/>
      <c r="N3894" s="177" t="s">
        <v>30</v>
      </c>
      <c r="O3894" s="224"/>
      <c r="P3894" s="177"/>
      <c r="Q3894" s="177"/>
      <c r="R3894" s="177"/>
      <c r="S3894" s="177" t="s">
        <v>2447</v>
      </c>
      <c r="T3894" s="177"/>
      <c r="Z3894" s="130" t="str">
        <f t="shared" si="61"/>
        <v>18(9)黄景松</v>
      </c>
    </row>
    <row r="3895" spans="1:26">
      <c r="A3895" s="177"/>
      <c r="B3895" s="177" t="s">
        <v>2456</v>
      </c>
      <c r="C3895" s="177"/>
      <c r="D3895" s="177" t="s">
        <v>225</v>
      </c>
      <c r="E3895" s="177" t="s">
        <v>2457</v>
      </c>
      <c r="F3895" s="177" t="s">
        <v>24</v>
      </c>
      <c r="G3895" s="177">
        <v>18</v>
      </c>
      <c r="H3895" s="177" t="s">
        <v>19851</v>
      </c>
      <c r="I3895" s="177" t="s">
        <v>2459</v>
      </c>
      <c r="J3895" s="177">
        <v>18378898418</v>
      </c>
      <c r="K3895" s="177" t="s">
        <v>27</v>
      </c>
      <c r="L3895" s="224"/>
      <c r="M3895" s="177"/>
      <c r="N3895" s="177" t="s">
        <v>27</v>
      </c>
      <c r="O3895" s="224"/>
      <c r="P3895" s="177"/>
      <c r="Q3895" s="177"/>
      <c r="R3895" s="177"/>
      <c r="S3895" s="177" t="s">
        <v>2456</v>
      </c>
      <c r="T3895" s="177"/>
      <c r="Z3895" s="130" t="str">
        <f t="shared" si="61"/>
        <v>18(9)蓝星佳</v>
      </c>
    </row>
    <row r="3896" spans="1:26">
      <c r="A3896" s="177"/>
      <c r="B3896" s="177" t="s">
        <v>2460</v>
      </c>
      <c r="C3896" s="177"/>
      <c r="D3896" s="177" t="s">
        <v>225</v>
      </c>
      <c r="E3896" s="177" t="s">
        <v>2461</v>
      </c>
      <c r="F3896" s="177" t="s">
        <v>24</v>
      </c>
      <c r="G3896" s="177">
        <v>18</v>
      </c>
      <c r="H3896" s="177" t="s">
        <v>2064</v>
      </c>
      <c r="I3896" s="177" t="s">
        <v>2462</v>
      </c>
      <c r="J3896" s="177">
        <v>15977887315</v>
      </c>
      <c r="K3896" s="177"/>
      <c r="L3896" s="224"/>
      <c r="M3896" s="177"/>
      <c r="N3896" s="177"/>
      <c r="O3896" s="224"/>
      <c r="P3896" s="177"/>
      <c r="Q3896" s="177"/>
      <c r="R3896" s="177"/>
      <c r="S3896" s="177" t="s">
        <v>2460</v>
      </c>
      <c r="T3896" s="177" t="s">
        <v>17668</v>
      </c>
      <c r="Z3896" s="130" t="str">
        <f t="shared" si="61"/>
        <v>18(9)覃传创</v>
      </c>
    </row>
    <row r="3897" spans="1:26">
      <c r="A3897" s="177"/>
      <c r="B3897" s="177" t="s">
        <v>2463</v>
      </c>
      <c r="C3897" s="177"/>
      <c r="D3897" s="177" t="s">
        <v>225</v>
      </c>
      <c r="E3897" s="177" t="s">
        <v>2464</v>
      </c>
      <c r="F3897" s="177" t="s">
        <v>24</v>
      </c>
      <c r="G3897" s="177">
        <v>18</v>
      </c>
      <c r="H3897" s="177" t="s">
        <v>19852</v>
      </c>
      <c r="I3897" s="177" t="s">
        <v>19853</v>
      </c>
      <c r="J3897" s="177">
        <v>17396717136</v>
      </c>
      <c r="K3897" s="177" t="s">
        <v>27</v>
      </c>
      <c r="L3897" s="224"/>
      <c r="M3897" s="177"/>
      <c r="N3897" s="177" t="s">
        <v>27</v>
      </c>
      <c r="O3897" s="224"/>
      <c r="P3897" s="177"/>
      <c r="Q3897" s="177"/>
      <c r="R3897" s="177"/>
      <c r="S3897" s="177" t="s">
        <v>2463</v>
      </c>
      <c r="T3897" s="177"/>
      <c r="Z3897" s="130" t="str">
        <f t="shared" si="61"/>
        <v>18(9)韦香扬</v>
      </c>
    </row>
    <row r="3898" spans="1:26">
      <c r="A3898" s="177"/>
      <c r="B3898" s="177" t="s">
        <v>2473</v>
      </c>
      <c r="C3898" s="177"/>
      <c r="D3898" s="177" t="s">
        <v>230</v>
      </c>
      <c r="E3898" s="177" t="s">
        <v>2474</v>
      </c>
      <c r="F3898" s="177" t="s">
        <v>143</v>
      </c>
      <c r="G3898" s="177">
        <v>18</v>
      </c>
      <c r="H3898" s="177" t="s">
        <v>228</v>
      </c>
      <c r="I3898" s="177" t="s">
        <v>2475</v>
      </c>
      <c r="J3898" s="177" t="s">
        <v>2476</v>
      </c>
      <c r="K3898" s="177" t="s">
        <v>27</v>
      </c>
      <c r="L3898" s="224"/>
      <c r="M3898" s="177"/>
      <c r="N3898" s="177" t="s">
        <v>30</v>
      </c>
      <c r="O3898" s="224"/>
      <c r="P3898" s="177"/>
      <c r="Q3898" s="177"/>
      <c r="R3898" s="177"/>
      <c r="S3898" s="177" t="s">
        <v>2473</v>
      </c>
      <c r="T3898" s="177"/>
      <c r="Z3898" s="130" t="str">
        <f t="shared" si="61"/>
        <v>18(10)陆丽丽</v>
      </c>
    </row>
    <row r="3899" spans="1:26">
      <c r="A3899" s="177"/>
      <c r="B3899" s="177" t="s">
        <v>2487</v>
      </c>
      <c r="C3899" s="177"/>
      <c r="D3899" s="177" t="s">
        <v>230</v>
      </c>
      <c r="E3899" s="177" t="s">
        <v>2488</v>
      </c>
      <c r="F3899" s="177" t="s">
        <v>24</v>
      </c>
      <c r="G3899" s="177">
        <v>18</v>
      </c>
      <c r="H3899" s="177" t="s">
        <v>19854</v>
      </c>
      <c r="I3899" s="177" t="s">
        <v>2490</v>
      </c>
      <c r="J3899" s="177">
        <v>13481869458</v>
      </c>
      <c r="K3899" s="177" t="s">
        <v>27</v>
      </c>
      <c r="L3899" s="224"/>
      <c r="M3899" s="177"/>
      <c r="N3899" s="177" t="s">
        <v>27</v>
      </c>
      <c r="O3899" s="224"/>
      <c r="P3899" s="177"/>
      <c r="Q3899" s="177"/>
      <c r="R3899" s="177"/>
      <c r="S3899" s="177" t="s">
        <v>2487</v>
      </c>
      <c r="T3899" s="177"/>
      <c r="Z3899" s="130" t="str">
        <f t="shared" si="61"/>
        <v>18(10)韦浪涛</v>
      </c>
    </row>
    <row r="3900" spans="1:26">
      <c r="A3900" s="177"/>
      <c r="B3900" s="177" t="s">
        <v>2491</v>
      </c>
      <c r="C3900" s="177"/>
      <c r="D3900" s="177" t="s">
        <v>230</v>
      </c>
      <c r="E3900" s="177" t="s">
        <v>2492</v>
      </c>
      <c r="F3900" s="177" t="s">
        <v>24</v>
      </c>
      <c r="G3900" s="177">
        <v>19</v>
      </c>
      <c r="H3900" s="177" t="s">
        <v>19855</v>
      </c>
      <c r="I3900" s="177" t="s">
        <v>2494</v>
      </c>
      <c r="J3900" s="177">
        <v>18070861031</v>
      </c>
      <c r="K3900" s="177" t="s">
        <v>27</v>
      </c>
      <c r="L3900" s="224"/>
      <c r="M3900" s="177"/>
      <c r="N3900" s="177" t="s">
        <v>30</v>
      </c>
      <c r="O3900" s="224"/>
      <c r="P3900" s="177"/>
      <c r="Q3900" s="177"/>
      <c r="R3900" s="177"/>
      <c r="S3900" s="177" t="s">
        <v>2491</v>
      </c>
      <c r="T3900" s="177"/>
      <c r="Z3900" s="130" t="str">
        <f t="shared" si="61"/>
        <v>18(10)唐运标</v>
      </c>
    </row>
    <row r="3901" spans="1:26">
      <c r="A3901" s="177"/>
      <c r="B3901" s="177" t="s">
        <v>2495</v>
      </c>
      <c r="C3901" s="177"/>
      <c r="D3901" s="177" t="s">
        <v>230</v>
      </c>
      <c r="E3901" s="177" t="s">
        <v>2496</v>
      </c>
      <c r="F3901" s="177" t="s">
        <v>143</v>
      </c>
      <c r="G3901" s="177">
        <v>19</v>
      </c>
      <c r="H3901" s="177" t="s">
        <v>19856</v>
      </c>
      <c r="I3901" s="177" t="s">
        <v>2497</v>
      </c>
      <c r="J3901" s="177">
        <v>18176139253</v>
      </c>
      <c r="K3901" s="177" t="s">
        <v>27</v>
      </c>
      <c r="L3901" s="224"/>
      <c r="M3901" s="177"/>
      <c r="N3901" s="177" t="s">
        <v>30</v>
      </c>
      <c r="O3901" s="224"/>
      <c r="P3901" s="177"/>
      <c r="Q3901" s="177"/>
      <c r="R3901" s="177"/>
      <c r="S3901" s="177" t="s">
        <v>2495</v>
      </c>
      <c r="T3901" s="177"/>
      <c r="Z3901" s="130" t="str">
        <f t="shared" si="61"/>
        <v>18(10)韦秀萍</v>
      </c>
    </row>
    <row r="3902" spans="1:26">
      <c r="A3902" s="177"/>
      <c r="B3902" s="177" t="s">
        <v>2498</v>
      </c>
      <c r="C3902" s="177"/>
      <c r="D3902" s="177" t="s">
        <v>230</v>
      </c>
      <c r="E3902" s="177" t="s">
        <v>2499</v>
      </c>
      <c r="F3902" s="177" t="s">
        <v>143</v>
      </c>
      <c r="G3902" s="177">
        <v>20</v>
      </c>
      <c r="H3902" s="177" t="s">
        <v>19857</v>
      </c>
      <c r="I3902" s="177" t="s">
        <v>2501</v>
      </c>
      <c r="J3902" s="177">
        <v>18777846419</v>
      </c>
      <c r="K3902" s="177" t="s">
        <v>27</v>
      </c>
      <c r="L3902" s="224"/>
      <c r="M3902" s="177"/>
      <c r="N3902" s="177" t="s">
        <v>27</v>
      </c>
      <c r="O3902" s="224"/>
      <c r="P3902" s="177"/>
      <c r="Q3902" s="177"/>
      <c r="R3902" s="177"/>
      <c r="S3902" s="177" t="s">
        <v>2498</v>
      </c>
      <c r="T3902" s="177"/>
      <c r="Z3902" s="130" t="str">
        <f t="shared" si="61"/>
        <v>18(10)韦艳咪</v>
      </c>
    </row>
    <row r="3903" spans="1:26">
      <c r="A3903" s="177"/>
      <c r="B3903" s="177" t="s">
        <v>2502</v>
      </c>
      <c r="C3903" s="177"/>
      <c r="D3903" s="177" t="s">
        <v>230</v>
      </c>
      <c r="E3903" s="177" t="s">
        <v>2503</v>
      </c>
      <c r="F3903" s="177" t="s">
        <v>143</v>
      </c>
      <c r="G3903" s="177">
        <v>19</v>
      </c>
      <c r="H3903" s="177" t="s">
        <v>2504</v>
      </c>
      <c r="I3903" s="177" t="s">
        <v>2505</v>
      </c>
      <c r="J3903" s="177">
        <v>13416656406</v>
      </c>
      <c r="K3903" s="177" t="s">
        <v>27</v>
      </c>
      <c r="L3903" s="224"/>
      <c r="M3903" s="177"/>
      <c r="N3903" s="177" t="s">
        <v>27</v>
      </c>
      <c r="O3903" s="224"/>
      <c r="P3903" s="177"/>
      <c r="Q3903" s="177"/>
      <c r="R3903" s="177"/>
      <c r="S3903" s="177" t="s">
        <v>2502</v>
      </c>
      <c r="T3903" s="177"/>
      <c r="Z3903" s="130" t="str">
        <f t="shared" si="61"/>
        <v>18(10)韦银美</v>
      </c>
    </row>
    <row r="3904" spans="1:26">
      <c r="A3904" s="177"/>
      <c r="B3904" s="177" t="s">
        <v>2510</v>
      </c>
      <c r="C3904" s="177"/>
      <c r="D3904" s="177" t="s">
        <v>230</v>
      </c>
      <c r="E3904" s="177" t="s">
        <v>2511</v>
      </c>
      <c r="F3904" s="177" t="s">
        <v>143</v>
      </c>
      <c r="G3904" s="177">
        <v>18</v>
      </c>
      <c r="H3904" s="177" t="s">
        <v>19858</v>
      </c>
      <c r="I3904" s="177" t="s">
        <v>2513</v>
      </c>
      <c r="J3904" s="177" t="s">
        <v>2514</v>
      </c>
      <c r="K3904" s="177" t="s">
        <v>27</v>
      </c>
      <c r="L3904" s="224"/>
      <c r="M3904" s="177"/>
      <c r="N3904" s="177" t="s">
        <v>27</v>
      </c>
      <c r="O3904" s="224"/>
      <c r="P3904" s="177"/>
      <c r="Q3904" s="177"/>
      <c r="R3904" s="177"/>
      <c r="S3904" s="177" t="s">
        <v>2510</v>
      </c>
      <c r="T3904" s="177"/>
      <c r="Z3904" s="130" t="str">
        <f t="shared" si="61"/>
        <v>18(10)卢丽平</v>
      </c>
    </row>
    <row r="3905" spans="1:26">
      <c r="A3905" s="177"/>
      <c r="B3905" s="177" t="s">
        <v>2515</v>
      </c>
      <c r="C3905" s="177"/>
      <c r="D3905" s="177" t="s">
        <v>230</v>
      </c>
      <c r="E3905" s="177" t="s">
        <v>2516</v>
      </c>
      <c r="F3905" s="177" t="s">
        <v>24</v>
      </c>
      <c r="G3905" s="177">
        <v>19</v>
      </c>
      <c r="H3905" s="177" t="s">
        <v>19859</v>
      </c>
      <c r="I3905" s="177" t="s">
        <v>2518</v>
      </c>
      <c r="J3905" s="177">
        <v>15976318465</v>
      </c>
      <c r="K3905" s="177" t="s">
        <v>27</v>
      </c>
      <c r="L3905" s="224"/>
      <c r="M3905" s="177"/>
      <c r="N3905" s="177" t="s">
        <v>30</v>
      </c>
      <c r="O3905" s="224"/>
      <c r="P3905" s="177"/>
      <c r="Q3905" s="177"/>
      <c r="R3905" s="177"/>
      <c r="S3905" s="177" t="s">
        <v>2515</v>
      </c>
      <c r="T3905" s="177"/>
      <c r="Z3905" s="130" t="str">
        <f t="shared" si="61"/>
        <v>18(10)刘威</v>
      </c>
    </row>
    <row r="3906" spans="1:26">
      <c r="A3906" s="177"/>
      <c r="B3906" s="177" t="s">
        <v>2519</v>
      </c>
      <c r="C3906" s="177"/>
      <c r="D3906" s="177" t="s">
        <v>230</v>
      </c>
      <c r="E3906" s="177" t="s">
        <v>2520</v>
      </c>
      <c r="F3906" s="177" t="s">
        <v>24</v>
      </c>
      <c r="G3906" s="177">
        <v>19</v>
      </c>
      <c r="H3906" s="177" t="s">
        <v>2521</v>
      </c>
      <c r="I3906" s="177" t="s">
        <v>2522</v>
      </c>
      <c r="J3906" s="177">
        <v>15878489083</v>
      </c>
      <c r="K3906" s="177" t="s">
        <v>27</v>
      </c>
      <c r="L3906" s="224"/>
      <c r="M3906" s="177"/>
      <c r="N3906" s="177" t="s">
        <v>30</v>
      </c>
      <c r="O3906" s="224"/>
      <c r="P3906" s="177"/>
      <c r="Q3906" s="177"/>
      <c r="R3906" s="177"/>
      <c r="S3906" s="177" t="s">
        <v>2519</v>
      </c>
      <c r="T3906" s="177"/>
      <c r="Z3906" s="130" t="str">
        <f t="shared" si="61"/>
        <v>18(10)陆天翼</v>
      </c>
    </row>
    <row r="3907" spans="1:26">
      <c r="A3907" s="177"/>
      <c r="B3907" s="177" t="s">
        <v>2523</v>
      </c>
      <c r="C3907" s="177"/>
      <c r="D3907" s="177" t="s">
        <v>230</v>
      </c>
      <c r="E3907" s="177" t="s">
        <v>2524</v>
      </c>
      <c r="F3907" s="177" t="s">
        <v>24</v>
      </c>
      <c r="G3907" s="177">
        <v>20</v>
      </c>
      <c r="H3907" s="177" t="s">
        <v>2525</v>
      </c>
      <c r="I3907" s="177" t="s">
        <v>2526</v>
      </c>
      <c r="J3907" s="177">
        <v>15807782430</v>
      </c>
      <c r="K3907" s="177" t="s">
        <v>27</v>
      </c>
      <c r="L3907" s="224"/>
      <c r="M3907" s="177"/>
      <c r="N3907" s="177" t="s">
        <v>30</v>
      </c>
      <c r="O3907" s="224"/>
      <c r="P3907" s="177"/>
      <c r="Q3907" s="177"/>
      <c r="R3907" s="177"/>
      <c r="S3907" s="177" t="s">
        <v>2523</v>
      </c>
      <c r="T3907" s="177"/>
      <c r="Z3907" s="130" t="str">
        <f t="shared" si="61"/>
        <v>18(10)黄东浩</v>
      </c>
    </row>
    <row r="3908" spans="1:26">
      <c r="A3908" s="177"/>
      <c r="B3908" s="177" t="s">
        <v>2527</v>
      </c>
      <c r="C3908" s="177"/>
      <c r="D3908" s="177" t="s">
        <v>230</v>
      </c>
      <c r="E3908" s="177" t="s">
        <v>2528</v>
      </c>
      <c r="F3908" s="177" t="s">
        <v>143</v>
      </c>
      <c r="G3908" s="177">
        <v>18</v>
      </c>
      <c r="H3908" s="177" t="s">
        <v>2529</v>
      </c>
      <c r="I3908" s="177" t="s">
        <v>2530</v>
      </c>
      <c r="J3908" s="177">
        <v>14736274423</v>
      </c>
      <c r="K3908" s="177" t="s">
        <v>27</v>
      </c>
      <c r="L3908" s="224"/>
      <c r="M3908" s="177"/>
      <c r="N3908" s="177" t="s">
        <v>27</v>
      </c>
      <c r="O3908" s="224"/>
      <c r="P3908" s="177"/>
      <c r="Q3908" s="177"/>
      <c r="R3908" s="177"/>
      <c r="S3908" s="177" t="s">
        <v>2527</v>
      </c>
      <c r="T3908" s="177"/>
      <c r="Z3908" s="130" t="str">
        <f t="shared" si="61"/>
        <v>18(10)韦丽丽</v>
      </c>
    </row>
    <row r="3909" spans="1:26">
      <c r="A3909" s="177"/>
      <c r="B3909" s="177" t="s">
        <v>2531</v>
      </c>
      <c r="C3909" s="177"/>
      <c r="D3909" s="177" t="s">
        <v>230</v>
      </c>
      <c r="E3909" s="177" t="s">
        <v>2532</v>
      </c>
      <c r="F3909" s="177" t="s">
        <v>143</v>
      </c>
      <c r="G3909" s="177">
        <v>19</v>
      </c>
      <c r="H3909" s="177" t="s">
        <v>2533</v>
      </c>
      <c r="I3909" s="177" t="s">
        <v>2534</v>
      </c>
      <c r="J3909" s="177">
        <v>13407754725</v>
      </c>
      <c r="K3909" s="177" t="s">
        <v>27</v>
      </c>
      <c r="L3909" s="224"/>
      <c r="M3909" s="177"/>
      <c r="N3909" s="177" t="s">
        <v>30</v>
      </c>
      <c r="O3909" s="224"/>
      <c r="P3909" s="177"/>
      <c r="Q3909" s="177"/>
      <c r="R3909" s="177"/>
      <c r="S3909" s="177" t="s">
        <v>2531</v>
      </c>
      <c r="T3909" s="177"/>
      <c r="Z3909" s="130" t="str">
        <f t="shared" si="61"/>
        <v>18(10)韦春梅</v>
      </c>
    </row>
    <row r="3910" spans="1:26">
      <c r="A3910" s="177"/>
      <c r="B3910" s="177" t="s">
        <v>2535</v>
      </c>
      <c r="C3910" s="177"/>
      <c r="D3910" s="177" t="s">
        <v>230</v>
      </c>
      <c r="E3910" s="177" t="s">
        <v>2536</v>
      </c>
      <c r="F3910" s="177" t="s">
        <v>143</v>
      </c>
      <c r="G3910" s="177">
        <v>22</v>
      </c>
      <c r="H3910" s="177" t="s">
        <v>2537</v>
      </c>
      <c r="I3910" s="177" t="s">
        <v>2538</v>
      </c>
      <c r="J3910" s="177" t="s">
        <v>2539</v>
      </c>
      <c r="K3910" s="177" t="s">
        <v>27</v>
      </c>
      <c r="L3910" s="224"/>
      <c r="M3910" s="177"/>
      <c r="N3910" s="177" t="s">
        <v>27</v>
      </c>
      <c r="O3910" s="224"/>
      <c r="P3910" s="177"/>
      <c r="Q3910" s="177"/>
      <c r="R3910" s="177"/>
      <c r="S3910" s="177" t="s">
        <v>2535</v>
      </c>
      <c r="T3910" s="177"/>
      <c r="Z3910" s="130" t="str">
        <f t="shared" si="61"/>
        <v>18(10)蓝青琴</v>
      </c>
    </row>
    <row r="3911" spans="1:26">
      <c r="A3911" s="177"/>
      <c r="B3911" s="177" t="s">
        <v>2540</v>
      </c>
      <c r="C3911" s="177"/>
      <c r="D3911" s="177" t="s">
        <v>230</v>
      </c>
      <c r="E3911" s="177" t="s">
        <v>2541</v>
      </c>
      <c r="F3911" s="177" t="s">
        <v>143</v>
      </c>
      <c r="G3911" s="177">
        <v>20</v>
      </c>
      <c r="H3911" s="177" t="s">
        <v>924</v>
      </c>
      <c r="I3911" s="177" t="s">
        <v>2542</v>
      </c>
      <c r="J3911" s="177">
        <v>18977883555</v>
      </c>
      <c r="K3911" s="177" t="s">
        <v>27</v>
      </c>
      <c r="L3911" s="224"/>
      <c r="M3911" s="177"/>
      <c r="N3911" s="177" t="s">
        <v>30</v>
      </c>
      <c r="O3911" s="224"/>
      <c r="P3911" s="177"/>
      <c r="Q3911" s="177"/>
      <c r="R3911" s="177"/>
      <c r="S3911" s="177" t="s">
        <v>2540</v>
      </c>
      <c r="T3911" s="177"/>
      <c r="Z3911" s="130" t="str">
        <f t="shared" ref="Z3911:Z3974" si="62">D3911:D8492&amp;E3911:E8492</f>
        <v>18(10)彭彩琴</v>
      </c>
    </row>
    <row r="3912" spans="1:26">
      <c r="A3912" s="177"/>
      <c r="B3912" s="177" t="s">
        <v>2548</v>
      </c>
      <c r="C3912" s="177"/>
      <c r="D3912" s="177" t="s">
        <v>230</v>
      </c>
      <c r="E3912" s="177" t="s">
        <v>2549</v>
      </c>
      <c r="F3912" s="177" t="s">
        <v>143</v>
      </c>
      <c r="G3912" s="177">
        <v>19</v>
      </c>
      <c r="H3912" s="177" t="s">
        <v>2313</v>
      </c>
      <c r="I3912" s="177" t="s">
        <v>2550</v>
      </c>
      <c r="J3912" s="177">
        <v>13517584934</v>
      </c>
      <c r="K3912" s="177" t="s">
        <v>27</v>
      </c>
      <c r="L3912" s="224"/>
      <c r="M3912" s="177"/>
      <c r="N3912" s="177" t="s">
        <v>27</v>
      </c>
      <c r="O3912" s="224"/>
      <c r="P3912" s="177"/>
      <c r="Q3912" s="177"/>
      <c r="R3912" s="177"/>
      <c r="S3912" s="177" t="s">
        <v>2548</v>
      </c>
      <c r="T3912" s="177"/>
      <c r="Z3912" s="130" t="str">
        <f t="shared" si="62"/>
        <v>18(10)徐梅萍</v>
      </c>
    </row>
    <row r="3913" spans="1:26">
      <c r="A3913" s="177"/>
      <c r="B3913" s="177" t="s">
        <v>2551</v>
      </c>
      <c r="C3913" s="177"/>
      <c r="D3913" s="177" t="s">
        <v>230</v>
      </c>
      <c r="E3913" s="177" t="s">
        <v>2552</v>
      </c>
      <c r="F3913" s="177" t="s">
        <v>143</v>
      </c>
      <c r="G3913" s="177">
        <v>19</v>
      </c>
      <c r="H3913" s="177" t="s">
        <v>2553</v>
      </c>
      <c r="I3913" s="177" t="s">
        <v>2554</v>
      </c>
      <c r="J3913" s="177">
        <v>15977838201</v>
      </c>
      <c r="K3913" s="177" t="s">
        <v>27</v>
      </c>
      <c r="L3913" s="224"/>
      <c r="M3913" s="177"/>
      <c r="N3913" s="177" t="s">
        <v>30</v>
      </c>
      <c r="O3913" s="224"/>
      <c r="P3913" s="177"/>
      <c r="Q3913" s="177"/>
      <c r="R3913" s="177"/>
      <c r="S3913" s="177" t="s">
        <v>2551</v>
      </c>
      <c r="T3913" s="177"/>
      <c r="Z3913" s="130" t="str">
        <f t="shared" si="62"/>
        <v>18(10)班翠辰</v>
      </c>
    </row>
    <row r="3914" spans="1:26">
      <c r="A3914" s="177"/>
      <c r="B3914" s="177" t="s">
        <v>2555</v>
      </c>
      <c r="C3914" s="177"/>
      <c r="D3914" s="177" t="s">
        <v>230</v>
      </c>
      <c r="E3914" s="177" t="s">
        <v>2556</v>
      </c>
      <c r="F3914" s="177" t="s">
        <v>24</v>
      </c>
      <c r="G3914" s="177">
        <v>18</v>
      </c>
      <c r="H3914" s="177" t="s">
        <v>17693</v>
      </c>
      <c r="I3914" s="177" t="s">
        <v>2558</v>
      </c>
      <c r="J3914" s="177">
        <v>18776811995</v>
      </c>
      <c r="K3914" s="177" t="s">
        <v>27</v>
      </c>
      <c r="L3914" s="224"/>
      <c r="M3914" s="177"/>
      <c r="N3914" s="177" t="s">
        <v>30</v>
      </c>
      <c r="O3914" s="224"/>
      <c r="P3914" s="177"/>
      <c r="Q3914" s="177"/>
      <c r="R3914" s="177"/>
      <c r="S3914" s="177" t="s">
        <v>2555</v>
      </c>
      <c r="T3914" s="177"/>
      <c r="Z3914" s="130" t="str">
        <f t="shared" si="62"/>
        <v>18(10)覃俊辉</v>
      </c>
    </row>
    <row r="3915" spans="1:26">
      <c r="A3915" s="177"/>
      <c r="B3915" s="177" t="s">
        <v>2559</v>
      </c>
      <c r="C3915" s="177"/>
      <c r="D3915" s="177" t="s">
        <v>230</v>
      </c>
      <c r="E3915" s="177" t="s">
        <v>2560</v>
      </c>
      <c r="F3915" s="177" t="s">
        <v>24</v>
      </c>
      <c r="G3915" s="177">
        <v>18</v>
      </c>
      <c r="H3915" s="177" t="s">
        <v>19860</v>
      </c>
      <c r="I3915" s="177" t="s">
        <v>1532</v>
      </c>
      <c r="J3915" s="177">
        <v>15878687152</v>
      </c>
      <c r="K3915" s="177" t="s">
        <v>27</v>
      </c>
      <c r="L3915" s="224"/>
      <c r="M3915" s="177"/>
      <c r="N3915" s="177" t="s">
        <v>30</v>
      </c>
      <c r="O3915" s="224"/>
      <c r="P3915" s="177"/>
      <c r="Q3915" s="177"/>
      <c r="R3915" s="177"/>
      <c r="S3915" s="177" t="s">
        <v>2559</v>
      </c>
      <c r="T3915" s="177"/>
      <c r="Z3915" s="130" t="str">
        <f t="shared" si="62"/>
        <v>18(10)覃楚铭</v>
      </c>
    </row>
    <row r="3916" spans="1:26">
      <c r="A3916" s="177"/>
      <c r="B3916" s="177" t="s">
        <v>2562</v>
      </c>
      <c r="C3916" s="177"/>
      <c r="D3916" s="177" t="s">
        <v>230</v>
      </c>
      <c r="E3916" s="177" t="s">
        <v>2563</v>
      </c>
      <c r="F3916" s="177" t="s">
        <v>24</v>
      </c>
      <c r="G3916" s="177">
        <v>18</v>
      </c>
      <c r="H3916" s="177" t="s">
        <v>2564</v>
      </c>
      <c r="I3916" s="177" t="s">
        <v>2565</v>
      </c>
      <c r="J3916" s="177">
        <v>13457857848</v>
      </c>
      <c r="K3916" s="177" t="s">
        <v>27</v>
      </c>
      <c r="L3916" s="224"/>
      <c r="M3916" s="177"/>
      <c r="N3916" s="177" t="s">
        <v>30</v>
      </c>
      <c r="O3916" s="224"/>
      <c r="P3916" s="177"/>
      <c r="Q3916" s="177"/>
      <c r="R3916" s="177"/>
      <c r="S3916" s="177" t="s">
        <v>2562</v>
      </c>
      <c r="T3916" s="177"/>
      <c r="Z3916" s="130" t="str">
        <f t="shared" si="62"/>
        <v>18(10)韦富镪</v>
      </c>
    </row>
    <row r="3917" spans="1:26">
      <c r="A3917" s="177"/>
      <c r="B3917" s="177" t="s">
        <v>2566</v>
      </c>
      <c r="C3917" s="177"/>
      <c r="D3917" s="177" t="s">
        <v>230</v>
      </c>
      <c r="E3917" s="177" t="s">
        <v>2567</v>
      </c>
      <c r="F3917" s="177" t="s">
        <v>143</v>
      </c>
      <c r="G3917" s="177">
        <v>20</v>
      </c>
      <c r="H3917" s="177" t="s">
        <v>2568</v>
      </c>
      <c r="I3917" s="177" t="s">
        <v>2569</v>
      </c>
      <c r="J3917" s="177" t="s">
        <v>2570</v>
      </c>
      <c r="K3917" s="177" t="s">
        <v>27</v>
      </c>
      <c r="L3917" s="224"/>
      <c r="M3917" s="177"/>
      <c r="N3917" s="177" t="s">
        <v>27</v>
      </c>
      <c r="O3917" s="224"/>
      <c r="P3917" s="177"/>
      <c r="Q3917" s="177"/>
      <c r="R3917" s="177"/>
      <c r="S3917" s="177" t="s">
        <v>2566</v>
      </c>
      <c r="T3917" s="177"/>
      <c r="Z3917" s="130" t="str">
        <f t="shared" si="62"/>
        <v>18(10)蒙小萍</v>
      </c>
    </row>
    <row r="3918" spans="1:26">
      <c r="A3918" s="177"/>
      <c r="B3918" s="177" t="s">
        <v>2571</v>
      </c>
      <c r="C3918" s="177"/>
      <c r="D3918" s="177" t="s">
        <v>230</v>
      </c>
      <c r="E3918" s="177" t="s">
        <v>2572</v>
      </c>
      <c r="F3918" s="177" t="s">
        <v>143</v>
      </c>
      <c r="G3918" s="177">
        <v>20</v>
      </c>
      <c r="H3918" s="177" t="s">
        <v>2573</v>
      </c>
      <c r="I3918" s="177" t="s">
        <v>2574</v>
      </c>
      <c r="J3918" s="177" t="s">
        <v>2575</v>
      </c>
      <c r="K3918" s="177" t="s">
        <v>27</v>
      </c>
      <c r="L3918" s="224"/>
      <c r="M3918" s="177"/>
      <c r="N3918" s="177" t="s">
        <v>27</v>
      </c>
      <c r="O3918" s="224"/>
      <c r="P3918" s="177"/>
      <c r="Q3918" s="177"/>
      <c r="R3918" s="177"/>
      <c r="S3918" s="177" t="s">
        <v>2571</v>
      </c>
      <c r="T3918" s="177"/>
      <c r="Z3918" s="130" t="str">
        <f t="shared" si="62"/>
        <v>18(10)蓝玉葵</v>
      </c>
    </row>
    <row r="3919" spans="1:26">
      <c r="A3919" s="177"/>
      <c r="B3919" s="177" t="s">
        <v>2576</v>
      </c>
      <c r="C3919" s="177"/>
      <c r="D3919" s="177" t="s">
        <v>230</v>
      </c>
      <c r="E3919" s="177" t="s">
        <v>2577</v>
      </c>
      <c r="F3919" s="177" t="s">
        <v>143</v>
      </c>
      <c r="G3919" s="177">
        <v>18</v>
      </c>
      <c r="H3919" s="177" t="s">
        <v>2578</v>
      </c>
      <c r="I3919" s="177" t="s">
        <v>2579</v>
      </c>
      <c r="J3919" s="177" t="s">
        <v>2580</v>
      </c>
      <c r="K3919" s="177"/>
      <c r="L3919" s="224"/>
      <c r="M3919" s="177"/>
      <c r="N3919" s="177"/>
      <c r="O3919" s="224"/>
      <c r="P3919" s="177"/>
      <c r="Q3919" s="177"/>
      <c r="R3919" s="177"/>
      <c r="S3919" s="177" t="s">
        <v>2576</v>
      </c>
      <c r="T3919" s="177" t="s">
        <v>17668</v>
      </c>
      <c r="Z3919" s="130" t="str">
        <f t="shared" si="62"/>
        <v>18(10)兰玉云</v>
      </c>
    </row>
    <row r="3920" spans="1:26">
      <c r="A3920" s="177"/>
      <c r="B3920" s="177" t="s">
        <v>2581</v>
      </c>
      <c r="C3920" s="177"/>
      <c r="D3920" s="177" t="s">
        <v>230</v>
      </c>
      <c r="E3920" s="177" t="s">
        <v>2582</v>
      </c>
      <c r="F3920" s="177" t="s">
        <v>143</v>
      </c>
      <c r="G3920" s="177">
        <v>18</v>
      </c>
      <c r="H3920" s="177" t="s">
        <v>19861</v>
      </c>
      <c r="I3920" s="177" t="s">
        <v>2584</v>
      </c>
      <c r="J3920" s="177">
        <v>18277830096</v>
      </c>
      <c r="K3920" s="177" t="s">
        <v>27</v>
      </c>
      <c r="L3920" s="224"/>
      <c r="M3920" s="177"/>
      <c r="N3920" s="177" t="s">
        <v>30</v>
      </c>
      <c r="O3920" s="224"/>
      <c r="P3920" s="177"/>
      <c r="Q3920" s="177"/>
      <c r="R3920" s="177"/>
      <c r="S3920" s="177" t="s">
        <v>2581</v>
      </c>
      <c r="T3920" s="177"/>
      <c r="Z3920" s="130" t="str">
        <f t="shared" si="62"/>
        <v>18(10)黄珍艳</v>
      </c>
    </row>
    <row r="3921" spans="1:26">
      <c r="A3921" s="177"/>
      <c r="B3921" s="177" t="s">
        <v>2585</v>
      </c>
      <c r="C3921" s="177"/>
      <c r="D3921" s="177" t="s">
        <v>230</v>
      </c>
      <c r="E3921" s="177" t="s">
        <v>2586</v>
      </c>
      <c r="F3921" s="177" t="s">
        <v>143</v>
      </c>
      <c r="G3921" s="177">
        <v>18</v>
      </c>
      <c r="H3921" s="177" t="s">
        <v>2587</v>
      </c>
      <c r="I3921" s="177" t="s">
        <v>2588</v>
      </c>
      <c r="J3921" s="177">
        <v>18707781354</v>
      </c>
      <c r="K3921" s="177" t="s">
        <v>27</v>
      </c>
      <c r="L3921" s="224"/>
      <c r="M3921" s="177"/>
      <c r="N3921" s="177" t="s">
        <v>27</v>
      </c>
      <c r="O3921" s="224"/>
      <c r="P3921" s="177"/>
      <c r="Q3921" s="177"/>
      <c r="R3921" s="177"/>
      <c r="S3921" s="177" t="s">
        <v>2585</v>
      </c>
      <c r="T3921" s="177"/>
      <c r="Z3921" s="130" t="str">
        <f t="shared" si="62"/>
        <v>18(10)韦海璐</v>
      </c>
    </row>
    <row r="3922" spans="1:26">
      <c r="A3922" s="177"/>
      <c r="B3922" s="177" t="s">
        <v>2589</v>
      </c>
      <c r="C3922" s="177"/>
      <c r="D3922" s="177" t="s">
        <v>230</v>
      </c>
      <c r="E3922" s="177" t="s">
        <v>2590</v>
      </c>
      <c r="F3922" s="177" t="s">
        <v>143</v>
      </c>
      <c r="G3922" s="177">
        <v>19</v>
      </c>
      <c r="H3922" s="177" t="s">
        <v>2591</v>
      </c>
      <c r="I3922" s="177" t="s">
        <v>2592</v>
      </c>
      <c r="J3922" s="177">
        <v>15977880462</v>
      </c>
      <c r="K3922" s="177" t="s">
        <v>27</v>
      </c>
      <c r="L3922" s="224"/>
      <c r="M3922" s="177"/>
      <c r="N3922" s="177" t="s">
        <v>27</v>
      </c>
      <c r="O3922" s="224"/>
      <c r="P3922" s="177"/>
      <c r="Q3922" s="177"/>
      <c r="R3922" s="177"/>
      <c r="S3922" s="177" t="s">
        <v>2589</v>
      </c>
      <c r="T3922" s="177"/>
      <c r="Z3922" s="130" t="str">
        <f t="shared" si="62"/>
        <v>18(10)谭雪颖</v>
      </c>
    </row>
    <row r="3923" spans="1:26">
      <c r="A3923" s="177"/>
      <c r="B3923" s="177" t="s">
        <v>2593</v>
      </c>
      <c r="C3923" s="177"/>
      <c r="D3923" s="177" t="s">
        <v>230</v>
      </c>
      <c r="E3923" s="177" t="s">
        <v>2594</v>
      </c>
      <c r="F3923" s="177" t="s">
        <v>24</v>
      </c>
      <c r="G3923" s="177">
        <v>19</v>
      </c>
      <c r="H3923" s="177" t="s">
        <v>19862</v>
      </c>
      <c r="I3923" s="177" t="s">
        <v>2596</v>
      </c>
      <c r="J3923" s="177">
        <v>15277856849</v>
      </c>
      <c r="K3923" s="177" t="s">
        <v>27</v>
      </c>
      <c r="L3923" s="224"/>
      <c r="M3923" s="177"/>
      <c r="N3923" s="177" t="s">
        <v>27</v>
      </c>
      <c r="O3923" s="224"/>
      <c r="P3923" s="177"/>
      <c r="Q3923" s="177"/>
      <c r="R3923" s="177"/>
      <c r="S3923" s="177" t="s">
        <v>2593</v>
      </c>
      <c r="T3923" s="177"/>
      <c r="Z3923" s="130" t="str">
        <f t="shared" si="62"/>
        <v>18(10)黄海威</v>
      </c>
    </row>
    <row r="3924" spans="1:26">
      <c r="A3924" s="177"/>
      <c r="B3924" s="177" t="s">
        <v>2597</v>
      </c>
      <c r="C3924" s="177"/>
      <c r="D3924" s="177" t="s">
        <v>230</v>
      </c>
      <c r="E3924" s="177" t="s">
        <v>2598</v>
      </c>
      <c r="F3924" s="177" t="s">
        <v>24</v>
      </c>
      <c r="G3924" s="177">
        <v>18</v>
      </c>
      <c r="H3924" s="177" t="s">
        <v>19863</v>
      </c>
      <c r="I3924" s="177" t="s">
        <v>2600</v>
      </c>
      <c r="J3924" s="177">
        <v>18176138490</v>
      </c>
      <c r="K3924" s="177" t="s">
        <v>27</v>
      </c>
      <c r="L3924" s="224"/>
      <c r="M3924" s="177"/>
      <c r="N3924" s="177" t="s">
        <v>30</v>
      </c>
      <c r="O3924" s="224"/>
      <c r="P3924" s="177"/>
      <c r="Q3924" s="177"/>
      <c r="R3924" s="177"/>
      <c r="S3924" s="177" t="s">
        <v>2597</v>
      </c>
      <c r="T3924" s="177"/>
      <c r="Z3924" s="130" t="str">
        <f t="shared" si="62"/>
        <v>18(10)陈相佑</v>
      </c>
    </row>
    <row r="3925" spans="1:26">
      <c r="A3925" s="177"/>
      <c r="B3925" s="177" t="s">
        <v>2601</v>
      </c>
      <c r="C3925" s="177"/>
      <c r="D3925" s="177" t="s">
        <v>230</v>
      </c>
      <c r="E3925" s="177" t="s">
        <v>2602</v>
      </c>
      <c r="F3925" s="177" t="s">
        <v>24</v>
      </c>
      <c r="G3925" s="177">
        <v>19</v>
      </c>
      <c r="H3925" s="177" t="s">
        <v>19864</v>
      </c>
      <c r="I3925" s="177" t="s">
        <v>2604</v>
      </c>
      <c r="J3925" s="177" t="s">
        <v>2605</v>
      </c>
      <c r="K3925" s="177" t="s">
        <v>27</v>
      </c>
      <c r="L3925" s="224"/>
      <c r="M3925" s="177"/>
      <c r="N3925" s="177" t="s">
        <v>27</v>
      </c>
      <c r="O3925" s="224"/>
      <c r="P3925" s="177"/>
      <c r="Q3925" s="177"/>
      <c r="R3925" s="177"/>
      <c r="S3925" s="177" t="s">
        <v>2601</v>
      </c>
      <c r="T3925" s="177"/>
      <c r="Z3925" s="130" t="str">
        <f t="shared" si="62"/>
        <v>18(10)苏维</v>
      </c>
    </row>
    <row r="3926" spans="1:26">
      <c r="A3926" s="177"/>
      <c r="B3926" s="177" t="s">
        <v>2614</v>
      </c>
      <c r="C3926" s="177"/>
      <c r="D3926" s="177" t="s">
        <v>230</v>
      </c>
      <c r="E3926" s="177" t="s">
        <v>2615</v>
      </c>
      <c r="F3926" s="177" t="s">
        <v>143</v>
      </c>
      <c r="G3926" s="177">
        <v>19</v>
      </c>
      <c r="H3926" s="177" t="s">
        <v>19865</v>
      </c>
      <c r="I3926" s="177" t="s">
        <v>2617</v>
      </c>
      <c r="J3926" s="177">
        <v>18177871626</v>
      </c>
      <c r="K3926" s="177" t="s">
        <v>27</v>
      </c>
      <c r="L3926" s="224"/>
      <c r="M3926" s="177"/>
      <c r="N3926" s="177" t="s">
        <v>27</v>
      </c>
      <c r="O3926" s="224"/>
      <c r="P3926" s="177"/>
      <c r="Q3926" s="177"/>
      <c r="R3926" s="177"/>
      <c r="S3926" s="177" t="s">
        <v>2614</v>
      </c>
      <c r="T3926" s="177"/>
      <c r="Z3926" s="130" t="str">
        <f t="shared" si="62"/>
        <v>18(10)韦艳桃</v>
      </c>
    </row>
    <row r="3927" spans="1:26">
      <c r="A3927" s="177"/>
      <c r="B3927" s="177" t="s">
        <v>2618</v>
      </c>
      <c r="C3927" s="177"/>
      <c r="D3927" s="177" t="s">
        <v>230</v>
      </c>
      <c r="E3927" s="177" t="s">
        <v>2619</v>
      </c>
      <c r="F3927" s="177" t="s">
        <v>24</v>
      </c>
      <c r="G3927" s="177">
        <v>18</v>
      </c>
      <c r="H3927" s="177" t="s">
        <v>2620</v>
      </c>
      <c r="I3927" s="177" t="s">
        <v>2621</v>
      </c>
      <c r="J3927" s="177">
        <v>18154521518</v>
      </c>
      <c r="K3927" s="177" t="s">
        <v>27</v>
      </c>
      <c r="L3927" s="224"/>
      <c r="M3927" s="177"/>
      <c r="N3927" s="177" t="s">
        <v>30</v>
      </c>
      <c r="O3927" s="224"/>
      <c r="P3927" s="177"/>
      <c r="Q3927" s="177"/>
      <c r="R3927" s="177"/>
      <c r="S3927" s="177" t="s">
        <v>2618</v>
      </c>
      <c r="T3927" s="177"/>
      <c r="Z3927" s="130" t="str">
        <f t="shared" si="62"/>
        <v>18(10)龙庭林</v>
      </c>
    </row>
    <row r="3928" spans="1:26">
      <c r="A3928" s="177"/>
      <c r="B3928" s="177" t="s">
        <v>2622</v>
      </c>
      <c r="C3928" s="177"/>
      <c r="D3928" s="177" t="s">
        <v>230</v>
      </c>
      <c r="E3928" s="177" t="s">
        <v>2623</v>
      </c>
      <c r="F3928" s="177" t="s">
        <v>143</v>
      </c>
      <c r="G3928" s="177">
        <v>21</v>
      </c>
      <c r="H3928" s="177" t="s">
        <v>2624</v>
      </c>
      <c r="I3928" s="177" t="s">
        <v>2625</v>
      </c>
      <c r="J3928" s="177" t="s">
        <v>2626</v>
      </c>
      <c r="K3928" s="177" t="s">
        <v>27</v>
      </c>
      <c r="L3928" s="224"/>
      <c r="M3928" s="177"/>
      <c r="N3928" s="177" t="s">
        <v>30</v>
      </c>
      <c r="O3928" s="224"/>
      <c r="P3928" s="177"/>
      <c r="Q3928" s="177"/>
      <c r="R3928" s="177"/>
      <c r="S3928" s="177" t="s">
        <v>2622</v>
      </c>
      <c r="T3928" s="177"/>
      <c r="Z3928" s="130" t="str">
        <f t="shared" si="62"/>
        <v>18(10)韦玉金</v>
      </c>
    </row>
    <row r="3929" spans="1:26">
      <c r="A3929" s="177"/>
      <c r="B3929" s="177" t="s">
        <v>2631</v>
      </c>
      <c r="C3929" s="177"/>
      <c r="D3929" s="177" t="s">
        <v>230</v>
      </c>
      <c r="E3929" s="177" t="s">
        <v>2632</v>
      </c>
      <c r="F3929" s="177" t="s">
        <v>143</v>
      </c>
      <c r="G3929" s="177">
        <v>18</v>
      </c>
      <c r="H3929" s="177" t="s">
        <v>2633</v>
      </c>
      <c r="I3929" s="177" t="s">
        <v>2634</v>
      </c>
      <c r="J3929" s="177">
        <v>15807784182</v>
      </c>
      <c r="K3929" s="177" t="s">
        <v>27</v>
      </c>
      <c r="L3929" s="224"/>
      <c r="M3929" s="177"/>
      <c r="N3929" s="177" t="s">
        <v>27</v>
      </c>
      <c r="O3929" s="224"/>
      <c r="P3929" s="177"/>
      <c r="Q3929" s="177"/>
      <c r="R3929" s="177"/>
      <c r="S3929" s="177" t="s">
        <v>2631</v>
      </c>
      <c r="T3929" s="177"/>
      <c r="Z3929" s="130" t="str">
        <f t="shared" si="62"/>
        <v>18(10)韦春颖</v>
      </c>
    </row>
    <row r="3930" spans="1:26">
      <c r="A3930" s="177"/>
      <c r="B3930" s="177" t="s">
        <v>2635</v>
      </c>
      <c r="C3930" s="177"/>
      <c r="D3930" s="177" t="s">
        <v>230</v>
      </c>
      <c r="E3930" s="177" t="s">
        <v>2636</v>
      </c>
      <c r="F3930" s="177" t="s">
        <v>24</v>
      </c>
      <c r="G3930" s="177">
        <v>18</v>
      </c>
      <c r="H3930" s="177" t="s">
        <v>19866</v>
      </c>
      <c r="I3930" s="177" t="s">
        <v>2638</v>
      </c>
      <c r="J3930" s="177">
        <v>18977893155</v>
      </c>
      <c r="K3930" s="177" t="s">
        <v>27</v>
      </c>
      <c r="L3930" s="224"/>
      <c r="M3930" s="177"/>
      <c r="N3930" s="177" t="s">
        <v>30</v>
      </c>
      <c r="O3930" s="224"/>
      <c r="P3930" s="177"/>
      <c r="Q3930" s="177"/>
      <c r="R3930" s="177"/>
      <c r="S3930" s="177" t="s">
        <v>2635</v>
      </c>
      <c r="T3930" s="177"/>
      <c r="Z3930" s="130" t="str">
        <f t="shared" si="62"/>
        <v>18(10)韦宝友</v>
      </c>
    </row>
    <row r="3931" spans="1:26">
      <c r="A3931" s="177"/>
      <c r="B3931" s="177" t="s">
        <v>2639</v>
      </c>
      <c r="C3931" s="177"/>
      <c r="D3931" s="177" t="s">
        <v>230</v>
      </c>
      <c r="E3931" s="177" t="s">
        <v>2640</v>
      </c>
      <c r="F3931" s="177" t="s">
        <v>24</v>
      </c>
      <c r="G3931" s="177">
        <v>18</v>
      </c>
      <c r="H3931" s="177" t="s">
        <v>17900</v>
      </c>
      <c r="I3931" s="177" t="s">
        <v>2641</v>
      </c>
      <c r="J3931" s="177">
        <v>18977800183</v>
      </c>
      <c r="K3931" s="177" t="s">
        <v>27</v>
      </c>
      <c r="L3931" s="224"/>
      <c r="M3931" s="177"/>
      <c r="N3931" s="177" t="s">
        <v>30</v>
      </c>
      <c r="O3931" s="224"/>
      <c r="P3931" s="177"/>
      <c r="Q3931" s="177"/>
      <c r="R3931" s="177"/>
      <c r="S3931" s="177" t="s">
        <v>2639</v>
      </c>
      <c r="T3931" s="177"/>
      <c r="Z3931" s="130" t="str">
        <f t="shared" si="62"/>
        <v>18(10)谭主源</v>
      </c>
    </row>
    <row r="3932" spans="1:26">
      <c r="A3932" s="177"/>
      <c r="B3932" s="177" t="s">
        <v>2642</v>
      </c>
      <c r="C3932" s="177"/>
      <c r="D3932" s="177" t="s">
        <v>230</v>
      </c>
      <c r="E3932" s="177" t="s">
        <v>2643</v>
      </c>
      <c r="F3932" s="177" t="s">
        <v>24</v>
      </c>
      <c r="G3932" s="177">
        <v>19</v>
      </c>
      <c r="H3932" s="177" t="s">
        <v>19867</v>
      </c>
      <c r="I3932" s="177" t="s">
        <v>362</v>
      </c>
      <c r="J3932" s="177">
        <v>15878822902</v>
      </c>
      <c r="K3932" s="177" t="s">
        <v>27</v>
      </c>
      <c r="L3932" s="224"/>
      <c r="M3932" s="177"/>
      <c r="N3932" s="177" t="s">
        <v>27</v>
      </c>
      <c r="O3932" s="224"/>
      <c r="P3932" s="177"/>
      <c r="Q3932" s="177"/>
      <c r="R3932" s="177"/>
      <c r="S3932" s="177" t="s">
        <v>2642</v>
      </c>
      <c r="T3932" s="177"/>
      <c r="Z3932" s="130" t="str">
        <f t="shared" si="62"/>
        <v>18(10)韦浩旺</v>
      </c>
    </row>
    <row r="3933" spans="1:26">
      <c r="A3933" s="177"/>
      <c r="B3933" s="177" t="s">
        <v>2645</v>
      </c>
      <c r="C3933" s="177"/>
      <c r="D3933" s="177" t="s">
        <v>230</v>
      </c>
      <c r="E3933" s="177" t="s">
        <v>2646</v>
      </c>
      <c r="F3933" s="177" t="s">
        <v>143</v>
      </c>
      <c r="G3933" s="177">
        <v>19</v>
      </c>
      <c r="H3933" s="177" t="s">
        <v>2647</v>
      </c>
      <c r="I3933" s="177" t="s">
        <v>2648</v>
      </c>
      <c r="J3933" s="177">
        <v>19978821634</v>
      </c>
      <c r="K3933" s="177"/>
      <c r="L3933" s="224"/>
      <c r="M3933" s="177"/>
      <c r="N3933" s="177"/>
      <c r="O3933" s="224"/>
      <c r="P3933" s="177"/>
      <c r="Q3933" s="177"/>
      <c r="R3933" s="177"/>
      <c r="S3933" s="177" t="s">
        <v>2645</v>
      </c>
      <c r="T3933" s="177" t="s">
        <v>19686</v>
      </c>
      <c r="Z3933" s="130" t="str">
        <f t="shared" si="62"/>
        <v>18(10)韦梅胶</v>
      </c>
    </row>
    <row r="3934" spans="1:26">
      <c r="A3934" s="177"/>
      <c r="B3934" s="177" t="s">
        <v>2649</v>
      </c>
      <c r="C3934" s="177"/>
      <c r="D3934" s="177" t="s">
        <v>230</v>
      </c>
      <c r="E3934" s="177" t="s">
        <v>2650</v>
      </c>
      <c r="F3934" s="177" t="s">
        <v>143</v>
      </c>
      <c r="G3934" s="177">
        <v>18</v>
      </c>
      <c r="H3934" s="177" t="s">
        <v>19868</v>
      </c>
      <c r="I3934" s="177" t="s">
        <v>2652</v>
      </c>
      <c r="J3934" s="177" t="s">
        <v>2653</v>
      </c>
      <c r="K3934" s="177" t="s">
        <v>27</v>
      </c>
      <c r="L3934" s="224"/>
      <c r="M3934" s="177"/>
      <c r="N3934" s="177" t="s">
        <v>27</v>
      </c>
      <c r="O3934" s="224"/>
      <c r="P3934" s="177"/>
      <c r="Q3934" s="177"/>
      <c r="R3934" s="177"/>
      <c r="S3934" s="177" t="s">
        <v>2649</v>
      </c>
      <c r="T3934" s="177"/>
      <c r="Z3934" s="130" t="str">
        <f t="shared" si="62"/>
        <v>18(10)韦钰晗</v>
      </c>
    </row>
    <row r="3935" spans="1:26">
      <c r="A3935" s="177"/>
      <c r="B3935" s="177" t="s">
        <v>2654</v>
      </c>
      <c r="C3935" s="177"/>
      <c r="D3935" s="177" t="s">
        <v>230</v>
      </c>
      <c r="E3935" s="177" t="s">
        <v>2655</v>
      </c>
      <c r="F3935" s="177" t="s">
        <v>143</v>
      </c>
      <c r="G3935" s="177">
        <v>20</v>
      </c>
      <c r="H3935" s="177" t="s">
        <v>19869</v>
      </c>
      <c r="I3935" s="177" t="s">
        <v>2657</v>
      </c>
      <c r="J3935" s="177">
        <v>15777804526</v>
      </c>
      <c r="K3935" s="177" t="s">
        <v>27</v>
      </c>
      <c r="L3935" s="224"/>
      <c r="M3935" s="177"/>
      <c r="N3935" s="177" t="s">
        <v>27</v>
      </c>
      <c r="O3935" s="224"/>
      <c r="P3935" s="177"/>
      <c r="Q3935" s="177"/>
      <c r="R3935" s="177"/>
      <c r="S3935" s="177" t="s">
        <v>2654</v>
      </c>
      <c r="T3935" s="177"/>
      <c r="Z3935" s="130" t="str">
        <f t="shared" si="62"/>
        <v>18(10)苏红雪</v>
      </c>
    </row>
    <row r="3936" spans="1:26">
      <c r="A3936" s="177"/>
      <c r="B3936" s="177" t="s">
        <v>2658</v>
      </c>
      <c r="C3936" s="177"/>
      <c r="D3936" s="177" t="s">
        <v>230</v>
      </c>
      <c r="E3936" s="177" t="s">
        <v>2659</v>
      </c>
      <c r="F3936" s="177" t="s">
        <v>24</v>
      </c>
      <c r="G3936" s="177">
        <v>18</v>
      </c>
      <c r="H3936" s="177" t="s">
        <v>19288</v>
      </c>
      <c r="I3936" s="177" t="s">
        <v>2661</v>
      </c>
      <c r="J3936" s="177">
        <v>18077895517</v>
      </c>
      <c r="K3936" s="177" t="s">
        <v>27</v>
      </c>
      <c r="L3936" s="224"/>
      <c r="M3936" s="177"/>
      <c r="N3936" s="177" t="s">
        <v>30</v>
      </c>
      <c r="O3936" s="224"/>
      <c r="P3936" s="177"/>
      <c r="Q3936" s="177"/>
      <c r="R3936" s="177"/>
      <c r="S3936" s="177" t="s">
        <v>2658</v>
      </c>
      <c r="T3936" s="177"/>
      <c r="Z3936" s="130" t="str">
        <f t="shared" si="62"/>
        <v>18(10)唐秀科</v>
      </c>
    </row>
    <row r="3937" spans="1:26">
      <c r="A3937" s="177"/>
      <c r="B3937" s="177" t="s">
        <v>2670</v>
      </c>
      <c r="C3937" s="177"/>
      <c r="D3937" s="177" t="s">
        <v>230</v>
      </c>
      <c r="E3937" s="177" t="s">
        <v>2671</v>
      </c>
      <c r="F3937" s="177" t="s">
        <v>143</v>
      </c>
      <c r="G3937" s="177">
        <v>19</v>
      </c>
      <c r="H3937" s="177" t="s">
        <v>2672</v>
      </c>
      <c r="I3937" s="177" t="s">
        <v>2673</v>
      </c>
      <c r="J3937" s="177">
        <v>18275897042</v>
      </c>
      <c r="K3937" s="177" t="s">
        <v>27</v>
      </c>
      <c r="L3937" s="224"/>
      <c r="M3937" s="177"/>
      <c r="N3937" s="177" t="s">
        <v>27</v>
      </c>
      <c r="O3937" s="224"/>
      <c r="P3937" s="177"/>
      <c r="Q3937" s="177"/>
      <c r="R3937" s="177"/>
      <c r="S3937" s="177" t="s">
        <v>2670</v>
      </c>
      <c r="T3937" s="177"/>
      <c r="Z3937" s="130" t="str">
        <f t="shared" si="62"/>
        <v>18(10)覃妙晋</v>
      </c>
    </row>
    <row r="3938" spans="1:26">
      <c r="A3938" s="177"/>
      <c r="B3938" s="177" t="s">
        <v>2679</v>
      </c>
      <c r="C3938" s="177"/>
      <c r="D3938" s="177" t="s">
        <v>230</v>
      </c>
      <c r="E3938" s="177" t="s">
        <v>2680</v>
      </c>
      <c r="F3938" s="177" t="s">
        <v>143</v>
      </c>
      <c r="G3938" s="177">
        <v>18</v>
      </c>
      <c r="H3938" s="177" t="s">
        <v>2681</v>
      </c>
      <c r="I3938" s="177" t="s">
        <v>2682</v>
      </c>
      <c r="J3938" s="177">
        <v>15777804854</v>
      </c>
      <c r="K3938" s="177" t="s">
        <v>27</v>
      </c>
      <c r="L3938" s="224"/>
      <c r="M3938" s="177"/>
      <c r="N3938" s="177" t="s">
        <v>27</v>
      </c>
      <c r="O3938" s="224"/>
      <c r="P3938" s="177"/>
      <c r="Q3938" s="177"/>
      <c r="R3938" s="177"/>
      <c r="S3938" s="177" t="s">
        <v>2679</v>
      </c>
      <c r="T3938" s="177"/>
      <c r="Z3938" s="130" t="str">
        <f t="shared" si="62"/>
        <v>18(10)李斯</v>
      </c>
    </row>
    <row r="3939" spans="1:26">
      <c r="A3939" s="177"/>
      <c r="B3939" s="177" t="s">
        <v>2683</v>
      </c>
      <c r="C3939" s="177"/>
      <c r="D3939" s="177" t="s">
        <v>230</v>
      </c>
      <c r="E3939" s="177" t="s">
        <v>2684</v>
      </c>
      <c r="F3939" s="177" t="s">
        <v>24</v>
      </c>
      <c r="G3939" s="177">
        <v>18</v>
      </c>
      <c r="H3939" s="177" t="s">
        <v>2685</v>
      </c>
      <c r="I3939" s="177" t="s">
        <v>2686</v>
      </c>
      <c r="J3939" s="177">
        <v>18977842387</v>
      </c>
      <c r="K3939" s="177" t="s">
        <v>27</v>
      </c>
      <c r="L3939" s="224"/>
      <c r="M3939" s="177"/>
      <c r="N3939" s="177" t="s">
        <v>30</v>
      </c>
      <c r="O3939" s="224"/>
      <c r="P3939" s="177"/>
      <c r="Q3939" s="177"/>
      <c r="R3939" s="177"/>
      <c r="S3939" s="177" t="s">
        <v>2683</v>
      </c>
      <c r="T3939" s="177"/>
      <c r="Z3939" s="130" t="str">
        <f t="shared" si="62"/>
        <v>18(10)龙群关</v>
      </c>
    </row>
    <row r="3940" spans="1:26">
      <c r="A3940" s="177"/>
      <c r="B3940" s="177" t="s">
        <v>2687</v>
      </c>
      <c r="C3940" s="177"/>
      <c r="D3940" s="177" t="s">
        <v>230</v>
      </c>
      <c r="E3940" s="177" t="s">
        <v>2688</v>
      </c>
      <c r="F3940" s="177" t="s">
        <v>24</v>
      </c>
      <c r="G3940" s="177">
        <v>18</v>
      </c>
      <c r="H3940" s="177" t="s">
        <v>2689</v>
      </c>
      <c r="I3940" s="177" t="s">
        <v>2690</v>
      </c>
      <c r="J3940" s="177">
        <v>13788387399</v>
      </c>
      <c r="K3940" s="177" t="s">
        <v>27</v>
      </c>
      <c r="L3940" s="224"/>
      <c r="M3940" s="177"/>
      <c r="N3940" s="177" t="s">
        <v>30</v>
      </c>
      <c r="O3940" s="224"/>
      <c r="P3940" s="177"/>
      <c r="Q3940" s="177"/>
      <c r="R3940" s="177"/>
      <c r="S3940" s="177" t="s">
        <v>2687</v>
      </c>
      <c r="T3940" s="177"/>
      <c r="Z3940" s="130" t="str">
        <f t="shared" si="62"/>
        <v>18(10)莫国庆</v>
      </c>
    </row>
    <row r="3941" spans="1:26">
      <c r="A3941" s="177"/>
      <c r="B3941" s="177" t="s">
        <v>2691</v>
      </c>
      <c r="C3941" s="177"/>
      <c r="D3941" s="177" t="s">
        <v>230</v>
      </c>
      <c r="E3941" s="177" t="s">
        <v>2692</v>
      </c>
      <c r="F3941" s="177" t="s">
        <v>24</v>
      </c>
      <c r="G3941" s="177">
        <v>21</v>
      </c>
      <c r="H3941" s="177" t="s">
        <v>19870</v>
      </c>
      <c r="I3941" s="177" t="s">
        <v>2694</v>
      </c>
      <c r="J3941" s="177">
        <v>13481189569</v>
      </c>
      <c r="K3941" s="177" t="s">
        <v>27</v>
      </c>
      <c r="L3941" s="224"/>
      <c r="M3941" s="177"/>
      <c r="N3941" s="177" t="s">
        <v>30</v>
      </c>
      <c r="O3941" s="224"/>
      <c r="P3941" s="177"/>
      <c r="Q3941" s="177"/>
      <c r="R3941" s="177"/>
      <c r="S3941" s="177" t="s">
        <v>2691</v>
      </c>
      <c r="T3941" s="177"/>
      <c r="Z3941" s="130" t="str">
        <f t="shared" si="62"/>
        <v>18(10)梁江吉</v>
      </c>
    </row>
    <row r="3942" spans="1:26">
      <c r="A3942" s="177"/>
      <c r="B3942" s="177" t="s">
        <v>2695</v>
      </c>
      <c r="C3942" s="177"/>
      <c r="D3942" s="177" t="s">
        <v>230</v>
      </c>
      <c r="E3942" s="177" t="s">
        <v>2696</v>
      </c>
      <c r="F3942" s="177" t="s">
        <v>24</v>
      </c>
      <c r="G3942" s="177">
        <v>18</v>
      </c>
      <c r="H3942" s="177" t="s">
        <v>2697</v>
      </c>
      <c r="I3942" s="177" t="s">
        <v>2698</v>
      </c>
      <c r="J3942" s="177">
        <v>15277855563</v>
      </c>
      <c r="K3942" s="177" t="s">
        <v>27</v>
      </c>
      <c r="L3942" s="224"/>
      <c r="M3942" s="177"/>
      <c r="N3942" s="177" t="s">
        <v>27</v>
      </c>
      <c r="O3942" s="224"/>
      <c r="P3942" s="177"/>
      <c r="Q3942" s="177"/>
      <c r="R3942" s="177"/>
      <c r="S3942" s="177" t="s">
        <v>2695</v>
      </c>
      <c r="T3942" s="177"/>
      <c r="Z3942" s="130" t="str">
        <f t="shared" si="62"/>
        <v>18(10)唐任林</v>
      </c>
    </row>
    <row r="3943" spans="1:26">
      <c r="A3943" s="177"/>
      <c r="B3943" s="177" t="s">
        <v>2699</v>
      </c>
      <c r="C3943" s="177"/>
      <c r="D3943" s="177" t="s">
        <v>230</v>
      </c>
      <c r="E3943" s="177" t="s">
        <v>2700</v>
      </c>
      <c r="F3943" s="177" t="s">
        <v>24</v>
      </c>
      <c r="G3943" s="177">
        <v>18</v>
      </c>
      <c r="H3943" s="177" t="s">
        <v>19871</v>
      </c>
      <c r="I3943" s="177" t="s">
        <v>19872</v>
      </c>
      <c r="J3943" s="177" t="s">
        <v>2703</v>
      </c>
      <c r="K3943" s="177"/>
      <c r="L3943" s="224"/>
      <c r="M3943" s="177"/>
      <c r="N3943" s="177"/>
      <c r="O3943" s="224"/>
      <c r="P3943" s="177"/>
      <c r="Q3943" s="177"/>
      <c r="R3943" s="177"/>
      <c r="S3943" s="177" t="s">
        <v>2699</v>
      </c>
      <c r="T3943" s="177" t="s">
        <v>17668</v>
      </c>
      <c r="Z3943" s="130" t="str">
        <f t="shared" si="62"/>
        <v>18(10)韦锦顺</v>
      </c>
    </row>
    <row r="3944" spans="1:26">
      <c r="A3944" s="177"/>
      <c r="B3944" s="177" t="s">
        <v>2704</v>
      </c>
      <c r="C3944" s="177"/>
      <c r="D3944" s="177" t="s">
        <v>230</v>
      </c>
      <c r="E3944" s="177" t="s">
        <v>2705</v>
      </c>
      <c r="F3944" s="177" t="s">
        <v>24</v>
      </c>
      <c r="G3944" s="177">
        <v>18</v>
      </c>
      <c r="H3944" s="177" t="s">
        <v>19873</v>
      </c>
      <c r="I3944" s="177" t="s">
        <v>2707</v>
      </c>
      <c r="J3944" s="177">
        <v>18776871691</v>
      </c>
      <c r="K3944" s="177" t="s">
        <v>27</v>
      </c>
      <c r="L3944" s="224"/>
      <c r="M3944" s="177"/>
      <c r="N3944" s="177" t="s">
        <v>30</v>
      </c>
      <c r="O3944" s="224"/>
      <c r="P3944" s="177"/>
      <c r="Q3944" s="177"/>
      <c r="R3944" s="177"/>
      <c r="S3944" s="177" t="s">
        <v>2704</v>
      </c>
      <c r="T3944" s="177"/>
      <c r="Z3944" s="130" t="str">
        <f t="shared" si="62"/>
        <v>18(10)韦仲恳</v>
      </c>
    </row>
    <row r="3945" spans="1:26">
      <c r="A3945" s="177"/>
      <c r="B3945" s="177" t="s">
        <v>2708</v>
      </c>
      <c r="C3945" s="177"/>
      <c r="D3945" s="177" t="s">
        <v>234</v>
      </c>
      <c r="E3945" s="177" t="s">
        <v>2709</v>
      </c>
      <c r="F3945" s="177" t="s">
        <v>143</v>
      </c>
      <c r="G3945" s="177">
        <v>18</v>
      </c>
      <c r="H3945" s="177" t="s">
        <v>19874</v>
      </c>
      <c r="I3945" s="177" t="s">
        <v>2711</v>
      </c>
      <c r="J3945" s="177">
        <v>15777807264</v>
      </c>
      <c r="K3945" s="177" t="s">
        <v>27</v>
      </c>
      <c r="L3945" s="224"/>
      <c r="M3945" s="177"/>
      <c r="N3945" s="177" t="s">
        <v>27</v>
      </c>
      <c r="O3945" s="224"/>
      <c r="P3945" s="177"/>
      <c r="Q3945" s="177"/>
      <c r="R3945" s="177"/>
      <c r="S3945" s="177" t="s">
        <v>2708</v>
      </c>
      <c r="T3945" s="177"/>
      <c r="Z3945" s="130" t="str">
        <f t="shared" si="62"/>
        <v>18(11)蓝方菲</v>
      </c>
    </row>
    <row r="3946" spans="1:26">
      <c r="A3946" s="177"/>
      <c r="B3946" s="177" t="s">
        <v>2712</v>
      </c>
      <c r="C3946" s="177"/>
      <c r="D3946" s="177" t="s">
        <v>234</v>
      </c>
      <c r="E3946" s="177" t="s">
        <v>2713</v>
      </c>
      <c r="F3946" s="177" t="s">
        <v>143</v>
      </c>
      <c r="G3946" s="177">
        <v>19</v>
      </c>
      <c r="H3946" s="177" t="s">
        <v>2714</v>
      </c>
      <c r="I3946" s="177" t="s">
        <v>2715</v>
      </c>
      <c r="J3946" s="177">
        <v>19977846258</v>
      </c>
      <c r="K3946" s="177" t="s">
        <v>27</v>
      </c>
      <c r="L3946" s="224"/>
      <c r="M3946" s="177"/>
      <c r="N3946" s="177" t="s">
        <v>27</v>
      </c>
      <c r="O3946" s="224"/>
      <c r="P3946" s="177"/>
      <c r="Q3946" s="177"/>
      <c r="R3946" s="177"/>
      <c r="S3946" s="177" t="s">
        <v>2712</v>
      </c>
      <c r="T3946" s="177"/>
      <c r="Z3946" s="130" t="str">
        <f t="shared" si="62"/>
        <v>18(11)覃梦春</v>
      </c>
    </row>
    <row r="3947" spans="1:26">
      <c r="A3947" s="177"/>
      <c r="B3947" s="177" t="s">
        <v>2719</v>
      </c>
      <c r="C3947" s="177"/>
      <c r="D3947" s="177" t="s">
        <v>234</v>
      </c>
      <c r="E3947" s="177" t="s">
        <v>2720</v>
      </c>
      <c r="F3947" s="177" t="s">
        <v>143</v>
      </c>
      <c r="G3947" s="177">
        <v>18</v>
      </c>
      <c r="H3947" s="177" t="s">
        <v>17778</v>
      </c>
      <c r="I3947" s="177" t="s">
        <v>2722</v>
      </c>
      <c r="J3947" s="177">
        <v>15296877540</v>
      </c>
      <c r="K3947" s="177" t="s">
        <v>27</v>
      </c>
      <c r="L3947" s="224"/>
      <c r="M3947" s="177"/>
      <c r="N3947" s="177" t="s">
        <v>27</v>
      </c>
      <c r="O3947" s="224"/>
      <c r="P3947" s="177"/>
      <c r="Q3947" s="177"/>
      <c r="R3947" s="177"/>
      <c r="S3947" s="177" t="s">
        <v>2719</v>
      </c>
      <c r="T3947" s="177"/>
      <c r="Z3947" s="130" t="str">
        <f t="shared" si="62"/>
        <v>18(11)覃艳涛</v>
      </c>
    </row>
    <row r="3948" spans="1:26">
      <c r="A3948" s="177"/>
      <c r="B3948" s="177" t="s">
        <v>2723</v>
      </c>
      <c r="C3948" s="177"/>
      <c r="D3948" s="177" t="s">
        <v>234</v>
      </c>
      <c r="E3948" s="177" t="s">
        <v>2724</v>
      </c>
      <c r="F3948" s="177" t="s">
        <v>143</v>
      </c>
      <c r="G3948" s="177">
        <v>19</v>
      </c>
      <c r="H3948" s="177" t="s">
        <v>19875</v>
      </c>
      <c r="I3948" s="177" t="s">
        <v>2726</v>
      </c>
      <c r="J3948" s="177">
        <v>15078613453</v>
      </c>
      <c r="K3948" s="177" t="s">
        <v>27</v>
      </c>
      <c r="L3948" s="224"/>
      <c r="M3948" s="177"/>
      <c r="N3948" s="177" t="s">
        <v>27</v>
      </c>
      <c r="O3948" s="224"/>
      <c r="P3948" s="177"/>
      <c r="Q3948" s="177"/>
      <c r="R3948" s="177"/>
      <c r="S3948" s="177" t="s">
        <v>2723</v>
      </c>
      <c r="T3948" s="177"/>
      <c r="Z3948" s="130" t="str">
        <f t="shared" si="62"/>
        <v>18(11)唐亿斯</v>
      </c>
    </row>
    <row r="3949" spans="1:26">
      <c r="A3949" s="177"/>
      <c r="B3949" s="177" t="s">
        <v>2727</v>
      </c>
      <c r="C3949" s="177"/>
      <c r="D3949" s="177" t="s">
        <v>234</v>
      </c>
      <c r="E3949" s="177" t="s">
        <v>2728</v>
      </c>
      <c r="F3949" s="177" t="s">
        <v>24</v>
      </c>
      <c r="G3949" s="177">
        <v>19</v>
      </c>
      <c r="H3949" s="177" t="s">
        <v>19723</v>
      </c>
      <c r="I3949" s="177" t="s">
        <v>2729</v>
      </c>
      <c r="J3949" s="177">
        <v>15019656004</v>
      </c>
      <c r="K3949" s="177" t="s">
        <v>27</v>
      </c>
      <c r="L3949" s="224"/>
      <c r="M3949" s="177"/>
      <c r="N3949" s="177" t="s">
        <v>30</v>
      </c>
      <c r="O3949" s="224"/>
      <c r="P3949" s="177"/>
      <c r="Q3949" s="177"/>
      <c r="R3949" s="177"/>
      <c r="S3949" s="177" t="s">
        <v>2727</v>
      </c>
      <c r="T3949" s="177"/>
      <c r="Z3949" s="130" t="str">
        <f t="shared" si="62"/>
        <v>18(11)韦程峰</v>
      </c>
    </row>
    <row r="3950" spans="1:26">
      <c r="A3950" s="177"/>
      <c r="B3950" s="177" t="s">
        <v>2730</v>
      </c>
      <c r="C3950" s="177"/>
      <c r="D3950" s="177" t="s">
        <v>234</v>
      </c>
      <c r="E3950" s="177" t="s">
        <v>2731</v>
      </c>
      <c r="F3950" s="177" t="s">
        <v>24</v>
      </c>
      <c r="G3950" s="177">
        <v>18</v>
      </c>
      <c r="H3950" s="177" t="s">
        <v>17840</v>
      </c>
      <c r="I3950" s="177" t="s">
        <v>2733</v>
      </c>
      <c r="J3950" s="177">
        <v>18978760010</v>
      </c>
      <c r="K3950" s="177" t="s">
        <v>27</v>
      </c>
      <c r="L3950" s="224"/>
      <c r="M3950" s="177"/>
      <c r="N3950" s="177" t="s">
        <v>30</v>
      </c>
      <c r="O3950" s="224"/>
      <c r="P3950" s="177"/>
      <c r="Q3950" s="177"/>
      <c r="R3950" s="177"/>
      <c r="S3950" s="177" t="s">
        <v>2730</v>
      </c>
      <c r="T3950" s="177"/>
      <c r="Z3950" s="130" t="str">
        <f t="shared" si="62"/>
        <v>18(11)韦江濠</v>
      </c>
    </row>
    <row r="3951" spans="1:26">
      <c r="A3951" s="177"/>
      <c r="B3951" s="177" t="s">
        <v>2734</v>
      </c>
      <c r="C3951" s="177"/>
      <c r="D3951" s="177" t="s">
        <v>234</v>
      </c>
      <c r="E3951" s="177" t="s">
        <v>2735</v>
      </c>
      <c r="F3951" s="177" t="s">
        <v>143</v>
      </c>
      <c r="G3951" s="177">
        <v>18</v>
      </c>
      <c r="H3951" s="177" t="s">
        <v>19876</v>
      </c>
      <c r="I3951" s="177" t="s">
        <v>2737</v>
      </c>
      <c r="J3951" s="177" t="s">
        <v>2738</v>
      </c>
      <c r="K3951" s="177" t="s">
        <v>27</v>
      </c>
      <c r="L3951" s="224"/>
      <c r="M3951" s="177"/>
      <c r="N3951" s="177" t="s">
        <v>30</v>
      </c>
      <c r="O3951" s="224"/>
      <c r="P3951" s="177"/>
      <c r="Q3951" s="177"/>
      <c r="R3951" s="177"/>
      <c r="S3951" s="177" t="s">
        <v>2734</v>
      </c>
      <c r="T3951" s="177"/>
      <c r="Z3951" s="130" t="str">
        <f t="shared" si="62"/>
        <v>18(11)韦金侨</v>
      </c>
    </row>
    <row r="3952" spans="1:26">
      <c r="A3952" s="177"/>
      <c r="B3952" s="177" t="s">
        <v>2739</v>
      </c>
      <c r="C3952" s="177"/>
      <c r="D3952" s="177" t="s">
        <v>234</v>
      </c>
      <c r="E3952" s="177" t="s">
        <v>2740</v>
      </c>
      <c r="F3952" s="177" t="s">
        <v>143</v>
      </c>
      <c r="G3952" s="177">
        <v>20</v>
      </c>
      <c r="H3952" s="177" t="s">
        <v>2741</v>
      </c>
      <c r="I3952" s="177" t="s">
        <v>2742</v>
      </c>
      <c r="J3952" s="177">
        <v>17776576510</v>
      </c>
      <c r="K3952" s="177" t="s">
        <v>27</v>
      </c>
      <c r="L3952" s="224"/>
      <c r="M3952" s="177"/>
      <c r="N3952" s="177" t="s">
        <v>27</v>
      </c>
      <c r="O3952" s="224"/>
      <c r="P3952" s="177"/>
      <c r="Q3952" s="177"/>
      <c r="R3952" s="177"/>
      <c r="S3952" s="177" t="s">
        <v>2739</v>
      </c>
      <c r="T3952" s="177"/>
      <c r="Z3952" s="130" t="str">
        <f t="shared" si="62"/>
        <v>18(11)韦康丽</v>
      </c>
    </row>
    <row r="3953" spans="1:26">
      <c r="A3953" s="177"/>
      <c r="B3953" s="177" t="s">
        <v>2748</v>
      </c>
      <c r="C3953" s="177"/>
      <c r="D3953" s="177" t="s">
        <v>234</v>
      </c>
      <c r="E3953" s="177" t="s">
        <v>2749</v>
      </c>
      <c r="F3953" s="177" t="s">
        <v>143</v>
      </c>
      <c r="G3953" s="177">
        <v>20</v>
      </c>
      <c r="H3953" s="177" t="s">
        <v>2750</v>
      </c>
      <c r="I3953" s="177" t="s">
        <v>2751</v>
      </c>
      <c r="J3953" s="177">
        <v>19127018357</v>
      </c>
      <c r="K3953" s="177" t="s">
        <v>27</v>
      </c>
      <c r="L3953" s="224"/>
      <c r="M3953" s="177"/>
      <c r="N3953" s="177" t="s">
        <v>27</v>
      </c>
      <c r="O3953" s="224"/>
      <c r="P3953" s="177"/>
      <c r="Q3953" s="177"/>
      <c r="R3953" s="177"/>
      <c r="S3953" s="177" t="s">
        <v>2748</v>
      </c>
      <c r="T3953" s="177"/>
      <c r="Z3953" s="130" t="str">
        <f t="shared" si="62"/>
        <v>18(11)韦艳影</v>
      </c>
    </row>
    <row r="3954" spans="1:26">
      <c r="A3954" s="177"/>
      <c r="B3954" s="177" t="s">
        <v>2759</v>
      </c>
      <c r="C3954" s="177"/>
      <c r="D3954" s="177" t="s">
        <v>234</v>
      </c>
      <c r="E3954" s="177" t="s">
        <v>2760</v>
      </c>
      <c r="F3954" s="177" t="s">
        <v>143</v>
      </c>
      <c r="G3954" s="177">
        <v>18</v>
      </c>
      <c r="H3954" s="177" t="s">
        <v>2761</v>
      </c>
      <c r="I3954" s="177" t="s">
        <v>2762</v>
      </c>
      <c r="J3954" s="177">
        <v>13377494016</v>
      </c>
      <c r="K3954" s="177" t="s">
        <v>27</v>
      </c>
      <c r="L3954" s="224"/>
      <c r="M3954" s="177"/>
      <c r="N3954" s="177" t="s">
        <v>27</v>
      </c>
      <c r="O3954" s="224"/>
      <c r="P3954" s="177"/>
      <c r="Q3954" s="177"/>
      <c r="R3954" s="177"/>
      <c r="S3954" s="177" t="s">
        <v>2759</v>
      </c>
      <c r="T3954" s="177"/>
      <c r="Z3954" s="130" t="str">
        <f t="shared" si="62"/>
        <v>18(11)黄婷婷</v>
      </c>
    </row>
    <row r="3955" spans="1:26">
      <c r="A3955" s="177"/>
      <c r="B3955" s="177" t="s">
        <v>2766</v>
      </c>
      <c r="C3955" s="177"/>
      <c r="D3955" s="177" t="s">
        <v>234</v>
      </c>
      <c r="E3955" s="177" t="s">
        <v>2767</v>
      </c>
      <c r="F3955" s="177" t="s">
        <v>24</v>
      </c>
      <c r="G3955" s="177">
        <v>18</v>
      </c>
      <c r="H3955" s="177" t="s">
        <v>2768</v>
      </c>
      <c r="I3955" s="177" t="s">
        <v>2769</v>
      </c>
      <c r="J3955" s="177">
        <v>15777802138</v>
      </c>
      <c r="K3955" s="177" t="s">
        <v>27</v>
      </c>
      <c r="L3955" s="224"/>
      <c r="M3955" s="177"/>
      <c r="N3955" s="177" t="s">
        <v>27</v>
      </c>
      <c r="O3955" s="224"/>
      <c r="P3955" s="177"/>
      <c r="Q3955" s="177"/>
      <c r="R3955" s="177"/>
      <c r="S3955" s="177" t="s">
        <v>2766</v>
      </c>
      <c r="T3955" s="177"/>
      <c r="Z3955" s="130" t="str">
        <f t="shared" si="62"/>
        <v>18(11)蓝天科</v>
      </c>
    </row>
    <row r="3956" spans="1:26">
      <c r="A3956" s="177"/>
      <c r="B3956" s="177" t="s">
        <v>2770</v>
      </c>
      <c r="C3956" s="177"/>
      <c r="D3956" s="177" t="s">
        <v>234</v>
      </c>
      <c r="E3956" s="177" t="s">
        <v>2771</v>
      </c>
      <c r="F3956" s="177" t="s">
        <v>143</v>
      </c>
      <c r="G3956" s="177">
        <v>18</v>
      </c>
      <c r="H3956" s="177" t="s">
        <v>1990</v>
      </c>
      <c r="I3956" s="177" t="s">
        <v>2532</v>
      </c>
      <c r="J3956" s="177">
        <v>18107883775</v>
      </c>
      <c r="K3956" s="177" t="s">
        <v>27</v>
      </c>
      <c r="L3956" s="224"/>
      <c r="M3956" s="177"/>
      <c r="N3956" s="177" t="s">
        <v>27</v>
      </c>
      <c r="O3956" s="224"/>
      <c r="P3956" s="177"/>
      <c r="Q3956" s="177"/>
      <c r="R3956" s="177"/>
      <c r="S3956" s="177" t="s">
        <v>2770</v>
      </c>
      <c r="T3956" s="177"/>
      <c r="Z3956" s="130" t="str">
        <f t="shared" si="62"/>
        <v>18(11)蓝紫仙</v>
      </c>
    </row>
    <row r="3957" spans="1:26">
      <c r="A3957" s="177"/>
      <c r="B3957" s="177" t="s">
        <v>2772</v>
      </c>
      <c r="C3957" s="177"/>
      <c r="D3957" s="177" t="s">
        <v>234</v>
      </c>
      <c r="E3957" s="177" t="s">
        <v>2773</v>
      </c>
      <c r="F3957" s="177" t="s">
        <v>143</v>
      </c>
      <c r="G3957" s="177">
        <v>18</v>
      </c>
      <c r="H3957" s="177" t="s">
        <v>19877</v>
      </c>
      <c r="I3957" s="177" t="s">
        <v>2775</v>
      </c>
      <c r="J3957" s="177">
        <v>13557083679</v>
      </c>
      <c r="K3957" s="177" t="s">
        <v>27</v>
      </c>
      <c r="L3957" s="224"/>
      <c r="M3957" s="177"/>
      <c r="N3957" s="177" t="s">
        <v>27</v>
      </c>
      <c r="O3957" s="224"/>
      <c r="P3957" s="177"/>
      <c r="Q3957" s="177"/>
      <c r="R3957" s="177"/>
      <c r="S3957" s="177" t="s">
        <v>2772</v>
      </c>
      <c r="T3957" s="177"/>
      <c r="Z3957" s="130" t="str">
        <f t="shared" si="62"/>
        <v>18(11)林盈盈</v>
      </c>
    </row>
    <row r="3958" spans="1:26">
      <c r="A3958" s="177"/>
      <c r="B3958" s="177" t="s">
        <v>2776</v>
      </c>
      <c r="C3958" s="177"/>
      <c r="D3958" s="177" t="s">
        <v>234</v>
      </c>
      <c r="E3958" s="177" t="s">
        <v>2777</v>
      </c>
      <c r="F3958" s="177" t="s">
        <v>24</v>
      </c>
      <c r="G3958" s="177">
        <v>19</v>
      </c>
      <c r="H3958" s="177" t="s">
        <v>2778</v>
      </c>
      <c r="I3958" s="177" t="s">
        <v>2779</v>
      </c>
      <c r="J3958" s="177" t="s">
        <v>2780</v>
      </c>
      <c r="K3958" s="177" t="s">
        <v>27</v>
      </c>
      <c r="L3958" s="224"/>
      <c r="M3958" s="177"/>
      <c r="N3958" s="177" t="s">
        <v>27</v>
      </c>
      <c r="O3958" s="224"/>
      <c r="P3958" s="177"/>
      <c r="Q3958" s="177"/>
      <c r="R3958" s="177"/>
      <c r="S3958" s="177" t="s">
        <v>2776</v>
      </c>
      <c r="T3958" s="177"/>
      <c r="Z3958" s="130" t="str">
        <f t="shared" si="62"/>
        <v>18(11)陆贵钘</v>
      </c>
    </row>
    <row r="3959" spans="1:26">
      <c r="A3959" s="177"/>
      <c r="B3959" s="177" t="s">
        <v>2781</v>
      </c>
      <c r="C3959" s="177"/>
      <c r="D3959" s="177" t="s">
        <v>234</v>
      </c>
      <c r="E3959" s="177" t="s">
        <v>2782</v>
      </c>
      <c r="F3959" s="177" t="s">
        <v>143</v>
      </c>
      <c r="G3959" s="177">
        <v>18</v>
      </c>
      <c r="H3959" s="177" t="s">
        <v>19878</v>
      </c>
      <c r="I3959" s="177" t="s">
        <v>2784</v>
      </c>
      <c r="J3959" s="177" t="s">
        <v>2785</v>
      </c>
      <c r="K3959" s="177" t="s">
        <v>27</v>
      </c>
      <c r="L3959" s="224"/>
      <c r="M3959" s="177"/>
      <c r="N3959" s="177" t="s">
        <v>30</v>
      </c>
      <c r="O3959" s="224"/>
      <c r="P3959" s="177"/>
      <c r="Q3959" s="177"/>
      <c r="R3959" s="177"/>
      <c r="S3959" s="177" t="s">
        <v>2781</v>
      </c>
      <c r="T3959" s="177"/>
      <c r="Z3959" s="130" t="str">
        <f t="shared" si="62"/>
        <v>18(11)陆渝淇</v>
      </c>
    </row>
    <row r="3960" spans="1:26">
      <c r="A3960" s="177"/>
      <c r="B3960" s="177" t="s">
        <v>2786</v>
      </c>
      <c r="C3960" s="177"/>
      <c r="D3960" s="177" t="s">
        <v>234</v>
      </c>
      <c r="E3960" s="177" t="s">
        <v>2787</v>
      </c>
      <c r="F3960" s="177" t="s">
        <v>143</v>
      </c>
      <c r="G3960" s="177">
        <v>18</v>
      </c>
      <c r="H3960" s="177" t="s">
        <v>2788</v>
      </c>
      <c r="I3960" s="177" t="s">
        <v>2789</v>
      </c>
      <c r="J3960" s="177">
        <v>15177387610</v>
      </c>
      <c r="K3960" s="177" t="s">
        <v>27</v>
      </c>
      <c r="L3960" s="224"/>
      <c r="M3960" s="177"/>
      <c r="N3960" s="177" t="s">
        <v>30</v>
      </c>
      <c r="O3960" s="224"/>
      <c r="P3960" s="177"/>
      <c r="Q3960" s="177"/>
      <c r="R3960" s="177"/>
      <c r="S3960" s="177" t="s">
        <v>2786</v>
      </c>
      <c r="T3960" s="177"/>
      <c r="Z3960" s="130" t="str">
        <f t="shared" si="62"/>
        <v>18(11)罗惠玲</v>
      </c>
    </row>
    <row r="3961" spans="1:26">
      <c r="A3961" s="177"/>
      <c r="B3961" s="177" t="s">
        <v>2790</v>
      </c>
      <c r="C3961" s="177"/>
      <c r="D3961" s="177" t="s">
        <v>234</v>
      </c>
      <c r="E3961" s="177" t="s">
        <v>2791</v>
      </c>
      <c r="F3961" s="177" t="s">
        <v>143</v>
      </c>
      <c r="G3961" s="177">
        <v>18</v>
      </c>
      <c r="H3961" s="177" t="s">
        <v>2792</v>
      </c>
      <c r="I3961" s="177" t="s">
        <v>2793</v>
      </c>
      <c r="J3961" s="177">
        <v>13481867547</v>
      </c>
      <c r="K3961" s="177" t="s">
        <v>27</v>
      </c>
      <c r="L3961" s="224"/>
      <c r="M3961" s="177"/>
      <c r="N3961" s="177" t="s">
        <v>27</v>
      </c>
      <c r="O3961" s="224"/>
      <c r="P3961" s="177"/>
      <c r="Q3961" s="177"/>
      <c r="R3961" s="177"/>
      <c r="S3961" s="177" t="s">
        <v>2790</v>
      </c>
      <c r="T3961" s="177"/>
      <c r="Z3961" s="130" t="str">
        <f t="shared" si="62"/>
        <v>18(11)蒙丽美</v>
      </c>
    </row>
    <row r="3962" spans="1:26">
      <c r="A3962" s="177"/>
      <c r="B3962" s="177" t="s">
        <v>2794</v>
      </c>
      <c r="C3962" s="177"/>
      <c r="D3962" s="177" t="s">
        <v>234</v>
      </c>
      <c r="E3962" s="177" t="s">
        <v>2795</v>
      </c>
      <c r="F3962" s="177" t="s">
        <v>143</v>
      </c>
      <c r="G3962" s="177">
        <v>18</v>
      </c>
      <c r="H3962" s="177" t="s">
        <v>2796</v>
      </c>
      <c r="I3962" s="177" t="s">
        <v>2797</v>
      </c>
      <c r="J3962" s="177">
        <v>13471848501</v>
      </c>
      <c r="K3962" s="177" t="s">
        <v>27</v>
      </c>
      <c r="L3962" s="224"/>
      <c r="M3962" s="177"/>
      <c r="N3962" s="177" t="s">
        <v>27</v>
      </c>
      <c r="O3962" s="224"/>
      <c r="P3962" s="177"/>
      <c r="Q3962" s="177"/>
      <c r="R3962" s="177"/>
      <c r="S3962" s="177" t="s">
        <v>2794</v>
      </c>
      <c r="T3962" s="177"/>
      <c r="Z3962" s="130" t="str">
        <f t="shared" si="62"/>
        <v>18(11)蒙雪菲</v>
      </c>
    </row>
    <row r="3963" spans="1:26">
      <c r="A3963" s="177"/>
      <c r="B3963" s="177" t="s">
        <v>2798</v>
      </c>
      <c r="C3963" s="177"/>
      <c r="D3963" s="177" t="s">
        <v>234</v>
      </c>
      <c r="E3963" s="177" t="s">
        <v>2799</v>
      </c>
      <c r="F3963" s="177" t="s">
        <v>24</v>
      </c>
      <c r="G3963" s="177">
        <v>18</v>
      </c>
      <c r="H3963" s="177" t="s">
        <v>2800</v>
      </c>
      <c r="I3963" s="177" t="s">
        <v>2801</v>
      </c>
      <c r="J3963" s="177">
        <v>18176119807</v>
      </c>
      <c r="K3963" s="177"/>
      <c r="L3963" s="224"/>
      <c r="M3963" s="177"/>
      <c r="N3963" s="177"/>
      <c r="O3963" s="224"/>
      <c r="P3963" s="177"/>
      <c r="Q3963" s="177"/>
      <c r="R3963" s="177"/>
      <c r="S3963" s="177" t="s">
        <v>2798</v>
      </c>
      <c r="T3963" s="177" t="s">
        <v>17668</v>
      </c>
      <c r="Z3963" s="130" t="str">
        <f t="shared" si="62"/>
        <v>18(11)蒙振民</v>
      </c>
    </row>
    <row r="3964" spans="1:26">
      <c r="A3964" s="177"/>
      <c r="B3964" s="177" t="s">
        <v>2802</v>
      </c>
      <c r="C3964" s="177"/>
      <c r="D3964" s="177" t="s">
        <v>234</v>
      </c>
      <c r="E3964" s="177" t="s">
        <v>2803</v>
      </c>
      <c r="F3964" s="177" t="s">
        <v>143</v>
      </c>
      <c r="G3964" s="177">
        <v>19</v>
      </c>
      <c r="H3964" s="177" t="s">
        <v>2804</v>
      </c>
      <c r="I3964" s="177" t="s">
        <v>2805</v>
      </c>
      <c r="J3964" s="177">
        <v>19978177329</v>
      </c>
      <c r="K3964" s="177" t="s">
        <v>27</v>
      </c>
      <c r="L3964" s="224"/>
      <c r="M3964" s="177"/>
      <c r="N3964" s="177" t="s">
        <v>27</v>
      </c>
      <c r="O3964" s="224"/>
      <c r="P3964" s="177"/>
      <c r="Q3964" s="177"/>
      <c r="R3964" s="177"/>
      <c r="S3964" s="177" t="s">
        <v>2802</v>
      </c>
      <c r="T3964" s="177"/>
      <c r="Z3964" s="130" t="str">
        <f t="shared" si="62"/>
        <v>18(11)冉秋艳</v>
      </c>
    </row>
    <row r="3965" spans="1:26">
      <c r="A3965" s="177"/>
      <c r="B3965" s="177" t="s">
        <v>2814</v>
      </c>
      <c r="C3965" s="177"/>
      <c r="D3965" s="177" t="s">
        <v>234</v>
      </c>
      <c r="E3965" s="177" t="s">
        <v>2815</v>
      </c>
      <c r="F3965" s="177" t="s">
        <v>143</v>
      </c>
      <c r="G3965" s="177">
        <v>18</v>
      </c>
      <c r="H3965" s="177" t="s">
        <v>18068</v>
      </c>
      <c r="I3965" s="177" t="s">
        <v>2816</v>
      </c>
      <c r="J3965" s="177">
        <v>13737980611</v>
      </c>
      <c r="K3965" s="177"/>
      <c r="L3965" s="224"/>
      <c r="M3965" s="177"/>
      <c r="N3965" s="177"/>
      <c r="O3965" s="224"/>
      <c r="P3965" s="177"/>
      <c r="Q3965" s="177"/>
      <c r="R3965" s="177"/>
      <c r="S3965" s="177" t="s">
        <v>2814</v>
      </c>
      <c r="T3965" s="177" t="s">
        <v>19686</v>
      </c>
      <c r="Z3965" s="130" t="str">
        <f t="shared" si="62"/>
        <v>18(11)覃丽雅</v>
      </c>
    </row>
    <row r="3966" spans="1:26">
      <c r="A3966" s="177"/>
      <c r="B3966" s="177" t="s">
        <v>2817</v>
      </c>
      <c r="C3966" s="177"/>
      <c r="D3966" s="177" t="s">
        <v>234</v>
      </c>
      <c r="E3966" s="177" t="s">
        <v>2818</v>
      </c>
      <c r="F3966" s="177" t="s">
        <v>143</v>
      </c>
      <c r="G3966" s="177">
        <v>18</v>
      </c>
      <c r="H3966" s="177" t="s">
        <v>2819</v>
      </c>
      <c r="I3966" s="177" t="s">
        <v>2820</v>
      </c>
      <c r="J3966" s="177" t="s">
        <v>2821</v>
      </c>
      <c r="K3966" s="177"/>
      <c r="L3966" s="224"/>
      <c r="M3966" s="177"/>
      <c r="N3966" s="177"/>
      <c r="O3966" s="224"/>
      <c r="P3966" s="177"/>
      <c r="Q3966" s="177"/>
      <c r="R3966" s="177"/>
      <c r="S3966" s="177" t="s">
        <v>2817</v>
      </c>
      <c r="T3966" s="177" t="s">
        <v>19686</v>
      </c>
      <c r="Z3966" s="130" t="str">
        <f t="shared" si="62"/>
        <v>18(11)覃美师</v>
      </c>
    </row>
    <row r="3967" spans="1:26">
      <c r="A3967" s="177"/>
      <c r="B3967" s="177" t="s">
        <v>2822</v>
      </c>
      <c r="C3967" s="177"/>
      <c r="D3967" s="177" t="s">
        <v>234</v>
      </c>
      <c r="E3967" s="177" t="s">
        <v>2823</v>
      </c>
      <c r="F3967" s="177" t="s">
        <v>143</v>
      </c>
      <c r="G3967" s="177">
        <v>18</v>
      </c>
      <c r="H3967" s="177" t="s">
        <v>19879</v>
      </c>
      <c r="I3967" s="177" t="s">
        <v>2825</v>
      </c>
      <c r="J3967" s="177" t="s">
        <v>2826</v>
      </c>
      <c r="K3967" s="177" t="s">
        <v>27</v>
      </c>
      <c r="L3967" s="224"/>
      <c r="M3967" s="177"/>
      <c r="N3967" s="177" t="s">
        <v>27</v>
      </c>
      <c r="O3967" s="224"/>
      <c r="P3967" s="177"/>
      <c r="Q3967" s="177"/>
      <c r="R3967" s="177"/>
      <c r="S3967" s="177" t="s">
        <v>2822</v>
      </c>
      <c r="T3967" s="177"/>
      <c r="Z3967" s="130" t="str">
        <f t="shared" si="62"/>
        <v>18(11)覃潇潇</v>
      </c>
    </row>
    <row r="3968" spans="1:26">
      <c r="A3968" s="177"/>
      <c r="B3968" s="177" t="s">
        <v>2827</v>
      </c>
      <c r="C3968" s="177"/>
      <c r="D3968" s="177" t="s">
        <v>234</v>
      </c>
      <c r="E3968" s="177" t="s">
        <v>2828</v>
      </c>
      <c r="F3968" s="177" t="s">
        <v>143</v>
      </c>
      <c r="G3968" s="177">
        <v>19</v>
      </c>
      <c r="H3968" s="177" t="s">
        <v>19880</v>
      </c>
      <c r="I3968" s="177" t="s">
        <v>2830</v>
      </c>
      <c r="J3968" s="177">
        <v>15949327895</v>
      </c>
      <c r="K3968" s="177" t="s">
        <v>27</v>
      </c>
      <c r="L3968" s="224"/>
      <c r="M3968" s="177"/>
      <c r="N3968" s="177" t="s">
        <v>27</v>
      </c>
      <c r="O3968" s="224"/>
      <c r="P3968" s="177"/>
      <c r="Q3968" s="177"/>
      <c r="R3968" s="177"/>
      <c r="S3968" s="177" t="s">
        <v>2827</v>
      </c>
      <c r="T3968" s="177"/>
      <c r="Z3968" s="130" t="str">
        <f t="shared" si="62"/>
        <v>18(11)唐柳淑</v>
      </c>
    </row>
    <row r="3969" spans="1:26">
      <c r="A3969" s="177"/>
      <c r="B3969" s="177" t="s">
        <v>2831</v>
      </c>
      <c r="C3969" s="177"/>
      <c r="D3969" s="177" t="s">
        <v>234</v>
      </c>
      <c r="E3969" s="177" t="s">
        <v>2832</v>
      </c>
      <c r="F3969" s="177" t="s">
        <v>143</v>
      </c>
      <c r="G3969" s="177">
        <v>18</v>
      </c>
      <c r="H3969" s="177" t="s">
        <v>2833</v>
      </c>
      <c r="I3969" s="177" t="s">
        <v>2834</v>
      </c>
      <c r="J3969" s="177">
        <v>15019699083</v>
      </c>
      <c r="K3969" s="177" t="s">
        <v>27</v>
      </c>
      <c r="L3969" s="224"/>
      <c r="M3969" s="177"/>
      <c r="N3969" s="177" t="s">
        <v>27</v>
      </c>
      <c r="O3969" s="224"/>
      <c r="P3969" s="177"/>
      <c r="Q3969" s="177"/>
      <c r="R3969" s="177"/>
      <c r="S3969" s="177" t="s">
        <v>2831</v>
      </c>
      <c r="T3969" s="177"/>
      <c r="Z3969" s="130" t="str">
        <f t="shared" si="62"/>
        <v>18(11)陶丹丹</v>
      </c>
    </row>
    <row r="3970" spans="1:26">
      <c r="A3970" s="177"/>
      <c r="B3970" s="177" t="s">
        <v>2835</v>
      </c>
      <c r="C3970" s="177"/>
      <c r="D3970" s="177" t="s">
        <v>234</v>
      </c>
      <c r="E3970" s="177" t="s">
        <v>2836</v>
      </c>
      <c r="F3970" s="177" t="s">
        <v>24</v>
      </c>
      <c r="G3970" s="177">
        <v>19</v>
      </c>
      <c r="H3970" s="177" t="s">
        <v>2837</v>
      </c>
      <c r="I3970" s="177" t="s">
        <v>2838</v>
      </c>
      <c r="J3970" s="177">
        <v>13711830016</v>
      </c>
      <c r="K3970" s="177" t="s">
        <v>27</v>
      </c>
      <c r="L3970" s="224"/>
      <c r="M3970" s="177"/>
      <c r="N3970" s="177" t="s">
        <v>27</v>
      </c>
      <c r="O3970" s="224"/>
      <c r="P3970" s="177"/>
      <c r="Q3970" s="177"/>
      <c r="R3970" s="177"/>
      <c r="S3970" s="177" t="s">
        <v>2835</v>
      </c>
      <c r="T3970" s="177"/>
      <c r="Z3970" s="130" t="str">
        <f t="shared" si="62"/>
        <v>18(11)韦昌圣</v>
      </c>
    </row>
    <row r="3971" spans="1:26">
      <c r="A3971" s="177"/>
      <c r="B3971" s="177" t="s">
        <v>2839</v>
      </c>
      <c r="C3971" s="177"/>
      <c r="D3971" s="177" t="s">
        <v>234</v>
      </c>
      <c r="E3971" s="177" t="s">
        <v>2840</v>
      </c>
      <c r="F3971" s="177" t="s">
        <v>143</v>
      </c>
      <c r="G3971" s="177">
        <v>19</v>
      </c>
      <c r="H3971" s="177" t="s">
        <v>2841</v>
      </c>
      <c r="I3971" s="177" t="s">
        <v>2842</v>
      </c>
      <c r="J3971" s="177">
        <v>18176483167</v>
      </c>
      <c r="K3971" s="177" t="s">
        <v>27</v>
      </c>
      <c r="L3971" s="224"/>
      <c r="M3971" s="177"/>
      <c r="N3971" s="177" t="s">
        <v>27</v>
      </c>
      <c r="O3971" s="224"/>
      <c r="P3971" s="177"/>
      <c r="Q3971" s="177"/>
      <c r="R3971" s="177"/>
      <c r="S3971" s="177" t="s">
        <v>2839</v>
      </c>
      <c r="T3971" s="177"/>
      <c r="Z3971" s="130" t="str">
        <f t="shared" si="62"/>
        <v>18(11)韦春柏</v>
      </c>
    </row>
    <row r="3972" spans="1:26">
      <c r="A3972" s="177"/>
      <c r="B3972" s="177" t="s">
        <v>2843</v>
      </c>
      <c r="C3972" s="177"/>
      <c r="D3972" s="177" t="s">
        <v>234</v>
      </c>
      <c r="E3972" s="177" t="s">
        <v>2844</v>
      </c>
      <c r="F3972" s="177" t="s">
        <v>143</v>
      </c>
      <c r="G3972" s="177">
        <v>18</v>
      </c>
      <c r="H3972" s="177" t="s">
        <v>17967</v>
      </c>
      <c r="I3972" s="177" t="s">
        <v>2846</v>
      </c>
      <c r="J3972" s="177">
        <v>15878685462</v>
      </c>
      <c r="K3972" s="177" t="s">
        <v>27</v>
      </c>
      <c r="L3972" s="224"/>
      <c r="M3972" s="177"/>
      <c r="N3972" s="177" t="s">
        <v>27</v>
      </c>
      <c r="O3972" s="224"/>
      <c r="P3972" s="177"/>
      <c r="Q3972" s="177"/>
      <c r="R3972" s="177"/>
      <c r="S3972" s="177" t="s">
        <v>2843</v>
      </c>
      <c r="T3972" s="177"/>
      <c r="Z3972" s="130" t="str">
        <f t="shared" si="62"/>
        <v>18(11)韦东慧</v>
      </c>
    </row>
    <row r="3973" spans="1:26">
      <c r="A3973" s="177"/>
      <c r="B3973" s="177" t="s">
        <v>2847</v>
      </c>
      <c r="C3973" s="177"/>
      <c r="D3973" s="177" t="s">
        <v>234</v>
      </c>
      <c r="E3973" s="177" t="s">
        <v>2848</v>
      </c>
      <c r="F3973" s="177" t="s">
        <v>24</v>
      </c>
      <c r="G3973" s="177">
        <v>18</v>
      </c>
      <c r="H3973" s="177" t="s">
        <v>19881</v>
      </c>
      <c r="I3973" s="177" t="s">
        <v>2202</v>
      </c>
      <c r="J3973" s="177">
        <v>15878686578</v>
      </c>
      <c r="K3973" s="177"/>
      <c r="L3973" s="224"/>
      <c r="M3973" s="177"/>
      <c r="N3973" s="177"/>
      <c r="O3973" s="224"/>
      <c r="P3973" s="177"/>
      <c r="Q3973" s="177"/>
      <c r="R3973" s="177"/>
      <c r="S3973" s="177" t="s">
        <v>2847</v>
      </c>
      <c r="T3973" s="177" t="s">
        <v>17668</v>
      </c>
      <c r="Z3973" s="130" t="str">
        <f t="shared" si="62"/>
        <v>18(11)韦昊良</v>
      </c>
    </row>
    <row r="3974" spans="1:26">
      <c r="A3974" s="177"/>
      <c r="B3974" s="177" t="s">
        <v>2850</v>
      </c>
      <c r="C3974" s="177"/>
      <c r="D3974" s="177" t="s">
        <v>234</v>
      </c>
      <c r="E3974" s="177" t="s">
        <v>2851</v>
      </c>
      <c r="F3974" s="177" t="s">
        <v>143</v>
      </c>
      <c r="G3974" s="177">
        <v>20</v>
      </c>
      <c r="H3974" s="177" t="s">
        <v>19882</v>
      </c>
      <c r="I3974" s="177" t="s">
        <v>2853</v>
      </c>
      <c r="J3974" s="177">
        <v>17807872263</v>
      </c>
      <c r="K3974" s="177" t="s">
        <v>27</v>
      </c>
      <c r="L3974" s="224"/>
      <c r="M3974" s="177"/>
      <c r="N3974" s="177" t="s">
        <v>27</v>
      </c>
      <c r="O3974" s="224"/>
      <c r="P3974" s="177"/>
      <c r="Q3974" s="177"/>
      <c r="R3974" s="177"/>
      <c r="S3974" s="177" t="s">
        <v>2850</v>
      </c>
      <c r="T3974" s="177"/>
      <c r="Z3974" s="130" t="str">
        <f t="shared" si="62"/>
        <v>18(11)黄菁荭</v>
      </c>
    </row>
    <row r="3975" spans="1:26">
      <c r="A3975" s="177"/>
      <c r="B3975" s="177" t="s">
        <v>2854</v>
      </c>
      <c r="C3975" s="177"/>
      <c r="D3975" s="177" t="s">
        <v>234</v>
      </c>
      <c r="E3975" s="177" t="s">
        <v>2855</v>
      </c>
      <c r="F3975" s="177" t="s">
        <v>24</v>
      </c>
      <c r="G3975" s="177">
        <v>18</v>
      </c>
      <c r="H3975" s="177" t="s">
        <v>2856</v>
      </c>
      <c r="I3975" s="177" t="s">
        <v>2857</v>
      </c>
      <c r="J3975" s="177">
        <v>15723889701</v>
      </c>
      <c r="K3975" s="177"/>
      <c r="L3975" s="224"/>
      <c r="M3975" s="177"/>
      <c r="N3975" s="177"/>
      <c r="O3975" s="224"/>
      <c r="P3975" s="177"/>
      <c r="Q3975" s="177"/>
      <c r="R3975" s="177"/>
      <c r="S3975" s="177" t="s">
        <v>2854</v>
      </c>
      <c r="T3975" s="177" t="s">
        <v>17668</v>
      </c>
      <c r="Z3975" s="130" t="str">
        <f t="shared" ref="Z3975:Z4038" si="63">D3975:D8556&amp;E3975:E8556</f>
        <v>18(11)韦金宁</v>
      </c>
    </row>
    <row r="3976" spans="1:26">
      <c r="A3976" s="177"/>
      <c r="B3976" s="177" t="s">
        <v>2862</v>
      </c>
      <c r="C3976" s="177"/>
      <c r="D3976" s="177" t="s">
        <v>234</v>
      </c>
      <c r="E3976" s="177" t="s">
        <v>2863</v>
      </c>
      <c r="F3976" s="177" t="s">
        <v>143</v>
      </c>
      <c r="G3976" s="177">
        <v>19</v>
      </c>
      <c r="H3976" s="177" t="s">
        <v>2864</v>
      </c>
      <c r="I3976" s="177" t="s">
        <v>2865</v>
      </c>
      <c r="J3976" s="177" t="s">
        <v>2866</v>
      </c>
      <c r="K3976" s="177" t="s">
        <v>27</v>
      </c>
      <c r="L3976" s="224"/>
      <c r="M3976" s="177"/>
      <c r="N3976" s="177" t="s">
        <v>27</v>
      </c>
      <c r="O3976" s="224"/>
      <c r="P3976" s="177"/>
      <c r="Q3976" s="177"/>
      <c r="R3976" s="177"/>
      <c r="S3976" s="177" t="s">
        <v>2862</v>
      </c>
      <c r="T3976" s="177"/>
      <c r="Z3976" s="130" t="str">
        <f t="shared" si="63"/>
        <v>18(11)韦梦宁</v>
      </c>
    </row>
    <row r="3977" spans="1:26">
      <c r="A3977" s="177"/>
      <c r="B3977" s="177" t="s">
        <v>2867</v>
      </c>
      <c r="C3977" s="177"/>
      <c r="D3977" s="177" t="s">
        <v>234</v>
      </c>
      <c r="E3977" s="177" t="s">
        <v>2868</v>
      </c>
      <c r="F3977" s="177" t="s">
        <v>143</v>
      </c>
      <c r="G3977" s="177">
        <v>19</v>
      </c>
      <c r="H3977" s="177" t="s">
        <v>19883</v>
      </c>
      <c r="I3977" s="177" t="s">
        <v>2870</v>
      </c>
      <c r="J3977" s="177">
        <v>13422844233</v>
      </c>
      <c r="K3977" s="177" t="s">
        <v>27</v>
      </c>
      <c r="L3977" s="224"/>
      <c r="M3977" s="177"/>
      <c r="N3977" s="177" t="s">
        <v>27</v>
      </c>
      <c r="O3977" s="224"/>
      <c r="P3977" s="177"/>
      <c r="Q3977" s="177"/>
      <c r="R3977" s="177"/>
      <c r="S3977" s="177" t="s">
        <v>2867</v>
      </c>
      <c r="T3977" s="177"/>
      <c r="Z3977" s="130" t="str">
        <f t="shared" si="63"/>
        <v>18(11)韦如梦</v>
      </c>
    </row>
    <row r="3978" spans="1:26">
      <c r="A3978" s="177"/>
      <c r="B3978" s="177" t="s">
        <v>2871</v>
      </c>
      <c r="C3978" s="177"/>
      <c r="D3978" s="177" t="s">
        <v>234</v>
      </c>
      <c r="E3978" s="177" t="s">
        <v>2872</v>
      </c>
      <c r="F3978" s="177" t="s">
        <v>143</v>
      </c>
      <c r="G3978" s="177">
        <v>19</v>
      </c>
      <c r="H3978" s="177" t="s">
        <v>2873</v>
      </c>
      <c r="I3978" s="177" t="s">
        <v>2874</v>
      </c>
      <c r="J3978" s="177" t="s">
        <v>2875</v>
      </c>
      <c r="K3978" s="177" t="s">
        <v>27</v>
      </c>
      <c r="L3978" s="224"/>
      <c r="M3978" s="177"/>
      <c r="N3978" s="177" t="s">
        <v>27</v>
      </c>
      <c r="O3978" s="224"/>
      <c r="P3978" s="177"/>
      <c r="Q3978" s="177"/>
      <c r="R3978" s="177"/>
      <c r="S3978" s="177" t="s">
        <v>2871</v>
      </c>
      <c r="T3978" s="177"/>
      <c r="Z3978" s="130" t="str">
        <f t="shared" si="63"/>
        <v>18(11)韦香萍</v>
      </c>
    </row>
    <row r="3979" spans="1:26">
      <c r="A3979" s="177"/>
      <c r="B3979" s="177" t="s">
        <v>2876</v>
      </c>
      <c r="C3979" s="177"/>
      <c r="D3979" s="177" t="s">
        <v>234</v>
      </c>
      <c r="E3979" s="177" t="s">
        <v>2877</v>
      </c>
      <c r="F3979" s="177" t="s">
        <v>143</v>
      </c>
      <c r="G3979" s="177">
        <v>18</v>
      </c>
      <c r="H3979" s="177" t="s">
        <v>2878</v>
      </c>
      <c r="I3979" s="177" t="s">
        <v>2879</v>
      </c>
      <c r="J3979" s="177">
        <v>13367588225</v>
      </c>
      <c r="K3979" s="177"/>
      <c r="L3979" s="224"/>
      <c r="M3979" s="177"/>
      <c r="N3979" s="177"/>
      <c r="O3979" s="224"/>
      <c r="P3979" s="177"/>
      <c r="Q3979" s="177"/>
      <c r="R3979" s="177"/>
      <c r="S3979" s="177" t="s">
        <v>2876</v>
      </c>
      <c r="T3979" s="177" t="s">
        <v>17668</v>
      </c>
      <c r="Z3979" s="130" t="str">
        <f t="shared" si="63"/>
        <v>18(11)韦雨净</v>
      </c>
    </row>
    <row r="3980" spans="1:26">
      <c r="A3980" s="177"/>
      <c r="B3980" s="177" t="s">
        <v>2880</v>
      </c>
      <c r="C3980" s="177"/>
      <c r="D3980" s="177" t="s">
        <v>234</v>
      </c>
      <c r="E3980" s="177" t="s">
        <v>2881</v>
      </c>
      <c r="F3980" s="177" t="s">
        <v>143</v>
      </c>
      <c r="G3980" s="177">
        <v>18</v>
      </c>
      <c r="H3980" s="177" t="s">
        <v>2882</v>
      </c>
      <c r="I3980" s="177" t="s">
        <v>2883</v>
      </c>
      <c r="J3980" s="177" t="s">
        <v>2884</v>
      </c>
      <c r="K3980" s="177" t="s">
        <v>27</v>
      </c>
      <c r="L3980" s="224"/>
      <c r="M3980" s="177"/>
      <c r="N3980" s="177" t="s">
        <v>27</v>
      </c>
      <c r="O3980" s="224"/>
      <c r="P3980" s="177"/>
      <c r="Q3980" s="177"/>
      <c r="R3980" s="177"/>
      <c r="S3980" s="177" t="s">
        <v>2880</v>
      </c>
      <c r="T3980" s="177"/>
      <c r="Z3980" s="130" t="str">
        <f t="shared" si="63"/>
        <v>18(11)韦运会</v>
      </c>
    </row>
    <row r="3981" spans="1:26">
      <c r="A3981" s="177"/>
      <c r="B3981" s="177" t="s">
        <v>2889</v>
      </c>
      <c r="C3981" s="177"/>
      <c r="D3981" s="177" t="s">
        <v>234</v>
      </c>
      <c r="E3981" s="177" t="s">
        <v>2890</v>
      </c>
      <c r="F3981" s="177" t="s">
        <v>143</v>
      </c>
      <c r="G3981" s="177">
        <v>18</v>
      </c>
      <c r="H3981" s="177" t="s">
        <v>19884</v>
      </c>
      <c r="I3981" s="177" t="s">
        <v>2892</v>
      </c>
      <c r="J3981" s="177">
        <v>19994566813</v>
      </c>
      <c r="K3981" s="177" t="s">
        <v>27</v>
      </c>
      <c r="L3981" s="224"/>
      <c r="M3981" s="177"/>
      <c r="N3981" s="177" t="s">
        <v>27</v>
      </c>
      <c r="O3981" s="224"/>
      <c r="P3981" s="177"/>
      <c r="Q3981" s="177"/>
      <c r="R3981" s="177"/>
      <c r="S3981" s="177" t="s">
        <v>2889</v>
      </c>
      <c r="T3981" s="177"/>
      <c r="Z3981" s="130" t="str">
        <f t="shared" si="63"/>
        <v>18(11)蓝柳玉</v>
      </c>
    </row>
    <row r="3982" spans="1:26">
      <c r="A3982" s="177"/>
      <c r="B3982" s="177" t="s">
        <v>2897</v>
      </c>
      <c r="C3982" s="177"/>
      <c r="D3982" s="177" t="s">
        <v>234</v>
      </c>
      <c r="E3982" s="177" t="s">
        <v>2898</v>
      </c>
      <c r="F3982" s="177" t="s">
        <v>143</v>
      </c>
      <c r="G3982" s="177">
        <v>18</v>
      </c>
      <c r="H3982" s="177" t="s">
        <v>2899</v>
      </c>
      <c r="I3982" s="177" t="s">
        <v>2900</v>
      </c>
      <c r="J3982" s="177">
        <v>13794798255</v>
      </c>
      <c r="K3982" s="177" t="s">
        <v>27</v>
      </c>
      <c r="L3982" s="224"/>
      <c r="M3982" s="177"/>
      <c r="N3982" s="177" t="s">
        <v>27</v>
      </c>
      <c r="O3982" s="224"/>
      <c r="P3982" s="177"/>
      <c r="Q3982" s="177"/>
      <c r="R3982" s="177"/>
      <c r="S3982" s="177" t="s">
        <v>2897</v>
      </c>
      <c r="T3982" s="177"/>
      <c r="Z3982" s="130" t="str">
        <f t="shared" si="63"/>
        <v>18(11)罗依琳</v>
      </c>
    </row>
    <row r="3983" spans="1:26">
      <c r="A3983" s="177"/>
      <c r="B3983" s="177" t="s">
        <v>2901</v>
      </c>
      <c r="C3983" s="177"/>
      <c r="D3983" s="177" t="s">
        <v>234</v>
      </c>
      <c r="E3983" s="177" t="s">
        <v>2902</v>
      </c>
      <c r="F3983" s="177" t="s">
        <v>143</v>
      </c>
      <c r="G3983" s="177">
        <v>21</v>
      </c>
      <c r="H3983" s="177" t="s">
        <v>19885</v>
      </c>
      <c r="I3983" s="177" t="s">
        <v>2904</v>
      </c>
      <c r="J3983" s="177">
        <v>18278865103</v>
      </c>
      <c r="K3983" s="177" t="s">
        <v>27</v>
      </c>
      <c r="L3983" s="224"/>
      <c r="M3983" s="177"/>
      <c r="N3983" s="177" t="s">
        <v>27</v>
      </c>
      <c r="O3983" s="224"/>
      <c r="P3983" s="177"/>
      <c r="Q3983" s="177"/>
      <c r="R3983" s="177"/>
      <c r="S3983" s="177" t="s">
        <v>2901</v>
      </c>
      <c r="T3983" s="177"/>
      <c r="Z3983" s="130" t="str">
        <f t="shared" si="63"/>
        <v>18(11)卢小凤</v>
      </c>
    </row>
    <row r="3984" spans="1:26">
      <c r="A3984" s="177"/>
      <c r="B3984" s="177" t="s">
        <v>2905</v>
      </c>
      <c r="C3984" s="177"/>
      <c r="D3984" s="177" t="s">
        <v>234</v>
      </c>
      <c r="E3984" s="177" t="s">
        <v>2906</v>
      </c>
      <c r="F3984" s="177" t="s">
        <v>143</v>
      </c>
      <c r="G3984" s="177">
        <v>18</v>
      </c>
      <c r="H3984" s="177" t="s">
        <v>2907</v>
      </c>
      <c r="I3984" s="177" t="s">
        <v>2908</v>
      </c>
      <c r="J3984" s="177">
        <v>13307884101</v>
      </c>
      <c r="K3984" s="177" t="s">
        <v>27</v>
      </c>
      <c r="L3984" s="224"/>
      <c r="M3984" s="177"/>
      <c r="N3984" s="177" t="s">
        <v>27</v>
      </c>
      <c r="O3984" s="224"/>
      <c r="P3984" s="177"/>
      <c r="Q3984" s="177"/>
      <c r="R3984" s="177"/>
      <c r="S3984" s="177" t="s">
        <v>2905</v>
      </c>
      <c r="T3984" s="177"/>
      <c r="Z3984" s="130" t="str">
        <f t="shared" si="63"/>
        <v>18(11)蒙柳静</v>
      </c>
    </row>
    <row r="3985" spans="1:26">
      <c r="A3985" s="177"/>
      <c r="B3985" s="177" t="s">
        <v>2909</v>
      </c>
      <c r="C3985" s="177"/>
      <c r="D3985" s="177" t="s">
        <v>234</v>
      </c>
      <c r="E3985" s="177" t="s">
        <v>2910</v>
      </c>
      <c r="F3985" s="177" t="s">
        <v>24</v>
      </c>
      <c r="G3985" s="177">
        <v>20</v>
      </c>
      <c r="H3985" s="177" t="s">
        <v>2911</v>
      </c>
      <c r="I3985" s="177" t="s">
        <v>2912</v>
      </c>
      <c r="J3985" s="177">
        <v>13123489412</v>
      </c>
      <c r="K3985" s="177" t="s">
        <v>27</v>
      </c>
      <c r="L3985" s="224"/>
      <c r="M3985" s="177"/>
      <c r="N3985" s="177" t="s">
        <v>30</v>
      </c>
      <c r="O3985" s="224"/>
      <c r="P3985" s="177"/>
      <c r="Q3985" s="177"/>
      <c r="R3985" s="177"/>
      <c r="S3985" s="177" t="s">
        <v>2909</v>
      </c>
      <c r="T3985" s="177"/>
      <c r="Z3985" s="130" t="str">
        <f t="shared" si="63"/>
        <v>18(11)蓝为迎</v>
      </c>
    </row>
    <row r="3986" spans="1:26">
      <c r="A3986" s="177"/>
      <c r="B3986" s="177" t="s">
        <v>2917</v>
      </c>
      <c r="C3986" s="177"/>
      <c r="D3986" s="177" t="s">
        <v>234</v>
      </c>
      <c r="E3986" s="177" t="s">
        <v>2918</v>
      </c>
      <c r="F3986" s="177" t="s">
        <v>143</v>
      </c>
      <c r="G3986" s="177">
        <v>19</v>
      </c>
      <c r="H3986" s="177" t="s">
        <v>2919</v>
      </c>
      <c r="I3986" s="177" t="s">
        <v>2920</v>
      </c>
      <c r="J3986" s="177">
        <v>18877136601</v>
      </c>
      <c r="K3986" s="177" t="s">
        <v>27</v>
      </c>
      <c r="L3986" s="224"/>
      <c r="M3986" s="177"/>
      <c r="N3986" s="177" t="s">
        <v>27</v>
      </c>
      <c r="O3986" s="224"/>
      <c r="P3986" s="177"/>
      <c r="Q3986" s="177"/>
      <c r="R3986" s="177"/>
      <c r="S3986" s="177" t="s">
        <v>2917</v>
      </c>
      <c r="T3986" s="177"/>
      <c r="Z3986" s="130" t="str">
        <f t="shared" si="63"/>
        <v>18(11)韦梦雅</v>
      </c>
    </row>
    <row r="3987" spans="1:26">
      <c r="A3987" s="177"/>
      <c r="B3987" s="177" t="s">
        <v>2921</v>
      </c>
      <c r="C3987" s="177"/>
      <c r="D3987" s="177" t="s">
        <v>234</v>
      </c>
      <c r="E3987" s="177" t="s">
        <v>2922</v>
      </c>
      <c r="F3987" s="177" t="s">
        <v>143</v>
      </c>
      <c r="G3987" s="177">
        <v>18</v>
      </c>
      <c r="H3987" s="177" t="s">
        <v>19287</v>
      </c>
      <c r="I3987" s="177" t="s">
        <v>2924</v>
      </c>
      <c r="J3987" s="177">
        <v>18077896350</v>
      </c>
      <c r="K3987" s="177" t="s">
        <v>27</v>
      </c>
      <c r="L3987" s="224"/>
      <c r="M3987" s="177"/>
      <c r="N3987" s="177" t="s">
        <v>27</v>
      </c>
      <c r="O3987" s="224"/>
      <c r="P3987" s="177"/>
      <c r="Q3987" s="177"/>
      <c r="R3987" s="177"/>
      <c r="S3987" s="177" t="s">
        <v>2921</v>
      </c>
      <c r="T3987" s="177"/>
      <c r="Z3987" s="130" t="str">
        <f t="shared" si="63"/>
        <v>18(11)韦艳雪</v>
      </c>
    </row>
    <row r="3988" spans="1:26">
      <c r="A3988" s="177"/>
      <c r="B3988" s="177" t="s">
        <v>2925</v>
      </c>
      <c r="C3988" s="177"/>
      <c r="D3988" s="177" t="s">
        <v>234</v>
      </c>
      <c r="E3988" s="177" t="s">
        <v>2926</v>
      </c>
      <c r="F3988" s="177" t="s">
        <v>24</v>
      </c>
      <c r="G3988" s="177">
        <v>18</v>
      </c>
      <c r="H3988" s="177" t="s">
        <v>19886</v>
      </c>
      <c r="I3988" s="177" t="s">
        <v>2928</v>
      </c>
      <c r="J3988" s="177">
        <v>13132987833</v>
      </c>
      <c r="K3988" s="177" t="s">
        <v>27</v>
      </c>
      <c r="L3988" s="224"/>
      <c r="M3988" s="177"/>
      <c r="N3988" s="177" t="s">
        <v>27</v>
      </c>
      <c r="O3988" s="224"/>
      <c r="P3988" s="177"/>
      <c r="Q3988" s="177"/>
      <c r="R3988" s="177"/>
      <c r="S3988" s="177" t="s">
        <v>2925</v>
      </c>
      <c r="T3988" s="177"/>
      <c r="Z3988" s="130" t="str">
        <f t="shared" si="63"/>
        <v>18(11)韦懿</v>
      </c>
    </row>
    <row r="3989" spans="1:26">
      <c r="A3989" s="177"/>
      <c r="B3989" s="177" t="s">
        <v>2929</v>
      </c>
      <c r="C3989" s="177"/>
      <c r="D3989" s="177" t="s">
        <v>234</v>
      </c>
      <c r="E3989" s="177" t="s">
        <v>2930</v>
      </c>
      <c r="F3989" s="177" t="s">
        <v>24</v>
      </c>
      <c r="G3989" s="177">
        <v>18</v>
      </c>
      <c r="H3989" s="177" t="s">
        <v>19887</v>
      </c>
      <c r="I3989" s="177" t="s">
        <v>2932</v>
      </c>
      <c r="J3989" s="177">
        <v>13687780582</v>
      </c>
      <c r="K3989" s="177" t="s">
        <v>27</v>
      </c>
      <c r="L3989" s="224"/>
      <c r="M3989" s="177"/>
      <c r="N3989" s="177" t="s">
        <v>27</v>
      </c>
      <c r="O3989" s="224"/>
      <c r="P3989" s="177"/>
      <c r="Q3989" s="177"/>
      <c r="R3989" s="177"/>
      <c r="S3989" s="177" t="s">
        <v>2929</v>
      </c>
      <c r="T3989" s="177"/>
      <c r="Z3989" s="130" t="str">
        <f t="shared" si="63"/>
        <v>18(11)叶阳宁</v>
      </c>
    </row>
    <row r="3990" spans="1:26">
      <c r="A3990" s="177"/>
      <c r="B3990" s="177" t="s">
        <v>2933</v>
      </c>
      <c r="C3990" s="177"/>
      <c r="D3990" s="177" t="s">
        <v>234</v>
      </c>
      <c r="E3990" s="177" t="s">
        <v>2934</v>
      </c>
      <c r="F3990" s="177" t="s">
        <v>24</v>
      </c>
      <c r="G3990" s="177">
        <v>18</v>
      </c>
      <c r="H3990" s="177" t="s">
        <v>2935</v>
      </c>
      <c r="I3990" s="177" t="s">
        <v>2936</v>
      </c>
      <c r="J3990" s="177">
        <v>18977893304</v>
      </c>
      <c r="K3990" s="177" t="s">
        <v>27</v>
      </c>
      <c r="L3990" s="224"/>
      <c r="M3990" s="177"/>
      <c r="N3990" s="177" t="s">
        <v>27</v>
      </c>
      <c r="O3990" s="224"/>
      <c r="P3990" s="177"/>
      <c r="Q3990" s="177"/>
      <c r="R3990" s="177"/>
      <c r="S3990" s="177" t="s">
        <v>2933</v>
      </c>
      <c r="T3990" s="177"/>
      <c r="Z3990" s="130" t="str">
        <f t="shared" si="63"/>
        <v>18(11)韦业杨</v>
      </c>
    </row>
    <row r="3991" spans="1:26">
      <c r="A3991" s="177"/>
      <c r="B3991" s="177" t="s">
        <v>2937</v>
      </c>
      <c r="C3991" s="177"/>
      <c r="D3991" s="177" t="s">
        <v>234</v>
      </c>
      <c r="E3991" s="177" t="s">
        <v>2938</v>
      </c>
      <c r="F3991" s="177" t="s">
        <v>143</v>
      </c>
      <c r="G3991" s="177">
        <v>18</v>
      </c>
      <c r="H3991" s="177" t="s">
        <v>19888</v>
      </c>
      <c r="I3991" s="177" t="s">
        <v>2940</v>
      </c>
      <c r="J3991" s="177">
        <v>15977838562</v>
      </c>
      <c r="K3991" s="177" t="s">
        <v>27</v>
      </c>
      <c r="L3991" s="224"/>
      <c r="M3991" s="177"/>
      <c r="N3991" s="177" t="s">
        <v>27</v>
      </c>
      <c r="O3991" s="224"/>
      <c r="P3991" s="177"/>
      <c r="Q3991" s="177"/>
      <c r="R3991" s="177"/>
      <c r="S3991" s="177" t="s">
        <v>2937</v>
      </c>
      <c r="T3991" s="177"/>
      <c r="Z3991" s="130" t="str">
        <f t="shared" si="63"/>
        <v>18(11)黄岚</v>
      </c>
    </row>
    <row r="3992" spans="1:26">
      <c r="A3992" s="177"/>
      <c r="B3992" s="177" t="s">
        <v>2941</v>
      </c>
      <c r="C3992" s="177"/>
      <c r="D3992" s="177" t="s">
        <v>234</v>
      </c>
      <c r="E3992" s="177" t="s">
        <v>2942</v>
      </c>
      <c r="F3992" s="177" t="s">
        <v>143</v>
      </c>
      <c r="G3992" s="177">
        <v>18</v>
      </c>
      <c r="H3992" s="177" t="s">
        <v>19889</v>
      </c>
      <c r="I3992" s="177" t="s">
        <v>2944</v>
      </c>
      <c r="J3992" s="177">
        <v>18276682647</v>
      </c>
      <c r="K3992" s="177" t="s">
        <v>27</v>
      </c>
      <c r="L3992" s="224"/>
      <c r="M3992" s="177"/>
      <c r="N3992" s="177" t="s">
        <v>27</v>
      </c>
      <c r="O3992" s="224"/>
      <c r="P3992" s="177"/>
      <c r="Q3992" s="177"/>
      <c r="R3992" s="177"/>
      <c r="S3992" s="177" t="s">
        <v>2941</v>
      </c>
      <c r="T3992" s="177"/>
      <c r="Z3992" s="130" t="str">
        <f t="shared" si="63"/>
        <v>18(11)覃晨</v>
      </c>
    </row>
    <row r="3993" spans="1:26">
      <c r="A3993" s="177"/>
      <c r="B3993" s="177" t="s">
        <v>2945</v>
      </c>
      <c r="C3993" s="177"/>
      <c r="D3993" s="177" t="s">
        <v>234</v>
      </c>
      <c r="E3993" s="177" t="s">
        <v>2946</v>
      </c>
      <c r="F3993" s="177" t="s">
        <v>143</v>
      </c>
      <c r="G3993" s="177">
        <v>18</v>
      </c>
      <c r="H3993" s="177" t="s">
        <v>2947</v>
      </c>
      <c r="I3993" s="177" t="s">
        <v>2948</v>
      </c>
      <c r="J3993" s="177">
        <v>18067907397</v>
      </c>
      <c r="K3993" s="177" t="s">
        <v>27</v>
      </c>
      <c r="L3993" s="224"/>
      <c r="M3993" s="177"/>
      <c r="N3993" s="177" t="s">
        <v>27</v>
      </c>
      <c r="O3993" s="224"/>
      <c r="P3993" s="177"/>
      <c r="Q3993" s="177"/>
      <c r="R3993" s="177"/>
      <c r="S3993" s="177" t="s">
        <v>2945</v>
      </c>
      <c r="T3993" s="177"/>
      <c r="Z3993" s="130" t="str">
        <f t="shared" si="63"/>
        <v>18(11)唐星星</v>
      </c>
    </row>
    <row r="3994" spans="1:26">
      <c r="A3994" s="177"/>
      <c r="B3994" s="177" t="s">
        <v>2949</v>
      </c>
      <c r="C3994" s="177"/>
      <c r="D3994" s="177" t="s">
        <v>234</v>
      </c>
      <c r="E3994" s="177" t="s">
        <v>2950</v>
      </c>
      <c r="F3994" s="177" t="s">
        <v>143</v>
      </c>
      <c r="G3994" s="177">
        <v>18</v>
      </c>
      <c r="H3994" s="177" t="s">
        <v>2951</v>
      </c>
      <c r="I3994" s="177" t="s">
        <v>2952</v>
      </c>
      <c r="J3994" s="177">
        <v>13692393353</v>
      </c>
      <c r="K3994" s="177" t="s">
        <v>27</v>
      </c>
      <c r="L3994" s="224"/>
      <c r="M3994" s="177"/>
      <c r="N3994" s="177" t="s">
        <v>27</v>
      </c>
      <c r="O3994" s="224"/>
      <c r="P3994" s="177"/>
      <c r="Q3994" s="177"/>
      <c r="R3994" s="177"/>
      <c r="S3994" s="177" t="s">
        <v>2949</v>
      </c>
      <c r="T3994" s="177"/>
      <c r="Z3994" s="130" t="str">
        <f t="shared" si="63"/>
        <v>18(11)黄静怡</v>
      </c>
    </row>
    <row r="3995" spans="1:26">
      <c r="A3995" s="177"/>
      <c r="B3995" s="177" t="s">
        <v>2961</v>
      </c>
      <c r="C3995" s="177"/>
      <c r="D3995" s="177" t="s">
        <v>234</v>
      </c>
      <c r="E3995" s="177" t="s">
        <v>2962</v>
      </c>
      <c r="F3995" s="177" t="s">
        <v>143</v>
      </c>
      <c r="G3995" s="177">
        <v>18</v>
      </c>
      <c r="H3995" s="177" t="s">
        <v>2963</v>
      </c>
      <c r="I3995" s="177" t="s">
        <v>2964</v>
      </c>
      <c r="J3995" s="177">
        <v>15777809125</v>
      </c>
      <c r="K3995" s="177" t="s">
        <v>27</v>
      </c>
      <c r="L3995" s="224"/>
      <c r="M3995" s="177"/>
      <c r="N3995" s="177" t="s">
        <v>30</v>
      </c>
      <c r="O3995" s="224"/>
      <c r="P3995" s="177"/>
      <c r="Q3995" s="177"/>
      <c r="R3995" s="177"/>
      <c r="S3995" s="177" t="s">
        <v>2961</v>
      </c>
      <c r="T3995" s="177"/>
      <c r="Z3995" s="130" t="str">
        <f t="shared" si="63"/>
        <v>18(11)谭惠馨</v>
      </c>
    </row>
    <row r="3996" spans="1:26">
      <c r="A3996" s="177"/>
      <c r="B3996" s="177" t="s">
        <v>2965</v>
      </c>
      <c r="C3996" s="177"/>
      <c r="D3996" s="177" t="s">
        <v>234</v>
      </c>
      <c r="E3996" s="177" t="s">
        <v>2966</v>
      </c>
      <c r="F3996" s="177" t="s">
        <v>143</v>
      </c>
      <c r="G3996" s="177">
        <v>18</v>
      </c>
      <c r="H3996" s="177" t="s">
        <v>19890</v>
      </c>
      <c r="I3996" s="177" t="s">
        <v>2968</v>
      </c>
      <c r="J3996" s="177">
        <v>13737966585</v>
      </c>
      <c r="K3996" s="177" t="s">
        <v>27</v>
      </c>
      <c r="L3996" s="224"/>
      <c r="M3996" s="177"/>
      <c r="N3996" s="177" t="s">
        <v>27</v>
      </c>
      <c r="O3996" s="224"/>
      <c r="P3996" s="177"/>
      <c r="Q3996" s="177"/>
      <c r="R3996" s="177"/>
      <c r="S3996" s="177" t="s">
        <v>2965</v>
      </c>
      <c r="T3996" s="177"/>
      <c r="Z3996" s="130" t="str">
        <f t="shared" si="63"/>
        <v>18(11)覃悦妍</v>
      </c>
    </row>
    <row r="3997" spans="1:26">
      <c r="A3997" s="177"/>
      <c r="B3997" s="177" t="s">
        <v>2969</v>
      </c>
      <c r="C3997" s="177"/>
      <c r="D3997" s="177" t="s">
        <v>234</v>
      </c>
      <c r="E3997" s="177" t="s">
        <v>2970</v>
      </c>
      <c r="F3997" s="177" t="s">
        <v>143</v>
      </c>
      <c r="G3997" s="177">
        <v>18</v>
      </c>
      <c r="H3997" s="177" t="s">
        <v>2971</v>
      </c>
      <c r="I3997" s="177" t="s">
        <v>2972</v>
      </c>
      <c r="J3997" s="177">
        <v>18378890328</v>
      </c>
      <c r="K3997" s="177"/>
      <c r="L3997" s="224"/>
      <c r="M3997" s="177"/>
      <c r="N3997" s="177"/>
      <c r="O3997" s="224"/>
      <c r="P3997" s="177"/>
      <c r="Q3997" s="177"/>
      <c r="R3997" s="177"/>
      <c r="S3997" s="177" t="s">
        <v>2969</v>
      </c>
      <c r="T3997" s="177" t="s">
        <v>17668</v>
      </c>
      <c r="Z3997" s="130" t="str">
        <f t="shared" si="63"/>
        <v>18(11)韦婉茹</v>
      </c>
    </row>
    <row r="3998" spans="1:26">
      <c r="A3998" s="177"/>
      <c r="B3998" s="177" t="s">
        <v>2973</v>
      </c>
      <c r="C3998" s="177"/>
      <c r="D3998" s="177" t="s">
        <v>234</v>
      </c>
      <c r="E3998" s="177" t="s">
        <v>2974</v>
      </c>
      <c r="F3998" s="177" t="s">
        <v>143</v>
      </c>
      <c r="G3998" s="177">
        <v>19</v>
      </c>
      <c r="H3998" s="177" t="s">
        <v>2975</v>
      </c>
      <c r="I3998" s="177" t="s">
        <v>2976</v>
      </c>
      <c r="J3998" s="177">
        <v>15277782856</v>
      </c>
      <c r="K3998" s="177" t="s">
        <v>27</v>
      </c>
      <c r="L3998" s="224"/>
      <c r="M3998" s="177"/>
      <c r="N3998" s="177" t="s">
        <v>27</v>
      </c>
      <c r="O3998" s="224"/>
      <c r="P3998" s="177"/>
      <c r="Q3998" s="177"/>
      <c r="R3998" s="177"/>
      <c r="S3998" s="177" t="s">
        <v>2973</v>
      </c>
      <c r="T3998" s="177"/>
      <c r="Z3998" s="130" t="str">
        <f t="shared" si="63"/>
        <v>18(11)杨丹娜</v>
      </c>
    </row>
    <row r="3999" spans="1:26">
      <c r="A3999" s="177"/>
      <c r="B3999" s="177" t="s">
        <v>2977</v>
      </c>
      <c r="C3999" s="177"/>
      <c r="D3999" s="177" t="s">
        <v>234</v>
      </c>
      <c r="E3999" s="177" t="s">
        <v>2978</v>
      </c>
      <c r="F3999" s="177" t="s">
        <v>143</v>
      </c>
      <c r="G3999" s="177">
        <v>18</v>
      </c>
      <c r="H3999" s="177" t="s">
        <v>19891</v>
      </c>
      <c r="I3999" s="177" t="s">
        <v>2980</v>
      </c>
      <c r="J3999" s="177">
        <v>13367588004</v>
      </c>
      <c r="K3999" s="177"/>
      <c r="L3999" s="224"/>
      <c r="M3999" s="177"/>
      <c r="N3999" s="177"/>
      <c r="O3999" s="224"/>
      <c r="P3999" s="177"/>
      <c r="Q3999" s="177"/>
      <c r="R3999" s="177"/>
      <c r="S3999" s="177" t="s">
        <v>2977</v>
      </c>
      <c r="T3999" s="177" t="s">
        <v>17668</v>
      </c>
      <c r="Z3999" s="130" t="str">
        <f t="shared" si="63"/>
        <v>18(11)蓝旎桂</v>
      </c>
    </row>
    <row r="4000" spans="1:26">
      <c r="A4000" s="177"/>
      <c r="B4000" s="177" t="s">
        <v>2981</v>
      </c>
      <c r="C4000" s="177"/>
      <c r="D4000" s="177" t="s">
        <v>234</v>
      </c>
      <c r="E4000" s="177" t="s">
        <v>2982</v>
      </c>
      <c r="F4000" s="177" t="s">
        <v>143</v>
      </c>
      <c r="G4000" s="177">
        <v>19</v>
      </c>
      <c r="H4000" s="177" t="s">
        <v>19892</v>
      </c>
      <c r="I4000" s="177" t="s">
        <v>2984</v>
      </c>
      <c r="J4000" s="177">
        <v>13737961026</v>
      </c>
      <c r="K4000" s="177" t="s">
        <v>27</v>
      </c>
      <c r="L4000" s="224"/>
      <c r="M4000" s="177"/>
      <c r="N4000" s="177" t="s">
        <v>27</v>
      </c>
      <c r="O4000" s="224"/>
      <c r="P4000" s="177"/>
      <c r="Q4000" s="177"/>
      <c r="R4000" s="177"/>
      <c r="S4000" s="177" t="s">
        <v>2981</v>
      </c>
      <c r="T4000" s="177"/>
      <c r="Z4000" s="130" t="str">
        <f t="shared" si="63"/>
        <v>18(11)韦红</v>
      </c>
    </row>
    <row r="4001" spans="1:26">
      <c r="A4001" s="177"/>
      <c r="B4001" s="177" t="s">
        <v>2985</v>
      </c>
      <c r="C4001" s="177"/>
      <c r="D4001" s="177" t="s">
        <v>234</v>
      </c>
      <c r="E4001" s="177" t="s">
        <v>2986</v>
      </c>
      <c r="F4001" s="177" t="s">
        <v>143</v>
      </c>
      <c r="G4001" s="177">
        <v>19</v>
      </c>
      <c r="H4001" s="177" t="s">
        <v>2672</v>
      </c>
      <c r="I4001" s="177" t="s">
        <v>2673</v>
      </c>
      <c r="J4001" s="177">
        <v>18275897042</v>
      </c>
      <c r="K4001" s="177" t="s">
        <v>27</v>
      </c>
      <c r="L4001" s="224"/>
      <c r="M4001" s="177"/>
      <c r="N4001" s="177" t="s">
        <v>27</v>
      </c>
      <c r="O4001" s="224"/>
      <c r="P4001" s="177"/>
      <c r="Q4001" s="177"/>
      <c r="R4001" s="177"/>
      <c r="S4001" s="177" t="s">
        <v>2985</v>
      </c>
      <c r="T4001" s="177"/>
      <c r="Z4001" s="130" t="str">
        <f t="shared" si="63"/>
        <v>18(11)覃贞晋</v>
      </c>
    </row>
    <row r="4002" spans="1:26">
      <c r="A4002" s="177"/>
      <c r="B4002" s="177" t="s">
        <v>2987</v>
      </c>
      <c r="C4002" s="177"/>
      <c r="D4002" s="177" t="s">
        <v>234</v>
      </c>
      <c r="E4002" s="177" t="s">
        <v>651</v>
      </c>
      <c r="F4002" s="177" t="s">
        <v>143</v>
      </c>
      <c r="G4002" s="177">
        <v>19</v>
      </c>
      <c r="H4002" s="177" t="s">
        <v>19893</v>
      </c>
      <c r="I4002" s="177" t="s">
        <v>2989</v>
      </c>
      <c r="J4002" s="177">
        <v>13531918386</v>
      </c>
      <c r="K4002" s="177" t="s">
        <v>27</v>
      </c>
      <c r="L4002" s="224"/>
      <c r="M4002" s="177"/>
      <c r="N4002" s="177" t="s">
        <v>27</v>
      </c>
      <c r="O4002" s="224"/>
      <c r="P4002" s="177"/>
      <c r="Q4002" s="177"/>
      <c r="R4002" s="177"/>
      <c r="S4002" s="177" t="s">
        <v>2987</v>
      </c>
      <c r="T4002" s="177"/>
      <c r="Z4002" s="130" t="str">
        <f t="shared" si="63"/>
        <v>18(11)蓝玉</v>
      </c>
    </row>
    <row r="4003" spans="1:26">
      <c r="A4003" s="177"/>
      <c r="B4003" s="177" t="s">
        <v>2990</v>
      </c>
      <c r="C4003" s="177"/>
      <c r="D4003" s="177" t="s">
        <v>234</v>
      </c>
      <c r="E4003" s="177" t="s">
        <v>2991</v>
      </c>
      <c r="F4003" s="177" t="s">
        <v>143</v>
      </c>
      <c r="G4003" s="177">
        <v>18</v>
      </c>
      <c r="H4003" s="177" t="s">
        <v>17678</v>
      </c>
      <c r="I4003" s="177" t="s">
        <v>2993</v>
      </c>
      <c r="J4003" s="177">
        <v>15177883996</v>
      </c>
      <c r="K4003" s="177" t="s">
        <v>27</v>
      </c>
      <c r="L4003" s="224"/>
      <c r="M4003" s="177"/>
      <c r="N4003" s="177" t="s">
        <v>30</v>
      </c>
      <c r="O4003" s="224"/>
      <c r="P4003" s="177"/>
      <c r="Q4003" s="177"/>
      <c r="R4003" s="177"/>
      <c r="S4003" s="177" t="s">
        <v>2990</v>
      </c>
      <c r="T4003" s="177"/>
      <c r="Z4003" s="130" t="str">
        <f t="shared" si="63"/>
        <v>18(11)黄欣琦</v>
      </c>
    </row>
    <row r="4004" spans="1:26">
      <c r="A4004" s="177"/>
      <c r="B4004" s="177" t="s">
        <v>2994</v>
      </c>
      <c r="C4004" s="177"/>
      <c r="D4004" s="177" t="s">
        <v>234</v>
      </c>
      <c r="E4004" s="177" t="s">
        <v>2995</v>
      </c>
      <c r="F4004" s="177" t="s">
        <v>143</v>
      </c>
      <c r="G4004" s="177">
        <v>19</v>
      </c>
      <c r="H4004" s="177" t="s">
        <v>19894</v>
      </c>
      <c r="I4004" s="177" t="s">
        <v>2997</v>
      </c>
      <c r="J4004" s="177">
        <v>18823665517</v>
      </c>
      <c r="K4004" s="177" t="s">
        <v>27</v>
      </c>
      <c r="L4004" s="224"/>
      <c r="M4004" s="177"/>
      <c r="N4004" s="177" t="s">
        <v>27</v>
      </c>
      <c r="O4004" s="224"/>
      <c r="P4004" s="177"/>
      <c r="Q4004" s="177"/>
      <c r="R4004" s="177"/>
      <c r="S4004" s="177" t="s">
        <v>2994</v>
      </c>
      <c r="T4004" s="177"/>
      <c r="Z4004" s="130" t="str">
        <f t="shared" si="63"/>
        <v>18(11)韦燕婷</v>
      </c>
    </row>
    <row r="4005" spans="1:26">
      <c r="A4005" s="177"/>
      <c r="B4005" s="177" t="s">
        <v>2998</v>
      </c>
      <c r="C4005" s="177"/>
      <c r="D4005" s="177" t="s">
        <v>239</v>
      </c>
      <c r="E4005" s="177" t="s">
        <v>2999</v>
      </c>
      <c r="F4005" s="177" t="s">
        <v>143</v>
      </c>
      <c r="G4005" s="177">
        <v>18</v>
      </c>
      <c r="H4005" s="177" t="s">
        <v>19893</v>
      </c>
      <c r="I4005" s="177" t="s">
        <v>3000</v>
      </c>
      <c r="J4005" s="177">
        <v>15277853925</v>
      </c>
      <c r="K4005" s="177"/>
      <c r="L4005" s="224"/>
      <c r="M4005" s="177"/>
      <c r="N4005" s="177"/>
      <c r="O4005" s="224"/>
      <c r="P4005" s="177"/>
      <c r="Q4005" s="177"/>
      <c r="R4005" s="177"/>
      <c r="S4005" s="177" t="s">
        <v>2998</v>
      </c>
      <c r="T4005" s="177" t="s">
        <v>19686</v>
      </c>
      <c r="Z4005" s="130" t="str">
        <f t="shared" si="63"/>
        <v>18(12)蓝姬</v>
      </c>
    </row>
    <row r="4006" spans="1:26">
      <c r="A4006" s="177"/>
      <c r="B4006" s="177" t="s">
        <v>3002</v>
      </c>
      <c r="C4006" s="177"/>
      <c r="D4006" s="177" t="s">
        <v>239</v>
      </c>
      <c r="E4006" s="177" t="s">
        <v>3003</v>
      </c>
      <c r="F4006" s="177" t="s">
        <v>143</v>
      </c>
      <c r="G4006" s="177">
        <v>18</v>
      </c>
      <c r="H4006" s="177" t="s">
        <v>3005</v>
      </c>
      <c r="I4006" s="177" t="s">
        <v>3006</v>
      </c>
      <c r="J4006" s="177">
        <v>13710310548</v>
      </c>
      <c r="K4006" s="177" t="s">
        <v>27</v>
      </c>
      <c r="L4006" s="224"/>
      <c r="M4006" s="177"/>
      <c r="N4006" s="177" t="s">
        <v>27</v>
      </c>
      <c r="O4006" s="224"/>
      <c r="P4006" s="177"/>
      <c r="Q4006" s="177"/>
      <c r="R4006" s="177"/>
      <c r="S4006" s="177" t="s">
        <v>3002</v>
      </c>
      <c r="T4006" s="177"/>
      <c r="Z4006" s="130" t="str">
        <f t="shared" si="63"/>
        <v>18(12)韦晶晶</v>
      </c>
    </row>
    <row r="4007" spans="1:26">
      <c r="A4007" s="177"/>
      <c r="B4007" s="177" t="s">
        <v>3008</v>
      </c>
      <c r="C4007" s="177"/>
      <c r="D4007" s="177" t="s">
        <v>239</v>
      </c>
      <c r="E4007" s="177" t="s">
        <v>3009</v>
      </c>
      <c r="F4007" s="177" t="s">
        <v>143</v>
      </c>
      <c r="G4007" s="177">
        <v>19</v>
      </c>
      <c r="H4007" s="177" t="s">
        <v>19895</v>
      </c>
      <c r="I4007" s="177" t="s">
        <v>3012</v>
      </c>
      <c r="J4007" s="177">
        <v>15977874847</v>
      </c>
      <c r="K4007" s="177" t="s">
        <v>27</v>
      </c>
      <c r="L4007" s="224"/>
      <c r="M4007" s="177"/>
      <c r="N4007" s="177" t="s">
        <v>27</v>
      </c>
      <c r="O4007" s="224"/>
      <c r="P4007" s="177"/>
      <c r="Q4007" s="177"/>
      <c r="R4007" s="177"/>
      <c r="S4007" s="177" t="s">
        <v>3008</v>
      </c>
      <c r="T4007" s="177"/>
      <c r="Z4007" s="130" t="str">
        <f t="shared" si="63"/>
        <v>18(12)蓝秋</v>
      </c>
    </row>
    <row r="4008" spans="1:26">
      <c r="A4008" s="177"/>
      <c r="B4008" s="177" t="s">
        <v>3014</v>
      </c>
      <c r="C4008" s="177"/>
      <c r="D4008" s="177" t="s">
        <v>239</v>
      </c>
      <c r="E4008" s="177" t="s">
        <v>3015</v>
      </c>
      <c r="F4008" s="177" t="s">
        <v>143</v>
      </c>
      <c r="G4008" s="177">
        <v>20</v>
      </c>
      <c r="H4008" s="177" t="s">
        <v>19896</v>
      </c>
      <c r="I4008" s="177" t="s">
        <v>3018</v>
      </c>
      <c r="J4008" s="177" t="s">
        <v>3019</v>
      </c>
      <c r="K4008" s="177" t="s">
        <v>27</v>
      </c>
      <c r="L4008" s="224"/>
      <c r="M4008" s="177"/>
      <c r="N4008" s="177" t="s">
        <v>27</v>
      </c>
      <c r="O4008" s="224"/>
      <c r="P4008" s="177"/>
      <c r="Q4008" s="177"/>
      <c r="R4008" s="177"/>
      <c r="S4008" s="177" t="s">
        <v>3014</v>
      </c>
      <c r="T4008" s="177"/>
      <c r="Z4008" s="130" t="str">
        <f t="shared" si="63"/>
        <v>18(12)毛金逸</v>
      </c>
    </row>
    <row r="4009" spans="1:26">
      <c r="A4009" s="177"/>
      <c r="B4009" s="177" t="s">
        <v>3020</v>
      </c>
      <c r="C4009" s="177"/>
      <c r="D4009" s="177" t="s">
        <v>239</v>
      </c>
      <c r="E4009" s="177" t="s">
        <v>3021</v>
      </c>
      <c r="F4009" s="177" t="s">
        <v>143</v>
      </c>
      <c r="G4009" s="177">
        <v>18</v>
      </c>
      <c r="H4009" s="177" t="s">
        <v>19897</v>
      </c>
      <c r="I4009" s="177" t="s">
        <v>3023</v>
      </c>
      <c r="J4009" s="177">
        <v>13677780845</v>
      </c>
      <c r="K4009" s="177" t="s">
        <v>27</v>
      </c>
      <c r="L4009" s="224"/>
      <c r="M4009" s="177"/>
      <c r="N4009" s="177" t="s">
        <v>27</v>
      </c>
      <c r="O4009" s="224"/>
      <c r="P4009" s="177"/>
      <c r="Q4009" s="177"/>
      <c r="R4009" s="177"/>
      <c r="S4009" s="177" t="s">
        <v>3020</v>
      </c>
      <c r="T4009" s="177"/>
      <c r="Z4009" s="130" t="str">
        <f t="shared" si="63"/>
        <v>18(12)覃舒杨</v>
      </c>
    </row>
    <row r="4010" spans="1:26">
      <c r="A4010" s="177"/>
      <c r="B4010" s="177" t="s">
        <v>3032</v>
      </c>
      <c r="C4010" s="177"/>
      <c r="D4010" s="177" t="s">
        <v>239</v>
      </c>
      <c r="E4010" s="177" t="s">
        <v>3033</v>
      </c>
      <c r="F4010" s="177" t="s">
        <v>24</v>
      </c>
      <c r="G4010" s="177">
        <v>20</v>
      </c>
      <c r="H4010" s="177" t="s">
        <v>3034</v>
      </c>
      <c r="I4010" s="177" t="s">
        <v>3035</v>
      </c>
      <c r="J4010" s="177">
        <v>13877817748</v>
      </c>
      <c r="K4010" s="177" t="s">
        <v>27</v>
      </c>
      <c r="L4010" s="224"/>
      <c r="M4010" s="177"/>
      <c r="N4010" s="177" t="s">
        <v>27</v>
      </c>
      <c r="O4010" s="224"/>
      <c r="P4010" s="177"/>
      <c r="Q4010" s="177"/>
      <c r="R4010" s="177"/>
      <c r="S4010" s="177" t="s">
        <v>3032</v>
      </c>
      <c r="T4010" s="177"/>
      <c r="Z4010" s="130" t="str">
        <f t="shared" si="63"/>
        <v>18(12)蒙敏富</v>
      </c>
    </row>
    <row r="4011" spans="1:26">
      <c r="A4011" s="177"/>
      <c r="B4011" s="177" t="s">
        <v>3037</v>
      </c>
      <c r="C4011" s="177"/>
      <c r="D4011" s="177" t="s">
        <v>239</v>
      </c>
      <c r="E4011" s="177" t="s">
        <v>3038</v>
      </c>
      <c r="F4011" s="177" t="s">
        <v>24</v>
      </c>
      <c r="G4011" s="177">
        <v>18</v>
      </c>
      <c r="H4011" s="177" t="s">
        <v>19898</v>
      </c>
      <c r="I4011" s="177" t="s">
        <v>3040</v>
      </c>
      <c r="J4011" s="177">
        <v>15777808123</v>
      </c>
      <c r="K4011" s="177" t="s">
        <v>27</v>
      </c>
      <c r="L4011" s="224"/>
      <c r="M4011" s="177"/>
      <c r="N4011" s="177" t="s">
        <v>30</v>
      </c>
      <c r="O4011" s="224"/>
      <c r="P4011" s="177"/>
      <c r="Q4011" s="177"/>
      <c r="R4011" s="177"/>
      <c r="S4011" s="177" t="s">
        <v>3037</v>
      </c>
      <c r="T4011" s="177"/>
      <c r="Z4011" s="130" t="str">
        <f t="shared" si="63"/>
        <v>18(12)黄斯源</v>
      </c>
    </row>
    <row r="4012" spans="1:26">
      <c r="A4012" s="177"/>
      <c r="B4012" s="177" t="s">
        <v>3042</v>
      </c>
      <c r="C4012" s="177"/>
      <c r="D4012" s="177" t="s">
        <v>239</v>
      </c>
      <c r="E4012" s="177" t="s">
        <v>3043</v>
      </c>
      <c r="F4012" s="177" t="s">
        <v>24</v>
      </c>
      <c r="G4012" s="177">
        <v>18</v>
      </c>
      <c r="H4012" s="177" t="s">
        <v>3044</v>
      </c>
      <c r="I4012" s="177" t="s">
        <v>3045</v>
      </c>
      <c r="J4012" s="177">
        <v>18278867811</v>
      </c>
      <c r="K4012" s="177" t="s">
        <v>27</v>
      </c>
      <c r="L4012" s="224"/>
      <c r="M4012" s="177"/>
      <c r="N4012" s="177" t="s">
        <v>27</v>
      </c>
      <c r="O4012" s="224"/>
      <c r="P4012" s="177"/>
      <c r="Q4012" s="177"/>
      <c r="R4012" s="177"/>
      <c r="S4012" s="177" t="s">
        <v>3042</v>
      </c>
      <c r="T4012" s="177"/>
      <c r="Z4012" s="130" t="str">
        <f t="shared" si="63"/>
        <v>18(12)唐庆</v>
      </c>
    </row>
    <row r="4013" spans="1:26">
      <c r="A4013" s="177"/>
      <c r="B4013" s="177" t="s">
        <v>3051</v>
      </c>
      <c r="C4013" s="177"/>
      <c r="D4013" s="177" t="s">
        <v>239</v>
      </c>
      <c r="E4013" s="177" t="s">
        <v>3052</v>
      </c>
      <c r="F4013" s="177" t="s">
        <v>24</v>
      </c>
      <c r="G4013" s="177">
        <v>18</v>
      </c>
      <c r="H4013" s="177" t="s">
        <v>3053</v>
      </c>
      <c r="I4013" s="177" t="s">
        <v>3054</v>
      </c>
      <c r="J4013" s="177">
        <v>15807783243</v>
      </c>
      <c r="K4013" s="177" t="s">
        <v>27</v>
      </c>
      <c r="L4013" s="224"/>
      <c r="M4013" s="177"/>
      <c r="N4013" s="177" t="s">
        <v>27</v>
      </c>
      <c r="O4013" s="224"/>
      <c r="P4013" s="177"/>
      <c r="Q4013" s="177"/>
      <c r="R4013" s="177"/>
      <c r="S4013" s="177" t="s">
        <v>3051</v>
      </c>
      <c r="T4013" s="177"/>
      <c r="Z4013" s="130" t="str">
        <f t="shared" si="63"/>
        <v>18(12)黄徐文</v>
      </c>
    </row>
    <row r="4014" spans="1:26">
      <c r="A4014" s="177"/>
      <c r="B4014" s="177" t="s">
        <v>3056</v>
      </c>
      <c r="C4014" s="177"/>
      <c r="D4014" s="177" t="s">
        <v>239</v>
      </c>
      <c r="E4014" s="177" t="s">
        <v>3057</v>
      </c>
      <c r="F4014" s="177" t="s">
        <v>24</v>
      </c>
      <c r="G4014" s="177">
        <v>18</v>
      </c>
      <c r="H4014" s="177" t="s">
        <v>19899</v>
      </c>
      <c r="I4014" s="177" t="s">
        <v>3059</v>
      </c>
      <c r="J4014" s="177">
        <v>13807800176</v>
      </c>
      <c r="K4014" s="177" t="s">
        <v>27</v>
      </c>
      <c r="L4014" s="224"/>
      <c r="M4014" s="177"/>
      <c r="N4014" s="177" t="s">
        <v>30</v>
      </c>
      <c r="O4014" s="224"/>
      <c r="P4014" s="177"/>
      <c r="Q4014" s="177"/>
      <c r="R4014" s="177"/>
      <c r="S4014" s="177" t="s">
        <v>3056</v>
      </c>
      <c r="T4014" s="177"/>
      <c r="Z4014" s="130" t="str">
        <f t="shared" si="63"/>
        <v>18(12)黄骏驰</v>
      </c>
    </row>
    <row r="4015" spans="1:26">
      <c r="A4015" s="177"/>
      <c r="B4015" s="177" t="s">
        <v>3061</v>
      </c>
      <c r="C4015" s="177"/>
      <c r="D4015" s="177" t="s">
        <v>239</v>
      </c>
      <c r="E4015" s="177" t="s">
        <v>3062</v>
      </c>
      <c r="F4015" s="177" t="s">
        <v>143</v>
      </c>
      <c r="G4015" s="177">
        <v>18</v>
      </c>
      <c r="H4015" s="177" t="s">
        <v>19900</v>
      </c>
      <c r="I4015" s="177" t="s">
        <v>3064</v>
      </c>
      <c r="J4015" s="177">
        <v>15878846798</v>
      </c>
      <c r="K4015" s="177" t="s">
        <v>27</v>
      </c>
      <c r="L4015" s="224"/>
      <c r="M4015" s="177"/>
      <c r="N4015" s="177" t="s">
        <v>27</v>
      </c>
      <c r="O4015" s="224"/>
      <c r="P4015" s="177"/>
      <c r="Q4015" s="177"/>
      <c r="R4015" s="177"/>
      <c r="S4015" s="177" t="s">
        <v>3061</v>
      </c>
      <c r="T4015" s="177"/>
      <c r="Z4015" s="130" t="str">
        <f t="shared" si="63"/>
        <v>18(12)韦艳莹</v>
      </c>
    </row>
    <row r="4016" spans="1:26">
      <c r="A4016" s="177"/>
      <c r="B4016" s="177" t="s">
        <v>3066</v>
      </c>
      <c r="C4016" s="177"/>
      <c r="D4016" s="177" t="s">
        <v>239</v>
      </c>
      <c r="E4016" s="177" t="s">
        <v>3067</v>
      </c>
      <c r="F4016" s="177" t="s">
        <v>24</v>
      </c>
      <c r="G4016" s="177">
        <v>18</v>
      </c>
      <c r="H4016" s="177" t="s">
        <v>3068</v>
      </c>
      <c r="I4016" s="177" t="s">
        <v>3069</v>
      </c>
      <c r="J4016" s="177">
        <v>18278937896</v>
      </c>
      <c r="K4016" s="177"/>
      <c r="L4016" s="224"/>
      <c r="M4016" s="177"/>
      <c r="N4016" s="177"/>
      <c r="O4016" s="224"/>
      <c r="P4016" s="177"/>
      <c r="Q4016" s="177"/>
      <c r="R4016" s="177"/>
      <c r="S4016" s="177" t="s">
        <v>3066</v>
      </c>
      <c r="T4016" s="177" t="s">
        <v>17668</v>
      </c>
      <c r="Z4016" s="130" t="str">
        <f t="shared" si="63"/>
        <v>18(12)蒙善国</v>
      </c>
    </row>
    <row r="4017" spans="1:26">
      <c r="A4017" s="177"/>
      <c r="B4017" s="177" t="s">
        <v>3071</v>
      </c>
      <c r="C4017" s="177"/>
      <c r="D4017" s="177" t="s">
        <v>239</v>
      </c>
      <c r="E4017" s="177" t="s">
        <v>3072</v>
      </c>
      <c r="F4017" s="177" t="s">
        <v>143</v>
      </c>
      <c r="G4017" s="177">
        <v>18</v>
      </c>
      <c r="H4017" s="177" t="s">
        <v>3073</v>
      </c>
      <c r="I4017" s="177" t="s">
        <v>3074</v>
      </c>
      <c r="J4017" s="177">
        <v>19977825578</v>
      </c>
      <c r="K4017" s="177" t="s">
        <v>27</v>
      </c>
      <c r="L4017" s="224"/>
      <c r="M4017" s="177"/>
      <c r="N4017" s="177" t="s">
        <v>27</v>
      </c>
      <c r="O4017" s="224"/>
      <c r="P4017" s="177"/>
      <c r="Q4017" s="177"/>
      <c r="R4017" s="177"/>
      <c r="S4017" s="177" t="s">
        <v>3071</v>
      </c>
      <c r="T4017" s="177"/>
      <c r="Z4017" s="130" t="str">
        <f t="shared" si="63"/>
        <v>18(12)陆柳杉</v>
      </c>
    </row>
    <row r="4018" spans="1:26">
      <c r="A4018" s="177"/>
      <c r="B4018" s="177" t="s">
        <v>1800</v>
      </c>
      <c r="C4018" s="177"/>
      <c r="D4018" s="177" t="s">
        <v>239</v>
      </c>
      <c r="E4018" s="177" t="s">
        <v>1801</v>
      </c>
      <c r="F4018" s="177" t="s">
        <v>143</v>
      </c>
      <c r="G4018" s="177">
        <v>18</v>
      </c>
      <c r="H4018" s="177" t="s">
        <v>17932</v>
      </c>
      <c r="I4018" s="177" t="s">
        <v>1803</v>
      </c>
      <c r="J4018" s="177">
        <v>13481868837</v>
      </c>
      <c r="K4018" s="177" t="s">
        <v>27</v>
      </c>
      <c r="L4018" s="224"/>
      <c r="M4018" s="177"/>
      <c r="N4018" s="177" t="s">
        <v>27</v>
      </c>
      <c r="O4018" s="224"/>
      <c r="P4018" s="177"/>
      <c r="Q4018" s="177"/>
      <c r="R4018" s="177"/>
      <c r="S4018" s="177" t="s">
        <v>1800</v>
      </c>
      <c r="T4018" s="177"/>
      <c r="Z4018" s="130" t="str">
        <f t="shared" si="63"/>
        <v>18(12)韦玉梅</v>
      </c>
    </row>
    <row r="4019" spans="1:26">
      <c r="A4019" s="177"/>
      <c r="B4019" s="177" t="s">
        <v>3092</v>
      </c>
      <c r="C4019" s="177"/>
      <c r="D4019" s="177" t="s">
        <v>239</v>
      </c>
      <c r="E4019" s="177" t="s">
        <v>3093</v>
      </c>
      <c r="F4019" s="177" t="s">
        <v>143</v>
      </c>
      <c r="G4019" s="177">
        <v>18</v>
      </c>
      <c r="H4019" s="177" t="s">
        <v>2117</v>
      </c>
      <c r="I4019" s="177" t="s">
        <v>3094</v>
      </c>
      <c r="J4019" s="177" t="s">
        <v>3095</v>
      </c>
      <c r="K4019" s="177" t="s">
        <v>27</v>
      </c>
      <c r="L4019" s="224"/>
      <c r="M4019" s="177"/>
      <c r="N4019" s="177" t="s">
        <v>27</v>
      </c>
      <c r="O4019" s="224"/>
      <c r="P4019" s="177"/>
      <c r="Q4019" s="177"/>
      <c r="R4019" s="177"/>
      <c r="S4019" s="177" t="s">
        <v>3092</v>
      </c>
      <c r="T4019" s="177"/>
      <c r="Z4019" s="130" t="str">
        <f t="shared" si="63"/>
        <v>18(12)黄利院</v>
      </c>
    </row>
    <row r="4020" spans="1:26">
      <c r="A4020" s="177"/>
      <c r="B4020" s="177" t="s">
        <v>3096</v>
      </c>
      <c r="C4020" s="177"/>
      <c r="D4020" s="177" t="s">
        <v>239</v>
      </c>
      <c r="E4020" s="177" t="s">
        <v>3097</v>
      </c>
      <c r="F4020" s="177" t="s">
        <v>143</v>
      </c>
      <c r="G4020" s="177">
        <v>18</v>
      </c>
      <c r="H4020" s="177" t="s">
        <v>19901</v>
      </c>
      <c r="I4020" s="177" t="s">
        <v>3099</v>
      </c>
      <c r="J4020" s="177">
        <v>15977838025</v>
      </c>
      <c r="K4020" s="177" t="s">
        <v>27</v>
      </c>
      <c r="L4020" s="224"/>
      <c r="M4020" s="177"/>
      <c r="N4020" s="177" t="s">
        <v>27</v>
      </c>
      <c r="O4020" s="224"/>
      <c r="P4020" s="177"/>
      <c r="Q4020" s="177"/>
      <c r="R4020" s="177"/>
      <c r="S4020" s="177" t="s">
        <v>3096</v>
      </c>
      <c r="T4020" s="177"/>
      <c r="Z4020" s="130" t="str">
        <f t="shared" si="63"/>
        <v>18(12)韦月影</v>
      </c>
    </row>
    <row r="4021" spans="1:26">
      <c r="A4021" s="177"/>
      <c r="B4021" s="177" t="s">
        <v>3101</v>
      </c>
      <c r="C4021" s="177"/>
      <c r="D4021" s="177" t="s">
        <v>239</v>
      </c>
      <c r="E4021" s="177" t="s">
        <v>3102</v>
      </c>
      <c r="F4021" s="177" t="s">
        <v>143</v>
      </c>
      <c r="G4021" s="177">
        <v>18</v>
      </c>
      <c r="H4021" s="177" t="s">
        <v>19902</v>
      </c>
      <c r="I4021" s="177" t="s">
        <v>3104</v>
      </c>
      <c r="J4021" s="177">
        <v>15677992169</v>
      </c>
      <c r="K4021" s="177" t="s">
        <v>27</v>
      </c>
      <c r="L4021" s="224"/>
      <c r="M4021" s="177"/>
      <c r="N4021" s="177" t="s">
        <v>27</v>
      </c>
      <c r="O4021" s="224"/>
      <c r="P4021" s="177"/>
      <c r="Q4021" s="177"/>
      <c r="R4021" s="177"/>
      <c r="S4021" s="177" t="s">
        <v>3101</v>
      </c>
      <c r="T4021" s="177"/>
      <c r="Z4021" s="130" t="str">
        <f t="shared" si="63"/>
        <v>18(12)韦钰茹</v>
      </c>
    </row>
    <row r="4022" spans="1:26">
      <c r="A4022" s="177"/>
      <c r="B4022" s="177" t="s">
        <v>3106</v>
      </c>
      <c r="C4022" s="177"/>
      <c r="D4022" s="177" t="s">
        <v>239</v>
      </c>
      <c r="E4022" s="177" t="s">
        <v>3107</v>
      </c>
      <c r="F4022" s="177" t="s">
        <v>143</v>
      </c>
      <c r="G4022" s="177">
        <v>18</v>
      </c>
      <c r="H4022" s="177" t="s">
        <v>18076</v>
      </c>
      <c r="I4022" s="177" t="s">
        <v>3108</v>
      </c>
      <c r="J4022" s="177">
        <v>18077898963</v>
      </c>
      <c r="K4022" s="177" t="s">
        <v>27</v>
      </c>
      <c r="L4022" s="224"/>
      <c r="M4022" s="177"/>
      <c r="N4022" s="177" t="s">
        <v>27</v>
      </c>
      <c r="O4022" s="224"/>
      <c r="P4022" s="177"/>
      <c r="Q4022" s="177"/>
      <c r="R4022" s="177"/>
      <c r="S4022" s="177" t="s">
        <v>3106</v>
      </c>
      <c r="T4022" s="177"/>
      <c r="Z4022" s="130" t="str">
        <f t="shared" si="63"/>
        <v>18(12)韦静雅</v>
      </c>
    </row>
    <row r="4023" spans="1:26">
      <c r="A4023" s="177"/>
      <c r="B4023" s="177" t="s">
        <v>3110</v>
      </c>
      <c r="C4023" s="177"/>
      <c r="D4023" s="177" t="s">
        <v>239</v>
      </c>
      <c r="E4023" s="177" t="s">
        <v>3111</v>
      </c>
      <c r="F4023" s="177" t="s">
        <v>143</v>
      </c>
      <c r="G4023" s="177">
        <v>19</v>
      </c>
      <c r="H4023" s="177" t="s">
        <v>19903</v>
      </c>
      <c r="I4023" s="177" t="s">
        <v>3112</v>
      </c>
      <c r="J4023" s="177">
        <v>19107884858</v>
      </c>
      <c r="K4023" s="177"/>
      <c r="L4023" s="224"/>
      <c r="M4023" s="177"/>
      <c r="N4023" s="177"/>
      <c r="O4023" s="224"/>
      <c r="P4023" s="177"/>
      <c r="Q4023" s="177"/>
      <c r="R4023" s="177"/>
      <c r="S4023" s="177" t="s">
        <v>3110</v>
      </c>
      <c r="T4023" s="177" t="s">
        <v>19686</v>
      </c>
      <c r="Z4023" s="130" t="str">
        <f t="shared" si="63"/>
        <v>18(12)左玉洁</v>
      </c>
    </row>
    <row r="4024" spans="1:26">
      <c r="A4024" s="177"/>
      <c r="B4024" s="177" t="s">
        <v>3114</v>
      </c>
      <c r="C4024" s="177"/>
      <c r="D4024" s="177" t="s">
        <v>239</v>
      </c>
      <c r="E4024" s="177" t="s">
        <v>3115</v>
      </c>
      <c r="F4024" s="177" t="s">
        <v>143</v>
      </c>
      <c r="G4024" s="177">
        <v>18</v>
      </c>
      <c r="H4024" s="177" t="s">
        <v>3116</v>
      </c>
      <c r="I4024" s="177" t="s">
        <v>3117</v>
      </c>
      <c r="J4024" s="177">
        <v>19877860831</v>
      </c>
      <c r="K4024" s="177" t="s">
        <v>27</v>
      </c>
      <c r="L4024" s="224"/>
      <c r="M4024" s="177"/>
      <c r="N4024" s="177" t="s">
        <v>27</v>
      </c>
      <c r="O4024" s="224"/>
      <c r="P4024" s="177"/>
      <c r="Q4024" s="177"/>
      <c r="R4024" s="177"/>
      <c r="S4024" s="177" t="s">
        <v>3114</v>
      </c>
      <c r="T4024" s="177"/>
      <c r="Z4024" s="130" t="str">
        <f t="shared" si="63"/>
        <v>18(12)韦金耀</v>
      </c>
    </row>
    <row r="4025" spans="1:26">
      <c r="A4025" s="177"/>
      <c r="B4025" s="177" t="s">
        <v>3119</v>
      </c>
      <c r="C4025" s="177"/>
      <c r="D4025" s="177" t="s">
        <v>239</v>
      </c>
      <c r="E4025" s="177" t="s">
        <v>3120</v>
      </c>
      <c r="F4025" s="177" t="s">
        <v>143</v>
      </c>
      <c r="G4025" s="177">
        <v>18</v>
      </c>
      <c r="H4025" s="177" t="s">
        <v>3121</v>
      </c>
      <c r="I4025" s="177" t="s">
        <v>3122</v>
      </c>
      <c r="J4025" s="177">
        <v>18277150598</v>
      </c>
      <c r="K4025" s="177" t="s">
        <v>27</v>
      </c>
      <c r="L4025" s="224"/>
      <c r="M4025" s="177"/>
      <c r="N4025" s="177" t="s">
        <v>27</v>
      </c>
      <c r="O4025" s="224"/>
      <c r="P4025" s="177"/>
      <c r="Q4025" s="177"/>
      <c r="R4025" s="177"/>
      <c r="S4025" s="177" t="s">
        <v>3119</v>
      </c>
      <c r="T4025" s="177"/>
      <c r="Z4025" s="130" t="str">
        <f t="shared" si="63"/>
        <v>18(12)唐明钰</v>
      </c>
    </row>
    <row r="4026" spans="1:26">
      <c r="A4026" s="177"/>
      <c r="B4026" s="177" t="s">
        <v>3130</v>
      </c>
      <c r="C4026" s="177"/>
      <c r="D4026" s="177" t="s">
        <v>239</v>
      </c>
      <c r="E4026" s="177" t="s">
        <v>3131</v>
      </c>
      <c r="F4026" s="177" t="s">
        <v>24</v>
      </c>
      <c r="G4026" s="177">
        <v>19</v>
      </c>
      <c r="H4026" s="177" t="s">
        <v>19904</v>
      </c>
      <c r="I4026" s="177" t="s">
        <v>3133</v>
      </c>
      <c r="J4026" s="177">
        <v>18777845516</v>
      </c>
      <c r="K4026" s="177"/>
      <c r="L4026" s="224"/>
      <c r="M4026" s="177"/>
      <c r="N4026" s="177"/>
      <c r="O4026" s="224"/>
      <c r="P4026" s="177"/>
      <c r="Q4026" s="177"/>
      <c r="R4026" s="177"/>
      <c r="S4026" s="177" t="s">
        <v>3130</v>
      </c>
      <c r="T4026" s="177" t="s">
        <v>19686</v>
      </c>
      <c r="Z4026" s="130" t="str">
        <f t="shared" si="63"/>
        <v>18(12)罗程译</v>
      </c>
    </row>
    <row r="4027" spans="1:26">
      <c r="A4027" s="177"/>
      <c r="B4027" s="177" t="s">
        <v>3137</v>
      </c>
      <c r="C4027" s="177"/>
      <c r="D4027" s="177" t="s">
        <v>239</v>
      </c>
      <c r="E4027" s="177" t="s">
        <v>3138</v>
      </c>
      <c r="F4027" s="177" t="s">
        <v>24</v>
      </c>
      <c r="G4027" s="177">
        <v>18</v>
      </c>
      <c r="H4027" s="177" t="s">
        <v>3139</v>
      </c>
      <c r="I4027" s="177" t="s">
        <v>3140</v>
      </c>
      <c r="J4027" s="177">
        <v>15977884552</v>
      </c>
      <c r="K4027" s="177"/>
      <c r="L4027" s="224"/>
      <c r="M4027" s="177"/>
      <c r="N4027" s="177"/>
      <c r="O4027" s="224"/>
      <c r="P4027" s="177"/>
      <c r="Q4027" s="177"/>
      <c r="R4027" s="177"/>
      <c r="S4027" s="177" t="s">
        <v>3137</v>
      </c>
      <c r="T4027" s="177" t="s">
        <v>19686</v>
      </c>
      <c r="Z4027" s="130" t="str">
        <f t="shared" si="63"/>
        <v>18(12)覃钊</v>
      </c>
    </row>
    <row r="4028" spans="1:26">
      <c r="A4028" s="177"/>
      <c r="B4028" s="177" t="s">
        <v>3144</v>
      </c>
      <c r="C4028" s="177"/>
      <c r="D4028" s="177" t="s">
        <v>239</v>
      </c>
      <c r="E4028" s="177" t="s">
        <v>3145</v>
      </c>
      <c r="F4028" s="177" t="s">
        <v>143</v>
      </c>
      <c r="G4028" s="177">
        <v>18</v>
      </c>
      <c r="H4028" s="177" t="s">
        <v>19905</v>
      </c>
      <c r="I4028" s="177" t="s">
        <v>3147</v>
      </c>
      <c r="J4028" s="177">
        <v>13481848804</v>
      </c>
      <c r="K4028" s="177" t="s">
        <v>27</v>
      </c>
      <c r="L4028" s="224"/>
      <c r="M4028" s="177"/>
      <c r="N4028" s="177" t="s">
        <v>30</v>
      </c>
      <c r="O4028" s="224"/>
      <c r="P4028" s="177"/>
      <c r="Q4028" s="177"/>
      <c r="R4028" s="177"/>
      <c r="S4028" s="177" t="s">
        <v>3144</v>
      </c>
      <c r="T4028" s="177"/>
      <c r="Z4028" s="130" t="str">
        <f t="shared" si="63"/>
        <v>18(12)韦嘉楠</v>
      </c>
    </row>
    <row r="4029" spans="1:26">
      <c r="A4029" s="177"/>
      <c r="B4029" s="177" t="s">
        <v>3149</v>
      </c>
      <c r="C4029" s="177"/>
      <c r="D4029" s="177" t="s">
        <v>239</v>
      </c>
      <c r="E4029" s="177" t="s">
        <v>3150</v>
      </c>
      <c r="F4029" s="177" t="s">
        <v>143</v>
      </c>
      <c r="G4029" s="177">
        <v>20</v>
      </c>
      <c r="H4029" s="177" t="s">
        <v>3151</v>
      </c>
      <c r="I4029" s="177" t="s">
        <v>3152</v>
      </c>
      <c r="J4029" s="177">
        <v>15177388807</v>
      </c>
      <c r="K4029" s="177" t="s">
        <v>27</v>
      </c>
      <c r="L4029" s="224"/>
      <c r="M4029" s="177"/>
      <c r="N4029" s="177" t="s">
        <v>27</v>
      </c>
      <c r="O4029" s="224"/>
      <c r="P4029" s="177"/>
      <c r="Q4029" s="177"/>
      <c r="R4029" s="177"/>
      <c r="S4029" s="177" t="s">
        <v>3149</v>
      </c>
      <c r="T4029" s="177"/>
      <c r="Z4029" s="130" t="str">
        <f t="shared" si="63"/>
        <v>18(12)彭秋银</v>
      </c>
    </row>
    <row r="4030" spans="1:26">
      <c r="A4030" s="177"/>
      <c r="B4030" s="177" t="s">
        <v>3154</v>
      </c>
      <c r="C4030" s="177"/>
      <c r="D4030" s="177" t="s">
        <v>239</v>
      </c>
      <c r="E4030" s="177" t="s">
        <v>3155</v>
      </c>
      <c r="F4030" s="177" t="s">
        <v>143</v>
      </c>
      <c r="G4030" s="177">
        <v>18</v>
      </c>
      <c r="H4030" s="177" t="s">
        <v>19906</v>
      </c>
      <c r="I4030" s="177" t="s">
        <v>3157</v>
      </c>
      <c r="J4030" s="177">
        <v>17807832862</v>
      </c>
      <c r="K4030" s="177" t="s">
        <v>27</v>
      </c>
      <c r="L4030" s="224"/>
      <c r="M4030" s="177"/>
      <c r="N4030" s="177" t="s">
        <v>27</v>
      </c>
      <c r="O4030" s="224"/>
      <c r="P4030" s="177"/>
      <c r="Q4030" s="177"/>
      <c r="R4030" s="177"/>
      <c r="S4030" s="177" t="s">
        <v>3154</v>
      </c>
      <c r="T4030" s="177"/>
      <c r="Z4030" s="130" t="str">
        <f t="shared" si="63"/>
        <v>18(12)覃艳林</v>
      </c>
    </row>
    <row r="4031" spans="1:26">
      <c r="A4031" s="177"/>
      <c r="B4031" s="177" t="s">
        <v>3159</v>
      </c>
      <c r="C4031" s="177"/>
      <c r="D4031" s="177" t="s">
        <v>239</v>
      </c>
      <c r="E4031" s="177" t="s">
        <v>3160</v>
      </c>
      <c r="F4031" s="177" t="s">
        <v>143</v>
      </c>
      <c r="G4031" s="177">
        <v>18</v>
      </c>
      <c r="H4031" s="177" t="s">
        <v>3161</v>
      </c>
      <c r="I4031" s="177" t="s">
        <v>2982</v>
      </c>
      <c r="J4031" s="177">
        <v>18070863219</v>
      </c>
      <c r="K4031" s="177" t="s">
        <v>27</v>
      </c>
      <c r="L4031" s="224"/>
      <c r="M4031" s="177"/>
      <c r="N4031" s="177" t="s">
        <v>27</v>
      </c>
      <c r="O4031" s="224"/>
      <c r="P4031" s="177"/>
      <c r="Q4031" s="177"/>
      <c r="R4031" s="177"/>
      <c r="S4031" s="177" t="s">
        <v>3159</v>
      </c>
      <c r="T4031" s="177"/>
      <c r="Z4031" s="130" t="str">
        <f t="shared" si="63"/>
        <v>18(12)蓝柳莹</v>
      </c>
    </row>
    <row r="4032" spans="1:26">
      <c r="A4032" s="177"/>
      <c r="B4032" s="177" t="s">
        <v>3170</v>
      </c>
      <c r="C4032" s="177"/>
      <c r="D4032" s="177" t="s">
        <v>239</v>
      </c>
      <c r="E4032" s="177" t="s">
        <v>3171</v>
      </c>
      <c r="F4032" s="177" t="s">
        <v>24</v>
      </c>
      <c r="G4032" s="177">
        <v>18</v>
      </c>
      <c r="H4032" s="177" t="s">
        <v>3172</v>
      </c>
      <c r="I4032" s="177" t="s">
        <v>3173</v>
      </c>
      <c r="J4032" s="177">
        <v>18977838784</v>
      </c>
      <c r="K4032" s="177" t="s">
        <v>27</v>
      </c>
      <c r="L4032" s="224"/>
      <c r="M4032" s="177"/>
      <c r="N4032" s="177" t="s">
        <v>30</v>
      </c>
      <c r="O4032" s="224"/>
      <c r="P4032" s="177"/>
      <c r="Q4032" s="177"/>
      <c r="R4032" s="177"/>
      <c r="S4032" s="177" t="s">
        <v>3170</v>
      </c>
      <c r="T4032" s="177"/>
      <c r="Z4032" s="130" t="str">
        <f t="shared" si="63"/>
        <v>18(12)周毅</v>
      </c>
    </row>
    <row r="4033" spans="1:26">
      <c r="A4033" s="177"/>
      <c r="B4033" s="177" t="s">
        <v>3176</v>
      </c>
      <c r="C4033" s="177"/>
      <c r="D4033" s="177" t="s">
        <v>239</v>
      </c>
      <c r="E4033" s="177" t="s">
        <v>3177</v>
      </c>
      <c r="F4033" s="177" t="s">
        <v>24</v>
      </c>
      <c r="G4033" s="177">
        <v>19</v>
      </c>
      <c r="H4033" s="177" t="s">
        <v>3178</v>
      </c>
      <c r="I4033" s="177" t="s">
        <v>3179</v>
      </c>
      <c r="J4033" s="177">
        <v>18278874025</v>
      </c>
      <c r="K4033" s="177" t="s">
        <v>27</v>
      </c>
      <c r="L4033" s="224"/>
      <c r="M4033" s="177"/>
      <c r="N4033" s="177" t="s">
        <v>27</v>
      </c>
      <c r="O4033" s="224"/>
      <c r="P4033" s="177"/>
      <c r="Q4033" s="177"/>
      <c r="R4033" s="177"/>
      <c r="S4033" s="177" t="s">
        <v>3176</v>
      </c>
      <c r="T4033" s="177"/>
      <c r="Z4033" s="130" t="str">
        <f t="shared" si="63"/>
        <v>18(12)蓝彪乐</v>
      </c>
    </row>
    <row r="4034" spans="1:26">
      <c r="A4034" s="177"/>
      <c r="B4034" s="177" t="s">
        <v>3181</v>
      </c>
      <c r="C4034" s="177"/>
      <c r="D4034" s="177" t="s">
        <v>239</v>
      </c>
      <c r="E4034" s="177" t="s">
        <v>3182</v>
      </c>
      <c r="F4034" s="177" t="s">
        <v>24</v>
      </c>
      <c r="G4034" s="177">
        <v>19</v>
      </c>
      <c r="H4034" s="177" t="s">
        <v>19907</v>
      </c>
      <c r="I4034" s="177" t="s">
        <v>3184</v>
      </c>
      <c r="J4034" s="177">
        <v>18217873283</v>
      </c>
      <c r="K4034" s="177" t="s">
        <v>27</v>
      </c>
      <c r="L4034" s="224"/>
      <c r="M4034" s="177"/>
      <c r="N4034" s="177" t="s">
        <v>27</v>
      </c>
      <c r="O4034" s="224"/>
      <c r="P4034" s="177"/>
      <c r="Q4034" s="177"/>
      <c r="R4034" s="177"/>
      <c r="S4034" s="177" t="s">
        <v>3181</v>
      </c>
      <c r="T4034" s="177"/>
      <c r="Z4034" s="130" t="str">
        <f t="shared" si="63"/>
        <v>18(12)韦财</v>
      </c>
    </row>
    <row r="4035" spans="1:26">
      <c r="A4035" s="177"/>
      <c r="B4035" s="177" t="s">
        <v>3186</v>
      </c>
      <c r="C4035" s="177"/>
      <c r="D4035" s="177" t="s">
        <v>239</v>
      </c>
      <c r="E4035" s="177" t="s">
        <v>3187</v>
      </c>
      <c r="F4035" s="177" t="s">
        <v>24</v>
      </c>
      <c r="G4035" s="177">
        <v>19</v>
      </c>
      <c r="H4035" s="177" t="s">
        <v>19383</v>
      </c>
      <c r="I4035" s="177" t="s">
        <v>3188</v>
      </c>
      <c r="J4035" s="177">
        <v>15077121851</v>
      </c>
      <c r="K4035" s="177"/>
      <c r="L4035" s="224"/>
      <c r="M4035" s="177"/>
      <c r="N4035" s="177"/>
      <c r="O4035" s="224"/>
      <c r="P4035" s="177"/>
      <c r="Q4035" s="177"/>
      <c r="R4035" s="177"/>
      <c r="S4035" s="177" t="s">
        <v>3186</v>
      </c>
      <c r="T4035" s="177" t="s">
        <v>19686</v>
      </c>
      <c r="Z4035" s="130" t="str">
        <f t="shared" si="63"/>
        <v>18(12)覃福佳</v>
      </c>
    </row>
    <row r="4036" spans="1:26">
      <c r="A4036" s="177"/>
      <c r="B4036" s="177" t="s">
        <v>3202</v>
      </c>
      <c r="C4036" s="177"/>
      <c r="D4036" s="177" t="s">
        <v>239</v>
      </c>
      <c r="E4036" s="177" t="s">
        <v>3203</v>
      </c>
      <c r="F4036" s="177" t="s">
        <v>143</v>
      </c>
      <c r="G4036" s="177">
        <v>18</v>
      </c>
      <c r="H4036" s="177" t="s">
        <v>3204</v>
      </c>
      <c r="I4036" s="177" t="s">
        <v>3205</v>
      </c>
      <c r="J4036" s="177" t="s">
        <v>3206</v>
      </c>
      <c r="K4036" s="177"/>
      <c r="L4036" s="224"/>
      <c r="M4036" s="177"/>
      <c r="N4036" s="177"/>
      <c r="O4036" s="224"/>
      <c r="P4036" s="177"/>
      <c r="Q4036" s="177"/>
      <c r="R4036" s="177"/>
      <c r="S4036" s="177" t="s">
        <v>3202</v>
      </c>
      <c r="T4036" s="177" t="s">
        <v>19686</v>
      </c>
      <c r="Z4036" s="130" t="str">
        <f t="shared" si="63"/>
        <v>18(12)覃丽</v>
      </c>
    </row>
    <row r="4037" spans="1:26">
      <c r="A4037" s="177"/>
      <c r="B4037" s="177" t="s">
        <v>3207</v>
      </c>
      <c r="C4037" s="177"/>
      <c r="D4037" s="177" t="s">
        <v>239</v>
      </c>
      <c r="E4037" s="177" t="s">
        <v>2868</v>
      </c>
      <c r="F4037" s="177" t="s">
        <v>143</v>
      </c>
      <c r="G4037" s="177">
        <v>18</v>
      </c>
      <c r="H4037" s="177" t="s">
        <v>3208</v>
      </c>
      <c r="I4037" s="177" t="s">
        <v>2870</v>
      </c>
      <c r="J4037" s="177">
        <v>13422844233</v>
      </c>
      <c r="K4037" s="177" t="s">
        <v>27</v>
      </c>
      <c r="L4037" s="224"/>
      <c r="M4037" s="177"/>
      <c r="N4037" s="177" t="s">
        <v>27</v>
      </c>
      <c r="O4037" s="224"/>
      <c r="P4037" s="177"/>
      <c r="Q4037" s="177"/>
      <c r="R4037" s="177"/>
      <c r="S4037" s="177" t="s">
        <v>3207</v>
      </c>
      <c r="T4037" s="177"/>
      <c r="Z4037" s="130" t="str">
        <f t="shared" si="63"/>
        <v>18(12)韦如梦</v>
      </c>
    </row>
    <row r="4038" spans="1:26">
      <c r="A4038" s="177"/>
      <c r="B4038" s="177" t="s">
        <v>3211</v>
      </c>
      <c r="C4038" s="177"/>
      <c r="D4038" s="177" t="s">
        <v>239</v>
      </c>
      <c r="E4038" s="177" t="s">
        <v>3212</v>
      </c>
      <c r="F4038" s="177" t="s">
        <v>24</v>
      </c>
      <c r="G4038" s="177">
        <v>18</v>
      </c>
      <c r="H4038" s="177" t="s">
        <v>3213</v>
      </c>
      <c r="I4038" s="177" t="s">
        <v>1817</v>
      </c>
      <c r="J4038" s="177">
        <v>13877877094</v>
      </c>
      <c r="K4038" s="177" t="s">
        <v>27</v>
      </c>
      <c r="L4038" s="224"/>
      <c r="M4038" s="177"/>
      <c r="N4038" s="177" t="s">
        <v>30</v>
      </c>
      <c r="O4038" s="224"/>
      <c r="P4038" s="177"/>
      <c r="Q4038" s="177"/>
      <c r="R4038" s="177"/>
      <c r="S4038" s="177" t="s">
        <v>3211</v>
      </c>
      <c r="T4038" s="177"/>
      <c r="Z4038" s="130" t="str">
        <f t="shared" si="63"/>
        <v>18(12)韦百川</v>
      </c>
    </row>
    <row r="4039" spans="1:26">
      <c r="A4039" s="177"/>
      <c r="B4039" s="177" t="s">
        <v>3215</v>
      </c>
      <c r="C4039" s="177"/>
      <c r="D4039" s="177" t="s">
        <v>239</v>
      </c>
      <c r="E4039" s="177" t="s">
        <v>1428</v>
      </c>
      <c r="F4039" s="177" t="s">
        <v>24</v>
      </c>
      <c r="G4039" s="177">
        <v>18</v>
      </c>
      <c r="H4039" s="177" t="s">
        <v>3216</v>
      </c>
      <c r="I4039" s="177" t="s">
        <v>3217</v>
      </c>
      <c r="J4039" s="177">
        <v>18176156077</v>
      </c>
      <c r="K4039" s="177" t="s">
        <v>27</v>
      </c>
      <c r="L4039" s="224"/>
      <c r="M4039" s="177"/>
      <c r="N4039" s="177" t="s">
        <v>27</v>
      </c>
      <c r="O4039" s="224"/>
      <c r="P4039" s="177"/>
      <c r="Q4039" s="177"/>
      <c r="R4039" s="177"/>
      <c r="S4039" s="177" t="s">
        <v>3215</v>
      </c>
      <c r="T4039" s="177"/>
      <c r="Z4039" s="130" t="str">
        <f t="shared" ref="Z4039:Z4102" si="64">D4039:D8620&amp;E4039:E8620</f>
        <v>18(12)韦锋</v>
      </c>
    </row>
    <row r="4040" spans="1:26">
      <c r="A4040" s="177"/>
      <c r="B4040" s="177" t="s">
        <v>3221</v>
      </c>
      <c r="C4040" s="177"/>
      <c r="D4040" s="177" t="s">
        <v>239</v>
      </c>
      <c r="E4040" s="177" t="s">
        <v>3222</v>
      </c>
      <c r="F4040" s="177" t="s">
        <v>24</v>
      </c>
      <c r="G4040" s="177">
        <v>20</v>
      </c>
      <c r="H4040" s="177" t="s">
        <v>3223</v>
      </c>
      <c r="I4040" s="177" t="s">
        <v>3224</v>
      </c>
      <c r="J4040" s="177">
        <v>15815647999</v>
      </c>
      <c r="K4040" s="177" t="s">
        <v>27</v>
      </c>
      <c r="L4040" s="224"/>
      <c r="M4040" s="177"/>
      <c r="N4040" s="177" t="s">
        <v>27</v>
      </c>
      <c r="O4040" s="224"/>
      <c r="P4040" s="177"/>
      <c r="Q4040" s="177"/>
      <c r="R4040" s="177"/>
      <c r="S4040" s="177" t="s">
        <v>3221</v>
      </c>
      <c r="T4040" s="177"/>
      <c r="Z4040" s="130" t="str">
        <f t="shared" si="64"/>
        <v>18(12)蒙建生</v>
      </c>
    </row>
    <row r="4041" spans="1:26">
      <c r="A4041" s="177"/>
      <c r="B4041" s="177" t="s">
        <v>3226</v>
      </c>
      <c r="C4041" s="177"/>
      <c r="D4041" s="177" t="s">
        <v>239</v>
      </c>
      <c r="E4041" s="177" t="s">
        <v>3227</v>
      </c>
      <c r="F4041" s="177" t="s">
        <v>24</v>
      </c>
      <c r="G4041" s="177">
        <v>20</v>
      </c>
      <c r="H4041" s="177" t="s">
        <v>19908</v>
      </c>
      <c r="I4041" s="177" t="s">
        <v>582</v>
      </c>
      <c r="J4041" s="177">
        <v>18707781578</v>
      </c>
      <c r="K4041" s="177" t="s">
        <v>27</v>
      </c>
      <c r="L4041" s="224"/>
      <c r="M4041" s="177"/>
      <c r="N4041" s="177" t="s">
        <v>27</v>
      </c>
      <c r="O4041" s="224"/>
      <c r="P4041" s="177"/>
      <c r="Q4041" s="177"/>
      <c r="R4041" s="177"/>
      <c r="S4041" s="177" t="s">
        <v>3226</v>
      </c>
      <c r="T4041" s="177"/>
      <c r="Z4041" s="130" t="str">
        <f t="shared" si="64"/>
        <v>18(12)覃家晟</v>
      </c>
    </row>
    <row r="4042" spans="1:26">
      <c r="A4042" s="177"/>
      <c r="B4042" s="177" t="s">
        <v>3230</v>
      </c>
      <c r="C4042" s="177"/>
      <c r="D4042" s="177" t="s">
        <v>239</v>
      </c>
      <c r="E4042" s="177" t="s">
        <v>3231</v>
      </c>
      <c r="F4042" s="177" t="s">
        <v>143</v>
      </c>
      <c r="G4042" s="177">
        <v>20</v>
      </c>
      <c r="H4042" s="177" t="s">
        <v>1660</v>
      </c>
      <c r="I4042" s="177" t="s">
        <v>3232</v>
      </c>
      <c r="J4042" s="177">
        <v>18077825949</v>
      </c>
      <c r="K4042" s="177" t="s">
        <v>27</v>
      </c>
      <c r="L4042" s="224"/>
      <c r="M4042" s="177"/>
      <c r="N4042" s="177" t="s">
        <v>27</v>
      </c>
      <c r="O4042" s="224"/>
      <c r="P4042" s="177"/>
      <c r="Q4042" s="177"/>
      <c r="R4042" s="177"/>
      <c r="S4042" s="177" t="s">
        <v>3230</v>
      </c>
      <c r="T4042" s="177"/>
      <c r="Z4042" s="130" t="str">
        <f t="shared" si="64"/>
        <v>18(12)陆金江</v>
      </c>
    </row>
    <row r="4043" spans="1:26">
      <c r="A4043" s="177"/>
      <c r="B4043" s="177" t="s">
        <v>3234</v>
      </c>
      <c r="C4043" s="177"/>
      <c r="D4043" s="177" t="s">
        <v>239</v>
      </c>
      <c r="E4043" s="177" t="s">
        <v>3235</v>
      </c>
      <c r="F4043" s="177" t="s">
        <v>143</v>
      </c>
      <c r="G4043" s="177">
        <v>18</v>
      </c>
      <c r="H4043" s="177" t="s">
        <v>17615</v>
      </c>
      <c r="I4043" s="177" t="s">
        <v>3237</v>
      </c>
      <c r="J4043" s="177">
        <v>18407780325</v>
      </c>
      <c r="K4043" s="177" t="s">
        <v>27</v>
      </c>
      <c r="L4043" s="224"/>
      <c r="M4043" s="177"/>
      <c r="N4043" s="177" t="s">
        <v>30</v>
      </c>
      <c r="O4043" s="224"/>
      <c r="P4043" s="177"/>
      <c r="Q4043" s="177"/>
      <c r="R4043" s="177"/>
      <c r="S4043" s="177" t="s">
        <v>3234</v>
      </c>
      <c r="T4043" s="177"/>
      <c r="Z4043" s="130" t="str">
        <f t="shared" si="64"/>
        <v>18(12)覃柳艳</v>
      </c>
    </row>
    <row r="4044" spans="1:26">
      <c r="A4044" s="177"/>
      <c r="B4044" s="177" t="s">
        <v>3240</v>
      </c>
      <c r="C4044" s="177"/>
      <c r="D4044" s="177" t="s">
        <v>239</v>
      </c>
      <c r="E4044" s="177" t="s">
        <v>3241</v>
      </c>
      <c r="F4044" s="177" t="s">
        <v>24</v>
      </c>
      <c r="G4044" s="177">
        <v>18</v>
      </c>
      <c r="H4044" s="177" t="s">
        <v>19909</v>
      </c>
      <c r="I4044" s="177" t="s">
        <v>3242</v>
      </c>
      <c r="J4044" s="177">
        <v>18070828668</v>
      </c>
      <c r="K4044" s="177" t="s">
        <v>27</v>
      </c>
      <c r="L4044" s="224"/>
      <c r="M4044" s="177"/>
      <c r="N4044" s="177" t="s">
        <v>27</v>
      </c>
      <c r="O4044" s="224"/>
      <c r="P4044" s="177"/>
      <c r="Q4044" s="177"/>
      <c r="R4044" s="177"/>
      <c r="S4044" s="177" t="s">
        <v>3240</v>
      </c>
      <c r="T4044" s="177"/>
      <c r="Z4044" s="130" t="str">
        <f t="shared" si="64"/>
        <v>18(12)韦晓坡</v>
      </c>
    </row>
    <row r="4045" spans="1:26">
      <c r="A4045" s="177"/>
      <c r="B4045" s="177" t="s">
        <v>3244</v>
      </c>
      <c r="C4045" s="177"/>
      <c r="D4045" s="177" t="s">
        <v>239</v>
      </c>
      <c r="E4045" s="177" t="s">
        <v>3245</v>
      </c>
      <c r="F4045" s="177" t="s">
        <v>24</v>
      </c>
      <c r="G4045" s="177">
        <v>19</v>
      </c>
      <c r="H4045" s="177" t="s">
        <v>3246</v>
      </c>
      <c r="I4045" s="177" t="s">
        <v>3247</v>
      </c>
      <c r="J4045" s="177">
        <v>13006734026</v>
      </c>
      <c r="K4045" s="177" t="s">
        <v>27</v>
      </c>
      <c r="L4045" s="224"/>
      <c r="M4045" s="177"/>
      <c r="N4045" s="177" t="s">
        <v>27</v>
      </c>
      <c r="O4045" s="224"/>
      <c r="P4045" s="177"/>
      <c r="Q4045" s="177"/>
      <c r="R4045" s="177"/>
      <c r="S4045" s="177" t="s">
        <v>3244</v>
      </c>
      <c r="T4045" s="177"/>
      <c r="Z4045" s="130" t="str">
        <f t="shared" si="64"/>
        <v>18(12)黄勇达</v>
      </c>
    </row>
    <row r="4046" spans="1:26">
      <c r="A4046" s="177"/>
      <c r="B4046" s="177" t="s">
        <v>3249</v>
      </c>
      <c r="C4046" s="177"/>
      <c r="D4046" s="177" t="s">
        <v>239</v>
      </c>
      <c r="E4046" s="177" t="s">
        <v>3250</v>
      </c>
      <c r="F4046" s="177" t="s">
        <v>24</v>
      </c>
      <c r="G4046" s="177">
        <v>19</v>
      </c>
      <c r="H4046" s="177" t="s">
        <v>19910</v>
      </c>
      <c r="I4046" s="177" t="s">
        <v>3252</v>
      </c>
      <c r="J4046" s="177">
        <v>13307884366</v>
      </c>
      <c r="K4046" s="177" t="s">
        <v>27</v>
      </c>
      <c r="L4046" s="224"/>
      <c r="M4046" s="177"/>
      <c r="N4046" s="177" t="s">
        <v>30</v>
      </c>
      <c r="O4046" s="224"/>
      <c r="P4046" s="177"/>
      <c r="Q4046" s="177"/>
      <c r="R4046" s="177"/>
      <c r="S4046" s="177" t="s">
        <v>3249</v>
      </c>
      <c r="T4046" s="177"/>
      <c r="Z4046" s="130" t="str">
        <f t="shared" si="64"/>
        <v>18(12)卢泳彤</v>
      </c>
    </row>
    <row r="4047" spans="1:26">
      <c r="A4047" s="177"/>
      <c r="B4047" s="177" t="s">
        <v>3254</v>
      </c>
      <c r="C4047" s="177"/>
      <c r="D4047" s="177" t="s">
        <v>239</v>
      </c>
      <c r="E4047" s="177" t="s">
        <v>3255</v>
      </c>
      <c r="F4047" s="177" t="s">
        <v>24</v>
      </c>
      <c r="G4047" s="177">
        <v>19</v>
      </c>
      <c r="H4047" s="177" t="s">
        <v>17712</v>
      </c>
      <c r="I4047" s="177" t="s">
        <v>3257</v>
      </c>
      <c r="J4047" s="177">
        <v>15078635486</v>
      </c>
      <c r="K4047" s="177" t="s">
        <v>27</v>
      </c>
      <c r="L4047" s="224"/>
      <c r="M4047" s="177"/>
      <c r="N4047" s="177" t="s">
        <v>30</v>
      </c>
      <c r="O4047" s="224"/>
      <c r="P4047" s="177"/>
      <c r="Q4047" s="177"/>
      <c r="R4047" s="177"/>
      <c r="S4047" s="177" t="s">
        <v>3254</v>
      </c>
      <c r="T4047" s="177"/>
      <c r="Z4047" s="130" t="str">
        <f t="shared" si="64"/>
        <v>18(12)覃雄虎</v>
      </c>
    </row>
    <row r="4048" spans="1:26">
      <c r="A4048" s="177"/>
      <c r="B4048" s="177" t="s">
        <v>3259</v>
      </c>
      <c r="C4048" s="177"/>
      <c r="D4048" s="177" t="s">
        <v>239</v>
      </c>
      <c r="E4048" s="177" t="s">
        <v>3260</v>
      </c>
      <c r="F4048" s="177" t="s">
        <v>24</v>
      </c>
      <c r="G4048" s="177">
        <v>18</v>
      </c>
      <c r="H4048" s="177" t="s">
        <v>19911</v>
      </c>
      <c r="I4048" s="177" t="s">
        <v>3262</v>
      </c>
      <c r="J4048" s="177">
        <v>18978270203</v>
      </c>
      <c r="K4048" s="177" t="s">
        <v>27</v>
      </c>
      <c r="L4048" s="224"/>
      <c r="M4048" s="177"/>
      <c r="N4048" s="177" t="s">
        <v>27</v>
      </c>
      <c r="O4048" s="224"/>
      <c r="P4048" s="177"/>
      <c r="Q4048" s="177"/>
      <c r="R4048" s="177"/>
      <c r="S4048" s="177" t="s">
        <v>3259</v>
      </c>
      <c r="T4048" s="177"/>
      <c r="Z4048" s="130" t="str">
        <f t="shared" si="64"/>
        <v>18(12)覃俊杰</v>
      </c>
    </row>
    <row r="4049" spans="1:26">
      <c r="A4049" s="177"/>
      <c r="B4049" s="177" t="s">
        <v>3264</v>
      </c>
      <c r="C4049" s="177"/>
      <c r="D4049" s="177" t="s">
        <v>239</v>
      </c>
      <c r="E4049" s="177" t="s">
        <v>3265</v>
      </c>
      <c r="F4049" s="177" t="s">
        <v>143</v>
      </c>
      <c r="G4049" s="177">
        <v>18</v>
      </c>
      <c r="H4049" s="177" t="s">
        <v>19912</v>
      </c>
      <c r="I4049" s="177" t="s">
        <v>3267</v>
      </c>
      <c r="J4049" s="177">
        <v>13152660920</v>
      </c>
      <c r="K4049" s="177" t="s">
        <v>27</v>
      </c>
      <c r="L4049" s="224"/>
      <c r="M4049" s="177"/>
      <c r="N4049" s="177" t="s">
        <v>30</v>
      </c>
      <c r="O4049" s="224"/>
      <c r="P4049" s="177"/>
      <c r="Q4049" s="177"/>
      <c r="R4049" s="177"/>
      <c r="S4049" s="177" t="s">
        <v>3264</v>
      </c>
      <c r="T4049" s="177"/>
      <c r="Z4049" s="130" t="str">
        <f t="shared" si="64"/>
        <v>18(12)马乐妍</v>
      </c>
    </row>
    <row r="4050" spans="1:26">
      <c r="A4050" s="177"/>
      <c r="B4050" s="177" t="s">
        <v>3271</v>
      </c>
      <c r="C4050" s="177"/>
      <c r="D4050" s="177" t="s">
        <v>239</v>
      </c>
      <c r="E4050" s="177" t="s">
        <v>3272</v>
      </c>
      <c r="F4050" s="177" t="s">
        <v>24</v>
      </c>
      <c r="G4050" s="177">
        <v>20</v>
      </c>
      <c r="H4050" s="177" t="s">
        <v>3273</v>
      </c>
      <c r="I4050" s="177" t="s">
        <v>3274</v>
      </c>
      <c r="J4050" s="177">
        <v>18776811341</v>
      </c>
      <c r="K4050" s="177"/>
      <c r="L4050" s="224"/>
      <c r="M4050" s="177"/>
      <c r="N4050" s="177"/>
      <c r="O4050" s="224"/>
      <c r="P4050" s="177"/>
      <c r="Q4050" s="177"/>
      <c r="R4050" s="177"/>
      <c r="S4050" s="177" t="s">
        <v>3271</v>
      </c>
      <c r="T4050" s="177" t="s">
        <v>19686</v>
      </c>
      <c r="Z4050" s="130" t="str">
        <f t="shared" si="64"/>
        <v>18(12)韦腾</v>
      </c>
    </row>
    <row r="4051" spans="1:26">
      <c r="A4051" s="177"/>
      <c r="B4051" s="177" t="s">
        <v>3276</v>
      </c>
      <c r="C4051" s="177"/>
      <c r="D4051" s="177" t="s">
        <v>239</v>
      </c>
      <c r="E4051" s="177" t="s">
        <v>3277</v>
      </c>
      <c r="F4051" s="177" t="s">
        <v>143</v>
      </c>
      <c r="G4051" s="177">
        <v>20</v>
      </c>
      <c r="H4051" s="177" t="s">
        <v>19913</v>
      </c>
      <c r="I4051" s="177" t="s">
        <v>3278</v>
      </c>
      <c r="J4051" s="177">
        <v>18176119599</v>
      </c>
      <c r="K4051" s="177" t="s">
        <v>27</v>
      </c>
      <c r="L4051" s="224"/>
      <c r="M4051" s="177"/>
      <c r="N4051" s="177" t="s">
        <v>27</v>
      </c>
      <c r="O4051" s="224"/>
      <c r="P4051" s="177"/>
      <c r="Q4051" s="177"/>
      <c r="R4051" s="177"/>
      <c r="S4051" s="177" t="s">
        <v>3276</v>
      </c>
      <c r="T4051" s="177"/>
      <c r="Z4051" s="130" t="str">
        <f t="shared" si="64"/>
        <v>18(12)黄诗然</v>
      </c>
    </row>
    <row r="4052" spans="1:26">
      <c r="A4052" s="177"/>
      <c r="B4052" s="177" t="s">
        <v>3280</v>
      </c>
      <c r="C4052" s="177"/>
      <c r="D4052" s="177" t="s">
        <v>239</v>
      </c>
      <c r="E4052" s="177" t="s">
        <v>3281</v>
      </c>
      <c r="F4052" s="177" t="s">
        <v>24</v>
      </c>
      <c r="G4052" s="177">
        <v>18</v>
      </c>
      <c r="H4052" s="177" t="s">
        <v>3282</v>
      </c>
      <c r="I4052" s="177" t="s">
        <v>3283</v>
      </c>
      <c r="J4052" s="177">
        <v>18278869673</v>
      </c>
      <c r="K4052" s="177" t="s">
        <v>27</v>
      </c>
      <c r="L4052" s="224"/>
      <c r="M4052" s="177"/>
      <c r="N4052" s="177" t="s">
        <v>27</v>
      </c>
      <c r="O4052" s="224"/>
      <c r="P4052" s="177"/>
      <c r="Q4052" s="177"/>
      <c r="R4052" s="177"/>
      <c r="S4052" s="177" t="s">
        <v>3280</v>
      </c>
      <c r="T4052" s="177"/>
      <c r="Z4052" s="130" t="str">
        <f t="shared" si="64"/>
        <v>18(12)覃海</v>
      </c>
    </row>
    <row r="4053" spans="1:26">
      <c r="A4053" s="177"/>
      <c r="B4053" s="177" t="s">
        <v>3287</v>
      </c>
      <c r="C4053" s="177"/>
      <c r="D4053" s="177" t="s">
        <v>239</v>
      </c>
      <c r="E4053" s="177" t="s">
        <v>3288</v>
      </c>
      <c r="F4053" s="177" t="s">
        <v>24</v>
      </c>
      <c r="G4053" s="177">
        <v>19</v>
      </c>
      <c r="H4053" s="177" t="s">
        <v>3289</v>
      </c>
      <c r="I4053" s="177" t="s">
        <v>3290</v>
      </c>
      <c r="J4053" s="177">
        <v>13471800434</v>
      </c>
      <c r="K4053" s="177" t="s">
        <v>27</v>
      </c>
      <c r="L4053" s="224"/>
      <c r="M4053" s="177"/>
      <c r="N4053" s="177" t="s">
        <v>27</v>
      </c>
      <c r="O4053" s="224"/>
      <c r="P4053" s="177"/>
      <c r="Q4053" s="177"/>
      <c r="R4053" s="177"/>
      <c r="S4053" s="177" t="s">
        <v>3287</v>
      </c>
      <c r="T4053" s="177"/>
      <c r="Z4053" s="130" t="str">
        <f t="shared" si="64"/>
        <v>18(12)韦金磊</v>
      </c>
    </row>
    <row r="4054" spans="1:26">
      <c r="A4054" s="177"/>
      <c r="B4054" s="177" t="s">
        <v>3292</v>
      </c>
      <c r="C4054" s="177"/>
      <c r="D4054" s="177" t="s">
        <v>239</v>
      </c>
      <c r="E4054" s="177" t="s">
        <v>3293</v>
      </c>
      <c r="F4054" s="177" t="s">
        <v>143</v>
      </c>
      <c r="G4054" s="177">
        <v>19</v>
      </c>
      <c r="H4054" s="177" t="s">
        <v>17783</v>
      </c>
      <c r="I4054" s="177" t="s">
        <v>3294</v>
      </c>
      <c r="J4054" s="177">
        <v>15607788641</v>
      </c>
      <c r="K4054" s="177"/>
      <c r="L4054" s="224"/>
      <c r="M4054" s="177"/>
      <c r="N4054" s="177"/>
      <c r="O4054" s="224"/>
      <c r="P4054" s="177"/>
      <c r="Q4054" s="177"/>
      <c r="R4054" s="177"/>
      <c r="S4054" s="177" t="s">
        <v>3292</v>
      </c>
      <c r="T4054" s="177" t="s">
        <v>19686</v>
      </c>
      <c r="Z4054" s="130" t="str">
        <f t="shared" si="64"/>
        <v>18(12)黄倩</v>
      </c>
    </row>
    <row r="4055" spans="1:26">
      <c r="A4055" s="177"/>
      <c r="B4055" s="177" t="s">
        <v>3296</v>
      </c>
      <c r="C4055" s="177"/>
      <c r="D4055" s="177" t="s">
        <v>239</v>
      </c>
      <c r="E4055" s="177" t="s">
        <v>3297</v>
      </c>
      <c r="F4055" s="177" t="s">
        <v>143</v>
      </c>
      <c r="G4055" s="177">
        <v>20</v>
      </c>
      <c r="H4055" s="177" t="s">
        <v>3298</v>
      </c>
      <c r="I4055" s="177" t="s">
        <v>3299</v>
      </c>
      <c r="J4055" s="177">
        <v>15078575896</v>
      </c>
      <c r="K4055" s="177" t="s">
        <v>27</v>
      </c>
      <c r="L4055" s="224"/>
      <c r="M4055" s="177"/>
      <c r="N4055" s="177" t="s">
        <v>27</v>
      </c>
      <c r="O4055" s="224"/>
      <c r="P4055" s="177"/>
      <c r="Q4055" s="177"/>
      <c r="R4055" s="177"/>
      <c r="S4055" s="177" t="s">
        <v>3296</v>
      </c>
      <c r="T4055" s="177"/>
      <c r="Z4055" s="130" t="str">
        <f t="shared" si="64"/>
        <v>18(12)覃春谊</v>
      </c>
    </row>
    <row r="4056" spans="1:26">
      <c r="A4056" s="177"/>
      <c r="B4056" s="177" t="s">
        <v>3301</v>
      </c>
      <c r="C4056" s="177"/>
      <c r="D4056" s="177" t="s">
        <v>239</v>
      </c>
      <c r="E4056" s="177" t="s">
        <v>3302</v>
      </c>
      <c r="F4056" s="177" t="s">
        <v>143</v>
      </c>
      <c r="G4056" s="177">
        <v>20</v>
      </c>
      <c r="H4056" s="177" t="s">
        <v>19914</v>
      </c>
      <c r="I4056" s="177" t="s">
        <v>3305</v>
      </c>
      <c r="J4056" s="177">
        <v>13877817815</v>
      </c>
      <c r="K4056" s="177" t="s">
        <v>27</v>
      </c>
      <c r="L4056" s="224"/>
      <c r="M4056" s="177"/>
      <c r="N4056" s="177" t="s">
        <v>27</v>
      </c>
      <c r="O4056" s="224"/>
      <c r="P4056" s="177"/>
      <c r="Q4056" s="177"/>
      <c r="R4056" s="177"/>
      <c r="S4056" s="177" t="s">
        <v>3301</v>
      </c>
      <c r="T4056" s="177"/>
      <c r="Z4056" s="130" t="str">
        <f t="shared" si="64"/>
        <v>18(12)覃笑晨</v>
      </c>
    </row>
    <row r="4057" spans="1:26">
      <c r="A4057" s="177"/>
      <c r="B4057" s="177" t="s">
        <v>3307</v>
      </c>
      <c r="C4057" s="177"/>
      <c r="D4057" s="177" t="s">
        <v>239</v>
      </c>
      <c r="E4057" s="177" t="s">
        <v>3308</v>
      </c>
      <c r="F4057" s="177" t="s">
        <v>143</v>
      </c>
      <c r="G4057" s="177">
        <v>19</v>
      </c>
      <c r="H4057" s="177" t="s">
        <v>315</v>
      </c>
      <c r="I4057" s="177" t="s">
        <v>3309</v>
      </c>
      <c r="J4057" s="177">
        <v>13557886980</v>
      </c>
      <c r="K4057" s="177" t="s">
        <v>27</v>
      </c>
      <c r="L4057" s="224"/>
      <c r="M4057" s="177"/>
      <c r="N4057" s="177" t="s">
        <v>27</v>
      </c>
      <c r="O4057" s="224"/>
      <c r="P4057" s="177"/>
      <c r="Q4057" s="177"/>
      <c r="R4057" s="177"/>
      <c r="S4057" s="177" t="s">
        <v>3307</v>
      </c>
      <c r="T4057" s="177"/>
      <c r="Z4057" s="130" t="str">
        <f t="shared" si="64"/>
        <v>18(12)陆艳媚</v>
      </c>
    </row>
    <row r="4058" spans="1:26">
      <c r="A4058" s="177"/>
      <c r="B4058" s="177" t="s">
        <v>3333</v>
      </c>
      <c r="C4058" s="177"/>
      <c r="D4058" s="177" t="s">
        <v>239</v>
      </c>
      <c r="E4058" s="177" t="s">
        <v>3334</v>
      </c>
      <c r="F4058" s="177" t="s">
        <v>24</v>
      </c>
      <c r="G4058" s="177">
        <v>18</v>
      </c>
      <c r="H4058" s="177" t="s">
        <v>19915</v>
      </c>
      <c r="I4058" s="177" t="s">
        <v>3336</v>
      </c>
      <c r="J4058" s="177">
        <v>18813383316</v>
      </c>
      <c r="K4058" s="177" t="s">
        <v>27</v>
      </c>
      <c r="L4058" s="224"/>
      <c r="M4058" s="177"/>
      <c r="N4058" s="177" t="s">
        <v>27</v>
      </c>
      <c r="O4058" s="224"/>
      <c r="P4058" s="177"/>
      <c r="Q4058" s="177"/>
      <c r="R4058" s="177"/>
      <c r="S4058" s="177" t="s">
        <v>3333</v>
      </c>
      <c r="T4058" s="177"/>
      <c r="Z4058" s="130" t="str">
        <f t="shared" si="64"/>
        <v>18(12)覃始发</v>
      </c>
    </row>
    <row r="4059" spans="1:26">
      <c r="A4059" s="177"/>
      <c r="B4059" s="177" t="s">
        <v>3347</v>
      </c>
      <c r="C4059" s="177"/>
      <c r="D4059" s="177" t="s">
        <v>244</v>
      </c>
      <c r="E4059" s="177" t="s">
        <v>3348</v>
      </c>
      <c r="F4059" s="177" t="s">
        <v>143</v>
      </c>
      <c r="G4059" s="177">
        <v>18</v>
      </c>
      <c r="H4059" s="177" t="s">
        <v>19916</v>
      </c>
      <c r="I4059" s="177" t="s">
        <v>3350</v>
      </c>
      <c r="J4059" s="177">
        <v>18378897012</v>
      </c>
      <c r="K4059" s="177" t="s">
        <v>27</v>
      </c>
      <c r="L4059" s="224"/>
      <c r="M4059" s="177"/>
      <c r="N4059" s="177" t="s">
        <v>27</v>
      </c>
      <c r="O4059" s="224"/>
      <c r="P4059" s="177"/>
      <c r="Q4059" s="177"/>
      <c r="R4059" s="177"/>
      <c r="S4059" s="177" t="s">
        <v>3347</v>
      </c>
      <c r="T4059" s="177"/>
      <c r="Z4059" s="130" t="str">
        <f t="shared" si="64"/>
        <v>18(13)韦灵芸</v>
      </c>
    </row>
    <row r="4060" spans="1:26">
      <c r="A4060" s="177"/>
      <c r="B4060" s="177" t="s">
        <v>3351</v>
      </c>
      <c r="C4060" s="177"/>
      <c r="D4060" s="177" t="s">
        <v>244</v>
      </c>
      <c r="E4060" s="177" t="s">
        <v>3352</v>
      </c>
      <c r="F4060" s="177" t="s">
        <v>143</v>
      </c>
      <c r="G4060" s="177">
        <v>18</v>
      </c>
      <c r="H4060" s="177" t="s">
        <v>19917</v>
      </c>
      <c r="I4060" s="177" t="s">
        <v>3354</v>
      </c>
      <c r="J4060" s="177">
        <v>13425482535</v>
      </c>
      <c r="K4060" s="177" t="s">
        <v>27</v>
      </c>
      <c r="L4060" s="224"/>
      <c r="M4060" s="177"/>
      <c r="N4060" s="177" t="s">
        <v>27</v>
      </c>
      <c r="O4060" s="224"/>
      <c r="P4060" s="177"/>
      <c r="Q4060" s="177"/>
      <c r="R4060" s="177"/>
      <c r="S4060" s="177" t="s">
        <v>3351</v>
      </c>
      <c r="T4060" s="177"/>
      <c r="Z4060" s="130" t="str">
        <f t="shared" si="64"/>
        <v>18(13)覃丹妮</v>
      </c>
    </row>
    <row r="4061" spans="1:26">
      <c r="A4061" s="177"/>
      <c r="B4061" s="177" t="s">
        <v>3355</v>
      </c>
      <c r="C4061" s="177"/>
      <c r="D4061" s="177" t="s">
        <v>244</v>
      </c>
      <c r="E4061" s="177" t="s">
        <v>3356</v>
      </c>
      <c r="F4061" s="177" t="s">
        <v>143</v>
      </c>
      <c r="G4061" s="177">
        <v>20</v>
      </c>
      <c r="H4061" s="177" t="s">
        <v>19918</v>
      </c>
      <c r="I4061" s="177" t="s">
        <v>3358</v>
      </c>
      <c r="J4061" s="177">
        <v>15296877913</v>
      </c>
      <c r="K4061" s="177" t="s">
        <v>27</v>
      </c>
      <c r="L4061" s="224"/>
      <c r="M4061" s="177"/>
      <c r="N4061" s="177" t="s">
        <v>27</v>
      </c>
      <c r="O4061" s="224"/>
      <c r="P4061" s="177"/>
      <c r="Q4061" s="177"/>
      <c r="R4061" s="177"/>
      <c r="S4061" s="177" t="s">
        <v>3355</v>
      </c>
      <c r="T4061" s="177"/>
      <c r="Z4061" s="130" t="str">
        <f t="shared" si="64"/>
        <v>18(13)覃美波</v>
      </c>
    </row>
    <row r="4062" spans="1:26">
      <c r="A4062" s="177"/>
      <c r="B4062" s="177" t="s">
        <v>3363</v>
      </c>
      <c r="C4062" s="177"/>
      <c r="D4062" s="177" t="s">
        <v>244</v>
      </c>
      <c r="E4062" s="177" t="s">
        <v>3364</v>
      </c>
      <c r="F4062" s="177" t="s">
        <v>143</v>
      </c>
      <c r="G4062" s="177">
        <v>20</v>
      </c>
      <c r="H4062" s="177" t="s">
        <v>19919</v>
      </c>
      <c r="I4062" s="177" t="s">
        <v>3366</v>
      </c>
      <c r="J4062" s="177">
        <v>13407753113</v>
      </c>
      <c r="K4062" s="177" t="s">
        <v>27</v>
      </c>
      <c r="L4062" s="224"/>
      <c r="M4062" s="177"/>
      <c r="N4062" s="177" t="s">
        <v>27</v>
      </c>
      <c r="O4062" s="224"/>
      <c r="P4062" s="177"/>
      <c r="Q4062" s="177"/>
      <c r="R4062" s="177"/>
      <c r="S4062" s="177" t="s">
        <v>3363</v>
      </c>
      <c r="T4062" s="177"/>
      <c r="Z4062" s="130" t="str">
        <f t="shared" si="64"/>
        <v>18(13)林丹丹</v>
      </c>
    </row>
    <row r="4063" spans="1:26">
      <c r="A4063" s="177"/>
      <c r="B4063" s="177" t="s">
        <v>3367</v>
      </c>
      <c r="C4063" s="177"/>
      <c r="D4063" s="177" t="s">
        <v>244</v>
      </c>
      <c r="E4063" s="177" t="s">
        <v>3368</v>
      </c>
      <c r="F4063" s="177" t="s">
        <v>24</v>
      </c>
      <c r="G4063" s="177">
        <v>19</v>
      </c>
      <c r="H4063" s="177" t="s">
        <v>19920</v>
      </c>
      <c r="I4063" s="177" t="s">
        <v>3370</v>
      </c>
      <c r="J4063" s="177">
        <v>13788283355</v>
      </c>
      <c r="K4063" s="177"/>
      <c r="L4063" s="224"/>
      <c r="M4063" s="177"/>
      <c r="N4063" s="177"/>
      <c r="O4063" s="224"/>
      <c r="P4063" s="177"/>
      <c r="Q4063" s="177"/>
      <c r="R4063" s="177"/>
      <c r="S4063" s="177" t="s">
        <v>3367</v>
      </c>
      <c r="T4063" s="177" t="s">
        <v>19686</v>
      </c>
      <c r="Z4063" s="130" t="str">
        <f t="shared" si="64"/>
        <v>18(13)覃鑫尭</v>
      </c>
    </row>
    <row r="4064" spans="1:26">
      <c r="A4064" s="177"/>
      <c r="B4064" s="177" t="s">
        <v>3375</v>
      </c>
      <c r="C4064" s="177"/>
      <c r="D4064" s="177" t="s">
        <v>244</v>
      </c>
      <c r="E4064" s="177" t="s">
        <v>3376</v>
      </c>
      <c r="F4064" s="177" t="s">
        <v>24</v>
      </c>
      <c r="G4064" s="177">
        <v>19</v>
      </c>
      <c r="H4064" s="177" t="s">
        <v>19247</v>
      </c>
      <c r="I4064" s="177" t="s">
        <v>3378</v>
      </c>
      <c r="J4064" s="177">
        <v>15078613460</v>
      </c>
      <c r="K4064" s="177" t="s">
        <v>27</v>
      </c>
      <c r="L4064" s="224"/>
      <c r="M4064" s="177"/>
      <c r="N4064" s="177" t="s">
        <v>27</v>
      </c>
      <c r="O4064" s="224"/>
      <c r="P4064" s="177"/>
      <c r="Q4064" s="177"/>
      <c r="R4064" s="177"/>
      <c r="S4064" s="177" t="s">
        <v>3375</v>
      </c>
      <c r="T4064" s="177"/>
      <c r="Z4064" s="130" t="str">
        <f t="shared" si="64"/>
        <v>18(13)蓝东</v>
      </c>
    </row>
    <row r="4065" spans="1:26">
      <c r="A4065" s="177"/>
      <c r="B4065" s="177" t="s">
        <v>3379</v>
      </c>
      <c r="C4065" s="177"/>
      <c r="D4065" s="177" t="s">
        <v>244</v>
      </c>
      <c r="E4065" s="177" t="s">
        <v>3380</v>
      </c>
      <c r="F4065" s="177" t="s">
        <v>143</v>
      </c>
      <c r="G4065" s="177">
        <v>18</v>
      </c>
      <c r="H4065" s="177" t="s">
        <v>19921</v>
      </c>
      <c r="I4065" s="177" t="s">
        <v>3382</v>
      </c>
      <c r="J4065" s="177">
        <v>15296076838</v>
      </c>
      <c r="K4065" s="177" t="s">
        <v>27</v>
      </c>
      <c r="L4065" s="224"/>
      <c r="M4065" s="177"/>
      <c r="N4065" s="177" t="s">
        <v>27</v>
      </c>
      <c r="O4065" s="224"/>
      <c r="P4065" s="177"/>
      <c r="Q4065" s="177"/>
      <c r="R4065" s="177"/>
      <c r="S4065" s="177" t="s">
        <v>3379</v>
      </c>
      <c r="T4065" s="177"/>
      <c r="Z4065" s="130" t="str">
        <f t="shared" si="64"/>
        <v>18(13)罗金妹</v>
      </c>
    </row>
    <row r="4066" spans="1:26">
      <c r="A4066" s="177"/>
      <c r="B4066" s="177" t="s">
        <v>3383</v>
      </c>
      <c r="C4066" s="177"/>
      <c r="D4066" s="177" t="s">
        <v>244</v>
      </c>
      <c r="E4066" s="177" t="s">
        <v>3384</v>
      </c>
      <c r="F4066" s="177" t="s">
        <v>143</v>
      </c>
      <c r="G4066" s="177">
        <v>18</v>
      </c>
      <c r="H4066" s="177" t="s">
        <v>3385</v>
      </c>
      <c r="I4066" s="177" t="s">
        <v>3386</v>
      </c>
      <c r="J4066" s="177">
        <v>18070863728</v>
      </c>
      <c r="K4066" s="177" t="s">
        <v>27</v>
      </c>
      <c r="L4066" s="224"/>
      <c r="M4066" s="177"/>
      <c r="N4066" s="177" t="s">
        <v>27</v>
      </c>
      <c r="O4066" s="224"/>
      <c r="P4066" s="177"/>
      <c r="Q4066" s="177"/>
      <c r="R4066" s="177"/>
      <c r="S4066" s="177" t="s">
        <v>3383</v>
      </c>
      <c r="T4066" s="177"/>
      <c r="Z4066" s="130" t="str">
        <f t="shared" si="64"/>
        <v>18(13)黄晓婷</v>
      </c>
    </row>
    <row r="4067" spans="1:26">
      <c r="A4067" s="177"/>
      <c r="B4067" s="177" t="s">
        <v>3387</v>
      </c>
      <c r="C4067" s="177"/>
      <c r="D4067" s="177" t="s">
        <v>244</v>
      </c>
      <c r="E4067" s="177" t="s">
        <v>3388</v>
      </c>
      <c r="F4067" s="177" t="s">
        <v>143</v>
      </c>
      <c r="G4067" s="177">
        <v>19</v>
      </c>
      <c r="H4067" s="177" t="s">
        <v>19922</v>
      </c>
      <c r="I4067" s="177" t="s">
        <v>3390</v>
      </c>
      <c r="J4067" s="177">
        <v>15277850628</v>
      </c>
      <c r="K4067" s="177" t="s">
        <v>27</v>
      </c>
      <c r="L4067" s="224"/>
      <c r="M4067" s="177"/>
      <c r="N4067" s="177" t="s">
        <v>27</v>
      </c>
      <c r="O4067" s="224"/>
      <c r="P4067" s="177"/>
      <c r="Q4067" s="177"/>
      <c r="R4067" s="177"/>
      <c r="S4067" s="177" t="s">
        <v>3387</v>
      </c>
      <c r="T4067" s="177"/>
      <c r="Z4067" s="130" t="str">
        <f t="shared" si="64"/>
        <v>18(13)覃恋晶</v>
      </c>
    </row>
    <row r="4068" spans="1:26">
      <c r="A4068" s="177"/>
      <c r="B4068" s="177" t="s">
        <v>3391</v>
      </c>
      <c r="C4068" s="177"/>
      <c r="D4068" s="177" t="s">
        <v>244</v>
      </c>
      <c r="E4068" s="177" t="s">
        <v>3392</v>
      </c>
      <c r="F4068" s="177" t="s">
        <v>143</v>
      </c>
      <c r="G4068" s="177">
        <v>18</v>
      </c>
      <c r="H4068" s="177" t="s">
        <v>19923</v>
      </c>
      <c r="I4068" s="177" t="s">
        <v>3394</v>
      </c>
      <c r="J4068" s="177">
        <v>18877838970</v>
      </c>
      <c r="K4068" s="177"/>
      <c r="L4068" s="224"/>
      <c r="M4068" s="177"/>
      <c r="N4068" s="177"/>
      <c r="O4068" s="224"/>
      <c r="P4068" s="177"/>
      <c r="Q4068" s="177"/>
      <c r="R4068" s="177"/>
      <c r="S4068" s="177" t="s">
        <v>3391</v>
      </c>
      <c r="T4068" s="177" t="s">
        <v>19686</v>
      </c>
      <c r="Z4068" s="130" t="str">
        <f t="shared" si="64"/>
        <v>18(13)覃利叶</v>
      </c>
    </row>
    <row r="4069" spans="1:26">
      <c r="A4069" s="177"/>
      <c r="B4069" s="177" t="s">
        <v>3395</v>
      </c>
      <c r="C4069" s="177"/>
      <c r="D4069" s="177" t="s">
        <v>244</v>
      </c>
      <c r="E4069" s="177" t="s">
        <v>3396</v>
      </c>
      <c r="F4069" s="177" t="s">
        <v>143</v>
      </c>
      <c r="G4069" s="177">
        <v>18</v>
      </c>
      <c r="H4069" s="177" t="s">
        <v>17647</v>
      </c>
      <c r="I4069" s="177" t="s">
        <v>3398</v>
      </c>
      <c r="J4069" s="177">
        <v>13977869449</v>
      </c>
      <c r="K4069" s="177"/>
      <c r="L4069" s="224"/>
      <c r="M4069" s="177"/>
      <c r="N4069" s="177"/>
      <c r="O4069" s="224"/>
      <c r="P4069" s="177"/>
      <c r="Q4069" s="177"/>
      <c r="R4069" s="177"/>
      <c r="S4069" s="177" t="s">
        <v>3395</v>
      </c>
      <c r="T4069" s="177" t="s">
        <v>19686</v>
      </c>
      <c r="Z4069" s="130" t="str">
        <f t="shared" si="64"/>
        <v>18(13)韦姣佐</v>
      </c>
    </row>
    <row r="4070" spans="1:26">
      <c r="A4070" s="177"/>
      <c r="B4070" s="177" t="s">
        <v>3399</v>
      </c>
      <c r="C4070" s="177"/>
      <c r="D4070" s="177" t="s">
        <v>244</v>
      </c>
      <c r="E4070" s="177" t="s">
        <v>3400</v>
      </c>
      <c r="F4070" s="177" t="s">
        <v>143</v>
      </c>
      <c r="G4070" s="177">
        <v>19</v>
      </c>
      <c r="H4070" s="177" t="s">
        <v>18657</v>
      </c>
      <c r="I4070" s="177" t="s">
        <v>3402</v>
      </c>
      <c r="J4070" s="177">
        <v>18174937530</v>
      </c>
      <c r="K4070" s="177" t="s">
        <v>27</v>
      </c>
      <c r="L4070" s="224"/>
      <c r="M4070" s="177"/>
      <c r="N4070" s="177" t="s">
        <v>27</v>
      </c>
      <c r="O4070" s="224"/>
      <c r="P4070" s="177"/>
      <c r="Q4070" s="177"/>
      <c r="R4070" s="177"/>
      <c r="S4070" s="177" t="s">
        <v>3399</v>
      </c>
      <c r="T4070" s="177"/>
      <c r="Z4070" s="130" t="str">
        <f t="shared" si="64"/>
        <v>18(13)韦雅雯</v>
      </c>
    </row>
    <row r="4071" spans="1:26">
      <c r="A4071" s="177"/>
      <c r="B4071" s="177" t="s">
        <v>3403</v>
      </c>
      <c r="C4071" s="177"/>
      <c r="D4071" s="177" t="s">
        <v>244</v>
      </c>
      <c r="E4071" s="177" t="s">
        <v>3404</v>
      </c>
      <c r="F4071" s="177" t="s">
        <v>143</v>
      </c>
      <c r="G4071" s="177">
        <v>18</v>
      </c>
      <c r="H4071" s="177" t="s">
        <v>3405</v>
      </c>
      <c r="I4071" s="177" t="s">
        <v>3406</v>
      </c>
      <c r="J4071" s="177">
        <v>13471800664</v>
      </c>
      <c r="K4071" s="177" t="s">
        <v>27</v>
      </c>
      <c r="L4071" s="224"/>
      <c r="M4071" s="177"/>
      <c r="N4071" s="177" t="s">
        <v>27</v>
      </c>
      <c r="O4071" s="224"/>
      <c r="P4071" s="177"/>
      <c r="Q4071" s="177"/>
      <c r="R4071" s="177"/>
      <c r="S4071" s="177" t="s">
        <v>3403</v>
      </c>
      <c r="T4071" s="177"/>
      <c r="Z4071" s="130" t="str">
        <f t="shared" si="64"/>
        <v>18(13)韦思如</v>
      </c>
    </row>
    <row r="4072" spans="1:26">
      <c r="A4072" s="177"/>
      <c r="B4072" s="177" t="s">
        <v>3407</v>
      </c>
      <c r="C4072" s="177"/>
      <c r="D4072" s="177" t="s">
        <v>244</v>
      </c>
      <c r="E4072" s="177" t="s">
        <v>3408</v>
      </c>
      <c r="F4072" s="177" t="s">
        <v>24</v>
      </c>
      <c r="G4072" s="177">
        <v>18</v>
      </c>
      <c r="H4072" s="177" t="s">
        <v>3409</v>
      </c>
      <c r="I4072" s="177" t="s">
        <v>3410</v>
      </c>
      <c r="J4072" s="177">
        <v>13662236445</v>
      </c>
      <c r="K4072" s="177" t="s">
        <v>27</v>
      </c>
      <c r="L4072" s="224"/>
      <c r="M4072" s="177"/>
      <c r="N4072" s="177" t="s">
        <v>27</v>
      </c>
      <c r="O4072" s="224"/>
      <c r="P4072" s="177"/>
      <c r="Q4072" s="177"/>
      <c r="R4072" s="177"/>
      <c r="S4072" s="177" t="s">
        <v>3407</v>
      </c>
      <c r="T4072" s="177"/>
      <c r="Z4072" s="130" t="str">
        <f t="shared" si="64"/>
        <v>18(13)罗靖龙</v>
      </c>
    </row>
    <row r="4073" spans="1:26">
      <c r="A4073" s="177"/>
      <c r="B4073" s="177" t="s">
        <v>3411</v>
      </c>
      <c r="C4073" s="177"/>
      <c r="D4073" s="177" t="s">
        <v>244</v>
      </c>
      <c r="E4073" s="177" t="s">
        <v>3412</v>
      </c>
      <c r="F4073" s="177" t="s">
        <v>24</v>
      </c>
      <c r="G4073" s="177">
        <v>18</v>
      </c>
      <c r="H4073" s="177" t="s">
        <v>19924</v>
      </c>
      <c r="I4073" s="177" t="s">
        <v>3414</v>
      </c>
      <c r="J4073" s="177">
        <v>13451979853</v>
      </c>
      <c r="K4073" s="177" t="s">
        <v>27</v>
      </c>
      <c r="L4073" s="224"/>
      <c r="M4073" s="177"/>
      <c r="N4073" s="177" t="s">
        <v>27</v>
      </c>
      <c r="O4073" s="224"/>
      <c r="P4073" s="177"/>
      <c r="Q4073" s="177"/>
      <c r="R4073" s="177"/>
      <c r="S4073" s="177" t="s">
        <v>3411</v>
      </c>
      <c r="T4073" s="177"/>
      <c r="Z4073" s="130" t="str">
        <f t="shared" si="64"/>
        <v>18(13)唐启卯</v>
      </c>
    </row>
    <row r="4074" spans="1:26">
      <c r="A4074" s="177"/>
      <c r="B4074" s="177" t="s">
        <v>3415</v>
      </c>
      <c r="C4074" s="177"/>
      <c r="D4074" s="177" t="s">
        <v>244</v>
      </c>
      <c r="E4074" s="177" t="s">
        <v>3416</v>
      </c>
      <c r="F4074" s="177" t="s">
        <v>24</v>
      </c>
      <c r="G4074" s="177">
        <v>19</v>
      </c>
      <c r="H4074" s="177" t="s">
        <v>19925</v>
      </c>
      <c r="I4074" s="177" t="s">
        <v>3418</v>
      </c>
      <c r="J4074" s="177">
        <v>18278855713</v>
      </c>
      <c r="K4074" s="177" t="s">
        <v>27</v>
      </c>
      <c r="L4074" s="224"/>
      <c r="M4074" s="177"/>
      <c r="N4074" s="177" t="s">
        <v>27</v>
      </c>
      <c r="O4074" s="224"/>
      <c r="P4074" s="177"/>
      <c r="Q4074" s="177"/>
      <c r="R4074" s="177"/>
      <c r="S4074" s="177" t="s">
        <v>3415</v>
      </c>
      <c r="T4074" s="177"/>
      <c r="Z4074" s="130" t="str">
        <f t="shared" si="64"/>
        <v>18(13)蒙胜成</v>
      </c>
    </row>
    <row r="4075" spans="1:26">
      <c r="A4075" s="177"/>
      <c r="B4075" s="177" t="s">
        <v>3419</v>
      </c>
      <c r="C4075" s="177"/>
      <c r="D4075" s="177" t="s">
        <v>244</v>
      </c>
      <c r="E4075" s="177" t="s">
        <v>3420</v>
      </c>
      <c r="F4075" s="177" t="s">
        <v>24</v>
      </c>
      <c r="G4075" s="177">
        <v>19</v>
      </c>
      <c r="H4075" s="177" t="s">
        <v>3421</v>
      </c>
      <c r="I4075" s="177" t="s">
        <v>3422</v>
      </c>
      <c r="J4075" s="177">
        <v>13557181539</v>
      </c>
      <c r="K4075" s="177" t="s">
        <v>27</v>
      </c>
      <c r="L4075" s="224"/>
      <c r="M4075" s="177"/>
      <c r="N4075" s="177" t="s">
        <v>27</v>
      </c>
      <c r="O4075" s="224"/>
      <c r="P4075" s="177"/>
      <c r="Q4075" s="177"/>
      <c r="R4075" s="177"/>
      <c r="S4075" s="177" t="s">
        <v>3419</v>
      </c>
      <c r="T4075" s="177"/>
      <c r="Z4075" s="130" t="str">
        <f t="shared" si="64"/>
        <v>18(13)卢宣桥</v>
      </c>
    </row>
    <row r="4076" spans="1:26">
      <c r="A4076" s="177"/>
      <c r="B4076" s="177" t="s">
        <v>3426</v>
      </c>
      <c r="C4076" s="177"/>
      <c r="D4076" s="177" t="s">
        <v>244</v>
      </c>
      <c r="E4076" s="177" t="s">
        <v>3427</v>
      </c>
      <c r="F4076" s="177" t="s">
        <v>24</v>
      </c>
      <c r="G4076" s="177">
        <v>18</v>
      </c>
      <c r="H4076" s="177" t="s">
        <v>18050</v>
      </c>
      <c r="I4076" s="177" t="s">
        <v>3429</v>
      </c>
      <c r="J4076" s="177">
        <v>13877877134</v>
      </c>
      <c r="K4076" s="177" t="s">
        <v>27</v>
      </c>
      <c r="L4076" s="224"/>
      <c r="M4076" s="177"/>
      <c r="N4076" s="177" t="s">
        <v>30</v>
      </c>
      <c r="O4076" s="224"/>
      <c r="P4076" s="177"/>
      <c r="Q4076" s="177"/>
      <c r="R4076" s="177"/>
      <c r="S4076" s="177" t="s">
        <v>3426</v>
      </c>
      <c r="T4076" s="177"/>
      <c r="Z4076" s="130" t="str">
        <f t="shared" si="64"/>
        <v>18(13)唐运祝</v>
      </c>
    </row>
    <row r="4077" spans="1:26">
      <c r="A4077" s="177"/>
      <c r="B4077" s="177" t="s">
        <v>3430</v>
      </c>
      <c r="C4077" s="177"/>
      <c r="D4077" s="177" t="s">
        <v>244</v>
      </c>
      <c r="E4077" s="177" t="s">
        <v>3431</v>
      </c>
      <c r="F4077" s="177" t="s">
        <v>24</v>
      </c>
      <c r="G4077" s="177">
        <v>18</v>
      </c>
      <c r="H4077" s="177" t="s">
        <v>3432</v>
      </c>
      <c r="I4077" s="177" t="s">
        <v>3433</v>
      </c>
      <c r="J4077" s="177">
        <v>15677182695</v>
      </c>
      <c r="K4077" s="177" t="s">
        <v>27</v>
      </c>
      <c r="L4077" s="224"/>
      <c r="M4077" s="177"/>
      <c r="N4077" s="177" t="s">
        <v>27</v>
      </c>
      <c r="O4077" s="224"/>
      <c r="P4077" s="177"/>
      <c r="Q4077" s="177"/>
      <c r="R4077" s="177"/>
      <c r="S4077" s="177" t="s">
        <v>3430</v>
      </c>
      <c r="T4077" s="177"/>
      <c r="Z4077" s="130" t="str">
        <f t="shared" si="64"/>
        <v>18(13)覃宇</v>
      </c>
    </row>
    <row r="4078" spans="1:26">
      <c r="A4078" s="177"/>
      <c r="B4078" s="177" t="s">
        <v>3437</v>
      </c>
      <c r="C4078" s="177"/>
      <c r="D4078" s="177" t="s">
        <v>244</v>
      </c>
      <c r="E4078" s="177" t="s">
        <v>3438</v>
      </c>
      <c r="F4078" s="177" t="s">
        <v>24</v>
      </c>
      <c r="G4078" s="177">
        <v>18</v>
      </c>
      <c r="H4078" s="177" t="s">
        <v>19304</v>
      </c>
      <c r="I4078" s="177" t="s">
        <v>3440</v>
      </c>
      <c r="J4078" s="177" t="s">
        <v>3441</v>
      </c>
      <c r="K4078" s="177" t="s">
        <v>27</v>
      </c>
      <c r="L4078" s="224"/>
      <c r="M4078" s="177"/>
      <c r="N4078" s="177" t="s">
        <v>27</v>
      </c>
      <c r="O4078" s="224"/>
      <c r="P4078" s="177"/>
      <c r="Q4078" s="177"/>
      <c r="R4078" s="177"/>
      <c r="S4078" s="177" t="s">
        <v>3437</v>
      </c>
      <c r="T4078" s="177"/>
      <c r="Z4078" s="130" t="str">
        <f t="shared" si="64"/>
        <v>18(13)韦鑫</v>
      </c>
    </row>
    <row r="4079" spans="1:26">
      <c r="A4079" s="177"/>
      <c r="B4079" s="177" t="s">
        <v>3442</v>
      </c>
      <c r="C4079" s="177"/>
      <c r="D4079" s="177" t="s">
        <v>244</v>
      </c>
      <c r="E4079" s="177" t="s">
        <v>3443</v>
      </c>
      <c r="F4079" s="177" t="s">
        <v>24</v>
      </c>
      <c r="G4079" s="177">
        <v>19</v>
      </c>
      <c r="H4079" s="177" t="s">
        <v>3444</v>
      </c>
      <c r="I4079" s="177" t="s">
        <v>3445</v>
      </c>
      <c r="J4079" s="177">
        <v>18377803770</v>
      </c>
      <c r="K4079" s="177" t="s">
        <v>27</v>
      </c>
      <c r="L4079" s="224"/>
      <c r="M4079" s="177"/>
      <c r="N4079" s="177" t="s">
        <v>27</v>
      </c>
      <c r="O4079" s="224"/>
      <c r="P4079" s="177"/>
      <c r="Q4079" s="177"/>
      <c r="R4079" s="177"/>
      <c r="S4079" s="177" t="s">
        <v>3442</v>
      </c>
      <c r="T4079" s="177"/>
      <c r="Z4079" s="130" t="str">
        <f t="shared" si="64"/>
        <v>18(13)韦建明</v>
      </c>
    </row>
    <row r="4080" spans="1:26">
      <c r="A4080" s="177"/>
      <c r="B4080" s="177" t="s">
        <v>3446</v>
      </c>
      <c r="C4080" s="177"/>
      <c r="D4080" s="177" t="s">
        <v>244</v>
      </c>
      <c r="E4080" s="177" t="s">
        <v>3447</v>
      </c>
      <c r="F4080" s="177" t="s">
        <v>24</v>
      </c>
      <c r="G4080" s="177">
        <v>18</v>
      </c>
      <c r="H4080" s="177" t="s">
        <v>19216</v>
      </c>
      <c r="I4080" s="177" t="s">
        <v>3449</v>
      </c>
      <c r="J4080" s="177">
        <v>17807831958</v>
      </c>
      <c r="K4080" s="177" t="s">
        <v>27</v>
      </c>
      <c r="L4080" s="224"/>
      <c r="M4080" s="177"/>
      <c r="N4080" s="177" t="s">
        <v>27</v>
      </c>
      <c r="O4080" s="224"/>
      <c r="P4080" s="177"/>
      <c r="Q4080" s="177"/>
      <c r="R4080" s="177"/>
      <c r="S4080" s="177" t="s">
        <v>3446</v>
      </c>
      <c r="T4080" s="177"/>
      <c r="Z4080" s="130" t="str">
        <f t="shared" si="64"/>
        <v>18(13)韦钓钦</v>
      </c>
    </row>
    <row r="4081" spans="1:26">
      <c r="A4081" s="177"/>
      <c r="B4081" s="177" t="s">
        <v>3450</v>
      </c>
      <c r="C4081" s="177"/>
      <c r="D4081" s="177" t="s">
        <v>244</v>
      </c>
      <c r="E4081" s="177" t="s">
        <v>3451</v>
      </c>
      <c r="F4081" s="177" t="s">
        <v>143</v>
      </c>
      <c r="G4081" s="177">
        <v>18</v>
      </c>
      <c r="H4081" s="177" t="s">
        <v>19926</v>
      </c>
      <c r="I4081" s="177" t="s">
        <v>3453</v>
      </c>
      <c r="J4081" s="177">
        <v>13539889799</v>
      </c>
      <c r="K4081" s="177" t="s">
        <v>27</v>
      </c>
      <c r="L4081" s="224"/>
      <c r="M4081" s="177"/>
      <c r="N4081" s="177" t="s">
        <v>27</v>
      </c>
      <c r="O4081" s="224"/>
      <c r="P4081" s="177"/>
      <c r="Q4081" s="177"/>
      <c r="R4081" s="177"/>
      <c r="S4081" s="177" t="s">
        <v>3450</v>
      </c>
      <c r="T4081" s="177"/>
      <c r="Z4081" s="130" t="str">
        <f t="shared" si="64"/>
        <v>18(13)覃丽珊</v>
      </c>
    </row>
    <row r="4082" spans="1:26">
      <c r="A4082" s="177"/>
      <c r="B4082" s="177" t="s">
        <v>3454</v>
      </c>
      <c r="C4082" s="177"/>
      <c r="D4082" s="177" t="s">
        <v>244</v>
      </c>
      <c r="E4082" s="177" t="s">
        <v>3455</v>
      </c>
      <c r="F4082" s="177" t="s">
        <v>24</v>
      </c>
      <c r="G4082" s="177">
        <v>18</v>
      </c>
      <c r="H4082" s="177" t="s">
        <v>17708</v>
      </c>
      <c r="I4082" s="177" t="s">
        <v>3456</v>
      </c>
      <c r="J4082" s="177">
        <v>19977828849</v>
      </c>
      <c r="K4082" s="177" t="s">
        <v>27</v>
      </c>
      <c r="L4082" s="224"/>
      <c r="M4082" s="177"/>
      <c r="N4082" s="177" t="s">
        <v>27</v>
      </c>
      <c r="O4082" s="224"/>
      <c r="P4082" s="177"/>
      <c r="Q4082" s="177"/>
      <c r="R4082" s="177"/>
      <c r="S4082" s="177" t="s">
        <v>3454</v>
      </c>
      <c r="T4082" s="177"/>
      <c r="Z4082" s="130" t="str">
        <f t="shared" si="64"/>
        <v>18(13)覃欢</v>
      </c>
    </row>
    <row r="4083" spans="1:26">
      <c r="A4083" s="177"/>
      <c r="B4083" s="177" t="s">
        <v>3457</v>
      </c>
      <c r="C4083" s="177"/>
      <c r="D4083" s="177" t="s">
        <v>244</v>
      </c>
      <c r="E4083" s="177" t="s">
        <v>3458</v>
      </c>
      <c r="F4083" s="177" t="s">
        <v>143</v>
      </c>
      <c r="G4083" s="177">
        <v>19</v>
      </c>
      <c r="H4083" s="177" t="s">
        <v>2796</v>
      </c>
      <c r="I4083" s="177" t="s">
        <v>3459</v>
      </c>
      <c r="J4083" s="177">
        <v>15177388041</v>
      </c>
      <c r="K4083" s="177" t="s">
        <v>27</v>
      </c>
      <c r="L4083" s="224"/>
      <c r="M4083" s="177"/>
      <c r="N4083" s="177" t="s">
        <v>27</v>
      </c>
      <c r="O4083" s="224"/>
      <c r="P4083" s="177"/>
      <c r="Q4083" s="177"/>
      <c r="R4083" s="177"/>
      <c r="S4083" s="177" t="s">
        <v>3457</v>
      </c>
      <c r="T4083" s="177"/>
      <c r="Z4083" s="130" t="str">
        <f t="shared" si="64"/>
        <v>18(13)蒙雪娟</v>
      </c>
    </row>
    <row r="4084" spans="1:26">
      <c r="A4084" s="177"/>
      <c r="B4084" s="177" t="s">
        <v>3460</v>
      </c>
      <c r="C4084" s="177"/>
      <c r="D4084" s="177" t="s">
        <v>244</v>
      </c>
      <c r="E4084" s="177" t="s">
        <v>3461</v>
      </c>
      <c r="F4084" s="177" t="s">
        <v>24</v>
      </c>
      <c r="G4084" s="177">
        <v>18</v>
      </c>
      <c r="H4084" s="177" t="s">
        <v>3462</v>
      </c>
      <c r="I4084" s="177" t="s">
        <v>3463</v>
      </c>
      <c r="J4084" s="177">
        <v>13207788480</v>
      </c>
      <c r="K4084" s="177"/>
      <c r="L4084" s="224"/>
      <c r="M4084" s="177"/>
      <c r="N4084" s="177"/>
      <c r="O4084" s="224"/>
      <c r="P4084" s="177"/>
      <c r="Q4084" s="177"/>
      <c r="R4084" s="177"/>
      <c r="S4084" s="177" t="s">
        <v>3460</v>
      </c>
      <c r="T4084" s="177" t="s">
        <v>19686</v>
      </c>
      <c r="Z4084" s="130" t="str">
        <f t="shared" si="64"/>
        <v>18(13)兰凌强</v>
      </c>
    </row>
    <row r="4085" spans="1:26">
      <c r="A4085" s="177"/>
      <c r="B4085" s="177" t="s">
        <v>3468</v>
      </c>
      <c r="C4085" s="177"/>
      <c r="D4085" s="177" t="s">
        <v>244</v>
      </c>
      <c r="E4085" s="177" t="s">
        <v>3469</v>
      </c>
      <c r="F4085" s="177" t="s">
        <v>24</v>
      </c>
      <c r="G4085" s="177">
        <v>19</v>
      </c>
      <c r="H4085" s="177" t="s">
        <v>3470</v>
      </c>
      <c r="I4085" s="177" t="s">
        <v>3471</v>
      </c>
      <c r="J4085" s="177">
        <v>15277858834</v>
      </c>
      <c r="K4085" s="177" t="s">
        <v>27</v>
      </c>
      <c r="L4085" s="224"/>
      <c r="M4085" s="177"/>
      <c r="N4085" s="177" t="s">
        <v>27</v>
      </c>
      <c r="O4085" s="224"/>
      <c r="P4085" s="177"/>
      <c r="Q4085" s="177"/>
      <c r="R4085" s="177"/>
      <c r="S4085" s="177" t="s">
        <v>3468</v>
      </c>
      <c r="T4085" s="177"/>
      <c r="Z4085" s="130" t="str">
        <f t="shared" si="64"/>
        <v>18(13)袁进境</v>
      </c>
    </row>
    <row r="4086" spans="1:26">
      <c r="A4086" s="177"/>
      <c r="B4086" s="177" t="s">
        <v>3472</v>
      </c>
      <c r="C4086" s="177"/>
      <c r="D4086" s="177" t="s">
        <v>244</v>
      </c>
      <c r="E4086" s="177" t="s">
        <v>3473</v>
      </c>
      <c r="F4086" s="177" t="s">
        <v>143</v>
      </c>
      <c r="G4086" s="177">
        <v>18</v>
      </c>
      <c r="H4086" s="177" t="s">
        <v>3474</v>
      </c>
      <c r="I4086" s="177" t="s">
        <v>3475</v>
      </c>
      <c r="J4086" s="177" t="s">
        <v>3476</v>
      </c>
      <c r="K4086" s="177" t="s">
        <v>27</v>
      </c>
      <c r="L4086" s="224"/>
      <c r="M4086" s="177"/>
      <c r="N4086" s="177" t="s">
        <v>30</v>
      </c>
      <c r="O4086" s="224"/>
      <c r="P4086" s="177"/>
      <c r="Q4086" s="177"/>
      <c r="R4086" s="177"/>
      <c r="S4086" s="177" t="s">
        <v>3472</v>
      </c>
      <c r="T4086" s="177"/>
      <c r="Z4086" s="130" t="str">
        <f t="shared" si="64"/>
        <v>18(13)黄菲</v>
      </c>
    </row>
    <row r="4087" spans="1:26">
      <c r="A4087" s="177"/>
      <c r="B4087" s="177" t="s">
        <v>3477</v>
      </c>
      <c r="C4087" s="177"/>
      <c r="D4087" s="177" t="s">
        <v>244</v>
      </c>
      <c r="E4087" s="177" t="s">
        <v>3478</v>
      </c>
      <c r="F4087" s="177" t="s">
        <v>143</v>
      </c>
      <c r="G4087" s="177">
        <v>18</v>
      </c>
      <c r="H4087" s="177" t="s">
        <v>19927</v>
      </c>
      <c r="I4087" s="177" t="s">
        <v>3480</v>
      </c>
      <c r="J4087" s="177">
        <v>15277852685</v>
      </c>
      <c r="K4087" s="177"/>
      <c r="L4087" s="224"/>
      <c r="M4087" s="177"/>
      <c r="N4087" s="177"/>
      <c r="O4087" s="224"/>
      <c r="P4087" s="177"/>
      <c r="Q4087" s="177"/>
      <c r="R4087" s="177"/>
      <c r="S4087" s="177" t="s">
        <v>3477</v>
      </c>
      <c r="T4087" s="177" t="s">
        <v>19686</v>
      </c>
      <c r="Z4087" s="130" t="str">
        <f t="shared" si="64"/>
        <v>18(13)宋湘湘</v>
      </c>
    </row>
    <row r="4088" spans="1:26">
      <c r="A4088" s="177"/>
      <c r="B4088" s="177" t="s">
        <v>3485</v>
      </c>
      <c r="C4088" s="177"/>
      <c r="D4088" s="177" t="s">
        <v>244</v>
      </c>
      <c r="E4088" s="177" t="s">
        <v>2874</v>
      </c>
      <c r="F4088" s="177" t="s">
        <v>24</v>
      </c>
      <c r="G4088" s="177">
        <v>19</v>
      </c>
      <c r="H4088" s="177" t="s">
        <v>19923</v>
      </c>
      <c r="I4088" s="177" t="s">
        <v>3486</v>
      </c>
      <c r="J4088" s="177">
        <v>17807878766</v>
      </c>
      <c r="K4088" s="177" t="s">
        <v>27</v>
      </c>
      <c r="L4088" s="224"/>
      <c r="M4088" s="177"/>
      <c r="N4088" s="177" t="s">
        <v>27</v>
      </c>
      <c r="O4088" s="224"/>
      <c r="P4088" s="177"/>
      <c r="Q4088" s="177"/>
      <c r="R4088" s="177"/>
      <c r="S4088" s="177" t="s">
        <v>3485</v>
      </c>
      <c r="T4088" s="177"/>
      <c r="Z4088" s="130" t="str">
        <f t="shared" si="64"/>
        <v>18(13)韦恩</v>
      </c>
    </row>
    <row r="4089" spans="1:26">
      <c r="A4089" s="177"/>
      <c r="B4089" s="177" t="s">
        <v>3491</v>
      </c>
      <c r="C4089" s="177"/>
      <c r="D4089" s="177" t="s">
        <v>244</v>
      </c>
      <c r="E4089" s="177" t="s">
        <v>3492</v>
      </c>
      <c r="F4089" s="177" t="s">
        <v>143</v>
      </c>
      <c r="G4089" s="177">
        <v>18</v>
      </c>
      <c r="H4089" s="177" t="s">
        <v>3493</v>
      </c>
      <c r="I4089" s="177" t="s">
        <v>3494</v>
      </c>
      <c r="J4089" s="177">
        <v>13788181814</v>
      </c>
      <c r="K4089" s="177" t="s">
        <v>27</v>
      </c>
      <c r="L4089" s="224"/>
      <c r="M4089" s="177"/>
      <c r="N4089" s="177" t="s">
        <v>27</v>
      </c>
      <c r="O4089" s="224"/>
      <c r="P4089" s="177"/>
      <c r="Q4089" s="177"/>
      <c r="R4089" s="177"/>
      <c r="S4089" s="177" t="s">
        <v>3491</v>
      </c>
      <c r="T4089" s="177"/>
      <c r="Z4089" s="130" t="str">
        <f t="shared" si="64"/>
        <v>18(13)黎佳佳</v>
      </c>
    </row>
    <row r="4090" spans="1:26">
      <c r="A4090" s="177"/>
      <c r="B4090" s="177" t="s">
        <v>3495</v>
      </c>
      <c r="C4090" s="177"/>
      <c r="D4090" s="177" t="s">
        <v>244</v>
      </c>
      <c r="E4090" s="177" t="s">
        <v>2192</v>
      </c>
      <c r="F4090" s="177" t="s">
        <v>24</v>
      </c>
      <c r="G4090" s="177">
        <v>21</v>
      </c>
      <c r="H4090" s="177" t="s">
        <v>3496</v>
      </c>
      <c r="I4090" s="177" t="s">
        <v>3497</v>
      </c>
      <c r="J4090" s="177">
        <v>18260937430</v>
      </c>
      <c r="K4090" s="177" t="s">
        <v>27</v>
      </c>
      <c r="L4090" s="224"/>
      <c r="M4090" s="177"/>
      <c r="N4090" s="177" t="s">
        <v>27</v>
      </c>
      <c r="O4090" s="224"/>
      <c r="P4090" s="177"/>
      <c r="Q4090" s="177"/>
      <c r="R4090" s="177"/>
      <c r="S4090" s="177" t="s">
        <v>3495</v>
      </c>
      <c r="T4090" s="177"/>
      <c r="Z4090" s="130" t="str">
        <f t="shared" si="64"/>
        <v>18(13)蓝宁</v>
      </c>
    </row>
    <row r="4091" spans="1:26">
      <c r="A4091" s="177"/>
      <c r="B4091" s="177" t="s">
        <v>3502</v>
      </c>
      <c r="C4091" s="177"/>
      <c r="D4091" s="177" t="s">
        <v>244</v>
      </c>
      <c r="E4091" s="177" t="s">
        <v>3503</v>
      </c>
      <c r="F4091" s="177" t="s">
        <v>143</v>
      </c>
      <c r="G4091" s="177">
        <v>18</v>
      </c>
      <c r="H4091" s="177" t="s">
        <v>17789</v>
      </c>
      <c r="I4091" s="177" t="s">
        <v>3505</v>
      </c>
      <c r="J4091" s="177">
        <v>13877896300</v>
      </c>
      <c r="K4091" s="177" t="s">
        <v>27</v>
      </c>
      <c r="L4091" s="224"/>
      <c r="M4091" s="177"/>
      <c r="N4091" s="177" t="s">
        <v>27</v>
      </c>
      <c r="O4091" s="224"/>
      <c r="P4091" s="177"/>
      <c r="Q4091" s="177"/>
      <c r="R4091" s="177"/>
      <c r="S4091" s="177" t="s">
        <v>3502</v>
      </c>
      <c r="T4091" s="177"/>
      <c r="Z4091" s="130" t="str">
        <f t="shared" si="64"/>
        <v>18(13)石香露</v>
      </c>
    </row>
    <row r="4092" spans="1:26">
      <c r="A4092" s="177"/>
      <c r="B4092" s="177" t="s">
        <v>3506</v>
      </c>
      <c r="C4092" s="177"/>
      <c r="D4092" s="177" t="s">
        <v>244</v>
      </c>
      <c r="E4092" s="177" t="s">
        <v>3507</v>
      </c>
      <c r="F4092" s="177" t="s">
        <v>143</v>
      </c>
      <c r="G4092" s="177">
        <v>18</v>
      </c>
      <c r="H4092" s="177" t="s">
        <v>19928</v>
      </c>
      <c r="I4092" s="177" t="s">
        <v>3509</v>
      </c>
      <c r="J4092" s="177">
        <v>15078614788</v>
      </c>
      <c r="K4092" s="177" t="s">
        <v>27</v>
      </c>
      <c r="L4092" s="224"/>
      <c r="M4092" s="177"/>
      <c r="N4092" s="177" t="s">
        <v>27</v>
      </c>
      <c r="O4092" s="224"/>
      <c r="P4092" s="177"/>
      <c r="Q4092" s="177"/>
      <c r="R4092" s="177"/>
      <c r="S4092" s="177" t="s">
        <v>3506</v>
      </c>
      <c r="T4092" s="177"/>
      <c r="Z4092" s="130" t="str">
        <f t="shared" si="64"/>
        <v>18(13)韦慕春</v>
      </c>
    </row>
    <row r="4093" spans="1:26">
      <c r="A4093" s="177"/>
      <c r="B4093" s="177" t="s">
        <v>3517</v>
      </c>
      <c r="C4093" s="177"/>
      <c r="D4093" s="177" t="s">
        <v>244</v>
      </c>
      <c r="E4093" s="177" t="s">
        <v>3518</v>
      </c>
      <c r="F4093" s="177" t="s">
        <v>143</v>
      </c>
      <c r="G4093" s="177">
        <v>20</v>
      </c>
      <c r="H4093" s="177" t="s">
        <v>1475</v>
      </c>
      <c r="I4093" s="177" t="s">
        <v>3519</v>
      </c>
      <c r="J4093" s="177">
        <v>13481834228</v>
      </c>
      <c r="K4093" s="177" t="s">
        <v>27</v>
      </c>
      <c r="L4093" s="224"/>
      <c r="M4093" s="177"/>
      <c r="N4093" s="177" t="s">
        <v>27</v>
      </c>
      <c r="O4093" s="224"/>
      <c r="P4093" s="177"/>
      <c r="Q4093" s="177"/>
      <c r="R4093" s="177"/>
      <c r="S4093" s="177" t="s">
        <v>3517</v>
      </c>
      <c r="T4093" s="177"/>
      <c r="Z4093" s="130" t="str">
        <f t="shared" si="64"/>
        <v>18(13)韦月仙</v>
      </c>
    </row>
    <row r="4094" spans="1:26">
      <c r="A4094" s="177"/>
      <c r="B4094" s="177" t="s">
        <v>3520</v>
      </c>
      <c r="C4094" s="177"/>
      <c r="D4094" s="177" t="s">
        <v>244</v>
      </c>
      <c r="E4094" s="177" t="s">
        <v>3521</v>
      </c>
      <c r="F4094" s="177" t="s">
        <v>143</v>
      </c>
      <c r="G4094" s="177">
        <v>18</v>
      </c>
      <c r="H4094" s="177" t="s">
        <v>3522</v>
      </c>
      <c r="I4094" s="177" t="s">
        <v>3523</v>
      </c>
      <c r="J4094" s="177">
        <v>13925956671</v>
      </c>
      <c r="K4094" s="177" t="s">
        <v>27</v>
      </c>
      <c r="L4094" s="224"/>
      <c r="M4094" s="177"/>
      <c r="N4094" s="177" t="s">
        <v>27</v>
      </c>
      <c r="O4094" s="224"/>
      <c r="P4094" s="177"/>
      <c r="Q4094" s="177"/>
      <c r="R4094" s="177"/>
      <c r="S4094" s="177" t="s">
        <v>3520</v>
      </c>
      <c r="T4094" s="177"/>
      <c r="Z4094" s="130" t="str">
        <f t="shared" si="64"/>
        <v>18(13)陆芝曼</v>
      </c>
    </row>
    <row r="4095" spans="1:26">
      <c r="A4095" s="177"/>
      <c r="B4095" s="177" t="s">
        <v>3524</v>
      </c>
      <c r="C4095" s="177"/>
      <c r="D4095" s="177" t="s">
        <v>244</v>
      </c>
      <c r="E4095" s="177" t="s">
        <v>3525</v>
      </c>
      <c r="F4095" s="177" t="s">
        <v>143</v>
      </c>
      <c r="G4095" s="177">
        <v>18</v>
      </c>
      <c r="H4095" s="177" t="s">
        <v>1067</v>
      </c>
      <c r="I4095" s="177" t="s">
        <v>3526</v>
      </c>
      <c r="J4095" s="177">
        <v>18077847767</v>
      </c>
      <c r="K4095" s="177"/>
      <c r="L4095" s="224"/>
      <c r="M4095" s="177"/>
      <c r="N4095" s="177"/>
      <c r="O4095" s="224"/>
      <c r="P4095" s="177"/>
      <c r="Q4095" s="177"/>
      <c r="R4095" s="177"/>
      <c r="S4095" s="177" t="s">
        <v>3524</v>
      </c>
      <c r="T4095" s="177" t="s">
        <v>19686</v>
      </c>
      <c r="Z4095" s="130" t="str">
        <f t="shared" si="64"/>
        <v>18(13)韦娇春</v>
      </c>
    </row>
    <row r="4096" spans="1:26">
      <c r="A4096" s="177"/>
      <c r="B4096" s="177" t="s">
        <v>3527</v>
      </c>
      <c r="C4096" s="177"/>
      <c r="D4096" s="177" t="s">
        <v>244</v>
      </c>
      <c r="E4096" s="177" t="s">
        <v>3528</v>
      </c>
      <c r="F4096" s="177" t="s">
        <v>24</v>
      </c>
      <c r="G4096" s="177">
        <v>20</v>
      </c>
      <c r="H4096" s="177" t="s">
        <v>17615</v>
      </c>
      <c r="I4096" s="177" t="s">
        <v>3529</v>
      </c>
      <c r="J4096" s="177">
        <v>13481866960</v>
      </c>
      <c r="K4096" s="177" t="s">
        <v>27</v>
      </c>
      <c r="L4096" s="224"/>
      <c r="M4096" s="177"/>
      <c r="N4096" s="177" t="s">
        <v>27</v>
      </c>
      <c r="O4096" s="224"/>
      <c r="P4096" s="177"/>
      <c r="Q4096" s="177"/>
      <c r="R4096" s="177"/>
      <c r="S4096" s="177" t="s">
        <v>3527</v>
      </c>
      <c r="T4096" s="177"/>
      <c r="Z4096" s="130" t="str">
        <f t="shared" si="64"/>
        <v>18(13)覃浩</v>
      </c>
    </row>
    <row r="4097" spans="1:26">
      <c r="A4097" s="177"/>
      <c r="B4097" s="177" t="s">
        <v>3534</v>
      </c>
      <c r="C4097" s="177"/>
      <c r="D4097" s="177" t="s">
        <v>244</v>
      </c>
      <c r="E4097" s="177" t="s">
        <v>3535</v>
      </c>
      <c r="F4097" s="177" t="s">
        <v>143</v>
      </c>
      <c r="G4097" s="177">
        <v>18</v>
      </c>
      <c r="H4097" s="177" t="s">
        <v>19929</v>
      </c>
      <c r="I4097" s="177" t="s">
        <v>3537</v>
      </c>
      <c r="J4097" s="177">
        <v>15278110153</v>
      </c>
      <c r="K4097" s="177"/>
      <c r="L4097" s="224"/>
      <c r="M4097" s="177"/>
      <c r="N4097" s="177"/>
      <c r="O4097" s="224"/>
      <c r="P4097" s="177"/>
      <c r="Q4097" s="177"/>
      <c r="R4097" s="177"/>
      <c r="S4097" s="177" t="s">
        <v>3534</v>
      </c>
      <c r="T4097" s="177" t="s">
        <v>19686</v>
      </c>
      <c r="Z4097" s="130" t="str">
        <f t="shared" si="64"/>
        <v>18(13)吴小娜</v>
      </c>
    </row>
    <row r="4098" spans="1:26">
      <c r="A4098" s="177"/>
      <c r="B4098" s="177" t="s">
        <v>3538</v>
      </c>
      <c r="C4098" s="177"/>
      <c r="D4098" s="177" t="s">
        <v>244</v>
      </c>
      <c r="E4098" s="177" t="s">
        <v>3539</v>
      </c>
      <c r="F4098" s="177" t="s">
        <v>143</v>
      </c>
      <c r="G4098" s="177">
        <v>18</v>
      </c>
      <c r="H4098" s="177" t="s">
        <v>3540</v>
      </c>
      <c r="I4098" s="177" t="s">
        <v>3541</v>
      </c>
      <c r="J4098" s="177">
        <v>15078611066</v>
      </c>
      <c r="K4098" s="177"/>
      <c r="L4098" s="224"/>
      <c r="M4098" s="177"/>
      <c r="N4098" s="177"/>
      <c r="O4098" s="224"/>
      <c r="P4098" s="177"/>
      <c r="Q4098" s="177"/>
      <c r="R4098" s="177"/>
      <c r="S4098" s="177" t="s">
        <v>3538</v>
      </c>
      <c r="T4098" s="177" t="s">
        <v>19686</v>
      </c>
      <c r="Z4098" s="130" t="str">
        <f t="shared" si="64"/>
        <v>18(13)吴沂真</v>
      </c>
    </row>
    <row r="4099" spans="1:26">
      <c r="A4099" s="177"/>
      <c r="B4099" s="177" t="s">
        <v>3546</v>
      </c>
      <c r="C4099" s="177"/>
      <c r="D4099" s="177" t="s">
        <v>244</v>
      </c>
      <c r="E4099" s="177" t="s">
        <v>3547</v>
      </c>
      <c r="F4099" s="177" t="s">
        <v>143</v>
      </c>
      <c r="G4099" s="177">
        <v>18</v>
      </c>
      <c r="H4099" s="177" t="s">
        <v>3548</v>
      </c>
      <c r="I4099" s="177" t="s">
        <v>3533</v>
      </c>
      <c r="J4099" s="177">
        <v>15240673706</v>
      </c>
      <c r="K4099" s="177" t="s">
        <v>27</v>
      </c>
      <c r="L4099" s="224"/>
      <c r="M4099" s="177"/>
      <c r="N4099" s="177" t="s">
        <v>27</v>
      </c>
      <c r="O4099" s="224"/>
      <c r="P4099" s="177"/>
      <c r="Q4099" s="177"/>
      <c r="R4099" s="177"/>
      <c r="S4099" s="177" t="s">
        <v>3546</v>
      </c>
      <c r="T4099" s="177"/>
      <c r="Z4099" s="130" t="str">
        <f t="shared" si="64"/>
        <v>18(13)岑培蕾</v>
      </c>
    </row>
    <row r="4100" spans="1:26">
      <c r="A4100" s="177"/>
      <c r="B4100" s="177" t="s">
        <v>3549</v>
      </c>
      <c r="C4100" s="177"/>
      <c r="D4100" s="177" t="s">
        <v>244</v>
      </c>
      <c r="E4100" s="177" t="s">
        <v>3550</v>
      </c>
      <c r="F4100" s="177" t="s">
        <v>143</v>
      </c>
      <c r="G4100" s="177">
        <v>18</v>
      </c>
      <c r="H4100" s="177" t="s">
        <v>63</v>
      </c>
      <c r="I4100" s="177" t="s">
        <v>3552</v>
      </c>
      <c r="J4100" s="177">
        <v>18777662378</v>
      </c>
      <c r="K4100" s="177"/>
      <c r="L4100" s="224"/>
      <c r="M4100" s="177"/>
      <c r="N4100" s="177"/>
      <c r="O4100" s="224"/>
      <c r="P4100" s="177"/>
      <c r="Q4100" s="177"/>
      <c r="R4100" s="177"/>
      <c r="S4100" s="177" t="s">
        <v>3549</v>
      </c>
      <c r="T4100" s="177" t="s">
        <v>19686</v>
      </c>
      <c r="Z4100" s="130" t="str">
        <f t="shared" si="64"/>
        <v>18(13)谭小璐</v>
      </c>
    </row>
    <row r="4101" spans="1:26">
      <c r="A4101" s="177"/>
      <c r="B4101" s="177" t="s">
        <v>3553</v>
      </c>
      <c r="C4101" s="177"/>
      <c r="D4101" s="177" t="s">
        <v>244</v>
      </c>
      <c r="E4101" s="177" t="s">
        <v>3554</v>
      </c>
      <c r="F4101" s="177" t="s">
        <v>24</v>
      </c>
      <c r="G4101" s="177">
        <v>18</v>
      </c>
      <c r="H4101" s="177" t="s">
        <v>429</v>
      </c>
      <c r="I4101" s="177" t="s">
        <v>3555</v>
      </c>
      <c r="J4101" s="177">
        <v>15177893795</v>
      </c>
      <c r="K4101" s="177" t="s">
        <v>27</v>
      </c>
      <c r="L4101" s="224"/>
      <c r="M4101" s="177"/>
      <c r="N4101" s="177" t="s">
        <v>27</v>
      </c>
      <c r="O4101" s="224"/>
      <c r="P4101" s="177"/>
      <c r="Q4101" s="177"/>
      <c r="R4101" s="177"/>
      <c r="S4101" s="177" t="s">
        <v>3553</v>
      </c>
      <c r="T4101" s="177"/>
      <c r="Z4101" s="130" t="str">
        <f t="shared" si="64"/>
        <v>18(13)卢鸿飞</v>
      </c>
    </row>
    <row r="4102" spans="1:26">
      <c r="A4102" s="177"/>
      <c r="B4102" s="177" t="s">
        <v>3556</v>
      </c>
      <c r="C4102" s="177"/>
      <c r="D4102" s="177" t="s">
        <v>244</v>
      </c>
      <c r="E4102" s="177" t="s">
        <v>3509</v>
      </c>
      <c r="F4102" s="177" t="s">
        <v>24</v>
      </c>
      <c r="G4102" s="177">
        <v>20</v>
      </c>
      <c r="H4102" s="177" t="s">
        <v>19930</v>
      </c>
      <c r="I4102" s="177" t="s">
        <v>3558</v>
      </c>
      <c r="J4102" s="177">
        <v>13877895259</v>
      </c>
      <c r="K4102" s="177" t="s">
        <v>27</v>
      </c>
      <c r="L4102" s="224"/>
      <c r="M4102" s="177"/>
      <c r="N4102" s="177" t="s">
        <v>27</v>
      </c>
      <c r="O4102" s="224"/>
      <c r="P4102" s="177"/>
      <c r="Q4102" s="177"/>
      <c r="R4102" s="177"/>
      <c r="S4102" s="177" t="s">
        <v>3556</v>
      </c>
      <c r="T4102" s="177"/>
      <c r="Z4102" s="130" t="str">
        <f t="shared" si="64"/>
        <v>18(13)韦恒</v>
      </c>
    </row>
    <row r="4103" spans="1:26">
      <c r="A4103" s="177"/>
      <c r="B4103" s="177" t="s">
        <v>3559</v>
      </c>
      <c r="C4103" s="177"/>
      <c r="D4103" s="177" t="s">
        <v>244</v>
      </c>
      <c r="E4103" s="177" t="s">
        <v>3560</v>
      </c>
      <c r="F4103" s="177" t="s">
        <v>143</v>
      </c>
      <c r="G4103" s="177">
        <v>19</v>
      </c>
      <c r="H4103" s="177" t="s">
        <v>3561</v>
      </c>
      <c r="I4103" s="177" t="s">
        <v>3562</v>
      </c>
      <c r="J4103" s="177">
        <v>15277849019</v>
      </c>
      <c r="K4103" s="177" t="s">
        <v>27</v>
      </c>
      <c r="L4103" s="224"/>
      <c r="M4103" s="177"/>
      <c r="N4103" s="177" t="s">
        <v>27</v>
      </c>
      <c r="O4103" s="224"/>
      <c r="P4103" s="177"/>
      <c r="Q4103" s="177"/>
      <c r="R4103" s="177"/>
      <c r="S4103" s="177" t="s">
        <v>3559</v>
      </c>
      <c r="T4103" s="177"/>
      <c r="Z4103" s="130" t="str">
        <f t="shared" ref="Z4103:Z4166" si="65">D4103:D8684&amp;E4103:E8684</f>
        <v>18(13)韦梦婷</v>
      </c>
    </row>
    <row r="4104" spans="1:26">
      <c r="A4104" s="177"/>
      <c r="B4104" s="177" t="s">
        <v>3563</v>
      </c>
      <c r="C4104" s="177"/>
      <c r="D4104" s="177" t="s">
        <v>244</v>
      </c>
      <c r="E4104" s="177" t="s">
        <v>3564</v>
      </c>
      <c r="F4104" s="177" t="s">
        <v>24</v>
      </c>
      <c r="G4104" s="177">
        <v>19</v>
      </c>
      <c r="H4104" s="177" t="s">
        <v>19931</v>
      </c>
      <c r="I4104" s="177" t="s">
        <v>3566</v>
      </c>
      <c r="J4104" s="177">
        <v>15177883825</v>
      </c>
      <c r="K4104" s="177" t="s">
        <v>27</v>
      </c>
      <c r="L4104" s="224"/>
      <c r="M4104" s="177"/>
      <c r="N4104" s="177" t="s">
        <v>27</v>
      </c>
      <c r="O4104" s="224"/>
      <c r="P4104" s="177"/>
      <c r="Q4104" s="177"/>
      <c r="R4104" s="177"/>
      <c r="S4104" s="177" t="s">
        <v>3563</v>
      </c>
      <c r="T4104" s="177"/>
      <c r="Z4104" s="130" t="str">
        <f t="shared" si="65"/>
        <v>18(13)黄瀚五</v>
      </c>
    </row>
    <row r="4105" spans="1:26">
      <c r="A4105" s="177"/>
      <c r="B4105" s="177" t="s">
        <v>3567</v>
      </c>
      <c r="C4105" s="177"/>
      <c r="D4105" s="177" t="s">
        <v>244</v>
      </c>
      <c r="E4105" s="177" t="s">
        <v>3568</v>
      </c>
      <c r="F4105" s="177" t="s">
        <v>24</v>
      </c>
      <c r="G4105" s="177">
        <v>19</v>
      </c>
      <c r="H4105" s="177" t="s">
        <v>19932</v>
      </c>
      <c r="I4105" s="177" t="s">
        <v>3570</v>
      </c>
      <c r="J4105" s="177">
        <v>13788180417</v>
      </c>
      <c r="K4105" s="177" t="s">
        <v>27</v>
      </c>
      <c r="L4105" s="224"/>
      <c r="M4105" s="177"/>
      <c r="N4105" s="177" t="s">
        <v>27</v>
      </c>
      <c r="O4105" s="224"/>
      <c r="P4105" s="177"/>
      <c r="Q4105" s="177"/>
      <c r="R4105" s="177"/>
      <c r="S4105" s="177" t="s">
        <v>3567</v>
      </c>
      <c r="T4105" s="177"/>
      <c r="Z4105" s="130" t="str">
        <f t="shared" si="65"/>
        <v>18(13)龚十全</v>
      </c>
    </row>
    <row r="4106" spans="1:26">
      <c r="A4106" s="177"/>
      <c r="B4106" s="177" t="s">
        <v>3571</v>
      </c>
      <c r="C4106" s="177"/>
      <c r="D4106" s="177" t="s">
        <v>244</v>
      </c>
      <c r="E4106" s="177" t="s">
        <v>3572</v>
      </c>
      <c r="F4106" s="177" t="s">
        <v>24</v>
      </c>
      <c r="G4106" s="177">
        <v>19</v>
      </c>
      <c r="H4106" s="177" t="s">
        <v>18931</v>
      </c>
      <c r="I4106" s="177" t="s">
        <v>3574</v>
      </c>
      <c r="J4106" s="177">
        <v>15949326153</v>
      </c>
      <c r="K4106" s="177" t="s">
        <v>27</v>
      </c>
      <c r="L4106" s="224"/>
      <c r="M4106" s="177"/>
      <c r="N4106" s="177" t="s">
        <v>27</v>
      </c>
      <c r="O4106" s="224"/>
      <c r="P4106" s="177"/>
      <c r="Q4106" s="177"/>
      <c r="R4106" s="177"/>
      <c r="S4106" s="177" t="s">
        <v>3571</v>
      </c>
      <c r="T4106" s="177"/>
      <c r="Z4106" s="130" t="str">
        <f t="shared" si="65"/>
        <v>18(13)黄聪</v>
      </c>
    </row>
    <row r="4107" spans="1:26">
      <c r="A4107" s="177"/>
      <c r="B4107" s="177" t="s">
        <v>3575</v>
      </c>
      <c r="C4107" s="177"/>
      <c r="D4107" s="177" t="s">
        <v>244</v>
      </c>
      <c r="E4107" s="177" t="s">
        <v>3576</v>
      </c>
      <c r="F4107" s="177" t="s">
        <v>24</v>
      </c>
      <c r="G4107" s="177">
        <v>19</v>
      </c>
      <c r="H4107" s="177" t="s">
        <v>19933</v>
      </c>
      <c r="I4107" s="177" t="s">
        <v>3578</v>
      </c>
      <c r="J4107" s="177">
        <v>13877851603</v>
      </c>
      <c r="K4107" s="177" t="s">
        <v>27</v>
      </c>
      <c r="L4107" s="224"/>
      <c r="M4107" s="177"/>
      <c r="N4107" s="177" t="s">
        <v>27</v>
      </c>
      <c r="O4107" s="224"/>
      <c r="P4107" s="177"/>
      <c r="Q4107" s="177"/>
      <c r="R4107" s="177"/>
      <c r="S4107" s="177" t="s">
        <v>3575</v>
      </c>
      <c r="T4107" s="177"/>
      <c r="Z4107" s="130" t="str">
        <f t="shared" si="65"/>
        <v>18(13)方修航</v>
      </c>
    </row>
    <row r="4108" spans="1:26">
      <c r="A4108" s="177"/>
      <c r="B4108" s="177" t="s">
        <v>3579</v>
      </c>
      <c r="C4108" s="177"/>
      <c r="D4108" s="177" t="s">
        <v>244</v>
      </c>
      <c r="E4108" s="177" t="s">
        <v>3580</v>
      </c>
      <c r="F4108" s="177" t="s">
        <v>24</v>
      </c>
      <c r="G4108" s="177">
        <v>19</v>
      </c>
      <c r="H4108" s="177" t="s">
        <v>19934</v>
      </c>
      <c r="I4108" s="177" t="s">
        <v>3582</v>
      </c>
      <c r="J4108" s="177">
        <v>18378894808</v>
      </c>
      <c r="K4108" s="177" t="s">
        <v>27</v>
      </c>
      <c r="L4108" s="224"/>
      <c r="M4108" s="177"/>
      <c r="N4108" s="177" t="s">
        <v>27</v>
      </c>
      <c r="O4108" s="224"/>
      <c r="P4108" s="177"/>
      <c r="Q4108" s="177"/>
      <c r="R4108" s="177"/>
      <c r="S4108" s="177" t="s">
        <v>3579</v>
      </c>
      <c r="T4108" s="177"/>
      <c r="Z4108" s="130" t="str">
        <f t="shared" si="65"/>
        <v>18(13)韦先荣</v>
      </c>
    </row>
    <row r="4109" spans="1:26">
      <c r="A4109" s="177"/>
      <c r="B4109" s="177" t="s">
        <v>3583</v>
      </c>
      <c r="C4109" s="177"/>
      <c r="D4109" s="177" t="s">
        <v>244</v>
      </c>
      <c r="E4109" s="177" t="s">
        <v>3584</v>
      </c>
      <c r="F4109" s="177" t="s">
        <v>24</v>
      </c>
      <c r="G4109" s="177">
        <v>18</v>
      </c>
      <c r="H4109" s="177" t="s">
        <v>19935</v>
      </c>
      <c r="I4109" s="177" t="s">
        <v>3586</v>
      </c>
      <c r="J4109" s="177" t="s">
        <v>3587</v>
      </c>
      <c r="K4109" s="177" t="s">
        <v>27</v>
      </c>
      <c r="L4109" s="224"/>
      <c r="M4109" s="177"/>
      <c r="N4109" s="177" t="s">
        <v>30</v>
      </c>
      <c r="O4109" s="224"/>
      <c r="P4109" s="177"/>
      <c r="Q4109" s="177"/>
      <c r="R4109" s="177"/>
      <c r="S4109" s="177" t="s">
        <v>3583</v>
      </c>
      <c r="T4109" s="177"/>
      <c r="Z4109" s="130" t="str">
        <f t="shared" si="65"/>
        <v>18(13)杨宗觊</v>
      </c>
    </row>
    <row r="4110" spans="1:26">
      <c r="A4110" s="177"/>
      <c r="B4110" s="177" t="s">
        <v>3588</v>
      </c>
      <c r="C4110" s="177"/>
      <c r="D4110" s="177" t="s">
        <v>244</v>
      </c>
      <c r="E4110" s="177" t="s">
        <v>3589</v>
      </c>
      <c r="F4110" s="177" t="s">
        <v>143</v>
      </c>
      <c r="G4110" s="177">
        <v>20</v>
      </c>
      <c r="H4110" s="177" t="s">
        <v>19936</v>
      </c>
      <c r="I4110" s="177" t="s">
        <v>3591</v>
      </c>
      <c r="J4110" s="177">
        <v>13542328816</v>
      </c>
      <c r="K4110" s="177" t="s">
        <v>27</v>
      </c>
      <c r="L4110" s="224"/>
      <c r="M4110" s="177"/>
      <c r="N4110" s="177" t="s">
        <v>27</v>
      </c>
      <c r="O4110" s="224"/>
      <c r="P4110" s="177"/>
      <c r="Q4110" s="177"/>
      <c r="R4110" s="177"/>
      <c r="S4110" s="177" t="s">
        <v>3588</v>
      </c>
      <c r="T4110" s="177"/>
      <c r="Z4110" s="130" t="str">
        <f t="shared" si="65"/>
        <v>18(13)覃红莲</v>
      </c>
    </row>
    <row r="4111" spans="1:26">
      <c r="A4111" s="177"/>
      <c r="B4111" s="177" t="s">
        <v>3592</v>
      </c>
      <c r="C4111" s="177"/>
      <c r="D4111" s="177" t="s">
        <v>244</v>
      </c>
      <c r="E4111" s="177" t="s">
        <v>3593</v>
      </c>
      <c r="F4111" s="177" t="s">
        <v>143</v>
      </c>
      <c r="G4111" s="177">
        <v>19</v>
      </c>
      <c r="H4111" s="177" t="s">
        <v>19937</v>
      </c>
      <c r="I4111" s="177" t="s">
        <v>3595</v>
      </c>
      <c r="J4111" s="177">
        <v>18378891668</v>
      </c>
      <c r="K4111" s="177"/>
      <c r="L4111" s="224"/>
      <c r="M4111" s="177"/>
      <c r="N4111" s="177"/>
      <c r="O4111" s="224"/>
      <c r="P4111" s="177"/>
      <c r="Q4111" s="177"/>
      <c r="R4111" s="177"/>
      <c r="S4111" s="177" t="s">
        <v>3592</v>
      </c>
      <c r="T4111" s="177" t="s">
        <v>19686</v>
      </c>
      <c r="Z4111" s="130" t="str">
        <f t="shared" si="65"/>
        <v>18(13)卢晓平</v>
      </c>
    </row>
    <row r="4112" spans="1:26">
      <c r="A4112" s="177"/>
      <c r="B4112" s="177" t="s">
        <v>3596</v>
      </c>
      <c r="C4112" s="177"/>
      <c r="D4112" s="177" t="s">
        <v>244</v>
      </c>
      <c r="E4112" s="177" t="s">
        <v>3597</v>
      </c>
      <c r="F4112" s="177" t="s">
        <v>24</v>
      </c>
      <c r="G4112" s="177">
        <v>18</v>
      </c>
      <c r="H4112" s="177" t="s">
        <v>3598</v>
      </c>
      <c r="I4112" s="177" t="s">
        <v>3599</v>
      </c>
      <c r="J4112" s="177">
        <v>13807783922</v>
      </c>
      <c r="K4112" s="177"/>
      <c r="L4112" s="224"/>
      <c r="M4112" s="177"/>
      <c r="N4112" s="177"/>
      <c r="O4112" s="224"/>
      <c r="P4112" s="177"/>
      <c r="Q4112" s="177"/>
      <c r="R4112" s="177"/>
      <c r="S4112" s="177" t="s">
        <v>3596</v>
      </c>
      <c r="T4112" s="177" t="s">
        <v>19686</v>
      </c>
      <c r="Z4112" s="130" t="str">
        <f t="shared" si="65"/>
        <v>18(13)韦显锐</v>
      </c>
    </row>
    <row r="4113" spans="1:26">
      <c r="A4113" s="177"/>
      <c r="B4113" s="177" t="s">
        <v>3600</v>
      </c>
      <c r="C4113" s="177"/>
      <c r="D4113" s="177" t="s">
        <v>249</v>
      </c>
      <c r="E4113" s="177" t="s">
        <v>3601</v>
      </c>
      <c r="F4113" s="177" t="s">
        <v>24</v>
      </c>
      <c r="G4113" s="177">
        <v>20</v>
      </c>
      <c r="H4113" s="177" t="s">
        <v>19938</v>
      </c>
      <c r="I4113" s="177" t="s">
        <v>3603</v>
      </c>
      <c r="J4113" s="177">
        <v>15077130806</v>
      </c>
      <c r="K4113" s="177" t="s">
        <v>27</v>
      </c>
      <c r="L4113" s="224"/>
      <c r="M4113" s="177"/>
      <c r="N4113" s="177" t="s">
        <v>30</v>
      </c>
      <c r="O4113" s="224"/>
      <c r="P4113" s="177"/>
      <c r="Q4113" s="177"/>
      <c r="R4113" s="177"/>
      <c r="S4113" s="177" t="s">
        <v>3600</v>
      </c>
      <c r="T4113" s="177"/>
      <c r="Z4113" s="130" t="str">
        <f t="shared" si="65"/>
        <v>18(14)冉秀宝</v>
      </c>
    </row>
    <row r="4114" spans="1:26">
      <c r="A4114" s="177"/>
      <c r="B4114" s="177" t="s">
        <v>3607</v>
      </c>
      <c r="C4114" s="177"/>
      <c r="D4114" s="177" t="s">
        <v>249</v>
      </c>
      <c r="E4114" s="177" t="s">
        <v>3608</v>
      </c>
      <c r="F4114" s="177" t="s">
        <v>24</v>
      </c>
      <c r="G4114" s="177">
        <v>18</v>
      </c>
      <c r="H4114" s="177" t="s">
        <v>3609</v>
      </c>
      <c r="I4114" s="177" t="s">
        <v>3610</v>
      </c>
      <c r="J4114" s="177">
        <v>15677141819</v>
      </c>
      <c r="K4114" s="177" t="s">
        <v>27</v>
      </c>
      <c r="L4114" s="224"/>
      <c r="M4114" s="177"/>
      <c r="N4114" s="177" t="s">
        <v>27</v>
      </c>
      <c r="O4114" s="224"/>
      <c r="P4114" s="177"/>
      <c r="Q4114" s="177"/>
      <c r="R4114" s="177"/>
      <c r="S4114" s="177" t="s">
        <v>3607</v>
      </c>
      <c r="T4114" s="177"/>
      <c r="Z4114" s="130" t="str">
        <f t="shared" si="65"/>
        <v>18(14)梁鸿</v>
      </c>
    </row>
    <row r="4115" spans="1:26">
      <c r="A4115" s="177"/>
      <c r="B4115" s="177" t="s">
        <v>3612</v>
      </c>
      <c r="C4115" s="177"/>
      <c r="D4115" s="177" t="s">
        <v>249</v>
      </c>
      <c r="E4115" s="177" t="s">
        <v>3613</v>
      </c>
      <c r="F4115" s="177" t="s">
        <v>143</v>
      </c>
      <c r="G4115" s="177">
        <v>18</v>
      </c>
      <c r="H4115" s="177" t="s">
        <v>19939</v>
      </c>
      <c r="I4115" s="177" t="s">
        <v>3615</v>
      </c>
      <c r="J4115" s="177">
        <v>13768380251</v>
      </c>
      <c r="K4115" s="177" t="s">
        <v>27</v>
      </c>
      <c r="L4115" s="224"/>
      <c r="M4115" s="177"/>
      <c r="N4115" s="177" t="s">
        <v>27</v>
      </c>
      <c r="O4115" s="224"/>
      <c r="P4115" s="177"/>
      <c r="Q4115" s="177"/>
      <c r="R4115" s="177"/>
      <c r="S4115" s="177" t="s">
        <v>3612</v>
      </c>
      <c r="T4115" s="177"/>
      <c r="Z4115" s="130" t="str">
        <f t="shared" si="65"/>
        <v>18(14)韦柳萌</v>
      </c>
    </row>
    <row r="4116" spans="1:26">
      <c r="A4116" s="177"/>
      <c r="B4116" s="177" t="s">
        <v>3617</v>
      </c>
      <c r="C4116" s="177"/>
      <c r="D4116" s="177" t="s">
        <v>249</v>
      </c>
      <c r="E4116" s="177" t="s">
        <v>1238</v>
      </c>
      <c r="F4116" s="177" t="s">
        <v>143</v>
      </c>
      <c r="G4116" s="177">
        <v>18</v>
      </c>
      <c r="H4116" s="177" t="s">
        <v>3618</v>
      </c>
      <c r="I4116" s="177" t="s">
        <v>1240</v>
      </c>
      <c r="J4116" s="177">
        <v>13557783337</v>
      </c>
      <c r="K4116" s="177" t="s">
        <v>27</v>
      </c>
      <c r="L4116" s="224"/>
      <c r="M4116" s="177"/>
      <c r="N4116" s="177" t="s">
        <v>27</v>
      </c>
      <c r="O4116" s="224"/>
      <c r="P4116" s="177"/>
      <c r="Q4116" s="177"/>
      <c r="R4116" s="177"/>
      <c r="S4116" s="177" t="s">
        <v>3617</v>
      </c>
      <c r="T4116" s="177"/>
      <c r="Z4116" s="130" t="str">
        <f t="shared" si="65"/>
        <v>18(14)韦柳婷</v>
      </c>
    </row>
    <row r="4117" spans="1:26">
      <c r="A4117" s="177"/>
      <c r="B4117" s="177" t="s">
        <v>3620</v>
      </c>
      <c r="C4117" s="177"/>
      <c r="D4117" s="177" t="s">
        <v>249</v>
      </c>
      <c r="E4117" s="177" t="s">
        <v>3621</v>
      </c>
      <c r="F4117" s="177" t="s">
        <v>143</v>
      </c>
      <c r="G4117" s="177">
        <v>19</v>
      </c>
      <c r="H4117" s="177" t="s">
        <v>2386</v>
      </c>
      <c r="I4117" s="177" t="s">
        <v>3622</v>
      </c>
      <c r="J4117" s="177">
        <v>19907882419</v>
      </c>
      <c r="K4117" s="177" t="s">
        <v>27</v>
      </c>
      <c r="L4117" s="224"/>
      <c r="M4117" s="177"/>
      <c r="N4117" s="177" t="s">
        <v>27</v>
      </c>
      <c r="O4117" s="224"/>
      <c r="P4117" s="177"/>
      <c r="Q4117" s="177"/>
      <c r="R4117" s="177"/>
      <c r="S4117" s="177" t="s">
        <v>3620</v>
      </c>
      <c r="T4117" s="177"/>
      <c r="Z4117" s="130" t="str">
        <f t="shared" si="65"/>
        <v>18(14)卢庆秋</v>
      </c>
    </row>
    <row r="4118" spans="1:26">
      <c r="A4118" s="177"/>
      <c r="B4118" s="177" t="s">
        <v>3623</v>
      </c>
      <c r="C4118" s="177"/>
      <c r="D4118" s="177" t="s">
        <v>249</v>
      </c>
      <c r="E4118" s="177" t="s">
        <v>3624</v>
      </c>
      <c r="F4118" s="177" t="s">
        <v>143</v>
      </c>
      <c r="G4118" s="177">
        <v>19</v>
      </c>
      <c r="H4118" s="177" t="s">
        <v>3625</v>
      </c>
      <c r="I4118" s="177" t="s">
        <v>3626</v>
      </c>
      <c r="J4118" s="177">
        <v>18070860674</v>
      </c>
      <c r="K4118" s="177" t="s">
        <v>27</v>
      </c>
      <c r="L4118" s="224"/>
      <c r="M4118" s="177"/>
      <c r="N4118" s="177" t="s">
        <v>27</v>
      </c>
      <c r="O4118" s="224"/>
      <c r="P4118" s="177"/>
      <c r="Q4118" s="177"/>
      <c r="R4118" s="177"/>
      <c r="S4118" s="177" t="s">
        <v>3623</v>
      </c>
      <c r="T4118" s="177"/>
      <c r="Z4118" s="130" t="str">
        <f t="shared" si="65"/>
        <v>18(14)蓝柳凤</v>
      </c>
    </row>
    <row r="4119" spans="1:26">
      <c r="A4119" s="177"/>
      <c r="B4119" s="177" t="s">
        <v>3627</v>
      </c>
      <c r="C4119" s="177"/>
      <c r="D4119" s="177" t="s">
        <v>249</v>
      </c>
      <c r="E4119" s="177" t="s">
        <v>3628</v>
      </c>
      <c r="F4119" s="177" t="s">
        <v>24</v>
      </c>
      <c r="G4119" s="177">
        <v>18</v>
      </c>
      <c r="H4119" s="177" t="s">
        <v>3629</v>
      </c>
      <c r="I4119" s="177" t="s">
        <v>3630</v>
      </c>
      <c r="J4119" s="177">
        <v>13768480953</v>
      </c>
      <c r="K4119" s="177" t="s">
        <v>27</v>
      </c>
      <c r="L4119" s="224"/>
      <c r="M4119" s="177"/>
      <c r="N4119" s="177" t="s">
        <v>27</v>
      </c>
      <c r="O4119" s="224"/>
      <c r="P4119" s="177"/>
      <c r="Q4119" s="177"/>
      <c r="R4119" s="177"/>
      <c r="S4119" s="177" t="s">
        <v>3627</v>
      </c>
      <c r="T4119" s="177"/>
      <c r="Z4119" s="130" t="str">
        <f t="shared" si="65"/>
        <v>18(14)唐鸿锦</v>
      </c>
    </row>
    <row r="4120" spans="1:26">
      <c r="A4120" s="177"/>
      <c r="B4120" s="177" t="s">
        <v>3637</v>
      </c>
      <c r="C4120" s="177"/>
      <c r="D4120" s="177" t="s">
        <v>249</v>
      </c>
      <c r="E4120" s="177" t="s">
        <v>3638</v>
      </c>
      <c r="F4120" s="177" t="s">
        <v>143</v>
      </c>
      <c r="G4120" s="177">
        <v>18</v>
      </c>
      <c r="H4120" s="177" t="s">
        <v>17778</v>
      </c>
      <c r="I4120" s="177" t="s">
        <v>3639</v>
      </c>
      <c r="J4120" s="177">
        <v>13397886096</v>
      </c>
      <c r="K4120" s="177" t="s">
        <v>27</v>
      </c>
      <c r="L4120" s="224"/>
      <c r="M4120" s="177"/>
      <c r="N4120" s="177" t="s">
        <v>27</v>
      </c>
      <c r="O4120" s="224"/>
      <c r="P4120" s="177"/>
      <c r="Q4120" s="177"/>
      <c r="R4120" s="177"/>
      <c r="S4120" s="177" t="s">
        <v>3637</v>
      </c>
      <c r="T4120" s="177"/>
      <c r="Z4120" s="130" t="str">
        <f t="shared" si="65"/>
        <v>18(14)韦秋怡</v>
      </c>
    </row>
    <row r="4121" spans="1:26">
      <c r="A4121" s="177"/>
      <c r="B4121" s="177" t="s">
        <v>3646</v>
      </c>
      <c r="C4121" s="177"/>
      <c r="D4121" s="177" t="s">
        <v>249</v>
      </c>
      <c r="E4121" s="177" t="s">
        <v>3647</v>
      </c>
      <c r="F4121" s="177" t="s">
        <v>24</v>
      </c>
      <c r="G4121" s="177">
        <v>21</v>
      </c>
      <c r="H4121" s="177" t="s">
        <v>3648</v>
      </c>
      <c r="I4121" s="177" t="s">
        <v>3649</v>
      </c>
      <c r="J4121" s="177">
        <v>18176137994</v>
      </c>
      <c r="K4121" s="177" t="s">
        <v>27</v>
      </c>
      <c r="L4121" s="224"/>
      <c r="M4121" s="177"/>
      <c r="N4121" s="177" t="s">
        <v>27</v>
      </c>
      <c r="O4121" s="224"/>
      <c r="P4121" s="177"/>
      <c r="Q4121" s="177"/>
      <c r="R4121" s="177"/>
      <c r="S4121" s="177" t="s">
        <v>3646</v>
      </c>
      <c r="T4121" s="177"/>
      <c r="Z4121" s="130" t="str">
        <f t="shared" si="65"/>
        <v>18(14)罗统坤</v>
      </c>
    </row>
    <row r="4122" spans="1:26">
      <c r="A4122" s="177"/>
      <c r="B4122" s="177" t="s">
        <v>3650</v>
      </c>
      <c r="C4122" s="177"/>
      <c r="D4122" s="177" t="s">
        <v>249</v>
      </c>
      <c r="E4122" s="177" t="s">
        <v>3651</v>
      </c>
      <c r="F4122" s="177" t="s">
        <v>24</v>
      </c>
      <c r="G4122" s="177">
        <v>21</v>
      </c>
      <c r="H4122" s="177" t="s">
        <v>3652</v>
      </c>
      <c r="I4122" s="177" t="s">
        <v>3653</v>
      </c>
      <c r="J4122" s="177">
        <v>18177870605</v>
      </c>
      <c r="K4122" s="177" t="s">
        <v>27</v>
      </c>
      <c r="L4122" s="224"/>
      <c r="M4122" s="177"/>
      <c r="N4122" s="177" t="s">
        <v>27</v>
      </c>
      <c r="O4122" s="224"/>
      <c r="P4122" s="177"/>
      <c r="Q4122" s="177"/>
      <c r="R4122" s="177"/>
      <c r="S4122" s="177" t="s">
        <v>3650</v>
      </c>
      <c r="T4122" s="177"/>
      <c r="Z4122" s="130" t="str">
        <f t="shared" si="65"/>
        <v>18(14)卢儒</v>
      </c>
    </row>
    <row r="4123" spans="1:26">
      <c r="A4123" s="177"/>
      <c r="B4123" s="177" t="s">
        <v>3660</v>
      </c>
      <c r="C4123" s="177"/>
      <c r="D4123" s="177" t="s">
        <v>249</v>
      </c>
      <c r="E4123" s="177" t="s">
        <v>370</v>
      </c>
      <c r="F4123" s="177" t="s">
        <v>24</v>
      </c>
      <c r="G4123" s="177">
        <v>19</v>
      </c>
      <c r="H4123" s="177" t="s">
        <v>3661</v>
      </c>
      <c r="I4123" s="177" t="s">
        <v>372</v>
      </c>
      <c r="J4123" s="177">
        <v>15218777949</v>
      </c>
      <c r="K4123" s="177" t="s">
        <v>27</v>
      </c>
      <c r="L4123" s="224"/>
      <c r="M4123" s="177"/>
      <c r="N4123" s="177" t="s">
        <v>27</v>
      </c>
      <c r="O4123" s="224"/>
      <c r="P4123" s="177"/>
      <c r="Q4123" s="177"/>
      <c r="R4123" s="177"/>
      <c r="S4123" s="177" t="s">
        <v>3660</v>
      </c>
      <c r="T4123" s="177"/>
      <c r="Z4123" s="130" t="str">
        <f t="shared" si="65"/>
        <v>18(14)韦昌俊</v>
      </c>
    </row>
    <row r="4124" spans="1:26">
      <c r="A4124" s="177"/>
      <c r="B4124" s="177" t="s">
        <v>3664</v>
      </c>
      <c r="C4124" s="177"/>
      <c r="D4124" s="177" t="s">
        <v>249</v>
      </c>
      <c r="E4124" s="177" t="s">
        <v>3665</v>
      </c>
      <c r="F4124" s="177" t="s">
        <v>143</v>
      </c>
      <c r="G4124" s="177">
        <v>22</v>
      </c>
      <c r="H4124" s="177" t="s">
        <v>19940</v>
      </c>
      <c r="I4124" s="177" t="s">
        <v>3667</v>
      </c>
      <c r="J4124" s="177">
        <v>19977898039</v>
      </c>
      <c r="K4124" s="177" t="s">
        <v>27</v>
      </c>
      <c r="L4124" s="224"/>
      <c r="M4124" s="177"/>
      <c r="N4124" s="177" t="s">
        <v>27</v>
      </c>
      <c r="O4124" s="224"/>
      <c r="P4124" s="177"/>
      <c r="Q4124" s="177"/>
      <c r="R4124" s="177"/>
      <c r="S4124" s="177" t="s">
        <v>3664</v>
      </c>
      <c r="T4124" s="177"/>
      <c r="Z4124" s="130" t="str">
        <f t="shared" si="65"/>
        <v>18(14)蒙丽妃</v>
      </c>
    </row>
    <row r="4125" spans="1:26">
      <c r="A4125" s="177"/>
      <c r="B4125" s="177" t="s">
        <v>3669</v>
      </c>
      <c r="C4125" s="177"/>
      <c r="D4125" s="177" t="s">
        <v>249</v>
      </c>
      <c r="E4125" s="177" t="s">
        <v>3670</v>
      </c>
      <c r="F4125" s="177" t="s">
        <v>24</v>
      </c>
      <c r="G4125" s="177">
        <v>19</v>
      </c>
      <c r="H4125" s="177" t="s">
        <v>3671</v>
      </c>
      <c r="I4125" s="177" t="s">
        <v>3672</v>
      </c>
      <c r="J4125" s="177">
        <v>15876134241</v>
      </c>
      <c r="K4125" s="177" t="s">
        <v>27</v>
      </c>
      <c r="L4125" s="224"/>
      <c r="M4125" s="177"/>
      <c r="N4125" s="177" t="s">
        <v>27</v>
      </c>
      <c r="O4125" s="224"/>
      <c r="P4125" s="177"/>
      <c r="Q4125" s="177"/>
      <c r="R4125" s="177"/>
      <c r="S4125" s="177" t="s">
        <v>3669</v>
      </c>
      <c r="T4125" s="177"/>
      <c r="Z4125" s="130" t="str">
        <f t="shared" si="65"/>
        <v>18(14)白皓民</v>
      </c>
    </row>
    <row r="4126" spans="1:26">
      <c r="A4126" s="177"/>
      <c r="B4126" s="177" t="s">
        <v>3673</v>
      </c>
      <c r="C4126" s="177"/>
      <c r="D4126" s="177" t="s">
        <v>249</v>
      </c>
      <c r="E4126" s="177" t="s">
        <v>3674</v>
      </c>
      <c r="F4126" s="177" t="s">
        <v>143</v>
      </c>
      <c r="G4126" s="177">
        <v>19</v>
      </c>
      <c r="H4126" s="177" t="s">
        <v>19941</v>
      </c>
      <c r="I4126" s="177" t="s">
        <v>3675</v>
      </c>
      <c r="J4126" s="177">
        <v>13557488792</v>
      </c>
      <c r="K4126" s="177" t="s">
        <v>27</v>
      </c>
      <c r="L4126" s="224"/>
      <c r="M4126" s="177"/>
      <c r="N4126" s="177" t="s">
        <v>27</v>
      </c>
      <c r="O4126" s="224"/>
      <c r="P4126" s="177"/>
      <c r="Q4126" s="177"/>
      <c r="R4126" s="177"/>
      <c r="S4126" s="177" t="s">
        <v>3673</v>
      </c>
      <c r="T4126" s="177"/>
      <c r="Z4126" s="130" t="str">
        <f t="shared" si="65"/>
        <v>18(14)何春妮</v>
      </c>
    </row>
    <row r="4127" spans="1:26">
      <c r="A4127" s="177"/>
      <c r="B4127" s="177" t="s">
        <v>3676</v>
      </c>
      <c r="C4127" s="177"/>
      <c r="D4127" s="177" t="s">
        <v>249</v>
      </c>
      <c r="E4127" s="177" t="s">
        <v>3677</v>
      </c>
      <c r="F4127" s="177" t="s">
        <v>143</v>
      </c>
      <c r="G4127" s="177">
        <v>18</v>
      </c>
      <c r="H4127" s="177" t="s">
        <v>3678</v>
      </c>
      <c r="I4127" s="177" t="s">
        <v>3679</v>
      </c>
      <c r="J4127" s="177">
        <v>17754791782</v>
      </c>
      <c r="K4127" s="177" t="s">
        <v>27</v>
      </c>
      <c r="L4127" s="224"/>
      <c r="M4127" s="177"/>
      <c r="N4127" s="177" t="s">
        <v>27</v>
      </c>
      <c r="O4127" s="224"/>
      <c r="P4127" s="177"/>
      <c r="Q4127" s="177"/>
      <c r="R4127" s="177"/>
      <c r="S4127" s="177" t="s">
        <v>3676</v>
      </c>
      <c r="T4127" s="177"/>
      <c r="Z4127" s="130" t="str">
        <f t="shared" si="65"/>
        <v>18(14)陶柏侣</v>
      </c>
    </row>
    <row r="4128" spans="1:26">
      <c r="A4128" s="177"/>
      <c r="B4128" s="177" t="s">
        <v>3680</v>
      </c>
      <c r="C4128" s="177"/>
      <c r="D4128" s="177" t="s">
        <v>249</v>
      </c>
      <c r="E4128" s="177" t="s">
        <v>3681</v>
      </c>
      <c r="F4128" s="177" t="s">
        <v>143</v>
      </c>
      <c r="G4128" s="177">
        <v>19</v>
      </c>
      <c r="H4128" s="177" t="s">
        <v>3682</v>
      </c>
      <c r="I4128" s="177" t="s">
        <v>1980</v>
      </c>
      <c r="J4128" s="177">
        <v>18278866061</v>
      </c>
      <c r="K4128" s="177" t="s">
        <v>27</v>
      </c>
      <c r="L4128" s="224"/>
      <c r="M4128" s="177"/>
      <c r="N4128" s="177" t="s">
        <v>27</v>
      </c>
      <c r="O4128" s="224"/>
      <c r="P4128" s="177"/>
      <c r="Q4128" s="177"/>
      <c r="R4128" s="177"/>
      <c r="S4128" s="177" t="s">
        <v>3680</v>
      </c>
      <c r="T4128" s="177"/>
      <c r="Z4128" s="130" t="str">
        <f t="shared" si="65"/>
        <v>18(14)覃意雯</v>
      </c>
    </row>
    <row r="4129" spans="1:26">
      <c r="A4129" s="177"/>
      <c r="B4129" s="177" t="s">
        <v>3683</v>
      </c>
      <c r="C4129" s="177"/>
      <c r="D4129" s="177" t="s">
        <v>249</v>
      </c>
      <c r="E4129" s="177" t="s">
        <v>3684</v>
      </c>
      <c r="F4129" s="177" t="s">
        <v>143</v>
      </c>
      <c r="G4129" s="177">
        <v>18</v>
      </c>
      <c r="H4129" s="177" t="s">
        <v>17698</v>
      </c>
      <c r="I4129" s="177" t="s">
        <v>3686</v>
      </c>
      <c r="J4129" s="177">
        <v>13481869208</v>
      </c>
      <c r="K4129" s="177" t="s">
        <v>27</v>
      </c>
      <c r="L4129" s="224"/>
      <c r="M4129" s="177"/>
      <c r="N4129" s="177" t="s">
        <v>27</v>
      </c>
      <c r="O4129" s="224"/>
      <c r="P4129" s="177"/>
      <c r="Q4129" s="177"/>
      <c r="R4129" s="177"/>
      <c r="S4129" s="177" t="s">
        <v>3683</v>
      </c>
      <c r="T4129" s="177"/>
      <c r="Z4129" s="130" t="str">
        <f t="shared" si="65"/>
        <v>18(14)唐莹莹</v>
      </c>
    </row>
    <row r="4130" spans="1:26">
      <c r="A4130" s="177"/>
      <c r="B4130" s="177" t="s">
        <v>3688</v>
      </c>
      <c r="C4130" s="177"/>
      <c r="D4130" s="177" t="s">
        <v>249</v>
      </c>
      <c r="E4130" s="177" t="s">
        <v>3689</v>
      </c>
      <c r="F4130" s="177" t="s">
        <v>24</v>
      </c>
      <c r="G4130" s="177">
        <v>24</v>
      </c>
      <c r="H4130" s="177" t="s">
        <v>3690</v>
      </c>
      <c r="I4130" s="177" t="s">
        <v>3691</v>
      </c>
      <c r="J4130" s="177">
        <v>15302528757</v>
      </c>
      <c r="K4130" s="177" t="s">
        <v>27</v>
      </c>
      <c r="L4130" s="224"/>
      <c r="M4130" s="177"/>
      <c r="N4130" s="177" t="s">
        <v>27</v>
      </c>
      <c r="O4130" s="224"/>
      <c r="P4130" s="177"/>
      <c r="Q4130" s="177"/>
      <c r="R4130" s="177"/>
      <c r="S4130" s="177" t="s">
        <v>3688</v>
      </c>
      <c r="T4130" s="177"/>
      <c r="Z4130" s="130" t="str">
        <f t="shared" si="65"/>
        <v>18(14)韦昌存</v>
      </c>
    </row>
    <row r="4131" spans="1:26">
      <c r="A4131" s="177"/>
      <c r="B4131" s="177" t="s">
        <v>3694</v>
      </c>
      <c r="C4131" s="177"/>
      <c r="D4131" s="177" t="s">
        <v>249</v>
      </c>
      <c r="E4131" s="177" t="s">
        <v>3695</v>
      </c>
      <c r="F4131" s="177" t="s">
        <v>143</v>
      </c>
      <c r="G4131" s="177">
        <v>18</v>
      </c>
      <c r="H4131" s="177" t="s">
        <v>2578</v>
      </c>
      <c r="I4131" s="177" t="s">
        <v>3696</v>
      </c>
      <c r="J4131" s="177">
        <v>13877895025</v>
      </c>
      <c r="K4131" s="177" t="s">
        <v>27</v>
      </c>
      <c r="L4131" s="224"/>
      <c r="M4131" s="177"/>
      <c r="N4131" s="177" t="s">
        <v>27</v>
      </c>
      <c r="O4131" s="224"/>
      <c r="P4131" s="177"/>
      <c r="Q4131" s="177"/>
      <c r="R4131" s="177"/>
      <c r="S4131" s="177" t="s">
        <v>3694</v>
      </c>
      <c r="T4131" s="177"/>
      <c r="Z4131" s="130" t="str">
        <f t="shared" si="65"/>
        <v>18(14)农诗雅</v>
      </c>
    </row>
    <row r="4132" spans="1:26">
      <c r="A4132" s="177"/>
      <c r="B4132" s="177" t="s">
        <v>3703</v>
      </c>
      <c r="C4132" s="177"/>
      <c r="D4132" s="177" t="s">
        <v>249</v>
      </c>
      <c r="E4132" s="177" t="s">
        <v>3704</v>
      </c>
      <c r="F4132" s="177" t="s">
        <v>143</v>
      </c>
      <c r="G4132" s="177">
        <v>19</v>
      </c>
      <c r="H4132" s="177" t="s">
        <v>3705</v>
      </c>
      <c r="I4132" s="177" t="s">
        <v>3706</v>
      </c>
      <c r="J4132" s="177">
        <v>18174939046</v>
      </c>
      <c r="K4132" s="177" t="s">
        <v>27</v>
      </c>
      <c r="L4132" s="224"/>
      <c r="M4132" s="177"/>
      <c r="N4132" s="177" t="s">
        <v>27</v>
      </c>
      <c r="O4132" s="224"/>
      <c r="P4132" s="177"/>
      <c r="Q4132" s="177"/>
      <c r="R4132" s="177"/>
      <c r="S4132" s="177" t="s">
        <v>3703</v>
      </c>
      <c r="T4132" s="177"/>
      <c r="Z4132" s="130" t="str">
        <f t="shared" si="65"/>
        <v>18(14)韦柳丹</v>
      </c>
    </row>
    <row r="4133" spans="1:26">
      <c r="A4133" s="177"/>
      <c r="B4133" s="177" t="s">
        <v>3707</v>
      </c>
      <c r="C4133" s="177"/>
      <c r="D4133" s="177" t="s">
        <v>249</v>
      </c>
      <c r="E4133" s="177" t="s">
        <v>3708</v>
      </c>
      <c r="F4133" s="177" t="s">
        <v>24</v>
      </c>
      <c r="G4133" s="177">
        <v>20</v>
      </c>
      <c r="H4133" s="177" t="s">
        <v>19942</v>
      </c>
      <c r="I4133" s="177" t="s">
        <v>3710</v>
      </c>
      <c r="J4133" s="177">
        <v>15078614434</v>
      </c>
      <c r="K4133" s="177" t="s">
        <v>27</v>
      </c>
      <c r="L4133" s="224"/>
      <c r="M4133" s="177"/>
      <c r="N4133" s="177" t="s">
        <v>30</v>
      </c>
      <c r="O4133" s="224"/>
      <c r="P4133" s="177"/>
      <c r="Q4133" s="177"/>
      <c r="R4133" s="177"/>
      <c r="S4133" s="177" t="s">
        <v>3707</v>
      </c>
      <c r="T4133" s="177"/>
      <c r="Z4133" s="130" t="str">
        <f t="shared" si="65"/>
        <v>18(14)覃幸</v>
      </c>
    </row>
    <row r="4134" spans="1:26">
      <c r="A4134" s="177"/>
      <c r="B4134" s="177" t="s">
        <v>3712</v>
      </c>
      <c r="C4134" s="177"/>
      <c r="D4134" s="177" t="s">
        <v>249</v>
      </c>
      <c r="E4134" s="177" t="s">
        <v>3713</v>
      </c>
      <c r="F4134" s="177" t="s">
        <v>24</v>
      </c>
      <c r="G4134" s="177">
        <v>21</v>
      </c>
      <c r="H4134" s="177" t="s">
        <v>3714</v>
      </c>
      <c r="I4134" s="177" t="s">
        <v>3715</v>
      </c>
      <c r="J4134" s="177">
        <v>13978643772</v>
      </c>
      <c r="K4134" s="177" t="s">
        <v>27</v>
      </c>
      <c r="L4134" s="224"/>
      <c r="M4134" s="177"/>
      <c r="N4134" s="177" t="s">
        <v>27</v>
      </c>
      <c r="O4134" s="224"/>
      <c r="P4134" s="177"/>
      <c r="Q4134" s="177"/>
      <c r="R4134" s="177"/>
      <c r="S4134" s="177" t="s">
        <v>3712</v>
      </c>
      <c r="T4134" s="177"/>
      <c r="Z4134" s="130" t="str">
        <f t="shared" si="65"/>
        <v>18(14)蓝任东</v>
      </c>
    </row>
    <row r="4135" spans="1:26">
      <c r="A4135" s="177"/>
      <c r="B4135" s="177" t="s">
        <v>3717</v>
      </c>
      <c r="C4135" s="177"/>
      <c r="D4135" s="177" t="s">
        <v>249</v>
      </c>
      <c r="E4135" s="177" t="s">
        <v>3718</v>
      </c>
      <c r="F4135" s="177" t="s">
        <v>143</v>
      </c>
      <c r="G4135" s="177">
        <v>18</v>
      </c>
      <c r="H4135" s="177" t="s">
        <v>293</v>
      </c>
      <c r="I4135" s="177" t="s">
        <v>92</v>
      </c>
      <c r="J4135" s="177">
        <v>15277852259</v>
      </c>
      <c r="K4135" s="177" t="s">
        <v>27</v>
      </c>
      <c r="L4135" s="224"/>
      <c r="M4135" s="177"/>
      <c r="N4135" s="177" t="s">
        <v>27</v>
      </c>
      <c r="O4135" s="224"/>
      <c r="P4135" s="177"/>
      <c r="Q4135" s="177"/>
      <c r="R4135" s="177"/>
      <c r="S4135" s="177" t="s">
        <v>3717</v>
      </c>
      <c r="T4135" s="177"/>
      <c r="Z4135" s="130" t="str">
        <f t="shared" si="65"/>
        <v>18(14)韦冬娜</v>
      </c>
    </row>
    <row r="4136" spans="1:26">
      <c r="A4136" s="177"/>
      <c r="B4136" s="177" t="s">
        <v>3914</v>
      </c>
      <c r="C4136" s="177"/>
      <c r="D4136" s="177" t="s">
        <v>244</v>
      </c>
      <c r="E4136" s="177" t="s">
        <v>3915</v>
      </c>
      <c r="F4136" s="177" t="s">
        <v>143</v>
      </c>
      <c r="G4136" s="177">
        <v>18</v>
      </c>
      <c r="H4136" s="177" t="s">
        <v>3340</v>
      </c>
      <c r="I4136" s="177" t="s">
        <v>3916</v>
      </c>
      <c r="J4136" s="177">
        <v>13977840867</v>
      </c>
      <c r="K4136" s="177" t="s">
        <v>27</v>
      </c>
      <c r="L4136" s="224"/>
      <c r="M4136" s="177"/>
      <c r="N4136" s="177" t="s">
        <v>27</v>
      </c>
      <c r="O4136" s="224"/>
      <c r="P4136" s="177"/>
      <c r="Q4136" s="177"/>
      <c r="R4136" s="177"/>
      <c r="S4136" s="177" t="s">
        <v>3914</v>
      </c>
      <c r="T4136" s="177"/>
      <c r="Z4136" s="130" t="str">
        <f t="shared" si="65"/>
        <v>18(13)覃珂瑶</v>
      </c>
    </row>
    <row r="4137" spans="1:26">
      <c r="A4137" s="177"/>
      <c r="B4137" s="177" t="s">
        <v>3719</v>
      </c>
      <c r="C4137" s="177"/>
      <c r="D4137" s="177" t="s">
        <v>249</v>
      </c>
      <c r="E4137" s="177" t="s">
        <v>3720</v>
      </c>
      <c r="F4137" s="177" t="s">
        <v>24</v>
      </c>
      <c r="G4137" s="177">
        <v>18</v>
      </c>
      <c r="H4137" s="177" t="s">
        <v>19943</v>
      </c>
      <c r="I4137" s="177" t="s">
        <v>3721</v>
      </c>
      <c r="J4137" s="177">
        <v>13481866410</v>
      </c>
      <c r="K4137" s="177" t="s">
        <v>27</v>
      </c>
      <c r="L4137" s="224"/>
      <c r="M4137" s="177"/>
      <c r="N4137" s="177" t="s">
        <v>30</v>
      </c>
      <c r="O4137" s="224"/>
      <c r="P4137" s="177"/>
      <c r="Q4137" s="177"/>
      <c r="R4137" s="177"/>
      <c r="S4137" s="177" t="s">
        <v>3719</v>
      </c>
      <c r="T4137" s="177"/>
      <c r="Z4137" s="130" t="str">
        <f t="shared" si="65"/>
        <v>18(14)覃进展</v>
      </c>
    </row>
    <row r="4138" spans="1:26">
      <c r="A4138" s="177"/>
      <c r="B4138" s="177" t="s">
        <v>3730</v>
      </c>
      <c r="C4138" s="177"/>
      <c r="D4138" s="177" t="s">
        <v>249</v>
      </c>
      <c r="E4138" s="177" t="s">
        <v>3731</v>
      </c>
      <c r="F4138" s="177" t="s">
        <v>24</v>
      </c>
      <c r="G4138" s="177">
        <v>18</v>
      </c>
      <c r="H4138" s="177" t="s">
        <v>3732</v>
      </c>
      <c r="I4138" s="177" t="s">
        <v>3733</v>
      </c>
      <c r="J4138" s="177">
        <v>13877877198</v>
      </c>
      <c r="K4138" s="177" t="s">
        <v>27</v>
      </c>
      <c r="L4138" s="224"/>
      <c r="M4138" s="177"/>
      <c r="N4138" s="177" t="s">
        <v>27</v>
      </c>
      <c r="O4138" s="224"/>
      <c r="P4138" s="177"/>
      <c r="Q4138" s="177"/>
      <c r="R4138" s="177"/>
      <c r="S4138" s="177" t="s">
        <v>3730</v>
      </c>
      <c r="T4138" s="177"/>
      <c r="Z4138" s="130" t="str">
        <f t="shared" si="65"/>
        <v>18(14)韦忠朋</v>
      </c>
    </row>
    <row r="4139" spans="1:26">
      <c r="A4139" s="177"/>
      <c r="B4139" s="177" t="s">
        <v>3735</v>
      </c>
      <c r="C4139" s="177"/>
      <c r="D4139" s="177" t="s">
        <v>249</v>
      </c>
      <c r="E4139" s="177" t="s">
        <v>3736</v>
      </c>
      <c r="F4139" s="177" t="s">
        <v>24</v>
      </c>
      <c r="G4139" s="177">
        <v>18</v>
      </c>
      <c r="H4139" s="177" t="s">
        <v>17751</v>
      </c>
      <c r="I4139" s="177" t="s">
        <v>3738</v>
      </c>
      <c r="J4139" s="177">
        <v>18378898142</v>
      </c>
      <c r="K4139" s="177" t="s">
        <v>27</v>
      </c>
      <c r="L4139" s="224"/>
      <c r="M4139" s="177"/>
      <c r="N4139" s="177" t="s">
        <v>27</v>
      </c>
      <c r="O4139" s="224"/>
      <c r="P4139" s="177"/>
      <c r="Q4139" s="177"/>
      <c r="R4139" s="177"/>
      <c r="S4139" s="177" t="s">
        <v>3735</v>
      </c>
      <c r="T4139" s="177"/>
      <c r="Z4139" s="130" t="str">
        <f t="shared" si="65"/>
        <v>18(14)黄紧</v>
      </c>
    </row>
    <row r="4140" spans="1:26">
      <c r="A4140" s="177"/>
      <c r="B4140" s="177" t="s">
        <v>3744</v>
      </c>
      <c r="C4140" s="177"/>
      <c r="D4140" s="177" t="s">
        <v>249</v>
      </c>
      <c r="E4140" s="177" t="s">
        <v>3745</v>
      </c>
      <c r="F4140" s="177" t="s">
        <v>143</v>
      </c>
      <c r="G4140" s="177">
        <v>18</v>
      </c>
      <c r="H4140" s="177" t="s">
        <v>3746</v>
      </c>
      <c r="I4140" s="177" t="s">
        <v>3747</v>
      </c>
      <c r="J4140" s="177">
        <v>15986985099</v>
      </c>
      <c r="K4140" s="177" t="s">
        <v>27</v>
      </c>
      <c r="L4140" s="224"/>
      <c r="M4140" s="177"/>
      <c r="N4140" s="177" t="s">
        <v>27</v>
      </c>
      <c r="O4140" s="224"/>
      <c r="P4140" s="177"/>
      <c r="Q4140" s="177"/>
      <c r="R4140" s="177"/>
      <c r="S4140" s="177" t="s">
        <v>3744</v>
      </c>
      <c r="T4140" s="177"/>
      <c r="Z4140" s="130" t="str">
        <f t="shared" si="65"/>
        <v>18(14)覃美艳</v>
      </c>
    </row>
    <row r="4141" spans="1:26">
      <c r="A4141" s="177"/>
      <c r="B4141" s="177" t="s">
        <v>3748</v>
      </c>
      <c r="C4141" s="177"/>
      <c r="D4141" s="177" t="s">
        <v>249</v>
      </c>
      <c r="E4141" s="177" t="s">
        <v>3749</v>
      </c>
      <c r="F4141" s="177" t="s">
        <v>143</v>
      </c>
      <c r="G4141" s="177">
        <v>18</v>
      </c>
      <c r="H4141" s="177" t="s">
        <v>19944</v>
      </c>
      <c r="I4141" s="177" t="s">
        <v>3751</v>
      </c>
      <c r="J4141" s="177">
        <v>18776875045</v>
      </c>
      <c r="K4141" s="177" t="s">
        <v>27</v>
      </c>
      <c r="L4141" s="224"/>
      <c r="M4141" s="177"/>
      <c r="N4141" s="177" t="s">
        <v>27</v>
      </c>
      <c r="O4141" s="224"/>
      <c r="P4141" s="177"/>
      <c r="Q4141" s="177"/>
      <c r="R4141" s="177"/>
      <c r="S4141" s="177" t="s">
        <v>3748</v>
      </c>
      <c r="T4141" s="177"/>
      <c r="Z4141" s="130" t="str">
        <f t="shared" si="65"/>
        <v>18(14)李晓茹</v>
      </c>
    </row>
    <row r="4142" spans="1:26">
      <c r="A4142" s="177"/>
      <c r="B4142" s="177" t="s">
        <v>2201</v>
      </c>
      <c r="C4142" s="177"/>
      <c r="D4142" s="177" t="s">
        <v>249</v>
      </c>
      <c r="E4142" s="177" t="s">
        <v>2202</v>
      </c>
      <c r="F4142" s="177" t="s">
        <v>24</v>
      </c>
      <c r="G4142" s="177">
        <v>18</v>
      </c>
      <c r="H4142" s="177" t="s">
        <v>19945</v>
      </c>
      <c r="I4142" s="177" t="s">
        <v>2204</v>
      </c>
      <c r="J4142" s="177">
        <v>13667780284</v>
      </c>
      <c r="K4142" s="177" t="s">
        <v>27</v>
      </c>
      <c r="L4142" s="224"/>
      <c r="M4142" s="177"/>
      <c r="N4142" s="177" t="s">
        <v>27</v>
      </c>
      <c r="O4142" s="224"/>
      <c r="P4142" s="177"/>
      <c r="Q4142" s="177"/>
      <c r="R4142" s="177"/>
      <c r="S4142" s="177" t="s">
        <v>2201</v>
      </c>
      <c r="T4142" s="177"/>
      <c r="Z4142" s="130" t="str">
        <f t="shared" si="65"/>
        <v>18(14)韦明</v>
      </c>
    </row>
    <row r="4143" spans="1:26">
      <c r="A4143" s="177"/>
      <c r="B4143" s="177" t="s">
        <v>3755</v>
      </c>
      <c r="C4143" s="177"/>
      <c r="D4143" s="177" t="s">
        <v>249</v>
      </c>
      <c r="E4143" s="177" t="s">
        <v>3756</v>
      </c>
      <c r="F4143" s="177" t="s">
        <v>143</v>
      </c>
      <c r="G4143" s="177">
        <v>18</v>
      </c>
      <c r="H4143" s="177" t="s">
        <v>19946</v>
      </c>
      <c r="I4143" s="177" t="s">
        <v>3758</v>
      </c>
      <c r="J4143" s="177">
        <v>18278873295</v>
      </c>
      <c r="K4143" s="177" t="s">
        <v>27</v>
      </c>
      <c r="L4143" s="224"/>
      <c r="M4143" s="177"/>
      <c r="N4143" s="177" t="s">
        <v>27</v>
      </c>
      <c r="O4143" s="224"/>
      <c r="P4143" s="177"/>
      <c r="Q4143" s="177"/>
      <c r="R4143" s="177"/>
      <c r="S4143" s="177" t="s">
        <v>3755</v>
      </c>
      <c r="T4143" s="177"/>
      <c r="Z4143" s="130" t="str">
        <f t="shared" si="65"/>
        <v>18(14)韦献荷</v>
      </c>
    </row>
    <row r="4144" spans="1:26">
      <c r="A4144" s="177"/>
      <c r="B4144" s="177" t="s">
        <v>3760</v>
      </c>
      <c r="C4144" s="177"/>
      <c r="D4144" s="177" t="s">
        <v>249</v>
      </c>
      <c r="E4144" s="177" t="s">
        <v>3761</v>
      </c>
      <c r="F4144" s="177" t="s">
        <v>24</v>
      </c>
      <c r="G4144" s="177">
        <v>18</v>
      </c>
      <c r="H4144" s="177" t="s">
        <v>19947</v>
      </c>
      <c r="I4144" s="177" t="s">
        <v>3763</v>
      </c>
      <c r="J4144" s="177">
        <v>15078612988</v>
      </c>
      <c r="K4144" s="177" t="s">
        <v>27</v>
      </c>
      <c r="L4144" s="224"/>
      <c r="M4144" s="177"/>
      <c r="N4144" s="177" t="s">
        <v>27</v>
      </c>
      <c r="O4144" s="224"/>
      <c r="P4144" s="177"/>
      <c r="Q4144" s="177"/>
      <c r="R4144" s="177"/>
      <c r="S4144" s="177" t="s">
        <v>3760</v>
      </c>
      <c r="T4144" s="177"/>
      <c r="Z4144" s="130" t="str">
        <f t="shared" si="65"/>
        <v>18(14)黄钰</v>
      </c>
    </row>
    <row r="4145" spans="1:26">
      <c r="A4145" s="177"/>
      <c r="B4145" s="177" t="s">
        <v>3764</v>
      </c>
      <c r="C4145" s="177"/>
      <c r="D4145" s="177" t="s">
        <v>249</v>
      </c>
      <c r="E4145" s="177" t="s">
        <v>3765</v>
      </c>
      <c r="F4145" s="177" t="s">
        <v>143</v>
      </c>
      <c r="G4145" s="177">
        <v>18</v>
      </c>
      <c r="H4145" s="177" t="s">
        <v>19655</v>
      </c>
      <c r="I4145" s="177" t="s">
        <v>3766</v>
      </c>
      <c r="J4145" s="177">
        <v>18877842358</v>
      </c>
      <c r="K4145" s="177" t="s">
        <v>27</v>
      </c>
      <c r="L4145" s="224"/>
      <c r="M4145" s="177"/>
      <c r="N4145" s="177" t="s">
        <v>27</v>
      </c>
      <c r="O4145" s="224"/>
      <c r="P4145" s="177"/>
      <c r="Q4145" s="177"/>
      <c r="R4145" s="177"/>
      <c r="S4145" s="177" t="s">
        <v>3764</v>
      </c>
      <c r="T4145" s="177"/>
      <c r="Z4145" s="130" t="str">
        <f t="shared" si="65"/>
        <v>18(14)覃菲菲</v>
      </c>
    </row>
    <row r="4146" spans="1:26">
      <c r="A4146" s="177"/>
      <c r="B4146" s="177" t="s">
        <v>3769</v>
      </c>
      <c r="C4146" s="177"/>
      <c r="D4146" s="177" t="s">
        <v>249</v>
      </c>
      <c r="E4146" s="177" t="s">
        <v>3009</v>
      </c>
      <c r="F4146" s="177" t="s">
        <v>143</v>
      </c>
      <c r="G4146" s="177">
        <v>19</v>
      </c>
      <c r="H4146" s="177" t="s">
        <v>3409</v>
      </c>
      <c r="I4146" s="177" t="s">
        <v>3012</v>
      </c>
      <c r="J4146" s="177">
        <v>15977874847</v>
      </c>
      <c r="K4146" s="177" t="s">
        <v>27</v>
      </c>
      <c r="L4146" s="224"/>
      <c r="M4146" s="177"/>
      <c r="N4146" s="177" t="s">
        <v>30</v>
      </c>
      <c r="O4146" s="224"/>
      <c r="P4146" s="177"/>
      <c r="Q4146" s="177"/>
      <c r="R4146" s="177"/>
      <c r="S4146" s="177" t="s">
        <v>3769</v>
      </c>
      <c r="T4146" s="177"/>
      <c r="Z4146" s="130" t="str">
        <f t="shared" si="65"/>
        <v>18(14)蓝秋</v>
      </c>
    </row>
    <row r="4147" spans="1:26">
      <c r="A4147" s="177"/>
      <c r="B4147" s="177" t="s">
        <v>3773</v>
      </c>
      <c r="C4147" s="177"/>
      <c r="D4147" s="177" t="s">
        <v>249</v>
      </c>
      <c r="E4147" s="177" t="s">
        <v>3774</v>
      </c>
      <c r="F4147" s="177" t="s">
        <v>143</v>
      </c>
      <c r="G4147" s="177">
        <v>18</v>
      </c>
      <c r="H4147" s="177" t="s">
        <v>19948</v>
      </c>
      <c r="I4147" s="177" t="s">
        <v>3776</v>
      </c>
      <c r="J4147" s="177">
        <v>18707780156</v>
      </c>
      <c r="K4147" s="177" t="s">
        <v>27</v>
      </c>
      <c r="L4147" s="224"/>
      <c r="M4147" s="177"/>
      <c r="N4147" s="177" t="s">
        <v>27</v>
      </c>
      <c r="O4147" s="224"/>
      <c r="P4147" s="177"/>
      <c r="Q4147" s="177"/>
      <c r="R4147" s="177"/>
      <c r="S4147" s="177" t="s">
        <v>3773</v>
      </c>
      <c r="T4147" s="177"/>
      <c r="Z4147" s="130" t="str">
        <f t="shared" si="65"/>
        <v>18(14)韦宇梦</v>
      </c>
    </row>
    <row r="4148" spans="1:26">
      <c r="A4148" s="177"/>
      <c r="B4148" s="177" t="s">
        <v>3777</v>
      </c>
      <c r="C4148" s="177"/>
      <c r="D4148" s="177" t="s">
        <v>249</v>
      </c>
      <c r="E4148" s="177" t="s">
        <v>3778</v>
      </c>
      <c r="F4148" s="177" t="s">
        <v>143</v>
      </c>
      <c r="G4148" s="177">
        <v>18</v>
      </c>
      <c r="H4148" s="177" t="s">
        <v>3779</v>
      </c>
      <c r="I4148" s="177" t="s">
        <v>3780</v>
      </c>
      <c r="J4148" s="177">
        <v>15949303093</v>
      </c>
      <c r="K4148" s="177" t="s">
        <v>27</v>
      </c>
      <c r="L4148" s="224"/>
      <c r="M4148" s="177"/>
      <c r="N4148" s="177" t="s">
        <v>27</v>
      </c>
      <c r="O4148" s="224"/>
      <c r="P4148" s="177"/>
      <c r="Q4148" s="177"/>
      <c r="R4148" s="177"/>
      <c r="S4148" s="177" t="s">
        <v>3777</v>
      </c>
      <c r="T4148" s="177"/>
      <c r="Z4148" s="130" t="str">
        <f t="shared" si="65"/>
        <v>18(14)黄春雨</v>
      </c>
    </row>
    <row r="4149" spans="1:26">
      <c r="A4149" s="177"/>
      <c r="B4149" s="177" t="s">
        <v>3781</v>
      </c>
      <c r="C4149" s="177"/>
      <c r="D4149" s="177" t="s">
        <v>249</v>
      </c>
      <c r="E4149" s="177" t="s">
        <v>3782</v>
      </c>
      <c r="F4149" s="177" t="s">
        <v>143</v>
      </c>
      <c r="G4149" s="177">
        <v>18</v>
      </c>
      <c r="H4149" s="177" t="s">
        <v>19949</v>
      </c>
      <c r="I4149" s="177" t="s">
        <v>3783</v>
      </c>
      <c r="J4149" s="177">
        <v>18607781489</v>
      </c>
      <c r="K4149" s="177" t="s">
        <v>27</v>
      </c>
      <c r="L4149" s="224"/>
      <c r="M4149" s="177"/>
      <c r="N4149" s="177" t="s">
        <v>27</v>
      </c>
      <c r="O4149" s="224"/>
      <c r="P4149" s="177"/>
      <c r="Q4149" s="177"/>
      <c r="R4149" s="177"/>
      <c r="S4149" s="177" t="s">
        <v>3781</v>
      </c>
      <c r="T4149" s="177"/>
      <c r="Z4149" s="130" t="str">
        <f t="shared" si="65"/>
        <v>18(14)岑诗怡</v>
      </c>
    </row>
    <row r="4150" spans="1:26">
      <c r="A4150" s="177"/>
      <c r="B4150" s="177" t="s">
        <v>3791</v>
      </c>
      <c r="C4150" s="177"/>
      <c r="D4150" s="177" t="s">
        <v>249</v>
      </c>
      <c r="E4150" s="177" t="s">
        <v>3792</v>
      </c>
      <c r="F4150" s="177" t="s">
        <v>143</v>
      </c>
      <c r="G4150" s="177">
        <v>20</v>
      </c>
      <c r="H4150" s="177" t="s">
        <v>3793</v>
      </c>
      <c r="I4150" s="177" t="s">
        <v>3794</v>
      </c>
      <c r="J4150" s="177">
        <v>18174936584</v>
      </c>
      <c r="K4150" s="177" t="s">
        <v>27</v>
      </c>
      <c r="L4150" s="224"/>
      <c r="M4150" s="177"/>
      <c r="N4150" s="177" t="s">
        <v>27</v>
      </c>
      <c r="O4150" s="224"/>
      <c r="P4150" s="177"/>
      <c r="Q4150" s="177"/>
      <c r="R4150" s="177"/>
      <c r="S4150" s="177" t="s">
        <v>3791</v>
      </c>
      <c r="T4150" s="177"/>
      <c r="Z4150" s="130" t="str">
        <f t="shared" si="65"/>
        <v>18(14)蓝柳萍</v>
      </c>
    </row>
    <row r="4151" spans="1:26">
      <c r="A4151" s="177"/>
      <c r="B4151" s="177" t="s">
        <v>3795</v>
      </c>
      <c r="C4151" s="177"/>
      <c r="D4151" s="177" t="s">
        <v>249</v>
      </c>
      <c r="E4151" s="177" t="s">
        <v>3796</v>
      </c>
      <c r="F4151" s="177" t="s">
        <v>24</v>
      </c>
      <c r="G4151" s="177">
        <v>21</v>
      </c>
      <c r="H4151" s="177" t="s">
        <v>3797</v>
      </c>
      <c r="I4151" s="177" t="s">
        <v>3798</v>
      </c>
      <c r="J4151" s="177">
        <v>18178866079</v>
      </c>
      <c r="K4151" s="177" t="s">
        <v>27</v>
      </c>
      <c r="L4151" s="224"/>
      <c r="M4151" s="177"/>
      <c r="N4151" s="177" t="s">
        <v>27</v>
      </c>
      <c r="O4151" s="224"/>
      <c r="P4151" s="177"/>
      <c r="Q4151" s="177"/>
      <c r="R4151" s="177"/>
      <c r="S4151" s="177" t="s">
        <v>3795</v>
      </c>
      <c r="T4151" s="177"/>
      <c r="Z4151" s="130" t="str">
        <f t="shared" si="65"/>
        <v>18(14)韦吉敬</v>
      </c>
    </row>
    <row r="4152" spans="1:26">
      <c r="A4152" s="177"/>
      <c r="B4152" s="177" t="s">
        <v>3799</v>
      </c>
      <c r="C4152" s="177"/>
      <c r="D4152" s="177" t="s">
        <v>249</v>
      </c>
      <c r="E4152" s="177" t="s">
        <v>3800</v>
      </c>
      <c r="F4152" s="177" t="s">
        <v>143</v>
      </c>
      <c r="G4152" s="177">
        <v>18</v>
      </c>
      <c r="H4152" s="177" t="s">
        <v>17926</v>
      </c>
      <c r="I4152" s="177" t="s">
        <v>3802</v>
      </c>
      <c r="J4152" s="177">
        <v>13768480309</v>
      </c>
      <c r="K4152" s="177" t="s">
        <v>27</v>
      </c>
      <c r="L4152" s="224"/>
      <c r="M4152" s="177"/>
      <c r="N4152" s="177" t="s">
        <v>27</v>
      </c>
      <c r="O4152" s="224"/>
      <c r="P4152" s="177"/>
      <c r="Q4152" s="177"/>
      <c r="R4152" s="177"/>
      <c r="S4152" s="177" t="s">
        <v>3799</v>
      </c>
      <c r="T4152" s="177"/>
      <c r="Z4152" s="130" t="str">
        <f t="shared" si="65"/>
        <v>18(14)覃敬</v>
      </c>
    </row>
    <row r="4153" spans="1:26">
      <c r="A4153" s="177"/>
      <c r="B4153" s="177" t="s">
        <v>3804</v>
      </c>
      <c r="C4153" s="177"/>
      <c r="D4153" s="177" t="s">
        <v>249</v>
      </c>
      <c r="E4153" s="177" t="s">
        <v>3805</v>
      </c>
      <c r="F4153" s="177" t="s">
        <v>143</v>
      </c>
      <c r="G4153" s="177">
        <v>18</v>
      </c>
      <c r="H4153" s="177" t="s">
        <v>3806</v>
      </c>
      <c r="I4153" s="177" t="s">
        <v>3807</v>
      </c>
      <c r="J4153" s="177">
        <v>18107882378</v>
      </c>
      <c r="K4153" s="177" t="s">
        <v>27</v>
      </c>
      <c r="L4153" s="224"/>
      <c r="M4153" s="177"/>
      <c r="N4153" s="177" t="s">
        <v>27</v>
      </c>
      <c r="O4153" s="224"/>
      <c r="P4153" s="177"/>
      <c r="Q4153" s="177"/>
      <c r="R4153" s="177"/>
      <c r="S4153" s="177" t="s">
        <v>3804</v>
      </c>
      <c r="T4153" s="177"/>
      <c r="Z4153" s="130" t="str">
        <f t="shared" si="65"/>
        <v>18(14)文玉梅</v>
      </c>
    </row>
    <row r="4154" spans="1:26">
      <c r="A4154" s="177"/>
      <c r="B4154" s="177" t="s">
        <v>3814</v>
      </c>
      <c r="C4154" s="177"/>
      <c r="D4154" s="177" t="s">
        <v>249</v>
      </c>
      <c r="E4154" s="177" t="s">
        <v>3815</v>
      </c>
      <c r="F4154" s="177" t="s">
        <v>24</v>
      </c>
      <c r="G4154" s="177">
        <v>20</v>
      </c>
      <c r="H4154" s="177" t="s">
        <v>3816</v>
      </c>
      <c r="I4154" s="177" t="s">
        <v>3817</v>
      </c>
      <c r="J4154" s="177" t="s">
        <v>3818</v>
      </c>
      <c r="K4154" s="177" t="s">
        <v>27</v>
      </c>
      <c r="L4154" s="224"/>
      <c r="M4154" s="177"/>
      <c r="N4154" s="177" t="s">
        <v>27</v>
      </c>
      <c r="O4154" s="224"/>
      <c r="P4154" s="177"/>
      <c r="Q4154" s="177"/>
      <c r="R4154" s="177"/>
      <c r="S4154" s="177" t="s">
        <v>3814</v>
      </c>
      <c r="T4154" s="177"/>
      <c r="Z4154" s="130" t="str">
        <f t="shared" si="65"/>
        <v>18(14)蒙江</v>
      </c>
    </row>
    <row r="4155" spans="1:26">
      <c r="A4155" s="177"/>
      <c r="B4155" s="177" t="s">
        <v>3820</v>
      </c>
      <c r="C4155" s="177"/>
      <c r="D4155" s="177" t="s">
        <v>249</v>
      </c>
      <c r="E4155" s="177" t="s">
        <v>3821</v>
      </c>
      <c r="F4155" s="177" t="s">
        <v>24</v>
      </c>
      <c r="G4155" s="177">
        <v>18</v>
      </c>
      <c r="H4155" s="177" t="s">
        <v>3822</v>
      </c>
      <c r="I4155" s="177" t="s">
        <v>3823</v>
      </c>
      <c r="J4155" s="177">
        <v>15878825008</v>
      </c>
      <c r="K4155" s="177" t="s">
        <v>27</v>
      </c>
      <c r="L4155" s="224"/>
      <c r="M4155" s="177"/>
      <c r="N4155" s="177" t="s">
        <v>27</v>
      </c>
      <c r="O4155" s="224"/>
      <c r="P4155" s="177"/>
      <c r="Q4155" s="177"/>
      <c r="R4155" s="177"/>
      <c r="S4155" s="177" t="s">
        <v>3820</v>
      </c>
      <c r="T4155" s="177"/>
      <c r="Z4155" s="130" t="str">
        <f t="shared" si="65"/>
        <v>18(14)覃仁海</v>
      </c>
    </row>
    <row r="4156" spans="1:26">
      <c r="A4156" s="177"/>
      <c r="B4156" s="177" t="s">
        <v>3828</v>
      </c>
      <c r="C4156" s="177"/>
      <c r="D4156" s="177" t="s">
        <v>249</v>
      </c>
      <c r="E4156" s="177" t="s">
        <v>3829</v>
      </c>
      <c r="F4156" s="177" t="s">
        <v>143</v>
      </c>
      <c r="G4156" s="177">
        <v>18</v>
      </c>
      <c r="H4156" s="177" t="s">
        <v>3830</v>
      </c>
      <c r="I4156" s="177" t="s">
        <v>3831</v>
      </c>
      <c r="J4156" s="177" t="s">
        <v>3832</v>
      </c>
      <c r="K4156" s="177" t="s">
        <v>27</v>
      </c>
      <c r="L4156" s="224"/>
      <c r="M4156" s="177"/>
      <c r="N4156" s="177" t="s">
        <v>27</v>
      </c>
      <c r="O4156" s="224"/>
      <c r="P4156" s="177"/>
      <c r="Q4156" s="177"/>
      <c r="R4156" s="177"/>
      <c r="S4156" s="177" t="s">
        <v>3828</v>
      </c>
      <c r="T4156" s="177"/>
      <c r="Z4156" s="130" t="str">
        <f t="shared" si="65"/>
        <v>18(14)陆艺佳</v>
      </c>
    </row>
    <row r="4157" spans="1:26">
      <c r="A4157" s="177"/>
      <c r="B4157" s="177" t="s">
        <v>3834</v>
      </c>
      <c r="C4157" s="177"/>
      <c r="D4157" s="177" t="s">
        <v>249</v>
      </c>
      <c r="E4157" s="177" t="s">
        <v>3835</v>
      </c>
      <c r="F4157" s="177" t="s">
        <v>24</v>
      </c>
      <c r="G4157" s="177">
        <v>19</v>
      </c>
      <c r="H4157" s="177" t="s">
        <v>3836</v>
      </c>
      <c r="I4157" s="177" t="s">
        <v>3837</v>
      </c>
      <c r="J4157" s="177">
        <v>13423006113</v>
      </c>
      <c r="K4157" s="177" t="s">
        <v>27</v>
      </c>
      <c r="L4157" s="224"/>
      <c r="M4157" s="177"/>
      <c r="N4157" s="177" t="s">
        <v>27</v>
      </c>
      <c r="O4157" s="224"/>
      <c r="P4157" s="177"/>
      <c r="Q4157" s="177"/>
      <c r="R4157" s="177"/>
      <c r="S4157" s="177" t="s">
        <v>3834</v>
      </c>
      <c r="T4157" s="177"/>
      <c r="Z4157" s="130" t="str">
        <f t="shared" si="65"/>
        <v>18(14)覃澳</v>
      </c>
    </row>
    <row r="4158" spans="1:26">
      <c r="A4158" s="177"/>
      <c r="B4158" s="177" t="s">
        <v>3838</v>
      </c>
      <c r="C4158" s="177"/>
      <c r="D4158" s="177" t="s">
        <v>249</v>
      </c>
      <c r="E4158" s="177" t="s">
        <v>3839</v>
      </c>
      <c r="F4158" s="177" t="s">
        <v>24</v>
      </c>
      <c r="G4158" s="177">
        <v>19</v>
      </c>
      <c r="H4158" s="177" t="s">
        <v>19233</v>
      </c>
      <c r="I4158" s="177" t="s">
        <v>3840</v>
      </c>
      <c r="J4158" s="177">
        <v>18944707942</v>
      </c>
      <c r="K4158" s="177" t="s">
        <v>27</v>
      </c>
      <c r="L4158" s="224"/>
      <c r="M4158" s="177"/>
      <c r="N4158" s="177" t="s">
        <v>27</v>
      </c>
      <c r="O4158" s="224"/>
      <c r="P4158" s="177"/>
      <c r="Q4158" s="177"/>
      <c r="R4158" s="177"/>
      <c r="S4158" s="177" t="s">
        <v>3838</v>
      </c>
      <c r="T4158" s="177"/>
      <c r="Z4158" s="130" t="str">
        <f t="shared" si="65"/>
        <v>18(14)蓝海</v>
      </c>
    </row>
    <row r="4159" spans="1:26">
      <c r="A4159" s="177"/>
      <c r="B4159" s="177" t="s">
        <v>3841</v>
      </c>
      <c r="C4159" s="177"/>
      <c r="D4159" s="177" t="s">
        <v>249</v>
      </c>
      <c r="E4159" s="177" t="s">
        <v>3842</v>
      </c>
      <c r="F4159" s="177" t="s">
        <v>143</v>
      </c>
      <c r="G4159" s="177">
        <v>21</v>
      </c>
      <c r="H4159" s="177" t="s">
        <v>19753</v>
      </c>
      <c r="I4159" s="177" t="s">
        <v>3843</v>
      </c>
      <c r="J4159" s="177">
        <v>18707780516</v>
      </c>
      <c r="K4159" s="177" t="s">
        <v>27</v>
      </c>
      <c r="L4159" s="224"/>
      <c r="M4159" s="177"/>
      <c r="N4159" s="177" t="s">
        <v>27</v>
      </c>
      <c r="O4159" s="224"/>
      <c r="P4159" s="177"/>
      <c r="Q4159" s="177"/>
      <c r="R4159" s="177"/>
      <c r="S4159" s="177" t="s">
        <v>3841</v>
      </c>
      <c r="T4159" s="177"/>
      <c r="Z4159" s="130" t="str">
        <f t="shared" si="65"/>
        <v>18(14)覃娟娟</v>
      </c>
    </row>
    <row r="4160" spans="1:26">
      <c r="A4160" s="177"/>
      <c r="B4160" s="177" t="s">
        <v>3846</v>
      </c>
      <c r="C4160" s="177"/>
      <c r="D4160" s="177" t="s">
        <v>249</v>
      </c>
      <c r="E4160" s="177" t="s">
        <v>3847</v>
      </c>
      <c r="F4160" s="177" t="s">
        <v>143</v>
      </c>
      <c r="G4160" s="177">
        <v>19</v>
      </c>
      <c r="H4160" s="177" t="s">
        <v>3848</v>
      </c>
      <c r="I4160" s="177" t="s">
        <v>3849</v>
      </c>
      <c r="J4160" s="177">
        <v>14736275253</v>
      </c>
      <c r="K4160" s="177" t="s">
        <v>27</v>
      </c>
      <c r="L4160" s="224"/>
      <c r="M4160" s="177"/>
      <c r="N4160" s="177" t="s">
        <v>27</v>
      </c>
      <c r="O4160" s="224"/>
      <c r="P4160" s="177"/>
      <c r="Q4160" s="177"/>
      <c r="R4160" s="177"/>
      <c r="S4160" s="177" t="s">
        <v>3846</v>
      </c>
      <c r="T4160" s="177"/>
      <c r="Z4160" s="130" t="str">
        <f t="shared" si="65"/>
        <v>18(14)韦丹枫</v>
      </c>
    </row>
    <row r="4161" spans="1:26">
      <c r="A4161" s="177"/>
      <c r="B4161" s="177" t="s">
        <v>3850</v>
      </c>
      <c r="C4161" s="177"/>
      <c r="D4161" s="177" t="s">
        <v>249</v>
      </c>
      <c r="E4161" s="177" t="s">
        <v>3851</v>
      </c>
      <c r="F4161" s="177" t="s">
        <v>143</v>
      </c>
      <c r="G4161" s="177">
        <v>18</v>
      </c>
      <c r="H4161" s="177" t="s">
        <v>3852</v>
      </c>
      <c r="I4161" s="177" t="s">
        <v>3853</v>
      </c>
      <c r="J4161" s="177">
        <v>17807835541</v>
      </c>
      <c r="K4161" s="177" t="s">
        <v>27</v>
      </c>
      <c r="L4161" s="224"/>
      <c r="M4161" s="177"/>
      <c r="N4161" s="177" t="s">
        <v>27</v>
      </c>
      <c r="O4161" s="224"/>
      <c r="P4161" s="177"/>
      <c r="Q4161" s="177"/>
      <c r="R4161" s="177"/>
      <c r="S4161" s="177" t="s">
        <v>3850</v>
      </c>
      <c r="T4161" s="177"/>
      <c r="Z4161" s="130" t="str">
        <f t="shared" si="65"/>
        <v>18(14)韦柳妹</v>
      </c>
    </row>
    <row r="4162" spans="1:26">
      <c r="A4162" s="177"/>
      <c r="B4162" s="177" t="s">
        <v>3858</v>
      </c>
      <c r="C4162" s="177"/>
      <c r="D4162" s="177" t="s">
        <v>249</v>
      </c>
      <c r="E4162" s="177" t="s">
        <v>3859</v>
      </c>
      <c r="F4162" s="177" t="s">
        <v>143</v>
      </c>
      <c r="G4162" s="177">
        <v>18</v>
      </c>
      <c r="H4162" s="177" t="s">
        <v>3860</v>
      </c>
      <c r="I4162" s="177" t="s">
        <v>3861</v>
      </c>
      <c r="J4162" s="177">
        <v>13528667329</v>
      </c>
      <c r="K4162" s="177" t="s">
        <v>27</v>
      </c>
      <c r="L4162" s="224"/>
      <c r="M4162" s="177"/>
      <c r="N4162" s="177" t="s">
        <v>27</v>
      </c>
      <c r="O4162" s="224"/>
      <c r="P4162" s="177"/>
      <c r="Q4162" s="177"/>
      <c r="R4162" s="177"/>
      <c r="S4162" s="177" t="s">
        <v>3858</v>
      </c>
      <c r="T4162" s="177"/>
      <c r="Z4162" s="130" t="str">
        <f t="shared" si="65"/>
        <v>18(14)唐凤英</v>
      </c>
    </row>
    <row r="4163" spans="1:26">
      <c r="A4163" s="177"/>
      <c r="B4163" s="177" t="s">
        <v>3864</v>
      </c>
      <c r="C4163" s="177"/>
      <c r="D4163" s="177" t="s">
        <v>249</v>
      </c>
      <c r="E4163" s="177" t="s">
        <v>3865</v>
      </c>
      <c r="F4163" s="177" t="s">
        <v>24</v>
      </c>
      <c r="G4163" s="177">
        <v>18</v>
      </c>
      <c r="H4163" s="177" t="s">
        <v>19950</v>
      </c>
      <c r="I4163" s="177" t="s">
        <v>3867</v>
      </c>
      <c r="J4163" s="177">
        <v>13977881929</v>
      </c>
      <c r="K4163" s="177" t="s">
        <v>27</v>
      </c>
      <c r="L4163" s="224"/>
      <c r="M4163" s="177"/>
      <c r="N4163" s="177" t="s">
        <v>27</v>
      </c>
      <c r="O4163" s="224"/>
      <c r="P4163" s="177"/>
      <c r="Q4163" s="177"/>
      <c r="R4163" s="177"/>
      <c r="S4163" s="177" t="s">
        <v>3864</v>
      </c>
      <c r="T4163" s="177"/>
      <c r="Z4163" s="130" t="str">
        <f t="shared" si="65"/>
        <v>18(14)韦佳旺</v>
      </c>
    </row>
    <row r="4164" spans="1:26">
      <c r="A4164" s="177"/>
      <c r="B4164" s="177" t="s">
        <v>3869</v>
      </c>
      <c r="C4164" s="177"/>
      <c r="D4164" s="177" t="s">
        <v>249</v>
      </c>
      <c r="E4164" s="177" t="s">
        <v>3870</v>
      </c>
      <c r="F4164" s="177" t="s">
        <v>24</v>
      </c>
      <c r="G4164" s="177">
        <v>19</v>
      </c>
      <c r="H4164" s="177" t="s">
        <v>19951</v>
      </c>
      <c r="I4164" s="177" t="s">
        <v>3872</v>
      </c>
      <c r="J4164" s="177">
        <v>19878428347</v>
      </c>
      <c r="K4164" s="177" t="s">
        <v>27</v>
      </c>
      <c r="L4164" s="224"/>
      <c r="M4164" s="177"/>
      <c r="N4164" s="177" t="s">
        <v>27</v>
      </c>
      <c r="O4164" s="224"/>
      <c r="P4164" s="177"/>
      <c r="Q4164" s="177"/>
      <c r="R4164" s="177"/>
      <c r="S4164" s="177" t="s">
        <v>3869</v>
      </c>
      <c r="T4164" s="177"/>
      <c r="Z4164" s="130" t="str">
        <f t="shared" si="65"/>
        <v>18(14)韦高翔</v>
      </c>
    </row>
    <row r="4165" spans="1:26">
      <c r="A4165" s="177"/>
      <c r="B4165" s="177" t="s">
        <v>3874</v>
      </c>
      <c r="C4165" s="177"/>
      <c r="D4165" s="177" t="s">
        <v>249</v>
      </c>
      <c r="E4165" s="177" t="s">
        <v>3875</v>
      </c>
      <c r="F4165" s="177" t="s">
        <v>143</v>
      </c>
      <c r="G4165" s="177">
        <v>19</v>
      </c>
      <c r="H4165" s="177" t="s">
        <v>3876</v>
      </c>
      <c r="I4165" s="177" t="s">
        <v>3877</v>
      </c>
      <c r="J4165" s="177">
        <v>13324788599</v>
      </c>
      <c r="K4165" s="177" t="s">
        <v>27</v>
      </c>
      <c r="L4165" s="224"/>
      <c r="M4165" s="177"/>
      <c r="N4165" s="177" t="s">
        <v>27</v>
      </c>
      <c r="O4165" s="224"/>
      <c r="P4165" s="177"/>
      <c r="Q4165" s="177"/>
      <c r="R4165" s="177"/>
      <c r="S4165" s="177" t="s">
        <v>3874</v>
      </c>
      <c r="T4165" s="177"/>
      <c r="Z4165" s="130" t="str">
        <f t="shared" si="65"/>
        <v>18(14)韦晶蓝</v>
      </c>
    </row>
    <row r="4166" spans="1:26">
      <c r="A4166" s="177"/>
      <c r="B4166" s="177" t="s">
        <v>3878</v>
      </c>
      <c r="C4166" s="177"/>
      <c r="D4166" s="177" t="s">
        <v>249</v>
      </c>
      <c r="E4166" s="177" t="s">
        <v>3879</v>
      </c>
      <c r="F4166" s="177" t="s">
        <v>24</v>
      </c>
      <c r="G4166" s="177">
        <v>18</v>
      </c>
      <c r="H4166" s="177" t="s">
        <v>3172</v>
      </c>
      <c r="I4166" s="177" t="s">
        <v>3880</v>
      </c>
      <c r="J4166" s="177">
        <v>18318899373</v>
      </c>
      <c r="K4166" s="177" t="s">
        <v>27</v>
      </c>
      <c r="L4166" s="224"/>
      <c r="M4166" s="177"/>
      <c r="N4166" s="177" t="s">
        <v>27</v>
      </c>
      <c r="O4166" s="224"/>
      <c r="P4166" s="177"/>
      <c r="Q4166" s="177"/>
      <c r="R4166" s="177"/>
      <c r="S4166" s="177" t="s">
        <v>3878</v>
      </c>
      <c r="T4166" s="177"/>
      <c r="Z4166" s="130" t="str">
        <f t="shared" si="65"/>
        <v>18(14)黄文乐</v>
      </c>
    </row>
    <row r="4167" spans="1:26">
      <c r="A4167" s="177"/>
      <c r="B4167" s="177" t="s">
        <v>3886</v>
      </c>
      <c r="C4167" s="177"/>
      <c r="D4167" s="177" t="s">
        <v>249</v>
      </c>
      <c r="E4167" s="177" t="s">
        <v>3887</v>
      </c>
      <c r="F4167" s="177" t="s">
        <v>143</v>
      </c>
      <c r="G4167" s="177">
        <v>18</v>
      </c>
      <c r="H4167" s="177" t="s">
        <v>3888</v>
      </c>
      <c r="I4167" s="177" t="s">
        <v>3889</v>
      </c>
      <c r="J4167" s="177">
        <v>17754792322</v>
      </c>
      <c r="K4167" s="177" t="s">
        <v>27</v>
      </c>
      <c r="L4167" s="224"/>
      <c r="M4167" s="177"/>
      <c r="N4167" s="177" t="s">
        <v>27</v>
      </c>
      <c r="O4167" s="224"/>
      <c r="P4167" s="177"/>
      <c r="Q4167" s="177"/>
      <c r="R4167" s="177"/>
      <c r="S4167" s="177" t="s">
        <v>3886</v>
      </c>
      <c r="T4167" s="177"/>
      <c r="Z4167" s="130" t="str">
        <f t="shared" ref="Z4167:Z4230" si="66">D4167:D8748&amp;E4167:E8748</f>
        <v>18(14)韦金君</v>
      </c>
    </row>
    <row r="4168" spans="1:26">
      <c r="A4168" s="177"/>
      <c r="B4168" s="177" t="s">
        <v>3892</v>
      </c>
      <c r="C4168" s="177"/>
      <c r="D4168" s="177" t="s">
        <v>249</v>
      </c>
      <c r="E4168" s="177" t="s">
        <v>3893</v>
      </c>
      <c r="F4168" s="177" t="s">
        <v>24</v>
      </c>
      <c r="G4168" s="177">
        <v>24</v>
      </c>
      <c r="H4168" s="177" t="s">
        <v>3894</v>
      </c>
      <c r="I4168" s="177" t="s">
        <v>3895</v>
      </c>
      <c r="J4168" s="177">
        <v>15177781348</v>
      </c>
      <c r="K4168" s="177" t="s">
        <v>27</v>
      </c>
      <c r="L4168" s="224"/>
      <c r="M4168" s="177"/>
      <c r="N4168" s="177" t="s">
        <v>27</v>
      </c>
      <c r="O4168" s="224"/>
      <c r="P4168" s="177"/>
      <c r="Q4168" s="177"/>
      <c r="R4168" s="177"/>
      <c r="S4168" s="177" t="s">
        <v>3892</v>
      </c>
      <c r="T4168" s="177"/>
      <c r="Z4168" s="130" t="str">
        <f t="shared" si="66"/>
        <v>18(14)韦成宏</v>
      </c>
    </row>
    <row r="4169" spans="1:26">
      <c r="A4169" s="177"/>
      <c r="B4169" s="177" t="s">
        <v>3898</v>
      </c>
      <c r="C4169" s="177"/>
      <c r="D4169" s="177" t="s">
        <v>249</v>
      </c>
      <c r="E4169" s="177" t="s">
        <v>3899</v>
      </c>
      <c r="F4169" s="177" t="s">
        <v>24</v>
      </c>
      <c r="G4169" s="177">
        <v>19</v>
      </c>
      <c r="H4169" s="177" t="s">
        <v>19952</v>
      </c>
      <c r="I4169" s="177" t="s">
        <v>3900</v>
      </c>
      <c r="J4169" s="177">
        <v>13471802656</v>
      </c>
      <c r="K4169" s="177" t="s">
        <v>27</v>
      </c>
      <c r="L4169" s="224"/>
      <c r="M4169" s="177"/>
      <c r="N4169" s="177" t="s">
        <v>27</v>
      </c>
      <c r="O4169" s="224"/>
      <c r="P4169" s="177"/>
      <c r="Q4169" s="177"/>
      <c r="R4169" s="177"/>
      <c r="S4169" s="177" t="s">
        <v>3898</v>
      </c>
      <c r="T4169" s="177"/>
      <c r="Z4169" s="130" t="str">
        <f t="shared" si="66"/>
        <v>18(14)田昌令</v>
      </c>
    </row>
    <row r="4170" spans="1:26">
      <c r="A4170" s="177"/>
      <c r="B4170" s="177" t="s">
        <v>3902</v>
      </c>
      <c r="C4170" s="177"/>
      <c r="D4170" s="177" t="s">
        <v>249</v>
      </c>
      <c r="E4170" s="177" t="s">
        <v>3903</v>
      </c>
      <c r="F4170" s="177" t="s">
        <v>24</v>
      </c>
      <c r="G4170" s="177">
        <v>18</v>
      </c>
      <c r="H4170" s="177" t="s">
        <v>17799</v>
      </c>
      <c r="I4170" s="177" t="s">
        <v>3905</v>
      </c>
      <c r="J4170" s="177">
        <v>15977846981</v>
      </c>
      <c r="K4170" s="177" t="s">
        <v>27</v>
      </c>
      <c r="L4170" s="224"/>
      <c r="M4170" s="177"/>
      <c r="N4170" s="177" t="s">
        <v>27</v>
      </c>
      <c r="O4170" s="224"/>
      <c r="P4170" s="177"/>
      <c r="Q4170" s="177"/>
      <c r="R4170" s="177"/>
      <c r="S4170" s="177" t="s">
        <v>3902</v>
      </c>
      <c r="T4170" s="177"/>
      <c r="Z4170" s="130" t="str">
        <f t="shared" si="66"/>
        <v>18(14)陈炬成</v>
      </c>
    </row>
    <row r="4171" spans="1:26">
      <c r="A4171" s="177"/>
      <c r="B4171" s="177" t="s">
        <v>3906</v>
      </c>
      <c r="C4171" s="177"/>
      <c r="D4171" s="177" t="s">
        <v>249</v>
      </c>
      <c r="E4171" s="177" t="s">
        <v>3907</v>
      </c>
      <c r="F4171" s="177" t="s">
        <v>24</v>
      </c>
      <c r="G4171" s="177">
        <v>19</v>
      </c>
      <c r="H4171" s="177" t="s">
        <v>3908</v>
      </c>
      <c r="I4171" s="177" t="s">
        <v>3909</v>
      </c>
      <c r="J4171" s="177">
        <v>15277854953</v>
      </c>
      <c r="K4171" s="177" t="s">
        <v>27</v>
      </c>
      <c r="L4171" s="224"/>
      <c r="M4171" s="177"/>
      <c r="N4171" s="177" t="s">
        <v>27</v>
      </c>
      <c r="O4171" s="224"/>
      <c r="P4171" s="177"/>
      <c r="Q4171" s="177"/>
      <c r="R4171" s="177"/>
      <c r="S4171" s="177" t="s">
        <v>3906</v>
      </c>
      <c r="T4171" s="177"/>
      <c r="Z4171" s="130" t="str">
        <f t="shared" si="66"/>
        <v>18(14)韦启流</v>
      </c>
    </row>
    <row r="4172" spans="1:26">
      <c r="A4172" s="177"/>
      <c r="B4172" s="177" t="s">
        <v>3910</v>
      </c>
      <c r="C4172" s="177"/>
      <c r="D4172" s="177" t="s">
        <v>249</v>
      </c>
      <c r="E4172" s="177" t="s">
        <v>3911</v>
      </c>
      <c r="F4172" s="177" t="s">
        <v>143</v>
      </c>
      <c r="G4172" s="177">
        <v>19</v>
      </c>
      <c r="H4172" s="177" t="s">
        <v>3912</v>
      </c>
      <c r="I4172" s="177" t="s">
        <v>3913</v>
      </c>
      <c r="J4172" s="177">
        <v>15977838868</v>
      </c>
      <c r="K4172" s="177" t="s">
        <v>27</v>
      </c>
      <c r="L4172" s="224"/>
      <c r="M4172" s="177"/>
      <c r="N4172" s="177" t="s">
        <v>27</v>
      </c>
      <c r="O4172" s="224"/>
      <c r="P4172" s="177"/>
      <c r="Q4172" s="177"/>
      <c r="R4172" s="177"/>
      <c r="S4172" s="177" t="s">
        <v>3910</v>
      </c>
      <c r="T4172" s="177"/>
      <c r="Z4172" s="130" t="str">
        <f t="shared" si="66"/>
        <v>18(14)覃秋婵</v>
      </c>
    </row>
    <row r="4173" spans="1:26">
      <c r="A4173" s="177"/>
      <c r="B4173" s="177" t="s">
        <v>3914</v>
      </c>
      <c r="C4173" s="177"/>
      <c r="D4173" s="177" t="s">
        <v>249</v>
      </c>
      <c r="E4173" s="177" t="s">
        <v>3915</v>
      </c>
      <c r="F4173" s="177" t="s">
        <v>143</v>
      </c>
      <c r="G4173" s="177">
        <v>18</v>
      </c>
      <c r="H4173" s="177" t="s">
        <v>3340</v>
      </c>
      <c r="I4173" s="177" t="s">
        <v>3916</v>
      </c>
      <c r="J4173" s="177">
        <v>13977840867</v>
      </c>
      <c r="K4173" s="177" t="s">
        <v>27</v>
      </c>
      <c r="L4173" s="224"/>
      <c r="M4173" s="177"/>
      <c r="N4173" s="177" t="s">
        <v>27</v>
      </c>
      <c r="O4173" s="224"/>
      <c r="P4173" s="177"/>
      <c r="Q4173" s="177"/>
      <c r="R4173" s="177"/>
      <c r="S4173" s="177" t="s">
        <v>3914</v>
      </c>
      <c r="T4173" s="177"/>
      <c r="Z4173" s="130" t="str">
        <f t="shared" si="66"/>
        <v>18(14)覃珂瑶</v>
      </c>
    </row>
    <row r="4174" spans="1:26">
      <c r="A4174" s="177"/>
      <c r="B4174" s="177" t="s">
        <v>3917</v>
      </c>
      <c r="C4174" s="177"/>
      <c r="D4174" s="177" t="s">
        <v>249</v>
      </c>
      <c r="E4174" s="177" t="s">
        <v>3918</v>
      </c>
      <c r="F4174" s="177" t="s">
        <v>143</v>
      </c>
      <c r="G4174" s="177">
        <v>18</v>
      </c>
      <c r="H4174" s="177" t="s">
        <v>3919</v>
      </c>
      <c r="I4174" s="177" t="s">
        <v>3920</v>
      </c>
      <c r="J4174" s="177">
        <v>13768380852</v>
      </c>
      <c r="K4174" s="177" t="s">
        <v>27</v>
      </c>
      <c r="L4174" s="224"/>
      <c r="M4174" s="177"/>
      <c r="N4174" s="177" t="s">
        <v>27</v>
      </c>
      <c r="O4174" s="224"/>
      <c r="P4174" s="177"/>
      <c r="Q4174" s="177"/>
      <c r="R4174" s="177"/>
      <c r="S4174" s="177" t="s">
        <v>3917</v>
      </c>
      <c r="T4174" s="177"/>
      <c r="Z4174" s="130" t="str">
        <f t="shared" si="66"/>
        <v>18(14)农芝然</v>
      </c>
    </row>
    <row r="4175" spans="1:26">
      <c r="A4175" s="177"/>
      <c r="B4175" s="177" t="s">
        <v>3926</v>
      </c>
      <c r="C4175" s="177"/>
      <c r="D4175" s="177" t="s">
        <v>259</v>
      </c>
      <c r="E4175" s="177" t="s">
        <v>3927</v>
      </c>
      <c r="F4175" s="177" t="s">
        <v>143</v>
      </c>
      <c r="G4175" s="177">
        <v>19</v>
      </c>
      <c r="H4175" s="177" t="s">
        <v>17747</v>
      </c>
      <c r="I4175" s="177" t="s">
        <v>3928</v>
      </c>
      <c r="J4175" s="177">
        <v>15078613117</v>
      </c>
      <c r="K4175" s="177" t="s">
        <v>27</v>
      </c>
      <c r="L4175" s="224"/>
      <c r="M4175" s="177"/>
      <c r="N4175" s="177" t="s">
        <v>27</v>
      </c>
      <c r="O4175" s="224"/>
      <c r="P4175" s="177"/>
      <c r="Q4175" s="177"/>
      <c r="R4175" s="177"/>
      <c r="S4175" s="177" t="s">
        <v>3926</v>
      </c>
      <c r="T4175" s="177"/>
      <c r="Z4175" s="130" t="str">
        <f t="shared" si="66"/>
        <v>18(16)陈倩</v>
      </c>
    </row>
    <row r="4176" spans="1:26">
      <c r="A4176" s="177"/>
      <c r="B4176" s="177" t="s">
        <v>3929</v>
      </c>
      <c r="C4176" s="177"/>
      <c r="D4176" s="177" t="s">
        <v>259</v>
      </c>
      <c r="E4176" s="177" t="s">
        <v>3930</v>
      </c>
      <c r="F4176" s="177" t="s">
        <v>24</v>
      </c>
      <c r="G4176" s="177">
        <v>19</v>
      </c>
      <c r="H4176" s="177" t="s">
        <v>1244</v>
      </c>
      <c r="I4176" s="177" t="s">
        <v>3931</v>
      </c>
      <c r="J4176" s="177">
        <v>19978809074</v>
      </c>
      <c r="K4176" s="177" t="s">
        <v>27</v>
      </c>
      <c r="L4176" s="224"/>
      <c r="M4176" s="177"/>
      <c r="N4176" s="177" t="s">
        <v>27</v>
      </c>
      <c r="O4176" s="224"/>
      <c r="P4176" s="177"/>
      <c r="Q4176" s="177"/>
      <c r="R4176" s="177"/>
      <c r="S4176" s="177" t="s">
        <v>3929</v>
      </c>
      <c r="T4176" s="177"/>
      <c r="Z4176" s="130" t="str">
        <f t="shared" si="66"/>
        <v>18(16)蓝桂华</v>
      </c>
    </row>
    <row r="4177" spans="1:26">
      <c r="A4177" s="177"/>
      <c r="B4177" s="177" t="s">
        <v>3932</v>
      </c>
      <c r="C4177" s="177"/>
      <c r="D4177" s="177" t="s">
        <v>259</v>
      </c>
      <c r="E4177" s="177" t="s">
        <v>3933</v>
      </c>
      <c r="F4177" s="177" t="s">
        <v>143</v>
      </c>
      <c r="G4177" s="177">
        <v>20</v>
      </c>
      <c r="H4177" s="177" t="s">
        <v>3934</v>
      </c>
      <c r="I4177" s="177" t="s">
        <v>3935</v>
      </c>
      <c r="J4177" s="177">
        <v>19994450742</v>
      </c>
      <c r="K4177" s="177" t="s">
        <v>27</v>
      </c>
      <c r="L4177" s="224"/>
      <c r="M4177" s="177"/>
      <c r="N4177" s="177" t="s">
        <v>27</v>
      </c>
      <c r="O4177" s="224"/>
      <c r="P4177" s="177"/>
      <c r="Q4177" s="177"/>
      <c r="R4177" s="177"/>
      <c r="S4177" s="177" t="s">
        <v>3932</v>
      </c>
      <c r="T4177" s="177"/>
      <c r="Z4177" s="130" t="str">
        <f t="shared" si="66"/>
        <v>18(16)蓝尹</v>
      </c>
    </row>
    <row r="4178" spans="1:26">
      <c r="A4178" s="177"/>
      <c r="B4178" s="177" t="s">
        <v>3936</v>
      </c>
      <c r="C4178" s="177"/>
      <c r="D4178" s="177" t="s">
        <v>259</v>
      </c>
      <c r="E4178" s="177" t="s">
        <v>3937</v>
      </c>
      <c r="F4178" s="177" t="s">
        <v>24</v>
      </c>
      <c r="G4178" s="177">
        <v>19</v>
      </c>
      <c r="H4178" s="177" t="s">
        <v>1731</v>
      </c>
      <c r="I4178" s="177" t="s">
        <v>3938</v>
      </c>
      <c r="J4178" s="177">
        <v>19994450742</v>
      </c>
      <c r="K4178" s="177" t="s">
        <v>27</v>
      </c>
      <c r="L4178" s="224"/>
      <c r="M4178" s="177"/>
      <c r="N4178" s="177" t="s">
        <v>27</v>
      </c>
      <c r="O4178" s="224"/>
      <c r="P4178" s="177"/>
      <c r="Q4178" s="177"/>
      <c r="R4178" s="177"/>
      <c r="S4178" s="177" t="s">
        <v>3936</v>
      </c>
      <c r="T4178" s="177"/>
      <c r="Z4178" s="130" t="str">
        <f t="shared" si="66"/>
        <v>18(16)韦汉江</v>
      </c>
    </row>
    <row r="4179" spans="1:26">
      <c r="A4179" s="177"/>
      <c r="B4179" s="177" t="s">
        <v>3939</v>
      </c>
      <c r="C4179" s="177"/>
      <c r="D4179" s="177" t="s">
        <v>259</v>
      </c>
      <c r="E4179" s="177" t="s">
        <v>3940</v>
      </c>
      <c r="F4179" s="177" t="s">
        <v>143</v>
      </c>
      <c r="G4179" s="177">
        <v>18</v>
      </c>
      <c r="H4179" s="177" t="s">
        <v>17678</v>
      </c>
      <c r="I4179" s="177" t="s">
        <v>3941</v>
      </c>
      <c r="J4179" s="177">
        <v>15277852812</v>
      </c>
      <c r="K4179" s="177"/>
      <c r="L4179" s="224"/>
      <c r="M4179" s="177"/>
      <c r="N4179" s="177"/>
      <c r="O4179" s="224"/>
      <c r="P4179" s="177"/>
      <c r="Q4179" s="177"/>
      <c r="R4179" s="177"/>
      <c r="S4179" s="177" t="s">
        <v>3939</v>
      </c>
      <c r="T4179" s="177" t="s">
        <v>19686</v>
      </c>
      <c r="Z4179" s="130" t="str">
        <f t="shared" si="66"/>
        <v>18(16)陆梁仪</v>
      </c>
    </row>
    <row r="4180" spans="1:26">
      <c r="A4180" s="177"/>
      <c r="B4180" s="177" t="s">
        <v>3942</v>
      </c>
      <c r="C4180" s="177"/>
      <c r="D4180" s="177" t="s">
        <v>259</v>
      </c>
      <c r="E4180" s="177" t="s">
        <v>3943</v>
      </c>
      <c r="F4180" s="177" t="s">
        <v>143</v>
      </c>
      <c r="G4180" s="177">
        <v>20</v>
      </c>
      <c r="H4180" s="177" t="s">
        <v>3944</v>
      </c>
      <c r="I4180" s="177" t="s">
        <v>3945</v>
      </c>
      <c r="J4180" s="177">
        <v>15177385016</v>
      </c>
      <c r="K4180" s="177" t="s">
        <v>27</v>
      </c>
      <c r="L4180" s="224"/>
      <c r="M4180" s="177"/>
      <c r="N4180" s="177" t="s">
        <v>30</v>
      </c>
      <c r="O4180" s="224"/>
      <c r="P4180" s="177"/>
      <c r="Q4180" s="177"/>
      <c r="R4180" s="177"/>
      <c r="S4180" s="177" t="s">
        <v>3942</v>
      </c>
      <c r="T4180" s="177"/>
      <c r="Z4180" s="130" t="str">
        <f t="shared" si="66"/>
        <v>18(16)韦柳飞</v>
      </c>
    </row>
    <row r="4181" spans="1:26">
      <c r="A4181" s="177"/>
      <c r="B4181" s="177" t="s">
        <v>3946</v>
      </c>
      <c r="C4181" s="177"/>
      <c r="D4181" s="177" t="s">
        <v>259</v>
      </c>
      <c r="E4181" s="177" t="s">
        <v>3947</v>
      </c>
      <c r="F4181" s="177" t="s">
        <v>143</v>
      </c>
      <c r="G4181" s="177">
        <v>19</v>
      </c>
      <c r="H4181" s="177" t="s">
        <v>19953</v>
      </c>
      <c r="I4181" s="177" t="s">
        <v>3949</v>
      </c>
      <c r="J4181" s="177">
        <v>18707782927</v>
      </c>
      <c r="K4181" s="177" t="s">
        <v>27</v>
      </c>
      <c r="L4181" s="224"/>
      <c r="M4181" s="177"/>
      <c r="N4181" s="177" t="s">
        <v>27</v>
      </c>
      <c r="O4181" s="224"/>
      <c r="P4181" s="177"/>
      <c r="Q4181" s="177"/>
      <c r="R4181" s="177"/>
      <c r="S4181" s="177" t="s">
        <v>3946</v>
      </c>
      <c r="T4181" s="177"/>
      <c r="Z4181" s="130" t="str">
        <f t="shared" si="66"/>
        <v>18(16)覃珊慧</v>
      </c>
    </row>
    <row r="4182" spans="1:26">
      <c r="A4182" s="177"/>
      <c r="B4182" s="177" t="s">
        <v>3950</v>
      </c>
      <c r="C4182" s="177"/>
      <c r="D4182" s="177" t="s">
        <v>259</v>
      </c>
      <c r="E4182" s="177" t="s">
        <v>3951</v>
      </c>
      <c r="F4182" s="177" t="s">
        <v>143</v>
      </c>
      <c r="G4182" s="177">
        <v>19</v>
      </c>
      <c r="H4182" s="177" t="s">
        <v>19954</v>
      </c>
      <c r="I4182" s="177" t="s">
        <v>3952</v>
      </c>
      <c r="J4182" s="177">
        <v>17777938747</v>
      </c>
      <c r="K4182" s="177" t="s">
        <v>27</v>
      </c>
      <c r="L4182" s="224"/>
      <c r="M4182" s="177"/>
      <c r="N4182" s="177" t="s">
        <v>30</v>
      </c>
      <c r="O4182" s="224"/>
      <c r="P4182" s="177"/>
      <c r="Q4182" s="177"/>
      <c r="R4182" s="177"/>
      <c r="S4182" s="177" t="s">
        <v>3950</v>
      </c>
      <c r="T4182" s="177"/>
      <c r="Z4182" s="130" t="str">
        <f t="shared" si="66"/>
        <v>18(16)蓝秋华</v>
      </c>
    </row>
    <row r="4183" spans="1:26">
      <c r="A4183" s="177"/>
      <c r="B4183" s="177" t="s">
        <v>3953</v>
      </c>
      <c r="C4183" s="177"/>
      <c r="D4183" s="177" t="s">
        <v>259</v>
      </c>
      <c r="E4183" s="177" t="s">
        <v>3954</v>
      </c>
      <c r="F4183" s="177" t="s">
        <v>143</v>
      </c>
      <c r="G4183" s="177">
        <v>20</v>
      </c>
      <c r="H4183" s="177" t="s">
        <v>1684</v>
      </c>
      <c r="I4183" s="177" t="s">
        <v>3955</v>
      </c>
      <c r="J4183" s="177">
        <v>15078575732</v>
      </c>
      <c r="K4183" s="177" t="s">
        <v>27</v>
      </c>
      <c r="L4183" s="224"/>
      <c r="M4183" s="177"/>
      <c r="N4183" s="177" t="s">
        <v>27</v>
      </c>
      <c r="O4183" s="224"/>
      <c r="P4183" s="177"/>
      <c r="Q4183" s="177"/>
      <c r="R4183" s="177"/>
      <c r="S4183" s="177" t="s">
        <v>3953</v>
      </c>
      <c r="T4183" s="177"/>
      <c r="Z4183" s="130" t="str">
        <f t="shared" si="66"/>
        <v>18(16)秦玉香</v>
      </c>
    </row>
    <row r="4184" spans="1:26">
      <c r="A4184" s="177"/>
      <c r="B4184" s="177" t="s">
        <v>3956</v>
      </c>
      <c r="C4184" s="177"/>
      <c r="D4184" s="177" t="s">
        <v>259</v>
      </c>
      <c r="E4184" s="177" t="s">
        <v>3957</v>
      </c>
      <c r="F4184" s="177" t="s">
        <v>24</v>
      </c>
      <c r="G4184" s="177">
        <v>19</v>
      </c>
      <c r="H4184" s="177" t="s">
        <v>3958</v>
      </c>
      <c r="I4184" s="177" t="s">
        <v>3959</v>
      </c>
      <c r="J4184" s="177">
        <v>18276683989</v>
      </c>
      <c r="K4184" s="177" t="s">
        <v>27</v>
      </c>
      <c r="L4184" s="224"/>
      <c r="M4184" s="177"/>
      <c r="N4184" s="177" t="s">
        <v>27</v>
      </c>
      <c r="O4184" s="224"/>
      <c r="P4184" s="177"/>
      <c r="Q4184" s="177"/>
      <c r="R4184" s="177"/>
      <c r="S4184" s="177" t="s">
        <v>3956</v>
      </c>
      <c r="T4184" s="177"/>
      <c r="Z4184" s="130" t="str">
        <f t="shared" si="66"/>
        <v>18(16)蓝康伟</v>
      </c>
    </row>
    <row r="4185" spans="1:26">
      <c r="A4185" s="177"/>
      <c r="B4185" s="177" t="s">
        <v>3960</v>
      </c>
      <c r="C4185" s="177"/>
      <c r="D4185" s="177" t="s">
        <v>259</v>
      </c>
      <c r="E4185" s="177" t="s">
        <v>3961</v>
      </c>
      <c r="F4185" s="177" t="s">
        <v>143</v>
      </c>
      <c r="G4185" s="177">
        <v>19</v>
      </c>
      <c r="H4185" s="177" t="s">
        <v>2564</v>
      </c>
      <c r="I4185" s="177" t="s">
        <v>3962</v>
      </c>
      <c r="J4185" s="177">
        <v>19127212823</v>
      </c>
      <c r="K4185" s="177" t="s">
        <v>27</v>
      </c>
      <c r="L4185" s="224"/>
      <c r="M4185" s="177"/>
      <c r="N4185" s="177" t="s">
        <v>27</v>
      </c>
      <c r="O4185" s="224"/>
      <c r="P4185" s="177"/>
      <c r="Q4185" s="177"/>
      <c r="R4185" s="177"/>
      <c r="S4185" s="177" t="s">
        <v>3960</v>
      </c>
      <c r="T4185" s="177"/>
      <c r="Z4185" s="130" t="str">
        <f t="shared" si="66"/>
        <v>18(16)班东艳</v>
      </c>
    </row>
    <row r="4186" spans="1:26">
      <c r="A4186" s="177"/>
      <c r="B4186" s="177" t="s">
        <v>3963</v>
      </c>
      <c r="C4186" s="177"/>
      <c r="D4186" s="177" t="s">
        <v>259</v>
      </c>
      <c r="E4186" s="177" t="s">
        <v>3964</v>
      </c>
      <c r="F4186" s="177" t="s">
        <v>143</v>
      </c>
      <c r="G4186" s="177">
        <v>18</v>
      </c>
      <c r="H4186" s="177" t="s">
        <v>3934</v>
      </c>
      <c r="I4186" s="177" t="s">
        <v>1283</v>
      </c>
      <c r="J4186" s="177">
        <v>15078655915</v>
      </c>
      <c r="K4186" s="177" t="s">
        <v>27</v>
      </c>
      <c r="L4186" s="224"/>
      <c r="M4186" s="177"/>
      <c r="N4186" s="177" t="s">
        <v>30</v>
      </c>
      <c r="O4186" s="224"/>
      <c r="P4186" s="177"/>
      <c r="Q4186" s="177"/>
      <c r="R4186" s="177"/>
      <c r="S4186" s="177" t="s">
        <v>3963</v>
      </c>
      <c r="T4186" s="177"/>
      <c r="Z4186" s="130" t="str">
        <f t="shared" si="66"/>
        <v>18(16)蒙蓝</v>
      </c>
    </row>
    <row r="4187" spans="1:26">
      <c r="A4187" s="177"/>
      <c r="B4187" s="177" t="s">
        <v>5289</v>
      </c>
      <c r="C4187" s="177"/>
      <c r="D4187" s="177" t="s">
        <v>259</v>
      </c>
      <c r="E4187" s="177" t="s">
        <v>5290</v>
      </c>
      <c r="F4187" s="177" t="s">
        <v>143</v>
      </c>
      <c r="G4187" s="177">
        <v>21</v>
      </c>
      <c r="H4187" s="177" t="s">
        <v>5291</v>
      </c>
      <c r="I4187" s="177" t="s">
        <v>19955</v>
      </c>
      <c r="J4187" s="177">
        <v>15977888749</v>
      </c>
      <c r="K4187" s="177" t="s">
        <v>27</v>
      </c>
      <c r="L4187" s="224"/>
      <c r="M4187" s="177"/>
      <c r="N4187" s="177" t="s">
        <v>27</v>
      </c>
      <c r="O4187" s="224"/>
      <c r="P4187" s="177"/>
      <c r="Q4187" s="177"/>
      <c r="R4187" s="177"/>
      <c r="S4187" s="177" t="s">
        <v>5289</v>
      </c>
      <c r="T4187" s="177"/>
      <c r="Z4187" s="130" t="str">
        <f t="shared" si="66"/>
        <v>18(16)韦柳玉</v>
      </c>
    </row>
    <row r="4188" spans="1:26">
      <c r="A4188" s="177"/>
      <c r="B4188" s="177" t="s">
        <v>3965</v>
      </c>
      <c r="C4188" s="177"/>
      <c r="D4188" s="177" t="s">
        <v>259</v>
      </c>
      <c r="E4188" s="177" t="s">
        <v>3966</v>
      </c>
      <c r="F4188" s="177" t="s">
        <v>24</v>
      </c>
      <c r="G4188" s="177">
        <v>18</v>
      </c>
      <c r="H4188" s="177" t="s">
        <v>3317</v>
      </c>
      <c r="I4188" s="177" t="s">
        <v>3967</v>
      </c>
      <c r="J4188" s="177">
        <v>13977860905</v>
      </c>
      <c r="K4188" s="177" t="s">
        <v>27</v>
      </c>
      <c r="L4188" s="224"/>
      <c r="M4188" s="177"/>
      <c r="N4188" s="177" t="s">
        <v>27</v>
      </c>
      <c r="O4188" s="224"/>
      <c r="P4188" s="177"/>
      <c r="Q4188" s="177"/>
      <c r="R4188" s="177"/>
      <c r="S4188" s="177" t="s">
        <v>3965</v>
      </c>
      <c r="T4188" s="177"/>
      <c r="Z4188" s="130" t="str">
        <f t="shared" si="66"/>
        <v>18(16)韦孙谊</v>
      </c>
    </row>
    <row r="4189" spans="1:26">
      <c r="A4189" s="177"/>
      <c r="B4189" s="177" t="s">
        <v>3968</v>
      </c>
      <c r="C4189" s="177"/>
      <c r="D4189" s="177" t="s">
        <v>259</v>
      </c>
      <c r="E4189" s="177" t="s">
        <v>3969</v>
      </c>
      <c r="F4189" s="177" t="s">
        <v>143</v>
      </c>
      <c r="G4189" s="177">
        <v>22</v>
      </c>
      <c r="H4189" s="177" t="s">
        <v>2276</v>
      </c>
      <c r="I4189" s="177" t="s">
        <v>3970</v>
      </c>
      <c r="J4189" s="177">
        <v>13737965841</v>
      </c>
      <c r="K4189" s="177" t="s">
        <v>27</v>
      </c>
      <c r="L4189" s="224"/>
      <c r="M4189" s="177"/>
      <c r="N4189" s="177" t="s">
        <v>27</v>
      </c>
      <c r="O4189" s="224"/>
      <c r="P4189" s="177"/>
      <c r="Q4189" s="177"/>
      <c r="R4189" s="177"/>
      <c r="S4189" s="177" t="s">
        <v>3968</v>
      </c>
      <c r="T4189" s="177"/>
      <c r="Z4189" s="130" t="str">
        <f t="shared" si="66"/>
        <v>18(16)谭红妹</v>
      </c>
    </row>
    <row r="4190" spans="1:26">
      <c r="A4190" s="177"/>
      <c r="B4190" s="177" t="s">
        <v>3972</v>
      </c>
      <c r="C4190" s="177"/>
      <c r="D4190" s="177" t="s">
        <v>259</v>
      </c>
      <c r="E4190" s="177" t="s">
        <v>3973</v>
      </c>
      <c r="F4190" s="177" t="s">
        <v>143</v>
      </c>
      <c r="G4190" s="177">
        <v>18</v>
      </c>
      <c r="H4190" s="177" t="s">
        <v>19567</v>
      </c>
      <c r="I4190" s="177" t="s">
        <v>3975</v>
      </c>
      <c r="J4190" s="177">
        <v>18823786145</v>
      </c>
      <c r="K4190" s="177" t="s">
        <v>27</v>
      </c>
      <c r="L4190" s="224"/>
      <c r="M4190" s="177"/>
      <c r="N4190" s="177" t="s">
        <v>27</v>
      </c>
      <c r="O4190" s="224"/>
      <c r="P4190" s="177"/>
      <c r="Q4190" s="177"/>
      <c r="R4190" s="177"/>
      <c r="S4190" s="177" t="s">
        <v>3972</v>
      </c>
      <c r="T4190" s="177"/>
      <c r="Z4190" s="130" t="str">
        <f t="shared" si="66"/>
        <v>18(16)韦玉连</v>
      </c>
    </row>
    <row r="4191" spans="1:26">
      <c r="A4191" s="177"/>
      <c r="B4191" s="177" t="s">
        <v>3976</v>
      </c>
      <c r="C4191" s="177"/>
      <c r="D4191" s="177" t="s">
        <v>259</v>
      </c>
      <c r="E4191" s="177" t="s">
        <v>3977</v>
      </c>
      <c r="F4191" s="177" t="s">
        <v>24</v>
      </c>
      <c r="G4191" s="177">
        <v>18</v>
      </c>
      <c r="H4191" s="177" t="s">
        <v>3978</v>
      </c>
      <c r="I4191" s="177" t="s">
        <v>3979</v>
      </c>
      <c r="J4191" s="177">
        <v>18594053048</v>
      </c>
      <c r="K4191" s="177" t="s">
        <v>27</v>
      </c>
      <c r="L4191" s="224"/>
      <c r="M4191" s="177"/>
      <c r="N4191" s="177" t="s">
        <v>27</v>
      </c>
      <c r="O4191" s="224"/>
      <c r="P4191" s="177"/>
      <c r="Q4191" s="177"/>
      <c r="R4191" s="177"/>
      <c r="S4191" s="177" t="s">
        <v>3976</v>
      </c>
      <c r="T4191" s="177"/>
      <c r="Z4191" s="130" t="str">
        <f t="shared" si="66"/>
        <v>18(16)黄家辉</v>
      </c>
    </row>
    <row r="4192" spans="1:26">
      <c r="A4192" s="177"/>
      <c r="B4192" s="177" t="s">
        <v>3984</v>
      </c>
      <c r="C4192" s="177"/>
      <c r="D4192" s="177" t="s">
        <v>259</v>
      </c>
      <c r="E4192" s="177" t="s">
        <v>3985</v>
      </c>
      <c r="F4192" s="177" t="s">
        <v>143</v>
      </c>
      <c r="G4192" s="177">
        <v>18</v>
      </c>
      <c r="H4192" s="177" t="s">
        <v>3986</v>
      </c>
      <c r="I4192" s="177" t="s">
        <v>3987</v>
      </c>
      <c r="J4192" s="177">
        <v>13481869442</v>
      </c>
      <c r="K4192" s="177" t="s">
        <v>27</v>
      </c>
      <c r="L4192" s="224"/>
      <c r="M4192" s="177"/>
      <c r="N4192" s="177" t="s">
        <v>27</v>
      </c>
      <c r="O4192" s="224"/>
      <c r="P4192" s="177"/>
      <c r="Q4192" s="177"/>
      <c r="R4192" s="177"/>
      <c r="S4192" s="177" t="s">
        <v>3984</v>
      </c>
      <c r="T4192" s="177"/>
      <c r="Z4192" s="130" t="str">
        <f t="shared" si="66"/>
        <v>18(16)覃思烨</v>
      </c>
    </row>
    <row r="4193" spans="1:26">
      <c r="A4193" s="177"/>
      <c r="B4193" s="177" t="s">
        <v>3988</v>
      </c>
      <c r="C4193" s="177"/>
      <c r="D4193" s="177" t="s">
        <v>259</v>
      </c>
      <c r="E4193" s="177" t="s">
        <v>3989</v>
      </c>
      <c r="F4193" s="177" t="s">
        <v>24</v>
      </c>
      <c r="G4193" s="177">
        <v>18</v>
      </c>
      <c r="H4193" s="177" t="s">
        <v>19956</v>
      </c>
      <c r="I4193" s="177" t="s">
        <v>3991</v>
      </c>
      <c r="J4193" s="177">
        <v>18978754809</v>
      </c>
      <c r="K4193" s="177" t="s">
        <v>27</v>
      </c>
      <c r="L4193" s="224"/>
      <c r="M4193" s="177"/>
      <c r="N4193" s="177" t="s">
        <v>27</v>
      </c>
      <c r="O4193" s="224"/>
      <c r="P4193" s="177"/>
      <c r="Q4193" s="177"/>
      <c r="R4193" s="177"/>
      <c r="S4193" s="177" t="s">
        <v>3988</v>
      </c>
      <c r="T4193" s="177"/>
      <c r="Z4193" s="130" t="str">
        <f t="shared" si="66"/>
        <v>18(16)彭耀祖</v>
      </c>
    </row>
    <row r="4194" spans="1:26">
      <c r="A4194" s="177"/>
      <c r="B4194" s="177" t="s">
        <v>3992</v>
      </c>
      <c r="C4194" s="177"/>
      <c r="D4194" s="177" t="s">
        <v>259</v>
      </c>
      <c r="E4194" s="177" t="s">
        <v>3993</v>
      </c>
      <c r="F4194" s="177" t="s">
        <v>24</v>
      </c>
      <c r="G4194" s="177">
        <v>19</v>
      </c>
      <c r="H4194" s="177" t="s">
        <v>17713</v>
      </c>
      <c r="I4194" s="177" t="s">
        <v>3995</v>
      </c>
      <c r="J4194" s="177">
        <v>15677894135</v>
      </c>
      <c r="K4194" s="177" t="s">
        <v>27</v>
      </c>
      <c r="L4194" s="224"/>
      <c r="M4194" s="177"/>
      <c r="N4194" s="177" t="s">
        <v>27</v>
      </c>
      <c r="O4194" s="224"/>
      <c r="P4194" s="177"/>
      <c r="Q4194" s="177"/>
      <c r="R4194" s="177"/>
      <c r="S4194" s="177" t="s">
        <v>3992</v>
      </c>
      <c r="T4194" s="177"/>
      <c r="Z4194" s="130" t="str">
        <f t="shared" si="66"/>
        <v>18(16)覃璞</v>
      </c>
    </row>
    <row r="4195" spans="1:26">
      <c r="A4195" s="177"/>
      <c r="B4195" s="177" t="s">
        <v>3996</v>
      </c>
      <c r="C4195" s="177"/>
      <c r="D4195" s="177" t="s">
        <v>259</v>
      </c>
      <c r="E4195" s="177" t="s">
        <v>3997</v>
      </c>
      <c r="F4195" s="177" t="s">
        <v>24</v>
      </c>
      <c r="G4195" s="177">
        <v>18</v>
      </c>
      <c r="H4195" s="177" t="s">
        <v>2207</v>
      </c>
      <c r="I4195" s="177" t="s">
        <v>3998</v>
      </c>
      <c r="J4195" s="177">
        <v>15278617428</v>
      </c>
      <c r="K4195" s="177" t="s">
        <v>27</v>
      </c>
      <c r="L4195" s="224"/>
      <c r="M4195" s="177"/>
      <c r="N4195" s="177" t="s">
        <v>27</v>
      </c>
      <c r="O4195" s="224"/>
      <c r="P4195" s="177"/>
      <c r="Q4195" s="177"/>
      <c r="R4195" s="177"/>
      <c r="S4195" s="177" t="s">
        <v>3996</v>
      </c>
      <c r="T4195" s="177"/>
      <c r="Z4195" s="130" t="str">
        <f t="shared" si="66"/>
        <v>18(16)蓝新颖</v>
      </c>
    </row>
    <row r="4196" spans="1:26">
      <c r="A4196" s="177"/>
      <c r="B4196" s="177" t="s">
        <v>3999</v>
      </c>
      <c r="C4196" s="177"/>
      <c r="D4196" s="177" t="s">
        <v>259</v>
      </c>
      <c r="E4196" s="177" t="s">
        <v>4000</v>
      </c>
      <c r="F4196" s="177" t="s">
        <v>143</v>
      </c>
      <c r="G4196" s="177">
        <v>18</v>
      </c>
      <c r="H4196" s="177" t="s">
        <v>4001</v>
      </c>
      <c r="I4196" s="177" t="s">
        <v>783</v>
      </c>
      <c r="J4196" s="177">
        <v>18070810801</v>
      </c>
      <c r="K4196" s="177" t="s">
        <v>27</v>
      </c>
      <c r="L4196" s="224"/>
      <c r="M4196" s="177"/>
      <c r="N4196" s="177" t="s">
        <v>30</v>
      </c>
      <c r="O4196" s="224"/>
      <c r="P4196" s="177"/>
      <c r="Q4196" s="177"/>
      <c r="R4196" s="177"/>
      <c r="S4196" s="177" t="s">
        <v>3999</v>
      </c>
      <c r="T4196" s="177"/>
      <c r="Z4196" s="130" t="str">
        <f t="shared" si="66"/>
        <v>18(16)卢春梅</v>
      </c>
    </row>
    <row r="4197" spans="1:26">
      <c r="A4197" s="177"/>
      <c r="B4197" s="177" t="s">
        <v>4002</v>
      </c>
      <c r="C4197" s="177"/>
      <c r="D4197" s="177" t="s">
        <v>259</v>
      </c>
      <c r="E4197" s="177" t="s">
        <v>4003</v>
      </c>
      <c r="F4197" s="177" t="s">
        <v>143</v>
      </c>
      <c r="G4197" s="177">
        <v>18</v>
      </c>
      <c r="H4197" s="177" t="s">
        <v>17895</v>
      </c>
      <c r="I4197" s="177" t="s">
        <v>4005</v>
      </c>
      <c r="J4197" s="177">
        <v>19978429726</v>
      </c>
      <c r="K4197" s="177" t="s">
        <v>27</v>
      </c>
      <c r="L4197" s="224"/>
      <c r="M4197" s="177"/>
      <c r="N4197" s="177" t="s">
        <v>27</v>
      </c>
      <c r="O4197" s="224"/>
      <c r="P4197" s="177"/>
      <c r="Q4197" s="177"/>
      <c r="R4197" s="177"/>
      <c r="S4197" s="177" t="s">
        <v>4002</v>
      </c>
      <c r="T4197" s="177"/>
      <c r="Z4197" s="130" t="str">
        <f t="shared" si="66"/>
        <v>18(16)翁丽娜</v>
      </c>
    </row>
    <row r="4198" spans="1:26">
      <c r="A4198" s="177"/>
      <c r="B4198" s="177" t="s">
        <v>4006</v>
      </c>
      <c r="C4198" s="177"/>
      <c r="D4198" s="177" t="s">
        <v>259</v>
      </c>
      <c r="E4198" s="177" t="s">
        <v>26</v>
      </c>
      <c r="F4198" s="177" t="s">
        <v>24</v>
      </c>
      <c r="G4198" s="177">
        <v>19</v>
      </c>
      <c r="H4198" s="177" t="s">
        <v>4007</v>
      </c>
      <c r="I4198" s="177" t="s">
        <v>4008</v>
      </c>
      <c r="J4198" s="177">
        <v>18378895006</v>
      </c>
      <c r="K4198" s="177" t="s">
        <v>27</v>
      </c>
      <c r="L4198" s="224"/>
      <c r="M4198" s="177"/>
      <c r="N4198" s="177" t="s">
        <v>27</v>
      </c>
      <c r="O4198" s="224"/>
      <c r="P4198" s="177"/>
      <c r="Q4198" s="177"/>
      <c r="R4198" s="177"/>
      <c r="S4198" s="177" t="s">
        <v>4006</v>
      </c>
      <c r="T4198" s="177"/>
      <c r="Z4198" s="130" t="str">
        <f t="shared" si="66"/>
        <v>18(16)覃剑</v>
      </c>
    </row>
    <row r="4199" spans="1:26">
      <c r="A4199" s="177"/>
      <c r="B4199" s="177" t="s">
        <v>4009</v>
      </c>
      <c r="C4199" s="177"/>
      <c r="D4199" s="177" t="s">
        <v>259</v>
      </c>
      <c r="E4199" s="177" t="s">
        <v>4010</v>
      </c>
      <c r="F4199" s="177" t="s">
        <v>24</v>
      </c>
      <c r="G4199" s="177">
        <v>18</v>
      </c>
      <c r="H4199" s="177" t="s">
        <v>4011</v>
      </c>
      <c r="I4199" s="177" t="s">
        <v>4012</v>
      </c>
      <c r="J4199" s="177">
        <v>15807781221</v>
      </c>
      <c r="K4199" s="177" t="s">
        <v>27</v>
      </c>
      <c r="L4199" s="224"/>
      <c r="M4199" s="177"/>
      <c r="N4199" s="177" t="s">
        <v>27</v>
      </c>
      <c r="O4199" s="224"/>
      <c r="P4199" s="177"/>
      <c r="Q4199" s="177"/>
      <c r="R4199" s="177"/>
      <c r="S4199" s="177" t="s">
        <v>4009</v>
      </c>
      <c r="T4199" s="177"/>
      <c r="Z4199" s="130" t="str">
        <f t="shared" si="66"/>
        <v>18(16)蓝宝阳</v>
      </c>
    </row>
    <row r="4200" spans="1:26">
      <c r="A4200" s="177"/>
      <c r="B4200" s="177" t="s">
        <v>4013</v>
      </c>
      <c r="C4200" s="177"/>
      <c r="D4200" s="177" t="s">
        <v>259</v>
      </c>
      <c r="E4200" s="177" t="s">
        <v>4014</v>
      </c>
      <c r="F4200" s="177" t="s">
        <v>143</v>
      </c>
      <c r="G4200" s="177">
        <v>18</v>
      </c>
      <c r="H4200" s="177" t="s">
        <v>19957</v>
      </c>
      <c r="I4200" s="177" t="s">
        <v>4016</v>
      </c>
      <c r="J4200" s="177">
        <v>18378886282</v>
      </c>
      <c r="K4200" s="177"/>
      <c r="L4200" s="224"/>
      <c r="M4200" s="177"/>
      <c r="N4200" s="177"/>
      <c r="O4200" s="224"/>
      <c r="P4200" s="177"/>
      <c r="Q4200" s="177"/>
      <c r="R4200" s="177"/>
      <c r="S4200" s="177" t="s">
        <v>4013</v>
      </c>
      <c r="T4200" s="177" t="s">
        <v>19686</v>
      </c>
      <c r="Z4200" s="130" t="str">
        <f t="shared" si="66"/>
        <v>18(16)覃晓荷</v>
      </c>
    </row>
    <row r="4201" spans="1:26">
      <c r="A4201" s="177"/>
      <c r="B4201" s="177" t="s">
        <v>4017</v>
      </c>
      <c r="C4201" s="177"/>
      <c r="D4201" s="177" t="s">
        <v>259</v>
      </c>
      <c r="E4201" s="177" t="s">
        <v>4018</v>
      </c>
      <c r="F4201" s="177" t="s">
        <v>143</v>
      </c>
      <c r="G4201" s="177">
        <v>18</v>
      </c>
      <c r="H4201" s="177" t="s">
        <v>4019</v>
      </c>
      <c r="I4201" s="177" t="s">
        <v>4020</v>
      </c>
      <c r="J4201" s="177">
        <v>18070861804</v>
      </c>
      <c r="K4201" s="177" t="s">
        <v>27</v>
      </c>
      <c r="L4201" s="224"/>
      <c r="M4201" s="177"/>
      <c r="N4201" s="177" t="s">
        <v>27</v>
      </c>
      <c r="O4201" s="224"/>
      <c r="P4201" s="177"/>
      <c r="Q4201" s="177"/>
      <c r="R4201" s="177"/>
      <c r="S4201" s="177" t="s">
        <v>4017</v>
      </c>
      <c r="T4201" s="177"/>
      <c r="Z4201" s="130" t="str">
        <f t="shared" si="66"/>
        <v>18(16)韦梦茹</v>
      </c>
    </row>
    <row r="4202" spans="1:26">
      <c r="A4202" s="177"/>
      <c r="B4202" s="177" t="s">
        <v>4021</v>
      </c>
      <c r="C4202" s="177"/>
      <c r="D4202" s="177" t="s">
        <v>259</v>
      </c>
      <c r="E4202" s="177" t="s">
        <v>4022</v>
      </c>
      <c r="F4202" s="177" t="s">
        <v>24</v>
      </c>
      <c r="G4202" s="177">
        <v>19</v>
      </c>
      <c r="H4202" s="177" t="s">
        <v>4023</v>
      </c>
      <c r="I4202" s="177" t="s">
        <v>4024</v>
      </c>
      <c r="J4202" s="177">
        <v>15777802500</v>
      </c>
      <c r="K4202" s="177" t="s">
        <v>27</v>
      </c>
      <c r="L4202" s="224"/>
      <c r="M4202" s="177"/>
      <c r="N4202" s="177" t="s">
        <v>27</v>
      </c>
      <c r="O4202" s="224"/>
      <c r="P4202" s="177"/>
      <c r="Q4202" s="177"/>
      <c r="R4202" s="177"/>
      <c r="S4202" s="177" t="s">
        <v>4021</v>
      </c>
      <c r="T4202" s="177"/>
      <c r="Z4202" s="130" t="str">
        <f t="shared" si="66"/>
        <v>18(16)杨光涛</v>
      </c>
    </row>
    <row r="4203" spans="1:26">
      <c r="A4203" s="177"/>
      <c r="B4203" s="177" t="s">
        <v>4025</v>
      </c>
      <c r="C4203" s="177"/>
      <c r="D4203" s="177" t="s">
        <v>259</v>
      </c>
      <c r="E4203" s="177" t="s">
        <v>4026</v>
      </c>
      <c r="F4203" s="177" t="s">
        <v>143</v>
      </c>
      <c r="G4203" s="177">
        <v>18</v>
      </c>
      <c r="H4203" s="177" t="s">
        <v>17889</v>
      </c>
      <c r="I4203" s="177" t="s">
        <v>4027</v>
      </c>
      <c r="J4203" s="177">
        <v>15078572946</v>
      </c>
      <c r="K4203" s="177" t="s">
        <v>27</v>
      </c>
      <c r="L4203" s="224"/>
      <c r="M4203" s="177"/>
      <c r="N4203" s="177" t="s">
        <v>27</v>
      </c>
      <c r="O4203" s="224"/>
      <c r="P4203" s="177"/>
      <c r="Q4203" s="177"/>
      <c r="R4203" s="177"/>
      <c r="S4203" s="177" t="s">
        <v>4025</v>
      </c>
      <c r="T4203" s="177"/>
      <c r="Z4203" s="130" t="str">
        <f t="shared" si="66"/>
        <v>18(16)韦柳瑶</v>
      </c>
    </row>
    <row r="4204" spans="1:26">
      <c r="A4204" s="177"/>
      <c r="B4204" s="177" t="s">
        <v>4028</v>
      </c>
      <c r="C4204" s="177"/>
      <c r="D4204" s="177" t="s">
        <v>259</v>
      </c>
      <c r="E4204" s="177" t="s">
        <v>4029</v>
      </c>
      <c r="F4204" s="177" t="s">
        <v>143</v>
      </c>
      <c r="G4204" s="177">
        <v>21</v>
      </c>
      <c r="H4204" s="177" t="s">
        <v>4030</v>
      </c>
      <c r="I4204" s="177" t="s">
        <v>4031</v>
      </c>
      <c r="J4204" s="177">
        <v>13432016104</v>
      </c>
      <c r="K4204" s="177" t="s">
        <v>27</v>
      </c>
      <c r="L4204" s="224"/>
      <c r="M4204" s="177"/>
      <c r="N4204" s="177" t="s">
        <v>27</v>
      </c>
      <c r="O4204" s="224"/>
      <c r="P4204" s="177"/>
      <c r="Q4204" s="177"/>
      <c r="R4204" s="177"/>
      <c r="S4204" s="177" t="s">
        <v>4028</v>
      </c>
      <c r="T4204" s="177"/>
      <c r="Z4204" s="130" t="str">
        <f t="shared" si="66"/>
        <v>18(16)侯秀苹</v>
      </c>
    </row>
    <row r="4205" spans="1:26">
      <c r="A4205" s="177"/>
      <c r="B4205" s="177" t="s">
        <v>4032</v>
      </c>
      <c r="C4205" s="177"/>
      <c r="D4205" s="177" t="s">
        <v>259</v>
      </c>
      <c r="E4205" s="177" t="s">
        <v>4033</v>
      </c>
      <c r="F4205" s="177" t="s">
        <v>24</v>
      </c>
      <c r="G4205" s="177">
        <v>20</v>
      </c>
      <c r="H4205" s="177" t="s">
        <v>19958</v>
      </c>
      <c r="I4205" s="177" t="s">
        <v>4035</v>
      </c>
      <c r="J4205" s="177">
        <v>13737965084</v>
      </c>
      <c r="K4205" s="177" t="s">
        <v>27</v>
      </c>
      <c r="L4205" s="224"/>
      <c r="M4205" s="177"/>
      <c r="N4205" s="177" t="s">
        <v>27</v>
      </c>
      <c r="O4205" s="224"/>
      <c r="P4205" s="177"/>
      <c r="Q4205" s="177"/>
      <c r="R4205" s="177"/>
      <c r="S4205" s="177" t="s">
        <v>4032</v>
      </c>
      <c r="T4205" s="177"/>
      <c r="Z4205" s="130" t="str">
        <f t="shared" si="66"/>
        <v>18(16)蓝存邦</v>
      </c>
    </row>
    <row r="4206" spans="1:26">
      <c r="A4206" s="177"/>
      <c r="B4206" s="177" t="s">
        <v>4036</v>
      </c>
      <c r="C4206" s="177"/>
      <c r="D4206" s="177" t="s">
        <v>259</v>
      </c>
      <c r="E4206" s="177" t="s">
        <v>4037</v>
      </c>
      <c r="F4206" s="177" t="s">
        <v>143</v>
      </c>
      <c r="G4206" s="177">
        <v>19</v>
      </c>
      <c r="H4206" s="177" t="s">
        <v>17718</v>
      </c>
      <c r="I4206" s="177" t="s">
        <v>4039</v>
      </c>
      <c r="J4206" s="177">
        <v>13481868733</v>
      </c>
      <c r="K4206" s="177" t="s">
        <v>27</v>
      </c>
      <c r="L4206" s="224"/>
      <c r="M4206" s="177"/>
      <c r="N4206" s="177" t="s">
        <v>27</v>
      </c>
      <c r="O4206" s="224"/>
      <c r="P4206" s="177"/>
      <c r="Q4206" s="177"/>
      <c r="R4206" s="177"/>
      <c r="S4206" s="177" t="s">
        <v>4036</v>
      </c>
      <c r="T4206" s="177"/>
      <c r="Z4206" s="130" t="str">
        <f t="shared" si="66"/>
        <v>18(16)覃雪奕</v>
      </c>
    </row>
    <row r="4207" spans="1:26">
      <c r="A4207" s="177"/>
      <c r="B4207" s="177" t="s">
        <v>4040</v>
      </c>
      <c r="C4207" s="177"/>
      <c r="D4207" s="177" t="s">
        <v>259</v>
      </c>
      <c r="E4207" s="177" t="s">
        <v>4041</v>
      </c>
      <c r="F4207" s="177" t="s">
        <v>24</v>
      </c>
      <c r="G4207" s="177">
        <v>19</v>
      </c>
      <c r="H4207" s="177" t="s">
        <v>19959</v>
      </c>
      <c r="I4207" s="177" t="s">
        <v>4043</v>
      </c>
      <c r="J4207" s="177">
        <v>13471800792</v>
      </c>
      <c r="K4207" s="177" t="s">
        <v>27</v>
      </c>
      <c r="L4207" s="224"/>
      <c r="M4207" s="177"/>
      <c r="N4207" s="177" t="s">
        <v>27</v>
      </c>
      <c r="O4207" s="224"/>
      <c r="P4207" s="177"/>
      <c r="Q4207" s="177"/>
      <c r="R4207" s="177"/>
      <c r="S4207" s="177" t="s">
        <v>4040</v>
      </c>
      <c r="T4207" s="177"/>
      <c r="Z4207" s="130" t="str">
        <f t="shared" si="66"/>
        <v>18(16)苏建能</v>
      </c>
    </row>
    <row r="4208" spans="1:26">
      <c r="A4208" s="177"/>
      <c r="B4208" s="177" t="s">
        <v>4048</v>
      </c>
      <c r="C4208" s="177"/>
      <c r="D4208" s="177" t="s">
        <v>259</v>
      </c>
      <c r="E4208" s="177" t="s">
        <v>4049</v>
      </c>
      <c r="F4208" s="177" t="s">
        <v>143</v>
      </c>
      <c r="G4208" s="177">
        <v>19</v>
      </c>
      <c r="H4208" s="177" t="s">
        <v>4050</v>
      </c>
      <c r="I4208" s="177" t="s">
        <v>4051</v>
      </c>
      <c r="J4208" s="177">
        <v>13978107547</v>
      </c>
      <c r="K4208" s="177" t="s">
        <v>27</v>
      </c>
      <c r="L4208" s="224"/>
      <c r="M4208" s="177"/>
      <c r="N4208" s="177" t="s">
        <v>27</v>
      </c>
      <c r="O4208" s="224"/>
      <c r="P4208" s="177"/>
      <c r="Q4208" s="177"/>
      <c r="R4208" s="177"/>
      <c r="S4208" s="177" t="s">
        <v>4048</v>
      </c>
      <c r="T4208" s="177"/>
      <c r="Z4208" s="130" t="str">
        <f t="shared" si="66"/>
        <v>18(16)覃慧红</v>
      </c>
    </row>
    <row r="4209" spans="1:26">
      <c r="A4209" s="177"/>
      <c r="B4209" s="177" t="s">
        <v>4052</v>
      </c>
      <c r="C4209" s="177"/>
      <c r="D4209" s="177" t="s">
        <v>259</v>
      </c>
      <c r="E4209" s="177" t="s">
        <v>4053</v>
      </c>
      <c r="F4209" s="177" t="s">
        <v>24</v>
      </c>
      <c r="G4209" s="177">
        <v>18</v>
      </c>
      <c r="H4209" s="177" t="s">
        <v>4054</v>
      </c>
      <c r="I4209" s="177" t="s">
        <v>4055</v>
      </c>
      <c r="J4209" s="177">
        <v>17776575255</v>
      </c>
      <c r="K4209" s="177"/>
      <c r="L4209" s="224"/>
      <c r="M4209" s="177"/>
      <c r="N4209" s="177"/>
      <c r="O4209" s="224"/>
      <c r="P4209" s="177"/>
      <c r="Q4209" s="177"/>
      <c r="R4209" s="177"/>
      <c r="S4209" s="177" t="s">
        <v>4052</v>
      </c>
      <c r="T4209" s="177" t="s">
        <v>19686</v>
      </c>
      <c r="Z4209" s="130" t="str">
        <f t="shared" si="66"/>
        <v>18(16)韦喜腾</v>
      </c>
    </row>
    <row r="4210" spans="1:26">
      <c r="A4210" s="177"/>
      <c r="B4210" s="177" t="s">
        <v>4068</v>
      </c>
      <c r="C4210" s="177"/>
      <c r="D4210" s="177" t="s">
        <v>259</v>
      </c>
      <c r="E4210" s="177" t="s">
        <v>4069</v>
      </c>
      <c r="F4210" s="177" t="s">
        <v>143</v>
      </c>
      <c r="G4210" s="177">
        <v>18</v>
      </c>
      <c r="H4210" s="177" t="s">
        <v>4070</v>
      </c>
      <c r="I4210" s="177" t="s">
        <v>4071</v>
      </c>
      <c r="J4210" s="177">
        <v>15878846496</v>
      </c>
      <c r="K4210" s="177" t="s">
        <v>27</v>
      </c>
      <c r="L4210" s="224"/>
      <c r="M4210" s="177"/>
      <c r="N4210" s="177" t="s">
        <v>27</v>
      </c>
      <c r="O4210" s="224"/>
      <c r="P4210" s="177"/>
      <c r="Q4210" s="177"/>
      <c r="R4210" s="177"/>
      <c r="S4210" s="177" t="s">
        <v>4068</v>
      </c>
      <c r="T4210" s="177"/>
      <c r="Z4210" s="130" t="str">
        <f t="shared" si="66"/>
        <v>18(16)覃凡株</v>
      </c>
    </row>
    <row r="4211" spans="1:26">
      <c r="A4211" s="177"/>
      <c r="B4211" s="177" t="s">
        <v>4072</v>
      </c>
      <c r="C4211" s="177"/>
      <c r="D4211" s="177" t="s">
        <v>259</v>
      </c>
      <c r="E4211" s="177" t="s">
        <v>4073</v>
      </c>
      <c r="F4211" s="177" t="s">
        <v>24</v>
      </c>
      <c r="G4211" s="177">
        <v>18</v>
      </c>
      <c r="H4211" s="177" t="s">
        <v>4074</v>
      </c>
      <c r="I4211" s="177" t="s">
        <v>4075</v>
      </c>
      <c r="J4211" s="177">
        <v>17776576941</v>
      </c>
      <c r="K4211" s="177" t="s">
        <v>27</v>
      </c>
      <c r="L4211" s="224"/>
      <c r="M4211" s="177"/>
      <c r="N4211" s="177" t="s">
        <v>30</v>
      </c>
      <c r="O4211" s="224"/>
      <c r="P4211" s="177"/>
      <c r="Q4211" s="177"/>
      <c r="R4211" s="177"/>
      <c r="S4211" s="177" t="s">
        <v>4072</v>
      </c>
      <c r="T4211" s="177"/>
      <c r="Z4211" s="130" t="str">
        <f t="shared" si="66"/>
        <v>18(16)蒙东日</v>
      </c>
    </row>
    <row r="4212" spans="1:26">
      <c r="A4212" s="177"/>
      <c r="B4212" s="177" t="s">
        <v>4076</v>
      </c>
      <c r="C4212" s="177"/>
      <c r="D4212" s="177" t="s">
        <v>259</v>
      </c>
      <c r="E4212" s="177" t="s">
        <v>4077</v>
      </c>
      <c r="F4212" s="177" t="s">
        <v>143</v>
      </c>
      <c r="G4212" s="177">
        <v>18</v>
      </c>
      <c r="H4212" s="177" t="s">
        <v>4078</v>
      </c>
      <c r="I4212" s="177" t="s">
        <v>4079</v>
      </c>
      <c r="J4212" s="177">
        <v>17776575513</v>
      </c>
      <c r="K4212" s="177" t="s">
        <v>27</v>
      </c>
      <c r="L4212" s="224"/>
      <c r="M4212" s="177"/>
      <c r="N4212" s="177" t="s">
        <v>27</v>
      </c>
      <c r="O4212" s="224"/>
      <c r="P4212" s="177"/>
      <c r="Q4212" s="177"/>
      <c r="R4212" s="177"/>
      <c r="S4212" s="177" t="s">
        <v>4076</v>
      </c>
      <c r="T4212" s="177"/>
      <c r="Z4212" s="130" t="str">
        <f t="shared" si="66"/>
        <v>18(16)韦艳淑</v>
      </c>
    </row>
    <row r="4213" spans="1:26">
      <c r="A4213" s="177"/>
      <c r="B4213" s="177" t="s">
        <v>4080</v>
      </c>
      <c r="C4213" s="177"/>
      <c r="D4213" s="177" t="s">
        <v>259</v>
      </c>
      <c r="E4213" s="177" t="s">
        <v>4081</v>
      </c>
      <c r="F4213" s="177" t="s">
        <v>143</v>
      </c>
      <c r="G4213" s="177">
        <v>19</v>
      </c>
      <c r="H4213" s="177" t="s">
        <v>4082</v>
      </c>
      <c r="I4213" s="177" t="s">
        <v>4083</v>
      </c>
      <c r="J4213" s="177">
        <v>19977818823</v>
      </c>
      <c r="K4213" s="177" t="s">
        <v>27</v>
      </c>
      <c r="L4213" s="224"/>
      <c r="M4213" s="177"/>
      <c r="N4213" s="177" t="s">
        <v>30</v>
      </c>
      <c r="O4213" s="224"/>
      <c r="P4213" s="177"/>
      <c r="Q4213" s="177"/>
      <c r="R4213" s="177"/>
      <c r="S4213" s="177" t="s">
        <v>4080</v>
      </c>
      <c r="T4213" s="177"/>
      <c r="Z4213" s="130" t="str">
        <f t="shared" si="66"/>
        <v>18(16)罗春慧</v>
      </c>
    </row>
    <row r="4214" spans="1:26">
      <c r="A4214" s="177"/>
      <c r="B4214" s="177" t="s">
        <v>4084</v>
      </c>
      <c r="C4214" s="177"/>
      <c r="D4214" s="177" t="s">
        <v>259</v>
      </c>
      <c r="E4214" s="177" t="s">
        <v>4085</v>
      </c>
      <c r="F4214" s="177" t="s">
        <v>143</v>
      </c>
      <c r="G4214" s="177">
        <v>18</v>
      </c>
      <c r="H4214" s="177" t="s">
        <v>18005</v>
      </c>
      <c r="I4214" s="177" t="s">
        <v>4087</v>
      </c>
      <c r="J4214" s="177">
        <v>15877820636</v>
      </c>
      <c r="K4214" s="177" t="s">
        <v>27</v>
      </c>
      <c r="L4214" s="224"/>
      <c r="M4214" s="177"/>
      <c r="N4214" s="177" t="s">
        <v>27</v>
      </c>
      <c r="O4214" s="224"/>
      <c r="P4214" s="177"/>
      <c r="Q4214" s="177"/>
      <c r="R4214" s="177"/>
      <c r="S4214" s="177" t="s">
        <v>4084</v>
      </c>
      <c r="T4214" s="177"/>
      <c r="Z4214" s="130" t="str">
        <f t="shared" si="66"/>
        <v>18(16)覃护</v>
      </c>
    </row>
    <row r="4215" spans="1:26">
      <c r="A4215" s="177"/>
      <c r="B4215" s="177" t="s">
        <v>4088</v>
      </c>
      <c r="C4215" s="177"/>
      <c r="D4215" s="177" t="s">
        <v>259</v>
      </c>
      <c r="E4215" s="177" t="s">
        <v>4089</v>
      </c>
      <c r="F4215" s="177" t="s">
        <v>143</v>
      </c>
      <c r="G4215" s="177">
        <v>18</v>
      </c>
      <c r="H4215" s="177" t="s">
        <v>4090</v>
      </c>
      <c r="I4215" s="177" t="s">
        <v>4091</v>
      </c>
      <c r="J4215" s="177">
        <v>19977825470</v>
      </c>
      <c r="K4215" s="177" t="s">
        <v>27</v>
      </c>
      <c r="L4215" s="224"/>
      <c r="M4215" s="177"/>
      <c r="N4215" s="177" t="s">
        <v>27</v>
      </c>
      <c r="O4215" s="224"/>
      <c r="P4215" s="177"/>
      <c r="Q4215" s="177"/>
      <c r="R4215" s="177"/>
      <c r="S4215" s="177" t="s">
        <v>4088</v>
      </c>
      <c r="T4215" s="177"/>
      <c r="Z4215" s="130" t="str">
        <f t="shared" si="66"/>
        <v>18(16)蓝惠美</v>
      </c>
    </row>
    <row r="4216" spans="1:26">
      <c r="A4216" s="177"/>
      <c r="B4216" s="177" t="s">
        <v>4092</v>
      </c>
      <c r="C4216" s="177"/>
      <c r="D4216" s="177" t="s">
        <v>259</v>
      </c>
      <c r="E4216" s="177" t="s">
        <v>4093</v>
      </c>
      <c r="F4216" s="177" t="s">
        <v>143</v>
      </c>
      <c r="G4216" s="177">
        <v>19</v>
      </c>
      <c r="H4216" s="177" t="s">
        <v>4094</v>
      </c>
      <c r="I4216" s="177" t="s">
        <v>4095</v>
      </c>
      <c r="J4216" s="177" t="s">
        <v>19960</v>
      </c>
      <c r="K4216" s="177" t="s">
        <v>27</v>
      </c>
      <c r="L4216" s="224"/>
      <c r="M4216" s="177"/>
      <c r="N4216" s="177" t="s">
        <v>27</v>
      </c>
      <c r="O4216" s="224"/>
      <c r="P4216" s="177"/>
      <c r="Q4216" s="177"/>
      <c r="R4216" s="177"/>
      <c r="S4216" s="177" t="s">
        <v>4092</v>
      </c>
      <c r="T4216" s="177"/>
      <c r="Z4216" s="130" t="str">
        <f t="shared" si="66"/>
        <v>18(16)蓝冬梅</v>
      </c>
    </row>
    <row r="4217" spans="1:26">
      <c r="A4217" s="177"/>
      <c r="B4217" s="177" t="s">
        <v>4096</v>
      </c>
      <c r="C4217" s="177"/>
      <c r="D4217" s="177" t="s">
        <v>259</v>
      </c>
      <c r="E4217" s="177" t="s">
        <v>4097</v>
      </c>
      <c r="F4217" s="177" t="s">
        <v>143</v>
      </c>
      <c r="G4217" s="177">
        <v>19</v>
      </c>
      <c r="H4217" s="177" t="s">
        <v>4098</v>
      </c>
      <c r="I4217" s="177" t="s">
        <v>4099</v>
      </c>
      <c r="J4217" s="177" t="s">
        <v>18374</v>
      </c>
      <c r="K4217" s="177" t="s">
        <v>27</v>
      </c>
      <c r="L4217" s="224"/>
      <c r="M4217" s="177"/>
      <c r="N4217" s="177" t="s">
        <v>27</v>
      </c>
      <c r="O4217" s="224"/>
      <c r="P4217" s="177"/>
      <c r="Q4217" s="177"/>
      <c r="R4217" s="177"/>
      <c r="S4217" s="177" t="s">
        <v>4096</v>
      </c>
      <c r="T4217" s="177"/>
      <c r="Z4217" s="130" t="str">
        <f t="shared" si="66"/>
        <v>18(16)蓝凤仙</v>
      </c>
    </row>
    <row r="4218" spans="1:26">
      <c r="A4218" s="177"/>
      <c r="B4218" s="177" t="s">
        <v>4104</v>
      </c>
      <c r="C4218" s="177"/>
      <c r="D4218" s="177" t="s">
        <v>259</v>
      </c>
      <c r="E4218" s="177" t="s">
        <v>4105</v>
      </c>
      <c r="F4218" s="177" t="s">
        <v>24</v>
      </c>
      <c r="G4218" s="177">
        <v>18</v>
      </c>
      <c r="H4218" s="177" t="s">
        <v>17889</v>
      </c>
      <c r="I4218" s="177" t="s">
        <v>4105</v>
      </c>
      <c r="J4218" s="177" t="s">
        <v>19961</v>
      </c>
      <c r="K4218" s="177" t="s">
        <v>27</v>
      </c>
      <c r="L4218" s="224"/>
      <c r="M4218" s="177"/>
      <c r="N4218" s="177" t="s">
        <v>27</v>
      </c>
      <c r="O4218" s="224"/>
      <c r="P4218" s="177"/>
      <c r="Q4218" s="177"/>
      <c r="R4218" s="177"/>
      <c r="S4218" s="177" t="s">
        <v>4104</v>
      </c>
      <c r="T4218" s="177"/>
      <c r="Z4218" s="130" t="str">
        <f t="shared" si="66"/>
        <v>18(16)韦智</v>
      </c>
    </row>
    <row r="4219" spans="1:26">
      <c r="A4219" s="177"/>
      <c r="B4219" s="177" t="s">
        <v>4106</v>
      </c>
      <c r="C4219" s="177"/>
      <c r="D4219" s="177" t="s">
        <v>259</v>
      </c>
      <c r="E4219" s="177" t="s">
        <v>4107</v>
      </c>
      <c r="F4219" s="177" t="s">
        <v>24</v>
      </c>
      <c r="G4219" s="177">
        <v>18</v>
      </c>
      <c r="H4219" s="177" t="s">
        <v>19962</v>
      </c>
      <c r="I4219" s="177" t="s">
        <v>4109</v>
      </c>
      <c r="J4219" s="177">
        <v>13977816303</v>
      </c>
      <c r="K4219" s="177" t="s">
        <v>27</v>
      </c>
      <c r="L4219" s="224"/>
      <c r="M4219" s="177"/>
      <c r="N4219" s="177" t="s">
        <v>27</v>
      </c>
      <c r="O4219" s="224"/>
      <c r="P4219" s="177"/>
      <c r="Q4219" s="177"/>
      <c r="R4219" s="177"/>
      <c r="S4219" s="177" t="s">
        <v>4106</v>
      </c>
      <c r="T4219" s="177"/>
      <c r="Z4219" s="130" t="str">
        <f t="shared" si="66"/>
        <v>18(16)石源</v>
      </c>
    </row>
    <row r="4220" spans="1:26">
      <c r="A4220" s="177"/>
      <c r="B4220" s="177" t="s">
        <v>4110</v>
      </c>
      <c r="C4220" s="177"/>
      <c r="D4220" s="177" t="s">
        <v>259</v>
      </c>
      <c r="E4220" s="177" t="s">
        <v>4111</v>
      </c>
      <c r="F4220" s="177" t="s">
        <v>24</v>
      </c>
      <c r="G4220" s="177">
        <v>19</v>
      </c>
      <c r="H4220" s="177" t="s">
        <v>4112</v>
      </c>
      <c r="I4220" s="177" t="s">
        <v>4113</v>
      </c>
      <c r="J4220" s="177" t="s">
        <v>19963</v>
      </c>
      <c r="K4220" s="177" t="s">
        <v>27</v>
      </c>
      <c r="L4220" s="224"/>
      <c r="M4220" s="177"/>
      <c r="N4220" s="177" t="s">
        <v>27</v>
      </c>
      <c r="O4220" s="224"/>
      <c r="P4220" s="177"/>
      <c r="Q4220" s="177"/>
      <c r="R4220" s="177"/>
      <c r="S4220" s="177" t="s">
        <v>4110</v>
      </c>
      <c r="T4220" s="177"/>
      <c r="Z4220" s="130" t="str">
        <f t="shared" si="66"/>
        <v>18(16)苏朝翰</v>
      </c>
    </row>
    <row r="4221" spans="1:26">
      <c r="A4221" s="177"/>
      <c r="B4221" s="177" t="s">
        <v>4114</v>
      </c>
      <c r="C4221" s="177"/>
      <c r="D4221" s="177" t="s">
        <v>259</v>
      </c>
      <c r="E4221" s="177" t="s">
        <v>4115</v>
      </c>
      <c r="F4221" s="177" t="s">
        <v>24</v>
      </c>
      <c r="G4221" s="177">
        <v>19</v>
      </c>
      <c r="H4221" s="177" t="s">
        <v>19964</v>
      </c>
      <c r="I4221" s="177" t="s">
        <v>4116</v>
      </c>
      <c r="J4221" s="177">
        <v>14726278121</v>
      </c>
      <c r="K4221" s="177" t="s">
        <v>27</v>
      </c>
      <c r="L4221" s="224"/>
      <c r="M4221" s="177"/>
      <c r="N4221" s="177" t="s">
        <v>30</v>
      </c>
      <c r="O4221" s="224"/>
      <c r="P4221" s="177"/>
      <c r="Q4221" s="177"/>
      <c r="R4221" s="177"/>
      <c r="S4221" s="177" t="s">
        <v>4114</v>
      </c>
      <c r="T4221" s="177"/>
      <c r="Z4221" s="130" t="str">
        <f t="shared" si="66"/>
        <v>18(16)韦远飞</v>
      </c>
    </row>
    <row r="4222" spans="1:26">
      <c r="A4222" s="177"/>
      <c r="B4222" s="177" t="s">
        <v>4121</v>
      </c>
      <c r="C4222" s="177"/>
      <c r="D4222" s="177" t="s">
        <v>259</v>
      </c>
      <c r="E4222" s="177" t="s">
        <v>4122</v>
      </c>
      <c r="F4222" s="177" t="s">
        <v>24</v>
      </c>
      <c r="G4222" s="177">
        <v>18</v>
      </c>
      <c r="H4222" s="177" t="s">
        <v>19222</v>
      </c>
      <c r="I4222" s="177" t="s">
        <v>90</v>
      </c>
      <c r="J4222" s="177">
        <v>19978821263</v>
      </c>
      <c r="K4222" s="177" t="s">
        <v>27</v>
      </c>
      <c r="L4222" s="224"/>
      <c r="M4222" s="177"/>
      <c r="N4222" s="177" t="s">
        <v>27</v>
      </c>
      <c r="O4222" s="224"/>
      <c r="P4222" s="177"/>
      <c r="Q4222" s="177"/>
      <c r="R4222" s="177"/>
      <c r="S4222" s="177" t="s">
        <v>4121</v>
      </c>
      <c r="T4222" s="177"/>
      <c r="Z4222" s="130" t="str">
        <f t="shared" si="66"/>
        <v>18(16)韦相楠</v>
      </c>
    </row>
    <row r="4223" spans="1:26">
      <c r="A4223" s="177"/>
      <c r="B4223" s="177" t="s">
        <v>4128</v>
      </c>
      <c r="C4223" s="177"/>
      <c r="D4223" s="177" t="s">
        <v>259</v>
      </c>
      <c r="E4223" s="177" t="s">
        <v>4129</v>
      </c>
      <c r="F4223" s="177" t="s">
        <v>143</v>
      </c>
      <c r="G4223" s="177">
        <v>18</v>
      </c>
      <c r="H4223" s="177" t="s">
        <v>19965</v>
      </c>
      <c r="I4223" s="177" t="s">
        <v>4131</v>
      </c>
      <c r="J4223" s="177">
        <v>13768281522</v>
      </c>
      <c r="K4223" s="177" t="s">
        <v>27</v>
      </c>
      <c r="L4223" s="224"/>
      <c r="M4223" s="177"/>
      <c r="N4223" s="177" t="s">
        <v>27</v>
      </c>
      <c r="O4223" s="224"/>
      <c r="P4223" s="177"/>
      <c r="Q4223" s="177"/>
      <c r="R4223" s="177"/>
      <c r="S4223" s="177" t="s">
        <v>4128</v>
      </c>
      <c r="T4223" s="177"/>
      <c r="Z4223" s="130" t="str">
        <f t="shared" si="66"/>
        <v>18(16)黄艳晴</v>
      </c>
    </row>
    <row r="4224" spans="1:26">
      <c r="A4224" s="177"/>
      <c r="B4224" s="177" t="s">
        <v>4132</v>
      </c>
      <c r="C4224" s="177"/>
      <c r="D4224" s="177" t="s">
        <v>259</v>
      </c>
      <c r="E4224" s="177" t="s">
        <v>4133</v>
      </c>
      <c r="F4224" s="177" t="s">
        <v>143</v>
      </c>
      <c r="G4224" s="177">
        <v>18</v>
      </c>
      <c r="H4224" s="177" t="s">
        <v>4134</v>
      </c>
      <c r="I4224" s="177" t="s">
        <v>4135</v>
      </c>
      <c r="J4224" s="177">
        <v>13737041455</v>
      </c>
      <c r="K4224" s="177" t="s">
        <v>27</v>
      </c>
      <c r="L4224" s="224"/>
      <c r="M4224" s="177"/>
      <c r="N4224" s="177" t="s">
        <v>27</v>
      </c>
      <c r="O4224" s="224"/>
      <c r="P4224" s="177"/>
      <c r="Q4224" s="177"/>
      <c r="R4224" s="177"/>
      <c r="S4224" s="177" t="s">
        <v>4132</v>
      </c>
      <c r="T4224" s="177"/>
      <c r="Z4224" s="130" t="str">
        <f t="shared" si="66"/>
        <v>18(16)黄雨柔</v>
      </c>
    </row>
    <row r="4225" spans="1:26">
      <c r="A4225" s="177"/>
      <c r="B4225" s="177" t="s">
        <v>4140</v>
      </c>
      <c r="C4225" s="177"/>
      <c r="D4225" s="177" t="s">
        <v>259</v>
      </c>
      <c r="E4225" s="177" t="s">
        <v>4141</v>
      </c>
      <c r="F4225" s="177" t="s">
        <v>24</v>
      </c>
      <c r="G4225" s="177">
        <v>18</v>
      </c>
      <c r="H4225" s="177" t="s">
        <v>19966</v>
      </c>
      <c r="I4225" s="177" t="s">
        <v>4143</v>
      </c>
      <c r="J4225" s="177">
        <v>15949326887</v>
      </c>
      <c r="K4225" s="177" t="s">
        <v>27</v>
      </c>
      <c r="L4225" s="224"/>
      <c r="M4225" s="177"/>
      <c r="N4225" s="177" t="s">
        <v>27</v>
      </c>
      <c r="O4225" s="224"/>
      <c r="P4225" s="177"/>
      <c r="Q4225" s="177"/>
      <c r="R4225" s="177"/>
      <c r="S4225" s="177" t="s">
        <v>4140</v>
      </c>
      <c r="T4225" s="177"/>
      <c r="Z4225" s="130" t="str">
        <f t="shared" si="66"/>
        <v>18(16)陆卫祯</v>
      </c>
    </row>
    <row r="4226" spans="1:26">
      <c r="A4226" s="177"/>
      <c r="B4226" s="177" t="s">
        <v>4144</v>
      </c>
      <c r="C4226" s="177"/>
      <c r="D4226" s="177" t="s">
        <v>259</v>
      </c>
      <c r="E4226" s="177" t="s">
        <v>1151</v>
      </c>
      <c r="F4226" s="177" t="s">
        <v>143</v>
      </c>
      <c r="G4226" s="177">
        <v>18</v>
      </c>
      <c r="H4226" s="177" t="s">
        <v>19967</v>
      </c>
      <c r="I4226" s="177" t="s">
        <v>90</v>
      </c>
      <c r="J4226" s="177">
        <v>13907884062</v>
      </c>
      <c r="K4226" s="177" t="s">
        <v>27</v>
      </c>
      <c r="L4226" s="224"/>
      <c r="M4226" s="177"/>
      <c r="N4226" s="177" t="s">
        <v>27</v>
      </c>
      <c r="O4226" s="224"/>
      <c r="P4226" s="177"/>
      <c r="Q4226" s="177"/>
      <c r="R4226" s="177"/>
      <c r="S4226" s="177" t="s">
        <v>4144</v>
      </c>
      <c r="T4226" s="177"/>
      <c r="Z4226" s="130" t="str">
        <f t="shared" si="66"/>
        <v>18(16)韦婷</v>
      </c>
    </row>
    <row r="4227" spans="1:26">
      <c r="A4227" s="177"/>
      <c r="B4227" s="177" t="s">
        <v>4147</v>
      </c>
      <c r="C4227" s="177"/>
      <c r="D4227" s="177" t="s">
        <v>259</v>
      </c>
      <c r="E4227" s="177" t="s">
        <v>4148</v>
      </c>
      <c r="F4227" s="177" t="s">
        <v>24</v>
      </c>
      <c r="G4227" s="177">
        <v>18</v>
      </c>
      <c r="H4227" s="177" t="s">
        <v>18020</v>
      </c>
      <c r="I4227" s="177" t="s">
        <v>4149</v>
      </c>
      <c r="J4227" s="177">
        <v>18934969130</v>
      </c>
      <c r="K4227" s="177" t="s">
        <v>27</v>
      </c>
      <c r="L4227" s="224"/>
      <c r="M4227" s="177"/>
      <c r="N4227" s="177" t="s">
        <v>27</v>
      </c>
      <c r="O4227" s="224"/>
      <c r="P4227" s="177"/>
      <c r="Q4227" s="177"/>
      <c r="R4227" s="177"/>
      <c r="S4227" s="177" t="s">
        <v>4147</v>
      </c>
      <c r="T4227" s="177"/>
      <c r="Z4227" s="130" t="str">
        <f t="shared" si="66"/>
        <v>18(16)磨相波</v>
      </c>
    </row>
    <row r="4228" spans="1:26">
      <c r="A4228" s="177"/>
      <c r="B4228" s="177" t="s">
        <v>4150</v>
      </c>
      <c r="C4228" s="177"/>
      <c r="D4228" s="177" t="s">
        <v>259</v>
      </c>
      <c r="E4228" s="177" t="s">
        <v>4151</v>
      </c>
      <c r="F4228" s="177" t="s">
        <v>24</v>
      </c>
      <c r="G4228" s="177">
        <v>18</v>
      </c>
      <c r="H4228" s="177" t="s">
        <v>4152</v>
      </c>
      <c r="I4228" s="177" t="s">
        <v>4153</v>
      </c>
      <c r="J4228" s="177">
        <v>18278868720</v>
      </c>
      <c r="K4228" s="177"/>
      <c r="L4228" s="224"/>
      <c r="M4228" s="177"/>
      <c r="N4228" s="177"/>
      <c r="O4228" s="224"/>
      <c r="P4228" s="177"/>
      <c r="Q4228" s="177"/>
      <c r="R4228" s="177"/>
      <c r="S4228" s="177" t="s">
        <v>4150</v>
      </c>
      <c r="T4228" s="177" t="s">
        <v>19686</v>
      </c>
      <c r="Z4228" s="130" t="str">
        <f t="shared" si="66"/>
        <v>18(16)黄逍遥</v>
      </c>
    </row>
    <row r="4229" spans="1:26">
      <c r="A4229" s="177"/>
      <c r="B4229" s="177" t="s">
        <v>4159</v>
      </c>
      <c r="C4229" s="177"/>
      <c r="D4229" s="177" t="s">
        <v>259</v>
      </c>
      <c r="E4229" s="177" t="s">
        <v>4160</v>
      </c>
      <c r="F4229" s="177" t="s">
        <v>143</v>
      </c>
      <c r="G4229" s="177">
        <v>19</v>
      </c>
      <c r="H4229" s="177" t="s">
        <v>2935</v>
      </c>
      <c r="I4229" s="177" t="s">
        <v>2900</v>
      </c>
      <c r="J4229" s="177">
        <v>13794798255</v>
      </c>
      <c r="K4229" s="177" t="s">
        <v>27</v>
      </c>
      <c r="L4229" s="224"/>
      <c r="M4229" s="177"/>
      <c r="N4229" s="177" t="s">
        <v>27</v>
      </c>
      <c r="O4229" s="224"/>
      <c r="P4229" s="177"/>
      <c r="Q4229" s="177"/>
      <c r="R4229" s="177"/>
      <c r="S4229" s="177" t="s">
        <v>4159</v>
      </c>
      <c r="T4229" s="177"/>
      <c r="Z4229" s="130" t="str">
        <f t="shared" si="66"/>
        <v>18(16)韦春妹</v>
      </c>
    </row>
    <row r="4230" spans="1:26">
      <c r="A4230" s="177"/>
      <c r="B4230" s="177" t="s">
        <v>4161</v>
      </c>
      <c r="C4230" s="177"/>
      <c r="D4230" s="177" t="s">
        <v>259</v>
      </c>
      <c r="E4230" s="177" t="s">
        <v>4162</v>
      </c>
      <c r="F4230" s="177" t="s">
        <v>24</v>
      </c>
      <c r="G4230" s="177">
        <v>18</v>
      </c>
      <c r="H4230" s="177" t="s">
        <v>1955</v>
      </c>
      <c r="I4230" s="177" t="s">
        <v>4163</v>
      </c>
      <c r="J4230" s="177">
        <v>13471802165</v>
      </c>
      <c r="K4230" s="177" t="s">
        <v>27</v>
      </c>
      <c r="L4230" s="224"/>
      <c r="M4230" s="177"/>
      <c r="N4230" s="177" t="s">
        <v>27</v>
      </c>
      <c r="O4230" s="224"/>
      <c r="P4230" s="177"/>
      <c r="Q4230" s="177"/>
      <c r="R4230" s="177"/>
      <c r="S4230" s="177" t="s">
        <v>4161</v>
      </c>
      <c r="T4230" s="177"/>
      <c r="Z4230" s="130" t="str">
        <f t="shared" si="66"/>
        <v>18(16)覃茂恒</v>
      </c>
    </row>
    <row r="4231" spans="1:26">
      <c r="A4231" s="177"/>
      <c r="B4231" s="177" t="s">
        <v>4164</v>
      </c>
      <c r="C4231" s="177"/>
      <c r="D4231" s="177" t="s">
        <v>259</v>
      </c>
      <c r="E4231" s="177" t="s">
        <v>4165</v>
      </c>
      <c r="F4231" s="177" t="s">
        <v>24</v>
      </c>
      <c r="G4231" s="177">
        <v>18</v>
      </c>
      <c r="H4231" s="177" t="s">
        <v>4166</v>
      </c>
      <c r="I4231" s="177" t="s">
        <v>4167</v>
      </c>
      <c r="J4231" s="177">
        <v>13929002781</v>
      </c>
      <c r="K4231" s="177" t="s">
        <v>27</v>
      </c>
      <c r="L4231" s="224"/>
      <c r="M4231" s="177"/>
      <c r="N4231" s="177" t="s">
        <v>27</v>
      </c>
      <c r="O4231" s="224"/>
      <c r="P4231" s="177"/>
      <c r="Q4231" s="177"/>
      <c r="R4231" s="177"/>
      <c r="S4231" s="177" t="s">
        <v>4164</v>
      </c>
      <c r="T4231" s="177"/>
      <c r="Z4231" s="130" t="str">
        <f t="shared" ref="Z4231:Z4294" si="67">D4231:D8812&amp;E4231:E8812</f>
        <v>18(16)滕焕江</v>
      </c>
    </row>
    <row r="4232" spans="1:26">
      <c r="A4232" s="177"/>
      <c r="B4232" s="177" t="s">
        <v>19968</v>
      </c>
      <c r="C4232" s="177"/>
      <c r="D4232" s="177" t="s">
        <v>259</v>
      </c>
      <c r="E4232" s="177" t="s">
        <v>19969</v>
      </c>
      <c r="F4232" s="177" t="s">
        <v>24</v>
      </c>
      <c r="G4232" s="177">
        <v>18</v>
      </c>
      <c r="H4232" s="177" t="s">
        <v>17321</v>
      </c>
      <c r="I4232" s="177" t="s">
        <v>19970</v>
      </c>
      <c r="J4232" s="177">
        <v>18903088462</v>
      </c>
      <c r="K4232" s="177"/>
      <c r="L4232" s="224"/>
      <c r="M4232" s="177"/>
      <c r="N4232" s="177"/>
      <c r="O4232" s="224"/>
      <c r="P4232" s="177"/>
      <c r="Q4232" s="177"/>
      <c r="R4232" s="177"/>
      <c r="S4232" s="177" t="s">
        <v>19968</v>
      </c>
      <c r="T4232" s="177" t="s">
        <v>17668</v>
      </c>
      <c r="Z4232" s="130" t="str">
        <f t="shared" si="67"/>
        <v>18(16)韦家程</v>
      </c>
    </row>
    <row r="4233" spans="1:26">
      <c r="A4233" s="177"/>
      <c r="B4233" s="177" t="s">
        <v>4168</v>
      </c>
      <c r="C4233" s="177"/>
      <c r="D4233" s="177" t="s">
        <v>265</v>
      </c>
      <c r="E4233" s="177" t="s">
        <v>4169</v>
      </c>
      <c r="F4233" s="177" t="s">
        <v>24</v>
      </c>
      <c r="G4233" s="177">
        <v>20</v>
      </c>
      <c r="H4233" s="177" t="s">
        <v>4170</v>
      </c>
      <c r="I4233" s="177" t="s">
        <v>4171</v>
      </c>
      <c r="J4233" s="177">
        <v>15363053398</v>
      </c>
      <c r="K4233" s="177"/>
      <c r="L4233" s="224"/>
      <c r="M4233" s="177"/>
      <c r="N4233" s="177"/>
      <c r="O4233" s="224"/>
      <c r="P4233" s="177"/>
      <c r="Q4233" s="177"/>
      <c r="R4233" s="177"/>
      <c r="S4233" s="177" t="s">
        <v>4168</v>
      </c>
      <c r="T4233" s="177" t="s">
        <v>19686</v>
      </c>
      <c r="Z4233" s="130" t="str">
        <f t="shared" si="67"/>
        <v>18(17)卢天旺</v>
      </c>
    </row>
    <row r="4234" spans="1:26">
      <c r="A4234" s="177"/>
      <c r="B4234" s="177" t="s">
        <v>4174</v>
      </c>
      <c r="C4234" s="177"/>
      <c r="D4234" s="177" t="s">
        <v>265</v>
      </c>
      <c r="E4234" s="177" t="s">
        <v>4175</v>
      </c>
      <c r="F4234" s="177" t="s">
        <v>24</v>
      </c>
      <c r="G4234" s="177">
        <v>19</v>
      </c>
      <c r="H4234" s="177" t="s">
        <v>1735</v>
      </c>
      <c r="I4234" s="177" t="s">
        <v>4176</v>
      </c>
      <c r="J4234" s="177">
        <v>15107783699</v>
      </c>
      <c r="K4234" s="177" t="s">
        <v>27</v>
      </c>
      <c r="L4234" s="224"/>
      <c r="M4234" s="177"/>
      <c r="N4234" s="177" t="s">
        <v>27</v>
      </c>
      <c r="O4234" s="224"/>
      <c r="P4234" s="177"/>
      <c r="Q4234" s="177"/>
      <c r="R4234" s="177"/>
      <c r="S4234" s="177" t="s">
        <v>4174</v>
      </c>
      <c r="T4234" s="177"/>
      <c r="Z4234" s="130" t="str">
        <f t="shared" si="67"/>
        <v>18(17)黄承龙</v>
      </c>
    </row>
    <row r="4235" spans="1:26">
      <c r="A4235" s="177"/>
      <c r="B4235" s="177" t="s">
        <v>4177</v>
      </c>
      <c r="C4235" s="177"/>
      <c r="D4235" s="177" t="s">
        <v>265</v>
      </c>
      <c r="E4235" s="177" t="s">
        <v>4178</v>
      </c>
      <c r="F4235" s="177" t="s">
        <v>143</v>
      </c>
      <c r="G4235" s="177">
        <v>18</v>
      </c>
      <c r="H4235" s="177" t="s">
        <v>4179</v>
      </c>
      <c r="I4235" s="177" t="s">
        <v>4180</v>
      </c>
      <c r="J4235" s="177">
        <v>13617784085</v>
      </c>
      <c r="K4235" s="177"/>
      <c r="L4235" s="224"/>
      <c r="M4235" s="177"/>
      <c r="N4235" s="177"/>
      <c r="O4235" s="224"/>
      <c r="P4235" s="177"/>
      <c r="Q4235" s="177"/>
      <c r="R4235" s="177"/>
      <c r="S4235" s="177" t="s">
        <v>4177</v>
      </c>
      <c r="T4235" s="177" t="s">
        <v>19686</v>
      </c>
      <c r="Z4235" s="130" t="str">
        <f t="shared" si="67"/>
        <v>18(17)黄钰春</v>
      </c>
    </row>
    <row r="4236" spans="1:26">
      <c r="A4236" s="177"/>
      <c r="B4236" s="177" t="s">
        <v>4183</v>
      </c>
      <c r="C4236" s="177"/>
      <c r="D4236" s="177" t="s">
        <v>265</v>
      </c>
      <c r="E4236" s="177" t="s">
        <v>4184</v>
      </c>
      <c r="F4236" s="177" t="s">
        <v>143</v>
      </c>
      <c r="G4236" s="177">
        <v>20</v>
      </c>
      <c r="H4236" s="177" t="s">
        <v>4185</v>
      </c>
      <c r="I4236" s="177" t="s">
        <v>867</v>
      </c>
      <c r="J4236" s="177">
        <v>18877856618</v>
      </c>
      <c r="K4236" s="177" t="s">
        <v>27</v>
      </c>
      <c r="L4236" s="224"/>
      <c r="M4236" s="177"/>
      <c r="N4236" s="177" t="s">
        <v>30</v>
      </c>
      <c r="O4236" s="224"/>
      <c r="P4236" s="177"/>
      <c r="Q4236" s="177"/>
      <c r="R4236" s="177"/>
      <c r="S4236" s="177" t="s">
        <v>4183</v>
      </c>
      <c r="T4236" s="177"/>
      <c r="Z4236" s="130" t="str">
        <f t="shared" si="67"/>
        <v>18(17)蓝草</v>
      </c>
    </row>
    <row r="4237" spans="1:26">
      <c r="A4237" s="177"/>
      <c r="B4237" s="177" t="s">
        <v>4186</v>
      </c>
      <c r="C4237" s="177"/>
      <c r="D4237" s="177" t="s">
        <v>265</v>
      </c>
      <c r="E4237" s="177" t="s">
        <v>4187</v>
      </c>
      <c r="F4237" s="177" t="s">
        <v>143</v>
      </c>
      <c r="G4237" s="177">
        <v>20</v>
      </c>
      <c r="H4237" s="177" t="s">
        <v>19355</v>
      </c>
      <c r="I4237" s="177" t="s">
        <v>4189</v>
      </c>
      <c r="J4237" s="177">
        <v>18077894100</v>
      </c>
      <c r="K4237" s="177" t="s">
        <v>27</v>
      </c>
      <c r="L4237" s="224"/>
      <c r="M4237" s="177"/>
      <c r="N4237" s="177" t="s">
        <v>30</v>
      </c>
      <c r="O4237" s="224"/>
      <c r="P4237" s="177"/>
      <c r="Q4237" s="177"/>
      <c r="R4237" s="177"/>
      <c r="S4237" s="177" t="s">
        <v>4186</v>
      </c>
      <c r="T4237" s="177"/>
      <c r="Z4237" s="130" t="str">
        <f t="shared" si="67"/>
        <v>18(17)蓝凤银</v>
      </c>
    </row>
    <row r="4238" spans="1:26">
      <c r="A4238" s="177"/>
      <c r="B4238" s="177" t="s">
        <v>4191</v>
      </c>
      <c r="C4238" s="177"/>
      <c r="D4238" s="177" t="s">
        <v>265</v>
      </c>
      <c r="E4238" s="177" t="s">
        <v>4192</v>
      </c>
      <c r="F4238" s="177" t="s">
        <v>24</v>
      </c>
      <c r="G4238" s="177">
        <v>21</v>
      </c>
      <c r="H4238" s="177" t="s">
        <v>3714</v>
      </c>
      <c r="I4238" s="177" t="s">
        <v>4193</v>
      </c>
      <c r="J4238" s="177" t="s">
        <v>4194</v>
      </c>
      <c r="K4238" s="177" t="s">
        <v>27</v>
      </c>
      <c r="L4238" s="224"/>
      <c r="M4238" s="177"/>
      <c r="N4238" s="177" t="s">
        <v>27</v>
      </c>
      <c r="O4238" s="224"/>
      <c r="P4238" s="177"/>
      <c r="Q4238" s="177"/>
      <c r="R4238" s="177"/>
      <c r="S4238" s="177" t="s">
        <v>4191</v>
      </c>
      <c r="T4238" s="177"/>
      <c r="Z4238" s="130" t="str">
        <f t="shared" si="67"/>
        <v>18(17)蓝龙辉</v>
      </c>
    </row>
    <row r="4239" spans="1:26">
      <c r="A4239" s="177"/>
      <c r="B4239" s="177" t="s">
        <v>4198</v>
      </c>
      <c r="C4239" s="177"/>
      <c r="D4239" s="177" t="s">
        <v>265</v>
      </c>
      <c r="E4239" s="177" t="s">
        <v>4199</v>
      </c>
      <c r="F4239" s="177" t="s">
        <v>143</v>
      </c>
      <c r="G4239" s="177">
        <v>19</v>
      </c>
      <c r="H4239" s="177" t="s">
        <v>4200</v>
      </c>
      <c r="I4239" s="177" t="s">
        <v>4201</v>
      </c>
      <c r="J4239" s="177">
        <v>19977899418</v>
      </c>
      <c r="K4239" s="177" t="s">
        <v>27</v>
      </c>
      <c r="L4239" s="224"/>
      <c r="M4239" s="177"/>
      <c r="N4239" s="177" t="s">
        <v>27</v>
      </c>
      <c r="O4239" s="224"/>
      <c r="P4239" s="177"/>
      <c r="Q4239" s="177"/>
      <c r="R4239" s="177"/>
      <c r="S4239" s="177" t="s">
        <v>4198</v>
      </c>
      <c r="T4239" s="177"/>
      <c r="Z4239" s="130" t="str">
        <f t="shared" si="67"/>
        <v>18(17)罗心茹</v>
      </c>
    </row>
    <row r="4240" spans="1:26">
      <c r="A4240" s="177"/>
      <c r="B4240" s="177" t="s">
        <v>4203</v>
      </c>
      <c r="C4240" s="177"/>
      <c r="D4240" s="177" t="s">
        <v>265</v>
      </c>
      <c r="E4240" s="177" t="s">
        <v>4204</v>
      </c>
      <c r="F4240" s="177" t="s">
        <v>24</v>
      </c>
      <c r="G4240" s="177">
        <v>19</v>
      </c>
      <c r="H4240" s="177" t="s">
        <v>4205</v>
      </c>
      <c r="I4240" s="177" t="s">
        <v>4206</v>
      </c>
      <c r="J4240" s="177">
        <v>17776183909</v>
      </c>
      <c r="K4240" s="177"/>
      <c r="L4240" s="224"/>
      <c r="M4240" s="177"/>
      <c r="N4240" s="177"/>
      <c r="O4240" s="224"/>
      <c r="P4240" s="177"/>
      <c r="Q4240" s="177"/>
      <c r="R4240" s="177"/>
      <c r="S4240" s="177" t="s">
        <v>4203</v>
      </c>
      <c r="T4240" s="177" t="s">
        <v>19686</v>
      </c>
      <c r="Z4240" s="130" t="str">
        <f t="shared" si="67"/>
        <v>18(17)蒙干</v>
      </c>
    </row>
    <row r="4241" spans="1:26">
      <c r="A4241" s="177"/>
      <c r="B4241" s="177" t="s">
        <v>4207</v>
      </c>
      <c r="C4241" s="177"/>
      <c r="D4241" s="177" t="s">
        <v>265</v>
      </c>
      <c r="E4241" s="177" t="s">
        <v>4208</v>
      </c>
      <c r="F4241" s="177" t="s">
        <v>24</v>
      </c>
      <c r="G4241" s="177">
        <v>18</v>
      </c>
      <c r="H4241" s="177" t="s">
        <v>19971</v>
      </c>
      <c r="I4241" s="177" t="s">
        <v>4210</v>
      </c>
      <c r="J4241" s="177" t="s">
        <v>4211</v>
      </c>
      <c r="K4241" s="177" t="s">
        <v>27</v>
      </c>
      <c r="L4241" s="224"/>
      <c r="M4241" s="177"/>
      <c r="N4241" s="177" t="s">
        <v>27</v>
      </c>
      <c r="O4241" s="224"/>
      <c r="P4241" s="177"/>
      <c r="Q4241" s="177"/>
      <c r="R4241" s="177"/>
      <c r="S4241" s="177" t="s">
        <v>4207</v>
      </c>
      <c r="T4241" s="177"/>
      <c r="Z4241" s="130" t="str">
        <f t="shared" si="67"/>
        <v>18(17)磨礼柏</v>
      </c>
    </row>
    <row r="4242" spans="1:26">
      <c r="A4242" s="177"/>
      <c r="B4242" s="177" t="s">
        <v>4212</v>
      </c>
      <c r="C4242" s="177"/>
      <c r="D4242" s="177" t="s">
        <v>265</v>
      </c>
      <c r="E4242" s="177" t="s">
        <v>4213</v>
      </c>
      <c r="F4242" s="177" t="s">
        <v>143</v>
      </c>
      <c r="G4242" s="177">
        <v>19</v>
      </c>
      <c r="H4242" s="177" t="s">
        <v>4214</v>
      </c>
      <c r="I4242" s="177" t="s">
        <v>4215</v>
      </c>
      <c r="J4242" s="177">
        <v>15777893003</v>
      </c>
      <c r="K4242" s="177" t="s">
        <v>27</v>
      </c>
      <c r="L4242" s="224"/>
      <c r="M4242" s="177"/>
      <c r="N4242" s="177" t="s">
        <v>27</v>
      </c>
      <c r="O4242" s="224"/>
      <c r="P4242" s="177"/>
      <c r="Q4242" s="177"/>
      <c r="R4242" s="177"/>
      <c r="S4242" s="177" t="s">
        <v>4212</v>
      </c>
      <c r="T4242" s="177"/>
      <c r="Z4242" s="130" t="str">
        <f t="shared" si="67"/>
        <v>18(17)秦天蕊</v>
      </c>
    </row>
    <row r="4243" spans="1:26">
      <c r="A4243" s="177"/>
      <c r="B4243" s="177" t="s">
        <v>4224</v>
      </c>
      <c r="C4243" s="177"/>
      <c r="D4243" s="177" t="s">
        <v>265</v>
      </c>
      <c r="E4243" s="177" t="s">
        <v>4225</v>
      </c>
      <c r="F4243" s="177" t="s">
        <v>24</v>
      </c>
      <c r="G4243" s="177">
        <v>18</v>
      </c>
      <c r="H4243" s="177" t="s">
        <v>19972</v>
      </c>
      <c r="I4243" s="177" t="s">
        <v>4227</v>
      </c>
      <c r="J4243" s="177">
        <v>17396795612</v>
      </c>
      <c r="K4243" s="177" t="s">
        <v>27</v>
      </c>
      <c r="L4243" s="224"/>
      <c r="M4243" s="177"/>
      <c r="N4243" s="177" t="s">
        <v>27</v>
      </c>
      <c r="O4243" s="224"/>
      <c r="P4243" s="177"/>
      <c r="Q4243" s="177"/>
      <c r="R4243" s="177"/>
      <c r="S4243" s="177" t="s">
        <v>4224</v>
      </c>
      <c r="T4243" s="177"/>
      <c r="Z4243" s="130" t="str">
        <f t="shared" si="67"/>
        <v>18(17)谭家黎</v>
      </c>
    </row>
    <row r="4244" spans="1:26">
      <c r="A4244" s="177"/>
      <c r="B4244" s="177" t="s">
        <v>4228</v>
      </c>
      <c r="C4244" s="177"/>
      <c r="D4244" s="177" t="s">
        <v>265</v>
      </c>
      <c r="E4244" s="177" t="s">
        <v>4229</v>
      </c>
      <c r="F4244" s="177" t="s">
        <v>143</v>
      </c>
      <c r="G4244" s="177">
        <v>19</v>
      </c>
      <c r="H4244" s="177" t="s">
        <v>4230</v>
      </c>
      <c r="I4244" s="177" t="s">
        <v>4231</v>
      </c>
      <c r="J4244" s="177">
        <v>18977826925</v>
      </c>
      <c r="K4244" s="177" t="s">
        <v>27</v>
      </c>
      <c r="L4244" s="224"/>
      <c r="M4244" s="177"/>
      <c r="N4244" s="177" t="s">
        <v>27</v>
      </c>
      <c r="O4244" s="224"/>
      <c r="P4244" s="177"/>
      <c r="Q4244" s="177"/>
      <c r="R4244" s="177"/>
      <c r="S4244" s="177" t="s">
        <v>4228</v>
      </c>
      <c r="T4244" s="177"/>
      <c r="Z4244" s="130" t="str">
        <f t="shared" si="67"/>
        <v>18(17)唐柳江</v>
      </c>
    </row>
    <row r="4245" spans="1:26">
      <c r="A4245" s="177"/>
      <c r="B4245" s="177" t="s">
        <v>4236</v>
      </c>
      <c r="C4245" s="177"/>
      <c r="D4245" s="177" t="s">
        <v>265</v>
      </c>
      <c r="E4245" s="177" t="s">
        <v>4237</v>
      </c>
      <c r="F4245" s="177" t="s">
        <v>24</v>
      </c>
      <c r="G4245" s="177">
        <v>18</v>
      </c>
      <c r="H4245" s="177" t="s">
        <v>4238</v>
      </c>
      <c r="I4245" s="177" t="s">
        <v>4239</v>
      </c>
      <c r="J4245" s="177">
        <v>15949328448</v>
      </c>
      <c r="K4245" s="177" t="s">
        <v>27</v>
      </c>
      <c r="L4245" s="224"/>
      <c r="M4245" s="177"/>
      <c r="N4245" s="177" t="s">
        <v>27</v>
      </c>
      <c r="O4245" s="224"/>
      <c r="P4245" s="177"/>
      <c r="Q4245" s="177"/>
      <c r="R4245" s="177"/>
      <c r="S4245" s="177" t="s">
        <v>4236</v>
      </c>
      <c r="T4245" s="177"/>
      <c r="Z4245" s="130" t="str">
        <f t="shared" si="67"/>
        <v>18(17)韦冠贞</v>
      </c>
    </row>
    <row r="4246" spans="1:26">
      <c r="A4246" s="177"/>
      <c r="B4246" s="177" t="s">
        <v>4240</v>
      </c>
      <c r="C4246" s="177"/>
      <c r="D4246" s="177" t="s">
        <v>265</v>
      </c>
      <c r="E4246" s="177" t="s">
        <v>4241</v>
      </c>
      <c r="F4246" s="177" t="s">
        <v>24</v>
      </c>
      <c r="G4246" s="177">
        <v>18</v>
      </c>
      <c r="H4246" s="177" t="s">
        <v>4242</v>
      </c>
      <c r="I4246" s="177" t="s">
        <v>4243</v>
      </c>
      <c r="J4246" s="177">
        <v>13481848588</v>
      </c>
      <c r="K4246" s="177" t="s">
        <v>27</v>
      </c>
      <c r="L4246" s="224"/>
      <c r="M4246" s="177"/>
      <c r="N4246" s="177" t="s">
        <v>27</v>
      </c>
      <c r="O4246" s="224"/>
      <c r="P4246" s="177"/>
      <c r="Q4246" s="177"/>
      <c r="R4246" s="177"/>
      <c r="S4246" s="177" t="s">
        <v>4240</v>
      </c>
      <c r="T4246" s="177"/>
      <c r="Z4246" s="130" t="str">
        <f t="shared" si="67"/>
        <v>18(17)韦浩善</v>
      </c>
    </row>
    <row r="4247" spans="1:26">
      <c r="A4247" s="177"/>
      <c r="B4247" s="177" t="s">
        <v>4244</v>
      </c>
      <c r="C4247" s="177"/>
      <c r="D4247" s="177" t="s">
        <v>265</v>
      </c>
      <c r="E4247" s="177" t="s">
        <v>4245</v>
      </c>
      <c r="F4247" s="177" t="s">
        <v>143</v>
      </c>
      <c r="G4247" s="177">
        <v>18</v>
      </c>
      <c r="H4247" s="177" t="s">
        <v>4246</v>
      </c>
      <c r="I4247" s="177" t="s">
        <v>2490</v>
      </c>
      <c r="J4247" s="177">
        <v>18177871484</v>
      </c>
      <c r="K4247" s="177" t="s">
        <v>27</v>
      </c>
      <c r="L4247" s="224"/>
      <c r="M4247" s="177"/>
      <c r="N4247" s="177" t="s">
        <v>27</v>
      </c>
      <c r="O4247" s="224"/>
      <c r="P4247" s="177"/>
      <c r="Q4247" s="177"/>
      <c r="R4247" s="177"/>
      <c r="S4247" s="177" t="s">
        <v>4244</v>
      </c>
      <c r="T4247" s="177"/>
      <c r="Z4247" s="130" t="str">
        <f t="shared" si="67"/>
        <v>18(17)韦柳月</v>
      </c>
    </row>
    <row r="4248" spans="1:26">
      <c r="A4248" s="177"/>
      <c r="B4248" s="177" t="s">
        <v>4247</v>
      </c>
      <c r="C4248" s="177"/>
      <c r="D4248" s="177" t="s">
        <v>265</v>
      </c>
      <c r="E4248" s="177" t="s">
        <v>4248</v>
      </c>
      <c r="F4248" s="177" t="s">
        <v>143</v>
      </c>
      <c r="G4248" s="177">
        <v>18</v>
      </c>
      <c r="H4248" s="177" t="s">
        <v>19288</v>
      </c>
      <c r="I4248" s="177" t="s">
        <v>19973</v>
      </c>
      <c r="J4248" s="177" t="s">
        <v>4250</v>
      </c>
      <c r="K4248" s="177" t="s">
        <v>27</v>
      </c>
      <c r="L4248" s="224"/>
      <c r="M4248" s="177"/>
      <c r="N4248" s="177" t="s">
        <v>27</v>
      </c>
      <c r="O4248" s="224"/>
      <c r="P4248" s="177"/>
      <c r="Q4248" s="177"/>
      <c r="R4248" s="177"/>
      <c r="S4248" s="177" t="s">
        <v>4247</v>
      </c>
      <c r="T4248" s="177"/>
      <c r="Z4248" s="130" t="str">
        <f t="shared" si="67"/>
        <v>18(17)韦森丹</v>
      </c>
    </row>
    <row r="4249" spans="1:26">
      <c r="A4249" s="177"/>
      <c r="B4249" s="177" t="s">
        <v>4261</v>
      </c>
      <c r="C4249" s="177"/>
      <c r="D4249" s="177" t="s">
        <v>265</v>
      </c>
      <c r="E4249" s="177" t="s">
        <v>4262</v>
      </c>
      <c r="F4249" s="177" t="s">
        <v>24</v>
      </c>
      <c r="G4249" s="177">
        <v>18</v>
      </c>
      <c r="H4249" s="177" t="s">
        <v>18026</v>
      </c>
      <c r="I4249" s="177" t="s">
        <v>4264</v>
      </c>
      <c r="J4249" s="177">
        <v>15177892909</v>
      </c>
      <c r="K4249" s="177"/>
      <c r="L4249" s="224"/>
      <c r="M4249" s="177"/>
      <c r="N4249" s="177"/>
      <c r="O4249" s="224"/>
      <c r="P4249" s="177"/>
      <c r="Q4249" s="177"/>
      <c r="R4249" s="177"/>
      <c r="S4249" s="177" t="s">
        <v>4261</v>
      </c>
      <c r="T4249" s="177" t="s">
        <v>19686</v>
      </c>
      <c r="Z4249" s="130" t="str">
        <f t="shared" si="67"/>
        <v>18(17)杨凤星</v>
      </c>
    </row>
    <row r="4250" spans="1:26">
      <c r="A4250" s="177"/>
      <c r="B4250" s="177" t="s">
        <v>4265</v>
      </c>
      <c r="C4250" s="177"/>
      <c r="D4250" s="177" t="s">
        <v>265</v>
      </c>
      <c r="E4250" s="177" t="s">
        <v>4266</v>
      </c>
      <c r="F4250" s="177" t="s">
        <v>143</v>
      </c>
      <c r="G4250" s="177">
        <v>18</v>
      </c>
      <c r="H4250" s="177" t="s">
        <v>19333</v>
      </c>
      <c r="I4250" s="177" t="s">
        <v>4268</v>
      </c>
      <c r="J4250" s="177">
        <v>13481848705</v>
      </c>
      <c r="K4250" s="177" t="s">
        <v>27</v>
      </c>
      <c r="L4250" s="224"/>
      <c r="M4250" s="177"/>
      <c r="N4250" s="177" t="s">
        <v>27</v>
      </c>
      <c r="O4250" s="224"/>
      <c r="P4250" s="177"/>
      <c r="Q4250" s="177"/>
      <c r="R4250" s="177"/>
      <c r="S4250" s="177" t="s">
        <v>4265</v>
      </c>
      <c r="T4250" s="177"/>
      <c r="Z4250" s="130" t="str">
        <f t="shared" si="67"/>
        <v>18(17)黄春梦</v>
      </c>
    </row>
    <row r="4251" spans="1:26">
      <c r="A4251" s="177"/>
      <c r="B4251" s="177" t="s">
        <v>4269</v>
      </c>
      <c r="C4251" s="177"/>
      <c r="D4251" s="177" t="s">
        <v>265</v>
      </c>
      <c r="E4251" s="177" t="s">
        <v>4270</v>
      </c>
      <c r="F4251" s="177" t="s">
        <v>143</v>
      </c>
      <c r="G4251" s="177">
        <v>18</v>
      </c>
      <c r="H4251" s="177" t="s">
        <v>19974</v>
      </c>
      <c r="I4251" s="177" t="s">
        <v>4271</v>
      </c>
      <c r="J4251" s="177">
        <v>15277851933</v>
      </c>
      <c r="K4251" s="177" t="s">
        <v>27</v>
      </c>
      <c r="L4251" s="224"/>
      <c r="M4251" s="177"/>
      <c r="N4251" s="177" t="s">
        <v>27</v>
      </c>
      <c r="O4251" s="224"/>
      <c r="P4251" s="177"/>
      <c r="Q4251" s="177"/>
      <c r="R4251" s="177"/>
      <c r="S4251" s="177" t="s">
        <v>4269</v>
      </c>
      <c r="T4251" s="177"/>
      <c r="Z4251" s="130" t="str">
        <f t="shared" si="67"/>
        <v>18(17)黄娟</v>
      </c>
    </row>
    <row r="4252" spans="1:26">
      <c r="A4252" s="177"/>
      <c r="B4252" s="177" t="s">
        <v>4272</v>
      </c>
      <c r="C4252" s="177"/>
      <c r="D4252" s="177" t="s">
        <v>265</v>
      </c>
      <c r="E4252" s="177" t="s">
        <v>4273</v>
      </c>
      <c r="F4252" s="177" t="s">
        <v>143</v>
      </c>
      <c r="G4252" s="177">
        <v>18</v>
      </c>
      <c r="H4252" s="177" t="s">
        <v>19975</v>
      </c>
      <c r="I4252" s="177" t="s">
        <v>4275</v>
      </c>
      <c r="J4252" s="177">
        <v>15078613467</v>
      </c>
      <c r="K4252" s="177" t="s">
        <v>27</v>
      </c>
      <c r="L4252" s="224"/>
      <c r="M4252" s="177"/>
      <c r="N4252" s="177" t="s">
        <v>27</v>
      </c>
      <c r="O4252" s="224"/>
      <c r="P4252" s="177"/>
      <c r="Q4252" s="177"/>
      <c r="R4252" s="177"/>
      <c r="S4252" s="177" t="s">
        <v>4272</v>
      </c>
      <c r="T4252" s="177"/>
      <c r="Z4252" s="130" t="str">
        <f t="shared" si="67"/>
        <v>18(17)黄莲花</v>
      </c>
    </row>
    <row r="4253" spans="1:26">
      <c r="A4253" s="177"/>
      <c r="B4253" s="177" t="s">
        <v>4276</v>
      </c>
      <c r="C4253" s="177"/>
      <c r="D4253" s="177" t="s">
        <v>265</v>
      </c>
      <c r="E4253" s="177" t="s">
        <v>4277</v>
      </c>
      <c r="F4253" s="177" t="s">
        <v>24</v>
      </c>
      <c r="G4253" s="177">
        <v>19</v>
      </c>
      <c r="H4253" s="177" t="s">
        <v>4278</v>
      </c>
      <c r="I4253" s="177" t="s">
        <v>4279</v>
      </c>
      <c r="J4253" s="177">
        <v>18776877693</v>
      </c>
      <c r="K4253" s="177" t="s">
        <v>27</v>
      </c>
      <c r="L4253" s="224"/>
      <c r="M4253" s="177"/>
      <c r="N4253" s="177" t="s">
        <v>30</v>
      </c>
      <c r="O4253" s="224"/>
      <c r="P4253" s="177"/>
      <c r="Q4253" s="177"/>
      <c r="R4253" s="177"/>
      <c r="S4253" s="177" t="s">
        <v>4276</v>
      </c>
      <c r="T4253" s="177"/>
      <c r="Z4253" s="130" t="str">
        <f t="shared" si="67"/>
        <v>18(17)黄伟</v>
      </c>
    </row>
    <row r="4254" spans="1:26">
      <c r="A4254" s="177"/>
      <c r="B4254" s="177" t="s">
        <v>4280</v>
      </c>
      <c r="C4254" s="177"/>
      <c r="D4254" s="177" t="s">
        <v>265</v>
      </c>
      <c r="E4254" s="177" t="s">
        <v>4281</v>
      </c>
      <c r="F4254" s="177" t="s">
        <v>143</v>
      </c>
      <c r="G4254" s="177">
        <v>19</v>
      </c>
      <c r="H4254" s="177" t="s">
        <v>11213</v>
      </c>
      <c r="I4254" s="177" t="s">
        <v>4283</v>
      </c>
      <c r="J4254" s="177">
        <v>13481865567</v>
      </c>
      <c r="K4254" s="177" t="s">
        <v>27</v>
      </c>
      <c r="L4254" s="224"/>
      <c r="M4254" s="177"/>
      <c r="N4254" s="177" t="s">
        <v>27</v>
      </c>
      <c r="O4254" s="224"/>
      <c r="P4254" s="177"/>
      <c r="Q4254" s="177"/>
      <c r="R4254" s="177"/>
      <c r="S4254" s="177" t="s">
        <v>4280</v>
      </c>
      <c r="T4254" s="177"/>
      <c r="Z4254" s="130" t="str">
        <f t="shared" si="67"/>
        <v>18(17)黄小顺</v>
      </c>
    </row>
    <row r="4255" spans="1:26">
      <c r="A4255" s="177"/>
      <c r="B4255" s="177" t="s">
        <v>4284</v>
      </c>
      <c r="C4255" s="177"/>
      <c r="D4255" s="177" t="s">
        <v>265</v>
      </c>
      <c r="E4255" s="177" t="s">
        <v>4285</v>
      </c>
      <c r="F4255" s="177" t="s">
        <v>143</v>
      </c>
      <c r="G4255" s="177">
        <v>18</v>
      </c>
      <c r="H4255" s="177" t="s">
        <v>19976</v>
      </c>
      <c r="I4255" s="177" t="s">
        <v>4287</v>
      </c>
      <c r="J4255" s="177">
        <v>15878686301</v>
      </c>
      <c r="K4255" s="177" t="s">
        <v>27</v>
      </c>
      <c r="L4255" s="224"/>
      <c r="M4255" s="177"/>
      <c r="N4255" s="177" t="s">
        <v>27</v>
      </c>
      <c r="O4255" s="224"/>
      <c r="P4255" s="177"/>
      <c r="Q4255" s="177"/>
      <c r="R4255" s="177"/>
      <c r="S4255" s="177" t="s">
        <v>4284</v>
      </c>
      <c r="T4255" s="177"/>
      <c r="Z4255" s="130" t="str">
        <f t="shared" si="67"/>
        <v>18(17)蓝荔</v>
      </c>
    </row>
    <row r="4256" spans="1:26">
      <c r="A4256" s="177"/>
      <c r="B4256" s="177" t="s">
        <v>4288</v>
      </c>
      <c r="C4256" s="177"/>
      <c r="D4256" s="177" t="s">
        <v>265</v>
      </c>
      <c r="E4256" s="177" t="s">
        <v>4289</v>
      </c>
      <c r="F4256" s="177" t="s">
        <v>24</v>
      </c>
      <c r="G4256" s="177">
        <v>21</v>
      </c>
      <c r="H4256" s="177" t="s">
        <v>19295</v>
      </c>
      <c r="I4256" s="177" t="s">
        <v>4291</v>
      </c>
      <c r="J4256" s="177">
        <v>18877898386</v>
      </c>
      <c r="K4256" s="177" t="s">
        <v>27</v>
      </c>
      <c r="L4256" s="224"/>
      <c r="M4256" s="177"/>
      <c r="N4256" s="177" t="s">
        <v>30</v>
      </c>
      <c r="O4256" s="224"/>
      <c r="P4256" s="177"/>
      <c r="Q4256" s="177"/>
      <c r="R4256" s="177"/>
      <c r="S4256" s="177" t="s">
        <v>4288</v>
      </c>
      <c r="T4256" s="177"/>
      <c r="Z4256" s="130" t="str">
        <f t="shared" si="67"/>
        <v>18(17)蒙富贵</v>
      </c>
    </row>
    <row r="4257" spans="1:26">
      <c r="A4257" s="177"/>
      <c r="B4257" s="177" t="s">
        <v>4295</v>
      </c>
      <c r="C4257" s="177"/>
      <c r="D4257" s="177" t="s">
        <v>265</v>
      </c>
      <c r="E4257" s="177" t="s">
        <v>4296</v>
      </c>
      <c r="F4257" s="177" t="s">
        <v>143</v>
      </c>
      <c r="G4257" s="177">
        <v>20</v>
      </c>
      <c r="H4257" s="177" t="s">
        <v>4297</v>
      </c>
      <c r="I4257" s="177" t="s">
        <v>4298</v>
      </c>
      <c r="J4257" s="177">
        <v>17754790449</v>
      </c>
      <c r="K4257" s="177" t="s">
        <v>27</v>
      </c>
      <c r="L4257" s="224"/>
      <c r="M4257" s="177"/>
      <c r="N4257" s="177" t="s">
        <v>27</v>
      </c>
      <c r="O4257" s="224"/>
      <c r="P4257" s="177"/>
      <c r="Q4257" s="177"/>
      <c r="R4257" s="177"/>
      <c r="S4257" s="177" t="s">
        <v>4295</v>
      </c>
      <c r="T4257" s="177"/>
      <c r="Z4257" s="130" t="str">
        <f t="shared" si="67"/>
        <v>18(17)蒙晓琴</v>
      </c>
    </row>
    <row r="4258" spans="1:26">
      <c r="A4258" s="177"/>
      <c r="B4258" s="177" t="s">
        <v>4300</v>
      </c>
      <c r="C4258" s="177"/>
      <c r="D4258" s="177" t="s">
        <v>265</v>
      </c>
      <c r="E4258" s="177" t="s">
        <v>4301</v>
      </c>
      <c r="F4258" s="177" t="s">
        <v>143</v>
      </c>
      <c r="G4258" s="177">
        <v>22</v>
      </c>
      <c r="H4258" s="177" t="s">
        <v>19977</v>
      </c>
      <c r="I4258" s="177" t="s">
        <v>4303</v>
      </c>
      <c r="J4258" s="177">
        <v>17777937456</v>
      </c>
      <c r="K4258" s="177" t="s">
        <v>27</v>
      </c>
      <c r="L4258" s="224"/>
      <c r="M4258" s="177"/>
      <c r="N4258" s="177" t="s">
        <v>27</v>
      </c>
      <c r="O4258" s="224"/>
      <c r="P4258" s="177"/>
      <c r="Q4258" s="177"/>
      <c r="R4258" s="177"/>
      <c r="S4258" s="177" t="s">
        <v>4300</v>
      </c>
      <c r="T4258" s="177"/>
      <c r="Z4258" s="130" t="str">
        <f t="shared" si="67"/>
        <v>18(17)蒙新</v>
      </c>
    </row>
    <row r="4259" spans="1:26">
      <c r="A4259" s="177"/>
      <c r="B4259" s="177" t="s">
        <v>4304</v>
      </c>
      <c r="C4259" s="177"/>
      <c r="D4259" s="177" t="s">
        <v>265</v>
      </c>
      <c r="E4259" s="177" t="s">
        <v>4305</v>
      </c>
      <c r="F4259" s="177" t="s">
        <v>143</v>
      </c>
      <c r="G4259" s="177">
        <v>19</v>
      </c>
      <c r="H4259" s="177" t="s">
        <v>4112</v>
      </c>
      <c r="I4259" s="177" t="s">
        <v>4306</v>
      </c>
      <c r="J4259" s="177">
        <v>15977890554</v>
      </c>
      <c r="K4259" s="177" t="s">
        <v>27</v>
      </c>
      <c r="L4259" s="224"/>
      <c r="M4259" s="177"/>
      <c r="N4259" s="177" t="s">
        <v>27</v>
      </c>
      <c r="O4259" s="224"/>
      <c r="P4259" s="177"/>
      <c r="Q4259" s="177"/>
      <c r="R4259" s="177"/>
      <c r="S4259" s="177" t="s">
        <v>4304</v>
      </c>
      <c r="T4259" s="177"/>
      <c r="Z4259" s="130" t="str">
        <f t="shared" si="67"/>
        <v>18(17)苏小华</v>
      </c>
    </row>
    <row r="4260" spans="1:26">
      <c r="A4260" s="177"/>
      <c r="B4260" s="177" t="s">
        <v>4307</v>
      </c>
      <c r="C4260" s="177"/>
      <c r="D4260" s="177" t="s">
        <v>265</v>
      </c>
      <c r="E4260" s="177" t="s">
        <v>4308</v>
      </c>
      <c r="F4260" s="177" t="s">
        <v>24</v>
      </c>
      <c r="G4260" s="177">
        <v>18</v>
      </c>
      <c r="H4260" s="177" t="s">
        <v>19978</v>
      </c>
      <c r="I4260" s="177" t="s">
        <v>4310</v>
      </c>
      <c r="J4260" s="177">
        <v>18070860177</v>
      </c>
      <c r="K4260" s="177"/>
      <c r="L4260" s="224"/>
      <c r="M4260" s="177"/>
      <c r="N4260" s="177"/>
      <c r="O4260" s="224"/>
      <c r="P4260" s="177"/>
      <c r="Q4260" s="177"/>
      <c r="R4260" s="177"/>
      <c r="S4260" s="177" t="s">
        <v>4307</v>
      </c>
      <c r="T4260" s="177" t="s">
        <v>19686</v>
      </c>
      <c r="Z4260" s="130" t="str">
        <f t="shared" si="67"/>
        <v>18(17)覃东全</v>
      </c>
    </row>
    <row r="4261" spans="1:26">
      <c r="A4261" s="177"/>
      <c r="B4261" s="177" t="s">
        <v>4311</v>
      </c>
      <c r="C4261" s="177"/>
      <c r="D4261" s="177" t="s">
        <v>265</v>
      </c>
      <c r="E4261" s="177" t="s">
        <v>4312</v>
      </c>
      <c r="F4261" s="177" t="s">
        <v>24</v>
      </c>
      <c r="G4261" s="177">
        <v>18</v>
      </c>
      <c r="H4261" s="177" t="s">
        <v>19979</v>
      </c>
      <c r="I4261" s="177" t="s">
        <v>4314</v>
      </c>
      <c r="J4261" s="177">
        <v>13617783223</v>
      </c>
      <c r="K4261" s="177" t="s">
        <v>27</v>
      </c>
      <c r="L4261" s="224"/>
      <c r="M4261" s="177"/>
      <c r="N4261" s="177" t="s">
        <v>27</v>
      </c>
      <c r="O4261" s="224"/>
      <c r="P4261" s="177"/>
      <c r="Q4261" s="177"/>
      <c r="R4261" s="177"/>
      <c r="S4261" s="177" t="s">
        <v>4311</v>
      </c>
      <c r="T4261" s="177"/>
      <c r="Z4261" s="130" t="str">
        <f t="shared" si="67"/>
        <v>18(17)覃国祥</v>
      </c>
    </row>
    <row r="4262" spans="1:26">
      <c r="A4262" s="177"/>
      <c r="B4262" s="177" t="s">
        <v>4315</v>
      </c>
      <c r="C4262" s="177"/>
      <c r="D4262" s="177" t="s">
        <v>265</v>
      </c>
      <c r="E4262" s="177" t="s">
        <v>4316</v>
      </c>
      <c r="F4262" s="177" t="s">
        <v>24</v>
      </c>
      <c r="G4262" s="177">
        <v>18</v>
      </c>
      <c r="H4262" s="177" t="s">
        <v>19980</v>
      </c>
      <c r="I4262" s="177" t="s">
        <v>4318</v>
      </c>
      <c r="J4262" s="177">
        <v>14777392163</v>
      </c>
      <c r="K4262" s="177"/>
      <c r="L4262" s="224"/>
      <c r="M4262" s="177"/>
      <c r="N4262" s="177"/>
      <c r="O4262" s="224"/>
      <c r="P4262" s="177"/>
      <c r="Q4262" s="177"/>
      <c r="R4262" s="177"/>
      <c r="S4262" s="177" t="s">
        <v>4315</v>
      </c>
      <c r="T4262" s="177" t="s">
        <v>19686</v>
      </c>
      <c r="Z4262" s="130" t="str">
        <f t="shared" si="67"/>
        <v>18(17)覃海强</v>
      </c>
    </row>
    <row r="4263" spans="1:26">
      <c r="A4263" s="177"/>
      <c r="B4263" s="177" t="s">
        <v>4319</v>
      </c>
      <c r="C4263" s="177"/>
      <c r="D4263" s="177" t="s">
        <v>265</v>
      </c>
      <c r="E4263" s="177" t="s">
        <v>4320</v>
      </c>
      <c r="F4263" s="177" t="s">
        <v>143</v>
      </c>
      <c r="G4263" s="177">
        <v>18</v>
      </c>
      <c r="H4263" s="177" t="s">
        <v>19981</v>
      </c>
      <c r="I4263" s="177" t="s">
        <v>4322</v>
      </c>
      <c r="J4263" s="177">
        <v>15878686085</v>
      </c>
      <c r="K4263" s="177"/>
      <c r="L4263" s="224"/>
      <c r="M4263" s="177"/>
      <c r="N4263" s="177"/>
      <c r="O4263" s="224"/>
      <c r="P4263" s="177"/>
      <c r="Q4263" s="177"/>
      <c r="R4263" s="177"/>
      <c r="S4263" s="177" t="s">
        <v>4319</v>
      </c>
      <c r="T4263" s="177" t="s">
        <v>19686</v>
      </c>
      <c r="Z4263" s="130" t="str">
        <f t="shared" si="67"/>
        <v>18(17)覃慧玲</v>
      </c>
    </row>
    <row r="4264" spans="1:26">
      <c r="A4264" s="177"/>
      <c r="B4264" s="177" t="s">
        <v>4324</v>
      </c>
      <c r="C4264" s="177"/>
      <c r="D4264" s="177" t="s">
        <v>265</v>
      </c>
      <c r="E4264" s="177" t="s">
        <v>4325</v>
      </c>
      <c r="F4264" s="177" t="s">
        <v>143</v>
      </c>
      <c r="G4264" s="177">
        <v>18</v>
      </c>
      <c r="H4264" s="177" t="s">
        <v>18068</v>
      </c>
      <c r="I4264" s="177" t="s">
        <v>4326</v>
      </c>
      <c r="J4264" s="177">
        <v>17807878037</v>
      </c>
      <c r="K4264" s="177" t="s">
        <v>27</v>
      </c>
      <c r="L4264" s="224"/>
      <c r="M4264" s="177"/>
      <c r="N4264" s="177" t="s">
        <v>30</v>
      </c>
      <c r="O4264" s="224"/>
      <c r="P4264" s="177"/>
      <c r="Q4264" s="177"/>
      <c r="R4264" s="177"/>
      <c r="S4264" s="177" t="s">
        <v>4324</v>
      </c>
      <c r="T4264" s="177"/>
      <c r="Z4264" s="130" t="str">
        <f t="shared" si="67"/>
        <v>18(17)覃思梦</v>
      </c>
    </row>
    <row r="4265" spans="1:26">
      <c r="A4265" s="177"/>
      <c r="B4265" s="177" t="s">
        <v>4328</v>
      </c>
      <c r="C4265" s="177"/>
      <c r="D4265" s="177" t="s">
        <v>265</v>
      </c>
      <c r="E4265" s="177" t="s">
        <v>4329</v>
      </c>
      <c r="F4265" s="177" t="s">
        <v>24</v>
      </c>
      <c r="G4265" s="177">
        <v>19</v>
      </c>
      <c r="H4265" s="177" t="s">
        <v>18931</v>
      </c>
      <c r="I4265" s="177" t="s">
        <v>4330</v>
      </c>
      <c r="J4265" s="177">
        <v>14775078958</v>
      </c>
      <c r="K4265" s="177" t="s">
        <v>27</v>
      </c>
      <c r="L4265" s="224"/>
      <c r="M4265" s="177"/>
      <c r="N4265" s="177" t="s">
        <v>27</v>
      </c>
      <c r="O4265" s="224"/>
      <c r="P4265" s="177"/>
      <c r="Q4265" s="177"/>
      <c r="R4265" s="177"/>
      <c r="S4265" s="177" t="s">
        <v>4328</v>
      </c>
      <c r="T4265" s="177"/>
      <c r="Z4265" s="130" t="str">
        <f t="shared" si="67"/>
        <v>18(17)覃伟澳</v>
      </c>
    </row>
    <row r="4266" spans="1:26">
      <c r="A4266" s="177"/>
      <c r="B4266" s="177" t="s">
        <v>4332</v>
      </c>
      <c r="C4266" s="177"/>
      <c r="D4266" s="177" t="s">
        <v>265</v>
      </c>
      <c r="E4266" s="177" t="s">
        <v>4333</v>
      </c>
      <c r="F4266" s="177" t="s">
        <v>143</v>
      </c>
      <c r="G4266" s="177">
        <v>18</v>
      </c>
      <c r="H4266" s="177" t="s">
        <v>17693</v>
      </c>
      <c r="I4266" s="177" t="s">
        <v>4334</v>
      </c>
      <c r="J4266" s="177">
        <v>15777806140</v>
      </c>
      <c r="K4266" s="177" t="s">
        <v>27</v>
      </c>
      <c r="L4266" s="224"/>
      <c r="M4266" s="177"/>
      <c r="N4266" s="177" t="s">
        <v>27</v>
      </c>
      <c r="O4266" s="224"/>
      <c r="P4266" s="177"/>
      <c r="Q4266" s="177"/>
      <c r="R4266" s="177"/>
      <c r="S4266" s="177" t="s">
        <v>4332</v>
      </c>
      <c r="T4266" s="177"/>
      <c r="Z4266" s="130" t="str">
        <f t="shared" si="67"/>
        <v>18(17)覃艳凤</v>
      </c>
    </row>
    <row r="4267" spans="1:26">
      <c r="A4267" s="177"/>
      <c r="B4267" s="177" t="s">
        <v>4335</v>
      </c>
      <c r="C4267" s="177"/>
      <c r="D4267" s="177" t="s">
        <v>265</v>
      </c>
      <c r="E4267" s="177" t="s">
        <v>4336</v>
      </c>
      <c r="F4267" s="177" t="s">
        <v>143</v>
      </c>
      <c r="G4267" s="177">
        <v>18</v>
      </c>
      <c r="H4267" s="177" t="s">
        <v>4337</v>
      </c>
      <c r="I4267" s="177" t="s">
        <v>4338</v>
      </c>
      <c r="J4267" s="177">
        <v>18176137757</v>
      </c>
      <c r="K4267" s="177" t="s">
        <v>27</v>
      </c>
      <c r="L4267" s="224"/>
      <c r="M4267" s="177"/>
      <c r="N4267" s="177" t="s">
        <v>27</v>
      </c>
      <c r="O4267" s="224"/>
      <c r="P4267" s="177"/>
      <c r="Q4267" s="177"/>
      <c r="R4267" s="177"/>
      <c r="S4267" s="177" t="s">
        <v>4335</v>
      </c>
      <c r="T4267" s="177"/>
      <c r="Z4267" s="130" t="str">
        <f t="shared" si="67"/>
        <v>18(17)唐艳丽</v>
      </c>
    </row>
    <row r="4268" spans="1:26">
      <c r="A4268" s="177"/>
      <c r="B4268" s="177" t="s">
        <v>4339</v>
      </c>
      <c r="C4268" s="177"/>
      <c r="D4268" s="177" t="s">
        <v>265</v>
      </c>
      <c r="E4268" s="177" t="s">
        <v>4340</v>
      </c>
      <c r="F4268" s="177" t="s">
        <v>24</v>
      </c>
      <c r="G4268" s="177">
        <v>19</v>
      </c>
      <c r="H4268" s="177" t="s">
        <v>469</v>
      </c>
      <c r="I4268" s="177" t="s">
        <v>4341</v>
      </c>
      <c r="J4268" s="177">
        <v>15949328869</v>
      </c>
      <c r="K4268" s="177" t="s">
        <v>27</v>
      </c>
      <c r="L4268" s="224"/>
      <c r="M4268" s="177"/>
      <c r="N4268" s="177" t="s">
        <v>30</v>
      </c>
      <c r="O4268" s="224"/>
      <c r="P4268" s="177"/>
      <c r="Q4268" s="177"/>
      <c r="R4268" s="177"/>
      <c r="S4268" s="177" t="s">
        <v>4339</v>
      </c>
      <c r="T4268" s="177"/>
      <c r="Z4268" s="130" t="str">
        <f t="shared" si="67"/>
        <v>18(17)唐运德</v>
      </c>
    </row>
    <row r="4269" spans="1:26">
      <c r="A4269" s="177"/>
      <c r="B4269" s="177" t="s">
        <v>4342</v>
      </c>
      <c r="C4269" s="177"/>
      <c r="D4269" s="177" t="s">
        <v>265</v>
      </c>
      <c r="E4269" s="177" t="s">
        <v>4343</v>
      </c>
      <c r="F4269" s="177" t="s">
        <v>24</v>
      </c>
      <c r="G4269" s="177">
        <v>18</v>
      </c>
      <c r="H4269" s="177" t="s">
        <v>1047</v>
      </c>
      <c r="I4269" s="177" t="s">
        <v>4344</v>
      </c>
      <c r="J4269" s="177">
        <v>17776576946</v>
      </c>
      <c r="K4269" s="177"/>
      <c r="L4269" s="224"/>
      <c r="M4269" s="177"/>
      <c r="N4269" s="177"/>
      <c r="O4269" s="224"/>
      <c r="P4269" s="177"/>
      <c r="Q4269" s="177"/>
      <c r="R4269" s="177"/>
      <c r="S4269" s="177" t="s">
        <v>4342</v>
      </c>
      <c r="T4269" s="177" t="s">
        <v>19686</v>
      </c>
      <c r="Z4269" s="130" t="str">
        <f t="shared" si="67"/>
        <v>18(17)田锦琉</v>
      </c>
    </row>
    <row r="4270" spans="1:26">
      <c r="A4270" s="177"/>
      <c r="B4270" s="177" t="s">
        <v>4346</v>
      </c>
      <c r="C4270" s="177"/>
      <c r="D4270" s="177" t="s">
        <v>265</v>
      </c>
      <c r="E4270" s="177" t="s">
        <v>4347</v>
      </c>
      <c r="F4270" s="177" t="s">
        <v>24</v>
      </c>
      <c r="G4270" s="177">
        <v>18</v>
      </c>
      <c r="H4270" s="177" t="s">
        <v>19489</v>
      </c>
      <c r="I4270" s="177" t="s">
        <v>4349</v>
      </c>
      <c r="J4270" s="177">
        <v>13557188442</v>
      </c>
      <c r="K4270" s="177" t="s">
        <v>27</v>
      </c>
      <c r="L4270" s="224"/>
      <c r="M4270" s="177"/>
      <c r="N4270" s="177" t="s">
        <v>27</v>
      </c>
      <c r="O4270" s="224"/>
      <c r="P4270" s="177"/>
      <c r="Q4270" s="177"/>
      <c r="R4270" s="177"/>
      <c r="S4270" s="177" t="s">
        <v>4346</v>
      </c>
      <c r="T4270" s="177"/>
      <c r="Z4270" s="130" t="str">
        <f t="shared" si="67"/>
        <v>18(17)韦斌</v>
      </c>
    </row>
    <row r="4271" spans="1:26">
      <c r="A4271" s="177"/>
      <c r="B4271" s="177" t="s">
        <v>4353</v>
      </c>
      <c r="C4271" s="177"/>
      <c r="D4271" s="177" t="s">
        <v>265</v>
      </c>
      <c r="E4271" s="177" t="s">
        <v>4354</v>
      </c>
      <c r="F4271" s="177" t="s">
        <v>143</v>
      </c>
      <c r="G4271" s="177">
        <v>19</v>
      </c>
      <c r="H4271" s="177" t="s">
        <v>4355</v>
      </c>
      <c r="I4271" s="177" t="s">
        <v>4356</v>
      </c>
      <c r="J4271" s="177">
        <v>18776871568</v>
      </c>
      <c r="K4271" s="177" t="s">
        <v>27</v>
      </c>
      <c r="L4271" s="224"/>
      <c r="M4271" s="177"/>
      <c r="N4271" s="177" t="s">
        <v>27</v>
      </c>
      <c r="O4271" s="224"/>
      <c r="P4271" s="177"/>
      <c r="Q4271" s="177"/>
      <c r="R4271" s="177"/>
      <c r="S4271" s="177" t="s">
        <v>4353</v>
      </c>
      <c r="T4271" s="177"/>
      <c r="Z4271" s="130" t="str">
        <f t="shared" si="67"/>
        <v>18(17)韦花映</v>
      </c>
    </row>
    <row r="4272" spans="1:26">
      <c r="A4272" s="177"/>
      <c r="B4272" s="177" t="s">
        <v>4361</v>
      </c>
      <c r="C4272" s="177"/>
      <c r="D4272" s="177" t="s">
        <v>265</v>
      </c>
      <c r="E4272" s="177" t="s">
        <v>4362</v>
      </c>
      <c r="F4272" s="177" t="s">
        <v>24</v>
      </c>
      <c r="G4272" s="177">
        <v>24</v>
      </c>
      <c r="H4272" s="177" t="s">
        <v>4363</v>
      </c>
      <c r="I4272" s="177" t="s">
        <v>4364</v>
      </c>
      <c r="J4272" s="177" t="s">
        <v>4365</v>
      </c>
      <c r="K4272" s="177" t="s">
        <v>27</v>
      </c>
      <c r="L4272" s="224"/>
      <c r="M4272" s="177"/>
      <c r="N4272" s="177" t="s">
        <v>30</v>
      </c>
      <c r="O4272" s="224"/>
      <c r="P4272" s="177"/>
      <c r="Q4272" s="177"/>
      <c r="R4272" s="177"/>
      <c r="S4272" s="177" t="s">
        <v>4361</v>
      </c>
      <c r="T4272" s="177"/>
      <c r="Z4272" s="130" t="str">
        <f t="shared" si="67"/>
        <v>18(17)韦日衣</v>
      </c>
    </row>
    <row r="4273" spans="1:26">
      <c r="A4273" s="177"/>
      <c r="B4273" s="177" t="s">
        <v>4366</v>
      </c>
      <c r="C4273" s="177"/>
      <c r="D4273" s="177" t="s">
        <v>265</v>
      </c>
      <c r="E4273" s="177" t="s">
        <v>4367</v>
      </c>
      <c r="F4273" s="177" t="s">
        <v>24</v>
      </c>
      <c r="G4273" s="177">
        <v>18</v>
      </c>
      <c r="H4273" s="177" t="s">
        <v>19982</v>
      </c>
      <c r="I4273" s="177" t="s">
        <v>4369</v>
      </c>
      <c r="J4273" s="177">
        <v>18176746178</v>
      </c>
      <c r="K4273" s="177" t="s">
        <v>27</v>
      </c>
      <c r="L4273" s="224"/>
      <c r="M4273" s="177"/>
      <c r="N4273" s="177" t="s">
        <v>30</v>
      </c>
      <c r="O4273" s="224"/>
      <c r="P4273" s="177"/>
      <c r="Q4273" s="177"/>
      <c r="R4273" s="177"/>
      <c r="S4273" s="177" t="s">
        <v>4366</v>
      </c>
      <c r="T4273" s="177"/>
      <c r="Z4273" s="130" t="str">
        <f t="shared" si="67"/>
        <v>18(17)韦润义</v>
      </c>
    </row>
    <row r="4274" spans="1:26">
      <c r="A4274" s="177"/>
      <c r="B4274" s="177" t="s">
        <v>4371</v>
      </c>
      <c r="C4274" s="177"/>
      <c r="D4274" s="177" t="s">
        <v>265</v>
      </c>
      <c r="E4274" s="177" t="s">
        <v>4372</v>
      </c>
      <c r="F4274" s="177" t="s">
        <v>24</v>
      </c>
      <c r="G4274" s="177">
        <v>19</v>
      </c>
      <c r="H4274" s="177" t="s">
        <v>19983</v>
      </c>
      <c r="I4274" s="177" t="s">
        <v>4374</v>
      </c>
      <c r="J4274" s="177">
        <v>13687780491</v>
      </c>
      <c r="K4274" s="177" t="s">
        <v>27</v>
      </c>
      <c r="L4274" s="224"/>
      <c r="M4274" s="177"/>
      <c r="N4274" s="177" t="s">
        <v>30</v>
      </c>
      <c r="O4274" s="224"/>
      <c r="P4274" s="177"/>
      <c r="Q4274" s="177"/>
      <c r="R4274" s="177"/>
      <c r="S4274" s="177" t="s">
        <v>4371</v>
      </c>
      <c r="T4274" s="177"/>
      <c r="Z4274" s="130" t="str">
        <f t="shared" si="67"/>
        <v>18(17)韦苏航</v>
      </c>
    </row>
    <row r="4275" spans="1:26">
      <c r="A4275" s="177"/>
      <c r="B4275" s="177" t="s">
        <v>4376</v>
      </c>
      <c r="C4275" s="177"/>
      <c r="D4275" s="177" t="s">
        <v>265</v>
      </c>
      <c r="E4275" s="177" t="s">
        <v>4377</v>
      </c>
      <c r="F4275" s="177" t="s">
        <v>143</v>
      </c>
      <c r="G4275" s="177">
        <v>19</v>
      </c>
      <c r="H4275" s="177" t="s">
        <v>19984</v>
      </c>
      <c r="I4275" s="177" t="s">
        <v>2958</v>
      </c>
      <c r="J4275" s="177" t="s">
        <v>4379</v>
      </c>
      <c r="K4275" s="177" t="s">
        <v>27</v>
      </c>
      <c r="L4275" s="224"/>
      <c r="M4275" s="177"/>
      <c r="N4275" s="177" t="s">
        <v>27</v>
      </c>
      <c r="O4275" s="224"/>
      <c r="P4275" s="177"/>
      <c r="Q4275" s="177"/>
      <c r="R4275" s="177"/>
      <c r="S4275" s="177" t="s">
        <v>4376</v>
      </c>
      <c r="T4275" s="177"/>
      <c r="Z4275" s="130" t="str">
        <f t="shared" si="67"/>
        <v>18(17)韦小娜</v>
      </c>
    </row>
    <row r="4276" spans="1:26">
      <c r="A4276" s="177"/>
      <c r="B4276" s="177" t="s">
        <v>4380</v>
      </c>
      <c r="C4276" s="177"/>
      <c r="D4276" s="177" t="s">
        <v>265</v>
      </c>
      <c r="E4276" s="177" t="s">
        <v>4381</v>
      </c>
      <c r="F4276" s="177" t="s">
        <v>143</v>
      </c>
      <c r="G4276" s="177">
        <v>19</v>
      </c>
      <c r="H4276" s="177" t="s">
        <v>725</v>
      </c>
      <c r="I4276" s="177" t="s">
        <v>4382</v>
      </c>
      <c r="J4276" s="177">
        <v>19907789636</v>
      </c>
      <c r="K4276" s="177" t="s">
        <v>27</v>
      </c>
      <c r="L4276" s="224"/>
      <c r="M4276" s="177"/>
      <c r="N4276" s="177" t="s">
        <v>27</v>
      </c>
      <c r="O4276" s="224"/>
      <c r="P4276" s="177"/>
      <c r="Q4276" s="177"/>
      <c r="R4276" s="177"/>
      <c r="S4276" s="177" t="s">
        <v>4380</v>
      </c>
      <c r="T4276" s="177"/>
      <c r="Z4276" s="130" t="str">
        <f t="shared" si="67"/>
        <v>18(17)韦小萍</v>
      </c>
    </row>
    <row r="4277" spans="1:26">
      <c r="A4277" s="177"/>
      <c r="B4277" s="177" t="s">
        <v>4384</v>
      </c>
      <c r="C4277" s="177"/>
      <c r="D4277" s="177" t="s">
        <v>265</v>
      </c>
      <c r="E4277" s="177" t="s">
        <v>4385</v>
      </c>
      <c r="F4277" s="177" t="s">
        <v>143</v>
      </c>
      <c r="G4277" s="177">
        <v>18</v>
      </c>
      <c r="H4277" s="177" t="s">
        <v>18032</v>
      </c>
      <c r="I4277" s="177" t="s">
        <v>4387</v>
      </c>
      <c r="J4277" s="177">
        <v>15977887035</v>
      </c>
      <c r="K4277" s="177" t="s">
        <v>27</v>
      </c>
      <c r="L4277" s="224"/>
      <c r="M4277" s="177"/>
      <c r="N4277" s="177" t="s">
        <v>27</v>
      </c>
      <c r="O4277" s="224"/>
      <c r="P4277" s="177"/>
      <c r="Q4277" s="177"/>
      <c r="R4277" s="177"/>
      <c r="S4277" s="177" t="s">
        <v>4384</v>
      </c>
      <c r="T4277" s="177"/>
      <c r="Z4277" s="130" t="str">
        <f t="shared" si="67"/>
        <v>18(17)韦晓晴</v>
      </c>
    </row>
    <row r="4278" spans="1:26">
      <c r="A4278" s="177"/>
      <c r="B4278" s="177" t="s">
        <v>4399</v>
      </c>
      <c r="C4278" s="177"/>
      <c r="D4278" s="177" t="s">
        <v>265</v>
      </c>
      <c r="E4278" s="177" t="s">
        <v>4400</v>
      </c>
      <c r="F4278" s="177" t="s">
        <v>24</v>
      </c>
      <c r="G4278" s="177">
        <v>18</v>
      </c>
      <c r="H4278" s="177" t="s">
        <v>17744</v>
      </c>
      <c r="I4278" s="177" t="s">
        <v>4401</v>
      </c>
      <c r="J4278" s="177">
        <v>15177388380</v>
      </c>
      <c r="K4278" s="177"/>
      <c r="L4278" s="224"/>
      <c r="M4278" s="177"/>
      <c r="N4278" s="177"/>
      <c r="O4278" s="224"/>
      <c r="P4278" s="177"/>
      <c r="Q4278" s="177"/>
      <c r="R4278" s="177"/>
      <c r="S4278" s="177" t="s">
        <v>4399</v>
      </c>
      <c r="T4278" s="177" t="s">
        <v>19686</v>
      </c>
      <c r="Z4278" s="130" t="str">
        <f t="shared" si="67"/>
        <v>18(17)覃成隆</v>
      </c>
    </row>
    <row r="4279" spans="1:26">
      <c r="A4279" s="177"/>
      <c r="B4279" s="177" t="s">
        <v>4403</v>
      </c>
      <c r="C4279" s="177"/>
      <c r="D4279" s="177" t="s">
        <v>265</v>
      </c>
      <c r="E4279" s="177" t="s">
        <v>4404</v>
      </c>
      <c r="F4279" s="177" t="s">
        <v>24</v>
      </c>
      <c r="G4279" s="177">
        <v>18</v>
      </c>
      <c r="H4279" s="177" t="s">
        <v>19985</v>
      </c>
      <c r="I4279" s="177" t="s">
        <v>4406</v>
      </c>
      <c r="J4279" s="177">
        <v>13877896608</v>
      </c>
      <c r="K4279" s="177" t="s">
        <v>27</v>
      </c>
      <c r="L4279" s="224"/>
      <c r="M4279" s="177"/>
      <c r="N4279" s="177" t="s">
        <v>27</v>
      </c>
      <c r="O4279" s="224"/>
      <c r="P4279" s="177"/>
      <c r="Q4279" s="177"/>
      <c r="R4279" s="177"/>
      <c r="S4279" s="177" t="s">
        <v>4403</v>
      </c>
      <c r="T4279" s="177"/>
      <c r="Z4279" s="130" t="str">
        <f t="shared" si="67"/>
        <v>18(17)覃冠</v>
      </c>
    </row>
    <row r="4280" spans="1:26">
      <c r="A4280" s="177"/>
      <c r="B4280" s="177" t="s">
        <v>4407</v>
      </c>
      <c r="C4280" s="177"/>
      <c r="D4280" s="177" t="s">
        <v>265</v>
      </c>
      <c r="E4280" s="177" t="s">
        <v>4408</v>
      </c>
      <c r="F4280" s="177" t="s">
        <v>143</v>
      </c>
      <c r="G4280" s="177">
        <v>21</v>
      </c>
      <c r="H4280" s="177" t="s">
        <v>19986</v>
      </c>
      <c r="I4280" s="177" t="s">
        <v>4410</v>
      </c>
      <c r="J4280" s="177">
        <v>17807834715</v>
      </c>
      <c r="K4280" s="177" t="s">
        <v>27</v>
      </c>
      <c r="L4280" s="224"/>
      <c r="M4280" s="177"/>
      <c r="N4280" s="177" t="s">
        <v>30</v>
      </c>
      <c r="O4280" s="224"/>
      <c r="P4280" s="177"/>
      <c r="Q4280" s="177"/>
      <c r="R4280" s="177"/>
      <c r="S4280" s="177" t="s">
        <v>4407</v>
      </c>
      <c r="T4280" s="177"/>
      <c r="Z4280" s="130" t="str">
        <f t="shared" si="67"/>
        <v>18(17)韦柳玲</v>
      </c>
    </row>
    <row r="4281" spans="1:26">
      <c r="A4281" s="177"/>
      <c r="B4281" s="177" t="s">
        <v>4412</v>
      </c>
      <c r="C4281" s="177"/>
      <c r="D4281" s="177" t="s">
        <v>265</v>
      </c>
      <c r="E4281" s="177" t="s">
        <v>4413</v>
      </c>
      <c r="F4281" s="177" t="s">
        <v>24</v>
      </c>
      <c r="G4281" s="177">
        <v>18</v>
      </c>
      <c r="H4281" s="177" t="s">
        <v>19987</v>
      </c>
      <c r="I4281" s="177" t="s">
        <v>4415</v>
      </c>
      <c r="J4281" s="177">
        <v>13737982981</v>
      </c>
      <c r="K4281" s="177" t="s">
        <v>27</v>
      </c>
      <c r="L4281" s="224"/>
      <c r="M4281" s="177"/>
      <c r="N4281" s="177" t="s">
        <v>27</v>
      </c>
      <c r="O4281" s="224"/>
      <c r="P4281" s="177"/>
      <c r="Q4281" s="177"/>
      <c r="R4281" s="177"/>
      <c r="S4281" s="177" t="s">
        <v>4412</v>
      </c>
      <c r="T4281" s="177"/>
      <c r="Z4281" s="130" t="str">
        <f t="shared" si="67"/>
        <v>18(17)韦冠涛</v>
      </c>
    </row>
    <row r="4282" spans="1:26">
      <c r="A4282" s="177"/>
      <c r="B4282" s="177" t="s">
        <v>4416</v>
      </c>
      <c r="C4282" s="177"/>
      <c r="D4282" s="177" t="s">
        <v>265</v>
      </c>
      <c r="E4282" s="177" t="s">
        <v>4417</v>
      </c>
      <c r="F4282" s="177" t="s">
        <v>24</v>
      </c>
      <c r="G4282" s="177">
        <v>18</v>
      </c>
      <c r="H4282" s="177" t="s">
        <v>4418</v>
      </c>
      <c r="I4282" s="177" t="s">
        <v>4419</v>
      </c>
      <c r="J4282" s="177">
        <v>15807784329</v>
      </c>
      <c r="K4282" s="177" t="s">
        <v>27</v>
      </c>
      <c r="L4282" s="224"/>
      <c r="M4282" s="177"/>
      <c r="N4282" s="177" t="s">
        <v>30</v>
      </c>
      <c r="O4282" s="224"/>
      <c r="P4282" s="177"/>
      <c r="Q4282" s="177"/>
      <c r="R4282" s="177"/>
      <c r="S4282" s="177" t="s">
        <v>4416</v>
      </c>
      <c r="T4282" s="177"/>
      <c r="Z4282" s="130" t="str">
        <f t="shared" si="67"/>
        <v>18(17)韦寅海</v>
      </c>
    </row>
    <row r="4283" spans="1:26">
      <c r="A4283" s="177"/>
      <c r="B4283" s="177" t="s">
        <v>4432</v>
      </c>
      <c r="C4283" s="177"/>
      <c r="D4283" s="177" t="s">
        <v>265</v>
      </c>
      <c r="E4283" s="177" t="s">
        <v>4433</v>
      </c>
      <c r="F4283" s="177" t="s">
        <v>143</v>
      </c>
      <c r="G4283" s="177">
        <v>20</v>
      </c>
      <c r="H4283" s="177" t="s">
        <v>4434</v>
      </c>
      <c r="I4283" s="177" t="s">
        <v>4435</v>
      </c>
      <c r="J4283" s="177">
        <v>18275966030</v>
      </c>
      <c r="K4283" s="177" t="s">
        <v>27</v>
      </c>
      <c r="L4283" s="224"/>
      <c r="M4283" s="177"/>
      <c r="N4283" s="177" t="s">
        <v>27</v>
      </c>
      <c r="O4283" s="224"/>
      <c r="P4283" s="177"/>
      <c r="Q4283" s="177"/>
      <c r="R4283" s="177"/>
      <c r="S4283" s="177" t="s">
        <v>4432</v>
      </c>
      <c r="T4283" s="177"/>
      <c r="Z4283" s="130" t="str">
        <f t="shared" si="67"/>
        <v>18(17)韦玉林</v>
      </c>
    </row>
    <row r="4284" spans="1:26">
      <c r="A4284" s="177"/>
      <c r="B4284" s="177" t="s">
        <v>4436</v>
      </c>
      <c r="C4284" s="177"/>
      <c r="D4284" s="177" t="s">
        <v>265</v>
      </c>
      <c r="E4284" s="177" t="s">
        <v>4437</v>
      </c>
      <c r="F4284" s="177" t="s">
        <v>143</v>
      </c>
      <c r="G4284" s="177">
        <v>18</v>
      </c>
      <c r="H4284" s="177" t="s">
        <v>4438</v>
      </c>
      <c r="I4284" s="177" t="s">
        <v>4439</v>
      </c>
      <c r="J4284" s="177">
        <v>18977801948</v>
      </c>
      <c r="K4284" s="177" t="s">
        <v>27</v>
      </c>
      <c r="L4284" s="224"/>
      <c r="M4284" s="177"/>
      <c r="N4284" s="177" t="s">
        <v>27</v>
      </c>
      <c r="O4284" s="224"/>
      <c r="P4284" s="177"/>
      <c r="Q4284" s="177"/>
      <c r="R4284" s="177"/>
      <c r="S4284" s="177" t="s">
        <v>4436</v>
      </c>
      <c r="T4284" s="177"/>
      <c r="Z4284" s="130" t="str">
        <f t="shared" si="67"/>
        <v>18(17)罗青艳</v>
      </c>
    </row>
    <row r="4285" spans="1:26">
      <c r="A4285" s="177"/>
      <c r="B4285" s="177" t="s">
        <v>4440</v>
      </c>
      <c r="C4285" s="177"/>
      <c r="D4285" s="177" t="s">
        <v>265</v>
      </c>
      <c r="E4285" s="177" t="s">
        <v>4441</v>
      </c>
      <c r="F4285" s="177" t="s">
        <v>143</v>
      </c>
      <c r="G4285" s="177">
        <v>19</v>
      </c>
      <c r="H4285" s="177" t="s">
        <v>4442</v>
      </c>
      <c r="I4285" s="177" t="s">
        <v>4443</v>
      </c>
      <c r="J4285" s="177">
        <v>13549943488</v>
      </c>
      <c r="K4285" s="177" t="s">
        <v>27</v>
      </c>
      <c r="L4285" s="224"/>
      <c r="M4285" s="177"/>
      <c r="N4285" s="177" t="s">
        <v>27</v>
      </c>
      <c r="O4285" s="224"/>
      <c r="P4285" s="177"/>
      <c r="Q4285" s="177"/>
      <c r="R4285" s="177"/>
      <c r="S4285" s="177" t="s">
        <v>4440</v>
      </c>
      <c r="T4285" s="177"/>
      <c r="Z4285" s="130" t="str">
        <f t="shared" si="67"/>
        <v>18(17)覃静初</v>
      </c>
    </row>
    <row r="4286" spans="1:26">
      <c r="A4286" s="177"/>
      <c r="B4286" s="177" t="s">
        <v>4448</v>
      </c>
      <c r="C4286" s="177"/>
      <c r="D4286" s="177" t="s">
        <v>265</v>
      </c>
      <c r="E4286" s="177" t="s">
        <v>4449</v>
      </c>
      <c r="F4286" s="177" t="s">
        <v>143</v>
      </c>
      <c r="G4286" s="177">
        <v>19</v>
      </c>
      <c r="H4286" s="177" t="s">
        <v>19333</v>
      </c>
      <c r="I4286" s="177" t="s">
        <v>4450</v>
      </c>
      <c r="J4286" s="177">
        <v>13471800471</v>
      </c>
      <c r="K4286" s="177" t="s">
        <v>27</v>
      </c>
      <c r="L4286" s="224"/>
      <c r="M4286" s="177"/>
      <c r="N4286" s="177" t="s">
        <v>27</v>
      </c>
      <c r="O4286" s="224"/>
      <c r="P4286" s="177"/>
      <c r="Q4286" s="177"/>
      <c r="R4286" s="177"/>
      <c r="S4286" s="177" t="s">
        <v>4448</v>
      </c>
      <c r="T4286" s="177"/>
      <c r="Z4286" s="130" t="str">
        <f t="shared" si="67"/>
        <v>18(17)唐冬合</v>
      </c>
    </row>
    <row r="4287" spans="1:26">
      <c r="A4287" s="177"/>
      <c r="B4287" s="177" t="s">
        <v>4451</v>
      </c>
      <c r="C4287" s="177"/>
      <c r="D4287" s="177" t="s">
        <v>265</v>
      </c>
      <c r="E4287" s="177" t="s">
        <v>4452</v>
      </c>
      <c r="F4287" s="177" t="s">
        <v>24</v>
      </c>
      <c r="G4287" s="177">
        <v>18</v>
      </c>
      <c r="H4287" s="177" t="s">
        <v>1199</v>
      </c>
      <c r="I4287" s="177" t="s">
        <v>4453</v>
      </c>
      <c r="J4287" s="177">
        <v>18819708797</v>
      </c>
      <c r="K4287" s="177" t="s">
        <v>27</v>
      </c>
      <c r="L4287" s="224"/>
      <c r="M4287" s="177"/>
      <c r="N4287" s="177" t="s">
        <v>27</v>
      </c>
      <c r="O4287" s="224"/>
      <c r="P4287" s="177"/>
      <c r="Q4287" s="177"/>
      <c r="R4287" s="177"/>
      <c r="S4287" s="177" t="s">
        <v>4451</v>
      </c>
      <c r="T4287" s="177"/>
      <c r="Z4287" s="130" t="str">
        <f t="shared" si="67"/>
        <v>18(17)蓝福幸</v>
      </c>
    </row>
    <row r="4288" spans="1:26">
      <c r="A4288" s="177"/>
      <c r="B4288" s="177" t="s">
        <v>4454</v>
      </c>
      <c r="C4288" s="177"/>
      <c r="D4288" s="177" t="s">
        <v>265</v>
      </c>
      <c r="E4288" s="177" t="s">
        <v>4455</v>
      </c>
      <c r="F4288" s="177" t="s">
        <v>143</v>
      </c>
      <c r="G4288" s="177">
        <v>19</v>
      </c>
      <c r="H4288" s="177" t="s">
        <v>939</v>
      </c>
      <c r="I4288" s="177" t="s">
        <v>4456</v>
      </c>
      <c r="J4288" s="177">
        <v>15078636897</v>
      </c>
      <c r="K4288" s="177" t="s">
        <v>27</v>
      </c>
      <c r="L4288" s="224"/>
      <c r="M4288" s="177"/>
      <c r="N4288" s="177" t="s">
        <v>27</v>
      </c>
      <c r="O4288" s="224"/>
      <c r="P4288" s="177"/>
      <c r="Q4288" s="177"/>
      <c r="R4288" s="177"/>
      <c r="S4288" s="177" t="s">
        <v>4454</v>
      </c>
      <c r="T4288" s="177"/>
      <c r="Z4288" s="130" t="str">
        <f t="shared" si="67"/>
        <v>18(17)秦孟沙</v>
      </c>
    </row>
    <row r="4289" spans="1:26">
      <c r="A4289" s="177"/>
      <c r="B4289" s="177" t="s">
        <v>4457</v>
      </c>
      <c r="C4289" s="177"/>
      <c r="D4289" s="177" t="s">
        <v>265</v>
      </c>
      <c r="E4289" s="177" t="s">
        <v>4458</v>
      </c>
      <c r="F4289" s="177" t="s">
        <v>143</v>
      </c>
      <c r="G4289" s="177">
        <v>19</v>
      </c>
      <c r="H4289" s="177" t="s">
        <v>4459</v>
      </c>
      <c r="I4289" s="177" t="s">
        <v>4460</v>
      </c>
      <c r="J4289" s="177">
        <v>15878688285</v>
      </c>
      <c r="K4289" s="177" t="s">
        <v>27</v>
      </c>
      <c r="L4289" s="224"/>
      <c r="M4289" s="177"/>
      <c r="N4289" s="177" t="s">
        <v>27</v>
      </c>
      <c r="O4289" s="224"/>
      <c r="P4289" s="177"/>
      <c r="Q4289" s="177"/>
      <c r="R4289" s="177"/>
      <c r="S4289" s="177" t="s">
        <v>4457</v>
      </c>
      <c r="T4289" s="177"/>
      <c r="Z4289" s="130" t="str">
        <f t="shared" si="67"/>
        <v>18(17)屈献良</v>
      </c>
    </row>
    <row r="4290" spans="1:26">
      <c r="A4290" s="177"/>
      <c r="B4290" s="177" t="s">
        <v>4465</v>
      </c>
      <c r="C4290" s="177"/>
      <c r="D4290" s="177" t="s">
        <v>270</v>
      </c>
      <c r="E4290" s="177" t="s">
        <v>4466</v>
      </c>
      <c r="F4290" s="177" t="s">
        <v>143</v>
      </c>
      <c r="G4290" s="177">
        <v>18</v>
      </c>
      <c r="H4290" s="177" t="s">
        <v>4467</v>
      </c>
      <c r="I4290" s="177" t="s">
        <v>4468</v>
      </c>
      <c r="J4290" s="177">
        <v>13878133131</v>
      </c>
      <c r="K4290" s="177"/>
      <c r="L4290" s="224"/>
      <c r="M4290" s="177"/>
      <c r="N4290" s="177"/>
      <c r="O4290" s="224"/>
      <c r="P4290" s="177"/>
      <c r="Q4290" s="177"/>
      <c r="R4290" s="177"/>
      <c r="S4290" s="177" t="s">
        <v>4465</v>
      </c>
      <c r="T4290" s="177" t="s">
        <v>19686</v>
      </c>
      <c r="Z4290" s="130" t="str">
        <f t="shared" si="67"/>
        <v>18(18)李湘</v>
      </c>
    </row>
    <row r="4291" spans="1:26">
      <c r="A4291" s="177"/>
      <c r="B4291" s="177" t="s">
        <v>4475</v>
      </c>
      <c r="C4291" s="177"/>
      <c r="D4291" s="177" t="s">
        <v>270</v>
      </c>
      <c r="E4291" s="177" t="s">
        <v>4476</v>
      </c>
      <c r="F4291" s="177" t="s">
        <v>143</v>
      </c>
      <c r="G4291" s="177">
        <v>21</v>
      </c>
      <c r="H4291" s="177" t="s">
        <v>716</v>
      </c>
      <c r="I4291" s="177" t="s">
        <v>4477</v>
      </c>
      <c r="J4291" s="177">
        <v>18249919561</v>
      </c>
      <c r="K4291" s="177" t="s">
        <v>27</v>
      </c>
      <c r="L4291" s="224"/>
      <c r="M4291" s="177"/>
      <c r="N4291" s="177" t="s">
        <v>27</v>
      </c>
      <c r="O4291" s="224"/>
      <c r="P4291" s="177"/>
      <c r="Q4291" s="177"/>
      <c r="R4291" s="177"/>
      <c r="S4291" s="177" t="s">
        <v>4475</v>
      </c>
      <c r="T4291" s="177"/>
      <c r="Z4291" s="130" t="str">
        <f t="shared" si="67"/>
        <v>18(18)杨凤银</v>
      </c>
    </row>
    <row r="4292" spans="1:26">
      <c r="A4292" s="177"/>
      <c r="B4292" s="177" t="s">
        <v>4478</v>
      </c>
      <c r="C4292" s="177"/>
      <c r="D4292" s="177" t="s">
        <v>270</v>
      </c>
      <c r="E4292" s="177" t="s">
        <v>4479</v>
      </c>
      <c r="F4292" s="177" t="s">
        <v>24</v>
      </c>
      <c r="G4292" s="177">
        <v>18</v>
      </c>
      <c r="H4292" s="177" t="s">
        <v>17828</v>
      </c>
      <c r="I4292" s="177" t="s">
        <v>4481</v>
      </c>
      <c r="J4292" s="177">
        <v>13558289202</v>
      </c>
      <c r="K4292" s="177"/>
      <c r="L4292" s="224"/>
      <c r="M4292" s="177"/>
      <c r="N4292" s="177"/>
      <c r="O4292" s="224"/>
      <c r="P4292" s="177"/>
      <c r="Q4292" s="177"/>
      <c r="R4292" s="177"/>
      <c r="S4292" s="177" t="s">
        <v>4478</v>
      </c>
      <c r="T4292" s="177" t="s">
        <v>17668</v>
      </c>
      <c r="Z4292" s="130" t="str">
        <f t="shared" si="67"/>
        <v>18(18)唐耿</v>
      </c>
    </row>
    <row r="4293" spans="1:26">
      <c r="A4293" s="177"/>
      <c r="B4293" s="177" t="s">
        <v>4482</v>
      </c>
      <c r="C4293" s="177"/>
      <c r="D4293" s="177" t="s">
        <v>270</v>
      </c>
      <c r="E4293" s="177" t="s">
        <v>4483</v>
      </c>
      <c r="F4293" s="177" t="s">
        <v>143</v>
      </c>
      <c r="G4293" s="177">
        <v>18</v>
      </c>
      <c r="H4293" s="177" t="s">
        <v>18008</v>
      </c>
      <c r="I4293" s="177" t="s">
        <v>4485</v>
      </c>
      <c r="J4293" s="177">
        <v>15978153339</v>
      </c>
      <c r="K4293" s="177" t="s">
        <v>27</v>
      </c>
      <c r="L4293" s="224"/>
      <c r="M4293" s="177"/>
      <c r="N4293" s="177" t="s">
        <v>27</v>
      </c>
      <c r="O4293" s="224"/>
      <c r="P4293" s="177"/>
      <c r="Q4293" s="177"/>
      <c r="R4293" s="177"/>
      <c r="S4293" s="177" t="s">
        <v>4482</v>
      </c>
      <c r="T4293" s="177"/>
      <c r="Z4293" s="130" t="str">
        <f t="shared" si="67"/>
        <v>18(18)覃潇</v>
      </c>
    </row>
    <row r="4294" spans="1:26">
      <c r="A4294" s="177"/>
      <c r="B4294" s="177" t="s">
        <v>4486</v>
      </c>
      <c r="C4294" s="177"/>
      <c r="D4294" s="177" t="s">
        <v>270</v>
      </c>
      <c r="E4294" s="177" t="s">
        <v>4487</v>
      </c>
      <c r="F4294" s="177" t="s">
        <v>24</v>
      </c>
      <c r="G4294" s="177">
        <v>18</v>
      </c>
      <c r="H4294" s="177" t="s">
        <v>17710</v>
      </c>
      <c r="I4294" s="177" t="s">
        <v>4489</v>
      </c>
      <c r="J4294" s="177" t="s">
        <v>4490</v>
      </c>
      <c r="K4294" s="177" t="s">
        <v>27</v>
      </c>
      <c r="L4294" s="224"/>
      <c r="M4294" s="177"/>
      <c r="N4294" s="177" t="s">
        <v>30</v>
      </c>
      <c r="O4294" s="224"/>
      <c r="P4294" s="177"/>
      <c r="Q4294" s="177"/>
      <c r="R4294" s="177"/>
      <c r="S4294" s="177" t="s">
        <v>4486</v>
      </c>
      <c r="T4294" s="177"/>
      <c r="Z4294" s="130" t="str">
        <f t="shared" si="67"/>
        <v>18(18)蓝华良</v>
      </c>
    </row>
    <row r="4295" spans="1:26">
      <c r="A4295" s="177"/>
      <c r="B4295" s="177" t="s">
        <v>4491</v>
      </c>
      <c r="C4295" s="177"/>
      <c r="D4295" s="177" t="s">
        <v>270</v>
      </c>
      <c r="E4295" s="177" t="s">
        <v>4492</v>
      </c>
      <c r="F4295" s="177" t="s">
        <v>24</v>
      </c>
      <c r="G4295" s="177">
        <v>20</v>
      </c>
      <c r="H4295" s="177" t="s">
        <v>2313</v>
      </c>
      <c r="I4295" s="177" t="s">
        <v>4493</v>
      </c>
      <c r="J4295" s="177">
        <v>13277850350</v>
      </c>
      <c r="K4295" s="177" t="s">
        <v>27</v>
      </c>
      <c r="L4295" s="224"/>
      <c r="M4295" s="177"/>
      <c r="N4295" s="177" t="s">
        <v>27</v>
      </c>
      <c r="O4295" s="224"/>
      <c r="P4295" s="177"/>
      <c r="Q4295" s="177"/>
      <c r="R4295" s="177"/>
      <c r="S4295" s="177" t="s">
        <v>4491</v>
      </c>
      <c r="T4295" s="177"/>
      <c r="Z4295" s="130" t="str">
        <f t="shared" ref="Z4295:Z4358" si="68">D4295:D8876&amp;E4295:E8876</f>
        <v>18(18)徐风盛</v>
      </c>
    </row>
    <row r="4296" spans="1:26">
      <c r="A4296" s="177"/>
      <c r="B4296" s="177" t="s">
        <v>4498</v>
      </c>
      <c r="C4296" s="177"/>
      <c r="D4296" s="177" t="s">
        <v>270</v>
      </c>
      <c r="E4296" s="177" t="s">
        <v>4499</v>
      </c>
      <c r="F4296" s="177" t="s">
        <v>24</v>
      </c>
      <c r="G4296" s="177">
        <v>19</v>
      </c>
      <c r="H4296" s="177" t="s">
        <v>17613</v>
      </c>
      <c r="I4296" s="177" t="s">
        <v>4501</v>
      </c>
      <c r="J4296" s="177">
        <v>15296877974</v>
      </c>
      <c r="K4296" s="177" t="s">
        <v>27</v>
      </c>
      <c r="L4296" s="224"/>
      <c r="M4296" s="177"/>
      <c r="N4296" s="177" t="s">
        <v>30</v>
      </c>
      <c r="O4296" s="224"/>
      <c r="P4296" s="177"/>
      <c r="Q4296" s="177"/>
      <c r="R4296" s="177"/>
      <c r="S4296" s="177" t="s">
        <v>4498</v>
      </c>
      <c r="T4296" s="177"/>
      <c r="Z4296" s="130" t="str">
        <f t="shared" si="68"/>
        <v>18(18)李袖增</v>
      </c>
    </row>
    <row r="4297" spans="1:26">
      <c r="A4297" s="177"/>
      <c r="B4297" s="177" t="s">
        <v>4502</v>
      </c>
      <c r="C4297" s="177"/>
      <c r="D4297" s="177" t="s">
        <v>270</v>
      </c>
      <c r="E4297" s="177" t="s">
        <v>4503</v>
      </c>
      <c r="F4297" s="177" t="s">
        <v>143</v>
      </c>
      <c r="G4297" s="177">
        <v>18</v>
      </c>
      <c r="H4297" s="177" t="s">
        <v>19988</v>
      </c>
      <c r="I4297" s="177" t="s">
        <v>4505</v>
      </c>
      <c r="J4297" s="177">
        <v>13025876829</v>
      </c>
      <c r="K4297" s="177" t="s">
        <v>27</v>
      </c>
      <c r="L4297" s="224"/>
      <c r="M4297" s="177"/>
      <c r="N4297" s="177" t="s">
        <v>27</v>
      </c>
      <c r="O4297" s="224"/>
      <c r="P4297" s="177"/>
      <c r="Q4297" s="177"/>
      <c r="R4297" s="177"/>
      <c r="S4297" s="177" t="s">
        <v>4502</v>
      </c>
      <c r="T4297" s="177"/>
      <c r="Z4297" s="130" t="str">
        <f t="shared" si="68"/>
        <v>18(18)韦彩菇</v>
      </c>
    </row>
    <row r="4298" spans="1:26">
      <c r="A4298" s="177"/>
      <c r="B4298" s="177" t="s">
        <v>4506</v>
      </c>
      <c r="C4298" s="177"/>
      <c r="D4298" s="177" t="s">
        <v>270</v>
      </c>
      <c r="E4298" s="177" t="s">
        <v>4507</v>
      </c>
      <c r="F4298" s="177" t="s">
        <v>24</v>
      </c>
      <c r="G4298" s="177">
        <v>18</v>
      </c>
      <c r="H4298" s="177" t="s">
        <v>2578</v>
      </c>
      <c r="I4298" s="177" t="s">
        <v>4508</v>
      </c>
      <c r="J4298" s="177">
        <v>13433225460</v>
      </c>
      <c r="K4298" s="177"/>
      <c r="L4298" s="224"/>
      <c r="M4298" s="177"/>
      <c r="N4298" s="177"/>
      <c r="O4298" s="224"/>
      <c r="P4298" s="177"/>
      <c r="Q4298" s="177"/>
      <c r="R4298" s="177"/>
      <c r="S4298" s="177" t="s">
        <v>4506</v>
      </c>
      <c r="T4298" s="177" t="s">
        <v>17668</v>
      </c>
      <c r="Z4298" s="130" t="str">
        <f t="shared" si="68"/>
        <v>18(18)陶日信</v>
      </c>
    </row>
    <row r="4299" spans="1:26">
      <c r="A4299" s="177"/>
      <c r="B4299" s="177" t="s">
        <v>4512</v>
      </c>
      <c r="C4299" s="177"/>
      <c r="D4299" s="177" t="s">
        <v>270</v>
      </c>
      <c r="E4299" s="177" t="s">
        <v>4513</v>
      </c>
      <c r="F4299" s="177" t="s">
        <v>143</v>
      </c>
      <c r="G4299" s="177">
        <v>20</v>
      </c>
      <c r="H4299" s="177" t="s">
        <v>19989</v>
      </c>
      <c r="I4299" s="177" t="s">
        <v>4515</v>
      </c>
      <c r="J4299" s="177">
        <v>13788387172</v>
      </c>
      <c r="K4299" s="177" t="s">
        <v>27</v>
      </c>
      <c r="L4299" s="224"/>
      <c r="M4299" s="177"/>
      <c r="N4299" s="177" t="s">
        <v>27</v>
      </c>
      <c r="O4299" s="224"/>
      <c r="P4299" s="177"/>
      <c r="Q4299" s="177"/>
      <c r="R4299" s="177"/>
      <c r="S4299" s="177" t="s">
        <v>4512</v>
      </c>
      <c r="T4299" s="177"/>
      <c r="Z4299" s="130" t="str">
        <f t="shared" si="68"/>
        <v>18(18)黄晶晶</v>
      </c>
    </row>
    <row r="4300" spans="1:26">
      <c r="A4300" s="177"/>
      <c r="B4300" s="177" t="s">
        <v>4516</v>
      </c>
      <c r="C4300" s="177"/>
      <c r="D4300" s="177" t="s">
        <v>270</v>
      </c>
      <c r="E4300" s="177" t="s">
        <v>4517</v>
      </c>
      <c r="F4300" s="177" t="s">
        <v>143</v>
      </c>
      <c r="G4300" s="177">
        <v>18</v>
      </c>
      <c r="H4300" s="177" t="s">
        <v>19990</v>
      </c>
      <c r="I4300" s="177" t="s">
        <v>4519</v>
      </c>
      <c r="J4300" s="177">
        <v>18407783505</v>
      </c>
      <c r="K4300" s="177"/>
      <c r="L4300" s="224"/>
      <c r="M4300" s="177"/>
      <c r="N4300" s="177"/>
      <c r="O4300" s="224"/>
      <c r="P4300" s="177"/>
      <c r="Q4300" s="177"/>
      <c r="R4300" s="177"/>
      <c r="S4300" s="177" t="s">
        <v>4516</v>
      </c>
      <c r="T4300" s="177" t="s">
        <v>17668</v>
      </c>
      <c r="Z4300" s="130" t="str">
        <f t="shared" si="68"/>
        <v>18(18)黄春梅1</v>
      </c>
    </row>
    <row r="4301" spans="1:26">
      <c r="A4301" s="177"/>
      <c r="B4301" s="177" t="s">
        <v>4520</v>
      </c>
      <c r="C4301" s="177"/>
      <c r="D4301" s="177" t="s">
        <v>270</v>
      </c>
      <c r="E4301" s="177" t="s">
        <v>4521</v>
      </c>
      <c r="F4301" s="177" t="s">
        <v>24</v>
      </c>
      <c r="G4301" s="177">
        <v>19</v>
      </c>
      <c r="H4301" s="177" t="s">
        <v>19753</v>
      </c>
      <c r="I4301" s="177" t="s">
        <v>4522</v>
      </c>
      <c r="J4301" s="177">
        <v>13557783321</v>
      </c>
      <c r="K4301" s="177" t="s">
        <v>27</v>
      </c>
      <c r="L4301" s="224"/>
      <c r="M4301" s="177"/>
      <c r="N4301" s="177" t="s">
        <v>27</v>
      </c>
      <c r="O4301" s="224"/>
      <c r="P4301" s="177"/>
      <c r="Q4301" s="177"/>
      <c r="R4301" s="177"/>
      <c r="S4301" s="177" t="s">
        <v>4520</v>
      </c>
      <c r="T4301" s="177"/>
      <c r="Z4301" s="130" t="str">
        <f t="shared" si="68"/>
        <v>18(18)覃应</v>
      </c>
    </row>
    <row r="4302" spans="1:26">
      <c r="A4302" s="177"/>
      <c r="B4302" s="177" t="s">
        <v>4527</v>
      </c>
      <c r="C4302" s="177"/>
      <c r="D4302" s="177" t="s">
        <v>270</v>
      </c>
      <c r="E4302" s="177" t="s">
        <v>4528</v>
      </c>
      <c r="F4302" s="177" t="s">
        <v>143</v>
      </c>
      <c r="G4302" s="177">
        <v>18</v>
      </c>
      <c r="H4302" s="177" t="s">
        <v>19991</v>
      </c>
      <c r="I4302" s="177" t="s">
        <v>4530</v>
      </c>
      <c r="J4302" s="177">
        <v>13481869251</v>
      </c>
      <c r="K4302" s="177" t="s">
        <v>27</v>
      </c>
      <c r="L4302" s="224"/>
      <c r="M4302" s="177"/>
      <c r="N4302" s="177" t="s">
        <v>27</v>
      </c>
      <c r="O4302" s="224"/>
      <c r="P4302" s="177"/>
      <c r="Q4302" s="177"/>
      <c r="R4302" s="177"/>
      <c r="S4302" s="177" t="s">
        <v>4527</v>
      </c>
      <c r="T4302" s="177"/>
      <c r="Z4302" s="130" t="str">
        <f t="shared" si="68"/>
        <v>18(18)龙菲菲</v>
      </c>
    </row>
    <row r="4303" spans="1:26">
      <c r="A4303" s="177"/>
      <c r="B4303" s="177" t="s">
        <v>4531</v>
      </c>
      <c r="C4303" s="177"/>
      <c r="D4303" s="177" t="s">
        <v>270</v>
      </c>
      <c r="E4303" s="177" t="s">
        <v>4532</v>
      </c>
      <c r="F4303" s="177" t="s">
        <v>143</v>
      </c>
      <c r="G4303" s="177">
        <v>21</v>
      </c>
      <c r="H4303" s="177" t="s">
        <v>4533</v>
      </c>
      <c r="I4303" s="177" t="s">
        <v>4534</v>
      </c>
      <c r="J4303" s="177">
        <v>15907787284</v>
      </c>
      <c r="K4303" s="177" t="s">
        <v>27</v>
      </c>
      <c r="L4303" s="224"/>
      <c r="M4303" s="177"/>
      <c r="N4303" s="177" t="s">
        <v>30</v>
      </c>
      <c r="O4303" s="224"/>
      <c r="P4303" s="177"/>
      <c r="Q4303" s="177"/>
      <c r="R4303" s="177"/>
      <c r="S4303" s="177" t="s">
        <v>4531</v>
      </c>
      <c r="T4303" s="177"/>
      <c r="Z4303" s="130" t="str">
        <f t="shared" si="68"/>
        <v>18(18)梁秋院</v>
      </c>
    </row>
    <row r="4304" spans="1:26">
      <c r="A4304" s="177"/>
      <c r="B4304" s="177" t="s">
        <v>4535</v>
      </c>
      <c r="C4304" s="177"/>
      <c r="D4304" s="177" t="s">
        <v>270</v>
      </c>
      <c r="E4304" s="177" t="s">
        <v>4536</v>
      </c>
      <c r="F4304" s="177" t="s">
        <v>24</v>
      </c>
      <c r="G4304" s="177">
        <v>20</v>
      </c>
      <c r="H4304" s="177" t="s">
        <v>4537</v>
      </c>
      <c r="I4304" s="177" t="s">
        <v>4538</v>
      </c>
      <c r="J4304" s="177">
        <v>18378890309</v>
      </c>
      <c r="K4304" s="177" t="s">
        <v>27</v>
      </c>
      <c r="L4304" s="224"/>
      <c r="M4304" s="177"/>
      <c r="N4304" s="177" t="s">
        <v>27</v>
      </c>
      <c r="O4304" s="224"/>
      <c r="P4304" s="177"/>
      <c r="Q4304" s="177"/>
      <c r="R4304" s="177"/>
      <c r="S4304" s="177" t="s">
        <v>4535</v>
      </c>
      <c r="T4304" s="177"/>
      <c r="Z4304" s="130" t="str">
        <f t="shared" si="68"/>
        <v>18(18)蓝寿</v>
      </c>
    </row>
    <row r="4305" spans="1:26">
      <c r="A4305" s="177"/>
      <c r="B4305" s="177" t="s">
        <v>4539</v>
      </c>
      <c r="C4305" s="177"/>
      <c r="D4305" s="177" t="s">
        <v>270</v>
      </c>
      <c r="E4305" s="177" t="s">
        <v>4540</v>
      </c>
      <c r="F4305" s="177" t="s">
        <v>143</v>
      </c>
      <c r="G4305" s="177">
        <v>18</v>
      </c>
      <c r="H4305" s="177" t="s">
        <v>19992</v>
      </c>
      <c r="I4305" s="177" t="s">
        <v>4542</v>
      </c>
      <c r="J4305" s="177" t="s">
        <v>4543</v>
      </c>
      <c r="K4305" s="177" t="s">
        <v>27</v>
      </c>
      <c r="L4305" s="224"/>
      <c r="M4305" s="177"/>
      <c r="N4305" s="177" t="s">
        <v>30</v>
      </c>
      <c r="O4305" s="224"/>
      <c r="P4305" s="177"/>
      <c r="Q4305" s="177"/>
      <c r="R4305" s="177"/>
      <c r="S4305" s="177" t="s">
        <v>4539</v>
      </c>
      <c r="T4305" s="177"/>
      <c r="Z4305" s="130" t="str">
        <f t="shared" si="68"/>
        <v>18(18)甘丽树</v>
      </c>
    </row>
    <row r="4306" spans="1:26">
      <c r="A4306" s="177"/>
      <c r="B4306" s="177" t="s">
        <v>4548</v>
      </c>
      <c r="C4306" s="177"/>
      <c r="D4306" s="177" t="s">
        <v>270</v>
      </c>
      <c r="E4306" s="177" t="s">
        <v>4549</v>
      </c>
      <c r="F4306" s="177" t="s">
        <v>24</v>
      </c>
      <c r="G4306" s="177">
        <v>18</v>
      </c>
      <c r="H4306" s="177" t="s">
        <v>4550</v>
      </c>
      <c r="I4306" s="177" t="s">
        <v>4551</v>
      </c>
      <c r="J4306" s="177">
        <v>15077649298</v>
      </c>
      <c r="K4306" s="177" t="s">
        <v>27</v>
      </c>
      <c r="L4306" s="224"/>
      <c r="M4306" s="177"/>
      <c r="N4306" s="177" t="s">
        <v>27</v>
      </c>
      <c r="O4306" s="224"/>
      <c r="P4306" s="177"/>
      <c r="Q4306" s="177"/>
      <c r="R4306" s="177"/>
      <c r="S4306" s="177" t="s">
        <v>4548</v>
      </c>
      <c r="T4306" s="177"/>
      <c r="Z4306" s="130" t="str">
        <f t="shared" si="68"/>
        <v>18(18)农远禄</v>
      </c>
    </row>
    <row r="4307" spans="1:26">
      <c r="A4307" s="177"/>
      <c r="B4307" s="177" t="s">
        <v>4552</v>
      </c>
      <c r="C4307" s="177"/>
      <c r="D4307" s="177" t="s">
        <v>270</v>
      </c>
      <c r="E4307" s="177" t="s">
        <v>4553</v>
      </c>
      <c r="F4307" s="177" t="s">
        <v>143</v>
      </c>
      <c r="G4307" s="177">
        <v>19</v>
      </c>
      <c r="H4307" s="177" t="s">
        <v>4554</v>
      </c>
      <c r="I4307" s="177" t="s">
        <v>4555</v>
      </c>
      <c r="J4307" s="177">
        <v>119977826216</v>
      </c>
      <c r="K4307" s="177"/>
      <c r="L4307" s="224"/>
      <c r="M4307" s="177"/>
      <c r="N4307" s="177"/>
      <c r="O4307" s="224"/>
      <c r="P4307" s="177"/>
      <c r="Q4307" s="177"/>
      <c r="R4307" s="177"/>
      <c r="S4307" s="177" t="s">
        <v>4552</v>
      </c>
      <c r="T4307" s="177" t="s">
        <v>17668</v>
      </c>
      <c r="Z4307" s="130" t="str">
        <f t="shared" si="68"/>
        <v>18(18)毛凤金</v>
      </c>
    </row>
    <row r="4308" spans="1:26">
      <c r="A4308" s="177"/>
      <c r="B4308" s="177" t="s">
        <v>4556</v>
      </c>
      <c r="C4308" s="177"/>
      <c r="D4308" s="177" t="s">
        <v>270</v>
      </c>
      <c r="E4308" s="177" t="s">
        <v>4557</v>
      </c>
      <c r="F4308" s="177" t="s">
        <v>143</v>
      </c>
      <c r="G4308" s="177">
        <v>18</v>
      </c>
      <c r="H4308" s="177" t="s">
        <v>19993</v>
      </c>
      <c r="I4308" s="177" t="s">
        <v>4559</v>
      </c>
      <c r="J4308" s="177">
        <v>13788180783</v>
      </c>
      <c r="K4308" s="177" t="s">
        <v>27</v>
      </c>
      <c r="L4308" s="224"/>
      <c r="M4308" s="177"/>
      <c r="N4308" s="177" t="s">
        <v>30</v>
      </c>
      <c r="O4308" s="224"/>
      <c r="P4308" s="177"/>
      <c r="Q4308" s="177"/>
      <c r="R4308" s="177"/>
      <c r="S4308" s="177" t="s">
        <v>4556</v>
      </c>
      <c r="T4308" s="177"/>
      <c r="Z4308" s="130" t="str">
        <f t="shared" si="68"/>
        <v>18(18)林金前</v>
      </c>
    </row>
    <row r="4309" spans="1:26">
      <c r="A4309" s="177"/>
      <c r="B4309" s="177" t="s">
        <v>4560</v>
      </c>
      <c r="C4309" s="177"/>
      <c r="D4309" s="177" t="s">
        <v>270</v>
      </c>
      <c r="E4309" s="177" t="s">
        <v>4561</v>
      </c>
      <c r="F4309" s="177" t="s">
        <v>24</v>
      </c>
      <c r="G4309" s="177">
        <v>19</v>
      </c>
      <c r="H4309" s="177" t="s">
        <v>4562</v>
      </c>
      <c r="I4309" s="177" t="s">
        <v>4563</v>
      </c>
      <c r="J4309" s="177">
        <v>17807833155</v>
      </c>
      <c r="K4309" s="177"/>
      <c r="L4309" s="224"/>
      <c r="M4309" s="177"/>
      <c r="N4309" s="177"/>
      <c r="O4309" s="224"/>
      <c r="P4309" s="177"/>
      <c r="Q4309" s="177"/>
      <c r="R4309" s="177"/>
      <c r="S4309" s="177" t="s">
        <v>4560</v>
      </c>
      <c r="T4309" s="177" t="s">
        <v>17668</v>
      </c>
      <c r="Z4309" s="130" t="str">
        <f t="shared" si="68"/>
        <v>18(18)韦贵阳</v>
      </c>
    </row>
    <row r="4310" spans="1:26">
      <c r="A4310" s="177"/>
      <c r="B4310" s="177" t="s">
        <v>4564</v>
      </c>
      <c r="C4310" s="177"/>
      <c r="D4310" s="177" t="s">
        <v>270</v>
      </c>
      <c r="E4310" s="177" t="s">
        <v>4565</v>
      </c>
      <c r="F4310" s="177" t="s">
        <v>143</v>
      </c>
      <c r="G4310" s="177">
        <v>18</v>
      </c>
      <c r="H4310" s="177" t="s">
        <v>1824</v>
      </c>
      <c r="I4310" s="177" t="s">
        <v>4566</v>
      </c>
      <c r="J4310" s="177">
        <v>17344529814</v>
      </c>
      <c r="K4310" s="177" t="s">
        <v>27</v>
      </c>
      <c r="L4310" s="224"/>
      <c r="M4310" s="177"/>
      <c r="N4310" s="177" t="s">
        <v>30</v>
      </c>
      <c r="O4310" s="224"/>
      <c r="P4310" s="177"/>
      <c r="Q4310" s="177"/>
      <c r="R4310" s="177"/>
      <c r="S4310" s="177" t="s">
        <v>4564</v>
      </c>
      <c r="T4310" s="177"/>
      <c r="Z4310" s="130" t="str">
        <f t="shared" si="68"/>
        <v>18(18)韦春莹</v>
      </c>
    </row>
    <row r="4311" spans="1:26">
      <c r="A4311" s="177"/>
      <c r="B4311" s="177" t="s">
        <v>4567</v>
      </c>
      <c r="C4311" s="177"/>
      <c r="D4311" s="177" t="s">
        <v>270</v>
      </c>
      <c r="E4311" s="177" t="s">
        <v>4568</v>
      </c>
      <c r="F4311" s="177" t="s">
        <v>143</v>
      </c>
      <c r="G4311" s="177">
        <v>18</v>
      </c>
      <c r="H4311" s="177" t="s">
        <v>18068</v>
      </c>
      <c r="I4311" s="177" t="s">
        <v>4569</v>
      </c>
      <c r="J4311" s="177">
        <v>15878821958</v>
      </c>
      <c r="K4311" s="177" t="s">
        <v>27</v>
      </c>
      <c r="L4311" s="224"/>
      <c r="M4311" s="177"/>
      <c r="N4311" s="177" t="s">
        <v>27</v>
      </c>
      <c r="O4311" s="224"/>
      <c r="P4311" s="177"/>
      <c r="Q4311" s="177"/>
      <c r="R4311" s="177"/>
      <c r="S4311" s="177" t="s">
        <v>4567</v>
      </c>
      <c r="T4311" s="177"/>
      <c r="Z4311" s="130" t="str">
        <f t="shared" si="68"/>
        <v>18(18)覃莉莉1</v>
      </c>
    </row>
    <row r="4312" spans="1:26">
      <c r="A4312" s="177"/>
      <c r="B4312" s="177" t="s">
        <v>4570</v>
      </c>
      <c r="C4312" s="177"/>
      <c r="D4312" s="177" t="s">
        <v>270</v>
      </c>
      <c r="E4312" s="177" t="s">
        <v>4571</v>
      </c>
      <c r="F4312" s="177" t="s">
        <v>24</v>
      </c>
      <c r="G4312" s="177">
        <v>19</v>
      </c>
      <c r="H4312" s="177" t="s">
        <v>4572</v>
      </c>
      <c r="I4312" s="177" t="s">
        <v>4573</v>
      </c>
      <c r="J4312" s="177">
        <v>17344521448</v>
      </c>
      <c r="K4312" s="177" t="s">
        <v>27</v>
      </c>
      <c r="L4312" s="224"/>
      <c r="M4312" s="177"/>
      <c r="N4312" s="177" t="s">
        <v>30</v>
      </c>
      <c r="O4312" s="224"/>
      <c r="P4312" s="177"/>
      <c r="Q4312" s="177"/>
      <c r="R4312" s="177"/>
      <c r="S4312" s="177" t="s">
        <v>4570</v>
      </c>
      <c r="T4312" s="177"/>
      <c r="Z4312" s="130" t="str">
        <f t="shared" si="68"/>
        <v>18(18)陆荣铭</v>
      </c>
    </row>
    <row r="4313" spans="1:26">
      <c r="A4313" s="177"/>
      <c r="B4313" s="177" t="s">
        <v>4574</v>
      </c>
      <c r="C4313" s="177"/>
      <c r="D4313" s="177" t="s">
        <v>270</v>
      </c>
      <c r="E4313" s="177" t="s">
        <v>4575</v>
      </c>
      <c r="F4313" s="177" t="s">
        <v>143</v>
      </c>
      <c r="G4313" s="177">
        <v>20</v>
      </c>
      <c r="H4313" s="177" t="s">
        <v>4576</v>
      </c>
      <c r="I4313" s="177" t="s">
        <v>4577</v>
      </c>
      <c r="J4313" s="177">
        <v>15296878522</v>
      </c>
      <c r="K4313" s="177" t="s">
        <v>27</v>
      </c>
      <c r="L4313" s="224"/>
      <c r="M4313" s="177"/>
      <c r="N4313" s="177" t="s">
        <v>27</v>
      </c>
      <c r="O4313" s="224"/>
      <c r="P4313" s="177"/>
      <c r="Q4313" s="177"/>
      <c r="R4313" s="177"/>
      <c r="S4313" s="177" t="s">
        <v>4574</v>
      </c>
      <c r="T4313" s="177"/>
      <c r="Z4313" s="130" t="str">
        <f t="shared" si="68"/>
        <v>18(18)卢春喜</v>
      </c>
    </row>
    <row r="4314" spans="1:26">
      <c r="A4314" s="177"/>
      <c r="B4314" s="177" t="s">
        <v>4578</v>
      </c>
      <c r="C4314" s="177"/>
      <c r="D4314" s="177" t="s">
        <v>270</v>
      </c>
      <c r="E4314" s="177" t="s">
        <v>4579</v>
      </c>
      <c r="F4314" s="177" t="s">
        <v>143</v>
      </c>
      <c r="G4314" s="177">
        <v>19</v>
      </c>
      <c r="H4314" s="177" t="s">
        <v>4580</v>
      </c>
      <c r="I4314" s="177" t="s">
        <v>4581</v>
      </c>
      <c r="J4314" s="177" t="s">
        <v>4582</v>
      </c>
      <c r="K4314" s="177" t="s">
        <v>27</v>
      </c>
      <c r="L4314" s="224"/>
      <c r="M4314" s="177"/>
      <c r="N4314" s="177" t="s">
        <v>27</v>
      </c>
      <c r="O4314" s="224"/>
      <c r="P4314" s="177"/>
      <c r="Q4314" s="177"/>
      <c r="R4314" s="177"/>
      <c r="S4314" s="177" t="s">
        <v>4578</v>
      </c>
      <c r="T4314" s="177"/>
      <c r="Z4314" s="130" t="str">
        <f t="shared" si="68"/>
        <v>18(18)韦丽娜1</v>
      </c>
    </row>
    <row r="4315" spans="1:26">
      <c r="A4315" s="177"/>
      <c r="B4315" s="177" t="s">
        <v>4583</v>
      </c>
      <c r="C4315" s="177"/>
      <c r="D4315" s="177" t="s">
        <v>270</v>
      </c>
      <c r="E4315" s="177" t="s">
        <v>4584</v>
      </c>
      <c r="F4315" s="177" t="s">
        <v>143</v>
      </c>
      <c r="G4315" s="177">
        <v>19</v>
      </c>
      <c r="H4315" s="177" t="s">
        <v>2689</v>
      </c>
      <c r="I4315" s="177" t="s">
        <v>4585</v>
      </c>
      <c r="J4315" s="177" t="s">
        <v>4586</v>
      </c>
      <c r="K4315" s="177" t="s">
        <v>27</v>
      </c>
      <c r="L4315" s="224"/>
      <c r="M4315" s="177"/>
      <c r="N4315" s="177" t="s">
        <v>30</v>
      </c>
      <c r="O4315" s="224"/>
      <c r="P4315" s="177"/>
      <c r="Q4315" s="177"/>
      <c r="R4315" s="177"/>
      <c r="S4315" s="177" t="s">
        <v>4583</v>
      </c>
      <c r="T4315" s="177"/>
      <c r="Z4315" s="130" t="str">
        <f t="shared" si="68"/>
        <v>18(18)覃鲜梅</v>
      </c>
    </row>
    <row r="4316" spans="1:26">
      <c r="A4316" s="177"/>
      <c r="B4316" s="177" t="s">
        <v>4587</v>
      </c>
      <c r="C4316" s="177"/>
      <c r="D4316" s="177" t="s">
        <v>270</v>
      </c>
      <c r="E4316" s="177" t="s">
        <v>4588</v>
      </c>
      <c r="F4316" s="177" t="s">
        <v>143</v>
      </c>
      <c r="G4316" s="177">
        <v>19</v>
      </c>
      <c r="H4316" s="177" t="s">
        <v>4589</v>
      </c>
      <c r="I4316" s="177" t="s">
        <v>4590</v>
      </c>
      <c r="J4316" s="177">
        <v>19977826956</v>
      </c>
      <c r="K4316" s="177" t="s">
        <v>27</v>
      </c>
      <c r="L4316" s="224"/>
      <c r="M4316" s="177"/>
      <c r="N4316" s="177" t="s">
        <v>27</v>
      </c>
      <c r="O4316" s="224"/>
      <c r="P4316" s="177"/>
      <c r="Q4316" s="177"/>
      <c r="R4316" s="177"/>
      <c r="S4316" s="177" t="s">
        <v>4587</v>
      </c>
      <c r="T4316" s="177"/>
      <c r="Z4316" s="130" t="str">
        <f t="shared" si="68"/>
        <v>18(18)蓝淞潞</v>
      </c>
    </row>
    <row r="4317" spans="1:26">
      <c r="A4317" s="177"/>
      <c r="B4317" s="177" t="s">
        <v>4591</v>
      </c>
      <c r="C4317" s="177"/>
      <c r="D4317" s="177" t="s">
        <v>270</v>
      </c>
      <c r="E4317" s="177" t="s">
        <v>4592</v>
      </c>
      <c r="F4317" s="177" t="s">
        <v>143</v>
      </c>
      <c r="G4317" s="177">
        <v>21</v>
      </c>
      <c r="H4317" s="177" t="s">
        <v>4593</v>
      </c>
      <c r="I4317" s="177" t="s">
        <v>4594</v>
      </c>
      <c r="J4317" s="177" t="s">
        <v>4595</v>
      </c>
      <c r="K4317" s="177" t="s">
        <v>27</v>
      </c>
      <c r="L4317" s="224"/>
      <c r="M4317" s="177"/>
      <c r="N4317" s="177" t="s">
        <v>27</v>
      </c>
      <c r="O4317" s="224"/>
      <c r="P4317" s="177"/>
      <c r="Q4317" s="177"/>
      <c r="R4317" s="177"/>
      <c r="S4317" s="177" t="s">
        <v>4591</v>
      </c>
      <c r="T4317" s="177"/>
      <c r="Z4317" s="130" t="str">
        <f t="shared" si="68"/>
        <v>18(18)蓝爱花</v>
      </c>
    </row>
    <row r="4318" spans="1:26">
      <c r="A4318" s="177"/>
      <c r="B4318" s="177" t="s">
        <v>4596</v>
      </c>
      <c r="C4318" s="177"/>
      <c r="D4318" s="177" t="s">
        <v>270</v>
      </c>
      <c r="E4318" s="177" t="s">
        <v>4597</v>
      </c>
      <c r="F4318" s="177" t="s">
        <v>143</v>
      </c>
      <c r="G4318" s="177">
        <v>21</v>
      </c>
      <c r="H4318" s="177" t="s">
        <v>19385</v>
      </c>
      <c r="I4318" s="177" t="s">
        <v>4599</v>
      </c>
      <c r="J4318" s="177">
        <v>15277782670</v>
      </c>
      <c r="K4318" s="177" t="s">
        <v>27</v>
      </c>
      <c r="L4318" s="224"/>
      <c r="M4318" s="177"/>
      <c r="N4318" s="177" t="s">
        <v>27</v>
      </c>
      <c r="O4318" s="224"/>
      <c r="P4318" s="177"/>
      <c r="Q4318" s="177"/>
      <c r="R4318" s="177"/>
      <c r="S4318" s="177" t="s">
        <v>4596</v>
      </c>
      <c r="T4318" s="177"/>
      <c r="Z4318" s="130" t="str">
        <f t="shared" si="68"/>
        <v>18(18)韦秀英</v>
      </c>
    </row>
    <row r="4319" spans="1:26">
      <c r="A4319" s="177"/>
      <c r="B4319" s="177" t="s">
        <v>4600</v>
      </c>
      <c r="C4319" s="177"/>
      <c r="D4319" s="177" t="s">
        <v>270</v>
      </c>
      <c r="E4319" s="177" t="s">
        <v>4601</v>
      </c>
      <c r="F4319" s="177" t="s">
        <v>143</v>
      </c>
      <c r="G4319" s="177">
        <v>18</v>
      </c>
      <c r="H4319" s="177" t="s">
        <v>19994</v>
      </c>
      <c r="I4319" s="177" t="s">
        <v>4603</v>
      </c>
      <c r="J4319" s="177">
        <v>13534813908</v>
      </c>
      <c r="K4319" s="177" t="s">
        <v>27</v>
      </c>
      <c r="L4319" s="224"/>
      <c r="M4319" s="177"/>
      <c r="N4319" s="177" t="s">
        <v>30</v>
      </c>
      <c r="O4319" s="224"/>
      <c r="P4319" s="177"/>
      <c r="Q4319" s="177"/>
      <c r="R4319" s="177"/>
      <c r="S4319" s="177" t="s">
        <v>4600</v>
      </c>
      <c r="T4319" s="177"/>
      <c r="Z4319" s="130" t="str">
        <f t="shared" si="68"/>
        <v>18(18)韦嘉欣</v>
      </c>
    </row>
    <row r="4320" spans="1:26">
      <c r="A4320" s="177"/>
      <c r="B4320" s="177" t="s">
        <v>4604</v>
      </c>
      <c r="C4320" s="177"/>
      <c r="D4320" s="177" t="s">
        <v>270</v>
      </c>
      <c r="E4320" s="177" t="s">
        <v>4605</v>
      </c>
      <c r="F4320" s="177" t="s">
        <v>24</v>
      </c>
      <c r="G4320" s="177">
        <v>19</v>
      </c>
      <c r="H4320" s="177" t="s">
        <v>4606</v>
      </c>
      <c r="I4320" s="177" t="s">
        <v>4607</v>
      </c>
      <c r="J4320" s="177">
        <v>19977827798</v>
      </c>
      <c r="K4320" s="177" t="s">
        <v>27</v>
      </c>
      <c r="L4320" s="224"/>
      <c r="M4320" s="177"/>
      <c r="N4320" s="177" t="s">
        <v>27</v>
      </c>
      <c r="O4320" s="224"/>
      <c r="P4320" s="177"/>
      <c r="Q4320" s="177"/>
      <c r="R4320" s="177"/>
      <c r="S4320" s="177" t="s">
        <v>4604</v>
      </c>
      <c r="T4320" s="177"/>
      <c r="Z4320" s="130" t="str">
        <f t="shared" si="68"/>
        <v>18(18)韦昌宏1</v>
      </c>
    </row>
    <row r="4321" spans="1:26">
      <c r="A4321" s="177"/>
      <c r="B4321" s="177" t="s">
        <v>4608</v>
      </c>
      <c r="C4321" s="177"/>
      <c r="D4321" s="177" t="s">
        <v>270</v>
      </c>
      <c r="E4321" s="177" t="s">
        <v>4609</v>
      </c>
      <c r="F4321" s="177" t="s">
        <v>143</v>
      </c>
      <c r="G4321" s="177">
        <v>19</v>
      </c>
      <c r="H4321" s="177" t="s">
        <v>4610</v>
      </c>
      <c r="I4321" s="177" t="s">
        <v>4611</v>
      </c>
      <c r="J4321" s="177">
        <v>15322172883</v>
      </c>
      <c r="K4321" s="177" t="s">
        <v>27</v>
      </c>
      <c r="L4321" s="224"/>
      <c r="M4321" s="177"/>
      <c r="N4321" s="177" t="s">
        <v>27</v>
      </c>
      <c r="O4321" s="224"/>
      <c r="P4321" s="177"/>
      <c r="Q4321" s="177"/>
      <c r="R4321" s="177"/>
      <c r="S4321" s="177" t="s">
        <v>4608</v>
      </c>
      <c r="T4321" s="177"/>
      <c r="Z4321" s="130" t="str">
        <f t="shared" si="68"/>
        <v>18(18)覃瑜梅</v>
      </c>
    </row>
    <row r="4322" spans="1:26">
      <c r="A4322" s="177"/>
      <c r="B4322" s="177" t="s">
        <v>4612</v>
      </c>
      <c r="C4322" s="177"/>
      <c r="D4322" s="177" t="s">
        <v>270</v>
      </c>
      <c r="E4322" s="177" t="s">
        <v>4613</v>
      </c>
      <c r="F4322" s="177" t="s">
        <v>24</v>
      </c>
      <c r="G4322" s="177">
        <v>19</v>
      </c>
      <c r="H4322" s="177" t="s">
        <v>19861</v>
      </c>
      <c r="I4322" s="177" t="s">
        <v>4614</v>
      </c>
      <c r="J4322" s="177">
        <v>18877899739</v>
      </c>
      <c r="K4322" s="177" t="s">
        <v>27</v>
      </c>
      <c r="L4322" s="224"/>
      <c r="M4322" s="177"/>
      <c r="N4322" s="177" t="s">
        <v>30</v>
      </c>
      <c r="O4322" s="224"/>
      <c r="P4322" s="177"/>
      <c r="Q4322" s="177"/>
      <c r="R4322" s="177"/>
      <c r="S4322" s="177" t="s">
        <v>4612</v>
      </c>
      <c r="T4322" s="177"/>
      <c r="Z4322" s="130" t="str">
        <f t="shared" si="68"/>
        <v>18(18)覃永洲</v>
      </c>
    </row>
    <row r="4323" spans="1:26">
      <c r="A4323" s="177"/>
      <c r="B4323" s="177" t="s">
        <v>4615</v>
      </c>
      <c r="C4323" s="177"/>
      <c r="D4323" s="177" t="s">
        <v>270</v>
      </c>
      <c r="E4323" s="177" t="s">
        <v>4616</v>
      </c>
      <c r="F4323" s="177" t="s">
        <v>143</v>
      </c>
      <c r="G4323" s="177">
        <v>18</v>
      </c>
      <c r="H4323" s="177" t="s">
        <v>19995</v>
      </c>
      <c r="I4323" s="177" t="s">
        <v>4618</v>
      </c>
      <c r="J4323" s="177">
        <v>18707785542</v>
      </c>
      <c r="K4323" s="177" t="s">
        <v>27</v>
      </c>
      <c r="L4323" s="224"/>
      <c r="M4323" s="177"/>
      <c r="N4323" s="177" t="s">
        <v>27</v>
      </c>
      <c r="O4323" s="224"/>
      <c r="P4323" s="177"/>
      <c r="Q4323" s="177"/>
      <c r="R4323" s="177"/>
      <c r="S4323" s="177" t="s">
        <v>4615</v>
      </c>
      <c r="T4323" s="177"/>
      <c r="Z4323" s="130" t="str">
        <f t="shared" si="68"/>
        <v>18(18)唐梦将</v>
      </c>
    </row>
    <row r="4324" spans="1:26">
      <c r="A4324" s="177"/>
      <c r="B4324" s="177" t="s">
        <v>4623</v>
      </c>
      <c r="C4324" s="177"/>
      <c r="D4324" s="177" t="s">
        <v>270</v>
      </c>
      <c r="E4324" s="177" t="s">
        <v>4624</v>
      </c>
      <c r="F4324" s="177" t="s">
        <v>24</v>
      </c>
      <c r="G4324" s="177">
        <v>18</v>
      </c>
      <c r="H4324" s="177" t="s">
        <v>4625</v>
      </c>
      <c r="I4324" s="177" t="s">
        <v>4626</v>
      </c>
      <c r="J4324" s="177">
        <v>13407751808</v>
      </c>
      <c r="K4324" s="177"/>
      <c r="L4324" s="224"/>
      <c r="M4324" s="177"/>
      <c r="N4324" s="177"/>
      <c r="O4324" s="224"/>
      <c r="P4324" s="177"/>
      <c r="Q4324" s="177"/>
      <c r="R4324" s="177"/>
      <c r="S4324" s="177" t="s">
        <v>4623</v>
      </c>
      <c r="T4324" s="177" t="s">
        <v>17668</v>
      </c>
      <c r="Z4324" s="130" t="str">
        <f t="shared" si="68"/>
        <v>18(18)蒙浩1</v>
      </c>
    </row>
    <row r="4325" spans="1:26">
      <c r="A4325" s="177"/>
      <c r="B4325" s="177" t="s">
        <v>4627</v>
      </c>
      <c r="C4325" s="177"/>
      <c r="D4325" s="177" t="s">
        <v>270</v>
      </c>
      <c r="E4325" s="177" t="s">
        <v>4628</v>
      </c>
      <c r="F4325" s="177" t="s">
        <v>24</v>
      </c>
      <c r="G4325" s="177">
        <v>19</v>
      </c>
      <c r="H4325" s="177" t="s">
        <v>17702</v>
      </c>
      <c r="I4325" s="177" t="s">
        <v>4630</v>
      </c>
      <c r="J4325" s="177">
        <v>18776874589</v>
      </c>
      <c r="K4325" s="177" t="s">
        <v>27</v>
      </c>
      <c r="L4325" s="224"/>
      <c r="M4325" s="177"/>
      <c r="N4325" s="177" t="s">
        <v>27</v>
      </c>
      <c r="O4325" s="224"/>
      <c r="P4325" s="177"/>
      <c r="Q4325" s="177"/>
      <c r="R4325" s="177"/>
      <c r="S4325" s="177" t="s">
        <v>4627</v>
      </c>
      <c r="T4325" s="177"/>
      <c r="Z4325" s="130" t="str">
        <f t="shared" si="68"/>
        <v>18(18)杨准</v>
      </c>
    </row>
    <row r="4326" spans="1:26">
      <c r="A4326" s="177"/>
      <c r="B4326" s="177" t="s">
        <v>4631</v>
      </c>
      <c r="C4326" s="177"/>
      <c r="D4326" s="177" t="s">
        <v>270</v>
      </c>
      <c r="E4326" s="177" t="s">
        <v>4632</v>
      </c>
      <c r="F4326" s="177" t="s">
        <v>143</v>
      </c>
      <c r="G4326" s="177">
        <v>19</v>
      </c>
      <c r="H4326" s="177" t="s">
        <v>4633</v>
      </c>
      <c r="I4326" s="177" t="s">
        <v>4634</v>
      </c>
      <c r="J4326" s="177">
        <v>14797782731</v>
      </c>
      <c r="K4326" s="177" t="s">
        <v>27</v>
      </c>
      <c r="L4326" s="224"/>
      <c r="M4326" s="177"/>
      <c r="N4326" s="177" t="s">
        <v>30</v>
      </c>
      <c r="O4326" s="224"/>
      <c r="P4326" s="177"/>
      <c r="Q4326" s="177"/>
      <c r="R4326" s="177"/>
      <c r="S4326" s="177" t="s">
        <v>4631</v>
      </c>
      <c r="T4326" s="177"/>
      <c r="Z4326" s="130" t="str">
        <f t="shared" si="68"/>
        <v>18(18)蓝柳秋</v>
      </c>
    </row>
    <row r="4327" spans="1:26">
      <c r="A4327" s="177"/>
      <c r="B4327" s="177" t="s">
        <v>4638</v>
      </c>
      <c r="C4327" s="177"/>
      <c r="D4327" s="177" t="s">
        <v>270</v>
      </c>
      <c r="E4327" s="177" t="s">
        <v>4639</v>
      </c>
      <c r="F4327" s="177" t="s">
        <v>143</v>
      </c>
      <c r="G4327" s="177">
        <v>18</v>
      </c>
      <c r="H4327" s="177" t="s">
        <v>2947</v>
      </c>
      <c r="I4327" s="177" t="s">
        <v>4640</v>
      </c>
      <c r="J4327" s="177">
        <v>13471848805</v>
      </c>
      <c r="K4327" s="177" t="s">
        <v>27</v>
      </c>
      <c r="L4327" s="224"/>
      <c r="M4327" s="177"/>
      <c r="N4327" s="177" t="s">
        <v>27</v>
      </c>
      <c r="O4327" s="224"/>
      <c r="P4327" s="177"/>
      <c r="Q4327" s="177"/>
      <c r="R4327" s="177"/>
      <c r="S4327" s="177" t="s">
        <v>4638</v>
      </c>
      <c r="T4327" s="177"/>
      <c r="Z4327" s="130" t="str">
        <f t="shared" si="68"/>
        <v>18(18)韦艳满</v>
      </c>
    </row>
    <row r="4328" spans="1:26">
      <c r="A4328" s="177"/>
      <c r="B4328" s="177" t="s">
        <v>4641</v>
      </c>
      <c r="C4328" s="177"/>
      <c r="D4328" s="177" t="s">
        <v>270</v>
      </c>
      <c r="E4328" s="177" t="s">
        <v>4642</v>
      </c>
      <c r="F4328" s="177" t="s">
        <v>24</v>
      </c>
      <c r="G4328" s="177">
        <v>19</v>
      </c>
      <c r="H4328" s="177" t="s">
        <v>19996</v>
      </c>
      <c r="I4328" s="177" t="s">
        <v>4644</v>
      </c>
      <c r="J4328" s="177">
        <v>15577826965</v>
      </c>
      <c r="K4328" s="177"/>
      <c r="L4328" s="224"/>
      <c r="M4328" s="177"/>
      <c r="N4328" s="177"/>
      <c r="O4328" s="224"/>
      <c r="P4328" s="177"/>
      <c r="Q4328" s="177"/>
      <c r="R4328" s="177"/>
      <c r="S4328" s="177" t="s">
        <v>4641</v>
      </c>
      <c r="T4328" s="177" t="s">
        <v>17668</v>
      </c>
      <c r="Z4328" s="130" t="str">
        <f t="shared" si="68"/>
        <v>18(18)蒙朝浪</v>
      </c>
    </row>
    <row r="4329" spans="1:26">
      <c r="A4329" s="177"/>
      <c r="B4329" s="177" t="s">
        <v>4645</v>
      </c>
      <c r="C4329" s="177"/>
      <c r="D4329" s="177" t="s">
        <v>270</v>
      </c>
      <c r="E4329" s="177" t="s">
        <v>4646</v>
      </c>
      <c r="F4329" s="177" t="s">
        <v>24</v>
      </c>
      <c r="G4329" s="177">
        <v>20</v>
      </c>
      <c r="H4329" s="177" t="s">
        <v>4647</v>
      </c>
      <c r="I4329" s="177" t="s">
        <v>2797</v>
      </c>
      <c r="J4329" s="177">
        <v>18776825412</v>
      </c>
      <c r="K4329" s="177"/>
      <c r="L4329" s="224"/>
      <c r="M4329" s="177"/>
      <c r="N4329" s="177"/>
      <c r="O4329" s="224"/>
      <c r="P4329" s="177"/>
      <c r="Q4329" s="177"/>
      <c r="R4329" s="177"/>
      <c r="S4329" s="177" t="s">
        <v>4645</v>
      </c>
      <c r="T4329" s="177" t="s">
        <v>17668</v>
      </c>
      <c r="Z4329" s="130" t="str">
        <f t="shared" si="68"/>
        <v>18(18)蒙宗威</v>
      </c>
    </row>
    <row r="4330" spans="1:26">
      <c r="A4330" s="177"/>
      <c r="B4330" s="177" t="s">
        <v>4653</v>
      </c>
      <c r="C4330" s="177"/>
      <c r="D4330" s="177" t="s">
        <v>270</v>
      </c>
      <c r="E4330" s="177" t="s">
        <v>4654</v>
      </c>
      <c r="F4330" s="177" t="s">
        <v>24</v>
      </c>
      <c r="G4330" s="177">
        <v>18</v>
      </c>
      <c r="H4330" s="177" t="s">
        <v>4655</v>
      </c>
      <c r="I4330" s="177" t="s">
        <v>4656</v>
      </c>
      <c r="J4330" s="177">
        <v>13768281211</v>
      </c>
      <c r="K4330" s="177" t="s">
        <v>27</v>
      </c>
      <c r="L4330" s="224"/>
      <c r="M4330" s="177"/>
      <c r="N4330" s="177" t="s">
        <v>27</v>
      </c>
      <c r="O4330" s="224"/>
      <c r="P4330" s="177"/>
      <c r="Q4330" s="177"/>
      <c r="R4330" s="177"/>
      <c r="S4330" s="177" t="s">
        <v>4653</v>
      </c>
      <c r="T4330" s="177"/>
      <c r="Z4330" s="130" t="str">
        <f t="shared" si="68"/>
        <v>18(18)吴俊贤</v>
      </c>
    </row>
    <row r="4331" spans="1:26">
      <c r="A4331" s="177"/>
      <c r="B4331" s="177" t="s">
        <v>4657</v>
      </c>
      <c r="C4331" s="177"/>
      <c r="D4331" s="177" t="s">
        <v>270</v>
      </c>
      <c r="E4331" s="177" t="s">
        <v>4658</v>
      </c>
      <c r="F4331" s="177" t="s">
        <v>143</v>
      </c>
      <c r="G4331" s="177">
        <v>19</v>
      </c>
      <c r="H4331" s="177" t="s">
        <v>4659</v>
      </c>
      <c r="I4331" s="177" t="s">
        <v>4660</v>
      </c>
      <c r="J4331" s="177" t="s">
        <v>4661</v>
      </c>
      <c r="K4331" s="177" t="s">
        <v>27</v>
      </c>
      <c r="L4331" s="224"/>
      <c r="M4331" s="177"/>
      <c r="N4331" s="177" t="s">
        <v>27</v>
      </c>
      <c r="O4331" s="224"/>
      <c r="P4331" s="177"/>
      <c r="Q4331" s="177"/>
      <c r="R4331" s="177"/>
      <c r="S4331" s="177" t="s">
        <v>4657</v>
      </c>
      <c r="T4331" s="177"/>
      <c r="Z4331" s="130" t="str">
        <f t="shared" si="68"/>
        <v>18(18)韦金秋</v>
      </c>
    </row>
    <row r="4332" spans="1:26">
      <c r="A4332" s="177"/>
      <c r="B4332" s="177" t="s">
        <v>4662</v>
      </c>
      <c r="C4332" s="177"/>
      <c r="D4332" s="177" t="s">
        <v>270</v>
      </c>
      <c r="E4332" s="177" t="s">
        <v>4663</v>
      </c>
      <c r="F4332" s="177" t="s">
        <v>24</v>
      </c>
      <c r="G4332" s="177">
        <v>18</v>
      </c>
      <c r="H4332" s="177" t="s">
        <v>19997</v>
      </c>
      <c r="I4332" s="177" t="s">
        <v>4665</v>
      </c>
      <c r="J4332" s="177">
        <v>18777845847</v>
      </c>
      <c r="K4332" s="177" t="s">
        <v>27</v>
      </c>
      <c r="L4332" s="224"/>
      <c r="M4332" s="177"/>
      <c r="N4332" s="177" t="s">
        <v>27</v>
      </c>
      <c r="O4332" s="224"/>
      <c r="P4332" s="177"/>
      <c r="Q4332" s="177"/>
      <c r="R4332" s="177"/>
      <c r="S4332" s="177" t="s">
        <v>4662</v>
      </c>
      <c r="T4332" s="177"/>
      <c r="Z4332" s="130" t="str">
        <f t="shared" si="68"/>
        <v>18(18)韦宏腾</v>
      </c>
    </row>
    <row r="4333" spans="1:26">
      <c r="A4333" s="177"/>
      <c r="B4333" s="177" t="s">
        <v>4666</v>
      </c>
      <c r="C4333" s="177"/>
      <c r="D4333" s="177" t="s">
        <v>270</v>
      </c>
      <c r="E4333" s="177" t="s">
        <v>4667</v>
      </c>
      <c r="F4333" s="177" t="s">
        <v>24</v>
      </c>
      <c r="G4333" s="177">
        <v>18</v>
      </c>
      <c r="H4333" s="177" t="s">
        <v>19998</v>
      </c>
      <c r="I4333" s="177" t="s">
        <v>4669</v>
      </c>
      <c r="J4333" s="177">
        <v>15878823358</v>
      </c>
      <c r="K4333" s="177" t="s">
        <v>27</v>
      </c>
      <c r="L4333" s="224"/>
      <c r="M4333" s="177"/>
      <c r="N4333" s="177" t="s">
        <v>27</v>
      </c>
      <c r="O4333" s="224"/>
      <c r="P4333" s="177"/>
      <c r="Q4333" s="177"/>
      <c r="R4333" s="177"/>
      <c r="S4333" s="177" t="s">
        <v>4666</v>
      </c>
      <c r="T4333" s="177"/>
      <c r="Z4333" s="130" t="str">
        <f t="shared" si="68"/>
        <v>18(18)唐运庭</v>
      </c>
    </row>
    <row r="4334" spans="1:26">
      <c r="A4334" s="177"/>
      <c r="B4334" s="177" t="s">
        <v>4674</v>
      </c>
      <c r="C4334" s="177"/>
      <c r="D4334" s="177" t="s">
        <v>270</v>
      </c>
      <c r="E4334" s="177" t="s">
        <v>4675</v>
      </c>
      <c r="F4334" s="177" t="s">
        <v>143</v>
      </c>
      <c r="G4334" s="177">
        <v>18</v>
      </c>
      <c r="H4334" s="177" t="s">
        <v>4676</v>
      </c>
      <c r="I4334" s="177" t="s">
        <v>4677</v>
      </c>
      <c r="J4334" s="177">
        <v>18378896748</v>
      </c>
      <c r="K4334" s="177"/>
      <c r="L4334" s="224"/>
      <c r="M4334" s="177"/>
      <c r="N4334" s="177"/>
      <c r="O4334" s="224"/>
      <c r="P4334" s="177"/>
      <c r="Q4334" s="177"/>
      <c r="R4334" s="177"/>
      <c r="S4334" s="177" t="s">
        <v>4674</v>
      </c>
      <c r="T4334" s="177" t="s">
        <v>17668</v>
      </c>
      <c r="Z4334" s="130" t="str">
        <f t="shared" si="68"/>
        <v>18(18)韦颖</v>
      </c>
    </row>
    <row r="4335" spans="1:26">
      <c r="A4335" s="177"/>
      <c r="B4335" s="177" t="s">
        <v>4678</v>
      </c>
      <c r="C4335" s="177"/>
      <c r="D4335" s="177" t="s">
        <v>270</v>
      </c>
      <c r="E4335" s="177" t="s">
        <v>4679</v>
      </c>
      <c r="F4335" s="177" t="s">
        <v>24</v>
      </c>
      <c r="G4335" s="177">
        <v>19</v>
      </c>
      <c r="H4335" s="177" t="s">
        <v>17894</v>
      </c>
      <c r="I4335" s="177" t="s">
        <v>4680</v>
      </c>
      <c r="J4335" s="177">
        <v>18378893483</v>
      </c>
      <c r="K4335" s="177" t="s">
        <v>27</v>
      </c>
      <c r="L4335" s="224"/>
      <c r="M4335" s="177"/>
      <c r="N4335" s="177" t="s">
        <v>27</v>
      </c>
      <c r="O4335" s="224"/>
      <c r="P4335" s="177"/>
      <c r="Q4335" s="177"/>
      <c r="R4335" s="177"/>
      <c r="S4335" s="177" t="s">
        <v>4678</v>
      </c>
      <c r="T4335" s="177"/>
      <c r="Z4335" s="130" t="str">
        <f t="shared" si="68"/>
        <v>18(18)蓝东顺</v>
      </c>
    </row>
    <row r="4336" spans="1:26">
      <c r="A4336" s="177"/>
      <c r="B4336" s="177" t="s">
        <v>4681</v>
      </c>
      <c r="C4336" s="177"/>
      <c r="D4336" s="177" t="s">
        <v>270</v>
      </c>
      <c r="E4336" s="177" t="s">
        <v>4682</v>
      </c>
      <c r="F4336" s="177" t="s">
        <v>143</v>
      </c>
      <c r="G4336" s="177">
        <v>19</v>
      </c>
      <c r="H4336" s="177" t="s">
        <v>19258</v>
      </c>
      <c r="I4336" s="177" t="s">
        <v>4684</v>
      </c>
      <c r="J4336" s="177">
        <v>13877896442</v>
      </c>
      <c r="K4336" s="177" t="s">
        <v>27</v>
      </c>
      <c r="L4336" s="224"/>
      <c r="M4336" s="177"/>
      <c r="N4336" s="177" t="s">
        <v>27</v>
      </c>
      <c r="O4336" s="224"/>
      <c r="P4336" s="177"/>
      <c r="Q4336" s="177"/>
      <c r="R4336" s="177"/>
      <c r="S4336" s="177" t="s">
        <v>4681</v>
      </c>
      <c r="T4336" s="177"/>
      <c r="Z4336" s="130" t="str">
        <f t="shared" si="68"/>
        <v>18(18)覃五妹</v>
      </c>
    </row>
    <row r="4337" spans="1:26">
      <c r="A4337" s="177"/>
      <c r="B4337" s="177" t="s">
        <v>4690</v>
      </c>
      <c r="C4337" s="177"/>
      <c r="D4337" s="177" t="s">
        <v>270</v>
      </c>
      <c r="E4337" s="177" t="s">
        <v>4691</v>
      </c>
      <c r="F4337" s="177" t="s">
        <v>143</v>
      </c>
      <c r="G4337" s="177">
        <v>18</v>
      </c>
      <c r="H4337" s="177" t="s">
        <v>4692</v>
      </c>
      <c r="I4337" s="177" t="s">
        <v>4693</v>
      </c>
      <c r="J4337" s="177">
        <v>18277852379</v>
      </c>
      <c r="K4337" s="177"/>
      <c r="L4337" s="224"/>
      <c r="M4337" s="177"/>
      <c r="N4337" s="177"/>
      <c r="O4337" s="224"/>
      <c r="P4337" s="177"/>
      <c r="Q4337" s="177"/>
      <c r="R4337" s="177"/>
      <c r="S4337" s="177" t="s">
        <v>4690</v>
      </c>
      <c r="T4337" s="177" t="s">
        <v>17668</v>
      </c>
      <c r="Z4337" s="130" t="str">
        <f t="shared" si="68"/>
        <v>18(18)黄美春1</v>
      </c>
    </row>
    <row r="4338" spans="1:26">
      <c r="A4338" s="177"/>
      <c r="B4338" s="177" t="s">
        <v>4694</v>
      </c>
      <c r="C4338" s="177"/>
      <c r="D4338" s="177" t="s">
        <v>270</v>
      </c>
      <c r="E4338" s="177" t="s">
        <v>4695</v>
      </c>
      <c r="F4338" s="177" t="s">
        <v>24</v>
      </c>
      <c r="G4338" s="177">
        <v>18</v>
      </c>
      <c r="H4338" s="177" t="s">
        <v>1964</v>
      </c>
      <c r="I4338" s="177" t="s">
        <v>4696</v>
      </c>
      <c r="J4338" s="177" t="s">
        <v>4697</v>
      </c>
      <c r="K4338" s="177"/>
      <c r="L4338" s="224"/>
      <c r="M4338" s="177"/>
      <c r="N4338" s="177"/>
      <c r="O4338" s="224"/>
      <c r="P4338" s="177"/>
      <c r="Q4338" s="177"/>
      <c r="R4338" s="177"/>
      <c r="S4338" s="177" t="s">
        <v>4694</v>
      </c>
      <c r="T4338" s="177" t="s">
        <v>17668</v>
      </c>
      <c r="Z4338" s="130" t="str">
        <f t="shared" si="68"/>
        <v>18(18)覃帅宁</v>
      </c>
    </row>
    <row r="4339" spans="1:26">
      <c r="A4339" s="177"/>
      <c r="B4339" s="177" t="s">
        <v>4707</v>
      </c>
      <c r="C4339" s="177"/>
      <c r="D4339" s="177" t="s">
        <v>270</v>
      </c>
      <c r="E4339" s="177" t="s">
        <v>4708</v>
      </c>
      <c r="F4339" s="177" t="s">
        <v>143</v>
      </c>
      <c r="G4339" s="177">
        <v>20</v>
      </c>
      <c r="H4339" s="177" t="s">
        <v>4709</v>
      </c>
      <c r="I4339" s="177" t="s">
        <v>4710</v>
      </c>
      <c r="J4339" s="177" t="s">
        <v>4711</v>
      </c>
      <c r="K4339" s="177" t="s">
        <v>27</v>
      </c>
      <c r="L4339" s="224"/>
      <c r="M4339" s="177"/>
      <c r="N4339" s="177" t="s">
        <v>27</v>
      </c>
      <c r="O4339" s="224"/>
      <c r="P4339" s="177"/>
      <c r="Q4339" s="177"/>
      <c r="R4339" s="177"/>
      <c r="S4339" s="177" t="s">
        <v>4707</v>
      </c>
      <c r="T4339" s="177"/>
      <c r="Z4339" s="130" t="str">
        <f t="shared" si="68"/>
        <v>18(18)韦春喜</v>
      </c>
    </row>
    <row r="4340" spans="1:26">
      <c r="A4340" s="177"/>
      <c r="B4340" s="177" t="s">
        <v>4712</v>
      </c>
      <c r="C4340" s="177"/>
      <c r="D4340" s="177" t="s">
        <v>270</v>
      </c>
      <c r="E4340" s="177" t="s">
        <v>4713</v>
      </c>
      <c r="F4340" s="177" t="s">
        <v>143</v>
      </c>
      <c r="G4340" s="177">
        <v>18</v>
      </c>
      <c r="H4340" s="177" t="s">
        <v>4714</v>
      </c>
      <c r="I4340" s="177" t="s">
        <v>4715</v>
      </c>
      <c r="J4340" s="177">
        <v>18376083220</v>
      </c>
      <c r="K4340" s="177" t="s">
        <v>27</v>
      </c>
      <c r="L4340" s="224"/>
      <c r="M4340" s="177"/>
      <c r="N4340" s="177" t="s">
        <v>27</v>
      </c>
      <c r="O4340" s="224"/>
      <c r="P4340" s="177"/>
      <c r="Q4340" s="177"/>
      <c r="R4340" s="177"/>
      <c r="S4340" s="177" t="s">
        <v>4712</v>
      </c>
      <c r="T4340" s="177"/>
      <c r="Z4340" s="130" t="str">
        <f t="shared" si="68"/>
        <v>18(18)陆丽琴</v>
      </c>
    </row>
    <row r="4341" spans="1:26">
      <c r="A4341" s="177"/>
      <c r="B4341" s="177" t="s">
        <v>4716</v>
      </c>
      <c r="C4341" s="177"/>
      <c r="D4341" s="177" t="s">
        <v>270</v>
      </c>
      <c r="E4341" s="177" t="s">
        <v>4717</v>
      </c>
      <c r="F4341" s="177" t="s">
        <v>24</v>
      </c>
      <c r="G4341" s="177">
        <v>18</v>
      </c>
      <c r="H4341" s="177" t="s">
        <v>3726</v>
      </c>
      <c r="I4341" s="177" t="s">
        <v>4718</v>
      </c>
      <c r="J4341" s="177">
        <v>18276683160</v>
      </c>
      <c r="K4341" s="177"/>
      <c r="L4341" s="224"/>
      <c r="M4341" s="177"/>
      <c r="N4341" s="177"/>
      <c r="O4341" s="224"/>
      <c r="P4341" s="177"/>
      <c r="Q4341" s="177"/>
      <c r="R4341" s="177"/>
      <c r="S4341" s="177" t="s">
        <v>4716</v>
      </c>
      <c r="T4341" s="177" t="s">
        <v>17668</v>
      </c>
      <c r="Z4341" s="130" t="str">
        <f t="shared" si="68"/>
        <v>18(18)蓝祥</v>
      </c>
    </row>
    <row r="4342" spans="1:26">
      <c r="A4342" s="177"/>
      <c r="B4342" s="177" t="s">
        <v>4719</v>
      </c>
      <c r="C4342" s="177"/>
      <c r="D4342" s="177" t="s">
        <v>270</v>
      </c>
      <c r="E4342" s="177" t="s">
        <v>4720</v>
      </c>
      <c r="F4342" s="177" t="s">
        <v>24</v>
      </c>
      <c r="G4342" s="177">
        <v>18</v>
      </c>
      <c r="H4342" s="177" t="s">
        <v>19999</v>
      </c>
      <c r="I4342" s="177" t="s">
        <v>4721</v>
      </c>
      <c r="J4342" s="177">
        <v>18077898829</v>
      </c>
      <c r="K4342" s="177" t="s">
        <v>27</v>
      </c>
      <c r="L4342" s="224"/>
      <c r="M4342" s="177"/>
      <c r="N4342" s="177" t="s">
        <v>30</v>
      </c>
      <c r="O4342" s="224"/>
      <c r="P4342" s="177"/>
      <c r="Q4342" s="177"/>
      <c r="R4342" s="177"/>
      <c r="S4342" s="177" t="s">
        <v>4719</v>
      </c>
      <c r="T4342" s="177"/>
      <c r="Z4342" s="130" t="str">
        <f t="shared" si="68"/>
        <v>18(18)韦庆松</v>
      </c>
    </row>
    <row r="4343" spans="1:26">
      <c r="A4343" s="177"/>
      <c r="B4343" s="177" t="s">
        <v>4722</v>
      </c>
      <c r="C4343" s="177"/>
      <c r="D4343" s="177" t="s">
        <v>270</v>
      </c>
      <c r="E4343" s="177" t="s">
        <v>4723</v>
      </c>
      <c r="F4343" s="177" t="s">
        <v>143</v>
      </c>
      <c r="G4343" s="177">
        <v>20</v>
      </c>
      <c r="H4343" s="177" t="s">
        <v>4724</v>
      </c>
      <c r="I4343" s="177" t="s">
        <v>4725</v>
      </c>
      <c r="J4343" s="177">
        <v>15811769851</v>
      </c>
      <c r="K4343" s="177"/>
      <c r="L4343" s="224"/>
      <c r="M4343" s="177"/>
      <c r="N4343" s="177"/>
      <c r="O4343" s="224"/>
      <c r="P4343" s="177"/>
      <c r="Q4343" s="177"/>
      <c r="R4343" s="177"/>
      <c r="S4343" s="177" t="s">
        <v>4722</v>
      </c>
      <c r="T4343" s="177" t="s">
        <v>17668</v>
      </c>
      <c r="Z4343" s="130" t="str">
        <f t="shared" si="68"/>
        <v>18(18)韦柳玉1</v>
      </c>
    </row>
    <row r="4344" spans="1:26">
      <c r="A4344" s="177"/>
      <c r="B4344" s="177" t="s">
        <v>4726</v>
      </c>
      <c r="C4344" s="177"/>
      <c r="D4344" s="177" t="s">
        <v>270</v>
      </c>
      <c r="E4344" s="177" t="s">
        <v>1010</v>
      </c>
      <c r="F4344" s="177" t="s">
        <v>24</v>
      </c>
      <c r="G4344" s="177">
        <v>18</v>
      </c>
      <c r="H4344" s="177" t="s">
        <v>19269</v>
      </c>
      <c r="I4344" s="177" t="s">
        <v>1012</v>
      </c>
      <c r="J4344" s="177">
        <v>18776860533</v>
      </c>
      <c r="K4344" s="177" t="s">
        <v>27</v>
      </c>
      <c r="L4344" s="224"/>
      <c r="M4344" s="177"/>
      <c r="N4344" s="177" t="s">
        <v>30</v>
      </c>
      <c r="O4344" s="224"/>
      <c r="P4344" s="177"/>
      <c r="Q4344" s="177"/>
      <c r="R4344" s="177"/>
      <c r="S4344" s="177" t="s">
        <v>4726</v>
      </c>
      <c r="T4344" s="177"/>
      <c r="Z4344" s="130" t="str">
        <f t="shared" si="68"/>
        <v>18(18)唐豪</v>
      </c>
    </row>
    <row r="4345" spans="1:26">
      <c r="A4345" s="177"/>
      <c r="B4345" s="177" t="s">
        <v>4732</v>
      </c>
      <c r="C4345" s="177"/>
      <c r="D4345" s="177" t="s">
        <v>270</v>
      </c>
      <c r="E4345" s="177" t="s">
        <v>4733</v>
      </c>
      <c r="F4345" s="177" t="s">
        <v>143</v>
      </c>
      <c r="G4345" s="177">
        <v>18</v>
      </c>
      <c r="H4345" s="177" t="s">
        <v>4734</v>
      </c>
      <c r="I4345" s="177" t="s">
        <v>4735</v>
      </c>
      <c r="J4345" s="177">
        <v>15077004171</v>
      </c>
      <c r="K4345" s="177" t="s">
        <v>27</v>
      </c>
      <c r="L4345" s="224"/>
      <c r="M4345" s="177"/>
      <c r="N4345" s="177" t="s">
        <v>27</v>
      </c>
      <c r="O4345" s="224"/>
      <c r="P4345" s="177"/>
      <c r="Q4345" s="177"/>
      <c r="R4345" s="177"/>
      <c r="S4345" s="177" t="s">
        <v>4732</v>
      </c>
      <c r="T4345" s="177"/>
      <c r="Z4345" s="130" t="str">
        <f t="shared" si="68"/>
        <v>18(18)黄金香</v>
      </c>
    </row>
    <row r="4346" spans="1:26">
      <c r="A4346" s="177"/>
      <c r="B4346" s="177" t="s">
        <v>4740</v>
      </c>
      <c r="C4346" s="177"/>
      <c r="D4346" s="177" t="s">
        <v>270</v>
      </c>
      <c r="E4346" s="177" t="s">
        <v>4741</v>
      </c>
      <c r="F4346" s="177" t="s">
        <v>24</v>
      </c>
      <c r="G4346" s="177">
        <v>19</v>
      </c>
      <c r="H4346" s="177" t="s">
        <v>4742</v>
      </c>
      <c r="I4346" s="177" t="s">
        <v>4743</v>
      </c>
      <c r="J4346" s="177">
        <v>18208925235</v>
      </c>
      <c r="K4346" s="177" t="s">
        <v>27</v>
      </c>
      <c r="L4346" s="224"/>
      <c r="M4346" s="177"/>
      <c r="N4346" s="177" t="s">
        <v>30</v>
      </c>
      <c r="O4346" s="224"/>
      <c r="P4346" s="177"/>
      <c r="Q4346" s="177"/>
      <c r="R4346" s="177"/>
      <c r="S4346" s="177" t="s">
        <v>4740</v>
      </c>
      <c r="T4346" s="177"/>
      <c r="Z4346" s="130" t="str">
        <f t="shared" si="68"/>
        <v>18(18)韦盛海</v>
      </c>
    </row>
    <row r="4347" spans="1:26">
      <c r="A4347" s="177"/>
      <c r="B4347" s="177" t="s">
        <v>4744</v>
      </c>
      <c r="C4347" s="177"/>
      <c r="D4347" s="177" t="s">
        <v>270</v>
      </c>
      <c r="E4347" s="177" t="s">
        <v>4745</v>
      </c>
      <c r="F4347" s="177" t="s">
        <v>24</v>
      </c>
      <c r="G4347" s="177">
        <v>18</v>
      </c>
      <c r="H4347" s="177" t="s">
        <v>1644</v>
      </c>
      <c r="I4347" s="177" t="s">
        <v>4746</v>
      </c>
      <c r="J4347" s="177" t="s">
        <v>4747</v>
      </c>
      <c r="K4347" s="177" t="s">
        <v>27</v>
      </c>
      <c r="L4347" s="224"/>
      <c r="M4347" s="177"/>
      <c r="N4347" s="177" t="s">
        <v>30</v>
      </c>
      <c r="O4347" s="224"/>
      <c r="P4347" s="177"/>
      <c r="Q4347" s="177"/>
      <c r="R4347" s="177"/>
      <c r="S4347" s="177" t="s">
        <v>4744</v>
      </c>
      <c r="T4347" s="177"/>
      <c r="Z4347" s="130" t="str">
        <f t="shared" si="68"/>
        <v>18(18)覃宏</v>
      </c>
    </row>
    <row r="4348" spans="1:26">
      <c r="A4348" s="177"/>
      <c r="B4348" s="177" t="s">
        <v>4748</v>
      </c>
      <c r="C4348" s="177"/>
      <c r="D4348" s="177" t="s">
        <v>275</v>
      </c>
      <c r="E4348" s="177" t="s">
        <v>4749</v>
      </c>
      <c r="F4348" s="177" t="s">
        <v>143</v>
      </c>
      <c r="G4348" s="177">
        <v>20</v>
      </c>
      <c r="H4348" s="177" t="s">
        <v>4750</v>
      </c>
      <c r="I4348" s="177" t="s">
        <v>4751</v>
      </c>
      <c r="J4348" s="177">
        <v>17776589353</v>
      </c>
      <c r="K4348" s="177" t="s">
        <v>27</v>
      </c>
      <c r="L4348" s="224"/>
      <c r="M4348" s="177"/>
      <c r="N4348" s="177" t="s">
        <v>27</v>
      </c>
      <c r="O4348" s="224"/>
      <c r="P4348" s="177"/>
      <c r="Q4348" s="177"/>
      <c r="R4348" s="177"/>
      <c r="S4348" s="177" t="s">
        <v>4748</v>
      </c>
      <c r="T4348" s="177"/>
      <c r="Z4348" s="130" t="str">
        <f t="shared" si="68"/>
        <v>18(19)覃春月</v>
      </c>
    </row>
    <row r="4349" spans="1:26">
      <c r="A4349" s="177"/>
      <c r="B4349" s="177" t="s">
        <v>4752</v>
      </c>
      <c r="C4349" s="177"/>
      <c r="D4349" s="177" t="s">
        <v>275</v>
      </c>
      <c r="E4349" s="177" t="s">
        <v>4753</v>
      </c>
      <c r="F4349" s="177" t="s">
        <v>24</v>
      </c>
      <c r="G4349" s="177">
        <v>18</v>
      </c>
      <c r="H4349" s="177" t="s">
        <v>17713</v>
      </c>
      <c r="I4349" s="177" t="s">
        <v>4754</v>
      </c>
      <c r="J4349" s="177" t="s">
        <v>20000</v>
      </c>
      <c r="K4349" s="177"/>
      <c r="L4349" s="224"/>
      <c r="M4349" s="177"/>
      <c r="N4349" s="177"/>
      <c r="O4349" s="224"/>
      <c r="P4349" s="177"/>
      <c r="Q4349" s="177"/>
      <c r="R4349" s="177"/>
      <c r="S4349" s="177" t="s">
        <v>4752</v>
      </c>
      <c r="T4349" s="177" t="s">
        <v>19686</v>
      </c>
      <c r="Z4349" s="130" t="str">
        <f t="shared" si="68"/>
        <v>18(19)覃矛</v>
      </c>
    </row>
    <row r="4350" spans="1:26">
      <c r="A4350" s="177"/>
      <c r="B4350" s="177" t="s">
        <v>4755</v>
      </c>
      <c r="C4350" s="177"/>
      <c r="D4350" s="177" t="s">
        <v>275</v>
      </c>
      <c r="E4350" s="177" t="s">
        <v>4756</v>
      </c>
      <c r="F4350" s="177" t="s">
        <v>24</v>
      </c>
      <c r="G4350" s="177">
        <v>19</v>
      </c>
      <c r="H4350" s="177" t="s">
        <v>20001</v>
      </c>
      <c r="I4350" s="177" t="s">
        <v>4758</v>
      </c>
      <c r="J4350" s="177">
        <v>18776862659</v>
      </c>
      <c r="K4350" s="177" t="s">
        <v>27</v>
      </c>
      <c r="L4350" s="224"/>
      <c r="M4350" s="177"/>
      <c r="N4350" s="177" t="s">
        <v>27</v>
      </c>
      <c r="O4350" s="224"/>
      <c r="P4350" s="177"/>
      <c r="Q4350" s="177"/>
      <c r="R4350" s="177"/>
      <c r="S4350" s="177" t="s">
        <v>4755</v>
      </c>
      <c r="T4350" s="177"/>
      <c r="Z4350" s="130" t="str">
        <f t="shared" si="68"/>
        <v>18(19)潘保县</v>
      </c>
    </row>
    <row r="4351" spans="1:26">
      <c r="A4351" s="177"/>
      <c r="B4351" s="177" t="s">
        <v>4760</v>
      </c>
      <c r="C4351" s="177"/>
      <c r="D4351" s="177" t="s">
        <v>275</v>
      </c>
      <c r="E4351" s="177" t="s">
        <v>4761</v>
      </c>
      <c r="F4351" s="177" t="s">
        <v>24</v>
      </c>
      <c r="G4351" s="177">
        <v>18</v>
      </c>
      <c r="H4351" s="177" t="s">
        <v>17611</v>
      </c>
      <c r="I4351" s="177" t="s">
        <v>4762</v>
      </c>
      <c r="J4351" s="177">
        <v>15078572826</v>
      </c>
      <c r="K4351" s="177" t="s">
        <v>27</v>
      </c>
      <c r="L4351" s="224"/>
      <c r="M4351" s="177"/>
      <c r="N4351" s="177" t="s">
        <v>27</v>
      </c>
      <c r="O4351" s="224"/>
      <c r="P4351" s="177"/>
      <c r="Q4351" s="177"/>
      <c r="R4351" s="177"/>
      <c r="S4351" s="177" t="s">
        <v>4760</v>
      </c>
      <c r="T4351" s="177"/>
      <c r="Z4351" s="130" t="str">
        <f t="shared" si="68"/>
        <v>18(19)黄菊</v>
      </c>
    </row>
    <row r="4352" spans="1:26">
      <c r="A4352" s="177"/>
      <c r="B4352" s="177" t="s">
        <v>4768</v>
      </c>
      <c r="C4352" s="177"/>
      <c r="D4352" s="177" t="s">
        <v>275</v>
      </c>
      <c r="E4352" s="177" t="s">
        <v>4769</v>
      </c>
      <c r="F4352" s="177" t="s">
        <v>143</v>
      </c>
      <c r="G4352" s="177">
        <v>18</v>
      </c>
      <c r="H4352" s="177" t="s">
        <v>4770</v>
      </c>
      <c r="I4352" s="177" t="s">
        <v>4771</v>
      </c>
      <c r="J4352" s="177">
        <v>13481869299</v>
      </c>
      <c r="K4352" s="177" t="s">
        <v>27</v>
      </c>
      <c r="L4352" s="224"/>
      <c r="M4352" s="177"/>
      <c r="N4352" s="177" t="s">
        <v>30</v>
      </c>
      <c r="O4352" s="224"/>
      <c r="P4352" s="177"/>
      <c r="Q4352" s="177"/>
      <c r="R4352" s="177"/>
      <c r="S4352" s="177" t="s">
        <v>4768</v>
      </c>
      <c r="T4352" s="177"/>
      <c r="Z4352" s="130" t="str">
        <f t="shared" si="68"/>
        <v>18(19)蓝方芳</v>
      </c>
    </row>
    <row r="4353" spans="1:26">
      <c r="A4353" s="177"/>
      <c r="B4353" s="177" t="s">
        <v>4772</v>
      </c>
      <c r="C4353" s="177"/>
      <c r="D4353" s="177" t="s">
        <v>275</v>
      </c>
      <c r="E4353" s="177" t="s">
        <v>4773</v>
      </c>
      <c r="F4353" s="177" t="s">
        <v>143</v>
      </c>
      <c r="G4353" s="177">
        <v>22</v>
      </c>
      <c r="H4353" s="177" t="s">
        <v>4098</v>
      </c>
      <c r="I4353" s="177" t="s">
        <v>4774</v>
      </c>
      <c r="J4353" s="177" t="s">
        <v>20002</v>
      </c>
      <c r="K4353" s="177" t="s">
        <v>27</v>
      </c>
      <c r="L4353" s="224"/>
      <c r="M4353" s="177"/>
      <c r="N4353" s="177" t="s">
        <v>27</v>
      </c>
      <c r="O4353" s="224"/>
      <c r="P4353" s="177"/>
      <c r="Q4353" s="177"/>
      <c r="R4353" s="177"/>
      <c r="S4353" s="177" t="s">
        <v>4772</v>
      </c>
      <c r="T4353" s="177"/>
      <c r="Z4353" s="130" t="str">
        <f t="shared" si="68"/>
        <v>18(19)蒙秋云</v>
      </c>
    </row>
    <row r="4354" spans="1:26">
      <c r="A4354" s="177"/>
      <c r="B4354" s="177" t="s">
        <v>4776</v>
      </c>
      <c r="C4354" s="177"/>
      <c r="D4354" s="177" t="s">
        <v>275</v>
      </c>
      <c r="E4354" s="177" t="s">
        <v>4777</v>
      </c>
      <c r="F4354" s="177" t="s">
        <v>24</v>
      </c>
      <c r="G4354" s="177">
        <v>19</v>
      </c>
      <c r="H4354" s="177" t="s">
        <v>20003</v>
      </c>
      <c r="I4354" s="177" t="s">
        <v>4779</v>
      </c>
      <c r="J4354" s="177">
        <v>17777939438</v>
      </c>
      <c r="K4354" s="177"/>
      <c r="L4354" s="224"/>
      <c r="M4354" s="177"/>
      <c r="N4354" s="177"/>
      <c r="O4354" s="224"/>
      <c r="P4354" s="177"/>
      <c r="Q4354" s="177"/>
      <c r="R4354" s="177"/>
      <c r="S4354" s="177" t="s">
        <v>4776</v>
      </c>
      <c r="T4354" s="177" t="s">
        <v>19686</v>
      </c>
      <c r="Z4354" s="130" t="str">
        <f t="shared" si="68"/>
        <v>18(19)蓝金和</v>
      </c>
    </row>
    <row r="4355" spans="1:26">
      <c r="A4355" s="177"/>
      <c r="B4355" s="177" t="s">
        <v>4781</v>
      </c>
      <c r="C4355" s="177"/>
      <c r="D4355" s="177" t="s">
        <v>275</v>
      </c>
      <c r="E4355" s="177" t="s">
        <v>4782</v>
      </c>
      <c r="F4355" s="177" t="s">
        <v>24</v>
      </c>
      <c r="G4355" s="177">
        <v>19</v>
      </c>
      <c r="H4355" s="177" t="s">
        <v>20004</v>
      </c>
      <c r="I4355" s="177" t="s">
        <v>4784</v>
      </c>
      <c r="J4355" s="177">
        <v>15277850849</v>
      </c>
      <c r="K4355" s="177" t="s">
        <v>27</v>
      </c>
      <c r="L4355" s="224"/>
      <c r="M4355" s="177"/>
      <c r="N4355" s="177" t="s">
        <v>27</v>
      </c>
      <c r="O4355" s="224"/>
      <c r="P4355" s="177"/>
      <c r="Q4355" s="177"/>
      <c r="R4355" s="177"/>
      <c r="S4355" s="177" t="s">
        <v>4781</v>
      </c>
      <c r="T4355" s="177"/>
      <c r="Z4355" s="130" t="str">
        <f t="shared" si="68"/>
        <v>18(19)黄明</v>
      </c>
    </row>
    <row r="4356" spans="1:26">
      <c r="A4356" s="177"/>
      <c r="B4356" s="177" t="s">
        <v>4785</v>
      </c>
      <c r="C4356" s="177"/>
      <c r="D4356" s="177" t="s">
        <v>275</v>
      </c>
      <c r="E4356" s="177" t="s">
        <v>4786</v>
      </c>
      <c r="F4356" s="177" t="s">
        <v>24</v>
      </c>
      <c r="G4356" s="177">
        <v>18</v>
      </c>
      <c r="H4356" s="177" t="s">
        <v>4787</v>
      </c>
      <c r="I4356" s="177" t="s">
        <v>4788</v>
      </c>
      <c r="J4356" s="177">
        <v>13976954998</v>
      </c>
      <c r="K4356" s="177" t="s">
        <v>27</v>
      </c>
      <c r="L4356" s="224"/>
      <c r="M4356" s="177"/>
      <c r="N4356" s="177" t="s">
        <v>27</v>
      </c>
      <c r="O4356" s="224"/>
      <c r="P4356" s="177"/>
      <c r="Q4356" s="177"/>
      <c r="R4356" s="177"/>
      <c r="S4356" s="177" t="s">
        <v>4785</v>
      </c>
      <c r="T4356" s="177"/>
      <c r="Z4356" s="130" t="str">
        <f t="shared" si="68"/>
        <v>18(19)农家庆</v>
      </c>
    </row>
    <row r="4357" spans="1:26">
      <c r="A4357" s="177"/>
      <c r="B4357" s="177" t="s">
        <v>4790</v>
      </c>
      <c r="C4357" s="177"/>
      <c r="D4357" s="177" t="s">
        <v>275</v>
      </c>
      <c r="E4357" s="177" t="s">
        <v>4791</v>
      </c>
      <c r="F4357" s="177" t="s">
        <v>143</v>
      </c>
      <c r="G4357" s="177">
        <v>19</v>
      </c>
      <c r="H4357" s="177" t="s">
        <v>2856</v>
      </c>
      <c r="I4357" s="177" t="s">
        <v>4792</v>
      </c>
      <c r="J4357" s="177">
        <v>19968258146</v>
      </c>
      <c r="K4357" s="177" t="s">
        <v>27</v>
      </c>
      <c r="L4357" s="224"/>
      <c r="M4357" s="177"/>
      <c r="N4357" s="177" t="s">
        <v>27</v>
      </c>
      <c r="O4357" s="224"/>
      <c r="P4357" s="177"/>
      <c r="Q4357" s="177"/>
      <c r="R4357" s="177"/>
      <c r="S4357" s="177" t="s">
        <v>4790</v>
      </c>
      <c r="T4357" s="177"/>
      <c r="Z4357" s="130" t="str">
        <f t="shared" si="68"/>
        <v>18(19)韦曼周</v>
      </c>
    </row>
    <row r="4358" spans="1:26">
      <c r="A4358" s="177"/>
      <c r="B4358" s="177" t="s">
        <v>4793</v>
      </c>
      <c r="C4358" s="177"/>
      <c r="D4358" s="177" t="s">
        <v>275</v>
      </c>
      <c r="E4358" s="177" t="s">
        <v>4794</v>
      </c>
      <c r="F4358" s="177" t="s">
        <v>143</v>
      </c>
      <c r="G4358" s="177">
        <v>20</v>
      </c>
      <c r="H4358" s="177" t="s">
        <v>2161</v>
      </c>
      <c r="I4358" s="177" t="s">
        <v>4795</v>
      </c>
      <c r="J4358" s="177">
        <v>13809688273</v>
      </c>
      <c r="K4358" s="177" t="s">
        <v>27</v>
      </c>
      <c r="L4358" s="224"/>
      <c r="M4358" s="177"/>
      <c r="N4358" s="177" t="s">
        <v>27</v>
      </c>
      <c r="O4358" s="224"/>
      <c r="P4358" s="177"/>
      <c r="Q4358" s="177"/>
      <c r="R4358" s="177"/>
      <c r="S4358" s="177" t="s">
        <v>4793</v>
      </c>
      <c r="T4358" s="177"/>
      <c r="Z4358" s="130" t="str">
        <f t="shared" si="68"/>
        <v>18(19)韦先先</v>
      </c>
    </row>
    <row r="4359" spans="1:26">
      <c r="A4359" s="177"/>
      <c r="B4359" s="177" t="s">
        <v>4796</v>
      </c>
      <c r="C4359" s="177"/>
      <c r="D4359" s="177" t="s">
        <v>275</v>
      </c>
      <c r="E4359" s="177" t="s">
        <v>4797</v>
      </c>
      <c r="F4359" s="177" t="s">
        <v>24</v>
      </c>
      <c r="G4359" s="177">
        <v>18</v>
      </c>
      <c r="H4359" s="177" t="s">
        <v>20005</v>
      </c>
      <c r="I4359" s="177" t="s">
        <v>4799</v>
      </c>
      <c r="J4359" s="177">
        <v>15878687212</v>
      </c>
      <c r="K4359" s="177"/>
      <c r="L4359" s="224"/>
      <c r="M4359" s="177"/>
      <c r="N4359" s="177"/>
      <c r="O4359" s="224"/>
      <c r="P4359" s="177"/>
      <c r="Q4359" s="177"/>
      <c r="R4359" s="177"/>
      <c r="S4359" s="177" t="s">
        <v>4796</v>
      </c>
      <c r="T4359" s="177" t="s">
        <v>17668</v>
      </c>
      <c r="Z4359" s="130" t="str">
        <f t="shared" ref="Z4359:Z4422" si="69">D4359:D8940&amp;E4359:E8940</f>
        <v>18(19)韦宏伟</v>
      </c>
    </row>
    <row r="4360" spans="1:26">
      <c r="A4360" s="177"/>
      <c r="B4360" s="177" t="s">
        <v>4800</v>
      </c>
      <c r="C4360" s="177"/>
      <c r="D4360" s="177" t="s">
        <v>275</v>
      </c>
      <c r="E4360" s="177" t="s">
        <v>4801</v>
      </c>
      <c r="F4360" s="177" t="s">
        <v>24</v>
      </c>
      <c r="G4360" s="177">
        <v>18</v>
      </c>
      <c r="H4360" s="177" t="s">
        <v>2757</v>
      </c>
      <c r="I4360" s="177" t="s">
        <v>4802</v>
      </c>
      <c r="J4360" s="177">
        <v>13528811359</v>
      </c>
      <c r="K4360" s="177" t="s">
        <v>27</v>
      </c>
      <c r="L4360" s="224"/>
      <c r="M4360" s="177"/>
      <c r="N4360" s="177" t="s">
        <v>27</v>
      </c>
      <c r="O4360" s="224"/>
      <c r="P4360" s="177"/>
      <c r="Q4360" s="177"/>
      <c r="R4360" s="177"/>
      <c r="S4360" s="177" t="s">
        <v>4800</v>
      </c>
      <c r="T4360" s="177"/>
      <c r="Z4360" s="130" t="str">
        <f t="shared" si="69"/>
        <v>18(19)陆吕财</v>
      </c>
    </row>
    <row r="4361" spans="1:26">
      <c r="A4361" s="177"/>
      <c r="B4361" s="177" t="s">
        <v>4803</v>
      </c>
      <c r="C4361" s="177"/>
      <c r="D4361" s="177" t="s">
        <v>275</v>
      </c>
      <c r="E4361" s="177" t="s">
        <v>4804</v>
      </c>
      <c r="F4361" s="177" t="s">
        <v>24</v>
      </c>
      <c r="G4361" s="177">
        <v>18</v>
      </c>
      <c r="H4361" s="177" t="s">
        <v>19667</v>
      </c>
      <c r="I4361" s="177" t="s">
        <v>4805</v>
      </c>
      <c r="J4361" s="177">
        <v>15994433858</v>
      </c>
      <c r="K4361" s="177" t="s">
        <v>27</v>
      </c>
      <c r="L4361" s="224"/>
      <c r="M4361" s="177"/>
      <c r="N4361" s="177" t="s">
        <v>27</v>
      </c>
      <c r="O4361" s="224"/>
      <c r="P4361" s="177"/>
      <c r="Q4361" s="177"/>
      <c r="R4361" s="177"/>
      <c r="S4361" s="177" t="s">
        <v>4803</v>
      </c>
      <c r="T4361" s="177"/>
      <c r="Z4361" s="130" t="str">
        <f t="shared" si="69"/>
        <v>18(19)韦家诚</v>
      </c>
    </row>
    <row r="4362" spans="1:26">
      <c r="A4362" s="177"/>
      <c r="B4362" s="177" t="s">
        <v>4806</v>
      </c>
      <c r="C4362" s="177"/>
      <c r="D4362" s="177" t="s">
        <v>275</v>
      </c>
      <c r="E4362" s="177" t="s">
        <v>4807</v>
      </c>
      <c r="F4362" s="177" t="s">
        <v>143</v>
      </c>
      <c r="G4362" s="177">
        <v>18</v>
      </c>
      <c r="H4362" s="177" t="s">
        <v>4808</v>
      </c>
      <c r="I4362" s="177" t="s">
        <v>4809</v>
      </c>
      <c r="J4362" s="177">
        <v>13407750568</v>
      </c>
      <c r="K4362" s="177"/>
      <c r="L4362" s="224"/>
      <c r="M4362" s="177"/>
      <c r="N4362" s="177"/>
      <c r="O4362" s="224"/>
      <c r="P4362" s="177"/>
      <c r="Q4362" s="177"/>
      <c r="R4362" s="177"/>
      <c r="S4362" s="177" t="s">
        <v>4806</v>
      </c>
      <c r="T4362" s="177" t="s">
        <v>19686</v>
      </c>
      <c r="Z4362" s="130" t="str">
        <f t="shared" si="69"/>
        <v>18(19)覃莹莹</v>
      </c>
    </row>
    <row r="4363" spans="1:26">
      <c r="A4363" s="177"/>
      <c r="B4363" s="177" t="s">
        <v>4812</v>
      </c>
      <c r="C4363" s="177"/>
      <c r="D4363" s="177" t="s">
        <v>275</v>
      </c>
      <c r="E4363" s="177" t="s">
        <v>4813</v>
      </c>
      <c r="F4363" s="177" t="s">
        <v>143</v>
      </c>
      <c r="G4363" s="177">
        <v>18</v>
      </c>
      <c r="H4363" s="177" t="s">
        <v>17716</v>
      </c>
      <c r="I4363" s="177" t="s">
        <v>4815</v>
      </c>
      <c r="J4363" s="177">
        <v>18174937098</v>
      </c>
      <c r="K4363" s="177" t="s">
        <v>27</v>
      </c>
      <c r="L4363" s="224"/>
      <c r="M4363" s="177"/>
      <c r="N4363" s="177" t="s">
        <v>30</v>
      </c>
      <c r="O4363" s="224"/>
      <c r="P4363" s="177"/>
      <c r="Q4363" s="177"/>
      <c r="R4363" s="177"/>
      <c r="S4363" s="177" t="s">
        <v>4812</v>
      </c>
      <c r="T4363" s="177"/>
      <c r="Z4363" s="130" t="str">
        <f t="shared" si="69"/>
        <v>18(19)黄雅贝</v>
      </c>
    </row>
    <row r="4364" spans="1:26">
      <c r="A4364" s="177"/>
      <c r="B4364" s="177" t="s">
        <v>4816</v>
      </c>
      <c r="C4364" s="177"/>
      <c r="D4364" s="177" t="s">
        <v>275</v>
      </c>
      <c r="E4364" s="177" t="s">
        <v>4817</v>
      </c>
      <c r="F4364" s="177" t="s">
        <v>143</v>
      </c>
      <c r="G4364" s="177">
        <v>18</v>
      </c>
      <c r="H4364" s="177" t="s">
        <v>19991</v>
      </c>
      <c r="I4364" s="177" t="s">
        <v>4818</v>
      </c>
      <c r="J4364" s="177">
        <v>15177897757</v>
      </c>
      <c r="K4364" s="177" t="s">
        <v>27</v>
      </c>
      <c r="L4364" s="224"/>
      <c r="M4364" s="177"/>
      <c r="N4364" s="177" t="s">
        <v>27</v>
      </c>
      <c r="O4364" s="224"/>
      <c r="P4364" s="177"/>
      <c r="Q4364" s="177"/>
      <c r="R4364" s="177"/>
      <c r="S4364" s="177" t="s">
        <v>4816</v>
      </c>
      <c r="T4364" s="177"/>
      <c r="Z4364" s="130" t="str">
        <f t="shared" si="69"/>
        <v>18(19)龙癸芬</v>
      </c>
    </row>
    <row r="4365" spans="1:26">
      <c r="A4365" s="177"/>
      <c r="B4365" s="177" t="s">
        <v>4819</v>
      </c>
      <c r="C4365" s="177"/>
      <c r="D4365" s="177" t="s">
        <v>275</v>
      </c>
      <c r="E4365" s="177" t="s">
        <v>4820</v>
      </c>
      <c r="F4365" s="177" t="s">
        <v>143</v>
      </c>
      <c r="G4365" s="177">
        <v>18</v>
      </c>
      <c r="H4365" s="177" t="e">
        <v>#N/A</v>
      </c>
      <c r="I4365" s="177" t="s">
        <v>4821</v>
      </c>
      <c r="J4365" s="177">
        <v>13407750520</v>
      </c>
      <c r="K4365" s="177" t="s">
        <v>27</v>
      </c>
      <c r="L4365" s="224"/>
      <c r="M4365" s="177"/>
      <c r="N4365" s="177" t="s">
        <v>27</v>
      </c>
      <c r="O4365" s="224"/>
      <c r="P4365" s="177"/>
      <c r="Q4365" s="177"/>
      <c r="R4365" s="177"/>
      <c r="S4365" s="177" t="s">
        <v>4819</v>
      </c>
      <c r="T4365" s="177"/>
      <c r="Z4365" s="130" t="str">
        <f t="shared" si="69"/>
        <v>18(19)韦翠一</v>
      </c>
    </row>
    <row r="4366" spans="1:26">
      <c r="A4366" s="177"/>
      <c r="B4366" s="177" t="s">
        <v>4822</v>
      </c>
      <c r="C4366" s="177"/>
      <c r="D4366" s="177" t="s">
        <v>275</v>
      </c>
      <c r="E4366" s="177" t="s">
        <v>4823</v>
      </c>
      <c r="F4366" s="177" t="s">
        <v>143</v>
      </c>
      <c r="G4366" s="177">
        <v>18</v>
      </c>
      <c r="H4366" s="177" t="s">
        <v>20006</v>
      </c>
      <c r="I4366" s="177" t="s">
        <v>4825</v>
      </c>
      <c r="J4366" s="177">
        <v>13481867570</v>
      </c>
      <c r="K4366" s="177" t="s">
        <v>27</v>
      </c>
      <c r="L4366" s="224"/>
      <c r="M4366" s="177"/>
      <c r="N4366" s="177" t="s">
        <v>30</v>
      </c>
      <c r="O4366" s="224"/>
      <c r="P4366" s="177"/>
      <c r="Q4366" s="177"/>
      <c r="R4366" s="177"/>
      <c r="S4366" s="177" t="s">
        <v>4822</v>
      </c>
      <c r="T4366" s="177"/>
      <c r="Z4366" s="130" t="str">
        <f t="shared" si="69"/>
        <v>18(19)唐源星</v>
      </c>
    </row>
    <row r="4367" spans="1:26">
      <c r="A4367" s="177"/>
      <c r="B4367" s="177" t="s">
        <v>4826</v>
      </c>
      <c r="C4367" s="177"/>
      <c r="D4367" s="177" t="s">
        <v>275</v>
      </c>
      <c r="E4367" s="177" t="s">
        <v>4827</v>
      </c>
      <c r="F4367" s="177" t="s">
        <v>143</v>
      </c>
      <c r="G4367" s="177">
        <v>18</v>
      </c>
      <c r="H4367" s="177" t="s">
        <v>20007</v>
      </c>
      <c r="I4367" s="177" t="s">
        <v>4829</v>
      </c>
      <c r="J4367" s="177">
        <v>15807781837</v>
      </c>
      <c r="K4367" s="177" t="s">
        <v>27</v>
      </c>
      <c r="L4367" s="224"/>
      <c r="M4367" s="177"/>
      <c r="N4367" s="177" t="s">
        <v>30</v>
      </c>
      <c r="O4367" s="224"/>
      <c r="P4367" s="177"/>
      <c r="Q4367" s="177"/>
      <c r="R4367" s="177"/>
      <c r="S4367" s="177" t="s">
        <v>4826</v>
      </c>
      <c r="T4367" s="177"/>
      <c r="Z4367" s="130" t="str">
        <f t="shared" si="69"/>
        <v>18(19)覃晓丹</v>
      </c>
    </row>
    <row r="4368" spans="1:26">
      <c r="A4368" s="177"/>
      <c r="B4368" s="177" t="s">
        <v>4830</v>
      </c>
      <c r="C4368" s="177"/>
      <c r="D4368" s="177" t="s">
        <v>275</v>
      </c>
      <c r="E4368" s="177" t="s">
        <v>4831</v>
      </c>
      <c r="F4368" s="177" t="s">
        <v>24</v>
      </c>
      <c r="G4368" s="177">
        <v>18</v>
      </c>
      <c r="H4368" s="177" t="s">
        <v>4832</v>
      </c>
      <c r="I4368" s="177" t="s">
        <v>4833</v>
      </c>
      <c r="J4368" s="177">
        <v>13976811730</v>
      </c>
      <c r="K4368" s="177" t="s">
        <v>27</v>
      </c>
      <c r="L4368" s="224"/>
      <c r="M4368" s="177"/>
      <c r="N4368" s="177" t="s">
        <v>30</v>
      </c>
      <c r="O4368" s="224"/>
      <c r="P4368" s="177"/>
      <c r="Q4368" s="177"/>
      <c r="R4368" s="177"/>
      <c r="S4368" s="177" t="s">
        <v>4830</v>
      </c>
      <c r="T4368" s="177"/>
      <c r="Z4368" s="130" t="str">
        <f t="shared" si="69"/>
        <v>18(19)黄世富</v>
      </c>
    </row>
    <row r="4369" spans="1:26">
      <c r="A4369" s="177"/>
      <c r="B4369" s="177" t="s">
        <v>4834</v>
      </c>
      <c r="C4369" s="177"/>
      <c r="D4369" s="177" t="s">
        <v>275</v>
      </c>
      <c r="E4369" s="177" t="s">
        <v>4835</v>
      </c>
      <c r="F4369" s="177" t="s">
        <v>24</v>
      </c>
      <c r="G4369" s="177">
        <v>18</v>
      </c>
      <c r="H4369" s="177" t="s">
        <v>20008</v>
      </c>
      <c r="I4369" s="177" t="s">
        <v>4837</v>
      </c>
      <c r="J4369" s="177">
        <v>13677780453</v>
      </c>
      <c r="K4369" s="177"/>
      <c r="L4369" s="224"/>
      <c r="M4369" s="177"/>
      <c r="N4369" s="177"/>
      <c r="O4369" s="224"/>
      <c r="P4369" s="177"/>
      <c r="Q4369" s="177"/>
      <c r="R4369" s="177"/>
      <c r="S4369" s="177" t="s">
        <v>4834</v>
      </c>
      <c r="T4369" s="177" t="s">
        <v>17668</v>
      </c>
      <c r="Z4369" s="130" t="str">
        <f t="shared" si="69"/>
        <v>18(19)韦赞</v>
      </c>
    </row>
    <row r="4370" spans="1:26">
      <c r="A4370" s="177"/>
      <c r="B4370" s="177" t="s">
        <v>4839</v>
      </c>
      <c r="C4370" s="177"/>
      <c r="D4370" s="177" t="s">
        <v>275</v>
      </c>
      <c r="E4370" s="177" t="s">
        <v>4840</v>
      </c>
      <c r="F4370" s="177" t="s">
        <v>24</v>
      </c>
      <c r="G4370" s="177">
        <v>18</v>
      </c>
      <c r="H4370" s="177" t="s">
        <v>20009</v>
      </c>
      <c r="I4370" s="177" t="s">
        <v>4842</v>
      </c>
      <c r="J4370" s="177">
        <v>13407752895</v>
      </c>
      <c r="K4370" s="177"/>
      <c r="L4370" s="224"/>
      <c r="M4370" s="177"/>
      <c r="N4370" s="177"/>
      <c r="O4370" s="224"/>
      <c r="P4370" s="177"/>
      <c r="Q4370" s="177"/>
      <c r="R4370" s="177"/>
      <c r="S4370" s="177" t="s">
        <v>4839</v>
      </c>
      <c r="T4370" s="177" t="s">
        <v>17668</v>
      </c>
      <c r="Z4370" s="130" t="str">
        <f t="shared" si="69"/>
        <v>18(19)韦钰乾</v>
      </c>
    </row>
    <row r="4371" spans="1:26">
      <c r="A4371" s="177"/>
      <c r="B4371" s="177" t="s">
        <v>4847</v>
      </c>
      <c r="C4371" s="177"/>
      <c r="D4371" s="177" t="s">
        <v>275</v>
      </c>
      <c r="E4371" s="177" t="s">
        <v>4848</v>
      </c>
      <c r="F4371" s="177" t="s">
        <v>24</v>
      </c>
      <c r="G4371" s="177">
        <v>18</v>
      </c>
      <c r="H4371" s="177" t="s">
        <v>4849</v>
      </c>
      <c r="I4371" s="177" t="s">
        <v>4850</v>
      </c>
      <c r="J4371" s="177">
        <v>15916052069</v>
      </c>
      <c r="K4371" s="177" t="s">
        <v>27</v>
      </c>
      <c r="L4371" s="224"/>
      <c r="M4371" s="177"/>
      <c r="N4371" s="177" t="s">
        <v>27</v>
      </c>
      <c r="O4371" s="224"/>
      <c r="P4371" s="177"/>
      <c r="Q4371" s="177"/>
      <c r="R4371" s="177"/>
      <c r="S4371" s="177" t="s">
        <v>4847</v>
      </c>
      <c r="T4371" s="177"/>
      <c r="Z4371" s="130" t="str">
        <f t="shared" si="69"/>
        <v>18(19)陆建设</v>
      </c>
    </row>
    <row r="4372" spans="1:26">
      <c r="A4372" s="177"/>
      <c r="B4372" s="177" t="s">
        <v>4851</v>
      </c>
      <c r="C4372" s="177"/>
      <c r="D4372" s="177" t="s">
        <v>275</v>
      </c>
      <c r="E4372" s="177" t="s">
        <v>4852</v>
      </c>
      <c r="F4372" s="177" t="s">
        <v>24</v>
      </c>
      <c r="G4372" s="177">
        <v>18</v>
      </c>
      <c r="H4372" s="177" t="s">
        <v>1740</v>
      </c>
      <c r="I4372" s="177" t="s">
        <v>4853</v>
      </c>
      <c r="J4372" s="177">
        <v>15777807231</v>
      </c>
      <c r="K4372" s="177" t="s">
        <v>27</v>
      </c>
      <c r="L4372" s="224"/>
      <c r="M4372" s="177"/>
      <c r="N4372" s="177" t="s">
        <v>27</v>
      </c>
      <c r="O4372" s="224"/>
      <c r="P4372" s="177"/>
      <c r="Q4372" s="177"/>
      <c r="R4372" s="177"/>
      <c r="S4372" s="177" t="s">
        <v>4851</v>
      </c>
      <c r="T4372" s="177"/>
      <c r="Z4372" s="130" t="str">
        <f t="shared" si="69"/>
        <v>18(19)苏发展</v>
      </c>
    </row>
    <row r="4373" spans="1:26">
      <c r="A4373" s="177"/>
      <c r="B4373" s="177" t="s">
        <v>4854</v>
      </c>
      <c r="C4373" s="177"/>
      <c r="D4373" s="177" t="s">
        <v>275</v>
      </c>
      <c r="E4373" s="177" t="s">
        <v>4855</v>
      </c>
      <c r="F4373" s="177" t="s">
        <v>24</v>
      </c>
      <c r="G4373" s="177">
        <v>19</v>
      </c>
      <c r="H4373" s="177" t="s">
        <v>4856</v>
      </c>
      <c r="I4373" s="177" t="s">
        <v>4857</v>
      </c>
      <c r="J4373" s="177">
        <v>13536661861</v>
      </c>
      <c r="K4373" s="177" t="s">
        <v>27</v>
      </c>
      <c r="L4373" s="224"/>
      <c r="M4373" s="177"/>
      <c r="N4373" s="177" t="s">
        <v>30</v>
      </c>
      <c r="O4373" s="224"/>
      <c r="P4373" s="177"/>
      <c r="Q4373" s="177"/>
      <c r="R4373" s="177"/>
      <c r="S4373" s="177" t="s">
        <v>4854</v>
      </c>
      <c r="T4373" s="177"/>
      <c r="Z4373" s="130" t="str">
        <f t="shared" si="69"/>
        <v>18(19)韦榕</v>
      </c>
    </row>
    <row r="4374" spans="1:26">
      <c r="A4374" s="177"/>
      <c r="B4374" s="177" t="s">
        <v>4858</v>
      </c>
      <c r="C4374" s="177"/>
      <c r="D4374" s="177" t="s">
        <v>275</v>
      </c>
      <c r="E4374" s="177" t="s">
        <v>4859</v>
      </c>
      <c r="F4374" s="177" t="s">
        <v>143</v>
      </c>
      <c r="G4374" s="177">
        <v>18</v>
      </c>
      <c r="H4374" s="177" t="s">
        <v>4860</v>
      </c>
      <c r="I4374" s="177" t="s">
        <v>1645</v>
      </c>
      <c r="J4374" s="177">
        <v>13558289971</v>
      </c>
      <c r="K4374" s="177" t="s">
        <v>27</v>
      </c>
      <c r="L4374" s="224"/>
      <c r="M4374" s="177"/>
      <c r="N4374" s="177" t="s">
        <v>30</v>
      </c>
      <c r="O4374" s="224"/>
      <c r="P4374" s="177"/>
      <c r="Q4374" s="177"/>
      <c r="R4374" s="177"/>
      <c r="S4374" s="177" t="s">
        <v>4858</v>
      </c>
      <c r="T4374" s="177"/>
      <c r="Z4374" s="130" t="str">
        <f t="shared" si="69"/>
        <v>18(19)黄淑梅</v>
      </c>
    </row>
    <row r="4375" spans="1:26">
      <c r="A4375" s="177"/>
      <c r="B4375" s="177" t="s">
        <v>4861</v>
      </c>
      <c r="C4375" s="177"/>
      <c r="D4375" s="177" t="s">
        <v>275</v>
      </c>
      <c r="E4375" s="177" t="s">
        <v>4862</v>
      </c>
      <c r="F4375" s="177" t="s">
        <v>143</v>
      </c>
      <c r="G4375" s="177">
        <v>18</v>
      </c>
      <c r="H4375" s="177" t="s">
        <v>4589</v>
      </c>
      <c r="I4375" s="177" t="s">
        <v>4863</v>
      </c>
      <c r="J4375" s="177">
        <v>13516671926</v>
      </c>
      <c r="K4375" s="177" t="s">
        <v>27</v>
      </c>
      <c r="L4375" s="224"/>
      <c r="M4375" s="177"/>
      <c r="N4375" s="177" t="s">
        <v>27</v>
      </c>
      <c r="O4375" s="224"/>
      <c r="P4375" s="177"/>
      <c r="Q4375" s="177"/>
      <c r="R4375" s="177"/>
      <c r="S4375" s="177" t="s">
        <v>4861</v>
      </c>
      <c r="T4375" s="177"/>
      <c r="Z4375" s="130" t="str">
        <f t="shared" si="69"/>
        <v>18(19)覃青青</v>
      </c>
    </row>
    <row r="4376" spans="1:26">
      <c r="A4376" s="177"/>
      <c r="B4376" s="177" t="s">
        <v>4866</v>
      </c>
      <c r="C4376" s="177"/>
      <c r="D4376" s="177" t="s">
        <v>275</v>
      </c>
      <c r="E4376" s="177" t="s">
        <v>4867</v>
      </c>
      <c r="F4376" s="177" t="s">
        <v>143</v>
      </c>
      <c r="G4376" s="177">
        <v>18</v>
      </c>
      <c r="H4376" s="177" t="s">
        <v>20010</v>
      </c>
      <c r="I4376" s="177" t="s">
        <v>4869</v>
      </c>
      <c r="J4376" s="177">
        <v>13807783561</v>
      </c>
      <c r="K4376" s="177" t="s">
        <v>27</v>
      </c>
      <c r="L4376" s="224"/>
      <c r="M4376" s="177"/>
      <c r="N4376" s="177" t="s">
        <v>27</v>
      </c>
      <c r="O4376" s="224"/>
      <c r="P4376" s="177"/>
      <c r="Q4376" s="177"/>
      <c r="R4376" s="177"/>
      <c r="S4376" s="177" t="s">
        <v>4866</v>
      </c>
      <c r="T4376" s="177"/>
      <c r="Z4376" s="130" t="str">
        <f t="shared" si="69"/>
        <v>18(19)唐英婵</v>
      </c>
    </row>
    <row r="4377" spans="1:26">
      <c r="A4377" s="177"/>
      <c r="B4377" s="177" t="s">
        <v>4870</v>
      </c>
      <c r="C4377" s="177"/>
      <c r="D4377" s="177" t="s">
        <v>275</v>
      </c>
      <c r="E4377" s="177" t="s">
        <v>4871</v>
      </c>
      <c r="F4377" s="177" t="s">
        <v>24</v>
      </c>
      <c r="G4377" s="177">
        <v>19</v>
      </c>
      <c r="H4377" s="177" t="s">
        <v>4872</v>
      </c>
      <c r="I4377" s="177" t="s">
        <v>4873</v>
      </c>
      <c r="J4377" s="177">
        <v>18124397803</v>
      </c>
      <c r="K4377" s="177" t="s">
        <v>27</v>
      </c>
      <c r="L4377" s="224"/>
      <c r="M4377" s="177"/>
      <c r="N4377" s="177" t="s">
        <v>27</v>
      </c>
      <c r="O4377" s="224"/>
      <c r="P4377" s="177"/>
      <c r="Q4377" s="177"/>
      <c r="R4377" s="177"/>
      <c r="S4377" s="177" t="s">
        <v>4870</v>
      </c>
      <c r="T4377" s="177"/>
      <c r="Z4377" s="130" t="str">
        <f t="shared" si="69"/>
        <v>18(19)蒙海宁</v>
      </c>
    </row>
    <row r="4378" spans="1:26">
      <c r="A4378" s="177"/>
      <c r="B4378" s="177" t="s">
        <v>4881</v>
      </c>
      <c r="C4378" s="177"/>
      <c r="D4378" s="177" t="s">
        <v>275</v>
      </c>
      <c r="E4378" s="177" t="s">
        <v>4882</v>
      </c>
      <c r="F4378" s="177" t="s">
        <v>24</v>
      </c>
      <c r="G4378" s="177">
        <v>18</v>
      </c>
      <c r="H4378" s="177" t="s">
        <v>19214</v>
      </c>
      <c r="I4378" s="177" t="s">
        <v>4884</v>
      </c>
      <c r="J4378" s="177">
        <v>15949329302</v>
      </c>
      <c r="K4378" s="177" t="s">
        <v>27</v>
      </c>
      <c r="L4378" s="224"/>
      <c r="M4378" s="177"/>
      <c r="N4378" s="177" t="s">
        <v>27</v>
      </c>
      <c r="O4378" s="224"/>
      <c r="P4378" s="177"/>
      <c r="Q4378" s="177"/>
      <c r="R4378" s="177"/>
      <c r="S4378" s="177" t="s">
        <v>4881</v>
      </c>
      <c r="T4378" s="177"/>
      <c r="Z4378" s="130" t="str">
        <f t="shared" si="69"/>
        <v>18(19)黄词</v>
      </c>
    </row>
    <row r="4379" spans="1:26">
      <c r="A4379" s="177"/>
      <c r="B4379" s="177" t="s">
        <v>4890</v>
      </c>
      <c r="C4379" s="177"/>
      <c r="D4379" s="177" t="s">
        <v>275</v>
      </c>
      <c r="E4379" s="177" t="s">
        <v>4891</v>
      </c>
      <c r="F4379" s="177" t="s">
        <v>24</v>
      </c>
      <c r="G4379" s="177">
        <v>18</v>
      </c>
      <c r="H4379" s="177" t="s">
        <v>20011</v>
      </c>
      <c r="I4379" s="177" t="s">
        <v>4893</v>
      </c>
      <c r="J4379" s="177">
        <v>18077825265</v>
      </c>
      <c r="K4379" s="177" t="s">
        <v>27</v>
      </c>
      <c r="L4379" s="224"/>
      <c r="M4379" s="177"/>
      <c r="N4379" s="177" t="s">
        <v>27</v>
      </c>
      <c r="O4379" s="224"/>
      <c r="P4379" s="177"/>
      <c r="Q4379" s="177"/>
      <c r="R4379" s="177"/>
      <c r="S4379" s="177" t="s">
        <v>4890</v>
      </c>
      <c r="T4379" s="177"/>
      <c r="Z4379" s="130" t="str">
        <f t="shared" si="69"/>
        <v>18(19)覃寄棉</v>
      </c>
    </row>
    <row r="4380" spans="1:26">
      <c r="A4380" s="177"/>
      <c r="B4380" s="177" t="s">
        <v>4902</v>
      </c>
      <c r="C4380" s="177"/>
      <c r="D4380" s="177" t="s">
        <v>275</v>
      </c>
      <c r="E4380" s="177" t="s">
        <v>4903</v>
      </c>
      <c r="F4380" s="177" t="s">
        <v>143</v>
      </c>
      <c r="G4380" s="177">
        <v>19</v>
      </c>
      <c r="H4380" s="177" t="s">
        <v>4904</v>
      </c>
      <c r="I4380" s="177" t="s">
        <v>4905</v>
      </c>
      <c r="J4380" s="177" t="s">
        <v>11649</v>
      </c>
      <c r="K4380" s="177" t="s">
        <v>27</v>
      </c>
      <c r="L4380" s="224"/>
      <c r="M4380" s="177"/>
      <c r="N4380" s="177" t="s">
        <v>27</v>
      </c>
      <c r="O4380" s="224"/>
      <c r="P4380" s="177"/>
      <c r="Q4380" s="177"/>
      <c r="R4380" s="177"/>
      <c r="S4380" s="177" t="s">
        <v>4902</v>
      </c>
      <c r="T4380" s="177"/>
      <c r="Z4380" s="130" t="str">
        <f t="shared" si="69"/>
        <v>18(19)蓝素叶</v>
      </c>
    </row>
    <row r="4381" spans="1:26">
      <c r="A4381" s="177"/>
      <c r="B4381" s="177" t="s">
        <v>4906</v>
      </c>
      <c r="C4381" s="177"/>
      <c r="D4381" s="177" t="s">
        <v>275</v>
      </c>
      <c r="E4381" s="177" t="s">
        <v>4907</v>
      </c>
      <c r="F4381" s="177" t="s">
        <v>143</v>
      </c>
      <c r="G4381" s="177">
        <v>19</v>
      </c>
      <c r="H4381" s="177" t="s">
        <v>1597</v>
      </c>
      <c r="I4381" s="177" t="s">
        <v>4908</v>
      </c>
      <c r="J4381" s="177">
        <v>15777804414</v>
      </c>
      <c r="K4381" s="177" t="s">
        <v>27</v>
      </c>
      <c r="L4381" s="224"/>
      <c r="M4381" s="177"/>
      <c r="N4381" s="177" t="s">
        <v>27</v>
      </c>
      <c r="O4381" s="224"/>
      <c r="P4381" s="177"/>
      <c r="Q4381" s="177"/>
      <c r="R4381" s="177"/>
      <c r="S4381" s="177" t="s">
        <v>4906</v>
      </c>
      <c r="T4381" s="177"/>
      <c r="Z4381" s="130" t="str">
        <f t="shared" si="69"/>
        <v>18(19)覃英丹</v>
      </c>
    </row>
    <row r="4382" spans="1:26">
      <c r="A4382" s="177"/>
      <c r="B4382" s="177" t="s">
        <v>4909</v>
      </c>
      <c r="C4382" s="177"/>
      <c r="D4382" s="177" t="s">
        <v>275</v>
      </c>
      <c r="E4382" s="177" t="s">
        <v>4910</v>
      </c>
      <c r="F4382" s="177" t="s">
        <v>143</v>
      </c>
      <c r="G4382" s="177">
        <v>19</v>
      </c>
      <c r="H4382" s="177" t="s">
        <v>1990</v>
      </c>
      <c r="I4382" s="177" t="s">
        <v>4911</v>
      </c>
      <c r="J4382" s="177">
        <v>17754791073</v>
      </c>
      <c r="K4382" s="177" t="s">
        <v>27</v>
      </c>
      <c r="L4382" s="224"/>
      <c r="M4382" s="177"/>
      <c r="N4382" s="177" t="s">
        <v>27</v>
      </c>
      <c r="O4382" s="224"/>
      <c r="P4382" s="177"/>
      <c r="Q4382" s="177"/>
      <c r="R4382" s="177"/>
      <c r="S4382" s="177" t="s">
        <v>4909</v>
      </c>
      <c r="T4382" s="177"/>
      <c r="Z4382" s="130" t="str">
        <f t="shared" si="69"/>
        <v>18(19)蓝芳梅</v>
      </c>
    </row>
    <row r="4383" spans="1:26">
      <c r="A4383" s="177"/>
      <c r="B4383" s="177" t="s">
        <v>4912</v>
      </c>
      <c r="C4383" s="177"/>
      <c r="D4383" s="177" t="s">
        <v>275</v>
      </c>
      <c r="E4383" s="177" t="s">
        <v>4913</v>
      </c>
      <c r="F4383" s="177" t="s">
        <v>143</v>
      </c>
      <c r="G4383" s="177">
        <v>19</v>
      </c>
      <c r="H4383" s="177" t="s">
        <v>19286</v>
      </c>
      <c r="I4383" s="177" t="s">
        <v>4915</v>
      </c>
      <c r="J4383" s="177">
        <v>18177785624</v>
      </c>
      <c r="K4383" s="177" t="s">
        <v>27</v>
      </c>
      <c r="L4383" s="224"/>
      <c r="M4383" s="177"/>
      <c r="N4383" s="177" t="s">
        <v>27</v>
      </c>
      <c r="O4383" s="224"/>
      <c r="P4383" s="177"/>
      <c r="Q4383" s="177"/>
      <c r="R4383" s="177"/>
      <c r="S4383" s="177" t="s">
        <v>4912</v>
      </c>
      <c r="T4383" s="177"/>
      <c r="Z4383" s="130" t="str">
        <f t="shared" si="69"/>
        <v>18(19)覃菲晴</v>
      </c>
    </row>
    <row r="4384" spans="1:26">
      <c r="A4384" s="177"/>
      <c r="B4384" s="177" t="s">
        <v>4917</v>
      </c>
      <c r="C4384" s="177"/>
      <c r="D4384" s="177" t="s">
        <v>275</v>
      </c>
      <c r="E4384" s="177" t="s">
        <v>4918</v>
      </c>
      <c r="F4384" s="177" t="s">
        <v>143</v>
      </c>
      <c r="G4384" s="177">
        <v>19</v>
      </c>
      <c r="H4384" s="177" t="s">
        <v>4919</v>
      </c>
      <c r="I4384" s="177" t="s">
        <v>2034</v>
      </c>
      <c r="J4384" s="177">
        <v>13367566928</v>
      </c>
      <c r="K4384" s="177" t="s">
        <v>27</v>
      </c>
      <c r="L4384" s="224"/>
      <c r="M4384" s="177"/>
      <c r="N4384" s="177" t="s">
        <v>27</v>
      </c>
      <c r="O4384" s="224"/>
      <c r="P4384" s="177"/>
      <c r="Q4384" s="177"/>
      <c r="R4384" s="177"/>
      <c r="S4384" s="177" t="s">
        <v>4917</v>
      </c>
      <c r="T4384" s="177"/>
      <c r="Z4384" s="130" t="str">
        <f t="shared" si="69"/>
        <v>18(19)蒙灵艳</v>
      </c>
    </row>
    <row r="4385" spans="1:26">
      <c r="A4385" s="177"/>
      <c r="B4385" s="177" t="s">
        <v>4921</v>
      </c>
      <c r="C4385" s="177"/>
      <c r="D4385" s="177" t="s">
        <v>275</v>
      </c>
      <c r="E4385" s="177" t="s">
        <v>4922</v>
      </c>
      <c r="F4385" s="177" t="s">
        <v>143</v>
      </c>
      <c r="G4385" s="177">
        <v>18</v>
      </c>
      <c r="H4385" s="177" t="s">
        <v>19199</v>
      </c>
      <c r="I4385" s="177" t="s">
        <v>4924</v>
      </c>
      <c r="J4385" s="177">
        <v>15878823204</v>
      </c>
      <c r="K4385" s="177"/>
      <c r="L4385" s="224"/>
      <c r="M4385" s="177"/>
      <c r="N4385" s="177"/>
      <c r="O4385" s="224"/>
      <c r="P4385" s="177"/>
      <c r="Q4385" s="177"/>
      <c r="R4385" s="177"/>
      <c r="S4385" s="177" t="s">
        <v>4921</v>
      </c>
      <c r="T4385" s="177" t="s">
        <v>19686</v>
      </c>
      <c r="Z4385" s="130" t="str">
        <f t="shared" si="69"/>
        <v>18(19)韦蓉柏</v>
      </c>
    </row>
    <row r="4386" spans="1:26">
      <c r="A4386" s="177"/>
      <c r="B4386" s="177" t="s">
        <v>4926</v>
      </c>
      <c r="C4386" s="177"/>
      <c r="D4386" s="177" t="s">
        <v>275</v>
      </c>
      <c r="E4386" s="177" t="s">
        <v>4927</v>
      </c>
      <c r="F4386" s="177" t="s">
        <v>143</v>
      </c>
      <c r="G4386" s="177">
        <v>18</v>
      </c>
      <c r="H4386" s="177" t="s">
        <v>4928</v>
      </c>
      <c r="I4386" s="177" t="s">
        <v>4929</v>
      </c>
      <c r="J4386" s="177">
        <v>15296079922</v>
      </c>
      <c r="K4386" s="177" t="s">
        <v>27</v>
      </c>
      <c r="L4386" s="224"/>
      <c r="M4386" s="177"/>
      <c r="N4386" s="177" t="s">
        <v>27</v>
      </c>
      <c r="O4386" s="224"/>
      <c r="P4386" s="177"/>
      <c r="Q4386" s="177"/>
      <c r="R4386" s="177"/>
      <c r="S4386" s="177" t="s">
        <v>4926</v>
      </c>
      <c r="T4386" s="177"/>
      <c r="Z4386" s="130" t="str">
        <f t="shared" si="69"/>
        <v>18(19)梁莹华</v>
      </c>
    </row>
    <row r="4387" spans="1:26">
      <c r="A4387" s="177"/>
      <c r="B4387" s="177" t="s">
        <v>4930</v>
      </c>
      <c r="C4387" s="177"/>
      <c r="D4387" s="177" t="s">
        <v>275</v>
      </c>
      <c r="E4387" s="177" t="s">
        <v>4931</v>
      </c>
      <c r="F4387" s="177" t="s">
        <v>24</v>
      </c>
      <c r="G4387" s="177">
        <v>18</v>
      </c>
      <c r="H4387" s="177" t="s">
        <v>655</v>
      </c>
      <c r="I4387" s="177" t="s">
        <v>4932</v>
      </c>
      <c r="J4387" s="177" t="s">
        <v>15788</v>
      </c>
      <c r="K4387" s="177" t="s">
        <v>27</v>
      </c>
      <c r="L4387" s="224"/>
      <c r="M4387" s="177"/>
      <c r="N4387" s="177" t="s">
        <v>27</v>
      </c>
      <c r="O4387" s="224"/>
      <c r="P4387" s="177"/>
      <c r="Q4387" s="177"/>
      <c r="R4387" s="177"/>
      <c r="S4387" s="177" t="s">
        <v>4930</v>
      </c>
      <c r="T4387" s="177"/>
      <c r="Z4387" s="130" t="str">
        <f t="shared" si="69"/>
        <v>18(19)蓝天闰</v>
      </c>
    </row>
    <row r="4388" spans="1:26">
      <c r="A4388" s="177"/>
      <c r="B4388" s="177" t="s">
        <v>4936</v>
      </c>
      <c r="C4388" s="177"/>
      <c r="D4388" s="177" t="s">
        <v>275</v>
      </c>
      <c r="E4388" s="177" t="s">
        <v>4937</v>
      </c>
      <c r="F4388" s="177" t="s">
        <v>24</v>
      </c>
      <c r="G4388" s="177">
        <v>18</v>
      </c>
      <c r="H4388" s="177" t="s">
        <v>20012</v>
      </c>
      <c r="I4388" s="177" t="s">
        <v>4939</v>
      </c>
      <c r="J4388" s="177">
        <v>18776862988</v>
      </c>
      <c r="K4388" s="177" t="s">
        <v>27</v>
      </c>
      <c r="L4388" s="224"/>
      <c r="M4388" s="177"/>
      <c r="N4388" s="177" t="s">
        <v>30</v>
      </c>
      <c r="O4388" s="224"/>
      <c r="P4388" s="177"/>
      <c r="Q4388" s="177"/>
      <c r="R4388" s="177"/>
      <c r="S4388" s="177" t="s">
        <v>4936</v>
      </c>
      <c r="T4388" s="177"/>
      <c r="Z4388" s="130" t="str">
        <f t="shared" si="69"/>
        <v>18(19)黄万耀</v>
      </c>
    </row>
    <row r="4389" spans="1:26">
      <c r="A4389" s="177"/>
      <c r="B4389" s="177" t="s">
        <v>4940</v>
      </c>
      <c r="C4389" s="177"/>
      <c r="D4389" s="177" t="s">
        <v>275</v>
      </c>
      <c r="E4389" s="177" t="s">
        <v>4941</v>
      </c>
      <c r="F4389" s="177" t="s">
        <v>143</v>
      </c>
      <c r="G4389" s="177">
        <v>22</v>
      </c>
      <c r="H4389" s="177" t="s">
        <v>20013</v>
      </c>
      <c r="I4389" s="177" t="s">
        <v>4943</v>
      </c>
      <c r="J4389" s="177">
        <v>18070810672</v>
      </c>
      <c r="K4389" s="177" t="s">
        <v>27</v>
      </c>
      <c r="L4389" s="224"/>
      <c r="M4389" s="177"/>
      <c r="N4389" s="177" t="s">
        <v>27</v>
      </c>
      <c r="O4389" s="224"/>
      <c r="P4389" s="177"/>
      <c r="Q4389" s="177"/>
      <c r="R4389" s="177"/>
      <c r="S4389" s="177" t="s">
        <v>4940</v>
      </c>
      <c r="T4389" s="177"/>
      <c r="Z4389" s="130" t="str">
        <f t="shared" si="69"/>
        <v>18(19)班月妹</v>
      </c>
    </row>
    <row r="4390" spans="1:26">
      <c r="A4390" s="177"/>
      <c r="B4390" s="177" t="s">
        <v>4950</v>
      </c>
      <c r="C4390" s="177"/>
      <c r="D4390" s="177" t="s">
        <v>275</v>
      </c>
      <c r="E4390" s="177" t="s">
        <v>4951</v>
      </c>
      <c r="F4390" s="177" t="s">
        <v>143</v>
      </c>
      <c r="G4390" s="177">
        <v>18</v>
      </c>
      <c r="H4390" s="177" t="s">
        <v>4952</v>
      </c>
      <c r="I4390" s="177" t="s">
        <v>4953</v>
      </c>
      <c r="J4390" s="177">
        <v>13622533273</v>
      </c>
      <c r="K4390" s="177"/>
      <c r="L4390" s="224"/>
      <c r="M4390" s="177"/>
      <c r="N4390" s="177"/>
      <c r="O4390" s="224"/>
      <c r="P4390" s="177"/>
      <c r="Q4390" s="177"/>
      <c r="R4390" s="177"/>
      <c r="S4390" s="177" t="s">
        <v>4950</v>
      </c>
      <c r="T4390" s="177" t="s">
        <v>19686</v>
      </c>
      <c r="Z4390" s="130" t="str">
        <f t="shared" si="69"/>
        <v>18(19)韦孟娜</v>
      </c>
    </row>
    <row r="4391" spans="1:26">
      <c r="A4391" s="177"/>
      <c r="B4391" s="177" t="s">
        <v>4956</v>
      </c>
      <c r="C4391" s="177"/>
      <c r="D4391" s="177" t="s">
        <v>275</v>
      </c>
      <c r="E4391" s="177" t="s">
        <v>4957</v>
      </c>
      <c r="F4391" s="177" t="s">
        <v>143</v>
      </c>
      <c r="G4391" s="177">
        <v>18</v>
      </c>
      <c r="H4391" s="177" t="s">
        <v>315</v>
      </c>
      <c r="I4391" s="177" t="s">
        <v>246</v>
      </c>
      <c r="J4391" s="177">
        <v>15949327908</v>
      </c>
      <c r="K4391" s="177" t="s">
        <v>27</v>
      </c>
      <c r="L4391" s="224"/>
      <c r="M4391" s="177"/>
      <c r="N4391" s="177" t="s">
        <v>27</v>
      </c>
      <c r="O4391" s="224"/>
      <c r="P4391" s="177"/>
      <c r="Q4391" s="177"/>
      <c r="R4391" s="177"/>
      <c r="S4391" s="177" t="s">
        <v>4956</v>
      </c>
      <c r="T4391" s="177"/>
      <c r="Z4391" s="130" t="str">
        <f t="shared" si="69"/>
        <v>18(19)陆艳丰</v>
      </c>
    </row>
    <row r="4392" spans="1:26">
      <c r="A4392" s="177"/>
      <c r="B4392" s="177" t="s">
        <v>4958</v>
      </c>
      <c r="C4392" s="177"/>
      <c r="D4392" s="177" t="s">
        <v>275</v>
      </c>
      <c r="E4392" s="177" t="s">
        <v>4959</v>
      </c>
      <c r="F4392" s="177" t="s">
        <v>143</v>
      </c>
      <c r="G4392" s="177">
        <v>18</v>
      </c>
      <c r="H4392" s="177" t="s">
        <v>20014</v>
      </c>
      <c r="I4392" s="177" t="s">
        <v>4961</v>
      </c>
      <c r="J4392" s="177">
        <v>15777803755</v>
      </c>
      <c r="K4392" s="177" t="s">
        <v>27</v>
      </c>
      <c r="L4392" s="224"/>
      <c r="M4392" s="177"/>
      <c r="N4392" s="177" t="s">
        <v>27</v>
      </c>
      <c r="O4392" s="224"/>
      <c r="P4392" s="177"/>
      <c r="Q4392" s="177"/>
      <c r="R4392" s="177"/>
      <c r="S4392" s="177" t="s">
        <v>4958</v>
      </c>
      <c r="T4392" s="177"/>
      <c r="Z4392" s="130" t="str">
        <f t="shared" si="69"/>
        <v>18(19)覃韦东雷</v>
      </c>
    </row>
    <row r="4393" spans="1:26">
      <c r="A4393" s="177"/>
      <c r="B4393" s="177" t="s">
        <v>4962</v>
      </c>
      <c r="C4393" s="177"/>
      <c r="D4393" s="177" t="s">
        <v>275</v>
      </c>
      <c r="E4393" s="177" t="s">
        <v>4963</v>
      </c>
      <c r="F4393" s="177" t="s">
        <v>143</v>
      </c>
      <c r="G4393" s="177">
        <v>19</v>
      </c>
      <c r="H4393" s="177" t="s">
        <v>20015</v>
      </c>
      <c r="I4393" s="177" t="s">
        <v>4965</v>
      </c>
      <c r="J4393" s="177" t="s">
        <v>20016</v>
      </c>
      <c r="K4393" s="177" t="s">
        <v>27</v>
      </c>
      <c r="L4393" s="224"/>
      <c r="M4393" s="177"/>
      <c r="N4393" s="177" t="s">
        <v>27</v>
      </c>
      <c r="O4393" s="224"/>
      <c r="P4393" s="177"/>
      <c r="Q4393" s="177"/>
      <c r="R4393" s="177"/>
      <c r="S4393" s="177" t="s">
        <v>4962</v>
      </c>
      <c r="T4393" s="177"/>
      <c r="Z4393" s="130" t="str">
        <f t="shared" si="69"/>
        <v>18(19)蓝思颖</v>
      </c>
    </row>
    <row r="4394" spans="1:26">
      <c r="A4394" s="177"/>
      <c r="B4394" s="177" t="s">
        <v>4966</v>
      </c>
      <c r="C4394" s="177"/>
      <c r="D4394" s="177" t="s">
        <v>275</v>
      </c>
      <c r="E4394" s="177" t="s">
        <v>4967</v>
      </c>
      <c r="F4394" s="177" t="s">
        <v>143</v>
      </c>
      <c r="G4394" s="177">
        <v>18</v>
      </c>
      <c r="H4394" s="177" t="s">
        <v>4968</v>
      </c>
      <c r="I4394" s="177" t="s">
        <v>4969</v>
      </c>
      <c r="J4394" s="177">
        <v>13557181080</v>
      </c>
      <c r="K4394" s="177" t="s">
        <v>27</v>
      </c>
      <c r="L4394" s="224"/>
      <c r="M4394" s="177"/>
      <c r="N4394" s="177" t="s">
        <v>27</v>
      </c>
      <c r="O4394" s="224"/>
      <c r="P4394" s="177"/>
      <c r="Q4394" s="177"/>
      <c r="R4394" s="177"/>
      <c r="S4394" s="177" t="s">
        <v>4966</v>
      </c>
      <c r="T4394" s="177"/>
      <c r="Z4394" s="130" t="str">
        <f t="shared" si="69"/>
        <v>18(19)蒙丽秋</v>
      </c>
    </row>
    <row r="4395" spans="1:26">
      <c r="A4395" s="177"/>
      <c r="B4395" s="177" t="s">
        <v>4970</v>
      </c>
      <c r="C4395" s="177"/>
      <c r="D4395" s="177" t="s">
        <v>275</v>
      </c>
      <c r="E4395" s="177" t="s">
        <v>4971</v>
      </c>
      <c r="F4395" s="177" t="s">
        <v>143</v>
      </c>
      <c r="G4395" s="177">
        <v>18</v>
      </c>
      <c r="H4395" s="177" t="s">
        <v>4972</v>
      </c>
      <c r="I4395" s="177" t="s">
        <v>4973</v>
      </c>
      <c r="J4395" s="177">
        <v>18776861387</v>
      </c>
      <c r="K4395" s="177" t="s">
        <v>27</v>
      </c>
      <c r="L4395" s="224"/>
      <c r="M4395" s="177"/>
      <c r="N4395" s="177" t="s">
        <v>27</v>
      </c>
      <c r="O4395" s="224"/>
      <c r="P4395" s="177"/>
      <c r="Q4395" s="177"/>
      <c r="R4395" s="177"/>
      <c r="S4395" s="177" t="s">
        <v>4970</v>
      </c>
      <c r="T4395" s="177"/>
      <c r="Z4395" s="130" t="str">
        <f t="shared" si="69"/>
        <v>18(19)蒙佩玉</v>
      </c>
    </row>
    <row r="4396" spans="1:26">
      <c r="A4396" s="177"/>
      <c r="B4396" s="177" t="s">
        <v>4974</v>
      </c>
      <c r="C4396" s="177"/>
      <c r="D4396" s="177" t="s">
        <v>275</v>
      </c>
      <c r="E4396" s="177" t="s">
        <v>4975</v>
      </c>
      <c r="F4396" s="177" t="s">
        <v>143</v>
      </c>
      <c r="G4396" s="177">
        <v>20</v>
      </c>
      <c r="H4396" s="177" t="s">
        <v>4976</v>
      </c>
      <c r="I4396" s="177" t="s">
        <v>4977</v>
      </c>
      <c r="J4396" s="177">
        <v>18378892877</v>
      </c>
      <c r="K4396" s="177" t="s">
        <v>27</v>
      </c>
      <c r="L4396" s="224"/>
      <c r="M4396" s="177"/>
      <c r="N4396" s="177" t="s">
        <v>27</v>
      </c>
      <c r="O4396" s="224"/>
      <c r="P4396" s="177"/>
      <c r="Q4396" s="177"/>
      <c r="R4396" s="177"/>
      <c r="S4396" s="177" t="s">
        <v>4974</v>
      </c>
      <c r="T4396" s="177"/>
      <c r="Z4396" s="130" t="str">
        <f t="shared" si="69"/>
        <v>18(19)蓝秋晨</v>
      </c>
    </row>
    <row r="4397" spans="1:26">
      <c r="A4397" s="177"/>
      <c r="B4397" s="177" t="s">
        <v>4987</v>
      </c>
      <c r="C4397" s="177"/>
      <c r="D4397" s="177" t="s">
        <v>275</v>
      </c>
      <c r="E4397" s="177" t="s">
        <v>4988</v>
      </c>
      <c r="F4397" s="177" t="s">
        <v>143</v>
      </c>
      <c r="G4397" s="177">
        <v>18</v>
      </c>
      <c r="H4397" s="177" t="s">
        <v>20017</v>
      </c>
      <c r="I4397" s="177" t="s">
        <v>4990</v>
      </c>
      <c r="J4397" s="177">
        <v>15878686680</v>
      </c>
      <c r="K4397" s="177" t="s">
        <v>27</v>
      </c>
      <c r="L4397" s="224"/>
      <c r="M4397" s="177"/>
      <c r="N4397" s="177" t="s">
        <v>27</v>
      </c>
      <c r="O4397" s="224"/>
      <c r="P4397" s="177"/>
      <c r="Q4397" s="177"/>
      <c r="R4397" s="177"/>
      <c r="S4397" s="177" t="s">
        <v>4987</v>
      </c>
      <c r="T4397" s="177"/>
      <c r="Z4397" s="130" t="str">
        <f t="shared" si="69"/>
        <v>18(19)廖佳媛</v>
      </c>
    </row>
    <row r="4398" spans="1:26">
      <c r="A4398" s="177"/>
      <c r="B4398" s="177" t="s">
        <v>4992</v>
      </c>
      <c r="C4398" s="177"/>
      <c r="D4398" s="177" t="s">
        <v>275</v>
      </c>
      <c r="E4398" s="177" t="s">
        <v>4993</v>
      </c>
      <c r="F4398" s="177" t="s">
        <v>24</v>
      </c>
      <c r="G4398" s="177">
        <v>18</v>
      </c>
      <c r="H4398" s="177" t="s">
        <v>20018</v>
      </c>
      <c r="I4398" s="177" t="s">
        <v>4994</v>
      </c>
      <c r="J4398" s="177">
        <v>18407783845</v>
      </c>
      <c r="K4398" s="177" t="s">
        <v>27</v>
      </c>
      <c r="L4398" s="224"/>
      <c r="M4398" s="177"/>
      <c r="N4398" s="177" t="s">
        <v>27</v>
      </c>
      <c r="O4398" s="224"/>
      <c r="P4398" s="177"/>
      <c r="Q4398" s="177"/>
      <c r="R4398" s="177"/>
      <c r="S4398" s="177" t="s">
        <v>4992</v>
      </c>
      <c r="T4398" s="177"/>
      <c r="Z4398" s="130" t="str">
        <f t="shared" si="69"/>
        <v>18(19)韦云汶</v>
      </c>
    </row>
    <row r="4399" spans="1:26">
      <c r="A4399" s="177"/>
      <c r="B4399" s="177" t="s">
        <v>4995</v>
      </c>
      <c r="C4399" s="177"/>
      <c r="D4399" s="177" t="s">
        <v>275</v>
      </c>
      <c r="E4399" s="177" t="s">
        <v>4996</v>
      </c>
      <c r="F4399" s="177" t="s">
        <v>24</v>
      </c>
      <c r="G4399" s="177">
        <v>19</v>
      </c>
      <c r="H4399" s="177" t="s">
        <v>4997</v>
      </c>
      <c r="I4399" s="177" t="s">
        <v>4998</v>
      </c>
      <c r="J4399" s="177">
        <v>15296879991</v>
      </c>
      <c r="K4399" s="177" t="s">
        <v>27</v>
      </c>
      <c r="L4399" s="224"/>
      <c r="M4399" s="177"/>
      <c r="N4399" s="177" t="s">
        <v>27</v>
      </c>
      <c r="O4399" s="224"/>
      <c r="P4399" s="177"/>
      <c r="Q4399" s="177"/>
      <c r="R4399" s="177"/>
      <c r="S4399" s="177" t="s">
        <v>4995</v>
      </c>
      <c r="T4399" s="177"/>
      <c r="Z4399" s="130" t="str">
        <f t="shared" si="69"/>
        <v>18(19)蓝远航</v>
      </c>
    </row>
    <row r="4400" spans="1:26">
      <c r="A4400" s="177"/>
      <c r="B4400" s="177" t="s">
        <v>4999</v>
      </c>
      <c r="C4400" s="177"/>
      <c r="D4400" s="177" t="s">
        <v>275</v>
      </c>
      <c r="E4400" s="177" t="s">
        <v>5000</v>
      </c>
      <c r="F4400" s="177" t="s">
        <v>24</v>
      </c>
      <c r="G4400" s="177">
        <v>19</v>
      </c>
      <c r="H4400" s="177" t="s">
        <v>5001</v>
      </c>
      <c r="I4400" s="177" t="s">
        <v>5002</v>
      </c>
      <c r="J4400" s="177">
        <v>15278104284</v>
      </c>
      <c r="K4400" s="177"/>
      <c r="L4400" s="224"/>
      <c r="M4400" s="177"/>
      <c r="N4400" s="177"/>
      <c r="O4400" s="224"/>
      <c r="P4400" s="177"/>
      <c r="Q4400" s="177"/>
      <c r="R4400" s="177"/>
      <c r="S4400" s="177" t="s">
        <v>4999</v>
      </c>
      <c r="T4400" s="177" t="s">
        <v>19686</v>
      </c>
      <c r="Z4400" s="130" t="str">
        <f t="shared" si="69"/>
        <v>18(19)蓝荣强</v>
      </c>
    </row>
    <row r="4401" spans="1:26">
      <c r="A4401" s="177"/>
      <c r="B4401" s="177" t="s">
        <v>5003</v>
      </c>
      <c r="C4401" s="177"/>
      <c r="D4401" s="177" t="s">
        <v>275</v>
      </c>
      <c r="E4401" s="177" t="s">
        <v>5004</v>
      </c>
      <c r="F4401" s="177" t="s">
        <v>24</v>
      </c>
      <c r="G4401" s="177">
        <v>18</v>
      </c>
      <c r="H4401" s="177" t="s">
        <v>20019</v>
      </c>
      <c r="I4401" s="177" t="s">
        <v>5006</v>
      </c>
      <c r="J4401" s="177">
        <v>15296877493</v>
      </c>
      <c r="K4401" s="177" t="s">
        <v>27</v>
      </c>
      <c r="L4401" s="224"/>
      <c r="M4401" s="177"/>
      <c r="N4401" s="177" t="s">
        <v>27</v>
      </c>
      <c r="O4401" s="224"/>
      <c r="P4401" s="177"/>
      <c r="Q4401" s="177"/>
      <c r="R4401" s="177"/>
      <c r="S4401" s="177" t="s">
        <v>5003</v>
      </c>
      <c r="T4401" s="177"/>
      <c r="Z4401" s="130" t="str">
        <f t="shared" si="69"/>
        <v>18(19)何富波</v>
      </c>
    </row>
    <row r="4402" spans="1:26">
      <c r="A4402" s="177"/>
      <c r="B4402" s="177" t="s">
        <v>5007</v>
      </c>
      <c r="C4402" s="177"/>
      <c r="D4402" s="177" t="s">
        <v>275</v>
      </c>
      <c r="E4402" s="177" t="s">
        <v>5008</v>
      </c>
      <c r="F4402" s="177" t="s">
        <v>24</v>
      </c>
      <c r="G4402" s="177">
        <v>19</v>
      </c>
      <c r="H4402" s="177" t="s">
        <v>20020</v>
      </c>
      <c r="I4402" s="177" t="s">
        <v>5010</v>
      </c>
      <c r="J4402" s="177">
        <v>15277893122</v>
      </c>
      <c r="K4402" s="177"/>
      <c r="L4402" s="224"/>
      <c r="M4402" s="177"/>
      <c r="N4402" s="177"/>
      <c r="O4402" s="224"/>
      <c r="P4402" s="177"/>
      <c r="Q4402" s="177"/>
      <c r="R4402" s="177"/>
      <c r="S4402" s="177" t="s">
        <v>5007</v>
      </c>
      <c r="T4402" s="177" t="s">
        <v>19686</v>
      </c>
      <c r="Z4402" s="130" t="str">
        <f t="shared" si="69"/>
        <v>18(19)宋建豪</v>
      </c>
    </row>
    <row r="4403" spans="1:26">
      <c r="A4403" s="177"/>
      <c r="B4403" s="177" t="s">
        <v>5017</v>
      </c>
      <c r="C4403" s="177"/>
      <c r="D4403" s="177" t="s">
        <v>275</v>
      </c>
      <c r="E4403" s="177" t="s">
        <v>5018</v>
      </c>
      <c r="F4403" s="177" t="s">
        <v>143</v>
      </c>
      <c r="G4403" s="177">
        <v>18</v>
      </c>
      <c r="H4403" s="177" t="s">
        <v>20021</v>
      </c>
      <c r="I4403" s="177" t="s">
        <v>5020</v>
      </c>
      <c r="J4403" s="177">
        <v>13407753890</v>
      </c>
      <c r="K4403" s="177" t="s">
        <v>27</v>
      </c>
      <c r="L4403" s="224"/>
      <c r="M4403" s="177"/>
      <c r="N4403" s="177" t="s">
        <v>27</v>
      </c>
      <c r="O4403" s="224"/>
      <c r="P4403" s="177"/>
      <c r="Q4403" s="177"/>
      <c r="R4403" s="177"/>
      <c r="S4403" s="177" t="s">
        <v>5017</v>
      </c>
      <c r="T4403" s="177"/>
      <c r="Z4403" s="130" t="str">
        <f t="shared" si="69"/>
        <v>18(19)唐玉桂</v>
      </c>
    </row>
    <row r="4404" spans="1:26">
      <c r="A4404" s="177"/>
      <c r="B4404" s="177" t="s">
        <v>5021</v>
      </c>
      <c r="C4404" s="177"/>
      <c r="D4404" s="177" t="s">
        <v>275</v>
      </c>
      <c r="E4404" s="177" t="s">
        <v>5022</v>
      </c>
      <c r="F4404" s="177" t="s">
        <v>143</v>
      </c>
      <c r="G4404" s="177">
        <v>19</v>
      </c>
      <c r="H4404" s="177" t="s">
        <v>5023</v>
      </c>
      <c r="I4404" s="177" t="s">
        <v>5024</v>
      </c>
      <c r="J4404" s="177">
        <v>13501688063</v>
      </c>
      <c r="K4404" s="177" t="s">
        <v>27</v>
      </c>
      <c r="L4404" s="224"/>
      <c r="M4404" s="177"/>
      <c r="N4404" s="177" t="s">
        <v>27</v>
      </c>
      <c r="O4404" s="224"/>
      <c r="P4404" s="177"/>
      <c r="Q4404" s="177"/>
      <c r="R4404" s="177"/>
      <c r="S4404" s="177" t="s">
        <v>5021</v>
      </c>
      <c r="T4404" s="177"/>
      <c r="Z4404" s="130" t="str">
        <f t="shared" si="69"/>
        <v>18(19)梁肖璐</v>
      </c>
    </row>
    <row r="4405" spans="1:26">
      <c r="A4405" s="177"/>
      <c r="B4405" s="177" t="s">
        <v>5028</v>
      </c>
      <c r="C4405" s="177"/>
      <c r="D4405" s="177" t="s">
        <v>275</v>
      </c>
      <c r="E4405" s="177" t="s">
        <v>5029</v>
      </c>
      <c r="F4405" s="177" t="s">
        <v>24</v>
      </c>
      <c r="G4405" s="177">
        <v>20</v>
      </c>
      <c r="H4405" s="177" t="s">
        <v>20022</v>
      </c>
      <c r="I4405" s="177" t="s">
        <v>5031</v>
      </c>
      <c r="J4405" s="177">
        <v>18077896259</v>
      </c>
      <c r="K4405" s="177" t="s">
        <v>27</v>
      </c>
      <c r="L4405" s="224"/>
      <c r="M4405" s="177"/>
      <c r="N4405" s="177" t="s">
        <v>27</v>
      </c>
      <c r="O4405" s="224"/>
      <c r="P4405" s="177"/>
      <c r="Q4405" s="177"/>
      <c r="R4405" s="177"/>
      <c r="S4405" s="177" t="s">
        <v>5028</v>
      </c>
      <c r="T4405" s="177"/>
      <c r="Z4405" s="130" t="str">
        <f t="shared" si="69"/>
        <v>18(19)刘顺涛</v>
      </c>
    </row>
    <row r="4406" spans="1:26">
      <c r="A4406" s="177"/>
      <c r="B4406" s="177" t="s">
        <v>5032</v>
      </c>
      <c r="C4406" s="177"/>
      <c r="D4406" s="177" t="s">
        <v>275</v>
      </c>
      <c r="E4406" s="177" t="s">
        <v>5033</v>
      </c>
      <c r="F4406" s="177" t="s">
        <v>24</v>
      </c>
      <c r="G4406" s="177">
        <v>18</v>
      </c>
      <c r="H4406" s="177" t="s">
        <v>20023</v>
      </c>
      <c r="I4406" s="177" t="s">
        <v>5035</v>
      </c>
      <c r="J4406" s="177">
        <v>13707787159</v>
      </c>
      <c r="K4406" s="177"/>
      <c r="L4406" s="224"/>
      <c r="M4406" s="177"/>
      <c r="N4406" s="177"/>
      <c r="O4406" s="224"/>
      <c r="P4406" s="177"/>
      <c r="Q4406" s="177"/>
      <c r="R4406" s="177"/>
      <c r="S4406" s="177" t="s">
        <v>5032</v>
      </c>
      <c r="T4406" s="177" t="s">
        <v>19686</v>
      </c>
      <c r="Z4406" s="130" t="str">
        <f t="shared" si="69"/>
        <v>18(19)沈天云</v>
      </c>
    </row>
    <row r="4407" spans="1:26">
      <c r="A4407" s="177"/>
      <c r="B4407" s="177" t="s">
        <v>5036</v>
      </c>
      <c r="C4407" s="177"/>
      <c r="D4407" s="177" t="s">
        <v>275</v>
      </c>
      <c r="E4407" s="177" t="s">
        <v>582</v>
      </c>
      <c r="F4407" s="177" t="s">
        <v>24</v>
      </c>
      <c r="G4407" s="177">
        <v>18</v>
      </c>
      <c r="H4407" s="177" t="s">
        <v>19882</v>
      </c>
      <c r="I4407" s="177" t="s">
        <v>584</v>
      </c>
      <c r="J4407" s="177">
        <v>15277848837</v>
      </c>
      <c r="K4407" s="177" t="s">
        <v>27</v>
      </c>
      <c r="L4407" s="224"/>
      <c r="M4407" s="177"/>
      <c r="N4407" s="177" t="s">
        <v>27</v>
      </c>
      <c r="O4407" s="224"/>
      <c r="P4407" s="177"/>
      <c r="Q4407" s="177"/>
      <c r="R4407" s="177"/>
      <c r="S4407" s="177" t="s">
        <v>5036</v>
      </c>
      <c r="T4407" s="177"/>
      <c r="Z4407" s="130" t="str">
        <f t="shared" si="69"/>
        <v>18(19)覃强</v>
      </c>
    </row>
    <row r="4408" spans="1:26">
      <c r="A4408" s="177"/>
      <c r="B4408" s="177" t="s">
        <v>5038</v>
      </c>
      <c r="C4408" s="177"/>
      <c r="D4408" s="177" t="s">
        <v>275</v>
      </c>
      <c r="E4408" s="177" t="s">
        <v>5039</v>
      </c>
      <c r="F4408" s="177" t="s">
        <v>24</v>
      </c>
      <c r="G4408" s="177">
        <v>18</v>
      </c>
      <c r="H4408" s="177" t="s">
        <v>17645</v>
      </c>
      <c r="I4408" s="177" t="s">
        <v>5040</v>
      </c>
      <c r="J4408" s="177">
        <v>13737966393</v>
      </c>
      <c r="K4408" s="177" t="s">
        <v>27</v>
      </c>
      <c r="L4408" s="224"/>
      <c r="M4408" s="177"/>
      <c r="N4408" s="177" t="s">
        <v>27</v>
      </c>
      <c r="O4408" s="224"/>
      <c r="P4408" s="177"/>
      <c r="Q4408" s="177"/>
      <c r="R4408" s="177"/>
      <c r="S4408" s="177" t="s">
        <v>5038</v>
      </c>
      <c r="T4408" s="177"/>
      <c r="Z4408" s="130" t="str">
        <f t="shared" si="69"/>
        <v>18(19)覃振卓</v>
      </c>
    </row>
    <row r="4409" spans="1:26">
      <c r="A4409" s="177"/>
      <c r="B4409" s="177" t="s">
        <v>5045</v>
      </c>
      <c r="C4409" s="177"/>
      <c r="D4409" s="177" t="s">
        <v>275</v>
      </c>
      <c r="E4409" s="177" t="s">
        <v>5046</v>
      </c>
      <c r="F4409" s="177" t="s">
        <v>143</v>
      </c>
      <c r="G4409" s="177">
        <v>19</v>
      </c>
      <c r="H4409" s="177" t="s">
        <v>5047</v>
      </c>
      <c r="I4409" s="177" t="s">
        <v>5048</v>
      </c>
      <c r="J4409" s="177">
        <v>13907884620</v>
      </c>
      <c r="K4409" s="177" t="s">
        <v>27</v>
      </c>
      <c r="L4409" s="224"/>
      <c r="M4409" s="177"/>
      <c r="N4409" s="177" t="s">
        <v>27</v>
      </c>
      <c r="O4409" s="224"/>
      <c r="P4409" s="177"/>
      <c r="Q4409" s="177"/>
      <c r="R4409" s="177"/>
      <c r="S4409" s="177" t="s">
        <v>5045</v>
      </c>
      <c r="T4409" s="177"/>
      <c r="Z4409" s="130" t="str">
        <f t="shared" si="69"/>
        <v>18(19)韦喜梅</v>
      </c>
    </row>
    <row r="4410" spans="1:26">
      <c r="A4410" s="177"/>
      <c r="B4410" s="177" t="s">
        <v>5049</v>
      </c>
      <c r="C4410" s="177"/>
      <c r="D4410" s="177" t="s">
        <v>280</v>
      </c>
      <c r="E4410" s="177" t="s">
        <v>5050</v>
      </c>
      <c r="F4410" s="177" t="s">
        <v>24</v>
      </c>
      <c r="G4410" s="177">
        <v>19</v>
      </c>
      <c r="H4410" s="177" t="s">
        <v>2754</v>
      </c>
      <c r="I4410" s="177" t="s">
        <v>5051</v>
      </c>
      <c r="J4410" s="177">
        <v>18378890448</v>
      </c>
      <c r="K4410" s="177" t="s">
        <v>27</v>
      </c>
      <c r="L4410" s="224"/>
      <c r="M4410" s="177"/>
      <c r="N4410" s="177" t="s">
        <v>27</v>
      </c>
      <c r="O4410" s="224"/>
      <c r="P4410" s="177"/>
      <c r="Q4410" s="177"/>
      <c r="R4410" s="177"/>
      <c r="S4410" s="177" t="s">
        <v>5049</v>
      </c>
      <c r="T4410" s="177"/>
      <c r="Z4410" s="130" t="str">
        <f t="shared" si="69"/>
        <v>18(20)韦林佑</v>
      </c>
    </row>
    <row r="4411" spans="1:26">
      <c r="A4411" s="177"/>
      <c r="B4411" s="177" t="s">
        <v>5053</v>
      </c>
      <c r="C4411" s="177"/>
      <c r="D4411" s="177" t="s">
        <v>280</v>
      </c>
      <c r="E4411" s="177" t="s">
        <v>5054</v>
      </c>
      <c r="F4411" s="177" t="s">
        <v>143</v>
      </c>
      <c r="G4411" s="177">
        <v>18</v>
      </c>
      <c r="H4411" s="177" t="s">
        <v>20024</v>
      </c>
      <c r="I4411" s="177" t="s">
        <v>5056</v>
      </c>
      <c r="J4411" s="177">
        <v>15277858669</v>
      </c>
      <c r="K4411" s="177" t="s">
        <v>27</v>
      </c>
      <c r="L4411" s="224"/>
      <c r="M4411" s="177"/>
      <c r="N4411" s="177" t="s">
        <v>27</v>
      </c>
      <c r="O4411" s="224"/>
      <c r="P4411" s="177"/>
      <c r="Q4411" s="177"/>
      <c r="R4411" s="177"/>
      <c r="S4411" s="177" t="s">
        <v>5053</v>
      </c>
      <c r="T4411" s="177"/>
      <c r="Z4411" s="130" t="str">
        <f t="shared" si="69"/>
        <v>18(20)林惠婷</v>
      </c>
    </row>
    <row r="4412" spans="1:26">
      <c r="A4412" s="177"/>
      <c r="B4412" s="177" t="s">
        <v>5057</v>
      </c>
      <c r="C4412" s="177"/>
      <c r="D4412" s="177" t="s">
        <v>280</v>
      </c>
      <c r="E4412" s="177" t="s">
        <v>5058</v>
      </c>
      <c r="F4412" s="177" t="s">
        <v>143</v>
      </c>
      <c r="G4412" s="177">
        <v>19</v>
      </c>
      <c r="H4412" s="177" t="s">
        <v>5059</v>
      </c>
      <c r="I4412" s="177" t="s">
        <v>5060</v>
      </c>
      <c r="J4412" s="177">
        <v>15177385706</v>
      </c>
      <c r="K4412" s="177" t="s">
        <v>27</v>
      </c>
      <c r="L4412" s="224"/>
      <c r="M4412" s="177"/>
      <c r="N4412" s="177" t="s">
        <v>27</v>
      </c>
      <c r="O4412" s="224"/>
      <c r="P4412" s="177"/>
      <c r="Q4412" s="177"/>
      <c r="R4412" s="177"/>
      <c r="S4412" s="177" t="s">
        <v>5057</v>
      </c>
      <c r="T4412" s="177"/>
      <c r="Z4412" s="130" t="str">
        <f t="shared" si="69"/>
        <v>18(20)徐梦婷</v>
      </c>
    </row>
    <row r="4413" spans="1:26">
      <c r="A4413" s="177"/>
      <c r="B4413" s="177" t="s">
        <v>5061</v>
      </c>
      <c r="C4413" s="177"/>
      <c r="D4413" s="177" t="s">
        <v>280</v>
      </c>
      <c r="E4413" s="177" t="s">
        <v>5062</v>
      </c>
      <c r="F4413" s="177" t="s">
        <v>143</v>
      </c>
      <c r="G4413" s="177">
        <v>20</v>
      </c>
      <c r="H4413" s="177" t="s">
        <v>2276</v>
      </c>
      <c r="I4413" s="177" t="s">
        <v>5063</v>
      </c>
      <c r="J4413" s="177">
        <v>15807782965</v>
      </c>
      <c r="K4413" s="177" t="s">
        <v>27</v>
      </c>
      <c r="L4413" s="224"/>
      <c r="M4413" s="177"/>
      <c r="N4413" s="177" t="s">
        <v>27</v>
      </c>
      <c r="O4413" s="224"/>
      <c r="P4413" s="177"/>
      <c r="Q4413" s="177"/>
      <c r="R4413" s="177"/>
      <c r="S4413" s="177" t="s">
        <v>5061</v>
      </c>
      <c r="T4413" s="177"/>
      <c r="Z4413" s="130" t="str">
        <f t="shared" si="69"/>
        <v>18(20)陈秋艳</v>
      </c>
    </row>
    <row r="4414" spans="1:26">
      <c r="A4414" s="177"/>
      <c r="B4414" s="177" t="s">
        <v>5065</v>
      </c>
      <c r="C4414" s="177"/>
      <c r="D4414" s="177" t="s">
        <v>280</v>
      </c>
      <c r="E4414" s="177" t="s">
        <v>5066</v>
      </c>
      <c r="F4414" s="177" t="s">
        <v>24</v>
      </c>
      <c r="G4414" s="177">
        <v>18</v>
      </c>
      <c r="H4414" s="177" t="s">
        <v>5067</v>
      </c>
      <c r="I4414" s="177" t="s">
        <v>5068</v>
      </c>
      <c r="J4414" s="177" t="s">
        <v>5069</v>
      </c>
      <c r="K4414" s="177" t="s">
        <v>27</v>
      </c>
      <c r="L4414" s="224"/>
      <c r="M4414" s="177"/>
      <c r="N4414" s="177" t="s">
        <v>27</v>
      </c>
      <c r="O4414" s="224"/>
      <c r="P4414" s="177"/>
      <c r="Q4414" s="177"/>
      <c r="R4414" s="177"/>
      <c r="S4414" s="177" t="s">
        <v>5065</v>
      </c>
      <c r="T4414" s="177"/>
      <c r="Z4414" s="130" t="str">
        <f t="shared" si="69"/>
        <v>18(20)韦年锦</v>
      </c>
    </row>
    <row r="4415" spans="1:26">
      <c r="A4415" s="177"/>
      <c r="B4415" s="177" t="s">
        <v>5071</v>
      </c>
      <c r="C4415" s="177"/>
      <c r="D4415" s="177" t="s">
        <v>280</v>
      </c>
      <c r="E4415" s="177" t="s">
        <v>5072</v>
      </c>
      <c r="F4415" s="177" t="s">
        <v>24</v>
      </c>
      <c r="G4415" s="177">
        <v>19</v>
      </c>
      <c r="H4415" s="177" t="s">
        <v>17999</v>
      </c>
      <c r="I4415" s="177" t="s">
        <v>5073</v>
      </c>
      <c r="J4415" s="177">
        <v>17777938360</v>
      </c>
      <c r="K4415" s="177" t="s">
        <v>27</v>
      </c>
      <c r="L4415" s="224"/>
      <c r="M4415" s="177"/>
      <c r="N4415" s="177" t="s">
        <v>27</v>
      </c>
      <c r="O4415" s="224"/>
      <c r="P4415" s="177"/>
      <c r="Q4415" s="177"/>
      <c r="R4415" s="177"/>
      <c r="S4415" s="177" t="s">
        <v>5071</v>
      </c>
      <c r="T4415" s="177"/>
      <c r="Z4415" s="130" t="str">
        <f t="shared" si="69"/>
        <v>18(20)黄河</v>
      </c>
    </row>
    <row r="4416" spans="1:26">
      <c r="A4416" s="177"/>
      <c r="B4416" s="177" t="s">
        <v>5074</v>
      </c>
      <c r="C4416" s="177"/>
      <c r="D4416" s="177" t="s">
        <v>280</v>
      </c>
      <c r="E4416" s="177" t="s">
        <v>5075</v>
      </c>
      <c r="F4416" s="177" t="s">
        <v>143</v>
      </c>
      <c r="G4416" s="177">
        <v>18</v>
      </c>
      <c r="H4416" s="177" t="s">
        <v>20005</v>
      </c>
      <c r="I4416" s="177" t="s">
        <v>5076</v>
      </c>
      <c r="J4416" s="177">
        <v>19977883817</v>
      </c>
      <c r="K4416" s="177" t="s">
        <v>27</v>
      </c>
      <c r="L4416" s="224"/>
      <c r="M4416" s="177"/>
      <c r="N4416" s="177" t="s">
        <v>27</v>
      </c>
      <c r="O4416" s="224"/>
      <c r="P4416" s="177"/>
      <c r="Q4416" s="177"/>
      <c r="R4416" s="177"/>
      <c r="S4416" s="177" t="s">
        <v>5074</v>
      </c>
      <c r="T4416" s="177"/>
      <c r="Z4416" s="130" t="str">
        <f t="shared" si="69"/>
        <v>18(20)韦丽灵</v>
      </c>
    </row>
    <row r="4417" spans="1:26">
      <c r="A4417" s="177"/>
      <c r="B4417" s="177" t="s">
        <v>5077</v>
      </c>
      <c r="C4417" s="177"/>
      <c r="D4417" s="177" t="s">
        <v>280</v>
      </c>
      <c r="E4417" s="177" t="s">
        <v>5078</v>
      </c>
      <c r="F4417" s="177" t="s">
        <v>143</v>
      </c>
      <c r="G4417" s="177">
        <v>19</v>
      </c>
      <c r="H4417" s="177" t="s">
        <v>18563</v>
      </c>
      <c r="I4417" s="177" t="s">
        <v>5080</v>
      </c>
      <c r="J4417" s="177">
        <v>18077898392</v>
      </c>
      <c r="K4417" s="177" t="s">
        <v>27</v>
      </c>
      <c r="L4417" s="224"/>
      <c r="M4417" s="177"/>
      <c r="N4417" s="177" t="s">
        <v>30</v>
      </c>
      <c r="O4417" s="224"/>
      <c r="P4417" s="177"/>
      <c r="Q4417" s="177"/>
      <c r="R4417" s="177"/>
      <c r="S4417" s="177" t="s">
        <v>5077</v>
      </c>
      <c r="T4417" s="177"/>
      <c r="Z4417" s="130" t="str">
        <f t="shared" si="69"/>
        <v>18(20)蒙艳欢</v>
      </c>
    </row>
    <row r="4418" spans="1:26">
      <c r="A4418" s="177"/>
      <c r="B4418" s="177" t="s">
        <v>5081</v>
      </c>
      <c r="C4418" s="177"/>
      <c r="D4418" s="177" t="s">
        <v>280</v>
      </c>
      <c r="E4418" s="177" t="s">
        <v>5082</v>
      </c>
      <c r="F4418" s="177" t="s">
        <v>143</v>
      </c>
      <c r="G4418" s="177">
        <v>18</v>
      </c>
      <c r="H4418" s="177" t="s">
        <v>17763</v>
      </c>
      <c r="I4418" s="177" t="s">
        <v>5083</v>
      </c>
      <c r="J4418" s="177">
        <v>15878685811</v>
      </c>
      <c r="K4418" s="177" t="s">
        <v>27</v>
      </c>
      <c r="L4418" s="224"/>
      <c r="M4418" s="177"/>
      <c r="N4418" s="177" t="s">
        <v>27</v>
      </c>
      <c r="O4418" s="224"/>
      <c r="P4418" s="177"/>
      <c r="Q4418" s="177"/>
      <c r="R4418" s="177"/>
      <c r="S4418" s="177" t="s">
        <v>5081</v>
      </c>
      <c r="T4418" s="177"/>
      <c r="Z4418" s="130" t="str">
        <f t="shared" si="69"/>
        <v>18(20)韦慧琳</v>
      </c>
    </row>
    <row r="4419" spans="1:26">
      <c r="A4419" s="177"/>
      <c r="B4419" s="177" t="s">
        <v>5085</v>
      </c>
      <c r="C4419" s="177"/>
      <c r="D4419" s="177" t="s">
        <v>280</v>
      </c>
      <c r="E4419" s="177" t="s">
        <v>5086</v>
      </c>
      <c r="F4419" s="177" t="s">
        <v>24</v>
      </c>
      <c r="G4419" s="177">
        <v>18</v>
      </c>
      <c r="H4419" s="177" t="s">
        <v>19314</v>
      </c>
      <c r="I4419" s="177" t="s">
        <v>5088</v>
      </c>
      <c r="J4419" s="177">
        <v>15277895306</v>
      </c>
      <c r="K4419" s="177" t="s">
        <v>27</v>
      </c>
      <c r="L4419" s="224"/>
      <c r="M4419" s="177"/>
      <c r="N4419" s="177" t="s">
        <v>27</v>
      </c>
      <c r="O4419" s="224"/>
      <c r="P4419" s="177"/>
      <c r="Q4419" s="177"/>
      <c r="R4419" s="177"/>
      <c r="S4419" s="177" t="s">
        <v>5085</v>
      </c>
      <c r="T4419" s="177"/>
      <c r="Z4419" s="130" t="str">
        <f t="shared" si="69"/>
        <v>18(20)覃禹铭</v>
      </c>
    </row>
    <row r="4420" spans="1:26">
      <c r="A4420" s="177"/>
      <c r="B4420" s="177" t="s">
        <v>5090</v>
      </c>
      <c r="C4420" s="177"/>
      <c r="D4420" s="177" t="s">
        <v>280</v>
      </c>
      <c r="E4420" s="177" t="s">
        <v>5091</v>
      </c>
      <c r="F4420" s="177" t="s">
        <v>24</v>
      </c>
      <c r="G4420" s="177">
        <v>18</v>
      </c>
      <c r="H4420" s="177" t="s">
        <v>20025</v>
      </c>
      <c r="I4420" s="177" t="s">
        <v>5093</v>
      </c>
      <c r="J4420" s="177">
        <v>13518003378</v>
      </c>
      <c r="K4420" s="177" t="s">
        <v>27</v>
      </c>
      <c r="L4420" s="224"/>
      <c r="M4420" s="177"/>
      <c r="N4420" s="177" t="s">
        <v>30</v>
      </c>
      <c r="O4420" s="224"/>
      <c r="P4420" s="177"/>
      <c r="Q4420" s="177"/>
      <c r="R4420" s="177"/>
      <c r="S4420" s="177" t="s">
        <v>5090</v>
      </c>
      <c r="T4420" s="177"/>
      <c r="Z4420" s="130" t="str">
        <f t="shared" si="69"/>
        <v>18(20)唐洁</v>
      </c>
    </row>
    <row r="4421" spans="1:26">
      <c r="A4421" s="177"/>
      <c r="B4421" s="177" t="s">
        <v>5094</v>
      </c>
      <c r="C4421" s="177"/>
      <c r="D4421" s="177" t="s">
        <v>280</v>
      </c>
      <c r="E4421" s="177" t="s">
        <v>5095</v>
      </c>
      <c r="F4421" s="177" t="s">
        <v>143</v>
      </c>
      <c r="G4421" s="177">
        <v>18</v>
      </c>
      <c r="H4421" s="177" t="s">
        <v>5096</v>
      </c>
      <c r="I4421" s="177" t="s">
        <v>5097</v>
      </c>
      <c r="J4421" s="177" t="s">
        <v>5098</v>
      </c>
      <c r="K4421" s="177" t="s">
        <v>27</v>
      </c>
      <c r="L4421" s="224"/>
      <c r="M4421" s="177"/>
      <c r="N4421" s="177" t="s">
        <v>27</v>
      </c>
      <c r="O4421" s="224"/>
      <c r="P4421" s="177"/>
      <c r="Q4421" s="177"/>
      <c r="R4421" s="177"/>
      <c r="S4421" s="177" t="s">
        <v>5094</v>
      </c>
      <c r="T4421" s="177"/>
      <c r="Z4421" s="130" t="str">
        <f t="shared" si="69"/>
        <v>18(20)韦湘慧</v>
      </c>
    </row>
    <row r="4422" spans="1:26">
      <c r="A4422" s="177"/>
      <c r="B4422" s="177" t="s">
        <v>5099</v>
      </c>
      <c r="C4422" s="177"/>
      <c r="D4422" s="177" t="s">
        <v>280</v>
      </c>
      <c r="E4422" s="177" t="s">
        <v>5100</v>
      </c>
      <c r="F4422" s="177" t="s">
        <v>24</v>
      </c>
      <c r="G4422" s="177">
        <v>18</v>
      </c>
      <c r="H4422" s="177" t="s">
        <v>20026</v>
      </c>
      <c r="I4422" s="177" t="s">
        <v>5102</v>
      </c>
      <c r="J4422" s="177">
        <v>15878686627</v>
      </c>
      <c r="K4422" s="177" t="s">
        <v>27</v>
      </c>
      <c r="L4422" s="224"/>
      <c r="M4422" s="177"/>
      <c r="N4422" s="177" t="s">
        <v>27</v>
      </c>
      <c r="O4422" s="224"/>
      <c r="P4422" s="177"/>
      <c r="Q4422" s="177"/>
      <c r="R4422" s="177"/>
      <c r="S4422" s="177" t="s">
        <v>5099</v>
      </c>
      <c r="T4422" s="177"/>
      <c r="Z4422" s="130" t="str">
        <f t="shared" si="69"/>
        <v>18(20)韦生杭</v>
      </c>
    </row>
    <row r="4423" spans="1:26">
      <c r="A4423" s="177"/>
      <c r="B4423" s="177" t="s">
        <v>5103</v>
      </c>
      <c r="C4423" s="177"/>
      <c r="D4423" s="177" t="s">
        <v>280</v>
      </c>
      <c r="E4423" s="177" t="s">
        <v>5104</v>
      </c>
      <c r="F4423" s="177" t="s">
        <v>143</v>
      </c>
      <c r="G4423" s="177">
        <v>19</v>
      </c>
      <c r="H4423" s="177" t="s">
        <v>5105</v>
      </c>
      <c r="I4423" s="177" t="s">
        <v>5106</v>
      </c>
      <c r="J4423" s="177">
        <v>13907884998</v>
      </c>
      <c r="K4423" s="177" t="s">
        <v>27</v>
      </c>
      <c r="L4423" s="224"/>
      <c r="M4423" s="177"/>
      <c r="N4423" s="177" t="s">
        <v>27</v>
      </c>
      <c r="O4423" s="224"/>
      <c r="P4423" s="177"/>
      <c r="Q4423" s="177"/>
      <c r="R4423" s="177"/>
      <c r="S4423" s="177" t="s">
        <v>5103</v>
      </c>
      <c r="T4423" s="177"/>
      <c r="Z4423" s="130" t="str">
        <f t="shared" ref="Z4423:Z4486" si="70">D4423:D9004&amp;E4423:E9004</f>
        <v>18(20)姚长英</v>
      </c>
    </row>
    <row r="4424" spans="1:26">
      <c r="A4424" s="177"/>
      <c r="B4424" s="177" t="s">
        <v>5107</v>
      </c>
      <c r="C4424" s="177"/>
      <c r="D4424" s="177" t="s">
        <v>280</v>
      </c>
      <c r="E4424" s="177" t="s">
        <v>5108</v>
      </c>
      <c r="F4424" s="177" t="s">
        <v>143</v>
      </c>
      <c r="G4424" s="177">
        <v>18</v>
      </c>
      <c r="H4424" s="177" t="s">
        <v>5109</v>
      </c>
      <c r="I4424" s="177" t="s">
        <v>5110</v>
      </c>
      <c r="J4424" s="177">
        <v>18407782053</v>
      </c>
      <c r="K4424" s="177" t="s">
        <v>27</v>
      </c>
      <c r="L4424" s="224"/>
      <c r="M4424" s="177"/>
      <c r="N4424" s="177" t="s">
        <v>27</v>
      </c>
      <c r="O4424" s="224"/>
      <c r="P4424" s="177"/>
      <c r="Q4424" s="177"/>
      <c r="R4424" s="177"/>
      <c r="S4424" s="177" t="s">
        <v>5107</v>
      </c>
      <c r="T4424" s="177"/>
      <c r="Z4424" s="130" t="str">
        <f t="shared" si="70"/>
        <v>18(20)韦肖媚</v>
      </c>
    </row>
    <row r="4425" spans="1:26">
      <c r="A4425" s="177"/>
      <c r="B4425" s="177" t="s">
        <v>5111</v>
      </c>
      <c r="C4425" s="177"/>
      <c r="D4425" s="177" t="s">
        <v>280</v>
      </c>
      <c r="E4425" s="177" t="s">
        <v>5112</v>
      </c>
      <c r="F4425" s="177" t="s">
        <v>143</v>
      </c>
      <c r="G4425" s="177">
        <v>18</v>
      </c>
      <c r="H4425" s="177" t="s">
        <v>5113</v>
      </c>
      <c r="I4425" s="177" t="s">
        <v>5114</v>
      </c>
      <c r="J4425" s="177">
        <v>18934964493</v>
      </c>
      <c r="K4425" s="177" t="s">
        <v>27</v>
      </c>
      <c r="L4425" s="224"/>
      <c r="M4425" s="177"/>
      <c r="N4425" s="177" t="s">
        <v>30</v>
      </c>
      <c r="O4425" s="224"/>
      <c r="P4425" s="177"/>
      <c r="Q4425" s="177"/>
      <c r="R4425" s="177"/>
      <c r="S4425" s="177" t="s">
        <v>5111</v>
      </c>
      <c r="T4425" s="177"/>
      <c r="Z4425" s="130" t="str">
        <f t="shared" si="70"/>
        <v>18(20)蒙婷玲</v>
      </c>
    </row>
    <row r="4426" spans="1:26">
      <c r="A4426" s="177"/>
      <c r="B4426" s="177" t="s">
        <v>5115</v>
      </c>
      <c r="C4426" s="177"/>
      <c r="D4426" s="177" t="s">
        <v>280</v>
      </c>
      <c r="E4426" s="177" t="s">
        <v>5116</v>
      </c>
      <c r="F4426" s="177" t="s">
        <v>143</v>
      </c>
      <c r="G4426" s="177">
        <v>18</v>
      </c>
      <c r="H4426" s="177" t="s">
        <v>18005</v>
      </c>
      <c r="I4426" s="177" t="s">
        <v>5117</v>
      </c>
      <c r="J4426" s="177">
        <v>18178891971</v>
      </c>
      <c r="K4426" s="177" t="s">
        <v>27</v>
      </c>
      <c r="L4426" s="224"/>
      <c r="M4426" s="177"/>
      <c r="N4426" s="177"/>
      <c r="O4426" s="224"/>
      <c r="P4426" s="177"/>
      <c r="Q4426" s="177"/>
      <c r="R4426" s="177"/>
      <c r="S4426" s="177" t="s">
        <v>5115</v>
      </c>
      <c r="T4426" s="177"/>
      <c r="Z4426" s="130" t="str">
        <f t="shared" si="70"/>
        <v>18(20)黄壁</v>
      </c>
    </row>
    <row r="4427" spans="1:26">
      <c r="A4427" s="177"/>
      <c r="B4427" s="177" t="s">
        <v>5121</v>
      </c>
      <c r="C4427" s="177"/>
      <c r="D4427" s="177" t="s">
        <v>280</v>
      </c>
      <c r="E4427" s="177" t="s">
        <v>5122</v>
      </c>
      <c r="F4427" s="177" t="s">
        <v>143</v>
      </c>
      <c r="G4427" s="177">
        <v>18</v>
      </c>
      <c r="H4427" s="177" t="s">
        <v>4676</v>
      </c>
      <c r="I4427" s="177" t="s">
        <v>5123</v>
      </c>
      <c r="J4427" s="177">
        <v>18278875716</v>
      </c>
      <c r="K4427" s="177" t="s">
        <v>27</v>
      </c>
      <c r="L4427" s="224"/>
      <c r="M4427" s="177"/>
      <c r="N4427" s="177" t="s">
        <v>27</v>
      </c>
      <c r="O4427" s="224"/>
      <c r="P4427" s="177"/>
      <c r="Q4427" s="177"/>
      <c r="R4427" s="177"/>
      <c r="S4427" s="177" t="s">
        <v>5121</v>
      </c>
      <c r="T4427" s="177"/>
      <c r="Z4427" s="130" t="str">
        <f t="shared" si="70"/>
        <v>18(20)韦喜娜</v>
      </c>
    </row>
    <row r="4428" spans="1:26">
      <c r="A4428" s="177"/>
      <c r="B4428" s="177" t="s">
        <v>5130</v>
      </c>
      <c r="C4428" s="177"/>
      <c r="D4428" s="177" t="s">
        <v>280</v>
      </c>
      <c r="E4428" s="177" t="s">
        <v>5131</v>
      </c>
      <c r="F4428" s="177" t="s">
        <v>143</v>
      </c>
      <c r="G4428" s="177">
        <v>18</v>
      </c>
      <c r="H4428" s="177" t="s">
        <v>5132</v>
      </c>
      <c r="I4428" s="177" t="s">
        <v>5133</v>
      </c>
      <c r="J4428" s="177">
        <v>15949329397</v>
      </c>
      <c r="K4428" s="177" t="s">
        <v>27</v>
      </c>
      <c r="L4428" s="224"/>
      <c r="M4428" s="177"/>
      <c r="N4428" s="177" t="s">
        <v>30</v>
      </c>
      <c r="O4428" s="224"/>
      <c r="P4428" s="177"/>
      <c r="Q4428" s="177"/>
      <c r="R4428" s="177"/>
      <c r="S4428" s="177" t="s">
        <v>5130</v>
      </c>
      <c r="T4428" s="177"/>
      <c r="Z4428" s="130" t="str">
        <f t="shared" si="70"/>
        <v>18(20)花艳湾</v>
      </c>
    </row>
    <row r="4429" spans="1:26">
      <c r="A4429" s="177"/>
      <c r="B4429" s="177" t="s">
        <v>5135</v>
      </c>
      <c r="C4429" s="177"/>
      <c r="D4429" s="177" t="s">
        <v>280</v>
      </c>
      <c r="E4429" s="177" t="s">
        <v>5136</v>
      </c>
      <c r="F4429" s="177" t="s">
        <v>24</v>
      </c>
      <c r="G4429" s="177">
        <v>19</v>
      </c>
      <c r="H4429" s="177" t="s">
        <v>20027</v>
      </c>
      <c r="I4429" s="177" t="s">
        <v>5138</v>
      </c>
      <c r="J4429" s="177">
        <v>15878823235</v>
      </c>
      <c r="K4429" s="177" t="s">
        <v>27</v>
      </c>
      <c r="L4429" s="224"/>
      <c r="M4429" s="177"/>
      <c r="N4429" s="177" t="s">
        <v>27</v>
      </c>
      <c r="O4429" s="224"/>
      <c r="P4429" s="177"/>
      <c r="Q4429" s="177"/>
      <c r="R4429" s="177"/>
      <c r="S4429" s="177" t="s">
        <v>5135</v>
      </c>
      <c r="T4429" s="177"/>
      <c r="Z4429" s="130" t="str">
        <f t="shared" si="70"/>
        <v>18(20)韦启宁</v>
      </c>
    </row>
    <row r="4430" spans="1:26">
      <c r="A4430" s="177"/>
      <c r="B4430" s="177" t="s">
        <v>5143</v>
      </c>
      <c r="C4430" s="177"/>
      <c r="D4430" s="177" t="s">
        <v>280</v>
      </c>
      <c r="E4430" s="177" t="s">
        <v>5144</v>
      </c>
      <c r="F4430" s="177" t="s">
        <v>24</v>
      </c>
      <c r="G4430" s="177">
        <v>20</v>
      </c>
      <c r="H4430" s="177" t="s">
        <v>1724</v>
      </c>
      <c r="I4430" s="177" t="s">
        <v>5145</v>
      </c>
      <c r="J4430" s="177">
        <v>18176139124</v>
      </c>
      <c r="K4430" s="177" t="s">
        <v>27</v>
      </c>
      <c r="L4430" s="224"/>
      <c r="M4430" s="177"/>
      <c r="N4430" s="177" t="s">
        <v>30</v>
      </c>
      <c r="O4430" s="224"/>
      <c r="P4430" s="177"/>
      <c r="Q4430" s="177"/>
      <c r="R4430" s="177"/>
      <c r="S4430" s="177" t="s">
        <v>5143</v>
      </c>
      <c r="T4430" s="177"/>
      <c r="Z4430" s="130" t="str">
        <f t="shared" si="70"/>
        <v>18(20)蒙照钊</v>
      </c>
    </row>
    <row r="4431" spans="1:26">
      <c r="A4431" s="177"/>
      <c r="B4431" s="177" t="s">
        <v>5146</v>
      </c>
      <c r="C4431" s="177"/>
      <c r="D4431" s="177" t="s">
        <v>280</v>
      </c>
      <c r="E4431" s="177" t="s">
        <v>5147</v>
      </c>
      <c r="F4431" s="177" t="s">
        <v>24</v>
      </c>
      <c r="G4431" s="177">
        <v>19</v>
      </c>
      <c r="H4431" s="177" t="s">
        <v>4090</v>
      </c>
      <c r="I4431" s="177" t="s">
        <v>5148</v>
      </c>
      <c r="J4431" s="177">
        <v>19907881576</v>
      </c>
      <c r="K4431" s="177" t="s">
        <v>27</v>
      </c>
      <c r="L4431" s="224"/>
      <c r="M4431" s="177"/>
      <c r="N4431" s="177" t="s">
        <v>27</v>
      </c>
      <c r="O4431" s="224"/>
      <c r="P4431" s="177"/>
      <c r="Q4431" s="177"/>
      <c r="R4431" s="177"/>
      <c r="S4431" s="177" t="s">
        <v>5146</v>
      </c>
      <c r="T4431" s="177"/>
      <c r="Z4431" s="130" t="str">
        <f t="shared" si="70"/>
        <v>18(20)蓝剑</v>
      </c>
    </row>
    <row r="4432" spans="1:26">
      <c r="A4432" s="177"/>
      <c r="B4432" s="177" t="s">
        <v>5154</v>
      </c>
      <c r="C4432" s="177"/>
      <c r="D4432" s="177" t="s">
        <v>280</v>
      </c>
      <c r="E4432" s="177" t="s">
        <v>5155</v>
      </c>
      <c r="F4432" s="177" t="s">
        <v>143</v>
      </c>
      <c r="G4432" s="177">
        <v>19</v>
      </c>
      <c r="H4432" s="177" t="s">
        <v>20028</v>
      </c>
      <c r="I4432" s="177" t="s">
        <v>5157</v>
      </c>
      <c r="J4432" s="177">
        <v>13481849504</v>
      </c>
      <c r="K4432" s="177" t="s">
        <v>27</v>
      </c>
      <c r="L4432" s="224"/>
      <c r="M4432" s="177"/>
      <c r="N4432" s="177" t="s">
        <v>27</v>
      </c>
      <c r="O4432" s="224"/>
      <c r="P4432" s="177"/>
      <c r="Q4432" s="177"/>
      <c r="R4432" s="177"/>
      <c r="S4432" s="177" t="s">
        <v>5154</v>
      </c>
      <c r="T4432" s="177"/>
      <c r="Z4432" s="130" t="str">
        <f t="shared" si="70"/>
        <v>18(20)韦艳彬</v>
      </c>
    </row>
    <row r="4433" spans="1:26">
      <c r="A4433" s="177"/>
      <c r="B4433" s="177" t="s">
        <v>5158</v>
      </c>
      <c r="C4433" s="177"/>
      <c r="D4433" s="177" t="s">
        <v>280</v>
      </c>
      <c r="E4433" s="177" t="s">
        <v>5159</v>
      </c>
      <c r="F4433" s="177" t="s">
        <v>24</v>
      </c>
      <c r="G4433" s="177">
        <v>18</v>
      </c>
      <c r="H4433" s="177" t="s">
        <v>20029</v>
      </c>
      <c r="I4433" s="177" t="s">
        <v>5161</v>
      </c>
      <c r="J4433" s="177">
        <v>13788283856</v>
      </c>
      <c r="K4433" s="177" t="s">
        <v>27</v>
      </c>
      <c r="L4433" s="224"/>
      <c r="M4433" s="177"/>
      <c r="N4433" s="177" t="s">
        <v>27</v>
      </c>
      <c r="O4433" s="224"/>
      <c r="P4433" s="177"/>
      <c r="Q4433" s="177"/>
      <c r="R4433" s="177"/>
      <c r="S4433" s="177" t="s">
        <v>5158</v>
      </c>
      <c r="T4433" s="177"/>
      <c r="Z4433" s="130" t="str">
        <f t="shared" si="70"/>
        <v>18(20)于武强</v>
      </c>
    </row>
    <row r="4434" spans="1:26">
      <c r="A4434" s="177"/>
      <c r="B4434" s="177" t="s">
        <v>5163</v>
      </c>
      <c r="C4434" s="177"/>
      <c r="D4434" s="177" t="s">
        <v>280</v>
      </c>
      <c r="E4434" s="177" t="s">
        <v>5164</v>
      </c>
      <c r="F4434" s="177" t="s">
        <v>143</v>
      </c>
      <c r="G4434" s="177">
        <v>20</v>
      </c>
      <c r="H4434" s="177" t="s">
        <v>17857</v>
      </c>
      <c r="I4434" s="177" t="s">
        <v>5165</v>
      </c>
      <c r="J4434" s="177">
        <v>1878680805</v>
      </c>
      <c r="K4434" s="177" t="s">
        <v>27</v>
      </c>
      <c r="L4434" s="224"/>
      <c r="M4434" s="177"/>
      <c r="N4434" s="177" t="s">
        <v>27</v>
      </c>
      <c r="O4434" s="224"/>
      <c r="P4434" s="177"/>
      <c r="Q4434" s="177"/>
      <c r="R4434" s="177"/>
      <c r="S4434" s="177" t="s">
        <v>5163</v>
      </c>
      <c r="T4434" s="177"/>
      <c r="Z4434" s="130" t="str">
        <f t="shared" si="70"/>
        <v>18(20)覃艳艳</v>
      </c>
    </row>
    <row r="4435" spans="1:26">
      <c r="A4435" s="177"/>
      <c r="B4435" s="177" t="s">
        <v>5166</v>
      </c>
      <c r="C4435" s="177"/>
      <c r="D4435" s="177" t="s">
        <v>280</v>
      </c>
      <c r="E4435" s="177" t="s">
        <v>5167</v>
      </c>
      <c r="F4435" s="177" t="s">
        <v>24</v>
      </c>
      <c r="G4435" s="177">
        <v>18</v>
      </c>
      <c r="H4435" s="177" t="s">
        <v>20030</v>
      </c>
      <c r="I4435" s="177" t="s">
        <v>5169</v>
      </c>
      <c r="J4435" s="177" t="s">
        <v>5170</v>
      </c>
      <c r="K4435" s="177" t="s">
        <v>27</v>
      </c>
      <c r="L4435" s="224"/>
      <c r="M4435" s="177"/>
      <c r="N4435" s="177" t="s">
        <v>30</v>
      </c>
      <c r="O4435" s="224"/>
      <c r="P4435" s="177"/>
      <c r="Q4435" s="177"/>
      <c r="R4435" s="177"/>
      <c r="S4435" s="177" t="s">
        <v>5166</v>
      </c>
      <c r="T4435" s="177"/>
      <c r="Z4435" s="130" t="str">
        <f t="shared" si="70"/>
        <v>18(20)谭伟坚</v>
      </c>
    </row>
    <row r="4436" spans="1:26">
      <c r="A4436" s="177"/>
      <c r="B4436" s="177" t="s">
        <v>5171</v>
      </c>
      <c r="C4436" s="177"/>
      <c r="D4436" s="177" t="s">
        <v>280</v>
      </c>
      <c r="E4436" s="177" t="s">
        <v>5172</v>
      </c>
      <c r="F4436" s="177" t="s">
        <v>24</v>
      </c>
      <c r="G4436" s="177">
        <v>18</v>
      </c>
      <c r="H4436" s="177" t="s">
        <v>19881</v>
      </c>
      <c r="I4436" s="177" t="s">
        <v>5173</v>
      </c>
      <c r="J4436" s="177" t="s">
        <v>5174</v>
      </c>
      <c r="K4436" s="177" t="s">
        <v>27</v>
      </c>
      <c r="L4436" s="224"/>
      <c r="M4436" s="177"/>
      <c r="N4436" s="177" t="s">
        <v>27</v>
      </c>
      <c r="O4436" s="224"/>
      <c r="P4436" s="177"/>
      <c r="Q4436" s="177"/>
      <c r="R4436" s="177"/>
      <c r="S4436" s="177" t="s">
        <v>5171</v>
      </c>
      <c r="T4436" s="177"/>
      <c r="Z4436" s="130" t="str">
        <f t="shared" si="70"/>
        <v>18(20)韦腾飞</v>
      </c>
    </row>
    <row r="4437" spans="1:26">
      <c r="A4437" s="177"/>
      <c r="B4437" s="177" t="s">
        <v>5176</v>
      </c>
      <c r="C4437" s="177"/>
      <c r="D4437" s="177" t="s">
        <v>280</v>
      </c>
      <c r="E4437" s="177" t="s">
        <v>5177</v>
      </c>
      <c r="F4437" s="177" t="s">
        <v>143</v>
      </c>
      <c r="G4437" s="177">
        <v>18</v>
      </c>
      <c r="H4437" s="177" t="s">
        <v>20031</v>
      </c>
      <c r="I4437" s="177" t="s">
        <v>5179</v>
      </c>
      <c r="J4437" s="177">
        <v>15307606448</v>
      </c>
      <c r="K4437" s="177" t="s">
        <v>27</v>
      </c>
      <c r="L4437" s="224"/>
      <c r="M4437" s="177"/>
      <c r="N4437" s="177" t="s">
        <v>27</v>
      </c>
      <c r="O4437" s="224"/>
      <c r="P4437" s="177"/>
      <c r="Q4437" s="177"/>
      <c r="R4437" s="177"/>
      <c r="S4437" s="177" t="s">
        <v>5176</v>
      </c>
      <c r="T4437" s="177"/>
      <c r="Z4437" s="130" t="str">
        <f t="shared" si="70"/>
        <v>18(20)唐艳婷</v>
      </c>
    </row>
    <row r="4438" spans="1:26">
      <c r="A4438" s="177"/>
      <c r="B4438" s="177" t="s">
        <v>5184</v>
      </c>
      <c r="C4438" s="177"/>
      <c r="D4438" s="177" t="s">
        <v>280</v>
      </c>
      <c r="E4438" s="177" t="s">
        <v>5185</v>
      </c>
      <c r="F4438" s="177" t="s">
        <v>143</v>
      </c>
      <c r="G4438" s="177">
        <v>19</v>
      </c>
      <c r="H4438" s="177" t="s">
        <v>5186</v>
      </c>
      <c r="I4438" s="177" t="s">
        <v>5187</v>
      </c>
      <c r="J4438" s="177">
        <v>18070864271</v>
      </c>
      <c r="K4438" s="177" t="s">
        <v>27</v>
      </c>
      <c r="L4438" s="224"/>
      <c r="M4438" s="177"/>
      <c r="N4438" s="177" t="s">
        <v>27</v>
      </c>
      <c r="O4438" s="224"/>
      <c r="P4438" s="177"/>
      <c r="Q4438" s="177"/>
      <c r="R4438" s="177"/>
      <c r="S4438" s="177" t="s">
        <v>5184</v>
      </c>
      <c r="T4438" s="177"/>
      <c r="Z4438" s="130" t="str">
        <f t="shared" si="70"/>
        <v>18(20)蓝艳萍</v>
      </c>
    </row>
    <row r="4439" spans="1:26">
      <c r="A4439" s="177"/>
      <c r="B4439" s="177" t="s">
        <v>5188</v>
      </c>
      <c r="C4439" s="177"/>
      <c r="D4439" s="177" t="s">
        <v>280</v>
      </c>
      <c r="E4439" s="177" t="s">
        <v>5189</v>
      </c>
      <c r="F4439" s="177" t="s">
        <v>24</v>
      </c>
      <c r="G4439" s="177">
        <v>19</v>
      </c>
      <c r="H4439" s="177" t="s">
        <v>3714</v>
      </c>
      <c r="I4439" s="177" t="s">
        <v>5190</v>
      </c>
      <c r="J4439" s="177">
        <v>18176135419</v>
      </c>
      <c r="K4439" s="177" t="s">
        <v>27</v>
      </c>
      <c r="L4439" s="224"/>
      <c r="M4439" s="177"/>
      <c r="N4439" s="177" t="s">
        <v>27</v>
      </c>
      <c r="O4439" s="224"/>
      <c r="P4439" s="177"/>
      <c r="Q4439" s="177"/>
      <c r="R4439" s="177"/>
      <c r="S4439" s="177" t="s">
        <v>5188</v>
      </c>
      <c r="T4439" s="177"/>
      <c r="Z4439" s="130" t="str">
        <f t="shared" si="70"/>
        <v>18(20)蓝小虎</v>
      </c>
    </row>
    <row r="4440" spans="1:26">
      <c r="A4440" s="177"/>
      <c r="B4440" s="177" t="s">
        <v>5196</v>
      </c>
      <c r="C4440" s="177"/>
      <c r="D4440" s="177" t="s">
        <v>280</v>
      </c>
      <c r="E4440" s="177" t="s">
        <v>5197</v>
      </c>
      <c r="F4440" s="177" t="s">
        <v>24</v>
      </c>
      <c r="G4440" s="177">
        <v>19</v>
      </c>
      <c r="H4440" s="177" t="s">
        <v>20032</v>
      </c>
      <c r="I4440" s="177" t="s">
        <v>5199</v>
      </c>
      <c r="J4440" s="177" t="s">
        <v>5200</v>
      </c>
      <c r="K4440" s="177" t="s">
        <v>27</v>
      </c>
      <c r="L4440" s="224"/>
      <c r="M4440" s="177"/>
      <c r="N4440" s="177" t="s">
        <v>27</v>
      </c>
      <c r="O4440" s="224"/>
      <c r="P4440" s="177"/>
      <c r="Q4440" s="177"/>
      <c r="R4440" s="177"/>
      <c r="S4440" s="177" t="s">
        <v>5196</v>
      </c>
      <c r="T4440" s="177"/>
      <c r="Z4440" s="130" t="str">
        <f t="shared" si="70"/>
        <v>18(20)韦图伟</v>
      </c>
    </row>
    <row r="4441" spans="1:26">
      <c r="A4441" s="177"/>
      <c r="B4441" s="177" t="s">
        <v>5201</v>
      </c>
      <c r="C4441" s="177"/>
      <c r="D4441" s="177" t="s">
        <v>280</v>
      </c>
      <c r="E4441" s="177" t="s">
        <v>5202</v>
      </c>
      <c r="F4441" s="177" t="s">
        <v>24</v>
      </c>
      <c r="G4441" s="177">
        <v>18</v>
      </c>
      <c r="H4441" s="177" t="s">
        <v>17783</v>
      </c>
      <c r="I4441" s="177" t="s">
        <v>5203</v>
      </c>
      <c r="J4441" s="177" t="s">
        <v>5204</v>
      </c>
      <c r="K4441" s="177" t="s">
        <v>27</v>
      </c>
      <c r="L4441" s="224"/>
      <c r="M4441" s="177"/>
      <c r="N4441" s="177" t="s">
        <v>30</v>
      </c>
      <c r="O4441" s="224"/>
      <c r="P4441" s="177"/>
      <c r="Q4441" s="177"/>
      <c r="R4441" s="177"/>
      <c r="S4441" s="177" t="s">
        <v>5201</v>
      </c>
      <c r="T4441" s="177"/>
      <c r="Z4441" s="130" t="str">
        <f t="shared" si="70"/>
        <v>18(20)韦国山</v>
      </c>
    </row>
    <row r="4442" spans="1:26">
      <c r="A4442" s="177"/>
      <c r="B4442" s="177" t="s">
        <v>5205</v>
      </c>
      <c r="C4442" s="177"/>
      <c r="D4442" s="177" t="s">
        <v>280</v>
      </c>
      <c r="E4442" s="177" t="s">
        <v>5206</v>
      </c>
      <c r="F4442" s="177" t="s">
        <v>143</v>
      </c>
      <c r="G4442" s="177">
        <v>18</v>
      </c>
      <c r="H4442" s="177" t="s">
        <v>20033</v>
      </c>
      <c r="I4442" s="177" t="s">
        <v>5208</v>
      </c>
      <c r="J4442" s="177">
        <v>13877896989</v>
      </c>
      <c r="K4442" s="177" t="s">
        <v>27</v>
      </c>
      <c r="L4442" s="224"/>
      <c r="M4442" s="177"/>
      <c r="N4442" s="177" t="s">
        <v>27</v>
      </c>
      <c r="O4442" s="224"/>
      <c r="P4442" s="177"/>
      <c r="Q4442" s="177"/>
      <c r="R4442" s="177"/>
      <c r="S4442" s="177" t="s">
        <v>5205</v>
      </c>
      <c r="T4442" s="177"/>
      <c r="Z4442" s="130" t="str">
        <f t="shared" si="70"/>
        <v>18(20)韦杼坍</v>
      </c>
    </row>
    <row r="4443" spans="1:26">
      <c r="A4443" s="177"/>
      <c r="B4443" s="177" t="s">
        <v>5209</v>
      </c>
      <c r="C4443" s="177"/>
      <c r="D4443" s="177" t="s">
        <v>280</v>
      </c>
      <c r="E4443" s="177" t="s">
        <v>5210</v>
      </c>
      <c r="F4443" s="177" t="s">
        <v>143</v>
      </c>
      <c r="G4443" s="177">
        <v>18</v>
      </c>
      <c r="H4443" s="177" t="s">
        <v>5211</v>
      </c>
      <c r="I4443" s="177" t="s">
        <v>5212</v>
      </c>
      <c r="J4443" s="177">
        <v>15878686345</v>
      </c>
      <c r="K4443" s="177" t="s">
        <v>27</v>
      </c>
      <c r="L4443" s="224"/>
      <c r="M4443" s="177"/>
      <c r="N4443" s="177" t="s">
        <v>27</v>
      </c>
      <c r="O4443" s="224"/>
      <c r="P4443" s="177"/>
      <c r="Q4443" s="177"/>
      <c r="R4443" s="177"/>
      <c r="S4443" s="177" t="s">
        <v>5209</v>
      </c>
      <c r="T4443" s="177"/>
      <c r="Z4443" s="130" t="str">
        <f t="shared" si="70"/>
        <v>18(20)袁玉婷</v>
      </c>
    </row>
    <row r="4444" spans="1:26">
      <c r="A4444" s="177"/>
      <c r="B4444" s="177" t="s">
        <v>5216</v>
      </c>
      <c r="C4444" s="177"/>
      <c r="D4444" s="177" t="s">
        <v>280</v>
      </c>
      <c r="E4444" s="177" t="s">
        <v>5217</v>
      </c>
      <c r="F4444" s="177" t="s">
        <v>143</v>
      </c>
      <c r="G4444" s="177">
        <v>18</v>
      </c>
      <c r="H4444" s="177" t="s">
        <v>20034</v>
      </c>
      <c r="I4444" s="177" t="s">
        <v>5219</v>
      </c>
      <c r="J4444" s="177">
        <v>13549204508</v>
      </c>
      <c r="K4444" s="177" t="s">
        <v>27</v>
      </c>
      <c r="L4444" s="224"/>
      <c r="M4444" s="177"/>
      <c r="N4444" s="177" t="s">
        <v>27</v>
      </c>
      <c r="O4444" s="224"/>
      <c r="P4444" s="177"/>
      <c r="Q4444" s="177"/>
      <c r="R4444" s="177"/>
      <c r="S4444" s="177" t="s">
        <v>5216</v>
      </c>
      <c r="T4444" s="177"/>
      <c r="Z4444" s="130" t="str">
        <f t="shared" si="70"/>
        <v>18(20)韦香妮</v>
      </c>
    </row>
    <row r="4445" spans="1:26">
      <c r="A4445" s="177"/>
      <c r="B4445" s="177" t="s">
        <v>5220</v>
      </c>
      <c r="C4445" s="177"/>
      <c r="D4445" s="177" t="s">
        <v>280</v>
      </c>
      <c r="E4445" s="177" t="s">
        <v>5221</v>
      </c>
      <c r="F4445" s="177" t="s">
        <v>143</v>
      </c>
      <c r="G4445" s="177">
        <v>18</v>
      </c>
      <c r="H4445" s="177" t="s">
        <v>19936</v>
      </c>
      <c r="I4445" s="177" t="s">
        <v>5222</v>
      </c>
      <c r="J4445" s="177">
        <v>15878821864</v>
      </c>
      <c r="K4445" s="177" t="s">
        <v>27</v>
      </c>
      <c r="L4445" s="224"/>
      <c r="M4445" s="177"/>
      <c r="N4445" s="177" t="s">
        <v>27</v>
      </c>
      <c r="O4445" s="224"/>
      <c r="P4445" s="177"/>
      <c r="Q4445" s="177"/>
      <c r="R4445" s="177"/>
      <c r="S4445" s="177" t="s">
        <v>5220</v>
      </c>
      <c r="T4445" s="177"/>
      <c r="Z4445" s="130" t="str">
        <f t="shared" si="70"/>
        <v>18(20)覃瀚</v>
      </c>
    </row>
    <row r="4446" spans="1:26">
      <c r="A4446" s="177"/>
      <c r="B4446" s="177" t="s">
        <v>5223</v>
      </c>
      <c r="C4446" s="177"/>
      <c r="D4446" s="177" t="s">
        <v>280</v>
      </c>
      <c r="E4446" s="177" t="s">
        <v>5224</v>
      </c>
      <c r="F4446" s="177" t="s">
        <v>24</v>
      </c>
      <c r="G4446" s="177">
        <v>20</v>
      </c>
      <c r="H4446" s="177" t="s">
        <v>20035</v>
      </c>
      <c r="I4446" s="177" t="s">
        <v>5226</v>
      </c>
      <c r="J4446" s="177">
        <v>18074897314</v>
      </c>
      <c r="K4446" s="177" t="s">
        <v>27</v>
      </c>
      <c r="L4446" s="224"/>
      <c r="M4446" s="177"/>
      <c r="N4446" s="177" t="s">
        <v>30</v>
      </c>
      <c r="O4446" s="224"/>
      <c r="P4446" s="177"/>
      <c r="Q4446" s="177"/>
      <c r="R4446" s="177"/>
      <c r="S4446" s="177" t="s">
        <v>5223</v>
      </c>
      <c r="T4446" s="177"/>
      <c r="Z4446" s="130" t="str">
        <f t="shared" si="70"/>
        <v>18(20)蒙吉祥</v>
      </c>
    </row>
    <row r="4447" spans="1:26">
      <c r="A4447" s="177"/>
      <c r="B4447" s="177" t="s">
        <v>5227</v>
      </c>
      <c r="C4447" s="177"/>
      <c r="D4447" s="177" t="s">
        <v>280</v>
      </c>
      <c r="E4447" s="177" t="s">
        <v>5228</v>
      </c>
      <c r="F4447" s="177" t="s">
        <v>143</v>
      </c>
      <c r="G4447" s="177">
        <v>20</v>
      </c>
      <c r="H4447" s="177" t="s">
        <v>5229</v>
      </c>
      <c r="I4447" s="177" t="s">
        <v>5230</v>
      </c>
      <c r="J4447" s="177">
        <v>18077853114</v>
      </c>
      <c r="K4447" s="177" t="s">
        <v>27</v>
      </c>
      <c r="L4447" s="224"/>
      <c r="M4447" s="177"/>
      <c r="N4447" s="177" t="s">
        <v>27</v>
      </c>
      <c r="O4447" s="224"/>
      <c r="P4447" s="177"/>
      <c r="Q4447" s="177"/>
      <c r="R4447" s="177"/>
      <c r="S4447" s="177" t="s">
        <v>5227</v>
      </c>
      <c r="T4447" s="177"/>
      <c r="Z4447" s="130" t="str">
        <f t="shared" si="70"/>
        <v>18(20)黄柳笑</v>
      </c>
    </row>
    <row r="4448" spans="1:26">
      <c r="A4448" s="177"/>
      <c r="B4448" s="177" t="s">
        <v>5231</v>
      </c>
      <c r="C4448" s="177"/>
      <c r="D4448" s="177" t="s">
        <v>280</v>
      </c>
      <c r="E4448" s="177" t="s">
        <v>5232</v>
      </c>
      <c r="F4448" s="177" t="s">
        <v>24</v>
      </c>
      <c r="G4448" s="177">
        <v>18</v>
      </c>
      <c r="H4448" s="177" t="s">
        <v>20036</v>
      </c>
      <c r="I4448" s="177" t="s">
        <v>5234</v>
      </c>
      <c r="J4448" s="177">
        <v>13471121049</v>
      </c>
      <c r="K4448" s="177" t="s">
        <v>27</v>
      </c>
      <c r="L4448" s="224"/>
      <c r="M4448" s="177"/>
      <c r="N4448" s="177" t="s">
        <v>30</v>
      </c>
      <c r="O4448" s="224"/>
      <c r="P4448" s="177"/>
      <c r="Q4448" s="177"/>
      <c r="R4448" s="177"/>
      <c r="S4448" s="177" t="s">
        <v>5231</v>
      </c>
      <c r="T4448" s="177"/>
      <c r="Z4448" s="130" t="str">
        <f t="shared" si="70"/>
        <v>18(20)潘保能</v>
      </c>
    </row>
    <row r="4449" spans="1:26">
      <c r="A4449" s="177"/>
      <c r="B4449" s="177" t="s">
        <v>5237</v>
      </c>
      <c r="C4449" s="177"/>
      <c r="D4449" s="177" t="s">
        <v>280</v>
      </c>
      <c r="E4449" s="177" t="s">
        <v>5238</v>
      </c>
      <c r="F4449" s="177" t="s">
        <v>143</v>
      </c>
      <c r="G4449" s="177">
        <v>18</v>
      </c>
      <c r="H4449" s="177" t="s">
        <v>20037</v>
      </c>
      <c r="I4449" s="177" t="s">
        <v>5240</v>
      </c>
      <c r="J4449" s="177">
        <v>13768281726</v>
      </c>
      <c r="K4449" s="177" t="s">
        <v>27</v>
      </c>
      <c r="L4449" s="224"/>
      <c r="M4449" s="177"/>
      <c r="N4449" s="177" t="s">
        <v>27</v>
      </c>
      <c r="O4449" s="224"/>
      <c r="P4449" s="177"/>
      <c r="Q4449" s="177"/>
      <c r="R4449" s="177"/>
      <c r="S4449" s="177" t="s">
        <v>5237</v>
      </c>
      <c r="T4449" s="177"/>
      <c r="Z4449" s="130" t="str">
        <f t="shared" si="70"/>
        <v>18(20)韦敏妮</v>
      </c>
    </row>
    <row r="4450" spans="1:26">
      <c r="A4450" s="177"/>
      <c r="B4450" s="177" t="s">
        <v>5241</v>
      </c>
      <c r="C4450" s="177"/>
      <c r="D4450" s="177" t="s">
        <v>280</v>
      </c>
      <c r="E4450" s="177" t="s">
        <v>5242</v>
      </c>
      <c r="F4450" s="177" t="s">
        <v>24</v>
      </c>
      <c r="G4450" s="177">
        <v>18</v>
      </c>
      <c r="H4450" s="177" t="s">
        <v>17820</v>
      </c>
      <c r="I4450" s="177" t="s">
        <v>5244</v>
      </c>
      <c r="J4450" s="177">
        <v>13768380878</v>
      </c>
      <c r="K4450" s="177"/>
      <c r="L4450" s="224"/>
      <c r="M4450" s="177"/>
      <c r="N4450" s="177"/>
      <c r="O4450" s="224"/>
      <c r="P4450" s="177"/>
      <c r="Q4450" s="177"/>
      <c r="R4450" s="177"/>
      <c r="S4450" s="177" t="s">
        <v>5241</v>
      </c>
      <c r="T4450" s="177" t="s">
        <v>19686</v>
      </c>
      <c r="Z4450" s="130" t="str">
        <f t="shared" si="70"/>
        <v>18(20)韦汉烜</v>
      </c>
    </row>
    <row r="4451" spans="1:26">
      <c r="A4451" s="177"/>
      <c r="B4451" s="177" t="s">
        <v>5245</v>
      </c>
      <c r="C4451" s="177"/>
      <c r="D4451" s="177" t="s">
        <v>280</v>
      </c>
      <c r="E4451" s="177" t="s">
        <v>5246</v>
      </c>
      <c r="F4451" s="177" t="s">
        <v>24</v>
      </c>
      <c r="G4451" s="177">
        <v>19</v>
      </c>
      <c r="H4451" s="177" t="s">
        <v>5247</v>
      </c>
      <c r="I4451" s="177" t="s">
        <v>5248</v>
      </c>
      <c r="J4451" s="177">
        <v>13537102655</v>
      </c>
      <c r="K4451" s="177" t="s">
        <v>27</v>
      </c>
      <c r="L4451" s="224"/>
      <c r="M4451" s="177"/>
      <c r="N4451" s="177" t="s">
        <v>30</v>
      </c>
      <c r="O4451" s="224"/>
      <c r="P4451" s="177"/>
      <c r="Q4451" s="177"/>
      <c r="R4451" s="177"/>
      <c r="S4451" s="177" t="s">
        <v>5245</v>
      </c>
      <c r="T4451" s="177"/>
      <c r="Z4451" s="130" t="str">
        <f t="shared" si="70"/>
        <v>18(20)覃庆</v>
      </c>
    </row>
    <row r="4452" spans="1:26">
      <c r="A4452" s="177"/>
      <c r="B4452" s="177" t="s">
        <v>5249</v>
      </c>
      <c r="C4452" s="177"/>
      <c r="D4452" s="177" t="s">
        <v>280</v>
      </c>
      <c r="E4452" s="177" t="s">
        <v>5250</v>
      </c>
      <c r="F4452" s="177" t="s">
        <v>24</v>
      </c>
      <c r="G4452" s="177">
        <v>18</v>
      </c>
      <c r="H4452" s="177" t="s">
        <v>1456</v>
      </c>
      <c r="I4452" s="177" t="s">
        <v>5251</v>
      </c>
      <c r="J4452" s="177">
        <v>13877895785</v>
      </c>
      <c r="K4452" s="177" t="s">
        <v>27</v>
      </c>
      <c r="L4452" s="224"/>
      <c r="M4452" s="177"/>
      <c r="N4452" s="177" t="s">
        <v>27</v>
      </c>
      <c r="O4452" s="224"/>
      <c r="P4452" s="177"/>
      <c r="Q4452" s="177"/>
      <c r="R4452" s="177"/>
      <c r="S4452" s="177" t="s">
        <v>5249</v>
      </c>
      <c r="T4452" s="177"/>
      <c r="Z4452" s="130" t="str">
        <f t="shared" si="70"/>
        <v>18(20)覃万生</v>
      </c>
    </row>
    <row r="4453" spans="1:26">
      <c r="A4453" s="177"/>
      <c r="B4453" s="177" t="s">
        <v>5252</v>
      </c>
      <c r="C4453" s="177"/>
      <c r="D4453" s="177" t="s">
        <v>280</v>
      </c>
      <c r="E4453" s="177" t="s">
        <v>5253</v>
      </c>
      <c r="F4453" s="177" t="s">
        <v>143</v>
      </c>
      <c r="G4453" s="177">
        <v>18</v>
      </c>
      <c r="H4453" s="177" t="s">
        <v>5254</v>
      </c>
      <c r="I4453" s="177" t="s">
        <v>5255</v>
      </c>
      <c r="J4453" s="177">
        <v>15078572894</v>
      </c>
      <c r="K4453" s="177" t="s">
        <v>27</v>
      </c>
      <c r="L4453" s="224"/>
      <c r="M4453" s="177"/>
      <c r="N4453" s="177" t="s">
        <v>27</v>
      </c>
      <c r="O4453" s="224"/>
      <c r="P4453" s="177"/>
      <c r="Q4453" s="177"/>
      <c r="R4453" s="177"/>
      <c r="S4453" s="177" t="s">
        <v>5252</v>
      </c>
      <c r="T4453" s="177"/>
      <c r="Z4453" s="130" t="str">
        <f t="shared" si="70"/>
        <v>18(20)韦雅梦</v>
      </c>
    </row>
    <row r="4454" spans="1:26">
      <c r="A4454" s="177"/>
      <c r="B4454" s="177" t="s">
        <v>5256</v>
      </c>
      <c r="C4454" s="177"/>
      <c r="D4454" s="177" t="s">
        <v>280</v>
      </c>
      <c r="E4454" s="177" t="s">
        <v>5257</v>
      </c>
      <c r="F4454" s="177" t="s">
        <v>143</v>
      </c>
      <c r="G4454" s="177">
        <v>18</v>
      </c>
      <c r="H4454" s="177" t="s">
        <v>5258</v>
      </c>
      <c r="I4454" s="177" t="s">
        <v>5259</v>
      </c>
      <c r="J4454" s="177">
        <v>19907882598</v>
      </c>
      <c r="K4454" s="177" t="s">
        <v>27</v>
      </c>
      <c r="L4454" s="224"/>
      <c r="M4454" s="177"/>
      <c r="N4454" s="177" t="s">
        <v>27</v>
      </c>
      <c r="O4454" s="224"/>
      <c r="P4454" s="177"/>
      <c r="Q4454" s="177"/>
      <c r="R4454" s="177"/>
      <c r="S4454" s="177" t="s">
        <v>5256</v>
      </c>
      <c r="T4454" s="177"/>
      <c r="Z4454" s="130" t="str">
        <f t="shared" si="70"/>
        <v>18(20)韦柳升</v>
      </c>
    </row>
    <row r="4455" spans="1:26">
      <c r="A4455" s="177"/>
      <c r="B4455" s="177" t="s">
        <v>5260</v>
      </c>
      <c r="C4455" s="177"/>
      <c r="D4455" s="177" t="s">
        <v>280</v>
      </c>
      <c r="E4455" s="177" t="s">
        <v>5261</v>
      </c>
      <c r="F4455" s="177" t="s">
        <v>143</v>
      </c>
      <c r="G4455" s="177">
        <v>19</v>
      </c>
      <c r="H4455" s="177" t="s">
        <v>17834</v>
      </c>
      <c r="I4455" s="177" t="s">
        <v>5262</v>
      </c>
      <c r="J4455" s="177">
        <v>15878689942</v>
      </c>
      <c r="K4455" s="177" t="s">
        <v>27</v>
      </c>
      <c r="L4455" s="224"/>
      <c r="M4455" s="177"/>
      <c r="N4455" s="177" t="s">
        <v>27</v>
      </c>
      <c r="O4455" s="224"/>
      <c r="P4455" s="177"/>
      <c r="Q4455" s="177"/>
      <c r="R4455" s="177"/>
      <c r="S4455" s="177" t="s">
        <v>5260</v>
      </c>
      <c r="T4455" s="177"/>
      <c r="Z4455" s="130" t="str">
        <f t="shared" si="70"/>
        <v>18(20)韦艳车</v>
      </c>
    </row>
    <row r="4456" spans="1:26">
      <c r="A4456" s="177"/>
      <c r="B4456" s="177" t="s">
        <v>5263</v>
      </c>
      <c r="C4456" s="177"/>
      <c r="D4456" s="177" t="s">
        <v>280</v>
      </c>
      <c r="E4456" s="177" t="s">
        <v>5264</v>
      </c>
      <c r="F4456" s="177" t="s">
        <v>24</v>
      </c>
      <c r="G4456" s="177">
        <v>18</v>
      </c>
      <c r="H4456" s="177" t="s">
        <v>20038</v>
      </c>
      <c r="I4456" s="177" t="s">
        <v>5265</v>
      </c>
      <c r="J4456" s="177">
        <v>18776861688</v>
      </c>
      <c r="K4456" s="177" t="s">
        <v>27</v>
      </c>
      <c r="L4456" s="224"/>
      <c r="M4456" s="177"/>
      <c r="N4456" s="177" t="s">
        <v>27</v>
      </c>
      <c r="O4456" s="224"/>
      <c r="P4456" s="177"/>
      <c r="Q4456" s="177"/>
      <c r="R4456" s="177"/>
      <c r="S4456" s="177" t="s">
        <v>5263</v>
      </c>
      <c r="T4456" s="177"/>
      <c r="Z4456" s="130" t="str">
        <f t="shared" si="70"/>
        <v>18(20)覃俭</v>
      </c>
    </row>
    <row r="4457" spans="1:26">
      <c r="A4457" s="177"/>
      <c r="B4457" s="177" t="s">
        <v>5266</v>
      </c>
      <c r="C4457" s="177"/>
      <c r="D4457" s="177" t="s">
        <v>280</v>
      </c>
      <c r="E4457" s="177" t="s">
        <v>5267</v>
      </c>
      <c r="F4457" s="177" t="s">
        <v>24</v>
      </c>
      <c r="G4457" s="177">
        <v>18</v>
      </c>
      <c r="H4457" s="177" t="s">
        <v>18068</v>
      </c>
      <c r="I4457" s="177" t="s">
        <v>5268</v>
      </c>
      <c r="J4457" s="177">
        <v>13641443495</v>
      </c>
      <c r="K4457" s="177" t="s">
        <v>27</v>
      </c>
      <c r="L4457" s="224"/>
      <c r="M4457" s="177"/>
      <c r="N4457" s="177" t="s">
        <v>27</v>
      </c>
      <c r="O4457" s="224"/>
      <c r="P4457" s="177"/>
      <c r="Q4457" s="177"/>
      <c r="R4457" s="177"/>
      <c r="S4457" s="177" t="s">
        <v>5266</v>
      </c>
      <c r="T4457" s="177"/>
      <c r="Z4457" s="130" t="str">
        <f t="shared" si="70"/>
        <v>18(20)覃禄疆</v>
      </c>
    </row>
    <row r="4458" spans="1:26">
      <c r="A4458" s="177"/>
      <c r="B4458" s="177" t="s">
        <v>5269</v>
      </c>
      <c r="C4458" s="177"/>
      <c r="D4458" s="177" t="s">
        <v>280</v>
      </c>
      <c r="E4458" s="177" t="s">
        <v>5270</v>
      </c>
      <c r="F4458" s="177" t="s">
        <v>24</v>
      </c>
      <c r="G4458" s="177">
        <v>19</v>
      </c>
      <c r="H4458" s="177" t="s">
        <v>5271</v>
      </c>
      <c r="I4458" s="177" t="s">
        <v>5272</v>
      </c>
      <c r="J4458" s="177">
        <v>18776879915</v>
      </c>
      <c r="K4458" s="177" t="s">
        <v>27</v>
      </c>
      <c r="L4458" s="224"/>
      <c r="M4458" s="177"/>
      <c r="N4458" s="177" t="s">
        <v>27</v>
      </c>
      <c r="O4458" s="224"/>
      <c r="P4458" s="177"/>
      <c r="Q4458" s="177"/>
      <c r="R4458" s="177"/>
      <c r="S4458" s="177" t="s">
        <v>5269</v>
      </c>
      <c r="T4458" s="177"/>
      <c r="Z4458" s="130" t="str">
        <f t="shared" si="70"/>
        <v>18(20)韦华松</v>
      </c>
    </row>
    <row r="4459" spans="1:26">
      <c r="A4459" s="177"/>
      <c r="B4459" s="177" t="s">
        <v>5273</v>
      </c>
      <c r="C4459" s="177"/>
      <c r="D4459" s="177" t="s">
        <v>280</v>
      </c>
      <c r="E4459" s="177" t="s">
        <v>5274</v>
      </c>
      <c r="F4459" s="177" t="s">
        <v>24</v>
      </c>
      <c r="G4459" s="177">
        <v>19</v>
      </c>
      <c r="H4459" s="177" t="s">
        <v>20039</v>
      </c>
      <c r="I4459" s="177" t="s">
        <v>5276</v>
      </c>
      <c r="J4459" s="177">
        <v>15277890675</v>
      </c>
      <c r="K4459" s="177" t="s">
        <v>27</v>
      </c>
      <c r="L4459" s="224"/>
      <c r="M4459" s="177"/>
      <c r="N4459" s="177" t="s">
        <v>27</v>
      </c>
      <c r="O4459" s="224"/>
      <c r="P4459" s="177"/>
      <c r="Q4459" s="177"/>
      <c r="R4459" s="177"/>
      <c r="S4459" s="177" t="s">
        <v>5273</v>
      </c>
      <c r="T4459" s="177"/>
      <c r="Z4459" s="130" t="str">
        <f t="shared" si="70"/>
        <v>18(20)黄泉鑫</v>
      </c>
    </row>
    <row r="4460" spans="1:26">
      <c r="A4460" s="177"/>
      <c r="B4460" s="177" t="s">
        <v>5277</v>
      </c>
      <c r="C4460" s="177"/>
      <c r="D4460" s="177" t="s">
        <v>280</v>
      </c>
      <c r="E4460" s="177" t="s">
        <v>5278</v>
      </c>
      <c r="F4460" s="177" t="s">
        <v>24</v>
      </c>
      <c r="G4460" s="177">
        <v>18</v>
      </c>
      <c r="H4460" s="177" t="s">
        <v>20040</v>
      </c>
      <c r="I4460" s="177" t="s">
        <v>5280</v>
      </c>
      <c r="J4460" s="177">
        <v>13977837374</v>
      </c>
      <c r="K4460" s="177" t="s">
        <v>27</v>
      </c>
      <c r="L4460" s="224"/>
      <c r="M4460" s="177"/>
      <c r="N4460" s="177"/>
      <c r="O4460" s="224"/>
      <c r="P4460" s="177"/>
      <c r="Q4460" s="177"/>
      <c r="R4460" s="177"/>
      <c r="S4460" s="177" t="s">
        <v>5277</v>
      </c>
      <c r="T4460" s="177"/>
      <c r="Z4460" s="130" t="str">
        <f t="shared" si="70"/>
        <v>18(20)韦加方</v>
      </c>
    </row>
    <row r="4461" spans="1:26">
      <c r="A4461" s="177"/>
      <c r="B4461" s="177" t="s">
        <v>5281</v>
      </c>
      <c r="C4461" s="177"/>
      <c r="D4461" s="177" t="s">
        <v>280</v>
      </c>
      <c r="E4461" s="177" t="s">
        <v>5282</v>
      </c>
      <c r="F4461" s="177" t="s">
        <v>24</v>
      </c>
      <c r="G4461" s="177">
        <v>18</v>
      </c>
      <c r="H4461" s="177" t="s">
        <v>5283</v>
      </c>
      <c r="I4461" s="177" t="s">
        <v>5284</v>
      </c>
      <c r="J4461" s="177">
        <v>18934943044</v>
      </c>
      <c r="K4461" s="177" t="s">
        <v>27</v>
      </c>
      <c r="L4461" s="224"/>
      <c r="M4461" s="177"/>
      <c r="N4461" s="177" t="s">
        <v>27</v>
      </c>
      <c r="O4461" s="224"/>
      <c r="P4461" s="177"/>
      <c r="Q4461" s="177"/>
      <c r="R4461" s="177"/>
      <c r="S4461" s="177" t="s">
        <v>5281</v>
      </c>
      <c r="T4461" s="177"/>
      <c r="Z4461" s="130" t="str">
        <f t="shared" si="70"/>
        <v>18(20)黄晟璐</v>
      </c>
    </row>
    <row r="4462" spans="1:26">
      <c r="A4462" s="177"/>
      <c r="B4462" s="177" t="s">
        <v>5285</v>
      </c>
      <c r="C4462" s="177"/>
      <c r="D4462" s="177" t="s">
        <v>280</v>
      </c>
      <c r="E4462" s="177" t="s">
        <v>5286</v>
      </c>
      <c r="F4462" s="177" t="s">
        <v>143</v>
      </c>
      <c r="G4462" s="177">
        <v>18</v>
      </c>
      <c r="H4462" s="177" t="s">
        <v>19818</v>
      </c>
      <c r="I4462" s="177" t="s">
        <v>2890</v>
      </c>
      <c r="J4462" s="177">
        <v>13676270764</v>
      </c>
      <c r="K4462" s="177" t="s">
        <v>27</v>
      </c>
      <c r="L4462" s="224"/>
      <c r="M4462" s="177"/>
      <c r="N4462" s="177" t="s">
        <v>27</v>
      </c>
      <c r="O4462" s="224"/>
      <c r="P4462" s="177"/>
      <c r="Q4462" s="177"/>
      <c r="R4462" s="177"/>
      <c r="S4462" s="177" t="s">
        <v>5285</v>
      </c>
      <c r="T4462" s="177"/>
      <c r="Z4462" s="130" t="str">
        <f t="shared" si="70"/>
        <v>18(20)蒲思婷</v>
      </c>
    </row>
    <row r="4463" spans="1:26">
      <c r="A4463" s="177"/>
      <c r="B4463" s="177" t="s">
        <v>5289</v>
      </c>
      <c r="C4463" s="177"/>
      <c r="D4463" s="177" t="s">
        <v>280</v>
      </c>
      <c r="E4463" s="177" t="s">
        <v>5290</v>
      </c>
      <c r="F4463" s="177" t="s">
        <v>143</v>
      </c>
      <c r="G4463" s="177">
        <v>21</v>
      </c>
      <c r="H4463" s="177" t="s">
        <v>5291</v>
      </c>
      <c r="I4463" s="177" t="s">
        <v>19955</v>
      </c>
      <c r="J4463" s="177">
        <v>15977888749</v>
      </c>
      <c r="K4463" s="177" t="s">
        <v>27</v>
      </c>
      <c r="L4463" s="224"/>
      <c r="M4463" s="177"/>
      <c r="N4463" s="177" t="s">
        <v>27</v>
      </c>
      <c r="O4463" s="224"/>
      <c r="P4463" s="177"/>
      <c r="Q4463" s="177"/>
      <c r="R4463" s="177"/>
      <c r="S4463" s="177" t="s">
        <v>5289</v>
      </c>
      <c r="T4463" s="177"/>
      <c r="Z4463" s="130" t="str">
        <f t="shared" si="70"/>
        <v>18(20)韦柳玉</v>
      </c>
    </row>
    <row r="4464" spans="1:26">
      <c r="A4464" s="177"/>
      <c r="B4464" s="177" t="s">
        <v>5294</v>
      </c>
      <c r="C4464" s="177"/>
      <c r="D4464" s="177" t="s">
        <v>280</v>
      </c>
      <c r="E4464" s="177" t="s">
        <v>5295</v>
      </c>
      <c r="F4464" s="177" t="s">
        <v>143</v>
      </c>
      <c r="G4464" s="177">
        <v>19</v>
      </c>
      <c r="H4464" s="177" t="s">
        <v>18041</v>
      </c>
      <c r="I4464" s="177" t="s">
        <v>5297</v>
      </c>
      <c r="J4464" s="177" t="s">
        <v>5298</v>
      </c>
      <c r="K4464" s="177" t="s">
        <v>27</v>
      </c>
      <c r="L4464" s="224"/>
      <c r="M4464" s="177"/>
      <c r="N4464" s="177" t="s">
        <v>27</v>
      </c>
      <c r="O4464" s="224"/>
      <c r="P4464" s="177"/>
      <c r="Q4464" s="177"/>
      <c r="R4464" s="177"/>
      <c r="S4464" s="177" t="s">
        <v>5294</v>
      </c>
      <c r="T4464" s="177"/>
      <c r="Z4464" s="130" t="str">
        <f t="shared" si="70"/>
        <v>18(20)黄娇娇</v>
      </c>
    </row>
    <row r="4465" spans="1:26">
      <c r="A4465" s="177"/>
      <c r="B4465" s="177" t="s">
        <v>5299</v>
      </c>
      <c r="C4465" s="177"/>
      <c r="D4465" s="177" t="s">
        <v>280</v>
      </c>
      <c r="E4465" s="177" t="s">
        <v>5300</v>
      </c>
      <c r="F4465" s="177" t="s">
        <v>24</v>
      </c>
      <c r="G4465" s="177">
        <v>20</v>
      </c>
      <c r="H4465" s="177" t="s">
        <v>20041</v>
      </c>
      <c r="I4465" s="177" t="s">
        <v>5302</v>
      </c>
      <c r="J4465" s="177">
        <v>18877825090</v>
      </c>
      <c r="K4465" s="177" t="s">
        <v>27</v>
      </c>
      <c r="L4465" s="224"/>
      <c r="M4465" s="177"/>
      <c r="N4465" s="177" t="s">
        <v>27</v>
      </c>
      <c r="O4465" s="224"/>
      <c r="P4465" s="177"/>
      <c r="Q4465" s="177"/>
      <c r="R4465" s="177"/>
      <c r="S4465" s="177" t="s">
        <v>5299</v>
      </c>
      <c r="T4465" s="177"/>
      <c r="Z4465" s="130" t="str">
        <f t="shared" si="70"/>
        <v>18(20)黄家皓</v>
      </c>
    </row>
    <row r="4466" spans="1:26">
      <c r="A4466" s="177"/>
      <c r="B4466" s="177" t="s">
        <v>5303</v>
      </c>
      <c r="C4466" s="177"/>
      <c r="D4466" s="177" t="s">
        <v>280</v>
      </c>
      <c r="E4466" s="177" t="s">
        <v>5304</v>
      </c>
      <c r="F4466" s="177" t="s">
        <v>24</v>
      </c>
      <c r="G4466" s="177">
        <v>18</v>
      </c>
      <c r="H4466" s="177" t="s">
        <v>5305</v>
      </c>
      <c r="I4466" s="177" t="s">
        <v>5306</v>
      </c>
      <c r="J4466" s="177">
        <v>15977846997</v>
      </c>
      <c r="K4466" s="177" t="s">
        <v>27</v>
      </c>
      <c r="L4466" s="224"/>
      <c r="M4466" s="177"/>
      <c r="N4466" s="177" t="s">
        <v>30</v>
      </c>
      <c r="O4466" s="224"/>
      <c r="P4466" s="177"/>
      <c r="Q4466" s="177"/>
      <c r="R4466" s="177"/>
      <c r="S4466" s="177" t="s">
        <v>5303</v>
      </c>
      <c r="T4466" s="177"/>
      <c r="Z4466" s="130" t="str">
        <f t="shared" si="70"/>
        <v>18(20)黄家川</v>
      </c>
    </row>
    <row r="4467" spans="1:26">
      <c r="A4467" s="177"/>
      <c r="B4467" s="177" t="s">
        <v>5308</v>
      </c>
      <c r="C4467" s="177"/>
      <c r="D4467" s="177" t="s">
        <v>280</v>
      </c>
      <c r="E4467" s="177" t="s">
        <v>5309</v>
      </c>
      <c r="F4467" s="177" t="s">
        <v>143</v>
      </c>
      <c r="G4467" s="177">
        <v>20</v>
      </c>
      <c r="H4467" s="177" t="s">
        <v>20042</v>
      </c>
      <c r="I4467" s="177" t="s">
        <v>5311</v>
      </c>
      <c r="J4467" s="177">
        <v>15012621826</v>
      </c>
      <c r="K4467" s="177" t="s">
        <v>27</v>
      </c>
      <c r="L4467" s="224"/>
      <c r="M4467" s="177"/>
      <c r="N4467" s="177" t="s">
        <v>27</v>
      </c>
      <c r="O4467" s="224"/>
      <c r="P4467" s="177"/>
      <c r="Q4467" s="177"/>
      <c r="R4467" s="177"/>
      <c r="S4467" s="177" t="s">
        <v>5308</v>
      </c>
      <c r="T4467" s="177"/>
      <c r="Z4467" s="130" t="str">
        <f t="shared" si="70"/>
        <v>18(20)蒙亿</v>
      </c>
    </row>
    <row r="4468" spans="1:26">
      <c r="A4468" s="177"/>
      <c r="B4468" s="177" t="s">
        <v>5312</v>
      </c>
      <c r="C4468" s="177"/>
      <c r="D4468" s="177" t="s">
        <v>280</v>
      </c>
      <c r="E4468" s="177" t="s">
        <v>5313</v>
      </c>
      <c r="F4468" s="177" t="s">
        <v>143</v>
      </c>
      <c r="G4468" s="177">
        <v>19</v>
      </c>
      <c r="H4468" s="177" t="s">
        <v>20043</v>
      </c>
      <c r="I4468" s="177" t="s">
        <v>5314</v>
      </c>
      <c r="J4468" s="177">
        <v>15878686378</v>
      </c>
      <c r="K4468" s="177" t="s">
        <v>27</v>
      </c>
      <c r="L4468" s="224"/>
      <c r="M4468" s="177"/>
      <c r="N4468" s="177" t="s">
        <v>27</v>
      </c>
      <c r="O4468" s="224"/>
      <c r="P4468" s="177"/>
      <c r="Q4468" s="177"/>
      <c r="R4468" s="177"/>
      <c r="S4468" s="177" t="s">
        <v>5312</v>
      </c>
      <c r="T4468" s="177"/>
      <c r="Z4468" s="130" t="str">
        <f t="shared" si="70"/>
        <v>18(20)覃玉叶</v>
      </c>
    </row>
    <row r="4469" spans="1:26">
      <c r="A4469" s="177"/>
      <c r="B4469" s="177" t="s">
        <v>5319</v>
      </c>
      <c r="C4469" s="177"/>
      <c r="D4469" s="177" t="s">
        <v>280</v>
      </c>
      <c r="E4469" s="177" t="s">
        <v>5320</v>
      </c>
      <c r="F4469" s="177" t="s">
        <v>143</v>
      </c>
      <c r="G4469" s="177">
        <v>19</v>
      </c>
      <c r="H4469" s="177" t="s">
        <v>5321</v>
      </c>
      <c r="I4469" s="177" t="s">
        <v>5322</v>
      </c>
      <c r="J4469" s="177">
        <v>19127010893</v>
      </c>
      <c r="K4469" s="177" t="s">
        <v>27</v>
      </c>
      <c r="L4469" s="224"/>
      <c r="M4469" s="177"/>
      <c r="N4469" s="177" t="s">
        <v>27</v>
      </c>
      <c r="O4469" s="224"/>
      <c r="P4469" s="177"/>
      <c r="Q4469" s="177"/>
      <c r="R4469" s="177"/>
      <c r="S4469" s="177" t="s">
        <v>5319</v>
      </c>
      <c r="T4469" s="177"/>
      <c r="Z4469" s="130" t="str">
        <f t="shared" si="70"/>
        <v>18(20)蒙星雨</v>
      </c>
    </row>
    <row r="4470" spans="1:26">
      <c r="A4470" s="177"/>
      <c r="B4470" s="177" t="s">
        <v>5323</v>
      </c>
      <c r="C4470" s="177"/>
      <c r="D4470" s="177" t="s">
        <v>280</v>
      </c>
      <c r="E4470" s="177" t="s">
        <v>5324</v>
      </c>
      <c r="F4470" s="177" t="s">
        <v>24</v>
      </c>
      <c r="G4470" s="177">
        <v>21</v>
      </c>
      <c r="H4470" s="177" t="s">
        <v>5325</v>
      </c>
      <c r="I4470" s="177" t="s">
        <v>5326</v>
      </c>
      <c r="J4470" s="177">
        <v>17307781041</v>
      </c>
      <c r="K4470" s="177" t="s">
        <v>27</v>
      </c>
      <c r="L4470" s="224"/>
      <c r="M4470" s="177"/>
      <c r="N4470" s="177" t="s">
        <v>27</v>
      </c>
      <c r="O4470" s="224"/>
      <c r="P4470" s="177"/>
      <c r="Q4470" s="177"/>
      <c r="R4470" s="177"/>
      <c r="S4470" s="177" t="s">
        <v>5323</v>
      </c>
      <c r="T4470" s="177"/>
      <c r="Z4470" s="130" t="str">
        <f t="shared" si="70"/>
        <v>18(20)蒙文圣</v>
      </c>
    </row>
    <row r="4471" spans="1:26">
      <c r="A4471" s="177"/>
      <c r="B4471" s="177" t="s">
        <v>5327</v>
      </c>
      <c r="C4471" s="177"/>
      <c r="D4471" s="177" t="s">
        <v>280</v>
      </c>
      <c r="E4471" s="177" t="s">
        <v>5328</v>
      </c>
      <c r="F4471" s="177" t="s">
        <v>24</v>
      </c>
      <c r="G4471" s="177">
        <v>18</v>
      </c>
      <c r="H4471" s="177" t="s">
        <v>5329</v>
      </c>
      <c r="I4471" s="177" t="s">
        <v>5330</v>
      </c>
      <c r="J4471" s="177" t="s">
        <v>5331</v>
      </c>
      <c r="K4471" s="177" t="s">
        <v>27</v>
      </c>
      <c r="L4471" s="224"/>
      <c r="M4471" s="177"/>
      <c r="N4471" s="177" t="s">
        <v>27</v>
      </c>
      <c r="O4471" s="224"/>
      <c r="P4471" s="177"/>
      <c r="Q4471" s="177"/>
      <c r="R4471" s="177"/>
      <c r="S4471" s="177" t="s">
        <v>5327</v>
      </c>
      <c r="T4471" s="177"/>
      <c r="Z4471" s="130" t="str">
        <f t="shared" si="70"/>
        <v>18(20)韦景耀</v>
      </c>
    </row>
    <row r="4472" spans="1:26">
      <c r="A4472" s="177"/>
      <c r="B4472" s="177" t="s">
        <v>5332</v>
      </c>
      <c r="C4472" s="177"/>
      <c r="D4472" s="177" t="s">
        <v>280</v>
      </c>
      <c r="E4472" s="177" t="s">
        <v>5333</v>
      </c>
      <c r="F4472" s="177" t="s">
        <v>143</v>
      </c>
      <c r="G4472" s="177">
        <v>18</v>
      </c>
      <c r="H4472" s="177" t="s">
        <v>19198</v>
      </c>
      <c r="I4472" s="177" t="s">
        <v>5335</v>
      </c>
      <c r="J4472" s="177">
        <v>13557283941</v>
      </c>
      <c r="K4472" s="177" t="s">
        <v>27</v>
      </c>
      <c r="L4472" s="224"/>
      <c r="M4472" s="177"/>
      <c r="N4472" s="177" t="s">
        <v>27</v>
      </c>
      <c r="O4472" s="224"/>
      <c r="P4472" s="177"/>
      <c r="Q4472" s="177"/>
      <c r="R4472" s="177"/>
      <c r="S4472" s="177" t="s">
        <v>5332</v>
      </c>
      <c r="T4472" s="177"/>
      <c r="Z4472" s="130" t="str">
        <f t="shared" si="70"/>
        <v>18(20)蒙爱连</v>
      </c>
    </row>
    <row r="4473" spans="1:26">
      <c r="A4473" s="177"/>
      <c r="B4473" s="177" t="s">
        <v>5337</v>
      </c>
      <c r="C4473" s="177"/>
      <c r="D4473" s="177" t="s">
        <v>285</v>
      </c>
      <c r="E4473" s="177" t="s">
        <v>5338</v>
      </c>
      <c r="F4473" s="177" t="s">
        <v>143</v>
      </c>
      <c r="G4473" s="177">
        <v>19</v>
      </c>
      <c r="H4473" s="177" t="s">
        <v>19210</v>
      </c>
      <c r="I4473" s="177" t="s">
        <v>5340</v>
      </c>
      <c r="J4473" s="177">
        <v>15878822778</v>
      </c>
      <c r="K4473" s="177" t="s">
        <v>27</v>
      </c>
      <c r="L4473" s="224"/>
      <c r="M4473" s="177"/>
      <c r="N4473" s="177" t="s">
        <v>27</v>
      </c>
      <c r="O4473" s="224"/>
      <c r="P4473" s="177"/>
      <c r="Q4473" s="177"/>
      <c r="R4473" s="177"/>
      <c r="S4473" s="177" t="s">
        <v>5337</v>
      </c>
      <c r="T4473" s="177"/>
      <c r="Z4473" s="130" t="str">
        <f t="shared" si="70"/>
        <v>18(21)曾培倩</v>
      </c>
    </row>
    <row r="4474" spans="1:26">
      <c r="A4474" s="177"/>
      <c r="B4474" s="177" t="s">
        <v>5342</v>
      </c>
      <c r="C4474" s="177"/>
      <c r="D4474" s="177" t="s">
        <v>285</v>
      </c>
      <c r="E4474" s="177" t="s">
        <v>5343</v>
      </c>
      <c r="F4474" s="177" t="s">
        <v>143</v>
      </c>
      <c r="G4474" s="177">
        <v>18</v>
      </c>
      <c r="H4474" s="177" t="s">
        <v>5344</v>
      </c>
      <c r="I4474" s="177" t="s">
        <v>5345</v>
      </c>
      <c r="J4474" s="177">
        <v>15078611746</v>
      </c>
      <c r="K4474" s="177" t="s">
        <v>27</v>
      </c>
      <c r="L4474" s="224"/>
      <c r="M4474" s="177"/>
      <c r="N4474" s="177" t="s">
        <v>30</v>
      </c>
      <c r="O4474" s="224"/>
      <c r="P4474" s="177"/>
      <c r="Q4474" s="177"/>
      <c r="R4474" s="177"/>
      <c r="S4474" s="177" t="s">
        <v>5342</v>
      </c>
      <c r="T4474" s="177"/>
      <c r="Z4474" s="130" t="str">
        <f t="shared" si="70"/>
        <v>18(21)韦雪冰</v>
      </c>
    </row>
    <row r="4475" spans="1:26">
      <c r="A4475" s="177"/>
      <c r="B4475" s="177" t="s">
        <v>5346</v>
      </c>
      <c r="C4475" s="177"/>
      <c r="D4475" s="177" t="s">
        <v>285</v>
      </c>
      <c r="E4475" s="177" t="s">
        <v>5347</v>
      </c>
      <c r="F4475" s="177" t="s">
        <v>143</v>
      </c>
      <c r="G4475" s="177">
        <v>18</v>
      </c>
      <c r="H4475" s="177" t="s">
        <v>579</v>
      </c>
      <c r="I4475" s="177" t="s">
        <v>5348</v>
      </c>
      <c r="J4475" s="177">
        <v>15107571276</v>
      </c>
      <c r="K4475" s="177" t="s">
        <v>27</v>
      </c>
      <c r="L4475" s="224"/>
      <c r="M4475" s="177"/>
      <c r="N4475" s="177" t="s">
        <v>27</v>
      </c>
      <c r="O4475" s="224"/>
      <c r="P4475" s="177"/>
      <c r="Q4475" s="177"/>
      <c r="R4475" s="177"/>
      <c r="S4475" s="177" t="s">
        <v>5346</v>
      </c>
      <c r="T4475" s="177"/>
      <c r="Z4475" s="130" t="str">
        <f t="shared" si="70"/>
        <v>18(21)覃爱思</v>
      </c>
    </row>
    <row r="4476" spans="1:26">
      <c r="A4476" s="177"/>
      <c r="B4476" s="177" t="s">
        <v>5350</v>
      </c>
      <c r="C4476" s="177"/>
      <c r="D4476" s="177" t="s">
        <v>285</v>
      </c>
      <c r="E4476" s="177" t="s">
        <v>5351</v>
      </c>
      <c r="F4476" s="177" t="s">
        <v>24</v>
      </c>
      <c r="G4476" s="177">
        <v>19</v>
      </c>
      <c r="H4476" s="177" t="s">
        <v>18405</v>
      </c>
      <c r="I4476" s="177" t="s">
        <v>5352</v>
      </c>
      <c r="J4476" s="177">
        <v>19907882548</v>
      </c>
      <c r="K4476" s="177" t="s">
        <v>27</v>
      </c>
      <c r="L4476" s="224"/>
      <c r="M4476" s="177"/>
      <c r="N4476" s="177" t="s">
        <v>27</v>
      </c>
      <c r="O4476" s="224"/>
      <c r="P4476" s="177"/>
      <c r="Q4476" s="177"/>
      <c r="R4476" s="177"/>
      <c r="S4476" s="177" t="s">
        <v>5350</v>
      </c>
      <c r="T4476" s="177"/>
      <c r="Z4476" s="130" t="str">
        <f t="shared" si="70"/>
        <v>18(21)唐运桥</v>
      </c>
    </row>
    <row r="4477" spans="1:26">
      <c r="A4477" s="177"/>
      <c r="B4477" s="177" t="s">
        <v>5353</v>
      </c>
      <c r="C4477" s="177"/>
      <c r="D4477" s="177" t="s">
        <v>285</v>
      </c>
      <c r="E4477" s="177" t="s">
        <v>5354</v>
      </c>
      <c r="F4477" s="177" t="s">
        <v>143</v>
      </c>
      <c r="G4477" s="177">
        <v>18</v>
      </c>
      <c r="H4477" s="177" t="s">
        <v>18005</v>
      </c>
      <c r="I4477" s="177" t="s">
        <v>5355</v>
      </c>
      <c r="J4477" s="177">
        <v>13481867942</v>
      </c>
      <c r="K4477" s="177" t="s">
        <v>27</v>
      </c>
      <c r="L4477" s="224"/>
      <c r="M4477" s="177"/>
      <c r="N4477" s="177" t="s">
        <v>27</v>
      </c>
      <c r="O4477" s="224"/>
      <c r="P4477" s="177"/>
      <c r="Q4477" s="177"/>
      <c r="R4477" s="177"/>
      <c r="S4477" s="177" t="s">
        <v>5353</v>
      </c>
      <c r="T4477" s="177"/>
      <c r="Z4477" s="130" t="str">
        <f t="shared" si="70"/>
        <v>18(21)韦姣</v>
      </c>
    </row>
    <row r="4478" spans="1:26">
      <c r="A4478" s="177"/>
      <c r="B4478" s="177" t="s">
        <v>5356</v>
      </c>
      <c r="C4478" s="177"/>
      <c r="D4478" s="177" t="s">
        <v>285</v>
      </c>
      <c r="E4478" s="177" t="s">
        <v>5357</v>
      </c>
      <c r="F4478" s="177" t="s">
        <v>143</v>
      </c>
      <c r="G4478" s="177">
        <v>18</v>
      </c>
      <c r="H4478" s="177" t="s">
        <v>20044</v>
      </c>
      <c r="I4478" s="177" t="s">
        <v>5359</v>
      </c>
      <c r="J4478" s="177">
        <v>18278874996</v>
      </c>
      <c r="K4478" s="177" t="s">
        <v>27</v>
      </c>
      <c r="L4478" s="224"/>
      <c r="M4478" s="177"/>
      <c r="N4478" s="177" t="s">
        <v>27</v>
      </c>
      <c r="O4478" s="224"/>
      <c r="P4478" s="177"/>
      <c r="Q4478" s="177"/>
      <c r="R4478" s="177"/>
      <c r="S4478" s="177" t="s">
        <v>5356</v>
      </c>
      <c r="T4478" s="177"/>
      <c r="Z4478" s="130" t="str">
        <f t="shared" si="70"/>
        <v>18(21)卢宣杉</v>
      </c>
    </row>
    <row r="4479" spans="1:26">
      <c r="A4479" s="177"/>
      <c r="B4479" s="177" t="s">
        <v>5360</v>
      </c>
      <c r="C4479" s="177"/>
      <c r="D4479" s="177" t="s">
        <v>285</v>
      </c>
      <c r="E4479" s="177" t="s">
        <v>5361</v>
      </c>
      <c r="F4479" s="177" t="s">
        <v>143</v>
      </c>
      <c r="G4479" s="177">
        <v>18</v>
      </c>
      <c r="H4479" s="177" t="s">
        <v>5362</v>
      </c>
      <c r="I4479" s="177" t="s">
        <v>5363</v>
      </c>
      <c r="J4479" s="177">
        <v>13728828145</v>
      </c>
      <c r="K4479" s="177" t="s">
        <v>27</v>
      </c>
      <c r="L4479" s="224"/>
      <c r="M4479" s="177"/>
      <c r="N4479" s="177" t="s">
        <v>27</v>
      </c>
      <c r="O4479" s="224"/>
      <c r="P4479" s="177"/>
      <c r="Q4479" s="177"/>
      <c r="R4479" s="177"/>
      <c r="S4479" s="177" t="s">
        <v>5360</v>
      </c>
      <c r="T4479" s="177"/>
      <c r="Z4479" s="130" t="str">
        <f t="shared" si="70"/>
        <v>18(21)韦肖红</v>
      </c>
    </row>
    <row r="4480" spans="1:26">
      <c r="A4480" s="177"/>
      <c r="B4480" s="177" t="s">
        <v>5364</v>
      </c>
      <c r="C4480" s="177"/>
      <c r="D4480" s="177" t="s">
        <v>285</v>
      </c>
      <c r="E4480" s="177" t="s">
        <v>5365</v>
      </c>
      <c r="F4480" s="177" t="s">
        <v>143</v>
      </c>
      <c r="G4480" s="177">
        <v>18</v>
      </c>
      <c r="H4480" s="177" t="s">
        <v>20045</v>
      </c>
      <c r="I4480" s="177" t="s">
        <v>5367</v>
      </c>
      <c r="J4480" s="177">
        <v>13544714032</v>
      </c>
      <c r="K4480" s="177" t="s">
        <v>27</v>
      </c>
      <c r="L4480" s="224"/>
      <c r="M4480" s="177"/>
      <c r="N4480" s="177" t="s">
        <v>27</v>
      </c>
      <c r="O4480" s="224"/>
      <c r="P4480" s="177"/>
      <c r="Q4480" s="177"/>
      <c r="R4480" s="177"/>
      <c r="S4480" s="177" t="s">
        <v>5364</v>
      </c>
      <c r="T4480" s="177"/>
      <c r="Z4480" s="130" t="str">
        <f t="shared" si="70"/>
        <v>18(21)韦振平</v>
      </c>
    </row>
    <row r="4481" spans="1:26">
      <c r="A4481" s="177"/>
      <c r="B4481" s="177" t="s">
        <v>5368</v>
      </c>
      <c r="C4481" s="177"/>
      <c r="D4481" s="177" t="s">
        <v>285</v>
      </c>
      <c r="E4481" s="177" t="s">
        <v>5369</v>
      </c>
      <c r="F4481" s="177" t="s">
        <v>143</v>
      </c>
      <c r="G4481" s="177">
        <v>19</v>
      </c>
      <c r="H4481" s="177" t="s">
        <v>1871</v>
      </c>
      <c r="I4481" s="177" t="s">
        <v>5370</v>
      </c>
      <c r="J4481" s="177" t="s">
        <v>5371</v>
      </c>
      <c r="K4481" s="177" t="s">
        <v>27</v>
      </c>
      <c r="L4481" s="224"/>
      <c r="M4481" s="177"/>
      <c r="N4481" s="177" t="s">
        <v>27</v>
      </c>
      <c r="O4481" s="224"/>
      <c r="P4481" s="177"/>
      <c r="Q4481" s="177"/>
      <c r="R4481" s="177"/>
      <c r="S4481" s="177" t="s">
        <v>5368</v>
      </c>
      <c r="T4481" s="177"/>
      <c r="Z4481" s="130" t="str">
        <f t="shared" si="70"/>
        <v>18(21)李春娇</v>
      </c>
    </row>
    <row r="4482" spans="1:26">
      <c r="A4482" s="177"/>
      <c r="B4482" s="177" t="s">
        <v>5372</v>
      </c>
      <c r="C4482" s="177"/>
      <c r="D4482" s="177" t="s">
        <v>285</v>
      </c>
      <c r="E4482" s="177" t="s">
        <v>5373</v>
      </c>
      <c r="F4482" s="177" t="s">
        <v>143</v>
      </c>
      <c r="G4482" s="177">
        <v>18</v>
      </c>
      <c r="H4482" s="177" t="s">
        <v>20046</v>
      </c>
      <c r="I4482" s="177" t="s">
        <v>5375</v>
      </c>
      <c r="J4482" s="177">
        <v>13393667210</v>
      </c>
      <c r="K4482" s="177" t="s">
        <v>27</v>
      </c>
      <c r="L4482" s="224"/>
      <c r="M4482" s="177"/>
      <c r="N4482" s="177" t="s">
        <v>27</v>
      </c>
      <c r="O4482" s="224"/>
      <c r="P4482" s="177"/>
      <c r="Q4482" s="177"/>
      <c r="R4482" s="177"/>
      <c r="S4482" s="177" t="s">
        <v>5372</v>
      </c>
      <c r="T4482" s="177"/>
      <c r="Z4482" s="130" t="str">
        <f t="shared" si="70"/>
        <v>18(21)韦小英</v>
      </c>
    </row>
    <row r="4483" spans="1:26">
      <c r="A4483" s="177"/>
      <c r="B4483" s="177" t="s">
        <v>5377</v>
      </c>
      <c r="C4483" s="177"/>
      <c r="D4483" s="177" t="s">
        <v>285</v>
      </c>
      <c r="E4483" s="177" t="s">
        <v>5378</v>
      </c>
      <c r="F4483" s="177" t="s">
        <v>143</v>
      </c>
      <c r="G4483" s="177">
        <v>19</v>
      </c>
      <c r="H4483" s="177" t="s">
        <v>20047</v>
      </c>
      <c r="I4483" s="177" t="s">
        <v>5380</v>
      </c>
      <c r="J4483" s="177">
        <v>18176483728</v>
      </c>
      <c r="K4483" s="177" t="s">
        <v>27</v>
      </c>
      <c r="L4483" s="224"/>
      <c r="M4483" s="177"/>
      <c r="N4483" s="177" t="s">
        <v>27</v>
      </c>
      <c r="O4483" s="224"/>
      <c r="P4483" s="177"/>
      <c r="Q4483" s="177"/>
      <c r="R4483" s="177"/>
      <c r="S4483" s="177" t="s">
        <v>5377</v>
      </c>
      <c r="T4483" s="177"/>
      <c r="Z4483" s="130" t="str">
        <f t="shared" si="70"/>
        <v>18(21)韦慧姣</v>
      </c>
    </row>
    <row r="4484" spans="1:26">
      <c r="A4484" s="177"/>
      <c r="B4484" s="177" t="s">
        <v>5381</v>
      </c>
      <c r="C4484" s="177"/>
      <c r="D4484" s="177" t="s">
        <v>285</v>
      </c>
      <c r="E4484" s="177" t="s">
        <v>5382</v>
      </c>
      <c r="F4484" s="177" t="s">
        <v>143</v>
      </c>
      <c r="G4484" s="177">
        <v>19</v>
      </c>
      <c r="H4484" s="177" t="s">
        <v>5383</v>
      </c>
      <c r="I4484" s="177" t="s">
        <v>5384</v>
      </c>
      <c r="J4484" s="177">
        <v>15078638577</v>
      </c>
      <c r="K4484" s="177" t="s">
        <v>27</v>
      </c>
      <c r="L4484" s="224"/>
      <c r="M4484" s="177"/>
      <c r="N4484" s="177" t="s">
        <v>27</v>
      </c>
      <c r="O4484" s="224"/>
      <c r="P4484" s="177"/>
      <c r="Q4484" s="177"/>
      <c r="R4484" s="177"/>
      <c r="S4484" s="177" t="s">
        <v>5381</v>
      </c>
      <c r="T4484" s="177"/>
      <c r="Z4484" s="130" t="str">
        <f t="shared" si="70"/>
        <v>18(21)凌兰</v>
      </c>
    </row>
    <row r="4485" spans="1:26">
      <c r="A4485" s="177"/>
      <c r="B4485" s="177" t="s">
        <v>5385</v>
      </c>
      <c r="C4485" s="177"/>
      <c r="D4485" s="177" t="s">
        <v>285</v>
      </c>
      <c r="E4485" s="177" t="s">
        <v>5386</v>
      </c>
      <c r="F4485" s="177" t="s">
        <v>24</v>
      </c>
      <c r="G4485" s="177">
        <v>19</v>
      </c>
      <c r="H4485" s="177" t="s">
        <v>5387</v>
      </c>
      <c r="I4485" s="177" t="s">
        <v>5388</v>
      </c>
      <c r="J4485" s="177">
        <v>15384258110</v>
      </c>
      <c r="K4485" s="177" t="s">
        <v>27</v>
      </c>
      <c r="L4485" s="224"/>
      <c r="M4485" s="177"/>
      <c r="N4485" s="177" t="s">
        <v>27</v>
      </c>
      <c r="O4485" s="224"/>
      <c r="P4485" s="177"/>
      <c r="Q4485" s="177"/>
      <c r="R4485" s="177"/>
      <c r="S4485" s="177" t="s">
        <v>5385</v>
      </c>
      <c r="T4485" s="177"/>
      <c r="Z4485" s="130" t="str">
        <f t="shared" si="70"/>
        <v>18(21)谢立宝</v>
      </c>
    </row>
    <row r="4486" spans="1:26">
      <c r="A4486" s="177"/>
      <c r="B4486" s="177" t="s">
        <v>5394</v>
      </c>
      <c r="C4486" s="177"/>
      <c r="D4486" s="177" t="s">
        <v>285</v>
      </c>
      <c r="E4486" s="177" t="s">
        <v>5395</v>
      </c>
      <c r="F4486" s="177" t="s">
        <v>143</v>
      </c>
      <c r="G4486" s="177">
        <v>18</v>
      </c>
      <c r="H4486" s="177" t="s">
        <v>5396</v>
      </c>
      <c r="I4486" s="177" t="s">
        <v>5397</v>
      </c>
      <c r="J4486" s="177">
        <v>18877853872</v>
      </c>
      <c r="K4486" s="177" t="s">
        <v>27</v>
      </c>
      <c r="L4486" s="224"/>
      <c r="M4486" s="177"/>
      <c r="N4486" s="177" t="s">
        <v>27</v>
      </c>
      <c r="O4486" s="224"/>
      <c r="P4486" s="177"/>
      <c r="Q4486" s="177"/>
      <c r="R4486" s="177"/>
      <c r="S4486" s="177" t="s">
        <v>5394</v>
      </c>
      <c r="T4486" s="177"/>
      <c r="Z4486" s="130" t="str">
        <f t="shared" si="70"/>
        <v>18(21)李娟</v>
      </c>
    </row>
    <row r="4487" spans="1:26">
      <c r="A4487" s="177"/>
      <c r="B4487" s="177" t="s">
        <v>5399</v>
      </c>
      <c r="C4487" s="177"/>
      <c r="D4487" s="177" t="s">
        <v>285</v>
      </c>
      <c r="E4487" s="177" t="s">
        <v>5400</v>
      </c>
      <c r="F4487" s="177" t="s">
        <v>24</v>
      </c>
      <c r="G4487" s="177">
        <v>20</v>
      </c>
      <c r="H4487" s="177" t="s">
        <v>5401</v>
      </c>
      <c r="I4487" s="177" t="s">
        <v>2034</v>
      </c>
      <c r="J4487" s="177">
        <v>18776171442</v>
      </c>
      <c r="K4487" s="177" t="s">
        <v>27</v>
      </c>
      <c r="L4487" s="224"/>
      <c r="M4487" s="177"/>
      <c r="N4487" s="177" t="s">
        <v>27</v>
      </c>
      <c r="O4487" s="224"/>
      <c r="P4487" s="177"/>
      <c r="Q4487" s="177"/>
      <c r="R4487" s="177"/>
      <c r="S4487" s="177" t="s">
        <v>5399</v>
      </c>
      <c r="T4487" s="177"/>
      <c r="Z4487" s="130" t="str">
        <f t="shared" ref="Z4487:Z4550" si="71">D4487:D9068&amp;E4487:E9068</f>
        <v>18(21)蒙林</v>
      </c>
    </row>
    <row r="4488" spans="1:26">
      <c r="A4488" s="177"/>
      <c r="B4488" s="177" t="s">
        <v>5403</v>
      </c>
      <c r="C4488" s="177"/>
      <c r="D4488" s="177" t="s">
        <v>285</v>
      </c>
      <c r="E4488" s="177" t="s">
        <v>5404</v>
      </c>
      <c r="F4488" s="177" t="s">
        <v>143</v>
      </c>
      <c r="G4488" s="177">
        <v>18</v>
      </c>
      <c r="H4488" s="177" t="s">
        <v>20048</v>
      </c>
      <c r="I4488" s="177" t="s">
        <v>5406</v>
      </c>
      <c r="J4488" s="177">
        <v>15889794815</v>
      </c>
      <c r="K4488" s="177" t="s">
        <v>27</v>
      </c>
      <c r="L4488" s="224"/>
      <c r="M4488" s="177"/>
      <c r="N4488" s="177" t="s">
        <v>27</v>
      </c>
      <c r="O4488" s="224"/>
      <c r="P4488" s="177"/>
      <c r="Q4488" s="177"/>
      <c r="R4488" s="177"/>
      <c r="S4488" s="177" t="s">
        <v>5403</v>
      </c>
      <c r="T4488" s="177"/>
      <c r="Z4488" s="130" t="str">
        <f t="shared" si="71"/>
        <v>18(21)赖文娟</v>
      </c>
    </row>
    <row r="4489" spans="1:26">
      <c r="A4489" s="177"/>
      <c r="B4489" s="177" t="s">
        <v>5407</v>
      </c>
      <c r="C4489" s="177"/>
      <c r="D4489" s="177" t="s">
        <v>285</v>
      </c>
      <c r="E4489" s="177" t="s">
        <v>5408</v>
      </c>
      <c r="F4489" s="177" t="s">
        <v>143</v>
      </c>
      <c r="G4489" s="177">
        <v>18</v>
      </c>
      <c r="H4489" s="177" t="s">
        <v>20049</v>
      </c>
      <c r="I4489" s="177" t="s">
        <v>5410</v>
      </c>
      <c r="J4489" s="177">
        <v>15949328466</v>
      </c>
      <c r="K4489" s="177" t="s">
        <v>27</v>
      </c>
      <c r="L4489" s="224"/>
      <c r="M4489" s="177"/>
      <c r="N4489" s="177" t="s">
        <v>27</v>
      </c>
      <c r="O4489" s="224"/>
      <c r="P4489" s="177"/>
      <c r="Q4489" s="177"/>
      <c r="R4489" s="177"/>
      <c r="S4489" s="177" t="s">
        <v>5407</v>
      </c>
      <c r="T4489" s="177"/>
      <c r="Z4489" s="130" t="str">
        <f t="shared" si="71"/>
        <v>18(21)韦艳欣</v>
      </c>
    </row>
    <row r="4490" spans="1:26">
      <c r="A4490" s="177"/>
      <c r="B4490" s="177" t="s">
        <v>5412</v>
      </c>
      <c r="C4490" s="177"/>
      <c r="D4490" s="177" t="s">
        <v>285</v>
      </c>
      <c r="E4490" s="177" t="s">
        <v>5413</v>
      </c>
      <c r="F4490" s="177" t="s">
        <v>24</v>
      </c>
      <c r="G4490" s="177">
        <v>20</v>
      </c>
      <c r="H4490" s="177" t="s">
        <v>4074</v>
      </c>
      <c r="I4490" s="177" t="s">
        <v>5414</v>
      </c>
      <c r="J4490" s="177">
        <v>15177895289</v>
      </c>
      <c r="K4490" s="177" t="s">
        <v>27</v>
      </c>
      <c r="L4490" s="224"/>
      <c r="M4490" s="177"/>
      <c r="N4490" s="177" t="s">
        <v>27</v>
      </c>
      <c r="O4490" s="224"/>
      <c r="P4490" s="177"/>
      <c r="Q4490" s="177"/>
      <c r="R4490" s="177"/>
      <c r="S4490" s="177" t="s">
        <v>5412</v>
      </c>
      <c r="T4490" s="177"/>
      <c r="Z4490" s="130" t="str">
        <f t="shared" si="71"/>
        <v>18(21)韦荣英</v>
      </c>
    </row>
    <row r="4491" spans="1:26">
      <c r="A4491" s="177"/>
      <c r="B4491" s="177" t="s">
        <v>5415</v>
      </c>
      <c r="C4491" s="177"/>
      <c r="D4491" s="177" t="s">
        <v>285</v>
      </c>
      <c r="E4491" s="177" t="s">
        <v>5416</v>
      </c>
      <c r="F4491" s="177" t="s">
        <v>143</v>
      </c>
      <c r="G4491" s="177">
        <v>19</v>
      </c>
      <c r="H4491" s="177" t="s">
        <v>5417</v>
      </c>
      <c r="I4491" s="177" t="s">
        <v>5418</v>
      </c>
      <c r="J4491" s="177">
        <v>13407752209</v>
      </c>
      <c r="K4491" s="177" t="s">
        <v>27</v>
      </c>
      <c r="L4491" s="224"/>
      <c r="M4491" s="177"/>
      <c r="N4491" s="177" t="s">
        <v>27</v>
      </c>
      <c r="O4491" s="224"/>
      <c r="P4491" s="177"/>
      <c r="Q4491" s="177"/>
      <c r="R4491" s="177"/>
      <c r="S4491" s="177" t="s">
        <v>5415</v>
      </c>
      <c r="T4491" s="177"/>
      <c r="Z4491" s="130" t="str">
        <f t="shared" si="71"/>
        <v>18(21)杨艳珍</v>
      </c>
    </row>
    <row r="4492" spans="1:26">
      <c r="A4492" s="177"/>
      <c r="B4492" s="177" t="s">
        <v>5419</v>
      </c>
      <c r="C4492" s="177"/>
      <c r="D4492" s="177" t="s">
        <v>285</v>
      </c>
      <c r="E4492" s="177" t="s">
        <v>5420</v>
      </c>
      <c r="F4492" s="177" t="s">
        <v>24</v>
      </c>
      <c r="G4492" s="177">
        <v>18</v>
      </c>
      <c r="H4492" s="177" t="s">
        <v>5421</v>
      </c>
      <c r="I4492" s="177" t="s">
        <v>5422</v>
      </c>
      <c r="J4492" s="177">
        <v>18176137026</v>
      </c>
      <c r="K4492" s="177" t="s">
        <v>27</v>
      </c>
      <c r="L4492" s="224"/>
      <c r="M4492" s="177"/>
      <c r="N4492" s="177" t="s">
        <v>30</v>
      </c>
      <c r="O4492" s="224"/>
      <c r="P4492" s="177"/>
      <c r="Q4492" s="177"/>
      <c r="R4492" s="177"/>
      <c r="S4492" s="177" t="s">
        <v>5419</v>
      </c>
      <c r="T4492" s="177"/>
      <c r="Z4492" s="130" t="str">
        <f t="shared" si="71"/>
        <v>18(21)班松</v>
      </c>
    </row>
    <row r="4493" spans="1:26">
      <c r="A4493" s="177"/>
      <c r="B4493" s="177" t="s">
        <v>5424</v>
      </c>
      <c r="C4493" s="177"/>
      <c r="D4493" s="177" t="s">
        <v>285</v>
      </c>
      <c r="E4493" s="177" t="s">
        <v>5425</v>
      </c>
      <c r="F4493" s="177" t="s">
        <v>24</v>
      </c>
      <c r="G4493" s="177">
        <v>19</v>
      </c>
      <c r="H4493" s="177" t="s">
        <v>4972</v>
      </c>
      <c r="I4493" s="177" t="s">
        <v>5426</v>
      </c>
      <c r="J4493" s="177">
        <v>13481865316</v>
      </c>
      <c r="K4493" s="177" t="s">
        <v>27</v>
      </c>
      <c r="L4493" s="224"/>
      <c r="M4493" s="177"/>
      <c r="N4493" s="177" t="s">
        <v>27</v>
      </c>
      <c r="O4493" s="224"/>
      <c r="P4493" s="177"/>
      <c r="Q4493" s="177"/>
      <c r="R4493" s="177"/>
      <c r="S4493" s="177" t="s">
        <v>5424</v>
      </c>
      <c r="T4493" s="177"/>
      <c r="Z4493" s="130" t="str">
        <f t="shared" si="71"/>
        <v>18(21)蓝培校</v>
      </c>
    </row>
    <row r="4494" spans="1:26">
      <c r="A4494" s="177"/>
      <c r="B4494" s="177" t="s">
        <v>5427</v>
      </c>
      <c r="C4494" s="177"/>
      <c r="D4494" s="177" t="s">
        <v>285</v>
      </c>
      <c r="E4494" s="177" t="s">
        <v>5428</v>
      </c>
      <c r="F4494" s="177" t="s">
        <v>143</v>
      </c>
      <c r="G4494" s="177">
        <v>18</v>
      </c>
      <c r="H4494" s="177" t="s">
        <v>20050</v>
      </c>
      <c r="I4494" s="177" t="s">
        <v>5430</v>
      </c>
      <c r="J4494" s="177">
        <v>18278868106</v>
      </c>
      <c r="K4494" s="177" t="s">
        <v>27</v>
      </c>
      <c r="L4494" s="224"/>
      <c r="M4494" s="177"/>
      <c r="N4494" s="177" t="s">
        <v>27</v>
      </c>
      <c r="O4494" s="224"/>
      <c r="P4494" s="177"/>
      <c r="Q4494" s="177"/>
      <c r="R4494" s="177"/>
      <c r="S4494" s="177" t="s">
        <v>5427</v>
      </c>
      <c r="T4494" s="177"/>
      <c r="Z4494" s="130" t="str">
        <f t="shared" si="71"/>
        <v>18(21)黄家惠</v>
      </c>
    </row>
    <row r="4495" spans="1:26">
      <c r="A4495" s="177"/>
      <c r="B4495" s="177" t="s">
        <v>5431</v>
      </c>
      <c r="C4495" s="177"/>
      <c r="D4495" s="177" t="s">
        <v>285</v>
      </c>
      <c r="E4495" s="177" t="s">
        <v>5432</v>
      </c>
      <c r="F4495" s="177" t="s">
        <v>143</v>
      </c>
      <c r="G4495" s="177">
        <v>19</v>
      </c>
      <c r="H4495" s="177" t="s">
        <v>20051</v>
      </c>
      <c r="I4495" s="177" t="s">
        <v>5433</v>
      </c>
      <c r="J4495" s="177">
        <v>15296495602</v>
      </c>
      <c r="K4495" s="177" t="s">
        <v>27</v>
      </c>
      <c r="L4495" s="224"/>
      <c r="M4495" s="177"/>
      <c r="N4495" s="177" t="s">
        <v>27</v>
      </c>
      <c r="O4495" s="224"/>
      <c r="P4495" s="177"/>
      <c r="Q4495" s="177"/>
      <c r="R4495" s="177"/>
      <c r="S4495" s="177" t="s">
        <v>5431</v>
      </c>
      <c r="T4495" s="177"/>
      <c r="Z4495" s="130" t="str">
        <f t="shared" si="71"/>
        <v>18(21)覃芳云</v>
      </c>
    </row>
    <row r="4496" spans="1:26">
      <c r="A4496" s="177"/>
      <c r="B4496" s="177" t="s">
        <v>5434</v>
      </c>
      <c r="C4496" s="177"/>
      <c r="D4496" s="177" t="s">
        <v>285</v>
      </c>
      <c r="E4496" s="177" t="s">
        <v>5435</v>
      </c>
      <c r="F4496" s="177" t="s">
        <v>24</v>
      </c>
      <c r="G4496" s="177">
        <v>18</v>
      </c>
      <c r="H4496" s="177" t="s">
        <v>5436</v>
      </c>
      <c r="I4496" s="177" t="s">
        <v>5437</v>
      </c>
      <c r="J4496" s="177">
        <v>13788180435</v>
      </c>
      <c r="K4496" s="177" t="s">
        <v>27</v>
      </c>
      <c r="L4496" s="224"/>
      <c r="M4496" s="177"/>
      <c r="N4496" s="177" t="s">
        <v>27</v>
      </c>
      <c r="O4496" s="224"/>
      <c r="P4496" s="177"/>
      <c r="Q4496" s="177"/>
      <c r="R4496" s="177"/>
      <c r="S4496" s="177" t="s">
        <v>5434</v>
      </c>
      <c r="T4496" s="177"/>
      <c r="Z4496" s="130" t="str">
        <f t="shared" si="71"/>
        <v>18(21)韦华定</v>
      </c>
    </row>
    <row r="4497" spans="1:26">
      <c r="A4497" s="177"/>
      <c r="B4497" s="177" t="s">
        <v>5438</v>
      </c>
      <c r="C4497" s="177"/>
      <c r="D4497" s="177" t="s">
        <v>285</v>
      </c>
      <c r="E4497" s="177" t="s">
        <v>5439</v>
      </c>
      <c r="F4497" s="177" t="s">
        <v>24</v>
      </c>
      <c r="G4497" s="177">
        <v>18</v>
      </c>
      <c r="H4497" s="177" t="s">
        <v>17894</v>
      </c>
      <c r="I4497" s="177" t="s">
        <v>5440</v>
      </c>
      <c r="J4497" s="177">
        <v>18776861869</v>
      </c>
      <c r="K4497" s="177" t="s">
        <v>27</v>
      </c>
      <c r="L4497" s="224"/>
      <c r="M4497" s="177"/>
      <c r="N4497" s="177" t="s">
        <v>27</v>
      </c>
      <c r="O4497" s="224"/>
      <c r="P4497" s="177"/>
      <c r="Q4497" s="177"/>
      <c r="R4497" s="177"/>
      <c r="S4497" s="177" t="s">
        <v>5438</v>
      </c>
      <c r="T4497" s="177"/>
      <c r="Z4497" s="130" t="str">
        <f t="shared" si="71"/>
        <v>18(21)蓝云翔</v>
      </c>
    </row>
    <row r="4498" spans="1:26">
      <c r="A4498" s="177"/>
      <c r="B4498" s="177" t="s">
        <v>5442</v>
      </c>
      <c r="C4498" s="177"/>
      <c r="D4498" s="177" t="s">
        <v>285</v>
      </c>
      <c r="E4498" s="177" t="s">
        <v>5443</v>
      </c>
      <c r="F4498" s="177" t="s">
        <v>143</v>
      </c>
      <c r="G4498" s="177">
        <v>18</v>
      </c>
      <c r="H4498" s="177" t="s">
        <v>5444</v>
      </c>
      <c r="I4498" s="177" t="s">
        <v>5445</v>
      </c>
      <c r="J4498" s="177">
        <v>18907883434</v>
      </c>
      <c r="K4498" s="177" t="s">
        <v>27</v>
      </c>
      <c r="L4498" s="224"/>
      <c r="M4498" s="177"/>
      <c r="N4498" s="177" t="s">
        <v>27</v>
      </c>
      <c r="O4498" s="224"/>
      <c r="P4498" s="177"/>
      <c r="Q4498" s="177"/>
      <c r="R4498" s="177"/>
      <c r="S4498" s="177" t="s">
        <v>5442</v>
      </c>
      <c r="T4498" s="177"/>
      <c r="Z4498" s="130" t="str">
        <f t="shared" si="71"/>
        <v>18(21)蒙柳新</v>
      </c>
    </row>
    <row r="4499" spans="1:26">
      <c r="A4499" s="177"/>
      <c r="B4499" s="177" t="s">
        <v>5448</v>
      </c>
      <c r="C4499" s="177"/>
      <c r="D4499" s="177" t="s">
        <v>285</v>
      </c>
      <c r="E4499" s="177" t="s">
        <v>5449</v>
      </c>
      <c r="F4499" s="177" t="s">
        <v>143</v>
      </c>
      <c r="G4499" s="177">
        <v>18</v>
      </c>
      <c r="H4499" s="177" t="s">
        <v>19657</v>
      </c>
      <c r="I4499" s="177" t="s">
        <v>5450</v>
      </c>
      <c r="J4499" s="177">
        <v>13788180545</v>
      </c>
      <c r="K4499" s="177" t="s">
        <v>27</v>
      </c>
      <c r="L4499" s="224"/>
      <c r="M4499" s="177"/>
      <c r="N4499" s="177" t="s">
        <v>27</v>
      </c>
      <c r="O4499" s="224"/>
      <c r="P4499" s="177"/>
      <c r="Q4499" s="177"/>
      <c r="R4499" s="177"/>
      <c r="S4499" s="177" t="s">
        <v>5448</v>
      </c>
      <c r="T4499" s="177"/>
      <c r="Z4499" s="130" t="str">
        <f t="shared" si="71"/>
        <v>18(21)李佳莹</v>
      </c>
    </row>
    <row r="4500" spans="1:26">
      <c r="A4500" s="177"/>
      <c r="B4500" s="177" t="s">
        <v>5452</v>
      </c>
      <c r="C4500" s="177"/>
      <c r="D4500" s="177" t="s">
        <v>285</v>
      </c>
      <c r="E4500" s="177" t="s">
        <v>5453</v>
      </c>
      <c r="F4500" s="177" t="s">
        <v>24</v>
      </c>
      <c r="G4500" s="177">
        <v>20</v>
      </c>
      <c r="H4500" s="177" t="s">
        <v>20052</v>
      </c>
      <c r="I4500" s="177" t="s">
        <v>5455</v>
      </c>
      <c r="J4500" s="177" t="s">
        <v>5456</v>
      </c>
      <c r="K4500" s="177" t="s">
        <v>27</v>
      </c>
      <c r="L4500" s="224"/>
      <c r="M4500" s="177"/>
      <c r="N4500" s="177" t="s">
        <v>27</v>
      </c>
      <c r="O4500" s="224"/>
      <c r="P4500" s="177"/>
      <c r="Q4500" s="177"/>
      <c r="R4500" s="177"/>
      <c r="S4500" s="177" t="s">
        <v>5452</v>
      </c>
      <c r="T4500" s="177"/>
      <c r="Z4500" s="130" t="str">
        <f t="shared" si="71"/>
        <v>18(21)卢俊喜</v>
      </c>
    </row>
    <row r="4501" spans="1:26">
      <c r="A4501" s="177"/>
      <c r="B4501" s="177" t="s">
        <v>5458</v>
      </c>
      <c r="C4501" s="177"/>
      <c r="D4501" s="177" t="s">
        <v>285</v>
      </c>
      <c r="E4501" s="177" t="s">
        <v>5459</v>
      </c>
      <c r="F4501" s="177" t="s">
        <v>24</v>
      </c>
      <c r="G4501" s="177">
        <v>19</v>
      </c>
      <c r="H4501" s="177" t="s">
        <v>1171</v>
      </c>
      <c r="I4501" s="177" t="s">
        <v>224</v>
      </c>
      <c r="J4501" s="177">
        <v>13794955838</v>
      </c>
      <c r="K4501" s="177" t="s">
        <v>27</v>
      </c>
      <c r="L4501" s="224"/>
      <c r="M4501" s="177"/>
      <c r="N4501" s="177" t="s">
        <v>27</v>
      </c>
      <c r="O4501" s="224"/>
      <c r="P4501" s="177"/>
      <c r="Q4501" s="177"/>
      <c r="R4501" s="177"/>
      <c r="S4501" s="177" t="s">
        <v>5458</v>
      </c>
      <c r="T4501" s="177"/>
      <c r="Z4501" s="130" t="str">
        <f t="shared" si="71"/>
        <v>18(21)覃海涛</v>
      </c>
    </row>
    <row r="4502" spans="1:26">
      <c r="A4502" s="177"/>
      <c r="B4502" s="177" t="s">
        <v>5460</v>
      </c>
      <c r="C4502" s="177"/>
      <c r="D4502" s="177" t="s">
        <v>285</v>
      </c>
      <c r="E4502" s="177" t="s">
        <v>5461</v>
      </c>
      <c r="F4502" s="177" t="s">
        <v>24</v>
      </c>
      <c r="G4502" s="177">
        <v>19</v>
      </c>
      <c r="H4502" s="177" t="s">
        <v>5462</v>
      </c>
      <c r="I4502" s="177" t="s">
        <v>5463</v>
      </c>
      <c r="J4502" s="177">
        <v>15578876928</v>
      </c>
      <c r="K4502" s="177" t="s">
        <v>27</v>
      </c>
      <c r="L4502" s="224"/>
      <c r="M4502" s="177"/>
      <c r="N4502" s="177" t="s">
        <v>27</v>
      </c>
      <c r="O4502" s="224"/>
      <c r="P4502" s="177"/>
      <c r="Q4502" s="177"/>
      <c r="R4502" s="177"/>
      <c r="S4502" s="177" t="s">
        <v>5460</v>
      </c>
      <c r="T4502" s="177"/>
      <c r="Z4502" s="130" t="str">
        <f t="shared" si="71"/>
        <v>18(21)韦启盛</v>
      </c>
    </row>
    <row r="4503" spans="1:26">
      <c r="A4503" s="177"/>
      <c r="B4503" s="177" t="s">
        <v>5464</v>
      </c>
      <c r="C4503" s="177"/>
      <c r="D4503" s="177" t="s">
        <v>285</v>
      </c>
      <c r="E4503" s="177" t="s">
        <v>5465</v>
      </c>
      <c r="F4503" s="177" t="s">
        <v>143</v>
      </c>
      <c r="G4503" s="177">
        <v>20</v>
      </c>
      <c r="H4503" s="177" t="s">
        <v>4533</v>
      </c>
      <c r="I4503" s="177" t="s">
        <v>5466</v>
      </c>
      <c r="J4503" s="177">
        <v>13407788498</v>
      </c>
      <c r="K4503" s="177" t="s">
        <v>27</v>
      </c>
      <c r="L4503" s="224"/>
      <c r="M4503" s="177"/>
      <c r="N4503" s="177" t="s">
        <v>27</v>
      </c>
      <c r="O4503" s="224"/>
      <c r="P4503" s="177"/>
      <c r="Q4503" s="177"/>
      <c r="R4503" s="177"/>
      <c r="S4503" s="177" t="s">
        <v>5464</v>
      </c>
      <c r="T4503" s="177"/>
      <c r="Z4503" s="130" t="str">
        <f t="shared" si="71"/>
        <v>18(21)梁凤妃</v>
      </c>
    </row>
    <row r="4504" spans="1:26">
      <c r="A4504" s="177"/>
      <c r="B4504" s="177" t="s">
        <v>5467</v>
      </c>
      <c r="C4504" s="177"/>
      <c r="D4504" s="177" t="s">
        <v>285</v>
      </c>
      <c r="E4504" s="177" t="s">
        <v>5468</v>
      </c>
      <c r="F4504" s="177" t="s">
        <v>143</v>
      </c>
      <c r="G4504" s="177">
        <v>19</v>
      </c>
      <c r="H4504" s="177" t="s">
        <v>17752</v>
      </c>
      <c r="I4504" s="177" t="s">
        <v>5469</v>
      </c>
      <c r="J4504" s="177">
        <v>18176119167</v>
      </c>
      <c r="K4504" s="177" t="s">
        <v>27</v>
      </c>
      <c r="L4504" s="224"/>
      <c r="M4504" s="177"/>
      <c r="N4504" s="177" t="s">
        <v>27</v>
      </c>
      <c r="O4504" s="224"/>
      <c r="P4504" s="177"/>
      <c r="Q4504" s="177"/>
      <c r="R4504" s="177"/>
      <c r="S4504" s="177" t="s">
        <v>5467</v>
      </c>
      <c r="T4504" s="177"/>
      <c r="Z4504" s="130" t="str">
        <f t="shared" si="71"/>
        <v>18(21)覃春凤</v>
      </c>
    </row>
    <row r="4505" spans="1:26">
      <c r="A4505" s="177"/>
      <c r="B4505" s="177" t="s">
        <v>5470</v>
      </c>
      <c r="C4505" s="177"/>
      <c r="D4505" s="177" t="s">
        <v>285</v>
      </c>
      <c r="E4505" s="177" t="s">
        <v>5471</v>
      </c>
      <c r="F4505" s="177" t="s">
        <v>24</v>
      </c>
      <c r="G4505" s="177">
        <v>18</v>
      </c>
      <c r="H4505" s="177" t="s">
        <v>20053</v>
      </c>
      <c r="I4505" s="177" t="s">
        <v>5473</v>
      </c>
      <c r="J4505" s="177">
        <v>18877857760</v>
      </c>
      <c r="K4505" s="177" t="s">
        <v>27</v>
      </c>
      <c r="L4505" s="224"/>
      <c r="M4505" s="177"/>
      <c r="N4505" s="177" t="s">
        <v>27</v>
      </c>
      <c r="O4505" s="224"/>
      <c r="P4505" s="177"/>
      <c r="Q4505" s="177"/>
      <c r="R4505" s="177"/>
      <c r="S4505" s="177" t="s">
        <v>5470</v>
      </c>
      <c r="T4505" s="177"/>
      <c r="Z4505" s="130" t="str">
        <f t="shared" si="71"/>
        <v>18(21)苏继敏</v>
      </c>
    </row>
    <row r="4506" spans="1:26">
      <c r="A4506" s="177"/>
      <c r="B4506" s="177" t="s">
        <v>5475</v>
      </c>
      <c r="C4506" s="177"/>
      <c r="D4506" s="177" t="s">
        <v>285</v>
      </c>
      <c r="E4506" s="177" t="s">
        <v>5476</v>
      </c>
      <c r="F4506" s="177" t="s">
        <v>24</v>
      </c>
      <c r="G4506" s="177">
        <v>18</v>
      </c>
      <c r="H4506" s="177" t="s">
        <v>20054</v>
      </c>
      <c r="I4506" s="177" t="s">
        <v>5478</v>
      </c>
      <c r="J4506" s="177">
        <v>15927655783</v>
      </c>
      <c r="K4506" s="177" t="s">
        <v>27</v>
      </c>
      <c r="L4506" s="224"/>
      <c r="M4506" s="177"/>
      <c r="N4506" s="177" t="s">
        <v>27</v>
      </c>
      <c r="O4506" s="224"/>
      <c r="P4506" s="177"/>
      <c r="Q4506" s="177"/>
      <c r="R4506" s="177"/>
      <c r="S4506" s="177" t="s">
        <v>5475</v>
      </c>
      <c r="T4506" s="177"/>
      <c r="Z4506" s="130" t="str">
        <f t="shared" si="71"/>
        <v>18(21)磨承铸</v>
      </c>
    </row>
    <row r="4507" spans="1:26">
      <c r="A4507" s="177"/>
      <c r="B4507" s="177" t="s">
        <v>5479</v>
      </c>
      <c r="C4507" s="177"/>
      <c r="D4507" s="177" t="s">
        <v>285</v>
      </c>
      <c r="E4507" s="177" t="s">
        <v>5480</v>
      </c>
      <c r="F4507" s="177" t="s">
        <v>143</v>
      </c>
      <c r="G4507" s="177">
        <v>18</v>
      </c>
      <c r="H4507" s="177" t="s">
        <v>17625</v>
      </c>
      <c r="I4507" s="177" t="s">
        <v>5481</v>
      </c>
      <c r="J4507" s="177">
        <v>15177388265</v>
      </c>
      <c r="K4507" s="177" t="s">
        <v>27</v>
      </c>
      <c r="L4507" s="224"/>
      <c r="M4507" s="177"/>
      <c r="N4507" s="177" t="s">
        <v>27</v>
      </c>
      <c r="O4507" s="224"/>
      <c r="P4507" s="177"/>
      <c r="Q4507" s="177"/>
      <c r="R4507" s="177"/>
      <c r="S4507" s="177" t="s">
        <v>5479</v>
      </c>
      <c r="T4507" s="177"/>
      <c r="Z4507" s="130" t="str">
        <f t="shared" si="71"/>
        <v>18(21)罗柳丛</v>
      </c>
    </row>
    <row r="4508" spans="1:26">
      <c r="A4508" s="177"/>
      <c r="B4508" s="177" t="s">
        <v>5485</v>
      </c>
      <c r="C4508" s="177"/>
      <c r="D4508" s="177" t="s">
        <v>285</v>
      </c>
      <c r="E4508" s="177" t="s">
        <v>5486</v>
      </c>
      <c r="F4508" s="177" t="s">
        <v>24</v>
      </c>
      <c r="G4508" s="177">
        <v>19</v>
      </c>
      <c r="H4508" s="177" t="s">
        <v>315</v>
      </c>
      <c r="I4508" s="177" t="s">
        <v>5487</v>
      </c>
      <c r="J4508" s="177">
        <v>15818634851</v>
      </c>
      <c r="K4508" s="177" t="s">
        <v>27</v>
      </c>
      <c r="L4508" s="224"/>
      <c r="M4508" s="177"/>
      <c r="N4508" s="177" t="s">
        <v>27</v>
      </c>
      <c r="O4508" s="224"/>
      <c r="P4508" s="177"/>
      <c r="Q4508" s="177"/>
      <c r="R4508" s="177"/>
      <c r="S4508" s="177" t="s">
        <v>5485</v>
      </c>
      <c r="T4508" s="177"/>
      <c r="Z4508" s="130" t="str">
        <f t="shared" si="71"/>
        <v>18(21)陆卫金</v>
      </c>
    </row>
    <row r="4509" spans="1:26">
      <c r="A4509" s="177"/>
      <c r="B4509" s="177" t="s">
        <v>5488</v>
      </c>
      <c r="C4509" s="177"/>
      <c r="D4509" s="177" t="s">
        <v>285</v>
      </c>
      <c r="E4509" s="177" t="s">
        <v>5489</v>
      </c>
      <c r="F4509" s="177" t="s">
        <v>24</v>
      </c>
      <c r="G4509" s="177">
        <v>18</v>
      </c>
      <c r="H4509" s="177" t="s">
        <v>5490</v>
      </c>
      <c r="I4509" s="177" t="s">
        <v>5491</v>
      </c>
      <c r="J4509" s="177">
        <v>15875214819</v>
      </c>
      <c r="K4509" s="177" t="s">
        <v>27</v>
      </c>
      <c r="L4509" s="224"/>
      <c r="M4509" s="177"/>
      <c r="N4509" s="177" t="s">
        <v>30</v>
      </c>
      <c r="O4509" s="224"/>
      <c r="P4509" s="177"/>
      <c r="Q4509" s="177"/>
      <c r="R4509" s="177"/>
      <c r="S4509" s="177" t="s">
        <v>5488</v>
      </c>
      <c r="T4509" s="177"/>
      <c r="Z4509" s="130" t="str">
        <f t="shared" si="71"/>
        <v>18(21)张成才</v>
      </c>
    </row>
    <row r="4510" spans="1:26">
      <c r="A4510" s="177"/>
      <c r="B4510" s="177" t="s">
        <v>5493</v>
      </c>
      <c r="C4510" s="177"/>
      <c r="D4510" s="177" t="s">
        <v>285</v>
      </c>
      <c r="E4510" s="177" t="s">
        <v>5494</v>
      </c>
      <c r="F4510" s="177" t="s">
        <v>24</v>
      </c>
      <c r="G4510" s="177">
        <v>18</v>
      </c>
      <c r="H4510" s="177" t="s">
        <v>5495</v>
      </c>
      <c r="I4510" s="177" t="s">
        <v>5496</v>
      </c>
      <c r="J4510" s="177">
        <v>18777826897</v>
      </c>
      <c r="K4510" s="177" t="s">
        <v>27</v>
      </c>
      <c r="L4510" s="224"/>
      <c r="M4510" s="177"/>
      <c r="N4510" s="177" t="s">
        <v>27</v>
      </c>
      <c r="O4510" s="224"/>
      <c r="P4510" s="177"/>
      <c r="Q4510" s="177"/>
      <c r="R4510" s="177"/>
      <c r="S4510" s="177" t="s">
        <v>5493</v>
      </c>
      <c r="T4510" s="177"/>
      <c r="Z4510" s="130" t="str">
        <f t="shared" si="71"/>
        <v>18(21)覃立敏</v>
      </c>
    </row>
    <row r="4511" spans="1:26">
      <c r="A4511" s="177"/>
      <c r="B4511" s="177" t="s">
        <v>5497</v>
      </c>
      <c r="C4511" s="177"/>
      <c r="D4511" s="177" t="s">
        <v>285</v>
      </c>
      <c r="E4511" s="177" t="s">
        <v>5498</v>
      </c>
      <c r="F4511" s="177" t="s">
        <v>24</v>
      </c>
      <c r="G4511" s="177">
        <v>19</v>
      </c>
      <c r="H4511" s="177" t="s">
        <v>19923</v>
      </c>
      <c r="I4511" s="177" t="s">
        <v>5499</v>
      </c>
      <c r="J4511" s="177">
        <v>13597082613</v>
      </c>
      <c r="K4511" s="177" t="s">
        <v>27</v>
      </c>
      <c r="L4511" s="224"/>
      <c r="M4511" s="177"/>
      <c r="N4511" s="177" t="s">
        <v>27</v>
      </c>
      <c r="O4511" s="224"/>
      <c r="P4511" s="177"/>
      <c r="Q4511" s="177"/>
      <c r="R4511" s="177"/>
      <c r="S4511" s="177" t="s">
        <v>5497</v>
      </c>
      <c r="T4511" s="177"/>
      <c r="Z4511" s="130" t="str">
        <f t="shared" si="71"/>
        <v>18(21)覃睦</v>
      </c>
    </row>
    <row r="4512" spans="1:26">
      <c r="A4512" s="177"/>
      <c r="B4512" s="177" t="s">
        <v>5500</v>
      </c>
      <c r="C4512" s="177"/>
      <c r="D4512" s="177" t="s">
        <v>285</v>
      </c>
      <c r="E4512" s="177" t="s">
        <v>5501</v>
      </c>
      <c r="F4512" s="177" t="s">
        <v>143</v>
      </c>
      <c r="G4512" s="177">
        <v>21</v>
      </c>
      <c r="H4512" s="177" t="s">
        <v>20055</v>
      </c>
      <c r="I4512" s="177" t="s">
        <v>5503</v>
      </c>
      <c r="J4512" s="177">
        <v>15296080160</v>
      </c>
      <c r="K4512" s="177" t="s">
        <v>27</v>
      </c>
      <c r="L4512" s="224"/>
      <c r="M4512" s="177"/>
      <c r="N4512" s="177" t="s">
        <v>27</v>
      </c>
      <c r="O4512" s="224"/>
      <c r="P4512" s="177"/>
      <c r="Q4512" s="177"/>
      <c r="R4512" s="177"/>
      <c r="S4512" s="177" t="s">
        <v>5500</v>
      </c>
      <c r="T4512" s="177"/>
      <c r="Z4512" s="130" t="str">
        <f t="shared" si="71"/>
        <v>18(21)蒙美丽</v>
      </c>
    </row>
    <row r="4513" spans="1:26">
      <c r="A4513" s="177"/>
      <c r="B4513" s="177" t="s">
        <v>5505</v>
      </c>
      <c r="C4513" s="177"/>
      <c r="D4513" s="177" t="s">
        <v>285</v>
      </c>
      <c r="E4513" s="177" t="s">
        <v>5506</v>
      </c>
      <c r="F4513" s="177" t="s">
        <v>24</v>
      </c>
      <c r="G4513" s="177">
        <v>19</v>
      </c>
      <c r="H4513" s="177" t="s">
        <v>208</v>
      </c>
      <c r="I4513" s="177" t="s">
        <v>5507</v>
      </c>
      <c r="J4513" s="177" t="s">
        <v>5508</v>
      </c>
      <c r="K4513" s="177" t="s">
        <v>27</v>
      </c>
      <c r="L4513" s="224"/>
      <c r="M4513" s="177"/>
      <c r="N4513" s="177" t="s">
        <v>30</v>
      </c>
      <c r="O4513" s="224"/>
      <c r="P4513" s="177"/>
      <c r="Q4513" s="177"/>
      <c r="R4513" s="177"/>
      <c r="S4513" s="177" t="s">
        <v>5505</v>
      </c>
      <c r="T4513" s="177"/>
      <c r="Z4513" s="130" t="str">
        <f t="shared" si="71"/>
        <v>18(21)黄卫忠</v>
      </c>
    </row>
    <row r="4514" spans="1:26">
      <c r="A4514" s="177"/>
      <c r="B4514" s="177" t="s">
        <v>5510</v>
      </c>
      <c r="C4514" s="177"/>
      <c r="D4514" s="177" t="s">
        <v>285</v>
      </c>
      <c r="E4514" s="177" t="s">
        <v>5511</v>
      </c>
      <c r="F4514" s="177" t="s">
        <v>143</v>
      </c>
      <c r="G4514" s="177">
        <v>18</v>
      </c>
      <c r="H4514" s="177" t="s">
        <v>5512</v>
      </c>
      <c r="I4514" s="177" t="s">
        <v>5513</v>
      </c>
      <c r="J4514" s="177">
        <v>18977893877</v>
      </c>
      <c r="K4514" s="177" t="s">
        <v>27</v>
      </c>
      <c r="L4514" s="224"/>
      <c r="M4514" s="177"/>
      <c r="N4514" s="177" t="s">
        <v>27</v>
      </c>
      <c r="O4514" s="224"/>
      <c r="P4514" s="177"/>
      <c r="Q4514" s="177"/>
      <c r="R4514" s="177"/>
      <c r="S4514" s="177" t="s">
        <v>5510</v>
      </c>
      <c r="T4514" s="177"/>
      <c r="Z4514" s="130" t="str">
        <f t="shared" si="71"/>
        <v>18(21)姚思靓</v>
      </c>
    </row>
    <row r="4515" spans="1:26">
      <c r="A4515" s="177"/>
      <c r="B4515" s="177" t="s">
        <v>5519</v>
      </c>
      <c r="C4515" s="177"/>
      <c r="D4515" s="177" t="s">
        <v>285</v>
      </c>
      <c r="E4515" s="177" t="s">
        <v>5520</v>
      </c>
      <c r="F4515" s="177" t="s">
        <v>143</v>
      </c>
      <c r="G4515" s="177">
        <v>20</v>
      </c>
      <c r="H4515" s="177" t="s">
        <v>20056</v>
      </c>
      <c r="I4515" s="177" t="s">
        <v>5522</v>
      </c>
      <c r="J4515" s="177">
        <v>13557886513</v>
      </c>
      <c r="K4515" s="177"/>
      <c r="L4515" s="224"/>
      <c r="M4515" s="177"/>
      <c r="N4515" s="177"/>
      <c r="O4515" s="224"/>
      <c r="P4515" s="177"/>
      <c r="Q4515" s="177"/>
      <c r="R4515" s="177"/>
      <c r="S4515" s="177" t="s">
        <v>5519</v>
      </c>
      <c r="T4515" s="177" t="s">
        <v>17668</v>
      </c>
      <c r="Z4515" s="130" t="str">
        <f t="shared" si="71"/>
        <v>18(21)黄玉仟</v>
      </c>
    </row>
    <row r="4516" spans="1:26">
      <c r="A4516" s="177"/>
      <c r="B4516" s="177" t="s">
        <v>5523</v>
      </c>
      <c r="C4516" s="177"/>
      <c r="D4516" s="177" t="s">
        <v>285</v>
      </c>
      <c r="E4516" s="177" t="s">
        <v>5524</v>
      </c>
      <c r="F4516" s="177" t="s">
        <v>143</v>
      </c>
      <c r="G4516" s="177">
        <v>18</v>
      </c>
      <c r="H4516" s="177" t="s">
        <v>17857</v>
      </c>
      <c r="I4516" s="177" t="s">
        <v>1965</v>
      </c>
      <c r="J4516" s="177">
        <v>15977839187</v>
      </c>
      <c r="K4516" s="177" t="s">
        <v>27</v>
      </c>
      <c r="L4516" s="224"/>
      <c r="M4516" s="177"/>
      <c r="N4516" s="177" t="s">
        <v>27</v>
      </c>
      <c r="O4516" s="224"/>
      <c r="P4516" s="177"/>
      <c r="Q4516" s="177"/>
      <c r="R4516" s="177"/>
      <c r="S4516" s="177" t="s">
        <v>5523</v>
      </c>
      <c r="T4516" s="177"/>
      <c r="Z4516" s="130" t="str">
        <f t="shared" si="71"/>
        <v>18(21)覃珍榆</v>
      </c>
    </row>
    <row r="4517" spans="1:26">
      <c r="A4517" s="177"/>
      <c r="B4517" s="177" t="s">
        <v>5525</v>
      </c>
      <c r="C4517" s="177"/>
      <c r="D4517" s="177" t="s">
        <v>285</v>
      </c>
      <c r="E4517" s="177" t="s">
        <v>5526</v>
      </c>
      <c r="F4517" s="177" t="s">
        <v>143</v>
      </c>
      <c r="G4517" s="177">
        <v>20</v>
      </c>
      <c r="H4517" s="177" t="s">
        <v>20057</v>
      </c>
      <c r="I4517" s="177" t="s">
        <v>5528</v>
      </c>
      <c r="J4517" s="177">
        <v>18407780683</v>
      </c>
      <c r="K4517" s="177" t="s">
        <v>27</v>
      </c>
      <c r="L4517" s="224"/>
      <c r="M4517" s="177"/>
      <c r="N4517" s="177" t="s">
        <v>27</v>
      </c>
      <c r="O4517" s="224"/>
      <c r="P4517" s="177"/>
      <c r="Q4517" s="177"/>
      <c r="R4517" s="177"/>
      <c r="S4517" s="177" t="s">
        <v>5525</v>
      </c>
      <c r="T4517" s="177"/>
      <c r="Z4517" s="130" t="str">
        <f t="shared" si="71"/>
        <v>18(21)覃凤莲</v>
      </c>
    </row>
    <row r="4518" spans="1:26">
      <c r="A4518" s="177"/>
      <c r="B4518" s="177" t="s">
        <v>5530</v>
      </c>
      <c r="C4518" s="177"/>
      <c r="D4518" s="177" t="s">
        <v>285</v>
      </c>
      <c r="E4518" s="177" t="s">
        <v>5531</v>
      </c>
      <c r="F4518" s="177" t="s">
        <v>24</v>
      </c>
      <c r="G4518" s="177">
        <v>22</v>
      </c>
      <c r="H4518" s="177" t="s">
        <v>19239</v>
      </c>
      <c r="I4518" s="177" t="s">
        <v>5533</v>
      </c>
      <c r="J4518" s="177">
        <v>18878897233</v>
      </c>
      <c r="K4518" s="177" t="s">
        <v>27</v>
      </c>
      <c r="L4518" s="224"/>
      <c r="M4518" s="177"/>
      <c r="N4518" s="177" t="s">
        <v>27</v>
      </c>
      <c r="O4518" s="224"/>
      <c r="P4518" s="177"/>
      <c r="Q4518" s="177"/>
      <c r="R4518" s="177"/>
      <c r="S4518" s="177" t="s">
        <v>5530</v>
      </c>
      <c r="T4518" s="177"/>
      <c r="Z4518" s="130" t="str">
        <f t="shared" si="71"/>
        <v>18(21)蒙健峰</v>
      </c>
    </row>
    <row r="4519" spans="1:26">
      <c r="A4519" s="177"/>
      <c r="B4519" s="177" t="s">
        <v>5535</v>
      </c>
      <c r="C4519" s="177"/>
      <c r="D4519" s="177" t="s">
        <v>285</v>
      </c>
      <c r="E4519" s="177" t="s">
        <v>5536</v>
      </c>
      <c r="F4519" s="177" t="s">
        <v>24</v>
      </c>
      <c r="G4519" s="177">
        <v>19</v>
      </c>
      <c r="H4519" s="177" t="s">
        <v>1750</v>
      </c>
      <c r="I4519" s="177" t="s">
        <v>5537</v>
      </c>
      <c r="J4519" s="177">
        <v>15777800706</v>
      </c>
      <c r="K4519" s="177" t="s">
        <v>27</v>
      </c>
      <c r="L4519" s="224"/>
      <c r="M4519" s="177"/>
      <c r="N4519" s="177" t="s">
        <v>27</v>
      </c>
      <c r="O4519" s="224"/>
      <c r="P4519" s="177"/>
      <c r="Q4519" s="177"/>
      <c r="R4519" s="177"/>
      <c r="S4519" s="177" t="s">
        <v>5535</v>
      </c>
      <c r="T4519" s="177"/>
      <c r="Z4519" s="130" t="str">
        <f t="shared" si="71"/>
        <v>18(21)蒙安宁</v>
      </c>
    </row>
    <row r="4520" spans="1:26">
      <c r="A4520" s="177"/>
      <c r="B4520" s="177" t="s">
        <v>5539</v>
      </c>
      <c r="C4520" s="177"/>
      <c r="D4520" s="177" t="s">
        <v>285</v>
      </c>
      <c r="E4520" s="177" t="s">
        <v>5540</v>
      </c>
      <c r="F4520" s="177" t="s">
        <v>24</v>
      </c>
      <c r="G4520" s="177">
        <v>19</v>
      </c>
      <c r="H4520" s="177" t="s">
        <v>5541</v>
      </c>
      <c r="I4520" s="177" t="s">
        <v>5542</v>
      </c>
      <c r="J4520" s="177">
        <v>18177899954</v>
      </c>
      <c r="K4520" s="177" t="s">
        <v>27</v>
      </c>
      <c r="L4520" s="224"/>
      <c r="M4520" s="177"/>
      <c r="N4520" s="177" t="s">
        <v>27</v>
      </c>
      <c r="O4520" s="224"/>
      <c r="P4520" s="177"/>
      <c r="Q4520" s="177"/>
      <c r="R4520" s="177"/>
      <c r="S4520" s="177" t="s">
        <v>5539</v>
      </c>
      <c r="T4520" s="177"/>
      <c r="Z4520" s="130" t="str">
        <f t="shared" si="71"/>
        <v>18(21)谭辉</v>
      </c>
    </row>
    <row r="4521" spans="1:26">
      <c r="A4521" s="177"/>
      <c r="B4521" s="177" t="s">
        <v>5544</v>
      </c>
      <c r="C4521" s="177"/>
      <c r="D4521" s="177" t="s">
        <v>285</v>
      </c>
      <c r="E4521" s="177" t="s">
        <v>5545</v>
      </c>
      <c r="F4521" s="177" t="s">
        <v>24</v>
      </c>
      <c r="G4521" s="177">
        <v>18</v>
      </c>
      <c r="H4521" s="177" t="s">
        <v>20058</v>
      </c>
      <c r="I4521" s="177" t="s">
        <v>5547</v>
      </c>
      <c r="J4521" s="177">
        <v>13877821898</v>
      </c>
      <c r="K4521" s="177" t="s">
        <v>27</v>
      </c>
      <c r="L4521" s="224"/>
      <c r="M4521" s="177"/>
      <c r="N4521" s="177" t="s">
        <v>27</v>
      </c>
      <c r="O4521" s="224"/>
      <c r="P4521" s="177"/>
      <c r="Q4521" s="177"/>
      <c r="R4521" s="177"/>
      <c r="S4521" s="177" t="s">
        <v>5544</v>
      </c>
      <c r="T4521" s="177"/>
      <c r="Z4521" s="130" t="str">
        <f t="shared" si="71"/>
        <v>18(21)韦华财</v>
      </c>
    </row>
    <row r="4522" spans="1:26">
      <c r="A4522" s="177"/>
      <c r="B4522" s="177" t="s">
        <v>5551</v>
      </c>
      <c r="C4522" s="177"/>
      <c r="D4522" s="177" t="s">
        <v>285</v>
      </c>
      <c r="E4522" s="177" t="s">
        <v>4743</v>
      </c>
      <c r="F4522" s="177" t="s">
        <v>24</v>
      </c>
      <c r="G4522" s="177">
        <v>18</v>
      </c>
      <c r="H4522" s="177" t="s">
        <v>20059</v>
      </c>
      <c r="I4522" s="177" t="s">
        <v>5553</v>
      </c>
      <c r="J4522" s="177">
        <v>15878820483</v>
      </c>
      <c r="K4522" s="177" t="s">
        <v>27</v>
      </c>
      <c r="L4522" s="224"/>
      <c r="M4522" s="177"/>
      <c r="N4522" s="177" t="s">
        <v>27</v>
      </c>
      <c r="O4522" s="224"/>
      <c r="P4522" s="177"/>
      <c r="Q4522" s="177"/>
      <c r="R4522" s="177"/>
      <c r="S4522" s="177" t="s">
        <v>5551</v>
      </c>
      <c r="T4522" s="177"/>
      <c r="Z4522" s="130" t="str">
        <f t="shared" si="71"/>
        <v>18(21)韦忠吉</v>
      </c>
    </row>
    <row r="4523" spans="1:26">
      <c r="A4523" s="177"/>
      <c r="B4523" s="177" t="s">
        <v>5562</v>
      </c>
      <c r="C4523" s="177"/>
      <c r="D4523" s="177" t="s">
        <v>285</v>
      </c>
      <c r="E4523" s="177" t="s">
        <v>5563</v>
      </c>
      <c r="F4523" s="177" t="s">
        <v>24</v>
      </c>
      <c r="G4523" s="177">
        <v>19</v>
      </c>
      <c r="H4523" s="177" t="s">
        <v>20060</v>
      </c>
      <c r="I4523" s="177" t="s">
        <v>5565</v>
      </c>
      <c r="J4523" s="177" t="s">
        <v>5566</v>
      </c>
      <c r="K4523" s="177" t="s">
        <v>27</v>
      </c>
      <c r="L4523" s="224"/>
      <c r="M4523" s="177"/>
      <c r="N4523" s="177" t="s">
        <v>27</v>
      </c>
      <c r="O4523" s="224"/>
      <c r="P4523" s="177"/>
      <c r="Q4523" s="177"/>
      <c r="R4523" s="177"/>
      <c r="S4523" s="177" t="s">
        <v>5562</v>
      </c>
      <c r="T4523" s="177"/>
      <c r="Z4523" s="130" t="str">
        <f t="shared" si="71"/>
        <v>18(21)蒙仁坤</v>
      </c>
    </row>
    <row r="4524" spans="1:26">
      <c r="A4524" s="177"/>
      <c r="B4524" s="177" t="s">
        <v>5567</v>
      </c>
      <c r="C4524" s="177"/>
      <c r="D4524" s="177" t="s">
        <v>285</v>
      </c>
      <c r="E4524" s="177" t="s">
        <v>5568</v>
      </c>
      <c r="F4524" s="177" t="s">
        <v>24</v>
      </c>
      <c r="G4524" s="177">
        <v>18</v>
      </c>
      <c r="H4524" s="177" t="s">
        <v>20061</v>
      </c>
      <c r="I4524" s="177" t="s">
        <v>5570</v>
      </c>
      <c r="J4524" s="177" t="s">
        <v>5571</v>
      </c>
      <c r="K4524" s="177" t="s">
        <v>27</v>
      </c>
      <c r="L4524" s="224"/>
      <c r="M4524" s="177"/>
      <c r="N4524" s="177" t="s">
        <v>27</v>
      </c>
      <c r="O4524" s="224"/>
      <c r="P4524" s="177"/>
      <c r="Q4524" s="177"/>
      <c r="R4524" s="177"/>
      <c r="S4524" s="177" t="s">
        <v>5567</v>
      </c>
      <c r="T4524" s="177"/>
      <c r="Z4524" s="130" t="str">
        <f t="shared" si="71"/>
        <v>18(21)韦冠皇</v>
      </c>
    </row>
    <row r="4525" spans="1:26">
      <c r="A4525" s="177"/>
      <c r="B4525" s="177" t="s">
        <v>5572</v>
      </c>
      <c r="C4525" s="177"/>
      <c r="D4525" s="177" t="s">
        <v>285</v>
      </c>
      <c r="E4525" s="177" t="s">
        <v>5573</v>
      </c>
      <c r="F4525" s="177" t="s">
        <v>143</v>
      </c>
      <c r="G4525" s="177">
        <v>18</v>
      </c>
      <c r="H4525" s="177" t="s">
        <v>20062</v>
      </c>
      <c r="I4525" s="177" t="s">
        <v>5575</v>
      </c>
      <c r="J4525" s="177">
        <v>15277852655</v>
      </c>
      <c r="K4525" s="177" t="s">
        <v>27</v>
      </c>
      <c r="L4525" s="224"/>
      <c r="M4525" s="177"/>
      <c r="N4525" s="177" t="s">
        <v>30</v>
      </c>
      <c r="O4525" s="224"/>
      <c r="P4525" s="177"/>
      <c r="Q4525" s="177"/>
      <c r="R4525" s="177"/>
      <c r="S4525" s="177" t="s">
        <v>5572</v>
      </c>
      <c r="T4525" s="177"/>
      <c r="Z4525" s="130" t="str">
        <f t="shared" si="71"/>
        <v>18(21)唐相</v>
      </c>
    </row>
    <row r="4526" spans="1:26">
      <c r="A4526" s="177"/>
      <c r="B4526" s="177" t="s">
        <v>5576</v>
      </c>
      <c r="C4526" s="177"/>
      <c r="D4526" s="177" t="s">
        <v>285</v>
      </c>
      <c r="E4526" s="177" t="s">
        <v>5577</v>
      </c>
      <c r="F4526" s="177" t="s">
        <v>143</v>
      </c>
      <c r="G4526" s="177">
        <v>19</v>
      </c>
      <c r="H4526" s="177" t="s">
        <v>5578</v>
      </c>
      <c r="I4526" s="177" t="s">
        <v>5579</v>
      </c>
      <c r="J4526" s="177">
        <v>15977888550</v>
      </c>
      <c r="K4526" s="177" t="s">
        <v>27</v>
      </c>
      <c r="L4526" s="224"/>
      <c r="M4526" s="177"/>
      <c r="N4526" s="177" t="s">
        <v>27</v>
      </c>
      <c r="O4526" s="224"/>
      <c r="P4526" s="177"/>
      <c r="Q4526" s="177"/>
      <c r="R4526" s="177"/>
      <c r="S4526" s="177" t="s">
        <v>5576</v>
      </c>
      <c r="T4526" s="177"/>
      <c r="Z4526" s="130" t="str">
        <f t="shared" si="71"/>
        <v>18(21)邓雪霜</v>
      </c>
    </row>
    <row r="4527" spans="1:26">
      <c r="A4527" s="177"/>
      <c r="B4527" s="177" t="s">
        <v>5580</v>
      </c>
      <c r="C4527" s="177"/>
      <c r="D4527" s="177" t="s">
        <v>285</v>
      </c>
      <c r="E4527" s="177" t="s">
        <v>5581</v>
      </c>
      <c r="F4527" s="177" t="s">
        <v>24</v>
      </c>
      <c r="G4527" s="177">
        <v>18</v>
      </c>
      <c r="H4527" s="177" t="s">
        <v>17747</v>
      </c>
      <c r="I4527" s="177" t="s">
        <v>5582</v>
      </c>
      <c r="J4527" s="177">
        <v>15977888732</v>
      </c>
      <c r="K4527" s="177"/>
      <c r="L4527" s="224"/>
      <c r="M4527" s="177"/>
      <c r="N4527" s="177"/>
      <c r="O4527" s="224"/>
      <c r="P4527" s="177"/>
      <c r="Q4527" s="177"/>
      <c r="R4527" s="177"/>
      <c r="S4527" s="177" t="s">
        <v>5580</v>
      </c>
      <c r="T4527" s="177" t="s">
        <v>17668</v>
      </c>
      <c r="Z4527" s="130" t="str">
        <f t="shared" si="71"/>
        <v>18(21)覃福缘</v>
      </c>
    </row>
    <row r="4528" spans="1:26">
      <c r="A4528" s="177"/>
      <c r="B4528" s="177" t="s">
        <v>5583</v>
      </c>
      <c r="C4528" s="177"/>
      <c r="D4528" s="177" t="s">
        <v>285</v>
      </c>
      <c r="E4528" s="177" t="s">
        <v>5584</v>
      </c>
      <c r="F4528" s="177" t="s">
        <v>24</v>
      </c>
      <c r="G4528" s="177">
        <v>19</v>
      </c>
      <c r="H4528" s="177" t="s">
        <v>17799</v>
      </c>
      <c r="I4528" s="177" t="s">
        <v>5585</v>
      </c>
      <c r="J4528" s="177">
        <v>18070860150</v>
      </c>
      <c r="K4528" s="177" t="s">
        <v>27</v>
      </c>
      <c r="L4528" s="224"/>
      <c r="M4528" s="177"/>
      <c r="N4528" s="177" t="s">
        <v>27</v>
      </c>
      <c r="O4528" s="224"/>
      <c r="P4528" s="177"/>
      <c r="Q4528" s="177"/>
      <c r="R4528" s="177"/>
      <c r="S4528" s="177" t="s">
        <v>5583</v>
      </c>
      <c r="T4528" s="177"/>
      <c r="Z4528" s="130" t="str">
        <f t="shared" si="71"/>
        <v>18(21)韦林汕</v>
      </c>
    </row>
    <row r="4529" spans="1:26">
      <c r="A4529" s="177"/>
      <c r="B4529" s="177" t="s">
        <v>5586</v>
      </c>
      <c r="C4529" s="177"/>
      <c r="D4529" s="177" t="s">
        <v>285</v>
      </c>
      <c r="E4529" s="177" t="s">
        <v>5587</v>
      </c>
      <c r="F4529" s="177" t="s">
        <v>24</v>
      </c>
      <c r="G4529" s="177">
        <v>18</v>
      </c>
      <c r="H4529" s="177" t="s">
        <v>5588</v>
      </c>
      <c r="I4529" s="177" t="s">
        <v>5589</v>
      </c>
      <c r="J4529" s="177">
        <v>14718057202</v>
      </c>
      <c r="K4529" s="177" t="s">
        <v>27</v>
      </c>
      <c r="L4529" s="224"/>
      <c r="M4529" s="177"/>
      <c r="N4529" s="177" t="s">
        <v>27</v>
      </c>
      <c r="O4529" s="224"/>
      <c r="P4529" s="177"/>
      <c r="Q4529" s="177"/>
      <c r="R4529" s="177"/>
      <c r="S4529" s="177" t="s">
        <v>5586</v>
      </c>
      <c r="T4529" s="177"/>
      <c r="Z4529" s="130" t="str">
        <f t="shared" si="71"/>
        <v>18(21)农敏</v>
      </c>
    </row>
    <row r="4530" spans="1:26">
      <c r="A4530" s="177"/>
      <c r="B4530" s="177" t="s">
        <v>5590</v>
      </c>
      <c r="C4530" s="177"/>
      <c r="D4530" s="177" t="s">
        <v>285</v>
      </c>
      <c r="E4530" s="177" t="s">
        <v>5591</v>
      </c>
      <c r="F4530" s="177" t="s">
        <v>143</v>
      </c>
      <c r="G4530" s="177">
        <v>18</v>
      </c>
      <c r="H4530" s="177" t="s">
        <v>19818</v>
      </c>
      <c r="I4530" s="177" t="s">
        <v>5592</v>
      </c>
      <c r="J4530" s="177">
        <v>18776878108</v>
      </c>
      <c r="K4530" s="177" t="s">
        <v>27</v>
      </c>
      <c r="L4530" s="224"/>
      <c r="M4530" s="177"/>
      <c r="N4530" s="177" t="s">
        <v>27</v>
      </c>
      <c r="O4530" s="224"/>
      <c r="P4530" s="177"/>
      <c r="Q4530" s="177"/>
      <c r="R4530" s="177"/>
      <c r="S4530" s="177" t="s">
        <v>5590</v>
      </c>
      <c r="T4530" s="177"/>
      <c r="Z4530" s="130" t="str">
        <f t="shared" si="71"/>
        <v>18(21)蓝江嫙</v>
      </c>
    </row>
    <row r="4531" spans="1:26">
      <c r="A4531" s="177"/>
      <c r="B4531" s="177" t="s">
        <v>5594</v>
      </c>
      <c r="C4531" s="177"/>
      <c r="D4531" s="177" t="s">
        <v>285</v>
      </c>
      <c r="E4531" s="177" t="s">
        <v>5595</v>
      </c>
      <c r="F4531" s="177" t="s">
        <v>24</v>
      </c>
      <c r="G4531" s="177">
        <v>20</v>
      </c>
      <c r="H4531" s="177" t="s">
        <v>1075</v>
      </c>
      <c r="I4531" s="177" t="s">
        <v>5596</v>
      </c>
      <c r="J4531" s="177">
        <v>15177895547</v>
      </c>
      <c r="K4531" s="177" t="s">
        <v>27</v>
      </c>
      <c r="L4531" s="224"/>
      <c r="M4531" s="177"/>
      <c r="N4531" s="177" t="s">
        <v>27</v>
      </c>
      <c r="O4531" s="224"/>
      <c r="P4531" s="177"/>
      <c r="Q4531" s="177"/>
      <c r="R4531" s="177"/>
      <c r="S4531" s="177" t="s">
        <v>5594</v>
      </c>
      <c r="T4531" s="177"/>
      <c r="Z4531" s="130" t="str">
        <f t="shared" si="71"/>
        <v>18(21)侯志警</v>
      </c>
    </row>
    <row r="4532" spans="1:26">
      <c r="A4532" s="177"/>
      <c r="B4532" s="177" t="s">
        <v>5601</v>
      </c>
      <c r="C4532" s="177"/>
      <c r="D4532" s="177" t="s">
        <v>285</v>
      </c>
      <c r="E4532" s="177" t="s">
        <v>5602</v>
      </c>
      <c r="F4532" s="177" t="s">
        <v>143</v>
      </c>
      <c r="G4532" s="177">
        <v>19</v>
      </c>
      <c r="H4532" s="177" t="s">
        <v>19665</v>
      </c>
      <c r="I4532" s="177" t="s">
        <v>5603</v>
      </c>
      <c r="J4532" s="177">
        <v>15878821532</v>
      </c>
      <c r="K4532" s="177"/>
      <c r="L4532" s="224"/>
      <c r="M4532" s="177"/>
      <c r="N4532" s="177"/>
      <c r="O4532" s="224"/>
      <c r="P4532" s="177"/>
      <c r="Q4532" s="177"/>
      <c r="R4532" s="177"/>
      <c r="S4532" s="177" t="s">
        <v>5601</v>
      </c>
      <c r="T4532" s="177" t="s">
        <v>17668</v>
      </c>
      <c r="Z4532" s="130" t="str">
        <f t="shared" si="71"/>
        <v>18(21)韦柳众</v>
      </c>
    </row>
    <row r="4533" spans="1:26">
      <c r="A4533" s="177"/>
      <c r="B4533" s="177" t="s">
        <v>5605</v>
      </c>
      <c r="C4533" s="177"/>
      <c r="D4533" s="177" t="s">
        <v>285</v>
      </c>
      <c r="E4533" s="177" t="s">
        <v>5606</v>
      </c>
      <c r="F4533" s="177" t="s">
        <v>143</v>
      </c>
      <c r="G4533" s="177">
        <v>19</v>
      </c>
      <c r="H4533" s="177" t="s">
        <v>20063</v>
      </c>
      <c r="I4533" s="177" t="s">
        <v>5608</v>
      </c>
      <c r="J4533" s="177">
        <v>18977826062</v>
      </c>
      <c r="K4533" s="177" t="s">
        <v>27</v>
      </c>
      <c r="L4533" s="224"/>
      <c r="M4533" s="177"/>
      <c r="N4533" s="177" t="s">
        <v>27</v>
      </c>
      <c r="O4533" s="224"/>
      <c r="P4533" s="177"/>
      <c r="Q4533" s="177"/>
      <c r="R4533" s="177"/>
      <c r="S4533" s="177" t="s">
        <v>5605</v>
      </c>
      <c r="T4533" s="177"/>
      <c r="Z4533" s="130" t="str">
        <f t="shared" si="71"/>
        <v>18(21)宋春卫</v>
      </c>
    </row>
    <row r="4534" spans="1:26">
      <c r="A4534" s="177"/>
      <c r="B4534" s="177" t="s">
        <v>5618</v>
      </c>
      <c r="C4534" s="177"/>
      <c r="D4534" s="177" t="s">
        <v>285</v>
      </c>
      <c r="E4534" s="177" t="s">
        <v>5619</v>
      </c>
      <c r="F4534" s="177" t="s">
        <v>24</v>
      </c>
      <c r="G4534" s="177">
        <v>18</v>
      </c>
      <c r="H4534" s="177" t="s">
        <v>5620</v>
      </c>
      <c r="I4534" s="177" t="s">
        <v>5621</v>
      </c>
      <c r="J4534" s="177">
        <v>13877877420</v>
      </c>
      <c r="K4534" s="177" t="s">
        <v>27</v>
      </c>
      <c r="L4534" s="224"/>
      <c r="M4534" s="177"/>
      <c r="N4534" s="177" t="s">
        <v>27</v>
      </c>
      <c r="O4534" s="224"/>
      <c r="P4534" s="177"/>
      <c r="Q4534" s="177"/>
      <c r="R4534" s="177"/>
      <c r="S4534" s="177" t="s">
        <v>5618</v>
      </c>
      <c r="T4534" s="177"/>
      <c r="Z4534" s="130" t="str">
        <f t="shared" si="71"/>
        <v>18(21)兰飞洋</v>
      </c>
    </row>
    <row r="4535" spans="1:26">
      <c r="A4535" s="177"/>
      <c r="B4535" s="177" t="s">
        <v>5627</v>
      </c>
      <c r="C4535" s="177"/>
      <c r="D4535" s="177" t="s">
        <v>290</v>
      </c>
      <c r="E4535" s="177" t="s">
        <v>5628</v>
      </c>
      <c r="F4535" s="177" t="s">
        <v>24</v>
      </c>
      <c r="G4535" s="177">
        <v>21</v>
      </c>
      <c r="H4535" s="177" t="s">
        <v>5629</v>
      </c>
      <c r="I4535" s="177" t="s">
        <v>5630</v>
      </c>
      <c r="J4535" s="177" t="s">
        <v>20064</v>
      </c>
      <c r="K4535" s="177" t="s">
        <v>27</v>
      </c>
      <c r="L4535" s="224"/>
      <c r="M4535" s="177"/>
      <c r="N4535" s="177" t="s">
        <v>27</v>
      </c>
      <c r="O4535" s="224"/>
      <c r="P4535" s="177"/>
      <c r="Q4535" s="177"/>
      <c r="R4535" s="177"/>
      <c r="S4535" s="177" t="s">
        <v>5627</v>
      </c>
      <c r="T4535" s="177"/>
      <c r="Z4535" s="130" t="str">
        <f t="shared" si="71"/>
        <v>18(22)卢洽</v>
      </c>
    </row>
    <row r="4536" spans="1:26">
      <c r="A4536" s="177"/>
      <c r="B4536" s="177" t="s">
        <v>5631</v>
      </c>
      <c r="C4536" s="177"/>
      <c r="D4536" s="177" t="s">
        <v>290</v>
      </c>
      <c r="E4536" s="177" t="s">
        <v>5632</v>
      </c>
      <c r="F4536" s="177" t="s">
        <v>143</v>
      </c>
      <c r="G4536" s="177">
        <v>18</v>
      </c>
      <c r="H4536" s="177" t="s">
        <v>20065</v>
      </c>
      <c r="I4536" s="177" t="s">
        <v>5634</v>
      </c>
      <c r="J4536" s="177">
        <v>15078636084</v>
      </c>
      <c r="K4536" s="177" t="s">
        <v>27</v>
      </c>
      <c r="L4536" s="224"/>
      <c r="M4536" s="177"/>
      <c r="N4536" s="177" t="s">
        <v>27</v>
      </c>
      <c r="O4536" s="224"/>
      <c r="P4536" s="177"/>
      <c r="Q4536" s="177"/>
      <c r="R4536" s="177"/>
      <c r="S4536" s="177" t="s">
        <v>5631</v>
      </c>
      <c r="T4536" s="177"/>
      <c r="Z4536" s="130" t="str">
        <f t="shared" si="71"/>
        <v>18(22)覃琳记</v>
      </c>
    </row>
    <row r="4537" spans="1:26">
      <c r="A4537" s="177"/>
      <c r="B4537" s="177" t="s">
        <v>5635</v>
      </c>
      <c r="C4537" s="177"/>
      <c r="D4537" s="177" t="s">
        <v>290</v>
      </c>
      <c r="E4537" s="177" t="s">
        <v>5636</v>
      </c>
      <c r="F4537" s="177" t="s">
        <v>143</v>
      </c>
      <c r="G4537" s="177">
        <v>20</v>
      </c>
      <c r="H4537" s="177" t="s">
        <v>5637</v>
      </c>
      <c r="I4537" s="177" t="s">
        <v>5638</v>
      </c>
      <c r="J4537" s="177">
        <v>18776875773</v>
      </c>
      <c r="K4537" s="177" t="s">
        <v>27</v>
      </c>
      <c r="L4537" s="224"/>
      <c r="M4537" s="177"/>
      <c r="N4537" s="177" t="s">
        <v>27</v>
      </c>
      <c r="O4537" s="224"/>
      <c r="P4537" s="177"/>
      <c r="Q4537" s="177"/>
      <c r="R4537" s="177"/>
      <c r="S4537" s="177" t="s">
        <v>5635</v>
      </c>
      <c r="T4537" s="177"/>
      <c r="Z4537" s="130" t="str">
        <f t="shared" si="71"/>
        <v>18(22)蓝娅雪</v>
      </c>
    </row>
    <row r="4538" spans="1:26">
      <c r="A4538" s="177"/>
      <c r="B4538" s="177" t="s">
        <v>5639</v>
      </c>
      <c r="C4538" s="177"/>
      <c r="D4538" s="177" t="s">
        <v>290</v>
      </c>
      <c r="E4538" s="177" t="s">
        <v>5640</v>
      </c>
      <c r="F4538" s="177" t="s">
        <v>143</v>
      </c>
      <c r="G4538" s="177">
        <v>18</v>
      </c>
      <c r="H4538" s="177" t="s">
        <v>20066</v>
      </c>
      <c r="I4538" s="177" t="s">
        <v>5642</v>
      </c>
      <c r="J4538" s="177">
        <v>18907883049</v>
      </c>
      <c r="K4538" s="177" t="s">
        <v>27</v>
      </c>
      <c r="L4538" s="224"/>
      <c r="M4538" s="177"/>
      <c r="N4538" s="177" t="s">
        <v>27</v>
      </c>
      <c r="O4538" s="224"/>
      <c r="P4538" s="177"/>
      <c r="Q4538" s="177"/>
      <c r="R4538" s="177"/>
      <c r="S4538" s="177" t="s">
        <v>5639</v>
      </c>
      <c r="T4538" s="177"/>
      <c r="Z4538" s="130" t="str">
        <f t="shared" si="71"/>
        <v>18(22)唐秋如</v>
      </c>
    </row>
    <row r="4539" spans="1:26">
      <c r="A4539" s="177"/>
      <c r="B4539" s="177" t="s">
        <v>5643</v>
      </c>
      <c r="C4539" s="177"/>
      <c r="D4539" s="177" t="s">
        <v>290</v>
      </c>
      <c r="E4539" s="177" t="s">
        <v>5644</v>
      </c>
      <c r="F4539" s="177" t="s">
        <v>24</v>
      </c>
      <c r="G4539" s="177">
        <v>18</v>
      </c>
      <c r="H4539" s="177" t="s">
        <v>5645</v>
      </c>
      <c r="I4539" s="177" t="s">
        <v>5646</v>
      </c>
      <c r="J4539" s="177">
        <v>18777153893</v>
      </c>
      <c r="K4539" s="177" t="s">
        <v>27</v>
      </c>
      <c r="L4539" s="224"/>
      <c r="M4539" s="177"/>
      <c r="N4539" s="177" t="s">
        <v>27</v>
      </c>
      <c r="O4539" s="224"/>
      <c r="P4539" s="177"/>
      <c r="Q4539" s="177"/>
      <c r="R4539" s="177"/>
      <c r="S4539" s="177" t="s">
        <v>5643</v>
      </c>
      <c r="T4539" s="177"/>
      <c r="Z4539" s="130" t="str">
        <f t="shared" si="71"/>
        <v>18(22)覃森</v>
      </c>
    </row>
    <row r="4540" spans="1:26">
      <c r="A4540" s="177"/>
      <c r="B4540" s="177" t="s">
        <v>5647</v>
      </c>
      <c r="C4540" s="177"/>
      <c r="D4540" s="177" t="s">
        <v>290</v>
      </c>
      <c r="E4540" s="177" t="s">
        <v>1018</v>
      </c>
      <c r="F4540" s="177" t="s">
        <v>143</v>
      </c>
      <c r="G4540" s="177">
        <v>19</v>
      </c>
      <c r="H4540" s="177" t="s">
        <v>5648</v>
      </c>
      <c r="I4540" s="177" t="s">
        <v>1020</v>
      </c>
      <c r="J4540" s="177">
        <v>17376186645</v>
      </c>
      <c r="K4540" s="177" t="s">
        <v>27</v>
      </c>
      <c r="L4540" s="224"/>
      <c r="M4540" s="177"/>
      <c r="N4540" s="177" t="s">
        <v>27</v>
      </c>
      <c r="O4540" s="224"/>
      <c r="P4540" s="177"/>
      <c r="Q4540" s="177"/>
      <c r="R4540" s="177"/>
      <c r="S4540" s="177" t="s">
        <v>5647</v>
      </c>
      <c r="T4540" s="177"/>
      <c r="Z4540" s="130" t="str">
        <f t="shared" si="71"/>
        <v>18(22)韦晓丽</v>
      </c>
    </row>
    <row r="4541" spans="1:26">
      <c r="A4541" s="177"/>
      <c r="B4541" s="177" t="s">
        <v>5654</v>
      </c>
      <c r="C4541" s="177"/>
      <c r="D4541" s="177" t="s">
        <v>290</v>
      </c>
      <c r="E4541" s="177" t="s">
        <v>5655</v>
      </c>
      <c r="F4541" s="177" t="s">
        <v>24</v>
      </c>
      <c r="G4541" s="177">
        <v>18</v>
      </c>
      <c r="H4541" s="177" t="s">
        <v>1597</v>
      </c>
      <c r="I4541" s="177" t="s">
        <v>5656</v>
      </c>
      <c r="J4541" s="177">
        <v>13768411185</v>
      </c>
      <c r="K4541" s="177" t="s">
        <v>27</v>
      </c>
      <c r="L4541" s="224"/>
      <c r="M4541" s="177"/>
      <c r="N4541" s="177" t="s">
        <v>27</v>
      </c>
      <c r="O4541" s="224"/>
      <c r="P4541" s="177"/>
      <c r="Q4541" s="177"/>
      <c r="R4541" s="177"/>
      <c r="S4541" s="177" t="s">
        <v>5654</v>
      </c>
      <c r="T4541" s="177"/>
      <c r="Z4541" s="130" t="str">
        <f t="shared" si="71"/>
        <v>18(22)韦海超</v>
      </c>
    </row>
    <row r="4542" spans="1:26">
      <c r="A4542" s="177"/>
      <c r="B4542" s="177" t="s">
        <v>5665</v>
      </c>
      <c r="C4542" s="177"/>
      <c r="D4542" s="177" t="s">
        <v>290</v>
      </c>
      <c r="E4542" s="177" t="s">
        <v>5666</v>
      </c>
      <c r="F4542" s="177" t="s">
        <v>143</v>
      </c>
      <c r="G4542" s="177">
        <v>18</v>
      </c>
      <c r="H4542" s="177" t="s">
        <v>5667</v>
      </c>
      <c r="I4542" s="177" t="s">
        <v>5668</v>
      </c>
      <c r="J4542" s="177">
        <v>15807783561</v>
      </c>
      <c r="K4542" s="177" t="s">
        <v>27</v>
      </c>
      <c r="L4542" s="224"/>
      <c r="M4542" s="177"/>
      <c r="N4542" s="177" t="s">
        <v>27</v>
      </c>
      <c r="O4542" s="224"/>
      <c r="P4542" s="177"/>
      <c r="Q4542" s="177"/>
      <c r="R4542" s="177"/>
      <c r="S4542" s="177" t="s">
        <v>5665</v>
      </c>
      <c r="T4542" s="177"/>
      <c r="Z4542" s="130" t="str">
        <f t="shared" si="71"/>
        <v>18(22)蓝倩</v>
      </c>
    </row>
    <row r="4543" spans="1:26">
      <c r="A4543" s="177"/>
      <c r="B4543" s="177" t="s">
        <v>5673</v>
      </c>
      <c r="C4543" s="177"/>
      <c r="D4543" s="177" t="s">
        <v>290</v>
      </c>
      <c r="E4543" s="177" t="s">
        <v>5674</v>
      </c>
      <c r="F4543" s="177" t="s">
        <v>143</v>
      </c>
      <c r="G4543" s="177">
        <v>18</v>
      </c>
      <c r="H4543" s="177" t="s">
        <v>19287</v>
      </c>
      <c r="I4543" s="177" t="s">
        <v>5675</v>
      </c>
      <c r="J4543" s="177" t="s">
        <v>20067</v>
      </c>
      <c r="K4543" s="177" t="s">
        <v>27</v>
      </c>
      <c r="L4543" s="224"/>
      <c r="M4543" s="177"/>
      <c r="N4543" s="177" t="s">
        <v>27</v>
      </c>
      <c r="O4543" s="224"/>
      <c r="P4543" s="177"/>
      <c r="Q4543" s="177"/>
      <c r="R4543" s="177"/>
      <c r="S4543" s="177" t="s">
        <v>5673</v>
      </c>
      <c r="T4543" s="177"/>
      <c r="Z4543" s="130" t="str">
        <f t="shared" si="71"/>
        <v>18(22)韦丹</v>
      </c>
    </row>
    <row r="4544" spans="1:26">
      <c r="A4544" s="177"/>
      <c r="B4544" s="177" t="s">
        <v>5676</v>
      </c>
      <c r="C4544" s="177"/>
      <c r="D4544" s="177" t="s">
        <v>290</v>
      </c>
      <c r="E4544" s="177" t="s">
        <v>5677</v>
      </c>
      <c r="F4544" s="177" t="s">
        <v>24</v>
      </c>
      <c r="G4544" s="177">
        <v>18</v>
      </c>
      <c r="H4544" s="177" t="s">
        <v>20068</v>
      </c>
      <c r="I4544" s="177" t="s">
        <v>5679</v>
      </c>
      <c r="J4544" s="177">
        <v>15918803742</v>
      </c>
      <c r="K4544" s="177" t="s">
        <v>27</v>
      </c>
      <c r="L4544" s="224"/>
      <c r="M4544" s="177"/>
      <c r="N4544" s="177" t="s">
        <v>27</v>
      </c>
      <c r="O4544" s="224"/>
      <c r="P4544" s="177"/>
      <c r="Q4544" s="177"/>
      <c r="R4544" s="177"/>
      <c r="S4544" s="177" t="s">
        <v>5676</v>
      </c>
      <c r="T4544" s="177"/>
      <c r="Z4544" s="130" t="str">
        <f t="shared" si="71"/>
        <v>18(22)潘贵除</v>
      </c>
    </row>
    <row r="4545" spans="1:26">
      <c r="A4545" s="177"/>
      <c r="B4545" s="177" t="s">
        <v>5680</v>
      </c>
      <c r="C4545" s="177"/>
      <c r="D4545" s="177" t="s">
        <v>290</v>
      </c>
      <c r="E4545" s="177" t="s">
        <v>5681</v>
      </c>
      <c r="F4545" s="177" t="s">
        <v>24</v>
      </c>
      <c r="G4545" s="177">
        <v>18</v>
      </c>
      <c r="H4545" s="177" t="s">
        <v>20069</v>
      </c>
      <c r="I4545" s="177" t="s">
        <v>5683</v>
      </c>
      <c r="J4545" s="177">
        <v>15994349882</v>
      </c>
      <c r="K4545" s="177" t="s">
        <v>27</v>
      </c>
      <c r="L4545" s="224"/>
      <c r="M4545" s="177"/>
      <c r="N4545" s="177" t="s">
        <v>27</v>
      </c>
      <c r="O4545" s="224"/>
      <c r="P4545" s="177"/>
      <c r="Q4545" s="177"/>
      <c r="R4545" s="177"/>
      <c r="S4545" s="177" t="s">
        <v>5680</v>
      </c>
      <c r="T4545" s="177"/>
      <c r="Z4545" s="130" t="str">
        <f t="shared" si="71"/>
        <v>18(22)韦浩</v>
      </c>
    </row>
    <row r="4546" spans="1:26">
      <c r="A4546" s="177"/>
      <c r="B4546" s="177" t="s">
        <v>5684</v>
      </c>
      <c r="C4546" s="177"/>
      <c r="D4546" s="177" t="s">
        <v>290</v>
      </c>
      <c r="E4546" s="177" t="s">
        <v>5685</v>
      </c>
      <c r="F4546" s="177" t="s">
        <v>24</v>
      </c>
      <c r="G4546" s="177">
        <v>19</v>
      </c>
      <c r="H4546" s="177" t="s">
        <v>17727</v>
      </c>
      <c r="I4546" s="177" t="s">
        <v>5686</v>
      </c>
      <c r="J4546" s="177">
        <v>15078611039</v>
      </c>
      <c r="K4546" s="177" t="s">
        <v>27</v>
      </c>
      <c r="L4546" s="224"/>
      <c r="M4546" s="177"/>
      <c r="N4546" s="177" t="s">
        <v>27</v>
      </c>
      <c r="O4546" s="224"/>
      <c r="P4546" s="177"/>
      <c r="Q4546" s="177"/>
      <c r="R4546" s="177"/>
      <c r="S4546" s="177" t="s">
        <v>5684</v>
      </c>
      <c r="T4546" s="177"/>
      <c r="Z4546" s="130" t="str">
        <f t="shared" si="71"/>
        <v>18(22)韦乔木</v>
      </c>
    </row>
    <row r="4547" spans="1:26">
      <c r="A4547" s="177"/>
      <c r="B4547" s="177" t="s">
        <v>5687</v>
      </c>
      <c r="C4547" s="177"/>
      <c r="D4547" s="177" t="s">
        <v>290</v>
      </c>
      <c r="E4547" s="177" t="s">
        <v>5688</v>
      </c>
      <c r="F4547" s="177" t="s">
        <v>24</v>
      </c>
      <c r="G4547" s="177">
        <v>18</v>
      </c>
      <c r="H4547" s="177" t="s">
        <v>20070</v>
      </c>
      <c r="I4547" s="177" t="s">
        <v>5690</v>
      </c>
      <c r="J4547" s="177">
        <v>13977876336</v>
      </c>
      <c r="K4547" s="177" t="s">
        <v>27</v>
      </c>
      <c r="L4547" s="224"/>
      <c r="M4547" s="177"/>
      <c r="N4547" s="177" t="s">
        <v>30</v>
      </c>
      <c r="O4547" s="224"/>
      <c r="P4547" s="177"/>
      <c r="Q4547" s="177"/>
      <c r="R4547" s="177"/>
      <c r="S4547" s="177" t="s">
        <v>5687</v>
      </c>
      <c r="T4547" s="177"/>
      <c r="Z4547" s="130" t="str">
        <f t="shared" si="71"/>
        <v>18(22)潘育涛</v>
      </c>
    </row>
    <row r="4548" spans="1:26">
      <c r="A4548" s="177"/>
      <c r="B4548" s="177" t="s">
        <v>5691</v>
      </c>
      <c r="C4548" s="177"/>
      <c r="D4548" s="177" t="s">
        <v>290</v>
      </c>
      <c r="E4548" s="177" t="s">
        <v>5692</v>
      </c>
      <c r="F4548" s="177" t="s">
        <v>143</v>
      </c>
      <c r="G4548" s="177">
        <v>18</v>
      </c>
      <c r="H4548" s="177" t="s">
        <v>5693</v>
      </c>
      <c r="I4548" s="177" t="s">
        <v>5694</v>
      </c>
      <c r="J4548" s="177">
        <v>15777849766</v>
      </c>
      <c r="K4548" s="177" t="s">
        <v>27</v>
      </c>
      <c r="L4548" s="224"/>
      <c r="M4548" s="177"/>
      <c r="N4548" s="177" t="s">
        <v>27</v>
      </c>
      <c r="O4548" s="224"/>
      <c r="P4548" s="177"/>
      <c r="Q4548" s="177"/>
      <c r="R4548" s="177"/>
      <c r="S4548" s="177" t="s">
        <v>5691</v>
      </c>
      <c r="T4548" s="177"/>
      <c r="Z4548" s="130" t="str">
        <f t="shared" si="71"/>
        <v>18(22)唐嫦钰</v>
      </c>
    </row>
    <row r="4549" spans="1:26">
      <c r="A4549" s="177"/>
      <c r="B4549" s="177" t="s">
        <v>5695</v>
      </c>
      <c r="C4549" s="177"/>
      <c r="D4549" s="177" t="s">
        <v>290</v>
      </c>
      <c r="E4549" s="177" t="s">
        <v>5696</v>
      </c>
      <c r="F4549" s="177" t="s">
        <v>143</v>
      </c>
      <c r="G4549" s="177">
        <v>19</v>
      </c>
      <c r="H4549" s="177" t="s">
        <v>4418</v>
      </c>
      <c r="I4549" s="177" t="s">
        <v>5697</v>
      </c>
      <c r="J4549" s="177">
        <v>14736229349</v>
      </c>
      <c r="K4549" s="177" t="s">
        <v>27</v>
      </c>
      <c r="L4549" s="224"/>
      <c r="M4549" s="177"/>
      <c r="N4549" s="177" t="s">
        <v>27</v>
      </c>
      <c r="O4549" s="224"/>
      <c r="P4549" s="177"/>
      <c r="Q4549" s="177"/>
      <c r="R4549" s="177"/>
      <c r="S4549" s="177" t="s">
        <v>5695</v>
      </c>
      <c r="T4549" s="177"/>
      <c r="Z4549" s="130" t="str">
        <f t="shared" si="71"/>
        <v>18(22)韦料</v>
      </c>
    </row>
    <row r="4550" spans="1:26">
      <c r="A4550" s="177"/>
      <c r="B4550" s="177" t="s">
        <v>5699</v>
      </c>
      <c r="C4550" s="177"/>
      <c r="D4550" s="177" t="s">
        <v>290</v>
      </c>
      <c r="E4550" s="177" t="s">
        <v>5700</v>
      </c>
      <c r="F4550" s="177" t="s">
        <v>24</v>
      </c>
      <c r="G4550" s="177">
        <v>18</v>
      </c>
      <c r="H4550" s="177" t="s">
        <v>20071</v>
      </c>
      <c r="I4550" s="177" t="s">
        <v>5702</v>
      </c>
      <c r="J4550" s="177">
        <v>18376606497</v>
      </c>
      <c r="K4550" s="177" t="s">
        <v>27</v>
      </c>
      <c r="L4550" s="224"/>
      <c r="M4550" s="177"/>
      <c r="N4550" s="177" t="s">
        <v>27</v>
      </c>
      <c r="O4550" s="224"/>
      <c r="P4550" s="177"/>
      <c r="Q4550" s="177"/>
      <c r="R4550" s="177"/>
      <c r="S4550" s="177" t="s">
        <v>5699</v>
      </c>
      <c r="T4550" s="177"/>
      <c r="Z4550" s="130" t="str">
        <f t="shared" si="71"/>
        <v>18(22)蒙海洋</v>
      </c>
    </row>
    <row r="4551" spans="1:26">
      <c r="A4551" s="177"/>
      <c r="B4551" s="177" t="s">
        <v>5703</v>
      </c>
      <c r="C4551" s="177"/>
      <c r="D4551" s="177" t="s">
        <v>290</v>
      </c>
      <c r="E4551" s="177" t="s">
        <v>5704</v>
      </c>
      <c r="F4551" s="177" t="s">
        <v>24</v>
      </c>
      <c r="G4551" s="177">
        <v>18</v>
      </c>
      <c r="H4551" s="177" t="s">
        <v>20072</v>
      </c>
      <c r="I4551" s="177" t="s">
        <v>5705</v>
      </c>
      <c r="J4551" s="177" t="s">
        <v>20073</v>
      </c>
      <c r="K4551" s="177" t="s">
        <v>27</v>
      </c>
      <c r="L4551" s="224"/>
      <c r="M4551" s="177"/>
      <c r="N4551" s="177" t="s">
        <v>27</v>
      </c>
      <c r="O4551" s="224"/>
      <c r="P4551" s="177"/>
      <c r="Q4551" s="177"/>
      <c r="R4551" s="177"/>
      <c r="S4551" s="177" t="s">
        <v>5703</v>
      </c>
      <c r="T4551" s="177"/>
      <c r="Z4551" s="130" t="str">
        <f t="shared" ref="Z4551:Z4588" si="72">D4551:D9132&amp;E4551:E9132</f>
        <v>18(22)黄高照</v>
      </c>
    </row>
    <row r="4552" spans="1:26">
      <c r="A4552" s="177"/>
      <c r="B4552" s="177" t="s">
        <v>5711</v>
      </c>
      <c r="C4552" s="177"/>
      <c r="D4552" s="177" t="s">
        <v>290</v>
      </c>
      <c r="E4552" s="177" t="s">
        <v>5712</v>
      </c>
      <c r="F4552" s="177" t="s">
        <v>143</v>
      </c>
      <c r="G4552" s="177">
        <v>18</v>
      </c>
      <c r="H4552" s="177" t="s">
        <v>5713</v>
      </c>
      <c r="I4552" s="177" t="s">
        <v>5714</v>
      </c>
      <c r="J4552" s="177" t="s">
        <v>20074</v>
      </c>
      <c r="K4552" s="177" t="s">
        <v>27</v>
      </c>
      <c r="L4552" s="224"/>
      <c r="M4552" s="177"/>
      <c r="N4552" s="177" t="s">
        <v>27</v>
      </c>
      <c r="O4552" s="224"/>
      <c r="P4552" s="177"/>
      <c r="Q4552" s="177"/>
      <c r="R4552" s="177"/>
      <c r="S4552" s="177" t="s">
        <v>5711</v>
      </c>
      <c r="T4552" s="177"/>
      <c r="Z4552" s="130" t="str">
        <f t="shared" si="72"/>
        <v>18(22)陆艳春</v>
      </c>
    </row>
    <row r="4553" spans="1:26">
      <c r="A4553" s="177"/>
      <c r="B4553" s="177" t="s">
        <v>5715</v>
      </c>
      <c r="C4553" s="177"/>
      <c r="D4553" s="177" t="s">
        <v>290</v>
      </c>
      <c r="E4553" s="177" t="s">
        <v>5716</v>
      </c>
      <c r="F4553" s="177" t="s">
        <v>143</v>
      </c>
      <c r="G4553" s="177">
        <v>18</v>
      </c>
      <c r="H4553" s="177" t="s">
        <v>20075</v>
      </c>
      <c r="I4553" s="177" t="s">
        <v>5718</v>
      </c>
      <c r="J4553" s="177" t="s">
        <v>20076</v>
      </c>
      <c r="K4553" s="177" t="s">
        <v>27</v>
      </c>
      <c r="L4553" s="224"/>
      <c r="M4553" s="177"/>
      <c r="N4553" s="177" t="s">
        <v>27</v>
      </c>
      <c r="O4553" s="224"/>
      <c r="P4553" s="177"/>
      <c r="Q4553" s="177"/>
      <c r="R4553" s="177"/>
      <c r="S4553" s="177" t="s">
        <v>5715</v>
      </c>
      <c r="T4553" s="177"/>
      <c r="Z4553" s="130" t="str">
        <f t="shared" si="72"/>
        <v>18(22)蓝佩佩</v>
      </c>
    </row>
    <row r="4554" spans="1:26">
      <c r="A4554" s="177"/>
      <c r="B4554" s="177" t="s">
        <v>5719</v>
      </c>
      <c r="C4554" s="177"/>
      <c r="D4554" s="177" t="s">
        <v>290</v>
      </c>
      <c r="E4554" s="177" t="s">
        <v>5720</v>
      </c>
      <c r="F4554" s="177" t="s">
        <v>143</v>
      </c>
      <c r="G4554" s="177">
        <v>18</v>
      </c>
      <c r="H4554" s="177" t="s">
        <v>17996</v>
      </c>
      <c r="I4554" s="177" t="s">
        <v>5721</v>
      </c>
      <c r="J4554" s="177" t="s">
        <v>20077</v>
      </c>
      <c r="K4554" s="177" t="s">
        <v>27</v>
      </c>
      <c r="L4554" s="224"/>
      <c r="M4554" s="177"/>
      <c r="N4554" s="177" t="s">
        <v>27</v>
      </c>
      <c r="O4554" s="224"/>
      <c r="P4554" s="177"/>
      <c r="Q4554" s="177"/>
      <c r="R4554" s="177"/>
      <c r="S4554" s="177" t="s">
        <v>5719</v>
      </c>
      <c r="T4554" s="177"/>
      <c r="Z4554" s="130" t="str">
        <f t="shared" si="72"/>
        <v>18(22)黄苗春</v>
      </c>
    </row>
    <row r="4555" spans="1:26">
      <c r="A4555" s="177"/>
      <c r="B4555" s="177" t="s">
        <v>5722</v>
      </c>
      <c r="C4555" s="177"/>
      <c r="D4555" s="177" t="s">
        <v>290</v>
      </c>
      <c r="E4555" s="177" t="s">
        <v>5723</v>
      </c>
      <c r="F4555" s="177" t="s">
        <v>143</v>
      </c>
      <c r="G4555" s="177">
        <v>18</v>
      </c>
      <c r="H4555" s="177" t="s">
        <v>11213</v>
      </c>
      <c r="I4555" s="177" t="s">
        <v>5724</v>
      </c>
      <c r="J4555" s="177" t="s">
        <v>20078</v>
      </c>
      <c r="K4555" s="177" t="s">
        <v>27</v>
      </c>
      <c r="L4555" s="224"/>
      <c r="M4555" s="177"/>
      <c r="N4555" s="177" t="s">
        <v>27</v>
      </c>
      <c r="O4555" s="224"/>
      <c r="P4555" s="177"/>
      <c r="Q4555" s="177"/>
      <c r="R4555" s="177"/>
      <c r="S4555" s="177" t="s">
        <v>5722</v>
      </c>
      <c r="T4555" s="177"/>
      <c r="Z4555" s="130" t="str">
        <f t="shared" si="72"/>
        <v>18(22)李林姣</v>
      </c>
    </row>
    <row r="4556" spans="1:26">
      <c r="A4556" s="177"/>
      <c r="B4556" s="177" t="s">
        <v>5725</v>
      </c>
      <c r="C4556" s="177"/>
      <c r="D4556" s="177" t="s">
        <v>290</v>
      </c>
      <c r="E4556" s="177" t="s">
        <v>5726</v>
      </c>
      <c r="F4556" s="177" t="s">
        <v>143</v>
      </c>
      <c r="G4556" s="177">
        <v>20</v>
      </c>
      <c r="H4556" s="177" t="s">
        <v>5727</v>
      </c>
      <c r="I4556" s="177" t="s">
        <v>5728</v>
      </c>
      <c r="J4556" s="177" t="s">
        <v>20079</v>
      </c>
      <c r="K4556" s="177" t="s">
        <v>27</v>
      </c>
      <c r="L4556" s="224"/>
      <c r="M4556" s="177"/>
      <c r="N4556" s="177" t="s">
        <v>27</v>
      </c>
      <c r="O4556" s="224"/>
      <c r="P4556" s="177"/>
      <c r="Q4556" s="177"/>
      <c r="R4556" s="177"/>
      <c r="S4556" s="177" t="s">
        <v>5725</v>
      </c>
      <c r="T4556" s="177"/>
      <c r="Z4556" s="130" t="str">
        <f t="shared" si="72"/>
        <v>18(22)陆柳婷</v>
      </c>
    </row>
    <row r="4557" spans="1:26">
      <c r="A4557" s="177"/>
      <c r="B4557" s="177" t="s">
        <v>5729</v>
      </c>
      <c r="C4557" s="177"/>
      <c r="D4557" s="177" t="s">
        <v>290</v>
      </c>
      <c r="E4557" s="177" t="s">
        <v>1791</v>
      </c>
      <c r="F4557" s="177" t="s">
        <v>24</v>
      </c>
      <c r="G4557" s="177">
        <v>18</v>
      </c>
      <c r="H4557" s="177" t="s">
        <v>18668</v>
      </c>
      <c r="I4557" s="177" t="s">
        <v>5731</v>
      </c>
      <c r="J4557" s="177" t="s">
        <v>20080</v>
      </c>
      <c r="K4557" s="177" t="s">
        <v>27</v>
      </c>
      <c r="L4557" s="224"/>
      <c r="M4557" s="177"/>
      <c r="N4557" s="177" t="s">
        <v>27</v>
      </c>
      <c r="O4557" s="224"/>
      <c r="P4557" s="177"/>
      <c r="Q4557" s="177"/>
      <c r="R4557" s="177"/>
      <c r="S4557" s="177" t="s">
        <v>5729</v>
      </c>
      <c r="T4557" s="177"/>
      <c r="Z4557" s="130" t="str">
        <f t="shared" si="72"/>
        <v>18(22)韦成</v>
      </c>
    </row>
    <row r="4558" spans="1:26">
      <c r="A4558" s="177"/>
      <c r="B4558" s="177" t="s">
        <v>5732</v>
      </c>
      <c r="C4558" s="177"/>
      <c r="D4558" s="177" t="s">
        <v>290</v>
      </c>
      <c r="E4558" s="177" t="s">
        <v>5733</v>
      </c>
      <c r="F4558" s="177" t="s">
        <v>24</v>
      </c>
      <c r="G4558" s="177">
        <v>19</v>
      </c>
      <c r="H4558" s="177" t="s">
        <v>5734</v>
      </c>
      <c r="I4558" s="177" t="s">
        <v>5735</v>
      </c>
      <c r="J4558" s="177" t="s">
        <v>20081</v>
      </c>
      <c r="K4558" s="177" t="s">
        <v>27</v>
      </c>
      <c r="L4558" s="224"/>
      <c r="M4558" s="177"/>
      <c r="N4558" s="177" t="s">
        <v>27</v>
      </c>
      <c r="O4558" s="224"/>
      <c r="P4558" s="177"/>
      <c r="Q4558" s="177"/>
      <c r="R4558" s="177"/>
      <c r="S4558" s="177" t="s">
        <v>5732</v>
      </c>
      <c r="T4558" s="177"/>
      <c r="Z4558" s="130" t="str">
        <f t="shared" si="72"/>
        <v>18(22)陆健剑</v>
      </c>
    </row>
    <row r="4559" spans="1:26">
      <c r="A4559" s="177"/>
      <c r="B4559" s="177" t="s">
        <v>5736</v>
      </c>
      <c r="C4559" s="177"/>
      <c r="D4559" s="177" t="s">
        <v>290</v>
      </c>
      <c r="E4559" s="177" t="s">
        <v>5737</v>
      </c>
      <c r="F4559" s="177" t="s">
        <v>24</v>
      </c>
      <c r="G4559" s="177">
        <v>19</v>
      </c>
      <c r="H4559" s="177" t="s">
        <v>5738</v>
      </c>
      <c r="I4559" s="177" t="s">
        <v>5739</v>
      </c>
      <c r="J4559" s="177" t="s">
        <v>20082</v>
      </c>
      <c r="K4559" s="177"/>
      <c r="L4559" s="224"/>
      <c r="M4559" s="177"/>
      <c r="N4559" s="177"/>
      <c r="O4559" s="224"/>
      <c r="P4559" s="177"/>
      <c r="Q4559" s="177"/>
      <c r="R4559" s="177"/>
      <c r="S4559" s="177" t="s">
        <v>5736</v>
      </c>
      <c r="T4559" s="177" t="s">
        <v>19686</v>
      </c>
      <c r="Z4559" s="130" t="str">
        <f t="shared" si="72"/>
        <v>18(22)蓝海陆</v>
      </c>
    </row>
    <row r="4560" spans="1:26">
      <c r="A4560" s="177"/>
      <c r="B4560" s="177" t="s">
        <v>5741</v>
      </c>
      <c r="C4560" s="177"/>
      <c r="D4560" s="177" t="s">
        <v>290</v>
      </c>
      <c r="E4560" s="177" t="s">
        <v>5742</v>
      </c>
      <c r="F4560" s="177" t="s">
        <v>24</v>
      </c>
      <c r="G4560" s="177">
        <v>18</v>
      </c>
      <c r="H4560" s="177" t="s">
        <v>5743</v>
      </c>
      <c r="I4560" s="177" t="s">
        <v>5744</v>
      </c>
      <c r="J4560" s="177" t="s">
        <v>20083</v>
      </c>
      <c r="K4560" s="177" t="s">
        <v>27</v>
      </c>
      <c r="L4560" s="224"/>
      <c r="M4560" s="177"/>
      <c r="N4560" s="177" t="s">
        <v>27</v>
      </c>
      <c r="O4560" s="224"/>
      <c r="P4560" s="177"/>
      <c r="Q4560" s="177"/>
      <c r="R4560" s="177"/>
      <c r="S4560" s="177" t="s">
        <v>5741</v>
      </c>
      <c r="T4560" s="177"/>
      <c r="Z4560" s="130" t="str">
        <f t="shared" si="72"/>
        <v>18(22)陆甲</v>
      </c>
    </row>
    <row r="4561" spans="1:26">
      <c r="A4561" s="177"/>
      <c r="B4561" s="177" t="s">
        <v>5745</v>
      </c>
      <c r="C4561" s="177"/>
      <c r="D4561" s="177" t="s">
        <v>290</v>
      </c>
      <c r="E4561" s="177" t="s">
        <v>5746</v>
      </c>
      <c r="F4561" s="177" t="s">
        <v>24</v>
      </c>
      <c r="G4561" s="177">
        <v>18</v>
      </c>
      <c r="H4561" s="177" t="s">
        <v>5747</v>
      </c>
      <c r="I4561" s="177" t="s">
        <v>5748</v>
      </c>
      <c r="J4561" s="177" t="s">
        <v>20084</v>
      </c>
      <c r="K4561" s="177" t="s">
        <v>27</v>
      </c>
      <c r="L4561" s="224"/>
      <c r="M4561" s="177"/>
      <c r="N4561" s="177" t="s">
        <v>27</v>
      </c>
      <c r="O4561" s="224"/>
      <c r="P4561" s="177"/>
      <c r="Q4561" s="177"/>
      <c r="R4561" s="177"/>
      <c r="S4561" s="177" t="s">
        <v>5745</v>
      </c>
      <c r="T4561" s="177"/>
      <c r="Z4561" s="130" t="str">
        <f t="shared" si="72"/>
        <v>18(22)韦树</v>
      </c>
    </row>
    <row r="4562" spans="1:26">
      <c r="A4562" s="177"/>
      <c r="B4562" s="177" t="s">
        <v>5752</v>
      </c>
      <c r="C4562" s="177"/>
      <c r="D4562" s="177" t="s">
        <v>290</v>
      </c>
      <c r="E4562" s="177" t="s">
        <v>5753</v>
      </c>
      <c r="F4562" s="177" t="s">
        <v>143</v>
      </c>
      <c r="G4562" s="177">
        <v>19</v>
      </c>
      <c r="H4562" s="177" t="s">
        <v>20085</v>
      </c>
      <c r="I4562" s="177" t="s">
        <v>5755</v>
      </c>
      <c r="J4562" s="177" t="s">
        <v>20086</v>
      </c>
      <c r="K4562" s="177" t="s">
        <v>27</v>
      </c>
      <c r="L4562" s="224"/>
      <c r="M4562" s="177"/>
      <c r="N4562" s="177" t="s">
        <v>30</v>
      </c>
      <c r="O4562" s="224"/>
      <c r="P4562" s="177"/>
      <c r="Q4562" s="177"/>
      <c r="R4562" s="177"/>
      <c r="S4562" s="177" t="s">
        <v>5752</v>
      </c>
      <c r="T4562" s="177"/>
      <c r="Z4562" s="130" t="str">
        <f t="shared" si="72"/>
        <v>18(22)蒙金花</v>
      </c>
    </row>
    <row r="4563" spans="1:26">
      <c r="A4563" s="177"/>
      <c r="B4563" s="177" t="s">
        <v>5756</v>
      </c>
      <c r="C4563" s="177"/>
      <c r="D4563" s="177" t="s">
        <v>290</v>
      </c>
      <c r="E4563" s="177" t="s">
        <v>5757</v>
      </c>
      <c r="F4563" s="177" t="s">
        <v>143</v>
      </c>
      <c r="G4563" s="177">
        <v>18</v>
      </c>
      <c r="H4563" s="177" t="s">
        <v>2800</v>
      </c>
      <c r="I4563" s="177" t="s">
        <v>5758</v>
      </c>
      <c r="J4563" s="177" t="s">
        <v>20087</v>
      </c>
      <c r="K4563" s="177" t="s">
        <v>27</v>
      </c>
      <c r="L4563" s="224"/>
      <c r="M4563" s="177"/>
      <c r="N4563" s="177" t="s">
        <v>27</v>
      </c>
      <c r="O4563" s="224"/>
      <c r="P4563" s="177"/>
      <c r="Q4563" s="177"/>
      <c r="R4563" s="177"/>
      <c r="S4563" s="177" t="s">
        <v>5756</v>
      </c>
      <c r="T4563" s="177"/>
      <c r="Z4563" s="130" t="str">
        <f t="shared" si="72"/>
        <v>18(22)蒙春燕</v>
      </c>
    </row>
    <row r="4564" spans="1:26">
      <c r="A4564" s="177"/>
      <c r="B4564" s="177" t="s">
        <v>5759</v>
      </c>
      <c r="C4564" s="177"/>
      <c r="D4564" s="177" t="s">
        <v>290</v>
      </c>
      <c r="E4564" s="177" t="s">
        <v>5760</v>
      </c>
      <c r="F4564" s="177" t="s">
        <v>143</v>
      </c>
      <c r="G4564" s="177">
        <v>19</v>
      </c>
      <c r="H4564" s="177" t="s">
        <v>3705</v>
      </c>
      <c r="I4564" s="177" t="s">
        <v>5761</v>
      </c>
      <c r="J4564" s="177" t="s">
        <v>20088</v>
      </c>
      <c r="K4564" s="177" t="s">
        <v>27</v>
      </c>
      <c r="L4564" s="224"/>
      <c r="M4564" s="177"/>
      <c r="N4564" s="177" t="s">
        <v>27</v>
      </c>
      <c r="O4564" s="224"/>
      <c r="P4564" s="177"/>
      <c r="Q4564" s="177"/>
      <c r="R4564" s="177"/>
      <c r="S4564" s="177" t="s">
        <v>5759</v>
      </c>
      <c r="T4564" s="177"/>
      <c r="Z4564" s="130" t="str">
        <f t="shared" si="72"/>
        <v>18(22)韦青云</v>
      </c>
    </row>
    <row r="4565" spans="1:26">
      <c r="A4565" s="177"/>
      <c r="B4565" s="177" t="s">
        <v>5762</v>
      </c>
      <c r="C4565" s="177"/>
      <c r="D4565" s="177" t="s">
        <v>290</v>
      </c>
      <c r="E4565" s="177" t="s">
        <v>5763</v>
      </c>
      <c r="F4565" s="177" t="s">
        <v>143</v>
      </c>
      <c r="G4565" s="177">
        <v>18</v>
      </c>
      <c r="H4565" s="177" t="s">
        <v>19495</v>
      </c>
      <c r="I4565" s="177" t="s">
        <v>5765</v>
      </c>
      <c r="J4565" s="177" t="s">
        <v>20089</v>
      </c>
      <c r="K4565" s="177" t="s">
        <v>27</v>
      </c>
      <c r="L4565" s="224"/>
      <c r="M4565" s="177"/>
      <c r="N4565" s="177" t="s">
        <v>27</v>
      </c>
      <c r="O4565" s="224"/>
      <c r="P4565" s="177"/>
      <c r="Q4565" s="177"/>
      <c r="R4565" s="177"/>
      <c r="S4565" s="177" t="s">
        <v>5762</v>
      </c>
      <c r="T4565" s="177"/>
      <c r="Z4565" s="130" t="str">
        <f t="shared" si="72"/>
        <v>18(22)韦雪丹</v>
      </c>
    </row>
    <row r="4566" spans="1:26">
      <c r="A4566" s="177"/>
      <c r="B4566" s="177" t="s">
        <v>5769</v>
      </c>
      <c r="C4566" s="177"/>
      <c r="D4566" s="177" t="s">
        <v>290</v>
      </c>
      <c r="E4566" s="177" t="s">
        <v>5770</v>
      </c>
      <c r="F4566" s="177" t="s">
        <v>143</v>
      </c>
      <c r="G4566" s="177">
        <v>21</v>
      </c>
      <c r="H4566" s="177" t="s">
        <v>5771</v>
      </c>
      <c r="I4566" s="177" t="s">
        <v>5772</v>
      </c>
      <c r="J4566" s="177" t="s">
        <v>20090</v>
      </c>
      <c r="K4566" s="177" t="s">
        <v>27</v>
      </c>
      <c r="L4566" s="224"/>
      <c r="M4566" s="177"/>
      <c r="N4566" s="177" t="s">
        <v>27</v>
      </c>
      <c r="O4566" s="224"/>
      <c r="P4566" s="177"/>
      <c r="Q4566" s="177"/>
      <c r="R4566" s="177"/>
      <c r="S4566" s="177" t="s">
        <v>5769</v>
      </c>
      <c r="T4566" s="177"/>
      <c r="Z4566" s="130" t="str">
        <f t="shared" si="72"/>
        <v>18(22)韦丽阳</v>
      </c>
    </row>
    <row r="4567" spans="1:26">
      <c r="A4567" s="177"/>
      <c r="B4567" s="177" t="s">
        <v>5774</v>
      </c>
      <c r="C4567" s="177"/>
      <c r="D4567" s="177" t="s">
        <v>290</v>
      </c>
      <c r="E4567" s="177" t="s">
        <v>5775</v>
      </c>
      <c r="F4567" s="177" t="s">
        <v>24</v>
      </c>
      <c r="G4567" s="177">
        <v>18</v>
      </c>
      <c r="H4567" s="177" t="s">
        <v>17955</v>
      </c>
      <c r="I4567" s="177" t="s">
        <v>5777</v>
      </c>
      <c r="J4567" s="177" t="s">
        <v>20091</v>
      </c>
      <c r="K4567" s="177" t="s">
        <v>27</v>
      </c>
      <c r="L4567" s="224"/>
      <c r="M4567" s="177"/>
      <c r="N4567" s="177" t="s">
        <v>27</v>
      </c>
      <c r="O4567" s="224"/>
      <c r="P4567" s="177"/>
      <c r="Q4567" s="177"/>
      <c r="R4567" s="177"/>
      <c r="S4567" s="177" t="s">
        <v>5774</v>
      </c>
      <c r="T4567" s="177"/>
      <c r="Z4567" s="130" t="str">
        <f t="shared" si="72"/>
        <v>18(22)韦荣政</v>
      </c>
    </row>
    <row r="4568" spans="1:26">
      <c r="A4568" s="177"/>
      <c r="B4568" s="177" t="s">
        <v>5778</v>
      </c>
      <c r="C4568" s="177"/>
      <c r="D4568" s="177" t="s">
        <v>290</v>
      </c>
      <c r="E4568" s="177" t="s">
        <v>5779</v>
      </c>
      <c r="F4568" s="177" t="s">
        <v>24</v>
      </c>
      <c r="G4568" s="177">
        <v>18</v>
      </c>
      <c r="H4568" s="177" t="s">
        <v>17615</v>
      </c>
      <c r="I4568" s="177" t="s">
        <v>5780</v>
      </c>
      <c r="J4568" s="177" t="s">
        <v>20092</v>
      </c>
      <c r="K4568" s="177" t="s">
        <v>27</v>
      </c>
      <c r="L4568" s="224"/>
      <c r="M4568" s="177"/>
      <c r="N4568" s="177" t="s">
        <v>27</v>
      </c>
      <c r="O4568" s="224"/>
      <c r="P4568" s="177"/>
      <c r="Q4568" s="177"/>
      <c r="R4568" s="177"/>
      <c r="S4568" s="177" t="s">
        <v>5778</v>
      </c>
      <c r="T4568" s="177"/>
      <c r="Z4568" s="130" t="str">
        <f t="shared" si="72"/>
        <v>18(22)覃尚院</v>
      </c>
    </row>
    <row r="4569" spans="1:26">
      <c r="A4569" s="177"/>
      <c r="B4569" s="177" t="s">
        <v>5786</v>
      </c>
      <c r="C4569" s="177"/>
      <c r="D4569" s="177" t="s">
        <v>290</v>
      </c>
      <c r="E4569" s="177" t="s">
        <v>5787</v>
      </c>
      <c r="F4569" s="177" t="s">
        <v>24</v>
      </c>
      <c r="G4569" s="177">
        <v>18</v>
      </c>
      <c r="H4569" s="177" t="s">
        <v>20093</v>
      </c>
      <c r="I4569" s="177" t="s">
        <v>5789</v>
      </c>
      <c r="J4569" s="177" t="s">
        <v>20094</v>
      </c>
      <c r="K4569" s="177" t="s">
        <v>27</v>
      </c>
      <c r="L4569" s="224"/>
      <c r="M4569" s="177"/>
      <c r="N4569" s="177" t="s">
        <v>27</v>
      </c>
      <c r="O4569" s="224"/>
      <c r="P4569" s="177"/>
      <c r="Q4569" s="177"/>
      <c r="R4569" s="177"/>
      <c r="S4569" s="177" t="s">
        <v>5786</v>
      </c>
      <c r="T4569" s="177"/>
      <c r="Z4569" s="130" t="str">
        <f t="shared" si="72"/>
        <v>18(22)李航</v>
      </c>
    </row>
    <row r="4570" spans="1:26">
      <c r="A4570" s="177"/>
      <c r="B4570" s="177" t="s">
        <v>5790</v>
      </c>
      <c r="C4570" s="177"/>
      <c r="D4570" s="177" t="s">
        <v>290</v>
      </c>
      <c r="E4570" s="177" t="s">
        <v>5791</v>
      </c>
      <c r="F4570" s="177" t="s">
        <v>143</v>
      </c>
      <c r="G4570" s="177">
        <v>18</v>
      </c>
      <c r="H4570" s="177" t="s">
        <v>20095</v>
      </c>
      <c r="I4570" s="177" t="s">
        <v>5793</v>
      </c>
      <c r="J4570" s="177" t="s">
        <v>20096</v>
      </c>
      <c r="K4570" s="177" t="s">
        <v>27</v>
      </c>
      <c r="L4570" s="224"/>
      <c r="M4570" s="177"/>
      <c r="N4570" s="177" t="s">
        <v>27</v>
      </c>
      <c r="O4570" s="224"/>
      <c r="P4570" s="177"/>
      <c r="Q4570" s="177"/>
      <c r="R4570" s="177"/>
      <c r="S4570" s="177" t="s">
        <v>5790</v>
      </c>
      <c r="T4570" s="177"/>
      <c r="Z4570" s="130" t="str">
        <f t="shared" si="72"/>
        <v>18(22)韦妹儒</v>
      </c>
    </row>
    <row r="4571" spans="1:26">
      <c r="A4571" s="177"/>
      <c r="B4571" s="177" t="s">
        <v>5794</v>
      </c>
      <c r="C4571" s="177"/>
      <c r="D4571" s="177" t="s">
        <v>290</v>
      </c>
      <c r="E4571" s="177" t="s">
        <v>5795</v>
      </c>
      <c r="F4571" s="177" t="s">
        <v>143</v>
      </c>
      <c r="G4571" s="177">
        <v>18</v>
      </c>
      <c r="H4571" s="177" t="s">
        <v>20097</v>
      </c>
      <c r="I4571" s="177" t="s">
        <v>4505</v>
      </c>
      <c r="J4571" s="177" t="s">
        <v>20098</v>
      </c>
      <c r="K4571" s="177" t="s">
        <v>27</v>
      </c>
      <c r="L4571" s="224"/>
      <c r="M4571" s="177"/>
      <c r="N4571" s="177" t="s">
        <v>27</v>
      </c>
      <c r="O4571" s="224"/>
      <c r="P4571" s="177"/>
      <c r="Q4571" s="177"/>
      <c r="R4571" s="177"/>
      <c r="S4571" s="177" t="s">
        <v>5794</v>
      </c>
      <c r="T4571" s="177"/>
      <c r="Z4571" s="130" t="str">
        <f t="shared" si="72"/>
        <v>18(22)韦金明</v>
      </c>
    </row>
    <row r="4572" spans="1:26">
      <c r="A4572" s="177"/>
      <c r="B4572" s="177" t="s">
        <v>5798</v>
      </c>
      <c r="C4572" s="177"/>
      <c r="D4572" s="177" t="s">
        <v>290</v>
      </c>
      <c r="E4572" s="177" t="s">
        <v>5799</v>
      </c>
      <c r="F4572" s="177" t="s">
        <v>143</v>
      </c>
      <c r="G4572" s="177">
        <v>18</v>
      </c>
      <c r="H4572" s="177" t="s">
        <v>5800</v>
      </c>
      <c r="I4572" s="177" t="s">
        <v>5801</v>
      </c>
      <c r="J4572" s="177" t="s">
        <v>20099</v>
      </c>
      <c r="K4572" s="177" t="s">
        <v>27</v>
      </c>
      <c r="L4572" s="224"/>
      <c r="M4572" s="177"/>
      <c r="N4572" s="177" t="s">
        <v>27</v>
      </c>
      <c r="O4572" s="224"/>
      <c r="P4572" s="177"/>
      <c r="Q4572" s="177"/>
      <c r="R4572" s="177"/>
      <c r="S4572" s="177" t="s">
        <v>5798</v>
      </c>
      <c r="T4572" s="177"/>
      <c r="Z4572" s="130" t="str">
        <f t="shared" si="72"/>
        <v>18(22)韦雅庆</v>
      </c>
    </row>
    <row r="4573" spans="1:26">
      <c r="A4573" s="177"/>
      <c r="B4573" s="177" t="s">
        <v>5804</v>
      </c>
      <c r="C4573" s="177"/>
      <c r="D4573" s="177" t="s">
        <v>290</v>
      </c>
      <c r="E4573" s="177" t="s">
        <v>5805</v>
      </c>
      <c r="F4573" s="177" t="s">
        <v>143</v>
      </c>
      <c r="G4573" s="177">
        <v>19</v>
      </c>
      <c r="H4573" s="177" t="s">
        <v>5800</v>
      </c>
      <c r="I4573" s="177" t="s">
        <v>5801</v>
      </c>
      <c r="J4573" s="177" t="s">
        <v>20099</v>
      </c>
      <c r="K4573" s="177" t="s">
        <v>27</v>
      </c>
      <c r="L4573" s="224"/>
      <c r="M4573" s="177"/>
      <c r="N4573" s="177" t="s">
        <v>27</v>
      </c>
      <c r="O4573" s="224"/>
      <c r="P4573" s="177"/>
      <c r="Q4573" s="177"/>
      <c r="R4573" s="177"/>
      <c r="S4573" s="177" t="s">
        <v>5804</v>
      </c>
      <c r="T4573" s="177"/>
      <c r="Z4573" s="130" t="str">
        <f t="shared" si="72"/>
        <v>18(22)韦雅芳</v>
      </c>
    </row>
    <row r="4574" spans="1:26">
      <c r="A4574" s="177"/>
      <c r="B4574" s="177" t="s">
        <v>5806</v>
      </c>
      <c r="C4574" s="177"/>
      <c r="D4574" s="177" t="s">
        <v>290</v>
      </c>
      <c r="E4574" s="177" t="s">
        <v>5807</v>
      </c>
      <c r="F4574" s="177" t="s">
        <v>143</v>
      </c>
      <c r="G4574" s="177">
        <v>18</v>
      </c>
      <c r="H4574" s="177" t="s">
        <v>469</v>
      </c>
      <c r="I4574" s="177" t="s">
        <v>5808</v>
      </c>
      <c r="J4574" s="177" t="s">
        <v>20100</v>
      </c>
      <c r="K4574" s="177" t="s">
        <v>27</v>
      </c>
      <c r="L4574" s="224"/>
      <c r="M4574" s="177"/>
      <c r="N4574" s="177" t="s">
        <v>27</v>
      </c>
      <c r="O4574" s="224"/>
      <c r="P4574" s="177"/>
      <c r="Q4574" s="177"/>
      <c r="R4574" s="177"/>
      <c r="S4574" s="177" t="s">
        <v>5806</v>
      </c>
      <c r="T4574" s="177"/>
      <c r="Z4574" s="130" t="str">
        <f t="shared" si="72"/>
        <v>18(22)覃慧娜</v>
      </c>
    </row>
    <row r="4575" spans="1:26">
      <c r="A4575" s="177"/>
      <c r="B4575" s="177" t="s">
        <v>5809</v>
      </c>
      <c r="C4575" s="177"/>
      <c r="D4575" s="177" t="s">
        <v>290</v>
      </c>
      <c r="E4575" s="177" t="s">
        <v>5810</v>
      </c>
      <c r="F4575" s="177" t="s">
        <v>143</v>
      </c>
      <c r="G4575" s="177">
        <v>19</v>
      </c>
      <c r="H4575" s="177" t="s">
        <v>5811</v>
      </c>
      <c r="I4575" s="177" t="s">
        <v>5812</v>
      </c>
      <c r="J4575" s="177" t="s">
        <v>20101</v>
      </c>
      <c r="K4575" s="177" t="s">
        <v>27</v>
      </c>
      <c r="L4575" s="224"/>
      <c r="M4575" s="177"/>
      <c r="N4575" s="177" t="s">
        <v>27</v>
      </c>
      <c r="O4575" s="224"/>
      <c r="P4575" s="177"/>
      <c r="Q4575" s="177"/>
      <c r="R4575" s="177"/>
      <c r="S4575" s="177" t="s">
        <v>5809</v>
      </c>
      <c r="T4575" s="177"/>
      <c r="Z4575" s="130" t="str">
        <f t="shared" si="72"/>
        <v>18(22)潘柳燕</v>
      </c>
    </row>
    <row r="4576" spans="1:26">
      <c r="A4576" s="177"/>
      <c r="B4576" s="177" t="s">
        <v>5813</v>
      </c>
      <c r="C4576" s="177"/>
      <c r="D4576" s="177" t="s">
        <v>290</v>
      </c>
      <c r="E4576" s="177" t="s">
        <v>5814</v>
      </c>
      <c r="F4576" s="177" t="s">
        <v>143</v>
      </c>
      <c r="G4576" s="177">
        <v>18</v>
      </c>
      <c r="H4576" s="177" t="s">
        <v>1593</v>
      </c>
      <c r="I4576" s="177" t="s">
        <v>5815</v>
      </c>
      <c r="J4576" s="177" t="s">
        <v>20102</v>
      </c>
      <c r="K4576" s="177" t="s">
        <v>27</v>
      </c>
      <c r="L4576" s="224"/>
      <c r="M4576" s="177"/>
      <c r="N4576" s="177" t="s">
        <v>27</v>
      </c>
      <c r="O4576" s="224"/>
      <c r="P4576" s="177"/>
      <c r="Q4576" s="177"/>
      <c r="R4576" s="177"/>
      <c r="S4576" s="177" t="s">
        <v>5813</v>
      </c>
      <c r="T4576" s="177"/>
      <c r="Z4576" s="130" t="str">
        <f t="shared" si="72"/>
        <v>18(22)韦玉娇</v>
      </c>
    </row>
    <row r="4577" spans="1:26">
      <c r="A4577" s="177"/>
      <c r="B4577" s="177" t="s">
        <v>5816</v>
      </c>
      <c r="C4577" s="177"/>
      <c r="D4577" s="177" t="s">
        <v>290</v>
      </c>
      <c r="E4577" s="177" t="s">
        <v>5817</v>
      </c>
      <c r="F4577" s="177" t="s">
        <v>143</v>
      </c>
      <c r="G4577" s="177">
        <v>20</v>
      </c>
      <c r="H4577" s="177" t="s">
        <v>20103</v>
      </c>
      <c r="I4577" s="177" t="s">
        <v>5819</v>
      </c>
      <c r="J4577" s="177" t="s">
        <v>20104</v>
      </c>
      <c r="K4577" s="177" t="s">
        <v>27</v>
      </c>
      <c r="L4577" s="224"/>
      <c r="M4577" s="177"/>
      <c r="N4577" s="177" t="s">
        <v>30</v>
      </c>
      <c r="O4577" s="224"/>
      <c r="P4577" s="177"/>
      <c r="Q4577" s="177"/>
      <c r="R4577" s="177"/>
      <c r="S4577" s="177" t="s">
        <v>5816</v>
      </c>
      <c r="T4577" s="177"/>
      <c r="Z4577" s="130" t="str">
        <f t="shared" si="72"/>
        <v>18(22)蓝艳</v>
      </c>
    </row>
    <row r="4578" spans="1:26">
      <c r="A4578" s="177"/>
      <c r="B4578" s="177" t="s">
        <v>5820</v>
      </c>
      <c r="C4578" s="177"/>
      <c r="D4578" s="177" t="s">
        <v>290</v>
      </c>
      <c r="E4578" s="177" t="s">
        <v>5821</v>
      </c>
      <c r="F4578" s="177" t="s">
        <v>24</v>
      </c>
      <c r="G4578" s="177">
        <v>18</v>
      </c>
      <c r="H4578" s="177" t="s">
        <v>5822</v>
      </c>
      <c r="I4578" s="177" t="s">
        <v>5823</v>
      </c>
      <c r="J4578" s="177" t="s">
        <v>20105</v>
      </c>
      <c r="K4578" s="177" t="s">
        <v>27</v>
      </c>
      <c r="L4578" s="224"/>
      <c r="M4578" s="177"/>
      <c r="N4578" s="177" t="s">
        <v>27</v>
      </c>
      <c r="O4578" s="224"/>
      <c r="P4578" s="177"/>
      <c r="Q4578" s="177"/>
      <c r="R4578" s="177"/>
      <c r="S4578" s="177" t="s">
        <v>5820</v>
      </c>
      <c r="T4578" s="177"/>
      <c r="Z4578" s="130" t="str">
        <f t="shared" si="72"/>
        <v>18(22)唐国程</v>
      </c>
    </row>
    <row r="4579" spans="1:26">
      <c r="A4579" s="177"/>
      <c r="B4579" s="177" t="s">
        <v>5827</v>
      </c>
      <c r="C4579" s="177"/>
      <c r="D4579" s="177" t="s">
        <v>290</v>
      </c>
      <c r="E4579" s="177" t="s">
        <v>5828</v>
      </c>
      <c r="F4579" s="177" t="s">
        <v>143</v>
      </c>
      <c r="G4579" s="177">
        <v>18</v>
      </c>
      <c r="H4579" s="177" t="s">
        <v>20106</v>
      </c>
      <c r="I4579" s="177" t="s">
        <v>5830</v>
      </c>
      <c r="J4579" s="177" t="s">
        <v>20107</v>
      </c>
      <c r="K4579" s="177" t="s">
        <v>27</v>
      </c>
      <c r="L4579" s="224"/>
      <c r="M4579" s="177"/>
      <c r="N4579" s="177" t="s">
        <v>27</v>
      </c>
      <c r="O4579" s="224"/>
      <c r="P4579" s="177"/>
      <c r="Q4579" s="177"/>
      <c r="R4579" s="177"/>
      <c r="S4579" s="177" t="s">
        <v>5827</v>
      </c>
      <c r="T4579" s="177"/>
      <c r="Z4579" s="130" t="str">
        <f t="shared" si="72"/>
        <v>18(22)蒙爱利</v>
      </c>
    </row>
    <row r="4580" spans="1:26">
      <c r="A4580" s="177"/>
      <c r="B4580" s="177" t="s">
        <v>5832</v>
      </c>
      <c r="C4580" s="177"/>
      <c r="D4580" s="177" t="s">
        <v>290</v>
      </c>
      <c r="E4580" s="177" t="s">
        <v>5833</v>
      </c>
      <c r="F4580" s="177" t="s">
        <v>143</v>
      </c>
      <c r="G4580" s="177">
        <v>22</v>
      </c>
      <c r="H4580" s="177" t="s">
        <v>655</v>
      </c>
      <c r="I4580" s="177" t="s">
        <v>5834</v>
      </c>
      <c r="J4580" s="177" t="s">
        <v>16648</v>
      </c>
      <c r="K4580" s="177" t="s">
        <v>27</v>
      </c>
      <c r="L4580" s="224"/>
      <c r="M4580" s="177"/>
      <c r="N4580" s="177" t="s">
        <v>27</v>
      </c>
      <c r="O4580" s="224"/>
      <c r="P4580" s="177"/>
      <c r="Q4580" s="177"/>
      <c r="R4580" s="177"/>
      <c r="S4580" s="177" t="s">
        <v>5832</v>
      </c>
      <c r="T4580" s="177"/>
      <c r="Z4580" s="130" t="str">
        <f t="shared" si="72"/>
        <v>18(22)蓝柳艳</v>
      </c>
    </row>
    <row r="4581" spans="1:26">
      <c r="A4581" s="177"/>
      <c r="B4581" s="177" t="s">
        <v>5835</v>
      </c>
      <c r="C4581" s="177"/>
      <c r="D4581" s="177" t="s">
        <v>290</v>
      </c>
      <c r="E4581" s="177" t="s">
        <v>5836</v>
      </c>
      <c r="F4581" s="177" t="s">
        <v>143</v>
      </c>
      <c r="G4581" s="177">
        <v>18</v>
      </c>
      <c r="H4581" s="177" t="s">
        <v>5837</v>
      </c>
      <c r="I4581" s="177" t="s">
        <v>5838</v>
      </c>
      <c r="J4581" s="177" t="s">
        <v>20108</v>
      </c>
      <c r="K4581" s="177"/>
      <c r="L4581" s="224"/>
      <c r="M4581" s="177"/>
      <c r="N4581" s="177"/>
      <c r="O4581" s="224"/>
      <c r="P4581" s="177"/>
      <c r="Q4581" s="177"/>
      <c r="R4581" s="177"/>
      <c r="S4581" s="177" t="s">
        <v>5835</v>
      </c>
      <c r="T4581" s="177" t="s">
        <v>19686</v>
      </c>
      <c r="Z4581" s="130" t="str">
        <f t="shared" si="72"/>
        <v>18(22)覃炯锦</v>
      </c>
    </row>
    <row r="4582" spans="1:26">
      <c r="A4582" s="177"/>
      <c r="B4582" s="177" t="s">
        <v>5840</v>
      </c>
      <c r="C4582" s="177"/>
      <c r="D4582" s="177" t="s">
        <v>290</v>
      </c>
      <c r="E4582" s="177" t="s">
        <v>5841</v>
      </c>
      <c r="F4582" s="177" t="s">
        <v>24</v>
      </c>
      <c r="G4582" s="177">
        <v>18</v>
      </c>
      <c r="H4582" s="177" t="s">
        <v>5842</v>
      </c>
      <c r="I4582" s="177" t="s">
        <v>5843</v>
      </c>
      <c r="J4582" s="177" t="s">
        <v>20109</v>
      </c>
      <c r="K4582" s="177" t="s">
        <v>27</v>
      </c>
      <c r="L4582" s="224"/>
      <c r="M4582" s="177"/>
      <c r="N4582" s="177" t="s">
        <v>27</v>
      </c>
      <c r="O4582" s="224"/>
      <c r="P4582" s="177"/>
      <c r="Q4582" s="177"/>
      <c r="R4582" s="177"/>
      <c r="S4582" s="177" t="s">
        <v>5840</v>
      </c>
      <c r="T4582" s="177"/>
      <c r="Z4582" s="130" t="str">
        <f t="shared" si="72"/>
        <v>18(22)韦寿行</v>
      </c>
    </row>
    <row r="4583" spans="1:26">
      <c r="A4583" s="177"/>
      <c r="B4583" s="177" t="s">
        <v>5844</v>
      </c>
      <c r="C4583" s="177"/>
      <c r="D4583" s="177" t="s">
        <v>290</v>
      </c>
      <c r="E4583" s="177" t="s">
        <v>5845</v>
      </c>
      <c r="F4583" s="177" t="s">
        <v>24</v>
      </c>
      <c r="G4583" s="177">
        <v>19</v>
      </c>
      <c r="H4583" s="177" t="s">
        <v>5846</v>
      </c>
      <c r="I4583" s="177" t="s">
        <v>5847</v>
      </c>
      <c r="J4583" s="177" t="s">
        <v>20110</v>
      </c>
      <c r="K4583" s="177"/>
      <c r="L4583" s="224"/>
      <c r="M4583" s="177"/>
      <c r="N4583" s="177"/>
      <c r="O4583" s="224"/>
      <c r="P4583" s="177"/>
      <c r="Q4583" s="177"/>
      <c r="R4583" s="177"/>
      <c r="S4583" s="177" t="s">
        <v>5844</v>
      </c>
      <c r="T4583" s="177" t="s">
        <v>19686</v>
      </c>
      <c r="Z4583" s="130" t="str">
        <f t="shared" si="72"/>
        <v>18(22)韦家彬</v>
      </c>
    </row>
    <row r="4584" spans="1:26">
      <c r="A4584" s="177"/>
      <c r="B4584" s="177" t="s">
        <v>5852</v>
      </c>
      <c r="C4584" s="177"/>
      <c r="D4584" s="177" t="s">
        <v>290</v>
      </c>
      <c r="E4584" s="177" t="s">
        <v>5853</v>
      </c>
      <c r="F4584" s="177" t="s">
        <v>143</v>
      </c>
      <c r="G4584" s="177">
        <v>18</v>
      </c>
      <c r="H4584" s="177" t="s">
        <v>5854</v>
      </c>
      <c r="I4584" s="177" t="s">
        <v>5855</v>
      </c>
      <c r="J4584" s="177">
        <v>18977819709</v>
      </c>
      <c r="K4584" s="177" t="s">
        <v>27</v>
      </c>
      <c r="L4584" s="224"/>
      <c r="M4584" s="177"/>
      <c r="N4584" s="177" t="s">
        <v>27</v>
      </c>
      <c r="O4584" s="224"/>
      <c r="P4584" s="177"/>
      <c r="Q4584" s="177"/>
      <c r="R4584" s="177"/>
      <c r="S4584" s="177" t="s">
        <v>5852</v>
      </c>
      <c r="T4584" s="177"/>
      <c r="Z4584" s="130" t="str">
        <f t="shared" si="72"/>
        <v>18(22)韦咏伦</v>
      </c>
    </row>
    <row r="4585" spans="1:26">
      <c r="A4585" s="177"/>
      <c r="B4585" s="177" t="s">
        <v>5863</v>
      </c>
      <c r="C4585" s="177"/>
      <c r="D4585" s="177" t="s">
        <v>290</v>
      </c>
      <c r="E4585" s="177" t="s">
        <v>5864</v>
      </c>
      <c r="F4585" s="177" t="s">
        <v>24</v>
      </c>
      <c r="G4585" s="177">
        <v>19</v>
      </c>
      <c r="H4585" s="177" t="s">
        <v>3329</v>
      </c>
      <c r="I4585" s="177" t="s">
        <v>5865</v>
      </c>
      <c r="J4585" s="177" t="s">
        <v>20111</v>
      </c>
      <c r="K4585" s="177" t="s">
        <v>27</v>
      </c>
      <c r="L4585" s="224"/>
      <c r="M4585" s="177"/>
      <c r="N4585" s="177" t="s">
        <v>27</v>
      </c>
      <c r="O4585" s="224"/>
      <c r="P4585" s="177"/>
      <c r="Q4585" s="177"/>
      <c r="R4585" s="177"/>
      <c r="S4585" s="177" t="s">
        <v>5863</v>
      </c>
      <c r="T4585" s="177"/>
      <c r="Z4585" s="130" t="str">
        <f t="shared" si="72"/>
        <v>18(22)蓝旭升</v>
      </c>
    </row>
    <row r="4586" spans="1:26">
      <c r="A4586" s="177"/>
      <c r="B4586" s="177" t="s">
        <v>5870</v>
      </c>
      <c r="C4586" s="177"/>
      <c r="D4586" s="177" t="s">
        <v>290</v>
      </c>
      <c r="E4586" s="177" t="s">
        <v>5871</v>
      </c>
      <c r="F4586" s="177" t="s">
        <v>143</v>
      </c>
      <c r="G4586" s="177">
        <v>20</v>
      </c>
      <c r="H4586" s="177" t="s">
        <v>5872</v>
      </c>
      <c r="I4586" s="177" t="s">
        <v>5873</v>
      </c>
      <c r="J4586" s="177" t="s">
        <v>20112</v>
      </c>
      <c r="K4586" s="177" t="s">
        <v>27</v>
      </c>
      <c r="L4586" s="224"/>
      <c r="M4586" s="177"/>
      <c r="N4586" s="177" t="s">
        <v>27</v>
      </c>
      <c r="O4586" s="224"/>
      <c r="P4586" s="177"/>
      <c r="Q4586" s="177"/>
      <c r="R4586" s="177"/>
      <c r="S4586" s="177" t="s">
        <v>5870</v>
      </c>
      <c r="T4586" s="177"/>
      <c r="Z4586" s="130" t="str">
        <f t="shared" si="72"/>
        <v>18(22)韦心茹</v>
      </c>
    </row>
    <row r="4587" spans="1:26">
      <c r="A4587" s="177"/>
      <c r="B4587" s="177" t="s">
        <v>5874</v>
      </c>
      <c r="C4587" s="177"/>
      <c r="D4587" s="177" t="s">
        <v>290</v>
      </c>
      <c r="E4587" s="177" t="s">
        <v>5875</v>
      </c>
      <c r="F4587" s="177" t="s">
        <v>143</v>
      </c>
      <c r="G4587" s="177">
        <v>19</v>
      </c>
      <c r="H4587" s="177" t="s">
        <v>5876</v>
      </c>
      <c r="I4587" s="177" t="s">
        <v>5877</v>
      </c>
      <c r="J4587" s="177" t="s">
        <v>20113</v>
      </c>
      <c r="K4587" s="177" t="s">
        <v>27</v>
      </c>
      <c r="L4587" s="224"/>
      <c r="M4587" s="177"/>
      <c r="N4587" s="177" t="s">
        <v>27</v>
      </c>
      <c r="O4587" s="224"/>
      <c r="P4587" s="177"/>
      <c r="Q4587" s="177"/>
      <c r="R4587" s="177"/>
      <c r="S4587" s="177" t="s">
        <v>5874</v>
      </c>
      <c r="T4587" s="177"/>
      <c r="Z4587" s="130" t="str">
        <f t="shared" si="72"/>
        <v>18(22)韦江璐</v>
      </c>
    </row>
    <row r="4588" spans="26:26">
      <c r="Z4588" s="130" t="str">
        <f t="shared" si="72"/>
        <v/>
      </c>
    </row>
  </sheetData>
  <autoFilter ref="A5:Y4587">
    <extLst/>
  </autoFilter>
  <mergeCells count="15">
    <mergeCell ref="A2:R2"/>
    <mergeCell ref="A3:R3"/>
    <mergeCell ref="K4:P4"/>
    <mergeCell ref="A4:A5"/>
    <mergeCell ref="C4:C5"/>
    <mergeCell ref="D4:D5"/>
    <mergeCell ref="E4:E5"/>
    <mergeCell ref="F4:F5"/>
    <mergeCell ref="G4:G5"/>
    <mergeCell ref="H4:H5"/>
    <mergeCell ref="I4:I5"/>
    <mergeCell ref="J4:J5"/>
    <mergeCell ref="Q4:Q5"/>
    <mergeCell ref="R4:R5"/>
    <mergeCell ref="T4:T5"/>
  </mergeCells>
  <conditionalFormatting sqref="E1535">
    <cfRule type="duplicateValues" dxfId="0" priority="1"/>
  </conditionalFormatting>
  <conditionalFormatting sqref="S6:S3405">
    <cfRule type="expression" dxfId="0" priority="4">
      <formula>AND(SUMPRODUCT(IFERROR(1*(($S$6:$S$3405&amp;"x")=(S6&amp;"x")),0))&gt;1,NOT(ISBLANK(S6)))</formula>
    </cfRule>
  </conditionalFormatting>
  <conditionalFormatting sqref="E6:E1470 E1536:E2410">
    <cfRule type="duplicateValues" dxfId="0" priority="2"/>
  </conditionalFormatting>
  <conditionalFormatting sqref="U6:U1470 U1536:U2365">
    <cfRule type="duplicateValues" dxfId="0" priority="3"/>
  </conditionalFormatting>
  <dataValidations count="4">
    <dataValidation type="date" operator="between" showInputMessage="1" showErrorMessage="1" errorTitle="温馨提示" error="请按格式：“年/月/日”输入时间" promptTitle="请按格式：“年/月/日”输入时间" prompt="请按格式：“年/月/日”输入时间" sqref="L563 O563 L854 O854 L855 O855 L1162 L1470 O1470 L2122 O2122 L7:L562 L564:L809 L810:L816 L817:L853 L856:L1073 L1074:L1142 L1143:L1160 L1164:L1167 L1169:L1176 L1178:L1180 L1182:L1184 L1186:L1198 L1200:L1394 L1395:L1397 L1398:L1469 L1536:L1856 L1857:L2121 L2123:L2295 L2296:L2309 L2310:L2366 L2367:L2377 L2378:L2388 L2389:L2396 L2398:L2406 L2407:L2409 L2410:L2413 L2414:L2416 L2417:L2419 L2420:L2429 L2430:L2435 L2436:L2438 L2439:L2441 L2442:L2463 L2464:L2481 L2482:L2484 L2485:L2506 L2507:L1048517 O6:O562 O564:O786 O788:O809 O810:O816 O817:O853 O856:O1073 O1074:O1142 O1143:O1469 O1536:O1778 O1780:O1856 O1857:O1860 O1862:O2121 O2123:O2295 O2296:O2309 O2310:O2366 O2367:O2377 O2378:O2388 O2389:O2406 O2407:O2409 O2410:O2413 O2414:O2416 O2417:O2419 O2420:O2429 O2430:O2435 O2436:O2438 O2439:O2441 O2442:O2463 O2464:O2481 O2482:O2484 O2485:O2506 O2507:O1048517">
      <formula1>43466</formula1>
      <formula2>44440</formula2>
    </dataValidation>
    <dataValidation allowBlank="1" showInputMessage="1" showErrorMessage="1" errorTitle="请按格式“年/月/日&quot;输入" error="如：2021/7/6" promptTitle="请按格式“年/月/日&quot;输入" prompt="如：2021/7/6" sqref="A2 B2 C2:R2 S2"/>
    <dataValidation type="list" showInputMessage="1" promptTitle="可按接种单上的接种地址填" prompt="可按接种单上的接种地址填" sqref="K4:P4 M563 P563 M854 P854 M855 P855 P1055 M1470 P1470 O1861 M2122 P2122 M6:M562 M564:M809 M810:M816 M817:M853 M856:M1073 M1074:M1142 M1143:M1469 M1536:M1856 M1857:M2121 M2123:M2295 M2296:M2309 M2310:M2366 M2367:M2377 M2378:M2388 M2389:M2396 M2398:M2406 M2407:M2409 M2410:M2413 M2414:M2416 M2417:M2419 M2420:M2429 M2430:M2435 M2436:M2438 M2439:M2441 M2442:M2463 M2464:M2481 M2482:M2484 M2485:M2506 M2507:M1048517 P6:P562 P564:P809 P810:P816 P817:P853 P856:P1054 P1056:P1073 P1074:P1142 P1143:P1469 P1536:P1856 P1857:P1860 P1862:P2121 P2123:P2295 P2296:P2309 P2310:P2366 P2367:P2377 P2378:P2388 P2389:P2406 P2407:P2409 P2410:P2413 P2414:P2416 P2417:P2419 P2420:P2429 P2430:P2435 P2436:P2438 P2439:P2441 P2442:P2463 P2464:P2481 P2482:P2484 P2485:P2506 P2507:P1048517">
      <formula1>$Y$6:$Y$25</formula1>
    </dataValidation>
    <dataValidation type="list" showInputMessage="1" showErrorMessage="1" errorTitle="温馨提示" error="只能输入是或否" promptTitle="温馨提示" prompt="只能输入是或否" sqref="K563 N563 Q563 K854 N854 Q854 K855 N855 Q855 K1470 N1470 Q1470 K2122 N2122 Q2122 K6:K562 K564:K809 K810:K816 K817:K853 K856:K1073 K1074:K1142 K1143:K1469 K1536:K1856 K1857:K2121 K2123:K2295 K2296:K2309 K2310:K2366 K2367:K2377 K2378:K2388 K2389:K2396 K2398:K2406 K2407:K2409 K2410:K2413 K2414:K2416 K2417:K2419 K2420:K2429 K2430:K2435 K2436:K2438 K2439:K2441 K2442:K2463 K2464:K2481 K2482:K2484 K2485:K2506 K2507:K1048517 N6:N562 N564:N809 N810:N816 N817:N853 N856:N1073 N1074:N1142 N1143:N1407 N1408:N1409 N1410:N1432 N1433:N1435 N1436:N1469 N1536:N1856 N1857:N2121 N2123:N2295 N2296:N2309 N2310:N2366 N2367:N2377 N2378:N2388 N2389:N2406 N2407:N2409 N2410:N2413 N2414:N2416 N2417:N2419 N2420:N2429 N2430:N2435 N2436:N2438 N2439:N2441 N2442:N2463 N2464:N2481 N2482:N2484 N2485:N2506 N2507:N1048517 Q6:Q562 Q564:Q809 Q810:Q816 Q817:Q853 Q856:Q1073 Q1074:Q1142 Q1143:Q1469 Q1536:Q1856 Q1857:Q2121 Q2123:Q2295 Q2296:Q2309 Q2310:Q2366 Q2367:Q2377 Q2378:Q2388 Q2389:Q2406 Q2407:Q2409 Q2410:Q2413 Q2414:Q2416 Q2417:Q2419 Q2420:Q2429 Q2430:Q2435 Q2436:Q2438 Q2439:Q2441 Q2442:Q2463 Q2464:Q2481 Q2482:Q2484 Q2485:Q2506 Q2507:Q1048517">
      <formula1>$C$1:$D$1</formula1>
    </dataValidation>
  </dataValidations>
  <hyperlinks>
    <hyperlink ref="X2" r:id="rId4" display="操作示例视频"/>
  </hyperlinks>
  <pageMargins left="0.699305555555556" right="0.699305555555556" top="0.75" bottom="0.75" header="0.3" footer="0.3"/>
  <pageSetup paperSize="9" orientation="portrait"/>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485"/>
  <sheetViews>
    <sheetView topLeftCell="B2913" workbookViewId="0">
      <selection activeCell="B2953" sqref="$A2953:$XFD2953"/>
    </sheetView>
  </sheetViews>
  <sheetFormatPr defaultColWidth="9" defaultRowHeight="13.5"/>
  <cols>
    <col min="2" max="3" width="25.625" customWidth="1"/>
    <col min="8" max="8" width="19.125" customWidth="1"/>
    <col min="18" max="18" width="12.875" customWidth="1"/>
  </cols>
  <sheetData>
    <row r="1" spans="1:23">
      <c r="A1" s="85" t="s">
        <v>0</v>
      </c>
      <c r="B1" s="85"/>
      <c r="C1" s="85"/>
      <c r="D1" s="86" t="s">
        <v>3</v>
      </c>
      <c r="E1" s="85" t="s">
        <v>4</v>
      </c>
      <c r="F1" s="85" t="s">
        <v>20114</v>
      </c>
      <c r="G1" s="85" t="s">
        <v>20115</v>
      </c>
      <c r="H1" s="87" t="s">
        <v>20116</v>
      </c>
      <c r="I1" s="92" t="s">
        <v>20117</v>
      </c>
      <c r="J1" s="93" t="s">
        <v>20118</v>
      </c>
      <c r="K1" s="93" t="s">
        <v>20119</v>
      </c>
      <c r="L1" s="94" t="s">
        <v>20120</v>
      </c>
      <c r="M1" s="94" t="s">
        <v>20121</v>
      </c>
      <c r="N1" s="94" t="s">
        <v>20122</v>
      </c>
      <c r="O1" s="94" t="s">
        <v>20123</v>
      </c>
      <c r="P1" s="85" t="s">
        <v>20124</v>
      </c>
      <c r="Q1" s="85" t="s">
        <v>7</v>
      </c>
      <c r="R1" s="96" t="s">
        <v>8</v>
      </c>
      <c r="S1" s="85" t="s">
        <v>20125</v>
      </c>
      <c r="T1" s="85"/>
      <c r="U1" s="85"/>
      <c r="V1" s="85"/>
      <c r="W1" s="97" t="s">
        <v>20126</v>
      </c>
    </row>
    <row r="2" spans="1:23">
      <c r="A2" s="85"/>
      <c r="B2" s="85"/>
      <c r="C2" s="85"/>
      <c r="D2" s="86"/>
      <c r="E2" s="85"/>
      <c r="F2" s="85"/>
      <c r="G2" s="85"/>
      <c r="H2" s="87"/>
      <c r="I2" s="95"/>
      <c r="J2" s="93"/>
      <c r="K2" s="93"/>
      <c r="L2" s="94"/>
      <c r="M2" s="94"/>
      <c r="N2" s="94"/>
      <c r="O2" s="94"/>
      <c r="P2" s="85"/>
      <c r="Q2" s="85"/>
      <c r="R2" s="96"/>
      <c r="S2" s="85" t="s">
        <v>20127</v>
      </c>
      <c r="T2" s="85" t="s">
        <v>20128</v>
      </c>
      <c r="U2" s="85" t="s">
        <v>20129</v>
      </c>
      <c r="V2" s="85" t="s">
        <v>20130</v>
      </c>
      <c r="W2" s="97"/>
    </row>
    <row r="3" spans="1:27">
      <c r="A3" s="88">
        <v>1</v>
      </c>
      <c r="B3" s="89" t="str">
        <f t="shared" ref="B3:B66" si="0">H3</f>
        <v>45273120021016421X</v>
      </c>
      <c r="C3" s="89" t="s">
        <v>22</v>
      </c>
      <c r="D3" s="90" t="s">
        <v>23</v>
      </c>
      <c r="E3" s="88" t="s">
        <v>24</v>
      </c>
      <c r="F3" s="88" t="s">
        <v>20131</v>
      </c>
      <c r="G3" s="88" t="s">
        <v>20132</v>
      </c>
      <c r="H3" s="91" t="s">
        <v>20</v>
      </c>
      <c r="I3" s="89" t="s">
        <v>30</v>
      </c>
      <c r="J3" s="88" t="s">
        <v>30</v>
      </c>
      <c r="K3" s="88" t="s">
        <v>30</v>
      </c>
      <c r="L3" s="88" t="s">
        <v>30</v>
      </c>
      <c r="M3" s="88" t="s">
        <v>30</v>
      </c>
      <c r="N3" s="88" t="s">
        <v>30</v>
      </c>
      <c r="O3" s="88" t="s">
        <v>27</v>
      </c>
      <c r="P3" s="88" t="s">
        <v>1517</v>
      </c>
      <c r="Q3" s="98" t="s">
        <v>26</v>
      </c>
      <c r="R3" s="99">
        <v>13557183117</v>
      </c>
      <c r="S3" s="88" t="s">
        <v>1517</v>
      </c>
      <c r="T3" s="88" t="s">
        <v>20133</v>
      </c>
      <c r="U3" s="98" t="s">
        <v>20134</v>
      </c>
      <c r="V3" s="99" t="s">
        <v>20135</v>
      </c>
      <c r="W3" s="100" t="s">
        <v>22</v>
      </c>
      <c r="X3" t="s">
        <v>25</v>
      </c>
      <c r="AA3">
        <f ca="1">DATEDIF(TEXT(MID(H3,7,8),"00-00-00"),TODAY(),"y")</f>
        <v>18</v>
      </c>
    </row>
    <row r="4" spans="1:27">
      <c r="A4" s="88">
        <v>2</v>
      </c>
      <c r="B4" s="89" t="str">
        <f t="shared" si="0"/>
        <v>452731200212110610</v>
      </c>
      <c r="C4" s="89" t="s">
        <v>22</v>
      </c>
      <c r="D4" s="90" t="s">
        <v>32</v>
      </c>
      <c r="E4" s="88" t="s">
        <v>24</v>
      </c>
      <c r="F4" s="88" t="s">
        <v>20131</v>
      </c>
      <c r="G4" s="88" t="s">
        <v>20136</v>
      </c>
      <c r="H4" s="91" t="s">
        <v>31</v>
      </c>
      <c r="I4" s="89" t="s">
        <v>30</v>
      </c>
      <c r="J4" s="88" t="s">
        <v>30</v>
      </c>
      <c r="K4" s="88" t="s">
        <v>30</v>
      </c>
      <c r="L4" s="88" t="s">
        <v>30</v>
      </c>
      <c r="M4" s="88" t="s">
        <v>30</v>
      </c>
      <c r="N4" s="88" t="s">
        <v>27</v>
      </c>
      <c r="O4" s="88" t="s">
        <v>27</v>
      </c>
      <c r="P4" s="88" t="s">
        <v>1517</v>
      </c>
      <c r="Q4" s="98" t="s">
        <v>34</v>
      </c>
      <c r="R4" s="99">
        <v>15078637855</v>
      </c>
      <c r="S4" s="88" t="s">
        <v>1517</v>
      </c>
      <c r="T4" s="88" t="s">
        <v>20137</v>
      </c>
      <c r="U4" s="98">
        <v>0</v>
      </c>
      <c r="V4" s="99" t="s">
        <v>20138</v>
      </c>
      <c r="W4" s="100" t="s">
        <v>22</v>
      </c>
      <c r="X4" t="s">
        <v>19643</v>
      </c>
      <c r="AA4">
        <f ca="1" t="shared" ref="AA4:AA67" si="1">DATEDIF(TEXT(MID(H4,7,8),"00-00-00"),TODAY(),"y")</f>
        <v>18</v>
      </c>
    </row>
    <row r="5" spans="1:27">
      <c r="A5" s="88">
        <v>3</v>
      </c>
      <c r="B5" s="89" t="str">
        <f t="shared" si="0"/>
        <v>452731200007113919</v>
      </c>
      <c r="C5" s="89" t="s">
        <v>22</v>
      </c>
      <c r="D5" s="90" t="s">
        <v>36</v>
      </c>
      <c r="E5" s="88" t="s">
        <v>24</v>
      </c>
      <c r="F5" s="88" t="s">
        <v>20131</v>
      </c>
      <c r="G5" s="88" t="s">
        <v>20139</v>
      </c>
      <c r="H5" s="91" t="s">
        <v>35</v>
      </c>
      <c r="I5" s="89" t="s">
        <v>30</v>
      </c>
      <c r="J5" s="88" t="s">
        <v>30</v>
      </c>
      <c r="K5" s="88" t="s">
        <v>27</v>
      </c>
      <c r="L5" s="88" t="s">
        <v>30</v>
      </c>
      <c r="M5" s="88" t="s">
        <v>30</v>
      </c>
      <c r="N5" s="88" t="s">
        <v>30</v>
      </c>
      <c r="O5" s="88" t="s">
        <v>27</v>
      </c>
      <c r="P5" s="88" t="s">
        <v>1517</v>
      </c>
      <c r="Q5" s="98" t="s">
        <v>38</v>
      </c>
      <c r="R5" s="99">
        <v>15949326002</v>
      </c>
      <c r="S5" s="88" t="s">
        <v>1517</v>
      </c>
      <c r="T5" s="88" t="s">
        <v>20140</v>
      </c>
      <c r="U5" s="98" t="s">
        <v>20141</v>
      </c>
      <c r="V5" s="99" t="s">
        <v>20142</v>
      </c>
      <c r="W5" s="100" t="s">
        <v>22</v>
      </c>
      <c r="X5" t="s">
        <v>37</v>
      </c>
      <c r="AA5">
        <f ca="1" t="shared" si="1"/>
        <v>21</v>
      </c>
    </row>
    <row r="6" spans="1:27">
      <c r="A6" s="88">
        <v>4</v>
      </c>
      <c r="B6" s="89" t="str">
        <f t="shared" si="0"/>
        <v>452731200209295415</v>
      </c>
      <c r="C6" s="89" t="s">
        <v>22</v>
      </c>
      <c r="D6" s="90" t="s">
        <v>43</v>
      </c>
      <c r="E6" s="88" t="s">
        <v>24</v>
      </c>
      <c r="F6" s="88" t="s">
        <v>20131</v>
      </c>
      <c r="G6" s="88" t="s">
        <v>20143</v>
      </c>
      <c r="H6" s="91" t="s">
        <v>42</v>
      </c>
      <c r="I6" s="89" t="s">
        <v>30</v>
      </c>
      <c r="J6" s="88" t="s">
        <v>30</v>
      </c>
      <c r="K6" s="88" t="s">
        <v>30</v>
      </c>
      <c r="L6" s="88" t="s">
        <v>30</v>
      </c>
      <c r="M6" s="88" t="s">
        <v>30</v>
      </c>
      <c r="N6" s="88" t="s">
        <v>30</v>
      </c>
      <c r="O6" s="88" t="s">
        <v>27</v>
      </c>
      <c r="P6" s="88" t="s">
        <v>1517</v>
      </c>
      <c r="Q6" s="98" t="s">
        <v>45</v>
      </c>
      <c r="R6" s="99">
        <v>13768480562</v>
      </c>
      <c r="S6" s="88" t="s">
        <v>1517</v>
      </c>
      <c r="T6" s="88" t="s">
        <v>20144</v>
      </c>
      <c r="U6" s="98" t="s">
        <v>20145</v>
      </c>
      <c r="V6" s="99" t="s">
        <v>20146</v>
      </c>
      <c r="W6" s="100" t="s">
        <v>22</v>
      </c>
      <c r="X6" t="s">
        <v>44</v>
      </c>
      <c r="AA6">
        <f ca="1" t="shared" si="1"/>
        <v>18</v>
      </c>
    </row>
    <row r="7" spans="1:27">
      <c r="A7" s="88">
        <v>5</v>
      </c>
      <c r="B7" s="89" t="str">
        <f t="shared" si="0"/>
        <v>45273120020822421X</v>
      </c>
      <c r="C7" s="89" t="s">
        <v>22</v>
      </c>
      <c r="D7" s="90" t="s">
        <v>51</v>
      </c>
      <c r="E7" s="88" t="s">
        <v>24</v>
      </c>
      <c r="F7" s="88" t="s">
        <v>20131</v>
      </c>
      <c r="G7" s="88" t="s">
        <v>20147</v>
      </c>
      <c r="H7" s="91" t="s">
        <v>50</v>
      </c>
      <c r="I7" s="89" t="s">
        <v>27</v>
      </c>
      <c r="J7" s="88" t="s">
        <v>30</v>
      </c>
      <c r="K7" s="88" t="s">
        <v>30</v>
      </c>
      <c r="L7" s="88" t="s">
        <v>30</v>
      </c>
      <c r="M7" s="88" t="s">
        <v>30</v>
      </c>
      <c r="N7" s="88" t="s">
        <v>30</v>
      </c>
      <c r="O7" s="88" t="s">
        <v>27</v>
      </c>
      <c r="P7" s="88" t="s">
        <v>1517</v>
      </c>
      <c r="Q7" s="98" t="s">
        <v>53</v>
      </c>
      <c r="R7" s="99">
        <v>13768066978</v>
      </c>
      <c r="S7" s="88" t="s">
        <v>1517</v>
      </c>
      <c r="T7" s="88" t="s">
        <v>20133</v>
      </c>
      <c r="U7" s="98" t="s">
        <v>20148</v>
      </c>
      <c r="V7" s="99" t="s">
        <v>20149</v>
      </c>
      <c r="W7" s="100" t="s">
        <v>22</v>
      </c>
      <c r="X7" t="s">
        <v>52</v>
      </c>
      <c r="AA7">
        <f ca="1" t="shared" si="1"/>
        <v>18</v>
      </c>
    </row>
    <row r="8" spans="1:27">
      <c r="A8" s="88">
        <v>6</v>
      </c>
      <c r="B8" s="89" t="str">
        <f t="shared" si="0"/>
        <v>452731200205250914</v>
      </c>
      <c r="C8" s="89" t="s">
        <v>22</v>
      </c>
      <c r="D8" s="90" t="s">
        <v>60</v>
      </c>
      <c r="E8" s="88" t="s">
        <v>24</v>
      </c>
      <c r="F8" s="88" t="s">
        <v>20131</v>
      </c>
      <c r="G8" s="88" t="s">
        <v>20150</v>
      </c>
      <c r="H8" s="91" t="s">
        <v>59</v>
      </c>
      <c r="I8" s="89" t="s">
        <v>30</v>
      </c>
      <c r="J8" s="88" t="s">
        <v>30</v>
      </c>
      <c r="K8" s="88" t="s">
        <v>30</v>
      </c>
      <c r="L8" s="88" t="s">
        <v>30</v>
      </c>
      <c r="M8" s="88" t="s">
        <v>30</v>
      </c>
      <c r="N8" s="88" t="s">
        <v>30</v>
      </c>
      <c r="O8" s="88" t="s">
        <v>27</v>
      </c>
      <c r="P8" s="88" t="s">
        <v>1517</v>
      </c>
      <c r="Q8" s="98" t="s">
        <v>62</v>
      </c>
      <c r="R8" s="99">
        <v>13877896404</v>
      </c>
      <c r="S8" s="88" t="s">
        <v>1517</v>
      </c>
      <c r="T8" s="88" t="s">
        <v>20151</v>
      </c>
      <c r="U8" s="98" t="s">
        <v>20152</v>
      </c>
      <c r="V8" s="99" t="s">
        <v>20153</v>
      </c>
      <c r="W8" s="100" t="s">
        <v>22</v>
      </c>
      <c r="X8" t="s">
        <v>19644</v>
      </c>
      <c r="AA8">
        <f ca="1" t="shared" si="1"/>
        <v>19</v>
      </c>
    </row>
    <row r="9" spans="1:27">
      <c r="A9" s="88">
        <v>7</v>
      </c>
      <c r="B9" s="89" t="str">
        <f t="shared" si="0"/>
        <v>452731200304294218</v>
      </c>
      <c r="C9" s="89" t="s">
        <v>22</v>
      </c>
      <c r="D9" s="90" t="s">
        <v>65</v>
      </c>
      <c r="E9" s="88" t="s">
        <v>24</v>
      </c>
      <c r="F9" s="88" t="s">
        <v>20131</v>
      </c>
      <c r="G9" s="88" t="s">
        <v>20154</v>
      </c>
      <c r="H9" s="91" t="s">
        <v>64</v>
      </c>
      <c r="I9" s="89" t="s">
        <v>27</v>
      </c>
      <c r="J9" s="88" t="s">
        <v>30</v>
      </c>
      <c r="K9" s="88" t="s">
        <v>30</v>
      </c>
      <c r="L9" s="88" t="s">
        <v>30</v>
      </c>
      <c r="M9" s="88" t="s">
        <v>30</v>
      </c>
      <c r="N9" s="88" t="s">
        <v>30</v>
      </c>
      <c r="O9" s="88" t="s">
        <v>27</v>
      </c>
      <c r="P9" s="88" t="s">
        <v>1517</v>
      </c>
      <c r="Q9" s="98" t="s">
        <v>67</v>
      </c>
      <c r="R9" s="99">
        <v>15277822721</v>
      </c>
      <c r="S9" s="88" t="s">
        <v>1517</v>
      </c>
      <c r="T9" s="88" t="s">
        <v>20133</v>
      </c>
      <c r="U9" s="98" t="s">
        <v>20155</v>
      </c>
      <c r="V9" s="99" t="s">
        <v>20156</v>
      </c>
      <c r="W9" s="100" t="s">
        <v>22</v>
      </c>
      <c r="X9" t="s">
        <v>66</v>
      </c>
      <c r="AA9">
        <f ca="1" t="shared" si="1"/>
        <v>18</v>
      </c>
    </row>
    <row r="10" spans="1:27">
      <c r="A10" s="88">
        <v>8</v>
      </c>
      <c r="B10" s="89" t="str">
        <f t="shared" si="0"/>
        <v>452731200301283636</v>
      </c>
      <c r="C10" s="89" t="s">
        <v>22</v>
      </c>
      <c r="D10" s="90" t="s">
        <v>71</v>
      </c>
      <c r="E10" s="88" t="s">
        <v>24</v>
      </c>
      <c r="F10" s="88" t="s">
        <v>20131</v>
      </c>
      <c r="G10" s="88" t="s">
        <v>20157</v>
      </c>
      <c r="H10" s="91" t="s">
        <v>70</v>
      </c>
      <c r="I10" s="89" t="s">
        <v>30</v>
      </c>
      <c r="J10" s="88" t="s">
        <v>30</v>
      </c>
      <c r="K10" s="88" t="s">
        <v>30</v>
      </c>
      <c r="L10" s="88" t="s">
        <v>30</v>
      </c>
      <c r="M10" s="88" t="s">
        <v>27</v>
      </c>
      <c r="N10" s="88" t="s">
        <v>30</v>
      </c>
      <c r="O10" s="88" t="s">
        <v>27</v>
      </c>
      <c r="P10" s="88" t="s">
        <v>1517</v>
      </c>
      <c r="Q10" s="98" t="s">
        <v>73</v>
      </c>
      <c r="R10" s="99">
        <v>13557488717</v>
      </c>
      <c r="S10" s="88" t="s">
        <v>1517</v>
      </c>
      <c r="T10" s="88" t="s">
        <v>20158</v>
      </c>
      <c r="U10" s="98" t="s">
        <v>20159</v>
      </c>
      <c r="V10" s="99" t="s">
        <v>20160</v>
      </c>
      <c r="W10" s="100" t="s">
        <v>22</v>
      </c>
      <c r="X10" t="s">
        <v>19645</v>
      </c>
      <c r="AA10">
        <f ca="1" t="shared" si="1"/>
        <v>18</v>
      </c>
    </row>
    <row r="11" spans="1:27">
      <c r="A11" s="88">
        <v>9</v>
      </c>
      <c r="B11" s="89" t="str">
        <f t="shared" si="0"/>
        <v>452731200302064814</v>
      </c>
      <c r="C11" s="89" t="s">
        <v>22</v>
      </c>
      <c r="D11" s="90" t="s">
        <v>78</v>
      </c>
      <c r="E11" s="88" t="s">
        <v>24</v>
      </c>
      <c r="F11" s="88" t="s">
        <v>20131</v>
      </c>
      <c r="G11" s="88" t="s">
        <v>20161</v>
      </c>
      <c r="H11" s="91" t="s">
        <v>77</v>
      </c>
      <c r="I11" s="89" t="s">
        <v>30</v>
      </c>
      <c r="J11" s="88" t="s">
        <v>30</v>
      </c>
      <c r="K11" s="88" t="s">
        <v>30</v>
      </c>
      <c r="L11" s="88" t="s">
        <v>30</v>
      </c>
      <c r="M11" s="88" t="s">
        <v>30</v>
      </c>
      <c r="N11" s="88" t="s">
        <v>27</v>
      </c>
      <c r="O11" s="88" t="s">
        <v>27</v>
      </c>
      <c r="P11" s="88" t="s">
        <v>1517</v>
      </c>
      <c r="Q11" s="98" t="s">
        <v>80</v>
      </c>
      <c r="R11" s="99">
        <v>13407753811</v>
      </c>
      <c r="S11" s="88" t="s">
        <v>1517</v>
      </c>
      <c r="T11" s="88" t="s">
        <v>1517</v>
      </c>
      <c r="U11" s="98" t="s">
        <v>20162</v>
      </c>
      <c r="V11" s="99">
        <v>0</v>
      </c>
      <c r="W11" s="100" t="s">
        <v>22</v>
      </c>
      <c r="X11" t="s">
        <v>19646</v>
      </c>
      <c r="AA11">
        <f ca="1" t="shared" si="1"/>
        <v>18</v>
      </c>
    </row>
    <row r="12" spans="1:27">
      <c r="A12" s="88">
        <v>10</v>
      </c>
      <c r="B12" s="89" t="str">
        <f t="shared" si="0"/>
        <v>452731200308125112</v>
      </c>
      <c r="C12" s="89" t="s">
        <v>22</v>
      </c>
      <c r="D12" s="90" t="s">
        <v>83</v>
      </c>
      <c r="E12" s="88" t="s">
        <v>24</v>
      </c>
      <c r="F12" s="88" t="s">
        <v>20131</v>
      </c>
      <c r="G12" s="88" t="s">
        <v>20163</v>
      </c>
      <c r="H12" s="91" t="s">
        <v>82</v>
      </c>
      <c r="I12" s="89" t="s">
        <v>30</v>
      </c>
      <c r="J12" s="88" t="s">
        <v>30</v>
      </c>
      <c r="K12" s="88" t="s">
        <v>30</v>
      </c>
      <c r="L12" s="88" t="s">
        <v>30</v>
      </c>
      <c r="M12" s="88" t="s">
        <v>30</v>
      </c>
      <c r="N12" s="88" t="s">
        <v>30</v>
      </c>
      <c r="O12" s="88" t="s">
        <v>27</v>
      </c>
      <c r="P12" s="88" t="s">
        <v>1517</v>
      </c>
      <c r="Q12" s="98" t="s">
        <v>85</v>
      </c>
      <c r="R12" s="99">
        <v>1730828045</v>
      </c>
      <c r="S12" s="88" t="s">
        <v>1517</v>
      </c>
      <c r="T12" s="88" t="s">
        <v>20164</v>
      </c>
      <c r="U12" s="98" t="s">
        <v>20165</v>
      </c>
      <c r="V12" s="99" t="s">
        <v>20166</v>
      </c>
      <c r="W12" s="100" t="s">
        <v>22</v>
      </c>
      <c r="X12" t="s">
        <v>84</v>
      </c>
      <c r="AA12">
        <f ca="1" t="shared" si="1"/>
        <v>18</v>
      </c>
    </row>
    <row r="13" spans="1:27">
      <c r="A13" s="88">
        <v>11</v>
      </c>
      <c r="B13" s="89" t="str">
        <f t="shared" si="0"/>
        <v>45273120030223481x</v>
      </c>
      <c r="C13" s="89" t="s">
        <v>22</v>
      </c>
      <c r="D13" s="90" t="s">
        <v>90</v>
      </c>
      <c r="E13" s="88" t="s">
        <v>24</v>
      </c>
      <c r="F13" s="88" t="s">
        <v>20131</v>
      </c>
      <c r="G13" s="88" t="s">
        <v>20161</v>
      </c>
      <c r="H13" s="91" t="s">
        <v>89</v>
      </c>
      <c r="I13" s="89" t="s">
        <v>30</v>
      </c>
      <c r="J13" s="88" t="s">
        <v>30</v>
      </c>
      <c r="K13" s="88" t="s">
        <v>30</v>
      </c>
      <c r="L13" s="88" t="s">
        <v>30</v>
      </c>
      <c r="M13" s="88" t="s">
        <v>27</v>
      </c>
      <c r="N13" s="88" t="s">
        <v>30</v>
      </c>
      <c r="O13" s="88" t="s">
        <v>27</v>
      </c>
      <c r="P13" s="88" t="s">
        <v>1517</v>
      </c>
      <c r="Q13" s="98" t="s">
        <v>92</v>
      </c>
      <c r="R13" s="99">
        <v>13537856369</v>
      </c>
      <c r="S13" s="88" t="s">
        <v>1517</v>
      </c>
      <c r="T13" s="88" t="s">
        <v>1517</v>
      </c>
      <c r="U13" s="98" t="s">
        <v>20167</v>
      </c>
      <c r="V13" s="99">
        <v>0</v>
      </c>
      <c r="W13" s="100" t="s">
        <v>22</v>
      </c>
      <c r="X13" t="s">
        <v>19647</v>
      </c>
      <c r="AA13">
        <f ca="1" t="shared" si="1"/>
        <v>18</v>
      </c>
    </row>
    <row r="14" spans="1:27">
      <c r="A14" s="88">
        <v>12</v>
      </c>
      <c r="B14" s="89" t="str">
        <f t="shared" si="0"/>
        <v>451229200309101219</v>
      </c>
      <c r="C14" s="89" t="s">
        <v>22</v>
      </c>
      <c r="D14" s="90" t="s">
        <v>95</v>
      </c>
      <c r="E14" s="88" t="s">
        <v>24</v>
      </c>
      <c r="F14" s="88" t="s">
        <v>20131</v>
      </c>
      <c r="G14" s="88" t="s">
        <v>20168</v>
      </c>
      <c r="H14" s="91" t="s">
        <v>94</v>
      </c>
      <c r="I14" s="89" t="s">
        <v>30</v>
      </c>
      <c r="J14" s="88" t="s">
        <v>30</v>
      </c>
      <c r="K14" s="88" t="s">
        <v>30</v>
      </c>
      <c r="L14" s="88" t="s">
        <v>30</v>
      </c>
      <c r="M14" s="88" t="s">
        <v>30</v>
      </c>
      <c r="N14" s="88" t="s">
        <v>30</v>
      </c>
      <c r="O14" s="88" t="s">
        <v>27</v>
      </c>
      <c r="P14" s="88" t="s">
        <v>1517</v>
      </c>
      <c r="Q14" s="98" t="s">
        <v>97</v>
      </c>
      <c r="R14" s="99">
        <v>13977805772</v>
      </c>
      <c r="S14" s="88" t="s">
        <v>1517</v>
      </c>
      <c r="T14" s="88" t="s">
        <v>20169</v>
      </c>
      <c r="U14" s="98" t="s">
        <v>20170</v>
      </c>
      <c r="V14" s="99" t="s">
        <v>20171</v>
      </c>
      <c r="W14" s="100" t="s">
        <v>22</v>
      </c>
      <c r="X14" t="s">
        <v>20038</v>
      </c>
      <c r="AA14">
        <f ca="1" t="shared" si="1"/>
        <v>17</v>
      </c>
    </row>
    <row r="15" spans="1:27">
      <c r="A15" s="88">
        <v>13</v>
      </c>
      <c r="B15" s="89" t="str">
        <f t="shared" si="0"/>
        <v>451229200305142419</v>
      </c>
      <c r="C15" s="89" t="s">
        <v>22</v>
      </c>
      <c r="D15" s="90" t="s">
        <v>101</v>
      </c>
      <c r="E15" s="88" t="s">
        <v>24</v>
      </c>
      <c r="F15" s="88" t="s">
        <v>20131</v>
      </c>
      <c r="G15" s="88" t="s">
        <v>20172</v>
      </c>
      <c r="H15" s="91" t="s">
        <v>100</v>
      </c>
      <c r="I15" s="89" t="s">
        <v>30</v>
      </c>
      <c r="J15" s="88" t="s">
        <v>30</v>
      </c>
      <c r="K15" s="88" t="s">
        <v>30</v>
      </c>
      <c r="L15" s="88" t="s">
        <v>30</v>
      </c>
      <c r="M15" s="88" t="s">
        <v>30</v>
      </c>
      <c r="N15" s="88" t="s">
        <v>30</v>
      </c>
      <c r="O15" s="88" t="s">
        <v>27</v>
      </c>
      <c r="P15" s="88" t="s">
        <v>1517</v>
      </c>
      <c r="Q15" s="98" t="s">
        <v>103</v>
      </c>
      <c r="R15" s="99">
        <v>15878122990</v>
      </c>
      <c r="S15" s="88" t="s">
        <v>1517</v>
      </c>
      <c r="T15" s="88" t="s">
        <v>20173</v>
      </c>
      <c r="U15" s="98" t="s">
        <v>20173</v>
      </c>
      <c r="V15" s="99" t="s">
        <v>20174</v>
      </c>
      <c r="W15" s="100" t="s">
        <v>22</v>
      </c>
      <c r="X15" t="s">
        <v>19648</v>
      </c>
      <c r="AA15">
        <f ca="1" t="shared" si="1"/>
        <v>18</v>
      </c>
    </row>
    <row r="16" spans="1:27">
      <c r="A16" s="88">
        <v>14</v>
      </c>
      <c r="B16" s="89" t="str">
        <f t="shared" si="0"/>
        <v>452731200201011211</v>
      </c>
      <c r="C16" s="89" t="s">
        <v>22</v>
      </c>
      <c r="D16" s="90" t="s">
        <v>107</v>
      </c>
      <c r="E16" s="88" t="s">
        <v>24</v>
      </c>
      <c r="F16" s="88" t="s">
        <v>20131</v>
      </c>
      <c r="G16" s="88" t="s">
        <v>20175</v>
      </c>
      <c r="H16" s="91" t="s">
        <v>106</v>
      </c>
      <c r="I16" s="89" t="s">
        <v>30</v>
      </c>
      <c r="J16" s="88" t="s">
        <v>30</v>
      </c>
      <c r="K16" s="88" t="s">
        <v>30</v>
      </c>
      <c r="L16" s="88" t="s">
        <v>30</v>
      </c>
      <c r="M16" s="88" t="s">
        <v>30</v>
      </c>
      <c r="N16" s="88" t="s">
        <v>30</v>
      </c>
      <c r="O16" s="88" t="s">
        <v>27</v>
      </c>
      <c r="P16" s="88" t="s">
        <v>1517</v>
      </c>
      <c r="Q16" s="98" t="s">
        <v>109</v>
      </c>
      <c r="R16" s="99">
        <v>13481849367</v>
      </c>
      <c r="S16" s="88" t="s">
        <v>1517</v>
      </c>
      <c r="T16" s="88" t="s">
        <v>20169</v>
      </c>
      <c r="U16" s="98" t="s">
        <v>20176</v>
      </c>
      <c r="V16" s="99" t="s">
        <v>20177</v>
      </c>
      <c r="W16" s="100" t="s">
        <v>22</v>
      </c>
      <c r="X16" t="s">
        <v>17727</v>
      </c>
      <c r="AA16">
        <f ca="1" t="shared" si="1"/>
        <v>19</v>
      </c>
    </row>
    <row r="17" spans="1:27">
      <c r="A17" s="88">
        <v>15</v>
      </c>
      <c r="B17" s="89" t="str">
        <f t="shared" si="0"/>
        <v>451229200112063618</v>
      </c>
      <c r="C17" s="89" t="s">
        <v>22</v>
      </c>
      <c r="D17" s="90" t="s">
        <v>112</v>
      </c>
      <c r="E17" s="88" t="s">
        <v>24</v>
      </c>
      <c r="F17" s="88" t="s">
        <v>20178</v>
      </c>
      <c r="G17" s="88" t="s">
        <v>20179</v>
      </c>
      <c r="H17" s="91" t="s">
        <v>111</v>
      </c>
      <c r="I17" s="89" t="s">
        <v>27</v>
      </c>
      <c r="J17" s="88" t="s">
        <v>30</v>
      </c>
      <c r="K17" s="88" t="s">
        <v>30</v>
      </c>
      <c r="L17" s="88" t="s">
        <v>30</v>
      </c>
      <c r="M17" s="88" t="s">
        <v>30</v>
      </c>
      <c r="N17" s="88" t="s">
        <v>27</v>
      </c>
      <c r="O17" s="88" t="s">
        <v>27</v>
      </c>
      <c r="P17" s="88" t="s">
        <v>1517</v>
      </c>
      <c r="Q17" s="98" t="s">
        <v>114</v>
      </c>
      <c r="R17" s="99">
        <v>19978451662</v>
      </c>
      <c r="S17" s="88" t="s">
        <v>1517</v>
      </c>
      <c r="T17" s="88" t="s">
        <v>20158</v>
      </c>
      <c r="U17" s="98" t="s">
        <v>20180</v>
      </c>
      <c r="V17" s="99" t="s">
        <v>20181</v>
      </c>
      <c r="W17" s="100" t="s">
        <v>22</v>
      </c>
      <c r="X17" t="s">
        <v>19649</v>
      </c>
      <c r="AA17">
        <f ca="1" t="shared" si="1"/>
        <v>19</v>
      </c>
    </row>
    <row r="18" spans="1:27">
      <c r="A18" s="88">
        <v>16</v>
      </c>
      <c r="B18" s="89" t="str">
        <f t="shared" si="0"/>
        <v>452731200208095112</v>
      </c>
      <c r="C18" s="89" t="s">
        <v>22</v>
      </c>
      <c r="D18" s="90" t="s">
        <v>117</v>
      </c>
      <c r="E18" s="88" t="s">
        <v>24</v>
      </c>
      <c r="F18" s="88" t="s">
        <v>20131</v>
      </c>
      <c r="G18" s="88" t="s">
        <v>20182</v>
      </c>
      <c r="H18" s="91" t="s">
        <v>116</v>
      </c>
      <c r="I18" s="89" t="s">
        <v>30</v>
      </c>
      <c r="J18" s="88" t="s">
        <v>30</v>
      </c>
      <c r="K18" s="88" t="s">
        <v>30</v>
      </c>
      <c r="L18" s="88" t="s">
        <v>30</v>
      </c>
      <c r="M18" s="88" t="s">
        <v>30</v>
      </c>
      <c r="N18" s="88" t="s">
        <v>27</v>
      </c>
      <c r="O18" s="88" t="s">
        <v>27</v>
      </c>
      <c r="P18" s="88" t="s">
        <v>1517</v>
      </c>
      <c r="Q18" s="98" t="s">
        <v>119</v>
      </c>
      <c r="R18" s="99">
        <v>18431281351</v>
      </c>
      <c r="S18" s="88" t="s">
        <v>1517</v>
      </c>
      <c r="T18" s="88" t="s">
        <v>20164</v>
      </c>
      <c r="U18" s="98" t="s">
        <v>20183</v>
      </c>
      <c r="V18" s="99" t="s">
        <v>20184</v>
      </c>
      <c r="W18" s="100" t="s">
        <v>22</v>
      </c>
      <c r="X18" t="s">
        <v>118</v>
      </c>
      <c r="AA18">
        <f ca="1" t="shared" si="1"/>
        <v>19</v>
      </c>
    </row>
    <row r="19" spans="1:27">
      <c r="A19" s="88">
        <v>17</v>
      </c>
      <c r="B19" s="89" t="str">
        <f t="shared" si="0"/>
        <v>451229200207044532</v>
      </c>
      <c r="C19" s="89" t="s">
        <v>22</v>
      </c>
      <c r="D19" s="90" t="s">
        <v>123</v>
      </c>
      <c r="E19" s="88" t="s">
        <v>24</v>
      </c>
      <c r="F19" s="88" t="s">
        <v>20131</v>
      </c>
      <c r="G19" s="88" t="s">
        <v>20185</v>
      </c>
      <c r="H19" s="91" t="s">
        <v>122</v>
      </c>
      <c r="I19" s="89" t="s">
        <v>30</v>
      </c>
      <c r="J19" s="88" t="s">
        <v>30</v>
      </c>
      <c r="K19" s="88" t="s">
        <v>30</v>
      </c>
      <c r="L19" s="88" t="s">
        <v>30</v>
      </c>
      <c r="M19" s="88" t="s">
        <v>30</v>
      </c>
      <c r="N19" s="88" t="s">
        <v>30</v>
      </c>
      <c r="O19" s="88" t="s">
        <v>27</v>
      </c>
      <c r="P19" s="88" t="s">
        <v>1517</v>
      </c>
      <c r="Q19" s="98" t="s">
        <v>125</v>
      </c>
      <c r="R19" s="99">
        <v>18078616165</v>
      </c>
      <c r="S19" s="88" t="s">
        <v>20186</v>
      </c>
      <c r="T19" s="88" t="s">
        <v>20187</v>
      </c>
      <c r="U19" s="98" t="s">
        <v>20188</v>
      </c>
      <c r="V19" s="99" t="s">
        <v>20189</v>
      </c>
      <c r="W19" s="100" t="s">
        <v>22</v>
      </c>
      <c r="X19" t="s">
        <v>124</v>
      </c>
      <c r="AA19">
        <f ca="1" t="shared" si="1"/>
        <v>19</v>
      </c>
    </row>
    <row r="20" spans="1:27">
      <c r="A20" s="88">
        <v>18</v>
      </c>
      <c r="B20" s="89" t="str">
        <f t="shared" si="0"/>
        <v>451229200206142413</v>
      </c>
      <c r="C20" s="89" t="s">
        <v>22</v>
      </c>
      <c r="D20" s="90" t="s">
        <v>130</v>
      </c>
      <c r="E20" s="88" t="s">
        <v>24</v>
      </c>
      <c r="F20" s="88" t="s">
        <v>20131</v>
      </c>
      <c r="G20" s="88" t="s">
        <v>20190</v>
      </c>
      <c r="H20" s="91" t="s">
        <v>129</v>
      </c>
      <c r="I20" s="89" t="s">
        <v>30</v>
      </c>
      <c r="J20" s="88" t="s">
        <v>27</v>
      </c>
      <c r="K20" s="88" t="s">
        <v>27</v>
      </c>
      <c r="L20" s="88" t="s">
        <v>30</v>
      </c>
      <c r="M20" s="88" t="s">
        <v>30</v>
      </c>
      <c r="N20" s="88" t="s">
        <v>30</v>
      </c>
      <c r="O20" s="88" t="s">
        <v>27</v>
      </c>
      <c r="P20" s="88" t="s">
        <v>1517</v>
      </c>
      <c r="Q20" s="98" t="s">
        <v>132</v>
      </c>
      <c r="R20" s="99">
        <v>18176117430</v>
      </c>
      <c r="S20" s="88" t="s">
        <v>1517</v>
      </c>
      <c r="T20" s="88" t="s">
        <v>20191</v>
      </c>
      <c r="U20" s="98" t="s">
        <v>20192</v>
      </c>
      <c r="V20" s="99" t="s">
        <v>20193</v>
      </c>
      <c r="W20" s="100" t="s">
        <v>22</v>
      </c>
      <c r="X20" t="s">
        <v>131</v>
      </c>
      <c r="AA20">
        <f ca="1" t="shared" si="1"/>
        <v>19</v>
      </c>
    </row>
    <row r="21" spans="1:27">
      <c r="A21" s="88">
        <v>19</v>
      </c>
      <c r="B21" s="89" t="str">
        <f t="shared" si="0"/>
        <v>452731200202113674</v>
      </c>
      <c r="C21" s="89" t="s">
        <v>22</v>
      </c>
      <c r="D21" s="90" t="s">
        <v>136</v>
      </c>
      <c r="E21" s="88" t="s">
        <v>24</v>
      </c>
      <c r="F21" s="88" t="s">
        <v>20131</v>
      </c>
      <c r="G21" s="88" t="s">
        <v>20194</v>
      </c>
      <c r="H21" s="91" t="s">
        <v>135</v>
      </c>
      <c r="I21" s="89" t="s">
        <v>30</v>
      </c>
      <c r="J21" s="88" t="s">
        <v>30</v>
      </c>
      <c r="K21" s="88" t="s">
        <v>30</v>
      </c>
      <c r="L21" s="88" t="s">
        <v>30</v>
      </c>
      <c r="M21" s="88" t="s">
        <v>30</v>
      </c>
      <c r="N21" s="88" t="s">
        <v>30</v>
      </c>
      <c r="O21" s="88" t="s">
        <v>27</v>
      </c>
      <c r="P21" s="88" t="s">
        <v>1517</v>
      </c>
      <c r="Q21" s="98" t="s">
        <v>138</v>
      </c>
      <c r="R21" s="99">
        <v>13557085035</v>
      </c>
      <c r="S21" s="88" t="s">
        <v>1517</v>
      </c>
      <c r="T21" s="88" t="s">
        <v>20158</v>
      </c>
      <c r="U21" s="98" t="s">
        <v>20195</v>
      </c>
      <c r="V21" s="99" t="s">
        <v>20196</v>
      </c>
      <c r="W21" s="100" t="s">
        <v>22</v>
      </c>
      <c r="X21" t="s">
        <v>17625</v>
      </c>
      <c r="AA21">
        <f ca="1" t="shared" si="1"/>
        <v>19</v>
      </c>
    </row>
    <row r="22" spans="1:27">
      <c r="A22" s="88">
        <v>20</v>
      </c>
      <c r="B22" s="89" t="str">
        <f t="shared" si="0"/>
        <v>451229200109165728</v>
      </c>
      <c r="C22" s="89" t="s">
        <v>22</v>
      </c>
      <c r="D22" s="90" t="s">
        <v>142</v>
      </c>
      <c r="E22" s="88" t="s">
        <v>143</v>
      </c>
      <c r="F22" s="88" t="s">
        <v>20178</v>
      </c>
      <c r="G22" s="88" t="s">
        <v>20197</v>
      </c>
      <c r="H22" s="91" t="s">
        <v>141</v>
      </c>
      <c r="I22" s="89" t="s">
        <v>30</v>
      </c>
      <c r="J22" s="88" t="s">
        <v>30</v>
      </c>
      <c r="K22" s="88" t="s">
        <v>30</v>
      </c>
      <c r="L22" s="88" t="s">
        <v>30</v>
      </c>
      <c r="M22" s="88" t="s">
        <v>30</v>
      </c>
      <c r="N22" s="88" t="s">
        <v>30</v>
      </c>
      <c r="O22" s="88" t="s">
        <v>27</v>
      </c>
      <c r="P22" s="88" t="s">
        <v>1517</v>
      </c>
      <c r="Q22" s="98" t="s">
        <v>145</v>
      </c>
      <c r="R22" s="99">
        <v>18077898784</v>
      </c>
      <c r="S22" s="88" t="s">
        <v>1517</v>
      </c>
      <c r="T22" s="88" t="s">
        <v>1517</v>
      </c>
      <c r="U22" s="98" t="s">
        <v>20198</v>
      </c>
      <c r="V22" s="99" t="s">
        <v>20199</v>
      </c>
      <c r="W22" s="100" t="s">
        <v>22</v>
      </c>
      <c r="X22" t="s">
        <v>19201</v>
      </c>
      <c r="AA22">
        <f ca="1" t="shared" si="1"/>
        <v>19</v>
      </c>
    </row>
    <row r="23" spans="1:27">
      <c r="A23" s="88">
        <v>21</v>
      </c>
      <c r="B23" s="89" t="str">
        <f t="shared" si="0"/>
        <v>452731200109174819</v>
      </c>
      <c r="C23" s="89" t="s">
        <v>22</v>
      </c>
      <c r="D23" s="90" t="s">
        <v>148</v>
      </c>
      <c r="E23" s="88" t="s">
        <v>24</v>
      </c>
      <c r="F23" s="88" t="s">
        <v>20131</v>
      </c>
      <c r="G23" s="88" t="s">
        <v>20197</v>
      </c>
      <c r="H23" s="91" t="s">
        <v>147</v>
      </c>
      <c r="I23" s="89" t="s">
        <v>30</v>
      </c>
      <c r="J23" s="88" t="s">
        <v>30</v>
      </c>
      <c r="K23" s="88" t="s">
        <v>30</v>
      </c>
      <c r="L23" s="88" t="s">
        <v>30</v>
      </c>
      <c r="M23" s="88" t="s">
        <v>30</v>
      </c>
      <c r="N23" s="88" t="s">
        <v>27</v>
      </c>
      <c r="O23" s="88" t="s">
        <v>27</v>
      </c>
      <c r="P23" s="88" t="s">
        <v>1517</v>
      </c>
      <c r="Q23" s="98" t="s">
        <v>150</v>
      </c>
      <c r="R23" s="99">
        <v>19807781252</v>
      </c>
      <c r="S23" s="88" t="s">
        <v>1517</v>
      </c>
      <c r="T23" s="88" t="s">
        <v>1517</v>
      </c>
      <c r="U23" s="98" t="s">
        <v>20200</v>
      </c>
      <c r="V23" s="99" t="s">
        <v>20201</v>
      </c>
      <c r="W23" s="100" t="s">
        <v>22</v>
      </c>
      <c r="X23" t="s">
        <v>19650</v>
      </c>
      <c r="AA23">
        <f ca="1" t="shared" si="1"/>
        <v>19</v>
      </c>
    </row>
    <row r="24" spans="1:27">
      <c r="A24" s="88">
        <v>22</v>
      </c>
      <c r="B24" s="89" t="str">
        <f t="shared" si="0"/>
        <v>452731200303215119</v>
      </c>
      <c r="C24" s="89" t="s">
        <v>22</v>
      </c>
      <c r="D24" s="90" t="s">
        <v>153</v>
      </c>
      <c r="E24" s="88" t="s">
        <v>24</v>
      </c>
      <c r="F24" s="88" t="s">
        <v>20131</v>
      </c>
      <c r="G24" s="88" t="s">
        <v>20202</v>
      </c>
      <c r="H24" s="91" t="s">
        <v>152</v>
      </c>
      <c r="I24" s="89" t="s">
        <v>30</v>
      </c>
      <c r="J24" s="88" t="s">
        <v>30</v>
      </c>
      <c r="K24" s="88" t="s">
        <v>30</v>
      </c>
      <c r="L24" s="88" t="s">
        <v>30</v>
      </c>
      <c r="M24" s="88" t="s">
        <v>30</v>
      </c>
      <c r="N24" s="88" t="s">
        <v>27</v>
      </c>
      <c r="O24" s="88" t="s">
        <v>27</v>
      </c>
      <c r="P24" s="88" t="s">
        <v>1517</v>
      </c>
      <c r="Q24" s="98" t="s">
        <v>155</v>
      </c>
      <c r="R24" s="99">
        <v>15177891297</v>
      </c>
      <c r="S24" s="88" t="s">
        <v>1517</v>
      </c>
      <c r="T24" s="88" t="s">
        <v>20164</v>
      </c>
      <c r="U24" s="98" t="s">
        <v>20203</v>
      </c>
      <c r="V24" s="99" t="s">
        <v>20204</v>
      </c>
      <c r="W24" s="100" t="s">
        <v>22</v>
      </c>
      <c r="X24" t="s">
        <v>154</v>
      </c>
      <c r="AA24">
        <f ca="1" t="shared" si="1"/>
        <v>18</v>
      </c>
    </row>
    <row r="25" spans="1:27">
      <c r="A25" s="88">
        <v>23</v>
      </c>
      <c r="B25" s="89" t="str">
        <f t="shared" si="0"/>
        <v>452726200206140011</v>
      </c>
      <c r="C25" s="89" t="s">
        <v>22</v>
      </c>
      <c r="D25" s="90" t="s">
        <v>158</v>
      </c>
      <c r="E25" s="88" t="s">
        <v>24</v>
      </c>
      <c r="F25" s="88" t="s">
        <v>20205</v>
      </c>
      <c r="G25" s="88" t="s">
        <v>20190</v>
      </c>
      <c r="H25" s="91" t="s">
        <v>157</v>
      </c>
      <c r="I25" s="89" t="s">
        <v>27</v>
      </c>
      <c r="J25" s="88" t="s">
        <v>30</v>
      </c>
      <c r="K25" s="88" t="s">
        <v>30</v>
      </c>
      <c r="L25" s="88" t="s">
        <v>30</v>
      </c>
      <c r="M25" s="88" t="s">
        <v>30</v>
      </c>
      <c r="N25" s="88" t="s">
        <v>30</v>
      </c>
      <c r="O25" s="88" t="s">
        <v>27</v>
      </c>
      <c r="P25" s="88" t="s">
        <v>1517</v>
      </c>
      <c r="Q25" s="98" t="s">
        <v>160</v>
      </c>
      <c r="R25" s="99">
        <v>13481868112</v>
      </c>
      <c r="S25" s="88" t="s">
        <v>1517</v>
      </c>
      <c r="T25" s="88" t="s">
        <v>20169</v>
      </c>
      <c r="U25" s="98" t="s">
        <v>20206</v>
      </c>
      <c r="V25" s="99" t="s">
        <v>20207</v>
      </c>
      <c r="W25" s="100" t="s">
        <v>22</v>
      </c>
      <c r="X25" t="s">
        <v>17889</v>
      </c>
      <c r="AA25">
        <f ca="1" t="shared" si="1"/>
        <v>19</v>
      </c>
    </row>
    <row r="26" spans="1:27">
      <c r="A26" s="88">
        <v>24</v>
      </c>
      <c r="B26" s="89" t="str">
        <f t="shared" si="0"/>
        <v>452731200202231814</v>
      </c>
      <c r="C26" s="89" t="s">
        <v>22</v>
      </c>
      <c r="D26" s="90" t="s">
        <v>163</v>
      </c>
      <c r="E26" s="88" t="s">
        <v>24</v>
      </c>
      <c r="F26" s="88" t="s">
        <v>20131</v>
      </c>
      <c r="G26" s="88" t="s">
        <v>20194</v>
      </c>
      <c r="H26" s="91" t="s">
        <v>162</v>
      </c>
      <c r="I26" s="89" t="s">
        <v>30</v>
      </c>
      <c r="J26" s="88" t="s">
        <v>30</v>
      </c>
      <c r="K26" s="88" t="s">
        <v>30</v>
      </c>
      <c r="L26" s="88" t="s">
        <v>30</v>
      </c>
      <c r="M26" s="88" t="s">
        <v>30</v>
      </c>
      <c r="N26" s="88" t="s">
        <v>27</v>
      </c>
      <c r="O26" s="88" t="s">
        <v>27</v>
      </c>
      <c r="P26" s="88" t="s">
        <v>1517</v>
      </c>
      <c r="Q26" s="98" t="s">
        <v>165</v>
      </c>
      <c r="R26" s="99">
        <v>13725829389</v>
      </c>
      <c r="S26" s="88" t="s">
        <v>1517</v>
      </c>
      <c r="T26" s="88" t="s">
        <v>20208</v>
      </c>
      <c r="U26" s="98" t="s">
        <v>20209</v>
      </c>
      <c r="V26" s="99" t="s">
        <v>20210</v>
      </c>
      <c r="W26" s="100" t="s">
        <v>22</v>
      </c>
      <c r="X26" t="s">
        <v>164</v>
      </c>
      <c r="AA26">
        <f ca="1" t="shared" si="1"/>
        <v>19</v>
      </c>
    </row>
    <row r="27" spans="1:27">
      <c r="A27" s="88">
        <v>25</v>
      </c>
      <c r="B27" s="89" t="str">
        <f t="shared" si="0"/>
        <v>452731200304285717</v>
      </c>
      <c r="C27" s="89" t="s">
        <v>22</v>
      </c>
      <c r="D27" s="90" t="s">
        <v>167</v>
      </c>
      <c r="E27" s="88" t="s">
        <v>24</v>
      </c>
      <c r="F27" s="88" t="s">
        <v>20131</v>
      </c>
      <c r="G27" s="88" t="s">
        <v>20154</v>
      </c>
      <c r="H27" s="91" t="s">
        <v>166</v>
      </c>
      <c r="I27" s="89" t="s">
        <v>30</v>
      </c>
      <c r="J27" s="88" t="s">
        <v>30</v>
      </c>
      <c r="K27" s="88" t="s">
        <v>30</v>
      </c>
      <c r="L27" s="88" t="s">
        <v>30</v>
      </c>
      <c r="M27" s="88" t="s">
        <v>30</v>
      </c>
      <c r="N27" s="88" t="s">
        <v>30</v>
      </c>
      <c r="O27" s="88" t="s">
        <v>27</v>
      </c>
      <c r="P27" s="88" t="s">
        <v>1517</v>
      </c>
      <c r="Q27" s="98" t="s">
        <v>169</v>
      </c>
      <c r="R27" s="99">
        <v>15977838589</v>
      </c>
      <c r="S27" s="88" t="s">
        <v>1517</v>
      </c>
      <c r="T27" s="88" t="s">
        <v>1517</v>
      </c>
      <c r="U27" s="98">
        <v>0</v>
      </c>
      <c r="V27" s="99">
        <v>0</v>
      </c>
      <c r="W27" s="100" t="s">
        <v>22</v>
      </c>
      <c r="X27" t="s">
        <v>17611</v>
      </c>
      <c r="AA27">
        <f ca="1" t="shared" si="1"/>
        <v>18</v>
      </c>
    </row>
    <row r="28" spans="1:27">
      <c r="A28" s="88">
        <v>26</v>
      </c>
      <c r="B28" s="89" t="str">
        <f t="shared" si="0"/>
        <v>452731200209134515</v>
      </c>
      <c r="C28" s="89" t="s">
        <v>22</v>
      </c>
      <c r="D28" s="90" t="s">
        <v>109</v>
      </c>
      <c r="E28" s="88" t="s">
        <v>24</v>
      </c>
      <c r="F28" s="88" t="s">
        <v>20131</v>
      </c>
      <c r="G28" s="88" t="s">
        <v>20143</v>
      </c>
      <c r="H28" s="91" t="s">
        <v>178</v>
      </c>
      <c r="I28" s="89" t="s">
        <v>27</v>
      </c>
      <c r="J28" s="88" t="s">
        <v>30</v>
      </c>
      <c r="K28" s="88" t="s">
        <v>30</v>
      </c>
      <c r="L28" s="88" t="s">
        <v>30</v>
      </c>
      <c r="M28" s="88" t="s">
        <v>30</v>
      </c>
      <c r="N28" s="88" t="s">
        <v>30</v>
      </c>
      <c r="O28" s="88" t="s">
        <v>27</v>
      </c>
      <c r="P28" s="88" t="s">
        <v>1517</v>
      </c>
      <c r="Q28" s="98" t="s">
        <v>180</v>
      </c>
      <c r="R28" s="99">
        <v>18174939868</v>
      </c>
      <c r="S28" s="88" t="s">
        <v>1517</v>
      </c>
      <c r="T28" s="88" t="s">
        <v>20211</v>
      </c>
      <c r="U28" s="98" t="s">
        <v>20212</v>
      </c>
      <c r="V28" s="99" t="s">
        <v>20213</v>
      </c>
      <c r="W28" s="100" t="s">
        <v>22</v>
      </c>
      <c r="X28" t="s">
        <v>179</v>
      </c>
      <c r="AA28">
        <f ca="1" t="shared" si="1"/>
        <v>18</v>
      </c>
    </row>
    <row r="29" spans="1:27">
      <c r="A29" s="88">
        <v>27</v>
      </c>
      <c r="B29" s="89" t="str">
        <f t="shared" si="0"/>
        <v>451229200307061217</v>
      </c>
      <c r="C29" s="89" t="s">
        <v>22</v>
      </c>
      <c r="D29" s="90" t="s">
        <v>182</v>
      </c>
      <c r="E29" s="88" t="s">
        <v>24</v>
      </c>
      <c r="F29" s="88" t="s">
        <v>20131</v>
      </c>
      <c r="G29" s="88" t="s">
        <v>20214</v>
      </c>
      <c r="H29" s="91" t="s">
        <v>181</v>
      </c>
      <c r="I29" s="89" t="s">
        <v>30</v>
      </c>
      <c r="J29" s="88" t="s">
        <v>30</v>
      </c>
      <c r="K29" s="88" t="s">
        <v>30</v>
      </c>
      <c r="L29" s="88" t="s">
        <v>30</v>
      </c>
      <c r="M29" s="88" t="s">
        <v>30</v>
      </c>
      <c r="N29" s="88" t="s">
        <v>30</v>
      </c>
      <c r="O29" s="88" t="s">
        <v>27</v>
      </c>
      <c r="P29" s="88" t="s">
        <v>1517</v>
      </c>
      <c r="Q29" s="98" t="s">
        <v>184</v>
      </c>
      <c r="R29" s="99">
        <v>19907881269</v>
      </c>
      <c r="S29" s="88" t="s">
        <v>1517</v>
      </c>
      <c r="T29" s="88" t="s">
        <v>20169</v>
      </c>
      <c r="U29" s="98" t="s">
        <v>20170</v>
      </c>
      <c r="V29" s="99" t="s">
        <v>20215</v>
      </c>
      <c r="W29" s="100" t="s">
        <v>22</v>
      </c>
      <c r="X29" t="s">
        <v>17619</v>
      </c>
      <c r="AA29">
        <f ca="1" t="shared" si="1"/>
        <v>18</v>
      </c>
    </row>
    <row r="30" spans="1:27">
      <c r="A30" s="88">
        <v>28</v>
      </c>
      <c r="B30" s="89" t="str">
        <f t="shared" si="0"/>
        <v>451229200301033610</v>
      </c>
      <c r="C30" s="89" t="s">
        <v>22</v>
      </c>
      <c r="D30" s="90" t="s">
        <v>189</v>
      </c>
      <c r="E30" s="88" t="s">
        <v>24</v>
      </c>
      <c r="F30" s="88" t="s">
        <v>20131</v>
      </c>
      <c r="G30" s="88" t="s">
        <v>20157</v>
      </c>
      <c r="H30" s="91" t="s">
        <v>188</v>
      </c>
      <c r="I30" s="89" t="s">
        <v>30</v>
      </c>
      <c r="J30" s="88" t="s">
        <v>30</v>
      </c>
      <c r="K30" s="88" t="s">
        <v>30</v>
      </c>
      <c r="L30" s="88" t="s">
        <v>30</v>
      </c>
      <c r="M30" s="88" t="s">
        <v>30</v>
      </c>
      <c r="N30" s="88" t="s">
        <v>30</v>
      </c>
      <c r="O30" s="88" t="s">
        <v>27</v>
      </c>
      <c r="P30" s="88" t="s">
        <v>1133</v>
      </c>
      <c r="Q30" s="98" t="s">
        <v>191</v>
      </c>
      <c r="R30" s="99">
        <v>15876268735</v>
      </c>
      <c r="S30" s="88" t="s">
        <v>1133</v>
      </c>
      <c r="T30" s="88" t="s">
        <v>20216</v>
      </c>
      <c r="U30" s="98" t="s">
        <v>20217</v>
      </c>
      <c r="V30" s="99" t="s">
        <v>20218</v>
      </c>
      <c r="W30" s="100" t="s">
        <v>22</v>
      </c>
      <c r="X30" t="s">
        <v>190</v>
      </c>
      <c r="AA30">
        <f ca="1" t="shared" si="1"/>
        <v>18</v>
      </c>
    </row>
    <row r="31" spans="1:27">
      <c r="A31" s="88">
        <v>29</v>
      </c>
      <c r="B31" s="89" t="str">
        <f t="shared" si="0"/>
        <v>452731200205161823</v>
      </c>
      <c r="C31" s="89" t="s">
        <v>22</v>
      </c>
      <c r="D31" s="90" t="s">
        <v>195</v>
      </c>
      <c r="E31" s="88" t="s">
        <v>143</v>
      </c>
      <c r="F31" s="88" t="s">
        <v>20131</v>
      </c>
      <c r="G31" s="88" t="s">
        <v>20150</v>
      </c>
      <c r="H31" s="91" t="s">
        <v>194</v>
      </c>
      <c r="I31" s="89" t="s">
        <v>30</v>
      </c>
      <c r="J31" s="88" t="s">
        <v>30</v>
      </c>
      <c r="K31" s="88" t="s">
        <v>30</v>
      </c>
      <c r="L31" s="88" t="s">
        <v>30</v>
      </c>
      <c r="M31" s="88" t="s">
        <v>30</v>
      </c>
      <c r="N31" s="88" t="s">
        <v>30</v>
      </c>
      <c r="O31" s="88" t="s">
        <v>30</v>
      </c>
      <c r="P31" s="88" t="s">
        <v>1517</v>
      </c>
      <c r="Q31" s="98" t="s">
        <v>197</v>
      </c>
      <c r="R31" s="99">
        <v>15078612903</v>
      </c>
      <c r="S31" s="88" t="s">
        <v>1517</v>
      </c>
      <c r="T31" s="88" t="s">
        <v>63</v>
      </c>
      <c r="U31" s="98" t="s">
        <v>20219</v>
      </c>
      <c r="V31" s="99" t="s">
        <v>20220</v>
      </c>
      <c r="W31" s="100" t="s">
        <v>22</v>
      </c>
      <c r="X31" t="s">
        <v>19651</v>
      </c>
      <c r="AA31">
        <f ca="1" t="shared" si="1"/>
        <v>19</v>
      </c>
    </row>
    <row r="32" spans="1:27">
      <c r="A32" s="88">
        <v>30</v>
      </c>
      <c r="B32" s="89" t="str">
        <f t="shared" si="0"/>
        <v>452731200304281214</v>
      </c>
      <c r="C32" s="89" t="s">
        <v>22</v>
      </c>
      <c r="D32" s="90" t="s">
        <v>201</v>
      </c>
      <c r="E32" s="88" t="s">
        <v>24</v>
      </c>
      <c r="F32" s="88" t="s">
        <v>20131</v>
      </c>
      <c r="G32" s="88" t="s">
        <v>20154</v>
      </c>
      <c r="H32" s="91" t="s">
        <v>200</v>
      </c>
      <c r="I32" s="89" t="s">
        <v>30</v>
      </c>
      <c r="J32" s="88" t="s">
        <v>30</v>
      </c>
      <c r="K32" s="88" t="s">
        <v>30</v>
      </c>
      <c r="L32" s="88" t="s">
        <v>30</v>
      </c>
      <c r="M32" s="88" t="s">
        <v>30</v>
      </c>
      <c r="N32" s="88" t="s">
        <v>30</v>
      </c>
      <c r="O32" s="88" t="s">
        <v>27</v>
      </c>
      <c r="P32" s="88" t="s">
        <v>20169</v>
      </c>
      <c r="Q32" s="98" t="s">
        <v>203</v>
      </c>
      <c r="R32" s="99">
        <v>18176119783</v>
      </c>
      <c r="S32" s="88" t="s">
        <v>1517</v>
      </c>
      <c r="T32" s="88" t="s">
        <v>20169</v>
      </c>
      <c r="U32" s="98" t="s">
        <v>20170</v>
      </c>
      <c r="V32" s="99" t="s">
        <v>20221</v>
      </c>
      <c r="W32" s="100" t="s">
        <v>22</v>
      </c>
      <c r="X32" t="s">
        <v>17752</v>
      </c>
      <c r="AA32">
        <f ca="1" t="shared" si="1"/>
        <v>18</v>
      </c>
    </row>
    <row r="33" spans="1:27">
      <c r="A33" s="88">
        <v>31</v>
      </c>
      <c r="B33" s="89" t="str">
        <f t="shared" si="0"/>
        <v>451229200111153910</v>
      </c>
      <c r="C33" s="89" t="s">
        <v>22</v>
      </c>
      <c r="D33" s="90" t="s">
        <v>207</v>
      </c>
      <c r="E33" s="88" t="s">
        <v>24</v>
      </c>
      <c r="F33" s="88" t="s">
        <v>20131</v>
      </c>
      <c r="G33" s="88" t="s">
        <v>20222</v>
      </c>
      <c r="H33" s="91" t="s">
        <v>206</v>
      </c>
      <c r="I33" s="89" t="s">
        <v>30</v>
      </c>
      <c r="J33" s="88" t="s">
        <v>30</v>
      </c>
      <c r="K33" s="88" t="s">
        <v>30</v>
      </c>
      <c r="L33" s="88" t="s">
        <v>30</v>
      </c>
      <c r="M33" s="88" t="s">
        <v>27</v>
      </c>
      <c r="N33" s="88" t="s">
        <v>30</v>
      </c>
      <c r="O33" s="88" t="s">
        <v>27</v>
      </c>
      <c r="P33" s="88" t="s">
        <v>1517</v>
      </c>
      <c r="Q33" s="98" t="s">
        <v>209</v>
      </c>
      <c r="R33" s="99">
        <v>15277857425</v>
      </c>
      <c r="S33" s="88" t="s">
        <v>1517</v>
      </c>
      <c r="T33" s="88" t="s">
        <v>20140</v>
      </c>
      <c r="U33" s="98" t="s">
        <v>20141</v>
      </c>
      <c r="V33" s="99" t="s">
        <v>20223</v>
      </c>
      <c r="W33" s="100" t="s">
        <v>22</v>
      </c>
      <c r="X33" t="s">
        <v>208</v>
      </c>
      <c r="AA33">
        <f ca="1" t="shared" si="1"/>
        <v>19</v>
      </c>
    </row>
    <row r="34" spans="1:27">
      <c r="A34" s="88">
        <v>32</v>
      </c>
      <c r="B34" s="89" t="str">
        <f t="shared" si="0"/>
        <v>452731200207023635</v>
      </c>
      <c r="C34" s="89" t="s">
        <v>22</v>
      </c>
      <c r="D34" s="90" t="s">
        <v>212</v>
      </c>
      <c r="E34" s="88" t="s">
        <v>24</v>
      </c>
      <c r="F34" s="88" t="s">
        <v>20131</v>
      </c>
      <c r="G34" s="88" t="s">
        <v>20185</v>
      </c>
      <c r="H34" s="91" t="s">
        <v>211</v>
      </c>
      <c r="I34" s="89" t="s">
        <v>27</v>
      </c>
      <c r="J34" s="88" t="s">
        <v>30</v>
      </c>
      <c r="K34" s="88" t="s">
        <v>30</v>
      </c>
      <c r="L34" s="88" t="s">
        <v>30</v>
      </c>
      <c r="M34" s="88" t="s">
        <v>27</v>
      </c>
      <c r="N34" s="88" t="s">
        <v>30</v>
      </c>
      <c r="O34" s="88" t="s">
        <v>27</v>
      </c>
      <c r="P34" s="88" t="s">
        <v>1517</v>
      </c>
      <c r="Q34" s="98" t="s">
        <v>214</v>
      </c>
      <c r="R34" s="99">
        <v>13557181358</v>
      </c>
      <c r="S34" s="88" t="s">
        <v>1517</v>
      </c>
      <c r="T34" s="88" t="s">
        <v>20158</v>
      </c>
      <c r="U34" s="98" t="s">
        <v>20159</v>
      </c>
      <c r="V34" s="99" t="s">
        <v>20224</v>
      </c>
      <c r="W34" s="100" t="s">
        <v>22</v>
      </c>
      <c r="X34" t="s">
        <v>17999</v>
      </c>
      <c r="AA34">
        <f ca="1" t="shared" si="1"/>
        <v>19</v>
      </c>
    </row>
    <row r="35" spans="1:27">
      <c r="A35" s="88">
        <v>33</v>
      </c>
      <c r="B35" s="89" t="str">
        <f t="shared" si="0"/>
        <v>45273120030924112X</v>
      </c>
      <c r="C35" s="89" t="s">
        <v>22</v>
      </c>
      <c r="D35" s="90" t="s">
        <v>217</v>
      </c>
      <c r="E35" s="88" t="s">
        <v>143</v>
      </c>
      <c r="F35" s="88" t="s">
        <v>20131</v>
      </c>
      <c r="G35" s="88" t="s">
        <v>20168</v>
      </c>
      <c r="H35" s="91" t="s">
        <v>216</v>
      </c>
      <c r="I35" s="89" t="s">
        <v>30</v>
      </c>
      <c r="J35" s="88" t="s">
        <v>30</v>
      </c>
      <c r="K35" s="88" t="s">
        <v>30</v>
      </c>
      <c r="L35" s="88" t="s">
        <v>30</v>
      </c>
      <c r="M35" s="88" t="s">
        <v>27</v>
      </c>
      <c r="N35" s="88" t="s">
        <v>30</v>
      </c>
      <c r="O35" s="88" t="s">
        <v>27</v>
      </c>
      <c r="P35" s="88" t="s">
        <v>1517</v>
      </c>
      <c r="Q35" s="98" t="s">
        <v>218</v>
      </c>
      <c r="R35" s="99">
        <v>15878822420</v>
      </c>
      <c r="S35" s="88" t="s">
        <v>1517</v>
      </c>
      <c r="T35" s="88" t="s">
        <v>20169</v>
      </c>
      <c r="U35" s="98" t="s">
        <v>20176</v>
      </c>
      <c r="V35" s="99" t="s">
        <v>20177</v>
      </c>
      <c r="W35" s="100" t="s">
        <v>22</v>
      </c>
      <c r="X35" t="s">
        <v>17727</v>
      </c>
      <c r="AA35">
        <f ca="1" t="shared" si="1"/>
        <v>17</v>
      </c>
    </row>
    <row r="36" spans="1:27">
      <c r="A36" s="88">
        <v>34</v>
      </c>
      <c r="B36" s="89" t="str">
        <f t="shared" si="0"/>
        <v>452731200012203951</v>
      </c>
      <c r="C36" s="89" t="s">
        <v>22</v>
      </c>
      <c r="D36" s="90" t="s">
        <v>222</v>
      </c>
      <c r="E36" s="88" t="s">
        <v>24</v>
      </c>
      <c r="F36" s="88" t="s">
        <v>20131</v>
      </c>
      <c r="G36" s="88" t="s">
        <v>20225</v>
      </c>
      <c r="H36" s="91" t="s">
        <v>221</v>
      </c>
      <c r="I36" s="89" t="s">
        <v>27</v>
      </c>
      <c r="J36" s="88" t="s">
        <v>27</v>
      </c>
      <c r="K36" s="88" t="s">
        <v>30</v>
      </c>
      <c r="L36" s="88" t="s">
        <v>30</v>
      </c>
      <c r="M36" s="88" t="s">
        <v>27</v>
      </c>
      <c r="N36" s="88" t="s">
        <v>27</v>
      </c>
      <c r="O36" s="88" t="s">
        <v>27</v>
      </c>
      <c r="P36" s="88" t="s">
        <v>1517</v>
      </c>
      <c r="Q36" s="98" t="s">
        <v>224</v>
      </c>
      <c r="R36" s="99">
        <v>15277893346</v>
      </c>
      <c r="S36" s="88" t="s">
        <v>1517</v>
      </c>
      <c r="T36" s="88" t="s">
        <v>20140</v>
      </c>
      <c r="U36" s="98" t="s">
        <v>20140</v>
      </c>
      <c r="V36" s="99" t="s">
        <v>20226</v>
      </c>
      <c r="W36" s="100" t="s">
        <v>22</v>
      </c>
      <c r="X36" t="s">
        <v>223</v>
      </c>
      <c r="AA36">
        <f ca="1" t="shared" si="1"/>
        <v>20</v>
      </c>
    </row>
    <row r="37" spans="1:27">
      <c r="A37" s="88">
        <v>35</v>
      </c>
      <c r="B37" s="89" t="str">
        <f t="shared" si="0"/>
        <v>451229200308205112</v>
      </c>
      <c r="C37" s="89" t="s">
        <v>22</v>
      </c>
      <c r="D37" s="90" t="s">
        <v>227</v>
      </c>
      <c r="E37" s="88" t="s">
        <v>24</v>
      </c>
      <c r="F37" s="88" t="s">
        <v>20131</v>
      </c>
      <c r="G37" s="88" t="s">
        <v>20163</v>
      </c>
      <c r="H37" s="91" t="s">
        <v>226</v>
      </c>
      <c r="I37" s="89" t="s">
        <v>27</v>
      </c>
      <c r="J37" s="88" t="s">
        <v>27</v>
      </c>
      <c r="K37" s="88" t="s">
        <v>30</v>
      </c>
      <c r="L37" s="88" t="s">
        <v>30</v>
      </c>
      <c r="M37" s="88" t="s">
        <v>30</v>
      </c>
      <c r="N37" s="88" t="s">
        <v>30</v>
      </c>
      <c r="O37" s="88" t="s">
        <v>27</v>
      </c>
      <c r="P37" s="88" t="s">
        <v>1517</v>
      </c>
      <c r="Q37" s="98" t="s">
        <v>229</v>
      </c>
      <c r="R37" s="99">
        <v>18707785927</v>
      </c>
      <c r="S37" s="88" t="s">
        <v>1517</v>
      </c>
      <c r="T37" s="88" t="s">
        <v>20164</v>
      </c>
      <c r="U37" s="98" t="s">
        <v>20227</v>
      </c>
      <c r="V37" s="99" t="s">
        <v>20228</v>
      </c>
      <c r="W37" s="100" t="s">
        <v>22</v>
      </c>
      <c r="X37" t="s">
        <v>228</v>
      </c>
      <c r="AA37">
        <f ca="1" t="shared" si="1"/>
        <v>17</v>
      </c>
    </row>
    <row r="38" spans="1:27">
      <c r="A38" s="88">
        <v>36</v>
      </c>
      <c r="B38" s="89" t="str">
        <f t="shared" si="0"/>
        <v>452731200210111214</v>
      </c>
      <c r="C38" s="89" t="s">
        <v>22</v>
      </c>
      <c r="D38" s="90" t="s">
        <v>232</v>
      </c>
      <c r="E38" s="88" t="s">
        <v>24</v>
      </c>
      <c r="F38" s="88" t="s">
        <v>20131</v>
      </c>
      <c r="G38" s="88" t="s">
        <v>20132</v>
      </c>
      <c r="H38" s="91" t="s">
        <v>231</v>
      </c>
      <c r="I38" s="89" t="s">
        <v>27</v>
      </c>
      <c r="J38" s="88" t="s">
        <v>27</v>
      </c>
      <c r="K38" s="88" t="s">
        <v>30</v>
      </c>
      <c r="L38" s="88" t="s">
        <v>30</v>
      </c>
      <c r="M38" s="88" t="s">
        <v>30</v>
      </c>
      <c r="N38" s="88" t="s">
        <v>30</v>
      </c>
      <c r="O38" s="88" t="s">
        <v>27</v>
      </c>
      <c r="P38" s="88" t="s">
        <v>1517</v>
      </c>
      <c r="Q38" s="98" t="s">
        <v>233</v>
      </c>
      <c r="R38" s="99">
        <v>18877842357</v>
      </c>
      <c r="S38" s="88" t="s">
        <v>1517</v>
      </c>
      <c r="T38" s="88" t="s">
        <v>20169</v>
      </c>
      <c r="U38" s="98" t="s">
        <v>20170</v>
      </c>
      <c r="V38" s="99" t="s">
        <v>20215</v>
      </c>
      <c r="W38" s="100" t="s">
        <v>22</v>
      </c>
      <c r="X38" t="s">
        <v>17619</v>
      </c>
      <c r="AA38">
        <f ca="1" t="shared" si="1"/>
        <v>18</v>
      </c>
    </row>
    <row r="39" spans="1:27">
      <c r="A39" s="88">
        <v>37</v>
      </c>
      <c r="B39" s="89" t="str">
        <f t="shared" si="0"/>
        <v>451229200306012712</v>
      </c>
      <c r="C39" s="89" t="s">
        <v>22</v>
      </c>
      <c r="D39" s="90" t="s">
        <v>236</v>
      </c>
      <c r="E39" s="88" t="s">
        <v>24</v>
      </c>
      <c r="F39" s="88" t="s">
        <v>20131</v>
      </c>
      <c r="G39" s="88" t="s">
        <v>20229</v>
      </c>
      <c r="H39" s="91" t="s">
        <v>235</v>
      </c>
      <c r="I39" s="89" t="s">
        <v>30</v>
      </c>
      <c r="J39" s="88" t="s">
        <v>30</v>
      </c>
      <c r="K39" s="88" t="s">
        <v>30</v>
      </c>
      <c r="L39" s="88" t="s">
        <v>30</v>
      </c>
      <c r="M39" s="88" t="s">
        <v>30</v>
      </c>
      <c r="N39" s="88" t="s">
        <v>30</v>
      </c>
      <c r="O39" s="88" t="s">
        <v>27</v>
      </c>
      <c r="P39" s="88" t="s">
        <v>1517</v>
      </c>
      <c r="Q39" s="98" t="s">
        <v>238</v>
      </c>
      <c r="R39" s="99">
        <v>15277859858</v>
      </c>
      <c r="S39" s="88" t="s">
        <v>1517</v>
      </c>
      <c r="T39" s="88" t="s">
        <v>20230</v>
      </c>
      <c r="U39" s="98" t="s">
        <v>20231</v>
      </c>
      <c r="V39" s="99">
        <v>0</v>
      </c>
      <c r="W39" s="100" t="s">
        <v>22</v>
      </c>
      <c r="X39" t="s">
        <v>19652</v>
      </c>
      <c r="AA39">
        <f ca="1" t="shared" si="1"/>
        <v>18</v>
      </c>
    </row>
    <row r="40" spans="1:27">
      <c r="A40" s="88">
        <v>38</v>
      </c>
      <c r="B40" s="89" t="str">
        <f t="shared" si="0"/>
        <v>452731200401105415</v>
      </c>
      <c r="C40" s="89" t="s">
        <v>22</v>
      </c>
      <c r="D40" s="90" t="s">
        <v>241</v>
      </c>
      <c r="E40" s="88" t="s">
        <v>24</v>
      </c>
      <c r="F40" s="88" t="s">
        <v>20131</v>
      </c>
      <c r="G40" s="88" t="s">
        <v>20232</v>
      </c>
      <c r="H40" s="91" t="s">
        <v>240</v>
      </c>
      <c r="I40" s="89" t="s">
        <v>30</v>
      </c>
      <c r="J40" s="88" t="s">
        <v>30</v>
      </c>
      <c r="K40" s="88" t="s">
        <v>30</v>
      </c>
      <c r="L40" s="88" t="s">
        <v>30</v>
      </c>
      <c r="M40" s="88" t="s">
        <v>30</v>
      </c>
      <c r="N40" s="88" t="s">
        <v>30</v>
      </c>
      <c r="O40" s="88" t="s">
        <v>27</v>
      </c>
      <c r="P40" s="88" t="s">
        <v>1517</v>
      </c>
      <c r="Q40" s="98" t="s">
        <v>243</v>
      </c>
      <c r="R40" s="99">
        <v>13226910847</v>
      </c>
      <c r="S40" s="88" t="s">
        <v>1517</v>
      </c>
      <c r="T40" s="88" t="s">
        <v>1517</v>
      </c>
      <c r="U40" s="98" t="s">
        <v>20233</v>
      </c>
      <c r="V40" s="99" t="s">
        <v>20234</v>
      </c>
      <c r="W40" s="100" t="s">
        <v>22</v>
      </c>
      <c r="X40" t="s">
        <v>20235</v>
      </c>
      <c r="AA40">
        <f ca="1" t="shared" si="1"/>
        <v>17</v>
      </c>
    </row>
    <row r="41" spans="1:27">
      <c r="A41" s="88">
        <v>39</v>
      </c>
      <c r="B41" s="89" t="str">
        <f t="shared" si="0"/>
        <v>452731200110081214</v>
      </c>
      <c r="C41" s="89" t="s">
        <v>22</v>
      </c>
      <c r="D41" s="90" t="s">
        <v>246</v>
      </c>
      <c r="E41" s="88" t="s">
        <v>24</v>
      </c>
      <c r="F41" s="88" t="s">
        <v>20131</v>
      </c>
      <c r="G41" s="88" t="s">
        <v>20236</v>
      </c>
      <c r="H41" s="91" t="s">
        <v>245</v>
      </c>
      <c r="I41" s="89" t="s">
        <v>30</v>
      </c>
      <c r="J41" s="88" t="s">
        <v>30</v>
      </c>
      <c r="K41" s="88" t="s">
        <v>30</v>
      </c>
      <c r="L41" s="88" t="s">
        <v>30</v>
      </c>
      <c r="M41" s="88" t="s">
        <v>27</v>
      </c>
      <c r="N41" s="88" t="s">
        <v>27</v>
      </c>
      <c r="O41" s="88" t="s">
        <v>27</v>
      </c>
      <c r="P41" s="88" t="s">
        <v>1517</v>
      </c>
      <c r="Q41" s="98" t="s">
        <v>248</v>
      </c>
      <c r="R41" s="99">
        <v>18776874437</v>
      </c>
      <c r="S41" s="88" t="s">
        <v>1517</v>
      </c>
      <c r="T41" s="88" t="s">
        <v>20169</v>
      </c>
      <c r="U41" s="98" t="s">
        <v>20176</v>
      </c>
      <c r="V41" s="99" t="s">
        <v>20237</v>
      </c>
      <c r="W41" s="100" t="s">
        <v>22</v>
      </c>
      <c r="X41" t="s">
        <v>19653</v>
      </c>
      <c r="AA41">
        <f ca="1" t="shared" si="1"/>
        <v>19</v>
      </c>
    </row>
    <row r="42" spans="1:27">
      <c r="A42" s="88">
        <v>40</v>
      </c>
      <c r="B42" s="89" t="str">
        <f t="shared" si="0"/>
        <v>452731200303135717</v>
      </c>
      <c r="C42" s="89" t="s">
        <v>22</v>
      </c>
      <c r="D42" s="90" t="s">
        <v>251</v>
      </c>
      <c r="E42" s="88" t="s">
        <v>24</v>
      </c>
      <c r="F42" s="88" t="s">
        <v>20131</v>
      </c>
      <c r="G42" s="88" t="s">
        <v>20202</v>
      </c>
      <c r="H42" s="91" t="s">
        <v>250</v>
      </c>
      <c r="I42" s="89" t="s">
        <v>30</v>
      </c>
      <c r="J42" s="88" t="s">
        <v>30</v>
      </c>
      <c r="K42" s="88" t="s">
        <v>30</v>
      </c>
      <c r="L42" s="88" t="s">
        <v>30</v>
      </c>
      <c r="M42" s="88" t="s">
        <v>30</v>
      </c>
      <c r="N42" s="88" t="s">
        <v>30</v>
      </c>
      <c r="O42" s="88" t="s">
        <v>27</v>
      </c>
      <c r="P42" s="88" t="s">
        <v>1517</v>
      </c>
      <c r="Q42" s="98" t="s">
        <v>253</v>
      </c>
      <c r="R42" s="99">
        <v>13407752585</v>
      </c>
      <c r="S42" s="88" t="s">
        <v>1517</v>
      </c>
      <c r="T42" s="88" t="s">
        <v>1517</v>
      </c>
      <c r="U42" s="98" t="s">
        <v>20238</v>
      </c>
      <c r="V42" s="99" t="s">
        <v>20239</v>
      </c>
      <c r="W42" s="100" t="s">
        <v>22</v>
      </c>
      <c r="X42" t="s">
        <v>19654</v>
      </c>
      <c r="AA42">
        <f ca="1" t="shared" si="1"/>
        <v>18</v>
      </c>
    </row>
    <row r="43" spans="1:27">
      <c r="A43" s="88">
        <v>41</v>
      </c>
      <c r="B43" s="89" t="str">
        <f t="shared" si="0"/>
        <v>451229200201102113</v>
      </c>
      <c r="C43" s="89" t="s">
        <v>22</v>
      </c>
      <c r="D43" s="90" t="s">
        <v>256</v>
      </c>
      <c r="E43" s="88" t="s">
        <v>24</v>
      </c>
      <c r="F43" s="88" t="s">
        <v>20205</v>
      </c>
      <c r="G43" s="88" t="s">
        <v>20175</v>
      </c>
      <c r="H43" s="91" t="s">
        <v>255</v>
      </c>
      <c r="I43" s="89" t="s">
        <v>30</v>
      </c>
      <c r="J43" s="88" t="s">
        <v>30</v>
      </c>
      <c r="K43" s="88" t="s">
        <v>30</v>
      </c>
      <c r="L43" s="88" t="s">
        <v>30</v>
      </c>
      <c r="M43" s="88" t="s">
        <v>30</v>
      </c>
      <c r="N43" s="88" t="s">
        <v>30</v>
      </c>
      <c r="O43" s="88" t="s">
        <v>27</v>
      </c>
      <c r="P43" s="88" t="s">
        <v>1517</v>
      </c>
      <c r="Q43" s="98" t="s">
        <v>258</v>
      </c>
      <c r="R43" s="99">
        <v>13977854564</v>
      </c>
      <c r="S43" s="88" t="s">
        <v>1517</v>
      </c>
      <c r="T43" s="88" t="s">
        <v>20240</v>
      </c>
      <c r="U43" s="98" t="s">
        <v>20241</v>
      </c>
      <c r="V43" s="99" t="s">
        <v>20241</v>
      </c>
      <c r="W43" s="100" t="s">
        <v>22</v>
      </c>
      <c r="X43" t="s">
        <v>257</v>
      </c>
      <c r="AA43">
        <f ca="1" t="shared" si="1"/>
        <v>19</v>
      </c>
    </row>
    <row r="44" spans="1:27">
      <c r="A44" s="88">
        <v>42</v>
      </c>
      <c r="B44" s="89" t="str">
        <f t="shared" si="0"/>
        <v>452731200306051236</v>
      </c>
      <c r="C44" s="89" t="s">
        <v>22</v>
      </c>
      <c r="D44" s="90" t="s">
        <v>261</v>
      </c>
      <c r="E44" s="88" t="s">
        <v>24</v>
      </c>
      <c r="F44" s="88" t="s">
        <v>20131</v>
      </c>
      <c r="G44" s="88" t="s">
        <v>20229</v>
      </c>
      <c r="H44" s="91" t="s">
        <v>260</v>
      </c>
      <c r="I44" s="89" t="s">
        <v>30</v>
      </c>
      <c r="J44" s="88" t="s">
        <v>30</v>
      </c>
      <c r="K44" s="88" t="s">
        <v>30</v>
      </c>
      <c r="L44" s="88" t="s">
        <v>30</v>
      </c>
      <c r="M44" s="88" t="s">
        <v>27</v>
      </c>
      <c r="N44" s="88" t="s">
        <v>30</v>
      </c>
      <c r="O44" s="88" t="s">
        <v>27</v>
      </c>
      <c r="P44" s="88" t="s">
        <v>1517</v>
      </c>
      <c r="Q44" s="98" t="s">
        <v>263</v>
      </c>
      <c r="R44" s="99">
        <v>13481866731</v>
      </c>
      <c r="S44" s="88" t="s">
        <v>1517</v>
      </c>
      <c r="T44" s="88" t="s">
        <v>20169</v>
      </c>
      <c r="U44" s="98" t="s">
        <v>20242</v>
      </c>
      <c r="V44" s="99" t="s">
        <v>20243</v>
      </c>
      <c r="W44" s="100" t="s">
        <v>22</v>
      </c>
      <c r="X44" t="s">
        <v>19655</v>
      </c>
      <c r="AA44">
        <f ca="1" t="shared" si="1"/>
        <v>18</v>
      </c>
    </row>
    <row r="45" spans="1:27">
      <c r="A45" s="88">
        <v>43</v>
      </c>
      <c r="B45" s="89" t="str">
        <f t="shared" si="0"/>
        <v>452731200110042426</v>
      </c>
      <c r="C45" s="89" t="s">
        <v>22</v>
      </c>
      <c r="D45" s="90" t="s">
        <v>267</v>
      </c>
      <c r="E45" s="88" t="s">
        <v>143</v>
      </c>
      <c r="F45" s="88" t="s">
        <v>20205</v>
      </c>
      <c r="G45" s="88" t="s">
        <v>20236</v>
      </c>
      <c r="H45" s="91" t="s">
        <v>266</v>
      </c>
      <c r="I45" s="89" t="s">
        <v>27</v>
      </c>
      <c r="J45" s="88" t="s">
        <v>30</v>
      </c>
      <c r="K45" s="88" t="s">
        <v>30</v>
      </c>
      <c r="L45" s="88" t="s">
        <v>30</v>
      </c>
      <c r="M45" s="88" t="s">
        <v>30</v>
      </c>
      <c r="N45" s="88" t="s">
        <v>30</v>
      </c>
      <c r="O45" s="88" t="s">
        <v>27</v>
      </c>
      <c r="P45" s="88" t="s">
        <v>1517</v>
      </c>
      <c r="Q45" s="98" t="s">
        <v>269</v>
      </c>
      <c r="R45" s="99">
        <v>17777937201</v>
      </c>
      <c r="S45" s="88" t="s">
        <v>1517</v>
      </c>
      <c r="T45" s="88" t="s">
        <v>140</v>
      </c>
      <c r="U45" s="98" t="s">
        <v>20244</v>
      </c>
      <c r="V45" s="99" t="s">
        <v>20245</v>
      </c>
      <c r="W45" s="100" t="s">
        <v>22</v>
      </c>
      <c r="X45" t="s">
        <v>19656</v>
      </c>
      <c r="AA45">
        <f ca="1" t="shared" si="1"/>
        <v>19</v>
      </c>
    </row>
    <row r="46" spans="1:27">
      <c r="A46" s="88">
        <v>44</v>
      </c>
      <c r="B46" s="89" t="str">
        <f t="shared" si="0"/>
        <v>452731200210291219</v>
      </c>
      <c r="C46" s="89" t="s">
        <v>22</v>
      </c>
      <c r="D46" s="90" t="s">
        <v>272</v>
      </c>
      <c r="E46" s="88" t="s">
        <v>24</v>
      </c>
      <c r="F46" s="88" t="s">
        <v>20131</v>
      </c>
      <c r="G46" s="88" t="s">
        <v>20132</v>
      </c>
      <c r="H46" s="91" t="s">
        <v>271</v>
      </c>
      <c r="I46" s="89" t="s">
        <v>30</v>
      </c>
      <c r="J46" s="88" t="s">
        <v>30</v>
      </c>
      <c r="K46" s="88" t="s">
        <v>30</v>
      </c>
      <c r="L46" s="88" t="s">
        <v>30</v>
      </c>
      <c r="M46" s="88" t="s">
        <v>30</v>
      </c>
      <c r="N46" s="88" t="s">
        <v>30</v>
      </c>
      <c r="O46" s="88" t="s">
        <v>27</v>
      </c>
      <c r="P46" s="88" t="s">
        <v>1517</v>
      </c>
      <c r="Q46" s="98" t="s">
        <v>274</v>
      </c>
      <c r="R46" s="99">
        <v>13788387545</v>
      </c>
      <c r="S46" s="88" t="s">
        <v>1517</v>
      </c>
      <c r="T46" s="88" t="s">
        <v>20169</v>
      </c>
      <c r="U46" s="98" t="s">
        <v>20246</v>
      </c>
      <c r="V46" s="99" t="s">
        <v>20247</v>
      </c>
      <c r="W46" s="100" t="s">
        <v>22</v>
      </c>
      <c r="X46" t="s">
        <v>19657</v>
      </c>
      <c r="AA46">
        <f ca="1" t="shared" si="1"/>
        <v>18</v>
      </c>
    </row>
    <row r="47" spans="1:27">
      <c r="A47" s="88">
        <v>45</v>
      </c>
      <c r="B47" s="89" t="str">
        <f t="shared" si="0"/>
        <v>452731200111273914</v>
      </c>
      <c r="C47" s="89" t="s">
        <v>22</v>
      </c>
      <c r="D47" s="90" t="s">
        <v>277</v>
      </c>
      <c r="E47" s="88" t="s">
        <v>24</v>
      </c>
      <c r="F47" s="88" t="s">
        <v>20131</v>
      </c>
      <c r="G47" s="88" t="s">
        <v>20222</v>
      </c>
      <c r="H47" s="91" t="s">
        <v>276</v>
      </c>
      <c r="I47" s="89" t="s">
        <v>30</v>
      </c>
      <c r="J47" s="88" t="s">
        <v>30</v>
      </c>
      <c r="K47" s="88" t="s">
        <v>30</v>
      </c>
      <c r="L47" s="88" t="s">
        <v>30</v>
      </c>
      <c r="M47" s="88" t="s">
        <v>30</v>
      </c>
      <c r="N47" s="88" t="s">
        <v>30</v>
      </c>
      <c r="O47" s="88" t="s">
        <v>27</v>
      </c>
      <c r="P47" s="88" t="s">
        <v>1517</v>
      </c>
      <c r="Q47" s="98" t="s">
        <v>279</v>
      </c>
      <c r="R47" s="99">
        <v>13580840807</v>
      </c>
      <c r="S47" s="88" t="s">
        <v>1517</v>
      </c>
      <c r="T47" s="88" t="s">
        <v>20140</v>
      </c>
      <c r="U47" s="98" t="s">
        <v>20140</v>
      </c>
      <c r="V47" s="99" t="s">
        <v>20248</v>
      </c>
      <c r="W47" s="100" t="s">
        <v>22</v>
      </c>
      <c r="X47" t="s">
        <v>278</v>
      </c>
      <c r="AA47">
        <f ca="1" t="shared" si="1"/>
        <v>19</v>
      </c>
    </row>
    <row r="48" spans="1:27">
      <c r="A48" s="88">
        <v>46</v>
      </c>
      <c r="B48" s="89" t="str">
        <f t="shared" si="0"/>
        <v>452731200102083615</v>
      </c>
      <c r="C48" s="89" t="s">
        <v>22</v>
      </c>
      <c r="D48" s="90" t="s">
        <v>282</v>
      </c>
      <c r="E48" s="88" t="s">
        <v>24</v>
      </c>
      <c r="F48" s="88" t="s">
        <v>20131</v>
      </c>
      <c r="G48" s="88" t="s">
        <v>20249</v>
      </c>
      <c r="H48" s="91" t="s">
        <v>281</v>
      </c>
      <c r="I48" s="89" t="s">
        <v>30</v>
      </c>
      <c r="J48" s="88" t="s">
        <v>30</v>
      </c>
      <c r="K48" s="88" t="s">
        <v>30</v>
      </c>
      <c r="L48" s="88" t="s">
        <v>30</v>
      </c>
      <c r="M48" s="88" t="s">
        <v>30</v>
      </c>
      <c r="N48" s="88" t="s">
        <v>30</v>
      </c>
      <c r="O48" s="88" t="s">
        <v>27</v>
      </c>
      <c r="P48" s="88" t="s">
        <v>1517</v>
      </c>
      <c r="Q48" s="98" t="s">
        <v>284</v>
      </c>
      <c r="R48" s="99">
        <v>18776873720</v>
      </c>
      <c r="S48" s="88" t="s">
        <v>1517</v>
      </c>
      <c r="T48" s="88" t="s">
        <v>20158</v>
      </c>
      <c r="U48" s="98" t="s">
        <v>20250</v>
      </c>
      <c r="V48" s="99" t="s">
        <v>20251</v>
      </c>
      <c r="W48" s="100" t="s">
        <v>22</v>
      </c>
      <c r="X48" t="s">
        <v>19330</v>
      </c>
      <c r="AA48">
        <f ca="1" t="shared" si="1"/>
        <v>20</v>
      </c>
    </row>
    <row r="49" spans="1:27">
      <c r="A49" s="88">
        <v>47</v>
      </c>
      <c r="B49" s="89" t="str">
        <f t="shared" si="0"/>
        <v>452731200303104216</v>
      </c>
      <c r="C49" s="89" t="s">
        <v>22</v>
      </c>
      <c r="D49" s="90" t="s">
        <v>287</v>
      </c>
      <c r="E49" s="88" t="s">
        <v>24</v>
      </c>
      <c r="F49" s="88" t="s">
        <v>20131</v>
      </c>
      <c r="G49" s="88" t="s">
        <v>20202</v>
      </c>
      <c r="H49" s="91" t="s">
        <v>286</v>
      </c>
      <c r="I49" s="89" t="s">
        <v>30</v>
      </c>
      <c r="J49" s="88" t="s">
        <v>30</v>
      </c>
      <c r="K49" s="88" t="s">
        <v>30</v>
      </c>
      <c r="L49" s="88" t="s">
        <v>30</v>
      </c>
      <c r="M49" s="88" t="s">
        <v>30</v>
      </c>
      <c r="N49" s="88" t="s">
        <v>30</v>
      </c>
      <c r="O49" s="88" t="s">
        <v>27</v>
      </c>
      <c r="P49" s="88" t="s">
        <v>1517</v>
      </c>
      <c r="Q49" s="98" t="s">
        <v>289</v>
      </c>
      <c r="R49" s="99">
        <v>18978757287</v>
      </c>
      <c r="S49" s="88" t="s">
        <v>1517</v>
      </c>
      <c r="T49" s="88" t="s">
        <v>20133</v>
      </c>
      <c r="U49" s="98" t="s">
        <v>20133</v>
      </c>
      <c r="V49" s="99" t="s">
        <v>20252</v>
      </c>
      <c r="W49" s="100" t="s">
        <v>22</v>
      </c>
      <c r="X49" t="s">
        <v>288</v>
      </c>
      <c r="AA49">
        <f ca="1" t="shared" si="1"/>
        <v>18</v>
      </c>
    </row>
    <row r="50" spans="1:27">
      <c r="A50" s="88">
        <v>48</v>
      </c>
      <c r="B50" s="89" t="str">
        <f t="shared" si="0"/>
        <v>451229200302250019</v>
      </c>
      <c r="C50" s="89" t="s">
        <v>22</v>
      </c>
      <c r="D50" s="90" t="s">
        <v>292</v>
      </c>
      <c r="E50" s="88" t="s">
        <v>24</v>
      </c>
      <c r="F50" s="88" t="s">
        <v>20131</v>
      </c>
      <c r="G50" s="88" t="s">
        <v>20161</v>
      </c>
      <c r="H50" s="91" t="s">
        <v>291</v>
      </c>
      <c r="I50" s="89" t="s">
        <v>30</v>
      </c>
      <c r="J50" s="88" t="s">
        <v>30</v>
      </c>
      <c r="K50" s="88" t="s">
        <v>30</v>
      </c>
      <c r="L50" s="88" t="s">
        <v>30</v>
      </c>
      <c r="M50" s="88" t="s">
        <v>30</v>
      </c>
      <c r="N50" s="88" t="s">
        <v>30</v>
      </c>
      <c r="O50" s="88" t="s">
        <v>27</v>
      </c>
      <c r="P50" s="88" t="s">
        <v>20253</v>
      </c>
      <c r="Q50" s="98" t="s">
        <v>294</v>
      </c>
      <c r="R50" s="99">
        <v>13481866158</v>
      </c>
      <c r="S50" s="88" t="s">
        <v>1517</v>
      </c>
      <c r="T50" s="88" t="s">
        <v>20167</v>
      </c>
      <c r="U50" s="98" t="s">
        <v>20167</v>
      </c>
      <c r="V50" s="99" t="s">
        <v>20254</v>
      </c>
      <c r="W50" s="100" t="s">
        <v>22</v>
      </c>
      <c r="X50" t="s">
        <v>293</v>
      </c>
      <c r="AA50">
        <f ca="1" t="shared" si="1"/>
        <v>18</v>
      </c>
    </row>
    <row r="51" spans="1:27">
      <c r="A51" s="88">
        <v>49</v>
      </c>
      <c r="B51" s="89" t="str">
        <f t="shared" si="0"/>
        <v>452731200404170036</v>
      </c>
      <c r="C51" s="89" t="s">
        <v>22</v>
      </c>
      <c r="D51" s="90" t="s">
        <v>298</v>
      </c>
      <c r="E51" s="88" t="s">
        <v>24</v>
      </c>
      <c r="F51" s="88" t="s">
        <v>20131</v>
      </c>
      <c r="G51" s="88" t="s">
        <v>20255</v>
      </c>
      <c r="H51" s="91" t="s">
        <v>297</v>
      </c>
      <c r="I51" s="89" t="s">
        <v>27</v>
      </c>
      <c r="J51" s="88" t="s">
        <v>30</v>
      </c>
      <c r="K51" s="88" t="s">
        <v>30</v>
      </c>
      <c r="L51" s="88" t="s">
        <v>30</v>
      </c>
      <c r="M51" s="88" t="s">
        <v>30</v>
      </c>
      <c r="N51" s="88" t="s">
        <v>30</v>
      </c>
      <c r="O51" s="88" t="s">
        <v>27</v>
      </c>
      <c r="P51" s="88" t="s">
        <v>10674</v>
      </c>
      <c r="Q51" s="98" t="s">
        <v>300</v>
      </c>
      <c r="R51" s="99">
        <v>15078636989</v>
      </c>
      <c r="S51" s="88" t="s">
        <v>1517</v>
      </c>
      <c r="T51" s="88" t="s">
        <v>63</v>
      </c>
      <c r="U51" s="98" t="s">
        <v>20256</v>
      </c>
      <c r="V51" s="99" t="s">
        <v>20257</v>
      </c>
      <c r="W51" s="100" t="s">
        <v>22</v>
      </c>
      <c r="X51" t="s">
        <v>20258</v>
      </c>
      <c r="AA51">
        <f ca="1" t="shared" si="1"/>
        <v>17</v>
      </c>
    </row>
    <row r="52" spans="1:27">
      <c r="A52" s="88">
        <v>50</v>
      </c>
      <c r="B52" s="89" t="str">
        <f t="shared" si="0"/>
        <v>452731200208174814</v>
      </c>
      <c r="C52" s="89" t="s">
        <v>22</v>
      </c>
      <c r="D52" s="90" t="s">
        <v>304</v>
      </c>
      <c r="E52" s="88" t="s">
        <v>24</v>
      </c>
      <c r="F52" s="88" t="s">
        <v>20131</v>
      </c>
      <c r="G52" s="88" t="s">
        <v>20182</v>
      </c>
      <c r="H52" s="91" t="s">
        <v>303</v>
      </c>
      <c r="I52" s="89" t="s">
        <v>27</v>
      </c>
      <c r="J52" s="88" t="s">
        <v>30</v>
      </c>
      <c r="K52" s="88" t="s">
        <v>30</v>
      </c>
      <c r="L52" s="88" t="s">
        <v>30</v>
      </c>
      <c r="M52" s="88" t="s">
        <v>30</v>
      </c>
      <c r="N52" s="88" t="s">
        <v>30</v>
      </c>
      <c r="O52" s="88" t="s">
        <v>27</v>
      </c>
      <c r="P52" s="88" t="s">
        <v>1517</v>
      </c>
      <c r="Q52" s="98" t="s">
        <v>306</v>
      </c>
      <c r="R52" s="99">
        <v>13543608909</v>
      </c>
      <c r="S52" s="88" t="s">
        <v>1517</v>
      </c>
      <c r="T52" s="88" t="s">
        <v>1517</v>
      </c>
      <c r="U52" s="98" t="s">
        <v>20259</v>
      </c>
      <c r="V52" s="99" t="s">
        <v>20260</v>
      </c>
      <c r="W52" s="100" t="s">
        <v>22</v>
      </c>
      <c r="X52" t="s">
        <v>19658</v>
      </c>
      <c r="AA52">
        <f ca="1" t="shared" si="1"/>
        <v>18</v>
      </c>
    </row>
    <row r="53" spans="1:27">
      <c r="A53" s="88">
        <v>51</v>
      </c>
      <c r="B53" s="89" t="str">
        <f t="shared" si="0"/>
        <v>452731200305125715</v>
      </c>
      <c r="C53" s="89" t="s">
        <v>22</v>
      </c>
      <c r="D53" s="90" t="s">
        <v>309</v>
      </c>
      <c r="E53" s="88" t="s">
        <v>24</v>
      </c>
      <c r="F53" s="88" t="s">
        <v>20131</v>
      </c>
      <c r="G53" s="88" t="s">
        <v>20172</v>
      </c>
      <c r="H53" s="91" t="s">
        <v>308</v>
      </c>
      <c r="I53" s="89" t="s">
        <v>30</v>
      </c>
      <c r="J53" s="88" t="s">
        <v>30</v>
      </c>
      <c r="K53" s="88" t="s">
        <v>30</v>
      </c>
      <c r="L53" s="88" t="s">
        <v>30</v>
      </c>
      <c r="M53" s="88" t="s">
        <v>30</v>
      </c>
      <c r="N53" s="88" t="s">
        <v>30</v>
      </c>
      <c r="O53" s="88" t="s">
        <v>27</v>
      </c>
      <c r="P53" s="88" t="s">
        <v>1517</v>
      </c>
      <c r="Q53" s="98" t="s">
        <v>311</v>
      </c>
      <c r="R53" s="99">
        <v>15777831085</v>
      </c>
      <c r="S53" s="88" t="s">
        <v>1517</v>
      </c>
      <c r="T53" s="88" t="s">
        <v>1517</v>
      </c>
      <c r="U53" s="98" t="s">
        <v>20261</v>
      </c>
      <c r="V53" s="99" t="s">
        <v>20262</v>
      </c>
      <c r="W53" s="100" t="s">
        <v>22</v>
      </c>
      <c r="X53" t="s">
        <v>19659</v>
      </c>
      <c r="AA53">
        <f ca="1" t="shared" si="1"/>
        <v>18</v>
      </c>
    </row>
    <row r="54" spans="1:27">
      <c r="A54" s="88">
        <v>52</v>
      </c>
      <c r="B54" s="89" t="str">
        <f t="shared" si="0"/>
        <v>452731200209175413</v>
      </c>
      <c r="C54" s="89" t="s">
        <v>22</v>
      </c>
      <c r="D54" s="90" t="s">
        <v>314</v>
      </c>
      <c r="E54" s="88" t="s">
        <v>24</v>
      </c>
      <c r="F54" s="88" t="s">
        <v>20131</v>
      </c>
      <c r="G54" s="88" t="s">
        <v>20143</v>
      </c>
      <c r="H54" s="91" t="s">
        <v>313</v>
      </c>
      <c r="I54" s="89" t="s">
        <v>27</v>
      </c>
      <c r="J54" s="88" t="s">
        <v>30</v>
      </c>
      <c r="K54" s="88" t="s">
        <v>27</v>
      </c>
      <c r="L54" s="88" t="s">
        <v>30</v>
      </c>
      <c r="M54" s="88" t="s">
        <v>30</v>
      </c>
      <c r="N54" s="88" t="s">
        <v>30</v>
      </c>
      <c r="O54" s="88" t="s">
        <v>27</v>
      </c>
      <c r="P54" s="88" t="s">
        <v>1517</v>
      </c>
      <c r="Q54" s="98" t="s">
        <v>316</v>
      </c>
      <c r="R54" s="99">
        <v>13437355705</v>
      </c>
      <c r="S54" s="88" t="s">
        <v>1517</v>
      </c>
      <c r="T54" s="88" t="s">
        <v>20144</v>
      </c>
      <c r="U54" s="98" t="s">
        <v>20145</v>
      </c>
      <c r="V54" s="99" t="s">
        <v>20263</v>
      </c>
      <c r="W54" s="100" t="s">
        <v>22</v>
      </c>
      <c r="X54" t="s">
        <v>315</v>
      </c>
      <c r="AA54">
        <f ca="1" t="shared" si="1"/>
        <v>18</v>
      </c>
    </row>
    <row r="55" spans="1:27">
      <c r="A55" s="88">
        <v>53</v>
      </c>
      <c r="B55" s="89" t="str">
        <f t="shared" si="0"/>
        <v>451229200111175714</v>
      </c>
      <c r="C55" s="89" t="s">
        <v>22</v>
      </c>
      <c r="D55" s="90" t="s">
        <v>319</v>
      </c>
      <c r="E55" s="88" t="s">
        <v>24</v>
      </c>
      <c r="F55" s="88" t="s">
        <v>20131</v>
      </c>
      <c r="G55" s="88" t="s">
        <v>20222</v>
      </c>
      <c r="H55" s="91" t="s">
        <v>318</v>
      </c>
      <c r="I55" s="89" t="s">
        <v>30</v>
      </c>
      <c r="J55" s="88" t="s">
        <v>30</v>
      </c>
      <c r="K55" s="88" t="s">
        <v>30</v>
      </c>
      <c r="L55" s="88" t="s">
        <v>30</v>
      </c>
      <c r="M55" s="88" t="s">
        <v>30</v>
      </c>
      <c r="N55" s="88" t="s">
        <v>30</v>
      </c>
      <c r="O55" s="88" t="s">
        <v>27</v>
      </c>
      <c r="P55" s="88" t="s">
        <v>1517</v>
      </c>
      <c r="Q55" s="98" t="s">
        <v>321</v>
      </c>
      <c r="R55" s="99">
        <v>18378897963</v>
      </c>
      <c r="S55" s="88" t="s">
        <v>1517</v>
      </c>
      <c r="T55" s="88" t="s">
        <v>1517</v>
      </c>
      <c r="U55" s="98" t="s">
        <v>20264</v>
      </c>
      <c r="V55" s="99" t="s">
        <v>20265</v>
      </c>
      <c r="W55" s="100" t="s">
        <v>22</v>
      </c>
      <c r="X55" t="s">
        <v>19660</v>
      </c>
      <c r="AA55">
        <f ca="1" t="shared" si="1"/>
        <v>19</v>
      </c>
    </row>
    <row r="56" spans="1:27">
      <c r="A56" s="88">
        <v>54</v>
      </c>
      <c r="B56" s="89" t="str">
        <f t="shared" si="0"/>
        <v>451229200208240914</v>
      </c>
      <c r="C56" s="89" t="s">
        <v>22</v>
      </c>
      <c r="D56" s="90" t="s">
        <v>324</v>
      </c>
      <c r="E56" s="88" t="s">
        <v>24</v>
      </c>
      <c r="F56" s="88" t="s">
        <v>20131</v>
      </c>
      <c r="G56" s="88" t="s">
        <v>20182</v>
      </c>
      <c r="H56" s="91" t="s">
        <v>323</v>
      </c>
      <c r="I56" s="89" t="s">
        <v>30</v>
      </c>
      <c r="J56" s="88" t="s">
        <v>30</v>
      </c>
      <c r="K56" s="88" t="s">
        <v>30</v>
      </c>
      <c r="L56" s="88" t="s">
        <v>30</v>
      </c>
      <c r="M56" s="88" t="s">
        <v>30</v>
      </c>
      <c r="N56" s="88" t="s">
        <v>27</v>
      </c>
      <c r="O56" s="88" t="s">
        <v>27</v>
      </c>
      <c r="P56" s="88" t="s">
        <v>1517</v>
      </c>
      <c r="Q56" s="98" t="s">
        <v>326</v>
      </c>
      <c r="R56" s="99">
        <v>13367565860</v>
      </c>
      <c r="S56" s="88" t="s">
        <v>1517</v>
      </c>
      <c r="T56" s="88" t="s">
        <v>20151</v>
      </c>
      <c r="U56" s="98" t="s">
        <v>20266</v>
      </c>
      <c r="V56" s="99" t="s">
        <v>20267</v>
      </c>
      <c r="W56" s="100" t="s">
        <v>22</v>
      </c>
      <c r="X56" t="s">
        <v>19661</v>
      </c>
      <c r="AA56">
        <f ca="1" t="shared" si="1"/>
        <v>18</v>
      </c>
    </row>
    <row r="57" spans="1:27">
      <c r="A57" s="88">
        <v>55</v>
      </c>
      <c r="B57" s="89" t="str">
        <f t="shared" si="0"/>
        <v>451229200006192440</v>
      </c>
      <c r="C57" s="89" t="s">
        <v>22</v>
      </c>
      <c r="D57" s="90" t="s">
        <v>330</v>
      </c>
      <c r="E57" s="88" t="s">
        <v>143</v>
      </c>
      <c r="F57" s="88" t="s">
        <v>20178</v>
      </c>
      <c r="G57" s="88" t="s">
        <v>20268</v>
      </c>
      <c r="H57" s="91" t="s">
        <v>329</v>
      </c>
      <c r="I57" s="89" t="s">
        <v>27</v>
      </c>
      <c r="J57" s="88" t="s">
        <v>30</v>
      </c>
      <c r="K57" s="88" t="s">
        <v>30</v>
      </c>
      <c r="L57" s="88" t="s">
        <v>30</v>
      </c>
      <c r="M57" s="88" t="s">
        <v>30</v>
      </c>
      <c r="N57" s="88" t="s">
        <v>30</v>
      </c>
      <c r="O57" s="88" t="s">
        <v>27</v>
      </c>
      <c r="P57" s="88" t="s">
        <v>20191</v>
      </c>
      <c r="Q57" s="98" t="s">
        <v>332</v>
      </c>
      <c r="R57" s="99">
        <v>18077899543</v>
      </c>
      <c r="S57" s="88" t="s">
        <v>1517</v>
      </c>
      <c r="T57" s="88" t="s">
        <v>20191</v>
      </c>
      <c r="U57" s="98" t="s">
        <v>20269</v>
      </c>
      <c r="V57" s="99" t="s">
        <v>20270</v>
      </c>
      <c r="W57" s="100" t="s">
        <v>22</v>
      </c>
      <c r="X57" t="s">
        <v>331</v>
      </c>
      <c r="AA57">
        <f ca="1" t="shared" si="1"/>
        <v>21</v>
      </c>
    </row>
    <row r="58" spans="1:27">
      <c r="A58" s="88">
        <v>56</v>
      </c>
      <c r="B58" s="89" t="str">
        <f t="shared" si="0"/>
        <v>451229200407155712</v>
      </c>
      <c r="C58" s="89" t="s">
        <v>22</v>
      </c>
      <c r="D58" s="90" t="s">
        <v>335</v>
      </c>
      <c r="E58" s="88" t="s">
        <v>24</v>
      </c>
      <c r="F58" s="88" t="s">
        <v>20131</v>
      </c>
      <c r="G58" s="88" t="s">
        <v>20271</v>
      </c>
      <c r="H58" s="91" t="s">
        <v>334</v>
      </c>
      <c r="I58" s="89" t="s">
        <v>27</v>
      </c>
      <c r="J58" s="88" t="s">
        <v>27</v>
      </c>
      <c r="K58" s="88" t="s">
        <v>30</v>
      </c>
      <c r="L58" s="88" t="s">
        <v>30</v>
      </c>
      <c r="M58" s="88" t="s">
        <v>30</v>
      </c>
      <c r="N58" s="88" t="s">
        <v>30</v>
      </c>
      <c r="O58" s="88" t="s">
        <v>27</v>
      </c>
      <c r="P58" s="88" t="s">
        <v>1517</v>
      </c>
      <c r="Q58" s="98" t="s">
        <v>337</v>
      </c>
      <c r="R58" s="99">
        <v>15878688310</v>
      </c>
      <c r="S58" s="88" t="s">
        <v>1517</v>
      </c>
      <c r="T58" s="88" t="s">
        <v>1517</v>
      </c>
      <c r="U58" s="98" t="s">
        <v>20272</v>
      </c>
      <c r="V58" s="99" t="s">
        <v>20273</v>
      </c>
      <c r="W58" s="100" t="s">
        <v>22</v>
      </c>
      <c r="X58" t="s">
        <v>20274</v>
      </c>
      <c r="AA58">
        <f ca="1" t="shared" si="1"/>
        <v>17</v>
      </c>
    </row>
    <row r="59" spans="1:27">
      <c r="A59" s="88">
        <v>57</v>
      </c>
      <c r="B59" s="89" t="str">
        <f t="shared" si="0"/>
        <v>451229200212021247</v>
      </c>
      <c r="C59" s="89" t="s">
        <v>22</v>
      </c>
      <c r="D59" s="90" t="s">
        <v>341</v>
      </c>
      <c r="E59" s="88" t="s">
        <v>143</v>
      </c>
      <c r="F59" s="88" t="s">
        <v>20131</v>
      </c>
      <c r="G59" s="88" t="s">
        <v>20136</v>
      </c>
      <c r="H59" s="91" t="s">
        <v>340</v>
      </c>
      <c r="I59" s="89" t="s">
        <v>30</v>
      </c>
      <c r="J59" s="88" t="s">
        <v>27</v>
      </c>
      <c r="K59" s="88" t="s">
        <v>30</v>
      </c>
      <c r="L59" s="88" t="s">
        <v>30</v>
      </c>
      <c r="M59" s="88" t="s">
        <v>30</v>
      </c>
      <c r="N59" s="88" t="s">
        <v>30</v>
      </c>
      <c r="O59" s="88" t="s">
        <v>27</v>
      </c>
      <c r="P59" s="88" t="s">
        <v>1517</v>
      </c>
      <c r="Q59" s="98" t="s">
        <v>342</v>
      </c>
      <c r="R59" s="99">
        <v>15277855959</v>
      </c>
      <c r="S59" s="88" t="s">
        <v>1517</v>
      </c>
      <c r="T59" s="88" t="s">
        <v>20169</v>
      </c>
      <c r="U59" s="98" t="s">
        <v>20170</v>
      </c>
      <c r="V59" s="99" t="s">
        <v>20215</v>
      </c>
      <c r="W59" s="100" t="s">
        <v>22</v>
      </c>
      <c r="X59" t="s">
        <v>17619</v>
      </c>
      <c r="AA59">
        <f ca="1" t="shared" si="1"/>
        <v>18</v>
      </c>
    </row>
    <row r="60" spans="1:27">
      <c r="A60" s="88">
        <v>58</v>
      </c>
      <c r="B60" s="89" t="str">
        <f t="shared" si="0"/>
        <v>452731200102221213</v>
      </c>
      <c r="C60" s="89" t="s">
        <v>22</v>
      </c>
      <c r="D60" s="90" t="s">
        <v>345</v>
      </c>
      <c r="E60" s="88" t="s">
        <v>24</v>
      </c>
      <c r="F60" s="88" t="s">
        <v>20131</v>
      </c>
      <c r="G60" s="88" t="s">
        <v>20249</v>
      </c>
      <c r="H60" s="91" t="s">
        <v>344</v>
      </c>
      <c r="I60" s="89" t="s">
        <v>30</v>
      </c>
      <c r="J60" s="88" t="s">
        <v>30</v>
      </c>
      <c r="K60" s="88" t="s">
        <v>30</v>
      </c>
      <c r="L60" s="88" t="s">
        <v>30</v>
      </c>
      <c r="M60" s="88" t="s">
        <v>30</v>
      </c>
      <c r="N60" s="88" t="s">
        <v>27</v>
      </c>
      <c r="O60" s="88" t="s">
        <v>27</v>
      </c>
      <c r="P60" s="88" t="s">
        <v>1517</v>
      </c>
      <c r="Q60" s="98" t="s">
        <v>347</v>
      </c>
      <c r="R60" s="99">
        <v>13977876614</v>
      </c>
      <c r="S60" s="88" t="s">
        <v>1517</v>
      </c>
      <c r="T60" s="88" t="s">
        <v>20169</v>
      </c>
      <c r="U60" s="98" t="s">
        <v>20176</v>
      </c>
      <c r="V60" s="99" t="s">
        <v>20275</v>
      </c>
      <c r="W60" s="100" t="s">
        <v>22</v>
      </c>
      <c r="X60" t="s">
        <v>17687</v>
      </c>
      <c r="AA60">
        <f ca="1" t="shared" si="1"/>
        <v>20</v>
      </c>
    </row>
    <row r="61" spans="1:27">
      <c r="A61" s="88">
        <v>59</v>
      </c>
      <c r="B61" s="89" t="str">
        <f t="shared" si="0"/>
        <v>451229200211102715</v>
      </c>
      <c r="C61" s="89" t="s">
        <v>22</v>
      </c>
      <c r="D61" s="90" t="s">
        <v>350</v>
      </c>
      <c r="E61" s="88" t="s">
        <v>24</v>
      </c>
      <c r="F61" s="88" t="s">
        <v>20131</v>
      </c>
      <c r="G61" s="88" t="s">
        <v>20276</v>
      </c>
      <c r="H61" s="91" t="s">
        <v>349</v>
      </c>
      <c r="I61" s="89" t="s">
        <v>30</v>
      </c>
      <c r="J61" s="88" t="s">
        <v>30</v>
      </c>
      <c r="K61" s="88" t="s">
        <v>30</v>
      </c>
      <c r="L61" s="88" t="s">
        <v>30</v>
      </c>
      <c r="M61" s="88" t="s">
        <v>30</v>
      </c>
      <c r="N61" s="88" t="s">
        <v>30</v>
      </c>
      <c r="O61" s="88" t="s">
        <v>27</v>
      </c>
      <c r="P61" s="88" t="s">
        <v>1517</v>
      </c>
      <c r="Q61" s="98" t="s">
        <v>352</v>
      </c>
      <c r="R61" s="99">
        <v>19977825307</v>
      </c>
      <c r="S61" s="88" t="s">
        <v>1517</v>
      </c>
      <c r="T61" s="88" t="s">
        <v>20277</v>
      </c>
      <c r="U61" s="98" t="s">
        <v>20278</v>
      </c>
      <c r="V61" s="99" t="s">
        <v>20279</v>
      </c>
      <c r="W61" s="100" t="s">
        <v>22</v>
      </c>
      <c r="X61" t="s">
        <v>351</v>
      </c>
      <c r="AA61">
        <f ca="1" t="shared" si="1"/>
        <v>18</v>
      </c>
    </row>
    <row r="62" spans="1:27">
      <c r="A62" s="88">
        <v>60</v>
      </c>
      <c r="B62" s="89" t="str">
        <f t="shared" si="0"/>
        <v>451229200209170321</v>
      </c>
      <c r="C62" s="89" t="s">
        <v>22</v>
      </c>
      <c r="D62" s="90" t="s">
        <v>355</v>
      </c>
      <c r="E62" s="88" t="s">
        <v>143</v>
      </c>
      <c r="F62" s="88" t="s">
        <v>20131</v>
      </c>
      <c r="G62" s="88" t="s">
        <v>20143</v>
      </c>
      <c r="H62" s="91" t="s">
        <v>354</v>
      </c>
      <c r="I62" s="89" t="s">
        <v>27</v>
      </c>
      <c r="J62" s="88" t="s">
        <v>27</v>
      </c>
      <c r="K62" s="88" t="s">
        <v>30</v>
      </c>
      <c r="L62" s="88" t="s">
        <v>30</v>
      </c>
      <c r="M62" s="88" t="s">
        <v>30</v>
      </c>
      <c r="N62" s="88" t="s">
        <v>27</v>
      </c>
      <c r="O62" s="88" t="s">
        <v>30</v>
      </c>
      <c r="P62" s="88" t="s">
        <v>1517</v>
      </c>
      <c r="Q62" s="98" t="s">
        <v>357</v>
      </c>
      <c r="R62" s="99">
        <v>18978757581</v>
      </c>
      <c r="S62" s="88" t="s">
        <v>1517</v>
      </c>
      <c r="T62" s="88" t="s">
        <v>20280</v>
      </c>
      <c r="U62" s="98" t="s">
        <v>20281</v>
      </c>
      <c r="V62" s="99" t="s">
        <v>20282</v>
      </c>
      <c r="W62" s="100" t="s">
        <v>22</v>
      </c>
      <c r="X62" t="s">
        <v>356</v>
      </c>
      <c r="AA62">
        <f ca="1" t="shared" si="1"/>
        <v>18</v>
      </c>
    </row>
    <row r="63" spans="1:27">
      <c r="A63" s="88">
        <v>61</v>
      </c>
      <c r="B63" s="89" t="str">
        <f t="shared" si="0"/>
        <v>451229200302210025</v>
      </c>
      <c r="C63" s="89" t="s">
        <v>22</v>
      </c>
      <c r="D63" s="90" t="s">
        <v>360</v>
      </c>
      <c r="E63" s="88" t="s">
        <v>143</v>
      </c>
      <c r="F63" s="88" t="s">
        <v>20131</v>
      </c>
      <c r="G63" s="88" t="s">
        <v>20161</v>
      </c>
      <c r="H63" s="91" t="s">
        <v>359</v>
      </c>
      <c r="I63" s="89" t="s">
        <v>27</v>
      </c>
      <c r="J63" s="88" t="s">
        <v>30</v>
      </c>
      <c r="K63" s="88" t="s">
        <v>30</v>
      </c>
      <c r="L63" s="88" t="s">
        <v>30</v>
      </c>
      <c r="M63" s="88" t="s">
        <v>30</v>
      </c>
      <c r="N63" s="88" t="s">
        <v>27</v>
      </c>
      <c r="O63" s="88" t="s">
        <v>30</v>
      </c>
      <c r="P63" s="88" t="s">
        <v>1517</v>
      </c>
      <c r="Q63" s="98" t="s">
        <v>362</v>
      </c>
      <c r="R63" s="99">
        <v>15277851276</v>
      </c>
      <c r="S63" s="88" t="s">
        <v>1517</v>
      </c>
      <c r="T63" s="88" t="s">
        <v>1517</v>
      </c>
      <c r="U63" s="98" t="s">
        <v>20283</v>
      </c>
      <c r="V63" s="99" t="s">
        <v>20138</v>
      </c>
      <c r="W63" s="100" t="s">
        <v>22</v>
      </c>
      <c r="X63" t="s">
        <v>19662</v>
      </c>
      <c r="AA63">
        <f ca="1" t="shared" si="1"/>
        <v>18</v>
      </c>
    </row>
    <row r="64" spans="1:27">
      <c r="A64" s="88">
        <v>62</v>
      </c>
      <c r="B64" s="89" t="str">
        <f t="shared" si="0"/>
        <v>452731200110270314</v>
      </c>
      <c r="C64" s="89" t="s">
        <v>22</v>
      </c>
      <c r="D64" s="90" t="s">
        <v>365</v>
      </c>
      <c r="E64" s="88" t="s">
        <v>24</v>
      </c>
      <c r="F64" s="88" t="s">
        <v>20131</v>
      </c>
      <c r="G64" s="88" t="s">
        <v>20236</v>
      </c>
      <c r="H64" s="91" t="s">
        <v>364</v>
      </c>
      <c r="I64" s="89" t="s">
        <v>30</v>
      </c>
      <c r="J64" s="88" t="s">
        <v>30</v>
      </c>
      <c r="K64" s="88" t="s">
        <v>30</v>
      </c>
      <c r="L64" s="88" t="s">
        <v>30</v>
      </c>
      <c r="M64" s="88" t="s">
        <v>30</v>
      </c>
      <c r="N64" s="88" t="s">
        <v>27</v>
      </c>
      <c r="O64" s="88" t="s">
        <v>27</v>
      </c>
      <c r="P64" s="88" t="s">
        <v>1517</v>
      </c>
      <c r="Q64" s="98" t="s">
        <v>367</v>
      </c>
      <c r="R64" s="99" t="s">
        <v>19664</v>
      </c>
      <c r="S64" s="88" t="s">
        <v>1517</v>
      </c>
      <c r="T64" s="88" t="s">
        <v>20280</v>
      </c>
      <c r="U64" s="98" t="s">
        <v>20284</v>
      </c>
      <c r="V64" s="99" t="s">
        <v>20285</v>
      </c>
      <c r="W64" s="100" t="s">
        <v>22</v>
      </c>
      <c r="X64" t="s">
        <v>19663</v>
      </c>
      <c r="AA64">
        <f ca="1" t="shared" si="1"/>
        <v>19</v>
      </c>
    </row>
    <row r="65" spans="1:27">
      <c r="A65" s="88">
        <v>63</v>
      </c>
      <c r="B65" s="89" t="str">
        <f t="shared" si="0"/>
        <v>451229200212081231</v>
      </c>
      <c r="C65" s="89" t="s">
        <v>22</v>
      </c>
      <c r="D65" s="90" t="s">
        <v>370</v>
      </c>
      <c r="E65" s="88" t="s">
        <v>24</v>
      </c>
      <c r="F65" s="88" t="s">
        <v>20131</v>
      </c>
      <c r="G65" s="88" t="s">
        <v>20136</v>
      </c>
      <c r="H65" s="91" t="s">
        <v>369</v>
      </c>
      <c r="I65" s="89" t="s">
        <v>30</v>
      </c>
      <c r="J65" s="88" t="s">
        <v>30</v>
      </c>
      <c r="K65" s="88" t="s">
        <v>30</v>
      </c>
      <c r="L65" s="88" t="s">
        <v>30</v>
      </c>
      <c r="M65" s="88" t="s">
        <v>30</v>
      </c>
      <c r="N65" s="88" t="s">
        <v>30</v>
      </c>
      <c r="O65" s="88" t="s">
        <v>27</v>
      </c>
      <c r="P65" s="88" t="s">
        <v>1517</v>
      </c>
      <c r="Q65" s="98" t="s">
        <v>372</v>
      </c>
      <c r="R65" s="99">
        <v>15218777949</v>
      </c>
      <c r="S65" s="88" t="s">
        <v>1517</v>
      </c>
      <c r="T65" s="88" t="s">
        <v>20169</v>
      </c>
      <c r="U65" s="98" t="s">
        <v>20206</v>
      </c>
      <c r="V65" s="99" t="s">
        <v>20286</v>
      </c>
      <c r="W65" s="100" t="s">
        <v>22</v>
      </c>
      <c r="X65" t="s">
        <v>19665</v>
      </c>
      <c r="AA65">
        <f ca="1" t="shared" si="1"/>
        <v>18</v>
      </c>
    </row>
    <row r="66" spans="1:27">
      <c r="A66" s="88">
        <v>64</v>
      </c>
      <c r="B66" s="89" t="str">
        <f t="shared" si="0"/>
        <v>45273120020801241X</v>
      </c>
      <c r="C66" s="89" t="s">
        <v>22</v>
      </c>
      <c r="D66" s="90" t="s">
        <v>376</v>
      </c>
      <c r="E66" s="88" t="s">
        <v>24</v>
      </c>
      <c r="F66" s="88" t="s">
        <v>20205</v>
      </c>
      <c r="G66" s="88" t="s">
        <v>20182</v>
      </c>
      <c r="H66" s="91" t="s">
        <v>375</v>
      </c>
      <c r="I66" s="89" t="s">
        <v>30</v>
      </c>
      <c r="J66" s="88" t="s">
        <v>30</v>
      </c>
      <c r="K66" s="88" t="s">
        <v>30</v>
      </c>
      <c r="L66" s="88" t="s">
        <v>30</v>
      </c>
      <c r="M66" s="88" t="s">
        <v>30</v>
      </c>
      <c r="N66" s="88" t="s">
        <v>30</v>
      </c>
      <c r="O66" s="88" t="s">
        <v>27</v>
      </c>
      <c r="P66" s="88" t="s">
        <v>1517</v>
      </c>
      <c r="Q66" s="98" t="s">
        <v>378</v>
      </c>
      <c r="R66" s="99">
        <v>13768280347</v>
      </c>
      <c r="S66" s="88" t="s">
        <v>1517</v>
      </c>
      <c r="T66" s="88" t="s">
        <v>20191</v>
      </c>
      <c r="U66" s="98" t="s">
        <v>20192</v>
      </c>
      <c r="V66" s="99" t="s">
        <v>20287</v>
      </c>
      <c r="W66" s="100" t="s">
        <v>22</v>
      </c>
      <c r="X66" t="s">
        <v>377</v>
      </c>
      <c r="AA66">
        <f ca="1" t="shared" si="1"/>
        <v>19</v>
      </c>
    </row>
    <row r="67" spans="1:27">
      <c r="A67" s="88">
        <v>65</v>
      </c>
      <c r="B67" s="89" t="str">
        <f t="shared" ref="B67:B130" si="2">H67</f>
        <v>452731200203015419</v>
      </c>
      <c r="C67" s="89" t="s">
        <v>22</v>
      </c>
      <c r="D67" s="90" t="s">
        <v>381</v>
      </c>
      <c r="E67" s="88" t="s">
        <v>24</v>
      </c>
      <c r="F67" s="88" t="s">
        <v>20131</v>
      </c>
      <c r="G67" s="88" t="s">
        <v>20288</v>
      </c>
      <c r="H67" s="91" t="s">
        <v>380</v>
      </c>
      <c r="I67" s="89" t="s">
        <v>30</v>
      </c>
      <c r="J67" s="88" t="s">
        <v>30</v>
      </c>
      <c r="K67" s="88" t="s">
        <v>30</v>
      </c>
      <c r="L67" s="88" t="s">
        <v>30</v>
      </c>
      <c r="M67" s="88" t="s">
        <v>27</v>
      </c>
      <c r="N67" s="88" t="s">
        <v>30</v>
      </c>
      <c r="O67" s="88" t="s">
        <v>30</v>
      </c>
      <c r="P67" s="88" t="s">
        <v>1517</v>
      </c>
      <c r="Q67" s="98" t="s">
        <v>383</v>
      </c>
      <c r="R67" s="99">
        <v>18378897963</v>
      </c>
      <c r="S67" s="88" t="s">
        <v>1517</v>
      </c>
      <c r="T67" s="88" t="s">
        <v>1517</v>
      </c>
      <c r="U67" s="98" t="s">
        <v>20264</v>
      </c>
      <c r="V67" s="99"/>
      <c r="W67" s="100" t="s">
        <v>22</v>
      </c>
      <c r="X67" t="s">
        <v>19666</v>
      </c>
      <c r="AA67">
        <f ca="1" t="shared" si="1"/>
        <v>19</v>
      </c>
    </row>
    <row r="68" spans="1:27">
      <c r="A68" s="101">
        <v>1</v>
      </c>
      <c r="B68" s="89" t="str">
        <f t="shared" si="2"/>
        <v>451229200106122116</v>
      </c>
      <c r="C68" s="89" t="s">
        <v>186</v>
      </c>
      <c r="D68" s="102" t="s">
        <v>386</v>
      </c>
      <c r="E68" s="102" t="s">
        <v>24</v>
      </c>
      <c r="F68" s="103" t="s">
        <v>20205</v>
      </c>
      <c r="G68" s="103" t="s">
        <v>20289</v>
      </c>
      <c r="H68" s="104" t="s">
        <v>385</v>
      </c>
      <c r="I68" s="103" t="s">
        <v>27</v>
      </c>
      <c r="J68" s="103" t="s">
        <v>30</v>
      </c>
      <c r="K68" s="103" t="s">
        <v>27</v>
      </c>
      <c r="L68" s="103" t="s">
        <v>30</v>
      </c>
      <c r="M68" s="103" t="s">
        <v>30</v>
      </c>
      <c r="N68" s="103" t="s">
        <v>30</v>
      </c>
      <c r="O68" s="103" t="s">
        <v>27</v>
      </c>
      <c r="P68" s="103" t="s">
        <v>1517</v>
      </c>
      <c r="Q68" s="103" t="s">
        <v>388</v>
      </c>
      <c r="R68" s="105">
        <v>13557887887</v>
      </c>
      <c r="S68" s="103" t="s">
        <v>1517</v>
      </c>
      <c r="T68" s="103" t="s">
        <v>20240</v>
      </c>
      <c r="U68" s="106" t="s">
        <v>20241</v>
      </c>
      <c r="V68" s="105" t="s">
        <v>20290</v>
      </c>
      <c r="W68" s="107" t="s">
        <v>186</v>
      </c>
      <c r="X68" t="s">
        <v>387</v>
      </c>
      <c r="AA68">
        <f ca="1" t="shared" ref="AA68:AA131" si="3">DATEDIF(TEXT(MID(H68,7,8),"00-00-00"),TODAY(),"y")</f>
        <v>20</v>
      </c>
    </row>
    <row r="69" spans="1:27">
      <c r="A69" s="101">
        <v>2</v>
      </c>
      <c r="B69" s="89" t="str">
        <f t="shared" si="2"/>
        <v>452731200307024512</v>
      </c>
      <c r="C69" s="89" t="s">
        <v>186</v>
      </c>
      <c r="D69" s="102" t="s">
        <v>391</v>
      </c>
      <c r="E69" s="102" t="s">
        <v>24</v>
      </c>
      <c r="F69" s="103" t="s">
        <v>20131</v>
      </c>
      <c r="G69" s="103" t="s">
        <v>20214</v>
      </c>
      <c r="H69" s="104" t="s">
        <v>390</v>
      </c>
      <c r="I69" s="103" t="s">
        <v>30</v>
      </c>
      <c r="J69" s="103" t="s">
        <v>30</v>
      </c>
      <c r="K69" s="103" t="s">
        <v>30</v>
      </c>
      <c r="L69" s="103" t="s">
        <v>30</v>
      </c>
      <c r="M69" s="103" t="s">
        <v>30</v>
      </c>
      <c r="N69" s="103" t="s">
        <v>27</v>
      </c>
      <c r="O69" s="103" t="s">
        <v>27</v>
      </c>
      <c r="P69" s="103" t="s">
        <v>1517</v>
      </c>
      <c r="Q69" s="103" t="s">
        <v>393</v>
      </c>
      <c r="R69" s="105">
        <v>13481027507</v>
      </c>
      <c r="S69" s="103" t="s">
        <v>1517</v>
      </c>
      <c r="T69" s="103" t="s">
        <v>20211</v>
      </c>
      <c r="U69" s="106" t="s">
        <v>20291</v>
      </c>
      <c r="V69" s="105" t="s">
        <v>20292</v>
      </c>
      <c r="W69" s="107" t="s">
        <v>186</v>
      </c>
      <c r="X69" t="s">
        <v>392</v>
      </c>
      <c r="AA69">
        <f ca="1" t="shared" si="3"/>
        <v>18</v>
      </c>
    </row>
    <row r="70" spans="1:27">
      <c r="A70" s="101">
        <v>3</v>
      </c>
      <c r="B70" s="89" t="str">
        <f t="shared" si="2"/>
        <v>452731200304100612</v>
      </c>
      <c r="C70" s="89" t="s">
        <v>186</v>
      </c>
      <c r="D70" s="102" t="s">
        <v>396</v>
      </c>
      <c r="E70" s="102" t="s">
        <v>24</v>
      </c>
      <c r="F70" s="103" t="s">
        <v>20131</v>
      </c>
      <c r="G70" s="103" t="s">
        <v>20154</v>
      </c>
      <c r="H70" s="104" t="s">
        <v>395</v>
      </c>
      <c r="I70" s="103" t="s">
        <v>30</v>
      </c>
      <c r="J70" s="103" t="s">
        <v>30</v>
      </c>
      <c r="K70" s="103" t="s">
        <v>30</v>
      </c>
      <c r="L70" s="103" t="s">
        <v>30</v>
      </c>
      <c r="M70" s="103" t="s">
        <v>30</v>
      </c>
      <c r="N70" s="103" t="s">
        <v>30</v>
      </c>
      <c r="O70" s="103" t="s">
        <v>27</v>
      </c>
      <c r="P70" s="103" t="s">
        <v>1517</v>
      </c>
      <c r="Q70" s="103" t="s">
        <v>398</v>
      </c>
      <c r="R70" s="105">
        <v>17807836210</v>
      </c>
      <c r="S70" s="103" t="s">
        <v>1517</v>
      </c>
      <c r="T70" s="103" t="s">
        <v>20137</v>
      </c>
      <c r="U70" s="106" t="s">
        <v>20137</v>
      </c>
      <c r="V70" s="105" t="s">
        <v>20293</v>
      </c>
      <c r="W70" s="107" t="s">
        <v>186</v>
      </c>
      <c r="X70" t="s">
        <v>397</v>
      </c>
      <c r="AA70">
        <f ca="1" t="shared" si="3"/>
        <v>18</v>
      </c>
    </row>
    <row r="71" spans="1:27">
      <c r="A71" s="101">
        <v>4</v>
      </c>
      <c r="B71" s="89" t="str">
        <f t="shared" si="2"/>
        <v>452731200203105414</v>
      </c>
      <c r="C71" s="89" t="s">
        <v>186</v>
      </c>
      <c r="D71" s="102" t="s">
        <v>401</v>
      </c>
      <c r="E71" s="102" t="s">
        <v>24</v>
      </c>
      <c r="F71" s="103" t="s">
        <v>20131</v>
      </c>
      <c r="G71" s="103" t="s">
        <v>20288</v>
      </c>
      <c r="H71" s="104" t="s">
        <v>400</v>
      </c>
      <c r="I71" s="103" t="s">
        <v>30</v>
      </c>
      <c r="J71" s="103" t="s">
        <v>30</v>
      </c>
      <c r="K71" s="103" t="s">
        <v>27</v>
      </c>
      <c r="L71" s="103" t="s">
        <v>30</v>
      </c>
      <c r="M71" s="103" t="s">
        <v>30</v>
      </c>
      <c r="N71" s="103" t="s">
        <v>30</v>
      </c>
      <c r="O71" s="103" t="s">
        <v>27</v>
      </c>
      <c r="P71" s="103" t="s">
        <v>1517</v>
      </c>
      <c r="Q71" s="103" t="s">
        <v>403</v>
      </c>
      <c r="R71" s="105">
        <v>18249919039</v>
      </c>
      <c r="S71" s="103" t="s">
        <v>1517</v>
      </c>
      <c r="T71" s="103" t="s">
        <v>1517</v>
      </c>
      <c r="U71" s="106" t="s">
        <v>20198</v>
      </c>
      <c r="V71" s="105" t="s">
        <v>20294</v>
      </c>
      <c r="W71" s="107" t="s">
        <v>186</v>
      </c>
      <c r="X71" t="s">
        <v>19667</v>
      </c>
      <c r="AA71">
        <f ca="1" t="shared" si="3"/>
        <v>19</v>
      </c>
    </row>
    <row r="72" spans="1:27">
      <c r="A72" s="101">
        <v>5</v>
      </c>
      <c r="B72" s="89" t="str">
        <f t="shared" si="2"/>
        <v>452731200110183915</v>
      </c>
      <c r="C72" s="89" t="s">
        <v>186</v>
      </c>
      <c r="D72" s="102" t="s">
        <v>406</v>
      </c>
      <c r="E72" s="102" t="s">
        <v>24</v>
      </c>
      <c r="F72" s="103" t="s">
        <v>20131</v>
      </c>
      <c r="G72" s="103" t="s">
        <v>20236</v>
      </c>
      <c r="H72" s="104" t="s">
        <v>405</v>
      </c>
      <c r="I72" s="103" t="s">
        <v>30</v>
      </c>
      <c r="J72" s="103" t="s">
        <v>30</v>
      </c>
      <c r="K72" s="103" t="s">
        <v>27</v>
      </c>
      <c r="L72" s="103" t="s">
        <v>30</v>
      </c>
      <c r="M72" s="103" t="s">
        <v>27</v>
      </c>
      <c r="N72" s="103" t="s">
        <v>30</v>
      </c>
      <c r="O72" s="103" t="s">
        <v>27</v>
      </c>
      <c r="P72" s="103" t="s">
        <v>1517</v>
      </c>
      <c r="Q72" s="103" t="s">
        <v>408</v>
      </c>
      <c r="R72" s="105" t="s">
        <v>409</v>
      </c>
      <c r="S72" s="103" t="s">
        <v>1517</v>
      </c>
      <c r="T72" s="103" t="s">
        <v>20140</v>
      </c>
      <c r="U72" s="106" t="s">
        <v>20295</v>
      </c>
      <c r="V72" s="105" t="s">
        <v>20296</v>
      </c>
      <c r="W72" s="107" t="s">
        <v>186</v>
      </c>
      <c r="X72" t="s">
        <v>19668</v>
      </c>
      <c r="AA72">
        <f ca="1" t="shared" si="3"/>
        <v>19</v>
      </c>
    </row>
    <row r="73" spans="1:27">
      <c r="A73" s="101">
        <v>6</v>
      </c>
      <c r="B73" s="89" t="str">
        <f t="shared" si="2"/>
        <v>452731200204224212</v>
      </c>
      <c r="C73" s="89" t="s">
        <v>186</v>
      </c>
      <c r="D73" s="102" t="s">
        <v>413</v>
      </c>
      <c r="E73" s="102" t="s">
        <v>24</v>
      </c>
      <c r="F73" s="103" t="s">
        <v>20131</v>
      </c>
      <c r="G73" s="103" t="s">
        <v>20297</v>
      </c>
      <c r="H73" s="104" t="s">
        <v>412</v>
      </c>
      <c r="I73" s="103" t="s">
        <v>30</v>
      </c>
      <c r="J73" s="103" t="s">
        <v>30</v>
      </c>
      <c r="K73" s="103" t="s">
        <v>30</v>
      </c>
      <c r="L73" s="103" t="s">
        <v>30</v>
      </c>
      <c r="M73" s="103" t="s">
        <v>30</v>
      </c>
      <c r="N73" s="103" t="s">
        <v>30</v>
      </c>
      <c r="O73" s="103" t="s">
        <v>27</v>
      </c>
      <c r="P73" s="103" t="s">
        <v>1517</v>
      </c>
      <c r="Q73" s="103" t="s">
        <v>415</v>
      </c>
      <c r="R73" s="105">
        <v>15277849925</v>
      </c>
      <c r="S73" s="103" t="s">
        <v>1517</v>
      </c>
      <c r="T73" s="103" t="s">
        <v>20133</v>
      </c>
      <c r="U73" s="106" t="s">
        <v>20298</v>
      </c>
      <c r="V73" s="105" t="s">
        <v>20299</v>
      </c>
      <c r="W73" s="107" t="s">
        <v>186</v>
      </c>
      <c r="X73" t="s">
        <v>414</v>
      </c>
      <c r="AA73">
        <f ca="1" t="shared" si="3"/>
        <v>19</v>
      </c>
    </row>
    <row r="74" spans="1:27">
      <c r="A74" s="101">
        <v>7</v>
      </c>
      <c r="B74" s="89" t="str">
        <f t="shared" si="2"/>
        <v>452731200212181830</v>
      </c>
      <c r="C74" s="89" t="s">
        <v>186</v>
      </c>
      <c r="D74" s="102" t="s">
        <v>418</v>
      </c>
      <c r="E74" s="102" t="s">
        <v>24</v>
      </c>
      <c r="F74" s="103" t="s">
        <v>20131</v>
      </c>
      <c r="G74" s="103" t="s">
        <v>20136</v>
      </c>
      <c r="H74" s="104" t="s">
        <v>417</v>
      </c>
      <c r="I74" s="103" t="s">
        <v>30</v>
      </c>
      <c r="J74" s="103" t="s">
        <v>30</v>
      </c>
      <c r="K74" s="103" t="s">
        <v>30</v>
      </c>
      <c r="L74" s="103" t="s">
        <v>30</v>
      </c>
      <c r="M74" s="103" t="s">
        <v>30</v>
      </c>
      <c r="N74" s="103" t="s">
        <v>27</v>
      </c>
      <c r="O74" s="103" t="s">
        <v>27</v>
      </c>
      <c r="P74" s="103" t="s">
        <v>1517</v>
      </c>
      <c r="Q74" s="103" t="s">
        <v>420</v>
      </c>
      <c r="R74" s="105">
        <v>15977863809</v>
      </c>
      <c r="S74" s="103" t="s">
        <v>1517</v>
      </c>
      <c r="T74" s="103" t="s">
        <v>20208</v>
      </c>
      <c r="U74" s="106" t="s">
        <v>20300</v>
      </c>
      <c r="V74" s="105" t="s">
        <v>20301</v>
      </c>
      <c r="W74" s="107" t="s">
        <v>186</v>
      </c>
      <c r="X74" t="s">
        <v>419</v>
      </c>
      <c r="AA74">
        <f ca="1" t="shared" si="3"/>
        <v>18</v>
      </c>
    </row>
    <row r="75" spans="1:27">
      <c r="A75" s="101">
        <v>8</v>
      </c>
      <c r="B75" s="89" t="str">
        <f t="shared" si="2"/>
        <v>452701200211062719</v>
      </c>
      <c r="C75" s="89" t="s">
        <v>186</v>
      </c>
      <c r="D75" s="102" t="s">
        <v>423</v>
      </c>
      <c r="E75" s="102" t="s">
        <v>24</v>
      </c>
      <c r="F75" s="103" t="s">
        <v>20131</v>
      </c>
      <c r="G75" s="103" t="s">
        <v>20276</v>
      </c>
      <c r="H75" s="104" t="s">
        <v>422</v>
      </c>
      <c r="I75" s="103" t="s">
        <v>30</v>
      </c>
      <c r="J75" s="103" t="s">
        <v>30</v>
      </c>
      <c r="K75" s="103" t="s">
        <v>30</v>
      </c>
      <c r="L75" s="103" t="s">
        <v>30</v>
      </c>
      <c r="M75" s="103" t="s">
        <v>30</v>
      </c>
      <c r="N75" s="103" t="s">
        <v>30</v>
      </c>
      <c r="O75" s="103" t="s">
        <v>30</v>
      </c>
      <c r="P75" s="103" t="s">
        <v>1517</v>
      </c>
      <c r="Q75" s="103" t="s">
        <v>425</v>
      </c>
      <c r="R75" s="105">
        <v>15177891868</v>
      </c>
      <c r="S75" s="103" t="s">
        <v>1517</v>
      </c>
      <c r="T75" s="103" t="s">
        <v>1517</v>
      </c>
      <c r="U75" s="106" t="s">
        <v>20219</v>
      </c>
      <c r="V75" s="105" t="s">
        <v>20302</v>
      </c>
      <c r="W75" s="107" t="s">
        <v>186</v>
      </c>
      <c r="X75" t="s">
        <v>19669</v>
      </c>
      <c r="AA75">
        <f ca="1" t="shared" si="3"/>
        <v>18</v>
      </c>
    </row>
    <row r="76" spans="1:27">
      <c r="A76" s="101">
        <v>9</v>
      </c>
      <c r="B76" s="89" t="str">
        <f t="shared" si="2"/>
        <v>451229200111172716</v>
      </c>
      <c r="C76" s="89" t="s">
        <v>186</v>
      </c>
      <c r="D76" s="102" t="s">
        <v>428</v>
      </c>
      <c r="E76" s="102" t="s">
        <v>24</v>
      </c>
      <c r="F76" s="103" t="s">
        <v>20178</v>
      </c>
      <c r="G76" s="103" t="s">
        <v>20222</v>
      </c>
      <c r="H76" s="104" t="s">
        <v>427</v>
      </c>
      <c r="I76" s="103" t="s">
        <v>27</v>
      </c>
      <c r="J76" s="103" t="s">
        <v>30</v>
      </c>
      <c r="K76" s="103" t="s">
        <v>30</v>
      </c>
      <c r="L76" s="103" t="s">
        <v>30</v>
      </c>
      <c r="M76" s="103" t="s">
        <v>30</v>
      </c>
      <c r="N76" s="103" t="s">
        <v>27</v>
      </c>
      <c r="O76" s="103" t="s">
        <v>27</v>
      </c>
      <c r="P76" s="103" t="s">
        <v>1517</v>
      </c>
      <c r="Q76" s="103" t="s">
        <v>430</v>
      </c>
      <c r="R76" s="105">
        <v>15878821603</v>
      </c>
      <c r="S76" s="103" t="s">
        <v>1517</v>
      </c>
      <c r="T76" s="103" t="s">
        <v>20277</v>
      </c>
      <c r="U76" s="106" t="s">
        <v>20303</v>
      </c>
      <c r="V76" s="105" t="s">
        <v>20304</v>
      </c>
      <c r="W76" s="107" t="s">
        <v>186</v>
      </c>
      <c r="X76" t="s">
        <v>429</v>
      </c>
      <c r="AA76">
        <f ca="1" t="shared" si="3"/>
        <v>19</v>
      </c>
    </row>
    <row r="77" spans="1:27">
      <c r="A77" s="101">
        <v>10</v>
      </c>
      <c r="B77" s="89" t="str">
        <f t="shared" si="2"/>
        <v>451229200206250019</v>
      </c>
      <c r="C77" s="89" t="s">
        <v>186</v>
      </c>
      <c r="D77" s="102" t="s">
        <v>433</v>
      </c>
      <c r="E77" s="102" t="s">
        <v>24</v>
      </c>
      <c r="F77" s="103" t="s">
        <v>20131</v>
      </c>
      <c r="G77" s="103" t="s">
        <v>20190</v>
      </c>
      <c r="H77" s="104" t="s">
        <v>432</v>
      </c>
      <c r="I77" s="103" t="s">
        <v>27</v>
      </c>
      <c r="J77" s="103" t="s">
        <v>30</v>
      </c>
      <c r="K77" s="103" t="s">
        <v>30</v>
      </c>
      <c r="L77" s="103" t="s">
        <v>30</v>
      </c>
      <c r="M77" s="103" t="s">
        <v>30</v>
      </c>
      <c r="N77" s="103" t="s">
        <v>27</v>
      </c>
      <c r="O77" s="103" t="s">
        <v>27</v>
      </c>
      <c r="P77" s="103" t="s">
        <v>1517</v>
      </c>
      <c r="Q77" s="103" t="s">
        <v>435</v>
      </c>
      <c r="R77" s="105">
        <v>15277782862</v>
      </c>
      <c r="S77" s="103" t="s">
        <v>1517</v>
      </c>
      <c r="T77" s="103" t="s">
        <v>1517</v>
      </c>
      <c r="U77" s="106" t="s">
        <v>20305</v>
      </c>
      <c r="V77" s="105" t="s">
        <v>20306</v>
      </c>
      <c r="W77" s="107" t="s">
        <v>186</v>
      </c>
      <c r="X77" t="s">
        <v>19670</v>
      </c>
      <c r="AA77">
        <f ca="1" t="shared" si="3"/>
        <v>19</v>
      </c>
    </row>
    <row r="78" spans="1:27">
      <c r="A78" s="101">
        <v>11</v>
      </c>
      <c r="B78" s="89" t="str">
        <f t="shared" si="2"/>
        <v>452731200310205410</v>
      </c>
      <c r="C78" s="89" t="s">
        <v>186</v>
      </c>
      <c r="D78" s="102" t="s">
        <v>438</v>
      </c>
      <c r="E78" s="102" t="s">
        <v>24</v>
      </c>
      <c r="F78" s="103" t="s">
        <v>20131</v>
      </c>
      <c r="G78" s="103" t="s">
        <v>20307</v>
      </c>
      <c r="H78" s="104" t="s">
        <v>437</v>
      </c>
      <c r="I78" s="103" t="s">
        <v>30</v>
      </c>
      <c r="J78" s="103" t="s">
        <v>30</v>
      </c>
      <c r="K78" s="103" t="s">
        <v>30</v>
      </c>
      <c r="L78" s="103" t="s">
        <v>30</v>
      </c>
      <c r="M78" s="103" t="s">
        <v>30</v>
      </c>
      <c r="N78" s="103" t="s">
        <v>30</v>
      </c>
      <c r="O78" s="103" t="s">
        <v>27</v>
      </c>
      <c r="P78" s="103" t="s">
        <v>1517</v>
      </c>
      <c r="Q78" s="103" t="s">
        <v>440</v>
      </c>
      <c r="R78" s="105">
        <v>14777661247</v>
      </c>
      <c r="S78" s="103" t="s">
        <v>1517</v>
      </c>
      <c r="T78" s="103" t="s">
        <v>20144</v>
      </c>
      <c r="U78" s="106" t="s">
        <v>20308</v>
      </c>
      <c r="V78" s="105" t="s">
        <v>20309</v>
      </c>
      <c r="W78" s="107" t="s">
        <v>186</v>
      </c>
      <c r="X78" t="s">
        <v>439</v>
      </c>
      <c r="AA78">
        <f ca="1" t="shared" si="3"/>
        <v>17</v>
      </c>
    </row>
    <row r="79" spans="1:27">
      <c r="A79" s="101">
        <v>12</v>
      </c>
      <c r="B79" s="89" t="str">
        <f t="shared" si="2"/>
        <v>452731200302084217</v>
      </c>
      <c r="C79" s="89" t="s">
        <v>186</v>
      </c>
      <c r="D79" s="102" t="s">
        <v>443</v>
      </c>
      <c r="E79" s="102" t="s">
        <v>24</v>
      </c>
      <c r="F79" s="103" t="s">
        <v>20131</v>
      </c>
      <c r="G79" s="103" t="s">
        <v>20161</v>
      </c>
      <c r="H79" s="104" t="s">
        <v>442</v>
      </c>
      <c r="I79" s="103" t="s">
        <v>30</v>
      </c>
      <c r="J79" s="103" t="s">
        <v>30</v>
      </c>
      <c r="K79" s="103" t="s">
        <v>30</v>
      </c>
      <c r="L79" s="103" t="s">
        <v>30</v>
      </c>
      <c r="M79" s="103" t="s">
        <v>30</v>
      </c>
      <c r="N79" s="103" t="s">
        <v>30</v>
      </c>
      <c r="O79" s="103" t="s">
        <v>27</v>
      </c>
      <c r="P79" s="103" t="s">
        <v>1517</v>
      </c>
      <c r="Q79" s="103" t="s">
        <v>445</v>
      </c>
      <c r="R79" s="105">
        <v>13481848304</v>
      </c>
      <c r="S79" s="103" t="s">
        <v>1517</v>
      </c>
      <c r="T79" s="103" t="s">
        <v>20133</v>
      </c>
      <c r="U79" s="106" t="s">
        <v>20298</v>
      </c>
      <c r="V79" s="105" t="s">
        <v>20310</v>
      </c>
      <c r="W79" s="107" t="s">
        <v>186</v>
      </c>
      <c r="X79" t="s">
        <v>444</v>
      </c>
      <c r="AA79">
        <f ca="1" t="shared" si="3"/>
        <v>18</v>
      </c>
    </row>
    <row r="80" spans="1:27">
      <c r="A80" s="101">
        <v>13</v>
      </c>
      <c r="B80" s="89" t="str">
        <f t="shared" si="2"/>
        <v>452731200212240917</v>
      </c>
      <c r="C80" s="89" t="s">
        <v>186</v>
      </c>
      <c r="D80" s="102" t="s">
        <v>448</v>
      </c>
      <c r="E80" s="102" t="s">
        <v>24</v>
      </c>
      <c r="F80" s="103" t="s">
        <v>20131</v>
      </c>
      <c r="G80" s="103" t="s">
        <v>20136</v>
      </c>
      <c r="H80" s="104" t="s">
        <v>447</v>
      </c>
      <c r="I80" s="103" t="s">
        <v>30</v>
      </c>
      <c r="J80" s="103" t="s">
        <v>30</v>
      </c>
      <c r="K80" s="103" t="s">
        <v>30</v>
      </c>
      <c r="L80" s="103" t="s">
        <v>30</v>
      </c>
      <c r="M80" s="103" t="s">
        <v>30</v>
      </c>
      <c r="N80" s="103" t="s">
        <v>30</v>
      </c>
      <c r="O80" s="103" t="s">
        <v>27</v>
      </c>
      <c r="P80" s="103" t="s">
        <v>1517</v>
      </c>
      <c r="Q80" s="103" t="s">
        <v>450</v>
      </c>
      <c r="R80" s="105">
        <v>15878822746</v>
      </c>
      <c r="S80" s="103" t="s">
        <v>1517</v>
      </c>
      <c r="T80" s="103" t="s">
        <v>20151</v>
      </c>
      <c r="U80" s="106" t="s">
        <v>20311</v>
      </c>
      <c r="V80" s="105" t="s">
        <v>20312</v>
      </c>
      <c r="W80" s="107" t="s">
        <v>186</v>
      </c>
      <c r="X80" t="s">
        <v>19671</v>
      </c>
      <c r="AA80">
        <f ca="1" t="shared" si="3"/>
        <v>18</v>
      </c>
    </row>
    <row r="81" spans="1:27">
      <c r="A81" s="101">
        <v>14</v>
      </c>
      <c r="B81" s="89" t="str">
        <f t="shared" si="2"/>
        <v>450102200305062033</v>
      </c>
      <c r="C81" s="89" t="s">
        <v>186</v>
      </c>
      <c r="D81" s="102" t="s">
        <v>453</v>
      </c>
      <c r="E81" s="102" t="s">
        <v>24</v>
      </c>
      <c r="F81" s="103" t="s">
        <v>20131</v>
      </c>
      <c r="G81" s="103" t="s">
        <v>20172</v>
      </c>
      <c r="H81" s="104" t="s">
        <v>452</v>
      </c>
      <c r="I81" s="103" t="s">
        <v>30</v>
      </c>
      <c r="J81" s="103" t="s">
        <v>30</v>
      </c>
      <c r="K81" s="103" t="s">
        <v>30</v>
      </c>
      <c r="L81" s="103" t="s">
        <v>30</v>
      </c>
      <c r="M81" s="103" t="s">
        <v>30</v>
      </c>
      <c r="N81" s="103" t="s">
        <v>27</v>
      </c>
      <c r="O81" s="103" t="s">
        <v>27</v>
      </c>
      <c r="P81" s="103" t="s">
        <v>9309</v>
      </c>
      <c r="Q81" s="103" t="s">
        <v>455</v>
      </c>
      <c r="R81" s="105">
        <v>15977888960</v>
      </c>
      <c r="S81" s="103" t="s">
        <v>9309</v>
      </c>
      <c r="T81" s="103">
        <v>0</v>
      </c>
      <c r="U81" s="106">
        <v>0</v>
      </c>
      <c r="V81" s="105">
        <v>0</v>
      </c>
      <c r="W81" s="107" t="s">
        <v>186</v>
      </c>
      <c r="X81" t="s">
        <v>19672</v>
      </c>
      <c r="AA81">
        <f ca="1" t="shared" si="3"/>
        <v>18</v>
      </c>
    </row>
    <row r="82" spans="1:27">
      <c r="A82" s="101">
        <v>15</v>
      </c>
      <c r="B82" s="89" t="str">
        <f t="shared" si="2"/>
        <v>452731200210113316</v>
      </c>
      <c r="C82" s="89" t="s">
        <v>186</v>
      </c>
      <c r="D82" s="102" t="s">
        <v>458</v>
      </c>
      <c r="E82" s="102" t="s">
        <v>24</v>
      </c>
      <c r="F82" s="103" t="s">
        <v>20205</v>
      </c>
      <c r="G82" s="103" t="s">
        <v>20132</v>
      </c>
      <c r="H82" s="104" t="s">
        <v>457</v>
      </c>
      <c r="I82" s="103" t="s">
        <v>30</v>
      </c>
      <c r="J82" s="103" t="s">
        <v>30</v>
      </c>
      <c r="K82" s="103" t="s">
        <v>30</v>
      </c>
      <c r="L82" s="103" t="s">
        <v>30</v>
      </c>
      <c r="M82" s="103" t="s">
        <v>27</v>
      </c>
      <c r="N82" s="103" t="s">
        <v>30</v>
      </c>
      <c r="O82" s="103" t="s">
        <v>27</v>
      </c>
      <c r="P82" s="103" t="s">
        <v>1517</v>
      </c>
      <c r="Q82" s="103" t="s">
        <v>460</v>
      </c>
      <c r="R82" s="105">
        <v>13768281579</v>
      </c>
      <c r="S82" s="103" t="s">
        <v>1517</v>
      </c>
      <c r="T82" s="103" t="s">
        <v>20158</v>
      </c>
      <c r="U82" s="106" t="s">
        <v>20313</v>
      </c>
      <c r="V82" s="105" t="s">
        <v>20314</v>
      </c>
      <c r="W82" s="107" t="s">
        <v>186</v>
      </c>
      <c r="X82" t="s">
        <v>19673</v>
      </c>
      <c r="AA82">
        <f ca="1" t="shared" si="3"/>
        <v>18</v>
      </c>
    </row>
    <row r="83" spans="1:27">
      <c r="A83" s="101">
        <v>16</v>
      </c>
      <c r="B83" s="89" t="str">
        <f t="shared" si="2"/>
        <v>452731200209163017</v>
      </c>
      <c r="C83" s="89" t="s">
        <v>186</v>
      </c>
      <c r="D83" s="102" t="s">
        <v>463</v>
      </c>
      <c r="E83" s="102" t="s">
        <v>24</v>
      </c>
      <c r="F83" s="103" t="s">
        <v>20131</v>
      </c>
      <c r="G83" s="103" t="s">
        <v>20143</v>
      </c>
      <c r="H83" s="104" t="s">
        <v>462</v>
      </c>
      <c r="I83" s="103" t="s">
        <v>30</v>
      </c>
      <c r="J83" s="103" t="s">
        <v>30</v>
      </c>
      <c r="K83" s="103" t="s">
        <v>30</v>
      </c>
      <c r="L83" s="103" t="s">
        <v>30</v>
      </c>
      <c r="M83" s="103" t="s">
        <v>30</v>
      </c>
      <c r="N83" s="103" t="s">
        <v>30</v>
      </c>
      <c r="O83" s="103" t="s">
        <v>27</v>
      </c>
      <c r="P83" s="103" t="s">
        <v>1517</v>
      </c>
      <c r="Q83" s="103" t="s">
        <v>465</v>
      </c>
      <c r="R83" s="105">
        <v>13737982707</v>
      </c>
      <c r="S83" s="103" t="s">
        <v>1517</v>
      </c>
      <c r="T83" s="103" t="s">
        <v>20277</v>
      </c>
      <c r="U83" s="106" t="s">
        <v>20315</v>
      </c>
      <c r="V83" s="105" t="s">
        <v>20316</v>
      </c>
      <c r="W83" s="107" t="s">
        <v>186</v>
      </c>
      <c r="X83" t="s">
        <v>19674</v>
      </c>
      <c r="AA83">
        <f ca="1" t="shared" si="3"/>
        <v>18</v>
      </c>
    </row>
    <row r="84" spans="1:27">
      <c r="A84" s="101">
        <v>17</v>
      </c>
      <c r="B84" s="89" t="str">
        <f t="shared" si="2"/>
        <v>452731200105303919</v>
      </c>
      <c r="C84" s="89" t="s">
        <v>186</v>
      </c>
      <c r="D84" s="102" t="s">
        <v>468</v>
      </c>
      <c r="E84" s="102" t="s">
        <v>24</v>
      </c>
      <c r="F84" s="103" t="s">
        <v>20131</v>
      </c>
      <c r="G84" s="103" t="s">
        <v>20317</v>
      </c>
      <c r="H84" s="104" t="s">
        <v>467</v>
      </c>
      <c r="I84" s="103" t="s">
        <v>30</v>
      </c>
      <c r="J84" s="103" t="s">
        <v>30</v>
      </c>
      <c r="K84" s="103" t="s">
        <v>30</v>
      </c>
      <c r="L84" s="103" t="s">
        <v>30</v>
      </c>
      <c r="M84" s="103" t="s">
        <v>30</v>
      </c>
      <c r="N84" s="103" t="s">
        <v>30</v>
      </c>
      <c r="O84" s="103" t="s">
        <v>27</v>
      </c>
      <c r="P84" s="103" t="s">
        <v>1517</v>
      </c>
      <c r="Q84" s="103" t="s">
        <v>470</v>
      </c>
      <c r="R84" s="105">
        <v>13481868663</v>
      </c>
      <c r="S84" s="103" t="s">
        <v>1517</v>
      </c>
      <c r="T84" s="103" t="s">
        <v>20140</v>
      </c>
      <c r="U84" s="106" t="s">
        <v>20318</v>
      </c>
      <c r="V84" s="105" t="s">
        <v>20319</v>
      </c>
      <c r="W84" s="107" t="s">
        <v>186</v>
      </c>
      <c r="X84" t="s">
        <v>469</v>
      </c>
      <c r="AA84">
        <f ca="1" t="shared" si="3"/>
        <v>20</v>
      </c>
    </row>
    <row r="85" spans="1:27">
      <c r="A85" s="101">
        <v>18</v>
      </c>
      <c r="B85" s="89" t="str">
        <f t="shared" si="2"/>
        <v>451229200201102711</v>
      </c>
      <c r="C85" s="89" t="s">
        <v>186</v>
      </c>
      <c r="D85" s="102" t="s">
        <v>473</v>
      </c>
      <c r="E85" s="102" t="s">
        <v>24</v>
      </c>
      <c r="F85" s="103" t="s">
        <v>20131</v>
      </c>
      <c r="G85" s="103" t="s">
        <v>20175</v>
      </c>
      <c r="H85" s="104" t="s">
        <v>472</v>
      </c>
      <c r="I85" s="103" t="s">
        <v>30</v>
      </c>
      <c r="J85" s="103" t="s">
        <v>30</v>
      </c>
      <c r="K85" s="103" t="s">
        <v>30</v>
      </c>
      <c r="L85" s="103" t="s">
        <v>30</v>
      </c>
      <c r="M85" s="103" t="s">
        <v>30</v>
      </c>
      <c r="N85" s="103" t="s">
        <v>30</v>
      </c>
      <c r="O85" s="103" t="s">
        <v>27</v>
      </c>
      <c r="P85" s="103" t="s">
        <v>1517</v>
      </c>
      <c r="Q85" s="103" t="s">
        <v>475</v>
      </c>
      <c r="R85" s="105" t="s">
        <v>476</v>
      </c>
      <c r="S85" s="103" t="s">
        <v>1517</v>
      </c>
      <c r="T85" s="103" t="s">
        <v>20277</v>
      </c>
      <c r="U85" s="106" t="s">
        <v>20315</v>
      </c>
      <c r="V85" s="105" t="s">
        <v>20320</v>
      </c>
      <c r="W85" s="107" t="s">
        <v>186</v>
      </c>
      <c r="X85" t="s">
        <v>19675</v>
      </c>
      <c r="AA85">
        <f ca="1" t="shared" si="3"/>
        <v>19</v>
      </c>
    </row>
    <row r="86" spans="1:27">
      <c r="A86" s="101">
        <v>19</v>
      </c>
      <c r="B86" s="89" t="str">
        <f t="shared" si="2"/>
        <v>452731200211264212</v>
      </c>
      <c r="C86" s="89" t="s">
        <v>186</v>
      </c>
      <c r="D86" s="102" t="s">
        <v>479</v>
      </c>
      <c r="E86" s="102" t="s">
        <v>24</v>
      </c>
      <c r="F86" s="103" t="s">
        <v>20131</v>
      </c>
      <c r="G86" s="103" t="s">
        <v>20276</v>
      </c>
      <c r="H86" s="104" t="s">
        <v>478</v>
      </c>
      <c r="I86" s="103" t="s">
        <v>30</v>
      </c>
      <c r="J86" s="103" t="s">
        <v>30</v>
      </c>
      <c r="K86" s="103" t="s">
        <v>27</v>
      </c>
      <c r="L86" s="103" t="s">
        <v>30</v>
      </c>
      <c r="M86" s="103" t="s">
        <v>30</v>
      </c>
      <c r="N86" s="103" t="s">
        <v>27</v>
      </c>
      <c r="O86" s="103" t="s">
        <v>27</v>
      </c>
      <c r="P86" s="103" t="s">
        <v>1517</v>
      </c>
      <c r="Q86" s="103" t="s">
        <v>481</v>
      </c>
      <c r="R86" s="105">
        <v>15177387373</v>
      </c>
      <c r="S86" s="103" t="s">
        <v>1517</v>
      </c>
      <c r="T86" s="103" t="s">
        <v>20133</v>
      </c>
      <c r="U86" s="106" t="s">
        <v>20321</v>
      </c>
      <c r="V86" s="105" t="s">
        <v>20322</v>
      </c>
      <c r="W86" s="107" t="s">
        <v>186</v>
      </c>
      <c r="X86" t="s">
        <v>480</v>
      </c>
      <c r="AA86">
        <f ca="1" t="shared" si="3"/>
        <v>18</v>
      </c>
    </row>
    <row r="87" spans="1:27">
      <c r="A87" s="101">
        <v>20</v>
      </c>
      <c r="B87" s="89" t="str">
        <f t="shared" si="2"/>
        <v>451229200307105718</v>
      </c>
      <c r="C87" s="89" t="s">
        <v>186</v>
      </c>
      <c r="D87" s="102" t="s">
        <v>484</v>
      </c>
      <c r="E87" s="102" t="s">
        <v>24</v>
      </c>
      <c r="F87" s="103" t="s">
        <v>20131</v>
      </c>
      <c r="G87" s="103" t="s">
        <v>20214</v>
      </c>
      <c r="H87" s="104" t="s">
        <v>483</v>
      </c>
      <c r="I87" s="103" t="s">
        <v>30</v>
      </c>
      <c r="J87" s="103" t="s">
        <v>30</v>
      </c>
      <c r="K87" s="103" t="s">
        <v>30</v>
      </c>
      <c r="L87" s="103" t="s">
        <v>30</v>
      </c>
      <c r="M87" s="103" t="s">
        <v>30</v>
      </c>
      <c r="N87" s="103" t="s">
        <v>30</v>
      </c>
      <c r="O87" s="103" t="s">
        <v>27</v>
      </c>
      <c r="P87" s="103" t="s">
        <v>1517</v>
      </c>
      <c r="Q87" s="103" t="s">
        <v>486</v>
      </c>
      <c r="R87" s="105">
        <v>15977839517</v>
      </c>
      <c r="S87" s="103" t="s">
        <v>1517</v>
      </c>
      <c r="T87" s="103" t="s">
        <v>1517</v>
      </c>
      <c r="U87" s="106">
        <v>0</v>
      </c>
      <c r="V87" s="105" t="s">
        <v>20323</v>
      </c>
      <c r="W87" s="107" t="s">
        <v>186</v>
      </c>
      <c r="X87" t="s">
        <v>20324</v>
      </c>
      <c r="AA87">
        <f ca="1" t="shared" si="3"/>
        <v>18</v>
      </c>
    </row>
    <row r="88" spans="1:27">
      <c r="A88" s="101">
        <v>21</v>
      </c>
      <c r="B88" s="89" t="str">
        <f t="shared" si="2"/>
        <v>451229200303053615</v>
      </c>
      <c r="C88" s="89" t="s">
        <v>186</v>
      </c>
      <c r="D88" s="102" t="s">
        <v>489</v>
      </c>
      <c r="E88" s="102" t="s">
        <v>24</v>
      </c>
      <c r="F88" s="103" t="s">
        <v>20131</v>
      </c>
      <c r="G88" s="103" t="s">
        <v>20202</v>
      </c>
      <c r="H88" s="104" t="s">
        <v>488</v>
      </c>
      <c r="I88" s="103" t="s">
        <v>30</v>
      </c>
      <c r="J88" s="103" t="s">
        <v>30</v>
      </c>
      <c r="K88" s="103" t="s">
        <v>30</v>
      </c>
      <c r="L88" s="103" t="s">
        <v>30</v>
      </c>
      <c r="M88" s="103" t="s">
        <v>27</v>
      </c>
      <c r="N88" s="103" t="s">
        <v>30</v>
      </c>
      <c r="O88" s="103" t="s">
        <v>27</v>
      </c>
      <c r="P88" s="103" t="s">
        <v>1517</v>
      </c>
      <c r="Q88" s="103" t="s">
        <v>491</v>
      </c>
      <c r="R88" s="105">
        <v>15277858620</v>
      </c>
      <c r="S88" s="103" t="s">
        <v>1517</v>
      </c>
      <c r="T88" s="103" t="s">
        <v>20158</v>
      </c>
      <c r="U88" s="106" t="s">
        <v>20159</v>
      </c>
      <c r="V88" s="105" t="s">
        <v>20325</v>
      </c>
      <c r="W88" s="107" t="s">
        <v>186</v>
      </c>
      <c r="X88" t="s">
        <v>17834</v>
      </c>
      <c r="AA88">
        <f ca="1" t="shared" si="3"/>
        <v>18</v>
      </c>
    </row>
    <row r="89" spans="1:27">
      <c r="A89" s="101">
        <v>22</v>
      </c>
      <c r="B89" s="89" t="str">
        <f t="shared" si="2"/>
        <v>452730200202056538</v>
      </c>
      <c r="C89" s="89" t="s">
        <v>186</v>
      </c>
      <c r="D89" s="102" t="s">
        <v>494</v>
      </c>
      <c r="E89" s="102" t="s">
        <v>24</v>
      </c>
      <c r="F89" s="103" t="s">
        <v>20178</v>
      </c>
      <c r="G89" s="103" t="s">
        <v>20194</v>
      </c>
      <c r="H89" s="104" t="s">
        <v>493</v>
      </c>
      <c r="I89" s="103" t="s">
        <v>27</v>
      </c>
      <c r="J89" s="103" t="s">
        <v>30</v>
      </c>
      <c r="K89" s="103" t="s">
        <v>30</v>
      </c>
      <c r="L89" s="103" t="s">
        <v>30</v>
      </c>
      <c r="M89" s="103" t="s">
        <v>30</v>
      </c>
      <c r="N89" s="103" t="s">
        <v>27</v>
      </c>
      <c r="O89" s="103" t="s">
        <v>27</v>
      </c>
      <c r="P89" s="103" t="s">
        <v>18438</v>
      </c>
      <c r="Q89" s="103" t="s">
        <v>496</v>
      </c>
      <c r="R89" s="105">
        <v>18378873056</v>
      </c>
      <c r="S89" s="103" t="s">
        <v>18438</v>
      </c>
      <c r="T89" s="103" t="s">
        <v>20326</v>
      </c>
      <c r="U89" s="106" t="s">
        <v>20327</v>
      </c>
      <c r="V89" s="105" t="s">
        <v>20328</v>
      </c>
      <c r="W89" s="107" t="s">
        <v>186</v>
      </c>
      <c r="X89" t="s">
        <v>495</v>
      </c>
      <c r="AA89">
        <f ca="1" t="shared" si="3"/>
        <v>19</v>
      </c>
    </row>
    <row r="90" spans="1:27">
      <c r="A90" s="101">
        <v>23</v>
      </c>
      <c r="B90" s="89" t="str">
        <f t="shared" si="2"/>
        <v>452731200202155436</v>
      </c>
      <c r="C90" s="89" t="s">
        <v>186</v>
      </c>
      <c r="D90" s="102" t="s">
        <v>499</v>
      </c>
      <c r="E90" s="102" t="s">
        <v>24</v>
      </c>
      <c r="F90" s="103" t="s">
        <v>20131</v>
      </c>
      <c r="G90" s="103" t="s">
        <v>20194</v>
      </c>
      <c r="H90" s="104" t="s">
        <v>498</v>
      </c>
      <c r="I90" s="103" t="s">
        <v>30</v>
      </c>
      <c r="J90" s="103" t="s">
        <v>30</v>
      </c>
      <c r="K90" s="103" t="s">
        <v>30</v>
      </c>
      <c r="L90" s="103" t="s">
        <v>30</v>
      </c>
      <c r="M90" s="103" t="s">
        <v>30</v>
      </c>
      <c r="N90" s="103" t="s">
        <v>30</v>
      </c>
      <c r="O90" s="103" t="s">
        <v>27</v>
      </c>
      <c r="P90" s="103" t="s">
        <v>1517</v>
      </c>
      <c r="Q90" s="103" t="s">
        <v>501</v>
      </c>
      <c r="R90" s="105">
        <v>18978295200</v>
      </c>
      <c r="S90" s="103" t="s">
        <v>1517</v>
      </c>
      <c r="T90" s="103" t="s">
        <v>1517</v>
      </c>
      <c r="U90" s="106" t="s">
        <v>20198</v>
      </c>
      <c r="V90" s="105" t="s">
        <v>20329</v>
      </c>
      <c r="W90" s="107" t="s">
        <v>186</v>
      </c>
      <c r="X90" t="s">
        <v>19255</v>
      </c>
      <c r="AA90">
        <f ca="1" t="shared" si="3"/>
        <v>19</v>
      </c>
    </row>
    <row r="91" spans="1:27">
      <c r="A91" s="101">
        <v>24</v>
      </c>
      <c r="B91" s="89" t="str">
        <f t="shared" si="2"/>
        <v>451224200306171818</v>
      </c>
      <c r="C91" s="89" t="s">
        <v>186</v>
      </c>
      <c r="D91" s="102" t="s">
        <v>504</v>
      </c>
      <c r="E91" s="102" t="s">
        <v>24</v>
      </c>
      <c r="F91" s="103" t="s">
        <v>20131</v>
      </c>
      <c r="G91" s="103" t="s">
        <v>20229</v>
      </c>
      <c r="H91" s="104" t="s">
        <v>503</v>
      </c>
      <c r="I91" s="103" t="s">
        <v>30</v>
      </c>
      <c r="J91" s="103" t="s">
        <v>30</v>
      </c>
      <c r="K91" s="103" t="s">
        <v>30</v>
      </c>
      <c r="L91" s="103" t="s">
        <v>30</v>
      </c>
      <c r="M91" s="103" t="s">
        <v>30</v>
      </c>
      <c r="N91" s="103" t="s">
        <v>30</v>
      </c>
      <c r="O91" s="103" t="s">
        <v>27</v>
      </c>
      <c r="P91" s="103" t="s">
        <v>10674</v>
      </c>
      <c r="Q91" s="103" t="s">
        <v>506</v>
      </c>
      <c r="R91" s="105">
        <v>15878856118</v>
      </c>
      <c r="S91" s="103" t="s">
        <v>10674</v>
      </c>
      <c r="T91" s="103" t="s">
        <v>20330</v>
      </c>
      <c r="U91" s="106" t="s">
        <v>20331</v>
      </c>
      <c r="V91" s="105" t="s">
        <v>20332</v>
      </c>
      <c r="W91" s="107" t="s">
        <v>186</v>
      </c>
      <c r="X91" t="s">
        <v>505</v>
      </c>
      <c r="AA91">
        <f ca="1" t="shared" si="3"/>
        <v>18</v>
      </c>
    </row>
    <row r="92" spans="1:27">
      <c r="A92" s="101">
        <v>25</v>
      </c>
      <c r="B92" s="89" t="str">
        <f t="shared" si="2"/>
        <v>452731200206080312</v>
      </c>
      <c r="C92" s="89" t="s">
        <v>186</v>
      </c>
      <c r="D92" s="102" t="s">
        <v>509</v>
      </c>
      <c r="E92" s="102" t="s">
        <v>24</v>
      </c>
      <c r="F92" s="103" t="s">
        <v>20131</v>
      </c>
      <c r="G92" s="103" t="s">
        <v>20190</v>
      </c>
      <c r="H92" s="104" t="s">
        <v>508</v>
      </c>
      <c r="I92" s="103" t="s">
        <v>30</v>
      </c>
      <c r="J92" s="103" t="s">
        <v>30</v>
      </c>
      <c r="K92" s="103" t="s">
        <v>30</v>
      </c>
      <c r="L92" s="103" t="s">
        <v>30</v>
      </c>
      <c r="M92" s="103" t="s">
        <v>30</v>
      </c>
      <c r="N92" s="103" t="s">
        <v>30</v>
      </c>
      <c r="O92" s="103" t="s">
        <v>27</v>
      </c>
      <c r="P92" s="103" t="s">
        <v>1517</v>
      </c>
      <c r="Q92" s="103" t="s">
        <v>511</v>
      </c>
      <c r="R92" s="105">
        <v>13481869488</v>
      </c>
      <c r="S92" s="103" t="s">
        <v>1517</v>
      </c>
      <c r="T92" s="103" t="s">
        <v>20280</v>
      </c>
      <c r="U92" s="106" t="s">
        <v>20333</v>
      </c>
      <c r="V92" s="105" t="s">
        <v>20334</v>
      </c>
      <c r="W92" s="107" t="s">
        <v>186</v>
      </c>
      <c r="X92" t="s">
        <v>510</v>
      </c>
      <c r="AA92">
        <f ca="1" t="shared" si="3"/>
        <v>19</v>
      </c>
    </row>
    <row r="93" spans="1:27">
      <c r="A93" s="101">
        <v>26</v>
      </c>
      <c r="B93" s="89" t="str">
        <f t="shared" si="2"/>
        <v>452730200104260834</v>
      </c>
      <c r="C93" s="89" t="s">
        <v>186</v>
      </c>
      <c r="D93" s="102" t="s">
        <v>514</v>
      </c>
      <c r="E93" s="102" t="s">
        <v>24</v>
      </c>
      <c r="F93" s="103" t="s">
        <v>20131</v>
      </c>
      <c r="G93" s="103" t="s">
        <v>20335</v>
      </c>
      <c r="H93" s="104" t="s">
        <v>513</v>
      </c>
      <c r="I93" s="103" t="s">
        <v>30</v>
      </c>
      <c r="J93" s="103" t="s">
        <v>30</v>
      </c>
      <c r="K93" s="103" t="s">
        <v>30</v>
      </c>
      <c r="L93" s="103" t="s">
        <v>30</v>
      </c>
      <c r="M93" s="103" t="s">
        <v>30</v>
      </c>
      <c r="N93" s="103" t="s">
        <v>30</v>
      </c>
      <c r="O93" s="103" t="s">
        <v>27</v>
      </c>
      <c r="P93" s="103" t="s">
        <v>18438</v>
      </c>
      <c r="Q93" s="103" t="s">
        <v>516</v>
      </c>
      <c r="R93" s="105">
        <v>15878679165</v>
      </c>
      <c r="S93" s="103" t="s">
        <v>18438</v>
      </c>
      <c r="T93" s="103" t="s">
        <v>20336</v>
      </c>
      <c r="U93" s="106" t="s">
        <v>20337</v>
      </c>
      <c r="V93" s="105" t="s">
        <v>20338</v>
      </c>
      <c r="W93" s="107" t="s">
        <v>186</v>
      </c>
      <c r="X93" t="s">
        <v>515</v>
      </c>
      <c r="AA93">
        <f ca="1" t="shared" si="3"/>
        <v>20</v>
      </c>
    </row>
    <row r="94" spans="1:27">
      <c r="A94" s="101">
        <v>27</v>
      </c>
      <c r="B94" s="89" t="str">
        <f t="shared" si="2"/>
        <v>451229200208300913</v>
      </c>
      <c r="C94" s="89" t="s">
        <v>186</v>
      </c>
      <c r="D94" s="102" t="s">
        <v>519</v>
      </c>
      <c r="E94" s="102" t="s">
        <v>24</v>
      </c>
      <c r="F94" s="103" t="s">
        <v>20131</v>
      </c>
      <c r="G94" s="103" t="s">
        <v>20182</v>
      </c>
      <c r="H94" s="104" t="s">
        <v>518</v>
      </c>
      <c r="I94" s="103" t="s">
        <v>27</v>
      </c>
      <c r="J94" s="103" t="s">
        <v>30</v>
      </c>
      <c r="K94" s="103" t="s">
        <v>30</v>
      </c>
      <c r="L94" s="103" t="s">
        <v>30</v>
      </c>
      <c r="M94" s="103" t="s">
        <v>30</v>
      </c>
      <c r="N94" s="103" t="s">
        <v>30</v>
      </c>
      <c r="O94" s="103" t="s">
        <v>27</v>
      </c>
      <c r="P94" s="103" t="s">
        <v>1517</v>
      </c>
      <c r="Q94" s="103" t="s">
        <v>521</v>
      </c>
      <c r="R94" s="105">
        <v>13471848833</v>
      </c>
      <c r="S94" s="103" t="s">
        <v>1517</v>
      </c>
      <c r="T94" s="103" t="s">
        <v>20151</v>
      </c>
      <c r="U94" s="106" t="s">
        <v>20311</v>
      </c>
      <c r="V94" s="105" t="s">
        <v>20251</v>
      </c>
      <c r="W94" s="107" t="s">
        <v>186</v>
      </c>
      <c r="X94" t="s">
        <v>19676</v>
      </c>
      <c r="AA94">
        <f ca="1" t="shared" si="3"/>
        <v>18</v>
      </c>
    </row>
    <row r="95" spans="1:27">
      <c r="A95" s="101">
        <v>28</v>
      </c>
      <c r="B95" s="89" t="str">
        <f t="shared" si="2"/>
        <v>452731200208032410</v>
      </c>
      <c r="C95" s="89" t="s">
        <v>186</v>
      </c>
      <c r="D95" s="102" t="s">
        <v>525</v>
      </c>
      <c r="E95" s="102" t="s">
        <v>24</v>
      </c>
      <c r="F95" s="103" t="s">
        <v>20205</v>
      </c>
      <c r="G95" s="103" t="s">
        <v>20182</v>
      </c>
      <c r="H95" s="104" t="s">
        <v>524</v>
      </c>
      <c r="I95" s="103" t="s">
        <v>30</v>
      </c>
      <c r="J95" s="103" t="s">
        <v>30</v>
      </c>
      <c r="K95" s="103" t="s">
        <v>30</v>
      </c>
      <c r="L95" s="103" t="s">
        <v>30</v>
      </c>
      <c r="M95" s="103" t="s">
        <v>30</v>
      </c>
      <c r="N95" s="103" t="s">
        <v>30</v>
      </c>
      <c r="O95" s="103" t="s">
        <v>27</v>
      </c>
      <c r="P95" s="103" t="s">
        <v>1517</v>
      </c>
      <c r="Q95" s="103" t="s">
        <v>527</v>
      </c>
      <c r="R95" s="105">
        <v>15977843259</v>
      </c>
      <c r="S95" s="103" t="s">
        <v>1517</v>
      </c>
      <c r="T95" s="103" t="s">
        <v>20191</v>
      </c>
      <c r="U95" s="106" t="s">
        <v>20339</v>
      </c>
      <c r="V95" s="105" t="s">
        <v>20340</v>
      </c>
      <c r="W95" s="107" t="s">
        <v>186</v>
      </c>
      <c r="X95" t="s">
        <v>19677</v>
      </c>
      <c r="AA95">
        <f ca="1" t="shared" si="3"/>
        <v>19</v>
      </c>
    </row>
    <row r="96" spans="1:27">
      <c r="A96" s="101">
        <v>29</v>
      </c>
      <c r="B96" s="89" t="str">
        <f t="shared" si="2"/>
        <v>452731200306143616</v>
      </c>
      <c r="C96" s="89" t="s">
        <v>186</v>
      </c>
      <c r="D96" s="102" t="s">
        <v>531</v>
      </c>
      <c r="E96" s="102" t="s">
        <v>24</v>
      </c>
      <c r="F96" s="103" t="s">
        <v>20131</v>
      </c>
      <c r="G96" s="103" t="s">
        <v>20229</v>
      </c>
      <c r="H96" s="104" t="s">
        <v>530</v>
      </c>
      <c r="I96" s="103" t="s">
        <v>30</v>
      </c>
      <c r="J96" s="103" t="s">
        <v>30</v>
      </c>
      <c r="K96" s="103" t="s">
        <v>30</v>
      </c>
      <c r="L96" s="103" t="s">
        <v>30</v>
      </c>
      <c r="M96" s="103" t="s">
        <v>27</v>
      </c>
      <c r="N96" s="103" t="s">
        <v>30</v>
      </c>
      <c r="O96" s="103" t="s">
        <v>27</v>
      </c>
      <c r="P96" s="103" t="s">
        <v>1517</v>
      </c>
      <c r="Q96" s="103" t="s">
        <v>532</v>
      </c>
      <c r="R96" s="105">
        <v>13877895194</v>
      </c>
      <c r="S96" s="103" t="s">
        <v>1517</v>
      </c>
      <c r="T96" s="103" t="s">
        <v>20158</v>
      </c>
      <c r="U96" s="106" t="s">
        <v>20159</v>
      </c>
      <c r="V96" s="105" t="s">
        <v>20224</v>
      </c>
      <c r="W96" s="107" t="s">
        <v>186</v>
      </c>
      <c r="X96" t="s">
        <v>17999</v>
      </c>
      <c r="AA96">
        <f ca="1" t="shared" si="3"/>
        <v>18</v>
      </c>
    </row>
    <row r="97" spans="1:27">
      <c r="A97" s="101">
        <v>30</v>
      </c>
      <c r="B97" s="89" t="str">
        <f t="shared" si="2"/>
        <v>452731200202091815</v>
      </c>
      <c r="C97" s="89" t="s">
        <v>186</v>
      </c>
      <c r="D97" s="102" t="s">
        <v>534</v>
      </c>
      <c r="E97" s="102" t="s">
        <v>24</v>
      </c>
      <c r="F97" s="103" t="s">
        <v>20131</v>
      </c>
      <c r="G97" s="103" t="s">
        <v>20194</v>
      </c>
      <c r="H97" s="104" t="s">
        <v>533</v>
      </c>
      <c r="I97" s="103" t="s">
        <v>30</v>
      </c>
      <c r="J97" s="103" t="s">
        <v>30</v>
      </c>
      <c r="K97" s="103" t="s">
        <v>30</v>
      </c>
      <c r="L97" s="103" t="s">
        <v>30</v>
      </c>
      <c r="M97" s="103" t="s">
        <v>30</v>
      </c>
      <c r="N97" s="103" t="s">
        <v>30</v>
      </c>
      <c r="O97" s="103" t="s">
        <v>27</v>
      </c>
      <c r="P97" s="103" t="s">
        <v>1517</v>
      </c>
      <c r="Q97" s="103" t="s">
        <v>536</v>
      </c>
      <c r="R97" s="105">
        <v>18278873968</v>
      </c>
      <c r="S97" s="103" t="s">
        <v>1517</v>
      </c>
      <c r="T97" s="103" t="s">
        <v>20208</v>
      </c>
      <c r="U97" s="106" t="s">
        <v>20341</v>
      </c>
      <c r="V97" s="105" t="s">
        <v>20342</v>
      </c>
      <c r="W97" s="107" t="s">
        <v>186</v>
      </c>
      <c r="X97" t="s">
        <v>535</v>
      </c>
      <c r="AA97">
        <f ca="1" t="shared" si="3"/>
        <v>19</v>
      </c>
    </row>
    <row r="98" spans="1:27">
      <c r="A98" s="101">
        <v>31</v>
      </c>
      <c r="B98" s="89" t="str">
        <f t="shared" si="2"/>
        <v>452731200302041815</v>
      </c>
      <c r="C98" s="89" t="s">
        <v>186</v>
      </c>
      <c r="D98" s="102" t="s">
        <v>538</v>
      </c>
      <c r="E98" s="102" t="s">
        <v>24</v>
      </c>
      <c r="F98" s="103" t="s">
        <v>20131</v>
      </c>
      <c r="G98" s="103" t="s">
        <v>20161</v>
      </c>
      <c r="H98" s="104" t="s">
        <v>537</v>
      </c>
      <c r="I98" s="103" t="s">
        <v>30</v>
      </c>
      <c r="J98" s="103" t="s">
        <v>30</v>
      </c>
      <c r="K98" s="103" t="s">
        <v>30</v>
      </c>
      <c r="L98" s="103" t="s">
        <v>30</v>
      </c>
      <c r="M98" s="103" t="s">
        <v>30</v>
      </c>
      <c r="N98" s="103" t="s">
        <v>30</v>
      </c>
      <c r="O98" s="103" t="s">
        <v>27</v>
      </c>
      <c r="P98" s="103" t="s">
        <v>1517</v>
      </c>
      <c r="Q98" s="103" t="s">
        <v>540</v>
      </c>
      <c r="R98" s="105">
        <v>18278870482</v>
      </c>
      <c r="S98" s="103" t="s">
        <v>1517</v>
      </c>
      <c r="T98" s="103" t="s">
        <v>20208</v>
      </c>
      <c r="U98" s="106" t="s">
        <v>20343</v>
      </c>
      <c r="V98" s="105" t="s">
        <v>20344</v>
      </c>
      <c r="W98" s="107" t="s">
        <v>186</v>
      </c>
      <c r="X98" t="s">
        <v>539</v>
      </c>
      <c r="AA98">
        <f ca="1" t="shared" si="3"/>
        <v>18</v>
      </c>
    </row>
    <row r="99" spans="1:27">
      <c r="A99" s="101">
        <v>32</v>
      </c>
      <c r="B99" s="89" t="str">
        <f t="shared" si="2"/>
        <v>451229200305033618</v>
      </c>
      <c r="C99" s="89" t="s">
        <v>186</v>
      </c>
      <c r="D99" s="102" t="s">
        <v>542</v>
      </c>
      <c r="E99" s="102" t="s">
        <v>24</v>
      </c>
      <c r="F99" s="103" t="s">
        <v>20131</v>
      </c>
      <c r="G99" s="103" t="s">
        <v>20172</v>
      </c>
      <c r="H99" s="104" t="s">
        <v>541</v>
      </c>
      <c r="I99" s="103" t="s">
        <v>30</v>
      </c>
      <c r="J99" s="103" t="s">
        <v>30</v>
      </c>
      <c r="K99" s="103" t="s">
        <v>30</v>
      </c>
      <c r="L99" s="103" t="s">
        <v>30</v>
      </c>
      <c r="M99" s="103" t="s">
        <v>27</v>
      </c>
      <c r="N99" s="103" t="s">
        <v>30</v>
      </c>
      <c r="O99" s="103" t="s">
        <v>27</v>
      </c>
      <c r="P99" s="103" t="s">
        <v>1517</v>
      </c>
      <c r="Q99" s="103" t="s">
        <v>544</v>
      </c>
      <c r="R99" s="105">
        <v>15577801557</v>
      </c>
      <c r="S99" s="103" t="s">
        <v>1517</v>
      </c>
      <c r="T99" s="103" t="s">
        <v>20158</v>
      </c>
      <c r="U99" s="106" t="s">
        <v>20159</v>
      </c>
      <c r="V99" s="105" t="s">
        <v>20345</v>
      </c>
      <c r="W99" s="107" t="s">
        <v>186</v>
      </c>
      <c r="X99" t="s">
        <v>19678</v>
      </c>
      <c r="AA99">
        <f ca="1" t="shared" si="3"/>
        <v>18</v>
      </c>
    </row>
    <row r="100" spans="1:27">
      <c r="A100" s="101">
        <v>33</v>
      </c>
      <c r="B100" s="89" t="str">
        <f t="shared" si="2"/>
        <v>452731199905104218</v>
      </c>
      <c r="C100" s="89" t="s">
        <v>186</v>
      </c>
      <c r="D100" s="102" t="s">
        <v>546</v>
      </c>
      <c r="E100" s="102" t="s">
        <v>24</v>
      </c>
      <c r="F100" s="103" t="s">
        <v>20131</v>
      </c>
      <c r="G100" s="103" t="s">
        <v>20346</v>
      </c>
      <c r="H100" s="104" t="s">
        <v>545</v>
      </c>
      <c r="I100" s="103" t="s">
        <v>30</v>
      </c>
      <c r="J100" s="103" t="s">
        <v>30</v>
      </c>
      <c r="K100" s="103" t="s">
        <v>30</v>
      </c>
      <c r="L100" s="103" t="s">
        <v>30</v>
      </c>
      <c r="M100" s="103" t="s">
        <v>30</v>
      </c>
      <c r="N100" s="103" t="s">
        <v>30</v>
      </c>
      <c r="O100" s="103" t="s">
        <v>27</v>
      </c>
      <c r="P100" s="103" t="s">
        <v>1517</v>
      </c>
      <c r="Q100" s="103" t="s">
        <v>548</v>
      </c>
      <c r="R100" s="105">
        <v>18776870885</v>
      </c>
      <c r="S100" s="103" t="s">
        <v>1517</v>
      </c>
      <c r="T100" s="103" t="s">
        <v>20133</v>
      </c>
      <c r="U100" s="106" t="s">
        <v>20347</v>
      </c>
      <c r="V100" s="105" t="s">
        <v>20348</v>
      </c>
      <c r="W100" s="107" t="s">
        <v>186</v>
      </c>
      <c r="X100" t="s">
        <v>19679</v>
      </c>
      <c r="AA100">
        <f ca="1" t="shared" si="3"/>
        <v>22</v>
      </c>
    </row>
    <row r="101" spans="1:27">
      <c r="A101" s="101">
        <v>34</v>
      </c>
      <c r="B101" s="89" t="str">
        <f t="shared" si="2"/>
        <v>452731200207172411</v>
      </c>
      <c r="C101" s="89" t="s">
        <v>186</v>
      </c>
      <c r="D101" s="102" t="s">
        <v>550</v>
      </c>
      <c r="E101" s="102" t="s">
        <v>24</v>
      </c>
      <c r="F101" s="103" t="s">
        <v>20205</v>
      </c>
      <c r="G101" s="103" t="s">
        <v>20185</v>
      </c>
      <c r="H101" s="104" t="s">
        <v>549</v>
      </c>
      <c r="I101" s="103" t="s">
        <v>30</v>
      </c>
      <c r="J101" s="103" t="s">
        <v>30</v>
      </c>
      <c r="K101" s="103" t="s">
        <v>30</v>
      </c>
      <c r="L101" s="103" t="s">
        <v>30</v>
      </c>
      <c r="M101" s="103" t="s">
        <v>30</v>
      </c>
      <c r="N101" s="103" t="s">
        <v>30</v>
      </c>
      <c r="O101" s="103" t="s">
        <v>27</v>
      </c>
      <c r="P101" s="103" t="s">
        <v>1517</v>
      </c>
      <c r="Q101" s="103" t="s">
        <v>552</v>
      </c>
      <c r="R101" s="105">
        <v>15177385588</v>
      </c>
      <c r="S101" s="103" t="s">
        <v>1517</v>
      </c>
      <c r="T101" s="103" t="s">
        <v>20191</v>
      </c>
      <c r="U101" s="106" t="s">
        <v>20349</v>
      </c>
      <c r="V101" s="105" t="s">
        <v>20349</v>
      </c>
      <c r="W101" s="107" t="s">
        <v>186</v>
      </c>
      <c r="X101" t="s">
        <v>551</v>
      </c>
      <c r="AA101">
        <f ca="1" t="shared" si="3"/>
        <v>19</v>
      </c>
    </row>
    <row r="102" spans="1:27">
      <c r="A102" s="101">
        <v>35</v>
      </c>
      <c r="B102" s="89" t="str">
        <f t="shared" si="2"/>
        <v>452731200110194817</v>
      </c>
      <c r="C102" s="89" t="s">
        <v>186</v>
      </c>
      <c r="D102" s="102" t="s">
        <v>554</v>
      </c>
      <c r="E102" s="102" t="s">
        <v>24</v>
      </c>
      <c r="F102" s="103" t="s">
        <v>20178</v>
      </c>
      <c r="G102" s="103" t="s">
        <v>20236</v>
      </c>
      <c r="H102" s="104" t="s">
        <v>553</v>
      </c>
      <c r="I102" s="103" t="s">
        <v>30</v>
      </c>
      <c r="J102" s="103" t="s">
        <v>30</v>
      </c>
      <c r="K102" s="103" t="s">
        <v>27</v>
      </c>
      <c r="L102" s="103" t="s">
        <v>30</v>
      </c>
      <c r="M102" s="103" t="s">
        <v>30</v>
      </c>
      <c r="N102" s="103" t="s">
        <v>30</v>
      </c>
      <c r="O102" s="103" t="s">
        <v>27</v>
      </c>
      <c r="P102" s="103" t="s">
        <v>1517</v>
      </c>
      <c r="Q102" s="103" t="s">
        <v>556</v>
      </c>
      <c r="R102" s="105">
        <v>13977876186</v>
      </c>
      <c r="S102" s="103" t="s">
        <v>1517</v>
      </c>
      <c r="T102" s="103" t="s">
        <v>1517</v>
      </c>
      <c r="U102" s="106" t="s">
        <v>20167</v>
      </c>
      <c r="V102" s="105" t="s">
        <v>20350</v>
      </c>
      <c r="W102" s="107" t="s">
        <v>186</v>
      </c>
      <c r="X102" t="s">
        <v>19680</v>
      </c>
      <c r="AA102">
        <f ca="1" t="shared" si="3"/>
        <v>19</v>
      </c>
    </row>
    <row r="103" spans="1:27">
      <c r="A103" s="101">
        <v>36</v>
      </c>
      <c r="B103" s="89" t="str">
        <f t="shared" si="2"/>
        <v>451229200111202719</v>
      </c>
      <c r="C103" s="89" t="s">
        <v>186</v>
      </c>
      <c r="D103" s="102" t="s">
        <v>558</v>
      </c>
      <c r="E103" s="102" t="s">
        <v>24</v>
      </c>
      <c r="F103" s="103" t="s">
        <v>20178</v>
      </c>
      <c r="G103" s="103" t="s">
        <v>20222</v>
      </c>
      <c r="H103" s="104" t="s">
        <v>557</v>
      </c>
      <c r="I103" s="103" t="s">
        <v>27</v>
      </c>
      <c r="J103" s="103" t="s">
        <v>30</v>
      </c>
      <c r="K103" s="103" t="s">
        <v>30</v>
      </c>
      <c r="L103" s="103" t="s">
        <v>30</v>
      </c>
      <c r="M103" s="103" t="s">
        <v>30</v>
      </c>
      <c r="N103" s="103" t="s">
        <v>27</v>
      </c>
      <c r="O103" s="103" t="s">
        <v>27</v>
      </c>
      <c r="P103" s="103" t="s">
        <v>1517</v>
      </c>
      <c r="Q103" s="103" t="s">
        <v>559</v>
      </c>
      <c r="R103" s="105">
        <v>17376186329</v>
      </c>
      <c r="S103" s="103" t="s">
        <v>1517</v>
      </c>
      <c r="T103" s="103" t="s">
        <v>20277</v>
      </c>
      <c r="U103" s="106" t="s">
        <v>20303</v>
      </c>
      <c r="V103" s="105" t="s">
        <v>20304</v>
      </c>
      <c r="W103" s="107" t="s">
        <v>186</v>
      </c>
      <c r="X103" t="s">
        <v>429</v>
      </c>
      <c r="AA103">
        <f ca="1" t="shared" si="3"/>
        <v>19</v>
      </c>
    </row>
    <row r="104" spans="1:27">
      <c r="A104" s="101">
        <v>37</v>
      </c>
      <c r="B104" s="89" t="str">
        <f t="shared" si="2"/>
        <v>452731200409284817</v>
      </c>
      <c r="C104" s="89" t="s">
        <v>186</v>
      </c>
      <c r="D104" s="102" t="s">
        <v>561</v>
      </c>
      <c r="E104" s="102" t="s">
        <v>24</v>
      </c>
      <c r="F104" s="103" t="s">
        <v>20131</v>
      </c>
      <c r="G104" s="103" t="s">
        <v>20351</v>
      </c>
      <c r="H104" s="104" t="s">
        <v>560</v>
      </c>
      <c r="I104" s="103" t="s">
        <v>30</v>
      </c>
      <c r="J104" s="103" t="s">
        <v>30</v>
      </c>
      <c r="K104" s="103" t="s">
        <v>30</v>
      </c>
      <c r="L104" s="103" t="s">
        <v>30</v>
      </c>
      <c r="M104" s="103" t="s">
        <v>30</v>
      </c>
      <c r="N104" s="103" t="s">
        <v>27</v>
      </c>
      <c r="O104" s="103" t="s">
        <v>27</v>
      </c>
      <c r="P104" s="103" t="s">
        <v>1517</v>
      </c>
      <c r="Q104" s="103" t="s">
        <v>563</v>
      </c>
      <c r="R104" s="105">
        <v>18934965911</v>
      </c>
      <c r="S104" s="103" t="s">
        <v>1517</v>
      </c>
      <c r="T104" s="103" t="s">
        <v>63</v>
      </c>
      <c r="U104" s="106" t="s">
        <v>20352</v>
      </c>
      <c r="V104" s="105" t="s">
        <v>20353</v>
      </c>
      <c r="W104" s="107" t="s">
        <v>186</v>
      </c>
      <c r="X104" t="s">
        <v>18514</v>
      </c>
      <c r="AA104">
        <f ca="1" t="shared" si="3"/>
        <v>16</v>
      </c>
    </row>
    <row r="105" spans="1:27">
      <c r="A105" s="101">
        <v>38</v>
      </c>
      <c r="B105" s="89" t="str">
        <f t="shared" si="2"/>
        <v>45122720010208157X</v>
      </c>
      <c r="C105" s="89" t="s">
        <v>186</v>
      </c>
      <c r="D105" s="102" t="s">
        <v>566</v>
      </c>
      <c r="E105" s="102" t="s">
        <v>24</v>
      </c>
      <c r="F105" s="103" t="s">
        <v>20131</v>
      </c>
      <c r="G105" s="103" t="s">
        <v>20249</v>
      </c>
      <c r="H105" s="104" t="s">
        <v>565</v>
      </c>
      <c r="I105" s="103" t="s">
        <v>30</v>
      </c>
      <c r="J105" s="103" t="s">
        <v>30</v>
      </c>
      <c r="K105" s="103" t="s">
        <v>30</v>
      </c>
      <c r="L105" s="103" t="s">
        <v>30</v>
      </c>
      <c r="M105" s="103" t="s">
        <v>30</v>
      </c>
      <c r="N105" s="103" t="s">
        <v>27</v>
      </c>
      <c r="O105" s="103" t="s">
        <v>30</v>
      </c>
      <c r="P105" s="103" t="s">
        <v>1133</v>
      </c>
      <c r="Q105" s="103" t="s">
        <v>568</v>
      </c>
      <c r="R105" s="105">
        <v>15177895108</v>
      </c>
      <c r="S105" s="103" t="s">
        <v>1133</v>
      </c>
      <c r="T105" s="103" t="s">
        <v>20354</v>
      </c>
      <c r="U105" s="106" t="s">
        <v>20355</v>
      </c>
      <c r="V105" s="105" t="s">
        <v>20356</v>
      </c>
      <c r="W105" s="107" t="s">
        <v>186</v>
      </c>
      <c r="X105" t="s">
        <v>567</v>
      </c>
      <c r="AA105">
        <f ca="1" t="shared" si="3"/>
        <v>20</v>
      </c>
    </row>
    <row r="106" spans="1:27">
      <c r="A106" s="101">
        <v>39</v>
      </c>
      <c r="B106" s="89" t="str">
        <f t="shared" si="2"/>
        <v>451229200109101812</v>
      </c>
      <c r="C106" s="89" t="s">
        <v>186</v>
      </c>
      <c r="D106" s="102" t="s">
        <v>570</v>
      </c>
      <c r="E106" s="102" t="s">
        <v>24</v>
      </c>
      <c r="F106" s="103" t="s">
        <v>20178</v>
      </c>
      <c r="G106" s="103" t="s">
        <v>20197</v>
      </c>
      <c r="H106" s="104" t="s">
        <v>569</v>
      </c>
      <c r="I106" s="103" t="s">
        <v>27</v>
      </c>
      <c r="J106" s="103" t="s">
        <v>30</v>
      </c>
      <c r="K106" s="103" t="s">
        <v>27</v>
      </c>
      <c r="L106" s="103" t="s">
        <v>30</v>
      </c>
      <c r="M106" s="103" t="s">
        <v>30</v>
      </c>
      <c r="N106" s="103" t="s">
        <v>27</v>
      </c>
      <c r="O106" s="103" t="s">
        <v>27</v>
      </c>
      <c r="P106" s="103" t="s">
        <v>1517</v>
      </c>
      <c r="Q106" s="103" t="s">
        <v>572</v>
      </c>
      <c r="R106" s="105">
        <v>14777393098</v>
      </c>
      <c r="S106" s="103" t="s">
        <v>1517</v>
      </c>
      <c r="T106" s="103" t="s">
        <v>20208</v>
      </c>
      <c r="U106" s="106" t="s">
        <v>20357</v>
      </c>
      <c r="V106" s="105" t="s">
        <v>20358</v>
      </c>
      <c r="W106" s="107" t="s">
        <v>186</v>
      </c>
      <c r="X106" t="s">
        <v>571</v>
      </c>
      <c r="AA106">
        <f ca="1" t="shared" si="3"/>
        <v>19</v>
      </c>
    </row>
    <row r="107" spans="1:27">
      <c r="A107" s="101">
        <v>40</v>
      </c>
      <c r="B107" s="89" t="str">
        <f t="shared" si="2"/>
        <v>452731200301100019</v>
      </c>
      <c r="C107" s="89" t="s">
        <v>186</v>
      </c>
      <c r="D107" s="102" t="s">
        <v>574</v>
      </c>
      <c r="E107" s="102" t="s">
        <v>24</v>
      </c>
      <c r="F107" s="103" t="s">
        <v>20131</v>
      </c>
      <c r="G107" s="103" t="s">
        <v>20157</v>
      </c>
      <c r="H107" s="104" t="s">
        <v>573</v>
      </c>
      <c r="I107" s="103" t="s">
        <v>27</v>
      </c>
      <c r="J107" s="103" t="s">
        <v>30</v>
      </c>
      <c r="K107" s="103" t="s">
        <v>30</v>
      </c>
      <c r="L107" s="103" t="s">
        <v>30</v>
      </c>
      <c r="M107" s="103" t="s">
        <v>30</v>
      </c>
      <c r="N107" s="103" t="s">
        <v>27</v>
      </c>
      <c r="O107" s="103" t="s">
        <v>27</v>
      </c>
      <c r="P107" s="103" t="s">
        <v>1517</v>
      </c>
      <c r="Q107" s="103" t="s">
        <v>576</v>
      </c>
      <c r="R107" s="105">
        <v>13471849795</v>
      </c>
      <c r="S107" s="103" t="s">
        <v>1517</v>
      </c>
      <c r="T107" s="103" t="s">
        <v>1517</v>
      </c>
      <c r="U107" s="106" t="s">
        <v>20359</v>
      </c>
      <c r="V107" s="105" t="s">
        <v>20360</v>
      </c>
      <c r="W107" s="107" t="s">
        <v>186</v>
      </c>
      <c r="X107" t="s">
        <v>19681</v>
      </c>
      <c r="AA107">
        <f ca="1" t="shared" si="3"/>
        <v>18</v>
      </c>
    </row>
    <row r="108" spans="1:27">
      <c r="A108" s="101">
        <v>41</v>
      </c>
      <c r="B108" s="89" t="str">
        <f t="shared" si="2"/>
        <v>45273120020318241X</v>
      </c>
      <c r="C108" s="89" t="s">
        <v>186</v>
      </c>
      <c r="D108" s="102" t="s">
        <v>578</v>
      </c>
      <c r="E108" s="102" t="s">
        <v>24</v>
      </c>
      <c r="F108" s="103" t="s">
        <v>20131</v>
      </c>
      <c r="G108" s="103" t="s">
        <v>20288</v>
      </c>
      <c r="H108" s="104" t="s">
        <v>577</v>
      </c>
      <c r="I108" s="103" t="s">
        <v>30</v>
      </c>
      <c r="J108" s="103" t="s">
        <v>30</v>
      </c>
      <c r="K108" s="103" t="s">
        <v>27</v>
      </c>
      <c r="L108" s="103" t="s">
        <v>30</v>
      </c>
      <c r="M108" s="103" t="s">
        <v>30</v>
      </c>
      <c r="N108" s="103" t="s">
        <v>30</v>
      </c>
      <c r="O108" s="103" t="s">
        <v>27</v>
      </c>
      <c r="P108" s="103" t="s">
        <v>1517</v>
      </c>
      <c r="Q108" s="103" t="s">
        <v>580</v>
      </c>
      <c r="R108" s="105">
        <v>15878686638</v>
      </c>
      <c r="S108" s="103" t="s">
        <v>1517</v>
      </c>
      <c r="T108" s="103" t="s">
        <v>20191</v>
      </c>
      <c r="U108" s="106" t="s">
        <v>20361</v>
      </c>
      <c r="V108" s="105" t="s">
        <v>20362</v>
      </c>
      <c r="W108" s="107" t="s">
        <v>186</v>
      </c>
      <c r="X108" t="s">
        <v>579</v>
      </c>
      <c r="AA108">
        <f ca="1" t="shared" si="3"/>
        <v>19</v>
      </c>
    </row>
    <row r="109" spans="1:27">
      <c r="A109" s="101">
        <v>42</v>
      </c>
      <c r="B109" s="89" t="str">
        <f t="shared" si="2"/>
        <v>451229200308240911</v>
      </c>
      <c r="C109" s="89" t="s">
        <v>186</v>
      </c>
      <c r="D109" s="102" t="s">
        <v>582</v>
      </c>
      <c r="E109" s="102" t="s">
        <v>24</v>
      </c>
      <c r="F109" s="103" t="s">
        <v>20131</v>
      </c>
      <c r="G109" s="103" t="s">
        <v>20163</v>
      </c>
      <c r="H109" s="104" t="s">
        <v>581</v>
      </c>
      <c r="I109" s="103" t="s">
        <v>27</v>
      </c>
      <c r="J109" s="103" t="s">
        <v>30</v>
      </c>
      <c r="K109" s="103" t="s">
        <v>30</v>
      </c>
      <c r="L109" s="103" t="s">
        <v>30</v>
      </c>
      <c r="M109" s="103" t="s">
        <v>30</v>
      </c>
      <c r="N109" s="103" t="s">
        <v>30</v>
      </c>
      <c r="O109" s="103" t="s">
        <v>27</v>
      </c>
      <c r="P109" s="103" t="s">
        <v>1517</v>
      </c>
      <c r="Q109" s="103" t="s">
        <v>584</v>
      </c>
      <c r="R109" s="105">
        <v>15277848837</v>
      </c>
      <c r="S109" s="103" t="s">
        <v>1517</v>
      </c>
      <c r="T109" s="103" t="s">
        <v>20151</v>
      </c>
      <c r="U109" s="106" t="s">
        <v>20151</v>
      </c>
      <c r="V109" s="105" t="s">
        <v>20363</v>
      </c>
      <c r="W109" s="107" t="s">
        <v>186</v>
      </c>
      <c r="X109" t="s">
        <v>17744</v>
      </c>
      <c r="AA109">
        <f ca="1" t="shared" si="3"/>
        <v>17</v>
      </c>
    </row>
    <row r="110" spans="1:27">
      <c r="A110" s="101">
        <v>43</v>
      </c>
      <c r="B110" s="89" t="str">
        <f t="shared" si="2"/>
        <v>451229200209013617</v>
      </c>
      <c r="C110" s="89" t="s">
        <v>186</v>
      </c>
      <c r="D110" s="102" t="s">
        <v>586</v>
      </c>
      <c r="E110" s="102" t="s">
        <v>24</v>
      </c>
      <c r="F110" s="103" t="s">
        <v>20131</v>
      </c>
      <c r="G110" s="103" t="s">
        <v>20143</v>
      </c>
      <c r="H110" s="104" t="s">
        <v>585</v>
      </c>
      <c r="I110" s="103" t="s">
        <v>30</v>
      </c>
      <c r="J110" s="103" t="s">
        <v>30</v>
      </c>
      <c r="K110" s="103" t="s">
        <v>30</v>
      </c>
      <c r="L110" s="103" t="s">
        <v>30</v>
      </c>
      <c r="M110" s="103" t="s">
        <v>30</v>
      </c>
      <c r="N110" s="103" t="s">
        <v>30</v>
      </c>
      <c r="O110" s="103" t="s">
        <v>27</v>
      </c>
      <c r="P110" s="103" t="s">
        <v>1517</v>
      </c>
      <c r="Q110" s="103" t="s">
        <v>19683</v>
      </c>
      <c r="R110" s="105">
        <v>17344511917</v>
      </c>
      <c r="S110" s="103" t="s">
        <v>1517</v>
      </c>
      <c r="T110" s="103" t="s">
        <v>20158</v>
      </c>
      <c r="U110" s="106" t="s">
        <v>20364</v>
      </c>
      <c r="V110" s="105" t="s">
        <v>20365</v>
      </c>
      <c r="W110" s="107" t="s">
        <v>186</v>
      </c>
      <c r="X110" t="s">
        <v>19682</v>
      </c>
      <c r="AA110">
        <f ca="1" t="shared" si="3"/>
        <v>18</v>
      </c>
    </row>
    <row r="111" spans="1:27">
      <c r="A111" s="101">
        <v>44</v>
      </c>
      <c r="B111" s="89" t="str">
        <f t="shared" si="2"/>
        <v>452731200301255715</v>
      </c>
      <c r="C111" s="89" t="s">
        <v>186</v>
      </c>
      <c r="D111" s="102" t="s">
        <v>324</v>
      </c>
      <c r="E111" s="102" t="s">
        <v>24</v>
      </c>
      <c r="F111" s="103" t="s">
        <v>20131</v>
      </c>
      <c r="G111" s="103" t="s">
        <v>20157</v>
      </c>
      <c r="H111" s="104" t="s">
        <v>589</v>
      </c>
      <c r="I111" s="103" t="s">
        <v>30</v>
      </c>
      <c r="J111" s="103" t="s">
        <v>30</v>
      </c>
      <c r="K111" s="103" t="s">
        <v>30</v>
      </c>
      <c r="L111" s="103" t="s">
        <v>30</v>
      </c>
      <c r="M111" s="103" t="s">
        <v>30</v>
      </c>
      <c r="N111" s="103" t="s">
        <v>30</v>
      </c>
      <c r="O111" s="103" t="s">
        <v>27</v>
      </c>
      <c r="P111" s="103" t="s">
        <v>1517</v>
      </c>
      <c r="Q111" s="103" t="s">
        <v>591</v>
      </c>
      <c r="R111" s="105">
        <v>18378894278</v>
      </c>
      <c r="S111" s="103" t="s">
        <v>1517</v>
      </c>
      <c r="T111" s="103" t="s">
        <v>1517</v>
      </c>
      <c r="U111" s="106" t="s">
        <v>20366</v>
      </c>
      <c r="V111" s="105" t="s">
        <v>20366</v>
      </c>
      <c r="W111" s="107" t="s">
        <v>186</v>
      </c>
      <c r="X111" t="s">
        <v>17673</v>
      </c>
      <c r="AA111">
        <f ca="1" t="shared" si="3"/>
        <v>18</v>
      </c>
    </row>
    <row r="112" spans="1:27">
      <c r="A112" s="101">
        <v>44</v>
      </c>
      <c r="B112" s="89" t="str">
        <f t="shared" si="2"/>
        <v>452731200206050914</v>
      </c>
      <c r="C112" s="89" t="s">
        <v>186</v>
      </c>
      <c r="D112" s="102" t="s">
        <v>593</v>
      </c>
      <c r="E112" s="102" t="s">
        <v>24</v>
      </c>
      <c r="F112" s="103" t="s">
        <v>20131</v>
      </c>
      <c r="G112" s="103" t="s">
        <v>20190</v>
      </c>
      <c r="H112" s="104" t="s">
        <v>592</v>
      </c>
      <c r="I112" s="103" t="s">
        <v>27</v>
      </c>
      <c r="J112" s="103" t="s">
        <v>30</v>
      </c>
      <c r="K112" s="103" t="s">
        <v>30</v>
      </c>
      <c r="L112" s="103" t="s">
        <v>30</v>
      </c>
      <c r="M112" s="103" t="s">
        <v>30</v>
      </c>
      <c r="N112" s="103" t="s">
        <v>30</v>
      </c>
      <c r="O112" s="103" t="s">
        <v>27</v>
      </c>
      <c r="P112" s="103" t="s">
        <v>1517</v>
      </c>
      <c r="Q112" s="103" t="s">
        <v>595</v>
      </c>
      <c r="R112" s="105" t="s">
        <v>596</v>
      </c>
      <c r="S112" s="103" t="s">
        <v>1517</v>
      </c>
      <c r="T112" s="103" t="s">
        <v>20151</v>
      </c>
      <c r="U112" s="106" t="s">
        <v>20367</v>
      </c>
      <c r="V112" s="105" t="s">
        <v>20368</v>
      </c>
      <c r="W112" s="107" t="s">
        <v>186</v>
      </c>
      <c r="X112" t="s">
        <v>17846</v>
      </c>
      <c r="AA112">
        <f ca="1" t="shared" si="3"/>
        <v>19</v>
      </c>
    </row>
    <row r="113" spans="1:27">
      <c r="A113" s="101">
        <v>45</v>
      </c>
      <c r="B113" s="89" t="str">
        <f t="shared" si="2"/>
        <v>451229200112193615</v>
      </c>
      <c r="C113" s="89" t="s">
        <v>186</v>
      </c>
      <c r="D113" s="102" t="s">
        <v>598</v>
      </c>
      <c r="E113" s="102" t="s">
        <v>24</v>
      </c>
      <c r="F113" s="103" t="s">
        <v>20205</v>
      </c>
      <c r="G113" s="103" t="s">
        <v>20179</v>
      </c>
      <c r="H113" s="104" t="s">
        <v>597</v>
      </c>
      <c r="I113" s="103" t="s">
        <v>30</v>
      </c>
      <c r="J113" s="103" t="s">
        <v>30</v>
      </c>
      <c r="K113" s="103" t="s">
        <v>30</v>
      </c>
      <c r="L113" s="103" t="s">
        <v>30</v>
      </c>
      <c r="M113" s="103" t="s">
        <v>30</v>
      </c>
      <c r="N113" s="103" t="s">
        <v>27</v>
      </c>
      <c r="O113" s="103" t="s">
        <v>27</v>
      </c>
      <c r="P113" s="103" t="s">
        <v>1517</v>
      </c>
      <c r="Q113" s="103" t="s">
        <v>600</v>
      </c>
      <c r="R113" s="105">
        <v>15900189506</v>
      </c>
      <c r="S113" s="103" t="s">
        <v>1517</v>
      </c>
      <c r="T113" s="103" t="s">
        <v>20158</v>
      </c>
      <c r="U113" s="106" t="s">
        <v>20313</v>
      </c>
      <c r="V113" s="105" t="s">
        <v>20362</v>
      </c>
      <c r="W113" s="107" t="s">
        <v>186</v>
      </c>
      <c r="X113" t="s">
        <v>19684</v>
      </c>
      <c r="AA113">
        <f ca="1" t="shared" si="3"/>
        <v>19</v>
      </c>
    </row>
    <row r="114" spans="1:27">
      <c r="A114" s="101">
        <v>46</v>
      </c>
      <c r="B114" s="89" t="str">
        <f t="shared" si="2"/>
        <v>452729200102031119</v>
      </c>
      <c r="C114" s="89" t="s">
        <v>186</v>
      </c>
      <c r="D114" s="102" t="s">
        <v>602</v>
      </c>
      <c r="E114" s="102" t="s">
        <v>24</v>
      </c>
      <c r="F114" s="103" t="s">
        <v>20131</v>
      </c>
      <c r="G114" s="103">
        <v>200102</v>
      </c>
      <c r="H114" s="104" t="s">
        <v>601</v>
      </c>
      <c r="I114" s="103" t="s">
        <v>30</v>
      </c>
      <c r="J114" s="103" t="s">
        <v>30</v>
      </c>
      <c r="K114" s="103" t="s">
        <v>30</v>
      </c>
      <c r="L114" s="103" t="s">
        <v>30</v>
      </c>
      <c r="M114" s="103" t="s">
        <v>30</v>
      </c>
      <c r="N114" s="103" t="s">
        <v>30</v>
      </c>
      <c r="O114" s="103" t="s">
        <v>27</v>
      </c>
      <c r="P114" s="103" t="s">
        <v>1133</v>
      </c>
      <c r="Q114" s="103" t="s">
        <v>604</v>
      </c>
      <c r="R114" s="105">
        <v>15878686442</v>
      </c>
      <c r="S114" s="103" t="s">
        <v>1133</v>
      </c>
      <c r="T114" s="103" t="s">
        <v>20369</v>
      </c>
      <c r="U114" s="106" t="s">
        <v>20369</v>
      </c>
      <c r="V114" s="105" t="s">
        <v>20370</v>
      </c>
      <c r="W114" s="107" t="s">
        <v>186</v>
      </c>
      <c r="X114" t="s">
        <v>603</v>
      </c>
      <c r="AA114">
        <f ca="1" t="shared" si="3"/>
        <v>20</v>
      </c>
    </row>
    <row r="115" spans="1:27">
      <c r="A115" s="101">
        <v>1</v>
      </c>
      <c r="B115" s="89" t="str">
        <f t="shared" si="2"/>
        <v>451229200505283929</v>
      </c>
      <c r="C115" s="89" t="s">
        <v>192</v>
      </c>
      <c r="D115" s="102" t="s">
        <v>606</v>
      </c>
      <c r="E115" s="102" t="s">
        <v>143</v>
      </c>
      <c r="F115" s="103" t="s">
        <v>20131</v>
      </c>
      <c r="G115" s="103" t="s">
        <v>20371</v>
      </c>
      <c r="H115" s="104" t="s">
        <v>605</v>
      </c>
      <c r="I115" s="103" t="s">
        <v>30</v>
      </c>
      <c r="J115" s="103" t="s">
        <v>30</v>
      </c>
      <c r="K115" s="103" t="s">
        <v>27</v>
      </c>
      <c r="L115" s="103" t="s">
        <v>30</v>
      </c>
      <c r="M115" s="103" t="s">
        <v>27</v>
      </c>
      <c r="N115" s="103" t="s">
        <v>30</v>
      </c>
      <c r="O115" s="103" t="s">
        <v>27</v>
      </c>
      <c r="P115" s="103" t="s">
        <v>1517</v>
      </c>
      <c r="Q115" s="103" t="s">
        <v>608</v>
      </c>
      <c r="R115" s="105" t="s">
        <v>609</v>
      </c>
      <c r="S115" s="103" t="s">
        <v>1517</v>
      </c>
      <c r="T115" s="103" t="s">
        <v>128</v>
      </c>
      <c r="U115" s="106" t="s">
        <v>20372</v>
      </c>
      <c r="V115" s="105" t="s">
        <v>20373</v>
      </c>
      <c r="W115" s="107" t="s">
        <v>192</v>
      </c>
      <c r="X115" t="s">
        <v>20374</v>
      </c>
      <c r="AA115">
        <f ca="1" t="shared" si="3"/>
        <v>16</v>
      </c>
    </row>
    <row r="116" spans="1:27">
      <c r="A116" s="101">
        <v>2</v>
      </c>
      <c r="B116" s="89" t="str">
        <f t="shared" si="2"/>
        <v>452731200304055719</v>
      </c>
      <c r="C116" s="89" t="s">
        <v>192</v>
      </c>
      <c r="D116" s="102" t="s">
        <v>611</v>
      </c>
      <c r="E116" s="102" t="s">
        <v>24</v>
      </c>
      <c r="F116" s="103" t="s">
        <v>20131</v>
      </c>
      <c r="G116" s="103" t="s">
        <v>20154</v>
      </c>
      <c r="H116" s="104" t="s">
        <v>610</v>
      </c>
      <c r="I116" s="103" t="s">
        <v>30</v>
      </c>
      <c r="J116" s="103" t="s">
        <v>30</v>
      </c>
      <c r="K116" s="103" t="s">
        <v>30</v>
      </c>
      <c r="L116" s="103" t="s">
        <v>30</v>
      </c>
      <c r="M116" s="103" t="s">
        <v>30</v>
      </c>
      <c r="N116" s="103" t="s">
        <v>30</v>
      </c>
      <c r="O116" s="103" t="s">
        <v>27</v>
      </c>
      <c r="P116" s="103" t="s">
        <v>1517</v>
      </c>
      <c r="Q116" s="103" t="s">
        <v>613</v>
      </c>
      <c r="R116" s="105" t="s">
        <v>614</v>
      </c>
      <c r="S116" s="103" t="s">
        <v>1517</v>
      </c>
      <c r="T116" s="103" t="s">
        <v>1517</v>
      </c>
      <c r="U116" s="106" t="s">
        <v>20375</v>
      </c>
      <c r="V116" s="105" t="s">
        <v>20376</v>
      </c>
      <c r="W116" s="107" t="s">
        <v>192</v>
      </c>
      <c r="X116" t="s">
        <v>19685</v>
      </c>
      <c r="AA116">
        <f ca="1" t="shared" si="3"/>
        <v>18</v>
      </c>
    </row>
    <row r="117" spans="1:27">
      <c r="A117" s="101">
        <v>3</v>
      </c>
      <c r="B117" s="89" t="str">
        <f t="shared" si="2"/>
        <v>452731200207200320</v>
      </c>
      <c r="C117" s="89" t="s">
        <v>192</v>
      </c>
      <c r="D117" s="102" t="s">
        <v>616</v>
      </c>
      <c r="E117" s="102" t="s">
        <v>143</v>
      </c>
      <c r="F117" s="103" t="s">
        <v>20131</v>
      </c>
      <c r="G117" s="103" t="s">
        <v>20185</v>
      </c>
      <c r="H117" s="104" t="s">
        <v>615</v>
      </c>
      <c r="I117" s="103" t="s">
        <v>27</v>
      </c>
      <c r="J117" s="103" t="s">
        <v>27</v>
      </c>
      <c r="K117" s="103" t="s">
        <v>27</v>
      </c>
      <c r="L117" s="103" t="s">
        <v>30</v>
      </c>
      <c r="M117" s="103" t="s">
        <v>30</v>
      </c>
      <c r="N117" s="103" t="s">
        <v>30</v>
      </c>
      <c r="O117" s="103" t="s">
        <v>27</v>
      </c>
      <c r="P117" s="103" t="s">
        <v>1517</v>
      </c>
      <c r="Q117" s="103" t="s">
        <v>618</v>
      </c>
      <c r="R117" s="105" t="s">
        <v>619</v>
      </c>
      <c r="S117" s="103" t="s">
        <v>1517</v>
      </c>
      <c r="T117" s="103" t="s">
        <v>20377</v>
      </c>
      <c r="U117" s="106" t="s">
        <v>20378</v>
      </c>
      <c r="V117" s="105" t="s">
        <v>20130</v>
      </c>
      <c r="W117" s="107" t="s">
        <v>192</v>
      </c>
      <c r="X117" t="s">
        <v>19687</v>
      </c>
      <c r="AA117">
        <f ca="1" t="shared" si="3"/>
        <v>19</v>
      </c>
    </row>
    <row r="118" spans="1:27">
      <c r="A118" s="101">
        <v>4</v>
      </c>
      <c r="B118" s="89" t="str">
        <f t="shared" si="2"/>
        <v>452127200301253616</v>
      </c>
      <c r="C118" s="89" t="s">
        <v>192</v>
      </c>
      <c r="D118" s="102" t="s">
        <v>621</v>
      </c>
      <c r="E118" s="102" t="s">
        <v>24</v>
      </c>
      <c r="F118" s="103" t="s">
        <v>20131</v>
      </c>
      <c r="G118" s="103" t="s">
        <v>20157</v>
      </c>
      <c r="H118" s="104" t="s">
        <v>620</v>
      </c>
      <c r="I118" s="103" t="s">
        <v>30</v>
      </c>
      <c r="J118" s="103" t="s">
        <v>30</v>
      </c>
      <c r="K118" s="103" t="s">
        <v>27</v>
      </c>
      <c r="L118" s="103" t="s">
        <v>30</v>
      </c>
      <c r="M118" s="103" t="s">
        <v>30</v>
      </c>
      <c r="N118" s="103" t="s">
        <v>30</v>
      </c>
      <c r="O118" s="103" t="s">
        <v>30</v>
      </c>
      <c r="P118" s="103" t="s">
        <v>20253</v>
      </c>
      <c r="Q118" s="103" t="s">
        <v>623</v>
      </c>
      <c r="R118" s="105" t="s">
        <v>624</v>
      </c>
      <c r="S118" s="103" t="s">
        <v>20253</v>
      </c>
      <c r="T118" s="103" t="s">
        <v>20379</v>
      </c>
      <c r="U118" s="106" t="s">
        <v>20380</v>
      </c>
      <c r="V118" s="105" t="s">
        <v>20381</v>
      </c>
      <c r="W118" s="107" t="s">
        <v>192</v>
      </c>
      <c r="X118" t="s">
        <v>622</v>
      </c>
      <c r="AA118">
        <f ca="1" t="shared" si="3"/>
        <v>18</v>
      </c>
    </row>
    <row r="119" spans="1:27">
      <c r="A119" s="101">
        <v>5</v>
      </c>
      <c r="B119" s="89" t="str">
        <f t="shared" si="2"/>
        <v>452731200303116014</v>
      </c>
      <c r="C119" s="89" t="s">
        <v>192</v>
      </c>
      <c r="D119" s="102" t="s">
        <v>626</v>
      </c>
      <c r="E119" s="102" t="s">
        <v>24</v>
      </c>
      <c r="F119" s="103" t="s">
        <v>20131</v>
      </c>
      <c r="G119" s="103" t="s">
        <v>20202</v>
      </c>
      <c r="H119" s="104" t="s">
        <v>625</v>
      </c>
      <c r="I119" s="103" t="s">
        <v>30</v>
      </c>
      <c r="J119" s="103" t="s">
        <v>30</v>
      </c>
      <c r="K119" s="103" t="s">
        <v>30</v>
      </c>
      <c r="L119" s="103" t="s">
        <v>30</v>
      </c>
      <c r="M119" s="103" t="s">
        <v>30</v>
      </c>
      <c r="N119" s="103" t="s">
        <v>30</v>
      </c>
      <c r="O119" s="103" t="s">
        <v>27</v>
      </c>
      <c r="P119" s="103" t="s">
        <v>18438</v>
      </c>
      <c r="Q119" s="103" t="s">
        <v>628</v>
      </c>
      <c r="R119" s="105" t="s">
        <v>629</v>
      </c>
      <c r="S119" s="103" t="s">
        <v>1517</v>
      </c>
      <c r="T119" s="103" t="s">
        <v>63</v>
      </c>
      <c r="U119" s="106" t="s">
        <v>20382</v>
      </c>
      <c r="V119" s="105" t="s">
        <v>20383</v>
      </c>
      <c r="W119" s="107" t="s">
        <v>192</v>
      </c>
      <c r="X119" t="s">
        <v>19688</v>
      </c>
      <c r="AA119">
        <f ca="1" t="shared" si="3"/>
        <v>18</v>
      </c>
    </row>
    <row r="120" spans="1:27">
      <c r="A120" s="101">
        <v>6</v>
      </c>
      <c r="B120" s="89" t="str">
        <f t="shared" si="2"/>
        <v>452731200103252417</v>
      </c>
      <c r="C120" s="89" t="s">
        <v>192</v>
      </c>
      <c r="D120" s="102" t="s">
        <v>631</v>
      </c>
      <c r="E120" s="102" t="s">
        <v>24</v>
      </c>
      <c r="F120" s="103" t="s">
        <v>20205</v>
      </c>
      <c r="G120" s="103" t="s">
        <v>20384</v>
      </c>
      <c r="H120" s="104" t="s">
        <v>630</v>
      </c>
      <c r="I120" s="103" t="s">
        <v>30</v>
      </c>
      <c r="J120" s="103" t="s">
        <v>30</v>
      </c>
      <c r="K120" s="103" t="s">
        <v>30</v>
      </c>
      <c r="L120" s="103" t="s">
        <v>30</v>
      </c>
      <c r="M120" s="103" t="s">
        <v>30</v>
      </c>
      <c r="N120" s="103" t="s">
        <v>27</v>
      </c>
      <c r="O120" s="103" t="s">
        <v>27</v>
      </c>
      <c r="P120" s="103" t="s">
        <v>1517</v>
      </c>
      <c r="Q120" s="103" t="s">
        <v>633</v>
      </c>
      <c r="R120" s="105" t="s">
        <v>634</v>
      </c>
      <c r="S120" s="103" t="s">
        <v>1517</v>
      </c>
      <c r="T120" s="103" t="s">
        <v>20385</v>
      </c>
      <c r="U120" s="106" t="s">
        <v>20386</v>
      </c>
      <c r="V120" s="105" t="s">
        <v>20387</v>
      </c>
      <c r="W120" s="107" t="s">
        <v>192</v>
      </c>
      <c r="X120" t="s">
        <v>19689</v>
      </c>
      <c r="AA120">
        <f ca="1" t="shared" si="3"/>
        <v>20</v>
      </c>
    </row>
    <row r="121" spans="1:27">
      <c r="A121" s="101">
        <v>7</v>
      </c>
      <c r="B121" s="89" t="str">
        <f t="shared" si="2"/>
        <v>452731200301301240</v>
      </c>
      <c r="C121" s="89" t="s">
        <v>192</v>
      </c>
      <c r="D121" s="102" t="s">
        <v>636</v>
      </c>
      <c r="E121" s="102" t="s">
        <v>143</v>
      </c>
      <c r="F121" s="103" t="s">
        <v>20131</v>
      </c>
      <c r="G121" s="103" t="s">
        <v>20157</v>
      </c>
      <c r="H121" s="104" t="s">
        <v>635</v>
      </c>
      <c r="I121" s="103" t="s">
        <v>30</v>
      </c>
      <c r="J121" s="103" t="s">
        <v>30</v>
      </c>
      <c r="K121" s="103" t="s">
        <v>30</v>
      </c>
      <c r="L121" s="103" t="s">
        <v>30</v>
      </c>
      <c r="M121" s="103" t="s">
        <v>27</v>
      </c>
      <c r="N121" s="103" t="s">
        <v>30</v>
      </c>
      <c r="O121" s="103" t="s">
        <v>30</v>
      </c>
      <c r="P121" s="103" t="s">
        <v>1517</v>
      </c>
      <c r="Q121" s="103" t="s">
        <v>638</v>
      </c>
      <c r="R121" s="105" t="s">
        <v>639</v>
      </c>
      <c r="S121" s="103" t="s">
        <v>1517</v>
      </c>
      <c r="T121" s="103" t="s">
        <v>76</v>
      </c>
      <c r="U121" s="106" t="s">
        <v>20388</v>
      </c>
      <c r="V121" s="105" t="s">
        <v>20389</v>
      </c>
      <c r="W121" s="107" t="s">
        <v>192</v>
      </c>
      <c r="X121" t="s">
        <v>19690</v>
      </c>
      <c r="AA121">
        <f ca="1" t="shared" si="3"/>
        <v>18</v>
      </c>
    </row>
    <row r="122" spans="1:27">
      <c r="A122" s="101">
        <v>8</v>
      </c>
      <c r="B122" s="89" t="str">
        <f t="shared" si="2"/>
        <v>452731200212152714</v>
      </c>
      <c r="C122" s="89" t="s">
        <v>192</v>
      </c>
      <c r="D122" s="102" t="s">
        <v>641</v>
      </c>
      <c r="E122" s="102" t="s">
        <v>24</v>
      </c>
      <c r="F122" s="103" t="s">
        <v>20178</v>
      </c>
      <c r="G122" s="103" t="s">
        <v>20136</v>
      </c>
      <c r="H122" s="104" t="s">
        <v>640</v>
      </c>
      <c r="I122" s="103" t="s">
        <v>30</v>
      </c>
      <c r="J122" s="103" t="s">
        <v>30</v>
      </c>
      <c r="K122" s="103" t="s">
        <v>30</v>
      </c>
      <c r="L122" s="103" t="s">
        <v>30</v>
      </c>
      <c r="M122" s="103" t="s">
        <v>30</v>
      </c>
      <c r="N122" s="103" t="s">
        <v>30</v>
      </c>
      <c r="O122" s="103" t="s">
        <v>27</v>
      </c>
      <c r="P122" s="103" t="s">
        <v>1517</v>
      </c>
      <c r="Q122" s="103" t="s">
        <v>643</v>
      </c>
      <c r="R122" s="105">
        <v>15878821539</v>
      </c>
      <c r="S122" s="103" t="s">
        <v>1517</v>
      </c>
      <c r="T122" s="103" t="s">
        <v>146</v>
      </c>
      <c r="U122" s="106" t="s">
        <v>20390</v>
      </c>
      <c r="V122" s="105" t="s">
        <v>20391</v>
      </c>
      <c r="W122" s="107" t="s">
        <v>192</v>
      </c>
      <c r="X122" t="s">
        <v>19691</v>
      </c>
      <c r="AA122">
        <f ca="1" t="shared" si="3"/>
        <v>18</v>
      </c>
    </row>
    <row r="123" spans="1:27">
      <c r="A123" s="101">
        <v>9</v>
      </c>
      <c r="B123" s="89" t="str">
        <f t="shared" si="2"/>
        <v>452731200110052712</v>
      </c>
      <c r="C123" s="89" t="s">
        <v>192</v>
      </c>
      <c r="D123" s="102" t="s">
        <v>645</v>
      </c>
      <c r="E123" s="102" t="s">
        <v>24</v>
      </c>
      <c r="F123" s="103" t="s">
        <v>20131</v>
      </c>
      <c r="G123" s="103" t="s">
        <v>20236</v>
      </c>
      <c r="H123" s="104" t="s">
        <v>644</v>
      </c>
      <c r="I123" s="103" t="s">
        <v>30</v>
      </c>
      <c r="J123" s="103" t="s">
        <v>30</v>
      </c>
      <c r="K123" s="103" t="s">
        <v>27</v>
      </c>
      <c r="L123" s="103" t="s">
        <v>30</v>
      </c>
      <c r="M123" s="103" t="s">
        <v>30</v>
      </c>
      <c r="N123" s="103" t="s">
        <v>27</v>
      </c>
      <c r="O123" s="103" t="s">
        <v>27</v>
      </c>
      <c r="P123" s="103" t="s">
        <v>1517</v>
      </c>
      <c r="Q123" s="103" t="s">
        <v>647</v>
      </c>
      <c r="R123" s="105">
        <v>15777803003</v>
      </c>
      <c r="S123" s="103" t="s">
        <v>1517</v>
      </c>
      <c r="T123" s="103" t="s">
        <v>146</v>
      </c>
      <c r="U123" s="106" t="s">
        <v>20392</v>
      </c>
      <c r="V123" s="105" t="s">
        <v>20393</v>
      </c>
      <c r="W123" s="107" t="s">
        <v>192</v>
      </c>
      <c r="X123" t="s">
        <v>19692</v>
      </c>
      <c r="AA123">
        <f ca="1" t="shared" si="3"/>
        <v>19</v>
      </c>
    </row>
    <row r="124" spans="1:27">
      <c r="A124" s="101">
        <v>10</v>
      </c>
      <c r="B124" s="89" t="str">
        <f t="shared" si="2"/>
        <v>452731200210316615</v>
      </c>
      <c r="C124" s="89" t="s">
        <v>192</v>
      </c>
      <c r="D124" s="102" t="s">
        <v>649</v>
      </c>
      <c r="E124" s="102" t="s">
        <v>24</v>
      </c>
      <c r="F124" s="103" t="s">
        <v>20131</v>
      </c>
      <c r="G124" s="103" t="s">
        <v>20132</v>
      </c>
      <c r="H124" s="104" t="s">
        <v>648</v>
      </c>
      <c r="I124" s="103" t="s">
        <v>30</v>
      </c>
      <c r="J124" s="103" t="s">
        <v>30</v>
      </c>
      <c r="K124" s="103" t="s">
        <v>30</v>
      </c>
      <c r="L124" s="103" t="s">
        <v>30</v>
      </c>
      <c r="M124" s="103" t="s">
        <v>30</v>
      </c>
      <c r="N124" s="103" t="s">
        <v>30</v>
      </c>
      <c r="O124" s="103" t="s">
        <v>27</v>
      </c>
      <c r="P124" s="103" t="s">
        <v>1517</v>
      </c>
      <c r="Q124" s="103" t="s">
        <v>651</v>
      </c>
      <c r="R124" s="105" t="s">
        <v>652</v>
      </c>
      <c r="S124" s="103" t="s">
        <v>1517</v>
      </c>
      <c r="T124" s="103" t="s">
        <v>105</v>
      </c>
      <c r="U124" s="106" t="s">
        <v>20394</v>
      </c>
      <c r="V124" s="105" t="s">
        <v>20395</v>
      </c>
      <c r="W124" s="107" t="s">
        <v>192</v>
      </c>
      <c r="X124" t="s">
        <v>19693</v>
      </c>
      <c r="AA124">
        <f ca="1" t="shared" si="3"/>
        <v>18</v>
      </c>
    </row>
    <row r="125" spans="1:27">
      <c r="A125" s="101">
        <v>11</v>
      </c>
      <c r="B125" s="89" t="str">
        <f t="shared" si="2"/>
        <v>451229200001262172</v>
      </c>
      <c r="C125" s="89" t="s">
        <v>192</v>
      </c>
      <c r="D125" s="102" t="s">
        <v>654</v>
      </c>
      <c r="E125" s="102" t="s">
        <v>24</v>
      </c>
      <c r="F125" s="103" t="s">
        <v>20178</v>
      </c>
      <c r="G125" s="103" t="s">
        <v>20147</v>
      </c>
      <c r="H125" s="104" t="s">
        <v>653</v>
      </c>
      <c r="I125" s="103" t="s">
        <v>27</v>
      </c>
      <c r="J125" s="103" t="s">
        <v>30</v>
      </c>
      <c r="K125" s="103" t="s">
        <v>30</v>
      </c>
      <c r="L125" s="103" t="s">
        <v>30</v>
      </c>
      <c r="M125" s="103" t="s">
        <v>30</v>
      </c>
      <c r="N125" s="103" t="s">
        <v>30</v>
      </c>
      <c r="O125" s="103" t="s">
        <v>27</v>
      </c>
      <c r="P125" s="103" t="s">
        <v>1517</v>
      </c>
      <c r="Q125" s="103" t="s">
        <v>656</v>
      </c>
      <c r="R125" s="105">
        <v>19977871575</v>
      </c>
      <c r="S125" s="103" t="s">
        <v>1517</v>
      </c>
      <c r="T125" s="103" t="s">
        <v>20240</v>
      </c>
      <c r="U125" s="106" t="s">
        <v>20396</v>
      </c>
      <c r="V125" s="105" t="s">
        <v>20397</v>
      </c>
      <c r="W125" s="107" t="s">
        <v>192</v>
      </c>
      <c r="X125" t="s">
        <v>655</v>
      </c>
      <c r="AA125">
        <f ca="1" t="shared" si="3"/>
        <v>21</v>
      </c>
    </row>
    <row r="126" spans="1:27">
      <c r="A126" s="101">
        <v>12</v>
      </c>
      <c r="B126" s="89" t="str">
        <f t="shared" si="2"/>
        <v>450124200305100923</v>
      </c>
      <c r="C126" s="89" t="s">
        <v>192</v>
      </c>
      <c r="D126" s="102" t="s">
        <v>658</v>
      </c>
      <c r="E126" s="102" t="s">
        <v>143</v>
      </c>
      <c r="F126" s="103" t="s">
        <v>20131</v>
      </c>
      <c r="G126" s="103" t="s">
        <v>20172</v>
      </c>
      <c r="H126" s="104" t="s">
        <v>657</v>
      </c>
      <c r="I126" s="103" t="s">
        <v>30</v>
      </c>
      <c r="J126" s="103" t="s">
        <v>30</v>
      </c>
      <c r="K126" s="103" t="s">
        <v>27</v>
      </c>
      <c r="L126" s="103" t="s">
        <v>30</v>
      </c>
      <c r="M126" s="103" t="s">
        <v>30</v>
      </c>
      <c r="N126" s="103" t="s">
        <v>30</v>
      </c>
      <c r="O126" s="103" t="s">
        <v>27</v>
      </c>
      <c r="P126" s="103" t="s">
        <v>20253</v>
      </c>
      <c r="Q126" s="103" t="s">
        <v>660</v>
      </c>
      <c r="R126" s="105" t="s">
        <v>661</v>
      </c>
      <c r="S126" s="103" t="s">
        <v>20253</v>
      </c>
      <c r="T126" s="103" t="s">
        <v>20398</v>
      </c>
      <c r="U126" s="106" t="s">
        <v>20399</v>
      </c>
      <c r="V126" s="105" t="s">
        <v>20400</v>
      </c>
      <c r="W126" s="107" t="s">
        <v>192</v>
      </c>
      <c r="X126" t="s">
        <v>19694</v>
      </c>
      <c r="AA126">
        <f ca="1" t="shared" si="3"/>
        <v>18</v>
      </c>
    </row>
    <row r="127" spans="1:27">
      <c r="A127" s="101">
        <v>13</v>
      </c>
      <c r="B127" s="89" t="str">
        <f t="shared" si="2"/>
        <v>451229200008211828</v>
      </c>
      <c r="C127" s="89" t="s">
        <v>192</v>
      </c>
      <c r="D127" s="102" t="s">
        <v>663</v>
      </c>
      <c r="E127" s="102" t="s">
        <v>143</v>
      </c>
      <c r="F127" s="103" t="s">
        <v>20178</v>
      </c>
      <c r="G127" s="103" t="s">
        <v>20401</v>
      </c>
      <c r="H127" s="104" t="s">
        <v>662</v>
      </c>
      <c r="I127" s="103" t="s">
        <v>27</v>
      </c>
      <c r="J127" s="103" t="s">
        <v>30</v>
      </c>
      <c r="K127" s="103" t="s">
        <v>30</v>
      </c>
      <c r="L127" s="103" t="s">
        <v>30</v>
      </c>
      <c r="M127" s="103" t="s">
        <v>30</v>
      </c>
      <c r="N127" s="103" t="s">
        <v>27</v>
      </c>
      <c r="O127" s="103" t="s">
        <v>27</v>
      </c>
      <c r="P127" s="103" t="s">
        <v>1517</v>
      </c>
      <c r="Q127" s="103" t="s">
        <v>665</v>
      </c>
      <c r="R127" s="105" t="s">
        <v>666</v>
      </c>
      <c r="S127" s="103" t="s">
        <v>1517</v>
      </c>
      <c r="T127" s="103" t="s">
        <v>115</v>
      </c>
      <c r="U127" s="106" t="s">
        <v>20402</v>
      </c>
      <c r="V127" s="105" t="s">
        <v>20403</v>
      </c>
      <c r="W127" s="107" t="s">
        <v>192</v>
      </c>
      <c r="X127" t="s">
        <v>19695</v>
      </c>
      <c r="AA127">
        <f ca="1" t="shared" si="3"/>
        <v>20</v>
      </c>
    </row>
    <row r="128" spans="1:27">
      <c r="A128" s="101">
        <v>14</v>
      </c>
      <c r="B128" s="89" t="str">
        <f t="shared" si="2"/>
        <v>45122920060801211X</v>
      </c>
      <c r="C128" s="89" t="s">
        <v>192</v>
      </c>
      <c r="D128" s="102" t="s">
        <v>668</v>
      </c>
      <c r="E128" s="102" t="s">
        <v>24</v>
      </c>
      <c r="F128" s="103" t="s">
        <v>20178</v>
      </c>
      <c r="G128" s="103" t="s">
        <v>20404</v>
      </c>
      <c r="H128" s="104" t="s">
        <v>667</v>
      </c>
      <c r="I128" s="103" t="s">
        <v>27</v>
      </c>
      <c r="J128" s="103" t="s">
        <v>30</v>
      </c>
      <c r="K128" s="103" t="s">
        <v>30</v>
      </c>
      <c r="L128" s="103" t="s">
        <v>30</v>
      </c>
      <c r="M128" s="103" t="s">
        <v>30</v>
      </c>
      <c r="N128" s="103" t="s">
        <v>30</v>
      </c>
      <c r="O128" s="103" t="s">
        <v>27</v>
      </c>
      <c r="P128" s="103" t="s">
        <v>1517</v>
      </c>
      <c r="Q128" s="103" t="s">
        <v>670</v>
      </c>
      <c r="R128" s="105">
        <v>19978845391</v>
      </c>
      <c r="S128" s="103" t="s">
        <v>1517</v>
      </c>
      <c r="T128" s="103" t="s">
        <v>134</v>
      </c>
      <c r="U128" s="106" t="s">
        <v>20405</v>
      </c>
      <c r="V128" s="105" t="s">
        <v>20406</v>
      </c>
      <c r="W128" s="107" t="s">
        <v>192</v>
      </c>
      <c r="X128" t="s">
        <v>20407</v>
      </c>
      <c r="AA128">
        <f ca="1" t="shared" si="3"/>
        <v>15</v>
      </c>
    </row>
    <row r="129" spans="1:27">
      <c r="A129" s="101">
        <v>15</v>
      </c>
      <c r="B129" s="89" t="str">
        <f t="shared" si="2"/>
        <v>45012420021108271X</v>
      </c>
      <c r="C129" s="89" t="s">
        <v>192</v>
      </c>
      <c r="D129" s="102" t="s">
        <v>673</v>
      </c>
      <c r="E129" s="102" t="s">
        <v>24</v>
      </c>
      <c r="F129" s="103" t="s">
        <v>20131</v>
      </c>
      <c r="G129" s="103" t="s">
        <v>20276</v>
      </c>
      <c r="H129" s="104" t="s">
        <v>672</v>
      </c>
      <c r="I129" s="103" t="s">
        <v>30</v>
      </c>
      <c r="J129" s="103" t="s">
        <v>30</v>
      </c>
      <c r="K129" s="103" t="s">
        <v>30</v>
      </c>
      <c r="L129" s="103" t="s">
        <v>27</v>
      </c>
      <c r="M129" s="103" t="s">
        <v>30</v>
      </c>
      <c r="N129" s="103" t="s">
        <v>30</v>
      </c>
      <c r="O129" s="103" t="s">
        <v>27</v>
      </c>
      <c r="P129" s="103" t="s">
        <v>1517</v>
      </c>
      <c r="Q129" s="103" t="s">
        <v>675</v>
      </c>
      <c r="R129" s="105" t="s">
        <v>676</v>
      </c>
      <c r="S129" s="103" t="s">
        <v>1517</v>
      </c>
      <c r="T129" s="103" t="s">
        <v>8322</v>
      </c>
      <c r="U129" s="106" t="s">
        <v>20408</v>
      </c>
      <c r="V129" s="105" t="s">
        <v>20409</v>
      </c>
      <c r="W129" s="107" t="s">
        <v>192</v>
      </c>
      <c r="X129" t="s">
        <v>19696</v>
      </c>
      <c r="AA129">
        <f ca="1" t="shared" si="3"/>
        <v>18</v>
      </c>
    </row>
    <row r="130" spans="1:27">
      <c r="A130" s="101">
        <v>16</v>
      </c>
      <c r="B130" s="89" t="str">
        <f t="shared" si="2"/>
        <v>452731200207315419</v>
      </c>
      <c r="C130" s="89" t="s">
        <v>192</v>
      </c>
      <c r="D130" s="102" t="s">
        <v>678</v>
      </c>
      <c r="E130" s="102" t="s">
        <v>24</v>
      </c>
      <c r="F130" s="103" t="s">
        <v>20131</v>
      </c>
      <c r="G130" s="103" t="s">
        <v>20185</v>
      </c>
      <c r="H130" s="104" t="s">
        <v>677</v>
      </c>
      <c r="I130" s="103" t="s">
        <v>30</v>
      </c>
      <c r="J130" s="103" t="s">
        <v>27</v>
      </c>
      <c r="K130" s="103" t="s">
        <v>30</v>
      </c>
      <c r="L130" s="103" t="s">
        <v>30</v>
      </c>
      <c r="M130" s="103" t="s">
        <v>27</v>
      </c>
      <c r="N130" s="103" t="s">
        <v>30</v>
      </c>
      <c r="O130" s="103" t="s">
        <v>27</v>
      </c>
      <c r="P130" s="103" t="s">
        <v>1517</v>
      </c>
      <c r="Q130" s="103" t="s">
        <v>680</v>
      </c>
      <c r="R130" s="105">
        <v>15277891674</v>
      </c>
      <c r="S130" s="103" t="s">
        <v>1517</v>
      </c>
      <c r="T130" s="103" t="s">
        <v>63</v>
      </c>
      <c r="U130" s="106" t="s">
        <v>20410</v>
      </c>
      <c r="V130" s="105" t="s">
        <v>20411</v>
      </c>
      <c r="W130" s="107" t="s">
        <v>192</v>
      </c>
      <c r="X130" t="s">
        <v>19697</v>
      </c>
      <c r="AA130">
        <f ca="1" t="shared" si="3"/>
        <v>19</v>
      </c>
    </row>
    <row r="131" spans="1:27">
      <c r="A131" s="101">
        <v>17</v>
      </c>
      <c r="B131" s="89" t="str">
        <f t="shared" ref="B131:B194" si="4">H131</f>
        <v>451229200410154526</v>
      </c>
      <c r="C131" s="89" t="s">
        <v>192</v>
      </c>
      <c r="D131" s="102" t="s">
        <v>682</v>
      </c>
      <c r="E131" s="102" t="s">
        <v>143</v>
      </c>
      <c r="F131" s="103" t="s">
        <v>20178</v>
      </c>
      <c r="G131" s="103" t="s">
        <v>20412</v>
      </c>
      <c r="H131" s="104" t="s">
        <v>681</v>
      </c>
      <c r="I131" s="103" t="s">
        <v>27</v>
      </c>
      <c r="J131" s="103" t="s">
        <v>30</v>
      </c>
      <c r="K131" s="103" t="s">
        <v>27</v>
      </c>
      <c r="L131" s="103" t="s">
        <v>30</v>
      </c>
      <c r="M131" s="103" t="s">
        <v>30</v>
      </c>
      <c r="N131" s="103" t="s">
        <v>27</v>
      </c>
      <c r="O131" s="103" t="s">
        <v>27</v>
      </c>
      <c r="P131" s="103" t="s">
        <v>1517</v>
      </c>
      <c r="Q131" s="103" t="s">
        <v>684</v>
      </c>
      <c r="R131" s="105" t="s">
        <v>685</v>
      </c>
      <c r="S131" s="103" t="s">
        <v>1517</v>
      </c>
      <c r="T131" s="103" t="s">
        <v>110</v>
      </c>
      <c r="U131" s="106" t="s">
        <v>20413</v>
      </c>
      <c r="V131" s="105" t="s">
        <v>20414</v>
      </c>
      <c r="W131" s="107" t="s">
        <v>192</v>
      </c>
      <c r="X131" t="s">
        <v>20415</v>
      </c>
      <c r="AA131">
        <f ca="1" t="shared" si="3"/>
        <v>16</v>
      </c>
    </row>
    <row r="132" spans="1:27">
      <c r="A132" s="101">
        <v>18</v>
      </c>
      <c r="B132" s="89" t="str">
        <f t="shared" si="4"/>
        <v>452731200003102112</v>
      </c>
      <c r="C132" s="89" t="s">
        <v>192</v>
      </c>
      <c r="D132" s="102" t="s">
        <v>687</v>
      </c>
      <c r="E132" s="102" t="s">
        <v>24</v>
      </c>
      <c r="F132" s="103" t="s">
        <v>20178</v>
      </c>
      <c r="G132" s="103" t="s">
        <v>20416</v>
      </c>
      <c r="H132" s="104" t="s">
        <v>686</v>
      </c>
      <c r="I132" s="103" t="s">
        <v>27</v>
      </c>
      <c r="J132" s="103" t="s">
        <v>30</v>
      </c>
      <c r="K132" s="103" t="s">
        <v>30</v>
      </c>
      <c r="L132" s="103" t="s">
        <v>30</v>
      </c>
      <c r="M132" s="103" t="s">
        <v>30</v>
      </c>
      <c r="N132" s="103" t="s">
        <v>30</v>
      </c>
      <c r="O132" s="103" t="s">
        <v>27</v>
      </c>
      <c r="P132" s="103" t="s">
        <v>1517</v>
      </c>
      <c r="Q132" s="103" t="s">
        <v>689</v>
      </c>
      <c r="R132" s="105">
        <v>18070870155</v>
      </c>
      <c r="S132" s="103" t="s">
        <v>1517</v>
      </c>
      <c r="T132" s="103" t="s">
        <v>20240</v>
      </c>
      <c r="U132" s="106" t="s">
        <v>20417</v>
      </c>
      <c r="V132" s="105" t="s">
        <v>20418</v>
      </c>
      <c r="W132" s="107" t="s">
        <v>192</v>
      </c>
      <c r="X132" t="s">
        <v>688</v>
      </c>
      <c r="AA132">
        <f ca="1" t="shared" ref="AA132:AA195" si="5">DATEDIF(TEXT(MID(H132,7,8),"00-00-00"),TODAY(),"y")</f>
        <v>21</v>
      </c>
    </row>
    <row r="133" spans="1:27">
      <c r="A133" s="101">
        <v>19</v>
      </c>
      <c r="B133" s="89" t="str">
        <f t="shared" si="4"/>
        <v>452731200207173318</v>
      </c>
      <c r="C133" s="89" t="s">
        <v>192</v>
      </c>
      <c r="D133" s="102" t="s">
        <v>691</v>
      </c>
      <c r="E133" s="102" t="s">
        <v>24</v>
      </c>
      <c r="F133" s="103" t="s">
        <v>20205</v>
      </c>
      <c r="G133" s="103" t="s">
        <v>20185</v>
      </c>
      <c r="H133" s="104" t="s">
        <v>690</v>
      </c>
      <c r="I133" s="103" t="s">
        <v>27</v>
      </c>
      <c r="J133" s="103" t="s">
        <v>30</v>
      </c>
      <c r="K133" s="103" t="s">
        <v>30</v>
      </c>
      <c r="L133" s="103" t="s">
        <v>30</v>
      </c>
      <c r="M133" s="103" t="s">
        <v>30</v>
      </c>
      <c r="N133" s="103" t="s">
        <v>30</v>
      </c>
      <c r="O133" s="103" t="s">
        <v>27</v>
      </c>
      <c r="P133" s="103" t="s">
        <v>1517</v>
      </c>
      <c r="Q133" s="103" t="s">
        <v>693</v>
      </c>
      <c r="R133" s="105" t="s">
        <v>694</v>
      </c>
      <c r="S133" s="103" t="s">
        <v>1517</v>
      </c>
      <c r="T133" s="103" t="s">
        <v>81</v>
      </c>
      <c r="U133" s="106" t="s">
        <v>20419</v>
      </c>
      <c r="V133" s="105" t="s">
        <v>20420</v>
      </c>
      <c r="W133" s="107" t="s">
        <v>192</v>
      </c>
      <c r="X133" t="s">
        <v>19698</v>
      </c>
      <c r="AA133">
        <f ca="1" t="shared" si="5"/>
        <v>19</v>
      </c>
    </row>
    <row r="134" spans="1:27">
      <c r="A134" s="101">
        <v>20</v>
      </c>
      <c r="B134" s="89" t="str">
        <f t="shared" si="4"/>
        <v>452731200209305732</v>
      </c>
      <c r="C134" s="89" t="s">
        <v>192</v>
      </c>
      <c r="D134" s="102" t="s">
        <v>696</v>
      </c>
      <c r="E134" s="102" t="s">
        <v>24</v>
      </c>
      <c r="F134" s="103" t="s">
        <v>20178</v>
      </c>
      <c r="G134" s="103" t="s">
        <v>20143</v>
      </c>
      <c r="H134" s="104" t="s">
        <v>695</v>
      </c>
      <c r="I134" s="103" t="s">
        <v>30</v>
      </c>
      <c r="J134" s="103" t="s">
        <v>30</v>
      </c>
      <c r="K134" s="103" t="s">
        <v>30</v>
      </c>
      <c r="L134" s="103" t="s">
        <v>30</v>
      </c>
      <c r="M134" s="103" t="s">
        <v>30</v>
      </c>
      <c r="N134" s="103" t="s">
        <v>27</v>
      </c>
      <c r="O134" s="103" t="s">
        <v>27</v>
      </c>
      <c r="P134" s="103" t="s">
        <v>1517</v>
      </c>
      <c r="Q134" s="103" t="s">
        <v>698</v>
      </c>
      <c r="R134" s="105" t="s">
        <v>699</v>
      </c>
      <c r="S134" s="103" t="s">
        <v>1517</v>
      </c>
      <c r="T134" s="103" t="s">
        <v>63</v>
      </c>
      <c r="U134" s="106" t="s">
        <v>20421</v>
      </c>
      <c r="V134" s="105" t="s">
        <v>20422</v>
      </c>
      <c r="W134" s="107" t="s">
        <v>192</v>
      </c>
      <c r="X134" t="s">
        <v>19699</v>
      </c>
      <c r="AA134">
        <f ca="1" t="shared" si="5"/>
        <v>18</v>
      </c>
    </row>
    <row r="135" spans="1:27">
      <c r="A135" s="101">
        <v>21</v>
      </c>
      <c r="B135" s="89" t="str">
        <f t="shared" si="4"/>
        <v>431121200311113438</v>
      </c>
      <c r="C135" s="89" t="s">
        <v>192</v>
      </c>
      <c r="D135" s="102" t="s">
        <v>701</v>
      </c>
      <c r="E135" s="102" t="s">
        <v>24</v>
      </c>
      <c r="F135" s="103" t="s">
        <v>20131</v>
      </c>
      <c r="G135" s="103" t="s">
        <v>20423</v>
      </c>
      <c r="H135" s="104" t="s">
        <v>700</v>
      </c>
      <c r="I135" s="103" t="s">
        <v>30</v>
      </c>
      <c r="J135" s="103" t="s">
        <v>30</v>
      </c>
      <c r="K135" s="103" t="s">
        <v>30</v>
      </c>
      <c r="L135" s="103" t="s">
        <v>27</v>
      </c>
      <c r="M135" s="103" t="s">
        <v>27</v>
      </c>
      <c r="N135" s="103" t="s">
        <v>30</v>
      </c>
      <c r="O135" s="103" t="s">
        <v>27</v>
      </c>
      <c r="P135" s="103" t="s">
        <v>1517</v>
      </c>
      <c r="Q135" s="103" t="s">
        <v>703</v>
      </c>
      <c r="R135" s="105" t="s">
        <v>704</v>
      </c>
      <c r="S135" s="103" t="s">
        <v>1517</v>
      </c>
      <c r="T135" s="103" t="s">
        <v>128</v>
      </c>
      <c r="U135" s="106" t="s">
        <v>20424</v>
      </c>
      <c r="V135" s="105" t="s">
        <v>20425</v>
      </c>
      <c r="W135" s="107" t="s">
        <v>192</v>
      </c>
      <c r="X135" t="s">
        <v>20426</v>
      </c>
      <c r="AA135">
        <f ca="1" t="shared" si="5"/>
        <v>17</v>
      </c>
    </row>
    <row r="136" spans="1:27">
      <c r="A136" s="101">
        <v>22</v>
      </c>
      <c r="B136" s="89" t="str">
        <f t="shared" si="4"/>
        <v>452731200203251227</v>
      </c>
      <c r="C136" s="89" t="s">
        <v>192</v>
      </c>
      <c r="D136" s="102" t="s">
        <v>706</v>
      </c>
      <c r="E136" s="102" t="s">
        <v>143</v>
      </c>
      <c r="F136" s="103" t="s">
        <v>20131</v>
      </c>
      <c r="G136" s="103" t="s">
        <v>20288</v>
      </c>
      <c r="H136" s="104" t="s">
        <v>705</v>
      </c>
      <c r="I136" s="103" t="s">
        <v>30</v>
      </c>
      <c r="J136" s="103" t="s">
        <v>30</v>
      </c>
      <c r="K136" s="103" t="s">
        <v>30</v>
      </c>
      <c r="L136" s="103" t="s">
        <v>30</v>
      </c>
      <c r="M136" s="103" t="s">
        <v>27</v>
      </c>
      <c r="N136" s="103" t="s">
        <v>27</v>
      </c>
      <c r="O136" s="103" t="s">
        <v>27</v>
      </c>
      <c r="P136" s="103" t="s">
        <v>1517</v>
      </c>
      <c r="Q136" s="103" t="s">
        <v>708</v>
      </c>
      <c r="R136" s="105">
        <v>13877876449</v>
      </c>
      <c r="S136" s="103" t="s">
        <v>1517</v>
      </c>
      <c r="T136" s="103" t="s">
        <v>20169</v>
      </c>
      <c r="U136" s="106" t="s">
        <v>20246</v>
      </c>
      <c r="V136" s="105" t="s">
        <v>20427</v>
      </c>
      <c r="W136" s="107" t="s">
        <v>192</v>
      </c>
      <c r="X136" t="s">
        <v>17783</v>
      </c>
      <c r="AA136">
        <f ca="1" t="shared" si="5"/>
        <v>19</v>
      </c>
    </row>
    <row r="137" spans="1:27">
      <c r="A137" s="101">
        <v>23</v>
      </c>
      <c r="B137" s="89" t="str">
        <f t="shared" si="4"/>
        <v>452731200110181821</v>
      </c>
      <c r="C137" s="89" t="s">
        <v>192</v>
      </c>
      <c r="D137" s="102" t="s">
        <v>710</v>
      </c>
      <c r="E137" s="102" t="s">
        <v>143</v>
      </c>
      <c r="F137" s="103" t="s">
        <v>20131</v>
      </c>
      <c r="G137" s="103" t="s">
        <v>20236</v>
      </c>
      <c r="H137" s="104" t="s">
        <v>709</v>
      </c>
      <c r="I137" s="103" t="s">
        <v>27</v>
      </c>
      <c r="J137" s="103" t="s">
        <v>30</v>
      </c>
      <c r="K137" s="103" t="s">
        <v>30</v>
      </c>
      <c r="L137" s="103" t="s">
        <v>30</v>
      </c>
      <c r="M137" s="103" t="s">
        <v>30</v>
      </c>
      <c r="N137" s="103" t="s">
        <v>27</v>
      </c>
      <c r="O137" s="103" t="s">
        <v>27</v>
      </c>
      <c r="P137" s="103" t="s">
        <v>1517</v>
      </c>
      <c r="Q137" s="103" t="s">
        <v>712</v>
      </c>
      <c r="R137" s="105" t="s">
        <v>713</v>
      </c>
      <c r="S137" s="103" t="s">
        <v>1517</v>
      </c>
      <c r="T137" s="103" t="s">
        <v>115</v>
      </c>
      <c r="U137" s="106" t="s">
        <v>20402</v>
      </c>
      <c r="V137" s="105" t="s">
        <v>20428</v>
      </c>
      <c r="W137" s="107" t="s">
        <v>192</v>
      </c>
      <c r="X137" t="s">
        <v>19700</v>
      </c>
      <c r="AA137">
        <f ca="1" t="shared" si="5"/>
        <v>19</v>
      </c>
    </row>
    <row r="138" spans="1:27">
      <c r="A138" s="101">
        <v>24</v>
      </c>
      <c r="B138" s="89" t="str">
        <f t="shared" si="4"/>
        <v>451229200206202412</v>
      </c>
      <c r="C138" s="89" t="s">
        <v>192</v>
      </c>
      <c r="D138" s="102" t="s">
        <v>715</v>
      </c>
      <c r="E138" s="102" t="s">
        <v>24</v>
      </c>
      <c r="F138" s="103" t="s">
        <v>20205</v>
      </c>
      <c r="G138" s="103" t="s">
        <v>20190</v>
      </c>
      <c r="H138" s="104" t="s">
        <v>714</v>
      </c>
      <c r="I138" s="103" t="s">
        <v>30</v>
      </c>
      <c r="J138" s="103" t="s">
        <v>30</v>
      </c>
      <c r="K138" s="103" t="s">
        <v>30</v>
      </c>
      <c r="L138" s="103" t="s">
        <v>30</v>
      </c>
      <c r="M138" s="103" t="s">
        <v>30</v>
      </c>
      <c r="N138" s="103" t="s">
        <v>30</v>
      </c>
      <c r="O138" s="103" t="s">
        <v>27</v>
      </c>
      <c r="P138" s="103" t="s">
        <v>1517</v>
      </c>
      <c r="Q138" s="103" t="s">
        <v>717</v>
      </c>
      <c r="R138" s="105">
        <v>19978846586</v>
      </c>
      <c r="S138" s="103" t="s">
        <v>1517</v>
      </c>
      <c r="T138" s="103" t="s">
        <v>20191</v>
      </c>
      <c r="U138" s="106" t="s">
        <v>20429</v>
      </c>
      <c r="V138" s="105" t="s">
        <v>20430</v>
      </c>
      <c r="W138" s="107" t="s">
        <v>192</v>
      </c>
      <c r="X138" t="s">
        <v>716</v>
      </c>
      <c r="AA138">
        <f ca="1" t="shared" si="5"/>
        <v>19</v>
      </c>
    </row>
    <row r="139" spans="1:27">
      <c r="A139" s="101">
        <v>25</v>
      </c>
      <c r="B139" s="89" t="str">
        <f t="shared" si="4"/>
        <v>451229200306132415</v>
      </c>
      <c r="C139" s="89" t="s">
        <v>192</v>
      </c>
      <c r="D139" s="102" t="s">
        <v>719</v>
      </c>
      <c r="E139" s="102" t="s">
        <v>24</v>
      </c>
      <c r="F139" s="103" t="s">
        <v>20131</v>
      </c>
      <c r="G139" s="103" t="s">
        <v>20229</v>
      </c>
      <c r="H139" s="104" t="s">
        <v>718</v>
      </c>
      <c r="I139" s="103" t="s">
        <v>27</v>
      </c>
      <c r="J139" s="103" t="s">
        <v>27</v>
      </c>
      <c r="K139" s="103" t="s">
        <v>27</v>
      </c>
      <c r="L139" s="103" t="s">
        <v>30</v>
      </c>
      <c r="M139" s="103" t="s">
        <v>30</v>
      </c>
      <c r="N139" s="103" t="s">
        <v>30</v>
      </c>
      <c r="O139" s="103" t="s">
        <v>27</v>
      </c>
      <c r="P139" s="103" t="s">
        <v>1517</v>
      </c>
      <c r="Q139" s="103" t="s">
        <v>721</v>
      </c>
      <c r="R139" s="105">
        <v>18877824390</v>
      </c>
      <c r="S139" s="103" t="s">
        <v>1517</v>
      </c>
      <c r="T139" s="103" t="s">
        <v>140</v>
      </c>
      <c r="U139" s="106" t="s">
        <v>20431</v>
      </c>
      <c r="V139" s="105" t="s">
        <v>20432</v>
      </c>
      <c r="W139" s="107" t="s">
        <v>192</v>
      </c>
      <c r="X139" t="s">
        <v>19701</v>
      </c>
      <c r="AA139">
        <f ca="1" t="shared" si="5"/>
        <v>18</v>
      </c>
    </row>
    <row r="140" spans="1:27">
      <c r="A140" s="101">
        <v>26</v>
      </c>
      <c r="B140" s="89" t="str">
        <f t="shared" si="4"/>
        <v>452731200312303022</v>
      </c>
      <c r="C140" s="89" t="s">
        <v>192</v>
      </c>
      <c r="D140" s="102" t="s">
        <v>724</v>
      </c>
      <c r="E140" s="102" t="s">
        <v>143</v>
      </c>
      <c r="F140" s="103" t="s">
        <v>20178</v>
      </c>
      <c r="G140" s="103" t="s">
        <v>20433</v>
      </c>
      <c r="H140" s="104" t="s">
        <v>723</v>
      </c>
      <c r="I140" s="103" t="s">
        <v>27</v>
      </c>
      <c r="J140" s="103" t="s">
        <v>27</v>
      </c>
      <c r="K140" s="103" t="s">
        <v>27</v>
      </c>
      <c r="L140" s="103" t="s">
        <v>30</v>
      </c>
      <c r="M140" s="103" t="s">
        <v>30</v>
      </c>
      <c r="N140" s="103" t="s">
        <v>30</v>
      </c>
      <c r="O140" s="103" t="s">
        <v>27</v>
      </c>
      <c r="P140" s="103" t="s">
        <v>1517</v>
      </c>
      <c r="Q140" s="103" t="s">
        <v>726</v>
      </c>
      <c r="R140" s="105" t="s">
        <v>727</v>
      </c>
      <c r="S140" s="103" t="s">
        <v>1517</v>
      </c>
      <c r="T140" s="103" t="s">
        <v>20277</v>
      </c>
      <c r="U140" s="106" t="s">
        <v>20434</v>
      </c>
      <c r="V140" s="105" t="s">
        <v>20435</v>
      </c>
      <c r="W140" s="107" t="s">
        <v>192</v>
      </c>
      <c r="X140" t="s">
        <v>725</v>
      </c>
      <c r="AA140">
        <f ca="1" t="shared" si="5"/>
        <v>17</v>
      </c>
    </row>
    <row r="141" spans="1:27">
      <c r="A141" s="101">
        <v>27</v>
      </c>
      <c r="B141" s="89" t="str">
        <f t="shared" si="4"/>
        <v>452731200306094818</v>
      </c>
      <c r="C141" s="89" t="s">
        <v>192</v>
      </c>
      <c r="D141" s="102" t="s">
        <v>729</v>
      </c>
      <c r="E141" s="102" t="s">
        <v>24</v>
      </c>
      <c r="F141" s="103" t="s">
        <v>20131</v>
      </c>
      <c r="G141" s="103" t="s">
        <v>20229</v>
      </c>
      <c r="H141" s="104" t="s">
        <v>728</v>
      </c>
      <c r="I141" s="103" t="s">
        <v>30</v>
      </c>
      <c r="J141" s="103" t="s">
        <v>30</v>
      </c>
      <c r="K141" s="103" t="s">
        <v>30</v>
      </c>
      <c r="L141" s="103" t="s">
        <v>30</v>
      </c>
      <c r="M141" s="103" t="s">
        <v>30</v>
      </c>
      <c r="N141" s="103" t="s">
        <v>30</v>
      </c>
      <c r="O141" s="103" t="s">
        <v>27</v>
      </c>
      <c r="P141" s="103" t="s">
        <v>1517</v>
      </c>
      <c r="Q141" s="103" t="s">
        <v>731</v>
      </c>
      <c r="R141" s="105" t="s">
        <v>732</v>
      </c>
      <c r="S141" s="103" t="s">
        <v>1517</v>
      </c>
      <c r="T141" s="103" t="s">
        <v>1517</v>
      </c>
      <c r="U141" s="106" t="s">
        <v>20436</v>
      </c>
      <c r="V141" s="105" t="s">
        <v>20437</v>
      </c>
      <c r="W141" s="107" t="s">
        <v>192</v>
      </c>
      <c r="X141" t="s">
        <v>19702</v>
      </c>
      <c r="AA141">
        <f ca="1" t="shared" si="5"/>
        <v>18</v>
      </c>
    </row>
    <row r="142" spans="1:27">
      <c r="A142" s="101">
        <v>28</v>
      </c>
      <c r="B142" s="89" t="str">
        <f t="shared" si="4"/>
        <v>452731200105130923</v>
      </c>
      <c r="C142" s="89" t="s">
        <v>192</v>
      </c>
      <c r="D142" s="102" t="s">
        <v>734</v>
      </c>
      <c r="E142" s="102" t="s">
        <v>143</v>
      </c>
      <c r="F142" s="103" t="s">
        <v>20131</v>
      </c>
      <c r="G142" s="103" t="s">
        <v>20317</v>
      </c>
      <c r="H142" s="104" t="s">
        <v>733</v>
      </c>
      <c r="I142" s="103" t="s">
        <v>30</v>
      </c>
      <c r="J142" s="103" t="s">
        <v>30</v>
      </c>
      <c r="K142" s="103" t="s">
        <v>30</v>
      </c>
      <c r="L142" s="103" t="s">
        <v>30</v>
      </c>
      <c r="M142" s="103" t="s">
        <v>30</v>
      </c>
      <c r="N142" s="103" t="s">
        <v>30</v>
      </c>
      <c r="O142" s="103" t="s">
        <v>27</v>
      </c>
      <c r="P142" s="103" t="s">
        <v>1517</v>
      </c>
      <c r="Q142" s="103" t="s">
        <v>736</v>
      </c>
      <c r="R142" s="105" t="s">
        <v>737</v>
      </c>
      <c r="S142" s="103" t="s">
        <v>1517</v>
      </c>
      <c r="T142" s="103" t="s">
        <v>20151</v>
      </c>
      <c r="U142" s="106" t="s">
        <v>20266</v>
      </c>
      <c r="V142" s="105" t="s">
        <v>20438</v>
      </c>
      <c r="W142" s="107" t="s">
        <v>192</v>
      </c>
      <c r="X142" t="s">
        <v>19703</v>
      </c>
      <c r="AA142">
        <f ca="1" t="shared" si="5"/>
        <v>20</v>
      </c>
    </row>
    <row r="143" spans="1:27">
      <c r="A143" s="101">
        <v>29</v>
      </c>
      <c r="B143" s="89" t="str">
        <f t="shared" si="4"/>
        <v>452731200209120017</v>
      </c>
      <c r="C143" s="89" t="s">
        <v>192</v>
      </c>
      <c r="D143" s="102" t="s">
        <v>739</v>
      </c>
      <c r="E143" s="102" t="s">
        <v>24</v>
      </c>
      <c r="F143" s="103" t="s">
        <v>20131</v>
      </c>
      <c r="G143" s="103" t="s">
        <v>20143</v>
      </c>
      <c r="H143" s="104" t="s">
        <v>738</v>
      </c>
      <c r="I143" s="103" t="s">
        <v>30</v>
      </c>
      <c r="J143" s="103" t="s">
        <v>30</v>
      </c>
      <c r="K143" s="103" t="s">
        <v>30</v>
      </c>
      <c r="L143" s="103" t="s">
        <v>27</v>
      </c>
      <c r="M143" s="103" t="s">
        <v>30</v>
      </c>
      <c r="N143" s="103" t="s">
        <v>30</v>
      </c>
      <c r="O143" s="103" t="s">
        <v>27</v>
      </c>
      <c r="P143" s="103" t="s">
        <v>1517</v>
      </c>
      <c r="Q143" s="103" t="s">
        <v>741</v>
      </c>
      <c r="R143" s="105" t="s">
        <v>742</v>
      </c>
      <c r="S143" s="103" t="s">
        <v>1517</v>
      </c>
      <c r="T143" s="103" t="s">
        <v>1517</v>
      </c>
      <c r="U143" s="106" t="s">
        <v>20439</v>
      </c>
      <c r="V143" s="105" t="s">
        <v>20439</v>
      </c>
      <c r="W143" s="107" t="s">
        <v>192</v>
      </c>
      <c r="X143" t="s">
        <v>19704</v>
      </c>
      <c r="AA143">
        <f ca="1" t="shared" si="5"/>
        <v>18</v>
      </c>
    </row>
    <row r="144" spans="1:27">
      <c r="A144" s="101">
        <v>30</v>
      </c>
      <c r="B144" s="89" t="str">
        <f t="shared" si="4"/>
        <v>451229200210081836</v>
      </c>
      <c r="C144" s="89" t="s">
        <v>192</v>
      </c>
      <c r="D144" s="102" t="s">
        <v>744</v>
      </c>
      <c r="E144" s="102" t="s">
        <v>24</v>
      </c>
      <c r="F144" s="103" t="s">
        <v>20178</v>
      </c>
      <c r="G144" s="103" t="s">
        <v>20132</v>
      </c>
      <c r="H144" s="104" t="s">
        <v>743</v>
      </c>
      <c r="I144" s="103" t="s">
        <v>27</v>
      </c>
      <c r="J144" s="103" t="s">
        <v>30</v>
      </c>
      <c r="K144" s="103" t="s">
        <v>30</v>
      </c>
      <c r="L144" s="103" t="s">
        <v>30</v>
      </c>
      <c r="M144" s="103" t="s">
        <v>30</v>
      </c>
      <c r="N144" s="103" t="s">
        <v>27</v>
      </c>
      <c r="O144" s="103" t="s">
        <v>27</v>
      </c>
      <c r="P144" s="103" t="s">
        <v>1517</v>
      </c>
      <c r="Q144" s="103" t="s">
        <v>746</v>
      </c>
      <c r="R144" s="105">
        <v>13657780583</v>
      </c>
      <c r="S144" s="103" t="s">
        <v>1517</v>
      </c>
      <c r="T144" s="103" t="s">
        <v>115</v>
      </c>
      <c r="U144" s="106" t="s">
        <v>20440</v>
      </c>
      <c r="V144" s="105" t="s">
        <v>20441</v>
      </c>
      <c r="W144" s="107" t="s">
        <v>192</v>
      </c>
      <c r="X144" t="s">
        <v>19705</v>
      </c>
      <c r="AA144">
        <f ca="1" t="shared" si="5"/>
        <v>18</v>
      </c>
    </row>
    <row r="145" spans="1:27">
      <c r="A145" s="101">
        <v>31</v>
      </c>
      <c r="B145" s="89" t="str">
        <f t="shared" si="4"/>
        <v>451229200305140317</v>
      </c>
      <c r="C145" s="89" t="s">
        <v>192</v>
      </c>
      <c r="D145" s="102" t="s">
        <v>748</v>
      </c>
      <c r="E145" s="102" t="s">
        <v>24</v>
      </c>
      <c r="F145" s="103" t="s">
        <v>20131</v>
      </c>
      <c r="G145" s="103" t="s">
        <v>20172</v>
      </c>
      <c r="H145" s="104" t="s">
        <v>747</v>
      </c>
      <c r="I145" s="103" t="s">
        <v>30</v>
      </c>
      <c r="J145" s="103" t="s">
        <v>30</v>
      </c>
      <c r="K145" s="103" t="s">
        <v>27</v>
      </c>
      <c r="L145" s="103" t="s">
        <v>30</v>
      </c>
      <c r="M145" s="103" t="s">
        <v>30</v>
      </c>
      <c r="N145" s="103" t="s">
        <v>27</v>
      </c>
      <c r="O145" s="103" t="s">
        <v>27</v>
      </c>
      <c r="P145" s="103" t="s">
        <v>1517</v>
      </c>
      <c r="Q145" s="103" t="s">
        <v>750</v>
      </c>
      <c r="R145" s="105" t="s">
        <v>751</v>
      </c>
      <c r="S145" s="103" t="s">
        <v>1517</v>
      </c>
      <c r="T145" s="103" t="s">
        <v>151</v>
      </c>
      <c r="U145" s="106" t="s">
        <v>20442</v>
      </c>
      <c r="V145" s="105" t="s">
        <v>20443</v>
      </c>
      <c r="W145" s="107" t="s">
        <v>192</v>
      </c>
      <c r="X145" t="s">
        <v>19706</v>
      </c>
      <c r="AA145">
        <f ca="1" t="shared" si="5"/>
        <v>18</v>
      </c>
    </row>
    <row r="146" spans="1:27">
      <c r="A146" s="101">
        <v>32</v>
      </c>
      <c r="B146" s="89" t="str">
        <f t="shared" si="4"/>
        <v>451229200301062788</v>
      </c>
      <c r="C146" s="89" t="s">
        <v>192</v>
      </c>
      <c r="D146" s="102" t="s">
        <v>753</v>
      </c>
      <c r="E146" s="102" t="s">
        <v>143</v>
      </c>
      <c r="F146" s="103" t="s">
        <v>20178</v>
      </c>
      <c r="G146" s="103" t="s">
        <v>20157</v>
      </c>
      <c r="H146" s="104" t="s">
        <v>752</v>
      </c>
      <c r="I146" s="103" t="s">
        <v>30</v>
      </c>
      <c r="J146" s="103" t="s">
        <v>30</v>
      </c>
      <c r="K146" s="103" t="s">
        <v>30</v>
      </c>
      <c r="L146" s="103" t="s">
        <v>30</v>
      </c>
      <c r="M146" s="103" t="s">
        <v>27</v>
      </c>
      <c r="N146" s="103" t="s">
        <v>30</v>
      </c>
      <c r="O146" s="103" t="s">
        <v>27</v>
      </c>
      <c r="P146" s="103" t="s">
        <v>1517</v>
      </c>
      <c r="Q146" s="103" t="s">
        <v>754</v>
      </c>
      <c r="R146" s="105">
        <v>15577899551</v>
      </c>
      <c r="S146" s="103" t="s">
        <v>1517</v>
      </c>
      <c r="T146" s="103" t="s">
        <v>20277</v>
      </c>
      <c r="U146" s="106" t="s">
        <v>20434</v>
      </c>
      <c r="V146" s="105" t="s">
        <v>20435</v>
      </c>
      <c r="W146" s="107" t="s">
        <v>192</v>
      </c>
      <c r="X146" t="s">
        <v>725</v>
      </c>
      <c r="AA146">
        <f ca="1" t="shared" si="5"/>
        <v>18</v>
      </c>
    </row>
    <row r="147" spans="1:27">
      <c r="A147" s="101">
        <v>33</v>
      </c>
      <c r="B147" s="89" t="str">
        <f t="shared" si="4"/>
        <v>452731200203253919</v>
      </c>
      <c r="C147" s="89" t="s">
        <v>192</v>
      </c>
      <c r="D147" s="102" t="s">
        <v>756</v>
      </c>
      <c r="E147" s="102" t="s">
        <v>24</v>
      </c>
      <c r="F147" s="103" t="s">
        <v>20205</v>
      </c>
      <c r="G147" s="103" t="s">
        <v>20288</v>
      </c>
      <c r="H147" s="104" t="s">
        <v>755</v>
      </c>
      <c r="I147" s="103" t="s">
        <v>30</v>
      </c>
      <c r="J147" s="103" t="s">
        <v>30</v>
      </c>
      <c r="K147" s="103" t="s">
        <v>27</v>
      </c>
      <c r="L147" s="103" t="s">
        <v>30</v>
      </c>
      <c r="M147" s="103" t="s">
        <v>27</v>
      </c>
      <c r="N147" s="103" t="s">
        <v>27</v>
      </c>
      <c r="O147" s="103" t="s">
        <v>27</v>
      </c>
      <c r="P147" s="103" t="s">
        <v>1517</v>
      </c>
      <c r="Q147" s="103" t="s">
        <v>758</v>
      </c>
      <c r="R147" s="105">
        <v>13728586282</v>
      </c>
      <c r="S147" s="103" t="s">
        <v>1517</v>
      </c>
      <c r="T147" s="103" t="s">
        <v>128</v>
      </c>
      <c r="U147" s="106" t="s">
        <v>20444</v>
      </c>
      <c r="V147" s="105" t="s">
        <v>20445</v>
      </c>
      <c r="W147" s="107" t="s">
        <v>192</v>
      </c>
      <c r="X147" t="s">
        <v>19707</v>
      </c>
      <c r="AA147">
        <f ca="1" t="shared" si="5"/>
        <v>19</v>
      </c>
    </row>
    <row r="148" spans="1:27">
      <c r="A148" s="101">
        <v>34</v>
      </c>
      <c r="B148" s="89" t="str">
        <f t="shared" si="4"/>
        <v>450124200204064249</v>
      </c>
      <c r="C148" s="89" t="s">
        <v>192</v>
      </c>
      <c r="D148" s="102" t="s">
        <v>760</v>
      </c>
      <c r="E148" s="102" t="s">
        <v>143</v>
      </c>
      <c r="F148" s="103" t="s">
        <v>20131</v>
      </c>
      <c r="G148" s="103" t="s">
        <v>20297</v>
      </c>
      <c r="H148" s="104" t="s">
        <v>759</v>
      </c>
      <c r="I148" s="103" t="s">
        <v>30</v>
      </c>
      <c r="J148" s="103" t="s">
        <v>30</v>
      </c>
      <c r="K148" s="103" t="s">
        <v>30</v>
      </c>
      <c r="L148" s="103" t="s">
        <v>30</v>
      </c>
      <c r="M148" s="103" t="s">
        <v>30</v>
      </c>
      <c r="N148" s="103" t="s">
        <v>30</v>
      </c>
      <c r="O148" s="103" t="s">
        <v>27</v>
      </c>
      <c r="P148" s="103" t="s">
        <v>20253</v>
      </c>
      <c r="Q148" s="103" t="s">
        <v>762</v>
      </c>
      <c r="R148" s="105" t="s">
        <v>763</v>
      </c>
      <c r="S148" s="103" t="s">
        <v>20253</v>
      </c>
      <c r="T148" s="103" t="s">
        <v>20446</v>
      </c>
      <c r="U148" s="106" t="s">
        <v>20447</v>
      </c>
      <c r="V148" s="105" t="s">
        <v>20448</v>
      </c>
      <c r="W148" s="107" t="s">
        <v>192</v>
      </c>
      <c r="X148" t="s">
        <v>19708</v>
      </c>
      <c r="AA148">
        <f ca="1" t="shared" si="5"/>
        <v>19</v>
      </c>
    </row>
    <row r="149" spans="1:27">
      <c r="A149" s="101">
        <v>35</v>
      </c>
      <c r="B149" s="89" t="str">
        <f t="shared" si="4"/>
        <v>45122920000608241X</v>
      </c>
      <c r="C149" s="89" t="s">
        <v>192</v>
      </c>
      <c r="D149" s="102" t="s">
        <v>765</v>
      </c>
      <c r="E149" s="102" t="s">
        <v>24</v>
      </c>
      <c r="F149" s="103" t="s">
        <v>20205</v>
      </c>
      <c r="G149" s="103" t="s">
        <v>20268</v>
      </c>
      <c r="H149" s="104" t="s">
        <v>764</v>
      </c>
      <c r="I149" s="103" t="s">
        <v>30</v>
      </c>
      <c r="J149" s="103" t="s">
        <v>30</v>
      </c>
      <c r="K149" s="103" t="s">
        <v>27</v>
      </c>
      <c r="L149" s="103" t="s">
        <v>30</v>
      </c>
      <c r="M149" s="103" t="s">
        <v>30</v>
      </c>
      <c r="N149" s="103" t="s">
        <v>30</v>
      </c>
      <c r="O149" s="103" t="s">
        <v>27</v>
      </c>
      <c r="P149" s="103" t="s">
        <v>1517</v>
      </c>
      <c r="Q149" s="103" t="s">
        <v>767</v>
      </c>
      <c r="R149" s="105" t="s">
        <v>768</v>
      </c>
      <c r="S149" s="103" t="s">
        <v>1517</v>
      </c>
      <c r="T149" s="103" t="s">
        <v>140</v>
      </c>
      <c r="U149" s="106" t="s">
        <v>20449</v>
      </c>
      <c r="V149" s="105" t="s">
        <v>20450</v>
      </c>
      <c r="W149" s="107" t="s">
        <v>192</v>
      </c>
      <c r="X149" t="s">
        <v>19709</v>
      </c>
      <c r="AA149">
        <f ca="1" t="shared" si="5"/>
        <v>21</v>
      </c>
    </row>
    <row r="150" spans="1:27">
      <c r="A150" s="101">
        <v>36</v>
      </c>
      <c r="B150" s="89" t="str">
        <f t="shared" si="4"/>
        <v>451229200201203918</v>
      </c>
      <c r="C150" s="89" t="s">
        <v>192</v>
      </c>
      <c r="D150" s="102" t="s">
        <v>770</v>
      </c>
      <c r="E150" s="102" t="s">
        <v>24</v>
      </c>
      <c r="F150" s="103" t="s">
        <v>20131</v>
      </c>
      <c r="G150" s="103" t="s">
        <v>20175</v>
      </c>
      <c r="H150" s="104" t="s">
        <v>769</v>
      </c>
      <c r="I150" s="103" t="s">
        <v>30</v>
      </c>
      <c r="J150" s="103" t="s">
        <v>30</v>
      </c>
      <c r="K150" s="103" t="s">
        <v>27</v>
      </c>
      <c r="L150" s="103" t="s">
        <v>30</v>
      </c>
      <c r="M150" s="103" t="s">
        <v>30</v>
      </c>
      <c r="N150" s="103" t="s">
        <v>30</v>
      </c>
      <c r="O150" s="103" t="s">
        <v>27</v>
      </c>
      <c r="P150" s="103" t="s">
        <v>1517</v>
      </c>
      <c r="Q150" s="103" t="s">
        <v>772</v>
      </c>
      <c r="R150" s="105">
        <v>13925779337</v>
      </c>
      <c r="S150" s="103" t="s">
        <v>1517</v>
      </c>
      <c r="T150" s="103" t="s">
        <v>20140</v>
      </c>
      <c r="U150" s="106" t="s">
        <v>20451</v>
      </c>
      <c r="V150" s="105" t="s">
        <v>20452</v>
      </c>
      <c r="W150" s="107" t="s">
        <v>192</v>
      </c>
      <c r="X150" t="s">
        <v>771</v>
      </c>
      <c r="AA150">
        <f ca="1" t="shared" si="5"/>
        <v>19</v>
      </c>
    </row>
    <row r="151" spans="1:27">
      <c r="A151" s="101">
        <v>37</v>
      </c>
      <c r="B151" s="89" t="str">
        <f t="shared" si="4"/>
        <v>452731200212102426</v>
      </c>
      <c r="C151" s="89" t="s">
        <v>192</v>
      </c>
      <c r="D151" s="102" t="s">
        <v>774</v>
      </c>
      <c r="E151" s="102" t="s">
        <v>143</v>
      </c>
      <c r="F151" s="103" t="s">
        <v>20131</v>
      </c>
      <c r="G151" s="103" t="s">
        <v>20136</v>
      </c>
      <c r="H151" s="104" t="s">
        <v>773</v>
      </c>
      <c r="I151" s="103" t="s">
        <v>30</v>
      </c>
      <c r="J151" s="103" t="s">
        <v>30</v>
      </c>
      <c r="K151" s="103" t="s">
        <v>30</v>
      </c>
      <c r="L151" s="103" t="s">
        <v>30</v>
      </c>
      <c r="M151" s="103" t="s">
        <v>30</v>
      </c>
      <c r="N151" s="103" t="s">
        <v>30</v>
      </c>
      <c r="O151" s="103" t="s">
        <v>27</v>
      </c>
      <c r="P151" s="103" t="s">
        <v>1517</v>
      </c>
      <c r="Q151" s="103" t="s">
        <v>776</v>
      </c>
      <c r="R151" s="105" t="s">
        <v>777</v>
      </c>
      <c r="S151" s="103" t="s">
        <v>1517</v>
      </c>
      <c r="T151" s="103" t="s">
        <v>140</v>
      </c>
      <c r="U151" s="106" t="s">
        <v>20453</v>
      </c>
      <c r="V151" s="105" t="s">
        <v>20454</v>
      </c>
      <c r="W151" s="107" t="s">
        <v>192</v>
      </c>
      <c r="X151" t="s">
        <v>19710</v>
      </c>
      <c r="AA151">
        <f ca="1" t="shared" si="5"/>
        <v>18</v>
      </c>
    </row>
    <row r="152" spans="1:27">
      <c r="A152" s="101">
        <v>38</v>
      </c>
      <c r="B152" s="89" t="str">
        <f t="shared" si="4"/>
        <v>452731200208260317</v>
      </c>
      <c r="C152" s="89" t="s">
        <v>192</v>
      </c>
      <c r="D152" s="102" t="s">
        <v>779</v>
      </c>
      <c r="E152" s="102" t="s">
        <v>24</v>
      </c>
      <c r="F152" s="103" t="s">
        <v>20131</v>
      </c>
      <c r="G152" s="103" t="s">
        <v>20182</v>
      </c>
      <c r="H152" s="104" t="s">
        <v>778</v>
      </c>
      <c r="I152" s="103" t="s">
        <v>30</v>
      </c>
      <c r="J152" s="103" t="s">
        <v>30</v>
      </c>
      <c r="K152" s="103" t="s">
        <v>30</v>
      </c>
      <c r="L152" s="103" t="s">
        <v>30</v>
      </c>
      <c r="M152" s="103" t="s">
        <v>30</v>
      </c>
      <c r="N152" s="103" t="s">
        <v>30</v>
      </c>
      <c r="O152" s="103" t="s">
        <v>27</v>
      </c>
      <c r="P152" s="103" t="s">
        <v>1517</v>
      </c>
      <c r="Q152" s="103" t="s">
        <v>781</v>
      </c>
      <c r="R152" s="105">
        <v>13481867288</v>
      </c>
      <c r="S152" s="103" t="s">
        <v>1517</v>
      </c>
      <c r="T152" s="103" t="s">
        <v>1517</v>
      </c>
      <c r="U152" s="106" t="s">
        <v>20455</v>
      </c>
      <c r="V152" s="105">
        <v>0</v>
      </c>
      <c r="W152" s="107" t="s">
        <v>192</v>
      </c>
      <c r="X152" t="s">
        <v>19711</v>
      </c>
      <c r="AA152">
        <f ca="1" t="shared" si="5"/>
        <v>18</v>
      </c>
    </row>
    <row r="153" spans="1:27">
      <c r="A153" s="101">
        <v>39</v>
      </c>
      <c r="B153" s="89" t="str">
        <f t="shared" si="4"/>
        <v>451229200001011866</v>
      </c>
      <c r="C153" s="89" t="s">
        <v>192</v>
      </c>
      <c r="D153" s="102" t="s">
        <v>783</v>
      </c>
      <c r="E153" s="102" t="s">
        <v>143</v>
      </c>
      <c r="F153" s="103" t="s">
        <v>20178</v>
      </c>
      <c r="G153" s="103" t="s">
        <v>20147</v>
      </c>
      <c r="H153" s="104" t="s">
        <v>782</v>
      </c>
      <c r="I153" s="103" t="s">
        <v>30</v>
      </c>
      <c r="J153" s="103" t="s">
        <v>30</v>
      </c>
      <c r="K153" s="103" t="s">
        <v>30</v>
      </c>
      <c r="L153" s="103" t="s">
        <v>30</v>
      </c>
      <c r="M153" s="103" t="s">
        <v>30</v>
      </c>
      <c r="N153" s="103" t="s">
        <v>27</v>
      </c>
      <c r="O153" s="103" t="s">
        <v>27</v>
      </c>
      <c r="P153" s="103" t="s">
        <v>1517</v>
      </c>
      <c r="Q153" s="103" t="s">
        <v>785</v>
      </c>
      <c r="R153" s="105" t="s">
        <v>786</v>
      </c>
      <c r="S153" s="103" t="s">
        <v>1517</v>
      </c>
      <c r="T153" s="103" t="s">
        <v>115</v>
      </c>
      <c r="U153" s="106" t="s">
        <v>20456</v>
      </c>
      <c r="V153" s="105" t="s">
        <v>20457</v>
      </c>
      <c r="W153" s="107" t="s">
        <v>192</v>
      </c>
      <c r="X153" t="s">
        <v>19712</v>
      </c>
      <c r="AA153">
        <f ca="1" t="shared" si="5"/>
        <v>21</v>
      </c>
    </row>
    <row r="154" spans="1:27">
      <c r="A154" s="101">
        <v>40</v>
      </c>
      <c r="B154" s="89" t="str">
        <f t="shared" si="4"/>
        <v>451229200209031815</v>
      </c>
      <c r="C154" s="89" t="s">
        <v>192</v>
      </c>
      <c r="D154" s="102" t="s">
        <v>788</v>
      </c>
      <c r="E154" s="102" t="s">
        <v>24</v>
      </c>
      <c r="F154" s="103" t="s">
        <v>20178</v>
      </c>
      <c r="G154" s="103" t="s">
        <v>20143</v>
      </c>
      <c r="H154" s="104" t="s">
        <v>787</v>
      </c>
      <c r="I154" s="103" t="s">
        <v>30</v>
      </c>
      <c r="J154" s="103" t="s">
        <v>30</v>
      </c>
      <c r="K154" s="103" t="s">
        <v>27</v>
      </c>
      <c r="L154" s="103" t="s">
        <v>30</v>
      </c>
      <c r="M154" s="103" t="s">
        <v>30</v>
      </c>
      <c r="N154" s="103" t="s">
        <v>30</v>
      </c>
      <c r="O154" s="103" t="s">
        <v>27</v>
      </c>
      <c r="P154" s="103" t="s">
        <v>1517</v>
      </c>
      <c r="Q154" s="103" t="s">
        <v>790</v>
      </c>
      <c r="R154" s="105" t="s">
        <v>791</v>
      </c>
      <c r="S154" s="103" t="s">
        <v>1517</v>
      </c>
      <c r="T154" s="103" t="s">
        <v>115</v>
      </c>
      <c r="U154" s="106" t="s">
        <v>20458</v>
      </c>
      <c r="V154" s="105" t="s">
        <v>20459</v>
      </c>
      <c r="W154" s="107" t="s">
        <v>192</v>
      </c>
      <c r="X154" t="s">
        <v>19713</v>
      </c>
      <c r="AA154">
        <f ca="1" t="shared" si="5"/>
        <v>18</v>
      </c>
    </row>
    <row r="155" spans="1:27">
      <c r="A155" s="101">
        <v>41</v>
      </c>
      <c r="B155" s="89" t="str">
        <f t="shared" si="4"/>
        <v>451229200310052741</v>
      </c>
      <c r="C155" s="89" t="s">
        <v>192</v>
      </c>
      <c r="D155" s="102" t="s">
        <v>793</v>
      </c>
      <c r="E155" s="102" t="s">
        <v>143</v>
      </c>
      <c r="F155" s="103" t="s">
        <v>20178</v>
      </c>
      <c r="G155" s="103" t="s">
        <v>20307</v>
      </c>
      <c r="H155" s="104" t="s">
        <v>792</v>
      </c>
      <c r="I155" s="103" t="s">
        <v>27</v>
      </c>
      <c r="J155" s="103" t="s">
        <v>30</v>
      </c>
      <c r="K155" s="103" t="s">
        <v>27</v>
      </c>
      <c r="L155" s="103" t="s">
        <v>30</v>
      </c>
      <c r="M155" s="103" t="s">
        <v>30</v>
      </c>
      <c r="N155" s="103" t="s">
        <v>30</v>
      </c>
      <c r="O155" s="103" t="s">
        <v>27</v>
      </c>
      <c r="P155" s="103" t="s">
        <v>1517</v>
      </c>
      <c r="Q155" s="103" t="s">
        <v>795</v>
      </c>
      <c r="R155" s="105" t="s">
        <v>796</v>
      </c>
      <c r="S155" s="103" t="s">
        <v>1517</v>
      </c>
      <c r="T155" s="103" t="s">
        <v>146</v>
      </c>
      <c r="U155" s="106" t="s">
        <v>20392</v>
      </c>
      <c r="V155" s="105" t="s">
        <v>20460</v>
      </c>
      <c r="W155" s="107" t="s">
        <v>192</v>
      </c>
      <c r="X155" t="s">
        <v>20461</v>
      </c>
      <c r="AA155">
        <f ca="1" t="shared" si="5"/>
        <v>17</v>
      </c>
    </row>
    <row r="156" spans="1:27">
      <c r="A156" s="101">
        <v>42</v>
      </c>
      <c r="B156" s="89" t="str">
        <f t="shared" si="4"/>
        <v>452730199811130814</v>
      </c>
      <c r="C156" s="89" t="s">
        <v>192</v>
      </c>
      <c r="D156" s="102" t="s">
        <v>798</v>
      </c>
      <c r="E156" s="102" t="s">
        <v>24</v>
      </c>
      <c r="F156" s="103" t="s">
        <v>20131</v>
      </c>
      <c r="G156" s="103" t="s">
        <v>20462</v>
      </c>
      <c r="H156" s="104" t="s">
        <v>797</v>
      </c>
      <c r="I156" s="103" t="s">
        <v>30</v>
      </c>
      <c r="J156" s="103" t="s">
        <v>30</v>
      </c>
      <c r="K156" s="103" t="s">
        <v>30</v>
      </c>
      <c r="L156" s="103" t="s">
        <v>30</v>
      </c>
      <c r="M156" s="103" t="s">
        <v>30</v>
      </c>
      <c r="N156" s="103" t="s">
        <v>30</v>
      </c>
      <c r="O156" s="103" t="s">
        <v>27</v>
      </c>
      <c r="P156" s="103" t="s">
        <v>18438</v>
      </c>
      <c r="Q156" s="103" t="s">
        <v>800</v>
      </c>
      <c r="R156" s="105" t="s">
        <v>801</v>
      </c>
      <c r="S156" s="103" t="s">
        <v>18438</v>
      </c>
      <c r="T156" s="103" t="s">
        <v>20463</v>
      </c>
      <c r="U156" s="106" t="s">
        <v>20464</v>
      </c>
      <c r="V156" s="105" t="s">
        <v>20465</v>
      </c>
      <c r="W156" s="107" t="s">
        <v>192</v>
      </c>
      <c r="X156" t="s">
        <v>799</v>
      </c>
      <c r="AA156">
        <f ca="1" t="shared" si="5"/>
        <v>22</v>
      </c>
    </row>
    <row r="157" spans="1:27">
      <c r="A157" s="101">
        <v>43</v>
      </c>
      <c r="B157" s="89" t="str">
        <f t="shared" si="4"/>
        <v>45122920011220242X</v>
      </c>
      <c r="C157" s="89" t="s">
        <v>192</v>
      </c>
      <c r="D157" s="102" t="s">
        <v>803</v>
      </c>
      <c r="E157" s="102" t="s">
        <v>143</v>
      </c>
      <c r="F157" s="103" t="s">
        <v>20178</v>
      </c>
      <c r="G157" s="103" t="s">
        <v>20179</v>
      </c>
      <c r="H157" s="104" t="s">
        <v>802</v>
      </c>
      <c r="I157" s="103" t="s">
        <v>30</v>
      </c>
      <c r="J157" s="103" t="s">
        <v>30</v>
      </c>
      <c r="K157" s="103" t="s">
        <v>30</v>
      </c>
      <c r="L157" s="103" t="s">
        <v>30</v>
      </c>
      <c r="M157" s="103" t="s">
        <v>30</v>
      </c>
      <c r="N157" s="103" t="s">
        <v>30</v>
      </c>
      <c r="O157" s="103" t="s">
        <v>27</v>
      </c>
      <c r="P157" s="103" t="s">
        <v>1517</v>
      </c>
      <c r="Q157" s="103" t="s">
        <v>805</v>
      </c>
      <c r="R157" s="105">
        <v>18978757946</v>
      </c>
      <c r="S157" s="103" t="s">
        <v>1517</v>
      </c>
      <c r="T157" s="103" t="s">
        <v>20191</v>
      </c>
      <c r="U157" s="106" t="s">
        <v>20466</v>
      </c>
      <c r="V157" s="105" t="s">
        <v>20467</v>
      </c>
      <c r="W157" s="107" t="s">
        <v>192</v>
      </c>
      <c r="X157" t="s">
        <v>19714</v>
      </c>
      <c r="AA157">
        <f ca="1" t="shared" si="5"/>
        <v>19</v>
      </c>
    </row>
    <row r="158" spans="1:27">
      <c r="A158" s="101">
        <v>44</v>
      </c>
      <c r="B158" s="89" t="str">
        <f t="shared" si="4"/>
        <v>452731200109234818</v>
      </c>
      <c r="C158" s="89" t="s">
        <v>192</v>
      </c>
      <c r="D158" s="102" t="s">
        <v>807</v>
      </c>
      <c r="E158" s="102" t="s">
        <v>24</v>
      </c>
      <c r="F158" s="103" t="s">
        <v>20131</v>
      </c>
      <c r="G158" s="103" t="s">
        <v>20197</v>
      </c>
      <c r="H158" s="104" t="s">
        <v>806</v>
      </c>
      <c r="I158" s="103" t="s">
        <v>30</v>
      </c>
      <c r="J158" s="103" t="s">
        <v>30</v>
      </c>
      <c r="K158" s="103" t="s">
        <v>30</v>
      </c>
      <c r="L158" s="103" t="s">
        <v>30</v>
      </c>
      <c r="M158" s="103" t="s">
        <v>30</v>
      </c>
      <c r="N158" s="103" t="s">
        <v>30</v>
      </c>
      <c r="O158" s="103" t="s">
        <v>27</v>
      </c>
      <c r="P158" s="103" t="s">
        <v>1517</v>
      </c>
      <c r="Q158" s="103" t="s">
        <v>809</v>
      </c>
      <c r="R158" s="105" t="s">
        <v>810</v>
      </c>
      <c r="S158" s="103" t="s">
        <v>1517</v>
      </c>
      <c r="T158" s="103" t="s">
        <v>63</v>
      </c>
      <c r="U158" s="106" t="s">
        <v>20468</v>
      </c>
      <c r="V158" s="105" t="s">
        <v>20469</v>
      </c>
      <c r="W158" s="107" t="s">
        <v>192</v>
      </c>
      <c r="X158" t="s">
        <v>19715</v>
      </c>
      <c r="AA158">
        <f ca="1" t="shared" si="5"/>
        <v>19</v>
      </c>
    </row>
    <row r="159" spans="1:27">
      <c r="A159" s="101">
        <v>45</v>
      </c>
      <c r="B159" s="89" t="str">
        <f t="shared" si="4"/>
        <v>452731200301221232</v>
      </c>
      <c r="C159" s="89" t="s">
        <v>192</v>
      </c>
      <c r="D159" s="102" t="s">
        <v>812</v>
      </c>
      <c r="E159" s="102" t="s">
        <v>24</v>
      </c>
      <c r="F159" s="103" t="s">
        <v>20131</v>
      </c>
      <c r="G159" s="103" t="s">
        <v>20157</v>
      </c>
      <c r="H159" s="104" t="s">
        <v>811</v>
      </c>
      <c r="I159" s="103" t="s">
        <v>30</v>
      </c>
      <c r="J159" s="103" t="s">
        <v>30</v>
      </c>
      <c r="K159" s="103" t="s">
        <v>30</v>
      </c>
      <c r="L159" s="103" t="s">
        <v>30</v>
      </c>
      <c r="M159" s="103" t="s">
        <v>30</v>
      </c>
      <c r="N159" s="103" t="s">
        <v>30</v>
      </c>
      <c r="O159" s="103" t="s">
        <v>27</v>
      </c>
      <c r="P159" s="103" t="s">
        <v>1517</v>
      </c>
      <c r="Q159" s="103" t="s">
        <v>814</v>
      </c>
      <c r="R159" s="105" t="s">
        <v>815</v>
      </c>
      <c r="S159" s="103" t="s">
        <v>1517</v>
      </c>
      <c r="T159" s="103" t="s">
        <v>76</v>
      </c>
      <c r="U159" s="106" t="s">
        <v>20206</v>
      </c>
      <c r="V159" s="105" t="s">
        <v>20470</v>
      </c>
      <c r="W159" s="107" t="s">
        <v>192</v>
      </c>
      <c r="X159" t="s">
        <v>19716</v>
      </c>
      <c r="AA159">
        <f ca="1" t="shared" si="5"/>
        <v>18</v>
      </c>
    </row>
    <row r="160" spans="1:27">
      <c r="A160" s="101">
        <v>46</v>
      </c>
      <c r="B160" s="89" t="str">
        <f t="shared" si="4"/>
        <v>452731200303115417</v>
      </c>
      <c r="C160" s="89" t="s">
        <v>192</v>
      </c>
      <c r="D160" s="102" t="s">
        <v>817</v>
      </c>
      <c r="E160" s="102" t="s">
        <v>24</v>
      </c>
      <c r="F160" s="103" t="s">
        <v>20131</v>
      </c>
      <c r="G160" s="103" t="s">
        <v>20202</v>
      </c>
      <c r="H160" s="104" t="s">
        <v>816</v>
      </c>
      <c r="I160" s="103" t="s">
        <v>27</v>
      </c>
      <c r="J160" s="103" t="s">
        <v>30</v>
      </c>
      <c r="K160" s="103" t="s">
        <v>30</v>
      </c>
      <c r="L160" s="103" t="s">
        <v>30</v>
      </c>
      <c r="M160" s="103" t="s">
        <v>30</v>
      </c>
      <c r="N160" s="103" t="s">
        <v>30</v>
      </c>
      <c r="O160" s="103" t="s">
        <v>27</v>
      </c>
      <c r="P160" s="103" t="s">
        <v>1517</v>
      </c>
      <c r="Q160" s="103" t="s">
        <v>819</v>
      </c>
      <c r="R160" s="105" t="s">
        <v>820</v>
      </c>
      <c r="S160" s="103" t="s">
        <v>1517</v>
      </c>
      <c r="T160" s="103" t="s">
        <v>93</v>
      </c>
      <c r="U160" s="106" t="s">
        <v>20471</v>
      </c>
      <c r="V160" s="105" t="s">
        <v>20472</v>
      </c>
      <c r="W160" s="107" t="s">
        <v>192</v>
      </c>
      <c r="X160" t="s">
        <v>19717</v>
      </c>
      <c r="AA160">
        <f ca="1" t="shared" si="5"/>
        <v>18</v>
      </c>
    </row>
    <row r="161" spans="1:27">
      <c r="A161" s="101">
        <v>47</v>
      </c>
      <c r="B161" s="89" t="str">
        <f t="shared" si="4"/>
        <v>451229199710072420</v>
      </c>
      <c r="C161" s="89" t="s">
        <v>192</v>
      </c>
      <c r="D161" s="102" t="s">
        <v>822</v>
      </c>
      <c r="E161" s="102" t="s">
        <v>143</v>
      </c>
      <c r="F161" s="103" t="s">
        <v>20205</v>
      </c>
      <c r="G161" s="103" t="s">
        <v>20473</v>
      </c>
      <c r="H161" s="104" t="s">
        <v>821</v>
      </c>
      <c r="I161" s="103" t="s">
        <v>27</v>
      </c>
      <c r="J161" s="103" t="s">
        <v>30</v>
      </c>
      <c r="K161" s="103" t="s">
        <v>30</v>
      </c>
      <c r="L161" s="103" t="s">
        <v>30</v>
      </c>
      <c r="M161" s="103" t="s">
        <v>30</v>
      </c>
      <c r="N161" s="103" t="s">
        <v>30</v>
      </c>
      <c r="O161" s="103" t="s">
        <v>27</v>
      </c>
      <c r="P161" s="103" t="s">
        <v>1517</v>
      </c>
      <c r="Q161" s="103" t="s">
        <v>824</v>
      </c>
      <c r="R161" s="105">
        <v>19127217071</v>
      </c>
      <c r="S161" s="103" t="s">
        <v>1517</v>
      </c>
      <c r="T161" s="103" t="s">
        <v>20191</v>
      </c>
      <c r="U161" s="106" t="s">
        <v>20429</v>
      </c>
      <c r="V161" s="105" t="s">
        <v>20474</v>
      </c>
      <c r="W161" s="107" t="s">
        <v>192</v>
      </c>
      <c r="X161" t="s">
        <v>823</v>
      </c>
      <c r="AA161">
        <f ca="1" t="shared" si="5"/>
        <v>23</v>
      </c>
    </row>
    <row r="162" spans="1:27">
      <c r="A162" s="101">
        <v>48</v>
      </c>
      <c r="B162" s="89" t="str">
        <f t="shared" si="4"/>
        <v>452731200301150331</v>
      </c>
      <c r="C162" s="89" t="s">
        <v>192</v>
      </c>
      <c r="D162" s="102" t="s">
        <v>826</v>
      </c>
      <c r="E162" s="102" t="s">
        <v>24</v>
      </c>
      <c r="F162" s="103" t="s">
        <v>20131</v>
      </c>
      <c r="G162" s="103" t="s">
        <v>20157</v>
      </c>
      <c r="H162" s="104" t="s">
        <v>825</v>
      </c>
      <c r="I162" s="103" t="s">
        <v>30</v>
      </c>
      <c r="J162" s="103" t="s">
        <v>30</v>
      </c>
      <c r="K162" s="103" t="s">
        <v>30</v>
      </c>
      <c r="L162" s="103" t="s">
        <v>30</v>
      </c>
      <c r="M162" s="103" t="s">
        <v>30</v>
      </c>
      <c r="N162" s="103" t="s">
        <v>30</v>
      </c>
      <c r="O162" s="103" t="s">
        <v>27</v>
      </c>
      <c r="P162" s="103" t="s">
        <v>1517</v>
      </c>
      <c r="Q162" s="103" t="s">
        <v>828</v>
      </c>
      <c r="R162" s="105" t="s">
        <v>829</v>
      </c>
      <c r="S162" s="103" t="s">
        <v>1517</v>
      </c>
      <c r="T162" s="103" t="s">
        <v>20280</v>
      </c>
      <c r="U162" s="106" t="s">
        <v>20475</v>
      </c>
      <c r="V162" s="105" t="s">
        <v>20239</v>
      </c>
      <c r="W162" s="107" t="s">
        <v>192</v>
      </c>
      <c r="X162" t="s">
        <v>827</v>
      </c>
      <c r="AA162">
        <f ca="1" t="shared" si="5"/>
        <v>18</v>
      </c>
    </row>
    <row r="163" spans="1:27">
      <c r="A163" s="101">
        <v>49</v>
      </c>
      <c r="B163" s="89" t="str">
        <f t="shared" si="4"/>
        <v>452731200202040022</v>
      </c>
      <c r="C163" s="89" t="s">
        <v>192</v>
      </c>
      <c r="D163" s="102" t="s">
        <v>831</v>
      </c>
      <c r="E163" s="102" t="s">
        <v>143</v>
      </c>
      <c r="F163" s="103" t="s">
        <v>20178</v>
      </c>
      <c r="G163" s="103" t="s">
        <v>20194</v>
      </c>
      <c r="H163" s="104" t="s">
        <v>830</v>
      </c>
      <c r="I163" s="103" t="s">
        <v>30</v>
      </c>
      <c r="J163" s="103" t="s">
        <v>30</v>
      </c>
      <c r="K163" s="103" t="s">
        <v>30</v>
      </c>
      <c r="L163" s="103" t="s">
        <v>30</v>
      </c>
      <c r="M163" s="103" t="s">
        <v>30</v>
      </c>
      <c r="N163" s="103" t="s">
        <v>30</v>
      </c>
      <c r="O163" s="103" t="s">
        <v>27</v>
      </c>
      <c r="P163" s="103" t="s">
        <v>1517</v>
      </c>
      <c r="Q163" s="103" t="s">
        <v>833</v>
      </c>
      <c r="R163" s="105" t="s">
        <v>834</v>
      </c>
      <c r="S163" s="103" t="s">
        <v>1517</v>
      </c>
      <c r="T163" s="103" t="s">
        <v>1517</v>
      </c>
      <c r="U163" s="106" t="s">
        <v>20219</v>
      </c>
      <c r="V163" s="105" t="s">
        <v>20476</v>
      </c>
      <c r="W163" s="107" t="s">
        <v>192</v>
      </c>
      <c r="X163" t="s">
        <v>19718</v>
      </c>
      <c r="AA163">
        <f ca="1" t="shared" si="5"/>
        <v>19</v>
      </c>
    </row>
    <row r="164" spans="1:27">
      <c r="A164" s="101">
        <v>50</v>
      </c>
      <c r="B164" s="89" t="str">
        <f t="shared" si="4"/>
        <v>452731200209085119</v>
      </c>
      <c r="C164" s="89" t="s">
        <v>192</v>
      </c>
      <c r="D164" s="102" t="s">
        <v>836</v>
      </c>
      <c r="E164" s="102" t="s">
        <v>24</v>
      </c>
      <c r="F164" s="103" t="s">
        <v>20131</v>
      </c>
      <c r="G164" s="103" t="s">
        <v>20143</v>
      </c>
      <c r="H164" s="104" t="s">
        <v>835</v>
      </c>
      <c r="I164" s="103" t="s">
        <v>30</v>
      </c>
      <c r="J164" s="103" t="s">
        <v>30</v>
      </c>
      <c r="K164" s="103" t="s">
        <v>30</v>
      </c>
      <c r="L164" s="103" t="s">
        <v>30</v>
      </c>
      <c r="M164" s="103" t="s">
        <v>30</v>
      </c>
      <c r="N164" s="103" t="s">
        <v>30</v>
      </c>
      <c r="O164" s="103" t="s">
        <v>27</v>
      </c>
      <c r="P164" s="103" t="s">
        <v>1517</v>
      </c>
      <c r="Q164" s="103" t="s">
        <v>838</v>
      </c>
      <c r="R164" s="105" t="s">
        <v>839</v>
      </c>
      <c r="S164" s="103" t="s">
        <v>1517</v>
      </c>
      <c r="T164" s="103" t="s">
        <v>88</v>
      </c>
      <c r="U164" s="106" t="s">
        <v>20477</v>
      </c>
      <c r="V164" s="105" t="s">
        <v>20478</v>
      </c>
      <c r="W164" s="107" t="s">
        <v>192</v>
      </c>
      <c r="X164" t="s">
        <v>19719</v>
      </c>
      <c r="AA164">
        <f ca="1" t="shared" si="5"/>
        <v>18</v>
      </c>
    </row>
    <row r="165" spans="1:27">
      <c r="A165" s="101">
        <v>50</v>
      </c>
      <c r="B165" s="89" t="str">
        <f t="shared" si="4"/>
        <v>450205200309181018</v>
      </c>
      <c r="C165" s="89" t="s">
        <v>192</v>
      </c>
      <c r="D165" s="102" t="s">
        <v>2466</v>
      </c>
      <c r="E165" s="102" t="s">
        <v>24</v>
      </c>
      <c r="F165" s="103" t="s">
        <v>20131</v>
      </c>
      <c r="G165" s="103" t="s">
        <v>20168</v>
      </c>
      <c r="H165" s="104" t="s">
        <v>20479</v>
      </c>
      <c r="I165" s="103" t="s">
        <v>30</v>
      </c>
      <c r="J165" s="103" t="s">
        <v>30</v>
      </c>
      <c r="K165" s="103" t="s">
        <v>30</v>
      </c>
      <c r="L165" s="103" t="s">
        <v>30</v>
      </c>
      <c r="M165" s="103" t="s">
        <v>30</v>
      </c>
      <c r="N165" s="103" t="s">
        <v>27</v>
      </c>
      <c r="O165" s="103" t="s">
        <v>27</v>
      </c>
      <c r="P165" s="103" t="s">
        <v>18438</v>
      </c>
      <c r="Q165" s="103" t="s">
        <v>2468</v>
      </c>
      <c r="R165" s="105">
        <v>13788283633</v>
      </c>
      <c r="S165" s="103" t="s">
        <v>1517</v>
      </c>
      <c r="T165" s="103" t="s">
        <v>20480</v>
      </c>
      <c r="U165" s="106">
        <v>0</v>
      </c>
      <c r="V165" s="105">
        <v>0</v>
      </c>
      <c r="W165" s="107" t="s">
        <v>192</v>
      </c>
      <c r="X165" t="s">
        <v>20481</v>
      </c>
      <c r="AA165">
        <f ca="1" t="shared" si="5"/>
        <v>17</v>
      </c>
    </row>
    <row r="166" spans="1:27">
      <c r="A166" s="101">
        <v>51</v>
      </c>
      <c r="B166" s="89" t="str">
        <f t="shared" si="4"/>
        <v>452731200202252420</v>
      </c>
      <c r="C166" s="89" t="s">
        <v>192</v>
      </c>
      <c r="D166" s="102" t="s">
        <v>841</v>
      </c>
      <c r="E166" s="102" t="s">
        <v>143</v>
      </c>
      <c r="F166" s="103" t="s">
        <v>20205</v>
      </c>
      <c r="G166" s="103" t="s">
        <v>20194</v>
      </c>
      <c r="H166" s="104" t="s">
        <v>840</v>
      </c>
      <c r="I166" s="103" t="s">
        <v>27</v>
      </c>
      <c r="J166" s="103" t="s">
        <v>27</v>
      </c>
      <c r="K166" s="103" t="s">
        <v>30</v>
      </c>
      <c r="L166" s="103" t="s">
        <v>30</v>
      </c>
      <c r="M166" s="103" t="s">
        <v>30</v>
      </c>
      <c r="N166" s="103" t="s">
        <v>27</v>
      </c>
      <c r="O166" s="103" t="s">
        <v>27</v>
      </c>
      <c r="P166" s="103" t="s">
        <v>1517</v>
      </c>
      <c r="Q166" s="103" t="s">
        <v>843</v>
      </c>
      <c r="R166" s="105" t="s">
        <v>844</v>
      </c>
      <c r="S166" s="103" t="s">
        <v>1517</v>
      </c>
      <c r="T166" s="103" t="s">
        <v>140</v>
      </c>
      <c r="U166" s="106" t="s">
        <v>20482</v>
      </c>
      <c r="V166" s="105" t="s">
        <v>20483</v>
      </c>
      <c r="W166" s="107" t="s">
        <v>192</v>
      </c>
      <c r="X166" t="s">
        <v>19720</v>
      </c>
      <c r="AA166">
        <f ca="1" t="shared" si="5"/>
        <v>19</v>
      </c>
    </row>
    <row r="167" spans="1:27">
      <c r="A167" s="101">
        <v>52</v>
      </c>
      <c r="B167" s="89" t="str">
        <f t="shared" si="4"/>
        <v>452731200212072714</v>
      </c>
      <c r="C167" s="89" t="s">
        <v>192</v>
      </c>
      <c r="D167" s="102" t="s">
        <v>846</v>
      </c>
      <c r="E167" s="102" t="s">
        <v>24</v>
      </c>
      <c r="F167" s="103" t="s">
        <v>20131</v>
      </c>
      <c r="G167" s="103" t="s">
        <v>20136</v>
      </c>
      <c r="H167" s="104" t="s">
        <v>845</v>
      </c>
      <c r="I167" s="103" t="s">
        <v>30</v>
      </c>
      <c r="J167" s="103" t="s">
        <v>30</v>
      </c>
      <c r="K167" s="103" t="s">
        <v>30</v>
      </c>
      <c r="L167" s="103" t="s">
        <v>30</v>
      </c>
      <c r="M167" s="103" t="s">
        <v>30</v>
      </c>
      <c r="N167" s="103" t="s">
        <v>27</v>
      </c>
      <c r="O167" s="103" t="s">
        <v>27</v>
      </c>
      <c r="P167" s="103" t="s">
        <v>1517</v>
      </c>
      <c r="Q167" s="103" t="s">
        <v>848</v>
      </c>
      <c r="R167" s="105" t="s">
        <v>849</v>
      </c>
      <c r="S167" s="103" t="s">
        <v>1517</v>
      </c>
      <c r="T167" s="103" t="s">
        <v>20484</v>
      </c>
      <c r="U167" s="106" t="s">
        <v>20485</v>
      </c>
      <c r="V167" s="105" t="s">
        <v>20486</v>
      </c>
      <c r="W167" s="107" t="s">
        <v>192</v>
      </c>
      <c r="X167" t="s">
        <v>19721</v>
      </c>
      <c r="AA167">
        <f ca="1" t="shared" si="5"/>
        <v>18</v>
      </c>
    </row>
    <row r="168" spans="1:27">
      <c r="A168" s="101">
        <v>53</v>
      </c>
      <c r="B168" s="89" t="str">
        <f t="shared" si="4"/>
        <v>451229200104143618</v>
      </c>
      <c r="C168" s="89" t="s">
        <v>192</v>
      </c>
      <c r="D168" s="102" t="s">
        <v>851</v>
      </c>
      <c r="E168" s="102" t="s">
        <v>24</v>
      </c>
      <c r="F168" s="103" t="s">
        <v>20178</v>
      </c>
      <c r="G168" s="103" t="s">
        <v>20335</v>
      </c>
      <c r="H168" s="104" t="s">
        <v>850</v>
      </c>
      <c r="I168" s="103" t="s">
        <v>30</v>
      </c>
      <c r="J168" s="103" t="s">
        <v>30</v>
      </c>
      <c r="K168" s="103" t="s">
        <v>30</v>
      </c>
      <c r="L168" s="103" t="s">
        <v>30</v>
      </c>
      <c r="M168" s="103" t="s">
        <v>30</v>
      </c>
      <c r="N168" s="103" t="s">
        <v>30</v>
      </c>
      <c r="O168" s="103" t="s">
        <v>27</v>
      </c>
      <c r="P168" s="103" t="s">
        <v>1517</v>
      </c>
      <c r="Q168" s="103" t="s">
        <v>853</v>
      </c>
      <c r="R168" s="105">
        <v>13307884370</v>
      </c>
      <c r="S168" s="103" t="s">
        <v>1517</v>
      </c>
      <c r="T168" s="103" t="s">
        <v>81</v>
      </c>
      <c r="U168" s="106" t="s">
        <v>20487</v>
      </c>
      <c r="V168" s="105" t="s">
        <v>20488</v>
      </c>
      <c r="W168" s="107" t="s">
        <v>192</v>
      </c>
      <c r="X168" t="s">
        <v>19722</v>
      </c>
      <c r="AA168">
        <f ca="1" t="shared" si="5"/>
        <v>20</v>
      </c>
    </row>
    <row r="169" spans="1:27">
      <c r="A169" s="101">
        <v>54</v>
      </c>
      <c r="B169" s="89" t="str">
        <f t="shared" si="4"/>
        <v>452731200205152118</v>
      </c>
      <c r="C169" s="89" t="s">
        <v>192</v>
      </c>
      <c r="D169" s="102" t="s">
        <v>855</v>
      </c>
      <c r="E169" s="102" t="s">
        <v>24</v>
      </c>
      <c r="F169" s="103" t="s">
        <v>20205</v>
      </c>
      <c r="G169" s="103" t="s">
        <v>20150</v>
      </c>
      <c r="H169" s="104" t="s">
        <v>854</v>
      </c>
      <c r="I169" s="103" t="s">
        <v>27</v>
      </c>
      <c r="J169" s="103" t="s">
        <v>27</v>
      </c>
      <c r="K169" s="103" t="s">
        <v>30</v>
      </c>
      <c r="L169" s="103" t="s">
        <v>27</v>
      </c>
      <c r="M169" s="103" t="s">
        <v>30</v>
      </c>
      <c r="N169" s="103" t="s">
        <v>30</v>
      </c>
      <c r="O169" s="103" t="s">
        <v>27</v>
      </c>
      <c r="P169" s="103" t="s">
        <v>1517</v>
      </c>
      <c r="Q169" s="103" t="s">
        <v>857</v>
      </c>
      <c r="R169" s="105" t="s">
        <v>858</v>
      </c>
      <c r="S169" s="103" t="s">
        <v>1517</v>
      </c>
      <c r="T169" s="103" t="s">
        <v>20240</v>
      </c>
      <c r="U169" s="106" t="s">
        <v>20489</v>
      </c>
      <c r="V169" s="105" t="s">
        <v>20490</v>
      </c>
      <c r="W169" s="107" t="s">
        <v>192</v>
      </c>
      <c r="X169" t="s">
        <v>856</v>
      </c>
      <c r="AA169">
        <f ca="1" t="shared" si="5"/>
        <v>19</v>
      </c>
    </row>
    <row r="170" spans="1:27">
      <c r="A170" s="101">
        <v>55</v>
      </c>
      <c r="B170" s="89" t="str">
        <f t="shared" si="4"/>
        <v>45122920010929241X</v>
      </c>
      <c r="C170" s="89" t="s">
        <v>192</v>
      </c>
      <c r="D170" s="102" t="s">
        <v>860</v>
      </c>
      <c r="E170" s="102" t="s">
        <v>24</v>
      </c>
      <c r="F170" s="103" t="s">
        <v>20205</v>
      </c>
      <c r="G170" s="103" t="s">
        <v>20197</v>
      </c>
      <c r="H170" s="104" t="s">
        <v>859</v>
      </c>
      <c r="I170" s="103" t="s">
        <v>30</v>
      </c>
      <c r="J170" s="103" t="s">
        <v>27</v>
      </c>
      <c r="K170" s="103" t="s">
        <v>30</v>
      </c>
      <c r="L170" s="103" t="s">
        <v>30</v>
      </c>
      <c r="M170" s="103" t="s">
        <v>30</v>
      </c>
      <c r="N170" s="103" t="s">
        <v>30</v>
      </c>
      <c r="O170" s="103" t="s">
        <v>27</v>
      </c>
      <c r="P170" s="103" t="s">
        <v>1517</v>
      </c>
      <c r="Q170" s="103" t="s">
        <v>862</v>
      </c>
      <c r="R170" s="105" t="s">
        <v>863</v>
      </c>
      <c r="S170" s="103" t="s">
        <v>1517</v>
      </c>
      <c r="T170" s="103" t="s">
        <v>20191</v>
      </c>
      <c r="U170" s="106" t="s">
        <v>20491</v>
      </c>
      <c r="V170" s="105" t="s">
        <v>20492</v>
      </c>
      <c r="W170" s="107" t="s">
        <v>192</v>
      </c>
      <c r="X170" t="s">
        <v>861</v>
      </c>
      <c r="AA170">
        <f ca="1" t="shared" si="5"/>
        <v>19</v>
      </c>
    </row>
    <row r="171" spans="1:27">
      <c r="A171" s="101">
        <v>56</v>
      </c>
      <c r="B171" s="89" t="str">
        <f t="shared" si="4"/>
        <v>451229200007202727</v>
      </c>
      <c r="C171" s="89" t="s">
        <v>192</v>
      </c>
      <c r="D171" s="102" t="s">
        <v>865</v>
      </c>
      <c r="E171" s="102" t="s">
        <v>143</v>
      </c>
      <c r="F171" s="103" t="s">
        <v>20178</v>
      </c>
      <c r="G171" s="103" t="s">
        <v>20139</v>
      </c>
      <c r="H171" s="104" t="s">
        <v>864</v>
      </c>
      <c r="I171" s="103" t="s">
        <v>30</v>
      </c>
      <c r="J171" s="103" t="s">
        <v>30</v>
      </c>
      <c r="K171" s="103" t="s">
        <v>30</v>
      </c>
      <c r="L171" s="103" t="s">
        <v>30</v>
      </c>
      <c r="M171" s="103" t="s">
        <v>30</v>
      </c>
      <c r="N171" s="103" t="s">
        <v>27</v>
      </c>
      <c r="O171" s="103" t="s">
        <v>27</v>
      </c>
      <c r="P171" s="103" t="s">
        <v>1517</v>
      </c>
      <c r="Q171" s="103" t="s">
        <v>867</v>
      </c>
      <c r="R171" s="105">
        <v>18777674118</v>
      </c>
      <c r="S171" s="103" t="s">
        <v>1517</v>
      </c>
      <c r="T171" s="103" t="s">
        <v>20164</v>
      </c>
      <c r="U171" s="106" t="s">
        <v>20493</v>
      </c>
      <c r="V171" s="105">
        <v>0</v>
      </c>
      <c r="W171" s="107" t="s">
        <v>192</v>
      </c>
      <c r="X171" t="s">
        <v>19723</v>
      </c>
      <c r="AA171">
        <f ca="1" t="shared" si="5"/>
        <v>21</v>
      </c>
    </row>
    <row r="172" spans="1:27">
      <c r="A172" s="101">
        <v>57</v>
      </c>
      <c r="B172" s="89" t="str">
        <f t="shared" si="4"/>
        <v>452731200303264818</v>
      </c>
      <c r="C172" s="89" t="s">
        <v>192</v>
      </c>
      <c r="D172" s="102" t="s">
        <v>869</v>
      </c>
      <c r="E172" s="102" t="s">
        <v>24</v>
      </c>
      <c r="F172" s="103" t="s">
        <v>20131</v>
      </c>
      <c r="G172" s="103" t="s">
        <v>20202</v>
      </c>
      <c r="H172" s="104" t="s">
        <v>868</v>
      </c>
      <c r="I172" s="103" t="s">
        <v>30</v>
      </c>
      <c r="J172" s="103" t="s">
        <v>30</v>
      </c>
      <c r="K172" s="103" t="s">
        <v>30</v>
      </c>
      <c r="L172" s="103" t="s">
        <v>30</v>
      </c>
      <c r="M172" s="103" t="s">
        <v>30</v>
      </c>
      <c r="N172" s="103" t="s">
        <v>30</v>
      </c>
      <c r="O172" s="103" t="s">
        <v>27</v>
      </c>
      <c r="P172" s="103" t="s">
        <v>1517</v>
      </c>
      <c r="Q172" s="103" t="s">
        <v>871</v>
      </c>
      <c r="R172" s="105" t="s">
        <v>872</v>
      </c>
      <c r="S172" s="103" t="s">
        <v>1517</v>
      </c>
      <c r="T172" s="103" t="s">
        <v>20436</v>
      </c>
      <c r="U172" s="106" t="s">
        <v>20436</v>
      </c>
      <c r="V172" s="105" t="s">
        <v>20494</v>
      </c>
      <c r="W172" s="107" t="s">
        <v>192</v>
      </c>
      <c r="X172" t="s">
        <v>19724</v>
      </c>
      <c r="AA172">
        <f ca="1" t="shared" si="5"/>
        <v>18</v>
      </c>
    </row>
    <row r="173" spans="1:27">
      <c r="A173" s="101">
        <v>58</v>
      </c>
      <c r="B173" s="89" t="str">
        <f t="shared" si="4"/>
        <v>451229200205252725</v>
      </c>
      <c r="C173" s="89" t="s">
        <v>192</v>
      </c>
      <c r="D173" s="102" t="s">
        <v>874</v>
      </c>
      <c r="E173" s="102" t="s">
        <v>143</v>
      </c>
      <c r="F173" s="103" t="s">
        <v>20131</v>
      </c>
      <c r="G173" s="103" t="s">
        <v>20150</v>
      </c>
      <c r="H173" s="104" t="s">
        <v>873</v>
      </c>
      <c r="I173" s="103" t="s">
        <v>30</v>
      </c>
      <c r="J173" s="103" t="s">
        <v>30</v>
      </c>
      <c r="K173" s="103" t="s">
        <v>30</v>
      </c>
      <c r="L173" s="103" t="s">
        <v>30</v>
      </c>
      <c r="M173" s="103" t="s">
        <v>30</v>
      </c>
      <c r="N173" s="103" t="s">
        <v>27</v>
      </c>
      <c r="O173" s="103" t="s">
        <v>27</v>
      </c>
      <c r="P173" s="103" t="s">
        <v>1517</v>
      </c>
      <c r="Q173" s="103" t="s">
        <v>876</v>
      </c>
      <c r="R173" s="105" t="s">
        <v>877</v>
      </c>
      <c r="S173" s="103" t="s">
        <v>1517</v>
      </c>
      <c r="T173" s="103" t="s">
        <v>146</v>
      </c>
      <c r="U173" s="106" t="s">
        <v>20390</v>
      </c>
      <c r="V173" s="105" t="s">
        <v>20495</v>
      </c>
      <c r="W173" s="107" t="s">
        <v>192</v>
      </c>
      <c r="X173" t="s">
        <v>19725</v>
      </c>
      <c r="AA173">
        <f ca="1" t="shared" si="5"/>
        <v>19</v>
      </c>
    </row>
    <row r="174" spans="1:27">
      <c r="A174" s="101">
        <v>59</v>
      </c>
      <c r="B174" s="89" t="str">
        <f t="shared" si="4"/>
        <v>451229200304255147</v>
      </c>
      <c r="C174" s="89" t="s">
        <v>192</v>
      </c>
      <c r="D174" s="102" t="s">
        <v>879</v>
      </c>
      <c r="E174" s="102" t="s">
        <v>143</v>
      </c>
      <c r="F174" s="103" t="s">
        <v>20131</v>
      </c>
      <c r="G174" s="103" t="s">
        <v>20154</v>
      </c>
      <c r="H174" s="104" t="s">
        <v>878</v>
      </c>
      <c r="I174" s="103" t="s">
        <v>27</v>
      </c>
      <c r="J174" s="103" t="s">
        <v>30</v>
      </c>
      <c r="K174" s="103" t="s">
        <v>30</v>
      </c>
      <c r="L174" s="103" t="s">
        <v>30</v>
      </c>
      <c r="M174" s="103" t="s">
        <v>30</v>
      </c>
      <c r="N174" s="103" t="s">
        <v>30</v>
      </c>
      <c r="O174" s="103" t="s">
        <v>27</v>
      </c>
      <c r="P174" s="103" t="s">
        <v>1517</v>
      </c>
      <c r="Q174" s="103" t="s">
        <v>881</v>
      </c>
      <c r="R174" s="105" t="s">
        <v>882</v>
      </c>
      <c r="S174" s="103" t="s">
        <v>1517</v>
      </c>
      <c r="T174" s="103" t="s">
        <v>20164</v>
      </c>
      <c r="U174" s="106" t="s">
        <v>20496</v>
      </c>
      <c r="V174" s="105" t="s">
        <v>20497</v>
      </c>
      <c r="W174" s="107" t="s">
        <v>192</v>
      </c>
      <c r="X174" t="s">
        <v>19726</v>
      </c>
      <c r="AA174">
        <f ca="1" t="shared" si="5"/>
        <v>18</v>
      </c>
    </row>
    <row r="175" spans="1:27">
      <c r="A175" s="101">
        <v>60</v>
      </c>
      <c r="B175" s="89" t="str">
        <f t="shared" si="4"/>
        <v>452731200204054815</v>
      </c>
      <c r="C175" s="89" t="s">
        <v>192</v>
      </c>
      <c r="D175" s="102" t="s">
        <v>884</v>
      </c>
      <c r="E175" s="102" t="s">
        <v>24</v>
      </c>
      <c r="F175" s="103" t="s">
        <v>20131</v>
      </c>
      <c r="G175" s="103" t="s">
        <v>20297</v>
      </c>
      <c r="H175" s="104" t="s">
        <v>883</v>
      </c>
      <c r="I175" s="103" t="s">
        <v>30</v>
      </c>
      <c r="J175" s="103" t="s">
        <v>30</v>
      </c>
      <c r="K175" s="103" t="s">
        <v>30</v>
      </c>
      <c r="L175" s="103" t="s">
        <v>30</v>
      </c>
      <c r="M175" s="103" t="s">
        <v>30</v>
      </c>
      <c r="N175" s="103" t="s">
        <v>30</v>
      </c>
      <c r="O175" s="103" t="s">
        <v>27</v>
      </c>
      <c r="P175" s="103" t="s">
        <v>1517</v>
      </c>
      <c r="Q175" s="103" t="s">
        <v>886</v>
      </c>
      <c r="R175" s="105">
        <v>13877877843</v>
      </c>
      <c r="S175" s="103" t="s">
        <v>1517</v>
      </c>
      <c r="T175" s="103" t="s">
        <v>63</v>
      </c>
      <c r="U175" s="106" t="s">
        <v>20498</v>
      </c>
      <c r="V175" s="105" t="s">
        <v>20499</v>
      </c>
      <c r="W175" s="107" t="s">
        <v>192</v>
      </c>
      <c r="X175" t="s">
        <v>19727</v>
      </c>
      <c r="AA175">
        <f ca="1" t="shared" si="5"/>
        <v>19</v>
      </c>
    </row>
    <row r="176" spans="1:27">
      <c r="A176" s="101">
        <v>61</v>
      </c>
      <c r="B176" s="89" t="str">
        <f t="shared" si="4"/>
        <v>452731200212266631</v>
      </c>
      <c r="C176" s="89" t="s">
        <v>192</v>
      </c>
      <c r="D176" s="102" t="s">
        <v>888</v>
      </c>
      <c r="E176" s="102" t="s">
        <v>24</v>
      </c>
      <c r="F176" s="103" t="s">
        <v>20131</v>
      </c>
      <c r="G176" s="103" t="s">
        <v>20136</v>
      </c>
      <c r="H176" s="104" t="s">
        <v>887</v>
      </c>
      <c r="I176" s="103" t="s">
        <v>30</v>
      </c>
      <c r="J176" s="103" t="s">
        <v>27</v>
      </c>
      <c r="K176" s="103" t="s">
        <v>30</v>
      </c>
      <c r="L176" s="103" t="s">
        <v>30</v>
      </c>
      <c r="M176" s="103" t="s">
        <v>30</v>
      </c>
      <c r="N176" s="103" t="s">
        <v>30</v>
      </c>
      <c r="O176" s="103" t="s">
        <v>27</v>
      </c>
      <c r="P176" s="103" t="s">
        <v>1517</v>
      </c>
      <c r="Q176" s="103" t="s">
        <v>890</v>
      </c>
      <c r="R176" s="105">
        <v>13100482830</v>
      </c>
      <c r="S176" s="103" t="s">
        <v>1517</v>
      </c>
      <c r="T176" s="103" t="s">
        <v>105</v>
      </c>
      <c r="U176" s="106" t="s">
        <v>20500</v>
      </c>
      <c r="V176" s="105" t="s">
        <v>20501</v>
      </c>
      <c r="W176" s="107" t="s">
        <v>192</v>
      </c>
      <c r="X176" t="s">
        <v>19728</v>
      </c>
      <c r="AA176">
        <f ca="1" t="shared" si="5"/>
        <v>18</v>
      </c>
    </row>
    <row r="177" spans="1:27">
      <c r="A177" s="101">
        <v>62</v>
      </c>
      <c r="B177" s="89" t="str">
        <f t="shared" si="4"/>
        <v>452731200105101831</v>
      </c>
      <c r="C177" s="89" t="s">
        <v>192</v>
      </c>
      <c r="D177" s="102" t="s">
        <v>892</v>
      </c>
      <c r="E177" s="102" t="s">
        <v>24</v>
      </c>
      <c r="F177" s="103" t="s">
        <v>20178</v>
      </c>
      <c r="G177" s="103" t="s">
        <v>20317</v>
      </c>
      <c r="H177" s="104" t="s">
        <v>891</v>
      </c>
      <c r="I177" s="103" t="s">
        <v>27</v>
      </c>
      <c r="J177" s="103" t="s">
        <v>30</v>
      </c>
      <c r="K177" s="103" t="s">
        <v>27</v>
      </c>
      <c r="L177" s="103" t="s">
        <v>30</v>
      </c>
      <c r="M177" s="103" t="s">
        <v>30</v>
      </c>
      <c r="N177" s="103" t="s">
        <v>27</v>
      </c>
      <c r="O177" s="103" t="s">
        <v>27</v>
      </c>
      <c r="P177" s="103" t="s">
        <v>1517</v>
      </c>
      <c r="Q177" s="103" t="s">
        <v>893</v>
      </c>
      <c r="R177" s="105">
        <v>18378894980</v>
      </c>
      <c r="S177" s="103" t="s">
        <v>1517</v>
      </c>
      <c r="T177" s="103" t="s">
        <v>115</v>
      </c>
      <c r="U177" s="106" t="s">
        <v>20402</v>
      </c>
      <c r="V177" s="105" t="s">
        <v>20403</v>
      </c>
      <c r="W177" s="107" t="s">
        <v>192</v>
      </c>
      <c r="X177" t="s">
        <v>19695</v>
      </c>
      <c r="AA177">
        <f ca="1" t="shared" si="5"/>
        <v>20</v>
      </c>
    </row>
    <row r="178" spans="1:27">
      <c r="A178" s="101">
        <v>63</v>
      </c>
      <c r="B178" s="89" t="str">
        <f t="shared" si="4"/>
        <v>452731200212171819</v>
      </c>
      <c r="C178" s="89" t="s">
        <v>192</v>
      </c>
      <c r="D178" s="102" t="s">
        <v>895</v>
      </c>
      <c r="E178" s="102" t="s">
        <v>24</v>
      </c>
      <c r="F178" s="103" t="s">
        <v>20131</v>
      </c>
      <c r="G178" s="103" t="s">
        <v>20136</v>
      </c>
      <c r="H178" s="104" t="s">
        <v>894</v>
      </c>
      <c r="I178" s="103" t="s">
        <v>30</v>
      </c>
      <c r="J178" s="103" t="s">
        <v>30</v>
      </c>
      <c r="K178" s="103" t="s">
        <v>30</v>
      </c>
      <c r="L178" s="103" t="s">
        <v>30</v>
      </c>
      <c r="M178" s="103" t="s">
        <v>30</v>
      </c>
      <c r="N178" s="103" t="s">
        <v>30</v>
      </c>
      <c r="O178" s="103" t="s">
        <v>27</v>
      </c>
      <c r="P178" s="103" t="s">
        <v>1517</v>
      </c>
      <c r="Q178" s="103" t="s">
        <v>897</v>
      </c>
      <c r="R178" s="105">
        <v>18776860610</v>
      </c>
      <c r="S178" s="103" t="s">
        <v>1517</v>
      </c>
      <c r="T178" s="103" t="s">
        <v>20208</v>
      </c>
      <c r="U178" s="106" t="s">
        <v>20300</v>
      </c>
      <c r="V178" s="105" t="s">
        <v>20502</v>
      </c>
      <c r="W178" s="107" t="s">
        <v>192</v>
      </c>
      <c r="X178" t="s">
        <v>896</v>
      </c>
      <c r="AA178">
        <f ca="1" t="shared" si="5"/>
        <v>18</v>
      </c>
    </row>
    <row r="179" spans="1:27">
      <c r="A179" s="101">
        <v>64</v>
      </c>
      <c r="B179" s="89" t="str">
        <f t="shared" si="4"/>
        <v>452731200211234515</v>
      </c>
      <c r="C179" s="89" t="s">
        <v>192</v>
      </c>
      <c r="D179" s="102" t="s">
        <v>899</v>
      </c>
      <c r="E179" s="102" t="s">
        <v>24</v>
      </c>
      <c r="F179" s="103" t="s">
        <v>20131</v>
      </c>
      <c r="G179" s="103" t="s">
        <v>20276</v>
      </c>
      <c r="H179" s="104" t="s">
        <v>898</v>
      </c>
      <c r="I179" s="103" t="s">
        <v>30</v>
      </c>
      <c r="J179" s="103" t="s">
        <v>30</v>
      </c>
      <c r="K179" s="103" t="s">
        <v>27</v>
      </c>
      <c r="L179" s="103" t="s">
        <v>30</v>
      </c>
      <c r="M179" s="103" t="s">
        <v>30</v>
      </c>
      <c r="N179" s="103" t="s">
        <v>30</v>
      </c>
      <c r="O179" s="103" t="s">
        <v>27</v>
      </c>
      <c r="P179" s="103" t="s">
        <v>1517</v>
      </c>
      <c r="Q179" s="103" t="s">
        <v>901</v>
      </c>
      <c r="R179" s="105">
        <v>15362162526</v>
      </c>
      <c r="S179" s="103" t="s">
        <v>1517</v>
      </c>
      <c r="T179" s="103" t="s">
        <v>20484</v>
      </c>
      <c r="U179" s="106">
        <v>0</v>
      </c>
      <c r="V179" s="105">
        <v>0</v>
      </c>
      <c r="W179" s="107" t="s">
        <v>192</v>
      </c>
      <c r="X179" t="s">
        <v>19729</v>
      </c>
      <c r="AA179">
        <f ca="1" t="shared" si="5"/>
        <v>18</v>
      </c>
    </row>
    <row r="180" spans="1:27">
      <c r="A180" s="101">
        <v>65</v>
      </c>
      <c r="B180" s="89" t="str">
        <f t="shared" si="4"/>
        <v>45122920030323511X</v>
      </c>
      <c r="C180" s="89" t="s">
        <v>192</v>
      </c>
      <c r="D180" s="102" t="s">
        <v>903</v>
      </c>
      <c r="E180" s="102" t="s">
        <v>24</v>
      </c>
      <c r="F180" s="103" t="s">
        <v>20131</v>
      </c>
      <c r="G180" s="103" t="s">
        <v>20202</v>
      </c>
      <c r="H180" s="104" t="s">
        <v>902</v>
      </c>
      <c r="I180" s="103" t="s">
        <v>30</v>
      </c>
      <c r="J180" s="103" t="s">
        <v>30</v>
      </c>
      <c r="K180" s="103" t="s">
        <v>27</v>
      </c>
      <c r="L180" s="103" t="s">
        <v>30</v>
      </c>
      <c r="M180" s="103" t="s">
        <v>27</v>
      </c>
      <c r="N180" s="103" t="s">
        <v>30</v>
      </c>
      <c r="O180" s="103" t="s">
        <v>27</v>
      </c>
      <c r="P180" s="103" t="s">
        <v>1517</v>
      </c>
      <c r="Q180" s="103" t="s">
        <v>905</v>
      </c>
      <c r="R180" s="105" t="s">
        <v>906</v>
      </c>
      <c r="S180" s="103" t="s">
        <v>1517</v>
      </c>
      <c r="T180" s="103" t="s">
        <v>88</v>
      </c>
      <c r="U180" s="106" t="s">
        <v>20503</v>
      </c>
      <c r="V180" s="105" t="s">
        <v>20504</v>
      </c>
      <c r="W180" s="107" t="s">
        <v>192</v>
      </c>
      <c r="X180" t="s">
        <v>19730</v>
      </c>
      <c r="AA180">
        <f ca="1" t="shared" si="5"/>
        <v>18</v>
      </c>
    </row>
    <row r="181" spans="1:27">
      <c r="A181" s="101">
        <v>66</v>
      </c>
      <c r="B181" s="89" t="str">
        <f t="shared" si="4"/>
        <v>452731200301211210</v>
      </c>
      <c r="C181" s="89" t="s">
        <v>192</v>
      </c>
      <c r="D181" s="102" t="s">
        <v>908</v>
      </c>
      <c r="E181" s="102" t="s">
        <v>24</v>
      </c>
      <c r="F181" s="103" t="s">
        <v>20131</v>
      </c>
      <c r="G181" s="103" t="s">
        <v>20157</v>
      </c>
      <c r="H181" s="104" t="s">
        <v>907</v>
      </c>
      <c r="I181" s="103" t="s">
        <v>30</v>
      </c>
      <c r="J181" s="103" t="s">
        <v>30</v>
      </c>
      <c r="K181" s="103" t="s">
        <v>30</v>
      </c>
      <c r="L181" s="103" t="s">
        <v>30</v>
      </c>
      <c r="M181" s="103" t="s">
        <v>30</v>
      </c>
      <c r="N181" s="103" t="s">
        <v>30</v>
      </c>
      <c r="O181" s="103" t="s">
        <v>27</v>
      </c>
      <c r="P181" s="103" t="s">
        <v>1517</v>
      </c>
      <c r="Q181" s="103" t="s">
        <v>910</v>
      </c>
      <c r="R181" s="105" t="s">
        <v>911</v>
      </c>
      <c r="S181" s="103" t="s">
        <v>1517</v>
      </c>
      <c r="T181" s="103" t="s">
        <v>20169</v>
      </c>
      <c r="U181" s="106" t="s">
        <v>20246</v>
      </c>
      <c r="V181" s="105" t="s">
        <v>20505</v>
      </c>
      <c r="W181" s="107" t="s">
        <v>192</v>
      </c>
      <c r="X181" t="s">
        <v>19332</v>
      </c>
      <c r="AA181">
        <f ca="1" t="shared" si="5"/>
        <v>18</v>
      </c>
    </row>
    <row r="182" spans="1:27">
      <c r="A182" s="101">
        <v>67</v>
      </c>
      <c r="B182" s="89" t="str">
        <f t="shared" si="4"/>
        <v>451229200006282112</v>
      </c>
      <c r="C182" s="89" t="s">
        <v>192</v>
      </c>
      <c r="D182" s="102" t="s">
        <v>913</v>
      </c>
      <c r="E182" s="102" t="s">
        <v>24</v>
      </c>
      <c r="F182" s="103" t="s">
        <v>20178</v>
      </c>
      <c r="G182" s="103" t="s">
        <v>20268</v>
      </c>
      <c r="H182" s="104" t="s">
        <v>912</v>
      </c>
      <c r="I182" s="103" t="s">
        <v>27</v>
      </c>
      <c r="J182" s="103" t="s">
        <v>30</v>
      </c>
      <c r="K182" s="103" t="s">
        <v>30</v>
      </c>
      <c r="L182" s="103" t="s">
        <v>30</v>
      </c>
      <c r="M182" s="103" t="s">
        <v>30</v>
      </c>
      <c r="N182" s="103" t="s">
        <v>30</v>
      </c>
      <c r="O182" s="103" t="s">
        <v>27</v>
      </c>
      <c r="P182" s="103" t="s">
        <v>1517</v>
      </c>
      <c r="Q182" s="103" t="s">
        <v>915</v>
      </c>
      <c r="R182" s="105" t="s">
        <v>916</v>
      </c>
      <c r="S182" s="103" t="s">
        <v>1517</v>
      </c>
      <c r="T182" s="103" t="s">
        <v>20240</v>
      </c>
      <c r="U182" s="106" t="s">
        <v>20506</v>
      </c>
      <c r="V182" s="105" t="s">
        <v>20507</v>
      </c>
      <c r="W182" s="107" t="s">
        <v>192</v>
      </c>
      <c r="X182" t="s">
        <v>19731</v>
      </c>
      <c r="AA182">
        <f ca="1" t="shared" si="5"/>
        <v>21</v>
      </c>
    </row>
    <row r="183" spans="1:27">
      <c r="A183" s="101">
        <v>68</v>
      </c>
      <c r="B183" s="89" t="str">
        <f t="shared" si="4"/>
        <v>452731200201041226</v>
      </c>
      <c r="C183" s="89" t="s">
        <v>192</v>
      </c>
      <c r="D183" s="102" t="s">
        <v>919</v>
      </c>
      <c r="E183" s="102" t="s">
        <v>143</v>
      </c>
      <c r="F183" s="103" t="s">
        <v>20131</v>
      </c>
      <c r="G183" s="103" t="s">
        <v>20175</v>
      </c>
      <c r="H183" s="104" t="s">
        <v>918</v>
      </c>
      <c r="I183" s="103" t="s">
        <v>30</v>
      </c>
      <c r="J183" s="103" t="s">
        <v>27</v>
      </c>
      <c r="K183" s="103" t="s">
        <v>30</v>
      </c>
      <c r="L183" s="103" t="s">
        <v>30</v>
      </c>
      <c r="M183" s="103" t="s">
        <v>27</v>
      </c>
      <c r="N183" s="103" t="s">
        <v>30</v>
      </c>
      <c r="O183" s="103" t="s">
        <v>27</v>
      </c>
      <c r="P183" s="103" t="s">
        <v>1517</v>
      </c>
      <c r="Q183" s="103" t="s">
        <v>921</v>
      </c>
      <c r="R183" s="105">
        <v>15078572186</v>
      </c>
      <c r="S183" s="103" t="s">
        <v>8322</v>
      </c>
      <c r="T183" s="103" t="s">
        <v>76</v>
      </c>
      <c r="U183" s="106" t="s">
        <v>20508</v>
      </c>
      <c r="V183" s="105" t="s">
        <v>20509</v>
      </c>
      <c r="W183" s="107" t="s">
        <v>192</v>
      </c>
      <c r="X183" t="s">
        <v>19732</v>
      </c>
      <c r="AA183">
        <f ca="1" t="shared" si="5"/>
        <v>19</v>
      </c>
    </row>
    <row r="184" spans="1:27">
      <c r="A184" s="101">
        <v>69</v>
      </c>
      <c r="B184" s="89" t="str">
        <f t="shared" si="4"/>
        <v>451229199810212443</v>
      </c>
      <c r="C184" s="89" t="s">
        <v>192</v>
      </c>
      <c r="D184" s="102" t="s">
        <v>923</v>
      </c>
      <c r="E184" s="102" t="s">
        <v>143</v>
      </c>
      <c r="F184" s="103" t="s">
        <v>20205</v>
      </c>
      <c r="G184" s="103" t="s">
        <v>20510</v>
      </c>
      <c r="H184" s="104" t="s">
        <v>922</v>
      </c>
      <c r="I184" s="103" t="s">
        <v>30</v>
      </c>
      <c r="J184" s="103" t="s">
        <v>30</v>
      </c>
      <c r="K184" s="103" t="s">
        <v>30</v>
      </c>
      <c r="L184" s="103" t="s">
        <v>30</v>
      </c>
      <c r="M184" s="103" t="s">
        <v>30</v>
      </c>
      <c r="N184" s="103" t="s">
        <v>30</v>
      </c>
      <c r="O184" s="103" t="s">
        <v>27</v>
      </c>
      <c r="P184" s="103" t="s">
        <v>1517</v>
      </c>
      <c r="Q184" s="103" t="s">
        <v>925</v>
      </c>
      <c r="R184" s="105">
        <v>18176756126</v>
      </c>
      <c r="S184" s="103" t="s">
        <v>8322</v>
      </c>
      <c r="T184" s="103" t="s">
        <v>140</v>
      </c>
      <c r="U184" s="106" t="s">
        <v>20449</v>
      </c>
      <c r="V184" s="105" t="s">
        <v>20511</v>
      </c>
      <c r="W184" s="107" t="s">
        <v>192</v>
      </c>
      <c r="X184" t="s">
        <v>19733</v>
      </c>
      <c r="AA184">
        <f ca="1" t="shared" si="5"/>
        <v>22</v>
      </c>
    </row>
    <row r="185" spans="1:27">
      <c r="A185" s="101">
        <v>1</v>
      </c>
      <c r="B185" s="89" t="str">
        <f t="shared" si="4"/>
        <v>451229200309080016</v>
      </c>
      <c r="C185" s="89" t="s">
        <v>198</v>
      </c>
      <c r="D185" s="102" t="s">
        <v>927</v>
      </c>
      <c r="E185" s="102" t="s">
        <v>24</v>
      </c>
      <c r="F185" s="103" t="s">
        <v>20131</v>
      </c>
      <c r="G185" s="103" t="s">
        <v>20168</v>
      </c>
      <c r="H185" s="104" t="s">
        <v>926</v>
      </c>
      <c r="I185" s="103" t="s">
        <v>30</v>
      </c>
      <c r="J185" s="103" t="s">
        <v>30</v>
      </c>
      <c r="K185" s="103" t="s">
        <v>30</v>
      </c>
      <c r="L185" s="103" t="s">
        <v>30</v>
      </c>
      <c r="M185" s="103" t="s">
        <v>30</v>
      </c>
      <c r="N185" s="103" t="s">
        <v>27</v>
      </c>
      <c r="O185" s="103" t="s">
        <v>30</v>
      </c>
      <c r="P185" s="103" t="s">
        <v>1517</v>
      </c>
      <c r="Q185" s="103" t="s">
        <v>580</v>
      </c>
      <c r="R185" s="105">
        <v>13977881024</v>
      </c>
      <c r="S185" s="103" t="s">
        <v>1517</v>
      </c>
      <c r="T185" s="103" t="s">
        <v>1517</v>
      </c>
      <c r="U185" s="106" t="s">
        <v>20352</v>
      </c>
      <c r="V185" s="105" t="s">
        <v>20512</v>
      </c>
      <c r="W185" s="107" t="s">
        <v>198</v>
      </c>
      <c r="X185" t="s">
        <v>20513</v>
      </c>
      <c r="AA185">
        <f ca="1" t="shared" si="5"/>
        <v>17</v>
      </c>
    </row>
    <row r="186" spans="1:27">
      <c r="A186" s="101">
        <v>2</v>
      </c>
      <c r="B186" s="89" t="str">
        <f t="shared" si="4"/>
        <v>452731200111152125</v>
      </c>
      <c r="C186" s="89" t="s">
        <v>198</v>
      </c>
      <c r="D186" s="102" t="s">
        <v>930</v>
      </c>
      <c r="E186" s="102" t="s">
        <v>143</v>
      </c>
      <c r="F186" s="103" t="s">
        <v>20205</v>
      </c>
      <c r="G186" s="103" t="s">
        <v>20222</v>
      </c>
      <c r="H186" s="104" t="s">
        <v>929</v>
      </c>
      <c r="I186" s="103" t="s">
        <v>27</v>
      </c>
      <c r="J186" s="103" t="s">
        <v>30</v>
      </c>
      <c r="K186" s="103" t="s">
        <v>27</v>
      </c>
      <c r="L186" s="103" t="s">
        <v>30</v>
      </c>
      <c r="M186" s="103" t="s">
        <v>30</v>
      </c>
      <c r="N186" s="103" t="s">
        <v>30</v>
      </c>
      <c r="O186" s="103" t="s">
        <v>27</v>
      </c>
      <c r="P186" s="103" t="s">
        <v>1517</v>
      </c>
      <c r="Q186" s="103" t="s">
        <v>932</v>
      </c>
      <c r="R186" s="105">
        <v>19977885128</v>
      </c>
      <c r="S186" s="103" t="s">
        <v>1517</v>
      </c>
      <c r="T186" s="103" t="s">
        <v>20240</v>
      </c>
      <c r="U186" s="106" t="s">
        <v>20241</v>
      </c>
      <c r="V186" s="105" t="s">
        <v>20514</v>
      </c>
      <c r="W186" s="107" t="s">
        <v>198</v>
      </c>
      <c r="X186" t="s">
        <v>931</v>
      </c>
      <c r="AA186">
        <f ca="1" t="shared" si="5"/>
        <v>19</v>
      </c>
    </row>
    <row r="187" spans="1:27">
      <c r="A187" s="101">
        <v>3</v>
      </c>
      <c r="B187" s="89" t="str">
        <f t="shared" si="4"/>
        <v>452731200211170339</v>
      </c>
      <c r="C187" s="89" t="s">
        <v>198</v>
      </c>
      <c r="D187" s="102" t="s">
        <v>934</v>
      </c>
      <c r="E187" s="102" t="s">
        <v>24</v>
      </c>
      <c r="F187" s="103" t="s">
        <v>20131</v>
      </c>
      <c r="G187" s="103" t="s">
        <v>20276</v>
      </c>
      <c r="H187" s="104" t="s">
        <v>933</v>
      </c>
      <c r="I187" s="103" t="s">
        <v>30</v>
      </c>
      <c r="J187" s="103" t="s">
        <v>30</v>
      </c>
      <c r="K187" s="103" t="s">
        <v>27</v>
      </c>
      <c r="L187" s="103" t="s">
        <v>30</v>
      </c>
      <c r="M187" s="103" t="s">
        <v>27</v>
      </c>
      <c r="N187" s="103" t="s">
        <v>30</v>
      </c>
      <c r="O187" s="103" t="s">
        <v>27</v>
      </c>
      <c r="P187" s="103" t="s">
        <v>1517</v>
      </c>
      <c r="Q187" s="103" t="s">
        <v>936</v>
      </c>
      <c r="R187" s="105">
        <v>13667780450</v>
      </c>
      <c r="S187" s="103" t="s">
        <v>1517</v>
      </c>
      <c r="T187" s="103" t="s">
        <v>63</v>
      </c>
      <c r="U187" s="106" t="s">
        <v>20455</v>
      </c>
      <c r="V187" s="105" t="s">
        <v>20515</v>
      </c>
      <c r="W187" s="107" t="s">
        <v>198</v>
      </c>
      <c r="X187" t="s">
        <v>19734</v>
      </c>
      <c r="AA187">
        <f ca="1" t="shared" si="5"/>
        <v>18</v>
      </c>
    </row>
    <row r="188" spans="1:27">
      <c r="A188" s="101">
        <v>4</v>
      </c>
      <c r="B188" s="89" t="str">
        <f t="shared" si="4"/>
        <v>452731200112202112</v>
      </c>
      <c r="C188" s="89" t="s">
        <v>198</v>
      </c>
      <c r="D188" s="102" t="s">
        <v>938</v>
      </c>
      <c r="E188" s="102" t="s">
        <v>24</v>
      </c>
      <c r="F188" s="103" t="s">
        <v>20205</v>
      </c>
      <c r="G188" s="103" t="s">
        <v>20179</v>
      </c>
      <c r="H188" s="104" t="s">
        <v>937</v>
      </c>
      <c r="I188" s="103" t="s">
        <v>30</v>
      </c>
      <c r="J188" s="103" t="s">
        <v>30</v>
      </c>
      <c r="K188" s="103" t="s">
        <v>30</v>
      </c>
      <c r="L188" s="103" t="s">
        <v>30</v>
      </c>
      <c r="M188" s="103" t="s">
        <v>27</v>
      </c>
      <c r="N188" s="103" t="s">
        <v>30</v>
      </c>
      <c r="O188" s="103" t="s">
        <v>27</v>
      </c>
      <c r="P188" s="103" t="s">
        <v>1517</v>
      </c>
      <c r="Q188" s="103" t="s">
        <v>940</v>
      </c>
      <c r="R188" s="105">
        <v>17754599109</v>
      </c>
      <c r="S188" s="103" t="s">
        <v>1517</v>
      </c>
      <c r="T188" s="103" t="s">
        <v>20240</v>
      </c>
      <c r="U188" s="106" t="s">
        <v>20516</v>
      </c>
      <c r="V188" s="105" t="s">
        <v>20516</v>
      </c>
      <c r="W188" s="107" t="s">
        <v>198</v>
      </c>
      <c r="X188" t="s">
        <v>939</v>
      </c>
      <c r="AA188">
        <f ca="1" t="shared" si="5"/>
        <v>19</v>
      </c>
    </row>
    <row r="189" spans="1:27">
      <c r="A189" s="101">
        <v>5</v>
      </c>
      <c r="B189" s="89" t="str">
        <f t="shared" si="4"/>
        <v>451224200303170019</v>
      </c>
      <c r="C189" s="89" t="s">
        <v>198</v>
      </c>
      <c r="D189" s="102" t="s">
        <v>942</v>
      </c>
      <c r="E189" s="102" t="s">
        <v>24</v>
      </c>
      <c r="F189" s="103" t="s">
        <v>20131</v>
      </c>
      <c r="G189" s="103" t="s">
        <v>20202</v>
      </c>
      <c r="H189" s="104" t="s">
        <v>941</v>
      </c>
      <c r="I189" s="103" t="s">
        <v>30</v>
      </c>
      <c r="J189" s="103" t="s">
        <v>30</v>
      </c>
      <c r="K189" s="103" t="s">
        <v>30</v>
      </c>
      <c r="L189" s="103" t="s">
        <v>30</v>
      </c>
      <c r="M189" s="103" t="s">
        <v>30</v>
      </c>
      <c r="N189" s="103" t="s">
        <v>30</v>
      </c>
      <c r="O189" s="103" t="s">
        <v>27</v>
      </c>
      <c r="P189" s="103" t="s">
        <v>10674</v>
      </c>
      <c r="Q189" s="103" t="s">
        <v>944</v>
      </c>
      <c r="R189" s="105">
        <v>13907881503</v>
      </c>
      <c r="S189" s="103" t="s">
        <v>10674</v>
      </c>
      <c r="T189" s="103" t="s">
        <v>10674</v>
      </c>
      <c r="U189" s="106" t="s">
        <v>20517</v>
      </c>
      <c r="V189" s="105" t="s">
        <v>20518</v>
      </c>
      <c r="W189" s="107" t="s">
        <v>198</v>
      </c>
      <c r="X189" t="s">
        <v>19735</v>
      </c>
      <c r="AA189">
        <f ca="1" t="shared" si="5"/>
        <v>18</v>
      </c>
    </row>
    <row r="190" spans="1:27">
      <c r="A190" s="101">
        <v>6</v>
      </c>
      <c r="B190" s="89" t="str">
        <f t="shared" si="4"/>
        <v>451229200407300326</v>
      </c>
      <c r="C190" s="89" t="s">
        <v>198</v>
      </c>
      <c r="D190" s="102" t="s">
        <v>946</v>
      </c>
      <c r="E190" s="102" t="s">
        <v>143</v>
      </c>
      <c r="F190" s="103" t="s">
        <v>20131</v>
      </c>
      <c r="G190" s="103" t="s">
        <v>20271</v>
      </c>
      <c r="H190" s="104" t="s">
        <v>945</v>
      </c>
      <c r="I190" s="103" t="s">
        <v>30</v>
      </c>
      <c r="J190" s="103" t="s">
        <v>30</v>
      </c>
      <c r="K190" s="103" t="s">
        <v>30</v>
      </c>
      <c r="L190" s="103" t="s">
        <v>30</v>
      </c>
      <c r="M190" s="103" t="s">
        <v>30</v>
      </c>
      <c r="N190" s="103" t="s">
        <v>27</v>
      </c>
      <c r="O190" s="103" t="s">
        <v>30</v>
      </c>
      <c r="P190" s="103" t="s">
        <v>1517</v>
      </c>
      <c r="Q190" s="103" t="s">
        <v>948</v>
      </c>
      <c r="R190" s="105">
        <v>18378899872</v>
      </c>
      <c r="S190" s="103" t="s">
        <v>1517</v>
      </c>
      <c r="T190" s="103" t="s">
        <v>20455</v>
      </c>
      <c r="U190" s="106" t="s">
        <v>20519</v>
      </c>
      <c r="V190" s="105" t="s">
        <v>20520</v>
      </c>
      <c r="W190" s="107" t="s">
        <v>198</v>
      </c>
      <c r="X190" t="s">
        <v>947</v>
      </c>
      <c r="AA190">
        <f ca="1" t="shared" si="5"/>
        <v>17</v>
      </c>
    </row>
    <row r="191" spans="1:27">
      <c r="A191" s="101">
        <v>7</v>
      </c>
      <c r="B191" s="89" t="str">
        <f t="shared" si="4"/>
        <v>452731200301065719</v>
      </c>
      <c r="C191" s="89" t="s">
        <v>198</v>
      </c>
      <c r="D191" s="102" t="s">
        <v>950</v>
      </c>
      <c r="E191" s="102" t="s">
        <v>24</v>
      </c>
      <c r="F191" s="103" t="s">
        <v>20131</v>
      </c>
      <c r="G191" s="103" t="s">
        <v>20157</v>
      </c>
      <c r="H191" s="104" t="s">
        <v>949</v>
      </c>
      <c r="I191" s="103" t="s">
        <v>27</v>
      </c>
      <c r="J191" s="103" t="s">
        <v>30</v>
      </c>
      <c r="K191" s="103" t="s">
        <v>30</v>
      </c>
      <c r="L191" s="103" t="s">
        <v>30</v>
      </c>
      <c r="M191" s="103" t="s">
        <v>30</v>
      </c>
      <c r="N191" s="103" t="s">
        <v>30</v>
      </c>
      <c r="O191" s="103" t="s">
        <v>27</v>
      </c>
      <c r="P191" s="103" t="s">
        <v>1517</v>
      </c>
      <c r="Q191" s="103" t="s">
        <v>952</v>
      </c>
      <c r="R191" s="105">
        <v>13826164883</v>
      </c>
      <c r="S191" s="103" t="s">
        <v>1517</v>
      </c>
      <c r="T191" s="103" t="s">
        <v>20164</v>
      </c>
      <c r="U191" s="106" t="s">
        <v>20227</v>
      </c>
      <c r="V191" s="105" t="s">
        <v>20521</v>
      </c>
      <c r="W191" s="107" t="s">
        <v>198</v>
      </c>
      <c r="X191" t="s">
        <v>951</v>
      </c>
      <c r="AA191">
        <f ca="1" t="shared" si="5"/>
        <v>18</v>
      </c>
    </row>
    <row r="192" spans="1:27">
      <c r="A192" s="101">
        <v>8</v>
      </c>
      <c r="B192" s="89" t="str">
        <f t="shared" si="4"/>
        <v>452127200209112714</v>
      </c>
      <c r="C192" s="89" t="s">
        <v>198</v>
      </c>
      <c r="D192" s="102" t="s">
        <v>954</v>
      </c>
      <c r="E192" s="102" t="s">
        <v>24</v>
      </c>
      <c r="F192" s="103" t="s">
        <v>20205</v>
      </c>
      <c r="G192" s="103" t="s">
        <v>20143</v>
      </c>
      <c r="H192" s="104" t="s">
        <v>953</v>
      </c>
      <c r="I192" s="103" t="s">
        <v>30</v>
      </c>
      <c r="J192" s="103" t="s">
        <v>30</v>
      </c>
      <c r="K192" s="103" t="s">
        <v>30</v>
      </c>
      <c r="L192" s="103" t="s">
        <v>30</v>
      </c>
      <c r="M192" s="103" t="s">
        <v>30</v>
      </c>
      <c r="N192" s="103" t="s">
        <v>27</v>
      </c>
      <c r="O192" s="103" t="s">
        <v>27</v>
      </c>
      <c r="P192" s="103" t="s">
        <v>20253</v>
      </c>
      <c r="Q192" s="103" t="s">
        <v>956</v>
      </c>
      <c r="R192" s="105">
        <v>13737028929</v>
      </c>
      <c r="S192" s="103" t="s">
        <v>20253</v>
      </c>
      <c r="T192" s="103" t="s">
        <v>20522</v>
      </c>
      <c r="U192" s="106" t="s">
        <v>20522</v>
      </c>
      <c r="V192" s="105" t="s">
        <v>20523</v>
      </c>
      <c r="W192" s="107" t="s">
        <v>198</v>
      </c>
      <c r="X192" t="s">
        <v>955</v>
      </c>
      <c r="AA192">
        <f ca="1" t="shared" si="5"/>
        <v>18</v>
      </c>
    </row>
    <row r="193" spans="1:27">
      <c r="A193" s="101">
        <v>9</v>
      </c>
      <c r="B193" s="89" t="str">
        <f t="shared" si="4"/>
        <v>451224200211144219</v>
      </c>
      <c r="C193" s="89" t="s">
        <v>198</v>
      </c>
      <c r="D193" s="102" t="s">
        <v>958</v>
      </c>
      <c r="E193" s="102" t="s">
        <v>24</v>
      </c>
      <c r="F193" s="103" t="s">
        <v>20131</v>
      </c>
      <c r="G193" s="103" t="s">
        <v>20276</v>
      </c>
      <c r="H193" s="104" t="s">
        <v>957</v>
      </c>
      <c r="I193" s="103" t="s">
        <v>30</v>
      </c>
      <c r="J193" s="103" t="s">
        <v>30</v>
      </c>
      <c r="K193" s="103" t="s">
        <v>30</v>
      </c>
      <c r="L193" s="103" t="s">
        <v>30</v>
      </c>
      <c r="M193" s="103" t="s">
        <v>30</v>
      </c>
      <c r="N193" s="103" t="s">
        <v>30</v>
      </c>
      <c r="O193" s="103" t="s">
        <v>27</v>
      </c>
      <c r="P193" s="103" t="s">
        <v>10674</v>
      </c>
      <c r="Q193" s="103" t="s">
        <v>960</v>
      </c>
      <c r="R193" s="105">
        <v>17878819953</v>
      </c>
      <c r="S193" s="103" t="s">
        <v>10674</v>
      </c>
      <c r="T193" s="103" t="s">
        <v>20524</v>
      </c>
      <c r="U193" s="106" t="s">
        <v>20525</v>
      </c>
      <c r="V193" s="105" t="s">
        <v>20526</v>
      </c>
      <c r="W193" s="107" t="s">
        <v>198</v>
      </c>
      <c r="X193" t="s">
        <v>959</v>
      </c>
      <c r="AA193">
        <f ca="1" t="shared" si="5"/>
        <v>18</v>
      </c>
    </row>
    <row r="194" spans="1:27">
      <c r="A194" s="101">
        <v>10</v>
      </c>
      <c r="B194" s="89" t="str">
        <f t="shared" si="4"/>
        <v>452731200212282412</v>
      </c>
      <c r="C194" s="89" t="s">
        <v>198</v>
      </c>
      <c r="D194" s="102" t="s">
        <v>962</v>
      </c>
      <c r="E194" s="102" t="s">
        <v>24</v>
      </c>
      <c r="F194" s="103" t="s">
        <v>20205</v>
      </c>
      <c r="G194" s="103" t="s">
        <v>20136</v>
      </c>
      <c r="H194" s="104" t="s">
        <v>961</v>
      </c>
      <c r="I194" s="103" t="s">
        <v>30</v>
      </c>
      <c r="J194" s="103" t="s">
        <v>27</v>
      </c>
      <c r="K194" s="103" t="s">
        <v>30</v>
      </c>
      <c r="L194" s="103" t="s">
        <v>30</v>
      </c>
      <c r="M194" s="103" t="s">
        <v>30</v>
      </c>
      <c r="N194" s="103" t="s">
        <v>30</v>
      </c>
      <c r="O194" s="103" t="s">
        <v>27</v>
      </c>
      <c r="P194" s="103" t="s">
        <v>1517</v>
      </c>
      <c r="Q194" s="103" t="s">
        <v>964</v>
      </c>
      <c r="R194" s="105">
        <v>18176756978</v>
      </c>
      <c r="S194" s="103" t="s">
        <v>1517</v>
      </c>
      <c r="T194" s="103" t="s">
        <v>20191</v>
      </c>
      <c r="U194" s="106" t="s">
        <v>20349</v>
      </c>
      <c r="V194" s="105" t="s">
        <v>20527</v>
      </c>
      <c r="W194" s="107" t="s">
        <v>198</v>
      </c>
      <c r="X194" t="s">
        <v>963</v>
      </c>
      <c r="AA194">
        <f ca="1" t="shared" si="5"/>
        <v>18</v>
      </c>
    </row>
    <row r="195" spans="1:27">
      <c r="A195" s="101">
        <v>11</v>
      </c>
      <c r="B195" s="89" t="str">
        <f t="shared" ref="B195:B258" si="6">H195</f>
        <v>452731200102164212</v>
      </c>
      <c r="C195" s="89" t="s">
        <v>198</v>
      </c>
      <c r="D195" s="102" t="s">
        <v>966</v>
      </c>
      <c r="E195" s="102" t="s">
        <v>24</v>
      </c>
      <c r="F195" s="103" t="s">
        <v>20131</v>
      </c>
      <c r="G195" s="103" t="s">
        <v>20249</v>
      </c>
      <c r="H195" s="104" t="s">
        <v>965</v>
      </c>
      <c r="I195" s="103" t="s">
        <v>30</v>
      </c>
      <c r="J195" s="103" t="s">
        <v>30</v>
      </c>
      <c r="K195" s="103" t="s">
        <v>30</v>
      </c>
      <c r="L195" s="103" t="s">
        <v>30</v>
      </c>
      <c r="M195" s="103" t="s">
        <v>30</v>
      </c>
      <c r="N195" s="103" t="s">
        <v>27</v>
      </c>
      <c r="O195" s="103" t="s">
        <v>27</v>
      </c>
      <c r="P195" s="103" t="s">
        <v>1517</v>
      </c>
      <c r="Q195" s="103" t="s">
        <v>968</v>
      </c>
      <c r="R195" s="105">
        <v>18278865059</v>
      </c>
      <c r="S195" s="103" t="s">
        <v>1517</v>
      </c>
      <c r="T195" s="103" t="s">
        <v>20133</v>
      </c>
      <c r="U195" s="106" t="s">
        <v>20528</v>
      </c>
      <c r="V195" s="105" t="s">
        <v>20529</v>
      </c>
      <c r="W195" s="107" t="s">
        <v>198</v>
      </c>
      <c r="X195" t="s">
        <v>967</v>
      </c>
      <c r="AA195">
        <f ca="1" t="shared" si="5"/>
        <v>20</v>
      </c>
    </row>
    <row r="196" spans="1:27">
      <c r="A196" s="101">
        <v>12</v>
      </c>
      <c r="B196" s="89" t="str">
        <f t="shared" si="6"/>
        <v>452731200304030028</v>
      </c>
      <c r="C196" s="89" t="s">
        <v>198</v>
      </c>
      <c r="D196" s="102" t="s">
        <v>970</v>
      </c>
      <c r="E196" s="102" t="s">
        <v>143</v>
      </c>
      <c r="F196" s="103" t="s">
        <v>20178</v>
      </c>
      <c r="G196" s="103" t="s">
        <v>20154</v>
      </c>
      <c r="H196" s="104" t="s">
        <v>969</v>
      </c>
      <c r="I196" s="103" t="s">
        <v>30</v>
      </c>
      <c r="J196" s="103" t="s">
        <v>30</v>
      </c>
      <c r="K196" s="103" t="s">
        <v>30</v>
      </c>
      <c r="L196" s="103" t="s">
        <v>30</v>
      </c>
      <c r="M196" s="103" t="s">
        <v>30</v>
      </c>
      <c r="N196" s="103" t="s">
        <v>30</v>
      </c>
      <c r="O196" s="103" t="s">
        <v>30</v>
      </c>
      <c r="P196" s="103" t="s">
        <v>1517</v>
      </c>
      <c r="Q196" s="103" t="s">
        <v>972</v>
      </c>
      <c r="R196" s="105">
        <v>13877833761</v>
      </c>
      <c r="S196" s="103" t="s">
        <v>1517</v>
      </c>
      <c r="T196" s="103" t="s">
        <v>1517</v>
      </c>
      <c r="U196" s="106" t="s">
        <v>20530</v>
      </c>
      <c r="V196" s="105" t="s">
        <v>20531</v>
      </c>
      <c r="W196" s="107" t="s">
        <v>198</v>
      </c>
      <c r="X196" t="s">
        <v>19736</v>
      </c>
      <c r="AA196">
        <f ca="1" t="shared" ref="AA196:AA259" si="7">DATEDIF(TEXT(MID(H196,7,8),"00-00-00"),TODAY(),"y")</f>
        <v>18</v>
      </c>
    </row>
    <row r="197" spans="1:27">
      <c r="A197" s="101">
        <v>13</v>
      </c>
      <c r="B197" s="89" t="str">
        <f t="shared" si="6"/>
        <v>452731200210163612</v>
      </c>
      <c r="C197" s="89" t="s">
        <v>198</v>
      </c>
      <c r="D197" s="102" t="s">
        <v>974</v>
      </c>
      <c r="E197" s="102" t="s">
        <v>24</v>
      </c>
      <c r="F197" s="103" t="s">
        <v>20178</v>
      </c>
      <c r="G197" s="103" t="s">
        <v>20132</v>
      </c>
      <c r="H197" s="104" t="s">
        <v>973</v>
      </c>
      <c r="I197" s="103" t="s">
        <v>27</v>
      </c>
      <c r="J197" s="103" t="s">
        <v>30</v>
      </c>
      <c r="K197" s="103" t="s">
        <v>30</v>
      </c>
      <c r="L197" s="103" t="s">
        <v>30</v>
      </c>
      <c r="M197" s="103" t="s">
        <v>30</v>
      </c>
      <c r="N197" s="103" t="s">
        <v>30</v>
      </c>
      <c r="O197" s="103" t="s">
        <v>27</v>
      </c>
      <c r="P197" s="103" t="s">
        <v>1517</v>
      </c>
      <c r="Q197" s="103" t="s">
        <v>976</v>
      </c>
      <c r="R197" s="105" t="s">
        <v>19737</v>
      </c>
      <c r="S197" s="103" t="s">
        <v>1517</v>
      </c>
      <c r="T197" s="103" t="s">
        <v>20158</v>
      </c>
      <c r="U197" s="106" t="s">
        <v>20250</v>
      </c>
      <c r="V197" s="105" t="s">
        <v>20532</v>
      </c>
      <c r="W197" s="107" t="s">
        <v>198</v>
      </c>
      <c r="X197" t="s">
        <v>17894</v>
      </c>
      <c r="AA197">
        <f ca="1" t="shared" si="7"/>
        <v>18</v>
      </c>
    </row>
    <row r="198" spans="1:27">
      <c r="A198" s="101">
        <v>14</v>
      </c>
      <c r="B198" s="89" t="str">
        <f t="shared" si="6"/>
        <v>451229200012132129</v>
      </c>
      <c r="C198" s="89" t="s">
        <v>198</v>
      </c>
      <c r="D198" s="102" t="s">
        <v>978</v>
      </c>
      <c r="E198" s="102" t="s">
        <v>143</v>
      </c>
      <c r="F198" s="103" t="s">
        <v>20178</v>
      </c>
      <c r="G198" s="103" t="s">
        <v>20225</v>
      </c>
      <c r="H198" s="104" t="s">
        <v>977</v>
      </c>
      <c r="I198" s="103" t="s">
        <v>27</v>
      </c>
      <c r="J198" s="103" t="s">
        <v>30</v>
      </c>
      <c r="K198" s="103" t="s">
        <v>30</v>
      </c>
      <c r="L198" s="103" t="s">
        <v>30</v>
      </c>
      <c r="M198" s="103" t="s">
        <v>30</v>
      </c>
      <c r="N198" s="103" t="s">
        <v>30</v>
      </c>
      <c r="O198" s="103" t="s">
        <v>27</v>
      </c>
      <c r="P198" s="103" t="s">
        <v>1517</v>
      </c>
      <c r="Q198" s="103" t="s">
        <v>980</v>
      </c>
      <c r="R198" s="105">
        <v>17695467289</v>
      </c>
      <c r="S198" s="103" t="s">
        <v>1517</v>
      </c>
      <c r="T198" s="103" t="s">
        <v>20240</v>
      </c>
      <c r="U198" s="106" t="s">
        <v>20533</v>
      </c>
      <c r="V198" s="105" t="s">
        <v>20534</v>
      </c>
      <c r="W198" s="107" t="s">
        <v>198</v>
      </c>
      <c r="X198" t="s">
        <v>979</v>
      </c>
      <c r="AA198">
        <f ca="1" t="shared" si="7"/>
        <v>20</v>
      </c>
    </row>
    <row r="199" spans="1:27">
      <c r="A199" s="101">
        <v>15</v>
      </c>
      <c r="B199" s="89" t="str">
        <f t="shared" si="6"/>
        <v>45273120020703481X</v>
      </c>
      <c r="C199" s="89" t="s">
        <v>198</v>
      </c>
      <c r="D199" s="102" t="s">
        <v>982</v>
      </c>
      <c r="E199" s="102" t="s">
        <v>24</v>
      </c>
      <c r="F199" s="103" t="s">
        <v>20131</v>
      </c>
      <c r="G199" s="103" t="s">
        <v>20185</v>
      </c>
      <c r="H199" s="104" t="s">
        <v>981</v>
      </c>
      <c r="I199" s="103" t="s">
        <v>30</v>
      </c>
      <c r="J199" s="103" t="s">
        <v>30</v>
      </c>
      <c r="K199" s="103" t="s">
        <v>30</v>
      </c>
      <c r="L199" s="103" t="s">
        <v>30</v>
      </c>
      <c r="M199" s="103" t="s">
        <v>30</v>
      </c>
      <c r="N199" s="103" t="s">
        <v>30</v>
      </c>
      <c r="O199" s="103" t="s">
        <v>27</v>
      </c>
      <c r="P199" s="103" t="s">
        <v>1517</v>
      </c>
      <c r="Q199" s="103" t="s">
        <v>984</v>
      </c>
      <c r="R199" s="105">
        <v>13481199545</v>
      </c>
      <c r="S199" s="103" t="s">
        <v>1517</v>
      </c>
      <c r="T199" s="103" t="s">
        <v>1517</v>
      </c>
      <c r="U199" s="106" t="s">
        <v>20535</v>
      </c>
      <c r="V199" s="105" t="s">
        <v>20536</v>
      </c>
      <c r="W199" s="107" t="s">
        <v>198</v>
      </c>
      <c r="X199" t="s">
        <v>19738</v>
      </c>
      <c r="AA199">
        <f ca="1" t="shared" si="7"/>
        <v>19</v>
      </c>
    </row>
    <row r="200" spans="1:27">
      <c r="A200" s="101">
        <v>16</v>
      </c>
      <c r="B200" s="89" t="str">
        <f t="shared" si="6"/>
        <v>452731200303294216</v>
      </c>
      <c r="C200" s="89" t="s">
        <v>198</v>
      </c>
      <c r="D200" s="102" t="s">
        <v>986</v>
      </c>
      <c r="E200" s="102" t="s">
        <v>24</v>
      </c>
      <c r="F200" s="103" t="s">
        <v>20131</v>
      </c>
      <c r="G200" s="103" t="s">
        <v>20202</v>
      </c>
      <c r="H200" s="104" t="s">
        <v>985</v>
      </c>
      <c r="I200" s="103" t="s">
        <v>30</v>
      </c>
      <c r="J200" s="103" t="s">
        <v>30</v>
      </c>
      <c r="K200" s="103" t="s">
        <v>30</v>
      </c>
      <c r="L200" s="103" t="s">
        <v>30</v>
      </c>
      <c r="M200" s="103" t="s">
        <v>30</v>
      </c>
      <c r="N200" s="103" t="s">
        <v>30</v>
      </c>
      <c r="O200" s="103" t="s">
        <v>27</v>
      </c>
      <c r="P200" s="103" t="s">
        <v>1517</v>
      </c>
      <c r="Q200" s="103" t="s">
        <v>988</v>
      </c>
      <c r="R200" s="105">
        <v>18278873040</v>
      </c>
      <c r="S200" s="103" t="s">
        <v>1517</v>
      </c>
      <c r="T200" s="103" t="s">
        <v>20133</v>
      </c>
      <c r="U200" s="106" t="s">
        <v>20134</v>
      </c>
      <c r="V200" s="105" t="s">
        <v>20537</v>
      </c>
      <c r="W200" s="107" t="s">
        <v>198</v>
      </c>
      <c r="X200" t="s">
        <v>987</v>
      </c>
      <c r="AA200">
        <f ca="1" t="shared" si="7"/>
        <v>18</v>
      </c>
    </row>
    <row r="201" spans="1:27">
      <c r="A201" s="101">
        <v>17</v>
      </c>
      <c r="B201" s="89" t="str">
        <f t="shared" si="6"/>
        <v>45273120030805481X</v>
      </c>
      <c r="C201" s="89" t="s">
        <v>198</v>
      </c>
      <c r="D201" s="102" t="s">
        <v>990</v>
      </c>
      <c r="E201" s="102" t="s">
        <v>24</v>
      </c>
      <c r="F201" s="103" t="s">
        <v>20131</v>
      </c>
      <c r="G201" s="103" t="s">
        <v>20163</v>
      </c>
      <c r="H201" s="104" t="s">
        <v>989</v>
      </c>
      <c r="I201" s="103" t="s">
        <v>30</v>
      </c>
      <c r="J201" s="103" t="s">
        <v>30</v>
      </c>
      <c r="K201" s="103" t="s">
        <v>30</v>
      </c>
      <c r="L201" s="103" t="s">
        <v>30</v>
      </c>
      <c r="M201" s="103" t="s">
        <v>30</v>
      </c>
      <c r="N201" s="103" t="s">
        <v>30</v>
      </c>
      <c r="O201" s="103" t="s">
        <v>30</v>
      </c>
      <c r="P201" s="103" t="s">
        <v>1517</v>
      </c>
      <c r="Q201" s="103" t="s">
        <v>992</v>
      </c>
      <c r="R201" s="105">
        <v>13977860461</v>
      </c>
      <c r="S201" s="103" t="s">
        <v>1517</v>
      </c>
      <c r="T201" s="103" t="s">
        <v>20167</v>
      </c>
      <c r="U201" s="106" t="s">
        <v>20167</v>
      </c>
      <c r="V201" s="105" t="s">
        <v>20538</v>
      </c>
      <c r="W201" s="107" t="s">
        <v>198</v>
      </c>
      <c r="X201" t="s">
        <v>991</v>
      </c>
      <c r="AA201">
        <f ca="1" t="shared" si="7"/>
        <v>18</v>
      </c>
    </row>
    <row r="202" spans="1:27">
      <c r="A202" s="101">
        <v>18</v>
      </c>
      <c r="B202" s="89" t="str">
        <f t="shared" si="6"/>
        <v>452731200307201224</v>
      </c>
      <c r="C202" s="89" t="s">
        <v>198</v>
      </c>
      <c r="D202" s="102" t="s">
        <v>994</v>
      </c>
      <c r="E202" s="102" t="s">
        <v>143</v>
      </c>
      <c r="F202" s="103" t="s">
        <v>20131</v>
      </c>
      <c r="G202" s="103" t="s">
        <v>20214</v>
      </c>
      <c r="H202" s="104" t="s">
        <v>993</v>
      </c>
      <c r="I202" s="103" t="s">
        <v>30</v>
      </c>
      <c r="J202" s="103" t="s">
        <v>30</v>
      </c>
      <c r="K202" s="103" t="s">
        <v>30</v>
      </c>
      <c r="L202" s="103" t="s">
        <v>30</v>
      </c>
      <c r="M202" s="103" t="s">
        <v>27</v>
      </c>
      <c r="N202" s="103" t="s">
        <v>30</v>
      </c>
      <c r="O202" s="103" t="s">
        <v>27</v>
      </c>
      <c r="P202" s="103" t="s">
        <v>20539</v>
      </c>
      <c r="Q202" s="103" t="s">
        <v>996</v>
      </c>
      <c r="R202" s="105">
        <v>18877824910</v>
      </c>
      <c r="S202" s="103" t="s">
        <v>20539</v>
      </c>
      <c r="T202" s="103" t="s">
        <v>20169</v>
      </c>
      <c r="U202" s="106" t="s">
        <v>20540</v>
      </c>
      <c r="V202" s="105" t="s">
        <v>20541</v>
      </c>
      <c r="W202" s="107" t="s">
        <v>198</v>
      </c>
      <c r="X202" t="s">
        <v>20542</v>
      </c>
      <c r="AA202">
        <f ca="1" t="shared" si="7"/>
        <v>18</v>
      </c>
    </row>
    <row r="203" spans="1:27">
      <c r="A203" s="101">
        <v>19</v>
      </c>
      <c r="B203" s="89" t="str">
        <f t="shared" si="6"/>
        <v>451229200504195759</v>
      </c>
      <c r="C203" s="89" t="s">
        <v>198</v>
      </c>
      <c r="D203" s="102" t="s">
        <v>998</v>
      </c>
      <c r="E203" s="102" t="s">
        <v>24</v>
      </c>
      <c r="F203" s="103" t="s">
        <v>20131</v>
      </c>
      <c r="G203" s="103" t="s">
        <v>20543</v>
      </c>
      <c r="H203" s="104" t="s">
        <v>997</v>
      </c>
      <c r="I203" s="103" t="s">
        <v>30</v>
      </c>
      <c r="J203" s="103" t="s">
        <v>30</v>
      </c>
      <c r="K203" s="103" t="s">
        <v>30</v>
      </c>
      <c r="L203" s="103" t="s">
        <v>30</v>
      </c>
      <c r="M203" s="103" t="s">
        <v>30</v>
      </c>
      <c r="N203" s="103" t="s">
        <v>30</v>
      </c>
      <c r="O203" s="103" t="s">
        <v>27</v>
      </c>
      <c r="P203" s="103" t="s">
        <v>1517</v>
      </c>
      <c r="Q203" s="103" t="s">
        <v>1000</v>
      </c>
      <c r="R203" s="105">
        <v>13647591798</v>
      </c>
      <c r="S203" s="103" t="s">
        <v>1517</v>
      </c>
      <c r="T203" s="103" t="s">
        <v>1517</v>
      </c>
      <c r="U203" s="106" t="s">
        <v>20233</v>
      </c>
      <c r="V203" s="105" t="s">
        <v>20544</v>
      </c>
      <c r="W203" s="107" t="s">
        <v>198</v>
      </c>
      <c r="X203" t="s">
        <v>20545</v>
      </c>
      <c r="AA203">
        <f ca="1" t="shared" si="7"/>
        <v>16</v>
      </c>
    </row>
    <row r="204" spans="1:27">
      <c r="A204" s="101">
        <v>20</v>
      </c>
      <c r="B204" s="89" t="str">
        <f t="shared" si="6"/>
        <v>451229200011132418</v>
      </c>
      <c r="C204" s="89" t="s">
        <v>198</v>
      </c>
      <c r="D204" s="102" t="s">
        <v>1002</v>
      </c>
      <c r="E204" s="102" t="s">
        <v>24</v>
      </c>
      <c r="F204" s="103" t="s">
        <v>20178</v>
      </c>
      <c r="G204" s="103" t="s">
        <v>20546</v>
      </c>
      <c r="H204" s="104" t="s">
        <v>1001</v>
      </c>
      <c r="I204" s="103" t="s">
        <v>27</v>
      </c>
      <c r="J204" s="103" t="s">
        <v>30</v>
      </c>
      <c r="K204" s="103" t="s">
        <v>30</v>
      </c>
      <c r="L204" s="103" t="s">
        <v>30</v>
      </c>
      <c r="M204" s="103" t="s">
        <v>30</v>
      </c>
      <c r="N204" s="103" t="s">
        <v>30</v>
      </c>
      <c r="O204" s="103" t="s">
        <v>27</v>
      </c>
      <c r="P204" s="103" t="s">
        <v>20191</v>
      </c>
      <c r="Q204" s="103" t="s">
        <v>1004</v>
      </c>
      <c r="R204" s="105">
        <v>19127177937</v>
      </c>
      <c r="S204" s="103" t="s">
        <v>1517</v>
      </c>
      <c r="T204" s="103" t="s">
        <v>20191</v>
      </c>
      <c r="U204" s="106" t="s">
        <v>20429</v>
      </c>
      <c r="V204" s="105" t="s">
        <v>20547</v>
      </c>
      <c r="W204" s="107" t="s">
        <v>198</v>
      </c>
      <c r="X204" t="s">
        <v>1003</v>
      </c>
      <c r="AA204">
        <f ca="1" t="shared" si="7"/>
        <v>20</v>
      </c>
    </row>
    <row r="205" spans="1:27">
      <c r="A205" s="108">
        <v>21</v>
      </c>
      <c r="B205" s="89" t="str">
        <f t="shared" si="6"/>
        <v>45273120031111182X</v>
      </c>
      <c r="C205" s="89" t="s">
        <v>198</v>
      </c>
      <c r="D205" s="108" t="s">
        <v>1006</v>
      </c>
      <c r="E205" s="108" t="s">
        <v>143</v>
      </c>
      <c r="F205" s="108" t="s">
        <v>20131</v>
      </c>
      <c r="G205" s="108" t="s">
        <v>20423</v>
      </c>
      <c r="H205" s="109" t="s">
        <v>1005</v>
      </c>
      <c r="I205" s="108" t="s">
        <v>30</v>
      </c>
      <c r="J205" s="108" t="s">
        <v>30</v>
      </c>
      <c r="K205" s="108" t="s">
        <v>30</v>
      </c>
      <c r="L205" s="108" t="s">
        <v>30</v>
      </c>
      <c r="M205" s="108" t="s">
        <v>30</v>
      </c>
      <c r="N205" s="108" t="s">
        <v>30</v>
      </c>
      <c r="O205" s="108" t="s">
        <v>27</v>
      </c>
      <c r="P205" s="108" t="s">
        <v>20208</v>
      </c>
      <c r="Q205" s="103" t="s">
        <v>1008</v>
      </c>
      <c r="R205" s="105">
        <v>15078575355</v>
      </c>
      <c r="S205" s="103" t="s">
        <v>1517</v>
      </c>
      <c r="T205" s="103" t="s">
        <v>20208</v>
      </c>
      <c r="U205" s="106" t="s">
        <v>20341</v>
      </c>
      <c r="V205" s="105" t="s">
        <v>20548</v>
      </c>
      <c r="W205" s="107" t="s">
        <v>198</v>
      </c>
      <c r="X205" t="s">
        <v>1007</v>
      </c>
      <c r="AA205">
        <f ca="1" t="shared" si="7"/>
        <v>17</v>
      </c>
    </row>
    <row r="206" spans="1:27">
      <c r="A206" s="101">
        <v>22</v>
      </c>
      <c r="B206" s="89" t="str">
        <f t="shared" si="6"/>
        <v>452731200303293619</v>
      </c>
      <c r="C206" s="89" t="s">
        <v>198</v>
      </c>
      <c r="D206" s="102" t="s">
        <v>1010</v>
      </c>
      <c r="E206" s="102" t="s">
        <v>24</v>
      </c>
      <c r="F206" s="103" t="s">
        <v>20131</v>
      </c>
      <c r="G206" s="103" t="s">
        <v>20202</v>
      </c>
      <c r="H206" s="104" t="s">
        <v>1009</v>
      </c>
      <c r="I206" s="103" t="s">
        <v>30</v>
      </c>
      <c r="J206" s="103" t="s">
        <v>30</v>
      </c>
      <c r="K206" s="103" t="s">
        <v>30</v>
      </c>
      <c r="L206" s="103" t="s">
        <v>30</v>
      </c>
      <c r="M206" s="103" t="s">
        <v>30</v>
      </c>
      <c r="N206" s="103" t="s">
        <v>30</v>
      </c>
      <c r="O206" s="103" t="s">
        <v>27</v>
      </c>
      <c r="P206" s="103" t="s">
        <v>1517</v>
      </c>
      <c r="Q206" s="103" t="s">
        <v>1012</v>
      </c>
      <c r="R206" s="105">
        <v>18776860533</v>
      </c>
      <c r="S206" s="103" t="s">
        <v>1517</v>
      </c>
      <c r="T206" s="103" t="s">
        <v>20158</v>
      </c>
      <c r="U206" s="106" t="s">
        <v>20364</v>
      </c>
      <c r="V206" s="105" t="s">
        <v>20549</v>
      </c>
      <c r="W206" s="107" t="s">
        <v>198</v>
      </c>
      <c r="X206" t="s">
        <v>19269</v>
      </c>
      <c r="AA206">
        <f ca="1" t="shared" si="7"/>
        <v>18</v>
      </c>
    </row>
    <row r="207" spans="1:27">
      <c r="A207" s="101">
        <v>23</v>
      </c>
      <c r="B207" s="89" t="str">
        <f t="shared" si="6"/>
        <v>452731200209305425</v>
      </c>
      <c r="C207" s="89" t="s">
        <v>198</v>
      </c>
      <c r="D207" s="102" t="s">
        <v>1014</v>
      </c>
      <c r="E207" s="102" t="s">
        <v>143</v>
      </c>
      <c r="F207" s="103" t="s">
        <v>20131</v>
      </c>
      <c r="G207" s="103" t="s">
        <v>20143</v>
      </c>
      <c r="H207" s="104" t="s">
        <v>1013</v>
      </c>
      <c r="I207" s="103" t="s">
        <v>30</v>
      </c>
      <c r="J207" s="103" t="s">
        <v>30</v>
      </c>
      <c r="K207" s="103" t="s">
        <v>30</v>
      </c>
      <c r="L207" s="103" t="s">
        <v>30</v>
      </c>
      <c r="M207" s="103" t="s">
        <v>30</v>
      </c>
      <c r="N207" s="103" t="s">
        <v>27</v>
      </c>
      <c r="O207" s="103" t="s">
        <v>27</v>
      </c>
      <c r="P207" s="103" t="s">
        <v>1517</v>
      </c>
      <c r="Q207" s="103" t="s">
        <v>1016</v>
      </c>
      <c r="R207" s="105">
        <v>18389959139</v>
      </c>
      <c r="S207" s="103" t="s">
        <v>1517</v>
      </c>
      <c r="T207" s="103" t="s">
        <v>20144</v>
      </c>
      <c r="U207" s="106" t="s">
        <v>20308</v>
      </c>
      <c r="V207" s="105" t="s">
        <v>20550</v>
      </c>
      <c r="W207" s="107" t="s">
        <v>198</v>
      </c>
      <c r="X207" t="s">
        <v>1015</v>
      </c>
      <c r="AA207">
        <f ca="1" t="shared" si="7"/>
        <v>18</v>
      </c>
    </row>
    <row r="208" spans="1:27">
      <c r="A208" s="101">
        <v>24</v>
      </c>
      <c r="B208" s="89" t="str">
        <f t="shared" si="6"/>
        <v>45122920030626002X</v>
      </c>
      <c r="C208" s="89" t="s">
        <v>198</v>
      </c>
      <c r="D208" s="102" t="s">
        <v>1018</v>
      </c>
      <c r="E208" s="102" t="s">
        <v>143</v>
      </c>
      <c r="F208" s="103" t="s">
        <v>20131</v>
      </c>
      <c r="G208" s="103" t="s">
        <v>20229</v>
      </c>
      <c r="H208" s="104" t="s">
        <v>1017</v>
      </c>
      <c r="I208" s="103" t="s">
        <v>30</v>
      </c>
      <c r="J208" s="103" t="s">
        <v>30</v>
      </c>
      <c r="K208" s="103" t="s">
        <v>30</v>
      </c>
      <c r="L208" s="103" t="s">
        <v>30</v>
      </c>
      <c r="M208" s="103" t="s">
        <v>30</v>
      </c>
      <c r="N208" s="103" t="s">
        <v>27</v>
      </c>
      <c r="O208" s="103" t="s">
        <v>30</v>
      </c>
      <c r="P208" s="103" t="s">
        <v>1517</v>
      </c>
      <c r="Q208" s="103" t="s">
        <v>1020</v>
      </c>
      <c r="R208" s="105">
        <v>17376186645</v>
      </c>
      <c r="S208" s="103" t="s">
        <v>1517</v>
      </c>
      <c r="T208" s="103" t="s">
        <v>1517</v>
      </c>
      <c r="U208" s="106" t="s">
        <v>20551</v>
      </c>
      <c r="V208" s="105" t="s">
        <v>20552</v>
      </c>
      <c r="W208" s="107" t="s">
        <v>198</v>
      </c>
      <c r="X208" t="s">
        <v>19739</v>
      </c>
      <c r="AA208">
        <f ca="1" t="shared" si="7"/>
        <v>18</v>
      </c>
    </row>
    <row r="209" spans="1:27">
      <c r="A209" s="101">
        <v>25</v>
      </c>
      <c r="B209" s="89" t="str">
        <f t="shared" si="6"/>
        <v>452731200303024814</v>
      </c>
      <c r="C209" s="89" t="s">
        <v>198</v>
      </c>
      <c r="D209" s="102" t="s">
        <v>1022</v>
      </c>
      <c r="E209" s="102" t="s">
        <v>24</v>
      </c>
      <c r="F209" s="103" t="s">
        <v>20131</v>
      </c>
      <c r="G209" s="103" t="s">
        <v>20202</v>
      </c>
      <c r="H209" s="104" t="s">
        <v>1021</v>
      </c>
      <c r="I209" s="103" t="s">
        <v>30</v>
      </c>
      <c r="J209" s="103" t="s">
        <v>30</v>
      </c>
      <c r="K209" s="103" t="s">
        <v>30</v>
      </c>
      <c r="L209" s="103" t="s">
        <v>30</v>
      </c>
      <c r="M209" s="103" t="s">
        <v>30</v>
      </c>
      <c r="N209" s="103" t="s">
        <v>27</v>
      </c>
      <c r="O209" s="103" t="s">
        <v>27</v>
      </c>
      <c r="P209" s="103" t="s">
        <v>1517</v>
      </c>
      <c r="Q209" s="103" t="s">
        <v>1024</v>
      </c>
      <c r="R209" s="105">
        <v>13737982559</v>
      </c>
      <c r="S209" s="103" t="s">
        <v>1517</v>
      </c>
      <c r="T209" s="103" t="s">
        <v>1517</v>
      </c>
      <c r="U209" s="106" t="s">
        <v>20551</v>
      </c>
      <c r="V209" s="105" t="s">
        <v>20553</v>
      </c>
      <c r="W209" s="107" t="s">
        <v>198</v>
      </c>
      <c r="X209" t="s">
        <v>17856</v>
      </c>
      <c r="AA209">
        <f ca="1" t="shared" si="7"/>
        <v>18</v>
      </c>
    </row>
    <row r="210" spans="1:27">
      <c r="A210" s="101">
        <v>26</v>
      </c>
      <c r="B210" s="89" t="str">
        <f t="shared" si="6"/>
        <v>452730200211080839</v>
      </c>
      <c r="C210" s="89" t="s">
        <v>198</v>
      </c>
      <c r="D210" s="102" t="s">
        <v>1026</v>
      </c>
      <c r="E210" s="102" t="s">
        <v>24</v>
      </c>
      <c r="F210" s="103" t="s">
        <v>20554</v>
      </c>
      <c r="G210" s="103" t="s">
        <v>20276</v>
      </c>
      <c r="H210" s="104" t="s">
        <v>1025</v>
      </c>
      <c r="I210" s="103" t="s">
        <v>30</v>
      </c>
      <c r="J210" s="103" t="s">
        <v>30</v>
      </c>
      <c r="K210" s="103" t="s">
        <v>30</v>
      </c>
      <c r="L210" s="103" t="s">
        <v>27</v>
      </c>
      <c r="M210" s="103" t="s">
        <v>30</v>
      </c>
      <c r="N210" s="103" t="s">
        <v>30</v>
      </c>
      <c r="O210" s="103" t="s">
        <v>27</v>
      </c>
      <c r="P210" s="103" t="s">
        <v>18438</v>
      </c>
      <c r="Q210" s="103" t="s">
        <v>1028</v>
      </c>
      <c r="R210" s="105" t="s">
        <v>19740</v>
      </c>
      <c r="S210" s="103" t="s">
        <v>18438</v>
      </c>
      <c r="T210" s="103" t="s">
        <v>20463</v>
      </c>
      <c r="U210" s="106" t="s">
        <v>20555</v>
      </c>
      <c r="V210" s="105" t="s">
        <v>20556</v>
      </c>
      <c r="W210" s="107" t="s">
        <v>198</v>
      </c>
      <c r="X210" t="s">
        <v>1027</v>
      </c>
      <c r="AA210">
        <f ca="1" t="shared" si="7"/>
        <v>18</v>
      </c>
    </row>
    <row r="211" spans="1:27">
      <c r="A211" s="101">
        <v>27</v>
      </c>
      <c r="B211" s="89" t="str">
        <f t="shared" si="6"/>
        <v>451229200011242422</v>
      </c>
      <c r="C211" s="89" t="s">
        <v>198</v>
      </c>
      <c r="D211" s="102" t="s">
        <v>1030</v>
      </c>
      <c r="E211" s="102" t="s">
        <v>143</v>
      </c>
      <c r="F211" s="103" t="s">
        <v>20205</v>
      </c>
      <c r="G211" s="103" t="s">
        <v>20546</v>
      </c>
      <c r="H211" s="104" t="s">
        <v>1029</v>
      </c>
      <c r="I211" s="103" t="s">
        <v>30</v>
      </c>
      <c r="J211" s="103" t="s">
        <v>30</v>
      </c>
      <c r="K211" s="103" t="s">
        <v>30</v>
      </c>
      <c r="L211" s="103" t="s">
        <v>30</v>
      </c>
      <c r="M211" s="103" t="s">
        <v>30</v>
      </c>
      <c r="N211" s="103" t="s">
        <v>27</v>
      </c>
      <c r="O211" s="103" t="s">
        <v>27</v>
      </c>
      <c r="P211" s="103" t="s">
        <v>1517</v>
      </c>
      <c r="Q211" s="103" t="s">
        <v>1032</v>
      </c>
      <c r="R211" s="105">
        <v>15977887639</v>
      </c>
      <c r="S211" s="103" t="s">
        <v>1517</v>
      </c>
      <c r="T211" s="103" t="s">
        <v>1517</v>
      </c>
      <c r="U211" s="106" t="s">
        <v>20557</v>
      </c>
      <c r="V211" s="105">
        <v>0</v>
      </c>
      <c r="W211" s="107" t="s">
        <v>198</v>
      </c>
      <c r="X211" t="s">
        <v>19741</v>
      </c>
      <c r="AA211">
        <f ca="1" t="shared" si="7"/>
        <v>20</v>
      </c>
    </row>
    <row r="212" spans="1:27">
      <c r="A212" s="101">
        <v>28</v>
      </c>
      <c r="B212" s="89" t="str">
        <f t="shared" si="6"/>
        <v>451229200301265112</v>
      </c>
      <c r="C212" s="89" t="s">
        <v>198</v>
      </c>
      <c r="D212" s="102" t="s">
        <v>1034</v>
      </c>
      <c r="E212" s="102" t="s">
        <v>24</v>
      </c>
      <c r="F212" s="103" t="s">
        <v>20178</v>
      </c>
      <c r="G212" s="103" t="s">
        <v>20157</v>
      </c>
      <c r="H212" s="104" t="s">
        <v>1033</v>
      </c>
      <c r="I212" s="103" t="s">
        <v>30</v>
      </c>
      <c r="J212" s="103" t="s">
        <v>30</v>
      </c>
      <c r="K212" s="103" t="s">
        <v>30</v>
      </c>
      <c r="L212" s="103" t="s">
        <v>30</v>
      </c>
      <c r="M212" s="103" t="s">
        <v>30</v>
      </c>
      <c r="N212" s="103" t="s">
        <v>27</v>
      </c>
      <c r="O212" s="103" t="s">
        <v>27</v>
      </c>
      <c r="P212" s="103" t="s">
        <v>1517</v>
      </c>
      <c r="Q212" s="103" t="s">
        <v>1036</v>
      </c>
      <c r="R212" s="105" t="s">
        <v>19742</v>
      </c>
      <c r="S212" s="103" t="s">
        <v>1517</v>
      </c>
      <c r="T212" s="103" t="s">
        <v>20164</v>
      </c>
      <c r="U212" s="106" t="s">
        <v>20164</v>
      </c>
      <c r="V212" s="105" t="s">
        <v>20558</v>
      </c>
      <c r="W212" s="107" t="s">
        <v>198</v>
      </c>
      <c r="X212" t="s">
        <v>1035</v>
      </c>
      <c r="AA212">
        <f ca="1" t="shared" si="7"/>
        <v>18</v>
      </c>
    </row>
    <row r="213" spans="1:27">
      <c r="A213" s="101">
        <v>29</v>
      </c>
      <c r="B213" s="89" t="str">
        <f t="shared" si="6"/>
        <v>451229200301305110</v>
      </c>
      <c r="C213" s="89" t="s">
        <v>198</v>
      </c>
      <c r="D213" s="102" t="s">
        <v>1038</v>
      </c>
      <c r="E213" s="102" t="s">
        <v>24</v>
      </c>
      <c r="F213" s="103" t="s">
        <v>20131</v>
      </c>
      <c r="G213" s="103" t="s">
        <v>20157</v>
      </c>
      <c r="H213" s="104" t="s">
        <v>1037</v>
      </c>
      <c r="I213" s="103" t="s">
        <v>30</v>
      </c>
      <c r="J213" s="103" t="s">
        <v>30</v>
      </c>
      <c r="K213" s="103" t="s">
        <v>30</v>
      </c>
      <c r="L213" s="103" t="s">
        <v>30</v>
      </c>
      <c r="M213" s="103" t="s">
        <v>30</v>
      </c>
      <c r="N213" s="103" t="s">
        <v>30</v>
      </c>
      <c r="O213" s="103" t="s">
        <v>27</v>
      </c>
      <c r="P213" s="103" t="s">
        <v>1517</v>
      </c>
      <c r="Q213" s="103" t="s">
        <v>19743</v>
      </c>
      <c r="R213" s="105" t="s">
        <v>19744</v>
      </c>
      <c r="S213" s="103" t="s">
        <v>1517</v>
      </c>
      <c r="T213" s="103" t="s">
        <v>20164</v>
      </c>
      <c r="U213" s="106" t="s">
        <v>20227</v>
      </c>
      <c r="V213" s="105" t="s">
        <v>20559</v>
      </c>
      <c r="W213" s="107" t="s">
        <v>198</v>
      </c>
      <c r="X213" t="s">
        <v>1039</v>
      </c>
      <c r="AA213">
        <f ca="1" t="shared" si="7"/>
        <v>18</v>
      </c>
    </row>
    <row r="214" spans="1:27">
      <c r="A214" s="101">
        <v>30</v>
      </c>
      <c r="B214" s="89" t="str">
        <f t="shared" si="6"/>
        <v>452731200409155126</v>
      </c>
      <c r="C214" s="89" t="s">
        <v>198</v>
      </c>
      <c r="D214" s="102" t="s">
        <v>1042</v>
      </c>
      <c r="E214" s="102" t="s">
        <v>143</v>
      </c>
      <c r="F214" s="103" t="s">
        <v>20131</v>
      </c>
      <c r="G214" s="103" t="s">
        <v>20351</v>
      </c>
      <c r="H214" s="104" t="s">
        <v>1041</v>
      </c>
      <c r="I214" s="103" t="s">
        <v>30</v>
      </c>
      <c r="J214" s="103" t="s">
        <v>30</v>
      </c>
      <c r="K214" s="103" t="s">
        <v>30</v>
      </c>
      <c r="L214" s="103" t="s">
        <v>30</v>
      </c>
      <c r="M214" s="103" t="s">
        <v>30</v>
      </c>
      <c r="N214" s="103" t="s">
        <v>30</v>
      </c>
      <c r="O214" s="103" t="s">
        <v>27</v>
      </c>
      <c r="P214" s="103" t="s">
        <v>1517</v>
      </c>
      <c r="Q214" s="103" t="s">
        <v>1044</v>
      </c>
      <c r="R214" s="105">
        <v>13877895725</v>
      </c>
      <c r="S214" s="103" t="s">
        <v>1517</v>
      </c>
      <c r="T214" s="103" t="s">
        <v>20164</v>
      </c>
      <c r="U214" s="106" t="s">
        <v>20560</v>
      </c>
      <c r="V214" s="105" t="s">
        <v>20561</v>
      </c>
      <c r="W214" s="107" t="s">
        <v>198</v>
      </c>
      <c r="X214" t="s">
        <v>1043</v>
      </c>
      <c r="AA214">
        <f ca="1" t="shared" si="7"/>
        <v>16</v>
      </c>
    </row>
    <row r="215" spans="1:27">
      <c r="A215" s="101">
        <v>31</v>
      </c>
      <c r="B215" s="89" t="str">
        <f t="shared" si="6"/>
        <v>452731200302272111</v>
      </c>
      <c r="C215" s="89" t="s">
        <v>198</v>
      </c>
      <c r="D215" s="102" t="s">
        <v>1046</v>
      </c>
      <c r="E215" s="102" t="s">
        <v>24</v>
      </c>
      <c r="F215" s="103" t="s">
        <v>20205</v>
      </c>
      <c r="G215" s="103" t="s">
        <v>20161</v>
      </c>
      <c r="H215" s="104" t="s">
        <v>1045</v>
      </c>
      <c r="I215" s="103" t="s">
        <v>30</v>
      </c>
      <c r="J215" s="103" t="s">
        <v>30</v>
      </c>
      <c r="K215" s="103" t="s">
        <v>27</v>
      </c>
      <c r="L215" s="103" t="s">
        <v>30</v>
      </c>
      <c r="M215" s="103" t="s">
        <v>30</v>
      </c>
      <c r="N215" s="103" t="s">
        <v>30</v>
      </c>
      <c r="O215" s="103" t="s">
        <v>27</v>
      </c>
      <c r="P215" s="103" t="s">
        <v>1517</v>
      </c>
      <c r="Q215" s="103" t="s">
        <v>1048</v>
      </c>
      <c r="R215" s="105">
        <v>19127250196</v>
      </c>
      <c r="S215" s="103" t="s">
        <v>1517</v>
      </c>
      <c r="T215" s="103" t="s">
        <v>20240</v>
      </c>
      <c r="U215" s="106" t="s">
        <v>20241</v>
      </c>
      <c r="V215" s="105" t="s">
        <v>20562</v>
      </c>
      <c r="W215" s="107" t="s">
        <v>198</v>
      </c>
      <c r="X215" t="s">
        <v>1047</v>
      </c>
      <c r="AA215">
        <f ca="1" t="shared" si="7"/>
        <v>18</v>
      </c>
    </row>
    <row r="216" spans="1:27">
      <c r="A216" s="101">
        <v>32</v>
      </c>
      <c r="B216" s="89" t="str">
        <f t="shared" si="6"/>
        <v>451229200212232714</v>
      </c>
      <c r="C216" s="89" t="s">
        <v>198</v>
      </c>
      <c r="D216" s="102" t="s">
        <v>1050</v>
      </c>
      <c r="E216" s="102" t="s">
        <v>24</v>
      </c>
      <c r="F216" s="103" t="s">
        <v>20131</v>
      </c>
      <c r="G216" s="103" t="s">
        <v>20136</v>
      </c>
      <c r="H216" s="104" t="s">
        <v>1049</v>
      </c>
      <c r="I216" s="103" t="s">
        <v>27</v>
      </c>
      <c r="J216" s="103" t="s">
        <v>30</v>
      </c>
      <c r="K216" s="103" t="s">
        <v>30</v>
      </c>
      <c r="L216" s="103" t="s">
        <v>30</v>
      </c>
      <c r="M216" s="103" t="s">
        <v>30</v>
      </c>
      <c r="N216" s="103" t="s">
        <v>30</v>
      </c>
      <c r="O216" s="103" t="s">
        <v>27</v>
      </c>
      <c r="P216" s="103" t="s">
        <v>1517</v>
      </c>
      <c r="Q216" s="103" t="s">
        <v>1052</v>
      </c>
      <c r="R216" s="105">
        <v>18176118949</v>
      </c>
      <c r="S216" s="103" t="s">
        <v>1517</v>
      </c>
      <c r="T216" s="103" t="s">
        <v>20277</v>
      </c>
      <c r="U216" s="106" t="s">
        <v>20563</v>
      </c>
      <c r="V216" s="105" t="s">
        <v>20564</v>
      </c>
      <c r="W216" s="107" t="s">
        <v>198</v>
      </c>
      <c r="X216" t="s">
        <v>1051</v>
      </c>
      <c r="AA216">
        <f ca="1" t="shared" si="7"/>
        <v>18</v>
      </c>
    </row>
    <row r="217" spans="1:27">
      <c r="A217" s="101">
        <v>33</v>
      </c>
      <c r="B217" s="89" t="str">
        <f t="shared" si="6"/>
        <v>450124200207182718</v>
      </c>
      <c r="C217" s="89" t="s">
        <v>198</v>
      </c>
      <c r="D217" s="102" t="s">
        <v>1054</v>
      </c>
      <c r="E217" s="102" t="s">
        <v>24</v>
      </c>
      <c r="F217" s="103" t="s">
        <v>20205</v>
      </c>
      <c r="G217" s="103" t="s">
        <v>20185</v>
      </c>
      <c r="H217" s="104" t="s">
        <v>1053</v>
      </c>
      <c r="I217" s="103" t="s">
        <v>30</v>
      </c>
      <c r="J217" s="103" t="s">
        <v>30</v>
      </c>
      <c r="K217" s="103" t="s">
        <v>30</v>
      </c>
      <c r="L217" s="103" t="s">
        <v>30</v>
      </c>
      <c r="M217" s="103" t="s">
        <v>30</v>
      </c>
      <c r="N217" s="103" t="s">
        <v>30</v>
      </c>
      <c r="O217" s="103" t="s">
        <v>27</v>
      </c>
      <c r="P217" s="103" t="s">
        <v>1517</v>
      </c>
      <c r="Q217" s="103" t="s">
        <v>1056</v>
      </c>
      <c r="R217" s="105">
        <v>15177385381</v>
      </c>
      <c r="S217" s="103" t="s">
        <v>1517</v>
      </c>
      <c r="T217" s="103" t="s">
        <v>20408</v>
      </c>
      <c r="U217" s="106" t="s">
        <v>20382</v>
      </c>
      <c r="V217" s="105" t="s">
        <v>20565</v>
      </c>
      <c r="W217" s="107" t="s">
        <v>198</v>
      </c>
      <c r="X217" t="s">
        <v>1055</v>
      </c>
      <c r="AA217">
        <f ca="1" t="shared" si="7"/>
        <v>19</v>
      </c>
    </row>
    <row r="218" spans="1:27">
      <c r="A218" s="101">
        <v>34</v>
      </c>
      <c r="B218" s="89" t="str">
        <f t="shared" si="6"/>
        <v>451229200304230011</v>
      </c>
      <c r="C218" s="89" t="s">
        <v>198</v>
      </c>
      <c r="D218" s="102" t="s">
        <v>1058</v>
      </c>
      <c r="E218" s="102" t="s">
        <v>24</v>
      </c>
      <c r="F218" s="103" t="s">
        <v>20131</v>
      </c>
      <c r="G218" s="103" t="s">
        <v>20154</v>
      </c>
      <c r="H218" s="104" t="s">
        <v>1057</v>
      </c>
      <c r="I218" s="103" t="s">
        <v>30</v>
      </c>
      <c r="J218" s="103" t="s">
        <v>30</v>
      </c>
      <c r="K218" s="103" t="s">
        <v>30</v>
      </c>
      <c r="L218" s="103" t="s">
        <v>30</v>
      </c>
      <c r="M218" s="103" t="s">
        <v>30</v>
      </c>
      <c r="N218" s="103" t="s">
        <v>30</v>
      </c>
      <c r="O218" s="103" t="s">
        <v>27</v>
      </c>
      <c r="P218" s="103" t="s">
        <v>1517</v>
      </c>
      <c r="Q218" s="103" t="s">
        <v>1060</v>
      </c>
      <c r="R218" s="105">
        <v>13878746751</v>
      </c>
      <c r="S218" s="103" t="s">
        <v>1517</v>
      </c>
      <c r="T218" s="103" t="s">
        <v>1517</v>
      </c>
      <c r="U218" s="106" t="s">
        <v>20566</v>
      </c>
      <c r="V218" s="105">
        <v>0</v>
      </c>
      <c r="W218" s="107" t="s">
        <v>198</v>
      </c>
      <c r="X218" t="s">
        <v>19745</v>
      </c>
      <c r="AA218">
        <f ca="1" t="shared" si="7"/>
        <v>18</v>
      </c>
    </row>
    <row r="219" spans="1:27">
      <c r="A219" s="101">
        <v>35</v>
      </c>
      <c r="B219" s="89" t="str">
        <f t="shared" si="6"/>
        <v>452731200301020027</v>
      </c>
      <c r="C219" s="89" t="s">
        <v>198</v>
      </c>
      <c r="D219" s="102" t="s">
        <v>1062</v>
      </c>
      <c r="E219" s="102" t="s">
        <v>143</v>
      </c>
      <c r="F219" s="103" t="s">
        <v>20178</v>
      </c>
      <c r="G219" s="103" t="s">
        <v>20157</v>
      </c>
      <c r="H219" s="104" t="s">
        <v>1061</v>
      </c>
      <c r="I219" s="103" t="s">
        <v>30</v>
      </c>
      <c r="J219" s="103" t="s">
        <v>30</v>
      </c>
      <c r="K219" s="103" t="s">
        <v>30</v>
      </c>
      <c r="L219" s="103" t="s">
        <v>30</v>
      </c>
      <c r="M219" s="103" t="s">
        <v>30</v>
      </c>
      <c r="N219" s="103" t="s">
        <v>27</v>
      </c>
      <c r="O219" s="103" t="s">
        <v>27</v>
      </c>
      <c r="P219" s="103" t="s">
        <v>1517</v>
      </c>
      <c r="Q219" s="103" t="s">
        <v>1064</v>
      </c>
      <c r="R219" s="105">
        <v>15878686161</v>
      </c>
      <c r="S219" s="103" t="s">
        <v>1517</v>
      </c>
      <c r="T219" s="103" t="s">
        <v>20567</v>
      </c>
      <c r="U219" s="106" t="s">
        <v>20568</v>
      </c>
      <c r="V219" s="105">
        <v>0</v>
      </c>
      <c r="W219" s="107" t="s">
        <v>198</v>
      </c>
      <c r="X219" t="s">
        <v>19746</v>
      </c>
      <c r="AA219">
        <f ca="1" t="shared" si="7"/>
        <v>18</v>
      </c>
    </row>
    <row r="220" spans="1:27">
      <c r="A220" s="101">
        <v>36</v>
      </c>
      <c r="B220" s="89" t="str">
        <f t="shared" si="6"/>
        <v>45273120020908241X</v>
      </c>
      <c r="C220" s="89" t="s">
        <v>198</v>
      </c>
      <c r="D220" s="102" t="s">
        <v>1066</v>
      </c>
      <c r="E220" s="102" t="s">
        <v>24</v>
      </c>
      <c r="F220" s="103" t="s">
        <v>20131</v>
      </c>
      <c r="G220" s="103" t="s">
        <v>20143</v>
      </c>
      <c r="H220" s="104" t="s">
        <v>1065</v>
      </c>
      <c r="I220" s="103" t="s">
        <v>30</v>
      </c>
      <c r="J220" s="103" t="s">
        <v>30</v>
      </c>
      <c r="K220" s="103" t="s">
        <v>27</v>
      </c>
      <c r="L220" s="103" t="s">
        <v>30</v>
      </c>
      <c r="M220" s="103" t="s">
        <v>30</v>
      </c>
      <c r="N220" s="103" t="s">
        <v>30</v>
      </c>
      <c r="O220" s="103" t="s">
        <v>27</v>
      </c>
      <c r="P220" s="103" t="s">
        <v>1517</v>
      </c>
      <c r="Q220" s="103" t="s">
        <v>1068</v>
      </c>
      <c r="R220" s="105">
        <v>17777938535</v>
      </c>
      <c r="S220" s="103" t="s">
        <v>1517</v>
      </c>
      <c r="T220" s="103" t="s">
        <v>20191</v>
      </c>
      <c r="U220" s="106" t="s">
        <v>20192</v>
      </c>
      <c r="V220" s="105" t="s">
        <v>20569</v>
      </c>
      <c r="W220" s="107" t="s">
        <v>198</v>
      </c>
      <c r="X220" t="s">
        <v>1067</v>
      </c>
      <c r="AA220">
        <f ca="1" t="shared" si="7"/>
        <v>18</v>
      </c>
    </row>
    <row r="221" spans="1:27">
      <c r="A221" s="101">
        <v>37</v>
      </c>
      <c r="B221" s="89" t="str">
        <f t="shared" si="6"/>
        <v>452731200306061813</v>
      </c>
      <c r="C221" s="89" t="s">
        <v>198</v>
      </c>
      <c r="D221" s="102" t="s">
        <v>1070</v>
      </c>
      <c r="E221" s="102" t="s">
        <v>24</v>
      </c>
      <c r="F221" s="103" t="s">
        <v>20131</v>
      </c>
      <c r="G221" s="103" t="s">
        <v>20229</v>
      </c>
      <c r="H221" s="104" t="s">
        <v>1069</v>
      </c>
      <c r="I221" s="103" t="s">
        <v>30</v>
      </c>
      <c r="J221" s="103" t="s">
        <v>30</v>
      </c>
      <c r="K221" s="103" t="s">
        <v>30</v>
      </c>
      <c r="L221" s="103" t="s">
        <v>30</v>
      </c>
      <c r="M221" s="103" t="s">
        <v>30</v>
      </c>
      <c r="N221" s="103" t="s">
        <v>30</v>
      </c>
      <c r="O221" s="103" t="s">
        <v>27</v>
      </c>
      <c r="P221" s="103" t="s">
        <v>1517</v>
      </c>
      <c r="Q221" s="103" t="s">
        <v>1072</v>
      </c>
      <c r="R221" s="105">
        <v>13418885499</v>
      </c>
      <c r="S221" s="103" t="s">
        <v>1517</v>
      </c>
      <c r="T221" s="103" t="s">
        <v>20208</v>
      </c>
      <c r="U221" s="106" t="s">
        <v>20343</v>
      </c>
      <c r="V221" s="105" t="s">
        <v>20526</v>
      </c>
      <c r="W221" s="107" t="s">
        <v>198</v>
      </c>
      <c r="X221" t="s">
        <v>1071</v>
      </c>
      <c r="AA221">
        <f ca="1" t="shared" si="7"/>
        <v>18</v>
      </c>
    </row>
    <row r="222" spans="1:27">
      <c r="A222" s="101">
        <v>38</v>
      </c>
      <c r="B222" s="89" t="str">
        <f t="shared" si="6"/>
        <v>451229200007182412</v>
      </c>
      <c r="C222" s="89" t="s">
        <v>198</v>
      </c>
      <c r="D222" s="102" t="s">
        <v>1074</v>
      </c>
      <c r="E222" s="102" t="s">
        <v>24</v>
      </c>
      <c r="F222" s="103" t="s">
        <v>20178</v>
      </c>
      <c r="G222" s="103" t="s">
        <v>20139</v>
      </c>
      <c r="H222" s="104" t="s">
        <v>1073</v>
      </c>
      <c r="I222" s="103" t="s">
        <v>27</v>
      </c>
      <c r="J222" s="103" t="s">
        <v>30</v>
      </c>
      <c r="K222" s="103" t="s">
        <v>30</v>
      </c>
      <c r="L222" s="103" t="s">
        <v>30</v>
      </c>
      <c r="M222" s="103" t="s">
        <v>30</v>
      </c>
      <c r="N222" s="103" t="s">
        <v>27</v>
      </c>
      <c r="O222" s="103" t="s">
        <v>27</v>
      </c>
      <c r="P222" s="103" t="s">
        <v>1517</v>
      </c>
      <c r="Q222" s="103" t="s">
        <v>1076</v>
      </c>
      <c r="R222" s="105">
        <v>15078635712</v>
      </c>
      <c r="S222" s="103" t="s">
        <v>1517</v>
      </c>
      <c r="T222" s="103" t="s">
        <v>20191</v>
      </c>
      <c r="U222" s="106" t="s">
        <v>20570</v>
      </c>
      <c r="V222" s="105" t="s">
        <v>20571</v>
      </c>
      <c r="W222" s="107" t="s">
        <v>198</v>
      </c>
      <c r="X222" t="s">
        <v>1075</v>
      </c>
      <c r="AA222">
        <f ca="1" t="shared" si="7"/>
        <v>21</v>
      </c>
    </row>
    <row r="223" spans="1:27">
      <c r="A223" s="101">
        <v>39</v>
      </c>
      <c r="B223" s="89" t="str">
        <f t="shared" si="6"/>
        <v>451229200210250054</v>
      </c>
      <c r="C223" s="89" t="s">
        <v>198</v>
      </c>
      <c r="D223" s="102" t="s">
        <v>1078</v>
      </c>
      <c r="E223" s="102" t="s">
        <v>24</v>
      </c>
      <c r="F223" s="103" t="s">
        <v>20131</v>
      </c>
      <c r="G223" s="103" t="s">
        <v>20132</v>
      </c>
      <c r="H223" s="104" t="s">
        <v>1077</v>
      </c>
      <c r="I223" s="103" t="s">
        <v>27</v>
      </c>
      <c r="J223" s="103" t="s">
        <v>30</v>
      </c>
      <c r="K223" s="103" t="s">
        <v>30</v>
      </c>
      <c r="L223" s="103" t="s">
        <v>30</v>
      </c>
      <c r="M223" s="103" t="s">
        <v>30</v>
      </c>
      <c r="N223" s="103" t="s">
        <v>30</v>
      </c>
      <c r="O223" s="103" t="s">
        <v>27</v>
      </c>
      <c r="P223" s="103" t="s">
        <v>20186</v>
      </c>
      <c r="Q223" s="103" t="s">
        <v>1080</v>
      </c>
      <c r="R223" s="105">
        <v>15077659212</v>
      </c>
      <c r="S223" s="103" t="s">
        <v>20186</v>
      </c>
      <c r="T223" s="103" t="s">
        <v>20187</v>
      </c>
      <c r="U223" s="106" t="s">
        <v>20572</v>
      </c>
      <c r="V223" s="105" t="s">
        <v>20573</v>
      </c>
      <c r="W223" s="107" t="s">
        <v>198</v>
      </c>
      <c r="X223" t="s">
        <v>1079</v>
      </c>
      <c r="AA223">
        <f ca="1" t="shared" si="7"/>
        <v>18</v>
      </c>
    </row>
    <row r="224" spans="1:27">
      <c r="A224" s="101">
        <v>40</v>
      </c>
      <c r="B224" s="89" t="str">
        <f t="shared" si="6"/>
        <v>452731199912010332</v>
      </c>
      <c r="C224" s="89" t="s">
        <v>198</v>
      </c>
      <c r="D224" s="102" t="s">
        <v>1082</v>
      </c>
      <c r="E224" s="102" t="s">
        <v>24</v>
      </c>
      <c r="F224" s="103" t="s">
        <v>20131</v>
      </c>
      <c r="G224" s="103" t="s">
        <v>20574</v>
      </c>
      <c r="H224" s="104" t="s">
        <v>1081</v>
      </c>
      <c r="I224" s="103" t="s">
        <v>27</v>
      </c>
      <c r="J224" s="103" t="s">
        <v>27</v>
      </c>
      <c r="K224" s="103" t="s">
        <v>30</v>
      </c>
      <c r="L224" s="103" t="s">
        <v>30</v>
      </c>
      <c r="M224" s="103" t="s">
        <v>30</v>
      </c>
      <c r="N224" s="103" t="s">
        <v>30</v>
      </c>
      <c r="O224" s="103" t="s">
        <v>27</v>
      </c>
      <c r="P224" s="103" t="s">
        <v>1517</v>
      </c>
      <c r="Q224" s="103" t="s">
        <v>1084</v>
      </c>
      <c r="R224" s="105">
        <v>18775854969</v>
      </c>
      <c r="S224" s="103" t="s">
        <v>1517</v>
      </c>
      <c r="T224" s="103" t="s">
        <v>20280</v>
      </c>
      <c r="U224" s="106" t="s">
        <v>20475</v>
      </c>
      <c r="V224" s="105" t="s">
        <v>20575</v>
      </c>
      <c r="W224" s="107" t="s">
        <v>198</v>
      </c>
      <c r="X224" t="s">
        <v>1083</v>
      </c>
      <c r="AA224">
        <f ca="1" t="shared" si="7"/>
        <v>21</v>
      </c>
    </row>
    <row r="225" spans="1:27">
      <c r="A225" s="101">
        <v>41</v>
      </c>
      <c r="B225" s="89" t="str">
        <f t="shared" si="6"/>
        <v>451229200208123929</v>
      </c>
      <c r="C225" s="89" t="s">
        <v>198</v>
      </c>
      <c r="D225" s="102" t="s">
        <v>1086</v>
      </c>
      <c r="E225" s="102" t="s">
        <v>143</v>
      </c>
      <c r="F225" s="103" t="s">
        <v>20131</v>
      </c>
      <c r="G225" s="103" t="s">
        <v>20182</v>
      </c>
      <c r="H225" s="104" t="s">
        <v>1085</v>
      </c>
      <c r="I225" s="103" t="s">
        <v>27</v>
      </c>
      <c r="J225" s="103" t="s">
        <v>27</v>
      </c>
      <c r="K225" s="103" t="s">
        <v>27</v>
      </c>
      <c r="L225" s="103" t="s">
        <v>30</v>
      </c>
      <c r="M225" s="103" t="s">
        <v>30</v>
      </c>
      <c r="N225" s="103" t="s">
        <v>27</v>
      </c>
      <c r="O225" s="103" t="s">
        <v>27</v>
      </c>
      <c r="P225" s="103" t="s">
        <v>1517</v>
      </c>
      <c r="Q225" s="103" t="s">
        <v>1088</v>
      </c>
      <c r="R225" s="105">
        <v>18176149658</v>
      </c>
      <c r="S225" s="103" t="s">
        <v>1517</v>
      </c>
      <c r="T225" s="103" t="s">
        <v>20140</v>
      </c>
      <c r="U225" s="106" t="s">
        <v>20141</v>
      </c>
      <c r="V225" s="105" t="s">
        <v>20576</v>
      </c>
      <c r="W225" s="107" t="s">
        <v>198</v>
      </c>
      <c r="X225" t="s">
        <v>1087</v>
      </c>
      <c r="AA225">
        <f ca="1" t="shared" si="7"/>
        <v>19</v>
      </c>
    </row>
    <row r="226" spans="1:27">
      <c r="A226" s="101">
        <v>42</v>
      </c>
      <c r="B226" s="89" t="str">
        <f t="shared" si="6"/>
        <v>452132200301301228</v>
      </c>
      <c r="C226" s="89" t="s">
        <v>198</v>
      </c>
      <c r="D226" s="102" t="s">
        <v>1090</v>
      </c>
      <c r="E226" s="102" t="s">
        <v>143</v>
      </c>
      <c r="F226" s="103" t="s">
        <v>20131</v>
      </c>
      <c r="G226" s="103" t="s">
        <v>20157</v>
      </c>
      <c r="H226" s="104" t="s">
        <v>1089</v>
      </c>
      <c r="I226" s="103" t="s">
        <v>30</v>
      </c>
      <c r="J226" s="103" t="s">
        <v>30</v>
      </c>
      <c r="K226" s="103" t="s">
        <v>30</v>
      </c>
      <c r="L226" s="103" t="s">
        <v>30</v>
      </c>
      <c r="M226" s="103" t="s">
        <v>30</v>
      </c>
      <c r="N226" s="103" t="s">
        <v>30</v>
      </c>
      <c r="O226" s="103" t="s">
        <v>30</v>
      </c>
      <c r="P226" s="103" t="s">
        <v>20577</v>
      </c>
      <c r="Q226" s="103" t="s">
        <v>1092</v>
      </c>
      <c r="R226" s="105">
        <v>13123586175</v>
      </c>
      <c r="S226" s="103" t="s">
        <v>1517</v>
      </c>
      <c r="T226" s="103" t="s">
        <v>1517</v>
      </c>
      <c r="U226" s="106" t="s">
        <v>20578</v>
      </c>
      <c r="V226" s="105">
        <v>0</v>
      </c>
      <c r="W226" s="107" t="s">
        <v>198</v>
      </c>
      <c r="X226" t="s">
        <v>19747</v>
      </c>
      <c r="AA226">
        <f ca="1" t="shared" si="7"/>
        <v>18</v>
      </c>
    </row>
    <row r="227" spans="1:27">
      <c r="A227" s="101">
        <v>43</v>
      </c>
      <c r="B227" s="89" t="str">
        <f t="shared" si="6"/>
        <v>452731200304160033</v>
      </c>
      <c r="C227" s="89" t="s">
        <v>198</v>
      </c>
      <c r="D227" s="102" t="s">
        <v>1094</v>
      </c>
      <c r="E227" s="102" t="s">
        <v>24</v>
      </c>
      <c r="F227" s="103" t="s">
        <v>20131</v>
      </c>
      <c r="G227" s="103" t="s">
        <v>20154</v>
      </c>
      <c r="H227" s="104" t="s">
        <v>1093</v>
      </c>
      <c r="I227" s="103" t="s">
        <v>30</v>
      </c>
      <c r="J227" s="103" t="s">
        <v>30</v>
      </c>
      <c r="K227" s="103" t="s">
        <v>30</v>
      </c>
      <c r="L227" s="103" t="s">
        <v>30</v>
      </c>
      <c r="M227" s="103" t="s">
        <v>30</v>
      </c>
      <c r="N227" s="103" t="s">
        <v>30</v>
      </c>
      <c r="O227" s="103" t="s">
        <v>27</v>
      </c>
      <c r="P227" s="103" t="s">
        <v>1517</v>
      </c>
      <c r="Q227" s="103" t="s">
        <v>1096</v>
      </c>
      <c r="R227" s="105">
        <v>13557181200</v>
      </c>
      <c r="S227" s="103" t="s">
        <v>1517</v>
      </c>
      <c r="T227" s="103" t="s">
        <v>1517</v>
      </c>
      <c r="U227" s="106" t="s">
        <v>20579</v>
      </c>
      <c r="V227" s="105" t="s">
        <v>20580</v>
      </c>
      <c r="W227" s="107" t="s">
        <v>198</v>
      </c>
      <c r="X227" t="s">
        <v>19748</v>
      </c>
      <c r="AA227">
        <f ca="1" t="shared" si="7"/>
        <v>18</v>
      </c>
    </row>
    <row r="228" spans="1:27">
      <c r="A228" s="101">
        <v>45</v>
      </c>
      <c r="B228" s="89" t="str">
        <f t="shared" si="6"/>
        <v>451229200303083611</v>
      </c>
      <c r="C228" s="89" t="s">
        <v>198</v>
      </c>
      <c r="D228" s="102" t="s">
        <v>1098</v>
      </c>
      <c r="E228" s="102" t="s">
        <v>24</v>
      </c>
      <c r="F228" s="103" t="s">
        <v>20131</v>
      </c>
      <c r="G228" s="103" t="s">
        <v>20202</v>
      </c>
      <c r="H228" s="104" t="s">
        <v>1097</v>
      </c>
      <c r="I228" s="103" t="s">
        <v>27</v>
      </c>
      <c r="J228" s="103" t="s">
        <v>30</v>
      </c>
      <c r="K228" s="103" t="s">
        <v>30</v>
      </c>
      <c r="L228" s="103" t="s">
        <v>30</v>
      </c>
      <c r="M228" s="103" t="s">
        <v>30</v>
      </c>
      <c r="N228" s="103" t="s">
        <v>30</v>
      </c>
      <c r="O228" s="103" t="s">
        <v>27</v>
      </c>
      <c r="P228" s="103" t="s">
        <v>1517</v>
      </c>
      <c r="Q228" s="103" t="s">
        <v>1100</v>
      </c>
      <c r="R228" s="105">
        <v>15078574703</v>
      </c>
      <c r="S228" s="103" t="s">
        <v>1517</v>
      </c>
      <c r="T228" s="103" t="s">
        <v>20158</v>
      </c>
      <c r="U228" s="106" t="s">
        <v>20159</v>
      </c>
      <c r="V228" s="105" t="s">
        <v>20581</v>
      </c>
      <c r="W228" s="107" t="s">
        <v>198</v>
      </c>
      <c r="X228" t="s">
        <v>19749</v>
      </c>
      <c r="AA228">
        <f ca="1" t="shared" si="7"/>
        <v>18</v>
      </c>
    </row>
    <row r="229" spans="1:27">
      <c r="A229" s="101">
        <v>46</v>
      </c>
      <c r="B229" s="89" t="str">
        <f t="shared" si="6"/>
        <v>451229200301100027</v>
      </c>
      <c r="C229" s="89" t="s">
        <v>198</v>
      </c>
      <c r="D229" s="102" t="s">
        <v>1102</v>
      </c>
      <c r="E229" s="102" t="s">
        <v>143</v>
      </c>
      <c r="F229" s="103" t="s">
        <v>20131</v>
      </c>
      <c r="G229" s="103" t="s">
        <v>20157</v>
      </c>
      <c r="H229" s="104" t="s">
        <v>1101</v>
      </c>
      <c r="I229" s="103" t="s">
        <v>27</v>
      </c>
      <c r="J229" s="103" t="s">
        <v>30</v>
      </c>
      <c r="K229" s="103" t="s">
        <v>27</v>
      </c>
      <c r="L229" s="103" t="s">
        <v>30</v>
      </c>
      <c r="M229" s="103" t="s">
        <v>30</v>
      </c>
      <c r="N229" s="103" t="s">
        <v>30</v>
      </c>
      <c r="O229" s="103" t="s">
        <v>27</v>
      </c>
      <c r="P229" s="103" t="s">
        <v>1517</v>
      </c>
      <c r="Q229" s="103" t="s">
        <v>1104</v>
      </c>
      <c r="R229" s="105">
        <v>18887756607</v>
      </c>
      <c r="S229" s="103" t="s">
        <v>1517</v>
      </c>
      <c r="T229" s="103" t="s">
        <v>1517</v>
      </c>
      <c r="U229" s="106" t="s">
        <v>20582</v>
      </c>
      <c r="V229" s="105" t="s">
        <v>20189</v>
      </c>
      <c r="W229" s="107" t="s">
        <v>198</v>
      </c>
      <c r="X229" t="s">
        <v>17922</v>
      </c>
      <c r="AA229">
        <f ca="1" t="shared" si="7"/>
        <v>18</v>
      </c>
    </row>
    <row r="230" spans="1:27">
      <c r="A230" s="101">
        <v>47</v>
      </c>
      <c r="B230" s="89" t="str">
        <f t="shared" si="6"/>
        <v>452731200102205117</v>
      </c>
      <c r="C230" s="89" t="s">
        <v>198</v>
      </c>
      <c r="D230" s="102" t="s">
        <v>1106</v>
      </c>
      <c r="E230" s="102" t="s">
        <v>24</v>
      </c>
      <c r="F230" s="103" t="s">
        <v>20131</v>
      </c>
      <c r="G230" s="103" t="s">
        <v>20249</v>
      </c>
      <c r="H230" s="104" t="s">
        <v>1105</v>
      </c>
      <c r="I230" s="103" t="s">
        <v>30</v>
      </c>
      <c r="J230" s="103" t="s">
        <v>27</v>
      </c>
      <c r="K230" s="103" t="s">
        <v>30</v>
      </c>
      <c r="L230" s="103" t="s">
        <v>30</v>
      </c>
      <c r="M230" s="103" t="s">
        <v>30</v>
      </c>
      <c r="N230" s="103" t="s">
        <v>30</v>
      </c>
      <c r="O230" s="103" t="s">
        <v>27</v>
      </c>
      <c r="P230" s="103" t="s">
        <v>1517</v>
      </c>
      <c r="Q230" s="103" t="s">
        <v>1108</v>
      </c>
      <c r="R230" s="105">
        <v>18707782046</v>
      </c>
      <c r="S230" s="103" t="s">
        <v>1517</v>
      </c>
      <c r="T230" s="103" t="s">
        <v>20164</v>
      </c>
      <c r="U230" s="106" t="s">
        <v>20583</v>
      </c>
      <c r="V230" s="105" t="s">
        <v>20584</v>
      </c>
      <c r="W230" s="107" t="s">
        <v>198</v>
      </c>
      <c r="X230" t="s">
        <v>1107</v>
      </c>
      <c r="AA230">
        <f ca="1" t="shared" si="7"/>
        <v>20</v>
      </c>
    </row>
    <row r="231" spans="1:27">
      <c r="A231" s="101">
        <v>48</v>
      </c>
      <c r="B231" s="89" t="str">
        <f t="shared" si="6"/>
        <v>450124200109132725</v>
      </c>
      <c r="C231" s="89" t="s">
        <v>198</v>
      </c>
      <c r="D231" s="102" t="s">
        <v>1110</v>
      </c>
      <c r="E231" s="102" t="s">
        <v>143</v>
      </c>
      <c r="F231" s="103" t="s">
        <v>20205</v>
      </c>
      <c r="G231" s="103" t="s">
        <v>20197</v>
      </c>
      <c r="H231" s="104" t="s">
        <v>1109</v>
      </c>
      <c r="I231" s="103" t="s">
        <v>30</v>
      </c>
      <c r="J231" s="103" t="s">
        <v>30</v>
      </c>
      <c r="K231" s="103" t="s">
        <v>30</v>
      </c>
      <c r="L231" s="103" t="s">
        <v>30</v>
      </c>
      <c r="M231" s="103" t="s">
        <v>30</v>
      </c>
      <c r="N231" s="103" t="s">
        <v>30</v>
      </c>
      <c r="O231" s="103" t="s">
        <v>27</v>
      </c>
      <c r="P231" s="103" t="s">
        <v>13873</v>
      </c>
      <c r="Q231" s="103" t="s">
        <v>1112</v>
      </c>
      <c r="R231" s="105">
        <v>15807781073</v>
      </c>
      <c r="S231" s="103" t="s">
        <v>20253</v>
      </c>
      <c r="T231" s="103" t="s">
        <v>20522</v>
      </c>
      <c r="U231" s="106" t="s">
        <v>20585</v>
      </c>
      <c r="V231" s="105" t="s">
        <v>20586</v>
      </c>
      <c r="W231" s="107" t="s">
        <v>198</v>
      </c>
      <c r="X231" t="s">
        <v>1111</v>
      </c>
      <c r="AA231">
        <f ca="1" t="shared" si="7"/>
        <v>19</v>
      </c>
    </row>
    <row r="232" spans="1:27">
      <c r="A232" s="101">
        <v>49</v>
      </c>
      <c r="B232" s="89" t="str">
        <f t="shared" si="6"/>
        <v>451229200302180049</v>
      </c>
      <c r="C232" s="89" t="s">
        <v>198</v>
      </c>
      <c r="D232" s="102" t="s">
        <v>1114</v>
      </c>
      <c r="E232" s="102" t="s">
        <v>143</v>
      </c>
      <c r="F232" s="103" t="s">
        <v>20131</v>
      </c>
      <c r="G232" s="103" t="s">
        <v>20161</v>
      </c>
      <c r="H232" s="104" t="s">
        <v>1113</v>
      </c>
      <c r="I232" s="103" t="s">
        <v>30</v>
      </c>
      <c r="J232" s="103" t="s">
        <v>30</v>
      </c>
      <c r="K232" s="103" t="s">
        <v>30</v>
      </c>
      <c r="L232" s="103" t="s">
        <v>30</v>
      </c>
      <c r="M232" s="103" t="s">
        <v>30</v>
      </c>
      <c r="N232" s="103" t="s">
        <v>30</v>
      </c>
      <c r="O232" s="103" t="s">
        <v>27</v>
      </c>
      <c r="P232" s="103" t="s">
        <v>1517</v>
      </c>
      <c r="Q232" s="103" t="s">
        <v>1116</v>
      </c>
      <c r="R232" s="105">
        <v>15078636498</v>
      </c>
      <c r="S232" s="103" t="s">
        <v>1517</v>
      </c>
      <c r="T232" s="103" t="s">
        <v>1517</v>
      </c>
      <c r="U232" s="106" t="s">
        <v>20587</v>
      </c>
      <c r="V232" s="105" t="s">
        <v>20588</v>
      </c>
      <c r="W232" s="107" t="s">
        <v>198</v>
      </c>
      <c r="X232" t="s">
        <v>19750</v>
      </c>
      <c r="AA232">
        <f ca="1" t="shared" si="7"/>
        <v>18</v>
      </c>
    </row>
    <row r="233" spans="1:27">
      <c r="A233" s="101">
        <v>50</v>
      </c>
      <c r="B233" s="89" t="str">
        <f t="shared" si="6"/>
        <v>451229200302282117</v>
      </c>
      <c r="C233" s="89" t="s">
        <v>198</v>
      </c>
      <c r="D233" s="102" t="s">
        <v>1118</v>
      </c>
      <c r="E233" s="102" t="s">
        <v>24</v>
      </c>
      <c r="F233" s="103" t="s">
        <v>20178</v>
      </c>
      <c r="G233" s="103" t="s">
        <v>20161</v>
      </c>
      <c r="H233" s="104" t="s">
        <v>1117</v>
      </c>
      <c r="I233" s="103" t="s">
        <v>27</v>
      </c>
      <c r="J233" s="103" t="s">
        <v>30</v>
      </c>
      <c r="K233" s="103" t="s">
        <v>30</v>
      </c>
      <c r="L233" s="103" t="s">
        <v>30</v>
      </c>
      <c r="M233" s="103" t="s">
        <v>30</v>
      </c>
      <c r="N233" s="103" t="s">
        <v>27</v>
      </c>
      <c r="O233" s="103" t="s">
        <v>27</v>
      </c>
      <c r="P233" s="103" t="s">
        <v>1517</v>
      </c>
      <c r="Q233" s="103" t="s">
        <v>1120</v>
      </c>
      <c r="R233" s="105">
        <v>18174936870</v>
      </c>
      <c r="S233" s="103" t="s">
        <v>1517</v>
      </c>
      <c r="T233" s="103" t="s">
        <v>20240</v>
      </c>
      <c r="U233" s="106" t="s">
        <v>20589</v>
      </c>
      <c r="V233" s="105" t="s">
        <v>20590</v>
      </c>
      <c r="W233" s="107" t="s">
        <v>198</v>
      </c>
      <c r="X233" t="s">
        <v>1119</v>
      </c>
      <c r="AA233">
        <f ca="1" t="shared" si="7"/>
        <v>18</v>
      </c>
    </row>
    <row r="234" spans="1:27">
      <c r="A234" s="101">
        <v>51</v>
      </c>
      <c r="B234" s="89" t="str">
        <f t="shared" si="6"/>
        <v>452731200307080020</v>
      </c>
      <c r="C234" s="89" t="s">
        <v>198</v>
      </c>
      <c r="D234" s="102" t="s">
        <v>1122</v>
      </c>
      <c r="E234" s="102" t="s">
        <v>143</v>
      </c>
      <c r="F234" s="103" t="s">
        <v>20131</v>
      </c>
      <c r="G234" s="103" t="s">
        <v>20214</v>
      </c>
      <c r="H234" s="104" t="s">
        <v>1121</v>
      </c>
      <c r="I234" s="103" t="s">
        <v>30</v>
      </c>
      <c r="J234" s="103" t="s">
        <v>30</v>
      </c>
      <c r="K234" s="103" t="s">
        <v>30</v>
      </c>
      <c r="L234" s="103" t="s">
        <v>30</v>
      </c>
      <c r="M234" s="103" t="s">
        <v>30</v>
      </c>
      <c r="N234" s="103" t="s">
        <v>30</v>
      </c>
      <c r="O234" s="103" t="s">
        <v>30</v>
      </c>
      <c r="P234" s="103" t="s">
        <v>1517</v>
      </c>
      <c r="Q234" s="103" t="s">
        <v>1124</v>
      </c>
      <c r="R234" s="105">
        <v>18776879606</v>
      </c>
      <c r="S234" s="103" t="s">
        <v>1517</v>
      </c>
      <c r="T234" s="103" t="s">
        <v>20162</v>
      </c>
      <c r="U234" s="106" t="s">
        <v>20591</v>
      </c>
      <c r="V234" s="105" t="s">
        <v>20592</v>
      </c>
      <c r="W234" s="107" t="s">
        <v>198</v>
      </c>
      <c r="X234" t="s">
        <v>1123</v>
      </c>
      <c r="AA234">
        <f ca="1" t="shared" si="7"/>
        <v>18</v>
      </c>
    </row>
    <row r="235" spans="1:27">
      <c r="A235" s="101">
        <v>52</v>
      </c>
      <c r="B235" s="89" t="str">
        <f t="shared" si="6"/>
        <v>452731200310235724</v>
      </c>
      <c r="C235" s="89" t="s">
        <v>198</v>
      </c>
      <c r="D235" s="102" t="s">
        <v>1126</v>
      </c>
      <c r="E235" s="102" t="s">
        <v>143</v>
      </c>
      <c r="F235" s="103" t="s">
        <v>20131</v>
      </c>
      <c r="G235" s="103" t="s">
        <v>20307</v>
      </c>
      <c r="H235" s="104" t="s">
        <v>1125</v>
      </c>
      <c r="I235" s="103" t="s">
        <v>30</v>
      </c>
      <c r="J235" s="103" t="s">
        <v>30</v>
      </c>
      <c r="K235" s="103" t="s">
        <v>30</v>
      </c>
      <c r="L235" s="103" t="s">
        <v>30</v>
      </c>
      <c r="M235" s="103" t="s">
        <v>30</v>
      </c>
      <c r="N235" s="103" t="s">
        <v>30</v>
      </c>
      <c r="O235" s="103" t="s">
        <v>27</v>
      </c>
      <c r="P235" s="103" t="s">
        <v>1517</v>
      </c>
      <c r="Q235" s="103" t="s">
        <v>1128</v>
      </c>
      <c r="R235" s="105">
        <v>13407753063</v>
      </c>
      <c r="S235" s="103" t="s">
        <v>1517</v>
      </c>
      <c r="T235" s="103" t="s">
        <v>1517</v>
      </c>
      <c r="U235" s="106" t="s">
        <v>20593</v>
      </c>
      <c r="V235" s="105" t="s">
        <v>20594</v>
      </c>
      <c r="W235" s="107" t="s">
        <v>198</v>
      </c>
      <c r="X235" t="s">
        <v>17968</v>
      </c>
      <c r="AA235">
        <f ca="1" t="shared" si="7"/>
        <v>17</v>
      </c>
    </row>
    <row r="236" spans="1:27">
      <c r="A236" s="101">
        <v>53</v>
      </c>
      <c r="B236" s="89" t="str">
        <f t="shared" si="6"/>
        <v>451227200007191279</v>
      </c>
      <c r="C236" s="89" t="s">
        <v>198</v>
      </c>
      <c r="D236" s="102" t="s">
        <v>1131</v>
      </c>
      <c r="E236" s="102" t="s">
        <v>24</v>
      </c>
      <c r="F236" s="103" t="s">
        <v>20178</v>
      </c>
      <c r="G236" s="103" t="s">
        <v>20139</v>
      </c>
      <c r="H236" s="104" t="s">
        <v>1130</v>
      </c>
      <c r="I236" s="103" t="s">
        <v>30</v>
      </c>
      <c r="J236" s="103" t="s">
        <v>30</v>
      </c>
      <c r="K236" s="103" t="s">
        <v>30</v>
      </c>
      <c r="L236" s="103" t="s">
        <v>30</v>
      </c>
      <c r="M236" s="103" t="s">
        <v>30</v>
      </c>
      <c r="N236" s="103" t="s">
        <v>30</v>
      </c>
      <c r="O236" s="103" t="s">
        <v>27</v>
      </c>
      <c r="P236" s="103" t="s">
        <v>20595</v>
      </c>
      <c r="Q236" s="103" t="s">
        <v>1133</v>
      </c>
      <c r="R236" s="105">
        <v>18977861595</v>
      </c>
      <c r="S236" s="103" t="s">
        <v>1133</v>
      </c>
      <c r="T236" s="103" t="s">
        <v>20596</v>
      </c>
      <c r="U236" s="106" t="s">
        <v>20597</v>
      </c>
      <c r="V236" s="105" t="s">
        <v>20598</v>
      </c>
      <c r="W236" s="107" t="s">
        <v>198</v>
      </c>
      <c r="X236" t="s">
        <v>1132</v>
      </c>
      <c r="AA236">
        <f ca="1" t="shared" si="7"/>
        <v>21</v>
      </c>
    </row>
    <row r="237" spans="1:27">
      <c r="A237" s="101">
        <v>54</v>
      </c>
      <c r="B237" s="89" t="str">
        <f t="shared" si="6"/>
        <v>451229200105132718</v>
      </c>
      <c r="C237" s="89" t="s">
        <v>198</v>
      </c>
      <c r="D237" s="102" t="s">
        <v>1135</v>
      </c>
      <c r="E237" s="102" t="s">
        <v>24</v>
      </c>
      <c r="F237" s="103" t="s">
        <v>20178</v>
      </c>
      <c r="G237" s="103" t="s">
        <v>20317</v>
      </c>
      <c r="H237" s="104" t="s">
        <v>1134</v>
      </c>
      <c r="I237" s="103" t="s">
        <v>27</v>
      </c>
      <c r="J237" s="103" t="s">
        <v>30</v>
      </c>
      <c r="K237" s="103" t="s">
        <v>30</v>
      </c>
      <c r="L237" s="103" t="s">
        <v>30</v>
      </c>
      <c r="M237" s="103" t="s">
        <v>30</v>
      </c>
      <c r="N237" s="103" t="s">
        <v>30</v>
      </c>
      <c r="O237" s="103" t="s">
        <v>27</v>
      </c>
      <c r="P237" s="103" t="s">
        <v>1517</v>
      </c>
      <c r="Q237" s="103" t="s">
        <v>1137</v>
      </c>
      <c r="R237" s="105">
        <v>18174936996</v>
      </c>
      <c r="S237" s="103" t="s">
        <v>1517</v>
      </c>
      <c r="T237" s="103" t="s">
        <v>20277</v>
      </c>
      <c r="U237" s="106" t="s">
        <v>20599</v>
      </c>
      <c r="V237" s="105" t="s">
        <v>20600</v>
      </c>
      <c r="W237" s="107" t="s">
        <v>198</v>
      </c>
      <c r="X237" t="s">
        <v>1136</v>
      </c>
      <c r="AA237">
        <f ca="1" t="shared" si="7"/>
        <v>20</v>
      </c>
    </row>
    <row r="238" spans="1:27">
      <c r="A238" s="101">
        <v>55</v>
      </c>
      <c r="B238" s="89" t="str">
        <f t="shared" si="6"/>
        <v>452731200211090320</v>
      </c>
      <c r="C238" s="89" t="s">
        <v>198</v>
      </c>
      <c r="D238" s="102" t="s">
        <v>1139</v>
      </c>
      <c r="E238" s="102" t="s">
        <v>143</v>
      </c>
      <c r="F238" s="103" t="s">
        <v>20131</v>
      </c>
      <c r="G238" s="103" t="s">
        <v>20276</v>
      </c>
      <c r="H238" s="104" t="s">
        <v>1138</v>
      </c>
      <c r="I238" s="103" t="s">
        <v>30</v>
      </c>
      <c r="J238" s="103" t="s">
        <v>30</v>
      </c>
      <c r="K238" s="103" t="s">
        <v>30</v>
      </c>
      <c r="L238" s="103" t="s">
        <v>30</v>
      </c>
      <c r="M238" s="103" t="s">
        <v>30</v>
      </c>
      <c r="N238" s="103" t="s">
        <v>30</v>
      </c>
      <c r="O238" s="103" t="s">
        <v>27</v>
      </c>
      <c r="P238" s="103" t="s">
        <v>1517</v>
      </c>
      <c r="Q238" s="103" t="s">
        <v>1141</v>
      </c>
      <c r="R238" s="105">
        <v>17807833020</v>
      </c>
      <c r="S238" s="103" t="s">
        <v>1517</v>
      </c>
      <c r="T238" s="103" t="s">
        <v>20280</v>
      </c>
      <c r="U238" s="106" t="s">
        <v>20333</v>
      </c>
      <c r="V238" s="105" t="s">
        <v>20601</v>
      </c>
      <c r="W238" s="107" t="s">
        <v>198</v>
      </c>
      <c r="X238" t="s">
        <v>1140</v>
      </c>
      <c r="AA238">
        <f ca="1" t="shared" si="7"/>
        <v>18</v>
      </c>
    </row>
    <row r="239" spans="1:27">
      <c r="A239" s="101">
        <v>56</v>
      </c>
      <c r="B239" s="89" t="str">
        <f t="shared" si="6"/>
        <v>451229200007154219</v>
      </c>
      <c r="C239" s="89" t="s">
        <v>198</v>
      </c>
      <c r="D239" s="102" t="s">
        <v>1143</v>
      </c>
      <c r="E239" s="102" t="s">
        <v>24</v>
      </c>
      <c r="F239" s="103" t="s">
        <v>20131</v>
      </c>
      <c r="G239" s="103" t="s">
        <v>20139</v>
      </c>
      <c r="H239" s="104" t="s">
        <v>1142</v>
      </c>
      <c r="I239" s="103" t="s">
        <v>27</v>
      </c>
      <c r="J239" s="103" t="s">
        <v>30</v>
      </c>
      <c r="K239" s="103" t="s">
        <v>30</v>
      </c>
      <c r="L239" s="103" t="s">
        <v>30</v>
      </c>
      <c r="M239" s="103" t="s">
        <v>30</v>
      </c>
      <c r="N239" s="103" t="s">
        <v>30</v>
      </c>
      <c r="O239" s="103" t="s">
        <v>27</v>
      </c>
      <c r="P239" s="103" t="s">
        <v>1517</v>
      </c>
      <c r="Q239" s="103" t="s">
        <v>1145</v>
      </c>
      <c r="R239" s="105">
        <v>18177873868</v>
      </c>
      <c r="S239" s="103" t="s">
        <v>1517</v>
      </c>
      <c r="T239" s="103" t="s">
        <v>20133</v>
      </c>
      <c r="U239" s="106" t="s">
        <v>20321</v>
      </c>
      <c r="V239" s="105" t="s">
        <v>20602</v>
      </c>
      <c r="W239" s="107" t="s">
        <v>198</v>
      </c>
      <c r="X239" t="s">
        <v>1144</v>
      </c>
      <c r="AA239">
        <f ca="1" t="shared" si="7"/>
        <v>21</v>
      </c>
    </row>
    <row r="240" spans="1:27">
      <c r="A240" s="101">
        <v>57</v>
      </c>
      <c r="B240" s="89" t="str">
        <f t="shared" si="6"/>
        <v>451229200106232112</v>
      </c>
      <c r="C240" s="89" t="s">
        <v>198</v>
      </c>
      <c r="D240" s="102" t="s">
        <v>1147</v>
      </c>
      <c r="E240" s="102" t="s">
        <v>24</v>
      </c>
      <c r="F240" s="103" t="s">
        <v>20178</v>
      </c>
      <c r="G240" s="103" t="s">
        <v>20289</v>
      </c>
      <c r="H240" s="104" t="s">
        <v>1146</v>
      </c>
      <c r="I240" s="103" t="s">
        <v>27</v>
      </c>
      <c r="J240" s="103" t="s">
        <v>30</v>
      </c>
      <c r="K240" s="103" t="s">
        <v>30</v>
      </c>
      <c r="L240" s="103" t="s">
        <v>30</v>
      </c>
      <c r="M240" s="103" t="s">
        <v>30</v>
      </c>
      <c r="N240" s="103" t="s">
        <v>30</v>
      </c>
      <c r="O240" s="103" t="s">
        <v>27</v>
      </c>
      <c r="P240" s="103" t="s">
        <v>1517</v>
      </c>
      <c r="Q240" s="103" t="s">
        <v>1149</v>
      </c>
      <c r="R240" s="105">
        <v>18776862535</v>
      </c>
      <c r="S240" s="103" t="s">
        <v>1517</v>
      </c>
      <c r="T240" s="103" t="s">
        <v>20240</v>
      </c>
      <c r="U240" s="106" t="s">
        <v>20241</v>
      </c>
      <c r="V240" s="105" t="s">
        <v>20603</v>
      </c>
      <c r="W240" s="107" t="s">
        <v>198</v>
      </c>
      <c r="X240" t="s">
        <v>1148</v>
      </c>
      <c r="AA240">
        <f ca="1" t="shared" si="7"/>
        <v>20</v>
      </c>
    </row>
    <row r="241" spans="1:27">
      <c r="A241" s="101">
        <v>58</v>
      </c>
      <c r="B241" s="89" t="str">
        <f t="shared" si="6"/>
        <v>452731200311111221</v>
      </c>
      <c r="C241" s="89" t="s">
        <v>198</v>
      </c>
      <c r="D241" s="102" t="s">
        <v>1151</v>
      </c>
      <c r="E241" s="102" t="s">
        <v>143</v>
      </c>
      <c r="F241" s="103" t="s">
        <v>20131</v>
      </c>
      <c r="G241" s="103" t="s">
        <v>20423</v>
      </c>
      <c r="H241" s="104" t="s">
        <v>1150</v>
      </c>
      <c r="I241" s="103" t="s">
        <v>30</v>
      </c>
      <c r="J241" s="103" t="s">
        <v>30</v>
      </c>
      <c r="K241" s="103" t="s">
        <v>30</v>
      </c>
      <c r="L241" s="103" t="s">
        <v>30</v>
      </c>
      <c r="M241" s="103" t="s">
        <v>30</v>
      </c>
      <c r="N241" s="103" t="s">
        <v>30</v>
      </c>
      <c r="O241" s="103" t="s">
        <v>27</v>
      </c>
      <c r="P241" s="103" t="s">
        <v>1517</v>
      </c>
      <c r="Q241" s="103" t="s">
        <v>90</v>
      </c>
      <c r="R241" s="105">
        <v>13907884062</v>
      </c>
      <c r="S241" s="103" t="s">
        <v>1517</v>
      </c>
      <c r="T241" s="103" t="s">
        <v>20169</v>
      </c>
      <c r="U241" s="106" t="s">
        <v>20604</v>
      </c>
      <c r="V241" s="105" t="s">
        <v>20605</v>
      </c>
      <c r="W241" s="107" t="s">
        <v>198</v>
      </c>
      <c r="X241" t="s">
        <v>20606</v>
      </c>
      <c r="AA241">
        <f ca="1" t="shared" si="7"/>
        <v>17</v>
      </c>
    </row>
    <row r="242" spans="1:27">
      <c r="A242" s="101">
        <v>59</v>
      </c>
      <c r="B242" s="89" t="str">
        <f t="shared" si="6"/>
        <v>451229200210152710</v>
      </c>
      <c r="C242" s="89" t="s">
        <v>198</v>
      </c>
      <c r="D242" s="102" t="s">
        <v>1154</v>
      </c>
      <c r="E242" s="102" t="s">
        <v>24</v>
      </c>
      <c r="F242" s="103" t="s">
        <v>20131</v>
      </c>
      <c r="G242" s="103" t="s">
        <v>20132</v>
      </c>
      <c r="H242" s="104" t="s">
        <v>1153</v>
      </c>
      <c r="I242" s="103" t="s">
        <v>27</v>
      </c>
      <c r="J242" s="103" t="s">
        <v>27</v>
      </c>
      <c r="K242" s="103" t="s">
        <v>30</v>
      </c>
      <c r="L242" s="103" t="s">
        <v>30</v>
      </c>
      <c r="M242" s="103" t="s">
        <v>30</v>
      </c>
      <c r="N242" s="103" t="s">
        <v>30</v>
      </c>
      <c r="O242" s="103" t="s">
        <v>27</v>
      </c>
      <c r="P242" s="103" t="s">
        <v>1517</v>
      </c>
      <c r="Q242" s="103" t="s">
        <v>1156</v>
      </c>
      <c r="R242" s="105">
        <v>18249927750</v>
      </c>
      <c r="S242" s="103" t="s">
        <v>1517</v>
      </c>
      <c r="T242" s="103" t="s">
        <v>20277</v>
      </c>
      <c r="U242" s="106" t="s">
        <v>20315</v>
      </c>
      <c r="V242" s="105" t="s">
        <v>20607</v>
      </c>
      <c r="W242" s="107" t="s">
        <v>198</v>
      </c>
      <c r="X242" t="s">
        <v>18405</v>
      </c>
      <c r="AA242">
        <f ca="1" t="shared" si="7"/>
        <v>18</v>
      </c>
    </row>
    <row r="243" spans="1:27">
      <c r="A243" s="101">
        <v>60</v>
      </c>
      <c r="B243" s="89" t="str">
        <f t="shared" si="6"/>
        <v>451229200405231267</v>
      </c>
      <c r="C243" s="89" t="s">
        <v>198</v>
      </c>
      <c r="D243" s="102" t="s">
        <v>1158</v>
      </c>
      <c r="E243" s="102" t="s">
        <v>143</v>
      </c>
      <c r="F243" s="103" t="s">
        <v>20131</v>
      </c>
      <c r="G243" s="103" t="s">
        <v>20608</v>
      </c>
      <c r="H243" s="104" t="s">
        <v>1157</v>
      </c>
      <c r="I243" s="103" t="s">
        <v>30</v>
      </c>
      <c r="J243" s="103" t="s">
        <v>30</v>
      </c>
      <c r="K243" s="103" t="s">
        <v>30</v>
      </c>
      <c r="L243" s="103" t="s">
        <v>30</v>
      </c>
      <c r="M243" s="103" t="s">
        <v>30</v>
      </c>
      <c r="N243" s="103" t="s">
        <v>30</v>
      </c>
      <c r="O243" s="103" t="s">
        <v>27</v>
      </c>
      <c r="P243" s="103" t="s">
        <v>1517</v>
      </c>
      <c r="Q243" s="103" t="s">
        <v>1160</v>
      </c>
      <c r="R243" s="105">
        <v>15977887198</v>
      </c>
      <c r="S243" s="103" t="s">
        <v>1517</v>
      </c>
      <c r="T243" s="103" t="s">
        <v>20169</v>
      </c>
      <c r="U243" s="106" t="s">
        <v>20170</v>
      </c>
      <c r="V243" s="105" t="s">
        <v>20334</v>
      </c>
      <c r="W243" s="107" t="s">
        <v>198</v>
      </c>
      <c r="X243" t="s">
        <v>20609</v>
      </c>
      <c r="AA243">
        <f ca="1" t="shared" si="7"/>
        <v>17</v>
      </c>
    </row>
    <row r="244" spans="1:27">
      <c r="A244" s="101">
        <v>61</v>
      </c>
      <c r="B244" s="89" t="str">
        <f t="shared" si="6"/>
        <v>451229200109283919</v>
      </c>
      <c r="C244" s="89" t="s">
        <v>198</v>
      </c>
      <c r="D244" s="102" t="s">
        <v>1162</v>
      </c>
      <c r="E244" s="102" t="s">
        <v>24</v>
      </c>
      <c r="F244" s="103" t="s">
        <v>20131</v>
      </c>
      <c r="G244" s="103" t="s">
        <v>20197</v>
      </c>
      <c r="H244" s="104" t="s">
        <v>1161</v>
      </c>
      <c r="I244" s="103" t="s">
        <v>27</v>
      </c>
      <c r="J244" s="103" t="s">
        <v>30</v>
      </c>
      <c r="K244" s="103" t="s">
        <v>27</v>
      </c>
      <c r="L244" s="103" t="s">
        <v>30</v>
      </c>
      <c r="M244" s="103" t="s">
        <v>27</v>
      </c>
      <c r="N244" s="103" t="s">
        <v>27</v>
      </c>
      <c r="O244" s="103" t="s">
        <v>27</v>
      </c>
      <c r="P244" s="103" t="s">
        <v>1517</v>
      </c>
      <c r="Q244" s="103" t="s">
        <v>1164</v>
      </c>
      <c r="R244" s="105" t="s">
        <v>19751</v>
      </c>
      <c r="S244" s="103" t="s">
        <v>1517</v>
      </c>
      <c r="T244" s="103" t="s">
        <v>20140</v>
      </c>
      <c r="U244" s="106" t="s">
        <v>20610</v>
      </c>
      <c r="V244" s="105" t="s">
        <v>20611</v>
      </c>
      <c r="W244" s="107" t="s">
        <v>198</v>
      </c>
      <c r="X244" t="s">
        <v>1163</v>
      </c>
      <c r="AA244">
        <f ca="1" t="shared" si="7"/>
        <v>19</v>
      </c>
    </row>
    <row r="245" spans="1:27">
      <c r="A245" s="101">
        <v>62</v>
      </c>
      <c r="B245" s="89" t="str">
        <f t="shared" si="6"/>
        <v>451229200303035425</v>
      </c>
      <c r="C245" s="89" t="s">
        <v>198</v>
      </c>
      <c r="D245" s="102" t="s">
        <v>1166</v>
      </c>
      <c r="E245" s="102" t="s">
        <v>143</v>
      </c>
      <c r="F245" s="103" t="s">
        <v>20178</v>
      </c>
      <c r="G245" s="103" t="s">
        <v>20202</v>
      </c>
      <c r="H245" s="104" t="s">
        <v>1165</v>
      </c>
      <c r="I245" s="103" t="s">
        <v>30</v>
      </c>
      <c r="J245" s="103" t="s">
        <v>30</v>
      </c>
      <c r="K245" s="103" t="s">
        <v>30</v>
      </c>
      <c r="L245" s="103" t="s">
        <v>30</v>
      </c>
      <c r="M245" s="103" t="s">
        <v>30</v>
      </c>
      <c r="N245" s="103" t="s">
        <v>30</v>
      </c>
      <c r="O245" s="103" t="s">
        <v>27</v>
      </c>
      <c r="P245" s="103" t="s">
        <v>1517</v>
      </c>
      <c r="Q245" s="103" t="s">
        <v>1168</v>
      </c>
      <c r="R245" s="105">
        <v>13926832148</v>
      </c>
      <c r="S245" s="103" t="s">
        <v>1517</v>
      </c>
      <c r="T245" s="103" t="s">
        <v>20144</v>
      </c>
      <c r="U245" s="106" t="s">
        <v>20612</v>
      </c>
      <c r="V245" s="105" t="s">
        <v>20613</v>
      </c>
      <c r="W245" s="107" t="s">
        <v>198</v>
      </c>
      <c r="X245" t="s">
        <v>1167</v>
      </c>
      <c r="AA245">
        <f ca="1" t="shared" si="7"/>
        <v>18</v>
      </c>
    </row>
    <row r="246" spans="1:27">
      <c r="A246" s="101">
        <v>63</v>
      </c>
      <c r="B246" s="89" t="str">
        <f t="shared" si="6"/>
        <v>451229200305203920</v>
      </c>
      <c r="C246" s="89" t="s">
        <v>198</v>
      </c>
      <c r="D246" s="102" t="s">
        <v>1170</v>
      </c>
      <c r="E246" s="102" t="s">
        <v>143</v>
      </c>
      <c r="F246" s="103" t="s">
        <v>20131</v>
      </c>
      <c r="G246" s="103" t="s">
        <v>20172</v>
      </c>
      <c r="H246" s="104" t="s">
        <v>1169</v>
      </c>
      <c r="I246" s="103" t="s">
        <v>30</v>
      </c>
      <c r="J246" s="103" t="s">
        <v>27</v>
      </c>
      <c r="K246" s="103" t="s">
        <v>30</v>
      </c>
      <c r="L246" s="103" t="s">
        <v>30</v>
      </c>
      <c r="M246" s="103" t="s">
        <v>30</v>
      </c>
      <c r="N246" s="103" t="s">
        <v>30</v>
      </c>
      <c r="O246" s="103" t="s">
        <v>27</v>
      </c>
      <c r="P246" s="103" t="s">
        <v>1517</v>
      </c>
      <c r="Q246" s="103" t="s">
        <v>1172</v>
      </c>
      <c r="R246" s="105">
        <v>15949326110</v>
      </c>
      <c r="S246" s="103" t="s">
        <v>1517</v>
      </c>
      <c r="T246" s="103" t="s">
        <v>20140</v>
      </c>
      <c r="U246" s="106" t="s">
        <v>20141</v>
      </c>
      <c r="V246" s="105" t="s">
        <v>20614</v>
      </c>
      <c r="W246" s="107" t="s">
        <v>198</v>
      </c>
      <c r="X246" t="s">
        <v>1171</v>
      </c>
      <c r="AA246">
        <f ca="1" t="shared" si="7"/>
        <v>18</v>
      </c>
    </row>
    <row r="247" spans="1:27">
      <c r="A247" s="101">
        <v>64</v>
      </c>
      <c r="B247" s="89" t="str">
        <f t="shared" si="6"/>
        <v>452731200203250910</v>
      </c>
      <c r="C247" s="89" t="s">
        <v>198</v>
      </c>
      <c r="D247" s="102" t="s">
        <v>1174</v>
      </c>
      <c r="E247" s="102" t="s">
        <v>24</v>
      </c>
      <c r="F247" s="103" t="s">
        <v>20131</v>
      </c>
      <c r="G247" s="103" t="s">
        <v>20288</v>
      </c>
      <c r="H247" s="104" t="s">
        <v>1173</v>
      </c>
      <c r="I247" s="103" t="s">
        <v>30</v>
      </c>
      <c r="J247" s="103" t="s">
        <v>30</v>
      </c>
      <c r="K247" s="103" t="s">
        <v>30</v>
      </c>
      <c r="L247" s="103" t="s">
        <v>30</v>
      </c>
      <c r="M247" s="103" t="s">
        <v>30</v>
      </c>
      <c r="N247" s="103" t="s">
        <v>30</v>
      </c>
      <c r="O247" s="103" t="s">
        <v>27</v>
      </c>
      <c r="P247" s="103" t="s">
        <v>1517</v>
      </c>
      <c r="Q247" s="103" t="s">
        <v>1176</v>
      </c>
      <c r="R247" s="105">
        <v>18977801221</v>
      </c>
      <c r="S247" s="103" t="s">
        <v>1517</v>
      </c>
      <c r="T247" s="103" t="s">
        <v>20615</v>
      </c>
      <c r="U247" s="106" t="s">
        <v>20616</v>
      </c>
      <c r="V247" s="105" t="s">
        <v>20617</v>
      </c>
      <c r="W247" s="107" t="s">
        <v>198</v>
      </c>
      <c r="X247" t="s">
        <v>1175</v>
      </c>
      <c r="AA247">
        <f ca="1" t="shared" si="7"/>
        <v>19</v>
      </c>
    </row>
    <row r="248" spans="1:27">
      <c r="A248" s="101">
        <v>65</v>
      </c>
      <c r="B248" s="89" t="str">
        <f t="shared" si="6"/>
        <v>451229200101152113</v>
      </c>
      <c r="C248" s="89" t="s">
        <v>198</v>
      </c>
      <c r="D248" s="102" t="s">
        <v>654</v>
      </c>
      <c r="E248" s="102" t="s">
        <v>24</v>
      </c>
      <c r="F248" s="103" t="s">
        <v>20178</v>
      </c>
      <c r="G248" s="103" t="s">
        <v>20618</v>
      </c>
      <c r="H248" s="104" t="s">
        <v>1177</v>
      </c>
      <c r="I248" s="103" t="s">
        <v>27</v>
      </c>
      <c r="J248" s="103" t="s">
        <v>27</v>
      </c>
      <c r="K248" s="103" t="s">
        <v>30</v>
      </c>
      <c r="L248" s="103" t="s">
        <v>30</v>
      </c>
      <c r="M248" s="103" t="s">
        <v>30</v>
      </c>
      <c r="N248" s="103" t="s">
        <v>30</v>
      </c>
      <c r="O248" s="103" t="s">
        <v>27</v>
      </c>
      <c r="P248" s="103" t="s">
        <v>1517</v>
      </c>
      <c r="Q248" s="103" t="s">
        <v>656</v>
      </c>
      <c r="R248" s="105">
        <v>19977871575</v>
      </c>
      <c r="S248" s="103" t="s">
        <v>1517</v>
      </c>
      <c r="T248" s="103" t="s">
        <v>20240</v>
      </c>
      <c r="U248" s="106" t="s">
        <v>20396</v>
      </c>
      <c r="V248" s="105" t="s">
        <v>20397</v>
      </c>
      <c r="W248" s="107" t="s">
        <v>198</v>
      </c>
      <c r="X248" t="s">
        <v>655</v>
      </c>
      <c r="AA248">
        <f ca="1" t="shared" si="7"/>
        <v>20</v>
      </c>
    </row>
    <row r="249" spans="1:27">
      <c r="A249" s="101">
        <v>66</v>
      </c>
      <c r="B249" s="89" t="str">
        <f t="shared" si="6"/>
        <v>452731200201124224</v>
      </c>
      <c r="C249" s="89" t="s">
        <v>198</v>
      </c>
      <c r="D249" s="102" t="s">
        <v>1179</v>
      </c>
      <c r="E249" s="102" t="s">
        <v>143</v>
      </c>
      <c r="F249" s="103" t="s">
        <v>20131</v>
      </c>
      <c r="G249" s="103" t="s">
        <v>20175</v>
      </c>
      <c r="H249" s="104" t="s">
        <v>1178</v>
      </c>
      <c r="I249" s="103" t="s">
        <v>30</v>
      </c>
      <c r="J249" s="103" t="s">
        <v>30</v>
      </c>
      <c r="K249" s="103" t="s">
        <v>30</v>
      </c>
      <c r="L249" s="103" t="s">
        <v>30</v>
      </c>
      <c r="M249" s="103" t="s">
        <v>30</v>
      </c>
      <c r="N249" s="103" t="s">
        <v>27</v>
      </c>
      <c r="O249" s="103" t="s">
        <v>27</v>
      </c>
      <c r="P249" s="103" t="s">
        <v>1517</v>
      </c>
      <c r="Q249" s="103" t="s">
        <v>1181</v>
      </c>
      <c r="R249" s="105">
        <v>13737966801</v>
      </c>
      <c r="S249" s="103" t="s">
        <v>1517</v>
      </c>
      <c r="T249" s="103" t="s">
        <v>20133</v>
      </c>
      <c r="U249" s="106" t="s">
        <v>20298</v>
      </c>
      <c r="V249" s="105" t="s">
        <v>20286</v>
      </c>
      <c r="W249" s="107" t="s">
        <v>198</v>
      </c>
      <c r="X249" t="s">
        <v>1180</v>
      </c>
      <c r="AA249">
        <f ca="1" t="shared" si="7"/>
        <v>19</v>
      </c>
    </row>
    <row r="250" spans="1:27">
      <c r="A250" s="101">
        <v>67</v>
      </c>
      <c r="B250" s="89" t="str">
        <f t="shared" si="6"/>
        <v>452731200308160030</v>
      </c>
      <c r="C250" s="89" t="s">
        <v>198</v>
      </c>
      <c r="D250" s="102" t="s">
        <v>1183</v>
      </c>
      <c r="E250" s="102" t="s">
        <v>24</v>
      </c>
      <c r="F250" s="103" t="s">
        <v>20131</v>
      </c>
      <c r="G250" s="103" t="s">
        <v>20163</v>
      </c>
      <c r="H250" s="104" t="s">
        <v>1182</v>
      </c>
      <c r="I250" s="103" t="s">
        <v>30</v>
      </c>
      <c r="J250" s="103" t="s">
        <v>27</v>
      </c>
      <c r="K250" s="103" t="s">
        <v>30</v>
      </c>
      <c r="L250" s="103" t="s">
        <v>30</v>
      </c>
      <c r="M250" s="103" t="s">
        <v>30</v>
      </c>
      <c r="N250" s="103" t="s">
        <v>30</v>
      </c>
      <c r="O250" s="103" t="s">
        <v>30</v>
      </c>
      <c r="P250" s="103" t="s">
        <v>1517</v>
      </c>
      <c r="Q250" s="103" t="s">
        <v>559</v>
      </c>
      <c r="R250" s="105">
        <v>18177127319</v>
      </c>
      <c r="S250" s="103" t="s">
        <v>1517</v>
      </c>
      <c r="T250" s="103" t="s">
        <v>20144</v>
      </c>
      <c r="U250" s="106" t="s">
        <v>20619</v>
      </c>
      <c r="V250" s="105" t="s">
        <v>20620</v>
      </c>
      <c r="W250" s="107" t="s">
        <v>198</v>
      </c>
      <c r="X250" t="s">
        <v>1184</v>
      </c>
      <c r="AA250">
        <f ca="1" t="shared" si="7"/>
        <v>17</v>
      </c>
    </row>
    <row r="251" spans="1:27">
      <c r="A251" s="101">
        <v>68</v>
      </c>
      <c r="B251" s="89" t="str">
        <f t="shared" si="6"/>
        <v>452726200208161238</v>
      </c>
      <c r="C251" s="89" t="s">
        <v>198</v>
      </c>
      <c r="D251" s="102" t="s">
        <v>1186</v>
      </c>
      <c r="E251" s="102" t="s">
        <v>24</v>
      </c>
      <c r="F251" s="103" t="s">
        <v>20621</v>
      </c>
      <c r="G251" s="103" t="s">
        <v>20182</v>
      </c>
      <c r="H251" s="104" t="s">
        <v>1185</v>
      </c>
      <c r="I251" s="103" t="s">
        <v>30</v>
      </c>
      <c r="J251" s="103" t="s">
        <v>30</v>
      </c>
      <c r="K251" s="103" t="s">
        <v>30</v>
      </c>
      <c r="L251" s="103" t="s">
        <v>30</v>
      </c>
      <c r="M251" s="103" t="s">
        <v>30</v>
      </c>
      <c r="N251" s="103" t="s">
        <v>30</v>
      </c>
      <c r="O251" s="103" t="s">
        <v>27</v>
      </c>
      <c r="P251" s="103" t="s">
        <v>20622</v>
      </c>
      <c r="Q251" s="103" t="s">
        <v>1188</v>
      </c>
      <c r="R251" s="105">
        <v>18977876915</v>
      </c>
      <c r="S251" s="103" t="s">
        <v>20622</v>
      </c>
      <c r="T251" s="103" t="s">
        <v>20623</v>
      </c>
      <c r="U251" s="106" t="s">
        <v>20624</v>
      </c>
      <c r="V251" s="105" t="s">
        <v>20625</v>
      </c>
      <c r="W251" s="107" t="s">
        <v>198</v>
      </c>
      <c r="X251" t="s">
        <v>1187</v>
      </c>
      <c r="AA251">
        <f ca="1" t="shared" si="7"/>
        <v>18</v>
      </c>
    </row>
    <row r="252" spans="1:27">
      <c r="A252" s="101">
        <v>69</v>
      </c>
      <c r="B252" s="89" t="str">
        <f t="shared" si="6"/>
        <v>451229200204164512</v>
      </c>
      <c r="C252" s="89" t="s">
        <v>198</v>
      </c>
      <c r="D252" s="102" t="s">
        <v>1190</v>
      </c>
      <c r="E252" s="102" t="s">
        <v>24</v>
      </c>
      <c r="F252" s="103" t="s">
        <v>20131</v>
      </c>
      <c r="G252" s="103" t="s">
        <v>20297</v>
      </c>
      <c r="H252" s="104" t="s">
        <v>1189</v>
      </c>
      <c r="I252" s="103" t="s">
        <v>30</v>
      </c>
      <c r="J252" s="103" t="s">
        <v>27</v>
      </c>
      <c r="K252" s="103" t="s">
        <v>27</v>
      </c>
      <c r="L252" s="103" t="s">
        <v>30</v>
      </c>
      <c r="M252" s="103" t="s">
        <v>30</v>
      </c>
      <c r="N252" s="103" t="s">
        <v>30</v>
      </c>
      <c r="O252" s="103" t="s">
        <v>30</v>
      </c>
      <c r="P252" s="103" t="s">
        <v>1517</v>
      </c>
      <c r="Q252" s="103" t="s">
        <v>1192</v>
      </c>
      <c r="R252" s="105">
        <v>17377049403</v>
      </c>
      <c r="S252" s="103" t="s">
        <v>1517</v>
      </c>
      <c r="T252" s="103" t="s">
        <v>20211</v>
      </c>
      <c r="U252" s="106" t="s">
        <v>20626</v>
      </c>
      <c r="V252" s="105" t="s">
        <v>20627</v>
      </c>
      <c r="W252" s="107" t="s">
        <v>198</v>
      </c>
      <c r="X252" t="s">
        <v>1191</v>
      </c>
      <c r="AA252">
        <f ca="1" t="shared" si="7"/>
        <v>19</v>
      </c>
    </row>
    <row r="253" spans="1:27">
      <c r="A253" s="101">
        <v>70</v>
      </c>
      <c r="B253" s="89" t="str">
        <f t="shared" si="6"/>
        <v>452731200210314812</v>
      </c>
      <c r="C253" s="89" t="s">
        <v>198</v>
      </c>
      <c r="D253" s="102" t="s">
        <v>1194</v>
      </c>
      <c r="E253" s="102" t="s">
        <v>24</v>
      </c>
      <c r="F253" s="103" t="s">
        <v>20131</v>
      </c>
      <c r="G253" s="103" t="s">
        <v>20132</v>
      </c>
      <c r="H253" s="104" t="s">
        <v>1193</v>
      </c>
      <c r="I253" s="103" t="s">
        <v>30</v>
      </c>
      <c r="J253" s="103" t="s">
        <v>30</v>
      </c>
      <c r="K253" s="103" t="s">
        <v>30</v>
      </c>
      <c r="L253" s="103" t="s">
        <v>30</v>
      </c>
      <c r="M253" s="103" t="s">
        <v>30</v>
      </c>
      <c r="N253" s="103" t="s">
        <v>27</v>
      </c>
      <c r="O253" s="103" t="s">
        <v>27</v>
      </c>
      <c r="P253" s="103" t="s">
        <v>1517</v>
      </c>
      <c r="Q253" s="103" t="s">
        <v>1196</v>
      </c>
      <c r="R253" s="105">
        <v>18807880040</v>
      </c>
      <c r="S253" s="103" t="s">
        <v>1517</v>
      </c>
      <c r="T253" s="103" t="s">
        <v>1517</v>
      </c>
      <c r="U253" s="106" t="s">
        <v>20628</v>
      </c>
      <c r="V253" s="105" t="s">
        <v>20629</v>
      </c>
      <c r="W253" s="107" t="s">
        <v>198</v>
      </c>
      <c r="X253" t="s">
        <v>19390</v>
      </c>
      <c r="AA253">
        <f ca="1" t="shared" si="7"/>
        <v>18</v>
      </c>
    </row>
    <row r="254" spans="1:27">
      <c r="A254" s="101">
        <v>71</v>
      </c>
      <c r="B254" s="89" t="str">
        <f t="shared" si="6"/>
        <v>451229200109122410</v>
      </c>
      <c r="C254" s="89" t="s">
        <v>198</v>
      </c>
      <c r="D254" s="102" t="s">
        <v>1198</v>
      </c>
      <c r="E254" s="102" t="s">
        <v>24</v>
      </c>
      <c r="F254" s="103" t="s">
        <v>20178</v>
      </c>
      <c r="G254" s="103" t="s">
        <v>20197</v>
      </c>
      <c r="H254" s="104" t="s">
        <v>1197</v>
      </c>
      <c r="I254" s="103" t="s">
        <v>27</v>
      </c>
      <c r="J254" s="103" t="s">
        <v>30</v>
      </c>
      <c r="K254" s="103" t="s">
        <v>30</v>
      </c>
      <c r="L254" s="103" t="s">
        <v>30</v>
      </c>
      <c r="M254" s="103" t="s">
        <v>30</v>
      </c>
      <c r="N254" s="103" t="s">
        <v>30</v>
      </c>
      <c r="O254" s="103" t="s">
        <v>27</v>
      </c>
      <c r="P254" s="103" t="s">
        <v>1517</v>
      </c>
      <c r="Q254" s="103" t="s">
        <v>1200</v>
      </c>
      <c r="R254" s="105">
        <v>17754790693</v>
      </c>
      <c r="S254" s="103" t="s">
        <v>1517</v>
      </c>
      <c r="T254" s="103" t="s">
        <v>20191</v>
      </c>
      <c r="U254" s="106" t="s">
        <v>20349</v>
      </c>
      <c r="V254" s="105" t="s">
        <v>20630</v>
      </c>
      <c r="W254" s="107" t="s">
        <v>198</v>
      </c>
      <c r="X254" t="s">
        <v>1199</v>
      </c>
      <c r="AA254">
        <f ca="1" t="shared" si="7"/>
        <v>19</v>
      </c>
    </row>
    <row r="255" spans="1:27">
      <c r="A255" s="101">
        <v>72</v>
      </c>
      <c r="B255" s="89" t="str">
        <f t="shared" si="6"/>
        <v>452731200206134210</v>
      </c>
      <c r="C255" s="89" t="s">
        <v>198</v>
      </c>
      <c r="D255" s="102" t="s">
        <v>1202</v>
      </c>
      <c r="E255" s="102" t="s">
        <v>24</v>
      </c>
      <c r="F255" s="103" t="s">
        <v>20131</v>
      </c>
      <c r="G255" s="103" t="s">
        <v>20190</v>
      </c>
      <c r="H255" s="104" t="s">
        <v>1201</v>
      </c>
      <c r="I255" s="103" t="s">
        <v>30</v>
      </c>
      <c r="J255" s="103" t="s">
        <v>30</v>
      </c>
      <c r="K255" s="103" t="s">
        <v>30</v>
      </c>
      <c r="L255" s="103" t="s">
        <v>30</v>
      </c>
      <c r="M255" s="103" t="s">
        <v>30</v>
      </c>
      <c r="N255" s="103" t="s">
        <v>30</v>
      </c>
      <c r="O255" s="103" t="s">
        <v>27</v>
      </c>
      <c r="P255" s="103" t="s">
        <v>1517</v>
      </c>
      <c r="Q255" s="103" t="s">
        <v>1204</v>
      </c>
      <c r="R255" s="105">
        <v>18278870660</v>
      </c>
      <c r="S255" s="103" t="s">
        <v>1517</v>
      </c>
      <c r="T255" s="103" t="s">
        <v>20133</v>
      </c>
      <c r="U255" s="106" t="s">
        <v>20321</v>
      </c>
      <c r="V255" s="105" t="s">
        <v>20631</v>
      </c>
      <c r="W255" s="107" t="s">
        <v>198</v>
      </c>
      <c r="X255" t="s">
        <v>1203</v>
      </c>
      <c r="AA255">
        <f ca="1" t="shared" si="7"/>
        <v>19</v>
      </c>
    </row>
    <row r="256" spans="1:27">
      <c r="A256" s="101">
        <v>73</v>
      </c>
      <c r="B256" s="89" t="str">
        <f t="shared" si="6"/>
        <v>451229200201014228</v>
      </c>
      <c r="C256" s="89" t="s">
        <v>198</v>
      </c>
      <c r="D256" s="102" t="s">
        <v>1206</v>
      </c>
      <c r="E256" s="102" t="s">
        <v>143</v>
      </c>
      <c r="F256" s="103" t="s">
        <v>20131</v>
      </c>
      <c r="G256" s="103" t="s">
        <v>20175</v>
      </c>
      <c r="H256" s="104" t="s">
        <v>1205</v>
      </c>
      <c r="I256" s="103" t="s">
        <v>30</v>
      </c>
      <c r="J256" s="103" t="s">
        <v>30</v>
      </c>
      <c r="K256" s="103" t="s">
        <v>27</v>
      </c>
      <c r="L256" s="103" t="s">
        <v>30</v>
      </c>
      <c r="M256" s="103" t="s">
        <v>27</v>
      </c>
      <c r="N256" s="103" t="s">
        <v>30</v>
      </c>
      <c r="O256" s="103" t="s">
        <v>27</v>
      </c>
      <c r="P256" s="103" t="s">
        <v>1517</v>
      </c>
      <c r="Q256" s="103" t="s">
        <v>1208</v>
      </c>
      <c r="R256" s="105">
        <v>15878170969</v>
      </c>
      <c r="S256" s="103" t="s">
        <v>1517</v>
      </c>
      <c r="T256" s="103" t="s">
        <v>20133</v>
      </c>
      <c r="U256" s="106" t="s">
        <v>20321</v>
      </c>
      <c r="V256" s="105" t="s">
        <v>20632</v>
      </c>
      <c r="W256" s="107" t="s">
        <v>198</v>
      </c>
      <c r="X256" t="s">
        <v>1207</v>
      </c>
      <c r="AA256">
        <f ca="1" t="shared" si="7"/>
        <v>19</v>
      </c>
    </row>
    <row r="257" spans="1:27">
      <c r="A257" s="101">
        <v>1</v>
      </c>
      <c r="B257" s="89" t="str">
        <f t="shared" si="6"/>
        <v>452127200109163338</v>
      </c>
      <c r="C257" s="89" t="s">
        <v>204</v>
      </c>
      <c r="D257" s="102" t="s">
        <v>1210</v>
      </c>
      <c r="E257" s="102" t="s">
        <v>24</v>
      </c>
      <c r="F257" s="103" t="s">
        <v>20131</v>
      </c>
      <c r="G257" s="103" t="s">
        <v>20197</v>
      </c>
      <c r="H257" s="104" t="s">
        <v>1209</v>
      </c>
      <c r="I257" s="103" t="s">
        <v>30</v>
      </c>
      <c r="J257" s="103" t="s">
        <v>30</v>
      </c>
      <c r="K257" s="103" t="s">
        <v>30</v>
      </c>
      <c r="L257" s="103" t="s">
        <v>30</v>
      </c>
      <c r="M257" s="103" t="s">
        <v>30</v>
      </c>
      <c r="N257" s="103" t="s">
        <v>30</v>
      </c>
      <c r="O257" s="103" t="s">
        <v>27</v>
      </c>
      <c r="P257" s="103" t="s">
        <v>20253</v>
      </c>
      <c r="Q257" s="103" t="s">
        <v>1212</v>
      </c>
      <c r="R257" s="105">
        <v>13768380135</v>
      </c>
      <c r="S257" s="103" t="s">
        <v>20253</v>
      </c>
      <c r="T257" s="103" t="s">
        <v>20379</v>
      </c>
      <c r="U257" s="106" t="s">
        <v>20633</v>
      </c>
      <c r="V257" s="105" t="s">
        <v>20634</v>
      </c>
      <c r="W257" s="107" t="s">
        <v>204</v>
      </c>
      <c r="X257" t="s">
        <v>19752</v>
      </c>
      <c r="AA257">
        <f ca="1" t="shared" si="7"/>
        <v>19</v>
      </c>
    </row>
    <row r="258" spans="1:27">
      <c r="A258" s="101">
        <v>2</v>
      </c>
      <c r="B258" s="89" t="str">
        <f t="shared" si="6"/>
        <v>452731200404035125</v>
      </c>
      <c r="C258" s="89" t="s">
        <v>204</v>
      </c>
      <c r="D258" s="102" t="s">
        <v>1214</v>
      </c>
      <c r="E258" s="102" t="s">
        <v>143</v>
      </c>
      <c r="F258" s="103" t="s">
        <v>20178</v>
      </c>
      <c r="G258" s="103" t="s">
        <v>20255</v>
      </c>
      <c r="H258" s="104" t="s">
        <v>1213</v>
      </c>
      <c r="I258" s="103" t="s">
        <v>30</v>
      </c>
      <c r="J258" s="103" t="s">
        <v>30</v>
      </c>
      <c r="K258" s="103" t="s">
        <v>30</v>
      </c>
      <c r="L258" s="103" t="s">
        <v>30</v>
      </c>
      <c r="M258" s="103" t="s">
        <v>30</v>
      </c>
      <c r="N258" s="103" t="s">
        <v>27</v>
      </c>
      <c r="O258" s="103" t="s">
        <v>27</v>
      </c>
      <c r="P258" s="103" t="s">
        <v>1517</v>
      </c>
      <c r="Q258" s="103" t="s">
        <v>1216</v>
      </c>
      <c r="R258" s="105">
        <v>17776180320</v>
      </c>
      <c r="S258" s="103" t="s">
        <v>1517</v>
      </c>
      <c r="T258" s="103" t="s">
        <v>20164</v>
      </c>
      <c r="U258" s="106" t="s">
        <v>20635</v>
      </c>
      <c r="V258" s="105" t="s">
        <v>20636</v>
      </c>
      <c r="W258" s="107" t="s">
        <v>204</v>
      </c>
      <c r="X258" t="s">
        <v>1215</v>
      </c>
      <c r="AA258">
        <f ca="1" t="shared" si="7"/>
        <v>17</v>
      </c>
    </row>
    <row r="259" spans="1:27">
      <c r="A259" s="101">
        <v>3</v>
      </c>
      <c r="B259" s="89" t="str">
        <f t="shared" ref="B259:B322" si="8">H259</f>
        <v>451229200310151248</v>
      </c>
      <c r="C259" s="89" t="s">
        <v>204</v>
      </c>
      <c r="D259" s="102" t="s">
        <v>1219</v>
      </c>
      <c r="E259" s="102" t="s">
        <v>143</v>
      </c>
      <c r="F259" s="103" t="s">
        <v>20131</v>
      </c>
      <c r="G259" s="103" t="s">
        <v>20307</v>
      </c>
      <c r="H259" s="104" t="s">
        <v>1218</v>
      </c>
      <c r="I259" s="103" t="s">
        <v>30</v>
      </c>
      <c r="J259" s="103" t="s">
        <v>30</v>
      </c>
      <c r="K259" s="103" t="s">
        <v>27</v>
      </c>
      <c r="L259" s="103" t="s">
        <v>30</v>
      </c>
      <c r="M259" s="103" t="s">
        <v>30</v>
      </c>
      <c r="N259" s="103" t="s">
        <v>27</v>
      </c>
      <c r="O259" s="103" t="s">
        <v>27</v>
      </c>
      <c r="P259" s="103" t="s">
        <v>1517</v>
      </c>
      <c r="Q259" s="103" t="s">
        <v>1220</v>
      </c>
      <c r="R259" s="105">
        <v>13414397712</v>
      </c>
      <c r="S259" s="103" t="s">
        <v>1517</v>
      </c>
      <c r="T259" s="103" t="s">
        <v>20169</v>
      </c>
      <c r="U259" s="106" t="s">
        <v>20170</v>
      </c>
      <c r="V259" s="105" t="s">
        <v>20334</v>
      </c>
      <c r="W259" s="107" t="s">
        <v>204</v>
      </c>
      <c r="X259" t="s">
        <v>20609</v>
      </c>
      <c r="AA259">
        <f ca="1" t="shared" si="7"/>
        <v>17</v>
      </c>
    </row>
    <row r="260" spans="1:27">
      <c r="A260" s="101">
        <v>4</v>
      </c>
      <c r="B260" s="89" t="str">
        <f t="shared" si="8"/>
        <v>450621200210300824</v>
      </c>
      <c r="C260" s="89" t="s">
        <v>204</v>
      </c>
      <c r="D260" s="102" t="s">
        <v>1222</v>
      </c>
      <c r="E260" s="102" t="s">
        <v>143</v>
      </c>
      <c r="F260" s="103" t="s">
        <v>20178</v>
      </c>
      <c r="G260" s="103" t="s">
        <v>20132</v>
      </c>
      <c r="H260" s="104" t="s">
        <v>1221</v>
      </c>
      <c r="I260" s="103" t="s">
        <v>27</v>
      </c>
      <c r="J260" s="103" t="s">
        <v>30</v>
      </c>
      <c r="K260" s="103" t="s">
        <v>30</v>
      </c>
      <c r="L260" s="103" t="s">
        <v>30</v>
      </c>
      <c r="M260" s="103" t="s">
        <v>30</v>
      </c>
      <c r="N260" s="103" t="s">
        <v>30</v>
      </c>
      <c r="O260" s="103" t="s">
        <v>27</v>
      </c>
      <c r="P260" s="103" t="s">
        <v>1517</v>
      </c>
      <c r="Q260" s="103" t="s">
        <v>1224</v>
      </c>
      <c r="R260" s="105">
        <v>19978835390</v>
      </c>
      <c r="S260" s="103" t="s">
        <v>1517</v>
      </c>
      <c r="T260" s="103" t="s">
        <v>20164</v>
      </c>
      <c r="U260" s="106" t="s">
        <v>20493</v>
      </c>
      <c r="V260" s="105" t="s">
        <v>20637</v>
      </c>
      <c r="W260" s="107" t="s">
        <v>204</v>
      </c>
      <c r="X260" t="s">
        <v>1223</v>
      </c>
      <c r="AA260">
        <f ca="1" t="shared" ref="AA260:AA323" si="9">DATEDIF(TEXT(MID(H260,7,8),"00-00-00"),TODAY(),"y")</f>
        <v>18</v>
      </c>
    </row>
    <row r="261" spans="1:27">
      <c r="A261" s="101">
        <v>5</v>
      </c>
      <c r="B261" s="89" t="str">
        <f t="shared" si="8"/>
        <v>451229200201163610</v>
      </c>
      <c r="C261" s="89" t="s">
        <v>204</v>
      </c>
      <c r="D261" s="102" t="s">
        <v>1226</v>
      </c>
      <c r="E261" s="102" t="s">
        <v>24</v>
      </c>
      <c r="F261" s="103" t="s">
        <v>20131</v>
      </c>
      <c r="G261" s="103" t="s">
        <v>20175</v>
      </c>
      <c r="H261" s="104" t="s">
        <v>1225</v>
      </c>
      <c r="I261" s="103" t="s">
        <v>30</v>
      </c>
      <c r="J261" s="103" t="s">
        <v>30</v>
      </c>
      <c r="K261" s="103" t="s">
        <v>30</v>
      </c>
      <c r="L261" s="103" t="s">
        <v>30</v>
      </c>
      <c r="M261" s="103" t="s">
        <v>30</v>
      </c>
      <c r="N261" s="103" t="s">
        <v>30</v>
      </c>
      <c r="O261" s="103" t="s">
        <v>30</v>
      </c>
      <c r="P261" s="103" t="s">
        <v>1517</v>
      </c>
      <c r="Q261" s="103" t="s">
        <v>1228</v>
      </c>
      <c r="R261" s="105">
        <v>18276985662</v>
      </c>
      <c r="S261" s="103" t="s">
        <v>1517</v>
      </c>
      <c r="T261" s="103" t="s">
        <v>20158</v>
      </c>
      <c r="U261" s="106" t="s">
        <v>20638</v>
      </c>
      <c r="V261" s="105" t="s">
        <v>20639</v>
      </c>
      <c r="W261" s="107" t="s">
        <v>204</v>
      </c>
      <c r="X261" t="s">
        <v>19753</v>
      </c>
      <c r="AA261">
        <f ca="1" t="shared" si="9"/>
        <v>19</v>
      </c>
    </row>
    <row r="262" spans="1:27">
      <c r="A262" s="101">
        <v>6</v>
      </c>
      <c r="B262" s="89" t="str">
        <f t="shared" si="8"/>
        <v>451229200210250038</v>
      </c>
      <c r="C262" s="89" t="s">
        <v>204</v>
      </c>
      <c r="D262" s="102" t="s">
        <v>1230</v>
      </c>
      <c r="E262" s="102" t="s">
        <v>24</v>
      </c>
      <c r="F262" s="103" t="s">
        <v>20205</v>
      </c>
      <c r="G262" s="103" t="s">
        <v>20132</v>
      </c>
      <c r="H262" s="104" t="s">
        <v>1229</v>
      </c>
      <c r="I262" s="103" t="s">
        <v>27</v>
      </c>
      <c r="J262" s="103" t="s">
        <v>27</v>
      </c>
      <c r="K262" s="103" t="s">
        <v>30</v>
      </c>
      <c r="L262" s="103" t="s">
        <v>30</v>
      </c>
      <c r="M262" s="103" t="s">
        <v>30</v>
      </c>
      <c r="N262" s="103" t="s">
        <v>30</v>
      </c>
      <c r="O262" s="103" t="s">
        <v>27</v>
      </c>
      <c r="P262" s="103" t="s">
        <v>1517</v>
      </c>
      <c r="Q262" s="103" t="s">
        <v>1232</v>
      </c>
      <c r="R262" s="105">
        <v>15878823689</v>
      </c>
      <c r="S262" s="103" t="s">
        <v>1517</v>
      </c>
      <c r="T262" s="103" t="s">
        <v>1517</v>
      </c>
      <c r="U262" s="106" t="s">
        <v>20640</v>
      </c>
      <c r="V262" s="105" t="s">
        <v>20641</v>
      </c>
      <c r="W262" s="107" t="s">
        <v>204</v>
      </c>
      <c r="X262" t="s">
        <v>19754</v>
      </c>
      <c r="AA262">
        <f ca="1" t="shared" si="9"/>
        <v>18</v>
      </c>
    </row>
    <row r="263" spans="1:27">
      <c r="A263" s="101">
        <v>7</v>
      </c>
      <c r="B263" s="89" t="str">
        <f t="shared" si="8"/>
        <v>452624200208223576</v>
      </c>
      <c r="C263" s="89" t="s">
        <v>204</v>
      </c>
      <c r="D263" s="102" t="s">
        <v>1234</v>
      </c>
      <c r="E263" s="102" t="s">
        <v>24</v>
      </c>
      <c r="F263" s="103" t="s">
        <v>20131</v>
      </c>
      <c r="G263" s="103" t="s">
        <v>20182</v>
      </c>
      <c r="H263" s="104" t="s">
        <v>1233</v>
      </c>
      <c r="I263" s="103" t="s">
        <v>30</v>
      </c>
      <c r="J263" s="103" t="s">
        <v>30</v>
      </c>
      <c r="K263" s="103" t="s">
        <v>30</v>
      </c>
      <c r="L263" s="103" t="s">
        <v>30</v>
      </c>
      <c r="M263" s="103" t="s">
        <v>30</v>
      </c>
      <c r="N263" s="103" t="s">
        <v>30</v>
      </c>
      <c r="O263" s="103" t="s">
        <v>27</v>
      </c>
      <c r="P263" s="103" t="s">
        <v>20186</v>
      </c>
      <c r="Q263" s="103" t="s">
        <v>1236</v>
      </c>
      <c r="R263" s="105">
        <v>15878688790</v>
      </c>
      <c r="S263" s="103" t="s">
        <v>20186</v>
      </c>
      <c r="T263" s="103" t="s">
        <v>20642</v>
      </c>
      <c r="U263" s="106" t="s">
        <v>20643</v>
      </c>
      <c r="V263" s="105" t="s">
        <v>20644</v>
      </c>
      <c r="W263" s="107" t="s">
        <v>204</v>
      </c>
      <c r="X263" t="s">
        <v>1235</v>
      </c>
      <c r="AA263">
        <f ca="1" t="shared" si="9"/>
        <v>18</v>
      </c>
    </row>
    <row r="264" spans="1:27">
      <c r="A264" s="101">
        <v>8</v>
      </c>
      <c r="B264" s="89" t="str">
        <f t="shared" si="8"/>
        <v>452731200301030022</v>
      </c>
      <c r="C264" s="89" t="s">
        <v>204</v>
      </c>
      <c r="D264" s="102" t="s">
        <v>1238</v>
      </c>
      <c r="E264" s="102" t="s">
        <v>143</v>
      </c>
      <c r="F264" s="103" t="s">
        <v>20131</v>
      </c>
      <c r="G264" s="103" t="s">
        <v>20157</v>
      </c>
      <c r="H264" s="104" t="s">
        <v>1237</v>
      </c>
      <c r="I264" s="103" t="s">
        <v>27</v>
      </c>
      <c r="J264" s="103" t="s">
        <v>30</v>
      </c>
      <c r="K264" s="103" t="s">
        <v>30</v>
      </c>
      <c r="L264" s="103" t="s">
        <v>30</v>
      </c>
      <c r="M264" s="103" t="s">
        <v>30</v>
      </c>
      <c r="N264" s="103" t="s">
        <v>30</v>
      </c>
      <c r="O264" s="103" t="s">
        <v>27</v>
      </c>
      <c r="P264" s="103" t="s">
        <v>1517</v>
      </c>
      <c r="Q264" s="103" t="s">
        <v>1240</v>
      </c>
      <c r="R264" s="105">
        <v>13557783337</v>
      </c>
      <c r="S264" s="103" t="s">
        <v>1517</v>
      </c>
      <c r="T264" s="103" t="s">
        <v>1517</v>
      </c>
      <c r="U264" s="106" t="s">
        <v>20645</v>
      </c>
      <c r="V264" s="105" t="s">
        <v>20646</v>
      </c>
      <c r="W264" s="107" t="s">
        <v>204</v>
      </c>
      <c r="X264" t="s">
        <v>19755</v>
      </c>
      <c r="AA264">
        <f ca="1" t="shared" si="9"/>
        <v>18</v>
      </c>
    </row>
    <row r="265" spans="1:27">
      <c r="A265" s="101">
        <v>9</v>
      </c>
      <c r="B265" s="89" t="str">
        <f t="shared" si="8"/>
        <v>452731200309202415</v>
      </c>
      <c r="C265" s="89" t="s">
        <v>204</v>
      </c>
      <c r="D265" s="102" t="s">
        <v>1243</v>
      </c>
      <c r="E265" s="102" t="s">
        <v>24</v>
      </c>
      <c r="F265" s="103" t="s">
        <v>20205</v>
      </c>
      <c r="G265" s="103" t="s">
        <v>20168</v>
      </c>
      <c r="H265" s="104" t="s">
        <v>1242</v>
      </c>
      <c r="I265" s="103" t="s">
        <v>30</v>
      </c>
      <c r="J265" s="103" t="s">
        <v>30</v>
      </c>
      <c r="K265" s="103" t="s">
        <v>30</v>
      </c>
      <c r="L265" s="103" t="s">
        <v>30</v>
      </c>
      <c r="M265" s="103" t="s">
        <v>30</v>
      </c>
      <c r="N265" s="103" t="s">
        <v>30</v>
      </c>
      <c r="O265" s="103" t="s">
        <v>27</v>
      </c>
      <c r="P265" s="103" t="s">
        <v>1517</v>
      </c>
      <c r="Q265" s="103" t="s">
        <v>1245</v>
      </c>
      <c r="R265" s="105">
        <v>15296877082</v>
      </c>
      <c r="S265" s="103" t="s">
        <v>1517</v>
      </c>
      <c r="T265" s="103" t="s">
        <v>20191</v>
      </c>
      <c r="U265" s="106" t="s">
        <v>20349</v>
      </c>
      <c r="V265" s="105" t="s">
        <v>20647</v>
      </c>
      <c r="W265" s="107" t="s">
        <v>204</v>
      </c>
      <c r="X265" t="s">
        <v>19903</v>
      </c>
      <c r="AA265">
        <f ca="1" t="shared" si="9"/>
        <v>17</v>
      </c>
    </row>
    <row r="266" spans="1:27">
      <c r="A266" s="101">
        <v>10</v>
      </c>
      <c r="B266" s="89" t="str">
        <f t="shared" si="8"/>
        <v>452731200211131217</v>
      </c>
      <c r="C266" s="89" t="s">
        <v>204</v>
      </c>
      <c r="D266" s="102" t="s">
        <v>1247</v>
      </c>
      <c r="E266" s="102" t="s">
        <v>24</v>
      </c>
      <c r="F266" s="103" t="s">
        <v>20131</v>
      </c>
      <c r="G266" s="103" t="s">
        <v>20276</v>
      </c>
      <c r="H266" s="104" t="s">
        <v>1246</v>
      </c>
      <c r="I266" s="103" t="s">
        <v>30</v>
      </c>
      <c r="J266" s="103" t="s">
        <v>30</v>
      </c>
      <c r="K266" s="103" t="s">
        <v>30</v>
      </c>
      <c r="L266" s="103" t="s">
        <v>30</v>
      </c>
      <c r="M266" s="103" t="s">
        <v>30</v>
      </c>
      <c r="N266" s="103" t="s">
        <v>30</v>
      </c>
      <c r="O266" s="103" t="s">
        <v>27</v>
      </c>
      <c r="P266" s="103" t="s">
        <v>1517</v>
      </c>
      <c r="Q266" s="103" t="s">
        <v>1249</v>
      </c>
      <c r="R266" s="105" t="s">
        <v>19757</v>
      </c>
      <c r="S266" s="103" t="s">
        <v>1517</v>
      </c>
      <c r="T266" s="103" t="s">
        <v>20648</v>
      </c>
      <c r="U266" s="106" t="s">
        <v>20170</v>
      </c>
      <c r="V266" s="105" t="s">
        <v>20649</v>
      </c>
      <c r="W266" s="107" t="s">
        <v>204</v>
      </c>
      <c r="X266" t="s">
        <v>19756</v>
      </c>
      <c r="AA266">
        <f ca="1" t="shared" si="9"/>
        <v>18</v>
      </c>
    </row>
    <row r="267" spans="1:27">
      <c r="A267" s="101">
        <v>11</v>
      </c>
      <c r="B267" s="89" t="str">
        <f t="shared" si="8"/>
        <v>451229200304153917</v>
      </c>
      <c r="C267" s="89" t="s">
        <v>204</v>
      </c>
      <c r="D267" s="102" t="s">
        <v>1252</v>
      </c>
      <c r="E267" s="102" t="s">
        <v>24</v>
      </c>
      <c r="F267" s="103" t="s">
        <v>20131</v>
      </c>
      <c r="G267" s="103" t="s">
        <v>20154</v>
      </c>
      <c r="H267" s="104" t="s">
        <v>1251</v>
      </c>
      <c r="I267" s="103" t="s">
        <v>27</v>
      </c>
      <c r="J267" s="103" t="s">
        <v>30</v>
      </c>
      <c r="K267" s="103" t="s">
        <v>27</v>
      </c>
      <c r="L267" s="103" t="s">
        <v>30</v>
      </c>
      <c r="M267" s="103" t="s">
        <v>30</v>
      </c>
      <c r="N267" s="103" t="s">
        <v>30</v>
      </c>
      <c r="O267" s="103" t="s">
        <v>27</v>
      </c>
      <c r="P267" s="103" t="s">
        <v>1517</v>
      </c>
      <c r="Q267" s="103" t="s">
        <v>1254</v>
      </c>
      <c r="R267" s="105" t="s">
        <v>19758</v>
      </c>
      <c r="S267" s="103" t="s">
        <v>1517</v>
      </c>
      <c r="T267" s="103" t="s">
        <v>20140</v>
      </c>
      <c r="U267" s="106" t="s">
        <v>20451</v>
      </c>
      <c r="V267" s="105" t="s">
        <v>20650</v>
      </c>
      <c r="W267" s="107" t="s">
        <v>204</v>
      </c>
      <c r="X267" t="s">
        <v>1253</v>
      </c>
      <c r="AA267">
        <f ca="1" t="shared" si="9"/>
        <v>18</v>
      </c>
    </row>
    <row r="268" spans="1:27">
      <c r="A268" s="101">
        <v>12</v>
      </c>
      <c r="B268" s="89" t="str">
        <f t="shared" si="8"/>
        <v>45122920021127121X</v>
      </c>
      <c r="C268" s="89" t="s">
        <v>204</v>
      </c>
      <c r="D268" s="102" t="s">
        <v>1257</v>
      </c>
      <c r="E268" s="102" t="s">
        <v>24</v>
      </c>
      <c r="F268" s="103" t="s">
        <v>20131</v>
      </c>
      <c r="G268" s="103" t="s">
        <v>20276</v>
      </c>
      <c r="H268" s="104" t="s">
        <v>1256</v>
      </c>
      <c r="I268" s="103" t="s">
        <v>30</v>
      </c>
      <c r="J268" s="103" t="s">
        <v>30</v>
      </c>
      <c r="K268" s="103" t="s">
        <v>30</v>
      </c>
      <c r="L268" s="103" t="s">
        <v>30</v>
      </c>
      <c r="M268" s="103" t="s">
        <v>30</v>
      </c>
      <c r="N268" s="103" t="s">
        <v>30</v>
      </c>
      <c r="O268" s="103" t="s">
        <v>27</v>
      </c>
      <c r="P268" s="103" t="s">
        <v>1517</v>
      </c>
      <c r="Q268" s="103" t="s">
        <v>1259</v>
      </c>
      <c r="R268" s="105">
        <v>13768281259</v>
      </c>
      <c r="S268" s="103" t="s">
        <v>1517</v>
      </c>
      <c r="T268" s="103" t="s">
        <v>20169</v>
      </c>
      <c r="U268" s="106" t="s">
        <v>20170</v>
      </c>
      <c r="V268" s="105" t="s">
        <v>20651</v>
      </c>
      <c r="W268" s="107" t="s">
        <v>204</v>
      </c>
      <c r="X268" t="s">
        <v>18068</v>
      </c>
      <c r="AA268">
        <f ca="1" t="shared" si="9"/>
        <v>18</v>
      </c>
    </row>
    <row r="269" spans="1:27">
      <c r="A269" s="101">
        <v>13</v>
      </c>
      <c r="B269" s="89" t="str">
        <f t="shared" si="8"/>
        <v>452731200202210917</v>
      </c>
      <c r="C269" s="89" t="s">
        <v>204</v>
      </c>
      <c r="D269" s="102" t="s">
        <v>1262</v>
      </c>
      <c r="E269" s="102" t="s">
        <v>24</v>
      </c>
      <c r="F269" s="103" t="s">
        <v>20131</v>
      </c>
      <c r="G269" s="103" t="s">
        <v>20194</v>
      </c>
      <c r="H269" s="104" t="s">
        <v>1261</v>
      </c>
      <c r="I269" s="103" t="s">
        <v>30</v>
      </c>
      <c r="J269" s="103" t="s">
        <v>30</v>
      </c>
      <c r="K269" s="103" t="s">
        <v>30</v>
      </c>
      <c r="L269" s="103" t="s">
        <v>30</v>
      </c>
      <c r="M269" s="103" t="s">
        <v>30</v>
      </c>
      <c r="N269" s="103" t="s">
        <v>30</v>
      </c>
      <c r="O269" s="103" t="s">
        <v>27</v>
      </c>
      <c r="P269" s="103" t="s">
        <v>1517</v>
      </c>
      <c r="Q269" s="103" t="s">
        <v>1264</v>
      </c>
      <c r="R269" s="105">
        <v>15878685770</v>
      </c>
      <c r="S269" s="103" t="s">
        <v>1517</v>
      </c>
      <c r="T269" s="103" t="s">
        <v>20151</v>
      </c>
      <c r="U269" s="106" t="s">
        <v>20652</v>
      </c>
      <c r="V269" s="105" t="s">
        <v>20653</v>
      </c>
      <c r="W269" s="107" t="s">
        <v>204</v>
      </c>
      <c r="X269" t="s">
        <v>19759</v>
      </c>
      <c r="AA269">
        <f ca="1" t="shared" si="9"/>
        <v>19</v>
      </c>
    </row>
    <row r="270" spans="1:27">
      <c r="A270" s="101">
        <v>14</v>
      </c>
      <c r="B270" s="89" t="str">
        <f t="shared" si="8"/>
        <v>452731200205205718</v>
      </c>
      <c r="C270" s="89" t="s">
        <v>204</v>
      </c>
      <c r="D270" s="102" t="s">
        <v>1266</v>
      </c>
      <c r="E270" s="102" t="s">
        <v>24</v>
      </c>
      <c r="F270" s="103" t="s">
        <v>20131</v>
      </c>
      <c r="G270" s="103" t="s">
        <v>20150</v>
      </c>
      <c r="H270" s="104" t="s">
        <v>1265</v>
      </c>
      <c r="I270" s="103" t="s">
        <v>30</v>
      </c>
      <c r="J270" s="103" t="s">
        <v>30</v>
      </c>
      <c r="K270" s="103" t="s">
        <v>30</v>
      </c>
      <c r="L270" s="103" t="s">
        <v>30</v>
      </c>
      <c r="M270" s="103" t="s">
        <v>30</v>
      </c>
      <c r="N270" s="103" t="s">
        <v>30</v>
      </c>
      <c r="O270" s="103" t="s">
        <v>30</v>
      </c>
      <c r="P270" s="103" t="s">
        <v>1517</v>
      </c>
      <c r="Q270" s="103" t="s">
        <v>1268</v>
      </c>
      <c r="R270" s="105">
        <v>13377047836</v>
      </c>
      <c r="S270" s="103" t="s">
        <v>1517</v>
      </c>
      <c r="T270" s="103" t="s">
        <v>1517</v>
      </c>
      <c r="U270" s="106" t="s">
        <v>20654</v>
      </c>
      <c r="V270" s="105" t="s">
        <v>20655</v>
      </c>
      <c r="W270" s="107" t="s">
        <v>204</v>
      </c>
      <c r="X270" t="s">
        <v>19760</v>
      </c>
      <c r="AA270">
        <f ca="1" t="shared" si="9"/>
        <v>19</v>
      </c>
    </row>
    <row r="271" spans="1:27">
      <c r="A271" s="101">
        <v>15</v>
      </c>
      <c r="B271" s="89" t="str">
        <f t="shared" si="8"/>
        <v>451229199903012117</v>
      </c>
      <c r="C271" s="89" t="s">
        <v>204</v>
      </c>
      <c r="D271" s="102" t="s">
        <v>1270</v>
      </c>
      <c r="E271" s="102" t="s">
        <v>24</v>
      </c>
      <c r="F271" s="103" t="s">
        <v>20178</v>
      </c>
      <c r="G271" s="103" t="s">
        <v>20656</v>
      </c>
      <c r="H271" s="104" t="s">
        <v>1269</v>
      </c>
      <c r="I271" s="103" t="s">
        <v>30</v>
      </c>
      <c r="J271" s="103" t="s">
        <v>30</v>
      </c>
      <c r="K271" s="103" t="s">
        <v>30</v>
      </c>
      <c r="L271" s="103" t="s">
        <v>30</v>
      </c>
      <c r="M271" s="103" t="s">
        <v>27</v>
      </c>
      <c r="N271" s="103" t="s">
        <v>30</v>
      </c>
      <c r="O271" s="103" t="s">
        <v>27</v>
      </c>
      <c r="P271" s="103" t="s">
        <v>1517</v>
      </c>
      <c r="Q271" s="103" t="s">
        <v>1272</v>
      </c>
      <c r="R271" s="105">
        <v>18174937658</v>
      </c>
      <c r="S271" s="103" t="s">
        <v>1517</v>
      </c>
      <c r="T271" s="103" t="s">
        <v>20240</v>
      </c>
      <c r="U271" s="106" t="s">
        <v>20516</v>
      </c>
      <c r="V271" s="105" t="s">
        <v>20657</v>
      </c>
      <c r="W271" s="107" t="s">
        <v>204</v>
      </c>
      <c r="X271" t="s">
        <v>1271</v>
      </c>
      <c r="AA271">
        <f ca="1" t="shared" si="9"/>
        <v>22</v>
      </c>
    </row>
    <row r="272" spans="1:27">
      <c r="A272" s="101">
        <v>16</v>
      </c>
      <c r="B272" s="89" t="str">
        <f t="shared" si="8"/>
        <v>452731200310215416</v>
      </c>
      <c r="C272" s="89" t="s">
        <v>204</v>
      </c>
      <c r="D272" s="102" t="s">
        <v>1275</v>
      </c>
      <c r="E272" s="102" t="s">
        <v>24</v>
      </c>
      <c r="F272" s="103" t="s">
        <v>20131</v>
      </c>
      <c r="G272" s="103" t="s">
        <v>20307</v>
      </c>
      <c r="H272" s="104" t="s">
        <v>1274</v>
      </c>
      <c r="I272" s="103" t="s">
        <v>30</v>
      </c>
      <c r="J272" s="103" t="s">
        <v>30</v>
      </c>
      <c r="K272" s="103" t="s">
        <v>27</v>
      </c>
      <c r="L272" s="103" t="s">
        <v>30</v>
      </c>
      <c r="M272" s="103" t="s">
        <v>30</v>
      </c>
      <c r="N272" s="103" t="s">
        <v>30</v>
      </c>
      <c r="O272" s="103" t="s">
        <v>27</v>
      </c>
      <c r="P272" s="103" t="s">
        <v>1517</v>
      </c>
      <c r="Q272" s="103" t="s">
        <v>1276</v>
      </c>
      <c r="R272" s="105">
        <v>15078638553</v>
      </c>
      <c r="S272" s="103" t="s">
        <v>1517</v>
      </c>
      <c r="T272" s="103" t="s">
        <v>20144</v>
      </c>
      <c r="U272" s="106" t="s">
        <v>20145</v>
      </c>
      <c r="V272" s="105" t="s">
        <v>20146</v>
      </c>
      <c r="W272" s="107" t="s">
        <v>204</v>
      </c>
      <c r="X272" t="s">
        <v>44</v>
      </c>
      <c r="AA272">
        <f ca="1" t="shared" si="9"/>
        <v>17</v>
      </c>
    </row>
    <row r="273" spans="1:27">
      <c r="A273" s="101">
        <v>17</v>
      </c>
      <c r="B273" s="89" t="str">
        <f t="shared" si="8"/>
        <v>452731200212021220</v>
      </c>
      <c r="C273" s="89" t="s">
        <v>204</v>
      </c>
      <c r="D273" s="102" t="s">
        <v>1278</v>
      </c>
      <c r="E273" s="102" t="s">
        <v>143</v>
      </c>
      <c r="F273" s="103" t="s">
        <v>20205</v>
      </c>
      <c r="G273" s="103" t="s">
        <v>20136</v>
      </c>
      <c r="H273" s="104" t="s">
        <v>1277</v>
      </c>
      <c r="I273" s="103" t="s">
        <v>30</v>
      </c>
      <c r="J273" s="103" t="s">
        <v>30</v>
      </c>
      <c r="K273" s="103" t="s">
        <v>30</v>
      </c>
      <c r="L273" s="103" t="s">
        <v>30</v>
      </c>
      <c r="M273" s="103" t="s">
        <v>30</v>
      </c>
      <c r="N273" s="103" t="s">
        <v>30</v>
      </c>
      <c r="O273" s="103" t="s">
        <v>27</v>
      </c>
      <c r="P273" s="103" t="s">
        <v>1517</v>
      </c>
      <c r="Q273" s="103" t="s">
        <v>1279</v>
      </c>
      <c r="R273" s="105">
        <v>15078635822</v>
      </c>
      <c r="S273" s="103" t="s">
        <v>1517</v>
      </c>
      <c r="T273" s="103" t="s">
        <v>20169</v>
      </c>
      <c r="U273" s="106" t="s">
        <v>20246</v>
      </c>
      <c r="V273" s="105" t="s">
        <v>20247</v>
      </c>
      <c r="W273" s="107" t="s">
        <v>204</v>
      </c>
      <c r="X273" t="s">
        <v>19657</v>
      </c>
      <c r="AA273">
        <f ca="1" t="shared" si="9"/>
        <v>18</v>
      </c>
    </row>
    <row r="274" spans="1:27">
      <c r="A274" s="101">
        <v>18</v>
      </c>
      <c r="B274" s="89" t="str">
        <f t="shared" si="8"/>
        <v>451229199806171810</v>
      </c>
      <c r="C274" s="89" t="s">
        <v>204</v>
      </c>
      <c r="D274" s="102" t="s">
        <v>1281</v>
      </c>
      <c r="E274" s="102" t="s">
        <v>24</v>
      </c>
      <c r="F274" s="103" t="s">
        <v>20178</v>
      </c>
      <c r="G274" s="103" t="s">
        <v>20658</v>
      </c>
      <c r="H274" s="104" t="s">
        <v>1280</v>
      </c>
      <c r="I274" s="103" t="s">
        <v>27</v>
      </c>
      <c r="J274" s="103" t="s">
        <v>30</v>
      </c>
      <c r="K274" s="103" t="s">
        <v>30</v>
      </c>
      <c r="L274" s="103" t="s">
        <v>30</v>
      </c>
      <c r="M274" s="103" t="s">
        <v>30</v>
      </c>
      <c r="N274" s="103" t="s">
        <v>30</v>
      </c>
      <c r="O274" s="103" t="s">
        <v>27</v>
      </c>
      <c r="P274" s="103" t="s">
        <v>1517</v>
      </c>
      <c r="Q274" s="103" t="s">
        <v>1283</v>
      </c>
      <c r="R274" s="105">
        <v>13317685754</v>
      </c>
      <c r="S274" s="103" t="s">
        <v>1517</v>
      </c>
      <c r="T274" s="103" t="s">
        <v>20208</v>
      </c>
      <c r="U274" s="106" t="s">
        <v>20659</v>
      </c>
      <c r="V274" s="105" t="s">
        <v>20660</v>
      </c>
      <c r="W274" s="107" t="s">
        <v>204</v>
      </c>
      <c r="X274" t="s">
        <v>1282</v>
      </c>
      <c r="AA274">
        <f ca="1" t="shared" si="9"/>
        <v>23</v>
      </c>
    </row>
    <row r="275" spans="1:27">
      <c r="A275" s="101">
        <v>19</v>
      </c>
      <c r="B275" s="89" t="str">
        <f t="shared" si="8"/>
        <v>451229200307250624</v>
      </c>
      <c r="C275" s="89" t="s">
        <v>204</v>
      </c>
      <c r="D275" s="102" t="s">
        <v>1285</v>
      </c>
      <c r="E275" s="102" t="s">
        <v>143</v>
      </c>
      <c r="F275" s="103" t="s">
        <v>20131</v>
      </c>
      <c r="G275" s="103" t="s">
        <v>20214</v>
      </c>
      <c r="H275" s="104" t="s">
        <v>1284</v>
      </c>
      <c r="I275" s="103" t="s">
        <v>30</v>
      </c>
      <c r="J275" s="103" t="s">
        <v>30</v>
      </c>
      <c r="K275" s="103" t="s">
        <v>30</v>
      </c>
      <c r="L275" s="103" t="s">
        <v>30</v>
      </c>
      <c r="M275" s="103" t="s">
        <v>30</v>
      </c>
      <c r="N275" s="103" t="s">
        <v>30</v>
      </c>
      <c r="O275" s="103" t="s">
        <v>27</v>
      </c>
      <c r="P275" s="103" t="s">
        <v>1517</v>
      </c>
      <c r="Q275" s="103" t="s">
        <v>1287</v>
      </c>
      <c r="R275" s="105" t="s">
        <v>20661</v>
      </c>
      <c r="S275" s="103" t="s">
        <v>1517</v>
      </c>
      <c r="T275" s="103" t="s">
        <v>20137</v>
      </c>
      <c r="U275" s="106" t="s">
        <v>20137</v>
      </c>
      <c r="V275" s="105" t="s">
        <v>20662</v>
      </c>
      <c r="W275" s="107" t="s">
        <v>204</v>
      </c>
      <c r="X275" t="s">
        <v>1286</v>
      </c>
      <c r="AA275">
        <f ca="1" t="shared" si="9"/>
        <v>18</v>
      </c>
    </row>
    <row r="276" spans="1:27">
      <c r="A276" s="101">
        <v>20</v>
      </c>
      <c r="B276" s="89" t="str">
        <f t="shared" si="8"/>
        <v>452731200303010623</v>
      </c>
      <c r="C276" s="89" t="s">
        <v>204</v>
      </c>
      <c r="D276" s="102" t="s">
        <v>1290</v>
      </c>
      <c r="E276" s="102" t="s">
        <v>143</v>
      </c>
      <c r="F276" s="103" t="s">
        <v>20131</v>
      </c>
      <c r="G276" s="103" t="s">
        <v>20202</v>
      </c>
      <c r="H276" s="104" t="s">
        <v>1289</v>
      </c>
      <c r="I276" s="103" t="s">
        <v>30</v>
      </c>
      <c r="J276" s="103" t="s">
        <v>30</v>
      </c>
      <c r="K276" s="103" t="s">
        <v>27</v>
      </c>
      <c r="L276" s="103" t="s">
        <v>30</v>
      </c>
      <c r="M276" s="103" t="s">
        <v>30</v>
      </c>
      <c r="N276" s="103" t="s">
        <v>27</v>
      </c>
      <c r="O276" s="103" t="s">
        <v>27</v>
      </c>
      <c r="P276" s="103" t="s">
        <v>1517</v>
      </c>
      <c r="Q276" s="103" t="s">
        <v>1292</v>
      </c>
      <c r="R276" s="105">
        <v>18789925186</v>
      </c>
      <c r="S276" s="103" t="s">
        <v>1517</v>
      </c>
      <c r="T276" s="103" t="s">
        <v>20137</v>
      </c>
      <c r="U276" s="106" t="s">
        <v>20663</v>
      </c>
      <c r="V276" s="105" t="s">
        <v>20526</v>
      </c>
      <c r="W276" s="107" t="s">
        <v>204</v>
      </c>
      <c r="X276" t="s">
        <v>1291</v>
      </c>
      <c r="AA276">
        <f ca="1" t="shared" si="9"/>
        <v>18</v>
      </c>
    </row>
    <row r="277" spans="1:27">
      <c r="A277" s="101">
        <v>21</v>
      </c>
      <c r="B277" s="89" t="str">
        <f t="shared" si="8"/>
        <v>451229200303101226</v>
      </c>
      <c r="C277" s="89" t="s">
        <v>204</v>
      </c>
      <c r="D277" s="102" t="s">
        <v>1295</v>
      </c>
      <c r="E277" s="102" t="s">
        <v>143</v>
      </c>
      <c r="F277" s="103" t="s">
        <v>20205</v>
      </c>
      <c r="G277" s="103" t="s">
        <v>20202</v>
      </c>
      <c r="H277" s="104" t="s">
        <v>1294</v>
      </c>
      <c r="I277" s="103" t="s">
        <v>27</v>
      </c>
      <c r="J277" s="103" t="s">
        <v>30</v>
      </c>
      <c r="K277" s="103" t="s">
        <v>30</v>
      </c>
      <c r="L277" s="103" t="s">
        <v>30</v>
      </c>
      <c r="M277" s="103" t="s">
        <v>30</v>
      </c>
      <c r="N277" s="103" t="s">
        <v>30</v>
      </c>
      <c r="O277" s="103" t="s">
        <v>30</v>
      </c>
      <c r="P277" s="103" t="s">
        <v>1517</v>
      </c>
      <c r="Q277" s="103" t="s">
        <v>1297</v>
      </c>
      <c r="R277" s="105">
        <v>13407751974</v>
      </c>
      <c r="S277" s="103" t="s">
        <v>1517</v>
      </c>
      <c r="T277" s="103" t="s">
        <v>20169</v>
      </c>
      <c r="U277" s="106" t="s">
        <v>20604</v>
      </c>
      <c r="V277" s="105" t="s">
        <v>20664</v>
      </c>
      <c r="W277" s="107" t="s">
        <v>204</v>
      </c>
      <c r="X277" t="s">
        <v>19761</v>
      </c>
      <c r="AA277">
        <f ca="1" t="shared" si="9"/>
        <v>18</v>
      </c>
    </row>
    <row r="278" spans="1:27">
      <c r="A278" s="101">
        <v>22</v>
      </c>
      <c r="B278" s="89" t="str">
        <f t="shared" si="8"/>
        <v>45122920010217391X</v>
      </c>
      <c r="C278" s="89" t="s">
        <v>204</v>
      </c>
      <c r="D278" s="102" t="s">
        <v>1300</v>
      </c>
      <c r="E278" s="102" t="s">
        <v>24</v>
      </c>
      <c r="F278" s="103" t="s">
        <v>20131</v>
      </c>
      <c r="G278" s="103" t="s">
        <v>20249</v>
      </c>
      <c r="H278" s="104" t="s">
        <v>1299</v>
      </c>
      <c r="I278" s="103" t="s">
        <v>30</v>
      </c>
      <c r="J278" s="103" t="s">
        <v>27</v>
      </c>
      <c r="K278" s="103" t="s">
        <v>30</v>
      </c>
      <c r="L278" s="103" t="s">
        <v>30</v>
      </c>
      <c r="M278" s="103" t="s">
        <v>27</v>
      </c>
      <c r="N278" s="103" t="s">
        <v>27</v>
      </c>
      <c r="O278" s="103" t="s">
        <v>27</v>
      </c>
      <c r="P278" s="103" t="s">
        <v>1517</v>
      </c>
      <c r="Q278" s="103" t="s">
        <v>1302</v>
      </c>
      <c r="R278" s="105">
        <v>18278867330</v>
      </c>
      <c r="S278" s="103" t="s">
        <v>1517</v>
      </c>
      <c r="T278" s="103" t="s">
        <v>20140</v>
      </c>
      <c r="U278" s="106" t="s">
        <v>20318</v>
      </c>
      <c r="V278" s="105" t="s">
        <v>20665</v>
      </c>
      <c r="W278" s="107" t="s">
        <v>204</v>
      </c>
      <c r="X278" t="s">
        <v>1301</v>
      </c>
      <c r="AA278">
        <f ca="1" t="shared" si="9"/>
        <v>20</v>
      </c>
    </row>
    <row r="279" spans="1:27">
      <c r="A279" s="101">
        <v>23</v>
      </c>
      <c r="B279" s="89" t="str">
        <f t="shared" si="8"/>
        <v>452731200209102118</v>
      </c>
      <c r="C279" s="89" t="s">
        <v>204</v>
      </c>
      <c r="D279" s="102" t="s">
        <v>1305</v>
      </c>
      <c r="E279" s="102" t="s">
        <v>24</v>
      </c>
      <c r="F279" s="103" t="s">
        <v>20131</v>
      </c>
      <c r="G279" s="103" t="s">
        <v>20143</v>
      </c>
      <c r="H279" s="104" t="s">
        <v>1304</v>
      </c>
      <c r="I279" s="103" t="s">
        <v>27</v>
      </c>
      <c r="J279" s="103" t="s">
        <v>30</v>
      </c>
      <c r="K279" s="103" t="s">
        <v>30</v>
      </c>
      <c r="L279" s="103" t="s">
        <v>30</v>
      </c>
      <c r="M279" s="103" t="s">
        <v>27</v>
      </c>
      <c r="N279" s="103" t="s">
        <v>30</v>
      </c>
      <c r="O279" s="103" t="s">
        <v>27</v>
      </c>
      <c r="P279" s="103" t="s">
        <v>1517</v>
      </c>
      <c r="Q279" s="103" t="s">
        <v>1307</v>
      </c>
      <c r="R279" s="105">
        <v>19994567732</v>
      </c>
      <c r="S279" s="103" t="s">
        <v>1517</v>
      </c>
      <c r="T279" s="103" t="s">
        <v>20240</v>
      </c>
      <c r="U279" s="106" t="s">
        <v>20516</v>
      </c>
      <c r="V279" s="105" t="s">
        <v>20666</v>
      </c>
      <c r="W279" s="107" t="s">
        <v>204</v>
      </c>
      <c r="X279" t="s">
        <v>1306</v>
      </c>
      <c r="AA279">
        <f ca="1" t="shared" si="9"/>
        <v>18</v>
      </c>
    </row>
    <row r="280" spans="1:27">
      <c r="A280" s="101">
        <v>24</v>
      </c>
      <c r="B280" s="89" t="str">
        <f t="shared" si="8"/>
        <v>451229200206041217</v>
      </c>
      <c r="C280" s="89" t="s">
        <v>204</v>
      </c>
      <c r="D280" s="102" t="s">
        <v>1310</v>
      </c>
      <c r="E280" s="102" t="s">
        <v>24</v>
      </c>
      <c r="F280" s="103" t="s">
        <v>20131</v>
      </c>
      <c r="G280" s="103" t="s">
        <v>20190</v>
      </c>
      <c r="H280" s="104" t="s">
        <v>1309</v>
      </c>
      <c r="I280" s="103" t="s">
        <v>30</v>
      </c>
      <c r="J280" s="103" t="s">
        <v>30</v>
      </c>
      <c r="K280" s="103" t="s">
        <v>30</v>
      </c>
      <c r="L280" s="103" t="s">
        <v>30</v>
      </c>
      <c r="M280" s="103" t="s">
        <v>27</v>
      </c>
      <c r="N280" s="103" t="s">
        <v>30</v>
      </c>
      <c r="O280" s="103" t="s">
        <v>27</v>
      </c>
      <c r="P280" s="103" t="s">
        <v>1517</v>
      </c>
      <c r="Q280" s="103" t="s">
        <v>1312</v>
      </c>
      <c r="R280" s="105">
        <v>13481868706</v>
      </c>
      <c r="S280" s="103" t="s">
        <v>1517</v>
      </c>
      <c r="T280" s="103" t="s">
        <v>20169</v>
      </c>
      <c r="U280" s="106" t="s">
        <v>20246</v>
      </c>
      <c r="V280" s="105" t="s">
        <v>20667</v>
      </c>
      <c r="W280" s="107" t="s">
        <v>204</v>
      </c>
      <c r="X280" t="s">
        <v>17763</v>
      </c>
      <c r="AA280">
        <f ca="1" t="shared" si="9"/>
        <v>19</v>
      </c>
    </row>
    <row r="281" spans="1:27">
      <c r="A281" s="101">
        <v>25</v>
      </c>
      <c r="B281" s="89" t="str">
        <f t="shared" si="8"/>
        <v>451229200303030325</v>
      </c>
      <c r="C281" s="89" t="s">
        <v>204</v>
      </c>
      <c r="D281" s="102" t="s">
        <v>1314</v>
      </c>
      <c r="E281" s="102" t="s">
        <v>143</v>
      </c>
      <c r="F281" s="103" t="s">
        <v>20131</v>
      </c>
      <c r="G281" s="103" t="s">
        <v>20202</v>
      </c>
      <c r="H281" s="104" t="s">
        <v>1313</v>
      </c>
      <c r="I281" s="103" t="s">
        <v>27</v>
      </c>
      <c r="J281" s="103" t="s">
        <v>30</v>
      </c>
      <c r="K281" s="103" t="s">
        <v>30</v>
      </c>
      <c r="L281" s="103" t="s">
        <v>30</v>
      </c>
      <c r="M281" s="103" t="s">
        <v>30</v>
      </c>
      <c r="N281" s="103" t="s">
        <v>30</v>
      </c>
      <c r="O281" s="103" t="s">
        <v>27</v>
      </c>
      <c r="P281" s="103" t="s">
        <v>1517</v>
      </c>
      <c r="Q281" s="103" t="s">
        <v>1316</v>
      </c>
      <c r="R281" s="105">
        <v>18176136930</v>
      </c>
      <c r="S281" s="103" t="s">
        <v>1517</v>
      </c>
      <c r="T281" s="103" t="s">
        <v>20280</v>
      </c>
      <c r="U281" s="106" t="s">
        <v>20668</v>
      </c>
      <c r="V281" s="105" t="s">
        <v>20669</v>
      </c>
      <c r="W281" s="107" t="s">
        <v>204</v>
      </c>
      <c r="X281" t="s">
        <v>1315</v>
      </c>
      <c r="AA281">
        <f ca="1" t="shared" si="9"/>
        <v>18</v>
      </c>
    </row>
    <row r="282" spans="1:27">
      <c r="A282" s="101">
        <v>26</v>
      </c>
      <c r="B282" s="89" t="str">
        <f t="shared" si="8"/>
        <v>451229200106031820</v>
      </c>
      <c r="C282" s="89" t="s">
        <v>204</v>
      </c>
      <c r="D282" s="102" t="s">
        <v>1319</v>
      </c>
      <c r="E282" s="102" t="s">
        <v>143</v>
      </c>
      <c r="F282" s="103" t="s">
        <v>20178</v>
      </c>
      <c r="G282" s="103" t="s">
        <v>20289</v>
      </c>
      <c r="H282" s="104" t="s">
        <v>1318</v>
      </c>
      <c r="I282" s="103" t="s">
        <v>30</v>
      </c>
      <c r="J282" s="103" t="s">
        <v>30</v>
      </c>
      <c r="K282" s="103" t="s">
        <v>27</v>
      </c>
      <c r="L282" s="103" t="s">
        <v>30</v>
      </c>
      <c r="M282" s="103" t="s">
        <v>30</v>
      </c>
      <c r="N282" s="103" t="s">
        <v>30</v>
      </c>
      <c r="O282" s="103" t="s">
        <v>27</v>
      </c>
      <c r="P282" s="103" t="s">
        <v>1517</v>
      </c>
      <c r="Q282" s="103" t="s">
        <v>1321</v>
      </c>
      <c r="R282" s="105">
        <v>19978845369</v>
      </c>
      <c r="S282" s="103" t="s">
        <v>1517</v>
      </c>
      <c r="T282" s="103" t="s">
        <v>20208</v>
      </c>
      <c r="U282" s="106" t="s">
        <v>20659</v>
      </c>
      <c r="V282" s="105" t="s">
        <v>20670</v>
      </c>
      <c r="W282" s="107" t="s">
        <v>204</v>
      </c>
      <c r="X282" t="s">
        <v>1320</v>
      </c>
      <c r="AA282">
        <f ca="1" t="shared" si="9"/>
        <v>20</v>
      </c>
    </row>
    <row r="283" spans="1:27">
      <c r="A283" s="101">
        <v>27</v>
      </c>
      <c r="B283" s="89" t="str">
        <f t="shared" si="8"/>
        <v>452731200301254827</v>
      </c>
      <c r="C283" s="89" t="s">
        <v>204</v>
      </c>
      <c r="D283" s="102" t="s">
        <v>1323</v>
      </c>
      <c r="E283" s="102" t="s">
        <v>143</v>
      </c>
      <c r="F283" s="103" t="s">
        <v>20131</v>
      </c>
      <c r="G283" s="103" t="s">
        <v>20157</v>
      </c>
      <c r="H283" s="104" t="s">
        <v>1322</v>
      </c>
      <c r="I283" s="103" t="s">
        <v>30</v>
      </c>
      <c r="J283" s="103" t="s">
        <v>30</v>
      </c>
      <c r="K283" s="103" t="s">
        <v>30</v>
      </c>
      <c r="L283" s="103" t="s">
        <v>30</v>
      </c>
      <c r="M283" s="103" t="s">
        <v>30</v>
      </c>
      <c r="N283" s="103" t="s">
        <v>30</v>
      </c>
      <c r="O283" s="103" t="s">
        <v>27</v>
      </c>
      <c r="P283" s="103" t="s">
        <v>1517</v>
      </c>
      <c r="Q283" s="103" t="s">
        <v>1325</v>
      </c>
      <c r="R283" s="105">
        <v>13687780565</v>
      </c>
      <c r="S283" s="103" t="s">
        <v>1517</v>
      </c>
      <c r="T283" s="103" t="s">
        <v>1517</v>
      </c>
      <c r="U283" s="106" t="s">
        <v>20628</v>
      </c>
      <c r="V283" s="105" t="s">
        <v>20671</v>
      </c>
      <c r="W283" s="107" t="s">
        <v>204</v>
      </c>
      <c r="X283" t="s">
        <v>19762</v>
      </c>
      <c r="AA283">
        <f ca="1" t="shared" si="9"/>
        <v>18</v>
      </c>
    </row>
    <row r="284" spans="1:27">
      <c r="A284" s="101">
        <v>28</v>
      </c>
      <c r="B284" s="89" t="str">
        <f t="shared" si="8"/>
        <v>452731200203315411</v>
      </c>
      <c r="C284" s="89" t="s">
        <v>204</v>
      </c>
      <c r="D284" s="102" t="s">
        <v>1327</v>
      </c>
      <c r="E284" s="102" t="s">
        <v>24</v>
      </c>
      <c r="F284" s="103" t="s">
        <v>20131</v>
      </c>
      <c r="G284" s="103" t="s">
        <v>20288</v>
      </c>
      <c r="H284" s="104" t="s">
        <v>1326</v>
      </c>
      <c r="I284" s="103" t="s">
        <v>30</v>
      </c>
      <c r="J284" s="103" t="s">
        <v>27</v>
      </c>
      <c r="K284" s="103" t="s">
        <v>27</v>
      </c>
      <c r="L284" s="103" t="s">
        <v>30</v>
      </c>
      <c r="M284" s="103" t="s">
        <v>30</v>
      </c>
      <c r="N284" s="103" t="s">
        <v>30</v>
      </c>
      <c r="O284" s="103" t="s">
        <v>27</v>
      </c>
      <c r="P284" s="103" t="s">
        <v>1517</v>
      </c>
      <c r="Q284" s="103" t="s">
        <v>1329</v>
      </c>
      <c r="R284" s="105">
        <v>15007715198</v>
      </c>
      <c r="S284" s="103" t="s">
        <v>1517</v>
      </c>
      <c r="T284" s="103" t="s">
        <v>20144</v>
      </c>
      <c r="U284" s="106" t="s">
        <v>20619</v>
      </c>
      <c r="V284" s="105" t="s">
        <v>20672</v>
      </c>
      <c r="W284" s="107" t="s">
        <v>204</v>
      </c>
      <c r="X284" t="s">
        <v>1328</v>
      </c>
      <c r="AA284">
        <f ca="1" t="shared" si="9"/>
        <v>19</v>
      </c>
    </row>
    <row r="285" spans="1:27">
      <c r="A285" s="101">
        <v>29</v>
      </c>
      <c r="B285" s="89" t="str">
        <f t="shared" si="8"/>
        <v>451229200207010922</v>
      </c>
      <c r="C285" s="89" t="s">
        <v>204</v>
      </c>
      <c r="D285" s="102" t="s">
        <v>1331</v>
      </c>
      <c r="E285" s="102" t="s">
        <v>143</v>
      </c>
      <c r="F285" s="103" t="s">
        <v>20131</v>
      </c>
      <c r="G285" s="103" t="s">
        <v>20185</v>
      </c>
      <c r="H285" s="104" t="s">
        <v>1330</v>
      </c>
      <c r="I285" s="103" t="s">
        <v>27</v>
      </c>
      <c r="J285" s="103" t="s">
        <v>30</v>
      </c>
      <c r="K285" s="103" t="s">
        <v>30</v>
      </c>
      <c r="L285" s="103" t="s">
        <v>30</v>
      </c>
      <c r="M285" s="103" t="s">
        <v>30</v>
      </c>
      <c r="N285" s="103" t="s">
        <v>30</v>
      </c>
      <c r="O285" s="103" t="s">
        <v>27</v>
      </c>
      <c r="P285" s="103" t="s">
        <v>1517</v>
      </c>
      <c r="Q285" s="103" t="s">
        <v>1333</v>
      </c>
      <c r="R285" s="105">
        <v>17377048587</v>
      </c>
      <c r="S285" s="103" t="s">
        <v>1517</v>
      </c>
      <c r="T285" s="103" t="s">
        <v>20151</v>
      </c>
      <c r="U285" s="106" t="s">
        <v>20311</v>
      </c>
      <c r="V285" s="105" t="s">
        <v>20673</v>
      </c>
      <c r="W285" s="107" t="s">
        <v>204</v>
      </c>
      <c r="X285" t="s">
        <v>19763</v>
      </c>
      <c r="AA285">
        <f ca="1" t="shared" si="9"/>
        <v>19</v>
      </c>
    </row>
    <row r="286" spans="1:27">
      <c r="A286" s="101">
        <v>30</v>
      </c>
      <c r="B286" s="89" t="str">
        <f t="shared" si="8"/>
        <v>440825200202151165</v>
      </c>
      <c r="C286" s="89" t="s">
        <v>204</v>
      </c>
      <c r="D286" s="102" t="s">
        <v>1335</v>
      </c>
      <c r="E286" s="102" t="s">
        <v>143</v>
      </c>
      <c r="F286" s="103" t="s">
        <v>20205</v>
      </c>
      <c r="G286" s="103" t="s">
        <v>20194</v>
      </c>
      <c r="H286" s="104" t="s">
        <v>1334</v>
      </c>
      <c r="I286" s="103" t="s">
        <v>30</v>
      </c>
      <c r="J286" s="103" t="s">
        <v>30</v>
      </c>
      <c r="K286" s="103" t="s">
        <v>30</v>
      </c>
      <c r="L286" s="103" t="s">
        <v>30</v>
      </c>
      <c r="M286" s="103" t="s">
        <v>30</v>
      </c>
      <c r="N286" s="103" t="s">
        <v>30</v>
      </c>
      <c r="O286" s="103" t="s">
        <v>27</v>
      </c>
      <c r="P286" s="103" t="s">
        <v>13097</v>
      </c>
      <c r="Q286" s="103" t="s">
        <v>1337</v>
      </c>
      <c r="R286" s="105">
        <v>13923272793</v>
      </c>
      <c r="S286" s="103" t="s">
        <v>20674</v>
      </c>
      <c r="T286" s="103" t="s">
        <v>20675</v>
      </c>
      <c r="U286" s="106" t="s">
        <v>20676</v>
      </c>
      <c r="V286" s="105" t="s">
        <v>20677</v>
      </c>
      <c r="W286" s="107" t="s">
        <v>204</v>
      </c>
      <c r="X286" t="s">
        <v>1336</v>
      </c>
      <c r="AA286">
        <f ca="1" t="shared" si="9"/>
        <v>19</v>
      </c>
    </row>
    <row r="287" spans="1:27">
      <c r="A287" s="101">
        <v>31</v>
      </c>
      <c r="B287" s="89" t="str">
        <f t="shared" si="8"/>
        <v>450721200301255833</v>
      </c>
      <c r="C287" s="89" t="s">
        <v>204</v>
      </c>
      <c r="D287" s="102" t="s">
        <v>1339</v>
      </c>
      <c r="E287" s="102" t="s">
        <v>24</v>
      </c>
      <c r="F287" s="103" t="s">
        <v>20205</v>
      </c>
      <c r="G287" s="103" t="s">
        <v>20157</v>
      </c>
      <c r="H287" s="104" t="s">
        <v>1338</v>
      </c>
      <c r="I287" s="103" t="s">
        <v>27</v>
      </c>
      <c r="J287" s="103" t="s">
        <v>27</v>
      </c>
      <c r="K287" s="103" t="s">
        <v>30</v>
      </c>
      <c r="L287" s="103" t="s">
        <v>30</v>
      </c>
      <c r="M287" s="103" t="s">
        <v>30</v>
      </c>
      <c r="N287" s="103" t="s">
        <v>30</v>
      </c>
      <c r="O287" s="103" t="s">
        <v>30</v>
      </c>
      <c r="P287" s="103" t="s">
        <v>20678</v>
      </c>
      <c r="Q287" s="103" t="s">
        <v>1341</v>
      </c>
      <c r="R287" s="105">
        <v>18278871352</v>
      </c>
      <c r="S287" s="103" t="s">
        <v>20678</v>
      </c>
      <c r="T287" s="103" t="s">
        <v>20679</v>
      </c>
      <c r="U287" s="106" t="s">
        <v>20680</v>
      </c>
      <c r="V287" s="105" t="s">
        <v>20681</v>
      </c>
      <c r="W287" s="107" t="s">
        <v>204</v>
      </c>
      <c r="X287" t="s">
        <v>1340</v>
      </c>
      <c r="AA287">
        <f ca="1" t="shared" si="9"/>
        <v>18</v>
      </c>
    </row>
    <row r="288" spans="1:27">
      <c r="A288" s="101">
        <v>32</v>
      </c>
      <c r="B288" s="89" t="str">
        <f t="shared" si="8"/>
        <v>452731200008114518</v>
      </c>
      <c r="C288" s="89" t="s">
        <v>204</v>
      </c>
      <c r="D288" s="102" t="s">
        <v>1344</v>
      </c>
      <c r="E288" s="102" t="s">
        <v>24</v>
      </c>
      <c r="F288" s="103" t="s">
        <v>20131</v>
      </c>
      <c r="G288" s="103" t="s">
        <v>20401</v>
      </c>
      <c r="H288" s="104" t="s">
        <v>1343</v>
      </c>
      <c r="I288" s="103" t="s">
        <v>27</v>
      </c>
      <c r="J288" s="103" t="s">
        <v>30</v>
      </c>
      <c r="K288" s="103" t="s">
        <v>30</v>
      </c>
      <c r="L288" s="103" t="s">
        <v>30</v>
      </c>
      <c r="M288" s="103" t="s">
        <v>30</v>
      </c>
      <c r="N288" s="103" t="s">
        <v>30</v>
      </c>
      <c r="O288" s="103" t="s">
        <v>27</v>
      </c>
      <c r="P288" s="103" t="s">
        <v>1517</v>
      </c>
      <c r="Q288" s="103" t="s">
        <v>1346</v>
      </c>
      <c r="R288" s="105">
        <v>18278870960</v>
      </c>
      <c r="S288" s="103" t="s">
        <v>1517</v>
      </c>
      <c r="T288" s="103" t="s">
        <v>20211</v>
      </c>
      <c r="U288" s="106" t="s">
        <v>20682</v>
      </c>
      <c r="V288" s="105" t="s">
        <v>20683</v>
      </c>
      <c r="W288" s="107" t="s">
        <v>204</v>
      </c>
      <c r="X288" t="s">
        <v>1345</v>
      </c>
      <c r="AA288">
        <f ca="1" t="shared" si="9"/>
        <v>21</v>
      </c>
    </row>
    <row r="289" spans="1:27">
      <c r="A289" s="101">
        <v>33</v>
      </c>
      <c r="B289" s="89" t="str">
        <f t="shared" si="8"/>
        <v>452731200310081825</v>
      </c>
      <c r="C289" s="89" t="s">
        <v>204</v>
      </c>
      <c r="D289" s="102" t="s">
        <v>1349</v>
      </c>
      <c r="E289" s="102" t="s">
        <v>143</v>
      </c>
      <c r="F289" s="103" t="s">
        <v>20131</v>
      </c>
      <c r="G289" s="103" t="s">
        <v>20307</v>
      </c>
      <c r="H289" s="104" t="s">
        <v>1348</v>
      </c>
      <c r="I289" s="103" t="s">
        <v>30</v>
      </c>
      <c r="J289" s="103" t="s">
        <v>27</v>
      </c>
      <c r="K289" s="103" t="s">
        <v>27</v>
      </c>
      <c r="L289" s="103" t="s">
        <v>30</v>
      </c>
      <c r="M289" s="103" t="s">
        <v>30</v>
      </c>
      <c r="N289" s="103" t="s">
        <v>27</v>
      </c>
      <c r="O289" s="103" t="s">
        <v>27</v>
      </c>
      <c r="P289" s="103" t="s">
        <v>1517</v>
      </c>
      <c r="Q289" s="103" t="s">
        <v>1351</v>
      </c>
      <c r="R289" s="105">
        <v>15777831838</v>
      </c>
      <c r="S289" s="103" t="s">
        <v>1517</v>
      </c>
      <c r="T289" s="103" t="s">
        <v>20208</v>
      </c>
      <c r="U289" s="106" t="s">
        <v>20343</v>
      </c>
      <c r="V289" s="105" t="s">
        <v>20684</v>
      </c>
      <c r="W289" s="107" t="s">
        <v>204</v>
      </c>
      <c r="X289" t="s">
        <v>1350</v>
      </c>
      <c r="AA289">
        <f ca="1" t="shared" si="9"/>
        <v>17</v>
      </c>
    </row>
    <row r="290" spans="1:27">
      <c r="A290" s="101">
        <v>34</v>
      </c>
      <c r="B290" s="89" t="str">
        <f t="shared" si="8"/>
        <v>45273120030106031X</v>
      </c>
      <c r="C290" s="89" t="s">
        <v>204</v>
      </c>
      <c r="D290" s="102" t="s">
        <v>1354</v>
      </c>
      <c r="E290" s="102" t="s">
        <v>24</v>
      </c>
      <c r="F290" s="103" t="s">
        <v>20131</v>
      </c>
      <c r="G290" s="103" t="s">
        <v>20157</v>
      </c>
      <c r="H290" s="104" t="s">
        <v>1353</v>
      </c>
      <c r="I290" s="103" t="s">
        <v>30</v>
      </c>
      <c r="J290" s="103" t="s">
        <v>30</v>
      </c>
      <c r="K290" s="103" t="s">
        <v>30</v>
      </c>
      <c r="L290" s="103" t="s">
        <v>30</v>
      </c>
      <c r="M290" s="103" t="s">
        <v>30</v>
      </c>
      <c r="N290" s="103" t="s">
        <v>30</v>
      </c>
      <c r="O290" s="103" t="s">
        <v>27</v>
      </c>
      <c r="P290" s="103" t="s">
        <v>1517</v>
      </c>
      <c r="Q290" s="103" t="s">
        <v>1356</v>
      </c>
      <c r="R290" s="105">
        <v>13768380707</v>
      </c>
      <c r="S290" s="103" t="s">
        <v>1517</v>
      </c>
      <c r="T290" s="103" t="s">
        <v>20280</v>
      </c>
      <c r="U290" s="106" t="s">
        <v>20333</v>
      </c>
      <c r="V290" s="105" t="s">
        <v>20685</v>
      </c>
      <c r="W290" s="107" t="s">
        <v>204</v>
      </c>
      <c r="X290" t="s">
        <v>1355</v>
      </c>
      <c r="AA290">
        <f ca="1" t="shared" si="9"/>
        <v>18</v>
      </c>
    </row>
    <row r="291" spans="1:27">
      <c r="A291" s="101">
        <v>35</v>
      </c>
      <c r="B291" s="89" t="str">
        <f t="shared" si="8"/>
        <v>452731200301135430</v>
      </c>
      <c r="C291" s="89" t="s">
        <v>204</v>
      </c>
      <c r="D291" s="102" t="s">
        <v>1358</v>
      </c>
      <c r="E291" s="102" t="s">
        <v>24</v>
      </c>
      <c r="F291" s="103" t="s">
        <v>20178</v>
      </c>
      <c r="G291" s="103" t="s">
        <v>20157</v>
      </c>
      <c r="H291" s="104" t="s">
        <v>1357</v>
      </c>
      <c r="I291" s="103" t="s">
        <v>30</v>
      </c>
      <c r="J291" s="103" t="s">
        <v>27</v>
      </c>
      <c r="K291" s="103" t="s">
        <v>30</v>
      </c>
      <c r="L291" s="103" t="s">
        <v>30</v>
      </c>
      <c r="M291" s="103" t="s">
        <v>30</v>
      </c>
      <c r="N291" s="103" t="s">
        <v>30</v>
      </c>
      <c r="O291" s="103" t="s">
        <v>30</v>
      </c>
      <c r="P291" s="103" t="s">
        <v>1517</v>
      </c>
      <c r="Q291" s="103" t="s">
        <v>1360</v>
      </c>
      <c r="R291" s="105">
        <v>15949326211</v>
      </c>
      <c r="S291" s="103" t="s">
        <v>1517</v>
      </c>
      <c r="T291" s="103" t="s">
        <v>20144</v>
      </c>
      <c r="U291" s="106" t="s">
        <v>20619</v>
      </c>
      <c r="V291" s="105" t="s">
        <v>20686</v>
      </c>
      <c r="W291" s="107" t="s">
        <v>204</v>
      </c>
      <c r="X291" t="s">
        <v>1359</v>
      </c>
      <c r="AA291">
        <f ca="1" t="shared" si="9"/>
        <v>18</v>
      </c>
    </row>
    <row r="292" spans="1:27">
      <c r="A292" s="101">
        <v>36</v>
      </c>
      <c r="B292" s="89" t="str">
        <f t="shared" si="8"/>
        <v>452731200210055718</v>
      </c>
      <c r="C292" s="89" t="s">
        <v>204</v>
      </c>
      <c r="D292" s="102" t="s">
        <v>1362</v>
      </c>
      <c r="E292" s="102" t="s">
        <v>24</v>
      </c>
      <c r="F292" s="103" t="s">
        <v>20178</v>
      </c>
      <c r="G292" s="103" t="s">
        <v>20132</v>
      </c>
      <c r="H292" s="104" t="s">
        <v>1361</v>
      </c>
      <c r="I292" s="103" t="s">
        <v>30</v>
      </c>
      <c r="J292" s="103" t="s">
        <v>30</v>
      </c>
      <c r="K292" s="103" t="s">
        <v>30</v>
      </c>
      <c r="L292" s="103" t="s">
        <v>30</v>
      </c>
      <c r="M292" s="103" t="s">
        <v>30</v>
      </c>
      <c r="N292" s="103" t="s">
        <v>30</v>
      </c>
      <c r="O292" s="103" t="s">
        <v>30</v>
      </c>
      <c r="P292" s="103" t="s">
        <v>1517</v>
      </c>
      <c r="Q292" s="103" t="s">
        <v>1364</v>
      </c>
      <c r="R292" s="105">
        <v>18776872250</v>
      </c>
      <c r="S292" s="103" t="s">
        <v>1517</v>
      </c>
      <c r="T292" s="103" t="s">
        <v>1517</v>
      </c>
      <c r="U292" s="106" t="s">
        <v>20687</v>
      </c>
      <c r="V292" s="105" t="s">
        <v>20688</v>
      </c>
      <c r="W292" s="107" t="s">
        <v>204</v>
      </c>
      <c r="X292" t="s">
        <v>19764</v>
      </c>
      <c r="AA292">
        <f ca="1" t="shared" si="9"/>
        <v>18</v>
      </c>
    </row>
    <row r="293" spans="1:27">
      <c r="A293" s="101">
        <v>37</v>
      </c>
      <c r="B293" s="89" t="str">
        <f t="shared" si="8"/>
        <v>451229200307204214</v>
      </c>
      <c r="C293" s="89" t="s">
        <v>204</v>
      </c>
      <c r="D293" s="102" t="s">
        <v>1366</v>
      </c>
      <c r="E293" s="102" t="s">
        <v>24</v>
      </c>
      <c r="F293" s="103" t="s">
        <v>20131</v>
      </c>
      <c r="G293" s="103" t="s">
        <v>20214</v>
      </c>
      <c r="H293" s="104" t="s">
        <v>1365</v>
      </c>
      <c r="I293" s="103" t="s">
        <v>30</v>
      </c>
      <c r="J293" s="103" t="s">
        <v>30</v>
      </c>
      <c r="K293" s="103" t="s">
        <v>30</v>
      </c>
      <c r="L293" s="103" t="s">
        <v>30</v>
      </c>
      <c r="M293" s="103" t="s">
        <v>30</v>
      </c>
      <c r="N293" s="103" t="s">
        <v>27</v>
      </c>
      <c r="O293" s="103" t="s">
        <v>27</v>
      </c>
      <c r="P293" s="103" t="s">
        <v>20133</v>
      </c>
      <c r="Q293" s="103" t="s">
        <v>1368</v>
      </c>
      <c r="R293" s="105">
        <v>15078638565</v>
      </c>
      <c r="S293" s="103" t="s">
        <v>1517</v>
      </c>
      <c r="T293" s="103" t="s">
        <v>20133</v>
      </c>
      <c r="U293" s="106" t="s">
        <v>20689</v>
      </c>
      <c r="V293" s="105" t="s">
        <v>20690</v>
      </c>
      <c r="W293" s="107" t="s">
        <v>204</v>
      </c>
      <c r="X293" t="s">
        <v>1367</v>
      </c>
      <c r="AA293">
        <f ca="1" t="shared" si="9"/>
        <v>18</v>
      </c>
    </row>
    <row r="294" spans="1:27">
      <c r="A294" s="101">
        <v>38</v>
      </c>
      <c r="B294" s="89" t="str">
        <f t="shared" si="8"/>
        <v>451229200204262112</v>
      </c>
      <c r="C294" s="89" t="s">
        <v>204</v>
      </c>
      <c r="D294" s="102" t="s">
        <v>1370</v>
      </c>
      <c r="E294" s="102" t="s">
        <v>24</v>
      </c>
      <c r="F294" s="103" t="s">
        <v>20131</v>
      </c>
      <c r="G294" s="103" t="s">
        <v>20297</v>
      </c>
      <c r="H294" s="104" t="s">
        <v>1369</v>
      </c>
      <c r="I294" s="103" t="s">
        <v>27</v>
      </c>
      <c r="J294" s="103" t="s">
        <v>30</v>
      </c>
      <c r="K294" s="103" t="s">
        <v>30</v>
      </c>
      <c r="L294" s="103" t="s">
        <v>30</v>
      </c>
      <c r="M294" s="103" t="s">
        <v>30</v>
      </c>
      <c r="N294" s="103" t="s">
        <v>30</v>
      </c>
      <c r="O294" s="103" t="s">
        <v>27</v>
      </c>
      <c r="P294" s="103" t="s">
        <v>1517</v>
      </c>
      <c r="Q294" s="103" t="s">
        <v>1372</v>
      </c>
      <c r="R294" s="105" t="s">
        <v>19765</v>
      </c>
      <c r="S294" s="103" t="s">
        <v>1517</v>
      </c>
      <c r="T294" s="103" t="s">
        <v>20240</v>
      </c>
      <c r="U294" s="106" t="s">
        <v>20516</v>
      </c>
      <c r="V294" s="105" t="s">
        <v>20691</v>
      </c>
      <c r="W294" s="107" t="s">
        <v>204</v>
      </c>
      <c r="X294" t="s">
        <v>1371</v>
      </c>
      <c r="AA294">
        <f ca="1" t="shared" si="9"/>
        <v>19</v>
      </c>
    </row>
    <row r="295" spans="1:27">
      <c r="A295" s="101">
        <v>39</v>
      </c>
      <c r="B295" s="89" t="str">
        <f t="shared" si="8"/>
        <v>45273120011006211X</v>
      </c>
      <c r="C295" s="89" t="s">
        <v>204</v>
      </c>
      <c r="D295" s="102" t="s">
        <v>1374</v>
      </c>
      <c r="E295" s="102" t="s">
        <v>24</v>
      </c>
      <c r="F295" s="103" t="s">
        <v>20178</v>
      </c>
      <c r="G295" s="103" t="s">
        <v>20236</v>
      </c>
      <c r="H295" s="104" t="s">
        <v>1373</v>
      </c>
      <c r="I295" s="103" t="s">
        <v>30</v>
      </c>
      <c r="J295" s="103" t="s">
        <v>30</v>
      </c>
      <c r="K295" s="103" t="s">
        <v>30</v>
      </c>
      <c r="L295" s="103" t="s">
        <v>30</v>
      </c>
      <c r="M295" s="103" t="s">
        <v>30</v>
      </c>
      <c r="N295" s="103" t="s">
        <v>30</v>
      </c>
      <c r="O295" s="103" t="s">
        <v>27</v>
      </c>
      <c r="P295" s="103" t="s">
        <v>20240</v>
      </c>
      <c r="Q295" s="103" t="s">
        <v>1376</v>
      </c>
      <c r="R295" s="105">
        <v>18978760953</v>
      </c>
      <c r="S295" s="103" t="s">
        <v>1517</v>
      </c>
      <c r="T295" s="103" t="s">
        <v>20240</v>
      </c>
      <c r="U295" s="106" t="s">
        <v>20417</v>
      </c>
      <c r="V295" s="105" t="s">
        <v>20692</v>
      </c>
      <c r="W295" s="107" t="s">
        <v>204</v>
      </c>
      <c r="X295" t="s">
        <v>1375</v>
      </c>
      <c r="AA295">
        <f ca="1" t="shared" si="9"/>
        <v>19</v>
      </c>
    </row>
    <row r="296" spans="1:27">
      <c r="A296" s="101">
        <v>40</v>
      </c>
      <c r="B296" s="89" t="str">
        <f t="shared" si="8"/>
        <v>452731200301121215</v>
      </c>
      <c r="C296" s="89" t="s">
        <v>204</v>
      </c>
      <c r="D296" s="102" t="s">
        <v>1378</v>
      </c>
      <c r="E296" s="102" t="s">
        <v>24</v>
      </c>
      <c r="F296" s="103" t="s">
        <v>20131</v>
      </c>
      <c r="G296" s="103" t="s">
        <v>20157</v>
      </c>
      <c r="H296" s="104" t="s">
        <v>1377</v>
      </c>
      <c r="I296" s="103" t="s">
        <v>30</v>
      </c>
      <c r="J296" s="103" t="s">
        <v>30</v>
      </c>
      <c r="K296" s="103" t="s">
        <v>30</v>
      </c>
      <c r="L296" s="103" t="s">
        <v>30</v>
      </c>
      <c r="M296" s="103" t="s">
        <v>30</v>
      </c>
      <c r="N296" s="103" t="s">
        <v>30</v>
      </c>
      <c r="O296" s="103" t="s">
        <v>27</v>
      </c>
      <c r="P296" s="103" t="s">
        <v>1517</v>
      </c>
      <c r="Q296" s="103" t="s">
        <v>224</v>
      </c>
      <c r="R296" s="105">
        <v>17776575053</v>
      </c>
      <c r="S296" s="103" t="s">
        <v>1517</v>
      </c>
      <c r="T296" s="103" t="s">
        <v>20169</v>
      </c>
      <c r="U296" s="106" t="s">
        <v>20693</v>
      </c>
      <c r="V296" s="105" t="s">
        <v>20694</v>
      </c>
      <c r="W296" s="107" t="s">
        <v>204</v>
      </c>
      <c r="X296" t="s">
        <v>17824</v>
      </c>
      <c r="AA296">
        <f ca="1" t="shared" si="9"/>
        <v>18</v>
      </c>
    </row>
    <row r="297" spans="1:27">
      <c r="A297" s="101">
        <v>41</v>
      </c>
      <c r="B297" s="89" t="str">
        <f t="shared" si="8"/>
        <v>451229200309160622</v>
      </c>
      <c r="C297" s="89" t="s">
        <v>204</v>
      </c>
      <c r="D297" s="102" t="s">
        <v>1382</v>
      </c>
      <c r="E297" s="102" t="s">
        <v>143</v>
      </c>
      <c r="F297" s="103" t="s">
        <v>20131</v>
      </c>
      <c r="G297" s="103" t="s">
        <v>20168</v>
      </c>
      <c r="H297" s="104" t="s">
        <v>1381</v>
      </c>
      <c r="I297" s="103" t="s">
        <v>30</v>
      </c>
      <c r="J297" s="103" t="s">
        <v>30</v>
      </c>
      <c r="K297" s="103" t="s">
        <v>30</v>
      </c>
      <c r="L297" s="103" t="s">
        <v>30</v>
      </c>
      <c r="M297" s="103" t="s">
        <v>30</v>
      </c>
      <c r="N297" s="103" t="s">
        <v>27</v>
      </c>
      <c r="O297" s="103" t="s">
        <v>27</v>
      </c>
      <c r="P297" s="103" t="s">
        <v>1517</v>
      </c>
      <c r="Q297" s="103" t="s">
        <v>1384</v>
      </c>
      <c r="R297" s="105">
        <v>18877842250</v>
      </c>
      <c r="S297" s="103" t="s">
        <v>1517</v>
      </c>
      <c r="T297" s="103" t="s">
        <v>20137</v>
      </c>
      <c r="U297" s="106" t="s">
        <v>20695</v>
      </c>
      <c r="V297" s="105" t="s">
        <v>20696</v>
      </c>
      <c r="W297" s="107" t="s">
        <v>204</v>
      </c>
      <c r="X297" t="s">
        <v>20697</v>
      </c>
      <c r="AA297">
        <f ca="1" t="shared" si="9"/>
        <v>17</v>
      </c>
    </row>
    <row r="298" spans="1:27">
      <c r="A298" s="101">
        <v>42</v>
      </c>
      <c r="B298" s="89" t="str">
        <f t="shared" si="8"/>
        <v>451229200306071210</v>
      </c>
      <c r="C298" s="89" t="s">
        <v>204</v>
      </c>
      <c r="D298" s="102" t="s">
        <v>1386</v>
      </c>
      <c r="E298" s="102" t="s">
        <v>24</v>
      </c>
      <c r="F298" s="103" t="s">
        <v>20131</v>
      </c>
      <c r="G298" s="103" t="s">
        <v>20229</v>
      </c>
      <c r="H298" s="104" t="s">
        <v>1385</v>
      </c>
      <c r="I298" s="103" t="s">
        <v>30</v>
      </c>
      <c r="J298" s="103" t="s">
        <v>30</v>
      </c>
      <c r="K298" s="103" t="s">
        <v>30</v>
      </c>
      <c r="L298" s="103" t="s">
        <v>30</v>
      </c>
      <c r="M298" s="103" t="s">
        <v>30</v>
      </c>
      <c r="N298" s="103" t="s">
        <v>30</v>
      </c>
      <c r="O298" s="103" t="s">
        <v>30</v>
      </c>
      <c r="P298" s="103" t="s">
        <v>1517</v>
      </c>
      <c r="Q298" s="103" t="s">
        <v>1388</v>
      </c>
      <c r="R298" s="105">
        <v>18276682912</v>
      </c>
      <c r="S298" s="103" t="s">
        <v>1517</v>
      </c>
      <c r="T298" s="103" t="s">
        <v>20169</v>
      </c>
      <c r="U298" s="106" t="s">
        <v>20170</v>
      </c>
      <c r="V298" s="105" t="s">
        <v>20698</v>
      </c>
      <c r="W298" s="107" t="s">
        <v>204</v>
      </c>
      <c r="X298" t="s">
        <v>19766</v>
      </c>
      <c r="AA298">
        <f ca="1" t="shared" si="9"/>
        <v>18</v>
      </c>
    </row>
    <row r="299" spans="1:27">
      <c r="A299" s="101">
        <v>43</v>
      </c>
      <c r="B299" s="89" t="str">
        <f t="shared" si="8"/>
        <v>452731200212301214</v>
      </c>
      <c r="C299" s="89" t="s">
        <v>204</v>
      </c>
      <c r="D299" s="102" t="s">
        <v>1390</v>
      </c>
      <c r="E299" s="102" t="s">
        <v>24</v>
      </c>
      <c r="F299" s="103" t="s">
        <v>20131</v>
      </c>
      <c r="G299" s="103" t="s">
        <v>20136</v>
      </c>
      <c r="H299" s="104" t="s">
        <v>1389</v>
      </c>
      <c r="I299" s="103" t="s">
        <v>30</v>
      </c>
      <c r="J299" s="103" t="s">
        <v>30</v>
      </c>
      <c r="K299" s="103" t="s">
        <v>30</v>
      </c>
      <c r="L299" s="103" t="s">
        <v>30</v>
      </c>
      <c r="M299" s="103" t="s">
        <v>30</v>
      </c>
      <c r="N299" s="103" t="s">
        <v>30</v>
      </c>
      <c r="O299" s="103" t="s">
        <v>27</v>
      </c>
      <c r="P299" s="103" t="s">
        <v>1517</v>
      </c>
      <c r="Q299" s="103" t="s">
        <v>1392</v>
      </c>
      <c r="R299" s="105">
        <v>15078573518</v>
      </c>
      <c r="S299" s="103" t="s">
        <v>1517</v>
      </c>
      <c r="T299" s="103" t="s">
        <v>20169</v>
      </c>
      <c r="U299" s="106" t="s">
        <v>20206</v>
      </c>
      <c r="V299" s="105" t="s">
        <v>20699</v>
      </c>
      <c r="W299" s="107" t="s">
        <v>204</v>
      </c>
      <c r="X299" t="s">
        <v>19767</v>
      </c>
      <c r="AA299">
        <f ca="1" t="shared" si="9"/>
        <v>18</v>
      </c>
    </row>
    <row r="300" spans="1:27">
      <c r="A300" s="101">
        <v>44</v>
      </c>
      <c r="B300" s="89" t="str">
        <f t="shared" si="8"/>
        <v>452731200111152424</v>
      </c>
      <c r="C300" s="89" t="s">
        <v>204</v>
      </c>
      <c r="D300" s="102" t="s">
        <v>1395</v>
      </c>
      <c r="E300" s="102" t="s">
        <v>143</v>
      </c>
      <c r="F300" s="103" t="s">
        <v>20131</v>
      </c>
      <c r="G300" s="103" t="s">
        <v>20222</v>
      </c>
      <c r="H300" s="104" t="s">
        <v>1394</v>
      </c>
      <c r="I300" s="103" t="s">
        <v>27</v>
      </c>
      <c r="J300" s="103" t="s">
        <v>30</v>
      </c>
      <c r="K300" s="103" t="s">
        <v>27</v>
      </c>
      <c r="L300" s="103" t="s">
        <v>30</v>
      </c>
      <c r="M300" s="103" t="s">
        <v>30</v>
      </c>
      <c r="N300" s="103" t="s">
        <v>27</v>
      </c>
      <c r="O300" s="103" t="s">
        <v>27</v>
      </c>
      <c r="P300" s="103" t="s">
        <v>1517</v>
      </c>
      <c r="Q300" s="103" t="s">
        <v>1397</v>
      </c>
      <c r="R300" s="105">
        <v>13829970195</v>
      </c>
      <c r="S300" s="103" t="s">
        <v>1517</v>
      </c>
      <c r="T300" s="103" t="s">
        <v>20191</v>
      </c>
      <c r="U300" s="106" t="s">
        <v>20361</v>
      </c>
      <c r="V300" s="105" t="s">
        <v>20700</v>
      </c>
      <c r="W300" s="107" t="s">
        <v>204</v>
      </c>
      <c r="X300" t="s">
        <v>1396</v>
      </c>
      <c r="AA300">
        <f ca="1" t="shared" si="9"/>
        <v>19</v>
      </c>
    </row>
    <row r="301" spans="1:27">
      <c r="A301" s="101">
        <v>45</v>
      </c>
      <c r="B301" s="89" t="str">
        <f t="shared" si="8"/>
        <v>452731200301220918</v>
      </c>
      <c r="C301" s="89" t="s">
        <v>204</v>
      </c>
      <c r="D301" s="102" t="s">
        <v>1399</v>
      </c>
      <c r="E301" s="102" t="s">
        <v>24</v>
      </c>
      <c r="F301" s="103" t="s">
        <v>20131</v>
      </c>
      <c r="G301" s="103" t="s">
        <v>20157</v>
      </c>
      <c r="H301" s="104" t="s">
        <v>1398</v>
      </c>
      <c r="I301" s="103" t="s">
        <v>30</v>
      </c>
      <c r="J301" s="103" t="s">
        <v>30</v>
      </c>
      <c r="K301" s="103" t="s">
        <v>30</v>
      </c>
      <c r="L301" s="103" t="s">
        <v>30</v>
      </c>
      <c r="M301" s="103" t="s">
        <v>30</v>
      </c>
      <c r="N301" s="103" t="s">
        <v>30</v>
      </c>
      <c r="O301" s="103" t="s">
        <v>27</v>
      </c>
      <c r="P301" s="103" t="s">
        <v>1517</v>
      </c>
      <c r="Q301" s="103" t="s">
        <v>1401</v>
      </c>
      <c r="R301" s="105">
        <v>13977891220</v>
      </c>
      <c r="S301" s="103" t="s">
        <v>1517</v>
      </c>
      <c r="T301" s="103" t="s">
        <v>20151</v>
      </c>
      <c r="U301" s="106" t="s">
        <v>20701</v>
      </c>
      <c r="V301" s="105" t="s">
        <v>20702</v>
      </c>
      <c r="W301" s="107" t="s">
        <v>204</v>
      </c>
      <c r="X301" t="s">
        <v>19768</v>
      </c>
      <c r="AA301">
        <f ca="1" t="shared" si="9"/>
        <v>18</v>
      </c>
    </row>
    <row r="302" spans="1:27">
      <c r="A302" s="101">
        <v>46</v>
      </c>
      <c r="B302" s="89" t="str">
        <f t="shared" si="8"/>
        <v>452731200212291212</v>
      </c>
      <c r="C302" s="89" t="s">
        <v>204</v>
      </c>
      <c r="D302" s="102" t="s">
        <v>1403</v>
      </c>
      <c r="E302" s="102" t="s">
        <v>24</v>
      </c>
      <c r="F302" s="103" t="s">
        <v>20131</v>
      </c>
      <c r="G302" s="103" t="s">
        <v>20136</v>
      </c>
      <c r="H302" s="104" t="s">
        <v>1402</v>
      </c>
      <c r="I302" s="103" t="s">
        <v>30</v>
      </c>
      <c r="J302" s="103" t="s">
        <v>30</v>
      </c>
      <c r="K302" s="103" t="s">
        <v>30</v>
      </c>
      <c r="L302" s="103" t="s">
        <v>30</v>
      </c>
      <c r="M302" s="103" t="s">
        <v>30</v>
      </c>
      <c r="N302" s="103" t="s">
        <v>30</v>
      </c>
      <c r="O302" s="103" t="s">
        <v>27</v>
      </c>
      <c r="P302" s="103" t="s">
        <v>1517</v>
      </c>
      <c r="Q302" s="103" t="s">
        <v>1405</v>
      </c>
      <c r="R302" s="105">
        <v>15807784766</v>
      </c>
      <c r="S302" s="103" t="s">
        <v>1517</v>
      </c>
      <c r="T302" s="103" t="s">
        <v>20169</v>
      </c>
      <c r="U302" s="106" t="s">
        <v>20242</v>
      </c>
      <c r="V302" s="105" t="s">
        <v>20703</v>
      </c>
      <c r="W302" s="107" t="s">
        <v>204</v>
      </c>
      <c r="X302" t="s">
        <v>19769</v>
      </c>
      <c r="AA302">
        <f ca="1" t="shared" si="9"/>
        <v>18</v>
      </c>
    </row>
    <row r="303" spans="1:27">
      <c r="A303" s="101">
        <v>47</v>
      </c>
      <c r="B303" s="89" t="str">
        <f t="shared" si="8"/>
        <v>452731200211281231</v>
      </c>
      <c r="C303" s="89" t="s">
        <v>204</v>
      </c>
      <c r="D303" s="102" t="s">
        <v>1407</v>
      </c>
      <c r="E303" s="102" t="s">
        <v>24</v>
      </c>
      <c r="F303" s="103" t="s">
        <v>20131</v>
      </c>
      <c r="G303" s="103" t="s">
        <v>20276</v>
      </c>
      <c r="H303" s="104" t="s">
        <v>1406</v>
      </c>
      <c r="I303" s="103" t="s">
        <v>30</v>
      </c>
      <c r="J303" s="103" t="s">
        <v>30</v>
      </c>
      <c r="K303" s="103" t="s">
        <v>30</v>
      </c>
      <c r="L303" s="103" t="s">
        <v>30</v>
      </c>
      <c r="M303" s="103" t="s">
        <v>30</v>
      </c>
      <c r="N303" s="103" t="s">
        <v>27</v>
      </c>
      <c r="O303" s="103" t="s">
        <v>30</v>
      </c>
      <c r="P303" s="103" t="s">
        <v>1517</v>
      </c>
      <c r="Q303" s="103" t="s">
        <v>1409</v>
      </c>
      <c r="R303" s="105">
        <v>18707781271</v>
      </c>
      <c r="S303" s="103" t="s">
        <v>1517</v>
      </c>
      <c r="T303" s="103" t="s">
        <v>20169</v>
      </c>
      <c r="U303" s="106" t="s">
        <v>20206</v>
      </c>
      <c r="V303" s="105" t="s">
        <v>20704</v>
      </c>
      <c r="W303" s="107" t="s">
        <v>204</v>
      </c>
      <c r="X303" t="s">
        <v>19770</v>
      </c>
      <c r="AA303">
        <f ca="1" t="shared" si="9"/>
        <v>18</v>
      </c>
    </row>
    <row r="304" spans="1:27">
      <c r="A304" s="101">
        <v>48</v>
      </c>
      <c r="B304" s="89" t="str">
        <f t="shared" si="8"/>
        <v>452731200211030627</v>
      </c>
      <c r="C304" s="89" t="s">
        <v>204</v>
      </c>
      <c r="D304" s="102" t="s">
        <v>1412</v>
      </c>
      <c r="E304" s="102" t="s">
        <v>143</v>
      </c>
      <c r="F304" s="103" t="s">
        <v>20131</v>
      </c>
      <c r="G304" s="103" t="s">
        <v>20276</v>
      </c>
      <c r="H304" s="104" t="s">
        <v>1411</v>
      </c>
      <c r="I304" s="103" t="s">
        <v>27</v>
      </c>
      <c r="J304" s="103" t="s">
        <v>30</v>
      </c>
      <c r="K304" s="103" t="s">
        <v>30</v>
      </c>
      <c r="L304" s="103" t="s">
        <v>30</v>
      </c>
      <c r="M304" s="103" t="s">
        <v>30</v>
      </c>
      <c r="N304" s="103" t="s">
        <v>30</v>
      </c>
      <c r="O304" s="103" t="s">
        <v>27</v>
      </c>
      <c r="P304" s="103" t="s">
        <v>20137</v>
      </c>
      <c r="Q304" s="103" t="s">
        <v>19772</v>
      </c>
      <c r="R304" s="105" t="s">
        <v>19773</v>
      </c>
      <c r="S304" s="103" t="s">
        <v>1517</v>
      </c>
      <c r="T304" s="103" t="s">
        <v>20137</v>
      </c>
      <c r="U304" s="106" t="s">
        <v>20705</v>
      </c>
      <c r="V304" s="105" t="s">
        <v>20706</v>
      </c>
      <c r="W304" s="107" t="s">
        <v>204</v>
      </c>
      <c r="X304" t="s">
        <v>19771</v>
      </c>
      <c r="AA304">
        <f ca="1" t="shared" si="9"/>
        <v>18</v>
      </c>
    </row>
    <row r="305" spans="1:27">
      <c r="A305" s="101">
        <v>49</v>
      </c>
      <c r="B305" s="89" t="str">
        <f t="shared" si="8"/>
        <v>452731200403055423</v>
      </c>
      <c r="C305" s="89" t="s">
        <v>204</v>
      </c>
      <c r="D305" s="102" t="s">
        <v>1417</v>
      </c>
      <c r="E305" s="102" t="s">
        <v>143</v>
      </c>
      <c r="F305" s="103" t="s">
        <v>20131</v>
      </c>
      <c r="G305" s="103" t="s">
        <v>20707</v>
      </c>
      <c r="H305" s="104" t="s">
        <v>1416</v>
      </c>
      <c r="I305" s="103" t="s">
        <v>30</v>
      </c>
      <c r="J305" s="103" t="s">
        <v>30</v>
      </c>
      <c r="K305" s="103" t="s">
        <v>30</v>
      </c>
      <c r="L305" s="103" t="s">
        <v>30</v>
      </c>
      <c r="M305" s="103" t="s">
        <v>30</v>
      </c>
      <c r="N305" s="103" t="s">
        <v>27</v>
      </c>
      <c r="O305" s="103" t="s">
        <v>27</v>
      </c>
      <c r="P305" s="103" t="s">
        <v>1517</v>
      </c>
      <c r="Q305" s="103" t="s">
        <v>1419</v>
      </c>
      <c r="R305" s="105">
        <v>15177890609</v>
      </c>
      <c r="S305" s="103" t="s">
        <v>1517</v>
      </c>
      <c r="T305" s="103" t="s">
        <v>1517</v>
      </c>
      <c r="U305" s="106" t="s">
        <v>20272</v>
      </c>
      <c r="V305" s="105" t="s">
        <v>20708</v>
      </c>
      <c r="W305" s="107" t="s">
        <v>204</v>
      </c>
      <c r="X305" t="s">
        <v>20709</v>
      </c>
      <c r="AA305">
        <f ca="1" t="shared" si="9"/>
        <v>17</v>
      </c>
    </row>
    <row r="306" spans="1:27">
      <c r="A306" s="101">
        <v>50</v>
      </c>
      <c r="B306" s="89" t="str">
        <f t="shared" si="8"/>
        <v>452731200307080311</v>
      </c>
      <c r="C306" s="89" t="s">
        <v>204</v>
      </c>
      <c r="D306" s="102" t="s">
        <v>1421</v>
      </c>
      <c r="E306" s="102" t="s">
        <v>24</v>
      </c>
      <c r="F306" s="103" t="s">
        <v>20131</v>
      </c>
      <c r="G306" s="103" t="s">
        <v>20214</v>
      </c>
      <c r="H306" s="104" t="s">
        <v>1420</v>
      </c>
      <c r="I306" s="103" t="s">
        <v>30</v>
      </c>
      <c r="J306" s="103" t="s">
        <v>30</v>
      </c>
      <c r="K306" s="103" t="s">
        <v>30</v>
      </c>
      <c r="L306" s="103" t="s">
        <v>30</v>
      </c>
      <c r="M306" s="103" t="s">
        <v>30</v>
      </c>
      <c r="N306" s="103" t="s">
        <v>30</v>
      </c>
      <c r="O306" s="103" t="s">
        <v>27</v>
      </c>
      <c r="P306" s="103" t="s">
        <v>1517</v>
      </c>
      <c r="Q306" s="103" t="s">
        <v>1423</v>
      </c>
      <c r="R306" s="105">
        <v>18378864191</v>
      </c>
      <c r="S306" s="103" t="s">
        <v>1517</v>
      </c>
      <c r="T306" s="103" t="s">
        <v>20280</v>
      </c>
      <c r="U306" s="106" t="s">
        <v>20668</v>
      </c>
      <c r="V306" s="105" t="s">
        <v>20710</v>
      </c>
      <c r="W306" s="107" t="s">
        <v>204</v>
      </c>
      <c r="X306" t="s">
        <v>1422</v>
      </c>
      <c r="AA306">
        <f ca="1" t="shared" si="9"/>
        <v>18</v>
      </c>
    </row>
    <row r="307" spans="1:27">
      <c r="A307" s="101">
        <v>51</v>
      </c>
      <c r="B307" s="89" t="str">
        <f t="shared" si="8"/>
        <v>452731200205240310</v>
      </c>
      <c r="C307" s="89" t="s">
        <v>204</v>
      </c>
      <c r="D307" s="102" t="s">
        <v>1426</v>
      </c>
      <c r="E307" s="102" t="s">
        <v>24</v>
      </c>
      <c r="F307" s="103" t="s">
        <v>20131</v>
      </c>
      <c r="G307" s="103" t="s">
        <v>20150</v>
      </c>
      <c r="H307" s="104" t="s">
        <v>1425</v>
      </c>
      <c r="I307" s="103" t="s">
        <v>30</v>
      </c>
      <c r="J307" s="103" t="s">
        <v>30</v>
      </c>
      <c r="K307" s="103" t="s">
        <v>30</v>
      </c>
      <c r="L307" s="103" t="s">
        <v>30</v>
      </c>
      <c r="M307" s="103" t="s">
        <v>30</v>
      </c>
      <c r="N307" s="103" t="s">
        <v>30</v>
      </c>
      <c r="O307" s="103" t="s">
        <v>30</v>
      </c>
      <c r="P307" s="103" t="s">
        <v>1517</v>
      </c>
      <c r="Q307" s="103" t="s">
        <v>1428</v>
      </c>
      <c r="R307" s="105">
        <v>13878522558</v>
      </c>
      <c r="S307" s="103" t="s">
        <v>1517</v>
      </c>
      <c r="T307" s="103" t="s">
        <v>20280</v>
      </c>
      <c r="U307" s="106" t="s">
        <v>20711</v>
      </c>
      <c r="V307" s="105" t="s">
        <v>20712</v>
      </c>
      <c r="W307" s="107" t="s">
        <v>204</v>
      </c>
      <c r="X307" t="s">
        <v>1427</v>
      </c>
      <c r="AA307">
        <f ca="1" t="shared" si="9"/>
        <v>19</v>
      </c>
    </row>
    <row r="308" spans="1:27">
      <c r="A308" s="101">
        <v>52</v>
      </c>
      <c r="B308" s="89" t="str">
        <f t="shared" si="8"/>
        <v>452731200008154835</v>
      </c>
      <c r="C308" s="89" t="s">
        <v>204</v>
      </c>
      <c r="D308" s="102" t="s">
        <v>1430</v>
      </c>
      <c r="E308" s="102" t="s">
        <v>24</v>
      </c>
      <c r="F308" s="103" t="s">
        <v>20131</v>
      </c>
      <c r="G308" s="103" t="s">
        <v>20401</v>
      </c>
      <c r="H308" s="104" t="s">
        <v>1429</v>
      </c>
      <c r="I308" s="103" t="s">
        <v>30</v>
      </c>
      <c r="J308" s="103" t="s">
        <v>30</v>
      </c>
      <c r="K308" s="103" t="s">
        <v>30</v>
      </c>
      <c r="L308" s="103" t="s">
        <v>30</v>
      </c>
      <c r="M308" s="103" t="s">
        <v>30</v>
      </c>
      <c r="N308" s="103" t="s">
        <v>30</v>
      </c>
      <c r="O308" s="103" t="s">
        <v>27</v>
      </c>
      <c r="P308" s="103" t="s">
        <v>1517</v>
      </c>
      <c r="Q308" s="103" t="s">
        <v>563</v>
      </c>
      <c r="R308" s="105" t="s">
        <v>19774</v>
      </c>
      <c r="S308" s="103" t="s">
        <v>1517</v>
      </c>
      <c r="T308" s="103" t="s">
        <v>1517</v>
      </c>
      <c r="U308" s="106" t="s">
        <v>20352</v>
      </c>
      <c r="V308" s="105" t="s">
        <v>20353</v>
      </c>
      <c r="W308" s="107" t="s">
        <v>204</v>
      </c>
      <c r="X308" t="s">
        <v>17681</v>
      </c>
      <c r="AA308">
        <f ca="1" t="shared" si="9"/>
        <v>21</v>
      </c>
    </row>
    <row r="309" spans="1:27">
      <c r="A309" s="101">
        <v>53</v>
      </c>
      <c r="B309" s="89" t="str">
        <f t="shared" si="8"/>
        <v>451229200301090017</v>
      </c>
      <c r="C309" s="89" t="s">
        <v>204</v>
      </c>
      <c r="D309" s="102" t="s">
        <v>1433</v>
      </c>
      <c r="E309" s="102" t="s">
        <v>24</v>
      </c>
      <c r="F309" s="103" t="s">
        <v>20131</v>
      </c>
      <c r="G309" s="103" t="s">
        <v>20157</v>
      </c>
      <c r="H309" s="104" t="s">
        <v>1432</v>
      </c>
      <c r="I309" s="103" t="s">
        <v>30</v>
      </c>
      <c r="J309" s="103" t="s">
        <v>30</v>
      </c>
      <c r="K309" s="103" t="s">
        <v>30</v>
      </c>
      <c r="L309" s="103" t="s">
        <v>30</v>
      </c>
      <c r="M309" s="103" t="s">
        <v>30</v>
      </c>
      <c r="N309" s="103" t="s">
        <v>30</v>
      </c>
      <c r="O309" s="103" t="s">
        <v>27</v>
      </c>
      <c r="P309" s="103" t="s">
        <v>1517</v>
      </c>
      <c r="Q309" s="103" t="s">
        <v>1435</v>
      </c>
      <c r="R309" s="105">
        <v>15875007836</v>
      </c>
      <c r="S309" s="103" t="s">
        <v>1517</v>
      </c>
      <c r="T309" s="103" t="s">
        <v>1517</v>
      </c>
      <c r="U309" s="106" t="s">
        <v>20167</v>
      </c>
      <c r="V309" s="105" t="s">
        <v>20713</v>
      </c>
      <c r="W309" s="107" t="s">
        <v>204</v>
      </c>
      <c r="X309" t="s">
        <v>19775</v>
      </c>
      <c r="AA309">
        <f ca="1" t="shared" si="9"/>
        <v>18</v>
      </c>
    </row>
    <row r="310" spans="1:27">
      <c r="A310" s="101">
        <v>54</v>
      </c>
      <c r="B310" s="89" t="str">
        <f t="shared" si="8"/>
        <v>452731200306063616</v>
      </c>
      <c r="C310" s="89" t="s">
        <v>204</v>
      </c>
      <c r="D310" s="102" t="s">
        <v>1437</v>
      </c>
      <c r="E310" s="102" t="s">
        <v>24</v>
      </c>
      <c r="F310" s="103" t="s">
        <v>20131</v>
      </c>
      <c r="G310" s="103" t="s">
        <v>20229</v>
      </c>
      <c r="H310" s="104" t="s">
        <v>1436</v>
      </c>
      <c r="I310" s="103" t="s">
        <v>30</v>
      </c>
      <c r="J310" s="103" t="s">
        <v>30</v>
      </c>
      <c r="K310" s="103" t="s">
        <v>30</v>
      </c>
      <c r="L310" s="103" t="s">
        <v>30</v>
      </c>
      <c r="M310" s="103" t="s">
        <v>30</v>
      </c>
      <c r="N310" s="103" t="s">
        <v>30</v>
      </c>
      <c r="O310" s="103" t="s">
        <v>27</v>
      </c>
      <c r="P310" s="103" t="s">
        <v>1517</v>
      </c>
      <c r="Q310" s="103" t="s">
        <v>1438</v>
      </c>
      <c r="R310" s="105">
        <v>18877842836</v>
      </c>
      <c r="S310" s="103" t="s">
        <v>1517</v>
      </c>
      <c r="T310" s="103" t="s">
        <v>20158</v>
      </c>
      <c r="U310" s="106" t="s">
        <v>20159</v>
      </c>
      <c r="V310" s="105" t="s">
        <v>20325</v>
      </c>
      <c r="W310" s="107" t="s">
        <v>204</v>
      </c>
      <c r="X310" t="s">
        <v>17834</v>
      </c>
      <c r="AA310">
        <f ca="1" t="shared" si="9"/>
        <v>18</v>
      </c>
    </row>
    <row r="311" spans="1:27">
      <c r="A311" s="101">
        <v>55</v>
      </c>
      <c r="B311" s="89" t="str">
        <f t="shared" si="8"/>
        <v>452731200112163619</v>
      </c>
      <c r="C311" s="89" t="s">
        <v>204</v>
      </c>
      <c r="D311" s="102" t="s">
        <v>1440</v>
      </c>
      <c r="E311" s="102" t="s">
        <v>24</v>
      </c>
      <c r="F311" s="103" t="s">
        <v>20131</v>
      </c>
      <c r="G311" s="103" t="s">
        <v>20179</v>
      </c>
      <c r="H311" s="104" t="s">
        <v>1439</v>
      </c>
      <c r="I311" s="103" t="s">
        <v>30</v>
      </c>
      <c r="J311" s="103" t="s">
        <v>30</v>
      </c>
      <c r="K311" s="103" t="s">
        <v>30</v>
      </c>
      <c r="L311" s="103" t="s">
        <v>30</v>
      </c>
      <c r="M311" s="103" t="s">
        <v>30</v>
      </c>
      <c r="N311" s="103" t="s">
        <v>30</v>
      </c>
      <c r="O311" s="103" t="s">
        <v>27</v>
      </c>
      <c r="P311" s="103" t="s">
        <v>1517</v>
      </c>
      <c r="Q311" s="103" t="s">
        <v>1441</v>
      </c>
      <c r="R311" s="105">
        <v>15296077342</v>
      </c>
      <c r="S311" s="103" t="s">
        <v>1517</v>
      </c>
      <c r="T311" s="103" t="s">
        <v>20158</v>
      </c>
      <c r="U311" s="106" t="s">
        <v>20159</v>
      </c>
      <c r="V311" s="105" t="s">
        <v>20325</v>
      </c>
      <c r="W311" s="107" t="s">
        <v>204</v>
      </c>
      <c r="X311" t="s">
        <v>17834</v>
      </c>
      <c r="AA311">
        <f ca="1" t="shared" si="9"/>
        <v>19</v>
      </c>
    </row>
    <row r="312" spans="1:27">
      <c r="A312" s="101">
        <v>56</v>
      </c>
      <c r="B312" s="89" t="str">
        <f t="shared" si="8"/>
        <v>451229200209123920</v>
      </c>
      <c r="C312" s="89" t="s">
        <v>204</v>
      </c>
      <c r="D312" s="102" t="s">
        <v>1443</v>
      </c>
      <c r="E312" s="102" t="s">
        <v>143</v>
      </c>
      <c r="F312" s="103" t="s">
        <v>20131</v>
      </c>
      <c r="G312" s="103" t="s">
        <v>20143</v>
      </c>
      <c r="H312" s="104" t="s">
        <v>1442</v>
      </c>
      <c r="I312" s="103" t="s">
        <v>27</v>
      </c>
      <c r="J312" s="103" t="s">
        <v>30</v>
      </c>
      <c r="K312" s="103" t="s">
        <v>30</v>
      </c>
      <c r="L312" s="103" t="s">
        <v>30</v>
      </c>
      <c r="M312" s="103" t="s">
        <v>30</v>
      </c>
      <c r="N312" s="103" t="s">
        <v>27</v>
      </c>
      <c r="O312" s="103" t="s">
        <v>27</v>
      </c>
      <c r="P312" s="103" t="s">
        <v>1517</v>
      </c>
      <c r="Q312" s="103" t="s">
        <v>1445</v>
      </c>
      <c r="R312" s="105">
        <v>19977870923</v>
      </c>
      <c r="S312" s="103" t="s">
        <v>1517</v>
      </c>
      <c r="T312" s="103" t="s">
        <v>20140</v>
      </c>
      <c r="U312" s="106" t="s">
        <v>20714</v>
      </c>
      <c r="V312" s="105" t="s">
        <v>20715</v>
      </c>
      <c r="W312" s="107" t="s">
        <v>204</v>
      </c>
      <c r="X312" t="s">
        <v>1444</v>
      </c>
      <c r="AA312">
        <f ca="1" t="shared" si="9"/>
        <v>18</v>
      </c>
    </row>
    <row r="313" spans="1:27">
      <c r="A313" s="101">
        <v>57</v>
      </c>
      <c r="B313" s="89" t="str">
        <f t="shared" si="8"/>
        <v>452731200211260318</v>
      </c>
      <c r="C313" s="89" t="s">
        <v>204</v>
      </c>
      <c r="D313" s="102" t="s">
        <v>1447</v>
      </c>
      <c r="E313" s="102" t="s">
        <v>24</v>
      </c>
      <c r="F313" s="103" t="s">
        <v>20131</v>
      </c>
      <c r="G313" s="103" t="s">
        <v>20276</v>
      </c>
      <c r="H313" s="104" t="s">
        <v>1446</v>
      </c>
      <c r="I313" s="103" t="s">
        <v>30</v>
      </c>
      <c r="J313" s="103" t="s">
        <v>30</v>
      </c>
      <c r="K313" s="103" t="s">
        <v>27</v>
      </c>
      <c r="L313" s="103" t="s">
        <v>30</v>
      </c>
      <c r="M313" s="103" t="s">
        <v>30</v>
      </c>
      <c r="N313" s="103" t="s">
        <v>30</v>
      </c>
      <c r="O313" s="103" t="s">
        <v>30</v>
      </c>
      <c r="P313" s="103" t="s">
        <v>1517</v>
      </c>
      <c r="Q313" s="103" t="s">
        <v>1449</v>
      </c>
      <c r="R313" s="105">
        <v>18820182819</v>
      </c>
      <c r="S313" s="103" t="s">
        <v>1517</v>
      </c>
      <c r="T313" s="103" t="s">
        <v>20280</v>
      </c>
      <c r="U313" s="106" t="s">
        <v>20716</v>
      </c>
      <c r="V313" s="105" t="s">
        <v>20717</v>
      </c>
      <c r="W313" s="107" t="s">
        <v>204</v>
      </c>
      <c r="X313" t="s">
        <v>1448</v>
      </c>
      <c r="AA313">
        <f ca="1" t="shared" si="9"/>
        <v>18</v>
      </c>
    </row>
    <row r="314" spans="1:27">
      <c r="A314" s="101">
        <v>58</v>
      </c>
      <c r="B314" s="89" t="str">
        <f t="shared" si="8"/>
        <v>452731200209180618</v>
      </c>
      <c r="C314" s="89" t="s">
        <v>204</v>
      </c>
      <c r="D314" s="102" t="s">
        <v>1451</v>
      </c>
      <c r="E314" s="102" t="s">
        <v>24</v>
      </c>
      <c r="F314" s="103" t="s">
        <v>20131</v>
      </c>
      <c r="G314" s="103" t="s">
        <v>20143</v>
      </c>
      <c r="H314" s="104" t="s">
        <v>1450</v>
      </c>
      <c r="I314" s="103" t="s">
        <v>30</v>
      </c>
      <c r="J314" s="103" t="s">
        <v>30</v>
      </c>
      <c r="K314" s="103" t="s">
        <v>30</v>
      </c>
      <c r="L314" s="103" t="s">
        <v>30</v>
      </c>
      <c r="M314" s="103" t="s">
        <v>30</v>
      </c>
      <c r="N314" s="103" t="s">
        <v>30</v>
      </c>
      <c r="O314" s="103" t="s">
        <v>27</v>
      </c>
      <c r="P314" s="103" t="s">
        <v>1517</v>
      </c>
      <c r="Q314" s="103" t="s">
        <v>1453</v>
      </c>
      <c r="R314" s="105">
        <v>15277783882</v>
      </c>
      <c r="S314" s="103" t="s">
        <v>1517</v>
      </c>
      <c r="T314" s="103" t="s">
        <v>20137</v>
      </c>
      <c r="U314" s="106" t="s">
        <v>20718</v>
      </c>
      <c r="V314" s="105" t="s">
        <v>20719</v>
      </c>
      <c r="W314" s="107" t="s">
        <v>204</v>
      </c>
      <c r="X314" t="s">
        <v>1452</v>
      </c>
      <c r="AA314">
        <f ca="1" t="shared" si="9"/>
        <v>18</v>
      </c>
    </row>
    <row r="315" spans="1:27">
      <c r="A315" s="101">
        <v>59</v>
      </c>
      <c r="B315" s="89" t="str">
        <f t="shared" si="8"/>
        <v>45273120020822181X</v>
      </c>
      <c r="C315" s="89" t="s">
        <v>204</v>
      </c>
      <c r="D315" s="102" t="s">
        <v>1455</v>
      </c>
      <c r="E315" s="102" t="s">
        <v>24</v>
      </c>
      <c r="F315" s="103" t="s">
        <v>20131</v>
      </c>
      <c r="G315" s="103" t="s">
        <v>20182</v>
      </c>
      <c r="H315" s="104" t="s">
        <v>1454</v>
      </c>
      <c r="I315" s="103" t="s">
        <v>30</v>
      </c>
      <c r="J315" s="103" t="s">
        <v>30</v>
      </c>
      <c r="K315" s="103" t="s">
        <v>30</v>
      </c>
      <c r="L315" s="103" t="s">
        <v>30</v>
      </c>
      <c r="M315" s="103" t="s">
        <v>30</v>
      </c>
      <c r="N315" s="103" t="s">
        <v>30</v>
      </c>
      <c r="O315" s="103" t="s">
        <v>30</v>
      </c>
      <c r="P315" s="103" t="s">
        <v>1517</v>
      </c>
      <c r="Q315" s="103" t="s">
        <v>1457</v>
      </c>
      <c r="R315" s="105">
        <v>13691172278</v>
      </c>
      <c r="S315" s="103" t="s">
        <v>1517</v>
      </c>
      <c r="T315" s="103" t="s">
        <v>20208</v>
      </c>
      <c r="U315" s="106" t="s">
        <v>20720</v>
      </c>
      <c r="V315" s="105" t="s">
        <v>20721</v>
      </c>
      <c r="W315" s="107" t="s">
        <v>204</v>
      </c>
      <c r="X315" t="s">
        <v>1456</v>
      </c>
      <c r="AA315">
        <f ca="1" t="shared" si="9"/>
        <v>18</v>
      </c>
    </row>
    <row r="316" spans="1:27">
      <c r="A316" s="101">
        <v>60</v>
      </c>
      <c r="B316" s="89" t="str">
        <f t="shared" si="8"/>
        <v>452731200208081239</v>
      </c>
      <c r="C316" s="89" t="s">
        <v>204</v>
      </c>
      <c r="D316" s="102" t="s">
        <v>1459</v>
      </c>
      <c r="E316" s="102" t="s">
        <v>24</v>
      </c>
      <c r="F316" s="103" t="s">
        <v>20131</v>
      </c>
      <c r="G316" s="103" t="s">
        <v>20182</v>
      </c>
      <c r="H316" s="104" t="s">
        <v>1458</v>
      </c>
      <c r="I316" s="103" t="s">
        <v>30</v>
      </c>
      <c r="J316" s="103" t="s">
        <v>30</v>
      </c>
      <c r="K316" s="103" t="s">
        <v>30</v>
      </c>
      <c r="L316" s="103" t="s">
        <v>30</v>
      </c>
      <c r="M316" s="103" t="s">
        <v>30</v>
      </c>
      <c r="N316" s="103" t="s">
        <v>30</v>
      </c>
      <c r="O316" s="103" t="s">
        <v>27</v>
      </c>
      <c r="P316" s="103" t="s">
        <v>1517</v>
      </c>
      <c r="Q316" s="103" t="s">
        <v>1461</v>
      </c>
      <c r="R316" s="105">
        <v>13707787404</v>
      </c>
      <c r="S316" s="103" t="s">
        <v>1517</v>
      </c>
      <c r="T316" s="103" t="s">
        <v>20169</v>
      </c>
      <c r="U316" s="106" t="s">
        <v>20206</v>
      </c>
      <c r="V316" s="105" t="s">
        <v>20722</v>
      </c>
      <c r="W316" s="107" t="s">
        <v>204</v>
      </c>
      <c r="X316" t="s">
        <v>19776</v>
      </c>
      <c r="AA316">
        <f ca="1" t="shared" si="9"/>
        <v>19</v>
      </c>
    </row>
    <row r="317" spans="1:27">
      <c r="A317" s="101">
        <v>61</v>
      </c>
      <c r="B317" s="89" t="str">
        <f t="shared" si="8"/>
        <v>452731200303093617</v>
      </c>
      <c r="C317" s="89" t="s">
        <v>204</v>
      </c>
      <c r="D317" s="102" t="s">
        <v>1463</v>
      </c>
      <c r="E317" s="102" t="s">
        <v>24</v>
      </c>
      <c r="F317" s="103" t="s">
        <v>20131</v>
      </c>
      <c r="G317" s="103" t="s">
        <v>20202</v>
      </c>
      <c r="H317" s="104" t="s">
        <v>1462</v>
      </c>
      <c r="I317" s="103" t="s">
        <v>30</v>
      </c>
      <c r="J317" s="103" t="s">
        <v>30</v>
      </c>
      <c r="K317" s="103" t="s">
        <v>30</v>
      </c>
      <c r="L317" s="103" t="s">
        <v>30</v>
      </c>
      <c r="M317" s="103" t="s">
        <v>27</v>
      </c>
      <c r="N317" s="103" t="s">
        <v>30</v>
      </c>
      <c r="O317" s="103" t="s">
        <v>30</v>
      </c>
      <c r="P317" s="103" t="s">
        <v>1517</v>
      </c>
      <c r="Q317" s="103" t="s">
        <v>1464</v>
      </c>
      <c r="R317" s="105">
        <v>13481867669</v>
      </c>
      <c r="S317" s="103" t="s">
        <v>1517</v>
      </c>
      <c r="T317" s="103" t="s">
        <v>20158</v>
      </c>
      <c r="U317" s="106" t="s">
        <v>20159</v>
      </c>
      <c r="V317" s="105" t="s">
        <v>20224</v>
      </c>
      <c r="W317" s="107" t="s">
        <v>204</v>
      </c>
      <c r="X317" t="s">
        <v>17999</v>
      </c>
      <c r="AA317">
        <f ca="1" t="shared" si="9"/>
        <v>18</v>
      </c>
    </row>
    <row r="318" spans="1:27">
      <c r="A318" s="101">
        <v>62</v>
      </c>
      <c r="B318" s="89" t="str">
        <f t="shared" si="8"/>
        <v>452731200306121812</v>
      </c>
      <c r="C318" s="89" t="s">
        <v>204</v>
      </c>
      <c r="D318" s="102" t="s">
        <v>1466</v>
      </c>
      <c r="E318" s="102" t="s">
        <v>24</v>
      </c>
      <c r="F318" s="103" t="s">
        <v>20131</v>
      </c>
      <c r="G318" s="103" t="s">
        <v>20229</v>
      </c>
      <c r="H318" s="104" t="s">
        <v>1465</v>
      </c>
      <c r="I318" s="103" t="s">
        <v>30</v>
      </c>
      <c r="J318" s="103" t="s">
        <v>30</v>
      </c>
      <c r="K318" s="103" t="s">
        <v>30</v>
      </c>
      <c r="L318" s="103" t="s">
        <v>30</v>
      </c>
      <c r="M318" s="103" t="s">
        <v>30</v>
      </c>
      <c r="N318" s="103" t="s">
        <v>30</v>
      </c>
      <c r="O318" s="103" t="s">
        <v>30</v>
      </c>
      <c r="P318" s="103" t="s">
        <v>1517</v>
      </c>
      <c r="Q318" s="103" t="s">
        <v>1468</v>
      </c>
      <c r="R318" s="105">
        <v>13397886889</v>
      </c>
      <c r="S318" s="103" t="s">
        <v>1517</v>
      </c>
      <c r="T318" s="103" t="s">
        <v>20208</v>
      </c>
      <c r="U318" s="106" t="s">
        <v>20300</v>
      </c>
      <c r="V318" s="105" t="s">
        <v>20723</v>
      </c>
      <c r="W318" s="107" t="s">
        <v>204</v>
      </c>
      <c r="X318" t="s">
        <v>1467</v>
      </c>
      <c r="AA318">
        <f ca="1" t="shared" si="9"/>
        <v>18</v>
      </c>
    </row>
    <row r="319" spans="1:27">
      <c r="A319" s="101">
        <v>63</v>
      </c>
      <c r="B319" s="89" t="str">
        <f t="shared" si="8"/>
        <v>452730200208110814</v>
      </c>
      <c r="C319" s="89" t="s">
        <v>204</v>
      </c>
      <c r="D319" s="102" t="s">
        <v>1470</v>
      </c>
      <c r="E319" s="102" t="s">
        <v>24</v>
      </c>
      <c r="F319" s="103" t="s">
        <v>20131</v>
      </c>
      <c r="G319" s="103" t="s">
        <v>20182</v>
      </c>
      <c r="H319" s="104" t="s">
        <v>1469</v>
      </c>
      <c r="I319" s="103" t="s">
        <v>30</v>
      </c>
      <c r="J319" s="103" t="s">
        <v>30</v>
      </c>
      <c r="K319" s="103" t="s">
        <v>30</v>
      </c>
      <c r="L319" s="103" t="s">
        <v>30</v>
      </c>
      <c r="M319" s="103" t="s">
        <v>30</v>
      </c>
      <c r="N319" s="103" t="s">
        <v>30</v>
      </c>
      <c r="O319" s="103" t="s">
        <v>27</v>
      </c>
      <c r="P319" s="103" t="s">
        <v>1517</v>
      </c>
      <c r="Q319" s="103" t="s">
        <v>1472</v>
      </c>
      <c r="R319" s="105">
        <v>17777939796</v>
      </c>
      <c r="S319" s="103" t="s">
        <v>18438</v>
      </c>
      <c r="T319" s="103" t="s">
        <v>20463</v>
      </c>
      <c r="U319" s="106" t="s">
        <v>20724</v>
      </c>
      <c r="V319" s="105" t="s">
        <v>20725</v>
      </c>
      <c r="W319" s="107" t="s">
        <v>204</v>
      </c>
      <c r="X319" t="s">
        <v>1471</v>
      </c>
      <c r="AA319">
        <f ca="1" t="shared" si="9"/>
        <v>19</v>
      </c>
    </row>
    <row r="320" spans="1:27">
      <c r="A320" s="101">
        <v>64</v>
      </c>
      <c r="B320" s="89" t="str">
        <f t="shared" si="8"/>
        <v>451229200212234517</v>
      </c>
      <c r="C320" s="89" t="s">
        <v>204</v>
      </c>
      <c r="D320" s="102" t="s">
        <v>1474</v>
      </c>
      <c r="E320" s="102" t="s">
        <v>24</v>
      </c>
      <c r="F320" s="103" t="s">
        <v>20131</v>
      </c>
      <c r="G320" s="103" t="s">
        <v>20136</v>
      </c>
      <c r="H320" s="104" t="s">
        <v>1473</v>
      </c>
      <c r="I320" s="103" t="s">
        <v>30</v>
      </c>
      <c r="J320" s="103" t="s">
        <v>30</v>
      </c>
      <c r="K320" s="103" t="s">
        <v>30</v>
      </c>
      <c r="L320" s="103" t="s">
        <v>30</v>
      </c>
      <c r="M320" s="103" t="s">
        <v>30</v>
      </c>
      <c r="N320" s="103" t="s">
        <v>30</v>
      </c>
      <c r="O320" s="103" t="s">
        <v>27</v>
      </c>
      <c r="P320" s="103" t="s">
        <v>1517</v>
      </c>
      <c r="Q320" s="103" t="s">
        <v>1476</v>
      </c>
      <c r="R320" s="105">
        <v>18176138203</v>
      </c>
      <c r="S320" s="103" t="s">
        <v>1517</v>
      </c>
      <c r="T320" s="103" t="s">
        <v>20211</v>
      </c>
      <c r="U320" s="106" t="s">
        <v>20726</v>
      </c>
      <c r="V320" s="105" t="s">
        <v>20727</v>
      </c>
      <c r="W320" s="107" t="s">
        <v>204</v>
      </c>
      <c r="X320" t="s">
        <v>1475</v>
      </c>
      <c r="AA320">
        <f ca="1" t="shared" si="9"/>
        <v>18</v>
      </c>
    </row>
    <row r="321" spans="1:27">
      <c r="A321" s="101">
        <v>65</v>
      </c>
      <c r="B321" s="89" t="str">
        <f t="shared" si="8"/>
        <v>452731200301100393</v>
      </c>
      <c r="C321" s="89" t="s">
        <v>204</v>
      </c>
      <c r="D321" s="102" t="s">
        <v>1478</v>
      </c>
      <c r="E321" s="102" t="s">
        <v>24</v>
      </c>
      <c r="F321" s="103" t="s">
        <v>20131</v>
      </c>
      <c r="G321" s="103" t="s">
        <v>20157</v>
      </c>
      <c r="H321" s="104" t="s">
        <v>1477</v>
      </c>
      <c r="I321" s="103" t="s">
        <v>30</v>
      </c>
      <c r="J321" s="103" t="s">
        <v>30</v>
      </c>
      <c r="K321" s="103" t="s">
        <v>30</v>
      </c>
      <c r="L321" s="103" t="s">
        <v>30</v>
      </c>
      <c r="M321" s="103" t="s">
        <v>30</v>
      </c>
      <c r="N321" s="103" t="s">
        <v>30</v>
      </c>
      <c r="O321" s="103" t="s">
        <v>27</v>
      </c>
      <c r="P321" s="103" t="s">
        <v>1517</v>
      </c>
      <c r="Q321" s="103" t="s">
        <v>1480</v>
      </c>
      <c r="R321" s="105" t="s">
        <v>19778</v>
      </c>
      <c r="S321" s="103" t="s">
        <v>1517</v>
      </c>
      <c r="T321" s="103" t="s">
        <v>1517</v>
      </c>
      <c r="U321" s="106" t="s">
        <v>20284</v>
      </c>
      <c r="V321" s="105" t="s">
        <v>20728</v>
      </c>
      <c r="W321" s="107" t="s">
        <v>204</v>
      </c>
      <c r="X321" t="s">
        <v>19777</v>
      </c>
      <c r="AA321">
        <f ca="1" t="shared" si="9"/>
        <v>18</v>
      </c>
    </row>
    <row r="322" spans="1:27">
      <c r="A322" s="101">
        <v>66</v>
      </c>
      <c r="B322" s="89" t="str">
        <f t="shared" si="8"/>
        <v>452731200103170913</v>
      </c>
      <c r="C322" s="89" t="s">
        <v>204</v>
      </c>
      <c r="D322" s="102" t="s">
        <v>1482</v>
      </c>
      <c r="E322" s="102" t="s">
        <v>24</v>
      </c>
      <c r="F322" s="103" t="s">
        <v>20131</v>
      </c>
      <c r="G322" s="103" t="s">
        <v>20384</v>
      </c>
      <c r="H322" s="104" t="s">
        <v>1481</v>
      </c>
      <c r="I322" s="103" t="s">
        <v>30</v>
      </c>
      <c r="J322" s="103" t="s">
        <v>30</v>
      </c>
      <c r="K322" s="103" t="s">
        <v>30</v>
      </c>
      <c r="L322" s="103" t="s">
        <v>30</v>
      </c>
      <c r="M322" s="103" t="s">
        <v>30</v>
      </c>
      <c r="N322" s="103" t="s">
        <v>30</v>
      </c>
      <c r="O322" s="103" t="s">
        <v>30</v>
      </c>
      <c r="P322" s="103" t="s">
        <v>1517</v>
      </c>
      <c r="Q322" s="103" t="s">
        <v>1484</v>
      </c>
      <c r="R322" s="105">
        <v>13907884530</v>
      </c>
      <c r="S322" s="103" t="s">
        <v>1517</v>
      </c>
      <c r="T322" s="103" t="s">
        <v>20151</v>
      </c>
      <c r="U322" s="106" t="s">
        <v>20652</v>
      </c>
      <c r="V322" s="105" t="s">
        <v>20729</v>
      </c>
      <c r="W322" s="107" t="s">
        <v>204</v>
      </c>
      <c r="X322" t="s">
        <v>17717</v>
      </c>
      <c r="AA322">
        <f ca="1" t="shared" si="9"/>
        <v>20</v>
      </c>
    </row>
    <row r="323" spans="1:27">
      <c r="A323" s="101">
        <v>67</v>
      </c>
      <c r="B323" s="89" t="str">
        <f t="shared" ref="B323:B386" si="10">H323</f>
        <v>452731200211183914</v>
      </c>
      <c r="C323" s="89" t="s">
        <v>204</v>
      </c>
      <c r="D323" s="102" t="s">
        <v>1486</v>
      </c>
      <c r="E323" s="102" t="s">
        <v>24</v>
      </c>
      <c r="F323" s="103" t="s">
        <v>20131</v>
      </c>
      <c r="G323" s="103" t="s">
        <v>20276</v>
      </c>
      <c r="H323" s="104" t="s">
        <v>1485</v>
      </c>
      <c r="I323" s="103" t="s">
        <v>30</v>
      </c>
      <c r="J323" s="103" t="s">
        <v>30</v>
      </c>
      <c r="K323" s="103" t="s">
        <v>30</v>
      </c>
      <c r="L323" s="103" t="s">
        <v>30</v>
      </c>
      <c r="M323" s="103" t="s">
        <v>27</v>
      </c>
      <c r="N323" s="103" t="s">
        <v>27</v>
      </c>
      <c r="O323" s="103" t="s">
        <v>27</v>
      </c>
      <c r="P323" s="103" t="s">
        <v>1517</v>
      </c>
      <c r="Q323" s="103" t="s">
        <v>1488</v>
      </c>
      <c r="R323" s="105">
        <v>15949304706</v>
      </c>
      <c r="S323" s="103" t="s">
        <v>1517</v>
      </c>
      <c r="T323" s="103" t="s">
        <v>20140</v>
      </c>
      <c r="U323" s="106" t="s">
        <v>20451</v>
      </c>
      <c r="V323" s="105" t="s">
        <v>20730</v>
      </c>
      <c r="W323" s="107" t="s">
        <v>204</v>
      </c>
      <c r="X323" t="s">
        <v>1487</v>
      </c>
      <c r="AA323">
        <f ca="1" t="shared" si="9"/>
        <v>18</v>
      </c>
    </row>
    <row r="324" spans="1:27">
      <c r="A324" s="101">
        <v>68</v>
      </c>
      <c r="B324" s="89" t="str">
        <f t="shared" si="10"/>
        <v>452730200202050857</v>
      </c>
      <c r="C324" s="89" t="s">
        <v>204</v>
      </c>
      <c r="D324" s="102" t="s">
        <v>1490</v>
      </c>
      <c r="E324" s="102" t="s">
        <v>24</v>
      </c>
      <c r="F324" s="103" t="s">
        <v>20131</v>
      </c>
      <c r="G324" s="103" t="s">
        <v>20194</v>
      </c>
      <c r="H324" s="104" t="s">
        <v>1489</v>
      </c>
      <c r="I324" s="103" t="s">
        <v>27</v>
      </c>
      <c r="J324" s="103" t="s">
        <v>30</v>
      </c>
      <c r="K324" s="103" t="s">
        <v>30</v>
      </c>
      <c r="L324" s="103" t="s">
        <v>30</v>
      </c>
      <c r="M324" s="103" t="s">
        <v>30</v>
      </c>
      <c r="N324" s="103" t="s">
        <v>30</v>
      </c>
      <c r="O324" s="103" t="s">
        <v>27</v>
      </c>
      <c r="P324" s="103" t="s">
        <v>18438</v>
      </c>
      <c r="Q324" s="103" t="s">
        <v>1492</v>
      </c>
      <c r="R324" s="105">
        <v>18877843788</v>
      </c>
      <c r="S324" s="103" t="s">
        <v>18438</v>
      </c>
      <c r="T324" s="103" t="s">
        <v>20463</v>
      </c>
      <c r="U324" s="106" t="s">
        <v>20724</v>
      </c>
      <c r="V324" s="105" t="s">
        <v>20731</v>
      </c>
      <c r="W324" s="107" t="s">
        <v>204</v>
      </c>
      <c r="X324" t="s">
        <v>1491</v>
      </c>
      <c r="AA324">
        <f ca="1" t="shared" ref="AA324:AA387" si="11">DATEDIF(TEXT(MID(H324,7,8),"00-00-00"),TODAY(),"y")</f>
        <v>19</v>
      </c>
    </row>
    <row r="325" spans="1:27">
      <c r="A325" s="101">
        <v>69</v>
      </c>
      <c r="B325" s="89" t="str">
        <f t="shared" si="10"/>
        <v>45273120020407121X</v>
      </c>
      <c r="C325" s="89" t="s">
        <v>204</v>
      </c>
      <c r="D325" s="102" t="s">
        <v>1494</v>
      </c>
      <c r="E325" s="102" t="s">
        <v>24</v>
      </c>
      <c r="F325" s="103" t="s">
        <v>20131</v>
      </c>
      <c r="G325" s="103" t="s">
        <v>20297</v>
      </c>
      <c r="H325" s="104" t="s">
        <v>1493</v>
      </c>
      <c r="I325" s="103" t="s">
        <v>30</v>
      </c>
      <c r="J325" s="103" t="s">
        <v>30</v>
      </c>
      <c r="K325" s="103" t="s">
        <v>30</v>
      </c>
      <c r="L325" s="103" t="s">
        <v>30</v>
      </c>
      <c r="M325" s="103" t="s">
        <v>30</v>
      </c>
      <c r="N325" s="103" t="s">
        <v>30</v>
      </c>
      <c r="O325" s="103" t="s">
        <v>27</v>
      </c>
      <c r="P325" s="103" t="s">
        <v>1517</v>
      </c>
      <c r="Q325" s="103" t="s">
        <v>1496</v>
      </c>
      <c r="R325" s="105">
        <v>13114783199</v>
      </c>
      <c r="S325" s="103" t="s">
        <v>1517</v>
      </c>
      <c r="T325" s="103" t="s">
        <v>20169</v>
      </c>
      <c r="U325" s="106" t="s">
        <v>20170</v>
      </c>
      <c r="V325" s="105" t="s">
        <v>20732</v>
      </c>
      <c r="W325" s="107" t="s">
        <v>204</v>
      </c>
      <c r="X325" t="s">
        <v>19779</v>
      </c>
      <c r="AA325">
        <f ca="1" t="shared" si="11"/>
        <v>19</v>
      </c>
    </row>
    <row r="326" spans="1:27">
      <c r="A326" s="101">
        <v>70</v>
      </c>
      <c r="B326" s="89" t="str">
        <f t="shared" si="10"/>
        <v>452731200312071225</v>
      </c>
      <c r="C326" s="89" t="s">
        <v>204</v>
      </c>
      <c r="D326" s="102" t="s">
        <v>1498</v>
      </c>
      <c r="E326" s="102" t="s">
        <v>143</v>
      </c>
      <c r="F326" s="103" t="s">
        <v>20131</v>
      </c>
      <c r="G326" s="103" t="s">
        <v>20433</v>
      </c>
      <c r="H326" s="104" t="s">
        <v>1497</v>
      </c>
      <c r="I326" s="103" t="s">
        <v>30</v>
      </c>
      <c r="J326" s="103" t="s">
        <v>30</v>
      </c>
      <c r="K326" s="103" t="s">
        <v>30</v>
      </c>
      <c r="L326" s="103" t="s">
        <v>30</v>
      </c>
      <c r="M326" s="103" t="s">
        <v>30</v>
      </c>
      <c r="N326" s="103" t="s">
        <v>30</v>
      </c>
      <c r="O326" s="103" t="s">
        <v>27</v>
      </c>
      <c r="P326" s="103" t="s">
        <v>1517</v>
      </c>
      <c r="Q326" s="103" t="s">
        <v>1500</v>
      </c>
      <c r="R326" s="105">
        <v>13481848127</v>
      </c>
      <c r="S326" s="103" t="s">
        <v>1517</v>
      </c>
      <c r="T326" s="103" t="s">
        <v>20169</v>
      </c>
      <c r="U326" s="106" t="s">
        <v>20206</v>
      </c>
      <c r="V326" s="105" t="s">
        <v>20733</v>
      </c>
      <c r="W326" s="107" t="s">
        <v>204</v>
      </c>
      <c r="X326" t="s">
        <v>17652</v>
      </c>
      <c r="AA326">
        <f ca="1" t="shared" si="11"/>
        <v>17</v>
      </c>
    </row>
    <row r="327" spans="1:27">
      <c r="A327" s="101">
        <v>71</v>
      </c>
      <c r="B327" s="89" t="str">
        <f t="shared" si="10"/>
        <v>451229200207200312</v>
      </c>
      <c r="C327" s="89" t="s">
        <v>204</v>
      </c>
      <c r="D327" s="102" t="s">
        <v>1502</v>
      </c>
      <c r="E327" s="102" t="s">
        <v>24</v>
      </c>
      <c r="F327" s="103" t="s">
        <v>20178</v>
      </c>
      <c r="G327" s="103" t="s">
        <v>20185</v>
      </c>
      <c r="H327" s="104" t="s">
        <v>1501</v>
      </c>
      <c r="I327" s="103" t="s">
        <v>30</v>
      </c>
      <c r="J327" s="103" t="s">
        <v>30</v>
      </c>
      <c r="K327" s="103" t="s">
        <v>27</v>
      </c>
      <c r="L327" s="103" t="s">
        <v>30</v>
      </c>
      <c r="M327" s="103" t="s">
        <v>30</v>
      </c>
      <c r="N327" s="103" t="s">
        <v>30</v>
      </c>
      <c r="O327" s="103" t="s">
        <v>27</v>
      </c>
      <c r="P327" s="103" t="s">
        <v>1517</v>
      </c>
      <c r="Q327" s="103" t="s">
        <v>1504</v>
      </c>
      <c r="R327" s="105">
        <v>15949327826</v>
      </c>
      <c r="S327" s="103" t="s">
        <v>1517</v>
      </c>
      <c r="T327" s="103" t="s">
        <v>20280</v>
      </c>
      <c r="U327" s="106" t="s">
        <v>20734</v>
      </c>
      <c r="V327" s="105" t="s">
        <v>20735</v>
      </c>
      <c r="W327" s="107" t="s">
        <v>204</v>
      </c>
      <c r="X327" t="s">
        <v>1503</v>
      </c>
      <c r="AA327">
        <f ca="1" t="shared" si="11"/>
        <v>19</v>
      </c>
    </row>
    <row r="328" spans="1:27">
      <c r="A328" s="101">
        <v>72</v>
      </c>
      <c r="B328" s="89" t="str">
        <f t="shared" si="10"/>
        <v>45122620010426252X</v>
      </c>
      <c r="C328" s="89" t="s">
        <v>204</v>
      </c>
      <c r="D328" s="102" t="s">
        <v>1506</v>
      </c>
      <c r="E328" s="102" t="s">
        <v>143</v>
      </c>
      <c r="F328" s="103" t="s">
        <v>20131</v>
      </c>
      <c r="G328" s="103" t="s">
        <v>20335</v>
      </c>
      <c r="H328" s="104" t="s">
        <v>1505</v>
      </c>
      <c r="I328" s="103" t="s">
        <v>30</v>
      </c>
      <c r="J328" s="103" t="s">
        <v>27</v>
      </c>
      <c r="K328" s="103" t="s">
        <v>27</v>
      </c>
      <c r="L328" s="103" t="s">
        <v>30</v>
      </c>
      <c r="M328" s="103" t="s">
        <v>30</v>
      </c>
      <c r="N328" s="103" t="s">
        <v>30</v>
      </c>
      <c r="O328" s="103" t="s">
        <v>27</v>
      </c>
      <c r="P328" s="103" t="s">
        <v>20736</v>
      </c>
      <c r="Q328" s="103" t="s">
        <v>1508</v>
      </c>
      <c r="R328" s="105">
        <v>13902376739</v>
      </c>
      <c r="S328" s="103" t="s">
        <v>20736</v>
      </c>
      <c r="T328" s="103" t="s">
        <v>20737</v>
      </c>
      <c r="U328" s="106" t="s">
        <v>20738</v>
      </c>
      <c r="V328" s="105" t="s">
        <v>20739</v>
      </c>
      <c r="W328" s="107" t="s">
        <v>204</v>
      </c>
      <c r="X328" t="s">
        <v>19780</v>
      </c>
      <c r="AA328">
        <f ca="1" t="shared" si="11"/>
        <v>20</v>
      </c>
    </row>
    <row r="329" spans="1:27">
      <c r="A329" s="101">
        <v>73</v>
      </c>
      <c r="B329" s="89" t="str">
        <f t="shared" si="10"/>
        <v>45273120030630001X</v>
      </c>
      <c r="C329" s="89" t="s">
        <v>204</v>
      </c>
      <c r="D329" s="102" t="s">
        <v>1510</v>
      </c>
      <c r="E329" s="102" t="s">
        <v>24</v>
      </c>
      <c r="F329" s="103" t="s">
        <v>20131</v>
      </c>
      <c r="G329" s="103" t="s">
        <v>20229</v>
      </c>
      <c r="H329" s="104" t="s">
        <v>1509</v>
      </c>
      <c r="I329" s="103" t="s">
        <v>30</v>
      </c>
      <c r="J329" s="103" t="s">
        <v>30</v>
      </c>
      <c r="K329" s="103" t="s">
        <v>30</v>
      </c>
      <c r="L329" s="103" t="s">
        <v>30</v>
      </c>
      <c r="M329" s="103" t="s">
        <v>30</v>
      </c>
      <c r="N329" s="103" t="s">
        <v>30</v>
      </c>
      <c r="O329" s="103" t="s">
        <v>30</v>
      </c>
      <c r="P329" s="103" t="s">
        <v>1517</v>
      </c>
      <c r="Q329" s="103" t="s">
        <v>1512</v>
      </c>
      <c r="R329" s="105">
        <v>15878686867</v>
      </c>
      <c r="S329" s="103" t="s">
        <v>1517</v>
      </c>
      <c r="T329" s="103" t="s">
        <v>63</v>
      </c>
      <c r="U329" s="106" t="s">
        <v>20740</v>
      </c>
      <c r="V329" s="105" t="s">
        <v>20741</v>
      </c>
      <c r="W329" s="107" t="s">
        <v>204</v>
      </c>
      <c r="X329" t="s">
        <v>19781</v>
      </c>
      <c r="AA329">
        <f ca="1" t="shared" si="11"/>
        <v>18</v>
      </c>
    </row>
    <row r="330" spans="1:27">
      <c r="A330" s="101">
        <v>1</v>
      </c>
      <c r="B330" s="89" t="str">
        <f t="shared" si="10"/>
        <v>452731200402155414</v>
      </c>
      <c r="C330" s="89" t="s">
        <v>210</v>
      </c>
      <c r="D330" s="102" t="s">
        <v>1514</v>
      </c>
      <c r="E330" s="102" t="s">
        <v>24</v>
      </c>
      <c r="F330" s="103" t="s">
        <v>20131</v>
      </c>
      <c r="G330" s="103" t="s">
        <v>20742</v>
      </c>
      <c r="H330" s="104" t="s">
        <v>1513</v>
      </c>
      <c r="I330" s="103" t="s">
        <v>30</v>
      </c>
      <c r="J330" s="103" t="s">
        <v>30</v>
      </c>
      <c r="K330" s="103" t="s">
        <v>30</v>
      </c>
      <c r="L330" s="103" t="s">
        <v>30</v>
      </c>
      <c r="M330" s="103" t="s">
        <v>30</v>
      </c>
      <c r="N330" s="103" t="s">
        <v>30</v>
      </c>
      <c r="O330" s="103" t="s">
        <v>30</v>
      </c>
      <c r="P330" s="103" t="s">
        <v>1517</v>
      </c>
      <c r="Q330" s="103" t="s">
        <v>1516</v>
      </c>
      <c r="R330" s="105">
        <v>15277892851</v>
      </c>
      <c r="S330" s="103" t="s">
        <v>1517</v>
      </c>
      <c r="T330" s="103" t="s">
        <v>20144</v>
      </c>
      <c r="U330" s="106" t="s">
        <v>20145</v>
      </c>
      <c r="V330" s="105" t="s">
        <v>20743</v>
      </c>
      <c r="W330" s="107" t="s">
        <v>210</v>
      </c>
      <c r="X330" t="s">
        <v>1515</v>
      </c>
      <c r="AA330">
        <f ca="1" t="shared" si="11"/>
        <v>17</v>
      </c>
    </row>
    <row r="331" spans="1:27">
      <c r="A331" s="101">
        <v>2</v>
      </c>
      <c r="B331" s="89" t="str">
        <f t="shared" si="10"/>
        <v>452731200109302411</v>
      </c>
      <c r="C331" s="89" t="s">
        <v>210</v>
      </c>
      <c r="D331" s="102" t="s">
        <v>1519</v>
      </c>
      <c r="E331" s="102" t="s">
        <v>24</v>
      </c>
      <c r="F331" s="103" t="s">
        <v>20131</v>
      </c>
      <c r="G331" s="103" t="s">
        <v>20197</v>
      </c>
      <c r="H331" s="104" t="s">
        <v>1518</v>
      </c>
      <c r="I331" s="103" t="s">
        <v>30</v>
      </c>
      <c r="J331" s="103" t="s">
        <v>30</v>
      </c>
      <c r="K331" s="103" t="s">
        <v>30</v>
      </c>
      <c r="L331" s="103" t="s">
        <v>30</v>
      </c>
      <c r="M331" s="103" t="s">
        <v>30</v>
      </c>
      <c r="N331" s="103" t="s">
        <v>30</v>
      </c>
      <c r="O331" s="103" t="s">
        <v>27</v>
      </c>
      <c r="P331" s="103" t="s">
        <v>1517</v>
      </c>
      <c r="Q331" s="103" t="s">
        <v>1521</v>
      </c>
      <c r="R331" s="105">
        <v>13923108531</v>
      </c>
      <c r="S331" s="103" t="s">
        <v>1517</v>
      </c>
      <c r="T331" s="103" t="s">
        <v>20191</v>
      </c>
      <c r="U331" s="106" t="s">
        <v>20192</v>
      </c>
      <c r="V331" s="105" t="s">
        <v>20744</v>
      </c>
      <c r="W331" s="107" t="s">
        <v>210</v>
      </c>
      <c r="X331" t="s">
        <v>1520</v>
      </c>
      <c r="AA331">
        <f ca="1" t="shared" si="11"/>
        <v>19</v>
      </c>
    </row>
    <row r="332" spans="1:27">
      <c r="A332" s="101">
        <v>3</v>
      </c>
      <c r="B332" s="89" t="str">
        <f t="shared" si="10"/>
        <v>452731200109043616</v>
      </c>
      <c r="C332" s="89" t="s">
        <v>210</v>
      </c>
      <c r="D332" s="102" t="s">
        <v>1523</v>
      </c>
      <c r="E332" s="102" t="s">
        <v>24</v>
      </c>
      <c r="F332" s="103" t="s">
        <v>20131</v>
      </c>
      <c r="G332" s="103" t="s">
        <v>20197</v>
      </c>
      <c r="H332" s="104" t="s">
        <v>1522</v>
      </c>
      <c r="I332" s="103" t="s">
        <v>30</v>
      </c>
      <c r="J332" s="103" t="s">
        <v>27</v>
      </c>
      <c r="K332" s="103" t="s">
        <v>30</v>
      </c>
      <c r="L332" s="103" t="s">
        <v>30</v>
      </c>
      <c r="M332" s="103" t="s">
        <v>27</v>
      </c>
      <c r="N332" s="103" t="s">
        <v>30</v>
      </c>
      <c r="O332" s="103" t="s">
        <v>27</v>
      </c>
      <c r="P332" s="103" t="s">
        <v>1517</v>
      </c>
      <c r="Q332" s="103" t="s">
        <v>1525</v>
      </c>
      <c r="R332" s="105">
        <v>15777832844</v>
      </c>
      <c r="S332" s="103" t="s">
        <v>1517</v>
      </c>
      <c r="T332" s="103" t="s">
        <v>20158</v>
      </c>
      <c r="U332" s="106" t="s">
        <v>20159</v>
      </c>
      <c r="V332" s="105" t="s">
        <v>20745</v>
      </c>
      <c r="W332" s="107" t="s">
        <v>210</v>
      </c>
      <c r="X332" t="s">
        <v>19782</v>
      </c>
      <c r="AA332">
        <f ca="1" t="shared" si="11"/>
        <v>19</v>
      </c>
    </row>
    <row r="333" spans="1:27">
      <c r="A333" s="101">
        <v>4</v>
      </c>
      <c r="B333" s="89" t="str">
        <f t="shared" si="10"/>
        <v>452731200207245131</v>
      </c>
      <c r="C333" s="89" t="s">
        <v>210</v>
      </c>
      <c r="D333" s="102" t="s">
        <v>1527</v>
      </c>
      <c r="E333" s="102" t="s">
        <v>24</v>
      </c>
      <c r="F333" s="103" t="s">
        <v>20131</v>
      </c>
      <c r="G333" s="103" t="s">
        <v>20185</v>
      </c>
      <c r="H333" s="104" t="s">
        <v>1526</v>
      </c>
      <c r="I333" s="103" t="s">
        <v>30</v>
      </c>
      <c r="J333" s="103" t="s">
        <v>30</v>
      </c>
      <c r="K333" s="103" t="s">
        <v>30</v>
      </c>
      <c r="L333" s="103" t="s">
        <v>30</v>
      </c>
      <c r="M333" s="103" t="s">
        <v>30</v>
      </c>
      <c r="N333" s="103" t="s">
        <v>30</v>
      </c>
      <c r="O333" s="103" t="s">
        <v>27</v>
      </c>
      <c r="P333" s="103" t="s">
        <v>1517</v>
      </c>
      <c r="Q333" s="103" t="s">
        <v>1529</v>
      </c>
      <c r="R333" s="105">
        <v>15277894722</v>
      </c>
      <c r="S333" s="103" t="s">
        <v>1517</v>
      </c>
      <c r="T333" s="103" t="s">
        <v>1517</v>
      </c>
      <c r="U333" s="106" t="s">
        <v>20283</v>
      </c>
      <c r="V333" s="105" t="s">
        <v>20746</v>
      </c>
      <c r="W333" s="107" t="s">
        <v>210</v>
      </c>
      <c r="X333" t="s">
        <v>19783</v>
      </c>
      <c r="AA333">
        <f ca="1" t="shared" si="11"/>
        <v>19</v>
      </c>
    </row>
    <row r="334" spans="1:27">
      <c r="A334" s="101">
        <v>5</v>
      </c>
      <c r="B334" s="89" t="str">
        <f t="shared" si="10"/>
        <v>452731200302220012</v>
      </c>
      <c r="C334" s="89" t="s">
        <v>210</v>
      </c>
      <c r="D334" s="102" t="s">
        <v>1531</v>
      </c>
      <c r="E334" s="102" t="s">
        <v>24</v>
      </c>
      <c r="F334" s="103" t="s">
        <v>20131</v>
      </c>
      <c r="G334" s="103" t="s">
        <v>20161</v>
      </c>
      <c r="H334" s="104" t="s">
        <v>1530</v>
      </c>
      <c r="I334" s="103" t="s">
        <v>30</v>
      </c>
      <c r="J334" s="103" t="s">
        <v>27</v>
      </c>
      <c r="K334" s="103" t="s">
        <v>30</v>
      </c>
      <c r="L334" s="103" t="s">
        <v>30</v>
      </c>
      <c r="M334" s="103" t="s">
        <v>30</v>
      </c>
      <c r="N334" s="103" t="s">
        <v>30</v>
      </c>
      <c r="O334" s="103" t="s">
        <v>27</v>
      </c>
      <c r="P334" s="103" t="s">
        <v>1517</v>
      </c>
      <c r="Q334" s="103" t="s">
        <v>1532</v>
      </c>
      <c r="R334" s="105">
        <v>15878678637</v>
      </c>
      <c r="S334" s="103" t="s">
        <v>1517</v>
      </c>
      <c r="T334" s="103" t="s">
        <v>1517</v>
      </c>
      <c r="U334" s="106">
        <v>0</v>
      </c>
      <c r="V334" s="105">
        <v>0</v>
      </c>
      <c r="W334" s="107" t="s">
        <v>210</v>
      </c>
      <c r="X334" t="s">
        <v>17611</v>
      </c>
      <c r="AA334">
        <f ca="1" t="shared" si="11"/>
        <v>18</v>
      </c>
    </row>
    <row r="335" spans="1:27">
      <c r="A335" s="101">
        <v>6</v>
      </c>
      <c r="B335" s="89" t="str">
        <f t="shared" si="10"/>
        <v>452731200310310616</v>
      </c>
      <c r="C335" s="89" t="s">
        <v>210</v>
      </c>
      <c r="D335" s="102" t="s">
        <v>1534</v>
      </c>
      <c r="E335" s="102" t="s">
        <v>24</v>
      </c>
      <c r="F335" s="103" t="s">
        <v>20131</v>
      </c>
      <c r="G335" s="103" t="s">
        <v>20307</v>
      </c>
      <c r="H335" s="104" t="s">
        <v>1533</v>
      </c>
      <c r="I335" s="103" t="s">
        <v>30</v>
      </c>
      <c r="J335" s="103" t="s">
        <v>30</v>
      </c>
      <c r="K335" s="103" t="s">
        <v>27</v>
      </c>
      <c r="L335" s="103" t="s">
        <v>30</v>
      </c>
      <c r="M335" s="103" t="s">
        <v>30</v>
      </c>
      <c r="N335" s="103" t="s">
        <v>30</v>
      </c>
      <c r="O335" s="103" t="s">
        <v>27</v>
      </c>
      <c r="P335" s="103" t="s">
        <v>1517</v>
      </c>
      <c r="Q335" s="103" t="s">
        <v>1536</v>
      </c>
      <c r="R335" s="105">
        <v>13768281229</v>
      </c>
      <c r="S335" s="103" t="s">
        <v>1517</v>
      </c>
      <c r="T335" s="103">
        <v>0</v>
      </c>
      <c r="U335" s="106">
        <v>0</v>
      </c>
      <c r="V335" s="105">
        <v>0</v>
      </c>
      <c r="W335" s="107" t="s">
        <v>210</v>
      </c>
      <c r="X335" t="s">
        <v>17900</v>
      </c>
      <c r="AA335">
        <f ca="1" t="shared" si="11"/>
        <v>17</v>
      </c>
    </row>
    <row r="336" spans="1:27">
      <c r="A336" s="101">
        <v>7</v>
      </c>
      <c r="B336" s="89" t="str">
        <f t="shared" si="10"/>
        <v>451229200309251815</v>
      </c>
      <c r="C336" s="89" t="s">
        <v>210</v>
      </c>
      <c r="D336" s="102" t="s">
        <v>1538</v>
      </c>
      <c r="E336" s="102" t="s">
        <v>24</v>
      </c>
      <c r="F336" s="103" t="s">
        <v>20178</v>
      </c>
      <c r="G336" s="103" t="s">
        <v>20168</v>
      </c>
      <c r="H336" s="104" t="s">
        <v>1537</v>
      </c>
      <c r="I336" s="103" t="s">
        <v>30</v>
      </c>
      <c r="J336" s="103" t="s">
        <v>30</v>
      </c>
      <c r="K336" s="103" t="s">
        <v>27</v>
      </c>
      <c r="L336" s="103" t="s">
        <v>30</v>
      </c>
      <c r="M336" s="103" t="s">
        <v>30</v>
      </c>
      <c r="N336" s="103" t="s">
        <v>30</v>
      </c>
      <c r="O336" s="103" t="s">
        <v>27</v>
      </c>
      <c r="P336" s="103" t="s">
        <v>1517</v>
      </c>
      <c r="Q336" s="103" t="s">
        <v>1540</v>
      </c>
      <c r="R336" s="105">
        <v>18378895748</v>
      </c>
      <c r="S336" s="103" t="s">
        <v>1517</v>
      </c>
      <c r="T336" s="103" t="s">
        <v>20208</v>
      </c>
      <c r="U336" s="106" t="s">
        <v>20747</v>
      </c>
      <c r="V336" s="105"/>
      <c r="W336" s="107" t="s">
        <v>210</v>
      </c>
      <c r="X336" t="s">
        <v>1539</v>
      </c>
      <c r="AA336">
        <f ca="1" t="shared" si="11"/>
        <v>17</v>
      </c>
    </row>
    <row r="337" spans="1:27">
      <c r="A337" s="101">
        <v>8</v>
      </c>
      <c r="B337" s="89" t="str">
        <f t="shared" si="10"/>
        <v>451229200201282118</v>
      </c>
      <c r="C337" s="89" t="s">
        <v>210</v>
      </c>
      <c r="D337" s="102" t="s">
        <v>1542</v>
      </c>
      <c r="E337" s="102" t="s">
        <v>24</v>
      </c>
      <c r="F337" s="103" t="s">
        <v>20178</v>
      </c>
      <c r="G337" s="103" t="s">
        <v>20175</v>
      </c>
      <c r="H337" s="104" t="s">
        <v>1541</v>
      </c>
      <c r="I337" s="103" t="s">
        <v>27</v>
      </c>
      <c r="J337" s="103" t="s">
        <v>30</v>
      </c>
      <c r="K337" s="103" t="s">
        <v>27</v>
      </c>
      <c r="L337" s="103" t="s">
        <v>30</v>
      </c>
      <c r="M337" s="103" t="s">
        <v>30</v>
      </c>
      <c r="N337" s="103" t="s">
        <v>30</v>
      </c>
      <c r="O337" s="103" t="s">
        <v>27</v>
      </c>
      <c r="P337" s="103" t="s">
        <v>1517</v>
      </c>
      <c r="Q337" s="103" t="s">
        <v>1544</v>
      </c>
      <c r="R337" s="105">
        <v>15218234788</v>
      </c>
      <c r="S337" s="103" t="s">
        <v>1517</v>
      </c>
      <c r="T337" s="103" t="s">
        <v>20240</v>
      </c>
      <c r="U337" s="106" t="s">
        <v>20417</v>
      </c>
      <c r="V337" s="105" t="s">
        <v>20748</v>
      </c>
      <c r="W337" s="107" t="s">
        <v>210</v>
      </c>
      <c r="X337" t="s">
        <v>1543</v>
      </c>
      <c r="AA337">
        <f ca="1" t="shared" si="11"/>
        <v>19</v>
      </c>
    </row>
    <row r="338" spans="1:27">
      <c r="A338" s="101">
        <v>9</v>
      </c>
      <c r="B338" s="89" t="str">
        <f t="shared" si="10"/>
        <v>451229200009212136</v>
      </c>
      <c r="C338" s="89" t="s">
        <v>210</v>
      </c>
      <c r="D338" s="102" t="s">
        <v>1546</v>
      </c>
      <c r="E338" s="102" t="s">
        <v>24</v>
      </c>
      <c r="F338" s="103" t="s">
        <v>20205</v>
      </c>
      <c r="G338" s="103" t="s">
        <v>20749</v>
      </c>
      <c r="H338" s="104" t="s">
        <v>1545</v>
      </c>
      <c r="I338" s="103" t="s">
        <v>27</v>
      </c>
      <c r="J338" s="103" t="s">
        <v>30</v>
      </c>
      <c r="K338" s="103" t="s">
        <v>30</v>
      </c>
      <c r="L338" s="103" t="s">
        <v>30</v>
      </c>
      <c r="M338" s="103" t="s">
        <v>30</v>
      </c>
      <c r="N338" s="103" t="s">
        <v>30</v>
      </c>
      <c r="O338" s="103" t="s">
        <v>27</v>
      </c>
      <c r="P338" s="103" t="s">
        <v>1517</v>
      </c>
      <c r="Q338" s="103" t="s">
        <v>1548</v>
      </c>
      <c r="R338" s="105">
        <v>18070829138</v>
      </c>
      <c r="S338" s="103" t="s">
        <v>1517</v>
      </c>
      <c r="T338" s="103" t="s">
        <v>20240</v>
      </c>
      <c r="U338" s="106" t="s">
        <v>20241</v>
      </c>
      <c r="V338" s="105" t="s">
        <v>20750</v>
      </c>
      <c r="W338" s="107" t="s">
        <v>210</v>
      </c>
      <c r="X338" t="s">
        <v>1547</v>
      </c>
      <c r="AA338">
        <f ca="1" t="shared" si="11"/>
        <v>20</v>
      </c>
    </row>
    <row r="339" spans="1:27">
      <c r="A339" s="101">
        <v>10</v>
      </c>
      <c r="B339" s="89" t="str">
        <f t="shared" si="10"/>
        <v>452731199712211826</v>
      </c>
      <c r="C339" s="89" t="s">
        <v>210</v>
      </c>
      <c r="D339" s="102" t="s">
        <v>1550</v>
      </c>
      <c r="E339" s="102" t="s">
        <v>143</v>
      </c>
      <c r="F339" s="103" t="s">
        <v>20178</v>
      </c>
      <c r="G339" s="103" t="s">
        <v>20751</v>
      </c>
      <c r="H339" s="104" t="s">
        <v>1549</v>
      </c>
      <c r="I339" s="103" t="s">
        <v>27</v>
      </c>
      <c r="J339" s="103" t="s">
        <v>30</v>
      </c>
      <c r="K339" s="103" t="s">
        <v>27</v>
      </c>
      <c r="L339" s="103" t="s">
        <v>30</v>
      </c>
      <c r="M339" s="103" t="s">
        <v>30</v>
      </c>
      <c r="N339" s="103" t="s">
        <v>27</v>
      </c>
      <c r="O339" s="103" t="s">
        <v>27</v>
      </c>
      <c r="P339" s="103" t="s">
        <v>1517</v>
      </c>
      <c r="Q339" s="103" t="s">
        <v>1551</v>
      </c>
      <c r="R339" s="105">
        <v>15078574668</v>
      </c>
      <c r="S339" s="103" t="s">
        <v>1517</v>
      </c>
      <c r="T339" s="103" t="s">
        <v>20208</v>
      </c>
      <c r="U339" s="106" t="s">
        <v>20747</v>
      </c>
      <c r="V339" s="105" t="s">
        <v>20752</v>
      </c>
      <c r="W339" s="107" t="s">
        <v>210</v>
      </c>
      <c r="X339" t="s">
        <v>664</v>
      </c>
      <c r="AA339">
        <f ca="1" t="shared" si="11"/>
        <v>23</v>
      </c>
    </row>
    <row r="340" spans="1:27">
      <c r="A340" s="101">
        <v>11</v>
      </c>
      <c r="B340" s="89" t="str">
        <f t="shared" si="10"/>
        <v>451229200003192445</v>
      </c>
      <c r="C340" s="89" t="s">
        <v>210</v>
      </c>
      <c r="D340" s="102" t="s">
        <v>1553</v>
      </c>
      <c r="E340" s="102" t="s">
        <v>143</v>
      </c>
      <c r="F340" s="103" t="s">
        <v>20178</v>
      </c>
      <c r="G340" s="103" t="s">
        <v>20416</v>
      </c>
      <c r="H340" s="104" t="s">
        <v>1552</v>
      </c>
      <c r="I340" s="103" t="s">
        <v>30</v>
      </c>
      <c r="J340" s="103" t="s">
        <v>30</v>
      </c>
      <c r="K340" s="103" t="s">
        <v>30</v>
      </c>
      <c r="L340" s="103" t="s">
        <v>30</v>
      </c>
      <c r="M340" s="103" t="s">
        <v>30</v>
      </c>
      <c r="N340" s="103" t="s">
        <v>30</v>
      </c>
      <c r="O340" s="103" t="s">
        <v>27</v>
      </c>
      <c r="P340" s="103" t="s">
        <v>1517</v>
      </c>
      <c r="Q340" s="103" t="s">
        <v>1555</v>
      </c>
      <c r="R340" s="105">
        <v>13377494782</v>
      </c>
      <c r="S340" s="103" t="s">
        <v>1517</v>
      </c>
      <c r="T340" s="103" t="s">
        <v>20191</v>
      </c>
      <c r="U340" s="106" t="s">
        <v>20349</v>
      </c>
      <c r="V340" s="105" t="s">
        <v>20753</v>
      </c>
      <c r="W340" s="107" t="s">
        <v>210</v>
      </c>
      <c r="X340" t="s">
        <v>1554</v>
      </c>
      <c r="AA340">
        <f ca="1" t="shared" si="11"/>
        <v>21</v>
      </c>
    </row>
    <row r="341" spans="1:27">
      <c r="A341" s="101">
        <v>12</v>
      </c>
      <c r="B341" s="89" t="str">
        <f t="shared" si="10"/>
        <v>451229200205072425</v>
      </c>
      <c r="C341" s="89" t="s">
        <v>210</v>
      </c>
      <c r="D341" s="102" t="s">
        <v>1557</v>
      </c>
      <c r="E341" s="102" t="s">
        <v>143</v>
      </c>
      <c r="F341" s="103" t="s">
        <v>20205</v>
      </c>
      <c r="G341" s="103" t="s">
        <v>20150</v>
      </c>
      <c r="H341" s="104" t="s">
        <v>1556</v>
      </c>
      <c r="I341" s="103" t="s">
        <v>27</v>
      </c>
      <c r="J341" s="103" t="s">
        <v>30</v>
      </c>
      <c r="K341" s="103" t="s">
        <v>30</v>
      </c>
      <c r="L341" s="103" t="s">
        <v>30</v>
      </c>
      <c r="M341" s="103" t="s">
        <v>30</v>
      </c>
      <c r="N341" s="103" t="s">
        <v>30</v>
      </c>
      <c r="O341" s="103" t="s">
        <v>27</v>
      </c>
      <c r="P341" s="103" t="s">
        <v>1517</v>
      </c>
      <c r="Q341" s="103" t="s">
        <v>1559</v>
      </c>
      <c r="R341" s="105">
        <v>18177870047</v>
      </c>
      <c r="S341" s="103" t="s">
        <v>1517</v>
      </c>
      <c r="T341" s="103" t="s">
        <v>20191</v>
      </c>
      <c r="U341" s="106" t="s">
        <v>20244</v>
      </c>
      <c r="V341" s="105" t="s">
        <v>20362</v>
      </c>
      <c r="W341" s="107" t="s">
        <v>210</v>
      </c>
      <c r="X341" t="s">
        <v>1558</v>
      </c>
      <c r="AA341">
        <f ca="1" t="shared" si="11"/>
        <v>19</v>
      </c>
    </row>
    <row r="342" spans="1:27">
      <c r="A342" s="101">
        <v>13</v>
      </c>
      <c r="B342" s="89" t="str">
        <f t="shared" si="10"/>
        <v>452731200308162714</v>
      </c>
      <c r="C342" s="89" t="s">
        <v>210</v>
      </c>
      <c r="D342" s="102" t="s">
        <v>1561</v>
      </c>
      <c r="E342" s="102" t="s">
        <v>24</v>
      </c>
      <c r="F342" s="103" t="s">
        <v>20131</v>
      </c>
      <c r="G342" s="103" t="s">
        <v>20163</v>
      </c>
      <c r="H342" s="104" t="s">
        <v>1560</v>
      </c>
      <c r="I342" s="103" t="s">
        <v>30</v>
      </c>
      <c r="J342" s="103" t="s">
        <v>30</v>
      </c>
      <c r="K342" s="103" t="s">
        <v>30</v>
      </c>
      <c r="L342" s="103" t="s">
        <v>30</v>
      </c>
      <c r="M342" s="103" t="s">
        <v>30</v>
      </c>
      <c r="N342" s="103" t="s">
        <v>30</v>
      </c>
      <c r="O342" s="103" t="s">
        <v>27</v>
      </c>
      <c r="P342" s="103" t="s">
        <v>1517</v>
      </c>
      <c r="Q342" s="103" t="s">
        <v>1563</v>
      </c>
      <c r="R342" s="105">
        <v>18176138402</v>
      </c>
      <c r="S342" s="103" t="s">
        <v>1517</v>
      </c>
      <c r="T342" s="103" t="s">
        <v>20277</v>
      </c>
      <c r="U342" s="106" t="s">
        <v>20754</v>
      </c>
      <c r="V342" s="105" t="s">
        <v>20320</v>
      </c>
      <c r="W342" s="107" t="s">
        <v>210</v>
      </c>
      <c r="X342" t="s">
        <v>1562</v>
      </c>
      <c r="AA342">
        <f ca="1" t="shared" si="11"/>
        <v>17</v>
      </c>
    </row>
    <row r="343" spans="1:27">
      <c r="A343" s="101">
        <v>14</v>
      </c>
      <c r="B343" s="89" t="str">
        <f t="shared" si="10"/>
        <v>452731200304134812</v>
      </c>
      <c r="C343" s="89" t="s">
        <v>210</v>
      </c>
      <c r="D343" s="102" t="s">
        <v>1566</v>
      </c>
      <c r="E343" s="102" t="s">
        <v>24</v>
      </c>
      <c r="F343" s="103" t="s">
        <v>20131</v>
      </c>
      <c r="G343" s="103" t="s">
        <v>20154</v>
      </c>
      <c r="H343" s="104" t="s">
        <v>1565</v>
      </c>
      <c r="I343" s="103" t="s">
        <v>30</v>
      </c>
      <c r="J343" s="103" t="s">
        <v>30</v>
      </c>
      <c r="K343" s="103" t="s">
        <v>30</v>
      </c>
      <c r="L343" s="103" t="s">
        <v>30</v>
      </c>
      <c r="M343" s="103" t="s">
        <v>30</v>
      </c>
      <c r="N343" s="103" t="s">
        <v>27</v>
      </c>
      <c r="O343" s="103" t="s">
        <v>27</v>
      </c>
      <c r="P343" s="103" t="s">
        <v>1517</v>
      </c>
      <c r="Q343" s="103" t="s">
        <v>1568</v>
      </c>
      <c r="R343" s="105">
        <v>13977891185</v>
      </c>
      <c r="S343" s="103" t="s">
        <v>1517</v>
      </c>
      <c r="T343" s="103" t="s">
        <v>63</v>
      </c>
      <c r="U343" s="106" t="s">
        <v>20167</v>
      </c>
      <c r="V343" s="105" t="s">
        <v>20755</v>
      </c>
      <c r="W343" s="107" t="s">
        <v>210</v>
      </c>
      <c r="X343" t="s">
        <v>18119</v>
      </c>
      <c r="AA343">
        <f ca="1" t="shared" si="11"/>
        <v>18</v>
      </c>
    </row>
    <row r="344" spans="1:27">
      <c r="A344" s="101">
        <v>15</v>
      </c>
      <c r="B344" s="89" t="str">
        <f t="shared" si="10"/>
        <v>451229200101232113</v>
      </c>
      <c r="C344" s="89" t="s">
        <v>210</v>
      </c>
      <c r="D344" s="102" t="s">
        <v>1570</v>
      </c>
      <c r="E344" s="102" t="s">
        <v>24</v>
      </c>
      <c r="F344" s="103" t="s">
        <v>20178</v>
      </c>
      <c r="G344" s="103" t="s">
        <v>20618</v>
      </c>
      <c r="H344" s="104" t="s">
        <v>1569</v>
      </c>
      <c r="I344" s="103" t="s">
        <v>27</v>
      </c>
      <c r="J344" s="103" t="s">
        <v>30</v>
      </c>
      <c r="K344" s="103" t="s">
        <v>30</v>
      </c>
      <c r="L344" s="103" t="s">
        <v>30</v>
      </c>
      <c r="M344" s="103" t="s">
        <v>30</v>
      </c>
      <c r="N344" s="103" t="s">
        <v>30</v>
      </c>
      <c r="O344" s="103" t="s">
        <v>27</v>
      </c>
      <c r="P344" s="103" t="s">
        <v>1517</v>
      </c>
      <c r="Q344" s="103" t="s">
        <v>1571</v>
      </c>
      <c r="R344" s="105">
        <v>19107884316</v>
      </c>
      <c r="S344" s="103" t="s">
        <v>1517</v>
      </c>
      <c r="T344" s="103" t="s">
        <v>20240</v>
      </c>
      <c r="U344" s="106" t="s">
        <v>20417</v>
      </c>
      <c r="V344" s="105" t="s">
        <v>20756</v>
      </c>
      <c r="W344" s="107" t="s">
        <v>210</v>
      </c>
      <c r="X344" t="s">
        <v>914</v>
      </c>
      <c r="AA344">
        <f ca="1" t="shared" si="11"/>
        <v>20</v>
      </c>
    </row>
    <row r="345" spans="1:27">
      <c r="A345" s="101">
        <v>16</v>
      </c>
      <c r="B345" s="89" t="str">
        <f t="shared" si="10"/>
        <v>452731200408153321</v>
      </c>
      <c r="C345" s="89" t="s">
        <v>210</v>
      </c>
      <c r="D345" s="102" t="s">
        <v>1573</v>
      </c>
      <c r="E345" s="102" t="s">
        <v>143</v>
      </c>
      <c r="F345" s="103" t="s">
        <v>20205</v>
      </c>
      <c r="G345" s="103" t="s">
        <v>20757</v>
      </c>
      <c r="H345" s="104" t="s">
        <v>1572</v>
      </c>
      <c r="I345" s="103" t="s">
        <v>30</v>
      </c>
      <c r="J345" s="103" t="s">
        <v>30</v>
      </c>
      <c r="K345" s="103" t="s">
        <v>30</v>
      </c>
      <c r="L345" s="103" t="s">
        <v>30</v>
      </c>
      <c r="M345" s="103" t="s">
        <v>30</v>
      </c>
      <c r="N345" s="103" t="s">
        <v>30</v>
      </c>
      <c r="O345" s="103" t="s">
        <v>27</v>
      </c>
      <c r="P345" s="103" t="s">
        <v>1517</v>
      </c>
      <c r="Q345" s="103" t="s">
        <v>1575</v>
      </c>
      <c r="R345" s="105">
        <v>18877824558</v>
      </c>
      <c r="S345" s="103" t="s">
        <v>1517</v>
      </c>
      <c r="T345" s="103" t="s">
        <v>20158</v>
      </c>
      <c r="U345" s="106" t="s">
        <v>20491</v>
      </c>
      <c r="V345" s="105" t="s">
        <v>20758</v>
      </c>
      <c r="W345" s="107" t="s">
        <v>210</v>
      </c>
      <c r="X345" t="s">
        <v>17732</v>
      </c>
      <c r="AA345">
        <f ca="1" t="shared" si="11"/>
        <v>17</v>
      </c>
    </row>
    <row r="346" spans="1:27">
      <c r="A346" s="101">
        <v>17</v>
      </c>
      <c r="B346" s="89" t="str">
        <f t="shared" si="10"/>
        <v>45212720020510272X</v>
      </c>
      <c r="C346" s="89" t="s">
        <v>210</v>
      </c>
      <c r="D346" s="102" t="s">
        <v>1577</v>
      </c>
      <c r="E346" s="102" t="s">
        <v>143</v>
      </c>
      <c r="F346" s="103" t="s">
        <v>20205</v>
      </c>
      <c r="G346" s="103" t="s">
        <v>20150</v>
      </c>
      <c r="H346" s="104" t="s">
        <v>1576</v>
      </c>
      <c r="I346" s="103" t="s">
        <v>30</v>
      </c>
      <c r="J346" s="103" t="s">
        <v>30</v>
      </c>
      <c r="K346" s="103" t="s">
        <v>30</v>
      </c>
      <c r="L346" s="103" t="s">
        <v>30</v>
      </c>
      <c r="M346" s="103" t="s">
        <v>30</v>
      </c>
      <c r="N346" s="103" t="s">
        <v>30</v>
      </c>
      <c r="O346" s="103" t="s">
        <v>27</v>
      </c>
      <c r="P346" s="103" t="s">
        <v>20253</v>
      </c>
      <c r="Q346" s="103" t="s">
        <v>1578</v>
      </c>
      <c r="R346" s="105">
        <v>15277892113</v>
      </c>
      <c r="S346" s="103" t="s">
        <v>20253</v>
      </c>
      <c r="T346" s="103" t="s">
        <v>20522</v>
      </c>
      <c r="U346" s="106" t="s">
        <v>20585</v>
      </c>
      <c r="V346" s="105" t="s">
        <v>20586</v>
      </c>
      <c r="W346" s="107" t="s">
        <v>210</v>
      </c>
      <c r="X346" t="s">
        <v>1111</v>
      </c>
      <c r="AA346">
        <f ca="1" t="shared" si="11"/>
        <v>19</v>
      </c>
    </row>
    <row r="347" spans="1:27">
      <c r="A347" s="101">
        <v>18</v>
      </c>
      <c r="B347" s="89" t="str">
        <f t="shared" si="10"/>
        <v>452731200209141221</v>
      </c>
      <c r="C347" s="89" t="s">
        <v>210</v>
      </c>
      <c r="D347" s="102" t="s">
        <v>1580</v>
      </c>
      <c r="E347" s="102" t="s">
        <v>143</v>
      </c>
      <c r="F347" s="103" t="s">
        <v>20131</v>
      </c>
      <c r="G347" s="103" t="s">
        <v>20143</v>
      </c>
      <c r="H347" s="104" t="s">
        <v>1579</v>
      </c>
      <c r="I347" s="103" t="s">
        <v>30</v>
      </c>
      <c r="J347" s="103" t="s">
        <v>30</v>
      </c>
      <c r="K347" s="103" t="s">
        <v>30</v>
      </c>
      <c r="L347" s="103" t="s">
        <v>30</v>
      </c>
      <c r="M347" s="103" t="s">
        <v>30</v>
      </c>
      <c r="N347" s="103" t="s">
        <v>30</v>
      </c>
      <c r="O347" s="103" t="s">
        <v>27</v>
      </c>
      <c r="P347" s="103" t="s">
        <v>1517</v>
      </c>
      <c r="Q347" s="103" t="s">
        <v>1582</v>
      </c>
      <c r="R347" s="105">
        <v>13229956458</v>
      </c>
      <c r="S347" s="103" t="s">
        <v>1517</v>
      </c>
      <c r="T347" s="103" t="s">
        <v>20169</v>
      </c>
      <c r="U347" s="106" t="s">
        <v>20246</v>
      </c>
      <c r="V347" s="105" t="s">
        <v>20759</v>
      </c>
      <c r="W347" s="107" t="s">
        <v>210</v>
      </c>
      <c r="X347" t="s">
        <v>17642</v>
      </c>
      <c r="AA347">
        <f ca="1" t="shared" si="11"/>
        <v>18</v>
      </c>
    </row>
    <row r="348" spans="1:27">
      <c r="A348" s="101">
        <v>19</v>
      </c>
      <c r="B348" s="89" t="str">
        <f t="shared" si="10"/>
        <v>452731200308194214</v>
      </c>
      <c r="C348" s="89" t="s">
        <v>210</v>
      </c>
      <c r="D348" s="102" t="s">
        <v>1584</v>
      </c>
      <c r="E348" s="102" t="s">
        <v>24</v>
      </c>
      <c r="F348" s="103" t="s">
        <v>20131</v>
      </c>
      <c r="G348" s="103" t="s">
        <v>20163</v>
      </c>
      <c r="H348" s="104" t="s">
        <v>1583</v>
      </c>
      <c r="I348" s="103" t="s">
        <v>30</v>
      </c>
      <c r="J348" s="103" t="s">
        <v>30</v>
      </c>
      <c r="K348" s="103" t="s">
        <v>30</v>
      </c>
      <c r="L348" s="103" t="s">
        <v>30</v>
      </c>
      <c r="M348" s="103" t="s">
        <v>30</v>
      </c>
      <c r="N348" s="103" t="s">
        <v>30</v>
      </c>
      <c r="O348" s="103" t="s">
        <v>27</v>
      </c>
      <c r="P348" s="103" t="s">
        <v>20539</v>
      </c>
      <c r="Q348" s="103" t="s">
        <v>1586</v>
      </c>
      <c r="R348" s="105">
        <v>13407751040</v>
      </c>
      <c r="S348" s="103" t="s">
        <v>20539</v>
      </c>
      <c r="T348" s="103" t="s">
        <v>20133</v>
      </c>
      <c r="U348" s="106" t="s">
        <v>20133</v>
      </c>
      <c r="V348" s="105" t="s">
        <v>20760</v>
      </c>
      <c r="W348" s="107" t="s">
        <v>210</v>
      </c>
      <c r="X348" t="s">
        <v>20761</v>
      </c>
      <c r="AA348">
        <f ca="1" t="shared" si="11"/>
        <v>17</v>
      </c>
    </row>
    <row r="349" spans="1:27">
      <c r="A349" s="101">
        <v>20</v>
      </c>
      <c r="B349" s="89" t="str">
        <f t="shared" si="10"/>
        <v>452731200210310010</v>
      </c>
      <c r="C349" s="89" t="s">
        <v>210</v>
      </c>
      <c r="D349" s="102" t="s">
        <v>1588</v>
      </c>
      <c r="E349" s="102" t="s">
        <v>24</v>
      </c>
      <c r="F349" s="103" t="s">
        <v>20131</v>
      </c>
      <c r="G349" s="103" t="s">
        <v>20132</v>
      </c>
      <c r="H349" s="104" t="s">
        <v>1587</v>
      </c>
      <c r="I349" s="103" t="s">
        <v>30</v>
      </c>
      <c r="J349" s="103" t="s">
        <v>30</v>
      </c>
      <c r="K349" s="103" t="s">
        <v>30</v>
      </c>
      <c r="L349" s="103" t="s">
        <v>30</v>
      </c>
      <c r="M349" s="103" t="s">
        <v>30</v>
      </c>
      <c r="N349" s="103" t="s">
        <v>30</v>
      </c>
      <c r="O349" s="103" t="s">
        <v>30</v>
      </c>
      <c r="P349" s="103" t="s">
        <v>1517</v>
      </c>
      <c r="Q349" s="103" t="s">
        <v>1590</v>
      </c>
      <c r="R349" s="105">
        <v>13737966362</v>
      </c>
      <c r="S349" s="103" t="s">
        <v>1517</v>
      </c>
      <c r="T349" s="103" t="s">
        <v>1517</v>
      </c>
      <c r="U349" s="106" t="s">
        <v>20762</v>
      </c>
      <c r="V349" s="105" t="s">
        <v>20763</v>
      </c>
      <c r="W349" s="107" t="s">
        <v>210</v>
      </c>
      <c r="X349" t="s">
        <v>19784</v>
      </c>
      <c r="AA349">
        <f ca="1" t="shared" si="11"/>
        <v>18</v>
      </c>
    </row>
    <row r="350" spans="1:27">
      <c r="A350" s="101">
        <v>21</v>
      </c>
      <c r="B350" s="89" t="str">
        <f t="shared" si="10"/>
        <v>452731200206023924</v>
      </c>
      <c r="C350" s="89" t="s">
        <v>210</v>
      </c>
      <c r="D350" s="102" t="s">
        <v>1592</v>
      </c>
      <c r="E350" s="102" t="s">
        <v>143</v>
      </c>
      <c r="F350" s="103" t="s">
        <v>20131</v>
      </c>
      <c r="G350" s="103" t="s">
        <v>20190</v>
      </c>
      <c r="H350" s="104" t="s">
        <v>1591</v>
      </c>
      <c r="I350" s="103" t="s">
        <v>30</v>
      </c>
      <c r="J350" s="103" t="s">
        <v>30</v>
      </c>
      <c r="K350" s="103" t="s">
        <v>27</v>
      </c>
      <c r="L350" s="103" t="s">
        <v>30</v>
      </c>
      <c r="M350" s="103" t="s">
        <v>27</v>
      </c>
      <c r="N350" s="103" t="s">
        <v>30</v>
      </c>
      <c r="O350" s="103" t="s">
        <v>27</v>
      </c>
      <c r="P350" s="103" t="s">
        <v>1517</v>
      </c>
      <c r="Q350" s="103" t="s">
        <v>1594</v>
      </c>
      <c r="R350" s="105">
        <v>13471833278</v>
      </c>
      <c r="S350" s="103" t="s">
        <v>1517</v>
      </c>
      <c r="T350" s="103" t="s">
        <v>20140</v>
      </c>
      <c r="U350" s="106" t="s">
        <v>20318</v>
      </c>
      <c r="V350" s="105" t="s">
        <v>20318</v>
      </c>
      <c r="W350" s="107" t="s">
        <v>210</v>
      </c>
      <c r="X350" t="s">
        <v>1593</v>
      </c>
      <c r="AA350">
        <f ca="1" t="shared" si="11"/>
        <v>19</v>
      </c>
    </row>
    <row r="351" spans="1:27">
      <c r="A351" s="101">
        <v>22</v>
      </c>
      <c r="B351" s="89" t="str">
        <f t="shared" si="10"/>
        <v>451229200301165111</v>
      </c>
      <c r="C351" s="89" t="s">
        <v>210</v>
      </c>
      <c r="D351" s="102" t="s">
        <v>1596</v>
      </c>
      <c r="E351" s="102" t="s">
        <v>24</v>
      </c>
      <c r="F351" s="103" t="s">
        <v>20131</v>
      </c>
      <c r="G351" s="103" t="s">
        <v>20157</v>
      </c>
      <c r="H351" s="104" t="s">
        <v>1595</v>
      </c>
      <c r="I351" s="103" t="s">
        <v>30</v>
      </c>
      <c r="J351" s="103" t="s">
        <v>30</v>
      </c>
      <c r="K351" s="103" t="s">
        <v>30</v>
      </c>
      <c r="L351" s="103" t="s">
        <v>30</v>
      </c>
      <c r="M351" s="103" t="s">
        <v>30</v>
      </c>
      <c r="N351" s="103" t="s">
        <v>30</v>
      </c>
      <c r="O351" s="103" t="s">
        <v>27</v>
      </c>
      <c r="P351" s="103" t="s">
        <v>1517</v>
      </c>
      <c r="Q351" s="103" t="s">
        <v>1598</v>
      </c>
      <c r="R351" s="105">
        <v>13434824907</v>
      </c>
      <c r="S351" s="103" t="s">
        <v>1517</v>
      </c>
      <c r="T351" s="103" t="s">
        <v>20164</v>
      </c>
      <c r="U351" s="106" t="s">
        <v>20227</v>
      </c>
      <c r="V351" s="105" t="s">
        <v>20764</v>
      </c>
      <c r="W351" s="107" t="s">
        <v>210</v>
      </c>
      <c r="X351" t="s">
        <v>1597</v>
      </c>
      <c r="AA351">
        <f ca="1" t="shared" si="11"/>
        <v>18</v>
      </c>
    </row>
    <row r="352" spans="1:27">
      <c r="A352" s="101">
        <v>23</v>
      </c>
      <c r="B352" s="89" t="str">
        <f t="shared" si="10"/>
        <v>452731200211016016</v>
      </c>
      <c r="C352" s="89" t="s">
        <v>210</v>
      </c>
      <c r="D352" s="102" t="s">
        <v>1600</v>
      </c>
      <c r="E352" s="102" t="s">
        <v>24</v>
      </c>
      <c r="F352" s="103" t="s">
        <v>20765</v>
      </c>
      <c r="G352" s="103" t="s">
        <v>20276</v>
      </c>
      <c r="H352" s="104" t="s">
        <v>1599</v>
      </c>
      <c r="I352" s="103" t="s">
        <v>30</v>
      </c>
      <c r="J352" s="103" t="s">
        <v>30</v>
      </c>
      <c r="K352" s="103" t="s">
        <v>30</v>
      </c>
      <c r="L352" s="103" t="s">
        <v>30</v>
      </c>
      <c r="M352" s="103" t="s">
        <v>30</v>
      </c>
      <c r="N352" s="103" t="s">
        <v>30</v>
      </c>
      <c r="O352" s="103" t="s">
        <v>30</v>
      </c>
      <c r="P352" s="103" t="s">
        <v>1517</v>
      </c>
      <c r="Q352" s="103" t="s">
        <v>1602</v>
      </c>
      <c r="R352" s="105">
        <v>18707783335</v>
      </c>
      <c r="S352" s="103" t="s">
        <v>1517</v>
      </c>
      <c r="T352" s="103" t="s">
        <v>1517</v>
      </c>
      <c r="U352" s="106" t="s">
        <v>20766</v>
      </c>
      <c r="V352" s="105" t="s">
        <v>20767</v>
      </c>
      <c r="W352" s="107" t="s">
        <v>210</v>
      </c>
      <c r="X352" t="s">
        <v>19785</v>
      </c>
      <c r="AA352">
        <f ca="1" t="shared" si="11"/>
        <v>18</v>
      </c>
    </row>
    <row r="353" spans="1:27">
      <c r="A353" s="101">
        <v>24</v>
      </c>
      <c r="B353" s="89" t="str">
        <f t="shared" si="10"/>
        <v>452731200211263615</v>
      </c>
      <c r="C353" s="89" t="s">
        <v>210</v>
      </c>
      <c r="D353" s="102" t="s">
        <v>1604</v>
      </c>
      <c r="E353" s="102" t="s">
        <v>24</v>
      </c>
      <c r="F353" s="103" t="s">
        <v>20131</v>
      </c>
      <c r="G353" s="103" t="s">
        <v>20276</v>
      </c>
      <c r="H353" s="104" t="s">
        <v>1603</v>
      </c>
      <c r="I353" s="103" t="s">
        <v>30</v>
      </c>
      <c r="J353" s="103" t="s">
        <v>30</v>
      </c>
      <c r="K353" s="103" t="s">
        <v>30</v>
      </c>
      <c r="L353" s="103" t="s">
        <v>30</v>
      </c>
      <c r="M353" s="103" t="s">
        <v>27</v>
      </c>
      <c r="N353" s="103" t="s">
        <v>30</v>
      </c>
      <c r="O353" s="103" t="s">
        <v>27</v>
      </c>
      <c r="P353" s="103" t="s">
        <v>1517</v>
      </c>
      <c r="Q353" s="103" t="s">
        <v>1606</v>
      </c>
      <c r="R353" s="105">
        <v>13324788206</v>
      </c>
      <c r="S353" s="103" t="s">
        <v>1517</v>
      </c>
      <c r="T353" s="103" t="s">
        <v>20158</v>
      </c>
      <c r="U353" s="106" t="s">
        <v>20250</v>
      </c>
      <c r="V353" s="105">
        <v>0</v>
      </c>
      <c r="W353" s="107" t="s">
        <v>210</v>
      </c>
      <c r="X353" t="s">
        <v>18020</v>
      </c>
      <c r="AA353">
        <f ca="1" t="shared" si="11"/>
        <v>18</v>
      </c>
    </row>
    <row r="354" spans="1:27">
      <c r="A354" s="101">
        <v>25</v>
      </c>
      <c r="B354" s="89" t="str">
        <f t="shared" si="10"/>
        <v>452731200210105711</v>
      </c>
      <c r="C354" s="89" t="s">
        <v>210</v>
      </c>
      <c r="D354" s="102" t="s">
        <v>1608</v>
      </c>
      <c r="E354" s="102" t="s">
        <v>24</v>
      </c>
      <c r="F354" s="103" t="s">
        <v>20131</v>
      </c>
      <c r="G354" s="103" t="s">
        <v>20132</v>
      </c>
      <c r="H354" s="104" t="s">
        <v>1607</v>
      </c>
      <c r="I354" s="103" t="s">
        <v>30</v>
      </c>
      <c r="J354" s="103" t="s">
        <v>30</v>
      </c>
      <c r="K354" s="103" t="s">
        <v>30</v>
      </c>
      <c r="L354" s="103" t="s">
        <v>30</v>
      </c>
      <c r="M354" s="103" t="s">
        <v>30</v>
      </c>
      <c r="N354" s="103" t="s">
        <v>30</v>
      </c>
      <c r="O354" s="103" t="s">
        <v>30</v>
      </c>
      <c r="P354" s="103" t="s">
        <v>1517</v>
      </c>
      <c r="Q354" s="103" t="s">
        <v>1610</v>
      </c>
      <c r="R354" s="105">
        <v>13557488688</v>
      </c>
      <c r="S354" s="103" t="s">
        <v>1517</v>
      </c>
      <c r="T354" s="103" t="s">
        <v>1517</v>
      </c>
      <c r="U354" s="106" t="s">
        <v>20768</v>
      </c>
      <c r="V354" s="105" t="s">
        <v>20769</v>
      </c>
      <c r="W354" s="107" t="s">
        <v>210</v>
      </c>
      <c r="X354" t="s">
        <v>19786</v>
      </c>
      <c r="AA354">
        <f ca="1" t="shared" si="11"/>
        <v>18</v>
      </c>
    </row>
    <row r="355" spans="1:27">
      <c r="A355" s="101">
        <v>26</v>
      </c>
      <c r="B355" s="89" t="str">
        <f t="shared" si="10"/>
        <v>452127200210233011</v>
      </c>
      <c r="C355" s="89" t="s">
        <v>210</v>
      </c>
      <c r="D355" s="102" t="s">
        <v>1612</v>
      </c>
      <c r="E355" s="102" t="s">
        <v>24</v>
      </c>
      <c r="F355" s="103" t="s">
        <v>20131</v>
      </c>
      <c r="G355" s="103" t="s">
        <v>20132</v>
      </c>
      <c r="H355" s="104" t="s">
        <v>1611</v>
      </c>
      <c r="I355" s="103" t="s">
        <v>30</v>
      </c>
      <c r="J355" s="103" t="s">
        <v>30</v>
      </c>
      <c r="K355" s="103" t="s">
        <v>30</v>
      </c>
      <c r="L355" s="103" t="s">
        <v>30</v>
      </c>
      <c r="M355" s="103" t="s">
        <v>30</v>
      </c>
      <c r="N355" s="103" t="s">
        <v>30</v>
      </c>
      <c r="O355" s="103" t="s">
        <v>27</v>
      </c>
      <c r="P355" s="103" t="s">
        <v>20253</v>
      </c>
      <c r="Q355" s="103" t="s">
        <v>1614</v>
      </c>
      <c r="R355" s="105">
        <v>13229225772</v>
      </c>
      <c r="S355" s="103" t="s">
        <v>20253</v>
      </c>
      <c r="T355" s="103" t="s">
        <v>20770</v>
      </c>
      <c r="U355" s="106" t="s">
        <v>20771</v>
      </c>
      <c r="V355" s="105" t="s">
        <v>20772</v>
      </c>
      <c r="W355" s="107" t="s">
        <v>210</v>
      </c>
      <c r="X355" t="s">
        <v>1613</v>
      </c>
      <c r="AA355">
        <f ca="1" t="shared" si="11"/>
        <v>18</v>
      </c>
    </row>
    <row r="356" spans="1:27">
      <c r="A356" s="101">
        <v>27</v>
      </c>
      <c r="B356" s="89" t="str">
        <f t="shared" si="10"/>
        <v>452731200211184837</v>
      </c>
      <c r="C356" s="89" t="s">
        <v>210</v>
      </c>
      <c r="D356" s="102" t="s">
        <v>1616</v>
      </c>
      <c r="E356" s="102" t="s">
        <v>24</v>
      </c>
      <c r="F356" s="103" t="s">
        <v>20131</v>
      </c>
      <c r="G356" s="103" t="s">
        <v>20276</v>
      </c>
      <c r="H356" s="104" t="s">
        <v>1615</v>
      </c>
      <c r="I356" s="103" t="s">
        <v>30</v>
      </c>
      <c r="J356" s="103" t="s">
        <v>30</v>
      </c>
      <c r="K356" s="103" t="s">
        <v>30</v>
      </c>
      <c r="L356" s="103" t="s">
        <v>30</v>
      </c>
      <c r="M356" s="103" t="s">
        <v>30</v>
      </c>
      <c r="N356" s="103" t="s">
        <v>30</v>
      </c>
      <c r="O356" s="103" t="s">
        <v>27</v>
      </c>
      <c r="P356" s="103" t="s">
        <v>1517</v>
      </c>
      <c r="Q356" s="103" t="s">
        <v>1618</v>
      </c>
      <c r="R356" s="105" t="s">
        <v>1619</v>
      </c>
      <c r="S356" s="103" t="s">
        <v>1517</v>
      </c>
      <c r="T356" s="103" t="s">
        <v>1517</v>
      </c>
      <c r="U356" s="106" t="s">
        <v>20259</v>
      </c>
      <c r="V356" s="105" t="s">
        <v>20773</v>
      </c>
      <c r="W356" s="107" t="s">
        <v>210</v>
      </c>
      <c r="X356" t="s">
        <v>19787</v>
      </c>
      <c r="AA356">
        <f ca="1" t="shared" si="11"/>
        <v>18</v>
      </c>
    </row>
    <row r="357" spans="1:27">
      <c r="A357" s="101">
        <v>28</v>
      </c>
      <c r="B357" s="89" t="str">
        <f t="shared" si="10"/>
        <v>452731200301034816</v>
      </c>
      <c r="C357" s="89" t="s">
        <v>210</v>
      </c>
      <c r="D357" s="102" t="s">
        <v>1621</v>
      </c>
      <c r="E357" s="102" t="s">
        <v>24</v>
      </c>
      <c r="F357" s="103" t="s">
        <v>20131</v>
      </c>
      <c r="G357" s="103" t="s">
        <v>20157</v>
      </c>
      <c r="H357" s="104" t="s">
        <v>1620</v>
      </c>
      <c r="I357" s="103" t="s">
        <v>30</v>
      </c>
      <c r="J357" s="103" t="s">
        <v>30</v>
      </c>
      <c r="K357" s="103" t="s">
        <v>27</v>
      </c>
      <c r="L357" s="103" t="s">
        <v>30</v>
      </c>
      <c r="M357" s="103" t="s">
        <v>30</v>
      </c>
      <c r="N357" s="103" t="s">
        <v>27</v>
      </c>
      <c r="O357" s="103" t="s">
        <v>30</v>
      </c>
      <c r="P357" s="103" t="s">
        <v>1517</v>
      </c>
      <c r="Q357" s="103" t="s">
        <v>1623</v>
      </c>
      <c r="R357" s="105" t="s">
        <v>1624</v>
      </c>
      <c r="S357" s="103" t="s">
        <v>1517</v>
      </c>
      <c r="T357" s="103" t="s">
        <v>1517</v>
      </c>
      <c r="U357" s="106" t="s">
        <v>20167</v>
      </c>
      <c r="V357" s="105" t="s">
        <v>20774</v>
      </c>
      <c r="W357" s="107" t="s">
        <v>210</v>
      </c>
      <c r="X357" t="s">
        <v>19788</v>
      </c>
      <c r="AA357">
        <f ca="1" t="shared" si="11"/>
        <v>18</v>
      </c>
    </row>
    <row r="358" spans="1:27">
      <c r="A358" s="101">
        <v>29</v>
      </c>
      <c r="B358" s="89" t="str">
        <f t="shared" si="10"/>
        <v>451229200307043916</v>
      </c>
      <c r="C358" s="89" t="s">
        <v>210</v>
      </c>
      <c r="D358" s="102" t="s">
        <v>1626</v>
      </c>
      <c r="E358" s="102" t="s">
        <v>24</v>
      </c>
      <c r="F358" s="103" t="s">
        <v>20131</v>
      </c>
      <c r="G358" s="103" t="s">
        <v>20214</v>
      </c>
      <c r="H358" s="104" t="s">
        <v>1625</v>
      </c>
      <c r="I358" s="103" t="s">
        <v>30</v>
      </c>
      <c r="J358" s="103" t="s">
        <v>30</v>
      </c>
      <c r="K358" s="103" t="s">
        <v>27</v>
      </c>
      <c r="L358" s="103" t="s">
        <v>30</v>
      </c>
      <c r="M358" s="103" t="s">
        <v>27</v>
      </c>
      <c r="N358" s="103" t="s">
        <v>30</v>
      </c>
      <c r="O358" s="103" t="s">
        <v>27</v>
      </c>
      <c r="P358" s="103" t="s">
        <v>1517</v>
      </c>
      <c r="Q358" s="103" t="s">
        <v>1627</v>
      </c>
      <c r="R358" s="105">
        <v>13580944041</v>
      </c>
      <c r="S358" s="103" t="s">
        <v>1517</v>
      </c>
      <c r="T358" s="103" t="s">
        <v>20140</v>
      </c>
      <c r="U358" s="106" t="s">
        <v>20318</v>
      </c>
      <c r="V358" s="105" t="s">
        <v>20318</v>
      </c>
      <c r="W358" s="107" t="s">
        <v>210</v>
      </c>
      <c r="X358" t="s">
        <v>1593</v>
      </c>
      <c r="AA358">
        <f ca="1" t="shared" si="11"/>
        <v>18</v>
      </c>
    </row>
    <row r="359" spans="1:27">
      <c r="A359" s="101">
        <v>30</v>
      </c>
      <c r="B359" s="89" t="str">
        <f t="shared" si="10"/>
        <v>452731200301054817</v>
      </c>
      <c r="C359" s="89" t="s">
        <v>210</v>
      </c>
      <c r="D359" s="102" t="s">
        <v>1629</v>
      </c>
      <c r="E359" s="102" t="s">
        <v>24</v>
      </c>
      <c r="F359" s="103" t="s">
        <v>20131</v>
      </c>
      <c r="G359" s="103" t="s">
        <v>20157</v>
      </c>
      <c r="H359" s="104" t="s">
        <v>1628</v>
      </c>
      <c r="I359" s="103" t="s">
        <v>30</v>
      </c>
      <c r="J359" s="103" t="s">
        <v>30</v>
      </c>
      <c r="K359" s="103" t="s">
        <v>30</v>
      </c>
      <c r="L359" s="103" t="s">
        <v>30</v>
      </c>
      <c r="M359" s="103" t="s">
        <v>30</v>
      </c>
      <c r="N359" s="103" t="s">
        <v>27</v>
      </c>
      <c r="O359" s="103" t="s">
        <v>27</v>
      </c>
      <c r="P359" s="103" t="s">
        <v>1517</v>
      </c>
      <c r="Q359" s="103" t="s">
        <v>1631</v>
      </c>
      <c r="R359" s="105">
        <v>13768380032</v>
      </c>
      <c r="S359" s="103" t="s">
        <v>1517</v>
      </c>
      <c r="T359" s="103" t="s">
        <v>1517</v>
      </c>
      <c r="U359" s="106" t="s">
        <v>20535</v>
      </c>
      <c r="V359" s="105" t="s">
        <v>20775</v>
      </c>
      <c r="W359" s="107" t="s">
        <v>210</v>
      </c>
      <c r="X359" t="s">
        <v>19789</v>
      </c>
      <c r="AA359">
        <f ca="1" t="shared" si="11"/>
        <v>18</v>
      </c>
    </row>
    <row r="360" spans="1:27">
      <c r="A360" s="101">
        <v>31</v>
      </c>
      <c r="B360" s="89" t="str">
        <f t="shared" si="10"/>
        <v>452731200211064827</v>
      </c>
      <c r="C360" s="89" t="s">
        <v>210</v>
      </c>
      <c r="D360" s="102" t="s">
        <v>1633</v>
      </c>
      <c r="E360" s="102" t="s">
        <v>143</v>
      </c>
      <c r="F360" s="103" t="s">
        <v>20178</v>
      </c>
      <c r="G360" s="103" t="s">
        <v>20276</v>
      </c>
      <c r="H360" s="104" t="s">
        <v>1632</v>
      </c>
      <c r="I360" s="103" t="s">
        <v>30</v>
      </c>
      <c r="J360" s="103" t="s">
        <v>30</v>
      </c>
      <c r="K360" s="103" t="s">
        <v>30</v>
      </c>
      <c r="L360" s="103" t="s">
        <v>30</v>
      </c>
      <c r="M360" s="103" t="s">
        <v>30</v>
      </c>
      <c r="N360" s="103" t="s">
        <v>30</v>
      </c>
      <c r="O360" s="103" t="s">
        <v>27</v>
      </c>
      <c r="P360" s="103" t="s">
        <v>1517</v>
      </c>
      <c r="Q360" s="103" t="s">
        <v>1635</v>
      </c>
      <c r="R360" s="105">
        <v>13481865036</v>
      </c>
      <c r="S360" s="103" t="s">
        <v>1517</v>
      </c>
      <c r="T360" s="103" t="s">
        <v>1517</v>
      </c>
      <c r="U360" s="106" t="s">
        <v>20776</v>
      </c>
      <c r="V360" s="105" t="s">
        <v>20777</v>
      </c>
      <c r="W360" s="107" t="s">
        <v>210</v>
      </c>
      <c r="X360" t="s">
        <v>19790</v>
      </c>
      <c r="AA360">
        <f ca="1" t="shared" si="11"/>
        <v>18</v>
      </c>
    </row>
    <row r="361" spans="1:27">
      <c r="A361" s="101">
        <v>32</v>
      </c>
      <c r="B361" s="89" t="str">
        <f t="shared" si="10"/>
        <v>451229200201205729</v>
      </c>
      <c r="C361" s="89" t="s">
        <v>210</v>
      </c>
      <c r="D361" s="102" t="s">
        <v>1637</v>
      </c>
      <c r="E361" s="102" t="s">
        <v>143</v>
      </c>
      <c r="F361" s="103" t="s">
        <v>20131</v>
      </c>
      <c r="G361" s="103" t="s">
        <v>20175</v>
      </c>
      <c r="H361" s="104" t="s">
        <v>1636</v>
      </c>
      <c r="I361" s="103" t="s">
        <v>30</v>
      </c>
      <c r="J361" s="103" t="s">
        <v>30</v>
      </c>
      <c r="K361" s="103" t="s">
        <v>30</v>
      </c>
      <c r="L361" s="103" t="s">
        <v>30</v>
      </c>
      <c r="M361" s="103" t="s">
        <v>30</v>
      </c>
      <c r="N361" s="103" t="s">
        <v>27</v>
      </c>
      <c r="O361" s="103" t="s">
        <v>30</v>
      </c>
      <c r="P361" s="103" t="s">
        <v>1517</v>
      </c>
      <c r="Q361" s="103" t="s">
        <v>109</v>
      </c>
      <c r="R361" s="105">
        <v>18249919154</v>
      </c>
      <c r="S361" s="103" t="s">
        <v>1517</v>
      </c>
      <c r="T361" s="103" t="s">
        <v>1517</v>
      </c>
      <c r="U361" s="106" t="s">
        <v>20198</v>
      </c>
      <c r="V361" s="105" t="s">
        <v>20778</v>
      </c>
      <c r="W361" s="107" t="s">
        <v>210</v>
      </c>
      <c r="X361" t="s">
        <v>19791</v>
      </c>
      <c r="AA361">
        <f ca="1" t="shared" si="11"/>
        <v>19</v>
      </c>
    </row>
    <row r="362" spans="1:27">
      <c r="A362" s="101">
        <v>33</v>
      </c>
      <c r="B362" s="89" t="str">
        <f t="shared" si="10"/>
        <v>452731200210113914</v>
      </c>
      <c r="C362" s="89" t="s">
        <v>210</v>
      </c>
      <c r="D362" s="102" t="s">
        <v>1639</v>
      </c>
      <c r="E362" s="102" t="s">
        <v>24</v>
      </c>
      <c r="F362" s="103" t="s">
        <v>20131</v>
      </c>
      <c r="G362" s="103" t="s">
        <v>20132</v>
      </c>
      <c r="H362" s="104" t="s">
        <v>1638</v>
      </c>
      <c r="I362" s="103" t="s">
        <v>30</v>
      </c>
      <c r="J362" s="103" t="s">
        <v>30</v>
      </c>
      <c r="K362" s="103" t="s">
        <v>27</v>
      </c>
      <c r="L362" s="103" t="s">
        <v>30</v>
      </c>
      <c r="M362" s="103" t="s">
        <v>30</v>
      </c>
      <c r="N362" s="103" t="s">
        <v>27</v>
      </c>
      <c r="O362" s="103" t="s">
        <v>27</v>
      </c>
      <c r="P362" s="103" t="s">
        <v>1517</v>
      </c>
      <c r="Q362" s="103" t="s">
        <v>1641</v>
      </c>
      <c r="R362" s="105">
        <v>15916581668</v>
      </c>
      <c r="S362" s="103" t="s">
        <v>1517</v>
      </c>
      <c r="T362" s="103" t="s">
        <v>20140</v>
      </c>
      <c r="U362" s="106" t="s">
        <v>20140</v>
      </c>
      <c r="V362" s="105" t="s">
        <v>20452</v>
      </c>
      <c r="W362" s="107" t="s">
        <v>210</v>
      </c>
      <c r="X362" t="s">
        <v>1640</v>
      </c>
      <c r="AA362">
        <f ca="1" t="shared" si="11"/>
        <v>18</v>
      </c>
    </row>
    <row r="363" spans="1:27">
      <c r="A363" s="101">
        <v>34</v>
      </c>
      <c r="B363" s="89" t="str">
        <f t="shared" si="10"/>
        <v>451229200307093921</v>
      </c>
      <c r="C363" s="89" t="s">
        <v>210</v>
      </c>
      <c r="D363" s="102" t="s">
        <v>1643</v>
      </c>
      <c r="E363" s="102" t="s">
        <v>143</v>
      </c>
      <c r="F363" s="103" t="s">
        <v>20131</v>
      </c>
      <c r="G363" s="103" t="s">
        <v>20214</v>
      </c>
      <c r="H363" s="104" t="s">
        <v>1642</v>
      </c>
      <c r="I363" s="103" t="s">
        <v>30</v>
      </c>
      <c r="J363" s="103" t="s">
        <v>30</v>
      </c>
      <c r="K363" s="103" t="s">
        <v>30</v>
      </c>
      <c r="L363" s="103" t="s">
        <v>30</v>
      </c>
      <c r="M363" s="103" t="s">
        <v>30</v>
      </c>
      <c r="N363" s="103" t="s">
        <v>30</v>
      </c>
      <c r="O363" s="103" t="s">
        <v>27</v>
      </c>
      <c r="P363" s="103" t="s">
        <v>1517</v>
      </c>
      <c r="Q363" s="103" t="s">
        <v>1645</v>
      </c>
      <c r="R363" s="105">
        <v>17754791680</v>
      </c>
      <c r="S363" s="103" t="s">
        <v>1517</v>
      </c>
      <c r="T363" s="103" t="s">
        <v>20140</v>
      </c>
      <c r="U363" s="106" t="s">
        <v>20714</v>
      </c>
      <c r="V363" s="105" t="s">
        <v>20779</v>
      </c>
      <c r="W363" s="107" t="s">
        <v>210</v>
      </c>
      <c r="X363" t="s">
        <v>1644</v>
      </c>
      <c r="AA363">
        <f ca="1" t="shared" si="11"/>
        <v>18</v>
      </c>
    </row>
    <row r="364" spans="1:27">
      <c r="A364" s="101">
        <v>35</v>
      </c>
      <c r="B364" s="89" t="str">
        <f t="shared" si="10"/>
        <v>452731200203215111</v>
      </c>
      <c r="C364" s="89" t="s">
        <v>210</v>
      </c>
      <c r="D364" s="102" t="s">
        <v>1647</v>
      </c>
      <c r="E364" s="102" t="s">
        <v>24</v>
      </c>
      <c r="F364" s="103" t="s">
        <v>20131</v>
      </c>
      <c r="G364" s="103" t="s">
        <v>20288</v>
      </c>
      <c r="H364" s="104" t="s">
        <v>1646</v>
      </c>
      <c r="I364" s="103" t="s">
        <v>30</v>
      </c>
      <c r="J364" s="103" t="s">
        <v>30</v>
      </c>
      <c r="K364" s="103" t="s">
        <v>30</v>
      </c>
      <c r="L364" s="103" t="s">
        <v>30</v>
      </c>
      <c r="M364" s="103" t="s">
        <v>30</v>
      </c>
      <c r="N364" s="103" t="s">
        <v>30</v>
      </c>
      <c r="O364" s="103" t="s">
        <v>27</v>
      </c>
      <c r="P364" s="103" t="s">
        <v>1517</v>
      </c>
      <c r="Q364" s="103" t="s">
        <v>1649</v>
      </c>
      <c r="R364" s="105">
        <v>18249991062</v>
      </c>
      <c r="S364" s="103" t="s">
        <v>1517</v>
      </c>
      <c r="T364" s="103" t="s">
        <v>20164</v>
      </c>
      <c r="U364" s="106" t="s">
        <v>20183</v>
      </c>
      <c r="V364" s="105" t="s">
        <v>20780</v>
      </c>
      <c r="W364" s="107" t="s">
        <v>210</v>
      </c>
      <c r="X364" t="s">
        <v>1648</v>
      </c>
      <c r="AA364">
        <f ca="1" t="shared" si="11"/>
        <v>19</v>
      </c>
    </row>
    <row r="365" spans="1:27">
      <c r="A365" s="101">
        <v>36</v>
      </c>
      <c r="B365" s="89" t="str">
        <f t="shared" si="10"/>
        <v>452731200305131816</v>
      </c>
      <c r="C365" s="89" t="s">
        <v>210</v>
      </c>
      <c r="D365" s="102" t="s">
        <v>1651</v>
      </c>
      <c r="E365" s="102" t="s">
        <v>24</v>
      </c>
      <c r="F365" s="103" t="s">
        <v>20131</v>
      </c>
      <c r="G365" s="103" t="s">
        <v>20172</v>
      </c>
      <c r="H365" s="104" t="s">
        <v>1650</v>
      </c>
      <c r="I365" s="103" t="s">
        <v>30</v>
      </c>
      <c r="J365" s="103" t="s">
        <v>30</v>
      </c>
      <c r="K365" s="103" t="s">
        <v>30</v>
      </c>
      <c r="L365" s="103" t="s">
        <v>30</v>
      </c>
      <c r="M365" s="103" t="s">
        <v>30</v>
      </c>
      <c r="N365" s="103" t="s">
        <v>30</v>
      </c>
      <c r="O365" s="103" t="s">
        <v>27</v>
      </c>
      <c r="P365" s="103" t="s">
        <v>1517</v>
      </c>
      <c r="Q365" s="103" t="s">
        <v>1653</v>
      </c>
      <c r="R365" s="105">
        <v>15977839670</v>
      </c>
      <c r="S365" s="103" t="s">
        <v>1517</v>
      </c>
      <c r="T365" s="103" t="s">
        <v>20408</v>
      </c>
      <c r="U365" s="106" t="s">
        <v>20781</v>
      </c>
      <c r="V365" s="105">
        <v>0</v>
      </c>
      <c r="W365" s="107" t="s">
        <v>210</v>
      </c>
      <c r="X365" t="s">
        <v>19792</v>
      </c>
      <c r="AA365">
        <f ca="1" t="shared" si="11"/>
        <v>18</v>
      </c>
    </row>
    <row r="366" spans="1:27">
      <c r="A366" s="101">
        <v>37</v>
      </c>
      <c r="B366" s="89" t="str">
        <f t="shared" si="10"/>
        <v>452731199904083945</v>
      </c>
      <c r="C366" s="89" t="s">
        <v>210</v>
      </c>
      <c r="D366" s="102" t="s">
        <v>1655</v>
      </c>
      <c r="E366" s="102" t="s">
        <v>143</v>
      </c>
      <c r="F366" s="103" t="s">
        <v>20131</v>
      </c>
      <c r="G366" s="103" t="s">
        <v>20782</v>
      </c>
      <c r="H366" s="104" t="s">
        <v>1654</v>
      </c>
      <c r="I366" s="103" t="s">
        <v>30</v>
      </c>
      <c r="J366" s="103" t="s">
        <v>30</v>
      </c>
      <c r="K366" s="103" t="s">
        <v>30</v>
      </c>
      <c r="L366" s="103" t="s">
        <v>30</v>
      </c>
      <c r="M366" s="103" t="s">
        <v>30</v>
      </c>
      <c r="N366" s="103" t="s">
        <v>30</v>
      </c>
      <c r="O366" s="103" t="s">
        <v>30</v>
      </c>
      <c r="P366" s="103" t="s">
        <v>1517</v>
      </c>
      <c r="Q366" s="103" t="s">
        <v>1657</v>
      </c>
      <c r="R366" s="105">
        <v>15177890567</v>
      </c>
      <c r="S366" s="103" t="s">
        <v>1517</v>
      </c>
      <c r="T366" s="103" t="s">
        <v>20169</v>
      </c>
      <c r="U366" s="106" t="s">
        <v>20170</v>
      </c>
      <c r="V366" s="105" t="s">
        <v>20783</v>
      </c>
      <c r="W366" s="107" t="s">
        <v>210</v>
      </c>
      <c r="X366" t="s">
        <v>19793</v>
      </c>
      <c r="AA366">
        <f ca="1" t="shared" si="11"/>
        <v>22</v>
      </c>
    </row>
    <row r="367" spans="1:27">
      <c r="A367" s="101">
        <v>38</v>
      </c>
      <c r="B367" s="89" t="str">
        <f t="shared" si="10"/>
        <v>452731200306180310</v>
      </c>
      <c r="C367" s="89" t="s">
        <v>210</v>
      </c>
      <c r="D367" s="102" t="s">
        <v>1659</v>
      </c>
      <c r="E367" s="102" t="s">
        <v>24</v>
      </c>
      <c r="F367" s="103" t="s">
        <v>20131</v>
      </c>
      <c r="G367" s="103" t="s">
        <v>20229</v>
      </c>
      <c r="H367" s="104" t="s">
        <v>1658</v>
      </c>
      <c r="I367" s="103" t="s">
        <v>30</v>
      </c>
      <c r="J367" s="103" t="s">
        <v>30</v>
      </c>
      <c r="K367" s="103" t="s">
        <v>27</v>
      </c>
      <c r="L367" s="103" t="s">
        <v>27</v>
      </c>
      <c r="M367" s="103" t="s">
        <v>30</v>
      </c>
      <c r="N367" s="103" t="s">
        <v>30</v>
      </c>
      <c r="O367" s="103" t="s">
        <v>27</v>
      </c>
      <c r="P367" s="103" t="s">
        <v>1517</v>
      </c>
      <c r="Q367" s="103" t="s">
        <v>1661</v>
      </c>
      <c r="R367" s="105">
        <v>13543026395</v>
      </c>
      <c r="S367" s="103" t="s">
        <v>1517</v>
      </c>
      <c r="T367" s="103" t="s">
        <v>20280</v>
      </c>
      <c r="U367" s="106" t="s">
        <v>20668</v>
      </c>
      <c r="V367" s="105" t="s">
        <v>20784</v>
      </c>
      <c r="W367" s="107" t="s">
        <v>210</v>
      </c>
      <c r="X367" t="s">
        <v>1660</v>
      </c>
      <c r="AA367">
        <f ca="1" t="shared" si="11"/>
        <v>18</v>
      </c>
    </row>
    <row r="368" spans="1:27">
      <c r="A368" s="101">
        <v>39</v>
      </c>
      <c r="B368" s="89" t="str">
        <f t="shared" si="10"/>
        <v>452731200003051810</v>
      </c>
      <c r="C368" s="89" t="s">
        <v>210</v>
      </c>
      <c r="D368" s="102" t="s">
        <v>1663</v>
      </c>
      <c r="E368" s="102" t="s">
        <v>24</v>
      </c>
      <c r="F368" s="103" t="s">
        <v>20178</v>
      </c>
      <c r="G368" s="103" t="s">
        <v>20416</v>
      </c>
      <c r="H368" s="104" t="s">
        <v>1662</v>
      </c>
      <c r="I368" s="103" t="s">
        <v>27</v>
      </c>
      <c r="J368" s="103" t="s">
        <v>30</v>
      </c>
      <c r="K368" s="103" t="s">
        <v>30</v>
      </c>
      <c r="L368" s="103" t="s">
        <v>30</v>
      </c>
      <c r="M368" s="103" t="s">
        <v>30</v>
      </c>
      <c r="N368" s="103" t="s">
        <v>27</v>
      </c>
      <c r="O368" s="103" t="s">
        <v>27</v>
      </c>
      <c r="P368" s="103" t="s">
        <v>4759</v>
      </c>
      <c r="Q368" s="103" t="s">
        <v>1665</v>
      </c>
      <c r="R368" s="105" t="s">
        <v>1666</v>
      </c>
      <c r="S368" s="103" t="s">
        <v>1517</v>
      </c>
      <c r="T368" s="103" t="s">
        <v>20208</v>
      </c>
      <c r="U368" s="106" t="s">
        <v>20785</v>
      </c>
      <c r="V368" s="105" t="s">
        <v>20636</v>
      </c>
      <c r="W368" s="107" t="s">
        <v>210</v>
      </c>
      <c r="X368" t="s">
        <v>1664</v>
      </c>
      <c r="AA368">
        <f ca="1" t="shared" si="11"/>
        <v>21</v>
      </c>
    </row>
    <row r="369" spans="1:27">
      <c r="A369" s="101">
        <v>40</v>
      </c>
      <c r="B369" s="89" t="str">
        <f t="shared" si="10"/>
        <v>452731200212185137</v>
      </c>
      <c r="C369" s="89" t="s">
        <v>210</v>
      </c>
      <c r="D369" s="102" t="s">
        <v>1668</v>
      </c>
      <c r="E369" s="102" t="s">
        <v>24</v>
      </c>
      <c r="F369" s="103" t="s">
        <v>20131</v>
      </c>
      <c r="G369" s="103" t="s">
        <v>20136</v>
      </c>
      <c r="H369" s="104" t="s">
        <v>1667</v>
      </c>
      <c r="I369" s="103" t="s">
        <v>30</v>
      </c>
      <c r="J369" s="103" t="s">
        <v>30</v>
      </c>
      <c r="K369" s="103" t="s">
        <v>30</v>
      </c>
      <c r="L369" s="103" t="s">
        <v>30</v>
      </c>
      <c r="M369" s="103" t="s">
        <v>30</v>
      </c>
      <c r="N369" s="103" t="s">
        <v>30</v>
      </c>
      <c r="O369" s="103" t="s">
        <v>27</v>
      </c>
      <c r="P369" s="103" t="s">
        <v>1517</v>
      </c>
      <c r="Q369" s="103" t="s">
        <v>1670</v>
      </c>
      <c r="R369" s="105">
        <v>18877840769</v>
      </c>
      <c r="S369" s="103" t="s">
        <v>1517</v>
      </c>
      <c r="T369" s="103" t="s">
        <v>20164</v>
      </c>
      <c r="U369" s="106" t="s">
        <v>20560</v>
      </c>
      <c r="V369" s="105" t="s">
        <v>20560</v>
      </c>
      <c r="W369" s="107" t="s">
        <v>210</v>
      </c>
      <c r="X369" t="s">
        <v>1669</v>
      </c>
      <c r="AA369">
        <f ca="1" t="shared" si="11"/>
        <v>18</v>
      </c>
    </row>
    <row r="370" spans="1:27">
      <c r="A370" s="101">
        <v>41</v>
      </c>
      <c r="B370" s="89" t="str">
        <f t="shared" si="10"/>
        <v>45122920020414241X</v>
      </c>
      <c r="C370" s="89" t="s">
        <v>210</v>
      </c>
      <c r="D370" s="102" t="s">
        <v>1672</v>
      </c>
      <c r="E370" s="102" t="s">
        <v>24</v>
      </c>
      <c r="F370" s="103" t="s">
        <v>20178</v>
      </c>
      <c r="G370" s="103" t="s">
        <v>20297</v>
      </c>
      <c r="H370" s="104" t="s">
        <v>1671</v>
      </c>
      <c r="I370" s="103" t="s">
        <v>30</v>
      </c>
      <c r="J370" s="103" t="s">
        <v>30</v>
      </c>
      <c r="K370" s="103" t="s">
        <v>30</v>
      </c>
      <c r="L370" s="103" t="s">
        <v>30</v>
      </c>
      <c r="M370" s="103" t="s">
        <v>30</v>
      </c>
      <c r="N370" s="103" t="s">
        <v>27</v>
      </c>
      <c r="O370" s="103" t="s">
        <v>27</v>
      </c>
      <c r="P370" s="103" t="s">
        <v>1517</v>
      </c>
      <c r="Q370" s="103" t="s">
        <v>1673</v>
      </c>
      <c r="R370" s="105">
        <v>13737980536</v>
      </c>
      <c r="S370" s="103" t="s">
        <v>1517</v>
      </c>
      <c r="T370" s="103" t="s">
        <v>20191</v>
      </c>
      <c r="U370" s="106" t="s">
        <v>20570</v>
      </c>
      <c r="V370" s="105" t="s">
        <v>20571</v>
      </c>
      <c r="W370" s="107" t="s">
        <v>210</v>
      </c>
      <c r="X370" t="s">
        <v>1075</v>
      </c>
      <c r="AA370">
        <f ca="1" t="shared" si="11"/>
        <v>19</v>
      </c>
    </row>
    <row r="371" spans="1:27">
      <c r="A371" s="101">
        <v>42</v>
      </c>
      <c r="B371" s="89" t="str">
        <f t="shared" si="10"/>
        <v>452731200206264816</v>
      </c>
      <c r="C371" s="89" t="s">
        <v>210</v>
      </c>
      <c r="D371" s="102" t="s">
        <v>1675</v>
      </c>
      <c r="E371" s="102" t="s">
        <v>24</v>
      </c>
      <c r="F371" s="103" t="s">
        <v>20131</v>
      </c>
      <c r="G371" s="103" t="s">
        <v>20190</v>
      </c>
      <c r="H371" s="104" t="s">
        <v>1674</v>
      </c>
      <c r="I371" s="103" t="s">
        <v>30</v>
      </c>
      <c r="J371" s="103" t="s">
        <v>30</v>
      </c>
      <c r="K371" s="103" t="s">
        <v>30</v>
      </c>
      <c r="L371" s="103" t="s">
        <v>30</v>
      </c>
      <c r="M371" s="103" t="s">
        <v>30</v>
      </c>
      <c r="N371" s="103" t="s">
        <v>30</v>
      </c>
      <c r="O371" s="103" t="s">
        <v>27</v>
      </c>
      <c r="P371" s="103" t="s">
        <v>1517</v>
      </c>
      <c r="Q371" s="103" t="s">
        <v>1676</v>
      </c>
      <c r="R371" s="105" t="s">
        <v>1677</v>
      </c>
      <c r="S371" s="103" t="s">
        <v>1517</v>
      </c>
      <c r="T371" s="103" t="s">
        <v>1517</v>
      </c>
      <c r="U371" s="106" t="s">
        <v>20628</v>
      </c>
      <c r="V371" s="105" t="s">
        <v>20786</v>
      </c>
      <c r="W371" s="107" t="s">
        <v>210</v>
      </c>
      <c r="X371" t="s">
        <v>19617</v>
      </c>
      <c r="AA371">
        <f ca="1" t="shared" si="11"/>
        <v>19</v>
      </c>
    </row>
    <row r="372" spans="1:27">
      <c r="A372" s="101">
        <v>43</v>
      </c>
      <c r="B372" s="89" t="str">
        <f t="shared" si="10"/>
        <v>452731200203044826</v>
      </c>
      <c r="C372" s="89" t="s">
        <v>210</v>
      </c>
      <c r="D372" s="102" t="s">
        <v>1679</v>
      </c>
      <c r="E372" s="102" t="s">
        <v>143</v>
      </c>
      <c r="F372" s="103" t="s">
        <v>20131</v>
      </c>
      <c r="G372" s="103" t="s">
        <v>20288</v>
      </c>
      <c r="H372" s="104" t="s">
        <v>1678</v>
      </c>
      <c r="I372" s="103" t="s">
        <v>27</v>
      </c>
      <c r="J372" s="103" t="s">
        <v>30</v>
      </c>
      <c r="K372" s="103" t="s">
        <v>30</v>
      </c>
      <c r="L372" s="103" t="s">
        <v>30</v>
      </c>
      <c r="M372" s="103" t="s">
        <v>30</v>
      </c>
      <c r="N372" s="103" t="s">
        <v>27</v>
      </c>
      <c r="O372" s="103" t="s">
        <v>27</v>
      </c>
      <c r="P372" s="103" t="s">
        <v>4759</v>
      </c>
      <c r="Q372" s="103" t="s">
        <v>1681</v>
      </c>
      <c r="R372" s="105">
        <v>13558088483</v>
      </c>
      <c r="S372" s="103" t="s">
        <v>1517</v>
      </c>
      <c r="T372" s="103" t="s">
        <v>1517</v>
      </c>
      <c r="U372" s="106" t="s">
        <v>20582</v>
      </c>
      <c r="V372" s="105" t="s">
        <v>20787</v>
      </c>
      <c r="W372" s="107" t="s">
        <v>210</v>
      </c>
      <c r="X372" t="s">
        <v>19794</v>
      </c>
      <c r="AA372">
        <f ca="1" t="shared" si="11"/>
        <v>19</v>
      </c>
    </row>
    <row r="373" spans="1:27">
      <c r="A373" s="101">
        <v>44</v>
      </c>
      <c r="B373" s="89" t="str">
        <f t="shared" si="10"/>
        <v>451229200210052111</v>
      </c>
      <c r="C373" s="89" t="s">
        <v>210</v>
      </c>
      <c r="D373" s="102" t="s">
        <v>1683</v>
      </c>
      <c r="E373" s="102" t="s">
        <v>24</v>
      </c>
      <c r="F373" s="103" t="s">
        <v>20205</v>
      </c>
      <c r="G373" s="103" t="s">
        <v>20132</v>
      </c>
      <c r="H373" s="104" t="s">
        <v>1682</v>
      </c>
      <c r="I373" s="103" t="s">
        <v>27</v>
      </c>
      <c r="J373" s="103" t="s">
        <v>30</v>
      </c>
      <c r="K373" s="103" t="s">
        <v>27</v>
      </c>
      <c r="L373" s="103" t="s">
        <v>30</v>
      </c>
      <c r="M373" s="103" t="s">
        <v>27</v>
      </c>
      <c r="N373" s="103" t="s">
        <v>30</v>
      </c>
      <c r="O373" s="103" t="s">
        <v>27</v>
      </c>
      <c r="P373" s="103" t="s">
        <v>1517</v>
      </c>
      <c r="Q373" s="103" t="s">
        <v>1685</v>
      </c>
      <c r="R373" s="105">
        <v>13977840593</v>
      </c>
      <c r="S373" s="103" t="s">
        <v>1517</v>
      </c>
      <c r="T373" s="103" t="s">
        <v>20240</v>
      </c>
      <c r="U373" s="106" t="s">
        <v>20516</v>
      </c>
      <c r="V373" s="105" t="s">
        <v>20788</v>
      </c>
      <c r="W373" s="107" t="s">
        <v>210</v>
      </c>
      <c r="X373" t="s">
        <v>1684</v>
      </c>
      <c r="AA373">
        <f ca="1" t="shared" si="11"/>
        <v>18</v>
      </c>
    </row>
    <row r="374" spans="1:27">
      <c r="A374" s="101">
        <v>45</v>
      </c>
      <c r="B374" s="89" t="str">
        <f t="shared" si="10"/>
        <v>45273120021227122X</v>
      </c>
      <c r="C374" s="89" t="s">
        <v>210</v>
      </c>
      <c r="D374" s="102" t="s">
        <v>1687</v>
      </c>
      <c r="E374" s="102" t="s">
        <v>143</v>
      </c>
      <c r="F374" s="103" t="s">
        <v>20131</v>
      </c>
      <c r="G374" s="103" t="s">
        <v>20136</v>
      </c>
      <c r="H374" s="104" t="s">
        <v>1686</v>
      </c>
      <c r="I374" s="103" t="s">
        <v>30</v>
      </c>
      <c r="J374" s="103" t="s">
        <v>30</v>
      </c>
      <c r="K374" s="103" t="s">
        <v>30</v>
      </c>
      <c r="L374" s="103" t="s">
        <v>30</v>
      </c>
      <c r="M374" s="103" t="s">
        <v>30</v>
      </c>
      <c r="N374" s="103" t="s">
        <v>30</v>
      </c>
      <c r="O374" s="103" t="s">
        <v>27</v>
      </c>
      <c r="P374" s="103" t="s">
        <v>1517</v>
      </c>
      <c r="Q374" s="103" t="s">
        <v>1688</v>
      </c>
      <c r="R374" s="105">
        <v>13707787077</v>
      </c>
      <c r="S374" s="103" t="s">
        <v>1517</v>
      </c>
      <c r="T374" s="103" t="s">
        <v>20169</v>
      </c>
      <c r="U374" s="106" t="s">
        <v>20246</v>
      </c>
      <c r="V374" s="105" t="s">
        <v>20759</v>
      </c>
      <c r="W374" s="107" t="s">
        <v>210</v>
      </c>
      <c r="X374" t="s">
        <v>17642</v>
      </c>
      <c r="AA374">
        <f ca="1" t="shared" si="11"/>
        <v>18</v>
      </c>
    </row>
    <row r="375" spans="1:27">
      <c r="A375" s="101">
        <v>46</v>
      </c>
      <c r="B375" s="89" t="str">
        <f t="shared" si="10"/>
        <v>452731200112141815</v>
      </c>
      <c r="C375" s="89" t="s">
        <v>210</v>
      </c>
      <c r="D375" s="102" t="s">
        <v>1690</v>
      </c>
      <c r="E375" s="102" t="s">
        <v>24</v>
      </c>
      <c r="F375" s="103" t="s">
        <v>20131</v>
      </c>
      <c r="G375" s="103" t="s">
        <v>20179</v>
      </c>
      <c r="H375" s="104" t="s">
        <v>1689</v>
      </c>
      <c r="I375" s="103" t="s">
        <v>27</v>
      </c>
      <c r="J375" s="103" t="s">
        <v>30</v>
      </c>
      <c r="K375" s="103" t="s">
        <v>30</v>
      </c>
      <c r="L375" s="103" t="s">
        <v>30</v>
      </c>
      <c r="M375" s="103" t="s">
        <v>30</v>
      </c>
      <c r="N375" s="103" t="s">
        <v>30</v>
      </c>
      <c r="O375" s="103" t="s">
        <v>27</v>
      </c>
      <c r="P375" s="103" t="s">
        <v>4759</v>
      </c>
      <c r="Q375" s="103" t="s">
        <v>1692</v>
      </c>
      <c r="R375" s="105">
        <v>18176149460</v>
      </c>
      <c r="S375" s="103" t="s">
        <v>1517</v>
      </c>
      <c r="T375" s="103" t="s">
        <v>20208</v>
      </c>
      <c r="U375" s="106" t="s">
        <v>20789</v>
      </c>
      <c r="V375" s="105" t="s">
        <v>20790</v>
      </c>
      <c r="W375" s="107" t="s">
        <v>210</v>
      </c>
      <c r="X375" t="s">
        <v>1691</v>
      </c>
      <c r="AA375">
        <f ca="1" t="shared" si="11"/>
        <v>19</v>
      </c>
    </row>
    <row r="376" spans="1:27">
      <c r="A376" s="101">
        <v>47</v>
      </c>
      <c r="B376" s="89" t="str">
        <f t="shared" si="10"/>
        <v>452127200205022738</v>
      </c>
      <c r="C376" s="89" t="s">
        <v>210</v>
      </c>
      <c r="D376" s="102" t="s">
        <v>1694</v>
      </c>
      <c r="E376" s="102" t="s">
        <v>24</v>
      </c>
      <c r="F376" s="103" t="s">
        <v>20131</v>
      </c>
      <c r="G376" s="103" t="s">
        <v>20150</v>
      </c>
      <c r="H376" s="104" t="s">
        <v>1693</v>
      </c>
      <c r="I376" s="103" t="s">
        <v>30</v>
      </c>
      <c r="J376" s="103" t="s">
        <v>30</v>
      </c>
      <c r="K376" s="103" t="s">
        <v>30</v>
      </c>
      <c r="L376" s="103" t="s">
        <v>30</v>
      </c>
      <c r="M376" s="103" t="s">
        <v>30</v>
      </c>
      <c r="N376" s="103" t="s">
        <v>30</v>
      </c>
      <c r="O376" s="103" t="s">
        <v>27</v>
      </c>
      <c r="P376" s="103" t="s">
        <v>20253</v>
      </c>
      <c r="Q376" s="103" t="s">
        <v>1696</v>
      </c>
      <c r="R376" s="105">
        <v>13557783170</v>
      </c>
      <c r="S376" s="103" t="s">
        <v>20253</v>
      </c>
      <c r="T376" s="103" t="s">
        <v>20522</v>
      </c>
      <c r="U376" s="106" t="s">
        <v>20791</v>
      </c>
      <c r="V376" s="105" t="s">
        <v>20792</v>
      </c>
      <c r="W376" s="107" t="s">
        <v>210</v>
      </c>
      <c r="X376" t="s">
        <v>1695</v>
      </c>
      <c r="AA376">
        <f ca="1" t="shared" si="11"/>
        <v>19</v>
      </c>
    </row>
    <row r="377" spans="1:27">
      <c r="A377" s="101">
        <v>48</v>
      </c>
      <c r="B377" s="89" t="str">
        <f t="shared" si="10"/>
        <v>452731200209213619</v>
      </c>
      <c r="C377" s="89" t="s">
        <v>210</v>
      </c>
      <c r="D377" s="102" t="s">
        <v>1698</v>
      </c>
      <c r="E377" s="102" t="s">
        <v>24</v>
      </c>
      <c r="F377" s="103" t="s">
        <v>20131</v>
      </c>
      <c r="G377" s="103" t="s">
        <v>20143</v>
      </c>
      <c r="H377" s="104" t="s">
        <v>1697</v>
      </c>
      <c r="I377" s="103" t="s">
        <v>30</v>
      </c>
      <c r="J377" s="103" t="s">
        <v>30</v>
      </c>
      <c r="K377" s="103" t="s">
        <v>30</v>
      </c>
      <c r="L377" s="103" t="s">
        <v>30</v>
      </c>
      <c r="M377" s="103" t="s">
        <v>27</v>
      </c>
      <c r="N377" s="103" t="s">
        <v>30</v>
      </c>
      <c r="O377" s="103" t="s">
        <v>27</v>
      </c>
      <c r="P377" s="103" t="s">
        <v>1517</v>
      </c>
      <c r="Q377" s="103" t="s">
        <v>1700</v>
      </c>
      <c r="R377" s="105">
        <v>13217673061</v>
      </c>
      <c r="S377" s="103" t="s">
        <v>1517</v>
      </c>
      <c r="T377" s="103" t="s">
        <v>20158</v>
      </c>
      <c r="U377" s="106" t="s">
        <v>20638</v>
      </c>
      <c r="V377" s="105" t="s">
        <v>20793</v>
      </c>
      <c r="W377" s="107" t="s">
        <v>210</v>
      </c>
      <c r="X377" t="s">
        <v>19795</v>
      </c>
      <c r="AA377">
        <f ca="1" t="shared" si="11"/>
        <v>18</v>
      </c>
    </row>
    <row r="378" spans="1:27">
      <c r="A378" s="101">
        <v>49</v>
      </c>
      <c r="B378" s="89" t="str">
        <f t="shared" si="10"/>
        <v>451229200204280927</v>
      </c>
      <c r="C378" s="89" t="s">
        <v>210</v>
      </c>
      <c r="D378" s="102" t="s">
        <v>1702</v>
      </c>
      <c r="E378" s="102" t="s">
        <v>143</v>
      </c>
      <c r="F378" s="103" t="s">
        <v>20178</v>
      </c>
      <c r="G378" s="103" t="s">
        <v>20297</v>
      </c>
      <c r="H378" s="104" t="s">
        <v>1701</v>
      </c>
      <c r="I378" s="103" t="s">
        <v>27</v>
      </c>
      <c r="J378" s="103" t="s">
        <v>30</v>
      </c>
      <c r="K378" s="103" t="s">
        <v>30</v>
      </c>
      <c r="L378" s="103" t="s">
        <v>30</v>
      </c>
      <c r="M378" s="103" t="s">
        <v>27</v>
      </c>
      <c r="N378" s="103" t="s">
        <v>30</v>
      </c>
      <c r="O378" s="103" t="s">
        <v>27</v>
      </c>
      <c r="P378" s="103" t="s">
        <v>1517</v>
      </c>
      <c r="Q378" s="103" t="s">
        <v>1704</v>
      </c>
      <c r="R378" s="105">
        <v>15177891135</v>
      </c>
      <c r="S378" s="103" t="s">
        <v>1517</v>
      </c>
      <c r="T378" s="103" t="s">
        <v>20151</v>
      </c>
      <c r="U378" s="106" t="s">
        <v>20151</v>
      </c>
      <c r="V378" s="105" t="s">
        <v>20794</v>
      </c>
      <c r="W378" s="107" t="s">
        <v>210</v>
      </c>
      <c r="X378" t="s">
        <v>19796</v>
      </c>
      <c r="AA378">
        <f ca="1" t="shared" si="11"/>
        <v>19</v>
      </c>
    </row>
    <row r="379" spans="1:27">
      <c r="A379" s="101">
        <v>50</v>
      </c>
      <c r="B379" s="89" t="str">
        <f t="shared" si="10"/>
        <v>452731200205176910</v>
      </c>
      <c r="C379" s="89" t="s">
        <v>210</v>
      </c>
      <c r="D379" s="102" t="s">
        <v>1706</v>
      </c>
      <c r="E379" s="102" t="s">
        <v>24</v>
      </c>
      <c r="F379" s="103" t="s">
        <v>20178</v>
      </c>
      <c r="G379" s="103" t="s">
        <v>20150</v>
      </c>
      <c r="H379" s="104" t="s">
        <v>1705</v>
      </c>
      <c r="I379" s="103" t="s">
        <v>27</v>
      </c>
      <c r="J379" s="103" t="s">
        <v>30</v>
      </c>
      <c r="K379" s="103" t="s">
        <v>30</v>
      </c>
      <c r="L379" s="103" t="s">
        <v>30</v>
      </c>
      <c r="M379" s="103" t="s">
        <v>30</v>
      </c>
      <c r="N379" s="103" t="s">
        <v>30</v>
      </c>
      <c r="O379" s="103" t="s">
        <v>27</v>
      </c>
      <c r="P379" s="103" t="s">
        <v>1517</v>
      </c>
      <c r="Q379" s="103" t="s">
        <v>1708</v>
      </c>
      <c r="R379" s="105">
        <v>15177386414</v>
      </c>
      <c r="S379" s="103" t="s">
        <v>1517</v>
      </c>
      <c r="T379" s="103" t="s">
        <v>1517</v>
      </c>
      <c r="U379" s="106" t="s">
        <v>20264</v>
      </c>
      <c r="V379" s="105" t="s">
        <v>20795</v>
      </c>
      <c r="W379" s="107" t="s">
        <v>210</v>
      </c>
      <c r="X379" t="s">
        <v>17743</v>
      </c>
      <c r="AA379">
        <f ca="1" t="shared" si="11"/>
        <v>19</v>
      </c>
    </row>
    <row r="380" spans="1:27">
      <c r="A380" s="101">
        <v>51</v>
      </c>
      <c r="B380" s="89" t="str">
        <f t="shared" si="10"/>
        <v>450124200210242734</v>
      </c>
      <c r="C380" s="89" t="s">
        <v>210</v>
      </c>
      <c r="D380" s="102" t="s">
        <v>1710</v>
      </c>
      <c r="E380" s="102" t="s">
        <v>24</v>
      </c>
      <c r="F380" s="103" t="s">
        <v>20205</v>
      </c>
      <c r="G380" s="103" t="s">
        <v>20132</v>
      </c>
      <c r="H380" s="104" t="s">
        <v>1709</v>
      </c>
      <c r="I380" s="103" t="s">
        <v>30</v>
      </c>
      <c r="J380" s="103" t="s">
        <v>30</v>
      </c>
      <c r="K380" s="103" t="s">
        <v>30</v>
      </c>
      <c r="L380" s="103" t="s">
        <v>30</v>
      </c>
      <c r="M380" s="103" t="s">
        <v>30</v>
      </c>
      <c r="N380" s="103" t="s">
        <v>30</v>
      </c>
      <c r="O380" s="103" t="s">
        <v>27</v>
      </c>
      <c r="P380" s="103" t="s">
        <v>20253</v>
      </c>
      <c r="Q380" s="103" t="s">
        <v>1712</v>
      </c>
      <c r="R380" s="105">
        <v>13768373113</v>
      </c>
      <c r="S380" s="103" t="s">
        <v>20253</v>
      </c>
      <c r="T380" s="103" t="s">
        <v>20522</v>
      </c>
      <c r="U380" s="106" t="s">
        <v>20796</v>
      </c>
      <c r="V380" s="105" t="s">
        <v>20797</v>
      </c>
      <c r="W380" s="107" t="s">
        <v>210</v>
      </c>
      <c r="X380" t="s">
        <v>1711</v>
      </c>
      <c r="AA380">
        <f ca="1" t="shared" si="11"/>
        <v>18</v>
      </c>
    </row>
    <row r="381" spans="1:27">
      <c r="A381" s="101">
        <v>52</v>
      </c>
      <c r="B381" s="89" t="str">
        <f t="shared" si="10"/>
        <v>452731200304160017</v>
      </c>
      <c r="C381" s="89" t="s">
        <v>210</v>
      </c>
      <c r="D381" s="102" t="s">
        <v>1714</v>
      </c>
      <c r="E381" s="102" t="s">
        <v>24</v>
      </c>
      <c r="F381" s="103" t="s">
        <v>20131</v>
      </c>
      <c r="G381" s="103" t="s">
        <v>20154</v>
      </c>
      <c r="H381" s="104" t="s">
        <v>1713</v>
      </c>
      <c r="I381" s="103" t="s">
        <v>30</v>
      </c>
      <c r="J381" s="103" t="s">
        <v>30</v>
      </c>
      <c r="K381" s="103" t="s">
        <v>30</v>
      </c>
      <c r="L381" s="103" t="s">
        <v>30</v>
      </c>
      <c r="M381" s="103" t="s">
        <v>30</v>
      </c>
      <c r="N381" s="103" t="s">
        <v>30</v>
      </c>
      <c r="O381" s="103" t="s">
        <v>27</v>
      </c>
      <c r="P381" s="103" t="s">
        <v>1517</v>
      </c>
      <c r="Q381" s="103" t="s">
        <v>1096</v>
      </c>
      <c r="R381" s="105">
        <v>13557181200</v>
      </c>
      <c r="S381" s="103" t="s">
        <v>1517</v>
      </c>
      <c r="T381" s="103" t="s">
        <v>1517</v>
      </c>
      <c r="U381" s="106" t="s">
        <v>20798</v>
      </c>
      <c r="V381" s="105" t="s">
        <v>20579</v>
      </c>
      <c r="W381" s="107" t="s">
        <v>210</v>
      </c>
      <c r="X381" t="s">
        <v>19797</v>
      </c>
      <c r="AA381">
        <f ca="1" t="shared" si="11"/>
        <v>18</v>
      </c>
    </row>
    <row r="382" spans="1:27">
      <c r="A382" s="101">
        <v>53</v>
      </c>
      <c r="B382" s="89" t="str">
        <f t="shared" si="10"/>
        <v>451229200208230011</v>
      </c>
      <c r="C382" s="89" t="s">
        <v>210</v>
      </c>
      <c r="D382" s="102" t="s">
        <v>1717</v>
      </c>
      <c r="E382" s="102" t="s">
        <v>24</v>
      </c>
      <c r="F382" s="103" t="s">
        <v>20131</v>
      </c>
      <c r="G382" s="103" t="s">
        <v>20182</v>
      </c>
      <c r="H382" s="104" t="s">
        <v>1716</v>
      </c>
      <c r="I382" s="103" t="s">
        <v>30</v>
      </c>
      <c r="J382" s="103" t="s">
        <v>27</v>
      </c>
      <c r="K382" s="103" t="s">
        <v>30</v>
      </c>
      <c r="L382" s="103" t="s">
        <v>30</v>
      </c>
      <c r="M382" s="103" t="s">
        <v>30</v>
      </c>
      <c r="N382" s="103" t="s">
        <v>30</v>
      </c>
      <c r="O382" s="103" t="s">
        <v>27</v>
      </c>
      <c r="P382" s="103" t="s">
        <v>1517</v>
      </c>
      <c r="Q382" s="103" t="s">
        <v>1719</v>
      </c>
      <c r="R382" s="105">
        <v>13977805626</v>
      </c>
      <c r="S382" s="103" t="s">
        <v>1517</v>
      </c>
      <c r="T382" s="103" t="s">
        <v>1517</v>
      </c>
      <c r="U382" s="106" t="s">
        <v>20645</v>
      </c>
      <c r="V382" s="105" t="s">
        <v>20799</v>
      </c>
      <c r="W382" s="107" t="s">
        <v>210</v>
      </c>
      <c r="X382" t="s">
        <v>19798</v>
      </c>
      <c r="AA382">
        <f ca="1" t="shared" si="11"/>
        <v>18</v>
      </c>
    </row>
    <row r="383" spans="1:27">
      <c r="A383" s="101">
        <v>54</v>
      </c>
      <c r="B383" s="89" t="str">
        <f t="shared" si="10"/>
        <v>451229200106012718</v>
      </c>
      <c r="C383" s="89" t="s">
        <v>210</v>
      </c>
      <c r="D383" s="102" t="s">
        <v>1723</v>
      </c>
      <c r="E383" s="102" t="s">
        <v>24</v>
      </c>
      <c r="F383" s="103" t="s">
        <v>20178</v>
      </c>
      <c r="G383" s="103" t="s">
        <v>20289</v>
      </c>
      <c r="H383" s="104" t="s">
        <v>1722</v>
      </c>
      <c r="I383" s="103" t="s">
        <v>30</v>
      </c>
      <c r="J383" s="103" t="s">
        <v>30</v>
      </c>
      <c r="K383" s="103" t="s">
        <v>30</v>
      </c>
      <c r="L383" s="103" t="s">
        <v>30</v>
      </c>
      <c r="M383" s="103" t="s">
        <v>30</v>
      </c>
      <c r="N383" s="103" t="s">
        <v>30</v>
      </c>
      <c r="O383" s="103" t="s">
        <v>27</v>
      </c>
      <c r="P383" s="103" t="s">
        <v>1517</v>
      </c>
      <c r="Q383" s="103" t="s">
        <v>1725</v>
      </c>
      <c r="R383" s="105">
        <v>18934965588</v>
      </c>
      <c r="S383" s="103" t="s">
        <v>1517</v>
      </c>
      <c r="T383" s="103" t="s">
        <v>20277</v>
      </c>
      <c r="U383" s="106" t="s">
        <v>20303</v>
      </c>
      <c r="V383" s="105" t="s">
        <v>20490</v>
      </c>
      <c r="W383" s="107" t="s">
        <v>210</v>
      </c>
      <c r="X383" t="s">
        <v>1724</v>
      </c>
      <c r="AA383">
        <f ca="1" t="shared" si="11"/>
        <v>20</v>
      </c>
    </row>
    <row r="384" spans="1:27">
      <c r="A384" s="101">
        <v>55</v>
      </c>
      <c r="B384" s="89" t="str">
        <f t="shared" si="10"/>
        <v>452127200111142739</v>
      </c>
      <c r="C384" s="89" t="s">
        <v>210</v>
      </c>
      <c r="D384" s="102" t="s">
        <v>1727</v>
      </c>
      <c r="E384" s="102" t="s">
        <v>24</v>
      </c>
      <c r="F384" s="103" t="s">
        <v>20131</v>
      </c>
      <c r="G384" s="103" t="s">
        <v>20222</v>
      </c>
      <c r="H384" s="104" t="s">
        <v>1726</v>
      </c>
      <c r="I384" s="103" t="s">
        <v>30</v>
      </c>
      <c r="J384" s="103" t="s">
        <v>30</v>
      </c>
      <c r="K384" s="103" t="s">
        <v>30</v>
      </c>
      <c r="L384" s="103" t="s">
        <v>30</v>
      </c>
      <c r="M384" s="103" t="s">
        <v>30</v>
      </c>
      <c r="N384" s="103" t="s">
        <v>30</v>
      </c>
      <c r="O384" s="103" t="s">
        <v>27</v>
      </c>
      <c r="P384" s="103" t="s">
        <v>20253</v>
      </c>
      <c r="Q384" s="103" t="s">
        <v>1240</v>
      </c>
      <c r="R384" s="105">
        <v>13471142265</v>
      </c>
      <c r="S384" s="103" t="s">
        <v>20253</v>
      </c>
      <c r="T384" s="103" t="s">
        <v>20522</v>
      </c>
      <c r="U384" s="106" t="s">
        <v>20796</v>
      </c>
      <c r="V384" s="105" t="s">
        <v>20800</v>
      </c>
      <c r="W384" s="107" t="s">
        <v>210</v>
      </c>
      <c r="X384" t="s">
        <v>1728</v>
      </c>
      <c r="AA384">
        <f ca="1" t="shared" si="11"/>
        <v>19</v>
      </c>
    </row>
    <row r="385" spans="1:27">
      <c r="A385" s="101">
        <v>56</v>
      </c>
      <c r="B385" s="89" t="str">
        <f t="shared" si="10"/>
        <v>452731200305086912</v>
      </c>
      <c r="C385" s="89" t="s">
        <v>210</v>
      </c>
      <c r="D385" s="102" t="s">
        <v>1730</v>
      </c>
      <c r="E385" s="102" t="s">
        <v>24</v>
      </c>
      <c r="F385" s="103" t="s">
        <v>20131</v>
      </c>
      <c r="G385" s="103" t="s">
        <v>20172</v>
      </c>
      <c r="H385" s="104" t="s">
        <v>1729</v>
      </c>
      <c r="I385" s="103" t="s">
        <v>30</v>
      </c>
      <c r="J385" s="103" t="s">
        <v>30</v>
      </c>
      <c r="K385" s="103" t="s">
        <v>30</v>
      </c>
      <c r="L385" s="103" t="s">
        <v>30</v>
      </c>
      <c r="M385" s="103" t="s">
        <v>30</v>
      </c>
      <c r="N385" s="103" t="s">
        <v>30</v>
      </c>
      <c r="O385" s="103" t="s">
        <v>27</v>
      </c>
      <c r="P385" s="103" t="s">
        <v>1517</v>
      </c>
      <c r="Q385" s="103" t="s">
        <v>1732</v>
      </c>
      <c r="R385" s="105">
        <v>18174937546</v>
      </c>
      <c r="S385" s="103" t="s">
        <v>1517</v>
      </c>
      <c r="T385" s="103" t="s">
        <v>20277</v>
      </c>
      <c r="U385" s="106" t="s">
        <v>20434</v>
      </c>
      <c r="V385" s="105" t="s">
        <v>20801</v>
      </c>
      <c r="W385" s="107" t="s">
        <v>210</v>
      </c>
      <c r="X385" t="s">
        <v>1731</v>
      </c>
      <c r="AA385">
        <f ca="1" t="shared" si="11"/>
        <v>18</v>
      </c>
    </row>
    <row r="386" spans="1:27">
      <c r="A386" s="101">
        <v>57</v>
      </c>
      <c r="B386" s="89" t="str">
        <f t="shared" si="10"/>
        <v>452731200111233910</v>
      </c>
      <c r="C386" s="89" t="s">
        <v>210</v>
      </c>
      <c r="D386" s="102" t="s">
        <v>1734</v>
      </c>
      <c r="E386" s="102" t="s">
        <v>24</v>
      </c>
      <c r="F386" s="103" t="s">
        <v>20131</v>
      </c>
      <c r="G386" s="103" t="s">
        <v>20222</v>
      </c>
      <c r="H386" s="104" t="s">
        <v>1733</v>
      </c>
      <c r="I386" s="103" t="s">
        <v>30</v>
      </c>
      <c r="J386" s="103" t="s">
        <v>27</v>
      </c>
      <c r="K386" s="103" t="s">
        <v>27</v>
      </c>
      <c r="L386" s="103" t="s">
        <v>30</v>
      </c>
      <c r="M386" s="103" t="s">
        <v>30</v>
      </c>
      <c r="N386" s="103" t="s">
        <v>30</v>
      </c>
      <c r="O386" s="103" t="s">
        <v>27</v>
      </c>
      <c r="P386" s="103" t="s">
        <v>1517</v>
      </c>
      <c r="Q386" s="103" t="s">
        <v>1736</v>
      </c>
      <c r="R386" s="105" t="s">
        <v>1737</v>
      </c>
      <c r="S386" s="103" t="s">
        <v>1517</v>
      </c>
      <c r="T386" s="103" t="s">
        <v>20140</v>
      </c>
      <c r="U386" s="106" t="s">
        <v>20141</v>
      </c>
      <c r="V386" s="105" t="s">
        <v>20296</v>
      </c>
      <c r="W386" s="107" t="s">
        <v>210</v>
      </c>
      <c r="X386" t="s">
        <v>1735</v>
      </c>
      <c r="AA386">
        <f ca="1" t="shared" si="11"/>
        <v>19</v>
      </c>
    </row>
    <row r="387" spans="1:27">
      <c r="A387" s="101">
        <v>58</v>
      </c>
      <c r="B387" s="89" t="str">
        <f t="shared" ref="B387:B450" si="12">H387</f>
        <v>452731200012275410</v>
      </c>
      <c r="C387" s="89" t="s">
        <v>210</v>
      </c>
      <c r="D387" s="102" t="s">
        <v>1739</v>
      </c>
      <c r="E387" s="102" t="s">
        <v>24</v>
      </c>
      <c r="F387" s="103" t="s">
        <v>20131</v>
      </c>
      <c r="G387" s="103" t="s">
        <v>20225</v>
      </c>
      <c r="H387" s="104" t="s">
        <v>1738</v>
      </c>
      <c r="I387" s="103" t="s">
        <v>30</v>
      </c>
      <c r="J387" s="103" t="s">
        <v>30</v>
      </c>
      <c r="K387" s="103" t="s">
        <v>30</v>
      </c>
      <c r="L387" s="103" t="s">
        <v>30</v>
      </c>
      <c r="M387" s="103" t="s">
        <v>30</v>
      </c>
      <c r="N387" s="103" t="s">
        <v>27</v>
      </c>
      <c r="O387" s="103" t="s">
        <v>27</v>
      </c>
      <c r="P387" s="103" t="s">
        <v>1517</v>
      </c>
      <c r="Q387" s="103" t="s">
        <v>1741</v>
      </c>
      <c r="R387" s="105" t="s">
        <v>1742</v>
      </c>
      <c r="S387" s="103" t="s">
        <v>1517</v>
      </c>
      <c r="T387" s="103" t="s">
        <v>20144</v>
      </c>
      <c r="U387" s="106" t="s">
        <v>20145</v>
      </c>
      <c r="V387" s="105" t="s">
        <v>20802</v>
      </c>
      <c r="W387" s="107" t="s">
        <v>210</v>
      </c>
      <c r="X387" t="s">
        <v>1740</v>
      </c>
      <c r="AA387">
        <f ca="1" t="shared" si="11"/>
        <v>20</v>
      </c>
    </row>
    <row r="388" spans="1:27">
      <c r="A388" s="101">
        <v>59</v>
      </c>
      <c r="B388" s="89" t="str">
        <f t="shared" si="12"/>
        <v>451229200305112412</v>
      </c>
      <c r="C388" s="89" t="s">
        <v>210</v>
      </c>
      <c r="D388" s="102" t="s">
        <v>1744</v>
      </c>
      <c r="E388" s="102" t="s">
        <v>24</v>
      </c>
      <c r="F388" s="103" t="s">
        <v>20178</v>
      </c>
      <c r="G388" s="103" t="s">
        <v>20172</v>
      </c>
      <c r="H388" s="104" t="s">
        <v>1743</v>
      </c>
      <c r="I388" s="103" t="s">
        <v>27</v>
      </c>
      <c r="J388" s="103" t="s">
        <v>30</v>
      </c>
      <c r="K388" s="103" t="s">
        <v>27</v>
      </c>
      <c r="L388" s="103" t="s">
        <v>30</v>
      </c>
      <c r="M388" s="103" t="s">
        <v>30</v>
      </c>
      <c r="N388" s="103" t="s">
        <v>30</v>
      </c>
      <c r="O388" s="103" t="s">
        <v>27</v>
      </c>
      <c r="P388" s="103" t="s">
        <v>1517</v>
      </c>
      <c r="Q388" s="103" t="s">
        <v>1746</v>
      </c>
      <c r="R388" s="105" t="s">
        <v>1747</v>
      </c>
      <c r="S388" s="103" t="s">
        <v>1517</v>
      </c>
      <c r="T388" s="103" t="s">
        <v>20191</v>
      </c>
      <c r="U388" s="106" t="s">
        <v>20491</v>
      </c>
      <c r="V388" s="105" t="s">
        <v>20803</v>
      </c>
      <c r="W388" s="107" t="s">
        <v>210</v>
      </c>
      <c r="X388" t="s">
        <v>1745</v>
      </c>
      <c r="AA388">
        <f ca="1" t="shared" ref="AA388:AA451" si="13">DATEDIF(TEXT(MID(H388,7,8),"00-00-00"),TODAY(),"y")</f>
        <v>18</v>
      </c>
    </row>
    <row r="389" spans="1:27">
      <c r="A389" s="101">
        <v>60</v>
      </c>
      <c r="B389" s="89" t="str">
        <f t="shared" si="12"/>
        <v>451229200210172148</v>
      </c>
      <c r="C389" s="89" t="s">
        <v>210</v>
      </c>
      <c r="D389" s="102" t="s">
        <v>1749</v>
      </c>
      <c r="E389" s="102" t="s">
        <v>143</v>
      </c>
      <c r="F389" s="103" t="s">
        <v>20178</v>
      </c>
      <c r="G389" s="103" t="s">
        <v>20132</v>
      </c>
      <c r="H389" s="104" t="s">
        <v>1748</v>
      </c>
      <c r="I389" s="103" t="s">
        <v>27</v>
      </c>
      <c r="J389" s="103" t="s">
        <v>30</v>
      </c>
      <c r="K389" s="103" t="s">
        <v>30</v>
      </c>
      <c r="L389" s="103" t="s">
        <v>30</v>
      </c>
      <c r="M389" s="103" t="s">
        <v>27</v>
      </c>
      <c r="N389" s="103" t="s">
        <v>30</v>
      </c>
      <c r="O389" s="103" t="s">
        <v>27</v>
      </c>
      <c r="P389" s="103" t="s">
        <v>1517</v>
      </c>
      <c r="Q389" s="103" t="s">
        <v>1751</v>
      </c>
      <c r="R389" s="105" t="s">
        <v>1752</v>
      </c>
      <c r="S389" s="103" t="s">
        <v>1517</v>
      </c>
      <c r="T389" s="103" t="s">
        <v>20240</v>
      </c>
      <c r="U389" s="106" t="s">
        <v>20417</v>
      </c>
      <c r="V389" s="105" t="s">
        <v>20804</v>
      </c>
      <c r="W389" s="107" t="s">
        <v>210</v>
      </c>
      <c r="X389" t="s">
        <v>1750</v>
      </c>
      <c r="AA389">
        <f ca="1" t="shared" si="13"/>
        <v>18</v>
      </c>
    </row>
    <row r="390" spans="1:27">
      <c r="A390" s="101">
        <v>61</v>
      </c>
      <c r="B390" s="89" t="str">
        <f t="shared" si="12"/>
        <v>452731200211133925</v>
      </c>
      <c r="C390" s="89" t="s">
        <v>210</v>
      </c>
      <c r="D390" s="102" t="s">
        <v>1755</v>
      </c>
      <c r="E390" s="102" t="s">
        <v>143</v>
      </c>
      <c r="F390" s="103" t="s">
        <v>20131</v>
      </c>
      <c r="G390" s="103" t="s">
        <v>20276</v>
      </c>
      <c r="H390" s="104" t="s">
        <v>1754</v>
      </c>
      <c r="I390" s="103" t="s">
        <v>30</v>
      </c>
      <c r="J390" s="103" t="s">
        <v>30</v>
      </c>
      <c r="K390" s="103" t="s">
        <v>30</v>
      </c>
      <c r="L390" s="103" t="s">
        <v>30</v>
      </c>
      <c r="M390" s="103" t="s">
        <v>27</v>
      </c>
      <c r="N390" s="103" t="s">
        <v>30</v>
      </c>
      <c r="O390" s="103" t="s">
        <v>27</v>
      </c>
      <c r="P390" s="103" t="s">
        <v>1517</v>
      </c>
      <c r="Q390" s="103" t="s">
        <v>1757</v>
      </c>
      <c r="R390" s="105" t="s">
        <v>1758</v>
      </c>
      <c r="S390" s="103" t="s">
        <v>1517</v>
      </c>
      <c r="T390" s="103" t="s">
        <v>20140</v>
      </c>
      <c r="U390" s="106" t="s">
        <v>20451</v>
      </c>
      <c r="V390" s="105" t="s">
        <v>20805</v>
      </c>
      <c r="W390" s="107" t="s">
        <v>210</v>
      </c>
      <c r="X390" t="s">
        <v>1756</v>
      </c>
      <c r="AA390">
        <f ca="1" t="shared" si="13"/>
        <v>18</v>
      </c>
    </row>
    <row r="391" spans="1:27">
      <c r="A391" s="101">
        <v>62</v>
      </c>
      <c r="B391" s="89" t="str">
        <f t="shared" si="12"/>
        <v>451229200211052113</v>
      </c>
      <c r="C391" s="89" t="s">
        <v>210</v>
      </c>
      <c r="D391" s="102" t="s">
        <v>1760</v>
      </c>
      <c r="E391" s="102" t="s">
        <v>24</v>
      </c>
      <c r="F391" s="103" t="s">
        <v>20178</v>
      </c>
      <c r="G391" s="103" t="s">
        <v>20276</v>
      </c>
      <c r="H391" s="104" t="s">
        <v>1759</v>
      </c>
      <c r="I391" s="103" t="s">
        <v>27</v>
      </c>
      <c r="J391" s="103" t="s">
        <v>30</v>
      </c>
      <c r="K391" s="103" t="s">
        <v>30</v>
      </c>
      <c r="L391" s="103" t="s">
        <v>30</v>
      </c>
      <c r="M391" s="103" t="s">
        <v>30</v>
      </c>
      <c r="N391" s="103" t="s">
        <v>30</v>
      </c>
      <c r="O391" s="103" t="s">
        <v>27</v>
      </c>
      <c r="P391" s="103" t="s">
        <v>1517</v>
      </c>
      <c r="Q391" s="103" t="s">
        <v>1762</v>
      </c>
      <c r="R391" s="105">
        <v>13324788474</v>
      </c>
      <c r="S391" s="103" t="s">
        <v>1517</v>
      </c>
      <c r="T391" s="103" t="s">
        <v>20240</v>
      </c>
      <c r="U391" s="106" t="s">
        <v>20806</v>
      </c>
      <c r="V391" s="105" t="s">
        <v>20807</v>
      </c>
      <c r="W391" s="107" t="s">
        <v>210</v>
      </c>
      <c r="X391" t="s">
        <v>1761</v>
      </c>
      <c r="AA391">
        <f ca="1" t="shared" si="13"/>
        <v>18</v>
      </c>
    </row>
    <row r="392" spans="1:27">
      <c r="A392" s="101">
        <v>63</v>
      </c>
      <c r="B392" s="89" t="str">
        <f t="shared" si="12"/>
        <v>45273120020703422X</v>
      </c>
      <c r="C392" s="89" t="s">
        <v>210</v>
      </c>
      <c r="D392" s="102" t="s">
        <v>1764</v>
      </c>
      <c r="E392" s="102" t="s">
        <v>143</v>
      </c>
      <c r="F392" s="103" t="s">
        <v>20131</v>
      </c>
      <c r="G392" s="103" t="s">
        <v>20185</v>
      </c>
      <c r="H392" s="104" t="s">
        <v>1763</v>
      </c>
      <c r="I392" s="103" t="s">
        <v>30</v>
      </c>
      <c r="J392" s="103" t="s">
        <v>30</v>
      </c>
      <c r="K392" s="103" t="s">
        <v>30</v>
      </c>
      <c r="L392" s="103" t="s">
        <v>30</v>
      </c>
      <c r="M392" s="103" t="s">
        <v>30</v>
      </c>
      <c r="N392" s="103" t="s">
        <v>30</v>
      </c>
      <c r="O392" s="103" t="s">
        <v>27</v>
      </c>
      <c r="P392" s="103" t="s">
        <v>1517</v>
      </c>
      <c r="Q392" s="103" t="s">
        <v>1766</v>
      </c>
      <c r="R392" s="105">
        <v>15177894089</v>
      </c>
      <c r="S392" s="103" t="s">
        <v>1517</v>
      </c>
      <c r="T392" s="103" t="s">
        <v>20133</v>
      </c>
      <c r="U392" s="106" t="s">
        <v>20133</v>
      </c>
      <c r="V392" s="105" t="s">
        <v>20808</v>
      </c>
      <c r="W392" s="107" t="s">
        <v>210</v>
      </c>
      <c r="X392" t="s">
        <v>1765</v>
      </c>
      <c r="AA392">
        <f ca="1" t="shared" si="13"/>
        <v>19</v>
      </c>
    </row>
    <row r="393" spans="1:27">
      <c r="A393" s="101">
        <v>64</v>
      </c>
      <c r="B393" s="89" t="str">
        <f t="shared" si="12"/>
        <v>452731200307103923</v>
      </c>
      <c r="C393" s="89" t="s">
        <v>210</v>
      </c>
      <c r="D393" s="102" t="s">
        <v>1768</v>
      </c>
      <c r="E393" s="102" t="s">
        <v>143</v>
      </c>
      <c r="F393" s="103" t="s">
        <v>20131</v>
      </c>
      <c r="G393" s="103" t="s">
        <v>20214</v>
      </c>
      <c r="H393" s="104" t="s">
        <v>1767</v>
      </c>
      <c r="I393" s="103" t="s">
        <v>30</v>
      </c>
      <c r="J393" s="103" t="s">
        <v>30</v>
      </c>
      <c r="K393" s="103" t="s">
        <v>27</v>
      </c>
      <c r="L393" s="103" t="s">
        <v>30</v>
      </c>
      <c r="M393" s="103" t="s">
        <v>30</v>
      </c>
      <c r="N393" s="103" t="s">
        <v>30</v>
      </c>
      <c r="O393" s="103" t="s">
        <v>27</v>
      </c>
      <c r="P393" s="103" t="s">
        <v>1517</v>
      </c>
      <c r="Q393" s="103" t="s">
        <v>1769</v>
      </c>
      <c r="R393" s="105">
        <v>18276682133</v>
      </c>
      <c r="S393" s="103" t="s">
        <v>1517</v>
      </c>
      <c r="T393" s="103" t="s">
        <v>20140</v>
      </c>
      <c r="U393" s="106" t="s">
        <v>20140</v>
      </c>
      <c r="V393" s="105" t="s">
        <v>20452</v>
      </c>
      <c r="W393" s="107" t="s">
        <v>210</v>
      </c>
      <c r="X393" t="s">
        <v>1640</v>
      </c>
      <c r="AA393">
        <f ca="1" t="shared" si="13"/>
        <v>18</v>
      </c>
    </row>
    <row r="394" spans="1:27">
      <c r="A394" s="101">
        <v>65</v>
      </c>
      <c r="B394" s="89" t="str">
        <f t="shared" si="12"/>
        <v>452731200212262438</v>
      </c>
      <c r="C394" s="89" t="s">
        <v>210</v>
      </c>
      <c r="D394" s="102" t="s">
        <v>1771</v>
      </c>
      <c r="E394" s="102" t="s">
        <v>24</v>
      </c>
      <c r="F394" s="103" t="s">
        <v>20131</v>
      </c>
      <c r="G394" s="103" t="s">
        <v>20136</v>
      </c>
      <c r="H394" s="104" t="s">
        <v>1770</v>
      </c>
      <c r="I394" s="103" t="s">
        <v>30</v>
      </c>
      <c r="J394" s="103" t="s">
        <v>30</v>
      </c>
      <c r="K394" s="103" t="s">
        <v>30</v>
      </c>
      <c r="L394" s="103" t="s">
        <v>30</v>
      </c>
      <c r="M394" s="103" t="s">
        <v>30</v>
      </c>
      <c r="N394" s="103" t="s">
        <v>30</v>
      </c>
      <c r="O394" s="103" t="s">
        <v>27</v>
      </c>
      <c r="P394" s="103" t="s">
        <v>1517</v>
      </c>
      <c r="Q394" s="103" t="s">
        <v>1773</v>
      </c>
      <c r="R394" s="105" t="s">
        <v>1774</v>
      </c>
      <c r="S394" s="103" t="s">
        <v>1517</v>
      </c>
      <c r="T394" s="103" t="s">
        <v>20191</v>
      </c>
      <c r="U394" s="106" t="s">
        <v>20192</v>
      </c>
      <c r="V394" s="105" t="s">
        <v>20809</v>
      </c>
      <c r="W394" s="107" t="s">
        <v>210</v>
      </c>
      <c r="X394" t="s">
        <v>1772</v>
      </c>
      <c r="AA394">
        <f ca="1" t="shared" si="13"/>
        <v>18</v>
      </c>
    </row>
    <row r="395" spans="1:27">
      <c r="A395" s="101">
        <v>66</v>
      </c>
      <c r="B395" s="89" t="str">
        <f t="shared" si="12"/>
        <v>451229200209125723</v>
      </c>
      <c r="C395" s="89" t="s">
        <v>210</v>
      </c>
      <c r="D395" s="102" t="s">
        <v>1776</v>
      </c>
      <c r="E395" s="102" t="s">
        <v>143</v>
      </c>
      <c r="F395" s="103" t="s">
        <v>20131</v>
      </c>
      <c r="G395" s="103" t="s">
        <v>20143</v>
      </c>
      <c r="H395" s="104" t="s">
        <v>1775</v>
      </c>
      <c r="I395" s="103" t="s">
        <v>30</v>
      </c>
      <c r="J395" s="103" t="s">
        <v>30</v>
      </c>
      <c r="K395" s="103" t="s">
        <v>30</v>
      </c>
      <c r="L395" s="103" t="s">
        <v>30</v>
      </c>
      <c r="M395" s="103" t="s">
        <v>30</v>
      </c>
      <c r="N395" s="103" t="s">
        <v>30</v>
      </c>
      <c r="O395" s="103" t="s">
        <v>27</v>
      </c>
      <c r="P395" s="103" t="s">
        <v>1517</v>
      </c>
      <c r="Q395" s="103" t="s">
        <v>1778</v>
      </c>
      <c r="R395" s="105">
        <v>13727826550</v>
      </c>
      <c r="S395" s="103" t="s">
        <v>1517</v>
      </c>
      <c r="T395" s="103" t="s">
        <v>1517</v>
      </c>
      <c r="U395" s="106" t="s">
        <v>20810</v>
      </c>
      <c r="V395" s="105" t="s">
        <v>20811</v>
      </c>
      <c r="W395" s="107" t="s">
        <v>210</v>
      </c>
      <c r="X395" t="s">
        <v>19387</v>
      </c>
      <c r="AA395">
        <f ca="1" t="shared" si="13"/>
        <v>18</v>
      </c>
    </row>
    <row r="396" spans="1:27">
      <c r="A396" s="101">
        <v>67</v>
      </c>
      <c r="B396" s="89" t="str">
        <f t="shared" si="12"/>
        <v>45273120030514481X</v>
      </c>
      <c r="C396" s="89" t="s">
        <v>210</v>
      </c>
      <c r="D396" s="102" t="s">
        <v>1780</v>
      </c>
      <c r="E396" s="102" t="s">
        <v>24</v>
      </c>
      <c r="F396" s="103" t="s">
        <v>20131</v>
      </c>
      <c r="G396" s="103" t="s">
        <v>20172</v>
      </c>
      <c r="H396" s="104" t="s">
        <v>1779</v>
      </c>
      <c r="I396" s="103" t="s">
        <v>30</v>
      </c>
      <c r="J396" s="103" t="s">
        <v>27</v>
      </c>
      <c r="K396" s="103" t="s">
        <v>30</v>
      </c>
      <c r="L396" s="103" t="s">
        <v>30</v>
      </c>
      <c r="M396" s="103" t="s">
        <v>30</v>
      </c>
      <c r="N396" s="103" t="s">
        <v>30</v>
      </c>
      <c r="O396" s="103" t="s">
        <v>30</v>
      </c>
      <c r="P396" s="103" t="s">
        <v>1517</v>
      </c>
      <c r="Q396" s="103" t="s">
        <v>1782</v>
      </c>
      <c r="R396" s="105">
        <v>18776878558</v>
      </c>
      <c r="S396" s="103" t="s">
        <v>1517</v>
      </c>
      <c r="T396" s="103" t="s">
        <v>20740</v>
      </c>
      <c r="U396" s="106" t="s">
        <v>20812</v>
      </c>
      <c r="V396" s="105">
        <v>0</v>
      </c>
      <c r="W396" s="107" t="s">
        <v>210</v>
      </c>
      <c r="X396" t="s">
        <v>19799</v>
      </c>
      <c r="AA396">
        <f ca="1" t="shared" si="13"/>
        <v>18</v>
      </c>
    </row>
    <row r="397" spans="1:27">
      <c r="A397" s="101">
        <v>68</v>
      </c>
      <c r="B397" s="89" t="str">
        <f t="shared" si="12"/>
        <v>45273120021215121X</v>
      </c>
      <c r="C397" s="89" t="s">
        <v>210</v>
      </c>
      <c r="D397" s="102" t="s">
        <v>1785</v>
      </c>
      <c r="E397" s="102" t="s">
        <v>24</v>
      </c>
      <c r="F397" s="103" t="s">
        <v>20131</v>
      </c>
      <c r="G397" s="103" t="s">
        <v>20136</v>
      </c>
      <c r="H397" s="104" t="s">
        <v>1784</v>
      </c>
      <c r="I397" s="103" t="s">
        <v>30</v>
      </c>
      <c r="J397" s="103" t="s">
        <v>30</v>
      </c>
      <c r="K397" s="103" t="s">
        <v>30</v>
      </c>
      <c r="L397" s="103" t="s">
        <v>30</v>
      </c>
      <c r="M397" s="103" t="s">
        <v>30</v>
      </c>
      <c r="N397" s="103" t="s">
        <v>30</v>
      </c>
      <c r="O397" s="103" t="s">
        <v>27</v>
      </c>
      <c r="P397" s="103" t="s">
        <v>1517</v>
      </c>
      <c r="Q397" s="103" t="s">
        <v>1787</v>
      </c>
      <c r="R397" s="105">
        <v>13481848670</v>
      </c>
      <c r="S397" s="103" t="s">
        <v>1517</v>
      </c>
      <c r="T397" s="103" t="s">
        <v>20169</v>
      </c>
      <c r="U397" s="106" t="s">
        <v>20813</v>
      </c>
      <c r="V397" s="105">
        <v>0</v>
      </c>
      <c r="W397" s="107" t="s">
        <v>210</v>
      </c>
      <c r="X397" t="s">
        <v>19800</v>
      </c>
      <c r="AA397">
        <f ca="1" t="shared" si="13"/>
        <v>18</v>
      </c>
    </row>
    <row r="398" spans="1:27">
      <c r="A398" s="101">
        <v>69</v>
      </c>
      <c r="B398" s="89" t="str">
        <f t="shared" si="12"/>
        <v>452731200008024811</v>
      </c>
      <c r="C398" s="89" t="s">
        <v>210</v>
      </c>
      <c r="D398" s="102" t="s">
        <v>1789</v>
      </c>
      <c r="E398" s="102" t="s">
        <v>24</v>
      </c>
      <c r="F398" s="103" t="s">
        <v>20131</v>
      </c>
      <c r="G398" s="103" t="s">
        <v>20401</v>
      </c>
      <c r="H398" s="104" t="s">
        <v>1788</v>
      </c>
      <c r="I398" s="103" t="s">
        <v>30</v>
      </c>
      <c r="J398" s="103" t="s">
        <v>30</v>
      </c>
      <c r="K398" s="103" t="s">
        <v>30</v>
      </c>
      <c r="L398" s="103" t="s">
        <v>30</v>
      </c>
      <c r="M398" s="103" t="s">
        <v>30</v>
      </c>
      <c r="N398" s="103" t="s">
        <v>30</v>
      </c>
      <c r="O398" s="103" t="s">
        <v>27</v>
      </c>
      <c r="P398" s="103" t="s">
        <v>1517</v>
      </c>
      <c r="Q398" s="103" t="s">
        <v>1791</v>
      </c>
      <c r="R398" s="105">
        <v>13977818463</v>
      </c>
      <c r="S398" s="103" t="s">
        <v>1517</v>
      </c>
      <c r="T398" s="103" t="s">
        <v>1517</v>
      </c>
      <c r="U398" s="106" t="s">
        <v>20814</v>
      </c>
      <c r="V398" s="105">
        <v>0</v>
      </c>
      <c r="W398" s="107" t="s">
        <v>210</v>
      </c>
      <c r="X398" t="s">
        <v>19801</v>
      </c>
      <c r="AA398">
        <f ca="1" t="shared" si="13"/>
        <v>21</v>
      </c>
    </row>
    <row r="399" spans="1:27">
      <c r="A399" s="101">
        <v>1</v>
      </c>
      <c r="B399" s="89" t="str">
        <f t="shared" si="12"/>
        <v>452731200307290036</v>
      </c>
      <c r="C399" s="89" t="s">
        <v>215</v>
      </c>
      <c r="D399" s="102" t="s">
        <v>1793</v>
      </c>
      <c r="E399" s="102" t="s">
        <v>24</v>
      </c>
      <c r="F399" s="103" t="s">
        <v>20131</v>
      </c>
      <c r="G399" s="103" t="s">
        <v>20214</v>
      </c>
      <c r="H399" s="104" t="s">
        <v>1792</v>
      </c>
      <c r="I399" s="103" t="s">
        <v>30</v>
      </c>
      <c r="J399" s="103" t="s">
        <v>30</v>
      </c>
      <c r="K399" s="103" t="s">
        <v>30</v>
      </c>
      <c r="L399" s="103" t="s">
        <v>30</v>
      </c>
      <c r="M399" s="103" t="s">
        <v>30</v>
      </c>
      <c r="N399" s="103" t="s">
        <v>30</v>
      </c>
      <c r="O399" s="103" t="s">
        <v>30</v>
      </c>
      <c r="P399" s="103" t="s">
        <v>1517</v>
      </c>
      <c r="Q399" s="103" t="s">
        <v>1795</v>
      </c>
      <c r="R399" s="105">
        <v>13687780407</v>
      </c>
      <c r="S399" s="103" t="s">
        <v>1517</v>
      </c>
      <c r="T399" s="103" t="s">
        <v>20162</v>
      </c>
      <c r="U399" s="106" t="s">
        <v>20814</v>
      </c>
      <c r="V399" s="105"/>
      <c r="W399" s="107" t="s">
        <v>215</v>
      </c>
      <c r="X399" t="s">
        <v>1794</v>
      </c>
      <c r="AA399">
        <f ca="1" t="shared" si="13"/>
        <v>18</v>
      </c>
    </row>
    <row r="400" spans="1:27">
      <c r="A400" s="101">
        <v>2</v>
      </c>
      <c r="B400" s="89" t="str">
        <f t="shared" si="12"/>
        <v>452731200206290010</v>
      </c>
      <c r="C400" s="89" t="s">
        <v>215</v>
      </c>
      <c r="D400" s="102" t="s">
        <v>1797</v>
      </c>
      <c r="E400" s="102" t="s">
        <v>24</v>
      </c>
      <c r="F400" s="103" t="s">
        <v>20131</v>
      </c>
      <c r="G400" s="103" t="s">
        <v>20190</v>
      </c>
      <c r="H400" s="104" t="s">
        <v>1796</v>
      </c>
      <c r="I400" s="103" t="s">
        <v>30</v>
      </c>
      <c r="J400" s="103" t="s">
        <v>30</v>
      </c>
      <c r="K400" s="103" t="s">
        <v>30</v>
      </c>
      <c r="L400" s="103" t="s">
        <v>30</v>
      </c>
      <c r="M400" s="103" t="s">
        <v>30</v>
      </c>
      <c r="N400" s="103" t="s">
        <v>27</v>
      </c>
      <c r="O400" s="103" t="s">
        <v>30</v>
      </c>
      <c r="P400" s="103" t="s">
        <v>1517</v>
      </c>
      <c r="Q400" s="103" t="s">
        <v>1799</v>
      </c>
      <c r="R400" s="105">
        <v>15277848890</v>
      </c>
      <c r="S400" s="103" t="s">
        <v>1517</v>
      </c>
      <c r="T400" s="103" t="s">
        <v>1517</v>
      </c>
      <c r="U400" s="106" t="s">
        <v>20219</v>
      </c>
      <c r="V400" s="105" t="s">
        <v>20815</v>
      </c>
      <c r="W400" s="107" t="s">
        <v>215</v>
      </c>
      <c r="X400" t="s">
        <v>19802</v>
      </c>
      <c r="AA400">
        <f ca="1" t="shared" si="13"/>
        <v>19</v>
      </c>
    </row>
    <row r="401" spans="1:27">
      <c r="A401" s="101">
        <v>3</v>
      </c>
      <c r="B401" s="89" t="str">
        <f t="shared" si="12"/>
        <v>452731200208122424</v>
      </c>
      <c r="C401" s="89" t="s">
        <v>215</v>
      </c>
      <c r="D401" s="102" t="s">
        <v>1801</v>
      </c>
      <c r="E401" s="102" t="s">
        <v>143</v>
      </c>
      <c r="F401" s="103" t="s">
        <v>20131</v>
      </c>
      <c r="G401" s="103">
        <v>200208</v>
      </c>
      <c r="H401" s="104" t="s">
        <v>1800</v>
      </c>
      <c r="I401" s="103" t="s">
        <v>30</v>
      </c>
      <c r="J401" s="103" t="s">
        <v>30</v>
      </c>
      <c r="K401" s="103" t="s">
        <v>30</v>
      </c>
      <c r="L401" s="103" t="s">
        <v>30</v>
      </c>
      <c r="M401" s="103" t="s">
        <v>30</v>
      </c>
      <c r="N401" s="103" t="s">
        <v>30</v>
      </c>
      <c r="O401" s="103" t="s">
        <v>27</v>
      </c>
      <c r="P401" s="103" t="s">
        <v>1517</v>
      </c>
      <c r="Q401" s="103" t="s">
        <v>1803</v>
      </c>
      <c r="R401" s="105">
        <v>13481868837</v>
      </c>
      <c r="S401" s="103" t="s">
        <v>1517</v>
      </c>
      <c r="T401" s="103" t="s">
        <v>20191</v>
      </c>
      <c r="U401" s="106" t="s">
        <v>20192</v>
      </c>
      <c r="V401" s="105" t="s">
        <v>20526</v>
      </c>
      <c r="W401" s="107" t="s">
        <v>215</v>
      </c>
      <c r="X401" t="s">
        <v>1802</v>
      </c>
      <c r="AA401">
        <f ca="1" t="shared" si="13"/>
        <v>19</v>
      </c>
    </row>
    <row r="402" spans="1:27">
      <c r="A402" s="101">
        <v>4</v>
      </c>
      <c r="B402" s="89" t="str">
        <f t="shared" si="12"/>
        <v>452731200210125712</v>
      </c>
      <c r="C402" s="89" t="s">
        <v>215</v>
      </c>
      <c r="D402" s="102" t="s">
        <v>1805</v>
      </c>
      <c r="E402" s="102" t="s">
        <v>24</v>
      </c>
      <c r="F402" s="103" t="s">
        <v>20131</v>
      </c>
      <c r="G402" s="103" t="s">
        <v>20132</v>
      </c>
      <c r="H402" s="104" t="s">
        <v>1804</v>
      </c>
      <c r="I402" s="103" t="s">
        <v>30</v>
      </c>
      <c r="J402" s="103" t="s">
        <v>30</v>
      </c>
      <c r="K402" s="103" t="s">
        <v>30</v>
      </c>
      <c r="L402" s="103" t="s">
        <v>30</v>
      </c>
      <c r="M402" s="103" t="s">
        <v>30</v>
      </c>
      <c r="N402" s="103" t="s">
        <v>30</v>
      </c>
      <c r="O402" s="103" t="s">
        <v>27</v>
      </c>
      <c r="P402" s="103" t="s">
        <v>1517</v>
      </c>
      <c r="Q402" s="103" t="s">
        <v>180</v>
      </c>
      <c r="R402" s="105">
        <v>18977894301</v>
      </c>
      <c r="S402" s="103" t="s">
        <v>1517</v>
      </c>
      <c r="T402" s="103" t="s">
        <v>1517</v>
      </c>
      <c r="U402" s="106" t="s">
        <v>20366</v>
      </c>
      <c r="V402" s="105" t="s">
        <v>20366</v>
      </c>
      <c r="W402" s="107" t="s">
        <v>215</v>
      </c>
      <c r="X402" t="s">
        <v>17673</v>
      </c>
      <c r="AA402">
        <f ca="1" t="shared" si="13"/>
        <v>18</v>
      </c>
    </row>
    <row r="403" spans="1:27">
      <c r="A403" s="101">
        <v>5</v>
      </c>
      <c r="B403" s="89" t="str">
        <f t="shared" si="12"/>
        <v>451229200311204524</v>
      </c>
      <c r="C403" s="89" t="s">
        <v>215</v>
      </c>
      <c r="D403" s="102" t="s">
        <v>1807</v>
      </c>
      <c r="E403" s="102" t="s">
        <v>143</v>
      </c>
      <c r="F403" s="103" t="s">
        <v>20131</v>
      </c>
      <c r="G403" s="103" t="s">
        <v>20423</v>
      </c>
      <c r="H403" s="104" t="s">
        <v>1806</v>
      </c>
      <c r="I403" s="103" t="s">
        <v>27</v>
      </c>
      <c r="J403" s="103" t="s">
        <v>30</v>
      </c>
      <c r="K403" s="103" t="s">
        <v>30</v>
      </c>
      <c r="L403" s="103" t="s">
        <v>30</v>
      </c>
      <c r="M403" s="103" t="s">
        <v>30</v>
      </c>
      <c r="N403" s="103" t="s">
        <v>30</v>
      </c>
      <c r="O403" s="103" t="s">
        <v>27</v>
      </c>
      <c r="P403" s="103" t="s">
        <v>1517</v>
      </c>
      <c r="Q403" s="103" t="s">
        <v>1809</v>
      </c>
      <c r="R403" s="105">
        <v>15277855265</v>
      </c>
      <c r="S403" s="103" t="s">
        <v>1517</v>
      </c>
      <c r="T403" s="103" t="s">
        <v>20211</v>
      </c>
      <c r="U403" s="106" t="s">
        <v>20726</v>
      </c>
      <c r="V403" s="105" t="s">
        <v>20816</v>
      </c>
      <c r="W403" s="107" t="s">
        <v>215</v>
      </c>
      <c r="X403" t="s">
        <v>1808</v>
      </c>
      <c r="AA403">
        <f ca="1" t="shared" si="13"/>
        <v>17</v>
      </c>
    </row>
    <row r="404" spans="1:27">
      <c r="A404" s="101">
        <v>6</v>
      </c>
      <c r="B404" s="89" t="str">
        <f t="shared" si="12"/>
        <v>451229200306202727</v>
      </c>
      <c r="C404" s="89" t="s">
        <v>215</v>
      </c>
      <c r="D404" s="102" t="s">
        <v>1811</v>
      </c>
      <c r="E404" s="102" t="s">
        <v>143</v>
      </c>
      <c r="F404" s="103" t="s">
        <v>20131</v>
      </c>
      <c r="G404" s="103" t="s">
        <v>20229</v>
      </c>
      <c r="H404" s="104" t="s">
        <v>1810</v>
      </c>
      <c r="I404" s="103" t="s">
        <v>30</v>
      </c>
      <c r="J404" s="103" t="s">
        <v>30</v>
      </c>
      <c r="K404" s="103" t="s">
        <v>30</v>
      </c>
      <c r="L404" s="103" t="s">
        <v>30</v>
      </c>
      <c r="M404" s="103" t="s">
        <v>30</v>
      </c>
      <c r="N404" s="103" t="s">
        <v>30</v>
      </c>
      <c r="O404" s="103" t="s">
        <v>27</v>
      </c>
      <c r="P404" s="103" t="s">
        <v>20277</v>
      </c>
      <c r="Q404" s="103" t="s">
        <v>1813</v>
      </c>
      <c r="R404" s="105">
        <v>17777939226</v>
      </c>
      <c r="S404" s="103" t="s">
        <v>1517</v>
      </c>
      <c r="T404" s="103" t="s">
        <v>20277</v>
      </c>
      <c r="U404" s="106" t="s">
        <v>20599</v>
      </c>
      <c r="V404" s="105" t="s">
        <v>20817</v>
      </c>
      <c r="W404" s="107" t="s">
        <v>215</v>
      </c>
      <c r="X404" t="s">
        <v>1812</v>
      </c>
      <c r="AA404">
        <f ca="1" t="shared" si="13"/>
        <v>18</v>
      </c>
    </row>
    <row r="405" spans="1:27">
      <c r="A405" s="101">
        <v>7</v>
      </c>
      <c r="B405" s="89" t="str">
        <f t="shared" si="12"/>
        <v>451229200207015117</v>
      </c>
      <c r="C405" s="89" t="s">
        <v>215</v>
      </c>
      <c r="D405" s="102" t="s">
        <v>1815</v>
      </c>
      <c r="E405" s="102" t="s">
        <v>24</v>
      </c>
      <c r="F405" s="103" t="s">
        <v>20178</v>
      </c>
      <c r="G405" s="103">
        <v>200207</v>
      </c>
      <c r="H405" s="104" t="s">
        <v>1814</v>
      </c>
      <c r="I405" s="103" t="s">
        <v>30</v>
      </c>
      <c r="J405" s="103" t="s">
        <v>30</v>
      </c>
      <c r="K405" s="103" t="s">
        <v>30</v>
      </c>
      <c r="L405" s="103" t="s">
        <v>30</v>
      </c>
      <c r="M405" s="103" t="s">
        <v>30</v>
      </c>
      <c r="N405" s="103" t="s">
        <v>30</v>
      </c>
      <c r="O405" s="103" t="s">
        <v>27</v>
      </c>
      <c r="P405" s="103" t="s">
        <v>1517</v>
      </c>
      <c r="Q405" s="103" t="s">
        <v>1817</v>
      </c>
      <c r="R405" s="105">
        <v>18378888028</v>
      </c>
      <c r="S405" s="103" t="s">
        <v>1517</v>
      </c>
      <c r="T405" s="103" t="s">
        <v>20164</v>
      </c>
      <c r="U405" s="106" t="s">
        <v>20165</v>
      </c>
      <c r="V405" s="105" t="s">
        <v>20818</v>
      </c>
      <c r="W405" s="107" t="s">
        <v>215</v>
      </c>
      <c r="X405" t="s">
        <v>1816</v>
      </c>
      <c r="AA405">
        <f ca="1" t="shared" si="13"/>
        <v>19</v>
      </c>
    </row>
    <row r="406" spans="1:27">
      <c r="A406" s="101">
        <v>8</v>
      </c>
      <c r="B406" s="89" t="str">
        <f t="shared" si="12"/>
        <v>452127200206242716</v>
      </c>
      <c r="C406" s="89" t="s">
        <v>215</v>
      </c>
      <c r="D406" s="102" t="s">
        <v>1819</v>
      </c>
      <c r="E406" s="102" t="s">
        <v>24</v>
      </c>
      <c r="F406" s="103" t="s">
        <v>20131</v>
      </c>
      <c r="G406" s="103">
        <v>200206</v>
      </c>
      <c r="H406" s="104" t="s">
        <v>1818</v>
      </c>
      <c r="I406" s="103" t="s">
        <v>27</v>
      </c>
      <c r="J406" s="103" t="s">
        <v>30</v>
      </c>
      <c r="K406" s="103" t="s">
        <v>27</v>
      </c>
      <c r="L406" s="103" t="s">
        <v>30</v>
      </c>
      <c r="M406" s="103" t="s">
        <v>30</v>
      </c>
      <c r="N406" s="103" t="s">
        <v>30</v>
      </c>
      <c r="O406" s="103" t="s">
        <v>27</v>
      </c>
      <c r="P406" s="103" t="s">
        <v>20253</v>
      </c>
      <c r="Q406" s="103" t="s">
        <v>1821</v>
      </c>
      <c r="R406" s="105">
        <v>13557783595</v>
      </c>
      <c r="S406" s="103" t="s">
        <v>20253</v>
      </c>
      <c r="T406" s="103" t="s">
        <v>20522</v>
      </c>
      <c r="U406" s="106" t="s">
        <v>20819</v>
      </c>
      <c r="V406" s="105" t="s">
        <v>20820</v>
      </c>
      <c r="W406" s="107" t="s">
        <v>215</v>
      </c>
      <c r="X406" t="s">
        <v>1820</v>
      </c>
      <c r="AA406">
        <f ca="1" t="shared" si="13"/>
        <v>19</v>
      </c>
    </row>
    <row r="407" spans="1:27">
      <c r="A407" s="101">
        <v>9</v>
      </c>
      <c r="B407" s="89" t="str">
        <f t="shared" si="12"/>
        <v>451229200211132711</v>
      </c>
      <c r="C407" s="89" t="s">
        <v>215</v>
      </c>
      <c r="D407" s="102" t="s">
        <v>1823</v>
      </c>
      <c r="E407" s="102" t="s">
        <v>24</v>
      </c>
      <c r="F407" s="103" t="s">
        <v>20178</v>
      </c>
      <c r="G407" s="103" t="s">
        <v>20276</v>
      </c>
      <c r="H407" s="104" t="s">
        <v>1822</v>
      </c>
      <c r="I407" s="103" t="s">
        <v>27</v>
      </c>
      <c r="J407" s="103" t="s">
        <v>30</v>
      </c>
      <c r="K407" s="103" t="s">
        <v>30</v>
      </c>
      <c r="L407" s="103" t="s">
        <v>30</v>
      </c>
      <c r="M407" s="103" t="s">
        <v>30</v>
      </c>
      <c r="N407" s="103" t="s">
        <v>30</v>
      </c>
      <c r="O407" s="103" t="s">
        <v>27</v>
      </c>
      <c r="P407" s="103" t="s">
        <v>1517</v>
      </c>
      <c r="Q407" s="103" t="s">
        <v>1825</v>
      </c>
      <c r="R407" s="105">
        <v>15778318801</v>
      </c>
      <c r="S407" s="103" t="s">
        <v>1517</v>
      </c>
      <c r="T407" s="103" t="s">
        <v>20277</v>
      </c>
      <c r="U407" s="106" t="s">
        <v>20821</v>
      </c>
      <c r="V407" s="105" t="s">
        <v>20822</v>
      </c>
      <c r="W407" s="107" t="s">
        <v>215</v>
      </c>
      <c r="X407" t="s">
        <v>1824</v>
      </c>
      <c r="AA407">
        <f ca="1" t="shared" si="13"/>
        <v>18</v>
      </c>
    </row>
    <row r="408" spans="1:27">
      <c r="A408" s="101">
        <v>10</v>
      </c>
      <c r="B408" s="89" t="str">
        <f t="shared" si="12"/>
        <v>45273020041125651X</v>
      </c>
      <c r="C408" s="89" t="s">
        <v>215</v>
      </c>
      <c r="D408" s="102" t="s">
        <v>1827</v>
      </c>
      <c r="E408" s="102" t="s">
        <v>24</v>
      </c>
      <c r="F408" s="103" t="s">
        <v>20131</v>
      </c>
      <c r="G408" s="103" t="s">
        <v>20823</v>
      </c>
      <c r="H408" s="104" t="s">
        <v>1826</v>
      </c>
      <c r="I408" s="103" t="s">
        <v>30</v>
      </c>
      <c r="J408" s="103" t="s">
        <v>30</v>
      </c>
      <c r="K408" s="103" t="s">
        <v>30</v>
      </c>
      <c r="L408" s="103" t="s">
        <v>30</v>
      </c>
      <c r="M408" s="103" t="s">
        <v>30</v>
      </c>
      <c r="N408" s="103" t="s">
        <v>30</v>
      </c>
      <c r="O408" s="103" t="s">
        <v>27</v>
      </c>
      <c r="P408" s="103" t="s">
        <v>1517</v>
      </c>
      <c r="Q408" s="103" t="s">
        <v>1829</v>
      </c>
      <c r="R408" s="105">
        <v>18176138217</v>
      </c>
      <c r="S408" s="103" t="s">
        <v>1517</v>
      </c>
      <c r="T408" s="103" t="s">
        <v>1517</v>
      </c>
      <c r="U408" s="106" t="s">
        <v>20264</v>
      </c>
      <c r="V408" s="105" t="s">
        <v>20824</v>
      </c>
      <c r="W408" s="107" t="s">
        <v>215</v>
      </c>
      <c r="X408" t="s">
        <v>17785</v>
      </c>
      <c r="AA408">
        <f ca="1" t="shared" si="13"/>
        <v>16</v>
      </c>
    </row>
    <row r="409" spans="1:27">
      <c r="A409" s="101">
        <v>11</v>
      </c>
      <c r="B409" s="89" t="str">
        <f t="shared" si="12"/>
        <v>45273120030101003x</v>
      </c>
      <c r="C409" s="89" t="s">
        <v>215</v>
      </c>
      <c r="D409" s="102" t="s">
        <v>1831</v>
      </c>
      <c r="E409" s="102" t="s">
        <v>24</v>
      </c>
      <c r="F409" s="103" t="s">
        <v>20131</v>
      </c>
      <c r="G409" s="103" t="s">
        <v>20157</v>
      </c>
      <c r="H409" s="104" t="s">
        <v>1830</v>
      </c>
      <c r="I409" s="103" t="s">
        <v>30</v>
      </c>
      <c r="J409" s="103" t="s">
        <v>30</v>
      </c>
      <c r="K409" s="103" t="s">
        <v>30</v>
      </c>
      <c r="L409" s="103" t="s">
        <v>30</v>
      </c>
      <c r="M409" s="103" t="s">
        <v>30</v>
      </c>
      <c r="N409" s="103" t="s">
        <v>30</v>
      </c>
      <c r="O409" s="103" t="s">
        <v>27</v>
      </c>
      <c r="P409" s="103" t="s">
        <v>1517</v>
      </c>
      <c r="Q409" s="103" t="s">
        <v>109</v>
      </c>
      <c r="R409" s="105">
        <v>18977838873</v>
      </c>
      <c r="S409" s="103" t="s">
        <v>1517</v>
      </c>
      <c r="T409" s="103" t="s">
        <v>1517</v>
      </c>
      <c r="U409" s="106" t="s">
        <v>20825</v>
      </c>
      <c r="V409" s="105">
        <v>0</v>
      </c>
      <c r="W409" s="107" t="s">
        <v>215</v>
      </c>
      <c r="X409" t="s">
        <v>19803</v>
      </c>
      <c r="AA409">
        <f ca="1" t="shared" si="13"/>
        <v>18</v>
      </c>
    </row>
    <row r="410" spans="1:27">
      <c r="A410" s="101">
        <v>12</v>
      </c>
      <c r="B410" s="89" t="str">
        <f t="shared" si="12"/>
        <v>452731200305075711</v>
      </c>
      <c r="C410" s="89" t="s">
        <v>215</v>
      </c>
      <c r="D410" s="102" t="s">
        <v>1834</v>
      </c>
      <c r="E410" s="102" t="s">
        <v>24</v>
      </c>
      <c r="F410" s="103" t="s">
        <v>20131</v>
      </c>
      <c r="G410" s="103">
        <v>200305</v>
      </c>
      <c r="H410" s="104" t="s">
        <v>1833</v>
      </c>
      <c r="I410" s="103" t="s">
        <v>30</v>
      </c>
      <c r="J410" s="103" t="s">
        <v>30</v>
      </c>
      <c r="K410" s="103" t="s">
        <v>30</v>
      </c>
      <c r="L410" s="103" t="s">
        <v>30</v>
      </c>
      <c r="M410" s="103" t="s">
        <v>30</v>
      </c>
      <c r="N410" s="103" t="s">
        <v>30</v>
      </c>
      <c r="O410" s="103" t="s">
        <v>27</v>
      </c>
      <c r="P410" s="103" t="s">
        <v>1517</v>
      </c>
      <c r="Q410" s="103" t="s">
        <v>1836</v>
      </c>
      <c r="R410" s="105">
        <v>18677881031</v>
      </c>
      <c r="S410" s="103" t="s">
        <v>1517</v>
      </c>
      <c r="T410" s="103" t="s">
        <v>1517</v>
      </c>
      <c r="U410" s="106" t="s">
        <v>20593</v>
      </c>
      <c r="V410" s="105">
        <v>0</v>
      </c>
      <c r="W410" s="107" t="s">
        <v>215</v>
      </c>
      <c r="X410" t="s">
        <v>19804</v>
      </c>
      <c r="AA410">
        <f ca="1" t="shared" si="13"/>
        <v>18</v>
      </c>
    </row>
    <row r="411" spans="1:27">
      <c r="A411" s="101">
        <v>13</v>
      </c>
      <c r="B411" s="89" t="str">
        <f t="shared" si="12"/>
        <v>451229200304010019</v>
      </c>
      <c r="C411" s="89" t="s">
        <v>215</v>
      </c>
      <c r="D411" s="102" t="s">
        <v>1838</v>
      </c>
      <c r="E411" s="102" t="s">
        <v>24</v>
      </c>
      <c r="F411" s="103" t="s">
        <v>20131</v>
      </c>
      <c r="G411" s="103" t="s">
        <v>20154</v>
      </c>
      <c r="H411" s="104" t="s">
        <v>1837</v>
      </c>
      <c r="I411" s="103" t="s">
        <v>30</v>
      </c>
      <c r="J411" s="103" t="s">
        <v>30</v>
      </c>
      <c r="K411" s="103" t="s">
        <v>30</v>
      </c>
      <c r="L411" s="103" t="s">
        <v>30</v>
      </c>
      <c r="M411" s="103" t="s">
        <v>30</v>
      </c>
      <c r="N411" s="103" t="s">
        <v>30</v>
      </c>
      <c r="O411" s="103" t="s">
        <v>27</v>
      </c>
      <c r="P411" s="103" t="s">
        <v>1517</v>
      </c>
      <c r="Q411" s="103" t="s">
        <v>1840</v>
      </c>
      <c r="R411" s="105">
        <v>18176135250</v>
      </c>
      <c r="S411" s="103" t="s">
        <v>1517</v>
      </c>
      <c r="T411" s="103" t="s">
        <v>20162</v>
      </c>
      <c r="U411" s="106" t="s">
        <v>20259</v>
      </c>
      <c r="V411" s="105" t="s">
        <v>20260</v>
      </c>
      <c r="W411" s="107" t="s">
        <v>215</v>
      </c>
      <c r="X411" t="s">
        <v>1839</v>
      </c>
      <c r="AA411">
        <f ca="1" t="shared" si="13"/>
        <v>18</v>
      </c>
    </row>
    <row r="412" spans="1:27">
      <c r="A412" s="101">
        <v>14</v>
      </c>
      <c r="B412" s="89" t="str">
        <f t="shared" si="12"/>
        <v>452731200209274825</v>
      </c>
      <c r="C412" s="89" t="s">
        <v>215</v>
      </c>
      <c r="D412" s="102" t="s">
        <v>1842</v>
      </c>
      <c r="E412" s="102" t="s">
        <v>143</v>
      </c>
      <c r="F412" s="103" t="s">
        <v>20131</v>
      </c>
      <c r="G412" s="103" t="s">
        <v>20143</v>
      </c>
      <c r="H412" s="104" t="s">
        <v>1841</v>
      </c>
      <c r="I412" s="103" t="s">
        <v>30</v>
      </c>
      <c r="J412" s="103" t="s">
        <v>30</v>
      </c>
      <c r="K412" s="103" t="s">
        <v>30</v>
      </c>
      <c r="L412" s="103" t="s">
        <v>30</v>
      </c>
      <c r="M412" s="103" t="s">
        <v>30</v>
      </c>
      <c r="N412" s="103" t="s">
        <v>30</v>
      </c>
      <c r="O412" s="103" t="s">
        <v>27</v>
      </c>
      <c r="P412" s="103" t="s">
        <v>1517</v>
      </c>
      <c r="Q412" s="103" t="s">
        <v>1844</v>
      </c>
      <c r="R412" s="105">
        <v>15077154167</v>
      </c>
      <c r="S412" s="103" t="s">
        <v>1517</v>
      </c>
      <c r="T412" s="103" t="s">
        <v>1517</v>
      </c>
      <c r="U412" s="106" t="s">
        <v>20826</v>
      </c>
      <c r="V412" s="105" t="s">
        <v>20827</v>
      </c>
      <c r="W412" s="107" t="s">
        <v>215</v>
      </c>
      <c r="X412" t="s">
        <v>19805</v>
      </c>
      <c r="AA412">
        <f ca="1" t="shared" si="13"/>
        <v>18</v>
      </c>
    </row>
    <row r="413" spans="1:27">
      <c r="A413" s="101">
        <v>15</v>
      </c>
      <c r="B413" s="89" t="str">
        <f t="shared" si="12"/>
        <v>45273120030104001X</v>
      </c>
      <c r="C413" s="89" t="s">
        <v>215</v>
      </c>
      <c r="D413" s="102" t="s">
        <v>1846</v>
      </c>
      <c r="E413" s="102" t="s">
        <v>24</v>
      </c>
      <c r="F413" s="103" t="s">
        <v>20131</v>
      </c>
      <c r="G413" s="103" t="s">
        <v>20157</v>
      </c>
      <c r="H413" s="104" t="s">
        <v>1845</v>
      </c>
      <c r="I413" s="103" t="s">
        <v>27</v>
      </c>
      <c r="J413" s="103" t="s">
        <v>30</v>
      </c>
      <c r="K413" s="103" t="s">
        <v>27</v>
      </c>
      <c r="L413" s="103" t="s">
        <v>30</v>
      </c>
      <c r="M413" s="103" t="s">
        <v>30</v>
      </c>
      <c r="N413" s="103" t="s">
        <v>27</v>
      </c>
      <c r="O413" s="103" t="s">
        <v>30</v>
      </c>
      <c r="P413" s="103" t="s">
        <v>1517</v>
      </c>
      <c r="Q413" s="103" t="s">
        <v>1848</v>
      </c>
      <c r="R413" s="105">
        <v>15807782566</v>
      </c>
      <c r="S413" s="103" t="s">
        <v>1517</v>
      </c>
      <c r="T413" s="103" t="s">
        <v>1517</v>
      </c>
      <c r="U413" s="106" t="s">
        <v>20828</v>
      </c>
      <c r="V413" s="105" t="s">
        <v>20829</v>
      </c>
      <c r="W413" s="107" t="s">
        <v>215</v>
      </c>
      <c r="X413" t="s">
        <v>19806</v>
      </c>
      <c r="AA413">
        <f ca="1" t="shared" si="13"/>
        <v>18</v>
      </c>
    </row>
    <row r="414" spans="1:27">
      <c r="A414" s="101">
        <v>16</v>
      </c>
      <c r="B414" s="89" t="str">
        <f t="shared" si="12"/>
        <v>452731200210233916</v>
      </c>
      <c r="C414" s="89" t="s">
        <v>215</v>
      </c>
      <c r="D414" s="102" t="s">
        <v>1850</v>
      </c>
      <c r="E414" s="102" t="s">
        <v>24</v>
      </c>
      <c r="F414" s="103" t="s">
        <v>20131</v>
      </c>
      <c r="G414" s="103" t="s">
        <v>20132</v>
      </c>
      <c r="H414" s="104" t="s">
        <v>1849</v>
      </c>
      <c r="I414" s="103" t="s">
        <v>30</v>
      </c>
      <c r="J414" s="103" t="s">
        <v>30</v>
      </c>
      <c r="K414" s="103" t="s">
        <v>30</v>
      </c>
      <c r="L414" s="103" t="s">
        <v>27</v>
      </c>
      <c r="M414" s="103" t="s">
        <v>27</v>
      </c>
      <c r="N414" s="103" t="s">
        <v>30</v>
      </c>
      <c r="O414" s="103" t="s">
        <v>27</v>
      </c>
      <c r="P414" s="103" t="s">
        <v>1517</v>
      </c>
      <c r="Q414" s="103" t="s">
        <v>19807</v>
      </c>
      <c r="R414" s="105">
        <v>13877895914</v>
      </c>
      <c r="S414" s="103" t="s">
        <v>1517</v>
      </c>
      <c r="T414" s="103" t="s">
        <v>20140</v>
      </c>
      <c r="U414" s="106" t="s">
        <v>20451</v>
      </c>
      <c r="V414" s="105" t="s">
        <v>20830</v>
      </c>
      <c r="W414" s="107" t="s">
        <v>215</v>
      </c>
      <c r="X414" t="s">
        <v>1851</v>
      </c>
      <c r="AA414">
        <f ca="1" t="shared" si="13"/>
        <v>18</v>
      </c>
    </row>
    <row r="415" spans="1:27">
      <c r="A415" s="101">
        <v>17</v>
      </c>
      <c r="B415" s="89" t="str">
        <f t="shared" si="12"/>
        <v>451229200205022719</v>
      </c>
      <c r="C415" s="89" t="s">
        <v>215</v>
      </c>
      <c r="D415" s="102" t="s">
        <v>1854</v>
      </c>
      <c r="E415" s="102" t="s">
        <v>24</v>
      </c>
      <c r="F415" s="103" t="s">
        <v>20131</v>
      </c>
      <c r="G415" s="103" t="s">
        <v>20150</v>
      </c>
      <c r="H415" s="104" t="s">
        <v>1853</v>
      </c>
      <c r="I415" s="103" t="s">
        <v>30</v>
      </c>
      <c r="J415" s="103" t="s">
        <v>30</v>
      </c>
      <c r="K415" s="103" t="s">
        <v>27</v>
      </c>
      <c r="L415" s="103" t="s">
        <v>30</v>
      </c>
      <c r="M415" s="103" t="s">
        <v>30</v>
      </c>
      <c r="N415" s="103" t="s">
        <v>30</v>
      </c>
      <c r="O415" s="103" t="s">
        <v>27</v>
      </c>
      <c r="P415" s="103" t="s">
        <v>1517</v>
      </c>
      <c r="Q415" s="103" t="s">
        <v>1856</v>
      </c>
      <c r="R415" s="105">
        <v>13977860997</v>
      </c>
      <c r="S415" s="103" t="s">
        <v>1517</v>
      </c>
      <c r="T415" s="103" t="s">
        <v>20151</v>
      </c>
      <c r="U415" s="106" t="s">
        <v>20652</v>
      </c>
      <c r="V415" s="105" t="s">
        <v>20831</v>
      </c>
      <c r="W415" s="107" t="s">
        <v>215</v>
      </c>
      <c r="X415" t="s">
        <v>19808</v>
      </c>
      <c r="AA415">
        <f ca="1" t="shared" si="13"/>
        <v>19</v>
      </c>
    </row>
    <row r="416" spans="1:27">
      <c r="A416" s="101">
        <v>18</v>
      </c>
      <c r="B416" s="89" t="str">
        <f t="shared" si="12"/>
        <v>451229200504080927</v>
      </c>
      <c r="C416" s="89" t="s">
        <v>215</v>
      </c>
      <c r="D416" s="102" t="s">
        <v>1858</v>
      </c>
      <c r="E416" s="102" t="s">
        <v>143</v>
      </c>
      <c r="F416" s="103" t="s">
        <v>20131</v>
      </c>
      <c r="G416" s="103" t="s">
        <v>20543</v>
      </c>
      <c r="H416" s="104" t="s">
        <v>1857</v>
      </c>
      <c r="I416" s="103" t="s">
        <v>30</v>
      </c>
      <c r="J416" s="103" t="s">
        <v>30</v>
      </c>
      <c r="K416" s="103" t="s">
        <v>27</v>
      </c>
      <c r="L416" s="103" t="s">
        <v>30</v>
      </c>
      <c r="M416" s="103" t="s">
        <v>30</v>
      </c>
      <c r="N416" s="103" t="s">
        <v>30</v>
      </c>
      <c r="O416" s="103" t="s">
        <v>27</v>
      </c>
      <c r="P416" s="103" t="s">
        <v>1517</v>
      </c>
      <c r="Q416" s="103" t="s">
        <v>1860</v>
      </c>
      <c r="R416" s="105">
        <v>18378889593</v>
      </c>
      <c r="S416" s="103" t="s">
        <v>1517</v>
      </c>
      <c r="T416" s="103" t="s">
        <v>20151</v>
      </c>
      <c r="U416" s="106" t="s">
        <v>20311</v>
      </c>
      <c r="V416" s="105" t="s">
        <v>20832</v>
      </c>
      <c r="W416" s="107" t="s">
        <v>215</v>
      </c>
      <c r="X416" t="s">
        <v>17741</v>
      </c>
      <c r="AA416">
        <f ca="1" t="shared" si="13"/>
        <v>16</v>
      </c>
    </row>
    <row r="417" spans="1:27">
      <c r="A417" s="101">
        <v>19</v>
      </c>
      <c r="B417" s="89" t="str">
        <f t="shared" si="12"/>
        <v>450124200211142727</v>
      </c>
      <c r="C417" s="89" t="s">
        <v>215</v>
      </c>
      <c r="D417" s="102" t="s">
        <v>1862</v>
      </c>
      <c r="E417" s="102" t="s">
        <v>143</v>
      </c>
      <c r="F417" s="103" t="s">
        <v>20131</v>
      </c>
      <c r="G417" s="103" t="s">
        <v>20276</v>
      </c>
      <c r="H417" s="104" t="s">
        <v>1861</v>
      </c>
      <c r="I417" s="103" t="s">
        <v>30</v>
      </c>
      <c r="J417" s="103" t="s">
        <v>27</v>
      </c>
      <c r="K417" s="103" t="s">
        <v>30</v>
      </c>
      <c r="L417" s="103" t="s">
        <v>30</v>
      </c>
      <c r="M417" s="103" t="s">
        <v>30</v>
      </c>
      <c r="N417" s="103" t="s">
        <v>30</v>
      </c>
      <c r="O417" s="103" t="s">
        <v>27</v>
      </c>
      <c r="P417" s="103" t="s">
        <v>20253</v>
      </c>
      <c r="Q417" s="103" t="s">
        <v>1864</v>
      </c>
      <c r="R417" s="105">
        <v>19807781365</v>
      </c>
      <c r="S417" s="103" t="s">
        <v>20253</v>
      </c>
      <c r="T417" s="103" t="s">
        <v>20522</v>
      </c>
      <c r="U417" s="106" t="s">
        <v>20791</v>
      </c>
      <c r="V417" s="105" t="s">
        <v>20833</v>
      </c>
      <c r="W417" s="107" t="s">
        <v>215</v>
      </c>
      <c r="X417" t="s">
        <v>19809</v>
      </c>
      <c r="AA417">
        <f ca="1" t="shared" si="13"/>
        <v>18</v>
      </c>
    </row>
    <row r="418" spans="1:27">
      <c r="A418" s="101">
        <v>20</v>
      </c>
      <c r="B418" s="89" t="str">
        <f t="shared" si="12"/>
        <v>452731200204175115</v>
      </c>
      <c r="C418" s="89" t="s">
        <v>215</v>
      </c>
      <c r="D418" s="102" t="s">
        <v>1866</v>
      </c>
      <c r="E418" s="102" t="s">
        <v>24</v>
      </c>
      <c r="F418" s="103" t="s">
        <v>20131</v>
      </c>
      <c r="G418" s="103" t="s">
        <v>20297</v>
      </c>
      <c r="H418" s="104" t="s">
        <v>1865</v>
      </c>
      <c r="I418" s="103" t="s">
        <v>30</v>
      </c>
      <c r="J418" s="103" t="s">
        <v>30</v>
      </c>
      <c r="K418" s="103" t="s">
        <v>30</v>
      </c>
      <c r="L418" s="103" t="s">
        <v>30</v>
      </c>
      <c r="M418" s="103" t="s">
        <v>30</v>
      </c>
      <c r="N418" s="103" t="s">
        <v>30</v>
      </c>
      <c r="O418" s="103" t="s">
        <v>27</v>
      </c>
      <c r="P418" s="103" t="s">
        <v>1517</v>
      </c>
      <c r="Q418" s="103" t="s">
        <v>1868</v>
      </c>
      <c r="R418" s="105">
        <v>13630176088</v>
      </c>
      <c r="S418" s="103" t="s">
        <v>1517</v>
      </c>
      <c r="T418" s="103" t="s">
        <v>20164</v>
      </c>
      <c r="U418" s="106" t="s">
        <v>20834</v>
      </c>
      <c r="V418" s="105" t="s">
        <v>20835</v>
      </c>
      <c r="W418" s="107" t="s">
        <v>215</v>
      </c>
      <c r="X418" t="s">
        <v>1867</v>
      </c>
      <c r="AA418">
        <f ca="1" t="shared" si="13"/>
        <v>19</v>
      </c>
    </row>
    <row r="419" spans="1:27">
      <c r="A419" s="101">
        <v>21</v>
      </c>
      <c r="B419" s="89" t="str">
        <f t="shared" si="12"/>
        <v>451229200209214216</v>
      </c>
      <c r="C419" s="89" t="s">
        <v>215</v>
      </c>
      <c r="D419" s="102" t="s">
        <v>1870</v>
      </c>
      <c r="E419" s="102" t="s">
        <v>24</v>
      </c>
      <c r="F419" s="103" t="s">
        <v>20131</v>
      </c>
      <c r="G419" s="103" t="s">
        <v>20143</v>
      </c>
      <c r="H419" s="104" t="s">
        <v>1869</v>
      </c>
      <c r="I419" s="103" t="s">
        <v>30</v>
      </c>
      <c r="J419" s="103" t="s">
        <v>30</v>
      </c>
      <c r="K419" s="103" t="s">
        <v>30</v>
      </c>
      <c r="L419" s="103" t="s">
        <v>30</v>
      </c>
      <c r="M419" s="103" t="s">
        <v>30</v>
      </c>
      <c r="N419" s="103" t="s">
        <v>30</v>
      </c>
      <c r="O419" s="103" t="s">
        <v>27</v>
      </c>
      <c r="P419" s="103" t="s">
        <v>1517</v>
      </c>
      <c r="Q419" s="103" t="s">
        <v>1872</v>
      </c>
      <c r="R419" s="105">
        <v>15807784476</v>
      </c>
      <c r="S419" s="103" t="s">
        <v>1517</v>
      </c>
      <c r="T419" s="103" t="s">
        <v>20133</v>
      </c>
      <c r="U419" s="106" t="s">
        <v>20689</v>
      </c>
      <c r="V419" s="105" t="s">
        <v>20836</v>
      </c>
      <c r="W419" s="107" t="s">
        <v>215</v>
      </c>
      <c r="X419" t="s">
        <v>19810</v>
      </c>
      <c r="AA419">
        <f ca="1" t="shared" si="13"/>
        <v>18</v>
      </c>
    </row>
    <row r="420" spans="1:27">
      <c r="A420" s="101">
        <v>22</v>
      </c>
      <c r="B420" s="89" t="str">
        <f t="shared" si="12"/>
        <v>452731200112162114</v>
      </c>
      <c r="C420" s="89" t="s">
        <v>215</v>
      </c>
      <c r="D420" s="102" t="s">
        <v>1874</v>
      </c>
      <c r="E420" s="102" t="s">
        <v>24</v>
      </c>
      <c r="F420" s="103" t="s">
        <v>20205</v>
      </c>
      <c r="G420" s="103" t="s">
        <v>20179</v>
      </c>
      <c r="H420" s="104" t="s">
        <v>1873</v>
      </c>
      <c r="I420" s="103" t="s">
        <v>27</v>
      </c>
      <c r="J420" s="103" t="s">
        <v>30</v>
      </c>
      <c r="K420" s="103" t="s">
        <v>30</v>
      </c>
      <c r="L420" s="103" t="s">
        <v>30</v>
      </c>
      <c r="M420" s="103" t="s">
        <v>30</v>
      </c>
      <c r="N420" s="103" t="s">
        <v>30</v>
      </c>
      <c r="O420" s="103" t="s">
        <v>27</v>
      </c>
      <c r="P420" s="103" t="s">
        <v>1517</v>
      </c>
      <c r="Q420" s="103" t="s">
        <v>1876</v>
      </c>
      <c r="R420" s="105">
        <v>13267613347</v>
      </c>
      <c r="S420" s="103" t="s">
        <v>1517</v>
      </c>
      <c r="T420" s="103" t="s">
        <v>20240</v>
      </c>
      <c r="U420" s="106" t="s">
        <v>20837</v>
      </c>
      <c r="V420" s="105" t="s">
        <v>20490</v>
      </c>
      <c r="W420" s="107" t="s">
        <v>215</v>
      </c>
      <c r="X420" t="s">
        <v>1875</v>
      </c>
      <c r="AA420">
        <f ca="1" t="shared" si="13"/>
        <v>19</v>
      </c>
    </row>
    <row r="421" spans="1:27">
      <c r="A421" s="101">
        <v>23</v>
      </c>
      <c r="B421" s="89" t="str">
        <f t="shared" si="12"/>
        <v>452731200211112411</v>
      </c>
      <c r="C421" s="89" t="s">
        <v>215</v>
      </c>
      <c r="D421" s="102" t="s">
        <v>1878</v>
      </c>
      <c r="E421" s="102" t="s">
        <v>24</v>
      </c>
      <c r="F421" s="103" t="s">
        <v>20205</v>
      </c>
      <c r="G421" s="103" t="s">
        <v>20276</v>
      </c>
      <c r="H421" s="104" t="s">
        <v>1877</v>
      </c>
      <c r="I421" s="103" t="s">
        <v>30</v>
      </c>
      <c r="J421" s="103" t="s">
        <v>30</v>
      </c>
      <c r="K421" s="103" t="s">
        <v>30</v>
      </c>
      <c r="L421" s="103" t="s">
        <v>30</v>
      </c>
      <c r="M421" s="103" t="s">
        <v>30</v>
      </c>
      <c r="N421" s="103" t="s">
        <v>30</v>
      </c>
      <c r="O421" s="103" t="s">
        <v>27</v>
      </c>
      <c r="P421" s="103" t="s">
        <v>1517</v>
      </c>
      <c r="Q421" s="103" t="s">
        <v>1880</v>
      </c>
      <c r="R421" s="105">
        <v>13481865702</v>
      </c>
      <c r="S421" s="103" t="s">
        <v>1517</v>
      </c>
      <c r="T421" s="103" t="s">
        <v>20191</v>
      </c>
      <c r="U421" s="106" t="s">
        <v>20269</v>
      </c>
      <c r="V421" s="105" t="s">
        <v>20838</v>
      </c>
      <c r="W421" s="107" t="s">
        <v>215</v>
      </c>
      <c r="X421" t="s">
        <v>1879</v>
      </c>
      <c r="AA421">
        <f ca="1" t="shared" si="13"/>
        <v>18</v>
      </c>
    </row>
    <row r="422" spans="1:27">
      <c r="A422" s="101">
        <v>24</v>
      </c>
      <c r="B422" s="89" t="str">
        <f t="shared" si="12"/>
        <v>451229200211225723</v>
      </c>
      <c r="C422" s="89" t="s">
        <v>215</v>
      </c>
      <c r="D422" s="102" t="s">
        <v>1882</v>
      </c>
      <c r="E422" s="102" t="s">
        <v>143</v>
      </c>
      <c r="F422" s="103" t="s">
        <v>20131</v>
      </c>
      <c r="G422" s="103">
        <v>200211</v>
      </c>
      <c r="H422" s="104" t="s">
        <v>1881</v>
      </c>
      <c r="I422" s="103" t="s">
        <v>30</v>
      </c>
      <c r="J422" s="103" t="s">
        <v>30</v>
      </c>
      <c r="K422" s="103" t="s">
        <v>30</v>
      </c>
      <c r="L422" s="103" t="s">
        <v>30</v>
      </c>
      <c r="M422" s="103" t="s">
        <v>30</v>
      </c>
      <c r="N422" s="103" t="s">
        <v>30</v>
      </c>
      <c r="O422" s="103" t="s">
        <v>27</v>
      </c>
      <c r="P422" s="103" t="s">
        <v>1517</v>
      </c>
      <c r="Q422" s="103" t="s">
        <v>1884</v>
      </c>
      <c r="R422" s="105">
        <v>18278868078</v>
      </c>
      <c r="S422" s="103" t="s">
        <v>1517</v>
      </c>
      <c r="T422" s="103" t="s">
        <v>1517</v>
      </c>
      <c r="U422" s="106" t="s">
        <v>20593</v>
      </c>
      <c r="V422" s="105" t="s">
        <v>20839</v>
      </c>
      <c r="W422" s="107" t="s">
        <v>215</v>
      </c>
      <c r="X422" t="s">
        <v>19811</v>
      </c>
      <c r="AA422">
        <f ca="1" t="shared" si="13"/>
        <v>18</v>
      </c>
    </row>
    <row r="423" spans="1:27">
      <c r="A423" s="101">
        <v>25</v>
      </c>
      <c r="B423" s="89" t="str">
        <f t="shared" si="12"/>
        <v>452127200209141523</v>
      </c>
      <c r="C423" s="89" t="s">
        <v>215</v>
      </c>
      <c r="D423" s="102" t="s">
        <v>1886</v>
      </c>
      <c r="E423" s="102" t="s">
        <v>143</v>
      </c>
      <c r="F423" s="103" t="s">
        <v>20131</v>
      </c>
      <c r="G423" s="103" t="s">
        <v>20143</v>
      </c>
      <c r="H423" s="104" t="s">
        <v>1885</v>
      </c>
      <c r="I423" s="103" t="s">
        <v>30</v>
      </c>
      <c r="J423" s="103" t="s">
        <v>30</v>
      </c>
      <c r="K423" s="103" t="s">
        <v>30</v>
      </c>
      <c r="L423" s="103" t="s">
        <v>30</v>
      </c>
      <c r="M423" s="103" t="s">
        <v>30</v>
      </c>
      <c r="N423" s="103" t="s">
        <v>30</v>
      </c>
      <c r="O423" s="103" t="s">
        <v>27</v>
      </c>
      <c r="P423" s="103" t="s">
        <v>13873</v>
      </c>
      <c r="Q423" s="103" t="s">
        <v>1888</v>
      </c>
      <c r="R423" s="105">
        <v>17776259852</v>
      </c>
      <c r="S423" s="103" t="s">
        <v>20253</v>
      </c>
      <c r="T423" s="103" t="s">
        <v>20840</v>
      </c>
      <c r="U423" s="106" t="s">
        <v>20841</v>
      </c>
      <c r="V423" s="105" t="s">
        <v>20842</v>
      </c>
      <c r="W423" s="107" t="s">
        <v>215</v>
      </c>
      <c r="X423" t="s">
        <v>1887</v>
      </c>
      <c r="AA423">
        <f ca="1" t="shared" si="13"/>
        <v>18</v>
      </c>
    </row>
    <row r="424" spans="1:27">
      <c r="A424" s="101">
        <v>26</v>
      </c>
      <c r="B424" s="89" t="str">
        <f t="shared" si="12"/>
        <v>452730200304035412</v>
      </c>
      <c r="C424" s="89" t="s">
        <v>215</v>
      </c>
      <c r="D424" s="102" t="s">
        <v>1890</v>
      </c>
      <c r="E424" s="102" t="s">
        <v>24</v>
      </c>
      <c r="F424" s="103" t="s">
        <v>20131</v>
      </c>
      <c r="G424" s="103" t="s">
        <v>20154</v>
      </c>
      <c r="H424" s="104" t="s">
        <v>1889</v>
      </c>
      <c r="I424" s="103" t="s">
        <v>30</v>
      </c>
      <c r="J424" s="103" t="s">
        <v>30</v>
      </c>
      <c r="K424" s="103" t="s">
        <v>27</v>
      </c>
      <c r="L424" s="103" t="s">
        <v>30</v>
      </c>
      <c r="M424" s="103" t="s">
        <v>30</v>
      </c>
      <c r="N424" s="103" t="s">
        <v>30</v>
      </c>
      <c r="O424" s="103" t="s">
        <v>27</v>
      </c>
      <c r="P424" s="103" t="s">
        <v>1517</v>
      </c>
      <c r="Q424" s="103" t="s">
        <v>1892</v>
      </c>
      <c r="R424" s="105">
        <v>13410674247</v>
      </c>
      <c r="S424" s="103" t="s">
        <v>1517</v>
      </c>
      <c r="T424" s="103" t="s">
        <v>20144</v>
      </c>
      <c r="U424" s="106" t="s">
        <v>20145</v>
      </c>
      <c r="V424" s="105" t="s">
        <v>20843</v>
      </c>
      <c r="W424" s="107" t="s">
        <v>215</v>
      </c>
      <c r="X424" t="s">
        <v>1891</v>
      </c>
      <c r="AA424">
        <f ca="1" t="shared" si="13"/>
        <v>18</v>
      </c>
    </row>
    <row r="425" spans="1:27">
      <c r="A425" s="101">
        <v>27</v>
      </c>
      <c r="B425" s="89" t="str">
        <f t="shared" si="12"/>
        <v>452731200106200348</v>
      </c>
      <c r="C425" s="89" t="s">
        <v>215</v>
      </c>
      <c r="D425" s="102" t="s">
        <v>1894</v>
      </c>
      <c r="E425" s="102" t="s">
        <v>143</v>
      </c>
      <c r="F425" s="103" t="s">
        <v>20178</v>
      </c>
      <c r="G425" s="103" t="s">
        <v>20289</v>
      </c>
      <c r="H425" s="104" t="s">
        <v>1893</v>
      </c>
      <c r="I425" s="103" t="s">
        <v>30</v>
      </c>
      <c r="J425" s="103" t="s">
        <v>27</v>
      </c>
      <c r="K425" s="103" t="s">
        <v>27</v>
      </c>
      <c r="L425" s="103" t="s">
        <v>30</v>
      </c>
      <c r="M425" s="103" t="s">
        <v>30</v>
      </c>
      <c r="N425" s="103" t="s">
        <v>30</v>
      </c>
      <c r="O425" s="103" t="s">
        <v>30</v>
      </c>
      <c r="P425" s="103" t="s">
        <v>20280</v>
      </c>
      <c r="Q425" s="103" t="s">
        <v>1896</v>
      </c>
      <c r="R425" s="105">
        <v>13667780687</v>
      </c>
      <c r="S425" s="103" t="s">
        <v>1517</v>
      </c>
      <c r="T425" s="103" t="s">
        <v>20280</v>
      </c>
      <c r="U425" s="106" t="s">
        <v>20668</v>
      </c>
      <c r="V425" s="105" t="s">
        <v>20575</v>
      </c>
      <c r="W425" s="107" t="s">
        <v>215</v>
      </c>
      <c r="X425" t="s">
        <v>1895</v>
      </c>
      <c r="AA425">
        <f ca="1" t="shared" si="13"/>
        <v>20</v>
      </c>
    </row>
    <row r="426" spans="1:27">
      <c r="A426" s="101">
        <v>28</v>
      </c>
      <c r="B426" s="89" t="str">
        <f t="shared" si="12"/>
        <v>452729200206281120</v>
      </c>
      <c r="C426" s="89" t="s">
        <v>215</v>
      </c>
      <c r="D426" s="102" t="s">
        <v>1898</v>
      </c>
      <c r="E426" s="102" t="s">
        <v>143</v>
      </c>
      <c r="F426" s="103" t="s">
        <v>20131</v>
      </c>
      <c r="G426" s="103" t="s">
        <v>20190</v>
      </c>
      <c r="H426" s="104" t="s">
        <v>1897</v>
      </c>
      <c r="I426" s="103" t="s">
        <v>27</v>
      </c>
      <c r="J426" s="103" t="s">
        <v>30</v>
      </c>
      <c r="K426" s="103" t="s">
        <v>30</v>
      </c>
      <c r="L426" s="103" t="s">
        <v>30</v>
      </c>
      <c r="M426" s="103" t="s">
        <v>30</v>
      </c>
      <c r="N426" s="103" t="s">
        <v>30</v>
      </c>
      <c r="O426" s="103" t="s">
        <v>27</v>
      </c>
      <c r="P426" s="103" t="s">
        <v>1133</v>
      </c>
      <c r="Q426" s="103" t="s">
        <v>1900</v>
      </c>
      <c r="R426" s="105" t="s">
        <v>1901</v>
      </c>
      <c r="S426" s="103" t="s">
        <v>1133</v>
      </c>
      <c r="T426" s="103" t="s">
        <v>20369</v>
      </c>
      <c r="U426" s="106" t="s">
        <v>20844</v>
      </c>
      <c r="V426" s="105" t="s">
        <v>20844</v>
      </c>
      <c r="W426" s="107" t="s">
        <v>215</v>
      </c>
      <c r="X426" t="s">
        <v>1899</v>
      </c>
      <c r="AA426">
        <f ca="1" t="shared" si="13"/>
        <v>19</v>
      </c>
    </row>
    <row r="427" spans="1:27">
      <c r="A427" s="101">
        <v>29</v>
      </c>
      <c r="B427" s="89" t="str">
        <f t="shared" si="12"/>
        <v>452729200308091563</v>
      </c>
      <c r="C427" s="89" t="s">
        <v>215</v>
      </c>
      <c r="D427" s="102" t="s">
        <v>1903</v>
      </c>
      <c r="E427" s="102" t="s">
        <v>143</v>
      </c>
      <c r="F427" s="103" t="s">
        <v>20131</v>
      </c>
      <c r="G427" s="103" t="s">
        <v>20163</v>
      </c>
      <c r="H427" s="104" t="s">
        <v>1902</v>
      </c>
      <c r="I427" s="103" t="s">
        <v>30</v>
      </c>
      <c r="J427" s="103" t="s">
        <v>30</v>
      </c>
      <c r="K427" s="103" t="s">
        <v>30</v>
      </c>
      <c r="L427" s="103" t="s">
        <v>30</v>
      </c>
      <c r="M427" s="103" t="s">
        <v>30</v>
      </c>
      <c r="N427" s="103" t="s">
        <v>30</v>
      </c>
      <c r="O427" s="103" t="s">
        <v>27</v>
      </c>
      <c r="P427" s="103" t="s">
        <v>1517</v>
      </c>
      <c r="Q427" s="103" t="s">
        <v>1905</v>
      </c>
      <c r="R427" s="105">
        <v>13768380270</v>
      </c>
      <c r="S427" s="103" t="s">
        <v>1517</v>
      </c>
      <c r="T427" s="103" t="s">
        <v>20133</v>
      </c>
      <c r="U427" s="106" t="s">
        <v>20298</v>
      </c>
      <c r="V427" s="105" t="s">
        <v>20845</v>
      </c>
      <c r="W427" s="107" t="s">
        <v>215</v>
      </c>
      <c r="X427" t="s">
        <v>1904</v>
      </c>
      <c r="AA427">
        <f ca="1" t="shared" si="13"/>
        <v>18</v>
      </c>
    </row>
    <row r="428" spans="1:27">
      <c r="A428" s="101">
        <v>30</v>
      </c>
      <c r="B428" s="89" t="str">
        <f t="shared" si="12"/>
        <v>452731200209081214</v>
      </c>
      <c r="C428" s="89" t="s">
        <v>215</v>
      </c>
      <c r="D428" s="102" t="s">
        <v>1907</v>
      </c>
      <c r="E428" s="102" t="s">
        <v>24</v>
      </c>
      <c r="F428" s="103" t="s">
        <v>20131</v>
      </c>
      <c r="G428" s="103">
        <v>200209</v>
      </c>
      <c r="H428" s="104" t="s">
        <v>1906</v>
      </c>
      <c r="I428" s="103" t="s">
        <v>30</v>
      </c>
      <c r="J428" s="103" t="s">
        <v>30</v>
      </c>
      <c r="K428" s="103" t="s">
        <v>27</v>
      </c>
      <c r="L428" s="103" t="s">
        <v>30</v>
      </c>
      <c r="M428" s="103" t="s">
        <v>30</v>
      </c>
      <c r="N428" s="103" t="s">
        <v>30</v>
      </c>
      <c r="O428" s="103" t="s">
        <v>27</v>
      </c>
      <c r="P428" s="103" t="s">
        <v>1517</v>
      </c>
      <c r="Q428" s="103" t="s">
        <v>1909</v>
      </c>
      <c r="R428" s="105">
        <v>19148600529</v>
      </c>
      <c r="S428" s="103" t="s">
        <v>20539</v>
      </c>
      <c r="T428" s="103" t="s">
        <v>20169</v>
      </c>
      <c r="U428" s="106" t="s">
        <v>20813</v>
      </c>
      <c r="V428" s="105" t="s">
        <v>20846</v>
      </c>
      <c r="W428" s="107" t="s">
        <v>215</v>
      </c>
      <c r="X428" t="s">
        <v>19812</v>
      </c>
      <c r="AA428">
        <f ca="1" t="shared" si="13"/>
        <v>18</v>
      </c>
    </row>
    <row r="429" spans="1:27">
      <c r="A429" s="101">
        <v>31</v>
      </c>
      <c r="B429" s="89" t="str">
        <f t="shared" si="12"/>
        <v>451229200211102723</v>
      </c>
      <c r="C429" s="89" t="s">
        <v>215</v>
      </c>
      <c r="D429" s="102" t="s">
        <v>1911</v>
      </c>
      <c r="E429" s="102" t="s">
        <v>143</v>
      </c>
      <c r="F429" s="103" t="s">
        <v>20178</v>
      </c>
      <c r="G429" s="103" t="s">
        <v>20276</v>
      </c>
      <c r="H429" s="104" t="s">
        <v>1910</v>
      </c>
      <c r="I429" s="103" t="s">
        <v>27</v>
      </c>
      <c r="J429" s="103" t="s">
        <v>30</v>
      </c>
      <c r="K429" s="103" t="s">
        <v>30</v>
      </c>
      <c r="L429" s="103" t="s">
        <v>30</v>
      </c>
      <c r="M429" s="103" t="s">
        <v>30</v>
      </c>
      <c r="N429" s="103" t="s">
        <v>30</v>
      </c>
      <c r="O429" s="103" t="s">
        <v>27</v>
      </c>
      <c r="P429" s="103" t="s">
        <v>1517</v>
      </c>
      <c r="Q429" s="103" t="s">
        <v>1913</v>
      </c>
      <c r="R429" s="105">
        <v>18176755117</v>
      </c>
      <c r="S429" s="103" t="s">
        <v>1517</v>
      </c>
      <c r="T429" s="103" t="s">
        <v>20277</v>
      </c>
      <c r="U429" s="106" t="s">
        <v>20315</v>
      </c>
      <c r="V429" s="105" t="s">
        <v>20847</v>
      </c>
      <c r="W429" s="107" t="s">
        <v>215</v>
      </c>
      <c r="X429" t="s">
        <v>19031</v>
      </c>
      <c r="AA429">
        <f ca="1" t="shared" si="13"/>
        <v>18</v>
      </c>
    </row>
    <row r="430" spans="1:27">
      <c r="A430" s="101">
        <v>32</v>
      </c>
      <c r="B430" s="89" t="str">
        <f t="shared" si="12"/>
        <v>451229200206251812</v>
      </c>
      <c r="C430" s="89" t="s">
        <v>215</v>
      </c>
      <c r="D430" s="102" t="s">
        <v>1915</v>
      </c>
      <c r="E430" s="102" t="s">
        <v>24</v>
      </c>
      <c r="F430" s="103" t="s">
        <v>20131</v>
      </c>
      <c r="G430" s="103" t="s">
        <v>20190</v>
      </c>
      <c r="H430" s="104" t="s">
        <v>1914</v>
      </c>
      <c r="I430" s="103" t="s">
        <v>30</v>
      </c>
      <c r="J430" s="103" t="s">
        <v>30</v>
      </c>
      <c r="K430" s="103" t="s">
        <v>30</v>
      </c>
      <c r="L430" s="103" t="s">
        <v>30</v>
      </c>
      <c r="M430" s="103" t="s">
        <v>30</v>
      </c>
      <c r="N430" s="103" t="s">
        <v>30</v>
      </c>
      <c r="O430" s="103" t="s">
        <v>30</v>
      </c>
      <c r="P430" s="103" t="s">
        <v>1517</v>
      </c>
      <c r="Q430" s="103" t="s">
        <v>1917</v>
      </c>
      <c r="R430" s="105">
        <v>18070840799</v>
      </c>
      <c r="S430" s="103" t="s">
        <v>1517</v>
      </c>
      <c r="T430" s="103" t="s">
        <v>1517</v>
      </c>
      <c r="U430" s="106" t="s">
        <v>20848</v>
      </c>
      <c r="V430" s="105">
        <v>0</v>
      </c>
      <c r="W430" s="107" t="s">
        <v>215</v>
      </c>
      <c r="X430" t="s">
        <v>19813</v>
      </c>
      <c r="AA430">
        <f ca="1" t="shared" si="13"/>
        <v>19</v>
      </c>
    </row>
    <row r="431" spans="1:27">
      <c r="A431" s="101">
        <v>33</v>
      </c>
      <c r="B431" s="89" t="str">
        <f t="shared" si="12"/>
        <v>452731200307191839</v>
      </c>
      <c r="C431" s="89" t="s">
        <v>215</v>
      </c>
      <c r="D431" s="102" t="s">
        <v>1919</v>
      </c>
      <c r="E431" s="102" t="s">
        <v>24</v>
      </c>
      <c r="F431" s="103" t="s">
        <v>20131</v>
      </c>
      <c r="G431" s="103">
        <v>200307</v>
      </c>
      <c r="H431" s="104" t="s">
        <v>1918</v>
      </c>
      <c r="I431" s="103" t="s">
        <v>27</v>
      </c>
      <c r="J431" s="103" t="s">
        <v>27</v>
      </c>
      <c r="K431" s="103" t="s">
        <v>30</v>
      </c>
      <c r="L431" s="103" t="s">
        <v>30</v>
      </c>
      <c r="M431" s="103" t="s">
        <v>30</v>
      </c>
      <c r="N431" s="103" t="s">
        <v>30</v>
      </c>
      <c r="O431" s="103" t="s">
        <v>27</v>
      </c>
      <c r="P431" s="103" t="s">
        <v>1517</v>
      </c>
      <c r="Q431" s="103" t="s">
        <v>1921</v>
      </c>
      <c r="R431" s="105">
        <v>15078613916</v>
      </c>
      <c r="S431" s="103" t="s">
        <v>1517</v>
      </c>
      <c r="T431" s="103" t="s">
        <v>20208</v>
      </c>
      <c r="U431" s="106" t="s">
        <v>20209</v>
      </c>
      <c r="V431" s="105" t="s">
        <v>20849</v>
      </c>
      <c r="W431" s="107" t="s">
        <v>215</v>
      </c>
      <c r="X431" t="s">
        <v>1920</v>
      </c>
      <c r="AA431">
        <f ca="1" t="shared" si="13"/>
        <v>18</v>
      </c>
    </row>
    <row r="432" spans="1:27">
      <c r="A432" s="101">
        <v>34</v>
      </c>
      <c r="B432" s="89" t="str">
        <f t="shared" si="12"/>
        <v>452731200301271213</v>
      </c>
      <c r="C432" s="89" t="s">
        <v>215</v>
      </c>
      <c r="D432" s="102" t="s">
        <v>1923</v>
      </c>
      <c r="E432" s="102" t="s">
        <v>24</v>
      </c>
      <c r="F432" s="103" t="s">
        <v>20131</v>
      </c>
      <c r="G432" s="103" t="s">
        <v>20157</v>
      </c>
      <c r="H432" s="104" t="s">
        <v>1922</v>
      </c>
      <c r="I432" s="103" t="s">
        <v>30</v>
      </c>
      <c r="J432" s="103" t="s">
        <v>30</v>
      </c>
      <c r="K432" s="103" t="s">
        <v>30</v>
      </c>
      <c r="L432" s="103" t="s">
        <v>30</v>
      </c>
      <c r="M432" s="103" t="s">
        <v>30</v>
      </c>
      <c r="N432" s="103" t="s">
        <v>30</v>
      </c>
      <c r="O432" s="103" t="s">
        <v>27</v>
      </c>
      <c r="P432" s="103" t="s">
        <v>1517</v>
      </c>
      <c r="Q432" s="103" t="s">
        <v>1925</v>
      </c>
      <c r="R432" s="105">
        <v>18978295506</v>
      </c>
      <c r="S432" s="103" t="s">
        <v>1517</v>
      </c>
      <c r="T432" s="103" t="s">
        <v>20169</v>
      </c>
      <c r="U432" s="106" t="s">
        <v>20170</v>
      </c>
      <c r="V432" s="105" t="s">
        <v>20850</v>
      </c>
      <c r="W432" s="107" t="s">
        <v>215</v>
      </c>
      <c r="X432" t="s">
        <v>17996</v>
      </c>
      <c r="AA432">
        <f ca="1" t="shared" si="13"/>
        <v>18</v>
      </c>
    </row>
    <row r="433" spans="1:27">
      <c r="A433" s="101">
        <v>35</v>
      </c>
      <c r="B433" s="89" t="str">
        <f t="shared" si="12"/>
        <v>452731200303175129</v>
      </c>
      <c r="C433" s="89" t="s">
        <v>215</v>
      </c>
      <c r="D433" s="102" t="s">
        <v>1927</v>
      </c>
      <c r="E433" s="102" t="s">
        <v>143</v>
      </c>
      <c r="F433" s="103" t="s">
        <v>20131</v>
      </c>
      <c r="G433" s="103" t="s">
        <v>20202</v>
      </c>
      <c r="H433" s="104" t="s">
        <v>1926</v>
      </c>
      <c r="I433" s="103" t="s">
        <v>30</v>
      </c>
      <c r="J433" s="103" t="s">
        <v>30</v>
      </c>
      <c r="K433" s="103" t="s">
        <v>30</v>
      </c>
      <c r="L433" s="103" t="s">
        <v>30</v>
      </c>
      <c r="M433" s="103" t="s">
        <v>30</v>
      </c>
      <c r="N433" s="103" t="s">
        <v>30</v>
      </c>
      <c r="O433" s="103" t="s">
        <v>27</v>
      </c>
      <c r="P433" s="103" t="s">
        <v>1517</v>
      </c>
      <c r="Q433" s="103" t="s">
        <v>1929</v>
      </c>
      <c r="R433" s="105">
        <v>13407752082</v>
      </c>
      <c r="S433" s="103" t="s">
        <v>1517</v>
      </c>
      <c r="T433" s="103" t="s">
        <v>20164</v>
      </c>
      <c r="U433" s="106" t="s">
        <v>20203</v>
      </c>
      <c r="V433" s="105" t="s">
        <v>20851</v>
      </c>
      <c r="W433" s="107" t="s">
        <v>215</v>
      </c>
      <c r="X433" t="s">
        <v>1928</v>
      </c>
      <c r="AA433">
        <f ca="1" t="shared" si="13"/>
        <v>18</v>
      </c>
    </row>
    <row r="434" spans="1:27">
      <c r="A434" s="101">
        <v>36</v>
      </c>
      <c r="B434" s="89" t="str">
        <f t="shared" si="12"/>
        <v>452731200207123927</v>
      </c>
      <c r="C434" s="89" t="s">
        <v>215</v>
      </c>
      <c r="D434" s="102" t="s">
        <v>1931</v>
      </c>
      <c r="E434" s="102" t="s">
        <v>143</v>
      </c>
      <c r="F434" s="103" t="s">
        <v>20131</v>
      </c>
      <c r="G434" s="103" t="s">
        <v>20185</v>
      </c>
      <c r="H434" s="104" t="s">
        <v>1930</v>
      </c>
      <c r="I434" s="103" t="s">
        <v>27</v>
      </c>
      <c r="J434" s="103" t="s">
        <v>30</v>
      </c>
      <c r="K434" s="103" t="s">
        <v>30</v>
      </c>
      <c r="L434" s="103" t="s">
        <v>30</v>
      </c>
      <c r="M434" s="103" t="s">
        <v>27</v>
      </c>
      <c r="N434" s="103" t="s">
        <v>27</v>
      </c>
      <c r="O434" s="103" t="s">
        <v>27</v>
      </c>
      <c r="P434" s="103" t="s">
        <v>1517</v>
      </c>
      <c r="Q434" s="103" t="s">
        <v>1933</v>
      </c>
      <c r="R434" s="105">
        <v>18977876057</v>
      </c>
      <c r="S434" s="103" t="s">
        <v>1517</v>
      </c>
      <c r="T434" s="103" t="s">
        <v>20140</v>
      </c>
      <c r="U434" s="106" t="s">
        <v>20451</v>
      </c>
      <c r="V434" s="105" t="s">
        <v>20852</v>
      </c>
      <c r="W434" s="107" t="s">
        <v>215</v>
      </c>
      <c r="X434" t="s">
        <v>1932</v>
      </c>
      <c r="AA434">
        <f ca="1" t="shared" si="13"/>
        <v>19</v>
      </c>
    </row>
    <row r="435" spans="1:27">
      <c r="A435" s="101">
        <v>37</v>
      </c>
      <c r="B435" s="89" t="str">
        <f t="shared" si="12"/>
        <v>452731200304281249</v>
      </c>
      <c r="C435" s="89" t="s">
        <v>215</v>
      </c>
      <c r="D435" s="102" t="s">
        <v>1935</v>
      </c>
      <c r="E435" s="102" t="s">
        <v>143</v>
      </c>
      <c r="F435" s="103" t="s">
        <v>20131</v>
      </c>
      <c r="G435" s="103" t="s">
        <v>20154</v>
      </c>
      <c r="H435" s="104" t="s">
        <v>1934</v>
      </c>
      <c r="I435" s="103" t="s">
        <v>30</v>
      </c>
      <c r="J435" s="103" t="s">
        <v>30</v>
      </c>
      <c r="K435" s="103" t="s">
        <v>27</v>
      </c>
      <c r="L435" s="103" t="s">
        <v>30</v>
      </c>
      <c r="M435" s="103" t="s">
        <v>30</v>
      </c>
      <c r="N435" s="103" t="s">
        <v>30</v>
      </c>
      <c r="O435" s="103" t="s">
        <v>27</v>
      </c>
      <c r="P435" s="103" t="s">
        <v>1517</v>
      </c>
      <c r="Q435" s="103" t="s">
        <v>1937</v>
      </c>
      <c r="R435" s="105">
        <v>15078573472</v>
      </c>
      <c r="S435" s="103" t="s">
        <v>1517</v>
      </c>
      <c r="T435" s="103" t="s">
        <v>20169</v>
      </c>
      <c r="U435" s="106" t="s">
        <v>20604</v>
      </c>
      <c r="V435" s="105" t="s">
        <v>20853</v>
      </c>
      <c r="W435" s="107" t="s">
        <v>215</v>
      </c>
      <c r="X435" t="s">
        <v>19814</v>
      </c>
      <c r="AA435">
        <f ca="1" t="shared" si="13"/>
        <v>18</v>
      </c>
    </row>
    <row r="436" spans="1:27">
      <c r="A436" s="101">
        <v>38</v>
      </c>
      <c r="B436" s="89" t="str">
        <f t="shared" si="12"/>
        <v>452127200010012732</v>
      </c>
      <c r="C436" s="89" t="s">
        <v>215</v>
      </c>
      <c r="D436" s="102" t="s">
        <v>1939</v>
      </c>
      <c r="E436" s="102" t="s">
        <v>24</v>
      </c>
      <c r="F436" s="103" t="s">
        <v>20205</v>
      </c>
      <c r="G436" s="103" t="s">
        <v>20854</v>
      </c>
      <c r="H436" s="104" t="s">
        <v>1938</v>
      </c>
      <c r="I436" s="103" t="s">
        <v>30</v>
      </c>
      <c r="J436" s="103" t="s">
        <v>30</v>
      </c>
      <c r="K436" s="103" t="s">
        <v>30</v>
      </c>
      <c r="L436" s="103" t="s">
        <v>27</v>
      </c>
      <c r="M436" s="103" t="s">
        <v>27</v>
      </c>
      <c r="N436" s="103" t="s">
        <v>30</v>
      </c>
      <c r="O436" s="103" t="s">
        <v>27</v>
      </c>
      <c r="P436" s="103" t="s">
        <v>20253</v>
      </c>
      <c r="Q436" s="103" t="s">
        <v>1940</v>
      </c>
      <c r="R436" s="105">
        <v>15878832298</v>
      </c>
      <c r="S436" s="103" t="s">
        <v>20253</v>
      </c>
      <c r="T436" s="103" t="s">
        <v>20522</v>
      </c>
      <c r="U436" s="106" t="s">
        <v>20791</v>
      </c>
      <c r="V436" s="105" t="s">
        <v>20792</v>
      </c>
      <c r="W436" s="107" t="s">
        <v>215</v>
      </c>
      <c r="X436" t="s">
        <v>1695</v>
      </c>
      <c r="AA436">
        <f ca="1" t="shared" si="13"/>
        <v>20</v>
      </c>
    </row>
    <row r="437" spans="1:27">
      <c r="A437" s="101">
        <v>39</v>
      </c>
      <c r="B437" s="89" t="str">
        <f t="shared" si="12"/>
        <v>451229200210181212</v>
      </c>
      <c r="C437" s="89" t="s">
        <v>215</v>
      </c>
      <c r="D437" s="102" t="s">
        <v>1942</v>
      </c>
      <c r="E437" s="102" t="s">
        <v>24</v>
      </c>
      <c r="F437" s="103" t="s">
        <v>20131</v>
      </c>
      <c r="G437" s="103" t="s">
        <v>20132</v>
      </c>
      <c r="H437" s="104" t="s">
        <v>1941</v>
      </c>
      <c r="I437" s="103" t="s">
        <v>30</v>
      </c>
      <c r="J437" s="103" t="s">
        <v>30</v>
      </c>
      <c r="K437" s="103" t="s">
        <v>27</v>
      </c>
      <c r="L437" s="103" t="s">
        <v>30</v>
      </c>
      <c r="M437" s="103" t="s">
        <v>27</v>
      </c>
      <c r="N437" s="103" t="s">
        <v>30</v>
      </c>
      <c r="O437" s="103" t="s">
        <v>27</v>
      </c>
      <c r="P437" s="103" t="s">
        <v>1517</v>
      </c>
      <c r="Q437" s="103" t="s">
        <v>1944</v>
      </c>
      <c r="R437" s="105">
        <v>13768280375</v>
      </c>
      <c r="S437" s="103" t="s">
        <v>1517</v>
      </c>
      <c r="T437" s="103" t="s">
        <v>20169</v>
      </c>
      <c r="U437" s="106" t="s">
        <v>20246</v>
      </c>
      <c r="V437" s="105" t="s">
        <v>20855</v>
      </c>
      <c r="W437" s="107" t="s">
        <v>215</v>
      </c>
      <c r="X437" t="s">
        <v>19815</v>
      </c>
      <c r="AA437">
        <f ca="1" t="shared" si="13"/>
        <v>18</v>
      </c>
    </row>
    <row r="438" spans="1:27">
      <c r="A438" s="101">
        <v>40</v>
      </c>
      <c r="B438" s="89" t="str">
        <f t="shared" si="12"/>
        <v>452731200206081219</v>
      </c>
      <c r="C438" s="89" t="s">
        <v>215</v>
      </c>
      <c r="D438" s="102" t="s">
        <v>1946</v>
      </c>
      <c r="E438" s="102" t="s">
        <v>24</v>
      </c>
      <c r="F438" s="103" t="s">
        <v>20131</v>
      </c>
      <c r="G438" s="103">
        <v>200206</v>
      </c>
      <c r="H438" s="104" t="s">
        <v>1945</v>
      </c>
      <c r="I438" s="103" t="s">
        <v>30</v>
      </c>
      <c r="J438" s="103" t="s">
        <v>30</v>
      </c>
      <c r="K438" s="103" t="s">
        <v>30</v>
      </c>
      <c r="L438" s="103" t="s">
        <v>30</v>
      </c>
      <c r="M438" s="103" t="s">
        <v>30</v>
      </c>
      <c r="N438" s="103" t="s">
        <v>30</v>
      </c>
      <c r="O438" s="103" t="s">
        <v>27</v>
      </c>
      <c r="P438" s="103" t="s">
        <v>1517</v>
      </c>
      <c r="Q438" s="103" t="s">
        <v>1948</v>
      </c>
      <c r="R438" s="105">
        <v>15296879645</v>
      </c>
      <c r="S438" s="103" t="s">
        <v>1517</v>
      </c>
      <c r="T438" s="103" t="s">
        <v>20169</v>
      </c>
      <c r="U438" s="106" t="s">
        <v>20246</v>
      </c>
      <c r="V438" s="105" t="s">
        <v>20856</v>
      </c>
      <c r="W438" s="107" t="s">
        <v>215</v>
      </c>
      <c r="X438" t="s">
        <v>17747</v>
      </c>
      <c r="AA438">
        <f ca="1" t="shared" si="13"/>
        <v>19</v>
      </c>
    </row>
    <row r="439" spans="1:27">
      <c r="A439" s="101">
        <v>41</v>
      </c>
      <c r="B439" s="89" t="str">
        <f t="shared" si="12"/>
        <v>452731200208070337</v>
      </c>
      <c r="C439" s="89" t="s">
        <v>215</v>
      </c>
      <c r="D439" s="102" t="s">
        <v>1950</v>
      </c>
      <c r="E439" s="102" t="s">
        <v>24</v>
      </c>
      <c r="F439" s="103" t="s">
        <v>20131</v>
      </c>
      <c r="G439" s="103" t="s">
        <v>20182</v>
      </c>
      <c r="H439" s="104" t="s">
        <v>1949</v>
      </c>
      <c r="I439" s="103" t="s">
        <v>30</v>
      </c>
      <c r="J439" s="103" t="s">
        <v>30</v>
      </c>
      <c r="K439" s="103" t="s">
        <v>30</v>
      </c>
      <c r="L439" s="103" t="s">
        <v>30</v>
      </c>
      <c r="M439" s="103" t="s">
        <v>30</v>
      </c>
      <c r="N439" s="103" t="s">
        <v>27</v>
      </c>
      <c r="O439" s="103" t="s">
        <v>27</v>
      </c>
      <c r="P439" s="103" t="s">
        <v>1517</v>
      </c>
      <c r="Q439" s="103" t="s">
        <v>1952</v>
      </c>
      <c r="R439" s="105">
        <v>13647780271</v>
      </c>
      <c r="S439" s="103" t="s">
        <v>1517</v>
      </c>
      <c r="T439" s="103" t="s">
        <v>20280</v>
      </c>
      <c r="U439" s="106" t="s">
        <v>20857</v>
      </c>
      <c r="V439" s="105" t="s">
        <v>20858</v>
      </c>
      <c r="W439" s="107" t="s">
        <v>215</v>
      </c>
      <c r="X439" t="s">
        <v>1951</v>
      </c>
      <c r="AA439">
        <f ca="1" t="shared" si="13"/>
        <v>19</v>
      </c>
    </row>
    <row r="440" spans="1:27">
      <c r="A440" s="101">
        <v>42</v>
      </c>
      <c r="B440" s="89" t="str">
        <f t="shared" si="12"/>
        <v>45273120020706244X </v>
      </c>
      <c r="C440" s="89" t="s">
        <v>215</v>
      </c>
      <c r="D440" s="102" t="s">
        <v>1954</v>
      </c>
      <c r="E440" s="102" t="s">
        <v>143</v>
      </c>
      <c r="F440" s="103" t="s">
        <v>20131</v>
      </c>
      <c r="G440" s="103" t="s">
        <v>20185</v>
      </c>
      <c r="H440" s="104" t="s">
        <v>1953</v>
      </c>
      <c r="I440" s="103" t="s">
        <v>30</v>
      </c>
      <c r="J440" s="103" t="s">
        <v>30</v>
      </c>
      <c r="K440" s="103" t="s">
        <v>27</v>
      </c>
      <c r="L440" s="103" t="s">
        <v>30</v>
      </c>
      <c r="M440" s="103" t="s">
        <v>30</v>
      </c>
      <c r="N440" s="103" t="s">
        <v>30</v>
      </c>
      <c r="O440" s="103" t="s">
        <v>27</v>
      </c>
      <c r="P440" s="103" t="s">
        <v>1517</v>
      </c>
      <c r="Q440" s="103" t="s">
        <v>1956</v>
      </c>
      <c r="R440" s="105" t="s">
        <v>1957</v>
      </c>
      <c r="S440" s="103" t="s">
        <v>1517</v>
      </c>
      <c r="T440" s="103" t="s">
        <v>20191</v>
      </c>
      <c r="U440" s="106" t="s">
        <v>20361</v>
      </c>
      <c r="V440" s="105" t="s">
        <v>20859</v>
      </c>
      <c r="W440" s="107" t="s">
        <v>215</v>
      </c>
      <c r="X440" t="s">
        <v>1955</v>
      </c>
      <c r="AA440">
        <f ca="1" t="shared" si="13"/>
        <v>19</v>
      </c>
    </row>
    <row r="441" spans="1:27">
      <c r="A441" s="101">
        <v>43</v>
      </c>
      <c r="B441" s="89" t="str">
        <f t="shared" si="12"/>
        <v>452731200307223618</v>
      </c>
      <c r="C441" s="89" t="s">
        <v>215</v>
      </c>
      <c r="D441" s="102" t="s">
        <v>1959</v>
      </c>
      <c r="E441" s="102" t="s">
        <v>24</v>
      </c>
      <c r="F441" s="103" t="s">
        <v>20131</v>
      </c>
      <c r="G441" s="103" t="s">
        <v>20214</v>
      </c>
      <c r="H441" s="104" t="s">
        <v>1958</v>
      </c>
      <c r="I441" s="103" t="s">
        <v>30</v>
      </c>
      <c r="J441" s="103" t="s">
        <v>27</v>
      </c>
      <c r="K441" s="103" t="s">
        <v>30</v>
      </c>
      <c r="L441" s="103" t="s">
        <v>30</v>
      </c>
      <c r="M441" s="103" t="s">
        <v>27</v>
      </c>
      <c r="N441" s="103" t="s">
        <v>27</v>
      </c>
      <c r="O441" s="103" t="s">
        <v>27</v>
      </c>
      <c r="P441" s="103" t="s">
        <v>1517</v>
      </c>
      <c r="Q441" s="103" t="s">
        <v>1961</v>
      </c>
      <c r="R441" s="105">
        <v>13877896792</v>
      </c>
      <c r="S441" s="103" t="s">
        <v>1517</v>
      </c>
      <c r="T441" s="103" t="s">
        <v>20158</v>
      </c>
      <c r="U441" s="106" t="s">
        <v>20638</v>
      </c>
      <c r="V441" s="105" t="s">
        <v>20860</v>
      </c>
      <c r="W441" s="107" t="s">
        <v>215</v>
      </c>
      <c r="X441" t="s">
        <v>20043</v>
      </c>
      <c r="AA441">
        <f ca="1" t="shared" si="13"/>
        <v>18</v>
      </c>
    </row>
    <row r="442" spans="1:27">
      <c r="A442" s="101">
        <v>44</v>
      </c>
      <c r="B442" s="89" t="str">
        <f t="shared" si="12"/>
        <v>452731200210033930</v>
      </c>
      <c r="C442" s="89" t="s">
        <v>215</v>
      </c>
      <c r="D442" s="102" t="s">
        <v>1963</v>
      </c>
      <c r="E442" s="102" t="s">
        <v>24</v>
      </c>
      <c r="F442" s="103" t="s">
        <v>20131</v>
      </c>
      <c r="G442" s="103" t="s">
        <v>20132</v>
      </c>
      <c r="H442" s="104" t="s">
        <v>1962</v>
      </c>
      <c r="I442" s="103" t="s">
        <v>30</v>
      </c>
      <c r="J442" s="103" t="s">
        <v>30</v>
      </c>
      <c r="K442" s="103" t="s">
        <v>27</v>
      </c>
      <c r="L442" s="103" t="s">
        <v>30</v>
      </c>
      <c r="M442" s="103" t="s">
        <v>30</v>
      </c>
      <c r="N442" s="103" t="s">
        <v>30</v>
      </c>
      <c r="O442" s="103" t="s">
        <v>27</v>
      </c>
      <c r="P442" s="103" t="s">
        <v>1517</v>
      </c>
      <c r="Q442" s="103" t="s">
        <v>1965</v>
      </c>
      <c r="R442" s="105">
        <v>18977115758</v>
      </c>
      <c r="S442" s="103" t="s">
        <v>1517</v>
      </c>
      <c r="T442" s="103" t="s">
        <v>20140</v>
      </c>
      <c r="U442" s="106" t="s">
        <v>20451</v>
      </c>
      <c r="V442" s="105" t="s">
        <v>20861</v>
      </c>
      <c r="W442" s="107" t="s">
        <v>215</v>
      </c>
      <c r="X442" t="s">
        <v>1964</v>
      </c>
      <c r="AA442">
        <f ca="1" t="shared" si="13"/>
        <v>18</v>
      </c>
    </row>
    <row r="443" spans="1:27">
      <c r="A443" s="101">
        <v>45</v>
      </c>
      <c r="B443" s="89" t="str">
        <f t="shared" si="12"/>
        <v>452731200309240913</v>
      </c>
      <c r="C443" s="89" t="s">
        <v>215</v>
      </c>
      <c r="D443" s="102" t="s">
        <v>1967</v>
      </c>
      <c r="E443" s="102" t="s">
        <v>24</v>
      </c>
      <c r="F443" s="103" t="s">
        <v>20131</v>
      </c>
      <c r="G443" s="103" t="s">
        <v>20168</v>
      </c>
      <c r="H443" s="104" t="s">
        <v>1966</v>
      </c>
      <c r="I443" s="103" t="s">
        <v>30</v>
      </c>
      <c r="J443" s="103" t="s">
        <v>30</v>
      </c>
      <c r="K443" s="103" t="s">
        <v>30</v>
      </c>
      <c r="L443" s="103" t="s">
        <v>30</v>
      </c>
      <c r="M443" s="103" t="s">
        <v>30</v>
      </c>
      <c r="N443" s="103" t="s">
        <v>30</v>
      </c>
      <c r="O443" s="103" t="s">
        <v>27</v>
      </c>
      <c r="P443" s="103" t="s">
        <v>1517</v>
      </c>
      <c r="Q443" s="103" t="s">
        <v>1969</v>
      </c>
      <c r="R443" s="105">
        <v>13481849840</v>
      </c>
      <c r="S443" s="103" t="s">
        <v>1517</v>
      </c>
      <c r="T443" s="103" t="s">
        <v>20151</v>
      </c>
      <c r="U443" s="106" t="s">
        <v>20652</v>
      </c>
      <c r="V443" s="105" t="s">
        <v>20862</v>
      </c>
      <c r="W443" s="107" t="s">
        <v>215</v>
      </c>
      <c r="X443" t="s">
        <v>18065</v>
      </c>
      <c r="AA443">
        <f ca="1" t="shared" si="13"/>
        <v>17</v>
      </c>
    </row>
    <row r="444" spans="1:27">
      <c r="A444" s="101">
        <v>46</v>
      </c>
      <c r="B444" s="89" t="str">
        <f t="shared" si="12"/>
        <v>452731200109093912</v>
      </c>
      <c r="C444" s="89" t="s">
        <v>215</v>
      </c>
      <c r="D444" s="102" t="s">
        <v>1971</v>
      </c>
      <c r="E444" s="102" t="s">
        <v>24</v>
      </c>
      <c r="F444" s="103" t="s">
        <v>20131</v>
      </c>
      <c r="G444" s="103" t="s">
        <v>20197</v>
      </c>
      <c r="H444" s="104" t="s">
        <v>1970</v>
      </c>
      <c r="I444" s="103" t="s">
        <v>30</v>
      </c>
      <c r="J444" s="103" t="s">
        <v>30</v>
      </c>
      <c r="K444" s="103" t="s">
        <v>27</v>
      </c>
      <c r="L444" s="103" t="s">
        <v>30</v>
      </c>
      <c r="M444" s="103" t="s">
        <v>30</v>
      </c>
      <c r="N444" s="103" t="s">
        <v>30</v>
      </c>
      <c r="O444" s="103" t="s">
        <v>27</v>
      </c>
      <c r="P444" s="103" t="s">
        <v>1517</v>
      </c>
      <c r="Q444" s="103" t="s">
        <v>1973</v>
      </c>
      <c r="R444" s="105">
        <v>15718130995</v>
      </c>
      <c r="S444" s="103" t="s">
        <v>1517</v>
      </c>
      <c r="T444" s="103" t="s">
        <v>20140</v>
      </c>
      <c r="U444" s="106" t="s">
        <v>20714</v>
      </c>
      <c r="V444" s="105" t="s">
        <v>20863</v>
      </c>
      <c r="W444" s="107" t="s">
        <v>215</v>
      </c>
      <c r="X444" t="s">
        <v>1972</v>
      </c>
      <c r="AA444">
        <f ca="1" t="shared" si="13"/>
        <v>19</v>
      </c>
    </row>
    <row r="445" spans="1:27">
      <c r="A445" s="101">
        <v>47</v>
      </c>
      <c r="B445" s="89" t="str">
        <f t="shared" si="12"/>
        <v>452731200304250629</v>
      </c>
      <c r="C445" s="89" t="s">
        <v>215</v>
      </c>
      <c r="D445" s="102" t="s">
        <v>1975</v>
      </c>
      <c r="E445" s="102" t="s">
        <v>143</v>
      </c>
      <c r="F445" s="103" t="s">
        <v>20131</v>
      </c>
      <c r="G445" s="103" t="s">
        <v>20154</v>
      </c>
      <c r="H445" s="104" t="s">
        <v>1974</v>
      </c>
      <c r="I445" s="103" t="s">
        <v>27</v>
      </c>
      <c r="J445" s="103" t="s">
        <v>30</v>
      </c>
      <c r="K445" s="103" t="s">
        <v>30</v>
      </c>
      <c r="L445" s="103" t="s">
        <v>30</v>
      </c>
      <c r="M445" s="103" t="s">
        <v>30</v>
      </c>
      <c r="N445" s="103" t="s">
        <v>30</v>
      </c>
      <c r="O445" s="103" t="s">
        <v>27</v>
      </c>
      <c r="P445" s="103" t="s">
        <v>1517</v>
      </c>
      <c r="Q445" s="103" t="s">
        <v>1976</v>
      </c>
      <c r="R445" s="105">
        <v>15949329295</v>
      </c>
      <c r="S445" s="103" t="s">
        <v>1517</v>
      </c>
      <c r="T445" s="103" t="s">
        <v>20137</v>
      </c>
      <c r="U445" s="106" t="s">
        <v>20137</v>
      </c>
      <c r="V445" s="105" t="s">
        <v>20662</v>
      </c>
      <c r="W445" s="107" t="s">
        <v>215</v>
      </c>
      <c r="X445" t="s">
        <v>1286</v>
      </c>
      <c r="AA445">
        <f ca="1" t="shared" si="13"/>
        <v>18</v>
      </c>
    </row>
    <row r="446" spans="1:27">
      <c r="A446" s="101">
        <v>48</v>
      </c>
      <c r="B446" s="89" t="str">
        <f t="shared" si="12"/>
        <v>452731200111094818</v>
      </c>
      <c r="C446" s="89" t="s">
        <v>215</v>
      </c>
      <c r="D446" s="102" t="s">
        <v>1978</v>
      </c>
      <c r="E446" s="102" t="s">
        <v>24</v>
      </c>
      <c r="F446" s="103" t="s">
        <v>20131</v>
      </c>
      <c r="G446" s="103" t="s">
        <v>20222</v>
      </c>
      <c r="H446" s="104" t="s">
        <v>1977</v>
      </c>
      <c r="I446" s="103" t="s">
        <v>30</v>
      </c>
      <c r="J446" s="103" t="s">
        <v>30</v>
      </c>
      <c r="K446" s="103" t="s">
        <v>30</v>
      </c>
      <c r="L446" s="103" t="s">
        <v>30</v>
      </c>
      <c r="M446" s="103" t="s">
        <v>30</v>
      </c>
      <c r="N446" s="103" t="s">
        <v>27</v>
      </c>
      <c r="O446" s="103" t="s">
        <v>27</v>
      </c>
      <c r="P446" s="103" t="s">
        <v>1517</v>
      </c>
      <c r="Q446" s="103" t="s">
        <v>1980</v>
      </c>
      <c r="R446" s="105">
        <v>13902573478</v>
      </c>
      <c r="S446" s="103" t="s">
        <v>1517</v>
      </c>
      <c r="T446" s="103" t="s">
        <v>1517</v>
      </c>
      <c r="U446" s="106" t="s">
        <v>20283</v>
      </c>
      <c r="V446" s="105" t="s">
        <v>20864</v>
      </c>
      <c r="W446" s="107" t="s">
        <v>215</v>
      </c>
      <c r="X446" t="s">
        <v>19816</v>
      </c>
      <c r="AA446">
        <f ca="1" t="shared" si="13"/>
        <v>19</v>
      </c>
    </row>
    <row r="447" spans="1:27">
      <c r="A447" s="101">
        <v>49</v>
      </c>
      <c r="B447" s="89" t="str">
        <f t="shared" si="12"/>
        <v>452731200312284810</v>
      </c>
      <c r="C447" s="89" t="s">
        <v>215</v>
      </c>
      <c r="D447" s="102" t="s">
        <v>1982</v>
      </c>
      <c r="E447" s="102" t="s">
        <v>24</v>
      </c>
      <c r="F447" s="103" t="s">
        <v>20131</v>
      </c>
      <c r="G447" s="103" t="s">
        <v>20433</v>
      </c>
      <c r="H447" s="104" t="s">
        <v>1981</v>
      </c>
      <c r="I447" s="103" t="s">
        <v>30</v>
      </c>
      <c r="J447" s="103" t="s">
        <v>30</v>
      </c>
      <c r="K447" s="103" t="s">
        <v>27</v>
      </c>
      <c r="L447" s="103" t="s">
        <v>30</v>
      </c>
      <c r="M447" s="103" t="s">
        <v>30</v>
      </c>
      <c r="N447" s="103" t="s">
        <v>30</v>
      </c>
      <c r="O447" s="103" t="s">
        <v>27</v>
      </c>
      <c r="P447" s="103" t="s">
        <v>1517</v>
      </c>
      <c r="Q447" s="103" t="s">
        <v>1983</v>
      </c>
      <c r="R447" s="105">
        <v>15777808549</v>
      </c>
      <c r="S447" s="103" t="s">
        <v>1517</v>
      </c>
      <c r="T447" s="103" t="s">
        <v>1517</v>
      </c>
      <c r="U447" s="106" t="s">
        <v>20283</v>
      </c>
      <c r="V447" s="105" t="s">
        <v>20865</v>
      </c>
      <c r="W447" s="107" t="s">
        <v>215</v>
      </c>
      <c r="X447" t="s">
        <v>18049</v>
      </c>
      <c r="AA447">
        <f ca="1" t="shared" si="13"/>
        <v>17</v>
      </c>
    </row>
    <row r="448" spans="1:27">
      <c r="A448" s="101">
        <v>50</v>
      </c>
      <c r="B448" s="89" t="str">
        <f t="shared" si="12"/>
        <v>452731200211230610</v>
      </c>
      <c r="C448" s="89" t="s">
        <v>215</v>
      </c>
      <c r="D448" s="102" t="s">
        <v>1985</v>
      </c>
      <c r="E448" s="102" t="s">
        <v>24</v>
      </c>
      <c r="F448" s="103" t="s">
        <v>20131</v>
      </c>
      <c r="G448" s="103" t="s">
        <v>20276</v>
      </c>
      <c r="H448" s="104" t="s">
        <v>1984</v>
      </c>
      <c r="I448" s="103" t="s">
        <v>30</v>
      </c>
      <c r="J448" s="103" t="s">
        <v>30</v>
      </c>
      <c r="K448" s="103" t="s">
        <v>30</v>
      </c>
      <c r="L448" s="103" t="s">
        <v>30</v>
      </c>
      <c r="M448" s="103" t="s">
        <v>30</v>
      </c>
      <c r="N448" s="103" t="s">
        <v>30</v>
      </c>
      <c r="O448" s="103" t="s">
        <v>30</v>
      </c>
      <c r="P448" s="103" t="s">
        <v>1517</v>
      </c>
      <c r="Q448" s="103" t="s">
        <v>1987</v>
      </c>
      <c r="R448" s="105">
        <v>18977801346</v>
      </c>
      <c r="S448" s="103" t="s">
        <v>1517</v>
      </c>
      <c r="T448" s="103" t="s">
        <v>20137</v>
      </c>
      <c r="U448" s="106" t="s">
        <v>20137</v>
      </c>
      <c r="V448" s="105" t="s">
        <v>20866</v>
      </c>
      <c r="W448" s="107" t="s">
        <v>215</v>
      </c>
      <c r="X448" t="s">
        <v>1986</v>
      </c>
      <c r="AA448">
        <f ca="1" t="shared" si="13"/>
        <v>18</v>
      </c>
    </row>
    <row r="449" spans="1:27">
      <c r="A449" s="101">
        <v>51</v>
      </c>
      <c r="B449" s="89" t="str">
        <f t="shared" si="12"/>
        <v>451229200210162118</v>
      </c>
      <c r="C449" s="89" t="s">
        <v>215</v>
      </c>
      <c r="D449" s="102" t="s">
        <v>1989</v>
      </c>
      <c r="E449" s="102" t="s">
        <v>24</v>
      </c>
      <c r="F449" s="103" t="s">
        <v>20178</v>
      </c>
      <c r="G449" s="103" t="s">
        <v>20132</v>
      </c>
      <c r="H449" s="104" t="s">
        <v>1988</v>
      </c>
      <c r="I449" s="103" t="s">
        <v>27</v>
      </c>
      <c r="J449" s="103" t="s">
        <v>30</v>
      </c>
      <c r="K449" s="103" t="s">
        <v>27</v>
      </c>
      <c r="L449" s="103" t="s">
        <v>30</v>
      </c>
      <c r="M449" s="103" t="s">
        <v>30</v>
      </c>
      <c r="N449" s="103" t="s">
        <v>30</v>
      </c>
      <c r="O449" s="103" t="s">
        <v>27</v>
      </c>
      <c r="P449" s="103" t="s">
        <v>1517</v>
      </c>
      <c r="Q449" s="103" t="s">
        <v>1991</v>
      </c>
      <c r="R449" s="105">
        <v>18934943220</v>
      </c>
      <c r="S449" s="103" t="s">
        <v>1517</v>
      </c>
      <c r="T449" s="103" t="s">
        <v>20240</v>
      </c>
      <c r="U449" s="106" t="s">
        <v>20806</v>
      </c>
      <c r="V449" s="105" t="s">
        <v>20867</v>
      </c>
      <c r="W449" s="107" t="s">
        <v>215</v>
      </c>
      <c r="X449" t="s">
        <v>1990</v>
      </c>
      <c r="AA449">
        <f ca="1" t="shared" si="13"/>
        <v>18</v>
      </c>
    </row>
    <row r="450" spans="1:27">
      <c r="A450" s="101">
        <v>52</v>
      </c>
      <c r="B450" s="89" t="str">
        <f t="shared" si="12"/>
        <v>452731200109110620</v>
      </c>
      <c r="C450" s="89" t="s">
        <v>215</v>
      </c>
      <c r="D450" s="102" t="s">
        <v>1993</v>
      </c>
      <c r="E450" s="102" t="s">
        <v>143</v>
      </c>
      <c r="F450" s="103" t="s">
        <v>20178</v>
      </c>
      <c r="G450" s="103" t="s">
        <v>20197</v>
      </c>
      <c r="H450" s="104" t="s">
        <v>1992</v>
      </c>
      <c r="I450" s="103" t="s">
        <v>27</v>
      </c>
      <c r="J450" s="103" t="s">
        <v>30</v>
      </c>
      <c r="K450" s="103" t="s">
        <v>27</v>
      </c>
      <c r="L450" s="103" t="s">
        <v>30</v>
      </c>
      <c r="M450" s="103" t="s">
        <v>30</v>
      </c>
      <c r="N450" s="103" t="s">
        <v>27</v>
      </c>
      <c r="O450" s="103" t="s">
        <v>27</v>
      </c>
      <c r="P450" s="103" t="s">
        <v>1517</v>
      </c>
      <c r="Q450" s="103" t="s">
        <v>1995</v>
      </c>
      <c r="R450" s="105">
        <v>13647723456</v>
      </c>
      <c r="S450" s="103" t="s">
        <v>1517</v>
      </c>
      <c r="T450" s="103" t="s">
        <v>20137</v>
      </c>
      <c r="U450" s="106" t="s">
        <v>20868</v>
      </c>
      <c r="V450" s="105" t="s">
        <v>20213</v>
      </c>
      <c r="W450" s="107" t="s">
        <v>215</v>
      </c>
      <c r="X450" t="s">
        <v>1994</v>
      </c>
      <c r="AA450">
        <f ca="1" t="shared" si="13"/>
        <v>19</v>
      </c>
    </row>
    <row r="451" spans="1:27">
      <c r="A451" s="101">
        <v>53</v>
      </c>
      <c r="B451" s="89" t="str">
        <f t="shared" ref="B451:B514" si="14">H451</f>
        <v>452731200404270328</v>
      </c>
      <c r="C451" s="89" t="s">
        <v>215</v>
      </c>
      <c r="D451" s="102" t="s">
        <v>1997</v>
      </c>
      <c r="E451" s="102" t="s">
        <v>143</v>
      </c>
      <c r="F451" s="103" t="s">
        <v>20178</v>
      </c>
      <c r="G451" s="103" t="s">
        <v>20255</v>
      </c>
      <c r="H451" s="104" t="s">
        <v>1996</v>
      </c>
      <c r="I451" s="103" t="s">
        <v>30</v>
      </c>
      <c r="J451" s="103" t="s">
        <v>30</v>
      </c>
      <c r="K451" s="103" t="s">
        <v>30</v>
      </c>
      <c r="L451" s="103" t="s">
        <v>30</v>
      </c>
      <c r="M451" s="103" t="s">
        <v>30</v>
      </c>
      <c r="N451" s="103" t="s">
        <v>30</v>
      </c>
      <c r="O451" s="103" t="s">
        <v>27</v>
      </c>
      <c r="P451" s="103" t="s">
        <v>20280</v>
      </c>
      <c r="Q451" s="103" t="s">
        <v>1999</v>
      </c>
      <c r="R451" s="105" t="s">
        <v>2000</v>
      </c>
      <c r="S451" s="103" t="s">
        <v>1517</v>
      </c>
      <c r="T451" s="103" t="s">
        <v>20280</v>
      </c>
      <c r="U451" s="106" t="s">
        <v>20668</v>
      </c>
      <c r="V451" s="105" t="s">
        <v>20869</v>
      </c>
      <c r="W451" s="107" t="s">
        <v>215</v>
      </c>
      <c r="X451" t="s">
        <v>1998</v>
      </c>
      <c r="AA451">
        <f ca="1" t="shared" si="13"/>
        <v>17</v>
      </c>
    </row>
    <row r="452" spans="1:27">
      <c r="A452" s="101">
        <v>54</v>
      </c>
      <c r="B452" s="89" t="str">
        <f t="shared" si="14"/>
        <v>452731200208120314</v>
      </c>
      <c r="C452" s="89" t="s">
        <v>215</v>
      </c>
      <c r="D452" s="102" t="s">
        <v>2002</v>
      </c>
      <c r="E452" s="102" t="s">
        <v>24</v>
      </c>
      <c r="F452" s="103" t="s">
        <v>20131</v>
      </c>
      <c r="G452" s="103" t="s">
        <v>20182</v>
      </c>
      <c r="H452" s="104" t="s">
        <v>2001</v>
      </c>
      <c r="I452" s="103" t="s">
        <v>30</v>
      </c>
      <c r="J452" s="103" t="s">
        <v>30</v>
      </c>
      <c r="K452" s="103" t="s">
        <v>30</v>
      </c>
      <c r="L452" s="103" t="s">
        <v>30</v>
      </c>
      <c r="M452" s="103" t="s">
        <v>30</v>
      </c>
      <c r="N452" s="103" t="s">
        <v>30</v>
      </c>
      <c r="O452" s="103" t="s">
        <v>27</v>
      </c>
      <c r="P452" s="103" t="s">
        <v>1517</v>
      </c>
      <c r="Q452" s="103" t="s">
        <v>2004</v>
      </c>
      <c r="R452" s="105" t="s">
        <v>2005</v>
      </c>
      <c r="S452" s="103" t="s">
        <v>1517</v>
      </c>
      <c r="T452" s="103" t="s">
        <v>20280</v>
      </c>
      <c r="U452" s="106" t="s">
        <v>20333</v>
      </c>
      <c r="V452" s="105" t="s">
        <v>20870</v>
      </c>
      <c r="W452" s="107" t="s">
        <v>215</v>
      </c>
      <c r="X452" t="s">
        <v>2003</v>
      </c>
      <c r="AA452">
        <f ca="1" t="shared" ref="AA452:AA515" si="15">DATEDIF(TEXT(MID(H452,7,8),"00-00-00"),TODAY(),"y")</f>
        <v>19</v>
      </c>
    </row>
    <row r="453" spans="1:27">
      <c r="A453" s="101">
        <v>55</v>
      </c>
      <c r="B453" s="89" t="str">
        <f t="shared" si="14"/>
        <v>452731200301144812</v>
      </c>
      <c r="C453" s="89" t="s">
        <v>215</v>
      </c>
      <c r="D453" s="102" t="s">
        <v>2007</v>
      </c>
      <c r="E453" s="102" t="s">
        <v>24</v>
      </c>
      <c r="F453" s="103" t="s">
        <v>20178</v>
      </c>
      <c r="G453" s="103" t="s">
        <v>20157</v>
      </c>
      <c r="H453" s="104" t="s">
        <v>2006</v>
      </c>
      <c r="I453" s="103" t="s">
        <v>30</v>
      </c>
      <c r="J453" s="103" t="s">
        <v>30</v>
      </c>
      <c r="K453" s="103" t="s">
        <v>27</v>
      </c>
      <c r="L453" s="103" t="s">
        <v>30</v>
      </c>
      <c r="M453" s="103" t="s">
        <v>30</v>
      </c>
      <c r="N453" s="103" t="s">
        <v>30</v>
      </c>
      <c r="O453" s="103" t="s">
        <v>27</v>
      </c>
      <c r="P453" s="103" t="s">
        <v>1517</v>
      </c>
      <c r="Q453" s="103" t="s">
        <v>2009</v>
      </c>
      <c r="R453" s="105">
        <v>18977819103</v>
      </c>
      <c r="S453" s="103" t="s">
        <v>1517</v>
      </c>
      <c r="T453" s="103" t="s">
        <v>1517</v>
      </c>
      <c r="U453" s="106" t="s">
        <v>20826</v>
      </c>
      <c r="V453" s="105" t="s">
        <v>20871</v>
      </c>
      <c r="W453" s="107" t="s">
        <v>215</v>
      </c>
      <c r="X453" t="s">
        <v>19817</v>
      </c>
      <c r="AA453">
        <f ca="1" t="shared" si="15"/>
        <v>18</v>
      </c>
    </row>
    <row r="454" spans="1:27">
      <c r="A454" s="101">
        <v>56</v>
      </c>
      <c r="B454" s="89" t="str">
        <f t="shared" si="14"/>
        <v>451229200105052144</v>
      </c>
      <c r="C454" s="89" t="s">
        <v>215</v>
      </c>
      <c r="D454" s="102" t="s">
        <v>2011</v>
      </c>
      <c r="E454" s="102" t="s">
        <v>143</v>
      </c>
      <c r="F454" s="103" t="s">
        <v>20178</v>
      </c>
      <c r="G454" s="103">
        <v>200105</v>
      </c>
      <c r="H454" s="104" t="s">
        <v>2010</v>
      </c>
      <c r="I454" s="103" t="s">
        <v>27</v>
      </c>
      <c r="J454" s="103" t="s">
        <v>30</v>
      </c>
      <c r="K454" s="103" t="s">
        <v>27</v>
      </c>
      <c r="L454" s="103" t="s">
        <v>30</v>
      </c>
      <c r="M454" s="103" t="s">
        <v>30</v>
      </c>
      <c r="N454" s="103" t="s">
        <v>30</v>
      </c>
      <c r="O454" s="103" t="s">
        <v>27</v>
      </c>
      <c r="P454" s="103" t="s">
        <v>1517</v>
      </c>
      <c r="Q454" s="103" t="s">
        <v>2012</v>
      </c>
      <c r="R454" s="105">
        <v>19127213457</v>
      </c>
      <c r="S454" s="103" t="s">
        <v>1517</v>
      </c>
      <c r="T454" s="103" t="s">
        <v>20240</v>
      </c>
      <c r="U454" s="106" t="s">
        <v>20589</v>
      </c>
      <c r="V454" s="105" t="s">
        <v>20590</v>
      </c>
      <c r="W454" s="107" t="s">
        <v>215</v>
      </c>
      <c r="X454" t="s">
        <v>1119</v>
      </c>
      <c r="AA454">
        <f ca="1" t="shared" si="15"/>
        <v>20</v>
      </c>
    </row>
    <row r="455" spans="1:27">
      <c r="A455" s="101">
        <v>57</v>
      </c>
      <c r="B455" s="89" t="str">
        <f t="shared" si="14"/>
        <v>451229200009131811</v>
      </c>
      <c r="C455" s="89" t="s">
        <v>215</v>
      </c>
      <c r="D455" s="102" t="s">
        <v>2014</v>
      </c>
      <c r="E455" s="102" t="s">
        <v>24</v>
      </c>
      <c r="F455" s="103" t="s">
        <v>20178</v>
      </c>
      <c r="G455" s="103" t="s">
        <v>20749</v>
      </c>
      <c r="H455" s="104" t="s">
        <v>2013</v>
      </c>
      <c r="I455" s="103" t="s">
        <v>27</v>
      </c>
      <c r="J455" s="103" t="s">
        <v>30</v>
      </c>
      <c r="K455" s="103" t="s">
        <v>27</v>
      </c>
      <c r="L455" s="103" t="s">
        <v>30</v>
      </c>
      <c r="M455" s="103" t="s">
        <v>30</v>
      </c>
      <c r="N455" s="103" t="s">
        <v>30</v>
      </c>
      <c r="O455" s="103" t="s">
        <v>27</v>
      </c>
      <c r="P455" s="103" t="s">
        <v>1517</v>
      </c>
      <c r="Q455" s="103" t="s">
        <v>2016</v>
      </c>
      <c r="R455" s="105">
        <v>18177873702</v>
      </c>
      <c r="S455" s="103" t="s">
        <v>1517</v>
      </c>
      <c r="T455" s="103" t="s">
        <v>20208</v>
      </c>
      <c r="U455" s="106" t="s">
        <v>20747</v>
      </c>
      <c r="V455" s="105" t="s">
        <v>20872</v>
      </c>
      <c r="W455" s="107" t="s">
        <v>215</v>
      </c>
      <c r="X455" t="s">
        <v>2015</v>
      </c>
      <c r="AA455">
        <f ca="1" t="shared" si="15"/>
        <v>20</v>
      </c>
    </row>
    <row r="456" spans="1:27">
      <c r="A456" s="101">
        <v>58</v>
      </c>
      <c r="B456" s="89" t="str">
        <f t="shared" si="14"/>
        <v>452731200211230311</v>
      </c>
      <c r="C456" s="89" t="s">
        <v>215</v>
      </c>
      <c r="D456" s="102" t="s">
        <v>2018</v>
      </c>
      <c r="E456" s="102" t="s">
        <v>24</v>
      </c>
      <c r="F456" s="103" t="s">
        <v>20131</v>
      </c>
      <c r="G456" s="103" t="s">
        <v>20276</v>
      </c>
      <c r="H456" s="104" t="s">
        <v>2017</v>
      </c>
      <c r="I456" s="103" t="s">
        <v>30</v>
      </c>
      <c r="J456" s="103" t="s">
        <v>30</v>
      </c>
      <c r="K456" s="103" t="s">
        <v>27</v>
      </c>
      <c r="L456" s="103" t="s">
        <v>27</v>
      </c>
      <c r="M456" s="103" t="s">
        <v>30</v>
      </c>
      <c r="N456" s="103" t="s">
        <v>27</v>
      </c>
      <c r="O456" s="103" t="s">
        <v>27</v>
      </c>
      <c r="P456" s="103" t="s">
        <v>1517</v>
      </c>
      <c r="Q456" s="103" t="s">
        <v>2020</v>
      </c>
      <c r="R456" s="105">
        <v>13420300730</v>
      </c>
      <c r="S456" s="103" t="s">
        <v>1517</v>
      </c>
      <c r="T456" s="103" t="s">
        <v>20280</v>
      </c>
      <c r="U456" s="106" t="s">
        <v>20333</v>
      </c>
      <c r="V456" s="105" t="s">
        <v>20873</v>
      </c>
      <c r="W456" s="107" t="s">
        <v>215</v>
      </c>
      <c r="X456" t="s">
        <v>19818</v>
      </c>
      <c r="AA456">
        <f ca="1" t="shared" si="15"/>
        <v>18</v>
      </c>
    </row>
    <row r="457" spans="1:27">
      <c r="A457" s="101">
        <v>59</v>
      </c>
      <c r="B457" s="89" t="str">
        <f t="shared" si="14"/>
        <v>452731200210010640</v>
      </c>
      <c r="C457" s="89" t="s">
        <v>215</v>
      </c>
      <c r="D457" s="102" t="s">
        <v>2022</v>
      </c>
      <c r="E457" s="102" t="s">
        <v>143</v>
      </c>
      <c r="F457" s="103" t="s">
        <v>20131</v>
      </c>
      <c r="G457" s="103" t="s">
        <v>20132</v>
      </c>
      <c r="H457" s="104" t="s">
        <v>2021</v>
      </c>
      <c r="I457" s="103" t="s">
        <v>30</v>
      </c>
      <c r="J457" s="103" t="s">
        <v>30</v>
      </c>
      <c r="K457" s="103" t="s">
        <v>30</v>
      </c>
      <c r="L457" s="103" t="s">
        <v>30</v>
      </c>
      <c r="M457" s="103" t="s">
        <v>30</v>
      </c>
      <c r="N457" s="103" t="s">
        <v>30</v>
      </c>
      <c r="O457" s="103" t="s">
        <v>27</v>
      </c>
      <c r="P457" s="103" t="s">
        <v>1517</v>
      </c>
      <c r="Q457" s="103" t="s">
        <v>2024</v>
      </c>
      <c r="R457" s="105">
        <v>15278975543</v>
      </c>
      <c r="S457" s="103" t="s">
        <v>1517</v>
      </c>
      <c r="T457" s="103" t="s">
        <v>20137</v>
      </c>
      <c r="U457" s="106" t="s">
        <v>20874</v>
      </c>
      <c r="V457" s="105" t="s">
        <v>20875</v>
      </c>
      <c r="W457" s="107" t="s">
        <v>215</v>
      </c>
      <c r="X457" t="s">
        <v>2023</v>
      </c>
      <c r="AA457">
        <f ca="1" t="shared" si="15"/>
        <v>18</v>
      </c>
    </row>
    <row r="458" spans="1:27">
      <c r="A458" s="101">
        <v>60</v>
      </c>
      <c r="B458" s="89" t="str">
        <f t="shared" si="14"/>
        <v>451229200209282112</v>
      </c>
      <c r="C458" s="89" t="s">
        <v>215</v>
      </c>
      <c r="D458" s="102" t="s">
        <v>2026</v>
      </c>
      <c r="E458" s="102" t="s">
        <v>24</v>
      </c>
      <c r="F458" s="103" t="s">
        <v>20178</v>
      </c>
      <c r="G458" s="103">
        <v>200209</v>
      </c>
      <c r="H458" s="104" t="s">
        <v>2025</v>
      </c>
      <c r="I458" s="103" t="s">
        <v>30</v>
      </c>
      <c r="J458" s="103" t="s">
        <v>30</v>
      </c>
      <c r="K458" s="103" t="s">
        <v>30</v>
      </c>
      <c r="L458" s="103" t="s">
        <v>30</v>
      </c>
      <c r="M458" s="103" t="s">
        <v>30</v>
      </c>
      <c r="N458" s="103" t="s">
        <v>30</v>
      </c>
      <c r="O458" s="103" t="s">
        <v>27</v>
      </c>
      <c r="P458" s="103" t="s">
        <v>1517</v>
      </c>
      <c r="Q458" s="103" t="s">
        <v>2028</v>
      </c>
      <c r="R458" s="105">
        <v>15177385662</v>
      </c>
      <c r="S458" s="103" t="s">
        <v>1517</v>
      </c>
      <c r="T458" s="103" t="s">
        <v>20240</v>
      </c>
      <c r="U458" s="106" t="s">
        <v>20396</v>
      </c>
      <c r="V458" s="105" t="s">
        <v>20876</v>
      </c>
      <c r="W458" s="107" t="s">
        <v>215</v>
      </c>
      <c r="X458" t="s">
        <v>2027</v>
      </c>
      <c r="AA458">
        <f ca="1" t="shared" si="15"/>
        <v>18</v>
      </c>
    </row>
    <row r="459" spans="1:27">
      <c r="A459" s="101">
        <v>61</v>
      </c>
      <c r="B459" s="89" t="str">
        <f t="shared" si="14"/>
        <v>452731200203182110</v>
      </c>
      <c r="C459" s="89" t="s">
        <v>215</v>
      </c>
      <c r="D459" s="102" t="s">
        <v>2030</v>
      </c>
      <c r="E459" s="102" t="s">
        <v>24</v>
      </c>
      <c r="F459" s="103" t="s">
        <v>20178</v>
      </c>
      <c r="G459" s="103" t="s">
        <v>20288</v>
      </c>
      <c r="H459" s="104" t="s">
        <v>2029</v>
      </c>
      <c r="I459" s="103" t="s">
        <v>30</v>
      </c>
      <c r="J459" s="103" t="s">
        <v>30</v>
      </c>
      <c r="K459" s="103" t="s">
        <v>30</v>
      </c>
      <c r="L459" s="103" t="s">
        <v>30</v>
      </c>
      <c r="M459" s="103" t="s">
        <v>30</v>
      </c>
      <c r="N459" s="103" t="s">
        <v>30</v>
      </c>
      <c r="O459" s="103" t="s">
        <v>27</v>
      </c>
      <c r="P459" s="103" t="s">
        <v>1517</v>
      </c>
      <c r="Q459" s="103" t="s">
        <v>2031</v>
      </c>
      <c r="R459" s="105">
        <v>18176755468</v>
      </c>
      <c r="S459" s="103" t="s">
        <v>1517</v>
      </c>
      <c r="T459" s="103" t="s">
        <v>20240</v>
      </c>
      <c r="U459" s="106" t="s">
        <v>20396</v>
      </c>
      <c r="V459" s="105" t="s">
        <v>20876</v>
      </c>
      <c r="W459" s="107" t="s">
        <v>215</v>
      </c>
      <c r="X459" t="s">
        <v>2027</v>
      </c>
      <c r="AA459">
        <f ca="1" t="shared" si="15"/>
        <v>19</v>
      </c>
    </row>
    <row r="460" spans="1:27">
      <c r="A460" s="101">
        <v>62</v>
      </c>
      <c r="B460" s="89" t="str">
        <f t="shared" si="14"/>
        <v>45122920010216241X</v>
      </c>
      <c r="C460" s="89" t="s">
        <v>215</v>
      </c>
      <c r="D460" s="102" t="s">
        <v>805</v>
      </c>
      <c r="E460" s="102" t="s">
        <v>24</v>
      </c>
      <c r="F460" s="103" t="s">
        <v>20178</v>
      </c>
      <c r="G460" s="103" t="s">
        <v>20249</v>
      </c>
      <c r="H460" s="104" t="s">
        <v>2032</v>
      </c>
      <c r="I460" s="103" t="s">
        <v>27</v>
      </c>
      <c r="J460" s="103" t="s">
        <v>30</v>
      </c>
      <c r="K460" s="103" t="s">
        <v>27</v>
      </c>
      <c r="L460" s="103" t="s">
        <v>30</v>
      </c>
      <c r="M460" s="103" t="s">
        <v>30</v>
      </c>
      <c r="N460" s="103" t="s">
        <v>27</v>
      </c>
      <c r="O460" s="103" t="s">
        <v>27</v>
      </c>
      <c r="P460" s="103" t="s">
        <v>1517</v>
      </c>
      <c r="Q460" s="103" t="s">
        <v>2034</v>
      </c>
      <c r="R460" s="105">
        <v>13788375521</v>
      </c>
      <c r="S460" s="103" t="s">
        <v>1517</v>
      </c>
      <c r="T460" s="103" t="s">
        <v>20191</v>
      </c>
      <c r="U460" s="106" t="s">
        <v>20877</v>
      </c>
      <c r="V460" s="105" t="s">
        <v>20878</v>
      </c>
      <c r="W460" s="107" t="s">
        <v>215</v>
      </c>
      <c r="X460" t="s">
        <v>2033</v>
      </c>
      <c r="AA460">
        <f ca="1" t="shared" si="15"/>
        <v>20</v>
      </c>
    </row>
    <row r="461" spans="1:27">
      <c r="A461" s="101">
        <v>63</v>
      </c>
      <c r="B461" s="89" t="str">
        <f t="shared" si="14"/>
        <v>451229200202282734</v>
      </c>
      <c r="C461" s="89" t="s">
        <v>215</v>
      </c>
      <c r="D461" s="102" t="s">
        <v>2036</v>
      </c>
      <c r="E461" s="102" t="s">
        <v>24</v>
      </c>
      <c r="F461" s="103" t="s">
        <v>20178</v>
      </c>
      <c r="G461" s="103" t="s">
        <v>20194</v>
      </c>
      <c r="H461" s="104" t="s">
        <v>2035</v>
      </c>
      <c r="I461" s="103" t="s">
        <v>27</v>
      </c>
      <c r="J461" s="103" t="s">
        <v>30</v>
      </c>
      <c r="K461" s="103" t="s">
        <v>27</v>
      </c>
      <c r="L461" s="103" t="s">
        <v>30</v>
      </c>
      <c r="M461" s="103" t="s">
        <v>30</v>
      </c>
      <c r="N461" s="103" t="s">
        <v>30</v>
      </c>
      <c r="O461" s="103" t="s">
        <v>27</v>
      </c>
      <c r="P461" s="103" t="s">
        <v>1517</v>
      </c>
      <c r="Q461" s="103" t="s">
        <v>2038</v>
      </c>
      <c r="R461" s="105">
        <v>18378892284</v>
      </c>
      <c r="S461" s="103" t="s">
        <v>1517</v>
      </c>
      <c r="T461" s="103" t="s">
        <v>20277</v>
      </c>
      <c r="U461" s="106" t="s">
        <v>20279</v>
      </c>
      <c r="V461" s="105" t="s">
        <v>20879</v>
      </c>
      <c r="W461" s="107" t="s">
        <v>215</v>
      </c>
      <c r="X461" t="s">
        <v>2037</v>
      </c>
      <c r="AA461">
        <f ca="1" t="shared" si="15"/>
        <v>19</v>
      </c>
    </row>
    <row r="462" spans="1:27">
      <c r="A462" s="101">
        <v>64</v>
      </c>
      <c r="B462" s="89" t="str">
        <f t="shared" si="14"/>
        <v>451229200203101827</v>
      </c>
      <c r="C462" s="89" t="s">
        <v>215</v>
      </c>
      <c r="D462" s="102" t="s">
        <v>2040</v>
      </c>
      <c r="E462" s="102" t="s">
        <v>143</v>
      </c>
      <c r="F462" s="103" t="s">
        <v>20178</v>
      </c>
      <c r="G462" s="103">
        <v>200203</v>
      </c>
      <c r="H462" s="104" t="s">
        <v>2039</v>
      </c>
      <c r="I462" s="103" t="s">
        <v>30</v>
      </c>
      <c r="J462" s="103" t="s">
        <v>30</v>
      </c>
      <c r="K462" s="103" t="s">
        <v>27</v>
      </c>
      <c r="L462" s="103" t="s">
        <v>30</v>
      </c>
      <c r="M462" s="103" t="s">
        <v>30</v>
      </c>
      <c r="N462" s="103" t="s">
        <v>30</v>
      </c>
      <c r="O462" s="103" t="s">
        <v>27</v>
      </c>
      <c r="P462" s="103" t="s">
        <v>1517</v>
      </c>
      <c r="Q462" s="103" t="s">
        <v>2041</v>
      </c>
      <c r="R462" s="105">
        <v>18176744465</v>
      </c>
      <c r="S462" s="103" t="s">
        <v>1517</v>
      </c>
      <c r="T462" s="103" t="s">
        <v>20208</v>
      </c>
      <c r="U462" s="106" t="s">
        <v>20659</v>
      </c>
      <c r="V462" s="105" t="s">
        <v>20660</v>
      </c>
      <c r="W462" s="107" t="s">
        <v>215</v>
      </c>
      <c r="X462" t="s">
        <v>1282</v>
      </c>
      <c r="AA462">
        <f ca="1" t="shared" si="15"/>
        <v>19</v>
      </c>
    </row>
    <row r="463" spans="1:27">
      <c r="A463" s="101">
        <v>65</v>
      </c>
      <c r="B463" s="89" t="str">
        <f t="shared" si="14"/>
        <v>451229200301204512</v>
      </c>
      <c r="C463" s="89" t="s">
        <v>215</v>
      </c>
      <c r="D463" s="102" t="s">
        <v>2043</v>
      </c>
      <c r="E463" s="102" t="s">
        <v>24</v>
      </c>
      <c r="F463" s="103" t="s">
        <v>20178</v>
      </c>
      <c r="G463" s="103">
        <v>200301</v>
      </c>
      <c r="H463" s="104" t="s">
        <v>2042</v>
      </c>
      <c r="I463" s="103" t="s">
        <v>27</v>
      </c>
      <c r="J463" s="103" t="s">
        <v>30</v>
      </c>
      <c r="K463" s="103" t="s">
        <v>30</v>
      </c>
      <c r="L463" s="103" t="s">
        <v>30</v>
      </c>
      <c r="M463" s="103" t="s">
        <v>30</v>
      </c>
      <c r="N463" s="103" t="s">
        <v>30</v>
      </c>
      <c r="O463" s="103" t="s">
        <v>27</v>
      </c>
      <c r="P463" s="103" t="s">
        <v>1517</v>
      </c>
      <c r="Q463" s="103" t="s">
        <v>2045</v>
      </c>
      <c r="R463" s="105">
        <v>13392269967</v>
      </c>
      <c r="S463" s="103" t="s">
        <v>1517</v>
      </c>
      <c r="T463" s="103" t="s">
        <v>20211</v>
      </c>
      <c r="U463" s="106" t="s">
        <v>20726</v>
      </c>
      <c r="V463" s="105" t="s">
        <v>20880</v>
      </c>
      <c r="W463" s="107" t="s">
        <v>215</v>
      </c>
      <c r="X463" t="s">
        <v>2044</v>
      </c>
      <c r="AA463">
        <f ca="1" t="shared" si="15"/>
        <v>18</v>
      </c>
    </row>
    <row r="464" spans="1:27">
      <c r="A464" s="101">
        <v>66</v>
      </c>
      <c r="B464" s="89" t="str">
        <f t="shared" si="14"/>
        <v>452731200211022723</v>
      </c>
      <c r="C464" s="89" t="s">
        <v>215</v>
      </c>
      <c r="D464" s="102" t="s">
        <v>2047</v>
      </c>
      <c r="E464" s="102" t="s">
        <v>143</v>
      </c>
      <c r="F464" s="103" t="s">
        <v>20131</v>
      </c>
      <c r="G464" s="103" t="s">
        <v>20276</v>
      </c>
      <c r="H464" s="104" t="s">
        <v>2046</v>
      </c>
      <c r="I464" s="103" t="s">
        <v>30</v>
      </c>
      <c r="J464" s="103" t="s">
        <v>30</v>
      </c>
      <c r="K464" s="103" t="s">
        <v>30</v>
      </c>
      <c r="L464" s="103" t="s">
        <v>30</v>
      </c>
      <c r="M464" s="103" t="s">
        <v>30</v>
      </c>
      <c r="N464" s="103" t="s">
        <v>30</v>
      </c>
      <c r="O464" s="103" t="s">
        <v>27</v>
      </c>
      <c r="P464" s="103" t="s">
        <v>1517</v>
      </c>
      <c r="Q464" s="103" t="s">
        <v>2049</v>
      </c>
      <c r="R464" s="105">
        <v>13481868063</v>
      </c>
      <c r="S464" s="103" t="s">
        <v>1517</v>
      </c>
      <c r="T464" s="103" t="s">
        <v>20277</v>
      </c>
      <c r="U464" s="106" t="s">
        <v>20563</v>
      </c>
      <c r="V464" s="105" t="s">
        <v>20881</v>
      </c>
      <c r="W464" s="107" t="s">
        <v>215</v>
      </c>
      <c r="X464" t="s">
        <v>2048</v>
      </c>
      <c r="AA464">
        <f ca="1" t="shared" si="15"/>
        <v>18</v>
      </c>
    </row>
    <row r="465" spans="1:27">
      <c r="A465" s="101">
        <v>67</v>
      </c>
      <c r="B465" s="89" t="str">
        <f t="shared" si="14"/>
        <v>452127200308251816</v>
      </c>
      <c r="C465" s="89" t="s">
        <v>215</v>
      </c>
      <c r="D465" s="102" t="s">
        <v>2051</v>
      </c>
      <c r="E465" s="102" t="s">
        <v>24</v>
      </c>
      <c r="F465" s="103" t="s">
        <v>20178</v>
      </c>
      <c r="G465" s="103" t="s">
        <v>20163</v>
      </c>
      <c r="H465" s="104" t="s">
        <v>2050</v>
      </c>
      <c r="I465" s="103" t="s">
        <v>30</v>
      </c>
      <c r="J465" s="103" t="s">
        <v>30</v>
      </c>
      <c r="K465" s="103" t="s">
        <v>30</v>
      </c>
      <c r="L465" s="103" t="s">
        <v>30</v>
      </c>
      <c r="M465" s="103" t="s">
        <v>30</v>
      </c>
      <c r="N465" s="103" t="s">
        <v>30</v>
      </c>
      <c r="O465" s="103" t="s">
        <v>27</v>
      </c>
      <c r="P465" s="103" t="s">
        <v>20253</v>
      </c>
      <c r="Q465" s="103" t="s">
        <v>2053</v>
      </c>
      <c r="R465" s="105">
        <v>15177894984</v>
      </c>
      <c r="S465" s="103" t="s">
        <v>20253</v>
      </c>
      <c r="T465" s="103" t="s">
        <v>20882</v>
      </c>
      <c r="U465" s="106"/>
      <c r="V465" s="105"/>
      <c r="W465" s="107" t="s">
        <v>215</v>
      </c>
      <c r="X465" t="s">
        <v>2052</v>
      </c>
      <c r="AA465">
        <f ca="1" t="shared" si="15"/>
        <v>17</v>
      </c>
    </row>
    <row r="466" spans="1:27">
      <c r="A466" s="101">
        <v>68</v>
      </c>
      <c r="B466" s="89" t="str">
        <f t="shared" si="14"/>
        <v>452731200304280027</v>
      </c>
      <c r="C466" s="89" t="s">
        <v>215</v>
      </c>
      <c r="D466" s="102" t="s">
        <v>2055</v>
      </c>
      <c r="E466" s="102" t="s">
        <v>143</v>
      </c>
      <c r="F466" s="103" t="s">
        <v>20131</v>
      </c>
      <c r="G466" s="103">
        <v>200304</v>
      </c>
      <c r="H466" s="104" t="s">
        <v>2054</v>
      </c>
      <c r="I466" s="103" t="s">
        <v>30</v>
      </c>
      <c r="J466" s="103" t="s">
        <v>30</v>
      </c>
      <c r="K466" s="103" t="s">
        <v>30</v>
      </c>
      <c r="L466" s="103" t="s">
        <v>30</v>
      </c>
      <c r="M466" s="103" t="s">
        <v>30</v>
      </c>
      <c r="N466" s="103" t="s">
        <v>27</v>
      </c>
      <c r="O466" s="103" t="s">
        <v>27</v>
      </c>
      <c r="P466" s="103" t="s">
        <v>1517</v>
      </c>
      <c r="Q466" s="103" t="s">
        <v>2057</v>
      </c>
      <c r="R466" s="105">
        <v>18176119045</v>
      </c>
      <c r="S466" s="103" t="s">
        <v>1517</v>
      </c>
      <c r="T466" s="103" t="s">
        <v>1517</v>
      </c>
      <c r="U466" s="106" t="s">
        <v>20280</v>
      </c>
      <c r="V466" s="105" t="s">
        <v>20857</v>
      </c>
      <c r="W466" s="107" t="s">
        <v>215</v>
      </c>
      <c r="X466" t="s">
        <v>19819</v>
      </c>
      <c r="AA466">
        <f ca="1" t="shared" si="15"/>
        <v>18</v>
      </c>
    </row>
    <row r="467" spans="1:27">
      <c r="A467" s="101">
        <v>69</v>
      </c>
      <c r="B467" s="89" t="str">
        <f t="shared" si="14"/>
        <v>452731200108173312</v>
      </c>
      <c r="C467" s="89" t="s">
        <v>215</v>
      </c>
      <c r="D467" s="102" t="s">
        <v>2059</v>
      </c>
      <c r="E467" s="102" t="s">
        <v>24</v>
      </c>
      <c r="F467" s="103" t="s">
        <v>20178</v>
      </c>
      <c r="G467" s="103">
        <v>200108</v>
      </c>
      <c r="H467" s="104" t="s">
        <v>2058</v>
      </c>
      <c r="I467" s="103" t="s">
        <v>30</v>
      </c>
      <c r="J467" s="103" t="s">
        <v>30</v>
      </c>
      <c r="K467" s="103" t="s">
        <v>30</v>
      </c>
      <c r="L467" s="103" t="s">
        <v>30</v>
      </c>
      <c r="M467" s="103" t="s">
        <v>30</v>
      </c>
      <c r="N467" s="103" t="s">
        <v>30</v>
      </c>
      <c r="O467" s="103" t="s">
        <v>27</v>
      </c>
      <c r="P467" s="103" t="s">
        <v>1517</v>
      </c>
      <c r="Q467" s="103" t="s">
        <v>2061</v>
      </c>
      <c r="R467" s="105">
        <v>18174937135</v>
      </c>
      <c r="S467" s="103" t="s">
        <v>1517</v>
      </c>
      <c r="T467" s="103" t="s">
        <v>20158</v>
      </c>
      <c r="U467" s="106" t="s">
        <v>20491</v>
      </c>
      <c r="V467" s="105" t="s">
        <v>20883</v>
      </c>
      <c r="W467" s="107" t="s">
        <v>215</v>
      </c>
      <c r="X467" t="s">
        <v>19346</v>
      </c>
      <c r="AA467">
        <f ca="1" t="shared" si="15"/>
        <v>19</v>
      </c>
    </row>
    <row r="468" spans="1:27">
      <c r="A468" s="101">
        <v>70</v>
      </c>
      <c r="B468" s="89" t="str">
        <f t="shared" si="14"/>
        <v>45273120011031062x</v>
      </c>
      <c r="C468" s="89" t="s">
        <v>215</v>
      </c>
      <c r="D468" s="102" t="s">
        <v>2063</v>
      </c>
      <c r="E468" s="102" t="s">
        <v>143</v>
      </c>
      <c r="F468" s="103" t="s">
        <v>20131</v>
      </c>
      <c r="G468" s="103">
        <v>2001.1</v>
      </c>
      <c r="H468" s="104" t="s">
        <v>2062</v>
      </c>
      <c r="I468" s="103" t="s">
        <v>30</v>
      </c>
      <c r="J468" s="103" t="s">
        <v>30</v>
      </c>
      <c r="K468" s="103" t="s">
        <v>30</v>
      </c>
      <c r="L468" s="103" t="s">
        <v>30</v>
      </c>
      <c r="M468" s="103" t="s">
        <v>30</v>
      </c>
      <c r="N468" s="103" t="s">
        <v>27</v>
      </c>
      <c r="O468" s="103" t="s">
        <v>27</v>
      </c>
      <c r="P468" s="103" t="s">
        <v>1517</v>
      </c>
      <c r="Q468" s="103" t="s">
        <v>2065</v>
      </c>
      <c r="R468" s="105">
        <v>13877877397</v>
      </c>
      <c r="S468" s="103" t="s">
        <v>1517</v>
      </c>
      <c r="T468" s="103" t="s">
        <v>20137</v>
      </c>
      <c r="U468" s="106" t="s">
        <v>20884</v>
      </c>
      <c r="V468" s="105" t="s">
        <v>20885</v>
      </c>
      <c r="W468" s="107" t="s">
        <v>215</v>
      </c>
      <c r="X468" t="s">
        <v>19820</v>
      </c>
      <c r="AA468">
        <f ca="1" t="shared" si="15"/>
        <v>19</v>
      </c>
    </row>
    <row r="469" spans="1:27">
      <c r="A469" s="101">
        <v>71</v>
      </c>
      <c r="B469" s="89" t="str">
        <f t="shared" si="14"/>
        <v>452731200202113615</v>
      </c>
      <c r="C469" s="89" t="s">
        <v>215</v>
      </c>
      <c r="D469" s="102" t="s">
        <v>2067</v>
      </c>
      <c r="E469" s="102" t="s">
        <v>24</v>
      </c>
      <c r="F469" s="103" t="s">
        <v>20131</v>
      </c>
      <c r="G469" s="103">
        <v>200202</v>
      </c>
      <c r="H469" s="104" t="s">
        <v>2066</v>
      </c>
      <c r="I469" s="103" t="s">
        <v>30</v>
      </c>
      <c r="J469" s="103" t="s">
        <v>30</v>
      </c>
      <c r="K469" s="103" t="s">
        <v>30</v>
      </c>
      <c r="L469" s="103" t="s">
        <v>30</v>
      </c>
      <c r="M469" s="103" t="s">
        <v>27</v>
      </c>
      <c r="N469" s="103" t="s">
        <v>30</v>
      </c>
      <c r="O469" s="103" t="s">
        <v>30</v>
      </c>
      <c r="P469" s="103" t="s">
        <v>1517</v>
      </c>
      <c r="Q469" s="103" t="s">
        <v>2069</v>
      </c>
      <c r="R469" s="105">
        <v>13737966221</v>
      </c>
      <c r="S469" s="103" t="s">
        <v>1517</v>
      </c>
      <c r="T469" s="103" t="s">
        <v>20158</v>
      </c>
      <c r="U469" s="106" t="s">
        <v>20250</v>
      </c>
      <c r="V469" s="105" t="s">
        <v>20886</v>
      </c>
      <c r="W469" s="107" t="s">
        <v>215</v>
      </c>
      <c r="X469" t="s">
        <v>19821</v>
      </c>
      <c r="AA469">
        <f ca="1" t="shared" si="15"/>
        <v>19</v>
      </c>
    </row>
    <row r="470" spans="1:27">
      <c r="A470" s="101">
        <v>1</v>
      </c>
      <c r="B470" s="89" t="str">
        <f t="shared" si="14"/>
        <v>452731200312121229</v>
      </c>
      <c r="C470" s="89" t="s">
        <v>220</v>
      </c>
      <c r="D470" s="102" t="s">
        <v>2071</v>
      </c>
      <c r="E470" s="102" t="s">
        <v>143</v>
      </c>
      <c r="F470" s="103" t="s">
        <v>20131</v>
      </c>
      <c r="G470" s="103" t="s">
        <v>20433</v>
      </c>
      <c r="H470" s="104" t="s">
        <v>2070</v>
      </c>
      <c r="I470" s="103" t="s">
        <v>30</v>
      </c>
      <c r="J470" s="103" t="s">
        <v>30</v>
      </c>
      <c r="K470" s="103" t="s">
        <v>30</v>
      </c>
      <c r="L470" s="103" t="s">
        <v>30</v>
      </c>
      <c r="M470" s="103" t="s">
        <v>30</v>
      </c>
      <c r="N470" s="103" t="s">
        <v>30</v>
      </c>
      <c r="O470" s="103" t="s">
        <v>27</v>
      </c>
      <c r="P470" s="103" t="s">
        <v>1517</v>
      </c>
      <c r="Q470" s="103" t="s">
        <v>2073</v>
      </c>
      <c r="R470" s="105">
        <v>13481848247</v>
      </c>
      <c r="S470" s="103" t="s">
        <v>1517</v>
      </c>
      <c r="T470" s="103" t="s">
        <v>20169</v>
      </c>
      <c r="U470" s="106" t="s">
        <v>20170</v>
      </c>
      <c r="V470" s="105" t="s">
        <v>20887</v>
      </c>
      <c r="W470" s="107" t="s">
        <v>220</v>
      </c>
      <c r="X470" t="s">
        <v>20888</v>
      </c>
      <c r="AA470">
        <f ca="1" t="shared" si="15"/>
        <v>17</v>
      </c>
    </row>
    <row r="471" spans="1:27">
      <c r="A471" s="101">
        <v>2</v>
      </c>
      <c r="B471" s="89" t="str">
        <f t="shared" si="14"/>
        <v>452731200401093629</v>
      </c>
      <c r="C471" s="89" t="s">
        <v>220</v>
      </c>
      <c r="D471" s="102" t="s">
        <v>2075</v>
      </c>
      <c r="E471" s="102" t="s">
        <v>143</v>
      </c>
      <c r="F471" s="103" t="s">
        <v>20131</v>
      </c>
      <c r="G471" s="103" t="s">
        <v>20232</v>
      </c>
      <c r="H471" s="104" t="s">
        <v>2074</v>
      </c>
      <c r="I471" s="103" t="s">
        <v>30</v>
      </c>
      <c r="J471" s="103" t="s">
        <v>30</v>
      </c>
      <c r="K471" s="103" t="s">
        <v>30</v>
      </c>
      <c r="L471" s="103" t="s">
        <v>30</v>
      </c>
      <c r="M471" s="103" t="s">
        <v>27</v>
      </c>
      <c r="N471" s="103" t="s">
        <v>30</v>
      </c>
      <c r="O471" s="103" t="s">
        <v>27</v>
      </c>
      <c r="P471" s="103" t="s">
        <v>1517</v>
      </c>
      <c r="Q471" s="103" t="s">
        <v>2077</v>
      </c>
      <c r="R471" s="105">
        <v>15807783193</v>
      </c>
      <c r="S471" s="103" t="s">
        <v>1517</v>
      </c>
      <c r="T471" s="103" t="s">
        <v>20158</v>
      </c>
      <c r="U471" s="106" t="s">
        <v>20159</v>
      </c>
      <c r="V471" s="105" t="s">
        <v>20889</v>
      </c>
      <c r="W471" s="107" t="s">
        <v>220</v>
      </c>
      <c r="X471" t="s">
        <v>17866</v>
      </c>
      <c r="AA471">
        <f ca="1" t="shared" si="15"/>
        <v>17</v>
      </c>
    </row>
    <row r="472" spans="1:27">
      <c r="A472" s="101">
        <v>3</v>
      </c>
      <c r="B472" s="89" t="str">
        <f t="shared" si="14"/>
        <v>452731200301100916</v>
      </c>
      <c r="C472" s="89" t="s">
        <v>220</v>
      </c>
      <c r="D472" s="102" t="s">
        <v>2079</v>
      </c>
      <c r="E472" s="102" t="s">
        <v>24</v>
      </c>
      <c r="F472" s="103" t="s">
        <v>20131</v>
      </c>
      <c r="G472" s="103" t="s">
        <v>20157</v>
      </c>
      <c r="H472" s="104" t="s">
        <v>2078</v>
      </c>
      <c r="I472" s="103" t="s">
        <v>30</v>
      </c>
      <c r="J472" s="103" t="s">
        <v>30</v>
      </c>
      <c r="K472" s="103" t="s">
        <v>30</v>
      </c>
      <c r="L472" s="103" t="s">
        <v>30</v>
      </c>
      <c r="M472" s="103" t="s">
        <v>30</v>
      </c>
      <c r="N472" s="103" t="s">
        <v>27</v>
      </c>
      <c r="O472" s="103" t="s">
        <v>27</v>
      </c>
      <c r="P472" s="103" t="s">
        <v>1517</v>
      </c>
      <c r="Q472" s="103" t="s">
        <v>2081</v>
      </c>
      <c r="R472" s="105">
        <v>15177388265</v>
      </c>
      <c r="S472" s="103" t="s">
        <v>1517</v>
      </c>
      <c r="T472" s="103" t="s">
        <v>20151</v>
      </c>
      <c r="U472" s="106" t="s">
        <v>20890</v>
      </c>
      <c r="V472" s="105" t="s">
        <v>20891</v>
      </c>
      <c r="W472" s="107" t="s">
        <v>220</v>
      </c>
      <c r="X472" t="s">
        <v>19822</v>
      </c>
      <c r="AA472">
        <f ca="1" t="shared" si="15"/>
        <v>18</v>
      </c>
    </row>
    <row r="473" spans="1:27">
      <c r="A473" s="101">
        <v>4</v>
      </c>
      <c r="B473" s="89" t="str">
        <f t="shared" si="14"/>
        <v>451229200111094228</v>
      </c>
      <c r="C473" s="89" t="s">
        <v>220</v>
      </c>
      <c r="D473" s="102" t="s">
        <v>2083</v>
      </c>
      <c r="E473" s="102" t="s">
        <v>143</v>
      </c>
      <c r="F473" s="103" t="s">
        <v>20131</v>
      </c>
      <c r="G473" s="103" t="s">
        <v>20222</v>
      </c>
      <c r="H473" s="104" t="s">
        <v>2082</v>
      </c>
      <c r="I473" s="103" t="s">
        <v>30</v>
      </c>
      <c r="J473" s="103" t="s">
        <v>30</v>
      </c>
      <c r="K473" s="103" t="s">
        <v>30</v>
      </c>
      <c r="L473" s="103" t="s">
        <v>30</v>
      </c>
      <c r="M473" s="103" t="s">
        <v>30</v>
      </c>
      <c r="N473" s="103" t="s">
        <v>30</v>
      </c>
      <c r="O473" s="103" t="s">
        <v>27</v>
      </c>
      <c r="P473" s="103" t="s">
        <v>1517</v>
      </c>
      <c r="Q473" s="103" t="s">
        <v>2085</v>
      </c>
      <c r="R473" s="105">
        <v>13481849222</v>
      </c>
      <c r="S473" s="103" t="s">
        <v>1517</v>
      </c>
      <c r="T473" s="103" t="s">
        <v>20133</v>
      </c>
      <c r="U473" s="106" t="s">
        <v>20298</v>
      </c>
      <c r="V473" s="105" t="s">
        <v>20892</v>
      </c>
      <c r="W473" s="107" t="s">
        <v>220</v>
      </c>
      <c r="X473" t="s">
        <v>2084</v>
      </c>
      <c r="AA473">
        <f ca="1" t="shared" si="15"/>
        <v>19</v>
      </c>
    </row>
    <row r="474" spans="1:27">
      <c r="A474" s="101">
        <v>5</v>
      </c>
      <c r="B474" s="89" t="str">
        <f t="shared" si="14"/>
        <v>452731200301172119</v>
      </c>
      <c r="C474" s="89" t="s">
        <v>220</v>
      </c>
      <c r="D474" s="102" t="s">
        <v>2087</v>
      </c>
      <c r="E474" s="102" t="s">
        <v>24</v>
      </c>
      <c r="F474" s="103" t="s">
        <v>20131</v>
      </c>
      <c r="G474" s="103" t="s">
        <v>20157</v>
      </c>
      <c r="H474" s="104" t="s">
        <v>2086</v>
      </c>
      <c r="I474" s="103" t="s">
        <v>30</v>
      </c>
      <c r="J474" s="103" t="s">
        <v>30</v>
      </c>
      <c r="K474" s="103" t="s">
        <v>30</v>
      </c>
      <c r="L474" s="103" t="s">
        <v>30</v>
      </c>
      <c r="M474" s="103" t="s">
        <v>30</v>
      </c>
      <c r="N474" s="103" t="s">
        <v>30</v>
      </c>
      <c r="O474" s="103" t="s">
        <v>27</v>
      </c>
      <c r="P474" s="103" t="s">
        <v>1517</v>
      </c>
      <c r="Q474" s="103" t="s">
        <v>2089</v>
      </c>
      <c r="R474" s="105">
        <v>13977891889</v>
      </c>
      <c r="S474" s="103" t="s">
        <v>1517</v>
      </c>
      <c r="T474" s="103" t="s">
        <v>20240</v>
      </c>
      <c r="U474" s="106" t="s">
        <v>20893</v>
      </c>
      <c r="V474" s="105">
        <v>0</v>
      </c>
      <c r="W474" s="107" t="s">
        <v>220</v>
      </c>
      <c r="X474" t="s">
        <v>19823</v>
      </c>
      <c r="AA474">
        <f ca="1" t="shared" si="15"/>
        <v>18</v>
      </c>
    </row>
    <row r="475" spans="1:27">
      <c r="A475" s="101">
        <v>6</v>
      </c>
      <c r="B475" s="89" t="str">
        <f t="shared" si="14"/>
        <v>452731200210206627</v>
      </c>
      <c r="C475" s="89" t="s">
        <v>220</v>
      </c>
      <c r="D475" s="102" t="s">
        <v>2091</v>
      </c>
      <c r="E475" s="102" t="s">
        <v>143</v>
      </c>
      <c r="F475" s="103" t="s">
        <v>20131</v>
      </c>
      <c r="G475" s="103" t="s">
        <v>20132</v>
      </c>
      <c r="H475" s="104" t="s">
        <v>2090</v>
      </c>
      <c r="I475" s="103" t="s">
        <v>30</v>
      </c>
      <c r="J475" s="103" t="s">
        <v>27</v>
      </c>
      <c r="K475" s="103" t="s">
        <v>30</v>
      </c>
      <c r="L475" s="103" t="s">
        <v>30</v>
      </c>
      <c r="M475" s="103" t="s">
        <v>30</v>
      </c>
      <c r="N475" s="103" t="s">
        <v>27</v>
      </c>
      <c r="O475" s="103" t="s">
        <v>27</v>
      </c>
      <c r="P475" s="103" t="s">
        <v>1517</v>
      </c>
      <c r="Q475" s="103" t="s">
        <v>2093</v>
      </c>
      <c r="R475" s="105">
        <v>14777394658</v>
      </c>
      <c r="S475" s="103" t="s">
        <v>1517</v>
      </c>
      <c r="T475" s="103" t="s">
        <v>20894</v>
      </c>
      <c r="U475" s="106" t="s">
        <v>20895</v>
      </c>
      <c r="V475" s="105" t="s">
        <v>20896</v>
      </c>
      <c r="W475" s="107" t="s">
        <v>220</v>
      </c>
      <c r="X475" t="s">
        <v>2092</v>
      </c>
      <c r="AA475">
        <f ca="1" t="shared" si="15"/>
        <v>18</v>
      </c>
    </row>
    <row r="476" spans="1:27">
      <c r="A476" s="101">
        <v>7</v>
      </c>
      <c r="B476" s="89" t="str">
        <f t="shared" si="14"/>
        <v>451229200205062120</v>
      </c>
      <c r="C476" s="89" t="s">
        <v>220</v>
      </c>
      <c r="D476" s="102" t="s">
        <v>2095</v>
      </c>
      <c r="E476" s="102" t="s">
        <v>143</v>
      </c>
      <c r="F476" s="103" t="s">
        <v>20178</v>
      </c>
      <c r="G476" s="103" t="s">
        <v>20150</v>
      </c>
      <c r="H476" s="104" t="s">
        <v>2094</v>
      </c>
      <c r="I476" s="103" t="s">
        <v>27</v>
      </c>
      <c r="J476" s="103" t="s">
        <v>27</v>
      </c>
      <c r="K476" s="103" t="s">
        <v>30</v>
      </c>
      <c r="L476" s="103" t="s">
        <v>30</v>
      </c>
      <c r="M476" s="103" t="s">
        <v>30</v>
      </c>
      <c r="N476" s="103" t="s">
        <v>30</v>
      </c>
      <c r="O476" s="103" t="s">
        <v>27</v>
      </c>
      <c r="P476" s="103" t="s">
        <v>1517</v>
      </c>
      <c r="Q476" s="103" t="s">
        <v>2097</v>
      </c>
      <c r="R476" s="105">
        <v>19978429745</v>
      </c>
      <c r="S476" s="103" t="s">
        <v>1517</v>
      </c>
      <c r="T476" s="103" t="s">
        <v>20240</v>
      </c>
      <c r="U476" s="106" t="s">
        <v>20516</v>
      </c>
      <c r="V476" s="105" t="s">
        <v>20897</v>
      </c>
      <c r="W476" s="107" t="s">
        <v>220</v>
      </c>
      <c r="X476" t="s">
        <v>2096</v>
      </c>
      <c r="AA476">
        <f ca="1" t="shared" si="15"/>
        <v>19</v>
      </c>
    </row>
    <row r="477" spans="1:27">
      <c r="A477" s="101">
        <v>8</v>
      </c>
      <c r="B477" s="89" t="str">
        <f t="shared" si="14"/>
        <v>452731200211303621</v>
      </c>
      <c r="C477" s="89" t="s">
        <v>220</v>
      </c>
      <c r="D477" s="102" t="s">
        <v>2099</v>
      </c>
      <c r="E477" s="102" t="s">
        <v>143</v>
      </c>
      <c r="F477" s="103" t="s">
        <v>20131</v>
      </c>
      <c r="G477" s="103" t="s">
        <v>20276</v>
      </c>
      <c r="H477" s="104" t="s">
        <v>2098</v>
      </c>
      <c r="I477" s="103" t="s">
        <v>30</v>
      </c>
      <c r="J477" s="103" t="s">
        <v>30</v>
      </c>
      <c r="K477" s="103" t="s">
        <v>30</v>
      </c>
      <c r="L477" s="103" t="s">
        <v>30</v>
      </c>
      <c r="M477" s="103" t="s">
        <v>27</v>
      </c>
      <c r="N477" s="103" t="s">
        <v>27</v>
      </c>
      <c r="O477" s="103" t="s">
        <v>27</v>
      </c>
      <c r="P477" s="103" t="s">
        <v>1517</v>
      </c>
      <c r="Q477" s="103" t="s">
        <v>2101</v>
      </c>
      <c r="R477" s="105" t="s">
        <v>2102</v>
      </c>
      <c r="S477" s="103" t="s">
        <v>1517</v>
      </c>
      <c r="T477" s="103" t="s">
        <v>20158</v>
      </c>
      <c r="U477" s="106" t="s">
        <v>20898</v>
      </c>
      <c r="V477" s="105" t="s">
        <v>20899</v>
      </c>
      <c r="W477" s="107" t="s">
        <v>220</v>
      </c>
      <c r="X477" t="s">
        <v>19824</v>
      </c>
      <c r="AA477">
        <f ca="1" t="shared" si="15"/>
        <v>18</v>
      </c>
    </row>
    <row r="478" spans="1:27">
      <c r="A478" s="101">
        <v>9</v>
      </c>
      <c r="B478" s="89" t="str">
        <f t="shared" si="14"/>
        <v>451229200203152472</v>
      </c>
      <c r="C478" s="89" t="s">
        <v>220</v>
      </c>
      <c r="D478" s="102" t="s">
        <v>2104</v>
      </c>
      <c r="E478" s="102" t="s">
        <v>24</v>
      </c>
      <c r="F478" s="103" t="s">
        <v>20178</v>
      </c>
      <c r="G478" s="103" t="s">
        <v>20288</v>
      </c>
      <c r="H478" s="104" t="s">
        <v>2103</v>
      </c>
      <c r="I478" s="103" t="s">
        <v>30</v>
      </c>
      <c r="J478" s="103" t="s">
        <v>30</v>
      </c>
      <c r="K478" s="103" t="s">
        <v>30</v>
      </c>
      <c r="L478" s="103" t="s">
        <v>30</v>
      </c>
      <c r="M478" s="103" t="s">
        <v>30</v>
      </c>
      <c r="N478" s="103" t="s">
        <v>30</v>
      </c>
      <c r="O478" s="103" t="s">
        <v>30</v>
      </c>
      <c r="P478" s="103" t="s">
        <v>4759</v>
      </c>
      <c r="Q478" s="103" t="s">
        <v>2106</v>
      </c>
      <c r="R478" s="105" t="s">
        <v>2107</v>
      </c>
      <c r="S478" s="103" t="s">
        <v>1517</v>
      </c>
      <c r="T478" s="103" t="s">
        <v>20191</v>
      </c>
      <c r="U478" s="106" t="s">
        <v>20877</v>
      </c>
      <c r="V478" s="105" t="s">
        <v>9873</v>
      </c>
      <c r="W478" s="107" t="s">
        <v>220</v>
      </c>
      <c r="X478" t="s">
        <v>2105</v>
      </c>
      <c r="AA478">
        <f ca="1" t="shared" si="15"/>
        <v>19</v>
      </c>
    </row>
    <row r="479" spans="1:27">
      <c r="A479" s="101">
        <v>10</v>
      </c>
      <c r="B479" s="89" t="str">
        <f t="shared" si="14"/>
        <v>452731200212301820</v>
      </c>
      <c r="C479" s="89" t="s">
        <v>220</v>
      </c>
      <c r="D479" s="102" t="s">
        <v>2109</v>
      </c>
      <c r="E479" s="102" t="s">
        <v>143</v>
      </c>
      <c r="F479" s="103" t="s">
        <v>20178</v>
      </c>
      <c r="G479" s="103" t="s">
        <v>20136</v>
      </c>
      <c r="H479" s="104" t="s">
        <v>2108</v>
      </c>
      <c r="I479" s="103" t="s">
        <v>27</v>
      </c>
      <c r="J479" s="103" t="s">
        <v>30</v>
      </c>
      <c r="K479" s="103" t="s">
        <v>30</v>
      </c>
      <c r="L479" s="103" t="s">
        <v>30</v>
      </c>
      <c r="M479" s="103" t="s">
        <v>30</v>
      </c>
      <c r="N479" s="103" t="s">
        <v>27</v>
      </c>
      <c r="O479" s="103" t="s">
        <v>27</v>
      </c>
      <c r="P479" s="103" t="s">
        <v>1517</v>
      </c>
      <c r="Q479" s="103" t="s">
        <v>2111</v>
      </c>
      <c r="R479" s="105">
        <v>18176136469</v>
      </c>
      <c r="S479" s="103" t="s">
        <v>1517</v>
      </c>
      <c r="T479" s="103" t="s">
        <v>20208</v>
      </c>
      <c r="U479" s="106" t="s">
        <v>20785</v>
      </c>
      <c r="V479" s="105" t="s">
        <v>20900</v>
      </c>
      <c r="W479" s="107" t="s">
        <v>220</v>
      </c>
      <c r="X479" t="s">
        <v>2110</v>
      </c>
      <c r="AA479">
        <f ca="1" t="shared" si="15"/>
        <v>18</v>
      </c>
    </row>
    <row r="480" spans="1:27">
      <c r="A480" s="101">
        <v>11</v>
      </c>
      <c r="B480" s="89" t="str">
        <f t="shared" si="14"/>
        <v>452729200205241573</v>
      </c>
      <c r="C480" s="89" t="s">
        <v>220</v>
      </c>
      <c r="D480" s="102" t="s">
        <v>2113</v>
      </c>
      <c r="E480" s="102" t="s">
        <v>24</v>
      </c>
      <c r="F480" s="103" t="s">
        <v>20131</v>
      </c>
      <c r="G480" s="103" t="s">
        <v>20150</v>
      </c>
      <c r="H480" s="104" t="s">
        <v>2112</v>
      </c>
      <c r="I480" s="103" t="s">
        <v>30</v>
      </c>
      <c r="J480" s="103" t="s">
        <v>30</v>
      </c>
      <c r="K480" s="103" t="s">
        <v>30</v>
      </c>
      <c r="L480" s="103" t="s">
        <v>30</v>
      </c>
      <c r="M480" s="103" t="s">
        <v>30</v>
      </c>
      <c r="N480" s="103" t="s">
        <v>30</v>
      </c>
      <c r="O480" s="103" t="s">
        <v>27</v>
      </c>
      <c r="P480" s="103" t="s">
        <v>20901</v>
      </c>
      <c r="Q480" s="103" t="s">
        <v>2114</v>
      </c>
      <c r="R480" s="105">
        <v>15777896748</v>
      </c>
      <c r="S480" s="103" t="s">
        <v>1133</v>
      </c>
      <c r="T480" s="103" t="s">
        <v>20354</v>
      </c>
      <c r="U480" s="106" t="s">
        <v>20355</v>
      </c>
      <c r="V480" s="105" t="s">
        <v>20356</v>
      </c>
      <c r="W480" s="107" t="s">
        <v>220</v>
      </c>
      <c r="X480" t="s">
        <v>567</v>
      </c>
      <c r="AA480">
        <f ca="1" t="shared" si="15"/>
        <v>19</v>
      </c>
    </row>
    <row r="481" spans="1:27">
      <c r="A481" s="101">
        <v>12</v>
      </c>
      <c r="B481" s="89" t="str">
        <f t="shared" si="14"/>
        <v>452731200305186614</v>
      </c>
      <c r="C481" s="89" t="s">
        <v>220</v>
      </c>
      <c r="D481" s="102" t="s">
        <v>2116</v>
      </c>
      <c r="E481" s="102" t="s">
        <v>24</v>
      </c>
      <c r="F481" s="103" t="s">
        <v>20131</v>
      </c>
      <c r="G481" s="103" t="s">
        <v>20172</v>
      </c>
      <c r="H481" s="104" t="s">
        <v>2115</v>
      </c>
      <c r="I481" s="103" t="s">
        <v>30</v>
      </c>
      <c r="J481" s="103" t="s">
        <v>30</v>
      </c>
      <c r="K481" s="103" t="s">
        <v>30</v>
      </c>
      <c r="L481" s="103" t="s">
        <v>30</v>
      </c>
      <c r="M481" s="103" t="s">
        <v>30</v>
      </c>
      <c r="N481" s="103" t="s">
        <v>30</v>
      </c>
      <c r="O481" s="103" t="s">
        <v>27</v>
      </c>
      <c r="P481" s="103" t="s">
        <v>4759</v>
      </c>
      <c r="Q481" s="103" t="s">
        <v>2118</v>
      </c>
      <c r="R481" s="105">
        <v>13397886764</v>
      </c>
      <c r="S481" s="103" t="s">
        <v>1517</v>
      </c>
      <c r="T481" s="103" t="s">
        <v>20894</v>
      </c>
      <c r="U481" s="106" t="s">
        <v>20895</v>
      </c>
      <c r="V481" s="105" t="s">
        <v>20902</v>
      </c>
      <c r="W481" s="107" t="s">
        <v>220</v>
      </c>
      <c r="X481" t="s">
        <v>2117</v>
      </c>
      <c r="AA481">
        <f ca="1" t="shared" si="15"/>
        <v>18</v>
      </c>
    </row>
    <row r="482" spans="1:27">
      <c r="A482" s="101">
        <v>13</v>
      </c>
      <c r="B482" s="89" t="str">
        <f t="shared" si="14"/>
        <v>452731200303184826</v>
      </c>
      <c r="C482" s="89" t="s">
        <v>220</v>
      </c>
      <c r="D482" s="102" t="s">
        <v>2120</v>
      </c>
      <c r="E482" s="102" t="s">
        <v>143</v>
      </c>
      <c r="F482" s="103" t="s">
        <v>20131</v>
      </c>
      <c r="G482" s="103" t="s">
        <v>20202</v>
      </c>
      <c r="H482" s="104" t="s">
        <v>2119</v>
      </c>
      <c r="I482" s="103" t="s">
        <v>30</v>
      </c>
      <c r="J482" s="103" t="s">
        <v>30</v>
      </c>
      <c r="K482" s="103" t="s">
        <v>30</v>
      </c>
      <c r="L482" s="103" t="s">
        <v>30</v>
      </c>
      <c r="M482" s="103" t="s">
        <v>30</v>
      </c>
      <c r="N482" s="103" t="s">
        <v>27</v>
      </c>
      <c r="O482" s="103" t="s">
        <v>27</v>
      </c>
      <c r="P482" s="103" t="s">
        <v>4759</v>
      </c>
      <c r="Q482" s="103" t="s">
        <v>2122</v>
      </c>
      <c r="R482" s="105">
        <v>18707782351</v>
      </c>
      <c r="S482" s="103" t="s">
        <v>1517</v>
      </c>
      <c r="T482" s="103" t="s">
        <v>20628</v>
      </c>
      <c r="U482" s="106" t="s">
        <v>20628</v>
      </c>
      <c r="V482" s="105" t="s">
        <v>20786</v>
      </c>
      <c r="W482" s="107" t="s">
        <v>220</v>
      </c>
      <c r="X482" t="s">
        <v>2121</v>
      </c>
      <c r="AA482">
        <f ca="1" t="shared" si="15"/>
        <v>18</v>
      </c>
    </row>
    <row r="483" spans="1:27">
      <c r="A483" s="101">
        <v>14</v>
      </c>
      <c r="B483" s="89" t="str">
        <f t="shared" si="14"/>
        <v>451229200203052711</v>
      </c>
      <c r="C483" s="89" t="s">
        <v>220</v>
      </c>
      <c r="D483" s="102" t="s">
        <v>2124</v>
      </c>
      <c r="E483" s="102" t="s">
        <v>24</v>
      </c>
      <c r="F483" s="103" t="s">
        <v>20178</v>
      </c>
      <c r="G483" s="103" t="s">
        <v>20288</v>
      </c>
      <c r="H483" s="104" t="s">
        <v>2123</v>
      </c>
      <c r="I483" s="103" t="s">
        <v>30</v>
      </c>
      <c r="J483" s="103" t="s">
        <v>30</v>
      </c>
      <c r="K483" s="103" t="s">
        <v>30</v>
      </c>
      <c r="L483" s="103" t="s">
        <v>30</v>
      </c>
      <c r="M483" s="103" t="s">
        <v>30</v>
      </c>
      <c r="N483" s="103" t="s">
        <v>30</v>
      </c>
      <c r="O483" s="103" t="s">
        <v>27</v>
      </c>
      <c r="P483" s="103" t="s">
        <v>1517</v>
      </c>
      <c r="Q483" s="103" t="s">
        <v>2126</v>
      </c>
      <c r="R483" s="105">
        <v>18077824148</v>
      </c>
      <c r="S483" s="103" t="s">
        <v>1517</v>
      </c>
      <c r="T483" s="103" t="s">
        <v>20277</v>
      </c>
      <c r="U483" s="106" t="s">
        <v>20434</v>
      </c>
      <c r="V483" s="105" t="s">
        <v>20903</v>
      </c>
      <c r="W483" s="107" t="s">
        <v>220</v>
      </c>
      <c r="X483" t="s">
        <v>2125</v>
      </c>
      <c r="AA483">
        <f ca="1" t="shared" si="15"/>
        <v>19</v>
      </c>
    </row>
    <row r="484" spans="1:27">
      <c r="A484" s="101">
        <v>15</v>
      </c>
      <c r="B484" s="89" t="str">
        <f t="shared" si="14"/>
        <v>451229200201202712</v>
      </c>
      <c r="C484" s="89" t="s">
        <v>220</v>
      </c>
      <c r="D484" s="102" t="s">
        <v>2128</v>
      </c>
      <c r="E484" s="102" t="s">
        <v>24</v>
      </c>
      <c r="F484" s="103" t="s">
        <v>20178</v>
      </c>
      <c r="G484" s="103" t="s">
        <v>20175</v>
      </c>
      <c r="H484" s="104" t="s">
        <v>2127</v>
      </c>
      <c r="I484" s="103" t="s">
        <v>27</v>
      </c>
      <c r="J484" s="103" t="s">
        <v>30</v>
      </c>
      <c r="K484" s="103" t="s">
        <v>30</v>
      </c>
      <c r="L484" s="103" t="s">
        <v>30</v>
      </c>
      <c r="M484" s="103" t="s">
        <v>30</v>
      </c>
      <c r="N484" s="103" t="s">
        <v>27</v>
      </c>
      <c r="O484" s="103" t="s">
        <v>27</v>
      </c>
      <c r="P484" s="103" t="s">
        <v>1517</v>
      </c>
      <c r="Q484" s="103" t="s">
        <v>2129</v>
      </c>
      <c r="R484" s="105">
        <v>15217239742</v>
      </c>
      <c r="S484" s="103" t="s">
        <v>1517</v>
      </c>
      <c r="T484" s="103" t="s">
        <v>20277</v>
      </c>
      <c r="U484" s="106" t="s">
        <v>20303</v>
      </c>
      <c r="V484" s="105" t="s">
        <v>20490</v>
      </c>
      <c r="W484" s="107" t="s">
        <v>220</v>
      </c>
      <c r="X484" t="s">
        <v>1724</v>
      </c>
      <c r="AA484">
        <f ca="1" t="shared" si="15"/>
        <v>19</v>
      </c>
    </row>
    <row r="485" spans="1:27">
      <c r="A485" s="101">
        <v>16</v>
      </c>
      <c r="B485" s="89" t="str">
        <f t="shared" si="14"/>
        <v>45273120020520394X</v>
      </c>
      <c r="C485" s="89" t="s">
        <v>220</v>
      </c>
      <c r="D485" s="102" t="s">
        <v>2131</v>
      </c>
      <c r="E485" s="102" t="s">
        <v>143</v>
      </c>
      <c r="F485" s="103" t="s">
        <v>20131</v>
      </c>
      <c r="G485" s="103" t="s">
        <v>20150</v>
      </c>
      <c r="H485" s="104" t="s">
        <v>2130</v>
      </c>
      <c r="I485" s="103" t="s">
        <v>30</v>
      </c>
      <c r="J485" s="103" t="s">
        <v>30</v>
      </c>
      <c r="K485" s="103" t="s">
        <v>30</v>
      </c>
      <c r="L485" s="103" t="s">
        <v>30</v>
      </c>
      <c r="M485" s="103" t="s">
        <v>30</v>
      </c>
      <c r="N485" s="103" t="s">
        <v>30</v>
      </c>
      <c r="O485" s="103" t="s">
        <v>27</v>
      </c>
      <c r="P485" s="103" t="s">
        <v>1517</v>
      </c>
      <c r="Q485" s="103" t="s">
        <v>2132</v>
      </c>
      <c r="R485" s="105">
        <v>18877841912</v>
      </c>
      <c r="S485" s="103" t="s">
        <v>1517</v>
      </c>
      <c r="T485" s="103" t="s">
        <v>20140</v>
      </c>
      <c r="U485" s="106" t="s">
        <v>20714</v>
      </c>
      <c r="V485" s="105" t="s">
        <v>20863</v>
      </c>
      <c r="W485" s="107" t="s">
        <v>220</v>
      </c>
      <c r="X485" t="s">
        <v>1972</v>
      </c>
      <c r="AA485">
        <f ca="1" t="shared" si="15"/>
        <v>19</v>
      </c>
    </row>
    <row r="486" spans="1:27">
      <c r="A486" s="101">
        <v>17</v>
      </c>
      <c r="B486" s="89" t="str">
        <f t="shared" si="14"/>
        <v>452731200211066021</v>
      </c>
      <c r="C486" s="89" t="s">
        <v>220</v>
      </c>
      <c r="D486" s="102" t="s">
        <v>2134</v>
      </c>
      <c r="E486" s="102" t="s">
        <v>143</v>
      </c>
      <c r="F486" s="103" t="s">
        <v>20131</v>
      </c>
      <c r="G486" s="103" t="s">
        <v>20276</v>
      </c>
      <c r="H486" s="104" t="s">
        <v>2133</v>
      </c>
      <c r="I486" s="103" t="s">
        <v>30</v>
      </c>
      <c r="J486" s="103" t="s">
        <v>30</v>
      </c>
      <c r="K486" s="103" t="s">
        <v>30</v>
      </c>
      <c r="L486" s="103" t="s">
        <v>30</v>
      </c>
      <c r="M486" s="103" t="s">
        <v>30</v>
      </c>
      <c r="N486" s="103" t="s">
        <v>30</v>
      </c>
      <c r="O486" s="103" t="s">
        <v>27</v>
      </c>
      <c r="P486" s="103" t="s">
        <v>1517</v>
      </c>
      <c r="Q486" s="103" t="s">
        <v>2136</v>
      </c>
      <c r="R486" s="105">
        <v>15177883470</v>
      </c>
      <c r="S486" s="103" t="s">
        <v>1517</v>
      </c>
      <c r="T486" s="103" t="s">
        <v>63</v>
      </c>
      <c r="U486" s="106" t="s">
        <v>20904</v>
      </c>
      <c r="V486" s="105">
        <v>0</v>
      </c>
      <c r="W486" s="107" t="s">
        <v>220</v>
      </c>
      <c r="X486" t="s">
        <v>19825</v>
      </c>
      <c r="AA486">
        <f ca="1" t="shared" si="15"/>
        <v>18</v>
      </c>
    </row>
    <row r="487" spans="1:27">
      <c r="A487" s="101">
        <v>18</v>
      </c>
      <c r="B487" s="89" t="str">
        <f t="shared" si="14"/>
        <v>452731200211220615</v>
      </c>
      <c r="C487" s="89" t="s">
        <v>220</v>
      </c>
      <c r="D487" s="102" t="s">
        <v>2138</v>
      </c>
      <c r="E487" s="102" t="s">
        <v>24</v>
      </c>
      <c r="F487" s="103" t="s">
        <v>20131</v>
      </c>
      <c r="G487" s="103" t="s">
        <v>20276</v>
      </c>
      <c r="H487" s="104" t="s">
        <v>2137</v>
      </c>
      <c r="I487" s="103" t="s">
        <v>30</v>
      </c>
      <c r="J487" s="103" t="s">
        <v>30</v>
      </c>
      <c r="K487" s="103" t="s">
        <v>30</v>
      </c>
      <c r="L487" s="103" t="s">
        <v>30</v>
      </c>
      <c r="M487" s="103" t="s">
        <v>30</v>
      </c>
      <c r="N487" s="103" t="s">
        <v>27</v>
      </c>
      <c r="O487" s="103" t="s">
        <v>27</v>
      </c>
      <c r="P487" s="103" t="s">
        <v>1517</v>
      </c>
      <c r="Q487" s="103" t="s">
        <v>2140</v>
      </c>
      <c r="R487" s="105">
        <v>15277855979</v>
      </c>
      <c r="S487" s="103" t="s">
        <v>1517</v>
      </c>
      <c r="T487" s="103" t="s">
        <v>20905</v>
      </c>
      <c r="U487" s="106" t="s">
        <v>20906</v>
      </c>
      <c r="V487" s="105" t="s">
        <v>20906</v>
      </c>
      <c r="W487" s="107" t="s">
        <v>220</v>
      </c>
      <c r="X487" t="s">
        <v>2139</v>
      </c>
      <c r="AA487">
        <f ca="1" t="shared" si="15"/>
        <v>18</v>
      </c>
    </row>
    <row r="488" spans="1:27">
      <c r="A488" s="101">
        <v>19</v>
      </c>
      <c r="B488" s="89" t="str">
        <f t="shared" si="14"/>
        <v>452731200305220923</v>
      </c>
      <c r="C488" s="89" t="s">
        <v>220</v>
      </c>
      <c r="D488" s="102" t="s">
        <v>2142</v>
      </c>
      <c r="E488" s="102" t="s">
        <v>143</v>
      </c>
      <c r="F488" s="103" t="s">
        <v>20131</v>
      </c>
      <c r="G488" s="103" t="s">
        <v>20172</v>
      </c>
      <c r="H488" s="104" t="s">
        <v>2141</v>
      </c>
      <c r="I488" s="103" t="s">
        <v>30</v>
      </c>
      <c r="J488" s="103" t="s">
        <v>30</v>
      </c>
      <c r="K488" s="103" t="s">
        <v>30</v>
      </c>
      <c r="L488" s="103" t="s">
        <v>30</v>
      </c>
      <c r="M488" s="103" t="s">
        <v>30</v>
      </c>
      <c r="N488" s="103" t="s">
        <v>30</v>
      </c>
      <c r="O488" s="103" t="s">
        <v>27</v>
      </c>
      <c r="P488" s="103" t="s">
        <v>20151</v>
      </c>
      <c r="Q488" s="103" t="s">
        <v>2144</v>
      </c>
      <c r="R488" s="105" t="s">
        <v>2145</v>
      </c>
      <c r="S488" s="103" t="s">
        <v>1517</v>
      </c>
      <c r="T488" s="103" t="s">
        <v>20151</v>
      </c>
      <c r="U488" s="106" t="s">
        <v>20151</v>
      </c>
      <c r="V488" s="105" t="s">
        <v>20907</v>
      </c>
      <c r="W488" s="107" t="s">
        <v>220</v>
      </c>
      <c r="X488" t="s">
        <v>17645</v>
      </c>
      <c r="AA488">
        <f ca="1" t="shared" si="15"/>
        <v>18</v>
      </c>
    </row>
    <row r="489" spans="1:27">
      <c r="A489" s="101">
        <v>20</v>
      </c>
      <c r="B489" s="89" t="str">
        <f t="shared" si="14"/>
        <v>452731200306090921</v>
      </c>
      <c r="C489" s="89" t="s">
        <v>220</v>
      </c>
      <c r="D489" s="102" t="s">
        <v>2147</v>
      </c>
      <c r="E489" s="102" t="s">
        <v>143</v>
      </c>
      <c r="F489" s="103" t="s">
        <v>20131</v>
      </c>
      <c r="G489" s="103" t="s">
        <v>20229</v>
      </c>
      <c r="H489" s="104" t="s">
        <v>2146</v>
      </c>
      <c r="I489" s="103" t="s">
        <v>30</v>
      </c>
      <c r="J489" s="103" t="s">
        <v>30</v>
      </c>
      <c r="K489" s="103" t="s">
        <v>30</v>
      </c>
      <c r="L489" s="103" t="s">
        <v>30</v>
      </c>
      <c r="M489" s="103" t="s">
        <v>30</v>
      </c>
      <c r="N489" s="103" t="s">
        <v>30</v>
      </c>
      <c r="O489" s="103" t="s">
        <v>27</v>
      </c>
      <c r="P489" s="103" t="s">
        <v>1517</v>
      </c>
      <c r="Q489" s="103" t="s">
        <v>2148</v>
      </c>
      <c r="R489" s="105">
        <v>13557783005</v>
      </c>
      <c r="S489" s="103" t="s">
        <v>1517</v>
      </c>
      <c r="T489" s="103" t="s">
        <v>20151</v>
      </c>
      <c r="U489" s="106" t="s">
        <v>20151</v>
      </c>
      <c r="V489" s="105" t="s">
        <v>20907</v>
      </c>
      <c r="W489" s="107" t="s">
        <v>220</v>
      </c>
      <c r="X489" t="s">
        <v>17645</v>
      </c>
      <c r="AA489">
        <f ca="1" t="shared" si="15"/>
        <v>18</v>
      </c>
    </row>
    <row r="490" spans="1:27">
      <c r="A490" s="101">
        <v>21</v>
      </c>
      <c r="B490" s="89" t="str">
        <f t="shared" si="14"/>
        <v>452731200205031826</v>
      </c>
      <c r="C490" s="89" t="s">
        <v>220</v>
      </c>
      <c r="D490" s="102" t="s">
        <v>2150</v>
      </c>
      <c r="E490" s="102" t="s">
        <v>143</v>
      </c>
      <c r="F490" s="103" t="s">
        <v>20178</v>
      </c>
      <c r="G490" s="103" t="s">
        <v>20150</v>
      </c>
      <c r="H490" s="104" t="s">
        <v>2149</v>
      </c>
      <c r="I490" s="103" t="s">
        <v>30</v>
      </c>
      <c r="J490" s="103" t="s">
        <v>30</v>
      </c>
      <c r="K490" s="103" t="s">
        <v>30</v>
      </c>
      <c r="L490" s="103" t="s">
        <v>30</v>
      </c>
      <c r="M490" s="103" t="s">
        <v>30</v>
      </c>
      <c r="N490" s="103" t="s">
        <v>27</v>
      </c>
      <c r="O490" s="103" t="s">
        <v>27</v>
      </c>
      <c r="P490" s="103" t="s">
        <v>1517</v>
      </c>
      <c r="Q490" s="103" t="s">
        <v>2151</v>
      </c>
      <c r="R490" s="105">
        <v>19994560635</v>
      </c>
      <c r="S490" s="103" t="s">
        <v>1517</v>
      </c>
      <c r="T490" s="103" t="s">
        <v>20208</v>
      </c>
      <c r="U490" s="106" t="s">
        <v>20341</v>
      </c>
      <c r="V490" s="105" t="s">
        <v>20342</v>
      </c>
      <c r="W490" s="107" t="s">
        <v>220</v>
      </c>
      <c r="X490" t="s">
        <v>535</v>
      </c>
      <c r="AA490">
        <f ca="1" t="shared" si="15"/>
        <v>19</v>
      </c>
    </row>
    <row r="491" spans="1:27">
      <c r="A491" s="101">
        <v>22</v>
      </c>
      <c r="B491" s="89" t="str">
        <f t="shared" si="14"/>
        <v>451229200105244226</v>
      </c>
      <c r="C491" s="89" t="s">
        <v>220</v>
      </c>
      <c r="D491" s="102" t="s">
        <v>2153</v>
      </c>
      <c r="E491" s="102" t="s">
        <v>143</v>
      </c>
      <c r="F491" s="103" t="s">
        <v>20131</v>
      </c>
      <c r="G491" s="103" t="s">
        <v>20317</v>
      </c>
      <c r="H491" s="104" t="s">
        <v>2152</v>
      </c>
      <c r="I491" s="103" t="s">
        <v>30</v>
      </c>
      <c r="J491" s="103" t="s">
        <v>30</v>
      </c>
      <c r="K491" s="103" t="s">
        <v>30</v>
      </c>
      <c r="L491" s="103" t="s">
        <v>30</v>
      </c>
      <c r="M491" s="103" t="s">
        <v>30</v>
      </c>
      <c r="N491" s="103" t="s">
        <v>27</v>
      </c>
      <c r="O491" s="103" t="s">
        <v>27</v>
      </c>
      <c r="P491" s="103" t="s">
        <v>1517</v>
      </c>
      <c r="Q491" s="103" t="s">
        <v>2155</v>
      </c>
      <c r="R491" s="105">
        <v>15878822181</v>
      </c>
      <c r="S491" s="103" t="s">
        <v>1517</v>
      </c>
      <c r="T491" s="103" t="s">
        <v>20133</v>
      </c>
      <c r="U491" s="106" t="s">
        <v>20528</v>
      </c>
      <c r="V491" s="105" t="s">
        <v>20908</v>
      </c>
      <c r="W491" s="107" t="s">
        <v>220</v>
      </c>
      <c r="X491" t="s">
        <v>19826</v>
      </c>
      <c r="AA491">
        <f ca="1" t="shared" si="15"/>
        <v>20</v>
      </c>
    </row>
    <row r="492" spans="1:27">
      <c r="A492" s="101">
        <v>23</v>
      </c>
      <c r="B492" s="89" t="str">
        <f t="shared" si="14"/>
        <v>451229200307193615</v>
      </c>
      <c r="C492" s="89" t="s">
        <v>220</v>
      </c>
      <c r="D492" s="102" t="s">
        <v>2157</v>
      </c>
      <c r="E492" s="102" t="s">
        <v>24</v>
      </c>
      <c r="F492" s="103" t="s">
        <v>20131</v>
      </c>
      <c r="G492" s="103" t="s">
        <v>20214</v>
      </c>
      <c r="H492" s="104" t="s">
        <v>2156</v>
      </c>
      <c r="I492" s="103" t="s">
        <v>30</v>
      </c>
      <c r="J492" s="103" t="s">
        <v>30</v>
      </c>
      <c r="K492" s="103" t="s">
        <v>30</v>
      </c>
      <c r="L492" s="103" t="s">
        <v>30</v>
      </c>
      <c r="M492" s="103" t="s">
        <v>30</v>
      </c>
      <c r="N492" s="103" t="s">
        <v>30</v>
      </c>
      <c r="O492" s="103" t="s">
        <v>30</v>
      </c>
      <c r="P492" s="103" t="s">
        <v>1517</v>
      </c>
      <c r="Q492" s="103" t="s">
        <v>2158</v>
      </c>
      <c r="R492" s="105">
        <v>13407754908</v>
      </c>
      <c r="S492" s="103" t="s">
        <v>1517</v>
      </c>
      <c r="T492" s="103" t="s">
        <v>20158</v>
      </c>
      <c r="U492" s="106" t="s">
        <v>20250</v>
      </c>
      <c r="V492" s="105">
        <v>0</v>
      </c>
      <c r="W492" s="107" t="s">
        <v>220</v>
      </c>
      <c r="X492" t="s">
        <v>18020</v>
      </c>
      <c r="AA492">
        <f ca="1" t="shared" si="15"/>
        <v>18</v>
      </c>
    </row>
    <row r="493" spans="1:27">
      <c r="A493" s="101">
        <v>24</v>
      </c>
      <c r="B493" s="89" t="str">
        <f t="shared" si="14"/>
        <v>452127200201140630</v>
      </c>
      <c r="C493" s="89" t="s">
        <v>220</v>
      </c>
      <c r="D493" s="102" t="s">
        <v>2160</v>
      </c>
      <c r="E493" s="102" t="s">
        <v>24</v>
      </c>
      <c r="F493" s="103" t="s">
        <v>20131</v>
      </c>
      <c r="G493" s="103" t="s">
        <v>20175</v>
      </c>
      <c r="H493" s="104" t="s">
        <v>2159</v>
      </c>
      <c r="I493" s="103" t="s">
        <v>30</v>
      </c>
      <c r="J493" s="103" t="s">
        <v>30</v>
      </c>
      <c r="K493" s="103" t="s">
        <v>30</v>
      </c>
      <c r="L493" s="103" t="s">
        <v>30</v>
      </c>
      <c r="M493" s="103" t="s">
        <v>30</v>
      </c>
      <c r="N493" s="103" t="s">
        <v>27</v>
      </c>
      <c r="O493" s="103" t="s">
        <v>27</v>
      </c>
      <c r="P493" s="103" t="s">
        <v>20253</v>
      </c>
      <c r="Q493" s="103" t="s">
        <v>2162</v>
      </c>
      <c r="R493" s="105" t="s">
        <v>2163</v>
      </c>
      <c r="S493" s="103" t="s">
        <v>20253</v>
      </c>
      <c r="T493" s="103" t="s">
        <v>20909</v>
      </c>
      <c r="U493" s="106" t="s">
        <v>20910</v>
      </c>
      <c r="V493" s="105" t="s">
        <v>20911</v>
      </c>
      <c r="W493" s="107" t="s">
        <v>220</v>
      </c>
      <c r="X493" t="s">
        <v>2161</v>
      </c>
      <c r="AA493">
        <f ca="1" t="shared" si="15"/>
        <v>19</v>
      </c>
    </row>
    <row r="494" spans="1:27">
      <c r="A494" s="101">
        <v>25</v>
      </c>
      <c r="B494" s="89" t="str">
        <f t="shared" si="14"/>
        <v>452731200201103618</v>
      </c>
      <c r="C494" s="89" t="s">
        <v>220</v>
      </c>
      <c r="D494" s="102" t="s">
        <v>2165</v>
      </c>
      <c r="E494" s="102" t="s">
        <v>24</v>
      </c>
      <c r="F494" s="103" t="s">
        <v>20131</v>
      </c>
      <c r="G494" s="103" t="s">
        <v>20175</v>
      </c>
      <c r="H494" s="104" t="s">
        <v>2164</v>
      </c>
      <c r="I494" s="103" t="s">
        <v>27</v>
      </c>
      <c r="J494" s="103" t="s">
        <v>27</v>
      </c>
      <c r="K494" s="103" t="s">
        <v>30</v>
      </c>
      <c r="L494" s="103" t="s">
        <v>30</v>
      </c>
      <c r="M494" s="103" t="s">
        <v>30</v>
      </c>
      <c r="N494" s="103" t="s">
        <v>27</v>
      </c>
      <c r="O494" s="103" t="s">
        <v>27</v>
      </c>
      <c r="P494" s="103" t="s">
        <v>20158</v>
      </c>
      <c r="Q494" s="103" t="s">
        <v>2167</v>
      </c>
      <c r="R494" s="105">
        <v>18822834671</v>
      </c>
      <c r="S494" s="103" t="s">
        <v>1517</v>
      </c>
      <c r="T494" s="103" t="s">
        <v>20158</v>
      </c>
      <c r="U494" s="106" t="s">
        <v>20912</v>
      </c>
      <c r="V494" s="105">
        <v>0</v>
      </c>
      <c r="W494" s="107" t="s">
        <v>220</v>
      </c>
      <c r="X494" t="s">
        <v>19827</v>
      </c>
      <c r="AA494">
        <f ca="1" t="shared" si="15"/>
        <v>19</v>
      </c>
    </row>
    <row r="495" spans="1:27">
      <c r="A495" s="101">
        <v>26</v>
      </c>
      <c r="B495" s="89" t="str">
        <f t="shared" si="14"/>
        <v>452731200204124836</v>
      </c>
      <c r="C495" s="89" t="s">
        <v>220</v>
      </c>
      <c r="D495" s="102" t="s">
        <v>2169</v>
      </c>
      <c r="E495" s="102" t="s">
        <v>24</v>
      </c>
      <c r="F495" s="103" t="s">
        <v>20131</v>
      </c>
      <c r="G495" s="103" t="s">
        <v>20297</v>
      </c>
      <c r="H495" s="104" t="s">
        <v>2168</v>
      </c>
      <c r="I495" s="103" t="s">
        <v>30</v>
      </c>
      <c r="J495" s="103" t="s">
        <v>30</v>
      </c>
      <c r="K495" s="103" t="s">
        <v>30</v>
      </c>
      <c r="L495" s="103" t="s">
        <v>30</v>
      </c>
      <c r="M495" s="103" t="s">
        <v>30</v>
      </c>
      <c r="N495" s="103" t="s">
        <v>30</v>
      </c>
      <c r="O495" s="103" t="s">
        <v>30</v>
      </c>
      <c r="P495" s="103" t="s">
        <v>1517</v>
      </c>
      <c r="Q495" s="103" t="s">
        <v>2171</v>
      </c>
      <c r="R495" s="105">
        <v>18776871605</v>
      </c>
      <c r="S495" s="103" t="s">
        <v>1517</v>
      </c>
      <c r="T495" s="103" t="s">
        <v>1517</v>
      </c>
      <c r="U495" s="106" t="s">
        <v>20776</v>
      </c>
      <c r="V495" s="105" t="s">
        <v>20913</v>
      </c>
      <c r="W495" s="107" t="s">
        <v>220</v>
      </c>
      <c r="X495" t="s">
        <v>19290</v>
      </c>
      <c r="AA495">
        <f ca="1" t="shared" si="15"/>
        <v>19</v>
      </c>
    </row>
    <row r="496" spans="1:27">
      <c r="A496" s="101">
        <v>27</v>
      </c>
      <c r="B496" s="89" t="str">
        <f t="shared" si="14"/>
        <v>451229200208052446</v>
      </c>
      <c r="C496" s="89" t="s">
        <v>220</v>
      </c>
      <c r="D496" s="102" t="s">
        <v>2174</v>
      </c>
      <c r="E496" s="102" t="s">
        <v>143</v>
      </c>
      <c r="F496" s="103" t="s">
        <v>20205</v>
      </c>
      <c r="G496" s="103" t="s">
        <v>20182</v>
      </c>
      <c r="H496" s="104" t="s">
        <v>2173</v>
      </c>
      <c r="I496" s="103" t="s">
        <v>30</v>
      </c>
      <c r="J496" s="103" t="s">
        <v>30</v>
      </c>
      <c r="K496" s="103" t="s">
        <v>27</v>
      </c>
      <c r="L496" s="103" t="s">
        <v>30</v>
      </c>
      <c r="M496" s="103" t="s">
        <v>30</v>
      </c>
      <c r="N496" s="103" t="s">
        <v>30</v>
      </c>
      <c r="O496" s="103" t="s">
        <v>27</v>
      </c>
      <c r="P496" s="103" t="s">
        <v>1517</v>
      </c>
      <c r="Q496" s="103" t="s">
        <v>2176</v>
      </c>
      <c r="R496" s="105">
        <v>13500178013</v>
      </c>
      <c r="S496" s="103" t="s">
        <v>1517</v>
      </c>
      <c r="T496" s="103" t="s">
        <v>20191</v>
      </c>
      <c r="U496" s="106" t="s">
        <v>20877</v>
      </c>
      <c r="V496" s="105" t="s">
        <v>20914</v>
      </c>
      <c r="W496" s="107" t="s">
        <v>220</v>
      </c>
      <c r="X496" t="s">
        <v>2175</v>
      </c>
      <c r="AA496">
        <f ca="1" t="shared" si="15"/>
        <v>19</v>
      </c>
    </row>
    <row r="497" spans="1:27">
      <c r="A497" s="101">
        <v>28</v>
      </c>
      <c r="B497" s="89" t="str">
        <f t="shared" si="14"/>
        <v>451229200703160014</v>
      </c>
      <c r="C497" s="89" t="s">
        <v>220</v>
      </c>
      <c r="D497" s="102" t="s">
        <v>2178</v>
      </c>
      <c r="E497" s="102" t="s">
        <v>24</v>
      </c>
      <c r="F497" s="103" t="s">
        <v>20178</v>
      </c>
      <c r="G497" s="103" t="s">
        <v>20915</v>
      </c>
      <c r="H497" s="104" t="s">
        <v>2177</v>
      </c>
      <c r="I497" s="103" t="s">
        <v>30</v>
      </c>
      <c r="J497" s="103" t="s">
        <v>30</v>
      </c>
      <c r="K497" s="103" t="s">
        <v>27</v>
      </c>
      <c r="L497" s="103" t="s">
        <v>30</v>
      </c>
      <c r="M497" s="103" t="s">
        <v>30</v>
      </c>
      <c r="N497" s="103" t="s">
        <v>30</v>
      </c>
      <c r="O497" s="103" t="s">
        <v>27</v>
      </c>
      <c r="P497" s="103" t="s">
        <v>1517</v>
      </c>
      <c r="Q497" s="103" t="s">
        <v>2180</v>
      </c>
      <c r="R497" s="105">
        <v>15913598909</v>
      </c>
      <c r="S497" s="103" t="s">
        <v>1517</v>
      </c>
      <c r="T497" s="103" t="s">
        <v>1517</v>
      </c>
      <c r="U497" s="106" t="s">
        <v>20587</v>
      </c>
      <c r="V497" s="105" t="s">
        <v>20916</v>
      </c>
      <c r="W497" s="107" t="s">
        <v>220</v>
      </c>
      <c r="X497" t="s">
        <v>20917</v>
      </c>
      <c r="AA497">
        <f ca="1" t="shared" si="15"/>
        <v>14</v>
      </c>
    </row>
    <row r="498" spans="1:27">
      <c r="A498" s="101">
        <v>29</v>
      </c>
      <c r="B498" s="89" t="str">
        <f t="shared" si="14"/>
        <v>451229200209113618</v>
      </c>
      <c r="C498" s="89" t="s">
        <v>220</v>
      </c>
      <c r="D498" s="102" t="s">
        <v>2182</v>
      </c>
      <c r="E498" s="102" t="s">
        <v>24</v>
      </c>
      <c r="F498" s="103" t="s">
        <v>20131</v>
      </c>
      <c r="G498" s="103" t="s">
        <v>20143</v>
      </c>
      <c r="H498" s="104" t="s">
        <v>2181</v>
      </c>
      <c r="I498" s="103" t="s">
        <v>30</v>
      </c>
      <c r="J498" s="103" t="s">
        <v>30</v>
      </c>
      <c r="K498" s="103" t="s">
        <v>30</v>
      </c>
      <c r="L498" s="103" t="s">
        <v>30</v>
      </c>
      <c r="M498" s="103" t="s">
        <v>30</v>
      </c>
      <c r="N498" s="103" t="s">
        <v>30</v>
      </c>
      <c r="O498" s="103" t="s">
        <v>27</v>
      </c>
      <c r="P498" s="103" t="s">
        <v>4759</v>
      </c>
      <c r="Q498" s="103" t="s">
        <v>2184</v>
      </c>
      <c r="R498" s="105">
        <v>13428858896</v>
      </c>
      <c r="S498" s="103" t="s">
        <v>1517</v>
      </c>
      <c r="T498" s="103" t="s">
        <v>20158</v>
      </c>
      <c r="U498" s="106" t="s">
        <v>20159</v>
      </c>
      <c r="V498" s="105" t="s">
        <v>20365</v>
      </c>
      <c r="W498" s="107" t="s">
        <v>220</v>
      </c>
      <c r="X498" t="s">
        <v>19828</v>
      </c>
      <c r="AA498">
        <f ca="1" t="shared" si="15"/>
        <v>18</v>
      </c>
    </row>
    <row r="499" spans="1:27">
      <c r="A499" s="101">
        <v>30</v>
      </c>
      <c r="B499" s="89" t="str">
        <f t="shared" si="14"/>
        <v>451229200007172724</v>
      </c>
      <c r="C499" s="89" t="s">
        <v>220</v>
      </c>
      <c r="D499" s="102" t="s">
        <v>2186</v>
      </c>
      <c r="E499" s="102" t="s">
        <v>143</v>
      </c>
      <c r="F499" s="103" t="s">
        <v>20178</v>
      </c>
      <c r="G499" s="103" t="s">
        <v>20139</v>
      </c>
      <c r="H499" s="104" t="s">
        <v>2185</v>
      </c>
      <c r="I499" s="103" t="s">
        <v>27</v>
      </c>
      <c r="J499" s="103" t="s">
        <v>30</v>
      </c>
      <c r="K499" s="103" t="s">
        <v>30</v>
      </c>
      <c r="L499" s="103" t="s">
        <v>30</v>
      </c>
      <c r="M499" s="103" t="s">
        <v>30</v>
      </c>
      <c r="N499" s="103" t="s">
        <v>30</v>
      </c>
      <c r="O499" s="103" t="s">
        <v>27</v>
      </c>
      <c r="P499" s="103" t="s">
        <v>1517</v>
      </c>
      <c r="Q499" s="103" t="s">
        <v>2188</v>
      </c>
      <c r="R499" s="105">
        <v>19127175931</v>
      </c>
      <c r="S499" s="103" t="s">
        <v>1517</v>
      </c>
      <c r="T499" s="103" t="s">
        <v>20277</v>
      </c>
      <c r="U499" s="106" t="s">
        <v>20303</v>
      </c>
      <c r="V499" s="105" t="s">
        <v>20918</v>
      </c>
      <c r="W499" s="107" t="s">
        <v>220</v>
      </c>
      <c r="X499" t="s">
        <v>2187</v>
      </c>
      <c r="AA499">
        <f ca="1" t="shared" si="15"/>
        <v>21</v>
      </c>
    </row>
    <row r="500" spans="1:27">
      <c r="A500" s="101">
        <v>31</v>
      </c>
      <c r="B500" s="89" t="str">
        <f t="shared" si="14"/>
        <v>452731200102100016</v>
      </c>
      <c r="C500" s="89" t="s">
        <v>220</v>
      </c>
      <c r="D500" s="102" t="s">
        <v>2190</v>
      </c>
      <c r="E500" s="102" t="s">
        <v>24</v>
      </c>
      <c r="F500" s="103" t="s">
        <v>20131</v>
      </c>
      <c r="G500" s="103" t="s">
        <v>20249</v>
      </c>
      <c r="H500" s="104" t="s">
        <v>2189</v>
      </c>
      <c r="I500" s="103" t="s">
        <v>30</v>
      </c>
      <c r="J500" s="103" t="s">
        <v>30</v>
      </c>
      <c r="K500" s="103" t="s">
        <v>30</v>
      </c>
      <c r="L500" s="103" t="s">
        <v>30</v>
      </c>
      <c r="M500" s="103" t="s">
        <v>30</v>
      </c>
      <c r="N500" s="103" t="s">
        <v>27</v>
      </c>
      <c r="O500" s="103" t="s">
        <v>27</v>
      </c>
      <c r="P500" s="103" t="s">
        <v>4759</v>
      </c>
      <c r="Q500" s="103" t="s">
        <v>2192</v>
      </c>
      <c r="R500" s="105">
        <v>13768480998</v>
      </c>
      <c r="S500" s="103" t="s">
        <v>1517</v>
      </c>
      <c r="T500" s="103" t="s">
        <v>20280</v>
      </c>
      <c r="U500" s="106" t="s">
        <v>20333</v>
      </c>
      <c r="V500" s="105">
        <v>0</v>
      </c>
      <c r="W500" s="107" t="s">
        <v>220</v>
      </c>
      <c r="X500" t="s">
        <v>19829</v>
      </c>
      <c r="AA500">
        <f ca="1" t="shared" si="15"/>
        <v>20</v>
      </c>
    </row>
    <row r="501" spans="1:27">
      <c r="A501" s="101">
        <v>32</v>
      </c>
      <c r="B501" s="89" t="str">
        <f t="shared" si="14"/>
        <v>451229200003212119</v>
      </c>
      <c r="C501" s="89" t="s">
        <v>220</v>
      </c>
      <c r="D501" s="102" t="s">
        <v>2194</v>
      </c>
      <c r="E501" s="102" t="s">
        <v>24</v>
      </c>
      <c r="F501" s="103" t="s">
        <v>20178</v>
      </c>
      <c r="G501" s="103" t="s">
        <v>20416</v>
      </c>
      <c r="H501" s="104" t="s">
        <v>2193</v>
      </c>
      <c r="I501" s="103" t="s">
        <v>27</v>
      </c>
      <c r="J501" s="103" t="s">
        <v>30</v>
      </c>
      <c r="K501" s="103" t="s">
        <v>30</v>
      </c>
      <c r="L501" s="103" t="s">
        <v>30</v>
      </c>
      <c r="M501" s="103" t="s">
        <v>30</v>
      </c>
      <c r="N501" s="103" t="s">
        <v>30</v>
      </c>
      <c r="O501" s="103" t="s">
        <v>27</v>
      </c>
      <c r="P501" s="103" t="s">
        <v>1517</v>
      </c>
      <c r="Q501" s="103" t="s">
        <v>2196</v>
      </c>
      <c r="R501" s="105">
        <v>15800137774</v>
      </c>
      <c r="S501" s="103" t="s">
        <v>1517</v>
      </c>
      <c r="T501" s="103" t="s">
        <v>20240</v>
      </c>
      <c r="U501" s="106" t="s">
        <v>20417</v>
      </c>
      <c r="V501" s="105" t="s">
        <v>20919</v>
      </c>
      <c r="W501" s="107" t="s">
        <v>220</v>
      </c>
      <c r="X501" t="s">
        <v>2195</v>
      </c>
      <c r="AA501">
        <f ca="1" t="shared" si="15"/>
        <v>21</v>
      </c>
    </row>
    <row r="502" spans="1:27">
      <c r="A502" s="101">
        <v>33</v>
      </c>
      <c r="B502" s="89" t="str">
        <f t="shared" si="14"/>
        <v>451229200204181814</v>
      </c>
      <c r="C502" s="89" t="s">
        <v>220</v>
      </c>
      <c r="D502" s="102" t="s">
        <v>2198</v>
      </c>
      <c r="E502" s="102" t="s">
        <v>24</v>
      </c>
      <c r="F502" s="103" t="s">
        <v>20178</v>
      </c>
      <c r="G502" s="103" t="s">
        <v>20297</v>
      </c>
      <c r="H502" s="104" t="s">
        <v>2197</v>
      </c>
      <c r="I502" s="103" t="s">
        <v>30</v>
      </c>
      <c r="J502" s="103" t="s">
        <v>30</v>
      </c>
      <c r="K502" s="103" t="s">
        <v>27</v>
      </c>
      <c r="L502" s="103" t="s">
        <v>30</v>
      </c>
      <c r="M502" s="103" t="s">
        <v>30</v>
      </c>
      <c r="N502" s="103" t="s">
        <v>27</v>
      </c>
      <c r="O502" s="103" t="s">
        <v>27</v>
      </c>
      <c r="P502" s="103" t="s">
        <v>1517</v>
      </c>
      <c r="Q502" s="103" t="s">
        <v>2200</v>
      </c>
      <c r="R502" s="105">
        <v>15816954575</v>
      </c>
      <c r="S502" s="103" t="s">
        <v>1517</v>
      </c>
      <c r="T502" s="103" t="s">
        <v>20208</v>
      </c>
      <c r="U502" s="106" t="s">
        <v>20747</v>
      </c>
      <c r="V502" s="105" t="s">
        <v>20920</v>
      </c>
      <c r="W502" s="107" t="s">
        <v>220</v>
      </c>
      <c r="X502" t="s">
        <v>2199</v>
      </c>
      <c r="AA502">
        <f ca="1" t="shared" si="15"/>
        <v>19</v>
      </c>
    </row>
    <row r="503" spans="1:27">
      <c r="A503" s="101">
        <v>34</v>
      </c>
      <c r="B503" s="89" t="str">
        <f t="shared" si="14"/>
        <v>452731200304081212</v>
      </c>
      <c r="C503" s="89" t="s">
        <v>220</v>
      </c>
      <c r="D503" s="102" t="s">
        <v>2202</v>
      </c>
      <c r="E503" s="102" t="s">
        <v>24</v>
      </c>
      <c r="F503" s="103" t="s">
        <v>20131</v>
      </c>
      <c r="G503" s="103" t="s">
        <v>20154</v>
      </c>
      <c r="H503" s="104" t="s">
        <v>2201</v>
      </c>
      <c r="I503" s="103" t="s">
        <v>30</v>
      </c>
      <c r="J503" s="103" t="s">
        <v>30</v>
      </c>
      <c r="K503" s="103" t="s">
        <v>30</v>
      </c>
      <c r="L503" s="103" t="s">
        <v>30</v>
      </c>
      <c r="M503" s="103" t="s">
        <v>27</v>
      </c>
      <c r="N503" s="103" t="s">
        <v>30</v>
      </c>
      <c r="O503" s="103" t="s">
        <v>27</v>
      </c>
      <c r="P503" s="103" t="s">
        <v>1517</v>
      </c>
      <c r="Q503" s="103" t="s">
        <v>2204</v>
      </c>
      <c r="R503" s="105">
        <v>13667780284</v>
      </c>
      <c r="S503" s="103" t="s">
        <v>1517</v>
      </c>
      <c r="T503" s="103" t="s">
        <v>20169</v>
      </c>
      <c r="U503" s="106" t="s">
        <v>20242</v>
      </c>
      <c r="V503" s="105">
        <v>0</v>
      </c>
      <c r="W503" s="107" t="s">
        <v>220</v>
      </c>
      <c r="X503" t="s">
        <v>19830</v>
      </c>
      <c r="AA503">
        <f ca="1" t="shared" si="15"/>
        <v>18</v>
      </c>
    </row>
    <row r="504" spans="1:27">
      <c r="A504" s="101">
        <v>35</v>
      </c>
      <c r="B504" s="89" t="str">
        <f t="shared" si="14"/>
        <v>451229200508081871</v>
      </c>
      <c r="C504" s="89" t="s">
        <v>220</v>
      </c>
      <c r="D504" s="102" t="s">
        <v>2206</v>
      </c>
      <c r="E504" s="102" t="s">
        <v>24</v>
      </c>
      <c r="F504" s="103" t="s">
        <v>20178</v>
      </c>
      <c r="G504" s="103" t="s">
        <v>20921</v>
      </c>
      <c r="H504" s="104" t="s">
        <v>2205</v>
      </c>
      <c r="I504" s="103" t="s">
        <v>30</v>
      </c>
      <c r="J504" s="103" t="s">
        <v>30</v>
      </c>
      <c r="K504" s="103" t="s">
        <v>30</v>
      </c>
      <c r="L504" s="103" t="s">
        <v>30</v>
      </c>
      <c r="M504" s="103" t="s">
        <v>30</v>
      </c>
      <c r="N504" s="103" t="s">
        <v>30</v>
      </c>
      <c r="O504" s="103" t="s">
        <v>27</v>
      </c>
      <c r="P504" s="103" t="s">
        <v>1517</v>
      </c>
      <c r="Q504" s="103" t="s">
        <v>2208</v>
      </c>
      <c r="R504" s="105">
        <v>14797768388</v>
      </c>
      <c r="S504" s="103" t="s">
        <v>1517</v>
      </c>
      <c r="T504" s="103" t="s">
        <v>20208</v>
      </c>
      <c r="U504" s="106" t="s">
        <v>20747</v>
      </c>
      <c r="V504" s="105" t="s">
        <v>20414</v>
      </c>
      <c r="W504" s="107" t="s">
        <v>220</v>
      </c>
      <c r="X504" t="s">
        <v>20922</v>
      </c>
      <c r="AA504">
        <f ca="1" t="shared" si="15"/>
        <v>16</v>
      </c>
    </row>
    <row r="505" spans="1:27">
      <c r="A505" s="101">
        <v>36</v>
      </c>
      <c r="B505" s="89" t="str">
        <f t="shared" si="14"/>
        <v>452731200206294257</v>
      </c>
      <c r="C505" s="89" t="s">
        <v>220</v>
      </c>
      <c r="D505" s="102" t="s">
        <v>2210</v>
      </c>
      <c r="E505" s="102" t="s">
        <v>24</v>
      </c>
      <c r="F505" s="103" t="s">
        <v>20131</v>
      </c>
      <c r="G505" s="103" t="s">
        <v>20190</v>
      </c>
      <c r="H505" s="104" t="s">
        <v>2209</v>
      </c>
      <c r="I505" s="103" t="s">
        <v>30</v>
      </c>
      <c r="J505" s="103" t="s">
        <v>30</v>
      </c>
      <c r="K505" s="103" t="s">
        <v>30</v>
      </c>
      <c r="L505" s="103" t="s">
        <v>30</v>
      </c>
      <c r="M505" s="103" t="s">
        <v>30</v>
      </c>
      <c r="N505" s="103" t="s">
        <v>30</v>
      </c>
      <c r="O505" s="103" t="s">
        <v>27</v>
      </c>
      <c r="P505" s="103" t="s">
        <v>1517</v>
      </c>
      <c r="Q505" s="103" t="s">
        <v>2212</v>
      </c>
      <c r="R505" s="105">
        <v>13726244586</v>
      </c>
      <c r="S505" s="103" t="s">
        <v>1517</v>
      </c>
      <c r="T505" s="103" t="s">
        <v>20133</v>
      </c>
      <c r="U505" s="106" t="s">
        <v>20689</v>
      </c>
      <c r="V505" s="105" t="s">
        <v>20923</v>
      </c>
      <c r="W505" s="107" t="s">
        <v>220</v>
      </c>
      <c r="X505" t="s">
        <v>2211</v>
      </c>
      <c r="AA505">
        <f ca="1" t="shared" si="15"/>
        <v>19</v>
      </c>
    </row>
    <row r="506" spans="1:27">
      <c r="A506" s="101">
        <v>37</v>
      </c>
      <c r="B506" s="89" t="str">
        <f t="shared" si="14"/>
        <v>452731200208161220</v>
      </c>
      <c r="C506" s="89" t="s">
        <v>220</v>
      </c>
      <c r="D506" s="102" t="s">
        <v>2214</v>
      </c>
      <c r="E506" s="102" t="s">
        <v>143</v>
      </c>
      <c r="F506" s="103" t="s">
        <v>20131</v>
      </c>
      <c r="G506" s="103" t="s">
        <v>20182</v>
      </c>
      <c r="H506" s="104" t="s">
        <v>2213</v>
      </c>
      <c r="I506" s="103" t="s">
        <v>30</v>
      </c>
      <c r="J506" s="103" t="s">
        <v>30</v>
      </c>
      <c r="K506" s="103" t="s">
        <v>30</v>
      </c>
      <c r="L506" s="103" t="s">
        <v>30</v>
      </c>
      <c r="M506" s="103" t="s">
        <v>30</v>
      </c>
      <c r="N506" s="103" t="s">
        <v>30</v>
      </c>
      <c r="O506" s="103" t="s">
        <v>27</v>
      </c>
      <c r="P506" s="103" t="s">
        <v>4759</v>
      </c>
      <c r="Q506" s="103" t="s">
        <v>2215</v>
      </c>
      <c r="R506" s="105" t="s">
        <v>2216</v>
      </c>
      <c r="S506" s="103" t="s">
        <v>1517</v>
      </c>
      <c r="T506" s="103" t="s">
        <v>20169</v>
      </c>
      <c r="U506" s="106" t="s">
        <v>20813</v>
      </c>
      <c r="V506" s="105" t="s">
        <v>20846</v>
      </c>
      <c r="W506" s="107" t="s">
        <v>220</v>
      </c>
      <c r="X506" t="s">
        <v>17658</v>
      </c>
      <c r="AA506">
        <f ca="1" t="shared" si="15"/>
        <v>18</v>
      </c>
    </row>
    <row r="507" spans="1:27">
      <c r="A507" s="101">
        <v>38</v>
      </c>
      <c r="B507" s="89" t="str">
        <f t="shared" si="14"/>
        <v>452731200303020311</v>
      </c>
      <c r="C507" s="89" t="s">
        <v>220</v>
      </c>
      <c r="D507" s="102" t="s">
        <v>2218</v>
      </c>
      <c r="E507" s="102" t="s">
        <v>24</v>
      </c>
      <c r="F507" s="103" t="s">
        <v>20131</v>
      </c>
      <c r="G507" s="103" t="s">
        <v>20202</v>
      </c>
      <c r="H507" s="104" t="s">
        <v>2217</v>
      </c>
      <c r="I507" s="103" t="s">
        <v>30</v>
      </c>
      <c r="J507" s="103" t="s">
        <v>30</v>
      </c>
      <c r="K507" s="103" t="s">
        <v>27</v>
      </c>
      <c r="L507" s="103" t="s">
        <v>30</v>
      </c>
      <c r="M507" s="103" t="s">
        <v>30</v>
      </c>
      <c r="N507" s="103" t="s">
        <v>30</v>
      </c>
      <c r="O507" s="103" t="s">
        <v>27</v>
      </c>
      <c r="P507" s="103" t="s">
        <v>1517</v>
      </c>
      <c r="Q507" s="103" t="s">
        <v>2220</v>
      </c>
      <c r="R507" s="105">
        <v>13824131519</v>
      </c>
      <c r="S507" s="103" t="s">
        <v>1517</v>
      </c>
      <c r="T507" s="103" t="s">
        <v>20280</v>
      </c>
      <c r="U507" s="106" t="s">
        <v>20668</v>
      </c>
      <c r="V507" s="105" t="s">
        <v>20924</v>
      </c>
      <c r="W507" s="107" t="s">
        <v>220</v>
      </c>
      <c r="X507" t="s">
        <v>19831</v>
      </c>
      <c r="AA507">
        <f ca="1" t="shared" si="15"/>
        <v>18</v>
      </c>
    </row>
    <row r="508" spans="1:27">
      <c r="A508" s="101">
        <v>39</v>
      </c>
      <c r="B508" s="89" t="str">
        <f t="shared" si="14"/>
        <v>451229199907172118</v>
      </c>
      <c r="C508" s="89" t="s">
        <v>220</v>
      </c>
      <c r="D508" s="102" t="s">
        <v>2222</v>
      </c>
      <c r="E508" s="102" t="s">
        <v>24</v>
      </c>
      <c r="F508" s="103" t="s">
        <v>20178</v>
      </c>
      <c r="G508" s="103" t="s">
        <v>20925</v>
      </c>
      <c r="H508" s="104" t="s">
        <v>2221</v>
      </c>
      <c r="I508" s="103" t="s">
        <v>27</v>
      </c>
      <c r="J508" s="103" t="s">
        <v>30</v>
      </c>
      <c r="K508" s="103" t="s">
        <v>30</v>
      </c>
      <c r="L508" s="103" t="s">
        <v>30</v>
      </c>
      <c r="M508" s="103" t="s">
        <v>30</v>
      </c>
      <c r="N508" s="103" t="s">
        <v>30</v>
      </c>
      <c r="O508" s="103" t="s">
        <v>27</v>
      </c>
      <c r="P508" s="103" t="s">
        <v>4759</v>
      </c>
      <c r="Q508" s="103" t="s">
        <v>2224</v>
      </c>
      <c r="R508" s="105">
        <v>18934933069</v>
      </c>
      <c r="S508" s="103" t="s">
        <v>1517</v>
      </c>
      <c r="T508" s="103" t="s">
        <v>20240</v>
      </c>
      <c r="U508" s="106" t="s">
        <v>20589</v>
      </c>
      <c r="V508" s="105" t="s">
        <v>20926</v>
      </c>
      <c r="W508" s="107" t="s">
        <v>220</v>
      </c>
      <c r="X508" t="s">
        <v>2223</v>
      </c>
      <c r="AA508">
        <f ca="1" t="shared" si="15"/>
        <v>22</v>
      </c>
    </row>
    <row r="509" spans="1:27">
      <c r="A509" s="101">
        <v>40</v>
      </c>
      <c r="B509" s="89" t="str">
        <f t="shared" si="14"/>
        <v>451229200209072123</v>
      </c>
      <c r="C509" s="89" t="s">
        <v>220</v>
      </c>
      <c r="D509" s="102" t="s">
        <v>2226</v>
      </c>
      <c r="E509" s="102" t="s">
        <v>143</v>
      </c>
      <c r="F509" s="103" t="s">
        <v>20178</v>
      </c>
      <c r="G509" s="103" t="s">
        <v>20143</v>
      </c>
      <c r="H509" s="104" t="s">
        <v>2225</v>
      </c>
      <c r="I509" s="103" t="s">
        <v>27</v>
      </c>
      <c r="J509" s="103" t="s">
        <v>30</v>
      </c>
      <c r="K509" s="103" t="s">
        <v>30</v>
      </c>
      <c r="L509" s="103" t="s">
        <v>30</v>
      </c>
      <c r="M509" s="103" t="s">
        <v>30</v>
      </c>
      <c r="N509" s="103" t="s">
        <v>30</v>
      </c>
      <c r="O509" s="103" t="s">
        <v>27</v>
      </c>
      <c r="P509" s="103" t="s">
        <v>4759</v>
      </c>
      <c r="Q509" s="103" t="s">
        <v>2228</v>
      </c>
      <c r="R509" s="105">
        <v>15777801142</v>
      </c>
      <c r="S509" s="103" t="s">
        <v>1517</v>
      </c>
      <c r="T509" s="103" t="s">
        <v>20240</v>
      </c>
      <c r="U509" s="106" t="s">
        <v>20396</v>
      </c>
      <c r="V509" s="105" t="s">
        <v>20927</v>
      </c>
      <c r="W509" s="107" t="s">
        <v>220</v>
      </c>
      <c r="X509" t="s">
        <v>2227</v>
      </c>
      <c r="AA509">
        <f ca="1" t="shared" si="15"/>
        <v>18</v>
      </c>
    </row>
    <row r="510" spans="1:27">
      <c r="A510" s="101">
        <v>41</v>
      </c>
      <c r="B510" s="89" t="str">
        <f t="shared" si="14"/>
        <v>451229200202033615</v>
      </c>
      <c r="C510" s="89" t="s">
        <v>220</v>
      </c>
      <c r="D510" s="102" t="s">
        <v>2230</v>
      </c>
      <c r="E510" s="102" t="s">
        <v>24</v>
      </c>
      <c r="F510" s="103" t="s">
        <v>20178</v>
      </c>
      <c r="G510" s="103" t="s">
        <v>20194</v>
      </c>
      <c r="H510" s="104" t="s">
        <v>2229</v>
      </c>
      <c r="I510" s="103" t="s">
        <v>30</v>
      </c>
      <c r="J510" s="103" t="s">
        <v>30</v>
      </c>
      <c r="K510" s="103" t="s">
        <v>30</v>
      </c>
      <c r="L510" s="103" t="s">
        <v>30</v>
      </c>
      <c r="M510" s="103" t="s">
        <v>30</v>
      </c>
      <c r="N510" s="103" t="s">
        <v>30</v>
      </c>
      <c r="O510" s="103" t="s">
        <v>27</v>
      </c>
      <c r="P510" s="103" t="s">
        <v>1517</v>
      </c>
      <c r="Q510" s="103" t="s">
        <v>2231</v>
      </c>
      <c r="R510" s="105">
        <v>13609627893</v>
      </c>
      <c r="S510" s="103" t="s">
        <v>1517</v>
      </c>
      <c r="T510" s="103" t="s">
        <v>20158</v>
      </c>
      <c r="U510" s="106" t="s">
        <v>20250</v>
      </c>
      <c r="V510" s="105" t="s">
        <v>20532</v>
      </c>
      <c r="W510" s="107" t="s">
        <v>220</v>
      </c>
      <c r="X510" t="s">
        <v>17894</v>
      </c>
      <c r="AA510">
        <f ca="1" t="shared" si="15"/>
        <v>19</v>
      </c>
    </row>
    <row r="511" spans="1:27">
      <c r="A511" s="101">
        <v>42</v>
      </c>
      <c r="B511" s="89" t="str">
        <f t="shared" si="14"/>
        <v>451228200212232929</v>
      </c>
      <c r="C511" s="89" t="s">
        <v>220</v>
      </c>
      <c r="D511" s="102" t="s">
        <v>2233</v>
      </c>
      <c r="E511" s="102" t="s">
        <v>143</v>
      </c>
      <c r="F511" s="103" t="s">
        <v>20131</v>
      </c>
      <c r="G511" s="103" t="s">
        <v>20136</v>
      </c>
      <c r="H511" s="104" t="s">
        <v>2232</v>
      </c>
      <c r="I511" s="103" t="s">
        <v>30</v>
      </c>
      <c r="J511" s="103" t="s">
        <v>30</v>
      </c>
      <c r="K511" s="103" t="s">
        <v>30</v>
      </c>
      <c r="L511" s="103" t="s">
        <v>30</v>
      </c>
      <c r="M511" s="103" t="s">
        <v>30</v>
      </c>
      <c r="N511" s="103" t="s">
        <v>30</v>
      </c>
      <c r="O511" s="103" t="s">
        <v>27</v>
      </c>
      <c r="P511" s="103" t="s">
        <v>1517</v>
      </c>
      <c r="Q511" s="103" t="s">
        <v>2235</v>
      </c>
      <c r="R511" s="105">
        <v>13481869954</v>
      </c>
      <c r="S511" s="103" t="s">
        <v>1517</v>
      </c>
      <c r="T511" s="103" t="s">
        <v>1517</v>
      </c>
      <c r="U511" s="106" t="s">
        <v>20928</v>
      </c>
      <c r="V511" s="105">
        <v>0</v>
      </c>
      <c r="W511" s="107" t="s">
        <v>220</v>
      </c>
      <c r="X511" t="s">
        <v>19832</v>
      </c>
      <c r="AA511">
        <f ca="1" t="shared" si="15"/>
        <v>18</v>
      </c>
    </row>
    <row r="512" spans="1:27">
      <c r="A512" s="101">
        <v>43</v>
      </c>
      <c r="B512" s="89" t="str">
        <f t="shared" si="14"/>
        <v>452731200212110637</v>
      </c>
      <c r="C512" s="89" t="s">
        <v>220</v>
      </c>
      <c r="D512" s="102" t="s">
        <v>2237</v>
      </c>
      <c r="E512" s="102" t="s">
        <v>24</v>
      </c>
      <c r="F512" s="103" t="s">
        <v>20131</v>
      </c>
      <c r="G512" s="103" t="s">
        <v>20136</v>
      </c>
      <c r="H512" s="104" t="s">
        <v>2236</v>
      </c>
      <c r="I512" s="103" t="s">
        <v>30</v>
      </c>
      <c r="J512" s="103" t="s">
        <v>30</v>
      </c>
      <c r="K512" s="103" t="s">
        <v>30</v>
      </c>
      <c r="L512" s="103" t="s">
        <v>30</v>
      </c>
      <c r="M512" s="103" t="s">
        <v>30</v>
      </c>
      <c r="N512" s="103" t="s">
        <v>30</v>
      </c>
      <c r="O512" s="103" t="s">
        <v>27</v>
      </c>
      <c r="P512" s="103" t="s">
        <v>1517</v>
      </c>
      <c r="Q512" s="103" t="s">
        <v>2239</v>
      </c>
      <c r="R512" s="105">
        <v>15777800442</v>
      </c>
      <c r="S512" s="103" t="s">
        <v>1517</v>
      </c>
      <c r="T512" s="103" t="s">
        <v>20137</v>
      </c>
      <c r="U512" s="106" t="s">
        <v>20718</v>
      </c>
      <c r="V512" s="105" t="s">
        <v>20929</v>
      </c>
      <c r="W512" s="107" t="s">
        <v>220</v>
      </c>
      <c r="X512" t="s">
        <v>2238</v>
      </c>
      <c r="AA512">
        <f ca="1" t="shared" si="15"/>
        <v>18</v>
      </c>
    </row>
    <row r="513" spans="1:27">
      <c r="A513" s="101">
        <v>44</v>
      </c>
      <c r="B513" s="89" t="str">
        <f t="shared" si="14"/>
        <v>452731200310081219</v>
      </c>
      <c r="C513" s="89" t="s">
        <v>220</v>
      </c>
      <c r="D513" s="102" t="s">
        <v>1399</v>
      </c>
      <c r="E513" s="102" t="s">
        <v>24</v>
      </c>
      <c r="F513" s="103" t="s">
        <v>20131</v>
      </c>
      <c r="G513" s="103" t="s">
        <v>20307</v>
      </c>
      <c r="H513" s="104" t="s">
        <v>2240</v>
      </c>
      <c r="I513" s="103" t="s">
        <v>30</v>
      </c>
      <c r="J513" s="103" t="s">
        <v>30</v>
      </c>
      <c r="K513" s="103" t="s">
        <v>30</v>
      </c>
      <c r="L513" s="103" t="s">
        <v>30</v>
      </c>
      <c r="M513" s="103" t="s">
        <v>30</v>
      </c>
      <c r="N513" s="103" t="s">
        <v>30</v>
      </c>
      <c r="O513" s="103" t="s">
        <v>27</v>
      </c>
      <c r="P513" s="103" t="s">
        <v>1517</v>
      </c>
      <c r="Q513" s="103" t="s">
        <v>1639</v>
      </c>
      <c r="R513" s="105">
        <v>17777932561</v>
      </c>
      <c r="S513" s="103" t="s">
        <v>1517</v>
      </c>
      <c r="T513" s="103" t="s">
        <v>20169</v>
      </c>
      <c r="U513" s="106" t="s">
        <v>20246</v>
      </c>
      <c r="V513" s="105" t="s">
        <v>20930</v>
      </c>
      <c r="W513" s="107" t="s">
        <v>220</v>
      </c>
      <c r="X513" t="s">
        <v>20931</v>
      </c>
      <c r="AA513">
        <f ca="1" t="shared" si="15"/>
        <v>17</v>
      </c>
    </row>
    <row r="514" spans="1:27">
      <c r="A514" s="101">
        <v>45</v>
      </c>
      <c r="B514" s="89" t="str">
        <f t="shared" si="14"/>
        <v>451229200311153683</v>
      </c>
      <c r="C514" s="89" t="s">
        <v>220</v>
      </c>
      <c r="D514" s="102" t="s">
        <v>2243</v>
      </c>
      <c r="E514" s="102" t="s">
        <v>143</v>
      </c>
      <c r="F514" s="103" t="s">
        <v>20131</v>
      </c>
      <c r="G514" s="103" t="s">
        <v>20423</v>
      </c>
      <c r="H514" s="104" t="s">
        <v>2242</v>
      </c>
      <c r="I514" s="103" t="s">
        <v>30</v>
      </c>
      <c r="J514" s="103" t="s">
        <v>30</v>
      </c>
      <c r="K514" s="103" t="s">
        <v>30</v>
      </c>
      <c r="L514" s="103" t="s">
        <v>30</v>
      </c>
      <c r="M514" s="103" t="s">
        <v>27</v>
      </c>
      <c r="N514" s="103" t="s">
        <v>30</v>
      </c>
      <c r="O514" s="103" t="s">
        <v>27</v>
      </c>
      <c r="P514" s="103" t="s">
        <v>4759</v>
      </c>
      <c r="Q514" s="103" t="s">
        <v>2244</v>
      </c>
      <c r="R514" s="105">
        <v>18176136616</v>
      </c>
      <c r="S514" s="103" t="s">
        <v>1517</v>
      </c>
      <c r="T514" s="103" t="s">
        <v>20158</v>
      </c>
      <c r="U514" s="106" t="s">
        <v>20159</v>
      </c>
      <c r="V514" s="105" t="s">
        <v>20745</v>
      </c>
      <c r="W514" s="107" t="s">
        <v>220</v>
      </c>
      <c r="X514" t="s">
        <v>19782</v>
      </c>
      <c r="AA514">
        <f ca="1" t="shared" si="15"/>
        <v>17</v>
      </c>
    </row>
    <row r="515" spans="1:27">
      <c r="A515" s="101">
        <v>46</v>
      </c>
      <c r="B515" s="89" t="str">
        <f t="shared" ref="B515:B578" si="16">H515</f>
        <v>451229200211131225</v>
      </c>
      <c r="C515" s="89" t="s">
        <v>220</v>
      </c>
      <c r="D515" s="102" t="s">
        <v>2246</v>
      </c>
      <c r="E515" s="102" t="s">
        <v>143</v>
      </c>
      <c r="F515" s="103" t="s">
        <v>20205</v>
      </c>
      <c r="G515" s="103" t="s">
        <v>20276</v>
      </c>
      <c r="H515" s="104" t="s">
        <v>2245</v>
      </c>
      <c r="I515" s="103" t="s">
        <v>30</v>
      </c>
      <c r="J515" s="103" t="s">
        <v>30</v>
      </c>
      <c r="K515" s="103" t="s">
        <v>27</v>
      </c>
      <c r="L515" s="103" t="s">
        <v>30</v>
      </c>
      <c r="M515" s="103" t="s">
        <v>30</v>
      </c>
      <c r="N515" s="103" t="s">
        <v>30</v>
      </c>
      <c r="O515" s="103" t="s">
        <v>27</v>
      </c>
      <c r="P515" s="103" t="s">
        <v>1517</v>
      </c>
      <c r="Q515" s="103" t="s">
        <v>2248</v>
      </c>
      <c r="R515" s="105">
        <v>17727959161</v>
      </c>
      <c r="S515" s="103" t="s">
        <v>1517</v>
      </c>
      <c r="T515" s="103" t="s">
        <v>20169</v>
      </c>
      <c r="U515" s="106" t="s">
        <v>20932</v>
      </c>
      <c r="V515" s="105" t="s">
        <v>20604</v>
      </c>
      <c r="W515" s="107" t="s">
        <v>220</v>
      </c>
      <c r="X515" t="s">
        <v>19833</v>
      </c>
      <c r="AA515">
        <f ca="1" t="shared" si="15"/>
        <v>18</v>
      </c>
    </row>
    <row r="516" spans="1:27">
      <c r="A516" s="101">
        <v>47</v>
      </c>
      <c r="B516" s="89" t="str">
        <f t="shared" si="16"/>
        <v>452731200202030625</v>
      </c>
      <c r="C516" s="89" t="s">
        <v>220</v>
      </c>
      <c r="D516" s="102" t="s">
        <v>2250</v>
      </c>
      <c r="E516" s="102" t="s">
        <v>143</v>
      </c>
      <c r="F516" s="103" t="s">
        <v>20178</v>
      </c>
      <c r="G516" s="103" t="s">
        <v>20194</v>
      </c>
      <c r="H516" s="104" t="s">
        <v>2249</v>
      </c>
      <c r="I516" s="103" t="s">
        <v>30</v>
      </c>
      <c r="J516" s="103" t="s">
        <v>30</v>
      </c>
      <c r="K516" s="103" t="s">
        <v>27</v>
      </c>
      <c r="L516" s="103" t="s">
        <v>30</v>
      </c>
      <c r="M516" s="103" t="s">
        <v>30</v>
      </c>
      <c r="N516" s="103" t="s">
        <v>27</v>
      </c>
      <c r="O516" s="103" t="s">
        <v>27</v>
      </c>
      <c r="P516" s="103" t="s">
        <v>1517</v>
      </c>
      <c r="Q516" s="103" t="s">
        <v>2252</v>
      </c>
      <c r="R516" s="105">
        <v>15815686163</v>
      </c>
      <c r="S516" s="103" t="s">
        <v>1517</v>
      </c>
      <c r="T516" s="103" t="s">
        <v>20137</v>
      </c>
      <c r="U516" s="106" t="s">
        <v>20705</v>
      </c>
      <c r="V516" s="105" t="s">
        <v>20933</v>
      </c>
      <c r="W516" s="107" t="s">
        <v>220</v>
      </c>
      <c r="X516" t="s">
        <v>2251</v>
      </c>
      <c r="AA516">
        <f ca="1" t="shared" ref="AA516:AA579" si="17">DATEDIF(TEXT(MID(H516,7,8),"00-00-00"),TODAY(),"y")</f>
        <v>19</v>
      </c>
    </row>
    <row r="517" spans="1:27">
      <c r="A517" s="101">
        <v>48</v>
      </c>
      <c r="B517" s="89" t="str">
        <f t="shared" si="16"/>
        <v>451229200202080614</v>
      </c>
      <c r="C517" s="89" t="s">
        <v>220</v>
      </c>
      <c r="D517" s="102" t="s">
        <v>2255</v>
      </c>
      <c r="E517" s="102" t="s">
        <v>24</v>
      </c>
      <c r="F517" s="103" t="s">
        <v>20178</v>
      </c>
      <c r="G517" s="103" t="s">
        <v>20194</v>
      </c>
      <c r="H517" s="104" t="s">
        <v>2254</v>
      </c>
      <c r="I517" s="103" t="s">
        <v>30</v>
      </c>
      <c r="J517" s="103" t="s">
        <v>30</v>
      </c>
      <c r="K517" s="103" t="s">
        <v>30</v>
      </c>
      <c r="L517" s="103" t="s">
        <v>27</v>
      </c>
      <c r="M517" s="103" t="s">
        <v>30</v>
      </c>
      <c r="N517" s="103" t="s">
        <v>30</v>
      </c>
      <c r="O517" s="103" t="s">
        <v>27</v>
      </c>
      <c r="P517" s="103" t="s">
        <v>1517</v>
      </c>
      <c r="Q517" s="103" t="s">
        <v>2257</v>
      </c>
      <c r="R517" s="105">
        <v>18900838254</v>
      </c>
      <c r="S517" s="103" t="s">
        <v>1517</v>
      </c>
      <c r="T517" s="103" t="s">
        <v>20137</v>
      </c>
      <c r="U517" s="106" t="s">
        <v>20934</v>
      </c>
      <c r="V517" s="105" t="s">
        <v>20935</v>
      </c>
      <c r="W517" s="107" t="s">
        <v>220</v>
      </c>
      <c r="X517" t="s">
        <v>2256</v>
      </c>
      <c r="AA517">
        <f ca="1" t="shared" si="17"/>
        <v>19</v>
      </c>
    </row>
    <row r="518" spans="1:27">
      <c r="A518" s="101">
        <v>49</v>
      </c>
      <c r="B518" s="89" t="str">
        <f t="shared" si="16"/>
        <v>451229200304182136</v>
      </c>
      <c r="C518" s="89" t="s">
        <v>220</v>
      </c>
      <c r="D518" s="102" t="s">
        <v>2259</v>
      </c>
      <c r="E518" s="102" t="s">
        <v>24</v>
      </c>
      <c r="F518" s="103" t="s">
        <v>20205</v>
      </c>
      <c r="G518" s="103" t="s">
        <v>20154</v>
      </c>
      <c r="H518" s="104" t="s">
        <v>2258</v>
      </c>
      <c r="I518" s="103" t="s">
        <v>30</v>
      </c>
      <c r="J518" s="103" t="s">
        <v>30</v>
      </c>
      <c r="K518" s="103" t="s">
        <v>30</v>
      </c>
      <c r="L518" s="103" t="s">
        <v>30</v>
      </c>
      <c r="M518" s="103" t="s">
        <v>30</v>
      </c>
      <c r="N518" s="103" t="s">
        <v>30</v>
      </c>
      <c r="O518" s="103" t="s">
        <v>27</v>
      </c>
      <c r="P518" s="103" t="s">
        <v>1517</v>
      </c>
      <c r="Q518" s="103" t="s">
        <v>2261</v>
      </c>
      <c r="R518" s="105">
        <v>13737981667</v>
      </c>
      <c r="S518" s="103" t="s">
        <v>1517</v>
      </c>
      <c r="T518" s="103" t="s">
        <v>20240</v>
      </c>
      <c r="U518" s="106" t="s">
        <v>20837</v>
      </c>
      <c r="V518" s="105" t="s">
        <v>20936</v>
      </c>
      <c r="W518" s="107" t="s">
        <v>220</v>
      </c>
      <c r="X518" t="s">
        <v>2260</v>
      </c>
      <c r="AA518">
        <f ca="1" t="shared" si="17"/>
        <v>18</v>
      </c>
    </row>
    <row r="519" spans="1:27">
      <c r="A519" s="101">
        <v>50</v>
      </c>
      <c r="B519" s="89" t="str">
        <f t="shared" si="16"/>
        <v>451229200510183914</v>
      </c>
      <c r="C519" s="89" t="s">
        <v>220</v>
      </c>
      <c r="D519" s="102" t="s">
        <v>2263</v>
      </c>
      <c r="E519" s="102" t="s">
        <v>24</v>
      </c>
      <c r="F519" s="103" t="s">
        <v>20205</v>
      </c>
      <c r="G519" s="103" t="s">
        <v>20937</v>
      </c>
      <c r="H519" s="104" t="s">
        <v>2262</v>
      </c>
      <c r="I519" s="103" t="s">
        <v>30</v>
      </c>
      <c r="J519" s="103" t="s">
        <v>27</v>
      </c>
      <c r="K519" s="103" t="s">
        <v>27</v>
      </c>
      <c r="L519" s="103" t="s">
        <v>30</v>
      </c>
      <c r="M519" s="103" t="s">
        <v>30</v>
      </c>
      <c r="N519" s="103" t="s">
        <v>30</v>
      </c>
      <c r="O519" s="103" t="s">
        <v>27</v>
      </c>
      <c r="P519" s="103" t="s">
        <v>1517</v>
      </c>
      <c r="Q519" s="103" t="s">
        <v>2265</v>
      </c>
      <c r="R519" s="105">
        <v>15277888011</v>
      </c>
      <c r="S519" s="103" t="s">
        <v>1517</v>
      </c>
      <c r="T519" s="103" t="s">
        <v>20140</v>
      </c>
      <c r="U519" s="106" t="s">
        <v>20714</v>
      </c>
      <c r="V519" s="105" t="s">
        <v>20938</v>
      </c>
      <c r="W519" s="107" t="s">
        <v>220</v>
      </c>
      <c r="X519" t="s">
        <v>2264</v>
      </c>
      <c r="AA519">
        <f ca="1" t="shared" si="17"/>
        <v>15</v>
      </c>
    </row>
    <row r="520" spans="1:27">
      <c r="A520" s="101">
        <v>1</v>
      </c>
      <c r="B520" s="89" t="str">
        <f t="shared" si="16"/>
        <v>452731200208211224</v>
      </c>
      <c r="C520" s="89" t="s">
        <v>225</v>
      </c>
      <c r="D520" s="102" t="s">
        <v>2267</v>
      </c>
      <c r="E520" s="102" t="s">
        <v>143</v>
      </c>
      <c r="F520" s="103" t="s">
        <v>20131</v>
      </c>
      <c r="G520" s="103" t="s">
        <v>20182</v>
      </c>
      <c r="H520" s="104" t="s">
        <v>2266</v>
      </c>
      <c r="I520" s="103" t="s">
        <v>30</v>
      </c>
      <c r="J520" s="103" t="s">
        <v>30</v>
      </c>
      <c r="K520" s="103" t="s">
        <v>30</v>
      </c>
      <c r="L520" s="103" t="s">
        <v>30</v>
      </c>
      <c r="M520" s="103" t="s">
        <v>27</v>
      </c>
      <c r="N520" s="103" t="s">
        <v>27</v>
      </c>
      <c r="O520" s="103" t="s">
        <v>30</v>
      </c>
      <c r="P520" s="103" t="s">
        <v>1517</v>
      </c>
      <c r="Q520" s="103" t="s">
        <v>2269</v>
      </c>
      <c r="R520" s="105">
        <v>18934965819</v>
      </c>
      <c r="S520" s="103" t="s">
        <v>1517</v>
      </c>
      <c r="T520" s="103" t="s">
        <v>20169</v>
      </c>
      <c r="U520" s="106" t="s">
        <v>20246</v>
      </c>
      <c r="V520" s="105" t="s">
        <v>20286</v>
      </c>
      <c r="W520" s="107" t="s">
        <v>225</v>
      </c>
      <c r="X520" t="s">
        <v>19834</v>
      </c>
      <c r="AA520">
        <f ca="1" t="shared" si="17"/>
        <v>18</v>
      </c>
    </row>
    <row r="521" spans="1:27">
      <c r="A521" s="101">
        <v>2</v>
      </c>
      <c r="B521" s="89" t="str">
        <f t="shared" si="16"/>
        <v>452731200301246026</v>
      </c>
      <c r="C521" s="89" t="s">
        <v>225</v>
      </c>
      <c r="D521" s="102" t="s">
        <v>2271</v>
      </c>
      <c r="E521" s="102" t="s">
        <v>143</v>
      </c>
      <c r="F521" s="103" t="s">
        <v>20178</v>
      </c>
      <c r="G521" s="103" t="s">
        <v>20157</v>
      </c>
      <c r="H521" s="104" t="s">
        <v>2270</v>
      </c>
      <c r="I521" s="103" t="s">
        <v>30</v>
      </c>
      <c r="J521" s="103" t="s">
        <v>30</v>
      </c>
      <c r="K521" s="103" t="s">
        <v>30</v>
      </c>
      <c r="L521" s="103" t="s">
        <v>30</v>
      </c>
      <c r="M521" s="103" t="s">
        <v>30</v>
      </c>
      <c r="N521" s="103" t="s">
        <v>30</v>
      </c>
      <c r="O521" s="103" t="s">
        <v>27</v>
      </c>
      <c r="P521" s="103" t="s">
        <v>1517</v>
      </c>
      <c r="Q521" s="103" t="s">
        <v>2273</v>
      </c>
      <c r="R521" s="105">
        <v>18977802195</v>
      </c>
      <c r="S521" s="103" t="s">
        <v>1517</v>
      </c>
      <c r="T521" s="103" t="s">
        <v>1517</v>
      </c>
      <c r="U521" s="106" t="s">
        <v>20939</v>
      </c>
      <c r="V521" s="105" t="s">
        <v>20409</v>
      </c>
      <c r="W521" s="107" t="s">
        <v>225</v>
      </c>
      <c r="X521" t="s">
        <v>19835</v>
      </c>
      <c r="AA521">
        <f ca="1" t="shared" si="17"/>
        <v>18</v>
      </c>
    </row>
    <row r="522" spans="1:27">
      <c r="A522" s="101">
        <v>3</v>
      </c>
      <c r="B522" s="89" t="str">
        <f t="shared" si="16"/>
        <v>451229200205204213</v>
      </c>
      <c r="C522" s="89" t="s">
        <v>225</v>
      </c>
      <c r="D522" s="102" t="s">
        <v>2275</v>
      </c>
      <c r="E522" s="102" t="s">
        <v>24</v>
      </c>
      <c r="F522" s="103" t="s">
        <v>20131</v>
      </c>
      <c r="G522" s="103" t="s">
        <v>20150</v>
      </c>
      <c r="H522" s="104" t="s">
        <v>2274</v>
      </c>
      <c r="I522" s="103" t="s">
        <v>27</v>
      </c>
      <c r="J522" s="103" t="s">
        <v>30</v>
      </c>
      <c r="K522" s="103" t="s">
        <v>30</v>
      </c>
      <c r="L522" s="103" t="s">
        <v>30</v>
      </c>
      <c r="M522" s="103" t="s">
        <v>30</v>
      </c>
      <c r="N522" s="103" t="s">
        <v>27</v>
      </c>
      <c r="O522" s="103" t="s">
        <v>27</v>
      </c>
      <c r="P522" s="103" t="s">
        <v>1517</v>
      </c>
      <c r="Q522" s="103" t="s">
        <v>2277</v>
      </c>
      <c r="R522" s="105">
        <v>13481865731</v>
      </c>
      <c r="S522" s="103" t="s">
        <v>1517</v>
      </c>
      <c r="T522" s="103" t="s">
        <v>20133</v>
      </c>
      <c r="U522" s="106" t="s">
        <v>20321</v>
      </c>
      <c r="V522" s="105" t="s">
        <v>20940</v>
      </c>
      <c r="W522" s="107" t="s">
        <v>225</v>
      </c>
      <c r="X522" t="s">
        <v>2276</v>
      </c>
      <c r="AA522">
        <f ca="1" t="shared" si="17"/>
        <v>19</v>
      </c>
    </row>
    <row r="523" spans="1:27">
      <c r="A523" s="101">
        <v>4</v>
      </c>
      <c r="B523" s="89" t="str">
        <f t="shared" si="16"/>
        <v>451229200307310922</v>
      </c>
      <c r="C523" s="89" t="s">
        <v>225</v>
      </c>
      <c r="D523" s="102" t="s">
        <v>2279</v>
      </c>
      <c r="E523" s="102" t="s">
        <v>143</v>
      </c>
      <c r="F523" s="103" t="s">
        <v>20131</v>
      </c>
      <c r="G523" s="103" t="s">
        <v>20214</v>
      </c>
      <c r="H523" s="104" t="s">
        <v>2278</v>
      </c>
      <c r="I523" s="103" t="s">
        <v>30</v>
      </c>
      <c r="J523" s="103" t="s">
        <v>30</v>
      </c>
      <c r="K523" s="103" t="s">
        <v>30</v>
      </c>
      <c r="L523" s="103" t="s">
        <v>30</v>
      </c>
      <c r="M523" s="103" t="s">
        <v>30</v>
      </c>
      <c r="N523" s="103" t="s">
        <v>30</v>
      </c>
      <c r="O523" s="103" t="s">
        <v>27</v>
      </c>
      <c r="P523" s="103" t="s">
        <v>20151</v>
      </c>
      <c r="Q523" s="103" t="s">
        <v>2281</v>
      </c>
      <c r="R523" s="105">
        <v>13481869099</v>
      </c>
      <c r="S523" s="103" t="s">
        <v>1517</v>
      </c>
      <c r="T523" s="103" t="s">
        <v>20151</v>
      </c>
      <c r="U523" s="106" t="s">
        <v>20941</v>
      </c>
      <c r="V523" s="105" t="s">
        <v>20942</v>
      </c>
      <c r="W523" s="107" t="s">
        <v>225</v>
      </c>
      <c r="X523" t="s">
        <v>20943</v>
      </c>
      <c r="AA523">
        <f ca="1" t="shared" si="17"/>
        <v>18</v>
      </c>
    </row>
    <row r="524" spans="1:27">
      <c r="A524" s="101">
        <v>5</v>
      </c>
      <c r="B524" s="89" t="str">
        <f t="shared" si="16"/>
        <v>451229200207163910</v>
      </c>
      <c r="C524" s="89" t="s">
        <v>225</v>
      </c>
      <c r="D524" s="102" t="s">
        <v>2284</v>
      </c>
      <c r="E524" s="102" t="s">
        <v>24</v>
      </c>
      <c r="F524" s="103" t="s">
        <v>20131</v>
      </c>
      <c r="G524" s="103" t="s">
        <v>20185</v>
      </c>
      <c r="H524" s="104" t="s">
        <v>2283</v>
      </c>
      <c r="I524" s="103" t="s">
        <v>27</v>
      </c>
      <c r="J524" s="103" t="s">
        <v>30</v>
      </c>
      <c r="K524" s="103" t="s">
        <v>30</v>
      </c>
      <c r="L524" s="103" t="s">
        <v>30</v>
      </c>
      <c r="M524" s="103" t="s">
        <v>30</v>
      </c>
      <c r="N524" s="103" t="s">
        <v>30</v>
      </c>
      <c r="O524" s="103" t="s">
        <v>27</v>
      </c>
      <c r="P524" s="103" t="s">
        <v>1517</v>
      </c>
      <c r="Q524" s="103" t="s">
        <v>2286</v>
      </c>
      <c r="R524" s="105">
        <v>13976916845</v>
      </c>
      <c r="S524" s="103" t="s">
        <v>1517</v>
      </c>
      <c r="T524" s="103" t="s">
        <v>20140</v>
      </c>
      <c r="U524" s="106" t="s">
        <v>20714</v>
      </c>
      <c r="V524" s="105" t="s">
        <v>20944</v>
      </c>
      <c r="W524" s="107" t="s">
        <v>225</v>
      </c>
      <c r="X524" t="s">
        <v>2285</v>
      </c>
      <c r="AA524">
        <f ca="1" t="shared" si="17"/>
        <v>19</v>
      </c>
    </row>
    <row r="525" spans="1:27">
      <c r="A525" s="101">
        <v>6</v>
      </c>
      <c r="B525" s="89" t="str">
        <f t="shared" si="16"/>
        <v>452731200011134210</v>
      </c>
      <c r="C525" s="89" t="s">
        <v>225</v>
      </c>
      <c r="D525" s="102" t="s">
        <v>2288</v>
      </c>
      <c r="E525" s="102" t="s">
        <v>24</v>
      </c>
      <c r="F525" s="103" t="s">
        <v>20131</v>
      </c>
      <c r="G525" s="103" t="s">
        <v>20546</v>
      </c>
      <c r="H525" s="104" t="s">
        <v>2287</v>
      </c>
      <c r="I525" s="103" t="s">
        <v>30</v>
      </c>
      <c r="J525" s="103" t="s">
        <v>30</v>
      </c>
      <c r="K525" s="103" t="s">
        <v>27</v>
      </c>
      <c r="L525" s="103" t="s">
        <v>30</v>
      </c>
      <c r="M525" s="103" t="s">
        <v>30</v>
      </c>
      <c r="N525" s="103" t="s">
        <v>30</v>
      </c>
      <c r="O525" s="103" t="s">
        <v>27</v>
      </c>
      <c r="P525" s="103" t="s">
        <v>1517</v>
      </c>
      <c r="Q525" s="103" t="s">
        <v>2290</v>
      </c>
      <c r="R525" s="105">
        <v>18378894625</v>
      </c>
      <c r="S525" s="103" t="s">
        <v>1517</v>
      </c>
      <c r="T525" s="103" t="s">
        <v>20133</v>
      </c>
      <c r="U525" s="106" t="s">
        <v>20133</v>
      </c>
      <c r="V525" s="105" t="s">
        <v>20945</v>
      </c>
      <c r="W525" s="107" t="s">
        <v>225</v>
      </c>
      <c r="X525" t="s">
        <v>2289</v>
      </c>
      <c r="AA525">
        <f ca="1" t="shared" si="17"/>
        <v>20</v>
      </c>
    </row>
    <row r="526" spans="1:27">
      <c r="A526" s="101">
        <v>7</v>
      </c>
      <c r="B526" s="89" t="str">
        <f t="shared" si="16"/>
        <v>451229200207050617</v>
      </c>
      <c r="C526" s="89" t="s">
        <v>225</v>
      </c>
      <c r="D526" s="102" t="s">
        <v>2292</v>
      </c>
      <c r="E526" s="102" t="s">
        <v>24</v>
      </c>
      <c r="F526" s="103" t="s">
        <v>20205</v>
      </c>
      <c r="G526" s="103" t="s">
        <v>20185</v>
      </c>
      <c r="H526" s="104" t="s">
        <v>2291</v>
      </c>
      <c r="I526" s="103" t="s">
        <v>30</v>
      </c>
      <c r="J526" s="103" t="s">
        <v>30</v>
      </c>
      <c r="K526" s="103" t="s">
        <v>30</v>
      </c>
      <c r="L526" s="103" t="s">
        <v>30</v>
      </c>
      <c r="M526" s="103" t="s">
        <v>30</v>
      </c>
      <c r="N526" s="103" t="s">
        <v>27</v>
      </c>
      <c r="O526" s="103" t="s">
        <v>27</v>
      </c>
      <c r="P526" s="103" t="s">
        <v>1517</v>
      </c>
      <c r="Q526" s="103" t="s">
        <v>2294</v>
      </c>
      <c r="R526" s="105">
        <v>18978755044</v>
      </c>
      <c r="S526" s="103" t="s">
        <v>1517</v>
      </c>
      <c r="T526" s="103" t="s">
        <v>20137</v>
      </c>
      <c r="U526" s="106">
        <v>0</v>
      </c>
      <c r="V526" s="105" t="s">
        <v>20946</v>
      </c>
      <c r="W526" s="107" t="s">
        <v>225</v>
      </c>
      <c r="X526" t="s">
        <v>19836</v>
      </c>
      <c r="AA526">
        <f ca="1" t="shared" si="17"/>
        <v>19</v>
      </c>
    </row>
    <row r="527" spans="1:27">
      <c r="A527" s="101">
        <v>8</v>
      </c>
      <c r="B527" s="89" t="str">
        <f t="shared" si="16"/>
        <v>452731200308054537</v>
      </c>
      <c r="C527" s="89" t="s">
        <v>225</v>
      </c>
      <c r="D527" s="102" t="s">
        <v>2296</v>
      </c>
      <c r="E527" s="102" t="s">
        <v>24</v>
      </c>
      <c r="F527" s="103" t="s">
        <v>20131</v>
      </c>
      <c r="G527" s="103" t="s">
        <v>20163</v>
      </c>
      <c r="H527" s="104" t="s">
        <v>2295</v>
      </c>
      <c r="I527" s="103" t="s">
        <v>30</v>
      </c>
      <c r="J527" s="103" t="s">
        <v>30</v>
      </c>
      <c r="K527" s="103" t="s">
        <v>30</v>
      </c>
      <c r="L527" s="103" t="s">
        <v>30</v>
      </c>
      <c r="M527" s="103" t="s">
        <v>30</v>
      </c>
      <c r="N527" s="103" t="s">
        <v>30</v>
      </c>
      <c r="O527" s="103" t="s">
        <v>27</v>
      </c>
      <c r="P527" s="103" t="s">
        <v>1517</v>
      </c>
      <c r="Q527" s="103" t="s">
        <v>2298</v>
      </c>
      <c r="R527" s="105" t="s">
        <v>20947</v>
      </c>
      <c r="S527" s="103" t="s">
        <v>1517</v>
      </c>
      <c r="T527" s="103" t="s">
        <v>20211</v>
      </c>
      <c r="U527" s="106" t="s">
        <v>20726</v>
      </c>
      <c r="V527" s="105" t="s">
        <v>20948</v>
      </c>
      <c r="W527" s="107" t="s">
        <v>225</v>
      </c>
      <c r="X527" t="s">
        <v>2297</v>
      </c>
      <c r="AA527">
        <f ca="1" t="shared" si="17"/>
        <v>18</v>
      </c>
    </row>
    <row r="528" spans="1:27">
      <c r="A528" s="101">
        <v>9</v>
      </c>
      <c r="B528" s="89" t="str">
        <f t="shared" si="16"/>
        <v>452731200302183936</v>
      </c>
      <c r="C528" s="89" t="s">
        <v>225</v>
      </c>
      <c r="D528" s="102" t="s">
        <v>2300</v>
      </c>
      <c r="E528" s="102" t="s">
        <v>24</v>
      </c>
      <c r="F528" s="103" t="s">
        <v>20131</v>
      </c>
      <c r="G528" s="103" t="s">
        <v>20161</v>
      </c>
      <c r="H528" s="104" t="s">
        <v>2299</v>
      </c>
      <c r="I528" s="103" t="s">
        <v>30</v>
      </c>
      <c r="J528" s="103" t="s">
        <v>27</v>
      </c>
      <c r="K528" s="103" t="s">
        <v>30</v>
      </c>
      <c r="L528" s="103" t="s">
        <v>30</v>
      </c>
      <c r="M528" s="103" t="s">
        <v>30</v>
      </c>
      <c r="N528" s="103" t="s">
        <v>27</v>
      </c>
      <c r="O528" s="103" t="s">
        <v>27</v>
      </c>
      <c r="P528" s="103" t="s">
        <v>20949</v>
      </c>
      <c r="Q528" s="103" t="s">
        <v>2302</v>
      </c>
      <c r="R528" s="105">
        <v>13737965245</v>
      </c>
      <c r="S528" s="103" t="s">
        <v>1517</v>
      </c>
      <c r="T528" s="103" t="s">
        <v>1517</v>
      </c>
      <c r="U528" s="106" t="s">
        <v>1517</v>
      </c>
      <c r="V528" s="105" t="s">
        <v>20950</v>
      </c>
      <c r="W528" s="107" t="s">
        <v>225</v>
      </c>
      <c r="X528" t="s">
        <v>19837</v>
      </c>
      <c r="AA528">
        <f ca="1" t="shared" si="17"/>
        <v>18</v>
      </c>
    </row>
    <row r="529" spans="1:27">
      <c r="A529" s="101">
        <v>10</v>
      </c>
      <c r="B529" s="89" t="str">
        <f t="shared" si="16"/>
        <v>451229199704292128</v>
      </c>
      <c r="C529" s="89" t="s">
        <v>225</v>
      </c>
      <c r="D529" s="102" t="s">
        <v>2304</v>
      </c>
      <c r="E529" s="102" t="s">
        <v>143</v>
      </c>
      <c r="F529" s="103" t="s">
        <v>20178</v>
      </c>
      <c r="G529" s="103" t="s">
        <v>20951</v>
      </c>
      <c r="H529" s="104" t="s">
        <v>2303</v>
      </c>
      <c r="I529" s="103" t="s">
        <v>27</v>
      </c>
      <c r="J529" s="103" t="s">
        <v>30</v>
      </c>
      <c r="K529" s="103" t="s">
        <v>30</v>
      </c>
      <c r="L529" s="103" t="s">
        <v>30</v>
      </c>
      <c r="M529" s="103" t="s">
        <v>30</v>
      </c>
      <c r="N529" s="103" t="s">
        <v>30</v>
      </c>
      <c r="O529" s="103" t="s">
        <v>27</v>
      </c>
      <c r="P529" s="103" t="s">
        <v>1517</v>
      </c>
      <c r="Q529" s="103" t="s">
        <v>2305</v>
      </c>
      <c r="R529" s="105">
        <v>18877842752</v>
      </c>
      <c r="S529" s="103" t="s">
        <v>1517</v>
      </c>
      <c r="T529" s="103" t="s">
        <v>20240</v>
      </c>
      <c r="U529" s="106" t="s">
        <v>20516</v>
      </c>
      <c r="V529" s="105" t="s">
        <v>20897</v>
      </c>
      <c r="W529" s="107" t="s">
        <v>225</v>
      </c>
      <c r="X529" t="s">
        <v>2096</v>
      </c>
      <c r="AA529">
        <f ca="1" t="shared" si="17"/>
        <v>24</v>
      </c>
    </row>
    <row r="530" spans="1:27">
      <c r="A530" s="101">
        <v>11</v>
      </c>
      <c r="B530" s="89" t="str">
        <f t="shared" si="16"/>
        <v>451229200207021242</v>
      </c>
      <c r="C530" s="89" t="s">
        <v>225</v>
      </c>
      <c r="D530" s="102" t="s">
        <v>2308</v>
      </c>
      <c r="E530" s="102" t="s">
        <v>143</v>
      </c>
      <c r="F530" s="103" t="s">
        <v>20131</v>
      </c>
      <c r="G530" s="103" t="s">
        <v>20185</v>
      </c>
      <c r="H530" s="104" t="s">
        <v>2307</v>
      </c>
      <c r="I530" s="103" t="s">
        <v>30</v>
      </c>
      <c r="J530" s="103" t="s">
        <v>30</v>
      </c>
      <c r="K530" s="103" t="s">
        <v>30</v>
      </c>
      <c r="L530" s="103" t="s">
        <v>27</v>
      </c>
      <c r="M530" s="103" t="s">
        <v>30</v>
      </c>
      <c r="N530" s="103" t="s">
        <v>30</v>
      </c>
      <c r="O530" s="103" t="s">
        <v>27</v>
      </c>
      <c r="P530" s="103" t="s">
        <v>20169</v>
      </c>
      <c r="Q530" s="103" t="s">
        <v>2310</v>
      </c>
      <c r="R530" s="105">
        <v>13417502866</v>
      </c>
      <c r="S530" s="103" t="s">
        <v>1517</v>
      </c>
      <c r="T530" s="103" t="s">
        <v>20169</v>
      </c>
      <c r="U530" s="106" t="s">
        <v>20206</v>
      </c>
      <c r="V530" s="105" t="s">
        <v>20952</v>
      </c>
      <c r="W530" s="107" t="s">
        <v>225</v>
      </c>
      <c r="X530" t="s">
        <v>19838</v>
      </c>
      <c r="AA530">
        <f ca="1" t="shared" si="17"/>
        <v>19</v>
      </c>
    </row>
    <row r="531" spans="1:27">
      <c r="A531" s="101">
        <v>12</v>
      </c>
      <c r="B531" s="89" t="str">
        <f t="shared" si="16"/>
        <v>452127200107162745</v>
      </c>
      <c r="C531" s="89" t="s">
        <v>225</v>
      </c>
      <c r="D531" s="102" t="s">
        <v>2312</v>
      </c>
      <c r="E531" s="102" t="s">
        <v>143</v>
      </c>
      <c r="F531" s="103" t="s">
        <v>20131</v>
      </c>
      <c r="G531" s="103" t="s">
        <v>20953</v>
      </c>
      <c r="H531" s="104" t="s">
        <v>2311</v>
      </c>
      <c r="I531" s="103" t="s">
        <v>30</v>
      </c>
      <c r="J531" s="103" t="s">
        <v>30</v>
      </c>
      <c r="K531" s="103" t="s">
        <v>30</v>
      </c>
      <c r="L531" s="103" t="s">
        <v>30</v>
      </c>
      <c r="M531" s="103" t="s">
        <v>30</v>
      </c>
      <c r="N531" s="103" t="s">
        <v>27</v>
      </c>
      <c r="O531" s="103" t="s">
        <v>27</v>
      </c>
      <c r="P531" s="103" t="s">
        <v>20253</v>
      </c>
      <c r="Q531" s="103" t="s">
        <v>2314</v>
      </c>
      <c r="R531" s="105">
        <v>15277859396</v>
      </c>
      <c r="S531" s="103" t="s">
        <v>20253</v>
      </c>
      <c r="T531" s="103" t="s">
        <v>20522</v>
      </c>
      <c r="U531" s="106" t="s">
        <v>20819</v>
      </c>
      <c r="V531" s="105" t="s">
        <v>20954</v>
      </c>
      <c r="W531" s="107" t="s">
        <v>225</v>
      </c>
      <c r="X531" t="s">
        <v>2313</v>
      </c>
      <c r="AA531">
        <f ca="1" t="shared" si="17"/>
        <v>20</v>
      </c>
    </row>
    <row r="532" spans="1:27">
      <c r="A532" s="101">
        <v>13</v>
      </c>
      <c r="B532" s="89" t="str">
        <f t="shared" si="16"/>
        <v>452731200301060627</v>
      </c>
      <c r="C532" s="89" t="s">
        <v>225</v>
      </c>
      <c r="D532" s="102" t="s">
        <v>2316</v>
      </c>
      <c r="E532" s="102" t="s">
        <v>143</v>
      </c>
      <c r="F532" s="103" t="s">
        <v>20131</v>
      </c>
      <c r="G532" s="103" t="s">
        <v>20157</v>
      </c>
      <c r="H532" s="104" t="s">
        <v>2315</v>
      </c>
      <c r="I532" s="103" t="s">
        <v>30</v>
      </c>
      <c r="J532" s="103" t="s">
        <v>30</v>
      </c>
      <c r="K532" s="103" t="s">
        <v>30</v>
      </c>
      <c r="L532" s="103" t="s">
        <v>30</v>
      </c>
      <c r="M532" s="103" t="s">
        <v>30</v>
      </c>
      <c r="N532" s="103" t="s">
        <v>30</v>
      </c>
      <c r="O532" s="103" t="s">
        <v>27</v>
      </c>
      <c r="P532" s="103" t="s">
        <v>1517</v>
      </c>
      <c r="Q532" s="103" t="s">
        <v>2318</v>
      </c>
      <c r="R532" s="105">
        <v>18707781492</v>
      </c>
      <c r="S532" s="103" t="s">
        <v>1517</v>
      </c>
      <c r="T532" s="103" t="s">
        <v>20137</v>
      </c>
      <c r="U532" s="106" t="s">
        <v>20137</v>
      </c>
      <c r="V532" s="105" t="s">
        <v>20955</v>
      </c>
      <c r="W532" s="107" t="s">
        <v>225</v>
      </c>
      <c r="X532" t="s">
        <v>2317</v>
      </c>
      <c r="AA532">
        <f ca="1" t="shared" si="17"/>
        <v>18</v>
      </c>
    </row>
    <row r="533" spans="1:27">
      <c r="A533" s="101">
        <v>14</v>
      </c>
      <c r="B533" s="89" t="str">
        <f t="shared" si="16"/>
        <v>451229200306141223</v>
      </c>
      <c r="C533" s="89" t="s">
        <v>225</v>
      </c>
      <c r="D533" s="102" t="s">
        <v>2320</v>
      </c>
      <c r="E533" s="102" t="s">
        <v>143</v>
      </c>
      <c r="F533" s="103" t="s">
        <v>20131</v>
      </c>
      <c r="G533" s="103" t="s">
        <v>20229</v>
      </c>
      <c r="H533" s="104" t="s">
        <v>2319</v>
      </c>
      <c r="I533" s="103" t="s">
        <v>30</v>
      </c>
      <c r="J533" s="103" t="s">
        <v>30</v>
      </c>
      <c r="K533" s="103" t="s">
        <v>27</v>
      </c>
      <c r="L533" s="103" t="s">
        <v>30</v>
      </c>
      <c r="M533" s="103" t="s">
        <v>30</v>
      </c>
      <c r="N533" s="103" t="s">
        <v>27</v>
      </c>
      <c r="O533" s="103" t="s">
        <v>27</v>
      </c>
      <c r="P533" s="103" t="s">
        <v>1517</v>
      </c>
      <c r="Q533" s="103" t="s">
        <v>2322</v>
      </c>
      <c r="R533" s="105">
        <v>15078614628</v>
      </c>
      <c r="S533" s="103" t="s">
        <v>1517</v>
      </c>
      <c r="T533" s="103" t="s">
        <v>20169</v>
      </c>
      <c r="U533" s="106" t="s">
        <v>20242</v>
      </c>
      <c r="V533" s="105" t="s">
        <v>20956</v>
      </c>
      <c r="W533" s="107" t="s">
        <v>225</v>
      </c>
      <c r="X533" t="s">
        <v>19839</v>
      </c>
      <c r="AA533">
        <f ca="1" t="shared" si="17"/>
        <v>18</v>
      </c>
    </row>
    <row r="534" spans="1:27">
      <c r="A534" s="101">
        <v>15</v>
      </c>
      <c r="B534" s="89" t="str">
        <f t="shared" si="16"/>
        <v>451229200203244529</v>
      </c>
      <c r="C534" s="89" t="s">
        <v>225</v>
      </c>
      <c r="D534" s="102" t="s">
        <v>2325</v>
      </c>
      <c r="E534" s="102" t="s">
        <v>143</v>
      </c>
      <c r="F534" s="103" t="s">
        <v>20131</v>
      </c>
      <c r="G534" s="103" t="s">
        <v>20288</v>
      </c>
      <c r="H534" s="104" t="s">
        <v>2324</v>
      </c>
      <c r="I534" s="103" t="s">
        <v>30</v>
      </c>
      <c r="J534" s="103" t="s">
        <v>30</v>
      </c>
      <c r="K534" s="103" t="s">
        <v>30</v>
      </c>
      <c r="L534" s="103" t="s">
        <v>30</v>
      </c>
      <c r="M534" s="103" t="s">
        <v>30</v>
      </c>
      <c r="N534" s="103" t="s">
        <v>27</v>
      </c>
      <c r="O534" s="103" t="s">
        <v>27</v>
      </c>
      <c r="P534" s="103" t="s">
        <v>1517</v>
      </c>
      <c r="Q534" s="103" t="s">
        <v>2327</v>
      </c>
      <c r="R534" s="105">
        <v>18070860743</v>
      </c>
      <c r="S534" s="103" t="s">
        <v>1517</v>
      </c>
      <c r="T534" s="103" t="s">
        <v>20211</v>
      </c>
      <c r="U534" s="106" t="s">
        <v>20682</v>
      </c>
      <c r="V534" s="105" t="s">
        <v>20957</v>
      </c>
      <c r="W534" s="107" t="s">
        <v>225</v>
      </c>
      <c r="X534" t="s">
        <v>2326</v>
      </c>
      <c r="AA534">
        <f ca="1" t="shared" si="17"/>
        <v>19</v>
      </c>
    </row>
    <row r="535" spans="1:27">
      <c r="A535" s="101">
        <v>16</v>
      </c>
      <c r="B535" s="89" t="str">
        <f t="shared" si="16"/>
        <v>451229200106012726</v>
      </c>
      <c r="C535" s="89" t="s">
        <v>225</v>
      </c>
      <c r="D535" s="102" t="s">
        <v>2329</v>
      </c>
      <c r="E535" s="102" t="s">
        <v>143</v>
      </c>
      <c r="F535" s="103" t="s">
        <v>20178</v>
      </c>
      <c r="G535" s="103" t="s">
        <v>20289</v>
      </c>
      <c r="H535" s="104" t="s">
        <v>2328</v>
      </c>
      <c r="I535" s="103" t="s">
        <v>30</v>
      </c>
      <c r="J535" s="103" t="s">
        <v>27</v>
      </c>
      <c r="K535" s="103" t="s">
        <v>30</v>
      </c>
      <c r="L535" s="103" t="s">
        <v>30</v>
      </c>
      <c r="M535" s="103" t="s">
        <v>30</v>
      </c>
      <c r="N535" s="103" t="s">
        <v>27</v>
      </c>
      <c r="O535" s="103" t="s">
        <v>27</v>
      </c>
      <c r="P535" s="103" t="s">
        <v>1517</v>
      </c>
      <c r="Q535" s="103" t="s">
        <v>2331</v>
      </c>
      <c r="R535" s="105">
        <v>13307884778</v>
      </c>
      <c r="S535" s="103" t="s">
        <v>1517</v>
      </c>
      <c r="T535" s="103" t="s">
        <v>20277</v>
      </c>
      <c r="U535" s="106" t="s">
        <v>20315</v>
      </c>
      <c r="V535" s="105" t="s">
        <v>20958</v>
      </c>
      <c r="W535" s="107" t="s">
        <v>225</v>
      </c>
      <c r="X535" t="s">
        <v>19840</v>
      </c>
      <c r="AA535">
        <f ca="1" t="shared" si="17"/>
        <v>20</v>
      </c>
    </row>
    <row r="536" spans="1:27">
      <c r="A536" s="101">
        <v>17</v>
      </c>
      <c r="B536" s="89" t="str">
        <f t="shared" si="16"/>
        <v>451229199908102728</v>
      </c>
      <c r="C536" s="89" t="s">
        <v>225</v>
      </c>
      <c r="D536" s="102" t="s">
        <v>2333</v>
      </c>
      <c r="E536" s="102" t="s">
        <v>143</v>
      </c>
      <c r="F536" s="103" t="s">
        <v>20178</v>
      </c>
      <c r="G536" s="103" t="s">
        <v>20959</v>
      </c>
      <c r="H536" s="104" t="s">
        <v>2332</v>
      </c>
      <c r="I536" s="103" t="s">
        <v>30</v>
      </c>
      <c r="J536" s="103" t="s">
        <v>30</v>
      </c>
      <c r="K536" s="103" t="s">
        <v>30</v>
      </c>
      <c r="L536" s="103" t="s">
        <v>30</v>
      </c>
      <c r="M536" s="103" t="s">
        <v>30</v>
      </c>
      <c r="N536" s="103" t="s">
        <v>27</v>
      </c>
      <c r="O536" s="103" t="s">
        <v>27</v>
      </c>
      <c r="P536" s="103" t="s">
        <v>1517</v>
      </c>
      <c r="Q536" s="103" t="s">
        <v>2335</v>
      </c>
      <c r="R536" s="105">
        <v>18077847294</v>
      </c>
      <c r="S536" s="103" t="s">
        <v>1517</v>
      </c>
      <c r="T536" s="103" t="s">
        <v>20277</v>
      </c>
      <c r="U536" s="106" t="s">
        <v>20960</v>
      </c>
      <c r="V536" s="105" t="s">
        <v>20961</v>
      </c>
      <c r="W536" s="107" t="s">
        <v>225</v>
      </c>
      <c r="X536" t="s">
        <v>2334</v>
      </c>
      <c r="AA536">
        <f ca="1" t="shared" si="17"/>
        <v>22</v>
      </c>
    </row>
    <row r="537" spans="1:27">
      <c r="A537" s="101">
        <v>18</v>
      </c>
      <c r="B537" s="89" t="str">
        <f t="shared" si="16"/>
        <v>451229200112182115</v>
      </c>
      <c r="C537" s="89" t="s">
        <v>225</v>
      </c>
      <c r="D537" s="102" t="s">
        <v>2338</v>
      </c>
      <c r="E537" s="102" t="s">
        <v>24</v>
      </c>
      <c r="F537" s="103" t="s">
        <v>20131</v>
      </c>
      <c r="G537" s="103" t="s">
        <v>20179</v>
      </c>
      <c r="H537" s="104" t="s">
        <v>2337</v>
      </c>
      <c r="I537" s="103" t="s">
        <v>27</v>
      </c>
      <c r="J537" s="103" t="s">
        <v>30</v>
      </c>
      <c r="K537" s="103" t="s">
        <v>30</v>
      </c>
      <c r="L537" s="103" t="s">
        <v>30</v>
      </c>
      <c r="M537" s="103" t="s">
        <v>30</v>
      </c>
      <c r="N537" s="103" t="s">
        <v>27</v>
      </c>
      <c r="O537" s="103" t="s">
        <v>27</v>
      </c>
      <c r="P537" s="103" t="s">
        <v>1517</v>
      </c>
      <c r="Q537" s="103" t="s">
        <v>2340</v>
      </c>
      <c r="R537" s="105">
        <v>18176483586</v>
      </c>
      <c r="S537" s="103" t="s">
        <v>1517</v>
      </c>
      <c r="T537" s="103" t="s">
        <v>20240</v>
      </c>
      <c r="U537" s="106" t="s">
        <v>20396</v>
      </c>
      <c r="V537" s="105" t="s">
        <v>20962</v>
      </c>
      <c r="W537" s="107" t="s">
        <v>225</v>
      </c>
      <c r="X537" t="s">
        <v>2339</v>
      </c>
      <c r="AA537">
        <f ca="1" t="shared" si="17"/>
        <v>19</v>
      </c>
    </row>
    <row r="538" spans="1:27">
      <c r="A538" s="101">
        <v>19</v>
      </c>
      <c r="B538" s="89" t="str">
        <f t="shared" si="16"/>
        <v>452731200302103617</v>
      </c>
      <c r="C538" s="89" t="s">
        <v>225</v>
      </c>
      <c r="D538" s="102" t="s">
        <v>2342</v>
      </c>
      <c r="E538" s="102" t="s">
        <v>24</v>
      </c>
      <c r="F538" s="103" t="s">
        <v>20131</v>
      </c>
      <c r="G538" s="103" t="s">
        <v>20161</v>
      </c>
      <c r="H538" s="104" t="s">
        <v>2341</v>
      </c>
      <c r="I538" s="103" t="s">
        <v>30</v>
      </c>
      <c r="J538" s="103" t="s">
        <v>30</v>
      </c>
      <c r="K538" s="103" t="s">
        <v>30</v>
      </c>
      <c r="L538" s="103" t="s">
        <v>30</v>
      </c>
      <c r="M538" s="103" t="s">
        <v>27</v>
      </c>
      <c r="N538" s="103" t="s">
        <v>27</v>
      </c>
      <c r="O538" s="103" t="s">
        <v>27</v>
      </c>
      <c r="P538" s="103" t="s">
        <v>1517</v>
      </c>
      <c r="Q538" s="103" t="s">
        <v>2343</v>
      </c>
      <c r="R538" s="105">
        <v>19970881895</v>
      </c>
      <c r="S538" s="103" t="s">
        <v>1517</v>
      </c>
      <c r="T538" s="103" t="s">
        <v>20158</v>
      </c>
      <c r="U538" s="106" t="s">
        <v>20159</v>
      </c>
      <c r="V538" s="105" t="s">
        <v>20889</v>
      </c>
      <c r="W538" s="107" t="s">
        <v>225</v>
      </c>
      <c r="X538" t="s">
        <v>17866</v>
      </c>
      <c r="AA538">
        <f ca="1" t="shared" si="17"/>
        <v>18</v>
      </c>
    </row>
    <row r="539" spans="1:27">
      <c r="A539" s="101">
        <v>20</v>
      </c>
      <c r="B539" s="89" t="str">
        <f t="shared" si="16"/>
        <v>451229200012192711</v>
      </c>
      <c r="C539" s="89" t="s">
        <v>225</v>
      </c>
      <c r="D539" s="102" t="s">
        <v>2345</v>
      </c>
      <c r="E539" s="102" t="s">
        <v>24</v>
      </c>
      <c r="F539" s="103" t="s">
        <v>20178</v>
      </c>
      <c r="G539" s="103" t="s">
        <v>20225</v>
      </c>
      <c r="H539" s="104" t="s">
        <v>2344</v>
      </c>
      <c r="I539" s="103" t="s">
        <v>27</v>
      </c>
      <c r="J539" s="103" t="s">
        <v>30</v>
      </c>
      <c r="K539" s="103" t="s">
        <v>30</v>
      </c>
      <c r="L539" s="103" t="s">
        <v>30</v>
      </c>
      <c r="M539" s="103" t="s">
        <v>30</v>
      </c>
      <c r="N539" s="103" t="s">
        <v>27</v>
      </c>
      <c r="O539" s="103" t="s">
        <v>27</v>
      </c>
      <c r="P539" s="103" t="s">
        <v>1517</v>
      </c>
      <c r="Q539" s="103" t="s">
        <v>2347</v>
      </c>
      <c r="R539" s="105">
        <v>18070828583</v>
      </c>
      <c r="S539" s="103" t="s">
        <v>1517</v>
      </c>
      <c r="T539" s="103" t="s">
        <v>20315</v>
      </c>
      <c r="U539" s="106" t="s">
        <v>20434</v>
      </c>
      <c r="V539" s="105" t="s">
        <v>20963</v>
      </c>
      <c r="W539" s="107" t="s">
        <v>225</v>
      </c>
      <c r="X539" t="s">
        <v>2346</v>
      </c>
      <c r="AA539">
        <f ca="1" t="shared" si="17"/>
        <v>20</v>
      </c>
    </row>
    <row r="540" spans="1:27">
      <c r="A540" s="101">
        <v>21</v>
      </c>
      <c r="B540" s="89" t="str">
        <f t="shared" si="16"/>
        <v>452731200302264218</v>
      </c>
      <c r="C540" s="89" t="s">
        <v>225</v>
      </c>
      <c r="D540" s="102" t="s">
        <v>2349</v>
      </c>
      <c r="E540" s="102" t="s">
        <v>24</v>
      </c>
      <c r="F540" s="103" t="s">
        <v>20131</v>
      </c>
      <c r="G540" s="103" t="s">
        <v>20161</v>
      </c>
      <c r="H540" s="104" t="s">
        <v>2348</v>
      </c>
      <c r="I540" s="103" t="s">
        <v>30</v>
      </c>
      <c r="J540" s="103" t="s">
        <v>30</v>
      </c>
      <c r="K540" s="103" t="s">
        <v>30</v>
      </c>
      <c r="L540" s="103" t="s">
        <v>30</v>
      </c>
      <c r="M540" s="103" t="s">
        <v>30</v>
      </c>
      <c r="N540" s="103" t="s">
        <v>30</v>
      </c>
      <c r="O540" s="103" t="s">
        <v>27</v>
      </c>
      <c r="P540" s="103" t="s">
        <v>1517</v>
      </c>
      <c r="Q540" s="103" t="s">
        <v>2351</v>
      </c>
      <c r="R540" s="105">
        <v>15078611148</v>
      </c>
      <c r="S540" s="103" t="s">
        <v>1517</v>
      </c>
      <c r="T540" s="103" t="s">
        <v>20155</v>
      </c>
      <c r="U540" s="106" t="s">
        <v>20528</v>
      </c>
      <c r="V540" s="105" t="s">
        <v>20964</v>
      </c>
      <c r="W540" s="107" t="s">
        <v>225</v>
      </c>
      <c r="X540" t="s">
        <v>2350</v>
      </c>
      <c r="AA540">
        <f ca="1" t="shared" si="17"/>
        <v>18</v>
      </c>
    </row>
    <row r="541" spans="1:27">
      <c r="A541" s="101">
        <v>22</v>
      </c>
      <c r="B541" s="89" t="str">
        <f t="shared" si="16"/>
        <v>45122920000917212X</v>
      </c>
      <c r="C541" s="89" t="s">
        <v>225</v>
      </c>
      <c r="D541" s="102" t="s">
        <v>2353</v>
      </c>
      <c r="E541" s="102" t="s">
        <v>143</v>
      </c>
      <c r="F541" s="103" t="s">
        <v>20178</v>
      </c>
      <c r="G541" s="103" t="s">
        <v>20749</v>
      </c>
      <c r="H541" s="104" t="s">
        <v>2352</v>
      </c>
      <c r="I541" s="103" t="s">
        <v>27</v>
      </c>
      <c r="J541" s="103" t="s">
        <v>30</v>
      </c>
      <c r="K541" s="103" t="s">
        <v>30</v>
      </c>
      <c r="L541" s="103" t="s">
        <v>30</v>
      </c>
      <c r="M541" s="103" t="s">
        <v>30</v>
      </c>
      <c r="N541" s="103" t="s">
        <v>30</v>
      </c>
      <c r="O541" s="103" t="s">
        <v>27</v>
      </c>
      <c r="P541" s="103" t="s">
        <v>1517</v>
      </c>
      <c r="Q541" s="103" t="s">
        <v>2355</v>
      </c>
      <c r="R541" s="105">
        <v>13317685982</v>
      </c>
      <c r="S541" s="103" t="s">
        <v>1517</v>
      </c>
      <c r="T541" s="103" t="s">
        <v>20240</v>
      </c>
      <c r="U541" s="106" t="s">
        <v>20965</v>
      </c>
      <c r="V541" s="105" t="s">
        <v>20603</v>
      </c>
      <c r="W541" s="107" t="s">
        <v>225</v>
      </c>
      <c r="X541" t="s">
        <v>2354</v>
      </c>
      <c r="AA541">
        <f ca="1" t="shared" si="17"/>
        <v>20</v>
      </c>
    </row>
    <row r="542" spans="1:27">
      <c r="A542" s="101">
        <v>23</v>
      </c>
      <c r="B542" s="89" t="str">
        <f t="shared" si="16"/>
        <v>452731200005313925</v>
      </c>
      <c r="C542" s="89" t="s">
        <v>225</v>
      </c>
      <c r="D542" s="102" t="s">
        <v>2357</v>
      </c>
      <c r="E542" s="102" t="s">
        <v>143</v>
      </c>
      <c r="F542" s="103" t="s">
        <v>20131</v>
      </c>
      <c r="G542" s="103" t="s">
        <v>20966</v>
      </c>
      <c r="H542" s="104" t="s">
        <v>2356</v>
      </c>
      <c r="I542" s="103" t="s">
        <v>30</v>
      </c>
      <c r="J542" s="103" t="s">
        <v>30</v>
      </c>
      <c r="K542" s="103" t="s">
        <v>30</v>
      </c>
      <c r="L542" s="103" t="s">
        <v>30</v>
      </c>
      <c r="M542" s="103" t="s">
        <v>30</v>
      </c>
      <c r="N542" s="103" t="s">
        <v>30</v>
      </c>
      <c r="O542" s="103" t="s">
        <v>27</v>
      </c>
      <c r="P542" s="103" t="s">
        <v>1517</v>
      </c>
      <c r="Q542" s="103" t="s">
        <v>2359</v>
      </c>
      <c r="R542" s="105">
        <v>15777805272</v>
      </c>
      <c r="S542" s="103" t="s">
        <v>1517</v>
      </c>
      <c r="T542" s="103" t="s">
        <v>20140</v>
      </c>
      <c r="U542" s="106" t="s">
        <v>20451</v>
      </c>
      <c r="V542" s="105" t="s">
        <v>20967</v>
      </c>
      <c r="W542" s="107" t="s">
        <v>225</v>
      </c>
      <c r="X542" t="s">
        <v>2358</v>
      </c>
      <c r="AA542">
        <f ca="1" t="shared" si="17"/>
        <v>21</v>
      </c>
    </row>
    <row r="543" spans="1:27">
      <c r="A543" s="101">
        <v>24</v>
      </c>
      <c r="B543" s="89" t="str">
        <f t="shared" si="16"/>
        <v>452731200209021828</v>
      </c>
      <c r="C543" s="89" t="s">
        <v>225</v>
      </c>
      <c r="D543" s="102" t="s">
        <v>2361</v>
      </c>
      <c r="E543" s="102" t="s">
        <v>143</v>
      </c>
      <c r="F543" s="103" t="s">
        <v>20131</v>
      </c>
      <c r="G543" s="103" t="s">
        <v>20143</v>
      </c>
      <c r="H543" s="104" t="s">
        <v>2360</v>
      </c>
      <c r="I543" s="103" t="s">
        <v>30</v>
      </c>
      <c r="J543" s="103" t="s">
        <v>30</v>
      </c>
      <c r="K543" s="103" t="s">
        <v>30</v>
      </c>
      <c r="L543" s="103" t="s">
        <v>30</v>
      </c>
      <c r="M543" s="103" t="s">
        <v>30</v>
      </c>
      <c r="N543" s="103" t="s">
        <v>27</v>
      </c>
      <c r="O543" s="103" t="s">
        <v>27</v>
      </c>
      <c r="P543" s="103" t="s">
        <v>20208</v>
      </c>
      <c r="Q543" s="103" t="s">
        <v>2363</v>
      </c>
      <c r="R543" s="105">
        <v>15777802072</v>
      </c>
      <c r="S543" s="103" t="s">
        <v>1517</v>
      </c>
      <c r="T543" s="103" t="s">
        <v>20208</v>
      </c>
      <c r="U543" s="106" t="s">
        <v>20209</v>
      </c>
      <c r="V543" s="105" t="s">
        <v>20301</v>
      </c>
      <c r="W543" s="107" t="s">
        <v>225</v>
      </c>
      <c r="X543" t="s">
        <v>2362</v>
      </c>
      <c r="AA543">
        <f ca="1" t="shared" si="17"/>
        <v>18</v>
      </c>
    </row>
    <row r="544" spans="1:27">
      <c r="A544" s="101">
        <v>25</v>
      </c>
      <c r="B544" s="89" t="str">
        <f t="shared" si="16"/>
        <v>452731200305200025</v>
      </c>
      <c r="C544" s="89" t="s">
        <v>225</v>
      </c>
      <c r="D544" s="102" t="s">
        <v>2365</v>
      </c>
      <c r="E544" s="102" t="s">
        <v>143</v>
      </c>
      <c r="F544" s="103" t="s">
        <v>20131</v>
      </c>
      <c r="G544" s="103" t="s">
        <v>20172</v>
      </c>
      <c r="H544" s="104" t="s">
        <v>2364</v>
      </c>
      <c r="I544" s="103" t="s">
        <v>27</v>
      </c>
      <c r="J544" s="103" t="s">
        <v>27</v>
      </c>
      <c r="K544" s="103" t="s">
        <v>30</v>
      </c>
      <c r="L544" s="103" t="s">
        <v>30</v>
      </c>
      <c r="M544" s="103" t="s">
        <v>30</v>
      </c>
      <c r="N544" s="103" t="s">
        <v>27</v>
      </c>
      <c r="O544" s="103" t="s">
        <v>30</v>
      </c>
      <c r="P544" s="103" t="s">
        <v>1517</v>
      </c>
      <c r="Q544" s="103" t="s">
        <v>2367</v>
      </c>
      <c r="R544" s="105" t="s">
        <v>19842</v>
      </c>
      <c r="S544" s="103" t="s">
        <v>1517</v>
      </c>
      <c r="T544" s="103" t="s">
        <v>1517</v>
      </c>
      <c r="U544" s="106" t="s">
        <v>20219</v>
      </c>
      <c r="V544" s="105">
        <v>0</v>
      </c>
      <c r="W544" s="107" t="s">
        <v>225</v>
      </c>
      <c r="X544" t="s">
        <v>19841</v>
      </c>
      <c r="AA544">
        <f ca="1" t="shared" si="17"/>
        <v>18</v>
      </c>
    </row>
    <row r="545" spans="1:27">
      <c r="A545" s="101">
        <v>26</v>
      </c>
      <c r="B545" s="89" t="str">
        <f t="shared" si="16"/>
        <v>452731200212114216</v>
      </c>
      <c r="C545" s="89" t="s">
        <v>225</v>
      </c>
      <c r="D545" s="102" t="s">
        <v>2369</v>
      </c>
      <c r="E545" s="102" t="s">
        <v>24</v>
      </c>
      <c r="F545" s="103" t="s">
        <v>20131</v>
      </c>
      <c r="G545" s="103" t="s">
        <v>20136</v>
      </c>
      <c r="H545" s="104" t="s">
        <v>2368</v>
      </c>
      <c r="I545" s="103" t="s">
        <v>30</v>
      </c>
      <c r="J545" s="103" t="s">
        <v>30</v>
      </c>
      <c r="K545" s="103" t="s">
        <v>30</v>
      </c>
      <c r="L545" s="103" t="s">
        <v>30</v>
      </c>
      <c r="M545" s="103" t="s">
        <v>30</v>
      </c>
      <c r="N545" s="103" t="s">
        <v>30</v>
      </c>
      <c r="O545" s="103" t="s">
        <v>30</v>
      </c>
      <c r="P545" s="103" t="s">
        <v>20133</v>
      </c>
      <c r="Q545" s="103" t="s">
        <v>2371</v>
      </c>
      <c r="R545" s="105">
        <v>13877894580</v>
      </c>
      <c r="S545" s="103" t="s">
        <v>1517</v>
      </c>
      <c r="T545" s="103" t="s">
        <v>20133</v>
      </c>
      <c r="U545" s="106" t="s">
        <v>20528</v>
      </c>
      <c r="V545" s="105" t="s">
        <v>20968</v>
      </c>
      <c r="W545" s="107" t="s">
        <v>225</v>
      </c>
      <c r="X545" t="s">
        <v>2370</v>
      </c>
      <c r="AA545">
        <f ca="1" t="shared" si="17"/>
        <v>18</v>
      </c>
    </row>
    <row r="546" spans="1:27">
      <c r="A546" s="101">
        <v>27</v>
      </c>
      <c r="B546" s="89" t="str">
        <f t="shared" si="16"/>
        <v>452731200212220019</v>
      </c>
      <c r="C546" s="89" t="s">
        <v>225</v>
      </c>
      <c r="D546" s="102" t="s">
        <v>2373</v>
      </c>
      <c r="E546" s="102" t="s">
        <v>24</v>
      </c>
      <c r="F546" s="103" t="s">
        <v>20131</v>
      </c>
      <c r="G546" s="103" t="s">
        <v>20136</v>
      </c>
      <c r="H546" s="104" t="s">
        <v>2372</v>
      </c>
      <c r="I546" s="103" t="s">
        <v>30</v>
      </c>
      <c r="J546" s="103" t="s">
        <v>30</v>
      </c>
      <c r="K546" s="103" t="s">
        <v>30</v>
      </c>
      <c r="L546" s="103" t="s">
        <v>30</v>
      </c>
      <c r="M546" s="103" t="s">
        <v>30</v>
      </c>
      <c r="N546" s="103" t="s">
        <v>27</v>
      </c>
      <c r="O546" s="103" t="s">
        <v>27</v>
      </c>
      <c r="P546" s="103" t="s">
        <v>1517</v>
      </c>
      <c r="Q546" s="103" t="s">
        <v>2375</v>
      </c>
      <c r="R546" s="105">
        <v>15777849906</v>
      </c>
      <c r="S546" s="103" t="s">
        <v>1517</v>
      </c>
      <c r="T546" s="103" t="s">
        <v>1517</v>
      </c>
      <c r="U546" s="106" t="s">
        <v>20969</v>
      </c>
      <c r="V546" s="105">
        <v>0</v>
      </c>
      <c r="W546" s="107" t="s">
        <v>225</v>
      </c>
      <c r="X546" t="s">
        <v>19843</v>
      </c>
      <c r="AA546">
        <f ca="1" t="shared" si="17"/>
        <v>18</v>
      </c>
    </row>
    <row r="547" spans="1:27">
      <c r="A547" s="101">
        <v>28</v>
      </c>
      <c r="B547" s="89" t="str">
        <f t="shared" si="16"/>
        <v>451229200303140014</v>
      </c>
      <c r="C547" s="89" t="s">
        <v>225</v>
      </c>
      <c r="D547" s="102" t="s">
        <v>2377</v>
      </c>
      <c r="E547" s="102" t="s">
        <v>24</v>
      </c>
      <c r="F547" s="103" t="s">
        <v>20131</v>
      </c>
      <c r="G547" s="103" t="s">
        <v>20202</v>
      </c>
      <c r="H547" s="104" t="s">
        <v>2376</v>
      </c>
      <c r="I547" s="103" t="s">
        <v>30</v>
      </c>
      <c r="J547" s="103" t="s">
        <v>27</v>
      </c>
      <c r="K547" s="103" t="s">
        <v>27</v>
      </c>
      <c r="L547" s="103" t="s">
        <v>30</v>
      </c>
      <c r="M547" s="103" t="s">
        <v>30</v>
      </c>
      <c r="N547" s="103" t="s">
        <v>30</v>
      </c>
      <c r="O547" s="103" t="s">
        <v>27</v>
      </c>
      <c r="P547" s="103" t="s">
        <v>1517</v>
      </c>
      <c r="Q547" s="103" t="s">
        <v>2379</v>
      </c>
      <c r="R547" s="105">
        <v>13877817551</v>
      </c>
      <c r="S547" s="103" t="s">
        <v>1517</v>
      </c>
      <c r="T547" s="103" t="s">
        <v>63</v>
      </c>
      <c r="U547" s="106" t="s">
        <v>20970</v>
      </c>
      <c r="V547" s="105" t="s">
        <v>20230</v>
      </c>
      <c r="W547" s="107" t="s">
        <v>225</v>
      </c>
      <c r="X547" t="s">
        <v>19844</v>
      </c>
      <c r="AA547">
        <f ca="1" t="shared" si="17"/>
        <v>18</v>
      </c>
    </row>
    <row r="548" spans="1:27">
      <c r="A548" s="101">
        <v>29</v>
      </c>
      <c r="B548" s="89" t="str">
        <f t="shared" si="16"/>
        <v>45122920020315091X</v>
      </c>
      <c r="C548" s="89" t="s">
        <v>225</v>
      </c>
      <c r="D548" s="102" t="s">
        <v>2381</v>
      </c>
      <c r="E548" s="102" t="s">
        <v>24</v>
      </c>
      <c r="F548" s="103" t="s">
        <v>20131</v>
      </c>
      <c r="G548" s="103" t="s">
        <v>20288</v>
      </c>
      <c r="H548" s="104" t="s">
        <v>2380</v>
      </c>
      <c r="I548" s="103" t="s">
        <v>30</v>
      </c>
      <c r="J548" s="103" t="s">
        <v>30</v>
      </c>
      <c r="K548" s="103" t="s">
        <v>30</v>
      </c>
      <c r="L548" s="103" t="s">
        <v>30</v>
      </c>
      <c r="M548" s="103" t="s">
        <v>30</v>
      </c>
      <c r="N548" s="103" t="s">
        <v>30</v>
      </c>
      <c r="O548" s="103" t="s">
        <v>27</v>
      </c>
      <c r="P548" s="103" t="s">
        <v>1517</v>
      </c>
      <c r="Q548" s="103" t="s">
        <v>2383</v>
      </c>
      <c r="R548" s="105">
        <v>14777392897</v>
      </c>
      <c r="S548" s="103" t="s">
        <v>1517</v>
      </c>
      <c r="T548" s="103" t="s">
        <v>20151</v>
      </c>
      <c r="U548" s="106" t="s">
        <v>20652</v>
      </c>
      <c r="V548" s="105" t="s">
        <v>20971</v>
      </c>
      <c r="W548" s="107" t="s">
        <v>225</v>
      </c>
      <c r="X548" t="s">
        <v>19383</v>
      </c>
      <c r="AA548">
        <f ca="1" t="shared" si="17"/>
        <v>19</v>
      </c>
    </row>
    <row r="549" spans="1:27">
      <c r="A549" s="101">
        <v>30</v>
      </c>
      <c r="B549" s="89" t="str">
        <f t="shared" si="16"/>
        <v>452731200201201824</v>
      </c>
      <c r="C549" s="89" t="s">
        <v>225</v>
      </c>
      <c r="D549" s="102" t="s">
        <v>2385</v>
      </c>
      <c r="E549" s="102" t="s">
        <v>143</v>
      </c>
      <c r="F549" s="103" t="s">
        <v>20178</v>
      </c>
      <c r="G549" s="103" t="s">
        <v>20175</v>
      </c>
      <c r="H549" s="104" t="s">
        <v>2384</v>
      </c>
      <c r="I549" s="103" t="s">
        <v>30</v>
      </c>
      <c r="J549" s="103" t="s">
        <v>30</v>
      </c>
      <c r="K549" s="103" t="s">
        <v>27</v>
      </c>
      <c r="L549" s="103" t="s">
        <v>30</v>
      </c>
      <c r="M549" s="103" t="s">
        <v>30</v>
      </c>
      <c r="N549" s="103" t="s">
        <v>27</v>
      </c>
      <c r="O549" s="103" t="s">
        <v>27</v>
      </c>
      <c r="P549" s="103" t="s">
        <v>20208</v>
      </c>
      <c r="Q549" s="103" t="s">
        <v>2387</v>
      </c>
      <c r="R549" s="105">
        <v>19977825493</v>
      </c>
      <c r="S549" s="103" t="s">
        <v>1517</v>
      </c>
      <c r="T549" s="103" t="s">
        <v>20208</v>
      </c>
      <c r="U549" s="106" t="s">
        <v>20972</v>
      </c>
      <c r="V549" s="105" t="s">
        <v>20973</v>
      </c>
      <c r="W549" s="107" t="s">
        <v>225</v>
      </c>
      <c r="X549" t="s">
        <v>2386</v>
      </c>
      <c r="AA549">
        <f ca="1" t="shared" si="17"/>
        <v>19</v>
      </c>
    </row>
    <row r="550" spans="1:27">
      <c r="A550" s="101">
        <v>31</v>
      </c>
      <c r="B550" s="89" t="str">
        <f t="shared" si="16"/>
        <v>451229200307180929</v>
      </c>
      <c r="C550" s="89" t="s">
        <v>225</v>
      </c>
      <c r="D550" s="102" t="s">
        <v>2389</v>
      </c>
      <c r="E550" s="102" t="s">
        <v>143</v>
      </c>
      <c r="F550" s="103" t="s">
        <v>20131</v>
      </c>
      <c r="G550" s="103" t="s">
        <v>20214</v>
      </c>
      <c r="H550" s="104" t="s">
        <v>2388</v>
      </c>
      <c r="I550" s="103" t="s">
        <v>30</v>
      </c>
      <c r="J550" s="103" t="s">
        <v>30</v>
      </c>
      <c r="K550" s="103" t="s">
        <v>30</v>
      </c>
      <c r="L550" s="103" t="s">
        <v>30</v>
      </c>
      <c r="M550" s="103" t="s">
        <v>30</v>
      </c>
      <c r="N550" s="103" t="s">
        <v>30</v>
      </c>
      <c r="O550" s="103" t="s">
        <v>27</v>
      </c>
      <c r="P550" s="103" t="s">
        <v>1517</v>
      </c>
      <c r="Q550" s="103" t="s">
        <v>2391</v>
      </c>
      <c r="R550" s="105">
        <v>15296877304</v>
      </c>
      <c r="S550" s="103" t="s">
        <v>1517</v>
      </c>
      <c r="T550" s="103" t="s">
        <v>20151</v>
      </c>
      <c r="U550" s="106" t="s">
        <v>20266</v>
      </c>
      <c r="V550" s="105" t="s">
        <v>20974</v>
      </c>
      <c r="W550" s="107" t="s">
        <v>225</v>
      </c>
      <c r="X550" t="s">
        <v>17708</v>
      </c>
      <c r="AA550">
        <f ca="1" t="shared" si="17"/>
        <v>18</v>
      </c>
    </row>
    <row r="551" spans="1:27">
      <c r="A551" s="101">
        <v>32</v>
      </c>
      <c r="B551" s="89" t="str">
        <f t="shared" si="16"/>
        <v>451229200212134516</v>
      </c>
      <c r="C551" s="89" t="s">
        <v>225</v>
      </c>
      <c r="D551" s="102" t="s">
        <v>2393</v>
      </c>
      <c r="E551" s="102" t="s">
        <v>24</v>
      </c>
      <c r="F551" s="103" t="s">
        <v>20131</v>
      </c>
      <c r="G551" s="103" t="s">
        <v>20136</v>
      </c>
      <c r="H551" s="104" t="s">
        <v>2392</v>
      </c>
      <c r="I551" s="103" t="s">
        <v>30</v>
      </c>
      <c r="J551" s="103" t="s">
        <v>30</v>
      </c>
      <c r="K551" s="103" t="s">
        <v>30</v>
      </c>
      <c r="L551" s="103" t="s">
        <v>30</v>
      </c>
      <c r="M551" s="103" t="s">
        <v>30</v>
      </c>
      <c r="N551" s="103" t="s">
        <v>27</v>
      </c>
      <c r="O551" s="103" t="s">
        <v>27</v>
      </c>
      <c r="P551" s="103" t="s">
        <v>1517</v>
      </c>
      <c r="Q551" s="103" t="s">
        <v>2395</v>
      </c>
      <c r="R551" s="105">
        <v>14736225830</v>
      </c>
      <c r="S551" s="103" t="s">
        <v>1517</v>
      </c>
      <c r="T551" s="103" t="s">
        <v>20211</v>
      </c>
      <c r="U551" s="106" t="s">
        <v>20975</v>
      </c>
      <c r="V551" s="105" t="s">
        <v>20976</v>
      </c>
      <c r="W551" s="107" t="s">
        <v>225</v>
      </c>
      <c r="X551" t="s">
        <v>2394</v>
      </c>
      <c r="AA551">
        <f ca="1" t="shared" si="17"/>
        <v>18</v>
      </c>
    </row>
    <row r="552" spans="1:27">
      <c r="A552" s="101">
        <v>33</v>
      </c>
      <c r="B552" s="89" t="str">
        <f t="shared" si="16"/>
        <v>451229200002102110</v>
      </c>
      <c r="C552" s="89" t="s">
        <v>225</v>
      </c>
      <c r="D552" s="102" t="s">
        <v>2397</v>
      </c>
      <c r="E552" s="102" t="s">
        <v>24</v>
      </c>
      <c r="F552" s="103" t="s">
        <v>20178</v>
      </c>
      <c r="G552" s="103" t="s">
        <v>20977</v>
      </c>
      <c r="H552" s="104" t="s">
        <v>2396</v>
      </c>
      <c r="I552" s="103" t="s">
        <v>27</v>
      </c>
      <c r="J552" s="103" t="s">
        <v>27</v>
      </c>
      <c r="K552" s="103" t="s">
        <v>30</v>
      </c>
      <c r="L552" s="103" t="s">
        <v>30</v>
      </c>
      <c r="M552" s="103" t="s">
        <v>30</v>
      </c>
      <c r="N552" s="103" t="s">
        <v>27</v>
      </c>
      <c r="O552" s="103" t="s">
        <v>27</v>
      </c>
      <c r="P552" s="103" t="s">
        <v>1517</v>
      </c>
      <c r="Q552" s="103" t="s">
        <v>2399</v>
      </c>
      <c r="R552" s="105">
        <v>13481867349</v>
      </c>
      <c r="S552" s="103" t="s">
        <v>1517</v>
      </c>
      <c r="T552" s="103" t="s">
        <v>20240</v>
      </c>
      <c r="U552" s="106" t="s">
        <v>20417</v>
      </c>
      <c r="V552" s="105" t="s">
        <v>20978</v>
      </c>
      <c r="W552" s="107" t="s">
        <v>225</v>
      </c>
      <c r="X552" t="s">
        <v>2398</v>
      </c>
      <c r="AA552">
        <f ca="1" t="shared" si="17"/>
        <v>21</v>
      </c>
    </row>
    <row r="553" spans="1:27">
      <c r="A553" s="101">
        <v>34</v>
      </c>
      <c r="B553" s="89" t="str">
        <f t="shared" si="16"/>
        <v>452731200301155431</v>
      </c>
      <c r="C553" s="89" t="s">
        <v>225</v>
      </c>
      <c r="D553" s="102" t="s">
        <v>2401</v>
      </c>
      <c r="E553" s="102" t="s">
        <v>24</v>
      </c>
      <c r="F553" s="103" t="s">
        <v>20131</v>
      </c>
      <c r="G553" s="103" t="s">
        <v>20157</v>
      </c>
      <c r="H553" s="104" t="s">
        <v>2400</v>
      </c>
      <c r="I553" s="103" t="s">
        <v>30</v>
      </c>
      <c r="J553" s="103" t="s">
        <v>30</v>
      </c>
      <c r="K553" s="103" t="s">
        <v>30</v>
      </c>
      <c r="L553" s="103" t="s">
        <v>30</v>
      </c>
      <c r="M553" s="103" t="s">
        <v>30</v>
      </c>
      <c r="N553" s="103" t="s">
        <v>27</v>
      </c>
      <c r="O553" s="103" t="s">
        <v>27</v>
      </c>
      <c r="P553" s="103" t="s">
        <v>1517</v>
      </c>
      <c r="Q553" s="103" t="s">
        <v>2402</v>
      </c>
      <c r="R553" s="105">
        <v>13627783483</v>
      </c>
      <c r="S553" s="103" t="s">
        <v>1517</v>
      </c>
      <c r="T553" s="103" t="s">
        <v>20144</v>
      </c>
      <c r="U553" s="106" t="s">
        <v>20145</v>
      </c>
      <c r="V553" s="105" t="s">
        <v>20802</v>
      </c>
      <c r="W553" s="107" t="s">
        <v>225</v>
      </c>
      <c r="X553" t="s">
        <v>1740</v>
      </c>
      <c r="AA553">
        <f ca="1" t="shared" si="17"/>
        <v>18</v>
      </c>
    </row>
    <row r="554" spans="1:27">
      <c r="A554" s="101">
        <v>35</v>
      </c>
      <c r="B554" s="89" t="str">
        <f t="shared" si="16"/>
        <v>452731200312093918</v>
      </c>
      <c r="C554" s="89" t="s">
        <v>225</v>
      </c>
      <c r="D554" s="102" t="s">
        <v>2404</v>
      </c>
      <c r="E554" s="102" t="s">
        <v>24</v>
      </c>
      <c r="F554" s="103" t="s">
        <v>20131</v>
      </c>
      <c r="G554" s="103" t="s">
        <v>20433</v>
      </c>
      <c r="H554" s="104" t="s">
        <v>2403</v>
      </c>
      <c r="I554" s="103" t="s">
        <v>30</v>
      </c>
      <c r="J554" s="103" t="s">
        <v>30</v>
      </c>
      <c r="K554" s="103" t="s">
        <v>30</v>
      </c>
      <c r="L554" s="103" t="s">
        <v>30</v>
      </c>
      <c r="M554" s="103" t="s">
        <v>30</v>
      </c>
      <c r="N554" s="103" t="s">
        <v>30</v>
      </c>
      <c r="O554" s="103" t="s">
        <v>30</v>
      </c>
      <c r="P554" s="103" t="s">
        <v>1517</v>
      </c>
      <c r="Q554" s="103" t="s">
        <v>2406</v>
      </c>
      <c r="R554" s="105">
        <v>13877888915</v>
      </c>
      <c r="S554" s="103" t="s">
        <v>1517</v>
      </c>
      <c r="T554" s="103" t="s">
        <v>20140</v>
      </c>
      <c r="U554" s="106" t="s">
        <v>20140</v>
      </c>
      <c r="V554" s="105" t="s">
        <v>20979</v>
      </c>
      <c r="W554" s="107" t="s">
        <v>225</v>
      </c>
      <c r="X554" t="s">
        <v>2405</v>
      </c>
      <c r="AA554">
        <f ca="1" t="shared" si="17"/>
        <v>17</v>
      </c>
    </row>
    <row r="555" spans="1:27">
      <c r="A555" s="101">
        <v>36</v>
      </c>
      <c r="B555" s="89" t="str">
        <f t="shared" si="16"/>
        <v>452731200301035413</v>
      </c>
      <c r="C555" s="89" t="s">
        <v>225</v>
      </c>
      <c r="D555" s="102" t="s">
        <v>2408</v>
      </c>
      <c r="E555" s="102" t="s">
        <v>24</v>
      </c>
      <c r="F555" s="103" t="s">
        <v>20131</v>
      </c>
      <c r="G555" s="103" t="s">
        <v>20157</v>
      </c>
      <c r="H555" s="104" t="s">
        <v>2407</v>
      </c>
      <c r="I555" s="103" t="s">
        <v>30</v>
      </c>
      <c r="J555" s="103" t="s">
        <v>30</v>
      </c>
      <c r="K555" s="103" t="s">
        <v>30</v>
      </c>
      <c r="L555" s="103" t="s">
        <v>30</v>
      </c>
      <c r="M555" s="103" t="s">
        <v>30</v>
      </c>
      <c r="N555" s="103" t="s">
        <v>30</v>
      </c>
      <c r="O555" s="103" t="s">
        <v>27</v>
      </c>
      <c r="P555" s="103" t="s">
        <v>1517</v>
      </c>
      <c r="Q555" s="103" t="s">
        <v>2410</v>
      </c>
      <c r="R555" s="105">
        <v>15077000151</v>
      </c>
      <c r="S555" s="103" t="s">
        <v>1517</v>
      </c>
      <c r="T555" s="103" t="s">
        <v>1517</v>
      </c>
      <c r="U555" s="106" t="s">
        <v>20408</v>
      </c>
      <c r="V555" s="105">
        <v>0</v>
      </c>
      <c r="W555" s="107" t="s">
        <v>225</v>
      </c>
      <c r="X555" t="s">
        <v>19845</v>
      </c>
      <c r="AA555">
        <f ca="1" t="shared" si="17"/>
        <v>18</v>
      </c>
    </row>
    <row r="556" spans="1:27">
      <c r="A556" s="101">
        <v>37</v>
      </c>
      <c r="B556" s="89" t="str">
        <f t="shared" si="16"/>
        <v>452731200206055416</v>
      </c>
      <c r="C556" s="89" t="s">
        <v>225</v>
      </c>
      <c r="D556" s="102" t="s">
        <v>2412</v>
      </c>
      <c r="E556" s="102" t="s">
        <v>24</v>
      </c>
      <c r="F556" s="103" t="s">
        <v>20131</v>
      </c>
      <c r="G556" s="103" t="s">
        <v>20190</v>
      </c>
      <c r="H556" s="104" t="s">
        <v>2411</v>
      </c>
      <c r="I556" s="103" t="s">
        <v>30</v>
      </c>
      <c r="J556" s="103" t="s">
        <v>30</v>
      </c>
      <c r="K556" s="103" t="s">
        <v>30</v>
      </c>
      <c r="L556" s="103" t="s">
        <v>30</v>
      </c>
      <c r="M556" s="103" t="s">
        <v>30</v>
      </c>
      <c r="N556" s="103" t="s">
        <v>30</v>
      </c>
      <c r="O556" s="103" t="s">
        <v>27</v>
      </c>
      <c r="P556" s="103" t="s">
        <v>1517</v>
      </c>
      <c r="Q556" s="103" t="s">
        <v>2414</v>
      </c>
      <c r="R556" s="105" t="s">
        <v>19847</v>
      </c>
      <c r="S556" s="103" t="s">
        <v>1517</v>
      </c>
      <c r="T556" s="103" t="s">
        <v>1517</v>
      </c>
      <c r="U556" s="106" t="s">
        <v>20233</v>
      </c>
      <c r="V556" s="105" t="s">
        <v>20980</v>
      </c>
      <c r="W556" s="107" t="s">
        <v>225</v>
      </c>
      <c r="X556" t="s">
        <v>19846</v>
      </c>
      <c r="AA556">
        <f ca="1" t="shared" si="17"/>
        <v>19</v>
      </c>
    </row>
    <row r="557" spans="1:27">
      <c r="A557" s="101">
        <v>38</v>
      </c>
      <c r="B557" s="89" t="str">
        <f t="shared" si="16"/>
        <v>45273120030322391x</v>
      </c>
      <c r="C557" s="89" t="s">
        <v>225</v>
      </c>
      <c r="D557" s="102" t="s">
        <v>2416</v>
      </c>
      <c r="E557" s="102" t="s">
        <v>24</v>
      </c>
      <c r="F557" s="103" t="s">
        <v>20131</v>
      </c>
      <c r="G557" s="103" t="s">
        <v>20202</v>
      </c>
      <c r="H557" s="104" t="s">
        <v>2415</v>
      </c>
      <c r="I557" s="103" t="s">
        <v>30</v>
      </c>
      <c r="J557" s="103">
        <v>0</v>
      </c>
      <c r="K557" s="103" t="s">
        <v>30</v>
      </c>
      <c r="L557" s="103" t="s">
        <v>30</v>
      </c>
      <c r="M557" s="103" t="s">
        <v>27</v>
      </c>
      <c r="N557" s="103" t="s">
        <v>30</v>
      </c>
      <c r="O557" s="103" t="s">
        <v>27</v>
      </c>
      <c r="P557" s="103" t="s">
        <v>1517</v>
      </c>
      <c r="Q557" s="103" t="s">
        <v>2418</v>
      </c>
      <c r="R557" s="105">
        <v>15977836598</v>
      </c>
      <c r="S557" s="103" t="s">
        <v>1517</v>
      </c>
      <c r="T557" s="103" t="s">
        <v>20140</v>
      </c>
      <c r="U557" s="106" t="s">
        <v>20140</v>
      </c>
      <c r="V557" s="105" t="s">
        <v>20981</v>
      </c>
      <c r="W557" s="107" t="s">
        <v>225</v>
      </c>
      <c r="X557" t="s">
        <v>2417</v>
      </c>
      <c r="AA557">
        <f ca="1" t="shared" si="17"/>
        <v>18</v>
      </c>
    </row>
    <row r="558" spans="1:27">
      <c r="A558" s="101">
        <v>39</v>
      </c>
      <c r="B558" s="89" t="str">
        <f t="shared" si="16"/>
        <v>451229199908032432</v>
      </c>
      <c r="C558" s="89" t="s">
        <v>225</v>
      </c>
      <c r="D558" s="102" t="s">
        <v>2420</v>
      </c>
      <c r="E558" s="102" t="s">
        <v>24</v>
      </c>
      <c r="F558" s="103" t="s">
        <v>20178</v>
      </c>
      <c r="G558" s="103" t="s">
        <v>20959</v>
      </c>
      <c r="H558" s="104" t="s">
        <v>2419</v>
      </c>
      <c r="I558" s="103" t="s">
        <v>27</v>
      </c>
      <c r="J558" s="103" t="s">
        <v>30</v>
      </c>
      <c r="K558" s="103" t="s">
        <v>30</v>
      </c>
      <c r="L558" s="103" t="s">
        <v>30</v>
      </c>
      <c r="M558" s="103" t="s">
        <v>30</v>
      </c>
      <c r="N558" s="103" t="s">
        <v>30</v>
      </c>
      <c r="O558" s="103" t="s">
        <v>27</v>
      </c>
      <c r="P558" s="103" t="s">
        <v>1517</v>
      </c>
      <c r="Q558" s="103" t="s">
        <v>2422</v>
      </c>
      <c r="R558" s="105">
        <v>17307781874</v>
      </c>
      <c r="S558" s="103" t="s">
        <v>1517</v>
      </c>
      <c r="T558" s="103" t="s">
        <v>20191</v>
      </c>
      <c r="U558" s="106" t="s">
        <v>20466</v>
      </c>
      <c r="V558" s="105" t="s">
        <v>20982</v>
      </c>
      <c r="W558" s="107" t="s">
        <v>225</v>
      </c>
      <c r="X558" t="s">
        <v>2421</v>
      </c>
      <c r="AA558">
        <f ca="1" t="shared" si="17"/>
        <v>22</v>
      </c>
    </row>
    <row r="559" spans="1:27">
      <c r="A559" s="101">
        <v>40</v>
      </c>
      <c r="B559" s="89" t="str">
        <f t="shared" si="16"/>
        <v>451229200302200919</v>
      </c>
      <c r="C559" s="89" t="s">
        <v>225</v>
      </c>
      <c r="D559" s="102" t="s">
        <v>2424</v>
      </c>
      <c r="E559" s="102" t="s">
        <v>24</v>
      </c>
      <c r="F559" s="103" t="s">
        <v>20131</v>
      </c>
      <c r="G559" s="103" t="s">
        <v>20161</v>
      </c>
      <c r="H559" s="104" t="s">
        <v>2423</v>
      </c>
      <c r="I559" s="103" t="s">
        <v>30</v>
      </c>
      <c r="J559" s="103" t="s">
        <v>30</v>
      </c>
      <c r="K559" s="103" t="s">
        <v>30</v>
      </c>
      <c r="L559" s="103" t="s">
        <v>30</v>
      </c>
      <c r="M559" s="103" t="s">
        <v>30</v>
      </c>
      <c r="N559" s="103" t="s">
        <v>30</v>
      </c>
      <c r="O559" s="103" t="s">
        <v>27</v>
      </c>
      <c r="P559" s="103" t="s">
        <v>1517</v>
      </c>
      <c r="Q559" s="103" t="s">
        <v>2426</v>
      </c>
      <c r="R559" s="105" t="s">
        <v>18206</v>
      </c>
      <c r="S559" s="103" t="s">
        <v>1517</v>
      </c>
      <c r="T559" s="103" t="s">
        <v>20151</v>
      </c>
      <c r="U559" s="106" t="s">
        <v>20983</v>
      </c>
      <c r="V559" s="105" t="s">
        <v>20984</v>
      </c>
      <c r="W559" s="107" t="s">
        <v>225</v>
      </c>
      <c r="X559" t="s">
        <v>19848</v>
      </c>
      <c r="AA559">
        <f ca="1" t="shared" si="17"/>
        <v>18</v>
      </c>
    </row>
    <row r="560" spans="1:27">
      <c r="A560" s="101">
        <v>41</v>
      </c>
      <c r="B560" s="89" t="str">
        <f t="shared" si="16"/>
        <v>452731200205152716</v>
      </c>
      <c r="C560" s="89" t="s">
        <v>225</v>
      </c>
      <c r="D560" s="102" t="s">
        <v>2428</v>
      </c>
      <c r="E560" s="102" t="s">
        <v>24</v>
      </c>
      <c r="F560" s="103" t="s">
        <v>20131</v>
      </c>
      <c r="G560" s="103" t="s">
        <v>20150</v>
      </c>
      <c r="H560" s="104" t="s">
        <v>2427</v>
      </c>
      <c r="I560" s="103" t="s">
        <v>30</v>
      </c>
      <c r="J560" s="103" t="s">
        <v>30</v>
      </c>
      <c r="K560" s="103" t="s">
        <v>27</v>
      </c>
      <c r="L560" s="103" t="s">
        <v>30</v>
      </c>
      <c r="M560" s="103" t="s">
        <v>30</v>
      </c>
      <c r="N560" s="103" t="s">
        <v>30</v>
      </c>
      <c r="O560" s="103" t="s">
        <v>30</v>
      </c>
      <c r="P560" s="103" t="s">
        <v>1517</v>
      </c>
      <c r="Q560" s="103" t="s">
        <v>2430</v>
      </c>
      <c r="R560" s="105">
        <v>15296079826</v>
      </c>
      <c r="S560" s="103" t="s">
        <v>1517</v>
      </c>
      <c r="T560" s="103" t="s">
        <v>20277</v>
      </c>
      <c r="U560" s="106" t="s">
        <v>20985</v>
      </c>
      <c r="V560" s="105" t="s">
        <v>20986</v>
      </c>
      <c r="W560" s="107" t="s">
        <v>225</v>
      </c>
      <c r="X560" t="s">
        <v>2429</v>
      </c>
      <c r="AA560">
        <f ca="1" t="shared" si="17"/>
        <v>19</v>
      </c>
    </row>
    <row r="561" spans="1:27">
      <c r="A561" s="101">
        <v>42</v>
      </c>
      <c r="B561" s="89" t="str">
        <f t="shared" si="16"/>
        <v>452731200301150999</v>
      </c>
      <c r="C561" s="89" t="s">
        <v>225</v>
      </c>
      <c r="D561" s="102" t="s">
        <v>2432</v>
      </c>
      <c r="E561" s="102" t="s">
        <v>24</v>
      </c>
      <c r="F561" s="103" t="s">
        <v>20131</v>
      </c>
      <c r="G561" s="103" t="s">
        <v>20157</v>
      </c>
      <c r="H561" s="104" t="s">
        <v>2431</v>
      </c>
      <c r="I561" s="103" t="s">
        <v>30</v>
      </c>
      <c r="J561" s="103" t="s">
        <v>30</v>
      </c>
      <c r="K561" s="103" t="s">
        <v>30</v>
      </c>
      <c r="L561" s="103" t="s">
        <v>30</v>
      </c>
      <c r="M561" s="103" t="s">
        <v>30</v>
      </c>
      <c r="N561" s="103" t="s">
        <v>30</v>
      </c>
      <c r="O561" s="103" t="s">
        <v>27</v>
      </c>
      <c r="P561" s="103" t="s">
        <v>1517</v>
      </c>
      <c r="Q561" s="103" t="s">
        <v>2434</v>
      </c>
      <c r="R561" s="105">
        <v>15277856758</v>
      </c>
      <c r="S561" s="103" t="s">
        <v>1517</v>
      </c>
      <c r="T561" s="103" t="s">
        <v>20151</v>
      </c>
      <c r="U561" s="106" t="s">
        <v>20311</v>
      </c>
      <c r="V561" s="105" t="s">
        <v>20987</v>
      </c>
      <c r="W561" s="107" t="s">
        <v>225</v>
      </c>
      <c r="X561" t="s">
        <v>19849</v>
      </c>
      <c r="AA561">
        <f ca="1" t="shared" si="17"/>
        <v>18</v>
      </c>
    </row>
    <row r="562" spans="1:27">
      <c r="A562" s="101">
        <v>43</v>
      </c>
      <c r="B562" s="89" t="str">
        <f t="shared" si="16"/>
        <v>45273120021220422x</v>
      </c>
      <c r="C562" s="89" t="s">
        <v>225</v>
      </c>
      <c r="D562" s="102" t="s">
        <v>2436</v>
      </c>
      <c r="E562" s="102" t="s">
        <v>143</v>
      </c>
      <c r="F562" s="103" t="s">
        <v>20131</v>
      </c>
      <c r="G562" s="103" t="s">
        <v>20136</v>
      </c>
      <c r="H562" s="104" t="s">
        <v>2435</v>
      </c>
      <c r="I562" s="103" t="s">
        <v>30</v>
      </c>
      <c r="J562" s="103" t="s">
        <v>30</v>
      </c>
      <c r="K562" s="103" t="s">
        <v>30</v>
      </c>
      <c r="L562" s="103" t="s">
        <v>30</v>
      </c>
      <c r="M562" s="103" t="s">
        <v>30</v>
      </c>
      <c r="N562" s="103" t="s">
        <v>30</v>
      </c>
      <c r="O562" s="103" t="s">
        <v>27</v>
      </c>
      <c r="P562" s="103" t="s">
        <v>1517</v>
      </c>
      <c r="Q562" s="103" t="s">
        <v>2438</v>
      </c>
      <c r="R562" s="105">
        <v>13471801958</v>
      </c>
      <c r="S562" s="103" t="s">
        <v>1517</v>
      </c>
      <c r="T562" s="103" t="s">
        <v>20133</v>
      </c>
      <c r="U562" s="106" t="s">
        <v>20133</v>
      </c>
      <c r="V562" s="105" t="s">
        <v>20988</v>
      </c>
      <c r="W562" s="107" t="s">
        <v>225</v>
      </c>
      <c r="X562" t="s">
        <v>2437</v>
      </c>
      <c r="AA562">
        <f ca="1" t="shared" si="17"/>
        <v>18</v>
      </c>
    </row>
    <row r="563" spans="1:27">
      <c r="A563" s="101">
        <v>44</v>
      </c>
      <c r="B563" s="89" t="str">
        <f t="shared" si="16"/>
        <v>452731200212080925</v>
      </c>
      <c r="C563" s="89" t="s">
        <v>225</v>
      </c>
      <c r="D563" s="102" t="s">
        <v>2440</v>
      </c>
      <c r="E563" s="102" t="s">
        <v>143</v>
      </c>
      <c r="F563" s="103" t="s">
        <v>20131</v>
      </c>
      <c r="G563" s="103" t="s">
        <v>20136</v>
      </c>
      <c r="H563" s="104" t="s">
        <v>2439</v>
      </c>
      <c r="I563" s="103" t="s">
        <v>30</v>
      </c>
      <c r="J563" s="103" t="s">
        <v>30</v>
      </c>
      <c r="K563" s="103" t="s">
        <v>30</v>
      </c>
      <c r="L563" s="103" t="s">
        <v>30</v>
      </c>
      <c r="M563" s="103" t="s">
        <v>30</v>
      </c>
      <c r="N563" s="103" t="s">
        <v>30</v>
      </c>
      <c r="O563" s="103" t="s">
        <v>27</v>
      </c>
      <c r="P563" s="103" t="s">
        <v>1517</v>
      </c>
      <c r="Q563" s="103" t="s">
        <v>2441</v>
      </c>
      <c r="R563" s="105">
        <v>18807880916</v>
      </c>
      <c r="S563" s="103" t="s">
        <v>1517</v>
      </c>
      <c r="T563" s="103" t="s">
        <v>20151</v>
      </c>
      <c r="U563" s="106" t="s">
        <v>20266</v>
      </c>
      <c r="V563" s="105" t="s">
        <v>20438</v>
      </c>
      <c r="W563" s="107" t="s">
        <v>225</v>
      </c>
      <c r="X563" t="s">
        <v>19703</v>
      </c>
      <c r="AA563">
        <f ca="1" t="shared" si="17"/>
        <v>18</v>
      </c>
    </row>
    <row r="564" spans="1:27">
      <c r="A564" s="101">
        <v>45</v>
      </c>
      <c r="B564" s="89" t="str">
        <f t="shared" si="16"/>
        <v>452731200308030324</v>
      </c>
      <c r="C564" s="89" t="s">
        <v>225</v>
      </c>
      <c r="D564" s="102" t="s">
        <v>2443</v>
      </c>
      <c r="E564" s="102" t="s">
        <v>143</v>
      </c>
      <c r="F564" s="103" t="s">
        <v>20131</v>
      </c>
      <c r="G564" s="103" t="s">
        <v>20163</v>
      </c>
      <c r="H564" s="104" t="s">
        <v>2442</v>
      </c>
      <c r="I564" s="103" t="s">
        <v>30</v>
      </c>
      <c r="J564" s="103" t="s">
        <v>30</v>
      </c>
      <c r="K564" s="103" t="s">
        <v>27</v>
      </c>
      <c r="L564" s="103" t="s">
        <v>30</v>
      </c>
      <c r="M564" s="103" t="s">
        <v>30</v>
      </c>
      <c r="N564" s="103" t="s">
        <v>30</v>
      </c>
      <c r="O564" s="103" t="s">
        <v>27</v>
      </c>
      <c r="P564" s="103" t="s">
        <v>1517</v>
      </c>
      <c r="Q564" s="103" t="s">
        <v>2445</v>
      </c>
      <c r="R564" s="105">
        <v>15919117468</v>
      </c>
      <c r="S564" s="103" t="s">
        <v>1517</v>
      </c>
      <c r="T564" s="103" t="s">
        <v>20280</v>
      </c>
      <c r="U564" s="106" t="s">
        <v>20281</v>
      </c>
      <c r="V564" s="105" t="s">
        <v>20989</v>
      </c>
      <c r="W564" s="107" t="s">
        <v>225</v>
      </c>
      <c r="X564" t="s">
        <v>2444</v>
      </c>
      <c r="AA564">
        <f ca="1" t="shared" si="17"/>
        <v>18</v>
      </c>
    </row>
    <row r="565" spans="1:27">
      <c r="A565" s="101">
        <v>46</v>
      </c>
      <c r="B565" s="89" t="str">
        <f t="shared" si="16"/>
        <v>452731200303106318</v>
      </c>
      <c r="C565" s="89" t="s">
        <v>225</v>
      </c>
      <c r="D565" s="102" t="s">
        <v>2448</v>
      </c>
      <c r="E565" s="102" t="s">
        <v>24</v>
      </c>
      <c r="F565" s="103" t="s">
        <v>20131</v>
      </c>
      <c r="G565" s="103" t="s">
        <v>20202</v>
      </c>
      <c r="H565" s="104" t="s">
        <v>2447</v>
      </c>
      <c r="I565" s="103" t="s">
        <v>30</v>
      </c>
      <c r="J565" s="103" t="s">
        <v>27</v>
      </c>
      <c r="K565" s="103" t="s">
        <v>30</v>
      </c>
      <c r="L565" s="103" t="s">
        <v>30</v>
      </c>
      <c r="M565" s="103" t="s">
        <v>30</v>
      </c>
      <c r="N565" s="103" t="s">
        <v>30</v>
      </c>
      <c r="O565" s="103" t="s">
        <v>30</v>
      </c>
      <c r="P565" s="103" t="s">
        <v>1517</v>
      </c>
      <c r="Q565" s="103" t="s">
        <v>2450</v>
      </c>
      <c r="R565" s="105">
        <v>17807833418</v>
      </c>
      <c r="S565" s="103" t="s">
        <v>1517</v>
      </c>
      <c r="T565" s="103" t="s">
        <v>1517</v>
      </c>
      <c r="U565" s="106" t="s">
        <v>20990</v>
      </c>
      <c r="V565" s="105">
        <v>0</v>
      </c>
      <c r="W565" s="107" t="s">
        <v>225</v>
      </c>
      <c r="X565" t="s">
        <v>19850</v>
      </c>
      <c r="AA565">
        <f ca="1" t="shared" si="17"/>
        <v>18</v>
      </c>
    </row>
    <row r="566" spans="1:27">
      <c r="A566" s="101">
        <v>47</v>
      </c>
      <c r="B566" s="89" t="str">
        <f t="shared" si="16"/>
        <v>452731200510050329</v>
      </c>
      <c r="C566" s="89" t="s">
        <v>225</v>
      </c>
      <c r="D566" s="102" t="s">
        <v>2452</v>
      </c>
      <c r="E566" s="102" t="s">
        <v>143</v>
      </c>
      <c r="F566" s="103" t="s">
        <v>20131</v>
      </c>
      <c r="G566" s="103" t="s">
        <v>20937</v>
      </c>
      <c r="H566" s="104" t="s">
        <v>2451</v>
      </c>
      <c r="I566" s="103" t="s">
        <v>30</v>
      </c>
      <c r="J566" s="103" t="s">
        <v>30</v>
      </c>
      <c r="K566" s="103" t="s">
        <v>30</v>
      </c>
      <c r="L566" s="103" t="s">
        <v>30</v>
      </c>
      <c r="M566" s="103" t="s">
        <v>30</v>
      </c>
      <c r="N566" s="103" t="s">
        <v>30</v>
      </c>
      <c r="O566" s="103" t="s">
        <v>30</v>
      </c>
      <c r="P566" s="103" t="s">
        <v>1517</v>
      </c>
      <c r="Q566" s="103" t="s">
        <v>2454</v>
      </c>
      <c r="R566" s="105">
        <v>18107882642</v>
      </c>
      <c r="S566" s="103" t="s">
        <v>1517</v>
      </c>
      <c r="T566" s="103" t="s">
        <v>1517</v>
      </c>
      <c r="U566" s="106" t="s">
        <v>20455</v>
      </c>
      <c r="V566" s="105" t="s">
        <v>20991</v>
      </c>
      <c r="W566" s="107" t="s">
        <v>225</v>
      </c>
      <c r="X566" t="s">
        <v>20992</v>
      </c>
      <c r="AA566">
        <f ca="1" t="shared" si="17"/>
        <v>15</v>
      </c>
    </row>
    <row r="567" spans="1:27">
      <c r="A567" s="101">
        <v>48</v>
      </c>
      <c r="B567" s="89" t="str">
        <f t="shared" si="16"/>
        <v>452731200303284819</v>
      </c>
      <c r="C567" s="89" t="s">
        <v>225</v>
      </c>
      <c r="D567" s="102" t="s">
        <v>2457</v>
      </c>
      <c r="E567" s="102" t="s">
        <v>24</v>
      </c>
      <c r="F567" s="103" t="s">
        <v>20178</v>
      </c>
      <c r="G567" s="103" t="s">
        <v>20202</v>
      </c>
      <c r="H567" s="104" t="s">
        <v>2456</v>
      </c>
      <c r="I567" s="103" t="s">
        <v>30</v>
      </c>
      <c r="J567" s="103" t="s">
        <v>30</v>
      </c>
      <c r="K567" s="103" t="s">
        <v>27</v>
      </c>
      <c r="L567" s="103" t="s">
        <v>30</v>
      </c>
      <c r="M567" s="103" t="s">
        <v>30</v>
      </c>
      <c r="N567" s="103" t="s">
        <v>30</v>
      </c>
      <c r="O567" s="103" t="s">
        <v>30</v>
      </c>
      <c r="P567" s="103" t="s">
        <v>1517</v>
      </c>
      <c r="Q567" s="103" t="s">
        <v>2459</v>
      </c>
      <c r="R567" s="105">
        <v>18378898418</v>
      </c>
      <c r="S567" s="103" t="s">
        <v>1517</v>
      </c>
      <c r="T567" s="103" t="s">
        <v>63</v>
      </c>
      <c r="U567" s="106" t="s">
        <v>20993</v>
      </c>
      <c r="V567" s="105">
        <v>0</v>
      </c>
      <c r="W567" s="107" t="s">
        <v>225</v>
      </c>
      <c r="X567" t="s">
        <v>19851</v>
      </c>
      <c r="AA567">
        <f ca="1" t="shared" si="17"/>
        <v>18</v>
      </c>
    </row>
    <row r="568" spans="1:27">
      <c r="A568" s="101">
        <v>49</v>
      </c>
      <c r="B568" s="89" t="str">
        <f t="shared" si="16"/>
        <v>452731200305180618</v>
      </c>
      <c r="C568" s="89" t="s">
        <v>225</v>
      </c>
      <c r="D568" s="102" t="s">
        <v>2461</v>
      </c>
      <c r="E568" s="102" t="s">
        <v>24</v>
      </c>
      <c r="F568" s="103" t="s">
        <v>20131</v>
      </c>
      <c r="G568" s="103" t="s">
        <v>20172</v>
      </c>
      <c r="H568" s="104" t="s">
        <v>2460</v>
      </c>
      <c r="I568" s="103" t="s">
        <v>30</v>
      </c>
      <c r="J568" s="103" t="s">
        <v>30</v>
      </c>
      <c r="K568" s="103" t="s">
        <v>30</v>
      </c>
      <c r="L568" s="103" t="s">
        <v>30</v>
      </c>
      <c r="M568" s="103" t="s">
        <v>30</v>
      </c>
      <c r="N568" s="103" t="s">
        <v>27</v>
      </c>
      <c r="O568" s="103" t="s">
        <v>30</v>
      </c>
      <c r="P568" s="103" t="s">
        <v>1517</v>
      </c>
      <c r="Q568" s="103" t="s">
        <v>2462</v>
      </c>
      <c r="R568" s="105">
        <v>15977887315</v>
      </c>
      <c r="S568" s="103" t="s">
        <v>1517</v>
      </c>
      <c r="T568" s="103" t="s">
        <v>20137</v>
      </c>
      <c r="U568" s="106" t="s">
        <v>20137</v>
      </c>
      <c r="V568" s="105" t="s">
        <v>20885</v>
      </c>
      <c r="W568" s="107" t="s">
        <v>225</v>
      </c>
      <c r="X568" t="s">
        <v>2064</v>
      </c>
      <c r="AA568">
        <f ca="1" t="shared" si="17"/>
        <v>18</v>
      </c>
    </row>
    <row r="569" spans="1:27">
      <c r="A569" s="101">
        <v>51</v>
      </c>
      <c r="B569" s="89" t="str">
        <f t="shared" si="16"/>
        <v>452731200301045419</v>
      </c>
      <c r="C569" s="89" t="s">
        <v>225</v>
      </c>
      <c r="D569" s="102" t="s">
        <v>2464</v>
      </c>
      <c r="E569" s="102" t="s">
        <v>24</v>
      </c>
      <c r="F569" s="103" t="s">
        <v>20131</v>
      </c>
      <c r="G569" s="103" t="s">
        <v>20157</v>
      </c>
      <c r="H569" s="104" t="s">
        <v>2463</v>
      </c>
      <c r="I569" s="103" t="s">
        <v>30</v>
      </c>
      <c r="J569" s="103" t="s">
        <v>30</v>
      </c>
      <c r="K569" s="103" t="s">
        <v>30</v>
      </c>
      <c r="L569" s="103" t="s">
        <v>30</v>
      </c>
      <c r="M569" s="103" t="s">
        <v>30</v>
      </c>
      <c r="N569" s="103" t="s">
        <v>30</v>
      </c>
      <c r="O569" s="103" t="s">
        <v>27</v>
      </c>
      <c r="P569" s="103" t="s">
        <v>1517</v>
      </c>
      <c r="Q569" s="103" t="s">
        <v>19853</v>
      </c>
      <c r="R569" s="105">
        <v>17396717136</v>
      </c>
      <c r="S569" s="103" t="s">
        <v>1517</v>
      </c>
      <c r="T569" s="103" t="s">
        <v>1517</v>
      </c>
      <c r="U569" s="106" t="s">
        <v>20233</v>
      </c>
      <c r="V569" s="105" t="s">
        <v>20994</v>
      </c>
      <c r="W569" s="107" t="s">
        <v>225</v>
      </c>
      <c r="X569" t="s">
        <v>19852</v>
      </c>
      <c r="AA569">
        <f ca="1" t="shared" si="17"/>
        <v>18</v>
      </c>
    </row>
    <row r="570" spans="1:27">
      <c r="A570" s="101">
        <v>1</v>
      </c>
      <c r="B570" s="89" t="str">
        <f t="shared" si="16"/>
        <v>452731200308113920</v>
      </c>
      <c r="C570" s="89" t="s">
        <v>230</v>
      </c>
      <c r="D570" s="102" t="s">
        <v>2470</v>
      </c>
      <c r="E570" s="102" t="s">
        <v>143</v>
      </c>
      <c r="F570" s="103" t="s">
        <v>20131</v>
      </c>
      <c r="G570" s="103" t="s">
        <v>20163</v>
      </c>
      <c r="H570" s="104" t="s">
        <v>2469</v>
      </c>
      <c r="I570" s="103" t="s">
        <v>30</v>
      </c>
      <c r="J570" s="103" t="s">
        <v>30</v>
      </c>
      <c r="K570" s="103" t="s">
        <v>30</v>
      </c>
      <c r="L570" s="103" t="s">
        <v>30</v>
      </c>
      <c r="M570" s="103" t="s">
        <v>27</v>
      </c>
      <c r="N570" s="103" t="s">
        <v>30</v>
      </c>
      <c r="O570" s="103" t="s">
        <v>27</v>
      </c>
      <c r="P570" s="103" t="s">
        <v>1517</v>
      </c>
      <c r="Q570" s="103" t="s">
        <v>2471</v>
      </c>
      <c r="R570" s="105" t="s">
        <v>2472</v>
      </c>
      <c r="S570" s="103" t="s">
        <v>1517</v>
      </c>
      <c r="T570" s="103" t="s">
        <v>20140</v>
      </c>
      <c r="U570" s="106" t="s">
        <v>20140</v>
      </c>
      <c r="V570" s="105" t="s">
        <v>20981</v>
      </c>
      <c r="W570" s="107" t="s">
        <v>230</v>
      </c>
      <c r="X570" t="s">
        <v>2417</v>
      </c>
      <c r="AA570">
        <f ca="1" t="shared" si="17"/>
        <v>18</v>
      </c>
    </row>
    <row r="571" spans="1:27">
      <c r="A571" s="101">
        <v>2</v>
      </c>
      <c r="B571" s="89" t="str">
        <f t="shared" si="16"/>
        <v>452731200209215147</v>
      </c>
      <c r="C571" s="89" t="s">
        <v>230</v>
      </c>
      <c r="D571" s="102" t="s">
        <v>2474</v>
      </c>
      <c r="E571" s="102" t="s">
        <v>143</v>
      </c>
      <c r="F571" s="103" t="s">
        <v>20131</v>
      </c>
      <c r="G571" s="103" t="s">
        <v>20143</v>
      </c>
      <c r="H571" s="104" t="s">
        <v>2473</v>
      </c>
      <c r="I571" s="103" t="s">
        <v>30</v>
      </c>
      <c r="J571" s="103" t="s">
        <v>30</v>
      </c>
      <c r="K571" s="103" t="s">
        <v>30</v>
      </c>
      <c r="L571" s="103" t="s">
        <v>30</v>
      </c>
      <c r="M571" s="103" t="s">
        <v>30</v>
      </c>
      <c r="N571" s="103" t="s">
        <v>30</v>
      </c>
      <c r="O571" s="103" t="s">
        <v>27</v>
      </c>
      <c r="P571" s="103" t="s">
        <v>1517</v>
      </c>
      <c r="Q571" s="103" t="s">
        <v>2475</v>
      </c>
      <c r="R571" s="105" t="s">
        <v>2476</v>
      </c>
      <c r="S571" s="103" t="s">
        <v>1517</v>
      </c>
      <c r="T571" s="103" t="s">
        <v>20164</v>
      </c>
      <c r="U571" s="106" t="s">
        <v>20227</v>
      </c>
      <c r="V571" s="105" t="s">
        <v>20228</v>
      </c>
      <c r="W571" s="107" t="s">
        <v>230</v>
      </c>
      <c r="X571" t="s">
        <v>228</v>
      </c>
      <c r="AA571">
        <f ca="1" t="shared" si="17"/>
        <v>18</v>
      </c>
    </row>
    <row r="572" spans="1:27">
      <c r="A572" s="101">
        <v>3</v>
      </c>
      <c r="B572" s="89" t="str">
        <f t="shared" si="16"/>
        <v>452731200308313623</v>
      </c>
      <c r="C572" s="89" t="s">
        <v>230</v>
      </c>
      <c r="D572" s="102" t="s">
        <v>2478</v>
      </c>
      <c r="E572" s="102" t="s">
        <v>143</v>
      </c>
      <c r="F572" s="103" t="s">
        <v>20131</v>
      </c>
      <c r="G572" s="103" t="s">
        <v>20163</v>
      </c>
      <c r="H572" s="104" t="s">
        <v>2477</v>
      </c>
      <c r="I572" s="103" t="s">
        <v>30</v>
      </c>
      <c r="J572" s="103" t="s">
        <v>30</v>
      </c>
      <c r="K572" s="103" t="s">
        <v>30</v>
      </c>
      <c r="L572" s="103" t="s">
        <v>30</v>
      </c>
      <c r="M572" s="103" t="s">
        <v>27</v>
      </c>
      <c r="N572" s="103" t="s">
        <v>27</v>
      </c>
      <c r="O572" s="103" t="s">
        <v>27</v>
      </c>
      <c r="P572" s="103" t="s">
        <v>1517</v>
      </c>
      <c r="Q572" s="103" t="s">
        <v>2480</v>
      </c>
      <c r="R572" s="105" t="s">
        <v>2481</v>
      </c>
      <c r="S572" s="103" t="s">
        <v>1517</v>
      </c>
      <c r="T572" s="103" t="s">
        <v>20158</v>
      </c>
      <c r="U572" s="106" t="s">
        <v>20195</v>
      </c>
      <c r="V572" s="105" t="s">
        <v>20195</v>
      </c>
      <c r="W572" s="107" t="s">
        <v>230</v>
      </c>
      <c r="X572" t="s">
        <v>20995</v>
      </c>
      <c r="AA572">
        <f ca="1" t="shared" si="17"/>
        <v>17</v>
      </c>
    </row>
    <row r="573" spans="1:27">
      <c r="A573" s="101">
        <v>4</v>
      </c>
      <c r="B573" s="89" t="str">
        <f t="shared" si="16"/>
        <v>451229200412080014</v>
      </c>
      <c r="C573" s="89" t="s">
        <v>230</v>
      </c>
      <c r="D573" s="102" t="s">
        <v>2483</v>
      </c>
      <c r="E573" s="102" t="s">
        <v>24</v>
      </c>
      <c r="F573" s="103" t="s">
        <v>20205</v>
      </c>
      <c r="G573" s="103" t="s">
        <v>20996</v>
      </c>
      <c r="H573" s="104" t="s">
        <v>2482</v>
      </c>
      <c r="I573" s="103" t="s">
        <v>30</v>
      </c>
      <c r="J573" s="103" t="s">
        <v>30</v>
      </c>
      <c r="K573" s="103" t="s">
        <v>27</v>
      </c>
      <c r="L573" s="103" t="s">
        <v>30</v>
      </c>
      <c r="M573" s="103" t="s">
        <v>30</v>
      </c>
      <c r="N573" s="103" t="s">
        <v>30</v>
      </c>
      <c r="O573" s="103" t="s">
        <v>27</v>
      </c>
      <c r="P573" s="103" t="s">
        <v>1517</v>
      </c>
      <c r="Q573" s="103" t="s">
        <v>2485</v>
      </c>
      <c r="R573" s="105" t="s">
        <v>2486</v>
      </c>
      <c r="S573" s="103" t="s">
        <v>1517</v>
      </c>
      <c r="T573" s="103" t="s">
        <v>1517</v>
      </c>
      <c r="U573" s="106" t="s">
        <v>20997</v>
      </c>
      <c r="V573" s="105">
        <v>0</v>
      </c>
      <c r="W573" s="107" t="s">
        <v>230</v>
      </c>
      <c r="X573" t="s">
        <v>20998</v>
      </c>
      <c r="AA573">
        <f ca="1" t="shared" si="17"/>
        <v>16</v>
      </c>
    </row>
    <row r="574" spans="1:27">
      <c r="A574" s="101">
        <v>5</v>
      </c>
      <c r="B574" s="89" t="str">
        <f t="shared" si="16"/>
        <v>452731200209225716</v>
      </c>
      <c r="C574" s="89" t="s">
        <v>230</v>
      </c>
      <c r="D574" s="102" t="s">
        <v>2488</v>
      </c>
      <c r="E574" s="102" t="s">
        <v>24</v>
      </c>
      <c r="F574" s="103" t="s">
        <v>20131</v>
      </c>
      <c r="G574" s="103" t="s">
        <v>20143</v>
      </c>
      <c r="H574" s="104" t="s">
        <v>2487</v>
      </c>
      <c r="I574" s="103" t="s">
        <v>30</v>
      </c>
      <c r="J574" s="103" t="s">
        <v>30</v>
      </c>
      <c r="K574" s="103" t="s">
        <v>30</v>
      </c>
      <c r="L574" s="103" t="s">
        <v>30</v>
      </c>
      <c r="M574" s="103" t="s">
        <v>30</v>
      </c>
      <c r="N574" s="103" t="s">
        <v>30</v>
      </c>
      <c r="O574" s="103" t="s">
        <v>27</v>
      </c>
      <c r="P574" s="103" t="s">
        <v>1517</v>
      </c>
      <c r="Q574" s="103" t="s">
        <v>2490</v>
      </c>
      <c r="R574" s="105">
        <v>13481869458</v>
      </c>
      <c r="S574" s="103" t="s">
        <v>1517</v>
      </c>
      <c r="T574" s="103" t="s">
        <v>1517</v>
      </c>
      <c r="U574" s="106" t="s">
        <v>20593</v>
      </c>
      <c r="V574" s="105" t="s">
        <v>20999</v>
      </c>
      <c r="W574" s="107" t="s">
        <v>230</v>
      </c>
      <c r="X574" t="s">
        <v>19854</v>
      </c>
      <c r="AA574">
        <f ca="1" t="shared" si="17"/>
        <v>18</v>
      </c>
    </row>
    <row r="575" spans="1:27">
      <c r="A575" s="101">
        <v>6</v>
      </c>
      <c r="B575" s="89" t="str">
        <f t="shared" si="16"/>
        <v>452731200110151817</v>
      </c>
      <c r="C575" s="89" t="s">
        <v>230</v>
      </c>
      <c r="D575" s="102" t="s">
        <v>2492</v>
      </c>
      <c r="E575" s="102" t="s">
        <v>24</v>
      </c>
      <c r="F575" s="103" t="s">
        <v>20131</v>
      </c>
      <c r="G575" s="103" t="s">
        <v>20236</v>
      </c>
      <c r="H575" s="104" t="s">
        <v>2491</v>
      </c>
      <c r="I575" s="103" t="s">
        <v>30</v>
      </c>
      <c r="J575" s="103" t="s">
        <v>30</v>
      </c>
      <c r="K575" s="103" t="s">
        <v>30</v>
      </c>
      <c r="L575" s="103" t="s">
        <v>30</v>
      </c>
      <c r="M575" s="103" t="s">
        <v>30</v>
      </c>
      <c r="N575" s="103" t="s">
        <v>30</v>
      </c>
      <c r="O575" s="103" t="s">
        <v>27</v>
      </c>
      <c r="P575" s="103" t="e">
        <v>#N/A</v>
      </c>
      <c r="Q575" s="103" t="s">
        <v>2494</v>
      </c>
      <c r="R575" s="105">
        <v>18070861031</v>
      </c>
      <c r="S575" s="103" t="s">
        <v>1517</v>
      </c>
      <c r="T575" s="103" t="s">
        <v>20151</v>
      </c>
      <c r="U575" s="106" t="s">
        <v>21000</v>
      </c>
      <c r="V575" s="105" t="s">
        <v>21001</v>
      </c>
      <c r="W575" s="107" t="s">
        <v>230</v>
      </c>
      <c r="X575" t="s">
        <v>19855</v>
      </c>
      <c r="AA575">
        <f ca="1" t="shared" si="17"/>
        <v>19</v>
      </c>
    </row>
    <row r="576" spans="1:27">
      <c r="A576" s="101">
        <v>7</v>
      </c>
      <c r="B576" s="89" t="str">
        <f t="shared" si="16"/>
        <v>451229200110183624</v>
      </c>
      <c r="C576" s="89" t="s">
        <v>230</v>
      </c>
      <c r="D576" s="102" t="s">
        <v>2496</v>
      </c>
      <c r="E576" s="102" t="s">
        <v>143</v>
      </c>
      <c r="F576" s="103" t="s">
        <v>20178</v>
      </c>
      <c r="G576" s="103" t="s">
        <v>20236</v>
      </c>
      <c r="H576" s="104" t="s">
        <v>2495</v>
      </c>
      <c r="I576" s="103" t="s">
        <v>30</v>
      </c>
      <c r="J576" s="103" t="s">
        <v>30</v>
      </c>
      <c r="K576" s="103" t="s">
        <v>30</v>
      </c>
      <c r="L576" s="103" t="s">
        <v>30</v>
      </c>
      <c r="M576" s="103" t="s">
        <v>30</v>
      </c>
      <c r="N576" s="103" t="s">
        <v>30</v>
      </c>
      <c r="O576" s="103" t="s">
        <v>27</v>
      </c>
      <c r="P576" s="103" t="s">
        <v>1517</v>
      </c>
      <c r="Q576" s="103" t="s">
        <v>2497</v>
      </c>
      <c r="R576" s="105">
        <v>18176139253</v>
      </c>
      <c r="S576" s="103" t="s">
        <v>1517</v>
      </c>
      <c r="T576" s="103" t="s">
        <v>20158</v>
      </c>
      <c r="U576" s="106" t="s">
        <v>20491</v>
      </c>
      <c r="V576" s="105" t="s">
        <v>21002</v>
      </c>
      <c r="W576" s="107" t="s">
        <v>230</v>
      </c>
      <c r="X576" t="s">
        <v>19856</v>
      </c>
      <c r="AA576">
        <f ca="1" t="shared" si="17"/>
        <v>19</v>
      </c>
    </row>
    <row r="577" spans="1:27">
      <c r="A577" s="101">
        <v>8</v>
      </c>
      <c r="B577" s="89" t="str">
        <f t="shared" si="16"/>
        <v>45122920010406272X</v>
      </c>
      <c r="C577" s="89" t="s">
        <v>230</v>
      </c>
      <c r="D577" s="102" t="s">
        <v>2499</v>
      </c>
      <c r="E577" s="102" t="s">
        <v>143</v>
      </c>
      <c r="F577" s="103" t="s">
        <v>20178</v>
      </c>
      <c r="G577" s="103" t="s">
        <v>20335</v>
      </c>
      <c r="H577" s="104" t="s">
        <v>2498</v>
      </c>
      <c r="I577" s="103" t="s">
        <v>27</v>
      </c>
      <c r="J577" s="103" t="s">
        <v>27</v>
      </c>
      <c r="K577" s="103" t="s">
        <v>30</v>
      </c>
      <c r="L577" s="103" t="s">
        <v>30</v>
      </c>
      <c r="M577" s="103" t="s">
        <v>30</v>
      </c>
      <c r="N577" s="103" t="s">
        <v>27</v>
      </c>
      <c r="O577" s="103" t="s">
        <v>27</v>
      </c>
      <c r="P577" s="103" t="s">
        <v>1517</v>
      </c>
      <c r="Q577" s="103" t="s">
        <v>2501</v>
      </c>
      <c r="R577" s="105">
        <v>18777846419</v>
      </c>
      <c r="S577" s="103" t="s">
        <v>1517</v>
      </c>
      <c r="T577" s="103" t="s">
        <v>20277</v>
      </c>
      <c r="U577" s="106" t="s">
        <v>20315</v>
      </c>
      <c r="V577" s="105" t="s">
        <v>21003</v>
      </c>
      <c r="W577" s="107" t="s">
        <v>230</v>
      </c>
      <c r="X577" t="s">
        <v>19857</v>
      </c>
      <c r="AA577">
        <f ca="1" t="shared" si="17"/>
        <v>20</v>
      </c>
    </row>
    <row r="578" spans="1:27">
      <c r="A578" s="101">
        <v>9</v>
      </c>
      <c r="B578" s="89" t="str">
        <f t="shared" si="16"/>
        <v>451229200111222429</v>
      </c>
      <c r="C578" s="89" t="s">
        <v>230</v>
      </c>
      <c r="D578" s="102" t="s">
        <v>2503</v>
      </c>
      <c r="E578" s="102" t="s">
        <v>143</v>
      </c>
      <c r="F578" s="103" t="s">
        <v>20178</v>
      </c>
      <c r="G578" s="103" t="s">
        <v>20222</v>
      </c>
      <c r="H578" s="104" t="s">
        <v>2502</v>
      </c>
      <c r="I578" s="103" t="s">
        <v>27</v>
      </c>
      <c r="J578" s="103" t="s">
        <v>30</v>
      </c>
      <c r="K578" s="103" t="s">
        <v>30</v>
      </c>
      <c r="L578" s="103" t="s">
        <v>30</v>
      </c>
      <c r="M578" s="103" t="s">
        <v>30</v>
      </c>
      <c r="N578" s="103" t="s">
        <v>30</v>
      </c>
      <c r="O578" s="103" t="s">
        <v>27</v>
      </c>
      <c r="P578" s="103" t="s">
        <v>1517</v>
      </c>
      <c r="Q578" s="103" t="s">
        <v>2505</v>
      </c>
      <c r="R578" s="105">
        <v>13416656406</v>
      </c>
      <c r="S578" s="103" t="s">
        <v>1517</v>
      </c>
      <c r="T578" s="103" t="s">
        <v>20191</v>
      </c>
      <c r="U578" s="106" t="s">
        <v>20269</v>
      </c>
      <c r="V578" s="105" t="s">
        <v>21004</v>
      </c>
      <c r="W578" s="107" t="s">
        <v>230</v>
      </c>
      <c r="X578" t="s">
        <v>2504</v>
      </c>
      <c r="AA578">
        <f ca="1" t="shared" si="17"/>
        <v>19</v>
      </c>
    </row>
    <row r="579" spans="1:27">
      <c r="A579" s="101">
        <v>10</v>
      </c>
      <c r="B579" s="89" t="str">
        <f t="shared" ref="B579:B642" si="18">H579</f>
        <v>452624200508093320</v>
      </c>
      <c r="C579" s="89" t="s">
        <v>230</v>
      </c>
      <c r="D579" s="102" t="s">
        <v>2507</v>
      </c>
      <c r="E579" s="102" t="s">
        <v>143</v>
      </c>
      <c r="F579" s="103" t="s">
        <v>20131</v>
      </c>
      <c r="G579" s="103" t="s">
        <v>20921</v>
      </c>
      <c r="H579" s="104" t="s">
        <v>2506</v>
      </c>
      <c r="I579" s="103" t="s">
        <v>30</v>
      </c>
      <c r="J579" s="103" t="s">
        <v>30</v>
      </c>
      <c r="K579" s="103" t="s">
        <v>27</v>
      </c>
      <c r="L579" s="103" t="s">
        <v>30</v>
      </c>
      <c r="M579" s="103" t="s">
        <v>30</v>
      </c>
      <c r="N579" s="103" t="s">
        <v>30</v>
      </c>
      <c r="O579" s="103" t="s">
        <v>27</v>
      </c>
      <c r="P579" s="103" t="s">
        <v>20186</v>
      </c>
      <c r="Q579" s="103" t="s">
        <v>2509</v>
      </c>
      <c r="R579" s="105">
        <v>13437589944</v>
      </c>
      <c r="S579" s="103" t="s">
        <v>20186</v>
      </c>
      <c r="T579" s="103" t="s">
        <v>20187</v>
      </c>
      <c r="U579" s="106" t="s">
        <v>21005</v>
      </c>
      <c r="V579" s="105" t="s">
        <v>21006</v>
      </c>
      <c r="W579" s="107" t="s">
        <v>230</v>
      </c>
      <c r="X579" t="s">
        <v>2508</v>
      </c>
      <c r="AA579">
        <f ca="1" t="shared" si="17"/>
        <v>16</v>
      </c>
    </row>
    <row r="580" spans="1:27">
      <c r="A580" s="101">
        <v>11</v>
      </c>
      <c r="B580" s="89" t="str">
        <f t="shared" si="18"/>
        <v>451229200302055723</v>
      </c>
      <c r="C580" s="89" t="s">
        <v>230</v>
      </c>
      <c r="D580" s="102" t="s">
        <v>2511</v>
      </c>
      <c r="E580" s="102" t="s">
        <v>143</v>
      </c>
      <c r="F580" s="103" t="s">
        <v>20178</v>
      </c>
      <c r="G580" s="103" t="s">
        <v>20161</v>
      </c>
      <c r="H580" s="104" t="s">
        <v>2510</v>
      </c>
      <c r="I580" s="103" t="s">
        <v>30</v>
      </c>
      <c r="J580" s="103" t="s">
        <v>30</v>
      </c>
      <c r="K580" s="103" t="s">
        <v>30</v>
      </c>
      <c r="L580" s="103" t="s">
        <v>30</v>
      </c>
      <c r="M580" s="103" t="s">
        <v>27</v>
      </c>
      <c r="N580" s="103" t="s">
        <v>30</v>
      </c>
      <c r="O580" s="103" t="s">
        <v>27</v>
      </c>
      <c r="P580" s="103" t="s">
        <v>1517</v>
      </c>
      <c r="Q580" s="103" t="s">
        <v>2513</v>
      </c>
      <c r="R580" s="105" t="s">
        <v>2514</v>
      </c>
      <c r="S580" s="103" t="s">
        <v>1517</v>
      </c>
      <c r="T580" s="103" t="s">
        <v>1517</v>
      </c>
      <c r="U580" s="106" t="s">
        <v>20198</v>
      </c>
      <c r="V580" s="105" t="s">
        <v>21007</v>
      </c>
      <c r="W580" s="107" t="s">
        <v>230</v>
      </c>
      <c r="X580" t="s">
        <v>19858</v>
      </c>
      <c r="AA580">
        <f ca="1" t="shared" ref="AA580:AA643" si="19">DATEDIF(TEXT(MID(H580,7,8),"00-00-00"),TODAY(),"y")</f>
        <v>18</v>
      </c>
    </row>
    <row r="581" spans="1:27">
      <c r="A581" s="101">
        <v>12</v>
      </c>
      <c r="B581" s="89" t="str">
        <f t="shared" si="18"/>
        <v>452731200203203313</v>
      </c>
      <c r="C581" s="89" t="s">
        <v>230</v>
      </c>
      <c r="D581" s="102" t="s">
        <v>2516</v>
      </c>
      <c r="E581" s="102" t="s">
        <v>24</v>
      </c>
      <c r="F581" s="103" t="s">
        <v>20178</v>
      </c>
      <c r="G581" s="103" t="s">
        <v>20288</v>
      </c>
      <c r="H581" s="104" t="s">
        <v>2515</v>
      </c>
      <c r="I581" s="103" t="s">
        <v>27</v>
      </c>
      <c r="J581" s="103" t="s">
        <v>30</v>
      </c>
      <c r="K581" s="103" t="s">
        <v>30</v>
      </c>
      <c r="L581" s="103" t="s">
        <v>30</v>
      </c>
      <c r="M581" s="103" t="s">
        <v>30</v>
      </c>
      <c r="N581" s="103" t="s">
        <v>27</v>
      </c>
      <c r="O581" s="103" t="s">
        <v>27</v>
      </c>
      <c r="P581" s="103" t="s">
        <v>1517</v>
      </c>
      <c r="Q581" s="103" t="s">
        <v>2518</v>
      </c>
      <c r="R581" s="105">
        <v>15976318465</v>
      </c>
      <c r="S581" s="103" t="s">
        <v>1517</v>
      </c>
      <c r="T581" s="103" t="s">
        <v>20158</v>
      </c>
      <c r="U581" s="106" t="s">
        <v>21008</v>
      </c>
      <c r="V581" s="105" t="s">
        <v>21009</v>
      </c>
      <c r="W581" s="107" t="s">
        <v>230</v>
      </c>
      <c r="X581" t="s">
        <v>19859</v>
      </c>
      <c r="AA581">
        <f ca="1" t="shared" si="19"/>
        <v>19</v>
      </c>
    </row>
    <row r="582" spans="1:27">
      <c r="A582" s="101">
        <v>13</v>
      </c>
      <c r="B582" s="89" t="str">
        <f t="shared" si="18"/>
        <v>452731200202031839</v>
      </c>
      <c r="C582" s="89" t="s">
        <v>230</v>
      </c>
      <c r="D582" s="102" t="s">
        <v>2520</v>
      </c>
      <c r="E582" s="102" t="s">
        <v>24</v>
      </c>
      <c r="F582" s="103" t="s">
        <v>20131</v>
      </c>
      <c r="G582" s="103" t="s">
        <v>20194</v>
      </c>
      <c r="H582" s="104" t="s">
        <v>2519</v>
      </c>
      <c r="I582" s="103" t="s">
        <v>30</v>
      </c>
      <c r="J582" s="103" t="s">
        <v>30</v>
      </c>
      <c r="K582" s="103" t="s">
        <v>30</v>
      </c>
      <c r="L582" s="103" t="s">
        <v>30</v>
      </c>
      <c r="M582" s="103" t="s">
        <v>30</v>
      </c>
      <c r="N582" s="103" t="s">
        <v>30</v>
      </c>
      <c r="O582" s="103" t="s">
        <v>27</v>
      </c>
      <c r="P582" s="103" t="s">
        <v>1517</v>
      </c>
      <c r="Q582" s="103" t="s">
        <v>2522</v>
      </c>
      <c r="R582" s="105">
        <v>15878489083</v>
      </c>
      <c r="S582" s="103" t="s">
        <v>1517</v>
      </c>
      <c r="T582" s="103" t="s">
        <v>20208</v>
      </c>
      <c r="U582" s="106" t="s">
        <v>21010</v>
      </c>
      <c r="V582" s="105" t="s">
        <v>20872</v>
      </c>
      <c r="W582" s="107" t="s">
        <v>230</v>
      </c>
      <c r="X582" t="s">
        <v>2521</v>
      </c>
      <c r="AA582">
        <f ca="1" t="shared" si="19"/>
        <v>19</v>
      </c>
    </row>
    <row r="583" spans="1:27">
      <c r="A583" s="101">
        <v>14</v>
      </c>
      <c r="B583" s="89" t="str">
        <f t="shared" si="18"/>
        <v>452731200104030613</v>
      </c>
      <c r="C583" s="89" t="s">
        <v>230</v>
      </c>
      <c r="D583" s="102" t="s">
        <v>2524</v>
      </c>
      <c r="E583" s="102" t="s">
        <v>24</v>
      </c>
      <c r="F583" s="103" t="s">
        <v>20205</v>
      </c>
      <c r="G583" s="103" t="s">
        <v>20335</v>
      </c>
      <c r="H583" s="104" t="s">
        <v>2523</v>
      </c>
      <c r="I583" s="103" t="s">
        <v>30</v>
      </c>
      <c r="J583" s="103" t="s">
        <v>30</v>
      </c>
      <c r="K583" s="103" t="s">
        <v>30</v>
      </c>
      <c r="L583" s="103" t="s">
        <v>30</v>
      </c>
      <c r="M583" s="103" t="s">
        <v>30</v>
      </c>
      <c r="N583" s="103" t="s">
        <v>30</v>
      </c>
      <c r="O583" s="103" t="s">
        <v>27</v>
      </c>
      <c r="P583" s="103" t="s">
        <v>1517</v>
      </c>
      <c r="Q583" s="103" t="s">
        <v>2526</v>
      </c>
      <c r="R583" s="105">
        <v>15807782430</v>
      </c>
      <c r="S583" s="103" t="s">
        <v>1517</v>
      </c>
      <c r="T583" s="103" t="s">
        <v>20137</v>
      </c>
      <c r="U583" s="106" t="s">
        <v>20718</v>
      </c>
      <c r="V583" s="105" t="s">
        <v>21011</v>
      </c>
      <c r="W583" s="107" t="s">
        <v>230</v>
      </c>
      <c r="X583" t="s">
        <v>2525</v>
      </c>
      <c r="AA583">
        <f ca="1" t="shared" si="19"/>
        <v>20</v>
      </c>
    </row>
    <row r="584" spans="1:27">
      <c r="A584" s="101">
        <v>15</v>
      </c>
      <c r="B584" s="89" t="str">
        <f t="shared" si="18"/>
        <v>45273120021025512X</v>
      </c>
      <c r="C584" s="89" t="s">
        <v>230</v>
      </c>
      <c r="D584" s="102" t="s">
        <v>2528</v>
      </c>
      <c r="E584" s="102" t="s">
        <v>143</v>
      </c>
      <c r="F584" s="103" t="s">
        <v>20131</v>
      </c>
      <c r="G584" s="103" t="s">
        <v>20132</v>
      </c>
      <c r="H584" s="104" t="s">
        <v>2527</v>
      </c>
      <c r="I584" s="103" t="s">
        <v>30</v>
      </c>
      <c r="J584" s="103" t="s">
        <v>30</v>
      </c>
      <c r="K584" s="103" t="s">
        <v>30</v>
      </c>
      <c r="L584" s="103" t="s">
        <v>30</v>
      </c>
      <c r="M584" s="103" t="s">
        <v>30</v>
      </c>
      <c r="N584" s="103" t="s">
        <v>30</v>
      </c>
      <c r="O584" s="103" t="s">
        <v>27</v>
      </c>
      <c r="P584" s="103" t="s">
        <v>1517</v>
      </c>
      <c r="Q584" s="103" t="s">
        <v>2530</v>
      </c>
      <c r="R584" s="105">
        <v>14736274423</v>
      </c>
      <c r="S584" s="103" t="s">
        <v>1517</v>
      </c>
      <c r="T584" s="103" t="s">
        <v>20164</v>
      </c>
      <c r="U584" s="106" t="s">
        <v>20834</v>
      </c>
      <c r="V584" s="105" t="s">
        <v>20936</v>
      </c>
      <c r="W584" s="107" t="s">
        <v>230</v>
      </c>
      <c r="X584" t="s">
        <v>2529</v>
      </c>
      <c r="AA584">
        <f ca="1" t="shared" si="19"/>
        <v>18</v>
      </c>
    </row>
    <row r="585" spans="1:27">
      <c r="A585" s="101">
        <v>16</v>
      </c>
      <c r="B585" s="89" t="str">
        <f t="shared" si="18"/>
        <v>451229200203172764</v>
      </c>
      <c r="C585" s="89" t="s">
        <v>230</v>
      </c>
      <c r="D585" s="102" t="s">
        <v>2532</v>
      </c>
      <c r="E585" s="102" t="s">
        <v>143</v>
      </c>
      <c r="F585" s="103" t="s">
        <v>20178</v>
      </c>
      <c r="G585" s="103" t="s">
        <v>20288</v>
      </c>
      <c r="H585" s="104" t="s">
        <v>2531</v>
      </c>
      <c r="I585" s="103" t="s">
        <v>30</v>
      </c>
      <c r="J585" s="103" t="s">
        <v>30</v>
      </c>
      <c r="K585" s="103" t="s">
        <v>30</v>
      </c>
      <c r="L585" s="103" t="s">
        <v>30</v>
      </c>
      <c r="M585" s="103" t="s">
        <v>30</v>
      </c>
      <c r="N585" s="103" t="s">
        <v>30</v>
      </c>
      <c r="O585" s="103" t="s">
        <v>27</v>
      </c>
      <c r="P585" s="103" t="s">
        <v>1517</v>
      </c>
      <c r="Q585" s="103" t="s">
        <v>2534</v>
      </c>
      <c r="R585" s="105">
        <v>13407754725</v>
      </c>
      <c r="S585" s="103" t="s">
        <v>1517</v>
      </c>
      <c r="T585" s="103" t="s">
        <v>20277</v>
      </c>
      <c r="U585" s="106" t="s">
        <v>20599</v>
      </c>
      <c r="V585" s="105" t="s">
        <v>21012</v>
      </c>
      <c r="W585" s="107" t="s">
        <v>230</v>
      </c>
      <c r="X585" t="s">
        <v>2533</v>
      </c>
      <c r="AA585">
        <f ca="1" t="shared" si="19"/>
        <v>19</v>
      </c>
    </row>
    <row r="586" spans="1:27">
      <c r="A586" s="101">
        <v>17</v>
      </c>
      <c r="B586" s="89" t="str">
        <f t="shared" si="18"/>
        <v>451229199812055429</v>
      </c>
      <c r="C586" s="89" t="s">
        <v>230</v>
      </c>
      <c r="D586" s="102" t="s">
        <v>2536</v>
      </c>
      <c r="E586" s="102" t="s">
        <v>143</v>
      </c>
      <c r="F586" s="103" t="s">
        <v>20178</v>
      </c>
      <c r="G586" s="103" t="s">
        <v>21013</v>
      </c>
      <c r="H586" s="104" t="s">
        <v>2535</v>
      </c>
      <c r="I586" s="103" t="s">
        <v>30</v>
      </c>
      <c r="J586" s="103" t="s">
        <v>30</v>
      </c>
      <c r="K586" s="103" t="s">
        <v>30</v>
      </c>
      <c r="L586" s="103" t="s">
        <v>30</v>
      </c>
      <c r="M586" s="103" t="s">
        <v>30</v>
      </c>
      <c r="N586" s="103" t="s">
        <v>30</v>
      </c>
      <c r="O586" s="103" t="s">
        <v>27</v>
      </c>
      <c r="P586" s="103" t="s">
        <v>1517</v>
      </c>
      <c r="Q586" s="103" t="s">
        <v>2538</v>
      </c>
      <c r="R586" s="105" t="s">
        <v>2539</v>
      </c>
      <c r="S586" s="103" t="s">
        <v>1517</v>
      </c>
      <c r="T586" s="103" t="s">
        <v>20144</v>
      </c>
      <c r="U586" s="106" t="s">
        <v>20619</v>
      </c>
      <c r="V586" s="105" t="s">
        <v>21014</v>
      </c>
      <c r="W586" s="107" t="s">
        <v>230</v>
      </c>
      <c r="X586" t="s">
        <v>2537</v>
      </c>
      <c r="AA586">
        <f ca="1" t="shared" si="19"/>
        <v>22</v>
      </c>
    </row>
    <row r="587" spans="1:27">
      <c r="A587" s="101">
        <v>18</v>
      </c>
      <c r="B587" s="89" t="str">
        <f t="shared" si="18"/>
        <v>451229200105082423</v>
      </c>
      <c r="C587" s="89" t="s">
        <v>230</v>
      </c>
      <c r="D587" s="102" t="s">
        <v>2541</v>
      </c>
      <c r="E587" s="102" t="s">
        <v>143</v>
      </c>
      <c r="F587" s="103" t="s">
        <v>20205</v>
      </c>
      <c r="G587" s="103" t="s">
        <v>20317</v>
      </c>
      <c r="H587" s="104" t="s">
        <v>2540</v>
      </c>
      <c r="I587" s="103" t="s">
        <v>30</v>
      </c>
      <c r="J587" s="103" t="s">
        <v>30</v>
      </c>
      <c r="K587" s="103" t="s">
        <v>30</v>
      </c>
      <c r="L587" s="103" t="s">
        <v>30</v>
      </c>
      <c r="M587" s="103" t="s">
        <v>30</v>
      </c>
      <c r="N587" s="103" t="s">
        <v>30</v>
      </c>
      <c r="O587" s="103" t="s">
        <v>27</v>
      </c>
      <c r="P587" s="103" t="s">
        <v>1517</v>
      </c>
      <c r="Q587" s="103" t="s">
        <v>2542</v>
      </c>
      <c r="R587" s="105">
        <v>18977883555</v>
      </c>
      <c r="S587" s="103" t="s">
        <v>1517</v>
      </c>
      <c r="T587" s="103" t="s">
        <v>20191</v>
      </c>
      <c r="U587" s="106" t="s">
        <v>20244</v>
      </c>
      <c r="V587" s="105" t="s">
        <v>20683</v>
      </c>
      <c r="W587" s="107" t="s">
        <v>230</v>
      </c>
      <c r="X587" t="s">
        <v>924</v>
      </c>
      <c r="AA587">
        <f ca="1" t="shared" si="19"/>
        <v>20</v>
      </c>
    </row>
    <row r="588" spans="1:27">
      <c r="A588" s="101">
        <v>19</v>
      </c>
      <c r="B588" s="89" t="str">
        <f t="shared" si="18"/>
        <v>452731200309224227</v>
      </c>
      <c r="C588" s="89" t="s">
        <v>230</v>
      </c>
      <c r="D588" s="102" t="s">
        <v>2544</v>
      </c>
      <c r="E588" s="102" t="s">
        <v>143</v>
      </c>
      <c r="F588" s="103" t="s">
        <v>20131</v>
      </c>
      <c r="G588" s="103" t="s">
        <v>20168</v>
      </c>
      <c r="H588" s="104" t="s">
        <v>2543</v>
      </c>
      <c r="I588" s="103" t="s">
        <v>30</v>
      </c>
      <c r="J588" s="103" t="s">
        <v>30</v>
      </c>
      <c r="K588" s="103" t="s">
        <v>30</v>
      </c>
      <c r="L588" s="103" t="s">
        <v>30</v>
      </c>
      <c r="M588" s="103" t="s">
        <v>27</v>
      </c>
      <c r="N588" s="103" t="s">
        <v>27</v>
      </c>
      <c r="O588" s="103" t="s">
        <v>27</v>
      </c>
      <c r="P588" s="103" t="s">
        <v>1517</v>
      </c>
      <c r="Q588" s="103" t="s">
        <v>2545</v>
      </c>
      <c r="R588" s="105" t="s">
        <v>2546</v>
      </c>
      <c r="S588" s="103" t="s">
        <v>1517</v>
      </c>
      <c r="T588" s="103" t="s">
        <v>20133</v>
      </c>
      <c r="U588" s="106" t="s">
        <v>20528</v>
      </c>
      <c r="V588" s="105" t="s">
        <v>20968</v>
      </c>
      <c r="W588" s="107" t="s">
        <v>230</v>
      </c>
      <c r="X588" t="s">
        <v>2370</v>
      </c>
      <c r="AA588">
        <f ca="1" t="shared" si="19"/>
        <v>17</v>
      </c>
    </row>
    <row r="589" spans="1:27">
      <c r="A589" s="101">
        <v>20</v>
      </c>
      <c r="B589" s="89" t="str">
        <f t="shared" si="18"/>
        <v>450124200203162728</v>
      </c>
      <c r="C589" s="89" t="s">
        <v>230</v>
      </c>
      <c r="D589" s="102" t="s">
        <v>2549</v>
      </c>
      <c r="E589" s="102" t="s">
        <v>143</v>
      </c>
      <c r="F589" s="103" t="s">
        <v>20131</v>
      </c>
      <c r="G589" s="103" t="s">
        <v>20288</v>
      </c>
      <c r="H589" s="104" t="s">
        <v>2548</v>
      </c>
      <c r="I589" s="103" t="s">
        <v>30</v>
      </c>
      <c r="J589" s="103" t="s">
        <v>30</v>
      </c>
      <c r="K589" s="103" t="s">
        <v>30</v>
      </c>
      <c r="L589" s="103" t="s">
        <v>30</v>
      </c>
      <c r="M589" s="103" t="s">
        <v>30</v>
      </c>
      <c r="N589" s="103" t="s">
        <v>30</v>
      </c>
      <c r="O589" s="103" t="s">
        <v>27</v>
      </c>
      <c r="P589" s="103" t="s">
        <v>20253</v>
      </c>
      <c r="Q589" s="103" t="s">
        <v>2550</v>
      </c>
      <c r="R589" s="105">
        <v>13517584934</v>
      </c>
      <c r="S589" s="103" t="s">
        <v>20253</v>
      </c>
      <c r="T589" s="103" t="s">
        <v>20522</v>
      </c>
      <c r="U589" s="106" t="s">
        <v>20819</v>
      </c>
      <c r="V589" s="105" t="s">
        <v>20954</v>
      </c>
      <c r="W589" s="107" t="s">
        <v>230</v>
      </c>
      <c r="X589" t="s">
        <v>2313</v>
      </c>
      <c r="AA589">
        <f ca="1" t="shared" si="19"/>
        <v>19</v>
      </c>
    </row>
    <row r="590" spans="1:27">
      <c r="A590" s="101">
        <v>21</v>
      </c>
      <c r="B590" s="89" t="str">
        <f t="shared" si="18"/>
        <v>451229200204202726</v>
      </c>
      <c r="C590" s="89" t="s">
        <v>230</v>
      </c>
      <c r="D590" s="102" t="s">
        <v>2552</v>
      </c>
      <c r="E590" s="102" t="s">
        <v>143</v>
      </c>
      <c r="F590" s="103" t="s">
        <v>20178</v>
      </c>
      <c r="G590" s="103" t="s">
        <v>20297</v>
      </c>
      <c r="H590" s="104" t="s">
        <v>2551</v>
      </c>
      <c r="I590" s="103" t="s">
        <v>30</v>
      </c>
      <c r="J590" s="103" t="s">
        <v>30</v>
      </c>
      <c r="K590" s="103" t="s">
        <v>30</v>
      </c>
      <c r="L590" s="103" t="s">
        <v>30</v>
      </c>
      <c r="M590" s="103" t="s">
        <v>30</v>
      </c>
      <c r="N590" s="103" t="s">
        <v>30</v>
      </c>
      <c r="O590" s="103" t="s">
        <v>27</v>
      </c>
      <c r="P590" s="103" t="s">
        <v>1517</v>
      </c>
      <c r="Q590" s="103" t="s">
        <v>2554</v>
      </c>
      <c r="R590" s="105">
        <v>15977838201</v>
      </c>
      <c r="S590" s="103" t="s">
        <v>1517</v>
      </c>
      <c r="T590" s="103" t="s">
        <v>20277</v>
      </c>
      <c r="U590" s="106" t="s">
        <v>20279</v>
      </c>
      <c r="V590" s="105" t="s">
        <v>21015</v>
      </c>
      <c r="W590" s="107" t="s">
        <v>230</v>
      </c>
      <c r="X590" t="s">
        <v>2553</v>
      </c>
      <c r="AA590">
        <f ca="1" t="shared" si="19"/>
        <v>19</v>
      </c>
    </row>
    <row r="591" spans="1:27">
      <c r="A591" s="101">
        <v>22</v>
      </c>
      <c r="B591" s="89" t="str">
        <f t="shared" si="18"/>
        <v>451229200209151219</v>
      </c>
      <c r="C591" s="89" t="s">
        <v>230</v>
      </c>
      <c r="D591" s="102" t="s">
        <v>2556</v>
      </c>
      <c r="E591" s="102" t="s">
        <v>24</v>
      </c>
      <c r="F591" s="103" t="s">
        <v>20131</v>
      </c>
      <c r="G591" s="103" t="s">
        <v>20143</v>
      </c>
      <c r="H591" s="104" t="s">
        <v>2555</v>
      </c>
      <c r="I591" s="103" t="s">
        <v>30</v>
      </c>
      <c r="J591" s="103" t="s">
        <v>30</v>
      </c>
      <c r="K591" s="103" t="s">
        <v>30</v>
      </c>
      <c r="L591" s="103" t="s">
        <v>30</v>
      </c>
      <c r="M591" s="103" t="s">
        <v>30</v>
      </c>
      <c r="N591" s="103" t="s">
        <v>30</v>
      </c>
      <c r="O591" s="103" t="s">
        <v>27</v>
      </c>
      <c r="P591" s="103" t="s">
        <v>1517</v>
      </c>
      <c r="Q591" s="103" t="s">
        <v>2558</v>
      </c>
      <c r="R591" s="105">
        <v>18776811995</v>
      </c>
      <c r="S591" s="103" t="s">
        <v>1517</v>
      </c>
      <c r="T591" s="103" t="s">
        <v>20169</v>
      </c>
      <c r="U591" s="106" t="s">
        <v>20540</v>
      </c>
      <c r="V591" s="105" t="s">
        <v>21016</v>
      </c>
      <c r="W591" s="107" t="s">
        <v>230</v>
      </c>
      <c r="X591" t="s">
        <v>17693</v>
      </c>
      <c r="AA591">
        <f ca="1" t="shared" si="19"/>
        <v>18</v>
      </c>
    </row>
    <row r="592" spans="1:27">
      <c r="A592" s="101">
        <v>23</v>
      </c>
      <c r="B592" s="89" t="str">
        <f t="shared" si="18"/>
        <v>451229200208051216</v>
      </c>
      <c r="C592" s="89" t="s">
        <v>230</v>
      </c>
      <c r="D592" s="102" t="s">
        <v>2560</v>
      </c>
      <c r="E592" s="102" t="s">
        <v>24</v>
      </c>
      <c r="F592" s="103" t="s">
        <v>20131</v>
      </c>
      <c r="G592" s="103" t="s">
        <v>20182</v>
      </c>
      <c r="H592" s="104" t="s">
        <v>2559</v>
      </c>
      <c r="I592" s="103" t="s">
        <v>30</v>
      </c>
      <c r="J592" s="103" t="s">
        <v>30</v>
      </c>
      <c r="K592" s="103" t="s">
        <v>30</v>
      </c>
      <c r="L592" s="103" t="s">
        <v>30</v>
      </c>
      <c r="M592" s="103" t="s">
        <v>27</v>
      </c>
      <c r="N592" s="103" t="s">
        <v>30</v>
      </c>
      <c r="O592" s="103" t="s">
        <v>27</v>
      </c>
      <c r="P592" s="103" t="s">
        <v>1517</v>
      </c>
      <c r="Q592" s="103" t="s">
        <v>1532</v>
      </c>
      <c r="R592" s="105">
        <v>15878687152</v>
      </c>
      <c r="S592" s="103" t="s">
        <v>1517</v>
      </c>
      <c r="T592" s="103" t="s">
        <v>20169</v>
      </c>
      <c r="U592" s="106" t="s">
        <v>20176</v>
      </c>
      <c r="V592" s="105" t="s">
        <v>21017</v>
      </c>
      <c r="W592" s="107" t="s">
        <v>230</v>
      </c>
      <c r="X592" t="s">
        <v>19860</v>
      </c>
      <c r="AA592">
        <f ca="1" t="shared" si="19"/>
        <v>19</v>
      </c>
    </row>
    <row r="593" spans="1:27">
      <c r="A593" s="101">
        <v>24</v>
      </c>
      <c r="B593" s="89" t="str">
        <f t="shared" si="18"/>
        <v>451229200212240319</v>
      </c>
      <c r="C593" s="89" t="s">
        <v>230</v>
      </c>
      <c r="D593" s="102" t="s">
        <v>2563</v>
      </c>
      <c r="E593" s="102" t="s">
        <v>24</v>
      </c>
      <c r="F593" s="103" t="s">
        <v>20178</v>
      </c>
      <c r="G593" s="103" t="s">
        <v>20136</v>
      </c>
      <c r="H593" s="104" t="s">
        <v>2562</v>
      </c>
      <c r="I593" s="103" t="s">
        <v>30</v>
      </c>
      <c r="J593" s="103" t="s">
        <v>30</v>
      </c>
      <c r="K593" s="103" t="s">
        <v>30</v>
      </c>
      <c r="L593" s="103" t="s">
        <v>30</v>
      </c>
      <c r="M593" s="103" t="s">
        <v>30</v>
      </c>
      <c r="N593" s="103" t="s">
        <v>30</v>
      </c>
      <c r="O593" s="103" t="s">
        <v>27</v>
      </c>
      <c r="P593" s="103" t="s">
        <v>1517</v>
      </c>
      <c r="Q593" s="103" t="s">
        <v>2565</v>
      </c>
      <c r="R593" s="105">
        <v>13457857848</v>
      </c>
      <c r="S593" s="103" t="s">
        <v>1517</v>
      </c>
      <c r="T593" s="103" t="s">
        <v>20280</v>
      </c>
      <c r="U593" s="106" t="s">
        <v>21018</v>
      </c>
      <c r="V593" s="105" t="s">
        <v>20213</v>
      </c>
      <c r="W593" s="107" t="s">
        <v>230</v>
      </c>
      <c r="X593" t="s">
        <v>2564</v>
      </c>
      <c r="AA593">
        <f ca="1" t="shared" si="19"/>
        <v>18</v>
      </c>
    </row>
    <row r="594" spans="1:27">
      <c r="A594" s="101">
        <v>25</v>
      </c>
      <c r="B594" s="89" t="str">
        <f t="shared" si="18"/>
        <v>45122920001019182X</v>
      </c>
      <c r="C594" s="89" t="s">
        <v>230</v>
      </c>
      <c r="D594" s="102" t="s">
        <v>2567</v>
      </c>
      <c r="E594" s="102" t="s">
        <v>143</v>
      </c>
      <c r="F594" s="103" t="s">
        <v>20178</v>
      </c>
      <c r="G594" s="103" t="s">
        <v>20854</v>
      </c>
      <c r="H594" s="104" t="s">
        <v>2566</v>
      </c>
      <c r="I594" s="103" t="s">
        <v>30</v>
      </c>
      <c r="J594" s="103" t="s">
        <v>30</v>
      </c>
      <c r="K594" s="103" t="s">
        <v>27</v>
      </c>
      <c r="L594" s="103" t="s">
        <v>30</v>
      </c>
      <c r="M594" s="103" t="s">
        <v>30</v>
      </c>
      <c r="N594" s="103" t="s">
        <v>27</v>
      </c>
      <c r="O594" s="103" t="s">
        <v>27</v>
      </c>
      <c r="P594" s="103" t="s">
        <v>1517</v>
      </c>
      <c r="Q594" s="103" t="s">
        <v>2569</v>
      </c>
      <c r="R594" s="105" t="s">
        <v>2570</v>
      </c>
      <c r="S594" s="103" t="s">
        <v>1517</v>
      </c>
      <c r="T594" s="103" t="s">
        <v>20208</v>
      </c>
      <c r="U594" s="106" t="s">
        <v>21010</v>
      </c>
      <c r="V594" s="105" t="s">
        <v>20670</v>
      </c>
      <c r="W594" s="107" t="s">
        <v>230</v>
      </c>
      <c r="X594" t="s">
        <v>2568</v>
      </c>
      <c r="AA594">
        <f ca="1" t="shared" si="19"/>
        <v>20</v>
      </c>
    </row>
    <row r="595" spans="1:27">
      <c r="A595" s="101">
        <v>26</v>
      </c>
      <c r="B595" s="89" t="str">
        <f t="shared" si="18"/>
        <v>452731200103151886</v>
      </c>
      <c r="C595" s="89" t="s">
        <v>230</v>
      </c>
      <c r="D595" s="102" t="s">
        <v>2572</v>
      </c>
      <c r="E595" s="102" t="s">
        <v>143</v>
      </c>
      <c r="F595" s="103" t="s">
        <v>20178</v>
      </c>
      <c r="G595" s="103" t="s">
        <v>20384</v>
      </c>
      <c r="H595" s="104" t="s">
        <v>2571</v>
      </c>
      <c r="I595" s="103" t="s">
        <v>30</v>
      </c>
      <c r="J595" s="103" t="s">
        <v>30</v>
      </c>
      <c r="K595" s="103" t="s">
        <v>30</v>
      </c>
      <c r="L595" s="103" t="s">
        <v>30</v>
      </c>
      <c r="M595" s="103" t="s">
        <v>30</v>
      </c>
      <c r="N595" s="103" t="s">
        <v>27</v>
      </c>
      <c r="O595" s="103" t="s">
        <v>27</v>
      </c>
      <c r="P595" s="103" t="s">
        <v>1517</v>
      </c>
      <c r="Q595" s="103" t="s">
        <v>2574</v>
      </c>
      <c r="R595" s="105" t="s">
        <v>2575</v>
      </c>
      <c r="S595" s="103" t="s">
        <v>1517</v>
      </c>
      <c r="T595" s="103" t="s">
        <v>20208</v>
      </c>
      <c r="U595" s="106" t="s">
        <v>20747</v>
      </c>
      <c r="V595" s="105" t="s">
        <v>21019</v>
      </c>
      <c r="W595" s="107" t="s">
        <v>230</v>
      </c>
      <c r="X595" t="s">
        <v>2573</v>
      </c>
      <c r="AA595">
        <f ca="1" t="shared" si="19"/>
        <v>20</v>
      </c>
    </row>
    <row r="596" spans="1:27">
      <c r="A596" s="101">
        <v>27</v>
      </c>
      <c r="B596" s="89" t="str">
        <f t="shared" si="18"/>
        <v>452731200306095124</v>
      </c>
      <c r="C596" s="89" t="s">
        <v>230</v>
      </c>
      <c r="D596" s="102" t="s">
        <v>2577</v>
      </c>
      <c r="E596" s="102" t="s">
        <v>143</v>
      </c>
      <c r="F596" s="103" t="s">
        <v>20131</v>
      </c>
      <c r="G596" s="103" t="s">
        <v>20229</v>
      </c>
      <c r="H596" s="104" t="s">
        <v>2576</v>
      </c>
      <c r="I596" s="103" t="s">
        <v>30</v>
      </c>
      <c r="J596" s="103" t="s">
        <v>30</v>
      </c>
      <c r="K596" s="103" t="s">
        <v>30</v>
      </c>
      <c r="L596" s="103" t="s">
        <v>30</v>
      </c>
      <c r="M596" s="103" t="s">
        <v>30</v>
      </c>
      <c r="N596" s="103" t="s">
        <v>27</v>
      </c>
      <c r="O596" s="103" t="s">
        <v>27</v>
      </c>
      <c r="P596" s="103" t="s">
        <v>1517</v>
      </c>
      <c r="Q596" s="103" t="s">
        <v>2579</v>
      </c>
      <c r="R596" s="105" t="s">
        <v>2580</v>
      </c>
      <c r="S596" s="103" t="s">
        <v>1517</v>
      </c>
      <c r="T596" s="103" t="s">
        <v>20164</v>
      </c>
      <c r="U596" s="106" t="s">
        <v>20560</v>
      </c>
      <c r="V596" s="105" t="s">
        <v>21020</v>
      </c>
      <c r="W596" s="107" t="s">
        <v>230</v>
      </c>
      <c r="X596" t="s">
        <v>2578</v>
      </c>
      <c r="AA596">
        <f ca="1" t="shared" si="19"/>
        <v>18</v>
      </c>
    </row>
    <row r="597" spans="1:27">
      <c r="A597" s="101">
        <v>28</v>
      </c>
      <c r="B597" s="89" t="str">
        <f t="shared" si="18"/>
        <v>451229200302113620</v>
      </c>
      <c r="C597" s="89" t="s">
        <v>230</v>
      </c>
      <c r="D597" s="102" t="s">
        <v>2582</v>
      </c>
      <c r="E597" s="102" t="s">
        <v>143</v>
      </c>
      <c r="F597" s="103" t="s">
        <v>20131</v>
      </c>
      <c r="G597" s="103" t="s">
        <v>20161</v>
      </c>
      <c r="H597" s="104" t="s">
        <v>2581</v>
      </c>
      <c r="I597" s="103" t="s">
        <v>30</v>
      </c>
      <c r="J597" s="103" t="s">
        <v>30</v>
      </c>
      <c r="K597" s="103" t="s">
        <v>30</v>
      </c>
      <c r="L597" s="103" t="s">
        <v>30</v>
      </c>
      <c r="M597" s="103" t="s">
        <v>30</v>
      </c>
      <c r="N597" s="103" t="s">
        <v>30</v>
      </c>
      <c r="O597" s="103" t="s">
        <v>27</v>
      </c>
      <c r="P597" s="103" t="s">
        <v>1517</v>
      </c>
      <c r="Q597" s="103" t="s">
        <v>2584</v>
      </c>
      <c r="R597" s="105">
        <v>18277830096</v>
      </c>
      <c r="S597" s="103" t="s">
        <v>1517</v>
      </c>
      <c r="T597" s="103" t="s">
        <v>20158</v>
      </c>
      <c r="U597" s="106" t="s">
        <v>20898</v>
      </c>
      <c r="V597" s="105" t="s">
        <v>21021</v>
      </c>
      <c r="W597" s="107" t="s">
        <v>230</v>
      </c>
      <c r="X597" t="s">
        <v>19861</v>
      </c>
      <c r="AA597">
        <f ca="1" t="shared" si="19"/>
        <v>18</v>
      </c>
    </row>
    <row r="598" spans="1:27">
      <c r="A598" s="101">
        <v>29</v>
      </c>
      <c r="B598" s="89" t="str">
        <f t="shared" si="18"/>
        <v>452127200212162747</v>
      </c>
      <c r="C598" s="89" t="s">
        <v>230</v>
      </c>
      <c r="D598" s="102" t="s">
        <v>2586</v>
      </c>
      <c r="E598" s="102" t="s">
        <v>143</v>
      </c>
      <c r="F598" s="103" t="s">
        <v>20131</v>
      </c>
      <c r="G598" s="103" t="s">
        <v>20136</v>
      </c>
      <c r="H598" s="104" t="s">
        <v>2585</v>
      </c>
      <c r="I598" s="103" t="s">
        <v>30</v>
      </c>
      <c r="J598" s="103" t="s">
        <v>30</v>
      </c>
      <c r="K598" s="103" t="s">
        <v>30</v>
      </c>
      <c r="L598" s="103" t="s">
        <v>30</v>
      </c>
      <c r="M598" s="103" t="s">
        <v>30</v>
      </c>
      <c r="N598" s="103" t="s">
        <v>27</v>
      </c>
      <c r="O598" s="103" t="s">
        <v>27</v>
      </c>
      <c r="P598" s="103" t="s">
        <v>20253</v>
      </c>
      <c r="Q598" s="103" t="s">
        <v>2588</v>
      </c>
      <c r="R598" s="105">
        <v>18707781354</v>
      </c>
      <c r="S598" s="103" t="s">
        <v>20253</v>
      </c>
      <c r="T598" s="103" t="s">
        <v>20522</v>
      </c>
      <c r="U598" s="106" t="s">
        <v>21022</v>
      </c>
      <c r="V598" s="105" t="s">
        <v>21023</v>
      </c>
      <c r="W598" s="107" t="s">
        <v>230</v>
      </c>
      <c r="X598" t="s">
        <v>2587</v>
      </c>
      <c r="AA598">
        <f ca="1" t="shared" si="19"/>
        <v>18</v>
      </c>
    </row>
    <row r="599" spans="1:27">
      <c r="A599" s="101">
        <v>30</v>
      </c>
      <c r="B599" s="89" t="str">
        <f t="shared" si="18"/>
        <v>452731200205144281</v>
      </c>
      <c r="C599" s="89" t="s">
        <v>230</v>
      </c>
      <c r="D599" s="102" t="s">
        <v>2590</v>
      </c>
      <c r="E599" s="102" t="s">
        <v>143</v>
      </c>
      <c r="F599" s="103" t="s">
        <v>20131</v>
      </c>
      <c r="G599" s="103" t="s">
        <v>20150</v>
      </c>
      <c r="H599" s="104" t="s">
        <v>2589</v>
      </c>
      <c r="I599" s="103" t="s">
        <v>30</v>
      </c>
      <c r="J599" s="103" t="s">
        <v>30</v>
      </c>
      <c r="K599" s="103" t="s">
        <v>30</v>
      </c>
      <c r="L599" s="103" t="s">
        <v>30</v>
      </c>
      <c r="M599" s="103" t="s">
        <v>30</v>
      </c>
      <c r="N599" s="103" t="s">
        <v>30</v>
      </c>
      <c r="O599" s="103" t="s">
        <v>27</v>
      </c>
      <c r="P599" s="103" t="s">
        <v>1517</v>
      </c>
      <c r="Q599" s="103" t="s">
        <v>2592</v>
      </c>
      <c r="R599" s="105">
        <v>15977880462</v>
      </c>
      <c r="S599" s="103" t="s">
        <v>1517</v>
      </c>
      <c r="T599" s="103" t="s">
        <v>20133</v>
      </c>
      <c r="U599" s="106" t="s">
        <v>20134</v>
      </c>
      <c r="V599" s="105" t="s">
        <v>21024</v>
      </c>
      <c r="W599" s="107" t="s">
        <v>230</v>
      </c>
      <c r="X599" t="s">
        <v>2591</v>
      </c>
      <c r="AA599">
        <f ca="1" t="shared" si="19"/>
        <v>19</v>
      </c>
    </row>
    <row r="600" spans="1:27">
      <c r="A600" s="101">
        <v>31</v>
      </c>
      <c r="B600" s="89" t="str">
        <f t="shared" si="18"/>
        <v>452731200207071215</v>
      </c>
      <c r="C600" s="89" t="s">
        <v>230</v>
      </c>
      <c r="D600" s="102" t="s">
        <v>2594</v>
      </c>
      <c r="E600" s="102" t="s">
        <v>24</v>
      </c>
      <c r="F600" s="103" t="s">
        <v>20131</v>
      </c>
      <c r="G600" s="103" t="s">
        <v>20185</v>
      </c>
      <c r="H600" s="104" t="s">
        <v>2593</v>
      </c>
      <c r="I600" s="103" t="s">
        <v>30</v>
      </c>
      <c r="J600" s="103" t="s">
        <v>30</v>
      </c>
      <c r="K600" s="103" t="s">
        <v>30</v>
      </c>
      <c r="L600" s="103" t="s">
        <v>30</v>
      </c>
      <c r="M600" s="103" t="s">
        <v>30</v>
      </c>
      <c r="N600" s="103" t="s">
        <v>27</v>
      </c>
      <c r="O600" s="103" t="s">
        <v>27</v>
      </c>
      <c r="P600" s="103" t="s">
        <v>1517</v>
      </c>
      <c r="Q600" s="103" t="s">
        <v>2596</v>
      </c>
      <c r="R600" s="105">
        <v>15277856849</v>
      </c>
      <c r="S600" s="103" t="s">
        <v>1517</v>
      </c>
      <c r="T600" s="103" t="s">
        <v>20169</v>
      </c>
      <c r="U600" s="106" t="s">
        <v>21025</v>
      </c>
      <c r="V600" s="105" t="s">
        <v>21026</v>
      </c>
      <c r="W600" s="107" t="s">
        <v>230</v>
      </c>
      <c r="X600" t="s">
        <v>19862</v>
      </c>
      <c r="AA600">
        <f ca="1" t="shared" si="19"/>
        <v>19</v>
      </c>
    </row>
    <row r="601" spans="1:27">
      <c r="A601" s="101">
        <v>32</v>
      </c>
      <c r="B601" s="89" t="str">
        <f t="shared" si="18"/>
        <v>452731200208111215</v>
      </c>
      <c r="C601" s="89" t="s">
        <v>230</v>
      </c>
      <c r="D601" s="102" t="s">
        <v>2598</v>
      </c>
      <c r="E601" s="102" t="s">
        <v>24</v>
      </c>
      <c r="F601" s="103" t="s">
        <v>20131</v>
      </c>
      <c r="G601" s="103" t="s">
        <v>20182</v>
      </c>
      <c r="H601" s="104" t="s">
        <v>2597</v>
      </c>
      <c r="I601" s="103" t="s">
        <v>30</v>
      </c>
      <c r="J601" s="103" t="s">
        <v>30</v>
      </c>
      <c r="K601" s="103" t="s">
        <v>30</v>
      </c>
      <c r="L601" s="103" t="s">
        <v>30</v>
      </c>
      <c r="M601" s="103" t="s">
        <v>27</v>
      </c>
      <c r="N601" s="103" t="s">
        <v>30</v>
      </c>
      <c r="O601" s="103" t="s">
        <v>27</v>
      </c>
      <c r="P601" s="103" t="s">
        <v>20169</v>
      </c>
      <c r="Q601" s="103" t="s">
        <v>2600</v>
      </c>
      <c r="R601" s="105">
        <v>18176138490</v>
      </c>
      <c r="S601" s="103" t="s">
        <v>1517</v>
      </c>
      <c r="T601" s="103" t="s">
        <v>20169</v>
      </c>
      <c r="U601" s="106" t="s">
        <v>20604</v>
      </c>
      <c r="V601" s="105" t="s">
        <v>21027</v>
      </c>
      <c r="W601" s="107" t="s">
        <v>230</v>
      </c>
      <c r="X601" t="s">
        <v>19863</v>
      </c>
      <c r="AA601">
        <f ca="1" t="shared" si="19"/>
        <v>19</v>
      </c>
    </row>
    <row r="602" spans="1:27">
      <c r="A602" s="101">
        <v>33</v>
      </c>
      <c r="B602" s="89" t="str">
        <f t="shared" si="18"/>
        <v>452731200112170317</v>
      </c>
      <c r="C602" s="89" t="s">
        <v>230</v>
      </c>
      <c r="D602" s="102" t="s">
        <v>2602</v>
      </c>
      <c r="E602" s="102" t="s">
        <v>24</v>
      </c>
      <c r="F602" s="103" t="s">
        <v>20131</v>
      </c>
      <c r="G602" s="103" t="s">
        <v>20179</v>
      </c>
      <c r="H602" s="104" t="s">
        <v>2601</v>
      </c>
      <c r="I602" s="103" t="s">
        <v>30</v>
      </c>
      <c r="J602" s="103" t="s">
        <v>30</v>
      </c>
      <c r="K602" s="103" t="s">
        <v>27</v>
      </c>
      <c r="L602" s="103" t="s">
        <v>30</v>
      </c>
      <c r="M602" s="103" t="s">
        <v>30</v>
      </c>
      <c r="N602" s="103" t="s">
        <v>30</v>
      </c>
      <c r="O602" s="103" t="s">
        <v>27</v>
      </c>
      <c r="P602" s="103" t="s">
        <v>1517</v>
      </c>
      <c r="Q602" s="103" t="s">
        <v>2604</v>
      </c>
      <c r="R602" s="105" t="s">
        <v>2605</v>
      </c>
      <c r="S602" s="103" t="s">
        <v>1517</v>
      </c>
      <c r="T602" s="103" t="s">
        <v>1517</v>
      </c>
      <c r="U602" s="106" t="s">
        <v>20280</v>
      </c>
      <c r="V602" s="105" t="s">
        <v>21028</v>
      </c>
      <c r="W602" s="107" t="s">
        <v>230</v>
      </c>
      <c r="X602" t="s">
        <v>19864</v>
      </c>
      <c r="AA602">
        <f ca="1" t="shared" si="19"/>
        <v>19</v>
      </c>
    </row>
    <row r="603" spans="1:27">
      <c r="A603" s="101">
        <v>34</v>
      </c>
      <c r="B603" s="89" t="str">
        <f t="shared" si="18"/>
        <v>452731200308035424</v>
      </c>
      <c r="C603" s="89" t="s">
        <v>230</v>
      </c>
      <c r="D603" s="102" t="s">
        <v>2607</v>
      </c>
      <c r="E603" s="102" t="s">
        <v>143</v>
      </c>
      <c r="F603" s="103" t="s">
        <v>20131</v>
      </c>
      <c r="G603" s="103" t="s">
        <v>20163</v>
      </c>
      <c r="H603" s="104" t="s">
        <v>2606</v>
      </c>
      <c r="I603" s="103" t="s">
        <v>30</v>
      </c>
      <c r="J603" s="103" t="s">
        <v>30</v>
      </c>
      <c r="K603" s="103" t="s">
        <v>30</v>
      </c>
      <c r="L603" s="103" t="s">
        <v>30</v>
      </c>
      <c r="M603" s="103" t="s">
        <v>30</v>
      </c>
      <c r="N603" s="103" t="s">
        <v>30</v>
      </c>
      <c r="O603" s="103" t="s">
        <v>27</v>
      </c>
      <c r="P603" s="103" t="s">
        <v>1517</v>
      </c>
      <c r="Q603" s="103" t="s">
        <v>2609</v>
      </c>
      <c r="R603" s="105">
        <v>14797769178</v>
      </c>
      <c r="S603" s="103" t="s">
        <v>1517</v>
      </c>
      <c r="T603" s="103" t="s">
        <v>1517</v>
      </c>
      <c r="U603" s="106" t="s">
        <v>20272</v>
      </c>
      <c r="V603" s="105" t="s">
        <v>21029</v>
      </c>
      <c r="W603" s="107" t="s">
        <v>230</v>
      </c>
      <c r="X603" t="s">
        <v>21030</v>
      </c>
      <c r="AA603">
        <f ca="1" t="shared" si="19"/>
        <v>18</v>
      </c>
    </row>
    <row r="604" spans="1:27">
      <c r="A604" s="101">
        <v>35</v>
      </c>
      <c r="B604" s="89" t="str">
        <f t="shared" si="18"/>
        <v>452731200312255462</v>
      </c>
      <c r="C604" s="89" t="s">
        <v>230</v>
      </c>
      <c r="D604" s="102" t="s">
        <v>2611</v>
      </c>
      <c r="E604" s="102" t="s">
        <v>143</v>
      </c>
      <c r="F604" s="103" t="s">
        <v>20178</v>
      </c>
      <c r="G604" s="103" t="s">
        <v>20433</v>
      </c>
      <c r="H604" s="104" t="s">
        <v>2610</v>
      </c>
      <c r="I604" s="103" t="s">
        <v>30</v>
      </c>
      <c r="J604" s="103" t="s">
        <v>30</v>
      </c>
      <c r="K604" s="103" t="s">
        <v>30</v>
      </c>
      <c r="L604" s="103" t="s">
        <v>30</v>
      </c>
      <c r="M604" s="103" t="s">
        <v>30</v>
      </c>
      <c r="N604" s="103" t="s">
        <v>30</v>
      </c>
      <c r="O604" s="103" t="s">
        <v>27</v>
      </c>
      <c r="P604" s="103" t="s">
        <v>1517</v>
      </c>
      <c r="Q604" s="103" t="s">
        <v>2613</v>
      </c>
      <c r="R604" s="105">
        <v>13707787484</v>
      </c>
      <c r="S604" s="103" t="s">
        <v>1517</v>
      </c>
      <c r="T604" s="103" t="s">
        <v>20144</v>
      </c>
      <c r="U604" s="106" t="s">
        <v>20619</v>
      </c>
      <c r="V604" s="105" t="s">
        <v>20704</v>
      </c>
      <c r="W604" s="107" t="s">
        <v>230</v>
      </c>
      <c r="X604" t="s">
        <v>2612</v>
      </c>
      <c r="AA604">
        <f ca="1" t="shared" si="19"/>
        <v>17</v>
      </c>
    </row>
    <row r="605" spans="1:27">
      <c r="A605" s="101">
        <v>36</v>
      </c>
      <c r="B605" s="89" t="str">
        <f t="shared" si="18"/>
        <v>452731200203074849</v>
      </c>
      <c r="C605" s="89" t="s">
        <v>230</v>
      </c>
      <c r="D605" s="102" t="s">
        <v>2615</v>
      </c>
      <c r="E605" s="102" t="s">
        <v>143</v>
      </c>
      <c r="F605" s="103" t="s">
        <v>20131</v>
      </c>
      <c r="G605" s="103" t="s">
        <v>20288</v>
      </c>
      <c r="H605" s="104" t="s">
        <v>2614</v>
      </c>
      <c r="I605" s="103" t="s">
        <v>30</v>
      </c>
      <c r="J605" s="103" t="s">
        <v>30</v>
      </c>
      <c r="K605" s="103" t="s">
        <v>30</v>
      </c>
      <c r="L605" s="103" t="s">
        <v>30</v>
      </c>
      <c r="M605" s="103" t="s">
        <v>30</v>
      </c>
      <c r="N605" s="103" t="s">
        <v>30</v>
      </c>
      <c r="O605" s="103" t="s">
        <v>27</v>
      </c>
      <c r="P605" s="103" t="s">
        <v>1517</v>
      </c>
      <c r="Q605" s="103" t="s">
        <v>2617</v>
      </c>
      <c r="R605" s="105">
        <v>18177871626</v>
      </c>
      <c r="S605" s="103" t="s">
        <v>1517</v>
      </c>
      <c r="T605" s="103" t="s">
        <v>1517</v>
      </c>
      <c r="U605" s="106" t="s">
        <v>20535</v>
      </c>
      <c r="V605" s="105" t="s">
        <v>21031</v>
      </c>
      <c r="W605" s="107" t="s">
        <v>230</v>
      </c>
      <c r="X605" t="s">
        <v>19865</v>
      </c>
      <c r="AA605">
        <f ca="1" t="shared" si="19"/>
        <v>19</v>
      </c>
    </row>
    <row r="606" spans="1:27">
      <c r="A606" s="101">
        <v>37</v>
      </c>
      <c r="B606" s="89" t="str">
        <f t="shared" si="18"/>
        <v>452731200209152414</v>
      </c>
      <c r="C606" s="89" t="s">
        <v>230</v>
      </c>
      <c r="D606" s="102" t="s">
        <v>2619</v>
      </c>
      <c r="E606" s="102" t="s">
        <v>24</v>
      </c>
      <c r="F606" s="103" t="s">
        <v>20205</v>
      </c>
      <c r="G606" s="103" t="s">
        <v>20143</v>
      </c>
      <c r="H606" s="104" t="s">
        <v>2618</v>
      </c>
      <c r="I606" s="103" t="s">
        <v>30</v>
      </c>
      <c r="J606" s="103" t="s">
        <v>27</v>
      </c>
      <c r="K606" s="103" t="s">
        <v>30</v>
      </c>
      <c r="L606" s="103" t="s">
        <v>30</v>
      </c>
      <c r="M606" s="103" t="s">
        <v>30</v>
      </c>
      <c r="N606" s="103" t="s">
        <v>30</v>
      </c>
      <c r="O606" s="103" t="s">
        <v>27</v>
      </c>
      <c r="P606" s="103" t="s">
        <v>1517</v>
      </c>
      <c r="Q606" s="103" t="s">
        <v>2621</v>
      </c>
      <c r="R606" s="105">
        <v>18154521518</v>
      </c>
      <c r="S606" s="103" t="s">
        <v>1517</v>
      </c>
      <c r="T606" s="103" t="s">
        <v>20191</v>
      </c>
      <c r="U606" s="106" t="s">
        <v>20877</v>
      </c>
      <c r="V606" s="105" t="s">
        <v>21032</v>
      </c>
      <c r="W606" s="107" t="s">
        <v>230</v>
      </c>
      <c r="X606" t="s">
        <v>2620</v>
      </c>
      <c r="AA606">
        <f ca="1" t="shared" si="19"/>
        <v>18</v>
      </c>
    </row>
    <row r="607" spans="1:27">
      <c r="A607" s="101">
        <v>38</v>
      </c>
      <c r="B607" s="89" t="str">
        <f t="shared" si="18"/>
        <v>451229200001021829</v>
      </c>
      <c r="C607" s="89" t="s">
        <v>230</v>
      </c>
      <c r="D607" s="102" t="s">
        <v>2623</v>
      </c>
      <c r="E607" s="102" t="s">
        <v>143</v>
      </c>
      <c r="F607" s="103" t="s">
        <v>20178</v>
      </c>
      <c r="G607" s="103" t="s">
        <v>20147</v>
      </c>
      <c r="H607" s="104" t="s">
        <v>2622</v>
      </c>
      <c r="I607" s="103" t="s">
        <v>30</v>
      </c>
      <c r="J607" s="103" t="s">
        <v>30</v>
      </c>
      <c r="K607" s="103" t="s">
        <v>27</v>
      </c>
      <c r="L607" s="103" t="s">
        <v>30</v>
      </c>
      <c r="M607" s="103" t="s">
        <v>30</v>
      </c>
      <c r="N607" s="103" t="s">
        <v>30</v>
      </c>
      <c r="O607" s="103" t="s">
        <v>27</v>
      </c>
      <c r="P607" s="103" t="s">
        <v>1517</v>
      </c>
      <c r="Q607" s="103" t="s">
        <v>2625</v>
      </c>
      <c r="R607" s="105" t="s">
        <v>2626</v>
      </c>
      <c r="S607" s="103" t="s">
        <v>1517</v>
      </c>
      <c r="T607" s="103" t="s">
        <v>20208</v>
      </c>
      <c r="U607" s="106" t="s">
        <v>20659</v>
      </c>
      <c r="V607" s="105" t="s">
        <v>21033</v>
      </c>
      <c r="W607" s="107" t="s">
        <v>230</v>
      </c>
      <c r="X607" t="s">
        <v>2624</v>
      </c>
      <c r="AA607">
        <f ca="1" t="shared" si="19"/>
        <v>21</v>
      </c>
    </row>
    <row r="608" spans="1:27">
      <c r="A608" s="101">
        <v>39</v>
      </c>
      <c r="B608" s="89" t="str">
        <f t="shared" si="18"/>
        <v>451229200311095129</v>
      </c>
      <c r="C608" s="89" t="s">
        <v>230</v>
      </c>
      <c r="D608" s="102" t="s">
        <v>2628</v>
      </c>
      <c r="E608" s="102" t="s">
        <v>143</v>
      </c>
      <c r="F608" s="103" t="s">
        <v>20178</v>
      </c>
      <c r="G608" s="103" t="s">
        <v>20423</v>
      </c>
      <c r="H608" s="104" t="s">
        <v>2627</v>
      </c>
      <c r="I608" s="103" t="s">
        <v>30</v>
      </c>
      <c r="J608" s="103" t="s">
        <v>30</v>
      </c>
      <c r="K608" s="103" t="s">
        <v>30</v>
      </c>
      <c r="L608" s="103" t="s">
        <v>30</v>
      </c>
      <c r="M608" s="103" t="s">
        <v>30</v>
      </c>
      <c r="N608" s="103" t="s">
        <v>27</v>
      </c>
      <c r="O608" s="103" t="s">
        <v>27</v>
      </c>
      <c r="P608" s="103" t="s">
        <v>1517</v>
      </c>
      <c r="Q608" s="103" t="s">
        <v>2630</v>
      </c>
      <c r="R608" s="105">
        <v>13907884030</v>
      </c>
      <c r="S608" s="103" t="s">
        <v>1517</v>
      </c>
      <c r="T608" s="103" t="s">
        <v>20164</v>
      </c>
      <c r="U608" s="106" t="s">
        <v>20183</v>
      </c>
      <c r="V608" s="105" t="s">
        <v>21034</v>
      </c>
      <c r="W608" s="107" t="s">
        <v>230</v>
      </c>
      <c r="X608" t="s">
        <v>2629</v>
      </c>
      <c r="AA608">
        <f ca="1" t="shared" si="19"/>
        <v>17</v>
      </c>
    </row>
    <row r="609" spans="1:27">
      <c r="A609" s="101">
        <v>40</v>
      </c>
      <c r="B609" s="89" t="str">
        <f t="shared" si="18"/>
        <v>452731200207284528</v>
      </c>
      <c r="C609" s="89" t="s">
        <v>230</v>
      </c>
      <c r="D609" s="102" t="s">
        <v>2632</v>
      </c>
      <c r="E609" s="102" t="s">
        <v>143</v>
      </c>
      <c r="F609" s="103" t="s">
        <v>20131</v>
      </c>
      <c r="G609" s="103" t="s">
        <v>20185</v>
      </c>
      <c r="H609" s="104" t="s">
        <v>2631</v>
      </c>
      <c r="I609" s="103" t="s">
        <v>27</v>
      </c>
      <c r="J609" s="103" t="s">
        <v>30</v>
      </c>
      <c r="K609" s="103" t="s">
        <v>30</v>
      </c>
      <c r="L609" s="103" t="s">
        <v>30</v>
      </c>
      <c r="M609" s="103" t="s">
        <v>30</v>
      </c>
      <c r="N609" s="103" t="s">
        <v>30</v>
      </c>
      <c r="O609" s="103" t="s">
        <v>27</v>
      </c>
      <c r="P609" s="103" t="e">
        <v>#N/A</v>
      </c>
      <c r="Q609" s="103" t="s">
        <v>2634</v>
      </c>
      <c r="R609" s="105">
        <v>15807784182</v>
      </c>
      <c r="S609" s="103" t="s">
        <v>1517</v>
      </c>
      <c r="T609" s="103" t="s">
        <v>20211</v>
      </c>
      <c r="U609" s="106" t="s">
        <v>20726</v>
      </c>
      <c r="V609" s="105" t="s">
        <v>21035</v>
      </c>
      <c r="W609" s="107" t="s">
        <v>230</v>
      </c>
      <c r="X609" t="s">
        <v>2633</v>
      </c>
      <c r="AA609">
        <f ca="1" t="shared" si="19"/>
        <v>19</v>
      </c>
    </row>
    <row r="610" spans="1:27">
      <c r="A610" s="101">
        <v>41</v>
      </c>
      <c r="B610" s="89" t="str">
        <f t="shared" si="18"/>
        <v>452731200211184810</v>
      </c>
      <c r="C610" s="89" t="s">
        <v>230</v>
      </c>
      <c r="D610" s="102" t="s">
        <v>2636</v>
      </c>
      <c r="E610" s="102" t="s">
        <v>24</v>
      </c>
      <c r="F610" s="103" t="s">
        <v>20131</v>
      </c>
      <c r="G610" s="103" t="s">
        <v>20276</v>
      </c>
      <c r="H610" s="104" t="s">
        <v>2635</v>
      </c>
      <c r="I610" s="103" t="s">
        <v>30</v>
      </c>
      <c r="J610" s="103" t="s">
        <v>30</v>
      </c>
      <c r="K610" s="103" t="s">
        <v>30</v>
      </c>
      <c r="L610" s="103" t="s">
        <v>30</v>
      </c>
      <c r="M610" s="103" t="s">
        <v>30</v>
      </c>
      <c r="N610" s="103" t="s">
        <v>30</v>
      </c>
      <c r="O610" s="103" t="s">
        <v>27</v>
      </c>
      <c r="P610" s="103" t="e">
        <v>#N/A</v>
      </c>
      <c r="Q610" s="103" t="s">
        <v>2638</v>
      </c>
      <c r="R610" s="105">
        <v>18977893155</v>
      </c>
      <c r="S610" s="103" t="s">
        <v>1517</v>
      </c>
      <c r="T610" s="103" t="s">
        <v>1517</v>
      </c>
      <c r="U610" s="106" t="s">
        <v>20167</v>
      </c>
      <c r="V610" s="105" t="s">
        <v>21036</v>
      </c>
      <c r="W610" s="107" t="s">
        <v>230</v>
      </c>
      <c r="X610" t="s">
        <v>19866</v>
      </c>
      <c r="AA610">
        <f ca="1" t="shared" si="19"/>
        <v>18</v>
      </c>
    </row>
    <row r="611" spans="1:27">
      <c r="A611" s="101">
        <v>42</v>
      </c>
      <c r="B611" s="89" t="str">
        <f t="shared" si="18"/>
        <v>452731200301055019</v>
      </c>
      <c r="C611" s="89" t="s">
        <v>230</v>
      </c>
      <c r="D611" s="102" t="s">
        <v>2640</v>
      </c>
      <c r="E611" s="102" t="s">
        <v>24</v>
      </c>
      <c r="F611" s="103" t="s">
        <v>20205</v>
      </c>
      <c r="G611" s="103" t="s">
        <v>20157</v>
      </c>
      <c r="H611" s="104" t="s">
        <v>2639</v>
      </c>
      <c r="I611" s="103" t="s">
        <v>30</v>
      </c>
      <c r="J611" s="103" t="s">
        <v>30</v>
      </c>
      <c r="K611" s="103" t="s">
        <v>30</v>
      </c>
      <c r="L611" s="103" t="s">
        <v>30</v>
      </c>
      <c r="M611" s="103" t="s">
        <v>30</v>
      </c>
      <c r="N611" s="103" t="s">
        <v>30</v>
      </c>
      <c r="O611" s="103" t="s">
        <v>27</v>
      </c>
      <c r="P611" s="103" t="e">
        <v>#N/A</v>
      </c>
      <c r="Q611" s="103" t="s">
        <v>2641</v>
      </c>
      <c r="R611" s="105">
        <v>18977800183</v>
      </c>
      <c r="S611" s="103" t="s">
        <v>1517</v>
      </c>
      <c r="T611" s="103">
        <v>0</v>
      </c>
      <c r="U611" s="106">
        <v>0</v>
      </c>
      <c r="V611" s="105">
        <v>0</v>
      </c>
      <c r="W611" s="107" t="s">
        <v>230</v>
      </c>
      <c r="X611" t="s">
        <v>17900</v>
      </c>
      <c r="AA611">
        <f ca="1" t="shared" si="19"/>
        <v>18</v>
      </c>
    </row>
    <row r="612" spans="1:27">
      <c r="A612" s="101">
        <v>43</v>
      </c>
      <c r="B612" s="89" t="str">
        <f t="shared" si="18"/>
        <v>452731200204070911</v>
      </c>
      <c r="C612" s="89" t="s">
        <v>230</v>
      </c>
      <c r="D612" s="102" t="s">
        <v>2643</v>
      </c>
      <c r="E612" s="102" t="s">
        <v>24</v>
      </c>
      <c r="F612" s="103" t="s">
        <v>20131</v>
      </c>
      <c r="G612" s="103" t="s">
        <v>20297</v>
      </c>
      <c r="H612" s="104" t="s">
        <v>2642</v>
      </c>
      <c r="I612" s="103" t="s">
        <v>27</v>
      </c>
      <c r="J612" s="103" t="s">
        <v>30</v>
      </c>
      <c r="K612" s="103" t="s">
        <v>30</v>
      </c>
      <c r="L612" s="103" t="s">
        <v>30</v>
      </c>
      <c r="M612" s="103" t="s">
        <v>30</v>
      </c>
      <c r="N612" s="103" t="s">
        <v>27</v>
      </c>
      <c r="O612" s="103" t="s">
        <v>27</v>
      </c>
      <c r="P612" s="103" t="s">
        <v>1517</v>
      </c>
      <c r="Q612" s="103" t="s">
        <v>362</v>
      </c>
      <c r="R612" s="105">
        <v>15878822902</v>
      </c>
      <c r="S612" s="103" t="s">
        <v>1517</v>
      </c>
      <c r="T612" s="103" t="s">
        <v>20151</v>
      </c>
      <c r="U612" s="106" t="s">
        <v>21037</v>
      </c>
      <c r="V612" s="105">
        <v>0</v>
      </c>
      <c r="W612" s="107" t="s">
        <v>230</v>
      </c>
      <c r="X612" t="s">
        <v>19867</v>
      </c>
      <c r="AA612">
        <f ca="1" t="shared" si="19"/>
        <v>19</v>
      </c>
    </row>
    <row r="613" spans="1:27">
      <c r="A613" s="101">
        <v>44</v>
      </c>
      <c r="B613" s="89" t="str">
        <f t="shared" si="18"/>
        <v>452731200108185460</v>
      </c>
      <c r="C613" s="89" t="s">
        <v>230</v>
      </c>
      <c r="D613" s="102" t="s">
        <v>2646</v>
      </c>
      <c r="E613" s="102" t="s">
        <v>143</v>
      </c>
      <c r="F613" s="103" t="s">
        <v>20131</v>
      </c>
      <c r="G613" s="103" t="s">
        <v>21038</v>
      </c>
      <c r="H613" s="104" t="s">
        <v>2645</v>
      </c>
      <c r="I613" s="103" t="s">
        <v>27</v>
      </c>
      <c r="J613" s="103" t="s">
        <v>30</v>
      </c>
      <c r="K613" s="103" t="s">
        <v>30</v>
      </c>
      <c r="L613" s="103" t="s">
        <v>30</v>
      </c>
      <c r="M613" s="103" t="s">
        <v>30</v>
      </c>
      <c r="N613" s="103" t="s">
        <v>27</v>
      </c>
      <c r="O613" s="103" t="s">
        <v>27</v>
      </c>
      <c r="P613" s="103" t="s">
        <v>1517</v>
      </c>
      <c r="Q613" s="103" t="s">
        <v>2648</v>
      </c>
      <c r="R613" s="105">
        <v>19978821634</v>
      </c>
      <c r="S613" s="103" t="s">
        <v>1517</v>
      </c>
      <c r="T613" s="103" t="s">
        <v>20277</v>
      </c>
      <c r="U613" s="106" t="s">
        <v>20303</v>
      </c>
      <c r="V613" s="105" t="s">
        <v>21039</v>
      </c>
      <c r="W613" s="107" t="s">
        <v>230</v>
      </c>
      <c r="X613" t="s">
        <v>2647</v>
      </c>
      <c r="AA613">
        <f ca="1" t="shared" si="19"/>
        <v>19</v>
      </c>
    </row>
    <row r="614" spans="1:27">
      <c r="A614" s="101">
        <v>45</v>
      </c>
      <c r="B614" s="89" t="str">
        <f t="shared" si="18"/>
        <v>452731200305134822</v>
      </c>
      <c r="C614" s="89" t="s">
        <v>230</v>
      </c>
      <c r="D614" s="102" t="s">
        <v>2650</v>
      </c>
      <c r="E614" s="102" t="s">
        <v>143</v>
      </c>
      <c r="F614" s="103" t="s">
        <v>20131</v>
      </c>
      <c r="G614" s="103" t="s">
        <v>20172</v>
      </c>
      <c r="H614" s="104" t="s">
        <v>2649</v>
      </c>
      <c r="I614" s="103" t="s">
        <v>30</v>
      </c>
      <c r="J614" s="103" t="s">
        <v>30</v>
      </c>
      <c r="K614" s="103" t="s">
        <v>30</v>
      </c>
      <c r="L614" s="103" t="s">
        <v>30</v>
      </c>
      <c r="M614" s="103" t="s">
        <v>30</v>
      </c>
      <c r="N614" s="103" t="s">
        <v>27</v>
      </c>
      <c r="O614" s="103" t="s">
        <v>27</v>
      </c>
      <c r="P614" s="103" t="s">
        <v>1517</v>
      </c>
      <c r="Q614" s="103" t="s">
        <v>2652</v>
      </c>
      <c r="R614" s="105" t="s">
        <v>2653</v>
      </c>
      <c r="S614" s="103" t="s">
        <v>1517</v>
      </c>
      <c r="T614" s="103" t="s">
        <v>1517</v>
      </c>
      <c r="U614" s="106" t="s">
        <v>20578</v>
      </c>
      <c r="V614" s="105" t="s">
        <v>20677</v>
      </c>
      <c r="W614" s="107" t="s">
        <v>230</v>
      </c>
      <c r="X614" t="s">
        <v>19868</v>
      </c>
      <c r="AA614">
        <f ca="1" t="shared" si="19"/>
        <v>18</v>
      </c>
    </row>
    <row r="615" spans="1:27">
      <c r="A615" s="101">
        <v>46</v>
      </c>
      <c r="B615" s="89" t="str">
        <f t="shared" si="18"/>
        <v>451229200106111249</v>
      </c>
      <c r="C615" s="89" t="s">
        <v>230</v>
      </c>
      <c r="D615" s="102" t="s">
        <v>2655</v>
      </c>
      <c r="E615" s="102" t="s">
        <v>143</v>
      </c>
      <c r="F615" s="103" t="s">
        <v>20131</v>
      </c>
      <c r="G615" s="103" t="s">
        <v>20289</v>
      </c>
      <c r="H615" s="104" t="s">
        <v>2654</v>
      </c>
      <c r="I615" s="103" t="s">
        <v>30</v>
      </c>
      <c r="J615" s="103" t="s">
        <v>30</v>
      </c>
      <c r="K615" s="103" t="s">
        <v>30</v>
      </c>
      <c r="L615" s="103" t="s">
        <v>30</v>
      </c>
      <c r="M615" s="103" t="s">
        <v>30</v>
      </c>
      <c r="N615" s="103" t="s">
        <v>30</v>
      </c>
      <c r="O615" s="103" t="s">
        <v>27</v>
      </c>
      <c r="P615" s="103" t="e">
        <v>#N/A</v>
      </c>
      <c r="Q615" s="103" t="s">
        <v>2657</v>
      </c>
      <c r="R615" s="105">
        <v>15777804526</v>
      </c>
      <c r="S615" s="103" t="s">
        <v>1517</v>
      </c>
      <c r="T615" s="103" t="s">
        <v>20230</v>
      </c>
      <c r="U615" s="106">
        <v>0</v>
      </c>
      <c r="V615" s="105">
        <v>0</v>
      </c>
      <c r="W615" s="107" t="s">
        <v>230</v>
      </c>
      <c r="X615" t="s">
        <v>19869</v>
      </c>
      <c r="AA615">
        <f ca="1" t="shared" si="19"/>
        <v>20</v>
      </c>
    </row>
    <row r="616" spans="1:27">
      <c r="A616" s="101">
        <v>47</v>
      </c>
      <c r="B616" s="89" t="str">
        <f t="shared" si="18"/>
        <v>451229200212280038</v>
      </c>
      <c r="C616" s="89" t="s">
        <v>230</v>
      </c>
      <c r="D616" s="102" t="s">
        <v>2659</v>
      </c>
      <c r="E616" s="102" t="s">
        <v>24</v>
      </c>
      <c r="F616" s="103" t="s">
        <v>20131</v>
      </c>
      <c r="G616" s="103" t="s">
        <v>20136</v>
      </c>
      <c r="H616" s="104" t="s">
        <v>2658</v>
      </c>
      <c r="I616" s="103" t="s">
        <v>30</v>
      </c>
      <c r="J616" s="103" t="s">
        <v>30</v>
      </c>
      <c r="K616" s="103" t="s">
        <v>30</v>
      </c>
      <c r="L616" s="103" t="s">
        <v>30</v>
      </c>
      <c r="M616" s="103" t="s">
        <v>30</v>
      </c>
      <c r="N616" s="103" t="s">
        <v>30</v>
      </c>
      <c r="O616" s="103" t="s">
        <v>27</v>
      </c>
      <c r="P616" s="103" t="s">
        <v>1517</v>
      </c>
      <c r="Q616" s="103" t="s">
        <v>2661</v>
      </c>
      <c r="R616" s="105">
        <v>18077895517</v>
      </c>
      <c r="S616" s="103" t="s">
        <v>1517</v>
      </c>
      <c r="T616" s="103" t="s">
        <v>1517</v>
      </c>
      <c r="U616" s="106" t="s">
        <v>20826</v>
      </c>
      <c r="V616" s="105" t="s">
        <v>21040</v>
      </c>
      <c r="W616" s="107" t="s">
        <v>230</v>
      </c>
      <c r="X616" t="s">
        <v>19288</v>
      </c>
      <c r="AA616">
        <f ca="1" t="shared" si="19"/>
        <v>18</v>
      </c>
    </row>
    <row r="617" spans="1:27">
      <c r="A617" s="101">
        <v>48</v>
      </c>
      <c r="B617" s="89" t="str">
        <f t="shared" si="18"/>
        <v>451229200307122710</v>
      </c>
      <c r="C617" s="89" t="s">
        <v>230</v>
      </c>
      <c r="D617" s="102" t="s">
        <v>2663</v>
      </c>
      <c r="E617" s="102" t="s">
        <v>24</v>
      </c>
      <c r="F617" s="103" t="s">
        <v>20178</v>
      </c>
      <c r="G617" s="103" t="s">
        <v>20214</v>
      </c>
      <c r="H617" s="104" t="s">
        <v>2662</v>
      </c>
      <c r="I617" s="103" t="s">
        <v>30</v>
      </c>
      <c r="J617" s="103" t="s">
        <v>30</v>
      </c>
      <c r="K617" s="103" t="s">
        <v>30</v>
      </c>
      <c r="L617" s="103" t="s">
        <v>30</v>
      </c>
      <c r="M617" s="103" t="s">
        <v>30</v>
      </c>
      <c r="N617" s="103" t="s">
        <v>30</v>
      </c>
      <c r="O617" s="103" t="s">
        <v>27</v>
      </c>
      <c r="P617" s="103" t="s">
        <v>1517</v>
      </c>
      <c r="Q617" s="103" t="s">
        <v>2665</v>
      </c>
      <c r="R617" s="105">
        <v>18978295348</v>
      </c>
      <c r="S617" s="103" t="s">
        <v>1517</v>
      </c>
      <c r="T617" s="103" t="s">
        <v>20277</v>
      </c>
      <c r="U617" s="106" t="s">
        <v>20434</v>
      </c>
      <c r="V617" s="105" t="s">
        <v>21041</v>
      </c>
      <c r="W617" s="107" t="s">
        <v>230</v>
      </c>
      <c r="X617" t="s">
        <v>2664</v>
      </c>
      <c r="AA617">
        <f ca="1" t="shared" si="19"/>
        <v>18</v>
      </c>
    </row>
    <row r="618" spans="1:27">
      <c r="A618" s="101">
        <v>49</v>
      </c>
      <c r="B618" s="89" t="str">
        <f t="shared" si="18"/>
        <v>452731200307300919</v>
      </c>
      <c r="C618" s="89" t="s">
        <v>230</v>
      </c>
      <c r="D618" s="102" t="s">
        <v>2667</v>
      </c>
      <c r="E618" s="102" t="s">
        <v>24</v>
      </c>
      <c r="F618" s="103" t="s">
        <v>20131</v>
      </c>
      <c r="G618" s="103" t="s">
        <v>20214</v>
      </c>
      <c r="H618" s="104" t="s">
        <v>2666</v>
      </c>
      <c r="I618" s="103" t="s">
        <v>30</v>
      </c>
      <c r="J618" s="103" t="s">
        <v>30</v>
      </c>
      <c r="K618" s="103" t="s">
        <v>30</v>
      </c>
      <c r="L618" s="103" t="s">
        <v>30</v>
      </c>
      <c r="M618" s="103" t="s">
        <v>30</v>
      </c>
      <c r="N618" s="103" t="s">
        <v>30</v>
      </c>
      <c r="O618" s="103" t="s">
        <v>27</v>
      </c>
      <c r="P618" s="103" t="s">
        <v>1517</v>
      </c>
      <c r="Q618" s="103" t="s">
        <v>2669</v>
      </c>
      <c r="R618" s="105">
        <v>13407754101</v>
      </c>
      <c r="S618" s="103" t="s">
        <v>1517</v>
      </c>
      <c r="T618" s="103" t="s">
        <v>20151</v>
      </c>
      <c r="U618" s="106" t="s">
        <v>20151</v>
      </c>
      <c r="V618" s="105" t="s">
        <v>20171</v>
      </c>
      <c r="W618" s="107" t="s">
        <v>230</v>
      </c>
      <c r="X618" t="s">
        <v>21042</v>
      </c>
      <c r="AA618">
        <f ca="1" t="shared" si="19"/>
        <v>18</v>
      </c>
    </row>
    <row r="619" spans="1:27">
      <c r="A619" s="101">
        <v>50</v>
      </c>
      <c r="B619" s="89" t="str">
        <f t="shared" si="18"/>
        <v>451229200205035448</v>
      </c>
      <c r="C619" s="89" t="s">
        <v>230</v>
      </c>
      <c r="D619" s="102" t="s">
        <v>2671</v>
      </c>
      <c r="E619" s="102" t="s">
        <v>143</v>
      </c>
      <c r="F619" s="103" t="s">
        <v>20131</v>
      </c>
      <c r="G619" s="103" t="s">
        <v>20150</v>
      </c>
      <c r="H619" s="104" t="s">
        <v>2670</v>
      </c>
      <c r="I619" s="103" t="s">
        <v>30</v>
      </c>
      <c r="J619" s="103" t="s">
        <v>30</v>
      </c>
      <c r="K619" s="103" t="s">
        <v>30</v>
      </c>
      <c r="L619" s="103" t="s">
        <v>30</v>
      </c>
      <c r="M619" s="103" t="s">
        <v>30</v>
      </c>
      <c r="N619" s="103" t="s">
        <v>30</v>
      </c>
      <c r="O619" s="103" t="s">
        <v>27</v>
      </c>
      <c r="P619" s="103" t="s">
        <v>1517</v>
      </c>
      <c r="Q619" s="103" t="s">
        <v>2673</v>
      </c>
      <c r="R619" s="105">
        <v>18275897042</v>
      </c>
      <c r="S619" s="103" t="s">
        <v>1517</v>
      </c>
      <c r="T619" s="103" t="s">
        <v>20144</v>
      </c>
      <c r="U619" s="106" t="s">
        <v>20144</v>
      </c>
      <c r="V619" s="105" t="s">
        <v>20144</v>
      </c>
      <c r="W619" s="107" t="s">
        <v>230</v>
      </c>
      <c r="X619" t="s">
        <v>2672</v>
      </c>
      <c r="AA619">
        <f ca="1" t="shared" si="19"/>
        <v>19</v>
      </c>
    </row>
    <row r="620" spans="1:27">
      <c r="A620" s="101">
        <v>51</v>
      </c>
      <c r="B620" s="89" t="str">
        <f t="shared" si="18"/>
        <v>451229200307133620</v>
      </c>
      <c r="C620" s="89" t="s">
        <v>230</v>
      </c>
      <c r="D620" s="102" t="s">
        <v>2675</v>
      </c>
      <c r="E620" s="102" t="s">
        <v>143</v>
      </c>
      <c r="F620" s="103" t="s">
        <v>20205</v>
      </c>
      <c r="G620" s="103" t="s">
        <v>20214</v>
      </c>
      <c r="H620" s="104" t="s">
        <v>2674</v>
      </c>
      <c r="I620" s="103" t="s">
        <v>30</v>
      </c>
      <c r="J620" s="103" t="s">
        <v>30</v>
      </c>
      <c r="K620" s="103" t="s">
        <v>30</v>
      </c>
      <c r="L620" s="103" t="s">
        <v>30</v>
      </c>
      <c r="M620" s="103" t="s">
        <v>27</v>
      </c>
      <c r="N620" s="103" t="s">
        <v>30</v>
      </c>
      <c r="O620" s="103" t="s">
        <v>27</v>
      </c>
      <c r="P620" s="103" t="s">
        <v>1517</v>
      </c>
      <c r="Q620" s="103" t="s">
        <v>2677</v>
      </c>
      <c r="R620" s="105" t="s">
        <v>2678</v>
      </c>
      <c r="S620" s="103" t="s">
        <v>1517</v>
      </c>
      <c r="T620" s="103" t="s">
        <v>20158</v>
      </c>
      <c r="U620" s="106" t="s">
        <v>20638</v>
      </c>
      <c r="V620" s="105" t="s">
        <v>21043</v>
      </c>
      <c r="W620" s="107" t="s">
        <v>230</v>
      </c>
      <c r="X620" t="s">
        <v>17966</v>
      </c>
      <c r="AA620">
        <f ca="1" t="shared" si="19"/>
        <v>18</v>
      </c>
    </row>
    <row r="621" spans="1:27">
      <c r="A621" s="101">
        <v>52</v>
      </c>
      <c r="B621" s="89" t="str">
        <f t="shared" si="18"/>
        <v>452731200207173924</v>
      </c>
      <c r="C621" s="89" t="s">
        <v>230</v>
      </c>
      <c r="D621" s="102" t="s">
        <v>2680</v>
      </c>
      <c r="E621" s="102" t="s">
        <v>143</v>
      </c>
      <c r="F621" s="103" t="s">
        <v>20205</v>
      </c>
      <c r="G621" s="103" t="s">
        <v>20185</v>
      </c>
      <c r="H621" s="104" t="s">
        <v>2679</v>
      </c>
      <c r="I621" s="103" t="s">
        <v>30</v>
      </c>
      <c r="J621" s="103" t="s">
        <v>30</v>
      </c>
      <c r="K621" s="103" t="s">
        <v>30</v>
      </c>
      <c r="L621" s="103" t="s">
        <v>30</v>
      </c>
      <c r="M621" s="103" t="s">
        <v>27</v>
      </c>
      <c r="N621" s="103" t="s">
        <v>30</v>
      </c>
      <c r="O621" s="103" t="s">
        <v>27</v>
      </c>
      <c r="P621" s="103" t="s">
        <v>1517</v>
      </c>
      <c r="Q621" s="103" t="s">
        <v>2682</v>
      </c>
      <c r="R621" s="105">
        <v>15777804854</v>
      </c>
      <c r="S621" s="103" t="s">
        <v>1517</v>
      </c>
      <c r="T621" s="103" t="s">
        <v>20140</v>
      </c>
      <c r="U621" s="106" t="s">
        <v>20140</v>
      </c>
      <c r="V621" s="105" t="s">
        <v>20445</v>
      </c>
      <c r="W621" s="107" t="s">
        <v>230</v>
      </c>
      <c r="X621" t="s">
        <v>2681</v>
      </c>
      <c r="AA621">
        <f ca="1" t="shared" si="19"/>
        <v>19</v>
      </c>
    </row>
    <row r="622" spans="1:27">
      <c r="A622" s="101">
        <v>53</v>
      </c>
      <c r="B622" s="89" t="str">
        <f t="shared" si="18"/>
        <v>45272720021202251X</v>
      </c>
      <c r="C622" s="89" t="s">
        <v>230</v>
      </c>
      <c r="D622" s="102" t="s">
        <v>2684</v>
      </c>
      <c r="E622" s="102" t="s">
        <v>24</v>
      </c>
      <c r="F622" s="103" t="s">
        <v>20131</v>
      </c>
      <c r="G622" s="103" t="s">
        <v>20136</v>
      </c>
      <c r="H622" s="104" t="s">
        <v>2683</v>
      </c>
      <c r="I622" s="103" t="s">
        <v>30</v>
      </c>
      <c r="J622" s="103" t="s">
        <v>30</v>
      </c>
      <c r="K622" s="103" t="s">
        <v>30</v>
      </c>
      <c r="L622" s="103" t="s">
        <v>30</v>
      </c>
      <c r="M622" s="103" t="s">
        <v>30</v>
      </c>
      <c r="N622" s="103" t="s">
        <v>30</v>
      </c>
      <c r="O622" s="103" t="s">
        <v>27</v>
      </c>
      <c r="P622" s="103" t="s">
        <v>21044</v>
      </c>
      <c r="Q622" s="103" t="s">
        <v>2686</v>
      </c>
      <c r="R622" s="105">
        <v>18977842387</v>
      </c>
      <c r="S622" s="103" t="s">
        <v>21044</v>
      </c>
      <c r="T622" s="103" t="s">
        <v>21045</v>
      </c>
      <c r="U622" s="106" t="s">
        <v>21046</v>
      </c>
      <c r="V622" s="105" t="s">
        <v>21047</v>
      </c>
      <c r="W622" s="107" t="s">
        <v>230</v>
      </c>
      <c r="X622" t="s">
        <v>2685</v>
      </c>
      <c r="AA622">
        <f ca="1" t="shared" si="19"/>
        <v>18</v>
      </c>
    </row>
    <row r="623" spans="1:27">
      <c r="A623" s="101">
        <v>54</v>
      </c>
      <c r="B623" s="89" t="str">
        <f t="shared" si="18"/>
        <v>452731200210013913</v>
      </c>
      <c r="C623" s="89" t="s">
        <v>230</v>
      </c>
      <c r="D623" s="102" t="s">
        <v>2688</v>
      </c>
      <c r="E623" s="102" t="s">
        <v>24</v>
      </c>
      <c r="F623" s="103" t="s">
        <v>20131</v>
      </c>
      <c r="G623" s="103" t="s">
        <v>20132</v>
      </c>
      <c r="H623" s="104" t="s">
        <v>2687</v>
      </c>
      <c r="I623" s="103" t="s">
        <v>30</v>
      </c>
      <c r="J623" s="103" t="s">
        <v>30</v>
      </c>
      <c r="K623" s="103" t="s">
        <v>30</v>
      </c>
      <c r="L623" s="103" t="s">
        <v>30</v>
      </c>
      <c r="M623" s="103" t="s">
        <v>27</v>
      </c>
      <c r="N623" s="103" t="s">
        <v>27</v>
      </c>
      <c r="O623" s="103" t="s">
        <v>27</v>
      </c>
      <c r="P623" s="103" t="s">
        <v>1517</v>
      </c>
      <c r="Q623" s="103" t="s">
        <v>2690</v>
      </c>
      <c r="R623" s="105">
        <v>13788387399</v>
      </c>
      <c r="S623" s="103" t="s">
        <v>1517</v>
      </c>
      <c r="T623" s="103" t="s">
        <v>20140</v>
      </c>
      <c r="U623" s="106" t="s">
        <v>20451</v>
      </c>
      <c r="V623" s="105" t="s">
        <v>21048</v>
      </c>
      <c r="W623" s="107" t="s">
        <v>230</v>
      </c>
      <c r="X623" t="s">
        <v>2689</v>
      </c>
      <c r="AA623">
        <f ca="1" t="shared" si="19"/>
        <v>18</v>
      </c>
    </row>
    <row r="624" spans="1:27">
      <c r="A624" s="101">
        <v>55</v>
      </c>
      <c r="B624" s="89" t="str">
        <f t="shared" si="18"/>
        <v>452731200005131216</v>
      </c>
      <c r="C624" s="89" t="s">
        <v>230</v>
      </c>
      <c r="D624" s="102" t="s">
        <v>2692</v>
      </c>
      <c r="E624" s="102" t="s">
        <v>24</v>
      </c>
      <c r="F624" s="103" t="s">
        <v>20205</v>
      </c>
      <c r="G624" s="103" t="s">
        <v>20966</v>
      </c>
      <c r="H624" s="104" t="s">
        <v>2691</v>
      </c>
      <c r="I624" s="103" t="s">
        <v>30</v>
      </c>
      <c r="J624" s="103" t="s">
        <v>30</v>
      </c>
      <c r="K624" s="103" t="s">
        <v>30</v>
      </c>
      <c r="L624" s="103" t="s">
        <v>30</v>
      </c>
      <c r="M624" s="103" t="s">
        <v>30</v>
      </c>
      <c r="N624" s="103" t="s">
        <v>30</v>
      </c>
      <c r="O624" s="103" t="s">
        <v>27</v>
      </c>
      <c r="P624" s="103" t="e">
        <v>#N/A</v>
      </c>
      <c r="Q624" s="103" t="s">
        <v>2694</v>
      </c>
      <c r="R624" s="105">
        <v>13481189569</v>
      </c>
      <c r="S624" s="103" t="s">
        <v>1517</v>
      </c>
      <c r="T624" s="103" t="s">
        <v>20169</v>
      </c>
      <c r="U624" s="106" t="s">
        <v>20604</v>
      </c>
      <c r="V624" s="105" t="s">
        <v>21049</v>
      </c>
      <c r="W624" s="107" t="s">
        <v>230</v>
      </c>
      <c r="X624" t="s">
        <v>19870</v>
      </c>
      <c r="AA624">
        <f ca="1" t="shared" si="19"/>
        <v>21</v>
      </c>
    </row>
    <row r="625" spans="1:27">
      <c r="A625" s="101">
        <v>56</v>
      </c>
      <c r="B625" s="89" t="str">
        <f t="shared" si="18"/>
        <v>451229200208111813</v>
      </c>
      <c r="C625" s="89" t="s">
        <v>230</v>
      </c>
      <c r="D625" s="102" t="s">
        <v>2696</v>
      </c>
      <c r="E625" s="102" t="s">
        <v>24</v>
      </c>
      <c r="F625" s="103" t="s">
        <v>20131</v>
      </c>
      <c r="G625" s="103" t="s">
        <v>20182</v>
      </c>
      <c r="H625" s="104" t="s">
        <v>2695</v>
      </c>
      <c r="I625" s="103" t="s">
        <v>21050</v>
      </c>
      <c r="J625" s="103" t="s">
        <v>18798</v>
      </c>
      <c r="K625" s="103" t="s">
        <v>21050</v>
      </c>
      <c r="L625" s="103" t="s">
        <v>21050</v>
      </c>
      <c r="M625" s="103" t="s">
        <v>30</v>
      </c>
      <c r="N625" s="103" t="s">
        <v>21050</v>
      </c>
      <c r="O625" s="103" t="s">
        <v>27</v>
      </c>
      <c r="P625" s="103" t="s">
        <v>1517</v>
      </c>
      <c r="Q625" s="103" t="s">
        <v>2698</v>
      </c>
      <c r="R625" s="105">
        <v>15277855563</v>
      </c>
      <c r="S625" s="103" t="s">
        <v>1517</v>
      </c>
      <c r="T625" s="103" t="s">
        <v>20208</v>
      </c>
      <c r="U625" s="106" t="s">
        <v>20343</v>
      </c>
      <c r="V625" s="105" t="s">
        <v>21051</v>
      </c>
      <c r="W625" s="107" t="s">
        <v>230</v>
      </c>
      <c r="X625" t="s">
        <v>2697</v>
      </c>
      <c r="AA625">
        <f ca="1" t="shared" si="19"/>
        <v>19</v>
      </c>
    </row>
    <row r="626" spans="1:27">
      <c r="A626" s="101">
        <v>57</v>
      </c>
      <c r="B626" s="89" t="str">
        <f t="shared" si="18"/>
        <v>452731200208024832</v>
      </c>
      <c r="C626" s="89" t="s">
        <v>230</v>
      </c>
      <c r="D626" s="102" t="s">
        <v>2700</v>
      </c>
      <c r="E626" s="102" t="s">
        <v>24</v>
      </c>
      <c r="F626" s="103" t="s">
        <v>20131</v>
      </c>
      <c r="G626" s="103" t="s">
        <v>20182</v>
      </c>
      <c r="H626" s="104" t="s">
        <v>2699</v>
      </c>
      <c r="I626" s="103" t="s">
        <v>30</v>
      </c>
      <c r="J626" s="103" t="s">
        <v>30</v>
      </c>
      <c r="K626" s="103" t="s">
        <v>30</v>
      </c>
      <c r="L626" s="103" t="s">
        <v>30</v>
      </c>
      <c r="M626" s="103" t="s">
        <v>30</v>
      </c>
      <c r="N626" s="103" t="s">
        <v>30</v>
      </c>
      <c r="O626" s="103" t="s">
        <v>30</v>
      </c>
      <c r="P626" s="103" t="s">
        <v>1517</v>
      </c>
      <c r="Q626" s="103" t="s">
        <v>19872</v>
      </c>
      <c r="R626" s="105" t="s">
        <v>2703</v>
      </c>
      <c r="S626" s="103" t="s">
        <v>1517</v>
      </c>
      <c r="T626" s="103" t="s">
        <v>1517</v>
      </c>
      <c r="U626" s="106" t="s">
        <v>20167</v>
      </c>
      <c r="V626" s="105" t="s">
        <v>20314</v>
      </c>
      <c r="W626" s="107" t="s">
        <v>230</v>
      </c>
      <c r="X626" t="s">
        <v>19871</v>
      </c>
      <c r="AA626">
        <f ca="1" t="shared" si="19"/>
        <v>19</v>
      </c>
    </row>
    <row r="627" spans="1:27">
      <c r="A627" s="101">
        <v>58</v>
      </c>
      <c r="B627" s="89" t="str">
        <f t="shared" si="18"/>
        <v>452731200301064839</v>
      </c>
      <c r="C627" s="89" t="s">
        <v>230</v>
      </c>
      <c r="D627" s="102" t="s">
        <v>2705</v>
      </c>
      <c r="E627" s="102" t="s">
        <v>24</v>
      </c>
      <c r="F627" s="103" t="s">
        <v>20131</v>
      </c>
      <c r="G627" s="103" t="s">
        <v>20157</v>
      </c>
      <c r="H627" s="104" t="s">
        <v>2704</v>
      </c>
      <c r="I627" s="103" t="s">
        <v>30</v>
      </c>
      <c r="J627" s="103" t="s">
        <v>30</v>
      </c>
      <c r="K627" s="103" t="s">
        <v>30</v>
      </c>
      <c r="L627" s="103" t="s">
        <v>30</v>
      </c>
      <c r="M627" s="103" t="s">
        <v>30</v>
      </c>
      <c r="N627" s="103" t="s">
        <v>27</v>
      </c>
      <c r="O627" s="103" t="s">
        <v>27</v>
      </c>
      <c r="P627" s="103" t="s">
        <v>1517</v>
      </c>
      <c r="Q627" s="103" t="s">
        <v>2707</v>
      </c>
      <c r="R627" s="105">
        <v>18776871691</v>
      </c>
      <c r="S627" s="103" t="s">
        <v>1517</v>
      </c>
      <c r="T627" s="103" t="s">
        <v>1517</v>
      </c>
      <c r="U627" s="106" t="s">
        <v>20582</v>
      </c>
      <c r="V627" s="105" t="s">
        <v>21052</v>
      </c>
      <c r="W627" s="107" t="s">
        <v>230</v>
      </c>
      <c r="X627" t="s">
        <v>19873</v>
      </c>
      <c r="AA627">
        <f ca="1" t="shared" si="19"/>
        <v>18</v>
      </c>
    </row>
    <row r="628" spans="1:27">
      <c r="A628" s="101">
        <v>1</v>
      </c>
      <c r="B628" s="89" t="str">
        <f t="shared" si="18"/>
        <v>452731200303130027</v>
      </c>
      <c r="C628" s="89" t="s">
        <v>234</v>
      </c>
      <c r="D628" s="102" t="s">
        <v>2709</v>
      </c>
      <c r="E628" s="102" t="s">
        <v>143</v>
      </c>
      <c r="F628" s="103" t="s">
        <v>20131</v>
      </c>
      <c r="G628" s="103" t="s">
        <v>20202</v>
      </c>
      <c r="H628" s="104" t="s">
        <v>2708</v>
      </c>
      <c r="I628" s="103" t="s">
        <v>30</v>
      </c>
      <c r="J628" s="103" t="s">
        <v>30</v>
      </c>
      <c r="K628" s="103" t="s">
        <v>30</v>
      </c>
      <c r="L628" s="103" t="s">
        <v>30</v>
      </c>
      <c r="M628" s="103" t="s">
        <v>30</v>
      </c>
      <c r="N628" s="103" t="s">
        <v>27</v>
      </c>
      <c r="O628" s="103" t="s">
        <v>30</v>
      </c>
      <c r="P628" s="103" t="s">
        <v>1517</v>
      </c>
      <c r="Q628" s="103" t="s">
        <v>2711</v>
      </c>
      <c r="R628" s="105">
        <v>15777807264</v>
      </c>
      <c r="S628" s="103" t="s">
        <v>1517</v>
      </c>
      <c r="T628" s="103" t="s">
        <v>1517</v>
      </c>
      <c r="U628" s="106" t="s">
        <v>20219</v>
      </c>
      <c r="V628" s="105" t="s">
        <v>21053</v>
      </c>
      <c r="W628" s="107" t="s">
        <v>234</v>
      </c>
      <c r="X628" t="s">
        <v>19874</v>
      </c>
      <c r="AA628">
        <f ca="1" t="shared" si="19"/>
        <v>18</v>
      </c>
    </row>
    <row r="629" spans="1:27">
      <c r="A629" s="101">
        <v>2</v>
      </c>
      <c r="B629" s="89" t="str">
        <f t="shared" si="18"/>
        <v>451229200205283927</v>
      </c>
      <c r="C629" s="89" t="s">
        <v>234</v>
      </c>
      <c r="D629" s="102" t="s">
        <v>2713</v>
      </c>
      <c r="E629" s="102" t="s">
        <v>143</v>
      </c>
      <c r="F629" s="103" t="s">
        <v>20131</v>
      </c>
      <c r="G629" s="103" t="s">
        <v>20150</v>
      </c>
      <c r="H629" s="104" t="s">
        <v>2712</v>
      </c>
      <c r="I629" s="103" t="s">
        <v>30</v>
      </c>
      <c r="J629" s="103" t="s">
        <v>30</v>
      </c>
      <c r="K629" s="103" t="s">
        <v>30</v>
      </c>
      <c r="L629" s="103" t="s">
        <v>30</v>
      </c>
      <c r="M629" s="103" t="s">
        <v>30</v>
      </c>
      <c r="N629" s="103" t="s">
        <v>30</v>
      </c>
      <c r="O629" s="103" t="s">
        <v>27</v>
      </c>
      <c r="P629" s="103" t="s">
        <v>1517</v>
      </c>
      <c r="Q629" s="103" t="s">
        <v>2715</v>
      </c>
      <c r="R629" s="105">
        <v>19977846258</v>
      </c>
      <c r="S629" s="103" t="s">
        <v>1517</v>
      </c>
      <c r="T629" s="103" t="s">
        <v>20140</v>
      </c>
      <c r="U629" s="106" t="s">
        <v>20714</v>
      </c>
      <c r="V629" s="105" t="s">
        <v>21054</v>
      </c>
      <c r="W629" s="107" t="s">
        <v>234</v>
      </c>
      <c r="X629" t="s">
        <v>2714</v>
      </c>
      <c r="AA629">
        <f ca="1" t="shared" si="19"/>
        <v>19</v>
      </c>
    </row>
    <row r="630" spans="1:27">
      <c r="A630" s="101">
        <v>3</v>
      </c>
      <c r="B630" s="89" t="str">
        <f t="shared" si="18"/>
        <v>451229200412141227</v>
      </c>
      <c r="C630" s="89" t="s">
        <v>234</v>
      </c>
      <c r="D630" s="102" t="s">
        <v>2717</v>
      </c>
      <c r="E630" s="102" t="s">
        <v>143</v>
      </c>
      <c r="F630" s="103" t="s">
        <v>20131</v>
      </c>
      <c r="G630" s="103" t="s">
        <v>20996</v>
      </c>
      <c r="H630" s="104" t="s">
        <v>2716</v>
      </c>
      <c r="I630" s="103" t="s">
        <v>30</v>
      </c>
      <c r="J630" s="103" t="s">
        <v>30</v>
      </c>
      <c r="K630" s="103" t="s">
        <v>30</v>
      </c>
      <c r="L630" s="103" t="s">
        <v>30</v>
      </c>
      <c r="M630" s="103" t="s">
        <v>30</v>
      </c>
      <c r="N630" s="103" t="s">
        <v>30</v>
      </c>
      <c r="O630" s="103" t="s">
        <v>27</v>
      </c>
      <c r="P630" s="103" t="s">
        <v>1517</v>
      </c>
      <c r="Q630" s="103" t="s">
        <v>2718</v>
      </c>
      <c r="R630" s="105">
        <v>13471802327</v>
      </c>
      <c r="S630" s="103" t="s">
        <v>1517</v>
      </c>
      <c r="T630" s="103" t="s">
        <v>20169</v>
      </c>
      <c r="U630" s="106" t="s">
        <v>20170</v>
      </c>
      <c r="V630" s="105" t="s">
        <v>20215</v>
      </c>
      <c r="W630" s="107" t="s">
        <v>234</v>
      </c>
      <c r="X630" t="s">
        <v>17619</v>
      </c>
      <c r="AA630">
        <f ca="1" t="shared" si="19"/>
        <v>16</v>
      </c>
    </row>
    <row r="631" spans="1:27">
      <c r="A631" s="101">
        <v>4</v>
      </c>
      <c r="B631" s="89" t="str">
        <f t="shared" si="18"/>
        <v>452731200303161229</v>
      </c>
      <c r="C631" s="89" t="s">
        <v>234</v>
      </c>
      <c r="D631" s="102" t="s">
        <v>2720</v>
      </c>
      <c r="E631" s="102" t="s">
        <v>143</v>
      </c>
      <c r="F631" s="103" t="s">
        <v>20131</v>
      </c>
      <c r="G631" s="103" t="s">
        <v>20202</v>
      </c>
      <c r="H631" s="104" t="s">
        <v>2719</v>
      </c>
      <c r="I631" s="103" t="s">
        <v>30</v>
      </c>
      <c r="J631" s="103" t="s">
        <v>30</v>
      </c>
      <c r="K631" s="103" t="s">
        <v>30</v>
      </c>
      <c r="L631" s="103" t="s">
        <v>30</v>
      </c>
      <c r="M631" s="103" t="s">
        <v>27</v>
      </c>
      <c r="N631" s="103" t="s">
        <v>30</v>
      </c>
      <c r="O631" s="103" t="s">
        <v>27</v>
      </c>
      <c r="P631" s="103" t="s">
        <v>20169</v>
      </c>
      <c r="Q631" s="103" t="s">
        <v>2722</v>
      </c>
      <c r="R631" s="105">
        <v>15296877540</v>
      </c>
      <c r="S631" s="103" t="s">
        <v>1517</v>
      </c>
      <c r="T631" s="103" t="s">
        <v>20169</v>
      </c>
      <c r="U631" s="106" t="s">
        <v>20242</v>
      </c>
      <c r="V631" s="105" t="s">
        <v>21016</v>
      </c>
      <c r="W631" s="107" t="s">
        <v>234</v>
      </c>
      <c r="X631" t="s">
        <v>17778</v>
      </c>
      <c r="AA631">
        <f ca="1" t="shared" si="19"/>
        <v>18</v>
      </c>
    </row>
    <row r="632" spans="1:27">
      <c r="A632" s="101">
        <v>5</v>
      </c>
      <c r="B632" s="89" t="str">
        <f t="shared" si="18"/>
        <v>451229200202173626</v>
      </c>
      <c r="C632" s="89" t="s">
        <v>234</v>
      </c>
      <c r="D632" s="102" t="s">
        <v>2724</v>
      </c>
      <c r="E632" s="102" t="s">
        <v>143</v>
      </c>
      <c r="F632" s="103" t="s">
        <v>20131</v>
      </c>
      <c r="G632" s="103" t="s">
        <v>20194</v>
      </c>
      <c r="H632" s="104" t="s">
        <v>2723</v>
      </c>
      <c r="I632" s="103" t="s">
        <v>27</v>
      </c>
      <c r="J632" s="103" t="s">
        <v>30</v>
      </c>
      <c r="K632" s="103" t="s">
        <v>30</v>
      </c>
      <c r="L632" s="103" t="s">
        <v>30</v>
      </c>
      <c r="M632" s="103" t="s">
        <v>30</v>
      </c>
      <c r="N632" s="103" t="s">
        <v>30</v>
      </c>
      <c r="O632" s="103" t="s">
        <v>27</v>
      </c>
      <c r="P632" s="103" t="s">
        <v>1517</v>
      </c>
      <c r="Q632" s="103" t="s">
        <v>2726</v>
      </c>
      <c r="R632" s="105">
        <v>15078613453</v>
      </c>
      <c r="S632" s="103" t="s">
        <v>1517</v>
      </c>
      <c r="T632" s="103" t="s">
        <v>20158</v>
      </c>
      <c r="U632" s="106" t="s">
        <v>20638</v>
      </c>
      <c r="V632" s="105" t="s">
        <v>21055</v>
      </c>
      <c r="W632" s="107" t="s">
        <v>234</v>
      </c>
      <c r="X632" t="s">
        <v>19875</v>
      </c>
      <c r="AA632">
        <f ca="1" t="shared" si="19"/>
        <v>19</v>
      </c>
    </row>
    <row r="633" spans="1:27">
      <c r="A633" s="101">
        <v>6</v>
      </c>
      <c r="B633" s="89" t="str">
        <f t="shared" si="18"/>
        <v>451229200109055115</v>
      </c>
      <c r="C633" s="89" t="s">
        <v>234</v>
      </c>
      <c r="D633" s="102" t="s">
        <v>2728</v>
      </c>
      <c r="E633" s="102" t="s">
        <v>24</v>
      </c>
      <c r="F633" s="103" t="s">
        <v>20178</v>
      </c>
      <c r="G633" s="103" t="s">
        <v>20197</v>
      </c>
      <c r="H633" s="104" t="s">
        <v>2727</v>
      </c>
      <c r="I633" s="103" t="s">
        <v>30</v>
      </c>
      <c r="J633" s="103" t="s">
        <v>30</v>
      </c>
      <c r="K633" s="103" t="s">
        <v>27</v>
      </c>
      <c r="L633" s="103" t="s">
        <v>30</v>
      </c>
      <c r="M633" s="103" t="s">
        <v>30</v>
      </c>
      <c r="N633" s="103" t="s">
        <v>30</v>
      </c>
      <c r="O633" s="103" t="s">
        <v>27</v>
      </c>
      <c r="P633" s="103" t="s">
        <v>1517</v>
      </c>
      <c r="Q633" s="103" t="s">
        <v>2729</v>
      </c>
      <c r="R633" s="105">
        <v>15019656004</v>
      </c>
      <c r="S633" s="103" t="s">
        <v>1517</v>
      </c>
      <c r="T633" s="103" t="s">
        <v>20164</v>
      </c>
      <c r="U633" s="106" t="s">
        <v>20493</v>
      </c>
      <c r="V633" s="105">
        <v>0</v>
      </c>
      <c r="W633" s="107" t="s">
        <v>234</v>
      </c>
      <c r="X633" t="s">
        <v>19723</v>
      </c>
      <c r="AA633">
        <f ca="1" t="shared" si="19"/>
        <v>19</v>
      </c>
    </row>
    <row r="634" spans="1:27">
      <c r="A634" s="101">
        <v>7</v>
      </c>
      <c r="B634" s="89" t="str">
        <f t="shared" si="18"/>
        <v>452731200210035717</v>
      </c>
      <c r="C634" s="89" t="s">
        <v>234</v>
      </c>
      <c r="D634" s="102" t="s">
        <v>2731</v>
      </c>
      <c r="E634" s="102" t="s">
        <v>24</v>
      </c>
      <c r="F634" s="103" t="s">
        <v>20131</v>
      </c>
      <c r="G634" s="103" t="s">
        <v>20132</v>
      </c>
      <c r="H634" s="104" t="s">
        <v>2730</v>
      </c>
      <c r="I634" s="103" t="s">
        <v>30</v>
      </c>
      <c r="J634" s="103" t="s">
        <v>30</v>
      </c>
      <c r="K634" s="103" t="s">
        <v>30</v>
      </c>
      <c r="L634" s="103" t="s">
        <v>30</v>
      </c>
      <c r="M634" s="103" t="s">
        <v>30</v>
      </c>
      <c r="N634" s="103" t="s">
        <v>30</v>
      </c>
      <c r="O634" s="103" t="s">
        <v>27</v>
      </c>
      <c r="P634" s="103" t="s">
        <v>1517</v>
      </c>
      <c r="Q634" s="103" t="s">
        <v>2733</v>
      </c>
      <c r="R634" s="105">
        <v>18978760010</v>
      </c>
      <c r="S634" s="103" t="s">
        <v>1517</v>
      </c>
      <c r="T634" s="103" t="s">
        <v>1517</v>
      </c>
      <c r="U634" s="106" t="s">
        <v>20593</v>
      </c>
      <c r="V634" s="105" t="s">
        <v>20199</v>
      </c>
      <c r="W634" s="107" t="s">
        <v>234</v>
      </c>
      <c r="X634" t="s">
        <v>17840</v>
      </c>
      <c r="AA634">
        <f ca="1" t="shared" si="19"/>
        <v>18</v>
      </c>
    </row>
    <row r="635" spans="1:27">
      <c r="A635" s="101">
        <v>8</v>
      </c>
      <c r="B635" s="89" t="str">
        <f t="shared" si="18"/>
        <v>452731200305034821</v>
      </c>
      <c r="C635" s="89" t="s">
        <v>234</v>
      </c>
      <c r="D635" s="102" t="s">
        <v>2735</v>
      </c>
      <c r="E635" s="102" t="s">
        <v>143</v>
      </c>
      <c r="F635" s="103" t="s">
        <v>20131</v>
      </c>
      <c r="G635" s="103" t="s">
        <v>20172</v>
      </c>
      <c r="H635" s="104" t="s">
        <v>2734</v>
      </c>
      <c r="I635" s="103" t="s">
        <v>30</v>
      </c>
      <c r="J635" s="103" t="s">
        <v>30</v>
      </c>
      <c r="K635" s="103" t="s">
        <v>30</v>
      </c>
      <c r="L635" s="103" t="s">
        <v>30</v>
      </c>
      <c r="M635" s="103" t="s">
        <v>30</v>
      </c>
      <c r="N635" s="103" t="s">
        <v>30</v>
      </c>
      <c r="O635" s="103" t="s">
        <v>27</v>
      </c>
      <c r="P635" s="103" t="s">
        <v>1517</v>
      </c>
      <c r="Q635" s="103" t="s">
        <v>2737</v>
      </c>
      <c r="R635" s="105" t="s">
        <v>2738</v>
      </c>
      <c r="S635" s="103" t="s">
        <v>1517</v>
      </c>
      <c r="T635" s="103" t="s">
        <v>1517</v>
      </c>
      <c r="U635" s="106" t="s">
        <v>21056</v>
      </c>
      <c r="V635" s="105" t="s">
        <v>21057</v>
      </c>
      <c r="W635" s="107" t="s">
        <v>234</v>
      </c>
      <c r="X635" t="s">
        <v>19876</v>
      </c>
      <c r="AA635">
        <f ca="1" t="shared" si="19"/>
        <v>18</v>
      </c>
    </row>
    <row r="636" spans="1:27">
      <c r="A636" s="101">
        <v>9</v>
      </c>
      <c r="B636" s="89" t="str">
        <f t="shared" si="18"/>
        <v>45273120010416542X</v>
      </c>
      <c r="C636" s="89" t="s">
        <v>234</v>
      </c>
      <c r="D636" s="102" t="s">
        <v>2740</v>
      </c>
      <c r="E636" s="102" t="s">
        <v>143</v>
      </c>
      <c r="F636" s="103" t="s">
        <v>20131</v>
      </c>
      <c r="G636" s="103" t="s">
        <v>20335</v>
      </c>
      <c r="H636" s="104" t="s">
        <v>2739</v>
      </c>
      <c r="I636" s="103" t="s">
        <v>27</v>
      </c>
      <c r="J636" s="103" t="s">
        <v>30</v>
      </c>
      <c r="K636" s="103" t="s">
        <v>30</v>
      </c>
      <c r="L636" s="103" t="s">
        <v>30</v>
      </c>
      <c r="M636" s="103" t="s">
        <v>30</v>
      </c>
      <c r="N636" s="103" t="s">
        <v>27</v>
      </c>
      <c r="O636" s="103" t="s">
        <v>27</v>
      </c>
      <c r="P636" s="103" t="s">
        <v>1517</v>
      </c>
      <c r="Q636" s="103" t="s">
        <v>2742</v>
      </c>
      <c r="R636" s="105">
        <v>17776576510</v>
      </c>
      <c r="S636" s="103" t="s">
        <v>1517</v>
      </c>
      <c r="T636" s="103" t="s">
        <v>20144</v>
      </c>
      <c r="U636" s="106" t="s">
        <v>20144</v>
      </c>
      <c r="V636" s="105" t="s">
        <v>21058</v>
      </c>
      <c r="W636" s="107" t="s">
        <v>234</v>
      </c>
      <c r="X636" t="s">
        <v>2741</v>
      </c>
      <c r="AA636">
        <f ca="1" t="shared" si="19"/>
        <v>20</v>
      </c>
    </row>
    <row r="637" spans="1:27">
      <c r="A637" s="101">
        <v>10</v>
      </c>
      <c r="B637" s="89" t="str">
        <f t="shared" si="18"/>
        <v>451229200310032716</v>
      </c>
      <c r="C637" s="89" t="s">
        <v>234</v>
      </c>
      <c r="D637" s="102" t="s">
        <v>2744</v>
      </c>
      <c r="E637" s="102" t="s">
        <v>24</v>
      </c>
      <c r="F637" s="103" t="s">
        <v>20131</v>
      </c>
      <c r="G637" s="103" t="s">
        <v>20307</v>
      </c>
      <c r="H637" s="104" t="s">
        <v>2743</v>
      </c>
      <c r="I637" s="103" t="s">
        <v>30</v>
      </c>
      <c r="J637" s="103" t="s">
        <v>30</v>
      </c>
      <c r="K637" s="103" t="s">
        <v>30</v>
      </c>
      <c r="L637" s="103" t="s">
        <v>30</v>
      </c>
      <c r="M637" s="103" t="s">
        <v>30</v>
      </c>
      <c r="N637" s="103" t="s">
        <v>30</v>
      </c>
      <c r="O637" s="103" t="s">
        <v>27</v>
      </c>
      <c r="P637" s="103" t="s">
        <v>1517</v>
      </c>
      <c r="Q637" s="103" t="s">
        <v>2746</v>
      </c>
      <c r="R637" s="105">
        <v>13558289296</v>
      </c>
      <c r="S637" s="103" t="s">
        <v>1517</v>
      </c>
      <c r="T637" s="103" t="s">
        <v>20277</v>
      </c>
      <c r="U637" s="106" t="s">
        <v>20315</v>
      </c>
      <c r="V637" s="105" t="s">
        <v>21059</v>
      </c>
      <c r="W637" s="107" t="s">
        <v>234</v>
      </c>
      <c r="X637" t="s">
        <v>18340</v>
      </c>
      <c r="AA637">
        <f ca="1" t="shared" si="19"/>
        <v>17</v>
      </c>
    </row>
    <row r="638" spans="1:27">
      <c r="A638" s="101">
        <v>11</v>
      </c>
      <c r="B638" s="89" t="str">
        <f t="shared" si="18"/>
        <v>451229200104104520</v>
      </c>
      <c r="C638" s="89" t="s">
        <v>234</v>
      </c>
      <c r="D638" s="102" t="s">
        <v>2749</v>
      </c>
      <c r="E638" s="102" t="s">
        <v>143</v>
      </c>
      <c r="F638" s="103" t="s">
        <v>20131</v>
      </c>
      <c r="G638" s="103" t="s">
        <v>20335</v>
      </c>
      <c r="H638" s="104" t="s">
        <v>2748</v>
      </c>
      <c r="I638" s="103" t="s">
        <v>27</v>
      </c>
      <c r="J638" s="103" t="s">
        <v>30</v>
      </c>
      <c r="K638" s="103" t="s">
        <v>30</v>
      </c>
      <c r="L638" s="103" t="s">
        <v>30</v>
      </c>
      <c r="M638" s="103" t="s">
        <v>30</v>
      </c>
      <c r="N638" s="103" t="s">
        <v>30</v>
      </c>
      <c r="O638" s="103" t="s">
        <v>30</v>
      </c>
      <c r="P638" s="103" t="s">
        <v>1517</v>
      </c>
      <c r="Q638" s="103" t="s">
        <v>2751</v>
      </c>
      <c r="R638" s="105">
        <v>19127018357</v>
      </c>
      <c r="S638" s="103" t="s">
        <v>1517</v>
      </c>
      <c r="T638" s="103" t="s">
        <v>20211</v>
      </c>
      <c r="U638" s="106" t="s">
        <v>21060</v>
      </c>
      <c r="V638" s="105" t="s">
        <v>21061</v>
      </c>
      <c r="W638" s="107" t="s">
        <v>234</v>
      </c>
      <c r="X638" t="s">
        <v>2750</v>
      </c>
      <c r="AA638">
        <f ca="1" t="shared" si="19"/>
        <v>20</v>
      </c>
    </row>
    <row r="639" spans="1:27">
      <c r="A639" s="101">
        <v>12</v>
      </c>
      <c r="B639" s="89" t="str">
        <f t="shared" si="18"/>
        <v>451229200312012727</v>
      </c>
      <c r="C639" s="89" t="s">
        <v>234</v>
      </c>
      <c r="D639" s="102" t="s">
        <v>2753</v>
      </c>
      <c r="E639" s="102" t="s">
        <v>143</v>
      </c>
      <c r="F639" s="103" t="s">
        <v>20178</v>
      </c>
      <c r="G639" s="103" t="s">
        <v>20433</v>
      </c>
      <c r="H639" s="104" t="s">
        <v>2752</v>
      </c>
      <c r="I639" s="103" t="s">
        <v>27</v>
      </c>
      <c r="J639" s="103" t="s">
        <v>30</v>
      </c>
      <c r="K639" s="103" t="s">
        <v>30</v>
      </c>
      <c r="L639" s="103" t="s">
        <v>30</v>
      </c>
      <c r="M639" s="103" t="s">
        <v>30</v>
      </c>
      <c r="N639" s="103" t="s">
        <v>27</v>
      </c>
      <c r="O639" s="103" t="s">
        <v>27</v>
      </c>
      <c r="P639" s="103" t="s">
        <v>1517</v>
      </c>
      <c r="Q639" s="103" t="s">
        <v>944</v>
      </c>
      <c r="R639" s="105">
        <v>14777392130</v>
      </c>
      <c r="S639" s="103" t="s">
        <v>1517</v>
      </c>
      <c r="T639" s="103" t="s">
        <v>20277</v>
      </c>
      <c r="U639" s="106" t="s">
        <v>20434</v>
      </c>
      <c r="V639" s="105" t="s">
        <v>21062</v>
      </c>
      <c r="W639" s="107" t="s">
        <v>234</v>
      </c>
      <c r="X639" t="s">
        <v>19319</v>
      </c>
      <c r="AA639">
        <f ca="1" t="shared" si="19"/>
        <v>17</v>
      </c>
    </row>
    <row r="640" spans="1:27">
      <c r="A640" s="101">
        <v>13</v>
      </c>
      <c r="B640" s="89" t="str">
        <f t="shared" si="18"/>
        <v>451229200307275119</v>
      </c>
      <c r="C640" s="89" t="s">
        <v>234</v>
      </c>
      <c r="D640" s="102" t="s">
        <v>2756</v>
      </c>
      <c r="E640" s="102" t="s">
        <v>24</v>
      </c>
      <c r="F640" s="103" t="s">
        <v>20131</v>
      </c>
      <c r="G640" s="103" t="s">
        <v>20214</v>
      </c>
      <c r="H640" s="104" t="s">
        <v>2755</v>
      </c>
      <c r="I640" s="103" t="s">
        <v>30</v>
      </c>
      <c r="J640" s="103" t="s">
        <v>30</v>
      </c>
      <c r="K640" s="103" t="s">
        <v>30</v>
      </c>
      <c r="L640" s="103" t="s">
        <v>30</v>
      </c>
      <c r="M640" s="103" t="s">
        <v>30</v>
      </c>
      <c r="N640" s="103" t="s">
        <v>27</v>
      </c>
      <c r="O640" s="103" t="s">
        <v>27</v>
      </c>
      <c r="P640" s="103" t="s">
        <v>1517</v>
      </c>
      <c r="Q640" s="103" t="s">
        <v>2758</v>
      </c>
      <c r="R640" s="105">
        <v>13554707255</v>
      </c>
      <c r="S640" s="103" t="s">
        <v>1517</v>
      </c>
      <c r="T640" s="103" t="s">
        <v>20164</v>
      </c>
      <c r="U640" s="106" t="s">
        <v>20165</v>
      </c>
      <c r="V640" s="105" t="s">
        <v>21063</v>
      </c>
      <c r="W640" s="107" t="s">
        <v>234</v>
      </c>
      <c r="X640" t="s">
        <v>2757</v>
      </c>
      <c r="AA640">
        <f ca="1" t="shared" si="19"/>
        <v>18</v>
      </c>
    </row>
    <row r="641" spans="1:27">
      <c r="A641" s="101">
        <v>14</v>
      </c>
      <c r="B641" s="89" t="str">
        <f t="shared" si="18"/>
        <v>451229200304264529</v>
      </c>
      <c r="C641" s="89" t="s">
        <v>234</v>
      </c>
      <c r="D641" s="102" t="s">
        <v>2760</v>
      </c>
      <c r="E641" s="102" t="s">
        <v>143</v>
      </c>
      <c r="F641" s="103" t="s">
        <v>20131</v>
      </c>
      <c r="G641" s="103" t="s">
        <v>20154</v>
      </c>
      <c r="H641" s="104" t="s">
        <v>2759</v>
      </c>
      <c r="I641" s="103" t="s">
        <v>27</v>
      </c>
      <c r="J641" s="103" t="s">
        <v>27</v>
      </c>
      <c r="K641" s="103" t="s">
        <v>27</v>
      </c>
      <c r="L641" s="103" t="s">
        <v>30</v>
      </c>
      <c r="M641" s="103" t="s">
        <v>30</v>
      </c>
      <c r="N641" s="103" t="s">
        <v>30</v>
      </c>
      <c r="O641" s="103" t="s">
        <v>27</v>
      </c>
      <c r="P641" s="103" t="s">
        <v>1517</v>
      </c>
      <c r="Q641" s="103" t="s">
        <v>2762</v>
      </c>
      <c r="R641" s="105">
        <v>13377494016</v>
      </c>
      <c r="S641" s="103" t="s">
        <v>1517</v>
      </c>
      <c r="T641" s="103" t="s">
        <v>20211</v>
      </c>
      <c r="U641" s="106" t="s">
        <v>20626</v>
      </c>
      <c r="V641" s="105" t="s">
        <v>21064</v>
      </c>
      <c r="W641" s="107" t="s">
        <v>234</v>
      </c>
      <c r="X641" t="s">
        <v>2761</v>
      </c>
      <c r="AA641">
        <f ca="1" t="shared" si="19"/>
        <v>18</v>
      </c>
    </row>
    <row r="642" spans="1:27">
      <c r="A642" s="101">
        <v>15</v>
      </c>
      <c r="B642" s="89" t="str">
        <f t="shared" si="18"/>
        <v>450922200307143987</v>
      </c>
      <c r="C642" s="89" t="s">
        <v>234</v>
      </c>
      <c r="D642" s="102" t="s">
        <v>2764</v>
      </c>
      <c r="E642" s="102" t="s">
        <v>143</v>
      </c>
      <c r="F642" s="103" t="s">
        <v>20205</v>
      </c>
      <c r="G642" s="103" t="s">
        <v>20214</v>
      </c>
      <c r="H642" s="104" t="s">
        <v>2763</v>
      </c>
      <c r="I642" s="103" t="s">
        <v>30</v>
      </c>
      <c r="J642" s="103" t="s">
        <v>30</v>
      </c>
      <c r="K642" s="103" t="s">
        <v>30</v>
      </c>
      <c r="L642" s="103" t="s">
        <v>30</v>
      </c>
      <c r="M642" s="103" t="s">
        <v>30</v>
      </c>
      <c r="N642" s="103" t="s">
        <v>27</v>
      </c>
      <c r="O642" s="103" t="s">
        <v>27</v>
      </c>
      <c r="P642" s="103" t="s">
        <v>1517</v>
      </c>
      <c r="Q642" s="103" t="s">
        <v>2765</v>
      </c>
      <c r="R642" s="105">
        <v>18978295466</v>
      </c>
      <c r="S642" s="103" t="s">
        <v>1517</v>
      </c>
      <c r="T642" s="103" t="s">
        <v>20151</v>
      </c>
      <c r="U642" s="106" t="s">
        <v>20151</v>
      </c>
      <c r="V642" s="105" t="s">
        <v>20171</v>
      </c>
      <c r="W642" s="107" t="s">
        <v>234</v>
      </c>
      <c r="X642" t="s">
        <v>21042</v>
      </c>
      <c r="AA642">
        <f ca="1" t="shared" si="19"/>
        <v>18</v>
      </c>
    </row>
    <row r="643" spans="1:27">
      <c r="A643" s="101">
        <v>16</v>
      </c>
      <c r="B643" s="89" t="str">
        <f t="shared" ref="B643:B706" si="20">H643</f>
        <v>45212720030704361X</v>
      </c>
      <c r="C643" s="89" t="s">
        <v>234</v>
      </c>
      <c r="D643" s="102" t="s">
        <v>2767</v>
      </c>
      <c r="E643" s="102" t="s">
        <v>24</v>
      </c>
      <c r="F643" s="103" t="s">
        <v>20131</v>
      </c>
      <c r="G643" s="103" t="s">
        <v>20214</v>
      </c>
      <c r="H643" s="104" t="s">
        <v>2766</v>
      </c>
      <c r="I643" s="103" t="s">
        <v>30</v>
      </c>
      <c r="J643" s="103" t="s">
        <v>30</v>
      </c>
      <c r="K643" s="103" t="s">
        <v>30</v>
      </c>
      <c r="L643" s="103" t="s">
        <v>30</v>
      </c>
      <c r="M643" s="103" t="s">
        <v>30</v>
      </c>
      <c r="N643" s="103" t="s">
        <v>30</v>
      </c>
      <c r="O643" s="103" t="s">
        <v>27</v>
      </c>
      <c r="P643" s="103" t="s">
        <v>20253</v>
      </c>
      <c r="Q643" s="103" t="s">
        <v>2769</v>
      </c>
      <c r="R643" s="105">
        <v>15777802138</v>
      </c>
      <c r="S643" s="103" t="s">
        <v>20253</v>
      </c>
      <c r="T643" s="103" t="s">
        <v>21065</v>
      </c>
      <c r="U643" s="106" t="s">
        <v>21066</v>
      </c>
      <c r="V643" s="105" t="s">
        <v>21066</v>
      </c>
      <c r="W643" s="107" t="s">
        <v>234</v>
      </c>
      <c r="X643" t="s">
        <v>2768</v>
      </c>
      <c r="AA643">
        <f ca="1" t="shared" si="19"/>
        <v>18</v>
      </c>
    </row>
    <row r="644" spans="1:27">
      <c r="A644" s="101">
        <v>17</v>
      </c>
      <c r="B644" s="89" t="str">
        <f t="shared" si="20"/>
        <v>452731200302012125</v>
      </c>
      <c r="C644" s="89" t="s">
        <v>234</v>
      </c>
      <c r="D644" s="102" t="s">
        <v>2771</v>
      </c>
      <c r="E644" s="102" t="s">
        <v>143</v>
      </c>
      <c r="F644" s="103" t="s">
        <v>20178</v>
      </c>
      <c r="G644" s="103" t="s">
        <v>20161</v>
      </c>
      <c r="H644" s="104" t="s">
        <v>2770</v>
      </c>
      <c r="I644" s="103" t="s">
        <v>27</v>
      </c>
      <c r="J644" s="103" t="s">
        <v>27</v>
      </c>
      <c r="K644" s="103" t="s">
        <v>27</v>
      </c>
      <c r="L644" s="103" t="s">
        <v>30</v>
      </c>
      <c r="M644" s="103" t="s">
        <v>30</v>
      </c>
      <c r="N644" s="103" t="s">
        <v>30</v>
      </c>
      <c r="O644" s="103" t="s">
        <v>27</v>
      </c>
      <c r="P644" s="103" t="s">
        <v>1517</v>
      </c>
      <c r="Q644" s="103" t="s">
        <v>2532</v>
      </c>
      <c r="R644" s="105">
        <v>18107883775</v>
      </c>
      <c r="S644" s="103" t="s">
        <v>1517</v>
      </c>
      <c r="T644" s="103" t="s">
        <v>20240</v>
      </c>
      <c r="U644" s="106" t="s">
        <v>20806</v>
      </c>
      <c r="V644" s="105" t="s">
        <v>20867</v>
      </c>
      <c r="W644" s="107" t="s">
        <v>234</v>
      </c>
      <c r="X644" t="s">
        <v>1990</v>
      </c>
      <c r="AA644">
        <f ca="1" t="shared" ref="AA644:AA707" si="21">DATEDIF(TEXT(MID(H644,7,8),"00-00-00"),TODAY(),"y")</f>
        <v>18</v>
      </c>
    </row>
    <row r="645" spans="1:27">
      <c r="A645" s="101">
        <v>18</v>
      </c>
      <c r="B645" s="89" t="str">
        <f t="shared" si="20"/>
        <v>452731200302073622</v>
      </c>
      <c r="C645" s="89" t="s">
        <v>234</v>
      </c>
      <c r="D645" s="102" t="s">
        <v>2773</v>
      </c>
      <c r="E645" s="102" t="s">
        <v>143</v>
      </c>
      <c r="F645" s="103" t="s">
        <v>20131</v>
      </c>
      <c r="G645" s="103" t="s">
        <v>20161</v>
      </c>
      <c r="H645" s="104" t="s">
        <v>2772</v>
      </c>
      <c r="I645" s="103" t="s">
        <v>30</v>
      </c>
      <c r="J645" s="103" t="s">
        <v>30</v>
      </c>
      <c r="K645" s="103" t="s">
        <v>30</v>
      </c>
      <c r="L645" s="103" t="s">
        <v>30</v>
      </c>
      <c r="M645" s="103" t="s">
        <v>30</v>
      </c>
      <c r="N645" s="103" t="s">
        <v>30</v>
      </c>
      <c r="O645" s="103" t="s">
        <v>27</v>
      </c>
      <c r="P645" s="103" t="s">
        <v>1517</v>
      </c>
      <c r="Q645" s="103" t="s">
        <v>2775</v>
      </c>
      <c r="R645" s="105">
        <v>13557083679</v>
      </c>
      <c r="S645" s="103" t="s">
        <v>1517</v>
      </c>
      <c r="T645" s="103" t="s">
        <v>20158</v>
      </c>
      <c r="U645" s="106" t="s">
        <v>20250</v>
      </c>
      <c r="V645" s="105" t="s">
        <v>21067</v>
      </c>
      <c r="W645" s="107" t="s">
        <v>234</v>
      </c>
      <c r="X645" t="s">
        <v>19877</v>
      </c>
      <c r="AA645">
        <f ca="1" t="shared" si="21"/>
        <v>18</v>
      </c>
    </row>
    <row r="646" spans="1:27">
      <c r="A646" s="101">
        <v>19</v>
      </c>
      <c r="B646" s="89" t="str">
        <f t="shared" si="20"/>
        <v>452731200206030315</v>
      </c>
      <c r="C646" s="89" t="s">
        <v>234</v>
      </c>
      <c r="D646" s="102" t="s">
        <v>2777</v>
      </c>
      <c r="E646" s="102" t="s">
        <v>24</v>
      </c>
      <c r="F646" s="103" t="s">
        <v>20131</v>
      </c>
      <c r="G646" s="103" t="s">
        <v>20190</v>
      </c>
      <c r="H646" s="104" t="s">
        <v>2776</v>
      </c>
      <c r="I646" s="103" t="s">
        <v>30</v>
      </c>
      <c r="J646" s="103" t="s">
        <v>30</v>
      </c>
      <c r="K646" s="103" t="s">
        <v>30</v>
      </c>
      <c r="L646" s="103" t="s">
        <v>30</v>
      </c>
      <c r="M646" s="103" t="s">
        <v>30</v>
      </c>
      <c r="N646" s="103" t="s">
        <v>30</v>
      </c>
      <c r="O646" s="103" t="s">
        <v>27</v>
      </c>
      <c r="P646" s="103" t="s">
        <v>1517</v>
      </c>
      <c r="Q646" s="103" t="s">
        <v>2779</v>
      </c>
      <c r="R646" s="105" t="s">
        <v>2780</v>
      </c>
      <c r="S646" s="103" t="s">
        <v>1517</v>
      </c>
      <c r="T646" s="103" t="s">
        <v>20280</v>
      </c>
      <c r="U646" s="106" t="s">
        <v>21068</v>
      </c>
      <c r="V646" s="105" t="s">
        <v>21069</v>
      </c>
      <c r="W646" s="107" t="s">
        <v>234</v>
      </c>
      <c r="X646" t="s">
        <v>2778</v>
      </c>
      <c r="AA646">
        <f ca="1" t="shared" si="21"/>
        <v>19</v>
      </c>
    </row>
    <row r="647" spans="1:27">
      <c r="A647" s="101">
        <v>20</v>
      </c>
      <c r="B647" s="89" t="str">
        <f t="shared" si="20"/>
        <v>452726200304260025</v>
      </c>
      <c r="C647" s="89" t="s">
        <v>234</v>
      </c>
      <c r="D647" s="102" t="s">
        <v>2782</v>
      </c>
      <c r="E647" s="102" t="s">
        <v>143</v>
      </c>
      <c r="F647" s="103" t="s">
        <v>20131</v>
      </c>
      <c r="G647" s="103" t="s">
        <v>20154</v>
      </c>
      <c r="H647" s="104" t="s">
        <v>2781</v>
      </c>
      <c r="I647" s="103" t="s">
        <v>30</v>
      </c>
      <c r="J647" s="103" t="s">
        <v>30</v>
      </c>
      <c r="K647" s="103" t="s">
        <v>30</v>
      </c>
      <c r="L647" s="103" t="s">
        <v>30</v>
      </c>
      <c r="M647" s="103" t="s">
        <v>30</v>
      </c>
      <c r="N647" s="103" t="s">
        <v>30</v>
      </c>
      <c r="O647" s="103" t="s">
        <v>30</v>
      </c>
      <c r="P647" s="103" t="s">
        <v>1517</v>
      </c>
      <c r="Q647" s="103" t="s">
        <v>2784</v>
      </c>
      <c r="R647" s="105" t="s">
        <v>2785</v>
      </c>
      <c r="S647" s="103" t="s">
        <v>1517</v>
      </c>
      <c r="T647" s="103" t="s">
        <v>1517</v>
      </c>
      <c r="U647" s="106" t="s">
        <v>21070</v>
      </c>
      <c r="V647" s="105" t="s">
        <v>21071</v>
      </c>
      <c r="W647" s="107" t="s">
        <v>234</v>
      </c>
      <c r="X647" t="s">
        <v>19878</v>
      </c>
      <c r="AA647">
        <f ca="1" t="shared" si="21"/>
        <v>18</v>
      </c>
    </row>
    <row r="648" spans="1:27">
      <c r="A648" s="101">
        <v>21</v>
      </c>
      <c r="B648" s="89" t="str">
        <f t="shared" si="20"/>
        <v>451229200307055423</v>
      </c>
      <c r="C648" s="89" t="s">
        <v>234</v>
      </c>
      <c r="D648" s="102" t="s">
        <v>2787</v>
      </c>
      <c r="E648" s="102" t="s">
        <v>143</v>
      </c>
      <c r="F648" s="103" t="s">
        <v>20178</v>
      </c>
      <c r="G648" s="103" t="s">
        <v>20214</v>
      </c>
      <c r="H648" s="104" t="s">
        <v>2786</v>
      </c>
      <c r="I648" s="103" t="s">
        <v>30</v>
      </c>
      <c r="J648" s="103" t="s">
        <v>30</v>
      </c>
      <c r="K648" s="103" t="s">
        <v>30</v>
      </c>
      <c r="L648" s="103" t="s">
        <v>30</v>
      </c>
      <c r="M648" s="103" t="s">
        <v>30</v>
      </c>
      <c r="N648" s="103" t="s">
        <v>30</v>
      </c>
      <c r="O648" s="103" t="s">
        <v>27</v>
      </c>
      <c r="P648" s="103" t="s">
        <v>1517</v>
      </c>
      <c r="Q648" s="103" t="s">
        <v>2789</v>
      </c>
      <c r="R648" s="105">
        <v>15177387610</v>
      </c>
      <c r="S648" s="103" t="s">
        <v>1517</v>
      </c>
      <c r="T648" s="103" t="s">
        <v>20144</v>
      </c>
      <c r="U648" s="106" t="s">
        <v>21072</v>
      </c>
      <c r="V648" s="105" t="s">
        <v>21073</v>
      </c>
      <c r="W648" s="107" t="s">
        <v>234</v>
      </c>
      <c r="X648" t="s">
        <v>2788</v>
      </c>
      <c r="AA648">
        <f ca="1" t="shared" si="21"/>
        <v>18</v>
      </c>
    </row>
    <row r="649" spans="1:27">
      <c r="A649" s="101">
        <v>22</v>
      </c>
      <c r="B649" s="89" t="str">
        <f t="shared" si="20"/>
        <v>45122920020918212X</v>
      </c>
      <c r="C649" s="89" t="s">
        <v>234</v>
      </c>
      <c r="D649" s="102" t="s">
        <v>2791</v>
      </c>
      <c r="E649" s="102" t="s">
        <v>143</v>
      </c>
      <c r="F649" s="103" t="s">
        <v>20178</v>
      </c>
      <c r="G649" s="103" t="s">
        <v>20143</v>
      </c>
      <c r="H649" s="104" t="s">
        <v>2790</v>
      </c>
      <c r="I649" s="103" t="s">
        <v>27</v>
      </c>
      <c r="J649" s="103" t="s">
        <v>30</v>
      </c>
      <c r="K649" s="103" t="s">
        <v>27</v>
      </c>
      <c r="L649" s="103" t="s">
        <v>30</v>
      </c>
      <c r="M649" s="103" t="s">
        <v>30</v>
      </c>
      <c r="N649" s="103" t="s">
        <v>30</v>
      </c>
      <c r="O649" s="103" t="s">
        <v>27</v>
      </c>
      <c r="P649" s="103" t="s">
        <v>1517</v>
      </c>
      <c r="Q649" s="103" t="s">
        <v>2793</v>
      </c>
      <c r="R649" s="105">
        <v>13481867547</v>
      </c>
      <c r="S649" s="103" t="s">
        <v>1517</v>
      </c>
      <c r="T649" s="103" t="s">
        <v>20240</v>
      </c>
      <c r="U649" s="106" t="s">
        <v>20417</v>
      </c>
      <c r="V649" s="105" t="s">
        <v>21074</v>
      </c>
      <c r="W649" s="107" t="s">
        <v>234</v>
      </c>
      <c r="X649" t="s">
        <v>2792</v>
      </c>
      <c r="AA649">
        <f ca="1" t="shared" si="21"/>
        <v>18</v>
      </c>
    </row>
    <row r="650" spans="1:27">
      <c r="A650" s="101">
        <v>23</v>
      </c>
      <c r="B650" s="89" t="str">
        <f t="shared" si="20"/>
        <v>45273120021201002X</v>
      </c>
      <c r="C650" s="89" t="s">
        <v>234</v>
      </c>
      <c r="D650" s="102" t="s">
        <v>2795</v>
      </c>
      <c r="E650" s="102" t="s">
        <v>143</v>
      </c>
      <c r="F650" s="103" t="s">
        <v>20178</v>
      </c>
      <c r="G650" s="103" t="s">
        <v>20136</v>
      </c>
      <c r="H650" s="104" t="s">
        <v>2794</v>
      </c>
      <c r="I650" s="103" t="s">
        <v>30</v>
      </c>
      <c r="J650" s="103" t="s">
        <v>30</v>
      </c>
      <c r="K650" s="103" t="s">
        <v>30</v>
      </c>
      <c r="L650" s="103" t="s">
        <v>30</v>
      </c>
      <c r="M650" s="103" t="s">
        <v>30</v>
      </c>
      <c r="N650" s="103" t="s">
        <v>27</v>
      </c>
      <c r="O650" s="103" t="s">
        <v>27</v>
      </c>
      <c r="P650" s="103" t="s">
        <v>1517</v>
      </c>
      <c r="Q650" s="103" t="s">
        <v>2797</v>
      </c>
      <c r="R650" s="105">
        <v>13471848501</v>
      </c>
      <c r="S650" s="103" t="s">
        <v>1517</v>
      </c>
      <c r="T650" s="103" t="s">
        <v>20191</v>
      </c>
      <c r="U650" s="106" t="s">
        <v>20466</v>
      </c>
      <c r="V650" s="105" t="s">
        <v>21075</v>
      </c>
      <c r="W650" s="107" t="s">
        <v>234</v>
      </c>
      <c r="X650" t="s">
        <v>2796</v>
      </c>
      <c r="AA650">
        <f ca="1" t="shared" si="21"/>
        <v>18</v>
      </c>
    </row>
    <row r="651" spans="1:27">
      <c r="A651" s="101">
        <v>24</v>
      </c>
      <c r="B651" s="89" t="str">
        <f t="shared" si="20"/>
        <v>451229200301172119</v>
      </c>
      <c r="C651" s="89" t="s">
        <v>234</v>
      </c>
      <c r="D651" s="102" t="s">
        <v>2799</v>
      </c>
      <c r="E651" s="102" t="s">
        <v>24</v>
      </c>
      <c r="F651" s="103" t="s">
        <v>20178</v>
      </c>
      <c r="G651" s="103" t="s">
        <v>20157</v>
      </c>
      <c r="H651" s="104" t="s">
        <v>2798</v>
      </c>
      <c r="I651" s="103" t="s">
        <v>27</v>
      </c>
      <c r="J651" s="103" t="s">
        <v>30</v>
      </c>
      <c r="K651" s="103" t="s">
        <v>30</v>
      </c>
      <c r="L651" s="103" t="s">
        <v>30</v>
      </c>
      <c r="M651" s="103" t="s">
        <v>30</v>
      </c>
      <c r="N651" s="103" t="s">
        <v>30</v>
      </c>
      <c r="O651" s="103" t="s">
        <v>27</v>
      </c>
      <c r="P651" s="103" t="s">
        <v>1517</v>
      </c>
      <c r="Q651" s="103" t="s">
        <v>2801</v>
      </c>
      <c r="R651" s="105">
        <v>18176119807</v>
      </c>
      <c r="S651" s="103" t="s">
        <v>1517</v>
      </c>
      <c r="T651" s="103" t="s">
        <v>20240</v>
      </c>
      <c r="U651" s="106" t="s">
        <v>20806</v>
      </c>
      <c r="V651" s="105" t="s">
        <v>21076</v>
      </c>
      <c r="W651" s="107" t="s">
        <v>234</v>
      </c>
      <c r="X651" t="s">
        <v>2800</v>
      </c>
      <c r="AA651">
        <f ca="1" t="shared" si="21"/>
        <v>18</v>
      </c>
    </row>
    <row r="652" spans="1:27">
      <c r="A652" s="101">
        <v>25</v>
      </c>
      <c r="B652" s="89" t="str">
        <f t="shared" si="20"/>
        <v>452731200112302121</v>
      </c>
      <c r="C652" s="89" t="s">
        <v>234</v>
      </c>
      <c r="D652" s="102" t="s">
        <v>2803</v>
      </c>
      <c r="E652" s="102" t="s">
        <v>143</v>
      </c>
      <c r="F652" s="103" t="s">
        <v>20205</v>
      </c>
      <c r="G652" s="103" t="s">
        <v>20179</v>
      </c>
      <c r="H652" s="104" t="s">
        <v>2802</v>
      </c>
      <c r="I652" s="103" t="s">
        <v>27</v>
      </c>
      <c r="J652" s="103" t="s">
        <v>30</v>
      </c>
      <c r="K652" s="103" t="s">
        <v>27</v>
      </c>
      <c r="L652" s="103" t="s">
        <v>30</v>
      </c>
      <c r="M652" s="103" t="s">
        <v>30</v>
      </c>
      <c r="N652" s="103" t="s">
        <v>30</v>
      </c>
      <c r="O652" s="103" t="s">
        <v>27</v>
      </c>
      <c r="P652" s="103" t="s">
        <v>1517</v>
      </c>
      <c r="Q652" s="103" t="s">
        <v>2805</v>
      </c>
      <c r="R652" s="105">
        <v>19978177329</v>
      </c>
      <c r="S652" s="103" t="s">
        <v>1517</v>
      </c>
      <c r="T652" s="103" t="s">
        <v>20240</v>
      </c>
      <c r="U652" s="106" t="s">
        <v>20417</v>
      </c>
      <c r="V652" s="105" t="s">
        <v>20703</v>
      </c>
      <c r="W652" s="107" t="s">
        <v>234</v>
      </c>
      <c r="X652" t="s">
        <v>2804</v>
      </c>
      <c r="AA652">
        <f ca="1" t="shared" si="21"/>
        <v>19</v>
      </c>
    </row>
    <row r="653" spans="1:27">
      <c r="A653" s="101">
        <v>26</v>
      </c>
      <c r="B653" s="89" t="str">
        <f t="shared" si="20"/>
        <v>451229200408281227</v>
      </c>
      <c r="C653" s="89" t="s">
        <v>234</v>
      </c>
      <c r="D653" s="102" t="s">
        <v>2807</v>
      </c>
      <c r="E653" s="102" t="s">
        <v>143</v>
      </c>
      <c r="F653" s="103" t="s">
        <v>20131</v>
      </c>
      <c r="G653" s="103" t="s">
        <v>20757</v>
      </c>
      <c r="H653" s="104" t="s">
        <v>2806</v>
      </c>
      <c r="I653" s="103" t="s">
        <v>27</v>
      </c>
      <c r="J653" s="103" t="s">
        <v>30</v>
      </c>
      <c r="K653" s="103" t="s">
        <v>30</v>
      </c>
      <c r="L653" s="103" t="s">
        <v>30</v>
      </c>
      <c r="M653" s="103" t="s">
        <v>27</v>
      </c>
      <c r="N653" s="103" t="s">
        <v>27</v>
      </c>
      <c r="O653" s="103" t="s">
        <v>27</v>
      </c>
      <c r="P653" s="103" t="s">
        <v>1517</v>
      </c>
      <c r="Q653" s="103" t="s">
        <v>2809</v>
      </c>
      <c r="R653" s="105">
        <v>15807784748</v>
      </c>
      <c r="S653" s="103" t="s">
        <v>1517</v>
      </c>
      <c r="T653" s="103" t="s">
        <v>20169</v>
      </c>
      <c r="U653" s="106" t="s">
        <v>20176</v>
      </c>
      <c r="V653" s="105" t="s">
        <v>21077</v>
      </c>
      <c r="W653" s="107" t="s">
        <v>234</v>
      </c>
      <c r="X653" t="s">
        <v>21078</v>
      </c>
      <c r="AA653">
        <f ca="1" t="shared" si="21"/>
        <v>16</v>
      </c>
    </row>
    <row r="654" spans="1:27">
      <c r="A654" s="101">
        <v>27</v>
      </c>
      <c r="B654" s="89" t="str">
        <f t="shared" si="20"/>
        <v>452731200309221827</v>
      </c>
      <c r="C654" s="89" t="s">
        <v>234</v>
      </c>
      <c r="D654" s="102" t="s">
        <v>2811</v>
      </c>
      <c r="E654" s="102" t="s">
        <v>143</v>
      </c>
      <c r="F654" s="103" t="s">
        <v>20131</v>
      </c>
      <c r="G654" s="103" t="s">
        <v>20168</v>
      </c>
      <c r="H654" s="104" t="s">
        <v>2810</v>
      </c>
      <c r="I654" s="103" t="s">
        <v>30</v>
      </c>
      <c r="J654" s="103" t="s">
        <v>30</v>
      </c>
      <c r="K654" s="103" t="s">
        <v>30</v>
      </c>
      <c r="L654" s="103" t="s">
        <v>30</v>
      </c>
      <c r="M654" s="103" t="s">
        <v>30</v>
      </c>
      <c r="N654" s="103" t="s">
        <v>30</v>
      </c>
      <c r="O654" s="103" t="s">
        <v>27</v>
      </c>
      <c r="P654" s="103" t="s">
        <v>1517</v>
      </c>
      <c r="Q654" s="103" t="s">
        <v>2813</v>
      </c>
      <c r="R654" s="105">
        <v>15078572280</v>
      </c>
      <c r="S654" s="103" t="s">
        <v>1517</v>
      </c>
      <c r="T654" s="103" t="s">
        <v>20208</v>
      </c>
      <c r="U654" s="106" t="s">
        <v>20300</v>
      </c>
      <c r="V654" s="105" t="s">
        <v>21079</v>
      </c>
      <c r="W654" s="107" t="s">
        <v>234</v>
      </c>
      <c r="X654" t="s">
        <v>2812</v>
      </c>
      <c r="AA654">
        <f ca="1" t="shared" si="21"/>
        <v>17</v>
      </c>
    </row>
    <row r="655" spans="1:27">
      <c r="A655" s="101">
        <v>28</v>
      </c>
      <c r="B655" s="89" t="str">
        <f t="shared" si="20"/>
        <v>451229200304261248</v>
      </c>
      <c r="C655" s="89" t="s">
        <v>234</v>
      </c>
      <c r="D655" s="102" t="s">
        <v>2815</v>
      </c>
      <c r="E655" s="102" t="s">
        <v>143</v>
      </c>
      <c r="F655" s="103" t="s">
        <v>20131</v>
      </c>
      <c r="G655" s="103" t="s">
        <v>20154</v>
      </c>
      <c r="H655" s="104" t="s">
        <v>2814</v>
      </c>
      <c r="I655" s="103" t="s">
        <v>30</v>
      </c>
      <c r="J655" s="103" t="s">
        <v>30</v>
      </c>
      <c r="K655" s="103" t="s">
        <v>27</v>
      </c>
      <c r="L655" s="103" t="s">
        <v>30</v>
      </c>
      <c r="M655" s="103" t="s">
        <v>30</v>
      </c>
      <c r="N655" s="103" t="s">
        <v>27</v>
      </c>
      <c r="O655" s="103" t="s">
        <v>27</v>
      </c>
      <c r="P655" s="103" t="s">
        <v>20169</v>
      </c>
      <c r="Q655" s="103" t="s">
        <v>2816</v>
      </c>
      <c r="R655" s="105">
        <v>13737980611</v>
      </c>
      <c r="S655" s="103" t="s">
        <v>1517</v>
      </c>
      <c r="T655" s="103" t="s">
        <v>20169</v>
      </c>
      <c r="U655" s="106" t="s">
        <v>20170</v>
      </c>
      <c r="V655" s="105" t="s">
        <v>20651</v>
      </c>
      <c r="W655" s="107" t="s">
        <v>234</v>
      </c>
      <c r="X655" t="s">
        <v>18068</v>
      </c>
      <c r="AA655">
        <f ca="1" t="shared" si="21"/>
        <v>18</v>
      </c>
    </row>
    <row r="656" spans="1:27">
      <c r="A656" s="101">
        <v>29</v>
      </c>
      <c r="B656" s="89" t="str">
        <f t="shared" si="20"/>
        <v>45122920030617392X</v>
      </c>
      <c r="C656" s="89" t="s">
        <v>234</v>
      </c>
      <c r="D656" s="102" t="s">
        <v>2818</v>
      </c>
      <c r="E656" s="102" t="s">
        <v>143</v>
      </c>
      <c r="F656" s="103" t="s">
        <v>20131</v>
      </c>
      <c r="G656" s="103" t="s">
        <v>20229</v>
      </c>
      <c r="H656" s="104" t="s">
        <v>2817</v>
      </c>
      <c r="I656" s="103" t="s">
        <v>30</v>
      </c>
      <c r="J656" s="103" t="s">
        <v>30</v>
      </c>
      <c r="K656" s="103" t="s">
        <v>27</v>
      </c>
      <c r="L656" s="103" t="s">
        <v>30</v>
      </c>
      <c r="M656" s="103" t="s">
        <v>30</v>
      </c>
      <c r="N656" s="103" t="s">
        <v>30</v>
      </c>
      <c r="O656" s="103" t="s">
        <v>27</v>
      </c>
      <c r="P656" s="103" t="s">
        <v>1517</v>
      </c>
      <c r="Q656" s="103" t="s">
        <v>2820</v>
      </c>
      <c r="R656" s="105" t="s">
        <v>2821</v>
      </c>
      <c r="S656" s="103" t="s">
        <v>1517</v>
      </c>
      <c r="T656" s="103" t="s">
        <v>20140</v>
      </c>
      <c r="U656" s="106" t="s">
        <v>20714</v>
      </c>
      <c r="V656" s="105" t="s">
        <v>21080</v>
      </c>
      <c r="W656" s="107" t="s">
        <v>234</v>
      </c>
      <c r="X656" t="s">
        <v>2819</v>
      </c>
      <c r="AA656">
        <f ca="1" t="shared" si="21"/>
        <v>18</v>
      </c>
    </row>
    <row r="657" spans="1:27">
      <c r="A657" s="101">
        <v>30</v>
      </c>
      <c r="B657" s="89" t="str">
        <f t="shared" si="20"/>
        <v>452731200303214829</v>
      </c>
      <c r="C657" s="89" t="s">
        <v>234</v>
      </c>
      <c r="D657" s="102" t="s">
        <v>2823</v>
      </c>
      <c r="E657" s="102" t="s">
        <v>143</v>
      </c>
      <c r="F657" s="103" t="s">
        <v>20131</v>
      </c>
      <c r="G657" s="103" t="s">
        <v>20202</v>
      </c>
      <c r="H657" s="104" t="s">
        <v>2822</v>
      </c>
      <c r="I657" s="103" t="s">
        <v>30</v>
      </c>
      <c r="J657" s="103" t="s">
        <v>30</v>
      </c>
      <c r="K657" s="103" t="s">
        <v>30</v>
      </c>
      <c r="L657" s="103" t="s">
        <v>30</v>
      </c>
      <c r="M657" s="103" t="s">
        <v>30</v>
      </c>
      <c r="N657" s="103" t="s">
        <v>30</v>
      </c>
      <c r="O657" s="103" t="s">
        <v>27</v>
      </c>
      <c r="P657" s="103" t="s">
        <v>1517</v>
      </c>
      <c r="Q657" s="103" t="s">
        <v>2825</v>
      </c>
      <c r="R657" s="105" t="s">
        <v>2826</v>
      </c>
      <c r="S657" s="103" t="s">
        <v>1517</v>
      </c>
      <c r="T657" s="103" t="s">
        <v>1517</v>
      </c>
      <c r="U657" s="106" t="s">
        <v>20582</v>
      </c>
      <c r="V657" s="105" t="s">
        <v>21081</v>
      </c>
      <c r="W657" s="107" t="s">
        <v>234</v>
      </c>
      <c r="X657" t="s">
        <v>19879</v>
      </c>
      <c r="AA657">
        <f ca="1" t="shared" si="21"/>
        <v>18</v>
      </c>
    </row>
    <row r="658" spans="1:27">
      <c r="A658" s="101">
        <v>31</v>
      </c>
      <c r="B658" s="89" t="str">
        <f t="shared" si="20"/>
        <v>452731200110140923</v>
      </c>
      <c r="C658" s="89" t="s">
        <v>234</v>
      </c>
      <c r="D658" s="102" t="s">
        <v>2828</v>
      </c>
      <c r="E658" s="102" t="s">
        <v>143</v>
      </c>
      <c r="F658" s="103" t="s">
        <v>20131</v>
      </c>
      <c r="G658" s="103" t="s">
        <v>20236</v>
      </c>
      <c r="H658" s="104" t="s">
        <v>2827</v>
      </c>
      <c r="I658" s="103" t="s">
        <v>30</v>
      </c>
      <c r="J658" s="103" t="s">
        <v>30</v>
      </c>
      <c r="K658" s="103" t="s">
        <v>30</v>
      </c>
      <c r="L658" s="103" t="s">
        <v>30</v>
      </c>
      <c r="M658" s="103" t="s">
        <v>30</v>
      </c>
      <c r="N658" s="103" t="s">
        <v>30</v>
      </c>
      <c r="O658" s="103" t="s">
        <v>27</v>
      </c>
      <c r="P658" s="103" t="s">
        <v>1517</v>
      </c>
      <c r="Q658" s="103" t="s">
        <v>2830</v>
      </c>
      <c r="R658" s="105">
        <v>15949327895</v>
      </c>
      <c r="S658" s="103" t="s">
        <v>1517</v>
      </c>
      <c r="T658" s="103" t="s">
        <v>20151</v>
      </c>
      <c r="U658" s="106" t="s">
        <v>20152</v>
      </c>
      <c r="V658" s="105" t="s">
        <v>21082</v>
      </c>
      <c r="W658" s="107" t="s">
        <v>234</v>
      </c>
      <c r="X658" t="s">
        <v>19880</v>
      </c>
      <c r="AA658">
        <f ca="1" t="shared" si="21"/>
        <v>19</v>
      </c>
    </row>
    <row r="659" spans="1:27">
      <c r="A659" s="101">
        <v>32</v>
      </c>
      <c r="B659" s="89" t="str">
        <f t="shared" si="20"/>
        <v>452731200209235121</v>
      </c>
      <c r="C659" s="89" t="s">
        <v>234</v>
      </c>
      <c r="D659" s="102" t="s">
        <v>2832</v>
      </c>
      <c r="E659" s="102" t="s">
        <v>143</v>
      </c>
      <c r="F659" s="103" t="s">
        <v>20131</v>
      </c>
      <c r="G659" s="103" t="s">
        <v>20143</v>
      </c>
      <c r="H659" s="104" t="s">
        <v>2831</v>
      </c>
      <c r="I659" s="103" t="s">
        <v>30</v>
      </c>
      <c r="J659" s="103" t="s">
        <v>30</v>
      </c>
      <c r="K659" s="103" t="s">
        <v>27</v>
      </c>
      <c r="L659" s="103" t="s">
        <v>30</v>
      </c>
      <c r="M659" s="103" t="s">
        <v>30</v>
      </c>
      <c r="N659" s="103" t="s">
        <v>30</v>
      </c>
      <c r="O659" s="103" t="s">
        <v>27</v>
      </c>
      <c r="P659" s="103" t="s">
        <v>1517</v>
      </c>
      <c r="Q659" s="103" t="s">
        <v>2834</v>
      </c>
      <c r="R659" s="105">
        <v>15019699083</v>
      </c>
      <c r="S659" s="103" t="s">
        <v>1517</v>
      </c>
      <c r="T659" s="103" t="s">
        <v>20164</v>
      </c>
      <c r="U659" s="106" t="s">
        <v>20560</v>
      </c>
      <c r="V659" s="105" t="s">
        <v>21083</v>
      </c>
      <c r="W659" s="107" t="s">
        <v>234</v>
      </c>
      <c r="X659" t="s">
        <v>2833</v>
      </c>
      <c r="AA659">
        <f ca="1" t="shared" si="21"/>
        <v>18</v>
      </c>
    </row>
    <row r="660" spans="1:27">
      <c r="A660" s="101">
        <v>33</v>
      </c>
      <c r="B660" s="89" t="str">
        <f t="shared" si="20"/>
        <v>452731200108025117</v>
      </c>
      <c r="C660" s="89" t="s">
        <v>234</v>
      </c>
      <c r="D660" s="102" t="s">
        <v>2836</v>
      </c>
      <c r="E660" s="102" t="s">
        <v>24</v>
      </c>
      <c r="F660" s="103" t="s">
        <v>20131</v>
      </c>
      <c r="G660" s="103" t="s">
        <v>21038</v>
      </c>
      <c r="H660" s="104" t="s">
        <v>2835</v>
      </c>
      <c r="I660" s="103" t="s">
        <v>30</v>
      </c>
      <c r="J660" s="103" t="s">
        <v>30</v>
      </c>
      <c r="K660" s="103" t="s">
        <v>27</v>
      </c>
      <c r="L660" s="103" t="s">
        <v>30</v>
      </c>
      <c r="M660" s="103" t="s">
        <v>30</v>
      </c>
      <c r="N660" s="103" t="s">
        <v>27</v>
      </c>
      <c r="O660" s="103" t="s">
        <v>27</v>
      </c>
      <c r="P660" s="103" t="s">
        <v>1517</v>
      </c>
      <c r="Q660" s="103" t="s">
        <v>2838</v>
      </c>
      <c r="R660" s="105">
        <v>13711830016</v>
      </c>
      <c r="S660" s="103" t="s">
        <v>1517</v>
      </c>
      <c r="T660" s="103" t="s">
        <v>20164</v>
      </c>
      <c r="U660" s="106" t="s">
        <v>20834</v>
      </c>
      <c r="V660" s="105" t="s">
        <v>21084</v>
      </c>
      <c r="W660" s="107" t="s">
        <v>234</v>
      </c>
      <c r="X660" t="s">
        <v>2837</v>
      </c>
      <c r="AA660">
        <f ca="1" t="shared" si="21"/>
        <v>20</v>
      </c>
    </row>
    <row r="661" spans="1:27">
      <c r="A661" s="101">
        <v>34</v>
      </c>
      <c r="B661" s="89" t="str">
        <f t="shared" si="20"/>
        <v>451229200108202742</v>
      </c>
      <c r="C661" s="89" t="s">
        <v>234</v>
      </c>
      <c r="D661" s="102" t="s">
        <v>2840</v>
      </c>
      <c r="E661" s="102" t="s">
        <v>143</v>
      </c>
      <c r="F661" s="103" t="s">
        <v>20178</v>
      </c>
      <c r="G661" s="103" t="s">
        <v>21038</v>
      </c>
      <c r="H661" s="104" t="s">
        <v>2839</v>
      </c>
      <c r="I661" s="103" t="s">
        <v>27</v>
      </c>
      <c r="J661" s="103" t="s">
        <v>30</v>
      </c>
      <c r="K661" s="103" t="s">
        <v>30</v>
      </c>
      <c r="L661" s="103" t="s">
        <v>30</v>
      </c>
      <c r="M661" s="103" t="s">
        <v>30</v>
      </c>
      <c r="N661" s="103" t="s">
        <v>27</v>
      </c>
      <c r="O661" s="103" t="s">
        <v>27</v>
      </c>
      <c r="P661" s="103" t="s">
        <v>1517</v>
      </c>
      <c r="Q661" s="103" t="s">
        <v>2842</v>
      </c>
      <c r="R661" s="105">
        <v>18176483167</v>
      </c>
      <c r="S661" s="103" t="s">
        <v>1517</v>
      </c>
      <c r="T661" s="103" t="s">
        <v>20277</v>
      </c>
      <c r="U661" s="106" t="s">
        <v>21085</v>
      </c>
      <c r="V661" s="105" t="s">
        <v>20607</v>
      </c>
      <c r="W661" s="107" t="s">
        <v>234</v>
      </c>
      <c r="X661" t="s">
        <v>2841</v>
      </c>
      <c r="AA661">
        <f ca="1" t="shared" si="21"/>
        <v>19</v>
      </c>
    </row>
    <row r="662" spans="1:27">
      <c r="A662" s="101">
        <v>35</v>
      </c>
      <c r="B662" s="89" t="str">
        <f t="shared" si="20"/>
        <v>452731200211260940</v>
      </c>
      <c r="C662" s="89" t="s">
        <v>234</v>
      </c>
      <c r="D662" s="102" t="s">
        <v>2844</v>
      </c>
      <c r="E662" s="102" t="s">
        <v>143</v>
      </c>
      <c r="F662" s="103" t="s">
        <v>20131</v>
      </c>
      <c r="G662" s="103" t="s">
        <v>20276</v>
      </c>
      <c r="H662" s="104" t="s">
        <v>2843</v>
      </c>
      <c r="I662" s="103" t="s">
        <v>30</v>
      </c>
      <c r="J662" s="103" t="s">
        <v>30</v>
      </c>
      <c r="K662" s="103" t="s">
        <v>30</v>
      </c>
      <c r="L662" s="103" t="s">
        <v>30</v>
      </c>
      <c r="M662" s="103" t="s">
        <v>30</v>
      </c>
      <c r="N662" s="103" t="s">
        <v>30</v>
      </c>
      <c r="O662" s="103" t="s">
        <v>27</v>
      </c>
      <c r="P662" s="103" t="s">
        <v>1517</v>
      </c>
      <c r="Q662" s="103" t="s">
        <v>2846</v>
      </c>
      <c r="R662" s="105">
        <v>15878685462</v>
      </c>
      <c r="S662" s="103" t="s">
        <v>1517</v>
      </c>
      <c r="T662" s="103" t="s">
        <v>20151</v>
      </c>
      <c r="U662" s="106" t="s">
        <v>20152</v>
      </c>
      <c r="V662" s="105" t="s">
        <v>21086</v>
      </c>
      <c r="W662" s="107" t="s">
        <v>234</v>
      </c>
      <c r="X662" t="s">
        <v>17967</v>
      </c>
      <c r="AA662">
        <f ca="1" t="shared" si="21"/>
        <v>18</v>
      </c>
    </row>
    <row r="663" spans="1:27">
      <c r="A663" s="101">
        <v>36</v>
      </c>
      <c r="B663" s="89" t="str">
        <f t="shared" si="20"/>
        <v>452731200307030015</v>
      </c>
      <c r="C663" s="89" t="s">
        <v>234</v>
      </c>
      <c r="D663" s="102" t="s">
        <v>2848</v>
      </c>
      <c r="E663" s="102" t="s">
        <v>24</v>
      </c>
      <c r="F663" s="103" t="s">
        <v>20178</v>
      </c>
      <c r="G663" s="103" t="s">
        <v>20214</v>
      </c>
      <c r="H663" s="104" t="s">
        <v>2847</v>
      </c>
      <c r="I663" s="103" t="s">
        <v>30</v>
      </c>
      <c r="J663" s="103" t="s">
        <v>30</v>
      </c>
      <c r="K663" s="103" t="s">
        <v>30</v>
      </c>
      <c r="L663" s="103" t="s">
        <v>30</v>
      </c>
      <c r="M663" s="103" t="s">
        <v>30</v>
      </c>
      <c r="N663" s="103" t="s">
        <v>27</v>
      </c>
      <c r="O663" s="103" t="s">
        <v>27</v>
      </c>
      <c r="P663" s="103" t="s">
        <v>1517</v>
      </c>
      <c r="Q663" s="103" t="s">
        <v>2202</v>
      </c>
      <c r="R663" s="105">
        <v>15878686578</v>
      </c>
      <c r="S663" s="103" t="s">
        <v>1517</v>
      </c>
      <c r="T663" s="103" t="s">
        <v>1517</v>
      </c>
      <c r="U663" s="106" t="s">
        <v>20551</v>
      </c>
      <c r="V663" s="105" t="s">
        <v>21087</v>
      </c>
      <c r="W663" s="107" t="s">
        <v>234</v>
      </c>
      <c r="X663" t="s">
        <v>19881</v>
      </c>
      <c r="AA663">
        <f ca="1" t="shared" si="21"/>
        <v>18</v>
      </c>
    </row>
    <row r="664" spans="1:27">
      <c r="A664" s="101">
        <v>37</v>
      </c>
      <c r="B664" s="89" t="str">
        <f t="shared" si="20"/>
        <v>452731200012200929</v>
      </c>
      <c r="C664" s="89" t="s">
        <v>234</v>
      </c>
      <c r="D664" s="102" t="s">
        <v>2851</v>
      </c>
      <c r="E664" s="102" t="s">
        <v>143</v>
      </c>
      <c r="F664" s="103" t="s">
        <v>20131</v>
      </c>
      <c r="G664" s="103" t="s">
        <v>20225</v>
      </c>
      <c r="H664" s="104" t="s">
        <v>2850</v>
      </c>
      <c r="I664" s="103" t="s">
        <v>30</v>
      </c>
      <c r="J664" s="103" t="s">
        <v>30</v>
      </c>
      <c r="K664" s="103" t="s">
        <v>27</v>
      </c>
      <c r="L664" s="103" t="s">
        <v>30</v>
      </c>
      <c r="M664" s="103" t="s">
        <v>30</v>
      </c>
      <c r="N664" s="103" t="s">
        <v>27</v>
      </c>
      <c r="O664" s="103" t="s">
        <v>27</v>
      </c>
      <c r="P664" s="103" t="s">
        <v>1517</v>
      </c>
      <c r="Q664" s="103" t="s">
        <v>2853</v>
      </c>
      <c r="R664" s="105">
        <v>17807872263</v>
      </c>
      <c r="S664" s="103" t="s">
        <v>1517</v>
      </c>
      <c r="T664" s="103" t="s">
        <v>20151</v>
      </c>
      <c r="U664" s="106" t="s">
        <v>20151</v>
      </c>
      <c r="V664" s="105" t="s">
        <v>21037</v>
      </c>
      <c r="W664" s="107" t="s">
        <v>234</v>
      </c>
      <c r="X664" t="s">
        <v>19882</v>
      </c>
      <c r="AA664">
        <f ca="1" t="shared" si="21"/>
        <v>20</v>
      </c>
    </row>
    <row r="665" spans="1:27">
      <c r="A665" s="101">
        <v>38</v>
      </c>
      <c r="B665" s="89" t="str">
        <f t="shared" si="20"/>
        <v>452127200303103355</v>
      </c>
      <c r="C665" s="89" t="s">
        <v>234</v>
      </c>
      <c r="D665" s="102" t="s">
        <v>2855</v>
      </c>
      <c r="E665" s="102" t="s">
        <v>24</v>
      </c>
      <c r="F665" s="103" t="s">
        <v>20131</v>
      </c>
      <c r="G665" s="103" t="s">
        <v>20202</v>
      </c>
      <c r="H665" s="104" t="s">
        <v>2854</v>
      </c>
      <c r="I665" s="103" t="s">
        <v>30</v>
      </c>
      <c r="J665" s="103" t="s">
        <v>30</v>
      </c>
      <c r="K665" s="103" t="s">
        <v>30</v>
      </c>
      <c r="L665" s="103" t="s">
        <v>30</v>
      </c>
      <c r="M665" s="103" t="s">
        <v>30</v>
      </c>
      <c r="N665" s="103" t="s">
        <v>30</v>
      </c>
      <c r="O665" s="103" t="s">
        <v>27</v>
      </c>
      <c r="P665" s="103" t="s">
        <v>20253</v>
      </c>
      <c r="Q665" s="103" t="s">
        <v>2857</v>
      </c>
      <c r="R665" s="105">
        <v>15723889701</v>
      </c>
      <c r="S665" s="103" t="s">
        <v>20253</v>
      </c>
      <c r="T665" s="103" t="s">
        <v>20379</v>
      </c>
      <c r="U665" s="106" t="s">
        <v>21088</v>
      </c>
      <c r="V665" s="105" t="s">
        <v>21089</v>
      </c>
      <c r="W665" s="107" t="s">
        <v>234</v>
      </c>
      <c r="X665" t="s">
        <v>2856</v>
      </c>
      <c r="AA665">
        <f ca="1" t="shared" si="21"/>
        <v>18</v>
      </c>
    </row>
    <row r="666" spans="1:27">
      <c r="A666" s="101">
        <v>39</v>
      </c>
      <c r="B666" s="89" t="str">
        <f t="shared" si="20"/>
        <v>452731200310134827</v>
      </c>
      <c r="C666" s="89" t="s">
        <v>234</v>
      </c>
      <c r="D666" s="102" t="s">
        <v>2859</v>
      </c>
      <c r="E666" s="102" t="s">
        <v>143</v>
      </c>
      <c r="F666" s="103" t="s">
        <v>20131</v>
      </c>
      <c r="G666" s="103" t="s">
        <v>20307</v>
      </c>
      <c r="H666" s="104" t="s">
        <v>2858</v>
      </c>
      <c r="I666" s="103" t="s">
        <v>30</v>
      </c>
      <c r="J666" s="103" t="s">
        <v>30</v>
      </c>
      <c r="K666" s="103" t="s">
        <v>30</v>
      </c>
      <c r="L666" s="103" t="s">
        <v>30</v>
      </c>
      <c r="M666" s="103" t="s">
        <v>30</v>
      </c>
      <c r="N666" s="103" t="s">
        <v>30</v>
      </c>
      <c r="O666" s="103" t="s">
        <v>27</v>
      </c>
      <c r="P666" s="103" t="s">
        <v>1517</v>
      </c>
      <c r="Q666" s="103" t="s">
        <v>2861</v>
      </c>
      <c r="R666" s="105">
        <v>13662938851</v>
      </c>
      <c r="S666" s="103" t="s">
        <v>1517</v>
      </c>
      <c r="T666" s="103" t="s">
        <v>1517</v>
      </c>
      <c r="U666" s="106" t="s">
        <v>20352</v>
      </c>
      <c r="V666" s="105" t="s">
        <v>21090</v>
      </c>
      <c r="W666" s="107" t="s">
        <v>234</v>
      </c>
      <c r="X666" t="s">
        <v>21091</v>
      </c>
      <c r="AA666">
        <f ca="1" t="shared" si="21"/>
        <v>17</v>
      </c>
    </row>
    <row r="667" spans="1:27">
      <c r="A667" s="101">
        <v>40</v>
      </c>
      <c r="B667" s="89" t="str">
        <f t="shared" si="20"/>
        <v>45273120020411032X</v>
      </c>
      <c r="C667" s="89" t="s">
        <v>234</v>
      </c>
      <c r="D667" s="102" t="s">
        <v>2863</v>
      </c>
      <c r="E667" s="102" t="s">
        <v>143</v>
      </c>
      <c r="F667" s="103" t="s">
        <v>20131</v>
      </c>
      <c r="G667" s="103" t="s">
        <v>20297</v>
      </c>
      <c r="H667" s="104" t="s">
        <v>2862</v>
      </c>
      <c r="I667" s="103" t="s">
        <v>30</v>
      </c>
      <c r="J667" s="103" t="s">
        <v>30</v>
      </c>
      <c r="K667" s="103" t="s">
        <v>30</v>
      </c>
      <c r="L667" s="103" t="s">
        <v>30</v>
      </c>
      <c r="M667" s="103" t="s">
        <v>30</v>
      </c>
      <c r="N667" s="103" t="s">
        <v>27</v>
      </c>
      <c r="O667" s="103" t="s">
        <v>30</v>
      </c>
      <c r="P667" s="103" t="s">
        <v>1517</v>
      </c>
      <c r="Q667" s="103" t="s">
        <v>2865</v>
      </c>
      <c r="R667" s="105" t="s">
        <v>2866</v>
      </c>
      <c r="S667" s="103" t="s">
        <v>1517</v>
      </c>
      <c r="T667" s="103" t="s">
        <v>20280</v>
      </c>
      <c r="U667" s="106" t="s">
        <v>20333</v>
      </c>
      <c r="V667" s="105" t="s">
        <v>21092</v>
      </c>
      <c r="W667" s="107" t="s">
        <v>234</v>
      </c>
      <c r="X667" t="s">
        <v>2864</v>
      </c>
      <c r="AA667">
        <f ca="1" t="shared" si="21"/>
        <v>19</v>
      </c>
    </row>
    <row r="668" spans="1:27">
      <c r="A668" s="101">
        <v>41</v>
      </c>
      <c r="B668" s="89" t="str">
        <f t="shared" si="20"/>
        <v>452731200205093621</v>
      </c>
      <c r="C668" s="89" t="s">
        <v>234</v>
      </c>
      <c r="D668" s="102" t="s">
        <v>2868</v>
      </c>
      <c r="E668" s="102" t="s">
        <v>143</v>
      </c>
      <c r="F668" s="103" t="s">
        <v>20131</v>
      </c>
      <c r="G668" s="103" t="s">
        <v>20150</v>
      </c>
      <c r="H668" s="104" t="s">
        <v>2867</v>
      </c>
      <c r="I668" s="103" t="s">
        <v>30</v>
      </c>
      <c r="J668" s="103" t="s">
        <v>30</v>
      </c>
      <c r="K668" s="103" t="s">
        <v>30</v>
      </c>
      <c r="L668" s="103" t="s">
        <v>30</v>
      </c>
      <c r="M668" s="103" t="s">
        <v>30</v>
      </c>
      <c r="N668" s="103" t="s">
        <v>30</v>
      </c>
      <c r="O668" s="103" t="s">
        <v>27</v>
      </c>
      <c r="P668" s="103" t="s">
        <v>1517</v>
      </c>
      <c r="Q668" s="103" t="s">
        <v>2870</v>
      </c>
      <c r="R668" s="105">
        <v>13422844233</v>
      </c>
      <c r="S668" s="103" t="s">
        <v>1517</v>
      </c>
      <c r="T668" s="103" t="s">
        <v>20158</v>
      </c>
      <c r="U668" s="106" t="s">
        <v>21093</v>
      </c>
      <c r="V668" s="105" t="s">
        <v>21094</v>
      </c>
      <c r="W668" s="107" t="s">
        <v>234</v>
      </c>
      <c r="X668" t="s">
        <v>19883</v>
      </c>
      <c r="AA668">
        <f ca="1" t="shared" si="21"/>
        <v>19</v>
      </c>
    </row>
    <row r="669" spans="1:27">
      <c r="A669" s="101">
        <v>42</v>
      </c>
      <c r="B669" s="89" t="str">
        <f t="shared" si="20"/>
        <v>451229200206292729</v>
      </c>
      <c r="C669" s="89" t="s">
        <v>234</v>
      </c>
      <c r="D669" s="102" t="s">
        <v>2872</v>
      </c>
      <c r="E669" s="102" t="s">
        <v>143</v>
      </c>
      <c r="F669" s="103" t="s">
        <v>20178</v>
      </c>
      <c r="G669" s="103" t="s">
        <v>20190</v>
      </c>
      <c r="H669" s="104" t="s">
        <v>2871</v>
      </c>
      <c r="I669" s="103" t="s">
        <v>30</v>
      </c>
      <c r="J669" s="103" t="s">
        <v>30</v>
      </c>
      <c r="K669" s="103" t="s">
        <v>30</v>
      </c>
      <c r="L669" s="103" t="s">
        <v>30</v>
      </c>
      <c r="M669" s="103" t="s">
        <v>30</v>
      </c>
      <c r="N669" s="103" t="s">
        <v>30</v>
      </c>
      <c r="O669" s="103" t="s">
        <v>27</v>
      </c>
      <c r="P669" s="103" t="s">
        <v>1517</v>
      </c>
      <c r="Q669" s="103" t="s">
        <v>2874</v>
      </c>
      <c r="R669" s="105" t="s">
        <v>2875</v>
      </c>
      <c r="S669" s="103" t="s">
        <v>1517</v>
      </c>
      <c r="T669" s="103" t="s">
        <v>20277</v>
      </c>
      <c r="U669" s="106" t="s">
        <v>20563</v>
      </c>
      <c r="V669" s="105" t="s">
        <v>21095</v>
      </c>
      <c r="W669" s="107" t="s">
        <v>234</v>
      </c>
      <c r="X669" t="s">
        <v>2873</v>
      </c>
      <c r="AA669">
        <f ca="1" t="shared" si="21"/>
        <v>19</v>
      </c>
    </row>
    <row r="670" spans="1:27">
      <c r="A670" s="101">
        <v>43</v>
      </c>
      <c r="B670" s="89" t="str">
        <f t="shared" si="20"/>
        <v>45122920020823272X</v>
      </c>
      <c r="C670" s="89" t="s">
        <v>234</v>
      </c>
      <c r="D670" s="102" t="s">
        <v>2877</v>
      </c>
      <c r="E670" s="102" t="s">
        <v>143</v>
      </c>
      <c r="F670" s="103" t="s">
        <v>20131</v>
      </c>
      <c r="G670" s="103" t="s">
        <v>20182</v>
      </c>
      <c r="H670" s="104" t="s">
        <v>2876</v>
      </c>
      <c r="I670" s="103" t="s">
        <v>30</v>
      </c>
      <c r="J670" s="103" t="s">
        <v>30</v>
      </c>
      <c r="K670" s="103" t="s">
        <v>30</v>
      </c>
      <c r="L670" s="103" t="s">
        <v>30</v>
      </c>
      <c r="M670" s="103" t="s">
        <v>30</v>
      </c>
      <c r="N670" s="103" t="s">
        <v>30</v>
      </c>
      <c r="O670" s="103" t="s">
        <v>27</v>
      </c>
      <c r="P670" s="103" t="s">
        <v>20277</v>
      </c>
      <c r="Q670" s="103" t="s">
        <v>2879</v>
      </c>
      <c r="R670" s="105">
        <v>13367588225</v>
      </c>
      <c r="S670" s="103" t="s">
        <v>1517</v>
      </c>
      <c r="T670" s="103" t="s">
        <v>20277</v>
      </c>
      <c r="U670" s="106" t="s">
        <v>20563</v>
      </c>
      <c r="V670" s="105" t="s">
        <v>21096</v>
      </c>
      <c r="W670" s="107" t="s">
        <v>234</v>
      </c>
      <c r="X670" t="s">
        <v>2878</v>
      </c>
      <c r="AA670">
        <f ca="1" t="shared" si="21"/>
        <v>18</v>
      </c>
    </row>
    <row r="671" spans="1:27">
      <c r="A671" s="101">
        <v>44</v>
      </c>
      <c r="B671" s="89" t="str">
        <f t="shared" si="20"/>
        <v>452731200303272121</v>
      </c>
      <c r="C671" s="89" t="s">
        <v>234</v>
      </c>
      <c r="D671" s="102" t="s">
        <v>2881</v>
      </c>
      <c r="E671" s="102" t="s">
        <v>143</v>
      </c>
      <c r="F671" s="103" t="s">
        <v>20131</v>
      </c>
      <c r="G671" s="103" t="s">
        <v>20202</v>
      </c>
      <c r="H671" s="104" t="s">
        <v>2880</v>
      </c>
      <c r="I671" s="103" t="s">
        <v>30</v>
      </c>
      <c r="J671" s="103" t="s">
        <v>30</v>
      </c>
      <c r="K671" s="103" t="s">
        <v>30</v>
      </c>
      <c r="L671" s="103" t="s">
        <v>30</v>
      </c>
      <c r="M671" s="103" t="s">
        <v>30</v>
      </c>
      <c r="N671" s="103" t="s">
        <v>30</v>
      </c>
      <c r="O671" s="103" t="s">
        <v>27</v>
      </c>
      <c r="P671" s="103" t="s">
        <v>1517</v>
      </c>
      <c r="Q671" s="103" t="s">
        <v>2883</v>
      </c>
      <c r="R671" s="105" t="s">
        <v>2884</v>
      </c>
      <c r="S671" s="103" t="s">
        <v>1517</v>
      </c>
      <c r="T671" s="103" t="s">
        <v>20240</v>
      </c>
      <c r="U671" s="106" t="s">
        <v>20913</v>
      </c>
      <c r="V671" s="105" t="s">
        <v>21097</v>
      </c>
      <c r="W671" s="107" t="s">
        <v>234</v>
      </c>
      <c r="X671" t="s">
        <v>2882</v>
      </c>
      <c r="AA671">
        <f ca="1" t="shared" si="21"/>
        <v>18</v>
      </c>
    </row>
    <row r="672" spans="1:27">
      <c r="A672" s="101">
        <v>45</v>
      </c>
      <c r="B672" s="89" t="str">
        <f t="shared" si="20"/>
        <v>45122920041217124X</v>
      </c>
      <c r="C672" s="89" t="s">
        <v>234</v>
      </c>
      <c r="D672" s="102" t="s">
        <v>2886</v>
      </c>
      <c r="E672" s="102" t="s">
        <v>143</v>
      </c>
      <c r="F672" s="103" t="s">
        <v>20131</v>
      </c>
      <c r="G672" s="103" t="s">
        <v>20996</v>
      </c>
      <c r="H672" s="104" t="s">
        <v>2885</v>
      </c>
      <c r="I672" s="103" t="s">
        <v>27</v>
      </c>
      <c r="J672" s="103" t="s">
        <v>30</v>
      </c>
      <c r="K672" s="103" t="s">
        <v>30</v>
      </c>
      <c r="L672" s="103" t="s">
        <v>30</v>
      </c>
      <c r="M672" s="103" t="s">
        <v>30</v>
      </c>
      <c r="N672" s="103" t="s">
        <v>30</v>
      </c>
      <c r="O672" s="103" t="s">
        <v>27</v>
      </c>
      <c r="P672" s="103" t="s">
        <v>1517</v>
      </c>
      <c r="Q672" s="103" t="s">
        <v>2888</v>
      </c>
      <c r="R672" s="105">
        <v>15949327850</v>
      </c>
      <c r="S672" s="103" t="s">
        <v>1517</v>
      </c>
      <c r="T672" s="103" t="s">
        <v>20169</v>
      </c>
      <c r="U672" s="106" t="s">
        <v>20813</v>
      </c>
      <c r="V672" s="105" t="s">
        <v>21098</v>
      </c>
      <c r="W672" s="107" t="s">
        <v>234</v>
      </c>
      <c r="X672" t="s">
        <v>21099</v>
      </c>
      <c r="AA672">
        <f ca="1" t="shared" si="21"/>
        <v>16</v>
      </c>
    </row>
    <row r="673" spans="1:27">
      <c r="A673" s="101">
        <v>46</v>
      </c>
      <c r="B673" s="89" t="str">
        <f t="shared" si="20"/>
        <v>452730200301265327</v>
      </c>
      <c r="C673" s="89" t="s">
        <v>234</v>
      </c>
      <c r="D673" s="102" t="s">
        <v>2890</v>
      </c>
      <c r="E673" s="102" t="s">
        <v>143</v>
      </c>
      <c r="F673" s="103" t="s">
        <v>20178</v>
      </c>
      <c r="G673" s="103" t="s">
        <v>20157</v>
      </c>
      <c r="H673" s="104" t="s">
        <v>2889</v>
      </c>
      <c r="I673" s="103" t="s">
        <v>30</v>
      </c>
      <c r="J673" s="103" t="s">
        <v>30</v>
      </c>
      <c r="K673" s="103" t="s">
        <v>30</v>
      </c>
      <c r="L673" s="103" t="s">
        <v>30</v>
      </c>
      <c r="M673" s="103" t="s">
        <v>30</v>
      </c>
      <c r="N673" s="103" t="s">
        <v>27</v>
      </c>
      <c r="O673" s="103" t="s">
        <v>27</v>
      </c>
      <c r="P673" s="103" t="s">
        <v>1517</v>
      </c>
      <c r="Q673" s="103" t="s">
        <v>2892</v>
      </c>
      <c r="R673" s="105">
        <v>19994566813</v>
      </c>
      <c r="S673" s="103" t="s">
        <v>1517</v>
      </c>
      <c r="T673" s="103" t="s">
        <v>1517</v>
      </c>
      <c r="U673" s="106" t="s">
        <v>20615</v>
      </c>
      <c r="V673" s="105" t="s">
        <v>21100</v>
      </c>
      <c r="W673" s="107" t="s">
        <v>234</v>
      </c>
      <c r="X673" t="s">
        <v>19884</v>
      </c>
      <c r="AA673">
        <f ca="1" t="shared" si="21"/>
        <v>18</v>
      </c>
    </row>
    <row r="674" spans="1:27">
      <c r="A674" s="101">
        <v>47</v>
      </c>
      <c r="B674" s="89" t="str">
        <f t="shared" si="20"/>
        <v>452731200310031238</v>
      </c>
      <c r="C674" s="89" t="s">
        <v>234</v>
      </c>
      <c r="D674" s="102" t="s">
        <v>2894</v>
      </c>
      <c r="E674" s="102" t="s">
        <v>24</v>
      </c>
      <c r="F674" s="103" t="s">
        <v>20131</v>
      </c>
      <c r="G674" s="103" t="s">
        <v>20307</v>
      </c>
      <c r="H674" s="104" t="s">
        <v>2893</v>
      </c>
      <c r="I674" s="103" t="s">
        <v>30</v>
      </c>
      <c r="J674" s="103" t="s">
        <v>30</v>
      </c>
      <c r="K674" s="103" t="s">
        <v>27</v>
      </c>
      <c r="L674" s="103" t="s">
        <v>30</v>
      </c>
      <c r="M674" s="103" t="s">
        <v>30</v>
      </c>
      <c r="N674" s="103" t="s">
        <v>30</v>
      </c>
      <c r="O674" s="103" t="s">
        <v>27</v>
      </c>
      <c r="P674" s="103" t="s">
        <v>1517</v>
      </c>
      <c r="Q674" s="103" t="s">
        <v>2896</v>
      </c>
      <c r="R674" s="105">
        <v>15875711287</v>
      </c>
      <c r="S674" s="103" t="s">
        <v>1517</v>
      </c>
      <c r="T674" s="103" t="s">
        <v>20169</v>
      </c>
      <c r="U674" s="106" t="s">
        <v>20206</v>
      </c>
      <c r="V674" s="105" t="s">
        <v>21101</v>
      </c>
      <c r="W674" s="107" t="s">
        <v>234</v>
      </c>
      <c r="X674" t="s">
        <v>21102</v>
      </c>
      <c r="AA674">
        <f ca="1" t="shared" si="21"/>
        <v>17</v>
      </c>
    </row>
    <row r="675" spans="1:27">
      <c r="A675" s="101">
        <v>48</v>
      </c>
      <c r="B675" s="89" t="str">
        <f t="shared" si="20"/>
        <v>451229200208175120</v>
      </c>
      <c r="C675" s="89" t="s">
        <v>234</v>
      </c>
      <c r="D675" s="102" t="s">
        <v>2898</v>
      </c>
      <c r="E675" s="102" t="s">
        <v>143</v>
      </c>
      <c r="F675" s="103" t="s">
        <v>20178</v>
      </c>
      <c r="G675" s="103" t="s">
        <v>20182</v>
      </c>
      <c r="H675" s="104" t="s">
        <v>2897</v>
      </c>
      <c r="I675" s="103" t="s">
        <v>30</v>
      </c>
      <c r="J675" s="103" t="s">
        <v>30</v>
      </c>
      <c r="K675" s="103" t="s">
        <v>27</v>
      </c>
      <c r="L675" s="103" t="s">
        <v>30</v>
      </c>
      <c r="M675" s="103" t="s">
        <v>30</v>
      </c>
      <c r="N675" s="103" t="s">
        <v>30</v>
      </c>
      <c r="O675" s="103" t="s">
        <v>27</v>
      </c>
      <c r="P675" s="103" t="s">
        <v>1517</v>
      </c>
      <c r="Q675" s="103" t="s">
        <v>2900</v>
      </c>
      <c r="R675" s="105">
        <v>13794798255</v>
      </c>
      <c r="S675" s="103" t="s">
        <v>1517</v>
      </c>
      <c r="T675" s="103" t="s">
        <v>20164</v>
      </c>
      <c r="U675" s="106" t="s">
        <v>20834</v>
      </c>
      <c r="V675" s="105" t="s">
        <v>21103</v>
      </c>
      <c r="W675" s="107" t="s">
        <v>234</v>
      </c>
      <c r="X675" t="s">
        <v>2899</v>
      </c>
      <c r="AA675">
        <f ca="1" t="shared" si="21"/>
        <v>18</v>
      </c>
    </row>
    <row r="676" spans="1:27">
      <c r="A676" s="101">
        <v>49</v>
      </c>
      <c r="B676" s="89" t="str">
        <f t="shared" si="20"/>
        <v>451229199912091822</v>
      </c>
      <c r="C676" s="89" t="s">
        <v>234</v>
      </c>
      <c r="D676" s="102" t="s">
        <v>2902</v>
      </c>
      <c r="E676" s="102" t="s">
        <v>143</v>
      </c>
      <c r="F676" s="103" t="s">
        <v>20178</v>
      </c>
      <c r="G676" s="103" t="s">
        <v>20574</v>
      </c>
      <c r="H676" s="104" t="s">
        <v>2901</v>
      </c>
      <c r="I676" s="103" t="s">
        <v>27</v>
      </c>
      <c r="J676" s="103" t="s">
        <v>30</v>
      </c>
      <c r="K676" s="103" t="s">
        <v>27</v>
      </c>
      <c r="L676" s="103" t="s">
        <v>30</v>
      </c>
      <c r="M676" s="103" t="s">
        <v>30</v>
      </c>
      <c r="N676" s="103" t="s">
        <v>27</v>
      </c>
      <c r="O676" s="103" t="s">
        <v>27</v>
      </c>
      <c r="P676" s="103" t="s">
        <v>20208</v>
      </c>
      <c r="Q676" s="103" t="s">
        <v>2904</v>
      </c>
      <c r="R676" s="105">
        <v>18278865103</v>
      </c>
      <c r="S676" s="103" t="s">
        <v>1517</v>
      </c>
      <c r="T676" s="103" t="s">
        <v>20208</v>
      </c>
      <c r="U676" s="106" t="s">
        <v>21104</v>
      </c>
      <c r="V676" s="105" t="s">
        <v>21105</v>
      </c>
      <c r="W676" s="107" t="s">
        <v>234</v>
      </c>
      <c r="X676" t="s">
        <v>19885</v>
      </c>
      <c r="AA676">
        <f ca="1" t="shared" si="21"/>
        <v>21</v>
      </c>
    </row>
    <row r="677" spans="1:27">
      <c r="A677" s="101">
        <v>50</v>
      </c>
      <c r="B677" s="89" t="str">
        <f t="shared" si="20"/>
        <v>451229200302162721</v>
      </c>
      <c r="C677" s="89" t="s">
        <v>234</v>
      </c>
      <c r="D677" s="102" t="s">
        <v>2906</v>
      </c>
      <c r="E677" s="102" t="s">
        <v>143</v>
      </c>
      <c r="F677" s="103" t="s">
        <v>20178</v>
      </c>
      <c r="G677" s="103" t="s">
        <v>20161</v>
      </c>
      <c r="H677" s="104" t="s">
        <v>2905</v>
      </c>
      <c r="I677" s="103" t="s">
        <v>27</v>
      </c>
      <c r="J677" s="103" t="s">
        <v>30</v>
      </c>
      <c r="K677" s="103" t="s">
        <v>30</v>
      </c>
      <c r="L677" s="103" t="s">
        <v>30</v>
      </c>
      <c r="M677" s="103" t="s">
        <v>30</v>
      </c>
      <c r="N677" s="103" t="s">
        <v>30</v>
      </c>
      <c r="O677" s="103" t="s">
        <v>27</v>
      </c>
      <c r="P677" s="103" t="s">
        <v>1517</v>
      </c>
      <c r="Q677" s="103" t="s">
        <v>2908</v>
      </c>
      <c r="R677" s="105">
        <v>13307884101</v>
      </c>
      <c r="S677" s="103" t="s">
        <v>1517</v>
      </c>
      <c r="T677" s="103" t="s">
        <v>20277</v>
      </c>
      <c r="U677" s="106" t="s">
        <v>20599</v>
      </c>
      <c r="V677" s="105" t="s">
        <v>21106</v>
      </c>
      <c r="W677" s="107" t="s">
        <v>234</v>
      </c>
      <c r="X677" t="s">
        <v>2907</v>
      </c>
      <c r="AA677">
        <f ca="1" t="shared" si="21"/>
        <v>18</v>
      </c>
    </row>
    <row r="678" spans="1:27">
      <c r="A678" s="101">
        <v>51</v>
      </c>
      <c r="B678" s="89" t="str">
        <f t="shared" si="20"/>
        <v>451229200102114514</v>
      </c>
      <c r="C678" s="89" t="s">
        <v>234</v>
      </c>
      <c r="D678" s="102" t="s">
        <v>2910</v>
      </c>
      <c r="E678" s="102" t="s">
        <v>24</v>
      </c>
      <c r="F678" s="103" t="s">
        <v>20178</v>
      </c>
      <c r="G678" s="103" t="s">
        <v>20249</v>
      </c>
      <c r="H678" s="104" t="s">
        <v>2909</v>
      </c>
      <c r="I678" s="103" t="s">
        <v>27</v>
      </c>
      <c r="J678" s="103" t="s">
        <v>30</v>
      </c>
      <c r="K678" s="103" t="s">
        <v>30</v>
      </c>
      <c r="L678" s="103" t="s">
        <v>30</v>
      </c>
      <c r="M678" s="103" t="s">
        <v>30</v>
      </c>
      <c r="N678" s="103" t="s">
        <v>30</v>
      </c>
      <c r="O678" s="103" t="s">
        <v>27</v>
      </c>
      <c r="P678" s="103" t="s">
        <v>21107</v>
      </c>
      <c r="Q678" s="103" t="s">
        <v>2912</v>
      </c>
      <c r="R678" s="105">
        <v>13123489412</v>
      </c>
      <c r="S678" s="103" t="s">
        <v>1517</v>
      </c>
      <c r="T678" s="103" t="s">
        <v>20211</v>
      </c>
      <c r="U678" s="106" t="s">
        <v>21108</v>
      </c>
      <c r="V678" s="105" t="s">
        <v>21109</v>
      </c>
      <c r="W678" s="107" t="s">
        <v>234</v>
      </c>
      <c r="X678" t="s">
        <v>2911</v>
      </c>
      <c r="AA678">
        <f ca="1" t="shared" si="21"/>
        <v>20</v>
      </c>
    </row>
    <row r="679" spans="1:27">
      <c r="A679" s="101">
        <v>52</v>
      </c>
      <c r="B679" s="89" t="str">
        <f t="shared" si="20"/>
        <v>452731200309015724</v>
      </c>
      <c r="C679" s="89" t="s">
        <v>234</v>
      </c>
      <c r="D679" s="102" t="s">
        <v>2914</v>
      </c>
      <c r="E679" s="102" t="s">
        <v>143</v>
      </c>
      <c r="F679" s="103" t="s">
        <v>20131</v>
      </c>
      <c r="G679" s="103" t="s">
        <v>20168</v>
      </c>
      <c r="H679" s="104" t="s">
        <v>2913</v>
      </c>
      <c r="I679" s="103" t="s">
        <v>30</v>
      </c>
      <c r="J679" s="103" t="s">
        <v>30</v>
      </c>
      <c r="K679" s="103" t="s">
        <v>30</v>
      </c>
      <c r="L679" s="103" t="s">
        <v>30</v>
      </c>
      <c r="M679" s="103" t="s">
        <v>30</v>
      </c>
      <c r="N679" s="103" t="s">
        <v>27</v>
      </c>
      <c r="O679" s="103" t="s">
        <v>27</v>
      </c>
      <c r="P679" s="103" t="s">
        <v>1517</v>
      </c>
      <c r="Q679" s="103" t="s">
        <v>2916</v>
      </c>
      <c r="R679" s="105">
        <v>15817329545</v>
      </c>
      <c r="S679" s="103" t="s">
        <v>1517</v>
      </c>
      <c r="T679" s="103" t="s">
        <v>1517</v>
      </c>
      <c r="U679" s="106" t="s">
        <v>20233</v>
      </c>
      <c r="V679" s="105" t="s">
        <v>21110</v>
      </c>
      <c r="W679" s="107" t="s">
        <v>234</v>
      </c>
      <c r="X679" t="s">
        <v>21111</v>
      </c>
      <c r="AA679">
        <f ca="1" t="shared" si="21"/>
        <v>17</v>
      </c>
    </row>
    <row r="680" spans="1:27">
      <c r="A680" s="101">
        <v>53</v>
      </c>
      <c r="B680" s="89" t="str">
        <f t="shared" si="20"/>
        <v>45122920020524272X</v>
      </c>
      <c r="C680" s="89" t="s">
        <v>234</v>
      </c>
      <c r="D680" s="102" t="s">
        <v>2918</v>
      </c>
      <c r="E680" s="102" t="s">
        <v>143</v>
      </c>
      <c r="F680" s="103" t="s">
        <v>20178</v>
      </c>
      <c r="G680" s="103" t="s">
        <v>20150</v>
      </c>
      <c r="H680" s="104" t="s">
        <v>2917</v>
      </c>
      <c r="I680" s="103" t="s">
        <v>30</v>
      </c>
      <c r="J680" s="103" t="s">
        <v>30</v>
      </c>
      <c r="K680" s="103" t="s">
        <v>30</v>
      </c>
      <c r="L680" s="103" t="s">
        <v>30</v>
      </c>
      <c r="M680" s="103" t="s">
        <v>30</v>
      </c>
      <c r="N680" s="103" t="s">
        <v>27</v>
      </c>
      <c r="O680" s="103" t="s">
        <v>27</v>
      </c>
      <c r="P680" s="103" t="s">
        <v>20277</v>
      </c>
      <c r="Q680" s="103" t="s">
        <v>2920</v>
      </c>
      <c r="R680" s="105">
        <v>18877136601</v>
      </c>
      <c r="S680" s="103" t="s">
        <v>1517</v>
      </c>
      <c r="T680" s="103" t="s">
        <v>20277</v>
      </c>
      <c r="U680" s="106" t="s">
        <v>21112</v>
      </c>
      <c r="V680" s="105" t="s">
        <v>21113</v>
      </c>
      <c r="W680" s="107" t="s">
        <v>234</v>
      </c>
      <c r="X680" t="s">
        <v>2919</v>
      </c>
      <c r="AA680">
        <f ca="1" t="shared" si="21"/>
        <v>19</v>
      </c>
    </row>
    <row r="681" spans="1:27">
      <c r="A681" s="101">
        <v>54</v>
      </c>
      <c r="B681" s="89" t="str">
        <f t="shared" si="20"/>
        <v>451229200207220022</v>
      </c>
      <c r="C681" s="89" t="s">
        <v>234</v>
      </c>
      <c r="D681" s="102" t="s">
        <v>2922</v>
      </c>
      <c r="E681" s="102" t="s">
        <v>143</v>
      </c>
      <c r="F681" s="103" t="s">
        <v>20131</v>
      </c>
      <c r="G681" s="103" t="s">
        <v>20185</v>
      </c>
      <c r="H681" s="104" t="s">
        <v>2921</v>
      </c>
      <c r="I681" s="103" t="s">
        <v>30</v>
      </c>
      <c r="J681" s="103" t="s">
        <v>30</v>
      </c>
      <c r="K681" s="103" t="s">
        <v>30</v>
      </c>
      <c r="L681" s="103" t="s">
        <v>30</v>
      </c>
      <c r="M681" s="103" t="s">
        <v>30</v>
      </c>
      <c r="N681" s="103" t="s">
        <v>30</v>
      </c>
      <c r="O681" s="103" t="s">
        <v>27</v>
      </c>
      <c r="P681" s="103" t="s">
        <v>1517</v>
      </c>
      <c r="Q681" s="103" t="s">
        <v>2924</v>
      </c>
      <c r="R681" s="105">
        <v>18077896350</v>
      </c>
      <c r="S681" s="103" t="s">
        <v>1517</v>
      </c>
      <c r="T681" s="103" t="s">
        <v>1517</v>
      </c>
      <c r="U681" s="106" t="s">
        <v>20259</v>
      </c>
      <c r="V681" s="105" t="s">
        <v>21114</v>
      </c>
      <c r="W681" s="107" t="s">
        <v>234</v>
      </c>
      <c r="X681" t="s">
        <v>19287</v>
      </c>
      <c r="AA681">
        <f ca="1" t="shared" si="21"/>
        <v>19</v>
      </c>
    </row>
    <row r="682" spans="1:27">
      <c r="A682" s="101">
        <v>55</v>
      </c>
      <c r="B682" s="89" t="str">
        <f t="shared" si="20"/>
        <v>452731200304050010</v>
      </c>
      <c r="C682" s="89" t="s">
        <v>234</v>
      </c>
      <c r="D682" s="102" t="s">
        <v>2926</v>
      </c>
      <c r="E682" s="102" t="s">
        <v>24</v>
      </c>
      <c r="F682" s="103" t="s">
        <v>20178</v>
      </c>
      <c r="G682" s="103" t="s">
        <v>20154</v>
      </c>
      <c r="H682" s="104" t="s">
        <v>2925</v>
      </c>
      <c r="I682" s="103" t="s">
        <v>30</v>
      </c>
      <c r="J682" s="103" t="s">
        <v>30</v>
      </c>
      <c r="K682" s="103" t="s">
        <v>30</v>
      </c>
      <c r="L682" s="103" t="s">
        <v>30</v>
      </c>
      <c r="M682" s="103" t="s">
        <v>30</v>
      </c>
      <c r="N682" s="103" t="s">
        <v>30</v>
      </c>
      <c r="O682" s="103" t="s">
        <v>27</v>
      </c>
      <c r="P682" s="103" t="s">
        <v>1517</v>
      </c>
      <c r="Q682" s="103" t="s">
        <v>2928</v>
      </c>
      <c r="R682" s="105">
        <v>13132987833</v>
      </c>
      <c r="S682" s="103" t="s">
        <v>1517</v>
      </c>
      <c r="T682" s="103" t="s">
        <v>1517</v>
      </c>
      <c r="U682" s="106" t="s">
        <v>21115</v>
      </c>
      <c r="V682" s="105">
        <v>0</v>
      </c>
      <c r="W682" s="107" t="s">
        <v>234</v>
      </c>
      <c r="X682" t="s">
        <v>19886</v>
      </c>
      <c r="AA682">
        <f ca="1" t="shared" si="21"/>
        <v>18</v>
      </c>
    </row>
    <row r="683" spans="1:27">
      <c r="A683" s="101">
        <v>56</v>
      </c>
      <c r="B683" s="89" t="str">
        <f t="shared" si="20"/>
        <v>451229200207120013</v>
      </c>
      <c r="C683" s="89" t="s">
        <v>234</v>
      </c>
      <c r="D683" s="102" t="s">
        <v>2930</v>
      </c>
      <c r="E683" s="102" t="s">
        <v>24</v>
      </c>
      <c r="F683" s="103" t="s">
        <v>20205</v>
      </c>
      <c r="G683" s="103" t="s">
        <v>20185</v>
      </c>
      <c r="H683" s="104" t="s">
        <v>2929</v>
      </c>
      <c r="I683" s="103" t="s">
        <v>30</v>
      </c>
      <c r="J683" s="103" t="s">
        <v>30</v>
      </c>
      <c r="K683" s="103" t="s">
        <v>30</v>
      </c>
      <c r="L683" s="103" t="s">
        <v>30</v>
      </c>
      <c r="M683" s="103" t="s">
        <v>30</v>
      </c>
      <c r="N683" s="103" t="s">
        <v>30</v>
      </c>
      <c r="O683" s="103" t="s">
        <v>27</v>
      </c>
      <c r="P683" s="103" t="s">
        <v>1517</v>
      </c>
      <c r="Q683" s="103" t="s">
        <v>2932</v>
      </c>
      <c r="R683" s="105">
        <v>13687780582</v>
      </c>
      <c r="S683" s="103" t="s">
        <v>1517</v>
      </c>
      <c r="T683" s="103" t="s">
        <v>21116</v>
      </c>
      <c r="U683" s="106">
        <v>0</v>
      </c>
      <c r="V683" s="105">
        <v>0</v>
      </c>
      <c r="W683" s="107" t="s">
        <v>234</v>
      </c>
      <c r="X683" t="s">
        <v>19887</v>
      </c>
      <c r="AA683">
        <f ca="1" t="shared" si="21"/>
        <v>19</v>
      </c>
    </row>
    <row r="684" spans="1:27">
      <c r="A684" s="101">
        <v>57</v>
      </c>
      <c r="B684" s="89" t="str">
        <f t="shared" si="20"/>
        <v>45273120030509391X</v>
      </c>
      <c r="C684" s="89" t="s">
        <v>234</v>
      </c>
      <c r="D684" s="102" t="s">
        <v>2934</v>
      </c>
      <c r="E684" s="102" t="s">
        <v>24</v>
      </c>
      <c r="F684" s="103" t="s">
        <v>20131</v>
      </c>
      <c r="G684" s="103" t="s">
        <v>20172</v>
      </c>
      <c r="H684" s="104" t="s">
        <v>2933</v>
      </c>
      <c r="I684" s="103" t="s">
        <v>27</v>
      </c>
      <c r="J684" s="103" t="s">
        <v>30</v>
      </c>
      <c r="K684" s="103" t="s">
        <v>30</v>
      </c>
      <c r="L684" s="103" t="s">
        <v>30</v>
      </c>
      <c r="M684" s="103" t="s">
        <v>30</v>
      </c>
      <c r="N684" s="103" t="s">
        <v>30</v>
      </c>
      <c r="O684" s="103" t="s">
        <v>27</v>
      </c>
      <c r="P684" s="103" t="s">
        <v>1517</v>
      </c>
      <c r="Q684" s="103" t="s">
        <v>2936</v>
      </c>
      <c r="R684" s="105">
        <v>18977893304</v>
      </c>
      <c r="S684" s="103" t="s">
        <v>1517</v>
      </c>
      <c r="T684" s="103" t="s">
        <v>20140</v>
      </c>
      <c r="U684" s="106" t="s">
        <v>20140</v>
      </c>
      <c r="V684" s="105" t="s">
        <v>21117</v>
      </c>
      <c r="W684" s="107" t="s">
        <v>234</v>
      </c>
      <c r="X684" t="s">
        <v>2935</v>
      </c>
      <c r="AA684">
        <f ca="1" t="shared" si="21"/>
        <v>18</v>
      </c>
    </row>
    <row r="685" spans="1:27">
      <c r="A685" s="101">
        <v>58</v>
      </c>
      <c r="B685" s="89" t="str">
        <f t="shared" si="20"/>
        <v>452731200303090926</v>
      </c>
      <c r="C685" s="89" t="s">
        <v>234</v>
      </c>
      <c r="D685" s="102" t="s">
        <v>2938</v>
      </c>
      <c r="E685" s="102" t="s">
        <v>143</v>
      </c>
      <c r="F685" s="103" t="s">
        <v>20131</v>
      </c>
      <c r="G685" s="103" t="s">
        <v>20202</v>
      </c>
      <c r="H685" s="104" t="s">
        <v>2937</v>
      </c>
      <c r="I685" s="103" t="s">
        <v>30</v>
      </c>
      <c r="J685" s="103" t="s">
        <v>30</v>
      </c>
      <c r="K685" s="103" t="s">
        <v>27</v>
      </c>
      <c r="L685" s="103" t="s">
        <v>30</v>
      </c>
      <c r="M685" s="103" t="s">
        <v>30</v>
      </c>
      <c r="N685" s="103" t="s">
        <v>27</v>
      </c>
      <c r="O685" s="103" t="s">
        <v>27</v>
      </c>
      <c r="P685" s="103" t="s">
        <v>1517</v>
      </c>
      <c r="Q685" s="103" t="s">
        <v>2940</v>
      </c>
      <c r="R685" s="105">
        <v>15977838562</v>
      </c>
      <c r="S685" s="103" t="s">
        <v>1517</v>
      </c>
      <c r="T685" s="103" t="s">
        <v>20151</v>
      </c>
      <c r="U685" s="106" t="s">
        <v>21118</v>
      </c>
      <c r="V685" s="105" t="s">
        <v>21000</v>
      </c>
      <c r="W685" s="107" t="s">
        <v>234</v>
      </c>
      <c r="X685" t="s">
        <v>19888</v>
      </c>
      <c r="AA685">
        <f ca="1" t="shared" si="21"/>
        <v>18</v>
      </c>
    </row>
    <row r="686" spans="1:27">
      <c r="A686" s="101">
        <v>59</v>
      </c>
      <c r="B686" s="89" t="str">
        <f t="shared" si="20"/>
        <v>452731200212021247</v>
      </c>
      <c r="C686" s="89" t="s">
        <v>234</v>
      </c>
      <c r="D686" s="102" t="s">
        <v>2942</v>
      </c>
      <c r="E686" s="102" t="s">
        <v>143</v>
      </c>
      <c r="F686" s="103" t="s">
        <v>20131</v>
      </c>
      <c r="G686" s="103" t="s">
        <v>20136</v>
      </c>
      <c r="H686" s="104" t="s">
        <v>2941</v>
      </c>
      <c r="I686" s="103" t="s">
        <v>30</v>
      </c>
      <c r="J686" s="103" t="s">
        <v>30</v>
      </c>
      <c r="K686" s="103" t="s">
        <v>30</v>
      </c>
      <c r="L686" s="103" t="s">
        <v>30</v>
      </c>
      <c r="M686" s="103" t="s">
        <v>30</v>
      </c>
      <c r="N686" s="103" t="s">
        <v>30</v>
      </c>
      <c r="O686" s="103" t="s">
        <v>27</v>
      </c>
      <c r="P686" s="103" t="s">
        <v>1517</v>
      </c>
      <c r="Q686" s="103" t="s">
        <v>2944</v>
      </c>
      <c r="R686" s="105">
        <v>18276682647</v>
      </c>
      <c r="S686" s="103" t="s">
        <v>1517</v>
      </c>
      <c r="T686" s="103" t="s">
        <v>20169</v>
      </c>
      <c r="U686" s="106" t="s">
        <v>20246</v>
      </c>
      <c r="V686" s="105" t="s">
        <v>21119</v>
      </c>
      <c r="W686" s="107" t="s">
        <v>234</v>
      </c>
      <c r="X686" t="s">
        <v>19889</v>
      </c>
      <c r="AA686">
        <f ca="1" t="shared" si="21"/>
        <v>18</v>
      </c>
    </row>
    <row r="687" spans="1:27">
      <c r="A687" s="101">
        <v>60</v>
      </c>
      <c r="B687" s="89" t="str">
        <f t="shared" si="20"/>
        <v>452731200208104226</v>
      </c>
      <c r="C687" s="89" t="s">
        <v>234</v>
      </c>
      <c r="D687" s="102" t="s">
        <v>2946</v>
      </c>
      <c r="E687" s="102" t="s">
        <v>143</v>
      </c>
      <c r="F687" s="103" t="s">
        <v>20131</v>
      </c>
      <c r="G687" s="103" t="s">
        <v>20182</v>
      </c>
      <c r="H687" s="104" t="s">
        <v>2945</v>
      </c>
      <c r="I687" s="103" t="s">
        <v>30</v>
      </c>
      <c r="J687" s="103" t="s">
        <v>30</v>
      </c>
      <c r="K687" s="103" t="s">
        <v>27</v>
      </c>
      <c r="L687" s="103" t="s">
        <v>30</v>
      </c>
      <c r="M687" s="103" t="s">
        <v>30</v>
      </c>
      <c r="N687" s="103" t="s">
        <v>30</v>
      </c>
      <c r="O687" s="103" t="s">
        <v>27</v>
      </c>
      <c r="P687" s="103" t="s">
        <v>1517</v>
      </c>
      <c r="Q687" s="103" t="s">
        <v>2948</v>
      </c>
      <c r="R687" s="105">
        <v>18067907397</v>
      </c>
      <c r="S687" s="103" t="s">
        <v>1517</v>
      </c>
      <c r="T687" s="103" t="s">
        <v>20133</v>
      </c>
      <c r="U687" s="106" t="s">
        <v>20134</v>
      </c>
      <c r="V687" s="105" t="s">
        <v>21120</v>
      </c>
      <c r="W687" s="107" t="s">
        <v>234</v>
      </c>
      <c r="X687" t="s">
        <v>2947</v>
      </c>
      <c r="AA687">
        <f ca="1" t="shared" si="21"/>
        <v>19</v>
      </c>
    </row>
    <row r="688" spans="1:27">
      <c r="A688" s="101">
        <v>61</v>
      </c>
      <c r="B688" s="89" t="str">
        <f t="shared" si="20"/>
        <v>451229200212290623</v>
      </c>
      <c r="C688" s="89" t="s">
        <v>234</v>
      </c>
      <c r="D688" s="102" t="s">
        <v>2950</v>
      </c>
      <c r="E688" s="102" t="s">
        <v>143</v>
      </c>
      <c r="F688" s="103" t="s">
        <v>20131</v>
      </c>
      <c r="G688" s="103" t="s">
        <v>20136</v>
      </c>
      <c r="H688" s="104" t="s">
        <v>2949</v>
      </c>
      <c r="I688" s="103" t="s">
        <v>30</v>
      </c>
      <c r="J688" s="103" t="s">
        <v>30</v>
      </c>
      <c r="K688" s="103" t="s">
        <v>30</v>
      </c>
      <c r="L688" s="103" t="s">
        <v>30</v>
      </c>
      <c r="M688" s="103" t="s">
        <v>30</v>
      </c>
      <c r="N688" s="103" t="s">
        <v>30</v>
      </c>
      <c r="O688" s="103" t="s">
        <v>27</v>
      </c>
      <c r="P688" s="103" t="s">
        <v>1517</v>
      </c>
      <c r="Q688" s="103" t="s">
        <v>2952</v>
      </c>
      <c r="R688" s="105">
        <v>13692393353</v>
      </c>
      <c r="S688" s="103" t="s">
        <v>1517</v>
      </c>
      <c r="T688" s="103" t="s">
        <v>20137</v>
      </c>
      <c r="U688" s="106" t="s">
        <v>20868</v>
      </c>
      <c r="V688" s="105" t="s">
        <v>21121</v>
      </c>
      <c r="W688" s="107" t="s">
        <v>234</v>
      </c>
      <c r="X688" t="s">
        <v>2951</v>
      </c>
      <c r="AA688">
        <f ca="1" t="shared" si="21"/>
        <v>18</v>
      </c>
    </row>
    <row r="689" spans="1:27">
      <c r="A689" s="101">
        <v>62</v>
      </c>
      <c r="B689" s="89" t="str">
        <f t="shared" si="20"/>
        <v>45122920040818542X</v>
      </c>
      <c r="C689" s="89" t="s">
        <v>234</v>
      </c>
      <c r="D689" s="102" t="s">
        <v>2954</v>
      </c>
      <c r="E689" s="102" t="s">
        <v>143</v>
      </c>
      <c r="F689" s="103" t="s">
        <v>20178</v>
      </c>
      <c r="G689" s="103" t="s">
        <v>20757</v>
      </c>
      <c r="H689" s="104" t="s">
        <v>2953</v>
      </c>
      <c r="I689" s="103" t="s">
        <v>30</v>
      </c>
      <c r="J689" s="103" t="s">
        <v>30</v>
      </c>
      <c r="K689" s="103" t="s">
        <v>30</v>
      </c>
      <c r="L689" s="103" t="s">
        <v>30</v>
      </c>
      <c r="M689" s="103" t="s">
        <v>30</v>
      </c>
      <c r="N689" s="103" t="s">
        <v>27</v>
      </c>
      <c r="O689" s="103" t="s">
        <v>27</v>
      </c>
      <c r="P689" s="103" t="s">
        <v>1517</v>
      </c>
      <c r="Q689" s="103" t="s">
        <v>2956</v>
      </c>
      <c r="R689" s="105">
        <v>13622410822</v>
      </c>
      <c r="S689" s="103" t="s">
        <v>1517</v>
      </c>
      <c r="T689" s="103" t="s">
        <v>20144</v>
      </c>
      <c r="U689" s="106" t="s">
        <v>21072</v>
      </c>
      <c r="V689" s="105" t="s">
        <v>21122</v>
      </c>
      <c r="W689" s="107" t="s">
        <v>234</v>
      </c>
      <c r="X689" t="s">
        <v>2955</v>
      </c>
      <c r="AA689">
        <f ca="1" t="shared" si="21"/>
        <v>16</v>
      </c>
    </row>
    <row r="690" spans="1:27">
      <c r="A690" s="101">
        <v>63</v>
      </c>
      <c r="B690" s="89" t="str">
        <f t="shared" si="20"/>
        <v>451229200308085720</v>
      </c>
      <c r="C690" s="89" t="s">
        <v>234</v>
      </c>
      <c r="D690" s="102" t="s">
        <v>2958</v>
      </c>
      <c r="E690" s="102" t="s">
        <v>143</v>
      </c>
      <c r="F690" s="103" t="s">
        <v>20131</v>
      </c>
      <c r="G690" s="103" t="s">
        <v>20163</v>
      </c>
      <c r="H690" s="104" t="s">
        <v>2957</v>
      </c>
      <c r="I690" s="103" t="s">
        <v>30</v>
      </c>
      <c r="J690" s="103" t="s">
        <v>30</v>
      </c>
      <c r="K690" s="103" t="s">
        <v>30</v>
      </c>
      <c r="L690" s="103" t="s">
        <v>30</v>
      </c>
      <c r="M690" s="103" t="s">
        <v>30</v>
      </c>
      <c r="N690" s="103" t="s">
        <v>30</v>
      </c>
      <c r="O690" s="103" t="s">
        <v>27</v>
      </c>
      <c r="P690" s="103" t="s">
        <v>1517</v>
      </c>
      <c r="Q690" s="103" t="s">
        <v>2960</v>
      </c>
      <c r="R690" s="105">
        <v>15277855872</v>
      </c>
      <c r="S690" s="103" t="s">
        <v>1517</v>
      </c>
      <c r="T690" s="103" t="s">
        <v>1517</v>
      </c>
      <c r="U690" s="106" t="s">
        <v>20233</v>
      </c>
      <c r="V690" s="105" t="s">
        <v>21123</v>
      </c>
      <c r="W690" s="107" t="s">
        <v>234</v>
      </c>
      <c r="X690" t="s">
        <v>21124</v>
      </c>
      <c r="AA690">
        <f ca="1" t="shared" si="21"/>
        <v>18</v>
      </c>
    </row>
    <row r="691" spans="1:27">
      <c r="A691" s="101">
        <v>64</v>
      </c>
      <c r="B691" s="89" t="str">
        <f t="shared" si="20"/>
        <v>452731200305114223</v>
      </c>
      <c r="C691" s="89" t="s">
        <v>234</v>
      </c>
      <c r="D691" s="102" t="s">
        <v>2962</v>
      </c>
      <c r="E691" s="102" t="s">
        <v>143</v>
      </c>
      <c r="F691" s="103" t="s">
        <v>20131</v>
      </c>
      <c r="G691" s="103" t="s">
        <v>20172</v>
      </c>
      <c r="H691" s="104" t="s">
        <v>2961</v>
      </c>
      <c r="I691" s="103" t="s">
        <v>30</v>
      </c>
      <c r="J691" s="103" t="s">
        <v>30</v>
      </c>
      <c r="K691" s="103" t="s">
        <v>30</v>
      </c>
      <c r="L691" s="103" t="s">
        <v>30</v>
      </c>
      <c r="M691" s="103" t="s">
        <v>30</v>
      </c>
      <c r="N691" s="103" t="s">
        <v>27</v>
      </c>
      <c r="O691" s="103" t="s">
        <v>30</v>
      </c>
      <c r="P691" s="103" t="s">
        <v>20133</v>
      </c>
      <c r="Q691" s="103" t="s">
        <v>2964</v>
      </c>
      <c r="R691" s="105">
        <v>15777809125</v>
      </c>
      <c r="S691" s="103" t="s">
        <v>1517</v>
      </c>
      <c r="T691" s="103" t="s">
        <v>20133</v>
      </c>
      <c r="U691" s="106" t="s">
        <v>20133</v>
      </c>
      <c r="V691" s="105" t="s">
        <v>21125</v>
      </c>
      <c r="W691" s="107" t="s">
        <v>234</v>
      </c>
      <c r="X691" t="s">
        <v>2963</v>
      </c>
      <c r="AA691">
        <f ca="1" t="shared" si="21"/>
        <v>18</v>
      </c>
    </row>
    <row r="692" spans="1:27">
      <c r="A692" s="101">
        <v>65</v>
      </c>
      <c r="B692" s="89" t="str">
        <f t="shared" si="20"/>
        <v>451229200208151241</v>
      </c>
      <c r="C692" s="89" t="s">
        <v>234</v>
      </c>
      <c r="D692" s="102" t="s">
        <v>2966</v>
      </c>
      <c r="E692" s="102" t="s">
        <v>143</v>
      </c>
      <c r="F692" s="103" t="s">
        <v>20131</v>
      </c>
      <c r="G692" s="103" t="s">
        <v>20182</v>
      </c>
      <c r="H692" s="104" t="s">
        <v>2965</v>
      </c>
      <c r="I692" s="103" t="s">
        <v>30</v>
      </c>
      <c r="J692" s="103" t="s">
        <v>30</v>
      </c>
      <c r="K692" s="103" t="s">
        <v>30</v>
      </c>
      <c r="L692" s="103" t="s">
        <v>30</v>
      </c>
      <c r="M692" s="103" t="s">
        <v>30</v>
      </c>
      <c r="N692" s="103" t="s">
        <v>30</v>
      </c>
      <c r="O692" s="103" t="s">
        <v>27</v>
      </c>
      <c r="P692" s="103" t="s">
        <v>1517</v>
      </c>
      <c r="Q692" s="103" t="s">
        <v>2968</v>
      </c>
      <c r="R692" s="105">
        <v>13737966585</v>
      </c>
      <c r="S692" s="103" t="s">
        <v>1517</v>
      </c>
      <c r="T692" s="103" t="s">
        <v>20169</v>
      </c>
      <c r="U692" s="106" t="s">
        <v>20242</v>
      </c>
      <c r="V692" s="105" t="s">
        <v>20541</v>
      </c>
      <c r="W692" s="107" t="s">
        <v>234</v>
      </c>
      <c r="X692" t="s">
        <v>19890</v>
      </c>
      <c r="AA692">
        <f ca="1" t="shared" si="21"/>
        <v>19</v>
      </c>
    </row>
    <row r="693" spans="1:27">
      <c r="A693" s="101">
        <v>66</v>
      </c>
      <c r="B693" s="89" t="str">
        <f t="shared" si="20"/>
        <v>451229200301032722</v>
      </c>
      <c r="C693" s="89" t="s">
        <v>234</v>
      </c>
      <c r="D693" s="102" t="s">
        <v>2970</v>
      </c>
      <c r="E693" s="102" t="s">
        <v>143</v>
      </c>
      <c r="F693" s="103" t="s">
        <v>20131</v>
      </c>
      <c r="G693" s="103" t="s">
        <v>20157</v>
      </c>
      <c r="H693" s="104" t="s">
        <v>2969</v>
      </c>
      <c r="I693" s="103" t="s">
        <v>30</v>
      </c>
      <c r="J693" s="103" t="s">
        <v>30</v>
      </c>
      <c r="K693" s="103" t="s">
        <v>30</v>
      </c>
      <c r="L693" s="103" t="s">
        <v>30</v>
      </c>
      <c r="M693" s="103" t="s">
        <v>30</v>
      </c>
      <c r="N693" s="103" t="s">
        <v>30</v>
      </c>
      <c r="O693" s="103" t="s">
        <v>27</v>
      </c>
      <c r="P693" s="103" t="s">
        <v>1517</v>
      </c>
      <c r="Q693" s="103" t="s">
        <v>2972</v>
      </c>
      <c r="R693" s="105">
        <v>18378890328</v>
      </c>
      <c r="S693" s="103" t="s">
        <v>1517</v>
      </c>
      <c r="T693" s="103" t="s">
        <v>20277</v>
      </c>
      <c r="U693" s="106" t="s">
        <v>21126</v>
      </c>
      <c r="V693" s="105" t="s">
        <v>21127</v>
      </c>
      <c r="W693" s="107" t="s">
        <v>234</v>
      </c>
      <c r="X693" t="s">
        <v>2971</v>
      </c>
      <c r="AA693">
        <f ca="1" t="shared" si="21"/>
        <v>18</v>
      </c>
    </row>
    <row r="694" spans="1:27">
      <c r="A694" s="101">
        <v>67</v>
      </c>
      <c r="B694" s="89" t="str">
        <f t="shared" si="20"/>
        <v>45273120020610242X</v>
      </c>
      <c r="C694" s="89" t="s">
        <v>234</v>
      </c>
      <c r="D694" s="102" t="s">
        <v>2974</v>
      </c>
      <c r="E694" s="102" t="s">
        <v>143</v>
      </c>
      <c r="F694" s="103" t="s">
        <v>20205</v>
      </c>
      <c r="G694" s="103" t="s">
        <v>20190</v>
      </c>
      <c r="H694" s="104" t="s">
        <v>2973</v>
      </c>
      <c r="I694" s="103" t="s">
        <v>27</v>
      </c>
      <c r="J694" s="103" t="s">
        <v>30</v>
      </c>
      <c r="K694" s="103" t="s">
        <v>30</v>
      </c>
      <c r="L694" s="103" t="s">
        <v>30</v>
      </c>
      <c r="M694" s="103" t="s">
        <v>30</v>
      </c>
      <c r="N694" s="103" t="s">
        <v>30</v>
      </c>
      <c r="O694" s="103" t="s">
        <v>27</v>
      </c>
      <c r="P694" s="103" t="s">
        <v>1517</v>
      </c>
      <c r="Q694" s="103" t="s">
        <v>2976</v>
      </c>
      <c r="R694" s="105">
        <v>15277782856</v>
      </c>
      <c r="S694" s="103" t="s">
        <v>1517</v>
      </c>
      <c r="T694" s="103" t="s">
        <v>20191</v>
      </c>
      <c r="U694" s="106" t="s">
        <v>21128</v>
      </c>
      <c r="V694" s="105" t="s">
        <v>21129</v>
      </c>
      <c r="W694" s="107" t="s">
        <v>234</v>
      </c>
      <c r="X694" t="s">
        <v>2975</v>
      </c>
      <c r="AA694">
        <f ca="1" t="shared" si="21"/>
        <v>19</v>
      </c>
    </row>
    <row r="695" spans="1:27">
      <c r="A695" s="101">
        <v>68</v>
      </c>
      <c r="B695" s="89" t="str">
        <f t="shared" si="20"/>
        <v>452731200209275721</v>
      </c>
      <c r="C695" s="89" t="s">
        <v>234</v>
      </c>
      <c r="D695" s="102" t="s">
        <v>2978</v>
      </c>
      <c r="E695" s="102" t="s">
        <v>143</v>
      </c>
      <c r="F695" s="103" t="s">
        <v>20178</v>
      </c>
      <c r="G695" s="103" t="s">
        <v>20143</v>
      </c>
      <c r="H695" s="104" t="s">
        <v>2977</v>
      </c>
      <c r="I695" s="103" t="s">
        <v>30</v>
      </c>
      <c r="J695" s="103" t="s">
        <v>30</v>
      </c>
      <c r="K695" s="103" t="s">
        <v>30</v>
      </c>
      <c r="L695" s="103" t="s">
        <v>30</v>
      </c>
      <c r="M695" s="103" t="s">
        <v>30</v>
      </c>
      <c r="N695" s="103" t="s">
        <v>27</v>
      </c>
      <c r="O695" s="103" t="s">
        <v>30</v>
      </c>
      <c r="P695" s="103" t="s">
        <v>1517</v>
      </c>
      <c r="Q695" s="103" t="s">
        <v>2980</v>
      </c>
      <c r="R695" s="105">
        <v>13367588004</v>
      </c>
      <c r="S695" s="103" t="s">
        <v>1517</v>
      </c>
      <c r="T695" s="103" t="s">
        <v>1517</v>
      </c>
      <c r="U695" s="106" t="s">
        <v>20762</v>
      </c>
      <c r="V695" s="105" t="s">
        <v>21130</v>
      </c>
      <c r="W695" s="107" t="s">
        <v>234</v>
      </c>
      <c r="X695" t="s">
        <v>19891</v>
      </c>
      <c r="AA695">
        <f ca="1" t="shared" si="21"/>
        <v>18</v>
      </c>
    </row>
    <row r="696" spans="1:27">
      <c r="A696" s="101">
        <v>69</v>
      </c>
      <c r="B696" s="89" t="str">
        <f t="shared" si="20"/>
        <v>452730200202026224</v>
      </c>
      <c r="C696" s="89" t="s">
        <v>234</v>
      </c>
      <c r="D696" s="102" t="s">
        <v>2982</v>
      </c>
      <c r="E696" s="102" t="s">
        <v>143</v>
      </c>
      <c r="F696" s="103" t="s">
        <v>20131</v>
      </c>
      <c r="G696" s="103" t="s">
        <v>20194</v>
      </c>
      <c r="H696" s="104" t="s">
        <v>2981</v>
      </c>
      <c r="I696" s="103" t="s">
        <v>30</v>
      </c>
      <c r="J696" s="103" t="s">
        <v>30</v>
      </c>
      <c r="K696" s="103" t="s">
        <v>30</v>
      </c>
      <c r="L696" s="103" t="s">
        <v>30</v>
      </c>
      <c r="M696" s="103" t="s">
        <v>30</v>
      </c>
      <c r="N696" s="103" t="s">
        <v>27</v>
      </c>
      <c r="O696" s="103" t="s">
        <v>30</v>
      </c>
      <c r="P696" s="103" t="s">
        <v>18438</v>
      </c>
      <c r="Q696" s="103" t="s">
        <v>2984</v>
      </c>
      <c r="R696" s="105">
        <v>13737961026</v>
      </c>
      <c r="S696" s="103" t="s">
        <v>18438</v>
      </c>
      <c r="T696" s="103" t="s">
        <v>21131</v>
      </c>
      <c r="U696" s="106" t="s">
        <v>21132</v>
      </c>
      <c r="V696" s="105" t="s">
        <v>21133</v>
      </c>
      <c r="W696" s="107" t="s">
        <v>234</v>
      </c>
      <c r="X696" t="s">
        <v>19892</v>
      </c>
      <c r="AA696">
        <f ca="1" t="shared" si="21"/>
        <v>19</v>
      </c>
    </row>
    <row r="697" spans="1:27">
      <c r="A697" s="101">
        <v>70</v>
      </c>
      <c r="B697" s="89" t="str">
        <f t="shared" si="20"/>
        <v>451229200205035421</v>
      </c>
      <c r="C697" s="89" t="s">
        <v>234</v>
      </c>
      <c r="D697" s="102" t="s">
        <v>2986</v>
      </c>
      <c r="E697" s="102" t="s">
        <v>143</v>
      </c>
      <c r="F697" s="103" t="s">
        <v>20131</v>
      </c>
      <c r="G697" s="103" t="s">
        <v>20150</v>
      </c>
      <c r="H697" s="104" t="s">
        <v>2985</v>
      </c>
      <c r="I697" s="103" t="s">
        <v>30</v>
      </c>
      <c r="J697" s="103" t="s">
        <v>30</v>
      </c>
      <c r="K697" s="103" t="s">
        <v>27</v>
      </c>
      <c r="L697" s="103" t="s">
        <v>30</v>
      </c>
      <c r="M697" s="103" t="s">
        <v>30</v>
      </c>
      <c r="N697" s="103" t="s">
        <v>30</v>
      </c>
      <c r="O697" s="103" t="s">
        <v>27</v>
      </c>
      <c r="P697" s="103" t="s">
        <v>1517</v>
      </c>
      <c r="Q697" s="103" t="s">
        <v>2673</v>
      </c>
      <c r="R697" s="105">
        <v>18275897042</v>
      </c>
      <c r="S697" s="103" t="s">
        <v>1517</v>
      </c>
      <c r="T697" s="103" t="s">
        <v>20144</v>
      </c>
      <c r="U697" s="106" t="s">
        <v>20144</v>
      </c>
      <c r="V697" s="105" t="s">
        <v>20144</v>
      </c>
      <c r="W697" s="107" t="s">
        <v>234</v>
      </c>
      <c r="X697" t="s">
        <v>2672</v>
      </c>
      <c r="AA697">
        <f ca="1" t="shared" si="21"/>
        <v>19</v>
      </c>
    </row>
    <row r="698" spans="1:27">
      <c r="A698" s="101">
        <v>71</v>
      </c>
      <c r="B698" s="89" t="str">
        <f t="shared" si="20"/>
        <v>452731200205103623</v>
      </c>
      <c r="C698" s="89" t="s">
        <v>234</v>
      </c>
      <c r="D698" s="102" t="s">
        <v>651</v>
      </c>
      <c r="E698" s="102" t="s">
        <v>143</v>
      </c>
      <c r="F698" s="103" t="s">
        <v>20131</v>
      </c>
      <c r="G698" s="103" t="s">
        <v>20150</v>
      </c>
      <c r="H698" s="104" t="s">
        <v>2987</v>
      </c>
      <c r="I698" s="103" t="s">
        <v>30</v>
      </c>
      <c r="J698" s="103" t="s">
        <v>30</v>
      </c>
      <c r="K698" s="103" t="s">
        <v>27</v>
      </c>
      <c r="L698" s="103" t="s">
        <v>30</v>
      </c>
      <c r="M698" s="103" t="s">
        <v>30</v>
      </c>
      <c r="N698" s="103" t="s">
        <v>27</v>
      </c>
      <c r="O698" s="103" t="s">
        <v>27</v>
      </c>
      <c r="P698" s="103" t="s">
        <v>1517</v>
      </c>
      <c r="Q698" s="103" t="s">
        <v>2989</v>
      </c>
      <c r="R698" s="105">
        <v>13531918386</v>
      </c>
      <c r="S698" s="103" t="s">
        <v>1517</v>
      </c>
      <c r="T698" s="103" t="s">
        <v>20158</v>
      </c>
      <c r="U698" s="106" t="s">
        <v>20364</v>
      </c>
      <c r="V698" s="105" t="s">
        <v>21134</v>
      </c>
      <c r="W698" s="107" t="s">
        <v>234</v>
      </c>
      <c r="X698" t="s">
        <v>19893</v>
      </c>
      <c r="AA698">
        <f ca="1" t="shared" si="21"/>
        <v>19</v>
      </c>
    </row>
    <row r="699" spans="1:27">
      <c r="A699" s="101">
        <v>72</v>
      </c>
      <c r="B699" s="89" t="str">
        <f t="shared" si="20"/>
        <v>452731200306245727</v>
      </c>
      <c r="C699" s="89" t="s">
        <v>234</v>
      </c>
      <c r="D699" s="102" t="s">
        <v>2991</v>
      </c>
      <c r="E699" s="102" t="s">
        <v>143</v>
      </c>
      <c r="F699" s="103" t="s">
        <v>20178</v>
      </c>
      <c r="G699" s="103" t="s">
        <v>20229</v>
      </c>
      <c r="H699" s="104" t="s">
        <v>2990</v>
      </c>
      <c r="I699" s="103" t="s">
        <v>30</v>
      </c>
      <c r="J699" s="103" t="s">
        <v>30</v>
      </c>
      <c r="K699" s="103" t="s">
        <v>30</v>
      </c>
      <c r="L699" s="103" t="s">
        <v>30</v>
      </c>
      <c r="M699" s="103" t="s">
        <v>30</v>
      </c>
      <c r="N699" s="103" t="s">
        <v>30</v>
      </c>
      <c r="O699" s="103" t="s">
        <v>30</v>
      </c>
      <c r="P699" s="103" t="s">
        <v>1517</v>
      </c>
      <c r="Q699" s="103" t="s">
        <v>2993</v>
      </c>
      <c r="R699" s="105">
        <v>15177883996</v>
      </c>
      <c r="S699" s="103" t="s">
        <v>1517</v>
      </c>
      <c r="T699" s="103" t="s">
        <v>1517</v>
      </c>
      <c r="U699" s="106" t="s">
        <v>20593</v>
      </c>
      <c r="V699" s="105" t="s">
        <v>20768</v>
      </c>
      <c r="W699" s="107" t="s">
        <v>234</v>
      </c>
      <c r="X699" t="s">
        <v>17678</v>
      </c>
      <c r="AA699">
        <f ca="1" t="shared" si="21"/>
        <v>18</v>
      </c>
    </row>
    <row r="700" spans="1:27">
      <c r="A700" s="101">
        <v>73</v>
      </c>
      <c r="B700" s="89" t="str">
        <f t="shared" si="20"/>
        <v>452731200206035423</v>
      </c>
      <c r="C700" s="89" t="s">
        <v>234</v>
      </c>
      <c r="D700" s="102" t="s">
        <v>2995</v>
      </c>
      <c r="E700" s="102" t="s">
        <v>143</v>
      </c>
      <c r="F700" s="103" t="s">
        <v>20131</v>
      </c>
      <c r="G700" s="103" t="s">
        <v>20190</v>
      </c>
      <c r="H700" s="104" t="s">
        <v>2994</v>
      </c>
      <c r="I700" s="103" t="s">
        <v>30</v>
      </c>
      <c r="J700" s="103" t="s">
        <v>30</v>
      </c>
      <c r="K700" s="103" t="s">
        <v>27</v>
      </c>
      <c r="L700" s="103" t="s">
        <v>30</v>
      </c>
      <c r="M700" s="103" t="s">
        <v>30</v>
      </c>
      <c r="N700" s="103" t="s">
        <v>30</v>
      </c>
      <c r="O700" s="103" t="s">
        <v>30</v>
      </c>
      <c r="P700" s="103" t="s">
        <v>1517</v>
      </c>
      <c r="Q700" s="103" t="s">
        <v>2997</v>
      </c>
      <c r="R700" s="105">
        <v>18823665517</v>
      </c>
      <c r="S700" s="103" t="s">
        <v>1517</v>
      </c>
      <c r="T700" s="103" t="s">
        <v>1517</v>
      </c>
      <c r="U700" s="106">
        <v>0</v>
      </c>
      <c r="V700" s="105" t="s">
        <v>21135</v>
      </c>
      <c r="W700" s="107" t="s">
        <v>234</v>
      </c>
      <c r="X700" t="s">
        <v>19894</v>
      </c>
      <c r="AA700">
        <f ca="1" t="shared" si="21"/>
        <v>19</v>
      </c>
    </row>
    <row r="701" spans="1:27">
      <c r="A701" s="101">
        <v>1</v>
      </c>
      <c r="B701" s="89" t="str">
        <f t="shared" si="20"/>
        <v>451229200303123628</v>
      </c>
      <c r="C701" s="89" t="s">
        <v>239</v>
      </c>
      <c r="D701" s="102" t="s">
        <v>2999</v>
      </c>
      <c r="E701" s="102" t="s">
        <v>143</v>
      </c>
      <c r="F701" s="103" t="s">
        <v>20131</v>
      </c>
      <c r="G701" s="103" t="s">
        <v>20202</v>
      </c>
      <c r="H701" s="104" t="s">
        <v>2998</v>
      </c>
      <c r="I701" s="103" t="s">
        <v>30</v>
      </c>
      <c r="J701" s="103" t="s">
        <v>30</v>
      </c>
      <c r="K701" s="103" t="s">
        <v>30</v>
      </c>
      <c r="L701" s="103" t="s">
        <v>30</v>
      </c>
      <c r="M701" s="103" t="s">
        <v>30</v>
      </c>
      <c r="N701" s="103" t="s">
        <v>30</v>
      </c>
      <c r="O701" s="103" t="s">
        <v>30</v>
      </c>
      <c r="P701" s="103" t="s">
        <v>1517</v>
      </c>
      <c r="Q701" s="103" t="s">
        <v>3000</v>
      </c>
      <c r="R701" s="105">
        <v>15277853925</v>
      </c>
      <c r="S701" s="103" t="s">
        <v>1517</v>
      </c>
      <c r="T701" s="103" t="s">
        <v>20158</v>
      </c>
      <c r="U701" s="106" t="s">
        <v>20364</v>
      </c>
      <c r="V701" s="105" t="s">
        <v>21134</v>
      </c>
      <c r="W701" s="107" t="s">
        <v>239</v>
      </c>
      <c r="X701" t="s">
        <v>19893</v>
      </c>
      <c r="AA701">
        <f ca="1" t="shared" si="21"/>
        <v>18</v>
      </c>
    </row>
    <row r="702" spans="1:27">
      <c r="A702" s="101">
        <v>2</v>
      </c>
      <c r="B702" s="89" t="str">
        <f t="shared" si="20"/>
        <v>451229200212075421</v>
      </c>
      <c r="C702" s="89" t="s">
        <v>239</v>
      </c>
      <c r="D702" s="102" t="s">
        <v>3003</v>
      </c>
      <c r="E702" s="102" t="s">
        <v>143</v>
      </c>
      <c r="F702" s="103" t="s">
        <v>20131</v>
      </c>
      <c r="G702" s="103">
        <v>200212</v>
      </c>
      <c r="H702" s="104" t="s">
        <v>3002</v>
      </c>
      <c r="I702" s="103" t="s">
        <v>30</v>
      </c>
      <c r="J702" s="103" t="s">
        <v>30</v>
      </c>
      <c r="K702" s="103" t="s">
        <v>27</v>
      </c>
      <c r="L702" s="103" t="s">
        <v>30</v>
      </c>
      <c r="M702" s="103" t="s">
        <v>30</v>
      </c>
      <c r="N702" s="103" t="s">
        <v>30</v>
      </c>
      <c r="O702" s="103" t="s">
        <v>27</v>
      </c>
      <c r="P702" s="103" t="s">
        <v>1517</v>
      </c>
      <c r="Q702" s="103" t="s">
        <v>3006</v>
      </c>
      <c r="R702" s="105">
        <v>13710310548</v>
      </c>
      <c r="S702" s="103" t="s">
        <v>1517</v>
      </c>
      <c r="T702" s="103" t="s">
        <v>20144</v>
      </c>
      <c r="U702" s="106" t="s">
        <v>21136</v>
      </c>
      <c r="V702" s="105" t="s">
        <v>20366</v>
      </c>
      <c r="W702" s="107" t="s">
        <v>239</v>
      </c>
      <c r="X702" t="s">
        <v>3005</v>
      </c>
      <c r="AA702">
        <f ca="1" t="shared" si="21"/>
        <v>18</v>
      </c>
    </row>
    <row r="703" spans="1:27">
      <c r="A703" s="101">
        <v>3</v>
      </c>
      <c r="B703" s="89" t="str">
        <f t="shared" si="20"/>
        <v>451229200110013625</v>
      </c>
      <c r="C703" s="89" t="s">
        <v>239</v>
      </c>
      <c r="D703" s="102" t="s">
        <v>3009</v>
      </c>
      <c r="E703" s="102" t="s">
        <v>143</v>
      </c>
      <c r="F703" s="103" t="s">
        <v>20178</v>
      </c>
      <c r="G703" s="103" t="s">
        <v>20236</v>
      </c>
      <c r="H703" s="104" t="s">
        <v>3008</v>
      </c>
      <c r="I703" s="103" t="s">
        <v>30</v>
      </c>
      <c r="J703" s="103" t="s">
        <v>30</v>
      </c>
      <c r="K703" s="103" t="s">
        <v>27</v>
      </c>
      <c r="L703" s="103" t="s">
        <v>30</v>
      </c>
      <c r="M703" s="103" t="s">
        <v>30</v>
      </c>
      <c r="N703" s="103" t="s">
        <v>30</v>
      </c>
      <c r="O703" s="103" t="s">
        <v>30</v>
      </c>
      <c r="P703" s="103" t="s">
        <v>1517</v>
      </c>
      <c r="Q703" s="103" t="s">
        <v>3012</v>
      </c>
      <c r="R703" s="105">
        <v>15977874847</v>
      </c>
      <c r="S703" s="103" t="s">
        <v>1517</v>
      </c>
      <c r="T703" s="103" t="s">
        <v>20158</v>
      </c>
      <c r="U703" s="106" t="s">
        <v>21008</v>
      </c>
      <c r="V703" s="105" t="s">
        <v>21137</v>
      </c>
      <c r="W703" s="107" t="s">
        <v>239</v>
      </c>
      <c r="X703" t="s">
        <v>19895</v>
      </c>
      <c r="AA703">
        <f ca="1" t="shared" si="21"/>
        <v>19</v>
      </c>
    </row>
    <row r="704" spans="1:27">
      <c r="A704" s="101">
        <v>4</v>
      </c>
      <c r="B704" s="89" t="str">
        <f t="shared" si="20"/>
        <v>452731200101192123</v>
      </c>
      <c r="C704" s="89" t="s">
        <v>239</v>
      </c>
      <c r="D704" s="102" t="s">
        <v>3015</v>
      </c>
      <c r="E704" s="102" t="s">
        <v>143</v>
      </c>
      <c r="F704" s="103" t="s">
        <v>20205</v>
      </c>
      <c r="G704" s="103" t="s">
        <v>20618</v>
      </c>
      <c r="H704" s="104" t="s">
        <v>3014</v>
      </c>
      <c r="I704" s="103" t="s">
        <v>30</v>
      </c>
      <c r="J704" s="103" t="s">
        <v>30</v>
      </c>
      <c r="K704" s="103" t="s">
        <v>27</v>
      </c>
      <c r="L704" s="103" t="s">
        <v>30</v>
      </c>
      <c r="M704" s="103" t="s">
        <v>30</v>
      </c>
      <c r="N704" s="103" t="s">
        <v>27</v>
      </c>
      <c r="O704" s="103" t="s">
        <v>27</v>
      </c>
      <c r="P704" s="103" t="s">
        <v>1517</v>
      </c>
      <c r="Q704" s="103" t="s">
        <v>3018</v>
      </c>
      <c r="R704" s="105" t="s">
        <v>3019</v>
      </c>
      <c r="S704" s="103" t="s">
        <v>1517</v>
      </c>
      <c r="T704" s="103" t="s">
        <v>20240</v>
      </c>
      <c r="U704" s="106" t="s">
        <v>21138</v>
      </c>
      <c r="V704" s="105" t="s">
        <v>21139</v>
      </c>
      <c r="W704" s="107" t="s">
        <v>239</v>
      </c>
      <c r="X704" t="s">
        <v>19896</v>
      </c>
      <c r="AA704">
        <f ca="1" t="shared" si="21"/>
        <v>20</v>
      </c>
    </row>
    <row r="705" spans="1:27">
      <c r="A705" s="101">
        <v>5</v>
      </c>
      <c r="B705" s="89" t="str">
        <f t="shared" si="20"/>
        <v>452127200212062746</v>
      </c>
      <c r="C705" s="89" t="s">
        <v>239</v>
      </c>
      <c r="D705" s="102" t="s">
        <v>3021</v>
      </c>
      <c r="E705" s="102" t="s">
        <v>143</v>
      </c>
      <c r="F705" s="103" t="s">
        <v>20131</v>
      </c>
      <c r="G705" s="103" t="s">
        <v>20136</v>
      </c>
      <c r="H705" s="104" t="s">
        <v>3020</v>
      </c>
      <c r="I705" s="103" t="s">
        <v>30</v>
      </c>
      <c r="J705" s="103" t="s">
        <v>30</v>
      </c>
      <c r="K705" s="103" t="s">
        <v>30</v>
      </c>
      <c r="L705" s="103" t="s">
        <v>30</v>
      </c>
      <c r="M705" s="103" t="s">
        <v>30</v>
      </c>
      <c r="N705" s="103" t="s">
        <v>30</v>
      </c>
      <c r="O705" s="103" t="s">
        <v>27</v>
      </c>
      <c r="P705" s="103" t="s">
        <v>20253</v>
      </c>
      <c r="Q705" s="103" t="s">
        <v>3023</v>
      </c>
      <c r="R705" s="105">
        <v>13677780845</v>
      </c>
      <c r="S705" s="103" t="s">
        <v>20253</v>
      </c>
      <c r="T705" s="103" t="s">
        <v>20522</v>
      </c>
      <c r="U705" s="106" t="s">
        <v>20522</v>
      </c>
      <c r="V705" s="105" t="s">
        <v>21140</v>
      </c>
      <c r="W705" s="107" t="s">
        <v>239</v>
      </c>
      <c r="X705" t="s">
        <v>19897</v>
      </c>
      <c r="AA705">
        <f ca="1" t="shared" si="21"/>
        <v>18</v>
      </c>
    </row>
    <row r="706" spans="1:27">
      <c r="A706" s="101">
        <v>6</v>
      </c>
      <c r="B706" s="89" t="str">
        <f t="shared" si="20"/>
        <v>452731200309244818</v>
      </c>
      <c r="C706" s="89" t="s">
        <v>239</v>
      </c>
      <c r="D706" s="102" t="s">
        <v>3026</v>
      </c>
      <c r="E706" s="102" t="s">
        <v>24</v>
      </c>
      <c r="F706" s="103" t="s">
        <v>20131</v>
      </c>
      <c r="G706" s="103" t="s">
        <v>20168</v>
      </c>
      <c r="H706" s="104" t="s">
        <v>3025</v>
      </c>
      <c r="I706" s="103" t="s">
        <v>30</v>
      </c>
      <c r="J706" s="103" t="s">
        <v>30</v>
      </c>
      <c r="K706" s="103" t="s">
        <v>30</v>
      </c>
      <c r="L706" s="103" t="s">
        <v>30</v>
      </c>
      <c r="M706" s="103" t="s">
        <v>30</v>
      </c>
      <c r="N706" s="103" t="s">
        <v>27</v>
      </c>
      <c r="O706" s="103" t="s">
        <v>27</v>
      </c>
      <c r="P706" s="103" t="s">
        <v>1517</v>
      </c>
      <c r="Q706" s="103" t="s">
        <v>3029</v>
      </c>
      <c r="R706" s="105">
        <v>18070810665</v>
      </c>
      <c r="S706" s="103" t="s">
        <v>1517</v>
      </c>
      <c r="T706" s="103" t="s">
        <v>1517</v>
      </c>
      <c r="U706" s="106" t="s">
        <v>20219</v>
      </c>
      <c r="V706" s="105" t="s">
        <v>21141</v>
      </c>
      <c r="W706" s="107" t="s">
        <v>239</v>
      </c>
      <c r="X706" t="s">
        <v>21142</v>
      </c>
      <c r="AA706">
        <f ca="1" t="shared" si="21"/>
        <v>17</v>
      </c>
    </row>
    <row r="707" spans="1:27">
      <c r="A707" s="101">
        <v>7</v>
      </c>
      <c r="B707" s="89" t="str">
        <f t="shared" ref="B707:B770" si="22">H707</f>
        <v>451229200107025414</v>
      </c>
      <c r="C707" s="89" t="s">
        <v>239</v>
      </c>
      <c r="D707" s="102" t="s">
        <v>3033</v>
      </c>
      <c r="E707" s="102" t="s">
        <v>24</v>
      </c>
      <c r="F707" s="103" t="s">
        <v>20178</v>
      </c>
      <c r="G707" s="103" t="s">
        <v>20953</v>
      </c>
      <c r="H707" s="104" t="s">
        <v>3032</v>
      </c>
      <c r="I707" s="103" t="s">
        <v>30</v>
      </c>
      <c r="J707" s="103" t="s">
        <v>30</v>
      </c>
      <c r="K707" s="103" t="s">
        <v>30</v>
      </c>
      <c r="L707" s="103" t="s">
        <v>30</v>
      </c>
      <c r="M707" s="103" t="s">
        <v>30</v>
      </c>
      <c r="N707" s="103" t="s">
        <v>30</v>
      </c>
      <c r="O707" s="103" t="s">
        <v>30</v>
      </c>
      <c r="P707" s="103" t="s">
        <v>1517</v>
      </c>
      <c r="Q707" s="103" t="s">
        <v>3035</v>
      </c>
      <c r="R707" s="105">
        <v>13877817748</v>
      </c>
      <c r="S707" s="103" t="s">
        <v>1517</v>
      </c>
      <c r="T707" s="103" t="s">
        <v>20144</v>
      </c>
      <c r="U707" s="106" t="s">
        <v>20145</v>
      </c>
      <c r="V707" s="105" t="s">
        <v>21143</v>
      </c>
      <c r="W707" s="107" t="s">
        <v>239</v>
      </c>
      <c r="X707" t="s">
        <v>3034</v>
      </c>
      <c r="AA707">
        <f ca="1" t="shared" si="21"/>
        <v>20</v>
      </c>
    </row>
    <row r="708" spans="1:27">
      <c r="A708" s="101">
        <v>8</v>
      </c>
      <c r="B708" s="89" t="str">
        <f t="shared" si="22"/>
        <v>45273120030603601x</v>
      </c>
      <c r="C708" s="89" t="s">
        <v>239</v>
      </c>
      <c r="D708" s="102" t="s">
        <v>3038</v>
      </c>
      <c r="E708" s="102" t="s">
        <v>24</v>
      </c>
      <c r="F708" s="103" t="s">
        <v>20131</v>
      </c>
      <c r="G708" s="103" t="s">
        <v>20229</v>
      </c>
      <c r="H708" s="104" t="s">
        <v>3037</v>
      </c>
      <c r="I708" s="103" t="s">
        <v>30</v>
      </c>
      <c r="J708" s="103" t="s">
        <v>30</v>
      </c>
      <c r="K708" s="103" t="s">
        <v>30</v>
      </c>
      <c r="L708" s="103" t="s">
        <v>30</v>
      </c>
      <c r="M708" s="103" t="s">
        <v>30</v>
      </c>
      <c r="N708" s="103" t="s">
        <v>30</v>
      </c>
      <c r="O708" s="103" t="s">
        <v>30</v>
      </c>
      <c r="P708" s="103" t="s">
        <v>1517</v>
      </c>
      <c r="Q708" s="103" t="s">
        <v>3040</v>
      </c>
      <c r="R708" s="105">
        <v>15777808123</v>
      </c>
      <c r="S708" s="103" t="s">
        <v>1517</v>
      </c>
      <c r="T708" s="103" t="s">
        <v>1517</v>
      </c>
      <c r="U708" s="106" t="s">
        <v>21144</v>
      </c>
      <c r="V708" s="105" t="s">
        <v>21145</v>
      </c>
      <c r="W708" s="107" t="s">
        <v>239</v>
      </c>
      <c r="X708" t="s">
        <v>19898</v>
      </c>
      <c r="AA708">
        <f ca="1" t="shared" ref="AA708:AA771" si="23">DATEDIF(TEXT(MID(H708,7,8),"00-00-00"),TODAY(),"y")</f>
        <v>18</v>
      </c>
    </row>
    <row r="709" spans="1:27">
      <c r="A709" s="101">
        <v>9</v>
      </c>
      <c r="B709" s="89" t="str">
        <f t="shared" si="22"/>
        <v>452731200302163919</v>
      </c>
      <c r="C709" s="89" t="s">
        <v>239</v>
      </c>
      <c r="D709" s="102" t="s">
        <v>3043</v>
      </c>
      <c r="E709" s="102" t="s">
        <v>24</v>
      </c>
      <c r="F709" s="103" t="s">
        <v>20131</v>
      </c>
      <c r="G709" s="103" t="s">
        <v>20161</v>
      </c>
      <c r="H709" s="104" t="s">
        <v>3042</v>
      </c>
      <c r="I709" s="103" t="s">
        <v>30</v>
      </c>
      <c r="J709" s="103" t="s">
        <v>30</v>
      </c>
      <c r="K709" s="103" t="s">
        <v>30</v>
      </c>
      <c r="L709" s="103" t="s">
        <v>30</v>
      </c>
      <c r="M709" s="103" t="s">
        <v>30</v>
      </c>
      <c r="N709" s="103" t="s">
        <v>30</v>
      </c>
      <c r="O709" s="103" t="s">
        <v>27</v>
      </c>
      <c r="P709" s="103" t="s">
        <v>1517</v>
      </c>
      <c r="Q709" s="103" t="s">
        <v>3045</v>
      </c>
      <c r="R709" s="105">
        <v>18278867811</v>
      </c>
      <c r="S709" s="103" t="s">
        <v>1517</v>
      </c>
      <c r="T709" s="103" t="s">
        <v>20140</v>
      </c>
      <c r="U709" s="106" t="s">
        <v>20140</v>
      </c>
      <c r="V709" s="105" t="s">
        <v>21146</v>
      </c>
      <c r="W709" s="107" t="s">
        <v>239</v>
      </c>
      <c r="X709" t="s">
        <v>3044</v>
      </c>
      <c r="AA709">
        <f ca="1" t="shared" si="23"/>
        <v>18</v>
      </c>
    </row>
    <row r="710" spans="1:27">
      <c r="A710" s="101">
        <v>10</v>
      </c>
      <c r="B710" s="89" t="str">
        <f t="shared" si="22"/>
        <v>451229200308031212</v>
      </c>
      <c r="C710" s="89" t="s">
        <v>239</v>
      </c>
      <c r="D710" s="102" t="s">
        <v>3048</v>
      </c>
      <c r="E710" s="102" t="s">
        <v>24</v>
      </c>
      <c r="F710" s="103" t="s">
        <v>20131</v>
      </c>
      <c r="G710" s="103" t="s">
        <v>20163</v>
      </c>
      <c r="H710" s="104" t="s">
        <v>3047</v>
      </c>
      <c r="I710" s="103" t="s">
        <v>30</v>
      </c>
      <c r="J710" s="103" t="s">
        <v>27</v>
      </c>
      <c r="K710" s="103" t="s">
        <v>27</v>
      </c>
      <c r="L710" s="103" t="s">
        <v>30</v>
      </c>
      <c r="M710" s="103" t="s">
        <v>30</v>
      </c>
      <c r="N710" s="103" t="s">
        <v>30</v>
      </c>
      <c r="O710" s="103" t="s">
        <v>27</v>
      </c>
      <c r="P710" s="103" t="s">
        <v>1517</v>
      </c>
      <c r="Q710" s="103" t="s">
        <v>3049</v>
      </c>
      <c r="R710" s="105">
        <v>15277895588</v>
      </c>
      <c r="S710" s="103" t="s">
        <v>1517</v>
      </c>
      <c r="T710" s="103" t="s">
        <v>20169</v>
      </c>
      <c r="U710" s="106" t="s">
        <v>20170</v>
      </c>
      <c r="V710" s="105" t="s">
        <v>20221</v>
      </c>
      <c r="W710" s="107" t="s">
        <v>239</v>
      </c>
      <c r="X710" t="s">
        <v>17752</v>
      </c>
      <c r="AA710">
        <f ca="1" t="shared" si="23"/>
        <v>18</v>
      </c>
    </row>
    <row r="711" spans="1:27">
      <c r="A711" s="101">
        <v>11</v>
      </c>
      <c r="B711" s="89" t="str">
        <f t="shared" si="22"/>
        <v>452731200208155111</v>
      </c>
      <c r="C711" s="89" t="s">
        <v>239</v>
      </c>
      <c r="D711" s="102" t="s">
        <v>3052</v>
      </c>
      <c r="E711" s="102" t="s">
        <v>24</v>
      </c>
      <c r="F711" s="103" t="s">
        <v>20131</v>
      </c>
      <c r="G711" s="103" t="s">
        <v>20182</v>
      </c>
      <c r="H711" s="104" t="s">
        <v>3051</v>
      </c>
      <c r="I711" s="103" t="s">
        <v>30</v>
      </c>
      <c r="J711" s="103" t="s">
        <v>30</v>
      </c>
      <c r="K711" s="103" t="s">
        <v>30</v>
      </c>
      <c r="L711" s="103" t="s">
        <v>30</v>
      </c>
      <c r="M711" s="103" t="s">
        <v>30</v>
      </c>
      <c r="N711" s="103" t="s">
        <v>30</v>
      </c>
      <c r="O711" s="103" t="s">
        <v>27</v>
      </c>
      <c r="P711" s="103" t="s">
        <v>1517</v>
      </c>
      <c r="Q711" s="103" t="s">
        <v>3054</v>
      </c>
      <c r="R711" s="105">
        <v>15807783243</v>
      </c>
      <c r="S711" s="103" t="s">
        <v>1517</v>
      </c>
      <c r="T711" s="103" t="s">
        <v>20164</v>
      </c>
      <c r="U711" s="106" t="s">
        <v>21147</v>
      </c>
      <c r="V711" s="105" t="s">
        <v>21148</v>
      </c>
      <c r="W711" s="107" t="s">
        <v>239</v>
      </c>
      <c r="X711" t="s">
        <v>3053</v>
      </c>
      <c r="AA711">
        <f ca="1" t="shared" si="23"/>
        <v>19</v>
      </c>
    </row>
    <row r="712" spans="1:27">
      <c r="A712" s="101">
        <v>12</v>
      </c>
      <c r="B712" s="89" t="str">
        <f t="shared" si="22"/>
        <v>452731200211190014</v>
      </c>
      <c r="C712" s="89" t="s">
        <v>239</v>
      </c>
      <c r="D712" s="102" t="s">
        <v>3057</v>
      </c>
      <c r="E712" s="102" t="s">
        <v>24</v>
      </c>
      <c r="F712" s="103" t="s">
        <v>20131</v>
      </c>
      <c r="G712" s="103" t="s">
        <v>20276</v>
      </c>
      <c r="H712" s="104" t="s">
        <v>3056</v>
      </c>
      <c r="I712" s="103" t="s">
        <v>30</v>
      </c>
      <c r="J712" s="103" t="s">
        <v>30</v>
      </c>
      <c r="K712" s="103" t="s">
        <v>30</v>
      </c>
      <c r="L712" s="103" t="s">
        <v>30</v>
      </c>
      <c r="M712" s="103" t="s">
        <v>30</v>
      </c>
      <c r="N712" s="103" t="s">
        <v>30</v>
      </c>
      <c r="O712" s="103" t="s">
        <v>30</v>
      </c>
      <c r="P712" s="103" t="s">
        <v>1517</v>
      </c>
      <c r="Q712" s="103" t="s">
        <v>3059</v>
      </c>
      <c r="R712" s="105">
        <v>13807800176</v>
      </c>
      <c r="S712" s="103" t="s">
        <v>1517</v>
      </c>
      <c r="T712" s="103" t="s">
        <v>63</v>
      </c>
      <c r="U712" s="106" t="s">
        <v>20578</v>
      </c>
      <c r="V712" s="105" t="s">
        <v>21149</v>
      </c>
      <c r="W712" s="107" t="s">
        <v>239</v>
      </c>
      <c r="X712" t="s">
        <v>19899</v>
      </c>
      <c r="AA712">
        <f ca="1" t="shared" si="23"/>
        <v>18</v>
      </c>
    </row>
    <row r="713" spans="1:27">
      <c r="A713" s="101">
        <v>13</v>
      </c>
      <c r="B713" s="89" t="str">
        <f t="shared" si="22"/>
        <v>452731200211104825</v>
      </c>
      <c r="C713" s="89" t="s">
        <v>239</v>
      </c>
      <c r="D713" s="102" t="s">
        <v>3062</v>
      </c>
      <c r="E713" s="102" t="s">
        <v>143</v>
      </c>
      <c r="F713" s="103" t="s">
        <v>20131</v>
      </c>
      <c r="G713" s="103" t="s">
        <v>20276</v>
      </c>
      <c r="H713" s="104" t="s">
        <v>3061</v>
      </c>
      <c r="I713" s="103" t="s">
        <v>30</v>
      </c>
      <c r="J713" s="103" t="s">
        <v>30</v>
      </c>
      <c r="K713" s="103" t="s">
        <v>30</v>
      </c>
      <c r="L713" s="103" t="s">
        <v>30</v>
      </c>
      <c r="M713" s="103" t="s">
        <v>30</v>
      </c>
      <c r="N713" s="103" t="s">
        <v>30</v>
      </c>
      <c r="O713" s="103" t="s">
        <v>30</v>
      </c>
      <c r="P713" s="103" t="s">
        <v>1517</v>
      </c>
      <c r="Q713" s="103" t="s">
        <v>3064</v>
      </c>
      <c r="R713" s="105">
        <v>15878846798</v>
      </c>
      <c r="S713" s="103" t="s">
        <v>1517</v>
      </c>
      <c r="T713" s="103" t="s">
        <v>1517</v>
      </c>
      <c r="U713" s="106" t="s">
        <v>20582</v>
      </c>
      <c r="V713" s="105" t="s">
        <v>21150</v>
      </c>
      <c r="W713" s="107" t="s">
        <v>239</v>
      </c>
      <c r="X713" t="s">
        <v>19900</v>
      </c>
      <c r="AA713">
        <f ca="1" t="shared" si="23"/>
        <v>18</v>
      </c>
    </row>
    <row r="714" spans="1:27">
      <c r="A714" s="101">
        <v>14</v>
      </c>
      <c r="B714" s="89" t="str">
        <f t="shared" si="22"/>
        <v>452730200212011114</v>
      </c>
      <c r="C714" s="89" t="s">
        <v>239</v>
      </c>
      <c r="D714" s="102" t="s">
        <v>3067</v>
      </c>
      <c r="E714" s="102" t="s">
        <v>24</v>
      </c>
      <c r="F714" s="103" t="s">
        <v>20178</v>
      </c>
      <c r="G714" s="103" t="s">
        <v>20136</v>
      </c>
      <c r="H714" s="104" t="s">
        <v>3066</v>
      </c>
      <c r="I714" s="103" t="s">
        <v>30</v>
      </c>
      <c r="J714" s="103" t="s">
        <v>30</v>
      </c>
      <c r="K714" s="103" t="s">
        <v>30</v>
      </c>
      <c r="L714" s="103" t="s">
        <v>30</v>
      </c>
      <c r="M714" s="103" t="s">
        <v>30</v>
      </c>
      <c r="N714" s="103" t="s">
        <v>30</v>
      </c>
      <c r="O714" s="103" t="s">
        <v>27</v>
      </c>
      <c r="P714" s="103" t="s">
        <v>18438</v>
      </c>
      <c r="Q714" s="103" t="s">
        <v>3069</v>
      </c>
      <c r="R714" s="105">
        <v>18278937896</v>
      </c>
      <c r="S714" s="103" t="s">
        <v>18438</v>
      </c>
      <c r="T714" s="103" t="s">
        <v>21151</v>
      </c>
      <c r="U714" s="106" t="s">
        <v>21152</v>
      </c>
      <c r="V714" s="105" t="s">
        <v>21153</v>
      </c>
      <c r="W714" s="107" t="s">
        <v>239</v>
      </c>
      <c r="X714" t="s">
        <v>3068</v>
      </c>
      <c r="AA714">
        <f ca="1" t="shared" si="23"/>
        <v>18</v>
      </c>
    </row>
    <row r="715" spans="1:27">
      <c r="A715" s="101">
        <v>15</v>
      </c>
      <c r="B715" s="89" t="str">
        <f t="shared" si="22"/>
        <v>452731200301014823</v>
      </c>
      <c r="C715" s="89" t="s">
        <v>239</v>
      </c>
      <c r="D715" s="102" t="s">
        <v>3072</v>
      </c>
      <c r="E715" s="102" t="s">
        <v>143</v>
      </c>
      <c r="F715" s="103" t="s">
        <v>20131</v>
      </c>
      <c r="G715" s="103" t="s">
        <v>20157</v>
      </c>
      <c r="H715" s="104" t="s">
        <v>3071</v>
      </c>
      <c r="I715" s="103" t="s">
        <v>30</v>
      </c>
      <c r="J715" s="103" t="s">
        <v>30</v>
      </c>
      <c r="K715" s="103" t="s">
        <v>30</v>
      </c>
      <c r="L715" s="103" t="s">
        <v>30</v>
      </c>
      <c r="M715" s="103" t="s">
        <v>30</v>
      </c>
      <c r="N715" s="103" t="s">
        <v>30</v>
      </c>
      <c r="O715" s="103" t="s">
        <v>27</v>
      </c>
      <c r="P715" s="103" t="s">
        <v>1517</v>
      </c>
      <c r="Q715" s="103" t="s">
        <v>3074</v>
      </c>
      <c r="R715" s="105">
        <v>19977825578</v>
      </c>
      <c r="S715" s="103" t="s">
        <v>1517</v>
      </c>
      <c r="T715" s="103" t="s">
        <v>20167</v>
      </c>
      <c r="U715" s="106" t="s">
        <v>21154</v>
      </c>
      <c r="V715" s="105" t="s">
        <v>21155</v>
      </c>
      <c r="W715" s="107" t="s">
        <v>239</v>
      </c>
      <c r="X715" t="s">
        <v>3073</v>
      </c>
      <c r="AA715">
        <f ca="1" t="shared" si="23"/>
        <v>18</v>
      </c>
    </row>
    <row r="716" spans="1:27">
      <c r="A716" s="101">
        <v>16</v>
      </c>
      <c r="B716" s="89" t="str">
        <f t="shared" si="22"/>
        <v>452731200311294240</v>
      </c>
      <c r="C716" s="89" t="s">
        <v>239</v>
      </c>
      <c r="D716" s="102" t="s">
        <v>3077</v>
      </c>
      <c r="E716" s="102" t="s">
        <v>143</v>
      </c>
      <c r="F716" s="103" t="s">
        <v>20131</v>
      </c>
      <c r="G716" s="103" t="s">
        <v>20423</v>
      </c>
      <c r="H716" s="104" t="s">
        <v>3076</v>
      </c>
      <c r="I716" s="103" t="s">
        <v>30</v>
      </c>
      <c r="J716" s="103" t="s">
        <v>27</v>
      </c>
      <c r="K716" s="103" t="s">
        <v>30</v>
      </c>
      <c r="L716" s="103" t="s">
        <v>30</v>
      </c>
      <c r="M716" s="103" t="s">
        <v>30</v>
      </c>
      <c r="N716" s="103" t="s">
        <v>30</v>
      </c>
      <c r="O716" s="103" t="s">
        <v>27</v>
      </c>
      <c r="P716" s="103" t="s">
        <v>1517</v>
      </c>
      <c r="Q716" s="103" t="s">
        <v>3079</v>
      </c>
      <c r="R716" s="105">
        <v>18276682646</v>
      </c>
      <c r="S716" s="103" t="s">
        <v>1517</v>
      </c>
      <c r="T716" s="103" t="s">
        <v>20133</v>
      </c>
      <c r="U716" s="106" t="s">
        <v>21156</v>
      </c>
      <c r="V716" s="105" t="s">
        <v>21157</v>
      </c>
      <c r="W716" s="107" t="s">
        <v>239</v>
      </c>
      <c r="X716" t="s">
        <v>3078</v>
      </c>
      <c r="AA716">
        <f ca="1" t="shared" si="23"/>
        <v>17</v>
      </c>
    </row>
    <row r="717" spans="1:27">
      <c r="A717" s="101">
        <v>17</v>
      </c>
      <c r="B717" s="89" t="str">
        <f t="shared" si="22"/>
        <v>452731200312254865</v>
      </c>
      <c r="C717" s="89" t="s">
        <v>239</v>
      </c>
      <c r="D717" s="102" t="s">
        <v>3084</v>
      </c>
      <c r="E717" s="102" t="s">
        <v>143</v>
      </c>
      <c r="F717" s="103" t="s">
        <v>20131</v>
      </c>
      <c r="G717" s="103" t="s">
        <v>20433</v>
      </c>
      <c r="H717" s="104" t="s">
        <v>3083</v>
      </c>
      <c r="I717" s="103" t="s">
        <v>30</v>
      </c>
      <c r="J717" s="103" t="s">
        <v>30</v>
      </c>
      <c r="K717" s="103" t="s">
        <v>30</v>
      </c>
      <c r="L717" s="103" t="s">
        <v>30</v>
      </c>
      <c r="M717" s="103" t="s">
        <v>30</v>
      </c>
      <c r="N717" s="103" t="s">
        <v>30</v>
      </c>
      <c r="O717" s="103" t="s">
        <v>30</v>
      </c>
      <c r="P717" s="103" t="s">
        <v>1517</v>
      </c>
      <c r="Q717" s="103" t="s">
        <v>3086</v>
      </c>
      <c r="R717" s="105">
        <v>18934943517</v>
      </c>
      <c r="S717" s="103" t="s">
        <v>1517</v>
      </c>
      <c r="T717" s="103" t="s">
        <v>63</v>
      </c>
      <c r="U717" s="106" t="s">
        <v>20352</v>
      </c>
      <c r="V717" s="105" t="s">
        <v>21158</v>
      </c>
      <c r="W717" s="107" t="s">
        <v>239</v>
      </c>
      <c r="X717" t="s">
        <v>21159</v>
      </c>
      <c r="AA717">
        <f ca="1" t="shared" si="23"/>
        <v>17</v>
      </c>
    </row>
    <row r="718" spans="1:27">
      <c r="A718" s="101">
        <v>18</v>
      </c>
      <c r="B718" s="89" t="str">
        <f t="shared" si="22"/>
        <v>452731200208122424</v>
      </c>
      <c r="C718" s="89" t="s">
        <v>215</v>
      </c>
      <c r="D718" s="102" t="s">
        <v>1801</v>
      </c>
      <c r="E718" s="102" t="s">
        <v>143</v>
      </c>
      <c r="F718" s="103" t="s">
        <v>20131</v>
      </c>
      <c r="G718" s="103" t="s">
        <v>20268</v>
      </c>
      <c r="H718" s="104" t="s">
        <v>1800</v>
      </c>
      <c r="I718" s="103" t="s">
        <v>30</v>
      </c>
      <c r="J718" s="103" t="s">
        <v>30</v>
      </c>
      <c r="K718" s="103" t="s">
        <v>30</v>
      </c>
      <c r="L718" s="103" t="s">
        <v>30</v>
      </c>
      <c r="M718" s="103" t="s">
        <v>30</v>
      </c>
      <c r="N718" s="103" t="s">
        <v>30</v>
      </c>
      <c r="O718" s="103" t="s">
        <v>27</v>
      </c>
      <c r="P718" s="103" t="s">
        <v>1517</v>
      </c>
      <c r="Q718" s="103" t="s">
        <v>3090</v>
      </c>
      <c r="R718" s="105">
        <v>13481868837</v>
      </c>
      <c r="S718" s="103" t="s">
        <v>1517</v>
      </c>
      <c r="T718" s="103" t="s">
        <v>63</v>
      </c>
      <c r="U718" s="106" t="s">
        <v>20593</v>
      </c>
      <c r="V718" s="105" t="s">
        <v>21160</v>
      </c>
      <c r="W718" s="107" t="s">
        <v>215</v>
      </c>
      <c r="X718" t="s">
        <v>17932</v>
      </c>
      <c r="AA718">
        <f ca="1" t="shared" si="23"/>
        <v>19</v>
      </c>
    </row>
    <row r="719" spans="1:27">
      <c r="A719" s="101">
        <v>19</v>
      </c>
      <c r="B719" s="89" t="str">
        <f t="shared" si="22"/>
        <v>452731200212046620</v>
      </c>
      <c r="C719" s="89" t="s">
        <v>239</v>
      </c>
      <c r="D719" s="102" t="s">
        <v>3093</v>
      </c>
      <c r="E719" s="102" t="s">
        <v>143</v>
      </c>
      <c r="F719" s="103" t="s">
        <v>20131</v>
      </c>
      <c r="G719" s="103" t="s">
        <v>20136</v>
      </c>
      <c r="H719" s="104" t="s">
        <v>3092</v>
      </c>
      <c r="I719" s="103" t="s">
        <v>27</v>
      </c>
      <c r="J719" s="103" t="s">
        <v>30</v>
      </c>
      <c r="K719" s="103" t="s">
        <v>30</v>
      </c>
      <c r="L719" s="103" t="s">
        <v>30</v>
      </c>
      <c r="M719" s="103" t="s">
        <v>30</v>
      </c>
      <c r="N719" s="103" t="s">
        <v>30</v>
      </c>
      <c r="O719" s="103" t="s">
        <v>27</v>
      </c>
      <c r="P719" s="103" t="s">
        <v>1517</v>
      </c>
      <c r="Q719" s="103" t="s">
        <v>3094</v>
      </c>
      <c r="R719" s="105" t="s">
        <v>3095</v>
      </c>
      <c r="S719" s="103" t="s">
        <v>1517</v>
      </c>
      <c r="T719" s="103" t="s">
        <v>20894</v>
      </c>
      <c r="U719" s="106" t="s">
        <v>20895</v>
      </c>
      <c r="V719" s="105" t="s">
        <v>20902</v>
      </c>
      <c r="W719" s="107" t="s">
        <v>239</v>
      </c>
      <c r="X719" t="s">
        <v>2117</v>
      </c>
      <c r="AA719">
        <f ca="1" t="shared" si="23"/>
        <v>18</v>
      </c>
    </row>
    <row r="720" spans="1:27">
      <c r="A720" s="101">
        <v>20</v>
      </c>
      <c r="B720" s="89" t="str">
        <f t="shared" si="22"/>
        <v>452731200208220921</v>
      </c>
      <c r="C720" s="89" t="s">
        <v>239</v>
      </c>
      <c r="D720" s="102" t="s">
        <v>3097</v>
      </c>
      <c r="E720" s="102" t="s">
        <v>143</v>
      </c>
      <c r="F720" s="103" t="s">
        <v>20131</v>
      </c>
      <c r="G720" s="103" t="s">
        <v>20182</v>
      </c>
      <c r="H720" s="104" t="s">
        <v>3096</v>
      </c>
      <c r="I720" s="103" t="s">
        <v>30</v>
      </c>
      <c r="J720" s="103" t="s">
        <v>30</v>
      </c>
      <c r="K720" s="103" t="s">
        <v>30</v>
      </c>
      <c r="L720" s="103" t="s">
        <v>30</v>
      </c>
      <c r="M720" s="103" t="s">
        <v>30</v>
      </c>
      <c r="N720" s="103" t="s">
        <v>30</v>
      </c>
      <c r="O720" s="103" t="s">
        <v>30</v>
      </c>
      <c r="P720" s="103" t="s">
        <v>1517</v>
      </c>
      <c r="Q720" s="103" t="s">
        <v>3099</v>
      </c>
      <c r="R720" s="105">
        <v>15977838025</v>
      </c>
      <c r="S720" s="103" t="s">
        <v>1517</v>
      </c>
      <c r="T720" s="103" t="s">
        <v>20151</v>
      </c>
      <c r="U720" s="106" t="s">
        <v>20266</v>
      </c>
      <c r="V720" s="105" t="s">
        <v>21161</v>
      </c>
      <c r="W720" s="107" t="s">
        <v>239</v>
      </c>
      <c r="X720" t="s">
        <v>19901</v>
      </c>
      <c r="AA720">
        <f ca="1" t="shared" si="23"/>
        <v>18</v>
      </c>
    </row>
    <row r="721" spans="1:27">
      <c r="A721" s="101">
        <v>21</v>
      </c>
      <c r="B721" s="89" t="str">
        <f t="shared" si="22"/>
        <v>45273120020819302X</v>
      </c>
      <c r="C721" s="89" t="s">
        <v>239</v>
      </c>
      <c r="D721" s="102" t="s">
        <v>3102</v>
      </c>
      <c r="E721" s="102" t="s">
        <v>143</v>
      </c>
      <c r="F721" s="103" t="s">
        <v>20131</v>
      </c>
      <c r="G721" s="103" t="s">
        <v>20182</v>
      </c>
      <c r="H721" s="104" t="s">
        <v>3101</v>
      </c>
      <c r="I721" s="103" t="s">
        <v>30</v>
      </c>
      <c r="J721" s="103" t="s">
        <v>30</v>
      </c>
      <c r="K721" s="103" t="s">
        <v>30</v>
      </c>
      <c r="L721" s="103" t="s">
        <v>30</v>
      </c>
      <c r="M721" s="103" t="s">
        <v>30</v>
      </c>
      <c r="N721" s="103" t="s">
        <v>30</v>
      </c>
      <c r="O721" s="103" t="s">
        <v>27</v>
      </c>
      <c r="P721" s="103" t="s">
        <v>1517</v>
      </c>
      <c r="Q721" s="103" t="s">
        <v>3104</v>
      </c>
      <c r="R721" s="105">
        <v>15677992169</v>
      </c>
      <c r="S721" s="103" t="s">
        <v>1517</v>
      </c>
      <c r="T721" s="103" t="s">
        <v>20277</v>
      </c>
      <c r="U721" s="106" t="s">
        <v>21126</v>
      </c>
      <c r="V721" s="105" t="s">
        <v>21162</v>
      </c>
      <c r="W721" s="107" t="s">
        <v>239</v>
      </c>
      <c r="X721" t="s">
        <v>19902</v>
      </c>
      <c r="AA721">
        <f ca="1" t="shared" si="23"/>
        <v>18</v>
      </c>
    </row>
    <row r="722" spans="1:27">
      <c r="A722" s="101">
        <v>22</v>
      </c>
      <c r="B722" s="89" t="str">
        <f t="shared" si="22"/>
        <v>452731200210235727</v>
      </c>
      <c r="C722" s="89" t="s">
        <v>239</v>
      </c>
      <c r="D722" s="102" t="s">
        <v>3107</v>
      </c>
      <c r="E722" s="102" t="s">
        <v>143</v>
      </c>
      <c r="F722" s="103" t="s">
        <v>20131</v>
      </c>
      <c r="G722" s="103" t="s">
        <v>20132</v>
      </c>
      <c r="H722" s="104" t="s">
        <v>3106</v>
      </c>
      <c r="I722" s="103" t="s">
        <v>30</v>
      </c>
      <c r="J722" s="103" t="s">
        <v>30</v>
      </c>
      <c r="K722" s="103" t="s">
        <v>30</v>
      </c>
      <c r="L722" s="103" t="s">
        <v>30</v>
      </c>
      <c r="M722" s="103" t="s">
        <v>30</v>
      </c>
      <c r="N722" s="103" t="s">
        <v>30</v>
      </c>
      <c r="O722" s="103" t="s">
        <v>27</v>
      </c>
      <c r="P722" s="103" t="s">
        <v>1517</v>
      </c>
      <c r="Q722" s="103" t="s">
        <v>3108</v>
      </c>
      <c r="R722" s="105">
        <v>18077898963</v>
      </c>
      <c r="S722" s="103" t="s">
        <v>1517</v>
      </c>
      <c r="T722" s="103" t="s">
        <v>1517</v>
      </c>
      <c r="U722" s="106" t="s">
        <v>20593</v>
      </c>
      <c r="V722" s="105" t="s">
        <v>21160</v>
      </c>
      <c r="W722" s="107" t="s">
        <v>239</v>
      </c>
      <c r="X722" t="s">
        <v>18076</v>
      </c>
      <c r="AA722">
        <f ca="1" t="shared" si="23"/>
        <v>18</v>
      </c>
    </row>
    <row r="723" spans="1:27">
      <c r="A723" s="101">
        <v>23</v>
      </c>
      <c r="B723" s="89" t="str">
        <f t="shared" si="22"/>
        <v>452731200111262420</v>
      </c>
      <c r="C723" s="89" t="s">
        <v>239</v>
      </c>
      <c r="D723" s="102" t="s">
        <v>3111</v>
      </c>
      <c r="E723" s="102" t="s">
        <v>143</v>
      </c>
      <c r="F723" s="103" t="s">
        <v>20205</v>
      </c>
      <c r="G723" s="103" t="s">
        <v>20222</v>
      </c>
      <c r="H723" s="104" t="s">
        <v>3110</v>
      </c>
      <c r="I723" s="103" t="s">
        <v>27</v>
      </c>
      <c r="J723" s="103" t="s">
        <v>27</v>
      </c>
      <c r="K723" s="103" t="s">
        <v>30</v>
      </c>
      <c r="L723" s="103" t="s">
        <v>30</v>
      </c>
      <c r="M723" s="103" t="s">
        <v>30</v>
      </c>
      <c r="N723" s="103" t="s">
        <v>30</v>
      </c>
      <c r="O723" s="103" t="s">
        <v>30</v>
      </c>
      <c r="P723" s="103" t="s">
        <v>20191</v>
      </c>
      <c r="Q723" s="103" t="s">
        <v>3112</v>
      </c>
      <c r="R723" s="105">
        <v>19107884858</v>
      </c>
      <c r="S723" s="103" t="s">
        <v>1517</v>
      </c>
      <c r="T723" s="103" t="s">
        <v>20191</v>
      </c>
      <c r="U723" s="106" t="s">
        <v>20349</v>
      </c>
      <c r="V723" s="105" t="s">
        <v>20647</v>
      </c>
      <c r="W723" s="107" t="s">
        <v>239</v>
      </c>
      <c r="X723" t="s">
        <v>19903</v>
      </c>
      <c r="AA723">
        <f ca="1" t="shared" si="23"/>
        <v>19</v>
      </c>
    </row>
    <row r="724" spans="1:27">
      <c r="A724" s="101">
        <v>24</v>
      </c>
      <c r="B724" s="89" t="str">
        <f t="shared" si="22"/>
        <v>450121200305106621</v>
      </c>
      <c r="C724" s="89" t="s">
        <v>239</v>
      </c>
      <c r="D724" s="102" t="s">
        <v>3115</v>
      </c>
      <c r="E724" s="102" t="s">
        <v>143</v>
      </c>
      <c r="F724" s="103" t="s">
        <v>20131</v>
      </c>
      <c r="G724" s="103" t="s">
        <v>20172</v>
      </c>
      <c r="H724" s="104" t="s">
        <v>3114</v>
      </c>
      <c r="I724" s="103" t="s">
        <v>30</v>
      </c>
      <c r="J724" s="103" t="s">
        <v>27</v>
      </c>
      <c r="K724" s="103" t="s">
        <v>27</v>
      </c>
      <c r="L724" s="103" t="s">
        <v>30</v>
      </c>
      <c r="M724" s="103" t="s">
        <v>30</v>
      </c>
      <c r="N724" s="103" t="s">
        <v>30</v>
      </c>
      <c r="O724" s="103" t="s">
        <v>27</v>
      </c>
      <c r="P724" s="103" t="s">
        <v>1517</v>
      </c>
      <c r="Q724" s="103" t="s">
        <v>3117</v>
      </c>
      <c r="R724" s="105">
        <v>19877860831</v>
      </c>
      <c r="S724" s="103" t="s">
        <v>9309</v>
      </c>
      <c r="T724" s="103" t="s">
        <v>21163</v>
      </c>
      <c r="U724" s="106" t="s">
        <v>21164</v>
      </c>
      <c r="V724" s="105" t="s">
        <v>21165</v>
      </c>
      <c r="W724" s="107" t="s">
        <v>239</v>
      </c>
      <c r="X724" t="s">
        <v>3116</v>
      </c>
      <c r="AA724">
        <f ca="1" t="shared" si="23"/>
        <v>18</v>
      </c>
    </row>
    <row r="725" spans="1:27">
      <c r="A725" s="101">
        <v>25</v>
      </c>
      <c r="B725" s="89" t="str">
        <f t="shared" si="22"/>
        <v>452731200301050322</v>
      </c>
      <c r="C725" s="89" t="s">
        <v>239</v>
      </c>
      <c r="D725" s="102" t="s">
        <v>3120</v>
      </c>
      <c r="E725" s="102" t="s">
        <v>143</v>
      </c>
      <c r="F725" s="103" t="s">
        <v>20131</v>
      </c>
      <c r="G725" s="103" t="s">
        <v>20157</v>
      </c>
      <c r="H725" s="104" t="s">
        <v>3119</v>
      </c>
      <c r="I725" s="103" t="s">
        <v>30</v>
      </c>
      <c r="J725" s="103" t="s">
        <v>30</v>
      </c>
      <c r="K725" s="103" t="s">
        <v>30</v>
      </c>
      <c r="L725" s="103" t="s">
        <v>30</v>
      </c>
      <c r="M725" s="103" t="s">
        <v>30</v>
      </c>
      <c r="N725" s="103" t="s">
        <v>30</v>
      </c>
      <c r="O725" s="103" t="s">
        <v>27</v>
      </c>
      <c r="P725" s="103" t="s">
        <v>1517</v>
      </c>
      <c r="Q725" s="103" t="s">
        <v>3122</v>
      </c>
      <c r="R725" s="105">
        <v>18277150598</v>
      </c>
      <c r="S725" s="103" t="s">
        <v>1517</v>
      </c>
      <c r="T725" s="103" t="s">
        <v>20280</v>
      </c>
      <c r="U725" s="106" t="s">
        <v>21068</v>
      </c>
      <c r="V725" s="105" t="s">
        <v>21166</v>
      </c>
      <c r="W725" s="107" t="s">
        <v>239</v>
      </c>
      <c r="X725" t="s">
        <v>3121</v>
      </c>
      <c r="AA725">
        <f ca="1" t="shared" si="23"/>
        <v>18</v>
      </c>
    </row>
    <row r="726" spans="1:27">
      <c r="A726" s="101">
        <v>26</v>
      </c>
      <c r="B726" s="89" t="str">
        <f t="shared" si="22"/>
        <v>452731200309045421</v>
      </c>
      <c r="C726" s="89" t="s">
        <v>239</v>
      </c>
      <c r="D726" s="102" t="s">
        <v>3125</v>
      </c>
      <c r="E726" s="102" t="s">
        <v>143</v>
      </c>
      <c r="F726" s="103" t="s">
        <v>20131</v>
      </c>
      <c r="G726" s="103" t="s">
        <v>20168</v>
      </c>
      <c r="H726" s="104" t="s">
        <v>3124</v>
      </c>
      <c r="I726" s="103" t="s">
        <v>27</v>
      </c>
      <c r="J726" s="103" t="s">
        <v>30</v>
      </c>
      <c r="K726" s="103" t="s">
        <v>30</v>
      </c>
      <c r="L726" s="103" t="s">
        <v>30</v>
      </c>
      <c r="M726" s="103" t="s">
        <v>30</v>
      </c>
      <c r="N726" s="103" t="s">
        <v>30</v>
      </c>
      <c r="O726" s="103" t="s">
        <v>27</v>
      </c>
      <c r="P726" s="103" t="s">
        <v>1517</v>
      </c>
      <c r="Q726" s="103" t="s">
        <v>3127</v>
      </c>
      <c r="R726" s="105">
        <v>15878821036</v>
      </c>
      <c r="S726" s="103" t="s">
        <v>1517</v>
      </c>
      <c r="T726" s="103" t="s">
        <v>20144</v>
      </c>
      <c r="U726" s="106" t="s">
        <v>20144</v>
      </c>
      <c r="V726" s="105" t="s">
        <v>21167</v>
      </c>
      <c r="W726" s="107" t="s">
        <v>239</v>
      </c>
      <c r="X726" t="s">
        <v>3126</v>
      </c>
      <c r="AA726">
        <f ca="1" t="shared" si="23"/>
        <v>17</v>
      </c>
    </row>
    <row r="727" spans="1:27">
      <c r="A727" s="101">
        <v>27</v>
      </c>
      <c r="B727" s="89" t="str">
        <f t="shared" si="22"/>
        <v>451229200108303615</v>
      </c>
      <c r="C727" s="89" t="s">
        <v>239</v>
      </c>
      <c r="D727" s="102" t="s">
        <v>3131</v>
      </c>
      <c r="E727" s="102" t="s">
        <v>24</v>
      </c>
      <c r="F727" s="103" t="s">
        <v>20178</v>
      </c>
      <c r="G727" s="103" t="s">
        <v>21038</v>
      </c>
      <c r="H727" s="104" t="s">
        <v>3130</v>
      </c>
      <c r="I727" s="103" t="s">
        <v>30</v>
      </c>
      <c r="J727" s="103" t="s">
        <v>30</v>
      </c>
      <c r="K727" s="103" t="s">
        <v>30</v>
      </c>
      <c r="L727" s="103" t="s">
        <v>30</v>
      </c>
      <c r="M727" s="103" t="s">
        <v>30</v>
      </c>
      <c r="N727" s="103" t="s">
        <v>30</v>
      </c>
      <c r="O727" s="103" t="s">
        <v>27</v>
      </c>
      <c r="P727" s="103" t="s">
        <v>1517</v>
      </c>
      <c r="Q727" s="103" t="s">
        <v>3133</v>
      </c>
      <c r="R727" s="105">
        <v>18777845516</v>
      </c>
      <c r="S727" s="103" t="s">
        <v>1517</v>
      </c>
      <c r="T727" s="103" t="s">
        <v>20158</v>
      </c>
      <c r="U727" s="106" t="s">
        <v>21168</v>
      </c>
      <c r="V727" s="105" t="s">
        <v>21169</v>
      </c>
      <c r="W727" s="107" t="s">
        <v>239</v>
      </c>
      <c r="X727" t="s">
        <v>19904</v>
      </c>
      <c r="AA727">
        <f ca="1" t="shared" si="23"/>
        <v>19</v>
      </c>
    </row>
    <row r="728" spans="1:27">
      <c r="A728" s="101">
        <v>28</v>
      </c>
      <c r="B728" s="89" t="str">
        <f t="shared" si="22"/>
        <v>452731200301192419</v>
      </c>
      <c r="C728" s="89" t="s">
        <v>239</v>
      </c>
      <c r="D728" s="102" t="s">
        <v>3138</v>
      </c>
      <c r="E728" s="102" t="s">
        <v>24</v>
      </c>
      <c r="F728" s="103" t="s">
        <v>20131</v>
      </c>
      <c r="G728" s="103" t="s">
        <v>20157</v>
      </c>
      <c r="H728" s="104" t="s">
        <v>3137</v>
      </c>
      <c r="I728" s="103" t="s">
        <v>30</v>
      </c>
      <c r="J728" s="103" t="s">
        <v>30</v>
      </c>
      <c r="K728" s="103" t="s">
        <v>30</v>
      </c>
      <c r="L728" s="103" t="s">
        <v>30</v>
      </c>
      <c r="M728" s="103" t="s">
        <v>30</v>
      </c>
      <c r="N728" s="103" t="s">
        <v>30</v>
      </c>
      <c r="O728" s="103" t="s">
        <v>30</v>
      </c>
      <c r="P728" s="103" t="s">
        <v>1517</v>
      </c>
      <c r="Q728" s="103" t="s">
        <v>3140</v>
      </c>
      <c r="R728" s="105">
        <v>15977884552</v>
      </c>
      <c r="S728" s="103" t="s">
        <v>1517</v>
      </c>
      <c r="T728" s="103" t="s">
        <v>20191</v>
      </c>
      <c r="U728" s="106" t="s">
        <v>20361</v>
      </c>
      <c r="V728" s="105" t="s">
        <v>20361</v>
      </c>
      <c r="W728" s="107" t="s">
        <v>239</v>
      </c>
      <c r="X728" t="s">
        <v>3139</v>
      </c>
      <c r="AA728">
        <f ca="1" t="shared" si="23"/>
        <v>18</v>
      </c>
    </row>
    <row r="729" spans="1:27">
      <c r="A729" s="101">
        <v>29</v>
      </c>
      <c r="B729" s="89" t="str">
        <f t="shared" si="22"/>
        <v>452731200306100923</v>
      </c>
      <c r="C729" s="89" t="s">
        <v>239</v>
      </c>
      <c r="D729" s="102" t="s">
        <v>3145</v>
      </c>
      <c r="E729" s="102" t="s">
        <v>143</v>
      </c>
      <c r="F729" s="103" t="s">
        <v>20131</v>
      </c>
      <c r="G729" s="103" t="s">
        <v>20229</v>
      </c>
      <c r="H729" s="104" t="s">
        <v>3144</v>
      </c>
      <c r="I729" s="103" t="s">
        <v>30</v>
      </c>
      <c r="J729" s="103" t="s">
        <v>30</v>
      </c>
      <c r="K729" s="103" t="s">
        <v>30</v>
      </c>
      <c r="L729" s="103" t="s">
        <v>30</v>
      </c>
      <c r="M729" s="103" t="s">
        <v>30</v>
      </c>
      <c r="N729" s="103" t="s">
        <v>27</v>
      </c>
      <c r="O729" s="103" t="s">
        <v>27</v>
      </c>
      <c r="P729" s="103" t="s">
        <v>20151</v>
      </c>
      <c r="Q729" s="103" t="s">
        <v>3147</v>
      </c>
      <c r="R729" s="105">
        <v>13481848804</v>
      </c>
      <c r="S729" s="103" t="s">
        <v>1517</v>
      </c>
      <c r="T729" s="103" t="s">
        <v>20151</v>
      </c>
      <c r="U729" s="106" t="s">
        <v>20151</v>
      </c>
      <c r="V729" s="105" t="s">
        <v>21170</v>
      </c>
      <c r="W729" s="107" t="s">
        <v>239</v>
      </c>
      <c r="X729" t="s">
        <v>19905</v>
      </c>
      <c r="AA729">
        <f ca="1" t="shared" si="23"/>
        <v>18</v>
      </c>
    </row>
    <row r="730" spans="1:27">
      <c r="A730" s="101">
        <v>30</v>
      </c>
      <c r="B730" s="89" t="str">
        <f t="shared" si="22"/>
        <v>452731200101012428</v>
      </c>
      <c r="C730" s="89" t="s">
        <v>239</v>
      </c>
      <c r="D730" s="102" t="s">
        <v>3150</v>
      </c>
      <c r="E730" s="102" t="s">
        <v>143</v>
      </c>
      <c r="F730" s="103" t="s">
        <v>20205</v>
      </c>
      <c r="G730" s="103" t="s">
        <v>20618</v>
      </c>
      <c r="H730" s="104" t="s">
        <v>3149</v>
      </c>
      <c r="I730" s="103" t="s">
        <v>30</v>
      </c>
      <c r="J730" s="103" t="s">
        <v>30</v>
      </c>
      <c r="K730" s="103" t="s">
        <v>27</v>
      </c>
      <c r="L730" s="103" t="s">
        <v>30</v>
      </c>
      <c r="M730" s="103" t="s">
        <v>30</v>
      </c>
      <c r="N730" s="103" t="s">
        <v>30</v>
      </c>
      <c r="O730" s="103" t="s">
        <v>27</v>
      </c>
      <c r="P730" s="103" t="s">
        <v>20191</v>
      </c>
      <c r="Q730" s="103" t="s">
        <v>3152</v>
      </c>
      <c r="R730" s="105">
        <v>15177388807</v>
      </c>
      <c r="S730" s="103" t="s">
        <v>1517</v>
      </c>
      <c r="T730" s="103" t="s">
        <v>20191</v>
      </c>
      <c r="U730" s="106" t="s">
        <v>20491</v>
      </c>
      <c r="V730" s="105" t="s">
        <v>21171</v>
      </c>
      <c r="W730" s="107" t="s">
        <v>239</v>
      </c>
      <c r="X730" t="s">
        <v>3151</v>
      </c>
      <c r="AA730">
        <f ca="1" t="shared" si="23"/>
        <v>20</v>
      </c>
    </row>
    <row r="731" spans="1:27">
      <c r="A731" s="101">
        <v>31</v>
      </c>
      <c r="B731" s="89" t="str">
        <f t="shared" si="22"/>
        <v>452731200209170647</v>
      </c>
      <c r="C731" s="89" t="s">
        <v>239</v>
      </c>
      <c r="D731" s="102" t="s">
        <v>3155</v>
      </c>
      <c r="E731" s="102" t="s">
        <v>143</v>
      </c>
      <c r="F731" s="103" t="s">
        <v>20131</v>
      </c>
      <c r="G731" s="103" t="s">
        <v>20143</v>
      </c>
      <c r="H731" s="104" t="s">
        <v>3154</v>
      </c>
      <c r="I731" s="103" t="s">
        <v>30</v>
      </c>
      <c r="J731" s="103" t="s">
        <v>30</v>
      </c>
      <c r="K731" s="103" t="s">
        <v>30</v>
      </c>
      <c r="L731" s="103" t="s">
        <v>30</v>
      </c>
      <c r="M731" s="103" t="s">
        <v>30</v>
      </c>
      <c r="N731" s="103" t="s">
        <v>27</v>
      </c>
      <c r="O731" s="103" t="s">
        <v>27</v>
      </c>
      <c r="P731" s="103" t="s">
        <v>20137</v>
      </c>
      <c r="Q731" s="103" t="s">
        <v>3157</v>
      </c>
      <c r="R731" s="105">
        <v>17807832862</v>
      </c>
      <c r="S731" s="103" t="s">
        <v>1517</v>
      </c>
      <c r="T731" s="103" t="s">
        <v>20137</v>
      </c>
      <c r="U731" s="106" t="s">
        <v>20718</v>
      </c>
      <c r="V731" s="105" t="s">
        <v>21172</v>
      </c>
      <c r="W731" s="107" t="s">
        <v>239</v>
      </c>
      <c r="X731" t="s">
        <v>19906</v>
      </c>
      <c r="AA731">
        <f ca="1" t="shared" si="23"/>
        <v>18</v>
      </c>
    </row>
    <row r="732" spans="1:27">
      <c r="A732" s="101">
        <v>32</v>
      </c>
      <c r="B732" s="89" t="str">
        <f t="shared" si="22"/>
        <v>452731200211145723</v>
      </c>
      <c r="C732" s="89" t="s">
        <v>239</v>
      </c>
      <c r="D732" s="102" t="s">
        <v>3160</v>
      </c>
      <c r="E732" s="102" t="s">
        <v>143</v>
      </c>
      <c r="F732" s="103" t="s">
        <v>20178</v>
      </c>
      <c r="G732" s="103" t="s">
        <v>20276</v>
      </c>
      <c r="H732" s="104" t="s">
        <v>3159</v>
      </c>
      <c r="I732" s="103" t="s">
        <v>30</v>
      </c>
      <c r="J732" s="103" t="s">
        <v>30</v>
      </c>
      <c r="K732" s="103" t="s">
        <v>30</v>
      </c>
      <c r="L732" s="103" t="s">
        <v>30</v>
      </c>
      <c r="M732" s="103" t="s">
        <v>30</v>
      </c>
      <c r="N732" s="103" t="s">
        <v>30</v>
      </c>
      <c r="O732" s="103" t="s">
        <v>30</v>
      </c>
      <c r="P732" s="103" t="s">
        <v>1517</v>
      </c>
      <c r="Q732" s="103" t="s">
        <v>2982</v>
      </c>
      <c r="R732" s="105">
        <v>18070863219</v>
      </c>
      <c r="S732" s="103" t="s">
        <v>1517</v>
      </c>
      <c r="T732" s="103" t="s">
        <v>20277</v>
      </c>
      <c r="U732" s="106" t="s">
        <v>20599</v>
      </c>
      <c r="V732" s="105" t="s">
        <v>21173</v>
      </c>
      <c r="W732" s="107" t="s">
        <v>239</v>
      </c>
      <c r="X732" t="s">
        <v>3161</v>
      </c>
      <c r="AA732">
        <f ca="1" t="shared" si="23"/>
        <v>18</v>
      </c>
    </row>
    <row r="733" spans="1:27">
      <c r="A733" s="101">
        <v>33</v>
      </c>
      <c r="B733" s="89" t="str">
        <f t="shared" si="22"/>
        <v>452731200412145113</v>
      </c>
      <c r="C733" s="89" t="s">
        <v>239</v>
      </c>
      <c r="D733" s="102" t="s">
        <v>3164</v>
      </c>
      <c r="E733" s="102" t="s">
        <v>24</v>
      </c>
      <c r="F733" s="103" t="s">
        <v>20131</v>
      </c>
      <c r="G733" s="103" t="s">
        <v>20996</v>
      </c>
      <c r="H733" s="104" t="s">
        <v>3163</v>
      </c>
      <c r="I733" s="103" t="s">
        <v>30</v>
      </c>
      <c r="J733" s="103" t="s">
        <v>30</v>
      </c>
      <c r="K733" s="103" t="s">
        <v>30</v>
      </c>
      <c r="L733" s="103" t="s">
        <v>30</v>
      </c>
      <c r="M733" s="103" t="s">
        <v>30</v>
      </c>
      <c r="N733" s="103" t="s">
        <v>30</v>
      </c>
      <c r="O733" s="103" t="s">
        <v>30</v>
      </c>
      <c r="P733" s="103" t="s">
        <v>1517</v>
      </c>
      <c r="Q733" s="103" t="s">
        <v>3167</v>
      </c>
      <c r="R733" s="105" t="s">
        <v>3168</v>
      </c>
      <c r="S733" s="103" t="s">
        <v>1517</v>
      </c>
      <c r="T733" s="103" t="s">
        <v>20164</v>
      </c>
      <c r="U733" s="106" t="s">
        <v>21174</v>
      </c>
      <c r="V733" s="105">
        <v>0</v>
      </c>
      <c r="W733" s="107" t="s">
        <v>239</v>
      </c>
      <c r="X733" t="s">
        <v>21175</v>
      </c>
      <c r="AA733">
        <f ca="1" t="shared" si="23"/>
        <v>16</v>
      </c>
    </row>
    <row r="734" spans="1:27">
      <c r="A734" s="101">
        <v>34</v>
      </c>
      <c r="B734" s="89" t="str">
        <f t="shared" si="22"/>
        <v>452731200306074518</v>
      </c>
      <c r="C734" s="89" t="s">
        <v>239</v>
      </c>
      <c r="D734" s="102" t="s">
        <v>3171</v>
      </c>
      <c r="E734" s="102" t="s">
        <v>24</v>
      </c>
      <c r="F734" s="103" t="s">
        <v>20131</v>
      </c>
      <c r="G734" s="103" t="s">
        <v>20229</v>
      </c>
      <c r="H734" s="104" t="s">
        <v>3170</v>
      </c>
      <c r="I734" s="103" t="s">
        <v>30</v>
      </c>
      <c r="J734" s="103" t="s">
        <v>30</v>
      </c>
      <c r="K734" s="103" t="s">
        <v>30</v>
      </c>
      <c r="L734" s="103" t="s">
        <v>30</v>
      </c>
      <c r="M734" s="103" t="s">
        <v>30</v>
      </c>
      <c r="N734" s="103" t="s">
        <v>30</v>
      </c>
      <c r="O734" s="103" t="s">
        <v>30</v>
      </c>
      <c r="P734" s="103" t="s">
        <v>1517</v>
      </c>
      <c r="Q734" s="103" t="s">
        <v>3173</v>
      </c>
      <c r="R734" s="105">
        <v>18977838784</v>
      </c>
      <c r="S734" s="103" t="s">
        <v>1517</v>
      </c>
      <c r="T734" s="103" t="s">
        <v>20211</v>
      </c>
      <c r="U734" s="106" t="s">
        <v>20626</v>
      </c>
      <c r="V734" s="105" t="s">
        <v>21176</v>
      </c>
      <c r="W734" s="107" t="s">
        <v>239</v>
      </c>
      <c r="X734" t="s">
        <v>3172</v>
      </c>
      <c r="AA734">
        <f ca="1" t="shared" si="23"/>
        <v>18</v>
      </c>
    </row>
    <row r="735" spans="1:27">
      <c r="A735" s="101">
        <v>35</v>
      </c>
      <c r="B735" s="89" t="str">
        <f t="shared" si="22"/>
        <v>452731200206184517</v>
      </c>
      <c r="C735" s="89" t="s">
        <v>239</v>
      </c>
      <c r="D735" s="102" t="s">
        <v>3177</v>
      </c>
      <c r="E735" s="102" t="s">
        <v>24</v>
      </c>
      <c r="F735" s="103" t="s">
        <v>20131</v>
      </c>
      <c r="G735" s="103" t="s">
        <v>20190</v>
      </c>
      <c r="H735" s="104" t="s">
        <v>3176</v>
      </c>
      <c r="I735" s="103" t="s">
        <v>30</v>
      </c>
      <c r="J735" s="103" t="s">
        <v>30</v>
      </c>
      <c r="K735" s="103" t="s">
        <v>30</v>
      </c>
      <c r="L735" s="103" t="s">
        <v>30</v>
      </c>
      <c r="M735" s="103" t="s">
        <v>30</v>
      </c>
      <c r="N735" s="103" t="s">
        <v>30</v>
      </c>
      <c r="O735" s="103" t="s">
        <v>27</v>
      </c>
      <c r="P735" s="103" t="s">
        <v>1517</v>
      </c>
      <c r="Q735" s="103" t="s">
        <v>3179</v>
      </c>
      <c r="R735" s="105">
        <v>18278874025</v>
      </c>
      <c r="S735" s="103" t="s">
        <v>1517</v>
      </c>
      <c r="T735" s="103" t="s">
        <v>20211</v>
      </c>
      <c r="U735" s="106" t="s">
        <v>20626</v>
      </c>
      <c r="V735" s="105" t="s">
        <v>21177</v>
      </c>
      <c r="W735" s="107" t="s">
        <v>239</v>
      </c>
      <c r="X735" t="s">
        <v>3178</v>
      </c>
      <c r="AA735">
        <f ca="1" t="shared" si="23"/>
        <v>19</v>
      </c>
    </row>
    <row r="736" spans="1:27">
      <c r="A736" s="101">
        <v>36</v>
      </c>
      <c r="B736" s="89" t="str">
        <f t="shared" si="22"/>
        <v>451229200204223914</v>
      </c>
      <c r="C736" s="89" t="s">
        <v>239</v>
      </c>
      <c r="D736" s="102" t="s">
        <v>3182</v>
      </c>
      <c r="E736" s="102" t="s">
        <v>24</v>
      </c>
      <c r="F736" s="103" t="s">
        <v>20131</v>
      </c>
      <c r="G736" s="103" t="s">
        <v>20297</v>
      </c>
      <c r="H736" s="104" t="s">
        <v>3181</v>
      </c>
      <c r="I736" s="103" t="s">
        <v>30</v>
      </c>
      <c r="J736" s="103" t="s">
        <v>30</v>
      </c>
      <c r="K736" s="103" t="s">
        <v>27</v>
      </c>
      <c r="L736" s="103" t="s">
        <v>30</v>
      </c>
      <c r="M736" s="103" t="s">
        <v>30</v>
      </c>
      <c r="N736" s="103" t="s">
        <v>30</v>
      </c>
      <c r="O736" s="103" t="s">
        <v>27</v>
      </c>
      <c r="P736" s="103" t="s">
        <v>1517</v>
      </c>
      <c r="Q736" s="103" t="s">
        <v>3184</v>
      </c>
      <c r="R736" s="105">
        <v>18217873283</v>
      </c>
      <c r="S736" s="103" t="s">
        <v>1517</v>
      </c>
      <c r="T736" s="103" t="s">
        <v>20140</v>
      </c>
      <c r="U736" s="106" t="s">
        <v>20372</v>
      </c>
      <c r="V736" s="105" t="s">
        <v>21178</v>
      </c>
      <c r="W736" s="107" t="s">
        <v>239</v>
      </c>
      <c r="X736" t="s">
        <v>19907</v>
      </c>
      <c r="AA736">
        <f ca="1" t="shared" si="23"/>
        <v>19</v>
      </c>
    </row>
    <row r="737" spans="1:27">
      <c r="A737" s="101">
        <v>37</v>
      </c>
      <c r="B737" s="89" t="str">
        <f t="shared" si="22"/>
        <v>452731200111070912</v>
      </c>
      <c r="C737" s="89" t="s">
        <v>239</v>
      </c>
      <c r="D737" s="102" t="s">
        <v>3187</v>
      </c>
      <c r="E737" s="102" t="s">
        <v>24</v>
      </c>
      <c r="F737" s="103" t="s">
        <v>20131</v>
      </c>
      <c r="G737" s="103" t="s">
        <v>20222</v>
      </c>
      <c r="H737" s="104" t="s">
        <v>3186</v>
      </c>
      <c r="I737" s="103" t="s">
        <v>30</v>
      </c>
      <c r="J737" s="103" t="s">
        <v>27</v>
      </c>
      <c r="K737" s="103" t="s">
        <v>30</v>
      </c>
      <c r="L737" s="103" t="s">
        <v>30</v>
      </c>
      <c r="M737" s="103" t="s">
        <v>30</v>
      </c>
      <c r="N737" s="103" t="s">
        <v>27</v>
      </c>
      <c r="O737" s="103" t="s">
        <v>30</v>
      </c>
      <c r="P737" s="103" t="s">
        <v>1517</v>
      </c>
      <c r="Q737" s="103" t="s">
        <v>3188</v>
      </c>
      <c r="R737" s="105">
        <v>15077121851</v>
      </c>
      <c r="S737" s="103" t="s">
        <v>1517</v>
      </c>
      <c r="T737" s="103" t="s">
        <v>20151</v>
      </c>
      <c r="U737" s="106" t="s">
        <v>20652</v>
      </c>
      <c r="V737" s="105" t="s">
        <v>20971</v>
      </c>
      <c r="W737" s="107" t="s">
        <v>239</v>
      </c>
      <c r="X737" t="s">
        <v>19383</v>
      </c>
      <c r="AA737">
        <f ca="1" t="shared" si="23"/>
        <v>19</v>
      </c>
    </row>
    <row r="738" spans="1:27">
      <c r="A738" s="101">
        <v>38</v>
      </c>
      <c r="B738" s="89" t="str">
        <f t="shared" si="22"/>
        <v>451229200308091223</v>
      </c>
      <c r="C738" s="89" t="s">
        <v>239</v>
      </c>
      <c r="D738" s="102" t="s">
        <v>3192</v>
      </c>
      <c r="E738" s="102" t="s">
        <v>143</v>
      </c>
      <c r="F738" s="103" t="s">
        <v>20205</v>
      </c>
      <c r="G738" s="103" t="s">
        <v>20163</v>
      </c>
      <c r="H738" s="104" t="s">
        <v>3191</v>
      </c>
      <c r="I738" s="103" t="s">
        <v>30</v>
      </c>
      <c r="J738" s="103" t="s">
        <v>30</v>
      </c>
      <c r="K738" s="103" t="s">
        <v>27</v>
      </c>
      <c r="L738" s="103" t="s">
        <v>30</v>
      </c>
      <c r="M738" s="103" t="s">
        <v>30</v>
      </c>
      <c r="N738" s="103" t="s">
        <v>27</v>
      </c>
      <c r="O738" s="103" t="s">
        <v>27</v>
      </c>
      <c r="P738" s="103" t="s">
        <v>1517</v>
      </c>
      <c r="Q738" s="103" t="s">
        <v>3194</v>
      </c>
      <c r="R738" s="105">
        <v>14736279194</v>
      </c>
      <c r="S738" s="103" t="s">
        <v>1517</v>
      </c>
      <c r="T738" s="103" t="s">
        <v>20169</v>
      </c>
      <c r="U738" s="106" t="s">
        <v>20604</v>
      </c>
      <c r="V738" s="105" t="s">
        <v>21179</v>
      </c>
      <c r="W738" s="107" t="s">
        <v>239</v>
      </c>
      <c r="X738" t="s">
        <v>19307</v>
      </c>
      <c r="AA738">
        <f ca="1" t="shared" si="23"/>
        <v>18</v>
      </c>
    </row>
    <row r="739" spans="1:27">
      <c r="A739" s="101">
        <v>39</v>
      </c>
      <c r="B739" s="89" t="str">
        <f t="shared" si="22"/>
        <v>452731200507272123</v>
      </c>
      <c r="C739" s="89" t="s">
        <v>239</v>
      </c>
      <c r="D739" s="102" t="s">
        <v>3197</v>
      </c>
      <c r="E739" s="102" t="s">
        <v>143</v>
      </c>
      <c r="F739" s="103" t="s">
        <v>20178</v>
      </c>
      <c r="G739" s="103" t="s">
        <v>21180</v>
      </c>
      <c r="H739" s="104" t="s">
        <v>3196</v>
      </c>
      <c r="I739" s="103" t="s">
        <v>27</v>
      </c>
      <c r="J739" s="103" t="s">
        <v>30</v>
      </c>
      <c r="K739" s="103" t="s">
        <v>27</v>
      </c>
      <c r="L739" s="103" t="s">
        <v>30</v>
      </c>
      <c r="M739" s="103" t="s">
        <v>30</v>
      </c>
      <c r="N739" s="103" t="s">
        <v>30</v>
      </c>
      <c r="O739" s="103" t="s">
        <v>27</v>
      </c>
      <c r="P739" s="103" t="s">
        <v>20240</v>
      </c>
      <c r="Q739" s="103" t="s">
        <v>3198</v>
      </c>
      <c r="R739" s="105" t="s">
        <v>3199</v>
      </c>
      <c r="S739" s="103" t="s">
        <v>1517</v>
      </c>
      <c r="T739" s="103" t="s">
        <v>20240</v>
      </c>
      <c r="U739" s="106" t="s">
        <v>20417</v>
      </c>
      <c r="V739" s="105" t="s">
        <v>20804</v>
      </c>
      <c r="W739" s="107" t="s">
        <v>239</v>
      </c>
      <c r="X739" t="s">
        <v>1750</v>
      </c>
      <c r="AA739">
        <f ca="1" t="shared" si="23"/>
        <v>16</v>
      </c>
    </row>
    <row r="740" spans="1:27">
      <c r="A740" s="101">
        <v>40</v>
      </c>
      <c r="B740" s="89" t="str">
        <f t="shared" si="22"/>
        <v>452731200307044222</v>
      </c>
      <c r="C740" s="89" t="s">
        <v>239</v>
      </c>
      <c r="D740" s="102" t="s">
        <v>3203</v>
      </c>
      <c r="E740" s="102" t="s">
        <v>143</v>
      </c>
      <c r="F740" s="103" t="s">
        <v>20131</v>
      </c>
      <c r="G740" s="103" t="s">
        <v>20214</v>
      </c>
      <c r="H740" s="104" t="s">
        <v>3202</v>
      </c>
      <c r="I740" s="103" t="s">
        <v>27</v>
      </c>
      <c r="J740" s="103" t="s">
        <v>30</v>
      </c>
      <c r="K740" s="103" t="s">
        <v>30</v>
      </c>
      <c r="L740" s="103" t="s">
        <v>30</v>
      </c>
      <c r="M740" s="103" t="s">
        <v>30</v>
      </c>
      <c r="N740" s="103" t="s">
        <v>30</v>
      </c>
      <c r="O740" s="103" t="s">
        <v>27</v>
      </c>
      <c r="P740" s="103" t="s">
        <v>1517</v>
      </c>
      <c r="Q740" s="103" t="s">
        <v>3205</v>
      </c>
      <c r="R740" s="105" t="s">
        <v>3206</v>
      </c>
      <c r="S740" s="103" t="s">
        <v>1517</v>
      </c>
      <c r="T740" s="103" t="s">
        <v>20133</v>
      </c>
      <c r="U740" s="106" t="s">
        <v>20528</v>
      </c>
      <c r="V740" s="105" t="s">
        <v>21181</v>
      </c>
      <c r="W740" s="107" t="s">
        <v>239</v>
      </c>
      <c r="X740" t="s">
        <v>3204</v>
      </c>
      <c r="AA740">
        <f ca="1" t="shared" si="23"/>
        <v>18</v>
      </c>
    </row>
    <row r="741" spans="1:27">
      <c r="A741" s="101">
        <v>41</v>
      </c>
      <c r="B741" s="89" t="str">
        <f t="shared" si="22"/>
        <v>452731200212105125</v>
      </c>
      <c r="C741" s="89" t="s">
        <v>239</v>
      </c>
      <c r="D741" s="102" t="s">
        <v>2868</v>
      </c>
      <c r="E741" s="102" t="s">
        <v>143</v>
      </c>
      <c r="F741" s="103" t="s">
        <v>20131</v>
      </c>
      <c r="G741" s="103">
        <v>200212</v>
      </c>
      <c r="H741" s="104" t="s">
        <v>3207</v>
      </c>
      <c r="I741" s="103" t="s">
        <v>30</v>
      </c>
      <c r="J741" s="103" t="s">
        <v>30</v>
      </c>
      <c r="K741" s="103" t="s">
        <v>30</v>
      </c>
      <c r="L741" s="103" t="s">
        <v>30</v>
      </c>
      <c r="M741" s="103" t="s">
        <v>30</v>
      </c>
      <c r="N741" s="103" t="s">
        <v>30</v>
      </c>
      <c r="O741" s="103" t="s">
        <v>27</v>
      </c>
      <c r="P741" s="103" t="s">
        <v>1517</v>
      </c>
      <c r="Q741" s="103" t="s">
        <v>3209</v>
      </c>
      <c r="R741" s="105">
        <v>15277858267</v>
      </c>
      <c r="S741" s="103" t="s">
        <v>1517</v>
      </c>
      <c r="T741" s="103" t="s">
        <v>20164</v>
      </c>
      <c r="U741" s="106" t="s">
        <v>21182</v>
      </c>
      <c r="V741" s="105"/>
      <c r="W741" s="107" t="s">
        <v>239</v>
      </c>
      <c r="X741" t="s">
        <v>3208</v>
      </c>
      <c r="AA741">
        <f ca="1" t="shared" si="23"/>
        <v>18</v>
      </c>
    </row>
    <row r="742" spans="1:27">
      <c r="A742" s="101">
        <v>42</v>
      </c>
      <c r="B742" s="89" t="str">
        <f t="shared" si="22"/>
        <v>452731200306203017</v>
      </c>
      <c r="C742" s="89" t="s">
        <v>239</v>
      </c>
      <c r="D742" s="102" t="s">
        <v>3212</v>
      </c>
      <c r="E742" s="102" t="s">
        <v>24</v>
      </c>
      <c r="F742" s="103" t="s">
        <v>20131</v>
      </c>
      <c r="G742" s="103" t="s">
        <v>20229</v>
      </c>
      <c r="H742" s="104" t="s">
        <v>3211</v>
      </c>
      <c r="I742" s="103" t="s">
        <v>30</v>
      </c>
      <c r="J742" s="103" t="s">
        <v>30</v>
      </c>
      <c r="K742" s="103" t="s">
        <v>30</v>
      </c>
      <c r="L742" s="103" t="s">
        <v>30</v>
      </c>
      <c r="M742" s="103" t="s">
        <v>30</v>
      </c>
      <c r="N742" s="103" t="s">
        <v>30</v>
      </c>
      <c r="O742" s="103" t="s">
        <v>27</v>
      </c>
      <c r="P742" s="103" t="s">
        <v>20277</v>
      </c>
      <c r="Q742" s="103" t="s">
        <v>1817</v>
      </c>
      <c r="R742" s="105">
        <v>13877877094</v>
      </c>
      <c r="S742" s="103" t="s">
        <v>1517</v>
      </c>
      <c r="T742" s="103" t="s">
        <v>20277</v>
      </c>
      <c r="U742" s="106" t="s">
        <v>20434</v>
      </c>
      <c r="V742" s="105" t="s">
        <v>21183</v>
      </c>
      <c r="W742" s="107" t="s">
        <v>239</v>
      </c>
      <c r="X742" t="s">
        <v>3213</v>
      </c>
      <c r="AA742">
        <f ca="1" t="shared" si="23"/>
        <v>18</v>
      </c>
    </row>
    <row r="743" spans="1:27">
      <c r="A743" s="101">
        <v>43</v>
      </c>
      <c r="B743" s="89" t="str">
        <f t="shared" si="22"/>
        <v>452731200211285419</v>
      </c>
      <c r="C743" s="89" t="s">
        <v>239</v>
      </c>
      <c r="D743" s="102" t="s">
        <v>1428</v>
      </c>
      <c r="E743" s="102" t="s">
        <v>24</v>
      </c>
      <c r="F743" s="103" t="s">
        <v>20131</v>
      </c>
      <c r="G743" s="103">
        <v>200211</v>
      </c>
      <c r="H743" s="104" t="s">
        <v>3215</v>
      </c>
      <c r="I743" s="103" t="s">
        <v>27</v>
      </c>
      <c r="J743" s="103" t="s">
        <v>30</v>
      </c>
      <c r="K743" s="103" t="s">
        <v>30</v>
      </c>
      <c r="L743" s="103" t="s">
        <v>30</v>
      </c>
      <c r="M743" s="103" t="s">
        <v>30</v>
      </c>
      <c r="N743" s="103" t="s">
        <v>30</v>
      </c>
      <c r="O743" s="103" t="s">
        <v>27</v>
      </c>
      <c r="P743" s="103" t="s">
        <v>1517</v>
      </c>
      <c r="Q743" s="103" t="s">
        <v>3217</v>
      </c>
      <c r="R743" s="105">
        <v>18176156077</v>
      </c>
      <c r="S743" s="103" t="s">
        <v>1517</v>
      </c>
      <c r="T743" s="103" t="s">
        <v>20144</v>
      </c>
      <c r="U743" s="106" t="s">
        <v>21184</v>
      </c>
      <c r="V743" s="105"/>
      <c r="W743" s="107" t="s">
        <v>239</v>
      </c>
      <c r="X743" t="s">
        <v>3216</v>
      </c>
      <c r="AA743">
        <f ca="1" t="shared" si="23"/>
        <v>18</v>
      </c>
    </row>
    <row r="744" spans="1:27">
      <c r="A744" s="101">
        <v>44</v>
      </c>
      <c r="B744" s="89" t="str">
        <f t="shared" si="22"/>
        <v>452731200011090617</v>
      </c>
      <c r="C744" s="89" t="s">
        <v>239</v>
      </c>
      <c r="D744" s="102" t="s">
        <v>3222</v>
      </c>
      <c r="E744" s="102" t="s">
        <v>24</v>
      </c>
      <c r="F744" s="103" t="s">
        <v>20178</v>
      </c>
      <c r="G744" s="103" t="s">
        <v>20546</v>
      </c>
      <c r="H744" s="104" t="s">
        <v>3221</v>
      </c>
      <c r="I744" s="103" t="s">
        <v>18561</v>
      </c>
      <c r="J744" s="103" t="s">
        <v>30</v>
      </c>
      <c r="K744" s="103" t="s">
        <v>30</v>
      </c>
      <c r="L744" s="103" t="s">
        <v>30</v>
      </c>
      <c r="M744" s="103" t="s">
        <v>30</v>
      </c>
      <c r="N744" s="103" t="s">
        <v>30</v>
      </c>
      <c r="O744" s="103" t="s">
        <v>27</v>
      </c>
      <c r="P744" s="103" t="s">
        <v>1517</v>
      </c>
      <c r="Q744" s="103" t="s">
        <v>3224</v>
      </c>
      <c r="R744" s="105">
        <v>15815647999</v>
      </c>
      <c r="S744" s="103" t="s">
        <v>1517</v>
      </c>
      <c r="T744" s="103" t="s">
        <v>20137</v>
      </c>
      <c r="U744" s="106" t="s">
        <v>20705</v>
      </c>
      <c r="V744" s="105" t="s">
        <v>21185</v>
      </c>
      <c r="W744" s="107" t="s">
        <v>239</v>
      </c>
      <c r="X744" t="s">
        <v>3223</v>
      </c>
      <c r="AA744">
        <f ca="1" t="shared" si="23"/>
        <v>20</v>
      </c>
    </row>
    <row r="745" spans="1:27">
      <c r="A745" s="101">
        <v>45</v>
      </c>
      <c r="B745" s="89" t="str">
        <f t="shared" si="22"/>
        <v>452731200105310910</v>
      </c>
      <c r="C745" s="89" t="s">
        <v>239</v>
      </c>
      <c r="D745" s="102" t="s">
        <v>3227</v>
      </c>
      <c r="E745" s="102" t="s">
        <v>24</v>
      </c>
      <c r="F745" s="103" t="s">
        <v>20131</v>
      </c>
      <c r="G745" s="103" t="s">
        <v>20317</v>
      </c>
      <c r="H745" s="104" t="s">
        <v>3226</v>
      </c>
      <c r="I745" s="103" t="s">
        <v>30</v>
      </c>
      <c r="J745" s="103" t="s">
        <v>30</v>
      </c>
      <c r="K745" s="103" t="s">
        <v>30</v>
      </c>
      <c r="L745" s="103" t="s">
        <v>30</v>
      </c>
      <c r="M745" s="103" t="s">
        <v>30</v>
      </c>
      <c r="N745" s="103" t="s">
        <v>30</v>
      </c>
      <c r="O745" s="103" t="s">
        <v>27</v>
      </c>
      <c r="P745" s="103" t="s">
        <v>1517</v>
      </c>
      <c r="Q745" s="103" t="s">
        <v>582</v>
      </c>
      <c r="R745" s="105">
        <v>18707781578</v>
      </c>
      <c r="S745" s="103" t="s">
        <v>1517</v>
      </c>
      <c r="T745" s="103" t="s">
        <v>20151</v>
      </c>
      <c r="U745" s="106" t="s">
        <v>20151</v>
      </c>
      <c r="V745" s="105" t="s">
        <v>21186</v>
      </c>
      <c r="W745" s="107" t="s">
        <v>239</v>
      </c>
      <c r="X745" t="s">
        <v>19908</v>
      </c>
      <c r="AA745">
        <f ca="1" t="shared" si="23"/>
        <v>20</v>
      </c>
    </row>
    <row r="746" spans="1:27">
      <c r="A746" s="101">
        <v>46</v>
      </c>
      <c r="B746" s="89" t="str">
        <f t="shared" si="22"/>
        <v>451229200104080346</v>
      </c>
      <c r="C746" s="89" t="s">
        <v>239</v>
      </c>
      <c r="D746" s="102" t="s">
        <v>3231</v>
      </c>
      <c r="E746" s="102" t="s">
        <v>143</v>
      </c>
      <c r="F746" s="103" t="s">
        <v>20131</v>
      </c>
      <c r="G746" s="103" t="s">
        <v>20335</v>
      </c>
      <c r="H746" s="104" t="s">
        <v>3230</v>
      </c>
      <c r="I746" s="103" t="s">
        <v>30</v>
      </c>
      <c r="J746" s="103" t="s">
        <v>30</v>
      </c>
      <c r="K746" s="103" t="s">
        <v>30</v>
      </c>
      <c r="L746" s="103" t="s">
        <v>30</v>
      </c>
      <c r="M746" s="103" t="s">
        <v>30</v>
      </c>
      <c r="N746" s="103" t="s">
        <v>30</v>
      </c>
      <c r="O746" s="103" t="s">
        <v>30</v>
      </c>
      <c r="P746" s="103" t="s">
        <v>1517</v>
      </c>
      <c r="Q746" s="103" t="s">
        <v>3232</v>
      </c>
      <c r="R746" s="105">
        <v>18077825949</v>
      </c>
      <c r="S746" s="103" t="s">
        <v>1517</v>
      </c>
      <c r="T746" s="103" t="s">
        <v>20280</v>
      </c>
      <c r="U746" s="106" t="s">
        <v>20668</v>
      </c>
      <c r="V746" s="105" t="s">
        <v>20784</v>
      </c>
      <c r="W746" s="107" t="s">
        <v>239</v>
      </c>
      <c r="X746" t="s">
        <v>1660</v>
      </c>
      <c r="AA746">
        <f ca="1" t="shared" si="23"/>
        <v>20</v>
      </c>
    </row>
    <row r="747" spans="1:27">
      <c r="A747" s="101">
        <v>47</v>
      </c>
      <c r="B747" s="89" t="str">
        <f t="shared" si="22"/>
        <v>452731200211083622</v>
      </c>
      <c r="C747" s="89" t="s">
        <v>239</v>
      </c>
      <c r="D747" s="102" t="s">
        <v>3235</v>
      </c>
      <c r="E747" s="102" t="s">
        <v>143</v>
      </c>
      <c r="F747" s="103" t="s">
        <v>20131</v>
      </c>
      <c r="G747" s="103" t="s">
        <v>20276</v>
      </c>
      <c r="H747" s="104" t="s">
        <v>3234</v>
      </c>
      <c r="I747" s="103" t="s">
        <v>30</v>
      </c>
      <c r="J747" s="103" t="s">
        <v>30</v>
      </c>
      <c r="K747" s="103" t="s">
        <v>30</v>
      </c>
      <c r="L747" s="103" t="s">
        <v>30</v>
      </c>
      <c r="M747" s="103" t="s">
        <v>27</v>
      </c>
      <c r="N747" s="103" t="s">
        <v>27</v>
      </c>
      <c r="O747" s="103" t="s">
        <v>30</v>
      </c>
      <c r="P747" s="103" t="s">
        <v>1517</v>
      </c>
      <c r="Q747" s="103" t="s">
        <v>3237</v>
      </c>
      <c r="R747" s="105">
        <v>18407780325</v>
      </c>
      <c r="S747" s="103" t="s">
        <v>1517</v>
      </c>
      <c r="T747" s="103" t="s">
        <v>20158</v>
      </c>
      <c r="U747" s="106" t="s">
        <v>20159</v>
      </c>
      <c r="V747" s="105" t="s">
        <v>21187</v>
      </c>
      <c r="W747" s="107" t="s">
        <v>239</v>
      </c>
      <c r="X747" t="s">
        <v>17615</v>
      </c>
      <c r="AA747">
        <f ca="1" t="shared" si="23"/>
        <v>18</v>
      </c>
    </row>
    <row r="748" spans="1:27">
      <c r="A748" s="101">
        <v>48</v>
      </c>
      <c r="B748" s="89" t="str">
        <f t="shared" si="22"/>
        <v>452731200208010019</v>
      </c>
      <c r="C748" s="89" t="s">
        <v>239</v>
      </c>
      <c r="D748" s="102" t="s">
        <v>3241</v>
      </c>
      <c r="E748" s="102" t="s">
        <v>24</v>
      </c>
      <c r="F748" s="103" t="s">
        <v>20131</v>
      </c>
      <c r="G748" s="103" t="s">
        <v>20182</v>
      </c>
      <c r="H748" s="104" t="s">
        <v>3240</v>
      </c>
      <c r="I748" s="103" t="s">
        <v>30</v>
      </c>
      <c r="J748" s="103" t="s">
        <v>30</v>
      </c>
      <c r="K748" s="103" t="s">
        <v>30</v>
      </c>
      <c r="L748" s="103" t="s">
        <v>30</v>
      </c>
      <c r="M748" s="103" t="s">
        <v>30</v>
      </c>
      <c r="N748" s="103" t="s">
        <v>30</v>
      </c>
      <c r="O748" s="103" t="s">
        <v>30</v>
      </c>
      <c r="P748" s="103" t="s">
        <v>1517</v>
      </c>
      <c r="Q748" s="103" t="s">
        <v>3242</v>
      </c>
      <c r="R748" s="105">
        <v>18070828668</v>
      </c>
      <c r="S748" s="103" t="s">
        <v>1517</v>
      </c>
      <c r="T748" s="103" t="s">
        <v>63</v>
      </c>
      <c r="U748" s="106">
        <v>0</v>
      </c>
      <c r="V748" s="105">
        <v>0</v>
      </c>
      <c r="W748" s="107" t="s">
        <v>239</v>
      </c>
      <c r="X748" t="s">
        <v>19909</v>
      </c>
      <c r="AA748">
        <f ca="1" t="shared" si="23"/>
        <v>19</v>
      </c>
    </row>
    <row r="749" spans="1:27">
      <c r="A749" s="101">
        <v>49</v>
      </c>
      <c r="B749" s="89" t="str">
        <f t="shared" si="22"/>
        <v>45122920010930031X</v>
      </c>
      <c r="C749" s="89" t="s">
        <v>239</v>
      </c>
      <c r="D749" s="102" t="s">
        <v>3245</v>
      </c>
      <c r="E749" s="102" t="s">
        <v>24</v>
      </c>
      <c r="F749" s="103" t="s">
        <v>20131</v>
      </c>
      <c r="G749" s="103" t="s">
        <v>20197</v>
      </c>
      <c r="H749" s="104" t="s">
        <v>3244</v>
      </c>
      <c r="I749" s="103" t="s">
        <v>30</v>
      </c>
      <c r="J749" s="103" t="s">
        <v>30</v>
      </c>
      <c r="K749" s="103" t="s">
        <v>30</v>
      </c>
      <c r="L749" s="103" t="s">
        <v>30</v>
      </c>
      <c r="M749" s="103" t="s">
        <v>30</v>
      </c>
      <c r="N749" s="103" t="s">
        <v>27</v>
      </c>
      <c r="O749" s="103" t="s">
        <v>27</v>
      </c>
      <c r="P749" s="103" t="s">
        <v>1517</v>
      </c>
      <c r="Q749" s="103" t="s">
        <v>3247</v>
      </c>
      <c r="R749" s="105">
        <v>13006734026</v>
      </c>
      <c r="S749" s="103" t="s">
        <v>1517</v>
      </c>
      <c r="T749" s="103" t="s">
        <v>20280</v>
      </c>
      <c r="U749" s="106" t="s">
        <v>20716</v>
      </c>
      <c r="V749" s="105" t="s">
        <v>21188</v>
      </c>
      <c r="W749" s="107" t="s">
        <v>239</v>
      </c>
      <c r="X749" t="s">
        <v>3246</v>
      </c>
      <c r="AA749">
        <f ca="1" t="shared" si="23"/>
        <v>19</v>
      </c>
    </row>
    <row r="750" spans="1:27">
      <c r="A750" s="101">
        <v>50</v>
      </c>
      <c r="B750" s="89" t="str">
        <f t="shared" si="22"/>
        <v>452731200205080011</v>
      </c>
      <c r="C750" s="89" t="s">
        <v>239</v>
      </c>
      <c r="D750" s="102" t="s">
        <v>3250</v>
      </c>
      <c r="E750" s="102" t="s">
        <v>24</v>
      </c>
      <c r="F750" s="103" t="s">
        <v>20131</v>
      </c>
      <c r="G750" s="103" t="s">
        <v>20150</v>
      </c>
      <c r="H750" s="104" t="s">
        <v>3249</v>
      </c>
      <c r="I750" s="103" t="s">
        <v>30</v>
      </c>
      <c r="J750" s="103" t="s">
        <v>30</v>
      </c>
      <c r="K750" s="103" t="s">
        <v>30</v>
      </c>
      <c r="L750" s="103" t="s">
        <v>30</v>
      </c>
      <c r="M750" s="103" t="s">
        <v>30</v>
      </c>
      <c r="N750" s="103" t="s">
        <v>30</v>
      </c>
      <c r="O750" s="103" t="s">
        <v>30</v>
      </c>
      <c r="P750" s="103" t="s">
        <v>1517</v>
      </c>
      <c r="Q750" s="103" t="s">
        <v>3252</v>
      </c>
      <c r="R750" s="105">
        <v>13307884366</v>
      </c>
      <c r="S750" s="103" t="s">
        <v>1517</v>
      </c>
      <c r="T750" s="103" t="s">
        <v>63</v>
      </c>
      <c r="U750" s="106" t="s">
        <v>20814</v>
      </c>
      <c r="V750" s="105" t="s">
        <v>21189</v>
      </c>
      <c r="W750" s="107" t="s">
        <v>239</v>
      </c>
      <c r="X750" t="s">
        <v>19910</v>
      </c>
      <c r="AA750">
        <f ca="1" t="shared" si="23"/>
        <v>19</v>
      </c>
    </row>
    <row r="751" spans="1:27">
      <c r="A751" s="101">
        <v>51</v>
      </c>
      <c r="B751" s="89" t="str">
        <f t="shared" si="22"/>
        <v>451229200109261218</v>
      </c>
      <c r="C751" s="89" t="s">
        <v>239</v>
      </c>
      <c r="D751" s="102" t="s">
        <v>3255</v>
      </c>
      <c r="E751" s="102" t="s">
        <v>24</v>
      </c>
      <c r="F751" s="103" t="s">
        <v>20131</v>
      </c>
      <c r="G751" s="103" t="s">
        <v>20197</v>
      </c>
      <c r="H751" s="104" t="s">
        <v>3254</v>
      </c>
      <c r="I751" s="103" t="s">
        <v>30</v>
      </c>
      <c r="J751" s="103" t="s">
        <v>30</v>
      </c>
      <c r="K751" s="103" t="s">
        <v>30</v>
      </c>
      <c r="L751" s="103" t="s">
        <v>30</v>
      </c>
      <c r="M751" s="103" t="s">
        <v>30</v>
      </c>
      <c r="N751" s="103" t="s">
        <v>30</v>
      </c>
      <c r="O751" s="103" t="s">
        <v>30</v>
      </c>
      <c r="P751" s="103" t="s">
        <v>1517</v>
      </c>
      <c r="Q751" s="103" t="s">
        <v>3257</v>
      </c>
      <c r="R751" s="105">
        <v>15078635486</v>
      </c>
      <c r="S751" s="103" t="s">
        <v>1517</v>
      </c>
      <c r="T751" s="103" t="s">
        <v>20169</v>
      </c>
      <c r="U751" s="106" t="s">
        <v>20170</v>
      </c>
      <c r="V751" s="105" t="s">
        <v>21190</v>
      </c>
      <c r="W751" s="107" t="s">
        <v>239</v>
      </c>
      <c r="X751" t="s">
        <v>17712</v>
      </c>
      <c r="AA751">
        <f ca="1" t="shared" si="23"/>
        <v>19</v>
      </c>
    </row>
    <row r="752" spans="1:27">
      <c r="A752" s="101">
        <v>52</v>
      </c>
      <c r="B752" s="89" t="str">
        <f t="shared" si="22"/>
        <v>452731200208250012</v>
      </c>
      <c r="C752" s="89" t="s">
        <v>239</v>
      </c>
      <c r="D752" s="102" t="s">
        <v>3260</v>
      </c>
      <c r="E752" s="102" t="s">
        <v>24</v>
      </c>
      <c r="F752" s="103" t="s">
        <v>20131</v>
      </c>
      <c r="G752" s="103" t="s">
        <v>20182</v>
      </c>
      <c r="H752" s="104" t="s">
        <v>3259</v>
      </c>
      <c r="I752" s="103" t="s">
        <v>30</v>
      </c>
      <c r="J752" s="103" t="s">
        <v>30</v>
      </c>
      <c r="K752" s="103" t="s">
        <v>30</v>
      </c>
      <c r="L752" s="103" t="s">
        <v>30</v>
      </c>
      <c r="M752" s="103" t="s">
        <v>30</v>
      </c>
      <c r="N752" s="103" t="s">
        <v>30</v>
      </c>
      <c r="O752" s="103" t="s">
        <v>30</v>
      </c>
      <c r="P752" s="103" t="s">
        <v>1517</v>
      </c>
      <c r="Q752" s="103" t="s">
        <v>3262</v>
      </c>
      <c r="R752" s="105">
        <v>18978270203</v>
      </c>
      <c r="S752" s="103" t="s">
        <v>1517</v>
      </c>
      <c r="T752" s="103" t="s">
        <v>63</v>
      </c>
      <c r="U752" s="106" t="s">
        <v>20578</v>
      </c>
      <c r="V752" s="105" t="s">
        <v>21191</v>
      </c>
      <c r="W752" s="107" t="s">
        <v>239</v>
      </c>
      <c r="X752" t="s">
        <v>19911</v>
      </c>
      <c r="AA752">
        <f ca="1" t="shared" si="23"/>
        <v>18</v>
      </c>
    </row>
    <row r="753" spans="1:27">
      <c r="A753" s="101">
        <v>53</v>
      </c>
      <c r="B753" s="89" t="str">
        <f t="shared" si="22"/>
        <v>450104200210212521</v>
      </c>
      <c r="C753" s="89" t="s">
        <v>239</v>
      </c>
      <c r="D753" s="102" t="s">
        <v>3265</v>
      </c>
      <c r="E753" s="102" t="s">
        <v>143</v>
      </c>
      <c r="F753" s="103" t="s">
        <v>20205</v>
      </c>
      <c r="G753" s="103" t="s">
        <v>20132</v>
      </c>
      <c r="H753" s="104" t="s">
        <v>3264</v>
      </c>
      <c r="I753" s="103" t="s">
        <v>30</v>
      </c>
      <c r="J753" s="103" t="s">
        <v>30</v>
      </c>
      <c r="K753" s="103" t="s">
        <v>30</v>
      </c>
      <c r="L753" s="103" t="s">
        <v>30</v>
      </c>
      <c r="M753" s="103" t="s">
        <v>30</v>
      </c>
      <c r="N753" s="103" t="s">
        <v>30</v>
      </c>
      <c r="O753" s="103" t="s">
        <v>27</v>
      </c>
      <c r="P753" s="103" t="s">
        <v>21192</v>
      </c>
      <c r="Q753" s="103" t="s">
        <v>3267</v>
      </c>
      <c r="R753" s="105">
        <v>13152660920</v>
      </c>
      <c r="S753" s="103" t="s">
        <v>9309</v>
      </c>
      <c r="T753" s="103" t="s">
        <v>21193</v>
      </c>
      <c r="U753" s="106" t="s">
        <v>21194</v>
      </c>
      <c r="V753" s="105">
        <v>0</v>
      </c>
      <c r="W753" s="107" t="s">
        <v>239</v>
      </c>
      <c r="X753" t="s">
        <v>19912</v>
      </c>
      <c r="AA753">
        <f ca="1" t="shared" si="23"/>
        <v>18</v>
      </c>
    </row>
    <row r="754" spans="1:27">
      <c r="A754" s="101">
        <v>54</v>
      </c>
      <c r="B754" s="89" t="str">
        <f t="shared" si="22"/>
        <v>451229200101110618</v>
      </c>
      <c r="C754" s="89" t="s">
        <v>239</v>
      </c>
      <c r="D754" s="102" t="s">
        <v>3272</v>
      </c>
      <c r="E754" s="102" t="s">
        <v>24</v>
      </c>
      <c r="F754" s="103" t="s">
        <v>20131</v>
      </c>
      <c r="G754" s="103" t="s">
        <v>20618</v>
      </c>
      <c r="H754" s="104" t="s">
        <v>3271</v>
      </c>
      <c r="I754" s="103" t="s">
        <v>30</v>
      </c>
      <c r="J754" s="103" t="s">
        <v>30</v>
      </c>
      <c r="K754" s="103" t="s">
        <v>30</v>
      </c>
      <c r="L754" s="103" t="s">
        <v>30</v>
      </c>
      <c r="M754" s="103" t="s">
        <v>30</v>
      </c>
      <c r="N754" s="103" t="s">
        <v>27</v>
      </c>
      <c r="O754" s="103" t="s">
        <v>30</v>
      </c>
      <c r="P754" s="103" t="s">
        <v>1517</v>
      </c>
      <c r="Q754" s="103" t="s">
        <v>3274</v>
      </c>
      <c r="R754" s="105">
        <v>18776811341</v>
      </c>
      <c r="S754" s="103" t="s">
        <v>1517</v>
      </c>
      <c r="T754" s="103" t="s">
        <v>20137</v>
      </c>
      <c r="U754" s="106" t="s">
        <v>21195</v>
      </c>
      <c r="V754" s="105" t="s">
        <v>21173</v>
      </c>
      <c r="W754" s="107" t="s">
        <v>239</v>
      </c>
      <c r="X754" t="s">
        <v>3273</v>
      </c>
      <c r="AA754">
        <f ca="1" t="shared" si="23"/>
        <v>20</v>
      </c>
    </row>
    <row r="755" spans="1:27">
      <c r="A755" s="101">
        <v>55</v>
      </c>
      <c r="B755" s="89" t="str">
        <f t="shared" si="22"/>
        <v>451229200011115722</v>
      </c>
      <c r="C755" s="89" t="s">
        <v>239</v>
      </c>
      <c r="D755" s="102" t="s">
        <v>3277</v>
      </c>
      <c r="E755" s="102" t="s">
        <v>143</v>
      </c>
      <c r="F755" s="103" t="s">
        <v>20131</v>
      </c>
      <c r="G755" s="103" t="s">
        <v>20546</v>
      </c>
      <c r="H755" s="104" t="s">
        <v>3276</v>
      </c>
      <c r="I755" s="103" t="s">
        <v>30</v>
      </c>
      <c r="J755" s="103" t="s">
        <v>30</v>
      </c>
      <c r="K755" s="103" t="s">
        <v>27</v>
      </c>
      <c r="L755" s="103" t="s">
        <v>30</v>
      </c>
      <c r="M755" s="103" t="s">
        <v>30</v>
      </c>
      <c r="N755" s="103" t="s">
        <v>30</v>
      </c>
      <c r="O755" s="103" t="s">
        <v>30</v>
      </c>
      <c r="P755" s="103" t="s">
        <v>1517</v>
      </c>
      <c r="Q755" s="103" t="s">
        <v>3278</v>
      </c>
      <c r="R755" s="105">
        <v>18176119599</v>
      </c>
      <c r="S755" s="103" t="s">
        <v>1517</v>
      </c>
      <c r="T755" s="103" t="s">
        <v>1517</v>
      </c>
      <c r="U755" s="106" t="s">
        <v>20264</v>
      </c>
      <c r="V755" s="105">
        <v>0</v>
      </c>
      <c r="W755" s="107" t="s">
        <v>239</v>
      </c>
      <c r="X755" t="s">
        <v>19913</v>
      </c>
      <c r="AA755">
        <f ca="1" t="shared" si="23"/>
        <v>20</v>
      </c>
    </row>
    <row r="756" spans="1:27">
      <c r="A756" s="101">
        <v>56</v>
      </c>
      <c r="B756" s="89" t="str">
        <f t="shared" si="22"/>
        <v>451229200208060614</v>
      </c>
      <c r="C756" s="89" t="s">
        <v>239</v>
      </c>
      <c r="D756" s="102" t="s">
        <v>3281</v>
      </c>
      <c r="E756" s="102" t="s">
        <v>24</v>
      </c>
      <c r="F756" s="103" t="s">
        <v>20131</v>
      </c>
      <c r="G756" s="103" t="s">
        <v>20182</v>
      </c>
      <c r="H756" s="104" t="s">
        <v>3280</v>
      </c>
      <c r="I756" s="103" t="s">
        <v>30</v>
      </c>
      <c r="J756" s="103" t="s">
        <v>30</v>
      </c>
      <c r="K756" s="103" t="s">
        <v>27</v>
      </c>
      <c r="L756" s="103" t="s">
        <v>30</v>
      </c>
      <c r="M756" s="103" t="s">
        <v>30</v>
      </c>
      <c r="N756" s="103" t="s">
        <v>30</v>
      </c>
      <c r="O756" s="103" t="s">
        <v>30</v>
      </c>
      <c r="P756" s="103" t="s">
        <v>1517</v>
      </c>
      <c r="Q756" s="103" t="s">
        <v>3283</v>
      </c>
      <c r="R756" s="105">
        <v>18278869673</v>
      </c>
      <c r="S756" s="103" t="s">
        <v>1517</v>
      </c>
      <c r="T756" s="103" t="s">
        <v>20137</v>
      </c>
      <c r="U756" s="106" t="s">
        <v>20874</v>
      </c>
      <c r="V756" s="105" t="s">
        <v>21196</v>
      </c>
      <c r="W756" s="107" t="s">
        <v>239</v>
      </c>
      <c r="X756" t="s">
        <v>3282</v>
      </c>
      <c r="AA756">
        <f ca="1" t="shared" si="23"/>
        <v>19</v>
      </c>
    </row>
    <row r="757" spans="1:27">
      <c r="A757" s="101">
        <v>57</v>
      </c>
      <c r="B757" s="89" t="str">
        <f t="shared" si="22"/>
        <v>452731200206210316</v>
      </c>
      <c r="C757" s="89" t="s">
        <v>239</v>
      </c>
      <c r="D757" s="102" t="s">
        <v>3288</v>
      </c>
      <c r="E757" s="102" t="s">
        <v>24</v>
      </c>
      <c r="F757" s="103" t="s">
        <v>20131</v>
      </c>
      <c r="G757" s="103" t="s">
        <v>20190</v>
      </c>
      <c r="H757" s="104" t="s">
        <v>3287</v>
      </c>
      <c r="I757" s="103" t="s">
        <v>30</v>
      </c>
      <c r="J757" s="103" t="s">
        <v>30</v>
      </c>
      <c r="K757" s="103" t="s">
        <v>30</v>
      </c>
      <c r="L757" s="103" t="s">
        <v>30</v>
      </c>
      <c r="M757" s="103" t="s">
        <v>30</v>
      </c>
      <c r="N757" s="103" t="s">
        <v>30</v>
      </c>
      <c r="O757" s="103" t="s">
        <v>27</v>
      </c>
      <c r="P757" s="103" t="s">
        <v>1517</v>
      </c>
      <c r="Q757" s="103" t="s">
        <v>3290</v>
      </c>
      <c r="R757" s="105">
        <v>13471800434</v>
      </c>
      <c r="S757" s="103" t="s">
        <v>1517</v>
      </c>
      <c r="T757" s="103" t="s">
        <v>20280</v>
      </c>
      <c r="U757" s="106" t="s">
        <v>20333</v>
      </c>
      <c r="V757" s="105" t="s">
        <v>21197</v>
      </c>
      <c r="W757" s="107" t="s">
        <v>239</v>
      </c>
      <c r="X757" t="s">
        <v>3289</v>
      </c>
      <c r="AA757">
        <f ca="1" t="shared" si="23"/>
        <v>19</v>
      </c>
    </row>
    <row r="758" spans="1:27">
      <c r="A758" s="101">
        <v>58</v>
      </c>
      <c r="B758" s="89" t="str">
        <f t="shared" si="22"/>
        <v>452731200108101220</v>
      </c>
      <c r="C758" s="89" t="s">
        <v>239</v>
      </c>
      <c r="D758" s="102" t="s">
        <v>3293</v>
      </c>
      <c r="E758" s="102" t="s">
        <v>143</v>
      </c>
      <c r="F758" s="103" t="s">
        <v>20131</v>
      </c>
      <c r="G758" s="103">
        <v>200108</v>
      </c>
      <c r="H758" s="104" t="s">
        <v>3292</v>
      </c>
      <c r="I758" s="103" t="s">
        <v>30</v>
      </c>
      <c r="J758" s="103" t="s">
        <v>30</v>
      </c>
      <c r="K758" s="103" t="s">
        <v>27</v>
      </c>
      <c r="L758" s="103" t="s">
        <v>30</v>
      </c>
      <c r="M758" s="103" t="s">
        <v>27</v>
      </c>
      <c r="N758" s="103" t="s">
        <v>30</v>
      </c>
      <c r="O758" s="103" t="s">
        <v>30</v>
      </c>
      <c r="P758" s="103" t="s">
        <v>1517</v>
      </c>
      <c r="Q758" s="103" t="s">
        <v>3294</v>
      </c>
      <c r="R758" s="105">
        <v>15607788641</v>
      </c>
      <c r="S758" s="103" t="s">
        <v>1517</v>
      </c>
      <c r="T758" s="103" t="s">
        <v>20169</v>
      </c>
      <c r="U758" s="106" t="s">
        <v>20246</v>
      </c>
      <c r="V758" s="105" t="s">
        <v>20427</v>
      </c>
      <c r="W758" s="107" t="s">
        <v>239</v>
      </c>
      <c r="X758" t="s">
        <v>17783</v>
      </c>
      <c r="AA758">
        <f ca="1" t="shared" si="23"/>
        <v>20</v>
      </c>
    </row>
    <row r="759" spans="1:27">
      <c r="A759" s="101">
        <v>59</v>
      </c>
      <c r="B759" s="89" t="str">
        <f t="shared" si="22"/>
        <v>451229200104114227</v>
      </c>
      <c r="C759" s="89" t="s">
        <v>239</v>
      </c>
      <c r="D759" s="102" t="s">
        <v>3297</v>
      </c>
      <c r="E759" s="102" t="s">
        <v>143</v>
      </c>
      <c r="F759" s="103" t="s">
        <v>20131</v>
      </c>
      <c r="G759" s="103">
        <v>20010411</v>
      </c>
      <c r="H759" s="104" t="s">
        <v>3296</v>
      </c>
      <c r="I759" s="103" t="s">
        <v>30</v>
      </c>
      <c r="J759" s="103" t="s">
        <v>30</v>
      </c>
      <c r="K759" s="103" t="s">
        <v>27</v>
      </c>
      <c r="L759" s="103" t="s">
        <v>30</v>
      </c>
      <c r="M759" s="103" t="s">
        <v>30</v>
      </c>
      <c r="N759" s="103" t="s">
        <v>27</v>
      </c>
      <c r="O759" s="103" t="s">
        <v>27</v>
      </c>
      <c r="P759" s="103" t="s">
        <v>1517</v>
      </c>
      <c r="Q759" s="103" t="s">
        <v>3299</v>
      </c>
      <c r="R759" s="105">
        <v>15078575896</v>
      </c>
      <c r="S759" s="103" t="s">
        <v>1517</v>
      </c>
      <c r="T759" s="103" t="s">
        <v>20133</v>
      </c>
      <c r="U759" s="106" t="s">
        <v>20133</v>
      </c>
      <c r="V759" s="105" t="s">
        <v>21198</v>
      </c>
      <c r="W759" s="107" t="s">
        <v>239</v>
      </c>
      <c r="X759" t="s">
        <v>3298</v>
      </c>
      <c r="AA759">
        <f ca="1" t="shared" si="23"/>
        <v>20</v>
      </c>
    </row>
    <row r="760" spans="1:27">
      <c r="A760" s="101">
        <v>60</v>
      </c>
      <c r="B760" s="89" t="str">
        <f t="shared" si="22"/>
        <v>451229200007241224</v>
      </c>
      <c r="C760" s="89" t="s">
        <v>239</v>
      </c>
      <c r="D760" s="102" t="s">
        <v>3302</v>
      </c>
      <c r="E760" s="102" t="s">
        <v>143</v>
      </c>
      <c r="F760" s="103" t="s">
        <v>20131</v>
      </c>
      <c r="G760" s="103">
        <v>200007</v>
      </c>
      <c r="H760" s="104" t="s">
        <v>3301</v>
      </c>
      <c r="I760" s="103" t="s">
        <v>30</v>
      </c>
      <c r="J760" s="103" t="s">
        <v>30</v>
      </c>
      <c r="K760" s="103" t="s">
        <v>30</v>
      </c>
      <c r="L760" s="103" t="s">
        <v>30</v>
      </c>
      <c r="M760" s="103" t="s">
        <v>30</v>
      </c>
      <c r="N760" s="103" t="s">
        <v>27</v>
      </c>
      <c r="O760" s="103" t="s">
        <v>27</v>
      </c>
      <c r="P760" s="103" t="s">
        <v>1517</v>
      </c>
      <c r="Q760" s="103" t="s">
        <v>3305</v>
      </c>
      <c r="R760" s="105">
        <v>13877817815</v>
      </c>
      <c r="S760" s="103" t="s">
        <v>1517</v>
      </c>
      <c r="T760" s="103" t="s">
        <v>20169</v>
      </c>
      <c r="U760" s="106" t="s">
        <v>20170</v>
      </c>
      <c r="V760" s="105" t="s">
        <v>21199</v>
      </c>
      <c r="W760" s="107" t="s">
        <v>239</v>
      </c>
      <c r="X760" t="s">
        <v>19914</v>
      </c>
      <c r="AA760">
        <f ca="1" t="shared" si="23"/>
        <v>21</v>
      </c>
    </row>
    <row r="761" spans="1:27">
      <c r="A761" s="101">
        <v>61</v>
      </c>
      <c r="B761" s="89" t="str">
        <f t="shared" si="22"/>
        <v>452731200108195423</v>
      </c>
      <c r="C761" s="89" t="s">
        <v>239</v>
      </c>
      <c r="D761" s="102" t="s">
        <v>3308</v>
      </c>
      <c r="E761" s="102" t="s">
        <v>143</v>
      </c>
      <c r="F761" s="103" t="s">
        <v>20131</v>
      </c>
      <c r="G761" s="103">
        <v>200108</v>
      </c>
      <c r="H761" s="104" t="s">
        <v>3307</v>
      </c>
      <c r="I761" s="103" t="s">
        <v>30</v>
      </c>
      <c r="J761" s="103" t="s">
        <v>30</v>
      </c>
      <c r="K761" s="103" t="s">
        <v>30</v>
      </c>
      <c r="L761" s="103" t="s">
        <v>30</v>
      </c>
      <c r="M761" s="103" t="s">
        <v>30</v>
      </c>
      <c r="N761" s="103" t="s">
        <v>30</v>
      </c>
      <c r="O761" s="103" t="s">
        <v>30</v>
      </c>
      <c r="P761" s="103" t="s">
        <v>1517</v>
      </c>
      <c r="Q761" s="103" t="s">
        <v>3309</v>
      </c>
      <c r="R761" s="105">
        <v>13557886980</v>
      </c>
      <c r="S761" s="103" t="s">
        <v>1517</v>
      </c>
      <c r="T761" s="103" t="s">
        <v>20144</v>
      </c>
      <c r="U761" s="106" t="s">
        <v>20145</v>
      </c>
      <c r="V761" s="105" t="s">
        <v>20263</v>
      </c>
      <c r="W761" s="107" t="s">
        <v>239</v>
      </c>
      <c r="X761" t="s">
        <v>315</v>
      </c>
      <c r="AA761">
        <f ca="1" t="shared" si="23"/>
        <v>19</v>
      </c>
    </row>
    <row r="762" spans="1:27">
      <c r="A762" s="101">
        <v>62</v>
      </c>
      <c r="B762" s="89" t="str">
        <f t="shared" si="22"/>
        <v>452731200308104215</v>
      </c>
      <c r="C762" s="89" t="s">
        <v>239</v>
      </c>
      <c r="D762" s="102" t="s">
        <v>3312</v>
      </c>
      <c r="E762" s="102" t="s">
        <v>24</v>
      </c>
      <c r="F762" s="103" t="s">
        <v>20131</v>
      </c>
      <c r="G762" s="103">
        <v>200308</v>
      </c>
      <c r="H762" s="104" t="s">
        <v>3311</v>
      </c>
      <c r="I762" s="103" t="s">
        <v>30</v>
      </c>
      <c r="J762" s="103" t="s">
        <v>30</v>
      </c>
      <c r="K762" s="103" t="s">
        <v>30</v>
      </c>
      <c r="L762" s="103" t="s">
        <v>30</v>
      </c>
      <c r="M762" s="103" t="s">
        <v>30</v>
      </c>
      <c r="N762" s="103" t="s">
        <v>30</v>
      </c>
      <c r="O762" s="103" t="s">
        <v>27</v>
      </c>
      <c r="P762" s="103" t="s">
        <v>1517</v>
      </c>
      <c r="Q762" s="103" t="s">
        <v>3313</v>
      </c>
      <c r="R762" s="105">
        <v>14777391806</v>
      </c>
      <c r="S762" s="103" t="s">
        <v>1517</v>
      </c>
      <c r="T762" s="103" t="s">
        <v>20133</v>
      </c>
      <c r="U762" s="106" t="s">
        <v>20134</v>
      </c>
      <c r="V762" s="105" t="s">
        <v>21120</v>
      </c>
      <c r="W762" s="107" t="s">
        <v>239</v>
      </c>
      <c r="X762" t="s">
        <v>2947</v>
      </c>
      <c r="AA762">
        <f ca="1" t="shared" si="23"/>
        <v>18</v>
      </c>
    </row>
    <row r="763" spans="1:27">
      <c r="A763" s="101">
        <v>63</v>
      </c>
      <c r="B763" s="89" t="str">
        <f t="shared" si="22"/>
        <v>452731200312285418</v>
      </c>
      <c r="C763" s="89" t="s">
        <v>239</v>
      </c>
      <c r="D763" s="102" t="s">
        <v>3316</v>
      </c>
      <c r="E763" s="102" t="s">
        <v>24</v>
      </c>
      <c r="F763" s="103" t="s">
        <v>20131</v>
      </c>
      <c r="G763" s="103">
        <v>200312</v>
      </c>
      <c r="H763" s="104" t="s">
        <v>3315</v>
      </c>
      <c r="I763" s="103" t="s">
        <v>30</v>
      </c>
      <c r="J763" s="103" t="s">
        <v>30</v>
      </c>
      <c r="K763" s="103" t="s">
        <v>27</v>
      </c>
      <c r="L763" s="103" t="s">
        <v>30</v>
      </c>
      <c r="M763" s="103" t="s">
        <v>30</v>
      </c>
      <c r="N763" s="103" t="s">
        <v>30</v>
      </c>
      <c r="O763" s="103" t="s">
        <v>27</v>
      </c>
      <c r="P763" s="103" t="s">
        <v>20144</v>
      </c>
      <c r="Q763" s="103" t="s">
        <v>3318</v>
      </c>
      <c r="R763" s="105">
        <v>18588714931</v>
      </c>
      <c r="S763" s="103" t="s">
        <v>1517</v>
      </c>
      <c r="T763" s="103" t="s">
        <v>20144</v>
      </c>
      <c r="U763" s="106" t="s">
        <v>20144</v>
      </c>
      <c r="V763" s="105" t="s">
        <v>21200</v>
      </c>
      <c r="W763" s="107" t="s">
        <v>239</v>
      </c>
      <c r="X763" t="s">
        <v>3317</v>
      </c>
      <c r="AA763">
        <f ca="1" t="shared" si="23"/>
        <v>17</v>
      </c>
    </row>
    <row r="764" spans="1:27">
      <c r="A764" s="101">
        <v>64</v>
      </c>
      <c r="B764" s="89" t="str">
        <f t="shared" si="22"/>
        <v>451229200401053926</v>
      </c>
      <c r="C764" s="89" t="s">
        <v>239</v>
      </c>
      <c r="D764" s="102" t="s">
        <v>3322</v>
      </c>
      <c r="E764" s="102" t="s">
        <v>143</v>
      </c>
      <c r="F764" s="103" t="s">
        <v>20131</v>
      </c>
      <c r="G764" s="103">
        <v>200401</v>
      </c>
      <c r="H764" s="104" t="s">
        <v>3321</v>
      </c>
      <c r="I764" s="103" t="s">
        <v>30</v>
      </c>
      <c r="J764" s="103" t="s">
        <v>30</v>
      </c>
      <c r="K764" s="103" t="s">
        <v>30</v>
      </c>
      <c r="L764" s="103" t="s">
        <v>30</v>
      </c>
      <c r="M764" s="103" t="s">
        <v>30</v>
      </c>
      <c r="N764" s="103" t="s">
        <v>30</v>
      </c>
      <c r="O764" s="103" t="s">
        <v>27</v>
      </c>
      <c r="P764" s="103" t="s">
        <v>1517</v>
      </c>
      <c r="Q764" s="103" t="s">
        <v>3324</v>
      </c>
      <c r="R764" s="105">
        <v>15880926883</v>
      </c>
      <c r="S764" s="103" t="s">
        <v>1517</v>
      </c>
      <c r="T764" s="103" t="s">
        <v>20140</v>
      </c>
      <c r="U764" s="106" t="s">
        <v>20451</v>
      </c>
      <c r="V764" s="105" t="s">
        <v>21201</v>
      </c>
      <c r="W764" s="107" t="s">
        <v>239</v>
      </c>
      <c r="X764" t="s">
        <v>3323</v>
      </c>
      <c r="AA764">
        <f ca="1" t="shared" si="23"/>
        <v>17</v>
      </c>
    </row>
    <row r="765" spans="1:27">
      <c r="A765" s="101">
        <v>65</v>
      </c>
      <c r="B765" s="89" t="str">
        <f t="shared" si="22"/>
        <v>451229200312152113</v>
      </c>
      <c r="C765" s="89" t="s">
        <v>239</v>
      </c>
      <c r="D765" s="102" t="s">
        <v>3328</v>
      </c>
      <c r="E765" s="102" t="s">
        <v>24</v>
      </c>
      <c r="F765" s="103" t="s">
        <v>20178</v>
      </c>
      <c r="G765" s="103">
        <v>200312</v>
      </c>
      <c r="H765" s="104" t="s">
        <v>3327</v>
      </c>
      <c r="I765" s="103" t="s">
        <v>27</v>
      </c>
      <c r="J765" s="103" t="s">
        <v>30</v>
      </c>
      <c r="K765" s="103" t="s">
        <v>30</v>
      </c>
      <c r="L765" s="103" t="s">
        <v>30</v>
      </c>
      <c r="M765" s="103" t="s">
        <v>30</v>
      </c>
      <c r="N765" s="103" t="s">
        <v>27</v>
      </c>
      <c r="O765" s="103" t="s">
        <v>27</v>
      </c>
      <c r="P765" s="103" t="s">
        <v>1517</v>
      </c>
      <c r="Q765" s="103" t="s">
        <v>3330</v>
      </c>
      <c r="R765" s="105">
        <v>18075583643</v>
      </c>
      <c r="S765" s="103" t="s">
        <v>1517</v>
      </c>
      <c r="T765" s="103" t="s">
        <v>20240</v>
      </c>
      <c r="U765" s="106" t="s">
        <v>20806</v>
      </c>
      <c r="V765" s="105" t="s">
        <v>20877</v>
      </c>
      <c r="W765" s="107" t="s">
        <v>239</v>
      </c>
      <c r="X765" t="s">
        <v>3329</v>
      </c>
      <c r="AA765">
        <f ca="1" t="shared" si="23"/>
        <v>17</v>
      </c>
    </row>
    <row r="766" spans="1:27">
      <c r="A766" s="101">
        <v>66</v>
      </c>
      <c r="B766" s="89" t="str">
        <f t="shared" si="22"/>
        <v>451229200208184238</v>
      </c>
      <c r="C766" s="89" t="s">
        <v>239</v>
      </c>
      <c r="D766" s="102" t="s">
        <v>3334</v>
      </c>
      <c r="E766" s="102" t="s">
        <v>24</v>
      </c>
      <c r="F766" s="103" t="s">
        <v>20131</v>
      </c>
      <c r="G766" s="103">
        <v>200208</v>
      </c>
      <c r="H766" s="104" t="s">
        <v>3333</v>
      </c>
      <c r="I766" s="103" t="s">
        <v>30</v>
      </c>
      <c r="J766" s="103" t="s">
        <v>30</v>
      </c>
      <c r="K766" s="103" t="s">
        <v>30</v>
      </c>
      <c r="L766" s="103" t="s">
        <v>30</v>
      </c>
      <c r="M766" s="103" t="s">
        <v>30</v>
      </c>
      <c r="N766" s="103" t="s">
        <v>27</v>
      </c>
      <c r="O766" s="103" t="s">
        <v>27</v>
      </c>
      <c r="P766" s="103" t="s">
        <v>1517</v>
      </c>
      <c r="Q766" s="103" t="s">
        <v>3336</v>
      </c>
      <c r="R766" s="105">
        <v>18813383316</v>
      </c>
      <c r="S766" s="103" t="s">
        <v>1517</v>
      </c>
      <c r="T766" s="103" t="s">
        <v>20133</v>
      </c>
      <c r="U766" s="106" t="s">
        <v>20321</v>
      </c>
      <c r="V766" s="105" t="s">
        <v>21202</v>
      </c>
      <c r="W766" s="107" t="s">
        <v>239</v>
      </c>
      <c r="X766" t="s">
        <v>19915</v>
      </c>
      <c r="AA766">
        <f ca="1" t="shared" si="23"/>
        <v>18</v>
      </c>
    </row>
    <row r="767" spans="1:27">
      <c r="A767" s="101">
        <v>67</v>
      </c>
      <c r="B767" s="89" t="str">
        <f t="shared" si="22"/>
        <v>452731200310205453</v>
      </c>
      <c r="C767" s="89" t="s">
        <v>239</v>
      </c>
      <c r="D767" s="102" t="s">
        <v>3339</v>
      </c>
      <c r="E767" s="102" t="s">
        <v>24</v>
      </c>
      <c r="F767" s="103" t="s">
        <v>20131</v>
      </c>
      <c r="G767" s="103" t="s">
        <v>20307</v>
      </c>
      <c r="H767" s="104" t="s">
        <v>3338</v>
      </c>
      <c r="I767" s="103" t="s">
        <v>30</v>
      </c>
      <c r="J767" s="103" t="s">
        <v>30</v>
      </c>
      <c r="K767" s="103" t="s">
        <v>30</v>
      </c>
      <c r="L767" s="103" t="s">
        <v>30</v>
      </c>
      <c r="M767" s="103" t="s">
        <v>30</v>
      </c>
      <c r="N767" s="103" t="s">
        <v>27</v>
      </c>
      <c r="O767" s="103" t="s">
        <v>30</v>
      </c>
      <c r="P767" s="103" t="s">
        <v>1517</v>
      </c>
      <c r="Q767" s="103" t="s">
        <v>3341</v>
      </c>
      <c r="R767" s="105">
        <v>15807782365</v>
      </c>
      <c r="S767" s="103" t="s">
        <v>1517</v>
      </c>
      <c r="T767" s="103" t="s">
        <v>20144</v>
      </c>
      <c r="U767" s="106" t="s">
        <v>20144</v>
      </c>
      <c r="V767" s="105" t="s">
        <v>21203</v>
      </c>
      <c r="W767" s="107" t="s">
        <v>239</v>
      </c>
      <c r="X767" t="s">
        <v>3340</v>
      </c>
      <c r="AA767">
        <f ca="1" t="shared" si="23"/>
        <v>17</v>
      </c>
    </row>
    <row r="768" spans="1:27">
      <c r="A768" s="101">
        <v>1</v>
      </c>
      <c r="B768" s="89" t="str">
        <f t="shared" si="22"/>
        <v>451229200311155742</v>
      </c>
      <c r="C768" s="89" t="s">
        <v>244</v>
      </c>
      <c r="D768" s="102" t="s">
        <v>3345</v>
      </c>
      <c r="E768" s="102" t="s">
        <v>143</v>
      </c>
      <c r="F768" s="103" t="s">
        <v>20178</v>
      </c>
      <c r="G768" s="103" t="s">
        <v>20423</v>
      </c>
      <c r="H768" s="104" t="s">
        <v>3344</v>
      </c>
      <c r="I768" s="103" t="s">
        <v>30</v>
      </c>
      <c r="J768" s="103" t="s">
        <v>30</v>
      </c>
      <c r="K768" s="103" t="s">
        <v>30</v>
      </c>
      <c r="L768" s="103" t="s">
        <v>30</v>
      </c>
      <c r="M768" s="103" t="s">
        <v>30</v>
      </c>
      <c r="N768" s="103" t="s">
        <v>30</v>
      </c>
      <c r="O768" s="103" t="s">
        <v>27</v>
      </c>
      <c r="P768" s="103" t="s">
        <v>1517</v>
      </c>
      <c r="Q768" s="103" t="s">
        <v>3346</v>
      </c>
      <c r="R768" s="105">
        <v>13768506319</v>
      </c>
      <c r="S768" s="103" t="s">
        <v>1517</v>
      </c>
      <c r="T768" s="103" t="s">
        <v>1517</v>
      </c>
      <c r="U768" s="106" t="s">
        <v>20264</v>
      </c>
      <c r="V768" s="105" t="s">
        <v>21204</v>
      </c>
      <c r="W768" s="107" t="s">
        <v>244</v>
      </c>
      <c r="X768" t="s">
        <v>21205</v>
      </c>
      <c r="AA768">
        <f ca="1" t="shared" si="23"/>
        <v>17</v>
      </c>
    </row>
    <row r="769" spans="1:27">
      <c r="A769" s="101">
        <v>2</v>
      </c>
      <c r="B769" s="89" t="str">
        <f t="shared" si="22"/>
        <v>452127200209032749</v>
      </c>
      <c r="C769" s="89" t="s">
        <v>244</v>
      </c>
      <c r="D769" s="102" t="s">
        <v>3348</v>
      </c>
      <c r="E769" s="102" t="s">
        <v>143</v>
      </c>
      <c r="F769" s="103" t="s">
        <v>20131</v>
      </c>
      <c r="G769" s="103" t="s">
        <v>20143</v>
      </c>
      <c r="H769" s="104" t="s">
        <v>3347</v>
      </c>
      <c r="I769" s="103" t="s">
        <v>30</v>
      </c>
      <c r="J769" s="103" t="s">
        <v>30</v>
      </c>
      <c r="K769" s="103" t="s">
        <v>30</v>
      </c>
      <c r="L769" s="103" t="s">
        <v>27</v>
      </c>
      <c r="M769" s="103" t="s">
        <v>30</v>
      </c>
      <c r="N769" s="103" t="s">
        <v>30</v>
      </c>
      <c r="O769" s="103" t="s">
        <v>30</v>
      </c>
      <c r="P769" s="103" t="s">
        <v>20253</v>
      </c>
      <c r="Q769" s="103" t="s">
        <v>3350</v>
      </c>
      <c r="R769" s="105">
        <v>18378897012</v>
      </c>
      <c r="S769" s="103" t="s">
        <v>20253</v>
      </c>
      <c r="T769" s="103" t="s">
        <v>20522</v>
      </c>
      <c r="U769" s="106" t="s">
        <v>21206</v>
      </c>
      <c r="V769" s="105" t="s">
        <v>21207</v>
      </c>
      <c r="W769" s="107" t="s">
        <v>244</v>
      </c>
      <c r="X769" t="s">
        <v>19916</v>
      </c>
      <c r="AA769">
        <f ca="1" t="shared" si="23"/>
        <v>18</v>
      </c>
    </row>
    <row r="770" spans="1:27">
      <c r="A770" s="101">
        <v>3</v>
      </c>
      <c r="B770" s="89" t="str">
        <f t="shared" si="22"/>
        <v>452731200301090041</v>
      </c>
      <c r="C770" s="89" t="s">
        <v>244</v>
      </c>
      <c r="D770" s="102" t="s">
        <v>3352</v>
      </c>
      <c r="E770" s="102" t="s">
        <v>143</v>
      </c>
      <c r="F770" s="103" t="s">
        <v>20131</v>
      </c>
      <c r="G770" s="103" t="s">
        <v>20157</v>
      </c>
      <c r="H770" s="104" t="s">
        <v>3351</v>
      </c>
      <c r="I770" s="103" t="s">
        <v>30</v>
      </c>
      <c r="J770" s="103" t="s">
        <v>30</v>
      </c>
      <c r="K770" s="103" t="s">
        <v>30</v>
      </c>
      <c r="L770" s="103" t="s">
        <v>30</v>
      </c>
      <c r="M770" s="103" t="s">
        <v>30</v>
      </c>
      <c r="N770" s="103" t="s">
        <v>30</v>
      </c>
      <c r="O770" s="103" t="s">
        <v>30</v>
      </c>
      <c r="P770" s="103" t="s">
        <v>1517</v>
      </c>
      <c r="Q770" s="103" t="s">
        <v>3354</v>
      </c>
      <c r="R770" s="105">
        <v>13425482535</v>
      </c>
      <c r="S770" s="103" t="s">
        <v>1517</v>
      </c>
      <c r="T770" s="103" t="s">
        <v>1517</v>
      </c>
      <c r="U770" s="106" t="s">
        <v>21208</v>
      </c>
      <c r="V770" s="105">
        <v>0</v>
      </c>
      <c r="W770" s="107" t="s">
        <v>244</v>
      </c>
      <c r="X770" t="s">
        <v>19917</v>
      </c>
      <c r="AA770">
        <f ca="1" t="shared" si="23"/>
        <v>18</v>
      </c>
    </row>
    <row r="771" spans="1:27">
      <c r="A771" s="101">
        <v>4</v>
      </c>
      <c r="B771" s="89" t="str">
        <f t="shared" ref="B771:B834" si="24">H771</f>
        <v>452731200102231227</v>
      </c>
      <c r="C771" s="89" t="s">
        <v>244</v>
      </c>
      <c r="D771" s="102" t="s">
        <v>3356</v>
      </c>
      <c r="E771" s="102" t="s">
        <v>143</v>
      </c>
      <c r="F771" s="103" t="s">
        <v>20131</v>
      </c>
      <c r="G771" s="103">
        <v>200102</v>
      </c>
      <c r="H771" s="104" t="s">
        <v>3355</v>
      </c>
      <c r="I771" s="103" t="s">
        <v>30</v>
      </c>
      <c r="J771" s="103" t="s">
        <v>30</v>
      </c>
      <c r="K771" s="103" t="s">
        <v>30</v>
      </c>
      <c r="L771" s="103" t="s">
        <v>30</v>
      </c>
      <c r="M771" s="103" t="s">
        <v>30</v>
      </c>
      <c r="N771" s="103" t="s">
        <v>30</v>
      </c>
      <c r="O771" s="103" t="s">
        <v>27</v>
      </c>
      <c r="P771" s="103" t="s">
        <v>1517</v>
      </c>
      <c r="Q771" s="103" t="s">
        <v>3358</v>
      </c>
      <c r="R771" s="105">
        <v>15296877913</v>
      </c>
      <c r="S771" s="103" t="s">
        <v>1517</v>
      </c>
      <c r="T771" s="103" t="s">
        <v>20169</v>
      </c>
      <c r="U771" s="106" t="s">
        <v>20242</v>
      </c>
      <c r="V771" s="105" t="s">
        <v>21209</v>
      </c>
      <c r="W771" s="107" t="s">
        <v>244</v>
      </c>
      <c r="X771" t="s">
        <v>19918</v>
      </c>
      <c r="AA771">
        <f ca="1" t="shared" si="23"/>
        <v>20</v>
      </c>
    </row>
    <row r="772" spans="1:27">
      <c r="A772" s="101">
        <v>5</v>
      </c>
      <c r="B772" s="89" t="str">
        <f t="shared" si="24"/>
        <v>451229200309255728</v>
      </c>
      <c r="C772" s="89" t="s">
        <v>244</v>
      </c>
      <c r="D772" s="102" t="s">
        <v>3360</v>
      </c>
      <c r="E772" s="102" t="s">
        <v>143</v>
      </c>
      <c r="F772" s="103" t="s">
        <v>20131</v>
      </c>
      <c r="G772" s="103" t="s">
        <v>20168</v>
      </c>
      <c r="H772" s="104" t="s">
        <v>3359</v>
      </c>
      <c r="I772" s="103" t="s">
        <v>30</v>
      </c>
      <c r="J772" s="103" t="s">
        <v>30</v>
      </c>
      <c r="K772" s="103" t="s">
        <v>30</v>
      </c>
      <c r="L772" s="103" t="s">
        <v>30</v>
      </c>
      <c r="M772" s="103" t="s">
        <v>30</v>
      </c>
      <c r="N772" s="103" t="s">
        <v>30</v>
      </c>
      <c r="O772" s="103" t="s">
        <v>30</v>
      </c>
      <c r="P772" s="103" t="s">
        <v>1517</v>
      </c>
      <c r="Q772" s="103" t="s">
        <v>3362</v>
      </c>
      <c r="R772" s="105">
        <v>18378891657</v>
      </c>
      <c r="S772" s="103" t="s">
        <v>1517</v>
      </c>
      <c r="T772" s="103" t="s">
        <v>1517</v>
      </c>
      <c r="U772" s="106" t="s">
        <v>21210</v>
      </c>
      <c r="V772" s="105">
        <v>0</v>
      </c>
      <c r="W772" s="107" t="s">
        <v>244</v>
      </c>
      <c r="X772" t="s">
        <v>21211</v>
      </c>
      <c r="AA772">
        <f ca="1" t="shared" ref="AA772:AA835" si="25">DATEDIF(TEXT(MID(H772,7,8),"00-00-00"),TODAY(),"y")</f>
        <v>17</v>
      </c>
    </row>
    <row r="773" spans="1:27">
      <c r="A773" s="101">
        <v>6</v>
      </c>
      <c r="B773" s="89" t="str">
        <f t="shared" si="24"/>
        <v>450124200103152725</v>
      </c>
      <c r="C773" s="89" t="s">
        <v>244</v>
      </c>
      <c r="D773" s="102" t="s">
        <v>3364</v>
      </c>
      <c r="E773" s="102" t="s">
        <v>143</v>
      </c>
      <c r="F773" s="103" t="s">
        <v>20205</v>
      </c>
      <c r="G773" s="103" t="s">
        <v>20384</v>
      </c>
      <c r="H773" s="104" t="s">
        <v>3363</v>
      </c>
      <c r="I773" s="103" t="s">
        <v>27</v>
      </c>
      <c r="J773" s="103" t="s">
        <v>30</v>
      </c>
      <c r="K773" s="103" t="s">
        <v>30</v>
      </c>
      <c r="L773" s="103" t="s">
        <v>30</v>
      </c>
      <c r="M773" s="103" t="s">
        <v>30</v>
      </c>
      <c r="N773" s="103" t="s">
        <v>30</v>
      </c>
      <c r="O773" s="103" t="s">
        <v>30</v>
      </c>
      <c r="P773" s="103" t="s">
        <v>1517</v>
      </c>
      <c r="Q773" s="103" t="s">
        <v>3366</v>
      </c>
      <c r="R773" s="105">
        <v>13407753113</v>
      </c>
      <c r="S773" s="103" t="s">
        <v>1517</v>
      </c>
      <c r="T773" s="103" t="s">
        <v>20408</v>
      </c>
      <c r="U773" s="106" t="s">
        <v>21212</v>
      </c>
      <c r="V773" s="105" t="s">
        <v>21213</v>
      </c>
      <c r="W773" s="110" t="s">
        <v>244</v>
      </c>
      <c r="X773" t="s">
        <v>19919</v>
      </c>
      <c r="AA773">
        <f ca="1" t="shared" si="25"/>
        <v>20</v>
      </c>
    </row>
    <row r="774" spans="1:27">
      <c r="A774" s="101">
        <v>7</v>
      </c>
      <c r="B774" s="89" t="str">
        <f t="shared" si="24"/>
        <v>452731200202281213</v>
      </c>
      <c r="C774" s="89" t="s">
        <v>244</v>
      </c>
      <c r="D774" s="102" t="s">
        <v>3368</v>
      </c>
      <c r="E774" s="102" t="s">
        <v>24</v>
      </c>
      <c r="F774" s="103" t="s">
        <v>20205</v>
      </c>
      <c r="G774" s="103" t="s">
        <v>20194</v>
      </c>
      <c r="H774" s="104" t="s">
        <v>3367</v>
      </c>
      <c r="I774" s="103" t="s">
        <v>30</v>
      </c>
      <c r="J774" s="103" t="s">
        <v>30</v>
      </c>
      <c r="K774" s="103" t="s">
        <v>30</v>
      </c>
      <c r="L774" s="103" t="s">
        <v>30</v>
      </c>
      <c r="M774" s="103" t="s">
        <v>30</v>
      </c>
      <c r="N774" s="103" t="s">
        <v>30</v>
      </c>
      <c r="O774" s="103" t="s">
        <v>30</v>
      </c>
      <c r="P774" s="103" t="s">
        <v>1517</v>
      </c>
      <c r="Q774" s="103" t="s">
        <v>3370</v>
      </c>
      <c r="R774" s="105">
        <v>13788283355</v>
      </c>
      <c r="S774" s="103" t="s">
        <v>1517</v>
      </c>
      <c r="T774" s="103" t="s">
        <v>20169</v>
      </c>
      <c r="U774" s="106" t="s">
        <v>20604</v>
      </c>
      <c r="V774" s="105" t="s">
        <v>20613</v>
      </c>
      <c r="W774" s="110" t="s">
        <v>244</v>
      </c>
      <c r="X774" t="s">
        <v>19920</v>
      </c>
      <c r="AA774">
        <f ca="1" t="shared" si="25"/>
        <v>19</v>
      </c>
    </row>
    <row r="775" spans="1:27">
      <c r="A775" s="101">
        <v>8</v>
      </c>
      <c r="B775" s="89" t="str">
        <f t="shared" si="24"/>
        <v>452731200309260025</v>
      </c>
      <c r="C775" s="89" t="s">
        <v>244</v>
      </c>
      <c r="D775" s="102" t="s">
        <v>3372</v>
      </c>
      <c r="E775" s="102" t="s">
        <v>143</v>
      </c>
      <c r="F775" s="103" t="s">
        <v>20178</v>
      </c>
      <c r="G775" s="103">
        <v>200309</v>
      </c>
      <c r="H775" s="104" t="s">
        <v>3371</v>
      </c>
      <c r="I775" s="103" t="s">
        <v>21214</v>
      </c>
      <c r="J775" s="103" t="s">
        <v>21050</v>
      </c>
      <c r="K775" s="103" t="s">
        <v>21050</v>
      </c>
      <c r="L775" s="103" t="s">
        <v>21050</v>
      </c>
      <c r="M775" s="103" t="s">
        <v>30</v>
      </c>
      <c r="N775" s="103" t="s">
        <v>30</v>
      </c>
      <c r="O775" s="103" t="s">
        <v>30</v>
      </c>
      <c r="P775" s="103" t="s">
        <v>1517</v>
      </c>
      <c r="Q775" s="103" t="s">
        <v>3374</v>
      </c>
      <c r="R775" s="105">
        <v>15177890903</v>
      </c>
      <c r="S775" s="103" t="s">
        <v>1517</v>
      </c>
      <c r="T775" s="103" t="s">
        <v>21215</v>
      </c>
      <c r="U775" s="106" t="s">
        <v>21216</v>
      </c>
      <c r="V775" s="105" t="s">
        <v>21217</v>
      </c>
      <c r="W775" s="110" t="s">
        <v>244</v>
      </c>
      <c r="X775" t="s">
        <v>3373</v>
      </c>
      <c r="AA775">
        <f ca="1" t="shared" si="25"/>
        <v>17</v>
      </c>
    </row>
    <row r="776" spans="1:27">
      <c r="A776" s="101">
        <v>9</v>
      </c>
      <c r="B776" s="89" t="str">
        <f t="shared" si="24"/>
        <v>452731200202010958</v>
      </c>
      <c r="C776" s="89" t="s">
        <v>244</v>
      </c>
      <c r="D776" s="102" t="s">
        <v>3376</v>
      </c>
      <c r="E776" s="102" t="s">
        <v>24</v>
      </c>
      <c r="F776" s="103" t="s">
        <v>20131</v>
      </c>
      <c r="G776" s="103">
        <v>200202</v>
      </c>
      <c r="H776" s="104" t="s">
        <v>3375</v>
      </c>
      <c r="I776" s="103" t="s">
        <v>21214</v>
      </c>
      <c r="J776" s="103" t="s">
        <v>21050</v>
      </c>
      <c r="K776" s="103" t="s">
        <v>21050</v>
      </c>
      <c r="L776" s="103" t="s">
        <v>21050</v>
      </c>
      <c r="M776" s="103" t="s">
        <v>30</v>
      </c>
      <c r="N776" s="103" t="s">
        <v>27</v>
      </c>
      <c r="O776" s="103" t="s">
        <v>30</v>
      </c>
      <c r="P776" s="103" t="s">
        <v>1517</v>
      </c>
      <c r="Q776" s="103" t="s">
        <v>3378</v>
      </c>
      <c r="R776" s="105">
        <v>15078613460</v>
      </c>
      <c r="S776" s="103" t="s">
        <v>1517</v>
      </c>
      <c r="T776" s="103" t="s">
        <v>20151</v>
      </c>
      <c r="U776" s="106" t="s">
        <v>20151</v>
      </c>
      <c r="V776" s="105" t="s">
        <v>20526</v>
      </c>
      <c r="W776" s="110" t="s">
        <v>244</v>
      </c>
      <c r="X776" t="s">
        <v>19247</v>
      </c>
      <c r="AA776">
        <f ca="1" t="shared" si="25"/>
        <v>19</v>
      </c>
    </row>
    <row r="777" spans="1:27">
      <c r="A777" s="101">
        <v>10</v>
      </c>
      <c r="B777" s="89" t="str">
        <f t="shared" si="24"/>
        <v>452731200208215129</v>
      </c>
      <c r="C777" s="89" t="s">
        <v>244</v>
      </c>
      <c r="D777" s="102" t="s">
        <v>3380</v>
      </c>
      <c r="E777" s="102" t="s">
        <v>143</v>
      </c>
      <c r="F777" s="103" t="s">
        <v>20178</v>
      </c>
      <c r="G777" s="103" t="s">
        <v>20182</v>
      </c>
      <c r="H777" s="104" t="s">
        <v>3379</v>
      </c>
      <c r="I777" s="103" t="s">
        <v>30</v>
      </c>
      <c r="J777" s="103" t="s">
        <v>30</v>
      </c>
      <c r="K777" s="103" t="s">
        <v>30</v>
      </c>
      <c r="L777" s="103" t="s">
        <v>30</v>
      </c>
      <c r="M777" s="103" t="s">
        <v>30</v>
      </c>
      <c r="N777" s="103" t="s">
        <v>30</v>
      </c>
      <c r="O777" s="103" t="s">
        <v>30</v>
      </c>
      <c r="P777" s="103" t="s">
        <v>1517</v>
      </c>
      <c r="Q777" s="103" t="s">
        <v>3382</v>
      </c>
      <c r="R777" s="105">
        <v>15296076838</v>
      </c>
      <c r="S777" s="103" t="s">
        <v>1517</v>
      </c>
      <c r="T777" s="103" t="s">
        <v>20164</v>
      </c>
      <c r="U777" s="106" t="s">
        <v>20165</v>
      </c>
      <c r="V777" s="105" t="s">
        <v>21218</v>
      </c>
      <c r="W777" s="110" t="s">
        <v>244</v>
      </c>
      <c r="X777" t="s">
        <v>19921</v>
      </c>
      <c r="AA777">
        <f ca="1" t="shared" si="25"/>
        <v>18</v>
      </c>
    </row>
    <row r="778" spans="1:27">
      <c r="A778" s="101">
        <v>11</v>
      </c>
      <c r="B778" s="89" t="str">
        <f t="shared" si="24"/>
        <v>452127200301313324</v>
      </c>
      <c r="C778" s="89" t="s">
        <v>244</v>
      </c>
      <c r="D778" s="102" t="s">
        <v>3384</v>
      </c>
      <c r="E778" s="102" t="s">
        <v>143</v>
      </c>
      <c r="F778" s="103" t="s">
        <v>20131</v>
      </c>
      <c r="G778" s="103">
        <v>200301</v>
      </c>
      <c r="H778" s="104" t="s">
        <v>3383</v>
      </c>
      <c r="I778" s="103" t="s">
        <v>30</v>
      </c>
      <c r="J778" s="103" t="s">
        <v>30</v>
      </c>
      <c r="K778" s="103" t="s">
        <v>30</v>
      </c>
      <c r="L778" s="103" t="s">
        <v>30</v>
      </c>
      <c r="M778" s="103" t="s">
        <v>30</v>
      </c>
      <c r="N778" s="103" t="s">
        <v>30</v>
      </c>
      <c r="O778" s="103" t="s">
        <v>27</v>
      </c>
      <c r="P778" s="103" t="s">
        <v>20253</v>
      </c>
      <c r="Q778" s="103" t="s">
        <v>3386</v>
      </c>
      <c r="R778" s="105">
        <v>18070863728</v>
      </c>
      <c r="S778" s="103" t="s">
        <v>20253</v>
      </c>
      <c r="T778" s="103" t="s">
        <v>20379</v>
      </c>
      <c r="U778" s="106" t="s">
        <v>21219</v>
      </c>
      <c r="V778" s="105" t="s">
        <v>21220</v>
      </c>
      <c r="W778" s="110" t="s">
        <v>244</v>
      </c>
      <c r="X778" t="s">
        <v>3385</v>
      </c>
      <c r="AA778">
        <f ca="1" t="shared" si="25"/>
        <v>18</v>
      </c>
    </row>
    <row r="779" spans="1:27">
      <c r="A779" s="101">
        <v>12</v>
      </c>
      <c r="B779" s="89" t="str">
        <f t="shared" si="24"/>
        <v>452731200201291225</v>
      </c>
      <c r="C779" s="89" t="s">
        <v>244</v>
      </c>
      <c r="D779" s="102" t="s">
        <v>3388</v>
      </c>
      <c r="E779" s="102" t="s">
        <v>143</v>
      </c>
      <c r="F779" s="103" t="s">
        <v>20131</v>
      </c>
      <c r="G779" s="103" t="s">
        <v>20175</v>
      </c>
      <c r="H779" s="104" t="s">
        <v>3387</v>
      </c>
      <c r="I779" s="103" t="s">
        <v>27</v>
      </c>
      <c r="J779" s="103" t="s">
        <v>30</v>
      </c>
      <c r="K779" s="103" t="s">
        <v>27</v>
      </c>
      <c r="L779" s="103" t="s">
        <v>30</v>
      </c>
      <c r="M779" s="103" t="s">
        <v>30</v>
      </c>
      <c r="N779" s="103" t="s">
        <v>27</v>
      </c>
      <c r="O779" s="103" t="s">
        <v>27</v>
      </c>
      <c r="P779" s="103" t="s">
        <v>4759</v>
      </c>
      <c r="Q779" s="103" t="s">
        <v>3390</v>
      </c>
      <c r="R779" s="105">
        <v>15277850628</v>
      </c>
      <c r="S779" s="103" t="s">
        <v>1517</v>
      </c>
      <c r="T779" s="103" t="s">
        <v>20169</v>
      </c>
      <c r="U779" s="106" t="s">
        <v>20540</v>
      </c>
      <c r="V779" s="105" t="s">
        <v>21209</v>
      </c>
      <c r="W779" s="110" t="s">
        <v>244</v>
      </c>
      <c r="X779" t="s">
        <v>19922</v>
      </c>
      <c r="AA779">
        <f ca="1" t="shared" si="25"/>
        <v>19</v>
      </c>
    </row>
    <row r="780" spans="1:27">
      <c r="A780" s="101">
        <v>13</v>
      </c>
      <c r="B780" s="89" t="str">
        <f t="shared" si="24"/>
        <v>451229200212030987</v>
      </c>
      <c r="C780" s="89" t="s">
        <v>244</v>
      </c>
      <c r="D780" s="102" t="s">
        <v>3392</v>
      </c>
      <c r="E780" s="102" t="s">
        <v>143</v>
      </c>
      <c r="F780" s="103" t="s">
        <v>20131</v>
      </c>
      <c r="G780" s="103" t="s">
        <v>20136</v>
      </c>
      <c r="H780" s="104" t="s">
        <v>3391</v>
      </c>
      <c r="I780" s="103" t="s">
        <v>30</v>
      </c>
      <c r="J780" s="103" t="s">
        <v>30</v>
      </c>
      <c r="K780" s="103" t="s">
        <v>30</v>
      </c>
      <c r="L780" s="103" t="s">
        <v>30</v>
      </c>
      <c r="M780" s="103" t="s">
        <v>30</v>
      </c>
      <c r="N780" s="103" t="s">
        <v>30</v>
      </c>
      <c r="O780" s="103" t="s">
        <v>30</v>
      </c>
      <c r="P780" s="103" t="s">
        <v>1517</v>
      </c>
      <c r="Q780" s="103" t="s">
        <v>3394</v>
      </c>
      <c r="R780" s="105">
        <v>18877838970</v>
      </c>
      <c r="S780" s="103" t="s">
        <v>1517</v>
      </c>
      <c r="T780" s="103" t="s">
        <v>20151</v>
      </c>
      <c r="U780" s="106" t="s">
        <v>20652</v>
      </c>
      <c r="V780" s="105" t="s">
        <v>21221</v>
      </c>
      <c r="W780" s="110" t="s">
        <v>244</v>
      </c>
      <c r="X780" t="s">
        <v>19923</v>
      </c>
      <c r="AA780">
        <f ca="1" t="shared" si="25"/>
        <v>18</v>
      </c>
    </row>
    <row r="781" spans="1:27">
      <c r="A781" s="101">
        <v>14</v>
      </c>
      <c r="B781" s="89" t="str">
        <f t="shared" si="24"/>
        <v>451229200305241222</v>
      </c>
      <c r="C781" s="89" t="s">
        <v>244</v>
      </c>
      <c r="D781" s="102" t="s">
        <v>3396</v>
      </c>
      <c r="E781" s="102" t="s">
        <v>143</v>
      </c>
      <c r="F781" s="103" t="s">
        <v>20131</v>
      </c>
      <c r="G781" s="103" t="s">
        <v>20172</v>
      </c>
      <c r="H781" s="104" t="s">
        <v>3395</v>
      </c>
      <c r="I781" s="103" t="s">
        <v>30</v>
      </c>
      <c r="J781" s="103" t="s">
        <v>30</v>
      </c>
      <c r="K781" s="103" t="s">
        <v>27</v>
      </c>
      <c r="L781" s="103" t="s">
        <v>30</v>
      </c>
      <c r="M781" s="103" t="s">
        <v>30</v>
      </c>
      <c r="N781" s="103" t="s">
        <v>30</v>
      </c>
      <c r="O781" s="103" t="s">
        <v>30</v>
      </c>
      <c r="P781" s="103" t="s">
        <v>1517</v>
      </c>
      <c r="Q781" s="103" t="s">
        <v>3398</v>
      </c>
      <c r="R781" s="105">
        <v>13977869449</v>
      </c>
      <c r="S781" s="103" t="s">
        <v>1517</v>
      </c>
      <c r="T781" s="103" t="s">
        <v>20169</v>
      </c>
      <c r="U781" s="106" t="s">
        <v>20206</v>
      </c>
      <c r="V781" s="105" t="s">
        <v>21222</v>
      </c>
      <c r="W781" s="110" t="s">
        <v>244</v>
      </c>
      <c r="X781" t="s">
        <v>17647</v>
      </c>
      <c r="AA781">
        <f ca="1" t="shared" si="25"/>
        <v>18</v>
      </c>
    </row>
    <row r="782" spans="1:27">
      <c r="A782" s="101">
        <v>15</v>
      </c>
      <c r="B782" s="89" t="str">
        <f t="shared" si="24"/>
        <v>452731200205203325</v>
      </c>
      <c r="C782" s="89" t="s">
        <v>244</v>
      </c>
      <c r="D782" s="102" t="s">
        <v>3400</v>
      </c>
      <c r="E782" s="102" t="s">
        <v>143</v>
      </c>
      <c r="F782" s="103" t="s">
        <v>20131</v>
      </c>
      <c r="G782" s="103" t="s">
        <v>20150</v>
      </c>
      <c r="H782" s="104" t="s">
        <v>3399</v>
      </c>
      <c r="I782" s="103" t="s">
        <v>30</v>
      </c>
      <c r="J782" s="103" t="s">
        <v>30</v>
      </c>
      <c r="K782" s="103" t="s">
        <v>30</v>
      </c>
      <c r="L782" s="103" t="s">
        <v>30</v>
      </c>
      <c r="M782" s="103" t="s">
        <v>30</v>
      </c>
      <c r="N782" s="103" t="s">
        <v>30</v>
      </c>
      <c r="O782" s="103" t="s">
        <v>27</v>
      </c>
      <c r="P782" s="103" t="s">
        <v>1517</v>
      </c>
      <c r="Q782" s="103" t="s">
        <v>3402</v>
      </c>
      <c r="R782" s="105">
        <v>18174937530</v>
      </c>
      <c r="S782" s="103" t="s">
        <v>1517</v>
      </c>
      <c r="T782" s="103" t="s">
        <v>20158</v>
      </c>
      <c r="U782" s="106" t="s">
        <v>21168</v>
      </c>
      <c r="V782" s="105" t="s">
        <v>21223</v>
      </c>
      <c r="W782" s="110" t="s">
        <v>244</v>
      </c>
      <c r="X782" t="s">
        <v>18657</v>
      </c>
      <c r="AA782">
        <f ca="1" t="shared" si="25"/>
        <v>19</v>
      </c>
    </row>
    <row r="783" spans="1:27">
      <c r="A783" s="101">
        <v>16</v>
      </c>
      <c r="B783" s="89" t="str">
        <f t="shared" si="24"/>
        <v>451228200211080847</v>
      </c>
      <c r="C783" s="89" t="s">
        <v>244</v>
      </c>
      <c r="D783" s="102" t="s">
        <v>3404</v>
      </c>
      <c r="E783" s="102" t="s">
        <v>143</v>
      </c>
      <c r="F783" s="103" t="s">
        <v>20131</v>
      </c>
      <c r="G783" s="103">
        <v>20021108</v>
      </c>
      <c r="H783" s="104" t="s">
        <v>3403</v>
      </c>
      <c r="I783" s="103" t="s">
        <v>30</v>
      </c>
      <c r="J783" s="103" t="s">
        <v>30</v>
      </c>
      <c r="K783" s="103" t="s">
        <v>30</v>
      </c>
      <c r="L783" s="103" t="s">
        <v>30</v>
      </c>
      <c r="M783" s="103" t="s">
        <v>30</v>
      </c>
      <c r="N783" s="103" t="s">
        <v>30</v>
      </c>
      <c r="O783" s="103" t="s">
        <v>30</v>
      </c>
      <c r="P783" s="103" t="s">
        <v>18438</v>
      </c>
      <c r="Q783" s="103" t="s">
        <v>3406</v>
      </c>
      <c r="R783" s="105">
        <v>13471800664</v>
      </c>
      <c r="S783" s="103" t="s">
        <v>18438</v>
      </c>
      <c r="T783" s="103" t="s">
        <v>20463</v>
      </c>
      <c r="U783" s="106" t="s">
        <v>21224</v>
      </c>
      <c r="V783" s="105" t="s">
        <v>21225</v>
      </c>
      <c r="W783" s="110" t="s">
        <v>244</v>
      </c>
      <c r="X783" t="s">
        <v>3405</v>
      </c>
      <c r="AA783">
        <f ca="1" t="shared" si="25"/>
        <v>18</v>
      </c>
    </row>
    <row r="784" spans="1:27">
      <c r="A784" s="101">
        <v>17</v>
      </c>
      <c r="B784" s="89" t="str">
        <f t="shared" si="24"/>
        <v>451229200212162111</v>
      </c>
      <c r="C784" s="89" t="s">
        <v>244</v>
      </c>
      <c r="D784" s="102" t="s">
        <v>3408</v>
      </c>
      <c r="E784" s="102" t="s">
        <v>24</v>
      </c>
      <c r="F784" s="103" t="s">
        <v>20178</v>
      </c>
      <c r="G784" s="103" t="s">
        <v>20136</v>
      </c>
      <c r="H784" s="104" t="s">
        <v>3407</v>
      </c>
      <c r="I784" s="103" t="s">
        <v>30</v>
      </c>
      <c r="J784" s="103" t="s">
        <v>30</v>
      </c>
      <c r="K784" s="103" t="s">
        <v>30</v>
      </c>
      <c r="L784" s="103" t="s">
        <v>30</v>
      </c>
      <c r="M784" s="103" t="s">
        <v>30</v>
      </c>
      <c r="N784" s="103" t="s">
        <v>27</v>
      </c>
      <c r="O784" s="103" t="s">
        <v>30</v>
      </c>
      <c r="P784" s="103" t="s">
        <v>1517</v>
      </c>
      <c r="Q784" s="103" t="s">
        <v>3410</v>
      </c>
      <c r="R784" s="105">
        <v>13662236445</v>
      </c>
      <c r="S784" s="103" t="s">
        <v>1517</v>
      </c>
      <c r="T784" s="103" t="s">
        <v>20240</v>
      </c>
      <c r="U784" s="106" t="s">
        <v>21226</v>
      </c>
      <c r="V784" s="105" t="s">
        <v>20962</v>
      </c>
      <c r="W784" s="110" t="s">
        <v>244</v>
      </c>
      <c r="X784" t="s">
        <v>3409</v>
      </c>
      <c r="AA784">
        <f ca="1" t="shared" si="25"/>
        <v>18</v>
      </c>
    </row>
    <row r="785" spans="1:27">
      <c r="A785" s="101">
        <v>18</v>
      </c>
      <c r="B785" s="89" t="str">
        <f t="shared" si="24"/>
        <v>452731200301100350</v>
      </c>
      <c r="C785" s="89" t="s">
        <v>244</v>
      </c>
      <c r="D785" s="102" t="s">
        <v>3412</v>
      </c>
      <c r="E785" s="102" t="s">
        <v>24</v>
      </c>
      <c r="F785" s="103" t="s">
        <v>20131</v>
      </c>
      <c r="G785" s="103" t="s">
        <v>20157</v>
      </c>
      <c r="H785" s="104" t="s">
        <v>3411</v>
      </c>
      <c r="I785" s="103" t="s">
        <v>30</v>
      </c>
      <c r="J785" s="103" t="s">
        <v>30</v>
      </c>
      <c r="K785" s="103" t="s">
        <v>27</v>
      </c>
      <c r="L785" s="103" t="s">
        <v>30</v>
      </c>
      <c r="M785" s="103" t="s">
        <v>30</v>
      </c>
      <c r="N785" s="103" t="s">
        <v>30</v>
      </c>
      <c r="O785" s="103" t="s">
        <v>30</v>
      </c>
      <c r="P785" s="103" t="s">
        <v>1517</v>
      </c>
      <c r="Q785" s="103" t="s">
        <v>3414</v>
      </c>
      <c r="R785" s="105">
        <v>13451979853</v>
      </c>
      <c r="S785" s="103" t="s">
        <v>1517</v>
      </c>
      <c r="T785" s="103" t="s">
        <v>20280</v>
      </c>
      <c r="U785" s="106" t="s">
        <v>20857</v>
      </c>
      <c r="V785" s="105" t="s">
        <v>21227</v>
      </c>
      <c r="W785" s="110" t="s">
        <v>244</v>
      </c>
      <c r="X785" t="s">
        <v>19924</v>
      </c>
      <c r="AA785">
        <f ca="1" t="shared" si="25"/>
        <v>18</v>
      </c>
    </row>
    <row r="786" spans="1:27">
      <c r="A786" s="101">
        <v>19</v>
      </c>
      <c r="B786" s="89" t="str">
        <f t="shared" si="24"/>
        <v>451229200204013618</v>
      </c>
      <c r="C786" s="89" t="s">
        <v>244</v>
      </c>
      <c r="D786" s="102" t="s">
        <v>3416</v>
      </c>
      <c r="E786" s="102" t="s">
        <v>24</v>
      </c>
      <c r="F786" s="103" t="s">
        <v>20178</v>
      </c>
      <c r="G786" s="103" t="s">
        <v>20297</v>
      </c>
      <c r="H786" s="104" t="s">
        <v>3415</v>
      </c>
      <c r="I786" s="103" t="s">
        <v>27</v>
      </c>
      <c r="J786" s="103" t="s">
        <v>30</v>
      </c>
      <c r="K786" s="103" t="s">
        <v>30</v>
      </c>
      <c r="L786" s="103" t="s">
        <v>30</v>
      </c>
      <c r="M786" s="103" t="s">
        <v>30</v>
      </c>
      <c r="N786" s="103" t="s">
        <v>30</v>
      </c>
      <c r="O786" s="103" t="s">
        <v>30</v>
      </c>
      <c r="P786" s="103" t="s">
        <v>1517</v>
      </c>
      <c r="Q786" s="103" t="s">
        <v>3418</v>
      </c>
      <c r="R786" s="105">
        <v>18278855713</v>
      </c>
      <c r="S786" s="103" t="s">
        <v>1517</v>
      </c>
      <c r="T786" s="103" t="s">
        <v>20158</v>
      </c>
      <c r="U786" s="106" t="s">
        <v>21168</v>
      </c>
      <c r="V786" s="105" t="s">
        <v>21228</v>
      </c>
      <c r="W786" s="110" t="s">
        <v>244</v>
      </c>
      <c r="X786" t="s">
        <v>19925</v>
      </c>
      <c r="AA786">
        <f ca="1" t="shared" si="25"/>
        <v>19</v>
      </c>
    </row>
    <row r="787" spans="1:27">
      <c r="A787" s="101">
        <v>20</v>
      </c>
      <c r="B787" s="89" t="str">
        <f t="shared" si="24"/>
        <v>452731200111101811</v>
      </c>
      <c r="C787" s="89" t="s">
        <v>244</v>
      </c>
      <c r="D787" s="102" t="s">
        <v>3420</v>
      </c>
      <c r="E787" s="102" t="s">
        <v>24</v>
      </c>
      <c r="F787" s="103" t="s">
        <v>20178</v>
      </c>
      <c r="G787" s="103">
        <v>20011110</v>
      </c>
      <c r="H787" s="104" t="s">
        <v>3419</v>
      </c>
      <c r="I787" s="103" t="s">
        <v>30</v>
      </c>
      <c r="J787" s="103" t="s">
        <v>30</v>
      </c>
      <c r="K787" s="103" t="s">
        <v>30</v>
      </c>
      <c r="L787" s="103" t="s">
        <v>30</v>
      </c>
      <c r="M787" s="103" t="s">
        <v>30</v>
      </c>
      <c r="N787" s="103" t="s">
        <v>30</v>
      </c>
      <c r="O787" s="103" t="s">
        <v>30</v>
      </c>
      <c r="P787" s="103" t="s">
        <v>1517</v>
      </c>
      <c r="Q787" s="103" t="s">
        <v>3422</v>
      </c>
      <c r="R787" s="105">
        <v>13557181539</v>
      </c>
      <c r="S787" s="103" t="s">
        <v>1517</v>
      </c>
      <c r="T787" s="103" t="s">
        <v>20208</v>
      </c>
      <c r="U787" s="106" t="s">
        <v>20357</v>
      </c>
      <c r="V787" s="105" t="s">
        <v>21229</v>
      </c>
      <c r="W787" s="110" t="s">
        <v>244</v>
      </c>
      <c r="X787" t="s">
        <v>3421</v>
      </c>
      <c r="AA787">
        <f ca="1" t="shared" si="25"/>
        <v>19</v>
      </c>
    </row>
    <row r="788" spans="1:27">
      <c r="A788" s="101">
        <v>21</v>
      </c>
      <c r="B788" s="89" t="str">
        <f t="shared" si="24"/>
        <v>451229200910063911</v>
      </c>
      <c r="C788" s="89" t="s">
        <v>244</v>
      </c>
      <c r="D788" s="102" t="s">
        <v>3424</v>
      </c>
      <c r="E788" s="102" t="s">
        <v>24</v>
      </c>
      <c r="F788" s="103" t="s">
        <v>20131</v>
      </c>
      <c r="G788" s="103" t="s">
        <v>21230</v>
      </c>
      <c r="H788" s="104" t="s">
        <v>3423</v>
      </c>
      <c r="I788" s="103" t="s">
        <v>30</v>
      </c>
      <c r="J788" s="103" t="s">
        <v>30</v>
      </c>
      <c r="K788" s="103" t="s">
        <v>30</v>
      </c>
      <c r="L788" s="103" t="s">
        <v>30</v>
      </c>
      <c r="M788" s="103" t="s">
        <v>30</v>
      </c>
      <c r="N788" s="103" t="s">
        <v>27</v>
      </c>
      <c r="O788" s="103" t="s">
        <v>30</v>
      </c>
      <c r="P788" s="103" t="s">
        <v>1517</v>
      </c>
      <c r="Q788" s="103" t="s">
        <v>3425</v>
      </c>
      <c r="R788" s="105">
        <v>18378896822</v>
      </c>
      <c r="S788" s="103" t="s">
        <v>1517</v>
      </c>
      <c r="T788" s="103" t="s">
        <v>20140</v>
      </c>
      <c r="U788" s="106" t="s">
        <v>20714</v>
      </c>
      <c r="V788" s="105" t="s">
        <v>20779</v>
      </c>
      <c r="W788" s="110" t="s">
        <v>244</v>
      </c>
      <c r="X788" t="s">
        <v>1644</v>
      </c>
      <c r="AA788">
        <f ca="1" t="shared" si="25"/>
        <v>11</v>
      </c>
    </row>
    <row r="789" spans="1:27">
      <c r="A789" s="101">
        <v>22</v>
      </c>
      <c r="B789" s="89" t="str">
        <f t="shared" si="24"/>
        <v>452731200210283614</v>
      </c>
      <c r="C789" s="89" t="s">
        <v>244</v>
      </c>
      <c r="D789" s="102" t="s">
        <v>3427</v>
      </c>
      <c r="E789" s="102" t="s">
        <v>24</v>
      </c>
      <c r="F789" s="103" t="s">
        <v>20131</v>
      </c>
      <c r="G789" s="103" t="s">
        <v>20132</v>
      </c>
      <c r="H789" s="104" t="s">
        <v>3426</v>
      </c>
      <c r="I789" s="103" t="s">
        <v>30</v>
      </c>
      <c r="J789" s="103" t="s">
        <v>30</v>
      </c>
      <c r="K789" s="103" t="s">
        <v>30</v>
      </c>
      <c r="L789" s="103" t="s">
        <v>30</v>
      </c>
      <c r="M789" s="103" t="s">
        <v>27</v>
      </c>
      <c r="N789" s="103" t="s">
        <v>30</v>
      </c>
      <c r="O789" s="103" t="s">
        <v>30</v>
      </c>
      <c r="P789" s="103" t="s">
        <v>1517</v>
      </c>
      <c r="Q789" s="103" t="s">
        <v>3429</v>
      </c>
      <c r="R789" s="105">
        <v>13877877134</v>
      </c>
      <c r="S789" s="103" t="s">
        <v>1517</v>
      </c>
      <c r="T789" s="103" t="s">
        <v>20158</v>
      </c>
      <c r="U789" s="106" t="s">
        <v>20250</v>
      </c>
      <c r="V789" s="105" t="s">
        <v>20250</v>
      </c>
      <c r="W789" s="110" t="s">
        <v>244</v>
      </c>
      <c r="X789" t="s">
        <v>18050</v>
      </c>
      <c r="AA789">
        <f ca="1" t="shared" si="25"/>
        <v>18</v>
      </c>
    </row>
    <row r="790" spans="1:27">
      <c r="A790" s="101">
        <v>23</v>
      </c>
      <c r="B790" s="89" t="str">
        <f t="shared" si="24"/>
        <v>452731200209115410</v>
      </c>
      <c r="C790" s="89" t="s">
        <v>244</v>
      </c>
      <c r="D790" s="102" t="s">
        <v>3431</v>
      </c>
      <c r="E790" s="102" t="s">
        <v>24</v>
      </c>
      <c r="F790" s="103" t="s">
        <v>20131</v>
      </c>
      <c r="G790" s="103" t="s">
        <v>20143</v>
      </c>
      <c r="H790" s="104" t="s">
        <v>3430</v>
      </c>
      <c r="I790" s="103" t="s">
        <v>30</v>
      </c>
      <c r="J790" s="103" t="s">
        <v>30</v>
      </c>
      <c r="K790" s="103" t="s">
        <v>30</v>
      </c>
      <c r="L790" s="103" t="s">
        <v>30</v>
      </c>
      <c r="M790" s="103" t="s">
        <v>30</v>
      </c>
      <c r="N790" s="103" t="s">
        <v>30</v>
      </c>
      <c r="O790" s="103" t="s">
        <v>30</v>
      </c>
      <c r="P790" s="103" t="s">
        <v>1517</v>
      </c>
      <c r="Q790" s="103" t="s">
        <v>3433</v>
      </c>
      <c r="R790" s="105">
        <v>15677182695</v>
      </c>
      <c r="S790" s="103" t="s">
        <v>1517</v>
      </c>
      <c r="T790" s="103" t="s">
        <v>20144</v>
      </c>
      <c r="U790" s="106" t="s">
        <v>20619</v>
      </c>
      <c r="V790" s="105" t="s">
        <v>21231</v>
      </c>
      <c r="W790" s="110" t="s">
        <v>244</v>
      </c>
      <c r="X790" t="s">
        <v>3432</v>
      </c>
      <c r="AA790">
        <f ca="1" t="shared" si="25"/>
        <v>18</v>
      </c>
    </row>
    <row r="791" spans="1:27">
      <c r="A791" s="101">
        <v>24</v>
      </c>
      <c r="B791" s="89" t="str">
        <f t="shared" si="24"/>
        <v>451229200405104217</v>
      </c>
      <c r="C791" s="89" t="s">
        <v>244</v>
      </c>
      <c r="D791" s="102" t="s">
        <v>3435</v>
      </c>
      <c r="E791" s="102" t="s">
        <v>24</v>
      </c>
      <c r="F791" s="103" t="s">
        <v>20131</v>
      </c>
      <c r="G791" s="103" t="s">
        <v>20608</v>
      </c>
      <c r="H791" s="104" t="s">
        <v>3434</v>
      </c>
      <c r="I791" s="103" t="s">
        <v>30</v>
      </c>
      <c r="J791" s="103" t="s">
        <v>30</v>
      </c>
      <c r="K791" s="103" t="s">
        <v>27</v>
      </c>
      <c r="L791" s="103" t="s">
        <v>30</v>
      </c>
      <c r="M791" s="103" t="s">
        <v>30</v>
      </c>
      <c r="N791" s="103" t="s">
        <v>30</v>
      </c>
      <c r="O791" s="103" t="s">
        <v>30</v>
      </c>
      <c r="P791" s="103" t="s">
        <v>1517</v>
      </c>
      <c r="Q791" s="103" t="s">
        <v>3436</v>
      </c>
      <c r="R791" s="105">
        <v>15768499935</v>
      </c>
      <c r="S791" s="103" t="s">
        <v>1517</v>
      </c>
      <c r="T791" s="103" t="s">
        <v>20133</v>
      </c>
      <c r="U791" s="106" t="s">
        <v>20321</v>
      </c>
      <c r="V791" s="105" t="s">
        <v>20940</v>
      </c>
      <c r="W791" s="110" t="s">
        <v>244</v>
      </c>
      <c r="X791" t="s">
        <v>2276</v>
      </c>
      <c r="AA791">
        <f ca="1" t="shared" si="25"/>
        <v>17</v>
      </c>
    </row>
    <row r="792" spans="1:27">
      <c r="A792" s="101">
        <v>25</v>
      </c>
      <c r="B792" s="89" t="str">
        <f t="shared" si="24"/>
        <v>452731200302105719</v>
      </c>
      <c r="C792" s="89" t="s">
        <v>244</v>
      </c>
      <c r="D792" s="102" t="s">
        <v>3438</v>
      </c>
      <c r="E792" s="102" t="s">
        <v>24</v>
      </c>
      <c r="F792" s="103" t="s">
        <v>20131</v>
      </c>
      <c r="G792" s="103" t="s">
        <v>20161</v>
      </c>
      <c r="H792" s="104" t="s">
        <v>3437</v>
      </c>
      <c r="I792" s="103" t="s">
        <v>30</v>
      </c>
      <c r="J792" s="103" t="s">
        <v>30</v>
      </c>
      <c r="K792" s="103" t="s">
        <v>30</v>
      </c>
      <c r="L792" s="103" t="s">
        <v>30</v>
      </c>
      <c r="M792" s="103" t="s">
        <v>21050</v>
      </c>
      <c r="N792" s="103" t="s">
        <v>30</v>
      </c>
      <c r="O792" s="103" t="s">
        <v>30</v>
      </c>
      <c r="P792" s="103" t="s">
        <v>1517</v>
      </c>
      <c r="Q792" s="103" t="s">
        <v>3440</v>
      </c>
      <c r="R792" s="105" t="s">
        <v>3441</v>
      </c>
      <c r="S792" s="103" t="s">
        <v>1517</v>
      </c>
      <c r="T792" s="103" t="s">
        <v>1517</v>
      </c>
      <c r="U792" s="106" t="s">
        <v>21232</v>
      </c>
      <c r="V792" s="105" t="s">
        <v>21233</v>
      </c>
      <c r="W792" s="110" t="s">
        <v>244</v>
      </c>
      <c r="X792" t="s">
        <v>19304</v>
      </c>
      <c r="AA792">
        <f ca="1" t="shared" si="25"/>
        <v>18</v>
      </c>
    </row>
    <row r="793" spans="1:27">
      <c r="A793" s="101">
        <v>26</v>
      </c>
      <c r="B793" s="89" t="str">
        <f t="shared" si="24"/>
        <v>451227200109181573</v>
      </c>
      <c r="C793" s="89" t="s">
        <v>244</v>
      </c>
      <c r="D793" s="102" t="s">
        <v>3443</v>
      </c>
      <c r="E793" s="102" t="s">
        <v>24</v>
      </c>
      <c r="F793" s="103" t="s">
        <v>20178</v>
      </c>
      <c r="G793" s="103" t="s">
        <v>20197</v>
      </c>
      <c r="H793" s="104" t="s">
        <v>3442</v>
      </c>
      <c r="I793" s="103" t="s">
        <v>27</v>
      </c>
      <c r="J793" s="103" t="s">
        <v>30</v>
      </c>
      <c r="K793" s="103" t="s">
        <v>27</v>
      </c>
      <c r="L793" s="103" t="s">
        <v>30</v>
      </c>
      <c r="M793" s="103" t="s">
        <v>30</v>
      </c>
      <c r="N793" s="103" t="s">
        <v>30</v>
      </c>
      <c r="O793" s="103" t="s">
        <v>30</v>
      </c>
      <c r="P793" s="103" t="s">
        <v>1133</v>
      </c>
      <c r="Q793" s="103" t="s">
        <v>3445</v>
      </c>
      <c r="R793" s="105">
        <v>18377803770</v>
      </c>
      <c r="S793" s="103" t="s">
        <v>1133</v>
      </c>
      <c r="T793" s="103" t="s">
        <v>20354</v>
      </c>
      <c r="U793" s="106" t="s">
        <v>21234</v>
      </c>
      <c r="V793" s="105" t="s">
        <v>21235</v>
      </c>
      <c r="W793" s="110" t="s">
        <v>244</v>
      </c>
      <c r="X793" t="s">
        <v>3444</v>
      </c>
      <c r="AA793">
        <f ca="1" t="shared" si="25"/>
        <v>19</v>
      </c>
    </row>
    <row r="794" spans="1:27">
      <c r="A794" s="101">
        <v>27</v>
      </c>
      <c r="B794" s="89" t="str">
        <f t="shared" si="24"/>
        <v>452731200304050918</v>
      </c>
      <c r="C794" s="89" t="s">
        <v>244</v>
      </c>
      <c r="D794" s="102" t="s">
        <v>3447</v>
      </c>
      <c r="E794" s="102" t="s">
        <v>24</v>
      </c>
      <c r="F794" s="103" t="s">
        <v>20178</v>
      </c>
      <c r="G794" s="103" t="s">
        <v>20154</v>
      </c>
      <c r="H794" s="104" t="s">
        <v>3446</v>
      </c>
      <c r="I794" s="103" t="s">
        <v>30</v>
      </c>
      <c r="J794" s="103" t="s">
        <v>27</v>
      </c>
      <c r="K794" s="103" t="s">
        <v>30</v>
      </c>
      <c r="L794" s="103" t="s">
        <v>30</v>
      </c>
      <c r="M794" s="103" t="s">
        <v>30</v>
      </c>
      <c r="N794" s="103" t="s">
        <v>30</v>
      </c>
      <c r="O794" s="103" t="s">
        <v>30</v>
      </c>
      <c r="P794" s="103" t="s">
        <v>1517</v>
      </c>
      <c r="Q794" s="103" t="s">
        <v>3449</v>
      </c>
      <c r="R794" s="105">
        <v>17807831958</v>
      </c>
      <c r="S794" s="103" t="s">
        <v>1517</v>
      </c>
      <c r="T794" s="103" t="s">
        <v>20151</v>
      </c>
      <c r="U794" s="106" t="s">
        <v>20152</v>
      </c>
      <c r="V794" s="105" t="s">
        <v>21236</v>
      </c>
      <c r="W794" s="110" t="s">
        <v>244</v>
      </c>
      <c r="X794" t="s">
        <v>19216</v>
      </c>
      <c r="AA794">
        <f ca="1" t="shared" si="25"/>
        <v>18</v>
      </c>
    </row>
    <row r="795" spans="1:27">
      <c r="A795" s="101">
        <v>28</v>
      </c>
      <c r="B795" s="89" t="str">
        <f t="shared" si="24"/>
        <v>451229200211300623</v>
      </c>
      <c r="C795" s="89" t="s">
        <v>244</v>
      </c>
      <c r="D795" s="102" t="s">
        <v>3451</v>
      </c>
      <c r="E795" s="102" t="s">
        <v>143</v>
      </c>
      <c r="F795" s="103" t="s">
        <v>20131</v>
      </c>
      <c r="G795" s="103" t="s">
        <v>20276</v>
      </c>
      <c r="H795" s="104" t="s">
        <v>3450</v>
      </c>
      <c r="I795" s="103" t="s">
        <v>30</v>
      </c>
      <c r="J795" s="103" t="s">
        <v>30</v>
      </c>
      <c r="K795" s="103" t="s">
        <v>30</v>
      </c>
      <c r="L795" s="103" t="s">
        <v>30</v>
      </c>
      <c r="M795" s="103" t="s">
        <v>30</v>
      </c>
      <c r="N795" s="103" t="s">
        <v>30</v>
      </c>
      <c r="O795" s="103" t="s">
        <v>30</v>
      </c>
      <c r="P795" s="103" t="s">
        <v>1517</v>
      </c>
      <c r="Q795" s="103" t="s">
        <v>3453</v>
      </c>
      <c r="R795" s="105">
        <v>13539889799</v>
      </c>
      <c r="S795" s="103" t="s">
        <v>1517</v>
      </c>
      <c r="T795" s="103" t="s">
        <v>20137</v>
      </c>
      <c r="U795" s="106" t="s">
        <v>20663</v>
      </c>
      <c r="V795" s="105" t="s">
        <v>21237</v>
      </c>
      <c r="W795" s="110" t="s">
        <v>244</v>
      </c>
      <c r="X795" t="s">
        <v>19926</v>
      </c>
      <c r="AA795">
        <f ca="1" t="shared" si="25"/>
        <v>18</v>
      </c>
    </row>
    <row r="796" spans="1:27">
      <c r="A796" s="101">
        <v>29</v>
      </c>
      <c r="B796" s="89" t="str">
        <f t="shared" si="24"/>
        <v>451229200212060916</v>
      </c>
      <c r="C796" s="89" t="s">
        <v>244</v>
      </c>
      <c r="D796" s="102" t="s">
        <v>3455</v>
      </c>
      <c r="E796" s="102" t="s">
        <v>24</v>
      </c>
      <c r="F796" s="103" t="s">
        <v>20131</v>
      </c>
      <c r="G796" s="103">
        <v>200212</v>
      </c>
      <c r="H796" s="104" t="s">
        <v>3454</v>
      </c>
      <c r="I796" s="103" t="s">
        <v>30</v>
      </c>
      <c r="J796" s="103" t="s">
        <v>27</v>
      </c>
      <c r="K796" s="103" t="s">
        <v>30</v>
      </c>
      <c r="L796" s="103" t="s">
        <v>30</v>
      </c>
      <c r="M796" s="103" t="s">
        <v>30</v>
      </c>
      <c r="N796" s="103" t="s">
        <v>30</v>
      </c>
      <c r="O796" s="103" t="s">
        <v>27</v>
      </c>
      <c r="P796" s="103" t="s">
        <v>1517</v>
      </c>
      <c r="Q796" s="103" t="s">
        <v>3456</v>
      </c>
      <c r="R796" s="105">
        <v>19977828849</v>
      </c>
      <c r="S796" s="103" t="s">
        <v>1517</v>
      </c>
      <c r="T796" s="103" t="s">
        <v>20151</v>
      </c>
      <c r="U796" s="106" t="s">
        <v>20266</v>
      </c>
      <c r="V796" s="105" t="s">
        <v>20974</v>
      </c>
      <c r="W796" s="110" t="s">
        <v>244</v>
      </c>
      <c r="X796" t="s">
        <v>17708</v>
      </c>
      <c r="AA796">
        <f ca="1" t="shared" si="25"/>
        <v>18</v>
      </c>
    </row>
    <row r="797" spans="1:27">
      <c r="A797" s="101">
        <v>30</v>
      </c>
      <c r="B797" s="89" t="str">
        <f t="shared" si="24"/>
        <v>45273120010824212X</v>
      </c>
      <c r="C797" s="89" t="s">
        <v>244</v>
      </c>
      <c r="D797" s="102" t="s">
        <v>3458</v>
      </c>
      <c r="E797" s="102" t="s">
        <v>143</v>
      </c>
      <c r="F797" s="103" t="s">
        <v>20178</v>
      </c>
      <c r="G797" s="103">
        <v>20010824</v>
      </c>
      <c r="H797" s="104" t="s">
        <v>3457</v>
      </c>
      <c r="I797" s="103" t="s">
        <v>30</v>
      </c>
      <c r="J797" s="103" t="s">
        <v>30</v>
      </c>
      <c r="K797" s="103" t="s">
        <v>30</v>
      </c>
      <c r="L797" s="103" t="s">
        <v>30</v>
      </c>
      <c r="M797" s="103" t="s">
        <v>30</v>
      </c>
      <c r="N797" s="103" t="s">
        <v>30</v>
      </c>
      <c r="O797" s="103" t="s">
        <v>30</v>
      </c>
      <c r="P797" s="103" t="s">
        <v>1517</v>
      </c>
      <c r="Q797" s="103" t="s">
        <v>3459</v>
      </c>
      <c r="R797" s="105">
        <v>15177388041</v>
      </c>
      <c r="S797" s="103" t="s">
        <v>1517</v>
      </c>
      <c r="T797" s="103" t="s">
        <v>20191</v>
      </c>
      <c r="U797" s="106" t="s">
        <v>20466</v>
      </c>
      <c r="V797" s="105" t="s">
        <v>21075</v>
      </c>
      <c r="W797" s="110" t="s">
        <v>244</v>
      </c>
      <c r="X797" t="s">
        <v>2796</v>
      </c>
      <c r="AA797">
        <f ca="1" t="shared" si="25"/>
        <v>19</v>
      </c>
    </row>
    <row r="798" spans="1:27">
      <c r="A798" s="101">
        <v>31</v>
      </c>
      <c r="B798" s="89" t="str">
        <f t="shared" si="24"/>
        <v>451229200303135119</v>
      </c>
      <c r="C798" s="89" t="s">
        <v>244</v>
      </c>
      <c r="D798" s="102" t="s">
        <v>3461</v>
      </c>
      <c r="E798" s="102" t="s">
        <v>24</v>
      </c>
      <c r="F798" s="103" t="s">
        <v>20131</v>
      </c>
      <c r="G798" s="103">
        <v>20030219</v>
      </c>
      <c r="H798" s="104" t="s">
        <v>3460</v>
      </c>
      <c r="I798" s="103" t="s">
        <v>30</v>
      </c>
      <c r="J798" s="103" t="s">
        <v>30</v>
      </c>
      <c r="K798" s="103" t="s">
        <v>30</v>
      </c>
      <c r="L798" s="103" t="s">
        <v>30</v>
      </c>
      <c r="M798" s="103" t="s">
        <v>30</v>
      </c>
      <c r="N798" s="103" t="s">
        <v>27</v>
      </c>
      <c r="O798" s="103" t="s">
        <v>30</v>
      </c>
      <c r="P798" s="103" t="s">
        <v>1517</v>
      </c>
      <c r="Q798" s="103" t="s">
        <v>3463</v>
      </c>
      <c r="R798" s="105">
        <v>13207788480</v>
      </c>
      <c r="S798" s="103" t="s">
        <v>1517</v>
      </c>
      <c r="T798" s="103" t="s">
        <v>20164</v>
      </c>
      <c r="U798" s="106" t="s">
        <v>20227</v>
      </c>
      <c r="V798" s="105" t="s">
        <v>21238</v>
      </c>
      <c r="W798" s="110" t="s">
        <v>244</v>
      </c>
      <c r="X798" t="s">
        <v>3462</v>
      </c>
      <c r="AA798">
        <f ca="1" t="shared" si="25"/>
        <v>18</v>
      </c>
    </row>
    <row r="799" spans="1:27">
      <c r="A799" s="101">
        <v>32</v>
      </c>
      <c r="B799" s="89" t="str">
        <f t="shared" si="24"/>
        <v>452731200312055428</v>
      </c>
      <c r="C799" s="89" t="s">
        <v>244</v>
      </c>
      <c r="D799" s="102" t="s">
        <v>3465</v>
      </c>
      <c r="E799" s="102" t="s">
        <v>143</v>
      </c>
      <c r="F799" s="103" t="s">
        <v>20131</v>
      </c>
      <c r="G799" s="103">
        <v>20031205</v>
      </c>
      <c r="H799" s="104" t="s">
        <v>3464</v>
      </c>
      <c r="I799" s="103" t="s">
        <v>30</v>
      </c>
      <c r="J799" s="103" t="s">
        <v>30</v>
      </c>
      <c r="K799" s="103" t="s">
        <v>30</v>
      </c>
      <c r="L799" s="103" t="s">
        <v>30</v>
      </c>
      <c r="M799" s="103" t="s">
        <v>30</v>
      </c>
      <c r="N799" s="103" t="s">
        <v>30</v>
      </c>
      <c r="O799" s="103" t="s">
        <v>30</v>
      </c>
      <c r="P799" s="103" t="s">
        <v>1517</v>
      </c>
      <c r="Q799" s="103" t="s">
        <v>3467</v>
      </c>
      <c r="R799" s="105">
        <v>15277890138</v>
      </c>
      <c r="S799" s="103" t="s">
        <v>1517</v>
      </c>
      <c r="T799" s="103" t="s">
        <v>1517</v>
      </c>
      <c r="U799" s="106" t="s">
        <v>20198</v>
      </c>
      <c r="V799" s="105" t="s">
        <v>21239</v>
      </c>
      <c r="W799" s="110" t="s">
        <v>244</v>
      </c>
      <c r="X799" t="s">
        <v>21240</v>
      </c>
      <c r="AA799">
        <f ca="1" t="shared" si="25"/>
        <v>17</v>
      </c>
    </row>
    <row r="800" spans="1:27">
      <c r="A800" s="101">
        <v>33</v>
      </c>
      <c r="B800" s="89" t="str">
        <f t="shared" si="24"/>
        <v>452731200204270315</v>
      </c>
      <c r="C800" s="89" t="s">
        <v>244</v>
      </c>
      <c r="D800" s="102" t="s">
        <v>3469</v>
      </c>
      <c r="E800" s="102" t="s">
        <v>24</v>
      </c>
      <c r="F800" s="103" t="s">
        <v>20178</v>
      </c>
      <c r="G800" s="103">
        <v>20020427</v>
      </c>
      <c r="H800" s="104" t="s">
        <v>3468</v>
      </c>
      <c r="I800" s="103" t="s">
        <v>30</v>
      </c>
      <c r="J800" s="103" t="s">
        <v>30</v>
      </c>
      <c r="K800" s="103" t="s">
        <v>30</v>
      </c>
      <c r="L800" s="103" t="s">
        <v>30</v>
      </c>
      <c r="M800" s="103" t="s">
        <v>30</v>
      </c>
      <c r="N800" s="103" t="s">
        <v>30</v>
      </c>
      <c r="O800" s="103" t="s">
        <v>27</v>
      </c>
      <c r="P800" s="103" t="s">
        <v>1517</v>
      </c>
      <c r="Q800" s="103" t="s">
        <v>3471</v>
      </c>
      <c r="R800" s="105">
        <v>15277858834</v>
      </c>
      <c r="S800" s="103" t="s">
        <v>1517</v>
      </c>
      <c r="T800" s="103" t="s">
        <v>20280</v>
      </c>
      <c r="U800" s="106" t="s">
        <v>21018</v>
      </c>
      <c r="V800" s="105" t="s">
        <v>21241</v>
      </c>
      <c r="W800" s="110" t="s">
        <v>244</v>
      </c>
      <c r="X800" t="s">
        <v>3470</v>
      </c>
      <c r="AA800">
        <f ca="1" t="shared" si="25"/>
        <v>19</v>
      </c>
    </row>
    <row r="801" spans="1:27">
      <c r="A801" s="101">
        <v>34</v>
      </c>
      <c r="B801" s="89" t="str">
        <f t="shared" si="24"/>
        <v>452731200211060324</v>
      </c>
      <c r="C801" s="89" t="s">
        <v>244</v>
      </c>
      <c r="D801" s="102" t="s">
        <v>3473</v>
      </c>
      <c r="E801" s="102" t="s">
        <v>143</v>
      </c>
      <c r="F801" s="103" t="s">
        <v>20131</v>
      </c>
      <c r="G801" s="103" t="s">
        <v>20276</v>
      </c>
      <c r="H801" s="104" t="s">
        <v>3472</v>
      </c>
      <c r="I801" s="103" t="s">
        <v>30</v>
      </c>
      <c r="J801" s="103" t="s">
        <v>30</v>
      </c>
      <c r="K801" s="103" t="s">
        <v>27</v>
      </c>
      <c r="L801" s="103" t="s">
        <v>30</v>
      </c>
      <c r="M801" s="103" t="s">
        <v>30</v>
      </c>
      <c r="N801" s="103" t="s">
        <v>27</v>
      </c>
      <c r="O801" s="103" t="s">
        <v>27</v>
      </c>
      <c r="P801" s="103" t="s">
        <v>1517</v>
      </c>
      <c r="Q801" s="103" t="s">
        <v>3475</v>
      </c>
      <c r="R801" s="105" t="s">
        <v>3476</v>
      </c>
      <c r="S801" s="103" t="s">
        <v>1517</v>
      </c>
      <c r="T801" s="103" t="s">
        <v>20280</v>
      </c>
      <c r="U801" s="106" t="s">
        <v>20281</v>
      </c>
      <c r="V801" s="105" t="s">
        <v>21242</v>
      </c>
      <c r="W801" s="110" t="s">
        <v>244</v>
      </c>
      <c r="X801" t="s">
        <v>3474</v>
      </c>
      <c r="AA801">
        <f ca="1" t="shared" si="25"/>
        <v>18</v>
      </c>
    </row>
    <row r="802" spans="1:27">
      <c r="A802" s="101">
        <v>35</v>
      </c>
      <c r="B802" s="89" t="str">
        <f t="shared" si="24"/>
        <v>452127200212100941</v>
      </c>
      <c r="C802" s="89" t="s">
        <v>244</v>
      </c>
      <c r="D802" s="102" t="s">
        <v>3478</v>
      </c>
      <c r="E802" s="102" t="s">
        <v>143</v>
      </c>
      <c r="F802" s="103" t="s">
        <v>20205</v>
      </c>
      <c r="G802" s="103" t="s">
        <v>20136</v>
      </c>
      <c r="H802" s="104" t="s">
        <v>3477</v>
      </c>
      <c r="I802" s="103" t="s">
        <v>30</v>
      </c>
      <c r="J802" s="103" t="s">
        <v>30</v>
      </c>
      <c r="K802" s="103" t="s">
        <v>30</v>
      </c>
      <c r="L802" s="103" t="s">
        <v>30</v>
      </c>
      <c r="M802" s="103" t="s">
        <v>30</v>
      </c>
      <c r="N802" s="103" t="s">
        <v>27</v>
      </c>
      <c r="O802" s="103" t="s">
        <v>27</v>
      </c>
      <c r="P802" s="103" t="s">
        <v>13873</v>
      </c>
      <c r="Q802" s="103" t="s">
        <v>3480</v>
      </c>
      <c r="R802" s="105">
        <v>15277852685</v>
      </c>
      <c r="S802" s="103" t="s">
        <v>20253</v>
      </c>
      <c r="T802" s="103" t="s">
        <v>20770</v>
      </c>
      <c r="U802" s="106">
        <v>0</v>
      </c>
      <c r="V802" s="105" t="s">
        <v>21243</v>
      </c>
      <c r="W802" s="110" t="s">
        <v>244</v>
      </c>
      <c r="X802" t="s">
        <v>19927</v>
      </c>
      <c r="AA802">
        <f ca="1" t="shared" si="25"/>
        <v>18</v>
      </c>
    </row>
    <row r="803" spans="1:27">
      <c r="A803" s="101">
        <v>36</v>
      </c>
      <c r="B803" s="89" t="str">
        <f t="shared" si="24"/>
        <v>452731200311234213</v>
      </c>
      <c r="C803" s="89" t="s">
        <v>244</v>
      </c>
      <c r="D803" s="102" t="s">
        <v>3482</v>
      </c>
      <c r="E803" s="102" t="s">
        <v>24</v>
      </c>
      <c r="F803" s="103" t="s">
        <v>20131</v>
      </c>
      <c r="G803" s="103" t="s">
        <v>20423</v>
      </c>
      <c r="H803" s="104" t="s">
        <v>3481</v>
      </c>
      <c r="I803" s="103" t="s">
        <v>30</v>
      </c>
      <c r="J803" s="103" t="s">
        <v>30</v>
      </c>
      <c r="K803" s="103" t="s">
        <v>27</v>
      </c>
      <c r="L803" s="103" t="s">
        <v>30</v>
      </c>
      <c r="M803" s="103" t="s">
        <v>30</v>
      </c>
      <c r="N803" s="103" t="s">
        <v>30</v>
      </c>
      <c r="O803" s="103" t="s">
        <v>27</v>
      </c>
      <c r="P803" s="103" t="s">
        <v>1517</v>
      </c>
      <c r="Q803" s="103" t="s">
        <v>3484</v>
      </c>
      <c r="R803" s="105">
        <v>13532232758</v>
      </c>
      <c r="S803" s="103" t="s">
        <v>1517</v>
      </c>
      <c r="T803" s="103" t="s">
        <v>20133</v>
      </c>
      <c r="U803" s="106" t="s">
        <v>20321</v>
      </c>
      <c r="V803" s="105" t="s">
        <v>21244</v>
      </c>
      <c r="W803" s="110" t="s">
        <v>244</v>
      </c>
      <c r="X803" t="s">
        <v>3483</v>
      </c>
      <c r="AA803">
        <f ca="1" t="shared" si="25"/>
        <v>17</v>
      </c>
    </row>
    <row r="804" spans="1:27">
      <c r="A804" s="101">
        <v>37</v>
      </c>
      <c r="B804" s="89" t="str">
        <f t="shared" si="24"/>
        <v>452731200206180911</v>
      </c>
      <c r="C804" s="89" t="s">
        <v>244</v>
      </c>
      <c r="D804" s="102" t="s">
        <v>2874</v>
      </c>
      <c r="E804" s="102" t="s">
        <v>24</v>
      </c>
      <c r="F804" s="103" t="s">
        <v>20131</v>
      </c>
      <c r="G804" s="103" t="s">
        <v>20190</v>
      </c>
      <c r="H804" s="104" t="s">
        <v>3485</v>
      </c>
      <c r="I804" s="103" t="s">
        <v>30</v>
      </c>
      <c r="J804" s="103" t="s">
        <v>30</v>
      </c>
      <c r="K804" s="103" t="s">
        <v>30</v>
      </c>
      <c r="L804" s="103" t="s">
        <v>30</v>
      </c>
      <c r="M804" s="103" t="s">
        <v>30</v>
      </c>
      <c r="N804" s="103" t="s">
        <v>30</v>
      </c>
      <c r="O804" s="103" t="s">
        <v>27</v>
      </c>
      <c r="P804" s="103" t="s">
        <v>20151</v>
      </c>
      <c r="Q804" s="103" t="s">
        <v>3486</v>
      </c>
      <c r="R804" s="105">
        <v>17807878766</v>
      </c>
      <c r="S804" s="103" t="s">
        <v>1517</v>
      </c>
      <c r="T804" s="103" t="s">
        <v>20151</v>
      </c>
      <c r="U804" s="106" t="s">
        <v>20652</v>
      </c>
      <c r="V804" s="105" t="s">
        <v>21221</v>
      </c>
      <c r="W804" s="110" t="s">
        <v>244</v>
      </c>
      <c r="X804" t="s">
        <v>19923</v>
      </c>
      <c r="AA804">
        <f ca="1" t="shared" si="25"/>
        <v>19</v>
      </c>
    </row>
    <row r="805" spans="1:27">
      <c r="A805" s="101">
        <v>38</v>
      </c>
      <c r="B805" s="89" t="str">
        <f t="shared" si="24"/>
        <v>452731200401120324</v>
      </c>
      <c r="C805" s="89" t="s">
        <v>244</v>
      </c>
      <c r="D805" s="102" t="s">
        <v>3488</v>
      </c>
      <c r="E805" s="102" t="s">
        <v>143</v>
      </c>
      <c r="F805" s="103" t="s">
        <v>20131</v>
      </c>
      <c r="G805" s="103" t="s">
        <v>20232</v>
      </c>
      <c r="H805" s="104" t="s">
        <v>3487</v>
      </c>
      <c r="I805" s="103" t="s">
        <v>30</v>
      </c>
      <c r="J805" s="103" t="s">
        <v>30</v>
      </c>
      <c r="K805" s="103" t="s">
        <v>30</v>
      </c>
      <c r="L805" s="103" t="s">
        <v>30</v>
      </c>
      <c r="M805" s="103" t="s">
        <v>30</v>
      </c>
      <c r="N805" s="103" t="s">
        <v>27</v>
      </c>
      <c r="O805" s="103" t="s">
        <v>27</v>
      </c>
      <c r="P805" s="103" t="s">
        <v>1517</v>
      </c>
      <c r="Q805" s="103" t="s">
        <v>3490</v>
      </c>
      <c r="R805" s="105">
        <v>13530817889</v>
      </c>
      <c r="S805" s="103" t="s">
        <v>1517</v>
      </c>
      <c r="T805" s="103" t="s">
        <v>20280</v>
      </c>
      <c r="U805" s="106" t="s">
        <v>20668</v>
      </c>
      <c r="V805" s="105" t="s">
        <v>20831</v>
      </c>
      <c r="W805" s="110" t="s">
        <v>244</v>
      </c>
      <c r="X805" t="s">
        <v>3489</v>
      </c>
      <c r="AA805">
        <f ca="1" t="shared" si="25"/>
        <v>17</v>
      </c>
    </row>
    <row r="806" spans="1:27">
      <c r="A806" s="101">
        <v>39</v>
      </c>
      <c r="B806" s="89" t="str">
        <f t="shared" si="24"/>
        <v>452730200209250827</v>
      </c>
      <c r="C806" s="89" t="s">
        <v>244</v>
      </c>
      <c r="D806" s="102" t="s">
        <v>3492</v>
      </c>
      <c r="E806" s="102" t="s">
        <v>143</v>
      </c>
      <c r="F806" s="103" t="s">
        <v>20131</v>
      </c>
      <c r="G806" s="103" t="s">
        <v>20143</v>
      </c>
      <c r="H806" s="104" t="s">
        <v>3491</v>
      </c>
      <c r="I806" s="103" t="s">
        <v>30</v>
      </c>
      <c r="J806" s="103" t="s">
        <v>30</v>
      </c>
      <c r="K806" s="103" t="s">
        <v>30</v>
      </c>
      <c r="L806" s="103" t="s">
        <v>30</v>
      </c>
      <c r="M806" s="103" t="s">
        <v>30</v>
      </c>
      <c r="N806" s="103" t="s">
        <v>30</v>
      </c>
      <c r="O806" s="103" t="s">
        <v>27</v>
      </c>
      <c r="P806" s="103" t="s">
        <v>18438</v>
      </c>
      <c r="Q806" s="103" t="s">
        <v>3494</v>
      </c>
      <c r="R806" s="105">
        <v>13788181814</v>
      </c>
      <c r="S806" s="103" t="s">
        <v>18438</v>
      </c>
      <c r="T806" s="103" t="s">
        <v>20463</v>
      </c>
      <c r="U806" s="106" t="s">
        <v>21245</v>
      </c>
      <c r="V806" s="105" t="s">
        <v>21246</v>
      </c>
      <c r="W806" s="110" t="s">
        <v>244</v>
      </c>
      <c r="X806" t="s">
        <v>3493</v>
      </c>
      <c r="AA806">
        <f ca="1" t="shared" si="25"/>
        <v>18</v>
      </c>
    </row>
    <row r="807" spans="1:27">
      <c r="A807" s="101">
        <v>40</v>
      </c>
      <c r="B807" s="89" t="str">
        <f t="shared" si="24"/>
        <v>451229199912302116</v>
      </c>
      <c r="C807" s="89" t="s">
        <v>244</v>
      </c>
      <c r="D807" s="102" t="s">
        <v>2192</v>
      </c>
      <c r="E807" s="102" t="s">
        <v>24</v>
      </c>
      <c r="F807" s="103" t="s">
        <v>20178</v>
      </c>
      <c r="G807" s="103" t="s">
        <v>20574</v>
      </c>
      <c r="H807" s="104" t="s">
        <v>3495</v>
      </c>
      <c r="I807" s="103" t="s">
        <v>30</v>
      </c>
      <c r="J807" s="103" t="s">
        <v>30</v>
      </c>
      <c r="K807" s="103" t="s">
        <v>27</v>
      </c>
      <c r="L807" s="103" t="s">
        <v>30</v>
      </c>
      <c r="M807" s="103" t="s">
        <v>27</v>
      </c>
      <c r="N807" s="103" t="s">
        <v>30</v>
      </c>
      <c r="O807" s="103" t="s">
        <v>27</v>
      </c>
      <c r="P807" s="103" t="s">
        <v>1517</v>
      </c>
      <c r="Q807" s="103" t="s">
        <v>3497</v>
      </c>
      <c r="R807" s="105">
        <v>18260937430</v>
      </c>
      <c r="S807" s="103" t="s">
        <v>1517</v>
      </c>
      <c r="T807" s="103" t="s">
        <v>20240</v>
      </c>
      <c r="U807" s="106" t="s">
        <v>20516</v>
      </c>
      <c r="V807" s="105" t="s">
        <v>20362</v>
      </c>
      <c r="W807" s="110" t="s">
        <v>244</v>
      </c>
      <c r="X807" t="s">
        <v>3496</v>
      </c>
      <c r="AA807">
        <f ca="1" t="shared" si="25"/>
        <v>21</v>
      </c>
    </row>
    <row r="808" spans="1:27">
      <c r="A808" s="101">
        <v>41</v>
      </c>
      <c r="B808" s="89" t="str">
        <f t="shared" si="24"/>
        <v>452731200510200323</v>
      </c>
      <c r="C808" s="89" t="s">
        <v>244</v>
      </c>
      <c r="D808" s="102" t="s">
        <v>3499</v>
      </c>
      <c r="E808" s="102" t="s">
        <v>143</v>
      </c>
      <c r="F808" s="103" t="s">
        <v>20178</v>
      </c>
      <c r="G808" s="103" t="s">
        <v>20937</v>
      </c>
      <c r="H808" s="104" t="s">
        <v>3498</v>
      </c>
      <c r="I808" s="103" t="s">
        <v>27</v>
      </c>
      <c r="J808" s="103" t="s">
        <v>30</v>
      </c>
      <c r="K808" s="103" t="s">
        <v>30</v>
      </c>
      <c r="L808" s="103" t="s">
        <v>30</v>
      </c>
      <c r="M808" s="103" t="s">
        <v>30</v>
      </c>
      <c r="N808" s="103" t="s">
        <v>30</v>
      </c>
      <c r="O808" s="103" t="s">
        <v>27</v>
      </c>
      <c r="P808" s="103" t="s">
        <v>21247</v>
      </c>
      <c r="Q808" s="103" t="s">
        <v>3501</v>
      </c>
      <c r="R808" s="105">
        <v>18775516433</v>
      </c>
      <c r="S808" s="103" t="s">
        <v>1517</v>
      </c>
      <c r="T808" s="103" t="s">
        <v>20280</v>
      </c>
      <c r="U808" s="106" t="s">
        <v>20284</v>
      </c>
      <c r="V808" s="105" t="s">
        <v>20875</v>
      </c>
      <c r="W808" s="110" t="s">
        <v>244</v>
      </c>
      <c r="X808" t="s">
        <v>3500</v>
      </c>
      <c r="AA808">
        <f ca="1" t="shared" si="25"/>
        <v>15</v>
      </c>
    </row>
    <row r="809" spans="1:27">
      <c r="A809" s="101">
        <v>42</v>
      </c>
      <c r="B809" s="89" t="str">
        <f t="shared" si="24"/>
        <v>452731200207170926</v>
      </c>
      <c r="C809" s="89" t="s">
        <v>244</v>
      </c>
      <c r="D809" s="102" t="s">
        <v>3503</v>
      </c>
      <c r="E809" s="102" t="s">
        <v>143</v>
      </c>
      <c r="F809" s="103" t="s">
        <v>20131</v>
      </c>
      <c r="G809" s="103" t="s">
        <v>20185</v>
      </c>
      <c r="H809" s="104" t="s">
        <v>3502</v>
      </c>
      <c r="I809" s="103" t="s">
        <v>30</v>
      </c>
      <c r="J809" s="103" t="s">
        <v>30</v>
      </c>
      <c r="K809" s="103" t="s">
        <v>30</v>
      </c>
      <c r="L809" s="103" t="s">
        <v>30</v>
      </c>
      <c r="M809" s="103" t="s">
        <v>30</v>
      </c>
      <c r="N809" s="103" t="s">
        <v>30</v>
      </c>
      <c r="O809" s="103" t="s">
        <v>27</v>
      </c>
      <c r="P809" s="103" t="s">
        <v>1517</v>
      </c>
      <c r="Q809" s="103" t="s">
        <v>3505</v>
      </c>
      <c r="R809" s="105">
        <v>13877896300</v>
      </c>
      <c r="S809" s="103" t="s">
        <v>1517</v>
      </c>
      <c r="T809" s="103" t="s">
        <v>20151</v>
      </c>
      <c r="U809" s="106" t="s">
        <v>20652</v>
      </c>
      <c r="V809" s="105" t="s">
        <v>21248</v>
      </c>
      <c r="W809" s="110" t="s">
        <v>244</v>
      </c>
      <c r="X809" t="s">
        <v>17789</v>
      </c>
      <c r="AA809">
        <f ca="1" t="shared" si="25"/>
        <v>19</v>
      </c>
    </row>
    <row r="810" spans="1:27">
      <c r="A810" s="101">
        <v>43</v>
      </c>
      <c r="B810" s="89" t="str">
        <f t="shared" si="24"/>
        <v>452731200301080927</v>
      </c>
      <c r="C810" s="89" t="s">
        <v>244</v>
      </c>
      <c r="D810" s="102" t="s">
        <v>3507</v>
      </c>
      <c r="E810" s="102" t="s">
        <v>143</v>
      </c>
      <c r="F810" s="103" t="s">
        <v>20131</v>
      </c>
      <c r="G810" s="103" t="s">
        <v>20157</v>
      </c>
      <c r="H810" s="104" t="s">
        <v>3506</v>
      </c>
      <c r="I810" s="103" t="s">
        <v>30</v>
      </c>
      <c r="J810" s="103" t="s">
        <v>30</v>
      </c>
      <c r="K810" s="103" t="s">
        <v>30</v>
      </c>
      <c r="L810" s="103" t="s">
        <v>30</v>
      </c>
      <c r="M810" s="103" t="s">
        <v>30</v>
      </c>
      <c r="N810" s="103" t="s">
        <v>30</v>
      </c>
      <c r="O810" s="103" t="s">
        <v>27</v>
      </c>
      <c r="P810" s="103" t="s">
        <v>1517</v>
      </c>
      <c r="Q810" s="103" t="s">
        <v>3509</v>
      </c>
      <c r="R810" s="105">
        <v>15078614788</v>
      </c>
      <c r="S810" s="103" t="s">
        <v>1517</v>
      </c>
      <c r="T810" s="103" t="s">
        <v>20151</v>
      </c>
      <c r="U810" s="106" t="s">
        <v>21249</v>
      </c>
      <c r="V810" s="105" t="s">
        <v>21250</v>
      </c>
      <c r="W810" s="110" t="s">
        <v>244</v>
      </c>
      <c r="X810" t="s">
        <v>19928</v>
      </c>
      <c r="AA810">
        <f ca="1" t="shared" si="25"/>
        <v>18</v>
      </c>
    </row>
    <row r="811" spans="1:27">
      <c r="A811" s="101">
        <v>44</v>
      </c>
      <c r="B811" s="89" t="str">
        <f t="shared" si="24"/>
        <v>451229200307090923</v>
      </c>
      <c r="C811" s="89" t="s">
        <v>244</v>
      </c>
      <c r="D811" s="102" t="s">
        <v>3511</v>
      </c>
      <c r="E811" s="102" t="s">
        <v>143</v>
      </c>
      <c r="F811" s="103" t="s">
        <v>20131</v>
      </c>
      <c r="G811" s="103" t="s">
        <v>20214</v>
      </c>
      <c r="H811" s="104" t="s">
        <v>3510</v>
      </c>
      <c r="I811" s="103" t="s">
        <v>27</v>
      </c>
      <c r="J811" s="103" t="s">
        <v>30</v>
      </c>
      <c r="K811" s="103" t="s">
        <v>30</v>
      </c>
      <c r="L811" s="103" t="s">
        <v>30</v>
      </c>
      <c r="M811" s="103" t="s">
        <v>30</v>
      </c>
      <c r="N811" s="103" t="s">
        <v>30</v>
      </c>
      <c r="O811" s="103" t="s">
        <v>27</v>
      </c>
      <c r="P811" s="103" t="s">
        <v>1517</v>
      </c>
      <c r="Q811" s="103" t="s">
        <v>3513</v>
      </c>
      <c r="R811" s="105">
        <v>13557085311</v>
      </c>
      <c r="S811" s="103" t="s">
        <v>1517</v>
      </c>
      <c r="T811" s="103" t="s">
        <v>20151</v>
      </c>
      <c r="U811" s="106" t="s">
        <v>20266</v>
      </c>
      <c r="V811" s="105" t="s">
        <v>21251</v>
      </c>
      <c r="W811" s="110" t="s">
        <v>244</v>
      </c>
      <c r="X811" t="s">
        <v>17857</v>
      </c>
      <c r="AA811">
        <f ca="1" t="shared" si="25"/>
        <v>18</v>
      </c>
    </row>
    <row r="812" spans="1:27">
      <c r="A812" s="101">
        <v>45</v>
      </c>
      <c r="B812" s="89" t="str">
        <f t="shared" si="24"/>
        <v>451229200312263649</v>
      </c>
      <c r="C812" s="89" t="s">
        <v>244</v>
      </c>
      <c r="D812" s="102" t="s">
        <v>3515</v>
      </c>
      <c r="E812" s="102" t="s">
        <v>143</v>
      </c>
      <c r="F812" s="103" t="s">
        <v>20131</v>
      </c>
      <c r="G812" s="103" t="s">
        <v>20433</v>
      </c>
      <c r="H812" s="104" t="s">
        <v>3514</v>
      </c>
      <c r="I812" s="103" t="s">
        <v>30</v>
      </c>
      <c r="J812" s="103" t="s">
        <v>30</v>
      </c>
      <c r="K812" s="103" t="s">
        <v>27</v>
      </c>
      <c r="L812" s="103" t="s">
        <v>30</v>
      </c>
      <c r="M812" s="103" t="s">
        <v>27</v>
      </c>
      <c r="N812" s="103" t="s">
        <v>30</v>
      </c>
      <c r="O812" s="103" t="s">
        <v>27</v>
      </c>
      <c r="P812" s="103" t="s">
        <v>1517</v>
      </c>
      <c r="Q812" s="103" t="s">
        <v>3516</v>
      </c>
      <c r="R812" s="105">
        <v>18218745918</v>
      </c>
      <c r="S812" s="103" t="s">
        <v>1517</v>
      </c>
      <c r="T812" s="103" t="s">
        <v>20158</v>
      </c>
      <c r="U812" s="106" t="s">
        <v>20364</v>
      </c>
      <c r="V812" s="105" t="s">
        <v>21134</v>
      </c>
      <c r="W812" s="110" t="s">
        <v>244</v>
      </c>
      <c r="X812" t="s">
        <v>19893</v>
      </c>
      <c r="AA812">
        <f ca="1" t="shared" si="25"/>
        <v>17</v>
      </c>
    </row>
    <row r="813" spans="1:27">
      <c r="A813" s="101">
        <v>46</v>
      </c>
      <c r="B813" s="89" t="str">
        <f t="shared" si="24"/>
        <v>452731200104264524</v>
      </c>
      <c r="C813" s="89" t="s">
        <v>244</v>
      </c>
      <c r="D813" s="102" t="s">
        <v>3518</v>
      </c>
      <c r="E813" s="102" t="s">
        <v>143</v>
      </c>
      <c r="F813" s="103" t="s">
        <v>20131</v>
      </c>
      <c r="G813" s="103" t="s">
        <v>20335</v>
      </c>
      <c r="H813" s="104" t="s">
        <v>3517</v>
      </c>
      <c r="I813" s="103" t="s">
        <v>30</v>
      </c>
      <c r="J813" s="103" t="s">
        <v>30</v>
      </c>
      <c r="K813" s="103" t="s">
        <v>30</v>
      </c>
      <c r="L813" s="103" t="s">
        <v>30</v>
      </c>
      <c r="M813" s="103" t="s">
        <v>30</v>
      </c>
      <c r="N813" s="103" t="s">
        <v>30</v>
      </c>
      <c r="O813" s="103" t="s">
        <v>27</v>
      </c>
      <c r="P813" s="103" t="s">
        <v>1517</v>
      </c>
      <c r="Q813" s="103" t="s">
        <v>3519</v>
      </c>
      <c r="R813" s="105">
        <v>13481834228</v>
      </c>
      <c r="S813" s="103" t="s">
        <v>1517</v>
      </c>
      <c r="T813" s="103" t="s">
        <v>20211</v>
      </c>
      <c r="U813" s="106" t="s">
        <v>20726</v>
      </c>
      <c r="V813" s="105" t="s">
        <v>20727</v>
      </c>
      <c r="W813" s="110" t="s">
        <v>244</v>
      </c>
      <c r="X813" t="s">
        <v>1475</v>
      </c>
      <c r="AA813">
        <f ca="1" t="shared" si="25"/>
        <v>20</v>
      </c>
    </row>
    <row r="814" spans="1:27">
      <c r="A814" s="101">
        <v>47</v>
      </c>
      <c r="B814" s="89" t="str">
        <f t="shared" si="24"/>
        <v>452731200212295125</v>
      </c>
      <c r="C814" s="89" t="s">
        <v>244</v>
      </c>
      <c r="D814" s="102" t="s">
        <v>3521</v>
      </c>
      <c r="E814" s="102" t="s">
        <v>143</v>
      </c>
      <c r="F814" s="103" t="s">
        <v>20131</v>
      </c>
      <c r="G814" s="103" t="s">
        <v>20136</v>
      </c>
      <c r="H814" s="104" t="s">
        <v>3520</v>
      </c>
      <c r="I814" s="103" t="s">
        <v>30</v>
      </c>
      <c r="J814" s="103" t="s">
        <v>30</v>
      </c>
      <c r="K814" s="103" t="s">
        <v>30</v>
      </c>
      <c r="L814" s="103" t="s">
        <v>30</v>
      </c>
      <c r="M814" s="103" t="s">
        <v>30</v>
      </c>
      <c r="N814" s="103" t="s">
        <v>30</v>
      </c>
      <c r="O814" s="103" t="s">
        <v>27</v>
      </c>
      <c r="P814" s="103" t="s">
        <v>1517</v>
      </c>
      <c r="Q814" s="103" t="s">
        <v>3523</v>
      </c>
      <c r="R814" s="105">
        <v>13925956671</v>
      </c>
      <c r="S814" s="103" t="s">
        <v>1517</v>
      </c>
      <c r="T814" s="103" t="s">
        <v>20164</v>
      </c>
      <c r="U814" s="106" t="s">
        <v>21252</v>
      </c>
      <c r="V814" s="105" t="s">
        <v>21253</v>
      </c>
      <c r="W814" s="110" t="s">
        <v>244</v>
      </c>
      <c r="X814" t="s">
        <v>3522</v>
      </c>
      <c r="AA814">
        <f ca="1" t="shared" si="25"/>
        <v>18</v>
      </c>
    </row>
    <row r="815" spans="1:27">
      <c r="A815" s="101">
        <v>48</v>
      </c>
      <c r="B815" s="89" t="str">
        <f t="shared" si="24"/>
        <v>45273120030202242X</v>
      </c>
      <c r="C815" s="89" t="s">
        <v>244</v>
      </c>
      <c r="D815" s="102" t="s">
        <v>3525</v>
      </c>
      <c r="E815" s="102" t="s">
        <v>143</v>
      </c>
      <c r="F815" s="103" t="s">
        <v>20131</v>
      </c>
      <c r="G815" s="103" t="s">
        <v>20161</v>
      </c>
      <c r="H815" s="104" t="s">
        <v>3524</v>
      </c>
      <c r="I815" s="103" t="s">
        <v>30</v>
      </c>
      <c r="J815" s="103" t="s">
        <v>30</v>
      </c>
      <c r="K815" s="103" t="s">
        <v>30</v>
      </c>
      <c r="L815" s="103" t="s">
        <v>30</v>
      </c>
      <c r="M815" s="103" t="s">
        <v>30</v>
      </c>
      <c r="N815" s="103" t="s">
        <v>30</v>
      </c>
      <c r="O815" s="103" t="s">
        <v>27</v>
      </c>
      <c r="P815" s="103" t="s">
        <v>1517</v>
      </c>
      <c r="Q815" s="103" t="s">
        <v>3526</v>
      </c>
      <c r="R815" s="105">
        <v>18077847767</v>
      </c>
      <c r="S815" s="103" t="s">
        <v>1517</v>
      </c>
      <c r="T815" s="103" t="s">
        <v>20191</v>
      </c>
      <c r="U815" s="106" t="s">
        <v>20192</v>
      </c>
      <c r="V815" s="105" t="s">
        <v>20569</v>
      </c>
      <c r="W815" s="110" t="s">
        <v>244</v>
      </c>
      <c r="X815" t="s">
        <v>1067</v>
      </c>
      <c r="AA815">
        <f ca="1" t="shared" si="25"/>
        <v>18</v>
      </c>
    </row>
    <row r="816" spans="1:27">
      <c r="A816" s="101">
        <v>49</v>
      </c>
      <c r="B816" s="89" t="str">
        <f t="shared" si="24"/>
        <v>452731200009273617</v>
      </c>
      <c r="C816" s="89" t="s">
        <v>244</v>
      </c>
      <c r="D816" s="102" t="s">
        <v>3528</v>
      </c>
      <c r="E816" s="102" t="s">
        <v>24</v>
      </c>
      <c r="F816" s="103" t="s">
        <v>20131</v>
      </c>
      <c r="G816" s="103" t="s">
        <v>20749</v>
      </c>
      <c r="H816" s="104" t="s">
        <v>3527</v>
      </c>
      <c r="I816" s="103" t="s">
        <v>27</v>
      </c>
      <c r="J816" s="103" t="s">
        <v>30</v>
      </c>
      <c r="K816" s="103" t="s">
        <v>30</v>
      </c>
      <c r="L816" s="103" t="s">
        <v>30</v>
      </c>
      <c r="M816" s="103" t="s">
        <v>30</v>
      </c>
      <c r="N816" s="103" t="s">
        <v>30</v>
      </c>
      <c r="O816" s="103" t="s">
        <v>27</v>
      </c>
      <c r="P816" s="103" t="s">
        <v>1517</v>
      </c>
      <c r="Q816" s="103" t="s">
        <v>3529</v>
      </c>
      <c r="R816" s="105">
        <v>13481866960</v>
      </c>
      <c r="S816" s="103" t="s">
        <v>1517</v>
      </c>
      <c r="T816" s="103" t="s">
        <v>20158</v>
      </c>
      <c r="U816" s="106" t="s">
        <v>20159</v>
      </c>
      <c r="V816" s="105" t="s">
        <v>21187</v>
      </c>
      <c r="W816" s="110" t="s">
        <v>244</v>
      </c>
      <c r="X816" t="s">
        <v>17615</v>
      </c>
      <c r="AA816">
        <f ca="1" t="shared" si="25"/>
        <v>20</v>
      </c>
    </row>
    <row r="817" spans="1:27">
      <c r="A817" s="101">
        <v>50</v>
      </c>
      <c r="B817" s="89" t="str">
        <f t="shared" si="24"/>
        <v>45273120030730002X</v>
      </c>
      <c r="C817" s="89" t="s">
        <v>244</v>
      </c>
      <c r="D817" s="102" t="s">
        <v>3531</v>
      </c>
      <c r="E817" s="102" t="s">
        <v>143</v>
      </c>
      <c r="F817" s="103" t="s">
        <v>20178</v>
      </c>
      <c r="G817" s="103" t="s">
        <v>20214</v>
      </c>
      <c r="H817" s="104" t="s">
        <v>3530</v>
      </c>
      <c r="I817" s="103" t="s">
        <v>30</v>
      </c>
      <c r="J817" s="103" t="s">
        <v>30</v>
      </c>
      <c r="K817" s="103" t="s">
        <v>30</v>
      </c>
      <c r="L817" s="103" t="s">
        <v>30</v>
      </c>
      <c r="M817" s="103" t="s">
        <v>30</v>
      </c>
      <c r="N817" s="103" t="s">
        <v>30</v>
      </c>
      <c r="O817" s="103" t="s">
        <v>27</v>
      </c>
      <c r="P817" s="103" t="s">
        <v>1517</v>
      </c>
      <c r="Q817" s="103" t="s">
        <v>3533</v>
      </c>
      <c r="R817" s="105">
        <v>13977859911</v>
      </c>
      <c r="S817" s="103" t="s">
        <v>1517</v>
      </c>
      <c r="T817" s="103" t="s">
        <v>21254</v>
      </c>
      <c r="U817" s="106" t="s">
        <v>20615</v>
      </c>
      <c r="V817" s="105">
        <v>0</v>
      </c>
      <c r="W817" s="110" t="s">
        <v>244</v>
      </c>
      <c r="X817" t="s">
        <v>21255</v>
      </c>
      <c r="AA817">
        <f ca="1" t="shared" si="25"/>
        <v>18</v>
      </c>
    </row>
    <row r="818" spans="1:27">
      <c r="A818" s="101">
        <v>51</v>
      </c>
      <c r="B818" s="89" t="str">
        <f t="shared" si="24"/>
        <v>450105200212095521</v>
      </c>
      <c r="C818" s="89" t="s">
        <v>244</v>
      </c>
      <c r="D818" s="102" t="s">
        <v>3535</v>
      </c>
      <c r="E818" s="102" t="s">
        <v>143</v>
      </c>
      <c r="F818" s="103" t="s">
        <v>20205</v>
      </c>
      <c r="G818" s="103" t="s">
        <v>20136</v>
      </c>
      <c r="H818" s="104" t="s">
        <v>3534</v>
      </c>
      <c r="I818" s="103" t="s">
        <v>30</v>
      </c>
      <c r="J818" s="103" t="s">
        <v>30</v>
      </c>
      <c r="K818" s="103" t="s">
        <v>30</v>
      </c>
      <c r="L818" s="103" t="s">
        <v>30</v>
      </c>
      <c r="M818" s="103" t="s">
        <v>30</v>
      </c>
      <c r="N818" s="103" t="s">
        <v>30</v>
      </c>
      <c r="O818" s="103" t="s">
        <v>27</v>
      </c>
      <c r="P818" s="103" t="s">
        <v>1517</v>
      </c>
      <c r="Q818" s="103" t="s">
        <v>3537</v>
      </c>
      <c r="R818" s="105">
        <v>15278110153</v>
      </c>
      <c r="S818" s="103" t="s">
        <v>9309</v>
      </c>
      <c r="T818" s="103" t="s">
        <v>21256</v>
      </c>
      <c r="U818" s="106" t="s">
        <v>21257</v>
      </c>
      <c r="V818" s="105" t="s">
        <v>21258</v>
      </c>
      <c r="W818" s="110" t="s">
        <v>244</v>
      </c>
      <c r="X818" t="s">
        <v>19929</v>
      </c>
      <c r="AA818">
        <f ca="1" t="shared" si="25"/>
        <v>18</v>
      </c>
    </row>
    <row r="819" spans="1:27">
      <c r="A819" s="101">
        <v>52</v>
      </c>
      <c r="B819" s="89" t="str">
        <f t="shared" si="24"/>
        <v>452731200306054824</v>
      </c>
      <c r="C819" s="89" t="s">
        <v>244</v>
      </c>
      <c r="D819" s="102" t="s">
        <v>3539</v>
      </c>
      <c r="E819" s="102" t="s">
        <v>143</v>
      </c>
      <c r="F819" s="103" t="s">
        <v>20205</v>
      </c>
      <c r="G819" s="103" t="s">
        <v>20229</v>
      </c>
      <c r="H819" s="104" t="s">
        <v>3538</v>
      </c>
      <c r="I819" s="103" t="s">
        <v>30</v>
      </c>
      <c r="J819" s="103" t="s">
        <v>30</v>
      </c>
      <c r="K819" s="103" t="s">
        <v>27</v>
      </c>
      <c r="L819" s="103" t="s">
        <v>30</v>
      </c>
      <c r="M819" s="103" t="s">
        <v>30</v>
      </c>
      <c r="N819" s="103" t="s">
        <v>27</v>
      </c>
      <c r="O819" s="103" t="s">
        <v>27</v>
      </c>
      <c r="P819" s="103" t="s">
        <v>1517</v>
      </c>
      <c r="Q819" s="103" t="s">
        <v>3541</v>
      </c>
      <c r="R819" s="105">
        <v>15078611066</v>
      </c>
      <c r="S819" s="103" t="s">
        <v>1517</v>
      </c>
      <c r="T819" s="103" t="s">
        <v>20167</v>
      </c>
      <c r="U819" s="106" t="s">
        <v>20535</v>
      </c>
      <c r="V819" s="105" t="s">
        <v>21259</v>
      </c>
      <c r="W819" s="110" t="s">
        <v>244</v>
      </c>
      <c r="X819" t="s">
        <v>3540</v>
      </c>
      <c r="AA819">
        <f ca="1" t="shared" si="25"/>
        <v>18</v>
      </c>
    </row>
    <row r="820" spans="1:27">
      <c r="A820" s="101">
        <v>53</v>
      </c>
      <c r="B820" s="89" t="str">
        <f t="shared" si="24"/>
        <v>452731200410024852</v>
      </c>
      <c r="C820" s="89" t="s">
        <v>244</v>
      </c>
      <c r="D820" s="102" t="s">
        <v>3543</v>
      </c>
      <c r="E820" s="102" t="s">
        <v>24</v>
      </c>
      <c r="F820" s="103" t="s">
        <v>20178</v>
      </c>
      <c r="G820" s="103" t="s">
        <v>20412</v>
      </c>
      <c r="H820" s="104" t="s">
        <v>3542</v>
      </c>
      <c r="I820" s="103" t="s">
        <v>30</v>
      </c>
      <c r="J820" s="103" t="s">
        <v>30</v>
      </c>
      <c r="K820" s="103" t="s">
        <v>30</v>
      </c>
      <c r="L820" s="103" t="s">
        <v>30</v>
      </c>
      <c r="M820" s="103" t="s">
        <v>27</v>
      </c>
      <c r="N820" s="103" t="s">
        <v>30</v>
      </c>
      <c r="O820" s="103" t="s">
        <v>27</v>
      </c>
      <c r="P820" s="103" t="s">
        <v>1517</v>
      </c>
      <c r="Q820" s="103" t="s">
        <v>3545</v>
      </c>
      <c r="R820" s="105">
        <v>15777803291</v>
      </c>
      <c r="S820" s="103" t="s">
        <v>1517</v>
      </c>
      <c r="T820" s="103" t="s">
        <v>1517</v>
      </c>
      <c r="U820" s="106" t="s">
        <v>20352</v>
      </c>
      <c r="V820" s="105" t="s">
        <v>21260</v>
      </c>
      <c r="W820" s="110" t="s">
        <v>244</v>
      </c>
      <c r="X820" t="s">
        <v>21261</v>
      </c>
      <c r="AA820">
        <f ca="1" t="shared" si="25"/>
        <v>16</v>
      </c>
    </row>
    <row r="821" spans="1:27">
      <c r="A821" s="101">
        <v>54</v>
      </c>
      <c r="B821" s="89" t="str">
        <f t="shared" si="24"/>
        <v>452127200210042725</v>
      </c>
      <c r="C821" s="89" t="s">
        <v>244</v>
      </c>
      <c r="D821" s="102" t="s">
        <v>3547</v>
      </c>
      <c r="E821" s="102" t="s">
        <v>143</v>
      </c>
      <c r="F821" s="103" t="s">
        <v>20131</v>
      </c>
      <c r="G821" s="103" t="s">
        <v>20132</v>
      </c>
      <c r="H821" s="104" t="s">
        <v>3546</v>
      </c>
      <c r="I821" s="103" t="s">
        <v>30</v>
      </c>
      <c r="J821" s="103" t="s">
        <v>30</v>
      </c>
      <c r="K821" s="103" t="s">
        <v>30</v>
      </c>
      <c r="L821" s="103" t="s">
        <v>30</v>
      </c>
      <c r="M821" s="103" t="s">
        <v>30</v>
      </c>
      <c r="N821" s="103" t="s">
        <v>30</v>
      </c>
      <c r="O821" s="103" t="s">
        <v>27</v>
      </c>
      <c r="P821" s="103" t="s">
        <v>1517</v>
      </c>
      <c r="Q821" s="103" t="s">
        <v>3533</v>
      </c>
      <c r="R821" s="105">
        <v>15240673706</v>
      </c>
      <c r="S821" s="103" t="s">
        <v>20253</v>
      </c>
      <c r="T821" s="103" t="s">
        <v>20522</v>
      </c>
      <c r="U821" s="106" t="s">
        <v>21022</v>
      </c>
      <c r="V821" s="105" t="s">
        <v>21262</v>
      </c>
      <c r="W821" s="110" t="s">
        <v>244</v>
      </c>
      <c r="X821" t="s">
        <v>3548</v>
      </c>
      <c r="AA821">
        <f ca="1" t="shared" si="25"/>
        <v>18</v>
      </c>
    </row>
    <row r="822" spans="1:27">
      <c r="A822" s="101">
        <v>55</v>
      </c>
      <c r="B822" s="89" t="str">
        <f t="shared" si="24"/>
        <v>452731200307070025</v>
      </c>
      <c r="C822" s="89" t="s">
        <v>244</v>
      </c>
      <c r="D822" s="102" t="s">
        <v>3550</v>
      </c>
      <c r="E822" s="102" t="s">
        <v>143</v>
      </c>
      <c r="F822" s="103" t="s">
        <v>20178</v>
      </c>
      <c r="G822" s="103" t="s">
        <v>20214</v>
      </c>
      <c r="H822" s="104" t="s">
        <v>3549</v>
      </c>
      <c r="I822" s="103" t="s">
        <v>30</v>
      </c>
      <c r="J822" s="103" t="s">
        <v>30</v>
      </c>
      <c r="K822" s="103" t="s">
        <v>30</v>
      </c>
      <c r="L822" s="103" t="s">
        <v>30</v>
      </c>
      <c r="M822" s="103" t="s">
        <v>30</v>
      </c>
      <c r="N822" s="103" t="s">
        <v>27</v>
      </c>
      <c r="O822" s="103" t="s">
        <v>27</v>
      </c>
      <c r="P822" s="103" t="s">
        <v>18438</v>
      </c>
      <c r="Q822" s="103" t="s">
        <v>3552</v>
      </c>
      <c r="R822" s="105">
        <v>18777662378</v>
      </c>
      <c r="S822" s="103">
        <v>0</v>
      </c>
      <c r="T822" s="103" t="s">
        <v>21263</v>
      </c>
      <c r="U822" s="106">
        <v>0</v>
      </c>
      <c r="V822" s="105">
        <v>0</v>
      </c>
      <c r="W822" s="110" t="s">
        <v>244</v>
      </c>
      <c r="X822" t="s">
        <v>21264</v>
      </c>
      <c r="AA822">
        <f ca="1" t="shared" si="25"/>
        <v>18</v>
      </c>
    </row>
    <row r="823" spans="1:27">
      <c r="A823" s="101">
        <v>56</v>
      </c>
      <c r="B823" s="89" t="str">
        <f t="shared" si="24"/>
        <v>452731200301102735</v>
      </c>
      <c r="C823" s="89" t="s">
        <v>244</v>
      </c>
      <c r="D823" s="102" t="s">
        <v>3554</v>
      </c>
      <c r="E823" s="102" t="s">
        <v>24</v>
      </c>
      <c r="F823" s="103" t="s">
        <v>20178</v>
      </c>
      <c r="G823" s="103">
        <v>200301</v>
      </c>
      <c r="H823" s="104" t="s">
        <v>3553</v>
      </c>
      <c r="I823" s="103" t="s">
        <v>30</v>
      </c>
      <c r="J823" s="103" t="s">
        <v>30</v>
      </c>
      <c r="K823" s="103" t="s">
        <v>30</v>
      </c>
      <c r="L823" s="103" t="s">
        <v>30</v>
      </c>
      <c r="M823" s="103" t="s">
        <v>30</v>
      </c>
      <c r="N823" s="103" t="s">
        <v>30</v>
      </c>
      <c r="O823" s="103" t="s">
        <v>27</v>
      </c>
      <c r="P823" s="103" t="s">
        <v>1517</v>
      </c>
      <c r="Q823" s="103" t="s">
        <v>3555</v>
      </c>
      <c r="R823" s="105">
        <v>15177893795</v>
      </c>
      <c r="S823" s="103" t="s">
        <v>1517</v>
      </c>
      <c r="T823" s="103" t="s">
        <v>20277</v>
      </c>
      <c r="U823" s="106" t="s">
        <v>20303</v>
      </c>
      <c r="V823" s="105" t="s">
        <v>20304</v>
      </c>
      <c r="W823" s="110" t="s">
        <v>244</v>
      </c>
      <c r="X823" t="s">
        <v>429</v>
      </c>
      <c r="AA823">
        <f ca="1" t="shared" si="25"/>
        <v>18</v>
      </c>
    </row>
    <row r="824" spans="1:27">
      <c r="A824" s="101">
        <v>57</v>
      </c>
      <c r="B824" s="89" t="str">
        <f t="shared" si="24"/>
        <v>452731200102215411</v>
      </c>
      <c r="C824" s="89" t="s">
        <v>244</v>
      </c>
      <c r="D824" s="102" t="s">
        <v>3509</v>
      </c>
      <c r="E824" s="102" t="s">
        <v>24</v>
      </c>
      <c r="F824" s="103" t="s">
        <v>20131</v>
      </c>
      <c r="G824" s="103">
        <v>2001221</v>
      </c>
      <c r="H824" s="104" t="s">
        <v>3556</v>
      </c>
      <c r="I824" s="103" t="s">
        <v>30</v>
      </c>
      <c r="J824" s="103" t="s">
        <v>30</v>
      </c>
      <c r="K824" s="103" t="s">
        <v>30</v>
      </c>
      <c r="L824" s="103" t="s">
        <v>30</v>
      </c>
      <c r="M824" s="103" t="s">
        <v>30</v>
      </c>
      <c r="N824" s="103" t="s">
        <v>30</v>
      </c>
      <c r="O824" s="103" t="s">
        <v>27</v>
      </c>
      <c r="P824" s="103" t="s">
        <v>20144</v>
      </c>
      <c r="Q824" s="103" t="s">
        <v>3558</v>
      </c>
      <c r="R824" s="105">
        <v>13877895259</v>
      </c>
      <c r="S824" s="103" t="s">
        <v>1517</v>
      </c>
      <c r="T824" s="103" t="s">
        <v>20144</v>
      </c>
      <c r="U824" s="106" t="s">
        <v>20144</v>
      </c>
      <c r="V824" s="105" t="s">
        <v>21265</v>
      </c>
      <c r="W824" s="110" t="s">
        <v>244</v>
      </c>
      <c r="X824" t="s">
        <v>19930</v>
      </c>
      <c r="AA824">
        <f ca="1" t="shared" si="25"/>
        <v>20</v>
      </c>
    </row>
    <row r="825" spans="1:27">
      <c r="A825" s="101">
        <v>58</v>
      </c>
      <c r="B825" s="89" t="str">
        <f t="shared" si="24"/>
        <v>452731200111123025</v>
      </c>
      <c r="C825" s="89" t="s">
        <v>244</v>
      </c>
      <c r="D825" s="102" t="s">
        <v>3560</v>
      </c>
      <c r="E825" s="102" t="s">
        <v>143</v>
      </c>
      <c r="F825" s="103" t="s">
        <v>20131</v>
      </c>
      <c r="G825" s="103" t="s">
        <v>21266</v>
      </c>
      <c r="H825" s="104" t="s">
        <v>3559</v>
      </c>
      <c r="I825" s="103" t="s">
        <v>27</v>
      </c>
      <c r="J825" s="103" t="s">
        <v>30</v>
      </c>
      <c r="K825" s="103" t="s">
        <v>30</v>
      </c>
      <c r="L825" s="103" t="s">
        <v>30</v>
      </c>
      <c r="M825" s="103" t="s">
        <v>30</v>
      </c>
      <c r="N825" s="103" t="s">
        <v>27</v>
      </c>
      <c r="O825" s="103" t="s">
        <v>27</v>
      </c>
      <c r="P825" s="103" t="s">
        <v>1517</v>
      </c>
      <c r="Q825" s="103" t="s">
        <v>3562</v>
      </c>
      <c r="R825" s="105">
        <v>15277849019</v>
      </c>
      <c r="S825" s="103" t="s">
        <v>1517</v>
      </c>
      <c r="T825" s="103" t="s">
        <v>20162</v>
      </c>
      <c r="U825" s="106" t="s">
        <v>21070</v>
      </c>
      <c r="V825" s="105" t="s">
        <v>20306</v>
      </c>
      <c r="W825" s="110" t="s">
        <v>244</v>
      </c>
      <c r="X825" t="s">
        <v>3561</v>
      </c>
      <c r="AA825">
        <f ca="1" t="shared" si="25"/>
        <v>19</v>
      </c>
    </row>
    <row r="826" spans="1:27">
      <c r="A826" s="101">
        <v>59</v>
      </c>
      <c r="B826" s="89" t="str">
        <f t="shared" si="24"/>
        <v>452731200204085718</v>
      </c>
      <c r="C826" s="89" t="s">
        <v>244</v>
      </c>
      <c r="D826" s="102" t="s">
        <v>3564</v>
      </c>
      <c r="E826" s="102" t="s">
        <v>24</v>
      </c>
      <c r="F826" s="103" t="s">
        <v>20178</v>
      </c>
      <c r="G826" s="103">
        <v>20020408</v>
      </c>
      <c r="H826" s="104" t="s">
        <v>3563</v>
      </c>
      <c r="I826" s="103" t="s">
        <v>30</v>
      </c>
      <c r="J826" s="103" t="s">
        <v>27</v>
      </c>
      <c r="K826" s="103" t="s">
        <v>30</v>
      </c>
      <c r="L826" s="103" t="s">
        <v>30</v>
      </c>
      <c r="M826" s="103" t="s">
        <v>30</v>
      </c>
      <c r="N826" s="103" t="s">
        <v>27</v>
      </c>
      <c r="O826" s="103" t="s">
        <v>27</v>
      </c>
      <c r="P826" s="103" t="s">
        <v>1517</v>
      </c>
      <c r="Q826" s="103" t="s">
        <v>3566</v>
      </c>
      <c r="R826" s="105">
        <v>15177883825</v>
      </c>
      <c r="S826" s="103" t="s">
        <v>1517</v>
      </c>
      <c r="T826" s="103" t="s">
        <v>1517</v>
      </c>
      <c r="U826" s="106" t="s">
        <v>20593</v>
      </c>
      <c r="V826" s="105" t="s">
        <v>21267</v>
      </c>
      <c r="W826" s="110" t="s">
        <v>244</v>
      </c>
      <c r="X826" t="s">
        <v>19931</v>
      </c>
      <c r="AA826">
        <f ca="1" t="shared" si="25"/>
        <v>19</v>
      </c>
    </row>
    <row r="827" spans="1:27">
      <c r="A827" s="101">
        <v>60</v>
      </c>
      <c r="B827" s="89" t="str">
        <f t="shared" si="24"/>
        <v>451229200204063631</v>
      </c>
      <c r="C827" s="89" t="s">
        <v>244</v>
      </c>
      <c r="D827" s="102" t="s">
        <v>3568</v>
      </c>
      <c r="E827" s="102" t="s">
        <v>24</v>
      </c>
      <c r="F827" s="103" t="s">
        <v>20131</v>
      </c>
      <c r="G827" s="103">
        <v>200204</v>
      </c>
      <c r="H827" s="104" t="s">
        <v>3567</v>
      </c>
      <c r="I827" s="103" t="s">
        <v>30</v>
      </c>
      <c r="J827" s="103" t="s">
        <v>30</v>
      </c>
      <c r="K827" s="103" t="s">
        <v>30</v>
      </c>
      <c r="L827" s="103" t="s">
        <v>30</v>
      </c>
      <c r="M827" s="103" t="s">
        <v>30</v>
      </c>
      <c r="N827" s="103" t="s">
        <v>30</v>
      </c>
      <c r="O827" s="103" t="s">
        <v>27</v>
      </c>
      <c r="P827" s="103" t="s">
        <v>1517</v>
      </c>
      <c r="Q827" s="103" t="s">
        <v>3570</v>
      </c>
      <c r="R827" s="105">
        <v>13788180417</v>
      </c>
      <c r="S827" s="103" t="s">
        <v>1517</v>
      </c>
      <c r="T827" s="103" t="s">
        <v>20158</v>
      </c>
      <c r="U827" s="106" t="s">
        <v>20898</v>
      </c>
      <c r="V827" s="105" t="s">
        <v>21268</v>
      </c>
      <c r="W827" s="110" t="s">
        <v>244</v>
      </c>
      <c r="X827" t="s">
        <v>19932</v>
      </c>
      <c r="AA827">
        <f ca="1" t="shared" si="25"/>
        <v>19</v>
      </c>
    </row>
    <row r="828" spans="1:27">
      <c r="A828" s="101">
        <v>61</v>
      </c>
      <c r="B828" s="89" t="str">
        <f t="shared" si="24"/>
        <v>452731200109200917</v>
      </c>
      <c r="C828" s="89" t="s">
        <v>244</v>
      </c>
      <c r="D828" s="102" t="s">
        <v>3572</v>
      </c>
      <c r="E828" s="102" t="s">
        <v>24</v>
      </c>
      <c r="F828" s="103" t="s">
        <v>20131</v>
      </c>
      <c r="G828" s="103">
        <v>200109</v>
      </c>
      <c r="H828" s="104" t="s">
        <v>3571</v>
      </c>
      <c r="I828" s="103" t="s">
        <v>30</v>
      </c>
      <c r="J828" s="103" t="s">
        <v>30</v>
      </c>
      <c r="K828" s="103" t="s">
        <v>30</v>
      </c>
      <c r="L828" s="103" t="s">
        <v>30</v>
      </c>
      <c r="M828" s="103" t="s">
        <v>30</v>
      </c>
      <c r="N828" s="103" t="s">
        <v>30</v>
      </c>
      <c r="O828" s="103" t="s">
        <v>27</v>
      </c>
      <c r="P828" s="103" t="s">
        <v>1517</v>
      </c>
      <c r="Q828" s="103" t="s">
        <v>3574</v>
      </c>
      <c r="R828" s="105">
        <v>15949326153</v>
      </c>
      <c r="S828" s="103" t="s">
        <v>1517</v>
      </c>
      <c r="T828" s="103" t="s">
        <v>20151</v>
      </c>
      <c r="U828" s="106" t="s">
        <v>20311</v>
      </c>
      <c r="V828" s="105" t="s">
        <v>21269</v>
      </c>
      <c r="W828" s="110" t="s">
        <v>244</v>
      </c>
      <c r="X828" t="s">
        <v>18931</v>
      </c>
      <c r="AA828">
        <f ca="1" t="shared" si="25"/>
        <v>19</v>
      </c>
    </row>
    <row r="829" spans="1:27">
      <c r="A829" s="101">
        <v>62</v>
      </c>
      <c r="B829" s="89" t="str">
        <f t="shared" si="24"/>
        <v>452731200201030615</v>
      </c>
      <c r="C829" s="89" t="s">
        <v>244</v>
      </c>
      <c r="D829" s="102" t="s">
        <v>3576</v>
      </c>
      <c r="E829" s="102" t="s">
        <v>24</v>
      </c>
      <c r="F829" s="103" t="s">
        <v>20131</v>
      </c>
      <c r="G829" s="103">
        <v>200178</v>
      </c>
      <c r="H829" s="104" t="s">
        <v>3575</v>
      </c>
      <c r="I829" s="103" t="s">
        <v>30</v>
      </c>
      <c r="J829" s="103" t="s">
        <v>30</v>
      </c>
      <c r="K829" s="103" t="s">
        <v>30</v>
      </c>
      <c r="L829" s="103" t="s">
        <v>30</v>
      </c>
      <c r="M829" s="103" t="s">
        <v>30</v>
      </c>
      <c r="N829" s="103" t="s">
        <v>30</v>
      </c>
      <c r="O829" s="103" t="s">
        <v>27</v>
      </c>
      <c r="P829" s="103" t="s">
        <v>1517</v>
      </c>
      <c r="Q829" s="103" t="s">
        <v>3578</v>
      </c>
      <c r="R829" s="105">
        <v>13877851603</v>
      </c>
      <c r="S829" s="103" t="s">
        <v>1517</v>
      </c>
      <c r="T829" s="103" t="s">
        <v>20137</v>
      </c>
      <c r="U829" s="106" t="s">
        <v>21270</v>
      </c>
      <c r="V829" s="105">
        <v>0</v>
      </c>
      <c r="W829" s="110" t="s">
        <v>244</v>
      </c>
      <c r="X829" t="s">
        <v>19933</v>
      </c>
      <c r="AA829">
        <f ca="1" t="shared" si="25"/>
        <v>19</v>
      </c>
    </row>
    <row r="830" spans="1:27">
      <c r="A830" s="101">
        <v>63</v>
      </c>
      <c r="B830" s="89" t="str">
        <f t="shared" si="24"/>
        <v>452731200206255434</v>
      </c>
      <c r="C830" s="89" t="s">
        <v>244</v>
      </c>
      <c r="D830" s="102" t="s">
        <v>3580</v>
      </c>
      <c r="E830" s="102" t="s">
        <v>24</v>
      </c>
      <c r="F830" s="103" t="s">
        <v>20131</v>
      </c>
      <c r="G830" s="103">
        <v>200171</v>
      </c>
      <c r="H830" s="104" t="s">
        <v>3579</v>
      </c>
      <c r="I830" s="103" t="s">
        <v>27</v>
      </c>
      <c r="J830" s="103" t="s">
        <v>30</v>
      </c>
      <c r="K830" s="103" t="s">
        <v>30</v>
      </c>
      <c r="L830" s="103" t="s">
        <v>30</v>
      </c>
      <c r="M830" s="103" t="s">
        <v>30</v>
      </c>
      <c r="N830" s="103" t="s">
        <v>30</v>
      </c>
      <c r="O830" s="103" t="s">
        <v>27</v>
      </c>
      <c r="P830" s="103" t="s">
        <v>1517</v>
      </c>
      <c r="Q830" s="103" t="s">
        <v>3582</v>
      </c>
      <c r="R830" s="105">
        <v>18378894808</v>
      </c>
      <c r="S830" s="103" t="s">
        <v>1517</v>
      </c>
      <c r="T830" s="103" t="s">
        <v>1517</v>
      </c>
      <c r="U830" s="106" t="s">
        <v>20198</v>
      </c>
      <c r="V830" s="105" t="s">
        <v>21271</v>
      </c>
      <c r="W830" s="110" t="s">
        <v>244</v>
      </c>
      <c r="X830" t="s">
        <v>19934</v>
      </c>
      <c r="AA830">
        <f ca="1" t="shared" si="25"/>
        <v>19</v>
      </c>
    </row>
    <row r="831" spans="1:27">
      <c r="A831" s="101">
        <v>64</v>
      </c>
      <c r="B831" s="89" t="str">
        <f t="shared" si="24"/>
        <v>452731200209160916</v>
      </c>
      <c r="C831" s="89" t="s">
        <v>244</v>
      </c>
      <c r="D831" s="102" t="s">
        <v>3584</v>
      </c>
      <c r="E831" s="102" t="s">
        <v>24</v>
      </c>
      <c r="F831" s="103" t="s">
        <v>20131</v>
      </c>
      <c r="G831" s="103">
        <v>200284</v>
      </c>
      <c r="H831" s="104" t="s">
        <v>3583</v>
      </c>
      <c r="I831" s="103" t="s">
        <v>30</v>
      </c>
      <c r="J831" s="103" t="s">
        <v>27</v>
      </c>
      <c r="K831" s="103" t="s">
        <v>30</v>
      </c>
      <c r="L831" s="103" t="s">
        <v>30</v>
      </c>
      <c r="M831" s="103" t="s">
        <v>30</v>
      </c>
      <c r="N831" s="103" t="s">
        <v>30</v>
      </c>
      <c r="O831" s="103" t="s">
        <v>27</v>
      </c>
      <c r="P831" s="103" t="s">
        <v>1517</v>
      </c>
      <c r="Q831" s="103" t="s">
        <v>3586</v>
      </c>
      <c r="R831" s="105" t="s">
        <v>3587</v>
      </c>
      <c r="S831" s="103" t="s">
        <v>1517</v>
      </c>
      <c r="T831" s="103" t="s">
        <v>20151</v>
      </c>
      <c r="U831" s="106" t="s">
        <v>20311</v>
      </c>
      <c r="V831" s="105" t="s">
        <v>21272</v>
      </c>
      <c r="W831" s="110" t="s">
        <v>244</v>
      </c>
      <c r="X831" t="s">
        <v>19935</v>
      </c>
      <c r="AA831">
        <f ca="1" t="shared" si="25"/>
        <v>18</v>
      </c>
    </row>
    <row r="832" spans="1:27">
      <c r="A832" s="101">
        <v>65</v>
      </c>
      <c r="B832" s="89" t="str">
        <f t="shared" si="24"/>
        <v>452731200105241228</v>
      </c>
      <c r="C832" s="89" t="s">
        <v>244</v>
      </c>
      <c r="D832" s="102" t="s">
        <v>3589</v>
      </c>
      <c r="E832" s="102" t="s">
        <v>143</v>
      </c>
      <c r="F832" s="103" t="s">
        <v>20131</v>
      </c>
      <c r="G832" s="103">
        <v>201715</v>
      </c>
      <c r="H832" s="104" t="s">
        <v>3588</v>
      </c>
      <c r="I832" s="103" t="s">
        <v>30</v>
      </c>
      <c r="J832" s="103" t="s">
        <v>30</v>
      </c>
      <c r="K832" s="103" t="s">
        <v>27</v>
      </c>
      <c r="L832" s="103" t="s">
        <v>30</v>
      </c>
      <c r="M832" s="103" t="s">
        <v>30</v>
      </c>
      <c r="N832" s="103" t="s">
        <v>30</v>
      </c>
      <c r="O832" s="103" t="s">
        <v>27</v>
      </c>
      <c r="P832" s="103" t="s">
        <v>1517</v>
      </c>
      <c r="Q832" s="103" t="s">
        <v>3591</v>
      </c>
      <c r="R832" s="105">
        <v>13542328816</v>
      </c>
      <c r="S832" s="103" t="s">
        <v>1517</v>
      </c>
      <c r="T832" s="103" t="s">
        <v>20169</v>
      </c>
      <c r="U832" s="106" t="s">
        <v>20246</v>
      </c>
      <c r="V832" s="105" t="s">
        <v>21273</v>
      </c>
      <c r="W832" s="110" t="s">
        <v>244</v>
      </c>
      <c r="X832" t="s">
        <v>19936</v>
      </c>
      <c r="AA832">
        <f ca="1" t="shared" si="25"/>
        <v>20</v>
      </c>
    </row>
    <row r="833" spans="1:27">
      <c r="A833" s="101">
        <v>66</v>
      </c>
      <c r="B833" s="89" t="str">
        <f t="shared" si="24"/>
        <v>452731200107221829</v>
      </c>
      <c r="C833" s="89" t="s">
        <v>244</v>
      </c>
      <c r="D833" s="102" t="s">
        <v>3593</v>
      </c>
      <c r="E833" s="102" t="s">
        <v>143</v>
      </c>
      <c r="F833" s="103" t="s">
        <v>20178</v>
      </c>
      <c r="G833" s="103">
        <v>201339</v>
      </c>
      <c r="H833" s="104" t="s">
        <v>3592</v>
      </c>
      <c r="I833" s="103" t="s">
        <v>30</v>
      </c>
      <c r="J833" s="103" t="s">
        <v>30</v>
      </c>
      <c r="K833" s="103" t="s">
        <v>30</v>
      </c>
      <c r="L833" s="103" t="s">
        <v>18798</v>
      </c>
      <c r="M833" s="103" t="s">
        <v>30</v>
      </c>
      <c r="N833" s="103" t="s">
        <v>30</v>
      </c>
      <c r="O833" s="103" t="s">
        <v>27</v>
      </c>
      <c r="P833" s="103" t="s">
        <v>1517</v>
      </c>
      <c r="Q833" s="103" t="s">
        <v>3595</v>
      </c>
      <c r="R833" s="105">
        <v>18378891668</v>
      </c>
      <c r="S833" s="103" t="s">
        <v>1517</v>
      </c>
      <c r="T833" s="103" t="s">
        <v>1517</v>
      </c>
      <c r="U833" s="106" t="s">
        <v>21274</v>
      </c>
      <c r="V833" s="105" t="s">
        <v>21275</v>
      </c>
      <c r="W833" s="110" t="s">
        <v>244</v>
      </c>
      <c r="X833" t="s">
        <v>19937</v>
      </c>
      <c r="AA833">
        <f ca="1" t="shared" si="25"/>
        <v>20</v>
      </c>
    </row>
    <row r="834" spans="1:27">
      <c r="A834" s="101">
        <v>67</v>
      </c>
      <c r="B834" s="89" t="str">
        <f t="shared" si="24"/>
        <v>450802200306274634</v>
      </c>
      <c r="C834" s="89" t="s">
        <v>244</v>
      </c>
      <c r="D834" s="102" t="s">
        <v>3597</v>
      </c>
      <c r="E834" s="102" t="s">
        <v>24</v>
      </c>
      <c r="F834" s="103" t="s">
        <v>20131</v>
      </c>
      <c r="G834" s="103">
        <v>201589</v>
      </c>
      <c r="H834" s="104" t="s">
        <v>3596</v>
      </c>
      <c r="I834" s="103" t="s">
        <v>30</v>
      </c>
      <c r="J834" s="103" t="s">
        <v>27</v>
      </c>
      <c r="K834" s="103" t="s">
        <v>30</v>
      </c>
      <c r="L834" s="103" t="s">
        <v>30</v>
      </c>
      <c r="M834" s="103" t="s">
        <v>30</v>
      </c>
      <c r="N834" s="103" t="s">
        <v>27</v>
      </c>
      <c r="O834" s="103" t="s">
        <v>27</v>
      </c>
      <c r="P834" s="103" t="s">
        <v>21276</v>
      </c>
      <c r="Q834" s="103" t="s">
        <v>3599</v>
      </c>
      <c r="R834" s="105">
        <v>13807783922</v>
      </c>
      <c r="S834" s="103" t="s">
        <v>21276</v>
      </c>
      <c r="T834" s="103" t="s">
        <v>21277</v>
      </c>
      <c r="U834" s="106" t="s">
        <v>21278</v>
      </c>
      <c r="V834" s="105" t="s">
        <v>21278</v>
      </c>
      <c r="W834" s="110" t="s">
        <v>244</v>
      </c>
      <c r="X834" t="s">
        <v>3598</v>
      </c>
      <c r="AA834">
        <f ca="1" t="shared" si="25"/>
        <v>18</v>
      </c>
    </row>
    <row r="835" spans="1:27">
      <c r="A835" s="101">
        <v>1</v>
      </c>
      <c r="B835" s="89" t="str">
        <f t="shared" ref="B835:B898" si="26">H835</f>
        <v>452731200011023633</v>
      </c>
      <c r="C835" s="89" t="s">
        <v>249</v>
      </c>
      <c r="D835" s="102" t="s">
        <v>3601</v>
      </c>
      <c r="E835" s="102" t="s">
        <v>24</v>
      </c>
      <c r="F835" s="103" t="s">
        <v>20205</v>
      </c>
      <c r="G835" s="103" t="s">
        <v>20546</v>
      </c>
      <c r="H835" s="104" t="s">
        <v>3600</v>
      </c>
      <c r="I835" s="103" t="s">
        <v>27</v>
      </c>
      <c r="J835" s="103" t="s">
        <v>30</v>
      </c>
      <c r="K835" s="103" t="s">
        <v>30</v>
      </c>
      <c r="L835" s="103" t="s">
        <v>30</v>
      </c>
      <c r="M835" s="103" t="s">
        <v>30</v>
      </c>
      <c r="N835" s="103" t="s">
        <v>27</v>
      </c>
      <c r="O835" s="103" t="s">
        <v>27</v>
      </c>
      <c r="P835" s="103" t="s">
        <v>1517</v>
      </c>
      <c r="Q835" s="103" t="s">
        <v>3603</v>
      </c>
      <c r="R835" s="105">
        <v>15077130806</v>
      </c>
      <c r="S835" s="103" t="s">
        <v>1517</v>
      </c>
      <c r="T835" s="103" t="s">
        <v>20158</v>
      </c>
      <c r="U835" s="106" t="s">
        <v>20313</v>
      </c>
      <c r="V835" s="105" t="s">
        <v>20331</v>
      </c>
      <c r="W835" s="110" t="s">
        <v>249</v>
      </c>
      <c r="X835" t="s">
        <v>19938</v>
      </c>
      <c r="AA835">
        <f ca="1" t="shared" si="25"/>
        <v>20</v>
      </c>
    </row>
    <row r="836" spans="1:27">
      <c r="A836" s="101">
        <v>2</v>
      </c>
      <c r="B836" s="89" t="str">
        <f t="shared" si="26"/>
        <v>452731200211246612</v>
      </c>
      <c r="C836" s="89" t="s">
        <v>249</v>
      </c>
      <c r="D836" s="102" t="s">
        <v>3608</v>
      </c>
      <c r="E836" s="102" t="s">
        <v>24</v>
      </c>
      <c r="F836" s="103" t="s">
        <v>20131</v>
      </c>
      <c r="G836" s="103" t="s">
        <v>20276</v>
      </c>
      <c r="H836" s="104" t="s">
        <v>3607</v>
      </c>
      <c r="I836" s="103" t="s">
        <v>30</v>
      </c>
      <c r="J836" s="103" t="s">
        <v>30</v>
      </c>
      <c r="K836" s="103" t="s">
        <v>30</v>
      </c>
      <c r="L836" s="103" t="s">
        <v>30</v>
      </c>
      <c r="M836" s="103" t="s">
        <v>30</v>
      </c>
      <c r="N836" s="103" t="s">
        <v>30</v>
      </c>
      <c r="O836" s="103" t="s">
        <v>27</v>
      </c>
      <c r="P836" s="103" t="s">
        <v>1517</v>
      </c>
      <c r="Q836" s="103" t="s">
        <v>3610</v>
      </c>
      <c r="R836" s="105">
        <v>15677141819</v>
      </c>
      <c r="S836" s="103" t="s">
        <v>1517</v>
      </c>
      <c r="T836" s="103" t="s">
        <v>20894</v>
      </c>
      <c r="U836" s="106" t="s">
        <v>21279</v>
      </c>
      <c r="V836" s="105" t="s">
        <v>20391</v>
      </c>
      <c r="W836" s="110" t="s">
        <v>249</v>
      </c>
      <c r="X836" t="s">
        <v>3609</v>
      </c>
      <c r="AA836">
        <f ca="1" t="shared" ref="AA836:AA899" si="27">DATEDIF(TEXT(MID(H836,7,8),"00-00-00"),TODAY(),"y")</f>
        <v>18</v>
      </c>
    </row>
    <row r="837" spans="1:27">
      <c r="A837" s="101">
        <v>3</v>
      </c>
      <c r="B837" s="89" t="str">
        <f t="shared" si="26"/>
        <v>451229200211300025</v>
      </c>
      <c r="C837" s="89" t="s">
        <v>249</v>
      </c>
      <c r="D837" s="102" t="s">
        <v>3613</v>
      </c>
      <c r="E837" s="102" t="s">
        <v>143</v>
      </c>
      <c r="F837" s="103" t="s">
        <v>20131</v>
      </c>
      <c r="G837" s="103" t="s">
        <v>20276</v>
      </c>
      <c r="H837" s="104" t="s">
        <v>3612</v>
      </c>
      <c r="I837" s="103" t="s">
        <v>30</v>
      </c>
      <c r="J837" s="103" t="s">
        <v>30</v>
      </c>
      <c r="K837" s="103" t="s">
        <v>30</v>
      </c>
      <c r="L837" s="103" t="s">
        <v>30</v>
      </c>
      <c r="M837" s="103" t="s">
        <v>30</v>
      </c>
      <c r="N837" s="103" t="s">
        <v>30</v>
      </c>
      <c r="O837" s="103" t="s">
        <v>27</v>
      </c>
      <c r="P837" s="103" t="s">
        <v>1517</v>
      </c>
      <c r="Q837" s="103" t="s">
        <v>3615</v>
      </c>
      <c r="R837" s="105">
        <v>13768380251</v>
      </c>
      <c r="S837" s="103" t="s">
        <v>1517</v>
      </c>
      <c r="T837" s="103" t="s">
        <v>1517</v>
      </c>
      <c r="U837" s="106" t="s">
        <v>20167</v>
      </c>
      <c r="V837" s="105" t="s">
        <v>21280</v>
      </c>
      <c r="W837" s="110" t="s">
        <v>249</v>
      </c>
      <c r="X837" t="s">
        <v>19939</v>
      </c>
      <c r="AA837">
        <f ca="1" t="shared" si="27"/>
        <v>18</v>
      </c>
    </row>
    <row r="838" spans="1:27">
      <c r="A838" s="101">
        <v>4</v>
      </c>
      <c r="B838" s="89" t="str">
        <f t="shared" si="26"/>
        <v>452731200302126624</v>
      </c>
      <c r="C838" s="89" t="s">
        <v>249</v>
      </c>
      <c r="D838" s="102" t="s">
        <v>1238</v>
      </c>
      <c r="E838" s="102" t="s">
        <v>143</v>
      </c>
      <c r="F838" s="103" t="s">
        <v>20131</v>
      </c>
      <c r="G838" s="103" t="s">
        <v>20161</v>
      </c>
      <c r="H838" s="104" t="s">
        <v>3617</v>
      </c>
      <c r="I838" s="103" t="s">
        <v>30</v>
      </c>
      <c r="J838" s="103" t="s">
        <v>30</v>
      </c>
      <c r="K838" s="103" t="s">
        <v>30</v>
      </c>
      <c r="L838" s="103" t="s">
        <v>30</v>
      </c>
      <c r="M838" s="103" t="s">
        <v>30</v>
      </c>
      <c r="N838" s="103" t="s">
        <v>27</v>
      </c>
      <c r="O838" s="103" t="s">
        <v>27</v>
      </c>
      <c r="P838" s="103" t="s">
        <v>1517</v>
      </c>
      <c r="Q838" s="103" t="s">
        <v>1428</v>
      </c>
      <c r="R838" s="105" t="s">
        <v>3619</v>
      </c>
      <c r="S838" s="103" t="s">
        <v>1517</v>
      </c>
      <c r="T838" s="103" t="s">
        <v>20894</v>
      </c>
      <c r="U838" s="106" t="s">
        <v>20894</v>
      </c>
      <c r="V838" s="105" t="s">
        <v>21281</v>
      </c>
      <c r="W838" s="110" t="s">
        <v>249</v>
      </c>
      <c r="X838" t="s">
        <v>3618</v>
      </c>
      <c r="AA838">
        <f ca="1" t="shared" si="27"/>
        <v>18</v>
      </c>
    </row>
    <row r="839" spans="1:27">
      <c r="A839" s="101">
        <v>5</v>
      </c>
      <c r="B839" s="89" t="str">
        <f t="shared" si="26"/>
        <v>452731200201061825</v>
      </c>
      <c r="C839" s="89" t="s">
        <v>249</v>
      </c>
      <c r="D839" s="102" t="s">
        <v>3621</v>
      </c>
      <c r="E839" s="102" t="s">
        <v>143</v>
      </c>
      <c r="F839" s="103" t="s">
        <v>20178</v>
      </c>
      <c r="G839" s="103" t="s">
        <v>20175</v>
      </c>
      <c r="H839" s="104" t="s">
        <v>3620</v>
      </c>
      <c r="I839" s="103" t="s">
        <v>30</v>
      </c>
      <c r="J839" s="103" t="s">
        <v>18798</v>
      </c>
      <c r="K839" s="103" t="s">
        <v>18798</v>
      </c>
      <c r="L839" s="103" t="s">
        <v>21050</v>
      </c>
      <c r="M839" s="103" t="s">
        <v>30</v>
      </c>
      <c r="N839" s="103" t="s">
        <v>21050</v>
      </c>
      <c r="O839" s="103" t="s">
        <v>27</v>
      </c>
      <c r="P839" s="103" t="s">
        <v>1517</v>
      </c>
      <c r="Q839" s="103" t="s">
        <v>3622</v>
      </c>
      <c r="R839" s="105">
        <v>19907882419</v>
      </c>
      <c r="S839" s="103" t="s">
        <v>1517</v>
      </c>
      <c r="T839" s="103" t="s">
        <v>20208</v>
      </c>
      <c r="U839" s="106" t="s">
        <v>20972</v>
      </c>
      <c r="V839" s="105" t="s">
        <v>20973</v>
      </c>
      <c r="W839" s="110" t="s">
        <v>249</v>
      </c>
      <c r="X839" t="s">
        <v>2386</v>
      </c>
      <c r="AA839">
        <f ca="1" t="shared" si="27"/>
        <v>19</v>
      </c>
    </row>
    <row r="840" spans="1:27">
      <c r="A840" s="101">
        <v>6</v>
      </c>
      <c r="B840" s="89" t="str">
        <f t="shared" si="26"/>
        <v>451229200111281840</v>
      </c>
      <c r="C840" s="89" t="s">
        <v>249</v>
      </c>
      <c r="D840" s="102" t="s">
        <v>3624</v>
      </c>
      <c r="E840" s="102" t="s">
        <v>143</v>
      </c>
      <c r="F840" s="103" t="s">
        <v>20178</v>
      </c>
      <c r="G840" s="103" t="s">
        <v>20222</v>
      </c>
      <c r="H840" s="104" t="s">
        <v>3623</v>
      </c>
      <c r="I840" s="103" t="s">
        <v>30</v>
      </c>
      <c r="J840" s="103" t="s">
        <v>30</v>
      </c>
      <c r="K840" s="103" t="s">
        <v>30</v>
      </c>
      <c r="L840" s="103" t="s">
        <v>30</v>
      </c>
      <c r="M840" s="103" t="s">
        <v>30</v>
      </c>
      <c r="N840" s="103" t="s">
        <v>27</v>
      </c>
      <c r="O840" s="103" t="s">
        <v>27</v>
      </c>
      <c r="P840" s="103" t="s">
        <v>1517</v>
      </c>
      <c r="Q840" s="103" t="s">
        <v>3626</v>
      </c>
      <c r="R840" s="105">
        <v>18070860674</v>
      </c>
      <c r="S840" s="103" t="s">
        <v>1517</v>
      </c>
      <c r="T840" s="103" t="s">
        <v>20208</v>
      </c>
      <c r="U840" s="106" t="s">
        <v>20357</v>
      </c>
      <c r="V840" s="105" t="s">
        <v>21282</v>
      </c>
      <c r="W840" s="110" t="s">
        <v>249</v>
      </c>
      <c r="X840" t="s">
        <v>3625</v>
      </c>
      <c r="AA840">
        <f ca="1" t="shared" si="27"/>
        <v>19</v>
      </c>
    </row>
    <row r="841" spans="1:27">
      <c r="A841" s="101">
        <v>7</v>
      </c>
      <c r="B841" s="89" t="str">
        <f t="shared" si="26"/>
        <v>452731200303174214</v>
      </c>
      <c r="C841" s="89" t="s">
        <v>249</v>
      </c>
      <c r="D841" s="102" t="s">
        <v>3628</v>
      </c>
      <c r="E841" s="102" t="s">
        <v>24</v>
      </c>
      <c r="F841" s="103" t="s">
        <v>20131</v>
      </c>
      <c r="G841" s="103" t="s">
        <v>20202</v>
      </c>
      <c r="H841" s="104" t="s">
        <v>3627</v>
      </c>
      <c r="I841" s="103" t="s">
        <v>30</v>
      </c>
      <c r="J841" s="103" t="s">
        <v>30</v>
      </c>
      <c r="K841" s="103" t="s">
        <v>30</v>
      </c>
      <c r="L841" s="103" t="s">
        <v>30</v>
      </c>
      <c r="M841" s="103" t="s">
        <v>30</v>
      </c>
      <c r="N841" s="103" t="s">
        <v>30</v>
      </c>
      <c r="O841" s="103" t="s">
        <v>27</v>
      </c>
      <c r="P841" s="103" t="s">
        <v>1517</v>
      </c>
      <c r="Q841" s="103" t="s">
        <v>3630</v>
      </c>
      <c r="R841" s="105">
        <v>13768480953</v>
      </c>
      <c r="S841" s="103" t="s">
        <v>1517</v>
      </c>
      <c r="T841" s="103" t="s">
        <v>20155</v>
      </c>
      <c r="U841" s="106" t="s">
        <v>20134</v>
      </c>
      <c r="V841" s="105" t="s">
        <v>20844</v>
      </c>
      <c r="W841" s="110" t="s">
        <v>249</v>
      </c>
      <c r="X841" t="s">
        <v>3629</v>
      </c>
      <c r="AA841">
        <f ca="1" t="shared" si="27"/>
        <v>18</v>
      </c>
    </row>
    <row r="842" spans="1:27">
      <c r="A842" s="101">
        <v>8</v>
      </c>
      <c r="B842" s="89" t="str">
        <f t="shared" si="26"/>
        <v>451229200509065726</v>
      </c>
      <c r="C842" s="89" t="s">
        <v>249</v>
      </c>
      <c r="D842" s="102" t="s">
        <v>3632</v>
      </c>
      <c r="E842" s="102" t="s">
        <v>143</v>
      </c>
      <c r="F842" s="103" t="s">
        <v>20131</v>
      </c>
      <c r="G842" s="103" t="s">
        <v>21283</v>
      </c>
      <c r="H842" s="104" t="s">
        <v>3631</v>
      </c>
      <c r="I842" s="103" t="s">
        <v>30</v>
      </c>
      <c r="J842" s="103" t="s">
        <v>30</v>
      </c>
      <c r="K842" s="103" t="s">
        <v>30</v>
      </c>
      <c r="L842" s="103" t="s">
        <v>30</v>
      </c>
      <c r="M842" s="103" t="s">
        <v>30</v>
      </c>
      <c r="N842" s="103" t="s">
        <v>30</v>
      </c>
      <c r="O842" s="103" t="s">
        <v>27</v>
      </c>
      <c r="P842" s="103" t="s">
        <v>1517</v>
      </c>
      <c r="Q842" s="103" t="s">
        <v>3634</v>
      </c>
      <c r="R842" s="105">
        <v>13877894673</v>
      </c>
      <c r="S842" s="103" t="s">
        <v>1517</v>
      </c>
      <c r="T842" s="103" t="s">
        <v>1517</v>
      </c>
      <c r="U842" s="106" t="s">
        <v>20233</v>
      </c>
      <c r="V842" s="105" t="s">
        <v>20358</v>
      </c>
      <c r="W842" s="110" t="s">
        <v>249</v>
      </c>
      <c r="X842" t="s">
        <v>21284</v>
      </c>
      <c r="AA842">
        <f ca="1" t="shared" si="27"/>
        <v>15</v>
      </c>
    </row>
    <row r="843" spans="1:27">
      <c r="A843" s="101">
        <v>9</v>
      </c>
      <c r="B843" s="89" t="str">
        <f t="shared" si="26"/>
        <v>452731200208011249</v>
      </c>
      <c r="C843" s="89" t="s">
        <v>249</v>
      </c>
      <c r="D843" s="102" t="s">
        <v>3638</v>
      </c>
      <c r="E843" s="102" t="s">
        <v>143</v>
      </c>
      <c r="F843" s="103" t="s">
        <v>20131</v>
      </c>
      <c r="G843" s="103" t="s">
        <v>20182</v>
      </c>
      <c r="H843" s="104" t="s">
        <v>3637</v>
      </c>
      <c r="I843" s="103" t="s">
        <v>30</v>
      </c>
      <c r="J843" s="103" t="s">
        <v>30</v>
      </c>
      <c r="K843" s="103" t="s">
        <v>30</v>
      </c>
      <c r="L843" s="103" t="s">
        <v>30</v>
      </c>
      <c r="M843" s="103" t="s">
        <v>30</v>
      </c>
      <c r="N843" s="103" t="s">
        <v>30</v>
      </c>
      <c r="O843" s="103" t="s">
        <v>27</v>
      </c>
      <c r="P843" s="103" t="s">
        <v>1517</v>
      </c>
      <c r="Q843" s="103" t="s">
        <v>3639</v>
      </c>
      <c r="R843" s="105">
        <v>13397886096</v>
      </c>
      <c r="S843" s="103" t="s">
        <v>1517</v>
      </c>
      <c r="T843" s="103" t="s">
        <v>20169</v>
      </c>
      <c r="U843" s="106" t="s">
        <v>20242</v>
      </c>
      <c r="V843" s="105" t="s">
        <v>21016</v>
      </c>
      <c r="W843" s="110" t="s">
        <v>249</v>
      </c>
      <c r="X843" t="s">
        <v>17778</v>
      </c>
      <c r="AA843">
        <f ca="1" t="shared" si="27"/>
        <v>19</v>
      </c>
    </row>
    <row r="844" spans="1:27">
      <c r="A844" s="101">
        <v>10</v>
      </c>
      <c r="B844" s="89" t="str">
        <f t="shared" si="26"/>
        <v>452127200404110626</v>
      </c>
      <c r="C844" s="89" t="s">
        <v>249</v>
      </c>
      <c r="D844" s="102" t="s">
        <v>3642</v>
      </c>
      <c r="E844" s="102" t="s">
        <v>143</v>
      </c>
      <c r="F844" s="103" t="s">
        <v>20131</v>
      </c>
      <c r="G844" s="103" t="s">
        <v>20255</v>
      </c>
      <c r="H844" s="104" t="s">
        <v>3641</v>
      </c>
      <c r="I844" s="103" t="s">
        <v>30</v>
      </c>
      <c r="J844" s="103" t="s">
        <v>30</v>
      </c>
      <c r="K844" s="103" t="s">
        <v>30</v>
      </c>
      <c r="L844" s="103" t="s">
        <v>30</v>
      </c>
      <c r="M844" s="103" t="s">
        <v>30</v>
      </c>
      <c r="N844" s="103" t="s">
        <v>30</v>
      </c>
      <c r="O844" s="103" t="s">
        <v>27</v>
      </c>
      <c r="P844" s="103" t="s">
        <v>20253</v>
      </c>
      <c r="Q844" s="103" t="s">
        <v>3558</v>
      </c>
      <c r="R844" s="105">
        <v>18070864090</v>
      </c>
      <c r="S844" s="103" t="s">
        <v>20253</v>
      </c>
      <c r="T844" s="103" t="s">
        <v>20909</v>
      </c>
      <c r="U844" s="106" t="s">
        <v>21285</v>
      </c>
      <c r="V844" s="105" t="s">
        <v>21286</v>
      </c>
      <c r="W844" s="110" t="s">
        <v>249</v>
      </c>
      <c r="X844" t="s">
        <v>3643</v>
      </c>
      <c r="AA844">
        <f ca="1" t="shared" si="27"/>
        <v>17</v>
      </c>
    </row>
    <row r="845" spans="1:27">
      <c r="A845" s="101">
        <v>11</v>
      </c>
      <c r="B845" s="89" t="str">
        <f t="shared" si="26"/>
        <v>452730200007071433</v>
      </c>
      <c r="C845" s="89" t="s">
        <v>249</v>
      </c>
      <c r="D845" s="102" t="s">
        <v>3647</v>
      </c>
      <c r="E845" s="102" t="s">
        <v>24</v>
      </c>
      <c r="F845" s="103" t="s">
        <v>20178</v>
      </c>
      <c r="G845" s="103" t="s">
        <v>20139</v>
      </c>
      <c r="H845" s="104" t="s">
        <v>3646</v>
      </c>
      <c r="I845" s="103" t="s">
        <v>30</v>
      </c>
      <c r="J845" s="103" t="s">
        <v>21050</v>
      </c>
      <c r="K845" s="103" t="s">
        <v>21050</v>
      </c>
      <c r="L845" s="103" t="s">
        <v>21050</v>
      </c>
      <c r="M845" s="103" t="s">
        <v>30</v>
      </c>
      <c r="N845" s="103" t="s">
        <v>21050</v>
      </c>
      <c r="O845" s="103" t="s">
        <v>27</v>
      </c>
      <c r="P845" s="103" t="s">
        <v>1517</v>
      </c>
      <c r="Q845" s="103" t="s">
        <v>3649</v>
      </c>
      <c r="R845" s="105">
        <v>18176137994</v>
      </c>
      <c r="S845" s="103" t="s">
        <v>18438</v>
      </c>
      <c r="T845" s="103" t="s">
        <v>21287</v>
      </c>
      <c r="U845" s="106" t="s">
        <v>21288</v>
      </c>
      <c r="V845" s="105" t="s">
        <v>21289</v>
      </c>
      <c r="W845" s="110" t="s">
        <v>249</v>
      </c>
      <c r="X845" t="s">
        <v>3648</v>
      </c>
      <c r="AA845">
        <f ca="1" t="shared" si="27"/>
        <v>21</v>
      </c>
    </row>
    <row r="846" spans="1:27">
      <c r="A846" s="101">
        <v>12</v>
      </c>
      <c r="B846" s="89" t="str">
        <f t="shared" si="26"/>
        <v>451229200003121815</v>
      </c>
      <c r="C846" s="89" t="s">
        <v>249</v>
      </c>
      <c r="D846" s="102" t="s">
        <v>3651</v>
      </c>
      <c r="E846" s="102" t="s">
        <v>24</v>
      </c>
      <c r="F846" s="103" t="s">
        <v>20178</v>
      </c>
      <c r="G846" s="103" t="s">
        <v>20416</v>
      </c>
      <c r="H846" s="104" t="s">
        <v>3650</v>
      </c>
      <c r="I846" s="103" t="s">
        <v>27</v>
      </c>
      <c r="J846" s="103" t="s">
        <v>30</v>
      </c>
      <c r="K846" s="103" t="s">
        <v>30</v>
      </c>
      <c r="L846" s="103" t="s">
        <v>30</v>
      </c>
      <c r="M846" s="103" t="s">
        <v>30</v>
      </c>
      <c r="N846" s="103" t="s">
        <v>27</v>
      </c>
      <c r="O846" s="103" t="s">
        <v>27</v>
      </c>
      <c r="P846" s="103" t="s">
        <v>1517</v>
      </c>
      <c r="Q846" s="103" t="s">
        <v>3653</v>
      </c>
      <c r="R846" s="105">
        <v>18177870605</v>
      </c>
      <c r="S846" s="103" t="s">
        <v>1517</v>
      </c>
      <c r="T846" s="103" t="s">
        <v>20208</v>
      </c>
      <c r="U846" s="106" t="s">
        <v>20659</v>
      </c>
      <c r="V846" s="105" t="s">
        <v>21290</v>
      </c>
      <c r="W846" s="110" t="s">
        <v>249</v>
      </c>
      <c r="X846" t="s">
        <v>3652</v>
      </c>
      <c r="AA846">
        <f ca="1" t="shared" si="27"/>
        <v>21</v>
      </c>
    </row>
    <row r="847" spans="1:27">
      <c r="A847" s="101">
        <v>13</v>
      </c>
      <c r="B847" s="89" t="str">
        <f t="shared" si="26"/>
        <v>45273120030923031x</v>
      </c>
      <c r="C847" s="89" t="s">
        <v>249</v>
      </c>
      <c r="D847" s="102" t="s">
        <v>3656</v>
      </c>
      <c r="E847" s="102" t="s">
        <v>24</v>
      </c>
      <c r="F847" s="103" t="s">
        <v>20178</v>
      </c>
      <c r="G847" s="103" t="s">
        <v>20168</v>
      </c>
      <c r="H847" s="104" t="s">
        <v>3655</v>
      </c>
      <c r="I847" s="103" t="s">
        <v>30</v>
      </c>
      <c r="J847" s="103" t="s">
        <v>30</v>
      </c>
      <c r="K847" s="103" t="s">
        <v>30</v>
      </c>
      <c r="L847" s="103" t="s">
        <v>30</v>
      </c>
      <c r="M847" s="103" t="s">
        <v>30</v>
      </c>
      <c r="N847" s="103" t="s">
        <v>30</v>
      </c>
      <c r="O847" s="103" t="s">
        <v>27</v>
      </c>
      <c r="P847" s="103" t="s">
        <v>1517</v>
      </c>
      <c r="Q847" s="103" t="s">
        <v>3658</v>
      </c>
      <c r="R847" s="105">
        <v>15878688771</v>
      </c>
      <c r="S847" s="103" t="s">
        <v>1517</v>
      </c>
      <c r="T847" s="103" t="s">
        <v>20280</v>
      </c>
      <c r="U847" s="106" t="s">
        <v>21018</v>
      </c>
      <c r="V847" s="105" t="s">
        <v>21291</v>
      </c>
      <c r="W847" s="107" t="s">
        <v>249</v>
      </c>
      <c r="X847" t="s">
        <v>3657</v>
      </c>
      <c r="AA847">
        <f ca="1" t="shared" si="27"/>
        <v>17</v>
      </c>
    </row>
    <row r="848" spans="1:27">
      <c r="A848" s="101">
        <v>14</v>
      </c>
      <c r="B848" s="89" t="str">
        <f t="shared" si="26"/>
        <v>451222200111271074</v>
      </c>
      <c r="C848" s="89" t="s">
        <v>249</v>
      </c>
      <c r="D848" s="102" t="s">
        <v>370</v>
      </c>
      <c r="E848" s="102" t="s">
        <v>24</v>
      </c>
      <c r="F848" s="103" t="s">
        <v>20131</v>
      </c>
      <c r="G848" s="103" t="s">
        <v>20222</v>
      </c>
      <c r="H848" s="104" t="s">
        <v>3660</v>
      </c>
      <c r="I848" s="103" t="s">
        <v>27</v>
      </c>
      <c r="J848" s="103" t="s">
        <v>30</v>
      </c>
      <c r="K848" s="103" t="s">
        <v>27</v>
      </c>
      <c r="L848" s="103" t="s">
        <v>30</v>
      </c>
      <c r="M848" s="103" t="s">
        <v>30</v>
      </c>
      <c r="N848" s="103" t="s">
        <v>30</v>
      </c>
      <c r="O848" s="103" t="s">
        <v>27</v>
      </c>
      <c r="P848" s="103" t="s">
        <v>20622</v>
      </c>
      <c r="Q848" s="103" t="s">
        <v>3662</v>
      </c>
      <c r="R848" s="105">
        <v>15218777949</v>
      </c>
      <c r="S848" s="103" t="s">
        <v>21292</v>
      </c>
      <c r="T848" s="103" t="s">
        <v>21293</v>
      </c>
      <c r="U848" s="106" t="s">
        <v>21294</v>
      </c>
      <c r="V848" s="105" t="s">
        <v>21294</v>
      </c>
      <c r="W848" s="107" t="s">
        <v>249</v>
      </c>
      <c r="X848" t="s">
        <v>3661</v>
      </c>
      <c r="AA848">
        <f ca="1" t="shared" si="27"/>
        <v>19</v>
      </c>
    </row>
    <row r="849" spans="1:27">
      <c r="A849" s="101">
        <v>15</v>
      </c>
      <c r="B849" s="89" t="str">
        <f t="shared" si="26"/>
        <v>45122919990614246X</v>
      </c>
      <c r="C849" s="89" t="s">
        <v>249</v>
      </c>
      <c r="D849" s="102" t="s">
        <v>3665</v>
      </c>
      <c r="E849" s="102" t="s">
        <v>143</v>
      </c>
      <c r="F849" s="103" t="s">
        <v>20178</v>
      </c>
      <c r="G849" s="103" t="s">
        <v>21295</v>
      </c>
      <c r="H849" s="104" t="s">
        <v>3664</v>
      </c>
      <c r="I849" s="103" t="s">
        <v>27</v>
      </c>
      <c r="J849" s="103" t="s">
        <v>30</v>
      </c>
      <c r="K849" s="103" t="s">
        <v>30</v>
      </c>
      <c r="L849" s="103" t="s">
        <v>30</v>
      </c>
      <c r="M849" s="103" t="s">
        <v>30</v>
      </c>
      <c r="N849" s="103" t="s">
        <v>30</v>
      </c>
      <c r="O849" s="103" t="s">
        <v>27</v>
      </c>
      <c r="P849" s="103" t="s">
        <v>1517</v>
      </c>
      <c r="Q849" s="103" t="s">
        <v>3667</v>
      </c>
      <c r="R849" s="105">
        <v>19977898039</v>
      </c>
      <c r="S849" s="103" t="s">
        <v>1517</v>
      </c>
      <c r="T849" s="103" t="s">
        <v>20191</v>
      </c>
      <c r="U849" s="106" t="s">
        <v>20244</v>
      </c>
      <c r="V849" s="105" t="s">
        <v>21296</v>
      </c>
      <c r="W849" s="107" t="s">
        <v>249</v>
      </c>
      <c r="X849" t="s">
        <v>19940</v>
      </c>
      <c r="AA849">
        <f ca="1" t="shared" si="27"/>
        <v>22</v>
      </c>
    </row>
    <row r="850" spans="1:27">
      <c r="A850" s="101">
        <v>16</v>
      </c>
      <c r="B850" s="89" t="str">
        <f t="shared" si="26"/>
        <v>452731200207034211</v>
      </c>
      <c r="C850" s="89" t="s">
        <v>249</v>
      </c>
      <c r="D850" s="102" t="s">
        <v>3670</v>
      </c>
      <c r="E850" s="102" t="s">
        <v>24</v>
      </c>
      <c r="F850" s="103" t="s">
        <v>20131</v>
      </c>
      <c r="G850" s="103" t="s">
        <v>20185</v>
      </c>
      <c r="H850" s="104" t="s">
        <v>3669</v>
      </c>
      <c r="I850" s="103" t="s">
        <v>30</v>
      </c>
      <c r="J850" s="103" t="s">
        <v>30</v>
      </c>
      <c r="K850" s="103" t="s">
        <v>30</v>
      </c>
      <c r="L850" s="103" t="s">
        <v>30</v>
      </c>
      <c r="M850" s="103" t="s">
        <v>30</v>
      </c>
      <c r="N850" s="103" t="s">
        <v>27</v>
      </c>
      <c r="O850" s="103" t="s">
        <v>27</v>
      </c>
      <c r="P850" s="103" t="s">
        <v>1517</v>
      </c>
      <c r="Q850" s="103" t="s">
        <v>3672</v>
      </c>
      <c r="R850" s="105">
        <v>15876134241</v>
      </c>
      <c r="S850" s="103" t="s">
        <v>1517</v>
      </c>
      <c r="T850" s="103" t="s">
        <v>20133</v>
      </c>
      <c r="U850" s="106" t="s">
        <v>20528</v>
      </c>
      <c r="V850" s="105" t="s">
        <v>20964</v>
      </c>
      <c r="W850" s="107" t="s">
        <v>249</v>
      </c>
      <c r="X850" t="s">
        <v>3671</v>
      </c>
      <c r="AA850">
        <f ca="1" t="shared" si="27"/>
        <v>19</v>
      </c>
    </row>
    <row r="851" spans="1:27">
      <c r="A851" s="101">
        <v>17</v>
      </c>
      <c r="B851" s="89" t="str">
        <f t="shared" si="26"/>
        <v>452731200108195722</v>
      </c>
      <c r="C851" s="89" t="s">
        <v>249</v>
      </c>
      <c r="D851" s="102" t="s">
        <v>3674</v>
      </c>
      <c r="E851" s="102" t="s">
        <v>143</v>
      </c>
      <c r="F851" s="103" t="s">
        <v>20205</v>
      </c>
      <c r="G851" s="103" t="s">
        <v>21038</v>
      </c>
      <c r="H851" s="104" t="s">
        <v>3673</v>
      </c>
      <c r="I851" s="103" t="s">
        <v>30</v>
      </c>
      <c r="J851" s="103" t="s">
        <v>30</v>
      </c>
      <c r="K851" s="103" t="s">
        <v>30</v>
      </c>
      <c r="L851" s="103" t="s">
        <v>30</v>
      </c>
      <c r="M851" s="103" t="s">
        <v>30</v>
      </c>
      <c r="N851" s="103" t="s">
        <v>27</v>
      </c>
      <c r="O851" s="103" t="s">
        <v>27</v>
      </c>
      <c r="P851" s="103" t="s">
        <v>1517</v>
      </c>
      <c r="Q851" s="103" t="s">
        <v>3675</v>
      </c>
      <c r="R851" s="105">
        <v>13557488792</v>
      </c>
      <c r="S851" s="103" t="s">
        <v>1517</v>
      </c>
      <c r="T851" s="103" t="s">
        <v>1517</v>
      </c>
      <c r="U851" s="106" t="s">
        <v>21274</v>
      </c>
      <c r="V851" s="105" t="s">
        <v>20199</v>
      </c>
      <c r="W851" s="107" t="s">
        <v>249</v>
      </c>
      <c r="X851" t="s">
        <v>19941</v>
      </c>
      <c r="AA851">
        <f ca="1" t="shared" si="27"/>
        <v>19</v>
      </c>
    </row>
    <row r="852" spans="1:27">
      <c r="A852" s="101">
        <v>18</v>
      </c>
      <c r="B852" s="89" t="str">
        <f t="shared" si="26"/>
        <v>452731200209215163</v>
      </c>
      <c r="C852" s="89" t="s">
        <v>249</v>
      </c>
      <c r="D852" s="102" t="s">
        <v>3677</v>
      </c>
      <c r="E852" s="102" t="s">
        <v>143</v>
      </c>
      <c r="F852" s="103" t="s">
        <v>20131</v>
      </c>
      <c r="G852" s="103" t="s">
        <v>20143</v>
      </c>
      <c r="H852" s="104" t="s">
        <v>3676</v>
      </c>
      <c r="I852" s="103" t="s">
        <v>30</v>
      </c>
      <c r="J852" s="103" t="s">
        <v>30</v>
      </c>
      <c r="K852" s="103" t="s">
        <v>27</v>
      </c>
      <c r="L852" s="103" t="s">
        <v>30</v>
      </c>
      <c r="M852" s="103" t="s">
        <v>30</v>
      </c>
      <c r="N852" s="103" t="s">
        <v>30</v>
      </c>
      <c r="O852" s="103" t="s">
        <v>27</v>
      </c>
      <c r="P852" s="103" t="s">
        <v>1517</v>
      </c>
      <c r="Q852" s="103" t="s">
        <v>3679</v>
      </c>
      <c r="R852" s="105">
        <v>17754791782</v>
      </c>
      <c r="S852" s="103" t="s">
        <v>1517</v>
      </c>
      <c r="T852" s="103" t="s">
        <v>20164</v>
      </c>
      <c r="U852" s="106" t="s">
        <v>20560</v>
      </c>
      <c r="V852" s="105" t="s">
        <v>21297</v>
      </c>
      <c r="W852" s="107" t="s">
        <v>249</v>
      </c>
      <c r="X852" t="s">
        <v>3678</v>
      </c>
      <c r="AA852">
        <f ca="1" t="shared" si="27"/>
        <v>18</v>
      </c>
    </row>
    <row r="853" spans="1:27">
      <c r="A853" s="101">
        <v>19</v>
      </c>
      <c r="B853" s="89" t="str">
        <f t="shared" si="26"/>
        <v>452731200204090322</v>
      </c>
      <c r="C853" s="89" t="s">
        <v>249</v>
      </c>
      <c r="D853" s="102" t="s">
        <v>3681</v>
      </c>
      <c r="E853" s="102" t="s">
        <v>143</v>
      </c>
      <c r="F853" s="103" t="s">
        <v>20131</v>
      </c>
      <c r="G853" s="103" t="s">
        <v>20297</v>
      </c>
      <c r="H853" s="104" t="s">
        <v>3680</v>
      </c>
      <c r="I853" s="103" t="s">
        <v>30</v>
      </c>
      <c r="J853" s="103" t="s">
        <v>30</v>
      </c>
      <c r="K853" s="103" t="s">
        <v>30</v>
      </c>
      <c r="L853" s="103" t="s">
        <v>30</v>
      </c>
      <c r="M853" s="103" t="s">
        <v>30</v>
      </c>
      <c r="N853" s="103" t="s">
        <v>30</v>
      </c>
      <c r="O853" s="103" t="s">
        <v>27</v>
      </c>
      <c r="P853" s="103" t="s">
        <v>1517</v>
      </c>
      <c r="Q853" s="103" t="s">
        <v>1980</v>
      </c>
      <c r="R853" s="105">
        <v>18278866061</v>
      </c>
      <c r="S853" s="103" t="s">
        <v>1517</v>
      </c>
      <c r="T853" s="103" t="s">
        <v>20280</v>
      </c>
      <c r="U853" s="106" t="s">
        <v>21298</v>
      </c>
      <c r="V853" s="105" t="s">
        <v>21299</v>
      </c>
      <c r="W853" s="107" t="s">
        <v>249</v>
      </c>
      <c r="X853" t="s">
        <v>3682</v>
      </c>
      <c r="AA853">
        <f ca="1" t="shared" si="27"/>
        <v>19</v>
      </c>
    </row>
    <row r="854" spans="1:27">
      <c r="A854" s="101">
        <v>20</v>
      </c>
      <c r="B854" s="89" t="str">
        <f t="shared" si="26"/>
        <v>45273120021102362x</v>
      </c>
      <c r="C854" s="89" t="s">
        <v>249</v>
      </c>
      <c r="D854" s="102" t="s">
        <v>3684</v>
      </c>
      <c r="E854" s="102" t="s">
        <v>143</v>
      </c>
      <c r="F854" s="103" t="s">
        <v>20131</v>
      </c>
      <c r="G854" s="103" t="s">
        <v>20276</v>
      </c>
      <c r="H854" s="104" t="s">
        <v>3683</v>
      </c>
      <c r="I854" s="103" t="s">
        <v>30</v>
      </c>
      <c r="J854" s="103" t="s">
        <v>30</v>
      </c>
      <c r="K854" s="103" t="s">
        <v>30</v>
      </c>
      <c r="L854" s="103" t="s">
        <v>30</v>
      </c>
      <c r="M854" s="103" t="s">
        <v>30</v>
      </c>
      <c r="N854" s="103" t="s">
        <v>30</v>
      </c>
      <c r="O854" s="103" t="s">
        <v>27</v>
      </c>
      <c r="P854" s="103" t="s">
        <v>1517</v>
      </c>
      <c r="Q854" s="103" t="s">
        <v>3686</v>
      </c>
      <c r="R854" s="105">
        <v>13481869208</v>
      </c>
      <c r="S854" s="103" t="s">
        <v>1517</v>
      </c>
      <c r="T854" s="103" t="s">
        <v>20158</v>
      </c>
      <c r="U854" s="106" t="s">
        <v>20250</v>
      </c>
      <c r="V854" s="105" t="s">
        <v>21300</v>
      </c>
      <c r="W854" s="107" t="s">
        <v>249</v>
      </c>
      <c r="X854" t="s">
        <v>17698</v>
      </c>
      <c r="AA854">
        <f ca="1" t="shared" si="27"/>
        <v>18</v>
      </c>
    </row>
    <row r="855" spans="1:27">
      <c r="A855" s="101">
        <v>21</v>
      </c>
      <c r="B855" s="89" t="str">
        <f t="shared" si="26"/>
        <v>45122919970422271X</v>
      </c>
      <c r="C855" s="89" t="s">
        <v>249</v>
      </c>
      <c r="D855" s="102" t="s">
        <v>3689</v>
      </c>
      <c r="E855" s="102" t="s">
        <v>24</v>
      </c>
      <c r="F855" s="103" t="s">
        <v>20178</v>
      </c>
      <c r="G855" s="103" t="s">
        <v>20951</v>
      </c>
      <c r="H855" s="104" t="s">
        <v>3688</v>
      </c>
      <c r="I855" s="103" t="s">
        <v>30</v>
      </c>
      <c r="J855" s="103" t="s">
        <v>30</v>
      </c>
      <c r="K855" s="103" t="s">
        <v>27</v>
      </c>
      <c r="L855" s="103" t="s">
        <v>30</v>
      </c>
      <c r="M855" s="103" t="s">
        <v>30</v>
      </c>
      <c r="N855" s="103" t="s">
        <v>30</v>
      </c>
      <c r="O855" s="103" t="s">
        <v>27</v>
      </c>
      <c r="P855" s="103" t="s">
        <v>1517</v>
      </c>
      <c r="Q855" s="103" t="s">
        <v>3691</v>
      </c>
      <c r="R855" s="105">
        <v>15302528757</v>
      </c>
      <c r="S855" s="103" t="s">
        <v>1517</v>
      </c>
      <c r="T855" s="103" t="s">
        <v>20277</v>
      </c>
      <c r="U855" s="106" t="s">
        <v>20754</v>
      </c>
      <c r="V855" s="105" t="s">
        <v>20135</v>
      </c>
      <c r="W855" s="107" t="s">
        <v>249</v>
      </c>
      <c r="X855" t="s">
        <v>3690</v>
      </c>
      <c r="AA855">
        <f ca="1" t="shared" si="27"/>
        <v>24</v>
      </c>
    </row>
    <row r="856" spans="1:27">
      <c r="A856" s="101">
        <v>22</v>
      </c>
      <c r="B856" s="89" t="str">
        <f t="shared" si="26"/>
        <v>452731200303235128</v>
      </c>
      <c r="C856" s="89" t="s">
        <v>249</v>
      </c>
      <c r="D856" s="102" t="s">
        <v>3695</v>
      </c>
      <c r="E856" s="102" t="s">
        <v>143</v>
      </c>
      <c r="F856" s="103" t="s">
        <v>20131</v>
      </c>
      <c r="G856" s="103" t="s">
        <v>20202</v>
      </c>
      <c r="H856" s="104" t="s">
        <v>3694</v>
      </c>
      <c r="I856" s="103" t="s">
        <v>30</v>
      </c>
      <c r="J856" s="103" t="s">
        <v>30</v>
      </c>
      <c r="K856" s="103" t="s">
        <v>30</v>
      </c>
      <c r="L856" s="103" t="s">
        <v>30</v>
      </c>
      <c r="M856" s="103" t="s">
        <v>30</v>
      </c>
      <c r="N856" s="103" t="s">
        <v>27</v>
      </c>
      <c r="O856" s="103" t="s">
        <v>27</v>
      </c>
      <c r="P856" s="103" t="s">
        <v>1517</v>
      </c>
      <c r="Q856" s="103" t="s">
        <v>3696</v>
      </c>
      <c r="R856" s="105">
        <v>13877895025</v>
      </c>
      <c r="S856" s="103" t="s">
        <v>1517</v>
      </c>
      <c r="T856" s="103" t="s">
        <v>20164</v>
      </c>
      <c r="U856" s="106" t="s">
        <v>20560</v>
      </c>
      <c r="V856" s="105" t="s">
        <v>21020</v>
      </c>
      <c r="W856" s="107" t="s">
        <v>249</v>
      </c>
      <c r="X856" t="s">
        <v>2578</v>
      </c>
      <c r="AA856">
        <f ca="1" t="shared" si="27"/>
        <v>18</v>
      </c>
    </row>
    <row r="857" spans="1:27">
      <c r="A857" s="101">
        <v>23</v>
      </c>
      <c r="B857" s="89" t="str">
        <f t="shared" si="26"/>
        <v>45122920030917272X</v>
      </c>
      <c r="C857" s="89" t="s">
        <v>249</v>
      </c>
      <c r="D857" s="102" t="s">
        <v>3698</v>
      </c>
      <c r="E857" s="102" t="s">
        <v>143</v>
      </c>
      <c r="F857" s="103" t="s">
        <v>20178</v>
      </c>
      <c r="G857" s="103" t="s">
        <v>20168</v>
      </c>
      <c r="H857" s="104" t="s">
        <v>3697</v>
      </c>
      <c r="I857" s="103" t="s">
        <v>30</v>
      </c>
      <c r="J857" s="103" t="s">
        <v>27</v>
      </c>
      <c r="K857" s="103" t="s">
        <v>27</v>
      </c>
      <c r="L857" s="103" t="s">
        <v>30</v>
      </c>
      <c r="M857" s="103" t="s">
        <v>30</v>
      </c>
      <c r="N857" s="103" t="s">
        <v>30</v>
      </c>
      <c r="O857" s="103" t="s">
        <v>27</v>
      </c>
      <c r="P857" s="103" t="s">
        <v>1517</v>
      </c>
      <c r="Q857" s="103" t="s">
        <v>3700</v>
      </c>
      <c r="R857" s="105">
        <v>5821469</v>
      </c>
      <c r="S857" s="103" t="s">
        <v>1517</v>
      </c>
      <c r="T857" s="103" t="s">
        <v>20277</v>
      </c>
      <c r="U857" s="106" t="s">
        <v>20315</v>
      </c>
      <c r="V857" s="105" t="s">
        <v>21301</v>
      </c>
      <c r="W857" s="107" t="s">
        <v>249</v>
      </c>
      <c r="X857" t="s">
        <v>21302</v>
      </c>
      <c r="AA857">
        <f ca="1" t="shared" si="27"/>
        <v>17</v>
      </c>
    </row>
    <row r="858" spans="1:27">
      <c r="A858" s="101">
        <v>24</v>
      </c>
      <c r="B858" s="89" t="str">
        <f t="shared" si="26"/>
        <v>451229200205050322</v>
      </c>
      <c r="C858" s="89" t="s">
        <v>249</v>
      </c>
      <c r="D858" s="102" t="s">
        <v>3704</v>
      </c>
      <c r="E858" s="102" t="s">
        <v>143</v>
      </c>
      <c r="F858" s="103" t="s">
        <v>20178</v>
      </c>
      <c r="G858" s="103" t="s">
        <v>20150</v>
      </c>
      <c r="H858" s="104" t="s">
        <v>3703</v>
      </c>
      <c r="I858" s="103" t="s">
        <v>21214</v>
      </c>
      <c r="J858" s="103" t="s">
        <v>21050</v>
      </c>
      <c r="K858" s="103" t="s">
        <v>18798</v>
      </c>
      <c r="L858" s="103" t="s">
        <v>21050</v>
      </c>
      <c r="M858" s="103" t="s">
        <v>30</v>
      </c>
      <c r="N858" s="103" t="s">
        <v>21050</v>
      </c>
      <c r="O858" s="103" t="s">
        <v>27</v>
      </c>
      <c r="P858" s="103" t="s">
        <v>1517</v>
      </c>
      <c r="Q858" s="103" t="s">
        <v>3706</v>
      </c>
      <c r="R858" s="105">
        <v>18174939046</v>
      </c>
      <c r="S858" s="103" t="s">
        <v>1517</v>
      </c>
      <c r="T858" s="103" t="s">
        <v>20280</v>
      </c>
      <c r="U858" s="106" t="s">
        <v>21018</v>
      </c>
      <c r="V858" s="105" t="s">
        <v>20704</v>
      </c>
      <c r="W858" s="107" t="s">
        <v>249</v>
      </c>
      <c r="X858" t="s">
        <v>3705</v>
      </c>
      <c r="AA858">
        <f ca="1" t="shared" si="27"/>
        <v>19</v>
      </c>
    </row>
    <row r="859" spans="1:27">
      <c r="A859" s="101">
        <v>25</v>
      </c>
      <c r="B859" s="89" t="str">
        <f t="shared" si="26"/>
        <v>451229200009100935</v>
      </c>
      <c r="C859" s="89" t="s">
        <v>249</v>
      </c>
      <c r="D859" s="102" t="s">
        <v>3708</v>
      </c>
      <c r="E859" s="102" t="s">
        <v>24</v>
      </c>
      <c r="F859" s="103" t="s">
        <v>20131</v>
      </c>
      <c r="G859" s="103" t="s">
        <v>20749</v>
      </c>
      <c r="H859" s="104" t="s">
        <v>3707</v>
      </c>
      <c r="I859" s="103" t="s">
        <v>27</v>
      </c>
      <c r="J859" s="103" t="s">
        <v>30</v>
      </c>
      <c r="K859" s="103" t="s">
        <v>30</v>
      </c>
      <c r="L859" s="103" t="s">
        <v>30</v>
      </c>
      <c r="M859" s="103" t="s">
        <v>30</v>
      </c>
      <c r="N859" s="103" t="s">
        <v>30</v>
      </c>
      <c r="O859" s="103" t="s">
        <v>27</v>
      </c>
      <c r="P859" s="103" t="s">
        <v>1517</v>
      </c>
      <c r="Q859" s="103" t="s">
        <v>3710</v>
      </c>
      <c r="R859" s="105">
        <v>15078614434</v>
      </c>
      <c r="S859" s="103" t="s">
        <v>1517</v>
      </c>
      <c r="T859" s="103" t="s">
        <v>20151</v>
      </c>
      <c r="U859" s="106" t="s">
        <v>20983</v>
      </c>
      <c r="V859" s="105" t="s">
        <v>21303</v>
      </c>
      <c r="W859" s="107" t="s">
        <v>249</v>
      </c>
      <c r="X859" t="s">
        <v>19942</v>
      </c>
      <c r="AA859">
        <f ca="1" t="shared" si="27"/>
        <v>20</v>
      </c>
    </row>
    <row r="860" spans="1:27">
      <c r="A860" s="101">
        <v>26</v>
      </c>
      <c r="B860" s="89" t="str">
        <f t="shared" si="26"/>
        <v>451229200002082412</v>
      </c>
      <c r="C860" s="89" t="s">
        <v>249</v>
      </c>
      <c r="D860" s="102" t="s">
        <v>3713</v>
      </c>
      <c r="E860" s="102" t="s">
        <v>24</v>
      </c>
      <c r="F860" s="103" t="s">
        <v>20178</v>
      </c>
      <c r="G860" s="103" t="s">
        <v>21304</v>
      </c>
      <c r="H860" s="104" t="s">
        <v>3712</v>
      </c>
      <c r="I860" s="103" t="s">
        <v>30</v>
      </c>
      <c r="J860" s="103" t="s">
        <v>30</v>
      </c>
      <c r="K860" s="103" t="s">
        <v>30</v>
      </c>
      <c r="L860" s="103" t="s">
        <v>30</v>
      </c>
      <c r="M860" s="103" t="s">
        <v>30</v>
      </c>
      <c r="N860" s="103" t="s">
        <v>30</v>
      </c>
      <c r="O860" s="103" t="s">
        <v>27</v>
      </c>
      <c r="P860" s="103" t="s">
        <v>1517</v>
      </c>
      <c r="Q860" s="103" t="s">
        <v>3715</v>
      </c>
      <c r="R860" s="105">
        <v>13978643772</v>
      </c>
      <c r="S860" s="103" t="s">
        <v>1517</v>
      </c>
      <c r="T860" s="103" t="s">
        <v>20191</v>
      </c>
      <c r="U860" s="106" t="s">
        <v>20877</v>
      </c>
      <c r="V860" s="105" t="s">
        <v>21238</v>
      </c>
      <c r="W860" s="107" t="s">
        <v>249</v>
      </c>
      <c r="X860" t="s">
        <v>3714</v>
      </c>
      <c r="AA860">
        <f ca="1" t="shared" si="27"/>
        <v>21</v>
      </c>
    </row>
    <row r="861" spans="1:27">
      <c r="A861" s="101">
        <v>27</v>
      </c>
      <c r="B861" s="89" t="str">
        <f t="shared" si="26"/>
        <v>451229200212290025</v>
      </c>
      <c r="C861" s="89" t="s">
        <v>249</v>
      </c>
      <c r="D861" s="102" t="s">
        <v>3718</v>
      </c>
      <c r="E861" s="102" t="s">
        <v>143</v>
      </c>
      <c r="F861" s="103" t="s">
        <v>20131</v>
      </c>
      <c r="G861" s="103" t="s">
        <v>20136</v>
      </c>
      <c r="H861" s="104" t="s">
        <v>3717</v>
      </c>
      <c r="I861" s="103" t="s">
        <v>30</v>
      </c>
      <c r="J861" s="103" t="s">
        <v>30</v>
      </c>
      <c r="K861" s="103" t="s">
        <v>30</v>
      </c>
      <c r="L861" s="103" t="s">
        <v>30</v>
      </c>
      <c r="M861" s="103" t="s">
        <v>30</v>
      </c>
      <c r="N861" s="103" t="s">
        <v>27</v>
      </c>
      <c r="O861" s="103" t="s">
        <v>27</v>
      </c>
      <c r="P861" s="103" t="s">
        <v>1517</v>
      </c>
      <c r="Q861" s="103" t="s">
        <v>92</v>
      </c>
      <c r="R861" s="105">
        <v>15277852259</v>
      </c>
      <c r="S861" s="103" t="s">
        <v>1517</v>
      </c>
      <c r="T861" s="103" t="s">
        <v>20167</v>
      </c>
      <c r="U861" s="106" t="s">
        <v>20167</v>
      </c>
      <c r="V861" s="105" t="s">
        <v>20254</v>
      </c>
      <c r="W861" s="107" t="s">
        <v>249</v>
      </c>
      <c r="X861" t="s">
        <v>293</v>
      </c>
      <c r="AA861">
        <f ca="1" t="shared" si="27"/>
        <v>18</v>
      </c>
    </row>
    <row r="862" spans="1:27">
      <c r="A862" s="101">
        <v>28</v>
      </c>
      <c r="B862" s="89" t="str">
        <f t="shared" si="26"/>
        <v>452731200306235422</v>
      </c>
      <c r="C862" s="89" t="s">
        <v>244</v>
      </c>
      <c r="D862" s="102" t="s">
        <v>3915</v>
      </c>
      <c r="E862" s="102" t="s">
        <v>143</v>
      </c>
      <c r="F862" s="103" t="s">
        <v>20131</v>
      </c>
      <c r="G862" s="103" t="s">
        <v>20229</v>
      </c>
      <c r="H862" s="104" t="s">
        <v>3914</v>
      </c>
      <c r="I862" s="103" t="s">
        <v>30</v>
      </c>
      <c r="J862" s="103" t="s">
        <v>30</v>
      </c>
      <c r="K862" s="103" t="s">
        <v>30</v>
      </c>
      <c r="L862" s="103" t="s">
        <v>30</v>
      </c>
      <c r="M862" s="103" t="s">
        <v>30</v>
      </c>
      <c r="N862" s="103" t="s">
        <v>30</v>
      </c>
      <c r="O862" s="103" t="s">
        <v>27</v>
      </c>
      <c r="P862" s="103" t="s">
        <v>1517</v>
      </c>
      <c r="Q862" s="103" t="s">
        <v>3916</v>
      </c>
      <c r="R862" s="105">
        <v>13977840867</v>
      </c>
      <c r="S862" s="103" t="s">
        <v>1517</v>
      </c>
      <c r="T862" s="103" t="s">
        <v>20144</v>
      </c>
      <c r="U862" s="106" t="s">
        <v>20144</v>
      </c>
      <c r="V862" s="105" t="s">
        <v>21203</v>
      </c>
      <c r="W862" s="107" t="s">
        <v>244</v>
      </c>
      <c r="X862" t="s">
        <v>3340</v>
      </c>
      <c r="AA862">
        <f ca="1" t="shared" si="27"/>
        <v>18</v>
      </c>
    </row>
    <row r="863" spans="1:27">
      <c r="A863" s="101">
        <v>29</v>
      </c>
      <c r="B863" s="89" t="str">
        <f t="shared" si="26"/>
        <v>451229200208061211</v>
      </c>
      <c r="C863" s="89" t="s">
        <v>249</v>
      </c>
      <c r="D863" s="102" t="s">
        <v>3720</v>
      </c>
      <c r="E863" s="102" t="s">
        <v>24</v>
      </c>
      <c r="F863" s="103" t="s">
        <v>20131</v>
      </c>
      <c r="G863" s="103" t="s">
        <v>20182</v>
      </c>
      <c r="H863" s="104" t="s">
        <v>3719</v>
      </c>
      <c r="I863" s="103" t="s">
        <v>30</v>
      </c>
      <c r="J863" s="103" t="s">
        <v>30</v>
      </c>
      <c r="K863" s="103" t="s">
        <v>30</v>
      </c>
      <c r="L863" s="103" t="s">
        <v>30</v>
      </c>
      <c r="M863" s="103" t="s">
        <v>27</v>
      </c>
      <c r="N863" s="103" t="s">
        <v>30</v>
      </c>
      <c r="O863" s="103" t="s">
        <v>27</v>
      </c>
      <c r="P863" s="103" t="s">
        <v>1517</v>
      </c>
      <c r="Q863" s="103" t="s">
        <v>3721</v>
      </c>
      <c r="R863" s="105">
        <v>13481866410</v>
      </c>
      <c r="S863" s="103" t="s">
        <v>1517</v>
      </c>
      <c r="T863" s="103" t="s">
        <v>20169</v>
      </c>
      <c r="U863" s="106" t="s">
        <v>21305</v>
      </c>
      <c r="V863" s="105" t="s">
        <v>21306</v>
      </c>
      <c r="W863" s="107" t="s">
        <v>249</v>
      </c>
      <c r="X863" t="s">
        <v>19943</v>
      </c>
      <c r="AA863">
        <f ca="1" t="shared" si="27"/>
        <v>19</v>
      </c>
    </row>
    <row r="864" spans="1:27">
      <c r="A864" s="101">
        <v>30</v>
      </c>
      <c r="B864" s="89" t="str">
        <f t="shared" si="26"/>
        <v>45273120030901182X</v>
      </c>
      <c r="C864" s="89" t="s">
        <v>249</v>
      </c>
      <c r="D864" s="102" t="s">
        <v>3725</v>
      </c>
      <c r="E864" s="102" t="s">
        <v>143</v>
      </c>
      <c r="F864" s="103" t="s">
        <v>20131</v>
      </c>
      <c r="G864" s="103" t="s">
        <v>20168</v>
      </c>
      <c r="H864" s="104" t="s">
        <v>3724</v>
      </c>
      <c r="I864" s="103" t="s">
        <v>30</v>
      </c>
      <c r="J864" s="103" t="s">
        <v>30</v>
      </c>
      <c r="K864" s="103" t="s">
        <v>30</v>
      </c>
      <c r="L864" s="103" t="s">
        <v>30</v>
      </c>
      <c r="M864" s="103" t="s">
        <v>30</v>
      </c>
      <c r="N864" s="103" t="s">
        <v>30</v>
      </c>
      <c r="O864" s="103" t="s">
        <v>27</v>
      </c>
      <c r="P864" s="103" t="s">
        <v>1517</v>
      </c>
      <c r="Q864" s="103" t="s">
        <v>3727</v>
      </c>
      <c r="R864" s="105">
        <v>13877877362</v>
      </c>
      <c r="S864" s="103" t="s">
        <v>1517</v>
      </c>
      <c r="T864" s="103" t="s">
        <v>20208</v>
      </c>
      <c r="U864" s="106" t="s">
        <v>20300</v>
      </c>
      <c r="V864" s="105" t="s">
        <v>20849</v>
      </c>
      <c r="W864" s="107" t="s">
        <v>249</v>
      </c>
      <c r="X864" t="s">
        <v>3726</v>
      </c>
      <c r="AA864">
        <f ca="1" t="shared" si="27"/>
        <v>17</v>
      </c>
    </row>
    <row r="865" spans="1:27">
      <c r="A865" s="101">
        <v>31</v>
      </c>
      <c r="B865" s="89" t="str">
        <f t="shared" si="26"/>
        <v>452731200301013919</v>
      </c>
      <c r="C865" s="89" t="s">
        <v>249</v>
      </c>
      <c r="D865" s="102" t="s">
        <v>3731</v>
      </c>
      <c r="E865" s="102" t="s">
        <v>24</v>
      </c>
      <c r="F865" s="103" t="s">
        <v>20131</v>
      </c>
      <c r="G865" s="103" t="s">
        <v>20157</v>
      </c>
      <c r="H865" s="104" t="s">
        <v>3730</v>
      </c>
      <c r="I865" s="103" t="s">
        <v>30</v>
      </c>
      <c r="J865" s="103" t="s">
        <v>30</v>
      </c>
      <c r="K865" s="103" t="s">
        <v>30</v>
      </c>
      <c r="L865" s="103" t="s">
        <v>30</v>
      </c>
      <c r="M865" s="103" t="s">
        <v>27</v>
      </c>
      <c r="N865" s="103" t="s">
        <v>30</v>
      </c>
      <c r="O865" s="103" t="s">
        <v>27</v>
      </c>
      <c r="P865" s="103" t="s">
        <v>1517</v>
      </c>
      <c r="Q865" s="103" t="s">
        <v>3733</v>
      </c>
      <c r="R865" s="105">
        <v>13877877198</v>
      </c>
      <c r="S865" s="103" t="s">
        <v>1517</v>
      </c>
      <c r="T865" s="103" t="s">
        <v>20140</v>
      </c>
      <c r="U865" s="106" t="s">
        <v>20140</v>
      </c>
      <c r="V865" s="105" t="s">
        <v>20140</v>
      </c>
      <c r="W865" s="107" t="s">
        <v>249</v>
      </c>
      <c r="X865" t="s">
        <v>3732</v>
      </c>
      <c r="AA865">
        <f ca="1" t="shared" si="27"/>
        <v>18</v>
      </c>
    </row>
    <row r="866" spans="1:27">
      <c r="A866" s="101">
        <v>32</v>
      </c>
      <c r="B866" s="89" t="str">
        <f t="shared" si="26"/>
        <v>451229200303151215</v>
      </c>
      <c r="C866" s="89" t="s">
        <v>249</v>
      </c>
      <c r="D866" s="102" t="s">
        <v>3736</v>
      </c>
      <c r="E866" s="102" t="s">
        <v>24</v>
      </c>
      <c r="F866" s="103" t="s">
        <v>20131</v>
      </c>
      <c r="G866" s="103" t="s">
        <v>20202</v>
      </c>
      <c r="H866" s="104" t="s">
        <v>3735</v>
      </c>
      <c r="I866" s="103" t="s">
        <v>27</v>
      </c>
      <c r="J866" s="103" t="s">
        <v>30</v>
      </c>
      <c r="K866" s="103" t="s">
        <v>30</v>
      </c>
      <c r="L866" s="103" t="s">
        <v>30</v>
      </c>
      <c r="M866" s="103" t="s">
        <v>30</v>
      </c>
      <c r="N866" s="103" t="s">
        <v>30</v>
      </c>
      <c r="O866" s="103" t="s">
        <v>27</v>
      </c>
      <c r="P866" s="103" t="s">
        <v>1517</v>
      </c>
      <c r="Q866" s="103" t="s">
        <v>3738</v>
      </c>
      <c r="R866" s="105">
        <v>18378898142</v>
      </c>
      <c r="S866" s="103" t="s">
        <v>1517</v>
      </c>
      <c r="T866" s="103" t="s">
        <v>20169</v>
      </c>
      <c r="U866" s="106" t="s">
        <v>20604</v>
      </c>
      <c r="V866" s="105" t="s">
        <v>21307</v>
      </c>
      <c r="W866" s="107" t="s">
        <v>249</v>
      </c>
      <c r="X866" t="s">
        <v>17751</v>
      </c>
      <c r="AA866">
        <f ca="1" t="shared" si="27"/>
        <v>18</v>
      </c>
    </row>
    <row r="867" spans="1:27">
      <c r="A867" s="101">
        <v>33</v>
      </c>
      <c r="B867" s="89" t="str">
        <f t="shared" si="26"/>
        <v>452731200311170328</v>
      </c>
      <c r="C867" s="89" t="s">
        <v>249</v>
      </c>
      <c r="D867" s="102" t="s">
        <v>3740</v>
      </c>
      <c r="E867" s="102" t="s">
        <v>143</v>
      </c>
      <c r="F867" s="103" t="s">
        <v>20131</v>
      </c>
      <c r="G867" s="103" t="s">
        <v>20423</v>
      </c>
      <c r="H867" s="104" t="s">
        <v>3739</v>
      </c>
      <c r="I867" s="103" t="s">
        <v>30</v>
      </c>
      <c r="J867" s="103" t="s">
        <v>30</v>
      </c>
      <c r="K867" s="103" t="s">
        <v>30</v>
      </c>
      <c r="L867" s="103" t="s">
        <v>30</v>
      </c>
      <c r="M867" s="103" t="s">
        <v>30</v>
      </c>
      <c r="N867" s="103" t="s">
        <v>27</v>
      </c>
      <c r="O867" s="103" t="s">
        <v>27</v>
      </c>
      <c r="P867" s="103" t="s">
        <v>1517</v>
      </c>
      <c r="Q867" s="103" t="s">
        <v>3742</v>
      </c>
      <c r="R867" s="105">
        <v>13977876618</v>
      </c>
      <c r="S867" s="103" t="s">
        <v>1517</v>
      </c>
      <c r="T867" s="103" t="s">
        <v>20280</v>
      </c>
      <c r="U867" s="106" t="s">
        <v>20857</v>
      </c>
      <c r="V867" s="105" t="s">
        <v>21308</v>
      </c>
      <c r="W867" s="107" t="s">
        <v>249</v>
      </c>
      <c r="X867" t="s">
        <v>3741</v>
      </c>
      <c r="AA867">
        <f ca="1" t="shared" si="27"/>
        <v>17</v>
      </c>
    </row>
    <row r="868" spans="1:27">
      <c r="A868" s="101">
        <v>34</v>
      </c>
      <c r="B868" s="89" t="str">
        <f t="shared" si="26"/>
        <v>452731200302124223</v>
      </c>
      <c r="C868" s="89" t="s">
        <v>249</v>
      </c>
      <c r="D868" s="102" t="s">
        <v>3745</v>
      </c>
      <c r="E868" s="102" t="s">
        <v>143</v>
      </c>
      <c r="F868" s="103" t="s">
        <v>20131</v>
      </c>
      <c r="G868" s="103" t="s">
        <v>20161</v>
      </c>
      <c r="H868" s="104" t="s">
        <v>3744</v>
      </c>
      <c r="I868" s="103" t="s">
        <v>27</v>
      </c>
      <c r="J868" s="103" t="s">
        <v>30</v>
      </c>
      <c r="K868" s="103" t="s">
        <v>30</v>
      </c>
      <c r="L868" s="103" t="s">
        <v>30</v>
      </c>
      <c r="M868" s="103" t="s">
        <v>30</v>
      </c>
      <c r="N868" s="103" t="s">
        <v>30</v>
      </c>
      <c r="O868" s="103" t="s">
        <v>27</v>
      </c>
      <c r="P868" s="103" t="s">
        <v>1517</v>
      </c>
      <c r="Q868" s="103" t="s">
        <v>3747</v>
      </c>
      <c r="R868" s="105">
        <v>15986985099</v>
      </c>
      <c r="S868" s="103" t="s">
        <v>1517</v>
      </c>
      <c r="T868" s="103" t="s">
        <v>20133</v>
      </c>
      <c r="U868" s="106" t="s">
        <v>20133</v>
      </c>
      <c r="V868" s="105" t="s">
        <v>21309</v>
      </c>
      <c r="W868" s="107" t="s">
        <v>249</v>
      </c>
      <c r="X868" t="s">
        <v>3746</v>
      </c>
      <c r="AA868">
        <f ca="1" t="shared" si="27"/>
        <v>18</v>
      </c>
    </row>
    <row r="869" spans="1:27">
      <c r="A869" s="101">
        <v>35</v>
      </c>
      <c r="B869" s="89" t="str">
        <f t="shared" si="26"/>
        <v>451229200211020920</v>
      </c>
      <c r="C869" s="89" t="s">
        <v>249</v>
      </c>
      <c r="D869" s="102" t="s">
        <v>3749</v>
      </c>
      <c r="E869" s="102" t="s">
        <v>143</v>
      </c>
      <c r="F869" s="103" t="s">
        <v>20131</v>
      </c>
      <c r="G869" s="103" t="s">
        <v>20276</v>
      </c>
      <c r="H869" s="104" t="s">
        <v>3748</v>
      </c>
      <c r="I869" s="103" t="s">
        <v>30</v>
      </c>
      <c r="J869" s="103" t="s">
        <v>30</v>
      </c>
      <c r="K869" s="103" t="s">
        <v>30</v>
      </c>
      <c r="L869" s="103" t="s">
        <v>30</v>
      </c>
      <c r="M869" s="103" t="s">
        <v>30</v>
      </c>
      <c r="N869" s="103" t="s">
        <v>30</v>
      </c>
      <c r="O869" s="103" t="s">
        <v>27</v>
      </c>
      <c r="P869" s="103" t="s">
        <v>1517</v>
      </c>
      <c r="Q869" s="103" t="s">
        <v>3751</v>
      </c>
      <c r="R869" s="105">
        <v>18776875045</v>
      </c>
      <c r="S869" s="103" t="s">
        <v>1517</v>
      </c>
      <c r="T869" s="103" t="s">
        <v>20151</v>
      </c>
      <c r="U869" s="106" t="s">
        <v>20151</v>
      </c>
      <c r="V869" s="105" t="s">
        <v>21310</v>
      </c>
      <c r="W869" s="107" t="s">
        <v>249</v>
      </c>
      <c r="X869" t="s">
        <v>19944</v>
      </c>
      <c r="AA869">
        <f ca="1" t="shared" si="27"/>
        <v>18</v>
      </c>
    </row>
    <row r="870" spans="1:27">
      <c r="A870" s="101">
        <v>36</v>
      </c>
      <c r="B870" s="89" t="str">
        <f t="shared" si="26"/>
        <v>452731200304081212</v>
      </c>
      <c r="C870" s="89" t="s">
        <v>249</v>
      </c>
      <c r="D870" s="102" t="s">
        <v>2202</v>
      </c>
      <c r="E870" s="102" t="s">
        <v>24</v>
      </c>
      <c r="F870" s="103" t="s">
        <v>20131</v>
      </c>
      <c r="G870" s="103" t="s">
        <v>20132</v>
      </c>
      <c r="H870" s="104" t="s">
        <v>2201</v>
      </c>
      <c r="I870" s="103" t="s">
        <v>27</v>
      </c>
      <c r="J870" s="103" t="s">
        <v>27</v>
      </c>
      <c r="K870" s="103" t="s">
        <v>27</v>
      </c>
      <c r="L870" s="103" t="s">
        <v>30</v>
      </c>
      <c r="M870" s="103" t="s">
        <v>30</v>
      </c>
      <c r="N870" s="103" t="s">
        <v>30</v>
      </c>
      <c r="O870" s="103" t="s">
        <v>27</v>
      </c>
      <c r="P870" s="103" t="s">
        <v>1517</v>
      </c>
      <c r="Q870" s="103" t="s">
        <v>3753</v>
      </c>
      <c r="R870" s="105">
        <v>14797768672</v>
      </c>
      <c r="S870" s="103" t="s">
        <v>1517</v>
      </c>
      <c r="T870" s="103" t="s">
        <v>1517</v>
      </c>
      <c r="U870" s="106" t="s">
        <v>20551</v>
      </c>
      <c r="V870" s="105" t="s">
        <v>20976</v>
      </c>
      <c r="W870" s="107" t="s">
        <v>249</v>
      </c>
      <c r="X870" t="s">
        <v>19945</v>
      </c>
      <c r="AA870">
        <f ca="1" t="shared" si="27"/>
        <v>18</v>
      </c>
    </row>
    <row r="871" spans="1:27">
      <c r="A871" s="101">
        <v>37</v>
      </c>
      <c r="B871" s="89" t="str">
        <f t="shared" si="26"/>
        <v>452731200208064826</v>
      </c>
      <c r="C871" s="89" t="s">
        <v>249</v>
      </c>
      <c r="D871" s="102" t="s">
        <v>3756</v>
      </c>
      <c r="E871" s="102" t="s">
        <v>143</v>
      </c>
      <c r="F871" s="103" t="s">
        <v>20131</v>
      </c>
      <c r="G871" s="103" t="s">
        <v>20182</v>
      </c>
      <c r="H871" s="104" t="s">
        <v>3755</v>
      </c>
      <c r="I871" s="103" t="s">
        <v>30</v>
      </c>
      <c r="J871" s="103" t="s">
        <v>30</v>
      </c>
      <c r="K871" s="103" t="s">
        <v>30</v>
      </c>
      <c r="L871" s="103" t="s">
        <v>30</v>
      </c>
      <c r="M871" s="103" t="s">
        <v>30</v>
      </c>
      <c r="N871" s="103" t="s">
        <v>27</v>
      </c>
      <c r="O871" s="103" t="s">
        <v>27</v>
      </c>
      <c r="P871" s="103" t="s">
        <v>1517</v>
      </c>
      <c r="Q871" s="103" t="s">
        <v>3758</v>
      </c>
      <c r="R871" s="105">
        <v>18278873295</v>
      </c>
      <c r="S871" s="103" t="s">
        <v>1517</v>
      </c>
      <c r="T871" s="103" t="s">
        <v>63</v>
      </c>
      <c r="U871" s="106" t="s">
        <v>20551</v>
      </c>
      <c r="V871" s="105" t="s">
        <v>21311</v>
      </c>
      <c r="W871" s="107" t="s">
        <v>249</v>
      </c>
      <c r="X871" t="s">
        <v>19946</v>
      </c>
      <c r="AA871">
        <f ca="1" t="shared" si="27"/>
        <v>19</v>
      </c>
    </row>
    <row r="872" spans="1:27">
      <c r="A872" s="101">
        <v>38</v>
      </c>
      <c r="B872" s="89" t="str">
        <f t="shared" si="26"/>
        <v>452731200211240018</v>
      </c>
      <c r="C872" s="89" t="s">
        <v>249</v>
      </c>
      <c r="D872" s="102" t="s">
        <v>3761</v>
      </c>
      <c r="E872" s="102" t="s">
        <v>24</v>
      </c>
      <c r="F872" s="103" t="s">
        <v>20131</v>
      </c>
      <c r="G872" s="103" t="s">
        <v>20276</v>
      </c>
      <c r="H872" s="104" t="s">
        <v>3760</v>
      </c>
      <c r="I872" s="103" t="s">
        <v>30</v>
      </c>
      <c r="J872" s="103" t="s">
        <v>30</v>
      </c>
      <c r="K872" s="103" t="s">
        <v>30</v>
      </c>
      <c r="L872" s="103" t="s">
        <v>30</v>
      </c>
      <c r="M872" s="103" t="s">
        <v>30</v>
      </c>
      <c r="N872" s="103" t="s">
        <v>30</v>
      </c>
      <c r="O872" s="103" t="s">
        <v>27</v>
      </c>
      <c r="P872" s="103" t="s">
        <v>1517</v>
      </c>
      <c r="Q872" s="103" t="s">
        <v>3763</v>
      </c>
      <c r="R872" s="105">
        <v>15078612988</v>
      </c>
      <c r="S872" s="103" t="s">
        <v>1517</v>
      </c>
      <c r="T872" s="103" t="s">
        <v>1517</v>
      </c>
      <c r="U872" s="106" t="s">
        <v>21312</v>
      </c>
      <c r="V872" s="105"/>
      <c r="W872" s="107" t="s">
        <v>249</v>
      </c>
      <c r="X872" t="s">
        <v>19947</v>
      </c>
      <c r="AA872">
        <f ca="1" t="shared" si="27"/>
        <v>18</v>
      </c>
    </row>
    <row r="873" spans="1:27">
      <c r="A873" s="101">
        <v>39</v>
      </c>
      <c r="B873" s="89" t="str">
        <f t="shared" si="26"/>
        <v>452731200305191229</v>
      </c>
      <c r="C873" s="89" t="s">
        <v>249</v>
      </c>
      <c r="D873" s="102" t="s">
        <v>3765</v>
      </c>
      <c r="E873" s="102" t="s">
        <v>143</v>
      </c>
      <c r="F873" s="103" t="s">
        <v>20131</v>
      </c>
      <c r="G873" s="103" t="s">
        <v>20172</v>
      </c>
      <c r="H873" s="104" t="s">
        <v>3764</v>
      </c>
      <c r="I873" s="103" t="s">
        <v>30</v>
      </c>
      <c r="J873" s="103" t="s">
        <v>30</v>
      </c>
      <c r="K873" s="103" t="s">
        <v>27</v>
      </c>
      <c r="L873" s="103" t="s">
        <v>30</v>
      </c>
      <c r="M873" s="103" t="s">
        <v>27</v>
      </c>
      <c r="N873" s="103" t="s">
        <v>30</v>
      </c>
      <c r="O873" s="103" t="s">
        <v>27</v>
      </c>
      <c r="P873" s="103" t="s">
        <v>1517</v>
      </c>
      <c r="Q873" s="103" t="s">
        <v>3766</v>
      </c>
      <c r="R873" s="105">
        <v>18877842358</v>
      </c>
      <c r="S873" s="103" t="s">
        <v>1517</v>
      </c>
      <c r="T873" s="103" t="s">
        <v>20169</v>
      </c>
      <c r="U873" s="106" t="s">
        <v>20242</v>
      </c>
      <c r="V873" s="105" t="s">
        <v>20243</v>
      </c>
      <c r="W873" s="107" t="s">
        <v>249</v>
      </c>
      <c r="X873" t="s">
        <v>19655</v>
      </c>
      <c r="AA873">
        <f ca="1" t="shared" si="27"/>
        <v>18</v>
      </c>
    </row>
    <row r="874" spans="1:27">
      <c r="A874" s="101">
        <v>40</v>
      </c>
      <c r="B874" s="89" t="str">
        <f t="shared" si="26"/>
        <v>451229200203082128</v>
      </c>
      <c r="C874" s="89" t="s">
        <v>249</v>
      </c>
      <c r="D874" s="102" t="s">
        <v>3009</v>
      </c>
      <c r="E874" s="102" t="s">
        <v>143</v>
      </c>
      <c r="F874" s="103" t="s">
        <v>20178</v>
      </c>
      <c r="G874" s="103" t="s">
        <v>20288</v>
      </c>
      <c r="H874" s="104" t="s">
        <v>3769</v>
      </c>
      <c r="I874" s="103" t="s">
        <v>27</v>
      </c>
      <c r="J874" s="103" t="s">
        <v>30</v>
      </c>
      <c r="K874" s="103" t="s">
        <v>30</v>
      </c>
      <c r="L874" s="103" t="s">
        <v>30</v>
      </c>
      <c r="M874" s="103" t="s">
        <v>30</v>
      </c>
      <c r="N874" s="103" t="s">
        <v>30</v>
      </c>
      <c r="O874" s="103" t="s">
        <v>27</v>
      </c>
      <c r="P874" s="103" t="s">
        <v>1517</v>
      </c>
      <c r="Q874" s="103" t="s">
        <v>3770</v>
      </c>
      <c r="R874" s="105">
        <v>17776180323</v>
      </c>
      <c r="S874" s="103" t="s">
        <v>1517</v>
      </c>
      <c r="T874" s="103" t="s">
        <v>20240</v>
      </c>
      <c r="U874" s="106" t="s">
        <v>21226</v>
      </c>
      <c r="V874" s="105" t="s">
        <v>20962</v>
      </c>
      <c r="W874" s="107" t="s">
        <v>249</v>
      </c>
      <c r="X874" t="s">
        <v>3409</v>
      </c>
      <c r="AA874">
        <f ca="1" t="shared" si="27"/>
        <v>19</v>
      </c>
    </row>
    <row r="875" spans="1:27">
      <c r="A875" s="101">
        <v>41</v>
      </c>
      <c r="B875" s="89" t="str">
        <f t="shared" si="26"/>
        <v>452731200301110022</v>
      </c>
      <c r="C875" s="89" t="s">
        <v>249</v>
      </c>
      <c r="D875" s="102" t="s">
        <v>3774</v>
      </c>
      <c r="E875" s="102" t="s">
        <v>143</v>
      </c>
      <c r="F875" s="103" t="s">
        <v>20131</v>
      </c>
      <c r="G875" s="103" t="s">
        <v>20157</v>
      </c>
      <c r="H875" s="104" t="s">
        <v>3773</v>
      </c>
      <c r="I875" s="103" t="s">
        <v>30</v>
      </c>
      <c r="J875" s="103" t="s">
        <v>30</v>
      </c>
      <c r="K875" s="103" t="s">
        <v>30</v>
      </c>
      <c r="L875" s="103" t="s">
        <v>30</v>
      </c>
      <c r="M875" s="103" t="s">
        <v>30</v>
      </c>
      <c r="N875" s="103" t="s">
        <v>30</v>
      </c>
      <c r="O875" s="103" t="s">
        <v>27</v>
      </c>
      <c r="P875" s="103" t="s">
        <v>1517</v>
      </c>
      <c r="Q875" s="103" t="s">
        <v>3776</v>
      </c>
      <c r="R875" s="105">
        <v>18707780156</v>
      </c>
      <c r="S875" s="103" t="s">
        <v>1517</v>
      </c>
      <c r="T875" s="103" t="s">
        <v>1517</v>
      </c>
      <c r="U875" s="106" t="s">
        <v>21313</v>
      </c>
      <c r="V875" s="105"/>
      <c r="W875" s="107" t="s">
        <v>249</v>
      </c>
      <c r="X875" t="s">
        <v>19948</v>
      </c>
      <c r="AA875">
        <f ca="1" t="shared" si="27"/>
        <v>18</v>
      </c>
    </row>
    <row r="876" spans="1:27">
      <c r="A876" s="101">
        <v>42</v>
      </c>
      <c r="B876" s="89" t="str">
        <f t="shared" si="26"/>
        <v>452731200211284221</v>
      </c>
      <c r="C876" s="89" t="s">
        <v>249</v>
      </c>
      <c r="D876" s="102" t="s">
        <v>3778</v>
      </c>
      <c r="E876" s="102" t="s">
        <v>143</v>
      </c>
      <c r="F876" s="103" t="s">
        <v>20131</v>
      </c>
      <c r="G876" s="103" t="s">
        <v>20276</v>
      </c>
      <c r="H876" s="104" t="s">
        <v>3777</v>
      </c>
      <c r="I876" s="103" t="s">
        <v>30</v>
      </c>
      <c r="J876" s="103" t="s">
        <v>30</v>
      </c>
      <c r="K876" s="103" t="s">
        <v>30</v>
      </c>
      <c r="L876" s="103" t="s">
        <v>30</v>
      </c>
      <c r="M876" s="103" t="s">
        <v>30</v>
      </c>
      <c r="N876" s="103" t="s">
        <v>30</v>
      </c>
      <c r="O876" s="103" t="s">
        <v>27</v>
      </c>
      <c r="P876" s="103" t="s">
        <v>1517</v>
      </c>
      <c r="Q876" s="103" t="s">
        <v>3780</v>
      </c>
      <c r="R876" s="105">
        <v>15949303093</v>
      </c>
      <c r="S876" s="103" t="s">
        <v>1517</v>
      </c>
      <c r="T876" s="103" t="s">
        <v>20133</v>
      </c>
      <c r="U876" s="106" t="s">
        <v>20298</v>
      </c>
      <c r="V876" s="105" t="s">
        <v>21314</v>
      </c>
      <c r="W876" s="107" t="s">
        <v>249</v>
      </c>
      <c r="X876" t="s">
        <v>3779</v>
      </c>
      <c r="AA876">
        <f ca="1" t="shared" si="27"/>
        <v>18</v>
      </c>
    </row>
    <row r="877" spans="1:27">
      <c r="A877" s="101">
        <v>43</v>
      </c>
      <c r="B877" s="89" t="str">
        <f t="shared" si="26"/>
        <v>452127200305282721</v>
      </c>
      <c r="C877" s="89" t="s">
        <v>249</v>
      </c>
      <c r="D877" s="102" t="s">
        <v>3782</v>
      </c>
      <c r="E877" s="102" t="s">
        <v>143</v>
      </c>
      <c r="F877" s="103" t="s">
        <v>20131</v>
      </c>
      <c r="G877" s="103" t="s">
        <v>20172</v>
      </c>
      <c r="H877" s="104" t="s">
        <v>3781</v>
      </c>
      <c r="I877" s="103" t="s">
        <v>30</v>
      </c>
      <c r="J877" s="103" t="s">
        <v>30</v>
      </c>
      <c r="K877" s="103" t="s">
        <v>30</v>
      </c>
      <c r="L877" s="103" t="s">
        <v>27</v>
      </c>
      <c r="M877" s="103" t="s">
        <v>30</v>
      </c>
      <c r="N877" s="103" t="s">
        <v>30</v>
      </c>
      <c r="O877" s="103" t="s">
        <v>27</v>
      </c>
      <c r="P877" s="103" t="s">
        <v>1517</v>
      </c>
      <c r="Q877" s="103" t="s">
        <v>3783</v>
      </c>
      <c r="R877" s="105">
        <v>18607781489</v>
      </c>
      <c r="S877" s="103" t="s">
        <v>21315</v>
      </c>
      <c r="T877" s="103" t="s">
        <v>20522</v>
      </c>
      <c r="U877" s="106" t="s">
        <v>21022</v>
      </c>
      <c r="V877" s="105" t="s">
        <v>21262</v>
      </c>
      <c r="W877" s="107" t="s">
        <v>249</v>
      </c>
      <c r="X877" t="s">
        <v>19949</v>
      </c>
      <c r="AA877">
        <f ca="1" t="shared" si="27"/>
        <v>18</v>
      </c>
    </row>
    <row r="878" spans="1:27">
      <c r="A878" s="101">
        <v>44</v>
      </c>
      <c r="B878" s="89" t="str">
        <f t="shared" si="26"/>
        <v>451229200402245727</v>
      </c>
      <c r="C878" s="89" t="s">
        <v>249</v>
      </c>
      <c r="D878" s="102" t="s">
        <v>3788</v>
      </c>
      <c r="E878" s="102" t="s">
        <v>143</v>
      </c>
      <c r="F878" s="103" t="s">
        <v>20131</v>
      </c>
      <c r="G878" s="103" t="s">
        <v>20742</v>
      </c>
      <c r="H878" s="104" t="s">
        <v>3787</v>
      </c>
      <c r="I878" s="103" t="s">
        <v>30</v>
      </c>
      <c r="J878" s="103" t="s">
        <v>30</v>
      </c>
      <c r="K878" s="103" t="s">
        <v>30</v>
      </c>
      <c r="L878" s="103" t="s">
        <v>30</v>
      </c>
      <c r="M878" s="103" t="s">
        <v>30</v>
      </c>
      <c r="N878" s="103" t="s">
        <v>30</v>
      </c>
      <c r="O878" s="103" t="s">
        <v>27</v>
      </c>
      <c r="P878" s="103" t="s">
        <v>1517</v>
      </c>
      <c r="Q878" s="103" t="s">
        <v>3790</v>
      </c>
      <c r="R878" s="105">
        <v>15078611614</v>
      </c>
      <c r="S878" s="103" t="s">
        <v>1517</v>
      </c>
      <c r="T878" s="103" t="s">
        <v>1517</v>
      </c>
      <c r="U878" s="106" t="s">
        <v>20233</v>
      </c>
      <c r="V878" s="105" t="s">
        <v>21316</v>
      </c>
      <c r="W878" s="107" t="s">
        <v>249</v>
      </c>
      <c r="X878" t="s">
        <v>17631</v>
      </c>
      <c r="AA878">
        <f ca="1" t="shared" si="27"/>
        <v>17</v>
      </c>
    </row>
    <row r="879" spans="1:27">
      <c r="A879" s="101">
        <v>45</v>
      </c>
      <c r="B879" s="89" t="str">
        <f t="shared" si="26"/>
        <v>451229200104042147</v>
      </c>
      <c r="C879" s="89" t="s">
        <v>249</v>
      </c>
      <c r="D879" s="102" t="s">
        <v>3792</v>
      </c>
      <c r="E879" s="102" t="s">
        <v>143</v>
      </c>
      <c r="F879" s="103" t="s">
        <v>20178</v>
      </c>
      <c r="G879" s="103" t="s">
        <v>20335</v>
      </c>
      <c r="H879" s="104" t="s">
        <v>3791</v>
      </c>
      <c r="I879" s="103" t="s">
        <v>27</v>
      </c>
      <c r="J879" s="103" t="s">
        <v>30</v>
      </c>
      <c r="K879" s="103" t="s">
        <v>30</v>
      </c>
      <c r="L879" s="103" t="s">
        <v>30</v>
      </c>
      <c r="M879" s="103" t="s">
        <v>30</v>
      </c>
      <c r="N879" s="103" t="s">
        <v>30</v>
      </c>
      <c r="O879" s="103" t="s">
        <v>27</v>
      </c>
      <c r="P879" s="103" t="s">
        <v>1517</v>
      </c>
      <c r="Q879" s="103" t="s">
        <v>3794</v>
      </c>
      <c r="R879" s="105">
        <v>18174936584</v>
      </c>
      <c r="S879" s="103" t="s">
        <v>1517</v>
      </c>
      <c r="T879" s="103" t="s">
        <v>20240</v>
      </c>
      <c r="U879" s="106" t="s">
        <v>21226</v>
      </c>
      <c r="V879" s="105" t="s">
        <v>21317</v>
      </c>
      <c r="W879" s="107" t="s">
        <v>249</v>
      </c>
      <c r="X879" t="s">
        <v>3793</v>
      </c>
      <c r="AA879">
        <f ca="1" t="shared" si="27"/>
        <v>20</v>
      </c>
    </row>
    <row r="880" spans="1:27">
      <c r="A880" s="101">
        <v>46</v>
      </c>
      <c r="B880" s="89" t="str">
        <f t="shared" si="26"/>
        <v>451229200002024511</v>
      </c>
      <c r="C880" s="89" t="s">
        <v>249</v>
      </c>
      <c r="D880" s="102" t="s">
        <v>3796</v>
      </c>
      <c r="E880" s="102" t="s">
        <v>24</v>
      </c>
      <c r="F880" s="103" t="s">
        <v>20178</v>
      </c>
      <c r="G880" s="103" t="s">
        <v>20977</v>
      </c>
      <c r="H880" s="104" t="s">
        <v>3795</v>
      </c>
      <c r="I880" s="103" t="s">
        <v>27</v>
      </c>
      <c r="J880" s="103" t="s">
        <v>21050</v>
      </c>
      <c r="K880" s="103" t="s">
        <v>21050</v>
      </c>
      <c r="L880" s="103" t="s">
        <v>21050</v>
      </c>
      <c r="M880" s="103" t="s">
        <v>30</v>
      </c>
      <c r="N880" s="103" t="s">
        <v>21050</v>
      </c>
      <c r="O880" s="103" t="s">
        <v>27</v>
      </c>
      <c r="P880" s="103" t="s">
        <v>1517</v>
      </c>
      <c r="Q880" s="103" t="s">
        <v>3798</v>
      </c>
      <c r="R880" s="105">
        <v>18178866079</v>
      </c>
      <c r="S880" s="103" t="s">
        <v>1517</v>
      </c>
      <c r="T880" s="103" t="s">
        <v>20211</v>
      </c>
      <c r="U880" s="106" t="s">
        <v>20726</v>
      </c>
      <c r="V880" s="105" t="s">
        <v>20362</v>
      </c>
      <c r="W880" s="107" t="s">
        <v>249</v>
      </c>
      <c r="X880" t="s">
        <v>3797</v>
      </c>
      <c r="AA880">
        <f ca="1" t="shared" si="27"/>
        <v>21</v>
      </c>
    </row>
    <row r="881" spans="1:27">
      <c r="A881" s="101">
        <v>47</v>
      </c>
      <c r="B881" s="89" t="str">
        <f t="shared" si="26"/>
        <v>452731200304153626</v>
      </c>
      <c r="C881" s="89" t="s">
        <v>249</v>
      </c>
      <c r="D881" s="102" t="s">
        <v>3800</v>
      </c>
      <c r="E881" s="102" t="s">
        <v>143</v>
      </c>
      <c r="F881" s="103" t="s">
        <v>20131</v>
      </c>
      <c r="G881" s="103" t="s">
        <v>20154</v>
      </c>
      <c r="H881" s="104" t="s">
        <v>3799</v>
      </c>
      <c r="I881" s="103" t="s">
        <v>30</v>
      </c>
      <c r="J881" s="103" t="s">
        <v>30</v>
      </c>
      <c r="K881" s="103" t="s">
        <v>30</v>
      </c>
      <c r="L881" s="103" t="s">
        <v>30</v>
      </c>
      <c r="M881" s="103" t="s">
        <v>27</v>
      </c>
      <c r="N881" s="103" t="s">
        <v>30</v>
      </c>
      <c r="O881" s="103" t="s">
        <v>30</v>
      </c>
      <c r="P881" s="103" t="s">
        <v>1517</v>
      </c>
      <c r="Q881" s="103" t="s">
        <v>3802</v>
      </c>
      <c r="R881" s="105">
        <v>13768480309</v>
      </c>
      <c r="S881" s="103" t="s">
        <v>1517</v>
      </c>
      <c r="T881" s="103" t="s">
        <v>20158</v>
      </c>
      <c r="U881" s="106" t="s">
        <v>20898</v>
      </c>
      <c r="V881" s="105" t="s">
        <v>21318</v>
      </c>
      <c r="W881" s="107" t="s">
        <v>249</v>
      </c>
      <c r="X881" t="s">
        <v>17926</v>
      </c>
      <c r="AA881">
        <f ca="1" t="shared" si="27"/>
        <v>18</v>
      </c>
    </row>
    <row r="882" spans="1:27">
      <c r="A882" s="101">
        <v>48</v>
      </c>
      <c r="B882" s="89" t="str">
        <f t="shared" si="26"/>
        <v>452731200210230627</v>
      </c>
      <c r="C882" s="89" t="s">
        <v>249</v>
      </c>
      <c r="D882" s="102" t="s">
        <v>3805</v>
      </c>
      <c r="E882" s="102" t="s">
        <v>143</v>
      </c>
      <c r="F882" s="103" t="s">
        <v>20131</v>
      </c>
      <c r="G882" s="103" t="s">
        <v>20132</v>
      </c>
      <c r="H882" s="104" t="s">
        <v>3804</v>
      </c>
      <c r="I882" s="103" t="s">
        <v>27</v>
      </c>
      <c r="J882" s="103" t="s">
        <v>30</v>
      </c>
      <c r="K882" s="103" t="s">
        <v>30</v>
      </c>
      <c r="L882" s="103" t="s">
        <v>30</v>
      </c>
      <c r="M882" s="103" t="s">
        <v>30</v>
      </c>
      <c r="N882" s="103" t="s">
        <v>30</v>
      </c>
      <c r="O882" s="103" t="s">
        <v>27</v>
      </c>
      <c r="P882" s="103" t="s">
        <v>1517</v>
      </c>
      <c r="Q882" s="103" t="s">
        <v>3807</v>
      </c>
      <c r="R882" s="105">
        <v>18107882378</v>
      </c>
      <c r="S882" s="103" t="s">
        <v>1517</v>
      </c>
      <c r="T882" s="103" t="s">
        <v>20137</v>
      </c>
      <c r="U882" s="106" t="s">
        <v>20705</v>
      </c>
      <c r="V882" s="105" t="s">
        <v>21319</v>
      </c>
      <c r="W882" s="107" t="s">
        <v>249</v>
      </c>
      <c r="X882" t="s">
        <v>3806</v>
      </c>
      <c r="AA882">
        <f ca="1" t="shared" si="27"/>
        <v>18</v>
      </c>
    </row>
    <row r="883" spans="1:27">
      <c r="A883" s="101">
        <v>49</v>
      </c>
      <c r="B883" s="89" t="str">
        <f t="shared" si="26"/>
        <v>452731200307111819</v>
      </c>
      <c r="C883" s="89" t="s">
        <v>249</v>
      </c>
      <c r="D883" s="102" t="s">
        <v>3809</v>
      </c>
      <c r="E883" s="102" t="s">
        <v>24</v>
      </c>
      <c r="F883" s="103" t="s">
        <v>20131</v>
      </c>
      <c r="G883" s="103" t="s">
        <v>20214</v>
      </c>
      <c r="H883" s="104" t="s">
        <v>3808</v>
      </c>
      <c r="I883" s="103" t="s">
        <v>30</v>
      </c>
      <c r="J883" s="103" t="s">
        <v>30</v>
      </c>
      <c r="K883" s="103" t="s">
        <v>27</v>
      </c>
      <c r="L883" s="103" t="s">
        <v>30</v>
      </c>
      <c r="M883" s="103" t="s">
        <v>30</v>
      </c>
      <c r="N883" s="103" t="s">
        <v>30</v>
      </c>
      <c r="O883" s="103" t="s">
        <v>27</v>
      </c>
      <c r="P883" s="103" t="s">
        <v>1517</v>
      </c>
      <c r="Q883" s="103" t="s">
        <v>3811</v>
      </c>
      <c r="R883" s="105">
        <v>17807836392</v>
      </c>
      <c r="S883" s="103" t="s">
        <v>1517</v>
      </c>
      <c r="T883" s="103" t="s">
        <v>20162</v>
      </c>
      <c r="U883" s="106" t="s">
        <v>21320</v>
      </c>
      <c r="V883" s="105"/>
      <c r="W883" s="107" t="s">
        <v>249</v>
      </c>
      <c r="X883" t="s">
        <v>3810</v>
      </c>
      <c r="AA883">
        <f ca="1" t="shared" si="27"/>
        <v>18</v>
      </c>
    </row>
    <row r="884" spans="1:27">
      <c r="A884" s="101">
        <v>50</v>
      </c>
      <c r="B884" s="89" t="str">
        <f t="shared" si="26"/>
        <v>452731200104253016</v>
      </c>
      <c r="C884" s="89" t="s">
        <v>249</v>
      </c>
      <c r="D884" s="102" t="s">
        <v>3815</v>
      </c>
      <c r="E884" s="102" t="s">
        <v>24</v>
      </c>
      <c r="F884" s="103" t="s">
        <v>20178</v>
      </c>
      <c r="G884" s="103" t="s">
        <v>20335</v>
      </c>
      <c r="H884" s="104" t="s">
        <v>3814</v>
      </c>
      <c r="I884" s="103" t="s">
        <v>27</v>
      </c>
      <c r="J884" s="103" t="s">
        <v>30</v>
      </c>
      <c r="K884" s="103" t="s">
        <v>30</v>
      </c>
      <c r="L884" s="103" t="s">
        <v>30</v>
      </c>
      <c r="M884" s="103" t="s">
        <v>30</v>
      </c>
      <c r="N884" s="103" t="s">
        <v>27</v>
      </c>
      <c r="O884" s="103" t="s">
        <v>27</v>
      </c>
      <c r="P884" s="103" t="s">
        <v>1517</v>
      </c>
      <c r="Q884" s="103" t="s">
        <v>3817</v>
      </c>
      <c r="R884" s="105" t="s">
        <v>3818</v>
      </c>
      <c r="S884" s="103" t="s">
        <v>1517</v>
      </c>
      <c r="T884" s="103" t="s">
        <v>20277</v>
      </c>
      <c r="U884" s="106" t="s">
        <v>20434</v>
      </c>
      <c r="V884" s="105" t="s">
        <v>21321</v>
      </c>
      <c r="W884" s="107" t="s">
        <v>249</v>
      </c>
      <c r="X884" t="s">
        <v>3816</v>
      </c>
      <c r="AA884">
        <f ca="1" t="shared" si="27"/>
        <v>20</v>
      </c>
    </row>
    <row r="885" spans="1:27">
      <c r="A885" s="101">
        <v>51</v>
      </c>
      <c r="B885" s="89" t="str">
        <f t="shared" si="26"/>
        <v>451229200210150336</v>
      </c>
      <c r="C885" s="89" t="s">
        <v>249</v>
      </c>
      <c r="D885" s="102" t="s">
        <v>3821</v>
      </c>
      <c r="E885" s="102" t="s">
        <v>24</v>
      </c>
      <c r="F885" s="103" t="s">
        <v>20131</v>
      </c>
      <c r="G885" s="103" t="s">
        <v>20132</v>
      </c>
      <c r="H885" s="104" t="s">
        <v>3820</v>
      </c>
      <c r="I885" s="103" t="s">
        <v>30</v>
      </c>
      <c r="J885" s="103" t="s">
        <v>30</v>
      </c>
      <c r="K885" s="103" t="s">
        <v>30</v>
      </c>
      <c r="L885" s="103" t="s">
        <v>30</v>
      </c>
      <c r="M885" s="103" t="s">
        <v>30</v>
      </c>
      <c r="N885" s="103" t="s">
        <v>30</v>
      </c>
      <c r="O885" s="103" t="s">
        <v>27</v>
      </c>
      <c r="P885" s="103" t="s">
        <v>1517</v>
      </c>
      <c r="Q885" s="103" t="s">
        <v>3823</v>
      </c>
      <c r="R885" s="105">
        <v>15878825008</v>
      </c>
      <c r="S885" s="103" t="s">
        <v>1517</v>
      </c>
      <c r="T885" s="103" t="s">
        <v>20280</v>
      </c>
      <c r="U885" s="106" t="s">
        <v>21068</v>
      </c>
      <c r="V885" s="105" t="s">
        <v>21322</v>
      </c>
      <c r="W885" s="107" t="s">
        <v>249</v>
      </c>
      <c r="X885" t="s">
        <v>3822</v>
      </c>
      <c r="AA885">
        <f ca="1" t="shared" si="27"/>
        <v>18</v>
      </c>
    </row>
    <row r="886" spans="1:27">
      <c r="A886" s="101">
        <v>52</v>
      </c>
      <c r="B886" s="89" t="str">
        <f t="shared" si="26"/>
        <v>452731200210041826</v>
      </c>
      <c r="C886" s="89" t="s">
        <v>249</v>
      </c>
      <c r="D886" s="102" t="s">
        <v>3829</v>
      </c>
      <c r="E886" s="102" t="s">
        <v>143</v>
      </c>
      <c r="F886" s="103" t="s">
        <v>20131</v>
      </c>
      <c r="G886" s="103" t="s">
        <v>20132</v>
      </c>
      <c r="H886" s="104" t="s">
        <v>3828</v>
      </c>
      <c r="I886" s="103" t="s">
        <v>30</v>
      </c>
      <c r="J886" s="103" t="s">
        <v>30</v>
      </c>
      <c r="K886" s="103" t="s">
        <v>30</v>
      </c>
      <c r="L886" s="103" t="s">
        <v>30</v>
      </c>
      <c r="M886" s="103" t="s">
        <v>30</v>
      </c>
      <c r="N886" s="103" t="s">
        <v>30</v>
      </c>
      <c r="O886" s="103" t="s">
        <v>27</v>
      </c>
      <c r="P886" s="103" t="s">
        <v>1517</v>
      </c>
      <c r="Q886" s="103" t="s">
        <v>3831</v>
      </c>
      <c r="R886" s="105" t="s">
        <v>3832</v>
      </c>
      <c r="S886" s="103" t="s">
        <v>1517</v>
      </c>
      <c r="T886" s="103" t="s">
        <v>20208</v>
      </c>
      <c r="U886" s="106" t="s">
        <v>20300</v>
      </c>
      <c r="V886" s="105" t="s">
        <v>21323</v>
      </c>
      <c r="W886" s="107" t="s">
        <v>249</v>
      </c>
      <c r="X886" t="s">
        <v>3830</v>
      </c>
      <c r="AA886">
        <f ca="1" t="shared" si="27"/>
        <v>18</v>
      </c>
    </row>
    <row r="887" spans="1:27">
      <c r="A887" s="101">
        <v>53</v>
      </c>
      <c r="B887" s="89" t="str">
        <f t="shared" si="26"/>
        <v>452731200206020619</v>
      </c>
      <c r="C887" s="89" t="s">
        <v>249</v>
      </c>
      <c r="D887" s="102" t="s">
        <v>3835</v>
      </c>
      <c r="E887" s="102" t="s">
        <v>24</v>
      </c>
      <c r="F887" s="103" t="s">
        <v>20131</v>
      </c>
      <c r="G887" s="103" t="s">
        <v>20190</v>
      </c>
      <c r="H887" s="104" t="s">
        <v>3834</v>
      </c>
      <c r="I887" s="103" t="s">
        <v>30</v>
      </c>
      <c r="J887" s="103" t="s">
        <v>30</v>
      </c>
      <c r="K887" s="103" t="s">
        <v>27</v>
      </c>
      <c r="L887" s="103" t="s">
        <v>30</v>
      </c>
      <c r="M887" s="103" t="s">
        <v>30</v>
      </c>
      <c r="N887" s="103" t="s">
        <v>27</v>
      </c>
      <c r="O887" s="103" t="s">
        <v>27</v>
      </c>
      <c r="P887" s="103" t="s">
        <v>1517</v>
      </c>
      <c r="Q887" s="103" t="s">
        <v>3837</v>
      </c>
      <c r="R887" s="105">
        <v>13423006113</v>
      </c>
      <c r="S887" s="103" t="s">
        <v>1517</v>
      </c>
      <c r="T887" s="103" t="s">
        <v>20137</v>
      </c>
      <c r="U887" s="106" t="s">
        <v>20137</v>
      </c>
      <c r="V887" s="105" t="s">
        <v>21324</v>
      </c>
      <c r="W887" s="107" t="s">
        <v>249</v>
      </c>
      <c r="X887" t="s">
        <v>3836</v>
      </c>
      <c r="AA887">
        <f ca="1" t="shared" si="27"/>
        <v>19</v>
      </c>
    </row>
    <row r="888" spans="1:27">
      <c r="A888" s="101">
        <v>54</v>
      </c>
      <c r="B888" s="89" t="str">
        <f t="shared" si="26"/>
        <v>451229200112113611</v>
      </c>
      <c r="C888" s="89" t="s">
        <v>249</v>
      </c>
      <c r="D888" s="102" t="s">
        <v>3839</v>
      </c>
      <c r="E888" s="102" t="s">
        <v>24</v>
      </c>
      <c r="F888" s="103" t="s">
        <v>20178</v>
      </c>
      <c r="G888" s="103" t="s">
        <v>20179</v>
      </c>
      <c r="H888" s="104" t="s">
        <v>3838</v>
      </c>
      <c r="I888" s="103" t="s">
        <v>30</v>
      </c>
      <c r="J888" s="103" t="s">
        <v>30</v>
      </c>
      <c r="K888" s="103" t="s">
        <v>30</v>
      </c>
      <c r="L888" s="103" t="s">
        <v>30</v>
      </c>
      <c r="M888" s="103" t="s">
        <v>30</v>
      </c>
      <c r="N888" s="103" t="s">
        <v>30</v>
      </c>
      <c r="O888" s="103" t="s">
        <v>27</v>
      </c>
      <c r="P888" s="103" t="s">
        <v>1517</v>
      </c>
      <c r="Q888" s="103" t="s">
        <v>3840</v>
      </c>
      <c r="R888" s="105">
        <v>18944707942</v>
      </c>
      <c r="S888" s="103" t="s">
        <v>1517</v>
      </c>
      <c r="T888" s="103" t="s">
        <v>20158</v>
      </c>
      <c r="U888" s="106" t="s">
        <v>20491</v>
      </c>
      <c r="V888" s="105" t="s">
        <v>21325</v>
      </c>
      <c r="W888" s="107" t="s">
        <v>249</v>
      </c>
      <c r="X888" t="s">
        <v>19233</v>
      </c>
      <c r="AA888">
        <f ca="1" t="shared" si="27"/>
        <v>19</v>
      </c>
    </row>
    <row r="889" spans="1:27">
      <c r="A889" s="101">
        <v>55</v>
      </c>
      <c r="B889" s="89" t="str">
        <f t="shared" si="26"/>
        <v>452731199912233667</v>
      </c>
      <c r="C889" s="89" t="s">
        <v>249</v>
      </c>
      <c r="D889" s="102" t="s">
        <v>3842</v>
      </c>
      <c r="E889" s="102" t="s">
        <v>143</v>
      </c>
      <c r="F889" s="103" t="s">
        <v>20131</v>
      </c>
      <c r="G889" s="103" t="s">
        <v>20574</v>
      </c>
      <c r="H889" s="104" t="s">
        <v>3841</v>
      </c>
      <c r="I889" s="103" t="s">
        <v>30</v>
      </c>
      <c r="J889" s="103" t="s">
        <v>30</v>
      </c>
      <c r="K889" s="103" t="s">
        <v>30</v>
      </c>
      <c r="L889" s="103" t="s">
        <v>27</v>
      </c>
      <c r="M889" s="103" t="s">
        <v>30</v>
      </c>
      <c r="N889" s="103" t="s">
        <v>27</v>
      </c>
      <c r="O889" s="103" t="s">
        <v>27</v>
      </c>
      <c r="P889" s="103" t="s">
        <v>1517</v>
      </c>
      <c r="Q889" s="103" t="s">
        <v>3843</v>
      </c>
      <c r="R889" s="105">
        <v>18707780516</v>
      </c>
      <c r="S889" s="103" t="s">
        <v>1517</v>
      </c>
      <c r="T889" s="103" t="s">
        <v>20158</v>
      </c>
      <c r="U889" s="106" t="s">
        <v>20638</v>
      </c>
      <c r="V889" s="105" t="s">
        <v>20639</v>
      </c>
      <c r="W889" s="107" t="s">
        <v>249</v>
      </c>
      <c r="X889" t="s">
        <v>19753</v>
      </c>
      <c r="AA889">
        <f ca="1" t="shared" si="27"/>
        <v>21</v>
      </c>
    </row>
    <row r="890" spans="1:27">
      <c r="A890" s="101">
        <v>56</v>
      </c>
      <c r="B890" s="89" t="str">
        <f t="shared" si="26"/>
        <v>452731200205300926</v>
      </c>
      <c r="C890" s="89" t="s">
        <v>249</v>
      </c>
      <c r="D890" s="102" t="s">
        <v>3847</v>
      </c>
      <c r="E890" s="102" t="s">
        <v>143</v>
      </c>
      <c r="F890" s="103" t="s">
        <v>20131</v>
      </c>
      <c r="G890" s="103" t="s">
        <v>20150</v>
      </c>
      <c r="H890" s="104" t="s">
        <v>3846</v>
      </c>
      <c r="I890" s="103" t="s">
        <v>30</v>
      </c>
      <c r="J890" s="103" t="s">
        <v>30</v>
      </c>
      <c r="K890" s="103" t="s">
        <v>30</v>
      </c>
      <c r="L890" s="103" t="s">
        <v>30</v>
      </c>
      <c r="M890" s="103" t="s">
        <v>30</v>
      </c>
      <c r="N890" s="103" t="s">
        <v>27</v>
      </c>
      <c r="O890" s="103" t="s">
        <v>27</v>
      </c>
      <c r="P890" s="103" t="s">
        <v>1517</v>
      </c>
      <c r="Q890" s="103" t="s">
        <v>3849</v>
      </c>
      <c r="R890" s="105">
        <v>14736275253</v>
      </c>
      <c r="S890" s="103" t="s">
        <v>1517</v>
      </c>
      <c r="T890" s="103" t="s">
        <v>20162</v>
      </c>
      <c r="U890" s="106" t="s">
        <v>21326</v>
      </c>
      <c r="V890" s="105"/>
      <c r="W890" s="107" t="s">
        <v>249</v>
      </c>
      <c r="X890" t="s">
        <v>3848</v>
      </c>
      <c r="AA890">
        <f ca="1" t="shared" si="27"/>
        <v>19</v>
      </c>
    </row>
    <row r="891" spans="1:27">
      <c r="A891" s="101">
        <v>57</v>
      </c>
      <c r="B891" s="89" t="str">
        <f t="shared" si="26"/>
        <v>452731200303254847</v>
      </c>
      <c r="C891" s="89" t="s">
        <v>249</v>
      </c>
      <c r="D891" s="102" t="s">
        <v>3851</v>
      </c>
      <c r="E891" s="102" t="s">
        <v>143</v>
      </c>
      <c r="F891" s="103" t="s">
        <v>20131</v>
      </c>
      <c r="G891" s="103" t="s">
        <v>20202</v>
      </c>
      <c r="H891" s="104" t="s">
        <v>3850</v>
      </c>
      <c r="I891" s="103" t="s">
        <v>30</v>
      </c>
      <c r="J891" s="103" t="s">
        <v>30</v>
      </c>
      <c r="K891" s="103" t="s">
        <v>27</v>
      </c>
      <c r="L891" s="103" t="s">
        <v>30</v>
      </c>
      <c r="M891" s="103" t="s">
        <v>30</v>
      </c>
      <c r="N891" s="103" t="s">
        <v>27</v>
      </c>
      <c r="O891" s="103" t="s">
        <v>27</v>
      </c>
      <c r="P891" s="103" t="s">
        <v>1517</v>
      </c>
      <c r="Q891" s="103" t="s">
        <v>3853</v>
      </c>
      <c r="R891" s="105">
        <v>17807835541</v>
      </c>
      <c r="S891" s="103" t="s">
        <v>1517</v>
      </c>
      <c r="T891" s="103" t="s">
        <v>21327</v>
      </c>
      <c r="U891" s="106" t="s">
        <v>20283</v>
      </c>
      <c r="V891" s="105" t="s">
        <v>21328</v>
      </c>
      <c r="W891" s="107" t="s">
        <v>249</v>
      </c>
      <c r="X891" t="s">
        <v>3852</v>
      </c>
      <c r="AA891">
        <f ca="1" t="shared" si="27"/>
        <v>18</v>
      </c>
    </row>
    <row r="892" spans="1:27">
      <c r="A892" s="101">
        <v>58</v>
      </c>
      <c r="B892" s="89" t="str">
        <f t="shared" si="26"/>
        <v>452127200405021246</v>
      </c>
      <c r="C892" s="89" t="s">
        <v>249</v>
      </c>
      <c r="D892" s="102" t="s">
        <v>3855</v>
      </c>
      <c r="E892" s="102" t="s">
        <v>143</v>
      </c>
      <c r="F892" s="103" t="s">
        <v>20131</v>
      </c>
      <c r="G892" s="103" t="s">
        <v>20608</v>
      </c>
      <c r="H892" s="104" t="s">
        <v>3854</v>
      </c>
      <c r="I892" s="103" t="s">
        <v>30</v>
      </c>
      <c r="J892" s="103" t="s">
        <v>30</v>
      </c>
      <c r="K892" s="103" t="s">
        <v>30</v>
      </c>
      <c r="L892" s="103" t="s">
        <v>30</v>
      </c>
      <c r="M892" s="103" t="s">
        <v>30</v>
      </c>
      <c r="N892" s="103" t="s">
        <v>30</v>
      </c>
      <c r="O892" s="103" t="s">
        <v>27</v>
      </c>
      <c r="P892" s="103" t="s">
        <v>20253</v>
      </c>
      <c r="Q892" s="103" t="s">
        <v>3857</v>
      </c>
      <c r="R892" s="105">
        <v>13877894413</v>
      </c>
      <c r="S892" s="103" t="s">
        <v>20253</v>
      </c>
      <c r="T892" s="103" t="s">
        <v>21329</v>
      </c>
      <c r="U892" s="106" t="s">
        <v>21330</v>
      </c>
      <c r="V892" s="105" t="s">
        <v>21331</v>
      </c>
      <c r="W892" s="107" t="s">
        <v>249</v>
      </c>
      <c r="X892" t="s">
        <v>3856</v>
      </c>
      <c r="AA892">
        <f ca="1" t="shared" si="27"/>
        <v>17</v>
      </c>
    </row>
    <row r="893" spans="1:27">
      <c r="A893" s="101">
        <v>59</v>
      </c>
      <c r="B893" s="89" t="str">
        <f t="shared" si="26"/>
        <v>451229200211192423</v>
      </c>
      <c r="C893" s="89" t="s">
        <v>249</v>
      </c>
      <c r="D893" s="102" t="s">
        <v>3859</v>
      </c>
      <c r="E893" s="102" t="s">
        <v>143</v>
      </c>
      <c r="F893" s="103" t="s">
        <v>20205</v>
      </c>
      <c r="G893" s="103" t="s">
        <v>20276</v>
      </c>
      <c r="H893" s="104" t="s">
        <v>3858</v>
      </c>
      <c r="I893" s="103" t="s">
        <v>27</v>
      </c>
      <c r="J893" s="103" t="s">
        <v>30</v>
      </c>
      <c r="K893" s="103" t="s">
        <v>27</v>
      </c>
      <c r="L893" s="103" t="s">
        <v>30</v>
      </c>
      <c r="M893" s="103" t="s">
        <v>30</v>
      </c>
      <c r="N893" s="103" t="s">
        <v>30</v>
      </c>
      <c r="O893" s="103" t="s">
        <v>27</v>
      </c>
      <c r="P893" s="103" t="s">
        <v>1517</v>
      </c>
      <c r="Q893" s="103" t="s">
        <v>3861</v>
      </c>
      <c r="R893" s="105">
        <v>13528667329</v>
      </c>
      <c r="S893" s="103" t="s">
        <v>1517</v>
      </c>
      <c r="T893" s="103" t="s">
        <v>20191</v>
      </c>
      <c r="U893" s="106" t="s">
        <v>20491</v>
      </c>
      <c r="V893" s="105" t="s">
        <v>20570</v>
      </c>
      <c r="W893" s="107" t="s">
        <v>249</v>
      </c>
      <c r="X893" t="s">
        <v>3860</v>
      </c>
      <c r="AA893">
        <f ca="1" t="shared" si="27"/>
        <v>18</v>
      </c>
    </row>
    <row r="894" spans="1:27">
      <c r="A894" s="101">
        <v>60</v>
      </c>
      <c r="B894" s="89" t="str">
        <f t="shared" si="26"/>
        <v>452623200302070610</v>
      </c>
      <c r="C894" s="89" t="s">
        <v>249</v>
      </c>
      <c r="D894" s="102" t="s">
        <v>3865</v>
      </c>
      <c r="E894" s="102" t="s">
        <v>24</v>
      </c>
      <c r="F894" s="103" t="s">
        <v>20131</v>
      </c>
      <c r="G894" s="103" t="s">
        <v>20161</v>
      </c>
      <c r="H894" s="104" t="s">
        <v>3864</v>
      </c>
      <c r="I894" s="103" t="s">
        <v>30</v>
      </c>
      <c r="J894" s="103" t="s">
        <v>30</v>
      </c>
      <c r="K894" s="103" t="s">
        <v>30</v>
      </c>
      <c r="L894" s="103" t="s">
        <v>30</v>
      </c>
      <c r="M894" s="103" t="s">
        <v>30</v>
      </c>
      <c r="N894" s="103" t="s">
        <v>30</v>
      </c>
      <c r="O894" s="103" t="s">
        <v>27</v>
      </c>
      <c r="P894" s="103" t="s">
        <v>21332</v>
      </c>
      <c r="Q894" s="103" t="s">
        <v>3867</v>
      </c>
      <c r="R894" s="105">
        <v>13977881929</v>
      </c>
      <c r="S894" s="103" t="s">
        <v>1517</v>
      </c>
      <c r="T894" s="103" t="s">
        <v>1517</v>
      </c>
      <c r="U894" s="106" t="s">
        <v>20489</v>
      </c>
      <c r="V894" s="105">
        <v>0</v>
      </c>
      <c r="W894" s="107" t="s">
        <v>249</v>
      </c>
      <c r="X894" t="s">
        <v>19950</v>
      </c>
      <c r="AA894">
        <f ca="1" t="shared" si="27"/>
        <v>18</v>
      </c>
    </row>
    <row r="895" spans="1:27">
      <c r="A895" s="101">
        <v>61</v>
      </c>
      <c r="B895" s="89" t="str">
        <f t="shared" si="26"/>
        <v>451229200206285414</v>
      </c>
      <c r="C895" s="89" t="s">
        <v>249</v>
      </c>
      <c r="D895" s="102" t="s">
        <v>3870</v>
      </c>
      <c r="E895" s="102" t="s">
        <v>24</v>
      </c>
      <c r="F895" s="103" t="s">
        <v>20131</v>
      </c>
      <c r="G895" s="103" t="s">
        <v>20190</v>
      </c>
      <c r="H895" s="104" t="s">
        <v>3869</v>
      </c>
      <c r="I895" s="103" t="s">
        <v>30</v>
      </c>
      <c r="J895" s="103" t="s">
        <v>30</v>
      </c>
      <c r="K895" s="103" t="s">
        <v>30</v>
      </c>
      <c r="L895" s="103" t="s">
        <v>30</v>
      </c>
      <c r="M895" s="103" t="s">
        <v>30</v>
      </c>
      <c r="N895" s="103" t="s">
        <v>30</v>
      </c>
      <c r="O895" s="103" t="s">
        <v>30</v>
      </c>
      <c r="P895" s="103" t="s">
        <v>1517</v>
      </c>
      <c r="Q895" s="103" t="s">
        <v>3872</v>
      </c>
      <c r="R895" s="105">
        <v>19878428347</v>
      </c>
      <c r="S895" s="103" t="s">
        <v>1517</v>
      </c>
      <c r="T895" s="103" t="s">
        <v>20144</v>
      </c>
      <c r="U895" s="106" t="s">
        <v>21333</v>
      </c>
      <c r="V895" s="105">
        <v>0</v>
      </c>
      <c r="W895" s="107" t="s">
        <v>249</v>
      </c>
      <c r="X895" t="s">
        <v>19951</v>
      </c>
      <c r="AA895">
        <f ca="1" t="shared" si="27"/>
        <v>19</v>
      </c>
    </row>
    <row r="896" spans="1:27">
      <c r="A896" s="101">
        <v>62</v>
      </c>
      <c r="B896" s="89" t="str">
        <f t="shared" si="26"/>
        <v>452731200201081826</v>
      </c>
      <c r="C896" s="89" t="s">
        <v>249</v>
      </c>
      <c r="D896" s="102" t="s">
        <v>3875</v>
      </c>
      <c r="E896" s="102" t="s">
        <v>143</v>
      </c>
      <c r="F896" s="103" t="s">
        <v>20178</v>
      </c>
      <c r="G896" s="103" t="s">
        <v>20175</v>
      </c>
      <c r="H896" s="104" t="s">
        <v>3874</v>
      </c>
      <c r="I896" s="103" t="s">
        <v>30</v>
      </c>
      <c r="J896" s="103" t="s">
        <v>30</v>
      </c>
      <c r="K896" s="103" t="s">
        <v>30</v>
      </c>
      <c r="L896" s="103" t="s">
        <v>30</v>
      </c>
      <c r="M896" s="103" t="s">
        <v>30</v>
      </c>
      <c r="N896" s="103" t="s">
        <v>27</v>
      </c>
      <c r="O896" s="103" t="s">
        <v>30</v>
      </c>
      <c r="P896" s="103" t="s">
        <v>1517</v>
      </c>
      <c r="Q896" s="103" t="s">
        <v>3877</v>
      </c>
      <c r="R896" s="105">
        <v>13324788599</v>
      </c>
      <c r="S896" s="103" t="s">
        <v>1517</v>
      </c>
      <c r="T896" s="103" t="s">
        <v>20208</v>
      </c>
      <c r="U896" s="106" t="s">
        <v>21334</v>
      </c>
      <c r="V896" s="105" t="s">
        <v>21335</v>
      </c>
      <c r="W896" s="107" t="s">
        <v>249</v>
      </c>
      <c r="X896" t="s">
        <v>3876</v>
      </c>
      <c r="AA896">
        <f ca="1" t="shared" si="27"/>
        <v>19</v>
      </c>
    </row>
    <row r="897" spans="1:27">
      <c r="A897" s="101">
        <v>63</v>
      </c>
      <c r="B897" s="89" t="str">
        <f t="shared" si="26"/>
        <v>452731200301024511</v>
      </c>
      <c r="C897" s="89" t="s">
        <v>249</v>
      </c>
      <c r="D897" s="102" t="s">
        <v>3879</v>
      </c>
      <c r="E897" s="102" t="s">
        <v>24</v>
      </c>
      <c r="F897" s="103" t="s">
        <v>20131</v>
      </c>
      <c r="G897" s="103" t="s">
        <v>20157</v>
      </c>
      <c r="H897" s="104" t="s">
        <v>3878</v>
      </c>
      <c r="I897" s="103" t="s">
        <v>30</v>
      </c>
      <c r="J897" s="103" t="s">
        <v>30</v>
      </c>
      <c r="K897" s="103" t="s">
        <v>30</v>
      </c>
      <c r="L897" s="103" t="s">
        <v>30</v>
      </c>
      <c r="M897" s="103" t="s">
        <v>30</v>
      </c>
      <c r="N897" s="103" t="s">
        <v>30</v>
      </c>
      <c r="O897" s="103" t="s">
        <v>30</v>
      </c>
      <c r="P897" s="103" t="s">
        <v>20211</v>
      </c>
      <c r="Q897" s="103" t="s">
        <v>3880</v>
      </c>
      <c r="R897" s="105">
        <v>18318899373</v>
      </c>
      <c r="S897" s="103" t="s">
        <v>1517</v>
      </c>
      <c r="T897" s="103" t="s">
        <v>20211</v>
      </c>
      <c r="U897" s="106" t="s">
        <v>20626</v>
      </c>
      <c r="V897" s="105" t="s">
        <v>21176</v>
      </c>
      <c r="W897" s="107" t="s">
        <v>249</v>
      </c>
      <c r="X897" t="s">
        <v>3172</v>
      </c>
      <c r="AA897">
        <f ca="1" t="shared" si="27"/>
        <v>18</v>
      </c>
    </row>
    <row r="898" spans="1:27">
      <c r="A898" s="101">
        <v>64</v>
      </c>
      <c r="B898" s="89" t="str">
        <f t="shared" si="26"/>
        <v>452731200312061238</v>
      </c>
      <c r="C898" s="89" t="s">
        <v>249</v>
      </c>
      <c r="D898" s="102" t="s">
        <v>3882</v>
      </c>
      <c r="E898" s="102" t="s">
        <v>24</v>
      </c>
      <c r="F898" s="103" t="s">
        <v>20205</v>
      </c>
      <c r="G898" s="103" t="s">
        <v>20433</v>
      </c>
      <c r="H898" s="104" t="s">
        <v>3881</v>
      </c>
      <c r="I898" s="103" t="s">
        <v>27</v>
      </c>
      <c r="J898" s="103" t="s">
        <v>30</v>
      </c>
      <c r="K898" s="103" t="s">
        <v>30</v>
      </c>
      <c r="L898" s="103" t="s">
        <v>30</v>
      </c>
      <c r="M898" s="103" t="s">
        <v>30</v>
      </c>
      <c r="N898" s="103" t="s">
        <v>30</v>
      </c>
      <c r="O898" s="103" t="s">
        <v>30</v>
      </c>
      <c r="P898" s="103" t="s">
        <v>1517</v>
      </c>
      <c r="Q898" s="103" t="s">
        <v>3883</v>
      </c>
      <c r="R898" s="105" t="s">
        <v>3884</v>
      </c>
      <c r="S898" s="103" t="s">
        <v>1517</v>
      </c>
      <c r="T898" s="103" t="s">
        <v>20169</v>
      </c>
      <c r="U898" s="106" t="s">
        <v>20604</v>
      </c>
      <c r="V898" s="105" t="s">
        <v>21179</v>
      </c>
      <c r="W898" s="107" t="s">
        <v>249</v>
      </c>
      <c r="X898" t="s">
        <v>19307</v>
      </c>
      <c r="AA898">
        <f ca="1" t="shared" si="27"/>
        <v>17</v>
      </c>
    </row>
    <row r="899" spans="1:27">
      <c r="A899" s="101">
        <v>65</v>
      </c>
      <c r="B899" s="89" t="str">
        <f t="shared" ref="B899:B962" si="28">H899</f>
        <v>452731200306081822</v>
      </c>
      <c r="C899" s="89" t="s">
        <v>249</v>
      </c>
      <c r="D899" s="102" t="s">
        <v>3887</v>
      </c>
      <c r="E899" s="102" t="s">
        <v>143</v>
      </c>
      <c r="F899" s="103" t="s">
        <v>20178</v>
      </c>
      <c r="G899" s="103" t="s">
        <v>20229</v>
      </c>
      <c r="H899" s="104" t="s">
        <v>3886</v>
      </c>
      <c r="I899" s="103" t="s">
        <v>27</v>
      </c>
      <c r="J899" s="103" t="s">
        <v>30</v>
      </c>
      <c r="K899" s="103" t="s">
        <v>30</v>
      </c>
      <c r="L899" s="103" t="s">
        <v>30</v>
      </c>
      <c r="M899" s="103" t="s">
        <v>30</v>
      </c>
      <c r="N899" s="103" t="s">
        <v>30</v>
      </c>
      <c r="O899" s="103" t="s">
        <v>27</v>
      </c>
      <c r="P899" s="103" t="s">
        <v>21247</v>
      </c>
      <c r="Q899" s="103" t="s">
        <v>3889</v>
      </c>
      <c r="R899" s="105">
        <v>17754792322</v>
      </c>
      <c r="S899" s="103" t="s">
        <v>21247</v>
      </c>
      <c r="T899" s="103" t="s">
        <v>21336</v>
      </c>
      <c r="U899" s="106" t="s">
        <v>21337</v>
      </c>
      <c r="V899" s="105" t="s">
        <v>20596</v>
      </c>
      <c r="W899" s="107" t="s">
        <v>249</v>
      </c>
      <c r="X899" t="s">
        <v>3888</v>
      </c>
      <c r="AA899">
        <f ca="1" t="shared" si="27"/>
        <v>18</v>
      </c>
    </row>
    <row r="900" spans="1:27">
      <c r="A900" s="101">
        <v>66</v>
      </c>
      <c r="B900" s="89" t="str">
        <f t="shared" si="28"/>
        <v>451229199706022711</v>
      </c>
      <c r="C900" s="89" t="s">
        <v>249</v>
      </c>
      <c r="D900" s="102" t="s">
        <v>3893</v>
      </c>
      <c r="E900" s="102" t="s">
        <v>24</v>
      </c>
      <c r="F900" s="103" t="s">
        <v>20178</v>
      </c>
      <c r="G900" s="103" t="s">
        <v>21338</v>
      </c>
      <c r="H900" s="104" t="s">
        <v>3892</v>
      </c>
      <c r="I900" s="103" t="s">
        <v>27</v>
      </c>
      <c r="J900" s="103" t="s">
        <v>27</v>
      </c>
      <c r="K900" s="103" t="s">
        <v>27</v>
      </c>
      <c r="L900" s="103" t="s">
        <v>30</v>
      </c>
      <c r="M900" s="103" t="s">
        <v>30</v>
      </c>
      <c r="N900" s="103" t="s">
        <v>30</v>
      </c>
      <c r="O900" s="103" t="s">
        <v>30</v>
      </c>
      <c r="P900" s="103" t="s">
        <v>1517</v>
      </c>
      <c r="Q900" s="103" t="s">
        <v>3895</v>
      </c>
      <c r="R900" s="105">
        <v>15177781348</v>
      </c>
      <c r="S900" s="103" t="s">
        <v>1517</v>
      </c>
      <c r="T900" s="103" t="s">
        <v>20277</v>
      </c>
      <c r="U900" s="106" t="s">
        <v>20303</v>
      </c>
      <c r="V900" s="105" t="s">
        <v>21339</v>
      </c>
      <c r="W900" s="107" t="s">
        <v>249</v>
      </c>
      <c r="X900" t="s">
        <v>3894</v>
      </c>
      <c r="AA900">
        <f ca="1" t="shared" ref="AA900:AA963" si="29">DATEDIF(TEXT(MID(H900,7,8),"00-00-00"),TODAY(),"y")</f>
        <v>24</v>
      </c>
    </row>
    <row r="901" spans="1:27">
      <c r="A901" s="101">
        <v>67</v>
      </c>
      <c r="B901" s="89" t="str">
        <f t="shared" si="28"/>
        <v>451229200109052117</v>
      </c>
      <c r="C901" s="89" t="s">
        <v>249</v>
      </c>
      <c r="D901" s="102" t="s">
        <v>3899</v>
      </c>
      <c r="E901" s="102" t="s">
        <v>24</v>
      </c>
      <c r="F901" s="103" t="s">
        <v>20205</v>
      </c>
      <c r="G901" s="103" t="s">
        <v>20197</v>
      </c>
      <c r="H901" s="104" t="s">
        <v>3898</v>
      </c>
      <c r="I901" s="103" t="s">
        <v>27</v>
      </c>
      <c r="J901" s="103" t="s">
        <v>30</v>
      </c>
      <c r="K901" s="103" t="s">
        <v>30</v>
      </c>
      <c r="L901" s="103" t="s">
        <v>30</v>
      </c>
      <c r="M901" s="103" t="s">
        <v>30</v>
      </c>
      <c r="N901" s="103" t="s">
        <v>27</v>
      </c>
      <c r="O901" s="103" t="s">
        <v>27</v>
      </c>
      <c r="P901" s="103" t="s">
        <v>1517</v>
      </c>
      <c r="Q901" s="103" t="s">
        <v>3900</v>
      </c>
      <c r="R901" s="105">
        <v>13471802656</v>
      </c>
      <c r="S901" s="103" t="s">
        <v>1517</v>
      </c>
      <c r="T901" s="103" t="s">
        <v>21340</v>
      </c>
      <c r="U901" s="106" t="s">
        <v>20714</v>
      </c>
      <c r="V901" s="105" t="s">
        <v>20938</v>
      </c>
      <c r="W901" s="107" t="s">
        <v>249</v>
      </c>
      <c r="X901" t="s">
        <v>19952</v>
      </c>
      <c r="AA901">
        <f ca="1" t="shared" si="29"/>
        <v>19</v>
      </c>
    </row>
    <row r="902" spans="1:27">
      <c r="A902" s="101">
        <v>68</v>
      </c>
      <c r="B902" s="89" t="str">
        <f t="shared" si="28"/>
        <v>452731200303034852</v>
      </c>
      <c r="C902" s="89" t="s">
        <v>249</v>
      </c>
      <c r="D902" s="102" t="s">
        <v>3903</v>
      </c>
      <c r="E902" s="102" t="s">
        <v>24</v>
      </c>
      <c r="F902" s="103" t="s">
        <v>20131</v>
      </c>
      <c r="G902" s="103" t="s">
        <v>20202</v>
      </c>
      <c r="H902" s="104" t="s">
        <v>3902</v>
      </c>
      <c r="I902" s="103" t="s">
        <v>30</v>
      </c>
      <c r="J902" s="103" t="s">
        <v>30</v>
      </c>
      <c r="K902" s="103" t="s">
        <v>30</v>
      </c>
      <c r="L902" s="103" t="s">
        <v>30</v>
      </c>
      <c r="M902" s="103" t="s">
        <v>30</v>
      </c>
      <c r="N902" s="103" t="s">
        <v>30</v>
      </c>
      <c r="O902" s="103" t="s">
        <v>27</v>
      </c>
      <c r="P902" s="103" t="s">
        <v>1517</v>
      </c>
      <c r="Q902" s="103" t="s">
        <v>3905</v>
      </c>
      <c r="R902" s="105">
        <v>15977846981</v>
      </c>
      <c r="S902" s="103" t="s">
        <v>1517</v>
      </c>
      <c r="T902" s="103" t="s">
        <v>1517</v>
      </c>
      <c r="U902" s="106" t="s">
        <v>20352</v>
      </c>
      <c r="V902" s="105" t="s">
        <v>21341</v>
      </c>
      <c r="W902" s="107" t="s">
        <v>249</v>
      </c>
      <c r="X902" t="s">
        <v>17799</v>
      </c>
      <c r="AA902">
        <f ca="1" t="shared" si="29"/>
        <v>18</v>
      </c>
    </row>
    <row r="903" spans="1:27">
      <c r="A903" s="101">
        <v>69</v>
      </c>
      <c r="B903" s="89" t="str">
        <f t="shared" si="28"/>
        <v>452731200203215410</v>
      </c>
      <c r="C903" s="89" t="s">
        <v>249</v>
      </c>
      <c r="D903" s="102" t="s">
        <v>3907</v>
      </c>
      <c r="E903" s="102" t="s">
        <v>24</v>
      </c>
      <c r="F903" s="103" t="s">
        <v>20178</v>
      </c>
      <c r="G903" s="103" t="s">
        <v>20288</v>
      </c>
      <c r="H903" s="104" t="s">
        <v>3906</v>
      </c>
      <c r="I903" s="103" t="s">
        <v>27</v>
      </c>
      <c r="J903" s="103" t="s">
        <v>30</v>
      </c>
      <c r="K903" s="103" t="s">
        <v>30</v>
      </c>
      <c r="L903" s="103" t="s">
        <v>30</v>
      </c>
      <c r="M903" s="103" t="s">
        <v>30</v>
      </c>
      <c r="N903" s="103" t="s">
        <v>30</v>
      </c>
      <c r="O903" s="103" t="s">
        <v>27</v>
      </c>
      <c r="P903" s="103" t="s">
        <v>1517</v>
      </c>
      <c r="Q903" s="103" t="s">
        <v>3909</v>
      </c>
      <c r="R903" s="105">
        <v>15277854953</v>
      </c>
      <c r="S903" s="103" t="s">
        <v>1517</v>
      </c>
      <c r="T903" s="103" t="s">
        <v>20144</v>
      </c>
      <c r="U903" s="106" t="s">
        <v>20619</v>
      </c>
      <c r="V903" s="105" t="s">
        <v>21342</v>
      </c>
      <c r="W903" s="107" t="s">
        <v>249</v>
      </c>
      <c r="X903" t="s">
        <v>3908</v>
      </c>
      <c r="AA903">
        <f ca="1" t="shared" si="29"/>
        <v>19</v>
      </c>
    </row>
    <row r="904" spans="1:27">
      <c r="A904" s="101">
        <v>70</v>
      </c>
      <c r="B904" s="89" t="str">
        <f t="shared" si="28"/>
        <v>452731200206020344</v>
      </c>
      <c r="C904" s="89" t="s">
        <v>249</v>
      </c>
      <c r="D904" s="102" t="s">
        <v>3911</v>
      </c>
      <c r="E904" s="102" t="s">
        <v>143</v>
      </c>
      <c r="F904" s="103" t="s">
        <v>20131</v>
      </c>
      <c r="G904" s="103" t="s">
        <v>20190</v>
      </c>
      <c r="H904" s="104" t="s">
        <v>3910</v>
      </c>
      <c r="I904" s="103" t="s">
        <v>30</v>
      </c>
      <c r="J904" s="103" t="s">
        <v>30</v>
      </c>
      <c r="K904" s="103" t="s">
        <v>30</v>
      </c>
      <c r="L904" s="103" t="s">
        <v>30</v>
      </c>
      <c r="M904" s="103" t="s">
        <v>30</v>
      </c>
      <c r="N904" s="103" t="s">
        <v>30</v>
      </c>
      <c r="O904" s="103" t="s">
        <v>30</v>
      </c>
      <c r="P904" s="103" t="s">
        <v>1517</v>
      </c>
      <c r="Q904" s="103" t="s">
        <v>3913</v>
      </c>
      <c r="R904" s="105">
        <v>15977838868</v>
      </c>
      <c r="S904" s="103" t="s">
        <v>1517</v>
      </c>
      <c r="T904" s="103" t="s">
        <v>20280</v>
      </c>
      <c r="U904" s="106" t="s">
        <v>21068</v>
      </c>
      <c r="V904" s="105" t="s">
        <v>21231</v>
      </c>
      <c r="W904" s="107" t="s">
        <v>249</v>
      </c>
      <c r="X904" t="s">
        <v>3912</v>
      </c>
      <c r="AA904">
        <f ca="1" t="shared" si="29"/>
        <v>19</v>
      </c>
    </row>
    <row r="905" spans="1:27">
      <c r="A905" s="101">
        <v>71</v>
      </c>
      <c r="B905" s="89" t="str">
        <f t="shared" si="28"/>
        <v>452731200306235422</v>
      </c>
      <c r="C905" s="89" t="s">
        <v>249</v>
      </c>
      <c r="D905" s="102" t="s">
        <v>3915</v>
      </c>
      <c r="E905" s="102" t="s">
        <v>143</v>
      </c>
      <c r="F905" s="103" t="s">
        <v>20131</v>
      </c>
      <c r="G905" s="103" t="s">
        <v>20229</v>
      </c>
      <c r="H905" s="104" t="s">
        <v>3914</v>
      </c>
      <c r="I905" s="103" t="s">
        <v>30</v>
      </c>
      <c r="J905" s="103" t="s">
        <v>30</v>
      </c>
      <c r="K905" s="103" t="s">
        <v>30</v>
      </c>
      <c r="L905" s="103" t="s">
        <v>30</v>
      </c>
      <c r="M905" s="103" t="s">
        <v>30</v>
      </c>
      <c r="N905" s="103" t="s">
        <v>30</v>
      </c>
      <c r="O905" s="103" t="s">
        <v>27</v>
      </c>
      <c r="P905" s="103" t="s">
        <v>1517</v>
      </c>
      <c r="Q905" s="103" t="s">
        <v>3916</v>
      </c>
      <c r="R905" s="105">
        <v>13977840867</v>
      </c>
      <c r="S905" s="103" t="s">
        <v>1517</v>
      </c>
      <c r="T905" s="103" t="s">
        <v>20144</v>
      </c>
      <c r="U905" s="106" t="s">
        <v>20144</v>
      </c>
      <c r="V905" s="105" t="s">
        <v>21203</v>
      </c>
      <c r="W905" s="107" t="s">
        <v>249</v>
      </c>
      <c r="X905" t="s">
        <v>3340</v>
      </c>
      <c r="AA905">
        <f ca="1" t="shared" si="29"/>
        <v>18</v>
      </c>
    </row>
    <row r="906" spans="1:27">
      <c r="A906" s="101">
        <v>72</v>
      </c>
      <c r="B906" s="89" t="str">
        <f t="shared" si="28"/>
        <v>452731200306155123</v>
      </c>
      <c r="C906" s="89" t="s">
        <v>249</v>
      </c>
      <c r="D906" s="102" t="s">
        <v>3918</v>
      </c>
      <c r="E906" s="102" t="s">
        <v>143</v>
      </c>
      <c r="F906" s="103" t="s">
        <v>20131</v>
      </c>
      <c r="G906" s="103" t="s">
        <v>20229</v>
      </c>
      <c r="H906" s="104" t="s">
        <v>3917</v>
      </c>
      <c r="I906" s="103" t="s">
        <v>30</v>
      </c>
      <c r="J906" s="103" t="s">
        <v>30</v>
      </c>
      <c r="K906" s="103" t="s">
        <v>30</v>
      </c>
      <c r="L906" s="103" t="s">
        <v>30</v>
      </c>
      <c r="M906" s="103" t="s">
        <v>30</v>
      </c>
      <c r="N906" s="103" t="s">
        <v>30</v>
      </c>
      <c r="O906" s="103" t="s">
        <v>27</v>
      </c>
      <c r="P906" s="103" t="s">
        <v>1517</v>
      </c>
      <c r="Q906" s="103" t="s">
        <v>3920</v>
      </c>
      <c r="R906" s="105">
        <v>13768380852</v>
      </c>
      <c r="S906" s="103" t="s">
        <v>1517</v>
      </c>
      <c r="T906" s="103" t="s">
        <v>20164</v>
      </c>
      <c r="U906" s="106" t="s">
        <v>20203</v>
      </c>
      <c r="V906" s="105" t="s">
        <v>21343</v>
      </c>
      <c r="W906" s="107" t="s">
        <v>249</v>
      </c>
      <c r="X906" t="s">
        <v>3919</v>
      </c>
      <c r="AA906">
        <f ca="1" t="shared" si="29"/>
        <v>18</v>
      </c>
    </row>
    <row r="907" spans="1:27">
      <c r="A907" s="101">
        <v>1</v>
      </c>
      <c r="B907" s="89" t="str">
        <f t="shared" si="28"/>
        <v>452731200309292115</v>
      </c>
      <c r="C907" s="89" t="s">
        <v>259</v>
      </c>
      <c r="D907" s="102" t="s">
        <v>3923</v>
      </c>
      <c r="E907" s="102" t="s">
        <v>24</v>
      </c>
      <c r="F907" s="103" t="s">
        <v>20178</v>
      </c>
      <c r="G907" s="103" t="s">
        <v>20168</v>
      </c>
      <c r="H907" s="104" t="s">
        <v>3922</v>
      </c>
      <c r="I907" s="103" t="s">
        <v>30</v>
      </c>
      <c r="J907" s="103" t="s">
        <v>30</v>
      </c>
      <c r="K907" s="103" t="s">
        <v>30</v>
      </c>
      <c r="L907" s="103" t="s">
        <v>30</v>
      </c>
      <c r="M907" s="103" t="s">
        <v>30</v>
      </c>
      <c r="N907" s="103" t="s">
        <v>30</v>
      </c>
      <c r="O907" s="103" t="s">
        <v>27</v>
      </c>
      <c r="P907" s="103" t="s">
        <v>1517</v>
      </c>
      <c r="Q907" s="103" t="s">
        <v>3925</v>
      </c>
      <c r="R907" s="105">
        <v>18278864903</v>
      </c>
      <c r="S907" s="103" t="s">
        <v>1517</v>
      </c>
      <c r="T907" s="103" t="s">
        <v>20240</v>
      </c>
      <c r="U907" s="106" t="s">
        <v>20417</v>
      </c>
      <c r="V907" s="105" t="s">
        <v>21344</v>
      </c>
      <c r="W907" s="107" t="s">
        <v>259</v>
      </c>
      <c r="X907" t="s">
        <v>3924</v>
      </c>
      <c r="AA907">
        <f ca="1" t="shared" si="29"/>
        <v>17</v>
      </c>
    </row>
    <row r="908" spans="1:27">
      <c r="A908" s="101">
        <v>2</v>
      </c>
      <c r="B908" s="89" t="str">
        <f t="shared" si="28"/>
        <v>452731200201071222</v>
      </c>
      <c r="C908" s="89" t="s">
        <v>259</v>
      </c>
      <c r="D908" s="102" t="s">
        <v>3927</v>
      </c>
      <c r="E908" s="102" t="s">
        <v>143</v>
      </c>
      <c r="F908" s="103" t="s">
        <v>20131</v>
      </c>
      <c r="G908" s="103" t="s">
        <v>20175</v>
      </c>
      <c r="H908" s="104" t="s">
        <v>3926</v>
      </c>
      <c r="I908" s="103" t="s">
        <v>30</v>
      </c>
      <c r="J908" s="103" t="s">
        <v>30</v>
      </c>
      <c r="K908" s="103" t="s">
        <v>30</v>
      </c>
      <c r="L908" s="103" t="s">
        <v>30</v>
      </c>
      <c r="M908" s="103" t="s">
        <v>30</v>
      </c>
      <c r="N908" s="103" t="s">
        <v>30</v>
      </c>
      <c r="O908" s="103" t="s">
        <v>27</v>
      </c>
      <c r="P908" s="103" t="s">
        <v>1517</v>
      </c>
      <c r="Q908" s="103" t="s">
        <v>3928</v>
      </c>
      <c r="R908" s="105">
        <v>15078613117</v>
      </c>
      <c r="S908" s="103" t="s">
        <v>1517</v>
      </c>
      <c r="T908" s="103" t="s">
        <v>20169</v>
      </c>
      <c r="U908" s="106" t="s">
        <v>20246</v>
      </c>
      <c r="V908" s="105" t="s">
        <v>20856</v>
      </c>
      <c r="W908" s="107" t="s">
        <v>259</v>
      </c>
      <c r="X908" t="s">
        <v>17747</v>
      </c>
      <c r="AA908">
        <f ca="1" t="shared" si="29"/>
        <v>19</v>
      </c>
    </row>
    <row r="909" spans="1:27">
      <c r="A909" s="101">
        <v>3</v>
      </c>
      <c r="B909" s="89" t="str">
        <f t="shared" si="28"/>
        <v>451229200202222432</v>
      </c>
      <c r="C909" s="89" t="s">
        <v>259</v>
      </c>
      <c r="D909" s="102" t="s">
        <v>3930</v>
      </c>
      <c r="E909" s="102" t="s">
        <v>24</v>
      </c>
      <c r="F909" s="103" t="s">
        <v>20178</v>
      </c>
      <c r="G909" s="103" t="s">
        <v>20194</v>
      </c>
      <c r="H909" s="104" t="s">
        <v>3929</v>
      </c>
      <c r="I909" s="103" t="s">
        <v>27</v>
      </c>
      <c r="J909" s="103" t="s">
        <v>30</v>
      </c>
      <c r="K909" s="103" t="s">
        <v>30</v>
      </c>
      <c r="L909" s="103" t="s">
        <v>30</v>
      </c>
      <c r="M909" s="103" t="s">
        <v>30</v>
      </c>
      <c r="N909" s="103" t="s">
        <v>30</v>
      </c>
      <c r="O909" s="103" t="s">
        <v>27</v>
      </c>
      <c r="P909" s="103" t="s">
        <v>1517</v>
      </c>
      <c r="Q909" s="103" t="s">
        <v>3931</v>
      </c>
      <c r="R909" s="105">
        <v>19978809074</v>
      </c>
      <c r="S909" s="103" t="s">
        <v>1517</v>
      </c>
      <c r="T909" s="103" t="s">
        <v>20191</v>
      </c>
      <c r="U909" s="106" t="s">
        <v>20349</v>
      </c>
      <c r="V909" s="105" t="s">
        <v>21345</v>
      </c>
      <c r="W909" s="107" t="s">
        <v>259</v>
      </c>
      <c r="X909" t="s">
        <v>1244</v>
      </c>
      <c r="AA909">
        <f ca="1" t="shared" si="29"/>
        <v>19</v>
      </c>
    </row>
    <row r="910" spans="1:27">
      <c r="A910" s="101">
        <v>4</v>
      </c>
      <c r="B910" s="89" t="str">
        <f t="shared" si="28"/>
        <v>452731200103122129</v>
      </c>
      <c r="C910" s="89" t="s">
        <v>259</v>
      </c>
      <c r="D910" s="102" t="s">
        <v>3933</v>
      </c>
      <c r="E910" s="102" t="s">
        <v>143</v>
      </c>
      <c r="F910" s="103" t="s">
        <v>20178</v>
      </c>
      <c r="G910" s="103" t="s">
        <v>20384</v>
      </c>
      <c r="H910" s="104" t="s">
        <v>3932</v>
      </c>
      <c r="I910" s="103" t="s">
        <v>27</v>
      </c>
      <c r="J910" s="103" t="s">
        <v>30</v>
      </c>
      <c r="K910" s="103" t="s">
        <v>30</v>
      </c>
      <c r="L910" s="103" t="s">
        <v>30</v>
      </c>
      <c r="M910" s="103" t="s">
        <v>30</v>
      </c>
      <c r="N910" s="103" t="s">
        <v>30</v>
      </c>
      <c r="O910" s="103" t="s">
        <v>27</v>
      </c>
      <c r="P910" s="103" t="s">
        <v>1517</v>
      </c>
      <c r="Q910" s="103" t="s">
        <v>3935</v>
      </c>
      <c r="R910" s="105">
        <v>19994450742</v>
      </c>
      <c r="S910" s="103" t="s">
        <v>1517</v>
      </c>
      <c r="T910" s="103" t="s">
        <v>20240</v>
      </c>
      <c r="U910" s="106" t="s">
        <v>20806</v>
      </c>
      <c r="V910" s="105" t="s">
        <v>20603</v>
      </c>
      <c r="W910" s="107" t="s">
        <v>259</v>
      </c>
      <c r="X910" t="s">
        <v>3934</v>
      </c>
      <c r="AA910">
        <f ca="1" t="shared" si="29"/>
        <v>20</v>
      </c>
    </row>
    <row r="911" spans="1:27">
      <c r="A911" s="101">
        <v>5</v>
      </c>
      <c r="B911" s="89" t="str">
        <f t="shared" si="28"/>
        <v>45122920010805273X</v>
      </c>
      <c r="C911" s="89" t="s">
        <v>259</v>
      </c>
      <c r="D911" s="102" t="s">
        <v>3937</v>
      </c>
      <c r="E911" s="102" t="s">
        <v>24</v>
      </c>
      <c r="F911" s="103" t="s">
        <v>20178</v>
      </c>
      <c r="G911" s="103" t="s">
        <v>21038</v>
      </c>
      <c r="H911" s="104" t="s">
        <v>3936</v>
      </c>
      <c r="I911" s="103" t="s">
        <v>27</v>
      </c>
      <c r="J911" s="103" t="s">
        <v>30</v>
      </c>
      <c r="K911" s="103" t="s">
        <v>30</v>
      </c>
      <c r="L911" s="103" t="s">
        <v>30</v>
      </c>
      <c r="M911" s="103" t="s">
        <v>30</v>
      </c>
      <c r="N911" s="103" t="s">
        <v>30</v>
      </c>
      <c r="O911" s="103" t="s">
        <v>27</v>
      </c>
      <c r="P911" s="103" t="s">
        <v>1517</v>
      </c>
      <c r="Q911" s="103" t="s">
        <v>3938</v>
      </c>
      <c r="R911" s="105">
        <v>19994450742</v>
      </c>
      <c r="S911" s="103" t="s">
        <v>1517</v>
      </c>
      <c r="T911" s="103" t="s">
        <v>20277</v>
      </c>
      <c r="U911" s="106" t="s">
        <v>20434</v>
      </c>
      <c r="V911" s="105" t="s">
        <v>20801</v>
      </c>
      <c r="W911" s="107" t="s">
        <v>259</v>
      </c>
      <c r="X911" t="s">
        <v>1731</v>
      </c>
      <c r="AA911">
        <f ca="1" t="shared" si="29"/>
        <v>20</v>
      </c>
    </row>
    <row r="912" spans="1:27">
      <c r="A912" s="101">
        <v>6</v>
      </c>
      <c r="B912" s="89" t="str">
        <f t="shared" si="28"/>
        <v>452731200307015720</v>
      </c>
      <c r="C912" s="89" t="s">
        <v>259</v>
      </c>
      <c r="D912" s="102" t="s">
        <v>3940</v>
      </c>
      <c r="E912" s="102" t="s">
        <v>143</v>
      </c>
      <c r="F912" s="103" t="s">
        <v>20178</v>
      </c>
      <c r="G912" s="103" t="s">
        <v>20214</v>
      </c>
      <c r="H912" s="104" t="s">
        <v>3939</v>
      </c>
      <c r="I912" s="103" t="s">
        <v>30</v>
      </c>
      <c r="J912" s="103" t="s">
        <v>30</v>
      </c>
      <c r="K912" s="103" t="s">
        <v>30</v>
      </c>
      <c r="L912" s="103" t="s">
        <v>30</v>
      </c>
      <c r="M912" s="103" t="s">
        <v>30</v>
      </c>
      <c r="N912" s="103" t="s">
        <v>27</v>
      </c>
      <c r="O912" s="103" t="s">
        <v>30</v>
      </c>
      <c r="P912" s="103" t="s">
        <v>1517</v>
      </c>
      <c r="Q912" s="103" t="s">
        <v>3941</v>
      </c>
      <c r="R912" s="105">
        <v>15277852812</v>
      </c>
      <c r="S912" s="103" t="s">
        <v>1517</v>
      </c>
      <c r="T912" s="103" t="s">
        <v>1517</v>
      </c>
      <c r="U912" s="106" t="s">
        <v>20593</v>
      </c>
      <c r="V912" s="105" t="s">
        <v>20768</v>
      </c>
      <c r="W912" s="107" t="s">
        <v>259</v>
      </c>
      <c r="X912" t="s">
        <v>17678</v>
      </c>
      <c r="AA912">
        <f ca="1" t="shared" si="29"/>
        <v>18</v>
      </c>
    </row>
    <row r="913" spans="1:27">
      <c r="A913" s="101">
        <v>7</v>
      </c>
      <c r="B913" s="89" t="str">
        <f t="shared" si="28"/>
        <v>451229200012172729</v>
      </c>
      <c r="C913" s="89" t="s">
        <v>259</v>
      </c>
      <c r="D913" s="102" t="s">
        <v>3943</v>
      </c>
      <c r="E913" s="102" t="s">
        <v>143</v>
      </c>
      <c r="F913" s="103" t="s">
        <v>20178</v>
      </c>
      <c r="G913" s="103" t="s">
        <v>20225</v>
      </c>
      <c r="H913" s="104" t="s">
        <v>3942</v>
      </c>
      <c r="I913" s="103" t="s">
        <v>27</v>
      </c>
      <c r="J913" s="103" t="s">
        <v>27</v>
      </c>
      <c r="K913" s="103" t="s">
        <v>30</v>
      </c>
      <c r="L913" s="103" t="s">
        <v>30</v>
      </c>
      <c r="M913" s="103" t="s">
        <v>30</v>
      </c>
      <c r="N913" s="103" t="s">
        <v>30</v>
      </c>
      <c r="O913" s="103" t="s">
        <v>27</v>
      </c>
      <c r="P913" s="103" t="s">
        <v>1517</v>
      </c>
      <c r="Q913" s="103" t="s">
        <v>3945</v>
      </c>
      <c r="R913" s="105">
        <v>15177385016</v>
      </c>
      <c r="S913" s="103" t="s">
        <v>1517</v>
      </c>
      <c r="T913" s="103" t="s">
        <v>20277</v>
      </c>
      <c r="U913" s="106" t="s">
        <v>20434</v>
      </c>
      <c r="V913" s="105" t="s">
        <v>21346</v>
      </c>
      <c r="W913" s="107" t="s">
        <v>259</v>
      </c>
      <c r="X913" t="s">
        <v>3944</v>
      </c>
      <c r="AA913">
        <f ca="1" t="shared" si="29"/>
        <v>20</v>
      </c>
    </row>
    <row r="914" spans="1:27">
      <c r="A914" s="101">
        <v>8</v>
      </c>
      <c r="B914" s="89" t="str">
        <f t="shared" si="28"/>
        <v>452731200204053628</v>
      </c>
      <c r="C914" s="89" t="s">
        <v>259</v>
      </c>
      <c r="D914" s="102" t="s">
        <v>3947</v>
      </c>
      <c r="E914" s="102" t="s">
        <v>143</v>
      </c>
      <c r="F914" s="103" t="s">
        <v>20131</v>
      </c>
      <c r="G914" s="103" t="s">
        <v>20297</v>
      </c>
      <c r="H914" s="104" t="s">
        <v>3946</v>
      </c>
      <c r="I914" s="103" t="s">
        <v>27</v>
      </c>
      <c r="J914" s="103" t="s">
        <v>27</v>
      </c>
      <c r="K914" s="103" t="s">
        <v>30</v>
      </c>
      <c r="L914" s="103" t="s">
        <v>30</v>
      </c>
      <c r="M914" s="103" t="s">
        <v>27</v>
      </c>
      <c r="N914" s="103" t="s">
        <v>30</v>
      </c>
      <c r="O914" s="103" t="s">
        <v>27</v>
      </c>
      <c r="P914" s="103" t="s">
        <v>1517</v>
      </c>
      <c r="Q914" s="103" t="s">
        <v>3949</v>
      </c>
      <c r="R914" s="105">
        <v>18707782927</v>
      </c>
      <c r="S914" s="103" t="s">
        <v>1517</v>
      </c>
      <c r="T914" s="103" t="s">
        <v>20158</v>
      </c>
      <c r="U914" s="106" t="s">
        <v>20250</v>
      </c>
      <c r="V914" s="105" t="s">
        <v>20743</v>
      </c>
      <c r="W914" s="107" t="s">
        <v>259</v>
      </c>
      <c r="X914" t="s">
        <v>19953</v>
      </c>
      <c r="AA914">
        <f ca="1" t="shared" si="29"/>
        <v>19</v>
      </c>
    </row>
    <row r="915" spans="1:27">
      <c r="A915" s="101">
        <v>9</v>
      </c>
      <c r="B915" s="89" t="str">
        <f t="shared" si="28"/>
        <v>452731200108062129</v>
      </c>
      <c r="C915" s="89" t="s">
        <v>259</v>
      </c>
      <c r="D915" s="102" t="s">
        <v>3951</v>
      </c>
      <c r="E915" s="102" t="s">
        <v>143</v>
      </c>
      <c r="F915" s="103" t="s">
        <v>20178</v>
      </c>
      <c r="G915" s="103" t="s">
        <v>21038</v>
      </c>
      <c r="H915" s="104" t="s">
        <v>3950</v>
      </c>
      <c r="I915" s="103" t="s">
        <v>30</v>
      </c>
      <c r="J915" s="103" t="s">
        <v>30</v>
      </c>
      <c r="K915" s="103" t="s">
        <v>30</v>
      </c>
      <c r="L915" s="103" t="s">
        <v>30</v>
      </c>
      <c r="M915" s="103" t="s">
        <v>30</v>
      </c>
      <c r="N915" s="103" t="s">
        <v>30</v>
      </c>
      <c r="O915" s="103" t="s">
        <v>27</v>
      </c>
      <c r="P915" s="103" t="s">
        <v>1517</v>
      </c>
      <c r="Q915" s="103" t="s">
        <v>3952</v>
      </c>
      <c r="R915" s="105">
        <v>17777938747</v>
      </c>
      <c r="S915" s="103" t="s">
        <v>1517</v>
      </c>
      <c r="T915" s="103" t="s">
        <v>20240</v>
      </c>
      <c r="U915" s="106" t="s">
        <v>21226</v>
      </c>
      <c r="V915" s="105" t="s">
        <v>21347</v>
      </c>
      <c r="W915" s="107" t="s">
        <v>259</v>
      </c>
      <c r="X915" t="s">
        <v>19954</v>
      </c>
      <c r="AA915">
        <f ca="1" t="shared" si="29"/>
        <v>20</v>
      </c>
    </row>
    <row r="916" spans="1:27">
      <c r="A916" s="101">
        <v>10</v>
      </c>
      <c r="B916" s="89" t="str">
        <f t="shared" si="28"/>
        <v>451229200104142121</v>
      </c>
      <c r="C916" s="89" t="s">
        <v>259</v>
      </c>
      <c r="D916" s="102" t="s">
        <v>3954</v>
      </c>
      <c r="E916" s="102" t="s">
        <v>143</v>
      </c>
      <c r="F916" s="103" t="s">
        <v>20205</v>
      </c>
      <c r="G916" s="103" t="s">
        <v>20335</v>
      </c>
      <c r="H916" s="104" t="s">
        <v>3953</v>
      </c>
      <c r="I916" s="103" t="s">
        <v>27</v>
      </c>
      <c r="J916" s="103" t="s">
        <v>30</v>
      </c>
      <c r="K916" s="103" t="s">
        <v>30</v>
      </c>
      <c r="L916" s="103" t="s">
        <v>30</v>
      </c>
      <c r="M916" s="103" t="s">
        <v>30</v>
      </c>
      <c r="N916" s="103" t="s">
        <v>30</v>
      </c>
      <c r="O916" s="103" t="s">
        <v>27</v>
      </c>
      <c r="P916" s="103" t="s">
        <v>1517</v>
      </c>
      <c r="Q916" s="103" t="s">
        <v>3955</v>
      </c>
      <c r="R916" s="105">
        <v>15078575732</v>
      </c>
      <c r="S916" s="103" t="s">
        <v>1517</v>
      </c>
      <c r="T916" s="103" t="s">
        <v>20240</v>
      </c>
      <c r="U916" s="106" t="s">
        <v>20516</v>
      </c>
      <c r="V916" s="105" t="s">
        <v>20788</v>
      </c>
      <c r="W916" s="107" t="s">
        <v>259</v>
      </c>
      <c r="X916" t="s">
        <v>1684</v>
      </c>
      <c r="AA916">
        <f ca="1" t="shared" si="29"/>
        <v>20</v>
      </c>
    </row>
    <row r="917" spans="1:27">
      <c r="A917" s="101">
        <v>11</v>
      </c>
      <c r="B917" s="89" t="str">
        <f t="shared" si="28"/>
        <v>451229200202242118</v>
      </c>
      <c r="C917" s="89" t="s">
        <v>259</v>
      </c>
      <c r="D917" s="102" t="s">
        <v>3957</v>
      </c>
      <c r="E917" s="102" t="s">
        <v>24</v>
      </c>
      <c r="F917" s="103" t="s">
        <v>20178</v>
      </c>
      <c r="G917" s="103" t="s">
        <v>20194</v>
      </c>
      <c r="H917" s="104" t="s">
        <v>3956</v>
      </c>
      <c r="I917" s="103" t="s">
        <v>27</v>
      </c>
      <c r="J917" s="103" t="s">
        <v>30</v>
      </c>
      <c r="K917" s="103" t="s">
        <v>27</v>
      </c>
      <c r="L917" s="103" t="s">
        <v>30</v>
      </c>
      <c r="M917" s="103" t="s">
        <v>30</v>
      </c>
      <c r="N917" s="103" t="s">
        <v>30</v>
      </c>
      <c r="O917" s="103" t="s">
        <v>27</v>
      </c>
      <c r="P917" s="103" t="s">
        <v>1517</v>
      </c>
      <c r="Q917" s="103" t="s">
        <v>3959</v>
      </c>
      <c r="R917" s="105">
        <v>18276683989</v>
      </c>
      <c r="S917" s="103" t="s">
        <v>1517</v>
      </c>
      <c r="T917" s="103" t="s">
        <v>20240</v>
      </c>
      <c r="U917" s="106" t="s">
        <v>20396</v>
      </c>
      <c r="V917" s="105" t="s">
        <v>20703</v>
      </c>
      <c r="W917" s="107" t="s">
        <v>259</v>
      </c>
      <c r="X917" t="s">
        <v>3958</v>
      </c>
      <c r="AA917">
        <f ca="1" t="shared" si="29"/>
        <v>19</v>
      </c>
    </row>
    <row r="918" spans="1:27">
      <c r="A918" s="101">
        <v>12</v>
      </c>
      <c r="B918" s="89" t="str">
        <f t="shared" si="28"/>
        <v>452731200107190321</v>
      </c>
      <c r="C918" s="89" t="s">
        <v>259</v>
      </c>
      <c r="D918" s="102" t="s">
        <v>3961</v>
      </c>
      <c r="E918" s="102" t="s">
        <v>143</v>
      </c>
      <c r="F918" s="103" t="s">
        <v>20178</v>
      </c>
      <c r="G918" s="103" t="s">
        <v>20953</v>
      </c>
      <c r="H918" s="104" t="s">
        <v>3960</v>
      </c>
      <c r="I918" s="103" t="s">
        <v>30</v>
      </c>
      <c r="J918" s="103" t="s">
        <v>30</v>
      </c>
      <c r="K918" s="103" t="s">
        <v>30</v>
      </c>
      <c r="L918" s="103" t="s">
        <v>30</v>
      </c>
      <c r="M918" s="103" t="s">
        <v>30</v>
      </c>
      <c r="N918" s="103" t="s">
        <v>27</v>
      </c>
      <c r="O918" s="103" t="s">
        <v>27</v>
      </c>
      <c r="P918" s="103" t="s">
        <v>1517</v>
      </c>
      <c r="Q918" s="103" t="s">
        <v>3962</v>
      </c>
      <c r="R918" s="105">
        <v>19127212823</v>
      </c>
      <c r="S918" s="103" t="s">
        <v>1517</v>
      </c>
      <c r="T918" s="103" t="s">
        <v>20280</v>
      </c>
      <c r="U918" s="106" t="s">
        <v>21018</v>
      </c>
      <c r="V918" s="105" t="s">
        <v>20213</v>
      </c>
      <c r="W918" s="107" t="s">
        <v>259</v>
      </c>
      <c r="X918" t="s">
        <v>2564</v>
      </c>
      <c r="AA918">
        <f ca="1" t="shared" si="29"/>
        <v>20</v>
      </c>
    </row>
    <row r="919" spans="1:27">
      <c r="A919" s="101">
        <v>13</v>
      </c>
      <c r="B919" s="89" t="str">
        <f t="shared" si="28"/>
        <v>451229200209082129</v>
      </c>
      <c r="C919" s="89" t="s">
        <v>259</v>
      </c>
      <c r="D919" s="102" t="s">
        <v>3964</v>
      </c>
      <c r="E919" s="102" t="s">
        <v>143</v>
      </c>
      <c r="F919" s="103" t="s">
        <v>20178</v>
      </c>
      <c r="G919" s="103" t="s">
        <v>20143</v>
      </c>
      <c r="H919" s="104" t="s">
        <v>3963</v>
      </c>
      <c r="I919" s="103" t="s">
        <v>27</v>
      </c>
      <c r="J919" s="103" t="s">
        <v>30</v>
      </c>
      <c r="K919" s="103" t="s">
        <v>30</v>
      </c>
      <c r="L919" s="103" t="s">
        <v>30</v>
      </c>
      <c r="M919" s="103" t="s">
        <v>30</v>
      </c>
      <c r="N919" s="103" t="s">
        <v>30</v>
      </c>
      <c r="O919" s="103" t="s">
        <v>27</v>
      </c>
      <c r="P919" s="103" t="s">
        <v>1517</v>
      </c>
      <c r="Q919" s="103" t="s">
        <v>1283</v>
      </c>
      <c r="R919" s="105">
        <v>15078655915</v>
      </c>
      <c r="S919" s="103" t="s">
        <v>1517</v>
      </c>
      <c r="T919" s="103" t="s">
        <v>20240</v>
      </c>
      <c r="U919" s="106" t="s">
        <v>20806</v>
      </c>
      <c r="V919" s="105" t="s">
        <v>20603</v>
      </c>
      <c r="W919" s="107" t="s">
        <v>259</v>
      </c>
      <c r="X919" t="s">
        <v>3934</v>
      </c>
      <c r="AA919">
        <f ca="1" t="shared" si="29"/>
        <v>18</v>
      </c>
    </row>
    <row r="920" spans="1:27">
      <c r="A920" s="101">
        <v>14</v>
      </c>
      <c r="B920" s="89" t="str">
        <f t="shared" si="28"/>
        <v>451229200002012748</v>
      </c>
      <c r="C920" s="89" t="s">
        <v>259</v>
      </c>
      <c r="D920" s="102" t="s">
        <v>5290</v>
      </c>
      <c r="E920" s="102" t="s">
        <v>143</v>
      </c>
      <c r="F920" s="103" t="s">
        <v>20178</v>
      </c>
      <c r="G920" s="103">
        <v>200506</v>
      </c>
      <c r="H920" s="104" t="s">
        <v>5289</v>
      </c>
      <c r="I920" s="103" t="s">
        <v>30</v>
      </c>
      <c r="J920" s="103" t="s">
        <v>30</v>
      </c>
      <c r="K920" s="103" t="s">
        <v>30</v>
      </c>
      <c r="L920" s="103" t="s">
        <v>30</v>
      </c>
      <c r="M920" s="103" t="s">
        <v>30</v>
      </c>
      <c r="N920" s="103" t="s">
        <v>30</v>
      </c>
      <c r="O920" s="103" t="s">
        <v>27</v>
      </c>
      <c r="P920" s="103" t="s">
        <v>1517</v>
      </c>
      <c r="Q920" s="103" t="s">
        <v>19955</v>
      </c>
      <c r="R920" s="105">
        <v>15977888749</v>
      </c>
      <c r="S920" s="103" t="s">
        <v>1517</v>
      </c>
      <c r="T920" s="103" t="s">
        <v>20277</v>
      </c>
      <c r="U920" s="106" t="s">
        <v>20434</v>
      </c>
      <c r="V920" s="105" t="s">
        <v>21348</v>
      </c>
      <c r="W920" s="107" t="s">
        <v>259</v>
      </c>
      <c r="X920" t="s">
        <v>5291</v>
      </c>
      <c r="AA920">
        <f ca="1" t="shared" si="29"/>
        <v>21</v>
      </c>
    </row>
    <row r="921" spans="1:27">
      <c r="A921" s="101">
        <v>15</v>
      </c>
      <c r="B921" s="89" t="str">
        <f t="shared" si="28"/>
        <v>451229200212155739</v>
      </c>
      <c r="C921" s="89" t="s">
        <v>259</v>
      </c>
      <c r="D921" s="102" t="s">
        <v>3966</v>
      </c>
      <c r="E921" s="102" t="s">
        <v>24</v>
      </c>
      <c r="F921" s="103" t="s">
        <v>20131</v>
      </c>
      <c r="G921" s="103" t="s">
        <v>20136</v>
      </c>
      <c r="H921" s="104" t="s">
        <v>3965</v>
      </c>
      <c r="I921" s="103" t="s">
        <v>30</v>
      </c>
      <c r="J921" s="103" t="s">
        <v>30</v>
      </c>
      <c r="K921" s="103" t="s">
        <v>30</v>
      </c>
      <c r="L921" s="103" t="s">
        <v>30</v>
      </c>
      <c r="M921" s="103" t="s">
        <v>30</v>
      </c>
      <c r="N921" s="103" t="s">
        <v>30</v>
      </c>
      <c r="O921" s="103" t="s">
        <v>27</v>
      </c>
      <c r="P921" s="103" t="s">
        <v>1517</v>
      </c>
      <c r="Q921" s="103" t="s">
        <v>3967</v>
      </c>
      <c r="R921" s="105">
        <v>13977860905</v>
      </c>
      <c r="S921" s="103" t="s">
        <v>1517</v>
      </c>
      <c r="T921" s="103" t="s">
        <v>20144</v>
      </c>
      <c r="U921" s="106" t="s">
        <v>20144</v>
      </c>
      <c r="V921" s="105" t="s">
        <v>21200</v>
      </c>
      <c r="W921" s="107" t="s">
        <v>259</v>
      </c>
      <c r="X921" t="s">
        <v>3317</v>
      </c>
      <c r="AA921">
        <f ca="1" t="shared" si="29"/>
        <v>18</v>
      </c>
    </row>
    <row r="922" spans="1:27">
      <c r="A922" s="101">
        <v>16</v>
      </c>
      <c r="B922" s="89" t="str">
        <f t="shared" si="28"/>
        <v>451229199905084229</v>
      </c>
      <c r="C922" s="89" t="s">
        <v>259</v>
      </c>
      <c r="D922" s="102" t="s">
        <v>3969</v>
      </c>
      <c r="E922" s="102" t="s">
        <v>143</v>
      </c>
      <c r="F922" s="103" t="s">
        <v>20131</v>
      </c>
      <c r="G922" s="103" t="s">
        <v>20346</v>
      </c>
      <c r="H922" s="104" t="s">
        <v>3968</v>
      </c>
      <c r="I922" s="103" t="s">
        <v>30</v>
      </c>
      <c r="J922" s="103" t="s">
        <v>30</v>
      </c>
      <c r="K922" s="103" t="s">
        <v>30</v>
      </c>
      <c r="L922" s="103" t="s">
        <v>30</v>
      </c>
      <c r="M922" s="103" t="s">
        <v>30</v>
      </c>
      <c r="N922" s="103" t="s">
        <v>30</v>
      </c>
      <c r="O922" s="103" t="s">
        <v>27</v>
      </c>
      <c r="P922" s="103" t="s">
        <v>1517</v>
      </c>
      <c r="Q922" s="103" t="s">
        <v>3970</v>
      </c>
      <c r="R922" s="105">
        <v>13737965841</v>
      </c>
      <c r="S922" s="103" t="s">
        <v>1517</v>
      </c>
      <c r="T922" s="103" t="s">
        <v>20133</v>
      </c>
      <c r="U922" s="106" t="s">
        <v>20321</v>
      </c>
      <c r="V922" s="105" t="s">
        <v>20940</v>
      </c>
      <c r="W922" s="107" t="s">
        <v>259</v>
      </c>
      <c r="X922" t="s">
        <v>2276</v>
      </c>
      <c r="AA922">
        <f ca="1" t="shared" si="29"/>
        <v>22</v>
      </c>
    </row>
    <row r="923" spans="1:27">
      <c r="A923" s="101">
        <v>17</v>
      </c>
      <c r="B923" s="89" t="str">
        <f t="shared" si="28"/>
        <v>45273120030505542X</v>
      </c>
      <c r="C923" s="89" t="s">
        <v>259</v>
      </c>
      <c r="D923" s="102" t="s">
        <v>3973</v>
      </c>
      <c r="E923" s="102" t="s">
        <v>143</v>
      </c>
      <c r="F923" s="103" t="s">
        <v>20131</v>
      </c>
      <c r="G923" s="103" t="s">
        <v>20172</v>
      </c>
      <c r="H923" s="104" t="s">
        <v>3972</v>
      </c>
      <c r="I923" s="103" t="s">
        <v>30</v>
      </c>
      <c r="J923" s="103" t="s">
        <v>30</v>
      </c>
      <c r="K923" s="103" t="s">
        <v>30</v>
      </c>
      <c r="L923" s="103" t="s">
        <v>30</v>
      </c>
      <c r="M923" s="103" t="s">
        <v>30</v>
      </c>
      <c r="N923" s="103" t="s">
        <v>30</v>
      </c>
      <c r="O923" s="103" t="s">
        <v>27</v>
      </c>
      <c r="P923" s="103" t="s">
        <v>1517</v>
      </c>
      <c r="Q923" s="103" t="s">
        <v>3975</v>
      </c>
      <c r="R923" s="105">
        <v>18823786145</v>
      </c>
      <c r="S923" s="103" t="s">
        <v>1517</v>
      </c>
      <c r="T923" s="103" t="s">
        <v>1517</v>
      </c>
      <c r="U923" s="106" t="s">
        <v>20233</v>
      </c>
      <c r="V923" s="105" t="s">
        <v>20233</v>
      </c>
      <c r="W923" s="107" t="s">
        <v>259</v>
      </c>
      <c r="X923" t="s">
        <v>19567</v>
      </c>
      <c r="AA923">
        <f ca="1" t="shared" si="29"/>
        <v>18</v>
      </c>
    </row>
    <row r="924" spans="1:27">
      <c r="A924" s="101">
        <v>18</v>
      </c>
      <c r="B924" s="89" t="str">
        <f t="shared" si="28"/>
        <v>452731200301103914</v>
      </c>
      <c r="C924" s="89" t="s">
        <v>259</v>
      </c>
      <c r="D924" s="102" t="s">
        <v>3977</v>
      </c>
      <c r="E924" s="102" t="s">
        <v>24</v>
      </c>
      <c r="F924" s="103" t="s">
        <v>20131</v>
      </c>
      <c r="G924" s="103" t="s">
        <v>20157</v>
      </c>
      <c r="H924" s="104" t="s">
        <v>3976</v>
      </c>
      <c r="I924" s="103" t="s">
        <v>27</v>
      </c>
      <c r="J924" s="103" t="s">
        <v>30</v>
      </c>
      <c r="K924" s="103" t="s">
        <v>27</v>
      </c>
      <c r="L924" s="103" t="s">
        <v>30</v>
      </c>
      <c r="M924" s="103" t="s">
        <v>27</v>
      </c>
      <c r="N924" s="103" t="s">
        <v>30</v>
      </c>
      <c r="O924" s="103" t="s">
        <v>27</v>
      </c>
      <c r="P924" s="103" t="s">
        <v>1517</v>
      </c>
      <c r="Q924" s="103" t="s">
        <v>3979</v>
      </c>
      <c r="R924" s="105">
        <v>18594053048</v>
      </c>
      <c r="S924" s="103" t="s">
        <v>1517</v>
      </c>
      <c r="T924" s="103" t="s">
        <v>20140</v>
      </c>
      <c r="U924" s="106" t="s">
        <v>20451</v>
      </c>
      <c r="V924" s="105" t="s">
        <v>20451</v>
      </c>
      <c r="W924" s="107" t="s">
        <v>259</v>
      </c>
      <c r="X924" t="s">
        <v>3978</v>
      </c>
      <c r="AA924">
        <f ca="1" t="shared" si="29"/>
        <v>18</v>
      </c>
    </row>
    <row r="925" spans="1:27">
      <c r="A925" s="101">
        <v>19</v>
      </c>
      <c r="B925" s="89" t="str">
        <f t="shared" si="28"/>
        <v>451229200405161238</v>
      </c>
      <c r="C925" s="89" t="s">
        <v>259</v>
      </c>
      <c r="D925" s="102" t="s">
        <v>3981</v>
      </c>
      <c r="E925" s="102" t="s">
        <v>24</v>
      </c>
      <c r="F925" s="103" t="s">
        <v>20131</v>
      </c>
      <c r="G925" s="103" t="s">
        <v>20608</v>
      </c>
      <c r="H925" s="104" t="s">
        <v>3980</v>
      </c>
      <c r="I925" s="103" t="s">
        <v>27</v>
      </c>
      <c r="J925" s="103" t="s">
        <v>30</v>
      </c>
      <c r="K925" s="103" t="s">
        <v>27</v>
      </c>
      <c r="L925" s="103" t="s">
        <v>30</v>
      </c>
      <c r="M925" s="103" t="s">
        <v>27</v>
      </c>
      <c r="N925" s="103" t="s">
        <v>30</v>
      </c>
      <c r="O925" s="103" t="s">
        <v>27</v>
      </c>
      <c r="P925" s="103" t="s">
        <v>1517</v>
      </c>
      <c r="Q925" s="103" t="s">
        <v>3983</v>
      </c>
      <c r="R925" s="105">
        <v>15917390595</v>
      </c>
      <c r="S925" s="103" t="s">
        <v>1517</v>
      </c>
      <c r="T925" s="103" t="s">
        <v>20169</v>
      </c>
      <c r="U925" s="106" t="s">
        <v>20176</v>
      </c>
      <c r="V925" s="105" t="s">
        <v>21349</v>
      </c>
      <c r="W925" s="107" t="s">
        <v>259</v>
      </c>
      <c r="X925" t="s">
        <v>19298</v>
      </c>
      <c r="AA925">
        <f ca="1" t="shared" si="29"/>
        <v>17</v>
      </c>
    </row>
    <row r="926" spans="1:27">
      <c r="A926" s="101">
        <v>20</v>
      </c>
      <c r="B926" s="89" t="str">
        <f t="shared" si="28"/>
        <v>452731200212190323</v>
      </c>
      <c r="C926" s="89" t="s">
        <v>259</v>
      </c>
      <c r="D926" s="102" t="s">
        <v>3985</v>
      </c>
      <c r="E926" s="102" t="s">
        <v>143</v>
      </c>
      <c r="F926" s="103" t="s">
        <v>20131</v>
      </c>
      <c r="G926" s="103" t="s">
        <v>20136</v>
      </c>
      <c r="H926" s="104" t="s">
        <v>3984</v>
      </c>
      <c r="I926" s="103" t="s">
        <v>27</v>
      </c>
      <c r="J926" s="103" t="s">
        <v>30</v>
      </c>
      <c r="K926" s="103" t="s">
        <v>30</v>
      </c>
      <c r="L926" s="103" t="s">
        <v>30</v>
      </c>
      <c r="M926" s="103" t="s">
        <v>30</v>
      </c>
      <c r="N926" s="103" t="s">
        <v>30</v>
      </c>
      <c r="O926" s="103" t="s">
        <v>27</v>
      </c>
      <c r="P926" s="103" t="s">
        <v>1517</v>
      </c>
      <c r="Q926" s="103" t="s">
        <v>3987</v>
      </c>
      <c r="R926" s="105">
        <v>13481869442</v>
      </c>
      <c r="S926" s="103" t="s">
        <v>1517</v>
      </c>
      <c r="T926" s="103" t="s">
        <v>20280</v>
      </c>
      <c r="U926" s="106" t="s">
        <v>21298</v>
      </c>
      <c r="V926" s="105" t="s">
        <v>21350</v>
      </c>
      <c r="W926" s="107" t="s">
        <v>259</v>
      </c>
      <c r="X926" t="s">
        <v>3986</v>
      </c>
      <c r="AA926">
        <f ca="1" t="shared" si="29"/>
        <v>18</v>
      </c>
    </row>
    <row r="927" spans="1:27">
      <c r="A927" s="101">
        <v>21</v>
      </c>
      <c r="B927" s="89" t="str">
        <f t="shared" si="28"/>
        <v>452731200211080034</v>
      </c>
      <c r="C927" s="89" t="s">
        <v>259</v>
      </c>
      <c r="D927" s="102" t="s">
        <v>3989</v>
      </c>
      <c r="E927" s="102" t="s">
        <v>24</v>
      </c>
      <c r="F927" s="103" t="s">
        <v>20131</v>
      </c>
      <c r="G927" s="103" t="s">
        <v>20276</v>
      </c>
      <c r="H927" s="104" t="s">
        <v>3988</v>
      </c>
      <c r="I927" s="103" t="s">
        <v>30</v>
      </c>
      <c r="J927" s="103" t="s">
        <v>30</v>
      </c>
      <c r="K927" s="103" t="s">
        <v>30</v>
      </c>
      <c r="L927" s="103" t="s">
        <v>30</v>
      </c>
      <c r="M927" s="103" t="s">
        <v>30</v>
      </c>
      <c r="N927" s="103" t="s">
        <v>30</v>
      </c>
      <c r="O927" s="103" t="s">
        <v>30</v>
      </c>
      <c r="P927" s="103" t="s">
        <v>1517</v>
      </c>
      <c r="Q927" s="103" t="s">
        <v>3991</v>
      </c>
      <c r="R927" s="105">
        <v>18978754809</v>
      </c>
      <c r="S927" s="103" t="s">
        <v>1517</v>
      </c>
      <c r="T927" s="103" t="s">
        <v>1517</v>
      </c>
      <c r="U927" s="106" t="s">
        <v>21351</v>
      </c>
      <c r="V927" s="105">
        <v>0</v>
      </c>
      <c r="W927" s="107" t="s">
        <v>259</v>
      </c>
      <c r="X927" t="s">
        <v>19956</v>
      </c>
      <c r="AA927">
        <f ca="1" t="shared" si="29"/>
        <v>18</v>
      </c>
    </row>
    <row r="928" spans="1:27">
      <c r="A928" s="101">
        <v>22</v>
      </c>
      <c r="B928" s="89" t="str">
        <f t="shared" si="28"/>
        <v>452731200206100934</v>
      </c>
      <c r="C928" s="89" t="s">
        <v>259</v>
      </c>
      <c r="D928" s="102" t="s">
        <v>3993</v>
      </c>
      <c r="E928" s="102" t="s">
        <v>24</v>
      </c>
      <c r="F928" s="103" t="s">
        <v>20131</v>
      </c>
      <c r="G928" s="103" t="s">
        <v>20190</v>
      </c>
      <c r="H928" s="104" t="s">
        <v>3992</v>
      </c>
      <c r="I928" s="103" t="s">
        <v>30</v>
      </c>
      <c r="J928" s="103" t="s">
        <v>30</v>
      </c>
      <c r="K928" s="103" t="s">
        <v>30</v>
      </c>
      <c r="L928" s="103" t="s">
        <v>30</v>
      </c>
      <c r="M928" s="103" t="s">
        <v>27</v>
      </c>
      <c r="N928" s="103" t="s">
        <v>27</v>
      </c>
      <c r="O928" s="103" t="s">
        <v>27</v>
      </c>
      <c r="P928" s="103" t="s">
        <v>1517</v>
      </c>
      <c r="Q928" s="103" t="s">
        <v>3995</v>
      </c>
      <c r="R928" s="105">
        <v>15677894135</v>
      </c>
      <c r="S928" s="103" t="s">
        <v>1517</v>
      </c>
      <c r="T928" s="103" t="s">
        <v>20151</v>
      </c>
      <c r="U928" s="106" t="s">
        <v>20152</v>
      </c>
      <c r="V928" s="105" t="s">
        <v>21352</v>
      </c>
      <c r="W928" s="107" t="s">
        <v>259</v>
      </c>
      <c r="X928" t="s">
        <v>17713</v>
      </c>
      <c r="AA928">
        <f ca="1" t="shared" si="29"/>
        <v>19</v>
      </c>
    </row>
    <row r="929" spans="1:27">
      <c r="A929" s="101">
        <v>23</v>
      </c>
      <c r="B929" s="89" t="str">
        <f t="shared" si="28"/>
        <v>451229200302181834</v>
      </c>
      <c r="C929" s="89" t="s">
        <v>259</v>
      </c>
      <c r="D929" s="102" t="s">
        <v>3997</v>
      </c>
      <c r="E929" s="102" t="s">
        <v>24</v>
      </c>
      <c r="F929" s="103" t="s">
        <v>20178</v>
      </c>
      <c r="G929" s="103" t="s">
        <v>20161</v>
      </c>
      <c r="H929" s="104" t="s">
        <v>3996</v>
      </c>
      <c r="I929" s="103" t="s">
        <v>27</v>
      </c>
      <c r="J929" s="103" t="s">
        <v>30</v>
      </c>
      <c r="K929" s="103" t="s">
        <v>30</v>
      </c>
      <c r="L929" s="103" t="s">
        <v>30</v>
      </c>
      <c r="M929" s="103" t="s">
        <v>30</v>
      </c>
      <c r="N929" s="103" t="s">
        <v>30</v>
      </c>
      <c r="O929" s="103" t="s">
        <v>27</v>
      </c>
      <c r="P929" s="103" t="s">
        <v>1517</v>
      </c>
      <c r="Q929" s="103" t="s">
        <v>3998</v>
      </c>
      <c r="R929" s="105">
        <v>15278617428</v>
      </c>
      <c r="S929" s="103" t="s">
        <v>1517</v>
      </c>
      <c r="T929" s="103" t="s">
        <v>20208</v>
      </c>
      <c r="U929" s="106" t="s">
        <v>20747</v>
      </c>
      <c r="V929" s="105" t="s">
        <v>21353</v>
      </c>
      <c r="W929" s="107" t="s">
        <v>259</v>
      </c>
      <c r="X929" t="s">
        <v>2207</v>
      </c>
      <c r="AA929">
        <f ca="1" t="shared" si="29"/>
        <v>18</v>
      </c>
    </row>
    <row r="930" spans="1:27">
      <c r="A930" s="101">
        <v>24</v>
      </c>
      <c r="B930" s="89" t="str">
        <f t="shared" si="28"/>
        <v>451229200307054527</v>
      </c>
      <c r="C930" s="89" t="s">
        <v>259</v>
      </c>
      <c r="D930" s="102" t="s">
        <v>4000</v>
      </c>
      <c r="E930" s="102" t="s">
        <v>143</v>
      </c>
      <c r="F930" s="103" t="s">
        <v>20178</v>
      </c>
      <c r="G930" s="103" t="s">
        <v>20214</v>
      </c>
      <c r="H930" s="104" t="s">
        <v>3999</v>
      </c>
      <c r="I930" s="103" t="s">
        <v>27</v>
      </c>
      <c r="J930" s="103" t="s">
        <v>30</v>
      </c>
      <c r="K930" s="103" t="s">
        <v>30</v>
      </c>
      <c r="L930" s="103" t="s">
        <v>30</v>
      </c>
      <c r="M930" s="103" t="s">
        <v>30</v>
      </c>
      <c r="N930" s="103" t="s">
        <v>30</v>
      </c>
      <c r="O930" s="103" t="s">
        <v>30</v>
      </c>
      <c r="P930" s="103" t="s">
        <v>1517</v>
      </c>
      <c r="Q930" s="103" t="s">
        <v>783</v>
      </c>
      <c r="R930" s="105">
        <v>18070810801</v>
      </c>
      <c r="S930" s="103" t="s">
        <v>1517</v>
      </c>
      <c r="T930" s="103" t="s">
        <v>20211</v>
      </c>
      <c r="U930" s="106" t="s">
        <v>20626</v>
      </c>
      <c r="V930" s="105" t="s">
        <v>21354</v>
      </c>
      <c r="W930" s="107" t="s">
        <v>259</v>
      </c>
      <c r="X930" t="s">
        <v>4001</v>
      </c>
      <c r="AA930">
        <f ca="1" t="shared" si="29"/>
        <v>18</v>
      </c>
    </row>
    <row r="931" spans="1:27">
      <c r="A931" s="101">
        <v>25</v>
      </c>
      <c r="B931" s="89" t="str">
        <f t="shared" si="28"/>
        <v>452731200302251222</v>
      </c>
      <c r="C931" s="89" t="s">
        <v>259</v>
      </c>
      <c r="D931" s="102" t="s">
        <v>4003</v>
      </c>
      <c r="E931" s="102" t="s">
        <v>143</v>
      </c>
      <c r="F931" s="103" t="s">
        <v>20205</v>
      </c>
      <c r="G931" s="103" t="s">
        <v>20161</v>
      </c>
      <c r="H931" s="104" t="s">
        <v>4002</v>
      </c>
      <c r="I931" s="103" t="s">
        <v>30</v>
      </c>
      <c r="J931" s="103" t="s">
        <v>30</v>
      </c>
      <c r="K931" s="103" t="s">
        <v>30</v>
      </c>
      <c r="L931" s="103" t="s">
        <v>30</v>
      </c>
      <c r="M931" s="103" t="s">
        <v>30</v>
      </c>
      <c r="N931" s="103" t="s">
        <v>27</v>
      </c>
      <c r="O931" s="103" t="s">
        <v>27</v>
      </c>
      <c r="P931" s="103" t="s">
        <v>1517</v>
      </c>
      <c r="Q931" s="103" t="s">
        <v>4005</v>
      </c>
      <c r="R931" s="105">
        <v>19978429726</v>
      </c>
      <c r="S931" s="103" t="s">
        <v>1517</v>
      </c>
      <c r="T931" s="103" t="s">
        <v>20169</v>
      </c>
      <c r="U931" s="106" t="s">
        <v>21025</v>
      </c>
      <c r="V931" s="105" t="s">
        <v>21355</v>
      </c>
      <c r="W931" s="107" t="s">
        <v>259</v>
      </c>
      <c r="X931" t="s">
        <v>17895</v>
      </c>
      <c r="AA931">
        <f ca="1" t="shared" si="29"/>
        <v>18</v>
      </c>
    </row>
    <row r="932" spans="1:27">
      <c r="A932" s="101">
        <v>26</v>
      </c>
      <c r="B932" s="89" t="str">
        <f t="shared" si="28"/>
        <v>450124200206112750</v>
      </c>
      <c r="C932" s="89" t="s">
        <v>259</v>
      </c>
      <c r="D932" s="102" t="s">
        <v>26</v>
      </c>
      <c r="E932" s="102" t="s">
        <v>24</v>
      </c>
      <c r="F932" s="103" t="s">
        <v>20131</v>
      </c>
      <c r="G932" s="103" t="s">
        <v>20190</v>
      </c>
      <c r="H932" s="104" t="s">
        <v>4006</v>
      </c>
      <c r="I932" s="103" t="s">
        <v>30</v>
      </c>
      <c r="J932" s="103" t="s">
        <v>30</v>
      </c>
      <c r="K932" s="103" t="s">
        <v>30</v>
      </c>
      <c r="L932" s="103" t="s">
        <v>30</v>
      </c>
      <c r="M932" s="103" t="s">
        <v>30</v>
      </c>
      <c r="N932" s="103" t="s">
        <v>30</v>
      </c>
      <c r="O932" s="103" t="s">
        <v>27</v>
      </c>
      <c r="P932" s="103" t="s">
        <v>20253</v>
      </c>
      <c r="Q932" s="103" t="s">
        <v>4008</v>
      </c>
      <c r="R932" s="105">
        <v>18378895006</v>
      </c>
      <c r="S932" s="103" t="s">
        <v>20253</v>
      </c>
      <c r="T932" s="103" t="s">
        <v>20522</v>
      </c>
      <c r="U932" s="106" t="s">
        <v>20791</v>
      </c>
      <c r="V932" s="105" t="s">
        <v>21356</v>
      </c>
      <c r="W932" s="107" t="s">
        <v>259</v>
      </c>
      <c r="X932" t="s">
        <v>4007</v>
      </c>
      <c r="AA932">
        <f ca="1" t="shared" si="29"/>
        <v>19</v>
      </c>
    </row>
    <row r="933" spans="1:27">
      <c r="A933" s="101">
        <v>27</v>
      </c>
      <c r="B933" s="89" t="str">
        <f t="shared" si="28"/>
        <v>452731200208150353</v>
      </c>
      <c r="C933" s="89" t="s">
        <v>259</v>
      </c>
      <c r="D933" s="102" t="s">
        <v>4010</v>
      </c>
      <c r="E933" s="102" t="s">
        <v>24</v>
      </c>
      <c r="F933" s="103" t="s">
        <v>20131</v>
      </c>
      <c r="G933" s="103" t="s">
        <v>20182</v>
      </c>
      <c r="H933" s="104" t="s">
        <v>4009</v>
      </c>
      <c r="I933" s="103" t="s">
        <v>30</v>
      </c>
      <c r="J933" s="103" t="s">
        <v>30</v>
      </c>
      <c r="K933" s="103" t="s">
        <v>30</v>
      </c>
      <c r="L933" s="103" t="s">
        <v>30</v>
      </c>
      <c r="M933" s="103" t="s">
        <v>30</v>
      </c>
      <c r="N933" s="103" t="s">
        <v>30</v>
      </c>
      <c r="O933" s="103" t="s">
        <v>27</v>
      </c>
      <c r="P933" s="103" t="s">
        <v>1517</v>
      </c>
      <c r="Q933" s="103" t="s">
        <v>4012</v>
      </c>
      <c r="R933" s="105">
        <v>15807781221</v>
      </c>
      <c r="S933" s="103" t="s">
        <v>1517</v>
      </c>
      <c r="T933" s="103" t="s">
        <v>20280</v>
      </c>
      <c r="U933" s="106" t="s">
        <v>20333</v>
      </c>
      <c r="V933" s="105" t="s">
        <v>21357</v>
      </c>
      <c r="W933" s="107" t="s">
        <v>259</v>
      </c>
      <c r="X933" t="s">
        <v>4011</v>
      </c>
      <c r="AA933">
        <f ca="1" t="shared" si="29"/>
        <v>19</v>
      </c>
    </row>
    <row r="934" spans="1:27">
      <c r="A934" s="101">
        <v>28</v>
      </c>
      <c r="B934" s="89" t="str">
        <f t="shared" si="28"/>
        <v>451229200306152723</v>
      </c>
      <c r="C934" s="89" t="s">
        <v>259</v>
      </c>
      <c r="D934" s="102" t="s">
        <v>4014</v>
      </c>
      <c r="E934" s="102" t="s">
        <v>143</v>
      </c>
      <c r="F934" s="103" t="s">
        <v>20131</v>
      </c>
      <c r="G934" s="103" t="s">
        <v>20229</v>
      </c>
      <c r="H934" s="104" t="s">
        <v>4013</v>
      </c>
      <c r="I934" s="103" t="s">
        <v>30</v>
      </c>
      <c r="J934" s="103" t="s">
        <v>30</v>
      </c>
      <c r="K934" s="103" t="s">
        <v>30</v>
      </c>
      <c r="L934" s="103" t="s">
        <v>30</v>
      </c>
      <c r="M934" s="103" t="s">
        <v>30</v>
      </c>
      <c r="N934" s="103" t="s">
        <v>30</v>
      </c>
      <c r="O934" s="103" t="s">
        <v>27</v>
      </c>
      <c r="P934" s="103" t="s">
        <v>1517</v>
      </c>
      <c r="Q934" s="103" t="s">
        <v>4016</v>
      </c>
      <c r="R934" s="105">
        <v>18378886282</v>
      </c>
      <c r="S934" s="103" t="s">
        <v>1517</v>
      </c>
      <c r="T934" s="103" t="s">
        <v>1517</v>
      </c>
      <c r="U934" s="106" t="s">
        <v>20582</v>
      </c>
      <c r="V934" s="105" t="s">
        <v>21358</v>
      </c>
      <c r="W934" s="107" t="s">
        <v>259</v>
      </c>
      <c r="X934" t="s">
        <v>19957</v>
      </c>
      <c r="AA934">
        <f ca="1" t="shared" si="29"/>
        <v>18</v>
      </c>
    </row>
    <row r="935" spans="1:27">
      <c r="A935" s="101">
        <v>29</v>
      </c>
      <c r="B935" s="89" t="str">
        <f t="shared" si="28"/>
        <v>451229200210102748</v>
      </c>
      <c r="C935" s="89" t="s">
        <v>259</v>
      </c>
      <c r="D935" s="102" t="s">
        <v>4018</v>
      </c>
      <c r="E935" s="102" t="s">
        <v>143</v>
      </c>
      <c r="F935" s="103" t="s">
        <v>20131</v>
      </c>
      <c r="G935" s="103" t="s">
        <v>20132</v>
      </c>
      <c r="H935" s="104" t="s">
        <v>4017</v>
      </c>
      <c r="I935" s="103" t="s">
        <v>30</v>
      </c>
      <c r="J935" s="103" t="s">
        <v>30</v>
      </c>
      <c r="K935" s="103" t="s">
        <v>30</v>
      </c>
      <c r="L935" s="103" t="s">
        <v>30</v>
      </c>
      <c r="M935" s="103" t="s">
        <v>30</v>
      </c>
      <c r="N935" s="103" t="s">
        <v>30</v>
      </c>
      <c r="O935" s="103" t="s">
        <v>27</v>
      </c>
      <c r="P935" s="103" t="s">
        <v>1517</v>
      </c>
      <c r="Q935" s="103" t="s">
        <v>4020</v>
      </c>
      <c r="R935" s="105">
        <v>18070861804</v>
      </c>
      <c r="S935" s="103" t="s">
        <v>1517</v>
      </c>
      <c r="T935" s="103" t="s">
        <v>20277</v>
      </c>
      <c r="U935" s="106" t="s">
        <v>20563</v>
      </c>
      <c r="V935" s="105" t="s">
        <v>21359</v>
      </c>
      <c r="W935" s="107" t="s">
        <v>259</v>
      </c>
      <c r="X935" t="s">
        <v>4019</v>
      </c>
      <c r="AA935">
        <f ca="1" t="shared" si="29"/>
        <v>18</v>
      </c>
    </row>
    <row r="936" spans="1:27">
      <c r="A936" s="101">
        <v>30</v>
      </c>
      <c r="B936" s="89" t="str">
        <f t="shared" si="28"/>
        <v>452731200112202411</v>
      </c>
      <c r="C936" s="89" t="s">
        <v>259</v>
      </c>
      <c r="D936" s="102" t="s">
        <v>4022</v>
      </c>
      <c r="E936" s="102" t="s">
        <v>24</v>
      </c>
      <c r="F936" s="103" t="s">
        <v>20205</v>
      </c>
      <c r="G936" s="103" t="s">
        <v>20179</v>
      </c>
      <c r="H936" s="104" t="s">
        <v>4021</v>
      </c>
      <c r="I936" s="103" t="s">
        <v>30</v>
      </c>
      <c r="J936" s="103" t="s">
        <v>27</v>
      </c>
      <c r="K936" s="103" t="s">
        <v>30</v>
      </c>
      <c r="L936" s="103" t="s">
        <v>30</v>
      </c>
      <c r="M936" s="103" t="s">
        <v>30</v>
      </c>
      <c r="N936" s="103" t="s">
        <v>30</v>
      </c>
      <c r="O936" s="103" t="s">
        <v>30</v>
      </c>
      <c r="P936" s="103" t="s">
        <v>1517</v>
      </c>
      <c r="Q936" s="103" t="s">
        <v>4024</v>
      </c>
      <c r="R936" s="105">
        <v>15777802500</v>
      </c>
      <c r="S936" s="103" t="s">
        <v>1517</v>
      </c>
      <c r="T936" s="103" t="s">
        <v>20191</v>
      </c>
      <c r="U936" s="106" t="s">
        <v>21360</v>
      </c>
      <c r="V936" s="105" t="s">
        <v>21361</v>
      </c>
      <c r="W936" s="107" t="s">
        <v>259</v>
      </c>
      <c r="X936" t="s">
        <v>4023</v>
      </c>
      <c r="AA936">
        <f ca="1" t="shared" si="29"/>
        <v>19</v>
      </c>
    </row>
    <row r="937" spans="1:27">
      <c r="A937" s="101">
        <v>31</v>
      </c>
      <c r="B937" s="89" t="str">
        <f t="shared" si="28"/>
        <v>451229200211271228</v>
      </c>
      <c r="C937" s="89" t="s">
        <v>259</v>
      </c>
      <c r="D937" s="102" t="s">
        <v>4026</v>
      </c>
      <c r="E937" s="102" t="s">
        <v>143</v>
      </c>
      <c r="F937" s="103" t="s">
        <v>20131</v>
      </c>
      <c r="G937" s="103" t="s">
        <v>20276</v>
      </c>
      <c r="H937" s="104" t="s">
        <v>4025</v>
      </c>
      <c r="I937" s="103" t="s">
        <v>30</v>
      </c>
      <c r="J937" s="103" t="s">
        <v>30</v>
      </c>
      <c r="K937" s="103" t="s">
        <v>30</v>
      </c>
      <c r="L937" s="103" t="s">
        <v>30</v>
      </c>
      <c r="M937" s="103" t="s">
        <v>30</v>
      </c>
      <c r="N937" s="103" t="s">
        <v>30</v>
      </c>
      <c r="O937" s="103" t="s">
        <v>27</v>
      </c>
      <c r="P937" s="103" t="s">
        <v>4759</v>
      </c>
      <c r="Q937" s="103" t="s">
        <v>4027</v>
      </c>
      <c r="R937" s="105">
        <v>15078572946</v>
      </c>
      <c r="S937" s="103" t="s">
        <v>1517</v>
      </c>
      <c r="T937" s="103" t="s">
        <v>20169</v>
      </c>
      <c r="U937" s="106" t="s">
        <v>20206</v>
      </c>
      <c r="V937" s="105" t="s">
        <v>20207</v>
      </c>
      <c r="W937" s="107" t="s">
        <v>259</v>
      </c>
      <c r="X937" t="s">
        <v>17889</v>
      </c>
      <c r="AA937">
        <f ca="1" t="shared" si="29"/>
        <v>18</v>
      </c>
    </row>
    <row r="938" spans="1:27">
      <c r="A938" s="101">
        <v>32</v>
      </c>
      <c r="B938" s="89" t="str">
        <f t="shared" si="28"/>
        <v>45122920000203244X</v>
      </c>
      <c r="C938" s="89" t="s">
        <v>259</v>
      </c>
      <c r="D938" s="102" t="s">
        <v>4029</v>
      </c>
      <c r="E938" s="102" t="s">
        <v>143</v>
      </c>
      <c r="F938" s="103" t="s">
        <v>20178</v>
      </c>
      <c r="G938" s="103" t="s">
        <v>20977</v>
      </c>
      <c r="H938" s="104" t="s">
        <v>4028</v>
      </c>
      <c r="I938" s="103" t="s">
        <v>27</v>
      </c>
      <c r="J938" s="103" t="s">
        <v>30</v>
      </c>
      <c r="K938" s="103" t="s">
        <v>30</v>
      </c>
      <c r="L938" s="103" t="s">
        <v>30</v>
      </c>
      <c r="M938" s="103" t="s">
        <v>30</v>
      </c>
      <c r="N938" s="103" t="s">
        <v>30</v>
      </c>
      <c r="O938" s="103" t="s">
        <v>27</v>
      </c>
      <c r="P938" s="103" t="s">
        <v>1517</v>
      </c>
      <c r="Q938" s="103" t="s">
        <v>4031</v>
      </c>
      <c r="R938" s="105">
        <v>13432016104</v>
      </c>
      <c r="S938" s="103" t="s">
        <v>1517</v>
      </c>
      <c r="T938" s="103" t="s">
        <v>20191</v>
      </c>
      <c r="U938" s="106" t="s">
        <v>20570</v>
      </c>
      <c r="V938" s="105" t="s">
        <v>21362</v>
      </c>
      <c r="W938" s="107" t="s">
        <v>259</v>
      </c>
      <c r="X938" t="s">
        <v>4030</v>
      </c>
      <c r="AA938">
        <f ca="1" t="shared" si="29"/>
        <v>21</v>
      </c>
    </row>
    <row r="939" spans="1:27">
      <c r="A939" s="101">
        <v>33</v>
      </c>
      <c r="B939" s="89" t="str">
        <f t="shared" si="28"/>
        <v>452731200104220919</v>
      </c>
      <c r="C939" s="89" t="s">
        <v>259</v>
      </c>
      <c r="D939" s="102" t="s">
        <v>4033</v>
      </c>
      <c r="E939" s="102" t="s">
        <v>24</v>
      </c>
      <c r="F939" s="103" t="s">
        <v>20131</v>
      </c>
      <c r="G939" s="103" t="s">
        <v>20335</v>
      </c>
      <c r="H939" s="104" t="s">
        <v>4032</v>
      </c>
      <c r="I939" s="103" t="s">
        <v>30</v>
      </c>
      <c r="J939" s="103" t="s">
        <v>30</v>
      </c>
      <c r="K939" s="103" t="s">
        <v>30</v>
      </c>
      <c r="L939" s="103" t="s">
        <v>30</v>
      </c>
      <c r="M939" s="103" t="s">
        <v>30</v>
      </c>
      <c r="N939" s="103" t="s">
        <v>30</v>
      </c>
      <c r="O939" s="103" t="s">
        <v>27</v>
      </c>
      <c r="P939" s="103" t="s">
        <v>1517</v>
      </c>
      <c r="Q939" s="103" t="s">
        <v>4035</v>
      </c>
      <c r="R939" s="105">
        <v>13737965084</v>
      </c>
      <c r="S939" s="103" t="s">
        <v>1517</v>
      </c>
      <c r="T939" s="103" t="s">
        <v>20151</v>
      </c>
      <c r="U939" s="106" t="s">
        <v>20152</v>
      </c>
      <c r="V939" s="105" t="s">
        <v>21363</v>
      </c>
      <c r="W939" s="107" t="s">
        <v>259</v>
      </c>
      <c r="X939" t="s">
        <v>19958</v>
      </c>
      <c r="AA939">
        <f ca="1" t="shared" si="29"/>
        <v>20</v>
      </c>
    </row>
    <row r="940" spans="1:27">
      <c r="A940" s="101">
        <v>34</v>
      </c>
      <c r="B940" s="89" t="str">
        <f t="shared" si="28"/>
        <v>451229200203140922</v>
      </c>
      <c r="C940" s="89" t="s">
        <v>259</v>
      </c>
      <c r="D940" s="102" t="s">
        <v>4037</v>
      </c>
      <c r="E940" s="102" t="s">
        <v>143</v>
      </c>
      <c r="F940" s="103" t="s">
        <v>20131</v>
      </c>
      <c r="G940" s="103" t="s">
        <v>20288</v>
      </c>
      <c r="H940" s="104" t="s">
        <v>4036</v>
      </c>
      <c r="I940" s="103" t="s">
        <v>30</v>
      </c>
      <c r="J940" s="103" t="s">
        <v>30</v>
      </c>
      <c r="K940" s="103" t="s">
        <v>30</v>
      </c>
      <c r="L940" s="103" t="s">
        <v>30</v>
      </c>
      <c r="M940" s="103" t="s">
        <v>30</v>
      </c>
      <c r="N940" s="103" t="s">
        <v>30</v>
      </c>
      <c r="O940" s="103" t="s">
        <v>27</v>
      </c>
      <c r="P940" s="103" t="s">
        <v>1517</v>
      </c>
      <c r="Q940" s="103" t="s">
        <v>4039</v>
      </c>
      <c r="R940" s="105">
        <v>13481868733</v>
      </c>
      <c r="S940" s="103" t="s">
        <v>1517</v>
      </c>
      <c r="T940" s="103" t="s">
        <v>20151</v>
      </c>
      <c r="U940" s="106" t="s">
        <v>20266</v>
      </c>
      <c r="V940" s="105" t="s">
        <v>21155</v>
      </c>
      <c r="W940" s="107" t="s">
        <v>259</v>
      </c>
      <c r="X940" t="s">
        <v>17718</v>
      </c>
      <c r="AA940">
        <f ca="1" t="shared" si="29"/>
        <v>19</v>
      </c>
    </row>
    <row r="941" spans="1:27">
      <c r="A941" s="101">
        <v>35</v>
      </c>
      <c r="B941" s="89" t="str">
        <f t="shared" si="28"/>
        <v>452731200108260918</v>
      </c>
      <c r="C941" s="89" t="s">
        <v>259</v>
      </c>
      <c r="D941" s="102" t="s">
        <v>4041</v>
      </c>
      <c r="E941" s="102" t="s">
        <v>24</v>
      </c>
      <c r="F941" s="103" t="s">
        <v>20131</v>
      </c>
      <c r="G941" s="103" t="s">
        <v>21038</v>
      </c>
      <c r="H941" s="104" t="s">
        <v>4040</v>
      </c>
      <c r="I941" s="103" t="s">
        <v>30</v>
      </c>
      <c r="J941" s="103" t="s">
        <v>30</v>
      </c>
      <c r="K941" s="103" t="s">
        <v>30</v>
      </c>
      <c r="L941" s="103" t="s">
        <v>30</v>
      </c>
      <c r="M941" s="103" t="s">
        <v>30</v>
      </c>
      <c r="N941" s="103" t="s">
        <v>30</v>
      </c>
      <c r="O941" s="103" t="s">
        <v>27</v>
      </c>
      <c r="P941" s="103" t="s">
        <v>1517</v>
      </c>
      <c r="Q941" s="103" t="s">
        <v>4043</v>
      </c>
      <c r="R941" s="105">
        <v>13471800792</v>
      </c>
      <c r="S941" s="103" t="s">
        <v>1517</v>
      </c>
      <c r="T941" s="103" t="s">
        <v>20151</v>
      </c>
      <c r="U941" s="106" t="s">
        <v>20652</v>
      </c>
      <c r="V941" s="105" t="s">
        <v>21364</v>
      </c>
      <c r="W941" s="107" t="s">
        <v>259</v>
      </c>
      <c r="X941" t="s">
        <v>19959</v>
      </c>
      <c r="AA941">
        <f ca="1" t="shared" si="29"/>
        <v>19</v>
      </c>
    </row>
    <row r="942" spans="1:27">
      <c r="A942" s="101">
        <v>36</v>
      </c>
      <c r="B942" s="89" t="str">
        <f t="shared" si="28"/>
        <v>452731200308154810</v>
      </c>
      <c r="C942" s="89" t="s">
        <v>259</v>
      </c>
      <c r="D942" s="102" t="s">
        <v>4045</v>
      </c>
      <c r="E942" s="102" t="s">
        <v>24</v>
      </c>
      <c r="F942" s="103" t="s">
        <v>20131</v>
      </c>
      <c r="G942" s="103" t="s">
        <v>20163</v>
      </c>
      <c r="H942" s="104" t="s">
        <v>4044</v>
      </c>
      <c r="I942" s="103" t="s">
        <v>30</v>
      </c>
      <c r="J942" s="103" t="s">
        <v>30</v>
      </c>
      <c r="K942" s="103" t="s">
        <v>30</v>
      </c>
      <c r="L942" s="103" t="s">
        <v>30</v>
      </c>
      <c r="M942" s="103" t="s">
        <v>30</v>
      </c>
      <c r="N942" s="103" t="s">
        <v>30</v>
      </c>
      <c r="O942" s="103" t="s">
        <v>30</v>
      </c>
      <c r="P942" s="103" t="s">
        <v>1517</v>
      </c>
      <c r="Q942" s="103" t="s">
        <v>4047</v>
      </c>
      <c r="R942" s="105">
        <v>15177388788</v>
      </c>
      <c r="S942" s="103" t="s">
        <v>1517</v>
      </c>
      <c r="T942" s="103" t="s">
        <v>1517</v>
      </c>
      <c r="U942" s="106" t="s">
        <v>20167</v>
      </c>
      <c r="V942" s="105" t="s">
        <v>20167</v>
      </c>
      <c r="W942" s="107" t="s">
        <v>259</v>
      </c>
      <c r="X942" t="s">
        <v>21365</v>
      </c>
      <c r="AA942">
        <f ca="1" t="shared" si="29"/>
        <v>18</v>
      </c>
    </row>
    <row r="943" spans="1:27">
      <c r="A943" s="101">
        <v>37</v>
      </c>
      <c r="B943" s="89" t="str">
        <f t="shared" si="28"/>
        <v>450124200108222729</v>
      </c>
      <c r="C943" s="89" t="s">
        <v>259</v>
      </c>
      <c r="D943" s="102" t="s">
        <v>4049</v>
      </c>
      <c r="E943" s="102" t="s">
        <v>143</v>
      </c>
      <c r="F943" s="103" t="s">
        <v>20131</v>
      </c>
      <c r="G943" s="103" t="s">
        <v>21038</v>
      </c>
      <c r="H943" s="104" t="s">
        <v>4048</v>
      </c>
      <c r="I943" s="103" t="s">
        <v>30</v>
      </c>
      <c r="J943" s="103" t="s">
        <v>30</v>
      </c>
      <c r="K943" s="103" t="s">
        <v>30</v>
      </c>
      <c r="L943" s="103" t="s">
        <v>30</v>
      </c>
      <c r="M943" s="103" t="s">
        <v>30</v>
      </c>
      <c r="N943" s="103" t="s">
        <v>27</v>
      </c>
      <c r="O943" s="103" t="s">
        <v>27</v>
      </c>
      <c r="P943" s="103" t="s">
        <v>13873</v>
      </c>
      <c r="Q943" s="103" t="s">
        <v>4051</v>
      </c>
      <c r="R943" s="105">
        <v>13978107547</v>
      </c>
      <c r="S943" s="103" t="s">
        <v>20253</v>
      </c>
      <c r="T943" s="103" t="s">
        <v>20522</v>
      </c>
      <c r="U943" s="106" t="s">
        <v>21366</v>
      </c>
      <c r="V943" s="105" t="s">
        <v>21367</v>
      </c>
      <c r="W943" s="107" t="s">
        <v>259</v>
      </c>
      <c r="X943" t="s">
        <v>4050</v>
      </c>
      <c r="AA943">
        <f ca="1" t="shared" si="29"/>
        <v>19</v>
      </c>
    </row>
    <row r="944" spans="1:27">
      <c r="A944" s="101">
        <v>38</v>
      </c>
      <c r="B944" s="89" t="str">
        <f t="shared" si="28"/>
        <v>451229200301172717</v>
      </c>
      <c r="C944" s="89" t="s">
        <v>259</v>
      </c>
      <c r="D944" s="102" t="s">
        <v>4053</v>
      </c>
      <c r="E944" s="102" t="s">
        <v>24</v>
      </c>
      <c r="F944" s="103" t="s">
        <v>20131</v>
      </c>
      <c r="G944" s="103" t="s">
        <v>20157</v>
      </c>
      <c r="H944" s="104" t="s">
        <v>4052</v>
      </c>
      <c r="I944" s="103" t="s">
        <v>27</v>
      </c>
      <c r="J944" s="103" t="s">
        <v>30</v>
      </c>
      <c r="K944" s="103" t="s">
        <v>30</v>
      </c>
      <c r="L944" s="103" t="s">
        <v>30</v>
      </c>
      <c r="M944" s="103" t="s">
        <v>30</v>
      </c>
      <c r="N944" s="103" t="s">
        <v>30</v>
      </c>
      <c r="O944" s="103" t="s">
        <v>27</v>
      </c>
      <c r="P944" s="103" t="s">
        <v>4759</v>
      </c>
      <c r="Q944" s="103" t="s">
        <v>4055</v>
      </c>
      <c r="R944" s="105">
        <v>17776575255</v>
      </c>
      <c r="S944" s="103" t="s">
        <v>1517</v>
      </c>
      <c r="T944" s="103" t="s">
        <v>20277</v>
      </c>
      <c r="U944" s="106" t="s">
        <v>20563</v>
      </c>
      <c r="V944" s="105" t="s">
        <v>21106</v>
      </c>
      <c r="W944" s="107" t="s">
        <v>259</v>
      </c>
      <c r="X944" t="s">
        <v>4054</v>
      </c>
      <c r="AA944">
        <f ca="1" t="shared" si="29"/>
        <v>18</v>
      </c>
    </row>
    <row r="945" spans="1:27">
      <c r="A945" s="101">
        <v>39</v>
      </c>
      <c r="B945" s="89" t="str">
        <f t="shared" si="28"/>
        <v>452731200308195719</v>
      </c>
      <c r="C945" s="89" t="s">
        <v>259</v>
      </c>
      <c r="D945" s="102" t="s">
        <v>4058</v>
      </c>
      <c r="E945" s="102" t="s">
        <v>24</v>
      </c>
      <c r="F945" s="103" t="s">
        <v>20131</v>
      </c>
      <c r="G945" s="103" t="s">
        <v>20163</v>
      </c>
      <c r="H945" s="104" t="s">
        <v>4057</v>
      </c>
      <c r="I945" s="103" t="s">
        <v>30</v>
      </c>
      <c r="J945" s="103" t="s">
        <v>30</v>
      </c>
      <c r="K945" s="103" t="s">
        <v>30</v>
      </c>
      <c r="L945" s="103" t="s">
        <v>30</v>
      </c>
      <c r="M945" s="103" t="s">
        <v>30</v>
      </c>
      <c r="N945" s="103" t="s">
        <v>30</v>
      </c>
      <c r="O945" s="103" t="s">
        <v>27</v>
      </c>
      <c r="P945" s="103" t="s">
        <v>4759</v>
      </c>
      <c r="Q945" s="103" t="s">
        <v>4059</v>
      </c>
      <c r="R945" s="105">
        <v>17771180817</v>
      </c>
      <c r="S945" s="103" t="s">
        <v>1517</v>
      </c>
      <c r="T945" s="103" t="s">
        <v>1517</v>
      </c>
      <c r="U945" s="106" t="s">
        <v>20593</v>
      </c>
      <c r="V945" s="105" t="s">
        <v>20199</v>
      </c>
      <c r="W945" s="107" t="s">
        <v>259</v>
      </c>
      <c r="X945" t="s">
        <v>17840</v>
      </c>
      <c r="AA945">
        <f ca="1" t="shared" si="29"/>
        <v>17</v>
      </c>
    </row>
    <row r="946" spans="1:27">
      <c r="A946" s="101">
        <v>40</v>
      </c>
      <c r="B946" s="89" t="str">
        <f t="shared" si="28"/>
        <v>451229200509150920</v>
      </c>
      <c r="C946" s="89" t="s">
        <v>259</v>
      </c>
      <c r="D946" s="102" t="s">
        <v>4061</v>
      </c>
      <c r="E946" s="102" t="s">
        <v>143</v>
      </c>
      <c r="F946" s="103" t="s">
        <v>20131</v>
      </c>
      <c r="G946" s="103" t="s">
        <v>21283</v>
      </c>
      <c r="H946" s="104" t="s">
        <v>4060</v>
      </c>
      <c r="I946" s="103" t="s">
        <v>30</v>
      </c>
      <c r="J946" s="103" t="s">
        <v>30</v>
      </c>
      <c r="K946" s="103" t="s">
        <v>30</v>
      </c>
      <c r="L946" s="103" t="s">
        <v>30</v>
      </c>
      <c r="M946" s="103" t="s">
        <v>30</v>
      </c>
      <c r="N946" s="103" t="s">
        <v>27</v>
      </c>
      <c r="O946" s="103" t="s">
        <v>27</v>
      </c>
      <c r="P946" s="103" t="s">
        <v>4759</v>
      </c>
      <c r="Q946" s="103" t="s">
        <v>4063</v>
      </c>
      <c r="R946" s="105">
        <v>13768280860</v>
      </c>
      <c r="S946" s="103" t="s">
        <v>1517</v>
      </c>
      <c r="T946" s="103" t="s">
        <v>20151</v>
      </c>
      <c r="U946" s="106" t="s">
        <v>20983</v>
      </c>
      <c r="V946" s="105" t="s">
        <v>21368</v>
      </c>
      <c r="W946" s="107" t="s">
        <v>259</v>
      </c>
      <c r="X946" t="s">
        <v>17776</v>
      </c>
      <c r="AA946">
        <f ca="1" t="shared" si="29"/>
        <v>15</v>
      </c>
    </row>
    <row r="947" spans="1:27">
      <c r="A947" s="101">
        <v>41</v>
      </c>
      <c r="B947" s="89" t="str">
        <f t="shared" si="28"/>
        <v>450124200403124216</v>
      </c>
      <c r="C947" s="89" t="s">
        <v>259</v>
      </c>
      <c r="D947" s="102" t="s">
        <v>4065</v>
      </c>
      <c r="E947" s="102" t="s">
        <v>24</v>
      </c>
      <c r="F947" s="103" t="s">
        <v>20131</v>
      </c>
      <c r="G947" s="103" t="s">
        <v>20707</v>
      </c>
      <c r="H947" s="104" t="s">
        <v>4064</v>
      </c>
      <c r="I947" s="103" t="s">
        <v>30</v>
      </c>
      <c r="J947" s="103" t="s">
        <v>30</v>
      </c>
      <c r="K947" s="103" t="s">
        <v>30</v>
      </c>
      <c r="L947" s="103" t="s">
        <v>30</v>
      </c>
      <c r="M947" s="103" t="s">
        <v>30</v>
      </c>
      <c r="N947" s="103" t="s">
        <v>30</v>
      </c>
      <c r="O947" s="103" t="s">
        <v>27</v>
      </c>
      <c r="P947" s="103" t="s">
        <v>1517</v>
      </c>
      <c r="Q947" s="103" t="s">
        <v>4067</v>
      </c>
      <c r="R947" s="105">
        <v>15277891709</v>
      </c>
      <c r="S947" s="103" t="s">
        <v>20253</v>
      </c>
      <c r="T947" s="103" t="s">
        <v>20522</v>
      </c>
      <c r="U947" s="106" t="s">
        <v>21369</v>
      </c>
      <c r="V947" s="105" t="s">
        <v>20636</v>
      </c>
      <c r="W947" s="107" t="s">
        <v>259</v>
      </c>
      <c r="X947" t="s">
        <v>4066</v>
      </c>
      <c r="AA947">
        <f ca="1" t="shared" si="29"/>
        <v>17</v>
      </c>
    </row>
    <row r="948" spans="1:27">
      <c r="A948" s="101">
        <v>42</v>
      </c>
      <c r="B948" s="89" t="str">
        <f t="shared" si="28"/>
        <v>452731200301046622</v>
      </c>
      <c r="C948" s="89" t="s">
        <v>259</v>
      </c>
      <c r="D948" s="102" t="s">
        <v>4069</v>
      </c>
      <c r="E948" s="102" t="s">
        <v>143</v>
      </c>
      <c r="F948" s="103" t="s">
        <v>20131</v>
      </c>
      <c r="G948" s="103" t="s">
        <v>20157</v>
      </c>
      <c r="H948" s="104" t="s">
        <v>4068</v>
      </c>
      <c r="I948" s="103" t="s">
        <v>30</v>
      </c>
      <c r="J948" s="103" t="s">
        <v>30</v>
      </c>
      <c r="K948" s="103" t="s">
        <v>30</v>
      </c>
      <c r="L948" s="103" t="s">
        <v>30</v>
      </c>
      <c r="M948" s="103" t="s">
        <v>30</v>
      </c>
      <c r="N948" s="103" t="s">
        <v>30</v>
      </c>
      <c r="O948" s="103" t="s">
        <v>27</v>
      </c>
      <c r="P948" s="103" t="s">
        <v>1517</v>
      </c>
      <c r="Q948" s="103" t="s">
        <v>4071</v>
      </c>
      <c r="R948" s="105">
        <v>15878846496</v>
      </c>
      <c r="S948" s="103" t="s">
        <v>1517</v>
      </c>
      <c r="T948" s="103" t="s">
        <v>20894</v>
      </c>
      <c r="U948" s="106" t="s">
        <v>20894</v>
      </c>
      <c r="V948" s="105" t="s">
        <v>21370</v>
      </c>
      <c r="W948" s="107" t="s">
        <v>259</v>
      </c>
      <c r="X948" t="s">
        <v>4070</v>
      </c>
      <c r="AA948">
        <f ca="1" t="shared" si="29"/>
        <v>18</v>
      </c>
    </row>
    <row r="949" spans="1:27">
      <c r="A949" s="101">
        <v>43</v>
      </c>
      <c r="B949" s="89" t="str">
        <f t="shared" si="28"/>
        <v>451229200305162735</v>
      </c>
      <c r="C949" s="89" t="s">
        <v>259</v>
      </c>
      <c r="D949" s="102" t="s">
        <v>4073</v>
      </c>
      <c r="E949" s="102" t="s">
        <v>24</v>
      </c>
      <c r="F949" s="103" t="s">
        <v>20178</v>
      </c>
      <c r="G949" s="103" t="s">
        <v>20172</v>
      </c>
      <c r="H949" s="104" t="s">
        <v>4072</v>
      </c>
      <c r="I949" s="103" t="s">
        <v>27</v>
      </c>
      <c r="J949" s="103" t="s">
        <v>30</v>
      </c>
      <c r="K949" s="103" t="s">
        <v>30</v>
      </c>
      <c r="L949" s="103" t="s">
        <v>30</v>
      </c>
      <c r="M949" s="103" t="s">
        <v>30</v>
      </c>
      <c r="N949" s="103" t="s">
        <v>30</v>
      </c>
      <c r="O949" s="103" t="s">
        <v>27</v>
      </c>
      <c r="P949" s="103" t="s">
        <v>1517</v>
      </c>
      <c r="Q949" s="103" t="s">
        <v>4075</v>
      </c>
      <c r="R949" s="105">
        <v>17776576941</v>
      </c>
      <c r="S949" s="103" t="s">
        <v>1517</v>
      </c>
      <c r="T949" s="103" t="s">
        <v>20277</v>
      </c>
      <c r="U949" s="106" t="s">
        <v>20434</v>
      </c>
      <c r="V949" s="105" t="s">
        <v>21371</v>
      </c>
      <c r="W949" s="107" t="s">
        <v>259</v>
      </c>
      <c r="X949" t="s">
        <v>4074</v>
      </c>
      <c r="AA949">
        <f ca="1" t="shared" si="29"/>
        <v>18</v>
      </c>
    </row>
    <row r="950" spans="1:27">
      <c r="A950" s="101">
        <v>44</v>
      </c>
      <c r="B950" s="89" t="str">
        <f t="shared" si="28"/>
        <v>451229200304154522</v>
      </c>
      <c r="C950" s="89" t="s">
        <v>259</v>
      </c>
      <c r="D950" s="102" t="s">
        <v>4077</v>
      </c>
      <c r="E950" s="102" t="s">
        <v>143</v>
      </c>
      <c r="F950" s="103" t="s">
        <v>20131</v>
      </c>
      <c r="G950" s="103" t="s">
        <v>20154</v>
      </c>
      <c r="H950" s="104" t="s">
        <v>4076</v>
      </c>
      <c r="I950" s="103" t="s">
        <v>27</v>
      </c>
      <c r="J950" s="103" t="s">
        <v>30</v>
      </c>
      <c r="K950" s="103" t="s">
        <v>30</v>
      </c>
      <c r="L950" s="103" t="s">
        <v>30</v>
      </c>
      <c r="M950" s="103" t="s">
        <v>30</v>
      </c>
      <c r="N950" s="103" t="s">
        <v>30</v>
      </c>
      <c r="O950" s="103" t="s">
        <v>30</v>
      </c>
      <c r="P950" s="103" t="s">
        <v>1517</v>
      </c>
      <c r="Q950" s="103" t="s">
        <v>4079</v>
      </c>
      <c r="R950" s="105">
        <v>17776575513</v>
      </c>
      <c r="S950" s="103" t="s">
        <v>1517</v>
      </c>
      <c r="T950" s="103" t="s">
        <v>20211</v>
      </c>
      <c r="U950" s="106" t="s">
        <v>20626</v>
      </c>
      <c r="V950" s="105" t="s">
        <v>21372</v>
      </c>
      <c r="W950" s="107" t="s">
        <v>259</v>
      </c>
      <c r="X950" t="s">
        <v>4078</v>
      </c>
      <c r="AA950">
        <f ca="1" t="shared" si="29"/>
        <v>18</v>
      </c>
    </row>
    <row r="951" spans="1:27">
      <c r="A951" s="101">
        <v>45</v>
      </c>
      <c r="B951" s="89" t="str">
        <f t="shared" si="28"/>
        <v>452731200201150625</v>
      </c>
      <c r="C951" s="89" t="s">
        <v>259</v>
      </c>
      <c r="D951" s="102" t="s">
        <v>4081</v>
      </c>
      <c r="E951" s="102" t="s">
        <v>143</v>
      </c>
      <c r="F951" s="103" t="s">
        <v>20178</v>
      </c>
      <c r="G951" s="103" t="s">
        <v>20175</v>
      </c>
      <c r="H951" s="104" t="s">
        <v>4080</v>
      </c>
      <c r="I951" s="103" t="s">
        <v>30</v>
      </c>
      <c r="J951" s="103" t="s">
        <v>30</v>
      </c>
      <c r="K951" s="103" t="s">
        <v>30</v>
      </c>
      <c r="L951" s="103" t="s">
        <v>30</v>
      </c>
      <c r="M951" s="103" t="s">
        <v>30</v>
      </c>
      <c r="N951" s="103" t="s">
        <v>30</v>
      </c>
      <c r="O951" s="103" t="s">
        <v>27</v>
      </c>
      <c r="P951" s="103" t="s">
        <v>1517</v>
      </c>
      <c r="Q951" s="103" t="s">
        <v>4083</v>
      </c>
      <c r="R951" s="105">
        <v>19977818823</v>
      </c>
      <c r="S951" s="103" t="s">
        <v>1517</v>
      </c>
      <c r="T951" s="103" t="s">
        <v>20137</v>
      </c>
      <c r="U951" s="106" t="s">
        <v>21195</v>
      </c>
      <c r="V951" s="105" t="s">
        <v>21041</v>
      </c>
      <c r="W951" s="107" t="s">
        <v>259</v>
      </c>
      <c r="X951" t="s">
        <v>4082</v>
      </c>
      <c r="AA951">
        <f ca="1" t="shared" si="29"/>
        <v>19</v>
      </c>
    </row>
    <row r="952" spans="1:27">
      <c r="A952" s="101">
        <v>46</v>
      </c>
      <c r="B952" s="89" t="str">
        <f t="shared" si="28"/>
        <v>451229200208101228</v>
      </c>
      <c r="C952" s="89" t="s">
        <v>259</v>
      </c>
      <c r="D952" s="102" t="s">
        <v>4085</v>
      </c>
      <c r="E952" s="102" t="s">
        <v>143</v>
      </c>
      <c r="F952" s="103" t="s">
        <v>20131</v>
      </c>
      <c r="G952" s="103" t="s">
        <v>20182</v>
      </c>
      <c r="H952" s="104" t="s">
        <v>4084</v>
      </c>
      <c r="I952" s="103" t="s">
        <v>30</v>
      </c>
      <c r="J952" s="103" t="s">
        <v>30</v>
      </c>
      <c r="K952" s="103" t="s">
        <v>30</v>
      </c>
      <c r="L952" s="103" t="s">
        <v>30</v>
      </c>
      <c r="M952" s="103" t="s">
        <v>27</v>
      </c>
      <c r="N952" s="103" t="s">
        <v>30</v>
      </c>
      <c r="O952" s="103" t="s">
        <v>27</v>
      </c>
      <c r="P952" s="103" t="s">
        <v>1517</v>
      </c>
      <c r="Q952" s="103" t="s">
        <v>4087</v>
      </c>
      <c r="R952" s="105">
        <v>15877820636</v>
      </c>
      <c r="S952" s="103" t="s">
        <v>1517</v>
      </c>
      <c r="T952" s="103" t="s">
        <v>20169</v>
      </c>
      <c r="U952" s="106" t="s">
        <v>20246</v>
      </c>
      <c r="V952" s="105" t="s">
        <v>21373</v>
      </c>
      <c r="W952" s="107" t="s">
        <v>259</v>
      </c>
      <c r="X952" t="s">
        <v>18005</v>
      </c>
      <c r="AA952">
        <f ca="1" t="shared" si="29"/>
        <v>19</v>
      </c>
    </row>
    <row r="953" spans="1:27">
      <c r="A953" s="101">
        <v>47</v>
      </c>
      <c r="B953" s="89" t="str">
        <f t="shared" si="28"/>
        <v>451229200209122127</v>
      </c>
      <c r="C953" s="89" t="s">
        <v>259</v>
      </c>
      <c r="D953" s="102" t="s">
        <v>4089</v>
      </c>
      <c r="E953" s="102" t="s">
        <v>143</v>
      </c>
      <c r="F953" s="103" t="s">
        <v>20178</v>
      </c>
      <c r="G953" s="103" t="s">
        <v>20143</v>
      </c>
      <c r="H953" s="104" t="s">
        <v>4088</v>
      </c>
      <c r="I953" s="103" t="s">
        <v>27</v>
      </c>
      <c r="J953" s="103" t="s">
        <v>27</v>
      </c>
      <c r="K953" s="103" t="s">
        <v>27</v>
      </c>
      <c r="L953" s="103" t="s">
        <v>30</v>
      </c>
      <c r="M953" s="103" t="s">
        <v>30</v>
      </c>
      <c r="N953" s="103" t="s">
        <v>30</v>
      </c>
      <c r="O953" s="103" t="s">
        <v>27</v>
      </c>
      <c r="P953" s="103" t="s">
        <v>1517</v>
      </c>
      <c r="Q953" s="103" t="s">
        <v>4091</v>
      </c>
      <c r="R953" s="105">
        <v>19977825470</v>
      </c>
      <c r="S953" s="103" t="s">
        <v>1517</v>
      </c>
      <c r="T953" s="103" t="s">
        <v>20240</v>
      </c>
      <c r="U953" s="106" t="s">
        <v>20417</v>
      </c>
      <c r="V953" s="105" t="s">
        <v>21374</v>
      </c>
      <c r="W953" s="107" t="s">
        <v>259</v>
      </c>
      <c r="X953" t="s">
        <v>4090</v>
      </c>
      <c r="AA953">
        <f ca="1" t="shared" si="29"/>
        <v>18</v>
      </c>
    </row>
    <row r="954" spans="1:27">
      <c r="A954" s="101">
        <v>48</v>
      </c>
      <c r="B954" s="89" t="str">
        <f t="shared" si="28"/>
        <v>451229200205302120</v>
      </c>
      <c r="C954" s="89" t="s">
        <v>259</v>
      </c>
      <c r="D954" s="102" t="s">
        <v>4093</v>
      </c>
      <c r="E954" s="102" t="s">
        <v>143</v>
      </c>
      <c r="F954" s="103" t="s">
        <v>20178</v>
      </c>
      <c r="G954" s="103" t="s">
        <v>20150</v>
      </c>
      <c r="H954" s="104" t="s">
        <v>4092</v>
      </c>
      <c r="I954" s="103" t="s">
        <v>27</v>
      </c>
      <c r="J954" s="103" t="s">
        <v>27</v>
      </c>
      <c r="K954" s="103" t="s">
        <v>27</v>
      </c>
      <c r="L954" s="103" t="s">
        <v>30</v>
      </c>
      <c r="M954" s="103" t="s">
        <v>30</v>
      </c>
      <c r="N954" s="103" t="s">
        <v>30</v>
      </c>
      <c r="O954" s="103" t="s">
        <v>27</v>
      </c>
      <c r="P954" s="103" t="s">
        <v>1517</v>
      </c>
      <c r="Q954" s="103" t="s">
        <v>4095</v>
      </c>
      <c r="R954" s="105" t="s">
        <v>19960</v>
      </c>
      <c r="S954" s="103" t="s">
        <v>1517</v>
      </c>
      <c r="T954" s="103" t="s">
        <v>20240</v>
      </c>
      <c r="U954" s="106" t="s">
        <v>20489</v>
      </c>
      <c r="V954" s="105" t="s">
        <v>21375</v>
      </c>
      <c r="W954" s="107" t="s">
        <v>259</v>
      </c>
      <c r="X954" t="s">
        <v>4094</v>
      </c>
      <c r="AA954">
        <f ca="1" t="shared" si="29"/>
        <v>19</v>
      </c>
    </row>
    <row r="955" spans="1:27">
      <c r="A955" s="101">
        <v>49</v>
      </c>
      <c r="B955" s="89" t="str">
        <f t="shared" si="28"/>
        <v>452731200108192126</v>
      </c>
      <c r="C955" s="89" t="s">
        <v>259</v>
      </c>
      <c r="D955" s="102" t="s">
        <v>4097</v>
      </c>
      <c r="E955" s="102" t="s">
        <v>143</v>
      </c>
      <c r="F955" s="103" t="s">
        <v>20178</v>
      </c>
      <c r="G955" s="103" t="s">
        <v>21038</v>
      </c>
      <c r="H955" s="104" t="s">
        <v>4096</v>
      </c>
      <c r="I955" s="103" t="s">
        <v>30</v>
      </c>
      <c r="J955" s="103" t="s">
        <v>30</v>
      </c>
      <c r="K955" s="103" t="s">
        <v>30</v>
      </c>
      <c r="L955" s="103" t="s">
        <v>30</v>
      </c>
      <c r="M955" s="103" t="s">
        <v>27</v>
      </c>
      <c r="N955" s="103" t="s">
        <v>30</v>
      </c>
      <c r="O955" s="103" t="s">
        <v>27</v>
      </c>
      <c r="P955" s="103" t="s">
        <v>1517</v>
      </c>
      <c r="Q955" s="103" t="s">
        <v>4099</v>
      </c>
      <c r="R955" s="105" t="s">
        <v>18374</v>
      </c>
      <c r="S955" s="103" t="s">
        <v>1517</v>
      </c>
      <c r="T955" s="103" t="s">
        <v>20240</v>
      </c>
      <c r="U955" s="106" t="s">
        <v>20516</v>
      </c>
      <c r="V955" s="105" t="s">
        <v>21376</v>
      </c>
      <c r="W955" s="107" t="s">
        <v>259</v>
      </c>
      <c r="X955" t="s">
        <v>4098</v>
      </c>
      <c r="AA955">
        <f ca="1" t="shared" si="29"/>
        <v>19</v>
      </c>
    </row>
    <row r="956" spans="1:27">
      <c r="A956" s="101">
        <v>50</v>
      </c>
      <c r="B956" s="89" t="str">
        <f t="shared" si="28"/>
        <v>452731200308304268</v>
      </c>
      <c r="C956" s="89" t="s">
        <v>259</v>
      </c>
      <c r="D956" s="102" t="s">
        <v>4101</v>
      </c>
      <c r="E956" s="102" t="s">
        <v>143</v>
      </c>
      <c r="F956" s="103" t="s">
        <v>20131</v>
      </c>
      <c r="G956" s="103" t="s">
        <v>20163</v>
      </c>
      <c r="H956" s="104" t="s">
        <v>4100</v>
      </c>
      <c r="I956" s="103" t="s">
        <v>30</v>
      </c>
      <c r="J956" s="103" t="s">
        <v>30</v>
      </c>
      <c r="K956" s="103" t="s">
        <v>30</v>
      </c>
      <c r="L956" s="103" t="s">
        <v>30</v>
      </c>
      <c r="M956" s="103" t="s">
        <v>30</v>
      </c>
      <c r="N956" s="103" t="s">
        <v>30</v>
      </c>
      <c r="O956" s="103" t="s">
        <v>27</v>
      </c>
      <c r="P956" s="103" t="s">
        <v>1517</v>
      </c>
      <c r="Q956" s="103" t="s">
        <v>4103</v>
      </c>
      <c r="R956" s="105">
        <v>18176755381</v>
      </c>
      <c r="S956" s="103" t="s">
        <v>1517</v>
      </c>
      <c r="T956" s="103" t="s">
        <v>20133</v>
      </c>
      <c r="U956" s="106" t="s">
        <v>20133</v>
      </c>
      <c r="V956" s="105" t="s">
        <v>21377</v>
      </c>
      <c r="W956" s="107" t="s">
        <v>259</v>
      </c>
      <c r="X956" t="s">
        <v>4102</v>
      </c>
      <c r="AA956">
        <f ca="1" t="shared" si="29"/>
        <v>17</v>
      </c>
    </row>
    <row r="957" spans="1:27">
      <c r="A957" s="101">
        <v>51</v>
      </c>
      <c r="B957" s="89" t="str">
        <f t="shared" si="28"/>
        <v>452731200212181216</v>
      </c>
      <c r="C957" s="89" t="s">
        <v>259</v>
      </c>
      <c r="D957" s="102" t="s">
        <v>4105</v>
      </c>
      <c r="E957" s="102" t="s">
        <v>24</v>
      </c>
      <c r="F957" s="103" t="s">
        <v>20178</v>
      </c>
      <c r="G957" s="103" t="s">
        <v>20136</v>
      </c>
      <c r="H957" s="104" t="s">
        <v>4104</v>
      </c>
      <c r="I957" s="103" t="s">
        <v>27</v>
      </c>
      <c r="J957" s="103" t="s">
        <v>30</v>
      </c>
      <c r="K957" s="103" t="s">
        <v>30</v>
      </c>
      <c r="L957" s="103" t="s">
        <v>30</v>
      </c>
      <c r="M957" s="103" t="s">
        <v>30</v>
      </c>
      <c r="N957" s="103" t="s">
        <v>30</v>
      </c>
      <c r="O957" s="103" t="s">
        <v>27</v>
      </c>
      <c r="P957" s="103" t="s">
        <v>1517</v>
      </c>
      <c r="Q957" s="103" t="s">
        <v>4105</v>
      </c>
      <c r="R957" s="105" t="s">
        <v>19961</v>
      </c>
      <c r="S957" s="103" t="s">
        <v>1517</v>
      </c>
      <c r="T957" s="103" t="s">
        <v>20169</v>
      </c>
      <c r="U957" s="106" t="s">
        <v>20206</v>
      </c>
      <c r="V957" s="105" t="s">
        <v>20207</v>
      </c>
      <c r="W957" s="107" t="s">
        <v>259</v>
      </c>
      <c r="X957" t="s">
        <v>17889</v>
      </c>
      <c r="AA957">
        <f ca="1" t="shared" si="29"/>
        <v>18</v>
      </c>
    </row>
    <row r="958" spans="1:27">
      <c r="A958" s="101">
        <v>52</v>
      </c>
      <c r="B958" s="89" t="str">
        <f t="shared" si="28"/>
        <v>452731200306020018</v>
      </c>
      <c r="C958" s="89" t="s">
        <v>259</v>
      </c>
      <c r="D958" s="102" t="s">
        <v>4107</v>
      </c>
      <c r="E958" s="102" t="s">
        <v>24</v>
      </c>
      <c r="F958" s="103" t="s">
        <v>20205</v>
      </c>
      <c r="G958" s="103" t="s">
        <v>20229</v>
      </c>
      <c r="H958" s="104" t="s">
        <v>4106</v>
      </c>
      <c r="I958" s="103" t="s">
        <v>30</v>
      </c>
      <c r="J958" s="103" t="s">
        <v>30</v>
      </c>
      <c r="K958" s="103" t="s">
        <v>30</v>
      </c>
      <c r="L958" s="103" t="s">
        <v>30</v>
      </c>
      <c r="M958" s="103" t="s">
        <v>27</v>
      </c>
      <c r="N958" s="103" t="s">
        <v>30</v>
      </c>
      <c r="O958" s="103" t="s">
        <v>30</v>
      </c>
      <c r="P958" s="103" t="s">
        <v>1517</v>
      </c>
      <c r="Q958" s="103" t="s">
        <v>4109</v>
      </c>
      <c r="R958" s="105">
        <v>13977816303</v>
      </c>
      <c r="S958" s="103" t="s">
        <v>1517</v>
      </c>
      <c r="T958" s="103" t="s">
        <v>1517</v>
      </c>
      <c r="U958" s="106" t="s">
        <v>20219</v>
      </c>
      <c r="V958" s="105" t="s">
        <v>21378</v>
      </c>
      <c r="W958" s="107" t="s">
        <v>259</v>
      </c>
      <c r="X958" t="s">
        <v>19962</v>
      </c>
      <c r="AA958">
        <f ca="1" t="shared" si="29"/>
        <v>18</v>
      </c>
    </row>
    <row r="959" spans="1:27">
      <c r="A959" s="101">
        <v>53</v>
      </c>
      <c r="B959" s="89" t="str">
        <f t="shared" si="28"/>
        <v>451229200206274213</v>
      </c>
      <c r="C959" s="89" t="s">
        <v>259</v>
      </c>
      <c r="D959" s="102" t="s">
        <v>4111</v>
      </c>
      <c r="E959" s="102" t="s">
        <v>24</v>
      </c>
      <c r="F959" s="103" t="s">
        <v>20131</v>
      </c>
      <c r="G959" s="103" t="s">
        <v>20190</v>
      </c>
      <c r="H959" s="104" t="s">
        <v>4110</v>
      </c>
      <c r="I959" s="103" t="s">
        <v>30</v>
      </c>
      <c r="J959" s="103" t="s">
        <v>30</v>
      </c>
      <c r="K959" s="103" t="s">
        <v>30</v>
      </c>
      <c r="L959" s="103" t="s">
        <v>30</v>
      </c>
      <c r="M959" s="103" t="s">
        <v>30</v>
      </c>
      <c r="N959" s="103" t="s">
        <v>27</v>
      </c>
      <c r="O959" s="103" t="s">
        <v>27</v>
      </c>
      <c r="P959" s="103" t="s">
        <v>1517</v>
      </c>
      <c r="Q959" s="103" t="s">
        <v>4113</v>
      </c>
      <c r="R959" s="105" t="s">
        <v>19963</v>
      </c>
      <c r="S959" s="103" t="s">
        <v>1517</v>
      </c>
      <c r="T959" s="103" t="s">
        <v>20133</v>
      </c>
      <c r="U959" s="106" t="s">
        <v>20689</v>
      </c>
      <c r="V959" s="105" t="s">
        <v>21379</v>
      </c>
      <c r="W959" s="107" t="s">
        <v>259</v>
      </c>
      <c r="X959" t="s">
        <v>4112</v>
      </c>
      <c r="AA959">
        <f ca="1" t="shared" si="29"/>
        <v>19</v>
      </c>
    </row>
    <row r="960" spans="1:27">
      <c r="A960" s="101">
        <v>54</v>
      </c>
      <c r="B960" s="89" t="str">
        <f t="shared" si="28"/>
        <v>452731200111072416</v>
      </c>
      <c r="C960" s="89" t="s">
        <v>259</v>
      </c>
      <c r="D960" s="102" t="s">
        <v>4115</v>
      </c>
      <c r="E960" s="102" t="s">
        <v>24</v>
      </c>
      <c r="F960" s="103" t="s">
        <v>20131</v>
      </c>
      <c r="G960" s="103" t="s">
        <v>20222</v>
      </c>
      <c r="H960" s="104" t="s">
        <v>4114</v>
      </c>
      <c r="I960" s="103" t="s">
        <v>27</v>
      </c>
      <c r="J960" s="103" t="s">
        <v>30</v>
      </c>
      <c r="K960" s="103" t="s">
        <v>30</v>
      </c>
      <c r="L960" s="103" t="s">
        <v>30</v>
      </c>
      <c r="M960" s="103" t="s">
        <v>30</v>
      </c>
      <c r="N960" s="103" t="s">
        <v>27</v>
      </c>
      <c r="O960" s="103" t="s">
        <v>27</v>
      </c>
      <c r="P960" s="103" t="s">
        <v>1517</v>
      </c>
      <c r="Q960" s="103" t="s">
        <v>4116</v>
      </c>
      <c r="R960" s="105">
        <v>14726278121</v>
      </c>
      <c r="S960" s="103" t="s">
        <v>1517</v>
      </c>
      <c r="T960" s="103" t="s">
        <v>140</v>
      </c>
      <c r="U960" s="106" t="s">
        <v>20361</v>
      </c>
      <c r="V960" s="105" t="s">
        <v>20361</v>
      </c>
      <c r="W960" s="107" t="s">
        <v>259</v>
      </c>
      <c r="X960" t="s">
        <v>19964</v>
      </c>
      <c r="AA960">
        <f ca="1" t="shared" si="29"/>
        <v>19</v>
      </c>
    </row>
    <row r="961" spans="1:27">
      <c r="A961" s="101">
        <v>55</v>
      </c>
      <c r="B961" s="89" t="str">
        <f t="shared" si="28"/>
        <v>452731200310174829</v>
      </c>
      <c r="C961" s="89" t="s">
        <v>259</v>
      </c>
      <c r="D961" s="102" t="s">
        <v>4118</v>
      </c>
      <c r="E961" s="102" t="s">
        <v>143</v>
      </c>
      <c r="F961" s="103" t="s">
        <v>20131</v>
      </c>
      <c r="G961" s="103" t="s">
        <v>20307</v>
      </c>
      <c r="H961" s="104" t="s">
        <v>4117</v>
      </c>
      <c r="I961" s="103" t="s">
        <v>30</v>
      </c>
      <c r="J961" s="103" t="s">
        <v>30</v>
      </c>
      <c r="K961" s="103" t="s">
        <v>30</v>
      </c>
      <c r="L961" s="103" t="s">
        <v>30</v>
      </c>
      <c r="M961" s="103" t="s">
        <v>30</v>
      </c>
      <c r="N961" s="103" t="s">
        <v>30</v>
      </c>
      <c r="O961" s="103" t="s">
        <v>30</v>
      </c>
      <c r="P961" s="103" t="s">
        <v>1517</v>
      </c>
      <c r="Q961" s="103" t="s">
        <v>4120</v>
      </c>
      <c r="R961" s="105">
        <v>15177385828</v>
      </c>
      <c r="S961" s="103" t="s">
        <v>1517</v>
      </c>
      <c r="T961" s="103" t="s">
        <v>1517</v>
      </c>
      <c r="U961" s="106" t="s">
        <v>20167</v>
      </c>
      <c r="V961" s="105" t="s">
        <v>21380</v>
      </c>
      <c r="W961" s="107" t="s">
        <v>259</v>
      </c>
      <c r="X961" t="s">
        <v>17984</v>
      </c>
      <c r="AA961">
        <f ca="1" t="shared" si="29"/>
        <v>17</v>
      </c>
    </row>
    <row r="962" spans="1:27">
      <c r="A962" s="101">
        <v>56</v>
      </c>
      <c r="B962" s="89" t="str">
        <f t="shared" si="28"/>
        <v>452731200304173619</v>
      </c>
      <c r="C962" s="89" t="s">
        <v>259</v>
      </c>
      <c r="D962" s="102" t="s">
        <v>4122</v>
      </c>
      <c r="E962" s="102" t="s">
        <v>24</v>
      </c>
      <c r="F962" s="103" t="s">
        <v>20131</v>
      </c>
      <c r="G962" s="103" t="s">
        <v>20154</v>
      </c>
      <c r="H962" s="104" t="s">
        <v>4121</v>
      </c>
      <c r="I962" s="103" t="s">
        <v>27</v>
      </c>
      <c r="J962" s="103" t="s">
        <v>27</v>
      </c>
      <c r="K962" s="103" t="s">
        <v>27</v>
      </c>
      <c r="L962" s="103" t="s">
        <v>30</v>
      </c>
      <c r="M962" s="103" t="s">
        <v>27</v>
      </c>
      <c r="N962" s="103" t="s">
        <v>30</v>
      </c>
      <c r="O962" s="103" t="s">
        <v>27</v>
      </c>
      <c r="P962" s="103" t="s">
        <v>1517</v>
      </c>
      <c r="Q962" s="103" t="s">
        <v>90</v>
      </c>
      <c r="R962" s="105">
        <v>19978821263</v>
      </c>
      <c r="S962" s="103" t="s">
        <v>1517</v>
      </c>
      <c r="T962" s="103" t="s">
        <v>20158</v>
      </c>
      <c r="U962" s="106" t="s">
        <v>20638</v>
      </c>
      <c r="V962" s="105" t="s">
        <v>20638</v>
      </c>
      <c r="W962" s="107" t="s">
        <v>259</v>
      </c>
      <c r="X962" t="s">
        <v>19222</v>
      </c>
      <c r="AA962">
        <f ca="1" t="shared" si="29"/>
        <v>18</v>
      </c>
    </row>
    <row r="963" spans="1:27">
      <c r="A963" s="101">
        <v>57</v>
      </c>
      <c r="B963" s="89" t="str">
        <f t="shared" ref="B963:B1026" si="30">H963</f>
        <v>452731200401014222</v>
      </c>
      <c r="C963" s="89" t="s">
        <v>259</v>
      </c>
      <c r="D963" s="102" t="s">
        <v>4125</v>
      </c>
      <c r="E963" s="102" t="s">
        <v>143</v>
      </c>
      <c r="F963" s="103" t="s">
        <v>20131</v>
      </c>
      <c r="G963" s="103" t="s">
        <v>20232</v>
      </c>
      <c r="H963" s="104" t="s">
        <v>4124</v>
      </c>
      <c r="I963" s="103" t="s">
        <v>30</v>
      </c>
      <c r="J963" s="103" t="s">
        <v>30</v>
      </c>
      <c r="K963" s="103" t="s">
        <v>30</v>
      </c>
      <c r="L963" s="103" t="s">
        <v>30</v>
      </c>
      <c r="M963" s="103" t="s">
        <v>30</v>
      </c>
      <c r="N963" s="103" t="s">
        <v>30</v>
      </c>
      <c r="O963" s="103" t="s">
        <v>27</v>
      </c>
      <c r="P963" s="103" t="s">
        <v>1517</v>
      </c>
      <c r="Q963" s="103" t="s">
        <v>4127</v>
      </c>
      <c r="R963" s="105">
        <v>13481849201</v>
      </c>
      <c r="S963" s="103" t="s">
        <v>1517</v>
      </c>
      <c r="T963" s="103" t="s">
        <v>20133</v>
      </c>
      <c r="U963" s="106" t="s">
        <v>20133</v>
      </c>
      <c r="V963" s="105" t="s">
        <v>21381</v>
      </c>
      <c r="W963" s="107" t="s">
        <v>259</v>
      </c>
      <c r="X963" t="s">
        <v>4126</v>
      </c>
      <c r="AA963">
        <f ca="1" t="shared" si="29"/>
        <v>17</v>
      </c>
    </row>
    <row r="964" spans="1:27">
      <c r="A964" s="101">
        <v>58</v>
      </c>
      <c r="B964" s="89" t="str">
        <f t="shared" si="30"/>
        <v>451229200208130926</v>
      </c>
      <c r="C964" s="89" t="s">
        <v>259</v>
      </c>
      <c r="D964" s="102" t="s">
        <v>4129</v>
      </c>
      <c r="E964" s="102" t="s">
        <v>143</v>
      </c>
      <c r="F964" s="103" t="s">
        <v>20131</v>
      </c>
      <c r="G964" s="103" t="s">
        <v>20182</v>
      </c>
      <c r="H964" s="104" t="s">
        <v>4128</v>
      </c>
      <c r="I964" s="103" t="s">
        <v>30</v>
      </c>
      <c r="J964" s="103" t="s">
        <v>30</v>
      </c>
      <c r="K964" s="103" t="s">
        <v>30</v>
      </c>
      <c r="L964" s="103" t="s">
        <v>30</v>
      </c>
      <c r="M964" s="103" t="s">
        <v>30</v>
      </c>
      <c r="N964" s="103" t="s">
        <v>30</v>
      </c>
      <c r="O964" s="103" t="s">
        <v>27</v>
      </c>
      <c r="P964" s="103" t="s">
        <v>1517</v>
      </c>
      <c r="Q964" s="103" t="s">
        <v>4131</v>
      </c>
      <c r="R964" s="105">
        <v>13768281522</v>
      </c>
      <c r="S964" s="103" t="s">
        <v>1517</v>
      </c>
      <c r="T964" s="103" t="s">
        <v>20151</v>
      </c>
      <c r="U964" s="106" t="s">
        <v>20652</v>
      </c>
      <c r="V964" s="105" t="s">
        <v>21382</v>
      </c>
      <c r="W964" s="107" t="s">
        <v>259</v>
      </c>
      <c r="X964" t="s">
        <v>19965</v>
      </c>
      <c r="AA964">
        <f ca="1" t="shared" ref="AA964:AA1027" si="31">DATEDIF(TEXT(MID(H964,7,8),"00-00-00"),TODAY(),"y")</f>
        <v>19</v>
      </c>
    </row>
    <row r="965" spans="1:27">
      <c r="A965" s="101">
        <v>59</v>
      </c>
      <c r="B965" s="89" t="str">
        <f t="shared" si="30"/>
        <v>452731200210104524</v>
      </c>
      <c r="C965" s="89" t="s">
        <v>259</v>
      </c>
      <c r="D965" s="102" t="s">
        <v>4133</v>
      </c>
      <c r="E965" s="102" t="s">
        <v>143</v>
      </c>
      <c r="F965" s="103" t="s">
        <v>20131</v>
      </c>
      <c r="G965" s="103" t="s">
        <v>20132</v>
      </c>
      <c r="H965" s="104" t="s">
        <v>4132</v>
      </c>
      <c r="I965" s="103" t="s">
        <v>30</v>
      </c>
      <c r="J965" s="103" t="s">
        <v>30</v>
      </c>
      <c r="K965" s="103" t="s">
        <v>30</v>
      </c>
      <c r="L965" s="103" t="s">
        <v>30</v>
      </c>
      <c r="M965" s="103" t="s">
        <v>30</v>
      </c>
      <c r="N965" s="103" t="s">
        <v>27</v>
      </c>
      <c r="O965" s="103" t="s">
        <v>27</v>
      </c>
      <c r="P965" s="103" t="s">
        <v>1517</v>
      </c>
      <c r="Q965" s="103" t="s">
        <v>4135</v>
      </c>
      <c r="R965" s="105">
        <v>13737041455</v>
      </c>
      <c r="S965" s="103" t="s">
        <v>1517</v>
      </c>
      <c r="T965" s="103" t="s">
        <v>20211</v>
      </c>
      <c r="U965" s="106" t="s">
        <v>20626</v>
      </c>
      <c r="V965" s="105" t="s">
        <v>21383</v>
      </c>
      <c r="W965" s="107" t="s">
        <v>259</v>
      </c>
      <c r="X965" t="s">
        <v>4134</v>
      </c>
      <c r="AA965">
        <f ca="1" t="shared" si="31"/>
        <v>18</v>
      </c>
    </row>
    <row r="966" spans="1:27">
      <c r="A966" s="101">
        <v>60</v>
      </c>
      <c r="B966" s="89" t="str">
        <f t="shared" si="30"/>
        <v>452731200312103629</v>
      </c>
      <c r="C966" s="89" t="s">
        <v>259</v>
      </c>
      <c r="D966" s="102" t="s">
        <v>4137</v>
      </c>
      <c r="E966" s="102" t="s">
        <v>143</v>
      </c>
      <c r="F966" s="103" t="s">
        <v>20131</v>
      </c>
      <c r="G966" s="103" t="s">
        <v>20433</v>
      </c>
      <c r="H966" s="104" t="s">
        <v>4136</v>
      </c>
      <c r="I966" s="103" t="s">
        <v>27</v>
      </c>
      <c r="J966" s="103" t="s">
        <v>30</v>
      </c>
      <c r="K966" s="103" t="s">
        <v>30</v>
      </c>
      <c r="L966" s="103" t="s">
        <v>30</v>
      </c>
      <c r="M966" s="103" t="s">
        <v>27</v>
      </c>
      <c r="N966" s="103" t="s">
        <v>30</v>
      </c>
      <c r="O966" s="103" t="s">
        <v>30</v>
      </c>
      <c r="P966" s="103" t="s">
        <v>1517</v>
      </c>
      <c r="Q966" s="103" t="s">
        <v>4139</v>
      </c>
      <c r="R966" s="105">
        <v>15977887581</v>
      </c>
      <c r="S966" s="103" t="s">
        <v>1517</v>
      </c>
      <c r="T966" s="103" t="s">
        <v>20158</v>
      </c>
      <c r="U966" s="106" t="s">
        <v>20159</v>
      </c>
      <c r="V966" s="105" t="s">
        <v>21384</v>
      </c>
      <c r="W966" s="107" t="s">
        <v>259</v>
      </c>
      <c r="X966" t="s">
        <v>21385</v>
      </c>
      <c r="AA966">
        <f ca="1" t="shared" si="31"/>
        <v>17</v>
      </c>
    </row>
    <row r="967" spans="1:27">
      <c r="A967" s="101">
        <v>61</v>
      </c>
      <c r="B967" s="89" t="str">
        <f t="shared" si="30"/>
        <v>452731200302020015</v>
      </c>
      <c r="C967" s="89" t="s">
        <v>259</v>
      </c>
      <c r="D967" s="102" t="s">
        <v>4141</v>
      </c>
      <c r="E967" s="102" t="s">
        <v>24</v>
      </c>
      <c r="F967" s="103" t="s">
        <v>20178</v>
      </c>
      <c r="G967" s="103" t="s">
        <v>20161</v>
      </c>
      <c r="H967" s="104" t="s">
        <v>4140</v>
      </c>
      <c r="I967" s="103" t="s">
        <v>30</v>
      </c>
      <c r="J967" s="103" t="s">
        <v>30</v>
      </c>
      <c r="K967" s="103" t="s">
        <v>30</v>
      </c>
      <c r="L967" s="103" t="s">
        <v>30</v>
      </c>
      <c r="M967" s="103" t="s">
        <v>30</v>
      </c>
      <c r="N967" s="103" t="s">
        <v>30</v>
      </c>
      <c r="O967" s="103" t="s">
        <v>27</v>
      </c>
      <c r="P967" s="103" t="s">
        <v>1517</v>
      </c>
      <c r="Q967" s="103" t="s">
        <v>4143</v>
      </c>
      <c r="R967" s="105">
        <v>15949326887</v>
      </c>
      <c r="S967" s="103" t="s">
        <v>1517</v>
      </c>
      <c r="T967" s="103" t="s">
        <v>140</v>
      </c>
      <c r="U967" s="106" t="s">
        <v>20570</v>
      </c>
      <c r="V967" s="105" t="s">
        <v>21386</v>
      </c>
      <c r="W967" s="107" t="s">
        <v>259</v>
      </c>
      <c r="X967" t="s">
        <v>19966</v>
      </c>
      <c r="AA967">
        <f ca="1" t="shared" si="31"/>
        <v>18</v>
      </c>
    </row>
    <row r="968" spans="1:27">
      <c r="A968" s="101">
        <v>62</v>
      </c>
      <c r="B968" s="89" t="str">
        <f t="shared" si="30"/>
        <v>45122920030512574x</v>
      </c>
      <c r="C968" s="89" t="s">
        <v>259</v>
      </c>
      <c r="D968" s="102" t="s">
        <v>1151</v>
      </c>
      <c r="E968" s="102" t="s">
        <v>143</v>
      </c>
      <c r="F968" s="103" t="s">
        <v>20131</v>
      </c>
      <c r="G968" s="103" t="s">
        <v>20172</v>
      </c>
      <c r="H968" s="104" t="s">
        <v>4144</v>
      </c>
      <c r="I968" s="103" t="s">
        <v>30</v>
      </c>
      <c r="J968" s="103" t="s">
        <v>30</v>
      </c>
      <c r="K968" s="103" t="s">
        <v>30</v>
      </c>
      <c r="L968" s="103" t="s">
        <v>30</v>
      </c>
      <c r="M968" s="103" t="s">
        <v>30</v>
      </c>
      <c r="N968" s="103" t="s">
        <v>30</v>
      </c>
      <c r="O968" s="103" t="s">
        <v>30</v>
      </c>
      <c r="P968" s="103" t="s">
        <v>1517</v>
      </c>
      <c r="Q968" s="103" t="s">
        <v>4146</v>
      </c>
      <c r="R968" s="105">
        <v>13877817535</v>
      </c>
      <c r="S968" s="103" t="s">
        <v>1517</v>
      </c>
      <c r="T968" s="103" t="s">
        <v>63</v>
      </c>
      <c r="U968" s="106" t="s">
        <v>21387</v>
      </c>
      <c r="V968" s="105" t="s">
        <v>21216</v>
      </c>
      <c r="W968" s="107" t="s">
        <v>259</v>
      </c>
      <c r="X968" t="s">
        <v>19967</v>
      </c>
      <c r="AA968">
        <f ca="1" t="shared" si="31"/>
        <v>18</v>
      </c>
    </row>
    <row r="969" spans="1:27">
      <c r="A969" s="101">
        <v>63</v>
      </c>
      <c r="B969" s="89" t="str">
        <f t="shared" si="30"/>
        <v>452731200303143610</v>
      </c>
      <c r="C969" s="89" t="s">
        <v>259</v>
      </c>
      <c r="D969" s="102" t="s">
        <v>4148</v>
      </c>
      <c r="E969" s="102" t="s">
        <v>24</v>
      </c>
      <c r="F969" s="103" t="s">
        <v>20131</v>
      </c>
      <c r="G969" s="103" t="s">
        <v>20202</v>
      </c>
      <c r="H969" s="104" t="s">
        <v>4147</v>
      </c>
      <c r="I969" s="103" t="s">
        <v>30</v>
      </c>
      <c r="J969" s="103" t="s">
        <v>30</v>
      </c>
      <c r="K969" s="103" t="s">
        <v>30</v>
      </c>
      <c r="L969" s="103" t="s">
        <v>30</v>
      </c>
      <c r="M969" s="103" t="s">
        <v>27</v>
      </c>
      <c r="N969" s="103" t="s">
        <v>27</v>
      </c>
      <c r="O969" s="103" t="s">
        <v>27</v>
      </c>
      <c r="P969" s="103" t="s">
        <v>1517</v>
      </c>
      <c r="Q969" s="103" t="s">
        <v>4149</v>
      </c>
      <c r="R969" s="105">
        <v>18934969130</v>
      </c>
      <c r="S969" s="103" t="s">
        <v>1517</v>
      </c>
      <c r="T969" s="103" t="s">
        <v>20158</v>
      </c>
      <c r="U969" s="106" t="s">
        <v>20250</v>
      </c>
      <c r="V969" s="105">
        <v>0</v>
      </c>
      <c r="W969" s="107" t="s">
        <v>259</v>
      </c>
      <c r="X969" t="s">
        <v>18020</v>
      </c>
      <c r="AA969">
        <f ca="1" t="shared" si="31"/>
        <v>18</v>
      </c>
    </row>
    <row r="970" spans="1:27">
      <c r="A970" s="101">
        <v>64</v>
      </c>
      <c r="B970" s="89" t="str">
        <f t="shared" si="30"/>
        <v>452731200306146614</v>
      </c>
      <c r="C970" s="89" t="s">
        <v>259</v>
      </c>
      <c r="D970" s="102" t="s">
        <v>4151</v>
      </c>
      <c r="E970" s="102" t="s">
        <v>24</v>
      </c>
      <c r="F970" s="103" t="s">
        <v>20131</v>
      </c>
      <c r="G970" s="103" t="s">
        <v>20229</v>
      </c>
      <c r="H970" s="104" t="s">
        <v>4150</v>
      </c>
      <c r="I970" s="103" t="s">
        <v>30</v>
      </c>
      <c r="J970" s="103" t="s">
        <v>30</v>
      </c>
      <c r="K970" s="103" t="s">
        <v>30</v>
      </c>
      <c r="L970" s="103" t="s">
        <v>30</v>
      </c>
      <c r="M970" s="103" t="s">
        <v>30</v>
      </c>
      <c r="N970" s="103" t="s">
        <v>30</v>
      </c>
      <c r="O970" s="103" t="s">
        <v>27</v>
      </c>
      <c r="P970" s="103" t="s">
        <v>1517</v>
      </c>
      <c r="Q970" s="103" t="s">
        <v>4153</v>
      </c>
      <c r="R970" s="105">
        <v>18278868720</v>
      </c>
      <c r="S970" s="103" t="s">
        <v>1517</v>
      </c>
      <c r="T970" s="103" t="s">
        <v>20894</v>
      </c>
      <c r="U970" s="106" t="s">
        <v>21388</v>
      </c>
      <c r="V970" s="105"/>
      <c r="W970" s="107" t="s">
        <v>259</v>
      </c>
      <c r="X970" t="s">
        <v>4152</v>
      </c>
      <c r="AA970">
        <f ca="1" t="shared" si="31"/>
        <v>18</v>
      </c>
    </row>
    <row r="971" spans="1:27">
      <c r="A971" s="101">
        <v>65</v>
      </c>
      <c r="B971" s="89" t="str">
        <f t="shared" si="30"/>
        <v>451229200506060620</v>
      </c>
      <c r="C971" s="89" t="s">
        <v>259</v>
      </c>
      <c r="D971" s="102" t="s">
        <v>2615</v>
      </c>
      <c r="E971" s="102" t="s">
        <v>143</v>
      </c>
      <c r="F971" s="103" t="s">
        <v>20178</v>
      </c>
      <c r="G971" s="103" t="s">
        <v>21389</v>
      </c>
      <c r="H971" s="104" t="s">
        <v>4154</v>
      </c>
      <c r="I971" s="103" t="s">
        <v>30</v>
      </c>
      <c r="J971" s="103" t="s">
        <v>30</v>
      </c>
      <c r="K971" s="103" t="s">
        <v>30</v>
      </c>
      <c r="L971" s="103" t="s">
        <v>30</v>
      </c>
      <c r="M971" s="103" t="s">
        <v>30</v>
      </c>
      <c r="N971" s="103" t="s">
        <v>30</v>
      </c>
      <c r="O971" s="103" t="s">
        <v>27</v>
      </c>
      <c r="P971" s="103" t="s">
        <v>1517</v>
      </c>
      <c r="Q971" s="103" t="s">
        <v>4155</v>
      </c>
      <c r="R971" s="105">
        <v>48023839059</v>
      </c>
      <c r="S971" s="103" t="s">
        <v>1517</v>
      </c>
      <c r="T971" s="103" t="s">
        <v>20137</v>
      </c>
      <c r="U971" s="106" t="s">
        <v>21390</v>
      </c>
      <c r="V971" s="105" t="e">
        <v>#N/A</v>
      </c>
      <c r="W971" s="107" t="s">
        <v>259</v>
      </c>
      <c r="X971" t="e">
        <v>#N/A</v>
      </c>
      <c r="AA971">
        <f ca="1" t="shared" si="31"/>
        <v>16</v>
      </c>
    </row>
    <row r="972" spans="1:27">
      <c r="A972" s="101">
        <v>66</v>
      </c>
      <c r="B972" s="89" t="str">
        <f t="shared" si="30"/>
        <v>452731200308241834</v>
      </c>
      <c r="C972" s="89" t="s">
        <v>259</v>
      </c>
      <c r="D972" s="102" t="s">
        <v>4157</v>
      </c>
      <c r="E972" s="102" t="s">
        <v>24</v>
      </c>
      <c r="F972" s="103" t="s">
        <v>20131</v>
      </c>
      <c r="G972" s="103" t="s">
        <v>20163</v>
      </c>
      <c r="H972" s="104" t="s">
        <v>4156</v>
      </c>
      <c r="I972" s="103" t="s">
        <v>30</v>
      </c>
      <c r="J972" s="103" t="s">
        <v>30</v>
      </c>
      <c r="K972" s="103" t="s">
        <v>30</v>
      </c>
      <c r="L972" s="103" t="s">
        <v>30</v>
      </c>
      <c r="M972" s="103" t="s">
        <v>30</v>
      </c>
      <c r="N972" s="103" t="s">
        <v>30</v>
      </c>
      <c r="O972" s="103" t="s">
        <v>27</v>
      </c>
      <c r="P972" s="103" t="s">
        <v>1517</v>
      </c>
      <c r="Q972" s="103" t="s">
        <v>4158</v>
      </c>
      <c r="R972" s="105">
        <v>15977888160</v>
      </c>
      <c r="S972" s="103" t="s">
        <v>1517</v>
      </c>
      <c r="T972" s="103" t="s">
        <v>20208</v>
      </c>
      <c r="U972" s="106" t="s">
        <v>20209</v>
      </c>
      <c r="V972" s="105" t="s">
        <v>20301</v>
      </c>
      <c r="W972" s="107" t="s">
        <v>259</v>
      </c>
      <c r="X972" t="s">
        <v>2362</v>
      </c>
      <c r="AA972">
        <f ca="1" t="shared" si="31"/>
        <v>17</v>
      </c>
    </row>
    <row r="973" spans="1:27">
      <c r="A973" s="101">
        <v>67</v>
      </c>
      <c r="B973" s="89" t="str">
        <f t="shared" si="30"/>
        <v>451229200107173927</v>
      </c>
      <c r="C973" s="89" t="s">
        <v>259</v>
      </c>
      <c r="D973" s="102" t="s">
        <v>4160</v>
      </c>
      <c r="E973" s="102" t="s">
        <v>143</v>
      </c>
      <c r="F973" s="103" t="s">
        <v>20131</v>
      </c>
      <c r="G973" s="103">
        <v>200208</v>
      </c>
      <c r="H973" s="104" t="s">
        <v>4159</v>
      </c>
      <c r="I973" s="103" t="s">
        <v>30</v>
      </c>
      <c r="J973" s="103" t="s">
        <v>30</v>
      </c>
      <c r="K973" s="103" t="s">
        <v>30</v>
      </c>
      <c r="L973" s="103" t="s">
        <v>30</v>
      </c>
      <c r="M973" s="103" t="s">
        <v>30</v>
      </c>
      <c r="N973" s="103" t="s">
        <v>30</v>
      </c>
      <c r="O973" s="103" t="s">
        <v>27</v>
      </c>
      <c r="P973" s="103" t="s">
        <v>1517</v>
      </c>
      <c r="Q973" s="103" t="s">
        <v>2900</v>
      </c>
      <c r="R973" s="105">
        <v>13794798255</v>
      </c>
      <c r="S973" s="103" t="s">
        <v>1517</v>
      </c>
      <c r="T973" s="103" t="s">
        <v>20140</v>
      </c>
      <c r="U973" s="106" t="s">
        <v>20140</v>
      </c>
      <c r="V973" s="105" t="s">
        <v>21117</v>
      </c>
      <c r="W973" s="107" t="s">
        <v>259</v>
      </c>
      <c r="X973" t="s">
        <v>2935</v>
      </c>
      <c r="AA973">
        <f ca="1" t="shared" si="31"/>
        <v>20</v>
      </c>
    </row>
    <row r="974" spans="1:27">
      <c r="A974" s="101">
        <v>68</v>
      </c>
      <c r="B974" s="89" t="str">
        <f t="shared" si="30"/>
        <v>45273120021115243x</v>
      </c>
      <c r="C974" s="89" t="s">
        <v>259</v>
      </c>
      <c r="D974" s="102" t="s">
        <v>4162</v>
      </c>
      <c r="E974" s="102" t="s">
        <v>24</v>
      </c>
      <c r="F974" s="103" t="s">
        <v>20131</v>
      </c>
      <c r="G974" s="103" t="s">
        <v>20276</v>
      </c>
      <c r="H974" s="104" t="s">
        <v>4161</v>
      </c>
      <c r="I974" s="103" t="s">
        <v>30</v>
      </c>
      <c r="J974" s="103" t="s">
        <v>30</v>
      </c>
      <c r="K974" s="103" t="s">
        <v>30</v>
      </c>
      <c r="L974" s="103" t="s">
        <v>27</v>
      </c>
      <c r="M974" s="103" t="s">
        <v>30</v>
      </c>
      <c r="N974" s="103" t="s">
        <v>30</v>
      </c>
      <c r="O974" s="103" t="s">
        <v>27</v>
      </c>
      <c r="P974" s="103" t="s">
        <v>20191</v>
      </c>
      <c r="Q974" s="103" t="s">
        <v>4163</v>
      </c>
      <c r="R974" s="105">
        <v>13471802165</v>
      </c>
      <c r="S974" s="103" t="s">
        <v>1517</v>
      </c>
      <c r="T974" s="103" t="s">
        <v>20191</v>
      </c>
      <c r="U974" s="106" t="s">
        <v>20361</v>
      </c>
      <c r="V974" s="105" t="s">
        <v>20859</v>
      </c>
      <c r="W974" s="107" t="s">
        <v>259</v>
      </c>
      <c r="X974" t="s">
        <v>1955</v>
      </c>
      <c r="AA974">
        <f ca="1" t="shared" si="31"/>
        <v>18</v>
      </c>
    </row>
    <row r="975" spans="1:27">
      <c r="A975" s="101">
        <v>69</v>
      </c>
      <c r="B975" s="89" t="str">
        <f t="shared" si="30"/>
        <v>452728200212161815</v>
      </c>
      <c r="C975" s="89" t="s">
        <v>259</v>
      </c>
      <c r="D975" s="102" t="s">
        <v>4165</v>
      </c>
      <c r="E975" s="102" t="s">
        <v>24</v>
      </c>
      <c r="F975" s="103" t="s">
        <v>20205</v>
      </c>
      <c r="G975" s="103" t="s">
        <v>20136</v>
      </c>
      <c r="H975" s="104" t="s">
        <v>4164</v>
      </c>
      <c r="I975" s="103" t="s">
        <v>30</v>
      </c>
      <c r="J975" s="103" t="s">
        <v>30</v>
      </c>
      <c r="K975" s="103" t="s">
        <v>30</v>
      </c>
      <c r="L975" s="103" t="s">
        <v>30</v>
      </c>
      <c r="M975" s="103" t="s">
        <v>30</v>
      </c>
      <c r="N975" s="103" t="s">
        <v>27</v>
      </c>
      <c r="O975" s="103" t="s">
        <v>27</v>
      </c>
      <c r="P975" s="103" t="s">
        <v>10674</v>
      </c>
      <c r="Q975" s="103" t="s">
        <v>4167</v>
      </c>
      <c r="R975" s="105">
        <v>13929002781</v>
      </c>
      <c r="S975" s="103" t="s">
        <v>10674</v>
      </c>
      <c r="T975" s="103" t="s">
        <v>20330</v>
      </c>
      <c r="U975" s="106" t="s">
        <v>21391</v>
      </c>
      <c r="V975" s="105" t="s">
        <v>21392</v>
      </c>
      <c r="W975" s="107" t="s">
        <v>259</v>
      </c>
      <c r="X975" t="s">
        <v>4166</v>
      </c>
      <c r="AA975">
        <f ca="1" t="shared" si="31"/>
        <v>18</v>
      </c>
    </row>
    <row r="976" spans="1:27">
      <c r="A976" s="101">
        <v>70</v>
      </c>
      <c r="B976" s="89" t="str">
        <f t="shared" si="30"/>
        <v>451229200211022715</v>
      </c>
      <c r="C976" s="89" t="s">
        <v>259</v>
      </c>
      <c r="D976" s="102" t="s">
        <v>19969</v>
      </c>
      <c r="E976" s="102" t="s">
        <v>24</v>
      </c>
      <c r="F976" s="103" t="s">
        <v>20178</v>
      </c>
      <c r="G976" s="103" t="s">
        <v>20276</v>
      </c>
      <c r="H976" s="104" t="s">
        <v>19968</v>
      </c>
      <c r="I976" s="103" t="s">
        <v>27</v>
      </c>
      <c r="J976" s="103" t="s">
        <v>30</v>
      </c>
      <c r="K976" s="103" t="s">
        <v>30</v>
      </c>
      <c r="L976" s="103" t="s">
        <v>30</v>
      </c>
      <c r="M976" s="103" t="s">
        <v>30</v>
      </c>
      <c r="N976" s="103" t="s">
        <v>30</v>
      </c>
      <c r="O976" s="103" t="s">
        <v>27</v>
      </c>
      <c r="P976" s="103" t="s">
        <v>1517</v>
      </c>
      <c r="Q976" s="103" t="s">
        <v>19970</v>
      </c>
      <c r="R976" s="105">
        <v>18903088462</v>
      </c>
      <c r="S976" s="103" t="s">
        <v>1517</v>
      </c>
      <c r="T976" s="103" t="s">
        <v>20277</v>
      </c>
      <c r="U976" s="106" t="s">
        <v>21393</v>
      </c>
      <c r="V976" s="105" t="s">
        <v>21226</v>
      </c>
      <c r="W976" s="107" t="s">
        <v>259</v>
      </c>
      <c r="X976" t="s">
        <v>17321</v>
      </c>
      <c r="AA976">
        <f ca="1" t="shared" si="31"/>
        <v>18</v>
      </c>
    </row>
    <row r="977" spans="1:27">
      <c r="A977" s="101">
        <v>1</v>
      </c>
      <c r="B977" s="89" t="str">
        <f t="shared" si="30"/>
        <v>451229200102091818</v>
      </c>
      <c r="C977" s="89" t="s">
        <v>265</v>
      </c>
      <c r="D977" s="102" t="s">
        <v>4169</v>
      </c>
      <c r="E977" s="102" t="s">
        <v>24</v>
      </c>
      <c r="F977" s="103" t="s">
        <v>20178</v>
      </c>
      <c r="G977" s="103" t="s">
        <v>20249</v>
      </c>
      <c r="H977" s="104" t="s">
        <v>4168</v>
      </c>
      <c r="I977" s="103" t="s">
        <v>27</v>
      </c>
      <c r="J977" s="103" t="s">
        <v>30</v>
      </c>
      <c r="K977" s="103" t="s">
        <v>27</v>
      </c>
      <c r="L977" s="103" t="s">
        <v>30</v>
      </c>
      <c r="M977" s="103" t="s">
        <v>30</v>
      </c>
      <c r="N977" s="103" t="s">
        <v>30</v>
      </c>
      <c r="O977" s="103" t="s">
        <v>27</v>
      </c>
      <c r="P977" s="103" t="s">
        <v>1517</v>
      </c>
      <c r="Q977" s="103" t="s">
        <v>4171</v>
      </c>
      <c r="R977" s="105">
        <v>15363053398</v>
      </c>
      <c r="S977" s="103" t="s">
        <v>1517</v>
      </c>
      <c r="T977" s="103" t="s">
        <v>20208</v>
      </c>
      <c r="U977" s="106" t="s">
        <v>21334</v>
      </c>
      <c r="V977" s="105" t="s">
        <v>21394</v>
      </c>
      <c r="W977" s="107" t="s">
        <v>265</v>
      </c>
      <c r="X977" t="s">
        <v>4170</v>
      </c>
      <c r="AA977">
        <f ca="1" t="shared" si="31"/>
        <v>20</v>
      </c>
    </row>
    <row r="978" spans="1:27">
      <c r="A978" s="101">
        <v>2</v>
      </c>
      <c r="B978" s="89" t="str">
        <f t="shared" si="30"/>
        <v>452731200112193914</v>
      </c>
      <c r="C978" s="89" t="s">
        <v>265</v>
      </c>
      <c r="D978" s="102" t="s">
        <v>4175</v>
      </c>
      <c r="E978" s="102" t="s">
        <v>24</v>
      </c>
      <c r="F978" s="103" t="s">
        <v>20131</v>
      </c>
      <c r="G978" s="103" t="s">
        <v>20179</v>
      </c>
      <c r="H978" s="104" t="s">
        <v>4174</v>
      </c>
      <c r="I978" s="103" t="s">
        <v>30</v>
      </c>
      <c r="J978" s="103" t="s">
        <v>27</v>
      </c>
      <c r="K978" s="103" t="s">
        <v>27</v>
      </c>
      <c r="L978" s="103" t="s">
        <v>30</v>
      </c>
      <c r="M978" s="103" t="s">
        <v>27</v>
      </c>
      <c r="N978" s="103" t="s">
        <v>30</v>
      </c>
      <c r="O978" s="103" t="s">
        <v>30</v>
      </c>
      <c r="P978" s="103" t="s">
        <v>1517</v>
      </c>
      <c r="Q978" s="103" t="s">
        <v>4176</v>
      </c>
      <c r="R978" s="105">
        <v>15107783699</v>
      </c>
      <c r="S978" s="103" t="s">
        <v>1517</v>
      </c>
      <c r="T978" s="103" t="s">
        <v>20140</v>
      </c>
      <c r="U978" s="106" t="s">
        <v>20141</v>
      </c>
      <c r="V978" s="105" t="s">
        <v>20296</v>
      </c>
      <c r="W978" s="107" t="s">
        <v>265</v>
      </c>
      <c r="X978" t="s">
        <v>1735</v>
      </c>
      <c r="AA978">
        <f ca="1" t="shared" si="31"/>
        <v>19</v>
      </c>
    </row>
    <row r="979" spans="1:27">
      <c r="A979" s="101">
        <v>3</v>
      </c>
      <c r="B979" s="89" t="str">
        <f t="shared" si="30"/>
        <v>451229200306052722</v>
      </c>
      <c r="C979" s="89" t="s">
        <v>265</v>
      </c>
      <c r="D979" s="102" t="s">
        <v>4178</v>
      </c>
      <c r="E979" s="102" t="s">
        <v>143</v>
      </c>
      <c r="F979" s="103" t="s">
        <v>20131</v>
      </c>
      <c r="G979" s="103" t="s">
        <v>20229</v>
      </c>
      <c r="H979" s="104" t="s">
        <v>4177</v>
      </c>
      <c r="I979" s="103" t="s">
        <v>27</v>
      </c>
      <c r="J979" s="103" t="s">
        <v>30</v>
      </c>
      <c r="K979" s="103" t="s">
        <v>30</v>
      </c>
      <c r="L979" s="103" t="s">
        <v>30</v>
      </c>
      <c r="M979" s="103" t="s">
        <v>30</v>
      </c>
      <c r="N979" s="103" t="s">
        <v>30</v>
      </c>
      <c r="O979" s="103" t="s">
        <v>27</v>
      </c>
      <c r="P979" s="103" t="s">
        <v>1517</v>
      </c>
      <c r="Q979" s="103" t="s">
        <v>4180</v>
      </c>
      <c r="R979" s="105">
        <v>13617784085</v>
      </c>
      <c r="S979" s="103" t="s">
        <v>1517</v>
      </c>
      <c r="T979" s="103" t="s">
        <v>20277</v>
      </c>
      <c r="U979" s="106" t="s">
        <v>20821</v>
      </c>
      <c r="V979" s="105" t="s">
        <v>21395</v>
      </c>
      <c r="W979" s="107" t="s">
        <v>265</v>
      </c>
      <c r="X979" t="s">
        <v>4179</v>
      </c>
      <c r="AA979">
        <f ca="1" t="shared" si="31"/>
        <v>18</v>
      </c>
    </row>
    <row r="980" spans="1:27">
      <c r="A980" s="101">
        <v>4</v>
      </c>
      <c r="B980" s="89" t="str">
        <f t="shared" si="30"/>
        <v>451229200007202743</v>
      </c>
      <c r="C980" s="89" t="s">
        <v>265</v>
      </c>
      <c r="D980" s="102" t="s">
        <v>4184</v>
      </c>
      <c r="E980" s="102" t="s">
        <v>143</v>
      </c>
      <c r="F980" s="103" t="s">
        <v>20178</v>
      </c>
      <c r="G980" s="103" t="s">
        <v>20139</v>
      </c>
      <c r="H980" s="104" t="s">
        <v>4183</v>
      </c>
      <c r="I980" s="103" t="s">
        <v>30</v>
      </c>
      <c r="J980" s="103" t="s">
        <v>30</v>
      </c>
      <c r="K980" s="103" t="s">
        <v>27</v>
      </c>
      <c r="L980" s="103" t="s">
        <v>30</v>
      </c>
      <c r="M980" s="103" t="s">
        <v>30</v>
      </c>
      <c r="N980" s="103" t="s">
        <v>27</v>
      </c>
      <c r="O980" s="103" t="s">
        <v>27</v>
      </c>
      <c r="P980" s="103" t="s">
        <v>1517</v>
      </c>
      <c r="Q980" s="103" t="s">
        <v>867</v>
      </c>
      <c r="R980" s="105">
        <v>18877856618</v>
      </c>
      <c r="S980" s="103" t="s">
        <v>1517</v>
      </c>
      <c r="T980" s="103" t="s">
        <v>20164</v>
      </c>
      <c r="U980" s="106" t="s">
        <v>20493</v>
      </c>
      <c r="V980" s="105" t="s">
        <v>21396</v>
      </c>
      <c r="W980" s="107" t="s">
        <v>265</v>
      </c>
      <c r="X980" t="s">
        <v>4185</v>
      </c>
      <c r="AA980">
        <f ca="1" t="shared" si="31"/>
        <v>21</v>
      </c>
    </row>
    <row r="981" spans="1:27">
      <c r="A981" s="101">
        <v>5</v>
      </c>
      <c r="B981" s="89" t="str">
        <f t="shared" si="30"/>
        <v>451229200101113624</v>
      </c>
      <c r="C981" s="89" t="s">
        <v>265</v>
      </c>
      <c r="D981" s="102" t="s">
        <v>4187</v>
      </c>
      <c r="E981" s="102" t="s">
        <v>143</v>
      </c>
      <c r="F981" s="103" t="s">
        <v>20178</v>
      </c>
      <c r="G981" s="103" t="s">
        <v>20618</v>
      </c>
      <c r="H981" s="104" t="s">
        <v>4186</v>
      </c>
      <c r="I981" s="103" t="s">
        <v>27</v>
      </c>
      <c r="J981" s="103" t="s">
        <v>27</v>
      </c>
      <c r="K981" s="103" t="s">
        <v>30</v>
      </c>
      <c r="L981" s="103" t="s">
        <v>30</v>
      </c>
      <c r="M981" s="103" t="s">
        <v>30</v>
      </c>
      <c r="N981" s="103" t="s">
        <v>30</v>
      </c>
      <c r="O981" s="103" t="s">
        <v>30</v>
      </c>
      <c r="P981" s="103" t="s">
        <v>1517</v>
      </c>
      <c r="Q981" s="103" t="s">
        <v>4189</v>
      </c>
      <c r="R981" s="105">
        <v>18077894100</v>
      </c>
      <c r="S981" s="103" t="s">
        <v>1517</v>
      </c>
      <c r="T981" s="103" t="s">
        <v>20158</v>
      </c>
      <c r="U981" s="106" t="s">
        <v>20313</v>
      </c>
      <c r="V981" s="105" t="s">
        <v>21397</v>
      </c>
      <c r="W981" s="107" t="s">
        <v>265</v>
      </c>
      <c r="X981" t="s">
        <v>19355</v>
      </c>
      <c r="AA981">
        <f ca="1" t="shared" si="31"/>
        <v>20</v>
      </c>
    </row>
    <row r="982" spans="1:27">
      <c r="A982" s="101">
        <v>6</v>
      </c>
      <c r="B982" s="89" t="str">
        <f t="shared" si="30"/>
        <v>451229199907132415</v>
      </c>
      <c r="C982" s="89" t="s">
        <v>265</v>
      </c>
      <c r="D982" s="102" t="s">
        <v>4192</v>
      </c>
      <c r="E982" s="102" t="s">
        <v>24</v>
      </c>
      <c r="F982" s="103" t="s">
        <v>20178</v>
      </c>
      <c r="G982" s="103" t="s">
        <v>20925</v>
      </c>
      <c r="H982" s="104" t="s">
        <v>4191</v>
      </c>
      <c r="I982" s="103" t="s">
        <v>27</v>
      </c>
      <c r="J982" s="103" t="s">
        <v>30</v>
      </c>
      <c r="K982" s="103" t="s">
        <v>27</v>
      </c>
      <c r="L982" s="103" t="s">
        <v>30</v>
      </c>
      <c r="M982" s="103" t="s">
        <v>30</v>
      </c>
      <c r="N982" s="103" t="s">
        <v>30</v>
      </c>
      <c r="O982" s="103" t="s">
        <v>27</v>
      </c>
      <c r="P982" s="103" t="s">
        <v>1517</v>
      </c>
      <c r="Q982" s="103" t="s">
        <v>4193</v>
      </c>
      <c r="R982" s="105" t="s">
        <v>4194</v>
      </c>
      <c r="S982" s="103" t="s">
        <v>1517</v>
      </c>
      <c r="T982" s="103" t="s">
        <v>20191</v>
      </c>
      <c r="U982" s="106" t="s">
        <v>20877</v>
      </c>
      <c r="V982" s="105" t="s">
        <v>21238</v>
      </c>
      <c r="W982" s="107" t="s">
        <v>265</v>
      </c>
      <c r="X982" t="s">
        <v>3714</v>
      </c>
      <c r="AA982">
        <f ca="1" t="shared" si="31"/>
        <v>22</v>
      </c>
    </row>
    <row r="983" spans="1:27">
      <c r="A983" s="101">
        <v>7</v>
      </c>
      <c r="B983" s="89" t="str">
        <f t="shared" si="30"/>
        <v>451229200412012118</v>
      </c>
      <c r="C983" s="89" t="s">
        <v>265</v>
      </c>
      <c r="D983" s="102" t="s">
        <v>4196</v>
      </c>
      <c r="E983" s="102" t="s">
        <v>24</v>
      </c>
      <c r="F983" s="103" t="s">
        <v>20178</v>
      </c>
      <c r="G983" s="103" t="s">
        <v>20996</v>
      </c>
      <c r="H983" s="104" t="s">
        <v>4195</v>
      </c>
      <c r="I983" s="103" t="s">
        <v>27</v>
      </c>
      <c r="J983" s="103" t="s">
        <v>30</v>
      </c>
      <c r="K983" s="103" t="s">
        <v>30</v>
      </c>
      <c r="L983" s="103" t="s">
        <v>30</v>
      </c>
      <c r="M983" s="103" t="s">
        <v>30</v>
      </c>
      <c r="N983" s="103" t="s">
        <v>30</v>
      </c>
      <c r="O983" s="103" t="s">
        <v>27</v>
      </c>
      <c r="P983" s="103" t="s">
        <v>1517</v>
      </c>
      <c r="Q983" s="103" t="s">
        <v>4197</v>
      </c>
      <c r="R983" s="105">
        <v>19978808546</v>
      </c>
      <c r="S983" s="103" t="s">
        <v>1517</v>
      </c>
      <c r="T983" s="103" t="s">
        <v>20240</v>
      </c>
      <c r="U983" s="106" t="s">
        <v>20417</v>
      </c>
      <c r="V983" s="105" t="s">
        <v>20748</v>
      </c>
      <c r="W983" s="107" t="s">
        <v>265</v>
      </c>
      <c r="X983" t="s">
        <v>1543</v>
      </c>
      <c r="AA983">
        <f ca="1" t="shared" si="31"/>
        <v>16</v>
      </c>
    </row>
    <row r="984" spans="1:27">
      <c r="A984" s="101">
        <v>8</v>
      </c>
      <c r="B984" s="89" t="str">
        <f t="shared" si="30"/>
        <v>451229200111162729</v>
      </c>
      <c r="C984" s="89" t="s">
        <v>265</v>
      </c>
      <c r="D984" s="102" t="s">
        <v>4199</v>
      </c>
      <c r="E984" s="102" t="s">
        <v>143</v>
      </c>
      <c r="F984" s="103" t="s">
        <v>20178</v>
      </c>
      <c r="G984" s="103" t="s">
        <v>20222</v>
      </c>
      <c r="H984" s="104" t="s">
        <v>4198</v>
      </c>
      <c r="I984" s="103" t="s">
        <v>27</v>
      </c>
      <c r="J984" s="103" t="s">
        <v>30</v>
      </c>
      <c r="K984" s="103" t="s">
        <v>30</v>
      </c>
      <c r="L984" s="103" t="s">
        <v>30</v>
      </c>
      <c r="M984" s="103" t="s">
        <v>30</v>
      </c>
      <c r="N984" s="103" t="s">
        <v>30</v>
      </c>
      <c r="O984" s="103" t="s">
        <v>27</v>
      </c>
      <c r="P984" s="103" t="s">
        <v>1517</v>
      </c>
      <c r="Q984" s="103" t="s">
        <v>4201</v>
      </c>
      <c r="R984" s="105">
        <v>19977899418</v>
      </c>
      <c r="S984" s="103" t="s">
        <v>1517</v>
      </c>
      <c r="T984" s="103" t="s">
        <v>20277</v>
      </c>
      <c r="U984" s="106" t="s">
        <v>20434</v>
      </c>
      <c r="V984" s="105" t="s">
        <v>21398</v>
      </c>
      <c r="W984" s="107" t="s">
        <v>265</v>
      </c>
      <c r="X984" t="s">
        <v>4200</v>
      </c>
      <c r="AA984">
        <f ca="1" t="shared" si="31"/>
        <v>19</v>
      </c>
    </row>
    <row r="985" spans="1:27">
      <c r="A985" s="101">
        <v>9</v>
      </c>
      <c r="B985" s="89" t="str">
        <f t="shared" si="30"/>
        <v>451229200109301814</v>
      </c>
      <c r="C985" s="89" t="s">
        <v>265</v>
      </c>
      <c r="D985" s="102" t="s">
        <v>4204</v>
      </c>
      <c r="E985" s="102" t="s">
        <v>24</v>
      </c>
      <c r="F985" s="103" t="s">
        <v>20178</v>
      </c>
      <c r="G985" s="103" t="s">
        <v>20197</v>
      </c>
      <c r="H985" s="104" t="s">
        <v>4203</v>
      </c>
      <c r="I985" s="103" t="s">
        <v>27</v>
      </c>
      <c r="J985" s="103" t="s">
        <v>27</v>
      </c>
      <c r="K985" s="103" t="s">
        <v>30</v>
      </c>
      <c r="L985" s="103" t="s">
        <v>30</v>
      </c>
      <c r="M985" s="103" t="s">
        <v>30</v>
      </c>
      <c r="N985" s="103" t="s">
        <v>30</v>
      </c>
      <c r="O985" s="103" t="s">
        <v>27</v>
      </c>
      <c r="P985" s="103" t="s">
        <v>1517</v>
      </c>
      <c r="Q985" s="103" t="s">
        <v>4206</v>
      </c>
      <c r="R985" s="105">
        <v>17776183909</v>
      </c>
      <c r="S985" s="103" t="s">
        <v>1517</v>
      </c>
      <c r="T985" s="103" t="s">
        <v>20208</v>
      </c>
      <c r="U985" s="106" t="s">
        <v>20785</v>
      </c>
      <c r="V985" s="105" t="s">
        <v>21399</v>
      </c>
      <c r="W985" s="107" t="s">
        <v>265</v>
      </c>
      <c r="X985" t="s">
        <v>4205</v>
      </c>
      <c r="AA985">
        <f ca="1" t="shared" si="31"/>
        <v>19</v>
      </c>
    </row>
    <row r="986" spans="1:27">
      <c r="A986" s="101">
        <v>10</v>
      </c>
      <c r="B986" s="89" t="str">
        <f t="shared" si="30"/>
        <v>452731200209023612</v>
      </c>
      <c r="C986" s="89" t="s">
        <v>265</v>
      </c>
      <c r="D986" s="102" t="s">
        <v>4208</v>
      </c>
      <c r="E986" s="102" t="s">
        <v>24</v>
      </c>
      <c r="F986" s="103" t="s">
        <v>20131</v>
      </c>
      <c r="G986" s="103" t="s">
        <v>20143</v>
      </c>
      <c r="H986" s="104" t="s">
        <v>4207</v>
      </c>
      <c r="I986" s="103" t="s">
        <v>30</v>
      </c>
      <c r="J986" s="103" t="s">
        <v>30</v>
      </c>
      <c r="K986" s="103" t="s">
        <v>30</v>
      </c>
      <c r="L986" s="103" t="s">
        <v>30</v>
      </c>
      <c r="M986" s="103" t="s">
        <v>27</v>
      </c>
      <c r="N986" s="103" t="s">
        <v>30</v>
      </c>
      <c r="O986" s="103" t="s">
        <v>27</v>
      </c>
      <c r="P986" s="103" t="s">
        <v>1517</v>
      </c>
      <c r="Q986" s="103" t="s">
        <v>4210</v>
      </c>
      <c r="R986" s="105" t="s">
        <v>4211</v>
      </c>
      <c r="S986" s="103" t="s">
        <v>1517</v>
      </c>
      <c r="T986" s="103" t="s">
        <v>20158</v>
      </c>
      <c r="U986" s="106" t="s">
        <v>20250</v>
      </c>
      <c r="V986" s="105" t="s">
        <v>21400</v>
      </c>
      <c r="W986" s="107" t="s">
        <v>265</v>
      </c>
      <c r="X986" t="s">
        <v>19971</v>
      </c>
      <c r="AA986">
        <f ca="1" t="shared" si="31"/>
        <v>18</v>
      </c>
    </row>
    <row r="987" spans="1:27">
      <c r="A987" s="101">
        <v>11</v>
      </c>
      <c r="B987" s="89" t="str">
        <f t="shared" si="30"/>
        <v>452729200205300860</v>
      </c>
      <c r="C987" s="89" t="s">
        <v>265</v>
      </c>
      <c r="D987" s="102" t="s">
        <v>4213</v>
      </c>
      <c r="E987" s="102" t="s">
        <v>143</v>
      </c>
      <c r="F987" s="103" t="s">
        <v>20205</v>
      </c>
      <c r="G987" s="103" t="s">
        <v>20150</v>
      </c>
      <c r="H987" s="104" t="s">
        <v>4212</v>
      </c>
      <c r="I987" s="103" t="s">
        <v>30</v>
      </c>
      <c r="J987" s="103" t="s">
        <v>30</v>
      </c>
      <c r="K987" s="103" t="s">
        <v>30</v>
      </c>
      <c r="L987" s="103" t="s">
        <v>30</v>
      </c>
      <c r="M987" s="103" t="s">
        <v>30</v>
      </c>
      <c r="N987" s="103" t="s">
        <v>30</v>
      </c>
      <c r="O987" s="103" t="s">
        <v>27</v>
      </c>
      <c r="P987" s="103" t="s">
        <v>1133</v>
      </c>
      <c r="Q987" s="103" t="s">
        <v>4215</v>
      </c>
      <c r="R987" s="105">
        <v>15777893003</v>
      </c>
      <c r="S987" s="103" t="s">
        <v>1133</v>
      </c>
      <c r="T987" s="103" t="s">
        <v>1133</v>
      </c>
      <c r="U987" s="106" t="s">
        <v>21401</v>
      </c>
      <c r="V987" s="105" t="s">
        <v>21401</v>
      </c>
      <c r="W987" s="107" t="s">
        <v>265</v>
      </c>
      <c r="X987" t="s">
        <v>4214</v>
      </c>
      <c r="AA987">
        <f ca="1" t="shared" si="31"/>
        <v>19</v>
      </c>
    </row>
    <row r="988" spans="1:27">
      <c r="A988" s="101">
        <v>12</v>
      </c>
      <c r="B988" s="89" t="str">
        <f t="shared" si="30"/>
        <v>452731200312254224</v>
      </c>
      <c r="C988" s="89" t="s">
        <v>265</v>
      </c>
      <c r="D988" s="102" t="s">
        <v>4217</v>
      </c>
      <c r="E988" s="102" t="s">
        <v>143</v>
      </c>
      <c r="F988" s="103" t="s">
        <v>20131</v>
      </c>
      <c r="G988" s="103" t="s">
        <v>20433</v>
      </c>
      <c r="H988" s="104" t="s">
        <v>4216</v>
      </c>
      <c r="I988" s="103" t="s">
        <v>30</v>
      </c>
      <c r="J988" s="103" t="s">
        <v>30</v>
      </c>
      <c r="K988" s="103" t="s">
        <v>30</v>
      </c>
      <c r="L988" s="103" t="s">
        <v>30</v>
      </c>
      <c r="M988" s="103" t="s">
        <v>30</v>
      </c>
      <c r="N988" s="103" t="s">
        <v>30</v>
      </c>
      <c r="O988" s="103" t="s">
        <v>27</v>
      </c>
      <c r="P988" s="103" t="s">
        <v>1517</v>
      </c>
      <c r="Q988" s="103" t="s">
        <v>3187</v>
      </c>
      <c r="R988" s="105">
        <v>13471849119</v>
      </c>
      <c r="S988" s="103" t="s">
        <v>1517</v>
      </c>
      <c r="T988" s="103" t="s">
        <v>20133</v>
      </c>
      <c r="U988" s="106" t="s">
        <v>20133</v>
      </c>
      <c r="V988" s="105" t="s">
        <v>20348</v>
      </c>
      <c r="W988" s="107" t="s">
        <v>265</v>
      </c>
      <c r="X988" t="s">
        <v>4218</v>
      </c>
      <c r="AA988">
        <f ca="1" t="shared" si="31"/>
        <v>17</v>
      </c>
    </row>
    <row r="989" spans="1:27">
      <c r="A989" s="101">
        <v>13</v>
      </c>
      <c r="B989" s="89" t="str">
        <f t="shared" si="30"/>
        <v>452731200312133617</v>
      </c>
      <c r="C989" s="89" t="s">
        <v>265</v>
      </c>
      <c r="D989" s="102" t="s">
        <v>4220</v>
      </c>
      <c r="E989" s="102" t="s">
        <v>24</v>
      </c>
      <c r="F989" s="103" t="s">
        <v>20131</v>
      </c>
      <c r="G989" s="103" t="s">
        <v>20433</v>
      </c>
      <c r="H989" s="104" t="s">
        <v>4219</v>
      </c>
      <c r="I989" s="103" t="s">
        <v>27</v>
      </c>
      <c r="J989" s="103" t="s">
        <v>30</v>
      </c>
      <c r="K989" s="103" t="s">
        <v>30</v>
      </c>
      <c r="L989" s="103" t="s">
        <v>30</v>
      </c>
      <c r="M989" s="103" t="s">
        <v>27</v>
      </c>
      <c r="N989" s="103" t="s">
        <v>30</v>
      </c>
      <c r="O989" s="103" t="s">
        <v>27</v>
      </c>
      <c r="P989" s="103" t="s">
        <v>1517</v>
      </c>
      <c r="Q989" s="103" t="s">
        <v>4222</v>
      </c>
      <c r="R989" s="105">
        <v>13667780319</v>
      </c>
      <c r="S989" s="103" t="s">
        <v>1517</v>
      </c>
      <c r="T989" s="103" t="s">
        <v>20158</v>
      </c>
      <c r="U989" s="106" t="s">
        <v>20159</v>
      </c>
      <c r="V989" s="105" t="s">
        <v>21402</v>
      </c>
      <c r="W989" s="107" t="s">
        <v>265</v>
      </c>
      <c r="X989" t="s">
        <v>19240</v>
      </c>
      <c r="AA989">
        <f ca="1" t="shared" si="31"/>
        <v>17</v>
      </c>
    </row>
    <row r="990" spans="1:27">
      <c r="A990" s="101">
        <v>14</v>
      </c>
      <c r="B990" s="89" t="str">
        <f t="shared" si="30"/>
        <v>45273120030428241X</v>
      </c>
      <c r="C990" s="89" t="s">
        <v>265</v>
      </c>
      <c r="D990" s="102" t="s">
        <v>4225</v>
      </c>
      <c r="E990" s="102" t="s">
        <v>24</v>
      </c>
      <c r="F990" s="103" t="s">
        <v>20205</v>
      </c>
      <c r="G990" s="103" t="s">
        <v>20154</v>
      </c>
      <c r="H990" s="104" t="s">
        <v>4224</v>
      </c>
      <c r="I990" s="103" t="s">
        <v>30</v>
      </c>
      <c r="J990" s="103" t="s">
        <v>30</v>
      </c>
      <c r="K990" s="103" t="s">
        <v>30</v>
      </c>
      <c r="L990" s="103" t="s">
        <v>30</v>
      </c>
      <c r="M990" s="103" t="s">
        <v>30</v>
      </c>
      <c r="N990" s="103" t="s">
        <v>27</v>
      </c>
      <c r="O990" s="103" t="s">
        <v>27</v>
      </c>
      <c r="P990" s="103" t="s">
        <v>1517</v>
      </c>
      <c r="Q990" s="103" t="s">
        <v>4227</v>
      </c>
      <c r="R990" s="105">
        <v>17396795612</v>
      </c>
      <c r="S990" s="103" t="s">
        <v>1517</v>
      </c>
      <c r="T990" s="103" t="s">
        <v>20408</v>
      </c>
      <c r="U990" s="106" t="s">
        <v>21403</v>
      </c>
      <c r="V990" s="105">
        <v>0</v>
      </c>
      <c r="W990" s="107" t="s">
        <v>265</v>
      </c>
      <c r="X990" t="s">
        <v>19972</v>
      </c>
      <c r="AA990">
        <f ca="1" t="shared" si="31"/>
        <v>18</v>
      </c>
    </row>
    <row r="991" spans="1:27">
      <c r="A991" s="101">
        <v>15</v>
      </c>
      <c r="B991" s="89" t="str">
        <f t="shared" si="30"/>
        <v>451229200111281824</v>
      </c>
      <c r="C991" s="89" t="s">
        <v>265</v>
      </c>
      <c r="D991" s="102" t="s">
        <v>4229</v>
      </c>
      <c r="E991" s="102" t="s">
        <v>143</v>
      </c>
      <c r="F991" s="103" t="s">
        <v>20131</v>
      </c>
      <c r="G991" s="103" t="s">
        <v>20222</v>
      </c>
      <c r="H991" s="104" t="s">
        <v>4228</v>
      </c>
      <c r="I991" s="103" t="s">
        <v>27</v>
      </c>
      <c r="J991" s="103" t="s">
        <v>30</v>
      </c>
      <c r="K991" s="103" t="s">
        <v>30</v>
      </c>
      <c r="L991" s="103" t="s">
        <v>30</v>
      </c>
      <c r="M991" s="103" t="s">
        <v>30</v>
      </c>
      <c r="N991" s="103" t="s">
        <v>27</v>
      </c>
      <c r="O991" s="103" t="s">
        <v>27</v>
      </c>
      <c r="P991" s="103" t="s">
        <v>1517</v>
      </c>
      <c r="Q991" s="103" t="s">
        <v>4231</v>
      </c>
      <c r="R991" s="105">
        <v>18977826925</v>
      </c>
      <c r="S991" s="103" t="s">
        <v>1517</v>
      </c>
      <c r="T991" s="103" t="s">
        <v>20208</v>
      </c>
      <c r="U991" s="106" t="s">
        <v>21404</v>
      </c>
      <c r="V991" s="105" t="s">
        <v>21405</v>
      </c>
      <c r="W991" s="107" t="s">
        <v>265</v>
      </c>
      <c r="X991" t="s">
        <v>4230</v>
      </c>
      <c r="AA991">
        <f ca="1" t="shared" si="31"/>
        <v>19</v>
      </c>
    </row>
    <row r="992" spans="1:27">
      <c r="A992" s="101">
        <v>16</v>
      </c>
      <c r="B992" s="89" t="str">
        <f t="shared" si="30"/>
        <v>45273120041018571X</v>
      </c>
      <c r="C992" s="89" t="s">
        <v>265</v>
      </c>
      <c r="D992" s="102" t="s">
        <v>4233</v>
      </c>
      <c r="E992" s="102" t="s">
        <v>24</v>
      </c>
      <c r="F992" s="103" t="s">
        <v>20131</v>
      </c>
      <c r="G992" s="103" t="s">
        <v>20412</v>
      </c>
      <c r="H992" s="104" t="s">
        <v>4232</v>
      </c>
      <c r="I992" s="103" t="s">
        <v>30</v>
      </c>
      <c r="J992" s="103" t="s">
        <v>30</v>
      </c>
      <c r="K992" s="103" t="s">
        <v>30</v>
      </c>
      <c r="L992" s="103" t="s">
        <v>30</v>
      </c>
      <c r="M992" s="103" t="s">
        <v>30</v>
      </c>
      <c r="N992" s="103" t="s">
        <v>30</v>
      </c>
      <c r="O992" s="103" t="s">
        <v>27</v>
      </c>
      <c r="P992" s="103" t="s">
        <v>1517</v>
      </c>
      <c r="Q992" s="103" t="s">
        <v>4235</v>
      </c>
      <c r="R992" s="105">
        <v>15949329248</v>
      </c>
      <c r="S992" s="103" t="s">
        <v>1517</v>
      </c>
      <c r="T992" s="103" t="s">
        <v>1517</v>
      </c>
      <c r="U992" s="106" t="s">
        <v>20264</v>
      </c>
      <c r="V992" s="105" t="s">
        <v>20114</v>
      </c>
      <c r="W992" s="107" t="s">
        <v>265</v>
      </c>
      <c r="X992" t="s">
        <v>18311</v>
      </c>
      <c r="AA992">
        <f ca="1" t="shared" si="31"/>
        <v>16</v>
      </c>
    </row>
    <row r="993" spans="1:27">
      <c r="A993" s="101">
        <v>17</v>
      </c>
      <c r="B993" s="89" t="str">
        <f t="shared" si="30"/>
        <v>452731200304131814</v>
      </c>
      <c r="C993" s="89" t="s">
        <v>265</v>
      </c>
      <c r="D993" s="102" t="s">
        <v>4237</v>
      </c>
      <c r="E993" s="102" t="s">
        <v>24</v>
      </c>
      <c r="F993" s="103" t="s">
        <v>20131</v>
      </c>
      <c r="G993" s="103" t="s">
        <v>20154</v>
      </c>
      <c r="H993" s="104" t="s">
        <v>4236</v>
      </c>
      <c r="I993" s="103" t="s">
        <v>30</v>
      </c>
      <c r="J993" s="103" t="s">
        <v>30</v>
      </c>
      <c r="K993" s="103" t="s">
        <v>30</v>
      </c>
      <c r="L993" s="103" t="s">
        <v>30</v>
      </c>
      <c r="M993" s="103" t="s">
        <v>30</v>
      </c>
      <c r="N993" s="103" t="s">
        <v>30</v>
      </c>
      <c r="O993" s="103" t="s">
        <v>27</v>
      </c>
      <c r="P993" s="103" t="s">
        <v>1517</v>
      </c>
      <c r="Q993" s="103" t="s">
        <v>4239</v>
      </c>
      <c r="R993" s="105">
        <v>15949328448</v>
      </c>
      <c r="S993" s="103" t="s">
        <v>1517</v>
      </c>
      <c r="T993" s="103" t="s">
        <v>20208</v>
      </c>
      <c r="U993" s="106" t="s">
        <v>20341</v>
      </c>
      <c r="V993" s="105" t="s">
        <v>21406</v>
      </c>
      <c r="W993" s="107" t="s">
        <v>265</v>
      </c>
      <c r="X993" t="s">
        <v>4238</v>
      </c>
      <c r="AA993">
        <f ca="1" t="shared" si="31"/>
        <v>18</v>
      </c>
    </row>
    <row r="994" spans="1:27">
      <c r="A994" s="101">
        <v>18</v>
      </c>
      <c r="B994" s="89" t="str">
        <f t="shared" si="30"/>
        <v>452731200304200613</v>
      </c>
      <c r="C994" s="89" t="s">
        <v>265</v>
      </c>
      <c r="D994" s="102" t="s">
        <v>4241</v>
      </c>
      <c r="E994" s="102" t="s">
        <v>24</v>
      </c>
      <c r="F994" s="103" t="s">
        <v>20131</v>
      </c>
      <c r="G994" s="103" t="s">
        <v>20154</v>
      </c>
      <c r="H994" s="104" t="s">
        <v>4240</v>
      </c>
      <c r="I994" s="103" t="s">
        <v>30</v>
      </c>
      <c r="J994" s="103" t="s">
        <v>30</v>
      </c>
      <c r="K994" s="103" t="s">
        <v>30</v>
      </c>
      <c r="L994" s="103" t="s">
        <v>30</v>
      </c>
      <c r="M994" s="103" t="s">
        <v>30</v>
      </c>
      <c r="N994" s="103" t="s">
        <v>30</v>
      </c>
      <c r="O994" s="103" t="s">
        <v>27</v>
      </c>
      <c r="P994" s="103" t="s">
        <v>1517</v>
      </c>
      <c r="Q994" s="103" t="s">
        <v>4243</v>
      </c>
      <c r="R994" s="105">
        <v>13481848588</v>
      </c>
      <c r="S994" s="103" t="s">
        <v>1517</v>
      </c>
      <c r="T994" s="103" t="s">
        <v>20137</v>
      </c>
      <c r="U994" s="106" t="s">
        <v>20718</v>
      </c>
      <c r="V994" s="105" t="s">
        <v>21407</v>
      </c>
      <c r="W994" s="107" t="s">
        <v>265</v>
      </c>
      <c r="X994" t="s">
        <v>4242</v>
      </c>
      <c r="AA994">
        <f ca="1" t="shared" si="31"/>
        <v>18</v>
      </c>
    </row>
    <row r="995" spans="1:27">
      <c r="A995" s="101">
        <v>19</v>
      </c>
      <c r="B995" s="89" t="str">
        <f t="shared" si="30"/>
        <v>452731200302055440</v>
      </c>
      <c r="C995" s="89" t="s">
        <v>265</v>
      </c>
      <c r="D995" s="102" t="s">
        <v>4245</v>
      </c>
      <c r="E995" s="102" t="s">
        <v>143</v>
      </c>
      <c r="F995" s="103" t="s">
        <v>20131</v>
      </c>
      <c r="G995" s="103" t="s">
        <v>20161</v>
      </c>
      <c r="H995" s="104" t="s">
        <v>4244</v>
      </c>
      <c r="I995" s="103" t="s">
        <v>30</v>
      </c>
      <c r="J995" s="103" t="s">
        <v>30</v>
      </c>
      <c r="K995" s="103" t="s">
        <v>30</v>
      </c>
      <c r="L995" s="103" t="s">
        <v>30</v>
      </c>
      <c r="M995" s="103" t="s">
        <v>30</v>
      </c>
      <c r="N995" s="103" t="s">
        <v>30</v>
      </c>
      <c r="O995" s="103" t="s">
        <v>30</v>
      </c>
      <c r="P995" s="103" t="s">
        <v>1517</v>
      </c>
      <c r="Q995" s="103" t="s">
        <v>2490</v>
      </c>
      <c r="R995" s="105">
        <v>18177871484</v>
      </c>
      <c r="S995" s="103" t="s">
        <v>1517</v>
      </c>
      <c r="T995" s="103" t="s">
        <v>20144</v>
      </c>
      <c r="U995" s="106" t="s">
        <v>20308</v>
      </c>
      <c r="V995" s="105" t="s">
        <v>21408</v>
      </c>
      <c r="W995" s="107" t="s">
        <v>265</v>
      </c>
      <c r="X995" t="s">
        <v>4246</v>
      </c>
      <c r="AA995">
        <f ca="1" t="shared" si="31"/>
        <v>18</v>
      </c>
    </row>
    <row r="996" spans="1:27">
      <c r="A996" s="101">
        <v>20</v>
      </c>
      <c r="B996" s="89" t="str">
        <f t="shared" si="30"/>
        <v>452731200209064828</v>
      </c>
      <c r="C996" s="89" t="s">
        <v>265</v>
      </c>
      <c r="D996" s="102" t="s">
        <v>4248</v>
      </c>
      <c r="E996" s="102" t="s">
        <v>143</v>
      </c>
      <c r="F996" s="103" t="s">
        <v>20131</v>
      </c>
      <c r="G996" s="103" t="s">
        <v>20143</v>
      </c>
      <c r="H996" s="104" t="s">
        <v>4247</v>
      </c>
      <c r="I996" s="103" t="s">
        <v>30</v>
      </c>
      <c r="J996" s="103" t="s">
        <v>30</v>
      </c>
      <c r="K996" s="103" t="s">
        <v>30</v>
      </c>
      <c r="L996" s="103" t="s">
        <v>30</v>
      </c>
      <c r="M996" s="103" t="s">
        <v>30</v>
      </c>
      <c r="N996" s="103" t="s">
        <v>30</v>
      </c>
      <c r="O996" s="103" t="s">
        <v>27</v>
      </c>
      <c r="P996" s="103" t="s">
        <v>1517</v>
      </c>
      <c r="Q996" s="103" t="s">
        <v>19973</v>
      </c>
      <c r="R996" s="105" t="s">
        <v>4250</v>
      </c>
      <c r="S996" s="103" t="s">
        <v>1517</v>
      </c>
      <c r="T996" s="103" t="s">
        <v>1517</v>
      </c>
      <c r="U996" s="106" t="s">
        <v>20826</v>
      </c>
      <c r="V996" s="105" t="s">
        <v>21040</v>
      </c>
      <c r="W996" s="107" t="s">
        <v>265</v>
      </c>
      <c r="X996" t="s">
        <v>19288</v>
      </c>
      <c r="AA996">
        <f ca="1" t="shared" si="31"/>
        <v>18</v>
      </c>
    </row>
    <row r="997" spans="1:27">
      <c r="A997" s="101">
        <v>21</v>
      </c>
      <c r="B997" s="89" t="str">
        <f t="shared" si="30"/>
        <v>452731200309102713</v>
      </c>
      <c r="C997" s="89" t="s">
        <v>265</v>
      </c>
      <c r="D997" s="102" t="s">
        <v>4254</v>
      </c>
      <c r="E997" s="102" t="s">
        <v>24</v>
      </c>
      <c r="F997" s="103" t="s">
        <v>20131</v>
      </c>
      <c r="G997" s="103" t="s">
        <v>20168</v>
      </c>
      <c r="H997" s="104" t="s">
        <v>4253</v>
      </c>
      <c r="I997" s="103" t="s">
        <v>27</v>
      </c>
      <c r="J997" s="103" t="s">
        <v>30</v>
      </c>
      <c r="K997" s="103" t="s">
        <v>30</v>
      </c>
      <c r="L997" s="103" t="s">
        <v>30</v>
      </c>
      <c r="M997" s="103" t="s">
        <v>30</v>
      </c>
      <c r="N997" s="103" t="s">
        <v>30</v>
      </c>
      <c r="O997" s="103" t="s">
        <v>27</v>
      </c>
      <c r="P997" s="103" t="s">
        <v>1517</v>
      </c>
      <c r="Q997" s="103" t="s">
        <v>4255</v>
      </c>
      <c r="R997" s="105" t="s">
        <v>4256</v>
      </c>
      <c r="S997" s="103" t="s">
        <v>1517</v>
      </c>
      <c r="T997" s="103" t="s">
        <v>20277</v>
      </c>
      <c r="U997" s="106" t="s">
        <v>20563</v>
      </c>
      <c r="V997" s="105" t="s">
        <v>21359</v>
      </c>
      <c r="W997" s="107" t="s">
        <v>265</v>
      </c>
      <c r="X997" t="s">
        <v>4019</v>
      </c>
      <c r="AA997">
        <f ca="1" t="shared" si="31"/>
        <v>17</v>
      </c>
    </row>
    <row r="998" spans="1:27">
      <c r="A998" s="101">
        <v>22</v>
      </c>
      <c r="B998" s="89" t="str">
        <f t="shared" si="30"/>
        <v>452731200308055716</v>
      </c>
      <c r="C998" s="89" t="s">
        <v>265</v>
      </c>
      <c r="D998" s="102" t="s">
        <v>4259</v>
      </c>
      <c r="E998" s="102" t="s">
        <v>24</v>
      </c>
      <c r="F998" s="103" t="s">
        <v>20131</v>
      </c>
      <c r="G998" s="103" t="s">
        <v>20163</v>
      </c>
      <c r="H998" s="104" t="s">
        <v>4258</v>
      </c>
      <c r="I998" s="103" t="s">
        <v>30</v>
      </c>
      <c r="J998" s="103" t="s">
        <v>30</v>
      </c>
      <c r="K998" s="103" t="s">
        <v>30</v>
      </c>
      <c r="L998" s="103" t="s">
        <v>30</v>
      </c>
      <c r="M998" s="103" t="s">
        <v>27</v>
      </c>
      <c r="N998" s="103" t="s">
        <v>30</v>
      </c>
      <c r="O998" s="103" t="s">
        <v>27</v>
      </c>
      <c r="P998" s="103" t="s">
        <v>1517</v>
      </c>
      <c r="Q998" s="103" t="s">
        <v>4260</v>
      </c>
      <c r="R998" s="105">
        <v>13768280291</v>
      </c>
      <c r="S998" s="103" t="s">
        <v>1517</v>
      </c>
      <c r="T998" s="103" t="s">
        <v>1517</v>
      </c>
      <c r="U998" s="106" t="s">
        <v>20366</v>
      </c>
      <c r="V998" s="105" t="s">
        <v>20366</v>
      </c>
      <c r="W998" s="107" t="s">
        <v>265</v>
      </c>
      <c r="X998" t="s">
        <v>17673</v>
      </c>
      <c r="AA998">
        <f ca="1" t="shared" si="31"/>
        <v>18</v>
      </c>
    </row>
    <row r="999" spans="1:27">
      <c r="A999" s="101">
        <v>23</v>
      </c>
      <c r="B999" s="89" t="str">
        <f t="shared" si="30"/>
        <v>45122920030204571X</v>
      </c>
      <c r="C999" s="89" t="s">
        <v>265</v>
      </c>
      <c r="D999" s="102" t="s">
        <v>4262</v>
      </c>
      <c r="E999" s="102" t="s">
        <v>24</v>
      </c>
      <c r="F999" s="103" t="s">
        <v>20131</v>
      </c>
      <c r="G999" s="103" t="s">
        <v>20161</v>
      </c>
      <c r="H999" s="104" t="s">
        <v>4261</v>
      </c>
      <c r="I999" s="103" t="s">
        <v>30</v>
      </c>
      <c r="J999" s="103" t="s">
        <v>30</v>
      </c>
      <c r="K999" s="103" t="s">
        <v>30</v>
      </c>
      <c r="L999" s="103" t="s">
        <v>30</v>
      </c>
      <c r="M999" s="103" t="s">
        <v>30</v>
      </c>
      <c r="N999" s="103" t="s">
        <v>30</v>
      </c>
      <c r="O999" s="103" t="s">
        <v>30</v>
      </c>
      <c r="P999" s="103" t="s">
        <v>1517</v>
      </c>
      <c r="Q999" s="103" t="s">
        <v>4264</v>
      </c>
      <c r="R999" s="105">
        <v>15177892909</v>
      </c>
      <c r="S999" s="103" t="s">
        <v>1517</v>
      </c>
      <c r="T999" s="103" t="s">
        <v>1517</v>
      </c>
      <c r="U999" s="106" t="s">
        <v>20593</v>
      </c>
      <c r="V999" s="105" t="s">
        <v>21409</v>
      </c>
      <c r="W999" s="107" t="s">
        <v>265</v>
      </c>
      <c r="X999" t="s">
        <v>18026</v>
      </c>
      <c r="AA999">
        <f ca="1" t="shared" si="31"/>
        <v>18</v>
      </c>
    </row>
    <row r="1000" spans="1:27">
      <c r="A1000" s="101">
        <v>24</v>
      </c>
      <c r="B1000" s="89" t="str">
        <f t="shared" si="30"/>
        <v>452731200302121225</v>
      </c>
      <c r="C1000" s="89" t="s">
        <v>265</v>
      </c>
      <c r="D1000" s="102" t="s">
        <v>4266</v>
      </c>
      <c r="E1000" s="102" t="s">
        <v>143</v>
      </c>
      <c r="F1000" s="103" t="s">
        <v>20131</v>
      </c>
      <c r="G1000" s="103" t="s">
        <v>20161</v>
      </c>
      <c r="H1000" s="104" t="s">
        <v>4265</v>
      </c>
      <c r="I1000" s="103" t="s">
        <v>30</v>
      </c>
      <c r="J1000" s="103" t="s">
        <v>30</v>
      </c>
      <c r="K1000" s="103" t="s">
        <v>30</v>
      </c>
      <c r="L1000" s="103" t="s">
        <v>30</v>
      </c>
      <c r="M1000" s="103" t="s">
        <v>30</v>
      </c>
      <c r="N1000" s="103" t="s">
        <v>30</v>
      </c>
      <c r="O1000" s="103" t="s">
        <v>27</v>
      </c>
      <c r="P1000" s="103" t="s">
        <v>1517</v>
      </c>
      <c r="Q1000" s="103" t="s">
        <v>4268</v>
      </c>
      <c r="R1000" s="105">
        <v>13481848705</v>
      </c>
      <c r="S1000" s="103" t="s">
        <v>1517</v>
      </c>
      <c r="T1000" s="103" t="s">
        <v>20169</v>
      </c>
      <c r="U1000" s="106" t="s">
        <v>20176</v>
      </c>
      <c r="V1000" s="105" t="s">
        <v>21410</v>
      </c>
      <c r="W1000" s="107" t="s">
        <v>265</v>
      </c>
      <c r="X1000" t="s">
        <v>19333</v>
      </c>
      <c r="AA1000">
        <f ca="1" t="shared" si="31"/>
        <v>18</v>
      </c>
    </row>
    <row r="1001" spans="1:27">
      <c r="A1001" s="101">
        <v>25</v>
      </c>
      <c r="B1001" s="89" t="str">
        <f t="shared" si="30"/>
        <v>452731200304181221</v>
      </c>
      <c r="C1001" s="89" t="s">
        <v>265</v>
      </c>
      <c r="D1001" s="102" t="s">
        <v>4270</v>
      </c>
      <c r="E1001" s="102" t="s">
        <v>143</v>
      </c>
      <c r="F1001" s="103" t="s">
        <v>20131</v>
      </c>
      <c r="G1001" s="103" t="s">
        <v>20154</v>
      </c>
      <c r="H1001" s="104" t="s">
        <v>4269</v>
      </c>
      <c r="I1001" s="103" t="s">
        <v>30</v>
      </c>
      <c r="J1001" s="103" t="s">
        <v>30</v>
      </c>
      <c r="K1001" s="103" t="s">
        <v>30</v>
      </c>
      <c r="L1001" s="103" t="s">
        <v>30</v>
      </c>
      <c r="M1001" s="103" t="s">
        <v>30</v>
      </c>
      <c r="N1001" s="103" t="s">
        <v>30</v>
      </c>
      <c r="O1001" s="103" t="s">
        <v>27</v>
      </c>
      <c r="P1001" s="103" t="s">
        <v>1517</v>
      </c>
      <c r="Q1001" s="103" t="s">
        <v>4271</v>
      </c>
      <c r="R1001" s="105">
        <v>15277851933</v>
      </c>
      <c r="S1001" s="103" t="s">
        <v>1517</v>
      </c>
      <c r="T1001" s="103" t="s">
        <v>20169</v>
      </c>
      <c r="U1001" s="106" t="s">
        <v>21411</v>
      </c>
      <c r="V1001" s="105" t="s">
        <v>21355</v>
      </c>
      <c r="W1001" s="107" t="s">
        <v>265</v>
      </c>
      <c r="X1001" t="s">
        <v>19974</v>
      </c>
      <c r="AA1001">
        <f ca="1" t="shared" si="31"/>
        <v>18</v>
      </c>
    </row>
    <row r="1002" spans="1:27">
      <c r="A1002" s="101">
        <v>26</v>
      </c>
      <c r="B1002" s="89" t="str">
        <f t="shared" si="30"/>
        <v>452731200302121241</v>
      </c>
      <c r="C1002" s="89" t="s">
        <v>265</v>
      </c>
      <c r="D1002" s="102" t="s">
        <v>4273</v>
      </c>
      <c r="E1002" s="102" t="s">
        <v>143</v>
      </c>
      <c r="F1002" s="103" t="s">
        <v>20131</v>
      </c>
      <c r="G1002" s="103" t="s">
        <v>20161</v>
      </c>
      <c r="H1002" s="104" t="s">
        <v>4272</v>
      </c>
      <c r="I1002" s="103" t="s">
        <v>27</v>
      </c>
      <c r="J1002" s="103" t="s">
        <v>27</v>
      </c>
      <c r="K1002" s="103" t="s">
        <v>30</v>
      </c>
      <c r="L1002" s="103" t="s">
        <v>30</v>
      </c>
      <c r="M1002" s="103" t="s">
        <v>30</v>
      </c>
      <c r="N1002" s="103" t="s">
        <v>30</v>
      </c>
      <c r="O1002" s="103" t="s">
        <v>27</v>
      </c>
      <c r="P1002" s="103" t="s">
        <v>1517</v>
      </c>
      <c r="Q1002" s="103" t="s">
        <v>4275</v>
      </c>
      <c r="R1002" s="105">
        <v>15078613467</v>
      </c>
      <c r="S1002" s="103" t="s">
        <v>1517</v>
      </c>
      <c r="T1002" s="103" t="s">
        <v>20169</v>
      </c>
      <c r="U1002" s="106" t="s">
        <v>20170</v>
      </c>
      <c r="V1002" s="105" t="s">
        <v>21412</v>
      </c>
      <c r="W1002" s="107" t="s">
        <v>265</v>
      </c>
      <c r="X1002" t="s">
        <v>19975</v>
      </c>
      <c r="AA1002">
        <f ca="1" t="shared" si="31"/>
        <v>18</v>
      </c>
    </row>
    <row r="1003" spans="1:27">
      <c r="A1003" s="101">
        <v>27</v>
      </c>
      <c r="B1003" s="89" t="str">
        <f t="shared" si="30"/>
        <v>451227200202261578</v>
      </c>
      <c r="C1003" s="89" t="s">
        <v>265</v>
      </c>
      <c r="D1003" s="102" t="s">
        <v>4277</v>
      </c>
      <c r="E1003" s="102" t="s">
        <v>24</v>
      </c>
      <c r="F1003" s="103" t="s">
        <v>20131</v>
      </c>
      <c r="G1003" s="103" t="s">
        <v>20194</v>
      </c>
      <c r="H1003" s="104" t="s">
        <v>4276</v>
      </c>
      <c r="I1003" s="103" t="s">
        <v>30</v>
      </c>
      <c r="J1003" s="103" t="s">
        <v>30</v>
      </c>
      <c r="K1003" s="103" t="s">
        <v>30</v>
      </c>
      <c r="L1003" s="103" t="s">
        <v>30</v>
      </c>
      <c r="M1003" s="103" t="s">
        <v>30</v>
      </c>
      <c r="N1003" s="103" t="s">
        <v>30</v>
      </c>
      <c r="O1003" s="103" t="s">
        <v>27</v>
      </c>
      <c r="P1003" s="103" t="s">
        <v>1133</v>
      </c>
      <c r="Q1003" s="103" t="s">
        <v>4279</v>
      </c>
      <c r="R1003" s="105">
        <v>18776877693</v>
      </c>
      <c r="S1003" s="103" t="s">
        <v>1133</v>
      </c>
      <c r="T1003" s="103" t="s">
        <v>20354</v>
      </c>
      <c r="U1003" s="106" t="s">
        <v>20355</v>
      </c>
      <c r="V1003" s="105" t="s">
        <v>21413</v>
      </c>
      <c r="W1003" s="107" t="s">
        <v>265</v>
      </c>
      <c r="X1003" t="s">
        <v>4278</v>
      </c>
      <c r="AA1003">
        <f ca="1" t="shared" si="31"/>
        <v>19</v>
      </c>
    </row>
    <row r="1004" spans="1:27">
      <c r="A1004" s="101">
        <v>28</v>
      </c>
      <c r="B1004" s="89" t="str">
        <f t="shared" si="30"/>
        <v>452731200112303626</v>
      </c>
      <c r="C1004" s="89" t="s">
        <v>265</v>
      </c>
      <c r="D1004" s="102" t="s">
        <v>4281</v>
      </c>
      <c r="E1004" s="102" t="s">
        <v>143</v>
      </c>
      <c r="F1004" s="103" t="s">
        <v>20131</v>
      </c>
      <c r="G1004" s="103" t="s">
        <v>20179</v>
      </c>
      <c r="H1004" s="104" t="s">
        <v>4280</v>
      </c>
      <c r="I1004" s="103" t="s">
        <v>30</v>
      </c>
      <c r="J1004" s="103" t="s">
        <v>30</v>
      </c>
      <c r="K1004" s="103" t="s">
        <v>30</v>
      </c>
      <c r="L1004" s="103" t="s">
        <v>30</v>
      </c>
      <c r="M1004" s="103" t="s">
        <v>27</v>
      </c>
      <c r="N1004" s="103" t="s">
        <v>30</v>
      </c>
      <c r="O1004" s="103" t="s">
        <v>27</v>
      </c>
      <c r="P1004" s="103" t="s">
        <v>1517</v>
      </c>
      <c r="Q1004" s="103" t="s">
        <v>4283</v>
      </c>
      <c r="R1004" s="105">
        <v>13481865567</v>
      </c>
      <c r="S1004" s="103" t="s">
        <v>1517</v>
      </c>
      <c r="T1004" s="103" t="s">
        <v>20158</v>
      </c>
      <c r="U1004" s="106" t="s">
        <v>20898</v>
      </c>
      <c r="V1004" s="105" t="s">
        <v>21414</v>
      </c>
      <c r="W1004" s="107" t="s">
        <v>265</v>
      </c>
      <c r="X1004" t="s">
        <v>11213</v>
      </c>
      <c r="AA1004">
        <f ca="1" t="shared" si="31"/>
        <v>19</v>
      </c>
    </row>
    <row r="1005" spans="1:27">
      <c r="A1005" s="101">
        <v>29</v>
      </c>
      <c r="B1005" s="89" t="str">
        <f t="shared" si="30"/>
        <v>452731200303150028</v>
      </c>
      <c r="C1005" s="89" t="s">
        <v>265</v>
      </c>
      <c r="D1005" s="102" t="s">
        <v>4285</v>
      </c>
      <c r="E1005" s="102" t="s">
        <v>143</v>
      </c>
      <c r="F1005" s="103" t="s">
        <v>20131</v>
      </c>
      <c r="G1005" s="103" t="s">
        <v>20202</v>
      </c>
      <c r="H1005" s="104" t="s">
        <v>4284</v>
      </c>
      <c r="I1005" s="103" t="s">
        <v>30</v>
      </c>
      <c r="J1005" s="103" t="s">
        <v>30</v>
      </c>
      <c r="K1005" s="103" t="s">
        <v>30</v>
      </c>
      <c r="L1005" s="103" t="s">
        <v>30</v>
      </c>
      <c r="M1005" s="103" t="s">
        <v>30</v>
      </c>
      <c r="N1005" s="103" t="s">
        <v>30</v>
      </c>
      <c r="O1005" s="103" t="s">
        <v>30</v>
      </c>
      <c r="P1005" s="103" t="s">
        <v>1517</v>
      </c>
      <c r="Q1005" s="103" t="s">
        <v>4287</v>
      </c>
      <c r="R1005" s="105">
        <v>15878686301</v>
      </c>
      <c r="S1005" s="103" t="s">
        <v>1517</v>
      </c>
      <c r="T1005" s="103" t="s">
        <v>63</v>
      </c>
      <c r="U1005" s="106" t="s">
        <v>21415</v>
      </c>
      <c r="V1005" s="105" t="s">
        <v>21416</v>
      </c>
      <c r="W1005" s="107" t="s">
        <v>265</v>
      </c>
      <c r="X1005" t="s">
        <v>19976</v>
      </c>
      <c r="AA1005">
        <f ca="1" t="shared" si="31"/>
        <v>18</v>
      </c>
    </row>
    <row r="1006" spans="1:27">
      <c r="A1006" s="101">
        <v>30</v>
      </c>
      <c r="B1006" s="89" t="str">
        <f t="shared" si="30"/>
        <v>451229200003183610</v>
      </c>
      <c r="C1006" s="89" t="s">
        <v>265</v>
      </c>
      <c r="D1006" s="102" t="s">
        <v>4289</v>
      </c>
      <c r="E1006" s="102" t="s">
        <v>24</v>
      </c>
      <c r="F1006" s="103" t="s">
        <v>20178</v>
      </c>
      <c r="G1006" s="103" t="s">
        <v>20416</v>
      </c>
      <c r="H1006" s="104" t="s">
        <v>4288</v>
      </c>
      <c r="I1006" s="103" t="s">
        <v>27</v>
      </c>
      <c r="J1006" s="103" t="s">
        <v>27</v>
      </c>
      <c r="K1006" s="103" t="s">
        <v>30</v>
      </c>
      <c r="L1006" s="103" t="s">
        <v>30</v>
      </c>
      <c r="M1006" s="103" t="s">
        <v>30</v>
      </c>
      <c r="N1006" s="103" t="s">
        <v>30</v>
      </c>
      <c r="O1006" s="103" t="s">
        <v>27</v>
      </c>
      <c r="P1006" s="103" t="s">
        <v>1517</v>
      </c>
      <c r="Q1006" s="103" t="s">
        <v>4291</v>
      </c>
      <c r="R1006" s="105">
        <v>18877898386</v>
      </c>
      <c r="S1006" s="103" t="s">
        <v>1517</v>
      </c>
      <c r="T1006" s="103" t="s">
        <v>20158</v>
      </c>
      <c r="U1006" s="106" t="s">
        <v>20491</v>
      </c>
      <c r="V1006" s="105" t="s">
        <v>20362</v>
      </c>
      <c r="W1006" s="107" t="s">
        <v>265</v>
      </c>
      <c r="X1006" t="s">
        <v>19295</v>
      </c>
      <c r="AA1006">
        <f ca="1" t="shared" si="31"/>
        <v>21</v>
      </c>
    </row>
    <row r="1007" spans="1:27">
      <c r="A1007" s="101">
        <v>31</v>
      </c>
      <c r="B1007" s="89" t="str">
        <f t="shared" si="30"/>
        <v>451229200506182118</v>
      </c>
      <c r="C1007" s="89" t="s">
        <v>265</v>
      </c>
      <c r="D1007" s="102" t="s">
        <v>4293</v>
      </c>
      <c r="E1007" s="102" t="s">
        <v>24</v>
      </c>
      <c r="F1007" s="103" t="s">
        <v>20178</v>
      </c>
      <c r="G1007" s="103" t="s">
        <v>21389</v>
      </c>
      <c r="H1007" s="104" t="s">
        <v>4292</v>
      </c>
      <c r="I1007" s="103" t="s">
        <v>27</v>
      </c>
      <c r="J1007" s="103" t="s">
        <v>30</v>
      </c>
      <c r="K1007" s="103" t="s">
        <v>27</v>
      </c>
      <c r="L1007" s="103" t="s">
        <v>30</v>
      </c>
      <c r="M1007" s="103" t="s">
        <v>30</v>
      </c>
      <c r="N1007" s="103" t="s">
        <v>30</v>
      </c>
      <c r="O1007" s="103" t="s">
        <v>27</v>
      </c>
      <c r="P1007" s="103" t="s">
        <v>1517</v>
      </c>
      <c r="Q1007" s="103" t="s">
        <v>3330</v>
      </c>
      <c r="R1007" s="105">
        <v>18176137947</v>
      </c>
      <c r="S1007" s="103" t="s">
        <v>1517</v>
      </c>
      <c r="T1007" s="103" t="s">
        <v>20240</v>
      </c>
      <c r="U1007" s="106" t="s">
        <v>20396</v>
      </c>
      <c r="V1007" s="105" t="s">
        <v>21417</v>
      </c>
      <c r="W1007" s="107" t="s">
        <v>265</v>
      </c>
      <c r="X1007" t="s">
        <v>21418</v>
      </c>
      <c r="AA1007">
        <f ca="1" t="shared" si="31"/>
        <v>16</v>
      </c>
    </row>
    <row r="1008" spans="1:27">
      <c r="A1008" s="101">
        <v>32</v>
      </c>
      <c r="B1008" s="89" t="str">
        <f t="shared" si="30"/>
        <v>451229200102272125</v>
      </c>
      <c r="C1008" s="89" t="s">
        <v>265</v>
      </c>
      <c r="D1008" s="102" t="s">
        <v>4296</v>
      </c>
      <c r="E1008" s="102" t="s">
        <v>143</v>
      </c>
      <c r="F1008" s="103" t="s">
        <v>20178</v>
      </c>
      <c r="G1008" s="103" t="s">
        <v>20249</v>
      </c>
      <c r="H1008" s="104" t="s">
        <v>4295</v>
      </c>
      <c r="I1008" s="103" t="s">
        <v>27</v>
      </c>
      <c r="J1008" s="103" t="s">
        <v>27</v>
      </c>
      <c r="K1008" s="103" t="s">
        <v>27</v>
      </c>
      <c r="L1008" s="103" t="s">
        <v>30</v>
      </c>
      <c r="M1008" s="103" t="s">
        <v>30</v>
      </c>
      <c r="N1008" s="103" t="s">
        <v>30</v>
      </c>
      <c r="O1008" s="103" t="s">
        <v>27</v>
      </c>
      <c r="P1008" s="103" t="s">
        <v>1517</v>
      </c>
      <c r="Q1008" s="103" t="s">
        <v>4298</v>
      </c>
      <c r="R1008" s="105">
        <v>17754790449</v>
      </c>
      <c r="S1008" s="103" t="s">
        <v>1517</v>
      </c>
      <c r="T1008" s="103" t="s">
        <v>20240</v>
      </c>
      <c r="U1008" s="106" t="s">
        <v>20806</v>
      </c>
      <c r="V1008" s="105" t="s">
        <v>21419</v>
      </c>
      <c r="W1008" s="107" t="s">
        <v>265</v>
      </c>
      <c r="X1008" t="s">
        <v>4297</v>
      </c>
      <c r="AA1008">
        <f ca="1" t="shared" si="31"/>
        <v>20</v>
      </c>
    </row>
    <row r="1009" spans="1:27">
      <c r="A1009" s="101">
        <v>33</v>
      </c>
      <c r="B1009" s="89" t="str">
        <f t="shared" si="30"/>
        <v>451229199906093629</v>
      </c>
      <c r="C1009" s="89" t="s">
        <v>265</v>
      </c>
      <c r="D1009" s="102" t="s">
        <v>4301</v>
      </c>
      <c r="E1009" s="102" t="s">
        <v>143</v>
      </c>
      <c r="F1009" s="103" t="s">
        <v>20178</v>
      </c>
      <c r="G1009" s="103" t="s">
        <v>21295</v>
      </c>
      <c r="H1009" s="104" t="s">
        <v>4300</v>
      </c>
      <c r="I1009" s="103" t="s">
        <v>27</v>
      </c>
      <c r="J1009" s="103" t="s">
        <v>30</v>
      </c>
      <c r="K1009" s="103" t="s">
        <v>27</v>
      </c>
      <c r="L1009" s="103" t="s">
        <v>30</v>
      </c>
      <c r="M1009" s="103" t="s">
        <v>30</v>
      </c>
      <c r="N1009" s="103" t="s">
        <v>30</v>
      </c>
      <c r="O1009" s="103" t="s">
        <v>27</v>
      </c>
      <c r="P1009" s="103" t="s">
        <v>1517</v>
      </c>
      <c r="Q1009" s="103" t="s">
        <v>4303</v>
      </c>
      <c r="R1009" s="105">
        <v>17777937456</v>
      </c>
      <c r="S1009" s="103" t="s">
        <v>1517</v>
      </c>
      <c r="T1009" s="103" t="s">
        <v>20158</v>
      </c>
      <c r="U1009" s="106" t="s">
        <v>20313</v>
      </c>
      <c r="V1009" s="105" t="s">
        <v>21420</v>
      </c>
      <c r="W1009" s="107" t="s">
        <v>265</v>
      </c>
      <c r="X1009" t="s">
        <v>19977</v>
      </c>
      <c r="AA1009">
        <f ca="1" t="shared" si="31"/>
        <v>22</v>
      </c>
    </row>
    <row r="1010" spans="1:27">
      <c r="A1010" s="101">
        <v>34</v>
      </c>
      <c r="B1010" s="89" t="str">
        <f t="shared" si="30"/>
        <v>45122920010812422X</v>
      </c>
      <c r="C1010" s="89" t="s">
        <v>265</v>
      </c>
      <c r="D1010" s="102" t="s">
        <v>4305</v>
      </c>
      <c r="E1010" s="102" t="s">
        <v>143</v>
      </c>
      <c r="F1010" s="103" t="s">
        <v>20131</v>
      </c>
      <c r="G1010" s="103" t="s">
        <v>21038</v>
      </c>
      <c r="H1010" s="104" t="s">
        <v>4304</v>
      </c>
      <c r="I1010" s="103" t="s">
        <v>30</v>
      </c>
      <c r="J1010" s="103" t="s">
        <v>30</v>
      </c>
      <c r="K1010" s="103" t="s">
        <v>30</v>
      </c>
      <c r="L1010" s="103" t="s">
        <v>30</v>
      </c>
      <c r="M1010" s="103" t="s">
        <v>30</v>
      </c>
      <c r="N1010" s="103" t="s">
        <v>30</v>
      </c>
      <c r="O1010" s="103" t="s">
        <v>27</v>
      </c>
      <c r="P1010" s="103" t="s">
        <v>1517</v>
      </c>
      <c r="Q1010" s="103" t="s">
        <v>4306</v>
      </c>
      <c r="R1010" s="105">
        <v>15977890554</v>
      </c>
      <c r="S1010" s="103" t="s">
        <v>1517</v>
      </c>
      <c r="T1010" s="103" t="s">
        <v>20133</v>
      </c>
      <c r="U1010" s="106" t="s">
        <v>20689</v>
      </c>
      <c r="V1010" s="105" t="s">
        <v>21379</v>
      </c>
      <c r="W1010" s="107" t="s">
        <v>265</v>
      </c>
      <c r="X1010" t="s">
        <v>4112</v>
      </c>
      <c r="AA1010">
        <f ca="1" t="shared" si="31"/>
        <v>20</v>
      </c>
    </row>
    <row r="1011" spans="1:27">
      <c r="A1011" s="101">
        <v>35</v>
      </c>
      <c r="B1011" s="89" t="str">
        <f t="shared" si="30"/>
        <v>452731200305200033</v>
      </c>
      <c r="C1011" s="89" t="s">
        <v>265</v>
      </c>
      <c r="D1011" s="102" t="s">
        <v>4308</v>
      </c>
      <c r="E1011" s="102" t="s">
        <v>24</v>
      </c>
      <c r="F1011" s="103" t="s">
        <v>20131</v>
      </c>
      <c r="G1011" s="103" t="s">
        <v>20172</v>
      </c>
      <c r="H1011" s="104" t="s">
        <v>4307</v>
      </c>
      <c r="I1011" s="103" t="s">
        <v>30</v>
      </c>
      <c r="J1011" s="103" t="s">
        <v>30</v>
      </c>
      <c r="K1011" s="103" t="s">
        <v>30</v>
      </c>
      <c r="L1011" s="103" t="s">
        <v>30</v>
      </c>
      <c r="M1011" s="103" t="s">
        <v>30</v>
      </c>
      <c r="N1011" s="103" t="s">
        <v>30</v>
      </c>
      <c r="O1011" s="103" t="s">
        <v>27</v>
      </c>
      <c r="P1011" s="103" t="s">
        <v>1517</v>
      </c>
      <c r="Q1011" s="103" t="s">
        <v>4310</v>
      </c>
      <c r="R1011" s="105">
        <v>18070860177</v>
      </c>
      <c r="S1011" s="103" t="s">
        <v>1517</v>
      </c>
      <c r="T1011" s="103" t="s">
        <v>21421</v>
      </c>
      <c r="U1011" s="106" t="s">
        <v>21422</v>
      </c>
      <c r="V1011" s="105" t="s">
        <v>21423</v>
      </c>
      <c r="W1011" s="107" t="s">
        <v>265</v>
      </c>
      <c r="X1011" t="s">
        <v>19978</v>
      </c>
      <c r="AA1011">
        <f ca="1" t="shared" si="31"/>
        <v>18</v>
      </c>
    </row>
    <row r="1012" spans="1:27">
      <c r="A1012" s="101">
        <v>36</v>
      </c>
      <c r="B1012" s="89" t="str">
        <f t="shared" si="30"/>
        <v>452731200212095414</v>
      </c>
      <c r="C1012" s="89" t="s">
        <v>265</v>
      </c>
      <c r="D1012" s="102" t="s">
        <v>4312</v>
      </c>
      <c r="E1012" s="102" t="s">
        <v>24</v>
      </c>
      <c r="F1012" s="103" t="s">
        <v>20131</v>
      </c>
      <c r="G1012" s="103" t="s">
        <v>20136</v>
      </c>
      <c r="H1012" s="104" t="s">
        <v>4311</v>
      </c>
      <c r="I1012" s="103" t="s">
        <v>30</v>
      </c>
      <c r="J1012" s="103" t="s">
        <v>30</v>
      </c>
      <c r="K1012" s="103" t="s">
        <v>30</v>
      </c>
      <c r="L1012" s="103" t="s">
        <v>30</v>
      </c>
      <c r="M1012" s="103" t="s">
        <v>30</v>
      </c>
      <c r="N1012" s="103" t="s">
        <v>30</v>
      </c>
      <c r="O1012" s="103" t="s">
        <v>27</v>
      </c>
      <c r="P1012" s="103" t="s">
        <v>1517</v>
      </c>
      <c r="Q1012" s="103" t="s">
        <v>4314</v>
      </c>
      <c r="R1012" s="105">
        <v>13617783223</v>
      </c>
      <c r="S1012" s="103" t="s">
        <v>1517</v>
      </c>
      <c r="T1012" s="103" t="s">
        <v>1517</v>
      </c>
      <c r="U1012" s="106" t="s">
        <v>20233</v>
      </c>
      <c r="V1012" s="105" t="s">
        <v>21424</v>
      </c>
      <c r="W1012" s="107" t="s">
        <v>265</v>
      </c>
      <c r="X1012" t="s">
        <v>19979</v>
      </c>
      <c r="AA1012">
        <f ca="1" t="shared" si="31"/>
        <v>18</v>
      </c>
    </row>
    <row r="1013" spans="1:27">
      <c r="A1013" s="101">
        <v>37</v>
      </c>
      <c r="B1013" s="89" t="str">
        <f t="shared" si="30"/>
        <v>452731200207153632</v>
      </c>
      <c r="C1013" s="89" t="s">
        <v>265</v>
      </c>
      <c r="D1013" s="102" t="s">
        <v>4316</v>
      </c>
      <c r="E1013" s="102" t="s">
        <v>24</v>
      </c>
      <c r="F1013" s="103" t="s">
        <v>20131</v>
      </c>
      <c r="G1013" s="103" t="s">
        <v>20185</v>
      </c>
      <c r="H1013" s="104" t="s">
        <v>4315</v>
      </c>
      <c r="I1013" s="103" t="s">
        <v>30</v>
      </c>
      <c r="J1013" s="103" t="s">
        <v>30</v>
      </c>
      <c r="K1013" s="103" t="s">
        <v>30</v>
      </c>
      <c r="L1013" s="103" t="s">
        <v>30</v>
      </c>
      <c r="M1013" s="103" t="s">
        <v>30</v>
      </c>
      <c r="N1013" s="103" t="s">
        <v>30</v>
      </c>
      <c r="O1013" s="103" t="s">
        <v>27</v>
      </c>
      <c r="P1013" s="103" t="s">
        <v>1517</v>
      </c>
      <c r="Q1013" s="103" t="s">
        <v>4318</v>
      </c>
      <c r="R1013" s="105">
        <v>14777392163</v>
      </c>
      <c r="S1013" s="103" t="s">
        <v>1517</v>
      </c>
      <c r="T1013" s="103" t="s">
        <v>20158</v>
      </c>
      <c r="U1013" s="106" t="s">
        <v>20638</v>
      </c>
      <c r="V1013" s="105" t="s">
        <v>21425</v>
      </c>
      <c r="W1013" s="107" t="s">
        <v>265</v>
      </c>
      <c r="X1013" t="s">
        <v>19980</v>
      </c>
      <c r="AA1013">
        <f ca="1" t="shared" si="31"/>
        <v>19</v>
      </c>
    </row>
    <row r="1014" spans="1:27">
      <c r="A1014" s="101">
        <v>38</v>
      </c>
      <c r="B1014" s="89" t="str">
        <f t="shared" si="30"/>
        <v>451229200306011226</v>
      </c>
      <c r="C1014" s="89" t="s">
        <v>265</v>
      </c>
      <c r="D1014" s="102" t="s">
        <v>4320</v>
      </c>
      <c r="E1014" s="102" t="s">
        <v>143</v>
      </c>
      <c r="F1014" s="103" t="s">
        <v>20131</v>
      </c>
      <c r="G1014" s="103" t="s">
        <v>20229</v>
      </c>
      <c r="H1014" s="104" t="s">
        <v>4319</v>
      </c>
      <c r="I1014" s="103" t="s">
        <v>27</v>
      </c>
      <c r="J1014" s="103" t="s">
        <v>30</v>
      </c>
      <c r="K1014" s="103" t="s">
        <v>30</v>
      </c>
      <c r="L1014" s="103" t="s">
        <v>30</v>
      </c>
      <c r="M1014" s="103" t="s">
        <v>30</v>
      </c>
      <c r="N1014" s="103" t="s">
        <v>30</v>
      </c>
      <c r="O1014" s="103" t="s">
        <v>27</v>
      </c>
      <c r="P1014" s="103" t="s">
        <v>1517</v>
      </c>
      <c r="Q1014" s="103" t="s">
        <v>4322</v>
      </c>
      <c r="R1014" s="105">
        <v>15878686085</v>
      </c>
      <c r="S1014" s="103" t="s">
        <v>1517</v>
      </c>
      <c r="T1014" s="103" t="s">
        <v>20169</v>
      </c>
      <c r="U1014" s="106" t="s">
        <v>20176</v>
      </c>
      <c r="V1014" s="105" t="s">
        <v>21426</v>
      </c>
      <c r="W1014" s="107" t="s">
        <v>265</v>
      </c>
      <c r="X1014" t="s">
        <v>19981</v>
      </c>
      <c r="AA1014">
        <f ca="1" t="shared" si="31"/>
        <v>18</v>
      </c>
    </row>
    <row r="1015" spans="1:27">
      <c r="A1015" s="101">
        <v>39</v>
      </c>
      <c r="B1015" s="89" t="str">
        <f t="shared" si="30"/>
        <v>451229200305241249</v>
      </c>
      <c r="C1015" s="89" t="s">
        <v>265</v>
      </c>
      <c r="D1015" s="102" t="s">
        <v>4325</v>
      </c>
      <c r="E1015" s="102" t="s">
        <v>143</v>
      </c>
      <c r="F1015" s="103" t="s">
        <v>20131</v>
      </c>
      <c r="G1015" s="103" t="s">
        <v>20172</v>
      </c>
      <c r="H1015" s="104" t="s">
        <v>4324</v>
      </c>
      <c r="I1015" s="103" t="s">
        <v>27</v>
      </c>
      <c r="J1015" s="103" t="s">
        <v>30</v>
      </c>
      <c r="K1015" s="103" t="s">
        <v>30</v>
      </c>
      <c r="L1015" s="103" t="s">
        <v>30</v>
      </c>
      <c r="M1015" s="103" t="s">
        <v>30</v>
      </c>
      <c r="N1015" s="103" t="s">
        <v>30</v>
      </c>
      <c r="O1015" s="103" t="s">
        <v>27</v>
      </c>
      <c r="P1015" s="103" t="s">
        <v>1517</v>
      </c>
      <c r="Q1015" s="103" t="s">
        <v>4326</v>
      </c>
      <c r="R1015" s="105">
        <v>17807878037</v>
      </c>
      <c r="S1015" s="103" t="s">
        <v>1517</v>
      </c>
      <c r="T1015" s="103" t="s">
        <v>20169</v>
      </c>
      <c r="U1015" s="106" t="s">
        <v>20170</v>
      </c>
      <c r="V1015" s="105" t="s">
        <v>20651</v>
      </c>
      <c r="W1015" s="107" t="s">
        <v>265</v>
      </c>
      <c r="X1015" t="s">
        <v>18068</v>
      </c>
      <c r="AA1015">
        <f ca="1" t="shared" si="31"/>
        <v>18</v>
      </c>
    </row>
    <row r="1016" spans="1:27">
      <c r="A1016" s="101">
        <v>40</v>
      </c>
      <c r="B1016" s="89" t="str">
        <f t="shared" si="30"/>
        <v>451229200112040918</v>
      </c>
      <c r="C1016" s="89" t="s">
        <v>265</v>
      </c>
      <c r="D1016" s="102" t="s">
        <v>4329</v>
      </c>
      <c r="E1016" s="102" t="s">
        <v>24</v>
      </c>
      <c r="F1016" s="103" t="s">
        <v>20131</v>
      </c>
      <c r="G1016" s="103" t="s">
        <v>20179</v>
      </c>
      <c r="H1016" s="104" t="s">
        <v>4328</v>
      </c>
      <c r="I1016" s="103" t="s">
        <v>27</v>
      </c>
      <c r="J1016" s="103" t="s">
        <v>30</v>
      </c>
      <c r="K1016" s="103" t="s">
        <v>27</v>
      </c>
      <c r="L1016" s="103" t="s">
        <v>30</v>
      </c>
      <c r="M1016" s="103" t="s">
        <v>30</v>
      </c>
      <c r="N1016" s="103" t="s">
        <v>30</v>
      </c>
      <c r="O1016" s="103" t="s">
        <v>27</v>
      </c>
      <c r="P1016" s="103" t="s">
        <v>1517</v>
      </c>
      <c r="Q1016" s="103" t="s">
        <v>4330</v>
      </c>
      <c r="R1016" s="105">
        <v>14775078958</v>
      </c>
      <c r="S1016" s="103" t="s">
        <v>1517</v>
      </c>
      <c r="T1016" s="103" t="s">
        <v>20151</v>
      </c>
      <c r="U1016" s="106" t="s">
        <v>20311</v>
      </c>
      <c r="V1016" s="105" t="s">
        <v>21269</v>
      </c>
      <c r="W1016" s="107" t="s">
        <v>265</v>
      </c>
      <c r="X1016" t="s">
        <v>18931</v>
      </c>
      <c r="AA1016">
        <f ca="1" t="shared" si="31"/>
        <v>19</v>
      </c>
    </row>
    <row r="1017" spans="1:27">
      <c r="A1017" s="101">
        <v>41</v>
      </c>
      <c r="B1017" s="89" t="str">
        <f t="shared" si="30"/>
        <v>452731200212011225</v>
      </c>
      <c r="C1017" s="89" t="s">
        <v>265</v>
      </c>
      <c r="D1017" s="102" t="s">
        <v>4333</v>
      </c>
      <c r="E1017" s="102" t="s">
        <v>143</v>
      </c>
      <c r="F1017" s="103" t="s">
        <v>20131</v>
      </c>
      <c r="G1017" s="103" t="s">
        <v>20136</v>
      </c>
      <c r="H1017" s="104" t="s">
        <v>4332</v>
      </c>
      <c r="I1017" s="103" t="s">
        <v>30</v>
      </c>
      <c r="J1017" s="103" t="s">
        <v>30</v>
      </c>
      <c r="K1017" s="103" t="s">
        <v>30</v>
      </c>
      <c r="L1017" s="103" t="s">
        <v>30</v>
      </c>
      <c r="M1017" s="103" t="s">
        <v>27</v>
      </c>
      <c r="N1017" s="103" t="s">
        <v>30</v>
      </c>
      <c r="O1017" s="103" t="s">
        <v>27</v>
      </c>
      <c r="P1017" s="103" t="s">
        <v>1517</v>
      </c>
      <c r="Q1017" s="103" t="s">
        <v>4334</v>
      </c>
      <c r="R1017" s="105">
        <v>15777806140</v>
      </c>
      <c r="S1017" s="103" t="s">
        <v>1517</v>
      </c>
      <c r="T1017" s="103" t="s">
        <v>20169</v>
      </c>
      <c r="U1017" s="106" t="s">
        <v>20540</v>
      </c>
      <c r="V1017" s="105" t="s">
        <v>21016</v>
      </c>
      <c r="W1017" s="107" t="s">
        <v>265</v>
      </c>
      <c r="X1017" t="s">
        <v>17693</v>
      </c>
      <c r="AA1017">
        <f ca="1" t="shared" si="31"/>
        <v>18</v>
      </c>
    </row>
    <row r="1018" spans="1:27">
      <c r="A1018" s="101">
        <v>42</v>
      </c>
      <c r="B1018" s="89" t="str">
        <f t="shared" si="30"/>
        <v>451229200302250326</v>
      </c>
      <c r="C1018" s="89" t="s">
        <v>265</v>
      </c>
      <c r="D1018" s="102" t="s">
        <v>4336</v>
      </c>
      <c r="E1018" s="102" t="s">
        <v>143</v>
      </c>
      <c r="F1018" s="103" t="s">
        <v>20131</v>
      </c>
      <c r="G1018" s="103" t="s">
        <v>20161</v>
      </c>
      <c r="H1018" s="104" t="s">
        <v>4335</v>
      </c>
      <c r="I1018" s="103" t="s">
        <v>27</v>
      </c>
      <c r="J1018" s="103" t="s">
        <v>30</v>
      </c>
      <c r="K1018" s="103" t="s">
        <v>30</v>
      </c>
      <c r="L1018" s="103" t="s">
        <v>30</v>
      </c>
      <c r="M1018" s="103" t="s">
        <v>30</v>
      </c>
      <c r="N1018" s="103" t="s">
        <v>30</v>
      </c>
      <c r="O1018" s="103" t="s">
        <v>27</v>
      </c>
      <c r="P1018" s="103" t="s">
        <v>1517</v>
      </c>
      <c r="Q1018" s="103" t="s">
        <v>4338</v>
      </c>
      <c r="R1018" s="105">
        <v>18176137757</v>
      </c>
      <c r="S1018" s="103" t="s">
        <v>1517</v>
      </c>
      <c r="T1018" s="103" t="s">
        <v>20280</v>
      </c>
      <c r="U1018" s="106" t="s">
        <v>20281</v>
      </c>
      <c r="V1018" s="105" t="s">
        <v>21427</v>
      </c>
      <c r="W1018" s="107" t="s">
        <v>265</v>
      </c>
      <c r="X1018" t="s">
        <v>4337</v>
      </c>
      <c r="AA1018">
        <f ca="1" t="shared" si="31"/>
        <v>18</v>
      </c>
    </row>
    <row r="1019" spans="1:27">
      <c r="A1019" s="101">
        <v>43</v>
      </c>
      <c r="B1019" s="89" t="str">
        <f t="shared" si="30"/>
        <v>452731200112233912</v>
      </c>
      <c r="C1019" s="89" t="s">
        <v>265</v>
      </c>
      <c r="D1019" s="102" t="s">
        <v>4340</v>
      </c>
      <c r="E1019" s="102" t="s">
        <v>24</v>
      </c>
      <c r="F1019" s="103" t="s">
        <v>20131</v>
      </c>
      <c r="G1019" s="103" t="s">
        <v>20179</v>
      </c>
      <c r="H1019" s="104" t="s">
        <v>4339</v>
      </c>
      <c r="I1019" s="103" t="s">
        <v>27</v>
      </c>
      <c r="J1019" s="103" t="s">
        <v>30</v>
      </c>
      <c r="K1019" s="103" t="s">
        <v>30</v>
      </c>
      <c r="L1019" s="103" t="s">
        <v>30</v>
      </c>
      <c r="M1019" s="103" t="s">
        <v>27</v>
      </c>
      <c r="N1019" s="103" t="s">
        <v>30</v>
      </c>
      <c r="O1019" s="103" t="s">
        <v>27</v>
      </c>
      <c r="P1019" s="103" t="s">
        <v>1517</v>
      </c>
      <c r="Q1019" s="103" t="s">
        <v>4341</v>
      </c>
      <c r="R1019" s="105">
        <v>15949328869</v>
      </c>
      <c r="S1019" s="103" t="s">
        <v>1517</v>
      </c>
      <c r="T1019" s="103" t="s">
        <v>20140</v>
      </c>
      <c r="U1019" s="106" t="s">
        <v>20318</v>
      </c>
      <c r="V1019" s="105" t="s">
        <v>20319</v>
      </c>
      <c r="W1019" s="107" t="s">
        <v>265</v>
      </c>
      <c r="X1019" t="s">
        <v>469</v>
      </c>
      <c r="AA1019">
        <f ca="1" t="shared" si="31"/>
        <v>19</v>
      </c>
    </row>
    <row r="1020" spans="1:27">
      <c r="A1020" s="101">
        <v>44</v>
      </c>
      <c r="B1020" s="89" t="str">
        <f t="shared" si="30"/>
        <v>452731200212152116</v>
      </c>
      <c r="C1020" s="89" t="s">
        <v>265</v>
      </c>
      <c r="D1020" s="102" t="s">
        <v>4343</v>
      </c>
      <c r="E1020" s="102" t="s">
        <v>24</v>
      </c>
      <c r="F1020" s="103" t="s">
        <v>20205</v>
      </c>
      <c r="G1020" s="103" t="s">
        <v>20136</v>
      </c>
      <c r="H1020" s="104" t="s">
        <v>4342</v>
      </c>
      <c r="I1020" s="103" t="s">
        <v>27</v>
      </c>
      <c r="J1020" s="103" t="s">
        <v>30</v>
      </c>
      <c r="K1020" s="103" t="s">
        <v>30</v>
      </c>
      <c r="L1020" s="103" t="s">
        <v>30</v>
      </c>
      <c r="M1020" s="103" t="s">
        <v>30</v>
      </c>
      <c r="N1020" s="103" t="s">
        <v>30</v>
      </c>
      <c r="O1020" s="103" t="s">
        <v>27</v>
      </c>
      <c r="P1020" s="103" t="s">
        <v>1517</v>
      </c>
      <c r="Q1020" s="103" t="s">
        <v>4344</v>
      </c>
      <c r="R1020" s="105">
        <v>17776576946</v>
      </c>
      <c r="S1020" s="103" t="s">
        <v>1517</v>
      </c>
      <c r="T1020" s="103" t="s">
        <v>20240</v>
      </c>
      <c r="U1020" s="106" t="s">
        <v>20241</v>
      </c>
      <c r="V1020" s="105" t="s">
        <v>20562</v>
      </c>
      <c r="W1020" s="107" t="s">
        <v>265</v>
      </c>
      <c r="X1020" t="s">
        <v>1047</v>
      </c>
      <c r="AA1020">
        <f ca="1" t="shared" si="31"/>
        <v>18</v>
      </c>
    </row>
    <row r="1021" spans="1:27">
      <c r="A1021" s="101">
        <v>45</v>
      </c>
      <c r="B1021" s="89" t="str">
        <f t="shared" si="30"/>
        <v>452731200209231219</v>
      </c>
      <c r="C1021" s="89" t="s">
        <v>265</v>
      </c>
      <c r="D1021" s="102" t="s">
        <v>4347</v>
      </c>
      <c r="E1021" s="102" t="s">
        <v>24</v>
      </c>
      <c r="F1021" s="103" t="s">
        <v>20131</v>
      </c>
      <c r="G1021" s="103" t="s">
        <v>20143</v>
      </c>
      <c r="H1021" s="104" t="s">
        <v>4346</v>
      </c>
      <c r="I1021" s="103" t="s">
        <v>27</v>
      </c>
      <c r="J1021" s="103" t="s">
        <v>30</v>
      </c>
      <c r="K1021" s="103" t="s">
        <v>30</v>
      </c>
      <c r="L1021" s="103" t="s">
        <v>30</v>
      </c>
      <c r="M1021" s="103" t="s">
        <v>27</v>
      </c>
      <c r="N1021" s="103" t="s">
        <v>30</v>
      </c>
      <c r="O1021" s="103" t="s">
        <v>27</v>
      </c>
      <c r="P1021" s="103" t="s">
        <v>1517</v>
      </c>
      <c r="Q1021" s="103" t="s">
        <v>4349</v>
      </c>
      <c r="R1021" s="105">
        <v>13557188442</v>
      </c>
      <c r="S1021" s="103" t="s">
        <v>1517</v>
      </c>
      <c r="T1021" s="103" t="s">
        <v>20169</v>
      </c>
      <c r="U1021" s="106" t="s">
        <v>20246</v>
      </c>
      <c r="V1021" s="105" t="s">
        <v>21428</v>
      </c>
      <c r="W1021" s="107" t="s">
        <v>265</v>
      </c>
      <c r="X1021" t="s">
        <v>19489</v>
      </c>
      <c r="AA1021">
        <f ca="1" t="shared" si="31"/>
        <v>18</v>
      </c>
    </row>
    <row r="1022" spans="1:27">
      <c r="A1022" s="101">
        <v>46</v>
      </c>
      <c r="B1022" s="89" t="str">
        <f t="shared" si="30"/>
        <v>452731200207014827</v>
      </c>
      <c r="C1022" s="89" t="s">
        <v>265</v>
      </c>
      <c r="D1022" s="102" t="s">
        <v>4354</v>
      </c>
      <c r="E1022" s="102" t="s">
        <v>143</v>
      </c>
      <c r="F1022" s="103" t="s">
        <v>20131</v>
      </c>
      <c r="G1022" s="103" t="s">
        <v>20185</v>
      </c>
      <c r="H1022" s="104" t="s">
        <v>4353</v>
      </c>
      <c r="I1022" s="103" t="s">
        <v>30</v>
      </c>
      <c r="J1022" s="103" t="s">
        <v>30</v>
      </c>
      <c r="K1022" s="103" t="s">
        <v>27</v>
      </c>
      <c r="L1022" s="103" t="s">
        <v>30</v>
      </c>
      <c r="M1022" s="103" t="s">
        <v>30</v>
      </c>
      <c r="N1022" s="103" t="s">
        <v>27</v>
      </c>
      <c r="O1022" s="103" t="s">
        <v>27</v>
      </c>
      <c r="P1022" s="103" t="s">
        <v>1517</v>
      </c>
      <c r="Q1022" s="103" t="s">
        <v>4356</v>
      </c>
      <c r="R1022" s="105">
        <v>18776871568</v>
      </c>
      <c r="S1022" s="103" t="s">
        <v>1517</v>
      </c>
      <c r="T1022" s="103" t="s">
        <v>20587</v>
      </c>
      <c r="U1022" s="106" t="s">
        <v>21429</v>
      </c>
      <c r="V1022" s="105" t="s">
        <v>21430</v>
      </c>
      <c r="W1022" s="107" t="s">
        <v>265</v>
      </c>
      <c r="X1022" t="s">
        <v>4355</v>
      </c>
      <c r="AA1022">
        <f ca="1" t="shared" si="31"/>
        <v>19</v>
      </c>
    </row>
    <row r="1023" spans="1:27">
      <c r="A1023" s="101">
        <v>47</v>
      </c>
      <c r="B1023" s="89" t="str">
        <f t="shared" si="30"/>
        <v>452731200502100314</v>
      </c>
      <c r="C1023" s="89" t="s">
        <v>265</v>
      </c>
      <c r="D1023" s="102" t="s">
        <v>4358</v>
      </c>
      <c r="E1023" s="102" t="s">
        <v>24</v>
      </c>
      <c r="F1023" s="103" t="s">
        <v>20131</v>
      </c>
      <c r="G1023" s="103" t="s">
        <v>21431</v>
      </c>
      <c r="H1023" s="104" t="s">
        <v>4357</v>
      </c>
      <c r="I1023" s="103" t="s">
        <v>30</v>
      </c>
      <c r="J1023" s="103" t="s">
        <v>30</v>
      </c>
      <c r="K1023" s="103" t="s">
        <v>27</v>
      </c>
      <c r="L1023" s="103" t="s">
        <v>30</v>
      </c>
      <c r="M1023" s="103" t="s">
        <v>30</v>
      </c>
      <c r="N1023" s="103" t="s">
        <v>30</v>
      </c>
      <c r="O1023" s="103" t="s">
        <v>27</v>
      </c>
      <c r="P1023" s="103" t="s">
        <v>1517</v>
      </c>
      <c r="Q1023" s="103" t="s">
        <v>4359</v>
      </c>
      <c r="R1023" s="105">
        <v>13431492668</v>
      </c>
      <c r="S1023" s="103" t="s">
        <v>1517</v>
      </c>
      <c r="T1023" s="103" t="s">
        <v>20280</v>
      </c>
      <c r="U1023" s="106" t="s">
        <v>20668</v>
      </c>
      <c r="V1023" s="105" t="s">
        <v>21432</v>
      </c>
      <c r="W1023" s="107" t="s">
        <v>265</v>
      </c>
      <c r="X1023" t="s">
        <v>2219</v>
      </c>
      <c r="AA1023">
        <f ca="1" t="shared" si="31"/>
        <v>16</v>
      </c>
    </row>
    <row r="1024" spans="1:27">
      <c r="A1024" s="101">
        <v>48</v>
      </c>
      <c r="B1024" s="89" t="str">
        <f t="shared" si="30"/>
        <v>45273119970114391X</v>
      </c>
      <c r="C1024" s="89" t="s">
        <v>265</v>
      </c>
      <c r="D1024" s="102" t="s">
        <v>4362</v>
      </c>
      <c r="E1024" s="102" t="s">
        <v>24</v>
      </c>
      <c r="F1024" s="103" t="s">
        <v>20131</v>
      </c>
      <c r="G1024" s="103" t="s">
        <v>21433</v>
      </c>
      <c r="H1024" s="104" t="s">
        <v>4361</v>
      </c>
      <c r="I1024" s="103" t="s">
        <v>30</v>
      </c>
      <c r="J1024" s="103" t="s">
        <v>30</v>
      </c>
      <c r="K1024" s="103" t="s">
        <v>30</v>
      </c>
      <c r="L1024" s="103" t="s">
        <v>30</v>
      </c>
      <c r="M1024" s="103" t="s">
        <v>27</v>
      </c>
      <c r="N1024" s="103" t="s">
        <v>30</v>
      </c>
      <c r="O1024" s="103" t="s">
        <v>27</v>
      </c>
      <c r="P1024" s="103" t="s">
        <v>1517</v>
      </c>
      <c r="Q1024" s="103" t="s">
        <v>4364</v>
      </c>
      <c r="R1024" s="105" t="s">
        <v>4365</v>
      </c>
      <c r="S1024" s="103" t="s">
        <v>1517</v>
      </c>
      <c r="T1024" s="103" t="s">
        <v>20140</v>
      </c>
      <c r="U1024" s="106" t="s">
        <v>20140</v>
      </c>
      <c r="V1024" s="105" t="s">
        <v>21434</v>
      </c>
      <c r="W1024" s="107" t="s">
        <v>265</v>
      </c>
      <c r="X1024" t="s">
        <v>4363</v>
      </c>
      <c r="AA1024">
        <f ca="1" t="shared" si="31"/>
        <v>24</v>
      </c>
    </row>
    <row r="1025" spans="1:27">
      <c r="A1025" s="101">
        <v>49</v>
      </c>
      <c r="B1025" s="89" t="str">
        <f t="shared" si="30"/>
        <v>451224200306190015</v>
      </c>
      <c r="C1025" s="89" t="s">
        <v>265</v>
      </c>
      <c r="D1025" s="102" t="s">
        <v>4367</v>
      </c>
      <c r="E1025" s="102" t="s">
        <v>24</v>
      </c>
      <c r="F1025" s="103" t="s">
        <v>20131</v>
      </c>
      <c r="G1025" s="103" t="s">
        <v>20229</v>
      </c>
      <c r="H1025" s="104" t="s">
        <v>4366</v>
      </c>
      <c r="I1025" s="103" t="s">
        <v>30</v>
      </c>
      <c r="J1025" s="103" t="s">
        <v>30</v>
      </c>
      <c r="K1025" s="103" t="s">
        <v>30</v>
      </c>
      <c r="L1025" s="103" t="s">
        <v>30</v>
      </c>
      <c r="M1025" s="103" t="s">
        <v>30</v>
      </c>
      <c r="N1025" s="103" t="s">
        <v>30</v>
      </c>
      <c r="O1025" s="103" t="s">
        <v>27</v>
      </c>
      <c r="P1025" s="103" t="s">
        <v>10674</v>
      </c>
      <c r="Q1025" s="103" t="s">
        <v>4369</v>
      </c>
      <c r="R1025" s="105">
        <v>18176746178</v>
      </c>
      <c r="S1025" s="103" t="s">
        <v>10674</v>
      </c>
      <c r="T1025" s="103" t="s">
        <v>10674</v>
      </c>
      <c r="U1025" s="106" t="s">
        <v>21435</v>
      </c>
      <c r="V1025" s="105" t="s">
        <v>20518</v>
      </c>
      <c r="W1025" s="107" t="s">
        <v>265</v>
      </c>
      <c r="X1025" t="s">
        <v>19982</v>
      </c>
      <c r="AA1025">
        <f ca="1" t="shared" si="31"/>
        <v>18</v>
      </c>
    </row>
    <row r="1026" spans="1:27">
      <c r="A1026" s="101">
        <v>50</v>
      </c>
      <c r="B1026" s="89" t="str">
        <f t="shared" si="30"/>
        <v>452731200111041257</v>
      </c>
      <c r="C1026" s="89" t="s">
        <v>265</v>
      </c>
      <c r="D1026" s="102" t="s">
        <v>4372</v>
      </c>
      <c r="E1026" s="102" t="s">
        <v>24</v>
      </c>
      <c r="F1026" s="103" t="s">
        <v>20131</v>
      </c>
      <c r="G1026" s="103" t="s">
        <v>20222</v>
      </c>
      <c r="H1026" s="104" t="s">
        <v>4371</v>
      </c>
      <c r="I1026" s="103" t="s">
        <v>30</v>
      </c>
      <c r="J1026" s="103" t="s">
        <v>30</v>
      </c>
      <c r="K1026" s="103" t="s">
        <v>30</v>
      </c>
      <c r="L1026" s="103" t="s">
        <v>30</v>
      </c>
      <c r="M1026" s="103" t="s">
        <v>27</v>
      </c>
      <c r="N1026" s="103" t="s">
        <v>30</v>
      </c>
      <c r="O1026" s="103" t="s">
        <v>27</v>
      </c>
      <c r="P1026" s="103" t="s">
        <v>1517</v>
      </c>
      <c r="Q1026" s="103" t="s">
        <v>4374</v>
      </c>
      <c r="R1026" s="105">
        <v>13687780491</v>
      </c>
      <c r="S1026" s="103" t="s">
        <v>1517</v>
      </c>
      <c r="T1026" s="103" t="s">
        <v>76</v>
      </c>
      <c r="U1026" s="106" t="s">
        <v>20242</v>
      </c>
      <c r="V1026" s="105" t="s">
        <v>21436</v>
      </c>
      <c r="W1026" s="107" t="s">
        <v>265</v>
      </c>
      <c r="X1026" t="s">
        <v>19983</v>
      </c>
      <c r="AA1026">
        <f ca="1" t="shared" si="31"/>
        <v>19</v>
      </c>
    </row>
    <row r="1027" spans="1:27">
      <c r="A1027" s="101">
        <v>51</v>
      </c>
      <c r="B1027" s="89" t="str">
        <f t="shared" ref="B1027:B1090" si="32">H1027</f>
        <v>452731200112224848</v>
      </c>
      <c r="C1027" s="89" t="s">
        <v>265</v>
      </c>
      <c r="D1027" s="102" t="s">
        <v>4377</v>
      </c>
      <c r="E1027" s="102" t="s">
        <v>143</v>
      </c>
      <c r="F1027" s="103" t="s">
        <v>20131</v>
      </c>
      <c r="G1027" s="103" t="s">
        <v>20179</v>
      </c>
      <c r="H1027" s="104" t="s">
        <v>4376</v>
      </c>
      <c r="I1027" s="103" t="s">
        <v>30</v>
      </c>
      <c r="J1027" s="103" t="s">
        <v>30</v>
      </c>
      <c r="K1027" s="103" t="s">
        <v>30</v>
      </c>
      <c r="L1027" s="103" t="s">
        <v>30</v>
      </c>
      <c r="M1027" s="103" t="s">
        <v>30</v>
      </c>
      <c r="N1027" s="103" t="s">
        <v>30</v>
      </c>
      <c r="O1027" s="103" t="s">
        <v>27</v>
      </c>
      <c r="P1027" s="103" t="s">
        <v>1517</v>
      </c>
      <c r="Q1027" s="103" t="s">
        <v>2958</v>
      </c>
      <c r="R1027" s="105" t="s">
        <v>4379</v>
      </c>
      <c r="S1027" s="103" t="s">
        <v>1517</v>
      </c>
      <c r="T1027" s="103" t="s">
        <v>1517</v>
      </c>
      <c r="U1027" s="106" t="s">
        <v>20587</v>
      </c>
      <c r="V1027" s="105" t="s">
        <v>21437</v>
      </c>
      <c r="W1027" s="107" t="s">
        <v>265</v>
      </c>
      <c r="X1027" t="s">
        <v>19984</v>
      </c>
      <c r="AA1027">
        <f ca="1" t="shared" si="31"/>
        <v>19</v>
      </c>
    </row>
    <row r="1028" spans="1:27">
      <c r="A1028" s="101">
        <v>52</v>
      </c>
      <c r="B1028" s="89" t="str">
        <f t="shared" si="32"/>
        <v>451229200202212728</v>
      </c>
      <c r="C1028" s="89" t="s">
        <v>265</v>
      </c>
      <c r="D1028" s="102" t="s">
        <v>4381</v>
      </c>
      <c r="E1028" s="102" t="s">
        <v>143</v>
      </c>
      <c r="F1028" s="103" t="s">
        <v>20178</v>
      </c>
      <c r="G1028" s="103" t="s">
        <v>20194</v>
      </c>
      <c r="H1028" s="104" t="s">
        <v>4380</v>
      </c>
      <c r="I1028" s="103" t="s">
        <v>27</v>
      </c>
      <c r="J1028" s="103" t="s">
        <v>30</v>
      </c>
      <c r="K1028" s="103" t="s">
        <v>30</v>
      </c>
      <c r="L1028" s="103" t="s">
        <v>30</v>
      </c>
      <c r="M1028" s="103" t="s">
        <v>30</v>
      </c>
      <c r="N1028" s="103" t="s">
        <v>30</v>
      </c>
      <c r="O1028" s="103" t="s">
        <v>27</v>
      </c>
      <c r="P1028" s="103" t="s">
        <v>1517</v>
      </c>
      <c r="Q1028" s="103" t="s">
        <v>4382</v>
      </c>
      <c r="R1028" s="105">
        <v>19907789636</v>
      </c>
      <c r="S1028" s="103" t="s">
        <v>1517</v>
      </c>
      <c r="T1028" s="103" t="s">
        <v>20277</v>
      </c>
      <c r="U1028" s="106" t="s">
        <v>20434</v>
      </c>
      <c r="V1028" s="105" t="s">
        <v>20435</v>
      </c>
      <c r="W1028" s="107" t="s">
        <v>265</v>
      </c>
      <c r="X1028" t="s">
        <v>725</v>
      </c>
      <c r="AA1028">
        <f ca="1" t="shared" ref="AA1028:AA1091" si="33">DATEDIF(TEXT(MID(H1028,7,8),"00-00-00"),TODAY(),"y")</f>
        <v>19</v>
      </c>
    </row>
    <row r="1029" spans="1:27">
      <c r="A1029" s="101">
        <v>53</v>
      </c>
      <c r="B1029" s="89" t="str">
        <f t="shared" si="32"/>
        <v>452731200304104824</v>
      </c>
      <c r="C1029" s="89" t="s">
        <v>265</v>
      </c>
      <c r="D1029" s="102" t="s">
        <v>4385</v>
      </c>
      <c r="E1029" s="102" t="s">
        <v>143</v>
      </c>
      <c r="F1029" s="103" t="s">
        <v>20131</v>
      </c>
      <c r="G1029" s="103" t="s">
        <v>20154</v>
      </c>
      <c r="H1029" s="104" t="s">
        <v>4384</v>
      </c>
      <c r="I1029" s="103" t="s">
        <v>30</v>
      </c>
      <c r="J1029" s="103" t="s">
        <v>30</v>
      </c>
      <c r="K1029" s="103" t="s">
        <v>30</v>
      </c>
      <c r="L1029" s="103" t="s">
        <v>30</v>
      </c>
      <c r="M1029" s="103" t="s">
        <v>30</v>
      </c>
      <c r="N1029" s="103" t="s">
        <v>30</v>
      </c>
      <c r="O1029" s="103" t="s">
        <v>30</v>
      </c>
      <c r="P1029" s="103" t="s">
        <v>1517</v>
      </c>
      <c r="Q1029" s="103" t="s">
        <v>4387</v>
      </c>
      <c r="R1029" s="105">
        <v>15977887035</v>
      </c>
      <c r="S1029" s="103" t="s">
        <v>1517</v>
      </c>
      <c r="T1029" s="103" t="s">
        <v>1517</v>
      </c>
      <c r="U1029" s="106" t="s">
        <v>20628</v>
      </c>
      <c r="V1029" s="105" t="s">
        <v>21438</v>
      </c>
      <c r="W1029" s="107" t="s">
        <v>265</v>
      </c>
      <c r="X1029" t="s">
        <v>18032</v>
      </c>
      <c r="AA1029">
        <f ca="1" t="shared" si="33"/>
        <v>18</v>
      </c>
    </row>
    <row r="1030" spans="1:27">
      <c r="A1030" s="101">
        <v>54</v>
      </c>
      <c r="B1030" s="89" t="str">
        <f t="shared" si="32"/>
        <v>452731200402290026</v>
      </c>
      <c r="C1030" s="89" t="s">
        <v>265</v>
      </c>
      <c r="D1030" s="102" t="s">
        <v>4389</v>
      </c>
      <c r="E1030" s="102" t="s">
        <v>143</v>
      </c>
      <c r="F1030" s="103" t="s">
        <v>20131</v>
      </c>
      <c r="G1030" s="103" t="s">
        <v>20742</v>
      </c>
      <c r="H1030" s="104" t="s">
        <v>4388</v>
      </c>
      <c r="I1030" s="103" t="s">
        <v>27</v>
      </c>
      <c r="J1030" s="103" t="s">
        <v>30</v>
      </c>
      <c r="K1030" s="103" t="s">
        <v>30</v>
      </c>
      <c r="L1030" s="103" t="s">
        <v>30</v>
      </c>
      <c r="M1030" s="103" t="s">
        <v>30</v>
      </c>
      <c r="N1030" s="103" t="s">
        <v>30</v>
      </c>
      <c r="O1030" s="103" t="s">
        <v>30</v>
      </c>
      <c r="P1030" s="103" t="s">
        <v>1517</v>
      </c>
      <c r="Q1030" s="103" t="s">
        <v>4391</v>
      </c>
      <c r="R1030" s="105">
        <v>15277859138</v>
      </c>
      <c r="S1030" s="103" t="s">
        <v>1517</v>
      </c>
      <c r="T1030" s="103" t="s">
        <v>1517</v>
      </c>
      <c r="U1030" s="106" t="s">
        <v>21439</v>
      </c>
      <c r="V1030" s="105" t="e">
        <v>#N/A</v>
      </c>
      <c r="W1030" s="107" t="s">
        <v>265</v>
      </c>
      <c r="X1030" t="e">
        <v>#N/A</v>
      </c>
      <c r="AA1030">
        <f ca="1" t="shared" si="33"/>
        <v>17</v>
      </c>
    </row>
    <row r="1031" spans="1:27">
      <c r="A1031" s="101">
        <v>55</v>
      </c>
      <c r="B1031" s="89" t="str">
        <f t="shared" si="32"/>
        <v>451229200404080612</v>
      </c>
      <c r="C1031" s="89" t="s">
        <v>265</v>
      </c>
      <c r="D1031" s="102" t="s">
        <v>109</v>
      </c>
      <c r="E1031" s="102" t="s">
        <v>24</v>
      </c>
      <c r="F1031" s="103" t="s">
        <v>20178</v>
      </c>
      <c r="G1031" s="103" t="s">
        <v>20255</v>
      </c>
      <c r="H1031" s="104" t="s">
        <v>4392</v>
      </c>
      <c r="I1031" s="103" t="s">
        <v>30</v>
      </c>
      <c r="J1031" s="103" t="s">
        <v>30</v>
      </c>
      <c r="K1031" s="103" t="s">
        <v>30</v>
      </c>
      <c r="L1031" s="103" t="s">
        <v>30</v>
      </c>
      <c r="M1031" s="103" t="s">
        <v>30</v>
      </c>
      <c r="N1031" s="103" t="s">
        <v>30</v>
      </c>
      <c r="O1031" s="103" t="s">
        <v>27</v>
      </c>
      <c r="P1031" s="103" t="s">
        <v>1517</v>
      </c>
      <c r="Q1031" s="103" t="s">
        <v>4394</v>
      </c>
      <c r="R1031" s="105">
        <v>18978760070</v>
      </c>
      <c r="S1031" s="103" t="s">
        <v>1517</v>
      </c>
      <c r="T1031" s="103" t="s">
        <v>20137</v>
      </c>
      <c r="U1031" s="106" t="s">
        <v>21195</v>
      </c>
      <c r="V1031" s="105" t="s">
        <v>21440</v>
      </c>
      <c r="W1031" s="107" t="s">
        <v>265</v>
      </c>
      <c r="X1031" t="s">
        <v>4393</v>
      </c>
      <c r="AA1031">
        <f ca="1" t="shared" si="33"/>
        <v>17</v>
      </c>
    </row>
    <row r="1032" spans="1:27">
      <c r="A1032" s="101">
        <v>56</v>
      </c>
      <c r="B1032" s="89" t="str">
        <f t="shared" si="32"/>
        <v>452731200308240022</v>
      </c>
      <c r="C1032" s="89" t="s">
        <v>265</v>
      </c>
      <c r="D1032" s="102" t="s">
        <v>4396</v>
      </c>
      <c r="E1032" s="102" t="s">
        <v>143</v>
      </c>
      <c r="F1032" s="103" t="s">
        <v>20131</v>
      </c>
      <c r="G1032" s="103" t="s">
        <v>20163</v>
      </c>
      <c r="H1032" s="104" t="s">
        <v>4395</v>
      </c>
      <c r="I1032" s="103" t="s">
        <v>30</v>
      </c>
      <c r="J1032" s="103" t="s">
        <v>30</v>
      </c>
      <c r="K1032" s="103" t="s">
        <v>30</v>
      </c>
      <c r="L1032" s="103" t="s">
        <v>30</v>
      </c>
      <c r="M1032" s="103" t="s">
        <v>30</v>
      </c>
      <c r="N1032" s="103" t="s">
        <v>30</v>
      </c>
      <c r="O1032" s="103" t="s">
        <v>27</v>
      </c>
      <c r="P1032" s="103" t="s">
        <v>1517</v>
      </c>
      <c r="Q1032" s="103" t="s">
        <v>4398</v>
      </c>
      <c r="R1032" s="105">
        <v>13114784191</v>
      </c>
      <c r="S1032" s="103" t="s">
        <v>1517</v>
      </c>
      <c r="T1032" s="103" t="s">
        <v>1517</v>
      </c>
      <c r="U1032" s="106" t="s">
        <v>20219</v>
      </c>
      <c r="V1032" s="105" t="s">
        <v>21441</v>
      </c>
      <c r="W1032" s="107" t="s">
        <v>265</v>
      </c>
      <c r="X1032" t="s">
        <v>21442</v>
      </c>
      <c r="AA1032">
        <f ca="1" t="shared" si="33"/>
        <v>17</v>
      </c>
    </row>
    <row r="1033" spans="1:27">
      <c r="A1033" s="101">
        <v>57</v>
      </c>
      <c r="B1033" s="89" t="str">
        <f t="shared" si="32"/>
        <v>452731200211120913</v>
      </c>
      <c r="C1033" s="89" t="s">
        <v>265</v>
      </c>
      <c r="D1033" s="102" t="s">
        <v>4400</v>
      </c>
      <c r="E1033" s="102" t="s">
        <v>24</v>
      </c>
      <c r="F1033" s="103" t="s">
        <v>20131</v>
      </c>
      <c r="G1033" s="103" t="s">
        <v>20276</v>
      </c>
      <c r="H1033" s="104" t="s">
        <v>4399</v>
      </c>
      <c r="I1033" s="103" t="s">
        <v>27</v>
      </c>
      <c r="J1033" s="103" t="s">
        <v>30</v>
      </c>
      <c r="K1033" s="103" t="s">
        <v>30</v>
      </c>
      <c r="L1033" s="103" t="s">
        <v>30</v>
      </c>
      <c r="M1033" s="103" t="s">
        <v>30</v>
      </c>
      <c r="N1033" s="103" t="s">
        <v>30</v>
      </c>
      <c r="O1033" s="103" t="s">
        <v>27</v>
      </c>
      <c r="P1033" s="103" t="s">
        <v>1517</v>
      </c>
      <c r="Q1033" s="103" t="s">
        <v>4401</v>
      </c>
      <c r="R1033" s="105">
        <v>15177388380</v>
      </c>
      <c r="S1033" s="103" t="s">
        <v>1517</v>
      </c>
      <c r="T1033" s="103" t="s">
        <v>20151</v>
      </c>
      <c r="U1033" s="106" t="s">
        <v>20151</v>
      </c>
      <c r="V1033" s="105" t="s">
        <v>20363</v>
      </c>
      <c r="W1033" s="107" t="s">
        <v>265</v>
      </c>
      <c r="X1033" t="s">
        <v>17744</v>
      </c>
      <c r="AA1033">
        <f ca="1" t="shared" si="33"/>
        <v>18</v>
      </c>
    </row>
    <row r="1034" spans="1:27">
      <c r="A1034" s="101">
        <v>58</v>
      </c>
      <c r="B1034" s="89" t="str">
        <f t="shared" si="32"/>
        <v>452731200210213616</v>
      </c>
      <c r="C1034" s="89" t="s">
        <v>265</v>
      </c>
      <c r="D1034" s="102" t="s">
        <v>4404</v>
      </c>
      <c r="E1034" s="102" t="s">
        <v>24</v>
      </c>
      <c r="F1034" s="103" t="s">
        <v>20131</v>
      </c>
      <c r="G1034" s="103" t="s">
        <v>20132</v>
      </c>
      <c r="H1034" s="104" t="s">
        <v>4403</v>
      </c>
      <c r="I1034" s="103" t="s">
        <v>30</v>
      </c>
      <c r="J1034" s="103" t="s">
        <v>27</v>
      </c>
      <c r="K1034" s="103" t="s">
        <v>30</v>
      </c>
      <c r="L1034" s="103" t="s">
        <v>30</v>
      </c>
      <c r="M1034" s="103" t="s">
        <v>30</v>
      </c>
      <c r="N1034" s="103" t="s">
        <v>30</v>
      </c>
      <c r="O1034" s="103" t="s">
        <v>27</v>
      </c>
      <c r="P1034" s="103" t="s">
        <v>1517</v>
      </c>
      <c r="Q1034" s="103" t="s">
        <v>4406</v>
      </c>
      <c r="R1034" s="105">
        <v>13877896608</v>
      </c>
      <c r="S1034" s="103" t="s">
        <v>1517</v>
      </c>
      <c r="T1034" s="103" t="s">
        <v>20455</v>
      </c>
      <c r="U1034" s="106" t="s">
        <v>21443</v>
      </c>
      <c r="V1034" s="105" t="s">
        <v>21444</v>
      </c>
      <c r="W1034" s="107" t="s">
        <v>265</v>
      </c>
      <c r="X1034" t="s">
        <v>19985</v>
      </c>
      <c r="AA1034">
        <f ca="1" t="shared" si="33"/>
        <v>18</v>
      </c>
    </row>
    <row r="1035" spans="1:27">
      <c r="A1035" s="101">
        <v>59</v>
      </c>
      <c r="B1035" s="89" t="str">
        <f t="shared" si="32"/>
        <v>451229199910152783</v>
      </c>
      <c r="C1035" s="89" t="s">
        <v>265</v>
      </c>
      <c r="D1035" s="102" t="s">
        <v>4408</v>
      </c>
      <c r="E1035" s="102" t="s">
        <v>143</v>
      </c>
      <c r="F1035" s="103" t="s">
        <v>20178</v>
      </c>
      <c r="G1035" s="103" t="s">
        <v>21445</v>
      </c>
      <c r="H1035" s="104" t="s">
        <v>4407</v>
      </c>
      <c r="I1035" s="103" t="s">
        <v>27</v>
      </c>
      <c r="J1035" s="103" t="s">
        <v>30</v>
      </c>
      <c r="K1035" s="103" t="s">
        <v>30</v>
      </c>
      <c r="L1035" s="103" t="s">
        <v>30</v>
      </c>
      <c r="M1035" s="103" t="s">
        <v>30</v>
      </c>
      <c r="N1035" s="103" t="s">
        <v>30</v>
      </c>
      <c r="O1035" s="103" t="s">
        <v>27</v>
      </c>
      <c r="P1035" s="103" t="s">
        <v>1517</v>
      </c>
      <c r="Q1035" s="103" t="s">
        <v>4410</v>
      </c>
      <c r="R1035" s="105">
        <v>17807834715</v>
      </c>
      <c r="S1035" s="103" t="s">
        <v>1517</v>
      </c>
      <c r="T1035" s="103" t="s">
        <v>20277</v>
      </c>
      <c r="U1035" s="106" t="s">
        <v>21446</v>
      </c>
      <c r="V1035" s="105" t="s">
        <v>21447</v>
      </c>
      <c r="W1035" s="107" t="s">
        <v>265</v>
      </c>
      <c r="X1035" t="s">
        <v>19986</v>
      </c>
      <c r="AA1035">
        <f ca="1" t="shared" si="33"/>
        <v>21</v>
      </c>
    </row>
    <row r="1036" spans="1:27">
      <c r="A1036" s="101">
        <v>60</v>
      </c>
      <c r="B1036" s="89" t="str">
        <f t="shared" si="32"/>
        <v>452731200301254819</v>
      </c>
      <c r="C1036" s="89" t="s">
        <v>265</v>
      </c>
      <c r="D1036" s="102" t="s">
        <v>4413</v>
      </c>
      <c r="E1036" s="102" t="s">
        <v>24</v>
      </c>
      <c r="F1036" s="103" t="s">
        <v>20131</v>
      </c>
      <c r="G1036" s="103" t="s">
        <v>20157</v>
      </c>
      <c r="H1036" s="104" t="s">
        <v>4412</v>
      </c>
      <c r="I1036" s="103" t="s">
        <v>30</v>
      </c>
      <c r="J1036" s="103" t="s">
        <v>30</v>
      </c>
      <c r="K1036" s="103" t="s">
        <v>30</v>
      </c>
      <c r="L1036" s="103" t="s">
        <v>30</v>
      </c>
      <c r="M1036" s="103" t="s">
        <v>30</v>
      </c>
      <c r="N1036" s="103" t="s">
        <v>30</v>
      </c>
      <c r="O1036" s="103" t="s">
        <v>27</v>
      </c>
      <c r="P1036" s="103" t="s">
        <v>1517</v>
      </c>
      <c r="Q1036" s="103" t="s">
        <v>4415</v>
      </c>
      <c r="R1036" s="105">
        <v>13737982981</v>
      </c>
      <c r="S1036" s="103" t="s">
        <v>1517</v>
      </c>
      <c r="T1036" s="103" t="s">
        <v>1517</v>
      </c>
      <c r="U1036" s="106" t="s">
        <v>20582</v>
      </c>
      <c r="V1036" s="105" t="s">
        <v>21448</v>
      </c>
      <c r="W1036" s="107" t="s">
        <v>265</v>
      </c>
      <c r="X1036" t="s">
        <v>19987</v>
      </c>
      <c r="AA1036">
        <f ca="1" t="shared" si="33"/>
        <v>18</v>
      </c>
    </row>
    <row r="1037" spans="1:27">
      <c r="A1037" s="101">
        <v>61</v>
      </c>
      <c r="B1037" s="89" t="str">
        <f t="shared" si="32"/>
        <v>452731200209282710</v>
      </c>
      <c r="C1037" s="89" t="s">
        <v>265</v>
      </c>
      <c r="D1037" s="102" t="s">
        <v>4417</v>
      </c>
      <c r="E1037" s="102" t="s">
        <v>24</v>
      </c>
      <c r="F1037" s="103" t="s">
        <v>20178</v>
      </c>
      <c r="G1037" s="103" t="s">
        <v>20143</v>
      </c>
      <c r="H1037" s="104" t="s">
        <v>4416</v>
      </c>
      <c r="I1037" s="103" t="s">
        <v>30</v>
      </c>
      <c r="J1037" s="103" t="s">
        <v>30</v>
      </c>
      <c r="K1037" s="103" t="s">
        <v>30</v>
      </c>
      <c r="L1037" s="103" t="s">
        <v>30</v>
      </c>
      <c r="M1037" s="103" t="s">
        <v>30</v>
      </c>
      <c r="N1037" s="103" t="s">
        <v>30</v>
      </c>
      <c r="O1037" s="103" t="s">
        <v>27</v>
      </c>
      <c r="P1037" s="103" t="s">
        <v>1517</v>
      </c>
      <c r="Q1037" s="103" t="s">
        <v>4419</v>
      </c>
      <c r="R1037" s="105">
        <v>15807784329</v>
      </c>
      <c r="S1037" s="103" t="s">
        <v>1517</v>
      </c>
      <c r="T1037" s="103" t="s">
        <v>20277</v>
      </c>
      <c r="U1037" s="106" t="s">
        <v>20821</v>
      </c>
      <c r="V1037" s="105" t="s">
        <v>21346</v>
      </c>
      <c r="W1037" s="107" t="s">
        <v>265</v>
      </c>
      <c r="X1037" t="s">
        <v>4418</v>
      </c>
      <c r="AA1037">
        <f ca="1" t="shared" si="33"/>
        <v>18</v>
      </c>
    </row>
    <row r="1038" spans="1:27">
      <c r="A1038" s="101">
        <v>62</v>
      </c>
      <c r="B1038" s="89" t="str">
        <f t="shared" si="32"/>
        <v>451229200405215427</v>
      </c>
      <c r="C1038" s="89" t="s">
        <v>265</v>
      </c>
      <c r="D1038" s="102" t="s">
        <v>4421</v>
      </c>
      <c r="E1038" s="102" t="s">
        <v>143</v>
      </c>
      <c r="F1038" s="103" t="s">
        <v>20131</v>
      </c>
      <c r="G1038" s="103" t="s">
        <v>20608</v>
      </c>
      <c r="H1038" s="104" t="s">
        <v>4420</v>
      </c>
      <c r="I1038" s="103" t="s">
        <v>30</v>
      </c>
      <c r="J1038" s="103" t="s">
        <v>30</v>
      </c>
      <c r="K1038" s="103" t="s">
        <v>30</v>
      </c>
      <c r="L1038" s="103" t="s">
        <v>30</v>
      </c>
      <c r="M1038" s="103" t="s">
        <v>30</v>
      </c>
      <c r="N1038" s="103" t="s">
        <v>30</v>
      </c>
      <c r="O1038" s="103" t="s">
        <v>27</v>
      </c>
      <c r="P1038" s="103" t="s">
        <v>1517</v>
      </c>
      <c r="Q1038" s="103" t="s">
        <v>21449</v>
      </c>
      <c r="R1038" s="105">
        <v>15977839277</v>
      </c>
      <c r="S1038" s="103" t="s">
        <v>1517</v>
      </c>
      <c r="T1038" s="103" t="s">
        <v>20144</v>
      </c>
      <c r="U1038" s="106" t="s">
        <v>20619</v>
      </c>
      <c r="V1038" s="105" t="s">
        <v>21450</v>
      </c>
      <c r="W1038" s="107" t="s">
        <v>265</v>
      </c>
      <c r="X1038" t="s">
        <v>4422</v>
      </c>
      <c r="AA1038">
        <f ca="1" t="shared" si="33"/>
        <v>17</v>
      </c>
    </row>
    <row r="1039" spans="1:27">
      <c r="A1039" s="101">
        <v>63</v>
      </c>
      <c r="B1039" s="89" t="str">
        <f t="shared" si="32"/>
        <v>451229200409270044</v>
      </c>
      <c r="C1039" s="89" t="s">
        <v>265</v>
      </c>
      <c r="D1039" s="102" t="s">
        <v>4426</v>
      </c>
      <c r="E1039" s="102" t="s">
        <v>143</v>
      </c>
      <c r="F1039" s="103" t="s">
        <v>20131</v>
      </c>
      <c r="G1039" s="103" t="s">
        <v>20351</v>
      </c>
      <c r="H1039" s="104" t="s">
        <v>4425</v>
      </c>
      <c r="I1039" s="103" t="s">
        <v>30</v>
      </c>
      <c r="J1039" s="103" t="s">
        <v>30</v>
      </c>
      <c r="K1039" s="103" t="s">
        <v>30</v>
      </c>
      <c r="L1039" s="103" t="s">
        <v>30</v>
      </c>
      <c r="M1039" s="103" t="s">
        <v>30</v>
      </c>
      <c r="N1039" s="103" t="s">
        <v>30</v>
      </c>
      <c r="O1039" s="103" t="s">
        <v>30</v>
      </c>
      <c r="P1039" s="103" t="s">
        <v>18438</v>
      </c>
      <c r="Q1039" s="103" t="s">
        <v>4428</v>
      </c>
      <c r="R1039" s="105">
        <v>13907784603</v>
      </c>
      <c r="S1039" s="103" t="s">
        <v>1517</v>
      </c>
      <c r="T1039" s="103" t="s">
        <v>1517</v>
      </c>
      <c r="U1039" s="106" t="s">
        <v>21451</v>
      </c>
      <c r="V1039" s="105" t="s">
        <v>20573</v>
      </c>
      <c r="W1039" s="107" t="s">
        <v>265</v>
      </c>
      <c r="X1039" t="s">
        <v>21452</v>
      </c>
      <c r="AA1039">
        <f ca="1" t="shared" si="33"/>
        <v>16</v>
      </c>
    </row>
    <row r="1040" spans="1:27">
      <c r="A1040" s="101">
        <v>64</v>
      </c>
      <c r="B1040" s="89" t="str">
        <f t="shared" si="32"/>
        <v>452731200308302123</v>
      </c>
      <c r="C1040" s="89" t="s">
        <v>265</v>
      </c>
      <c r="D1040" s="102" t="s">
        <v>4430</v>
      </c>
      <c r="E1040" s="102" t="s">
        <v>143</v>
      </c>
      <c r="F1040" s="103" t="s">
        <v>20131</v>
      </c>
      <c r="G1040" s="103" t="s">
        <v>20163</v>
      </c>
      <c r="H1040" s="104" t="s">
        <v>4429</v>
      </c>
      <c r="I1040" s="103" t="s">
        <v>30</v>
      </c>
      <c r="J1040" s="103" t="s">
        <v>30</v>
      </c>
      <c r="K1040" s="103" t="s">
        <v>30</v>
      </c>
      <c r="L1040" s="103" t="s">
        <v>30</v>
      </c>
      <c r="M1040" s="103" t="s">
        <v>30</v>
      </c>
      <c r="N1040" s="103" t="s">
        <v>30</v>
      </c>
      <c r="O1040" s="103" t="s">
        <v>27</v>
      </c>
      <c r="P1040" s="103" t="s">
        <v>1517</v>
      </c>
      <c r="Q1040" s="103" t="s">
        <v>1645</v>
      </c>
      <c r="R1040" s="105">
        <v>15977864687</v>
      </c>
      <c r="S1040" s="103" t="s">
        <v>1517</v>
      </c>
      <c r="T1040" s="103" t="s">
        <v>21453</v>
      </c>
      <c r="U1040" s="106" t="s">
        <v>21454</v>
      </c>
      <c r="V1040" s="105" t="s">
        <v>21455</v>
      </c>
      <c r="W1040" s="107" t="s">
        <v>265</v>
      </c>
      <c r="X1040" t="s">
        <v>4431</v>
      </c>
      <c r="AA1040">
        <f ca="1" t="shared" si="33"/>
        <v>17</v>
      </c>
    </row>
    <row r="1041" spans="1:27">
      <c r="A1041" s="101">
        <v>65</v>
      </c>
      <c r="B1041" s="89" t="str">
        <f t="shared" si="32"/>
        <v>451229200107073926</v>
      </c>
      <c r="C1041" s="89" t="s">
        <v>265</v>
      </c>
      <c r="D1041" s="102" t="s">
        <v>4433</v>
      </c>
      <c r="E1041" s="102" t="s">
        <v>143</v>
      </c>
      <c r="F1041" s="103" t="s">
        <v>20131</v>
      </c>
      <c r="G1041" s="103" t="s">
        <v>20953</v>
      </c>
      <c r="H1041" s="104" t="s">
        <v>4432</v>
      </c>
      <c r="I1041" s="103" t="s">
        <v>30</v>
      </c>
      <c r="J1041" s="103" t="s">
        <v>30</v>
      </c>
      <c r="K1041" s="103" t="s">
        <v>27</v>
      </c>
      <c r="L1041" s="103" t="s">
        <v>30</v>
      </c>
      <c r="M1041" s="103" t="s">
        <v>30</v>
      </c>
      <c r="N1041" s="103" t="s">
        <v>27</v>
      </c>
      <c r="O1041" s="103" t="s">
        <v>30</v>
      </c>
      <c r="P1041" s="103" t="s">
        <v>1517</v>
      </c>
      <c r="Q1041" s="103" t="s">
        <v>4435</v>
      </c>
      <c r="R1041" s="105">
        <v>18275966030</v>
      </c>
      <c r="S1041" s="103" t="s">
        <v>1517</v>
      </c>
      <c r="T1041" s="103" t="s">
        <v>20140</v>
      </c>
      <c r="U1041" s="106" t="s">
        <v>20714</v>
      </c>
      <c r="V1041" s="105" t="s">
        <v>21456</v>
      </c>
      <c r="W1041" s="107" t="s">
        <v>265</v>
      </c>
      <c r="X1041" t="s">
        <v>4434</v>
      </c>
      <c r="AA1041">
        <f ca="1" t="shared" si="33"/>
        <v>20</v>
      </c>
    </row>
    <row r="1042" spans="1:27">
      <c r="A1042" s="101">
        <v>66</v>
      </c>
      <c r="B1042" s="89" t="str">
        <f t="shared" si="32"/>
        <v>451229200303232429</v>
      </c>
      <c r="C1042" s="89" t="s">
        <v>265</v>
      </c>
      <c r="D1042" s="102" t="s">
        <v>4437</v>
      </c>
      <c r="E1042" s="102" t="s">
        <v>143</v>
      </c>
      <c r="F1042" s="103" t="s">
        <v>20178</v>
      </c>
      <c r="G1042" s="103" t="s">
        <v>20202</v>
      </c>
      <c r="H1042" s="104" t="s">
        <v>4436</v>
      </c>
      <c r="I1042" s="103" t="s">
        <v>27</v>
      </c>
      <c r="J1042" s="103" t="s">
        <v>30</v>
      </c>
      <c r="K1042" s="103" t="s">
        <v>30</v>
      </c>
      <c r="L1042" s="103" t="s">
        <v>30</v>
      </c>
      <c r="M1042" s="103" t="s">
        <v>30</v>
      </c>
      <c r="N1042" s="103" t="s">
        <v>30</v>
      </c>
      <c r="O1042" s="103" t="s">
        <v>27</v>
      </c>
      <c r="P1042" s="103" t="s">
        <v>1517</v>
      </c>
      <c r="Q1042" s="103" t="s">
        <v>4439</v>
      </c>
      <c r="R1042" s="105">
        <v>18977801948</v>
      </c>
      <c r="S1042" s="103" t="s">
        <v>1517</v>
      </c>
      <c r="T1042" s="103" t="s">
        <v>20191</v>
      </c>
      <c r="U1042" s="106" t="s">
        <v>20466</v>
      </c>
      <c r="V1042" s="105" t="s">
        <v>20916</v>
      </c>
      <c r="W1042" s="107" t="s">
        <v>265</v>
      </c>
      <c r="X1042" t="s">
        <v>4438</v>
      </c>
      <c r="AA1042">
        <f ca="1" t="shared" si="33"/>
        <v>18</v>
      </c>
    </row>
    <row r="1043" spans="1:27">
      <c r="A1043" s="101">
        <v>67</v>
      </c>
      <c r="B1043" s="89" t="str">
        <f t="shared" si="32"/>
        <v>452731200205160628</v>
      </c>
      <c r="C1043" s="89" t="s">
        <v>265</v>
      </c>
      <c r="D1043" s="102" t="s">
        <v>4441</v>
      </c>
      <c r="E1043" s="102" t="s">
        <v>143</v>
      </c>
      <c r="F1043" s="103" t="s">
        <v>20131</v>
      </c>
      <c r="G1043" s="103" t="s">
        <v>20150</v>
      </c>
      <c r="H1043" s="104" t="s">
        <v>4440</v>
      </c>
      <c r="I1043" s="103" t="s">
        <v>30</v>
      </c>
      <c r="J1043" s="103" t="s">
        <v>30</v>
      </c>
      <c r="K1043" s="103" t="s">
        <v>27</v>
      </c>
      <c r="L1043" s="103" t="s">
        <v>30</v>
      </c>
      <c r="M1043" s="103" t="s">
        <v>30</v>
      </c>
      <c r="N1043" s="103" t="s">
        <v>27</v>
      </c>
      <c r="O1043" s="103" t="s">
        <v>30</v>
      </c>
      <c r="P1043" s="103" t="s">
        <v>1517</v>
      </c>
      <c r="Q1043" s="103" t="s">
        <v>4443</v>
      </c>
      <c r="R1043" s="105">
        <v>13549943488</v>
      </c>
      <c r="S1043" s="103" t="s">
        <v>1517</v>
      </c>
      <c r="T1043" s="103" t="s">
        <v>20137</v>
      </c>
      <c r="U1043" s="106" t="s">
        <v>20934</v>
      </c>
      <c r="V1043" s="105" t="s">
        <v>21457</v>
      </c>
      <c r="W1043" s="107" t="s">
        <v>265</v>
      </c>
      <c r="X1043" t="s">
        <v>4442</v>
      </c>
      <c r="AA1043">
        <f ca="1" t="shared" si="33"/>
        <v>19</v>
      </c>
    </row>
    <row r="1044" spans="1:27">
      <c r="A1044" s="101">
        <v>68</v>
      </c>
      <c r="B1044" s="89" t="str">
        <f t="shared" si="32"/>
        <v>451229200606181227</v>
      </c>
      <c r="C1044" s="89" t="s">
        <v>265</v>
      </c>
      <c r="D1044" s="102" t="s">
        <v>4445</v>
      </c>
      <c r="E1044" s="102" t="s">
        <v>143</v>
      </c>
      <c r="F1044" s="103" t="s">
        <v>20131</v>
      </c>
      <c r="G1044" s="103" t="s">
        <v>21458</v>
      </c>
      <c r="H1044" s="104" t="s">
        <v>4444</v>
      </c>
      <c r="I1044" s="103" t="s">
        <v>30</v>
      </c>
      <c r="J1044" s="103" t="s">
        <v>30</v>
      </c>
      <c r="K1044" s="103" t="s">
        <v>30</v>
      </c>
      <c r="L1044" s="103" t="s">
        <v>30</v>
      </c>
      <c r="M1044" s="103" t="s">
        <v>27</v>
      </c>
      <c r="N1044" s="103" t="s">
        <v>30</v>
      </c>
      <c r="O1044" s="103" t="s">
        <v>27</v>
      </c>
      <c r="P1044" s="103" t="s">
        <v>1517</v>
      </c>
      <c r="Q1044" s="103" t="s">
        <v>1791</v>
      </c>
      <c r="R1044" s="105">
        <v>18278875719</v>
      </c>
      <c r="S1044" s="103" t="s">
        <v>1517</v>
      </c>
      <c r="T1044" s="103" t="s">
        <v>20169</v>
      </c>
      <c r="U1044" s="106" t="s">
        <v>20176</v>
      </c>
      <c r="V1044" s="105" t="s">
        <v>21459</v>
      </c>
      <c r="W1044" s="107" t="s">
        <v>265</v>
      </c>
      <c r="X1044" t="s">
        <v>17960</v>
      </c>
      <c r="AA1044">
        <f ca="1" t="shared" si="33"/>
        <v>15</v>
      </c>
    </row>
    <row r="1045" spans="1:27">
      <c r="A1045" s="101">
        <v>69</v>
      </c>
      <c r="B1045" s="89" t="str">
        <f t="shared" si="32"/>
        <v>45122920020320122x</v>
      </c>
      <c r="C1045" s="89" t="s">
        <v>265</v>
      </c>
      <c r="D1045" s="102" t="s">
        <v>4449</v>
      </c>
      <c r="E1045" s="102" t="s">
        <v>143</v>
      </c>
      <c r="F1045" s="103" t="s">
        <v>20131</v>
      </c>
      <c r="G1045" s="103" t="s">
        <v>20288</v>
      </c>
      <c r="H1045" s="104" t="s">
        <v>4448</v>
      </c>
      <c r="I1045" s="103" t="s">
        <v>30</v>
      </c>
      <c r="J1045" s="103" t="s">
        <v>30</v>
      </c>
      <c r="K1045" s="103" t="s">
        <v>30</v>
      </c>
      <c r="L1045" s="103" t="s">
        <v>30</v>
      </c>
      <c r="M1045" s="103" t="s">
        <v>30</v>
      </c>
      <c r="N1045" s="103" t="s">
        <v>30</v>
      </c>
      <c r="O1045" s="103" t="s">
        <v>27</v>
      </c>
      <c r="P1045" s="103" t="s">
        <v>1517</v>
      </c>
      <c r="Q1045" s="103" t="s">
        <v>4450</v>
      </c>
      <c r="R1045" s="105">
        <v>13471800471</v>
      </c>
      <c r="S1045" s="103" t="s">
        <v>1517</v>
      </c>
      <c r="T1045" s="103" t="s">
        <v>20169</v>
      </c>
      <c r="U1045" s="106" t="s">
        <v>20176</v>
      </c>
      <c r="V1045" s="105" t="s">
        <v>21410</v>
      </c>
      <c r="W1045" s="107" t="s">
        <v>265</v>
      </c>
      <c r="X1045" t="s">
        <v>19333</v>
      </c>
      <c r="AA1045">
        <f ca="1" t="shared" si="33"/>
        <v>19</v>
      </c>
    </row>
    <row r="1046" spans="1:27">
      <c r="A1046" s="101">
        <v>70</v>
      </c>
      <c r="B1046" s="89" t="str">
        <f t="shared" si="32"/>
        <v>451229200302262415</v>
      </c>
      <c r="C1046" s="89" t="s">
        <v>265</v>
      </c>
      <c r="D1046" s="102" t="s">
        <v>4452</v>
      </c>
      <c r="E1046" s="102" t="s">
        <v>24</v>
      </c>
      <c r="F1046" s="103" t="s">
        <v>20178</v>
      </c>
      <c r="G1046" s="103" t="s">
        <v>20161</v>
      </c>
      <c r="H1046" s="104" t="s">
        <v>4451</v>
      </c>
      <c r="I1046" s="103" t="s">
        <v>27</v>
      </c>
      <c r="J1046" s="103" t="s">
        <v>27</v>
      </c>
      <c r="K1046" s="103" t="s">
        <v>27</v>
      </c>
      <c r="L1046" s="103" t="s">
        <v>27</v>
      </c>
      <c r="M1046" s="103" t="s">
        <v>30</v>
      </c>
      <c r="N1046" s="103" t="s">
        <v>30</v>
      </c>
      <c r="O1046" s="103" t="s">
        <v>27</v>
      </c>
      <c r="P1046" s="103" t="s">
        <v>1517</v>
      </c>
      <c r="Q1046" s="103" t="s">
        <v>4453</v>
      </c>
      <c r="R1046" s="105">
        <v>18819708797</v>
      </c>
      <c r="S1046" s="103" t="s">
        <v>1517</v>
      </c>
      <c r="T1046" s="103" t="s">
        <v>20191</v>
      </c>
      <c r="U1046" s="106" t="s">
        <v>20349</v>
      </c>
      <c r="V1046" s="105" t="s">
        <v>20630</v>
      </c>
      <c r="W1046" s="107" t="s">
        <v>265</v>
      </c>
      <c r="X1046" t="s">
        <v>1199</v>
      </c>
      <c r="AA1046">
        <f ca="1" t="shared" si="33"/>
        <v>18</v>
      </c>
    </row>
    <row r="1047" spans="1:27">
      <c r="A1047" s="101">
        <v>71</v>
      </c>
      <c r="B1047" s="89" t="str">
        <f t="shared" si="32"/>
        <v>451229200112202120</v>
      </c>
      <c r="C1047" s="89" t="s">
        <v>265</v>
      </c>
      <c r="D1047" s="102" t="s">
        <v>4455</v>
      </c>
      <c r="E1047" s="102" t="s">
        <v>143</v>
      </c>
      <c r="F1047" s="103" t="s">
        <v>20205</v>
      </c>
      <c r="G1047" s="103" t="s">
        <v>20179</v>
      </c>
      <c r="H1047" s="104" t="s">
        <v>4454</v>
      </c>
      <c r="I1047" s="103" t="s">
        <v>30</v>
      </c>
      <c r="J1047" s="103" t="s">
        <v>30</v>
      </c>
      <c r="K1047" s="103" t="s">
        <v>30</v>
      </c>
      <c r="L1047" s="103" t="s">
        <v>30</v>
      </c>
      <c r="M1047" s="103" t="s">
        <v>30</v>
      </c>
      <c r="N1047" s="103" t="s">
        <v>30</v>
      </c>
      <c r="O1047" s="103" t="s">
        <v>27</v>
      </c>
      <c r="P1047" s="103" t="s">
        <v>1517</v>
      </c>
      <c r="Q1047" s="103" t="s">
        <v>4456</v>
      </c>
      <c r="R1047" s="105">
        <v>15078636897</v>
      </c>
      <c r="S1047" s="103" t="s">
        <v>1517</v>
      </c>
      <c r="T1047" s="103" t="s">
        <v>20240</v>
      </c>
      <c r="U1047" s="106" t="s">
        <v>20516</v>
      </c>
      <c r="V1047" s="105" t="s">
        <v>20516</v>
      </c>
      <c r="W1047" s="107" t="s">
        <v>265</v>
      </c>
      <c r="X1047" t="s">
        <v>939</v>
      </c>
      <c r="AA1047">
        <f ca="1" t="shared" si="33"/>
        <v>19</v>
      </c>
    </row>
    <row r="1048" spans="1:27">
      <c r="A1048" s="101">
        <v>72</v>
      </c>
      <c r="B1048" s="89" t="str">
        <f t="shared" si="32"/>
        <v>452731200111292427</v>
      </c>
      <c r="C1048" s="89" t="s">
        <v>265</v>
      </c>
      <c r="D1048" s="102" t="s">
        <v>4458</v>
      </c>
      <c r="E1048" s="102" t="s">
        <v>143</v>
      </c>
      <c r="F1048" s="103" t="s">
        <v>20131</v>
      </c>
      <c r="G1048" s="103" t="s">
        <v>20222</v>
      </c>
      <c r="H1048" s="104" t="s">
        <v>4457</v>
      </c>
      <c r="I1048" s="103" t="s">
        <v>27</v>
      </c>
      <c r="J1048" s="103" t="s">
        <v>30</v>
      </c>
      <c r="K1048" s="103" t="s">
        <v>30</v>
      </c>
      <c r="L1048" s="103" t="s">
        <v>30</v>
      </c>
      <c r="M1048" s="103" t="s">
        <v>30</v>
      </c>
      <c r="N1048" s="103" t="s">
        <v>30</v>
      </c>
      <c r="O1048" s="103" t="s">
        <v>27</v>
      </c>
      <c r="P1048" s="103" t="s">
        <v>1517</v>
      </c>
      <c r="Q1048" s="103" t="s">
        <v>4460</v>
      </c>
      <c r="R1048" s="105">
        <v>15878688285</v>
      </c>
      <c r="S1048" s="103" t="s">
        <v>1517</v>
      </c>
      <c r="T1048" s="103" t="s">
        <v>20191</v>
      </c>
      <c r="U1048" s="106" t="s">
        <v>14591</v>
      </c>
      <c r="V1048" s="105" t="s">
        <v>20192</v>
      </c>
      <c r="W1048" s="107" t="s">
        <v>265</v>
      </c>
      <c r="X1048" t="s">
        <v>4459</v>
      </c>
      <c r="AA1048">
        <f ca="1" t="shared" si="33"/>
        <v>19</v>
      </c>
    </row>
    <row r="1049" spans="1:27">
      <c r="A1049" s="101">
        <v>73</v>
      </c>
      <c r="B1049" s="89" t="str">
        <f t="shared" si="32"/>
        <v>452731200310110315</v>
      </c>
      <c r="C1049" s="89" t="s">
        <v>265</v>
      </c>
      <c r="D1049" s="102" t="s">
        <v>4462</v>
      </c>
      <c r="E1049" s="102" t="s">
        <v>24</v>
      </c>
      <c r="F1049" s="103" t="s">
        <v>20178</v>
      </c>
      <c r="G1049" s="103" t="s">
        <v>20307</v>
      </c>
      <c r="H1049" s="104" t="s">
        <v>4461</v>
      </c>
      <c r="I1049" s="103" t="s">
        <v>30</v>
      </c>
      <c r="J1049" s="103" t="s">
        <v>30</v>
      </c>
      <c r="K1049" s="103" t="s">
        <v>30</v>
      </c>
      <c r="L1049" s="103" t="s">
        <v>30</v>
      </c>
      <c r="M1049" s="103" t="s">
        <v>30</v>
      </c>
      <c r="N1049" s="103" t="s">
        <v>30</v>
      </c>
      <c r="O1049" s="103" t="s">
        <v>27</v>
      </c>
      <c r="P1049" s="103" t="s">
        <v>1517</v>
      </c>
      <c r="Q1049" s="103" t="s">
        <v>4464</v>
      </c>
      <c r="R1049" s="105">
        <v>13428641386</v>
      </c>
      <c r="S1049" s="103" t="s">
        <v>1517</v>
      </c>
      <c r="T1049" s="103" t="s">
        <v>20280</v>
      </c>
      <c r="U1049" s="106" t="s">
        <v>20284</v>
      </c>
      <c r="V1049" s="105" t="s">
        <v>21460</v>
      </c>
      <c r="W1049" s="107" t="s">
        <v>265</v>
      </c>
      <c r="X1049" t="s">
        <v>4463</v>
      </c>
      <c r="AA1049">
        <f ca="1" t="shared" si="33"/>
        <v>17</v>
      </c>
    </row>
    <row r="1050" spans="1:27">
      <c r="A1050" s="101">
        <v>1</v>
      </c>
      <c r="B1050" s="89" t="str">
        <f t="shared" si="32"/>
        <v>452731200305264221</v>
      </c>
      <c r="C1050" s="89" t="s">
        <v>270</v>
      </c>
      <c r="D1050" s="102" t="s">
        <v>4466</v>
      </c>
      <c r="E1050" s="102" t="s">
        <v>143</v>
      </c>
      <c r="F1050" s="103" t="s">
        <v>20131</v>
      </c>
      <c r="G1050" s="103" t="s">
        <v>20172</v>
      </c>
      <c r="H1050" s="104" t="s">
        <v>4465</v>
      </c>
      <c r="I1050" s="103" t="s">
        <v>30</v>
      </c>
      <c r="J1050" s="103" t="s">
        <v>30</v>
      </c>
      <c r="K1050" s="103" t="s">
        <v>30</v>
      </c>
      <c r="L1050" s="103" t="s">
        <v>30</v>
      </c>
      <c r="M1050" s="103" t="s">
        <v>30</v>
      </c>
      <c r="N1050" s="103" t="s">
        <v>30</v>
      </c>
      <c r="O1050" s="103" t="s">
        <v>27</v>
      </c>
      <c r="P1050" s="103" t="s">
        <v>1517</v>
      </c>
      <c r="Q1050" s="103" t="s">
        <v>4468</v>
      </c>
      <c r="R1050" s="105">
        <v>13878133131</v>
      </c>
      <c r="S1050" s="103" t="s">
        <v>1517</v>
      </c>
      <c r="T1050" s="103" t="s">
        <v>20155</v>
      </c>
      <c r="U1050" s="106" t="s">
        <v>20689</v>
      </c>
      <c r="V1050" s="105" t="s">
        <v>20923</v>
      </c>
      <c r="W1050" s="107" t="s">
        <v>270</v>
      </c>
      <c r="X1050" t="s">
        <v>4467</v>
      </c>
      <c r="AA1050">
        <f ca="1" t="shared" si="33"/>
        <v>18</v>
      </c>
    </row>
    <row r="1051" spans="1:27">
      <c r="A1051" s="101">
        <v>2</v>
      </c>
      <c r="B1051" s="89" t="str">
        <f t="shared" si="32"/>
        <v>45122920031103182X</v>
      </c>
      <c r="C1051" s="89" t="s">
        <v>270</v>
      </c>
      <c r="D1051" s="102" t="s">
        <v>4471</v>
      </c>
      <c r="E1051" s="102" t="s">
        <v>143</v>
      </c>
      <c r="F1051" s="103" t="s">
        <v>20131</v>
      </c>
      <c r="G1051" s="103" t="s">
        <v>20423</v>
      </c>
      <c r="H1051" s="104" t="s">
        <v>4470</v>
      </c>
      <c r="I1051" s="103" t="s">
        <v>30</v>
      </c>
      <c r="J1051" s="103" t="s">
        <v>27</v>
      </c>
      <c r="K1051" s="103" t="s">
        <v>30</v>
      </c>
      <c r="L1051" s="103" t="s">
        <v>30</v>
      </c>
      <c r="M1051" s="103" t="s">
        <v>30</v>
      </c>
      <c r="N1051" s="103" t="s">
        <v>30</v>
      </c>
      <c r="O1051" s="103" t="s">
        <v>27</v>
      </c>
      <c r="P1051" s="103" t="s">
        <v>1517</v>
      </c>
      <c r="Q1051" s="103" t="s">
        <v>4473</v>
      </c>
      <c r="R1051" s="105">
        <v>13627878423</v>
      </c>
      <c r="S1051" s="103" t="s">
        <v>1517</v>
      </c>
      <c r="T1051" s="103" t="s">
        <v>20208</v>
      </c>
      <c r="U1051" s="106" t="s">
        <v>20659</v>
      </c>
      <c r="V1051" s="105" t="s">
        <v>21461</v>
      </c>
      <c r="W1051" s="107" t="s">
        <v>270</v>
      </c>
      <c r="X1051" t="s">
        <v>4472</v>
      </c>
      <c r="AA1051">
        <f ca="1" t="shared" si="33"/>
        <v>17</v>
      </c>
    </row>
    <row r="1052" spans="1:27">
      <c r="A1052" s="101">
        <v>3</v>
      </c>
      <c r="B1052" s="89" t="str">
        <f t="shared" si="32"/>
        <v>452731199912292421</v>
      </c>
      <c r="C1052" s="89" t="s">
        <v>270</v>
      </c>
      <c r="D1052" s="102" t="s">
        <v>4476</v>
      </c>
      <c r="E1052" s="102" t="s">
        <v>143</v>
      </c>
      <c r="F1052" s="103" t="s">
        <v>20205</v>
      </c>
      <c r="G1052" s="103" t="s">
        <v>20574</v>
      </c>
      <c r="H1052" s="104" t="s">
        <v>4475</v>
      </c>
      <c r="I1052" s="103" t="s">
        <v>27</v>
      </c>
      <c r="J1052" s="103" t="s">
        <v>30</v>
      </c>
      <c r="K1052" s="103" t="s">
        <v>30</v>
      </c>
      <c r="L1052" s="103" t="s">
        <v>30</v>
      </c>
      <c r="M1052" s="103" t="s">
        <v>30</v>
      </c>
      <c r="N1052" s="103" t="s">
        <v>30</v>
      </c>
      <c r="O1052" s="103" t="s">
        <v>27</v>
      </c>
      <c r="P1052" s="103" t="s">
        <v>1517</v>
      </c>
      <c r="Q1052" s="103" t="s">
        <v>4477</v>
      </c>
      <c r="R1052" s="105">
        <v>18249919561</v>
      </c>
      <c r="S1052" s="103" t="s">
        <v>1517</v>
      </c>
      <c r="T1052" s="103" t="s">
        <v>20191</v>
      </c>
      <c r="U1052" s="106" t="s">
        <v>20429</v>
      </c>
      <c r="V1052" s="105" t="s">
        <v>20430</v>
      </c>
      <c r="W1052" s="107" t="s">
        <v>270</v>
      </c>
      <c r="X1052" t="s">
        <v>716</v>
      </c>
      <c r="AA1052">
        <f ca="1" t="shared" si="33"/>
        <v>21</v>
      </c>
    </row>
    <row r="1053" spans="1:27">
      <c r="A1053" s="101">
        <v>4</v>
      </c>
      <c r="B1053" s="89" t="str">
        <f t="shared" si="32"/>
        <v>451229200305230013</v>
      </c>
      <c r="C1053" s="89" t="s">
        <v>270</v>
      </c>
      <c r="D1053" s="102" t="s">
        <v>4479</v>
      </c>
      <c r="E1053" s="102" t="s">
        <v>24</v>
      </c>
      <c r="F1053" s="103" t="s">
        <v>20131</v>
      </c>
      <c r="G1053" s="103" t="s">
        <v>20172</v>
      </c>
      <c r="H1053" s="104" t="s">
        <v>4478</v>
      </c>
      <c r="I1053" s="103" t="s">
        <v>30</v>
      </c>
      <c r="J1053" s="103" t="s">
        <v>30</v>
      </c>
      <c r="K1053" s="103" t="s">
        <v>30</v>
      </c>
      <c r="L1053" s="103" t="s">
        <v>30</v>
      </c>
      <c r="M1053" s="103" t="s">
        <v>30</v>
      </c>
      <c r="N1053" s="103" t="s">
        <v>30</v>
      </c>
      <c r="O1053" s="103" t="s">
        <v>27</v>
      </c>
      <c r="P1053" s="103" t="s">
        <v>1517</v>
      </c>
      <c r="Q1053" s="103" t="s">
        <v>4481</v>
      </c>
      <c r="R1053" s="105">
        <v>13558289202</v>
      </c>
      <c r="S1053" s="103" t="s">
        <v>1517</v>
      </c>
      <c r="T1053" s="103" t="s">
        <v>1517</v>
      </c>
      <c r="U1053" s="106" t="s">
        <v>20259</v>
      </c>
      <c r="V1053" s="105" t="s">
        <v>21462</v>
      </c>
      <c r="W1053" s="107" t="s">
        <v>270</v>
      </c>
      <c r="X1053" t="s">
        <v>17828</v>
      </c>
      <c r="AA1053">
        <f ca="1" t="shared" si="33"/>
        <v>18</v>
      </c>
    </row>
    <row r="1054" spans="1:27">
      <c r="A1054" s="101">
        <v>5</v>
      </c>
      <c r="B1054" s="89" t="str">
        <f t="shared" si="32"/>
        <v>452731200209221221</v>
      </c>
      <c r="C1054" s="89" t="s">
        <v>270</v>
      </c>
      <c r="D1054" s="102" t="s">
        <v>4483</v>
      </c>
      <c r="E1054" s="102" t="s">
        <v>143</v>
      </c>
      <c r="F1054" s="103" t="s">
        <v>20131</v>
      </c>
      <c r="G1054" s="103" t="s">
        <v>20143</v>
      </c>
      <c r="H1054" s="104" t="s">
        <v>4482</v>
      </c>
      <c r="I1054" s="103" t="s">
        <v>27</v>
      </c>
      <c r="J1054" s="103" t="s">
        <v>30</v>
      </c>
      <c r="K1054" s="103" t="s">
        <v>30</v>
      </c>
      <c r="L1054" s="103" t="s">
        <v>30</v>
      </c>
      <c r="M1054" s="103" t="s">
        <v>30</v>
      </c>
      <c r="N1054" s="103" t="s">
        <v>30</v>
      </c>
      <c r="O1054" s="103" t="s">
        <v>27</v>
      </c>
      <c r="P1054" s="103" t="s">
        <v>1517</v>
      </c>
      <c r="Q1054" s="103" t="s">
        <v>4485</v>
      </c>
      <c r="R1054" s="105">
        <v>15978153339</v>
      </c>
      <c r="S1054" s="103" t="s">
        <v>1517</v>
      </c>
      <c r="T1054" s="103" t="s">
        <v>20169</v>
      </c>
      <c r="U1054" s="106" t="s">
        <v>20170</v>
      </c>
      <c r="V1054" s="105" t="s">
        <v>21463</v>
      </c>
      <c r="W1054" s="107" t="s">
        <v>270</v>
      </c>
      <c r="X1054" t="s">
        <v>18008</v>
      </c>
      <c r="AA1054">
        <f ca="1" t="shared" si="33"/>
        <v>18</v>
      </c>
    </row>
    <row r="1055" spans="1:27">
      <c r="A1055" s="101">
        <v>6</v>
      </c>
      <c r="B1055" s="89" t="str">
        <f t="shared" si="32"/>
        <v>452731200304100911</v>
      </c>
      <c r="C1055" s="89" t="s">
        <v>270</v>
      </c>
      <c r="D1055" s="102" t="s">
        <v>4487</v>
      </c>
      <c r="E1055" s="102" t="s">
        <v>24</v>
      </c>
      <c r="F1055" s="103" t="s">
        <v>20131</v>
      </c>
      <c r="G1055" s="103" t="s">
        <v>20154</v>
      </c>
      <c r="H1055" s="104" t="s">
        <v>4486</v>
      </c>
      <c r="I1055" s="103" t="s">
        <v>30</v>
      </c>
      <c r="J1055" s="103" t="s">
        <v>30</v>
      </c>
      <c r="K1055" s="103" t="s">
        <v>30</v>
      </c>
      <c r="L1055" s="103" t="s">
        <v>30</v>
      </c>
      <c r="M1055" s="103" t="s">
        <v>30</v>
      </c>
      <c r="N1055" s="103" t="s">
        <v>30</v>
      </c>
      <c r="O1055" s="103" t="s">
        <v>27</v>
      </c>
      <c r="P1055" s="103" t="s">
        <v>1517</v>
      </c>
      <c r="Q1055" s="103" t="s">
        <v>4489</v>
      </c>
      <c r="R1055" s="105" t="s">
        <v>4490</v>
      </c>
      <c r="S1055" s="103" t="s">
        <v>1517</v>
      </c>
      <c r="T1055" s="103" t="s">
        <v>20151</v>
      </c>
      <c r="U1055" s="106" t="s">
        <v>20151</v>
      </c>
      <c r="V1055" s="105" t="s">
        <v>21464</v>
      </c>
      <c r="W1055" s="107" t="s">
        <v>270</v>
      </c>
      <c r="X1055" t="s">
        <v>17710</v>
      </c>
      <c r="AA1055">
        <f ca="1" t="shared" si="33"/>
        <v>18</v>
      </c>
    </row>
    <row r="1056" spans="1:27">
      <c r="A1056" s="101">
        <v>7</v>
      </c>
      <c r="B1056" s="89" t="str">
        <f t="shared" si="32"/>
        <v>452127200103102710</v>
      </c>
      <c r="C1056" s="89" t="s">
        <v>270</v>
      </c>
      <c r="D1056" s="102" t="s">
        <v>4492</v>
      </c>
      <c r="E1056" s="102" t="s">
        <v>24</v>
      </c>
      <c r="F1056" s="103" t="s">
        <v>20131</v>
      </c>
      <c r="G1056" s="103" t="s">
        <v>20384</v>
      </c>
      <c r="H1056" s="104" t="s">
        <v>4491</v>
      </c>
      <c r="I1056" s="103" t="s">
        <v>27</v>
      </c>
      <c r="J1056" s="103" t="s">
        <v>30</v>
      </c>
      <c r="K1056" s="103" t="s">
        <v>30</v>
      </c>
      <c r="L1056" s="103" t="s">
        <v>30</v>
      </c>
      <c r="M1056" s="103" t="s">
        <v>30</v>
      </c>
      <c r="N1056" s="103" t="s">
        <v>30</v>
      </c>
      <c r="O1056" s="103" t="s">
        <v>27</v>
      </c>
      <c r="P1056" s="103" t="s">
        <v>20253</v>
      </c>
      <c r="Q1056" s="103" t="s">
        <v>4493</v>
      </c>
      <c r="R1056" s="105">
        <v>13277850350</v>
      </c>
      <c r="S1056" s="103" t="s">
        <v>20253</v>
      </c>
      <c r="T1056" s="103" t="s">
        <v>20522</v>
      </c>
      <c r="U1056" s="106" t="s">
        <v>20819</v>
      </c>
      <c r="V1056" s="105" t="s">
        <v>20954</v>
      </c>
      <c r="W1056" s="107" t="s">
        <v>270</v>
      </c>
      <c r="X1056" t="s">
        <v>2313</v>
      </c>
      <c r="AA1056">
        <f ca="1" t="shared" si="33"/>
        <v>20</v>
      </c>
    </row>
    <row r="1057" spans="1:27">
      <c r="A1057" s="101">
        <v>8</v>
      </c>
      <c r="B1057" s="89" t="str">
        <f t="shared" si="32"/>
        <v>452731200311050318</v>
      </c>
      <c r="C1057" s="89" t="s">
        <v>270</v>
      </c>
      <c r="D1057" s="102" t="s">
        <v>4495</v>
      </c>
      <c r="E1057" s="102" t="s">
        <v>24</v>
      </c>
      <c r="F1057" s="103" t="s">
        <v>20131</v>
      </c>
      <c r="G1057" s="103" t="s">
        <v>20423</v>
      </c>
      <c r="H1057" s="104" t="s">
        <v>4494</v>
      </c>
      <c r="I1057" s="103" t="s">
        <v>30</v>
      </c>
      <c r="J1057" s="103" t="s">
        <v>30</v>
      </c>
      <c r="K1057" s="103" t="s">
        <v>30</v>
      </c>
      <c r="L1057" s="103" t="s">
        <v>30</v>
      </c>
      <c r="M1057" s="103" t="s">
        <v>30</v>
      </c>
      <c r="N1057" s="103" t="s">
        <v>30</v>
      </c>
      <c r="O1057" s="103" t="s">
        <v>27</v>
      </c>
      <c r="P1057" s="103" t="s">
        <v>1517</v>
      </c>
      <c r="Q1057" s="103" t="s">
        <v>4497</v>
      </c>
      <c r="R1057" s="105">
        <v>13481849510</v>
      </c>
      <c r="S1057" s="103" t="s">
        <v>1517</v>
      </c>
      <c r="T1057" s="103" t="s">
        <v>20280</v>
      </c>
      <c r="U1057" s="106" t="s">
        <v>21298</v>
      </c>
      <c r="V1057" s="105" t="s">
        <v>20743</v>
      </c>
      <c r="W1057" s="107" t="s">
        <v>270</v>
      </c>
      <c r="X1057" t="s">
        <v>4496</v>
      </c>
      <c r="AA1057">
        <f ca="1" t="shared" si="33"/>
        <v>17</v>
      </c>
    </row>
    <row r="1058" spans="1:27">
      <c r="A1058" s="101">
        <v>9</v>
      </c>
      <c r="B1058" s="89" t="str">
        <f t="shared" si="32"/>
        <v>452731200111191239</v>
      </c>
      <c r="C1058" s="89" t="s">
        <v>270</v>
      </c>
      <c r="D1058" s="102" t="s">
        <v>4499</v>
      </c>
      <c r="E1058" s="102" t="s">
        <v>24</v>
      </c>
      <c r="F1058" s="103" t="s">
        <v>20131</v>
      </c>
      <c r="G1058" s="103" t="s">
        <v>20222</v>
      </c>
      <c r="H1058" s="104" t="s">
        <v>4498</v>
      </c>
      <c r="I1058" s="103" t="s">
        <v>27</v>
      </c>
      <c r="J1058" s="103" t="s">
        <v>30</v>
      </c>
      <c r="K1058" s="103" t="s">
        <v>30</v>
      </c>
      <c r="L1058" s="103" t="s">
        <v>30</v>
      </c>
      <c r="M1058" s="103" t="s">
        <v>30</v>
      </c>
      <c r="N1058" s="103" t="s">
        <v>30</v>
      </c>
      <c r="O1058" s="103" t="s">
        <v>30</v>
      </c>
      <c r="P1058" s="103" t="s">
        <v>1517</v>
      </c>
      <c r="Q1058" s="103" t="s">
        <v>4501</v>
      </c>
      <c r="R1058" s="105">
        <v>15296877974</v>
      </c>
      <c r="S1058" s="103" t="s">
        <v>1517</v>
      </c>
      <c r="T1058" s="103" t="s">
        <v>20169</v>
      </c>
      <c r="U1058" s="106" t="s">
        <v>20206</v>
      </c>
      <c r="V1058" s="105" t="s">
        <v>21465</v>
      </c>
      <c r="W1058" s="107" t="s">
        <v>270</v>
      </c>
      <c r="X1058" t="s">
        <v>17613</v>
      </c>
      <c r="AA1058">
        <f ca="1" t="shared" si="33"/>
        <v>19</v>
      </c>
    </row>
    <row r="1059" spans="1:27">
      <c r="A1059" s="101">
        <v>10</v>
      </c>
      <c r="B1059" s="89" t="str">
        <f t="shared" si="32"/>
        <v>452730200212025989</v>
      </c>
      <c r="C1059" s="89" t="s">
        <v>270</v>
      </c>
      <c r="D1059" s="102" t="s">
        <v>4503</v>
      </c>
      <c r="E1059" s="102" t="s">
        <v>143</v>
      </c>
      <c r="F1059" s="103" t="s">
        <v>20131</v>
      </c>
      <c r="G1059" s="103" t="s">
        <v>20136</v>
      </c>
      <c r="H1059" s="104" t="s">
        <v>4502</v>
      </c>
      <c r="I1059" s="103" t="s">
        <v>30</v>
      </c>
      <c r="J1059" s="103" t="s">
        <v>27</v>
      </c>
      <c r="K1059" s="103" t="s">
        <v>27</v>
      </c>
      <c r="L1059" s="103" t="s">
        <v>30</v>
      </c>
      <c r="M1059" s="103" t="s">
        <v>30</v>
      </c>
      <c r="N1059" s="103" t="s">
        <v>30</v>
      </c>
      <c r="O1059" s="103" t="s">
        <v>27</v>
      </c>
      <c r="P1059" s="103" t="s">
        <v>18438</v>
      </c>
      <c r="Q1059" s="103" t="s">
        <v>4505</v>
      </c>
      <c r="R1059" s="105">
        <v>13025876829</v>
      </c>
      <c r="S1059" s="103" t="s">
        <v>21466</v>
      </c>
      <c r="T1059" s="103" t="s">
        <v>21131</v>
      </c>
      <c r="U1059" s="106" t="s">
        <v>21467</v>
      </c>
      <c r="V1059" s="105" t="s">
        <v>21468</v>
      </c>
      <c r="W1059" s="107" t="s">
        <v>270</v>
      </c>
      <c r="X1059" t="s">
        <v>19988</v>
      </c>
      <c r="AA1059">
        <f ca="1" t="shared" si="33"/>
        <v>18</v>
      </c>
    </row>
    <row r="1060" spans="1:27">
      <c r="A1060" s="101">
        <v>11</v>
      </c>
      <c r="B1060" s="89" t="str">
        <f t="shared" si="32"/>
        <v>452731200301085138</v>
      </c>
      <c r="C1060" s="89" t="s">
        <v>270</v>
      </c>
      <c r="D1060" s="102" t="s">
        <v>4507</v>
      </c>
      <c r="E1060" s="102" t="s">
        <v>24</v>
      </c>
      <c r="F1060" s="103" t="s">
        <v>20131</v>
      </c>
      <c r="G1060" s="103" t="s">
        <v>20157</v>
      </c>
      <c r="H1060" s="104" t="s">
        <v>4506</v>
      </c>
      <c r="I1060" s="103" t="s">
        <v>27</v>
      </c>
      <c r="J1060" s="103" t="s">
        <v>27</v>
      </c>
      <c r="K1060" s="103" t="s">
        <v>30</v>
      </c>
      <c r="L1060" s="103" t="s">
        <v>30</v>
      </c>
      <c r="M1060" s="103" t="s">
        <v>30</v>
      </c>
      <c r="N1060" s="103" t="s">
        <v>30</v>
      </c>
      <c r="O1060" s="103" t="s">
        <v>27</v>
      </c>
      <c r="P1060" s="103" t="s">
        <v>1517</v>
      </c>
      <c r="Q1060" s="103" t="s">
        <v>4508</v>
      </c>
      <c r="R1060" s="105">
        <v>13433225460</v>
      </c>
      <c r="S1060" s="103" t="s">
        <v>1517</v>
      </c>
      <c r="T1060" s="103" t="s">
        <v>20164</v>
      </c>
      <c r="U1060" s="106" t="s">
        <v>20560</v>
      </c>
      <c r="V1060" s="105" t="s">
        <v>21020</v>
      </c>
      <c r="W1060" s="107" t="s">
        <v>270</v>
      </c>
      <c r="X1060" t="s">
        <v>2578</v>
      </c>
      <c r="AA1060">
        <f ca="1" t="shared" si="33"/>
        <v>18</v>
      </c>
    </row>
    <row r="1061" spans="1:27">
      <c r="A1061" s="101">
        <v>12</v>
      </c>
      <c r="B1061" s="89" t="str">
        <f t="shared" si="32"/>
        <v>451229200307150922</v>
      </c>
      <c r="C1061" s="89" t="s">
        <v>270</v>
      </c>
      <c r="D1061" s="102" t="s">
        <v>4510</v>
      </c>
      <c r="E1061" s="102" t="s">
        <v>143</v>
      </c>
      <c r="F1061" s="103" t="s">
        <v>20131</v>
      </c>
      <c r="G1061" s="103" t="s">
        <v>20214</v>
      </c>
      <c r="H1061" s="104" t="s">
        <v>4509</v>
      </c>
      <c r="I1061" s="103" t="s">
        <v>30</v>
      </c>
      <c r="J1061" s="103" t="s">
        <v>30</v>
      </c>
      <c r="K1061" s="103" t="s">
        <v>27</v>
      </c>
      <c r="L1061" s="103" t="s">
        <v>30</v>
      </c>
      <c r="M1061" s="103" t="s">
        <v>30</v>
      </c>
      <c r="N1061" s="103" t="s">
        <v>30</v>
      </c>
      <c r="O1061" s="103" t="s">
        <v>27</v>
      </c>
      <c r="P1061" s="103" t="s">
        <v>1517</v>
      </c>
      <c r="Q1061" s="103" t="s">
        <v>4511</v>
      </c>
      <c r="R1061" s="105">
        <v>15878846730</v>
      </c>
      <c r="S1061" s="103" t="s">
        <v>1517</v>
      </c>
      <c r="T1061" s="103" t="s">
        <v>20151</v>
      </c>
      <c r="U1061" s="106" t="s">
        <v>20151</v>
      </c>
      <c r="V1061" s="105" t="s">
        <v>21469</v>
      </c>
      <c r="W1061" s="107" t="s">
        <v>270</v>
      </c>
      <c r="X1061" t="s">
        <v>21470</v>
      </c>
      <c r="AA1061">
        <f ca="1" t="shared" si="33"/>
        <v>18</v>
      </c>
    </row>
    <row r="1062" spans="1:27">
      <c r="A1062" s="101">
        <v>13</v>
      </c>
      <c r="B1062" s="89" t="str">
        <f t="shared" si="32"/>
        <v>452731200106200321</v>
      </c>
      <c r="C1062" s="89" t="s">
        <v>270</v>
      </c>
      <c r="D1062" s="102" t="s">
        <v>4513</v>
      </c>
      <c r="E1062" s="102" t="s">
        <v>143</v>
      </c>
      <c r="F1062" s="103" t="s">
        <v>20131</v>
      </c>
      <c r="G1062" s="103" t="s">
        <v>20289</v>
      </c>
      <c r="H1062" s="104" t="s">
        <v>4512</v>
      </c>
      <c r="I1062" s="103" t="s">
        <v>30</v>
      </c>
      <c r="J1062" s="103" t="s">
        <v>30</v>
      </c>
      <c r="K1062" s="103" t="s">
        <v>30</v>
      </c>
      <c r="L1062" s="103" t="s">
        <v>30</v>
      </c>
      <c r="M1062" s="103" t="s">
        <v>30</v>
      </c>
      <c r="N1062" s="103" t="s">
        <v>27</v>
      </c>
      <c r="O1062" s="103" t="s">
        <v>30</v>
      </c>
      <c r="P1062" s="103" t="s">
        <v>1517</v>
      </c>
      <c r="Q1062" s="103" t="s">
        <v>4515</v>
      </c>
      <c r="R1062" s="105">
        <v>13788387172</v>
      </c>
      <c r="S1062" s="103" t="s">
        <v>1517</v>
      </c>
      <c r="T1062" s="103" t="s">
        <v>1517</v>
      </c>
      <c r="U1062" s="106" t="s">
        <v>20280</v>
      </c>
      <c r="V1062" s="105" t="s">
        <v>21471</v>
      </c>
      <c r="W1062" s="107" t="s">
        <v>270</v>
      </c>
      <c r="X1062" t="s">
        <v>19989</v>
      </c>
      <c r="AA1062">
        <f ca="1" t="shared" si="33"/>
        <v>20</v>
      </c>
    </row>
    <row r="1063" spans="1:27">
      <c r="A1063" s="101">
        <v>14</v>
      </c>
      <c r="B1063" s="89" t="str">
        <f t="shared" si="32"/>
        <v>451229200302070026</v>
      </c>
      <c r="C1063" s="89" t="s">
        <v>270</v>
      </c>
      <c r="D1063" s="102" t="s">
        <v>4517</v>
      </c>
      <c r="E1063" s="102" t="s">
        <v>143</v>
      </c>
      <c r="F1063" s="103" t="s">
        <v>20178</v>
      </c>
      <c r="G1063" s="103" t="s">
        <v>20161</v>
      </c>
      <c r="H1063" s="104" t="s">
        <v>4516</v>
      </c>
      <c r="I1063" s="103" t="s">
        <v>30</v>
      </c>
      <c r="J1063" s="103" t="s">
        <v>30</v>
      </c>
      <c r="K1063" s="103" t="s">
        <v>30</v>
      </c>
      <c r="L1063" s="103" t="s">
        <v>27</v>
      </c>
      <c r="M1063" s="103" t="s">
        <v>30</v>
      </c>
      <c r="N1063" s="103" t="s">
        <v>30</v>
      </c>
      <c r="O1063" s="103" t="s">
        <v>27</v>
      </c>
      <c r="P1063" s="103" t="s">
        <v>1517</v>
      </c>
      <c r="Q1063" s="103" t="s">
        <v>4519</v>
      </c>
      <c r="R1063" s="105">
        <v>18407783505</v>
      </c>
      <c r="S1063" s="103" t="s">
        <v>1517</v>
      </c>
      <c r="T1063" s="103" t="s">
        <v>1517</v>
      </c>
      <c r="U1063" s="106" t="s">
        <v>20587</v>
      </c>
      <c r="V1063" s="105" t="s">
        <v>21472</v>
      </c>
      <c r="W1063" s="107" t="s">
        <v>270</v>
      </c>
      <c r="X1063" t="s">
        <v>19990</v>
      </c>
      <c r="AA1063">
        <f ca="1" t="shared" si="33"/>
        <v>18</v>
      </c>
    </row>
    <row r="1064" spans="1:27">
      <c r="A1064" s="101">
        <v>15</v>
      </c>
      <c r="B1064" s="89" t="str">
        <f t="shared" si="32"/>
        <v>452731200204113619</v>
      </c>
      <c r="C1064" s="89" t="s">
        <v>270</v>
      </c>
      <c r="D1064" s="102" t="s">
        <v>4521</v>
      </c>
      <c r="E1064" s="102" t="s">
        <v>24</v>
      </c>
      <c r="F1064" s="103" t="s">
        <v>20131</v>
      </c>
      <c r="G1064" s="103" t="s">
        <v>20297</v>
      </c>
      <c r="H1064" s="104" t="s">
        <v>4520</v>
      </c>
      <c r="I1064" s="103" t="s">
        <v>30</v>
      </c>
      <c r="J1064" s="103" t="s">
        <v>30</v>
      </c>
      <c r="K1064" s="103" t="s">
        <v>30</v>
      </c>
      <c r="L1064" s="103" t="s">
        <v>30</v>
      </c>
      <c r="M1064" s="103" t="s">
        <v>30</v>
      </c>
      <c r="N1064" s="103" t="s">
        <v>30</v>
      </c>
      <c r="O1064" s="103" t="s">
        <v>27</v>
      </c>
      <c r="P1064" s="103" t="s">
        <v>1517</v>
      </c>
      <c r="Q1064" s="103" t="s">
        <v>4522</v>
      </c>
      <c r="R1064" s="105">
        <v>13557783321</v>
      </c>
      <c r="S1064" s="103" t="s">
        <v>1517</v>
      </c>
      <c r="T1064" s="103" t="s">
        <v>20158</v>
      </c>
      <c r="U1064" s="106" t="s">
        <v>20638</v>
      </c>
      <c r="V1064" s="105" t="s">
        <v>20639</v>
      </c>
      <c r="W1064" s="107" t="s">
        <v>270</v>
      </c>
      <c r="X1064" t="s">
        <v>19753</v>
      </c>
      <c r="AA1064">
        <f ca="1" t="shared" si="33"/>
        <v>19</v>
      </c>
    </row>
    <row r="1065" spans="1:27">
      <c r="A1065" s="101">
        <v>16</v>
      </c>
      <c r="B1065" s="89" t="str">
        <f t="shared" si="32"/>
        <v>451229200503255123</v>
      </c>
      <c r="C1065" s="89" t="s">
        <v>270</v>
      </c>
      <c r="D1065" s="102" t="s">
        <v>4524</v>
      </c>
      <c r="E1065" s="102" t="s">
        <v>143</v>
      </c>
      <c r="F1065" s="103" t="s">
        <v>20131</v>
      </c>
      <c r="G1065" s="103" t="s">
        <v>21473</v>
      </c>
      <c r="H1065" s="104" t="s">
        <v>4523</v>
      </c>
      <c r="I1065" s="103" t="s">
        <v>30</v>
      </c>
      <c r="J1065" s="103" t="s">
        <v>30</v>
      </c>
      <c r="K1065" s="103" t="s">
        <v>30</v>
      </c>
      <c r="L1065" s="103" t="s">
        <v>30</v>
      </c>
      <c r="M1065" s="103" t="s">
        <v>30</v>
      </c>
      <c r="N1065" s="103" t="s">
        <v>30</v>
      </c>
      <c r="O1065" s="103" t="s">
        <v>27</v>
      </c>
      <c r="P1065" s="103" t="s">
        <v>1517</v>
      </c>
      <c r="Q1065" s="103" t="s">
        <v>4526</v>
      </c>
      <c r="R1065" s="105">
        <v>15949329081</v>
      </c>
      <c r="S1065" s="103" t="s">
        <v>1517</v>
      </c>
      <c r="T1065" s="103" t="s">
        <v>20164</v>
      </c>
      <c r="U1065" s="106" t="s">
        <v>21252</v>
      </c>
      <c r="V1065" s="105" t="s">
        <v>21474</v>
      </c>
      <c r="W1065" s="107" t="s">
        <v>270</v>
      </c>
      <c r="X1065" t="s">
        <v>21475</v>
      </c>
      <c r="AA1065">
        <f ca="1" t="shared" si="33"/>
        <v>16</v>
      </c>
    </row>
    <row r="1066" spans="1:27">
      <c r="A1066" s="101">
        <v>17</v>
      </c>
      <c r="B1066" s="89" t="str">
        <f t="shared" si="32"/>
        <v>452731200303043329</v>
      </c>
      <c r="C1066" s="89" t="s">
        <v>270</v>
      </c>
      <c r="D1066" s="102" t="s">
        <v>4528</v>
      </c>
      <c r="E1066" s="102" t="s">
        <v>143</v>
      </c>
      <c r="F1066" s="103" t="s">
        <v>20205</v>
      </c>
      <c r="G1066" s="103" t="s">
        <v>20202</v>
      </c>
      <c r="H1066" s="104" t="s">
        <v>4527</v>
      </c>
      <c r="I1066" s="103" t="s">
        <v>30</v>
      </c>
      <c r="J1066" s="103" t="s">
        <v>30</v>
      </c>
      <c r="K1066" s="103" t="s">
        <v>30</v>
      </c>
      <c r="L1066" s="103" t="s">
        <v>30</v>
      </c>
      <c r="M1066" s="103" t="s">
        <v>30</v>
      </c>
      <c r="N1066" s="103" t="s">
        <v>27</v>
      </c>
      <c r="O1066" s="103" t="s">
        <v>27</v>
      </c>
      <c r="P1066" s="103" t="s">
        <v>1517</v>
      </c>
      <c r="Q1066" s="103" t="s">
        <v>4530</v>
      </c>
      <c r="R1066" s="105">
        <v>13481869251</v>
      </c>
      <c r="S1066" s="103" t="s">
        <v>1517</v>
      </c>
      <c r="T1066" s="103" t="s">
        <v>20158</v>
      </c>
      <c r="U1066" s="106" t="s">
        <v>20313</v>
      </c>
      <c r="V1066" s="105" t="s">
        <v>21476</v>
      </c>
      <c r="W1066" s="107" t="s">
        <v>270</v>
      </c>
      <c r="X1066" t="s">
        <v>19991</v>
      </c>
      <c r="AA1066">
        <f ca="1" t="shared" si="33"/>
        <v>18</v>
      </c>
    </row>
    <row r="1067" spans="1:27">
      <c r="A1067" s="101">
        <v>18</v>
      </c>
      <c r="B1067" s="89" t="str">
        <f t="shared" si="32"/>
        <v>451229200002242420</v>
      </c>
      <c r="C1067" s="89" t="s">
        <v>270</v>
      </c>
      <c r="D1067" s="102" t="s">
        <v>4532</v>
      </c>
      <c r="E1067" s="102" t="s">
        <v>143</v>
      </c>
      <c r="F1067" s="103" t="s">
        <v>20205</v>
      </c>
      <c r="G1067" s="103" t="s">
        <v>20977</v>
      </c>
      <c r="H1067" s="104" t="s">
        <v>4531</v>
      </c>
      <c r="I1067" s="103" t="s">
        <v>27</v>
      </c>
      <c r="J1067" s="103" t="s">
        <v>30</v>
      </c>
      <c r="K1067" s="103" t="s">
        <v>27</v>
      </c>
      <c r="L1067" s="103" t="s">
        <v>30</v>
      </c>
      <c r="M1067" s="103" t="s">
        <v>30</v>
      </c>
      <c r="N1067" s="103" t="s">
        <v>30</v>
      </c>
      <c r="O1067" s="103" t="s">
        <v>27</v>
      </c>
      <c r="P1067" s="103" t="s">
        <v>1517</v>
      </c>
      <c r="Q1067" s="103" t="s">
        <v>4534</v>
      </c>
      <c r="R1067" s="105">
        <v>15907787284</v>
      </c>
      <c r="S1067" s="103" t="s">
        <v>1517</v>
      </c>
      <c r="T1067" s="103" t="s">
        <v>20191</v>
      </c>
      <c r="U1067" s="106" t="s">
        <v>20491</v>
      </c>
      <c r="V1067" s="105" t="s">
        <v>21477</v>
      </c>
      <c r="W1067" s="107" t="s">
        <v>270</v>
      </c>
      <c r="X1067" t="s">
        <v>4533</v>
      </c>
      <c r="AA1067">
        <f ca="1" t="shared" si="33"/>
        <v>21</v>
      </c>
    </row>
    <row r="1068" spans="1:27">
      <c r="A1068" s="101">
        <v>19</v>
      </c>
      <c r="B1068" s="89" t="str">
        <f t="shared" si="32"/>
        <v>452731200105201832</v>
      </c>
      <c r="C1068" s="89" t="s">
        <v>270</v>
      </c>
      <c r="D1068" s="102" t="s">
        <v>4536</v>
      </c>
      <c r="E1068" s="102" t="s">
        <v>24</v>
      </c>
      <c r="F1068" s="103" t="s">
        <v>20178</v>
      </c>
      <c r="G1068" s="103" t="s">
        <v>20317</v>
      </c>
      <c r="H1068" s="104" t="s">
        <v>4535</v>
      </c>
      <c r="I1068" s="103" t="s">
        <v>27</v>
      </c>
      <c r="J1068" s="103" t="s">
        <v>30</v>
      </c>
      <c r="K1068" s="103" t="s">
        <v>30</v>
      </c>
      <c r="L1068" s="103" t="s">
        <v>30</v>
      </c>
      <c r="M1068" s="103" t="s">
        <v>30</v>
      </c>
      <c r="N1068" s="103" t="s">
        <v>30</v>
      </c>
      <c r="O1068" s="103" t="s">
        <v>27</v>
      </c>
      <c r="P1068" s="103" t="s">
        <v>1517</v>
      </c>
      <c r="Q1068" s="103" t="s">
        <v>4538</v>
      </c>
      <c r="R1068" s="105">
        <v>18378890309</v>
      </c>
      <c r="S1068" s="103" t="s">
        <v>1517</v>
      </c>
      <c r="T1068" s="103" t="s">
        <v>20208</v>
      </c>
      <c r="U1068" s="106" t="s">
        <v>20747</v>
      </c>
      <c r="V1068" s="105" t="s">
        <v>21478</v>
      </c>
      <c r="W1068" s="107" t="s">
        <v>270</v>
      </c>
      <c r="X1068" t="s">
        <v>4537</v>
      </c>
      <c r="AA1068">
        <f ca="1" t="shared" si="33"/>
        <v>20</v>
      </c>
    </row>
    <row r="1069" spans="1:27">
      <c r="A1069" s="101">
        <v>20</v>
      </c>
      <c r="B1069" s="89" t="str">
        <f t="shared" si="32"/>
        <v>451229200209221221</v>
      </c>
      <c r="C1069" s="89" t="s">
        <v>270</v>
      </c>
      <c r="D1069" s="102" t="s">
        <v>4540</v>
      </c>
      <c r="E1069" s="102" t="s">
        <v>143</v>
      </c>
      <c r="F1069" s="103" t="s">
        <v>20131</v>
      </c>
      <c r="G1069" s="103" t="s">
        <v>20143</v>
      </c>
      <c r="H1069" s="104" t="s">
        <v>4539</v>
      </c>
      <c r="I1069" s="103" t="s">
        <v>27</v>
      </c>
      <c r="J1069" s="103" t="s">
        <v>30</v>
      </c>
      <c r="K1069" s="103" t="s">
        <v>30</v>
      </c>
      <c r="L1069" s="103" t="s">
        <v>30</v>
      </c>
      <c r="M1069" s="103" t="s">
        <v>30</v>
      </c>
      <c r="N1069" s="103" t="s">
        <v>30</v>
      </c>
      <c r="O1069" s="103" t="s">
        <v>27</v>
      </c>
      <c r="P1069" s="103" t="s">
        <v>1517</v>
      </c>
      <c r="Q1069" s="103" t="s">
        <v>4542</v>
      </c>
      <c r="R1069" s="105" t="s">
        <v>4543</v>
      </c>
      <c r="S1069" s="103" t="s">
        <v>1517</v>
      </c>
      <c r="T1069" s="103" t="s">
        <v>20169</v>
      </c>
      <c r="U1069" s="106" t="s">
        <v>20206</v>
      </c>
      <c r="V1069" s="105" t="s">
        <v>21318</v>
      </c>
      <c r="W1069" s="107" t="s">
        <v>270</v>
      </c>
      <c r="X1069" t="s">
        <v>19992</v>
      </c>
      <c r="AA1069">
        <f ca="1" t="shared" si="33"/>
        <v>18</v>
      </c>
    </row>
    <row r="1070" spans="1:27">
      <c r="A1070" s="101">
        <v>21</v>
      </c>
      <c r="B1070" s="89" t="str">
        <f t="shared" si="32"/>
        <v>452731200308015722</v>
      </c>
      <c r="C1070" s="89" t="s">
        <v>270</v>
      </c>
      <c r="D1070" s="102" t="s">
        <v>4545</v>
      </c>
      <c r="E1070" s="102" t="s">
        <v>143</v>
      </c>
      <c r="F1070" s="103" t="s">
        <v>20131</v>
      </c>
      <c r="G1070" s="103" t="s">
        <v>20163</v>
      </c>
      <c r="H1070" s="104" t="s">
        <v>4544</v>
      </c>
      <c r="I1070" s="103" t="s">
        <v>30</v>
      </c>
      <c r="J1070" s="103" t="s">
        <v>30</v>
      </c>
      <c r="K1070" s="103" t="s">
        <v>30</v>
      </c>
      <c r="L1070" s="103" t="s">
        <v>30</v>
      </c>
      <c r="M1070" s="103" t="s">
        <v>30</v>
      </c>
      <c r="N1070" s="103" t="s">
        <v>27</v>
      </c>
      <c r="O1070" s="103" t="s">
        <v>27</v>
      </c>
      <c r="P1070" s="103" t="s">
        <v>1517</v>
      </c>
      <c r="Q1070" s="103" t="s">
        <v>4546</v>
      </c>
      <c r="R1070" s="105">
        <v>15577800634</v>
      </c>
      <c r="S1070" s="103" t="s">
        <v>1517</v>
      </c>
      <c r="T1070" s="103" t="s">
        <v>1517</v>
      </c>
      <c r="U1070" s="106" t="s">
        <v>20593</v>
      </c>
      <c r="V1070" s="105" t="s">
        <v>20594</v>
      </c>
      <c r="W1070" s="107" t="s">
        <v>270</v>
      </c>
      <c r="X1070" t="s">
        <v>17968</v>
      </c>
      <c r="AA1070">
        <f ca="1" t="shared" si="33"/>
        <v>18</v>
      </c>
    </row>
    <row r="1071" spans="1:27">
      <c r="A1071" s="101">
        <v>22</v>
      </c>
      <c r="B1071" s="89" t="str">
        <f t="shared" si="32"/>
        <v>452731200305205416</v>
      </c>
      <c r="C1071" s="89" t="s">
        <v>270</v>
      </c>
      <c r="D1071" s="102" t="s">
        <v>4549</v>
      </c>
      <c r="E1071" s="102" t="s">
        <v>24</v>
      </c>
      <c r="F1071" s="103" t="s">
        <v>20131</v>
      </c>
      <c r="G1071" s="103" t="s">
        <v>20172</v>
      </c>
      <c r="H1071" s="104" t="s">
        <v>4548</v>
      </c>
      <c r="I1071" s="103" t="s">
        <v>30</v>
      </c>
      <c r="J1071" s="103" t="s">
        <v>30</v>
      </c>
      <c r="K1071" s="103" t="s">
        <v>30</v>
      </c>
      <c r="L1071" s="103" t="s">
        <v>30</v>
      </c>
      <c r="M1071" s="103" t="s">
        <v>30</v>
      </c>
      <c r="N1071" s="103" t="s">
        <v>30</v>
      </c>
      <c r="O1071" s="103" t="s">
        <v>27</v>
      </c>
      <c r="P1071" s="103" t="s">
        <v>1517</v>
      </c>
      <c r="Q1071" s="103" t="s">
        <v>4551</v>
      </c>
      <c r="R1071" s="105">
        <v>15077649298</v>
      </c>
      <c r="S1071" s="103" t="s">
        <v>1517</v>
      </c>
      <c r="T1071" s="103" t="s">
        <v>20144</v>
      </c>
      <c r="U1071" s="106" t="s">
        <v>20145</v>
      </c>
      <c r="V1071" s="105" t="s">
        <v>21479</v>
      </c>
      <c r="W1071" s="107" t="s">
        <v>270</v>
      </c>
      <c r="X1071" t="s">
        <v>4550</v>
      </c>
      <c r="AA1071">
        <f ca="1" t="shared" si="33"/>
        <v>18</v>
      </c>
    </row>
    <row r="1072" spans="1:27">
      <c r="A1072" s="101">
        <v>23</v>
      </c>
      <c r="B1072" s="89" t="str">
        <f t="shared" si="32"/>
        <v>452731200204222129</v>
      </c>
      <c r="C1072" s="89" t="s">
        <v>270</v>
      </c>
      <c r="D1072" s="102" t="s">
        <v>4553</v>
      </c>
      <c r="E1072" s="102" t="s">
        <v>143</v>
      </c>
      <c r="F1072" s="103" t="s">
        <v>20205</v>
      </c>
      <c r="G1072" s="103" t="s">
        <v>20297</v>
      </c>
      <c r="H1072" s="104" t="s">
        <v>4552</v>
      </c>
      <c r="I1072" s="103" t="s">
        <v>27</v>
      </c>
      <c r="J1072" s="103" t="s">
        <v>30</v>
      </c>
      <c r="K1072" s="103" t="s">
        <v>30</v>
      </c>
      <c r="L1072" s="103" t="s">
        <v>30</v>
      </c>
      <c r="M1072" s="103" t="s">
        <v>27</v>
      </c>
      <c r="N1072" s="103" t="s">
        <v>30</v>
      </c>
      <c r="O1072" s="103" t="s">
        <v>27</v>
      </c>
      <c r="P1072" s="103" t="s">
        <v>20240</v>
      </c>
      <c r="Q1072" s="103" t="s">
        <v>4555</v>
      </c>
      <c r="R1072" s="105">
        <v>119977826216</v>
      </c>
      <c r="S1072" s="103" t="s">
        <v>1517</v>
      </c>
      <c r="T1072" s="103" t="s">
        <v>20240</v>
      </c>
      <c r="U1072" s="106" t="s">
        <v>20533</v>
      </c>
      <c r="V1072" s="105" t="s">
        <v>20533</v>
      </c>
      <c r="W1072" s="107" t="s">
        <v>270</v>
      </c>
      <c r="X1072" t="s">
        <v>4554</v>
      </c>
      <c r="AA1072">
        <f ca="1" t="shared" si="33"/>
        <v>19</v>
      </c>
    </row>
    <row r="1073" spans="1:27">
      <c r="A1073" s="101">
        <v>24</v>
      </c>
      <c r="B1073" s="89" t="str">
        <f t="shared" si="32"/>
        <v>452731200301023623</v>
      </c>
      <c r="C1073" s="89" t="s">
        <v>270</v>
      </c>
      <c r="D1073" s="102" t="s">
        <v>4557</v>
      </c>
      <c r="E1073" s="102" t="s">
        <v>143</v>
      </c>
      <c r="F1073" s="103" t="s">
        <v>20131</v>
      </c>
      <c r="G1073" s="103" t="s">
        <v>20157</v>
      </c>
      <c r="H1073" s="104" t="s">
        <v>4556</v>
      </c>
      <c r="I1073" s="103" t="s">
        <v>27</v>
      </c>
      <c r="J1073" s="103" t="s">
        <v>30</v>
      </c>
      <c r="K1073" s="103" t="s">
        <v>30</v>
      </c>
      <c r="L1073" s="103" t="s">
        <v>30</v>
      </c>
      <c r="M1073" s="103" t="s">
        <v>30</v>
      </c>
      <c r="N1073" s="103" t="s">
        <v>30</v>
      </c>
      <c r="O1073" s="103" t="s">
        <v>27</v>
      </c>
      <c r="P1073" s="103" t="s">
        <v>1517</v>
      </c>
      <c r="Q1073" s="103" t="s">
        <v>4559</v>
      </c>
      <c r="R1073" s="105">
        <v>13788180783</v>
      </c>
      <c r="S1073" s="103" t="s">
        <v>1517</v>
      </c>
      <c r="T1073" s="103" t="s">
        <v>20158</v>
      </c>
      <c r="U1073" s="106" t="s">
        <v>20159</v>
      </c>
      <c r="V1073" s="105" t="s">
        <v>21480</v>
      </c>
      <c r="W1073" s="107" t="s">
        <v>270</v>
      </c>
      <c r="X1073" t="s">
        <v>19993</v>
      </c>
      <c r="AA1073">
        <f ca="1" t="shared" si="33"/>
        <v>18</v>
      </c>
    </row>
    <row r="1074" spans="1:27">
      <c r="A1074" s="101">
        <v>25</v>
      </c>
      <c r="B1074" s="89" t="str">
        <f t="shared" si="32"/>
        <v>451229200108081813</v>
      </c>
      <c r="C1074" s="89" t="s">
        <v>270</v>
      </c>
      <c r="D1074" s="102" t="s">
        <v>4561</v>
      </c>
      <c r="E1074" s="102" t="s">
        <v>24</v>
      </c>
      <c r="F1074" s="103" t="s">
        <v>20178</v>
      </c>
      <c r="G1074" s="103" t="s">
        <v>21038</v>
      </c>
      <c r="H1074" s="104" t="s">
        <v>4560</v>
      </c>
      <c r="I1074" s="103" t="s">
        <v>27</v>
      </c>
      <c r="J1074" s="103" t="s">
        <v>30</v>
      </c>
      <c r="K1074" s="103" t="s">
        <v>30</v>
      </c>
      <c r="L1074" s="103" t="s">
        <v>30</v>
      </c>
      <c r="M1074" s="103" t="s">
        <v>30</v>
      </c>
      <c r="N1074" s="103" t="s">
        <v>30</v>
      </c>
      <c r="O1074" s="103" t="s">
        <v>27</v>
      </c>
      <c r="P1074" s="103" t="s">
        <v>1517</v>
      </c>
      <c r="Q1074" s="103" t="s">
        <v>4563</v>
      </c>
      <c r="R1074" s="105">
        <v>17807833155</v>
      </c>
      <c r="S1074" s="103" t="s">
        <v>1517</v>
      </c>
      <c r="T1074" s="103" t="s">
        <v>20208</v>
      </c>
      <c r="U1074" s="106" t="s">
        <v>21334</v>
      </c>
      <c r="V1074" s="105" t="s">
        <v>21481</v>
      </c>
      <c r="W1074" s="107" t="s">
        <v>270</v>
      </c>
      <c r="X1074" t="s">
        <v>4562</v>
      </c>
      <c r="AA1074">
        <f ca="1" t="shared" si="33"/>
        <v>20</v>
      </c>
    </row>
    <row r="1075" spans="1:27">
      <c r="A1075" s="101">
        <v>26</v>
      </c>
      <c r="B1075" s="89" t="str">
        <f t="shared" si="32"/>
        <v>451229200208132729</v>
      </c>
      <c r="C1075" s="89" t="s">
        <v>270</v>
      </c>
      <c r="D1075" s="102" t="s">
        <v>4565</v>
      </c>
      <c r="E1075" s="102" t="s">
        <v>143</v>
      </c>
      <c r="F1075" s="103" t="s">
        <v>20131</v>
      </c>
      <c r="G1075" s="103" t="s">
        <v>20182</v>
      </c>
      <c r="H1075" s="104" t="s">
        <v>4564</v>
      </c>
      <c r="I1075" s="103" t="s">
        <v>27</v>
      </c>
      <c r="J1075" s="103" t="s">
        <v>30</v>
      </c>
      <c r="K1075" s="103" t="s">
        <v>30</v>
      </c>
      <c r="L1075" s="103" t="s">
        <v>30</v>
      </c>
      <c r="M1075" s="103" t="s">
        <v>30</v>
      </c>
      <c r="N1075" s="103" t="s">
        <v>30</v>
      </c>
      <c r="O1075" s="103" t="s">
        <v>27</v>
      </c>
      <c r="P1075" s="103" t="s">
        <v>1517</v>
      </c>
      <c r="Q1075" s="103" t="s">
        <v>4566</v>
      </c>
      <c r="R1075" s="105">
        <v>17344529814</v>
      </c>
      <c r="S1075" s="103" t="s">
        <v>1517</v>
      </c>
      <c r="T1075" s="103" t="s">
        <v>20277</v>
      </c>
      <c r="U1075" s="106" t="s">
        <v>20821</v>
      </c>
      <c r="V1075" s="105" t="s">
        <v>20822</v>
      </c>
      <c r="W1075" s="107" t="s">
        <v>270</v>
      </c>
      <c r="X1075" t="s">
        <v>1824</v>
      </c>
      <c r="AA1075">
        <f ca="1" t="shared" si="33"/>
        <v>19</v>
      </c>
    </row>
    <row r="1076" spans="1:27">
      <c r="A1076" s="101">
        <v>27</v>
      </c>
      <c r="B1076" s="89" t="str">
        <f t="shared" si="32"/>
        <v>451229200304101228</v>
      </c>
      <c r="C1076" s="89" t="s">
        <v>270</v>
      </c>
      <c r="D1076" s="102" t="s">
        <v>4568</v>
      </c>
      <c r="E1076" s="102" t="s">
        <v>143</v>
      </c>
      <c r="F1076" s="103" t="s">
        <v>20131</v>
      </c>
      <c r="G1076" s="103" t="s">
        <v>20154</v>
      </c>
      <c r="H1076" s="104" t="s">
        <v>4567</v>
      </c>
      <c r="I1076" s="103" t="s">
        <v>30</v>
      </c>
      <c r="J1076" s="103" t="s">
        <v>30</v>
      </c>
      <c r="K1076" s="103" t="s">
        <v>30</v>
      </c>
      <c r="L1076" s="103" t="s">
        <v>30</v>
      </c>
      <c r="M1076" s="103" t="s">
        <v>30</v>
      </c>
      <c r="N1076" s="103" t="s">
        <v>30</v>
      </c>
      <c r="O1076" s="103" t="s">
        <v>27</v>
      </c>
      <c r="P1076" s="103" t="s">
        <v>1517</v>
      </c>
      <c r="Q1076" s="103" t="s">
        <v>4569</v>
      </c>
      <c r="R1076" s="105">
        <v>15878821958</v>
      </c>
      <c r="S1076" s="103" t="s">
        <v>1517</v>
      </c>
      <c r="T1076" s="103" t="s">
        <v>20169</v>
      </c>
      <c r="U1076" s="106" t="s">
        <v>20170</v>
      </c>
      <c r="V1076" s="105" t="s">
        <v>20651</v>
      </c>
      <c r="W1076" s="107" t="s">
        <v>270</v>
      </c>
      <c r="X1076" t="s">
        <v>18068</v>
      </c>
      <c r="AA1076">
        <f ca="1" t="shared" si="33"/>
        <v>18</v>
      </c>
    </row>
    <row r="1077" spans="1:27">
      <c r="A1077" s="101">
        <v>28</v>
      </c>
      <c r="B1077" s="89" t="str">
        <f t="shared" si="32"/>
        <v>452731200111114516</v>
      </c>
      <c r="C1077" s="89" t="s">
        <v>270</v>
      </c>
      <c r="D1077" s="102" t="s">
        <v>4571</v>
      </c>
      <c r="E1077" s="102" t="s">
        <v>24</v>
      </c>
      <c r="F1077" s="103" t="s">
        <v>20131</v>
      </c>
      <c r="G1077" s="103" t="s">
        <v>20222</v>
      </c>
      <c r="H1077" s="104" t="s">
        <v>4570</v>
      </c>
      <c r="I1077" s="103" t="s">
        <v>27</v>
      </c>
      <c r="J1077" s="103" t="s">
        <v>30</v>
      </c>
      <c r="K1077" s="103" t="s">
        <v>30</v>
      </c>
      <c r="L1077" s="103" t="s">
        <v>30</v>
      </c>
      <c r="M1077" s="103" t="s">
        <v>30</v>
      </c>
      <c r="N1077" s="103" t="s">
        <v>30</v>
      </c>
      <c r="O1077" s="103" t="s">
        <v>27</v>
      </c>
      <c r="P1077" s="103" t="s">
        <v>1517</v>
      </c>
      <c r="Q1077" s="103" t="s">
        <v>4573</v>
      </c>
      <c r="R1077" s="105">
        <v>17344521448</v>
      </c>
      <c r="S1077" s="103" t="s">
        <v>1517</v>
      </c>
      <c r="T1077" s="103" t="s">
        <v>20211</v>
      </c>
      <c r="U1077" s="106" t="s">
        <v>20626</v>
      </c>
      <c r="V1077" s="105" t="s">
        <v>21482</v>
      </c>
      <c r="W1077" s="107" t="s">
        <v>270</v>
      </c>
      <c r="X1077" t="s">
        <v>4572</v>
      </c>
      <c r="AA1077">
        <f ca="1" t="shared" si="33"/>
        <v>19</v>
      </c>
    </row>
    <row r="1078" spans="1:27">
      <c r="A1078" s="101">
        <v>29</v>
      </c>
      <c r="B1078" s="89" t="str">
        <f t="shared" si="32"/>
        <v>452731200007094527</v>
      </c>
      <c r="C1078" s="89" t="s">
        <v>270</v>
      </c>
      <c r="D1078" s="102" t="s">
        <v>4575</v>
      </c>
      <c r="E1078" s="102" t="s">
        <v>143</v>
      </c>
      <c r="F1078" s="103" t="s">
        <v>20131</v>
      </c>
      <c r="G1078" s="103" t="s">
        <v>20139</v>
      </c>
      <c r="H1078" s="104" t="s">
        <v>4574</v>
      </c>
      <c r="I1078" s="103" t="s">
        <v>30</v>
      </c>
      <c r="J1078" s="103" t="s">
        <v>30</v>
      </c>
      <c r="K1078" s="103" t="s">
        <v>30</v>
      </c>
      <c r="L1078" s="103" t="s">
        <v>30</v>
      </c>
      <c r="M1078" s="103" t="s">
        <v>30</v>
      </c>
      <c r="N1078" s="103" t="s">
        <v>27</v>
      </c>
      <c r="O1078" s="103" t="s">
        <v>27</v>
      </c>
      <c r="P1078" s="103" t="s">
        <v>20211</v>
      </c>
      <c r="Q1078" s="103" t="s">
        <v>4577</v>
      </c>
      <c r="R1078" s="105">
        <v>15296878522</v>
      </c>
      <c r="S1078" s="103" t="s">
        <v>1517</v>
      </c>
      <c r="T1078" s="103" t="s">
        <v>20211</v>
      </c>
      <c r="U1078" s="106" t="s">
        <v>21483</v>
      </c>
      <c r="V1078" s="105" t="s">
        <v>21484</v>
      </c>
      <c r="W1078" s="107" t="s">
        <v>270</v>
      </c>
      <c r="X1078" t="s">
        <v>4576</v>
      </c>
      <c r="AA1078">
        <f ca="1" t="shared" si="33"/>
        <v>21</v>
      </c>
    </row>
    <row r="1079" spans="1:27">
      <c r="A1079" s="101">
        <v>30</v>
      </c>
      <c r="B1079" s="89" t="str">
        <f t="shared" si="32"/>
        <v>451229200206160320</v>
      </c>
      <c r="C1079" s="89" t="s">
        <v>270</v>
      </c>
      <c r="D1079" s="102" t="s">
        <v>4579</v>
      </c>
      <c r="E1079" s="102" t="s">
        <v>143</v>
      </c>
      <c r="F1079" s="103" t="s">
        <v>20131</v>
      </c>
      <c r="G1079" s="103" t="s">
        <v>20190</v>
      </c>
      <c r="H1079" s="104" t="s">
        <v>4578</v>
      </c>
      <c r="I1079" s="103" t="s">
        <v>27</v>
      </c>
      <c r="J1079" s="103" t="s">
        <v>30</v>
      </c>
      <c r="K1079" s="103" t="s">
        <v>27</v>
      </c>
      <c r="L1079" s="103" t="s">
        <v>30</v>
      </c>
      <c r="M1079" s="103" t="s">
        <v>30</v>
      </c>
      <c r="N1079" s="103" t="s">
        <v>30</v>
      </c>
      <c r="O1079" s="103" t="s">
        <v>30</v>
      </c>
      <c r="P1079" s="103" t="s">
        <v>1517</v>
      </c>
      <c r="Q1079" s="103" t="s">
        <v>4581</v>
      </c>
      <c r="R1079" s="105" t="s">
        <v>4582</v>
      </c>
      <c r="S1079" s="103" t="s">
        <v>1517</v>
      </c>
      <c r="T1079" s="103" t="s">
        <v>20280</v>
      </c>
      <c r="U1079" s="106" t="s">
        <v>20284</v>
      </c>
      <c r="V1079" s="105" t="s">
        <v>21485</v>
      </c>
      <c r="W1079" s="107" t="s">
        <v>270</v>
      </c>
      <c r="X1079" t="s">
        <v>4580</v>
      </c>
      <c r="AA1079">
        <f ca="1" t="shared" si="33"/>
        <v>19</v>
      </c>
    </row>
    <row r="1080" spans="1:27">
      <c r="A1080" s="101">
        <v>31</v>
      </c>
      <c r="B1080" s="89" t="str">
        <f t="shared" si="32"/>
        <v>451229200206053920</v>
      </c>
      <c r="C1080" s="89" t="s">
        <v>270</v>
      </c>
      <c r="D1080" s="102" t="s">
        <v>4584</v>
      </c>
      <c r="E1080" s="102" t="s">
        <v>143</v>
      </c>
      <c r="F1080" s="103" t="s">
        <v>20131</v>
      </c>
      <c r="G1080" s="103" t="s">
        <v>20190</v>
      </c>
      <c r="H1080" s="104" t="s">
        <v>4583</v>
      </c>
      <c r="I1080" s="103" t="s">
        <v>30</v>
      </c>
      <c r="J1080" s="103" t="s">
        <v>30</v>
      </c>
      <c r="K1080" s="103" t="s">
        <v>30</v>
      </c>
      <c r="L1080" s="103" t="s">
        <v>30</v>
      </c>
      <c r="M1080" s="103" t="s">
        <v>27</v>
      </c>
      <c r="N1080" s="103" t="s">
        <v>27</v>
      </c>
      <c r="O1080" s="103" t="s">
        <v>27</v>
      </c>
      <c r="P1080" s="103" t="s">
        <v>1517</v>
      </c>
      <c r="Q1080" s="103" t="s">
        <v>4585</v>
      </c>
      <c r="R1080" s="105" t="s">
        <v>4586</v>
      </c>
      <c r="S1080" s="103" t="s">
        <v>1517</v>
      </c>
      <c r="T1080" s="103" t="s">
        <v>20140</v>
      </c>
      <c r="U1080" s="106" t="s">
        <v>20451</v>
      </c>
      <c r="V1080" s="105" t="s">
        <v>21048</v>
      </c>
      <c r="W1080" s="107" t="s">
        <v>270</v>
      </c>
      <c r="X1080" t="s">
        <v>2689</v>
      </c>
      <c r="AA1080">
        <f ca="1" t="shared" si="33"/>
        <v>19</v>
      </c>
    </row>
    <row r="1081" spans="1:27">
      <c r="A1081" s="101">
        <v>32</v>
      </c>
      <c r="B1081" s="89" t="str">
        <f t="shared" si="32"/>
        <v>452731200205274529</v>
      </c>
      <c r="C1081" s="89" t="s">
        <v>270</v>
      </c>
      <c r="D1081" s="102" t="s">
        <v>4588</v>
      </c>
      <c r="E1081" s="102" t="s">
        <v>143</v>
      </c>
      <c r="F1081" s="103" t="s">
        <v>20131</v>
      </c>
      <c r="G1081" s="103" t="s">
        <v>20150</v>
      </c>
      <c r="H1081" s="104" t="s">
        <v>4587</v>
      </c>
      <c r="I1081" s="103" t="s">
        <v>27</v>
      </c>
      <c r="J1081" s="103" t="s">
        <v>30</v>
      </c>
      <c r="K1081" s="103" t="s">
        <v>30</v>
      </c>
      <c r="L1081" s="103" t="s">
        <v>30</v>
      </c>
      <c r="M1081" s="103" t="s">
        <v>30</v>
      </c>
      <c r="N1081" s="103" t="s">
        <v>27</v>
      </c>
      <c r="O1081" s="103" t="s">
        <v>27</v>
      </c>
      <c r="P1081" s="103" t="s">
        <v>1517</v>
      </c>
      <c r="Q1081" s="103" t="s">
        <v>4590</v>
      </c>
      <c r="R1081" s="105">
        <v>19977826956</v>
      </c>
      <c r="S1081" s="103" t="s">
        <v>1517</v>
      </c>
      <c r="T1081" s="103" t="s">
        <v>20208</v>
      </c>
      <c r="U1081" s="106" t="s">
        <v>20300</v>
      </c>
      <c r="V1081" s="105" t="s">
        <v>21486</v>
      </c>
      <c r="W1081" s="107" t="s">
        <v>270</v>
      </c>
      <c r="X1081" t="s">
        <v>4589</v>
      </c>
      <c r="AA1081">
        <f ca="1" t="shared" si="33"/>
        <v>19</v>
      </c>
    </row>
    <row r="1082" spans="1:27">
      <c r="A1082" s="101">
        <v>33</v>
      </c>
      <c r="B1082" s="89" t="str">
        <f t="shared" si="32"/>
        <v>451229200005082143</v>
      </c>
      <c r="C1082" s="89" t="s">
        <v>270</v>
      </c>
      <c r="D1082" s="102" t="s">
        <v>4592</v>
      </c>
      <c r="E1082" s="102" t="s">
        <v>143</v>
      </c>
      <c r="F1082" s="103" t="s">
        <v>20178</v>
      </c>
      <c r="G1082" s="103" t="s">
        <v>20966</v>
      </c>
      <c r="H1082" s="104" t="s">
        <v>4591</v>
      </c>
      <c r="I1082" s="103" t="s">
        <v>27</v>
      </c>
      <c r="J1082" s="103" t="s">
        <v>30</v>
      </c>
      <c r="K1082" s="103" t="s">
        <v>30</v>
      </c>
      <c r="L1082" s="103" t="s">
        <v>30</v>
      </c>
      <c r="M1082" s="103" t="s">
        <v>30</v>
      </c>
      <c r="N1082" s="103" t="s">
        <v>30</v>
      </c>
      <c r="O1082" s="103" t="s">
        <v>27</v>
      </c>
      <c r="P1082" s="103" t="s">
        <v>1517</v>
      </c>
      <c r="Q1082" s="103" t="s">
        <v>4594</v>
      </c>
      <c r="R1082" s="105" t="s">
        <v>4595</v>
      </c>
      <c r="S1082" s="103" t="s">
        <v>1517</v>
      </c>
      <c r="T1082" s="103" t="s">
        <v>20240</v>
      </c>
      <c r="U1082" s="106" t="s">
        <v>21226</v>
      </c>
      <c r="V1082" s="105" t="s">
        <v>20514</v>
      </c>
      <c r="W1082" s="107" t="s">
        <v>270</v>
      </c>
      <c r="X1082" t="s">
        <v>4593</v>
      </c>
      <c r="AA1082">
        <f ca="1" t="shared" si="33"/>
        <v>21</v>
      </c>
    </row>
    <row r="1083" spans="1:27">
      <c r="A1083" s="101">
        <v>34</v>
      </c>
      <c r="B1083" s="89" t="str">
        <f t="shared" si="32"/>
        <v>452731199908023325</v>
      </c>
      <c r="C1083" s="89" t="s">
        <v>270</v>
      </c>
      <c r="D1083" s="102" t="s">
        <v>4597</v>
      </c>
      <c r="E1083" s="102" t="s">
        <v>143</v>
      </c>
      <c r="F1083" s="103" t="s">
        <v>20178</v>
      </c>
      <c r="G1083" s="103" t="s">
        <v>20959</v>
      </c>
      <c r="H1083" s="104" t="s">
        <v>4596</v>
      </c>
      <c r="I1083" s="103" t="s">
        <v>27</v>
      </c>
      <c r="J1083" s="103" t="s">
        <v>27</v>
      </c>
      <c r="K1083" s="103" t="s">
        <v>27</v>
      </c>
      <c r="L1083" s="103" t="s">
        <v>30</v>
      </c>
      <c r="M1083" s="103" t="s">
        <v>30</v>
      </c>
      <c r="N1083" s="103" t="s">
        <v>30</v>
      </c>
      <c r="O1083" s="103" t="s">
        <v>27</v>
      </c>
      <c r="P1083" s="103" t="s">
        <v>1517</v>
      </c>
      <c r="Q1083" s="103" t="s">
        <v>4599</v>
      </c>
      <c r="R1083" s="105">
        <v>15277782670</v>
      </c>
      <c r="S1083" s="103" t="s">
        <v>1517</v>
      </c>
      <c r="T1083" s="103" t="s">
        <v>20158</v>
      </c>
      <c r="U1083" s="106" t="s">
        <v>20491</v>
      </c>
      <c r="V1083" s="105" t="s">
        <v>21487</v>
      </c>
      <c r="W1083" s="107" t="s">
        <v>270</v>
      </c>
      <c r="X1083" t="s">
        <v>19385</v>
      </c>
      <c r="AA1083">
        <f ca="1" t="shared" si="33"/>
        <v>22</v>
      </c>
    </row>
    <row r="1084" spans="1:27">
      <c r="A1084" s="101">
        <v>35</v>
      </c>
      <c r="B1084" s="89" t="str">
        <f t="shared" si="32"/>
        <v>452731200301145428</v>
      </c>
      <c r="C1084" s="89" t="s">
        <v>270</v>
      </c>
      <c r="D1084" s="102" t="s">
        <v>4601</v>
      </c>
      <c r="E1084" s="102" t="s">
        <v>143</v>
      </c>
      <c r="F1084" s="103" t="s">
        <v>20131</v>
      </c>
      <c r="G1084" s="103" t="s">
        <v>20157</v>
      </c>
      <c r="H1084" s="104" t="s">
        <v>4600</v>
      </c>
      <c r="I1084" s="103" t="s">
        <v>30</v>
      </c>
      <c r="J1084" s="103" t="s">
        <v>30</v>
      </c>
      <c r="K1084" s="103" t="s">
        <v>27</v>
      </c>
      <c r="L1084" s="103" t="s">
        <v>30</v>
      </c>
      <c r="M1084" s="103" t="s">
        <v>30</v>
      </c>
      <c r="N1084" s="103" t="s">
        <v>30</v>
      </c>
      <c r="O1084" s="103" t="s">
        <v>27</v>
      </c>
      <c r="P1084" s="103" t="s">
        <v>1517</v>
      </c>
      <c r="Q1084" s="103" t="s">
        <v>4603</v>
      </c>
      <c r="R1084" s="105">
        <v>13534813908</v>
      </c>
      <c r="S1084" s="103" t="s">
        <v>1517</v>
      </c>
      <c r="T1084" s="103" t="s">
        <v>1517</v>
      </c>
      <c r="U1084" s="106" t="s">
        <v>20233</v>
      </c>
      <c r="V1084" s="105" t="s">
        <v>21135</v>
      </c>
      <c r="W1084" s="107" t="s">
        <v>270</v>
      </c>
      <c r="X1084" t="s">
        <v>19994</v>
      </c>
      <c r="AA1084">
        <f ca="1" t="shared" si="33"/>
        <v>18</v>
      </c>
    </row>
    <row r="1085" spans="1:27">
      <c r="A1085" s="101">
        <v>36</v>
      </c>
      <c r="B1085" s="89" t="str">
        <f t="shared" si="32"/>
        <v>452731200203012111</v>
      </c>
      <c r="C1085" s="89" t="s">
        <v>270</v>
      </c>
      <c r="D1085" s="102" t="s">
        <v>4605</v>
      </c>
      <c r="E1085" s="102" t="s">
        <v>24</v>
      </c>
      <c r="F1085" s="103" t="s">
        <v>20131</v>
      </c>
      <c r="G1085" s="103" t="s">
        <v>20288</v>
      </c>
      <c r="H1085" s="104" t="s">
        <v>4604</v>
      </c>
      <c r="I1085" s="103" t="s">
        <v>30</v>
      </c>
      <c r="J1085" s="103" t="s">
        <v>30</v>
      </c>
      <c r="K1085" s="103" t="s">
        <v>30</v>
      </c>
      <c r="L1085" s="103" t="s">
        <v>30</v>
      </c>
      <c r="M1085" s="103" t="s">
        <v>30</v>
      </c>
      <c r="N1085" s="103" t="s">
        <v>27</v>
      </c>
      <c r="O1085" s="103" t="s">
        <v>27</v>
      </c>
      <c r="P1085" s="103" t="s">
        <v>1517</v>
      </c>
      <c r="Q1085" s="103" t="s">
        <v>4607</v>
      </c>
      <c r="R1085" s="105">
        <v>19977827798</v>
      </c>
      <c r="S1085" s="103" t="s">
        <v>1517</v>
      </c>
      <c r="T1085" s="103" t="s">
        <v>21488</v>
      </c>
      <c r="U1085" s="106" t="s">
        <v>20688</v>
      </c>
      <c r="V1085" s="105" t="s">
        <v>21489</v>
      </c>
      <c r="W1085" s="107" t="s">
        <v>270</v>
      </c>
      <c r="X1085" t="s">
        <v>4606</v>
      </c>
      <c r="AA1085">
        <f ca="1" t="shared" si="33"/>
        <v>19</v>
      </c>
    </row>
    <row r="1086" spans="1:27">
      <c r="A1086" s="101">
        <v>37</v>
      </c>
      <c r="B1086" s="89" t="str">
        <f t="shared" si="32"/>
        <v>451224200205183326</v>
      </c>
      <c r="C1086" s="89" t="s">
        <v>270</v>
      </c>
      <c r="D1086" s="102" t="s">
        <v>4609</v>
      </c>
      <c r="E1086" s="102" t="s">
        <v>143</v>
      </c>
      <c r="F1086" s="103" t="s">
        <v>20131</v>
      </c>
      <c r="G1086" s="103" t="s">
        <v>20150</v>
      </c>
      <c r="H1086" s="104" t="s">
        <v>4608</v>
      </c>
      <c r="I1086" s="103" t="s">
        <v>30</v>
      </c>
      <c r="J1086" s="103" t="s">
        <v>30</v>
      </c>
      <c r="K1086" s="103" t="s">
        <v>30</v>
      </c>
      <c r="L1086" s="103" t="s">
        <v>30</v>
      </c>
      <c r="M1086" s="103" t="s">
        <v>30</v>
      </c>
      <c r="N1086" s="103" t="s">
        <v>27</v>
      </c>
      <c r="O1086" s="103" t="s">
        <v>27</v>
      </c>
      <c r="P1086" s="103" t="s">
        <v>10674</v>
      </c>
      <c r="Q1086" s="103" t="s">
        <v>4611</v>
      </c>
      <c r="R1086" s="105">
        <v>15322172883</v>
      </c>
      <c r="S1086" s="103" t="s">
        <v>10674</v>
      </c>
      <c r="T1086" s="103" t="s">
        <v>21490</v>
      </c>
      <c r="U1086" s="106" t="s">
        <v>21491</v>
      </c>
      <c r="V1086" s="105" t="s">
        <v>21492</v>
      </c>
      <c r="W1086" s="107" t="s">
        <v>270</v>
      </c>
      <c r="X1086" t="s">
        <v>4610</v>
      </c>
      <c r="AA1086">
        <f ca="1" t="shared" si="33"/>
        <v>19</v>
      </c>
    </row>
    <row r="1087" spans="1:27">
      <c r="A1087" s="101">
        <v>38</v>
      </c>
      <c r="B1087" s="89" t="str">
        <f t="shared" si="32"/>
        <v>452731200205123616</v>
      </c>
      <c r="C1087" s="89" t="s">
        <v>270</v>
      </c>
      <c r="D1087" s="102" t="s">
        <v>4613</v>
      </c>
      <c r="E1087" s="102" t="s">
        <v>24</v>
      </c>
      <c r="F1087" s="103" t="s">
        <v>20131</v>
      </c>
      <c r="G1087" s="103" t="s">
        <v>20150</v>
      </c>
      <c r="H1087" s="104" t="s">
        <v>4612</v>
      </c>
      <c r="I1087" s="103" t="s">
        <v>27</v>
      </c>
      <c r="J1087" s="103" t="s">
        <v>30</v>
      </c>
      <c r="K1087" s="103" t="s">
        <v>30</v>
      </c>
      <c r="L1087" s="103" t="s">
        <v>30</v>
      </c>
      <c r="M1087" s="103" t="s">
        <v>30</v>
      </c>
      <c r="N1087" s="103" t="s">
        <v>27</v>
      </c>
      <c r="O1087" s="103" t="s">
        <v>27</v>
      </c>
      <c r="P1087" s="103" t="s">
        <v>1517</v>
      </c>
      <c r="Q1087" s="103" t="s">
        <v>4614</v>
      </c>
      <c r="R1087" s="105">
        <v>18877899739</v>
      </c>
      <c r="S1087" s="103" t="s">
        <v>1517</v>
      </c>
      <c r="T1087" s="103" t="s">
        <v>20158</v>
      </c>
      <c r="U1087" s="106" t="s">
        <v>20898</v>
      </c>
      <c r="V1087" s="105" t="s">
        <v>21021</v>
      </c>
      <c r="W1087" s="107" t="s">
        <v>270</v>
      </c>
      <c r="X1087" t="s">
        <v>19861</v>
      </c>
      <c r="AA1087">
        <f ca="1" t="shared" si="33"/>
        <v>19</v>
      </c>
    </row>
    <row r="1088" spans="1:27">
      <c r="A1088" s="101">
        <v>39</v>
      </c>
      <c r="B1088" s="89" t="str">
        <f t="shared" si="32"/>
        <v>451229200304211224</v>
      </c>
      <c r="C1088" s="89" t="s">
        <v>270</v>
      </c>
      <c r="D1088" s="102" t="s">
        <v>4616</v>
      </c>
      <c r="E1088" s="102" t="s">
        <v>143</v>
      </c>
      <c r="F1088" s="103" t="s">
        <v>20131</v>
      </c>
      <c r="G1088" s="103" t="s">
        <v>20154</v>
      </c>
      <c r="H1088" s="104" t="s">
        <v>4615</v>
      </c>
      <c r="I1088" s="103" t="s">
        <v>27</v>
      </c>
      <c r="J1088" s="103" t="s">
        <v>30</v>
      </c>
      <c r="K1088" s="103" t="s">
        <v>30</v>
      </c>
      <c r="L1088" s="103" t="s">
        <v>30</v>
      </c>
      <c r="M1088" s="103" t="s">
        <v>30</v>
      </c>
      <c r="N1088" s="103" t="s">
        <v>30</v>
      </c>
      <c r="O1088" s="103" t="s">
        <v>27</v>
      </c>
      <c r="P1088" s="103" t="s">
        <v>1517</v>
      </c>
      <c r="Q1088" s="103" t="s">
        <v>4618</v>
      </c>
      <c r="R1088" s="105">
        <v>18707785542</v>
      </c>
      <c r="S1088" s="103" t="s">
        <v>1517</v>
      </c>
      <c r="T1088" s="103" t="s">
        <v>20169</v>
      </c>
      <c r="U1088" s="106" t="s">
        <v>20813</v>
      </c>
      <c r="V1088" s="105" t="s">
        <v>21493</v>
      </c>
      <c r="W1088" s="107" t="s">
        <v>270</v>
      </c>
      <c r="X1088" t="s">
        <v>19995</v>
      </c>
      <c r="AA1088">
        <f ca="1" t="shared" si="33"/>
        <v>18</v>
      </c>
    </row>
    <row r="1089" spans="1:27">
      <c r="A1089" s="101">
        <v>40</v>
      </c>
      <c r="B1089" s="89" t="str">
        <f t="shared" si="32"/>
        <v>452731200309122415</v>
      </c>
      <c r="C1089" s="89" t="s">
        <v>270</v>
      </c>
      <c r="D1089" s="102" t="s">
        <v>4620</v>
      </c>
      <c r="E1089" s="102" t="s">
        <v>24</v>
      </c>
      <c r="F1089" s="103" t="s">
        <v>20131</v>
      </c>
      <c r="G1089" s="103" t="s">
        <v>20168</v>
      </c>
      <c r="H1089" s="104" t="s">
        <v>4619</v>
      </c>
      <c r="I1089" s="103" t="s">
        <v>30</v>
      </c>
      <c r="J1089" s="103" t="s">
        <v>30</v>
      </c>
      <c r="K1089" s="103" t="s">
        <v>30</v>
      </c>
      <c r="L1089" s="103" t="s">
        <v>30</v>
      </c>
      <c r="M1089" s="103" t="s">
        <v>30</v>
      </c>
      <c r="N1089" s="103" t="s">
        <v>30</v>
      </c>
      <c r="O1089" s="103" t="s">
        <v>27</v>
      </c>
      <c r="P1089" s="103" t="s">
        <v>1517</v>
      </c>
      <c r="Q1089" s="103" t="s">
        <v>4622</v>
      </c>
      <c r="R1089" s="105">
        <v>15078572751</v>
      </c>
      <c r="S1089" s="103" t="s">
        <v>1517</v>
      </c>
      <c r="T1089" s="103" t="s">
        <v>20191</v>
      </c>
      <c r="U1089" s="106" t="s">
        <v>20192</v>
      </c>
      <c r="V1089" s="105" t="s">
        <v>21494</v>
      </c>
      <c r="W1089" s="107" t="s">
        <v>270</v>
      </c>
      <c r="X1089" t="s">
        <v>4621</v>
      </c>
      <c r="AA1089">
        <f ca="1" t="shared" si="33"/>
        <v>17</v>
      </c>
    </row>
    <row r="1090" spans="1:27">
      <c r="A1090" s="101">
        <v>41</v>
      </c>
      <c r="B1090" s="89" t="str">
        <f t="shared" si="32"/>
        <v>452731200305254218</v>
      </c>
      <c r="C1090" s="89" t="s">
        <v>270</v>
      </c>
      <c r="D1090" s="102" t="s">
        <v>4624</v>
      </c>
      <c r="E1090" s="102" t="s">
        <v>24</v>
      </c>
      <c r="F1090" s="103" t="s">
        <v>20131</v>
      </c>
      <c r="G1090" s="103" t="s">
        <v>20172</v>
      </c>
      <c r="H1090" s="104" t="s">
        <v>4623</v>
      </c>
      <c r="I1090" s="103" t="s">
        <v>27</v>
      </c>
      <c r="J1090" s="103" t="s">
        <v>27</v>
      </c>
      <c r="K1090" s="103" t="s">
        <v>27</v>
      </c>
      <c r="L1090" s="103" t="s">
        <v>30</v>
      </c>
      <c r="M1090" s="103" t="s">
        <v>30</v>
      </c>
      <c r="N1090" s="103" t="s">
        <v>30</v>
      </c>
      <c r="O1090" s="103" t="s">
        <v>27</v>
      </c>
      <c r="P1090" s="103" t="s">
        <v>1517</v>
      </c>
      <c r="Q1090" s="103" t="s">
        <v>4626</v>
      </c>
      <c r="R1090" s="105">
        <v>13407751808</v>
      </c>
      <c r="S1090" s="103" t="s">
        <v>1517</v>
      </c>
      <c r="T1090" s="103" t="s">
        <v>20133</v>
      </c>
      <c r="U1090" s="106" t="s">
        <v>20134</v>
      </c>
      <c r="V1090" s="105" t="s">
        <v>21495</v>
      </c>
      <c r="W1090" s="107" t="s">
        <v>270</v>
      </c>
      <c r="X1090" t="s">
        <v>4625</v>
      </c>
      <c r="AA1090">
        <f ca="1" t="shared" si="33"/>
        <v>18</v>
      </c>
    </row>
    <row r="1091" spans="1:27">
      <c r="A1091" s="101">
        <v>42</v>
      </c>
      <c r="B1091" s="89" t="str">
        <f t="shared" ref="B1091:B1154" si="34">H1091</f>
        <v>452731200201173616</v>
      </c>
      <c r="C1091" s="89" t="s">
        <v>270</v>
      </c>
      <c r="D1091" s="102" t="s">
        <v>4628</v>
      </c>
      <c r="E1091" s="102" t="s">
        <v>24</v>
      </c>
      <c r="F1091" s="103" t="s">
        <v>20131</v>
      </c>
      <c r="G1091" s="103" t="s">
        <v>20175</v>
      </c>
      <c r="H1091" s="104" t="s">
        <v>4627</v>
      </c>
      <c r="I1091" s="103" t="s">
        <v>30</v>
      </c>
      <c r="J1091" s="103" t="s">
        <v>27</v>
      </c>
      <c r="K1091" s="103" t="s">
        <v>30</v>
      </c>
      <c r="L1091" s="103" t="s">
        <v>30</v>
      </c>
      <c r="M1091" s="103" t="s">
        <v>27</v>
      </c>
      <c r="N1091" s="103" t="s">
        <v>30</v>
      </c>
      <c r="O1091" s="103" t="s">
        <v>27</v>
      </c>
      <c r="P1091" s="103" t="s">
        <v>1517</v>
      </c>
      <c r="Q1091" s="103" t="s">
        <v>4630</v>
      </c>
      <c r="R1091" s="105">
        <v>18776874589</v>
      </c>
      <c r="S1091" s="103" t="s">
        <v>1517</v>
      </c>
      <c r="T1091" s="103" t="s">
        <v>20158</v>
      </c>
      <c r="U1091" s="106" t="s">
        <v>20195</v>
      </c>
      <c r="V1091" s="105" t="s">
        <v>21496</v>
      </c>
      <c r="W1091" s="107" t="s">
        <v>270</v>
      </c>
      <c r="X1091" t="s">
        <v>17702</v>
      </c>
      <c r="AA1091">
        <f ca="1" t="shared" si="33"/>
        <v>19</v>
      </c>
    </row>
    <row r="1092" spans="1:27">
      <c r="A1092" s="101">
        <v>43</v>
      </c>
      <c r="B1092" s="89" t="str">
        <f t="shared" si="34"/>
        <v>451229200202063945</v>
      </c>
      <c r="C1092" s="89" t="s">
        <v>270</v>
      </c>
      <c r="D1092" s="102" t="s">
        <v>4632</v>
      </c>
      <c r="E1092" s="102" t="s">
        <v>143</v>
      </c>
      <c r="F1092" s="103" t="s">
        <v>20178</v>
      </c>
      <c r="G1092" s="103" t="s">
        <v>20194</v>
      </c>
      <c r="H1092" s="104" t="s">
        <v>4631</v>
      </c>
      <c r="I1092" s="103" t="s">
        <v>27</v>
      </c>
      <c r="J1092" s="103" t="s">
        <v>30</v>
      </c>
      <c r="K1092" s="103" t="s">
        <v>30</v>
      </c>
      <c r="L1092" s="103" t="s">
        <v>30</v>
      </c>
      <c r="M1092" s="103" t="s">
        <v>30</v>
      </c>
      <c r="N1092" s="103" t="s">
        <v>27</v>
      </c>
      <c r="O1092" s="103" t="s">
        <v>27</v>
      </c>
      <c r="P1092" s="103" t="s">
        <v>1517</v>
      </c>
      <c r="Q1092" s="103" t="s">
        <v>4634</v>
      </c>
      <c r="R1092" s="105">
        <v>14797782731</v>
      </c>
      <c r="S1092" s="103" t="s">
        <v>1517</v>
      </c>
      <c r="T1092" s="103" t="s">
        <v>20140</v>
      </c>
      <c r="U1092" s="106" t="s">
        <v>20451</v>
      </c>
      <c r="V1092" s="105" t="s">
        <v>21497</v>
      </c>
      <c r="W1092" s="107" t="s">
        <v>270</v>
      </c>
      <c r="X1092" t="s">
        <v>4633</v>
      </c>
      <c r="AA1092">
        <f ca="1" t="shared" ref="AA1092:AA1155" si="35">DATEDIF(TEXT(MID(H1092,7,8),"00-00-00"),TODAY(),"y")</f>
        <v>19</v>
      </c>
    </row>
    <row r="1093" spans="1:27">
      <c r="A1093" s="101">
        <v>44</v>
      </c>
      <c r="B1093" s="89" t="str">
        <f t="shared" si="34"/>
        <v>451229200404010315</v>
      </c>
      <c r="C1093" s="89" t="s">
        <v>270</v>
      </c>
      <c r="D1093" s="102" t="s">
        <v>4636</v>
      </c>
      <c r="E1093" s="102" t="s">
        <v>24</v>
      </c>
      <c r="F1093" s="103" t="s">
        <v>20178</v>
      </c>
      <c r="G1093" s="103" t="s">
        <v>20255</v>
      </c>
      <c r="H1093" s="104" t="s">
        <v>4635</v>
      </c>
      <c r="I1093" s="103" t="s">
        <v>30</v>
      </c>
      <c r="J1093" s="103" t="s">
        <v>30</v>
      </c>
      <c r="K1093" s="103" t="s">
        <v>27</v>
      </c>
      <c r="L1093" s="103" t="s">
        <v>30</v>
      </c>
      <c r="M1093" s="103" t="s">
        <v>30</v>
      </c>
      <c r="N1093" s="103" t="s">
        <v>30</v>
      </c>
      <c r="O1093" s="103" t="s">
        <v>27</v>
      </c>
      <c r="P1093" s="103" t="s">
        <v>1517</v>
      </c>
      <c r="Q1093" s="103" t="s">
        <v>4637</v>
      </c>
      <c r="R1093" s="105">
        <v>13829138574</v>
      </c>
      <c r="S1093" s="103" t="s">
        <v>1517</v>
      </c>
      <c r="T1093" s="103" t="s">
        <v>20280</v>
      </c>
      <c r="U1093" s="106" t="s">
        <v>21018</v>
      </c>
      <c r="V1093" s="105" t="s">
        <v>21291</v>
      </c>
      <c r="W1093" s="107" t="s">
        <v>270</v>
      </c>
      <c r="X1093" t="s">
        <v>3657</v>
      </c>
      <c r="AA1093">
        <f ca="1" t="shared" si="35"/>
        <v>17</v>
      </c>
    </row>
    <row r="1094" spans="1:27">
      <c r="A1094" s="101">
        <v>45</v>
      </c>
      <c r="B1094" s="89" t="str">
        <f t="shared" si="34"/>
        <v>451229200303274223</v>
      </c>
      <c r="C1094" s="89" t="s">
        <v>270</v>
      </c>
      <c r="D1094" s="102" t="s">
        <v>4639</v>
      </c>
      <c r="E1094" s="102" t="s">
        <v>143</v>
      </c>
      <c r="F1094" s="103" t="s">
        <v>20131</v>
      </c>
      <c r="G1094" s="103" t="s">
        <v>20202</v>
      </c>
      <c r="H1094" s="104" t="s">
        <v>4638</v>
      </c>
      <c r="I1094" s="103" t="s">
        <v>30</v>
      </c>
      <c r="J1094" s="103" t="s">
        <v>30</v>
      </c>
      <c r="K1094" s="103" t="s">
        <v>30</v>
      </c>
      <c r="L1094" s="103" t="s">
        <v>30</v>
      </c>
      <c r="M1094" s="103" t="s">
        <v>30</v>
      </c>
      <c r="N1094" s="103" t="s">
        <v>27</v>
      </c>
      <c r="O1094" s="103" t="s">
        <v>30</v>
      </c>
      <c r="P1094" s="103" t="s">
        <v>1517</v>
      </c>
      <c r="Q1094" s="103" t="s">
        <v>4640</v>
      </c>
      <c r="R1094" s="105">
        <v>13471848805</v>
      </c>
      <c r="S1094" s="103" t="s">
        <v>1517</v>
      </c>
      <c r="T1094" s="103" t="s">
        <v>20133</v>
      </c>
      <c r="U1094" s="106" t="s">
        <v>20134</v>
      </c>
      <c r="V1094" s="105" t="s">
        <v>21120</v>
      </c>
      <c r="W1094" s="107" t="s">
        <v>270</v>
      </c>
      <c r="X1094" t="s">
        <v>2947</v>
      </c>
      <c r="AA1094">
        <f ca="1" t="shared" si="35"/>
        <v>18</v>
      </c>
    </row>
    <row r="1095" spans="1:27">
      <c r="A1095" s="101">
        <v>46</v>
      </c>
      <c r="B1095" s="89" t="str">
        <f t="shared" si="34"/>
        <v>452731200109010312</v>
      </c>
      <c r="C1095" s="89" t="s">
        <v>270</v>
      </c>
      <c r="D1095" s="102" t="s">
        <v>4642</v>
      </c>
      <c r="E1095" s="102" t="s">
        <v>24</v>
      </c>
      <c r="F1095" s="103" t="s">
        <v>20178</v>
      </c>
      <c r="G1095" s="103" t="s">
        <v>20197</v>
      </c>
      <c r="H1095" s="104" t="s">
        <v>4641</v>
      </c>
      <c r="I1095" s="103" t="s">
        <v>30</v>
      </c>
      <c r="J1095" s="103" t="s">
        <v>30</v>
      </c>
      <c r="K1095" s="103" t="s">
        <v>30</v>
      </c>
      <c r="L1095" s="103" t="s">
        <v>30</v>
      </c>
      <c r="M1095" s="103" t="s">
        <v>30</v>
      </c>
      <c r="N1095" s="103" t="s">
        <v>30</v>
      </c>
      <c r="O1095" s="103" t="s">
        <v>30</v>
      </c>
      <c r="P1095" s="103" t="s">
        <v>1517</v>
      </c>
      <c r="Q1095" s="103" t="s">
        <v>4644</v>
      </c>
      <c r="R1095" s="105">
        <v>15577826965</v>
      </c>
      <c r="S1095" s="103" t="s">
        <v>1517</v>
      </c>
      <c r="T1095" s="103" t="s">
        <v>1517</v>
      </c>
      <c r="U1095" s="106" t="s">
        <v>20167</v>
      </c>
      <c r="V1095" s="105" t="s">
        <v>21498</v>
      </c>
      <c r="W1095" s="107" t="s">
        <v>270</v>
      </c>
      <c r="X1095" t="s">
        <v>19996</v>
      </c>
      <c r="AA1095">
        <f ca="1" t="shared" si="35"/>
        <v>19</v>
      </c>
    </row>
    <row r="1096" spans="1:27">
      <c r="A1096" s="101">
        <v>47</v>
      </c>
      <c r="B1096" s="89" t="str">
        <f t="shared" si="34"/>
        <v>451229200007172417</v>
      </c>
      <c r="C1096" s="89" t="s">
        <v>270</v>
      </c>
      <c r="D1096" s="102" t="s">
        <v>4646</v>
      </c>
      <c r="E1096" s="102" t="s">
        <v>24</v>
      </c>
      <c r="F1096" s="103" t="s">
        <v>20178</v>
      </c>
      <c r="G1096" s="103" t="s">
        <v>20139</v>
      </c>
      <c r="H1096" s="104" t="s">
        <v>4645</v>
      </c>
      <c r="I1096" s="103" t="s">
        <v>27</v>
      </c>
      <c r="J1096" s="103" t="s">
        <v>30</v>
      </c>
      <c r="K1096" s="103" t="s">
        <v>30</v>
      </c>
      <c r="L1096" s="103" t="s">
        <v>30</v>
      </c>
      <c r="M1096" s="103" t="s">
        <v>30</v>
      </c>
      <c r="N1096" s="103" t="s">
        <v>30</v>
      </c>
      <c r="O1096" s="103" t="s">
        <v>27</v>
      </c>
      <c r="P1096" s="103" t="s">
        <v>1517</v>
      </c>
      <c r="Q1096" s="103" t="s">
        <v>2797</v>
      </c>
      <c r="R1096" s="105">
        <v>18776825412</v>
      </c>
      <c r="S1096" s="103" t="s">
        <v>1517</v>
      </c>
      <c r="T1096" s="103" t="s">
        <v>20191</v>
      </c>
      <c r="U1096" s="106" t="s">
        <v>21499</v>
      </c>
      <c r="V1096" s="105" t="s">
        <v>20547</v>
      </c>
      <c r="W1096" s="107" t="s">
        <v>270</v>
      </c>
      <c r="X1096" t="s">
        <v>4647</v>
      </c>
      <c r="AA1096">
        <f ca="1" t="shared" si="35"/>
        <v>21</v>
      </c>
    </row>
    <row r="1097" spans="1:27">
      <c r="A1097" s="101">
        <v>48</v>
      </c>
      <c r="B1097" s="89" t="str">
        <f t="shared" si="34"/>
        <v>451229200408121223</v>
      </c>
      <c r="C1097" s="89" t="s">
        <v>270</v>
      </c>
      <c r="D1097" s="102" t="s">
        <v>4649</v>
      </c>
      <c r="E1097" s="102" t="s">
        <v>143</v>
      </c>
      <c r="F1097" s="103" t="s">
        <v>20131</v>
      </c>
      <c r="G1097" s="103" t="s">
        <v>20757</v>
      </c>
      <c r="H1097" s="104" t="s">
        <v>4648</v>
      </c>
      <c r="I1097" s="103" t="s">
        <v>27</v>
      </c>
      <c r="J1097" s="103" t="s">
        <v>30</v>
      </c>
      <c r="K1097" s="103" t="s">
        <v>27</v>
      </c>
      <c r="L1097" s="103" t="s">
        <v>30</v>
      </c>
      <c r="M1097" s="103" t="s">
        <v>30</v>
      </c>
      <c r="N1097" s="103" t="s">
        <v>30</v>
      </c>
      <c r="O1097" s="103" t="s">
        <v>27</v>
      </c>
      <c r="P1097" s="103" t="s">
        <v>1517</v>
      </c>
      <c r="Q1097" s="103" t="s">
        <v>4651</v>
      </c>
      <c r="R1097" s="105" t="s">
        <v>4652</v>
      </c>
      <c r="S1097" s="103" t="s">
        <v>1517</v>
      </c>
      <c r="T1097" s="103" t="s">
        <v>20169</v>
      </c>
      <c r="U1097" s="106" t="s">
        <v>20170</v>
      </c>
      <c r="V1097" s="105" t="s">
        <v>21500</v>
      </c>
      <c r="W1097" s="107" t="s">
        <v>270</v>
      </c>
      <c r="X1097" t="s">
        <v>21501</v>
      </c>
      <c r="AA1097">
        <f ca="1" t="shared" si="35"/>
        <v>17</v>
      </c>
    </row>
    <row r="1098" spans="1:27">
      <c r="A1098" s="101">
        <v>49</v>
      </c>
      <c r="B1098" s="89" t="str">
        <f t="shared" si="34"/>
        <v>452731200305192117</v>
      </c>
      <c r="C1098" s="89" t="s">
        <v>270</v>
      </c>
      <c r="D1098" s="102" t="s">
        <v>4654</v>
      </c>
      <c r="E1098" s="102" t="s">
        <v>24</v>
      </c>
      <c r="F1098" s="103" t="s">
        <v>20131</v>
      </c>
      <c r="G1098" s="103" t="s">
        <v>20172</v>
      </c>
      <c r="H1098" s="104" t="s">
        <v>4653</v>
      </c>
      <c r="I1098" s="103" t="s">
        <v>30</v>
      </c>
      <c r="J1098" s="103" t="s">
        <v>30</v>
      </c>
      <c r="K1098" s="103" t="s">
        <v>30</v>
      </c>
      <c r="L1098" s="103" t="s">
        <v>30</v>
      </c>
      <c r="M1098" s="103" t="s">
        <v>30</v>
      </c>
      <c r="N1098" s="103" t="s">
        <v>30</v>
      </c>
      <c r="O1098" s="103" t="s">
        <v>27</v>
      </c>
      <c r="P1098" s="103" t="s">
        <v>1517</v>
      </c>
      <c r="Q1098" s="103" t="s">
        <v>4656</v>
      </c>
      <c r="R1098" s="105">
        <v>13768281211</v>
      </c>
      <c r="S1098" s="103" t="s">
        <v>1517</v>
      </c>
      <c r="T1098" s="103" t="s">
        <v>20240</v>
      </c>
      <c r="U1098" s="106" t="s">
        <v>20417</v>
      </c>
      <c r="V1098" s="105" t="s">
        <v>21502</v>
      </c>
      <c r="W1098" s="107" t="s">
        <v>270</v>
      </c>
      <c r="X1098" t="s">
        <v>4655</v>
      </c>
      <c r="AA1098">
        <f ca="1" t="shared" si="35"/>
        <v>18</v>
      </c>
    </row>
    <row r="1099" spans="1:27">
      <c r="A1099" s="101">
        <v>50</v>
      </c>
      <c r="B1099" s="89" t="str">
        <f t="shared" si="34"/>
        <v>452731200206152128</v>
      </c>
      <c r="C1099" s="89" t="s">
        <v>270</v>
      </c>
      <c r="D1099" s="102" t="s">
        <v>4658</v>
      </c>
      <c r="E1099" s="102" t="s">
        <v>143</v>
      </c>
      <c r="F1099" s="103" t="s">
        <v>20131</v>
      </c>
      <c r="G1099" s="103" t="s">
        <v>20190</v>
      </c>
      <c r="H1099" s="104" t="s">
        <v>4657</v>
      </c>
      <c r="I1099" s="103" t="s">
        <v>30</v>
      </c>
      <c r="J1099" s="103" t="s">
        <v>30</v>
      </c>
      <c r="K1099" s="103" t="s">
        <v>30</v>
      </c>
      <c r="L1099" s="103" t="s">
        <v>30</v>
      </c>
      <c r="M1099" s="103" t="s">
        <v>30</v>
      </c>
      <c r="N1099" s="103" t="s">
        <v>30</v>
      </c>
      <c r="O1099" s="103" t="s">
        <v>27</v>
      </c>
      <c r="P1099" s="103" t="s">
        <v>1517</v>
      </c>
      <c r="Q1099" s="103" t="s">
        <v>4660</v>
      </c>
      <c r="R1099" s="105" t="s">
        <v>4661</v>
      </c>
      <c r="S1099" s="103" t="s">
        <v>1517</v>
      </c>
      <c r="T1099" s="103" t="s">
        <v>20240</v>
      </c>
      <c r="U1099" s="106" t="s">
        <v>20516</v>
      </c>
      <c r="V1099" s="105" t="s">
        <v>21503</v>
      </c>
      <c r="W1099" s="107" t="s">
        <v>270</v>
      </c>
      <c r="X1099" t="s">
        <v>4659</v>
      </c>
      <c r="AA1099">
        <f ca="1" t="shared" si="35"/>
        <v>19</v>
      </c>
    </row>
    <row r="1100" spans="1:27">
      <c r="A1100" s="101">
        <v>51</v>
      </c>
      <c r="B1100" s="89" t="str">
        <f t="shared" si="34"/>
        <v>452731200302180911</v>
      </c>
      <c r="C1100" s="89" t="s">
        <v>270</v>
      </c>
      <c r="D1100" s="102" t="s">
        <v>4663</v>
      </c>
      <c r="E1100" s="102" t="s">
        <v>24</v>
      </c>
      <c r="F1100" s="103" t="s">
        <v>20131</v>
      </c>
      <c r="G1100" s="103" t="s">
        <v>20161</v>
      </c>
      <c r="H1100" s="104" t="s">
        <v>4662</v>
      </c>
      <c r="I1100" s="103" t="s">
        <v>27</v>
      </c>
      <c r="J1100" s="103" t="s">
        <v>30</v>
      </c>
      <c r="K1100" s="103" t="s">
        <v>30</v>
      </c>
      <c r="L1100" s="103" t="s">
        <v>30</v>
      </c>
      <c r="M1100" s="103" t="s">
        <v>30</v>
      </c>
      <c r="N1100" s="103" t="s">
        <v>30</v>
      </c>
      <c r="O1100" s="103" t="s">
        <v>30</v>
      </c>
      <c r="P1100" s="103" t="s">
        <v>1517</v>
      </c>
      <c r="Q1100" s="103" t="s">
        <v>4665</v>
      </c>
      <c r="R1100" s="105">
        <v>18777845847</v>
      </c>
      <c r="S1100" s="103" t="s">
        <v>1517</v>
      </c>
      <c r="T1100" s="103" t="s">
        <v>1517</v>
      </c>
      <c r="U1100" s="106" t="s">
        <v>20152</v>
      </c>
      <c r="V1100" s="105" t="s">
        <v>21504</v>
      </c>
      <c r="W1100" s="107" t="s">
        <v>270</v>
      </c>
      <c r="X1100" t="s">
        <v>19997</v>
      </c>
      <c r="AA1100">
        <f ca="1" t="shared" si="35"/>
        <v>18</v>
      </c>
    </row>
    <row r="1101" spans="1:27">
      <c r="A1101" s="101">
        <v>52</v>
      </c>
      <c r="B1101" s="89" t="str">
        <f t="shared" si="34"/>
        <v>452731200209303657</v>
      </c>
      <c r="C1101" s="89" t="s">
        <v>270</v>
      </c>
      <c r="D1101" s="102" t="s">
        <v>4667</v>
      </c>
      <c r="E1101" s="102" t="s">
        <v>24</v>
      </c>
      <c r="F1101" s="103" t="s">
        <v>20131</v>
      </c>
      <c r="G1101" s="103" t="s">
        <v>20143</v>
      </c>
      <c r="H1101" s="104" t="s">
        <v>4666</v>
      </c>
      <c r="I1101" s="103" t="s">
        <v>30</v>
      </c>
      <c r="J1101" s="103" t="s">
        <v>30</v>
      </c>
      <c r="K1101" s="103" t="s">
        <v>30</v>
      </c>
      <c r="L1101" s="103" t="s">
        <v>30</v>
      </c>
      <c r="M1101" s="103" t="s">
        <v>30</v>
      </c>
      <c r="N1101" s="103" t="s">
        <v>30</v>
      </c>
      <c r="O1101" s="103" t="s">
        <v>27</v>
      </c>
      <c r="P1101" s="103" t="s">
        <v>1517</v>
      </c>
      <c r="Q1101" s="103" t="s">
        <v>4669</v>
      </c>
      <c r="R1101" s="105">
        <v>15878823358</v>
      </c>
      <c r="S1101" s="103" t="s">
        <v>1517</v>
      </c>
      <c r="T1101" s="103" t="s">
        <v>20158</v>
      </c>
      <c r="U1101" s="106" t="s">
        <v>20250</v>
      </c>
      <c r="V1101" s="105" t="s">
        <v>21505</v>
      </c>
      <c r="W1101" s="107" t="s">
        <v>270</v>
      </c>
      <c r="X1101" t="s">
        <v>19998</v>
      </c>
      <c r="AA1101">
        <f ca="1" t="shared" si="35"/>
        <v>18</v>
      </c>
    </row>
    <row r="1102" spans="1:27">
      <c r="A1102" s="101">
        <v>53</v>
      </c>
      <c r="B1102" s="89" t="str">
        <f t="shared" si="34"/>
        <v>45273120030721181X</v>
      </c>
      <c r="C1102" s="89" t="s">
        <v>270</v>
      </c>
      <c r="D1102" s="102" t="s">
        <v>4671</v>
      </c>
      <c r="E1102" s="102" t="s">
        <v>24</v>
      </c>
      <c r="F1102" s="103" t="s">
        <v>20131</v>
      </c>
      <c r="G1102" s="103" t="s">
        <v>20214</v>
      </c>
      <c r="H1102" s="104" t="s">
        <v>4670</v>
      </c>
      <c r="I1102" s="103" t="s">
        <v>30</v>
      </c>
      <c r="J1102" s="103" t="s">
        <v>30</v>
      </c>
      <c r="K1102" s="103" t="s">
        <v>30</v>
      </c>
      <c r="L1102" s="103" t="s">
        <v>30</v>
      </c>
      <c r="M1102" s="103" t="s">
        <v>30</v>
      </c>
      <c r="N1102" s="103" t="s">
        <v>30</v>
      </c>
      <c r="O1102" s="103" t="s">
        <v>27</v>
      </c>
      <c r="P1102" s="103" t="s">
        <v>1517</v>
      </c>
      <c r="Q1102" s="103" t="s">
        <v>4673</v>
      </c>
      <c r="R1102" s="105">
        <v>14736279781</v>
      </c>
      <c r="S1102" s="103" t="s">
        <v>1517</v>
      </c>
      <c r="T1102" s="103" t="s">
        <v>20208</v>
      </c>
      <c r="U1102" s="106" t="s">
        <v>21404</v>
      </c>
      <c r="V1102" s="105" t="s">
        <v>21506</v>
      </c>
      <c r="W1102" s="107" t="s">
        <v>270</v>
      </c>
      <c r="X1102" t="s">
        <v>4672</v>
      </c>
      <c r="AA1102">
        <f ca="1" t="shared" si="35"/>
        <v>18</v>
      </c>
    </row>
    <row r="1103" spans="1:27">
      <c r="A1103" s="101">
        <v>54</v>
      </c>
      <c r="B1103" s="89" t="str">
        <f t="shared" si="34"/>
        <v>452731200301115421</v>
      </c>
      <c r="C1103" s="89" t="s">
        <v>270</v>
      </c>
      <c r="D1103" s="102" t="s">
        <v>4675</v>
      </c>
      <c r="E1103" s="102" t="s">
        <v>143</v>
      </c>
      <c r="F1103" s="103" t="s">
        <v>20131</v>
      </c>
      <c r="G1103" s="103" t="s">
        <v>20157</v>
      </c>
      <c r="H1103" s="104" t="s">
        <v>4674</v>
      </c>
      <c r="I1103" s="103" t="s">
        <v>30</v>
      </c>
      <c r="J1103" s="103" t="s">
        <v>30</v>
      </c>
      <c r="K1103" s="103" t="s">
        <v>30</v>
      </c>
      <c r="L1103" s="103" t="s">
        <v>30</v>
      </c>
      <c r="M1103" s="103" t="s">
        <v>30</v>
      </c>
      <c r="N1103" s="103" t="s">
        <v>30</v>
      </c>
      <c r="O1103" s="103" t="s">
        <v>27</v>
      </c>
      <c r="P1103" s="103" t="s">
        <v>1517</v>
      </c>
      <c r="Q1103" s="103" t="s">
        <v>4677</v>
      </c>
      <c r="R1103" s="105">
        <v>18378896748</v>
      </c>
      <c r="S1103" s="103" t="s">
        <v>1517</v>
      </c>
      <c r="T1103" s="103" t="s">
        <v>20144</v>
      </c>
      <c r="U1103" s="106" t="s">
        <v>21136</v>
      </c>
      <c r="V1103" s="105" t="s">
        <v>21507</v>
      </c>
      <c r="W1103" s="107" t="s">
        <v>270</v>
      </c>
      <c r="X1103" t="s">
        <v>4676</v>
      </c>
      <c r="AA1103">
        <f ca="1" t="shared" si="35"/>
        <v>18</v>
      </c>
    </row>
    <row r="1104" spans="1:27">
      <c r="A1104" s="101">
        <v>55</v>
      </c>
      <c r="B1104" s="89" t="str">
        <f t="shared" si="34"/>
        <v>451229200201153615</v>
      </c>
      <c r="C1104" s="89" t="s">
        <v>270</v>
      </c>
      <c r="D1104" s="102" t="s">
        <v>4679</v>
      </c>
      <c r="E1104" s="102" t="s">
        <v>24</v>
      </c>
      <c r="F1104" s="103" t="s">
        <v>20178</v>
      </c>
      <c r="G1104" s="103" t="s">
        <v>20175</v>
      </c>
      <c r="H1104" s="104" t="s">
        <v>4678</v>
      </c>
      <c r="I1104" s="103" t="s">
        <v>30</v>
      </c>
      <c r="J1104" s="103" t="s">
        <v>30</v>
      </c>
      <c r="K1104" s="103" t="s">
        <v>30</v>
      </c>
      <c r="L1104" s="103" t="s">
        <v>30</v>
      </c>
      <c r="M1104" s="103" t="s">
        <v>30</v>
      </c>
      <c r="N1104" s="103" t="s">
        <v>30</v>
      </c>
      <c r="O1104" s="103" t="s">
        <v>27</v>
      </c>
      <c r="P1104" s="103" t="s">
        <v>1517</v>
      </c>
      <c r="Q1104" s="103" t="s">
        <v>4680</v>
      </c>
      <c r="R1104" s="105">
        <v>18378893483</v>
      </c>
      <c r="S1104" s="103" t="s">
        <v>1517</v>
      </c>
      <c r="T1104" s="103" t="s">
        <v>20158</v>
      </c>
      <c r="U1104" s="106" t="s">
        <v>20250</v>
      </c>
      <c r="V1104" s="105" t="s">
        <v>20532</v>
      </c>
      <c r="W1104" s="107" t="s">
        <v>270</v>
      </c>
      <c r="X1104" t="s">
        <v>17894</v>
      </c>
      <c r="AA1104">
        <f ca="1" t="shared" si="35"/>
        <v>19</v>
      </c>
    </row>
    <row r="1105" spans="1:27">
      <c r="A1105" s="101">
        <v>56</v>
      </c>
      <c r="B1105" s="89" t="str">
        <f t="shared" si="34"/>
        <v>452731200207053623</v>
      </c>
      <c r="C1105" s="89" t="s">
        <v>270</v>
      </c>
      <c r="D1105" s="102" t="s">
        <v>4682</v>
      </c>
      <c r="E1105" s="102" t="s">
        <v>143</v>
      </c>
      <c r="F1105" s="103" t="s">
        <v>20131</v>
      </c>
      <c r="G1105" s="103" t="s">
        <v>20185</v>
      </c>
      <c r="H1105" s="104" t="s">
        <v>4681</v>
      </c>
      <c r="I1105" s="103" t="s">
        <v>30</v>
      </c>
      <c r="J1105" s="103" t="s">
        <v>30</v>
      </c>
      <c r="K1105" s="103" t="s">
        <v>30</v>
      </c>
      <c r="L1105" s="103" t="s">
        <v>30</v>
      </c>
      <c r="M1105" s="103" t="s">
        <v>30</v>
      </c>
      <c r="N1105" s="103" t="s">
        <v>30</v>
      </c>
      <c r="O1105" s="103" t="s">
        <v>27</v>
      </c>
      <c r="P1105" s="103" t="s">
        <v>27</v>
      </c>
      <c r="Q1105" s="103" t="s">
        <v>4684</v>
      </c>
      <c r="R1105" s="105">
        <v>13877896442</v>
      </c>
      <c r="S1105" s="103" t="s">
        <v>1517</v>
      </c>
      <c r="T1105" s="103" t="s">
        <v>20158</v>
      </c>
      <c r="U1105" s="106" t="s">
        <v>20250</v>
      </c>
      <c r="V1105" s="105" t="s">
        <v>21508</v>
      </c>
      <c r="W1105" s="107" t="s">
        <v>270</v>
      </c>
      <c r="X1105" t="s">
        <v>19258</v>
      </c>
      <c r="AA1105">
        <f ca="1" t="shared" si="35"/>
        <v>19</v>
      </c>
    </row>
    <row r="1106" spans="1:27">
      <c r="A1106" s="101">
        <v>57</v>
      </c>
      <c r="B1106" s="89" t="str">
        <f t="shared" si="34"/>
        <v>451229200310172428</v>
      </c>
      <c r="C1106" s="89" t="s">
        <v>270</v>
      </c>
      <c r="D1106" s="102" t="s">
        <v>4686</v>
      </c>
      <c r="E1106" s="102" t="s">
        <v>143</v>
      </c>
      <c r="F1106" s="103" t="s">
        <v>20178</v>
      </c>
      <c r="G1106" s="103" t="s">
        <v>20307</v>
      </c>
      <c r="H1106" s="104" t="s">
        <v>4685</v>
      </c>
      <c r="I1106" s="103" t="s">
        <v>27</v>
      </c>
      <c r="J1106" s="103" t="s">
        <v>30</v>
      </c>
      <c r="K1106" s="103" t="s">
        <v>30</v>
      </c>
      <c r="L1106" s="103" t="s">
        <v>30</v>
      </c>
      <c r="M1106" s="103" t="s">
        <v>30</v>
      </c>
      <c r="N1106" s="103" t="s">
        <v>30</v>
      </c>
      <c r="O1106" s="103" t="s">
        <v>27</v>
      </c>
      <c r="P1106" s="103" t="s">
        <v>20191</v>
      </c>
      <c r="Q1106" s="103" t="s">
        <v>4688</v>
      </c>
      <c r="R1106" s="105" t="s">
        <v>4689</v>
      </c>
      <c r="S1106" s="103" t="s">
        <v>1517</v>
      </c>
      <c r="T1106" s="103" t="s">
        <v>20191</v>
      </c>
      <c r="U1106" s="106" t="s">
        <v>21509</v>
      </c>
      <c r="V1106" s="105" t="s">
        <v>21510</v>
      </c>
      <c r="W1106" s="107" t="s">
        <v>270</v>
      </c>
      <c r="X1106" t="s">
        <v>21511</v>
      </c>
      <c r="AA1106">
        <f ca="1" t="shared" si="35"/>
        <v>17</v>
      </c>
    </row>
    <row r="1107" spans="1:27">
      <c r="A1107" s="101">
        <v>58</v>
      </c>
      <c r="B1107" s="89" t="str">
        <f t="shared" si="34"/>
        <v>451229200210274224</v>
      </c>
      <c r="C1107" s="89" t="s">
        <v>270</v>
      </c>
      <c r="D1107" s="102" t="s">
        <v>4691</v>
      </c>
      <c r="E1107" s="102" t="s">
        <v>143</v>
      </c>
      <c r="F1107" s="103" t="s">
        <v>20131</v>
      </c>
      <c r="G1107" s="103" t="s">
        <v>20132</v>
      </c>
      <c r="H1107" s="104" t="s">
        <v>4690</v>
      </c>
      <c r="I1107" s="103" t="s">
        <v>30</v>
      </c>
      <c r="J1107" s="103" t="s">
        <v>30</v>
      </c>
      <c r="K1107" s="103" t="s">
        <v>30</v>
      </c>
      <c r="L1107" s="103" t="s">
        <v>30</v>
      </c>
      <c r="M1107" s="103" t="s">
        <v>30</v>
      </c>
      <c r="N1107" s="103" t="s">
        <v>30</v>
      </c>
      <c r="O1107" s="103" t="s">
        <v>27</v>
      </c>
      <c r="P1107" s="103" t="s">
        <v>27</v>
      </c>
      <c r="Q1107" s="103" t="s">
        <v>4693</v>
      </c>
      <c r="R1107" s="105">
        <v>18277852379</v>
      </c>
      <c r="S1107" s="103" t="s">
        <v>1517</v>
      </c>
      <c r="T1107" s="103" t="s">
        <v>20155</v>
      </c>
      <c r="U1107" s="106" t="s">
        <v>20321</v>
      </c>
      <c r="V1107" s="105" t="s">
        <v>21024</v>
      </c>
      <c r="W1107" s="107" t="s">
        <v>270</v>
      </c>
      <c r="X1107" t="s">
        <v>4692</v>
      </c>
      <c r="AA1107">
        <f ca="1" t="shared" si="35"/>
        <v>18</v>
      </c>
    </row>
    <row r="1108" spans="1:27">
      <c r="A1108" s="101">
        <v>59</v>
      </c>
      <c r="B1108" s="89" t="str">
        <f t="shared" si="34"/>
        <v>452731200209293911</v>
      </c>
      <c r="C1108" s="89" t="s">
        <v>270</v>
      </c>
      <c r="D1108" s="102" t="s">
        <v>4695</v>
      </c>
      <c r="E1108" s="102" t="s">
        <v>24</v>
      </c>
      <c r="F1108" s="103" t="s">
        <v>20131</v>
      </c>
      <c r="G1108" s="103" t="s">
        <v>20143</v>
      </c>
      <c r="H1108" s="104" t="s">
        <v>4694</v>
      </c>
      <c r="I1108" s="103" t="s">
        <v>27</v>
      </c>
      <c r="J1108" s="103" t="s">
        <v>30</v>
      </c>
      <c r="K1108" s="103" t="s">
        <v>27</v>
      </c>
      <c r="L1108" s="103" t="s">
        <v>30</v>
      </c>
      <c r="M1108" s="103" t="s">
        <v>27</v>
      </c>
      <c r="N1108" s="103" t="s">
        <v>27</v>
      </c>
      <c r="O1108" s="103" t="s">
        <v>27</v>
      </c>
      <c r="P1108" s="103" t="s">
        <v>1517</v>
      </c>
      <c r="Q1108" s="103" t="s">
        <v>4696</v>
      </c>
      <c r="R1108" s="105" t="s">
        <v>4697</v>
      </c>
      <c r="S1108" s="103" t="s">
        <v>1517</v>
      </c>
      <c r="T1108" s="103" t="s">
        <v>20140</v>
      </c>
      <c r="U1108" s="106" t="s">
        <v>20451</v>
      </c>
      <c r="V1108" s="105" t="s">
        <v>20861</v>
      </c>
      <c r="W1108" s="107" t="s">
        <v>270</v>
      </c>
      <c r="X1108" t="s">
        <v>1964</v>
      </c>
      <c r="AA1108">
        <f ca="1" t="shared" si="35"/>
        <v>18</v>
      </c>
    </row>
    <row r="1109" spans="1:27">
      <c r="A1109" s="101">
        <v>60</v>
      </c>
      <c r="B1109" s="89" t="str">
        <f t="shared" si="34"/>
        <v>452731200309102449</v>
      </c>
      <c r="C1109" s="89" t="s">
        <v>270</v>
      </c>
      <c r="D1109" s="102" t="s">
        <v>4699</v>
      </c>
      <c r="E1109" s="102" t="s">
        <v>143</v>
      </c>
      <c r="F1109" s="103" t="s">
        <v>20178</v>
      </c>
      <c r="G1109" s="103" t="s">
        <v>20168</v>
      </c>
      <c r="H1109" s="104" t="s">
        <v>4698</v>
      </c>
      <c r="I1109" s="103" t="s">
        <v>27</v>
      </c>
      <c r="J1109" s="103" t="s">
        <v>30</v>
      </c>
      <c r="K1109" s="103" t="s">
        <v>30</v>
      </c>
      <c r="L1109" s="103" t="s">
        <v>30</v>
      </c>
      <c r="M1109" s="103" t="s">
        <v>30</v>
      </c>
      <c r="N1109" s="103" t="s">
        <v>30</v>
      </c>
      <c r="O1109" s="103" t="s">
        <v>27</v>
      </c>
      <c r="P1109" s="103" t="s">
        <v>1517</v>
      </c>
      <c r="Q1109" s="103" t="s">
        <v>4701</v>
      </c>
      <c r="R1109" s="105" t="s">
        <v>4702</v>
      </c>
      <c r="S1109" s="103" t="s">
        <v>1517</v>
      </c>
      <c r="T1109" s="103" t="s">
        <v>20191</v>
      </c>
      <c r="U1109" s="106" t="s">
        <v>20877</v>
      </c>
      <c r="V1109" s="105" t="s">
        <v>21512</v>
      </c>
      <c r="W1109" s="107" t="s">
        <v>270</v>
      </c>
      <c r="X1109" t="s">
        <v>21513</v>
      </c>
      <c r="AA1109">
        <f ca="1" t="shared" si="35"/>
        <v>17</v>
      </c>
    </row>
    <row r="1110" spans="1:27">
      <c r="A1110" s="101">
        <v>61</v>
      </c>
      <c r="B1110" s="89" t="str">
        <f t="shared" si="34"/>
        <v>45122920031203212X</v>
      </c>
      <c r="C1110" s="89" t="s">
        <v>270</v>
      </c>
      <c r="D1110" s="102" t="s">
        <v>4704</v>
      </c>
      <c r="E1110" s="102" t="s">
        <v>143</v>
      </c>
      <c r="F1110" s="103" t="s">
        <v>20178</v>
      </c>
      <c r="G1110" s="103" t="s">
        <v>20433</v>
      </c>
      <c r="H1110" s="104" t="s">
        <v>4703</v>
      </c>
      <c r="I1110" s="103" t="s">
        <v>27</v>
      </c>
      <c r="J1110" s="103" t="s">
        <v>30</v>
      </c>
      <c r="K1110" s="103" t="s">
        <v>30</v>
      </c>
      <c r="L1110" s="103" t="s">
        <v>30</v>
      </c>
      <c r="M1110" s="103" t="s">
        <v>30</v>
      </c>
      <c r="N1110" s="103" t="s">
        <v>30</v>
      </c>
      <c r="O1110" s="103" t="s">
        <v>27</v>
      </c>
      <c r="P1110" s="103" t="s">
        <v>1517</v>
      </c>
      <c r="Q1110" s="103" t="s">
        <v>4705</v>
      </c>
      <c r="R1110" s="105" t="s">
        <v>4706</v>
      </c>
      <c r="S1110" s="103" t="s">
        <v>1517</v>
      </c>
      <c r="T1110" s="103" t="s">
        <v>20240</v>
      </c>
      <c r="U1110" s="106" t="s">
        <v>20417</v>
      </c>
      <c r="V1110" s="105" t="s">
        <v>20756</v>
      </c>
      <c r="W1110" s="107" t="s">
        <v>270</v>
      </c>
      <c r="X1110" t="s">
        <v>914</v>
      </c>
      <c r="AA1110">
        <f ca="1" t="shared" si="35"/>
        <v>17</v>
      </c>
    </row>
    <row r="1111" spans="1:27">
      <c r="A1111" s="101">
        <v>62</v>
      </c>
      <c r="B1111" s="89" t="str">
        <f t="shared" si="34"/>
        <v>451229200008012722</v>
      </c>
      <c r="C1111" s="89" t="s">
        <v>270</v>
      </c>
      <c r="D1111" s="102" t="s">
        <v>4708</v>
      </c>
      <c r="E1111" s="102" t="s">
        <v>143</v>
      </c>
      <c r="F1111" s="103" t="s">
        <v>20178</v>
      </c>
      <c r="G1111" s="103" t="s">
        <v>20401</v>
      </c>
      <c r="H1111" s="104" t="s">
        <v>4707</v>
      </c>
      <c r="I1111" s="103" t="s">
        <v>27</v>
      </c>
      <c r="J1111" s="103" t="s">
        <v>27</v>
      </c>
      <c r="K1111" s="103" t="s">
        <v>30</v>
      </c>
      <c r="L1111" s="103" t="s">
        <v>30</v>
      </c>
      <c r="M1111" s="103" t="s">
        <v>30</v>
      </c>
      <c r="N1111" s="103" t="s">
        <v>30</v>
      </c>
      <c r="O1111" s="103" t="s">
        <v>27</v>
      </c>
      <c r="P1111" s="103" t="s">
        <v>1517</v>
      </c>
      <c r="Q1111" s="103" t="s">
        <v>4710</v>
      </c>
      <c r="R1111" s="105" t="s">
        <v>4711</v>
      </c>
      <c r="S1111" s="103" t="s">
        <v>1517</v>
      </c>
      <c r="T1111" s="103" t="s">
        <v>20277</v>
      </c>
      <c r="U1111" s="106" t="s">
        <v>20563</v>
      </c>
      <c r="V1111" s="105" t="s">
        <v>20963</v>
      </c>
      <c r="W1111" s="107" t="s">
        <v>270</v>
      </c>
      <c r="X1111" t="s">
        <v>4709</v>
      </c>
      <c r="AA1111">
        <f ca="1" t="shared" si="35"/>
        <v>21</v>
      </c>
    </row>
    <row r="1112" spans="1:27">
      <c r="A1112" s="101">
        <v>63</v>
      </c>
      <c r="B1112" s="89" t="str">
        <f t="shared" si="34"/>
        <v>451229200302155126</v>
      </c>
      <c r="C1112" s="89" t="s">
        <v>270</v>
      </c>
      <c r="D1112" s="102" t="s">
        <v>4713</v>
      </c>
      <c r="E1112" s="102" t="s">
        <v>143</v>
      </c>
      <c r="F1112" s="103" t="s">
        <v>20131</v>
      </c>
      <c r="G1112" s="103" t="s">
        <v>20161</v>
      </c>
      <c r="H1112" s="104" t="s">
        <v>4712</v>
      </c>
      <c r="I1112" s="103" t="s">
        <v>27</v>
      </c>
      <c r="J1112" s="103" t="s">
        <v>30</v>
      </c>
      <c r="K1112" s="103" t="s">
        <v>27</v>
      </c>
      <c r="L1112" s="103" t="s">
        <v>30</v>
      </c>
      <c r="M1112" s="103" t="s">
        <v>30</v>
      </c>
      <c r="N1112" s="103" t="s">
        <v>30</v>
      </c>
      <c r="O1112" s="103" t="s">
        <v>27</v>
      </c>
      <c r="P1112" s="103" t="s">
        <v>1517</v>
      </c>
      <c r="Q1112" s="103" t="s">
        <v>4715</v>
      </c>
      <c r="R1112" s="105">
        <v>18376083220</v>
      </c>
      <c r="S1112" s="103" t="s">
        <v>1517</v>
      </c>
      <c r="T1112" s="103" t="s">
        <v>20164</v>
      </c>
      <c r="U1112" s="106" t="s">
        <v>20164</v>
      </c>
      <c r="V1112" s="105" t="s">
        <v>21514</v>
      </c>
      <c r="W1112" s="107" t="s">
        <v>270</v>
      </c>
      <c r="X1112" t="s">
        <v>4714</v>
      </c>
      <c r="AA1112">
        <f ca="1" t="shared" si="35"/>
        <v>18</v>
      </c>
    </row>
    <row r="1113" spans="1:27">
      <c r="A1113" s="101">
        <v>64</v>
      </c>
      <c r="B1113" s="89" t="str">
        <f t="shared" si="34"/>
        <v>452731200211271818</v>
      </c>
      <c r="C1113" s="89" t="s">
        <v>270</v>
      </c>
      <c r="D1113" s="102" t="s">
        <v>4717</v>
      </c>
      <c r="E1113" s="102" t="s">
        <v>24</v>
      </c>
      <c r="F1113" s="103" t="s">
        <v>20131</v>
      </c>
      <c r="G1113" s="103" t="s">
        <v>20276</v>
      </c>
      <c r="H1113" s="104" t="s">
        <v>4716</v>
      </c>
      <c r="I1113" s="103" t="s">
        <v>30</v>
      </c>
      <c r="J1113" s="103" t="s">
        <v>30</v>
      </c>
      <c r="K1113" s="103" t="s">
        <v>30</v>
      </c>
      <c r="L1113" s="103" t="s">
        <v>30</v>
      </c>
      <c r="M1113" s="103" t="s">
        <v>30</v>
      </c>
      <c r="N1113" s="103" t="s">
        <v>30</v>
      </c>
      <c r="O1113" s="103" t="s">
        <v>27</v>
      </c>
      <c r="P1113" s="103" t="s">
        <v>1517</v>
      </c>
      <c r="Q1113" s="103" t="s">
        <v>4718</v>
      </c>
      <c r="R1113" s="105">
        <v>18276683160</v>
      </c>
      <c r="S1113" s="103" t="s">
        <v>1517</v>
      </c>
      <c r="T1113" s="103" t="s">
        <v>20208</v>
      </c>
      <c r="U1113" s="106" t="s">
        <v>20300</v>
      </c>
      <c r="V1113" s="105" t="s">
        <v>20849</v>
      </c>
      <c r="W1113" s="107" t="s">
        <v>270</v>
      </c>
      <c r="X1113" t="s">
        <v>3726</v>
      </c>
      <c r="AA1113">
        <f ca="1" t="shared" si="35"/>
        <v>18</v>
      </c>
    </row>
    <row r="1114" spans="1:27">
      <c r="A1114" s="101">
        <v>65</v>
      </c>
      <c r="B1114" s="89" t="str">
        <f t="shared" si="34"/>
        <v>451229200209265718</v>
      </c>
      <c r="C1114" s="89" t="s">
        <v>270</v>
      </c>
      <c r="D1114" s="102" t="s">
        <v>4720</v>
      </c>
      <c r="E1114" s="102" t="s">
        <v>24</v>
      </c>
      <c r="F1114" s="103" t="s">
        <v>20131</v>
      </c>
      <c r="G1114" s="103" t="s">
        <v>20143</v>
      </c>
      <c r="H1114" s="104" t="s">
        <v>4719</v>
      </c>
      <c r="I1114" s="103" t="s">
        <v>30</v>
      </c>
      <c r="J1114" s="103" t="s">
        <v>30</v>
      </c>
      <c r="K1114" s="103" t="s">
        <v>30</v>
      </c>
      <c r="L1114" s="103" t="s">
        <v>30</v>
      </c>
      <c r="M1114" s="103" t="s">
        <v>30</v>
      </c>
      <c r="N1114" s="103" t="s">
        <v>27</v>
      </c>
      <c r="O1114" s="103" t="s">
        <v>27</v>
      </c>
      <c r="P1114" s="103" t="s">
        <v>1517</v>
      </c>
      <c r="Q1114" s="103" t="s">
        <v>4721</v>
      </c>
      <c r="R1114" s="105">
        <v>18077898829</v>
      </c>
      <c r="S1114" s="103" t="s">
        <v>1517</v>
      </c>
      <c r="T1114" s="103" t="s">
        <v>1517</v>
      </c>
      <c r="U1114" s="106" t="s">
        <v>20593</v>
      </c>
      <c r="V1114" s="105" t="s">
        <v>21515</v>
      </c>
      <c r="W1114" s="107" t="s">
        <v>270</v>
      </c>
      <c r="X1114" t="s">
        <v>19999</v>
      </c>
      <c r="AA1114">
        <f ca="1" t="shared" si="35"/>
        <v>18</v>
      </c>
    </row>
    <row r="1115" spans="1:27">
      <c r="A1115" s="101">
        <v>66</v>
      </c>
      <c r="B1115" s="89" t="str">
        <f t="shared" si="34"/>
        <v>451229200103242729</v>
      </c>
      <c r="C1115" s="89" t="s">
        <v>270</v>
      </c>
      <c r="D1115" s="102" t="s">
        <v>4723</v>
      </c>
      <c r="E1115" s="102" t="s">
        <v>143</v>
      </c>
      <c r="F1115" s="103" t="s">
        <v>20131</v>
      </c>
      <c r="G1115" s="103" t="s">
        <v>20384</v>
      </c>
      <c r="H1115" s="104" t="s">
        <v>4722</v>
      </c>
      <c r="I1115" s="103" t="s">
        <v>30</v>
      </c>
      <c r="J1115" s="103" t="s">
        <v>30</v>
      </c>
      <c r="K1115" s="103" t="s">
        <v>30</v>
      </c>
      <c r="L1115" s="103" t="s">
        <v>30</v>
      </c>
      <c r="M1115" s="103" t="s">
        <v>30</v>
      </c>
      <c r="N1115" s="103" t="s">
        <v>30</v>
      </c>
      <c r="O1115" s="103" t="s">
        <v>27</v>
      </c>
      <c r="P1115" s="103" t="s">
        <v>1517</v>
      </c>
      <c r="Q1115" s="103" t="s">
        <v>4725</v>
      </c>
      <c r="R1115" s="105">
        <v>15811769851</v>
      </c>
      <c r="S1115" s="103" t="s">
        <v>1517</v>
      </c>
      <c r="T1115" s="103" t="s">
        <v>20277</v>
      </c>
      <c r="U1115" s="106" t="s">
        <v>20985</v>
      </c>
      <c r="V1115" s="105" t="s">
        <v>21516</v>
      </c>
      <c r="W1115" s="107" t="s">
        <v>270</v>
      </c>
      <c r="X1115" t="s">
        <v>4724</v>
      </c>
      <c r="AA1115">
        <f ca="1" t="shared" si="35"/>
        <v>20</v>
      </c>
    </row>
    <row r="1116" spans="1:27">
      <c r="A1116" s="101">
        <v>67</v>
      </c>
      <c r="B1116" s="89" t="str">
        <f t="shared" si="34"/>
        <v>452731200210285716</v>
      </c>
      <c r="C1116" s="89" t="s">
        <v>270</v>
      </c>
      <c r="D1116" s="102" t="s">
        <v>1010</v>
      </c>
      <c r="E1116" s="102" t="s">
        <v>24</v>
      </c>
      <c r="F1116" s="103" t="s">
        <v>20131</v>
      </c>
      <c r="G1116" s="103" t="s">
        <v>20132</v>
      </c>
      <c r="H1116" s="104" t="s">
        <v>4726</v>
      </c>
      <c r="I1116" s="103" t="s">
        <v>30</v>
      </c>
      <c r="J1116" s="103" t="s">
        <v>30</v>
      </c>
      <c r="K1116" s="103" t="s">
        <v>30</v>
      </c>
      <c r="L1116" s="103" t="s">
        <v>30</v>
      </c>
      <c r="M1116" s="103" t="s">
        <v>30</v>
      </c>
      <c r="N1116" s="103" t="s">
        <v>30</v>
      </c>
      <c r="O1116" s="103" t="s">
        <v>27</v>
      </c>
      <c r="P1116" s="103" t="s">
        <v>1517</v>
      </c>
      <c r="Q1116" s="103" t="s">
        <v>4727</v>
      </c>
      <c r="R1116" s="105">
        <v>15913547539</v>
      </c>
      <c r="S1116" s="103" t="s">
        <v>1517</v>
      </c>
      <c r="T1116" s="103" t="s">
        <v>20158</v>
      </c>
      <c r="U1116" s="106" t="s">
        <v>20364</v>
      </c>
      <c r="V1116" s="105" t="s">
        <v>20549</v>
      </c>
      <c r="W1116" s="107" t="s">
        <v>270</v>
      </c>
      <c r="X1116" t="s">
        <v>19269</v>
      </c>
      <c r="AA1116">
        <f ca="1" t="shared" si="35"/>
        <v>18</v>
      </c>
    </row>
    <row r="1117" spans="1:27">
      <c r="A1117" s="101">
        <v>68</v>
      </c>
      <c r="B1117" s="89" t="str">
        <f t="shared" si="34"/>
        <v>452731200307201240</v>
      </c>
      <c r="C1117" s="89" t="s">
        <v>270</v>
      </c>
      <c r="D1117" s="102" t="s">
        <v>4729</v>
      </c>
      <c r="E1117" s="102" t="s">
        <v>143</v>
      </c>
      <c r="F1117" s="103" t="s">
        <v>20131</v>
      </c>
      <c r="G1117" s="103" t="s">
        <v>20214</v>
      </c>
      <c r="H1117" s="104" t="s">
        <v>4728</v>
      </c>
      <c r="I1117" s="103" t="s">
        <v>30</v>
      </c>
      <c r="J1117" s="103" t="s">
        <v>30</v>
      </c>
      <c r="K1117" s="103" t="s">
        <v>30</v>
      </c>
      <c r="L1117" s="103" t="s">
        <v>30</v>
      </c>
      <c r="M1117" s="103" t="s">
        <v>30</v>
      </c>
      <c r="N1117" s="103" t="s">
        <v>30</v>
      </c>
      <c r="O1117" s="103" t="s">
        <v>27</v>
      </c>
      <c r="P1117" s="103" t="s">
        <v>1517</v>
      </c>
      <c r="Q1117" s="103" t="s">
        <v>4730</v>
      </c>
      <c r="R1117" s="105" t="s">
        <v>4731</v>
      </c>
      <c r="S1117" s="103" t="s">
        <v>1517</v>
      </c>
      <c r="T1117" s="103" t="s">
        <v>20169</v>
      </c>
      <c r="U1117" s="106" t="s">
        <v>20246</v>
      </c>
      <c r="V1117" s="105" t="s">
        <v>21373</v>
      </c>
      <c r="W1117" s="107" t="s">
        <v>270</v>
      </c>
      <c r="X1117" t="s">
        <v>18005</v>
      </c>
      <c r="AA1117">
        <f ca="1" t="shared" si="35"/>
        <v>18</v>
      </c>
    </row>
    <row r="1118" spans="1:27">
      <c r="A1118" s="101">
        <v>69</v>
      </c>
      <c r="B1118" s="89" t="str">
        <f t="shared" si="34"/>
        <v>450124200210154224</v>
      </c>
      <c r="C1118" s="89" t="s">
        <v>270</v>
      </c>
      <c r="D1118" s="102" t="s">
        <v>4733</v>
      </c>
      <c r="E1118" s="102" t="s">
        <v>143</v>
      </c>
      <c r="F1118" s="103" t="s">
        <v>20131</v>
      </c>
      <c r="G1118" s="103" t="s">
        <v>20132</v>
      </c>
      <c r="H1118" s="104" t="s">
        <v>4732</v>
      </c>
      <c r="I1118" s="103" t="s">
        <v>30</v>
      </c>
      <c r="J1118" s="103" t="s">
        <v>30</v>
      </c>
      <c r="K1118" s="103" t="s">
        <v>30</v>
      </c>
      <c r="L1118" s="103" t="s">
        <v>30</v>
      </c>
      <c r="M1118" s="103" t="s">
        <v>30</v>
      </c>
      <c r="N1118" s="103" t="s">
        <v>30</v>
      </c>
      <c r="O1118" s="103" t="s">
        <v>27</v>
      </c>
      <c r="P1118" s="103" t="s">
        <v>20253</v>
      </c>
      <c r="Q1118" s="103" t="s">
        <v>4735</v>
      </c>
      <c r="R1118" s="105">
        <v>15077004171</v>
      </c>
      <c r="S1118" s="103" t="s">
        <v>20253</v>
      </c>
      <c r="T1118" s="103" t="s">
        <v>20522</v>
      </c>
      <c r="U1118" s="106" t="s">
        <v>21517</v>
      </c>
      <c r="V1118" s="105" t="s">
        <v>21518</v>
      </c>
      <c r="W1118" s="107" t="s">
        <v>270</v>
      </c>
      <c r="X1118" t="s">
        <v>4734</v>
      </c>
      <c r="AA1118">
        <f ca="1" t="shared" si="35"/>
        <v>18</v>
      </c>
    </row>
    <row r="1119" spans="1:27">
      <c r="A1119" s="101">
        <v>70</v>
      </c>
      <c r="B1119" s="89" t="str">
        <f t="shared" si="34"/>
        <v>45122920051218032X</v>
      </c>
      <c r="C1119" s="89" t="s">
        <v>270</v>
      </c>
      <c r="D1119" s="102" t="s">
        <v>4737</v>
      </c>
      <c r="E1119" s="102" t="s">
        <v>143</v>
      </c>
      <c r="F1119" s="103" t="s">
        <v>20178</v>
      </c>
      <c r="G1119" s="103" t="s">
        <v>21519</v>
      </c>
      <c r="H1119" s="104" t="s">
        <v>4736</v>
      </c>
      <c r="I1119" s="103" t="s">
        <v>30</v>
      </c>
      <c r="J1119" s="103" t="s">
        <v>30</v>
      </c>
      <c r="K1119" s="103" t="s">
        <v>27</v>
      </c>
      <c r="L1119" s="103" t="s">
        <v>30</v>
      </c>
      <c r="M1119" s="103" t="s">
        <v>30</v>
      </c>
      <c r="N1119" s="103" t="s">
        <v>30</v>
      </c>
      <c r="O1119" s="103" t="s">
        <v>27</v>
      </c>
      <c r="P1119" s="103" t="s">
        <v>1517</v>
      </c>
      <c r="Q1119" s="103" t="s">
        <v>4739</v>
      </c>
      <c r="R1119" s="105">
        <v>13302763340</v>
      </c>
      <c r="S1119" s="103" t="s">
        <v>1517</v>
      </c>
      <c r="T1119" s="103" t="s">
        <v>20280</v>
      </c>
      <c r="U1119" s="106" t="s">
        <v>21018</v>
      </c>
      <c r="V1119" s="105" t="s">
        <v>21520</v>
      </c>
      <c r="W1119" s="107" t="s">
        <v>270</v>
      </c>
      <c r="X1119" t="s">
        <v>4738</v>
      </c>
      <c r="AA1119">
        <f ca="1" t="shared" si="35"/>
        <v>15</v>
      </c>
    </row>
    <row r="1120" spans="1:27">
      <c r="A1120" s="101">
        <v>71</v>
      </c>
      <c r="B1120" s="89" t="str">
        <f t="shared" si="34"/>
        <v>451229200201105410</v>
      </c>
      <c r="C1120" s="89" t="s">
        <v>270</v>
      </c>
      <c r="D1120" s="102" t="s">
        <v>4741</v>
      </c>
      <c r="E1120" s="102" t="s">
        <v>24</v>
      </c>
      <c r="F1120" s="103" t="s">
        <v>20131</v>
      </c>
      <c r="G1120" s="103" t="s">
        <v>20175</v>
      </c>
      <c r="H1120" s="104" t="s">
        <v>4740</v>
      </c>
      <c r="I1120" s="103" t="s">
        <v>30</v>
      </c>
      <c r="J1120" s="103" t="s">
        <v>30</v>
      </c>
      <c r="K1120" s="103" t="s">
        <v>30</v>
      </c>
      <c r="L1120" s="103" t="s">
        <v>30</v>
      </c>
      <c r="M1120" s="103" t="s">
        <v>30</v>
      </c>
      <c r="N1120" s="103" t="s">
        <v>30</v>
      </c>
      <c r="O1120" s="103" t="s">
        <v>27</v>
      </c>
      <c r="P1120" s="103" t="s">
        <v>1517</v>
      </c>
      <c r="Q1120" s="103" t="s">
        <v>4743</v>
      </c>
      <c r="R1120" s="105">
        <v>18208925235</v>
      </c>
      <c r="S1120" s="103" t="s">
        <v>1517</v>
      </c>
      <c r="T1120" s="103" t="s">
        <v>20144</v>
      </c>
      <c r="U1120" s="106" t="s">
        <v>20619</v>
      </c>
      <c r="V1120" s="105" t="s">
        <v>21355</v>
      </c>
      <c r="W1120" s="107" t="s">
        <v>270</v>
      </c>
      <c r="X1120" t="s">
        <v>4742</v>
      </c>
      <c r="AA1120">
        <f ca="1" t="shared" si="35"/>
        <v>19</v>
      </c>
    </row>
    <row r="1121" spans="1:27">
      <c r="A1121" s="101">
        <v>72</v>
      </c>
      <c r="B1121" s="89" t="str">
        <f t="shared" si="34"/>
        <v>45122920020925391X</v>
      </c>
      <c r="C1121" s="89" t="s">
        <v>270</v>
      </c>
      <c r="D1121" s="102" t="s">
        <v>4745</v>
      </c>
      <c r="E1121" s="102" t="s">
        <v>24</v>
      </c>
      <c r="F1121" s="103" t="s">
        <v>20131</v>
      </c>
      <c r="G1121" s="103" t="s">
        <v>20143</v>
      </c>
      <c r="H1121" s="104" t="s">
        <v>4744</v>
      </c>
      <c r="I1121" s="103" t="s">
        <v>30</v>
      </c>
      <c r="J1121" s="103" t="s">
        <v>30</v>
      </c>
      <c r="K1121" s="103" t="s">
        <v>27</v>
      </c>
      <c r="L1121" s="103" t="s">
        <v>30</v>
      </c>
      <c r="M1121" s="103" t="s">
        <v>30</v>
      </c>
      <c r="N1121" s="103" t="s">
        <v>30</v>
      </c>
      <c r="O1121" s="103" t="s">
        <v>27</v>
      </c>
      <c r="P1121" s="103" t="s">
        <v>1517</v>
      </c>
      <c r="Q1121" s="103" t="s">
        <v>4746</v>
      </c>
      <c r="R1121" s="105" t="s">
        <v>4747</v>
      </c>
      <c r="S1121" s="103" t="s">
        <v>1517</v>
      </c>
      <c r="T1121" s="103" t="s">
        <v>20140</v>
      </c>
      <c r="U1121" s="106" t="s">
        <v>20714</v>
      </c>
      <c r="V1121" s="105" t="s">
        <v>20779</v>
      </c>
      <c r="W1121" s="107" t="s">
        <v>270</v>
      </c>
      <c r="X1121" t="s">
        <v>1644</v>
      </c>
      <c r="AA1121">
        <f ca="1" t="shared" si="35"/>
        <v>18</v>
      </c>
    </row>
    <row r="1122" spans="1:27">
      <c r="A1122" s="101">
        <v>1</v>
      </c>
      <c r="B1122" s="89" t="str">
        <f t="shared" si="34"/>
        <v>452731200012210625</v>
      </c>
      <c r="C1122" s="89" t="s">
        <v>275</v>
      </c>
      <c r="D1122" s="102" t="s">
        <v>4749</v>
      </c>
      <c r="E1122" s="102" t="s">
        <v>143</v>
      </c>
      <c r="F1122" s="103" t="s">
        <v>20131</v>
      </c>
      <c r="G1122" s="103" t="s">
        <v>20225</v>
      </c>
      <c r="H1122" s="104" t="s">
        <v>4748</v>
      </c>
      <c r="I1122" s="103" t="s">
        <v>27</v>
      </c>
      <c r="J1122" s="103" t="s">
        <v>27</v>
      </c>
      <c r="K1122" s="103" t="s">
        <v>30</v>
      </c>
      <c r="L1122" s="103" t="s">
        <v>30</v>
      </c>
      <c r="M1122" s="103" t="s">
        <v>30</v>
      </c>
      <c r="N1122" s="103" t="s">
        <v>27</v>
      </c>
      <c r="O1122" s="103" t="s">
        <v>27</v>
      </c>
      <c r="P1122" s="103" t="s">
        <v>1517</v>
      </c>
      <c r="Q1122" s="103" t="s">
        <v>4751</v>
      </c>
      <c r="R1122" s="105">
        <v>17776589353</v>
      </c>
      <c r="S1122" s="103" t="s">
        <v>1517</v>
      </c>
      <c r="T1122" s="103" t="s">
        <v>20137</v>
      </c>
      <c r="U1122" s="106" t="s">
        <v>20934</v>
      </c>
      <c r="V1122" s="105" t="s">
        <v>21521</v>
      </c>
      <c r="W1122" s="107" t="s">
        <v>275</v>
      </c>
      <c r="X1122" t="s">
        <v>4750</v>
      </c>
      <c r="AA1122">
        <f ca="1" t="shared" si="35"/>
        <v>20</v>
      </c>
    </row>
    <row r="1123" spans="1:27">
      <c r="A1123" s="101">
        <v>2</v>
      </c>
      <c r="B1123" s="89" t="str">
        <f t="shared" si="34"/>
        <v>452731200306220917</v>
      </c>
      <c r="C1123" s="89" t="s">
        <v>275</v>
      </c>
      <c r="D1123" s="102" t="s">
        <v>4753</v>
      </c>
      <c r="E1123" s="102" t="s">
        <v>24</v>
      </c>
      <c r="F1123" s="103" t="s">
        <v>20131</v>
      </c>
      <c r="G1123" s="103" t="s">
        <v>20229</v>
      </c>
      <c r="H1123" s="104" t="s">
        <v>4752</v>
      </c>
      <c r="I1123" s="103" t="s">
        <v>30</v>
      </c>
      <c r="J1123" s="103" t="s">
        <v>30</v>
      </c>
      <c r="K1123" s="103" t="s">
        <v>30</v>
      </c>
      <c r="L1123" s="103" t="s">
        <v>30</v>
      </c>
      <c r="M1123" s="103" t="s">
        <v>30</v>
      </c>
      <c r="N1123" s="103" t="s">
        <v>30</v>
      </c>
      <c r="O1123" s="103" t="s">
        <v>27</v>
      </c>
      <c r="P1123" s="103" t="s">
        <v>1517</v>
      </c>
      <c r="Q1123" s="103" t="s">
        <v>4754</v>
      </c>
      <c r="R1123" s="105" t="s">
        <v>20000</v>
      </c>
      <c r="S1123" s="103" t="s">
        <v>1517</v>
      </c>
      <c r="T1123" s="103" t="s">
        <v>20151</v>
      </c>
      <c r="U1123" s="106" t="s">
        <v>20152</v>
      </c>
      <c r="V1123" s="105" t="s">
        <v>21352</v>
      </c>
      <c r="W1123" s="107" t="s">
        <v>275</v>
      </c>
      <c r="X1123" t="s">
        <v>17713</v>
      </c>
      <c r="AA1123">
        <f ca="1" t="shared" si="35"/>
        <v>18</v>
      </c>
    </row>
    <row r="1124" spans="1:27">
      <c r="A1124" s="101">
        <v>3</v>
      </c>
      <c r="B1124" s="89" t="str">
        <f t="shared" si="34"/>
        <v>452127200109180939</v>
      </c>
      <c r="C1124" s="89" t="s">
        <v>275</v>
      </c>
      <c r="D1124" s="102" t="s">
        <v>4756</v>
      </c>
      <c r="E1124" s="102" t="s">
        <v>24</v>
      </c>
      <c r="F1124" s="103" t="s">
        <v>20131</v>
      </c>
      <c r="G1124" s="103" t="s">
        <v>20197</v>
      </c>
      <c r="H1124" s="104" t="s">
        <v>4755</v>
      </c>
      <c r="I1124" s="103" t="s">
        <v>30</v>
      </c>
      <c r="J1124" s="103" t="s">
        <v>30</v>
      </c>
      <c r="K1124" s="103" t="s">
        <v>30</v>
      </c>
      <c r="L1124" s="103" t="s">
        <v>30</v>
      </c>
      <c r="M1124" s="103" t="s">
        <v>30</v>
      </c>
      <c r="N1124" s="103" t="s">
        <v>27</v>
      </c>
      <c r="O1124" s="103" t="s">
        <v>27</v>
      </c>
      <c r="P1124" s="103" t="s">
        <v>20253</v>
      </c>
      <c r="Q1124" s="103" t="s">
        <v>4758</v>
      </c>
      <c r="R1124" s="105">
        <v>18776862659</v>
      </c>
      <c r="S1124" s="103" t="s">
        <v>20253</v>
      </c>
      <c r="T1124" s="103" t="s">
        <v>20770</v>
      </c>
      <c r="U1124" s="106" t="s">
        <v>21522</v>
      </c>
      <c r="V1124" s="105" t="s">
        <v>21523</v>
      </c>
      <c r="W1124" s="107" t="s">
        <v>275</v>
      </c>
      <c r="X1124" t="s">
        <v>20001</v>
      </c>
      <c r="AA1124">
        <f ca="1" t="shared" si="35"/>
        <v>19</v>
      </c>
    </row>
    <row r="1125" spans="1:27">
      <c r="A1125" s="101">
        <v>4</v>
      </c>
      <c r="B1125" s="89" t="str">
        <f t="shared" si="34"/>
        <v>452731200304010019</v>
      </c>
      <c r="C1125" s="89" t="s">
        <v>275</v>
      </c>
      <c r="D1125" s="102" t="s">
        <v>4761</v>
      </c>
      <c r="E1125" s="102" t="s">
        <v>24</v>
      </c>
      <c r="F1125" s="103" t="s">
        <v>20131</v>
      </c>
      <c r="G1125" s="103" t="s">
        <v>20154</v>
      </c>
      <c r="H1125" s="104" t="s">
        <v>4760</v>
      </c>
      <c r="I1125" s="103" t="s">
        <v>30</v>
      </c>
      <c r="J1125" s="103" t="s">
        <v>30</v>
      </c>
      <c r="K1125" s="103" t="s">
        <v>30</v>
      </c>
      <c r="L1125" s="103" t="s">
        <v>30</v>
      </c>
      <c r="M1125" s="103" t="s">
        <v>30</v>
      </c>
      <c r="N1125" s="103" t="s">
        <v>30</v>
      </c>
      <c r="O1125" s="103" t="s">
        <v>27</v>
      </c>
      <c r="P1125" s="103" t="s">
        <v>1517</v>
      </c>
      <c r="Q1125" s="103" t="s">
        <v>4762</v>
      </c>
      <c r="R1125" s="105">
        <v>15078572826</v>
      </c>
      <c r="S1125" s="103" t="s">
        <v>1517</v>
      </c>
      <c r="T1125" s="103" t="s">
        <v>1517</v>
      </c>
      <c r="U1125" s="106">
        <v>0</v>
      </c>
      <c r="V1125" s="105">
        <v>0</v>
      </c>
      <c r="W1125" s="107" t="s">
        <v>275</v>
      </c>
      <c r="X1125" t="s">
        <v>17611</v>
      </c>
      <c r="AA1125">
        <f ca="1" t="shared" si="35"/>
        <v>18</v>
      </c>
    </row>
    <row r="1126" spans="1:27">
      <c r="A1126" s="101">
        <v>5</v>
      </c>
      <c r="B1126" s="89" t="str">
        <f t="shared" si="34"/>
        <v>452731200503104544</v>
      </c>
      <c r="C1126" s="89" t="s">
        <v>275</v>
      </c>
      <c r="D1126" s="102" t="s">
        <v>4764</v>
      </c>
      <c r="E1126" s="102" t="s">
        <v>143</v>
      </c>
      <c r="F1126" s="103" t="s">
        <v>20131</v>
      </c>
      <c r="G1126" s="103" t="s">
        <v>21473</v>
      </c>
      <c r="H1126" s="104" t="s">
        <v>4763</v>
      </c>
      <c r="I1126" s="103" t="s">
        <v>30</v>
      </c>
      <c r="J1126" s="103" t="s">
        <v>30</v>
      </c>
      <c r="K1126" s="103" t="s">
        <v>30</v>
      </c>
      <c r="L1126" s="103" t="s">
        <v>30</v>
      </c>
      <c r="M1126" s="103" t="s">
        <v>30</v>
      </c>
      <c r="N1126" s="103" t="s">
        <v>30</v>
      </c>
      <c r="O1126" s="103" t="s">
        <v>27</v>
      </c>
      <c r="P1126" s="103" t="s">
        <v>20211</v>
      </c>
      <c r="Q1126" s="103" t="s">
        <v>4766</v>
      </c>
      <c r="R1126" s="105" t="s">
        <v>21524</v>
      </c>
      <c r="S1126" s="103" t="s">
        <v>1517</v>
      </c>
      <c r="T1126" s="103" t="s">
        <v>20211</v>
      </c>
      <c r="U1126" s="106" t="s">
        <v>21525</v>
      </c>
      <c r="V1126" s="105" t="s">
        <v>21526</v>
      </c>
      <c r="W1126" s="107" t="s">
        <v>275</v>
      </c>
      <c r="X1126" t="s">
        <v>4765</v>
      </c>
      <c r="AA1126">
        <f ca="1" t="shared" si="35"/>
        <v>16</v>
      </c>
    </row>
    <row r="1127" spans="1:27">
      <c r="A1127" s="101">
        <v>6</v>
      </c>
      <c r="B1127" s="89" t="str">
        <f t="shared" si="34"/>
        <v>452731200305040623</v>
      </c>
      <c r="C1127" s="89" t="s">
        <v>275</v>
      </c>
      <c r="D1127" s="102" t="s">
        <v>4769</v>
      </c>
      <c r="E1127" s="102" t="s">
        <v>143</v>
      </c>
      <c r="F1127" s="103" t="s">
        <v>20178</v>
      </c>
      <c r="G1127" s="103" t="s">
        <v>20172</v>
      </c>
      <c r="H1127" s="104" t="s">
        <v>4768</v>
      </c>
      <c r="I1127" s="103" t="s">
        <v>27</v>
      </c>
      <c r="J1127" s="103" t="s">
        <v>30</v>
      </c>
      <c r="K1127" s="103" t="s">
        <v>30</v>
      </c>
      <c r="L1127" s="103" t="s">
        <v>30</v>
      </c>
      <c r="M1127" s="103" t="s">
        <v>30</v>
      </c>
      <c r="N1127" s="103" t="s">
        <v>30</v>
      </c>
      <c r="O1127" s="103" t="s">
        <v>27</v>
      </c>
      <c r="P1127" s="103" t="s">
        <v>1517</v>
      </c>
      <c r="Q1127" s="103" t="s">
        <v>4771</v>
      </c>
      <c r="R1127" s="105">
        <v>13481869299</v>
      </c>
      <c r="S1127" s="103" t="s">
        <v>1517</v>
      </c>
      <c r="T1127" s="103" t="s">
        <v>20137</v>
      </c>
      <c r="U1127" s="106" t="s">
        <v>20718</v>
      </c>
      <c r="V1127" s="105" t="s">
        <v>21527</v>
      </c>
      <c r="W1127" s="107" t="s">
        <v>275</v>
      </c>
      <c r="X1127" t="s">
        <v>4770</v>
      </c>
      <c r="AA1127">
        <f ca="1" t="shared" si="35"/>
        <v>18</v>
      </c>
    </row>
    <row r="1128" spans="1:27">
      <c r="A1128" s="101">
        <v>7</v>
      </c>
      <c r="B1128" s="89" t="str">
        <f t="shared" si="34"/>
        <v>451229199906202143</v>
      </c>
      <c r="C1128" s="89" t="s">
        <v>275</v>
      </c>
      <c r="D1128" s="102" t="s">
        <v>4773</v>
      </c>
      <c r="E1128" s="102" t="s">
        <v>143</v>
      </c>
      <c r="F1128" s="103" t="s">
        <v>20178</v>
      </c>
      <c r="G1128" s="103" t="s">
        <v>21295</v>
      </c>
      <c r="H1128" s="104" t="s">
        <v>4772</v>
      </c>
      <c r="I1128" s="103" t="s">
        <v>27</v>
      </c>
      <c r="J1128" s="103" t="s">
        <v>30</v>
      </c>
      <c r="K1128" s="103" t="s">
        <v>30</v>
      </c>
      <c r="L1128" s="103" t="s">
        <v>30</v>
      </c>
      <c r="M1128" s="103" t="s">
        <v>30</v>
      </c>
      <c r="N1128" s="103" t="s">
        <v>30</v>
      </c>
      <c r="O1128" s="103" t="s">
        <v>27</v>
      </c>
      <c r="P1128" s="103" t="s">
        <v>1517</v>
      </c>
      <c r="Q1128" s="103" t="s">
        <v>4774</v>
      </c>
      <c r="R1128" s="105" t="s">
        <v>20002</v>
      </c>
      <c r="S1128" s="103" t="s">
        <v>1517</v>
      </c>
      <c r="T1128" s="103" t="s">
        <v>20240</v>
      </c>
      <c r="U1128" s="106" t="s">
        <v>20516</v>
      </c>
      <c r="V1128" s="105" t="s">
        <v>21376</v>
      </c>
      <c r="W1128" s="107" t="s">
        <v>275</v>
      </c>
      <c r="X1128" t="s">
        <v>4098</v>
      </c>
      <c r="AA1128">
        <f ca="1" t="shared" si="35"/>
        <v>22</v>
      </c>
    </row>
    <row r="1129" spans="1:27">
      <c r="A1129" s="101">
        <v>8</v>
      </c>
      <c r="B1129" s="89" t="str">
        <f t="shared" si="34"/>
        <v>45273120010923333X</v>
      </c>
      <c r="C1129" s="89" t="s">
        <v>275</v>
      </c>
      <c r="D1129" s="102" t="s">
        <v>4777</v>
      </c>
      <c r="E1129" s="102" t="s">
        <v>24</v>
      </c>
      <c r="F1129" s="103" t="s">
        <v>20178</v>
      </c>
      <c r="G1129" s="103" t="s">
        <v>20197</v>
      </c>
      <c r="H1129" s="104" t="s">
        <v>4776</v>
      </c>
      <c r="I1129" s="103" t="s">
        <v>27</v>
      </c>
      <c r="J1129" s="103" t="s">
        <v>30</v>
      </c>
      <c r="K1129" s="103" t="s">
        <v>27</v>
      </c>
      <c r="L1129" s="103" t="s">
        <v>30</v>
      </c>
      <c r="M1129" s="103" t="s">
        <v>30</v>
      </c>
      <c r="N1129" s="103" t="s">
        <v>30</v>
      </c>
      <c r="O1129" s="103" t="s">
        <v>27</v>
      </c>
      <c r="P1129" s="103" t="s">
        <v>1517</v>
      </c>
      <c r="Q1129" s="103" t="s">
        <v>4779</v>
      </c>
      <c r="R1129" s="105">
        <v>17777939438</v>
      </c>
      <c r="S1129" s="103" t="s">
        <v>1517</v>
      </c>
      <c r="T1129" s="103" t="s">
        <v>20158</v>
      </c>
      <c r="U1129" s="106" t="s">
        <v>21008</v>
      </c>
      <c r="V1129" s="105" t="s">
        <v>20919</v>
      </c>
      <c r="W1129" s="107" t="s">
        <v>275</v>
      </c>
      <c r="X1129" t="s">
        <v>20003</v>
      </c>
      <c r="AA1129">
        <f ca="1" t="shared" si="35"/>
        <v>19</v>
      </c>
    </row>
    <row r="1130" spans="1:27">
      <c r="A1130" s="101">
        <v>9</v>
      </c>
      <c r="B1130" s="89" t="str">
        <f t="shared" si="34"/>
        <v>450124200107092715</v>
      </c>
      <c r="C1130" s="89" t="s">
        <v>275</v>
      </c>
      <c r="D1130" s="102" t="s">
        <v>4782</v>
      </c>
      <c r="E1130" s="102" t="s">
        <v>24</v>
      </c>
      <c r="F1130" s="103" t="s">
        <v>20131</v>
      </c>
      <c r="G1130" s="103" t="s">
        <v>20953</v>
      </c>
      <c r="H1130" s="104" t="s">
        <v>4781</v>
      </c>
      <c r="I1130" s="103" t="s">
        <v>30</v>
      </c>
      <c r="J1130" s="103" t="s">
        <v>30</v>
      </c>
      <c r="K1130" s="103" t="s">
        <v>30</v>
      </c>
      <c r="L1130" s="103" t="s">
        <v>30</v>
      </c>
      <c r="M1130" s="103" t="s">
        <v>30</v>
      </c>
      <c r="N1130" s="103" t="s">
        <v>30</v>
      </c>
      <c r="O1130" s="103" t="s">
        <v>27</v>
      </c>
      <c r="P1130" s="103" t="s">
        <v>20253</v>
      </c>
      <c r="Q1130" s="103" t="s">
        <v>4784</v>
      </c>
      <c r="R1130" s="105">
        <v>15277850849</v>
      </c>
      <c r="S1130" s="103" t="s">
        <v>20253</v>
      </c>
      <c r="T1130" s="103" t="s">
        <v>20522</v>
      </c>
      <c r="U1130" s="106" t="s">
        <v>20819</v>
      </c>
      <c r="V1130" s="105" t="s">
        <v>21528</v>
      </c>
      <c r="W1130" s="107" t="s">
        <v>275</v>
      </c>
      <c r="X1130" t="s">
        <v>20004</v>
      </c>
      <c r="AA1130">
        <f ca="1" t="shared" si="35"/>
        <v>20</v>
      </c>
    </row>
    <row r="1131" spans="1:27">
      <c r="A1131" s="101">
        <v>10</v>
      </c>
      <c r="B1131" s="89" t="str">
        <f t="shared" si="34"/>
        <v>452127200302123338</v>
      </c>
      <c r="C1131" s="89" t="s">
        <v>275</v>
      </c>
      <c r="D1131" s="102" t="s">
        <v>4786</v>
      </c>
      <c r="E1131" s="102" t="s">
        <v>24</v>
      </c>
      <c r="F1131" s="103" t="s">
        <v>20131</v>
      </c>
      <c r="G1131" s="103" t="s">
        <v>20161</v>
      </c>
      <c r="H1131" s="104" t="s">
        <v>4785</v>
      </c>
      <c r="I1131" s="103" t="s">
        <v>30</v>
      </c>
      <c r="J1131" s="103" t="s">
        <v>30</v>
      </c>
      <c r="K1131" s="103" t="s">
        <v>30</v>
      </c>
      <c r="L1131" s="103" t="s">
        <v>30</v>
      </c>
      <c r="M1131" s="103" t="s">
        <v>30</v>
      </c>
      <c r="N1131" s="103" t="s">
        <v>30</v>
      </c>
      <c r="O1131" s="103" t="s">
        <v>27</v>
      </c>
      <c r="P1131" s="103" t="s">
        <v>20253</v>
      </c>
      <c r="Q1131" s="103" t="s">
        <v>4788</v>
      </c>
      <c r="R1131" s="105">
        <v>13976954998</v>
      </c>
      <c r="S1131" s="103" t="s">
        <v>20253</v>
      </c>
      <c r="T1131" s="103" t="s">
        <v>20379</v>
      </c>
      <c r="U1131" s="106" t="s">
        <v>21529</v>
      </c>
      <c r="V1131" s="105" t="s">
        <v>21530</v>
      </c>
      <c r="W1131" s="107" t="s">
        <v>275</v>
      </c>
      <c r="X1131" t="s">
        <v>4787</v>
      </c>
      <c r="AA1131">
        <f ca="1" t="shared" si="35"/>
        <v>18</v>
      </c>
    </row>
    <row r="1132" spans="1:27">
      <c r="A1132" s="101">
        <v>11</v>
      </c>
      <c r="B1132" s="89" t="str">
        <f t="shared" si="34"/>
        <v>452127200205123328</v>
      </c>
      <c r="C1132" s="89" t="s">
        <v>275</v>
      </c>
      <c r="D1132" s="102" t="s">
        <v>4791</v>
      </c>
      <c r="E1132" s="102" t="s">
        <v>143</v>
      </c>
      <c r="F1132" s="103" t="s">
        <v>20131</v>
      </c>
      <c r="G1132" s="103" t="s">
        <v>20150</v>
      </c>
      <c r="H1132" s="104" t="s">
        <v>4790</v>
      </c>
      <c r="I1132" s="103" t="s">
        <v>30</v>
      </c>
      <c r="J1132" s="103" t="s">
        <v>30</v>
      </c>
      <c r="K1132" s="103" t="s">
        <v>30</v>
      </c>
      <c r="L1132" s="103" t="s">
        <v>30</v>
      </c>
      <c r="M1132" s="103" t="s">
        <v>30</v>
      </c>
      <c r="N1132" s="103" t="s">
        <v>30</v>
      </c>
      <c r="O1132" s="103" t="s">
        <v>27</v>
      </c>
      <c r="P1132" s="103" t="s">
        <v>20253</v>
      </c>
      <c r="Q1132" s="103" t="s">
        <v>4792</v>
      </c>
      <c r="R1132" s="105">
        <v>19968258146</v>
      </c>
      <c r="S1132" s="103" t="s">
        <v>20253</v>
      </c>
      <c r="T1132" s="103" t="s">
        <v>20379</v>
      </c>
      <c r="U1132" s="106" t="s">
        <v>21088</v>
      </c>
      <c r="V1132" s="105" t="s">
        <v>21089</v>
      </c>
      <c r="W1132" s="107" t="s">
        <v>275</v>
      </c>
      <c r="X1132" t="s">
        <v>2856</v>
      </c>
      <c r="AA1132">
        <f ca="1" t="shared" si="35"/>
        <v>19</v>
      </c>
    </row>
    <row r="1133" spans="1:27">
      <c r="A1133" s="101">
        <v>12</v>
      </c>
      <c r="B1133" s="89" t="str">
        <f t="shared" si="34"/>
        <v>452127200105230628</v>
      </c>
      <c r="C1133" s="89" t="s">
        <v>275</v>
      </c>
      <c r="D1133" s="102" t="s">
        <v>4794</v>
      </c>
      <c r="E1133" s="102" t="s">
        <v>143</v>
      </c>
      <c r="F1133" s="103" t="s">
        <v>20131</v>
      </c>
      <c r="G1133" s="103" t="s">
        <v>20317</v>
      </c>
      <c r="H1133" s="104" t="s">
        <v>4793</v>
      </c>
      <c r="I1133" s="103" t="s">
        <v>30</v>
      </c>
      <c r="J1133" s="103" t="s">
        <v>30</v>
      </c>
      <c r="K1133" s="103" t="s">
        <v>30</v>
      </c>
      <c r="L1133" s="103" t="s">
        <v>30</v>
      </c>
      <c r="M1133" s="103" t="s">
        <v>30</v>
      </c>
      <c r="N1133" s="103" t="s">
        <v>27</v>
      </c>
      <c r="O1133" s="103" t="s">
        <v>27</v>
      </c>
      <c r="P1133" s="103" t="s">
        <v>20253</v>
      </c>
      <c r="Q1133" s="103" t="s">
        <v>4795</v>
      </c>
      <c r="R1133" s="105">
        <v>13809688273</v>
      </c>
      <c r="S1133" s="103" t="s">
        <v>20253</v>
      </c>
      <c r="T1133" s="103" t="s">
        <v>20909</v>
      </c>
      <c r="U1133" s="106" t="s">
        <v>20910</v>
      </c>
      <c r="V1133" s="105" t="s">
        <v>20911</v>
      </c>
      <c r="W1133" s="107" t="s">
        <v>275</v>
      </c>
      <c r="X1133" t="s">
        <v>2161</v>
      </c>
      <c r="AA1133">
        <f ca="1" t="shared" si="35"/>
        <v>20</v>
      </c>
    </row>
    <row r="1134" spans="1:27">
      <c r="A1134" s="101">
        <v>13</v>
      </c>
      <c r="B1134" s="89" t="str">
        <f t="shared" si="34"/>
        <v>452731200304035734</v>
      </c>
      <c r="C1134" s="89" t="s">
        <v>275</v>
      </c>
      <c r="D1134" s="102" t="s">
        <v>4797</v>
      </c>
      <c r="E1134" s="102" t="s">
        <v>24</v>
      </c>
      <c r="F1134" s="103" t="s">
        <v>20131</v>
      </c>
      <c r="G1134" s="103" t="s">
        <v>20154</v>
      </c>
      <c r="H1134" s="104" t="s">
        <v>4796</v>
      </c>
      <c r="I1134" s="103" t="s">
        <v>30</v>
      </c>
      <c r="J1134" s="103" t="s">
        <v>30</v>
      </c>
      <c r="K1134" s="103" t="s">
        <v>30</v>
      </c>
      <c r="L1134" s="103" t="s">
        <v>30</v>
      </c>
      <c r="M1134" s="103" t="s">
        <v>30</v>
      </c>
      <c r="N1134" s="103" t="s">
        <v>30</v>
      </c>
      <c r="O1134" s="103" t="s">
        <v>27</v>
      </c>
      <c r="P1134" s="103" t="s">
        <v>1517</v>
      </c>
      <c r="Q1134" s="103" t="s">
        <v>4799</v>
      </c>
      <c r="R1134" s="105">
        <v>15878687212</v>
      </c>
      <c r="S1134" s="103" t="s">
        <v>1517</v>
      </c>
      <c r="T1134" s="103" t="s">
        <v>1517</v>
      </c>
      <c r="U1134" s="106" t="s">
        <v>20366</v>
      </c>
      <c r="V1134" s="105" t="s">
        <v>21531</v>
      </c>
      <c r="W1134" s="107" t="s">
        <v>275</v>
      </c>
      <c r="X1134" t="s">
        <v>20005</v>
      </c>
      <c r="AA1134">
        <f ca="1" t="shared" si="35"/>
        <v>18</v>
      </c>
    </row>
    <row r="1135" spans="1:27">
      <c r="A1135" s="101">
        <v>14</v>
      </c>
      <c r="B1135" s="89" t="str">
        <f t="shared" si="34"/>
        <v>452731200208205115</v>
      </c>
      <c r="C1135" s="89" t="s">
        <v>275</v>
      </c>
      <c r="D1135" s="102" t="s">
        <v>4801</v>
      </c>
      <c r="E1135" s="102" t="s">
        <v>24</v>
      </c>
      <c r="F1135" s="103" t="s">
        <v>20131</v>
      </c>
      <c r="G1135" s="103" t="s">
        <v>20182</v>
      </c>
      <c r="H1135" s="104" t="s">
        <v>4800</v>
      </c>
      <c r="I1135" s="103" t="s">
        <v>30</v>
      </c>
      <c r="J1135" s="103" t="s">
        <v>30</v>
      </c>
      <c r="K1135" s="103" t="s">
        <v>30</v>
      </c>
      <c r="L1135" s="103" t="s">
        <v>30</v>
      </c>
      <c r="M1135" s="103" t="s">
        <v>30</v>
      </c>
      <c r="N1135" s="103" t="s">
        <v>27</v>
      </c>
      <c r="O1135" s="103" t="s">
        <v>30</v>
      </c>
      <c r="P1135" s="103" t="s">
        <v>1517</v>
      </c>
      <c r="Q1135" s="103" t="s">
        <v>4802</v>
      </c>
      <c r="R1135" s="105">
        <v>13528811359</v>
      </c>
      <c r="S1135" s="103" t="s">
        <v>1517</v>
      </c>
      <c r="T1135" s="103" t="s">
        <v>20164</v>
      </c>
      <c r="U1135" s="106" t="s">
        <v>20165</v>
      </c>
      <c r="V1135" s="105" t="s">
        <v>21063</v>
      </c>
      <c r="W1135" s="107" t="s">
        <v>275</v>
      </c>
      <c r="X1135" t="s">
        <v>2757</v>
      </c>
      <c r="AA1135">
        <f ca="1" t="shared" si="35"/>
        <v>18</v>
      </c>
    </row>
    <row r="1136" spans="1:27">
      <c r="A1136" s="101">
        <v>15</v>
      </c>
      <c r="B1136" s="89" t="str">
        <f t="shared" si="34"/>
        <v>452731200208185433</v>
      </c>
      <c r="C1136" s="89" t="s">
        <v>275</v>
      </c>
      <c r="D1136" s="102" t="s">
        <v>4804</v>
      </c>
      <c r="E1136" s="102" t="s">
        <v>24</v>
      </c>
      <c r="F1136" s="103" t="s">
        <v>20131</v>
      </c>
      <c r="G1136" s="103" t="s">
        <v>20182</v>
      </c>
      <c r="H1136" s="104" t="s">
        <v>4803</v>
      </c>
      <c r="I1136" s="103" t="s">
        <v>30</v>
      </c>
      <c r="J1136" s="103" t="s">
        <v>30</v>
      </c>
      <c r="K1136" s="103" t="s">
        <v>30</v>
      </c>
      <c r="L1136" s="103" t="s">
        <v>30</v>
      </c>
      <c r="M1136" s="103" t="s">
        <v>30</v>
      </c>
      <c r="N1136" s="103" t="s">
        <v>30</v>
      </c>
      <c r="O1136" s="103" t="s">
        <v>27</v>
      </c>
      <c r="P1136" s="103" t="s">
        <v>1517</v>
      </c>
      <c r="Q1136" s="103" t="s">
        <v>4805</v>
      </c>
      <c r="R1136" s="105">
        <v>15994433858</v>
      </c>
      <c r="S1136" s="103" t="s">
        <v>1517</v>
      </c>
      <c r="T1136" s="103" t="s">
        <v>1517</v>
      </c>
      <c r="U1136" s="106" t="s">
        <v>20198</v>
      </c>
      <c r="V1136" s="105" t="s">
        <v>20294</v>
      </c>
      <c r="W1136" s="107" t="s">
        <v>275</v>
      </c>
      <c r="X1136" t="s">
        <v>19667</v>
      </c>
      <c r="AA1136">
        <f ca="1" t="shared" si="35"/>
        <v>18</v>
      </c>
    </row>
    <row r="1137" spans="1:27">
      <c r="A1137" s="101">
        <v>16</v>
      </c>
      <c r="B1137" s="89" t="str">
        <f t="shared" si="34"/>
        <v>452731200211200665</v>
      </c>
      <c r="C1137" s="89" t="s">
        <v>275</v>
      </c>
      <c r="D1137" s="102" t="s">
        <v>4807</v>
      </c>
      <c r="E1137" s="102" t="s">
        <v>143</v>
      </c>
      <c r="F1137" s="103" t="s">
        <v>20131</v>
      </c>
      <c r="G1137" s="103" t="s">
        <v>20276</v>
      </c>
      <c r="H1137" s="104" t="s">
        <v>4806</v>
      </c>
      <c r="I1137" s="103" t="s">
        <v>27</v>
      </c>
      <c r="J1137" s="103" t="s">
        <v>27</v>
      </c>
      <c r="K1137" s="103" t="s">
        <v>30</v>
      </c>
      <c r="L1137" s="103" t="s">
        <v>30</v>
      </c>
      <c r="M1137" s="103" t="s">
        <v>30</v>
      </c>
      <c r="N1137" s="103" t="s">
        <v>27</v>
      </c>
      <c r="O1137" s="103" t="s">
        <v>27</v>
      </c>
      <c r="P1137" s="103" t="s">
        <v>1517</v>
      </c>
      <c r="Q1137" s="103" t="s">
        <v>4809</v>
      </c>
      <c r="R1137" s="105">
        <v>13407750568</v>
      </c>
      <c r="S1137" s="103" t="s">
        <v>1517</v>
      </c>
      <c r="T1137" s="103" t="s">
        <v>20137</v>
      </c>
      <c r="U1137" s="106" t="s">
        <v>20934</v>
      </c>
      <c r="V1137" s="105" t="s">
        <v>21532</v>
      </c>
      <c r="W1137" s="107" t="s">
        <v>275</v>
      </c>
      <c r="X1137" t="s">
        <v>4808</v>
      </c>
      <c r="AA1137">
        <f ca="1" t="shared" si="35"/>
        <v>18</v>
      </c>
    </row>
    <row r="1138" spans="1:27">
      <c r="A1138" s="101">
        <v>17</v>
      </c>
      <c r="B1138" s="89" t="str">
        <f t="shared" si="34"/>
        <v>452731200210090927</v>
      </c>
      <c r="C1138" s="89" t="s">
        <v>275</v>
      </c>
      <c r="D1138" s="102" t="s">
        <v>4813</v>
      </c>
      <c r="E1138" s="102" t="s">
        <v>143</v>
      </c>
      <c r="F1138" s="103" t="s">
        <v>20131</v>
      </c>
      <c r="G1138" s="103" t="s">
        <v>20132</v>
      </c>
      <c r="H1138" s="104" t="s">
        <v>4812</v>
      </c>
      <c r="I1138" s="103" t="s">
        <v>27</v>
      </c>
      <c r="J1138" s="103" t="s">
        <v>30</v>
      </c>
      <c r="K1138" s="103" t="s">
        <v>30</v>
      </c>
      <c r="L1138" s="103" t="s">
        <v>30</v>
      </c>
      <c r="M1138" s="103" t="s">
        <v>30</v>
      </c>
      <c r="N1138" s="103" t="s">
        <v>30</v>
      </c>
      <c r="O1138" s="103" t="s">
        <v>27</v>
      </c>
      <c r="P1138" s="103" t="s">
        <v>1517</v>
      </c>
      <c r="Q1138" s="103" t="s">
        <v>4815</v>
      </c>
      <c r="R1138" s="105">
        <v>18174937098</v>
      </c>
      <c r="S1138" s="103" t="s">
        <v>1517</v>
      </c>
      <c r="T1138" s="103" t="s">
        <v>20151</v>
      </c>
      <c r="U1138" s="106" t="s">
        <v>20367</v>
      </c>
      <c r="V1138" s="105" t="s">
        <v>21533</v>
      </c>
      <c r="W1138" s="107" t="s">
        <v>275</v>
      </c>
      <c r="X1138" t="s">
        <v>17716</v>
      </c>
      <c r="AA1138">
        <f ca="1" t="shared" si="35"/>
        <v>18</v>
      </c>
    </row>
    <row r="1139" spans="1:27">
      <c r="A1139" s="101">
        <v>18</v>
      </c>
      <c r="B1139" s="89" t="str">
        <f t="shared" si="34"/>
        <v>452731200208283324</v>
      </c>
      <c r="C1139" s="89" t="s">
        <v>275</v>
      </c>
      <c r="D1139" s="102" t="s">
        <v>4817</v>
      </c>
      <c r="E1139" s="102" t="s">
        <v>143</v>
      </c>
      <c r="F1139" s="103" t="s">
        <v>20205</v>
      </c>
      <c r="G1139" s="103" t="s">
        <v>20182</v>
      </c>
      <c r="H1139" s="104" t="s">
        <v>4816</v>
      </c>
      <c r="I1139" s="103" t="s">
        <v>30</v>
      </c>
      <c r="J1139" s="103" t="s">
        <v>30</v>
      </c>
      <c r="K1139" s="103" t="s">
        <v>30</v>
      </c>
      <c r="L1139" s="103" t="s">
        <v>30</v>
      </c>
      <c r="M1139" s="103" t="s">
        <v>30</v>
      </c>
      <c r="N1139" s="103" t="s">
        <v>27</v>
      </c>
      <c r="O1139" s="103" t="s">
        <v>27</v>
      </c>
      <c r="P1139" s="103" t="s">
        <v>1517</v>
      </c>
      <c r="Q1139" s="103" t="s">
        <v>4818</v>
      </c>
      <c r="R1139" s="105">
        <v>15177897757</v>
      </c>
      <c r="S1139" s="103" t="s">
        <v>1517</v>
      </c>
      <c r="T1139" s="103" t="s">
        <v>20158</v>
      </c>
      <c r="U1139" s="106" t="s">
        <v>20313</v>
      </c>
      <c r="V1139" s="105" t="s">
        <v>21476</v>
      </c>
      <c r="W1139" s="107" t="s">
        <v>275</v>
      </c>
      <c r="X1139" t="s">
        <v>19991</v>
      </c>
      <c r="AA1139">
        <f ca="1" t="shared" si="35"/>
        <v>18</v>
      </c>
    </row>
    <row r="1140" spans="1:27">
      <c r="A1140" s="101">
        <v>19</v>
      </c>
      <c r="B1140" s="89" t="str">
        <f t="shared" si="34"/>
        <v>450124200211072423</v>
      </c>
      <c r="C1140" s="89" t="s">
        <v>275</v>
      </c>
      <c r="D1140" s="102" t="s">
        <v>4820</v>
      </c>
      <c r="E1140" s="102" t="s">
        <v>143</v>
      </c>
      <c r="F1140" s="103" t="s">
        <v>20178</v>
      </c>
      <c r="G1140" s="103" t="s">
        <v>20276</v>
      </c>
      <c r="H1140" s="104" t="s">
        <v>4819</v>
      </c>
      <c r="I1140" s="103" t="s">
        <v>27</v>
      </c>
      <c r="J1140" s="103" t="s">
        <v>30</v>
      </c>
      <c r="K1140" s="103" t="s">
        <v>30</v>
      </c>
      <c r="L1140" s="103" t="s">
        <v>30</v>
      </c>
      <c r="M1140" s="103" t="s">
        <v>30</v>
      </c>
      <c r="N1140" s="103" t="s">
        <v>30</v>
      </c>
      <c r="O1140" s="103" t="s">
        <v>27</v>
      </c>
      <c r="P1140" s="103" t="s">
        <v>20253</v>
      </c>
      <c r="Q1140" s="103" t="s">
        <v>4821</v>
      </c>
      <c r="R1140" s="105">
        <v>13407750520</v>
      </c>
      <c r="S1140" s="103" t="s">
        <v>20253</v>
      </c>
      <c r="T1140" s="103" t="s">
        <v>21534</v>
      </c>
      <c r="U1140" s="106" t="e">
        <v>#N/A</v>
      </c>
      <c r="V1140" s="105" t="e">
        <v>#N/A</v>
      </c>
      <c r="W1140" s="107" t="s">
        <v>275</v>
      </c>
      <c r="X1140" t="e">
        <v>#N/A</v>
      </c>
      <c r="AA1140">
        <f ca="1" t="shared" si="35"/>
        <v>18</v>
      </c>
    </row>
    <row r="1141" spans="1:27">
      <c r="A1141" s="101">
        <v>20</v>
      </c>
      <c r="B1141" s="89" t="str">
        <f t="shared" si="34"/>
        <v>452731200306156927</v>
      </c>
      <c r="C1141" s="89" t="s">
        <v>275</v>
      </c>
      <c r="D1141" s="102" t="s">
        <v>4823</v>
      </c>
      <c r="E1141" s="102" t="s">
        <v>143</v>
      </c>
      <c r="F1141" s="103" t="s">
        <v>20131</v>
      </c>
      <c r="G1141" s="103" t="s">
        <v>20229</v>
      </c>
      <c r="H1141" s="104" t="s">
        <v>4822</v>
      </c>
      <c r="I1141" s="103" t="s">
        <v>30</v>
      </c>
      <c r="J1141" s="103" t="s">
        <v>30</v>
      </c>
      <c r="K1141" s="103" t="s">
        <v>30</v>
      </c>
      <c r="L1141" s="103" t="s">
        <v>30</v>
      </c>
      <c r="M1141" s="103" t="s">
        <v>30</v>
      </c>
      <c r="N1141" s="103" t="s">
        <v>30</v>
      </c>
      <c r="O1141" s="103" t="s">
        <v>27</v>
      </c>
      <c r="P1141" s="103" t="s">
        <v>1517</v>
      </c>
      <c r="Q1141" s="103" t="s">
        <v>4825</v>
      </c>
      <c r="R1141" s="105">
        <v>13481867570</v>
      </c>
      <c r="S1141" s="103" t="s">
        <v>1517</v>
      </c>
      <c r="T1141" s="103" t="s">
        <v>1517</v>
      </c>
      <c r="U1141" s="106" t="s">
        <v>20264</v>
      </c>
      <c r="V1141" s="105" t="s">
        <v>21535</v>
      </c>
      <c r="W1141" s="107" t="s">
        <v>275</v>
      </c>
      <c r="X1141" t="s">
        <v>20006</v>
      </c>
      <c r="AA1141">
        <f ca="1" t="shared" si="35"/>
        <v>18</v>
      </c>
    </row>
    <row r="1142" spans="1:27">
      <c r="A1142" s="101">
        <v>21</v>
      </c>
      <c r="B1142" s="89" t="str">
        <f t="shared" si="34"/>
        <v>451229200207251224</v>
      </c>
      <c r="C1142" s="89" t="s">
        <v>275</v>
      </c>
      <c r="D1142" s="102" t="s">
        <v>4827</v>
      </c>
      <c r="E1142" s="102" t="s">
        <v>143</v>
      </c>
      <c r="F1142" s="103" t="s">
        <v>20131</v>
      </c>
      <c r="G1142" s="103" t="s">
        <v>20185</v>
      </c>
      <c r="H1142" s="104" t="s">
        <v>4826</v>
      </c>
      <c r="I1142" s="103" t="s">
        <v>30</v>
      </c>
      <c r="J1142" s="103" t="s">
        <v>27</v>
      </c>
      <c r="K1142" s="103" t="s">
        <v>27</v>
      </c>
      <c r="L1142" s="103" t="s">
        <v>30</v>
      </c>
      <c r="M1142" s="103" t="s">
        <v>30</v>
      </c>
      <c r="N1142" s="103" t="s">
        <v>30</v>
      </c>
      <c r="O1142" s="103" t="s">
        <v>27</v>
      </c>
      <c r="P1142" s="103" t="s">
        <v>1517</v>
      </c>
      <c r="Q1142" s="103" t="s">
        <v>4829</v>
      </c>
      <c r="R1142" s="105">
        <v>15807781837</v>
      </c>
      <c r="S1142" s="103" t="s">
        <v>1517</v>
      </c>
      <c r="T1142" s="103" t="s">
        <v>20169</v>
      </c>
      <c r="U1142" s="106" t="s">
        <v>20170</v>
      </c>
      <c r="V1142" s="105" t="s">
        <v>21011</v>
      </c>
      <c r="W1142" s="107" t="s">
        <v>275</v>
      </c>
      <c r="X1142" t="s">
        <v>20007</v>
      </c>
      <c r="AA1142">
        <f ca="1" t="shared" si="35"/>
        <v>19</v>
      </c>
    </row>
    <row r="1143" spans="1:27">
      <c r="A1143" s="101">
        <v>22</v>
      </c>
      <c r="B1143" s="89" t="str">
        <f t="shared" si="34"/>
        <v>452731200302185114</v>
      </c>
      <c r="C1143" s="89" t="s">
        <v>275</v>
      </c>
      <c r="D1143" s="102" t="s">
        <v>4831</v>
      </c>
      <c r="E1143" s="102" t="s">
        <v>24</v>
      </c>
      <c r="F1143" s="103" t="s">
        <v>20131</v>
      </c>
      <c r="G1143" s="103" t="s">
        <v>20161</v>
      </c>
      <c r="H1143" s="104" t="s">
        <v>4830</v>
      </c>
      <c r="I1143" s="103" t="s">
        <v>30</v>
      </c>
      <c r="J1143" s="103" t="s">
        <v>30</v>
      </c>
      <c r="K1143" s="103" t="s">
        <v>30</v>
      </c>
      <c r="L1143" s="103" t="s">
        <v>30</v>
      </c>
      <c r="M1143" s="103" t="s">
        <v>30</v>
      </c>
      <c r="N1143" s="103" t="s">
        <v>30</v>
      </c>
      <c r="O1143" s="103" t="s">
        <v>27</v>
      </c>
      <c r="P1143" s="103" t="s">
        <v>1517</v>
      </c>
      <c r="Q1143" s="103" t="s">
        <v>4833</v>
      </c>
      <c r="R1143" s="105">
        <v>13976811730</v>
      </c>
      <c r="S1143" s="103" t="s">
        <v>1517</v>
      </c>
      <c r="T1143" s="103" t="s">
        <v>20164</v>
      </c>
      <c r="U1143" s="106" t="s">
        <v>20183</v>
      </c>
      <c r="V1143" s="105" t="s">
        <v>21536</v>
      </c>
      <c r="W1143" s="107" t="s">
        <v>275</v>
      </c>
      <c r="X1143" t="s">
        <v>4832</v>
      </c>
      <c r="AA1143">
        <f ca="1" t="shared" si="35"/>
        <v>18</v>
      </c>
    </row>
    <row r="1144" spans="1:27">
      <c r="A1144" s="101">
        <v>23</v>
      </c>
      <c r="B1144" s="89" t="str">
        <f t="shared" si="34"/>
        <v>452731200210204816</v>
      </c>
      <c r="C1144" s="89" t="s">
        <v>275</v>
      </c>
      <c r="D1144" s="102" t="s">
        <v>4835</v>
      </c>
      <c r="E1144" s="102" t="s">
        <v>24</v>
      </c>
      <c r="F1144" s="103" t="s">
        <v>20131</v>
      </c>
      <c r="G1144" s="103" t="s">
        <v>20132</v>
      </c>
      <c r="H1144" s="104" t="s">
        <v>4834</v>
      </c>
      <c r="I1144" s="103" t="s">
        <v>30</v>
      </c>
      <c r="J1144" s="103" t="s">
        <v>30</v>
      </c>
      <c r="K1144" s="103" t="s">
        <v>30</v>
      </c>
      <c r="L1144" s="103" t="s">
        <v>30</v>
      </c>
      <c r="M1144" s="103" t="s">
        <v>30</v>
      </c>
      <c r="N1144" s="103" t="s">
        <v>30</v>
      </c>
      <c r="O1144" s="103" t="s">
        <v>27</v>
      </c>
      <c r="P1144" s="103" t="s">
        <v>1517</v>
      </c>
      <c r="Q1144" s="103" t="s">
        <v>4837</v>
      </c>
      <c r="R1144" s="105">
        <v>13677780453</v>
      </c>
      <c r="S1144" s="103" t="s">
        <v>1517</v>
      </c>
      <c r="T1144" s="103" t="s">
        <v>1517</v>
      </c>
      <c r="U1144" s="106" t="s">
        <v>20582</v>
      </c>
      <c r="V1144" s="105" t="s">
        <v>21537</v>
      </c>
      <c r="W1144" s="107" t="s">
        <v>275</v>
      </c>
      <c r="X1144" t="s">
        <v>20008</v>
      </c>
      <c r="AA1144">
        <f ca="1" t="shared" si="35"/>
        <v>18</v>
      </c>
    </row>
    <row r="1145" spans="1:27">
      <c r="A1145" s="101">
        <v>24</v>
      </c>
      <c r="B1145" s="89" t="str">
        <f t="shared" si="34"/>
        <v>452731200301304839</v>
      </c>
      <c r="C1145" s="89" t="s">
        <v>275</v>
      </c>
      <c r="D1145" s="102" t="s">
        <v>4840</v>
      </c>
      <c r="E1145" s="102" t="s">
        <v>24</v>
      </c>
      <c r="F1145" s="103" t="s">
        <v>20131</v>
      </c>
      <c r="G1145" s="103" t="s">
        <v>20157</v>
      </c>
      <c r="H1145" s="104" t="s">
        <v>4839</v>
      </c>
      <c r="I1145" s="103" t="s">
        <v>30</v>
      </c>
      <c r="J1145" s="103" t="s">
        <v>30</v>
      </c>
      <c r="K1145" s="103" t="s">
        <v>30</v>
      </c>
      <c r="L1145" s="103" t="s">
        <v>30</v>
      </c>
      <c r="M1145" s="103" t="s">
        <v>30</v>
      </c>
      <c r="N1145" s="103" t="s">
        <v>30</v>
      </c>
      <c r="O1145" s="103" t="s">
        <v>27</v>
      </c>
      <c r="P1145" s="103" t="s">
        <v>1517</v>
      </c>
      <c r="Q1145" s="103" t="s">
        <v>4842</v>
      </c>
      <c r="R1145" s="105">
        <v>13407752895</v>
      </c>
      <c r="S1145" s="103" t="s">
        <v>1517</v>
      </c>
      <c r="T1145" s="103" t="s">
        <v>1517</v>
      </c>
      <c r="U1145" s="106" t="s">
        <v>21538</v>
      </c>
      <c r="V1145" s="105" t="s">
        <v>21539</v>
      </c>
      <c r="W1145" s="107" t="s">
        <v>275</v>
      </c>
      <c r="X1145" t="s">
        <v>20009</v>
      </c>
      <c r="AA1145">
        <f ca="1" t="shared" si="35"/>
        <v>18</v>
      </c>
    </row>
    <row r="1146" spans="1:27">
      <c r="A1146" s="101">
        <v>25</v>
      </c>
      <c r="B1146" s="89" t="str">
        <f t="shared" si="34"/>
        <v>452731200312101236</v>
      </c>
      <c r="C1146" s="89" t="s">
        <v>275</v>
      </c>
      <c r="D1146" s="102" t="s">
        <v>4844</v>
      </c>
      <c r="E1146" s="102" t="s">
        <v>24</v>
      </c>
      <c r="F1146" s="103" t="s">
        <v>20131</v>
      </c>
      <c r="G1146" s="103" t="s">
        <v>20433</v>
      </c>
      <c r="H1146" s="104" t="s">
        <v>4843</v>
      </c>
      <c r="I1146" s="103" t="s">
        <v>30</v>
      </c>
      <c r="J1146" s="103" t="s">
        <v>30</v>
      </c>
      <c r="K1146" s="103" t="s">
        <v>27</v>
      </c>
      <c r="L1146" s="103" t="s">
        <v>30</v>
      </c>
      <c r="M1146" s="103" t="s">
        <v>30</v>
      </c>
      <c r="N1146" s="103" t="s">
        <v>30</v>
      </c>
      <c r="O1146" s="103" t="s">
        <v>27</v>
      </c>
      <c r="P1146" s="103" t="s">
        <v>1517</v>
      </c>
      <c r="Q1146" s="103" t="s">
        <v>4846</v>
      </c>
      <c r="R1146" s="105">
        <v>15001352825</v>
      </c>
      <c r="S1146" s="103" t="s">
        <v>1517</v>
      </c>
      <c r="T1146" s="103" t="s">
        <v>20169</v>
      </c>
      <c r="U1146" s="106" t="s">
        <v>20206</v>
      </c>
      <c r="V1146" s="105" t="s">
        <v>21540</v>
      </c>
      <c r="W1146" s="107" t="s">
        <v>275</v>
      </c>
      <c r="X1146" t="s">
        <v>21541</v>
      </c>
      <c r="AA1146">
        <f ca="1" t="shared" si="35"/>
        <v>17</v>
      </c>
    </row>
    <row r="1147" spans="1:27">
      <c r="A1147" s="101">
        <v>26</v>
      </c>
      <c r="B1147" s="89" t="str">
        <f t="shared" si="34"/>
        <v>451229200211224237</v>
      </c>
      <c r="C1147" s="89" t="s">
        <v>275</v>
      </c>
      <c r="D1147" s="102" t="s">
        <v>4848</v>
      </c>
      <c r="E1147" s="102" t="s">
        <v>24</v>
      </c>
      <c r="F1147" s="103" t="s">
        <v>20131</v>
      </c>
      <c r="G1147" s="103" t="s">
        <v>20276</v>
      </c>
      <c r="H1147" s="104" t="s">
        <v>4847</v>
      </c>
      <c r="I1147" s="103" t="s">
        <v>27</v>
      </c>
      <c r="J1147" s="103" t="s">
        <v>30</v>
      </c>
      <c r="K1147" s="103" t="s">
        <v>27</v>
      </c>
      <c r="L1147" s="103" t="s">
        <v>30</v>
      </c>
      <c r="M1147" s="103" t="s">
        <v>30</v>
      </c>
      <c r="N1147" s="103" t="s">
        <v>30</v>
      </c>
      <c r="O1147" s="103" t="s">
        <v>27</v>
      </c>
      <c r="P1147" s="103" t="s">
        <v>1517</v>
      </c>
      <c r="Q1147" s="103" t="s">
        <v>4850</v>
      </c>
      <c r="R1147" s="105">
        <v>15916052069</v>
      </c>
      <c r="S1147" s="103" t="s">
        <v>1517</v>
      </c>
      <c r="T1147" s="103" t="s">
        <v>20133</v>
      </c>
      <c r="U1147" s="106" t="s">
        <v>20528</v>
      </c>
      <c r="V1147" s="105" t="s">
        <v>21542</v>
      </c>
      <c r="W1147" s="107" t="s">
        <v>275</v>
      </c>
      <c r="X1147" t="s">
        <v>4849</v>
      </c>
      <c r="AA1147">
        <f ca="1" t="shared" si="35"/>
        <v>18</v>
      </c>
    </row>
    <row r="1148" spans="1:27">
      <c r="A1148" s="101">
        <v>27</v>
      </c>
      <c r="B1148" s="89" t="str">
        <f t="shared" si="34"/>
        <v>452731200211125415</v>
      </c>
      <c r="C1148" s="89" t="s">
        <v>275</v>
      </c>
      <c r="D1148" s="102" t="s">
        <v>4852</v>
      </c>
      <c r="E1148" s="102" t="s">
        <v>24</v>
      </c>
      <c r="F1148" s="103" t="s">
        <v>20131</v>
      </c>
      <c r="G1148" s="103" t="s">
        <v>20276</v>
      </c>
      <c r="H1148" s="104" t="s">
        <v>4851</v>
      </c>
      <c r="I1148" s="103" t="s">
        <v>30</v>
      </c>
      <c r="J1148" s="103" t="s">
        <v>30</v>
      </c>
      <c r="K1148" s="103" t="s">
        <v>30</v>
      </c>
      <c r="L1148" s="103" t="s">
        <v>30</v>
      </c>
      <c r="M1148" s="103" t="s">
        <v>30</v>
      </c>
      <c r="N1148" s="103" t="s">
        <v>30</v>
      </c>
      <c r="O1148" s="103" t="s">
        <v>27</v>
      </c>
      <c r="P1148" s="103" t="s">
        <v>1517</v>
      </c>
      <c r="Q1148" s="103" t="s">
        <v>4853</v>
      </c>
      <c r="R1148" s="105">
        <v>15777807231</v>
      </c>
      <c r="S1148" s="103" t="s">
        <v>1517</v>
      </c>
      <c r="T1148" s="103" t="s">
        <v>20144</v>
      </c>
      <c r="U1148" s="106" t="s">
        <v>20145</v>
      </c>
      <c r="V1148" s="105" t="s">
        <v>20802</v>
      </c>
      <c r="W1148" s="107" t="s">
        <v>275</v>
      </c>
      <c r="X1148" t="s">
        <v>1740</v>
      </c>
      <c r="AA1148">
        <f ca="1" t="shared" si="35"/>
        <v>18</v>
      </c>
    </row>
    <row r="1149" spans="1:27">
      <c r="A1149" s="101">
        <v>28</v>
      </c>
      <c r="B1149" s="89" t="str">
        <f t="shared" si="34"/>
        <v>451229200110225118</v>
      </c>
      <c r="C1149" s="89" t="s">
        <v>275</v>
      </c>
      <c r="D1149" s="102" t="s">
        <v>4855</v>
      </c>
      <c r="E1149" s="102" t="s">
        <v>24</v>
      </c>
      <c r="F1149" s="103" t="s">
        <v>20131</v>
      </c>
      <c r="G1149" s="103" t="s">
        <v>20236</v>
      </c>
      <c r="H1149" s="104" t="s">
        <v>4854</v>
      </c>
      <c r="I1149" s="103" t="s">
        <v>30</v>
      </c>
      <c r="J1149" s="103" t="s">
        <v>30</v>
      </c>
      <c r="K1149" s="103" t="s">
        <v>30</v>
      </c>
      <c r="L1149" s="103" t="s">
        <v>30</v>
      </c>
      <c r="M1149" s="103" t="s">
        <v>30</v>
      </c>
      <c r="N1149" s="103" t="s">
        <v>30</v>
      </c>
      <c r="O1149" s="103" t="s">
        <v>27</v>
      </c>
      <c r="P1149" s="103" t="s">
        <v>1517</v>
      </c>
      <c r="Q1149" s="103" t="s">
        <v>4857</v>
      </c>
      <c r="R1149" s="105">
        <v>13536661861</v>
      </c>
      <c r="S1149" s="103" t="s">
        <v>1517</v>
      </c>
      <c r="T1149" s="103" t="s">
        <v>20164</v>
      </c>
      <c r="U1149" s="106" t="s">
        <v>20227</v>
      </c>
      <c r="V1149" s="105" t="s">
        <v>21543</v>
      </c>
      <c r="W1149" s="107" t="s">
        <v>275</v>
      </c>
      <c r="X1149" t="s">
        <v>4856</v>
      </c>
      <c r="AA1149">
        <f ca="1" t="shared" si="35"/>
        <v>19</v>
      </c>
    </row>
    <row r="1150" spans="1:27">
      <c r="A1150" s="101">
        <v>29</v>
      </c>
      <c r="B1150" s="89" t="str">
        <f t="shared" si="34"/>
        <v>452731200306190623</v>
      </c>
      <c r="C1150" s="89" t="s">
        <v>275</v>
      </c>
      <c r="D1150" s="102" t="s">
        <v>4859</v>
      </c>
      <c r="E1150" s="102" t="s">
        <v>143</v>
      </c>
      <c r="F1150" s="103" t="s">
        <v>20131</v>
      </c>
      <c r="G1150" s="103" t="s">
        <v>20229</v>
      </c>
      <c r="H1150" s="104" t="s">
        <v>4858</v>
      </c>
      <c r="I1150" s="103" t="s">
        <v>30</v>
      </c>
      <c r="J1150" s="103" t="s">
        <v>30</v>
      </c>
      <c r="K1150" s="103" t="s">
        <v>30</v>
      </c>
      <c r="L1150" s="103" t="s">
        <v>30</v>
      </c>
      <c r="M1150" s="103" t="s">
        <v>30</v>
      </c>
      <c r="N1150" s="103" t="s">
        <v>30</v>
      </c>
      <c r="O1150" s="103" t="s">
        <v>27</v>
      </c>
      <c r="P1150" s="103" t="s">
        <v>1517</v>
      </c>
      <c r="Q1150" s="103" t="s">
        <v>1645</v>
      </c>
      <c r="R1150" s="105">
        <v>13558289971</v>
      </c>
      <c r="S1150" s="103" t="s">
        <v>1517</v>
      </c>
      <c r="T1150" s="103" t="s">
        <v>20137</v>
      </c>
      <c r="U1150" s="106" t="s">
        <v>20718</v>
      </c>
      <c r="V1150" s="105" t="s">
        <v>21544</v>
      </c>
      <c r="W1150" s="107" t="s">
        <v>275</v>
      </c>
      <c r="X1150" t="s">
        <v>4860</v>
      </c>
      <c r="AA1150">
        <f ca="1" t="shared" si="35"/>
        <v>18</v>
      </c>
    </row>
    <row r="1151" spans="1:27">
      <c r="A1151" s="101">
        <v>30</v>
      </c>
      <c r="B1151" s="89" t="str">
        <f t="shared" si="34"/>
        <v>452731200305191827</v>
      </c>
      <c r="C1151" s="89" t="s">
        <v>275</v>
      </c>
      <c r="D1151" s="102" t="s">
        <v>4862</v>
      </c>
      <c r="E1151" s="102" t="s">
        <v>143</v>
      </c>
      <c r="F1151" s="103" t="s">
        <v>20131</v>
      </c>
      <c r="G1151" s="103" t="s">
        <v>20172</v>
      </c>
      <c r="H1151" s="104" t="s">
        <v>4861</v>
      </c>
      <c r="I1151" s="103" t="s">
        <v>30</v>
      </c>
      <c r="J1151" s="103" t="s">
        <v>30</v>
      </c>
      <c r="K1151" s="103" t="s">
        <v>30</v>
      </c>
      <c r="L1151" s="103" t="s">
        <v>30</v>
      </c>
      <c r="M1151" s="103" t="s">
        <v>30</v>
      </c>
      <c r="N1151" s="103" t="s">
        <v>30</v>
      </c>
      <c r="O1151" s="103" t="s">
        <v>27</v>
      </c>
      <c r="P1151" s="103" t="s">
        <v>21545</v>
      </c>
      <c r="Q1151" s="103" t="s">
        <v>4863</v>
      </c>
      <c r="R1151" s="105">
        <v>13516671926</v>
      </c>
      <c r="S1151" s="103" t="s">
        <v>1517</v>
      </c>
      <c r="T1151" s="103" t="s">
        <v>20208</v>
      </c>
      <c r="U1151" s="106" t="s">
        <v>20300</v>
      </c>
      <c r="V1151" s="105" t="s">
        <v>21486</v>
      </c>
      <c r="W1151" s="107" t="s">
        <v>275</v>
      </c>
      <c r="X1151" t="s">
        <v>4589</v>
      </c>
      <c r="AA1151">
        <f ca="1" t="shared" si="35"/>
        <v>18</v>
      </c>
    </row>
    <row r="1152" spans="1:27">
      <c r="A1152" s="101">
        <v>31</v>
      </c>
      <c r="B1152" s="89" t="str">
        <f t="shared" si="34"/>
        <v>451229200303132727</v>
      </c>
      <c r="C1152" s="89" t="s">
        <v>275</v>
      </c>
      <c r="D1152" s="102" t="s">
        <v>4867</v>
      </c>
      <c r="E1152" s="102" t="s">
        <v>143</v>
      </c>
      <c r="F1152" s="103" t="s">
        <v>20131</v>
      </c>
      <c r="G1152" s="103" t="s">
        <v>20202</v>
      </c>
      <c r="H1152" s="104" t="s">
        <v>4866</v>
      </c>
      <c r="I1152" s="103" t="s">
        <v>30</v>
      </c>
      <c r="J1152" s="103" t="s">
        <v>30</v>
      </c>
      <c r="K1152" s="103" t="s">
        <v>30</v>
      </c>
      <c r="L1152" s="103" t="s">
        <v>30</v>
      </c>
      <c r="M1152" s="103" t="s">
        <v>30</v>
      </c>
      <c r="N1152" s="103" t="s">
        <v>30</v>
      </c>
      <c r="O1152" s="103" t="s">
        <v>27</v>
      </c>
      <c r="P1152" s="103" t="s">
        <v>1517</v>
      </c>
      <c r="Q1152" s="103" t="s">
        <v>4869</v>
      </c>
      <c r="R1152" s="105">
        <v>13807783561</v>
      </c>
      <c r="S1152" s="103" t="s">
        <v>1517</v>
      </c>
      <c r="T1152" s="103" t="s">
        <v>20277</v>
      </c>
      <c r="U1152" s="106" t="s">
        <v>20315</v>
      </c>
      <c r="V1152" s="105" t="s">
        <v>21546</v>
      </c>
      <c r="W1152" s="107" t="s">
        <v>275</v>
      </c>
      <c r="X1152" t="s">
        <v>20010</v>
      </c>
      <c r="AA1152">
        <f ca="1" t="shared" si="35"/>
        <v>18</v>
      </c>
    </row>
    <row r="1153" spans="1:27">
      <c r="A1153" s="101">
        <v>32</v>
      </c>
      <c r="B1153" s="89" t="str">
        <f t="shared" si="34"/>
        <v>451229200205162412</v>
      </c>
      <c r="C1153" s="89" t="s">
        <v>275</v>
      </c>
      <c r="D1153" s="102" t="s">
        <v>4871</v>
      </c>
      <c r="E1153" s="102" t="s">
        <v>24</v>
      </c>
      <c r="F1153" s="103" t="s">
        <v>20178</v>
      </c>
      <c r="G1153" s="103" t="s">
        <v>20150</v>
      </c>
      <c r="H1153" s="104" t="s">
        <v>4870</v>
      </c>
      <c r="I1153" s="103" t="s">
        <v>27</v>
      </c>
      <c r="J1153" s="103" t="s">
        <v>30</v>
      </c>
      <c r="K1153" s="103" t="s">
        <v>27</v>
      </c>
      <c r="L1153" s="103" t="s">
        <v>30</v>
      </c>
      <c r="M1153" s="103" t="s">
        <v>30</v>
      </c>
      <c r="N1153" s="103" t="s">
        <v>30</v>
      </c>
      <c r="O1153" s="103" t="s">
        <v>27</v>
      </c>
      <c r="P1153" s="103" t="s">
        <v>20191</v>
      </c>
      <c r="Q1153" s="103" t="s">
        <v>4873</v>
      </c>
      <c r="R1153" s="105">
        <v>18124397803</v>
      </c>
      <c r="S1153" s="103" t="s">
        <v>1517</v>
      </c>
      <c r="T1153" s="103" t="s">
        <v>20191</v>
      </c>
      <c r="U1153" s="106" t="s">
        <v>20877</v>
      </c>
      <c r="V1153" s="105" t="s">
        <v>21547</v>
      </c>
      <c r="W1153" s="107" t="s">
        <v>275</v>
      </c>
      <c r="X1153" t="s">
        <v>4872</v>
      </c>
      <c r="AA1153">
        <f ca="1" t="shared" si="35"/>
        <v>19</v>
      </c>
    </row>
    <row r="1154" spans="1:27">
      <c r="A1154" s="101">
        <v>33</v>
      </c>
      <c r="B1154" s="89" t="str">
        <f t="shared" si="34"/>
        <v>452731200311145114</v>
      </c>
      <c r="C1154" s="89" t="s">
        <v>275</v>
      </c>
      <c r="D1154" s="102" t="s">
        <v>4877</v>
      </c>
      <c r="E1154" s="102" t="s">
        <v>24</v>
      </c>
      <c r="F1154" s="103" t="s">
        <v>20131</v>
      </c>
      <c r="G1154" s="103" t="s">
        <v>20423</v>
      </c>
      <c r="H1154" s="104" t="s">
        <v>4876</v>
      </c>
      <c r="I1154" s="103" t="s">
        <v>30</v>
      </c>
      <c r="J1154" s="103" t="s">
        <v>30</v>
      </c>
      <c r="K1154" s="103" t="s">
        <v>30</v>
      </c>
      <c r="L1154" s="103" t="s">
        <v>30</v>
      </c>
      <c r="M1154" s="103" t="s">
        <v>30</v>
      </c>
      <c r="N1154" s="103" t="s">
        <v>30</v>
      </c>
      <c r="O1154" s="103" t="s">
        <v>27</v>
      </c>
      <c r="P1154" s="103" t="s">
        <v>1517</v>
      </c>
      <c r="Q1154" s="103" t="s">
        <v>4879</v>
      </c>
      <c r="R1154" s="105">
        <v>13538126966</v>
      </c>
      <c r="S1154" s="103" t="s">
        <v>1517</v>
      </c>
      <c r="T1154" s="103" t="s">
        <v>20164</v>
      </c>
      <c r="U1154" s="106" t="s">
        <v>20635</v>
      </c>
      <c r="V1154" s="105" t="s">
        <v>21548</v>
      </c>
      <c r="W1154" s="107" t="s">
        <v>275</v>
      </c>
      <c r="X1154" t="s">
        <v>4878</v>
      </c>
      <c r="AA1154">
        <f ca="1" t="shared" si="35"/>
        <v>17</v>
      </c>
    </row>
    <row r="1155" spans="1:27">
      <c r="A1155" s="101">
        <v>34</v>
      </c>
      <c r="B1155" s="89" t="str">
        <f t="shared" ref="B1155:B1218" si="36">H1155</f>
        <v>452731200210010915</v>
      </c>
      <c r="C1155" s="89" t="s">
        <v>275</v>
      </c>
      <c r="D1155" s="102" t="s">
        <v>4882</v>
      </c>
      <c r="E1155" s="102" t="s">
        <v>24</v>
      </c>
      <c r="F1155" s="103" t="s">
        <v>20131</v>
      </c>
      <c r="G1155" s="103" t="s">
        <v>20132</v>
      </c>
      <c r="H1155" s="104" t="s">
        <v>4881</v>
      </c>
      <c r="I1155" s="103" t="s">
        <v>30</v>
      </c>
      <c r="J1155" s="103" t="s">
        <v>30</v>
      </c>
      <c r="K1155" s="103" t="s">
        <v>30</v>
      </c>
      <c r="L1155" s="103" t="s">
        <v>30</v>
      </c>
      <c r="M1155" s="103" t="s">
        <v>30</v>
      </c>
      <c r="N1155" s="103" t="s">
        <v>30</v>
      </c>
      <c r="O1155" s="103" t="s">
        <v>27</v>
      </c>
      <c r="P1155" s="103" t="s">
        <v>1517</v>
      </c>
      <c r="Q1155" s="103" t="s">
        <v>4884</v>
      </c>
      <c r="R1155" s="105">
        <v>15949329302</v>
      </c>
      <c r="S1155" s="103" t="s">
        <v>1517</v>
      </c>
      <c r="T1155" s="103" t="s">
        <v>20151</v>
      </c>
      <c r="U1155" s="106" t="s">
        <v>20151</v>
      </c>
      <c r="V1155" s="105">
        <v>0</v>
      </c>
      <c r="W1155" s="107" t="s">
        <v>275</v>
      </c>
      <c r="X1155" t="s">
        <v>19214</v>
      </c>
      <c r="AA1155">
        <f ca="1" t="shared" si="35"/>
        <v>18</v>
      </c>
    </row>
    <row r="1156" spans="1:27">
      <c r="A1156" s="101">
        <v>35</v>
      </c>
      <c r="B1156" s="89" t="str">
        <f t="shared" si="36"/>
        <v>452731200307200037</v>
      </c>
      <c r="C1156" s="89" t="s">
        <v>275</v>
      </c>
      <c r="D1156" s="102" t="s">
        <v>4886</v>
      </c>
      <c r="E1156" s="102" t="s">
        <v>24</v>
      </c>
      <c r="F1156" s="103" t="s">
        <v>20131</v>
      </c>
      <c r="G1156" s="103" t="s">
        <v>20214</v>
      </c>
      <c r="H1156" s="104" t="s">
        <v>4885</v>
      </c>
      <c r="I1156" s="103" t="s">
        <v>30</v>
      </c>
      <c r="J1156" s="103" t="s">
        <v>30</v>
      </c>
      <c r="K1156" s="103" t="s">
        <v>30</v>
      </c>
      <c r="L1156" s="103" t="s">
        <v>30</v>
      </c>
      <c r="M1156" s="103" t="s">
        <v>30</v>
      </c>
      <c r="N1156" s="103" t="s">
        <v>30</v>
      </c>
      <c r="O1156" s="103" t="s">
        <v>27</v>
      </c>
      <c r="P1156" s="103" t="s">
        <v>1517</v>
      </c>
      <c r="Q1156" s="103" t="s">
        <v>4888</v>
      </c>
      <c r="R1156" s="105">
        <v>15878822001</v>
      </c>
      <c r="S1156" s="103" t="s">
        <v>1517</v>
      </c>
      <c r="T1156" s="103" t="s">
        <v>1517</v>
      </c>
      <c r="U1156" s="106" t="s">
        <v>21549</v>
      </c>
      <c r="V1156" s="105">
        <v>0</v>
      </c>
      <c r="W1156" s="107" t="s">
        <v>275</v>
      </c>
      <c r="X1156" t="s">
        <v>21550</v>
      </c>
      <c r="AA1156">
        <f ca="1" t="shared" ref="AA1156:AA1219" si="37">DATEDIF(TEXT(MID(H1156,7,8),"00-00-00"),TODAY(),"y")</f>
        <v>18</v>
      </c>
    </row>
    <row r="1157" spans="1:27">
      <c r="A1157" s="101">
        <v>36</v>
      </c>
      <c r="B1157" s="89" t="str">
        <f t="shared" si="36"/>
        <v>452731200305173610</v>
      </c>
      <c r="C1157" s="89" t="s">
        <v>275</v>
      </c>
      <c r="D1157" s="102" t="s">
        <v>4891</v>
      </c>
      <c r="E1157" s="102" t="s">
        <v>24</v>
      </c>
      <c r="F1157" s="103" t="s">
        <v>20131</v>
      </c>
      <c r="G1157" s="103" t="s">
        <v>20172</v>
      </c>
      <c r="H1157" s="104" t="s">
        <v>4890</v>
      </c>
      <c r="I1157" s="103" t="s">
        <v>30</v>
      </c>
      <c r="J1157" s="103" t="s">
        <v>30</v>
      </c>
      <c r="K1157" s="103" t="s">
        <v>30</v>
      </c>
      <c r="L1157" s="103" t="s">
        <v>30</v>
      </c>
      <c r="M1157" s="103" t="s">
        <v>30</v>
      </c>
      <c r="N1157" s="103" t="s">
        <v>30</v>
      </c>
      <c r="O1157" s="103" t="s">
        <v>27</v>
      </c>
      <c r="P1157" s="103" t="s">
        <v>1517</v>
      </c>
      <c r="Q1157" s="103" t="s">
        <v>4893</v>
      </c>
      <c r="R1157" s="105">
        <v>18077825265</v>
      </c>
      <c r="S1157" s="103" t="s">
        <v>1517</v>
      </c>
      <c r="T1157" s="103" t="s">
        <v>20158</v>
      </c>
      <c r="U1157" s="106" t="s">
        <v>21551</v>
      </c>
      <c r="V1157" s="105" t="s">
        <v>21552</v>
      </c>
      <c r="W1157" s="107" t="s">
        <v>275</v>
      </c>
      <c r="X1157" t="s">
        <v>20011</v>
      </c>
      <c r="AA1157">
        <f ca="1" t="shared" si="37"/>
        <v>18</v>
      </c>
    </row>
    <row r="1158" spans="1:27">
      <c r="A1158" s="101">
        <v>37</v>
      </c>
      <c r="B1158" s="89" t="str">
        <f t="shared" si="36"/>
        <v>452622200307113310</v>
      </c>
      <c r="C1158" s="89" t="s">
        <v>275</v>
      </c>
      <c r="D1158" s="102" t="s">
        <v>4897</v>
      </c>
      <c r="E1158" s="102" t="s">
        <v>24</v>
      </c>
      <c r="F1158" s="103" t="s">
        <v>20131</v>
      </c>
      <c r="G1158" s="103" t="s">
        <v>20214</v>
      </c>
      <c r="H1158" s="104" t="s">
        <v>4896</v>
      </c>
      <c r="I1158" s="103" t="s">
        <v>27</v>
      </c>
      <c r="J1158" s="103" t="s">
        <v>27</v>
      </c>
      <c r="K1158" s="103" t="s">
        <v>27</v>
      </c>
      <c r="L1158" s="103" t="s">
        <v>30</v>
      </c>
      <c r="M1158" s="103" t="s">
        <v>30</v>
      </c>
      <c r="N1158" s="103" t="s">
        <v>30</v>
      </c>
      <c r="O1158" s="103" t="s">
        <v>27</v>
      </c>
      <c r="P1158" s="103" t="s">
        <v>21553</v>
      </c>
      <c r="Q1158" s="103" t="s">
        <v>4899</v>
      </c>
      <c r="R1158" s="105">
        <v>13977627318</v>
      </c>
      <c r="S1158" s="103" t="s">
        <v>21553</v>
      </c>
      <c r="T1158" s="103" t="s">
        <v>21554</v>
      </c>
      <c r="U1158" s="106" t="s">
        <v>21555</v>
      </c>
      <c r="V1158" s="105" t="s">
        <v>21556</v>
      </c>
      <c r="W1158" s="107" t="s">
        <v>275</v>
      </c>
      <c r="X1158" t="s">
        <v>4898</v>
      </c>
      <c r="AA1158">
        <f ca="1" t="shared" si="37"/>
        <v>18</v>
      </c>
    </row>
    <row r="1159" spans="1:27">
      <c r="A1159" s="101">
        <v>38</v>
      </c>
      <c r="B1159" s="89" t="str">
        <f t="shared" si="36"/>
        <v>451229200109172426</v>
      </c>
      <c r="C1159" s="89" t="s">
        <v>275</v>
      </c>
      <c r="D1159" s="102" t="s">
        <v>4903</v>
      </c>
      <c r="E1159" s="102" t="s">
        <v>143</v>
      </c>
      <c r="F1159" s="103" t="s">
        <v>20178</v>
      </c>
      <c r="G1159" s="103" t="s">
        <v>20197</v>
      </c>
      <c r="H1159" s="104" t="s">
        <v>4902</v>
      </c>
      <c r="I1159" s="103" t="s">
        <v>30</v>
      </c>
      <c r="J1159" s="103" t="s">
        <v>30</v>
      </c>
      <c r="K1159" s="103" t="s">
        <v>30</v>
      </c>
      <c r="L1159" s="103" t="s">
        <v>30</v>
      </c>
      <c r="M1159" s="103" t="s">
        <v>30</v>
      </c>
      <c r="N1159" s="103" t="s">
        <v>30</v>
      </c>
      <c r="O1159" s="103" t="s">
        <v>27</v>
      </c>
      <c r="P1159" s="103" t="s">
        <v>1517</v>
      </c>
      <c r="Q1159" s="103" t="s">
        <v>4905</v>
      </c>
      <c r="R1159" s="105" t="s">
        <v>11649</v>
      </c>
      <c r="S1159" s="103" t="s">
        <v>1517</v>
      </c>
      <c r="T1159" s="103" t="s">
        <v>20191</v>
      </c>
      <c r="U1159" s="106" t="s">
        <v>20466</v>
      </c>
      <c r="V1159" s="105" t="s">
        <v>20589</v>
      </c>
      <c r="W1159" s="107" t="s">
        <v>275</v>
      </c>
      <c r="X1159" t="s">
        <v>4904</v>
      </c>
      <c r="AA1159">
        <f ca="1" t="shared" si="37"/>
        <v>19</v>
      </c>
    </row>
    <row r="1160" spans="1:27">
      <c r="A1160" s="101">
        <v>39</v>
      </c>
      <c r="B1160" s="89" t="str">
        <f t="shared" si="36"/>
        <v>451229200202195120</v>
      </c>
      <c r="C1160" s="89" t="s">
        <v>275</v>
      </c>
      <c r="D1160" s="102" t="s">
        <v>4907</v>
      </c>
      <c r="E1160" s="102" t="s">
        <v>143</v>
      </c>
      <c r="F1160" s="103" t="s">
        <v>20131</v>
      </c>
      <c r="G1160" s="103" t="s">
        <v>20194</v>
      </c>
      <c r="H1160" s="104" t="s">
        <v>4906</v>
      </c>
      <c r="I1160" s="103" t="s">
        <v>30</v>
      </c>
      <c r="J1160" s="103" t="s">
        <v>30</v>
      </c>
      <c r="K1160" s="103" t="s">
        <v>30</v>
      </c>
      <c r="L1160" s="103" t="s">
        <v>30</v>
      </c>
      <c r="M1160" s="103" t="s">
        <v>30</v>
      </c>
      <c r="N1160" s="103" t="s">
        <v>30</v>
      </c>
      <c r="O1160" s="103" t="s">
        <v>27</v>
      </c>
      <c r="P1160" s="103" t="s">
        <v>1517</v>
      </c>
      <c r="Q1160" s="103" t="s">
        <v>4908</v>
      </c>
      <c r="R1160" s="105">
        <v>15777804414</v>
      </c>
      <c r="S1160" s="103" t="s">
        <v>1517</v>
      </c>
      <c r="T1160" s="103" t="s">
        <v>20164</v>
      </c>
      <c r="U1160" s="106" t="s">
        <v>20227</v>
      </c>
      <c r="V1160" s="105" t="s">
        <v>20764</v>
      </c>
      <c r="W1160" s="107" t="s">
        <v>275</v>
      </c>
      <c r="X1160" t="s">
        <v>1597</v>
      </c>
      <c r="AA1160">
        <f ca="1" t="shared" si="37"/>
        <v>19</v>
      </c>
    </row>
    <row r="1161" spans="1:27">
      <c r="A1161" s="101">
        <v>40</v>
      </c>
      <c r="B1161" s="89" t="str">
        <f t="shared" si="36"/>
        <v>451229200107152122</v>
      </c>
      <c r="C1161" s="89" t="s">
        <v>275</v>
      </c>
      <c r="D1161" s="102" t="s">
        <v>4910</v>
      </c>
      <c r="E1161" s="102" t="s">
        <v>143</v>
      </c>
      <c r="F1161" s="103" t="s">
        <v>20178</v>
      </c>
      <c r="G1161" s="103" t="s">
        <v>20953</v>
      </c>
      <c r="H1161" s="104" t="s">
        <v>4909</v>
      </c>
      <c r="I1161" s="103" t="s">
        <v>27</v>
      </c>
      <c r="J1161" s="103" t="s">
        <v>30</v>
      </c>
      <c r="K1161" s="103" t="s">
        <v>30</v>
      </c>
      <c r="L1161" s="103" t="s">
        <v>30</v>
      </c>
      <c r="M1161" s="103" t="s">
        <v>30</v>
      </c>
      <c r="N1161" s="103" t="s">
        <v>30</v>
      </c>
      <c r="O1161" s="103" t="s">
        <v>27</v>
      </c>
      <c r="P1161" s="103" t="s">
        <v>1517</v>
      </c>
      <c r="Q1161" s="103" t="s">
        <v>4911</v>
      </c>
      <c r="R1161" s="105">
        <v>17754791073</v>
      </c>
      <c r="S1161" s="103" t="s">
        <v>1517</v>
      </c>
      <c r="T1161" s="103" t="s">
        <v>20240</v>
      </c>
      <c r="U1161" s="106" t="s">
        <v>20806</v>
      </c>
      <c r="V1161" s="105" t="s">
        <v>20867</v>
      </c>
      <c r="W1161" s="107" t="s">
        <v>275</v>
      </c>
      <c r="X1161" t="s">
        <v>1990</v>
      </c>
      <c r="AA1161">
        <f ca="1" t="shared" si="37"/>
        <v>20</v>
      </c>
    </row>
    <row r="1162" spans="1:27">
      <c r="A1162" s="101">
        <v>41</v>
      </c>
      <c r="B1162" s="89" t="str">
        <f t="shared" si="36"/>
        <v>452731200202221229</v>
      </c>
      <c r="C1162" s="89" t="s">
        <v>275</v>
      </c>
      <c r="D1162" s="102" t="s">
        <v>4913</v>
      </c>
      <c r="E1162" s="102" t="s">
        <v>143</v>
      </c>
      <c r="F1162" s="103" t="s">
        <v>20131</v>
      </c>
      <c r="G1162" s="103" t="s">
        <v>20194</v>
      </c>
      <c r="H1162" s="104" t="s">
        <v>4912</v>
      </c>
      <c r="I1162" s="103" t="s">
        <v>30</v>
      </c>
      <c r="J1162" s="103" t="s">
        <v>30</v>
      </c>
      <c r="K1162" s="103" t="s">
        <v>30</v>
      </c>
      <c r="L1162" s="103" t="s">
        <v>30</v>
      </c>
      <c r="M1162" s="103" t="s">
        <v>27</v>
      </c>
      <c r="N1162" s="103" t="s">
        <v>30</v>
      </c>
      <c r="O1162" s="103" t="s">
        <v>27</v>
      </c>
      <c r="P1162" s="103" t="s">
        <v>1517</v>
      </c>
      <c r="Q1162" s="103" t="s">
        <v>4915</v>
      </c>
      <c r="R1162" s="105">
        <v>18177785624</v>
      </c>
      <c r="S1162" s="103" t="s">
        <v>1517</v>
      </c>
      <c r="T1162" s="103" t="s">
        <v>20169</v>
      </c>
      <c r="U1162" s="106" t="s">
        <v>20246</v>
      </c>
      <c r="V1162" s="105" t="s">
        <v>21557</v>
      </c>
      <c r="W1162" s="107" t="s">
        <v>275</v>
      </c>
      <c r="X1162" t="s">
        <v>19286</v>
      </c>
      <c r="AA1162">
        <f ca="1" t="shared" si="37"/>
        <v>19</v>
      </c>
    </row>
    <row r="1163" spans="1:27">
      <c r="A1163" s="101">
        <v>42</v>
      </c>
      <c r="B1163" s="89" t="str">
        <f t="shared" si="36"/>
        <v>451229200110101828</v>
      </c>
      <c r="C1163" s="89" t="s">
        <v>275</v>
      </c>
      <c r="D1163" s="102" t="s">
        <v>4918</v>
      </c>
      <c r="E1163" s="102" t="s">
        <v>143</v>
      </c>
      <c r="F1163" s="103" t="s">
        <v>20178</v>
      </c>
      <c r="G1163" s="103" t="s">
        <v>20236</v>
      </c>
      <c r="H1163" s="104" t="s">
        <v>4917</v>
      </c>
      <c r="I1163" s="103" t="s">
        <v>30</v>
      </c>
      <c r="J1163" s="103" t="s">
        <v>30</v>
      </c>
      <c r="K1163" s="103" t="s">
        <v>30</v>
      </c>
      <c r="L1163" s="103" t="s">
        <v>30</v>
      </c>
      <c r="M1163" s="103" t="s">
        <v>30</v>
      </c>
      <c r="N1163" s="103" t="s">
        <v>30</v>
      </c>
      <c r="O1163" s="103" t="s">
        <v>27</v>
      </c>
      <c r="P1163" s="103" t="s">
        <v>1517</v>
      </c>
      <c r="Q1163" s="103" t="s">
        <v>2034</v>
      </c>
      <c r="R1163" s="105">
        <v>13367566928</v>
      </c>
      <c r="S1163" s="103" t="s">
        <v>1517</v>
      </c>
      <c r="T1163" s="103" t="s">
        <v>20208</v>
      </c>
      <c r="U1163" s="106" t="s">
        <v>21558</v>
      </c>
      <c r="V1163" s="105" t="s">
        <v>21559</v>
      </c>
      <c r="W1163" s="107" t="s">
        <v>275</v>
      </c>
      <c r="X1163" t="s">
        <v>4919</v>
      </c>
      <c r="AA1163">
        <f ca="1" t="shared" si="37"/>
        <v>19</v>
      </c>
    </row>
    <row r="1164" spans="1:27">
      <c r="A1164" s="101">
        <v>43</v>
      </c>
      <c r="B1164" s="89" t="str">
        <f t="shared" si="36"/>
        <v>452731200304080922</v>
      </c>
      <c r="C1164" s="89" t="s">
        <v>275</v>
      </c>
      <c r="D1164" s="102" t="s">
        <v>4922</v>
      </c>
      <c r="E1164" s="102" t="s">
        <v>143</v>
      </c>
      <c r="F1164" s="103" t="s">
        <v>20131</v>
      </c>
      <c r="G1164" s="103" t="s">
        <v>20154</v>
      </c>
      <c r="H1164" s="104" t="s">
        <v>4921</v>
      </c>
      <c r="I1164" s="103" t="s">
        <v>30</v>
      </c>
      <c r="J1164" s="103" t="s">
        <v>30</v>
      </c>
      <c r="K1164" s="103" t="s">
        <v>30</v>
      </c>
      <c r="L1164" s="103" t="s">
        <v>30</v>
      </c>
      <c r="M1164" s="103" t="s">
        <v>30</v>
      </c>
      <c r="N1164" s="103" t="s">
        <v>30</v>
      </c>
      <c r="O1164" s="103" t="s">
        <v>27</v>
      </c>
      <c r="P1164" s="103" t="s">
        <v>20151</v>
      </c>
      <c r="Q1164" s="103" t="s">
        <v>4924</v>
      </c>
      <c r="R1164" s="105">
        <v>15878823204</v>
      </c>
      <c r="S1164" s="103" t="s">
        <v>1517</v>
      </c>
      <c r="T1164" s="103" t="s">
        <v>20151</v>
      </c>
      <c r="U1164" s="106" t="s">
        <v>20652</v>
      </c>
      <c r="V1164" s="105" t="s">
        <v>21560</v>
      </c>
      <c r="W1164" s="107" t="s">
        <v>275</v>
      </c>
      <c r="X1164" t="s">
        <v>19199</v>
      </c>
      <c r="AA1164">
        <f ca="1" t="shared" si="37"/>
        <v>18</v>
      </c>
    </row>
    <row r="1165" spans="1:27">
      <c r="A1165" s="101">
        <v>44</v>
      </c>
      <c r="B1165" s="89" t="str">
        <f t="shared" si="36"/>
        <v>452731200211155120</v>
      </c>
      <c r="C1165" s="89" t="s">
        <v>275</v>
      </c>
      <c r="D1165" s="102" t="s">
        <v>4927</v>
      </c>
      <c r="E1165" s="102" t="s">
        <v>143</v>
      </c>
      <c r="F1165" s="103" t="s">
        <v>20131</v>
      </c>
      <c r="G1165" s="103" t="s">
        <v>20276</v>
      </c>
      <c r="H1165" s="104" t="s">
        <v>4926</v>
      </c>
      <c r="I1165" s="103" t="s">
        <v>30</v>
      </c>
      <c r="J1165" s="103" t="s">
        <v>30</v>
      </c>
      <c r="K1165" s="103" t="s">
        <v>30</v>
      </c>
      <c r="L1165" s="103" t="s">
        <v>30</v>
      </c>
      <c r="M1165" s="103" t="s">
        <v>30</v>
      </c>
      <c r="N1165" s="103" t="s">
        <v>30</v>
      </c>
      <c r="O1165" s="103" t="s">
        <v>27</v>
      </c>
      <c r="P1165" s="103" t="s">
        <v>1517</v>
      </c>
      <c r="Q1165" s="103" t="s">
        <v>4929</v>
      </c>
      <c r="R1165" s="105">
        <v>15296079922</v>
      </c>
      <c r="S1165" s="103" t="s">
        <v>1517</v>
      </c>
      <c r="T1165" s="103" t="s">
        <v>20164</v>
      </c>
      <c r="U1165" s="106" t="s">
        <v>20183</v>
      </c>
      <c r="V1165" s="105" t="s">
        <v>21561</v>
      </c>
      <c r="W1165" s="107" t="s">
        <v>275</v>
      </c>
      <c r="X1165" t="s">
        <v>4928</v>
      </c>
      <c r="AA1165">
        <f ca="1" t="shared" si="37"/>
        <v>18</v>
      </c>
    </row>
    <row r="1166" spans="1:27">
      <c r="A1166" s="101">
        <v>45</v>
      </c>
      <c r="B1166" s="89" t="str">
        <f t="shared" si="36"/>
        <v>451229200208202117</v>
      </c>
      <c r="C1166" s="89" t="s">
        <v>275</v>
      </c>
      <c r="D1166" s="102" t="s">
        <v>4931</v>
      </c>
      <c r="E1166" s="102" t="s">
        <v>24</v>
      </c>
      <c r="F1166" s="103" t="s">
        <v>20178</v>
      </c>
      <c r="G1166" s="103" t="s">
        <v>20182</v>
      </c>
      <c r="H1166" s="104" t="s">
        <v>4930</v>
      </c>
      <c r="I1166" s="103" t="s">
        <v>27</v>
      </c>
      <c r="J1166" s="103" t="s">
        <v>30</v>
      </c>
      <c r="K1166" s="103" t="s">
        <v>27</v>
      </c>
      <c r="L1166" s="103" t="s">
        <v>30</v>
      </c>
      <c r="M1166" s="103" t="s">
        <v>30</v>
      </c>
      <c r="N1166" s="103" t="s">
        <v>30</v>
      </c>
      <c r="O1166" s="103" t="s">
        <v>27</v>
      </c>
      <c r="P1166" s="103" t="s">
        <v>1517</v>
      </c>
      <c r="Q1166" s="103" t="s">
        <v>4932</v>
      </c>
      <c r="R1166" s="105" t="s">
        <v>15788</v>
      </c>
      <c r="S1166" s="103" t="s">
        <v>1517</v>
      </c>
      <c r="T1166" s="103" t="s">
        <v>20240</v>
      </c>
      <c r="U1166" s="106" t="s">
        <v>20396</v>
      </c>
      <c r="V1166" s="105" t="s">
        <v>20397</v>
      </c>
      <c r="W1166" s="107" t="s">
        <v>275</v>
      </c>
      <c r="X1166" t="s">
        <v>655</v>
      </c>
      <c r="AA1166">
        <f ca="1" t="shared" si="37"/>
        <v>18</v>
      </c>
    </row>
    <row r="1167" spans="1:27">
      <c r="A1167" s="101">
        <v>46</v>
      </c>
      <c r="B1167" s="89" t="str">
        <f t="shared" si="36"/>
        <v>452731200307120918</v>
      </c>
      <c r="C1167" s="89" t="s">
        <v>275</v>
      </c>
      <c r="D1167" s="102" t="s">
        <v>4934</v>
      </c>
      <c r="E1167" s="102" t="s">
        <v>24</v>
      </c>
      <c r="F1167" s="103" t="s">
        <v>20131</v>
      </c>
      <c r="G1167" s="103" t="s">
        <v>20214</v>
      </c>
      <c r="H1167" s="104" t="s">
        <v>4933</v>
      </c>
      <c r="I1167" s="103" t="s">
        <v>30</v>
      </c>
      <c r="J1167" s="103" t="s">
        <v>30</v>
      </c>
      <c r="K1167" s="103" t="s">
        <v>30</v>
      </c>
      <c r="L1167" s="103" t="s">
        <v>30</v>
      </c>
      <c r="M1167" s="103" t="s">
        <v>30</v>
      </c>
      <c r="N1167" s="103" t="s">
        <v>30</v>
      </c>
      <c r="O1167" s="103" t="s">
        <v>27</v>
      </c>
      <c r="P1167" s="103" t="s">
        <v>1517</v>
      </c>
      <c r="Q1167" s="103" t="s">
        <v>4935</v>
      </c>
      <c r="R1167" s="105">
        <v>19127173630</v>
      </c>
      <c r="S1167" s="103" t="s">
        <v>1517</v>
      </c>
      <c r="T1167" s="103" t="s">
        <v>20151</v>
      </c>
      <c r="U1167" s="106" t="s">
        <v>20652</v>
      </c>
      <c r="V1167" s="105" t="s">
        <v>20971</v>
      </c>
      <c r="W1167" s="107" t="s">
        <v>275</v>
      </c>
      <c r="X1167" t="s">
        <v>19383</v>
      </c>
      <c r="AA1167">
        <f ca="1" t="shared" si="37"/>
        <v>18</v>
      </c>
    </row>
    <row r="1168" spans="1:27">
      <c r="A1168" s="101">
        <v>47</v>
      </c>
      <c r="B1168" s="89" t="str">
        <f t="shared" si="36"/>
        <v>452731200208150011</v>
      </c>
      <c r="C1168" s="89" t="s">
        <v>275</v>
      </c>
      <c r="D1168" s="102" t="s">
        <v>4937</v>
      </c>
      <c r="E1168" s="102" t="s">
        <v>24</v>
      </c>
      <c r="F1168" s="103" t="s">
        <v>20131</v>
      </c>
      <c r="G1168" s="103" t="s">
        <v>20182</v>
      </c>
      <c r="H1168" s="104" t="s">
        <v>4936</v>
      </c>
      <c r="I1168" s="103" t="s">
        <v>30</v>
      </c>
      <c r="J1168" s="103" t="s">
        <v>30</v>
      </c>
      <c r="K1168" s="103" t="s">
        <v>30</v>
      </c>
      <c r="L1168" s="103" t="s">
        <v>30</v>
      </c>
      <c r="M1168" s="103" t="s">
        <v>30</v>
      </c>
      <c r="N1168" s="103" t="s">
        <v>30</v>
      </c>
      <c r="O1168" s="103" t="s">
        <v>30</v>
      </c>
      <c r="P1168" s="103" t="s">
        <v>1517</v>
      </c>
      <c r="Q1168" s="103" t="s">
        <v>4939</v>
      </c>
      <c r="R1168" s="105">
        <v>18776862988</v>
      </c>
      <c r="S1168" s="103" t="s">
        <v>1517</v>
      </c>
      <c r="T1168" s="103" t="s">
        <v>1517</v>
      </c>
      <c r="U1168" s="106" t="s">
        <v>20230</v>
      </c>
      <c r="V1168" s="105" t="s">
        <v>21562</v>
      </c>
      <c r="W1168" s="107" t="s">
        <v>275</v>
      </c>
      <c r="X1168" t="s">
        <v>20012</v>
      </c>
      <c r="AA1168">
        <f ca="1" t="shared" si="37"/>
        <v>19</v>
      </c>
    </row>
    <row r="1169" spans="1:27">
      <c r="A1169" s="101">
        <v>48</v>
      </c>
      <c r="B1169" s="89" t="str">
        <f t="shared" si="36"/>
        <v>45273119981009546x</v>
      </c>
      <c r="C1169" s="89" t="s">
        <v>275</v>
      </c>
      <c r="D1169" s="102" t="s">
        <v>4941</v>
      </c>
      <c r="E1169" s="102" t="s">
        <v>143</v>
      </c>
      <c r="F1169" s="103" t="s">
        <v>20178</v>
      </c>
      <c r="G1169" s="103" t="s">
        <v>20510</v>
      </c>
      <c r="H1169" s="104" t="s">
        <v>4940</v>
      </c>
      <c r="I1169" s="103" t="s">
        <v>30</v>
      </c>
      <c r="J1169" s="103" t="s">
        <v>30</v>
      </c>
      <c r="K1169" s="103" t="s">
        <v>30</v>
      </c>
      <c r="L1169" s="103" t="s">
        <v>30</v>
      </c>
      <c r="M1169" s="103" t="s">
        <v>30</v>
      </c>
      <c r="N1169" s="103" t="s">
        <v>30</v>
      </c>
      <c r="O1169" s="103" t="s">
        <v>27</v>
      </c>
      <c r="P1169" s="103" t="s">
        <v>1517</v>
      </c>
      <c r="Q1169" s="103" t="s">
        <v>4943</v>
      </c>
      <c r="R1169" s="105">
        <v>18070810672</v>
      </c>
      <c r="S1169" s="103" t="s">
        <v>1517</v>
      </c>
      <c r="T1169" s="103" t="s">
        <v>20144</v>
      </c>
      <c r="U1169" s="106" t="s">
        <v>21563</v>
      </c>
      <c r="V1169" s="105" t="s">
        <v>21564</v>
      </c>
      <c r="W1169" s="107" t="s">
        <v>275</v>
      </c>
      <c r="X1169" t="s">
        <v>20013</v>
      </c>
      <c r="AA1169">
        <f ca="1" t="shared" si="37"/>
        <v>22</v>
      </c>
    </row>
    <row r="1170" spans="1:27">
      <c r="A1170" s="101">
        <v>49</v>
      </c>
      <c r="B1170" s="89" t="str">
        <f t="shared" si="36"/>
        <v>452731200307163627</v>
      </c>
      <c r="C1170" s="89" t="s">
        <v>275</v>
      </c>
      <c r="D1170" s="102" t="s">
        <v>4947</v>
      </c>
      <c r="E1170" s="102" t="s">
        <v>143</v>
      </c>
      <c r="F1170" s="103" t="s">
        <v>20131</v>
      </c>
      <c r="G1170" s="103" t="s">
        <v>20214</v>
      </c>
      <c r="H1170" s="104" t="s">
        <v>4946</v>
      </c>
      <c r="I1170" s="103" t="s">
        <v>30</v>
      </c>
      <c r="J1170" s="103" t="s">
        <v>30</v>
      </c>
      <c r="K1170" s="103" t="s">
        <v>27</v>
      </c>
      <c r="L1170" s="103" t="s">
        <v>30</v>
      </c>
      <c r="M1170" s="103" t="s">
        <v>30</v>
      </c>
      <c r="N1170" s="103" t="s">
        <v>30</v>
      </c>
      <c r="O1170" s="103" t="s">
        <v>27</v>
      </c>
      <c r="P1170" s="103" t="s">
        <v>1517</v>
      </c>
      <c r="Q1170" s="103" t="s">
        <v>4948</v>
      </c>
      <c r="R1170" s="105">
        <v>13597082632</v>
      </c>
      <c r="S1170" s="103" t="s">
        <v>1517</v>
      </c>
      <c r="T1170" s="103" t="s">
        <v>20158</v>
      </c>
      <c r="U1170" s="106" t="s">
        <v>20364</v>
      </c>
      <c r="V1170" s="105" t="s">
        <v>20549</v>
      </c>
      <c r="W1170" s="107" t="s">
        <v>275</v>
      </c>
      <c r="X1170" t="s">
        <v>19269</v>
      </c>
      <c r="AA1170">
        <f ca="1" t="shared" si="37"/>
        <v>18</v>
      </c>
    </row>
    <row r="1171" spans="1:27">
      <c r="A1171" s="101">
        <v>50</v>
      </c>
      <c r="B1171" s="89" t="str">
        <f t="shared" si="36"/>
        <v>451229200208205123</v>
      </c>
      <c r="C1171" s="89" t="s">
        <v>275</v>
      </c>
      <c r="D1171" s="102" t="s">
        <v>4951</v>
      </c>
      <c r="E1171" s="102" t="s">
        <v>143</v>
      </c>
      <c r="F1171" s="103" t="s">
        <v>20178</v>
      </c>
      <c r="G1171" s="103" t="s">
        <v>20182</v>
      </c>
      <c r="H1171" s="104" t="s">
        <v>4950</v>
      </c>
      <c r="I1171" s="103" t="s">
        <v>30</v>
      </c>
      <c r="J1171" s="103" t="s">
        <v>27</v>
      </c>
      <c r="K1171" s="103" t="s">
        <v>27</v>
      </c>
      <c r="L1171" s="103" t="s">
        <v>30</v>
      </c>
      <c r="M1171" s="103" t="s">
        <v>30</v>
      </c>
      <c r="N1171" s="103" t="s">
        <v>30</v>
      </c>
      <c r="O1171" s="103" t="s">
        <v>27</v>
      </c>
      <c r="P1171" s="103" t="s">
        <v>1517</v>
      </c>
      <c r="Q1171" s="103" t="s">
        <v>4953</v>
      </c>
      <c r="R1171" s="105">
        <v>13622533273</v>
      </c>
      <c r="S1171" s="103" t="s">
        <v>1517</v>
      </c>
      <c r="T1171" s="103" t="s">
        <v>20164</v>
      </c>
      <c r="U1171" s="106" t="s">
        <v>20183</v>
      </c>
      <c r="V1171" s="105" t="s">
        <v>21565</v>
      </c>
      <c r="W1171" s="107" t="s">
        <v>275</v>
      </c>
      <c r="X1171" t="s">
        <v>4952</v>
      </c>
      <c r="AA1171">
        <f ca="1" t="shared" si="37"/>
        <v>18</v>
      </c>
    </row>
    <row r="1172" spans="1:27">
      <c r="A1172" s="101">
        <v>51</v>
      </c>
      <c r="B1172" s="89" t="str">
        <f t="shared" si="36"/>
        <v>452731200212215420</v>
      </c>
      <c r="C1172" s="89" t="s">
        <v>275</v>
      </c>
      <c r="D1172" s="102" t="s">
        <v>4957</v>
      </c>
      <c r="E1172" s="102" t="s">
        <v>143</v>
      </c>
      <c r="F1172" s="103" t="s">
        <v>20131</v>
      </c>
      <c r="G1172" s="103" t="s">
        <v>20136</v>
      </c>
      <c r="H1172" s="104" t="s">
        <v>4956</v>
      </c>
      <c r="I1172" s="103" t="s">
        <v>30</v>
      </c>
      <c r="J1172" s="103" t="s">
        <v>30</v>
      </c>
      <c r="K1172" s="103" t="s">
        <v>30</v>
      </c>
      <c r="L1172" s="103" t="s">
        <v>30</v>
      </c>
      <c r="M1172" s="103" t="s">
        <v>30</v>
      </c>
      <c r="N1172" s="103" t="s">
        <v>30</v>
      </c>
      <c r="O1172" s="103" t="s">
        <v>27</v>
      </c>
      <c r="P1172" s="103" t="s">
        <v>1517</v>
      </c>
      <c r="Q1172" s="103" t="s">
        <v>246</v>
      </c>
      <c r="R1172" s="105">
        <v>15949327908</v>
      </c>
      <c r="S1172" s="103" t="s">
        <v>1517</v>
      </c>
      <c r="T1172" s="103" t="s">
        <v>20144</v>
      </c>
      <c r="U1172" s="106" t="s">
        <v>20145</v>
      </c>
      <c r="V1172" s="105" t="s">
        <v>20263</v>
      </c>
      <c r="W1172" s="107" t="s">
        <v>275</v>
      </c>
      <c r="X1172" t="s">
        <v>315</v>
      </c>
      <c r="AA1172">
        <f ca="1" t="shared" si="37"/>
        <v>18</v>
      </c>
    </row>
    <row r="1173" spans="1:27">
      <c r="A1173" s="101">
        <v>52</v>
      </c>
      <c r="B1173" s="89" t="str">
        <f t="shared" si="36"/>
        <v>452731200303041227</v>
      </c>
      <c r="C1173" s="89" t="s">
        <v>275</v>
      </c>
      <c r="D1173" s="102" t="s">
        <v>4959</v>
      </c>
      <c r="E1173" s="102" t="s">
        <v>143</v>
      </c>
      <c r="F1173" s="103" t="s">
        <v>20131</v>
      </c>
      <c r="G1173" s="103" t="s">
        <v>20202</v>
      </c>
      <c r="H1173" s="104" t="s">
        <v>4958</v>
      </c>
      <c r="I1173" s="103" t="s">
        <v>27</v>
      </c>
      <c r="J1173" s="103" t="s">
        <v>27</v>
      </c>
      <c r="K1173" s="103" t="s">
        <v>30</v>
      </c>
      <c r="L1173" s="103" t="s">
        <v>30</v>
      </c>
      <c r="M1173" s="103" t="s">
        <v>30</v>
      </c>
      <c r="N1173" s="103" t="s">
        <v>30</v>
      </c>
      <c r="O1173" s="103" t="s">
        <v>27</v>
      </c>
      <c r="P1173" s="103" t="s">
        <v>1517</v>
      </c>
      <c r="Q1173" s="103" t="s">
        <v>4961</v>
      </c>
      <c r="R1173" s="105">
        <v>15777803755</v>
      </c>
      <c r="S1173" s="103" t="s">
        <v>1517</v>
      </c>
      <c r="T1173" s="103" t="s">
        <v>20169</v>
      </c>
      <c r="U1173" s="106" t="s">
        <v>20206</v>
      </c>
      <c r="V1173" s="105" t="s">
        <v>21566</v>
      </c>
      <c r="W1173" s="107" t="s">
        <v>275</v>
      </c>
      <c r="X1173" t="s">
        <v>20014</v>
      </c>
      <c r="AA1173">
        <f ca="1" t="shared" si="37"/>
        <v>18</v>
      </c>
    </row>
    <row r="1174" spans="1:27">
      <c r="A1174" s="101">
        <v>53</v>
      </c>
      <c r="B1174" s="89" t="str">
        <f t="shared" si="36"/>
        <v>452731200205010021</v>
      </c>
      <c r="C1174" s="89" t="s">
        <v>275</v>
      </c>
      <c r="D1174" s="102" t="s">
        <v>4963</v>
      </c>
      <c r="E1174" s="102" t="s">
        <v>143</v>
      </c>
      <c r="F1174" s="103" t="s">
        <v>20178</v>
      </c>
      <c r="G1174" s="103" t="s">
        <v>20150</v>
      </c>
      <c r="H1174" s="104" t="s">
        <v>4962</v>
      </c>
      <c r="I1174" s="103" t="s">
        <v>30</v>
      </c>
      <c r="J1174" s="103" t="s">
        <v>30</v>
      </c>
      <c r="K1174" s="103" t="s">
        <v>27</v>
      </c>
      <c r="L1174" s="103" t="s">
        <v>30</v>
      </c>
      <c r="M1174" s="103" t="s">
        <v>30</v>
      </c>
      <c r="N1174" s="103" t="s">
        <v>30</v>
      </c>
      <c r="O1174" s="103" t="s">
        <v>27</v>
      </c>
      <c r="P1174" s="103" t="s">
        <v>1517</v>
      </c>
      <c r="Q1174" s="103" t="s">
        <v>4965</v>
      </c>
      <c r="R1174" s="105" t="s">
        <v>20016</v>
      </c>
      <c r="S1174" s="103" t="s">
        <v>1517</v>
      </c>
      <c r="T1174" s="103" t="s">
        <v>1517</v>
      </c>
      <c r="U1174" s="106" t="s">
        <v>21567</v>
      </c>
      <c r="V1174" s="105">
        <v>0</v>
      </c>
      <c r="W1174" s="107" t="s">
        <v>275</v>
      </c>
      <c r="X1174" t="s">
        <v>20015</v>
      </c>
      <c r="AA1174">
        <f ca="1" t="shared" si="37"/>
        <v>19</v>
      </c>
    </row>
    <row r="1175" spans="1:27">
      <c r="A1175" s="101">
        <v>54</v>
      </c>
      <c r="B1175" s="89" t="str">
        <f t="shared" si="36"/>
        <v>451229200212282164</v>
      </c>
      <c r="C1175" s="89" t="s">
        <v>275</v>
      </c>
      <c r="D1175" s="102" t="s">
        <v>4967</v>
      </c>
      <c r="E1175" s="102" t="s">
        <v>143</v>
      </c>
      <c r="F1175" s="103" t="s">
        <v>20178</v>
      </c>
      <c r="G1175" s="103" t="s">
        <v>20136</v>
      </c>
      <c r="H1175" s="104" t="s">
        <v>4966</v>
      </c>
      <c r="I1175" s="103" t="s">
        <v>27</v>
      </c>
      <c r="J1175" s="103" t="s">
        <v>30</v>
      </c>
      <c r="K1175" s="103" t="s">
        <v>30</v>
      </c>
      <c r="L1175" s="103" t="s">
        <v>30</v>
      </c>
      <c r="M1175" s="103" t="s">
        <v>30</v>
      </c>
      <c r="N1175" s="103" t="s">
        <v>30</v>
      </c>
      <c r="O1175" s="103" t="s">
        <v>27</v>
      </c>
      <c r="P1175" s="103" t="s">
        <v>1517</v>
      </c>
      <c r="Q1175" s="103" t="s">
        <v>4969</v>
      </c>
      <c r="R1175" s="105">
        <v>13557181080</v>
      </c>
      <c r="S1175" s="103" t="s">
        <v>1517</v>
      </c>
      <c r="T1175" s="103" t="s">
        <v>20240</v>
      </c>
      <c r="U1175" s="106" t="s">
        <v>20489</v>
      </c>
      <c r="V1175" s="105" t="s">
        <v>21568</v>
      </c>
      <c r="W1175" s="107" t="s">
        <v>275</v>
      </c>
      <c r="X1175" t="s">
        <v>4968</v>
      </c>
      <c r="AA1175">
        <f ca="1" t="shared" si="37"/>
        <v>18</v>
      </c>
    </row>
    <row r="1176" spans="1:27">
      <c r="A1176" s="101">
        <v>55</v>
      </c>
      <c r="B1176" s="89" t="str">
        <f t="shared" si="36"/>
        <v>451229200305071841</v>
      </c>
      <c r="C1176" s="89" t="s">
        <v>275</v>
      </c>
      <c r="D1176" s="102" t="s">
        <v>4971</v>
      </c>
      <c r="E1176" s="102" t="s">
        <v>143</v>
      </c>
      <c r="F1176" s="103" t="s">
        <v>20178</v>
      </c>
      <c r="G1176" s="103" t="s">
        <v>20172</v>
      </c>
      <c r="H1176" s="104" t="s">
        <v>4970</v>
      </c>
      <c r="I1176" s="103" t="s">
        <v>27</v>
      </c>
      <c r="J1176" s="103" t="s">
        <v>30</v>
      </c>
      <c r="K1176" s="103" t="s">
        <v>27</v>
      </c>
      <c r="L1176" s="103" t="s">
        <v>30</v>
      </c>
      <c r="M1176" s="103" t="s">
        <v>30</v>
      </c>
      <c r="N1176" s="103" t="s">
        <v>27</v>
      </c>
      <c r="O1176" s="103" t="s">
        <v>27</v>
      </c>
      <c r="P1176" s="103" t="s">
        <v>1517</v>
      </c>
      <c r="Q1176" s="103" t="s">
        <v>4973</v>
      </c>
      <c r="R1176" s="105">
        <v>18776861387</v>
      </c>
      <c r="S1176" s="103" t="s">
        <v>1517</v>
      </c>
      <c r="T1176" s="103" t="s">
        <v>20208</v>
      </c>
      <c r="U1176" s="106" t="s">
        <v>20789</v>
      </c>
      <c r="V1176" s="105" t="s">
        <v>20417</v>
      </c>
      <c r="W1176" s="107" t="s">
        <v>275</v>
      </c>
      <c r="X1176" t="s">
        <v>4972</v>
      </c>
      <c r="AA1176">
        <f ca="1" t="shared" si="37"/>
        <v>18</v>
      </c>
    </row>
    <row r="1177" spans="1:27">
      <c r="A1177" s="101">
        <v>56</v>
      </c>
      <c r="B1177" s="89" t="str">
        <f t="shared" si="36"/>
        <v>451229200103272725</v>
      </c>
      <c r="C1177" s="89" t="s">
        <v>275</v>
      </c>
      <c r="D1177" s="102" t="s">
        <v>4975</v>
      </c>
      <c r="E1177" s="102" t="s">
        <v>143</v>
      </c>
      <c r="F1177" s="103" t="s">
        <v>20178</v>
      </c>
      <c r="G1177" s="103" t="s">
        <v>20384</v>
      </c>
      <c r="H1177" s="104" t="s">
        <v>4974</v>
      </c>
      <c r="I1177" s="103" t="s">
        <v>30</v>
      </c>
      <c r="J1177" s="103" t="s">
        <v>30</v>
      </c>
      <c r="K1177" s="103" t="s">
        <v>30</v>
      </c>
      <c r="L1177" s="103" t="s">
        <v>30</v>
      </c>
      <c r="M1177" s="103" t="s">
        <v>30</v>
      </c>
      <c r="N1177" s="103" t="s">
        <v>30</v>
      </c>
      <c r="O1177" s="103" t="s">
        <v>27</v>
      </c>
      <c r="P1177" s="103" t="s">
        <v>1517</v>
      </c>
      <c r="Q1177" s="103" t="s">
        <v>4977</v>
      </c>
      <c r="R1177" s="105">
        <v>18378892877</v>
      </c>
      <c r="S1177" s="103" t="s">
        <v>1517</v>
      </c>
      <c r="T1177" s="103" t="s">
        <v>20277</v>
      </c>
      <c r="U1177" s="106" t="s">
        <v>21393</v>
      </c>
      <c r="V1177" s="105" t="s">
        <v>21569</v>
      </c>
      <c r="W1177" s="107" t="s">
        <v>275</v>
      </c>
      <c r="X1177" t="s">
        <v>4976</v>
      </c>
      <c r="AA1177">
        <f ca="1" t="shared" si="37"/>
        <v>20</v>
      </c>
    </row>
    <row r="1178" spans="1:27">
      <c r="A1178" s="101">
        <v>57</v>
      </c>
      <c r="B1178" s="89" t="str">
        <f t="shared" si="36"/>
        <v>452731200401155543</v>
      </c>
      <c r="C1178" s="89" t="s">
        <v>275</v>
      </c>
      <c r="D1178" s="102" t="s">
        <v>4979</v>
      </c>
      <c r="E1178" s="102" t="s">
        <v>143</v>
      </c>
      <c r="F1178" s="103" t="s">
        <v>20131</v>
      </c>
      <c r="G1178" s="103" t="s">
        <v>20232</v>
      </c>
      <c r="H1178" s="104" t="s">
        <v>4978</v>
      </c>
      <c r="I1178" s="103" t="s">
        <v>30</v>
      </c>
      <c r="J1178" s="103" t="s">
        <v>30</v>
      </c>
      <c r="K1178" s="103" t="s">
        <v>30</v>
      </c>
      <c r="L1178" s="103" t="s">
        <v>30</v>
      </c>
      <c r="M1178" s="103" t="s">
        <v>30</v>
      </c>
      <c r="N1178" s="103" t="s">
        <v>30</v>
      </c>
      <c r="O1178" s="103" t="s">
        <v>27</v>
      </c>
      <c r="P1178" s="103" t="s">
        <v>1517</v>
      </c>
      <c r="Q1178" s="103" t="s">
        <v>4981</v>
      </c>
      <c r="R1178" s="105">
        <v>13068741795</v>
      </c>
      <c r="S1178" s="103" t="s">
        <v>1517</v>
      </c>
      <c r="T1178" s="103" t="s">
        <v>1517</v>
      </c>
      <c r="U1178" s="106" t="s">
        <v>20233</v>
      </c>
      <c r="V1178" s="105" t="s">
        <v>21570</v>
      </c>
      <c r="W1178" s="107" t="s">
        <v>275</v>
      </c>
      <c r="X1178" t="s">
        <v>17617</v>
      </c>
      <c r="AA1178">
        <f ca="1" t="shared" si="37"/>
        <v>17</v>
      </c>
    </row>
    <row r="1179" spans="1:27">
      <c r="A1179" s="101">
        <v>58</v>
      </c>
      <c r="B1179" s="89" t="str">
        <f t="shared" si="36"/>
        <v>451229200310241227</v>
      </c>
      <c r="C1179" s="89" t="s">
        <v>275</v>
      </c>
      <c r="D1179" s="102" t="s">
        <v>4984</v>
      </c>
      <c r="E1179" s="102" t="s">
        <v>143</v>
      </c>
      <c r="F1179" s="103" t="s">
        <v>20131</v>
      </c>
      <c r="G1179" s="103" t="s">
        <v>20307</v>
      </c>
      <c r="H1179" s="104" t="s">
        <v>4983</v>
      </c>
      <c r="I1179" s="103" t="s">
        <v>30</v>
      </c>
      <c r="J1179" s="103" t="s">
        <v>30</v>
      </c>
      <c r="K1179" s="103" t="s">
        <v>27</v>
      </c>
      <c r="L1179" s="103" t="s">
        <v>30</v>
      </c>
      <c r="M1179" s="103" t="s">
        <v>30</v>
      </c>
      <c r="N1179" s="103" t="s">
        <v>30</v>
      </c>
      <c r="O1179" s="103" t="s">
        <v>27</v>
      </c>
      <c r="P1179" s="103" t="s">
        <v>1517</v>
      </c>
      <c r="Q1179" s="103" t="s">
        <v>4986</v>
      </c>
      <c r="R1179" s="105">
        <v>18934964972</v>
      </c>
      <c r="S1179" s="103" t="s">
        <v>1517</v>
      </c>
      <c r="T1179" s="103" t="s">
        <v>20169</v>
      </c>
      <c r="U1179" s="106" t="s">
        <v>21025</v>
      </c>
      <c r="V1179" s="105" t="s">
        <v>21571</v>
      </c>
      <c r="W1179" s="107" t="s">
        <v>275</v>
      </c>
      <c r="X1179" t="s">
        <v>21572</v>
      </c>
      <c r="AA1179">
        <f ca="1" t="shared" si="37"/>
        <v>17</v>
      </c>
    </row>
    <row r="1180" spans="1:27">
      <c r="A1180" s="101">
        <v>59</v>
      </c>
      <c r="B1180" s="89" t="str">
        <f t="shared" si="36"/>
        <v>452731200209171228</v>
      </c>
      <c r="C1180" s="89" t="s">
        <v>275</v>
      </c>
      <c r="D1180" s="102" t="s">
        <v>4988</v>
      </c>
      <c r="E1180" s="102" t="s">
        <v>143</v>
      </c>
      <c r="F1180" s="103" t="s">
        <v>20131</v>
      </c>
      <c r="G1180" s="103" t="s">
        <v>20143</v>
      </c>
      <c r="H1180" s="104" t="s">
        <v>4987</v>
      </c>
      <c r="I1180" s="103" t="s">
        <v>27</v>
      </c>
      <c r="J1180" s="103" t="s">
        <v>30</v>
      </c>
      <c r="K1180" s="103" t="s">
        <v>30</v>
      </c>
      <c r="L1180" s="103" t="s">
        <v>30</v>
      </c>
      <c r="M1180" s="103" t="s">
        <v>30</v>
      </c>
      <c r="N1180" s="103" t="s">
        <v>30</v>
      </c>
      <c r="O1180" s="103" t="s">
        <v>27</v>
      </c>
      <c r="P1180" s="103" t="s">
        <v>1517</v>
      </c>
      <c r="Q1180" s="103" t="s">
        <v>4990</v>
      </c>
      <c r="R1180" s="105">
        <v>15878686680</v>
      </c>
      <c r="S1180" s="103" t="s">
        <v>1517</v>
      </c>
      <c r="T1180" s="103" t="s">
        <v>20169</v>
      </c>
      <c r="U1180" s="106" t="s">
        <v>20246</v>
      </c>
      <c r="V1180" s="105" t="s">
        <v>21573</v>
      </c>
      <c r="W1180" s="107" t="s">
        <v>275</v>
      </c>
      <c r="X1180" t="s">
        <v>20017</v>
      </c>
      <c r="AA1180">
        <f ca="1" t="shared" si="37"/>
        <v>18</v>
      </c>
    </row>
    <row r="1181" spans="1:27">
      <c r="A1181" s="101">
        <v>60</v>
      </c>
      <c r="B1181" s="89" t="str">
        <f t="shared" si="36"/>
        <v>452731200210054854</v>
      </c>
      <c r="C1181" s="89" t="s">
        <v>275</v>
      </c>
      <c r="D1181" s="102" t="s">
        <v>4993</v>
      </c>
      <c r="E1181" s="102" t="s">
        <v>24</v>
      </c>
      <c r="F1181" s="103" t="s">
        <v>20131</v>
      </c>
      <c r="G1181" s="103" t="s">
        <v>20132</v>
      </c>
      <c r="H1181" s="104" t="s">
        <v>4992</v>
      </c>
      <c r="I1181" s="103" t="s">
        <v>30</v>
      </c>
      <c r="J1181" s="103" t="s">
        <v>30</v>
      </c>
      <c r="K1181" s="103" t="s">
        <v>30</v>
      </c>
      <c r="L1181" s="103" t="s">
        <v>30</v>
      </c>
      <c r="M1181" s="103" t="s">
        <v>30</v>
      </c>
      <c r="N1181" s="103" t="s">
        <v>27</v>
      </c>
      <c r="O1181" s="103" t="s">
        <v>27</v>
      </c>
      <c r="P1181" s="103" t="s">
        <v>1517</v>
      </c>
      <c r="Q1181" s="103" t="s">
        <v>4994</v>
      </c>
      <c r="R1181" s="105">
        <v>18407783845</v>
      </c>
      <c r="S1181" s="103" t="s">
        <v>1517</v>
      </c>
      <c r="T1181" s="103" t="s">
        <v>1517</v>
      </c>
      <c r="U1181" s="106" t="s">
        <v>20352</v>
      </c>
      <c r="V1181" s="105" t="s">
        <v>21158</v>
      </c>
      <c r="W1181" s="107" t="s">
        <v>275</v>
      </c>
      <c r="X1181" t="s">
        <v>20018</v>
      </c>
      <c r="AA1181">
        <f ca="1" t="shared" si="37"/>
        <v>18</v>
      </c>
    </row>
    <row r="1182" spans="1:27">
      <c r="A1182" s="101">
        <v>61</v>
      </c>
      <c r="B1182" s="89" t="str">
        <f t="shared" si="36"/>
        <v>452731200201014535</v>
      </c>
      <c r="C1182" s="89" t="s">
        <v>275</v>
      </c>
      <c r="D1182" s="102" t="s">
        <v>4996</v>
      </c>
      <c r="E1182" s="102" t="s">
        <v>24</v>
      </c>
      <c r="F1182" s="103" t="s">
        <v>20178</v>
      </c>
      <c r="G1182" s="103" t="s">
        <v>20175</v>
      </c>
      <c r="H1182" s="104" t="s">
        <v>4995</v>
      </c>
      <c r="I1182" s="103" t="s">
        <v>30</v>
      </c>
      <c r="J1182" s="103" t="s">
        <v>30</v>
      </c>
      <c r="K1182" s="103" t="s">
        <v>30</v>
      </c>
      <c r="L1182" s="103" t="s">
        <v>30</v>
      </c>
      <c r="M1182" s="103" t="s">
        <v>30</v>
      </c>
      <c r="N1182" s="103" t="s">
        <v>30</v>
      </c>
      <c r="O1182" s="103" t="s">
        <v>27</v>
      </c>
      <c r="P1182" s="103" t="s">
        <v>1517</v>
      </c>
      <c r="Q1182" s="103" t="s">
        <v>4998</v>
      </c>
      <c r="R1182" s="105">
        <v>15296879991</v>
      </c>
      <c r="S1182" s="103" t="s">
        <v>1517</v>
      </c>
      <c r="T1182" s="103" t="s">
        <v>20211</v>
      </c>
      <c r="U1182" s="106" t="s">
        <v>20726</v>
      </c>
      <c r="V1182" s="105" t="s">
        <v>20331</v>
      </c>
      <c r="W1182" s="107" t="s">
        <v>275</v>
      </c>
      <c r="X1182" t="s">
        <v>4997</v>
      </c>
      <c r="AA1182">
        <f ca="1" t="shared" si="37"/>
        <v>19</v>
      </c>
    </row>
    <row r="1183" spans="1:27">
      <c r="A1183" s="101">
        <v>62</v>
      </c>
      <c r="B1183" s="89" t="str">
        <f t="shared" si="36"/>
        <v>451229200110221811</v>
      </c>
      <c r="C1183" s="89" t="s">
        <v>275</v>
      </c>
      <c r="D1183" s="102" t="s">
        <v>5000</v>
      </c>
      <c r="E1183" s="102" t="s">
        <v>24</v>
      </c>
      <c r="F1183" s="103" t="s">
        <v>20178</v>
      </c>
      <c r="G1183" s="103" t="s">
        <v>20236</v>
      </c>
      <c r="H1183" s="104" t="s">
        <v>4999</v>
      </c>
      <c r="I1183" s="103" t="s">
        <v>30</v>
      </c>
      <c r="J1183" s="103" t="s">
        <v>30</v>
      </c>
      <c r="K1183" s="103" t="s">
        <v>27</v>
      </c>
      <c r="L1183" s="103" t="s">
        <v>30</v>
      </c>
      <c r="M1183" s="103" t="s">
        <v>30</v>
      </c>
      <c r="N1183" s="103" t="s">
        <v>27</v>
      </c>
      <c r="O1183" s="103" t="s">
        <v>27</v>
      </c>
      <c r="P1183" s="103" t="s">
        <v>1517</v>
      </c>
      <c r="Q1183" s="103" t="s">
        <v>5002</v>
      </c>
      <c r="R1183" s="105">
        <v>15278104284</v>
      </c>
      <c r="S1183" s="103" t="s">
        <v>1517</v>
      </c>
      <c r="T1183" s="103" t="s">
        <v>20208</v>
      </c>
      <c r="U1183" s="106" t="s">
        <v>21334</v>
      </c>
      <c r="V1183" s="105" t="s">
        <v>21574</v>
      </c>
      <c r="W1183" s="107" t="s">
        <v>275</v>
      </c>
      <c r="X1183" t="s">
        <v>5001</v>
      </c>
      <c r="AA1183">
        <f ca="1" t="shared" si="37"/>
        <v>19</v>
      </c>
    </row>
    <row r="1184" spans="1:27">
      <c r="A1184" s="101">
        <v>63</v>
      </c>
      <c r="B1184" s="89" t="str">
        <f t="shared" si="36"/>
        <v>451229200209291211</v>
      </c>
      <c r="C1184" s="89" t="s">
        <v>275</v>
      </c>
      <c r="D1184" s="102" t="s">
        <v>5004</v>
      </c>
      <c r="E1184" s="102" t="s">
        <v>24</v>
      </c>
      <c r="F1184" s="103" t="s">
        <v>20131</v>
      </c>
      <c r="G1184" s="103" t="s">
        <v>20143</v>
      </c>
      <c r="H1184" s="104" t="s">
        <v>5003</v>
      </c>
      <c r="I1184" s="103" t="s">
        <v>30</v>
      </c>
      <c r="J1184" s="103" t="s">
        <v>30</v>
      </c>
      <c r="K1184" s="103" t="s">
        <v>30</v>
      </c>
      <c r="L1184" s="103" t="s">
        <v>30</v>
      </c>
      <c r="M1184" s="103" t="s">
        <v>30</v>
      </c>
      <c r="N1184" s="103" t="s">
        <v>30</v>
      </c>
      <c r="O1184" s="103" t="s">
        <v>27</v>
      </c>
      <c r="P1184" s="103" t="s">
        <v>1517</v>
      </c>
      <c r="Q1184" s="103" t="s">
        <v>5006</v>
      </c>
      <c r="R1184" s="105">
        <v>15296877493</v>
      </c>
      <c r="S1184" s="103" t="s">
        <v>1517</v>
      </c>
      <c r="T1184" s="103" t="s">
        <v>20169</v>
      </c>
      <c r="U1184" s="106" t="s">
        <v>20170</v>
      </c>
      <c r="V1184" s="105" t="s">
        <v>21575</v>
      </c>
      <c r="W1184" s="107" t="s">
        <v>275</v>
      </c>
      <c r="X1184" t="s">
        <v>20019</v>
      </c>
      <c r="AA1184">
        <f ca="1" t="shared" si="37"/>
        <v>18</v>
      </c>
    </row>
    <row r="1185" spans="1:27">
      <c r="A1185" s="101">
        <v>64</v>
      </c>
      <c r="B1185" s="89" t="str">
        <f t="shared" si="36"/>
        <v>452127200206180930</v>
      </c>
      <c r="C1185" s="89" t="s">
        <v>275</v>
      </c>
      <c r="D1185" s="102" t="s">
        <v>5008</v>
      </c>
      <c r="E1185" s="102" t="s">
        <v>24</v>
      </c>
      <c r="F1185" s="103" t="s">
        <v>20205</v>
      </c>
      <c r="G1185" s="103" t="s">
        <v>20190</v>
      </c>
      <c r="H1185" s="104" t="s">
        <v>5007</v>
      </c>
      <c r="I1185" s="103" t="s">
        <v>30</v>
      </c>
      <c r="J1185" s="103" t="s">
        <v>30</v>
      </c>
      <c r="K1185" s="103" t="s">
        <v>30</v>
      </c>
      <c r="L1185" s="103" t="s">
        <v>30</v>
      </c>
      <c r="M1185" s="103" t="s">
        <v>30</v>
      </c>
      <c r="N1185" s="103" t="s">
        <v>30</v>
      </c>
      <c r="O1185" s="103" t="s">
        <v>27</v>
      </c>
      <c r="P1185" s="103" t="s">
        <v>20253</v>
      </c>
      <c r="Q1185" s="103" t="s">
        <v>5010</v>
      </c>
      <c r="R1185" s="105">
        <v>15277893122</v>
      </c>
      <c r="S1185" s="103" t="s">
        <v>20253</v>
      </c>
      <c r="T1185" s="103" t="s">
        <v>20770</v>
      </c>
      <c r="U1185" s="106" t="s">
        <v>21576</v>
      </c>
      <c r="V1185" s="105" t="s">
        <v>21577</v>
      </c>
      <c r="W1185" s="107" t="s">
        <v>275</v>
      </c>
      <c r="X1185" t="s">
        <v>20020</v>
      </c>
      <c r="AA1185">
        <f ca="1" t="shared" si="37"/>
        <v>19</v>
      </c>
    </row>
    <row r="1186" spans="1:27">
      <c r="A1186" s="101">
        <v>65</v>
      </c>
      <c r="B1186" s="89" t="str">
        <f t="shared" si="36"/>
        <v>451229200503164547</v>
      </c>
      <c r="C1186" s="89" t="s">
        <v>275</v>
      </c>
      <c r="D1186" s="102" t="s">
        <v>5013</v>
      </c>
      <c r="E1186" s="102" t="s">
        <v>143</v>
      </c>
      <c r="F1186" s="103" t="s">
        <v>20131</v>
      </c>
      <c r="G1186" s="103" t="s">
        <v>21473</v>
      </c>
      <c r="H1186" s="104" t="s">
        <v>5012</v>
      </c>
      <c r="I1186" s="103" t="s">
        <v>30</v>
      </c>
      <c r="J1186" s="103" t="s">
        <v>30</v>
      </c>
      <c r="K1186" s="103" t="s">
        <v>30</v>
      </c>
      <c r="L1186" s="103" t="s">
        <v>30</v>
      </c>
      <c r="M1186" s="103" t="s">
        <v>30</v>
      </c>
      <c r="N1186" s="103" t="s">
        <v>30</v>
      </c>
      <c r="O1186" s="103" t="s">
        <v>27</v>
      </c>
      <c r="P1186" s="103" t="s">
        <v>1517</v>
      </c>
      <c r="Q1186" s="103" t="s">
        <v>5014</v>
      </c>
      <c r="R1186" s="105">
        <v>18777811331</v>
      </c>
      <c r="S1186" s="103" t="s">
        <v>1517</v>
      </c>
      <c r="T1186" s="103" t="s">
        <v>20211</v>
      </c>
      <c r="U1186" s="106" t="s">
        <v>20626</v>
      </c>
      <c r="V1186" s="105" t="s">
        <v>21177</v>
      </c>
      <c r="W1186" s="107" t="s">
        <v>275</v>
      </c>
      <c r="X1186" t="s">
        <v>3178</v>
      </c>
      <c r="AA1186">
        <f ca="1" t="shared" si="37"/>
        <v>16</v>
      </c>
    </row>
    <row r="1187" spans="1:27">
      <c r="A1187" s="101">
        <v>66</v>
      </c>
      <c r="B1187" s="89" t="str">
        <f t="shared" si="36"/>
        <v>452731200209283625</v>
      </c>
      <c r="C1187" s="89" t="s">
        <v>275</v>
      </c>
      <c r="D1187" s="102" t="s">
        <v>5018</v>
      </c>
      <c r="E1187" s="102" t="s">
        <v>143</v>
      </c>
      <c r="F1187" s="103" t="s">
        <v>20131</v>
      </c>
      <c r="G1187" s="103" t="s">
        <v>20143</v>
      </c>
      <c r="H1187" s="104" t="s">
        <v>5017</v>
      </c>
      <c r="I1187" s="103" t="s">
        <v>27</v>
      </c>
      <c r="J1187" s="103" t="s">
        <v>30</v>
      </c>
      <c r="K1187" s="103" t="s">
        <v>27</v>
      </c>
      <c r="L1187" s="103" t="s">
        <v>30</v>
      </c>
      <c r="M1187" s="103" t="s">
        <v>30</v>
      </c>
      <c r="N1187" s="103" t="s">
        <v>30</v>
      </c>
      <c r="O1187" s="103" t="s">
        <v>27</v>
      </c>
      <c r="P1187" s="103" t="s">
        <v>1517</v>
      </c>
      <c r="Q1187" s="103" t="s">
        <v>5020</v>
      </c>
      <c r="R1187" s="105">
        <v>13407753890</v>
      </c>
      <c r="S1187" s="103" t="s">
        <v>1517</v>
      </c>
      <c r="T1187" s="103" t="s">
        <v>20158</v>
      </c>
      <c r="U1187" s="106" t="s">
        <v>20159</v>
      </c>
      <c r="V1187" s="105" t="s">
        <v>21578</v>
      </c>
      <c r="W1187" s="107" t="s">
        <v>275</v>
      </c>
      <c r="X1187" t="s">
        <v>20021</v>
      </c>
      <c r="AA1187">
        <f ca="1" t="shared" si="37"/>
        <v>18</v>
      </c>
    </row>
    <row r="1188" spans="1:27">
      <c r="A1188" s="101">
        <v>67</v>
      </c>
      <c r="B1188" s="89" t="str">
        <f t="shared" si="36"/>
        <v>451227200205211429</v>
      </c>
      <c r="C1188" s="89" t="s">
        <v>275</v>
      </c>
      <c r="D1188" s="102" t="s">
        <v>5022</v>
      </c>
      <c r="E1188" s="102" t="s">
        <v>143</v>
      </c>
      <c r="F1188" s="103" t="s">
        <v>20131</v>
      </c>
      <c r="G1188" s="103" t="s">
        <v>20150</v>
      </c>
      <c r="H1188" s="104" t="s">
        <v>5021</v>
      </c>
      <c r="I1188" s="103" t="s">
        <v>27</v>
      </c>
      <c r="J1188" s="103" t="s">
        <v>27</v>
      </c>
      <c r="K1188" s="103" t="s">
        <v>27</v>
      </c>
      <c r="L1188" s="103" t="s">
        <v>30</v>
      </c>
      <c r="M1188" s="103" t="s">
        <v>30</v>
      </c>
      <c r="N1188" s="103" t="s">
        <v>27</v>
      </c>
      <c r="O1188" s="103" t="s">
        <v>27</v>
      </c>
      <c r="P1188" s="103" t="s">
        <v>1133</v>
      </c>
      <c r="Q1188" s="103" t="s">
        <v>5024</v>
      </c>
      <c r="R1188" s="105">
        <v>13501688063</v>
      </c>
      <c r="S1188" s="103" t="s">
        <v>1133</v>
      </c>
      <c r="T1188" s="103" t="s">
        <v>20216</v>
      </c>
      <c r="U1188" s="106" t="s">
        <v>21579</v>
      </c>
      <c r="V1188" s="105" t="s">
        <v>21580</v>
      </c>
      <c r="W1188" s="107" t="s">
        <v>275</v>
      </c>
      <c r="X1188" t="s">
        <v>5023</v>
      </c>
      <c r="AA1188">
        <f ca="1" t="shared" si="37"/>
        <v>19</v>
      </c>
    </row>
    <row r="1189" spans="1:27">
      <c r="A1189" s="101">
        <v>68</v>
      </c>
      <c r="B1189" s="89" t="str">
        <f t="shared" si="36"/>
        <v>45273120030802571X</v>
      </c>
      <c r="C1189" s="89" t="s">
        <v>275</v>
      </c>
      <c r="D1189" s="102" t="s">
        <v>5026</v>
      </c>
      <c r="E1189" s="102" t="s">
        <v>24</v>
      </c>
      <c r="F1189" s="103" t="s">
        <v>20131</v>
      </c>
      <c r="G1189" s="103" t="s">
        <v>20163</v>
      </c>
      <c r="H1189" s="104" t="s">
        <v>5025</v>
      </c>
      <c r="I1189" s="103" t="s">
        <v>30</v>
      </c>
      <c r="J1189" s="103" t="s">
        <v>30</v>
      </c>
      <c r="K1189" s="103" t="s">
        <v>30</v>
      </c>
      <c r="L1189" s="103" t="s">
        <v>30</v>
      </c>
      <c r="M1189" s="103" t="s">
        <v>30</v>
      </c>
      <c r="N1189" s="103" t="s">
        <v>27</v>
      </c>
      <c r="O1189" s="103" t="s">
        <v>27</v>
      </c>
      <c r="P1189" s="103" t="s">
        <v>1517</v>
      </c>
      <c r="Q1189" s="103" t="s">
        <v>5027</v>
      </c>
      <c r="R1189" s="105">
        <v>13407753384</v>
      </c>
      <c r="S1189" s="103" t="s">
        <v>1517</v>
      </c>
      <c r="T1189" s="103" t="s">
        <v>1517</v>
      </c>
      <c r="U1189" s="106" t="s">
        <v>20408</v>
      </c>
      <c r="V1189" s="105">
        <v>0</v>
      </c>
      <c r="W1189" s="107" t="s">
        <v>275</v>
      </c>
      <c r="X1189" t="s">
        <v>19845</v>
      </c>
      <c r="AA1189">
        <f ca="1" t="shared" si="37"/>
        <v>18</v>
      </c>
    </row>
    <row r="1190" spans="1:27">
      <c r="A1190" s="101">
        <v>69</v>
      </c>
      <c r="B1190" s="89" t="str">
        <f t="shared" si="36"/>
        <v>452731200103152416</v>
      </c>
      <c r="C1190" s="89" t="s">
        <v>275</v>
      </c>
      <c r="D1190" s="102" t="s">
        <v>5029</v>
      </c>
      <c r="E1190" s="102" t="s">
        <v>24</v>
      </c>
      <c r="F1190" s="103" t="s">
        <v>20205</v>
      </c>
      <c r="G1190" s="103" t="s">
        <v>20384</v>
      </c>
      <c r="H1190" s="104" t="s">
        <v>5028</v>
      </c>
      <c r="I1190" s="103" t="s">
        <v>30</v>
      </c>
      <c r="J1190" s="103" t="s">
        <v>30</v>
      </c>
      <c r="K1190" s="103" t="s">
        <v>30</v>
      </c>
      <c r="L1190" s="103" t="s">
        <v>30</v>
      </c>
      <c r="M1190" s="103" t="s">
        <v>30</v>
      </c>
      <c r="N1190" s="103" t="s">
        <v>30</v>
      </c>
      <c r="O1190" s="103" t="s">
        <v>27</v>
      </c>
      <c r="P1190" s="103" t="s">
        <v>1517</v>
      </c>
      <c r="Q1190" s="103" t="s">
        <v>5031</v>
      </c>
      <c r="R1190" s="105">
        <v>18077896259</v>
      </c>
      <c r="S1190" s="103" t="s">
        <v>1517</v>
      </c>
      <c r="T1190" s="103" t="s">
        <v>1517</v>
      </c>
      <c r="U1190" s="106" t="s">
        <v>20167</v>
      </c>
      <c r="V1190" s="105" t="s">
        <v>20786</v>
      </c>
      <c r="W1190" s="107" t="s">
        <v>275</v>
      </c>
      <c r="X1190" t="s">
        <v>20022</v>
      </c>
      <c r="AA1190">
        <f ca="1" t="shared" si="37"/>
        <v>20</v>
      </c>
    </row>
    <row r="1191" spans="1:27">
      <c r="A1191" s="101">
        <v>70</v>
      </c>
      <c r="B1191" s="89" t="str">
        <f t="shared" si="36"/>
        <v>452731200306204810</v>
      </c>
      <c r="C1191" s="89" t="s">
        <v>275</v>
      </c>
      <c r="D1191" s="102" t="s">
        <v>5033</v>
      </c>
      <c r="E1191" s="102" t="s">
        <v>24</v>
      </c>
      <c r="F1191" s="103" t="s">
        <v>20131</v>
      </c>
      <c r="G1191" s="103" t="s">
        <v>20229</v>
      </c>
      <c r="H1191" s="104" t="s">
        <v>5032</v>
      </c>
      <c r="I1191" s="103" t="s">
        <v>30</v>
      </c>
      <c r="J1191" s="103" t="s">
        <v>30</v>
      </c>
      <c r="K1191" s="103" t="s">
        <v>30</v>
      </c>
      <c r="L1191" s="103" t="s">
        <v>30</v>
      </c>
      <c r="M1191" s="103" t="s">
        <v>30</v>
      </c>
      <c r="N1191" s="103" t="s">
        <v>30</v>
      </c>
      <c r="O1191" s="103" t="s">
        <v>27</v>
      </c>
      <c r="P1191" s="103" t="s">
        <v>1517</v>
      </c>
      <c r="Q1191" s="103" t="s">
        <v>5035</v>
      </c>
      <c r="R1191" s="105">
        <v>13707787159</v>
      </c>
      <c r="S1191" s="103" t="s">
        <v>1517</v>
      </c>
      <c r="T1191" s="103" t="s">
        <v>1517</v>
      </c>
      <c r="U1191" s="106" t="s">
        <v>21334</v>
      </c>
      <c r="V1191" s="105" t="s">
        <v>21581</v>
      </c>
      <c r="W1191" s="107" t="s">
        <v>275</v>
      </c>
      <c r="X1191" t="s">
        <v>20023</v>
      </c>
      <c r="AA1191">
        <f ca="1" t="shared" si="37"/>
        <v>18</v>
      </c>
    </row>
    <row r="1192" spans="1:27">
      <c r="A1192" s="101">
        <v>71</v>
      </c>
      <c r="B1192" s="89" t="str">
        <f t="shared" si="36"/>
        <v>452731200212010919</v>
      </c>
      <c r="C1192" s="89" t="s">
        <v>275</v>
      </c>
      <c r="D1192" s="102" t="s">
        <v>582</v>
      </c>
      <c r="E1192" s="102" t="s">
        <v>24</v>
      </c>
      <c r="F1192" s="103" t="s">
        <v>20131</v>
      </c>
      <c r="G1192" s="103" t="s">
        <v>20136</v>
      </c>
      <c r="H1192" s="104" t="s">
        <v>5036</v>
      </c>
      <c r="I1192" s="103" t="s">
        <v>30</v>
      </c>
      <c r="J1192" s="103" t="s">
        <v>27</v>
      </c>
      <c r="K1192" s="103" t="s">
        <v>27</v>
      </c>
      <c r="L1192" s="103" t="s">
        <v>30</v>
      </c>
      <c r="M1192" s="103" t="s">
        <v>30</v>
      </c>
      <c r="N1192" s="103" t="s">
        <v>30</v>
      </c>
      <c r="O1192" s="103" t="s">
        <v>27</v>
      </c>
      <c r="P1192" s="103" t="s">
        <v>1517</v>
      </c>
      <c r="Q1192" s="103" t="s">
        <v>5037</v>
      </c>
      <c r="R1192" s="105">
        <v>13737964817</v>
      </c>
      <c r="S1192" s="103" t="s">
        <v>1517</v>
      </c>
      <c r="T1192" s="103" t="s">
        <v>20151</v>
      </c>
      <c r="U1192" s="106" t="s">
        <v>20151</v>
      </c>
      <c r="V1192" s="105" t="s">
        <v>21037</v>
      </c>
      <c r="W1192" s="107" t="s">
        <v>275</v>
      </c>
      <c r="X1192" t="s">
        <v>19882</v>
      </c>
      <c r="AA1192">
        <f ca="1" t="shared" si="37"/>
        <v>18</v>
      </c>
    </row>
    <row r="1193" spans="1:27">
      <c r="A1193" s="101">
        <v>72</v>
      </c>
      <c r="B1193" s="89" t="str">
        <f t="shared" si="36"/>
        <v>452731200207240912</v>
      </c>
      <c r="C1193" s="89" t="s">
        <v>275</v>
      </c>
      <c r="D1193" s="102" t="s">
        <v>5039</v>
      </c>
      <c r="E1193" s="102" t="s">
        <v>24</v>
      </c>
      <c r="F1193" s="103" t="s">
        <v>20131</v>
      </c>
      <c r="G1193" s="103" t="s">
        <v>20185</v>
      </c>
      <c r="H1193" s="104" t="s">
        <v>5038</v>
      </c>
      <c r="I1193" s="103" t="s">
        <v>27</v>
      </c>
      <c r="J1193" s="103" t="s">
        <v>30</v>
      </c>
      <c r="K1193" s="103" t="s">
        <v>30</v>
      </c>
      <c r="L1193" s="103" t="s">
        <v>30</v>
      </c>
      <c r="M1193" s="103" t="s">
        <v>27</v>
      </c>
      <c r="N1193" s="103" t="s">
        <v>30</v>
      </c>
      <c r="O1193" s="103" t="s">
        <v>27</v>
      </c>
      <c r="P1193" s="103" t="s">
        <v>1517</v>
      </c>
      <c r="Q1193" s="103" t="s">
        <v>5040</v>
      </c>
      <c r="R1193" s="105">
        <v>13737966393</v>
      </c>
      <c r="S1193" s="103" t="s">
        <v>1517</v>
      </c>
      <c r="T1193" s="103" t="s">
        <v>20151</v>
      </c>
      <c r="U1193" s="106" t="s">
        <v>20151</v>
      </c>
      <c r="V1193" s="105" t="s">
        <v>20907</v>
      </c>
      <c r="W1193" s="107" t="s">
        <v>275</v>
      </c>
      <c r="X1193" t="s">
        <v>17645</v>
      </c>
      <c r="AA1193">
        <f ca="1" t="shared" si="37"/>
        <v>19</v>
      </c>
    </row>
    <row r="1194" spans="1:27">
      <c r="A1194" s="101">
        <v>73</v>
      </c>
      <c r="B1194" s="89" t="str">
        <f t="shared" si="36"/>
        <v>452731200307144821</v>
      </c>
      <c r="C1194" s="89" t="s">
        <v>275</v>
      </c>
      <c r="D1194" s="102" t="s">
        <v>5042</v>
      </c>
      <c r="E1194" s="102" t="s">
        <v>143</v>
      </c>
      <c r="F1194" s="103" t="s">
        <v>20131</v>
      </c>
      <c r="G1194" s="103" t="s">
        <v>20214</v>
      </c>
      <c r="H1194" s="104" t="s">
        <v>5041</v>
      </c>
      <c r="I1194" s="103" t="s">
        <v>30</v>
      </c>
      <c r="J1194" s="103" t="s">
        <v>30</v>
      </c>
      <c r="K1194" s="103" t="s">
        <v>30</v>
      </c>
      <c r="L1194" s="103" t="s">
        <v>30</v>
      </c>
      <c r="M1194" s="103" t="s">
        <v>30</v>
      </c>
      <c r="N1194" s="103" t="s">
        <v>30</v>
      </c>
      <c r="O1194" s="103" t="s">
        <v>27</v>
      </c>
      <c r="P1194" s="103" t="s">
        <v>1517</v>
      </c>
      <c r="Q1194" s="103" t="s">
        <v>5044</v>
      </c>
      <c r="R1194" s="105">
        <v>13977876061</v>
      </c>
      <c r="S1194" s="103" t="s">
        <v>1517</v>
      </c>
      <c r="T1194" s="103" t="s">
        <v>1517</v>
      </c>
      <c r="U1194" s="106" t="s">
        <v>20582</v>
      </c>
      <c r="V1194" s="105" t="s">
        <v>21582</v>
      </c>
      <c r="W1194" s="107" t="s">
        <v>275</v>
      </c>
      <c r="X1194" t="s">
        <v>21583</v>
      </c>
      <c r="AA1194">
        <f ca="1" t="shared" si="37"/>
        <v>18</v>
      </c>
    </row>
    <row r="1195" spans="1:27">
      <c r="A1195" s="101">
        <v>74</v>
      </c>
      <c r="B1195" s="89" t="str">
        <f t="shared" si="36"/>
        <v>45122920020307032X</v>
      </c>
      <c r="C1195" s="89" t="s">
        <v>275</v>
      </c>
      <c r="D1195" s="102" t="s">
        <v>5046</v>
      </c>
      <c r="E1195" s="102" t="s">
        <v>143</v>
      </c>
      <c r="F1195" s="103" t="s">
        <v>20131</v>
      </c>
      <c r="G1195" s="103" t="s">
        <v>20288</v>
      </c>
      <c r="H1195" s="104" t="s">
        <v>5045</v>
      </c>
      <c r="I1195" s="103" t="s">
        <v>30</v>
      </c>
      <c r="J1195" s="103" t="s">
        <v>30</v>
      </c>
      <c r="K1195" s="103" t="s">
        <v>30</v>
      </c>
      <c r="L1195" s="103" t="s">
        <v>30</v>
      </c>
      <c r="M1195" s="103" t="s">
        <v>30</v>
      </c>
      <c r="N1195" s="103" t="s">
        <v>27</v>
      </c>
      <c r="O1195" s="103" t="s">
        <v>27</v>
      </c>
      <c r="P1195" s="103" t="s">
        <v>1517</v>
      </c>
      <c r="Q1195" s="103" t="s">
        <v>5048</v>
      </c>
      <c r="R1195" s="105">
        <v>13907884620</v>
      </c>
      <c r="S1195" s="103" t="s">
        <v>1517</v>
      </c>
      <c r="T1195" s="103" t="s">
        <v>20280</v>
      </c>
      <c r="U1195" s="106" t="s">
        <v>20712</v>
      </c>
      <c r="V1195" s="105" t="s">
        <v>21015</v>
      </c>
      <c r="W1195" s="107" t="s">
        <v>275</v>
      </c>
      <c r="X1195" t="s">
        <v>5047</v>
      </c>
      <c r="AA1195">
        <f ca="1" t="shared" si="37"/>
        <v>19</v>
      </c>
    </row>
    <row r="1196" spans="1:27">
      <c r="A1196" s="101">
        <v>1</v>
      </c>
      <c r="B1196" s="89" t="str">
        <f t="shared" si="36"/>
        <v>451229200203212711</v>
      </c>
      <c r="C1196" s="89" t="s">
        <v>280</v>
      </c>
      <c r="D1196" s="102" t="s">
        <v>5050</v>
      </c>
      <c r="E1196" s="102" t="s">
        <v>24</v>
      </c>
      <c r="F1196" s="103" t="s">
        <v>20178</v>
      </c>
      <c r="G1196" s="103" t="s">
        <v>20288</v>
      </c>
      <c r="H1196" s="104" t="s">
        <v>5049</v>
      </c>
      <c r="I1196" s="103" t="s">
        <v>27</v>
      </c>
      <c r="J1196" s="103" t="s">
        <v>30</v>
      </c>
      <c r="K1196" s="103" t="s">
        <v>30</v>
      </c>
      <c r="L1196" s="103" t="s">
        <v>30</v>
      </c>
      <c r="M1196" s="103" t="s">
        <v>30</v>
      </c>
      <c r="N1196" s="103" t="s">
        <v>30</v>
      </c>
      <c r="O1196" s="103" t="s">
        <v>27</v>
      </c>
      <c r="P1196" s="103" t="s">
        <v>1517</v>
      </c>
      <c r="Q1196" s="103" t="s">
        <v>5051</v>
      </c>
      <c r="R1196" s="105">
        <v>18378890448</v>
      </c>
      <c r="S1196" s="103" t="s">
        <v>1517</v>
      </c>
      <c r="T1196" s="103" t="s">
        <v>20277</v>
      </c>
      <c r="U1196" s="106" t="s">
        <v>20434</v>
      </c>
      <c r="V1196" s="105" t="s">
        <v>21584</v>
      </c>
      <c r="W1196" s="107" t="s">
        <v>280</v>
      </c>
      <c r="X1196" t="s">
        <v>2754</v>
      </c>
      <c r="AA1196">
        <f ca="1" t="shared" si="37"/>
        <v>19</v>
      </c>
    </row>
    <row r="1197" spans="1:27">
      <c r="A1197" s="101">
        <v>2</v>
      </c>
      <c r="B1197" s="89" t="str">
        <f t="shared" si="36"/>
        <v>452731200208143663</v>
      </c>
      <c r="C1197" s="89" t="s">
        <v>280</v>
      </c>
      <c r="D1197" s="102" t="s">
        <v>5054</v>
      </c>
      <c r="E1197" s="102" t="s">
        <v>143</v>
      </c>
      <c r="F1197" s="103" t="s">
        <v>20131</v>
      </c>
      <c r="G1197" s="103" t="s">
        <v>20182</v>
      </c>
      <c r="H1197" s="104" t="s">
        <v>5053</v>
      </c>
      <c r="I1197" s="103" t="s">
        <v>30</v>
      </c>
      <c r="J1197" s="103" t="s">
        <v>30</v>
      </c>
      <c r="K1197" s="103" t="s">
        <v>30</v>
      </c>
      <c r="L1197" s="103" t="s">
        <v>30</v>
      </c>
      <c r="M1197" s="103" t="s">
        <v>27</v>
      </c>
      <c r="N1197" s="103" t="s">
        <v>30</v>
      </c>
      <c r="O1197" s="103" t="s">
        <v>27</v>
      </c>
      <c r="P1197" s="103" t="s">
        <v>1517</v>
      </c>
      <c r="Q1197" s="103" t="s">
        <v>5056</v>
      </c>
      <c r="R1197" s="105">
        <v>15277858669</v>
      </c>
      <c r="S1197" s="103" t="s">
        <v>1517</v>
      </c>
      <c r="T1197" s="103" t="s">
        <v>20158</v>
      </c>
      <c r="U1197" s="106" t="s">
        <v>20159</v>
      </c>
      <c r="V1197" s="105" t="s">
        <v>21585</v>
      </c>
      <c r="W1197" s="107" t="s">
        <v>280</v>
      </c>
      <c r="X1197" t="s">
        <v>20024</v>
      </c>
      <c r="AA1197">
        <f ca="1" t="shared" si="37"/>
        <v>19</v>
      </c>
    </row>
    <row r="1198" spans="1:27">
      <c r="A1198" s="101">
        <v>3</v>
      </c>
      <c r="B1198" s="89" t="str">
        <f t="shared" si="36"/>
        <v>452731200205235423</v>
      </c>
      <c r="C1198" s="89" t="s">
        <v>280</v>
      </c>
      <c r="D1198" s="102" t="s">
        <v>5058</v>
      </c>
      <c r="E1198" s="102" t="s">
        <v>143</v>
      </c>
      <c r="F1198" s="103" t="s">
        <v>20131</v>
      </c>
      <c r="G1198" s="103" t="s">
        <v>20150</v>
      </c>
      <c r="H1198" s="104" t="s">
        <v>5057</v>
      </c>
      <c r="I1198" s="103" t="s">
        <v>30</v>
      </c>
      <c r="J1198" s="103" t="s">
        <v>30</v>
      </c>
      <c r="K1198" s="103" t="s">
        <v>30</v>
      </c>
      <c r="L1198" s="103" t="s">
        <v>30</v>
      </c>
      <c r="M1198" s="103" t="s">
        <v>30</v>
      </c>
      <c r="N1198" s="103" t="s">
        <v>27</v>
      </c>
      <c r="O1198" s="103" t="s">
        <v>27</v>
      </c>
      <c r="P1198" s="103" t="s">
        <v>1517</v>
      </c>
      <c r="Q1198" s="103" t="s">
        <v>5060</v>
      </c>
      <c r="R1198" s="105">
        <v>15177385706</v>
      </c>
      <c r="S1198" s="103" t="s">
        <v>1517</v>
      </c>
      <c r="T1198" s="103" t="s">
        <v>20144</v>
      </c>
      <c r="U1198" s="106" t="s">
        <v>20145</v>
      </c>
      <c r="V1198" s="105" t="s">
        <v>21586</v>
      </c>
      <c r="W1198" s="107" t="s">
        <v>280</v>
      </c>
      <c r="X1198" t="s">
        <v>5059</v>
      </c>
      <c r="AA1198">
        <f ca="1" t="shared" si="37"/>
        <v>19</v>
      </c>
    </row>
    <row r="1199" spans="1:27">
      <c r="A1199" s="101">
        <v>4</v>
      </c>
      <c r="B1199" s="89" t="str">
        <f t="shared" si="36"/>
        <v>451229200102154225</v>
      </c>
      <c r="C1199" s="89" t="s">
        <v>280</v>
      </c>
      <c r="D1199" s="102" t="s">
        <v>5062</v>
      </c>
      <c r="E1199" s="102" t="s">
        <v>143</v>
      </c>
      <c r="F1199" s="103" t="s">
        <v>20131</v>
      </c>
      <c r="G1199" s="103" t="s">
        <v>20249</v>
      </c>
      <c r="H1199" s="104" t="s">
        <v>5061</v>
      </c>
      <c r="I1199" s="103" t="s">
        <v>30</v>
      </c>
      <c r="J1199" s="103" t="s">
        <v>30</v>
      </c>
      <c r="K1199" s="103" t="s">
        <v>30</v>
      </c>
      <c r="L1199" s="103" t="s">
        <v>30</v>
      </c>
      <c r="M1199" s="103" t="s">
        <v>30</v>
      </c>
      <c r="N1199" s="103" t="s">
        <v>30</v>
      </c>
      <c r="O1199" s="103" t="s">
        <v>27</v>
      </c>
      <c r="P1199" s="103" t="s">
        <v>1517</v>
      </c>
      <c r="Q1199" s="103" t="s">
        <v>5063</v>
      </c>
      <c r="R1199" s="105">
        <v>15807782965</v>
      </c>
      <c r="S1199" s="103" t="s">
        <v>1517</v>
      </c>
      <c r="T1199" s="103" t="s">
        <v>20133</v>
      </c>
      <c r="U1199" s="106" t="s">
        <v>20321</v>
      </c>
      <c r="V1199" s="105" t="s">
        <v>20940</v>
      </c>
      <c r="W1199" s="107" t="s">
        <v>280</v>
      </c>
      <c r="X1199" t="s">
        <v>2276</v>
      </c>
      <c r="AA1199">
        <f ca="1" t="shared" si="37"/>
        <v>20</v>
      </c>
    </row>
    <row r="1200" spans="1:27">
      <c r="A1200" s="101">
        <v>5</v>
      </c>
      <c r="B1200" s="89" t="str">
        <f t="shared" si="36"/>
        <v>452731200212040317</v>
      </c>
      <c r="C1200" s="89" t="s">
        <v>280</v>
      </c>
      <c r="D1200" s="102" t="s">
        <v>5066</v>
      </c>
      <c r="E1200" s="102" t="s">
        <v>24</v>
      </c>
      <c r="F1200" s="103" t="s">
        <v>20131</v>
      </c>
      <c r="G1200" s="103" t="s">
        <v>20136</v>
      </c>
      <c r="H1200" s="104" t="s">
        <v>5065</v>
      </c>
      <c r="I1200" s="103" t="s">
        <v>30</v>
      </c>
      <c r="J1200" s="103" t="s">
        <v>30</v>
      </c>
      <c r="K1200" s="103" t="s">
        <v>30</v>
      </c>
      <c r="L1200" s="103" t="s">
        <v>30</v>
      </c>
      <c r="M1200" s="103" t="s">
        <v>30</v>
      </c>
      <c r="N1200" s="103" t="s">
        <v>30</v>
      </c>
      <c r="O1200" s="103" t="s">
        <v>27</v>
      </c>
      <c r="P1200" s="103" t="s">
        <v>1517</v>
      </c>
      <c r="Q1200" s="103" t="s">
        <v>5068</v>
      </c>
      <c r="R1200" s="105" t="s">
        <v>5069</v>
      </c>
      <c r="S1200" s="103" t="s">
        <v>1517</v>
      </c>
      <c r="T1200" s="103" t="s">
        <v>20280</v>
      </c>
      <c r="U1200" s="106" t="s">
        <v>20333</v>
      </c>
      <c r="V1200" s="105" t="s">
        <v>21587</v>
      </c>
      <c r="W1200" s="107" t="s">
        <v>280</v>
      </c>
      <c r="X1200" t="s">
        <v>5067</v>
      </c>
      <c r="AA1200">
        <f ca="1" t="shared" si="37"/>
        <v>18</v>
      </c>
    </row>
    <row r="1201" spans="1:27">
      <c r="A1201" s="101">
        <v>6</v>
      </c>
      <c r="B1201" s="89" t="str">
        <f t="shared" si="36"/>
        <v>452731200112293675</v>
      </c>
      <c r="C1201" s="89" t="s">
        <v>280</v>
      </c>
      <c r="D1201" s="102" t="s">
        <v>5072</v>
      </c>
      <c r="E1201" s="102" t="s">
        <v>24</v>
      </c>
      <c r="F1201" s="103" t="s">
        <v>20131</v>
      </c>
      <c r="G1201" s="103" t="s">
        <v>20179</v>
      </c>
      <c r="H1201" s="104" t="s">
        <v>5071</v>
      </c>
      <c r="I1201" s="103" t="s">
        <v>30</v>
      </c>
      <c r="J1201" s="103" t="s">
        <v>30</v>
      </c>
      <c r="K1201" s="103" t="s">
        <v>30</v>
      </c>
      <c r="L1201" s="103" t="s">
        <v>30</v>
      </c>
      <c r="M1201" s="103" t="s">
        <v>27</v>
      </c>
      <c r="N1201" s="103" t="s">
        <v>27</v>
      </c>
      <c r="O1201" s="103" t="s">
        <v>27</v>
      </c>
      <c r="P1201" s="103" t="s">
        <v>1517</v>
      </c>
      <c r="Q1201" s="103" t="s">
        <v>5073</v>
      </c>
      <c r="R1201" s="105">
        <v>17777938360</v>
      </c>
      <c r="S1201" s="103" t="s">
        <v>1517</v>
      </c>
      <c r="T1201" s="103" t="s">
        <v>20158</v>
      </c>
      <c r="U1201" s="106" t="s">
        <v>20159</v>
      </c>
      <c r="V1201" s="105" t="s">
        <v>20224</v>
      </c>
      <c r="W1201" s="107" t="s">
        <v>280</v>
      </c>
      <c r="X1201" t="s">
        <v>17999</v>
      </c>
      <c r="AA1201">
        <f ca="1" t="shared" si="37"/>
        <v>19</v>
      </c>
    </row>
    <row r="1202" spans="1:27">
      <c r="A1202" s="101">
        <v>7</v>
      </c>
      <c r="B1202" s="89" t="str">
        <f t="shared" si="36"/>
        <v>452731200306255722</v>
      </c>
      <c r="C1202" s="89" t="s">
        <v>280</v>
      </c>
      <c r="D1202" s="102" t="s">
        <v>5075</v>
      </c>
      <c r="E1202" s="102" t="s">
        <v>143</v>
      </c>
      <c r="F1202" s="103" t="s">
        <v>20131</v>
      </c>
      <c r="G1202" s="103" t="s">
        <v>20229</v>
      </c>
      <c r="H1202" s="104" t="s">
        <v>5074</v>
      </c>
      <c r="I1202" s="103" t="s">
        <v>30</v>
      </c>
      <c r="J1202" s="103" t="s">
        <v>30</v>
      </c>
      <c r="K1202" s="103" t="s">
        <v>30</v>
      </c>
      <c r="L1202" s="103" t="s">
        <v>30</v>
      </c>
      <c r="M1202" s="103" t="s">
        <v>30</v>
      </c>
      <c r="N1202" s="103" t="s">
        <v>30</v>
      </c>
      <c r="O1202" s="103" t="s">
        <v>27</v>
      </c>
      <c r="P1202" s="103" t="s">
        <v>1517</v>
      </c>
      <c r="Q1202" s="103" t="s">
        <v>5076</v>
      </c>
      <c r="R1202" s="105">
        <v>19977883817</v>
      </c>
      <c r="S1202" s="103" t="s">
        <v>1517</v>
      </c>
      <c r="T1202" s="103" t="s">
        <v>1517</v>
      </c>
      <c r="U1202" s="106" t="s">
        <v>20366</v>
      </c>
      <c r="V1202" s="105" t="s">
        <v>21531</v>
      </c>
      <c r="W1202" s="107" t="s">
        <v>280</v>
      </c>
      <c r="X1202" t="s">
        <v>20005</v>
      </c>
      <c r="AA1202">
        <f ca="1" t="shared" si="37"/>
        <v>18</v>
      </c>
    </row>
    <row r="1203" spans="1:27">
      <c r="A1203" s="101">
        <v>8</v>
      </c>
      <c r="B1203" s="89" t="str">
        <f t="shared" si="36"/>
        <v>451229200110142726</v>
      </c>
      <c r="C1203" s="89" t="s">
        <v>280</v>
      </c>
      <c r="D1203" s="102" t="s">
        <v>5078</v>
      </c>
      <c r="E1203" s="102" t="s">
        <v>143</v>
      </c>
      <c r="F1203" s="103" t="s">
        <v>20178</v>
      </c>
      <c r="G1203" s="103" t="s">
        <v>20236</v>
      </c>
      <c r="H1203" s="104" t="s">
        <v>5077</v>
      </c>
      <c r="I1203" s="103" t="s">
        <v>30</v>
      </c>
      <c r="J1203" s="103" t="s">
        <v>30</v>
      </c>
      <c r="K1203" s="103" t="s">
        <v>27</v>
      </c>
      <c r="L1203" s="103" t="s">
        <v>30</v>
      </c>
      <c r="M1203" s="103" t="s">
        <v>30</v>
      </c>
      <c r="N1203" s="103" t="s">
        <v>30</v>
      </c>
      <c r="O1203" s="103" t="s">
        <v>27</v>
      </c>
      <c r="P1203" s="103" t="s">
        <v>1517</v>
      </c>
      <c r="Q1203" s="103" t="s">
        <v>5080</v>
      </c>
      <c r="R1203" s="105">
        <v>18077898392</v>
      </c>
      <c r="S1203" s="103" t="s">
        <v>1517</v>
      </c>
      <c r="T1203" s="103" t="s">
        <v>20277</v>
      </c>
      <c r="U1203" s="106" t="s">
        <v>20315</v>
      </c>
      <c r="V1203" s="105" t="s">
        <v>21127</v>
      </c>
      <c r="W1203" s="107" t="s">
        <v>280</v>
      </c>
      <c r="X1203" t="s">
        <v>18563</v>
      </c>
      <c r="AA1203">
        <f ca="1" t="shared" si="37"/>
        <v>19</v>
      </c>
    </row>
    <row r="1204" spans="1:27">
      <c r="A1204" s="101">
        <v>9</v>
      </c>
      <c r="B1204" s="89" t="str">
        <f t="shared" si="36"/>
        <v>452731200302161227</v>
      </c>
      <c r="C1204" s="89" t="s">
        <v>280</v>
      </c>
      <c r="D1204" s="102" t="s">
        <v>5082</v>
      </c>
      <c r="E1204" s="102" t="s">
        <v>143</v>
      </c>
      <c r="F1204" s="103" t="s">
        <v>20131</v>
      </c>
      <c r="G1204" s="103" t="s">
        <v>20161</v>
      </c>
      <c r="H1204" s="104" t="s">
        <v>5081</v>
      </c>
      <c r="I1204" s="103" t="s">
        <v>30</v>
      </c>
      <c r="J1204" s="103" t="s">
        <v>30</v>
      </c>
      <c r="K1204" s="103" t="s">
        <v>30</v>
      </c>
      <c r="L1204" s="103" t="s">
        <v>30</v>
      </c>
      <c r="M1204" s="103" t="s">
        <v>30</v>
      </c>
      <c r="N1204" s="103" t="s">
        <v>30</v>
      </c>
      <c r="O1204" s="103" t="s">
        <v>27</v>
      </c>
      <c r="P1204" s="103" t="s">
        <v>1517</v>
      </c>
      <c r="Q1204" s="103" t="s">
        <v>5083</v>
      </c>
      <c r="R1204" s="105">
        <v>15878685811</v>
      </c>
      <c r="S1204" s="103" t="s">
        <v>1517</v>
      </c>
      <c r="T1204" s="103" t="s">
        <v>20169</v>
      </c>
      <c r="U1204" s="106" t="s">
        <v>20246</v>
      </c>
      <c r="V1204" s="105" t="s">
        <v>20667</v>
      </c>
      <c r="W1204" s="107" t="s">
        <v>280</v>
      </c>
      <c r="X1204" t="s">
        <v>17763</v>
      </c>
      <c r="AA1204">
        <f ca="1" t="shared" si="37"/>
        <v>18</v>
      </c>
    </row>
    <row r="1205" spans="1:27">
      <c r="A1205" s="101">
        <v>10</v>
      </c>
      <c r="B1205" s="89" t="str">
        <f t="shared" si="36"/>
        <v>452731200211210919</v>
      </c>
      <c r="C1205" s="89" t="s">
        <v>280</v>
      </c>
      <c r="D1205" s="102" t="s">
        <v>5086</v>
      </c>
      <c r="E1205" s="102" t="s">
        <v>24</v>
      </c>
      <c r="F1205" s="103" t="s">
        <v>20131</v>
      </c>
      <c r="G1205" s="103" t="s">
        <v>20276</v>
      </c>
      <c r="H1205" s="104" t="s">
        <v>5085</v>
      </c>
      <c r="I1205" s="103" t="s">
        <v>30</v>
      </c>
      <c r="J1205" s="103" t="s">
        <v>30</v>
      </c>
      <c r="K1205" s="103" t="s">
        <v>30</v>
      </c>
      <c r="L1205" s="103" t="s">
        <v>30</v>
      </c>
      <c r="M1205" s="103" t="s">
        <v>30</v>
      </c>
      <c r="N1205" s="103" t="s">
        <v>30</v>
      </c>
      <c r="O1205" s="103" t="s">
        <v>27</v>
      </c>
      <c r="P1205" s="103" t="s">
        <v>1517</v>
      </c>
      <c r="Q1205" s="103" t="s">
        <v>5088</v>
      </c>
      <c r="R1205" s="105">
        <v>15277895306</v>
      </c>
      <c r="S1205" s="103" t="s">
        <v>1517</v>
      </c>
      <c r="T1205" s="103" t="s">
        <v>20151</v>
      </c>
      <c r="U1205" s="106" t="s">
        <v>20152</v>
      </c>
      <c r="V1205" s="105" t="s">
        <v>21588</v>
      </c>
      <c r="W1205" s="107" t="s">
        <v>280</v>
      </c>
      <c r="X1205" t="s">
        <v>19314</v>
      </c>
      <c r="AA1205">
        <f ca="1" t="shared" si="37"/>
        <v>18</v>
      </c>
    </row>
    <row r="1206" spans="1:27">
      <c r="A1206" s="101">
        <v>11</v>
      </c>
      <c r="B1206" s="89" t="str">
        <f t="shared" si="36"/>
        <v>451229200306202735</v>
      </c>
      <c r="C1206" s="89" t="s">
        <v>280</v>
      </c>
      <c r="D1206" s="102" t="s">
        <v>5091</v>
      </c>
      <c r="E1206" s="102" t="s">
        <v>24</v>
      </c>
      <c r="F1206" s="103" t="s">
        <v>20178</v>
      </c>
      <c r="G1206" s="103" t="s">
        <v>20229</v>
      </c>
      <c r="H1206" s="104" t="s">
        <v>5090</v>
      </c>
      <c r="I1206" s="103" t="s">
        <v>30</v>
      </c>
      <c r="J1206" s="103" t="s">
        <v>30</v>
      </c>
      <c r="K1206" s="103" t="s">
        <v>30</v>
      </c>
      <c r="L1206" s="103" t="s">
        <v>30</v>
      </c>
      <c r="M1206" s="103" t="s">
        <v>30</v>
      </c>
      <c r="N1206" s="103" t="s">
        <v>27</v>
      </c>
      <c r="O1206" s="103" t="s">
        <v>27</v>
      </c>
      <c r="P1206" s="103" t="s">
        <v>1517</v>
      </c>
      <c r="Q1206" s="103" t="s">
        <v>5093</v>
      </c>
      <c r="R1206" s="105">
        <v>13518003378</v>
      </c>
      <c r="S1206" s="103" t="s">
        <v>1517</v>
      </c>
      <c r="T1206" s="103" t="s">
        <v>20240</v>
      </c>
      <c r="U1206" s="106" t="s">
        <v>21589</v>
      </c>
      <c r="V1206" s="105" t="s">
        <v>21590</v>
      </c>
      <c r="W1206" s="107" t="s">
        <v>280</v>
      </c>
      <c r="X1206" t="s">
        <v>20025</v>
      </c>
      <c r="AA1206">
        <f ca="1" t="shared" si="37"/>
        <v>18</v>
      </c>
    </row>
    <row r="1207" spans="1:27">
      <c r="A1207" s="101">
        <v>12</v>
      </c>
      <c r="B1207" s="89" t="str">
        <f t="shared" si="36"/>
        <v>45273120021128212x</v>
      </c>
      <c r="C1207" s="89" t="s">
        <v>280</v>
      </c>
      <c r="D1207" s="102" t="s">
        <v>5095</v>
      </c>
      <c r="E1207" s="102" t="s">
        <v>143</v>
      </c>
      <c r="F1207" s="103" t="s">
        <v>20131</v>
      </c>
      <c r="G1207" s="103" t="s">
        <v>20276</v>
      </c>
      <c r="H1207" s="104" t="s">
        <v>5094</v>
      </c>
      <c r="I1207" s="103" t="s">
        <v>27</v>
      </c>
      <c r="J1207" s="103" t="s">
        <v>30</v>
      </c>
      <c r="K1207" s="103" t="s">
        <v>30</v>
      </c>
      <c r="L1207" s="103" t="s">
        <v>30</v>
      </c>
      <c r="M1207" s="103" t="s">
        <v>30</v>
      </c>
      <c r="N1207" s="103" t="s">
        <v>30</v>
      </c>
      <c r="O1207" s="103" t="s">
        <v>27</v>
      </c>
      <c r="P1207" s="103" t="s">
        <v>1517</v>
      </c>
      <c r="Q1207" s="103" t="s">
        <v>5097</v>
      </c>
      <c r="R1207" s="105" t="s">
        <v>5098</v>
      </c>
      <c r="S1207" s="103" t="s">
        <v>1517</v>
      </c>
      <c r="T1207" s="103" t="s">
        <v>20240</v>
      </c>
      <c r="U1207" s="106" t="s">
        <v>20806</v>
      </c>
      <c r="V1207" s="105" t="s">
        <v>20906</v>
      </c>
      <c r="W1207" s="107" t="s">
        <v>280</v>
      </c>
      <c r="X1207" t="s">
        <v>5096</v>
      </c>
      <c r="AA1207">
        <f ca="1" t="shared" si="37"/>
        <v>18</v>
      </c>
    </row>
    <row r="1208" spans="1:27">
      <c r="A1208" s="101">
        <v>13</v>
      </c>
      <c r="B1208" s="89" t="str">
        <f t="shared" si="36"/>
        <v>452731200304295413</v>
      </c>
      <c r="C1208" s="89" t="s">
        <v>280</v>
      </c>
      <c r="D1208" s="102" t="s">
        <v>5100</v>
      </c>
      <c r="E1208" s="102" t="s">
        <v>24</v>
      </c>
      <c r="F1208" s="103" t="s">
        <v>20131</v>
      </c>
      <c r="G1208" s="103" t="s">
        <v>20154</v>
      </c>
      <c r="H1208" s="104" t="s">
        <v>5099</v>
      </c>
      <c r="I1208" s="103" t="s">
        <v>30</v>
      </c>
      <c r="J1208" s="103" t="s">
        <v>30</v>
      </c>
      <c r="K1208" s="103" t="s">
        <v>30</v>
      </c>
      <c r="L1208" s="103" t="s">
        <v>30</v>
      </c>
      <c r="M1208" s="103" t="s">
        <v>30</v>
      </c>
      <c r="N1208" s="103" t="s">
        <v>27</v>
      </c>
      <c r="O1208" s="103" t="s">
        <v>27</v>
      </c>
      <c r="P1208" s="103" t="s">
        <v>1517</v>
      </c>
      <c r="Q1208" s="103" t="s">
        <v>5102</v>
      </c>
      <c r="R1208" s="105">
        <v>15878686627</v>
      </c>
      <c r="S1208" s="103" t="s">
        <v>1517</v>
      </c>
      <c r="T1208" s="103" t="s">
        <v>1517</v>
      </c>
      <c r="U1208" s="106" t="s">
        <v>20233</v>
      </c>
      <c r="V1208" s="105" t="s">
        <v>21591</v>
      </c>
      <c r="W1208" s="107" t="s">
        <v>280</v>
      </c>
      <c r="X1208" t="s">
        <v>20026</v>
      </c>
      <c r="AA1208">
        <f ca="1" t="shared" si="37"/>
        <v>18</v>
      </c>
    </row>
    <row r="1209" spans="1:27">
      <c r="A1209" s="101">
        <v>14</v>
      </c>
      <c r="B1209" s="89" t="str">
        <f t="shared" si="36"/>
        <v>45273120020522242x</v>
      </c>
      <c r="C1209" s="89" t="s">
        <v>280</v>
      </c>
      <c r="D1209" s="102" t="s">
        <v>5104</v>
      </c>
      <c r="E1209" s="102" t="s">
        <v>143</v>
      </c>
      <c r="F1209" s="103" t="s">
        <v>20205</v>
      </c>
      <c r="G1209" s="103" t="s">
        <v>20150</v>
      </c>
      <c r="H1209" s="104" t="s">
        <v>5103</v>
      </c>
      <c r="I1209" s="103" t="s">
        <v>30</v>
      </c>
      <c r="J1209" s="103" t="s">
        <v>30</v>
      </c>
      <c r="K1209" s="103" t="s">
        <v>30</v>
      </c>
      <c r="L1209" s="103" t="s">
        <v>30</v>
      </c>
      <c r="M1209" s="103" t="s">
        <v>30</v>
      </c>
      <c r="N1209" s="103" t="s">
        <v>30</v>
      </c>
      <c r="O1209" s="103" t="s">
        <v>27</v>
      </c>
      <c r="P1209" s="103" t="s">
        <v>1517</v>
      </c>
      <c r="Q1209" s="103" t="s">
        <v>5106</v>
      </c>
      <c r="R1209" s="105">
        <v>13907884998</v>
      </c>
      <c r="S1209" s="103" t="s">
        <v>1517</v>
      </c>
      <c r="T1209" s="103" t="s">
        <v>20191</v>
      </c>
      <c r="U1209" s="106" t="s">
        <v>20339</v>
      </c>
      <c r="V1209" s="105" t="s">
        <v>21592</v>
      </c>
      <c r="W1209" s="107" t="s">
        <v>280</v>
      </c>
      <c r="X1209" t="s">
        <v>5105</v>
      </c>
      <c r="AA1209">
        <f ca="1" t="shared" si="37"/>
        <v>19</v>
      </c>
    </row>
    <row r="1210" spans="1:27">
      <c r="A1210" s="101">
        <v>15</v>
      </c>
      <c r="B1210" s="89" t="str">
        <f t="shared" si="36"/>
        <v>452731200302280349</v>
      </c>
      <c r="C1210" s="89" t="s">
        <v>280</v>
      </c>
      <c r="D1210" s="102" t="s">
        <v>5108</v>
      </c>
      <c r="E1210" s="102" t="s">
        <v>143</v>
      </c>
      <c r="F1210" s="103" t="s">
        <v>20131</v>
      </c>
      <c r="G1210" s="103" t="s">
        <v>20161</v>
      </c>
      <c r="H1210" s="104" t="s">
        <v>5107</v>
      </c>
      <c r="I1210" s="103" t="s">
        <v>30</v>
      </c>
      <c r="J1210" s="103" t="s">
        <v>30</v>
      </c>
      <c r="K1210" s="103" t="s">
        <v>30</v>
      </c>
      <c r="L1210" s="103" t="s">
        <v>30</v>
      </c>
      <c r="M1210" s="103" t="s">
        <v>30</v>
      </c>
      <c r="N1210" s="103" t="s">
        <v>30</v>
      </c>
      <c r="O1210" s="103" t="s">
        <v>27</v>
      </c>
      <c r="P1210" s="103" t="s">
        <v>1517</v>
      </c>
      <c r="Q1210" s="103" t="s">
        <v>5110</v>
      </c>
      <c r="R1210" s="105">
        <v>18407782053</v>
      </c>
      <c r="S1210" s="103" t="s">
        <v>1517</v>
      </c>
      <c r="T1210" s="103" t="s">
        <v>20280</v>
      </c>
      <c r="U1210" s="106" t="s">
        <v>20712</v>
      </c>
      <c r="V1210" s="105" t="s">
        <v>20712</v>
      </c>
      <c r="W1210" s="107" t="s">
        <v>280</v>
      </c>
      <c r="X1210" t="s">
        <v>5109</v>
      </c>
      <c r="AA1210">
        <f ca="1" t="shared" si="37"/>
        <v>18</v>
      </c>
    </row>
    <row r="1211" spans="1:27">
      <c r="A1211" s="101">
        <v>16</v>
      </c>
      <c r="B1211" s="89" t="str">
        <f t="shared" si="36"/>
        <v>452731200304262128</v>
      </c>
      <c r="C1211" s="89" t="s">
        <v>280</v>
      </c>
      <c r="D1211" s="102" t="s">
        <v>5112</v>
      </c>
      <c r="E1211" s="102" t="s">
        <v>143</v>
      </c>
      <c r="F1211" s="103" t="s">
        <v>20178</v>
      </c>
      <c r="G1211" s="103" t="s">
        <v>20154</v>
      </c>
      <c r="H1211" s="104" t="s">
        <v>5111</v>
      </c>
      <c r="I1211" s="103" t="s">
        <v>27</v>
      </c>
      <c r="J1211" s="103" t="s">
        <v>27</v>
      </c>
      <c r="K1211" s="103" t="s">
        <v>30</v>
      </c>
      <c r="L1211" s="103" t="s">
        <v>30</v>
      </c>
      <c r="M1211" s="103" t="s">
        <v>30</v>
      </c>
      <c r="N1211" s="103" t="s">
        <v>30</v>
      </c>
      <c r="O1211" s="103" t="s">
        <v>27</v>
      </c>
      <c r="P1211" s="103" t="s">
        <v>20240</v>
      </c>
      <c r="Q1211" s="103" t="s">
        <v>5114</v>
      </c>
      <c r="R1211" s="105">
        <v>18934964493</v>
      </c>
      <c r="S1211" s="103" t="s">
        <v>1517</v>
      </c>
      <c r="T1211" s="103" t="s">
        <v>20240</v>
      </c>
      <c r="U1211" s="106" t="s">
        <v>20417</v>
      </c>
      <c r="V1211" s="105" t="s">
        <v>21173</v>
      </c>
      <c r="W1211" s="107" t="s">
        <v>280</v>
      </c>
      <c r="X1211" t="s">
        <v>5113</v>
      </c>
      <c r="AA1211">
        <f ca="1" t="shared" si="37"/>
        <v>18</v>
      </c>
    </row>
    <row r="1212" spans="1:27">
      <c r="A1212" s="101">
        <v>17</v>
      </c>
      <c r="B1212" s="89" t="str">
        <f t="shared" si="36"/>
        <v>452731200211261222</v>
      </c>
      <c r="C1212" s="89" t="s">
        <v>280</v>
      </c>
      <c r="D1212" s="102" t="s">
        <v>5116</v>
      </c>
      <c r="E1212" s="102" t="s">
        <v>143</v>
      </c>
      <c r="F1212" s="103" t="s">
        <v>20131</v>
      </c>
      <c r="G1212" s="103" t="s">
        <v>20276</v>
      </c>
      <c r="H1212" s="104" t="s">
        <v>5115</v>
      </c>
      <c r="I1212" s="103" t="s">
        <v>30</v>
      </c>
      <c r="J1212" s="103" t="s">
        <v>30</v>
      </c>
      <c r="K1212" s="103" t="s">
        <v>30</v>
      </c>
      <c r="L1212" s="103" t="s">
        <v>30</v>
      </c>
      <c r="M1212" s="103" t="s">
        <v>27</v>
      </c>
      <c r="N1212" s="103" t="s">
        <v>30</v>
      </c>
      <c r="O1212" s="103" t="s">
        <v>27</v>
      </c>
      <c r="P1212" s="103" t="s">
        <v>1517</v>
      </c>
      <c r="Q1212" s="103" t="s">
        <v>5117</v>
      </c>
      <c r="R1212" s="105">
        <v>18178891971</v>
      </c>
      <c r="S1212" s="103" t="s">
        <v>1517</v>
      </c>
      <c r="T1212" s="103" t="s">
        <v>20169</v>
      </c>
      <c r="U1212" s="106" t="s">
        <v>20246</v>
      </c>
      <c r="V1212" s="105" t="s">
        <v>21373</v>
      </c>
      <c r="W1212" s="107" t="s">
        <v>280</v>
      </c>
      <c r="X1212" t="s">
        <v>18005</v>
      </c>
      <c r="AA1212">
        <f ca="1" t="shared" si="37"/>
        <v>18</v>
      </c>
    </row>
    <row r="1213" spans="1:27">
      <c r="A1213" s="101">
        <v>18</v>
      </c>
      <c r="B1213" s="89" t="str">
        <f t="shared" si="36"/>
        <v>451229200307302113</v>
      </c>
      <c r="C1213" s="89" t="s">
        <v>280</v>
      </c>
      <c r="D1213" s="102" t="s">
        <v>5119</v>
      </c>
      <c r="E1213" s="102" t="s">
        <v>24</v>
      </c>
      <c r="F1213" s="103" t="s">
        <v>20178</v>
      </c>
      <c r="G1213" s="103" t="s">
        <v>20214</v>
      </c>
      <c r="H1213" s="104" t="s">
        <v>5118</v>
      </c>
      <c r="I1213" s="103" t="s">
        <v>30</v>
      </c>
      <c r="J1213" s="103" t="s">
        <v>30</v>
      </c>
      <c r="K1213" s="103" t="s">
        <v>30</v>
      </c>
      <c r="L1213" s="103" t="s">
        <v>30</v>
      </c>
      <c r="M1213" s="103" t="s">
        <v>30</v>
      </c>
      <c r="N1213" s="103" t="s">
        <v>30</v>
      </c>
      <c r="O1213" s="103" t="s">
        <v>27</v>
      </c>
      <c r="P1213" s="103" t="s">
        <v>1517</v>
      </c>
      <c r="Q1213" s="103" t="s">
        <v>5120</v>
      </c>
      <c r="R1213" s="105">
        <v>17377448438</v>
      </c>
      <c r="S1213" s="103" t="s">
        <v>1517</v>
      </c>
      <c r="T1213" s="103" t="s">
        <v>20240</v>
      </c>
      <c r="U1213" s="106" t="s">
        <v>20417</v>
      </c>
      <c r="V1213" s="105" t="s">
        <v>21074</v>
      </c>
      <c r="W1213" s="107" t="s">
        <v>280</v>
      </c>
      <c r="X1213" t="s">
        <v>2792</v>
      </c>
      <c r="AA1213">
        <f ca="1" t="shared" si="37"/>
        <v>18</v>
      </c>
    </row>
    <row r="1214" spans="1:27">
      <c r="A1214" s="101">
        <v>19</v>
      </c>
      <c r="B1214" s="89" t="str">
        <f t="shared" si="36"/>
        <v>452731200303305421</v>
      </c>
      <c r="C1214" s="89" t="s">
        <v>280</v>
      </c>
      <c r="D1214" s="102" t="s">
        <v>5122</v>
      </c>
      <c r="E1214" s="102" t="s">
        <v>143</v>
      </c>
      <c r="F1214" s="103" t="s">
        <v>20131</v>
      </c>
      <c r="G1214" s="103" t="s">
        <v>20202</v>
      </c>
      <c r="H1214" s="104" t="s">
        <v>5121</v>
      </c>
      <c r="I1214" s="103" t="s">
        <v>30</v>
      </c>
      <c r="J1214" s="103" t="s">
        <v>30</v>
      </c>
      <c r="K1214" s="103" t="s">
        <v>27</v>
      </c>
      <c r="L1214" s="103" t="s">
        <v>30</v>
      </c>
      <c r="M1214" s="103" t="s">
        <v>30</v>
      </c>
      <c r="N1214" s="103" t="s">
        <v>30</v>
      </c>
      <c r="O1214" s="103" t="s">
        <v>27</v>
      </c>
      <c r="P1214" s="103" t="s">
        <v>1517</v>
      </c>
      <c r="Q1214" s="103" t="s">
        <v>5123</v>
      </c>
      <c r="R1214" s="105">
        <v>18278875716</v>
      </c>
      <c r="S1214" s="103" t="s">
        <v>1517</v>
      </c>
      <c r="T1214" s="103" t="s">
        <v>20144</v>
      </c>
      <c r="U1214" s="106" t="s">
        <v>21136</v>
      </c>
      <c r="V1214" s="105" t="s">
        <v>21507</v>
      </c>
      <c r="W1214" s="107" t="s">
        <v>280</v>
      </c>
      <c r="X1214" t="s">
        <v>4676</v>
      </c>
      <c r="AA1214">
        <f ca="1" t="shared" si="37"/>
        <v>18</v>
      </c>
    </row>
    <row r="1215" spans="1:27">
      <c r="A1215" s="101">
        <v>20</v>
      </c>
      <c r="B1215" s="89" t="str">
        <f t="shared" si="36"/>
        <v>451229200409232726</v>
      </c>
      <c r="C1215" s="89" t="s">
        <v>280</v>
      </c>
      <c r="D1215" s="102" t="s">
        <v>5126</v>
      </c>
      <c r="E1215" s="102" t="s">
        <v>143</v>
      </c>
      <c r="F1215" s="103" t="s">
        <v>20131</v>
      </c>
      <c r="G1215" s="103" t="s">
        <v>20351</v>
      </c>
      <c r="H1215" s="104" t="s">
        <v>5125</v>
      </c>
      <c r="I1215" s="103" t="s">
        <v>27</v>
      </c>
      <c r="J1215" s="103" t="s">
        <v>30</v>
      </c>
      <c r="K1215" s="103" t="s">
        <v>30</v>
      </c>
      <c r="L1215" s="103" t="s">
        <v>30</v>
      </c>
      <c r="M1215" s="103" t="s">
        <v>30</v>
      </c>
      <c r="N1215" s="103" t="s">
        <v>30</v>
      </c>
      <c r="O1215" s="103" t="s">
        <v>27</v>
      </c>
      <c r="P1215" s="103" t="s">
        <v>1517</v>
      </c>
      <c r="Q1215" s="103" t="s">
        <v>5128</v>
      </c>
      <c r="R1215" s="105">
        <v>17776588614</v>
      </c>
      <c r="S1215" s="103" t="s">
        <v>1517</v>
      </c>
      <c r="T1215" s="103" t="s">
        <v>20277</v>
      </c>
      <c r="U1215" s="106" t="s">
        <v>20821</v>
      </c>
      <c r="V1215" s="105" t="s">
        <v>21593</v>
      </c>
      <c r="W1215" s="107" t="s">
        <v>280</v>
      </c>
      <c r="X1215" t="s">
        <v>5127</v>
      </c>
      <c r="AA1215">
        <f ca="1" t="shared" si="37"/>
        <v>16</v>
      </c>
    </row>
    <row r="1216" spans="1:27">
      <c r="A1216" s="101">
        <v>21</v>
      </c>
      <c r="B1216" s="89" t="str">
        <f t="shared" si="36"/>
        <v>451229200306030320</v>
      </c>
      <c r="C1216" s="89" t="s">
        <v>280</v>
      </c>
      <c r="D1216" s="102" t="s">
        <v>5131</v>
      </c>
      <c r="E1216" s="102" t="s">
        <v>143</v>
      </c>
      <c r="F1216" s="103" t="s">
        <v>20131</v>
      </c>
      <c r="G1216" s="103" t="s">
        <v>20229</v>
      </c>
      <c r="H1216" s="104" t="s">
        <v>5130</v>
      </c>
      <c r="I1216" s="103" t="s">
        <v>30</v>
      </c>
      <c r="J1216" s="103" t="s">
        <v>30</v>
      </c>
      <c r="K1216" s="103" t="s">
        <v>30</v>
      </c>
      <c r="L1216" s="103" t="s">
        <v>30</v>
      </c>
      <c r="M1216" s="103" t="s">
        <v>30</v>
      </c>
      <c r="N1216" s="103" t="s">
        <v>27</v>
      </c>
      <c r="O1216" s="103" t="s">
        <v>27</v>
      </c>
      <c r="P1216" s="103" t="s">
        <v>1517</v>
      </c>
      <c r="Q1216" s="103" t="s">
        <v>5133</v>
      </c>
      <c r="R1216" s="105">
        <v>15949329397</v>
      </c>
      <c r="S1216" s="103" t="s">
        <v>1517</v>
      </c>
      <c r="T1216" s="103" t="s">
        <v>20280</v>
      </c>
      <c r="U1216" s="106" t="s">
        <v>20857</v>
      </c>
      <c r="V1216" s="105" t="s">
        <v>21594</v>
      </c>
      <c r="W1216" s="107" t="s">
        <v>280</v>
      </c>
      <c r="X1216" t="s">
        <v>5132</v>
      </c>
      <c r="AA1216">
        <f ca="1" t="shared" si="37"/>
        <v>18</v>
      </c>
    </row>
    <row r="1217" spans="1:27">
      <c r="A1217" s="101">
        <v>22</v>
      </c>
      <c r="B1217" s="89" t="str">
        <f t="shared" si="36"/>
        <v>451229200202135718</v>
      </c>
      <c r="C1217" s="89" t="s">
        <v>280</v>
      </c>
      <c r="D1217" s="102" t="s">
        <v>5136</v>
      </c>
      <c r="E1217" s="102" t="s">
        <v>24</v>
      </c>
      <c r="F1217" s="103" t="s">
        <v>20131</v>
      </c>
      <c r="G1217" s="103" t="s">
        <v>20194</v>
      </c>
      <c r="H1217" s="104" t="s">
        <v>5135</v>
      </c>
      <c r="I1217" s="103" t="s">
        <v>30</v>
      </c>
      <c r="J1217" s="103" t="s">
        <v>30</v>
      </c>
      <c r="K1217" s="103" t="s">
        <v>30</v>
      </c>
      <c r="L1217" s="103" t="s">
        <v>30</v>
      </c>
      <c r="M1217" s="103" t="s">
        <v>30</v>
      </c>
      <c r="N1217" s="103" t="s">
        <v>30</v>
      </c>
      <c r="O1217" s="103" t="s">
        <v>27</v>
      </c>
      <c r="P1217" s="103" t="s">
        <v>1517</v>
      </c>
      <c r="Q1217" s="103" t="s">
        <v>5138</v>
      </c>
      <c r="R1217" s="105">
        <v>15878823235</v>
      </c>
      <c r="S1217" s="103" t="s">
        <v>1517</v>
      </c>
      <c r="T1217" s="103" t="s">
        <v>1517</v>
      </c>
      <c r="U1217" s="106" t="s">
        <v>20233</v>
      </c>
      <c r="V1217" s="105" t="s">
        <v>21595</v>
      </c>
      <c r="W1217" s="107" t="s">
        <v>280</v>
      </c>
      <c r="X1217" t="s">
        <v>20027</v>
      </c>
      <c r="AA1217">
        <f ca="1" t="shared" si="37"/>
        <v>19</v>
      </c>
    </row>
    <row r="1218" spans="1:27">
      <c r="A1218" s="101">
        <v>23</v>
      </c>
      <c r="B1218" s="89" t="str">
        <f t="shared" si="36"/>
        <v>451229200308175128</v>
      </c>
      <c r="C1218" s="89" t="s">
        <v>280</v>
      </c>
      <c r="D1218" s="102" t="s">
        <v>5140</v>
      </c>
      <c r="E1218" s="102" t="s">
        <v>143</v>
      </c>
      <c r="F1218" s="103" t="s">
        <v>20178</v>
      </c>
      <c r="G1218" s="103" t="s">
        <v>20163</v>
      </c>
      <c r="H1218" s="104" t="s">
        <v>5139</v>
      </c>
      <c r="I1218" s="103" t="s">
        <v>27</v>
      </c>
      <c r="J1218" s="103" t="s">
        <v>30</v>
      </c>
      <c r="K1218" s="103" t="s">
        <v>30</v>
      </c>
      <c r="L1218" s="103" t="s">
        <v>30</v>
      </c>
      <c r="M1218" s="103" t="s">
        <v>30</v>
      </c>
      <c r="N1218" s="103" t="s">
        <v>30</v>
      </c>
      <c r="O1218" s="103" t="s">
        <v>27</v>
      </c>
      <c r="P1218" s="103" t="s">
        <v>1517</v>
      </c>
      <c r="Q1218" s="103" t="s">
        <v>5142</v>
      </c>
      <c r="R1218" s="105">
        <v>13622386664</v>
      </c>
      <c r="S1218" s="103" t="s">
        <v>1517</v>
      </c>
      <c r="T1218" s="103" t="s">
        <v>20164</v>
      </c>
      <c r="U1218" s="106" t="s">
        <v>20635</v>
      </c>
      <c r="V1218" s="105" t="s">
        <v>21596</v>
      </c>
      <c r="W1218" s="107" t="s">
        <v>280</v>
      </c>
      <c r="X1218" t="s">
        <v>5141</v>
      </c>
      <c r="AA1218">
        <f ca="1" t="shared" si="37"/>
        <v>17</v>
      </c>
    </row>
    <row r="1219" spans="1:27">
      <c r="A1219" s="101">
        <v>24</v>
      </c>
      <c r="B1219" s="89" t="str">
        <f t="shared" ref="B1219:B1282" si="38">H1219</f>
        <v>451229200102062718</v>
      </c>
      <c r="C1219" s="89" t="s">
        <v>280</v>
      </c>
      <c r="D1219" s="102" t="s">
        <v>5144</v>
      </c>
      <c r="E1219" s="102" t="s">
        <v>24</v>
      </c>
      <c r="F1219" s="103" t="s">
        <v>20178</v>
      </c>
      <c r="G1219" s="103" t="s">
        <v>20249</v>
      </c>
      <c r="H1219" s="104" t="s">
        <v>5143</v>
      </c>
      <c r="I1219" s="103" t="s">
        <v>27</v>
      </c>
      <c r="J1219" s="103" t="s">
        <v>30</v>
      </c>
      <c r="K1219" s="103" t="s">
        <v>30</v>
      </c>
      <c r="L1219" s="103" t="s">
        <v>30</v>
      </c>
      <c r="M1219" s="103" t="s">
        <v>30</v>
      </c>
      <c r="N1219" s="103" t="s">
        <v>30</v>
      </c>
      <c r="O1219" s="103" t="s">
        <v>27</v>
      </c>
      <c r="P1219" s="103" t="s">
        <v>1517</v>
      </c>
      <c r="Q1219" s="103" t="s">
        <v>5145</v>
      </c>
      <c r="R1219" s="105">
        <v>18176139124</v>
      </c>
      <c r="S1219" s="103" t="s">
        <v>1517</v>
      </c>
      <c r="T1219" s="103" t="s">
        <v>20277</v>
      </c>
      <c r="U1219" s="106" t="s">
        <v>20303</v>
      </c>
      <c r="V1219" s="105" t="s">
        <v>20490</v>
      </c>
      <c r="W1219" s="107" t="s">
        <v>280</v>
      </c>
      <c r="X1219" t="s">
        <v>1724</v>
      </c>
      <c r="AA1219">
        <f ca="1" t="shared" si="37"/>
        <v>20</v>
      </c>
    </row>
    <row r="1220" spans="1:27">
      <c r="A1220" s="101">
        <v>25</v>
      </c>
      <c r="B1220" s="89" t="str">
        <f t="shared" si="38"/>
        <v>45122920020519211x</v>
      </c>
      <c r="C1220" s="89" t="s">
        <v>280</v>
      </c>
      <c r="D1220" s="102" t="s">
        <v>5147</v>
      </c>
      <c r="E1220" s="102" t="s">
        <v>24</v>
      </c>
      <c r="F1220" s="103" t="s">
        <v>20178</v>
      </c>
      <c r="G1220" s="103" t="s">
        <v>20150</v>
      </c>
      <c r="H1220" s="104" t="s">
        <v>5146</v>
      </c>
      <c r="I1220" s="103" t="s">
        <v>27</v>
      </c>
      <c r="J1220" s="103" t="s">
        <v>30</v>
      </c>
      <c r="K1220" s="103" t="s">
        <v>30</v>
      </c>
      <c r="L1220" s="103" t="s">
        <v>30</v>
      </c>
      <c r="M1220" s="103" t="s">
        <v>30</v>
      </c>
      <c r="N1220" s="103" t="s">
        <v>30</v>
      </c>
      <c r="O1220" s="103" t="s">
        <v>27</v>
      </c>
      <c r="P1220" s="103" t="s">
        <v>1517</v>
      </c>
      <c r="Q1220" s="103" t="s">
        <v>5148</v>
      </c>
      <c r="R1220" s="105">
        <v>19907881576</v>
      </c>
      <c r="S1220" s="103" t="s">
        <v>1517</v>
      </c>
      <c r="T1220" s="103" t="s">
        <v>20240</v>
      </c>
      <c r="U1220" s="106" t="s">
        <v>20417</v>
      </c>
      <c r="V1220" s="105" t="s">
        <v>21374</v>
      </c>
      <c r="W1220" s="107" t="s">
        <v>280</v>
      </c>
      <c r="X1220" t="s">
        <v>4090</v>
      </c>
      <c r="AA1220">
        <f ca="1" t="shared" ref="AA1220:AA1283" si="39">DATEDIF(TEXT(MID(H1220,7,8),"00-00-00"),TODAY(),"y")</f>
        <v>19</v>
      </c>
    </row>
    <row r="1221" spans="1:27">
      <c r="A1221" s="101">
        <v>26</v>
      </c>
      <c r="B1221" s="89" t="str">
        <f t="shared" si="38"/>
        <v>45122920030927032X</v>
      </c>
      <c r="C1221" s="89" t="s">
        <v>280</v>
      </c>
      <c r="D1221" s="102" t="s">
        <v>5151</v>
      </c>
      <c r="E1221" s="102" t="s">
        <v>143</v>
      </c>
      <c r="F1221" s="103" t="s">
        <v>20178</v>
      </c>
      <c r="G1221" s="103" t="s">
        <v>20168</v>
      </c>
      <c r="H1221" s="104" t="s">
        <v>5150</v>
      </c>
      <c r="I1221" s="103" t="s">
        <v>30</v>
      </c>
      <c r="J1221" s="103" t="s">
        <v>30</v>
      </c>
      <c r="K1221" s="103" t="s">
        <v>30</v>
      </c>
      <c r="L1221" s="103" t="s">
        <v>30</v>
      </c>
      <c r="M1221" s="103" t="s">
        <v>30</v>
      </c>
      <c r="N1221" s="103" t="s">
        <v>30</v>
      </c>
      <c r="O1221" s="103" t="s">
        <v>27</v>
      </c>
      <c r="P1221" s="103" t="s">
        <v>1517</v>
      </c>
      <c r="Q1221" s="103" t="s">
        <v>5153</v>
      </c>
      <c r="R1221" s="105">
        <v>19977898837</v>
      </c>
      <c r="S1221" s="103" t="s">
        <v>1517</v>
      </c>
      <c r="T1221" s="103" t="s">
        <v>20280</v>
      </c>
      <c r="U1221" s="106" t="s">
        <v>21018</v>
      </c>
      <c r="V1221" s="105" t="s">
        <v>21597</v>
      </c>
      <c r="W1221" s="107" t="s">
        <v>280</v>
      </c>
      <c r="X1221" t="s">
        <v>5152</v>
      </c>
      <c r="AA1221">
        <f ca="1" t="shared" si="39"/>
        <v>17</v>
      </c>
    </row>
    <row r="1222" spans="1:27">
      <c r="A1222" s="101">
        <v>27</v>
      </c>
      <c r="B1222" s="89" t="str">
        <f t="shared" si="38"/>
        <v>452731200206084823</v>
      </c>
      <c r="C1222" s="89" t="s">
        <v>280</v>
      </c>
      <c r="D1222" s="102" t="s">
        <v>5155</v>
      </c>
      <c r="E1222" s="102" t="s">
        <v>143</v>
      </c>
      <c r="F1222" s="103" t="s">
        <v>20131</v>
      </c>
      <c r="G1222" s="103" t="s">
        <v>20190</v>
      </c>
      <c r="H1222" s="104" t="s">
        <v>5154</v>
      </c>
      <c r="I1222" s="103" t="s">
        <v>30</v>
      </c>
      <c r="J1222" s="103" t="s">
        <v>30</v>
      </c>
      <c r="K1222" s="103" t="s">
        <v>30</v>
      </c>
      <c r="L1222" s="103" t="s">
        <v>30</v>
      </c>
      <c r="M1222" s="103" t="s">
        <v>30</v>
      </c>
      <c r="N1222" s="103" t="s">
        <v>30</v>
      </c>
      <c r="O1222" s="103" t="s">
        <v>27</v>
      </c>
      <c r="P1222" s="103" t="s">
        <v>1517</v>
      </c>
      <c r="Q1222" s="103" t="s">
        <v>5157</v>
      </c>
      <c r="R1222" s="105">
        <v>13481849504</v>
      </c>
      <c r="S1222" s="103" t="s">
        <v>1517</v>
      </c>
      <c r="T1222" s="103" t="s">
        <v>20535</v>
      </c>
      <c r="U1222" s="106" t="s">
        <v>21598</v>
      </c>
      <c r="V1222" s="105">
        <v>0</v>
      </c>
      <c r="W1222" s="107" t="s">
        <v>280</v>
      </c>
      <c r="X1222" t="s">
        <v>20028</v>
      </c>
      <c r="AA1222">
        <f ca="1" t="shared" si="39"/>
        <v>19</v>
      </c>
    </row>
    <row r="1223" spans="1:27">
      <c r="A1223" s="101">
        <v>28</v>
      </c>
      <c r="B1223" s="89" t="str">
        <f t="shared" si="38"/>
        <v>452122200209121811</v>
      </c>
      <c r="C1223" s="89" t="s">
        <v>280</v>
      </c>
      <c r="D1223" s="102" t="s">
        <v>5159</v>
      </c>
      <c r="E1223" s="102" t="s">
        <v>24</v>
      </c>
      <c r="F1223" s="103" t="s">
        <v>20205</v>
      </c>
      <c r="G1223" s="103" t="s">
        <v>20143</v>
      </c>
      <c r="H1223" s="104" t="s">
        <v>5158</v>
      </c>
      <c r="I1223" s="103" t="s">
        <v>30</v>
      </c>
      <c r="J1223" s="103" t="s">
        <v>30</v>
      </c>
      <c r="K1223" s="103" t="s">
        <v>30</v>
      </c>
      <c r="L1223" s="103" t="s">
        <v>30</v>
      </c>
      <c r="M1223" s="103" t="s">
        <v>30</v>
      </c>
      <c r="N1223" s="103" t="s">
        <v>30</v>
      </c>
      <c r="O1223" s="103" t="s">
        <v>27</v>
      </c>
      <c r="P1223" s="103" t="s">
        <v>21599</v>
      </c>
      <c r="Q1223" s="103" t="s">
        <v>5161</v>
      </c>
      <c r="R1223" s="105">
        <v>13788283856</v>
      </c>
      <c r="S1223" s="103" t="s">
        <v>21599</v>
      </c>
      <c r="T1223" s="103" t="s">
        <v>21600</v>
      </c>
      <c r="U1223" s="106" t="s">
        <v>21601</v>
      </c>
      <c r="V1223" s="105" t="s">
        <v>21602</v>
      </c>
      <c r="W1223" s="107" t="s">
        <v>280</v>
      </c>
      <c r="X1223" t="s">
        <v>20029</v>
      </c>
      <c r="AA1223">
        <f ca="1" t="shared" si="39"/>
        <v>18</v>
      </c>
    </row>
    <row r="1224" spans="1:27">
      <c r="A1224" s="101">
        <v>29</v>
      </c>
      <c r="B1224" s="89" t="str">
        <f t="shared" si="38"/>
        <v>452731200105110922</v>
      </c>
      <c r="C1224" s="89" t="s">
        <v>280</v>
      </c>
      <c r="D1224" s="102" t="s">
        <v>5164</v>
      </c>
      <c r="E1224" s="102" t="s">
        <v>143</v>
      </c>
      <c r="F1224" s="103" t="s">
        <v>20131</v>
      </c>
      <c r="G1224" s="103" t="s">
        <v>20317</v>
      </c>
      <c r="H1224" s="104" t="s">
        <v>5163</v>
      </c>
      <c r="I1224" s="103" t="s">
        <v>30</v>
      </c>
      <c r="J1224" s="103" t="s">
        <v>30</v>
      </c>
      <c r="K1224" s="103" t="s">
        <v>30</v>
      </c>
      <c r="L1224" s="103" t="s">
        <v>30</v>
      </c>
      <c r="M1224" s="103" t="s">
        <v>30</v>
      </c>
      <c r="N1224" s="103" t="s">
        <v>27</v>
      </c>
      <c r="O1224" s="103" t="s">
        <v>27</v>
      </c>
      <c r="P1224" s="103" t="s">
        <v>1517</v>
      </c>
      <c r="Q1224" s="103" t="s">
        <v>5165</v>
      </c>
      <c r="R1224" s="105">
        <v>1878680805</v>
      </c>
      <c r="S1224" s="103" t="s">
        <v>1517</v>
      </c>
      <c r="T1224" s="103" t="s">
        <v>20151</v>
      </c>
      <c r="U1224" s="106" t="s">
        <v>20266</v>
      </c>
      <c r="V1224" s="105" t="s">
        <v>21251</v>
      </c>
      <c r="W1224" s="107" t="s">
        <v>280</v>
      </c>
      <c r="X1224" t="s">
        <v>17857</v>
      </c>
      <c r="AA1224">
        <f ca="1" t="shared" si="39"/>
        <v>20</v>
      </c>
    </row>
    <row r="1225" spans="1:27">
      <c r="A1225" s="101">
        <v>30</v>
      </c>
      <c r="B1225" s="89" t="str">
        <f t="shared" si="38"/>
        <v>452731200208311217</v>
      </c>
      <c r="C1225" s="89" t="s">
        <v>280</v>
      </c>
      <c r="D1225" s="102" t="s">
        <v>5167</v>
      </c>
      <c r="E1225" s="102" t="s">
        <v>24</v>
      </c>
      <c r="F1225" s="103" t="s">
        <v>20131</v>
      </c>
      <c r="G1225" s="103" t="s">
        <v>20182</v>
      </c>
      <c r="H1225" s="104" t="s">
        <v>5166</v>
      </c>
      <c r="I1225" s="103" t="s">
        <v>30</v>
      </c>
      <c r="J1225" s="103" t="s">
        <v>30</v>
      </c>
      <c r="K1225" s="103" t="s">
        <v>30</v>
      </c>
      <c r="L1225" s="103" t="s">
        <v>30</v>
      </c>
      <c r="M1225" s="103" t="s">
        <v>27</v>
      </c>
      <c r="N1225" s="103" t="s">
        <v>30</v>
      </c>
      <c r="O1225" s="103" t="s">
        <v>27</v>
      </c>
      <c r="P1225" s="103" t="s">
        <v>1517</v>
      </c>
      <c r="Q1225" s="103" t="s">
        <v>5169</v>
      </c>
      <c r="R1225" s="105" t="s">
        <v>5170</v>
      </c>
      <c r="S1225" s="103" t="s">
        <v>1517</v>
      </c>
      <c r="T1225" s="103" t="s">
        <v>20169</v>
      </c>
      <c r="U1225" s="106" t="s">
        <v>20246</v>
      </c>
      <c r="V1225" s="105" t="s">
        <v>21603</v>
      </c>
      <c r="W1225" s="107" t="s">
        <v>280</v>
      </c>
      <c r="X1225" t="s">
        <v>20030</v>
      </c>
      <c r="AA1225">
        <f ca="1" t="shared" si="39"/>
        <v>18</v>
      </c>
    </row>
    <row r="1226" spans="1:27">
      <c r="A1226" s="101">
        <v>31</v>
      </c>
      <c r="B1226" s="89" t="str">
        <f t="shared" si="38"/>
        <v>452731200303184818</v>
      </c>
      <c r="C1226" s="89" t="s">
        <v>280</v>
      </c>
      <c r="D1226" s="102" t="s">
        <v>5172</v>
      </c>
      <c r="E1226" s="102" t="s">
        <v>24</v>
      </c>
      <c r="F1226" s="103" t="s">
        <v>20131</v>
      </c>
      <c r="G1226" s="103" t="s">
        <v>20202</v>
      </c>
      <c r="H1226" s="104" t="s">
        <v>5171</v>
      </c>
      <c r="I1226" s="103" t="s">
        <v>30</v>
      </c>
      <c r="J1226" s="103" t="s">
        <v>30</v>
      </c>
      <c r="K1226" s="103" t="s">
        <v>30</v>
      </c>
      <c r="L1226" s="103" t="s">
        <v>30</v>
      </c>
      <c r="M1226" s="103" t="s">
        <v>30</v>
      </c>
      <c r="N1226" s="103" t="s">
        <v>30</v>
      </c>
      <c r="O1226" s="103" t="s">
        <v>27</v>
      </c>
      <c r="P1226" s="103" t="s">
        <v>1517</v>
      </c>
      <c r="Q1226" s="103" t="s">
        <v>5173</v>
      </c>
      <c r="R1226" s="105" t="s">
        <v>5174</v>
      </c>
      <c r="S1226" s="103" t="s">
        <v>1517</v>
      </c>
      <c r="T1226" s="103" t="s">
        <v>1517</v>
      </c>
      <c r="U1226" s="106" t="s">
        <v>20551</v>
      </c>
      <c r="V1226" s="105" t="s">
        <v>21087</v>
      </c>
      <c r="W1226" s="107" t="s">
        <v>280</v>
      </c>
      <c r="X1226" t="s">
        <v>19881</v>
      </c>
      <c r="AA1226">
        <f ca="1" t="shared" si="39"/>
        <v>18</v>
      </c>
    </row>
    <row r="1227" spans="1:27">
      <c r="A1227" s="101">
        <v>32</v>
      </c>
      <c r="B1227" s="89" t="str">
        <f t="shared" si="38"/>
        <v>451229200304090928</v>
      </c>
      <c r="C1227" s="89" t="s">
        <v>280</v>
      </c>
      <c r="D1227" s="102" t="s">
        <v>5177</v>
      </c>
      <c r="E1227" s="102" t="s">
        <v>143</v>
      </c>
      <c r="F1227" s="103" t="s">
        <v>20131</v>
      </c>
      <c r="G1227" s="103" t="s">
        <v>20154</v>
      </c>
      <c r="H1227" s="104" t="s">
        <v>5176</v>
      </c>
      <c r="I1227" s="103" t="s">
        <v>30</v>
      </c>
      <c r="J1227" s="103" t="s">
        <v>30</v>
      </c>
      <c r="K1227" s="103" t="s">
        <v>27</v>
      </c>
      <c r="L1227" s="103" t="s">
        <v>30</v>
      </c>
      <c r="M1227" s="103" t="s">
        <v>30</v>
      </c>
      <c r="N1227" s="103" t="s">
        <v>30</v>
      </c>
      <c r="O1227" s="103" t="s">
        <v>27</v>
      </c>
      <c r="P1227" s="103" t="s">
        <v>1517</v>
      </c>
      <c r="Q1227" s="103" t="s">
        <v>5179</v>
      </c>
      <c r="R1227" s="105">
        <v>15307606448</v>
      </c>
      <c r="S1227" s="103" t="s">
        <v>1517</v>
      </c>
      <c r="T1227" s="103" t="s">
        <v>20151</v>
      </c>
      <c r="U1227" s="106" t="s">
        <v>20152</v>
      </c>
      <c r="V1227" s="105" t="s">
        <v>21604</v>
      </c>
      <c r="W1227" s="107" t="s">
        <v>280</v>
      </c>
      <c r="X1227" t="s">
        <v>20031</v>
      </c>
      <c r="AA1227">
        <f ca="1" t="shared" si="39"/>
        <v>18</v>
      </c>
    </row>
    <row r="1228" spans="1:27">
      <c r="A1228" s="101">
        <v>33</v>
      </c>
      <c r="B1228" s="89" t="str">
        <f t="shared" si="38"/>
        <v>451229200610144226</v>
      </c>
      <c r="C1228" s="89" t="s">
        <v>280</v>
      </c>
      <c r="D1228" s="102" t="s">
        <v>5181</v>
      </c>
      <c r="E1228" s="102" t="s">
        <v>143</v>
      </c>
      <c r="F1228" s="103" t="s">
        <v>20131</v>
      </c>
      <c r="G1228" s="103" t="s">
        <v>21605</v>
      </c>
      <c r="H1228" s="104" t="s">
        <v>5180</v>
      </c>
      <c r="I1228" s="103" t="s">
        <v>30</v>
      </c>
      <c r="J1228" s="103" t="s">
        <v>30</v>
      </c>
      <c r="K1228" s="103" t="s">
        <v>27</v>
      </c>
      <c r="L1228" s="103" t="s">
        <v>30</v>
      </c>
      <c r="M1228" s="103" t="s">
        <v>30</v>
      </c>
      <c r="N1228" s="103" t="s">
        <v>30</v>
      </c>
      <c r="O1228" s="103" t="s">
        <v>27</v>
      </c>
      <c r="P1228" s="103" t="s">
        <v>1517</v>
      </c>
      <c r="Q1228" s="103" t="s">
        <v>5183</v>
      </c>
      <c r="R1228" s="105">
        <v>13450051322</v>
      </c>
      <c r="S1228" s="103" t="s">
        <v>1517</v>
      </c>
      <c r="T1228" s="103" t="s">
        <v>20133</v>
      </c>
      <c r="U1228" s="106" t="s">
        <v>20689</v>
      </c>
      <c r="V1228" s="105" t="s">
        <v>21606</v>
      </c>
      <c r="W1228" s="107" t="s">
        <v>280</v>
      </c>
      <c r="X1228" t="s">
        <v>5182</v>
      </c>
      <c r="AA1228">
        <f ca="1" t="shared" si="39"/>
        <v>14</v>
      </c>
    </row>
    <row r="1229" spans="1:27">
      <c r="A1229" s="101">
        <v>34</v>
      </c>
      <c r="B1229" s="89" t="str">
        <f t="shared" si="38"/>
        <v>45122920011122212x</v>
      </c>
      <c r="C1229" s="89" t="s">
        <v>280</v>
      </c>
      <c r="D1229" s="102" t="s">
        <v>5185</v>
      </c>
      <c r="E1229" s="102" t="s">
        <v>143</v>
      </c>
      <c r="F1229" s="103" t="s">
        <v>20178</v>
      </c>
      <c r="G1229" s="103" t="s">
        <v>20222</v>
      </c>
      <c r="H1229" s="104" t="s">
        <v>5184</v>
      </c>
      <c r="I1229" s="103" t="s">
        <v>27</v>
      </c>
      <c r="J1229" s="103" t="s">
        <v>27</v>
      </c>
      <c r="K1229" s="103" t="s">
        <v>30</v>
      </c>
      <c r="L1229" s="103" t="s">
        <v>30</v>
      </c>
      <c r="M1229" s="103" t="s">
        <v>30</v>
      </c>
      <c r="N1229" s="103" t="s">
        <v>30</v>
      </c>
      <c r="O1229" s="103" t="s">
        <v>27</v>
      </c>
      <c r="P1229" s="103" t="s">
        <v>1517</v>
      </c>
      <c r="Q1229" s="103" t="s">
        <v>5187</v>
      </c>
      <c r="R1229" s="105">
        <v>18070864271</v>
      </c>
      <c r="S1229" s="103" t="s">
        <v>1517</v>
      </c>
      <c r="T1229" s="103" t="s">
        <v>20240</v>
      </c>
      <c r="U1229" s="106" t="s">
        <v>20417</v>
      </c>
      <c r="V1229" s="105" t="s">
        <v>21607</v>
      </c>
      <c r="W1229" s="107" t="s">
        <v>280</v>
      </c>
      <c r="X1229" t="s">
        <v>5186</v>
      </c>
      <c r="AA1229">
        <f ca="1" t="shared" si="39"/>
        <v>19</v>
      </c>
    </row>
    <row r="1230" spans="1:27">
      <c r="A1230" s="101">
        <v>35</v>
      </c>
      <c r="B1230" s="89" t="str">
        <f t="shared" si="38"/>
        <v>451229200108242410</v>
      </c>
      <c r="C1230" s="89" t="s">
        <v>280</v>
      </c>
      <c r="D1230" s="102" t="s">
        <v>5189</v>
      </c>
      <c r="E1230" s="102" t="s">
        <v>24</v>
      </c>
      <c r="F1230" s="103" t="s">
        <v>20178</v>
      </c>
      <c r="G1230" s="103" t="s">
        <v>21038</v>
      </c>
      <c r="H1230" s="104" t="s">
        <v>5188</v>
      </c>
      <c r="I1230" s="103" t="s">
        <v>27</v>
      </c>
      <c r="J1230" s="103" t="s">
        <v>30</v>
      </c>
      <c r="K1230" s="103" t="s">
        <v>30</v>
      </c>
      <c r="L1230" s="103" t="s">
        <v>30</v>
      </c>
      <c r="M1230" s="103" t="s">
        <v>30</v>
      </c>
      <c r="N1230" s="103" t="s">
        <v>30</v>
      </c>
      <c r="O1230" s="103" t="s">
        <v>27</v>
      </c>
      <c r="P1230" s="103" t="s">
        <v>1517</v>
      </c>
      <c r="Q1230" s="103" t="s">
        <v>5190</v>
      </c>
      <c r="R1230" s="105">
        <v>18176135419</v>
      </c>
      <c r="S1230" s="103" t="s">
        <v>1517</v>
      </c>
      <c r="T1230" s="103" t="s">
        <v>20191</v>
      </c>
      <c r="U1230" s="106" t="s">
        <v>20877</v>
      </c>
      <c r="V1230" s="105" t="s">
        <v>21238</v>
      </c>
      <c r="W1230" s="107" t="s">
        <v>280</v>
      </c>
      <c r="X1230" t="s">
        <v>3714</v>
      </c>
      <c r="AA1230">
        <f ca="1" t="shared" si="39"/>
        <v>19</v>
      </c>
    </row>
    <row r="1231" spans="1:27">
      <c r="A1231" s="101">
        <v>36</v>
      </c>
      <c r="B1231" s="89" t="str">
        <f t="shared" si="38"/>
        <v>452731200311064824</v>
      </c>
      <c r="C1231" s="89" t="s">
        <v>280</v>
      </c>
      <c r="D1231" s="102" t="s">
        <v>5193</v>
      </c>
      <c r="E1231" s="102" t="s">
        <v>143</v>
      </c>
      <c r="F1231" s="103" t="s">
        <v>20131</v>
      </c>
      <c r="G1231" s="103" t="s">
        <v>20423</v>
      </c>
      <c r="H1231" s="104" t="s">
        <v>5192</v>
      </c>
      <c r="I1231" s="103" t="s">
        <v>30</v>
      </c>
      <c r="J1231" s="103" t="s">
        <v>30</v>
      </c>
      <c r="K1231" s="103" t="s">
        <v>30</v>
      </c>
      <c r="L1231" s="103" t="s">
        <v>30</v>
      </c>
      <c r="M1231" s="103" t="s">
        <v>30</v>
      </c>
      <c r="N1231" s="103" t="s">
        <v>30</v>
      </c>
      <c r="O1231" s="103" t="s">
        <v>27</v>
      </c>
      <c r="P1231" s="103" t="s">
        <v>1517</v>
      </c>
      <c r="Q1231" s="103" t="s">
        <v>5195</v>
      </c>
      <c r="R1231" s="105">
        <v>13907884181</v>
      </c>
      <c r="S1231" s="103" t="s">
        <v>1517</v>
      </c>
      <c r="T1231" s="103" t="s">
        <v>1517</v>
      </c>
      <c r="U1231" s="106" t="s">
        <v>20167</v>
      </c>
      <c r="V1231" s="105" t="s">
        <v>21608</v>
      </c>
      <c r="W1231" s="107" t="s">
        <v>280</v>
      </c>
      <c r="X1231" t="s">
        <v>21609</v>
      </c>
      <c r="AA1231">
        <f ca="1" t="shared" si="39"/>
        <v>17</v>
      </c>
    </row>
    <row r="1232" spans="1:27">
      <c r="A1232" s="101">
        <v>37</v>
      </c>
      <c r="B1232" s="89" t="str">
        <f t="shared" si="38"/>
        <v>451229200203050011</v>
      </c>
      <c r="C1232" s="89" t="s">
        <v>280</v>
      </c>
      <c r="D1232" s="102" t="s">
        <v>5197</v>
      </c>
      <c r="E1232" s="102" t="s">
        <v>24</v>
      </c>
      <c r="F1232" s="103" t="s">
        <v>20131</v>
      </c>
      <c r="G1232" s="103" t="s">
        <v>20288</v>
      </c>
      <c r="H1232" s="104" t="s">
        <v>5196</v>
      </c>
      <c r="I1232" s="103" t="s">
        <v>30</v>
      </c>
      <c r="J1232" s="103" t="s">
        <v>30</v>
      </c>
      <c r="K1232" s="103" t="s">
        <v>27</v>
      </c>
      <c r="L1232" s="103" t="s">
        <v>30</v>
      </c>
      <c r="M1232" s="103" t="s">
        <v>30</v>
      </c>
      <c r="N1232" s="103" t="s">
        <v>30</v>
      </c>
      <c r="O1232" s="103" t="s">
        <v>27</v>
      </c>
      <c r="P1232" s="103" t="s">
        <v>1517</v>
      </c>
      <c r="Q1232" s="103" t="s">
        <v>5199</v>
      </c>
      <c r="R1232" s="105" t="s">
        <v>5200</v>
      </c>
      <c r="S1232" s="103" t="s">
        <v>1517</v>
      </c>
      <c r="T1232" s="103" t="s">
        <v>1517</v>
      </c>
      <c r="U1232" s="106" t="s">
        <v>20283</v>
      </c>
      <c r="V1232" s="105" t="s">
        <v>21610</v>
      </c>
      <c r="W1232" s="107" t="s">
        <v>280</v>
      </c>
      <c r="X1232" t="s">
        <v>20032</v>
      </c>
      <c r="AA1232">
        <f ca="1" t="shared" si="39"/>
        <v>19</v>
      </c>
    </row>
    <row r="1233" spans="1:27">
      <c r="A1233" s="101">
        <v>38</v>
      </c>
      <c r="B1233" s="89" t="str">
        <f t="shared" si="38"/>
        <v>452731200212031218</v>
      </c>
      <c r="C1233" s="89" t="s">
        <v>280</v>
      </c>
      <c r="D1233" s="102" t="s">
        <v>5202</v>
      </c>
      <c r="E1233" s="102" t="s">
        <v>24</v>
      </c>
      <c r="F1233" s="103" t="s">
        <v>20131</v>
      </c>
      <c r="G1233" s="103" t="s">
        <v>20136</v>
      </c>
      <c r="H1233" s="104" t="s">
        <v>5201</v>
      </c>
      <c r="I1233" s="103" t="s">
        <v>30</v>
      </c>
      <c r="J1233" s="103" t="s">
        <v>30</v>
      </c>
      <c r="K1233" s="103" t="s">
        <v>30</v>
      </c>
      <c r="L1233" s="103" t="s">
        <v>30</v>
      </c>
      <c r="M1233" s="103" t="s">
        <v>27</v>
      </c>
      <c r="N1233" s="103" t="s">
        <v>30</v>
      </c>
      <c r="O1233" s="103" t="s">
        <v>27</v>
      </c>
      <c r="P1233" s="103" t="s">
        <v>1517</v>
      </c>
      <c r="Q1233" s="103" t="s">
        <v>5203</v>
      </c>
      <c r="R1233" s="105" t="s">
        <v>5204</v>
      </c>
      <c r="S1233" s="103" t="s">
        <v>1517</v>
      </c>
      <c r="T1233" s="103" t="s">
        <v>20169</v>
      </c>
      <c r="U1233" s="106" t="s">
        <v>20246</v>
      </c>
      <c r="V1233" s="105" t="s">
        <v>20427</v>
      </c>
      <c r="W1233" s="107" t="s">
        <v>280</v>
      </c>
      <c r="X1233" t="s">
        <v>17783</v>
      </c>
      <c r="AA1233">
        <f ca="1" t="shared" si="39"/>
        <v>18</v>
      </c>
    </row>
    <row r="1234" spans="1:27">
      <c r="A1234" s="101">
        <v>39</v>
      </c>
      <c r="B1234" s="89" t="str">
        <f t="shared" si="38"/>
        <v>452731200208225722</v>
      </c>
      <c r="C1234" s="89" t="s">
        <v>280</v>
      </c>
      <c r="D1234" s="102" t="s">
        <v>5206</v>
      </c>
      <c r="E1234" s="102" t="s">
        <v>143</v>
      </c>
      <c r="F1234" s="103" t="s">
        <v>20178</v>
      </c>
      <c r="G1234" s="103" t="s">
        <v>20182</v>
      </c>
      <c r="H1234" s="104" t="s">
        <v>5205</v>
      </c>
      <c r="I1234" s="103" t="s">
        <v>30</v>
      </c>
      <c r="J1234" s="103" t="s">
        <v>27</v>
      </c>
      <c r="K1234" s="103" t="s">
        <v>30</v>
      </c>
      <c r="L1234" s="103" t="s">
        <v>30</v>
      </c>
      <c r="M1234" s="103" t="s">
        <v>30</v>
      </c>
      <c r="N1234" s="103" t="s">
        <v>27</v>
      </c>
      <c r="O1234" s="103" t="s">
        <v>27</v>
      </c>
      <c r="P1234" s="103" t="s">
        <v>1517</v>
      </c>
      <c r="Q1234" s="103" t="s">
        <v>5208</v>
      </c>
      <c r="R1234" s="105">
        <v>13877896989</v>
      </c>
      <c r="S1234" s="103" t="s">
        <v>1517</v>
      </c>
      <c r="T1234" s="103" t="s">
        <v>1517</v>
      </c>
      <c r="U1234" s="106" t="s">
        <v>21611</v>
      </c>
      <c r="V1234" s="105">
        <v>0</v>
      </c>
      <c r="W1234" s="107" t="s">
        <v>280</v>
      </c>
      <c r="X1234" t="s">
        <v>20033</v>
      </c>
      <c r="AA1234">
        <f ca="1" t="shared" si="39"/>
        <v>18</v>
      </c>
    </row>
    <row r="1235" spans="1:27">
      <c r="A1235" s="101">
        <v>40</v>
      </c>
      <c r="B1235" s="89" t="str">
        <f t="shared" si="38"/>
        <v>452731200210120348</v>
      </c>
      <c r="C1235" s="89" t="s">
        <v>280</v>
      </c>
      <c r="D1235" s="102" t="s">
        <v>5210</v>
      </c>
      <c r="E1235" s="102" t="s">
        <v>143</v>
      </c>
      <c r="F1235" s="103" t="s">
        <v>20178</v>
      </c>
      <c r="G1235" s="103" t="s">
        <v>20132</v>
      </c>
      <c r="H1235" s="104" t="s">
        <v>5209</v>
      </c>
      <c r="I1235" s="103" t="s">
        <v>30</v>
      </c>
      <c r="J1235" s="103" t="s">
        <v>30</v>
      </c>
      <c r="K1235" s="103" t="s">
        <v>30</v>
      </c>
      <c r="L1235" s="103" t="s">
        <v>30</v>
      </c>
      <c r="M1235" s="103" t="s">
        <v>30</v>
      </c>
      <c r="N1235" s="103" t="s">
        <v>30</v>
      </c>
      <c r="O1235" s="103" t="s">
        <v>27</v>
      </c>
      <c r="P1235" s="103" t="s">
        <v>1517</v>
      </c>
      <c r="Q1235" s="103" t="s">
        <v>5212</v>
      </c>
      <c r="R1235" s="105">
        <v>15878686345</v>
      </c>
      <c r="S1235" s="103" t="s">
        <v>1517</v>
      </c>
      <c r="T1235" s="103" t="s">
        <v>20280</v>
      </c>
      <c r="U1235" s="106" t="s">
        <v>20857</v>
      </c>
      <c r="V1235" s="105" t="s">
        <v>21612</v>
      </c>
      <c r="W1235" s="107" t="s">
        <v>280</v>
      </c>
      <c r="X1235" t="s">
        <v>5211</v>
      </c>
      <c r="AA1235">
        <f ca="1" t="shared" si="39"/>
        <v>18</v>
      </c>
    </row>
    <row r="1236" spans="1:27">
      <c r="A1236" s="101">
        <v>41</v>
      </c>
      <c r="B1236" s="89" t="str">
        <f t="shared" si="38"/>
        <v>452731200404083661</v>
      </c>
      <c r="C1236" s="89" t="s">
        <v>280</v>
      </c>
      <c r="D1236" s="102" t="s">
        <v>5214</v>
      </c>
      <c r="E1236" s="102" t="s">
        <v>143</v>
      </c>
      <c r="F1236" s="103" t="s">
        <v>20131</v>
      </c>
      <c r="G1236" s="103" t="s">
        <v>20255</v>
      </c>
      <c r="H1236" s="104" t="s">
        <v>5213</v>
      </c>
      <c r="I1236" s="103" t="s">
        <v>30</v>
      </c>
      <c r="J1236" s="103" t="s">
        <v>30</v>
      </c>
      <c r="K1236" s="103" t="s">
        <v>30</v>
      </c>
      <c r="L1236" s="103" t="s">
        <v>30</v>
      </c>
      <c r="M1236" s="103" t="s">
        <v>27</v>
      </c>
      <c r="N1236" s="103" t="s">
        <v>30</v>
      </c>
      <c r="O1236" s="103" t="s">
        <v>27</v>
      </c>
      <c r="P1236" s="103" t="s">
        <v>1517</v>
      </c>
      <c r="Q1236" s="103" t="s">
        <v>5215</v>
      </c>
      <c r="R1236" s="105">
        <v>17377048761</v>
      </c>
      <c r="S1236" s="103" t="s">
        <v>1517</v>
      </c>
      <c r="T1236" s="103" t="s">
        <v>20158</v>
      </c>
      <c r="U1236" s="106" t="s">
        <v>20898</v>
      </c>
      <c r="V1236" s="105" t="s">
        <v>21414</v>
      </c>
      <c r="W1236" s="107" t="s">
        <v>280</v>
      </c>
      <c r="X1236" t="s">
        <v>11213</v>
      </c>
      <c r="AA1236">
        <f ca="1" t="shared" si="39"/>
        <v>17</v>
      </c>
    </row>
    <row r="1237" spans="1:27">
      <c r="A1237" s="101">
        <v>42</v>
      </c>
      <c r="B1237" s="89" t="str">
        <f t="shared" si="38"/>
        <v>452731200208024824</v>
      </c>
      <c r="C1237" s="89" t="s">
        <v>280</v>
      </c>
      <c r="D1237" s="102" t="s">
        <v>5217</v>
      </c>
      <c r="E1237" s="102" t="s">
        <v>143</v>
      </c>
      <c r="F1237" s="103" t="s">
        <v>20131</v>
      </c>
      <c r="G1237" s="103" t="s">
        <v>20182</v>
      </c>
      <c r="H1237" s="104" t="s">
        <v>5216</v>
      </c>
      <c r="I1237" s="103" t="s">
        <v>30</v>
      </c>
      <c r="J1237" s="103" t="s">
        <v>30</v>
      </c>
      <c r="K1237" s="103" t="s">
        <v>30</v>
      </c>
      <c r="L1237" s="103" t="s">
        <v>30</v>
      </c>
      <c r="M1237" s="103" t="s">
        <v>30</v>
      </c>
      <c r="N1237" s="103" t="s">
        <v>30</v>
      </c>
      <c r="O1237" s="103" t="s">
        <v>27</v>
      </c>
      <c r="P1237" s="103" t="s">
        <v>1517</v>
      </c>
      <c r="Q1237" s="103" t="s">
        <v>5219</v>
      </c>
      <c r="R1237" s="105">
        <v>13549204508</v>
      </c>
      <c r="S1237" s="103" t="s">
        <v>1517</v>
      </c>
      <c r="T1237" s="103" t="s">
        <v>1517</v>
      </c>
      <c r="U1237" s="106" t="s">
        <v>20826</v>
      </c>
      <c r="V1237" s="105" t="s">
        <v>21613</v>
      </c>
      <c r="W1237" s="107" t="s">
        <v>280</v>
      </c>
      <c r="X1237" t="s">
        <v>20034</v>
      </c>
      <c r="AA1237">
        <f ca="1" t="shared" si="39"/>
        <v>19</v>
      </c>
    </row>
    <row r="1238" spans="1:27">
      <c r="A1238" s="101">
        <v>43</v>
      </c>
      <c r="B1238" s="89" t="str">
        <f t="shared" si="38"/>
        <v>451229200209011224</v>
      </c>
      <c r="C1238" s="89" t="s">
        <v>280</v>
      </c>
      <c r="D1238" s="102" t="s">
        <v>5221</v>
      </c>
      <c r="E1238" s="102" t="s">
        <v>143</v>
      </c>
      <c r="F1238" s="103" t="s">
        <v>20131</v>
      </c>
      <c r="G1238" s="103" t="s">
        <v>20143</v>
      </c>
      <c r="H1238" s="104" t="s">
        <v>5220</v>
      </c>
      <c r="I1238" s="103" t="s">
        <v>30</v>
      </c>
      <c r="J1238" s="103" t="s">
        <v>27</v>
      </c>
      <c r="K1238" s="103" t="s">
        <v>27</v>
      </c>
      <c r="L1238" s="103" t="s">
        <v>30</v>
      </c>
      <c r="M1238" s="103" t="s">
        <v>27</v>
      </c>
      <c r="N1238" s="103" t="s">
        <v>30</v>
      </c>
      <c r="O1238" s="103" t="s">
        <v>27</v>
      </c>
      <c r="P1238" s="103" t="s">
        <v>1517</v>
      </c>
      <c r="Q1238" s="103" t="s">
        <v>5222</v>
      </c>
      <c r="R1238" s="105">
        <v>15878821864</v>
      </c>
      <c r="S1238" s="103" t="s">
        <v>1517</v>
      </c>
      <c r="T1238" s="103" t="s">
        <v>20169</v>
      </c>
      <c r="U1238" s="106" t="s">
        <v>20246</v>
      </c>
      <c r="V1238" s="105" t="s">
        <v>21273</v>
      </c>
      <c r="W1238" s="107" t="s">
        <v>280</v>
      </c>
      <c r="X1238" t="s">
        <v>19936</v>
      </c>
      <c r="AA1238">
        <f ca="1" t="shared" si="39"/>
        <v>18</v>
      </c>
    </row>
    <row r="1239" spans="1:27">
      <c r="A1239" s="101">
        <v>44</v>
      </c>
      <c r="B1239" s="89" t="str">
        <f t="shared" si="38"/>
        <v>452731200102283318</v>
      </c>
      <c r="C1239" s="89" t="s">
        <v>280</v>
      </c>
      <c r="D1239" s="102" t="s">
        <v>5224</v>
      </c>
      <c r="E1239" s="102" t="s">
        <v>24</v>
      </c>
      <c r="F1239" s="103" t="s">
        <v>20178</v>
      </c>
      <c r="G1239" s="103" t="s">
        <v>20249</v>
      </c>
      <c r="H1239" s="104" t="s">
        <v>5223</v>
      </c>
      <c r="I1239" s="103" t="s">
        <v>27</v>
      </c>
      <c r="J1239" s="103" t="s">
        <v>30</v>
      </c>
      <c r="K1239" s="103" t="s">
        <v>30</v>
      </c>
      <c r="L1239" s="103" t="s">
        <v>30</v>
      </c>
      <c r="M1239" s="103" t="s">
        <v>30</v>
      </c>
      <c r="N1239" s="103" t="s">
        <v>30</v>
      </c>
      <c r="O1239" s="103" t="s">
        <v>27</v>
      </c>
      <c r="P1239" s="103" t="s">
        <v>1517</v>
      </c>
      <c r="Q1239" s="103" t="s">
        <v>5226</v>
      </c>
      <c r="R1239" s="105">
        <v>18074897314</v>
      </c>
      <c r="S1239" s="103" t="s">
        <v>1517</v>
      </c>
      <c r="T1239" s="103" t="s">
        <v>20158</v>
      </c>
      <c r="U1239" s="106" t="s">
        <v>21008</v>
      </c>
      <c r="V1239" s="105" t="s">
        <v>21614</v>
      </c>
      <c r="W1239" s="107" t="s">
        <v>280</v>
      </c>
      <c r="X1239" t="s">
        <v>20035</v>
      </c>
      <c r="AA1239">
        <f ca="1" t="shared" si="39"/>
        <v>20</v>
      </c>
    </row>
    <row r="1240" spans="1:27">
      <c r="A1240" s="101">
        <v>45</v>
      </c>
      <c r="B1240" s="89" t="str">
        <f t="shared" si="38"/>
        <v>452731200106220322</v>
      </c>
      <c r="C1240" s="89" t="s">
        <v>280</v>
      </c>
      <c r="D1240" s="102" t="s">
        <v>5228</v>
      </c>
      <c r="E1240" s="102" t="s">
        <v>143</v>
      </c>
      <c r="F1240" s="103" t="s">
        <v>20131</v>
      </c>
      <c r="G1240" s="103" t="s">
        <v>20289</v>
      </c>
      <c r="H1240" s="104" t="s">
        <v>5227</v>
      </c>
      <c r="I1240" s="103" t="s">
        <v>30</v>
      </c>
      <c r="J1240" s="103" t="s">
        <v>30</v>
      </c>
      <c r="K1240" s="103" t="s">
        <v>30</v>
      </c>
      <c r="L1240" s="103" t="s">
        <v>27</v>
      </c>
      <c r="M1240" s="103" t="s">
        <v>30</v>
      </c>
      <c r="N1240" s="103" t="s">
        <v>30</v>
      </c>
      <c r="O1240" s="103" t="s">
        <v>27</v>
      </c>
      <c r="P1240" s="103" t="s">
        <v>1517</v>
      </c>
      <c r="Q1240" s="103" t="s">
        <v>5230</v>
      </c>
      <c r="R1240" s="105">
        <v>18077853114</v>
      </c>
      <c r="S1240" s="103" t="s">
        <v>1517</v>
      </c>
      <c r="T1240" s="103" t="s">
        <v>20280</v>
      </c>
      <c r="U1240" s="106" t="s">
        <v>20281</v>
      </c>
      <c r="V1240" s="105" t="s">
        <v>21615</v>
      </c>
      <c r="W1240" s="107" t="s">
        <v>280</v>
      </c>
      <c r="X1240" t="s">
        <v>5229</v>
      </c>
      <c r="AA1240">
        <f ca="1" t="shared" si="39"/>
        <v>20</v>
      </c>
    </row>
    <row r="1241" spans="1:27">
      <c r="A1241" s="101">
        <v>46</v>
      </c>
      <c r="B1241" s="89" t="str">
        <f t="shared" si="38"/>
        <v>451229200303035716</v>
      </c>
      <c r="C1241" s="89" t="s">
        <v>280</v>
      </c>
      <c r="D1241" s="102" t="s">
        <v>5232</v>
      </c>
      <c r="E1241" s="102" t="s">
        <v>24</v>
      </c>
      <c r="F1241" s="103" t="s">
        <v>20178</v>
      </c>
      <c r="G1241" s="103" t="s">
        <v>20202</v>
      </c>
      <c r="H1241" s="104" t="s">
        <v>5231</v>
      </c>
      <c r="I1241" s="103" t="s">
        <v>30</v>
      </c>
      <c r="J1241" s="103" t="s">
        <v>30</v>
      </c>
      <c r="K1241" s="103" t="s">
        <v>30</v>
      </c>
      <c r="L1241" s="103" t="s">
        <v>30</v>
      </c>
      <c r="M1241" s="103" t="s">
        <v>30</v>
      </c>
      <c r="N1241" s="103" t="s">
        <v>30</v>
      </c>
      <c r="O1241" s="103" t="s">
        <v>27</v>
      </c>
      <c r="P1241" s="103" t="s">
        <v>1517</v>
      </c>
      <c r="Q1241" s="103" t="s">
        <v>5234</v>
      </c>
      <c r="R1241" s="105">
        <v>13471121049</v>
      </c>
      <c r="S1241" s="103" t="s">
        <v>1517</v>
      </c>
      <c r="T1241" s="103" t="s">
        <v>1517</v>
      </c>
      <c r="U1241" s="106" t="s">
        <v>20593</v>
      </c>
      <c r="V1241" s="105" t="s">
        <v>21616</v>
      </c>
      <c r="W1241" s="107" t="s">
        <v>280</v>
      </c>
      <c r="X1241" t="s">
        <v>20036</v>
      </c>
      <c r="AA1241">
        <f ca="1" t="shared" si="39"/>
        <v>18</v>
      </c>
    </row>
    <row r="1242" spans="1:27">
      <c r="A1242" s="101">
        <v>47</v>
      </c>
      <c r="B1242" s="89" t="str">
        <f t="shared" si="38"/>
        <v>452731200207114828</v>
      </c>
      <c r="C1242" s="89" t="s">
        <v>280</v>
      </c>
      <c r="D1242" s="102" t="s">
        <v>5238</v>
      </c>
      <c r="E1242" s="102" t="s">
        <v>143</v>
      </c>
      <c r="F1242" s="103" t="s">
        <v>20131</v>
      </c>
      <c r="G1242" s="103" t="s">
        <v>20185</v>
      </c>
      <c r="H1242" s="104" t="s">
        <v>5237</v>
      </c>
      <c r="I1242" s="103" t="s">
        <v>30</v>
      </c>
      <c r="J1242" s="103" t="s">
        <v>30</v>
      </c>
      <c r="K1242" s="103" t="s">
        <v>30</v>
      </c>
      <c r="L1242" s="103" t="s">
        <v>30</v>
      </c>
      <c r="M1242" s="103" t="s">
        <v>30</v>
      </c>
      <c r="N1242" s="103" t="s">
        <v>30</v>
      </c>
      <c r="O1242" s="103" t="s">
        <v>27</v>
      </c>
      <c r="P1242" s="103" t="s">
        <v>1517</v>
      </c>
      <c r="Q1242" s="103" t="s">
        <v>5240</v>
      </c>
      <c r="R1242" s="105">
        <v>13768281726</v>
      </c>
      <c r="S1242" s="103" t="s">
        <v>1517</v>
      </c>
      <c r="T1242" s="103" t="s">
        <v>1517</v>
      </c>
      <c r="U1242" s="106" t="s">
        <v>20628</v>
      </c>
      <c r="V1242" s="105" t="s">
        <v>21617</v>
      </c>
      <c r="W1242" s="107" t="s">
        <v>280</v>
      </c>
      <c r="X1242" t="s">
        <v>20037</v>
      </c>
      <c r="AA1242">
        <f ca="1" t="shared" si="39"/>
        <v>19</v>
      </c>
    </row>
    <row r="1243" spans="1:27">
      <c r="A1243" s="101">
        <v>48</v>
      </c>
      <c r="B1243" s="89" t="str">
        <f t="shared" si="38"/>
        <v>451229200302175717</v>
      </c>
      <c r="C1243" s="89" t="s">
        <v>280</v>
      </c>
      <c r="D1243" s="102" t="s">
        <v>5242</v>
      </c>
      <c r="E1243" s="102" t="s">
        <v>24</v>
      </c>
      <c r="F1243" s="103" t="s">
        <v>20131</v>
      </c>
      <c r="G1243" s="103" t="s">
        <v>20161</v>
      </c>
      <c r="H1243" s="104" t="s">
        <v>5241</v>
      </c>
      <c r="I1243" s="103" t="s">
        <v>30</v>
      </c>
      <c r="J1243" s="103" t="s">
        <v>30</v>
      </c>
      <c r="K1243" s="103" t="s">
        <v>30</v>
      </c>
      <c r="L1243" s="103" t="s">
        <v>30</v>
      </c>
      <c r="M1243" s="103" t="s">
        <v>30</v>
      </c>
      <c r="N1243" s="103" t="s">
        <v>30</v>
      </c>
      <c r="O1243" s="103" t="s">
        <v>27</v>
      </c>
      <c r="P1243" s="103" t="s">
        <v>1517</v>
      </c>
      <c r="Q1243" s="103" t="s">
        <v>5244</v>
      </c>
      <c r="R1243" s="105">
        <v>13768380878</v>
      </c>
      <c r="S1243" s="103" t="s">
        <v>1517</v>
      </c>
      <c r="T1243" s="103" t="s">
        <v>1517</v>
      </c>
      <c r="U1243" s="106" t="s">
        <v>20264</v>
      </c>
      <c r="V1243" s="105" t="s">
        <v>21618</v>
      </c>
      <c r="W1243" s="107" t="s">
        <v>280</v>
      </c>
      <c r="X1243" t="s">
        <v>17820</v>
      </c>
      <c r="AA1243">
        <f ca="1" t="shared" si="39"/>
        <v>18</v>
      </c>
    </row>
    <row r="1244" spans="1:27">
      <c r="A1244" s="101">
        <v>49</v>
      </c>
      <c r="B1244" s="89" t="str">
        <f t="shared" si="38"/>
        <v>451229200108151834</v>
      </c>
      <c r="C1244" s="89" t="s">
        <v>280</v>
      </c>
      <c r="D1244" s="102" t="s">
        <v>5246</v>
      </c>
      <c r="E1244" s="102" t="s">
        <v>24</v>
      </c>
      <c r="F1244" s="103" t="s">
        <v>20131</v>
      </c>
      <c r="G1244" s="103" t="s">
        <v>21038</v>
      </c>
      <c r="H1244" s="104" t="s">
        <v>5245</v>
      </c>
      <c r="I1244" s="103" t="s">
        <v>30</v>
      </c>
      <c r="J1244" s="103" t="s">
        <v>30</v>
      </c>
      <c r="K1244" s="103" t="s">
        <v>27</v>
      </c>
      <c r="L1244" s="103" t="s">
        <v>30</v>
      </c>
      <c r="M1244" s="103" t="s">
        <v>30</v>
      </c>
      <c r="N1244" s="103" t="s">
        <v>30</v>
      </c>
      <c r="O1244" s="103" t="s">
        <v>27</v>
      </c>
      <c r="P1244" s="103" t="s">
        <v>1517</v>
      </c>
      <c r="Q1244" s="103" t="s">
        <v>5248</v>
      </c>
      <c r="R1244" s="105">
        <v>13537102655</v>
      </c>
      <c r="S1244" s="103" t="s">
        <v>1517</v>
      </c>
      <c r="T1244" s="103" t="s">
        <v>20208</v>
      </c>
      <c r="U1244" s="106" t="s">
        <v>20341</v>
      </c>
      <c r="V1244" s="105" t="s">
        <v>21619</v>
      </c>
      <c r="W1244" s="107" t="s">
        <v>280</v>
      </c>
      <c r="X1244" t="s">
        <v>5247</v>
      </c>
      <c r="AA1244">
        <f ca="1" t="shared" si="39"/>
        <v>20</v>
      </c>
    </row>
    <row r="1245" spans="1:27">
      <c r="A1245" s="101">
        <v>50</v>
      </c>
      <c r="B1245" s="89" t="str">
        <f t="shared" si="38"/>
        <v>452731200303101816</v>
      </c>
      <c r="C1245" s="89" t="s">
        <v>280</v>
      </c>
      <c r="D1245" s="102" t="s">
        <v>5250</v>
      </c>
      <c r="E1245" s="102" t="s">
        <v>24</v>
      </c>
      <c r="F1245" s="103" t="s">
        <v>20131</v>
      </c>
      <c r="G1245" s="103" t="s">
        <v>20202</v>
      </c>
      <c r="H1245" s="104" t="s">
        <v>5249</v>
      </c>
      <c r="I1245" s="103" t="s">
        <v>30</v>
      </c>
      <c r="J1245" s="103" t="s">
        <v>30</v>
      </c>
      <c r="K1245" s="103" t="s">
        <v>30</v>
      </c>
      <c r="L1245" s="103" t="s">
        <v>30</v>
      </c>
      <c r="M1245" s="103" t="s">
        <v>30</v>
      </c>
      <c r="N1245" s="103" t="s">
        <v>30</v>
      </c>
      <c r="O1245" s="103" t="s">
        <v>27</v>
      </c>
      <c r="P1245" s="103" t="s">
        <v>1517</v>
      </c>
      <c r="Q1245" s="103" t="s">
        <v>5251</v>
      </c>
      <c r="R1245" s="105">
        <v>13877895785</v>
      </c>
      <c r="S1245" s="103" t="s">
        <v>1517</v>
      </c>
      <c r="T1245" s="103" t="s">
        <v>20208</v>
      </c>
      <c r="U1245" s="106" t="s">
        <v>20720</v>
      </c>
      <c r="V1245" s="105" t="s">
        <v>20721</v>
      </c>
      <c r="W1245" s="107" t="s">
        <v>280</v>
      </c>
      <c r="X1245" t="s">
        <v>1456</v>
      </c>
      <c r="AA1245">
        <f ca="1" t="shared" si="39"/>
        <v>18</v>
      </c>
    </row>
    <row r="1246" spans="1:27">
      <c r="A1246" s="101">
        <v>51</v>
      </c>
      <c r="B1246" s="89" t="str">
        <f t="shared" si="38"/>
        <v>452731200210272720</v>
      </c>
      <c r="C1246" s="89" t="s">
        <v>280</v>
      </c>
      <c r="D1246" s="102" t="s">
        <v>5253</v>
      </c>
      <c r="E1246" s="102" t="s">
        <v>143</v>
      </c>
      <c r="F1246" s="103" t="s">
        <v>20131</v>
      </c>
      <c r="G1246" s="103" t="s">
        <v>20132</v>
      </c>
      <c r="H1246" s="104" t="s">
        <v>5252</v>
      </c>
      <c r="I1246" s="103" t="s">
        <v>30</v>
      </c>
      <c r="J1246" s="103" t="s">
        <v>30</v>
      </c>
      <c r="K1246" s="103" t="s">
        <v>30</v>
      </c>
      <c r="L1246" s="103" t="s">
        <v>30</v>
      </c>
      <c r="M1246" s="103" t="s">
        <v>30</v>
      </c>
      <c r="N1246" s="103" t="s">
        <v>30</v>
      </c>
      <c r="O1246" s="103" t="s">
        <v>27</v>
      </c>
      <c r="P1246" s="103" t="s">
        <v>1517</v>
      </c>
      <c r="Q1246" s="103" t="s">
        <v>5255</v>
      </c>
      <c r="R1246" s="105">
        <v>15078572894</v>
      </c>
      <c r="S1246" s="103" t="s">
        <v>1517</v>
      </c>
      <c r="T1246" s="103" t="s">
        <v>20277</v>
      </c>
      <c r="U1246" s="106" t="s">
        <v>20754</v>
      </c>
      <c r="V1246" s="105" t="s">
        <v>20978</v>
      </c>
      <c r="W1246" s="107" t="s">
        <v>280</v>
      </c>
      <c r="X1246" t="s">
        <v>5254</v>
      </c>
      <c r="AA1246">
        <f ca="1" t="shared" si="39"/>
        <v>18</v>
      </c>
    </row>
    <row r="1247" spans="1:27">
      <c r="A1247" s="101">
        <v>52</v>
      </c>
      <c r="B1247" s="89" t="str">
        <f t="shared" si="38"/>
        <v>451229200208121827</v>
      </c>
      <c r="C1247" s="89" t="s">
        <v>280</v>
      </c>
      <c r="D1247" s="102" t="s">
        <v>5257</v>
      </c>
      <c r="E1247" s="102" t="s">
        <v>143</v>
      </c>
      <c r="F1247" s="103" t="s">
        <v>20178</v>
      </c>
      <c r="G1247" s="103" t="s">
        <v>20182</v>
      </c>
      <c r="H1247" s="104" t="s">
        <v>5256</v>
      </c>
      <c r="I1247" s="103" t="s">
        <v>27</v>
      </c>
      <c r="J1247" s="103" t="s">
        <v>30</v>
      </c>
      <c r="K1247" s="103" t="s">
        <v>30</v>
      </c>
      <c r="L1247" s="103" t="s">
        <v>30</v>
      </c>
      <c r="M1247" s="103" t="s">
        <v>30</v>
      </c>
      <c r="N1247" s="103" t="s">
        <v>30</v>
      </c>
      <c r="O1247" s="103" t="s">
        <v>27</v>
      </c>
      <c r="P1247" s="103" t="s">
        <v>1517</v>
      </c>
      <c r="Q1247" s="103" t="s">
        <v>5259</v>
      </c>
      <c r="R1247" s="105">
        <v>19907882598</v>
      </c>
      <c r="S1247" s="103" t="s">
        <v>1517</v>
      </c>
      <c r="T1247" s="103" t="s">
        <v>20208</v>
      </c>
      <c r="U1247" s="106" t="s">
        <v>21334</v>
      </c>
      <c r="V1247" s="105" t="s">
        <v>21620</v>
      </c>
      <c r="W1247" s="107" t="s">
        <v>280</v>
      </c>
      <c r="X1247" t="s">
        <v>5258</v>
      </c>
      <c r="AA1247">
        <f ca="1" t="shared" si="39"/>
        <v>19</v>
      </c>
    </row>
    <row r="1248" spans="1:27">
      <c r="A1248" s="101">
        <v>53</v>
      </c>
      <c r="B1248" s="89" t="str">
        <f t="shared" si="38"/>
        <v>45122920020318364X</v>
      </c>
      <c r="C1248" s="89" t="s">
        <v>280</v>
      </c>
      <c r="D1248" s="102" t="s">
        <v>5261</v>
      </c>
      <c r="E1248" s="102" t="s">
        <v>143</v>
      </c>
      <c r="F1248" s="103" t="s">
        <v>20131</v>
      </c>
      <c r="G1248" s="103" t="s">
        <v>20288</v>
      </c>
      <c r="H1248" s="104" t="s">
        <v>5260</v>
      </c>
      <c r="I1248" s="103" t="s">
        <v>27</v>
      </c>
      <c r="J1248" s="103" t="s">
        <v>27</v>
      </c>
      <c r="K1248" s="103" t="s">
        <v>30</v>
      </c>
      <c r="L1248" s="103" t="s">
        <v>30</v>
      </c>
      <c r="M1248" s="103" t="s">
        <v>30</v>
      </c>
      <c r="N1248" s="103" t="s">
        <v>30</v>
      </c>
      <c r="O1248" s="103" t="s">
        <v>27</v>
      </c>
      <c r="P1248" s="103" t="s">
        <v>1517</v>
      </c>
      <c r="Q1248" s="103" t="s">
        <v>5262</v>
      </c>
      <c r="R1248" s="105">
        <v>15878689942</v>
      </c>
      <c r="S1248" s="103" t="s">
        <v>1517</v>
      </c>
      <c r="T1248" s="103" t="s">
        <v>20158</v>
      </c>
      <c r="U1248" s="106" t="s">
        <v>20159</v>
      </c>
      <c r="V1248" s="105" t="s">
        <v>20325</v>
      </c>
      <c r="W1248" s="107" t="s">
        <v>280</v>
      </c>
      <c r="X1248" t="s">
        <v>17834</v>
      </c>
      <c r="AA1248">
        <f ca="1" t="shared" si="39"/>
        <v>19</v>
      </c>
    </row>
    <row r="1249" spans="1:27">
      <c r="A1249" s="101">
        <v>54</v>
      </c>
      <c r="B1249" s="89" t="str">
        <f t="shared" si="38"/>
        <v>451229200305191237</v>
      </c>
      <c r="C1249" s="89" t="s">
        <v>280</v>
      </c>
      <c r="D1249" s="102" t="s">
        <v>5264</v>
      </c>
      <c r="E1249" s="102" t="s">
        <v>24</v>
      </c>
      <c r="F1249" s="103" t="s">
        <v>20131</v>
      </c>
      <c r="G1249" s="103" t="s">
        <v>20172</v>
      </c>
      <c r="H1249" s="104" t="s">
        <v>5263</v>
      </c>
      <c r="I1249" s="103" t="s">
        <v>30</v>
      </c>
      <c r="J1249" s="103" t="s">
        <v>30</v>
      </c>
      <c r="K1249" s="103" t="s">
        <v>30</v>
      </c>
      <c r="L1249" s="103" t="s">
        <v>30</v>
      </c>
      <c r="M1249" s="103" t="s">
        <v>30</v>
      </c>
      <c r="N1249" s="103" t="s">
        <v>30</v>
      </c>
      <c r="O1249" s="103" t="s">
        <v>27</v>
      </c>
      <c r="P1249" s="103" t="s">
        <v>20169</v>
      </c>
      <c r="Q1249" s="103" t="s">
        <v>5265</v>
      </c>
      <c r="R1249" s="105">
        <v>18776861688</v>
      </c>
      <c r="S1249" s="103" t="s">
        <v>1517</v>
      </c>
      <c r="T1249" s="103" t="s">
        <v>20169</v>
      </c>
      <c r="U1249" s="106" t="s">
        <v>20170</v>
      </c>
      <c r="V1249" s="105" t="s">
        <v>20171</v>
      </c>
      <c r="W1249" s="107" t="s">
        <v>280</v>
      </c>
      <c r="X1249" t="s">
        <v>20038</v>
      </c>
      <c r="AA1249">
        <f ca="1" t="shared" si="39"/>
        <v>18</v>
      </c>
    </row>
    <row r="1250" spans="1:27">
      <c r="A1250" s="101">
        <v>55</v>
      </c>
      <c r="B1250" s="89" t="str">
        <f t="shared" si="38"/>
        <v>451229200211071218</v>
      </c>
      <c r="C1250" s="89" t="s">
        <v>280</v>
      </c>
      <c r="D1250" s="102" t="s">
        <v>5267</v>
      </c>
      <c r="E1250" s="102" t="s">
        <v>24</v>
      </c>
      <c r="F1250" s="103" t="s">
        <v>20131</v>
      </c>
      <c r="G1250" s="103" t="s">
        <v>20276</v>
      </c>
      <c r="H1250" s="104" t="s">
        <v>5266</v>
      </c>
      <c r="I1250" s="103" t="s">
        <v>30</v>
      </c>
      <c r="J1250" s="103" t="s">
        <v>30</v>
      </c>
      <c r="K1250" s="103" t="s">
        <v>30</v>
      </c>
      <c r="L1250" s="103" t="s">
        <v>30</v>
      </c>
      <c r="M1250" s="103" t="s">
        <v>30</v>
      </c>
      <c r="N1250" s="103" t="s">
        <v>30</v>
      </c>
      <c r="O1250" s="103" t="s">
        <v>27</v>
      </c>
      <c r="P1250" s="103" t="s">
        <v>20169</v>
      </c>
      <c r="Q1250" s="103" t="s">
        <v>5268</v>
      </c>
      <c r="R1250" s="105">
        <v>13641443495</v>
      </c>
      <c r="S1250" s="103" t="s">
        <v>1517</v>
      </c>
      <c r="T1250" s="103" t="s">
        <v>20169</v>
      </c>
      <c r="U1250" s="106" t="s">
        <v>20170</v>
      </c>
      <c r="V1250" s="105" t="s">
        <v>20651</v>
      </c>
      <c r="W1250" s="107" t="s">
        <v>280</v>
      </c>
      <c r="X1250" t="s">
        <v>18068</v>
      </c>
      <c r="AA1250">
        <f ca="1" t="shared" si="39"/>
        <v>18</v>
      </c>
    </row>
    <row r="1251" spans="1:27">
      <c r="A1251" s="101">
        <v>56</v>
      </c>
      <c r="B1251" s="89" t="str">
        <f t="shared" si="38"/>
        <v>451229200204183916</v>
      </c>
      <c r="C1251" s="89" t="s">
        <v>280</v>
      </c>
      <c r="D1251" s="102" t="s">
        <v>5270</v>
      </c>
      <c r="E1251" s="102" t="s">
        <v>24</v>
      </c>
      <c r="F1251" s="103" t="s">
        <v>20131</v>
      </c>
      <c r="G1251" s="103" t="s">
        <v>20297</v>
      </c>
      <c r="H1251" s="104" t="s">
        <v>5269</v>
      </c>
      <c r="I1251" s="103" t="s">
        <v>30</v>
      </c>
      <c r="J1251" s="103" t="s">
        <v>30</v>
      </c>
      <c r="K1251" s="103" t="s">
        <v>30</v>
      </c>
      <c r="L1251" s="103" t="s">
        <v>30</v>
      </c>
      <c r="M1251" s="103" t="s">
        <v>27</v>
      </c>
      <c r="N1251" s="103" t="s">
        <v>27</v>
      </c>
      <c r="O1251" s="103" t="s">
        <v>27</v>
      </c>
      <c r="P1251" s="103" t="s">
        <v>1517</v>
      </c>
      <c r="Q1251" s="103" t="s">
        <v>5272</v>
      </c>
      <c r="R1251" s="105">
        <v>18776879915</v>
      </c>
      <c r="S1251" s="103" t="s">
        <v>1517</v>
      </c>
      <c r="T1251" s="103" t="s">
        <v>20140</v>
      </c>
      <c r="U1251" s="106" t="s">
        <v>20318</v>
      </c>
      <c r="V1251" s="105" t="s">
        <v>21621</v>
      </c>
      <c r="W1251" s="107" t="s">
        <v>280</v>
      </c>
      <c r="X1251" t="s">
        <v>5271</v>
      </c>
      <c r="AA1251">
        <f ca="1" t="shared" si="39"/>
        <v>19</v>
      </c>
    </row>
    <row r="1252" spans="1:27">
      <c r="A1252" s="101">
        <v>57</v>
      </c>
      <c r="B1252" s="89" t="str">
        <f t="shared" si="38"/>
        <v>452731200204186316</v>
      </c>
      <c r="C1252" s="89" t="s">
        <v>280</v>
      </c>
      <c r="D1252" s="102" t="s">
        <v>5274</v>
      </c>
      <c r="E1252" s="102" t="s">
        <v>24</v>
      </c>
      <c r="F1252" s="103" t="s">
        <v>20131</v>
      </c>
      <c r="G1252" s="103" t="s">
        <v>20297</v>
      </c>
      <c r="H1252" s="104" t="s">
        <v>5273</v>
      </c>
      <c r="I1252" s="103" t="s">
        <v>30</v>
      </c>
      <c r="J1252" s="103" t="s">
        <v>30</v>
      </c>
      <c r="K1252" s="103" t="s">
        <v>30</v>
      </c>
      <c r="L1252" s="103" t="s">
        <v>30</v>
      </c>
      <c r="M1252" s="103" t="s">
        <v>30</v>
      </c>
      <c r="N1252" s="103" t="s">
        <v>30</v>
      </c>
      <c r="O1252" s="103" t="s">
        <v>27</v>
      </c>
      <c r="P1252" s="103" t="s">
        <v>1517</v>
      </c>
      <c r="Q1252" s="103" t="s">
        <v>5276</v>
      </c>
      <c r="R1252" s="105">
        <v>15277890675</v>
      </c>
      <c r="S1252" s="103" t="s">
        <v>1517</v>
      </c>
      <c r="T1252" s="103" t="s">
        <v>20990</v>
      </c>
      <c r="U1252" s="106" t="s">
        <v>21622</v>
      </c>
      <c r="V1252" s="105" t="s">
        <v>21623</v>
      </c>
      <c r="W1252" s="107" t="s">
        <v>280</v>
      </c>
      <c r="X1252" t="s">
        <v>20039</v>
      </c>
      <c r="AA1252">
        <f ca="1" t="shared" si="39"/>
        <v>19</v>
      </c>
    </row>
    <row r="1253" spans="1:27">
      <c r="A1253" s="101">
        <v>58</v>
      </c>
      <c r="B1253" s="89" t="str">
        <f t="shared" si="38"/>
        <v>452731200301020035</v>
      </c>
      <c r="C1253" s="89" t="s">
        <v>280</v>
      </c>
      <c r="D1253" s="102" t="s">
        <v>5278</v>
      </c>
      <c r="E1253" s="102" t="s">
        <v>24</v>
      </c>
      <c r="F1253" s="103" t="s">
        <v>20131</v>
      </c>
      <c r="G1253" s="103" t="s">
        <v>20157</v>
      </c>
      <c r="H1253" s="104" t="s">
        <v>5277</v>
      </c>
      <c r="I1253" s="103" t="s">
        <v>27</v>
      </c>
      <c r="J1253" s="103" t="s">
        <v>30</v>
      </c>
      <c r="K1253" s="103" t="s">
        <v>30</v>
      </c>
      <c r="L1253" s="103" t="s">
        <v>30</v>
      </c>
      <c r="M1253" s="103" t="s">
        <v>30</v>
      </c>
      <c r="N1253" s="103" t="s">
        <v>30</v>
      </c>
      <c r="O1253" s="103" t="s">
        <v>27</v>
      </c>
      <c r="P1253" s="103" t="s">
        <v>1517</v>
      </c>
      <c r="Q1253" s="103" t="s">
        <v>5280</v>
      </c>
      <c r="R1253" s="105">
        <v>13977837374</v>
      </c>
      <c r="S1253" s="103" t="s">
        <v>1517</v>
      </c>
      <c r="T1253" s="103" t="s">
        <v>63</v>
      </c>
      <c r="U1253" s="106" t="s">
        <v>21624</v>
      </c>
      <c r="V1253" s="105" t="s">
        <v>21625</v>
      </c>
      <c r="W1253" s="107" t="s">
        <v>280</v>
      </c>
      <c r="X1253" t="s">
        <v>20040</v>
      </c>
      <c r="AA1253">
        <f ca="1" t="shared" si="39"/>
        <v>18</v>
      </c>
    </row>
    <row r="1254" spans="1:27">
      <c r="A1254" s="101">
        <v>59</v>
      </c>
      <c r="B1254" s="89" t="str">
        <f t="shared" si="38"/>
        <v>452731200209084511</v>
      </c>
      <c r="C1254" s="89" t="s">
        <v>280</v>
      </c>
      <c r="D1254" s="102" t="s">
        <v>5282</v>
      </c>
      <c r="E1254" s="102" t="s">
        <v>24</v>
      </c>
      <c r="F1254" s="103" t="s">
        <v>20131</v>
      </c>
      <c r="G1254" s="103" t="s">
        <v>20143</v>
      </c>
      <c r="H1254" s="104" t="s">
        <v>5281</v>
      </c>
      <c r="I1254" s="103" t="s">
        <v>30</v>
      </c>
      <c r="J1254" s="103" t="s">
        <v>27</v>
      </c>
      <c r="K1254" s="103" t="s">
        <v>30</v>
      </c>
      <c r="L1254" s="103" t="s">
        <v>30</v>
      </c>
      <c r="M1254" s="103" t="s">
        <v>30</v>
      </c>
      <c r="N1254" s="103" t="s">
        <v>30</v>
      </c>
      <c r="O1254" s="103" t="s">
        <v>30</v>
      </c>
      <c r="P1254" s="103" t="s">
        <v>1517</v>
      </c>
      <c r="Q1254" s="103" t="s">
        <v>5284</v>
      </c>
      <c r="R1254" s="105">
        <v>18934943044</v>
      </c>
      <c r="S1254" s="103" t="s">
        <v>1517</v>
      </c>
      <c r="T1254" s="103" t="s">
        <v>20211</v>
      </c>
      <c r="U1254" s="106" t="s">
        <v>20726</v>
      </c>
      <c r="V1254" s="105" t="s">
        <v>21626</v>
      </c>
      <c r="W1254" s="107" t="s">
        <v>280</v>
      </c>
      <c r="X1254" t="s">
        <v>5283</v>
      </c>
      <c r="AA1254">
        <f ca="1" t="shared" si="39"/>
        <v>18</v>
      </c>
    </row>
    <row r="1255" spans="1:27">
      <c r="A1255" s="101">
        <v>60</v>
      </c>
      <c r="B1255" s="89" t="str">
        <f t="shared" si="38"/>
        <v>450802200303252544</v>
      </c>
      <c r="C1255" s="89" t="s">
        <v>280</v>
      </c>
      <c r="D1255" s="102" t="s">
        <v>5286</v>
      </c>
      <c r="E1255" s="102" t="s">
        <v>143</v>
      </c>
      <c r="F1255" s="103" t="s">
        <v>20131</v>
      </c>
      <c r="G1255" s="103" t="s">
        <v>20202</v>
      </c>
      <c r="H1255" s="104" t="s">
        <v>5285</v>
      </c>
      <c r="I1255" s="103" t="s">
        <v>30</v>
      </c>
      <c r="J1255" s="103" t="s">
        <v>30</v>
      </c>
      <c r="K1255" s="103" t="s">
        <v>30</v>
      </c>
      <c r="L1255" s="103" t="s">
        <v>30</v>
      </c>
      <c r="M1255" s="103" t="s">
        <v>30</v>
      </c>
      <c r="N1255" s="103" t="s">
        <v>30</v>
      </c>
      <c r="O1255" s="103" t="s">
        <v>27</v>
      </c>
      <c r="P1255" s="103" t="s">
        <v>1517</v>
      </c>
      <c r="Q1255" s="103" t="s">
        <v>2890</v>
      </c>
      <c r="R1255" s="105">
        <v>13676270764</v>
      </c>
      <c r="S1255" s="103" t="s">
        <v>1517</v>
      </c>
      <c r="T1255" s="103" t="s">
        <v>20280</v>
      </c>
      <c r="U1255" s="106" t="s">
        <v>20333</v>
      </c>
      <c r="V1255" s="105" t="s">
        <v>20873</v>
      </c>
      <c r="W1255" s="107" t="s">
        <v>280</v>
      </c>
      <c r="X1255" t="s">
        <v>19818</v>
      </c>
      <c r="AA1255">
        <f ca="1" t="shared" si="39"/>
        <v>18</v>
      </c>
    </row>
    <row r="1256" spans="1:27">
      <c r="A1256" s="101">
        <v>61</v>
      </c>
      <c r="B1256" s="89" t="str">
        <f t="shared" si="38"/>
        <v>451229200002012748</v>
      </c>
      <c r="C1256" s="89" t="s">
        <v>280</v>
      </c>
      <c r="D1256" s="102" t="s">
        <v>5290</v>
      </c>
      <c r="E1256" s="102" t="s">
        <v>143</v>
      </c>
      <c r="F1256" s="103" t="s">
        <v>20178</v>
      </c>
      <c r="G1256" s="103" t="s">
        <v>20977</v>
      </c>
      <c r="H1256" s="104" t="s">
        <v>5289</v>
      </c>
      <c r="I1256" s="103" t="s">
        <v>27</v>
      </c>
      <c r="J1256" s="103" t="s">
        <v>30</v>
      </c>
      <c r="K1256" s="103" t="s">
        <v>30</v>
      </c>
      <c r="L1256" s="103" t="s">
        <v>30</v>
      </c>
      <c r="M1256" s="103" t="s">
        <v>30</v>
      </c>
      <c r="N1256" s="103" t="s">
        <v>30</v>
      </c>
      <c r="O1256" s="103" t="s">
        <v>27</v>
      </c>
      <c r="P1256" s="103" t="s">
        <v>1517</v>
      </c>
      <c r="Q1256" s="103" t="s">
        <v>5292</v>
      </c>
      <c r="R1256" s="105">
        <v>13471801424</v>
      </c>
      <c r="S1256" s="103" t="s">
        <v>1517</v>
      </c>
      <c r="T1256" s="103" t="s">
        <v>20277</v>
      </c>
      <c r="U1256" s="106" t="s">
        <v>20434</v>
      </c>
      <c r="V1256" s="105" t="s">
        <v>21348</v>
      </c>
      <c r="W1256" s="107" t="s">
        <v>280</v>
      </c>
      <c r="X1256" t="s">
        <v>5291</v>
      </c>
      <c r="AA1256">
        <f ca="1" t="shared" si="39"/>
        <v>21</v>
      </c>
    </row>
    <row r="1257" spans="1:27">
      <c r="A1257" s="101">
        <v>62</v>
      </c>
      <c r="B1257" s="89" t="str">
        <f t="shared" si="38"/>
        <v>452731200203061220</v>
      </c>
      <c r="C1257" s="89" t="s">
        <v>280</v>
      </c>
      <c r="D1257" s="102" t="s">
        <v>5295</v>
      </c>
      <c r="E1257" s="102" t="s">
        <v>143</v>
      </c>
      <c r="F1257" s="103" t="s">
        <v>20131</v>
      </c>
      <c r="G1257" s="103" t="s">
        <v>20288</v>
      </c>
      <c r="H1257" s="104" t="s">
        <v>5294</v>
      </c>
      <c r="I1257" s="103" t="s">
        <v>27</v>
      </c>
      <c r="J1257" s="103" t="s">
        <v>30</v>
      </c>
      <c r="K1257" s="103" t="s">
        <v>30</v>
      </c>
      <c r="L1257" s="103" t="s">
        <v>30</v>
      </c>
      <c r="M1257" s="103" t="s">
        <v>30</v>
      </c>
      <c r="N1257" s="103" t="s">
        <v>30</v>
      </c>
      <c r="O1257" s="103" t="s">
        <v>27</v>
      </c>
      <c r="P1257" s="103" t="s">
        <v>20169</v>
      </c>
      <c r="Q1257" s="103" t="s">
        <v>5297</v>
      </c>
      <c r="R1257" s="105" t="s">
        <v>5298</v>
      </c>
      <c r="S1257" s="103" t="s">
        <v>1517</v>
      </c>
      <c r="T1257" s="103" t="s">
        <v>20169</v>
      </c>
      <c r="U1257" s="106" t="s">
        <v>20170</v>
      </c>
      <c r="V1257" s="105" t="s">
        <v>20438</v>
      </c>
      <c r="W1257" s="107" t="s">
        <v>280</v>
      </c>
      <c r="X1257" t="s">
        <v>18041</v>
      </c>
      <c r="AA1257">
        <f ca="1" t="shared" si="39"/>
        <v>19</v>
      </c>
    </row>
    <row r="1258" spans="1:27">
      <c r="A1258" s="101">
        <v>63</v>
      </c>
      <c r="B1258" s="89" t="str">
        <f t="shared" si="38"/>
        <v>451229200105120936</v>
      </c>
      <c r="C1258" s="89" t="s">
        <v>280</v>
      </c>
      <c r="D1258" s="102" t="s">
        <v>5300</v>
      </c>
      <c r="E1258" s="102" t="s">
        <v>24</v>
      </c>
      <c r="F1258" s="103" t="s">
        <v>20131</v>
      </c>
      <c r="G1258" s="103" t="s">
        <v>20317</v>
      </c>
      <c r="H1258" s="104" t="s">
        <v>5299</v>
      </c>
      <c r="I1258" s="103" t="s">
        <v>30</v>
      </c>
      <c r="J1258" s="103" t="s">
        <v>30</v>
      </c>
      <c r="K1258" s="103" t="s">
        <v>30</v>
      </c>
      <c r="L1258" s="103" t="s">
        <v>30</v>
      </c>
      <c r="M1258" s="103" t="s">
        <v>30</v>
      </c>
      <c r="N1258" s="103" t="s">
        <v>30</v>
      </c>
      <c r="O1258" s="103" t="s">
        <v>27</v>
      </c>
      <c r="P1258" s="103" t="s">
        <v>1517</v>
      </c>
      <c r="Q1258" s="103" t="s">
        <v>5302</v>
      </c>
      <c r="R1258" s="105">
        <v>18877825090</v>
      </c>
      <c r="S1258" s="103" t="s">
        <v>1517</v>
      </c>
      <c r="T1258" s="103" t="s">
        <v>20151</v>
      </c>
      <c r="U1258" s="106" t="s">
        <v>21000</v>
      </c>
      <c r="V1258" s="105" t="s">
        <v>21627</v>
      </c>
      <c r="W1258" s="107" t="s">
        <v>280</v>
      </c>
      <c r="X1258" t="s">
        <v>20041</v>
      </c>
      <c r="AA1258">
        <f ca="1" t="shared" si="39"/>
        <v>20</v>
      </c>
    </row>
    <row r="1259" spans="1:27">
      <c r="A1259" s="101">
        <v>64</v>
      </c>
      <c r="B1259" s="89" t="str">
        <f t="shared" si="38"/>
        <v>452731200305181856</v>
      </c>
      <c r="C1259" s="89" t="s">
        <v>280</v>
      </c>
      <c r="D1259" s="102" t="s">
        <v>5304</v>
      </c>
      <c r="E1259" s="102" t="s">
        <v>24</v>
      </c>
      <c r="F1259" s="103" t="s">
        <v>20131</v>
      </c>
      <c r="G1259" s="103" t="s">
        <v>20172</v>
      </c>
      <c r="H1259" s="104" t="s">
        <v>5303</v>
      </c>
      <c r="I1259" s="103" t="s">
        <v>30</v>
      </c>
      <c r="J1259" s="103" t="s">
        <v>30</v>
      </c>
      <c r="K1259" s="103" t="s">
        <v>30</v>
      </c>
      <c r="L1259" s="103" t="s">
        <v>30</v>
      </c>
      <c r="M1259" s="103" t="s">
        <v>30</v>
      </c>
      <c r="N1259" s="103" t="s">
        <v>30</v>
      </c>
      <c r="O1259" s="103" t="s">
        <v>27</v>
      </c>
      <c r="P1259" s="103" t="s">
        <v>1517</v>
      </c>
      <c r="Q1259" s="103" t="s">
        <v>5306</v>
      </c>
      <c r="R1259" s="105">
        <v>15977846997</v>
      </c>
      <c r="S1259" s="103" t="s">
        <v>1517</v>
      </c>
      <c r="T1259" s="103" t="s">
        <v>20208</v>
      </c>
      <c r="U1259" s="106" t="s">
        <v>20343</v>
      </c>
      <c r="V1259" s="105" t="s">
        <v>21628</v>
      </c>
      <c r="W1259" s="107" t="s">
        <v>280</v>
      </c>
      <c r="X1259" t="s">
        <v>5305</v>
      </c>
      <c r="AA1259">
        <f ca="1" t="shared" si="39"/>
        <v>18</v>
      </c>
    </row>
    <row r="1260" spans="1:27">
      <c r="A1260" s="101">
        <v>65</v>
      </c>
      <c r="B1260" s="89" t="str">
        <f t="shared" si="38"/>
        <v>451229200102063622</v>
      </c>
      <c r="C1260" s="89" t="s">
        <v>280</v>
      </c>
      <c r="D1260" s="102" t="s">
        <v>5309</v>
      </c>
      <c r="E1260" s="102" t="s">
        <v>143</v>
      </c>
      <c r="F1260" s="103" t="s">
        <v>20178</v>
      </c>
      <c r="G1260" s="103" t="s">
        <v>20249</v>
      </c>
      <c r="H1260" s="104" t="s">
        <v>5308</v>
      </c>
      <c r="I1260" s="103" t="s">
        <v>30</v>
      </c>
      <c r="J1260" s="103" t="s">
        <v>30</v>
      </c>
      <c r="K1260" s="103" t="s">
        <v>27</v>
      </c>
      <c r="L1260" s="103" t="s">
        <v>30</v>
      </c>
      <c r="M1260" s="103" t="s">
        <v>30</v>
      </c>
      <c r="N1260" s="103" t="s">
        <v>30</v>
      </c>
      <c r="O1260" s="103" t="s">
        <v>27</v>
      </c>
      <c r="P1260" s="103" t="s">
        <v>1517</v>
      </c>
      <c r="Q1260" s="103" t="s">
        <v>5311</v>
      </c>
      <c r="R1260" s="105">
        <v>15012621826</v>
      </c>
      <c r="S1260" s="103" t="s">
        <v>1517</v>
      </c>
      <c r="T1260" s="103" t="s">
        <v>20158</v>
      </c>
      <c r="U1260" s="106" t="s">
        <v>20313</v>
      </c>
      <c r="V1260" s="105" t="s">
        <v>21629</v>
      </c>
      <c r="W1260" s="107" t="s">
        <v>280</v>
      </c>
      <c r="X1260" t="s">
        <v>20042</v>
      </c>
      <c r="AA1260">
        <f ca="1" t="shared" si="39"/>
        <v>20</v>
      </c>
    </row>
    <row r="1261" spans="1:27">
      <c r="A1261" s="101">
        <v>66</v>
      </c>
      <c r="B1261" s="89" t="str">
        <f t="shared" si="38"/>
        <v>452731200207053682</v>
      </c>
      <c r="C1261" s="89" t="s">
        <v>280</v>
      </c>
      <c r="D1261" s="102" t="s">
        <v>5313</v>
      </c>
      <c r="E1261" s="102" t="s">
        <v>143</v>
      </c>
      <c r="F1261" s="103" t="s">
        <v>20131</v>
      </c>
      <c r="G1261" s="103" t="s">
        <v>20185</v>
      </c>
      <c r="H1261" s="104" t="s">
        <v>5312</v>
      </c>
      <c r="I1261" s="103" t="s">
        <v>30</v>
      </c>
      <c r="J1261" s="103" t="s">
        <v>30</v>
      </c>
      <c r="K1261" s="103" t="s">
        <v>30</v>
      </c>
      <c r="L1261" s="103" t="s">
        <v>30</v>
      </c>
      <c r="M1261" s="103" t="s">
        <v>27</v>
      </c>
      <c r="N1261" s="103" t="s">
        <v>30</v>
      </c>
      <c r="O1261" s="103" t="s">
        <v>30</v>
      </c>
      <c r="P1261" s="103" t="s">
        <v>1517</v>
      </c>
      <c r="Q1261" s="103" t="s">
        <v>5314</v>
      </c>
      <c r="R1261" s="105">
        <v>15878686378</v>
      </c>
      <c r="S1261" s="103" t="s">
        <v>1517</v>
      </c>
      <c r="T1261" s="103" t="s">
        <v>20158</v>
      </c>
      <c r="U1261" s="106" t="s">
        <v>20638</v>
      </c>
      <c r="V1261" s="105" t="s">
        <v>20860</v>
      </c>
      <c r="W1261" s="107" t="s">
        <v>280</v>
      </c>
      <c r="X1261" t="s">
        <v>20043</v>
      </c>
      <c r="AA1261">
        <f ca="1" t="shared" si="39"/>
        <v>19</v>
      </c>
    </row>
    <row r="1262" spans="1:27">
      <c r="A1262" s="101">
        <v>67</v>
      </c>
      <c r="B1262" s="89" t="str">
        <f t="shared" si="38"/>
        <v>452731200307110015</v>
      </c>
      <c r="C1262" s="89" t="s">
        <v>280</v>
      </c>
      <c r="D1262" s="102" t="s">
        <v>5316</v>
      </c>
      <c r="E1262" s="102" t="s">
        <v>24</v>
      </c>
      <c r="F1262" s="103" t="s">
        <v>20131</v>
      </c>
      <c r="G1262" s="103" t="s">
        <v>20214</v>
      </c>
      <c r="H1262" s="104" t="s">
        <v>5315</v>
      </c>
      <c r="I1262" s="103" t="s">
        <v>30</v>
      </c>
      <c r="J1262" s="103" t="s">
        <v>30</v>
      </c>
      <c r="K1262" s="103" t="s">
        <v>30</v>
      </c>
      <c r="L1262" s="103" t="s">
        <v>30</v>
      </c>
      <c r="M1262" s="103" t="s">
        <v>30</v>
      </c>
      <c r="N1262" s="103" t="s">
        <v>30</v>
      </c>
      <c r="O1262" s="103" t="s">
        <v>30</v>
      </c>
      <c r="P1262" s="103" t="s">
        <v>20253</v>
      </c>
      <c r="Q1262" s="103" t="s">
        <v>5318</v>
      </c>
      <c r="R1262" s="105">
        <v>15277852753</v>
      </c>
      <c r="S1262" s="103" t="s">
        <v>1517</v>
      </c>
      <c r="T1262" s="103" t="s">
        <v>1517</v>
      </c>
      <c r="U1262" s="106" t="s">
        <v>20615</v>
      </c>
      <c r="V1262" s="105" t="s">
        <v>21630</v>
      </c>
      <c r="W1262" s="107" t="s">
        <v>280</v>
      </c>
      <c r="X1262" t="s">
        <v>21631</v>
      </c>
      <c r="AA1262">
        <f ca="1" t="shared" si="39"/>
        <v>18</v>
      </c>
    </row>
    <row r="1263" spans="1:27">
      <c r="A1263" s="101">
        <v>68</v>
      </c>
      <c r="B1263" s="89" t="str">
        <f t="shared" si="38"/>
        <v>451229200111122428</v>
      </c>
      <c r="C1263" s="89" t="s">
        <v>280</v>
      </c>
      <c r="D1263" s="102" t="s">
        <v>5320</v>
      </c>
      <c r="E1263" s="102" t="s">
        <v>143</v>
      </c>
      <c r="F1263" s="103" t="s">
        <v>20178</v>
      </c>
      <c r="G1263" s="103" t="s">
        <v>20222</v>
      </c>
      <c r="H1263" s="104" t="s">
        <v>5319</v>
      </c>
      <c r="I1263" s="103" t="s">
        <v>27</v>
      </c>
      <c r="J1263" s="103" t="s">
        <v>30</v>
      </c>
      <c r="K1263" s="103" t="s">
        <v>30</v>
      </c>
      <c r="L1263" s="103" t="s">
        <v>30</v>
      </c>
      <c r="M1263" s="103" t="s">
        <v>30</v>
      </c>
      <c r="N1263" s="103" t="s">
        <v>30</v>
      </c>
      <c r="O1263" s="103" t="s">
        <v>27</v>
      </c>
      <c r="P1263" s="103" t="s">
        <v>1517</v>
      </c>
      <c r="Q1263" s="103" t="s">
        <v>5322</v>
      </c>
      <c r="R1263" s="105">
        <v>19127010893</v>
      </c>
      <c r="S1263" s="103" t="s">
        <v>1517</v>
      </c>
      <c r="T1263" s="103" t="s">
        <v>20191</v>
      </c>
      <c r="U1263" s="106" t="s">
        <v>21128</v>
      </c>
      <c r="V1263" s="105" t="s">
        <v>21632</v>
      </c>
      <c r="W1263" s="107" t="s">
        <v>280</v>
      </c>
      <c r="X1263" t="s">
        <v>5321</v>
      </c>
      <c r="AA1263">
        <f ca="1" t="shared" si="39"/>
        <v>19</v>
      </c>
    </row>
    <row r="1264" spans="1:27">
      <c r="A1264" s="101">
        <v>69</v>
      </c>
      <c r="B1264" s="89" t="str">
        <f t="shared" si="38"/>
        <v>451229200003162414</v>
      </c>
      <c r="C1264" s="89" t="s">
        <v>280</v>
      </c>
      <c r="D1264" s="102" t="s">
        <v>5324</v>
      </c>
      <c r="E1264" s="102" t="s">
        <v>24</v>
      </c>
      <c r="F1264" s="103" t="s">
        <v>20178</v>
      </c>
      <c r="G1264" s="103" t="s">
        <v>20416</v>
      </c>
      <c r="H1264" s="104" t="s">
        <v>5323</v>
      </c>
      <c r="I1264" s="103" t="s">
        <v>30</v>
      </c>
      <c r="J1264" s="103" t="s">
        <v>30</v>
      </c>
      <c r="K1264" s="103" t="s">
        <v>30</v>
      </c>
      <c r="L1264" s="103" t="s">
        <v>30</v>
      </c>
      <c r="M1264" s="103" t="s">
        <v>30</v>
      </c>
      <c r="N1264" s="103" t="s">
        <v>30</v>
      </c>
      <c r="O1264" s="103" t="s">
        <v>27</v>
      </c>
      <c r="P1264" s="103" t="s">
        <v>1517</v>
      </c>
      <c r="Q1264" s="103" t="s">
        <v>5326</v>
      </c>
      <c r="R1264" s="105">
        <v>17307781041</v>
      </c>
      <c r="S1264" s="103" t="s">
        <v>1517</v>
      </c>
      <c r="T1264" s="103" t="s">
        <v>20191</v>
      </c>
      <c r="U1264" s="106" t="s">
        <v>20491</v>
      </c>
      <c r="V1264" s="105" t="s">
        <v>20417</v>
      </c>
      <c r="W1264" s="107" t="s">
        <v>280</v>
      </c>
      <c r="X1264" t="s">
        <v>5325</v>
      </c>
      <c r="AA1264">
        <f ca="1" t="shared" si="39"/>
        <v>21</v>
      </c>
    </row>
    <row r="1265" spans="1:27">
      <c r="A1265" s="101">
        <v>70</v>
      </c>
      <c r="B1265" s="89" t="str">
        <f t="shared" si="38"/>
        <v>451229200301192734</v>
      </c>
      <c r="C1265" s="89" t="s">
        <v>280</v>
      </c>
      <c r="D1265" s="102" t="s">
        <v>5328</v>
      </c>
      <c r="E1265" s="102" t="s">
        <v>24</v>
      </c>
      <c r="F1265" s="103" t="s">
        <v>20178</v>
      </c>
      <c r="G1265" s="103" t="s">
        <v>20157</v>
      </c>
      <c r="H1265" s="104" t="s">
        <v>5327</v>
      </c>
      <c r="I1265" s="103" t="s">
        <v>27</v>
      </c>
      <c r="J1265" s="103" t="s">
        <v>27</v>
      </c>
      <c r="K1265" s="103" t="s">
        <v>27</v>
      </c>
      <c r="L1265" s="103" t="s">
        <v>30</v>
      </c>
      <c r="M1265" s="103" t="s">
        <v>30</v>
      </c>
      <c r="N1265" s="103" t="s">
        <v>30</v>
      </c>
      <c r="O1265" s="103" t="s">
        <v>27</v>
      </c>
      <c r="P1265" s="103" t="s">
        <v>1517</v>
      </c>
      <c r="Q1265" s="103" t="s">
        <v>5330</v>
      </c>
      <c r="R1265" s="105" t="s">
        <v>5331</v>
      </c>
      <c r="S1265" s="103" t="s">
        <v>1517</v>
      </c>
      <c r="T1265" s="103" t="s">
        <v>20277</v>
      </c>
      <c r="U1265" s="106" t="s">
        <v>20985</v>
      </c>
      <c r="V1265" s="105" t="s">
        <v>21633</v>
      </c>
      <c r="W1265" s="107" t="s">
        <v>280</v>
      </c>
      <c r="X1265" t="s">
        <v>5329</v>
      </c>
      <c r="AA1265">
        <f ca="1" t="shared" si="39"/>
        <v>18</v>
      </c>
    </row>
    <row r="1266" spans="1:27">
      <c r="A1266" s="101">
        <v>71</v>
      </c>
      <c r="B1266" s="89" t="str">
        <f t="shared" si="38"/>
        <v>452731200212053361</v>
      </c>
      <c r="C1266" s="89" t="s">
        <v>280</v>
      </c>
      <c r="D1266" s="102" t="s">
        <v>5333</v>
      </c>
      <c r="E1266" s="102" t="s">
        <v>143</v>
      </c>
      <c r="F1266" s="103" t="s">
        <v>20178</v>
      </c>
      <c r="G1266" s="103" t="s">
        <v>20136</v>
      </c>
      <c r="H1266" s="104" t="s">
        <v>5332</v>
      </c>
      <c r="I1266" s="103" t="s">
        <v>27</v>
      </c>
      <c r="J1266" s="103" t="s">
        <v>30</v>
      </c>
      <c r="K1266" s="103" t="s">
        <v>30</v>
      </c>
      <c r="L1266" s="103" t="s">
        <v>30</v>
      </c>
      <c r="M1266" s="103" t="s">
        <v>30</v>
      </c>
      <c r="N1266" s="103" t="s">
        <v>30</v>
      </c>
      <c r="O1266" s="103" t="s">
        <v>30</v>
      </c>
      <c r="P1266" s="103" t="s">
        <v>1517</v>
      </c>
      <c r="Q1266" s="103" t="s">
        <v>5335</v>
      </c>
      <c r="R1266" s="105">
        <v>13557283941</v>
      </c>
      <c r="S1266" s="103" t="s">
        <v>1517</v>
      </c>
      <c r="T1266" s="103" t="s">
        <v>20158</v>
      </c>
      <c r="U1266" s="106" t="s">
        <v>21168</v>
      </c>
      <c r="V1266" s="105" t="s">
        <v>21634</v>
      </c>
      <c r="W1266" s="107" t="s">
        <v>280</v>
      </c>
      <c r="X1266" t="s">
        <v>19198</v>
      </c>
      <c r="AA1266">
        <f ca="1" t="shared" si="39"/>
        <v>18</v>
      </c>
    </row>
    <row r="1267" spans="1:27">
      <c r="A1267" s="101">
        <v>1</v>
      </c>
      <c r="B1267" s="89" t="str">
        <f t="shared" si="38"/>
        <v>451229200204223623</v>
      </c>
      <c r="C1267" s="89" t="s">
        <v>285</v>
      </c>
      <c r="D1267" s="102" t="s">
        <v>5338</v>
      </c>
      <c r="E1267" s="102" t="s">
        <v>143</v>
      </c>
      <c r="F1267" s="103" t="s">
        <v>20205</v>
      </c>
      <c r="G1267" s="103" t="s">
        <v>20297</v>
      </c>
      <c r="H1267" s="104" t="s">
        <v>5337</v>
      </c>
      <c r="I1267" s="103" t="s">
        <v>30</v>
      </c>
      <c r="J1267" s="103" t="s">
        <v>30</v>
      </c>
      <c r="K1267" s="103" t="s">
        <v>30</v>
      </c>
      <c r="L1267" s="103" t="s">
        <v>30</v>
      </c>
      <c r="M1267" s="103" t="s">
        <v>30</v>
      </c>
      <c r="N1267" s="103" t="s">
        <v>30</v>
      </c>
      <c r="O1267" s="103" t="s">
        <v>27</v>
      </c>
      <c r="P1267" s="103" t="s">
        <v>1517</v>
      </c>
      <c r="Q1267" s="103" t="s">
        <v>5340</v>
      </c>
      <c r="R1267" s="105">
        <v>15878822778</v>
      </c>
      <c r="S1267" s="103" t="s">
        <v>1517</v>
      </c>
      <c r="T1267" s="103" t="s">
        <v>20158</v>
      </c>
      <c r="U1267" s="106" t="s">
        <v>20638</v>
      </c>
      <c r="V1267" s="105" t="s">
        <v>21635</v>
      </c>
      <c r="W1267" s="107" t="s">
        <v>285</v>
      </c>
      <c r="X1267" t="s">
        <v>19210</v>
      </c>
      <c r="AA1267">
        <f ca="1" t="shared" si="39"/>
        <v>19</v>
      </c>
    </row>
    <row r="1268" spans="1:27">
      <c r="A1268" s="101">
        <v>2</v>
      </c>
      <c r="B1268" s="89" t="str">
        <f t="shared" si="38"/>
        <v>451229200301012422</v>
      </c>
      <c r="C1268" s="89" t="s">
        <v>285</v>
      </c>
      <c r="D1268" s="102" t="s">
        <v>5343</v>
      </c>
      <c r="E1268" s="102" t="s">
        <v>143</v>
      </c>
      <c r="F1268" s="103" t="s">
        <v>20131</v>
      </c>
      <c r="G1268" s="103" t="s">
        <v>20157</v>
      </c>
      <c r="H1268" s="104" t="s">
        <v>5342</v>
      </c>
      <c r="I1268" s="103" t="s">
        <v>30</v>
      </c>
      <c r="J1268" s="103" t="s">
        <v>30</v>
      </c>
      <c r="K1268" s="103" t="s">
        <v>30</v>
      </c>
      <c r="L1268" s="103" t="s">
        <v>30</v>
      </c>
      <c r="M1268" s="103" t="s">
        <v>30</v>
      </c>
      <c r="N1268" s="103" t="s">
        <v>30</v>
      </c>
      <c r="O1268" s="103" t="s">
        <v>27</v>
      </c>
      <c r="P1268" s="103" t="s">
        <v>1517</v>
      </c>
      <c r="Q1268" s="103" t="s">
        <v>5345</v>
      </c>
      <c r="R1268" s="105">
        <v>15078611746</v>
      </c>
      <c r="S1268" s="103" t="s">
        <v>1517</v>
      </c>
      <c r="T1268" s="103" t="s">
        <v>20191</v>
      </c>
      <c r="U1268" s="106" t="s">
        <v>20192</v>
      </c>
      <c r="V1268" s="105" t="s">
        <v>21636</v>
      </c>
      <c r="W1268" s="107" t="s">
        <v>285</v>
      </c>
      <c r="X1268" t="s">
        <v>5344</v>
      </c>
      <c r="AA1268">
        <f ca="1" t="shared" si="39"/>
        <v>18</v>
      </c>
    </row>
    <row r="1269" spans="1:27">
      <c r="A1269" s="101">
        <v>3</v>
      </c>
      <c r="B1269" s="89" t="str">
        <f t="shared" si="38"/>
        <v>452731200209032420</v>
      </c>
      <c r="C1269" s="89" t="s">
        <v>285</v>
      </c>
      <c r="D1269" s="102" t="s">
        <v>5347</v>
      </c>
      <c r="E1269" s="102" t="s">
        <v>143</v>
      </c>
      <c r="F1269" s="103" t="s">
        <v>20131</v>
      </c>
      <c r="G1269" s="103" t="s">
        <v>20143</v>
      </c>
      <c r="H1269" s="104" t="s">
        <v>5346</v>
      </c>
      <c r="I1269" s="103" t="s">
        <v>27</v>
      </c>
      <c r="J1269" s="103" t="s">
        <v>30</v>
      </c>
      <c r="K1269" s="103" t="s">
        <v>30</v>
      </c>
      <c r="L1269" s="103" t="s">
        <v>30</v>
      </c>
      <c r="M1269" s="103" t="s">
        <v>30</v>
      </c>
      <c r="N1269" s="103" t="s">
        <v>30</v>
      </c>
      <c r="O1269" s="103" t="s">
        <v>27</v>
      </c>
      <c r="P1269" s="103" t="s">
        <v>1517</v>
      </c>
      <c r="Q1269" s="103" t="s">
        <v>5348</v>
      </c>
      <c r="R1269" s="105">
        <v>15107571276</v>
      </c>
      <c r="S1269" s="103" t="s">
        <v>1517</v>
      </c>
      <c r="T1269" s="103" t="s">
        <v>20191</v>
      </c>
      <c r="U1269" s="106" t="s">
        <v>20361</v>
      </c>
      <c r="V1269" s="105" t="s">
        <v>20362</v>
      </c>
      <c r="W1269" s="107" t="s">
        <v>285</v>
      </c>
      <c r="X1269" t="s">
        <v>579</v>
      </c>
      <c r="AA1269">
        <f ca="1" t="shared" si="39"/>
        <v>18</v>
      </c>
    </row>
    <row r="1270" spans="1:27">
      <c r="A1270" s="101">
        <v>4</v>
      </c>
      <c r="B1270" s="89" t="str">
        <f t="shared" si="38"/>
        <v>451229200111072731</v>
      </c>
      <c r="C1270" s="89" t="s">
        <v>285</v>
      </c>
      <c r="D1270" s="102" t="s">
        <v>5351</v>
      </c>
      <c r="E1270" s="102" t="s">
        <v>24</v>
      </c>
      <c r="F1270" s="103" t="s">
        <v>20131</v>
      </c>
      <c r="G1270" s="103" t="s">
        <v>20222</v>
      </c>
      <c r="H1270" s="104" t="s">
        <v>5350</v>
      </c>
      <c r="I1270" s="103" t="s">
        <v>27</v>
      </c>
      <c r="J1270" s="103" t="s">
        <v>30</v>
      </c>
      <c r="K1270" s="103" t="s">
        <v>30</v>
      </c>
      <c r="L1270" s="103" t="s">
        <v>30</v>
      </c>
      <c r="M1270" s="103" t="s">
        <v>30</v>
      </c>
      <c r="N1270" s="103" t="s">
        <v>30</v>
      </c>
      <c r="O1270" s="103" t="s">
        <v>27</v>
      </c>
      <c r="P1270" s="103" t="s">
        <v>1517</v>
      </c>
      <c r="Q1270" s="103" t="s">
        <v>5352</v>
      </c>
      <c r="R1270" s="105">
        <v>19907882548</v>
      </c>
      <c r="S1270" s="103" t="s">
        <v>1517</v>
      </c>
      <c r="T1270" s="103" t="s">
        <v>20277</v>
      </c>
      <c r="U1270" s="106" t="s">
        <v>20315</v>
      </c>
      <c r="V1270" s="105" t="s">
        <v>20607</v>
      </c>
      <c r="W1270" s="107" t="s">
        <v>285</v>
      </c>
      <c r="X1270" t="s">
        <v>18405</v>
      </c>
      <c r="AA1270">
        <f ca="1" t="shared" si="39"/>
        <v>19</v>
      </c>
    </row>
    <row r="1271" spans="1:27">
      <c r="A1271" s="101">
        <v>5</v>
      </c>
      <c r="B1271" s="89" t="str">
        <f t="shared" si="38"/>
        <v>45273120020718122X</v>
      </c>
      <c r="C1271" s="89" t="s">
        <v>285</v>
      </c>
      <c r="D1271" s="102" t="s">
        <v>5354</v>
      </c>
      <c r="E1271" s="102" t="s">
        <v>143</v>
      </c>
      <c r="F1271" s="103" t="s">
        <v>20131</v>
      </c>
      <c r="G1271" s="103" t="s">
        <v>20185</v>
      </c>
      <c r="H1271" s="104" t="s">
        <v>5353</v>
      </c>
      <c r="I1271" s="103" t="s">
        <v>30</v>
      </c>
      <c r="J1271" s="103" t="s">
        <v>30</v>
      </c>
      <c r="K1271" s="103" t="s">
        <v>30</v>
      </c>
      <c r="L1271" s="103" t="s">
        <v>30</v>
      </c>
      <c r="M1271" s="103" t="s">
        <v>30</v>
      </c>
      <c r="N1271" s="103" t="s">
        <v>30</v>
      </c>
      <c r="O1271" s="103" t="s">
        <v>27</v>
      </c>
      <c r="P1271" s="103" t="s">
        <v>1517</v>
      </c>
      <c r="Q1271" s="103" t="s">
        <v>5355</v>
      </c>
      <c r="R1271" s="105">
        <v>13481867942</v>
      </c>
      <c r="S1271" s="103" t="s">
        <v>1517</v>
      </c>
      <c r="T1271" s="103" t="s">
        <v>20169</v>
      </c>
      <c r="U1271" s="106" t="s">
        <v>20246</v>
      </c>
      <c r="V1271" s="105" t="s">
        <v>21373</v>
      </c>
      <c r="W1271" s="107" t="s">
        <v>285</v>
      </c>
      <c r="X1271" t="s">
        <v>18005</v>
      </c>
      <c r="AA1271">
        <f ca="1" t="shared" si="39"/>
        <v>19</v>
      </c>
    </row>
    <row r="1272" spans="1:27">
      <c r="A1272" s="101">
        <v>6</v>
      </c>
      <c r="B1272" s="89" t="str">
        <f t="shared" si="38"/>
        <v>45273120021017002x</v>
      </c>
      <c r="C1272" s="89" t="s">
        <v>285</v>
      </c>
      <c r="D1272" s="102" t="s">
        <v>5357</v>
      </c>
      <c r="E1272" s="102" t="s">
        <v>143</v>
      </c>
      <c r="F1272" s="103" t="s">
        <v>20178</v>
      </c>
      <c r="G1272" s="103" t="s">
        <v>20132</v>
      </c>
      <c r="H1272" s="104" t="s">
        <v>5356</v>
      </c>
      <c r="I1272" s="103" t="s">
        <v>30</v>
      </c>
      <c r="J1272" s="103" t="s">
        <v>30</v>
      </c>
      <c r="K1272" s="103" t="s">
        <v>30</v>
      </c>
      <c r="L1272" s="103" t="s">
        <v>30</v>
      </c>
      <c r="M1272" s="103" t="s">
        <v>30</v>
      </c>
      <c r="N1272" s="103" t="s">
        <v>27</v>
      </c>
      <c r="O1272" s="103" t="s">
        <v>30</v>
      </c>
      <c r="P1272" s="103" t="s">
        <v>1517</v>
      </c>
      <c r="Q1272" s="103" t="s">
        <v>5359</v>
      </c>
      <c r="R1272" s="105">
        <v>18278874996</v>
      </c>
      <c r="S1272" s="103" t="s">
        <v>1517</v>
      </c>
      <c r="T1272" s="103" t="s">
        <v>1517</v>
      </c>
      <c r="U1272" s="106" t="s">
        <v>20740</v>
      </c>
      <c r="V1272" s="105" t="s">
        <v>21416</v>
      </c>
      <c r="W1272" s="107" t="s">
        <v>285</v>
      </c>
      <c r="X1272" t="s">
        <v>20044</v>
      </c>
      <c r="AA1272">
        <f ca="1" t="shared" si="39"/>
        <v>18</v>
      </c>
    </row>
    <row r="1273" spans="1:27">
      <c r="A1273" s="101">
        <v>7</v>
      </c>
      <c r="B1273" s="89" t="str">
        <f t="shared" si="38"/>
        <v>452731200207090328</v>
      </c>
      <c r="C1273" s="89" t="s">
        <v>285</v>
      </c>
      <c r="D1273" s="102" t="s">
        <v>5361</v>
      </c>
      <c r="E1273" s="102" t="s">
        <v>143</v>
      </c>
      <c r="F1273" s="103" t="s">
        <v>20131</v>
      </c>
      <c r="G1273" s="103" t="s">
        <v>20185</v>
      </c>
      <c r="H1273" s="104" t="s">
        <v>5360</v>
      </c>
      <c r="I1273" s="103" t="s">
        <v>30</v>
      </c>
      <c r="J1273" s="103" t="s">
        <v>30</v>
      </c>
      <c r="K1273" s="103" t="s">
        <v>27</v>
      </c>
      <c r="L1273" s="103" t="s">
        <v>30</v>
      </c>
      <c r="M1273" s="103" t="s">
        <v>30</v>
      </c>
      <c r="N1273" s="103" t="s">
        <v>30</v>
      </c>
      <c r="O1273" s="103" t="s">
        <v>27</v>
      </c>
      <c r="P1273" s="103" t="s">
        <v>1517</v>
      </c>
      <c r="Q1273" s="103" t="s">
        <v>5363</v>
      </c>
      <c r="R1273" s="105">
        <v>13728828145</v>
      </c>
      <c r="S1273" s="103" t="s">
        <v>1517</v>
      </c>
      <c r="T1273" s="103" t="s">
        <v>20280</v>
      </c>
      <c r="U1273" s="106" t="s">
        <v>20333</v>
      </c>
      <c r="V1273" s="105" t="s">
        <v>21637</v>
      </c>
      <c r="W1273" s="107" t="s">
        <v>285</v>
      </c>
      <c r="X1273" t="s">
        <v>5362</v>
      </c>
      <c r="AA1273">
        <f ca="1" t="shared" si="39"/>
        <v>19</v>
      </c>
    </row>
    <row r="1274" spans="1:27">
      <c r="A1274" s="101">
        <v>8</v>
      </c>
      <c r="B1274" s="89" t="str">
        <f t="shared" si="38"/>
        <v>452731200210025463</v>
      </c>
      <c r="C1274" s="89" t="s">
        <v>285</v>
      </c>
      <c r="D1274" s="102" t="s">
        <v>5365</v>
      </c>
      <c r="E1274" s="102" t="s">
        <v>143</v>
      </c>
      <c r="F1274" s="103" t="s">
        <v>20131</v>
      </c>
      <c r="G1274" s="103" t="s">
        <v>20132</v>
      </c>
      <c r="H1274" s="104" t="s">
        <v>5364</v>
      </c>
      <c r="I1274" s="103" t="s">
        <v>30</v>
      </c>
      <c r="J1274" s="103" t="s">
        <v>30</v>
      </c>
      <c r="K1274" s="103" t="s">
        <v>30</v>
      </c>
      <c r="L1274" s="103" t="s">
        <v>30</v>
      </c>
      <c r="M1274" s="103" t="s">
        <v>30</v>
      </c>
      <c r="N1274" s="103" t="s">
        <v>30</v>
      </c>
      <c r="O1274" s="103" t="s">
        <v>27</v>
      </c>
      <c r="P1274" s="103" t="s">
        <v>1517</v>
      </c>
      <c r="Q1274" s="103" t="s">
        <v>5367</v>
      </c>
      <c r="R1274" s="105">
        <v>13544714032</v>
      </c>
      <c r="S1274" s="103" t="s">
        <v>1517</v>
      </c>
      <c r="T1274" s="103" t="s">
        <v>1517</v>
      </c>
      <c r="U1274" s="106" t="s">
        <v>20233</v>
      </c>
      <c r="V1274" s="105" t="s">
        <v>21638</v>
      </c>
      <c r="W1274" s="107" t="s">
        <v>285</v>
      </c>
      <c r="X1274" t="s">
        <v>20045</v>
      </c>
      <c r="AA1274">
        <f ca="1" t="shared" si="39"/>
        <v>18</v>
      </c>
    </row>
    <row r="1275" spans="1:27">
      <c r="A1275" s="101">
        <v>9</v>
      </c>
      <c r="B1275" s="89" t="str">
        <f t="shared" si="38"/>
        <v>451229200112024221</v>
      </c>
      <c r="C1275" s="89" t="s">
        <v>285</v>
      </c>
      <c r="D1275" s="102" t="s">
        <v>5369</v>
      </c>
      <c r="E1275" s="102" t="s">
        <v>143</v>
      </c>
      <c r="F1275" s="103" t="s">
        <v>20131</v>
      </c>
      <c r="G1275" s="103" t="s">
        <v>20179</v>
      </c>
      <c r="H1275" s="104" t="s">
        <v>5368</v>
      </c>
      <c r="I1275" s="103" t="s">
        <v>30</v>
      </c>
      <c r="J1275" s="103" t="s">
        <v>30</v>
      </c>
      <c r="K1275" s="103" t="s">
        <v>30</v>
      </c>
      <c r="L1275" s="103" t="s">
        <v>30</v>
      </c>
      <c r="M1275" s="103" t="s">
        <v>30</v>
      </c>
      <c r="N1275" s="103" t="s">
        <v>30</v>
      </c>
      <c r="O1275" s="103" t="s">
        <v>27</v>
      </c>
      <c r="P1275" s="103" t="s">
        <v>1517</v>
      </c>
      <c r="Q1275" s="103" t="s">
        <v>5370</v>
      </c>
      <c r="R1275" s="105" t="s">
        <v>5371</v>
      </c>
      <c r="S1275" s="103" t="s">
        <v>1517</v>
      </c>
      <c r="T1275" s="103" t="s">
        <v>20133</v>
      </c>
      <c r="U1275" s="106" t="s">
        <v>20689</v>
      </c>
      <c r="V1275" s="105" t="s">
        <v>21639</v>
      </c>
      <c r="W1275" s="107" t="s">
        <v>285</v>
      </c>
      <c r="X1275" t="s">
        <v>1871</v>
      </c>
      <c r="AA1275">
        <f ca="1" t="shared" si="39"/>
        <v>19</v>
      </c>
    </row>
    <row r="1276" spans="1:27">
      <c r="A1276" s="101">
        <v>10</v>
      </c>
      <c r="B1276" s="89" t="str">
        <f t="shared" si="38"/>
        <v>451229200303245422</v>
      </c>
      <c r="C1276" s="89" t="s">
        <v>285</v>
      </c>
      <c r="D1276" s="102" t="s">
        <v>5373</v>
      </c>
      <c r="E1276" s="102" t="s">
        <v>143</v>
      </c>
      <c r="F1276" s="103" t="s">
        <v>20131</v>
      </c>
      <c r="G1276" s="103" t="s">
        <v>20202</v>
      </c>
      <c r="H1276" s="104" t="s">
        <v>5372</v>
      </c>
      <c r="I1276" s="103" t="s">
        <v>27</v>
      </c>
      <c r="J1276" s="103" t="s">
        <v>30</v>
      </c>
      <c r="K1276" s="103" t="s">
        <v>30</v>
      </c>
      <c r="L1276" s="103" t="s">
        <v>30</v>
      </c>
      <c r="M1276" s="103" t="s">
        <v>30</v>
      </c>
      <c r="N1276" s="103" t="s">
        <v>30</v>
      </c>
      <c r="O1276" s="103" t="s">
        <v>27</v>
      </c>
      <c r="P1276" s="103" t="s">
        <v>1517</v>
      </c>
      <c r="Q1276" s="103" t="s">
        <v>5375</v>
      </c>
      <c r="R1276" s="105">
        <v>13393667210</v>
      </c>
      <c r="S1276" s="103" t="s">
        <v>1517</v>
      </c>
      <c r="T1276" s="103" t="s">
        <v>1517</v>
      </c>
      <c r="U1276" s="106" t="s">
        <v>20144</v>
      </c>
      <c r="V1276" s="105" t="s">
        <v>21640</v>
      </c>
      <c r="W1276" s="107" t="s">
        <v>285</v>
      </c>
      <c r="X1276" t="s">
        <v>20046</v>
      </c>
      <c r="AA1276">
        <f ca="1" t="shared" si="39"/>
        <v>18</v>
      </c>
    </row>
    <row r="1277" spans="1:27">
      <c r="A1277" s="101">
        <v>11</v>
      </c>
      <c r="B1277" s="89" t="str">
        <f t="shared" si="38"/>
        <v>451229200204190067</v>
      </c>
      <c r="C1277" s="89" t="s">
        <v>285</v>
      </c>
      <c r="D1277" s="102" t="s">
        <v>5378</v>
      </c>
      <c r="E1277" s="102" t="s">
        <v>143</v>
      </c>
      <c r="F1277" s="103" t="s">
        <v>20131</v>
      </c>
      <c r="G1277" s="103" t="s">
        <v>20297</v>
      </c>
      <c r="H1277" s="104" t="s">
        <v>5377</v>
      </c>
      <c r="I1277" s="103" t="s">
        <v>30</v>
      </c>
      <c r="J1277" s="103" t="s">
        <v>30</v>
      </c>
      <c r="K1277" s="103" t="s">
        <v>30</v>
      </c>
      <c r="L1277" s="103" t="s">
        <v>30</v>
      </c>
      <c r="M1277" s="103" t="s">
        <v>30</v>
      </c>
      <c r="N1277" s="103" t="s">
        <v>30</v>
      </c>
      <c r="O1277" s="103" t="s">
        <v>27</v>
      </c>
      <c r="P1277" s="103" t="s">
        <v>1517</v>
      </c>
      <c r="Q1277" s="103" t="s">
        <v>5380</v>
      </c>
      <c r="R1277" s="105">
        <v>18176483728</v>
      </c>
      <c r="S1277" s="103" t="s">
        <v>1517</v>
      </c>
      <c r="T1277" s="103" t="s">
        <v>1517</v>
      </c>
      <c r="U1277" s="106" t="s">
        <v>21215</v>
      </c>
      <c r="V1277" s="105" t="s">
        <v>21641</v>
      </c>
      <c r="W1277" s="107" t="s">
        <v>285</v>
      </c>
      <c r="X1277" t="s">
        <v>20047</v>
      </c>
      <c r="AA1277">
        <f ca="1" t="shared" si="39"/>
        <v>19</v>
      </c>
    </row>
    <row r="1278" spans="1:27">
      <c r="A1278" s="101">
        <v>12</v>
      </c>
      <c r="B1278" s="89" t="str">
        <f t="shared" si="38"/>
        <v>452127200206123629</v>
      </c>
      <c r="C1278" s="89" t="s">
        <v>285</v>
      </c>
      <c r="D1278" s="102" t="s">
        <v>5382</v>
      </c>
      <c r="E1278" s="102" t="s">
        <v>143</v>
      </c>
      <c r="F1278" s="103" t="s">
        <v>20131</v>
      </c>
      <c r="G1278" s="103" t="s">
        <v>20190</v>
      </c>
      <c r="H1278" s="104" t="s">
        <v>5381</v>
      </c>
      <c r="I1278" s="103" t="s">
        <v>30</v>
      </c>
      <c r="J1278" s="103" t="s">
        <v>30</v>
      </c>
      <c r="K1278" s="103" t="s">
        <v>30</v>
      </c>
      <c r="L1278" s="103" t="s">
        <v>30</v>
      </c>
      <c r="M1278" s="103" t="s">
        <v>30</v>
      </c>
      <c r="N1278" s="103" t="s">
        <v>30</v>
      </c>
      <c r="O1278" s="103" t="s">
        <v>27</v>
      </c>
      <c r="P1278" s="103" t="s">
        <v>20253</v>
      </c>
      <c r="Q1278" s="103" t="s">
        <v>5384</v>
      </c>
      <c r="R1278" s="105">
        <v>15078638577</v>
      </c>
      <c r="S1278" s="103" t="s">
        <v>20253</v>
      </c>
      <c r="T1278" s="103" t="s">
        <v>20379</v>
      </c>
      <c r="U1278" s="106" t="s">
        <v>21642</v>
      </c>
      <c r="V1278" s="105" t="s">
        <v>21643</v>
      </c>
      <c r="W1278" s="107" t="s">
        <v>285</v>
      </c>
      <c r="X1278" t="s">
        <v>5383</v>
      </c>
      <c r="AA1278">
        <f ca="1" t="shared" si="39"/>
        <v>19</v>
      </c>
    </row>
    <row r="1279" spans="1:27">
      <c r="A1279" s="101">
        <v>13</v>
      </c>
      <c r="B1279" s="89" t="str">
        <f t="shared" si="38"/>
        <v>452731200108072714</v>
      </c>
      <c r="C1279" s="89" t="s">
        <v>285</v>
      </c>
      <c r="D1279" s="102" t="s">
        <v>5386</v>
      </c>
      <c r="E1279" s="102" t="s">
        <v>24</v>
      </c>
      <c r="F1279" s="103" t="s">
        <v>20131</v>
      </c>
      <c r="G1279" s="103" t="s">
        <v>21038</v>
      </c>
      <c r="H1279" s="104" t="s">
        <v>5385</v>
      </c>
      <c r="I1279" s="103" t="s">
        <v>30</v>
      </c>
      <c r="J1279" s="103" t="s">
        <v>30</v>
      </c>
      <c r="K1279" s="103" t="s">
        <v>30</v>
      </c>
      <c r="L1279" s="103" t="s">
        <v>30</v>
      </c>
      <c r="M1279" s="103" t="s">
        <v>30</v>
      </c>
      <c r="N1279" s="103" t="s">
        <v>30</v>
      </c>
      <c r="O1279" s="103" t="s">
        <v>27</v>
      </c>
      <c r="P1279" s="103" t="s">
        <v>1517</v>
      </c>
      <c r="Q1279" s="103" t="s">
        <v>5388</v>
      </c>
      <c r="R1279" s="105">
        <v>15384258110</v>
      </c>
      <c r="S1279" s="103" t="s">
        <v>1517</v>
      </c>
      <c r="T1279" s="103" t="s">
        <v>20277</v>
      </c>
      <c r="U1279" s="106" t="s">
        <v>21085</v>
      </c>
      <c r="V1279" s="105" t="s">
        <v>20804</v>
      </c>
      <c r="W1279" s="107" t="s">
        <v>285</v>
      </c>
      <c r="X1279" t="s">
        <v>5387</v>
      </c>
      <c r="AA1279">
        <f ca="1" t="shared" si="39"/>
        <v>20</v>
      </c>
    </row>
    <row r="1280" spans="1:27">
      <c r="A1280" s="101">
        <v>14</v>
      </c>
      <c r="B1280" s="89" t="str">
        <f t="shared" si="38"/>
        <v>452127200408150924</v>
      </c>
      <c r="C1280" s="89" t="s">
        <v>285</v>
      </c>
      <c r="D1280" s="102" t="s">
        <v>5390</v>
      </c>
      <c r="E1280" s="102" t="s">
        <v>143</v>
      </c>
      <c r="F1280" s="103" t="s">
        <v>20131</v>
      </c>
      <c r="G1280" s="103" t="s">
        <v>20757</v>
      </c>
      <c r="H1280" s="104" t="s">
        <v>5389</v>
      </c>
      <c r="I1280" s="103" t="s">
        <v>27</v>
      </c>
      <c r="J1280" s="103" t="s">
        <v>30</v>
      </c>
      <c r="K1280" s="103" t="s">
        <v>30</v>
      </c>
      <c r="L1280" s="103" t="s">
        <v>30</v>
      </c>
      <c r="M1280" s="103" t="s">
        <v>30</v>
      </c>
      <c r="N1280" s="103" t="s">
        <v>30</v>
      </c>
      <c r="O1280" s="103" t="s">
        <v>27</v>
      </c>
      <c r="P1280" s="103" t="s">
        <v>20253</v>
      </c>
      <c r="Q1280" s="103" t="s">
        <v>5392</v>
      </c>
      <c r="R1280" s="105">
        <v>18978894130</v>
      </c>
      <c r="S1280" s="103" t="s">
        <v>20253</v>
      </c>
      <c r="T1280" s="103" t="s">
        <v>20770</v>
      </c>
      <c r="U1280" s="106" t="s">
        <v>21644</v>
      </c>
      <c r="V1280" s="105" t="s">
        <v>21645</v>
      </c>
      <c r="W1280" s="107" t="s">
        <v>285</v>
      </c>
      <c r="X1280" t="s">
        <v>5391</v>
      </c>
      <c r="AA1280">
        <f ca="1" t="shared" si="39"/>
        <v>17</v>
      </c>
    </row>
    <row r="1281" spans="1:27">
      <c r="A1281" s="101">
        <v>15</v>
      </c>
      <c r="B1281" s="89" t="str">
        <f t="shared" si="38"/>
        <v>451229200210104225</v>
      </c>
      <c r="C1281" s="89" t="s">
        <v>285</v>
      </c>
      <c r="D1281" s="102" t="s">
        <v>5395</v>
      </c>
      <c r="E1281" s="102" t="s">
        <v>143</v>
      </c>
      <c r="F1281" s="103" t="s">
        <v>20131</v>
      </c>
      <c r="G1281" s="103" t="s">
        <v>20132</v>
      </c>
      <c r="H1281" s="104" t="s">
        <v>5394</v>
      </c>
      <c r="I1281" s="103" t="s">
        <v>27</v>
      </c>
      <c r="J1281" s="103" t="s">
        <v>30</v>
      </c>
      <c r="K1281" s="103" t="s">
        <v>30</v>
      </c>
      <c r="L1281" s="103" t="s">
        <v>30</v>
      </c>
      <c r="M1281" s="103" t="s">
        <v>30</v>
      </c>
      <c r="N1281" s="103" t="s">
        <v>30</v>
      </c>
      <c r="O1281" s="103" t="s">
        <v>27</v>
      </c>
      <c r="P1281" s="103" t="s">
        <v>1517</v>
      </c>
      <c r="Q1281" s="103" t="s">
        <v>5397</v>
      </c>
      <c r="R1281" s="105">
        <v>18877853872</v>
      </c>
      <c r="S1281" s="103" t="s">
        <v>1517</v>
      </c>
      <c r="T1281" s="103" t="s">
        <v>20133</v>
      </c>
      <c r="U1281" s="106" t="s">
        <v>20689</v>
      </c>
      <c r="V1281" s="105" t="s">
        <v>21646</v>
      </c>
      <c r="W1281" s="107" t="s">
        <v>285</v>
      </c>
      <c r="X1281" t="s">
        <v>5396</v>
      </c>
      <c r="AA1281">
        <f ca="1" t="shared" si="39"/>
        <v>18</v>
      </c>
    </row>
    <row r="1282" spans="1:27">
      <c r="A1282" s="101">
        <v>16</v>
      </c>
      <c r="B1282" s="89" t="str">
        <f t="shared" si="38"/>
        <v>45122920010301243X</v>
      </c>
      <c r="C1282" s="89" t="s">
        <v>285</v>
      </c>
      <c r="D1282" s="102" t="s">
        <v>5400</v>
      </c>
      <c r="E1282" s="102" t="s">
        <v>24</v>
      </c>
      <c r="F1282" s="103" t="s">
        <v>20178</v>
      </c>
      <c r="G1282" s="103" t="s">
        <v>20384</v>
      </c>
      <c r="H1282" s="104" t="s">
        <v>5399</v>
      </c>
      <c r="I1282" s="103" t="s">
        <v>27</v>
      </c>
      <c r="J1282" s="103" t="s">
        <v>30</v>
      </c>
      <c r="K1282" s="103" t="s">
        <v>30</v>
      </c>
      <c r="L1282" s="103" t="s">
        <v>30</v>
      </c>
      <c r="M1282" s="103" t="s">
        <v>30</v>
      </c>
      <c r="N1282" s="103" t="s">
        <v>30</v>
      </c>
      <c r="O1282" s="103" t="s">
        <v>27</v>
      </c>
      <c r="P1282" s="103" t="s">
        <v>1517</v>
      </c>
      <c r="Q1282" s="103" t="s">
        <v>2034</v>
      </c>
      <c r="R1282" s="105">
        <v>18776171442</v>
      </c>
      <c r="S1282" s="103" t="s">
        <v>1517</v>
      </c>
      <c r="T1282" s="103" t="s">
        <v>20191</v>
      </c>
      <c r="U1282" s="106" t="s">
        <v>20349</v>
      </c>
      <c r="V1282" s="105" t="s">
        <v>21647</v>
      </c>
      <c r="W1282" s="107" t="s">
        <v>285</v>
      </c>
      <c r="X1282" t="s">
        <v>5401</v>
      </c>
      <c r="AA1282">
        <f ca="1" t="shared" si="39"/>
        <v>20</v>
      </c>
    </row>
    <row r="1283" spans="1:27">
      <c r="A1283" s="101">
        <v>17</v>
      </c>
      <c r="B1283" s="89" t="str">
        <f t="shared" ref="B1283:B1346" si="40">H1283</f>
        <v>441621200301244441</v>
      </c>
      <c r="C1283" s="89" t="s">
        <v>285</v>
      </c>
      <c r="D1283" s="102" t="s">
        <v>5404</v>
      </c>
      <c r="E1283" s="102" t="s">
        <v>143</v>
      </c>
      <c r="F1283" s="103" t="s">
        <v>20205</v>
      </c>
      <c r="G1283" s="103" t="s">
        <v>20157</v>
      </c>
      <c r="H1283" s="104" t="s">
        <v>5403</v>
      </c>
      <c r="I1283" s="103" t="s">
        <v>30</v>
      </c>
      <c r="J1283" s="103" t="s">
        <v>30</v>
      </c>
      <c r="K1283" s="103" t="s">
        <v>30</v>
      </c>
      <c r="L1283" s="103" t="s">
        <v>30</v>
      </c>
      <c r="M1283" s="103" t="s">
        <v>30</v>
      </c>
      <c r="N1283" s="103" t="s">
        <v>30</v>
      </c>
      <c r="O1283" s="103" t="s">
        <v>27</v>
      </c>
      <c r="P1283" s="103" t="s">
        <v>21648</v>
      </c>
      <c r="Q1283" s="103" t="s">
        <v>5406</v>
      </c>
      <c r="R1283" s="105">
        <v>15889794815</v>
      </c>
      <c r="S1283" s="103" t="s">
        <v>21648</v>
      </c>
      <c r="T1283" s="103" t="s">
        <v>21649</v>
      </c>
      <c r="U1283" s="106" t="s">
        <v>21650</v>
      </c>
      <c r="V1283" s="105">
        <v>0</v>
      </c>
      <c r="W1283" s="107" t="s">
        <v>285</v>
      </c>
      <c r="X1283" t="s">
        <v>20048</v>
      </c>
      <c r="AA1283">
        <f ca="1" t="shared" si="39"/>
        <v>18</v>
      </c>
    </row>
    <row r="1284" spans="1:27">
      <c r="A1284" s="101">
        <v>18</v>
      </c>
      <c r="B1284" s="89" t="str">
        <f t="shared" si="40"/>
        <v>452731200212025723</v>
      </c>
      <c r="C1284" s="89" t="s">
        <v>285</v>
      </c>
      <c r="D1284" s="102" t="s">
        <v>5408</v>
      </c>
      <c r="E1284" s="102" t="s">
        <v>143</v>
      </c>
      <c r="F1284" s="103" t="s">
        <v>20131</v>
      </c>
      <c r="G1284" s="103" t="s">
        <v>20136</v>
      </c>
      <c r="H1284" s="104" t="s">
        <v>5407</v>
      </c>
      <c r="I1284" s="103" t="s">
        <v>30</v>
      </c>
      <c r="J1284" s="103" t="s">
        <v>30</v>
      </c>
      <c r="K1284" s="103" t="s">
        <v>30</v>
      </c>
      <c r="L1284" s="103" t="s">
        <v>30</v>
      </c>
      <c r="M1284" s="103" t="s">
        <v>30</v>
      </c>
      <c r="N1284" s="103" t="s">
        <v>30</v>
      </c>
      <c r="O1284" s="103" t="s">
        <v>27</v>
      </c>
      <c r="P1284" s="103" t="s">
        <v>1517</v>
      </c>
      <c r="Q1284" s="103" t="s">
        <v>5410</v>
      </c>
      <c r="R1284" s="105">
        <v>15949328466</v>
      </c>
      <c r="S1284" s="103" t="s">
        <v>1517</v>
      </c>
      <c r="T1284" s="103" t="s">
        <v>1517</v>
      </c>
      <c r="U1284" s="106" t="s">
        <v>21651</v>
      </c>
      <c r="V1284" s="105" t="s">
        <v>21652</v>
      </c>
      <c r="W1284" s="107" t="s">
        <v>285</v>
      </c>
      <c r="X1284" t="s">
        <v>20049</v>
      </c>
      <c r="AA1284">
        <f ca="1" t="shared" ref="AA1284:AA1347" si="41">DATEDIF(TEXT(MID(H1284,7,8),"00-00-00"),TODAY(),"y")</f>
        <v>18</v>
      </c>
    </row>
    <row r="1285" spans="1:27">
      <c r="A1285" s="101">
        <v>19</v>
      </c>
      <c r="B1285" s="89" t="str">
        <f t="shared" si="40"/>
        <v>451229200010132758</v>
      </c>
      <c r="C1285" s="89" t="s">
        <v>285</v>
      </c>
      <c r="D1285" s="102" t="s">
        <v>5413</v>
      </c>
      <c r="E1285" s="102" t="s">
        <v>24</v>
      </c>
      <c r="F1285" s="103" t="s">
        <v>20178</v>
      </c>
      <c r="G1285" s="103" t="s">
        <v>20854</v>
      </c>
      <c r="H1285" s="104" t="s">
        <v>5412</v>
      </c>
      <c r="I1285" s="103" t="s">
        <v>27</v>
      </c>
      <c r="J1285" s="103" t="s">
        <v>30</v>
      </c>
      <c r="K1285" s="103" t="s">
        <v>30</v>
      </c>
      <c r="L1285" s="103" t="s">
        <v>30</v>
      </c>
      <c r="M1285" s="103" t="s">
        <v>30</v>
      </c>
      <c r="N1285" s="103" t="s">
        <v>30</v>
      </c>
      <c r="O1285" s="103" t="s">
        <v>27</v>
      </c>
      <c r="P1285" s="103" t="s">
        <v>1517</v>
      </c>
      <c r="Q1285" s="103" t="s">
        <v>5414</v>
      </c>
      <c r="R1285" s="105">
        <v>15177895289</v>
      </c>
      <c r="S1285" s="103" t="s">
        <v>1517</v>
      </c>
      <c r="T1285" s="103" t="s">
        <v>20277</v>
      </c>
      <c r="U1285" s="106" t="s">
        <v>20434</v>
      </c>
      <c r="V1285" s="105" t="s">
        <v>21371</v>
      </c>
      <c r="W1285" s="107" t="s">
        <v>285</v>
      </c>
      <c r="X1285" t="s">
        <v>4074</v>
      </c>
      <c r="AA1285">
        <f ca="1" t="shared" si="41"/>
        <v>20</v>
      </c>
    </row>
    <row r="1286" spans="1:27">
      <c r="A1286" s="101">
        <v>20</v>
      </c>
      <c r="B1286" s="89" t="str">
        <f t="shared" si="40"/>
        <v>451229200203032147</v>
      </c>
      <c r="C1286" s="89" t="s">
        <v>285</v>
      </c>
      <c r="D1286" s="102" t="s">
        <v>5416</v>
      </c>
      <c r="E1286" s="102" t="s">
        <v>143</v>
      </c>
      <c r="F1286" s="103" t="s">
        <v>20205</v>
      </c>
      <c r="G1286" s="103" t="s">
        <v>20288</v>
      </c>
      <c r="H1286" s="104" t="s">
        <v>5415</v>
      </c>
      <c r="I1286" s="103" t="s">
        <v>30</v>
      </c>
      <c r="J1286" s="103" t="s">
        <v>30</v>
      </c>
      <c r="K1286" s="103" t="s">
        <v>30</v>
      </c>
      <c r="L1286" s="103" t="s">
        <v>30</v>
      </c>
      <c r="M1286" s="103" t="s">
        <v>30</v>
      </c>
      <c r="N1286" s="103" t="s">
        <v>30</v>
      </c>
      <c r="O1286" s="103" t="s">
        <v>27</v>
      </c>
      <c r="P1286" s="103" t="s">
        <v>1517</v>
      </c>
      <c r="Q1286" s="103" t="s">
        <v>5418</v>
      </c>
      <c r="R1286" s="105">
        <v>13407752209</v>
      </c>
      <c r="S1286" s="103" t="s">
        <v>1517</v>
      </c>
      <c r="T1286" s="103" t="s">
        <v>20240</v>
      </c>
      <c r="U1286" s="106" t="s">
        <v>20241</v>
      </c>
      <c r="V1286" s="105" t="s">
        <v>21653</v>
      </c>
      <c r="W1286" s="107" t="s">
        <v>285</v>
      </c>
      <c r="X1286" t="s">
        <v>5417</v>
      </c>
      <c r="AA1286">
        <f ca="1" t="shared" si="41"/>
        <v>19</v>
      </c>
    </row>
    <row r="1287" spans="1:27">
      <c r="A1287" s="101">
        <v>21</v>
      </c>
      <c r="B1287" s="89" t="str">
        <f t="shared" si="40"/>
        <v>451229200211251817</v>
      </c>
      <c r="C1287" s="89" t="s">
        <v>285</v>
      </c>
      <c r="D1287" s="102" t="s">
        <v>5420</v>
      </c>
      <c r="E1287" s="102" t="s">
        <v>24</v>
      </c>
      <c r="F1287" s="103" t="s">
        <v>20178</v>
      </c>
      <c r="G1287" s="103" t="s">
        <v>20276</v>
      </c>
      <c r="H1287" s="104" t="s">
        <v>5419</v>
      </c>
      <c r="I1287" s="103" t="s">
        <v>30</v>
      </c>
      <c r="J1287" s="103" t="s">
        <v>30</v>
      </c>
      <c r="K1287" s="103" t="s">
        <v>30</v>
      </c>
      <c r="L1287" s="103" t="s">
        <v>30</v>
      </c>
      <c r="M1287" s="103" t="s">
        <v>30</v>
      </c>
      <c r="N1287" s="103" t="s">
        <v>30</v>
      </c>
      <c r="O1287" s="103" t="s">
        <v>27</v>
      </c>
      <c r="P1287" s="103" t="s">
        <v>1517</v>
      </c>
      <c r="Q1287" s="103" t="s">
        <v>5422</v>
      </c>
      <c r="R1287" s="105">
        <v>18176137026</v>
      </c>
      <c r="S1287" s="103" t="s">
        <v>1517</v>
      </c>
      <c r="T1287" s="103" t="s">
        <v>20208</v>
      </c>
      <c r="U1287" s="106" t="s">
        <v>21334</v>
      </c>
      <c r="V1287" s="105" t="s">
        <v>21654</v>
      </c>
      <c r="W1287" s="107" t="s">
        <v>285</v>
      </c>
      <c r="X1287" t="s">
        <v>5421</v>
      </c>
      <c r="AA1287">
        <f ca="1" t="shared" si="41"/>
        <v>18</v>
      </c>
    </row>
    <row r="1288" spans="1:27">
      <c r="A1288" s="101">
        <v>22</v>
      </c>
      <c r="B1288" s="89" t="str">
        <f t="shared" si="40"/>
        <v>452731200111051818</v>
      </c>
      <c r="C1288" s="89" t="s">
        <v>285</v>
      </c>
      <c r="D1288" s="102" t="s">
        <v>5425</v>
      </c>
      <c r="E1288" s="102" t="s">
        <v>24</v>
      </c>
      <c r="F1288" s="103" t="s">
        <v>20178</v>
      </c>
      <c r="G1288" s="103" t="s">
        <v>20222</v>
      </c>
      <c r="H1288" s="104" t="s">
        <v>5424</v>
      </c>
      <c r="I1288" s="103" t="s">
        <v>30</v>
      </c>
      <c r="J1288" s="103" t="s">
        <v>30</v>
      </c>
      <c r="K1288" s="103" t="s">
        <v>30</v>
      </c>
      <c r="L1288" s="103" t="s">
        <v>30</v>
      </c>
      <c r="M1288" s="103" t="s">
        <v>30</v>
      </c>
      <c r="N1288" s="103" t="s">
        <v>30</v>
      </c>
      <c r="O1288" s="103" t="s">
        <v>27</v>
      </c>
      <c r="P1288" s="103" t="s">
        <v>1517</v>
      </c>
      <c r="Q1288" s="103" t="s">
        <v>5426</v>
      </c>
      <c r="R1288" s="105">
        <v>13481865316</v>
      </c>
      <c r="S1288" s="103" t="s">
        <v>1517</v>
      </c>
      <c r="T1288" s="103" t="s">
        <v>20208</v>
      </c>
      <c r="U1288" s="106" t="s">
        <v>20789</v>
      </c>
      <c r="V1288" s="105" t="s">
        <v>20417</v>
      </c>
      <c r="W1288" s="107" t="s">
        <v>285</v>
      </c>
      <c r="X1288" t="s">
        <v>4972</v>
      </c>
      <c r="AA1288">
        <f ca="1" t="shared" si="41"/>
        <v>19</v>
      </c>
    </row>
    <row r="1289" spans="1:27">
      <c r="A1289" s="101">
        <v>23</v>
      </c>
      <c r="B1289" s="89" t="str">
        <f t="shared" si="40"/>
        <v>452731200207120064</v>
      </c>
      <c r="C1289" s="89" t="s">
        <v>285</v>
      </c>
      <c r="D1289" s="102" t="s">
        <v>5428</v>
      </c>
      <c r="E1289" s="102" t="s">
        <v>143</v>
      </c>
      <c r="F1289" s="103" t="s">
        <v>20205</v>
      </c>
      <c r="G1289" s="103" t="s">
        <v>20185</v>
      </c>
      <c r="H1289" s="104" t="s">
        <v>5427</v>
      </c>
      <c r="I1289" s="103" t="s">
        <v>30</v>
      </c>
      <c r="J1289" s="103" t="s">
        <v>30</v>
      </c>
      <c r="K1289" s="103" t="s">
        <v>30</v>
      </c>
      <c r="L1289" s="103" t="s">
        <v>30</v>
      </c>
      <c r="M1289" s="103" t="s">
        <v>30</v>
      </c>
      <c r="N1289" s="103" t="s">
        <v>30</v>
      </c>
      <c r="O1289" s="103" t="s">
        <v>30</v>
      </c>
      <c r="P1289" s="103" t="s">
        <v>21655</v>
      </c>
      <c r="Q1289" s="103" t="s">
        <v>5430</v>
      </c>
      <c r="R1289" s="105">
        <v>18278868106</v>
      </c>
      <c r="S1289" s="103" t="s">
        <v>21655</v>
      </c>
      <c r="T1289" s="103" t="s">
        <v>21656</v>
      </c>
      <c r="U1289" s="106" t="s">
        <v>21657</v>
      </c>
      <c r="V1289" s="105">
        <v>0</v>
      </c>
      <c r="W1289" s="107" t="s">
        <v>285</v>
      </c>
      <c r="X1289" t="s">
        <v>20050</v>
      </c>
      <c r="AA1289">
        <f ca="1" t="shared" si="41"/>
        <v>19</v>
      </c>
    </row>
    <row r="1290" spans="1:27">
      <c r="A1290" s="101">
        <v>24</v>
      </c>
      <c r="B1290" s="89" t="str">
        <f t="shared" si="40"/>
        <v>452731200109031228</v>
      </c>
      <c r="C1290" s="89" t="s">
        <v>285</v>
      </c>
      <c r="D1290" s="102" t="s">
        <v>5432</v>
      </c>
      <c r="E1290" s="102" t="s">
        <v>143</v>
      </c>
      <c r="F1290" s="103" t="s">
        <v>20131</v>
      </c>
      <c r="G1290" s="103" t="s">
        <v>20197</v>
      </c>
      <c r="H1290" s="104" t="s">
        <v>5431</v>
      </c>
      <c r="I1290" s="103" t="s">
        <v>30</v>
      </c>
      <c r="J1290" s="103" t="s">
        <v>30</v>
      </c>
      <c r="K1290" s="103" t="s">
        <v>30</v>
      </c>
      <c r="L1290" s="103" t="s">
        <v>30</v>
      </c>
      <c r="M1290" s="103" t="s">
        <v>30</v>
      </c>
      <c r="N1290" s="103" t="s">
        <v>27</v>
      </c>
      <c r="O1290" s="103" t="s">
        <v>27</v>
      </c>
      <c r="P1290" s="103" t="s">
        <v>1517</v>
      </c>
      <c r="Q1290" s="103" t="s">
        <v>5433</v>
      </c>
      <c r="R1290" s="105">
        <v>15296495602</v>
      </c>
      <c r="S1290" s="103" t="s">
        <v>1517</v>
      </c>
      <c r="T1290" s="103" t="s">
        <v>20169</v>
      </c>
      <c r="U1290" s="106" t="s">
        <v>20206</v>
      </c>
      <c r="V1290" s="105" t="s">
        <v>21658</v>
      </c>
      <c r="W1290" s="107" t="s">
        <v>285</v>
      </c>
      <c r="X1290" t="s">
        <v>20051</v>
      </c>
      <c r="AA1290">
        <f ca="1" t="shared" si="41"/>
        <v>19</v>
      </c>
    </row>
    <row r="1291" spans="1:27">
      <c r="A1291" s="101">
        <v>25</v>
      </c>
      <c r="B1291" s="89" t="str">
        <f t="shared" si="40"/>
        <v>452731200211165417</v>
      </c>
      <c r="C1291" s="89" t="s">
        <v>285</v>
      </c>
      <c r="D1291" s="102" t="s">
        <v>5435</v>
      </c>
      <c r="E1291" s="102" t="s">
        <v>24</v>
      </c>
      <c r="F1291" s="103" t="s">
        <v>20131</v>
      </c>
      <c r="G1291" s="103" t="s">
        <v>20276</v>
      </c>
      <c r="H1291" s="104" t="s">
        <v>5434</v>
      </c>
      <c r="I1291" s="103" t="s">
        <v>30</v>
      </c>
      <c r="J1291" s="103" t="s">
        <v>30</v>
      </c>
      <c r="K1291" s="103" t="s">
        <v>30</v>
      </c>
      <c r="L1291" s="103" t="s">
        <v>30</v>
      </c>
      <c r="M1291" s="103" t="s">
        <v>30</v>
      </c>
      <c r="N1291" s="103" t="s">
        <v>30</v>
      </c>
      <c r="O1291" s="103" t="s">
        <v>27</v>
      </c>
      <c r="P1291" s="103" t="s">
        <v>1517</v>
      </c>
      <c r="Q1291" s="103" t="s">
        <v>5437</v>
      </c>
      <c r="R1291" s="105">
        <v>13788180435</v>
      </c>
      <c r="S1291" s="103" t="s">
        <v>1517</v>
      </c>
      <c r="T1291" s="103" t="s">
        <v>20144</v>
      </c>
      <c r="U1291" s="106" t="s">
        <v>20144</v>
      </c>
      <c r="V1291" s="105" t="s">
        <v>21659</v>
      </c>
      <c r="W1291" s="107" t="s">
        <v>285</v>
      </c>
      <c r="X1291" t="s">
        <v>5436</v>
      </c>
      <c r="AA1291">
        <f ca="1" t="shared" si="41"/>
        <v>18</v>
      </c>
    </row>
    <row r="1292" spans="1:27">
      <c r="A1292" s="101">
        <v>26</v>
      </c>
      <c r="B1292" s="89" t="str">
        <f t="shared" si="40"/>
        <v>452731200210203610</v>
      </c>
      <c r="C1292" s="89" t="s">
        <v>285</v>
      </c>
      <c r="D1292" s="102" t="s">
        <v>5439</v>
      </c>
      <c r="E1292" s="102" t="s">
        <v>24</v>
      </c>
      <c r="F1292" s="103" t="s">
        <v>20178</v>
      </c>
      <c r="G1292" s="103" t="s">
        <v>20132</v>
      </c>
      <c r="H1292" s="104" t="s">
        <v>5438</v>
      </c>
      <c r="I1292" s="103" t="s">
        <v>30</v>
      </c>
      <c r="J1292" s="103" t="s">
        <v>30</v>
      </c>
      <c r="K1292" s="103" t="s">
        <v>27</v>
      </c>
      <c r="L1292" s="103" t="s">
        <v>30</v>
      </c>
      <c r="M1292" s="103" t="s">
        <v>27</v>
      </c>
      <c r="N1292" s="103" t="s">
        <v>30</v>
      </c>
      <c r="O1292" s="103" t="s">
        <v>27</v>
      </c>
      <c r="P1292" s="103" t="s">
        <v>1517</v>
      </c>
      <c r="Q1292" s="103" t="s">
        <v>5440</v>
      </c>
      <c r="R1292" s="105">
        <v>18776861869</v>
      </c>
      <c r="S1292" s="103" t="s">
        <v>1517</v>
      </c>
      <c r="T1292" s="103" t="s">
        <v>20158</v>
      </c>
      <c r="U1292" s="106" t="s">
        <v>20250</v>
      </c>
      <c r="V1292" s="105" t="s">
        <v>20532</v>
      </c>
      <c r="W1292" s="107" t="s">
        <v>285</v>
      </c>
      <c r="X1292" t="s">
        <v>17894</v>
      </c>
      <c r="AA1292">
        <f ca="1" t="shared" si="41"/>
        <v>18</v>
      </c>
    </row>
    <row r="1293" spans="1:27">
      <c r="A1293" s="101">
        <v>27</v>
      </c>
      <c r="B1293" s="89" t="str">
        <f t="shared" si="40"/>
        <v>451229200208092122</v>
      </c>
      <c r="C1293" s="89" t="s">
        <v>285</v>
      </c>
      <c r="D1293" s="102" t="s">
        <v>5443</v>
      </c>
      <c r="E1293" s="102" t="s">
        <v>143</v>
      </c>
      <c r="F1293" s="103" t="s">
        <v>20178</v>
      </c>
      <c r="G1293" s="103" t="s">
        <v>20182</v>
      </c>
      <c r="H1293" s="104" t="s">
        <v>5442</v>
      </c>
      <c r="I1293" s="103" t="s">
        <v>27</v>
      </c>
      <c r="J1293" s="103" t="s">
        <v>30</v>
      </c>
      <c r="K1293" s="103" t="s">
        <v>30</v>
      </c>
      <c r="L1293" s="103" t="s">
        <v>30</v>
      </c>
      <c r="M1293" s="103" t="s">
        <v>30</v>
      </c>
      <c r="N1293" s="103" t="s">
        <v>30</v>
      </c>
      <c r="O1293" s="103" t="s">
        <v>27</v>
      </c>
      <c r="P1293" s="103" t="s">
        <v>1517</v>
      </c>
      <c r="Q1293" s="103" t="s">
        <v>5445</v>
      </c>
      <c r="R1293" s="105">
        <v>18907883434</v>
      </c>
      <c r="S1293" s="103" t="s">
        <v>1517</v>
      </c>
      <c r="T1293" s="103" t="s">
        <v>20240</v>
      </c>
      <c r="U1293" s="106" t="s">
        <v>20396</v>
      </c>
      <c r="V1293" s="105" t="s">
        <v>21660</v>
      </c>
      <c r="W1293" s="107" t="s">
        <v>285</v>
      </c>
      <c r="X1293" t="s">
        <v>5444</v>
      </c>
      <c r="AA1293">
        <f ca="1" t="shared" si="41"/>
        <v>19</v>
      </c>
    </row>
    <row r="1294" spans="1:27">
      <c r="A1294" s="101">
        <v>28</v>
      </c>
      <c r="B1294" s="89" t="str">
        <f t="shared" si="40"/>
        <v>451229200210181220</v>
      </c>
      <c r="C1294" s="89" t="s">
        <v>285</v>
      </c>
      <c r="D1294" s="102" t="s">
        <v>5449</v>
      </c>
      <c r="E1294" s="102" t="s">
        <v>143</v>
      </c>
      <c r="F1294" s="103" t="s">
        <v>20205</v>
      </c>
      <c r="G1294" s="103" t="s">
        <v>20132</v>
      </c>
      <c r="H1294" s="104" t="s">
        <v>5448</v>
      </c>
      <c r="I1294" s="103" t="s">
        <v>30</v>
      </c>
      <c r="J1294" s="103" t="s">
        <v>30</v>
      </c>
      <c r="K1294" s="103" t="s">
        <v>30</v>
      </c>
      <c r="L1294" s="103" t="s">
        <v>30</v>
      </c>
      <c r="M1294" s="103" t="s">
        <v>30</v>
      </c>
      <c r="N1294" s="103" t="s">
        <v>30</v>
      </c>
      <c r="O1294" s="103" t="s">
        <v>27</v>
      </c>
      <c r="P1294" s="103" t="s">
        <v>1517</v>
      </c>
      <c r="Q1294" s="103" t="s">
        <v>5450</v>
      </c>
      <c r="R1294" s="105">
        <v>13788180545</v>
      </c>
      <c r="S1294" s="103" t="s">
        <v>1517</v>
      </c>
      <c r="T1294" s="103" t="s">
        <v>20169</v>
      </c>
      <c r="U1294" s="106" t="s">
        <v>20246</v>
      </c>
      <c r="V1294" s="105" t="s">
        <v>20247</v>
      </c>
      <c r="W1294" s="107" t="s">
        <v>285</v>
      </c>
      <c r="X1294" t="s">
        <v>19657</v>
      </c>
      <c r="AA1294">
        <f ca="1" t="shared" si="41"/>
        <v>18</v>
      </c>
    </row>
    <row r="1295" spans="1:27">
      <c r="A1295" s="101">
        <v>29</v>
      </c>
      <c r="B1295" s="89" t="str">
        <f t="shared" si="40"/>
        <v>451229200008051852</v>
      </c>
      <c r="C1295" s="89" t="s">
        <v>285</v>
      </c>
      <c r="D1295" s="102" t="s">
        <v>5453</v>
      </c>
      <c r="E1295" s="102" t="s">
        <v>24</v>
      </c>
      <c r="F1295" s="103" t="s">
        <v>20178</v>
      </c>
      <c r="G1295" s="103" t="s">
        <v>20401</v>
      </c>
      <c r="H1295" s="104" t="s">
        <v>5452</v>
      </c>
      <c r="I1295" s="103" t="s">
        <v>30</v>
      </c>
      <c r="J1295" s="103" t="s">
        <v>30</v>
      </c>
      <c r="K1295" s="103" t="s">
        <v>30</v>
      </c>
      <c r="L1295" s="103" t="s">
        <v>30</v>
      </c>
      <c r="M1295" s="103" t="s">
        <v>30</v>
      </c>
      <c r="N1295" s="103" t="s">
        <v>27</v>
      </c>
      <c r="O1295" s="103" t="s">
        <v>27</v>
      </c>
      <c r="P1295" s="103" t="s">
        <v>1517</v>
      </c>
      <c r="Q1295" s="103" t="s">
        <v>5455</v>
      </c>
      <c r="R1295" s="105" t="s">
        <v>5456</v>
      </c>
      <c r="S1295" s="103" t="s">
        <v>1517</v>
      </c>
      <c r="T1295" s="103" t="s">
        <v>21661</v>
      </c>
      <c r="U1295" s="106" t="s">
        <v>21662</v>
      </c>
      <c r="V1295" s="105" t="s">
        <v>21663</v>
      </c>
      <c r="W1295" s="107" t="s">
        <v>285</v>
      </c>
      <c r="X1295" t="s">
        <v>20052</v>
      </c>
      <c r="AA1295">
        <f ca="1" t="shared" si="41"/>
        <v>21</v>
      </c>
    </row>
    <row r="1296" spans="1:27">
      <c r="A1296" s="101">
        <v>30</v>
      </c>
      <c r="B1296" s="89" t="str">
        <f t="shared" si="40"/>
        <v>45273120020407391X</v>
      </c>
      <c r="C1296" s="89" t="s">
        <v>285</v>
      </c>
      <c r="D1296" s="102" t="s">
        <v>5459</v>
      </c>
      <c r="E1296" s="102" t="s">
        <v>24</v>
      </c>
      <c r="F1296" s="103" t="s">
        <v>20131</v>
      </c>
      <c r="G1296" s="103" t="s">
        <v>20297</v>
      </c>
      <c r="H1296" s="104" t="s">
        <v>5458</v>
      </c>
      <c r="I1296" s="103" t="s">
        <v>30</v>
      </c>
      <c r="J1296" s="103" t="s">
        <v>30</v>
      </c>
      <c r="K1296" s="103" t="s">
        <v>30</v>
      </c>
      <c r="L1296" s="103" t="s">
        <v>30</v>
      </c>
      <c r="M1296" s="103" t="s">
        <v>27</v>
      </c>
      <c r="N1296" s="103" t="s">
        <v>30</v>
      </c>
      <c r="O1296" s="103" t="s">
        <v>30</v>
      </c>
      <c r="P1296" s="103" t="s">
        <v>1517</v>
      </c>
      <c r="Q1296" s="103" t="s">
        <v>224</v>
      </c>
      <c r="R1296" s="105">
        <v>13794955838</v>
      </c>
      <c r="S1296" s="103" t="s">
        <v>1517</v>
      </c>
      <c r="T1296" s="103" t="s">
        <v>20140</v>
      </c>
      <c r="U1296" s="106" t="s">
        <v>20141</v>
      </c>
      <c r="V1296" s="105" t="s">
        <v>20614</v>
      </c>
      <c r="W1296" s="107" t="s">
        <v>285</v>
      </c>
      <c r="X1296" t="s">
        <v>1171</v>
      </c>
      <c r="AA1296">
        <f ca="1" t="shared" si="41"/>
        <v>19</v>
      </c>
    </row>
    <row r="1297" spans="1:27">
      <c r="A1297" s="101">
        <v>31</v>
      </c>
      <c r="B1297" s="89" t="str">
        <f t="shared" si="40"/>
        <v>452731200107195413</v>
      </c>
      <c r="C1297" s="89" t="s">
        <v>285</v>
      </c>
      <c r="D1297" s="102" t="s">
        <v>5461</v>
      </c>
      <c r="E1297" s="102" t="s">
        <v>24</v>
      </c>
      <c r="F1297" s="103" t="s">
        <v>20131</v>
      </c>
      <c r="G1297" s="103" t="s">
        <v>20953</v>
      </c>
      <c r="H1297" s="104" t="s">
        <v>5460</v>
      </c>
      <c r="I1297" s="103" t="s">
        <v>30</v>
      </c>
      <c r="J1297" s="103" t="s">
        <v>30</v>
      </c>
      <c r="K1297" s="103" t="s">
        <v>30</v>
      </c>
      <c r="L1297" s="103" t="s">
        <v>30</v>
      </c>
      <c r="M1297" s="103" t="s">
        <v>30</v>
      </c>
      <c r="N1297" s="103" t="s">
        <v>30</v>
      </c>
      <c r="O1297" s="103" t="s">
        <v>27</v>
      </c>
      <c r="P1297" s="103" t="s">
        <v>1517</v>
      </c>
      <c r="Q1297" s="103" t="s">
        <v>5463</v>
      </c>
      <c r="R1297" s="105">
        <v>15578876928</v>
      </c>
      <c r="S1297" s="103" t="s">
        <v>1517</v>
      </c>
      <c r="T1297" s="103" t="s">
        <v>20144</v>
      </c>
      <c r="U1297" s="106" t="s">
        <v>20619</v>
      </c>
      <c r="V1297" s="105" t="s">
        <v>21664</v>
      </c>
      <c r="W1297" s="107" t="s">
        <v>285</v>
      </c>
      <c r="X1297" t="s">
        <v>5462</v>
      </c>
      <c r="AA1297">
        <f ca="1" t="shared" si="41"/>
        <v>20</v>
      </c>
    </row>
    <row r="1298" spans="1:27">
      <c r="A1298" s="101">
        <v>32</v>
      </c>
      <c r="B1298" s="89" t="str">
        <f t="shared" si="40"/>
        <v>452731200104022445</v>
      </c>
      <c r="C1298" s="89" t="s">
        <v>285</v>
      </c>
      <c r="D1298" s="102" t="s">
        <v>5465</v>
      </c>
      <c r="E1298" s="102" t="s">
        <v>143</v>
      </c>
      <c r="F1298" s="103" t="s">
        <v>20205</v>
      </c>
      <c r="G1298" s="103" t="s">
        <v>20335</v>
      </c>
      <c r="H1298" s="104" t="s">
        <v>5464</v>
      </c>
      <c r="I1298" s="103" t="s">
        <v>27</v>
      </c>
      <c r="J1298" s="103" t="s">
        <v>30</v>
      </c>
      <c r="K1298" s="103" t="s">
        <v>30</v>
      </c>
      <c r="L1298" s="103" t="s">
        <v>30</v>
      </c>
      <c r="M1298" s="103" t="s">
        <v>30</v>
      </c>
      <c r="N1298" s="103" t="s">
        <v>30</v>
      </c>
      <c r="O1298" s="103" t="s">
        <v>27</v>
      </c>
      <c r="P1298" s="103" t="s">
        <v>1517</v>
      </c>
      <c r="Q1298" s="103" t="s">
        <v>5466</v>
      </c>
      <c r="R1298" s="105">
        <v>13407788498</v>
      </c>
      <c r="S1298" s="103" t="s">
        <v>1517</v>
      </c>
      <c r="T1298" s="103" t="s">
        <v>20191</v>
      </c>
      <c r="U1298" s="106" t="s">
        <v>20491</v>
      </c>
      <c r="V1298" s="105" t="s">
        <v>21477</v>
      </c>
      <c r="W1298" s="107" t="s">
        <v>285</v>
      </c>
      <c r="X1298" t="s">
        <v>4533</v>
      </c>
      <c r="AA1298">
        <f ca="1" t="shared" si="41"/>
        <v>20</v>
      </c>
    </row>
    <row r="1299" spans="1:27">
      <c r="A1299" s="101">
        <v>33</v>
      </c>
      <c r="B1299" s="89" t="str">
        <f t="shared" si="40"/>
        <v>452731200205161225</v>
      </c>
      <c r="C1299" s="89" t="s">
        <v>285</v>
      </c>
      <c r="D1299" s="102" t="s">
        <v>5468</v>
      </c>
      <c r="E1299" s="102" t="s">
        <v>143</v>
      </c>
      <c r="F1299" s="103" t="s">
        <v>20131</v>
      </c>
      <c r="G1299" s="103" t="s">
        <v>20150</v>
      </c>
      <c r="H1299" s="104" t="s">
        <v>5467</v>
      </c>
      <c r="I1299" s="103" t="s">
        <v>30</v>
      </c>
      <c r="J1299" s="103" t="s">
        <v>30</v>
      </c>
      <c r="K1299" s="103" t="s">
        <v>30</v>
      </c>
      <c r="L1299" s="103" t="s">
        <v>30</v>
      </c>
      <c r="M1299" s="103" t="s">
        <v>30</v>
      </c>
      <c r="N1299" s="103" t="s">
        <v>30</v>
      </c>
      <c r="O1299" s="103" t="s">
        <v>27</v>
      </c>
      <c r="P1299" s="103" t="s">
        <v>1517</v>
      </c>
      <c r="Q1299" s="103" t="s">
        <v>5469</v>
      </c>
      <c r="R1299" s="105">
        <v>18176119167</v>
      </c>
      <c r="S1299" s="103" t="s">
        <v>1517</v>
      </c>
      <c r="T1299" s="103" t="s">
        <v>20169</v>
      </c>
      <c r="U1299" s="106" t="s">
        <v>20170</v>
      </c>
      <c r="V1299" s="105" t="s">
        <v>20221</v>
      </c>
      <c r="W1299" s="107" t="s">
        <v>285</v>
      </c>
      <c r="X1299" t="s">
        <v>17752</v>
      </c>
      <c r="AA1299">
        <f ca="1" t="shared" si="41"/>
        <v>19</v>
      </c>
    </row>
    <row r="1300" spans="1:27">
      <c r="A1300" s="101">
        <v>34</v>
      </c>
      <c r="B1300" s="89" t="str">
        <f t="shared" si="40"/>
        <v>452730200301115951</v>
      </c>
      <c r="C1300" s="89" t="s">
        <v>285</v>
      </c>
      <c r="D1300" s="102" t="s">
        <v>5471</v>
      </c>
      <c r="E1300" s="102" t="s">
        <v>24</v>
      </c>
      <c r="F1300" s="103" t="s">
        <v>20131</v>
      </c>
      <c r="G1300" s="103" t="s">
        <v>20157</v>
      </c>
      <c r="H1300" s="104" t="s">
        <v>5470</v>
      </c>
      <c r="I1300" s="103" t="s">
        <v>30</v>
      </c>
      <c r="J1300" s="103" t="s">
        <v>30</v>
      </c>
      <c r="K1300" s="103" t="s">
        <v>30</v>
      </c>
      <c r="L1300" s="103" t="s">
        <v>30</v>
      </c>
      <c r="M1300" s="103" t="s">
        <v>30</v>
      </c>
      <c r="N1300" s="103" t="s">
        <v>30</v>
      </c>
      <c r="O1300" s="103" t="s">
        <v>27</v>
      </c>
      <c r="P1300" s="103" t="s">
        <v>18438</v>
      </c>
      <c r="Q1300" s="103" t="s">
        <v>5473</v>
      </c>
      <c r="R1300" s="105">
        <v>18877857760</v>
      </c>
      <c r="S1300" s="103" t="s">
        <v>21665</v>
      </c>
      <c r="T1300" s="103" t="s">
        <v>21131</v>
      </c>
      <c r="U1300" s="106" t="s">
        <v>21467</v>
      </c>
      <c r="V1300" s="105" t="s">
        <v>21666</v>
      </c>
      <c r="W1300" s="107" t="s">
        <v>285</v>
      </c>
      <c r="X1300" t="s">
        <v>20053</v>
      </c>
      <c r="AA1300">
        <f ca="1" t="shared" si="41"/>
        <v>18</v>
      </c>
    </row>
    <row r="1301" spans="1:27">
      <c r="A1301" s="101">
        <v>35</v>
      </c>
      <c r="B1301" s="89" t="str">
        <f t="shared" si="40"/>
        <v>452127200303222733</v>
      </c>
      <c r="C1301" s="89" t="s">
        <v>285</v>
      </c>
      <c r="D1301" s="102" t="s">
        <v>5476</v>
      </c>
      <c r="E1301" s="102" t="s">
        <v>24</v>
      </c>
      <c r="F1301" s="103" t="s">
        <v>20205</v>
      </c>
      <c r="G1301" s="103" t="s">
        <v>20202</v>
      </c>
      <c r="H1301" s="104" t="s">
        <v>5475</v>
      </c>
      <c r="I1301" s="103" t="s">
        <v>30</v>
      </c>
      <c r="J1301" s="103" t="s">
        <v>30</v>
      </c>
      <c r="K1301" s="103" t="s">
        <v>27</v>
      </c>
      <c r="L1301" s="103" t="s">
        <v>30</v>
      </c>
      <c r="M1301" s="103" t="s">
        <v>30</v>
      </c>
      <c r="N1301" s="103" t="s">
        <v>30</v>
      </c>
      <c r="O1301" s="103" t="s">
        <v>27</v>
      </c>
      <c r="P1301" s="103" t="s">
        <v>20253</v>
      </c>
      <c r="Q1301" s="103" t="s">
        <v>5478</v>
      </c>
      <c r="R1301" s="105">
        <v>15927655783</v>
      </c>
      <c r="S1301" s="103" t="s">
        <v>21315</v>
      </c>
      <c r="T1301" s="103" t="s">
        <v>20522</v>
      </c>
      <c r="U1301" s="106" t="s">
        <v>21667</v>
      </c>
      <c r="V1301" s="105" t="s">
        <v>21668</v>
      </c>
      <c r="W1301" s="107" t="s">
        <v>285</v>
      </c>
      <c r="X1301" t="s">
        <v>20054</v>
      </c>
      <c r="AA1301">
        <f ca="1" t="shared" si="41"/>
        <v>18</v>
      </c>
    </row>
    <row r="1302" spans="1:27">
      <c r="A1302" s="101">
        <v>36</v>
      </c>
      <c r="B1302" s="89" t="str">
        <f t="shared" si="40"/>
        <v>452731200207203644</v>
      </c>
      <c r="C1302" s="89" t="s">
        <v>285</v>
      </c>
      <c r="D1302" s="102" t="s">
        <v>5480</v>
      </c>
      <c r="E1302" s="102" t="s">
        <v>143</v>
      </c>
      <c r="F1302" s="103" t="s">
        <v>20131</v>
      </c>
      <c r="G1302" s="103" t="s">
        <v>20185</v>
      </c>
      <c r="H1302" s="104" t="s">
        <v>5479</v>
      </c>
      <c r="I1302" s="103" t="s">
        <v>27</v>
      </c>
      <c r="J1302" s="103" t="s">
        <v>27</v>
      </c>
      <c r="K1302" s="103" t="s">
        <v>27</v>
      </c>
      <c r="L1302" s="103" t="s">
        <v>30</v>
      </c>
      <c r="M1302" s="103" t="s">
        <v>27</v>
      </c>
      <c r="N1302" s="103" t="s">
        <v>30</v>
      </c>
      <c r="O1302" s="103" t="s">
        <v>27</v>
      </c>
      <c r="P1302" s="103" t="s">
        <v>1517</v>
      </c>
      <c r="Q1302" s="103" t="s">
        <v>5481</v>
      </c>
      <c r="R1302" s="105">
        <v>15177388265</v>
      </c>
      <c r="S1302" s="103" t="s">
        <v>1517</v>
      </c>
      <c r="T1302" s="103" t="s">
        <v>20158</v>
      </c>
      <c r="U1302" s="106" t="s">
        <v>20195</v>
      </c>
      <c r="V1302" s="105" t="s">
        <v>20196</v>
      </c>
      <c r="W1302" s="107" t="s">
        <v>285</v>
      </c>
      <c r="X1302" t="s">
        <v>17625</v>
      </c>
      <c r="AA1302">
        <f ca="1" t="shared" si="41"/>
        <v>19</v>
      </c>
    </row>
    <row r="1303" spans="1:27">
      <c r="A1303" s="101">
        <v>37</v>
      </c>
      <c r="B1303" s="89" t="str">
        <f t="shared" si="40"/>
        <v>452731200309021227</v>
      </c>
      <c r="C1303" s="89" t="s">
        <v>285</v>
      </c>
      <c r="D1303" s="102" t="s">
        <v>5483</v>
      </c>
      <c r="E1303" s="102" t="s">
        <v>143</v>
      </c>
      <c r="F1303" s="103" t="s">
        <v>20131</v>
      </c>
      <c r="G1303" s="103" t="s">
        <v>20168</v>
      </c>
      <c r="H1303" s="104" t="s">
        <v>5482</v>
      </c>
      <c r="I1303" s="103" t="s">
        <v>30</v>
      </c>
      <c r="J1303" s="103" t="s">
        <v>30</v>
      </c>
      <c r="K1303" s="103" t="s">
        <v>30</v>
      </c>
      <c r="L1303" s="103" t="s">
        <v>30</v>
      </c>
      <c r="M1303" s="103" t="s">
        <v>30</v>
      </c>
      <c r="N1303" s="103" t="s">
        <v>30</v>
      </c>
      <c r="O1303" s="103" t="s">
        <v>27</v>
      </c>
      <c r="P1303" s="103" t="s">
        <v>1517</v>
      </c>
      <c r="Q1303" s="103" t="s">
        <v>5484</v>
      </c>
      <c r="R1303" s="105">
        <v>19978835544</v>
      </c>
      <c r="S1303" s="103" t="s">
        <v>1517</v>
      </c>
      <c r="T1303" s="103" t="s">
        <v>20169</v>
      </c>
      <c r="U1303" s="106" t="s">
        <v>20242</v>
      </c>
      <c r="V1303" s="105" t="s">
        <v>20541</v>
      </c>
      <c r="W1303" s="107" t="s">
        <v>285</v>
      </c>
      <c r="X1303" t="s">
        <v>19890</v>
      </c>
      <c r="AA1303">
        <f ca="1" t="shared" si="41"/>
        <v>17</v>
      </c>
    </row>
    <row r="1304" spans="1:27">
      <c r="A1304" s="101">
        <v>38</v>
      </c>
      <c r="B1304" s="89" t="str">
        <f t="shared" si="40"/>
        <v>452731200204285453</v>
      </c>
      <c r="C1304" s="89" t="s">
        <v>285</v>
      </c>
      <c r="D1304" s="102" t="s">
        <v>5486</v>
      </c>
      <c r="E1304" s="102" t="s">
        <v>24</v>
      </c>
      <c r="F1304" s="103" t="s">
        <v>20131</v>
      </c>
      <c r="G1304" s="103" t="s">
        <v>20297</v>
      </c>
      <c r="H1304" s="104" t="s">
        <v>5485</v>
      </c>
      <c r="I1304" s="103" t="s">
        <v>30</v>
      </c>
      <c r="J1304" s="103" t="s">
        <v>30</v>
      </c>
      <c r="K1304" s="103" t="s">
        <v>30</v>
      </c>
      <c r="L1304" s="103" t="s">
        <v>30</v>
      </c>
      <c r="M1304" s="103" t="s">
        <v>30</v>
      </c>
      <c r="N1304" s="103" t="s">
        <v>30</v>
      </c>
      <c r="O1304" s="103" t="s">
        <v>27</v>
      </c>
      <c r="P1304" s="103" t="s">
        <v>1517</v>
      </c>
      <c r="Q1304" s="103" t="s">
        <v>5487</v>
      </c>
      <c r="R1304" s="105">
        <v>15818634851</v>
      </c>
      <c r="S1304" s="103" t="s">
        <v>1517</v>
      </c>
      <c r="T1304" s="103" t="s">
        <v>20144</v>
      </c>
      <c r="U1304" s="106" t="s">
        <v>20145</v>
      </c>
      <c r="V1304" s="105" t="s">
        <v>20263</v>
      </c>
      <c r="W1304" s="107" t="s">
        <v>285</v>
      </c>
      <c r="X1304" t="s">
        <v>315</v>
      </c>
      <c r="AA1304">
        <f ca="1" t="shared" si="41"/>
        <v>19</v>
      </c>
    </row>
    <row r="1305" spans="1:27">
      <c r="A1305" s="101">
        <v>39</v>
      </c>
      <c r="B1305" s="89" t="str">
        <f t="shared" si="40"/>
        <v>451229200207182417</v>
      </c>
      <c r="C1305" s="89" t="s">
        <v>285</v>
      </c>
      <c r="D1305" s="102" t="s">
        <v>5489</v>
      </c>
      <c r="E1305" s="102" t="s">
        <v>24</v>
      </c>
      <c r="F1305" s="103" t="s">
        <v>20205</v>
      </c>
      <c r="G1305" s="103" t="s">
        <v>20185</v>
      </c>
      <c r="H1305" s="104" t="s">
        <v>5488</v>
      </c>
      <c r="I1305" s="103" t="s">
        <v>27</v>
      </c>
      <c r="J1305" s="103" t="s">
        <v>30</v>
      </c>
      <c r="K1305" s="103" t="s">
        <v>30</v>
      </c>
      <c r="L1305" s="103" t="s">
        <v>30</v>
      </c>
      <c r="M1305" s="103" t="s">
        <v>30</v>
      </c>
      <c r="N1305" s="103" t="s">
        <v>30</v>
      </c>
      <c r="O1305" s="103" t="s">
        <v>27</v>
      </c>
      <c r="P1305" s="103" t="s">
        <v>1517</v>
      </c>
      <c r="Q1305" s="103" t="s">
        <v>5491</v>
      </c>
      <c r="R1305" s="105">
        <v>15875214819</v>
      </c>
      <c r="S1305" s="103" t="s">
        <v>1517</v>
      </c>
      <c r="T1305" s="103" t="s">
        <v>20191</v>
      </c>
      <c r="U1305" s="106" t="s">
        <v>20429</v>
      </c>
      <c r="V1305" s="105" t="s">
        <v>21669</v>
      </c>
      <c r="W1305" s="107" t="s">
        <v>285</v>
      </c>
      <c r="X1305" t="s">
        <v>5490</v>
      </c>
      <c r="AA1305">
        <f ca="1" t="shared" si="41"/>
        <v>19</v>
      </c>
    </row>
    <row r="1306" spans="1:27">
      <c r="A1306" s="101">
        <v>40</v>
      </c>
      <c r="B1306" s="89" t="str">
        <f t="shared" si="40"/>
        <v>45272820021212335X</v>
      </c>
      <c r="C1306" s="89" t="s">
        <v>285</v>
      </c>
      <c r="D1306" s="102" t="s">
        <v>5494</v>
      </c>
      <c r="E1306" s="102" t="s">
        <v>24</v>
      </c>
      <c r="F1306" s="103" t="s">
        <v>20131</v>
      </c>
      <c r="G1306" s="103" t="s">
        <v>20136</v>
      </c>
      <c r="H1306" s="104" t="s">
        <v>5493</v>
      </c>
      <c r="I1306" s="103" t="s">
        <v>30</v>
      </c>
      <c r="J1306" s="103" t="s">
        <v>30</v>
      </c>
      <c r="K1306" s="103" t="s">
        <v>30</v>
      </c>
      <c r="L1306" s="103" t="s">
        <v>30</v>
      </c>
      <c r="M1306" s="103" t="s">
        <v>30</v>
      </c>
      <c r="N1306" s="103" t="s">
        <v>27</v>
      </c>
      <c r="O1306" s="103" t="s">
        <v>27</v>
      </c>
      <c r="P1306" s="103" t="s">
        <v>10674</v>
      </c>
      <c r="Q1306" s="103" t="s">
        <v>5496</v>
      </c>
      <c r="R1306" s="105">
        <v>18777826897</v>
      </c>
      <c r="S1306" s="103" t="s">
        <v>10674</v>
      </c>
      <c r="T1306" s="103" t="s">
        <v>21490</v>
      </c>
      <c r="U1306" s="106" t="s">
        <v>21491</v>
      </c>
      <c r="V1306" s="105" t="s">
        <v>21670</v>
      </c>
      <c r="W1306" s="107" t="s">
        <v>285</v>
      </c>
      <c r="X1306" t="s">
        <v>5495</v>
      </c>
      <c r="AA1306">
        <f ca="1" t="shared" si="41"/>
        <v>18</v>
      </c>
    </row>
    <row r="1307" spans="1:27">
      <c r="A1307" s="101">
        <v>41</v>
      </c>
      <c r="B1307" s="89" t="str">
        <f t="shared" si="40"/>
        <v>452731200203090910</v>
      </c>
      <c r="C1307" s="89" t="s">
        <v>285</v>
      </c>
      <c r="D1307" s="102" t="s">
        <v>5498</v>
      </c>
      <c r="E1307" s="102" t="s">
        <v>24</v>
      </c>
      <c r="F1307" s="103" t="s">
        <v>20131</v>
      </c>
      <c r="G1307" s="103" t="s">
        <v>20288</v>
      </c>
      <c r="H1307" s="104" t="s">
        <v>5497</v>
      </c>
      <c r="I1307" s="103" t="s">
        <v>30</v>
      </c>
      <c r="J1307" s="103" t="s">
        <v>30</v>
      </c>
      <c r="K1307" s="103" t="s">
        <v>30</v>
      </c>
      <c r="L1307" s="103" t="s">
        <v>30</v>
      </c>
      <c r="M1307" s="103" t="s">
        <v>30</v>
      </c>
      <c r="N1307" s="103" t="s">
        <v>30</v>
      </c>
      <c r="O1307" s="103" t="s">
        <v>27</v>
      </c>
      <c r="P1307" s="103" t="s">
        <v>1517</v>
      </c>
      <c r="Q1307" s="103" t="s">
        <v>5499</v>
      </c>
      <c r="R1307" s="105">
        <v>13597082613</v>
      </c>
      <c r="S1307" s="103" t="s">
        <v>1517</v>
      </c>
      <c r="T1307" s="103" t="s">
        <v>20151</v>
      </c>
      <c r="U1307" s="106" t="s">
        <v>20652</v>
      </c>
      <c r="V1307" s="105" t="s">
        <v>21221</v>
      </c>
      <c r="W1307" s="107" t="s">
        <v>285</v>
      </c>
      <c r="X1307" t="s">
        <v>19923</v>
      </c>
      <c r="AA1307">
        <f ca="1" t="shared" si="41"/>
        <v>19</v>
      </c>
    </row>
    <row r="1308" spans="1:27">
      <c r="A1308" s="101">
        <v>42</v>
      </c>
      <c r="B1308" s="89" t="str">
        <f t="shared" si="40"/>
        <v>451229200005223620</v>
      </c>
      <c r="C1308" s="89" t="s">
        <v>285</v>
      </c>
      <c r="D1308" s="102" t="s">
        <v>5501</v>
      </c>
      <c r="E1308" s="102" t="s">
        <v>143</v>
      </c>
      <c r="F1308" s="103" t="s">
        <v>20178</v>
      </c>
      <c r="G1308" s="103" t="s">
        <v>20966</v>
      </c>
      <c r="H1308" s="104" t="s">
        <v>5500</v>
      </c>
      <c r="I1308" s="103" t="s">
        <v>27</v>
      </c>
      <c r="J1308" s="103" t="s">
        <v>30</v>
      </c>
      <c r="K1308" s="103" t="s">
        <v>30</v>
      </c>
      <c r="L1308" s="103" t="s">
        <v>30</v>
      </c>
      <c r="M1308" s="103" t="s">
        <v>30</v>
      </c>
      <c r="N1308" s="103" t="s">
        <v>30</v>
      </c>
      <c r="O1308" s="103" t="s">
        <v>27</v>
      </c>
      <c r="P1308" s="103" t="s">
        <v>1517</v>
      </c>
      <c r="Q1308" s="103" t="s">
        <v>5503</v>
      </c>
      <c r="R1308" s="105">
        <v>15296080160</v>
      </c>
      <c r="S1308" s="103" t="s">
        <v>1517</v>
      </c>
      <c r="T1308" s="103" t="s">
        <v>20158</v>
      </c>
      <c r="U1308" s="106" t="s">
        <v>21168</v>
      </c>
      <c r="V1308" s="105" t="s">
        <v>21671</v>
      </c>
      <c r="W1308" s="107" t="s">
        <v>285</v>
      </c>
      <c r="X1308" t="s">
        <v>20055</v>
      </c>
      <c r="AA1308">
        <f ca="1" t="shared" si="41"/>
        <v>21</v>
      </c>
    </row>
    <row r="1309" spans="1:27">
      <c r="A1309" s="101">
        <v>43</v>
      </c>
      <c r="B1309" s="89" t="str">
        <f t="shared" si="40"/>
        <v>452731200202243911</v>
      </c>
      <c r="C1309" s="89" t="s">
        <v>285</v>
      </c>
      <c r="D1309" s="102" t="s">
        <v>5506</v>
      </c>
      <c r="E1309" s="102" t="s">
        <v>24</v>
      </c>
      <c r="F1309" s="103" t="s">
        <v>20131</v>
      </c>
      <c r="G1309" s="103" t="s">
        <v>20194</v>
      </c>
      <c r="H1309" s="104" t="s">
        <v>5505</v>
      </c>
      <c r="I1309" s="103" t="s">
        <v>27</v>
      </c>
      <c r="J1309" s="103" t="s">
        <v>30</v>
      </c>
      <c r="K1309" s="103" t="s">
        <v>27</v>
      </c>
      <c r="L1309" s="103" t="s">
        <v>30</v>
      </c>
      <c r="M1309" s="103" t="s">
        <v>30</v>
      </c>
      <c r="N1309" s="103" t="s">
        <v>30</v>
      </c>
      <c r="O1309" s="103" t="s">
        <v>27</v>
      </c>
      <c r="P1309" s="103" t="s">
        <v>1517</v>
      </c>
      <c r="Q1309" s="103" t="s">
        <v>5507</v>
      </c>
      <c r="R1309" s="105" t="s">
        <v>5508</v>
      </c>
      <c r="S1309" s="103" t="s">
        <v>1517</v>
      </c>
      <c r="T1309" s="103" t="s">
        <v>20140</v>
      </c>
      <c r="U1309" s="106" t="s">
        <v>20141</v>
      </c>
      <c r="V1309" s="105" t="s">
        <v>20223</v>
      </c>
      <c r="W1309" s="107" t="s">
        <v>285</v>
      </c>
      <c r="X1309" t="s">
        <v>208</v>
      </c>
      <c r="AA1309">
        <f ca="1" t="shared" si="41"/>
        <v>19</v>
      </c>
    </row>
    <row r="1310" spans="1:27">
      <c r="A1310" s="101">
        <v>44</v>
      </c>
      <c r="B1310" s="89" t="str">
        <f t="shared" si="40"/>
        <v>452127200212100626</v>
      </c>
      <c r="C1310" s="89" t="s">
        <v>285</v>
      </c>
      <c r="D1310" s="102" t="s">
        <v>5511</v>
      </c>
      <c r="E1310" s="102" t="s">
        <v>143</v>
      </c>
      <c r="F1310" s="103" t="s">
        <v>20131</v>
      </c>
      <c r="G1310" s="103" t="s">
        <v>20136</v>
      </c>
      <c r="H1310" s="104" t="s">
        <v>5510</v>
      </c>
      <c r="I1310" s="103" t="s">
        <v>27</v>
      </c>
      <c r="J1310" s="103" t="s">
        <v>30</v>
      </c>
      <c r="K1310" s="103" t="s">
        <v>27</v>
      </c>
      <c r="L1310" s="103" t="s">
        <v>30</v>
      </c>
      <c r="M1310" s="103" t="s">
        <v>30</v>
      </c>
      <c r="N1310" s="103" t="s">
        <v>27</v>
      </c>
      <c r="O1310" s="103" t="s">
        <v>27</v>
      </c>
      <c r="P1310" s="103" t="s">
        <v>20253</v>
      </c>
      <c r="Q1310" s="103" t="s">
        <v>5513</v>
      </c>
      <c r="R1310" s="105">
        <v>18977893877</v>
      </c>
      <c r="S1310" s="103" t="s">
        <v>20253</v>
      </c>
      <c r="T1310" s="103" t="s">
        <v>20909</v>
      </c>
      <c r="U1310" s="106" t="s">
        <v>20909</v>
      </c>
      <c r="V1310" s="105" t="s">
        <v>21672</v>
      </c>
      <c r="W1310" s="107" t="s">
        <v>285</v>
      </c>
      <c r="X1310" t="s">
        <v>5512</v>
      </c>
      <c r="AA1310">
        <f ca="1" t="shared" si="41"/>
        <v>18</v>
      </c>
    </row>
    <row r="1311" spans="1:27">
      <c r="A1311" s="101">
        <v>45</v>
      </c>
      <c r="B1311" s="89" t="str">
        <f t="shared" si="40"/>
        <v>451229200308081244</v>
      </c>
      <c r="C1311" s="89" t="s">
        <v>285</v>
      </c>
      <c r="D1311" s="102" t="s">
        <v>5515</v>
      </c>
      <c r="E1311" s="102" t="s">
        <v>143</v>
      </c>
      <c r="F1311" s="103" t="s">
        <v>20131</v>
      </c>
      <c r="G1311" s="103" t="s">
        <v>20163</v>
      </c>
      <c r="H1311" s="104" t="s">
        <v>5514</v>
      </c>
      <c r="I1311" s="103" t="s">
        <v>30</v>
      </c>
      <c r="J1311" s="103" t="s">
        <v>30</v>
      </c>
      <c r="K1311" s="103" t="s">
        <v>27</v>
      </c>
      <c r="L1311" s="103" t="s">
        <v>30</v>
      </c>
      <c r="M1311" s="103" t="s">
        <v>30</v>
      </c>
      <c r="N1311" s="103" t="s">
        <v>30</v>
      </c>
      <c r="O1311" s="103" t="s">
        <v>27</v>
      </c>
      <c r="P1311" s="103" t="s">
        <v>1517</v>
      </c>
      <c r="Q1311" s="103" t="s">
        <v>5517</v>
      </c>
      <c r="R1311" s="105">
        <v>18875957609</v>
      </c>
      <c r="S1311" s="103" t="s">
        <v>1517</v>
      </c>
      <c r="T1311" s="103" t="s">
        <v>20169</v>
      </c>
      <c r="U1311" s="106" t="s">
        <v>20813</v>
      </c>
      <c r="V1311" s="105" t="s">
        <v>21673</v>
      </c>
      <c r="W1311" s="107" t="s">
        <v>285</v>
      </c>
      <c r="X1311" t="s">
        <v>21674</v>
      </c>
      <c r="AA1311">
        <f ca="1" t="shared" si="41"/>
        <v>18</v>
      </c>
    </row>
    <row r="1312" spans="1:27">
      <c r="A1312" s="101">
        <v>46</v>
      </c>
      <c r="B1312" s="89" t="str">
        <f t="shared" si="40"/>
        <v>451229200107051241</v>
      </c>
      <c r="C1312" s="89" t="s">
        <v>285</v>
      </c>
      <c r="D1312" s="102" t="s">
        <v>5520</v>
      </c>
      <c r="E1312" s="102" t="s">
        <v>143</v>
      </c>
      <c r="F1312" s="103" t="s">
        <v>20131</v>
      </c>
      <c r="G1312" s="103" t="s">
        <v>20953</v>
      </c>
      <c r="H1312" s="104" t="s">
        <v>5519</v>
      </c>
      <c r="I1312" s="103" t="s">
        <v>27</v>
      </c>
      <c r="J1312" s="103" t="s">
        <v>30</v>
      </c>
      <c r="K1312" s="103" t="s">
        <v>30</v>
      </c>
      <c r="L1312" s="103" t="s">
        <v>30</v>
      </c>
      <c r="M1312" s="103" t="s">
        <v>30</v>
      </c>
      <c r="N1312" s="103" t="s">
        <v>30</v>
      </c>
      <c r="O1312" s="103" t="s">
        <v>27</v>
      </c>
      <c r="P1312" s="103" t="s">
        <v>1517</v>
      </c>
      <c r="Q1312" s="103" t="s">
        <v>5522</v>
      </c>
      <c r="R1312" s="105">
        <v>13557886513</v>
      </c>
      <c r="S1312" s="103" t="s">
        <v>1517</v>
      </c>
      <c r="T1312" s="103" t="s">
        <v>20169</v>
      </c>
      <c r="U1312" s="106" t="s">
        <v>21025</v>
      </c>
      <c r="V1312" s="105" t="s">
        <v>21675</v>
      </c>
      <c r="W1312" s="107" t="s">
        <v>285</v>
      </c>
      <c r="X1312" t="s">
        <v>20056</v>
      </c>
      <c r="AA1312">
        <f ca="1" t="shared" si="41"/>
        <v>20</v>
      </c>
    </row>
    <row r="1313" spans="1:27">
      <c r="A1313" s="101">
        <v>47</v>
      </c>
      <c r="B1313" s="89" t="str">
        <f t="shared" si="40"/>
        <v>452731200301300926</v>
      </c>
      <c r="C1313" s="89" t="s">
        <v>285</v>
      </c>
      <c r="D1313" s="102" t="s">
        <v>5524</v>
      </c>
      <c r="E1313" s="102" t="s">
        <v>143</v>
      </c>
      <c r="F1313" s="103" t="s">
        <v>20131</v>
      </c>
      <c r="G1313" s="103" t="s">
        <v>20157</v>
      </c>
      <c r="H1313" s="104" t="s">
        <v>5523</v>
      </c>
      <c r="I1313" s="103" t="s">
        <v>30</v>
      </c>
      <c r="J1313" s="103" t="s">
        <v>30</v>
      </c>
      <c r="K1313" s="103" t="s">
        <v>30</v>
      </c>
      <c r="L1313" s="103" t="s">
        <v>30</v>
      </c>
      <c r="M1313" s="103" t="s">
        <v>30</v>
      </c>
      <c r="N1313" s="103" t="s">
        <v>30</v>
      </c>
      <c r="O1313" s="103" t="s">
        <v>27</v>
      </c>
      <c r="P1313" s="103" t="s">
        <v>1517</v>
      </c>
      <c r="Q1313" s="103" t="s">
        <v>1965</v>
      </c>
      <c r="R1313" s="105">
        <v>15977839187</v>
      </c>
      <c r="S1313" s="103" t="s">
        <v>1517</v>
      </c>
      <c r="T1313" s="103" t="s">
        <v>20151</v>
      </c>
      <c r="U1313" s="106" t="s">
        <v>20266</v>
      </c>
      <c r="V1313" s="105" t="s">
        <v>21251</v>
      </c>
      <c r="W1313" s="107" t="s">
        <v>285</v>
      </c>
      <c r="X1313" t="s">
        <v>17857</v>
      </c>
      <c r="AA1313">
        <f ca="1" t="shared" si="41"/>
        <v>18</v>
      </c>
    </row>
    <row r="1314" spans="1:27">
      <c r="A1314" s="101">
        <v>48</v>
      </c>
      <c r="B1314" s="89" t="str">
        <f t="shared" si="40"/>
        <v>452731200106013622</v>
      </c>
      <c r="C1314" s="89" t="s">
        <v>285</v>
      </c>
      <c r="D1314" s="102" t="s">
        <v>5526</v>
      </c>
      <c r="E1314" s="102" t="s">
        <v>143</v>
      </c>
      <c r="F1314" s="103" t="s">
        <v>20131</v>
      </c>
      <c r="G1314" s="103" t="s">
        <v>20289</v>
      </c>
      <c r="H1314" s="104" t="s">
        <v>5525</v>
      </c>
      <c r="I1314" s="103" t="s">
        <v>27</v>
      </c>
      <c r="J1314" s="103" t="s">
        <v>30</v>
      </c>
      <c r="K1314" s="103" t="s">
        <v>30</v>
      </c>
      <c r="L1314" s="103" t="s">
        <v>30</v>
      </c>
      <c r="M1314" s="103" t="s">
        <v>27</v>
      </c>
      <c r="N1314" s="103" t="s">
        <v>30</v>
      </c>
      <c r="O1314" s="103" t="s">
        <v>27</v>
      </c>
      <c r="P1314" s="103" t="s">
        <v>1517</v>
      </c>
      <c r="Q1314" s="103" t="s">
        <v>5528</v>
      </c>
      <c r="R1314" s="105">
        <v>18407780683</v>
      </c>
      <c r="S1314" s="103" t="s">
        <v>1517</v>
      </c>
      <c r="T1314" s="103" t="s">
        <v>20158</v>
      </c>
      <c r="U1314" s="106" t="s">
        <v>20159</v>
      </c>
      <c r="V1314" s="105" t="s">
        <v>20243</v>
      </c>
      <c r="W1314" s="107" t="s">
        <v>285</v>
      </c>
      <c r="X1314" t="s">
        <v>20057</v>
      </c>
      <c r="AA1314">
        <f ca="1" t="shared" si="41"/>
        <v>20</v>
      </c>
    </row>
    <row r="1315" spans="1:27">
      <c r="A1315" s="101">
        <v>49</v>
      </c>
      <c r="B1315" s="89" t="str">
        <f t="shared" si="40"/>
        <v>451229199810253616</v>
      </c>
      <c r="C1315" s="89" t="s">
        <v>285</v>
      </c>
      <c r="D1315" s="102" t="s">
        <v>5531</v>
      </c>
      <c r="E1315" s="102" t="s">
        <v>24</v>
      </c>
      <c r="F1315" s="103" t="s">
        <v>20178</v>
      </c>
      <c r="G1315" s="103" t="s">
        <v>20510</v>
      </c>
      <c r="H1315" s="104" t="s">
        <v>5530</v>
      </c>
      <c r="I1315" s="103" t="s">
        <v>30</v>
      </c>
      <c r="J1315" s="103" t="s">
        <v>30</v>
      </c>
      <c r="K1315" s="103" t="s">
        <v>30</v>
      </c>
      <c r="L1315" s="103" t="s">
        <v>30</v>
      </c>
      <c r="M1315" s="103" t="s">
        <v>27</v>
      </c>
      <c r="N1315" s="103" t="s">
        <v>27</v>
      </c>
      <c r="O1315" s="103" t="s">
        <v>27</v>
      </c>
      <c r="P1315" s="103" t="s">
        <v>1517</v>
      </c>
      <c r="Q1315" s="103" t="s">
        <v>5533</v>
      </c>
      <c r="R1315" s="105">
        <v>18878897233</v>
      </c>
      <c r="S1315" s="103" t="s">
        <v>1517</v>
      </c>
      <c r="T1315" s="103" t="s">
        <v>20158</v>
      </c>
      <c r="U1315" s="106" t="s">
        <v>20159</v>
      </c>
      <c r="V1315" s="105" t="s">
        <v>21676</v>
      </c>
      <c r="W1315" s="107" t="s">
        <v>285</v>
      </c>
      <c r="X1315" t="s">
        <v>19239</v>
      </c>
      <c r="AA1315">
        <f ca="1" t="shared" si="41"/>
        <v>22</v>
      </c>
    </row>
    <row r="1316" spans="1:27">
      <c r="A1316" s="101">
        <v>50</v>
      </c>
      <c r="B1316" s="89" t="str">
        <f t="shared" si="40"/>
        <v>451229200109182114</v>
      </c>
      <c r="C1316" s="89" t="s">
        <v>285</v>
      </c>
      <c r="D1316" s="102" t="s">
        <v>5536</v>
      </c>
      <c r="E1316" s="102" t="s">
        <v>24</v>
      </c>
      <c r="F1316" s="103" t="s">
        <v>20178</v>
      </c>
      <c r="G1316" s="103" t="s">
        <v>20197</v>
      </c>
      <c r="H1316" s="104" t="s">
        <v>5535</v>
      </c>
      <c r="I1316" s="103" t="s">
        <v>27</v>
      </c>
      <c r="J1316" s="103" t="s">
        <v>30</v>
      </c>
      <c r="K1316" s="103" t="s">
        <v>30</v>
      </c>
      <c r="L1316" s="103" t="s">
        <v>30</v>
      </c>
      <c r="M1316" s="103" t="s">
        <v>27</v>
      </c>
      <c r="N1316" s="103" t="s">
        <v>30</v>
      </c>
      <c r="O1316" s="103" t="s">
        <v>27</v>
      </c>
      <c r="P1316" s="103" t="s">
        <v>1517</v>
      </c>
      <c r="Q1316" s="103" t="s">
        <v>5537</v>
      </c>
      <c r="R1316" s="105">
        <v>15777800706</v>
      </c>
      <c r="S1316" s="103" t="s">
        <v>1517</v>
      </c>
      <c r="T1316" s="103" t="s">
        <v>20240</v>
      </c>
      <c r="U1316" s="106" t="s">
        <v>20417</v>
      </c>
      <c r="V1316" s="105" t="s">
        <v>20804</v>
      </c>
      <c r="W1316" s="107" t="s">
        <v>285</v>
      </c>
      <c r="X1316" t="s">
        <v>1750</v>
      </c>
      <c r="AA1316">
        <f ca="1" t="shared" si="41"/>
        <v>19</v>
      </c>
    </row>
    <row r="1317" spans="1:27">
      <c r="A1317" s="101">
        <v>51</v>
      </c>
      <c r="B1317" s="89" t="str">
        <f t="shared" si="40"/>
        <v>451229200202124218</v>
      </c>
      <c r="C1317" s="89" t="s">
        <v>285</v>
      </c>
      <c r="D1317" s="102" t="s">
        <v>5540</v>
      </c>
      <c r="E1317" s="102" t="s">
        <v>24</v>
      </c>
      <c r="F1317" s="103" t="s">
        <v>20131</v>
      </c>
      <c r="G1317" s="103" t="s">
        <v>20194</v>
      </c>
      <c r="H1317" s="104" t="s">
        <v>5539</v>
      </c>
      <c r="I1317" s="103" t="s">
        <v>30</v>
      </c>
      <c r="J1317" s="103" t="s">
        <v>30</v>
      </c>
      <c r="K1317" s="103" t="s">
        <v>30</v>
      </c>
      <c r="L1317" s="103" t="s">
        <v>30</v>
      </c>
      <c r="M1317" s="103" t="s">
        <v>30</v>
      </c>
      <c r="N1317" s="103" t="s">
        <v>30</v>
      </c>
      <c r="O1317" s="103" t="s">
        <v>27</v>
      </c>
      <c r="P1317" s="103" t="s">
        <v>1517</v>
      </c>
      <c r="Q1317" s="103" t="s">
        <v>5542</v>
      </c>
      <c r="R1317" s="105">
        <v>18177899954</v>
      </c>
      <c r="S1317" s="103" t="s">
        <v>1517</v>
      </c>
      <c r="T1317" s="103" t="s">
        <v>20133</v>
      </c>
      <c r="U1317" s="106" t="s">
        <v>20321</v>
      </c>
      <c r="V1317" s="105" t="s">
        <v>20298</v>
      </c>
      <c r="W1317" s="107" t="s">
        <v>285</v>
      </c>
      <c r="X1317" t="s">
        <v>5541</v>
      </c>
      <c r="AA1317">
        <f ca="1" t="shared" si="41"/>
        <v>19</v>
      </c>
    </row>
    <row r="1318" spans="1:27">
      <c r="A1318" s="101">
        <v>52</v>
      </c>
      <c r="B1318" s="89" t="str">
        <f t="shared" si="40"/>
        <v>45273120030506481X</v>
      </c>
      <c r="C1318" s="89" t="s">
        <v>285</v>
      </c>
      <c r="D1318" s="102" t="s">
        <v>5545</v>
      </c>
      <c r="E1318" s="102" t="s">
        <v>24</v>
      </c>
      <c r="F1318" s="103" t="s">
        <v>20131</v>
      </c>
      <c r="G1318" s="103" t="s">
        <v>20172</v>
      </c>
      <c r="H1318" s="104" t="s">
        <v>5544</v>
      </c>
      <c r="I1318" s="103" t="s">
        <v>30</v>
      </c>
      <c r="J1318" s="103" t="s">
        <v>30</v>
      </c>
      <c r="K1318" s="103" t="s">
        <v>30</v>
      </c>
      <c r="L1318" s="103" t="s">
        <v>30</v>
      </c>
      <c r="M1318" s="103" t="s">
        <v>30</v>
      </c>
      <c r="N1318" s="103" t="s">
        <v>30</v>
      </c>
      <c r="O1318" s="103" t="s">
        <v>30</v>
      </c>
      <c r="P1318" s="103" t="s">
        <v>1517</v>
      </c>
      <c r="Q1318" s="103" t="s">
        <v>5547</v>
      </c>
      <c r="R1318" s="105">
        <v>13877821898</v>
      </c>
      <c r="S1318" s="103" t="s">
        <v>1517</v>
      </c>
      <c r="T1318" s="103" t="s">
        <v>1517</v>
      </c>
      <c r="U1318" s="106" t="s">
        <v>20167</v>
      </c>
      <c r="V1318" s="105" t="s">
        <v>21677</v>
      </c>
      <c r="W1318" s="107" t="s">
        <v>285</v>
      </c>
      <c r="X1318" t="s">
        <v>20058</v>
      </c>
      <c r="AA1318">
        <f ca="1" t="shared" si="41"/>
        <v>18</v>
      </c>
    </row>
    <row r="1319" spans="1:27">
      <c r="A1319" s="101">
        <v>53</v>
      </c>
      <c r="B1319" s="89" t="str">
        <f t="shared" si="40"/>
        <v>451229200308161228</v>
      </c>
      <c r="C1319" s="89" t="s">
        <v>285</v>
      </c>
      <c r="D1319" s="102" t="s">
        <v>5549</v>
      </c>
      <c r="E1319" s="102" t="s">
        <v>143</v>
      </c>
      <c r="F1319" s="103" t="s">
        <v>20131</v>
      </c>
      <c r="G1319" s="103" t="s">
        <v>20163</v>
      </c>
      <c r="H1319" s="104" t="s">
        <v>5548</v>
      </c>
      <c r="I1319" s="103" t="s">
        <v>27</v>
      </c>
      <c r="J1319" s="103" t="s">
        <v>30</v>
      </c>
      <c r="K1319" s="103" t="s">
        <v>30</v>
      </c>
      <c r="L1319" s="103" t="s">
        <v>30</v>
      </c>
      <c r="M1319" s="103" t="s">
        <v>30</v>
      </c>
      <c r="N1319" s="103" t="s">
        <v>30</v>
      </c>
      <c r="O1319" s="103" t="s">
        <v>27</v>
      </c>
      <c r="P1319" s="103" t="s">
        <v>1517</v>
      </c>
      <c r="Q1319" s="103" t="s">
        <v>5550</v>
      </c>
      <c r="R1319" s="105">
        <v>13788180803</v>
      </c>
      <c r="S1319" s="103" t="s">
        <v>1517</v>
      </c>
      <c r="T1319" s="103" t="s">
        <v>20169</v>
      </c>
      <c r="U1319" s="106" t="s">
        <v>20170</v>
      </c>
      <c r="V1319" s="105" t="s">
        <v>20850</v>
      </c>
      <c r="W1319" s="107" t="s">
        <v>285</v>
      </c>
      <c r="X1319" t="s">
        <v>17996</v>
      </c>
      <c r="AA1319">
        <f ca="1" t="shared" si="41"/>
        <v>17</v>
      </c>
    </row>
    <row r="1320" spans="1:27">
      <c r="A1320" s="101">
        <v>54</v>
      </c>
      <c r="B1320" s="89" t="str">
        <f t="shared" si="40"/>
        <v>452731200208234813</v>
      </c>
      <c r="C1320" s="89" t="s">
        <v>285</v>
      </c>
      <c r="D1320" s="102" t="s">
        <v>4743</v>
      </c>
      <c r="E1320" s="102" t="s">
        <v>24</v>
      </c>
      <c r="F1320" s="103" t="s">
        <v>20131</v>
      </c>
      <c r="G1320" s="103" t="s">
        <v>20182</v>
      </c>
      <c r="H1320" s="104" t="s">
        <v>5551</v>
      </c>
      <c r="I1320" s="103" t="s">
        <v>30</v>
      </c>
      <c r="J1320" s="103" t="s">
        <v>27</v>
      </c>
      <c r="K1320" s="103" t="s">
        <v>30</v>
      </c>
      <c r="L1320" s="103" t="s">
        <v>30</v>
      </c>
      <c r="M1320" s="103" t="s">
        <v>30</v>
      </c>
      <c r="N1320" s="103" t="s">
        <v>30</v>
      </c>
      <c r="O1320" s="103" t="s">
        <v>30</v>
      </c>
      <c r="P1320" s="103" t="s">
        <v>1517</v>
      </c>
      <c r="Q1320" s="103" t="s">
        <v>5553</v>
      </c>
      <c r="R1320" s="105">
        <v>15878820483</v>
      </c>
      <c r="S1320" s="103" t="s">
        <v>1517</v>
      </c>
      <c r="T1320" s="103" t="s">
        <v>1517</v>
      </c>
      <c r="U1320" s="106" t="s">
        <v>20587</v>
      </c>
      <c r="V1320" s="105" t="s">
        <v>20768</v>
      </c>
      <c r="W1320" s="107" t="s">
        <v>285</v>
      </c>
      <c r="X1320" t="s">
        <v>20059</v>
      </c>
      <c r="AA1320">
        <f ca="1" t="shared" si="41"/>
        <v>18</v>
      </c>
    </row>
    <row r="1321" spans="1:27">
      <c r="A1321" s="101">
        <v>55</v>
      </c>
      <c r="B1321" s="89" t="str">
        <f t="shared" si="40"/>
        <v>451229200402102726</v>
      </c>
      <c r="C1321" s="89" t="s">
        <v>285</v>
      </c>
      <c r="D1321" s="102" t="s">
        <v>5555</v>
      </c>
      <c r="E1321" s="102" t="s">
        <v>143</v>
      </c>
      <c r="F1321" s="103" t="s">
        <v>20131</v>
      </c>
      <c r="G1321" s="103" t="s">
        <v>20742</v>
      </c>
      <c r="H1321" s="104" t="s">
        <v>5554</v>
      </c>
      <c r="I1321" s="103" t="s">
        <v>27</v>
      </c>
      <c r="J1321" s="103" t="s">
        <v>30</v>
      </c>
      <c r="K1321" s="103" t="s">
        <v>30</v>
      </c>
      <c r="L1321" s="103" t="s">
        <v>30</v>
      </c>
      <c r="M1321" s="103" t="s">
        <v>30</v>
      </c>
      <c r="N1321" s="103" t="s">
        <v>30</v>
      </c>
      <c r="O1321" s="103" t="s">
        <v>27</v>
      </c>
      <c r="P1321" s="103" t="s">
        <v>1517</v>
      </c>
      <c r="Q1321" s="103" t="s">
        <v>5556</v>
      </c>
      <c r="R1321" s="105">
        <v>15277890133</v>
      </c>
      <c r="S1321" s="103" t="s">
        <v>1517</v>
      </c>
      <c r="T1321" s="103" t="s">
        <v>20277</v>
      </c>
      <c r="U1321" s="106" t="s">
        <v>20315</v>
      </c>
      <c r="V1321" s="105" t="s">
        <v>21546</v>
      </c>
      <c r="W1321" s="107" t="s">
        <v>285</v>
      </c>
      <c r="X1321" t="s">
        <v>20010</v>
      </c>
      <c r="AA1321">
        <f ca="1" t="shared" si="41"/>
        <v>17</v>
      </c>
    </row>
    <row r="1322" spans="1:27">
      <c r="A1322" s="101">
        <v>56</v>
      </c>
      <c r="B1322" s="89" t="str">
        <f t="shared" si="40"/>
        <v>45122920030721122X</v>
      </c>
      <c r="C1322" s="89" t="s">
        <v>285</v>
      </c>
      <c r="D1322" s="102" t="s">
        <v>5559</v>
      </c>
      <c r="E1322" s="102" t="s">
        <v>143</v>
      </c>
      <c r="F1322" s="103" t="s">
        <v>20178</v>
      </c>
      <c r="G1322" s="103" t="s">
        <v>20214</v>
      </c>
      <c r="H1322" s="104" t="s">
        <v>5558</v>
      </c>
      <c r="I1322" s="103" t="s">
        <v>30</v>
      </c>
      <c r="J1322" s="103" t="s">
        <v>30</v>
      </c>
      <c r="K1322" s="103" t="s">
        <v>27</v>
      </c>
      <c r="L1322" s="103" t="s">
        <v>30</v>
      </c>
      <c r="M1322" s="103" t="s">
        <v>30</v>
      </c>
      <c r="N1322" s="103" t="s">
        <v>30</v>
      </c>
      <c r="O1322" s="103" t="s">
        <v>27</v>
      </c>
      <c r="P1322" s="103" t="s">
        <v>1517</v>
      </c>
      <c r="Q1322" s="103" t="s">
        <v>5561</v>
      </c>
      <c r="R1322" s="105">
        <v>15240696103</v>
      </c>
      <c r="S1322" s="103" t="s">
        <v>1517</v>
      </c>
      <c r="T1322" s="103" t="s">
        <v>20169</v>
      </c>
      <c r="U1322" s="106" t="s">
        <v>20176</v>
      </c>
      <c r="V1322" s="105" t="s">
        <v>21678</v>
      </c>
      <c r="W1322" s="107" t="s">
        <v>285</v>
      </c>
      <c r="X1322" t="s">
        <v>21679</v>
      </c>
      <c r="AA1322">
        <f ca="1" t="shared" si="41"/>
        <v>18</v>
      </c>
    </row>
    <row r="1323" spans="1:27">
      <c r="A1323" s="101">
        <v>57</v>
      </c>
      <c r="B1323" s="89" t="str">
        <f t="shared" si="40"/>
        <v>45122920011023361x</v>
      </c>
      <c r="C1323" s="89" t="s">
        <v>285</v>
      </c>
      <c r="D1323" s="102" t="s">
        <v>5563</v>
      </c>
      <c r="E1323" s="102" t="s">
        <v>24</v>
      </c>
      <c r="F1323" s="103" t="s">
        <v>20178</v>
      </c>
      <c r="G1323" s="103" t="s">
        <v>20236</v>
      </c>
      <c r="H1323" s="104" t="s">
        <v>5562</v>
      </c>
      <c r="I1323" s="103" t="s">
        <v>27</v>
      </c>
      <c r="J1323" s="103" t="s">
        <v>30</v>
      </c>
      <c r="K1323" s="103" t="s">
        <v>27</v>
      </c>
      <c r="L1323" s="103" t="s">
        <v>30</v>
      </c>
      <c r="M1323" s="103" t="s">
        <v>30</v>
      </c>
      <c r="N1323" s="103" t="s">
        <v>30</v>
      </c>
      <c r="O1323" s="103" t="s">
        <v>27</v>
      </c>
      <c r="P1323" s="103" t="s">
        <v>1517</v>
      </c>
      <c r="Q1323" s="103" t="s">
        <v>5565</v>
      </c>
      <c r="R1323" s="105" t="s">
        <v>5566</v>
      </c>
      <c r="S1323" s="103" t="s">
        <v>1517</v>
      </c>
      <c r="T1323" s="103" t="s">
        <v>20158</v>
      </c>
      <c r="U1323" s="106" t="s">
        <v>20313</v>
      </c>
      <c r="V1323" s="105" t="s">
        <v>20683</v>
      </c>
      <c r="W1323" s="107" t="s">
        <v>285</v>
      </c>
      <c r="X1323" t="s">
        <v>20060</v>
      </c>
      <c r="AA1323">
        <f ca="1" t="shared" si="41"/>
        <v>19</v>
      </c>
    </row>
    <row r="1324" spans="1:27">
      <c r="A1324" s="101">
        <v>58</v>
      </c>
      <c r="B1324" s="89" t="str">
        <f t="shared" si="40"/>
        <v>452731200302234895</v>
      </c>
      <c r="C1324" s="89" t="s">
        <v>285</v>
      </c>
      <c r="D1324" s="102" t="s">
        <v>5568</v>
      </c>
      <c r="E1324" s="102" t="s">
        <v>24</v>
      </c>
      <c r="F1324" s="103" t="s">
        <v>20131</v>
      </c>
      <c r="G1324" s="103" t="s">
        <v>20161</v>
      </c>
      <c r="H1324" s="104" t="s">
        <v>5567</v>
      </c>
      <c r="I1324" s="103" t="s">
        <v>30</v>
      </c>
      <c r="J1324" s="103" t="s">
        <v>30</v>
      </c>
      <c r="K1324" s="103" t="s">
        <v>30</v>
      </c>
      <c r="L1324" s="103" t="s">
        <v>30</v>
      </c>
      <c r="M1324" s="103" t="s">
        <v>30</v>
      </c>
      <c r="N1324" s="103" t="s">
        <v>30</v>
      </c>
      <c r="O1324" s="103" t="s">
        <v>27</v>
      </c>
      <c r="P1324" s="103" t="s">
        <v>1517</v>
      </c>
      <c r="Q1324" s="103" t="s">
        <v>5570</v>
      </c>
      <c r="R1324" s="105" t="s">
        <v>5571</v>
      </c>
      <c r="S1324" s="103" t="s">
        <v>1517</v>
      </c>
      <c r="T1324" s="103" t="s">
        <v>1517</v>
      </c>
      <c r="U1324" s="106" t="s">
        <v>20535</v>
      </c>
      <c r="V1324" s="105" t="s">
        <v>21680</v>
      </c>
      <c r="W1324" s="107" t="s">
        <v>285</v>
      </c>
      <c r="X1324" t="s">
        <v>20061</v>
      </c>
      <c r="AA1324">
        <f ca="1" t="shared" si="41"/>
        <v>18</v>
      </c>
    </row>
    <row r="1325" spans="1:27">
      <c r="A1325" s="101">
        <v>59</v>
      </c>
      <c r="B1325" s="89" t="str">
        <f t="shared" si="40"/>
        <v>452731200305294826</v>
      </c>
      <c r="C1325" s="89" t="s">
        <v>285</v>
      </c>
      <c r="D1325" s="102" t="s">
        <v>5573</v>
      </c>
      <c r="E1325" s="102" t="s">
        <v>143</v>
      </c>
      <c r="F1325" s="103" t="s">
        <v>20131</v>
      </c>
      <c r="G1325" s="103" t="s">
        <v>20172</v>
      </c>
      <c r="H1325" s="104" t="s">
        <v>5572</v>
      </c>
      <c r="I1325" s="103" t="s">
        <v>27</v>
      </c>
      <c r="J1325" s="103" t="s">
        <v>30</v>
      </c>
      <c r="K1325" s="103" t="s">
        <v>27</v>
      </c>
      <c r="L1325" s="103" t="s">
        <v>30</v>
      </c>
      <c r="M1325" s="103" t="s">
        <v>30</v>
      </c>
      <c r="N1325" s="103" t="s">
        <v>27</v>
      </c>
      <c r="O1325" s="103" t="s">
        <v>27</v>
      </c>
      <c r="P1325" s="103" t="s">
        <v>1517</v>
      </c>
      <c r="Q1325" s="103" t="s">
        <v>5575</v>
      </c>
      <c r="R1325" s="105">
        <v>15277852655</v>
      </c>
      <c r="S1325" s="103" t="s">
        <v>1517</v>
      </c>
      <c r="T1325" s="103" t="s">
        <v>1517</v>
      </c>
      <c r="U1325" s="106" t="s">
        <v>20776</v>
      </c>
      <c r="V1325" s="105" t="s">
        <v>21608</v>
      </c>
      <c r="W1325" s="107" t="s">
        <v>285</v>
      </c>
      <c r="X1325" t="s">
        <v>20062</v>
      </c>
      <c r="AA1325">
        <f ca="1" t="shared" si="41"/>
        <v>18</v>
      </c>
    </row>
    <row r="1326" spans="1:27">
      <c r="A1326" s="101">
        <v>60</v>
      </c>
      <c r="B1326" s="89" t="str">
        <f t="shared" si="40"/>
        <v>451229200202182127</v>
      </c>
      <c r="C1326" s="89" t="s">
        <v>285</v>
      </c>
      <c r="D1326" s="102" t="s">
        <v>5577</v>
      </c>
      <c r="E1326" s="102" t="s">
        <v>143</v>
      </c>
      <c r="F1326" s="103" t="s">
        <v>20205</v>
      </c>
      <c r="G1326" s="103" t="s">
        <v>20194</v>
      </c>
      <c r="H1326" s="104" t="s">
        <v>5576</v>
      </c>
      <c r="I1326" s="103" t="s">
        <v>30</v>
      </c>
      <c r="J1326" s="103" t="s">
        <v>30</v>
      </c>
      <c r="K1326" s="103" t="s">
        <v>30</v>
      </c>
      <c r="L1326" s="103" t="s">
        <v>30</v>
      </c>
      <c r="M1326" s="103" t="s">
        <v>30</v>
      </c>
      <c r="N1326" s="103" t="s">
        <v>30</v>
      </c>
      <c r="O1326" s="103" t="s">
        <v>27</v>
      </c>
      <c r="P1326" s="103" t="s">
        <v>1517</v>
      </c>
      <c r="Q1326" s="103" t="s">
        <v>5579</v>
      </c>
      <c r="R1326" s="105">
        <v>15977888550</v>
      </c>
      <c r="S1326" s="103" t="s">
        <v>1517</v>
      </c>
      <c r="T1326" s="103" t="s">
        <v>20240</v>
      </c>
      <c r="U1326" s="106" t="s">
        <v>20241</v>
      </c>
      <c r="V1326" s="105" t="s">
        <v>21681</v>
      </c>
      <c r="W1326" s="107" t="s">
        <v>285</v>
      </c>
      <c r="X1326" t="s">
        <v>5578</v>
      </c>
      <c r="AA1326">
        <f ca="1" t="shared" si="41"/>
        <v>19</v>
      </c>
    </row>
    <row r="1327" spans="1:27">
      <c r="A1327" s="101">
        <v>61</v>
      </c>
      <c r="B1327" s="89" t="str">
        <f t="shared" si="40"/>
        <v>452731200307061217</v>
      </c>
      <c r="C1327" s="89" t="s">
        <v>285</v>
      </c>
      <c r="D1327" s="102" t="s">
        <v>5581</v>
      </c>
      <c r="E1327" s="102" t="s">
        <v>24</v>
      </c>
      <c r="F1327" s="103" t="s">
        <v>20131</v>
      </c>
      <c r="G1327" s="103" t="s">
        <v>20214</v>
      </c>
      <c r="H1327" s="104" t="s">
        <v>5580</v>
      </c>
      <c r="I1327" s="103" t="s">
        <v>30</v>
      </c>
      <c r="J1327" s="103" t="s">
        <v>30</v>
      </c>
      <c r="K1327" s="103" t="s">
        <v>30</v>
      </c>
      <c r="L1327" s="103" t="s">
        <v>30</v>
      </c>
      <c r="M1327" s="103" t="s">
        <v>27</v>
      </c>
      <c r="N1327" s="103" t="s">
        <v>30</v>
      </c>
      <c r="O1327" s="103" t="s">
        <v>27</v>
      </c>
      <c r="P1327" s="103" t="s">
        <v>1517</v>
      </c>
      <c r="Q1327" s="103" t="s">
        <v>5582</v>
      </c>
      <c r="R1327" s="105">
        <v>15977888732</v>
      </c>
      <c r="S1327" s="103" t="s">
        <v>1517</v>
      </c>
      <c r="T1327" s="103" t="s">
        <v>20169</v>
      </c>
      <c r="U1327" s="106" t="s">
        <v>20246</v>
      </c>
      <c r="V1327" s="105" t="s">
        <v>20856</v>
      </c>
      <c r="W1327" s="107" t="s">
        <v>285</v>
      </c>
      <c r="X1327" t="s">
        <v>17747</v>
      </c>
      <c r="AA1327">
        <f ca="1" t="shared" si="41"/>
        <v>18</v>
      </c>
    </row>
    <row r="1328" spans="1:27">
      <c r="A1328" s="101">
        <v>62</v>
      </c>
      <c r="B1328" s="89" t="str">
        <f t="shared" si="40"/>
        <v>452731200109244813</v>
      </c>
      <c r="C1328" s="89" t="s">
        <v>285</v>
      </c>
      <c r="D1328" s="102" t="s">
        <v>5584</v>
      </c>
      <c r="E1328" s="102" t="s">
        <v>24</v>
      </c>
      <c r="F1328" s="103" t="s">
        <v>20131</v>
      </c>
      <c r="G1328" s="103" t="s">
        <v>20197</v>
      </c>
      <c r="H1328" s="104" t="s">
        <v>5583</v>
      </c>
      <c r="I1328" s="103" t="s">
        <v>27</v>
      </c>
      <c r="J1328" s="103" t="s">
        <v>27</v>
      </c>
      <c r="K1328" s="103" t="s">
        <v>30</v>
      </c>
      <c r="L1328" s="103" t="s">
        <v>30</v>
      </c>
      <c r="M1328" s="103" t="s">
        <v>30</v>
      </c>
      <c r="N1328" s="103" t="s">
        <v>30</v>
      </c>
      <c r="O1328" s="103" t="s">
        <v>27</v>
      </c>
      <c r="P1328" s="103" t="s">
        <v>1517</v>
      </c>
      <c r="Q1328" s="103" t="s">
        <v>5585</v>
      </c>
      <c r="R1328" s="105">
        <v>18070860150</v>
      </c>
      <c r="S1328" s="103" t="s">
        <v>1517</v>
      </c>
      <c r="T1328" s="103" t="s">
        <v>1517</v>
      </c>
      <c r="U1328" s="106" t="s">
        <v>20352</v>
      </c>
      <c r="V1328" s="105" t="s">
        <v>21341</v>
      </c>
      <c r="W1328" s="107" t="s">
        <v>285</v>
      </c>
      <c r="X1328" t="s">
        <v>17799</v>
      </c>
      <c r="AA1328">
        <f ca="1" t="shared" si="41"/>
        <v>19</v>
      </c>
    </row>
    <row r="1329" spans="1:27">
      <c r="A1329" s="101">
        <v>63</v>
      </c>
      <c r="B1329" s="89" t="str">
        <f t="shared" si="40"/>
        <v>452731200302235118</v>
      </c>
      <c r="C1329" s="89" t="s">
        <v>285</v>
      </c>
      <c r="D1329" s="102" t="s">
        <v>5587</v>
      </c>
      <c r="E1329" s="102" t="s">
        <v>24</v>
      </c>
      <c r="F1329" s="103" t="s">
        <v>20131</v>
      </c>
      <c r="G1329" s="103" t="s">
        <v>20161</v>
      </c>
      <c r="H1329" s="104" t="s">
        <v>5586</v>
      </c>
      <c r="I1329" s="103" t="s">
        <v>30</v>
      </c>
      <c r="J1329" s="103" t="s">
        <v>30</v>
      </c>
      <c r="K1329" s="103" t="s">
        <v>30</v>
      </c>
      <c r="L1329" s="103" t="s">
        <v>30</v>
      </c>
      <c r="M1329" s="103" t="s">
        <v>30</v>
      </c>
      <c r="N1329" s="103" t="s">
        <v>27</v>
      </c>
      <c r="O1329" s="103" t="s">
        <v>27</v>
      </c>
      <c r="P1329" s="103" t="s">
        <v>1517</v>
      </c>
      <c r="Q1329" s="103" t="s">
        <v>5589</v>
      </c>
      <c r="R1329" s="105">
        <v>14718057202</v>
      </c>
      <c r="S1329" s="103" t="s">
        <v>1517</v>
      </c>
      <c r="T1329" s="103" t="s">
        <v>20164</v>
      </c>
      <c r="U1329" s="106" t="s">
        <v>20227</v>
      </c>
      <c r="V1329" s="105" t="s">
        <v>21682</v>
      </c>
      <c r="W1329" s="107" t="s">
        <v>285</v>
      </c>
      <c r="X1329" t="s">
        <v>5588</v>
      </c>
      <c r="AA1329">
        <f ca="1" t="shared" si="41"/>
        <v>18</v>
      </c>
    </row>
    <row r="1330" spans="1:27">
      <c r="A1330" s="101">
        <v>64</v>
      </c>
      <c r="B1330" s="89" t="str">
        <f t="shared" si="40"/>
        <v>452731200210250345</v>
      </c>
      <c r="C1330" s="89" t="s">
        <v>285</v>
      </c>
      <c r="D1330" s="102" t="s">
        <v>5591</v>
      </c>
      <c r="E1330" s="102" t="s">
        <v>143</v>
      </c>
      <c r="F1330" s="103" t="s">
        <v>20131</v>
      </c>
      <c r="G1330" s="103" t="s">
        <v>20132</v>
      </c>
      <c r="H1330" s="104" t="s">
        <v>5590</v>
      </c>
      <c r="I1330" s="103" t="s">
        <v>30</v>
      </c>
      <c r="J1330" s="103" t="s">
        <v>30</v>
      </c>
      <c r="K1330" s="103" t="s">
        <v>30</v>
      </c>
      <c r="L1330" s="103" t="s">
        <v>30</v>
      </c>
      <c r="M1330" s="103" t="s">
        <v>30</v>
      </c>
      <c r="N1330" s="103" t="s">
        <v>30</v>
      </c>
      <c r="O1330" s="103" t="s">
        <v>27</v>
      </c>
      <c r="P1330" s="103" t="s">
        <v>1517</v>
      </c>
      <c r="Q1330" s="103" t="s">
        <v>5592</v>
      </c>
      <c r="R1330" s="105">
        <v>18776878108</v>
      </c>
      <c r="S1330" s="103" t="s">
        <v>1517</v>
      </c>
      <c r="T1330" s="103" t="s">
        <v>20280</v>
      </c>
      <c r="U1330" s="106" t="s">
        <v>20333</v>
      </c>
      <c r="V1330" s="105" t="s">
        <v>20873</v>
      </c>
      <c r="W1330" s="107" t="s">
        <v>285</v>
      </c>
      <c r="X1330" t="s">
        <v>19818</v>
      </c>
      <c r="AA1330">
        <f ca="1" t="shared" si="41"/>
        <v>18</v>
      </c>
    </row>
    <row r="1331" spans="1:27">
      <c r="A1331" s="101">
        <v>65</v>
      </c>
      <c r="B1331" s="89" t="str">
        <f t="shared" si="40"/>
        <v>451229200008042411</v>
      </c>
      <c r="C1331" s="89" t="s">
        <v>285</v>
      </c>
      <c r="D1331" s="102" t="s">
        <v>5595</v>
      </c>
      <c r="E1331" s="102" t="s">
        <v>24</v>
      </c>
      <c r="F1331" s="103" t="s">
        <v>20178</v>
      </c>
      <c r="G1331" s="103" t="s">
        <v>20401</v>
      </c>
      <c r="H1331" s="104" t="s">
        <v>5594</v>
      </c>
      <c r="I1331" s="103" t="s">
        <v>27</v>
      </c>
      <c r="J1331" s="103" t="s">
        <v>30</v>
      </c>
      <c r="K1331" s="103" t="s">
        <v>30</v>
      </c>
      <c r="L1331" s="103" t="s">
        <v>30</v>
      </c>
      <c r="M1331" s="103" t="s">
        <v>30</v>
      </c>
      <c r="N1331" s="103" t="s">
        <v>30</v>
      </c>
      <c r="O1331" s="103" t="s">
        <v>27</v>
      </c>
      <c r="P1331" s="103" t="s">
        <v>1517</v>
      </c>
      <c r="Q1331" s="103" t="s">
        <v>5596</v>
      </c>
      <c r="R1331" s="105">
        <v>15177895547</v>
      </c>
      <c r="S1331" s="103" t="s">
        <v>1517</v>
      </c>
      <c r="T1331" s="103" t="s">
        <v>20191</v>
      </c>
      <c r="U1331" s="106" t="s">
        <v>20570</v>
      </c>
      <c r="V1331" s="105" t="s">
        <v>20571</v>
      </c>
      <c r="W1331" s="107" t="s">
        <v>285</v>
      </c>
      <c r="X1331" t="s">
        <v>1075</v>
      </c>
      <c r="AA1331">
        <f ca="1" t="shared" si="41"/>
        <v>21</v>
      </c>
    </row>
    <row r="1332" spans="1:27">
      <c r="A1332" s="101">
        <v>66</v>
      </c>
      <c r="B1332" s="89" t="str">
        <f t="shared" si="40"/>
        <v>451229200309231224</v>
      </c>
      <c r="C1332" s="89" t="s">
        <v>285</v>
      </c>
      <c r="D1332" s="102" t="s">
        <v>5598</v>
      </c>
      <c r="E1332" s="102" t="s">
        <v>143</v>
      </c>
      <c r="F1332" s="103" t="s">
        <v>20131</v>
      </c>
      <c r="G1332" s="103" t="s">
        <v>20168</v>
      </c>
      <c r="H1332" s="104" t="s">
        <v>5597</v>
      </c>
      <c r="I1332" s="103" t="s">
        <v>27</v>
      </c>
      <c r="J1332" s="103" t="s">
        <v>30</v>
      </c>
      <c r="K1332" s="103" t="s">
        <v>27</v>
      </c>
      <c r="L1332" s="103" t="s">
        <v>30</v>
      </c>
      <c r="M1332" s="103" t="s">
        <v>30</v>
      </c>
      <c r="N1332" s="103" t="s">
        <v>30</v>
      </c>
      <c r="O1332" s="103" t="s">
        <v>27</v>
      </c>
      <c r="P1332" s="103" t="s">
        <v>1517</v>
      </c>
      <c r="Q1332" s="103" t="s">
        <v>5600</v>
      </c>
      <c r="R1332" s="105">
        <v>15778818008</v>
      </c>
      <c r="S1332" s="103" t="s">
        <v>1517</v>
      </c>
      <c r="T1332" s="103" t="s">
        <v>20169</v>
      </c>
      <c r="U1332" s="106" t="s">
        <v>21025</v>
      </c>
      <c r="V1332" s="105" t="s">
        <v>21683</v>
      </c>
      <c r="W1332" s="107" t="s">
        <v>285</v>
      </c>
      <c r="X1332" t="s">
        <v>21684</v>
      </c>
      <c r="AA1332">
        <f ca="1" t="shared" si="41"/>
        <v>17</v>
      </c>
    </row>
    <row r="1333" spans="1:27">
      <c r="A1333" s="101">
        <v>67</v>
      </c>
      <c r="B1333" s="89" t="str">
        <f t="shared" si="40"/>
        <v>451229200206051220</v>
      </c>
      <c r="C1333" s="89" t="s">
        <v>285</v>
      </c>
      <c r="D1333" s="102" t="s">
        <v>5602</v>
      </c>
      <c r="E1333" s="102" t="s">
        <v>143</v>
      </c>
      <c r="F1333" s="103" t="s">
        <v>20131</v>
      </c>
      <c r="G1333" s="103" t="s">
        <v>20190</v>
      </c>
      <c r="H1333" s="104" t="s">
        <v>5601</v>
      </c>
      <c r="I1333" s="103" t="s">
        <v>30</v>
      </c>
      <c r="J1333" s="103" t="s">
        <v>30</v>
      </c>
      <c r="K1333" s="103" t="s">
        <v>30</v>
      </c>
      <c r="L1333" s="103" t="s">
        <v>30</v>
      </c>
      <c r="M1333" s="103" t="s">
        <v>30</v>
      </c>
      <c r="N1333" s="103" t="s">
        <v>27</v>
      </c>
      <c r="O1333" s="103" t="s">
        <v>27</v>
      </c>
      <c r="P1333" s="103" t="s">
        <v>20169</v>
      </c>
      <c r="Q1333" s="103" t="s">
        <v>5603</v>
      </c>
      <c r="R1333" s="105">
        <v>15878821532</v>
      </c>
      <c r="S1333" s="103" t="s">
        <v>1517</v>
      </c>
      <c r="T1333" s="103" t="s">
        <v>20169</v>
      </c>
      <c r="U1333" s="106" t="s">
        <v>20206</v>
      </c>
      <c r="V1333" s="105" t="s">
        <v>20286</v>
      </c>
      <c r="W1333" s="107" t="s">
        <v>285</v>
      </c>
      <c r="X1333" t="s">
        <v>19665</v>
      </c>
      <c r="AA1333">
        <f ca="1" t="shared" si="41"/>
        <v>19</v>
      </c>
    </row>
    <row r="1334" spans="1:27">
      <c r="A1334" s="101">
        <v>68</v>
      </c>
      <c r="B1334" s="89" t="str">
        <f t="shared" si="40"/>
        <v>452731200204200923</v>
      </c>
      <c r="C1334" s="89" t="s">
        <v>285</v>
      </c>
      <c r="D1334" s="102" t="s">
        <v>5606</v>
      </c>
      <c r="E1334" s="102" t="s">
        <v>143</v>
      </c>
      <c r="F1334" s="103" t="s">
        <v>20131</v>
      </c>
      <c r="G1334" s="103" t="s">
        <v>20297</v>
      </c>
      <c r="H1334" s="104" t="s">
        <v>5605</v>
      </c>
      <c r="I1334" s="103" t="s">
        <v>30</v>
      </c>
      <c r="J1334" s="103" t="s">
        <v>30</v>
      </c>
      <c r="K1334" s="103" t="s">
        <v>30</v>
      </c>
      <c r="L1334" s="103" t="s">
        <v>30</v>
      </c>
      <c r="M1334" s="103" t="s">
        <v>30</v>
      </c>
      <c r="N1334" s="103" t="s">
        <v>30</v>
      </c>
      <c r="O1334" s="103" t="s">
        <v>27</v>
      </c>
      <c r="P1334" s="103" t="s">
        <v>1517</v>
      </c>
      <c r="Q1334" s="103" t="s">
        <v>5608</v>
      </c>
      <c r="R1334" s="105">
        <v>18977826062</v>
      </c>
      <c r="S1334" s="103" t="s">
        <v>1517</v>
      </c>
      <c r="T1334" s="103" t="s">
        <v>20151</v>
      </c>
      <c r="U1334" s="106" t="s">
        <v>20311</v>
      </c>
      <c r="V1334" s="105" t="s">
        <v>21685</v>
      </c>
      <c r="W1334" s="107" t="s">
        <v>285</v>
      </c>
      <c r="X1334" t="s">
        <v>20063</v>
      </c>
      <c r="AA1334">
        <f ca="1" t="shared" si="41"/>
        <v>19</v>
      </c>
    </row>
    <row r="1335" spans="1:27">
      <c r="A1335" s="101">
        <v>69</v>
      </c>
      <c r="B1335" s="89" t="str">
        <f t="shared" si="40"/>
        <v>45273120030830003X</v>
      </c>
      <c r="C1335" s="89" t="s">
        <v>285</v>
      </c>
      <c r="D1335" s="102" t="s">
        <v>5610</v>
      </c>
      <c r="E1335" s="102" t="s">
        <v>24</v>
      </c>
      <c r="F1335" s="103" t="s">
        <v>20131</v>
      </c>
      <c r="G1335" s="103" t="s">
        <v>20163</v>
      </c>
      <c r="H1335" s="104" t="s">
        <v>5609</v>
      </c>
      <c r="I1335" s="103" t="s">
        <v>30</v>
      </c>
      <c r="J1335" s="103" t="s">
        <v>30</v>
      </c>
      <c r="K1335" s="103" t="s">
        <v>30</v>
      </c>
      <c r="L1335" s="103" t="s">
        <v>30</v>
      </c>
      <c r="M1335" s="103" t="s">
        <v>30</v>
      </c>
      <c r="N1335" s="103" t="s">
        <v>30</v>
      </c>
      <c r="O1335" s="103" t="s">
        <v>30</v>
      </c>
      <c r="P1335" s="103" t="s">
        <v>1517</v>
      </c>
      <c r="Q1335" s="103" t="s">
        <v>5612</v>
      </c>
      <c r="R1335" s="105">
        <v>13407752859</v>
      </c>
      <c r="S1335" s="103" t="s">
        <v>1517</v>
      </c>
      <c r="T1335" s="103" t="s">
        <v>1517</v>
      </c>
      <c r="U1335" s="106" t="s">
        <v>21686</v>
      </c>
      <c r="V1335" s="105" t="s">
        <v>21687</v>
      </c>
      <c r="W1335" s="107" t="s">
        <v>285</v>
      </c>
      <c r="X1335" t="s">
        <v>21688</v>
      </c>
      <c r="AA1335">
        <f ca="1" t="shared" si="41"/>
        <v>17</v>
      </c>
    </row>
    <row r="1336" spans="1:27">
      <c r="A1336" s="101">
        <v>70</v>
      </c>
      <c r="B1336" s="89" t="str">
        <f t="shared" si="40"/>
        <v>452731200312205123</v>
      </c>
      <c r="C1336" s="89" t="s">
        <v>285</v>
      </c>
      <c r="D1336" s="102" t="s">
        <v>5614</v>
      </c>
      <c r="E1336" s="102" t="s">
        <v>143</v>
      </c>
      <c r="F1336" s="103" t="s">
        <v>20131</v>
      </c>
      <c r="G1336" s="103" t="s">
        <v>20433</v>
      </c>
      <c r="H1336" s="104" t="s">
        <v>5613</v>
      </c>
      <c r="I1336" s="103" t="s">
        <v>30</v>
      </c>
      <c r="J1336" s="103" t="s">
        <v>30</v>
      </c>
      <c r="K1336" s="103" t="s">
        <v>27</v>
      </c>
      <c r="L1336" s="103" t="s">
        <v>30</v>
      </c>
      <c r="M1336" s="103" t="s">
        <v>30</v>
      </c>
      <c r="N1336" s="103" t="s">
        <v>30</v>
      </c>
      <c r="O1336" s="103" t="s">
        <v>27</v>
      </c>
      <c r="P1336" s="103" t="s">
        <v>1517</v>
      </c>
      <c r="Q1336" s="103" t="s">
        <v>5616</v>
      </c>
      <c r="R1336" s="105">
        <v>13530576595</v>
      </c>
      <c r="S1336" s="103" t="s">
        <v>1517</v>
      </c>
      <c r="T1336" s="103" t="s">
        <v>20164</v>
      </c>
      <c r="U1336" s="106" t="s">
        <v>20560</v>
      </c>
      <c r="V1336" s="105" t="s">
        <v>21689</v>
      </c>
      <c r="W1336" s="107" t="s">
        <v>285</v>
      </c>
      <c r="X1336" t="s">
        <v>5615</v>
      </c>
      <c r="AA1336">
        <f ca="1" t="shared" si="41"/>
        <v>17</v>
      </c>
    </row>
    <row r="1337" spans="1:27">
      <c r="A1337" s="101">
        <v>71</v>
      </c>
      <c r="B1337" s="89" t="str">
        <f t="shared" si="40"/>
        <v>452624200303173335</v>
      </c>
      <c r="C1337" s="89" t="s">
        <v>285</v>
      </c>
      <c r="D1337" s="102" t="s">
        <v>5619</v>
      </c>
      <c r="E1337" s="102" t="s">
        <v>24</v>
      </c>
      <c r="F1337" s="103" t="s">
        <v>20178</v>
      </c>
      <c r="G1337" s="103" t="s">
        <v>20202</v>
      </c>
      <c r="H1337" s="104" t="s">
        <v>5618</v>
      </c>
      <c r="I1337" s="103" t="s">
        <v>30</v>
      </c>
      <c r="J1337" s="103" t="s">
        <v>30</v>
      </c>
      <c r="K1337" s="103" t="s">
        <v>27</v>
      </c>
      <c r="L1337" s="103" t="s">
        <v>30</v>
      </c>
      <c r="M1337" s="103" t="s">
        <v>30</v>
      </c>
      <c r="N1337" s="103" t="s">
        <v>27</v>
      </c>
      <c r="O1337" s="103" t="s">
        <v>27</v>
      </c>
      <c r="P1337" s="103" t="s">
        <v>20186</v>
      </c>
      <c r="Q1337" s="103" t="s">
        <v>5621</v>
      </c>
      <c r="R1337" s="105">
        <v>13877877420</v>
      </c>
      <c r="S1337" s="103" t="s">
        <v>20186</v>
      </c>
      <c r="T1337" s="103" t="s">
        <v>20187</v>
      </c>
      <c r="U1337" s="106" t="s">
        <v>21690</v>
      </c>
      <c r="V1337" s="105" t="s">
        <v>21691</v>
      </c>
      <c r="W1337" s="107" t="s">
        <v>285</v>
      </c>
      <c r="X1337" t="s">
        <v>5620</v>
      </c>
      <c r="AA1337">
        <f ca="1" t="shared" si="41"/>
        <v>18</v>
      </c>
    </row>
    <row r="1338" spans="1:27">
      <c r="A1338" s="101">
        <v>1</v>
      </c>
      <c r="B1338" s="89" t="str">
        <f t="shared" si="40"/>
        <v>452726200308180022</v>
      </c>
      <c r="C1338" s="89" t="s">
        <v>290</v>
      </c>
      <c r="D1338" s="102" t="s">
        <v>5623</v>
      </c>
      <c r="E1338" s="102" t="s">
        <v>143</v>
      </c>
      <c r="F1338" s="103" t="s">
        <v>20131</v>
      </c>
      <c r="G1338" s="103" t="s">
        <v>21692</v>
      </c>
      <c r="H1338" s="104" t="s">
        <v>5622</v>
      </c>
      <c r="I1338" s="103" t="s">
        <v>30</v>
      </c>
      <c r="J1338" s="103" t="s">
        <v>30</v>
      </c>
      <c r="K1338" s="103" t="s">
        <v>27</v>
      </c>
      <c r="L1338" s="103" t="s">
        <v>30</v>
      </c>
      <c r="M1338" s="103" t="s">
        <v>30</v>
      </c>
      <c r="N1338" s="103" t="s">
        <v>30</v>
      </c>
      <c r="O1338" s="103" t="s">
        <v>27</v>
      </c>
      <c r="P1338" s="103" t="s">
        <v>1517</v>
      </c>
      <c r="Q1338" s="103" t="s">
        <v>5625</v>
      </c>
      <c r="R1338" s="105">
        <v>15977887670</v>
      </c>
      <c r="S1338" s="103" t="s">
        <v>1517</v>
      </c>
      <c r="T1338" s="103" t="s">
        <v>21693</v>
      </c>
      <c r="U1338" s="106" t="s">
        <v>21694</v>
      </c>
      <c r="V1338" s="105">
        <v>0</v>
      </c>
      <c r="W1338" s="107" t="s">
        <v>290</v>
      </c>
      <c r="X1338" t="s">
        <v>21695</v>
      </c>
      <c r="AA1338">
        <f ca="1" t="shared" si="41"/>
        <v>17</v>
      </c>
    </row>
    <row r="1339" spans="1:27">
      <c r="A1339" s="101">
        <v>2</v>
      </c>
      <c r="B1339" s="89" t="str">
        <f t="shared" si="40"/>
        <v>451229200001201811</v>
      </c>
      <c r="C1339" s="89" t="s">
        <v>290</v>
      </c>
      <c r="D1339" s="102" t="s">
        <v>5628</v>
      </c>
      <c r="E1339" s="102" t="s">
        <v>24</v>
      </c>
      <c r="F1339" s="103" t="s">
        <v>20178</v>
      </c>
      <c r="G1339" s="103" t="s">
        <v>21696</v>
      </c>
      <c r="H1339" s="104" t="s">
        <v>5627</v>
      </c>
      <c r="I1339" s="103" t="s">
        <v>30</v>
      </c>
      <c r="J1339" s="103" t="s">
        <v>30</v>
      </c>
      <c r="K1339" s="103" t="s">
        <v>30</v>
      </c>
      <c r="L1339" s="103" t="s">
        <v>30</v>
      </c>
      <c r="M1339" s="103" t="s">
        <v>30</v>
      </c>
      <c r="N1339" s="103" t="s">
        <v>30</v>
      </c>
      <c r="O1339" s="103" t="s">
        <v>27</v>
      </c>
      <c r="P1339" s="103" t="s">
        <v>1517</v>
      </c>
      <c r="Q1339" s="103" t="s">
        <v>5630</v>
      </c>
      <c r="R1339" s="105" t="s">
        <v>20064</v>
      </c>
      <c r="S1339" s="103" t="s">
        <v>1517</v>
      </c>
      <c r="T1339" s="103" t="s">
        <v>20208</v>
      </c>
      <c r="U1339" s="106" t="s">
        <v>20972</v>
      </c>
      <c r="V1339" s="105" t="s">
        <v>21697</v>
      </c>
      <c r="W1339" s="107" t="s">
        <v>290</v>
      </c>
      <c r="X1339" t="s">
        <v>5629</v>
      </c>
      <c r="AA1339">
        <f ca="1" t="shared" si="41"/>
        <v>21</v>
      </c>
    </row>
    <row r="1340" spans="1:27">
      <c r="A1340" s="101">
        <v>3</v>
      </c>
      <c r="B1340" s="89" t="str">
        <f t="shared" si="40"/>
        <v>451229200301080927</v>
      </c>
      <c r="C1340" s="89" t="s">
        <v>290</v>
      </c>
      <c r="D1340" s="102" t="s">
        <v>5632</v>
      </c>
      <c r="E1340" s="102" t="s">
        <v>143</v>
      </c>
      <c r="F1340" s="103" t="s">
        <v>20131</v>
      </c>
      <c r="G1340" s="103" t="s">
        <v>21698</v>
      </c>
      <c r="H1340" s="104" t="s">
        <v>5631</v>
      </c>
      <c r="I1340" s="103" t="s">
        <v>27</v>
      </c>
      <c r="J1340" s="103" t="s">
        <v>30</v>
      </c>
      <c r="K1340" s="103" t="s">
        <v>30</v>
      </c>
      <c r="L1340" s="103" t="s">
        <v>30</v>
      </c>
      <c r="M1340" s="103" t="s">
        <v>30</v>
      </c>
      <c r="N1340" s="103" t="s">
        <v>30</v>
      </c>
      <c r="O1340" s="103" t="s">
        <v>27</v>
      </c>
      <c r="P1340" s="103" t="s">
        <v>1517</v>
      </c>
      <c r="Q1340" s="103" t="s">
        <v>5634</v>
      </c>
      <c r="R1340" s="105">
        <v>15078636084</v>
      </c>
      <c r="S1340" s="103" t="s">
        <v>1517</v>
      </c>
      <c r="T1340" s="103" t="s">
        <v>20151</v>
      </c>
      <c r="U1340" s="106" t="s">
        <v>20983</v>
      </c>
      <c r="V1340" s="105" t="s">
        <v>21699</v>
      </c>
      <c r="W1340" s="107" t="s">
        <v>290</v>
      </c>
      <c r="X1340" t="s">
        <v>20065</v>
      </c>
      <c r="AA1340">
        <f ca="1" t="shared" si="41"/>
        <v>18</v>
      </c>
    </row>
    <row r="1341" spans="1:27">
      <c r="A1341" s="101">
        <v>4</v>
      </c>
      <c r="B1341" s="89" t="str">
        <f t="shared" si="40"/>
        <v>451229200106042722</v>
      </c>
      <c r="C1341" s="89" t="s">
        <v>290</v>
      </c>
      <c r="D1341" s="102" t="s">
        <v>5636</v>
      </c>
      <c r="E1341" s="102" t="s">
        <v>143</v>
      </c>
      <c r="F1341" s="103" t="s">
        <v>20178</v>
      </c>
      <c r="G1341" s="103" t="s">
        <v>21700</v>
      </c>
      <c r="H1341" s="104" t="s">
        <v>5635</v>
      </c>
      <c r="I1341" s="103" t="s">
        <v>30</v>
      </c>
      <c r="J1341" s="103" t="s">
        <v>30</v>
      </c>
      <c r="K1341" s="103" t="s">
        <v>30</v>
      </c>
      <c r="L1341" s="103" t="s">
        <v>30</v>
      </c>
      <c r="M1341" s="103" t="s">
        <v>30</v>
      </c>
      <c r="N1341" s="103" t="s">
        <v>30</v>
      </c>
      <c r="O1341" s="103" t="s">
        <v>27</v>
      </c>
      <c r="P1341" s="103" t="s">
        <v>1517</v>
      </c>
      <c r="Q1341" s="103" t="s">
        <v>5638</v>
      </c>
      <c r="R1341" s="105">
        <v>18776875773</v>
      </c>
      <c r="S1341" s="103" t="s">
        <v>1517</v>
      </c>
      <c r="T1341" s="103" t="s">
        <v>20277</v>
      </c>
      <c r="U1341" s="106" t="s">
        <v>20599</v>
      </c>
      <c r="V1341" s="105" t="s">
        <v>21701</v>
      </c>
      <c r="W1341" s="107" t="s">
        <v>290</v>
      </c>
      <c r="X1341" t="s">
        <v>5637</v>
      </c>
      <c r="AA1341">
        <f ca="1" t="shared" si="41"/>
        <v>20</v>
      </c>
    </row>
    <row r="1342" spans="1:27">
      <c r="A1342" s="101">
        <v>5</v>
      </c>
      <c r="B1342" s="89" t="str">
        <f t="shared" si="40"/>
        <v>452731200211244828</v>
      </c>
      <c r="C1342" s="89" t="s">
        <v>290</v>
      </c>
      <c r="D1342" s="102" t="s">
        <v>5640</v>
      </c>
      <c r="E1342" s="102" t="s">
        <v>143</v>
      </c>
      <c r="F1342" s="103" t="s">
        <v>20131</v>
      </c>
      <c r="G1342" s="103" t="s">
        <v>21702</v>
      </c>
      <c r="H1342" s="104" t="s">
        <v>5639</v>
      </c>
      <c r="I1342" s="103" t="s">
        <v>30</v>
      </c>
      <c r="J1342" s="103" t="s">
        <v>30</v>
      </c>
      <c r="K1342" s="103" t="s">
        <v>30</v>
      </c>
      <c r="L1342" s="103" t="s">
        <v>30</v>
      </c>
      <c r="M1342" s="103" t="s">
        <v>30</v>
      </c>
      <c r="N1342" s="103" t="s">
        <v>30</v>
      </c>
      <c r="O1342" s="103" t="s">
        <v>27</v>
      </c>
      <c r="P1342" s="103" t="s">
        <v>1517</v>
      </c>
      <c r="Q1342" s="103" t="s">
        <v>5642</v>
      </c>
      <c r="R1342" s="105">
        <v>18907883049</v>
      </c>
      <c r="S1342" s="103" t="s">
        <v>1517</v>
      </c>
      <c r="T1342" s="103" t="s">
        <v>1517</v>
      </c>
      <c r="U1342" s="106" t="s">
        <v>20259</v>
      </c>
      <c r="V1342" s="105" t="s">
        <v>21703</v>
      </c>
      <c r="W1342" s="107" t="s">
        <v>290</v>
      </c>
      <c r="X1342" t="s">
        <v>20066</v>
      </c>
      <c r="AA1342">
        <f ca="1" t="shared" si="41"/>
        <v>18</v>
      </c>
    </row>
    <row r="1343" spans="1:27">
      <c r="A1343" s="101">
        <v>6</v>
      </c>
      <c r="B1343" s="89" t="str">
        <f t="shared" si="40"/>
        <v>451229200209280619</v>
      </c>
      <c r="C1343" s="89" t="s">
        <v>290</v>
      </c>
      <c r="D1343" s="102" t="s">
        <v>5644</v>
      </c>
      <c r="E1343" s="102" t="s">
        <v>24</v>
      </c>
      <c r="F1343" s="103" t="s">
        <v>20131</v>
      </c>
      <c r="G1343" s="103" t="s">
        <v>21704</v>
      </c>
      <c r="H1343" s="104" t="s">
        <v>5643</v>
      </c>
      <c r="I1343" s="103" t="s">
        <v>30</v>
      </c>
      <c r="J1343" s="103" t="s">
        <v>30</v>
      </c>
      <c r="K1343" s="103" t="s">
        <v>30</v>
      </c>
      <c r="L1343" s="103" t="s">
        <v>30</v>
      </c>
      <c r="M1343" s="103" t="s">
        <v>30</v>
      </c>
      <c r="N1343" s="103" t="s">
        <v>27</v>
      </c>
      <c r="O1343" s="103" t="s">
        <v>27</v>
      </c>
      <c r="P1343" s="103" t="s">
        <v>1517</v>
      </c>
      <c r="Q1343" s="103" t="s">
        <v>5646</v>
      </c>
      <c r="R1343" s="105">
        <v>18777153893</v>
      </c>
      <c r="S1343" s="103" t="s">
        <v>1517</v>
      </c>
      <c r="T1343" s="103" t="s">
        <v>20137</v>
      </c>
      <c r="U1343" s="106" t="s">
        <v>21705</v>
      </c>
      <c r="V1343" s="105" t="s">
        <v>21706</v>
      </c>
      <c r="W1343" s="107" t="s">
        <v>290</v>
      </c>
      <c r="X1343" t="s">
        <v>5645</v>
      </c>
      <c r="AA1343">
        <f ca="1" t="shared" si="41"/>
        <v>18</v>
      </c>
    </row>
    <row r="1344" spans="1:27">
      <c r="A1344" s="101">
        <v>7</v>
      </c>
      <c r="B1344" s="89" t="str">
        <f t="shared" si="40"/>
        <v>451227200107131265</v>
      </c>
      <c r="C1344" s="89" t="s">
        <v>290</v>
      </c>
      <c r="D1344" s="102" t="s">
        <v>1018</v>
      </c>
      <c r="E1344" s="102" t="s">
        <v>143</v>
      </c>
      <c r="F1344" s="103" t="s">
        <v>20178</v>
      </c>
      <c r="G1344" s="103" t="s">
        <v>21707</v>
      </c>
      <c r="H1344" s="104" t="s">
        <v>5647</v>
      </c>
      <c r="I1344" s="103" t="s">
        <v>27</v>
      </c>
      <c r="J1344" s="103" t="s">
        <v>30</v>
      </c>
      <c r="K1344" s="103" t="s">
        <v>30</v>
      </c>
      <c r="L1344" s="103" t="s">
        <v>30</v>
      </c>
      <c r="M1344" s="103" t="s">
        <v>27</v>
      </c>
      <c r="N1344" s="103" t="s">
        <v>30</v>
      </c>
      <c r="O1344" s="103" t="s">
        <v>27</v>
      </c>
      <c r="P1344" s="103" t="s">
        <v>1133</v>
      </c>
      <c r="Q1344" s="103" t="s">
        <v>5649</v>
      </c>
      <c r="R1344" s="105">
        <v>14736227539</v>
      </c>
      <c r="S1344" s="103" t="s">
        <v>1133</v>
      </c>
      <c r="T1344" s="103" t="s">
        <v>20596</v>
      </c>
      <c r="U1344" s="106" t="s">
        <v>21708</v>
      </c>
      <c r="V1344" s="105" t="s">
        <v>21709</v>
      </c>
      <c r="W1344" s="107" t="s">
        <v>290</v>
      </c>
      <c r="X1344" t="s">
        <v>5648</v>
      </c>
      <c r="AA1344">
        <f ca="1" t="shared" si="41"/>
        <v>20</v>
      </c>
    </row>
    <row r="1345" spans="1:27">
      <c r="A1345" s="101">
        <v>8</v>
      </c>
      <c r="B1345" s="89" t="str">
        <f t="shared" si="40"/>
        <v>452731200308123627</v>
      </c>
      <c r="C1345" s="89" t="s">
        <v>290</v>
      </c>
      <c r="D1345" s="102" t="s">
        <v>5652</v>
      </c>
      <c r="E1345" s="102" t="s">
        <v>143</v>
      </c>
      <c r="F1345" s="103" t="s">
        <v>20131</v>
      </c>
      <c r="G1345" s="103" t="s">
        <v>21710</v>
      </c>
      <c r="H1345" s="104" t="s">
        <v>5651</v>
      </c>
      <c r="I1345" s="103" t="s">
        <v>30</v>
      </c>
      <c r="J1345" s="103" t="s">
        <v>30</v>
      </c>
      <c r="K1345" s="103" t="s">
        <v>30</v>
      </c>
      <c r="L1345" s="103" t="s">
        <v>30</v>
      </c>
      <c r="M1345" s="103" t="s">
        <v>27</v>
      </c>
      <c r="N1345" s="103" t="s">
        <v>30</v>
      </c>
      <c r="O1345" s="103" t="s">
        <v>27</v>
      </c>
      <c r="P1345" s="103" t="s">
        <v>1517</v>
      </c>
      <c r="Q1345" s="103" t="s">
        <v>5653</v>
      </c>
      <c r="R1345" s="105">
        <v>13471849521</v>
      </c>
      <c r="S1345" s="103" t="s">
        <v>1517</v>
      </c>
      <c r="T1345" s="103" t="s">
        <v>20158</v>
      </c>
      <c r="U1345" s="106" t="s">
        <v>20159</v>
      </c>
      <c r="V1345" s="105" t="s">
        <v>21480</v>
      </c>
      <c r="W1345" s="107" t="s">
        <v>290</v>
      </c>
      <c r="X1345" t="s">
        <v>19993</v>
      </c>
      <c r="AA1345">
        <f ca="1" t="shared" si="41"/>
        <v>18</v>
      </c>
    </row>
    <row r="1346" spans="1:27">
      <c r="A1346" s="101">
        <v>9</v>
      </c>
      <c r="B1346" s="89" t="str">
        <f t="shared" si="40"/>
        <v>452731200210305115</v>
      </c>
      <c r="C1346" s="89" t="s">
        <v>290</v>
      </c>
      <c r="D1346" s="102" t="s">
        <v>5655</v>
      </c>
      <c r="E1346" s="102" t="s">
        <v>24</v>
      </c>
      <c r="F1346" s="103" t="s">
        <v>20131</v>
      </c>
      <c r="G1346" s="103" t="s">
        <v>21711</v>
      </c>
      <c r="H1346" s="104" t="s">
        <v>5654</v>
      </c>
      <c r="I1346" s="103" t="s">
        <v>30</v>
      </c>
      <c r="J1346" s="103" t="s">
        <v>30</v>
      </c>
      <c r="K1346" s="103" t="s">
        <v>30</v>
      </c>
      <c r="L1346" s="103" t="s">
        <v>30</v>
      </c>
      <c r="M1346" s="103" t="s">
        <v>30</v>
      </c>
      <c r="N1346" s="103" t="s">
        <v>30</v>
      </c>
      <c r="O1346" s="103" t="s">
        <v>27</v>
      </c>
      <c r="P1346" s="103" t="s">
        <v>1517</v>
      </c>
      <c r="Q1346" s="103" t="s">
        <v>5656</v>
      </c>
      <c r="R1346" s="105">
        <v>13768411185</v>
      </c>
      <c r="S1346" s="103" t="s">
        <v>1517</v>
      </c>
      <c r="T1346" s="103" t="s">
        <v>20164</v>
      </c>
      <c r="U1346" s="106" t="s">
        <v>20227</v>
      </c>
      <c r="V1346" s="105" t="s">
        <v>20764</v>
      </c>
      <c r="W1346" s="107" t="s">
        <v>290</v>
      </c>
      <c r="X1346" t="s">
        <v>1597</v>
      </c>
      <c r="AA1346">
        <f ca="1" t="shared" si="41"/>
        <v>18</v>
      </c>
    </row>
    <row r="1347" spans="1:27">
      <c r="A1347" s="101">
        <v>10</v>
      </c>
      <c r="B1347" s="89" t="str">
        <f t="shared" ref="B1347:B1410" si="42">H1347</f>
        <v>452731200307271222</v>
      </c>
      <c r="C1347" s="89" t="s">
        <v>290</v>
      </c>
      <c r="D1347" s="102" t="s">
        <v>5658</v>
      </c>
      <c r="E1347" s="102" t="s">
        <v>143</v>
      </c>
      <c r="F1347" s="103" t="s">
        <v>20131</v>
      </c>
      <c r="G1347" s="103" t="s">
        <v>21712</v>
      </c>
      <c r="H1347" s="104" t="s">
        <v>5657</v>
      </c>
      <c r="I1347" s="103" t="s">
        <v>27</v>
      </c>
      <c r="J1347" s="103" t="s">
        <v>30</v>
      </c>
      <c r="K1347" s="103" t="s">
        <v>30</v>
      </c>
      <c r="L1347" s="103" t="s">
        <v>30</v>
      </c>
      <c r="M1347" s="103" t="s">
        <v>30</v>
      </c>
      <c r="N1347" s="103" t="s">
        <v>30</v>
      </c>
      <c r="O1347" s="103" t="s">
        <v>27</v>
      </c>
      <c r="P1347" s="103" t="s">
        <v>1517</v>
      </c>
      <c r="Q1347" s="103" t="s">
        <v>5659</v>
      </c>
      <c r="R1347" s="105">
        <v>13481848263</v>
      </c>
      <c r="S1347" s="103" t="s">
        <v>1517</v>
      </c>
      <c r="T1347" s="103" t="s">
        <v>20169</v>
      </c>
      <c r="U1347" s="106" t="s">
        <v>20176</v>
      </c>
      <c r="V1347" s="105" t="s">
        <v>20177</v>
      </c>
      <c r="W1347" s="107" t="s">
        <v>290</v>
      </c>
      <c r="X1347" t="s">
        <v>17727</v>
      </c>
      <c r="AA1347">
        <f ca="1" t="shared" si="41"/>
        <v>18</v>
      </c>
    </row>
    <row r="1348" spans="1:27">
      <c r="A1348" s="101">
        <v>11</v>
      </c>
      <c r="B1348" s="89" t="str">
        <f t="shared" si="42"/>
        <v>451229200310214229</v>
      </c>
      <c r="C1348" s="89" t="s">
        <v>290</v>
      </c>
      <c r="D1348" s="102" t="s">
        <v>5662</v>
      </c>
      <c r="E1348" s="102" t="s">
        <v>143</v>
      </c>
      <c r="F1348" s="103" t="s">
        <v>20131</v>
      </c>
      <c r="G1348" s="103" t="s">
        <v>21713</v>
      </c>
      <c r="H1348" s="104" t="s">
        <v>5661</v>
      </c>
      <c r="I1348" s="103" t="s">
        <v>27</v>
      </c>
      <c r="J1348" s="103" t="s">
        <v>30</v>
      </c>
      <c r="K1348" s="103" t="s">
        <v>30</v>
      </c>
      <c r="L1348" s="103" t="s">
        <v>30</v>
      </c>
      <c r="M1348" s="103" t="s">
        <v>30</v>
      </c>
      <c r="N1348" s="103" t="s">
        <v>30</v>
      </c>
      <c r="O1348" s="103" t="s">
        <v>27</v>
      </c>
      <c r="P1348" s="103" t="s">
        <v>1517</v>
      </c>
      <c r="Q1348" s="103" t="s">
        <v>5663</v>
      </c>
      <c r="R1348" s="105">
        <v>14797769157</v>
      </c>
      <c r="S1348" s="103" t="s">
        <v>1517</v>
      </c>
      <c r="T1348" s="103" t="s">
        <v>20133</v>
      </c>
      <c r="U1348" s="106" t="s">
        <v>20528</v>
      </c>
      <c r="V1348" s="105" t="s">
        <v>20968</v>
      </c>
      <c r="W1348" s="107" t="s">
        <v>290</v>
      </c>
      <c r="X1348" t="s">
        <v>2370</v>
      </c>
      <c r="AA1348">
        <f ca="1" t="shared" ref="AA1348:AA1411" si="43">DATEDIF(TEXT(MID(H1348,7,8),"00-00-00"),TODAY(),"y")</f>
        <v>17</v>
      </c>
    </row>
    <row r="1349" spans="1:27">
      <c r="A1349" s="101">
        <v>12</v>
      </c>
      <c r="B1349" s="89" t="str">
        <f t="shared" si="42"/>
        <v>451229200211082726</v>
      </c>
      <c r="C1349" s="89" t="s">
        <v>290</v>
      </c>
      <c r="D1349" s="102" t="s">
        <v>5666</v>
      </c>
      <c r="E1349" s="102" t="s">
        <v>143</v>
      </c>
      <c r="F1349" s="103" t="s">
        <v>20178</v>
      </c>
      <c r="G1349" s="103" t="s">
        <v>21714</v>
      </c>
      <c r="H1349" s="104" t="s">
        <v>5665</v>
      </c>
      <c r="I1349" s="103" t="s">
        <v>27</v>
      </c>
      <c r="J1349" s="103" t="s">
        <v>30</v>
      </c>
      <c r="K1349" s="103" t="s">
        <v>30</v>
      </c>
      <c r="L1349" s="103" t="s">
        <v>30</v>
      </c>
      <c r="M1349" s="103" t="s">
        <v>30</v>
      </c>
      <c r="N1349" s="103" t="s">
        <v>30</v>
      </c>
      <c r="O1349" s="103" t="s">
        <v>27</v>
      </c>
      <c r="P1349" s="103" t="s">
        <v>1517</v>
      </c>
      <c r="Q1349" s="103" t="s">
        <v>5668</v>
      </c>
      <c r="R1349" s="105">
        <v>15807783561</v>
      </c>
      <c r="S1349" s="103" t="s">
        <v>1517</v>
      </c>
      <c r="T1349" s="103" t="s">
        <v>20277</v>
      </c>
      <c r="U1349" s="106" t="s">
        <v>20599</v>
      </c>
      <c r="V1349" s="105" t="s">
        <v>21468</v>
      </c>
      <c r="W1349" s="107" t="s">
        <v>290</v>
      </c>
      <c r="X1349" t="s">
        <v>5667</v>
      </c>
      <c r="AA1349">
        <f ca="1" t="shared" si="43"/>
        <v>18</v>
      </c>
    </row>
    <row r="1350" spans="1:27">
      <c r="A1350" s="101">
        <v>13</v>
      </c>
      <c r="B1350" s="89" t="str">
        <f t="shared" si="42"/>
        <v>452731200307202729</v>
      </c>
      <c r="C1350" s="89" t="s">
        <v>290</v>
      </c>
      <c r="D1350" s="102" t="s">
        <v>5670</v>
      </c>
      <c r="E1350" s="102" t="s">
        <v>143</v>
      </c>
      <c r="F1350" s="103" t="s">
        <v>20178</v>
      </c>
      <c r="G1350" s="103" t="s">
        <v>21715</v>
      </c>
      <c r="H1350" s="104" t="s">
        <v>5669</v>
      </c>
      <c r="I1350" s="103" t="s">
        <v>27</v>
      </c>
      <c r="J1350" s="103" t="s">
        <v>30</v>
      </c>
      <c r="K1350" s="103" t="s">
        <v>30</v>
      </c>
      <c r="L1350" s="103" t="s">
        <v>30</v>
      </c>
      <c r="M1350" s="103" t="s">
        <v>30</v>
      </c>
      <c r="N1350" s="103" t="s">
        <v>30</v>
      </c>
      <c r="O1350" s="103" t="s">
        <v>27</v>
      </c>
      <c r="P1350" s="103" t="s">
        <v>1517</v>
      </c>
      <c r="Q1350" s="103" t="s">
        <v>5672</v>
      </c>
      <c r="R1350" s="105">
        <v>18934943332</v>
      </c>
      <c r="S1350" s="103" t="s">
        <v>1517</v>
      </c>
      <c r="T1350" s="103" t="s">
        <v>20277</v>
      </c>
      <c r="U1350" s="106" t="s">
        <v>20599</v>
      </c>
      <c r="V1350" s="105" t="s">
        <v>20564</v>
      </c>
      <c r="W1350" s="107" t="s">
        <v>290</v>
      </c>
      <c r="X1350" t="s">
        <v>5671</v>
      </c>
      <c r="AA1350">
        <f ca="1" t="shared" si="43"/>
        <v>18</v>
      </c>
    </row>
    <row r="1351" spans="1:27">
      <c r="A1351" s="101">
        <v>14</v>
      </c>
      <c r="B1351" s="89" t="str">
        <f t="shared" si="42"/>
        <v>451229200209140026</v>
      </c>
      <c r="C1351" s="89" t="s">
        <v>290</v>
      </c>
      <c r="D1351" s="102" t="s">
        <v>5674</v>
      </c>
      <c r="E1351" s="102" t="s">
        <v>143</v>
      </c>
      <c r="F1351" s="103" t="s">
        <v>20131</v>
      </c>
      <c r="G1351" s="103" t="s">
        <v>21716</v>
      </c>
      <c r="H1351" s="104" t="s">
        <v>5673</v>
      </c>
      <c r="I1351" s="103" t="s">
        <v>27</v>
      </c>
      <c r="J1351" s="103" t="s">
        <v>30</v>
      </c>
      <c r="K1351" s="103" t="s">
        <v>27</v>
      </c>
      <c r="L1351" s="103" t="s">
        <v>30</v>
      </c>
      <c r="M1351" s="103" t="s">
        <v>30</v>
      </c>
      <c r="N1351" s="103" t="s">
        <v>30</v>
      </c>
      <c r="O1351" s="103" t="s">
        <v>27</v>
      </c>
      <c r="P1351" s="103" t="s">
        <v>1517</v>
      </c>
      <c r="Q1351" s="103" t="s">
        <v>5675</v>
      </c>
      <c r="R1351" s="105" t="s">
        <v>20067</v>
      </c>
      <c r="S1351" s="103" t="s">
        <v>1517</v>
      </c>
      <c r="T1351" s="103" t="s">
        <v>1517</v>
      </c>
      <c r="U1351" s="106" t="s">
        <v>20259</v>
      </c>
      <c r="V1351" s="105" t="s">
        <v>21114</v>
      </c>
      <c r="W1351" s="107" t="s">
        <v>290</v>
      </c>
      <c r="X1351" t="s">
        <v>19287</v>
      </c>
      <c r="AA1351">
        <f ca="1" t="shared" si="43"/>
        <v>18</v>
      </c>
    </row>
    <row r="1352" spans="1:27">
      <c r="A1352" s="101">
        <v>15</v>
      </c>
      <c r="B1352" s="89" t="str">
        <f t="shared" si="42"/>
        <v>451229200306081232</v>
      </c>
      <c r="C1352" s="89" t="s">
        <v>290</v>
      </c>
      <c r="D1352" s="102" t="s">
        <v>5677</v>
      </c>
      <c r="E1352" s="102" t="s">
        <v>24</v>
      </c>
      <c r="F1352" s="103" t="s">
        <v>20131</v>
      </c>
      <c r="G1352" s="103" t="s">
        <v>21717</v>
      </c>
      <c r="H1352" s="104" t="s">
        <v>5676</v>
      </c>
      <c r="I1352" s="103" t="s">
        <v>30</v>
      </c>
      <c r="J1352" s="103" t="s">
        <v>30</v>
      </c>
      <c r="K1352" s="103" t="s">
        <v>30</v>
      </c>
      <c r="L1352" s="103" t="s">
        <v>30</v>
      </c>
      <c r="M1352" s="103" t="s">
        <v>27</v>
      </c>
      <c r="N1352" s="103" t="s">
        <v>30</v>
      </c>
      <c r="O1352" s="103" t="s">
        <v>27</v>
      </c>
      <c r="P1352" s="103" t="s">
        <v>1517</v>
      </c>
      <c r="Q1352" s="103" t="s">
        <v>5679</v>
      </c>
      <c r="R1352" s="105">
        <v>15918803742</v>
      </c>
      <c r="S1352" s="103" t="s">
        <v>1517</v>
      </c>
      <c r="T1352" s="103" t="s">
        <v>76</v>
      </c>
      <c r="U1352" s="106" t="s">
        <v>20176</v>
      </c>
      <c r="V1352" s="105" t="s">
        <v>21718</v>
      </c>
      <c r="W1352" s="107" t="s">
        <v>290</v>
      </c>
      <c r="X1352" t="s">
        <v>20068</v>
      </c>
      <c r="AA1352">
        <f ca="1" t="shared" si="43"/>
        <v>18</v>
      </c>
    </row>
    <row r="1353" spans="1:27">
      <c r="A1353" s="101">
        <v>16</v>
      </c>
      <c r="B1353" s="89" t="str">
        <f t="shared" si="42"/>
        <v>452731200212024819</v>
      </c>
      <c r="C1353" s="89" t="s">
        <v>290</v>
      </c>
      <c r="D1353" s="102" t="s">
        <v>5681</v>
      </c>
      <c r="E1353" s="102" t="s">
        <v>24</v>
      </c>
      <c r="F1353" s="103" t="s">
        <v>20131</v>
      </c>
      <c r="G1353" s="103" t="s">
        <v>21719</v>
      </c>
      <c r="H1353" s="104" t="s">
        <v>5680</v>
      </c>
      <c r="I1353" s="103" t="s">
        <v>30</v>
      </c>
      <c r="J1353" s="103" t="s">
        <v>30</v>
      </c>
      <c r="K1353" s="103" t="s">
        <v>30</v>
      </c>
      <c r="L1353" s="103" t="s">
        <v>30</v>
      </c>
      <c r="M1353" s="103" t="s">
        <v>30</v>
      </c>
      <c r="N1353" s="103" t="s">
        <v>30</v>
      </c>
      <c r="O1353" s="103" t="s">
        <v>30</v>
      </c>
      <c r="P1353" s="103" t="s">
        <v>1517</v>
      </c>
      <c r="Q1353" s="103" t="s">
        <v>5683</v>
      </c>
      <c r="R1353" s="105">
        <v>15994349882</v>
      </c>
      <c r="S1353" s="103" t="s">
        <v>1517</v>
      </c>
      <c r="T1353" s="103" t="s">
        <v>1517</v>
      </c>
      <c r="U1353" s="106" t="s">
        <v>20167</v>
      </c>
      <c r="V1353" s="105" t="s">
        <v>20725</v>
      </c>
      <c r="W1353" s="107" t="s">
        <v>290</v>
      </c>
      <c r="X1353" t="s">
        <v>20069</v>
      </c>
      <c r="AA1353">
        <f ca="1" t="shared" si="43"/>
        <v>18</v>
      </c>
    </row>
    <row r="1354" spans="1:27">
      <c r="A1354" s="101">
        <v>17</v>
      </c>
      <c r="B1354" s="89" t="str">
        <f t="shared" si="42"/>
        <v>452731200206011210</v>
      </c>
      <c r="C1354" s="89" t="s">
        <v>290</v>
      </c>
      <c r="D1354" s="102" t="s">
        <v>5685</v>
      </c>
      <c r="E1354" s="102" t="s">
        <v>24</v>
      </c>
      <c r="F1354" s="103" t="s">
        <v>20131</v>
      </c>
      <c r="G1354" s="103" t="s">
        <v>21720</v>
      </c>
      <c r="H1354" s="104" t="s">
        <v>5684</v>
      </c>
      <c r="I1354" s="103" t="s">
        <v>30</v>
      </c>
      <c r="J1354" s="103" t="s">
        <v>30</v>
      </c>
      <c r="K1354" s="103" t="s">
        <v>30</v>
      </c>
      <c r="L1354" s="103" t="s">
        <v>30</v>
      </c>
      <c r="M1354" s="103" t="s">
        <v>27</v>
      </c>
      <c r="N1354" s="103" t="s">
        <v>30</v>
      </c>
      <c r="O1354" s="103" t="s">
        <v>27</v>
      </c>
      <c r="P1354" s="103" t="s">
        <v>1517</v>
      </c>
      <c r="Q1354" s="103" t="s">
        <v>5686</v>
      </c>
      <c r="R1354" s="105">
        <v>15078611039</v>
      </c>
      <c r="S1354" s="103" t="s">
        <v>1517</v>
      </c>
      <c r="T1354" s="103" t="s">
        <v>20169</v>
      </c>
      <c r="U1354" s="106" t="s">
        <v>20176</v>
      </c>
      <c r="V1354" s="105" t="s">
        <v>20177</v>
      </c>
      <c r="W1354" s="107" t="s">
        <v>290</v>
      </c>
      <c r="X1354" t="s">
        <v>17727</v>
      </c>
      <c r="AA1354">
        <f ca="1" t="shared" si="43"/>
        <v>19</v>
      </c>
    </row>
    <row r="1355" spans="1:27">
      <c r="A1355" s="101">
        <v>18</v>
      </c>
      <c r="B1355" s="89" t="str">
        <f t="shared" si="42"/>
        <v>452731200305245717</v>
      </c>
      <c r="C1355" s="89" t="s">
        <v>290</v>
      </c>
      <c r="D1355" s="102" t="s">
        <v>5688</v>
      </c>
      <c r="E1355" s="102" t="s">
        <v>24</v>
      </c>
      <c r="F1355" s="103" t="s">
        <v>20131</v>
      </c>
      <c r="G1355" s="103" t="s">
        <v>21721</v>
      </c>
      <c r="H1355" s="104" t="s">
        <v>5687</v>
      </c>
      <c r="I1355" s="103" t="s">
        <v>30</v>
      </c>
      <c r="J1355" s="103" t="s">
        <v>30</v>
      </c>
      <c r="K1355" s="103" t="s">
        <v>30</v>
      </c>
      <c r="L1355" s="103" t="s">
        <v>30</v>
      </c>
      <c r="M1355" s="103" t="s">
        <v>30</v>
      </c>
      <c r="N1355" s="103" t="s">
        <v>30</v>
      </c>
      <c r="O1355" s="103" t="s">
        <v>30</v>
      </c>
      <c r="P1355" s="103" t="s">
        <v>1517</v>
      </c>
      <c r="Q1355" s="103" t="s">
        <v>5690</v>
      </c>
      <c r="R1355" s="105">
        <v>13977876336</v>
      </c>
      <c r="S1355" s="103" t="s">
        <v>1517</v>
      </c>
      <c r="T1355" s="103" t="s">
        <v>1517</v>
      </c>
      <c r="U1355" s="106" t="s">
        <v>21722</v>
      </c>
      <c r="V1355" s="105" t="s">
        <v>21723</v>
      </c>
      <c r="W1355" s="107" t="s">
        <v>290</v>
      </c>
      <c r="X1355" t="s">
        <v>20070</v>
      </c>
      <c r="AA1355">
        <f ca="1" t="shared" si="43"/>
        <v>18</v>
      </c>
    </row>
    <row r="1356" spans="1:27">
      <c r="A1356" s="101">
        <v>19</v>
      </c>
      <c r="B1356" s="89" t="str">
        <f t="shared" si="42"/>
        <v>452731200208081829</v>
      </c>
      <c r="C1356" s="89" t="s">
        <v>290</v>
      </c>
      <c r="D1356" s="102" t="s">
        <v>5692</v>
      </c>
      <c r="E1356" s="102" t="s">
        <v>143</v>
      </c>
      <c r="F1356" s="103" t="s">
        <v>20131</v>
      </c>
      <c r="G1356" s="103" t="s">
        <v>21724</v>
      </c>
      <c r="H1356" s="104" t="s">
        <v>5691</v>
      </c>
      <c r="I1356" s="103" t="s">
        <v>30</v>
      </c>
      <c r="J1356" s="103" t="s">
        <v>30</v>
      </c>
      <c r="K1356" s="103" t="s">
        <v>30</v>
      </c>
      <c r="L1356" s="103" t="s">
        <v>30</v>
      </c>
      <c r="M1356" s="103" t="s">
        <v>30</v>
      </c>
      <c r="N1356" s="103" t="s">
        <v>27</v>
      </c>
      <c r="O1356" s="103" t="s">
        <v>27</v>
      </c>
      <c r="P1356" s="103" t="s">
        <v>1517</v>
      </c>
      <c r="Q1356" s="103" t="s">
        <v>5694</v>
      </c>
      <c r="R1356" s="105">
        <v>15777849766</v>
      </c>
      <c r="S1356" s="103" t="s">
        <v>1517</v>
      </c>
      <c r="T1356" s="103" t="s">
        <v>20208</v>
      </c>
      <c r="U1356" s="106" t="s">
        <v>20343</v>
      </c>
      <c r="V1356" s="105" t="s">
        <v>21725</v>
      </c>
      <c r="W1356" s="107" t="s">
        <v>290</v>
      </c>
      <c r="X1356" t="s">
        <v>5693</v>
      </c>
      <c r="AA1356">
        <f ca="1" t="shared" si="43"/>
        <v>19</v>
      </c>
    </row>
    <row r="1357" spans="1:27">
      <c r="A1357" s="101">
        <v>20</v>
      </c>
      <c r="B1357" s="89" t="str">
        <f t="shared" si="42"/>
        <v>45122920011011272X</v>
      </c>
      <c r="C1357" s="89" t="s">
        <v>290</v>
      </c>
      <c r="D1357" s="102" t="s">
        <v>5696</v>
      </c>
      <c r="E1357" s="102" t="s">
        <v>143</v>
      </c>
      <c r="F1357" s="103" t="s">
        <v>20178</v>
      </c>
      <c r="G1357" s="103" t="s">
        <v>21726</v>
      </c>
      <c r="H1357" s="104" t="s">
        <v>5695</v>
      </c>
      <c r="I1357" s="103" t="s">
        <v>30</v>
      </c>
      <c r="J1357" s="103" t="s">
        <v>30</v>
      </c>
      <c r="K1357" s="103" t="s">
        <v>27</v>
      </c>
      <c r="L1357" s="103" t="s">
        <v>30</v>
      </c>
      <c r="M1357" s="103" t="s">
        <v>30</v>
      </c>
      <c r="N1357" s="103" t="s">
        <v>30</v>
      </c>
      <c r="O1357" s="103" t="s">
        <v>27</v>
      </c>
      <c r="P1357" s="103" t="s">
        <v>1517</v>
      </c>
      <c r="Q1357" s="103" t="s">
        <v>5697</v>
      </c>
      <c r="R1357" s="105">
        <v>14736229349</v>
      </c>
      <c r="S1357" s="103" t="s">
        <v>1517</v>
      </c>
      <c r="T1357" s="103" t="s">
        <v>20277</v>
      </c>
      <c r="U1357" s="106" t="s">
        <v>20821</v>
      </c>
      <c r="V1357" s="105" t="s">
        <v>21346</v>
      </c>
      <c r="W1357" s="107" t="s">
        <v>290</v>
      </c>
      <c r="X1357" t="s">
        <v>4418</v>
      </c>
      <c r="AA1357">
        <f ca="1" t="shared" si="43"/>
        <v>19</v>
      </c>
    </row>
    <row r="1358" spans="1:27">
      <c r="A1358" s="101">
        <v>21</v>
      </c>
      <c r="B1358" s="89" t="str">
        <f t="shared" si="42"/>
        <v>451229200209292417</v>
      </c>
      <c r="C1358" s="89" t="s">
        <v>290</v>
      </c>
      <c r="D1358" s="102" t="s">
        <v>5700</v>
      </c>
      <c r="E1358" s="102" t="s">
        <v>24</v>
      </c>
      <c r="F1358" s="103" t="s">
        <v>20178</v>
      </c>
      <c r="G1358" s="103" t="s">
        <v>21727</v>
      </c>
      <c r="H1358" s="104" t="s">
        <v>5699</v>
      </c>
      <c r="I1358" s="103" t="s">
        <v>27</v>
      </c>
      <c r="J1358" s="103" t="s">
        <v>27</v>
      </c>
      <c r="K1358" s="103" t="s">
        <v>27</v>
      </c>
      <c r="L1358" s="103" t="s">
        <v>30</v>
      </c>
      <c r="M1358" s="103" t="s">
        <v>30</v>
      </c>
      <c r="N1358" s="103" t="s">
        <v>30</v>
      </c>
      <c r="O1358" s="103" t="s">
        <v>27</v>
      </c>
      <c r="P1358" s="103" t="s">
        <v>1517</v>
      </c>
      <c r="Q1358" s="103" t="s">
        <v>5702</v>
      </c>
      <c r="R1358" s="105">
        <v>18376606497</v>
      </c>
      <c r="S1358" s="103" t="s">
        <v>1517</v>
      </c>
      <c r="T1358" s="103" t="s">
        <v>20191</v>
      </c>
      <c r="U1358" s="106" t="s">
        <v>20466</v>
      </c>
      <c r="V1358" s="105" t="s">
        <v>21728</v>
      </c>
      <c r="W1358" s="107" t="s">
        <v>290</v>
      </c>
      <c r="X1358" t="s">
        <v>20071</v>
      </c>
      <c r="AA1358">
        <f ca="1" t="shared" si="43"/>
        <v>18</v>
      </c>
    </row>
    <row r="1359" spans="1:27">
      <c r="A1359" s="101">
        <v>22</v>
      </c>
      <c r="B1359" s="89" t="str">
        <f t="shared" si="42"/>
        <v>452731200302211212</v>
      </c>
      <c r="C1359" s="89" t="s">
        <v>290</v>
      </c>
      <c r="D1359" s="102" t="s">
        <v>5704</v>
      </c>
      <c r="E1359" s="102" t="s">
        <v>24</v>
      </c>
      <c r="F1359" s="103" t="s">
        <v>20131</v>
      </c>
      <c r="G1359" s="103" t="s">
        <v>21729</v>
      </c>
      <c r="H1359" s="104" t="s">
        <v>5703</v>
      </c>
      <c r="I1359" s="103" t="s">
        <v>30</v>
      </c>
      <c r="J1359" s="103" t="s">
        <v>30</v>
      </c>
      <c r="K1359" s="103" t="s">
        <v>30</v>
      </c>
      <c r="L1359" s="103" t="s">
        <v>30</v>
      </c>
      <c r="M1359" s="103" t="s">
        <v>30</v>
      </c>
      <c r="N1359" s="103" t="s">
        <v>30</v>
      </c>
      <c r="O1359" s="103" t="s">
        <v>27</v>
      </c>
      <c r="P1359" s="103" t="s">
        <v>1517</v>
      </c>
      <c r="Q1359" s="103" t="s">
        <v>5705</v>
      </c>
      <c r="R1359" s="105" t="s">
        <v>20073</v>
      </c>
      <c r="S1359" s="103" t="s">
        <v>1517</v>
      </c>
      <c r="T1359" s="103" t="s">
        <v>20169</v>
      </c>
      <c r="U1359" s="106" t="s">
        <v>20170</v>
      </c>
      <c r="V1359" s="105" t="s">
        <v>20649</v>
      </c>
      <c r="W1359" s="107" t="s">
        <v>290</v>
      </c>
      <c r="X1359" t="s">
        <v>20072</v>
      </c>
      <c r="AA1359">
        <f ca="1" t="shared" si="43"/>
        <v>18</v>
      </c>
    </row>
    <row r="1360" spans="1:27">
      <c r="A1360" s="101">
        <v>23</v>
      </c>
      <c r="B1360" s="89" t="str">
        <f t="shared" si="42"/>
        <v>451229200507142118</v>
      </c>
      <c r="C1360" s="89" t="s">
        <v>290</v>
      </c>
      <c r="D1360" s="102" t="s">
        <v>5708</v>
      </c>
      <c r="E1360" s="102" t="s">
        <v>24</v>
      </c>
      <c r="F1360" s="103" t="s">
        <v>20178</v>
      </c>
      <c r="G1360" s="103" t="s">
        <v>21730</v>
      </c>
      <c r="H1360" s="104" t="s">
        <v>5707</v>
      </c>
      <c r="I1360" s="103" t="s">
        <v>27</v>
      </c>
      <c r="J1360" s="103" t="s">
        <v>30</v>
      </c>
      <c r="K1360" s="103" t="s">
        <v>27</v>
      </c>
      <c r="L1360" s="103" t="s">
        <v>30</v>
      </c>
      <c r="M1360" s="103" t="s">
        <v>30</v>
      </c>
      <c r="N1360" s="103" t="s">
        <v>30</v>
      </c>
      <c r="O1360" s="103" t="s">
        <v>27</v>
      </c>
      <c r="P1360" s="103" t="s">
        <v>1517</v>
      </c>
      <c r="Q1360" s="103" t="s">
        <v>5710</v>
      </c>
      <c r="R1360" s="105" t="s">
        <v>21731</v>
      </c>
      <c r="S1360" s="103" t="s">
        <v>1517</v>
      </c>
      <c r="T1360" s="103" t="s">
        <v>20240</v>
      </c>
      <c r="U1360" s="106" t="s">
        <v>20589</v>
      </c>
      <c r="V1360" s="105" t="s">
        <v>21732</v>
      </c>
      <c r="W1360" s="107" t="s">
        <v>290</v>
      </c>
      <c r="X1360" t="s">
        <v>5709</v>
      </c>
      <c r="AA1360">
        <f ca="1" t="shared" si="43"/>
        <v>16</v>
      </c>
    </row>
    <row r="1361" spans="1:27">
      <c r="A1361" s="101">
        <v>24</v>
      </c>
      <c r="B1361" s="89" t="str">
        <f t="shared" si="42"/>
        <v>452127200301184227</v>
      </c>
      <c r="C1361" s="89" t="s">
        <v>290</v>
      </c>
      <c r="D1361" s="102" t="s">
        <v>5712</v>
      </c>
      <c r="E1361" s="102" t="s">
        <v>143</v>
      </c>
      <c r="F1361" s="103" t="s">
        <v>20131</v>
      </c>
      <c r="G1361" s="103" t="s">
        <v>21733</v>
      </c>
      <c r="H1361" s="104" t="s">
        <v>5711</v>
      </c>
      <c r="I1361" s="103" t="s">
        <v>30</v>
      </c>
      <c r="J1361" s="103" t="s">
        <v>30</v>
      </c>
      <c r="K1361" s="103" t="s">
        <v>30</v>
      </c>
      <c r="L1361" s="103" t="s">
        <v>30</v>
      </c>
      <c r="M1361" s="103" t="s">
        <v>30</v>
      </c>
      <c r="N1361" s="103" t="s">
        <v>30</v>
      </c>
      <c r="O1361" s="103" t="s">
        <v>27</v>
      </c>
      <c r="P1361" s="103" t="s">
        <v>20253</v>
      </c>
      <c r="Q1361" s="103" t="s">
        <v>5714</v>
      </c>
      <c r="R1361" s="105" t="s">
        <v>20074</v>
      </c>
      <c r="S1361" s="103" t="s">
        <v>20253</v>
      </c>
      <c r="T1361" s="103" t="s">
        <v>20522</v>
      </c>
      <c r="U1361" s="106" t="s">
        <v>21734</v>
      </c>
      <c r="V1361" s="105" t="s">
        <v>21735</v>
      </c>
      <c r="W1361" s="107" t="s">
        <v>290</v>
      </c>
      <c r="X1361" t="s">
        <v>5713</v>
      </c>
      <c r="AA1361">
        <f ca="1" t="shared" si="43"/>
        <v>18</v>
      </c>
    </row>
    <row r="1362" spans="1:27">
      <c r="A1362" s="101">
        <v>25</v>
      </c>
      <c r="B1362" s="89" t="str">
        <f t="shared" si="42"/>
        <v>451229200211192722</v>
      </c>
      <c r="C1362" s="89" t="s">
        <v>290</v>
      </c>
      <c r="D1362" s="102" t="s">
        <v>5716</v>
      </c>
      <c r="E1362" s="102" t="s">
        <v>143</v>
      </c>
      <c r="F1362" s="103" t="s">
        <v>20178</v>
      </c>
      <c r="G1362" s="103" t="s">
        <v>21736</v>
      </c>
      <c r="H1362" s="104" t="s">
        <v>5715</v>
      </c>
      <c r="I1362" s="103" t="s">
        <v>30</v>
      </c>
      <c r="J1362" s="103" t="s">
        <v>30</v>
      </c>
      <c r="K1362" s="103" t="s">
        <v>30</v>
      </c>
      <c r="L1362" s="103" t="s">
        <v>30</v>
      </c>
      <c r="M1362" s="103" t="s">
        <v>30</v>
      </c>
      <c r="N1362" s="103" t="s">
        <v>30</v>
      </c>
      <c r="O1362" s="103" t="s">
        <v>27</v>
      </c>
      <c r="P1362" s="103" t="s">
        <v>1517</v>
      </c>
      <c r="Q1362" s="103" t="s">
        <v>5718</v>
      </c>
      <c r="R1362" s="105" t="s">
        <v>20076</v>
      </c>
      <c r="S1362" s="103" t="s">
        <v>1517</v>
      </c>
      <c r="T1362" s="103" t="s">
        <v>20277</v>
      </c>
      <c r="U1362" s="106" t="s">
        <v>20315</v>
      </c>
      <c r="V1362" s="105" t="s">
        <v>21737</v>
      </c>
      <c r="W1362" s="107" t="s">
        <v>290</v>
      </c>
      <c r="X1362" t="s">
        <v>20075</v>
      </c>
      <c r="AA1362">
        <f ca="1" t="shared" si="43"/>
        <v>18</v>
      </c>
    </row>
    <row r="1363" spans="1:27">
      <c r="A1363" s="101">
        <v>26</v>
      </c>
      <c r="B1363" s="89" t="str">
        <f t="shared" si="42"/>
        <v>451229200302081227</v>
      </c>
      <c r="C1363" s="89" t="s">
        <v>290</v>
      </c>
      <c r="D1363" s="102" t="s">
        <v>5720</v>
      </c>
      <c r="E1363" s="102" t="s">
        <v>143</v>
      </c>
      <c r="F1363" s="103" t="s">
        <v>20131</v>
      </c>
      <c r="G1363" s="103" t="s">
        <v>21738</v>
      </c>
      <c r="H1363" s="104" t="s">
        <v>5719</v>
      </c>
      <c r="I1363" s="103" t="s">
        <v>30</v>
      </c>
      <c r="J1363" s="103" t="s">
        <v>30</v>
      </c>
      <c r="K1363" s="103" t="s">
        <v>30</v>
      </c>
      <c r="L1363" s="103" t="s">
        <v>30</v>
      </c>
      <c r="M1363" s="103" t="s">
        <v>30</v>
      </c>
      <c r="N1363" s="103" t="s">
        <v>30</v>
      </c>
      <c r="O1363" s="103" t="s">
        <v>27</v>
      </c>
      <c r="P1363" s="103" t="s">
        <v>1517</v>
      </c>
      <c r="Q1363" s="103" t="s">
        <v>5721</v>
      </c>
      <c r="R1363" s="105" t="s">
        <v>20077</v>
      </c>
      <c r="S1363" s="103" t="s">
        <v>1517</v>
      </c>
      <c r="T1363" s="103" t="s">
        <v>20169</v>
      </c>
      <c r="U1363" s="106" t="s">
        <v>20170</v>
      </c>
      <c r="V1363" s="105" t="s">
        <v>20850</v>
      </c>
      <c r="W1363" s="107" t="s">
        <v>290</v>
      </c>
      <c r="X1363" t="s">
        <v>17996</v>
      </c>
      <c r="AA1363">
        <f ca="1" t="shared" si="43"/>
        <v>18</v>
      </c>
    </row>
    <row r="1364" spans="1:27">
      <c r="A1364" s="101">
        <v>27</v>
      </c>
      <c r="B1364" s="89" t="str">
        <f t="shared" si="42"/>
        <v>452731200304243621</v>
      </c>
      <c r="C1364" s="89" t="s">
        <v>290</v>
      </c>
      <c r="D1364" s="102" t="s">
        <v>5723</v>
      </c>
      <c r="E1364" s="102" t="s">
        <v>143</v>
      </c>
      <c r="F1364" s="103" t="s">
        <v>20131</v>
      </c>
      <c r="G1364" s="103" t="s">
        <v>21739</v>
      </c>
      <c r="H1364" s="104" t="s">
        <v>5722</v>
      </c>
      <c r="I1364" s="103" t="s">
        <v>30</v>
      </c>
      <c r="J1364" s="103" t="s">
        <v>30</v>
      </c>
      <c r="K1364" s="103" t="s">
        <v>30</v>
      </c>
      <c r="L1364" s="103" t="s">
        <v>30</v>
      </c>
      <c r="M1364" s="103" t="s">
        <v>27</v>
      </c>
      <c r="N1364" s="103" t="s">
        <v>30</v>
      </c>
      <c r="O1364" s="103" t="s">
        <v>27</v>
      </c>
      <c r="P1364" s="103" t="s">
        <v>1517</v>
      </c>
      <c r="Q1364" s="103" t="s">
        <v>5724</v>
      </c>
      <c r="R1364" s="105" t="s">
        <v>20078</v>
      </c>
      <c r="S1364" s="103" t="s">
        <v>1517</v>
      </c>
      <c r="T1364" s="103" t="s">
        <v>20158</v>
      </c>
      <c r="U1364" s="106" t="s">
        <v>20898</v>
      </c>
      <c r="V1364" s="105" t="s">
        <v>21414</v>
      </c>
      <c r="W1364" s="107" t="s">
        <v>290</v>
      </c>
      <c r="X1364" t="s">
        <v>11213</v>
      </c>
      <c r="AA1364">
        <f ca="1" t="shared" si="43"/>
        <v>18</v>
      </c>
    </row>
    <row r="1365" spans="1:27">
      <c r="A1365" s="101">
        <v>28</v>
      </c>
      <c r="B1365" s="89" t="str">
        <f t="shared" si="42"/>
        <v>451229200010030321</v>
      </c>
      <c r="C1365" s="89" t="s">
        <v>290</v>
      </c>
      <c r="D1365" s="102" t="s">
        <v>5726</v>
      </c>
      <c r="E1365" s="102" t="s">
        <v>143</v>
      </c>
      <c r="F1365" s="103" t="s">
        <v>20131</v>
      </c>
      <c r="G1365" s="103" t="s">
        <v>21740</v>
      </c>
      <c r="H1365" s="104" t="s">
        <v>5725</v>
      </c>
      <c r="I1365" s="103" t="s">
        <v>27</v>
      </c>
      <c r="J1365" s="103" t="s">
        <v>30</v>
      </c>
      <c r="K1365" s="103" t="s">
        <v>30</v>
      </c>
      <c r="L1365" s="103" t="s">
        <v>30</v>
      </c>
      <c r="M1365" s="103" t="s">
        <v>30</v>
      </c>
      <c r="N1365" s="103" t="s">
        <v>30</v>
      </c>
      <c r="O1365" s="103" t="s">
        <v>27</v>
      </c>
      <c r="P1365" s="103" t="s">
        <v>1517</v>
      </c>
      <c r="Q1365" s="103" t="s">
        <v>5728</v>
      </c>
      <c r="R1365" s="105" t="s">
        <v>20079</v>
      </c>
      <c r="S1365" s="103" t="s">
        <v>1517</v>
      </c>
      <c r="T1365" s="103" t="s">
        <v>20280</v>
      </c>
      <c r="U1365" s="106" t="s">
        <v>20857</v>
      </c>
      <c r="V1365" s="105" t="s">
        <v>21741</v>
      </c>
      <c r="W1365" s="107" t="s">
        <v>290</v>
      </c>
      <c r="X1365" t="s">
        <v>5727</v>
      </c>
      <c r="AA1365">
        <f ca="1" t="shared" si="43"/>
        <v>20</v>
      </c>
    </row>
    <row r="1366" spans="1:27">
      <c r="A1366" s="101">
        <v>29</v>
      </c>
      <c r="B1366" s="89" t="str">
        <f t="shared" si="42"/>
        <v>451229200301102719</v>
      </c>
      <c r="C1366" s="89" t="s">
        <v>290</v>
      </c>
      <c r="D1366" s="102" t="s">
        <v>1791</v>
      </c>
      <c r="E1366" s="102" t="s">
        <v>24</v>
      </c>
      <c r="F1366" s="103" t="s">
        <v>20178</v>
      </c>
      <c r="G1366" s="103" t="s">
        <v>21742</v>
      </c>
      <c r="H1366" s="104" t="s">
        <v>5729</v>
      </c>
      <c r="I1366" s="103" t="s">
        <v>27</v>
      </c>
      <c r="J1366" s="103" t="s">
        <v>30</v>
      </c>
      <c r="K1366" s="103" t="s">
        <v>30</v>
      </c>
      <c r="L1366" s="103" t="s">
        <v>30</v>
      </c>
      <c r="M1366" s="103" t="s">
        <v>30</v>
      </c>
      <c r="N1366" s="103" t="s">
        <v>30</v>
      </c>
      <c r="O1366" s="103" t="s">
        <v>27</v>
      </c>
      <c r="P1366" s="103" t="s">
        <v>1517</v>
      </c>
      <c r="Q1366" s="103" t="s">
        <v>5731</v>
      </c>
      <c r="R1366" s="105" t="s">
        <v>20080</v>
      </c>
      <c r="S1366" s="103" t="s">
        <v>1517</v>
      </c>
      <c r="T1366" s="103" t="s">
        <v>20277</v>
      </c>
      <c r="U1366" s="106" t="s">
        <v>20315</v>
      </c>
      <c r="V1366" s="105" t="s">
        <v>21743</v>
      </c>
      <c r="W1366" s="107" t="s">
        <v>290</v>
      </c>
      <c r="X1366" t="s">
        <v>18668</v>
      </c>
      <c r="AA1366">
        <f ca="1" t="shared" si="43"/>
        <v>18</v>
      </c>
    </row>
    <row r="1367" spans="1:27">
      <c r="A1367" s="101">
        <v>30</v>
      </c>
      <c r="B1367" s="89" t="str">
        <f t="shared" si="42"/>
        <v>452731200206270917</v>
      </c>
      <c r="C1367" s="89" t="s">
        <v>290</v>
      </c>
      <c r="D1367" s="102" t="s">
        <v>5733</v>
      </c>
      <c r="E1367" s="102" t="s">
        <v>24</v>
      </c>
      <c r="F1367" s="103" t="s">
        <v>20131</v>
      </c>
      <c r="G1367" s="103" t="s">
        <v>21744</v>
      </c>
      <c r="H1367" s="104" t="s">
        <v>5732</v>
      </c>
      <c r="I1367" s="103" t="s">
        <v>30</v>
      </c>
      <c r="J1367" s="103" t="s">
        <v>30</v>
      </c>
      <c r="K1367" s="103" t="s">
        <v>30</v>
      </c>
      <c r="L1367" s="103" t="s">
        <v>30</v>
      </c>
      <c r="M1367" s="103" t="s">
        <v>30</v>
      </c>
      <c r="N1367" s="103" t="s">
        <v>30</v>
      </c>
      <c r="O1367" s="103" t="s">
        <v>27</v>
      </c>
      <c r="P1367" s="103" t="s">
        <v>1517</v>
      </c>
      <c r="Q1367" s="103" t="s">
        <v>5735</v>
      </c>
      <c r="R1367" s="105" t="s">
        <v>20081</v>
      </c>
      <c r="S1367" s="103" t="s">
        <v>1517</v>
      </c>
      <c r="T1367" s="103" t="s">
        <v>20137</v>
      </c>
      <c r="U1367" s="106" t="s">
        <v>20718</v>
      </c>
      <c r="V1367" s="105" t="s">
        <v>21745</v>
      </c>
      <c r="W1367" s="107" t="s">
        <v>290</v>
      </c>
      <c r="X1367" t="s">
        <v>5734</v>
      </c>
      <c r="AA1367">
        <f ca="1" t="shared" si="43"/>
        <v>19</v>
      </c>
    </row>
    <row r="1368" spans="1:27">
      <c r="A1368" s="101">
        <v>31</v>
      </c>
      <c r="B1368" s="89" t="str">
        <f t="shared" si="42"/>
        <v>451229200204152116</v>
      </c>
      <c r="C1368" s="89" t="s">
        <v>290</v>
      </c>
      <c r="D1368" s="102" t="s">
        <v>5737</v>
      </c>
      <c r="E1368" s="102" t="s">
        <v>24</v>
      </c>
      <c r="F1368" s="103" t="s">
        <v>20178</v>
      </c>
      <c r="G1368" s="103" t="s">
        <v>21746</v>
      </c>
      <c r="H1368" s="104" t="s">
        <v>5736</v>
      </c>
      <c r="I1368" s="103" t="s">
        <v>27</v>
      </c>
      <c r="J1368" s="103" t="s">
        <v>30</v>
      </c>
      <c r="K1368" s="103" t="s">
        <v>30</v>
      </c>
      <c r="L1368" s="103" t="s">
        <v>30</v>
      </c>
      <c r="M1368" s="103" t="s">
        <v>30</v>
      </c>
      <c r="N1368" s="103" t="s">
        <v>30</v>
      </c>
      <c r="O1368" s="103" t="s">
        <v>27</v>
      </c>
      <c r="P1368" s="103" t="s">
        <v>1517</v>
      </c>
      <c r="Q1368" s="103" t="s">
        <v>5739</v>
      </c>
      <c r="R1368" s="105" t="s">
        <v>20082</v>
      </c>
      <c r="S1368" s="103" t="s">
        <v>1517</v>
      </c>
      <c r="T1368" s="103" t="s">
        <v>20240</v>
      </c>
      <c r="U1368" s="106" t="s">
        <v>20241</v>
      </c>
      <c r="V1368" s="105" t="s">
        <v>20822</v>
      </c>
      <c r="W1368" s="107" t="s">
        <v>290</v>
      </c>
      <c r="X1368" t="s">
        <v>5738</v>
      </c>
      <c r="AA1368">
        <f ca="1" t="shared" si="43"/>
        <v>19</v>
      </c>
    </row>
    <row r="1369" spans="1:27">
      <c r="A1369" s="101">
        <v>32</v>
      </c>
      <c r="B1369" s="89" t="str">
        <f t="shared" si="42"/>
        <v>452731200302285131</v>
      </c>
      <c r="C1369" s="89" t="s">
        <v>290</v>
      </c>
      <c r="D1369" s="102" t="s">
        <v>5742</v>
      </c>
      <c r="E1369" s="102" t="s">
        <v>24</v>
      </c>
      <c r="F1369" s="103" t="s">
        <v>20131</v>
      </c>
      <c r="G1369" s="103" t="s">
        <v>21747</v>
      </c>
      <c r="H1369" s="104" t="s">
        <v>5741</v>
      </c>
      <c r="I1369" s="103" t="s">
        <v>30</v>
      </c>
      <c r="J1369" s="103" t="s">
        <v>30</v>
      </c>
      <c r="K1369" s="103" t="s">
        <v>30</v>
      </c>
      <c r="L1369" s="103" t="s">
        <v>30</v>
      </c>
      <c r="M1369" s="103" t="s">
        <v>30</v>
      </c>
      <c r="N1369" s="103" t="s">
        <v>27</v>
      </c>
      <c r="O1369" s="103" t="s">
        <v>27</v>
      </c>
      <c r="P1369" s="103" t="s">
        <v>1517</v>
      </c>
      <c r="Q1369" s="103" t="s">
        <v>5744</v>
      </c>
      <c r="R1369" s="105" t="s">
        <v>20083</v>
      </c>
      <c r="S1369" s="103" t="s">
        <v>1517</v>
      </c>
      <c r="T1369" s="103" t="s">
        <v>20164</v>
      </c>
      <c r="U1369" s="106" t="s">
        <v>20164</v>
      </c>
      <c r="V1369" s="105" t="s">
        <v>21748</v>
      </c>
      <c r="W1369" s="107" t="s">
        <v>290</v>
      </c>
      <c r="X1369" t="s">
        <v>5743</v>
      </c>
      <c r="AA1369">
        <f ca="1" t="shared" si="43"/>
        <v>18</v>
      </c>
    </row>
    <row r="1370" spans="1:27">
      <c r="A1370" s="101">
        <v>33</v>
      </c>
      <c r="B1370" s="89" t="str">
        <f t="shared" si="42"/>
        <v>452731200302104214</v>
      </c>
      <c r="C1370" s="89" t="s">
        <v>290</v>
      </c>
      <c r="D1370" s="102" t="s">
        <v>5746</v>
      </c>
      <c r="E1370" s="102" t="s">
        <v>24</v>
      </c>
      <c r="F1370" s="103" t="s">
        <v>20131</v>
      </c>
      <c r="G1370" s="103" t="s">
        <v>21749</v>
      </c>
      <c r="H1370" s="104" t="s">
        <v>5745</v>
      </c>
      <c r="I1370" s="103" t="s">
        <v>30</v>
      </c>
      <c r="J1370" s="103" t="s">
        <v>30</v>
      </c>
      <c r="K1370" s="103" t="s">
        <v>30</v>
      </c>
      <c r="L1370" s="103" t="s">
        <v>30</v>
      </c>
      <c r="M1370" s="103" t="s">
        <v>30</v>
      </c>
      <c r="N1370" s="103" t="s">
        <v>30</v>
      </c>
      <c r="O1370" s="103" t="s">
        <v>27</v>
      </c>
      <c r="P1370" s="103" t="s">
        <v>1517</v>
      </c>
      <c r="Q1370" s="103" t="s">
        <v>5748</v>
      </c>
      <c r="R1370" s="105" t="s">
        <v>20084</v>
      </c>
      <c r="S1370" s="103" t="s">
        <v>1517</v>
      </c>
      <c r="T1370" s="103" t="s">
        <v>20133</v>
      </c>
      <c r="U1370" s="106" t="s">
        <v>20321</v>
      </c>
      <c r="V1370" s="105" t="s">
        <v>21750</v>
      </c>
      <c r="W1370" s="107" t="s">
        <v>290</v>
      </c>
      <c r="X1370" t="s">
        <v>5747</v>
      </c>
      <c r="AA1370">
        <f ca="1" t="shared" si="43"/>
        <v>18</v>
      </c>
    </row>
    <row r="1371" spans="1:27">
      <c r="A1371" s="101">
        <v>34</v>
      </c>
      <c r="B1371" s="89" t="str">
        <f t="shared" si="42"/>
        <v>451229200309072120</v>
      </c>
      <c r="C1371" s="89" t="s">
        <v>290</v>
      </c>
      <c r="D1371" s="102" t="s">
        <v>5750</v>
      </c>
      <c r="E1371" s="102" t="s">
        <v>143</v>
      </c>
      <c r="F1371" s="103" t="s">
        <v>20205</v>
      </c>
      <c r="G1371" s="103" t="s">
        <v>21751</v>
      </c>
      <c r="H1371" s="104" t="s">
        <v>5749</v>
      </c>
      <c r="I1371" s="103" t="s">
        <v>30</v>
      </c>
      <c r="J1371" s="103" t="s">
        <v>30</v>
      </c>
      <c r="K1371" s="103" t="s">
        <v>27</v>
      </c>
      <c r="L1371" s="103" t="s">
        <v>30</v>
      </c>
      <c r="M1371" s="103" t="s">
        <v>30</v>
      </c>
      <c r="N1371" s="103" t="s">
        <v>30</v>
      </c>
      <c r="O1371" s="103" t="s">
        <v>27</v>
      </c>
      <c r="P1371" s="103" t="s">
        <v>1517</v>
      </c>
      <c r="Q1371" s="103" t="s">
        <v>5751</v>
      </c>
      <c r="R1371" s="105" t="s">
        <v>21752</v>
      </c>
      <c r="S1371" s="103" t="s">
        <v>1517</v>
      </c>
      <c r="T1371" s="103" t="s">
        <v>20240</v>
      </c>
      <c r="U1371" s="106" t="s">
        <v>20241</v>
      </c>
      <c r="V1371" s="105" t="s">
        <v>20562</v>
      </c>
      <c r="W1371" s="107" t="s">
        <v>290</v>
      </c>
      <c r="X1371" t="s">
        <v>1047</v>
      </c>
      <c r="AA1371">
        <f ca="1" t="shared" si="43"/>
        <v>17</v>
      </c>
    </row>
    <row r="1372" spans="1:27">
      <c r="A1372" s="101">
        <v>35</v>
      </c>
      <c r="B1372" s="89" t="str">
        <f t="shared" si="42"/>
        <v>451229200108083624</v>
      </c>
      <c r="C1372" s="89" t="s">
        <v>290</v>
      </c>
      <c r="D1372" s="102" t="s">
        <v>5753</v>
      </c>
      <c r="E1372" s="102" t="s">
        <v>143</v>
      </c>
      <c r="F1372" s="103" t="s">
        <v>20178</v>
      </c>
      <c r="G1372" s="103" t="s">
        <v>21753</v>
      </c>
      <c r="H1372" s="104" t="s">
        <v>5752</v>
      </c>
      <c r="I1372" s="103" t="s">
        <v>27</v>
      </c>
      <c r="J1372" s="103" t="s">
        <v>30</v>
      </c>
      <c r="K1372" s="103" t="s">
        <v>30</v>
      </c>
      <c r="L1372" s="103" t="s">
        <v>30</v>
      </c>
      <c r="M1372" s="103" t="s">
        <v>30</v>
      </c>
      <c r="N1372" s="103" t="s">
        <v>30</v>
      </c>
      <c r="O1372" s="103" t="s">
        <v>27</v>
      </c>
      <c r="P1372" s="103" t="s">
        <v>1517</v>
      </c>
      <c r="Q1372" s="103" t="s">
        <v>5755</v>
      </c>
      <c r="R1372" s="105" t="s">
        <v>20086</v>
      </c>
      <c r="S1372" s="103" t="s">
        <v>1517</v>
      </c>
      <c r="T1372" s="103" t="s">
        <v>20158</v>
      </c>
      <c r="U1372" s="106" t="s">
        <v>21168</v>
      </c>
      <c r="V1372" s="105" t="s">
        <v>21754</v>
      </c>
      <c r="W1372" s="107" t="s">
        <v>290</v>
      </c>
      <c r="X1372" t="s">
        <v>20085</v>
      </c>
      <c r="AA1372">
        <f ca="1" t="shared" si="43"/>
        <v>20</v>
      </c>
    </row>
    <row r="1373" spans="1:27">
      <c r="A1373" s="101">
        <v>36</v>
      </c>
      <c r="B1373" s="89" t="str">
        <f t="shared" si="42"/>
        <v>451229200209232123</v>
      </c>
      <c r="C1373" s="89" t="s">
        <v>290</v>
      </c>
      <c r="D1373" s="102" t="s">
        <v>5757</v>
      </c>
      <c r="E1373" s="102" t="s">
        <v>143</v>
      </c>
      <c r="F1373" s="103" t="s">
        <v>20178</v>
      </c>
      <c r="G1373" s="103" t="s">
        <v>21755</v>
      </c>
      <c r="H1373" s="104" t="s">
        <v>5756</v>
      </c>
      <c r="I1373" s="103" t="s">
        <v>27</v>
      </c>
      <c r="J1373" s="103" t="s">
        <v>30</v>
      </c>
      <c r="K1373" s="103" t="s">
        <v>30</v>
      </c>
      <c r="L1373" s="103" t="s">
        <v>30</v>
      </c>
      <c r="M1373" s="103" t="s">
        <v>30</v>
      </c>
      <c r="N1373" s="103" t="s">
        <v>30</v>
      </c>
      <c r="O1373" s="103" t="s">
        <v>27</v>
      </c>
      <c r="P1373" s="103" t="s">
        <v>1517</v>
      </c>
      <c r="Q1373" s="103" t="s">
        <v>5758</v>
      </c>
      <c r="R1373" s="105" t="s">
        <v>20087</v>
      </c>
      <c r="S1373" s="103" t="s">
        <v>1517</v>
      </c>
      <c r="T1373" s="103" t="s">
        <v>20240</v>
      </c>
      <c r="U1373" s="106" t="s">
        <v>20806</v>
      </c>
      <c r="V1373" s="105" t="s">
        <v>21076</v>
      </c>
      <c r="W1373" s="107" t="s">
        <v>290</v>
      </c>
      <c r="X1373" t="s">
        <v>2800</v>
      </c>
      <c r="AA1373">
        <f ca="1" t="shared" si="43"/>
        <v>18</v>
      </c>
    </row>
    <row r="1374" spans="1:27">
      <c r="A1374" s="101">
        <v>37</v>
      </c>
      <c r="B1374" s="89" t="str">
        <f t="shared" si="42"/>
        <v>451229200110290323</v>
      </c>
      <c r="C1374" s="89" t="s">
        <v>290</v>
      </c>
      <c r="D1374" s="102" t="s">
        <v>5760</v>
      </c>
      <c r="E1374" s="102" t="s">
        <v>143</v>
      </c>
      <c r="F1374" s="103" t="s">
        <v>20178</v>
      </c>
      <c r="G1374" s="103" t="s">
        <v>21756</v>
      </c>
      <c r="H1374" s="104" t="s">
        <v>5759</v>
      </c>
      <c r="I1374" s="103" t="s">
        <v>30</v>
      </c>
      <c r="J1374" s="103" t="s">
        <v>30</v>
      </c>
      <c r="K1374" s="103" t="s">
        <v>30</v>
      </c>
      <c r="L1374" s="103" t="s">
        <v>30</v>
      </c>
      <c r="M1374" s="103" t="s">
        <v>30</v>
      </c>
      <c r="N1374" s="103" t="s">
        <v>30</v>
      </c>
      <c r="O1374" s="103" t="s">
        <v>27</v>
      </c>
      <c r="P1374" s="103" t="s">
        <v>1517</v>
      </c>
      <c r="Q1374" s="103" t="s">
        <v>5761</v>
      </c>
      <c r="R1374" s="105" t="s">
        <v>20088</v>
      </c>
      <c r="S1374" s="103" t="s">
        <v>1517</v>
      </c>
      <c r="T1374" s="103" t="s">
        <v>20280</v>
      </c>
      <c r="U1374" s="106" t="s">
        <v>21018</v>
      </c>
      <c r="V1374" s="105" t="s">
        <v>20704</v>
      </c>
      <c r="W1374" s="107" t="s">
        <v>290</v>
      </c>
      <c r="X1374" t="s">
        <v>3705</v>
      </c>
      <c r="AA1374">
        <f ca="1" t="shared" si="43"/>
        <v>19</v>
      </c>
    </row>
    <row r="1375" spans="1:27">
      <c r="A1375" s="101">
        <v>38</v>
      </c>
      <c r="B1375" s="89" t="str">
        <f t="shared" si="42"/>
        <v>452731200302164823</v>
      </c>
      <c r="C1375" s="89" t="s">
        <v>290</v>
      </c>
      <c r="D1375" s="102" t="s">
        <v>5763</v>
      </c>
      <c r="E1375" s="102" t="s">
        <v>143</v>
      </c>
      <c r="F1375" s="103" t="s">
        <v>20131</v>
      </c>
      <c r="G1375" s="103" t="s">
        <v>21757</v>
      </c>
      <c r="H1375" s="104" t="s">
        <v>5762</v>
      </c>
      <c r="I1375" s="103" t="s">
        <v>30</v>
      </c>
      <c r="J1375" s="103" t="s">
        <v>30</v>
      </c>
      <c r="K1375" s="103" t="s">
        <v>30</v>
      </c>
      <c r="L1375" s="103" t="s">
        <v>30</v>
      </c>
      <c r="M1375" s="103" t="s">
        <v>30</v>
      </c>
      <c r="N1375" s="103" t="s">
        <v>27</v>
      </c>
      <c r="O1375" s="103" t="s">
        <v>27</v>
      </c>
      <c r="P1375" s="103" t="s">
        <v>1517</v>
      </c>
      <c r="Q1375" s="103" t="s">
        <v>5765</v>
      </c>
      <c r="R1375" s="105" t="s">
        <v>20089</v>
      </c>
      <c r="S1375" s="103" t="s">
        <v>1517</v>
      </c>
      <c r="T1375" s="103" t="s">
        <v>1517</v>
      </c>
      <c r="U1375" s="106" t="s">
        <v>20551</v>
      </c>
      <c r="V1375" s="105" t="s">
        <v>21758</v>
      </c>
      <c r="W1375" s="107" t="s">
        <v>290</v>
      </c>
      <c r="X1375" t="s">
        <v>19495</v>
      </c>
      <c r="AA1375">
        <f ca="1" t="shared" si="43"/>
        <v>18</v>
      </c>
    </row>
    <row r="1376" spans="1:27">
      <c r="A1376" s="101">
        <v>39</v>
      </c>
      <c r="B1376" s="89" t="str">
        <f t="shared" si="42"/>
        <v>451229200312180624</v>
      </c>
      <c r="C1376" s="89" t="s">
        <v>290</v>
      </c>
      <c r="D1376" s="102" t="s">
        <v>4303</v>
      </c>
      <c r="E1376" s="102" t="s">
        <v>143</v>
      </c>
      <c r="F1376" s="103" t="s">
        <v>20178</v>
      </c>
      <c r="G1376" s="103" t="s">
        <v>21759</v>
      </c>
      <c r="H1376" s="104" t="s">
        <v>5766</v>
      </c>
      <c r="I1376" s="103" t="s">
        <v>30</v>
      </c>
      <c r="J1376" s="103" t="s">
        <v>30</v>
      </c>
      <c r="K1376" s="103" t="s">
        <v>30</v>
      </c>
      <c r="L1376" s="103" t="s">
        <v>30</v>
      </c>
      <c r="M1376" s="103" t="s">
        <v>30</v>
      </c>
      <c r="N1376" s="103" t="s">
        <v>30</v>
      </c>
      <c r="O1376" s="103" t="s">
        <v>27</v>
      </c>
      <c r="P1376" s="103" t="s">
        <v>1517</v>
      </c>
      <c r="Q1376" s="103" t="s">
        <v>5767</v>
      </c>
      <c r="R1376" s="105" t="s">
        <v>21760</v>
      </c>
      <c r="S1376" s="103" t="s">
        <v>1517</v>
      </c>
      <c r="T1376" s="103" t="s">
        <v>20137</v>
      </c>
      <c r="U1376" s="106" t="s">
        <v>21195</v>
      </c>
      <c r="V1376" s="105" t="s">
        <v>21041</v>
      </c>
      <c r="W1376" s="107" t="s">
        <v>290</v>
      </c>
      <c r="X1376" t="s">
        <v>4082</v>
      </c>
      <c r="AA1376">
        <f ca="1" t="shared" si="43"/>
        <v>17</v>
      </c>
    </row>
    <row r="1377" spans="1:27">
      <c r="A1377" s="101">
        <v>40</v>
      </c>
      <c r="B1377" s="89" t="str">
        <f t="shared" si="42"/>
        <v>451229200003194221</v>
      </c>
      <c r="C1377" s="89" t="s">
        <v>290</v>
      </c>
      <c r="D1377" s="102" t="s">
        <v>5770</v>
      </c>
      <c r="E1377" s="102" t="s">
        <v>143</v>
      </c>
      <c r="F1377" s="103" t="s">
        <v>20131</v>
      </c>
      <c r="G1377" s="103" t="s">
        <v>21761</v>
      </c>
      <c r="H1377" s="104" t="s">
        <v>5769</v>
      </c>
      <c r="I1377" s="103" t="s">
        <v>30</v>
      </c>
      <c r="J1377" s="103" t="s">
        <v>30</v>
      </c>
      <c r="K1377" s="103" t="s">
        <v>27</v>
      </c>
      <c r="L1377" s="103" t="s">
        <v>30</v>
      </c>
      <c r="M1377" s="103" t="s">
        <v>30</v>
      </c>
      <c r="N1377" s="103" t="s">
        <v>27</v>
      </c>
      <c r="O1377" s="103" t="s">
        <v>27</v>
      </c>
      <c r="P1377" s="103" t="s">
        <v>1517</v>
      </c>
      <c r="Q1377" s="103" t="s">
        <v>5772</v>
      </c>
      <c r="R1377" s="105" t="s">
        <v>20090</v>
      </c>
      <c r="S1377" s="103" t="s">
        <v>1517</v>
      </c>
      <c r="T1377" s="103" t="s">
        <v>20133</v>
      </c>
      <c r="U1377" s="106" t="s">
        <v>20321</v>
      </c>
      <c r="V1377" s="105" t="s">
        <v>21762</v>
      </c>
      <c r="W1377" s="107" t="s">
        <v>290</v>
      </c>
      <c r="X1377" t="s">
        <v>5771</v>
      </c>
      <c r="AA1377">
        <f ca="1" t="shared" si="43"/>
        <v>21</v>
      </c>
    </row>
    <row r="1378" spans="1:27">
      <c r="A1378" s="101">
        <v>41</v>
      </c>
      <c r="B1378" s="89" t="str">
        <f t="shared" si="42"/>
        <v>452731200211105430</v>
      </c>
      <c r="C1378" s="89" t="s">
        <v>290</v>
      </c>
      <c r="D1378" s="102" t="s">
        <v>5775</v>
      </c>
      <c r="E1378" s="102" t="s">
        <v>24</v>
      </c>
      <c r="F1378" s="103" t="s">
        <v>20131</v>
      </c>
      <c r="G1378" s="103" t="s">
        <v>21763</v>
      </c>
      <c r="H1378" s="104" t="s">
        <v>5774</v>
      </c>
      <c r="I1378" s="103" t="s">
        <v>30</v>
      </c>
      <c r="J1378" s="103" t="s">
        <v>30</v>
      </c>
      <c r="K1378" s="103" t="s">
        <v>27</v>
      </c>
      <c r="L1378" s="103" t="s">
        <v>30</v>
      </c>
      <c r="M1378" s="103" t="s">
        <v>30</v>
      </c>
      <c r="N1378" s="103" t="s">
        <v>30</v>
      </c>
      <c r="O1378" s="103" t="s">
        <v>27</v>
      </c>
      <c r="P1378" s="103" t="s">
        <v>1517</v>
      </c>
      <c r="Q1378" s="103" t="s">
        <v>5777</v>
      </c>
      <c r="R1378" s="105" t="s">
        <v>20091</v>
      </c>
      <c r="S1378" s="103" t="s">
        <v>1517</v>
      </c>
      <c r="T1378" s="103" t="s">
        <v>1517</v>
      </c>
      <c r="U1378" s="106" t="s">
        <v>20233</v>
      </c>
      <c r="V1378" s="105" t="s">
        <v>21764</v>
      </c>
      <c r="W1378" s="107" t="s">
        <v>290</v>
      </c>
      <c r="X1378" t="s">
        <v>17955</v>
      </c>
      <c r="AA1378">
        <f ca="1" t="shared" si="43"/>
        <v>18</v>
      </c>
    </row>
    <row r="1379" spans="1:27">
      <c r="A1379" s="101">
        <v>42</v>
      </c>
      <c r="B1379" s="89" t="str">
        <f t="shared" si="42"/>
        <v>452731200301223617</v>
      </c>
      <c r="C1379" s="89" t="s">
        <v>290</v>
      </c>
      <c r="D1379" s="102" t="s">
        <v>5779</v>
      </c>
      <c r="E1379" s="102" t="s">
        <v>24</v>
      </c>
      <c r="F1379" s="103" t="s">
        <v>20131</v>
      </c>
      <c r="G1379" s="103" t="s">
        <v>21765</v>
      </c>
      <c r="H1379" s="104" t="s">
        <v>5778</v>
      </c>
      <c r="I1379" s="103" t="s">
        <v>30</v>
      </c>
      <c r="J1379" s="103" t="s">
        <v>30</v>
      </c>
      <c r="K1379" s="103" t="s">
        <v>30</v>
      </c>
      <c r="L1379" s="103" t="s">
        <v>30</v>
      </c>
      <c r="M1379" s="103" t="s">
        <v>27</v>
      </c>
      <c r="N1379" s="103" t="s">
        <v>30</v>
      </c>
      <c r="O1379" s="103" t="s">
        <v>27</v>
      </c>
      <c r="P1379" s="103" t="s">
        <v>1517</v>
      </c>
      <c r="Q1379" s="103" t="s">
        <v>5780</v>
      </c>
      <c r="R1379" s="105" t="s">
        <v>20092</v>
      </c>
      <c r="S1379" s="103" t="s">
        <v>1517</v>
      </c>
      <c r="T1379" s="103" t="s">
        <v>20158</v>
      </c>
      <c r="U1379" s="106" t="s">
        <v>20159</v>
      </c>
      <c r="V1379" s="105" t="s">
        <v>21187</v>
      </c>
      <c r="W1379" s="107" t="s">
        <v>290</v>
      </c>
      <c r="X1379" t="s">
        <v>17615</v>
      </c>
      <c r="AA1379">
        <f ca="1" t="shared" si="43"/>
        <v>18</v>
      </c>
    </row>
    <row r="1380" spans="1:27">
      <c r="A1380" s="101">
        <v>43</v>
      </c>
      <c r="B1380" s="89" t="str">
        <f t="shared" si="42"/>
        <v>451229200308115715</v>
      </c>
      <c r="C1380" s="89" t="s">
        <v>290</v>
      </c>
      <c r="D1380" s="102" t="s">
        <v>5782</v>
      </c>
      <c r="E1380" s="102" t="s">
        <v>24</v>
      </c>
      <c r="F1380" s="103" t="s">
        <v>20178</v>
      </c>
      <c r="G1380" s="103" t="s">
        <v>21766</v>
      </c>
      <c r="H1380" s="104" t="s">
        <v>5781</v>
      </c>
      <c r="I1380" s="103" t="s">
        <v>30</v>
      </c>
      <c r="J1380" s="103" t="s">
        <v>30</v>
      </c>
      <c r="K1380" s="103" t="s">
        <v>27</v>
      </c>
      <c r="L1380" s="103" t="s">
        <v>30</v>
      </c>
      <c r="M1380" s="103" t="s">
        <v>30</v>
      </c>
      <c r="N1380" s="103" t="s">
        <v>30</v>
      </c>
      <c r="O1380" s="103" t="s">
        <v>27</v>
      </c>
      <c r="P1380" s="103" t="s">
        <v>1517</v>
      </c>
      <c r="Q1380" s="103" t="s">
        <v>5784</v>
      </c>
      <c r="R1380" s="105" t="s">
        <v>21767</v>
      </c>
      <c r="S1380" s="103" t="s">
        <v>1517</v>
      </c>
      <c r="T1380" s="103" t="s">
        <v>1517</v>
      </c>
      <c r="U1380" s="106" t="s">
        <v>20264</v>
      </c>
      <c r="V1380" s="105" t="s">
        <v>21465</v>
      </c>
      <c r="W1380" s="107" t="s">
        <v>290</v>
      </c>
      <c r="X1380" t="s">
        <v>19250</v>
      </c>
      <c r="AA1380">
        <f ca="1" t="shared" si="43"/>
        <v>18</v>
      </c>
    </row>
    <row r="1381" spans="1:27">
      <c r="A1381" s="101">
        <v>44</v>
      </c>
      <c r="B1381" s="89" t="str">
        <f t="shared" si="42"/>
        <v>452731200306155713</v>
      </c>
      <c r="C1381" s="89" t="s">
        <v>290</v>
      </c>
      <c r="D1381" s="102" t="s">
        <v>5787</v>
      </c>
      <c r="E1381" s="102" t="s">
        <v>24</v>
      </c>
      <c r="F1381" s="103" t="s">
        <v>20131</v>
      </c>
      <c r="G1381" s="103" t="s">
        <v>21768</v>
      </c>
      <c r="H1381" s="104" t="s">
        <v>5786</v>
      </c>
      <c r="I1381" s="103" t="s">
        <v>30</v>
      </c>
      <c r="J1381" s="103" t="s">
        <v>30</v>
      </c>
      <c r="K1381" s="103" t="s">
        <v>30</v>
      </c>
      <c r="L1381" s="103" t="s">
        <v>30</v>
      </c>
      <c r="M1381" s="103" t="s">
        <v>30</v>
      </c>
      <c r="N1381" s="103" t="s">
        <v>30</v>
      </c>
      <c r="O1381" s="103" t="s">
        <v>27</v>
      </c>
      <c r="P1381" s="103" t="s">
        <v>1517</v>
      </c>
      <c r="Q1381" s="103" t="s">
        <v>5789</v>
      </c>
      <c r="R1381" s="105" t="s">
        <v>20094</v>
      </c>
      <c r="S1381" s="103" t="s">
        <v>1517</v>
      </c>
      <c r="T1381" s="103" t="s">
        <v>1517</v>
      </c>
      <c r="U1381" s="106" t="s">
        <v>21769</v>
      </c>
      <c r="V1381" s="105">
        <v>0</v>
      </c>
      <c r="W1381" s="107" t="s">
        <v>290</v>
      </c>
      <c r="X1381" t="s">
        <v>20093</v>
      </c>
      <c r="AA1381">
        <f ca="1" t="shared" si="43"/>
        <v>18</v>
      </c>
    </row>
    <row r="1382" spans="1:27">
      <c r="A1382" s="101">
        <v>45</v>
      </c>
      <c r="B1382" s="89" t="str">
        <f t="shared" si="42"/>
        <v>452731200209044827</v>
      </c>
      <c r="C1382" s="89" t="s">
        <v>290</v>
      </c>
      <c r="D1382" s="102" t="s">
        <v>5791</v>
      </c>
      <c r="E1382" s="102" t="s">
        <v>143</v>
      </c>
      <c r="F1382" s="103" t="s">
        <v>20131</v>
      </c>
      <c r="G1382" s="103" t="s">
        <v>21770</v>
      </c>
      <c r="H1382" s="104" t="s">
        <v>5790</v>
      </c>
      <c r="I1382" s="103" t="s">
        <v>30</v>
      </c>
      <c r="J1382" s="103" t="s">
        <v>30</v>
      </c>
      <c r="K1382" s="103" t="s">
        <v>30</v>
      </c>
      <c r="L1382" s="103" t="s">
        <v>30</v>
      </c>
      <c r="M1382" s="103" t="s">
        <v>30</v>
      </c>
      <c r="N1382" s="103" t="s">
        <v>30</v>
      </c>
      <c r="O1382" s="103" t="s">
        <v>27</v>
      </c>
      <c r="P1382" s="103" t="s">
        <v>1517</v>
      </c>
      <c r="Q1382" s="103" t="s">
        <v>5793</v>
      </c>
      <c r="R1382" s="105" t="s">
        <v>20096</v>
      </c>
      <c r="S1382" s="103" t="s">
        <v>1517</v>
      </c>
      <c r="T1382" s="103" t="s">
        <v>1517</v>
      </c>
      <c r="U1382" s="106" t="s">
        <v>20582</v>
      </c>
      <c r="V1382" s="105" t="s">
        <v>20443</v>
      </c>
      <c r="W1382" s="107" t="s">
        <v>290</v>
      </c>
      <c r="X1382" t="s">
        <v>20095</v>
      </c>
      <c r="AA1382">
        <f ca="1" t="shared" si="43"/>
        <v>18</v>
      </c>
    </row>
    <row r="1383" spans="1:27">
      <c r="A1383" s="101">
        <v>46</v>
      </c>
      <c r="B1383" s="89" t="str">
        <f t="shared" si="42"/>
        <v>450481200304111421</v>
      </c>
      <c r="C1383" s="89" t="s">
        <v>290</v>
      </c>
      <c r="D1383" s="102" t="s">
        <v>5795</v>
      </c>
      <c r="E1383" s="102" t="s">
        <v>143</v>
      </c>
      <c r="F1383" s="103" t="s">
        <v>20205</v>
      </c>
      <c r="G1383" s="103" t="s">
        <v>21771</v>
      </c>
      <c r="H1383" s="104" t="s">
        <v>5794</v>
      </c>
      <c r="I1383" s="103" t="s">
        <v>30</v>
      </c>
      <c r="J1383" s="103" t="s">
        <v>30</v>
      </c>
      <c r="K1383" s="103" t="s">
        <v>30</v>
      </c>
      <c r="L1383" s="103" t="s">
        <v>30</v>
      </c>
      <c r="M1383" s="103" t="s">
        <v>30</v>
      </c>
      <c r="N1383" s="103" t="s">
        <v>30</v>
      </c>
      <c r="O1383" s="103" t="s">
        <v>27</v>
      </c>
      <c r="P1383" s="103" t="s">
        <v>1517</v>
      </c>
      <c r="Q1383" s="103" t="s">
        <v>4505</v>
      </c>
      <c r="R1383" s="105" t="s">
        <v>20098</v>
      </c>
      <c r="S1383" s="103" t="s">
        <v>1517</v>
      </c>
      <c r="T1383" s="103" t="s">
        <v>20151</v>
      </c>
      <c r="U1383" s="106" t="s">
        <v>20367</v>
      </c>
      <c r="V1383" s="105" t="s">
        <v>20698</v>
      </c>
      <c r="W1383" s="107" t="s">
        <v>290</v>
      </c>
      <c r="X1383" t="s">
        <v>20097</v>
      </c>
      <c r="AA1383">
        <f ca="1" t="shared" si="43"/>
        <v>18</v>
      </c>
    </row>
    <row r="1384" spans="1:27">
      <c r="A1384" s="101">
        <v>47</v>
      </c>
      <c r="B1384" s="89" t="str">
        <f t="shared" si="42"/>
        <v>452731200302250326</v>
      </c>
      <c r="C1384" s="89" t="s">
        <v>290</v>
      </c>
      <c r="D1384" s="102" t="s">
        <v>5799</v>
      </c>
      <c r="E1384" s="102" t="s">
        <v>143</v>
      </c>
      <c r="F1384" s="103" t="s">
        <v>20178</v>
      </c>
      <c r="G1384" s="103" t="s">
        <v>21772</v>
      </c>
      <c r="H1384" s="104" t="s">
        <v>5798</v>
      </c>
      <c r="I1384" s="103" t="s">
        <v>30</v>
      </c>
      <c r="J1384" s="103" t="s">
        <v>30</v>
      </c>
      <c r="K1384" s="103" t="s">
        <v>27</v>
      </c>
      <c r="L1384" s="103" t="s">
        <v>30</v>
      </c>
      <c r="M1384" s="103" t="s">
        <v>30</v>
      </c>
      <c r="N1384" s="103" t="s">
        <v>30</v>
      </c>
      <c r="O1384" s="103" t="s">
        <v>27</v>
      </c>
      <c r="P1384" s="103" t="s">
        <v>1517</v>
      </c>
      <c r="Q1384" s="103" t="s">
        <v>5801</v>
      </c>
      <c r="R1384" s="105" t="s">
        <v>20099</v>
      </c>
      <c r="S1384" s="103" t="s">
        <v>1517</v>
      </c>
      <c r="T1384" s="103" t="s">
        <v>20280</v>
      </c>
      <c r="U1384" s="106" t="s">
        <v>21018</v>
      </c>
      <c r="V1384" s="105" t="s">
        <v>21029</v>
      </c>
      <c r="W1384" s="107" t="s">
        <v>290</v>
      </c>
      <c r="X1384" t="s">
        <v>5800</v>
      </c>
      <c r="AA1384">
        <f ca="1" t="shared" si="43"/>
        <v>18</v>
      </c>
    </row>
    <row r="1385" spans="1:27">
      <c r="A1385" s="101">
        <v>48</v>
      </c>
      <c r="B1385" s="89" t="str">
        <f t="shared" si="42"/>
        <v>452731200112120328</v>
      </c>
      <c r="C1385" s="89" t="s">
        <v>290</v>
      </c>
      <c r="D1385" s="102" t="s">
        <v>5805</v>
      </c>
      <c r="E1385" s="102" t="s">
        <v>143</v>
      </c>
      <c r="F1385" s="103" t="s">
        <v>20178</v>
      </c>
      <c r="G1385" s="103" t="s">
        <v>21773</v>
      </c>
      <c r="H1385" s="104" t="s">
        <v>5804</v>
      </c>
      <c r="I1385" s="103" t="s">
        <v>30</v>
      </c>
      <c r="J1385" s="103" t="s">
        <v>30</v>
      </c>
      <c r="K1385" s="103" t="s">
        <v>27</v>
      </c>
      <c r="L1385" s="103" t="s">
        <v>30</v>
      </c>
      <c r="M1385" s="103" t="s">
        <v>30</v>
      </c>
      <c r="N1385" s="103" t="s">
        <v>30</v>
      </c>
      <c r="O1385" s="103" t="s">
        <v>27</v>
      </c>
      <c r="P1385" s="103" t="s">
        <v>1517</v>
      </c>
      <c r="Q1385" s="103" t="s">
        <v>5801</v>
      </c>
      <c r="R1385" s="105" t="s">
        <v>20099</v>
      </c>
      <c r="S1385" s="103" t="s">
        <v>1517</v>
      </c>
      <c r="T1385" s="103" t="s">
        <v>20280</v>
      </c>
      <c r="U1385" s="106" t="s">
        <v>21018</v>
      </c>
      <c r="V1385" s="105" t="s">
        <v>21029</v>
      </c>
      <c r="W1385" s="107" t="s">
        <v>290</v>
      </c>
      <c r="X1385" t="s">
        <v>5800</v>
      </c>
      <c r="AA1385">
        <f ca="1" t="shared" si="43"/>
        <v>19</v>
      </c>
    </row>
    <row r="1386" spans="1:27">
      <c r="A1386" s="101">
        <v>49</v>
      </c>
      <c r="B1386" s="89" t="str">
        <f t="shared" si="42"/>
        <v>452731200209113925</v>
      </c>
      <c r="C1386" s="89" t="s">
        <v>290</v>
      </c>
      <c r="D1386" s="102" t="s">
        <v>5807</v>
      </c>
      <c r="E1386" s="102" t="s">
        <v>143</v>
      </c>
      <c r="F1386" s="103" t="s">
        <v>20131</v>
      </c>
      <c r="G1386" s="103" t="s">
        <v>21774</v>
      </c>
      <c r="H1386" s="104" t="s">
        <v>5806</v>
      </c>
      <c r="I1386" s="103" t="s">
        <v>27</v>
      </c>
      <c r="J1386" s="103" t="s">
        <v>30</v>
      </c>
      <c r="K1386" s="103" t="s">
        <v>30</v>
      </c>
      <c r="L1386" s="103" t="s">
        <v>30</v>
      </c>
      <c r="M1386" s="103" t="s">
        <v>27</v>
      </c>
      <c r="N1386" s="103" t="s">
        <v>30</v>
      </c>
      <c r="O1386" s="103" t="s">
        <v>27</v>
      </c>
      <c r="P1386" s="103" t="s">
        <v>1517</v>
      </c>
      <c r="Q1386" s="103" t="s">
        <v>5808</v>
      </c>
      <c r="R1386" s="105" t="s">
        <v>20100</v>
      </c>
      <c r="S1386" s="103" t="s">
        <v>1517</v>
      </c>
      <c r="T1386" s="103" t="s">
        <v>20140</v>
      </c>
      <c r="U1386" s="106" t="s">
        <v>20318</v>
      </c>
      <c r="V1386" s="105" t="s">
        <v>20319</v>
      </c>
      <c r="W1386" s="107" t="s">
        <v>290</v>
      </c>
      <c r="X1386" t="s">
        <v>469</v>
      </c>
      <c r="AA1386">
        <f ca="1" t="shared" si="43"/>
        <v>18</v>
      </c>
    </row>
    <row r="1387" spans="1:27">
      <c r="A1387" s="101">
        <v>50</v>
      </c>
      <c r="B1387" s="89" t="str">
        <f t="shared" si="42"/>
        <v>452731200206222421</v>
      </c>
      <c r="C1387" s="89" t="s">
        <v>290</v>
      </c>
      <c r="D1387" s="102" t="s">
        <v>5810</v>
      </c>
      <c r="E1387" s="102" t="s">
        <v>143</v>
      </c>
      <c r="F1387" s="103" t="s">
        <v>20205</v>
      </c>
      <c r="G1387" s="103" t="s">
        <v>21775</v>
      </c>
      <c r="H1387" s="104" t="s">
        <v>5809</v>
      </c>
      <c r="I1387" s="103" t="s">
        <v>27</v>
      </c>
      <c r="J1387" s="103" t="s">
        <v>30</v>
      </c>
      <c r="K1387" s="103" t="s">
        <v>30</v>
      </c>
      <c r="L1387" s="103" t="s">
        <v>30</v>
      </c>
      <c r="M1387" s="103" t="s">
        <v>30</v>
      </c>
      <c r="N1387" s="103" t="s">
        <v>30</v>
      </c>
      <c r="O1387" s="103" t="s">
        <v>27</v>
      </c>
      <c r="P1387" s="103" t="s">
        <v>20191</v>
      </c>
      <c r="Q1387" s="103" t="s">
        <v>5812</v>
      </c>
      <c r="R1387" s="105" t="s">
        <v>20101</v>
      </c>
      <c r="S1387" s="103" t="s">
        <v>1517</v>
      </c>
      <c r="T1387" s="103" t="s">
        <v>20191</v>
      </c>
      <c r="U1387" s="106" t="s">
        <v>20570</v>
      </c>
      <c r="V1387" s="105" t="s">
        <v>20794</v>
      </c>
      <c r="W1387" s="107" t="s">
        <v>290</v>
      </c>
      <c r="X1387" t="s">
        <v>5811</v>
      </c>
      <c r="AA1387">
        <f ca="1" t="shared" si="43"/>
        <v>19</v>
      </c>
    </row>
    <row r="1388" spans="1:27">
      <c r="A1388" s="101">
        <v>51</v>
      </c>
      <c r="B1388" s="89" t="str">
        <f t="shared" si="42"/>
        <v>452731200207283920</v>
      </c>
      <c r="C1388" s="89" t="s">
        <v>290</v>
      </c>
      <c r="D1388" s="102" t="s">
        <v>5814</v>
      </c>
      <c r="E1388" s="102" t="s">
        <v>143</v>
      </c>
      <c r="F1388" s="103" t="s">
        <v>20131</v>
      </c>
      <c r="G1388" s="103" t="s">
        <v>21776</v>
      </c>
      <c r="H1388" s="104" t="s">
        <v>5813</v>
      </c>
      <c r="I1388" s="103" t="s">
        <v>30</v>
      </c>
      <c r="J1388" s="103" t="s">
        <v>30</v>
      </c>
      <c r="K1388" s="103" t="s">
        <v>27</v>
      </c>
      <c r="L1388" s="103" t="s">
        <v>30</v>
      </c>
      <c r="M1388" s="103" t="s">
        <v>27</v>
      </c>
      <c r="N1388" s="103" t="s">
        <v>30</v>
      </c>
      <c r="O1388" s="103" t="s">
        <v>27</v>
      </c>
      <c r="P1388" s="103" t="s">
        <v>1517</v>
      </c>
      <c r="Q1388" s="103" t="s">
        <v>5815</v>
      </c>
      <c r="R1388" s="105" t="s">
        <v>20102</v>
      </c>
      <c r="S1388" s="103" t="s">
        <v>1517</v>
      </c>
      <c r="T1388" s="103" t="s">
        <v>20140</v>
      </c>
      <c r="U1388" s="106" t="s">
        <v>20318</v>
      </c>
      <c r="V1388" s="105" t="s">
        <v>20318</v>
      </c>
      <c r="W1388" s="107" t="s">
        <v>290</v>
      </c>
      <c r="X1388" t="s">
        <v>1593</v>
      </c>
      <c r="AA1388">
        <f ca="1" t="shared" si="43"/>
        <v>19</v>
      </c>
    </row>
    <row r="1389" spans="1:27">
      <c r="A1389" s="101">
        <v>52</v>
      </c>
      <c r="B1389" s="89" t="str">
        <f t="shared" si="42"/>
        <v>451229200105153623</v>
      </c>
      <c r="C1389" s="89" t="s">
        <v>290</v>
      </c>
      <c r="D1389" s="102" t="s">
        <v>5817</v>
      </c>
      <c r="E1389" s="102" t="s">
        <v>143</v>
      </c>
      <c r="F1389" s="103" t="s">
        <v>20178</v>
      </c>
      <c r="G1389" s="103" t="s">
        <v>21777</v>
      </c>
      <c r="H1389" s="104" t="s">
        <v>5816</v>
      </c>
      <c r="I1389" s="103" t="s">
        <v>30</v>
      </c>
      <c r="J1389" s="103" t="s">
        <v>30</v>
      </c>
      <c r="K1389" s="103" t="s">
        <v>27</v>
      </c>
      <c r="L1389" s="103" t="s">
        <v>30</v>
      </c>
      <c r="M1389" s="103" t="s">
        <v>30</v>
      </c>
      <c r="N1389" s="103" t="s">
        <v>27</v>
      </c>
      <c r="O1389" s="103" t="s">
        <v>30</v>
      </c>
      <c r="P1389" s="103" t="s">
        <v>1517</v>
      </c>
      <c r="Q1389" s="103" t="s">
        <v>5819</v>
      </c>
      <c r="R1389" s="105" t="s">
        <v>20104</v>
      </c>
      <c r="S1389" s="103" t="s">
        <v>1517</v>
      </c>
      <c r="T1389" s="103" t="s">
        <v>20158</v>
      </c>
      <c r="U1389" s="106" t="s">
        <v>20491</v>
      </c>
      <c r="V1389" s="105" t="s">
        <v>20491</v>
      </c>
      <c r="W1389" s="107" t="s">
        <v>290</v>
      </c>
      <c r="X1389" t="s">
        <v>20103</v>
      </c>
      <c r="AA1389">
        <f ca="1" t="shared" si="43"/>
        <v>20</v>
      </c>
    </row>
    <row r="1390" spans="1:27">
      <c r="A1390" s="101">
        <v>53</v>
      </c>
      <c r="B1390" s="89" t="str">
        <f t="shared" si="42"/>
        <v>452731200303162715</v>
      </c>
      <c r="C1390" s="89" t="s">
        <v>290</v>
      </c>
      <c r="D1390" s="102" t="s">
        <v>5821</v>
      </c>
      <c r="E1390" s="102" t="s">
        <v>24</v>
      </c>
      <c r="F1390" s="103" t="s">
        <v>20131</v>
      </c>
      <c r="G1390" s="103" t="s">
        <v>21778</v>
      </c>
      <c r="H1390" s="104" t="s">
        <v>5820</v>
      </c>
      <c r="I1390" s="103" t="s">
        <v>30</v>
      </c>
      <c r="J1390" s="103" t="s">
        <v>30</v>
      </c>
      <c r="K1390" s="103" t="s">
        <v>30</v>
      </c>
      <c r="L1390" s="103" t="s">
        <v>30</v>
      </c>
      <c r="M1390" s="103" t="s">
        <v>30</v>
      </c>
      <c r="N1390" s="103" t="s">
        <v>30</v>
      </c>
      <c r="O1390" s="103" t="s">
        <v>27</v>
      </c>
      <c r="P1390" s="103" t="s">
        <v>1517</v>
      </c>
      <c r="Q1390" s="103" t="s">
        <v>5823</v>
      </c>
      <c r="R1390" s="105" t="s">
        <v>20105</v>
      </c>
      <c r="S1390" s="103" t="s">
        <v>1517</v>
      </c>
      <c r="T1390" s="103" t="s">
        <v>20277</v>
      </c>
      <c r="U1390" s="106" t="s">
        <v>21112</v>
      </c>
      <c r="V1390" s="105" t="s">
        <v>21779</v>
      </c>
      <c r="W1390" s="107" t="s">
        <v>290</v>
      </c>
      <c r="X1390" t="s">
        <v>5822</v>
      </c>
      <c r="AA1390">
        <f ca="1" t="shared" si="43"/>
        <v>18</v>
      </c>
    </row>
    <row r="1391" spans="1:27">
      <c r="A1391" s="101">
        <v>54</v>
      </c>
      <c r="B1391" s="89" t="str">
        <f t="shared" si="42"/>
        <v>451229200601012125</v>
      </c>
      <c r="C1391" s="89" t="s">
        <v>290</v>
      </c>
      <c r="D1391" s="102" t="s">
        <v>5825</v>
      </c>
      <c r="E1391" s="102" t="s">
        <v>143</v>
      </c>
      <c r="F1391" s="103" t="s">
        <v>20178</v>
      </c>
      <c r="G1391" s="103" t="s">
        <v>21780</v>
      </c>
      <c r="H1391" s="104" t="s">
        <v>5824</v>
      </c>
      <c r="I1391" s="103" t="s">
        <v>30</v>
      </c>
      <c r="J1391" s="103" t="s">
        <v>27</v>
      </c>
      <c r="K1391" s="103" t="s">
        <v>30</v>
      </c>
      <c r="L1391" s="103" t="s">
        <v>30</v>
      </c>
      <c r="M1391" s="103" t="s">
        <v>30</v>
      </c>
      <c r="N1391" s="103" t="s">
        <v>30</v>
      </c>
      <c r="O1391" s="103" t="s">
        <v>27</v>
      </c>
      <c r="P1391" s="103" t="s">
        <v>1517</v>
      </c>
      <c r="Q1391" s="103" t="s">
        <v>5826</v>
      </c>
      <c r="R1391" s="105" t="s">
        <v>21781</v>
      </c>
      <c r="S1391" s="103" t="s">
        <v>1517</v>
      </c>
      <c r="T1391" s="103" t="s">
        <v>20240</v>
      </c>
      <c r="U1391" s="106" t="s">
        <v>20396</v>
      </c>
      <c r="V1391" s="105" t="s">
        <v>20876</v>
      </c>
      <c r="W1391" s="107" t="s">
        <v>290</v>
      </c>
      <c r="X1391" t="s">
        <v>2027</v>
      </c>
      <c r="AA1391">
        <f ca="1" t="shared" si="43"/>
        <v>15</v>
      </c>
    </row>
    <row r="1392" spans="1:27">
      <c r="A1392" s="101">
        <v>55</v>
      </c>
      <c r="B1392" s="89" t="str">
        <f t="shared" si="42"/>
        <v>451229200210103644</v>
      </c>
      <c r="C1392" s="89" t="s">
        <v>290</v>
      </c>
      <c r="D1392" s="102" t="s">
        <v>5828</v>
      </c>
      <c r="E1392" s="102" t="s">
        <v>143</v>
      </c>
      <c r="F1392" s="103" t="s">
        <v>20178</v>
      </c>
      <c r="G1392" s="103" t="s">
        <v>21782</v>
      </c>
      <c r="H1392" s="104" t="s">
        <v>5827</v>
      </c>
      <c r="I1392" s="103" t="s">
        <v>27</v>
      </c>
      <c r="J1392" s="103" t="s">
        <v>30</v>
      </c>
      <c r="K1392" s="103" t="s">
        <v>30</v>
      </c>
      <c r="L1392" s="103" t="s">
        <v>30</v>
      </c>
      <c r="M1392" s="103" t="s">
        <v>30</v>
      </c>
      <c r="N1392" s="103" t="s">
        <v>30</v>
      </c>
      <c r="O1392" s="103" t="s">
        <v>27</v>
      </c>
      <c r="P1392" s="103" t="s">
        <v>1517</v>
      </c>
      <c r="Q1392" s="103" t="s">
        <v>5830</v>
      </c>
      <c r="R1392" s="105" t="s">
        <v>20107</v>
      </c>
      <c r="S1392" s="103" t="s">
        <v>1517</v>
      </c>
      <c r="T1392" s="103" t="s">
        <v>20158</v>
      </c>
      <c r="U1392" s="106" t="s">
        <v>20491</v>
      </c>
      <c r="V1392" s="105" t="s">
        <v>20355</v>
      </c>
      <c r="W1392" s="107" t="s">
        <v>290</v>
      </c>
      <c r="X1392" t="s">
        <v>20106</v>
      </c>
      <c r="AA1392">
        <f ca="1" t="shared" si="43"/>
        <v>18</v>
      </c>
    </row>
    <row r="1393" spans="1:27">
      <c r="A1393" s="101">
        <v>56</v>
      </c>
      <c r="B1393" s="89" t="str">
        <f t="shared" si="42"/>
        <v>451229199812192124</v>
      </c>
      <c r="C1393" s="89" t="s">
        <v>290</v>
      </c>
      <c r="D1393" s="102" t="s">
        <v>5833</v>
      </c>
      <c r="E1393" s="102" t="s">
        <v>143</v>
      </c>
      <c r="F1393" s="103" t="s">
        <v>20178</v>
      </c>
      <c r="G1393" s="103" t="s">
        <v>21783</v>
      </c>
      <c r="H1393" s="104" t="s">
        <v>5832</v>
      </c>
      <c r="I1393" s="103" t="s">
        <v>27</v>
      </c>
      <c r="J1393" s="103" t="s">
        <v>30</v>
      </c>
      <c r="K1393" s="103" t="s">
        <v>30</v>
      </c>
      <c r="L1393" s="103" t="s">
        <v>30</v>
      </c>
      <c r="M1393" s="103" t="s">
        <v>30</v>
      </c>
      <c r="N1393" s="103" t="s">
        <v>30</v>
      </c>
      <c r="O1393" s="103" t="s">
        <v>27</v>
      </c>
      <c r="P1393" s="103" t="s">
        <v>1517</v>
      </c>
      <c r="Q1393" s="103" t="s">
        <v>5834</v>
      </c>
      <c r="R1393" s="105" t="s">
        <v>16648</v>
      </c>
      <c r="S1393" s="103" t="s">
        <v>1517</v>
      </c>
      <c r="T1393" s="103" t="s">
        <v>20240</v>
      </c>
      <c r="U1393" s="106" t="s">
        <v>20396</v>
      </c>
      <c r="V1393" s="105" t="s">
        <v>20397</v>
      </c>
      <c r="W1393" s="107" t="s">
        <v>290</v>
      </c>
      <c r="X1393" t="s">
        <v>655</v>
      </c>
      <c r="AA1393">
        <f ca="1" t="shared" si="43"/>
        <v>22</v>
      </c>
    </row>
    <row r="1394" spans="1:27">
      <c r="A1394" s="101">
        <v>57</v>
      </c>
      <c r="B1394" s="89" t="str">
        <f t="shared" si="42"/>
        <v>452731200302084225</v>
      </c>
      <c r="C1394" s="89" t="s">
        <v>290</v>
      </c>
      <c r="D1394" s="102" t="s">
        <v>5836</v>
      </c>
      <c r="E1394" s="102" t="s">
        <v>143</v>
      </c>
      <c r="F1394" s="103" t="s">
        <v>20131</v>
      </c>
      <c r="G1394" s="103" t="s">
        <v>21738</v>
      </c>
      <c r="H1394" s="104" t="s">
        <v>5835</v>
      </c>
      <c r="I1394" s="103" t="s">
        <v>30</v>
      </c>
      <c r="J1394" s="103" t="s">
        <v>30</v>
      </c>
      <c r="K1394" s="103" t="s">
        <v>30</v>
      </c>
      <c r="L1394" s="103" t="s">
        <v>30</v>
      </c>
      <c r="M1394" s="103" t="s">
        <v>30</v>
      </c>
      <c r="N1394" s="103" t="s">
        <v>30</v>
      </c>
      <c r="O1394" s="103" t="s">
        <v>27</v>
      </c>
      <c r="P1394" s="103" t="s">
        <v>1517</v>
      </c>
      <c r="Q1394" s="103" t="s">
        <v>5838</v>
      </c>
      <c r="R1394" s="105" t="s">
        <v>20108</v>
      </c>
      <c r="S1394" s="103" t="s">
        <v>1517</v>
      </c>
      <c r="T1394" s="103" t="s">
        <v>20133</v>
      </c>
      <c r="U1394" s="106" t="s">
        <v>20133</v>
      </c>
      <c r="V1394" s="105" t="s">
        <v>20301</v>
      </c>
      <c r="W1394" s="107" t="s">
        <v>290</v>
      </c>
      <c r="X1394" t="s">
        <v>5837</v>
      </c>
      <c r="AA1394">
        <f ca="1" t="shared" si="43"/>
        <v>18</v>
      </c>
    </row>
    <row r="1395" spans="1:27">
      <c r="A1395" s="101">
        <v>58</v>
      </c>
      <c r="B1395" s="89" t="str">
        <f t="shared" si="42"/>
        <v>45273120020919063x</v>
      </c>
      <c r="C1395" s="89" t="s">
        <v>290</v>
      </c>
      <c r="D1395" s="102" t="s">
        <v>5841</v>
      </c>
      <c r="E1395" s="102" t="s">
        <v>24</v>
      </c>
      <c r="F1395" s="103" t="s">
        <v>20131</v>
      </c>
      <c r="G1395" s="103" t="s">
        <v>21784</v>
      </c>
      <c r="H1395" s="104" t="s">
        <v>5840</v>
      </c>
      <c r="I1395" s="103" t="s">
        <v>30</v>
      </c>
      <c r="J1395" s="103" t="s">
        <v>30</v>
      </c>
      <c r="K1395" s="103" t="s">
        <v>30</v>
      </c>
      <c r="L1395" s="103" t="s">
        <v>30</v>
      </c>
      <c r="M1395" s="103" t="s">
        <v>30</v>
      </c>
      <c r="N1395" s="103" t="s">
        <v>27</v>
      </c>
      <c r="O1395" s="103" t="s">
        <v>27</v>
      </c>
      <c r="P1395" s="103" t="s">
        <v>1517</v>
      </c>
      <c r="Q1395" s="103" t="s">
        <v>5843</v>
      </c>
      <c r="R1395" s="105" t="s">
        <v>20109</v>
      </c>
      <c r="S1395" s="103" t="s">
        <v>1517</v>
      </c>
      <c r="T1395" s="103" t="s">
        <v>20137</v>
      </c>
      <c r="U1395" s="106" t="s">
        <v>20718</v>
      </c>
      <c r="V1395" s="105" t="s">
        <v>21785</v>
      </c>
      <c r="W1395" s="107" t="s">
        <v>290</v>
      </c>
      <c r="X1395" t="s">
        <v>5842</v>
      </c>
      <c r="AA1395">
        <f ca="1" t="shared" si="43"/>
        <v>18</v>
      </c>
    </row>
    <row r="1396" spans="1:27">
      <c r="A1396" s="101">
        <v>59</v>
      </c>
      <c r="B1396" s="89" t="str">
        <f t="shared" si="42"/>
        <v>452702200206104378</v>
      </c>
      <c r="C1396" s="89" t="s">
        <v>290</v>
      </c>
      <c r="D1396" s="102" t="s">
        <v>5845</v>
      </c>
      <c r="E1396" s="102" t="s">
        <v>24</v>
      </c>
      <c r="F1396" s="103" t="s">
        <v>20131</v>
      </c>
      <c r="G1396" s="103" t="s">
        <v>21786</v>
      </c>
      <c r="H1396" s="104" t="s">
        <v>5844</v>
      </c>
      <c r="I1396" s="103" t="s">
        <v>30</v>
      </c>
      <c r="J1396" s="103" t="s">
        <v>30</v>
      </c>
      <c r="K1396" s="103" t="s">
        <v>30</v>
      </c>
      <c r="L1396" s="103" t="s">
        <v>30</v>
      </c>
      <c r="M1396" s="103" t="s">
        <v>30</v>
      </c>
      <c r="N1396" s="103" t="s">
        <v>30</v>
      </c>
      <c r="O1396" s="103" t="s">
        <v>27</v>
      </c>
      <c r="P1396" s="103" t="s">
        <v>21787</v>
      </c>
      <c r="Q1396" s="103" t="s">
        <v>5847</v>
      </c>
      <c r="R1396" s="105" t="s">
        <v>20110</v>
      </c>
      <c r="S1396" s="103" t="s">
        <v>21787</v>
      </c>
      <c r="T1396" s="103" t="s">
        <v>21788</v>
      </c>
      <c r="U1396" s="106" t="s">
        <v>21789</v>
      </c>
      <c r="V1396" s="105" t="s">
        <v>21157</v>
      </c>
      <c r="W1396" s="107" t="s">
        <v>290</v>
      </c>
      <c r="X1396" t="s">
        <v>5846</v>
      </c>
      <c r="AA1396">
        <f ca="1" t="shared" si="43"/>
        <v>19</v>
      </c>
    </row>
    <row r="1397" spans="1:27">
      <c r="A1397" s="101">
        <v>60</v>
      </c>
      <c r="B1397" s="89" t="str">
        <f t="shared" si="42"/>
        <v>452731200308040610</v>
      </c>
      <c r="C1397" s="89" t="s">
        <v>290</v>
      </c>
      <c r="D1397" s="102" t="s">
        <v>5849</v>
      </c>
      <c r="E1397" s="102" t="s">
        <v>24</v>
      </c>
      <c r="F1397" s="103" t="s">
        <v>20131</v>
      </c>
      <c r="G1397" s="103" t="s">
        <v>21790</v>
      </c>
      <c r="H1397" s="104" t="s">
        <v>5848</v>
      </c>
      <c r="I1397" s="103" t="s">
        <v>30</v>
      </c>
      <c r="J1397" s="103" t="s">
        <v>30</v>
      </c>
      <c r="K1397" s="103" t="s">
        <v>30</v>
      </c>
      <c r="L1397" s="103" t="s">
        <v>30</v>
      </c>
      <c r="M1397" s="103" t="s">
        <v>30</v>
      </c>
      <c r="N1397" s="103" t="s">
        <v>30</v>
      </c>
      <c r="O1397" s="103" t="s">
        <v>27</v>
      </c>
      <c r="P1397" s="103" t="s">
        <v>1517</v>
      </c>
      <c r="Q1397" s="103" t="s">
        <v>5851</v>
      </c>
      <c r="R1397" s="105" t="s">
        <v>21791</v>
      </c>
      <c r="S1397" s="103" t="s">
        <v>1517</v>
      </c>
      <c r="T1397" s="103" t="s">
        <v>20137</v>
      </c>
      <c r="U1397" s="106" t="s">
        <v>20718</v>
      </c>
      <c r="V1397" s="105" t="s">
        <v>21792</v>
      </c>
      <c r="W1397" s="107" t="s">
        <v>290</v>
      </c>
      <c r="X1397" t="s">
        <v>5850</v>
      </c>
      <c r="AA1397">
        <f ca="1" t="shared" si="43"/>
        <v>18</v>
      </c>
    </row>
    <row r="1398" spans="1:27">
      <c r="A1398" s="101">
        <v>61</v>
      </c>
      <c r="B1398" s="89" t="str">
        <f t="shared" si="42"/>
        <v>450121200212221225</v>
      </c>
      <c r="C1398" s="89" t="s">
        <v>290</v>
      </c>
      <c r="D1398" s="102" t="s">
        <v>5853</v>
      </c>
      <c r="E1398" s="102" t="s">
        <v>143</v>
      </c>
      <c r="F1398" s="103" t="s">
        <v>20131</v>
      </c>
      <c r="G1398" s="103">
        <v>20021225</v>
      </c>
      <c r="H1398" s="104" t="s">
        <v>5852</v>
      </c>
      <c r="I1398" s="103" t="s">
        <v>30</v>
      </c>
      <c r="J1398" s="103" t="s">
        <v>30</v>
      </c>
      <c r="K1398" s="103" t="s">
        <v>30</v>
      </c>
      <c r="L1398" s="103" t="s">
        <v>30</v>
      </c>
      <c r="M1398" s="103" t="s">
        <v>30</v>
      </c>
      <c r="N1398" s="103" t="s">
        <v>30</v>
      </c>
      <c r="O1398" s="103" t="s">
        <v>27</v>
      </c>
      <c r="P1398" s="103" t="s">
        <v>9309</v>
      </c>
      <c r="Q1398" s="103" t="s">
        <v>5855</v>
      </c>
      <c r="R1398" s="105">
        <v>18977819709</v>
      </c>
      <c r="S1398" s="103" t="s">
        <v>9309</v>
      </c>
      <c r="T1398" s="103" t="s">
        <v>21793</v>
      </c>
      <c r="U1398" s="106" t="s">
        <v>21794</v>
      </c>
      <c r="V1398" s="105" t="s">
        <v>21795</v>
      </c>
      <c r="W1398" s="107" t="s">
        <v>290</v>
      </c>
      <c r="X1398" t="s">
        <v>5854</v>
      </c>
      <c r="AA1398">
        <f ca="1" t="shared" si="43"/>
        <v>18</v>
      </c>
    </row>
    <row r="1399" spans="1:27">
      <c r="A1399" s="101">
        <v>62</v>
      </c>
      <c r="B1399" s="89" t="str">
        <f t="shared" si="42"/>
        <v>452731200405183621</v>
      </c>
      <c r="C1399" s="89" t="s">
        <v>290</v>
      </c>
      <c r="D1399" s="102" t="s">
        <v>5857</v>
      </c>
      <c r="E1399" s="102" t="s">
        <v>143</v>
      </c>
      <c r="F1399" s="103" t="s">
        <v>20131</v>
      </c>
      <c r="G1399" s="103">
        <v>20040518</v>
      </c>
      <c r="H1399" s="104" t="s">
        <v>5856</v>
      </c>
      <c r="I1399" s="103" t="s">
        <v>30</v>
      </c>
      <c r="J1399" s="103" t="s">
        <v>30</v>
      </c>
      <c r="K1399" s="103" t="s">
        <v>27</v>
      </c>
      <c r="L1399" s="103" t="s">
        <v>30</v>
      </c>
      <c r="M1399" s="103" t="s">
        <v>27</v>
      </c>
      <c r="N1399" s="103" t="s">
        <v>30</v>
      </c>
      <c r="O1399" s="103" t="s">
        <v>27</v>
      </c>
      <c r="P1399" s="103" t="s">
        <v>1517</v>
      </c>
      <c r="Q1399" s="103" t="s">
        <v>5858</v>
      </c>
      <c r="R1399" s="105">
        <v>15177385944</v>
      </c>
      <c r="S1399" s="103" t="s">
        <v>1517</v>
      </c>
      <c r="T1399" s="103" t="s">
        <v>20158</v>
      </c>
      <c r="U1399" s="106" t="s">
        <v>20898</v>
      </c>
      <c r="V1399" s="105" t="s">
        <v>21414</v>
      </c>
      <c r="W1399" s="107" t="s">
        <v>290</v>
      </c>
      <c r="X1399" t="s">
        <v>11213</v>
      </c>
      <c r="AA1399">
        <f ca="1" t="shared" si="43"/>
        <v>17</v>
      </c>
    </row>
    <row r="1400" spans="1:27">
      <c r="A1400" s="101">
        <v>63</v>
      </c>
      <c r="B1400" s="89" t="str">
        <f t="shared" si="42"/>
        <v>452731200312303639</v>
      </c>
      <c r="C1400" s="89" t="s">
        <v>290</v>
      </c>
      <c r="D1400" s="102" t="s">
        <v>5861</v>
      </c>
      <c r="E1400" s="102" t="s">
        <v>24</v>
      </c>
      <c r="F1400" s="103" t="s">
        <v>20131</v>
      </c>
      <c r="G1400" s="103">
        <v>20031230</v>
      </c>
      <c r="H1400" s="104" t="s">
        <v>5860</v>
      </c>
      <c r="I1400" s="103" t="s">
        <v>30</v>
      </c>
      <c r="J1400" s="103" t="s">
        <v>30</v>
      </c>
      <c r="K1400" s="103" t="s">
        <v>27</v>
      </c>
      <c r="L1400" s="103" t="s">
        <v>30</v>
      </c>
      <c r="M1400" s="103" t="s">
        <v>30</v>
      </c>
      <c r="N1400" s="103" t="s">
        <v>30</v>
      </c>
      <c r="O1400" s="103" t="s">
        <v>27</v>
      </c>
      <c r="P1400" s="103" t="s">
        <v>1517</v>
      </c>
      <c r="Q1400" s="103" t="s">
        <v>5862</v>
      </c>
      <c r="R1400" s="105">
        <v>15277783513</v>
      </c>
      <c r="S1400" s="103" t="s">
        <v>1517</v>
      </c>
      <c r="T1400" s="103" t="s">
        <v>20158</v>
      </c>
      <c r="U1400" s="106" t="s">
        <v>20159</v>
      </c>
      <c r="V1400" s="105" t="s">
        <v>21187</v>
      </c>
      <c r="W1400" s="107" t="s">
        <v>290</v>
      </c>
      <c r="X1400" t="s">
        <v>17615</v>
      </c>
      <c r="AA1400">
        <f ca="1" t="shared" si="43"/>
        <v>17</v>
      </c>
    </row>
    <row r="1401" spans="1:27">
      <c r="A1401" s="101">
        <v>64</v>
      </c>
      <c r="B1401" s="89" t="str">
        <f t="shared" si="42"/>
        <v>451229200202262135</v>
      </c>
      <c r="C1401" s="89" t="s">
        <v>290</v>
      </c>
      <c r="D1401" s="102" t="s">
        <v>5864</v>
      </c>
      <c r="E1401" s="102" t="s">
        <v>24</v>
      </c>
      <c r="F1401" s="103" t="s">
        <v>20178</v>
      </c>
      <c r="G1401" s="103" t="s">
        <v>21796</v>
      </c>
      <c r="H1401" s="104" t="s">
        <v>5863</v>
      </c>
      <c r="I1401" s="103" t="s">
        <v>27</v>
      </c>
      <c r="J1401" s="103" t="s">
        <v>30</v>
      </c>
      <c r="K1401" s="103" t="s">
        <v>30</v>
      </c>
      <c r="L1401" s="103" t="s">
        <v>30</v>
      </c>
      <c r="M1401" s="103" t="s">
        <v>30</v>
      </c>
      <c r="N1401" s="103" t="s">
        <v>30</v>
      </c>
      <c r="O1401" s="103" t="s">
        <v>27</v>
      </c>
      <c r="P1401" s="103" t="s">
        <v>1517</v>
      </c>
      <c r="Q1401" s="103" t="s">
        <v>5865</v>
      </c>
      <c r="R1401" s="105" t="s">
        <v>20111</v>
      </c>
      <c r="S1401" s="103" t="s">
        <v>1517</v>
      </c>
      <c r="T1401" s="103" t="s">
        <v>20240</v>
      </c>
      <c r="U1401" s="106" t="s">
        <v>20806</v>
      </c>
      <c r="V1401" s="105" t="s">
        <v>20877</v>
      </c>
      <c r="W1401" s="107" t="s">
        <v>290</v>
      </c>
      <c r="X1401" t="s">
        <v>3329</v>
      </c>
      <c r="AA1401">
        <f ca="1" t="shared" si="43"/>
        <v>19</v>
      </c>
    </row>
    <row r="1402" spans="1:27">
      <c r="A1402" s="101">
        <v>65</v>
      </c>
      <c r="B1402" s="89" t="str">
        <f t="shared" si="42"/>
        <v>452731200308100038</v>
      </c>
      <c r="C1402" s="89" t="s">
        <v>290</v>
      </c>
      <c r="D1402" s="102" t="s">
        <v>5867</v>
      </c>
      <c r="E1402" s="102" t="s">
        <v>24</v>
      </c>
      <c r="F1402" s="103" t="s">
        <v>20131</v>
      </c>
      <c r="G1402" s="103" t="s">
        <v>21797</v>
      </c>
      <c r="H1402" s="104" t="s">
        <v>5866</v>
      </c>
      <c r="I1402" s="103" t="s">
        <v>30</v>
      </c>
      <c r="J1402" s="103" t="s">
        <v>27</v>
      </c>
      <c r="K1402" s="103" t="s">
        <v>30</v>
      </c>
      <c r="L1402" s="103" t="s">
        <v>30</v>
      </c>
      <c r="M1402" s="103" t="s">
        <v>30</v>
      </c>
      <c r="N1402" s="103" t="s">
        <v>30</v>
      </c>
      <c r="O1402" s="103" t="s">
        <v>30</v>
      </c>
      <c r="P1402" s="103" t="s">
        <v>1517</v>
      </c>
      <c r="Q1402" s="103" t="s">
        <v>5869</v>
      </c>
      <c r="R1402" s="105" t="s">
        <v>21798</v>
      </c>
      <c r="S1402" s="103" t="s">
        <v>1517</v>
      </c>
      <c r="T1402" s="103" t="s">
        <v>1517</v>
      </c>
      <c r="U1402" s="106" t="s">
        <v>21070</v>
      </c>
      <c r="V1402" s="105">
        <v>0</v>
      </c>
      <c r="W1402" s="107" t="s">
        <v>290</v>
      </c>
      <c r="X1402" t="s">
        <v>21799</v>
      </c>
      <c r="AA1402">
        <f ca="1" t="shared" si="43"/>
        <v>18</v>
      </c>
    </row>
    <row r="1403" spans="1:27">
      <c r="A1403" s="101">
        <v>66</v>
      </c>
      <c r="B1403" s="89" t="str">
        <f t="shared" si="42"/>
        <v>452730200107015623</v>
      </c>
      <c r="C1403" s="89" t="s">
        <v>290</v>
      </c>
      <c r="D1403" s="102" t="s">
        <v>5871</v>
      </c>
      <c r="E1403" s="102" t="s">
        <v>143</v>
      </c>
      <c r="F1403" s="103" t="s">
        <v>20131</v>
      </c>
      <c r="G1403" s="103" t="s">
        <v>21800</v>
      </c>
      <c r="H1403" s="104" t="s">
        <v>5870</v>
      </c>
      <c r="I1403" s="103" t="s">
        <v>30</v>
      </c>
      <c r="J1403" s="103" t="s">
        <v>30</v>
      </c>
      <c r="K1403" s="103" t="s">
        <v>30</v>
      </c>
      <c r="L1403" s="103" t="s">
        <v>30</v>
      </c>
      <c r="M1403" s="103" t="s">
        <v>30</v>
      </c>
      <c r="N1403" s="103" t="s">
        <v>30</v>
      </c>
      <c r="O1403" s="103" t="s">
        <v>30</v>
      </c>
      <c r="P1403" s="103" t="s">
        <v>1517</v>
      </c>
      <c r="Q1403" s="103" t="s">
        <v>5873</v>
      </c>
      <c r="R1403" s="105" t="s">
        <v>20112</v>
      </c>
      <c r="S1403" s="103" t="s">
        <v>1517</v>
      </c>
      <c r="T1403" s="103" t="s">
        <v>20162</v>
      </c>
      <c r="U1403" s="106" t="s">
        <v>21624</v>
      </c>
      <c r="V1403" s="105" t="s">
        <v>21801</v>
      </c>
      <c r="W1403" s="107" t="s">
        <v>290</v>
      </c>
      <c r="X1403" t="s">
        <v>5872</v>
      </c>
      <c r="AA1403">
        <f ca="1" t="shared" si="43"/>
        <v>20</v>
      </c>
    </row>
    <row r="1404" spans="1:27">
      <c r="A1404" s="101">
        <v>67</v>
      </c>
      <c r="B1404" s="89" t="str">
        <f t="shared" si="42"/>
        <v>452731200112164849</v>
      </c>
      <c r="C1404" s="89" t="s">
        <v>290</v>
      </c>
      <c r="D1404" s="102" t="s">
        <v>5875</v>
      </c>
      <c r="E1404" s="102" t="s">
        <v>143</v>
      </c>
      <c r="F1404" s="103" t="s">
        <v>20131</v>
      </c>
      <c r="G1404" s="103">
        <v>20011216</v>
      </c>
      <c r="H1404" s="104" t="s">
        <v>5874</v>
      </c>
      <c r="I1404" s="103" t="s">
        <v>30</v>
      </c>
      <c r="J1404" s="103" t="s">
        <v>30</v>
      </c>
      <c r="K1404" s="103" t="s">
        <v>30</v>
      </c>
      <c r="L1404" s="103" t="s">
        <v>30</v>
      </c>
      <c r="M1404" s="103" t="s">
        <v>30</v>
      </c>
      <c r="N1404" s="103" t="s">
        <v>30</v>
      </c>
      <c r="O1404" s="103" t="s">
        <v>30</v>
      </c>
      <c r="P1404" s="103" t="s">
        <v>20776</v>
      </c>
      <c r="Q1404" s="103" t="s">
        <v>5877</v>
      </c>
      <c r="R1404" s="105" t="s">
        <v>20113</v>
      </c>
      <c r="S1404" s="103" t="s">
        <v>1517</v>
      </c>
      <c r="T1404" s="103" t="s">
        <v>20162</v>
      </c>
      <c r="U1404" s="106" t="s">
        <v>20776</v>
      </c>
      <c r="V1404" s="105" t="s">
        <v>21802</v>
      </c>
      <c r="W1404" s="107" t="s">
        <v>290</v>
      </c>
      <c r="X1404" t="s">
        <v>5876</v>
      </c>
      <c r="AA1404">
        <f ca="1" t="shared" si="43"/>
        <v>19</v>
      </c>
    </row>
    <row r="1405" spans="1:27">
      <c r="A1405" s="101">
        <v>1</v>
      </c>
      <c r="B1405" s="89" t="str">
        <f t="shared" si="42"/>
        <v>451229200312025421</v>
      </c>
      <c r="C1405" s="89" t="s">
        <v>302</v>
      </c>
      <c r="D1405" s="102" t="s">
        <v>5880</v>
      </c>
      <c r="E1405" s="102" t="s">
        <v>143</v>
      </c>
      <c r="F1405" s="103" t="s">
        <v>20131</v>
      </c>
      <c r="G1405" s="103" t="s">
        <v>20433</v>
      </c>
      <c r="H1405" s="104" t="s">
        <v>5879</v>
      </c>
      <c r="I1405" s="103" t="s">
        <v>30</v>
      </c>
      <c r="J1405" s="103" t="s">
        <v>30</v>
      </c>
      <c r="K1405" s="103" t="s">
        <v>27</v>
      </c>
      <c r="L1405" s="103" t="s">
        <v>30</v>
      </c>
      <c r="M1405" s="103" t="s">
        <v>30</v>
      </c>
      <c r="N1405" s="103" t="s">
        <v>30</v>
      </c>
      <c r="O1405" s="103" t="s">
        <v>27</v>
      </c>
      <c r="P1405" s="103" t="s">
        <v>20144</v>
      </c>
      <c r="Q1405" s="103" t="s">
        <v>5881</v>
      </c>
      <c r="R1405" s="105">
        <v>13976813977</v>
      </c>
      <c r="S1405" s="103" t="s">
        <v>8322</v>
      </c>
      <c r="T1405" s="103" t="s">
        <v>93</v>
      </c>
      <c r="U1405" s="106" t="s">
        <v>21803</v>
      </c>
      <c r="V1405" s="105" t="s">
        <v>21804</v>
      </c>
      <c r="W1405" s="107" t="s">
        <v>302</v>
      </c>
      <c r="X1405" t="s">
        <v>21805</v>
      </c>
      <c r="AA1405">
        <f ca="1" t="shared" si="43"/>
        <v>17</v>
      </c>
    </row>
    <row r="1406" spans="1:27">
      <c r="A1406" s="101">
        <v>2</v>
      </c>
      <c r="B1406" s="89" t="str">
        <f t="shared" si="42"/>
        <v>451229200701252118</v>
      </c>
      <c r="C1406" s="89" t="s">
        <v>302</v>
      </c>
      <c r="D1406" s="102" t="s">
        <v>5883</v>
      </c>
      <c r="E1406" s="102" t="s">
        <v>24</v>
      </c>
      <c r="F1406" s="103" t="s">
        <v>20178</v>
      </c>
      <c r="G1406" s="103" t="s">
        <v>21806</v>
      </c>
      <c r="H1406" s="104" t="s">
        <v>5882</v>
      </c>
      <c r="I1406" s="103" t="s">
        <v>30</v>
      </c>
      <c r="J1406" s="103" t="s">
        <v>30</v>
      </c>
      <c r="K1406" s="103" t="s">
        <v>30</v>
      </c>
      <c r="L1406" s="103" t="s">
        <v>27</v>
      </c>
      <c r="M1406" s="103" t="s">
        <v>30</v>
      </c>
      <c r="N1406" s="103" t="s">
        <v>30</v>
      </c>
      <c r="O1406" s="103" t="s">
        <v>27</v>
      </c>
      <c r="P1406" s="103" t="s">
        <v>1517</v>
      </c>
      <c r="Q1406" s="103" t="s">
        <v>5884</v>
      </c>
      <c r="R1406" s="105">
        <v>18407783308</v>
      </c>
      <c r="S1406" s="103" t="s">
        <v>1517</v>
      </c>
      <c r="T1406" s="103" t="s">
        <v>20240</v>
      </c>
      <c r="U1406" s="106" t="s">
        <v>20396</v>
      </c>
      <c r="V1406" s="105" t="s">
        <v>20703</v>
      </c>
      <c r="W1406" s="107" t="s">
        <v>302</v>
      </c>
      <c r="X1406" t="s">
        <v>3958</v>
      </c>
      <c r="AA1406">
        <f ca="1" t="shared" si="43"/>
        <v>14</v>
      </c>
    </row>
    <row r="1407" spans="1:27">
      <c r="A1407" s="101">
        <v>3</v>
      </c>
      <c r="B1407" s="89" t="str">
        <f t="shared" si="42"/>
        <v>452731200301061814</v>
      </c>
      <c r="C1407" s="89" t="s">
        <v>302</v>
      </c>
      <c r="D1407" s="102" t="s">
        <v>5886</v>
      </c>
      <c r="E1407" s="102" t="s">
        <v>24</v>
      </c>
      <c r="F1407" s="103" t="s">
        <v>20131</v>
      </c>
      <c r="G1407" s="103" t="s">
        <v>20157</v>
      </c>
      <c r="H1407" s="104" t="s">
        <v>5885</v>
      </c>
      <c r="I1407" s="103" t="s">
        <v>30</v>
      </c>
      <c r="J1407" s="103" t="s">
        <v>30</v>
      </c>
      <c r="K1407" s="103" t="s">
        <v>30</v>
      </c>
      <c r="L1407" s="103" t="s">
        <v>30</v>
      </c>
      <c r="M1407" s="103" t="s">
        <v>30</v>
      </c>
      <c r="N1407" s="103" t="s">
        <v>27</v>
      </c>
      <c r="O1407" s="103" t="s">
        <v>27</v>
      </c>
      <c r="P1407" s="103" t="s">
        <v>1517</v>
      </c>
      <c r="Q1407" s="103" t="s">
        <v>5887</v>
      </c>
      <c r="R1407" s="105">
        <v>15277858718</v>
      </c>
      <c r="S1407" s="103" t="s">
        <v>1517</v>
      </c>
      <c r="T1407" s="103" t="s">
        <v>20208</v>
      </c>
      <c r="U1407" s="106" t="s">
        <v>20343</v>
      </c>
      <c r="V1407" s="105" t="s">
        <v>21725</v>
      </c>
      <c r="W1407" s="107" t="s">
        <v>302</v>
      </c>
      <c r="X1407" t="s">
        <v>5693</v>
      </c>
      <c r="AA1407">
        <f ca="1" t="shared" si="43"/>
        <v>18</v>
      </c>
    </row>
    <row r="1408" spans="1:27">
      <c r="A1408" s="101">
        <v>4</v>
      </c>
      <c r="B1408" s="89" t="str">
        <f t="shared" si="42"/>
        <v>451229200403050315</v>
      </c>
      <c r="C1408" s="89" t="s">
        <v>302</v>
      </c>
      <c r="D1408" s="102" t="s">
        <v>5889</v>
      </c>
      <c r="E1408" s="102" t="s">
        <v>24</v>
      </c>
      <c r="F1408" s="103" t="s">
        <v>20131</v>
      </c>
      <c r="G1408" s="103" t="s">
        <v>20707</v>
      </c>
      <c r="H1408" s="104" t="s">
        <v>5888</v>
      </c>
      <c r="I1408" s="103" t="s">
        <v>30</v>
      </c>
      <c r="J1408" s="103" t="s">
        <v>27</v>
      </c>
      <c r="K1408" s="103" t="s">
        <v>30</v>
      </c>
      <c r="L1408" s="103" t="s">
        <v>30</v>
      </c>
      <c r="M1408" s="103" t="s">
        <v>30</v>
      </c>
      <c r="N1408" s="103" t="s">
        <v>30</v>
      </c>
      <c r="O1408" s="103" t="s">
        <v>27</v>
      </c>
      <c r="P1408" s="103" t="s">
        <v>1517</v>
      </c>
      <c r="Q1408" s="103" t="s">
        <v>5891</v>
      </c>
      <c r="R1408" s="105">
        <v>15177385868</v>
      </c>
      <c r="S1408" s="103" t="s">
        <v>1517</v>
      </c>
      <c r="T1408" s="103" t="s">
        <v>20280</v>
      </c>
      <c r="U1408" s="106" t="s">
        <v>20712</v>
      </c>
      <c r="V1408" s="105" t="s">
        <v>21807</v>
      </c>
      <c r="W1408" s="107" t="s">
        <v>302</v>
      </c>
      <c r="X1408" t="s">
        <v>5890</v>
      </c>
      <c r="AA1408">
        <f ca="1" t="shared" si="43"/>
        <v>17</v>
      </c>
    </row>
    <row r="1409" spans="1:27">
      <c r="A1409" s="101">
        <v>5</v>
      </c>
      <c r="B1409" s="89" t="str">
        <f t="shared" si="42"/>
        <v>452731199903152435</v>
      </c>
      <c r="C1409" s="89" t="s">
        <v>302</v>
      </c>
      <c r="D1409" s="102" t="s">
        <v>5893</v>
      </c>
      <c r="E1409" s="102" t="s">
        <v>24</v>
      </c>
      <c r="F1409" s="103" t="s">
        <v>20178</v>
      </c>
      <c r="G1409" s="103" t="s">
        <v>20656</v>
      </c>
      <c r="H1409" s="104" t="s">
        <v>5892</v>
      </c>
      <c r="I1409" s="103" t="s">
        <v>27</v>
      </c>
      <c r="J1409" s="103" t="s">
        <v>30</v>
      </c>
      <c r="K1409" s="103" t="s">
        <v>30</v>
      </c>
      <c r="L1409" s="103" t="s">
        <v>30</v>
      </c>
      <c r="M1409" s="103" t="s">
        <v>30</v>
      </c>
      <c r="N1409" s="103" t="s">
        <v>30</v>
      </c>
      <c r="O1409" s="103" t="s">
        <v>27</v>
      </c>
      <c r="P1409" s="103" t="s">
        <v>140</v>
      </c>
      <c r="Q1409" s="103" t="s">
        <v>5895</v>
      </c>
      <c r="R1409" s="105" t="s">
        <v>5896</v>
      </c>
      <c r="S1409" s="103" t="s">
        <v>8322</v>
      </c>
      <c r="T1409" s="103" t="s">
        <v>140</v>
      </c>
      <c r="U1409" s="106" t="s">
        <v>20244</v>
      </c>
      <c r="V1409" s="105" t="s">
        <v>21808</v>
      </c>
      <c r="W1409" s="107" t="s">
        <v>302</v>
      </c>
      <c r="X1409" t="s">
        <v>19195</v>
      </c>
      <c r="AA1409">
        <f ca="1" t="shared" si="43"/>
        <v>22</v>
      </c>
    </row>
    <row r="1410" spans="1:27">
      <c r="A1410" s="101">
        <v>6</v>
      </c>
      <c r="B1410" s="89" t="str">
        <f t="shared" si="42"/>
        <v>451229200305202805</v>
      </c>
      <c r="C1410" s="89" t="s">
        <v>302</v>
      </c>
      <c r="D1410" s="102" t="s">
        <v>5898</v>
      </c>
      <c r="E1410" s="102" t="s">
        <v>143</v>
      </c>
      <c r="F1410" s="103" t="s">
        <v>20131</v>
      </c>
      <c r="G1410" s="103" t="s">
        <v>20172</v>
      </c>
      <c r="H1410" s="104" t="s">
        <v>5897</v>
      </c>
      <c r="I1410" s="103" t="s">
        <v>30</v>
      </c>
      <c r="J1410" s="103" t="s">
        <v>30</v>
      </c>
      <c r="K1410" s="103" t="s">
        <v>27</v>
      </c>
      <c r="L1410" s="103" t="s">
        <v>30</v>
      </c>
      <c r="M1410" s="103" t="s">
        <v>30</v>
      </c>
      <c r="N1410" s="103" t="s">
        <v>30</v>
      </c>
      <c r="O1410" s="103" t="s">
        <v>27</v>
      </c>
      <c r="P1410" s="103" t="s">
        <v>146</v>
      </c>
      <c r="Q1410" s="103" t="s">
        <v>5900</v>
      </c>
      <c r="R1410" s="105">
        <v>15878270271</v>
      </c>
      <c r="S1410" s="103" t="s">
        <v>8322</v>
      </c>
      <c r="T1410" s="103" t="s">
        <v>146</v>
      </c>
      <c r="U1410" s="106" t="s">
        <v>21809</v>
      </c>
      <c r="V1410" s="105" t="s">
        <v>21810</v>
      </c>
      <c r="W1410" s="107" t="s">
        <v>302</v>
      </c>
      <c r="X1410" t="s">
        <v>19196</v>
      </c>
      <c r="AA1410">
        <f ca="1" t="shared" si="43"/>
        <v>18</v>
      </c>
    </row>
    <row r="1411" spans="1:27">
      <c r="A1411" s="101">
        <v>7</v>
      </c>
      <c r="B1411" s="89" t="str">
        <f t="shared" ref="B1411:B1474" si="44">H1411</f>
        <v>451229200403081226</v>
      </c>
      <c r="C1411" s="89" t="s">
        <v>302</v>
      </c>
      <c r="D1411" s="102" t="s">
        <v>5904</v>
      </c>
      <c r="E1411" s="102" t="s">
        <v>143</v>
      </c>
      <c r="F1411" s="103" t="s">
        <v>20131</v>
      </c>
      <c r="G1411" s="103" t="s">
        <v>20707</v>
      </c>
      <c r="H1411" s="104" t="s">
        <v>5903</v>
      </c>
      <c r="I1411" s="103" t="s">
        <v>30</v>
      </c>
      <c r="J1411" s="103" t="s">
        <v>30</v>
      </c>
      <c r="K1411" s="103" t="s">
        <v>30</v>
      </c>
      <c r="L1411" s="103" t="s">
        <v>30</v>
      </c>
      <c r="M1411" s="103" t="s">
        <v>27</v>
      </c>
      <c r="N1411" s="103" t="s">
        <v>30</v>
      </c>
      <c r="O1411" s="103" t="s">
        <v>27</v>
      </c>
      <c r="P1411" s="103" t="s">
        <v>76</v>
      </c>
      <c r="Q1411" s="103" t="s">
        <v>5905</v>
      </c>
      <c r="R1411" s="105" t="s">
        <v>5906</v>
      </c>
      <c r="S1411" s="103" t="s">
        <v>8322</v>
      </c>
      <c r="T1411" s="103" t="s">
        <v>76</v>
      </c>
      <c r="U1411" s="106" t="s">
        <v>21811</v>
      </c>
      <c r="V1411" s="105" t="s">
        <v>20846</v>
      </c>
      <c r="W1411" s="107" t="s">
        <v>302</v>
      </c>
      <c r="X1411" t="s">
        <v>21812</v>
      </c>
      <c r="AA1411">
        <f ca="1" t="shared" si="43"/>
        <v>17</v>
      </c>
    </row>
    <row r="1412" spans="1:27">
      <c r="A1412" s="101">
        <v>8</v>
      </c>
      <c r="B1412" s="89" t="str">
        <f t="shared" si="44"/>
        <v>45122920040715391X</v>
      </c>
      <c r="C1412" s="89" t="s">
        <v>302</v>
      </c>
      <c r="D1412" s="102" t="s">
        <v>5908</v>
      </c>
      <c r="E1412" s="102" t="s">
        <v>24</v>
      </c>
      <c r="F1412" s="103" t="s">
        <v>20131</v>
      </c>
      <c r="G1412" s="103" t="s">
        <v>20271</v>
      </c>
      <c r="H1412" s="104" t="s">
        <v>5907</v>
      </c>
      <c r="I1412" s="103" t="s">
        <v>27</v>
      </c>
      <c r="J1412" s="103" t="s">
        <v>30</v>
      </c>
      <c r="K1412" s="103" t="s">
        <v>27</v>
      </c>
      <c r="L1412" s="103" t="s">
        <v>30</v>
      </c>
      <c r="M1412" s="103" t="s">
        <v>30</v>
      </c>
      <c r="N1412" s="103" t="s">
        <v>30</v>
      </c>
      <c r="O1412" s="103" t="s">
        <v>27</v>
      </c>
      <c r="P1412" s="103" t="s">
        <v>128</v>
      </c>
      <c r="Q1412" s="103" t="s">
        <v>5910</v>
      </c>
      <c r="R1412" s="105">
        <v>18307885866</v>
      </c>
      <c r="S1412" s="103" t="s">
        <v>8322</v>
      </c>
      <c r="T1412" s="103" t="s">
        <v>128</v>
      </c>
      <c r="U1412" s="106" t="s">
        <v>21813</v>
      </c>
      <c r="V1412" s="105" t="s">
        <v>21814</v>
      </c>
      <c r="W1412" s="107" t="s">
        <v>302</v>
      </c>
      <c r="X1412" t="s">
        <v>21815</v>
      </c>
      <c r="AA1412">
        <f ca="1" t="shared" ref="AA1412:AA1475" si="45">DATEDIF(TEXT(MID(H1412,7,8),"00-00-00"),TODAY(),"y")</f>
        <v>17</v>
      </c>
    </row>
    <row r="1413" spans="1:27">
      <c r="A1413" s="101">
        <v>9</v>
      </c>
      <c r="B1413" s="89" t="str">
        <f t="shared" si="44"/>
        <v>452731200302200329</v>
      </c>
      <c r="C1413" s="89" t="s">
        <v>302</v>
      </c>
      <c r="D1413" s="102" t="s">
        <v>5914</v>
      </c>
      <c r="E1413" s="102" t="s">
        <v>143</v>
      </c>
      <c r="F1413" s="103" t="s">
        <v>20131</v>
      </c>
      <c r="G1413" s="103" t="s">
        <v>20161</v>
      </c>
      <c r="H1413" s="104" t="s">
        <v>5913</v>
      </c>
      <c r="I1413" s="103" t="s">
        <v>30</v>
      </c>
      <c r="J1413" s="103" t="s">
        <v>30</v>
      </c>
      <c r="K1413" s="103" t="s">
        <v>30</v>
      </c>
      <c r="L1413" s="103" t="s">
        <v>30</v>
      </c>
      <c r="M1413" s="103" t="s">
        <v>30</v>
      </c>
      <c r="N1413" s="103" t="s">
        <v>30</v>
      </c>
      <c r="O1413" s="103" t="s">
        <v>30</v>
      </c>
      <c r="P1413" s="103" t="s">
        <v>151</v>
      </c>
      <c r="Q1413" s="103" t="s">
        <v>5916</v>
      </c>
      <c r="R1413" s="105" t="s">
        <v>5917</v>
      </c>
      <c r="S1413" s="103" t="s">
        <v>8322</v>
      </c>
      <c r="T1413" s="103" t="s">
        <v>151</v>
      </c>
      <c r="U1413" s="106" t="s">
        <v>21816</v>
      </c>
      <c r="V1413" s="105" t="s">
        <v>21817</v>
      </c>
      <c r="W1413" s="107" t="s">
        <v>302</v>
      </c>
      <c r="X1413" t="s">
        <v>19197</v>
      </c>
      <c r="AA1413">
        <f ca="1" t="shared" si="45"/>
        <v>18</v>
      </c>
    </row>
    <row r="1414" spans="1:27">
      <c r="A1414" s="101">
        <v>10</v>
      </c>
      <c r="B1414" s="89" t="str">
        <f t="shared" si="44"/>
        <v>451229200312230011</v>
      </c>
      <c r="C1414" s="89" t="s">
        <v>302</v>
      </c>
      <c r="D1414" s="102" t="s">
        <v>5919</v>
      </c>
      <c r="E1414" s="102" t="s">
        <v>24</v>
      </c>
      <c r="F1414" s="103" t="s">
        <v>20131</v>
      </c>
      <c r="G1414" s="103" t="s">
        <v>20433</v>
      </c>
      <c r="H1414" s="104" t="s">
        <v>5918</v>
      </c>
      <c r="I1414" s="103" t="s">
        <v>30</v>
      </c>
      <c r="J1414" s="103" t="s">
        <v>30</v>
      </c>
      <c r="K1414" s="103" t="s">
        <v>30</v>
      </c>
      <c r="L1414" s="103" t="s">
        <v>30</v>
      </c>
      <c r="M1414" s="103" t="s">
        <v>30</v>
      </c>
      <c r="N1414" s="103" t="s">
        <v>30</v>
      </c>
      <c r="O1414" s="103" t="s">
        <v>27</v>
      </c>
      <c r="P1414" s="103" t="s">
        <v>63</v>
      </c>
      <c r="Q1414" s="103" t="s">
        <v>5921</v>
      </c>
      <c r="R1414" s="105" t="s">
        <v>5922</v>
      </c>
      <c r="S1414" s="103" t="s">
        <v>8322</v>
      </c>
      <c r="T1414" s="103" t="s">
        <v>63</v>
      </c>
      <c r="U1414" s="106" t="s">
        <v>21538</v>
      </c>
      <c r="V1414" s="105" t="s">
        <v>21818</v>
      </c>
      <c r="W1414" s="107" t="s">
        <v>302</v>
      </c>
      <c r="X1414" t="s">
        <v>21819</v>
      </c>
      <c r="AA1414">
        <f ca="1" t="shared" si="45"/>
        <v>17</v>
      </c>
    </row>
    <row r="1415" spans="1:27">
      <c r="A1415" s="101">
        <v>11</v>
      </c>
      <c r="B1415" s="89" t="str">
        <f t="shared" si="44"/>
        <v>452725200402040011</v>
      </c>
      <c r="C1415" s="89" t="s">
        <v>302</v>
      </c>
      <c r="D1415" s="102" t="s">
        <v>5924</v>
      </c>
      <c r="E1415" s="102" t="s">
        <v>24</v>
      </c>
      <c r="F1415" s="103" t="s">
        <v>20131</v>
      </c>
      <c r="G1415" s="103" t="s">
        <v>20742</v>
      </c>
      <c r="H1415" s="104" t="s">
        <v>5923</v>
      </c>
      <c r="I1415" s="103" t="s">
        <v>30</v>
      </c>
      <c r="J1415" s="103" t="s">
        <v>30</v>
      </c>
      <c r="K1415" s="103" t="s">
        <v>30</v>
      </c>
      <c r="L1415" s="103" t="s">
        <v>30</v>
      </c>
      <c r="M1415" s="103" t="s">
        <v>30</v>
      </c>
      <c r="N1415" s="103" t="s">
        <v>30</v>
      </c>
      <c r="O1415" s="103" t="s">
        <v>27</v>
      </c>
      <c r="P1415" s="103" t="s">
        <v>21820</v>
      </c>
      <c r="Q1415" s="103" t="s">
        <v>5926</v>
      </c>
      <c r="R1415" s="105">
        <v>13977808813</v>
      </c>
      <c r="S1415" s="103" t="s">
        <v>21821</v>
      </c>
      <c r="T1415" s="103" t="s">
        <v>21822</v>
      </c>
      <c r="U1415" s="106" t="s">
        <v>21823</v>
      </c>
      <c r="V1415" s="105" t="s">
        <v>21824</v>
      </c>
      <c r="W1415" s="107" t="s">
        <v>302</v>
      </c>
      <c r="X1415" t="s">
        <v>21825</v>
      </c>
      <c r="AA1415">
        <f ca="1" t="shared" si="45"/>
        <v>17</v>
      </c>
    </row>
    <row r="1416" spans="1:27">
      <c r="A1416" s="101">
        <v>12</v>
      </c>
      <c r="B1416" s="89" t="str">
        <f t="shared" si="44"/>
        <v>452731200406204818</v>
      </c>
      <c r="C1416" s="89" t="s">
        <v>302</v>
      </c>
      <c r="D1416" s="102" t="s">
        <v>5930</v>
      </c>
      <c r="E1416" s="102" t="s">
        <v>24</v>
      </c>
      <c r="F1416" s="103" t="s">
        <v>20131</v>
      </c>
      <c r="G1416" s="103" t="s">
        <v>21826</v>
      </c>
      <c r="H1416" s="104" t="s">
        <v>5929</v>
      </c>
      <c r="I1416" s="103" t="s">
        <v>30</v>
      </c>
      <c r="J1416" s="103" t="s">
        <v>30</v>
      </c>
      <c r="K1416" s="103" t="s">
        <v>27</v>
      </c>
      <c r="L1416" s="103" t="s">
        <v>30</v>
      </c>
      <c r="M1416" s="103" t="s">
        <v>30</v>
      </c>
      <c r="N1416" s="103" t="s">
        <v>30</v>
      </c>
      <c r="O1416" s="103" t="s">
        <v>27</v>
      </c>
      <c r="P1416" s="103" t="s">
        <v>1517</v>
      </c>
      <c r="Q1416" s="103" t="s">
        <v>1068</v>
      </c>
      <c r="R1416" s="105">
        <v>13878849768</v>
      </c>
      <c r="S1416" s="103" t="s">
        <v>1517</v>
      </c>
      <c r="T1416" s="103" t="s">
        <v>1517</v>
      </c>
      <c r="U1416" s="106" t="s">
        <v>20587</v>
      </c>
      <c r="V1416" s="105" t="s">
        <v>21827</v>
      </c>
      <c r="W1416" s="107" t="s">
        <v>302</v>
      </c>
      <c r="X1416" t="s">
        <v>17610</v>
      </c>
      <c r="AA1416">
        <f ca="1" t="shared" si="45"/>
        <v>17</v>
      </c>
    </row>
    <row r="1417" spans="1:27">
      <c r="A1417" s="101">
        <v>13</v>
      </c>
      <c r="B1417" s="89" t="str">
        <f t="shared" si="44"/>
        <v>452731200304201827</v>
      </c>
      <c r="C1417" s="89" t="s">
        <v>302</v>
      </c>
      <c r="D1417" s="102" t="s">
        <v>5933</v>
      </c>
      <c r="E1417" s="102" t="s">
        <v>143</v>
      </c>
      <c r="F1417" s="103" t="s">
        <v>20131</v>
      </c>
      <c r="G1417" s="103" t="s">
        <v>20154</v>
      </c>
      <c r="H1417" s="104" t="s">
        <v>5932</v>
      </c>
      <c r="I1417" s="103" t="s">
        <v>30</v>
      </c>
      <c r="J1417" s="103" t="s">
        <v>30</v>
      </c>
      <c r="K1417" s="103" t="s">
        <v>30</v>
      </c>
      <c r="L1417" s="103" t="s">
        <v>30</v>
      </c>
      <c r="M1417" s="103" t="s">
        <v>30</v>
      </c>
      <c r="N1417" s="103" t="s">
        <v>27</v>
      </c>
      <c r="O1417" s="103" t="s">
        <v>27</v>
      </c>
      <c r="P1417" s="103" t="s">
        <v>1517</v>
      </c>
      <c r="Q1417" s="103" t="s">
        <v>5935</v>
      </c>
      <c r="R1417" s="105">
        <v>15977888970</v>
      </c>
      <c r="S1417" s="103" t="s">
        <v>1517</v>
      </c>
      <c r="T1417" s="103" t="s">
        <v>20208</v>
      </c>
      <c r="U1417" s="106" t="s">
        <v>20343</v>
      </c>
      <c r="V1417" s="105" t="s">
        <v>21828</v>
      </c>
      <c r="W1417" s="107" t="s">
        <v>302</v>
      </c>
      <c r="X1417" t="s">
        <v>5934</v>
      </c>
      <c r="AA1417">
        <f ca="1" t="shared" si="45"/>
        <v>18</v>
      </c>
    </row>
    <row r="1418" spans="1:27">
      <c r="A1418" s="101">
        <v>14</v>
      </c>
      <c r="B1418" s="89" t="str">
        <f t="shared" si="44"/>
        <v>452731200307191812</v>
      </c>
      <c r="C1418" s="89" t="s">
        <v>302</v>
      </c>
      <c r="D1418" s="102" t="s">
        <v>5937</v>
      </c>
      <c r="E1418" s="102" t="s">
        <v>24</v>
      </c>
      <c r="F1418" s="103" t="s">
        <v>20178</v>
      </c>
      <c r="G1418" s="103" t="s">
        <v>20214</v>
      </c>
      <c r="H1418" s="104" t="s">
        <v>5936</v>
      </c>
      <c r="I1418" s="103" t="s">
        <v>30</v>
      </c>
      <c r="J1418" s="103" t="s">
        <v>30</v>
      </c>
      <c r="K1418" s="103" t="s">
        <v>30</v>
      </c>
      <c r="L1418" s="103" t="s">
        <v>30</v>
      </c>
      <c r="M1418" s="103" t="s">
        <v>30</v>
      </c>
      <c r="N1418" s="103" t="s">
        <v>30</v>
      </c>
      <c r="O1418" s="103" t="s">
        <v>27</v>
      </c>
      <c r="P1418" s="103" t="s">
        <v>1517</v>
      </c>
      <c r="Q1418" s="103" t="s">
        <v>5939</v>
      </c>
      <c r="R1418" s="105">
        <v>19978845144</v>
      </c>
      <c r="S1418" s="103" t="s">
        <v>1517</v>
      </c>
      <c r="T1418" s="103" t="s">
        <v>20208</v>
      </c>
      <c r="U1418" s="106" t="s">
        <v>20789</v>
      </c>
      <c r="V1418" s="105" t="s">
        <v>21015</v>
      </c>
      <c r="W1418" s="107" t="s">
        <v>302</v>
      </c>
      <c r="X1418" t="s">
        <v>5938</v>
      </c>
      <c r="AA1418">
        <f ca="1" t="shared" si="45"/>
        <v>18</v>
      </c>
    </row>
    <row r="1419" spans="1:27">
      <c r="A1419" s="101">
        <v>15</v>
      </c>
      <c r="B1419" s="89" t="str">
        <f t="shared" si="44"/>
        <v>451229200306021811</v>
      </c>
      <c r="C1419" s="89" t="s">
        <v>302</v>
      </c>
      <c r="D1419" s="102" t="s">
        <v>5942</v>
      </c>
      <c r="E1419" s="102" t="s">
        <v>24</v>
      </c>
      <c r="F1419" s="103" t="s">
        <v>20178</v>
      </c>
      <c r="G1419" s="103" t="s">
        <v>20229</v>
      </c>
      <c r="H1419" s="104" t="s">
        <v>5941</v>
      </c>
      <c r="I1419" s="103" t="s">
        <v>30</v>
      </c>
      <c r="J1419" s="103" t="s">
        <v>30</v>
      </c>
      <c r="K1419" s="103" t="s">
        <v>30</v>
      </c>
      <c r="L1419" s="103" t="s">
        <v>30</v>
      </c>
      <c r="M1419" s="103" t="s">
        <v>30</v>
      </c>
      <c r="N1419" s="103" t="s">
        <v>30</v>
      </c>
      <c r="O1419" s="103" t="s">
        <v>27</v>
      </c>
      <c r="P1419" s="103" t="s">
        <v>1517</v>
      </c>
      <c r="Q1419" s="103" t="s">
        <v>4489</v>
      </c>
      <c r="R1419" s="105">
        <v>13923273580</v>
      </c>
      <c r="S1419" s="103" t="s">
        <v>1517</v>
      </c>
      <c r="T1419" s="103" t="s">
        <v>20208</v>
      </c>
      <c r="U1419" s="106" t="s">
        <v>21829</v>
      </c>
      <c r="V1419" s="105" t="s">
        <v>21830</v>
      </c>
      <c r="W1419" s="107" t="s">
        <v>302</v>
      </c>
      <c r="X1419" t="s">
        <v>5943</v>
      </c>
      <c r="AA1419">
        <f ca="1" t="shared" si="45"/>
        <v>18</v>
      </c>
    </row>
    <row r="1420" spans="1:27">
      <c r="A1420" s="101">
        <v>16</v>
      </c>
      <c r="B1420" s="89" t="str">
        <f t="shared" si="44"/>
        <v>451229200311235718</v>
      </c>
      <c r="C1420" s="89" t="s">
        <v>302</v>
      </c>
      <c r="D1420" s="102" t="s">
        <v>807</v>
      </c>
      <c r="E1420" s="102" t="s">
        <v>24</v>
      </c>
      <c r="F1420" s="103" t="s">
        <v>20131</v>
      </c>
      <c r="G1420" s="103" t="s">
        <v>20423</v>
      </c>
      <c r="H1420" s="104" t="s">
        <v>5945</v>
      </c>
      <c r="I1420" s="103" t="s">
        <v>30</v>
      </c>
      <c r="J1420" s="103" t="s">
        <v>30</v>
      </c>
      <c r="K1420" s="103" t="s">
        <v>30</v>
      </c>
      <c r="L1420" s="103" t="s">
        <v>30</v>
      </c>
      <c r="M1420" s="103" t="s">
        <v>30</v>
      </c>
      <c r="N1420" s="103" t="s">
        <v>30</v>
      </c>
      <c r="O1420" s="103" t="s">
        <v>27</v>
      </c>
      <c r="P1420" s="103" t="s">
        <v>1517</v>
      </c>
      <c r="Q1420" s="103" t="s">
        <v>5946</v>
      </c>
      <c r="R1420" s="105">
        <v>18177871918</v>
      </c>
      <c r="S1420" s="103" t="s">
        <v>1517</v>
      </c>
      <c r="T1420" s="103" t="s">
        <v>1517</v>
      </c>
      <c r="U1420" s="106">
        <v>0</v>
      </c>
      <c r="V1420" s="105">
        <v>0</v>
      </c>
      <c r="W1420" s="107" t="s">
        <v>302</v>
      </c>
      <c r="X1420" t="s">
        <v>17611</v>
      </c>
      <c r="AA1420">
        <f ca="1" t="shared" si="45"/>
        <v>17</v>
      </c>
    </row>
    <row r="1421" spans="1:27">
      <c r="A1421" s="101">
        <v>17</v>
      </c>
      <c r="B1421" s="89" t="str">
        <f t="shared" si="44"/>
        <v>452731200306142410</v>
      </c>
      <c r="C1421" s="89" t="s">
        <v>302</v>
      </c>
      <c r="D1421" s="102" t="s">
        <v>5948</v>
      </c>
      <c r="E1421" s="102" t="s">
        <v>24</v>
      </c>
      <c r="F1421" s="103" t="s">
        <v>20131</v>
      </c>
      <c r="G1421" s="103" t="s">
        <v>20229</v>
      </c>
      <c r="H1421" s="104" t="s">
        <v>5947</v>
      </c>
      <c r="I1421" s="103" t="s">
        <v>30</v>
      </c>
      <c r="J1421" s="103" t="s">
        <v>30</v>
      </c>
      <c r="K1421" s="103" t="s">
        <v>30</v>
      </c>
      <c r="L1421" s="103" t="s">
        <v>30</v>
      </c>
      <c r="M1421" s="103" t="s">
        <v>30</v>
      </c>
      <c r="N1421" s="103" t="s">
        <v>30</v>
      </c>
      <c r="O1421" s="103" t="s">
        <v>27</v>
      </c>
      <c r="P1421" s="103" t="s">
        <v>1517</v>
      </c>
      <c r="Q1421" s="103" t="s">
        <v>5949</v>
      </c>
      <c r="R1421" s="105">
        <v>15277856287</v>
      </c>
      <c r="S1421" s="103" t="s">
        <v>1517</v>
      </c>
      <c r="T1421" s="103" t="s">
        <v>20191</v>
      </c>
      <c r="U1421" s="106" t="s">
        <v>20192</v>
      </c>
      <c r="V1421" s="105" t="s">
        <v>20526</v>
      </c>
      <c r="W1421" s="107" t="s">
        <v>302</v>
      </c>
      <c r="X1421" t="s">
        <v>1802</v>
      </c>
      <c r="AA1421">
        <f ca="1" t="shared" si="45"/>
        <v>18</v>
      </c>
    </row>
    <row r="1422" spans="1:27">
      <c r="A1422" s="101">
        <v>18</v>
      </c>
      <c r="B1422" s="89" t="str">
        <f t="shared" si="44"/>
        <v>451229200209123912</v>
      </c>
      <c r="C1422" s="89" t="s">
        <v>302</v>
      </c>
      <c r="D1422" s="102" t="s">
        <v>5951</v>
      </c>
      <c r="E1422" s="102" t="s">
        <v>24</v>
      </c>
      <c r="F1422" s="103" t="s">
        <v>20131</v>
      </c>
      <c r="G1422" s="103" t="s">
        <v>20143</v>
      </c>
      <c r="H1422" s="104" t="s">
        <v>5950</v>
      </c>
      <c r="I1422" s="103" t="s">
        <v>30</v>
      </c>
      <c r="J1422" s="103" t="s">
        <v>30</v>
      </c>
      <c r="K1422" s="103" t="s">
        <v>30</v>
      </c>
      <c r="L1422" s="103" t="s">
        <v>30</v>
      </c>
      <c r="M1422" s="103" t="s">
        <v>30</v>
      </c>
      <c r="N1422" s="103" t="s">
        <v>30</v>
      </c>
      <c r="O1422" s="103" t="s">
        <v>27</v>
      </c>
      <c r="P1422" s="103" t="s">
        <v>1517</v>
      </c>
      <c r="Q1422" s="103" t="s">
        <v>5952</v>
      </c>
      <c r="R1422" s="105">
        <v>18807883577</v>
      </c>
      <c r="S1422" s="103" t="s">
        <v>1517</v>
      </c>
      <c r="T1422" s="103" t="s">
        <v>20140</v>
      </c>
      <c r="U1422" s="106" t="s">
        <v>20714</v>
      </c>
      <c r="V1422" s="105" t="s">
        <v>20715</v>
      </c>
      <c r="W1422" s="107" t="s">
        <v>302</v>
      </c>
      <c r="X1422" t="s">
        <v>1444</v>
      </c>
      <c r="AA1422">
        <f ca="1" t="shared" si="45"/>
        <v>18</v>
      </c>
    </row>
    <row r="1423" spans="1:27">
      <c r="A1423" s="101">
        <v>19</v>
      </c>
      <c r="B1423" s="89" t="str">
        <f t="shared" si="44"/>
        <v>452731200405091233</v>
      </c>
      <c r="C1423" s="89" t="s">
        <v>302</v>
      </c>
      <c r="D1423" s="102" t="s">
        <v>5954</v>
      </c>
      <c r="E1423" s="102" t="s">
        <v>24</v>
      </c>
      <c r="F1423" s="103" t="s">
        <v>20131</v>
      </c>
      <c r="G1423" s="103" t="s">
        <v>20608</v>
      </c>
      <c r="H1423" s="104" t="s">
        <v>5953</v>
      </c>
      <c r="I1423" s="103" t="s">
        <v>27</v>
      </c>
      <c r="J1423" s="103" t="s">
        <v>30</v>
      </c>
      <c r="K1423" s="103" t="s">
        <v>30</v>
      </c>
      <c r="L1423" s="103" t="s">
        <v>30</v>
      </c>
      <c r="M1423" s="103" t="s">
        <v>30</v>
      </c>
      <c r="N1423" s="103" t="s">
        <v>30</v>
      </c>
      <c r="O1423" s="103" t="s">
        <v>27</v>
      </c>
      <c r="P1423" s="103" t="s">
        <v>1517</v>
      </c>
      <c r="Q1423" s="103" t="s">
        <v>5955</v>
      </c>
      <c r="R1423" s="105">
        <v>14736275881</v>
      </c>
      <c r="S1423" s="103" t="s">
        <v>1517</v>
      </c>
      <c r="T1423" s="103" t="s">
        <v>20169</v>
      </c>
      <c r="U1423" s="106" t="s">
        <v>20206</v>
      </c>
      <c r="V1423" s="105" t="s">
        <v>21465</v>
      </c>
      <c r="W1423" s="107" t="s">
        <v>302</v>
      </c>
      <c r="X1423" t="s">
        <v>17613</v>
      </c>
      <c r="AA1423">
        <f ca="1" t="shared" si="45"/>
        <v>17</v>
      </c>
    </row>
    <row r="1424" spans="1:27">
      <c r="A1424" s="101">
        <v>20</v>
      </c>
      <c r="B1424" s="89" t="str">
        <f t="shared" si="44"/>
        <v>452731200309103636</v>
      </c>
      <c r="C1424" s="89" t="s">
        <v>302</v>
      </c>
      <c r="D1424" s="102" t="s">
        <v>5957</v>
      </c>
      <c r="E1424" s="102" t="s">
        <v>24</v>
      </c>
      <c r="F1424" s="103" t="s">
        <v>20131</v>
      </c>
      <c r="G1424" s="103" t="s">
        <v>20168</v>
      </c>
      <c r="H1424" s="104" t="s">
        <v>5956</v>
      </c>
      <c r="I1424" s="103" t="s">
        <v>30</v>
      </c>
      <c r="J1424" s="103" t="s">
        <v>30</v>
      </c>
      <c r="K1424" s="103" t="s">
        <v>30</v>
      </c>
      <c r="L1424" s="103" t="s">
        <v>30</v>
      </c>
      <c r="M1424" s="103" t="s">
        <v>30</v>
      </c>
      <c r="N1424" s="103" t="s">
        <v>30</v>
      </c>
      <c r="O1424" s="103" t="s">
        <v>27</v>
      </c>
      <c r="P1424" s="103" t="s">
        <v>1517</v>
      </c>
      <c r="Q1424" s="103" t="s">
        <v>5958</v>
      </c>
      <c r="R1424" s="105">
        <v>18776874745</v>
      </c>
      <c r="S1424" s="103" t="s">
        <v>1517</v>
      </c>
      <c r="T1424" s="103" t="s">
        <v>20158</v>
      </c>
      <c r="U1424" s="106" t="s">
        <v>20159</v>
      </c>
      <c r="V1424" s="105" t="s">
        <v>21187</v>
      </c>
      <c r="W1424" s="107" t="s">
        <v>302</v>
      </c>
      <c r="X1424" t="s">
        <v>17615</v>
      </c>
      <c r="AA1424">
        <f ca="1" t="shared" si="45"/>
        <v>17</v>
      </c>
    </row>
    <row r="1425" spans="1:27">
      <c r="A1425" s="101">
        <v>21</v>
      </c>
      <c r="B1425" s="89" t="str">
        <f t="shared" si="44"/>
        <v>452731200205034517</v>
      </c>
      <c r="C1425" s="89" t="s">
        <v>302</v>
      </c>
      <c r="D1425" s="102" t="s">
        <v>5960</v>
      </c>
      <c r="E1425" s="102" t="s">
        <v>24</v>
      </c>
      <c r="F1425" s="103" t="s">
        <v>20131</v>
      </c>
      <c r="G1425" s="103" t="s">
        <v>20150</v>
      </c>
      <c r="H1425" s="104" t="s">
        <v>5959</v>
      </c>
      <c r="I1425" s="103" t="s">
        <v>30</v>
      </c>
      <c r="J1425" s="103" t="s">
        <v>30</v>
      </c>
      <c r="K1425" s="103" t="s">
        <v>30</v>
      </c>
      <c r="L1425" s="103" t="s">
        <v>30</v>
      </c>
      <c r="M1425" s="103" t="s">
        <v>30</v>
      </c>
      <c r="N1425" s="103" t="s">
        <v>30</v>
      </c>
      <c r="O1425" s="103" t="s">
        <v>27</v>
      </c>
      <c r="P1425" s="103" t="s">
        <v>1517</v>
      </c>
      <c r="Q1425" s="103" t="s">
        <v>3809</v>
      </c>
      <c r="R1425" s="105">
        <v>15977838537</v>
      </c>
      <c r="S1425" s="103" t="s">
        <v>1517</v>
      </c>
      <c r="T1425" s="103" t="s">
        <v>20208</v>
      </c>
      <c r="U1425" s="106" t="s">
        <v>20300</v>
      </c>
      <c r="V1425" s="105" t="s">
        <v>21486</v>
      </c>
      <c r="W1425" s="107" t="s">
        <v>302</v>
      </c>
      <c r="X1425" t="s">
        <v>4589</v>
      </c>
      <c r="AA1425">
        <f ca="1" t="shared" si="45"/>
        <v>19</v>
      </c>
    </row>
    <row r="1426" spans="1:27">
      <c r="A1426" s="101">
        <v>22</v>
      </c>
      <c r="B1426" s="89" t="str">
        <f t="shared" si="44"/>
        <v>452731200310100010</v>
      </c>
      <c r="C1426" s="89" t="s">
        <v>302</v>
      </c>
      <c r="D1426" s="102" t="s">
        <v>5962</v>
      </c>
      <c r="E1426" s="102" t="s">
        <v>24</v>
      </c>
      <c r="F1426" s="103" t="s">
        <v>20131</v>
      </c>
      <c r="G1426" s="103" t="s">
        <v>20307</v>
      </c>
      <c r="H1426" s="104" t="s">
        <v>5961</v>
      </c>
      <c r="I1426" s="103" t="s">
        <v>30</v>
      </c>
      <c r="J1426" s="103" t="s">
        <v>27</v>
      </c>
      <c r="K1426" s="103" t="s">
        <v>30</v>
      </c>
      <c r="L1426" s="103" t="s">
        <v>30</v>
      </c>
      <c r="M1426" s="103" t="s">
        <v>30</v>
      </c>
      <c r="N1426" s="103" t="s">
        <v>30</v>
      </c>
      <c r="O1426" s="103" t="s">
        <v>30</v>
      </c>
      <c r="P1426" s="103" t="s">
        <v>1517</v>
      </c>
      <c r="Q1426" s="103" t="s">
        <v>5964</v>
      </c>
      <c r="R1426" s="105">
        <v>13768480723</v>
      </c>
      <c r="S1426" s="103" t="s">
        <v>1517</v>
      </c>
      <c r="T1426" s="103" t="s">
        <v>20162</v>
      </c>
      <c r="U1426" s="106" t="s">
        <v>21831</v>
      </c>
      <c r="V1426" s="105" t="s">
        <v>21832</v>
      </c>
      <c r="W1426" s="107" t="s">
        <v>302</v>
      </c>
      <c r="X1426" t="s">
        <v>5963</v>
      </c>
      <c r="AA1426">
        <f ca="1" t="shared" si="45"/>
        <v>17</v>
      </c>
    </row>
    <row r="1427" spans="1:27">
      <c r="A1427" s="101">
        <v>23</v>
      </c>
      <c r="B1427" s="89" t="str">
        <f t="shared" si="44"/>
        <v>45273120030328451X</v>
      </c>
      <c r="C1427" s="89" t="s">
        <v>302</v>
      </c>
      <c r="D1427" s="102" t="s">
        <v>5966</v>
      </c>
      <c r="E1427" s="102" t="s">
        <v>24</v>
      </c>
      <c r="F1427" s="103" t="s">
        <v>20131</v>
      </c>
      <c r="G1427" s="103" t="s">
        <v>20202</v>
      </c>
      <c r="H1427" s="104" t="s">
        <v>5965</v>
      </c>
      <c r="I1427" s="103" t="s">
        <v>27</v>
      </c>
      <c r="J1427" s="103" t="s">
        <v>30</v>
      </c>
      <c r="K1427" s="103" t="s">
        <v>30</v>
      </c>
      <c r="L1427" s="103" t="s">
        <v>30</v>
      </c>
      <c r="M1427" s="103" t="s">
        <v>30</v>
      </c>
      <c r="N1427" s="103" t="s">
        <v>30</v>
      </c>
      <c r="O1427" s="103" t="s">
        <v>27</v>
      </c>
      <c r="P1427" s="103" t="s">
        <v>1517</v>
      </c>
      <c r="Q1427" s="103" t="s">
        <v>5967</v>
      </c>
      <c r="R1427" s="105">
        <v>18777846054</v>
      </c>
      <c r="S1427" s="103" t="s">
        <v>1517</v>
      </c>
      <c r="T1427" s="103" t="s">
        <v>20211</v>
      </c>
      <c r="U1427" s="106" t="s">
        <v>20626</v>
      </c>
      <c r="V1427" s="105" t="s">
        <v>20627</v>
      </c>
      <c r="W1427" s="107" t="s">
        <v>302</v>
      </c>
      <c r="X1427" t="s">
        <v>1191</v>
      </c>
      <c r="AA1427">
        <f ca="1" t="shared" si="45"/>
        <v>18</v>
      </c>
    </row>
    <row r="1428" spans="1:27">
      <c r="A1428" s="101">
        <v>24</v>
      </c>
      <c r="B1428" s="89" t="str">
        <f t="shared" si="44"/>
        <v>452731200402193613</v>
      </c>
      <c r="C1428" s="89" t="s">
        <v>302</v>
      </c>
      <c r="D1428" s="102" t="s">
        <v>582</v>
      </c>
      <c r="E1428" s="102" t="s">
        <v>24</v>
      </c>
      <c r="F1428" s="103" t="s">
        <v>20131</v>
      </c>
      <c r="G1428" s="103" t="s">
        <v>20742</v>
      </c>
      <c r="H1428" s="104" t="s">
        <v>5968</v>
      </c>
      <c r="I1428" s="103" t="s">
        <v>30</v>
      </c>
      <c r="J1428" s="103" t="s">
        <v>30</v>
      </c>
      <c r="K1428" s="103" t="s">
        <v>30</v>
      </c>
      <c r="L1428" s="103" t="s">
        <v>30</v>
      </c>
      <c r="M1428" s="103" t="s">
        <v>30</v>
      </c>
      <c r="N1428" s="103" t="s">
        <v>30</v>
      </c>
      <c r="O1428" s="103" t="s">
        <v>27</v>
      </c>
      <c r="P1428" s="103" t="s">
        <v>1517</v>
      </c>
      <c r="Q1428" s="103" t="s">
        <v>5970</v>
      </c>
      <c r="R1428" s="105">
        <v>18278864926</v>
      </c>
      <c r="S1428" s="103" t="s">
        <v>1517</v>
      </c>
      <c r="T1428" s="103" t="s">
        <v>20158</v>
      </c>
      <c r="U1428" s="106" t="s">
        <v>20638</v>
      </c>
      <c r="V1428" s="105" t="s">
        <v>21833</v>
      </c>
      <c r="W1428" s="107" t="s">
        <v>302</v>
      </c>
      <c r="X1428" t="s">
        <v>17616</v>
      </c>
      <c r="AA1428">
        <f ca="1" t="shared" si="45"/>
        <v>17</v>
      </c>
    </row>
    <row r="1429" spans="1:27">
      <c r="A1429" s="101">
        <v>25</v>
      </c>
      <c r="B1429" s="89" t="str">
        <f t="shared" si="44"/>
        <v>451229200303262716</v>
      </c>
      <c r="C1429" s="89" t="s">
        <v>302</v>
      </c>
      <c r="D1429" s="102" t="s">
        <v>5972</v>
      </c>
      <c r="E1429" s="102" t="s">
        <v>24</v>
      </c>
      <c r="F1429" s="103" t="s">
        <v>20178</v>
      </c>
      <c r="G1429" s="103" t="s">
        <v>20202</v>
      </c>
      <c r="H1429" s="104" t="s">
        <v>5971</v>
      </c>
      <c r="I1429" s="103" t="s">
        <v>30</v>
      </c>
      <c r="J1429" s="103" t="s">
        <v>30</v>
      </c>
      <c r="K1429" s="103" t="s">
        <v>30</v>
      </c>
      <c r="L1429" s="103" t="s">
        <v>30</v>
      </c>
      <c r="M1429" s="103" t="s">
        <v>30</v>
      </c>
      <c r="N1429" s="103" t="s">
        <v>30</v>
      </c>
      <c r="O1429" s="103" t="s">
        <v>27</v>
      </c>
      <c r="P1429" s="103" t="s">
        <v>1517</v>
      </c>
      <c r="Q1429" s="103" t="s">
        <v>5974</v>
      </c>
      <c r="R1429" s="105">
        <v>18277890052</v>
      </c>
      <c r="S1429" s="103" t="s">
        <v>1517</v>
      </c>
      <c r="T1429" s="103" t="s">
        <v>20277</v>
      </c>
      <c r="U1429" s="106" t="s">
        <v>21393</v>
      </c>
      <c r="V1429" s="105" t="s">
        <v>21834</v>
      </c>
      <c r="W1429" s="107" t="s">
        <v>302</v>
      </c>
      <c r="X1429" t="s">
        <v>5973</v>
      </c>
      <c r="AA1429">
        <f ca="1" t="shared" si="45"/>
        <v>18</v>
      </c>
    </row>
    <row r="1430" spans="1:27">
      <c r="A1430" s="101">
        <v>26</v>
      </c>
      <c r="B1430" s="89" t="str">
        <f t="shared" si="44"/>
        <v>452731200202071814</v>
      </c>
      <c r="C1430" s="89" t="s">
        <v>302</v>
      </c>
      <c r="D1430" s="102" t="s">
        <v>5976</v>
      </c>
      <c r="E1430" s="102" t="s">
        <v>24</v>
      </c>
      <c r="F1430" s="103" t="s">
        <v>20178</v>
      </c>
      <c r="G1430" s="103" t="s">
        <v>20194</v>
      </c>
      <c r="H1430" s="104" t="s">
        <v>5975</v>
      </c>
      <c r="I1430" s="103" t="s">
        <v>30</v>
      </c>
      <c r="J1430" s="103" t="s">
        <v>30</v>
      </c>
      <c r="K1430" s="103" t="s">
        <v>30</v>
      </c>
      <c r="L1430" s="103" t="s">
        <v>30</v>
      </c>
      <c r="M1430" s="103" t="s">
        <v>30</v>
      </c>
      <c r="N1430" s="103" t="s">
        <v>30</v>
      </c>
      <c r="O1430" s="103" t="s">
        <v>27</v>
      </c>
      <c r="P1430" s="103" t="s">
        <v>1517</v>
      </c>
      <c r="Q1430" s="103" t="s">
        <v>5978</v>
      </c>
      <c r="R1430" s="105">
        <v>17344524322</v>
      </c>
      <c r="S1430" s="103" t="s">
        <v>1517</v>
      </c>
      <c r="T1430" s="103" t="s">
        <v>20208</v>
      </c>
      <c r="U1430" s="106" t="s">
        <v>21835</v>
      </c>
      <c r="V1430" s="105" t="s">
        <v>21836</v>
      </c>
      <c r="W1430" s="107" t="s">
        <v>302</v>
      </c>
      <c r="X1430" t="s">
        <v>5977</v>
      </c>
      <c r="AA1430">
        <f ca="1" t="shared" si="45"/>
        <v>19</v>
      </c>
    </row>
    <row r="1431" spans="1:27">
      <c r="A1431" s="101">
        <v>27</v>
      </c>
      <c r="B1431" s="89" t="str">
        <f t="shared" si="44"/>
        <v>451229200108112114</v>
      </c>
      <c r="C1431" s="89" t="s">
        <v>302</v>
      </c>
      <c r="D1431" s="102" t="s">
        <v>5980</v>
      </c>
      <c r="E1431" s="102" t="s">
        <v>24</v>
      </c>
      <c r="F1431" s="103" t="s">
        <v>20178</v>
      </c>
      <c r="G1431" s="103" t="s">
        <v>21038</v>
      </c>
      <c r="H1431" s="104" t="s">
        <v>5979</v>
      </c>
      <c r="I1431" s="103" t="s">
        <v>27</v>
      </c>
      <c r="J1431" s="103" t="s">
        <v>30</v>
      </c>
      <c r="K1431" s="103" t="s">
        <v>27</v>
      </c>
      <c r="L1431" s="103" t="s">
        <v>30</v>
      </c>
      <c r="M1431" s="103" t="s">
        <v>30</v>
      </c>
      <c r="N1431" s="103" t="s">
        <v>30</v>
      </c>
      <c r="O1431" s="103" t="s">
        <v>27</v>
      </c>
      <c r="P1431" s="103" t="s">
        <v>1517</v>
      </c>
      <c r="Q1431" s="103" t="s">
        <v>5982</v>
      </c>
      <c r="R1431" s="105">
        <v>17754792892</v>
      </c>
      <c r="S1431" s="103" t="s">
        <v>1517</v>
      </c>
      <c r="T1431" s="103" t="s">
        <v>20240</v>
      </c>
      <c r="U1431" s="106" t="s">
        <v>20417</v>
      </c>
      <c r="V1431" s="105" t="s">
        <v>20514</v>
      </c>
      <c r="W1431" s="107" t="s">
        <v>302</v>
      </c>
      <c r="X1431" t="s">
        <v>5981</v>
      </c>
      <c r="AA1431">
        <f ca="1" t="shared" si="45"/>
        <v>20</v>
      </c>
    </row>
    <row r="1432" spans="1:27">
      <c r="A1432" s="101">
        <v>28</v>
      </c>
      <c r="B1432" s="89" t="str">
        <f t="shared" si="44"/>
        <v>451229200402145726</v>
      </c>
      <c r="C1432" s="89" t="s">
        <v>302</v>
      </c>
      <c r="D1432" s="102" t="s">
        <v>5985</v>
      </c>
      <c r="E1432" s="102" t="s">
        <v>143</v>
      </c>
      <c r="F1432" s="103" t="s">
        <v>20131</v>
      </c>
      <c r="G1432" s="103" t="s">
        <v>20742</v>
      </c>
      <c r="H1432" s="104" t="s">
        <v>5984</v>
      </c>
      <c r="I1432" s="103" t="s">
        <v>27</v>
      </c>
      <c r="J1432" s="103" t="s">
        <v>27</v>
      </c>
      <c r="K1432" s="103" t="s">
        <v>30</v>
      </c>
      <c r="L1432" s="103" t="s">
        <v>30</v>
      </c>
      <c r="M1432" s="103" t="s">
        <v>30</v>
      </c>
      <c r="N1432" s="103" t="s">
        <v>30</v>
      </c>
      <c r="O1432" s="103" t="s">
        <v>27</v>
      </c>
      <c r="P1432" s="103" t="s">
        <v>1517</v>
      </c>
      <c r="Q1432" s="103" t="s">
        <v>5986</v>
      </c>
      <c r="R1432" s="105">
        <v>15177893704</v>
      </c>
      <c r="S1432" s="103" t="s">
        <v>1517</v>
      </c>
      <c r="T1432" s="103" t="s">
        <v>1517</v>
      </c>
      <c r="U1432" s="106" t="s">
        <v>20233</v>
      </c>
      <c r="V1432" s="105" t="s">
        <v>21570</v>
      </c>
      <c r="W1432" s="107" t="s">
        <v>302</v>
      </c>
      <c r="X1432" t="s">
        <v>17617</v>
      </c>
      <c r="AA1432">
        <f ca="1" t="shared" si="45"/>
        <v>17</v>
      </c>
    </row>
    <row r="1433" spans="1:27">
      <c r="A1433" s="101">
        <v>29</v>
      </c>
      <c r="B1433" s="89" t="str">
        <f t="shared" si="44"/>
        <v>451229200308011238</v>
      </c>
      <c r="C1433" s="89" t="s">
        <v>302</v>
      </c>
      <c r="D1433" s="102" t="s">
        <v>5988</v>
      </c>
      <c r="E1433" s="102" t="s">
        <v>24</v>
      </c>
      <c r="F1433" s="103" t="s">
        <v>20131</v>
      </c>
      <c r="G1433" s="103" t="s">
        <v>20163</v>
      </c>
      <c r="H1433" s="104" t="s">
        <v>5987</v>
      </c>
      <c r="I1433" s="103" t="s">
        <v>27</v>
      </c>
      <c r="J1433" s="103" t="s">
        <v>30</v>
      </c>
      <c r="K1433" s="103" t="s">
        <v>30</v>
      </c>
      <c r="L1433" s="103" t="s">
        <v>30</v>
      </c>
      <c r="M1433" s="103" t="s">
        <v>30</v>
      </c>
      <c r="N1433" s="103" t="s">
        <v>30</v>
      </c>
      <c r="O1433" s="103" t="s">
        <v>27</v>
      </c>
      <c r="P1433" s="103" t="s">
        <v>1517</v>
      </c>
      <c r="Q1433" s="103" t="s">
        <v>5990</v>
      </c>
      <c r="R1433" s="105">
        <v>13557085082</v>
      </c>
      <c r="S1433" s="103" t="s">
        <v>1517</v>
      </c>
      <c r="T1433" s="103" t="s">
        <v>20169</v>
      </c>
      <c r="U1433" s="106" t="s">
        <v>20540</v>
      </c>
      <c r="V1433" s="105" t="s">
        <v>21837</v>
      </c>
      <c r="W1433" s="107" t="s">
        <v>302</v>
      </c>
      <c r="X1433" t="s">
        <v>17618</v>
      </c>
      <c r="AA1433">
        <f ca="1" t="shared" si="45"/>
        <v>18</v>
      </c>
    </row>
    <row r="1434" spans="1:27">
      <c r="A1434" s="101">
        <v>30</v>
      </c>
      <c r="B1434" s="89" t="str">
        <f t="shared" si="44"/>
        <v>451229200204073629</v>
      </c>
      <c r="C1434" s="89" t="s">
        <v>302</v>
      </c>
      <c r="D1434" s="102" t="s">
        <v>5993</v>
      </c>
      <c r="E1434" s="102" t="s">
        <v>143</v>
      </c>
      <c r="F1434" s="103" t="s">
        <v>20178</v>
      </c>
      <c r="G1434" s="103" t="s">
        <v>20297</v>
      </c>
      <c r="H1434" s="104" t="s">
        <v>5992</v>
      </c>
      <c r="I1434" s="103" t="s">
        <v>27</v>
      </c>
      <c r="J1434" s="103" t="s">
        <v>30</v>
      </c>
      <c r="K1434" s="103" t="s">
        <v>30</v>
      </c>
      <c r="L1434" s="103" t="s">
        <v>30</v>
      </c>
      <c r="M1434" s="103" t="s">
        <v>30</v>
      </c>
      <c r="N1434" s="103" t="s">
        <v>27</v>
      </c>
      <c r="O1434" s="103" t="s">
        <v>27</v>
      </c>
      <c r="P1434" s="103" t="s">
        <v>1517</v>
      </c>
      <c r="Q1434" s="103" t="s">
        <v>4626</v>
      </c>
      <c r="R1434" s="105">
        <v>18977964751</v>
      </c>
      <c r="S1434" s="103" t="s">
        <v>1517</v>
      </c>
      <c r="T1434" s="103" t="s">
        <v>20158</v>
      </c>
      <c r="U1434" s="106" t="s">
        <v>21168</v>
      </c>
      <c r="V1434" s="105" t="s">
        <v>21634</v>
      </c>
      <c r="W1434" s="107" t="s">
        <v>302</v>
      </c>
      <c r="X1434" t="s">
        <v>19198</v>
      </c>
      <c r="AA1434">
        <f ca="1" t="shared" si="45"/>
        <v>19</v>
      </c>
    </row>
    <row r="1435" spans="1:27">
      <c r="A1435" s="101">
        <v>31</v>
      </c>
      <c r="B1435" s="89" t="str">
        <f t="shared" si="44"/>
        <v>451229200202282136</v>
      </c>
      <c r="C1435" s="89" t="s">
        <v>302</v>
      </c>
      <c r="D1435" s="102" t="s">
        <v>5995</v>
      </c>
      <c r="E1435" s="102" t="s">
        <v>24</v>
      </c>
      <c r="F1435" s="103" t="s">
        <v>20178</v>
      </c>
      <c r="G1435" s="103" t="s">
        <v>20194</v>
      </c>
      <c r="H1435" s="104" t="s">
        <v>5994</v>
      </c>
      <c r="I1435" s="103" t="s">
        <v>27</v>
      </c>
      <c r="J1435" s="103" t="s">
        <v>30</v>
      </c>
      <c r="K1435" s="103" t="s">
        <v>30</v>
      </c>
      <c r="L1435" s="103" t="s">
        <v>30</v>
      </c>
      <c r="M1435" s="103" t="s">
        <v>30</v>
      </c>
      <c r="N1435" s="103" t="s">
        <v>30</v>
      </c>
      <c r="O1435" s="103" t="s">
        <v>27</v>
      </c>
      <c r="P1435" s="103" t="s">
        <v>1517</v>
      </c>
      <c r="Q1435" s="103" t="s">
        <v>5996</v>
      </c>
      <c r="R1435" s="105">
        <v>19978846739</v>
      </c>
      <c r="S1435" s="103" t="s">
        <v>1517</v>
      </c>
      <c r="T1435" s="103" t="s">
        <v>20240</v>
      </c>
      <c r="U1435" s="106" t="s">
        <v>20241</v>
      </c>
      <c r="V1435" s="105" t="s">
        <v>20603</v>
      </c>
      <c r="W1435" s="107" t="s">
        <v>302</v>
      </c>
      <c r="X1435" t="s">
        <v>1148</v>
      </c>
      <c r="AA1435">
        <f ca="1" t="shared" si="45"/>
        <v>19</v>
      </c>
    </row>
    <row r="1436" spans="1:27">
      <c r="A1436" s="101">
        <v>32</v>
      </c>
      <c r="B1436" s="89" t="str">
        <f t="shared" si="44"/>
        <v>452731200301291038</v>
      </c>
      <c r="C1436" s="89" t="s">
        <v>302</v>
      </c>
      <c r="D1436" s="102" t="s">
        <v>5998</v>
      </c>
      <c r="E1436" s="102" t="s">
        <v>24</v>
      </c>
      <c r="F1436" s="103" t="s">
        <v>20131</v>
      </c>
      <c r="G1436" s="103" t="s">
        <v>20157</v>
      </c>
      <c r="H1436" s="104" t="s">
        <v>5997</v>
      </c>
      <c r="I1436" s="103" t="s">
        <v>30</v>
      </c>
      <c r="J1436" s="103" t="s">
        <v>30</v>
      </c>
      <c r="K1436" s="103" t="s">
        <v>30</v>
      </c>
      <c r="L1436" s="103" t="s">
        <v>30</v>
      </c>
      <c r="M1436" s="103" t="s">
        <v>30</v>
      </c>
      <c r="N1436" s="103" t="s">
        <v>30</v>
      </c>
      <c r="O1436" s="103" t="s">
        <v>27</v>
      </c>
      <c r="P1436" s="103" t="s">
        <v>1517</v>
      </c>
      <c r="Q1436" s="103" t="s">
        <v>5999</v>
      </c>
      <c r="R1436" s="105">
        <v>18278864698</v>
      </c>
      <c r="S1436" s="103" t="s">
        <v>1517</v>
      </c>
      <c r="T1436" s="103" t="s">
        <v>20151</v>
      </c>
      <c r="U1436" s="106" t="s">
        <v>20652</v>
      </c>
      <c r="V1436" s="105" t="s">
        <v>21560</v>
      </c>
      <c r="W1436" s="107" t="s">
        <v>302</v>
      </c>
      <c r="X1436" t="s">
        <v>19199</v>
      </c>
      <c r="AA1436">
        <f ca="1" t="shared" si="45"/>
        <v>18</v>
      </c>
    </row>
    <row r="1437" spans="1:27">
      <c r="A1437" s="101">
        <v>33</v>
      </c>
      <c r="B1437" s="89" t="str">
        <f t="shared" si="44"/>
        <v>451229200301040626</v>
      </c>
      <c r="C1437" s="89" t="s">
        <v>302</v>
      </c>
      <c r="D1437" s="102" t="s">
        <v>6001</v>
      </c>
      <c r="E1437" s="102" t="s">
        <v>143</v>
      </c>
      <c r="F1437" s="103" t="s">
        <v>20131</v>
      </c>
      <c r="G1437" s="103" t="s">
        <v>20157</v>
      </c>
      <c r="H1437" s="104" t="s">
        <v>6000</v>
      </c>
      <c r="I1437" s="103" t="s">
        <v>30</v>
      </c>
      <c r="J1437" s="103" t="s">
        <v>30</v>
      </c>
      <c r="K1437" s="103" t="s">
        <v>30</v>
      </c>
      <c r="L1437" s="103" t="s">
        <v>30</v>
      </c>
      <c r="M1437" s="103" t="s">
        <v>27</v>
      </c>
      <c r="N1437" s="103" t="s">
        <v>30</v>
      </c>
      <c r="O1437" s="103" t="s">
        <v>27</v>
      </c>
      <c r="P1437" s="103" t="s">
        <v>1517</v>
      </c>
      <c r="Q1437" s="103" t="s">
        <v>6003</v>
      </c>
      <c r="R1437" s="105">
        <v>17377033786</v>
      </c>
      <c r="S1437" s="103" t="s">
        <v>1517</v>
      </c>
      <c r="T1437" s="103" t="s">
        <v>20137</v>
      </c>
      <c r="U1437" s="106" t="s">
        <v>20718</v>
      </c>
      <c r="V1437" s="105" t="s">
        <v>21838</v>
      </c>
      <c r="W1437" s="107" t="s">
        <v>302</v>
      </c>
      <c r="X1437" t="s">
        <v>6002</v>
      </c>
      <c r="AA1437">
        <f ca="1" t="shared" si="45"/>
        <v>18</v>
      </c>
    </row>
    <row r="1438" spans="1:27">
      <c r="A1438" s="101">
        <v>34</v>
      </c>
      <c r="B1438" s="89" t="str">
        <f t="shared" si="44"/>
        <v>451229200406101210</v>
      </c>
      <c r="C1438" s="89" t="s">
        <v>302</v>
      </c>
      <c r="D1438" s="102" t="s">
        <v>6005</v>
      </c>
      <c r="E1438" s="102" t="s">
        <v>24</v>
      </c>
      <c r="F1438" s="103" t="s">
        <v>20131</v>
      </c>
      <c r="G1438" s="103" t="s">
        <v>21826</v>
      </c>
      <c r="H1438" s="104" t="s">
        <v>6004</v>
      </c>
      <c r="I1438" s="103" t="s">
        <v>30</v>
      </c>
      <c r="J1438" s="103" t="s">
        <v>30</v>
      </c>
      <c r="K1438" s="103" t="s">
        <v>30</v>
      </c>
      <c r="L1438" s="103" t="s">
        <v>30</v>
      </c>
      <c r="M1438" s="103" t="s">
        <v>30</v>
      </c>
      <c r="N1438" s="103" t="s">
        <v>30</v>
      </c>
      <c r="O1438" s="103" t="s">
        <v>27</v>
      </c>
      <c r="P1438" s="103" t="s">
        <v>1517</v>
      </c>
      <c r="Q1438" s="103" t="s">
        <v>6006</v>
      </c>
      <c r="R1438" s="105">
        <v>13471849148</v>
      </c>
      <c r="S1438" s="103" t="s">
        <v>1517</v>
      </c>
      <c r="T1438" s="103" t="s">
        <v>20169</v>
      </c>
      <c r="U1438" s="106" t="s">
        <v>20170</v>
      </c>
      <c r="V1438" s="105" t="s">
        <v>20215</v>
      </c>
      <c r="W1438" s="107" t="s">
        <v>302</v>
      </c>
      <c r="X1438" t="s">
        <v>17619</v>
      </c>
      <c r="AA1438">
        <f ca="1" t="shared" si="45"/>
        <v>17</v>
      </c>
    </row>
    <row r="1439" spans="1:27">
      <c r="A1439" s="101">
        <v>35</v>
      </c>
      <c r="B1439" s="89" t="str">
        <f t="shared" si="44"/>
        <v>451229200208202133</v>
      </c>
      <c r="C1439" s="89" t="s">
        <v>302</v>
      </c>
      <c r="D1439" s="102" t="s">
        <v>6009</v>
      </c>
      <c r="E1439" s="102" t="s">
        <v>24</v>
      </c>
      <c r="F1439" s="103" t="s">
        <v>20178</v>
      </c>
      <c r="G1439" s="103" t="s">
        <v>20182</v>
      </c>
      <c r="H1439" s="104" t="s">
        <v>6008</v>
      </c>
      <c r="I1439" s="103" t="s">
        <v>27</v>
      </c>
      <c r="J1439" s="103" t="s">
        <v>30</v>
      </c>
      <c r="K1439" s="103" t="s">
        <v>30</v>
      </c>
      <c r="L1439" s="103" t="s">
        <v>30</v>
      </c>
      <c r="M1439" s="103" t="s">
        <v>30</v>
      </c>
      <c r="N1439" s="103" t="s">
        <v>30</v>
      </c>
      <c r="O1439" s="103" t="s">
        <v>27</v>
      </c>
      <c r="P1439" s="103" t="s">
        <v>1517</v>
      </c>
      <c r="Q1439" s="103" t="s">
        <v>6011</v>
      </c>
      <c r="R1439" s="105">
        <v>18176744631</v>
      </c>
      <c r="S1439" s="103" t="s">
        <v>1517</v>
      </c>
      <c r="T1439" s="103" t="s">
        <v>20240</v>
      </c>
      <c r="U1439" s="106" t="s">
        <v>20417</v>
      </c>
      <c r="V1439" s="105" t="s">
        <v>21839</v>
      </c>
      <c r="W1439" s="107" t="s">
        <v>302</v>
      </c>
      <c r="X1439" t="s">
        <v>6010</v>
      </c>
      <c r="AA1439">
        <f ca="1" t="shared" si="45"/>
        <v>18</v>
      </c>
    </row>
    <row r="1440" spans="1:27">
      <c r="A1440" s="101">
        <v>36</v>
      </c>
      <c r="B1440" s="89" t="str">
        <f t="shared" si="44"/>
        <v>451229200405075743</v>
      </c>
      <c r="C1440" s="89" t="s">
        <v>302</v>
      </c>
      <c r="D1440" s="102" t="s">
        <v>6013</v>
      </c>
      <c r="E1440" s="102" t="s">
        <v>143</v>
      </c>
      <c r="F1440" s="103" t="s">
        <v>20131</v>
      </c>
      <c r="G1440" s="103" t="s">
        <v>20608</v>
      </c>
      <c r="H1440" s="104" t="s">
        <v>6012</v>
      </c>
      <c r="I1440" s="103" t="s">
        <v>30</v>
      </c>
      <c r="J1440" s="103" t="s">
        <v>30</v>
      </c>
      <c r="K1440" s="103" t="s">
        <v>30</v>
      </c>
      <c r="L1440" s="103" t="s">
        <v>30</v>
      </c>
      <c r="M1440" s="103" t="s">
        <v>30</v>
      </c>
      <c r="N1440" s="103" t="s">
        <v>30</v>
      </c>
      <c r="O1440" s="103" t="s">
        <v>27</v>
      </c>
      <c r="P1440" s="103" t="s">
        <v>1517</v>
      </c>
      <c r="Q1440" s="103" t="s">
        <v>6015</v>
      </c>
      <c r="R1440" s="105">
        <v>17807831558</v>
      </c>
      <c r="S1440" s="103" t="s">
        <v>1517</v>
      </c>
      <c r="T1440" s="103" t="s">
        <v>1517</v>
      </c>
      <c r="U1440" s="106" t="s">
        <v>20408</v>
      </c>
      <c r="V1440" s="105" t="s">
        <v>21840</v>
      </c>
      <c r="W1440" s="107" t="s">
        <v>302</v>
      </c>
      <c r="X1440" t="s">
        <v>17620</v>
      </c>
      <c r="AA1440">
        <f ca="1" t="shared" si="45"/>
        <v>17</v>
      </c>
    </row>
    <row r="1441" spans="1:27">
      <c r="A1441" s="101">
        <v>37</v>
      </c>
      <c r="B1441" s="89" t="str">
        <f t="shared" si="44"/>
        <v>451229200401055710</v>
      </c>
      <c r="C1441" s="89" t="s">
        <v>302</v>
      </c>
      <c r="D1441" s="102" t="s">
        <v>6017</v>
      </c>
      <c r="E1441" s="102" t="s">
        <v>24</v>
      </c>
      <c r="F1441" s="103" t="s">
        <v>20131</v>
      </c>
      <c r="G1441" s="103" t="s">
        <v>20232</v>
      </c>
      <c r="H1441" s="104" t="s">
        <v>6016</v>
      </c>
      <c r="I1441" s="103" t="s">
        <v>30</v>
      </c>
      <c r="J1441" s="103" t="s">
        <v>30</v>
      </c>
      <c r="K1441" s="103" t="s">
        <v>30</v>
      </c>
      <c r="L1441" s="103" t="s">
        <v>30</v>
      </c>
      <c r="M1441" s="103" t="s">
        <v>27</v>
      </c>
      <c r="N1441" s="103" t="s">
        <v>30</v>
      </c>
      <c r="O1441" s="103" t="s">
        <v>27</v>
      </c>
      <c r="P1441" s="103" t="s">
        <v>1517</v>
      </c>
      <c r="Q1441" s="103" t="s">
        <v>6019</v>
      </c>
      <c r="R1441" s="105">
        <v>18978295651</v>
      </c>
      <c r="S1441" s="103" t="s">
        <v>1517</v>
      </c>
      <c r="T1441" s="103" t="s">
        <v>1517</v>
      </c>
      <c r="U1441" s="106" t="s">
        <v>20261</v>
      </c>
      <c r="V1441" s="105" t="s">
        <v>21841</v>
      </c>
      <c r="W1441" s="107" t="s">
        <v>302</v>
      </c>
      <c r="X1441" t="s">
        <v>17621</v>
      </c>
      <c r="AA1441">
        <f ca="1" t="shared" si="45"/>
        <v>17</v>
      </c>
    </row>
    <row r="1442" spans="1:27">
      <c r="A1442" s="101">
        <v>38</v>
      </c>
      <c r="B1442" s="89" t="str">
        <f t="shared" si="44"/>
        <v>451229199912052524</v>
      </c>
      <c r="C1442" s="89" t="s">
        <v>302</v>
      </c>
      <c r="D1442" s="102" t="s">
        <v>6021</v>
      </c>
      <c r="E1442" s="102" t="s">
        <v>143</v>
      </c>
      <c r="F1442" s="103" t="s">
        <v>20178</v>
      </c>
      <c r="G1442" s="103" t="s">
        <v>20574</v>
      </c>
      <c r="H1442" s="104" t="s">
        <v>6020</v>
      </c>
      <c r="I1442" s="103" t="s">
        <v>27</v>
      </c>
      <c r="J1442" s="103" t="s">
        <v>30</v>
      </c>
      <c r="K1442" s="103" t="s">
        <v>30</v>
      </c>
      <c r="L1442" s="103" t="s">
        <v>30</v>
      </c>
      <c r="M1442" s="103" t="s">
        <v>30</v>
      </c>
      <c r="N1442" s="103" t="s">
        <v>30</v>
      </c>
      <c r="O1442" s="103" t="s">
        <v>27</v>
      </c>
      <c r="P1442" s="103" t="s">
        <v>1517</v>
      </c>
      <c r="Q1442" s="103" t="s">
        <v>6023</v>
      </c>
      <c r="R1442" s="105">
        <v>19127011216</v>
      </c>
      <c r="S1442" s="103" t="s">
        <v>1517</v>
      </c>
      <c r="T1442" s="103" t="s">
        <v>20191</v>
      </c>
      <c r="U1442" s="106" t="s">
        <v>21842</v>
      </c>
      <c r="V1442" s="105" t="s">
        <v>21004</v>
      </c>
      <c r="W1442" s="107" t="s">
        <v>302</v>
      </c>
      <c r="X1442" t="s">
        <v>6022</v>
      </c>
      <c r="AA1442">
        <f ca="1" t="shared" si="45"/>
        <v>21</v>
      </c>
    </row>
    <row r="1443" spans="1:27">
      <c r="A1443" s="101">
        <v>39</v>
      </c>
      <c r="B1443" s="89" t="str">
        <f t="shared" si="44"/>
        <v>45273120020807301X</v>
      </c>
      <c r="C1443" s="89" t="s">
        <v>302</v>
      </c>
      <c r="D1443" s="102" t="s">
        <v>6025</v>
      </c>
      <c r="E1443" s="102" t="s">
        <v>24</v>
      </c>
      <c r="F1443" s="103" t="s">
        <v>20131</v>
      </c>
      <c r="G1443" s="103" t="s">
        <v>20182</v>
      </c>
      <c r="H1443" s="104" t="s">
        <v>6024</v>
      </c>
      <c r="I1443" s="103" t="s">
        <v>27</v>
      </c>
      <c r="J1443" s="103" t="s">
        <v>30</v>
      </c>
      <c r="K1443" s="103" t="s">
        <v>27</v>
      </c>
      <c r="L1443" s="103" t="s">
        <v>30</v>
      </c>
      <c r="M1443" s="103" t="s">
        <v>30</v>
      </c>
      <c r="N1443" s="103" t="s">
        <v>30</v>
      </c>
      <c r="O1443" s="103" t="s">
        <v>27</v>
      </c>
      <c r="P1443" s="103" t="s">
        <v>1517</v>
      </c>
      <c r="Q1443" s="103" t="s">
        <v>6027</v>
      </c>
      <c r="R1443" s="105">
        <v>13737994480</v>
      </c>
      <c r="S1443" s="103" t="s">
        <v>1517</v>
      </c>
      <c r="T1443" s="103" t="s">
        <v>20277</v>
      </c>
      <c r="U1443" s="106" t="s">
        <v>21126</v>
      </c>
      <c r="V1443" s="105" t="s">
        <v>21843</v>
      </c>
      <c r="W1443" s="107" t="s">
        <v>302</v>
      </c>
      <c r="X1443" t="s">
        <v>6026</v>
      </c>
      <c r="AA1443">
        <f ca="1" t="shared" si="45"/>
        <v>19</v>
      </c>
    </row>
    <row r="1444" spans="1:27">
      <c r="A1444" s="101">
        <v>40</v>
      </c>
      <c r="B1444" s="89" t="str">
        <f t="shared" si="44"/>
        <v>451229200302013929</v>
      </c>
      <c r="C1444" s="89" t="s">
        <v>302</v>
      </c>
      <c r="D1444" s="102" t="s">
        <v>6029</v>
      </c>
      <c r="E1444" s="102" t="s">
        <v>143</v>
      </c>
      <c r="F1444" s="103" t="s">
        <v>20131</v>
      </c>
      <c r="G1444" s="103" t="s">
        <v>20161</v>
      </c>
      <c r="H1444" s="104" t="s">
        <v>6028</v>
      </c>
      <c r="I1444" s="103" t="s">
        <v>30</v>
      </c>
      <c r="J1444" s="103" t="s">
        <v>27</v>
      </c>
      <c r="K1444" s="103" t="s">
        <v>30</v>
      </c>
      <c r="L1444" s="103" t="s">
        <v>30</v>
      </c>
      <c r="M1444" s="103" t="s">
        <v>27</v>
      </c>
      <c r="N1444" s="103" t="s">
        <v>30</v>
      </c>
      <c r="O1444" s="103" t="s">
        <v>27</v>
      </c>
      <c r="P1444" s="103" t="s">
        <v>1517</v>
      </c>
      <c r="Q1444" s="103" t="s">
        <v>1302</v>
      </c>
      <c r="R1444" s="105">
        <v>18277867330</v>
      </c>
      <c r="S1444" s="103" t="s">
        <v>1517</v>
      </c>
      <c r="T1444" s="103" t="s">
        <v>20140</v>
      </c>
      <c r="U1444" s="106" t="s">
        <v>20318</v>
      </c>
      <c r="V1444" s="105" t="s">
        <v>20665</v>
      </c>
      <c r="W1444" s="107" t="s">
        <v>302</v>
      </c>
      <c r="X1444" t="s">
        <v>1301</v>
      </c>
      <c r="AA1444">
        <f ca="1" t="shared" si="45"/>
        <v>18</v>
      </c>
    </row>
    <row r="1445" spans="1:27">
      <c r="A1445" s="101">
        <v>41</v>
      </c>
      <c r="B1445" s="89" t="str">
        <f t="shared" si="44"/>
        <v>452731200310281210</v>
      </c>
      <c r="C1445" s="89" t="s">
        <v>302</v>
      </c>
      <c r="D1445" s="102" t="s">
        <v>6031</v>
      </c>
      <c r="E1445" s="102" t="s">
        <v>24</v>
      </c>
      <c r="F1445" s="103" t="s">
        <v>20131</v>
      </c>
      <c r="G1445" s="103" t="s">
        <v>20307</v>
      </c>
      <c r="H1445" s="104" t="s">
        <v>6030</v>
      </c>
      <c r="I1445" s="103" t="s">
        <v>30</v>
      </c>
      <c r="J1445" s="103" t="s">
        <v>30</v>
      </c>
      <c r="K1445" s="103" t="s">
        <v>30</v>
      </c>
      <c r="L1445" s="103" t="s">
        <v>30</v>
      </c>
      <c r="M1445" s="103" t="s">
        <v>30</v>
      </c>
      <c r="N1445" s="103" t="s">
        <v>30</v>
      </c>
      <c r="O1445" s="103" t="s">
        <v>27</v>
      </c>
      <c r="P1445" s="103" t="s">
        <v>1517</v>
      </c>
      <c r="Q1445" s="103" t="s">
        <v>6033</v>
      </c>
      <c r="R1445" s="105">
        <v>15078572955</v>
      </c>
      <c r="S1445" s="103" t="s">
        <v>1517</v>
      </c>
      <c r="T1445" s="103" t="s">
        <v>20169</v>
      </c>
      <c r="U1445" s="106" t="s">
        <v>21025</v>
      </c>
      <c r="V1445" s="105" t="s">
        <v>20518</v>
      </c>
      <c r="W1445" s="107" t="s">
        <v>302</v>
      </c>
      <c r="X1445" t="s">
        <v>21844</v>
      </c>
      <c r="AA1445">
        <f ca="1" t="shared" si="45"/>
        <v>17</v>
      </c>
    </row>
    <row r="1446" spans="1:27">
      <c r="A1446" s="101">
        <v>42</v>
      </c>
      <c r="B1446" s="89" t="str">
        <f t="shared" si="44"/>
        <v>452731200202055718</v>
      </c>
      <c r="C1446" s="89" t="s">
        <v>302</v>
      </c>
      <c r="D1446" s="102" t="s">
        <v>2445</v>
      </c>
      <c r="E1446" s="102" t="s">
        <v>24</v>
      </c>
      <c r="F1446" s="103" t="s">
        <v>20131</v>
      </c>
      <c r="G1446" s="103" t="s">
        <v>20194</v>
      </c>
      <c r="H1446" s="104" t="s">
        <v>6034</v>
      </c>
      <c r="I1446" s="103" t="s">
        <v>30</v>
      </c>
      <c r="J1446" s="103" t="s">
        <v>27</v>
      </c>
      <c r="K1446" s="103" t="s">
        <v>30</v>
      </c>
      <c r="L1446" s="103" t="s">
        <v>30</v>
      </c>
      <c r="M1446" s="103" t="s">
        <v>30</v>
      </c>
      <c r="N1446" s="103" t="s">
        <v>30</v>
      </c>
      <c r="O1446" s="103" t="s">
        <v>27</v>
      </c>
      <c r="P1446" s="103" t="s">
        <v>1517</v>
      </c>
      <c r="Q1446" s="103" t="s">
        <v>6036</v>
      </c>
      <c r="R1446" s="105">
        <v>18877898857</v>
      </c>
      <c r="S1446" s="103" t="s">
        <v>1517</v>
      </c>
      <c r="T1446" s="103" t="s">
        <v>1517</v>
      </c>
      <c r="U1446" s="106" t="s">
        <v>20593</v>
      </c>
      <c r="V1446" s="105" t="s">
        <v>21845</v>
      </c>
      <c r="W1446" s="107" t="s">
        <v>302</v>
      </c>
      <c r="X1446" t="s">
        <v>19200</v>
      </c>
      <c r="AA1446">
        <f ca="1" t="shared" si="45"/>
        <v>19</v>
      </c>
    </row>
    <row r="1447" spans="1:27">
      <c r="A1447" s="101">
        <v>43</v>
      </c>
      <c r="B1447" s="89" t="str">
        <f t="shared" si="44"/>
        <v>452731200404132llX</v>
      </c>
      <c r="C1447" s="89" t="s">
        <v>302</v>
      </c>
      <c r="D1447" s="102" t="s">
        <v>6038</v>
      </c>
      <c r="E1447" s="102" t="s">
        <v>24</v>
      </c>
      <c r="F1447" s="103" t="s">
        <v>20178</v>
      </c>
      <c r="G1447" s="103" t="s">
        <v>20255</v>
      </c>
      <c r="H1447" s="104" t="s">
        <v>6037</v>
      </c>
      <c r="I1447" s="103" t="s">
        <v>27</v>
      </c>
      <c r="J1447" s="103" t="s">
        <v>30</v>
      </c>
      <c r="K1447" s="103" t="s">
        <v>27</v>
      </c>
      <c r="L1447" s="103" t="s">
        <v>30</v>
      </c>
      <c r="M1447" s="103" t="s">
        <v>30</v>
      </c>
      <c r="N1447" s="103" t="s">
        <v>30</v>
      </c>
      <c r="O1447" s="103" t="s">
        <v>27</v>
      </c>
      <c r="P1447" s="103" t="s">
        <v>1517</v>
      </c>
      <c r="Q1447" s="103" t="s">
        <v>6039</v>
      </c>
      <c r="R1447" s="105">
        <v>18775345066</v>
      </c>
      <c r="S1447" s="103" t="s">
        <v>1517</v>
      </c>
      <c r="T1447" s="103" t="s">
        <v>20240</v>
      </c>
      <c r="U1447" s="106" t="s">
        <v>20806</v>
      </c>
      <c r="V1447" s="105" t="s">
        <v>20807</v>
      </c>
      <c r="W1447" s="107" t="s">
        <v>302</v>
      </c>
      <c r="X1447" t="s">
        <v>1761</v>
      </c>
      <c r="AA1447">
        <f ca="1" t="shared" si="45"/>
        <v>17</v>
      </c>
    </row>
    <row r="1448" spans="1:27">
      <c r="A1448" s="101">
        <v>44</v>
      </c>
      <c r="B1448" s="89" t="str">
        <f t="shared" si="44"/>
        <v>452731200304104218</v>
      </c>
      <c r="C1448" s="89" t="s">
        <v>302</v>
      </c>
      <c r="D1448" s="102" t="s">
        <v>6041</v>
      </c>
      <c r="E1448" s="102" t="s">
        <v>24</v>
      </c>
      <c r="F1448" s="103" t="s">
        <v>20131</v>
      </c>
      <c r="G1448" s="103" t="s">
        <v>20154</v>
      </c>
      <c r="H1448" s="104" t="s">
        <v>6040</v>
      </c>
      <c r="I1448" s="103" t="s">
        <v>30</v>
      </c>
      <c r="J1448" s="103" t="s">
        <v>27</v>
      </c>
      <c r="K1448" s="103" t="s">
        <v>27</v>
      </c>
      <c r="L1448" s="103" t="s">
        <v>30</v>
      </c>
      <c r="M1448" s="103" t="s">
        <v>30</v>
      </c>
      <c r="N1448" s="103" t="s">
        <v>30</v>
      </c>
      <c r="O1448" s="103" t="s">
        <v>27</v>
      </c>
      <c r="P1448" s="103" t="s">
        <v>1517</v>
      </c>
      <c r="Q1448" s="103" t="s">
        <v>6043</v>
      </c>
      <c r="R1448" s="105">
        <v>13825504867</v>
      </c>
      <c r="S1448" s="103" t="s">
        <v>1517</v>
      </c>
      <c r="T1448" s="103" t="s">
        <v>20133</v>
      </c>
      <c r="U1448" s="106" t="s">
        <v>20134</v>
      </c>
      <c r="V1448" s="105" t="s">
        <v>21846</v>
      </c>
      <c r="W1448" s="107" t="s">
        <v>302</v>
      </c>
      <c r="X1448" t="s">
        <v>6042</v>
      </c>
      <c r="AA1448">
        <f ca="1" t="shared" si="45"/>
        <v>18</v>
      </c>
    </row>
    <row r="1449" spans="1:27">
      <c r="A1449" s="101">
        <v>45</v>
      </c>
      <c r="B1449" s="89" t="str">
        <f t="shared" si="44"/>
        <v>452127200305183619</v>
      </c>
      <c r="C1449" s="89" t="s">
        <v>302</v>
      </c>
      <c r="D1449" s="102" t="s">
        <v>6045</v>
      </c>
      <c r="E1449" s="102" t="s">
        <v>24</v>
      </c>
      <c r="F1449" s="103" t="s">
        <v>20131</v>
      </c>
      <c r="G1449" s="103" t="s">
        <v>20172</v>
      </c>
      <c r="H1449" s="104" t="s">
        <v>6044</v>
      </c>
      <c r="I1449" s="103" t="s">
        <v>30</v>
      </c>
      <c r="J1449" s="103" t="s">
        <v>30</v>
      </c>
      <c r="K1449" s="103" t="s">
        <v>30</v>
      </c>
      <c r="L1449" s="103" t="s">
        <v>30</v>
      </c>
      <c r="M1449" s="103" t="s">
        <v>30</v>
      </c>
      <c r="N1449" s="103" t="s">
        <v>30</v>
      </c>
      <c r="O1449" s="103" t="s">
        <v>27</v>
      </c>
      <c r="P1449" s="103" t="s">
        <v>20253</v>
      </c>
      <c r="Q1449" s="103" t="s">
        <v>6046</v>
      </c>
      <c r="R1449" s="105">
        <v>13878718010</v>
      </c>
      <c r="S1449" s="103" t="s">
        <v>20253</v>
      </c>
      <c r="T1449" s="103" t="s">
        <v>20379</v>
      </c>
      <c r="U1449" s="106" t="s">
        <v>20380</v>
      </c>
      <c r="V1449" s="105" t="s">
        <v>20381</v>
      </c>
      <c r="W1449" s="107" t="s">
        <v>302</v>
      </c>
      <c r="X1449" t="s">
        <v>622</v>
      </c>
      <c r="AA1449">
        <f ca="1" t="shared" si="45"/>
        <v>18</v>
      </c>
    </row>
    <row r="1450" spans="1:27">
      <c r="A1450" s="101">
        <v>46</v>
      </c>
      <c r="B1450" s="89" t="str">
        <f t="shared" si="44"/>
        <v>451229200405182119</v>
      </c>
      <c r="C1450" s="89" t="s">
        <v>302</v>
      </c>
      <c r="D1450" s="102" t="s">
        <v>6050</v>
      </c>
      <c r="E1450" s="102" t="s">
        <v>24</v>
      </c>
      <c r="F1450" s="103" t="s">
        <v>20131</v>
      </c>
      <c r="G1450" s="103" t="s">
        <v>20608</v>
      </c>
      <c r="H1450" s="104" t="s">
        <v>6049</v>
      </c>
      <c r="I1450" s="103" t="s">
        <v>30</v>
      </c>
      <c r="J1450" s="103" t="s">
        <v>30</v>
      </c>
      <c r="K1450" s="103" t="s">
        <v>30</v>
      </c>
      <c r="L1450" s="103" t="s">
        <v>30</v>
      </c>
      <c r="M1450" s="103" t="s">
        <v>30</v>
      </c>
      <c r="N1450" s="103" t="s">
        <v>30</v>
      </c>
      <c r="O1450" s="103" t="s">
        <v>27</v>
      </c>
      <c r="P1450" s="103" t="s">
        <v>1517</v>
      </c>
      <c r="Q1450" s="103" t="s">
        <v>6051</v>
      </c>
      <c r="R1450" s="105">
        <v>18070810646</v>
      </c>
      <c r="S1450" s="103" t="s">
        <v>1517</v>
      </c>
      <c r="T1450" s="103" t="s">
        <v>20240</v>
      </c>
      <c r="U1450" s="106" t="s">
        <v>20516</v>
      </c>
      <c r="V1450" s="105" t="s">
        <v>20691</v>
      </c>
      <c r="W1450" s="107" t="s">
        <v>302</v>
      </c>
      <c r="X1450" t="s">
        <v>1371</v>
      </c>
      <c r="AA1450">
        <f ca="1" t="shared" si="45"/>
        <v>17</v>
      </c>
    </row>
    <row r="1451" spans="1:27">
      <c r="A1451" s="101">
        <v>47</v>
      </c>
      <c r="B1451" s="89" t="str">
        <f t="shared" si="44"/>
        <v>452731200307204214</v>
      </c>
      <c r="C1451" s="89" t="s">
        <v>302</v>
      </c>
      <c r="D1451" s="102" t="s">
        <v>4915</v>
      </c>
      <c r="E1451" s="102" t="s">
        <v>24</v>
      </c>
      <c r="F1451" s="103" t="s">
        <v>20131</v>
      </c>
      <c r="G1451" s="103" t="s">
        <v>20214</v>
      </c>
      <c r="H1451" s="104" t="s">
        <v>6053</v>
      </c>
      <c r="I1451" s="103" t="s">
        <v>30</v>
      </c>
      <c r="J1451" s="103" t="s">
        <v>30</v>
      </c>
      <c r="K1451" s="103" t="s">
        <v>30</v>
      </c>
      <c r="L1451" s="103" t="s">
        <v>30</v>
      </c>
      <c r="M1451" s="103" t="s">
        <v>30</v>
      </c>
      <c r="N1451" s="103" t="s">
        <v>30</v>
      </c>
      <c r="O1451" s="103" t="s">
        <v>27</v>
      </c>
      <c r="P1451" s="103" t="s">
        <v>1517</v>
      </c>
      <c r="Q1451" s="103" t="s">
        <v>6055</v>
      </c>
      <c r="R1451" s="105">
        <v>13078293206</v>
      </c>
      <c r="S1451" s="103" t="s">
        <v>1517</v>
      </c>
      <c r="T1451" s="103" t="s">
        <v>20133</v>
      </c>
      <c r="U1451" s="106" t="s">
        <v>20528</v>
      </c>
      <c r="V1451" s="105" t="s">
        <v>20698</v>
      </c>
      <c r="W1451" s="107" t="s">
        <v>302</v>
      </c>
      <c r="X1451" t="s">
        <v>6054</v>
      </c>
      <c r="AA1451">
        <f ca="1" t="shared" si="45"/>
        <v>18</v>
      </c>
    </row>
    <row r="1452" spans="1:27">
      <c r="A1452" s="101">
        <v>48</v>
      </c>
      <c r="B1452" s="89" t="str">
        <f t="shared" si="44"/>
        <v>452731200401243615</v>
      </c>
      <c r="C1452" s="89" t="s">
        <v>302</v>
      </c>
      <c r="D1452" s="102" t="s">
        <v>6057</v>
      </c>
      <c r="E1452" s="102" t="s">
        <v>24</v>
      </c>
      <c r="F1452" s="103" t="s">
        <v>20131</v>
      </c>
      <c r="G1452" s="103" t="s">
        <v>20232</v>
      </c>
      <c r="H1452" s="104" t="s">
        <v>6056</v>
      </c>
      <c r="I1452" s="103" t="s">
        <v>30</v>
      </c>
      <c r="J1452" s="103" t="s">
        <v>30</v>
      </c>
      <c r="K1452" s="103" t="s">
        <v>30</v>
      </c>
      <c r="L1452" s="103" t="s">
        <v>30</v>
      </c>
      <c r="M1452" s="103" t="s">
        <v>27</v>
      </c>
      <c r="N1452" s="103" t="s">
        <v>30</v>
      </c>
      <c r="O1452" s="103" t="s">
        <v>27</v>
      </c>
      <c r="P1452" s="103" t="s">
        <v>1517</v>
      </c>
      <c r="Q1452" s="103" t="s">
        <v>6058</v>
      </c>
      <c r="R1452" s="105">
        <v>15977838097</v>
      </c>
      <c r="S1452" s="103" t="s">
        <v>1517</v>
      </c>
      <c r="T1452" s="103" t="s">
        <v>20158</v>
      </c>
      <c r="U1452" s="106" t="s">
        <v>20195</v>
      </c>
      <c r="V1452" s="105" t="s">
        <v>20196</v>
      </c>
      <c r="W1452" s="107" t="s">
        <v>302</v>
      </c>
      <c r="X1452" t="s">
        <v>17625</v>
      </c>
      <c r="AA1452">
        <f ca="1" t="shared" si="45"/>
        <v>17</v>
      </c>
    </row>
    <row r="1453" spans="1:27">
      <c r="A1453" s="101">
        <v>49</v>
      </c>
      <c r="B1453" s="89" t="str">
        <f t="shared" si="44"/>
        <v>452731200203253927</v>
      </c>
      <c r="C1453" s="89" t="s">
        <v>302</v>
      </c>
      <c r="D1453" s="102" t="s">
        <v>6060</v>
      </c>
      <c r="E1453" s="102" t="s">
        <v>143</v>
      </c>
      <c r="F1453" s="103" t="s">
        <v>20131</v>
      </c>
      <c r="G1453" s="103" t="s">
        <v>20288</v>
      </c>
      <c r="H1453" s="104" t="s">
        <v>6059</v>
      </c>
      <c r="I1453" s="103" t="s">
        <v>30</v>
      </c>
      <c r="J1453" s="103" t="s">
        <v>30</v>
      </c>
      <c r="K1453" s="103" t="s">
        <v>30</v>
      </c>
      <c r="L1453" s="103" t="s">
        <v>30</v>
      </c>
      <c r="M1453" s="103" t="s">
        <v>27</v>
      </c>
      <c r="N1453" s="103" t="s">
        <v>30</v>
      </c>
      <c r="O1453" s="103" t="s">
        <v>27</v>
      </c>
      <c r="P1453" s="103" t="s">
        <v>1517</v>
      </c>
      <c r="Q1453" s="103" t="s">
        <v>6062</v>
      </c>
      <c r="R1453" s="105">
        <v>15949342294</v>
      </c>
      <c r="S1453" s="103" t="s">
        <v>1517</v>
      </c>
      <c r="T1453" s="103" t="s">
        <v>20140</v>
      </c>
      <c r="U1453" s="106" t="s">
        <v>20451</v>
      </c>
      <c r="V1453" s="105" t="s">
        <v>21847</v>
      </c>
      <c r="W1453" s="107" t="s">
        <v>302</v>
      </c>
      <c r="X1453" t="s">
        <v>6061</v>
      </c>
      <c r="AA1453">
        <f ca="1" t="shared" si="45"/>
        <v>19</v>
      </c>
    </row>
    <row r="1454" spans="1:27">
      <c r="A1454" s="101">
        <v>50</v>
      </c>
      <c r="B1454" s="89" t="str">
        <f t="shared" si="44"/>
        <v>452731200307200010</v>
      </c>
      <c r="C1454" s="89" t="s">
        <v>302</v>
      </c>
      <c r="D1454" s="102" t="s">
        <v>6064</v>
      </c>
      <c r="E1454" s="102" t="s">
        <v>24</v>
      </c>
      <c r="F1454" s="103" t="s">
        <v>20131</v>
      </c>
      <c r="G1454" s="103" t="s">
        <v>20214</v>
      </c>
      <c r="H1454" s="104" t="s">
        <v>6063</v>
      </c>
      <c r="I1454" s="103" t="s">
        <v>30</v>
      </c>
      <c r="J1454" s="103" t="s">
        <v>30</v>
      </c>
      <c r="K1454" s="103" t="s">
        <v>30</v>
      </c>
      <c r="L1454" s="103" t="s">
        <v>30</v>
      </c>
      <c r="M1454" s="103" t="s">
        <v>30</v>
      </c>
      <c r="N1454" s="103" t="s">
        <v>27</v>
      </c>
      <c r="O1454" s="103" t="s">
        <v>27</v>
      </c>
      <c r="P1454" s="103" t="s">
        <v>1517</v>
      </c>
      <c r="Q1454" s="103" t="s">
        <v>6066</v>
      </c>
      <c r="R1454" s="105">
        <v>13977876943</v>
      </c>
      <c r="S1454" s="103" t="s">
        <v>1517</v>
      </c>
      <c r="T1454" s="103" t="s">
        <v>1517</v>
      </c>
      <c r="U1454" s="106" t="s">
        <v>20455</v>
      </c>
      <c r="V1454" s="105" t="s">
        <v>21848</v>
      </c>
      <c r="W1454" s="107" t="s">
        <v>302</v>
      </c>
      <c r="X1454" t="s">
        <v>17626</v>
      </c>
      <c r="AA1454">
        <f ca="1" t="shared" si="45"/>
        <v>18</v>
      </c>
    </row>
    <row r="1455" spans="1:27">
      <c r="A1455" s="101">
        <v>51</v>
      </c>
      <c r="B1455" s="89" t="str">
        <f t="shared" si="44"/>
        <v>451229200402152731</v>
      </c>
      <c r="C1455" s="89" t="s">
        <v>302</v>
      </c>
      <c r="D1455" s="102" t="s">
        <v>6068</v>
      </c>
      <c r="E1455" s="102" t="s">
        <v>24</v>
      </c>
      <c r="F1455" s="103" t="s">
        <v>20178</v>
      </c>
      <c r="G1455" s="103" t="s">
        <v>20742</v>
      </c>
      <c r="H1455" s="104" t="s">
        <v>6067</v>
      </c>
      <c r="I1455" s="103" t="s">
        <v>30</v>
      </c>
      <c r="J1455" s="103" t="s">
        <v>30</v>
      </c>
      <c r="K1455" s="103" t="s">
        <v>27</v>
      </c>
      <c r="L1455" s="103" t="s">
        <v>30</v>
      </c>
      <c r="M1455" s="103" t="s">
        <v>30</v>
      </c>
      <c r="N1455" s="103" t="s">
        <v>30</v>
      </c>
      <c r="O1455" s="103" t="s">
        <v>27</v>
      </c>
      <c r="P1455" s="103" t="s">
        <v>1517</v>
      </c>
      <c r="Q1455" s="103" t="s">
        <v>6069</v>
      </c>
      <c r="R1455" s="105">
        <v>17727638756</v>
      </c>
      <c r="S1455" s="103" t="s">
        <v>1517</v>
      </c>
      <c r="T1455" s="103" t="s">
        <v>20277</v>
      </c>
      <c r="U1455" s="106" t="s">
        <v>20563</v>
      </c>
      <c r="V1455" s="105" t="s">
        <v>21849</v>
      </c>
      <c r="W1455" s="107" t="s">
        <v>302</v>
      </c>
      <c r="X1455" t="s">
        <v>794</v>
      </c>
      <c r="AA1455">
        <f ca="1" t="shared" si="45"/>
        <v>17</v>
      </c>
    </row>
    <row r="1456" spans="1:27">
      <c r="A1456" s="101">
        <v>52</v>
      </c>
      <c r="B1456" s="89" t="str">
        <f t="shared" si="44"/>
        <v>452731200209122119</v>
      </c>
      <c r="C1456" s="89" t="s">
        <v>302</v>
      </c>
      <c r="D1456" s="102" t="s">
        <v>6071</v>
      </c>
      <c r="E1456" s="102" t="s">
        <v>24</v>
      </c>
      <c r="F1456" s="103" t="s">
        <v>20131</v>
      </c>
      <c r="G1456" s="103" t="s">
        <v>20143</v>
      </c>
      <c r="H1456" s="104" t="s">
        <v>6070</v>
      </c>
      <c r="I1456" s="103" t="s">
        <v>30</v>
      </c>
      <c r="J1456" s="103" t="s">
        <v>30</v>
      </c>
      <c r="K1456" s="103" t="s">
        <v>30</v>
      </c>
      <c r="L1456" s="103" t="s">
        <v>30</v>
      </c>
      <c r="M1456" s="103" t="s">
        <v>30</v>
      </c>
      <c r="N1456" s="103" t="s">
        <v>30</v>
      </c>
      <c r="O1456" s="103" t="s">
        <v>27</v>
      </c>
      <c r="P1456" s="103" t="s">
        <v>1517</v>
      </c>
      <c r="Q1456" s="103" t="s">
        <v>6073</v>
      </c>
      <c r="R1456" s="105">
        <v>15078635495</v>
      </c>
      <c r="S1456" s="103" t="s">
        <v>1517</v>
      </c>
      <c r="T1456" s="103" t="s">
        <v>1517</v>
      </c>
      <c r="U1456" s="106" t="s">
        <v>20264</v>
      </c>
      <c r="V1456" s="105" t="s">
        <v>21850</v>
      </c>
      <c r="W1456" s="107" t="s">
        <v>302</v>
      </c>
      <c r="X1456" t="s">
        <v>17924</v>
      </c>
      <c r="AA1456">
        <f ca="1" t="shared" si="45"/>
        <v>18</v>
      </c>
    </row>
    <row r="1457" spans="1:27">
      <c r="A1457" s="101">
        <v>53</v>
      </c>
      <c r="B1457" s="89" t="str">
        <f t="shared" si="44"/>
        <v>451229200406153643</v>
      </c>
      <c r="C1457" s="89" t="s">
        <v>302</v>
      </c>
      <c r="D1457" s="102" t="s">
        <v>6075</v>
      </c>
      <c r="E1457" s="102" t="s">
        <v>143</v>
      </c>
      <c r="F1457" s="103" t="s">
        <v>20131</v>
      </c>
      <c r="G1457" s="103" t="s">
        <v>21826</v>
      </c>
      <c r="H1457" s="104" t="s">
        <v>6074</v>
      </c>
      <c r="I1457" s="103" t="s">
        <v>27</v>
      </c>
      <c r="J1457" s="103" t="s">
        <v>30</v>
      </c>
      <c r="K1457" s="103" t="s">
        <v>27</v>
      </c>
      <c r="L1457" s="103" t="s">
        <v>30</v>
      </c>
      <c r="M1457" s="103" t="s">
        <v>30</v>
      </c>
      <c r="N1457" s="103" t="s">
        <v>30</v>
      </c>
      <c r="O1457" s="103" t="s">
        <v>27</v>
      </c>
      <c r="P1457" s="103" t="s">
        <v>1517</v>
      </c>
      <c r="Q1457" s="103" t="s">
        <v>6077</v>
      </c>
      <c r="R1457" s="105">
        <v>18276988878</v>
      </c>
      <c r="S1457" s="103" t="s">
        <v>1517</v>
      </c>
      <c r="T1457" s="103" t="s">
        <v>20158</v>
      </c>
      <c r="U1457" s="106" t="s">
        <v>20898</v>
      </c>
      <c r="V1457" s="105" t="s">
        <v>21851</v>
      </c>
      <c r="W1457" s="107" t="s">
        <v>302</v>
      </c>
      <c r="X1457" t="s">
        <v>17627</v>
      </c>
      <c r="AA1457">
        <f ca="1" t="shared" si="45"/>
        <v>17</v>
      </c>
    </row>
    <row r="1458" spans="1:27">
      <c r="A1458" s="101">
        <v>54</v>
      </c>
      <c r="B1458" s="89" t="str">
        <f t="shared" si="44"/>
        <v>451229200410043651</v>
      </c>
      <c r="C1458" s="89" t="s">
        <v>302</v>
      </c>
      <c r="D1458" s="102" t="s">
        <v>6079</v>
      </c>
      <c r="E1458" s="102" t="s">
        <v>24</v>
      </c>
      <c r="F1458" s="103" t="s">
        <v>20178</v>
      </c>
      <c r="G1458" s="103" t="s">
        <v>20412</v>
      </c>
      <c r="H1458" s="104" t="s">
        <v>6078</v>
      </c>
      <c r="I1458" s="103" t="s">
        <v>27</v>
      </c>
      <c r="J1458" s="103" t="s">
        <v>27</v>
      </c>
      <c r="K1458" s="103" t="s">
        <v>30</v>
      </c>
      <c r="L1458" s="103" t="s">
        <v>30</v>
      </c>
      <c r="M1458" s="103" t="s">
        <v>30</v>
      </c>
      <c r="N1458" s="103" t="s">
        <v>30</v>
      </c>
      <c r="O1458" s="103" t="s">
        <v>27</v>
      </c>
      <c r="P1458" s="103" t="s">
        <v>1517</v>
      </c>
      <c r="Q1458" s="103" t="s">
        <v>6081</v>
      </c>
      <c r="R1458" s="105">
        <v>18978760112</v>
      </c>
      <c r="S1458" s="103" t="s">
        <v>1517</v>
      </c>
      <c r="T1458" s="103" t="s">
        <v>20158</v>
      </c>
      <c r="U1458" s="106" t="s">
        <v>20491</v>
      </c>
      <c r="V1458" s="105" t="s">
        <v>21754</v>
      </c>
      <c r="W1458" s="107" t="s">
        <v>302</v>
      </c>
      <c r="X1458" t="s">
        <v>17628</v>
      </c>
      <c r="AA1458">
        <f ca="1" t="shared" si="45"/>
        <v>16</v>
      </c>
    </row>
    <row r="1459" spans="1:27">
      <c r="A1459" s="101">
        <v>55</v>
      </c>
      <c r="B1459" s="89" t="str">
        <f t="shared" si="44"/>
        <v>451229200205176611</v>
      </c>
      <c r="C1459" s="89" t="s">
        <v>302</v>
      </c>
      <c r="D1459" s="102" t="s">
        <v>6083</v>
      </c>
      <c r="E1459" s="102" t="s">
        <v>24</v>
      </c>
      <c r="F1459" s="103" t="s">
        <v>20178</v>
      </c>
      <c r="G1459" s="103" t="s">
        <v>20150</v>
      </c>
      <c r="H1459" s="104" t="s">
        <v>6082</v>
      </c>
      <c r="I1459" s="103" t="s">
        <v>27</v>
      </c>
      <c r="J1459" s="103" t="s">
        <v>27</v>
      </c>
      <c r="K1459" s="103" t="s">
        <v>30</v>
      </c>
      <c r="L1459" s="103" t="s">
        <v>27</v>
      </c>
      <c r="M1459" s="103" t="s">
        <v>30</v>
      </c>
      <c r="N1459" s="103" t="s">
        <v>30</v>
      </c>
      <c r="O1459" s="103" t="s">
        <v>27</v>
      </c>
      <c r="P1459" s="103" t="s">
        <v>1517</v>
      </c>
      <c r="Q1459" s="103" t="s">
        <v>6085</v>
      </c>
      <c r="R1459" s="105">
        <v>13687814129</v>
      </c>
      <c r="S1459" s="103" t="s">
        <v>1517</v>
      </c>
      <c r="T1459" s="103" t="s">
        <v>20894</v>
      </c>
      <c r="U1459" s="106" t="s">
        <v>21852</v>
      </c>
      <c r="V1459" s="105" t="s">
        <v>21853</v>
      </c>
      <c r="W1459" s="107" t="s">
        <v>302</v>
      </c>
      <c r="X1459" t="s">
        <v>6084</v>
      </c>
      <c r="AA1459">
        <f ca="1" t="shared" si="45"/>
        <v>19</v>
      </c>
    </row>
    <row r="1460" spans="1:27">
      <c r="A1460" s="101">
        <v>56</v>
      </c>
      <c r="B1460" s="89" t="str">
        <f t="shared" si="44"/>
        <v>452731200402030929</v>
      </c>
      <c r="C1460" s="89" t="s">
        <v>302</v>
      </c>
      <c r="D1460" s="102" t="s">
        <v>6087</v>
      </c>
      <c r="E1460" s="102" t="s">
        <v>143</v>
      </c>
      <c r="F1460" s="103" t="s">
        <v>20131</v>
      </c>
      <c r="G1460" s="103" t="s">
        <v>20742</v>
      </c>
      <c r="H1460" s="104" t="s">
        <v>6086</v>
      </c>
      <c r="I1460" s="103" t="s">
        <v>30</v>
      </c>
      <c r="J1460" s="103" t="s">
        <v>30</v>
      </c>
      <c r="K1460" s="103" t="s">
        <v>30</v>
      </c>
      <c r="L1460" s="103" t="s">
        <v>30</v>
      </c>
      <c r="M1460" s="103" t="s">
        <v>30</v>
      </c>
      <c r="N1460" s="103" t="s">
        <v>30</v>
      </c>
      <c r="O1460" s="103" t="s">
        <v>27</v>
      </c>
      <c r="P1460" s="103" t="s">
        <v>1517</v>
      </c>
      <c r="Q1460" s="103" t="s">
        <v>576</v>
      </c>
      <c r="R1460" s="105">
        <v>13977840849</v>
      </c>
      <c r="S1460" s="103" t="s">
        <v>1517</v>
      </c>
      <c r="T1460" s="103" t="s">
        <v>20151</v>
      </c>
      <c r="U1460" s="106" t="s">
        <v>20151</v>
      </c>
      <c r="V1460" s="105" t="s">
        <v>20344</v>
      </c>
      <c r="W1460" s="107" t="s">
        <v>302</v>
      </c>
      <c r="X1460" t="s">
        <v>17629</v>
      </c>
      <c r="AA1460">
        <f ca="1" t="shared" si="45"/>
        <v>17</v>
      </c>
    </row>
    <row r="1461" spans="1:27">
      <c r="A1461" s="101">
        <v>57</v>
      </c>
      <c r="B1461" s="89" t="str">
        <f t="shared" si="44"/>
        <v>452731200312074821</v>
      </c>
      <c r="C1461" s="89" t="s">
        <v>302</v>
      </c>
      <c r="D1461" s="102" t="s">
        <v>6090</v>
      </c>
      <c r="E1461" s="102" t="s">
        <v>143</v>
      </c>
      <c r="F1461" s="103" t="s">
        <v>20131</v>
      </c>
      <c r="G1461" s="103" t="s">
        <v>20433</v>
      </c>
      <c r="H1461" s="104" t="s">
        <v>6089</v>
      </c>
      <c r="I1461" s="103" t="s">
        <v>30</v>
      </c>
      <c r="J1461" s="103" t="s">
        <v>30</v>
      </c>
      <c r="K1461" s="103" t="s">
        <v>30</v>
      </c>
      <c r="L1461" s="103" t="s">
        <v>30</v>
      </c>
      <c r="M1461" s="103" t="s">
        <v>30</v>
      </c>
      <c r="N1461" s="103" t="s">
        <v>30</v>
      </c>
      <c r="O1461" s="103" t="s">
        <v>27</v>
      </c>
      <c r="P1461" s="103" t="s">
        <v>1517</v>
      </c>
      <c r="Q1461" s="103" t="s">
        <v>1068</v>
      </c>
      <c r="R1461" s="105">
        <v>15277890668</v>
      </c>
      <c r="S1461" s="103" t="s">
        <v>1517</v>
      </c>
      <c r="T1461" s="103" t="s">
        <v>1517</v>
      </c>
      <c r="U1461" s="106" t="s">
        <v>20628</v>
      </c>
      <c r="V1461" s="105" t="s">
        <v>21854</v>
      </c>
      <c r="W1461" s="107" t="s">
        <v>302</v>
      </c>
      <c r="X1461" t="s">
        <v>17630</v>
      </c>
      <c r="AA1461">
        <f ca="1" t="shared" si="45"/>
        <v>17</v>
      </c>
    </row>
    <row r="1462" spans="1:27">
      <c r="A1462" s="101">
        <v>58</v>
      </c>
      <c r="B1462" s="89" t="str">
        <f t="shared" si="44"/>
        <v>452731200307091838</v>
      </c>
      <c r="C1462" s="89" t="s">
        <v>302</v>
      </c>
      <c r="D1462" s="102" t="s">
        <v>6094</v>
      </c>
      <c r="E1462" s="102" t="s">
        <v>24</v>
      </c>
      <c r="F1462" s="103" t="s">
        <v>20131</v>
      </c>
      <c r="G1462" s="103" t="s">
        <v>20214</v>
      </c>
      <c r="H1462" s="104" t="s">
        <v>6093</v>
      </c>
      <c r="I1462" s="103" t="s">
        <v>30</v>
      </c>
      <c r="J1462" s="103" t="s">
        <v>30</v>
      </c>
      <c r="K1462" s="103" t="s">
        <v>30</v>
      </c>
      <c r="L1462" s="103" t="s">
        <v>30</v>
      </c>
      <c r="M1462" s="103" t="s">
        <v>30</v>
      </c>
      <c r="N1462" s="103" t="s">
        <v>30</v>
      </c>
      <c r="O1462" s="103" t="s">
        <v>27</v>
      </c>
      <c r="P1462" s="103" t="s">
        <v>1517</v>
      </c>
      <c r="Q1462" s="103" t="s">
        <v>6096</v>
      </c>
      <c r="R1462" s="105">
        <v>13407751662</v>
      </c>
      <c r="S1462" s="103" t="s">
        <v>1517</v>
      </c>
      <c r="T1462" s="103" t="s">
        <v>20208</v>
      </c>
      <c r="U1462" s="106" t="s">
        <v>20343</v>
      </c>
      <c r="V1462" s="105" t="s">
        <v>21855</v>
      </c>
      <c r="W1462" s="107" t="s">
        <v>302</v>
      </c>
      <c r="X1462" t="s">
        <v>6095</v>
      </c>
      <c r="AA1462">
        <f ca="1" t="shared" si="45"/>
        <v>18</v>
      </c>
    </row>
    <row r="1463" spans="1:27">
      <c r="A1463" s="101">
        <v>59</v>
      </c>
      <c r="B1463" s="89" t="str">
        <f t="shared" si="44"/>
        <v>452731200402105417</v>
      </c>
      <c r="C1463" s="89" t="s">
        <v>302</v>
      </c>
      <c r="D1463" s="102" t="s">
        <v>6099</v>
      </c>
      <c r="E1463" s="102" t="s">
        <v>24</v>
      </c>
      <c r="F1463" s="103" t="s">
        <v>20131</v>
      </c>
      <c r="G1463" s="103" t="s">
        <v>20742</v>
      </c>
      <c r="H1463" s="104" t="s">
        <v>6098</v>
      </c>
      <c r="I1463" s="103" t="s">
        <v>30</v>
      </c>
      <c r="J1463" s="103" t="s">
        <v>30</v>
      </c>
      <c r="K1463" s="103" t="s">
        <v>30</v>
      </c>
      <c r="L1463" s="103" t="s">
        <v>30</v>
      </c>
      <c r="M1463" s="103" t="s">
        <v>30</v>
      </c>
      <c r="N1463" s="103" t="s">
        <v>30</v>
      </c>
      <c r="O1463" s="103" t="s">
        <v>27</v>
      </c>
      <c r="P1463" s="103" t="s">
        <v>1517</v>
      </c>
      <c r="Q1463" s="103" t="s">
        <v>6100</v>
      </c>
      <c r="R1463" s="105">
        <v>13367580388</v>
      </c>
      <c r="S1463" s="103" t="s">
        <v>1517</v>
      </c>
      <c r="T1463" s="103" t="s">
        <v>1517</v>
      </c>
      <c r="U1463" s="106" t="s">
        <v>20233</v>
      </c>
      <c r="V1463" s="105" t="s">
        <v>21316</v>
      </c>
      <c r="W1463" s="107" t="s">
        <v>302</v>
      </c>
      <c r="X1463" t="s">
        <v>17631</v>
      </c>
      <c r="AA1463">
        <f ca="1" t="shared" si="45"/>
        <v>17</v>
      </c>
    </row>
    <row r="1464" spans="1:27">
      <c r="A1464" s="101">
        <v>60</v>
      </c>
      <c r="B1464" s="89" t="str">
        <f t="shared" si="44"/>
        <v>451229200401056617</v>
      </c>
      <c r="C1464" s="89" t="s">
        <v>302</v>
      </c>
      <c r="D1464" s="102" t="s">
        <v>6102</v>
      </c>
      <c r="E1464" s="102" t="s">
        <v>24</v>
      </c>
      <c r="F1464" s="103" t="s">
        <v>20131</v>
      </c>
      <c r="G1464" s="103" t="s">
        <v>20232</v>
      </c>
      <c r="H1464" s="104" t="s">
        <v>6101</v>
      </c>
      <c r="I1464" s="103" t="s">
        <v>27</v>
      </c>
      <c r="J1464" s="103" t="s">
        <v>30</v>
      </c>
      <c r="K1464" s="103" t="s">
        <v>30</v>
      </c>
      <c r="L1464" s="103" t="s">
        <v>30</v>
      </c>
      <c r="M1464" s="103" t="s">
        <v>30</v>
      </c>
      <c r="N1464" s="103" t="s">
        <v>30</v>
      </c>
      <c r="O1464" s="103" t="s">
        <v>27</v>
      </c>
      <c r="P1464" s="103" t="s">
        <v>1517</v>
      </c>
      <c r="Q1464" s="103" t="s">
        <v>6104</v>
      </c>
      <c r="R1464" s="105">
        <v>13324788361</v>
      </c>
      <c r="S1464" s="103" t="s">
        <v>1517</v>
      </c>
      <c r="T1464" s="103" t="s">
        <v>20894</v>
      </c>
      <c r="U1464" s="106" t="s">
        <v>21279</v>
      </c>
      <c r="V1464" s="105" t="s">
        <v>21856</v>
      </c>
      <c r="W1464" s="107" t="s">
        <v>302</v>
      </c>
      <c r="X1464" t="s">
        <v>6103</v>
      </c>
      <c r="AA1464">
        <f ca="1" t="shared" si="45"/>
        <v>17</v>
      </c>
    </row>
    <row r="1465" spans="1:27">
      <c r="A1465" s="101">
        <v>61</v>
      </c>
      <c r="B1465" s="89" t="str">
        <f t="shared" si="44"/>
        <v>452731200310055432</v>
      </c>
      <c r="C1465" s="89" t="s">
        <v>302</v>
      </c>
      <c r="D1465" s="102" t="s">
        <v>6107</v>
      </c>
      <c r="E1465" s="102" t="s">
        <v>24</v>
      </c>
      <c r="F1465" s="103" t="s">
        <v>20131</v>
      </c>
      <c r="G1465" s="103" t="s">
        <v>20307</v>
      </c>
      <c r="H1465" s="104" t="s">
        <v>6106</v>
      </c>
      <c r="I1465" s="103" t="s">
        <v>30</v>
      </c>
      <c r="J1465" s="103" t="s">
        <v>30</v>
      </c>
      <c r="K1465" s="103" t="s">
        <v>30</v>
      </c>
      <c r="L1465" s="103" t="s">
        <v>30</v>
      </c>
      <c r="M1465" s="103" t="s">
        <v>30</v>
      </c>
      <c r="N1465" s="103" t="s">
        <v>30</v>
      </c>
      <c r="O1465" s="103" t="s">
        <v>30</v>
      </c>
      <c r="P1465" s="103" t="s">
        <v>1517</v>
      </c>
      <c r="Q1465" s="103" t="s">
        <v>6109</v>
      </c>
      <c r="R1465" s="105">
        <v>13557181471</v>
      </c>
      <c r="S1465" s="103" t="s">
        <v>1517</v>
      </c>
      <c r="T1465" s="103" t="s">
        <v>1517</v>
      </c>
      <c r="U1465" s="106" t="s">
        <v>20272</v>
      </c>
      <c r="V1465" s="105" t="s">
        <v>21857</v>
      </c>
      <c r="W1465" s="107" t="s">
        <v>302</v>
      </c>
      <c r="X1465" t="s">
        <v>17632</v>
      </c>
      <c r="AA1465">
        <f ca="1" t="shared" si="45"/>
        <v>17</v>
      </c>
    </row>
    <row r="1466" spans="1:27">
      <c r="A1466" s="101">
        <v>62</v>
      </c>
      <c r="B1466" s="89" t="str">
        <f t="shared" si="44"/>
        <v>451229200310103617</v>
      </c>
      <c r="C1466" s="89" t="s">
        <v>302</v>
      </c>
      <c r="D1466" s="102" t="s">
        <v>6111</v>
      </c>
      <c r="E1466" s="102" t="s">
        <v>24</v>
      </c>
      <c r="F1466" s="103" t="s">
        <v>20131</v>
      </c>
      <c r="G1466" s="103" t="s">
        <v>20307</v>
      </c>
      <c r="H1466" s="104" t="s">
        <v>6110</v>
      </c>
      <c r="I1466" s="103" t="s">
        <v>27</v>
      </c>
      <c r="J1466" s="103" t="s">
        <v>30</v>
      </c>
      <c r="K1466" s="103" t="s">
        <v>30</v>
      </c>
      <c r="L1466" s="103" t="s">
        <v>30</v>
      </c>
      <c r="M1466" s="103" t="s">
        <v>30</v>
      </c>
      <c r="N1466" s="103" t="s">
        <v>30</v>
      </c>
      <c r="O1466" s="103" t="s">
        <v>27</v>
      </c>
      <c r="P1466" s="103" t="s">
        <v>1517</v>
      </c>
      <c r="Q1466" s="103" t="s">
        <v>6113</v>
      </c>
      <c r="R1466" s="105">
        <v>18378897142</v>
      </c>
      <c r="S1466" s="103" t="s">
        <v>1517</v>
      </c>
      <c r="T1466" s="103" t="s">
        <v>20158</v>
      </c>
      <c r="U1466" s="106" t="s">
        <v>20159</v>
      </c>
      <c r="V1466" s="105" t="s">
        <v>21858</v>
      </c>
      <c r="W1466" s="107" t="s">
        <v>302</v>
      </c>
      <c r="X1466" t="s">
        <v>17633</v>
      </c>
      <c r="AA1466">
        <f ca="1" t="shared" si="45"/>
        <v>17</v>
      </c>
    </row>
    <row r="1467" spans="1:27">
      <c r="A1467" s="101">
        <v>63</v>
      </c>
      <c r="B1467" s="89" t="str">
        <f t="shared" si="44"/>
        <v>451229200208255745</v>
      </c>
      <c r="C1467" s="89" t="s">
        <v>302</v>
      </c>
      <c r="D1467" s="102" t="s">
        <v>6115</v>
      </c>
      <c r="E1467" s="102" t="s">
        <v>143</v>
      </c>
      <c r="F1467" s="103" t="s">
        <v>20178</v>
      </c>
      <c r="G1467" s="103" t="s">
        <v>20182</v>
      </c>
      <c r="H1467" s="104" t="s">
        <v>6114</v>
      </c>
      <c r="I1467" s="103" t="s">
        <v>30</v>
      </c>
      <c r="J1467" s="103" t="s">
        <v>30</v>
      </c>
      <c r="K1467" s="103" t="s">
        <v>30</v>
      </c>
      <c r="L1467" s="103" t="s">
        <v>30</v>
      </c>
      <c r="M1467" s="103" t="s">
        <v>27</v>
      </c>
      <c r="N1467" s="103" t="s">
        <v>30</v>
      </c>
      <c r="O1467" s="103" t="s">
        <v>27</v>
      </c>
      <c r="P1467" s="103" t="s">
        <v>1517</v>
      </c>
      <c r="Q1467" s="103" t="s">
        <v>6116</v>
      </c>
      <c r="R1467" s="105">
        <v>18070863228</v>
      </c>
      <c r="S1467" s="103" t="s">
        <v>1517</v>
      </c>
      <c r="T1467" s="103" t="s">
        <v>1517</v>
      </c>
      <c r="U1467" s="106" t="s">
        <v>20198</v>
      </c>
      <c r="V1467" s="105" t="s">
        <v>20199</v>
      </c>
      <c r="W1467" s="107" t="s">
        <v>302</v>
      </c>
      <c r="X1467" t="s">
        <v>19201</v>
      </c>
      <c r="AA1467">
        <f ca="1" t="shared" si="45"/>
        <v>18</v>
      </c>
    </row>
    <row r="1468" spans="1:27">
      <c r="A1468" s="101">
        <v>64</v>
      </c>
      <c r="B1468" s="89" t="str">
        <f t="shared" si="44"/>
        <v>451229200212160319</v>
      </c>
      <c r="C1468" s="89" t="s">
        <v>302</v>
      </c>
      <c r="D1468" s="102" t="s">
        <v>6118</v>
      </c>
      <c r="E1468" s="102" t="s">
        <v>24</v>
      </c>
      <c r="F1468" s="103" t="s">
        <v>20178</v>
      </c>
      <c r="G1468" s="103" t="s">
        <v>20136</v>
      </c>
      <c r="H1468" s="104" t="s">
        <v>6117</v>
      </c>
      <c r="I1468" s="103" t="s">
        <v>30</v>
      </c>
      <c r="J1468" s="103" t="s">
        <v>30</v>
      </c>
      <c r="K1468" s="103" t="s">
        <v>27</v>
      </c>
      <c r="L1468" s="103" t="s">
        <v>30</v>
      </c>
      <c r="M1468" s="103" t="s">
        <v>30</v>
      </c>
      <c r="N1468" s="103" t="s">
        <v>30</v>
      </c>
      <c r="O1468" s="103" t="s">
        <v>27</v>
      </c>
      <c r="P1468" s="103" t="s">
        <v>20280</v>
      </c>
      <c r="Q1468" s="103" t="s">
        <v>6120</v>
      </c>
      <c r="R1468" s="105">
        <v>13977859476</v>
      </c>
      <c r="S1468" s="103" t="s">
        <v>1517</v>
      </c>
      <c r="T1468" s="103" t="s">
        <v>20280</v>
      </c>
      <c r="U1468" s="106" t="s">
        <v>20857</v>
      </c>
      <c r="V1468" s="105" t="s">
        <v>21859</v>
      </c>
      <c r="W1468" s="107" t="s">
        <v>302</v>
      </c>
      <c r="X1468" t="s">
        <v>6119</v>
      </c>
      <c r="AA1468">
        <f ca="1" t="shared" si="45"/>
        <v>18</v>
      </c>
    </row>
    <row r="1469" spans="1:27">
      <c r="A1469" s="101">
        <v>65</v>
      </c>
      <c r="B1469" s="89" t="str">
        <f t="shared" si="44"/>
        <v>45122920000106241X</v>
      </c>
      <c r="C1469" s="89" t="s">
        <v>302</v>
      </c>
      <c r="D1469" s="102" t="s">
        <v>6122</v>
      </c>
      <c r="E1469" s="102" t="s">
        <v>24</v>
      </c>
      <c r="F1469" s="103" t="s">
        <v>20178</v>
      </c>
      <c r="G1469" s="103" t="s">
        <v>20147</v>
      </c>
      <c r="H1469" s="104" t="s">
        <v>6121</v>
      </c>
      <c r="I1469" s="103" t="s">
        <v>27</v>
      </c>
      <c r="J1469" s="103" t="s">
        <v>30</v>
      </c>
      <c r="K1469" s="103" t="s">
        <v>27</v>
      </c>
      <c r="L1469" s="103" t="s">
        <v>30</v>
      </c>
      <c r="M1469" s="103" t="s">
        <v>30</v>
      </c>
      <c r="N1469" s="103" t="s">
        <v>30</v>
      </c>
      <c r="O1469" s="103" t="s">
        <v>27</v>
      </c>
      <c r="P1469" s="103" t="s">
        <v>20191</v>
      </c>
      <c r="Q1469" s="103" t="s">
        <v>6123</v>
      </c>
      <c r="R1469" s="105">
        <v>19127012215</v>
      </c>
      <c r="S1469" s="103" t="s">
        <v>1517</v>
      </c>
      <c r="T1469" s="103" t="s">
        <v>20191</v>
      </c>
      <c r="U1469" s="106" t="s">
        <v>20877</v>
      </c>
      <c r="V1469" s="105" t="s">
        <v>20878</v>
      </c>
      <c r="W1469" s="107" t="s">
        <v>302</v>
      </c>
      <c r="X1469" t="s">
        <v>2033</v>
      </c>
      <c r="AA1469">
        <f ca="1" t="shared" si="45"/>
        <v>21</v>
      </c>
    </row>
    <row r="1470" spans="1:27">
      <c r="A1470" s="101">
        <v>66</v>
      </c>
      <c r="B1470" s="89" t="str">
        <f t="shared" si="44"/>
        <v>450124200401062736</v>
      </c>
      <c r="C1470" s="89" t="s">
        <v>302</v>
      </c>
      <c r="D1470" s="102" t="s">
        <v>6125</v>
      </c>
      <c r="E1470" s="102" t="s">
        <v>24</v>
      </c>
      <c r="F1470" s="103" t="s">
        <v>20131</v>
      </c>
      <c r="G1470" s="103" t="s">
        <v>20232</v>
      </c>
      <c r="H1470" s="104" t="s">
        <v>6124</v>
      </c>
      <c r="I1470" s="103" t="s">
        <v>30</v>
      </c>
      <c r="J1470" s="103" t="s">
        <v>30</v>
      </c>
      <c r="K1470" s="103" t="s">
        <v>30</v>
      </c>
      <c r="L1470" s="103" t="s">
        <v>30</v>
      </c>
      <c r="M1470" s="103" t="s">
        <v>30</v>
      </c>
      <c r="N1470" s="103" t="s">
        <v>30</v>
      </c>
      <c r="O1470" s="103" t="s">
        <v>27</v>
      </c>
      <c r="P1470" s="103" t="s">
        <v>13873</v>
      </c>
      <c r="Q1470" s="103" t="s">
        <v>6127</v>
      </c>
      <c r="R1470" s="105">
        <v>18776879885</v>
      </c>
      <c r="S1470" s="103" t="s">
        <v>1517</v>
      </c>
      <c r="T1470" s="103" t="s">
        <v>1517</v>
      </c>
      <c r="U1470" s="106" t="s">
        <v>21215</v>
      </c>
      <c r="V1470" s="105" t="s">
        <v>21860</v>
      </c>
      <c r="W1470" s="107" t="s">
        <v>302</v>
      </c>
      <c r="X1470" t="s">
        <v>17634</v>
      </c>
      <c r="AA1470">
        <f ca="1" t="shared" si="45"/>
        <v>17</v>
      </c>
    </row>
    <row r="1471" spans="1:27">
      <c r="A1471" s="101">
        <v>67</v>
      </c>
      <c r="B1471" s="89" t="str">
        <f t="shared" si="44"/>
        <v>452731200401010336</v>
      </c>
      <c r="C1471" s="89" t="s">
        <v>302</v>
      </c>
      <c r="D1471" s="102" t="s">
        <v>6129</v>
      </c>
      <c r="E1471" s="102" t="s">
        <v>24</v>
      </c>
      <c r="F1471" s="103" t="s">
        <v>20178</v>
      </c>
      <c r="G1471" s="103" t="s">
        <v>20232</v>
      </c>
      <c r="H1471" s="104" t="s">
        <v>6128</v>
      </c>
      <c r="I1471" s="103" t="s">
        <v>27</v>
      </c>
      <c r="J1471" s="103" t="s">
        <v>30</v>
      </c>
      <c r="K1471" s="103" t="s">
        <v>27</v>
      </c>
      <c r="L1471" s="103" t="s">
        <v>30</v>
      </c>
      <c r="M1471" s="103" t="s">
        <v>30</v>
      </c>
      <c r="N1471" s="103" t="s">
        <v>30</v>
      </c>
      <c r="O1471" s="103" t="s">
        <v>27</v>
      </c>
      <c r="P1471" s="103" t="s">
        <v>4759</v>
      </c>
      <c r="Q1471" s="103" t="s">
        <v>6131</v>
      </c>
      <c r="R1471" s="105" t="s">
        <v>6132</v>
      </c>
      <c r="S1471" s="103" t="s">
        <v>1517</v>
      </c>
      <c r="T1471" s="103" t="s">
        <v>20280</v>
      </c>
      <c r="U1471" s="106" t="s">
        <v>20734</v>
      </c>
      <c r="V1471" s="105" t="s">
        <v>21861</v>
      </c>
      <c r="W1471" s="107" t="s">
        <v>302</v>
      </c>
      <c r="X1471" t="s">
        <v>21862</v>
      </c>
      <c r="AA1471">
        <f ca="1" t="shared" si="45"/>
        <v>17</v>
      </c>
    </row>
    <row r="1472" spans="1:27">
      <c r="A1472" s="101">
        <v>68</v>
      </c>
      <c r="B1472" s="89" t="str">
        <f t="shared" si="44"/>
        <v>451229200212151834</v>
      </c>
      <c r="C1472" s="89" t="s">
        <v>302</v>
      </c>
      <c r="D1472" s="102" t="s">
        <v>6135</v>
      </c>
      <c r="E1472" s="102" t="s">
        <v>24</v>
      </c>
      <c r="F1472" s="103" t="s">
        <v>20131</v>
      </c>
      <c r="G1472" s="103" t="s">
        <v>20136</v>
      </c>
      <c r="H1472" s="104" t="s">
        <v>6134</v>
      </c>
      <c r="I1472" s="103" t="s">
        <v>30</v>
      </c>
      <c r="J1472" s="103" t="s">
        <v>30</v>
      </c>
      <c r="K1472" s="103" t="s">
        <v>27</v>
      </c>
      <c r="L1472" s="103" t="s">
        <v>30</v>
      </c>
      <c r="M1472" s="103" t="s">
        <v>30</v>
      </c>
      <c r="N1472" s="103" t="s">
        <v>30</v>
      </c>
      <c r="O1472" s="103" t="s">
        <v>27</v>
      </c>
      <c r="P1472" s="103" t="s">
        <v>4759</v>
      </c>
      <c r="Q1472" s="103" t="s">
        <v>6137</v>
      </c>
      <c r="R1472" s="105" t="s">
        <v>6138</v>
      </c>
      <c r="S1472" s="103" t="s">
        <v>1517</v>
      </c>
      <c r="T1472" s="103" t="s">
        <v>20208</v>
      </c>
      <c r="U1472" s="106" t="s">
        <v>21835</v>
      </c>
      <c r="V1472" s="105" t="s">
        <v>21863</v>
      </c>
      <c r="W1472" s="107" t="s">
        <v>302</v>
      </c>
      <c r="X1472" t="s">
        <v>19202</v>
      </c>
      <c r="AA1472">
        <f ca="1" t="shared" si="45"/>
        <v>18</v>
      </c>
    </row>
    <row r="1473" spans="1:27">
      <c r="A1473" s="101">
        <v>69</v>
      </c>
      <c r="B1473" s="89" t="str">
        <f t="shared" si="44"/>
        <v>452731200404120012</v>
      </c>
      <c r="C1473" s="89" t="s">
        <v>302</v>
      </c>
      <c r="D1473" s="102" t="s">
        <v>6140</v>
      </c>
      <c r="E1473" s="102" t="s">
        <v>24</v>
      </c>
      <c r="F1473" s="103" t="s">
        <v>20131</v>
      </c>
      <c r="G1473" s="103" t="s">
        <v>20255</v>
      </c>
      <c r="H1473" s="104" t="s">
        <v>6139</v>
      </c>
      <c r="I1473" s="103" t="s">
        <v>30</v>
      </c>
      <c r="J1473" s="103" t="s">
        <v>30</v>
      </c>
      <c r="K1473" s="103" t="s">
        <v>30</v>
      </c>
      <c r="L1473" s="103" t="s">
        <v>30</v>
      </c>
      <c r="M1473" s="103" t="s">
        <v>30</v>
      </c>
      <c r="N1473" s="103" t="s">
        <v>30</v>
      </c>
      <c r="O1473" s="103" t="s">
        <v>27</v>
      </c>
      <c r="P1473" s="103" t="s">
        <v>4759</v>
      </c>
      <c r="Q1473" s="103" t="s">
        <v>6142</v>
      </c>
      <c r="R1473" s="105" t="s">
        <v>6143</v>
      </c>
      <c r="S1473" s="103" t="s">
        <v>1517</v>
      </c>
      <c r="T1473" s="103" t="s">
        <v>1517</v>
      </c>
      <c r="U1473" s="106" t="s">
        <v>21215</v>
      </c>
      <c r="V1473" s="105" t="s">
        <v>21864</v>
      </c>
      <c r="W1473" s="107" t="s">
        <v>302</v>
      </c>
      <c r="X1473" t="s">
        <v>17635</v>
      </c>
      <c r="AA1473">
        <f ca="1" t="shared" si="45"/>
        <v>17</v>
      </c>
    </row>
    <row r="1474" spans="1:27">
      <c r="A1474" s="101">
        <v>70</v>
      </c>
      <c r="B1474" s="89" t="str">
        <f t="shared" si="44"/>
        <v>452731200201252138</v>
      </c>
      <c r="C1474" s="89" t="s">
        <v>302</v>
      </c>
      <c r="D1474" s="102" t="s">
        <v>6146</v>
      </c>
      <c r="E1474" s="102" t="s">
        <v>24</v>
      </c>
      <c r="F1474" s="103" t="s">
        <v>20178</v>
      </c>
      <c r="G1474" s="103" t="s">
        <v>20175</v>
      </c>
      <c r="H1474" s="104" t="s">
        <v>6145</v>
      </c>
      <c r="I1474" s="103" t="s">
        <v>27</v>
      </c>
      <c r="J1474" s="103" t="s">
        <v>27</v>
      </c>
      <c r="K1474" s="103" t="s">
        <v>27</v>
      </c>
      <c r="L1474" s="103" t="s">
        <v>30</v>
      </c>
      <c r="M1474" s="103" t="s">
        <v>30</v>
      </c>
      <c r="N1474" s="103" t="s">
        <v>30</v>
      </c>
      <c r="O1474" s="103" t="s">
        <v>27</v>
      </c>
      <c r="P1474" s="103" t="s">
        <v>1517</v>
      </c>
      <c r="Q1474" s="103" t="s">
        <v>6148</v>
      </c>
      <c r="R1474" s="105">
        <v>17807801529</v>
      </c>
      <c r="S1474" s="103" t="s">
        <v>1517</v>
      </c>
      <c r="T1474" s="103" t="s">
        <v>20240</v>
      </c>
      <c r="U1474" s="106" t="s">
        <v>20516</v>
      </c>
      <c r="V1474" s="105" t="s">
        <v>21865</v>
      </c>
      <c r="W1474" s="107" t="s">
        <v>302</v>
      </c>
      <c r="X1474" t="s">
        <v>6147</v>
      </c>
      <c r="AA1474">
        <f ca="1" t="shared" si="45"/>
        <v>19</v>
      </c>
    </row>
    <row r="1475" spans="1:27">
      <c r="A1475" s="101">
        <v>71</v>
      </c>
      <c r="B1475" s="89" t="str">
        <f t="shared" ref="B1475:B1538" si="46">H1475</f>
        <v>451229200406162419</v>
      </c>
      <c r="C1475" s="89" t="s">
        <v>302</v>
      </c>
      <c r="D1475" s="102" t="s">
        <v>6150</v>
      </c>
      <c r="E1475" s="102" t="s">
        <v>24</v>
      </c>
      <c r="F1475" s="103" t="s">
        <v>20178</v>
      </c>
      <c r="G1475" s="103" t="s">
        <v>21826</v>
      </c>
      <c r="H1475" s="104" t="s">
        <v>6149</v>
      </c>
      <c r="I1475" s="103" t="s">
        <v>27</v>
      </c>
      <c r="J1475" s="103" t="s">
        <v>30</v>
      </c>
      <c r="K1475" s="103" t="s">
        <v>30</v>
      </c>
      <c r="L1475" s="103" t="s">
        <v>30</v>
      </c>
      <c r="M1475" s="103" t="s">
        <v>30</v>
      </c>
      <c r="N1475" s="103" t="s">
        <v>30</v>
      </c>
      <c r="O1475" s="103" t="s">
        <v>27</v>
      </c>
      <c r="P1475" s="103" t="s">
        <v>20191</v>
      </c>
      <c r="Q1475" s="103" t="s">
        <v>6152</v>
      </c>
      <c r="R1475" s="105">
        <v>19977826339</v>
      </c>
      <c r="S1475" s="103" t="s">
        <v>1517</v>
      </c>
      <c r="T1475" s="103" t="s">
        <v>20191</v>
      </c>
      <c r="U1475" s="106" t="s">
        <v>20491</v>
      </c>
      <c r="V1475" s="105" t="s">
        <v>21866</v>
      </c>
      <c r="W1475" s="107" t="s">
        <v>302</v>
      </c>
      <c r="X1475" t="s">
        <v>6151</v>
      </c>
      <c r="AA1475">
        <f ca="1" t="shared" si="45"/>
        <v>17</v>
      </c>
    </row>
    <row r="1476" spans="1:27">
      <c r="A1476" s="101">
        <v>72</v>
      </c>
      <c r="B1476" s="89" t="str">
        <f t="shared" si="46"/>
        <v>451229200202210626</v>
      </c>
      <c r="C1476" s="89" t="s">
        <v>302</v>
      </c>
      <c r="D1476" s="102" t="s">
        <v>6154</v>
      </c>
      <c r="E1476" s="102" t="s">
        <v>143</v>
      </c>
      <c r="F1476" s="103" t="s">
        <v>20178</v>
      </c>
      <c r="G1476" s="103" t="s">
        <v>20194</v>
      </c>
      <c r="H1476" s="104" t="s">
        <v>6153</v>
      </c>
      <c r="I1476" s="103" t="s">
        <v>27</v>
      </c>
      <c r="J1476" s="103" t="s">
        <v>30</v>
      </c>
      <c r="K1476" s="103" t="s">
        <v>27</v>
      </c>
      <c r="L1476" s="103" t="s">
        <v>30</v>
      </c>
      <c r="M1476" s="103" t="s">
        <v>27</v>
      </c>
      <c r="N1476" s="103" t="s">
        <v>27</v>
      </c>
      <c r="O1476" s="103" t="s">
        <v>27</v>
      </c>
      <c r="P1476" s="103" t="s">
        <v>99</v>
      </c>
      <c r="Q1476" s="103" t="s">
        <v>6156</v>
      </c>
      <c r="R1476" s="105" t="s">
        <v>6157</v>
      </c>
      <c r="S1476" s="103" t="s">
        <v>8322</v>
      </c>
      <c r="T1476" s="103" t="s">
        <v>99</v>
      </c>
      <c r="U1476" s="106" t="s">
        <v>21867</v>
      </c>
      <c r="V1476" s="105" t="s">
        <v>21868</v>
      </c>
      <c r="W1476" s="107" t="s">
        <v>302</v>
      </c>
      <c r="X1476" t="s">
        <v>19203</v>
      </c>
      <c r="AA1476">
        <f ca="1" t="shared" ref="AA1476:AA1539" si="47">DATEDIF(TEXT(MID(H1476,7,8),"00-00-00"),TODAY(),"y")</f>
        <v>19</v>
      </c>
    </row>
    <row r="1477" spans="1:27">
      <c r="A1477" s="101">
        <v>73</v>
      </c>
      <c r="B1477" s="89" t="str">
        <f t="shared" si="46"/>
        <v>452731200310291822</v>
      </c>
      <c r="C1477" s="89" t="s">
        <v>302</v>
      </c>
      <c r="D1477" s="102" t="s">
        <v>6159</v>
      </c>
      <c r="E1477" s="102" t="s">
        <v>143</v>
      </c>
      <c r="F1477" s="103" t="s">
        <v>20131</v>
      </c>
      <c r="G1477" s="103" t="s">
        <v>20307</v>
      </c>
      <c r="H1477" s="104" t="s">
        <v>6158</v>
      </c>
      <c r="I1477" s="103" t="s">
        <v>27</v>
      </c>
      <c r="J1477" s="103" t="s">
        <v>27</v>
      </c>
      <c r="K1477" s="103" t="s">
        <v>30</v>
      </c>
      <c r="L1477" s="103" t="s">
        <v>30</v>
      </c>
      <c r="M1477" s="103" t="s">
        <v>30</v>
      </c>
      <c r="N1477" s="103" t="s">
        <v>30</v>
      </c>
      <c r="O1477" s="103" t="s">
        <v>30</v>
      </c>
      <c r="P1477" s="103" t="s">
        <v>1517</v>
      </c>
      <c r="Q1477" s="103" t="s">
        <v>6161</v>
      </c>
      <c r="R1477" s="105">
        <v>15977839803</v>
      </c>
      <c r="S1477" s="103" t="s">
        <v>1517</v>
      </c>
      <c r="T1477" s="103" t="s">
        <v>20208</v>
      </c>
      <c r="U1477" s="106" t="s">
        <v>20343</v>
      </c>
      <c r="V1477" s="105" t="s">
        <v>21869</v>
      </c>
      <c r="W1477" s="107" t="s">
        <v>302</v>
      </c>
      <c r="X1477" t="s">
        <v>6160</v>
      </c>
      <c r="AA1477">
        <f ca="1" t="shared" si="47"/>
        <v>17</v>
      </c>
    </row>
    <row r="1478" spans="1:27">
      <c r="A1478" s="101">
        <v>74</v>
      </c>
      <c r="B1478" s="89" t="str">
        <f t="shared" si="46"/>
        <v>45273120030909571X</v>
      </c>
      <c r="C1478" s="89" t="s">
        <v>302</v>
      </c>
      <c r="D1478" s="102" t="s">
        <v>6164</v>
      </c>
      <c r="E1478" s="102" t="s">
        <v>24</v>
      </c>
      <c r="F1478" s="103" t="s">
        <v>20131</v>
      </c>
      <c r="G1478" s="103" t="s">
        <v>20168</v>
      </c>
      <c r="H1478" s="104" t="s">
        <v>6163</v>
      </c>
      <c r="I1478" s="103" t="s">
        <v>30</v>
      </c>
      <c r="J1478" s="103" t="s">
        <v>30</v>
      </c>
      <c r="K1478" s="103" t="s">
        <v>30</v>
      </c>
      <c r="L1478" s="103" t="s">
        <v>30</v>
      </c>
      <c r="M1478" s="103" t="s">
        <v>30</v>
      </c>
      <c r="N1478" s="103" t="s">
        <v>30</v>
      </c>
      <c r="O1478" s="103" t="s">
        <v>27</v>
      </c>
      <c r="P1478" s="103" t="s">
        <v>1517</v>
      </c>
      <c r="Q1478" s="103" t="s">
        <v>6166</v>
      </c>
      <c r="R1478" s="105">
        <v>13877817952</v>
      </c>
      <c r="S1478" s="103" t="s">
        <v>1517</v>
      </c>
      <c r="T1478" s="103" t="s">
        <v>20408</v>
      </c>
      <c r="U1478" s="106" t="s">
        <v>20593</v>
      </c>
      <c r="V1478" s="105" t="s">
        <v>21870</v>
      </c>
      <c r="W1478" s="107" t="s">
        <v>302</v>
      </c>
      <c r="X1478" t="s">
        <v>6165</v>
      </c>
      <c r="AA1478">
        <f ca="1" t="shared" si="47"/>
        <v>17</v>
      </c>
    </row>
    <row r="1479" spans="1:27">
      <c r="A1479" s="101">
        <v>75</v>
      </c>
      <c r="B1479" s="89" t="str">
        <f t="shared" si="46"/>
        <v>45273120031001426X</v>
      </c>
      <c r="C1479" s="89" t="s">
        <v>302</v>
      </c>
      <c r="D1479" s="102" t="s">
        <v>6169</v>
      </c>
      <c r="E1479" s="102" t="s">
        <v>143</v>
      </c>
      <c r="F1479" s="103" t="s">
        <v>20131</v>
      </c>
      <c r="G1479" s="103" t="s">
        <v>20307</v>
      </c>
      <c r="H1479" s="104" t="s">
        <v>6168</v>
      </c>
      <c r="I1479" s="103" t="s">
        <v>30</v>
      </c>
      <c r="J1479" s="103" t="s">
        <v>30</v>
      </c>
      <c r="K1479" s="103" t="s">
        <v>30</v>
      </c>
      <c r="L1479" s="103" t="s">
        <v>30</v>
      </c>
      <c r="M1479" s="103" t="s">
        <v>30</v>
      </c>
      <c r="N1479" s="103" t="s">
        <v>30</v>
      </c>
      <c r="O1479" s="103" t="s">
        <v>27</v>
      </c>
      <c r="P1479" s="103" t="s">
        <v>1517</v>
      </c>
      <c r="Q1479" s="103" t="s">
        <v>6171</v>
      </c>
      <c r="R1479" s="105">
        <v>18777846375</v>
      </c>
      <c r="S1479" s="103" t="s">
        <v>1517</v>
      </c>
      <c r="T1479" s="103" t="s">
        <v>1517</v>
      </c>
      <c r="U1479" s="106" t="s">
        <v>20408</v>
      </c>
      <c r="V1479" s="105" t="s">
        <v>21871</v>
      </c>
      <c r="W1479" s="107" t="s">
        <v>302</v>
      </c>
      <c r="X1479" t="s">
        <v>17636</v>
      </c>
      <c r="AA1479">
        <f ca="1" t="shared" si="47"/>
        <v>17</v>
      </c>
    </row>
    <row r="1480" spans="1:27">
      <c r="A1480" s="101">
        <v>76</v>
      </c>
      <c r="B1480" s="89" t="str">
        <f t="shared" si="46"/>
        <v>451229200307181219</v>
      </c>
      <c r="C1480" s="89" t="s">
        <v>302</v>
      </c>
      <c r="D1480" s="102" t="s">
        <v>6173</v>
      </c>
      <c r="E1480" s="102" t="s">
        <v>24</v>
      </c>
      <c r="F1480" s="103" t="s">
        <v>20131</v>
      </c>
      <c r="G1480" s="103" t="s">
        <v>20214</v>
      </c>
      <c r="H1480" s="104" t="s">
        <v>6172</v>
      </c>
      <c r="I1480" s="103" t="s">
        <v>30</v>
      </c>
      <c r="J1480" s="103" t="s">
        <v>30</v>
      </c>
      <c r="K1480" s="103" t="s">
        <v>27</v>
      </c>
      <c r="L1480" s="103" t="s">
        <v>30</v>
      </c>
      <c r="M1480" s="103" t="s">
        <v>27</v>
      </c>
      <c r="N1480" s="103" t="s">
        <v>30</v>
      </c>
      <c r="O1480" s="103" t="s">
        <v>27</v>
      </c>
      <c r="P1480" s="103" t="s">
        <v>4759</v>
      </c>
      <c r="Q1480" s="103" t="s">
        <v>6175</v>
      </c>
      <c r="R1480" s="105">
        <v>18172320177</v>
      </c>
      <c r="S1480" s="103" t="s">
        <v>1517</v>
      </c>
      <c r="T1480" s="103" t="s">
        <v>20169</v>
      </c>
      <c r="U1480" s="106" t="s">
        <v>20246</v>
      </c>
      <c r="V1480" s="105" t="s">
        <v>21872</v>
      </c>
      <c r="W1480" s="107" t="s">
        <v>302</v>
      </c>
      <c r="X1480" t="s">
        <v>17637</v>
      </c>
      <c r="AA1480">
        <f ca="1" t="shared" si="47"/>
        <v>18</v>
      </c>
    </row>
    <row r="1481" spans="1:27">
      <c r="A1481" s="101">
        <v>1</v>
      </c>
      <c r="B1481" s="89" t="str">
        <f t="shared" si="46"/>
        <v>452731200311034836</v>
      </c>
      <c r="C1481" s="89" t="s">
        <v>307</v>
      </c>
      <c r="D1481" s="102" t="s">
        <v>6177</v>
      </c>
      <c r="E1481" s="102" t="s">
        <v>24</v>
      </c>
      <c r="F1481" s="103" t="s">
        <v>20131</v>
      </c>
      <c r="G1481" s="103" t="s">
        <v>20423</v>
      </c>
      <c r="H1481" s="104" t="s">
        <v>6176</v>
      </c>
      <c r="I1481" s="103" t="s">
        <v>30</v>
      </c>
      <c r="J1481" s="103" t="s">
        <v>30</v>
      </c>
      <c r="K1481" s="103" t="s">
        <v>30</v>
      </c>
      <c r="L1481" s="103" t="s">
        <v>30</v>
      </c>
      <c r="M1481" s="103" t="s">
        <v>30</v>
      </c>
      <c r="N1481" s="103" t="s">
        <v>30</v>
      </c>
      <c r="O1481" s="103" t="s">
        <v>27</v>
      </c>
      <c r="P1481" s="103" t="s">
        <v>1517</v>
      </c>
      <c r="Q1481" s="103" t="s">
        <v>6179</v>
      </c>
      <c r="R1481" s="105">
        <v>18978754451</v>
      </c>
      <c r="S1481" s="103" t="s">
        <v>1517</v>
      </c>
      <c r="T1481" s="103" t="s">
        <v>1517</v>
      </c>
      <c r="U1481" s="106" t="s">
        <v>20628</v>
      </c>
      <c r="V1481" s="105" t="s">
        <v>21873</v>
      </c>
      <c r="W1481" s="107" t="s">
        <v>307</v>
      </c>
      <c r="X1481" t="s">
        <v>17638</v>
      </c>
      <c r="AA1481">
        <f ca="1" t="shared" si="47"/>
        <v>17</v>
      </c>
    </row>
    <row r="1482" spans="1:27">
      <c r="A1482" s="101">
        <v>2</v>
      </c>
      <c r="B1482" s="89" t="str">
        <f t="shared" si="46"/>
        <v>452731200405090329</v>
      </c>
      <c r="C1482" s="89" t="s">
        <v>307</v>
      </c>
      <c r="D1482" s="102" t="s">
        <v>6181</v>
      </c>
      <c r="E1482" s="102" t="s">
        <v>143</v>
      </c>
      <c r="F1482" s="103" t="s">
        <v>20131</v>
      </c>
      <c r="G1482" s="103" t="s">
        <v>20608</v>
      </c>
      <c r="H1482" s="104" t="s">
        <v>6180</v>
      </c>
      <c r="I1482" s="103" t="s">
        <v>27</v>
      </c>
      <c r="J1482" s="103" t="s">
        <v>30</v>
      </c>
      <c r="K1482" s="103" t="s">
        <v>30</v>
      </c>
      <c r="L1482" s="103" t="s">
        <v>30</v>
      </c>
      <c r="M1482" s="103" t="s">
        <v>30</v>
      </c>
      <c r="N1482" s="103" t="s">
        <v>30</v>
      </c>
      <c r="O1482" s="103" t="s">
        <v>27</v>
      </c>
      <c r="P1482" s="103" t="s">
        <v>1517</v>
      </c>
      <c r="Q1482" s="103" t="s">
        <v>6183</v>
      </c>
      <c r="R1482" s="105">
        <v>19978832318</v>
      </c>
      <c r="S1482" s="103" t="s">
        <v>1517</v>
      </c>
      <c r="T1482" s="103" t="s">
        <v>20280</v>
      </c>
      <c r="U1482" s="106" t="s">
        <v>20716</v>
      </c>
      <c r="V1482" s="105" t="s">
        <v>20743</v>
      </c>
      <c r="W1482" s="107" t="s">
        <v>307</v>
      </c>
      <c r="X1482" t="s">
        <v>6182</v>
      </c>
      <c r="AA1482">
        <f ca="1" t="shared" si="47"/>
        <v>17</v>
      </c>
    </row>
    <row r="1483" spans="1:27">
      <c r="A1483" s="101">
        <v>3</v>
      </c>
      <c r="B1483" s="89" t="str">
        <f t="shared" si="46"/>
        <v>452731200212101837</v>
      </c>
      <c r="C1483" s="89" t="s">
        <v>307</v>
      </c>
      <c r="D1483" s="102" t="s">
        <v>6186</v>
      </c>
      <c r="E1483" s="102" t="s">
        <v>24</v>
      </c>
      <c r="F1483" s="103" t="s">
        <v>20178</v>
      </c>
      <c r="G1483" s="103" t="s">
        <v>20136</v>
      </c>
      <c r="H1483" s="104" t="s">
        <v>6185</v>
      </c>
      <c r="I1483" s="103" t="s">
        <v>27</v>
      </c>
      <c r="J1483" s="103" t="s">
        <v>30</v>
      </c>
      <c r="K1483" s="103" t="s">
        <v>30</v>
      </c>
      <c r="L1483" s="103" t="s">
        <v>30</v>
      </c>
      <c r="M1483" s="103" t="s">
        <v>27</v>
      </c>
      <c r="N1483" s="103" t="s">
        <v>30</v>
      </c>
      <c r="O1483" s="103" t="s">
        <v>27</v>
      </c>
      <c r="P1483" s="103" t="s">
        <v>1517</v>
      </c>
      <c r="Q1483" s="103" t="s">
        <v>6188</v>
      </c>
      <c r="R1483" s="105">
        <v>19978846499</v>
      </c>
      <c r="S1483" s="103" t="s">
        <v>1517</v>
      </c>
      <c r="T1483" s="103" t="s">
        <v>20208</v>
      </c>
      <c r="U1483" s="106" t="s">
        <v>21334</v>
      </c>
      <c r="V1483" s="105" t="s">
        <v>21874</v>
      </c>
      <c r="W1483" s="107" t="s">
        <v>307</v>
      </c>
      <c r="X1483" t="s">
        <v>6187</v>
      </c>
      <c r="AA1483">
        <f ca="1" t="shared" si="47"/>
        <v>18</v>
      </c>
    </row>
    <row r="1484" spans="1:27">
      <c r="A1484" s="101">
        <v>4</v>
      </c>
      <c r="B1484" s="89" t="str">
        <f t="shared" si="46"/>
        <v>452731200305132413</v>
      </c>
      <c r="C1484" s="89" t="s">
        <v>307</v>
      </c>
      <c r="D1484" s="102" t="s">
        <v>6190</v>
      </c>
      <c r="E1484" s="102" t="s">
        <v>24</v>
      </c>
      <c r="F1484" s="103" t="s">
        <v>20131</v>
      </c>
      <c r="G1484" s="103" t="s">
        <v>20172</v>
      </c>
      <c r="H1484" s="104" t="s">
        <v>6189</v>
      </c>
      <c r="I1484" s="103" t="s">
        <v>30</v>
      </c>
      <c r="J1484" s="103" t="s">
        <v>30</v>
      </c>
      <c r="K1484" s="103" t="s">
        <v>30</v>
      </c>
      <c r="L1484" s="103" t="s">
        <v>30</v>
      </c>
      <c r="M1484" s="103" t="s">
        <v>30</v>
      </c>
      <c r="N1484" s="103" t="s">
        <v>30</v>
      </c>
      <c r="O1484" s="103" t="s">
        <v>27</v>
      </c>
      <c r="P1484" s="103" t="s">
        <v>1517</v>
      </c>
      <c r="Q1484" s="103" t="s">
        <v>6192</v>
      </c>
      <c r="R1484" s="105" t="s">
        <v>6193</v>
      </c>
      <c r="S1484" s="103" t="s">
        <v>1517</v>
      </c>
      <c r="T1484" s="103" t="s">
        <v>140</v>
      </c>
      <c r="U1484" s="106" t="s">
        <v>20431</v>
      </c>
      <c r="V1484" s="105" t="s">
        <v>21875</v>
      </c>
      <c r="W1484" s="107" t="s">
        <v>307</v>
      </c>
      <c r="X1484" t="s">
        <v>19204</v>
      </c>
      <c r="AA1484">
        <f ca="1" t="shared" si="47"/>
        <v>18</v>
      </c>
    </row>
    <row r="1485" spans="1:27">
      <c r="A1485" s="101">
        <v>5</v>
      </c>
      <c r="B1485" s="89" t="str">
        <f t="shared" si="46"/>
        <v>450124200404020646</v>
      </c>
      <c r="C1485" s="89" t="s">
        <v>307</v>
      </c>
      <c r="D1485" s="102" t="s">
        <v>6195</v>
      </c>
      <c r="E1485" s="102" t="s">
        <v>143</v>
      </c>
      <c r="F1485" s="103" t="s">
        <v>20131</v>
      </c>
      <c r="G1485" s="103" t="s">
        <v>20255</v>
      </c>
      <c r="H1485" s="104" t="s">
        <v>6194</v>
      </c>
      <c r="I1485" s="103" t="s">
        <v>30</v>
      </c>
      <c r="J1485" s="103" t="s">
        <v>30</v>
      </c>
      <c r="K1485" s="103" t="s">
        <v>30</v>
      </c>
      <c r="L1485" s="103" t="s">
        <v>30</v>
      </c>
      <c r="M1485" s="103" t="s">
        <v>30</v>
      </c>
      <c r="N1485" s="103" t="s">
        <v>30</v>
      </c>
      <c r="O1485" s="103" t="s">
        <v>27</v>
      </c>
      <c r="P1485" s="103" t="s">
        <v>20253</v>
      </c>
      <c r="Q1485" s="103" t="s">
        <v>6197</v>
      </c>
      <c r="R1485" s="105" t="s">
        <v>6198</v>
      </c>
      <c r="S1485" s="103" t="s">
        <v>20253</v>
      </c>
      <c r="T1485" s="103" t="s">
        <v>21876</v>
      </c>
      <c r="U1485" s="106" t="s">
        <v>21877</v>
      </c>
      <c r="V1485" s="105" t="s">
        <v>21878</v>
      </c>
      <c r="W1485" s="107" t="s">
        <v>307</v>
      </c>
      <c r="X1485" t="s">
        <v>21879</v>
      </c>
      <c r="AA1485">
        <f ca="1" t="shared" si="47"/>
        <v>17</v>
      </c>
    </row>
    <row r="1486" spans="1:27">
      <c r="A1486" s="101">
        <v>6</v>
      </c>
      <c r="B1486" s="89" t="str">
        <f t="shared" si="46"/>
        <v>451229200309082134</v>
      </c>
      <c r="C1486" s="89" t="s">
        <v>307</v>
      </c>
      <c r="D1486" s="102" t="s">
        <v>6201</v>
      </c>
      <c r="E1486" s="102" t="s">
        <v>24</v>
      </c>
      <c r="F1486" s="103" t="s">
        <v>20131</v>
      </c>
      <c r="G1486" s="103" t="s">
        <v>20168</v>
      </c>
      <c r="H1486" s="104" t="s">
        <v>6200</v>
      </c>
      <c r="I1486" s="103" t="s">
        <v>27</v>
      </c>
      <c r="J1486" s="103" t="s">
        <v>30</v>
      </c>
      <c r="K1486" s="103" t="s">
        <v>30</v>
      </c>
      <c r="L1486" s="103" t="s">
        <v>27</v>
      </c>
      <c r="M1486" s="103" t="s">
        <v>30</v>
      </c>
      <c r="N1486" s="103" t="s">
        <v>30</v>
      </c>
      <c r="O1486" s="103" t="s">
        <v>27</v>
      </c>
      <c r="P1486" s="103" t="s">
        <v>1517</v>
      </c>
      <c r="Q1486" s="103" t="s">
        <v>6203</v>
      </c>
      <c r="R1486" s="105">
        <v>18077822680</v>
      </c>
      <c r="S1486" s="103" t="s">
        <v>1517</v>
      </c>
      <c r="T1486" s="103" t="s">
        <v>20240</v>
      </c>
      <c r="U1486" s="106" t="s">
        <v>20913</v>
      </c>
      <c r="V1486" s="105" t="s">
        <v>20590</v>
      </c>
      <c r="W1486" s="107" t="s">
        <v>307</v>
      </c>
      <c r="X1486" t="s">
        <v>6202</v>
      </c>
      <c r="AA1486">
        <f ca="1" t="shared" si="47"/>
        <v>17</v>
      </c>
    </row>
    <row r="1487" spans="1:27">
      <c r="A1487" s="101">
        <v>7</v>
      </c>
      <c r="B1487" s="89" t="str">
        <f t="shared" si="46"/>
        <v>452731200207304218</v>
      </c>
      <c r="C1487" s="89" t="s">
        <v>307</v>
      </c>
      <c r="D1487" s="102" t="s">
        <v>2669</v>
      </c>
      <c r="E1487" s="102" t="s">
        <v>24</v>
      </c>
      <c r="F1487" s="103" t="s">
        <v>20131</v>
      </c>
      <c r="G1487" s="103" t="s">
        <v>20185</v>
      </c>
      <c r="H1487" s="104" t="s">
        <v>6206</v>
      </c>
      <c r="I1487" s="103" t="s">
        <v>30</v>
      </c>
      <c r="J1487" s="103" t="s">
        <v>30</v>
      </c>
      <c r="K1487" s="103" t="s">
        <v>30</v>
      </c>
      <c r="L1487" s="103" t="s">
        <v>30</v>
      </c>
      <c r="M1487" s="103" t="s">
        <v>30</v>
      </c>
      <c r="N1487" s="103" t="s">
        <v>30</v>
      </c>
      <c r="O1487" s="103" t="s">
        <v>27</v>
      </c>
      <c r="P1487" s="103" t="s">
        <v>1517</v>
      </c>
      <c r="Q1487" s="103" t="s">
        <v>6208</v>
      </c>
      <c r="R1487" s="105">
        <v>13768480582</v>
      </c>
      <c r="S1487" s="103" t="s">
        <v>1517</v>
      </c>
      <c r="T1487" s="103" t="s">
        <v>121</v>
      </c>
      <c r="U1487" s="106" t="s">
        <v>21880</v>
      </c>
      <c r="V1487" s="105" t="s">
        <v>20298</v>
      </c>
      <c r="W1487" s="107" t="s">
        <v>307</v>
      </c>
      <c r="X1487" t="s">
        <v>19205</v>
      </c>
      <c r="AA1487">
        <f ca="1" t="shared" si="47"/>
        <v>19</v>
      </c>
    </row>
    <row r="1488" spans="1:27">
      <c r="A1488" s="101">
        <v>8</v>
      </c>
      <c r="B1488" s="89" t="str">
        <f t="shared" si="46"/>
        <v>452127200301240938</v>
      </c>
      <c r="C1488" s="89" t="s">
        <v>307</v>
      </c>
      <c r="D1488" s="102" t="s">
        <v>6210</v>
      </c>
      <c r="E1488" s="102" t="s">
        <v>24</v>
      </c>
      <c r="F1488" s="103" t="s">
        <v>20131</v>
      </c>
      <c r="G1488" s="103" t="s">
        <v>20157</v>
      </c>
      <c r="H1488" s="104" t="s">
        <v>6209</v>
      </c>
      <c r="I1488" s="103" t="s">
        <v>27</v>
      </c>
      <c r="J1488" s="103" t="s">
        <v>30</v>
      </c>
      <c r="K1488" s="103" t="s">
        <v>30</v>
      </c>
      <c r="L1488" s="103" t="s">
        <v>30</v>
      </c>
      <c r="M1488" s="103" t="s">
        <v>27</v>
      </c>
      <c r="N1488" s="103" t="s">
        <v>30</v>
      </c>
      <c r="O1488" s="103" t="s">
        <v>27</v>
      </c>
      <c r="P1488" s="103" t="s">
        <v>20253</v>
      </c>
      <c r="Q1488" s="103" t="s">
        <v>6212</v>
      </c>
      <c r="R1488" s="105" t="s">
        <v>6213</v>
      </c>
      <c r="S1488" s="103" t="s">
        <v>20253</v>
      </c>
      <c r="T1488" s="103" t="s">
        <v>21881</v>
      </c>
      <c r="U1488" s="106" t="s">
        <v>21882</v>
      </c>
      <c r="V1488" s="105">
        <v>0</v>
      </c>
      <c r="W1488" s="107" t="s">
        <v>307</v>
      </c>
      <c r="X1488" t="s">
        <v>19206</v>
      </c>
      <c r="AA1488">
        <f ca="1" t="shared" si="47"/>
        <v>18</v>
      </c>
    </row>
    <row r="1489" spans="1:27">
      <c r="A1489" s="101">
        <v>9</v>
      </c>
      <c r="B1489" s="89" t="str">
        <f t="shared" si="46"/>
        <v>452731200312285717</v>
      </c>
      <c r="C1489" s="89" t="s">
        <v>307</v>
      </c>
      <c r="D1489" s="102" t="s">
        <v>6215</v>
      </c>
      <c r="E1489" s="102" t="s">
        <v>24</v>
      </c>
      <c r="F1489" s="103" t="s">
        <v>20178</v>
      </c>
      <c r="G1489" s="103" t="s">
        <v>20433</v>
      </c>
      <c r="H1489" s="104" t="s">
        <v>6214</v>
      </c>
      <c r="I1489" s="103" t="s">
        <v>30</v>
      </c>
      <c r="J1489" s="103" t="s">
        <v>30</v>
      </c>
      <c r="K1489" s="103" t="s">
        <v>30</v>
      </c>
      <c r="L1489" s="103" t="s">
        <v>30</v>
      </c>
      <c r="M1489" s="103" t="s">
        <v>30</v>
      </c>
      <c r="N1489" s="103" t="s">
        <v>30</v>
      </c>
      <c r="O1489" s="103" t="s">
        <v>27</v>
      </c>
      <c r="P1489" s="103" t="s">
        <v>1517</v>
      </c>
      <c r="Q1489" s="103" t="s">
        <v>6217</v>
      </c>
      <c r="R1489" s="105">
        <v>15878687277</v>
      </c>
      <c r="S1489" s="103" t="s">
        <v>1517</v>
      </c>
      <c r="T1489" s="103" t="s">
        <v>20408</v>
      </c>
      <c r="U1489" s="106" t="s">
        <v>21722</v>
      </c>
      <c r="V1489" s="105" t="s">
        <v>21883</v>
      </c>
      <c r="W1489" s="107" t="s">
        <v>307</v>
      </c>
      <c r="X1489" t="s">
        <v>6216</v>
      </c>
      <c r="AA1489">
        <f ca="1" t="shared" si="47"/>
        <v>17</v>
      </c>
    </row>
    <row r="1490" spans="1:27">
      <c r="A1490" s="101">
        <v>10</v>
      </c>
      <c r="B1490" s="89" t="str">
        <f t="shared" si="46"/>
        <v>452731200203102424</v>
      </c>
      <c r="C1490" s="89" t="s">
        <v>307</v>
      </c>
      <c r="D1490" s="102" t="s">
        <v>5333</v>
      </c>
      <c r="E1490" s="102" t="s">
        <v>143</v>
      </c>
      <c r="F1490" s="103" t="s">
        <v>20178</v>
      </c>
      <c r="G1490" s="103" t="s">
        <v>20288</v>
      </c>
      <c r="H1490" s="104" t="s">
        <v>6218</v>
      </c>
      <c r="I1490" s="103" t="s">
        <v>27</v>
      </c>
      <c r="J1490" s="103" t="s">
        <v>30</v>
      </c>
      <c r="K1490" s="103" t="s">
        <v>30</v>
      </c>
      <c r="L1490" s="103" t="s">
        <v>30</v>
      </c>
      <c r="M1490" s="103" t="s">
        <v>30</v>
      </c>
      <c r="N1490" s="103" t="s">
        <v>30</v>
      </c>
      <c r="O1490" s="103" t="s">
        <v>27</v>
      </c>
      <c r="P1490" s="103" t="s">
        <v>1517</v>
      </c>
      <c r="Q1490" s="103" t="s">
        <v>6219</v>
      </c>
      <c r="R1490" s="105">
        <v>13777049178</v>
      </c>
      <c r="S1490" s="103" t="s">
        <v>1517</v>
      </c>
      <c r="T1490" s="103" t="s">
        <v>20191</v>
      </c>
      <c r="U1490" s="106" t="s">
        <v>20244</v>
      </c>
      <c r="V1490" s="105" t="s">
        <v>20362</v>
      </c>
      <c r="W1490" s="107" t="s">
        <v>307</v>
      </c>
      <c r="X1490" t="s">
        <v>1558</v>
      </c>
      <c r="AA1490">
        <f ca="1" t="shared" si="47"/>
        <v>19</v>
      </c>
    </row>
    <row r="1491" spans="1:27">
      <c r="A1491" s="101">
        <v>11</v>
      </c>
      <c r="B1491" s="89" t="str">
        <f t="shared" si="46"/>
        <v>451229200809302711</v>
      </c>
      <c r="C1491" s="89" t="s">
        <v>307</v>
      </c>
      <c r="D1491" s="102" t="s">
        <v>6221</v>
      </c>
      <c r="E1491" s="102" t="s">
        <v>24</v>
      </c>
      <c r="F1491" s="103" t="s">
        <v>20178</v>
      </c>
      <c r="G1491" s="103" t="s">
        <v>21884</v>
      </c>
      <c r="H1491" s="104" t="s">
        <v>6220</v>
      </c>
      <c r="I1491" s="103" t="s">
        <v>27</v>
      </c>
      <c r="J1491" s="103" t="s">
        <v>30</v>
      </c>
      <c r="K1491" s="103" t="s">
        <v>30</v>
      </c>
      <c r="L1491" s="103" t="s">
        <v>30</v>
      </c>
      <c r="M1491" s="103" t="s">
        <v>30</v>
      </c>
      <c r="N1491" s="103" t="s">
        <v>30</v>
      </c>
      <c r="O1491" s="103" t="s">
        <v>27</v>
      </c>
      <c r="P1491" s="103" t="s">
        <v>1517</v>
      </c>
      <c r="Q1491" s="103" t="s">
        <v>6223</v>
      </c>
      <c r="R1491" s="105">
        <v>19994530914</v>
      </c>
      <c r="S1491" s="103" t="s">
        <v>1517</v>
      </c>
      <c r="T1491" s="103" t="s">
        <v>20277</v>
      </c>
      <c r="U1491" s="106" t="s">
        <v>20315</v>
      </c>
      <c r="V1491" s="105" t="s">
        <v>21885</v>
      </c>
      <c r="W1491" s="107" t="s">
        <v>307</v>
      </c>
      <c r="X1491" t="s">
        <v>17639</v>
      </c>
      <c r="AA1491">
        <f ca="1" t="shared" si="47"/>
        <v>12</v>
      </c>
    </row>
    <row r="1492" spans="1:27">
      <c r="A1492" s="101">
        <v>12</v>
      </c>
      <c r="B1492" s="89" t="str">
        <f t="shared" si="46"/>
        <v>451229200309291227</v>
      </c>
      <c r="C1492" s="89" t="s">
        <v>307</v>
      </c>
      <c r="D1492" s="102" t="s">
        <v>6227</v>
      </c>
      <c r="E1492" s="102" t="s">
        <v>143</v>
      </c>
      <c r="F1492" s="103" t="s">
        <v>20131</v>
      </c>
      <c r="G1492" s="103" t="s">
        <v>20168</v>
      </c>
      <c r="H1492" s="104" t="s">
        <v>6226</v>
      </c>
      <c r="I1492" s="103" t="s">
        <v>30</v>
      </c>
      <c r="J1492" s="103" t="s">
        <v>27</v>
      </c>
      <c r="K1492" s="103" t="s">
        <v>30</v>
      </c>
      <c r="L1492" s="103" t="s">
        <v>30</v>
      </c>
      <c r="M1492" s="103" t="s">
        <v>27</v>
      </c>
      <c r="N1492" s="103" t="s">
        <v>30</v>
      </c>
      <c r="O1492" s="103" t="s">
        <v>27</v>
      </c>
      <c r="P1492" s="103" t="s">
        <v>1517</v>
      </c>
      <c r="Q1492" s="103" t="s">
        <v>6228</v>
      </c>
      <c r="R1492" s="105">
        <v>15878688250</v>
      </c>
      <c r="S1492" s="103" t="s">
        <v>1517</v>
      </c>
      <c r="T1492" s="103" t="s">
        <v>20169</v>
      </c>
      <c r="U1492" s="106" t="s">
        <v>20246</v>
      </c>
      <c r="V1492" s="105" t="s">
        <v>20759</v>
      </c>
      <c r="W1492" s="107" t="s">
        <v>307</v>
      </c>
      <c r="X1492" t="s">
        <v>17642</v>
      </c>
      <c r="AA1492">
        <f ca="1" t="shared" si="47"/>
        <v>17</v>
      </c>
    </row>
    <row r="1493" spans="1:27">
      <c r="A1493" s="101">
        <v>13</v>
      </c>
      <c r="B1493" s="89" t="str">
        <f t="shared" si="46"/>
        <v>451229200301291820</v>
      </c>
      <c r="C1493" s="89" t="s">
        <v>307</v>
      </c>
      <c r="D1493" s="102" t="s">
        <v>6231</v>
      </c>
      <c r="E1493" s="102" t="s">
        <v>143</v>
      </c>
      <c r="F1493" s="103" t="s">
        <v>20178</v>
      </c>
      <c r="G1493" s="103" t="s">
        <v>20157</v>
      </c>
      <c r="H1493" s="104" t="s">
        <v>6230</v>
      </c>
      <c r="I1493" s="103" t="s">
        <v>27</v>
      </c>
      <c r="J1493" s="103" t="s">
        <v>30</v>
      </c>
      <c r="K1493" s="103" t="s">
        <v>27</v>
      </c>
      <c r="L1493" s="103" t="s">
        <v>30</v>
      </c>
      <c r="M1493" s="103" t="s">
        <v>30</v>
      </c>
      <c r="N1493" s="103" t="s">
        <v>30</v>
      </c>
      <c r="O1493" s="103" t="s">
        <v>27</v>
      </c>
      <c r="P1493" s="103" t="s">
        <v>1517</v>
      </c>
      <c r="Q1493" s="103" t="s">
        <v>6233</v>
      </c>
      <c r="R1493" s="105">
        <v>17754792475</v>
      </c>
      <c r="S1493" s="103" t="s">
        <v>1517</v>
      </c>
      <c r="T1493" s="103" t="s">
        <v>20208</v>
      </c>
      <c r="U1493" s="106" t="s">
        <v>21334</v>
      </c>
      <c r="V1493" s="105" t="s">
        <v>21886</v>
      </c>
      <c r="W1493" s="107" t="s">
        <v>307</v>
      </c>
      <c r="X1493" t="s">
        <v>6232</v>
      </c>
      <c r="AA1493">
        <f ca="1" t="shared" si="47"/>
        <v>18</v>
      </c>
    </row>
    <row r="1494" spans="1:27">
      <c r="A1494" s="101">
        <v>14</v>
      </c>
      <c r="B1494" s="89" t="str">
        <f t="shared" si="46"/>
        <v>451229200310274248</v>
      </c>
      <c r="C1494" s="89" t="s">
        <v>307</v>
      </c>
      <c r="D1494" s="102" t="s">
        <v>6235</v>
      </c>
      <c r="E1494" s="102" t="s">
        <v>143</v>
      </c>
      <c r="F1494" s="103" t="s">
        <v>20131</v>
      </c>
      <c r="G1494" s="103" t="s">
        <v>20307</v>
      </c>
      <c r="H1494" s="104" t="s">
        <v>6234</v>
      </c>
      <c r="I1494" s="103" t="s">
        <v>30</v>
      </c>
      <c r="J1494" s="103" t="s">
        <v>30</v>
      </c>
      <c r="K1494" s="103" t="s">
        <v>30</v>
      </c>
      <c r="L1494" s="103" t="s">
        <v>30</v>
      </c>
      <c r="M1494" s="103" t="s">
        <v>30</v>
      </c>
      <c r="N1494" s="103" t="s">
        <v>30</v>
      </c>
      <c r="O1494" s="103" t="s">
        <v>27</v>
      </c>
      <c r="P1494" s="103" t="s">
        <v>1517</v>
      </c>
      <c r="Q1494" s="103" t="s">
        <v>6236</v>
      </c>
      <c r="R1494" s="105">
        <v>18707780481</v>
      </c>
      <c r="S1494" s="103" t="s">
        <v>1517</v>
      </c>
      <c r="T1494" s="103" t="s">
        <v>20133</v>
      </c>
      <c r="U1494" s="106" t="s">
        <v>20298</v>
      </c>
      <c r="V1494" s="105" t="s">
        <v>20299</v>
      </c>
      <c r="W1494" s="107" t="s">
        <v>307</v>
      </c>
      <c r="X1494" t="s">
        <v>414</v>
      </c>
      <c r="AA1494">
        <f ca="1" t="shared" si="47"/>
        <v>17</v>
      </c>
    </row>
    <row r="1495" spans="1:27">
      <c r="A1495" s="101">
        <v>15</v>
      </c>
      <c r="B1495" s="89" t="str">
        <f t="shared" si="46"/>
        <v>452731200309223312</v>
      </c>
      <c r="C1495" s="89" t="s">
        <v>307</v>
      </c>
      <c r="D1495" s="102" t="s">
        <v>6239</v>
      </c>
      <c r="E1495" s="102" t="s">
        <v>24</v>
      </c>
      <c r="F1495" s="103" t="s">
        <v>20205</v>
      </c>
      <c r="G1495" s="103" t="s">
        <v>20168</v>
      </c>
      <c r="H1495" s="104" t="s">
        <v>6238</v>
      </c>
      <c r="I1495" s="103" t="s">
        <v>30</v>
      </c>
      <c r="J1495" s="103" t="s">
        <v>30</v>
      </c>
      <c r="K1495" s="103" t="s">
        <v>30</v>
      </c>
      <c r="L1495" s="103" t="s">
        <v>30</v>
      </c>
      <c r="M1495" s="103" t="s">
        <v>30</v>
      </c>
      <c r="N1495" s="103" t="s">
        <v>30</v>
      </c>
      <c r="O1495" s="103" t="s">
        <v>27</v>
      </c>
      <c r="P1495" s="103" t="s">
        <v>1517</v>
      </c>
      <c r="Q1495" s="103" t="s">
        <v>6241</v>
      </c>
      <c r="R1495" s="105">
        <v>15878820753</v>
      </c>
      <c r="S1495" s="103" t="s">
        <v>1517</v>
      </c>
      <c r="T1495" s="103" t="s">
        <v>20158</v>
      </c>
      <c r="U1495" s="106" t="s">
        <v>20313</v>
      </c>
      <c r="V1495" s="105" t="s">
        <v>21530</v>
      </c>
      <c r="W1495" s="107" t="s">
        <v>307</v>
      </c>
      <c r="X1495" t="s">
        <v>17643</v>
      </c>
      <c r="AA1495">
        <f ca="1" t="shared" si="47"/>
        <v>17</v>
      </c>
    </row>
    <row r="1496" spans="1:27">
      <c r="A1496" s="101">
        <v>16</v>
      </c>
      <c r="B1496" s="89" t="str">
        <f t="shared" si="46"/>
        <v>452731200312241212</v>
      </c>
      <c r="C1496" s="89" t="s">
        <v>307</v>
      </c>
      <c r="D1496" s="102" t="s">
        <v>6243</v>
      </c>
      <c r="E1496" s="102" t="s">
        <v>24</v>
      </c>
      <c r="F1496" s="103" t="s">
        <v>20131</v>
      </c>
      <c r="G1496" s="103" t="s">
        <v>20433</v>
      </c>
      <c r="H1496" s="104" t="s">
        <v>6242</v>
      </c>
      <c r="I1496" s="103" t="s">
        <v>30</v>
      </c>
      <c r="J1496" s="103" t="s">
        <v>30</v>
      </c>
      <c r="K1496" s="103" t="s">
        <v>30</v>
      </c>
      <c r="L1496" s="103" t="s">
        <v>30</v>
      </c>
      <c r="M1496" s="103" t="s">
        <v>27</v>
      </c>
      <c r="N1496" s="103" t="s">
        <v>30</v>
      </c>
      <c r="O1496" s="103" t="s">
        <v>27</v>
      </c>
      <c r="P1496" s="103" t="s">
        <v>1517</v>
      </c>
      <c r="Q1496" s="103" t="s">
        <v>6245</v>
      </c>
      <c r="R1496" s="105">
        <v>13877807517</v>
      </c>
      <c r="S1496" s="103" t="s">
        <v>1517</v>
      </c>
      <c r="T1496" s="103" t="s">
        <v>20169</v>
      </c>
      <c r="U1496" s="106" t="s">
        <v>20242</v>
      </c>
      <c r="V1496" s="105" t="s">
        <v>21887</v>
      </c>
      <c r="W1496" s="107" t="s">
        <v>307</v>
      </c>
      <c r="X1496" t="s">
        <v>17644</v>
      </c>
      <c r="AA1496">
        <f ca="1" t="shared" si="47"/>
        <v>17</v>
      </c>
    </row>
    <row r="1497" spans="1:27">
      <c r="A1497" s="101">
        <v>17</v>
      </c>
      <c r="B1497" s="89" t="str">
        <f t="shared" si="46"/>
        <v>451229200205102719</v>
      </c>
      <c r="C1497" s="89" t="s">
        <v>307</v>
      </c>
      <c r="D1497" s="102" t="s">
        <v>6248</v>
      </c>
      <c r="E1497" s="102" t="s">
        <v>24</v>
      </c>
      <c r="F1497" s="103" t="s">
        <v>20178</v>
      </c>
      <c r="G1497" s="103" t="s">
        <v>20150</v>
      </c>
      <c r="H1497" s="104" t="s">
        <v>6247</v>
      </c>
      <c r="I1497" s="103" t="s">
        <v>27</v>
      </c>
      <c r="J1497" s="103" t="s">
        <v>30</v>
      </c>
      <c r="K1497" s="103" t="s">
        <v>30</v>
      </c>
      <c r="L1497" s="103" t="s">
        <v>30</v>
      </c>
      <c r="M1497" s="103" t="s">
        <v>30</v>
      </c>
      <c r="N1497" s="103" t="s">
        <v>30</v>
      </c>
      <c r="O1497" s="103" t="s">
        <v>27</v>
      </c>
      <c r="P1497" s="103" t="s">
        <v>1517</v>
      </c>
      <c r="Q1497" s="103" t="s">
        <v>6249</v>
      </c>
      <c r="R1497" s="105">
        <v>19127211645</v>
      </c>
      <c r="S1497" s="103" t="s">
        <v>1517</v>
      </c>
      <c r="T1497" s="103" t="s">
        <v>20277</v>
      </c>
      <c r="U1497" s="106" t="s">
        <v>20434</v>
      </c>
      <c r="V1497" s="105" t="s">
        <v>21398</v>
      </c>
      <c r="W1497" s="107" t="s">
        <v>307</v>
      </c>
      <c r="X1497" t="s">
        <v>4200</v>
      </c>
      <c r="AA1497">
        <f ca="1" t="shared" si="47"/>
        <v>19</v>
      </c>
    </row>
    <row r="1498" spans="1:27">
      <c r="A1498" s="101">
        <v>18</v>
      </c>
      <c r="B1498" s="89" t="str">
        <f t="shared" si="46"/>
        <v>451229200109062112</v>
      </c>
      <c r="C1498" s="89" t="s">
        <v>307</v>
      </c>
      <c r="D1498" s="102" t="s">
        <v>6251</v>
      </c>
      <c r="E1498" s="102" t="s">
        <v>24</v>
      </c>
      <c r="F1498" s="103" t="s">
        <v>20178</v>
      </c>
      <c r="G1498" s="103" t="s">
        <v>20197</v>
      </c>
      <c r="H1498" s="104" t="s">
        <v>6250</v>
      </c>
      <c r="I1498" s="103" t="s">
        <v>27</v>
      </c>
      <c r="J1498" s="103" t="s">
        <v>27</v>
      </c>
      <c r="K1498" s="103" t="s">
        <v>30</v>
      </c>
      <c r="L1498" s="103" t="s">
        <v>30</v>
      </c>
      <c r="M1498" s="103" t="s">
        <v>30</v>
      </c>
      <c r="N1498" s="103" t="s">
        <v>30</v>
      </c>
      <c r="O1498" s="103" t="s">
        <v>27</v>
      </c>
      <c r="P1498" s="103" t="s">
        <v>1517</v>
      </c>
      <c r="Q1498" s="103" t="s">
        <v>6252</v>
      </c>
      <c r="R1498" s="105">
        <v>18178894494</v>
      </c>
      <c r="S1498" s="103" t="s">
        <v>1517</v>
      </c>
      <c r="T1498" s="103" t="s">
        <v>20240</v>
      </c>
      <c r="U1498" s="106" t="s">
        <v>20417</v>
      </c>
      <c r="V1498" s="105" t="s">
        <v>20756</v>
      </c>
      <c r="W1498" s="107" t="s">
        <v>307</v>
      </c>
      <c r="X1498" t="s">
        <v>914</v>
      </c>
      <c r="AA1498">
        <f ca="1" t="shared" si="47"/>
        <v>19</v>
      </c>
    </row>
    <row r="1499" spans="1:27">
      <c r="A1499" s="101">
        <v>19</v>
      </c>
      <c r="B1499" s="89" t="str">
        <f t="shared" si="46"/>
        <v>452729200401200015</v>
      </c>
      <c r="C1499" s="89" t="s">
        <v>307</v>
      </c>
      <c r="D1499" s="102" t="s">
        <v>6254</v>
      </c>
      <c r="E1499" s="102" t="s">
        <v>24</v>
      </c>
      <c r="F1499" s="103" t="s">
        <v>20131</v>
      </c>
      <c r="G1499" s="103" t="s">
        <v>20232</v>
      </c>
      <c r="H1499" s="104" t="s">
        <v>6253</v>
      </c>
      <c r="I1499" s="103" t="s">
        <v>30</v>
      </c>
      <c r="J1499" s="103" t="s">
        <v>30</v>
      </c>
      <c r="K1499" s="103" t="s">
        <v>30</v>
      </c>
      <c r="L1499" s="103" t="s">
        <v>30</v>
      </c>
      <c r="M1499" s="103" t="s">
        <v>30</v>
      </c>
      <c r="N1499" s="103" t="s">
        <v>30</v>
      </c>
      <c r="O1499" s="103" t="s">
        <v>27</v>
      </c>
      <c r="P1499" s="103" t="s">
        <v>1517</v>
      </c>
      <c r="Q1499" s="103" t="s">
        <v>6255</v>
      </c>
      <c r="R1499" s="105">
        <v>13481868959</v>
      </c>
      <c r="S1499" s="103" t="s">
        <v>1517</v>
      </c>
      <c r="T1499" s="103" t="s">
        <v>20151</v>
      </c>
      <c r="U1499" s="106" t="s">
        <v>20151</v>
      </c>
      <c r="V1499" s="105" t="s">
        <v>20907</v>
      </c>
      <c r="W1499" s="107" t="s">
        <v>307</v>
      </c>
      <c r="X1499" t="s">
        <v>17645</v>
      </c>
      <c r="AA1499">
        <f ca="1" t="shared" si="47"/>
        <v>17</v>
      </c>
    </row>
    <row r="1500" spans="1:27">
      <c r="A1500" s="101">
        <v>20</v>
      </c>
      <c r="B1500" s="89" t="str">
        <f t="shared" si="46"/>
        <v>452731200009043010</v>
      </c>
      <c r="C1500" s="89" t="s">
        <v>307</v>
      </c>
      <c r="D1500" s="102" t="s">
        <v>6258</v>
      </c>
      <c r="E1500" s="102" t="s">
        <v>24</v>
      </c>
      <c r="F1500" s="103" t="s">
        <v>20178</v>
      </c>
      <c r="G1500" s="103" t="s">
        <v>20749</v>
      </c>
      <c r="H1500" s="104" t="s">
        <v>6257</v>
      </c>
      <c r="I1500" s="103" t="s">
        <v>27</v>
      </c>
      <c r="J1500" s="103" t="s">
        <v>30</v>
      </c>
      <c r="K1500" s="103" t="s">
        <v>30</v>
      </c>
      <c r="L1500" s="103" t="s">
        <v>30</v>
      </c>
      <c r="M1500" s="103" t="s">
        <v>30</v>
      </c>
      <c r="N1500" s="103" t="s">
        <v>30</v>
      </c>
      <c r="O1500" s="103" t="s">
        <v>27</v>
      </c>
      <c r="P1500" s="103" t="s">
        <v>1517</v>
      </c>
      <c r="Q1500" s="103" t="s">
        <v>6260</v>
      </c>
      <c r="R1500" s="105">
        <v>19877862239</v>
      </c>
      <c r="S1500" s="103" t="s">
        <v>1517</v>
      </c>
      <c r="T1500" s="103" t="s">
        <v>20277</v>
      </c>
      <c r="U1500" s="106" t="s">
        <v>21393</v>
      </c>
      <c r="V1500" s="105" t="s">
        <v>20919</v>
      </c>
      <c r="W1500" s="107" t="s">
        <v>307</v>
      </c>
      <c r="X1500" t="s">
        <v>6259</v>
      </c>
      <c r="AA1500">
        <f ca="1" t="shared" si="47"/>
        <v>20</v>
      </c>
    </row>
    <row r="1501" spans="1:27">
      <c r="A1501" s="101">
        <v>21</v>
      </c>
      <c r="B1501" s="89" t="str">
        <f t="shared" si="46"/>
        <v>452731200308311214</v>
      </c>
      <c r="C1501" s="89" t="s">
        <v>307</v>
      </c>
      <c r="D1501" s="102" t="s">
        <v>6262</v>
      </c>
      <c r="E1501" s="102" t="s">
        <v>24</v>
      </c>
      <c r="F1501" s="103" t="s">
        <v>20131</v>
      </c>
      <c r="G1501" s="103" t="s">
        <v>20163</v>
      </c>
      <c r="H1501" s="104" t="s">
        <v>6261</v>
      </c>
      <c r="I1501" s="103" t="s">
        <v>30</v>
      </c>
      <c r="J1501" s="103" t="s">
        <v>30</v>
      </c>
      <c r="K1501" s="103" t="s">
        <v>30</v>
      </c>
      <c r="L1501" s="103" t="s">
        <v>30</v>
      </c>
      <c r="M1501" s="103" t="s">
        <v>30</v>
      </c>
      <c r="N1501" s="103" t="s">
        <v>30</v>
      </c>
      <c r="O1501" s="103" t="s">
        <v>27</v>
      </c>
      <c r="P1501" s="103" t="s">
        <v>1517</v>
      </c>
      <c r="Q1501" s="103" t="s">
        <v>6264</v>
      </c>
      <c r="R1501" s="105">
        <v>18278872596</v>
      </c>
      <c r="S1501" s="103" t="s">
        <v>1517</v>
      </c>
      <c r="T1501" s="103" t="s">
        <v>20169</v>
      </c>
      <c r="U1501" s="106" t="s">
        <v>20206</v>
      </c>
      <c r="V1501" s="105" t="s">
        <v>21888</v>
      </c>
      <c r="W1501" s="107" t="s">
        <v>307</v>
      </c>
      <c r="X1501" t="s">
        <v>17646</v>
      </c>
      <c r="AA1501">
        <f ca="1" t="shared" si="47"/>
        <v>17</v>
      </c>
    </row>
    <row r="1502" spans="1:27">
      <c r="A1502" s="101">
        <v>22</v>
      </c>
      <c r="B1502" s="89" t="str">
        <f t="shared" si="46"/>
        <v>452127200308052710</v>
      </c>
      <c r="C1502" s="89" t="s">
        <v>307</v>
      </c>
      <c r="D1502" s="102" t="s">
        <v>6266</v>
      </c>
      <c r="E1502" s="102" t="s">
        <v>24</v>
      </c>
      <c r="F1502" s="103" t="s">
        <v>20131</v>
      </c>
      <c r="G1502" s="103" t="s">
        <v>20163</v>
      </c>
      <c r="H1502" s="104" t="s">
        <v>6265</v>
      </c>
      <c r="I1502" s="103" t="s">
        <v>30</v>
      </c>
      <c r="J1502" s="103" t="s">
        <v>30</v>
      </c>
      <c r="K1502" s="103" t="s">
        <v>30</v>
      </c>
      <c r="L1502" s="103" t="s">
        <v>30</v>
      </c>
      <c r="M1502" s="103" t="s">
        <v>30</v>
      </c>
      <c r="N1502" s="103" t="s">
        <v>30</v>
      </c>
      <c r="O1502" s="103" t="s">
        <v>27</v>
      </c>
      <c r="P1502" s="103" t="s">
        <v>20253</v>
      </c>
      <c r="Q1502" s="103" t="s">
        <v>6268</v>
      </c>
      <c r="R1502" s="105">
        <v>13132989545</v>
      </c>
      <c r="S1502" s="103" t="s">
        <v>20253</v>
      </c>
      <c r="T1502" s="103" t="s">
        <v>20522</v>
      </c>
      <c r="U1502" s="106" t="s">
        <v>20819</v>
      </c>
      <c r="V1502" s="105" t="s">
        <v>21889</v>
      </c>
      <c r="W1502" s="107" t="s">
        <v>307</v>
      </c>
      <c r="X1502" t="s">
        <v>6267</v>
      </c>
      <c r="AA1502">
        <f ca="1" t="shared" si="47"/>
        <v>18</v>
      </c>
    </row>
    <row r="1503" spans="1:27">
      <c r="A1503" s="101">
        <v>23</v>
      </c>
      <c r="B1503" s="89" t="str">
        <f t="shared" si="46"/>
        <v>451229200405171217</v>
      </c>
      <c r="C1503" s="89" t="s">
        <v>307</v>
      </c>
      <c r="D1503" s="102" t="s">
        <v>6270</v>
      </c>
      <c r="E1503" s="102" t="s">
        <v>24</v>
      </c>
      <c r="F1503" s="103" t="s">
        <v>20131</v>
      </c>
      <c r="G1503" s="103" t="s">
        <v>20608</v>
      </c>
      <c r="H1503" s="104" t="s">
        <v>6269</v>
      </c>
      <c r="I1503" s="103" t="s">
        <v>30</v>
      </c>
      <c r="J1503" s="103" t="s">
        <v>30</v>
      </c>
      <c r="K1503" s="103" t="s">
        <v>30</v>
      </c>
      <c r="L1503" s="103" t="s">
        <v>30</v>
      </c>
      <c r="M1503" s="103" t="s">
        <v>30</v>
      </c>
      <c r="N1503" s="103" t="s">
        <v>30</v>
      </c>
      <c r="O1503" s="103" t="s">
        <v>27</v>
      </c>
      <c r="P1503" s="103" t="s">
        <v>1517</v>
      </c>
      <c r="Q1503" s="103" t="s">
        <v>6271</v>
      </c>
      <c r="R1503" s="105">
        <v>13691753146</v>
      </c>
      <c r="S1503" s="103" t="s">
        <v>1517</v>
      </c>
      <c r="T1503" s="103" t="s">
        <v>20169</v>
      </c>
      <c r="U1503" s="106" t="s">
        <v>20206</v>
      </c>
      <c r="V1503" s="105" t="s">
        <v>21222</v>
      </c>
      <c r="W1503" s="107" t="s">
        <v>307</v>
      </c>
      <c r="X1503" t="s">
        <v>17647</v>
      </c>
      <c r="AA1503">
        <f ca="1" t="shared" si="47"/>
        <v>17</v>
      </c>
    </row>
    <row r="1504" spans="1:27">
      <c r="A1504" s="101">
        <v>24</v>
      </c>
      <c r="B1504" s="89" t="str">
        <f t="shared" si="46"/>
        <v>45012420031007271X</v>
      </c>
      <c r="C1504" s="89" t="s">
        <v>307</v>
      </c>
      <c r="D1504" s="102" t="s">
        <v>6273</v>
      </c>
      <c r="E1504" s="102" t="s">
        <v>24</v>
      </c>
      <c r="F1504" s="103" t="s">
        <v>20131</v>
      </c>
      <c r="G1504" s="103" t="s">
        <v>20307</v>
      </c>
      <c r="H1504" s="104" t="s">
        <v>6272</v>
      </c>
      <c r="I1504" s="103" t="s">
        <v>30</v>
      </c>
      <c r="J1504" s="103" t="s">
        <v>30</v>
      </c>
      <c r="K1504" s="103" t="s">
        <v>30</v>
      </c>
      <c r="L1504" s="103" t="s">
        <v>30</v>
      </c>
      <c r="M1504" s="103" t="s">
        <v>30</v>
      </c>
      <c r="N1504" s="103" t="s">
        <v>30</v>
      </c>
      <c r="O1504" s="103" t="s">
        <v>27</v>
      </c>
      <c r="P1504" s="103" t="s">
        <v>20253</v>
      </c>
      <c r="Q1504" s="103" t="s">
        <v>6275</v>
      </c>
      <c r="R1504" s="105">
        <v>13768280502</v>
      </c>
      <c r="S1504" s="103" t="s">
        <v>20253</v>
      </c>
      <c r="T1504" s="103" t="s">
        <v>20522</v>
      </c>
      <c r="U1504" s="106" t="s">
        <v>21022</v>
      </c>
      <c r="V1504" s="105" t="s">
        <v>21890</v>
      </c>
      <c r="W1504" s="107" t="s">
        <v>307</v>
      </c>
      <c r="X1504" t="s">
        <v>6274</v>
      </c>
      <c r="AA1504">
        <f ca="1" t="shared" si="47"/>
        <v>17</v>
      </c>
    </row>
    <row r="1505" spans="1:27">
      <c r="A1505" s="101">
        <v>25</v>
      </c>
      <c r="B1505" s="89" t="str">
        <f t="shared" si="46"/>
        <v>451229200602070319</v>
      </c>
      <c r="C1505" s="89" t="s">
        <v>307</v>
      </c>
      <c r="D1505" s="102" t="s">
        <v>6278</v>
      </c>
      <c r="E1505" s="102" t="s">
        <v>24</v>
      </c>
      <c r="F1505" s="103" t="s">
        <v>20178</v>
      </c>
      <c r="G1505" s="103" t="s">
        <v>21891</v>
      </c>
      <c r="H1505" s="104" t="s">
        <v>6277</v>
      </c>
      <c r="I1505" s="103" t="s">
        <v>27</v>
      </c>
      <c r="J1505" s="103" t="s">
        <v>30</v>
      </c>
      <c r="K1505" s="103" t="s">
        <v>30</v>
      </c>
      <c r="L1505" s="103" t="s">
        <v>30</v>
      </c>
      <c r="M1505" s="103" t="s">
        <v>30</v>
      </c>
      <c r="N1505" s="103" t="s">
        <v>30</v>
      </c>
      <c r="O1505" s="103" t="s">
        <v>27</v>
      </c>
      <c r="P1505" s="103" t="s">
        <v>1517</v>
      </c>
      <c r="Q1505" s="103" t="s">
        <v>6280</v>
      </c>
      <c r="R1505" s="105">
        <v>19994530209</v>
      </c>
      <c r="S1505" s="103" t="s">
        <v>1517</v>
      </c>
      <c r="T1505" s="103" t="s">
        <v>20280</v>
      </c>
      <c r="U1505" s="106" t="s">
        <v>20857</v>
      </c>
      <c r="V1505" s="105" t="s">
        <v>21892</v>
      </c>
      <c r="W1505" s="107" t="s">
        <v>307</v>
      </c>
      <c r="X1505" t="s">
        <v>6279</v>
      </c>
      <c r="AA1505">
        <f ca="1" t="shared" si="47"/>
        <v>15</v>
      </c>
    </row>
    <row r="1506" spans="1:27">
      <c r="A1506" s="101">
        <v>26</v>
      </c>
      <c r="B1506" s="89" t="str">
        <f t="shared" si="46"/>
        <v>451229200512312716</v>
      </c>
      <c r="C1506" s="89" t="s">
        <v>307</v>
      </c>
      <c r="D1506" s="102" t="s">
        <v>6282</v>
      </c>
      <c r="E1506" s="102" t="s">
        <v>24</v>
      </c>
      <c r="F1506" s="103" t="s">
        <v>20178</v>
      </c>
      <c r="G1506" s="103" t="s">
        <v>21519</v>
      </c>
      <c r="H1506" s="104" t="s">
        <v>6281</v>
      </c>
      <c r="I1506" s="103" t="s">
        <v>27</v>
      </c>
      <c r="J1506" s="103" t="s">
        <v>30</v>
      </c>
      <c r="K1506" s="103" t="s">
        <v>30</v>
      </c>
      <c r="L1506" s="103" t="s">
        <v>30</v>
      </c>
      <c r="M1506" s="103" t="s">
        <v>30</v>
      </c>
      <c r="N1506" s="103" t="s">
        <v>30</v>
      </c>
      <c r="O1506" s="103" t="s">
        <v>27</v>
      </c>
      <c r="P1506" s="103" t="s">
        <v>1517</v>
      </c>
      <c r="Q1506" s="103" t="s">
        <v>6283</v>
      </c>
      <c r="R1506" s="105" t="s">
        <v>6284</v>
      </c>
      <c r="S1506" s="103" t="s">
        <v>1517</v>
      </c>
      <c r="T1506" s="103" t="s">
        <v>20277</v>
      </c>
      <c r="U1506" s="106" t="s">
        <v>20303</v>
      </c>
      <c r="V1506" s="105" t="s">
        <v>20490</v>
      </c>
      <c r="W1506" s="107" t="s">
        <v>307</v>
      </c>
      <c r="X1506" t="s">
        <v>1724</v>
      </c>
      <c r="AA1506">
        <f ca="1" t="shared" si="47"/>
        <v>15</v>
      </c>
    </row>
    <row r="1507" spans="1:27">
      <c r="A1507" s="101">
        <v>27</v>
      </c>
      <c r="B1507" s="89" t="str">
        <f t="shared" si="46"/>
        <v>452731200406190014</v>
      </c>
      <c r="C1507" s="89" t="s">
        <v>307</v>
      </c>
      <c r="D1507" s="102" t="s">
        <v>6287</v>
      </c>
      <c r="E1507" s="102" t="s">
        <v>24</v>
      </c>
      <c r="F1507" s="103" t="s">
        <v>20178</v>
      </c>
      <c r="G1507" s="103" t="s">
        <v>21826</v>
      </c>
      <c r="H1507" s="104" t="s">
        <v>6286</v>
      </c>
      <c r="I1507" s="103" t="s">
        <v>30</v>
      </c>
      <c r="J1507" s="103" t="s">
        <v>30</v>
      </c>
      <c r="K1507" s="103" t="s">
        <v>30</v>
      </c>
      <c r="L1507" s="103" t="s">
        <v>30</v>
      </c>
      <c r="M1507" s="103" t="s">
        <v>30</v>
      </c>
      <c r="N1507" s="103" t="s">
        <v>30</v>
      </c>
      <c r="O1507" s="103" t="s">
        <v>27</v>
      </c>
      <c r="P1507" s="103" t="s">
        <v>1517</v>
      </c>
      <c r="Q1507" s="103" t="s">
        <v>833</v>
      </c>
      <c r="R1507" s="105">
        <v>15807784109</v>
      </c>
      <c r="S1507" s="103" t="s">
        <v>1517</v>
      </c>
      <c r="T1507" s="103" t="s">
        <v>1517</v>
      </c>
      <c r="U1507" s="106" t="s">
        <v>20162</v>
      </c>
      <c r="V1507" s="105" t="s">
        <v>20219</v>
      </c>
      <c r="W1507" s="107" t="s">
        <v>307</v>
      </c>
      <c r="X1507" t="s">
        <v>17648</v>
      </c>
      <c r="AA1507">
        <f ca="1" t="shared" si="47"/>
        <v>17</v>
      </c>
    </row>
    <row r="1508" spans="1:27">
      <c r="A1508" s="101">
        <v>28</v>
      </c>
      <c r="B1508" s="89" t="str">
        <f t="shared" si="46"/>
        <v>452731200401124210</v>
      </c>
      <c r="C1508" s="89" t="s">
        <v>307</v>
      </c>
      <c r="D1508" s="102" t="s">
        <v>6290</v>
      </c>
      <c r="E1508" s="102" t="s">
        <v>24</v>
      </c>
      <c r="F1508" s="103" t="s">
        <v>20131</v>
      </c>
      <c r="G1508" s="103" t="s">
        <v>20232</v>
      </c>
      <c r="H1508" s="104" t="s">
        <v>6289</v>
      </c>
      <c r="I1508" s="103" t="s">
        <v>30</v>
      </c>
      <c r="J1508" s="103" t="s">
        <v>30</v>
      </c>
      <c r="K1508" s="103" t="s">
        <v>27</v>
      </c>
      <c r="L1508" s="103" t="s">
        <v>30</v>
      </c>
      <c r="M1508" s="103" t="s">
        <v>30</v>
      </c>
      <c r="N1508" s="103" t="s">
        <v>30</v>
      </c>
      <c r="O1508" s="103" t="s">
        <v>27</v>
      </c>
      <c r="P1508" s="103" t="s">
        <v>1517</v>
      </c>
      <c r="Q1508" s="103" t="s">
        <v>6291</v>
      </c>
      <c r="R1508" s="105">
        <v>17796126151</v>
      </c>
      <c r="S1508" s="103" t="s">
        <v>1517</v>
      </c>
      <c r="T1508" s="103" t="s">
        <v>20133</v>
      </c>
      <c r="U1508" s="106" t="s">
        <v>20321</v>
      </c>
      <c r="V1508" s="105" t="s">
        <v>20298</v>
      </c>
      <c r="W1508" s="107" t="s">
        <v>307</v>
      </c>
      <c r="X1508" t="s">
        <v>5541</v>
      </c>
      <c r="AA1508">
        <f ca="1" t="shared" si="47"/>
        <v>17</v>
      </c>
    </row>
    <row r="1509" spans="1:27">
      <c r="A1509" s="101">
        <v>29</v>
      </c>
      <c r="B1509" s="89" t="str">
        <f t="shared" si="46"/>
        <v>451229200406062717</v>
      </c>
      <c r="C1509" s="89" t="s">
        <v>307</v>
      </c>
      <c r="D1509" s="102" t="s">
        <v>6293</v>
      </c>
      <c r="E1509" s="102" t="s">
        <v>24</v>
      </c>
      <c r="F1509" s="103" t="s">
        <v>20178</v>
      </c>
      <c r="G1509" s="103" t="s">
        <v>21826</v>
      </c>
      <c r="H1509" s="104" t="s">
        <v>6292</v>
      </c>
      <c r="I1509" s="103" t="s">
        <v>27</v>
      </c>
      <c r="J1509" s="103" t="s">
        <v>30</v>
      </c>
      <c r="K1509" s="103" t="s">
        <v>30</v>
      </c>
      <c r="L1509" s="103" t="s">
        <v>30</v>
      </c>
      <c r="M1509" s="103" t="s">
        <v>30</v>
      </c>
      <c r="N1509" s="103" t="s">
        <v>30</v>
      </c>
      <c r="O1509" s="103" t="s">
        <v>27</v>
      </c>
      <c r="P1509" s="103" t="s">
        <v>1517</v>
      </c>
      <c r="Q1509" s="103" t="s">
        <v>6295</v>
      </c>
      <c r="R1509" s="105">
        <v>17307781191</v>
      </c>
      <c r="S1509" s="103" t="s">
        <v>1517</v>
      </c>
      <c r="T1509" s="103" t="s">
        <v>20277</v>
      </c>
      <c r="U1509" s="106" t="s">
        <v>21893</v>
      </c>
      <c r="V1509" s="105" t="s">
        <v>21894</v>
      </c>
      <c r="W1509" s="107" t="s">
        <v>307</v>
      </c>
      <c r="X1509" t="s">
        <v>17649</v>
      </c>
      <c r="AA1509">
        <f ca="1" t="shared" si="47"/>
        <v>17</v>
      </c>
    </row>
    <row r="1510" spans="1:27">
      <c r="A1510" s="101">
        <v>30</v>
      </c>
      <c r="B1510" s="89" t="str">
        <f t="shared" si="46"/>
        <v>451229200311174513</v>
      </c>
      <c r="C1510" s="89" t="s">
        <v>307</v>
      </c>
      <c r="D1510" s="102" t="s">
        <v>6297</v>
      </c>
      <c r="E1510" s="102" t="s">
        <v>24</v>
      </c>
      <c r="F1510" s="103" t="s">
        <v>20131</v>
      </c>
      <c r="G1510" s="103" t="s">
        <v>20423</v>
      </c>
      <c r="H1510" s="104" t="s">
        <v>6296</v>
      </c>
      <c r="I1510" s="103" t="s">
        <v>27</v>
      </c>
      <c r="J1510" s="103" t="s">
        <v>30</v>
      </c>
      <c r="K1510" s="103" t="s">
        <v>27</v>
      </c>
      <c r="L1510" s="103" t="s">
        <v>30</v>
      </c>
      <c r="M1510" s="103" t="s">
        <v>30</v>
      </c>
      <c r="N1510" s="103" t="s">
        <v>30</v>
      </c>
      <c r="O1510" s="103" t="s">
        <v>27</v>
      </c>
      <c r="P1510" s="103" t="s">
        <v>1517</v>
      </c>
      <c r="Q1510" s="103" t="s">
        <v>6298</v>
      </c>
      <c r="R1510" s="105">
        <v>15078574620</v>
      </c>
      <c r="S1510" s="103" t="s">
        <v>1517</v>
      </c>
      <c r="T1510" s="103" t="s">
        <v>20211</v>
      </c>
      <c r="U1510" s="106" t="s">
        <v>20726</v>
      </c>
      <c r="V1510" s="105" t="s">
        <v>20362</v>
      </c>
      <c r="W1510" s="107" t="s">
        <v>307</v>
      </c>
      <c r="X1510" t="s">
        <v>3797</v>
      </c>
      <c r="AA1510">
        <f ca="1" t="shared" si="47"/>
        <v>17</v>
      </c>
    </row>
    <row r="1511" spans="1:27">
      <c r="A1511" s="101">
        <v>31</v>
      </c>
      <c r="B1511" s="89" t="str">
        <f t="shared" si="46"/>
        <v>452731200403190035</v>
      </c>
      <c r="C1511" s="89" t="s">
        <v>307</v>
      </c>
      <c r="D1511" s="102" t="s">
        <v>6300</v>
      </c>
      <c r="E1511" s="102" t="s">
        <v>24</v>
      </c>
      <c r="F1511" s="103" t="s">
        <v>20131</v>
      </c>
      <c r="G1511" s="103" t="s">
        <v>20707</v>
      </c>
      <c r="H1511" s="104" t="s">
        <v>6299</v>
      </c>
      <c r="I1511" s="103" t="s">
        <v>30</v>
      </c>
      <c r="J1511" s="103" t="s">
        <v>30</v>
      </c>
      <c r="K1511" s="103" t="s">
        <v>30</v>
      </c>
      <c r="L1511" s="103" t="s">
        <v>30</v>
      </c>
      <c r="M1511" s="103" t="s">
        <v>30</v>
      </c>
      <c r="N1511" s="103" t="s">
        <v>30</v>
      </c>
      <c r="O1511" s="103" t="s">
        <v>27</v>
      </c>
      <c r="P1511" s="103" t="s">
        <v>1517</v>
      </c>
      <c r="Q1511" s="103" t="s">
        <v>6302</v>
      </c>
      <c r="R1511" s="105">
        <v>13471800867</v>
      </c>
      <c r="S1511" s="103" t="s">
        <v>1517</v>
      </c>
      <c r="T1511" s="103" t="s">
        <v>1517</v>
      </c>
      <c r="U1511" s="106" t="s">
        <v>20455</v>
      </c>
      <c r="V1511" s="105" t="s">
        <v>21895</v>
      </c>
      <c r="W1511" s="107" t="s">
        <v>307</v>
      </c>
      <c r="X1511" t="s">
        <v>17650</v>
      </c>
      <c r="AA1511">
        <f ca="1" t="shared" si="47"/>
        <v>17</v>
      </c>
    </row>
    <row r="1512" spans="1:27">
      <c r="A1512" s="101">
        <v>32</v>
      </c>
      <c r="B1512" s="89" t="str">
        <f t="shared" si="46"/>
        <v>452731200312073618</v>
      </c>
      <c r="C1512" s="89" t="s">
        <v>307</v>
      </c>
      <c r="D1512" s="102" t="s">
        <v>6304</v>
      </c>
      <c r="E1512" s="102" t="s">
        <v>24</v>
      </c>
      <c r="F1512" s="103" t="s">
        <v>20205</v>
      </c>
      <c r="G1512" s="103" t="s">
        <v>20433</v>
      </c>
      <c r="H1512" s="104" t="s">
        <v>6303</v>
      </c>
      <c r="I1512" s="103" t="s">
        <v>30</v>
      </c>
      <c r="J1512" s="103" t="s">
        <v>30</v>
      </c>
      <c r="K1512" s="103" t="s">
        <v>30</v>
      </c>
      <c r="L1512" s="103" t="s">
        <v>30</v>
      </c>
      <c r="M1512" s="103" t="s">
        <v>27</v>
      </c>
      <c r="N1512" s="103" t="s">
        <v>30</v>
      </c>
      <c r="O1512" s="103" t="s">
        <v>27</v>
      </c>
      <c r="P1512" s="103" t="s">
        <v>1517</v>
      </c>
      <c r="Q1512" s="103" t="s">
        <v>6306</v>
      </c>
      <c r="R1512" s="105">
        <v>13557488724</v>
      </c>
      <c r="S1512" s="103" t="s">
        <v>1517</v>
      </c>
      <c r="T1512" s="103" t="s">
        <v>20158</v>
      </c>
      <c r="U1512" s="106" t="s">
        <v>20195</v>
      </c>
      <c r="V1512" s="105" t="s">
        <v>21896</v>
      </c>
      <c r="W1512" s="107" t="s">
        <v>307</v>
      </c>
      <c r="X1512" t="s">
        <v>17651</v>
      </c>
      <c r="AA1512">
        <f ca="1" t="shared" si="47"/>
        <v>17</v>
      </c>
    </row>
    <row r="1513" spans="1:27">
      <c r="A1513" s="101">
        <v>33</v>
      </c>
      <c r="B1513" s="89" t="str">
        <f t="shared" si="46"/>
        <v>451229200210013921</v>
      </c>
      <c r="C1513" s="89" t="s">
        <v>307</v>
      </c>
      <c r="D1513" s="102" t="s">
        <v>6310</v>
      </c>
      <c r="E1513" s="102" t="s">
        <v>143</v>
      </c>
      <c r="F1513" s="103" t="s">
        <v>20131</v>
      </c>
      <c r="G1513" s="103" t="s">
        <v>20132</v>
      </c>
      <c r="H1513" s="104" t="s">
        <v>6309</v>
      </c>
      <c r="I1513" s="103" t="s">
        <v>30</v>
      </c>
      <c r="J1513" s="103" t="s">
        <v>30</v>
      </c>
      <c r="K1513" s="103" t="s">
        <v>30</v>
      </c>
      <c r="L1513" s="103" t="s">
        <v>30</v>
      </c>
      <c r="M1513" s="103" t="s">
        <v>30</v>
      </c>
      <c r="N1513" s="103" t="s">
        <v>30</v>
      </c>
      <c r="O1513" s="103" t="s">
        <v>27</v>
      </c>
      <c r="P1513" s="103" t="s">
        <v>1517</v>
      </c>
      <c r="Q1513" s="103" t="s">
        <v>6312</v>
      </c>
      <c r="R1513" s="105">
        <v>13481834655</v>
      </c>
      <c r="S1513" s="103" t="s">
        <v>1517</v>
      </c>
      <c r="T1513" s="103" t="s">
        <v>20140</v>
      </c>
      <c r="U1513" s="106" t="s">
        <v>20451</v>
      </c>
      <c r="V1513" s="105" t="s">
        <v>21897</v>
      </c>
      <c r="W1513" s="107" t="s">
        <v>307</v>
      </c>
      <c r="X1513" t="s">
        <v>6311</v>
      </c>
      <c r="AA1513">
        <f ca="1" t="shared" si="47"/>
        <v>18</v>
      </c>
    </row>
    <row r="1514" spans="1:27">
      <c r="A1514" s="101">
        <v>34</v>
      </c>
      <c r="B1514" s="89" t="str">
        <f t="shared" si="46"/>
        <v>45273120040727421X</v>
      </c>
      <c r="C1514" s="89" t="s">
        <v>307</v>
      </c>
      <c r="D1514" s="102" t="s">
        <v>6314</v>
      </c>
      <c r="E1514" s="102" t="s">
        <v>24</v>
      </c>
      <c r="F1514" s="103" t="s">
        <v>20131</v>
      </c>
      <c r="G1514" s="103" t="s">
        <v>20271</v>
      </c>
      <c r="H1514" s="104" t="s">
        <v>6313</v>
      </c>
      <c r="I1514" s="103" t="s">
        <v>30</v>
      </c>
      <c r="J1514" s="103" t="s">
        <v>30</v>
      </c>
      <c r="K1514" s="103" t="s">
        <v>30</v>
      </c>
      <c r="L1514" s="103" t="s">
        <v>30</v>
      </c>
      <c r="M1514" s="103" t="s">
        <v>30</v>
      </c>
      <c r="N1514" s="103" t="s">
        <v>30</v>
      </c>
      <c r="O1514" s="103" t="s">
        <v>27</v>
      </c>
      <c r="P1514" s="103" t="s">
        <v>1517</v>
      </c>
      <c r="Q1514" s="103" t="s">
        <v>6316</v>
      </c>
      <c r="R1514" s="105">
        <v>15078573709</v>
      </c>
      <c r="S1514" s="103" t="s">
        <v>1517</v>
      </c>
      <c r="T1514" s="103" t="s">
        <v>20133</v>
      </c>
      <c r="U1514" s="106" t="s">
        <v>20133</v>
      </c>
      <c r="V1514" s="105" t="s">
        <v>21898</v>
      </c>
      <c r="W1514" s="107" t="s">
        <v>307</v>
      </c>
      <c r="X1514" t="s">
        <v>6315</v>
      </c>
      <c r="AA1514">
        <f ca="1" t="shared" si="47"/>
        <v>17</v>
      </c>
    </row>
    <row r="1515" spans="1:27">
      <c r="A1515" s="101">
        <v>35</v>
      </c>
      <c r="B1515" s="89" t="str">
        <f t="shared" si="46"/>
        <v>452731200103242411</v>
      </c>
      <c r="C1515" s="89" t="s">
        <v>307</v>
      </c>
      <c r="D1515" s="102" t="s">
        <v>6319</v>
      </c>
      <c r="E1515" s="102" t="s">
        <v>24</v>
      </c>
      <c r="F1515" s="103" t="s">
        <v>20205</v>
      </c>
      <c r="G1515" s="103" t="s">
        <v>20384</v>
      </c>
      <c r="H1515" s="104" t="s">
        <v>6318</v>
      </c>
      <c r="I1515" s="103" t="s">
        <v>27</v>
      </c>
      <c r="J1515" s="103" t="s">
        <v>27</v>
      </c>
      <c r="K1515" s="103" t="s">
        <v>30</v>
      </c>
      <c r="L1515" s="103" t="s">
        <v>30</v>
      </c>
      <c r="M1515" s="103" t="s">
        <v>30</v>
      </c>
      <c r="N1515" s="103" t="s">
        <v>30</v>
      </c>
      <c r="O1515" s="103" t="s">
        <v>27</v>
      </c>
      <c r="P1515" s="103" t="s">
        <v>1517</v>
      </c>
      <c r="Q1515" s="103" t="s">
        <v>6321</v>
      </c>
      <c r="R1515" s="105" t="s">
        <v>6322</v>
      </c>
      <c r="S1515" s="103" t="s">
        <v>1517</v>
      </c>
      <c r="T1515" s="103" t="s">
        <v>20191</v>
      </c>
      <c r="U1515" s="106" t="s">
        <v>20429</v>
      </c>
      <c r="V1515" s="105" t="s">
        <v>21899</v>
      </c>
      <c r="W1515" s="107" t="s">
        <v>307</v>
      </c>
      <c r="X1515" t="s">
        <v>6320</v>
      </c>
      <c r="AA1515">
        <f ca="1" t="shared" si="47"/>
        <v>20</v>
      </c>
    </row>
    <row r="1516" spans="1:27">
      <c r="A1516" s="101">
        <v>36</v>
      </c>
      <c r="B1516" s="89" t="str">
        <f t="shared" si="46"/>
        <v>451229200306064221</v>
      </c>
      <c r="C1516" s="89" t="s">
        <v>307</v>
      </c>
      <c r="D1516" s="102" t="s">
        <v>6324</v>
      </c>
      <c r="E1516" s="102" t="s">
        <v>143</v>
      </c>
      <c r="F1516" s="103" t="s">
        <v>20131</v>
      </c>
      <c r="G1516" s="103" t="s">
        <v>20229</v>
      </c>
      <c r="H1516" s="104" t="s">
        <v>6323</v>
      </c>
      <c r="I1516" s="103" t="s">
        <v>30</v>
      </c>
      <c r="J1516" s="103" t="s">
        <v>30</v>
      </c>
      <c r="K1516" s="103" t="s">
        <v>27</v>
      </c>
      <c r="L1516" s="103" t="s">
        <v>30</v>
      </c>
      <c r="M1516" s="103" t="s">
        <v>30</v>
      </c>
      <c r="N1516" s="103" t="s">
        <v>30</v>
      </c>
      <c r="O1516" s="103" t="s">
        <v>27</v>
      </c>
      <c r="P1516" s="103" t="s">
        <v>1517</v>
      </c>
      <c r="Q1516" s="103" t="s">
        <v>6326</v>
      </c>
      <c r="R1516" s="105">
        <v>19807781675</v>
      </c>
      <c r="S1516" s="103" t="s">
        <v>1517</v>
      </c>
      <c r="T1516" s="103" t="s">
        <v>20133</v>
      </c>
      <c r="U1516" s="106" t="s">
        <v>20689</v>
      </c>
      <c r="V1516" s="105" t="s">
        <v>21900</v>
      </c>
      <c r="W1516" s="107" t="s">
        <v>307</v>
      </c>
      <c r="X1516" t="s">
        <v>6325</v>
      </c>
      <c r="AA1516">
        <f ca="1" t="shared" si="47"/>
        <v>18</v>
      </c>
    </row>
    <row r="1517" spans="1:27">
      <c r="A1517" s="101">
        <v>37</v>
      </c>
      <c r="B1517" s="89" t="str">
        <f t="shared" si="46"/>
        <v>452731200108042494</v>
      </c>
      <c r="C1517" s="89" t="s">
        <v>307</v>
      </c>
      <c r="D1517" s="102" t="s">
        <v>6328</v>
      </c>
      <c r="E1517" s="102" t="s">
        <v>24</v>
      </c>
      <c r="F1517" s="103" t="s">
        <v>20205</v>
      </c>
      <c r="G1517" s="103" t="s">
        <v>21038</v>
      </c>
      <c r="H1517" s="104" t="s">
        <v>6327</v>
      </c>
      <c r="I1517" s="103" t="s">
        <v>27</v>
      </c>
      <c r="J1517" s="103" t="s">
        <v>30</v>
      </c>
      <c r="K1517" s="103" t="s">
        <v>30</v>
      </c>
      <c r="L1517" s="103" t="s">
        <v>30</v>
      </c>
      <c r="M1517" s="103" t="s">
        <v>30</v>
      </c>
      <c r="N1517" s="103" t="s">
        <v>30</v>
      </c>
      <c r="O1517" s="103" t="s">
        <v>27</v>
      </c>
      <c r="P1517" s="103" t="s">
        <v>1517</v>
      </c>
      <c r="Q1517" s="103" t="s">
        <v>6330</v>
      </c>
      <c r="R1517" s="105" t="s">
        <v>6331</v>
      </c>
      <c r="S1517" s="103" t="s">
        <v>1517</v>
      </c>
      <c r="T1517" s="103" t="s">
        <v>20191</v>
      </c>
      <c r="U1517" s="106" t="s">
        <v>20339</v>
      </c>
      <c r="V1517" s="105" t="s">
        <v>21901</v>
      </c>
      <c r="W1517" s="107" t="s">
        <v>307</v>
      </c>
      <c r="X1517" t="s">
        <v>6329</v>
      </c>
      <c r="AA1517">
        <f ca="1" t="shared" si="47"/>
        <v>20</v>
      </c>
    </row>
    <row r="1518" spans="1:27">
      <c r="A1518" s="101">
        <v>38</v>
      </c>
      <c r="B1518" s="89" t="str">
        <f t="shared" si="46"/>
        <v>452731200312121245</v>
      </c>
      <c r="C1518" s="89" t="s">
        <v>307</v>
      </c>
      <c r="D1518" s="102" t="s">
        <v>6333</v>
      </c>
      <c r="E1518" s="102" t="s">
        <v>143</v>
      </c>
      <c r="F1518" s="103" t="s">
        <v>20131</v>
      </c>
      <c r="G1518" s="103" t="s">
        <v>20433</v>
      </c>
      <c r="H1518" s="104" t="s">
        <v>6332</v>
      </c>
      <c r="I1518" s="103" t="s">
        <v>30</v>
      </c>
      <c r="J1518" s="103" t="s">
        <v>30</v>
      </c>
      <c r="K1518" s="103" t="s">
        <v>30</v>
      </c>
      <c r="L1518" s="103" t="s">
        <v>30</v>
      </c>
      <c r="M1518" s="103" t="s">
        <v>30</v>
      </c>
      <c r="N1518" s="103" t="s">
        <v>30</v>
      </c>
      <c r="O1518" s="103" t="s">
        <v>27</v>
      </c>
      <c r="P1518" s="103" t="s">
        <v>1517</v>
      </c>
      <c r="Q1518" s="103" t="s">
        <v>6334</v>
      </c>
      <c r="R1518" s="105">
        <v>15977864559</v>
      </c>
      <c r="S1518" s="103" t="s">
        <v>1517</v>
      </c>
      <c r="T1518" s="103" t="s">
        <v>20169</v>
      </c>
      <c r="U1518" s="106" t="s">
        <v>20206</v>
      </c>
      <c r="V1518" s="105" t="s">
        <v>20733</v>
      </c>
      <c r="W1518" s="107" t="s">
        <v>307</v>
      </c>
      <c r="X1518" t="s">
        <v>17652</v>
      </c>
      <c r="AA1518">
        <f ca="1" t="shared" si="47"/>
        <v>17</v>
      </c>
    </row>
    <row r="1519" spans="1:27">
      <c r="A1519" s="101">
        <v>39</v>
      </c>
      <c r="B1519" s="89" t="str">
        <f t="shared" si="46"/>
        <v>452731200309020312</v>
      </c>
      <c r="C1519" s="89" t="s">
        <v>307</v>
      </c>
      <c r="D1519" s="102" t="s">
        <v>6337</v>
      </c>
      <c r="E1519" s="102" t="s">
        <v>24</v>
      </c>
      <c r="F1519" s="103" t="s">
        <v>20131</v>
      </c>
      <c r="G1519" s="103" t="s">
        <v>20168</v>
      </c>
      <c r="H1519" s="104" t="s">
        <v>6336</v>
      </c>
      <c r="I1519" s="103" t="s">
        <v>30</v>
      </c>
      <c r="J1519" s="103" t="s">
        <v>30</v>
      </c>
      <c r="K1519" s="103" t="s">
        <v>30</v>
      </c>
      <c r="L1519" s="103" t="s">
        <v>30</v>
      </c>
      <c r="M1519" s="103" t="s">
        <v>30</v>
      </c>
      <c r="N1519" s="103" t="s">
        <v>27</v>
      </c>
      <c r="O1519" s="103" t="s">
        <v>27</v>
      </c>
      <c r="P1519" s="103" t="s">
        <v>1517</v>
      </c>
      <c r="Q1519" s="103" t="s">
        <v>6339</v>
      </c>
      <c r="R1519" s="105">
        <v>15807782277</v>
      </c>
      <c r="S1519" s="103" t="s">
        <v>1517</v>
      </c>
      <c r="T1519" s="103" t="s">
        <v>20280</v>
      </c>
      <c r="U1519" s="106" t="s">
        <v>20333</v>
      </c>
      <c r="V1519" s="105" t="s">
        <v>21902</v>
      </c>
      <c r="W1519" s="107" t="s">
        <v>307</v>
      </c>
      <c r="X1519" t="s">
        <v>6338</v>
      </c>
      <c r="AA1519">
        <f ca="1" t="shared" si="47"/>
        <v>17</v>
      </c>
    </row>
    <row r="1520" spans="1:27">
      <c r="A1520" s="101">
        <v>40</v>
      </c>
      <c r="B1520" s="89" t="str">
        <f t="shared" si="46"/>
        <v>45273120030912121X</v>
      </c>
      <c r="C1520" s="89" t="s">
        <v>307</v>
      </c>
      <c r="D1520" s="102" t="s">
        <v>6341</v>
      </c>
      <c r="E1520" s="102" t="s">
        <v>24</v>
      </c>
      <c r="F1520" s="103" t="s">
        <v>20131</v>
      </c>
      <c r="G1520" s="103" t="s">
        <v>20168</v>
      </c>
      <c r="H1520" s="104" t="s">
        <v>6340</v>
      </c>
      <c r="I1520" s="103" t="s">
        <v>30</v>
      </c>
      <c r="J1520" s="103" t="s">
        <v>30</v>
      </c>
      <c r="K1520" s="103" t="s">
        <v>27</v>
      </c>
      <c r="L1520" s="103" t="s">
        <v>30</v>
      </c>
      <c r="M1520" s="103" t="s">
        <v>30</v>
      </c>
      <c r="N1520" s="103" t="s">
        <v>30</v>
      </c>
      <c r="O1520" s="103" t="s">
        <v>27</v>
      </c>
      <c r="P1520" s="103" t="s">
        <v>1517</v>
      </c>
      <c r="Q1520" s="103" t="s">
        <v>6343</v>
      </c>
      <c r="R1520" s="105">
        <v>15277849271</v>
      </c>
      <c r="S1520" s="103" t="s">
        <v>1517</v>
      </c>
      <c r="T1520" s="103" t="s">
        <v>20169</v>
      </c>
      <c r="U1520" s="106" t="s">
        <v>20206</v>
      </c>
      <c r="V1520" s="105" t="s">
        <v>21903</v>
      </c>
      <c r="W1520" s="107" t="s">
        <v>307</v>
      </c>
      <c r="X1520" t="s">
        <v>17653</v>
      </c>
      <c r="AA1520">
        <f ca="1" t="shared" si="47"/>
        <v>17</v>
      </c>
    </row>
    <row r="1521" spans="1:27">
      <c r="A1521" s="101">
        <v>41</v>
      </c>
      <c r="B1521" s="89" t="str">
        <f t="shared" si="46"/>
        <v>452731200311271831</v>
      </c>
      <c r="C1521" s="89" t="s">
        <v>307</v>
      </c>
      <c r="D1521" s="102" t="s">
        <v>6345</v>
      </c>
      <c r="E1521" s="102" t="s">
        <v>24</v>
      </c>
      <c r="F1521" s="103" t="s">
        <v>20131</v>
      </c>
      <c r="G1521" s="103" t="s">
        <v>20423</v>
      </c>
      <c r="H1521" s="104" t="s">
        <v>6344</v>
      </c>
      <c r="I1521" s="103" t="s">
        <v>30</v>
      </c>
      <c r="J1521" s="103" t="s">
        <v>30</v>
      </c>
      <c r="K1521" s="103" t="s">
        <v>30</v>
      </c>
      <c r="L1521" s="103" t="s">
        <v>30</v>
      </c>
      <c r="M1521" s="103" t="s">
        <v>30</v>
      </c>
      <c r="N1521" s="103" t="s">
        <v>30</v>
      </c>
      <c r="O1521" s="103" t="s">
        <v>27</v>
      </c>
      <c r="P1521" s="103" t="s">
        <v>1517</v>
      </c>
      <c r="Q1521" s="103" t="s">
        <v>6346</v>
      </c>
      <c r="R1521" s="105">
        <v>13471849658</v>
      </c>
      <c r="S1521" s="103" t="s">
        <v>1517</v>
      </c>
      <c r="T1521" s="103" t="s">
        <v>20208</v>
      </c>
      <c r="U1521" s="106" t="s">
        <v>20343</v>
      </c>
      <c r="V1521" s="105" t="s">
        <v>20344</v>
      </c>
      <c r="W1521" s="107" t="s">
        <v>307</v>
      </c>
      <c r="X1521" t="s">
        <v>539</v>
      </c>
      <c r="AA1521">
        <f ca="1" t="shared" si="47"/>
        <v>17</v>
      </c>
    </row>
    <row r="1522" spans="1:27">
      <c r="A1522" s="101">
        <v>42</v>
      </c>
      <c r="B1522" s="89" t="str">
        <f t="shared" si="46"/>
        <v>451229200601092751</v>
      </c>
      <c r="C1522" s="89" t="s">
        <v>307</v>
      </c>
      <c r="D1522" s="102" t="s">
        <v>6348</v>
      </c>
      <c r="E1522" s="102" t="s">
        <v>24</v>
      </c>
      <c r="F1522" s="103" t="s">
        <v>20178</v>
      </c>
      <c r="G1522" s="103" t="s">
        <v>21904</v>
      </c>
      <c r="H1522" s="104" t="s">
        <v>6347</v>
      </c>
      <c r="I1522" s="103" t="s">
        <v>27</v>
      </c>
      <c r="J1522" s="103" t="s">
        <v>30</v>
      </c>
      <c r="K1522" s="103" t="s">
        <v>30</v>
      </c>
      <c r="L1522" s="103" t="s">
        <v>30</v>
      </c>
      <c r="M1522" s="103" t="s">
        <v>30</v>
      </c>
      <c r="N1522" s="103" t="s">
        <v>30</v>
      </c>
      <c r="O1522" s="103" t="s">
        <v>27</v>
      </c>
      <c r="P1522" s="103" t="s">
        <v>1517</v>
      </c>
      <c r="Q1522" s="103" t="s">
        <v>2202</v>
      </c>
      <c r="R1522" s="105">
        <v>13297875338</v>
      </c>
      <c r="S1522" s="103" t="s">
        <v>1517</v>
      </c>
      <c r="T1522" s="103" t="s">
        <v>20277</v>
      </c>
      <c r="U1522" s="106" t="s">
        <v>20599</v>
      </c>
      <c r="V1522" s="105" t="s">
        <v>21905</v>
      </c>
      <c r="W1522" s="107" t="s">
        <v>307</v>
      </c>
      <c r="X1522" t="s">
        <v>6349</v>
      </c>
      <c r="AA1522">
        <f ca="1" t="shared" si="47"/>
        <v>15</v>
      </c>
    </row>
    <row r="1523" spans="1:27">
      <c r="A1523" s="101">
        <v>43</v>
      </c>
      <c r="B1523" s="89" t="str">
        <f t="shared" si="46"/>
        <v>452731200312310919</v>
      </c>
      <c r="C1523" s="89" t="s">
        <v>307</v>
      </c>
      <c r="D1523" s="102" t="s">
        <v>6353</v>
      </c>
      <c r="E1523" s="102" t="s">
        <v>24</v>
      </c>
      <c r="F1523" s="103" t="s">
        <v>20131</v>
      </c>
      <c r="G1523" s="103" t="s">
        <v>20433</v>
      </c>
      <c r="H1523" s="104" t="s">
        <v>6352</v>
      </c>
      <c r="I1523" s="103" t="s">
        <v>30</v>
      </c>
      <c r="J1523" s="103" t="s">
        <v>30</v>
      </c>
      <c r="K1523" s="103" t="s">
        <v>30</v>
      </c>
      <c r="L1523" s="103" t="s">
        <v>30</v>
      </c>
      <c r="M1523" s="103" t="s">
        <v>30</v>
      </c>
      <c r="N1523" s="103" t="s">
        <v>30</v>
      </c>
      <c r="O1523" s="103" t="s">
        <v>27</v>
      </c>
      <c r="P1523" s="103" t="s">
        <v>1517</v>
      </c>
      <c r="Q1523" s="103" t="s">
        <v>6355</v>
      </c>
      <c r="R1523" s="105">
        <v>14797769845</v>
      </c>
      <c r="S1523" s="103" t="s">
        <v>1517</v>
      </c>
      <c r="T1523" s="103" t="s">
        <v>20151</v>
      </c>
      <c r="U1523" s="106" t="s">
        <v>20311</v>
      </c>
      <c r="V1523" s="105" t="s">
        <v>21906</v>
      </c>
      <c r="W1523" s="107" t="s">
        <v>307</v>
      </c>
      <c r="X1523" t="s">
        <v>17654</v>
      </c>
      <c r="AA1523">
        <f ca="1" t="shared" si="47"/>
        <v>17</v>
      </c>
    </row>
    <row r="1524" spans="1:27">
      <c r="A1524" s="101">
        <v>44</v>
      </c>
      <c r="B1524" s="89" t="str">
        <f t="shared" si="46"/>
        <v>452731200404282118</v>
      </c>
      <c r="C1524" s="89" t="s">
        <v>307</v>
      </c>
      <c r="D1524" s="102" t="s">
        <v>6357</v>
      </c>
      <c r="E1524" s="102" t="s">
        <v>24</v>
      </c>
      <c r="F1524" s="103" t="s">
        <v>20205</v>
      </c>
      <c r="G1524" s="103" t="s">
        <v>20255</v>
      </c>
      <c r="H1524" s="104" t="s">
        <v>6356</v>
      </c>
      <c r="I1524" s="103" t="s">
        <v>30</v>
      </c>
      <c r="J1524" s="103" t="s">
        <v>30</v>
      </c>
      <c r="K1524" s="103" t="s">
        <v>30</v>
      </c>
      <c r="L1524" s="103" t="s">
        <v>30</v>
      </c>
      <c r="M1524" s="103" t="s">
        <v>30</v>
      </c>
      <c r="N1524" s="103" t="s">
        <v>30</v>
      </c>
      <c r="O1524" s="103" t="s">
        <v>27</v>
      </c>
      <c r="P1524" s="103" t="s">
        <v>1517</v>
      </c>
      <c r="Q1524" s="103" t="s">
        <v>6358</v>
      </c>
      <c r="R1524" s="105">
        <v>15107787328</v>
      </c>
      <c r="S1524" s="103" t="s">
        <v>1517</v>
      </c>
      <c r="T1524" s="103" t="s">
        <v>20240</v>
      </c>
      <c r="U1524" s="106" t="s">
        <v>20241</v>
      </c>
      <c r="V1524" s="105" t="s">
        <v>20241</v>
      </c>
      <c r="W1524" s="107" t="s">
        <v>307</v>
      </c>
      <c r="X1524" t="s">
        <v>257</v>
      </c>
      <c r="AA1524">
        <f ca="1" t="shared" si="47"/>
        <v>17</v>
      </c>
    </row>
    <row r="1525" spans="1:27">
      <c r="A1525" s="101">
        <v>45</v>
      </c>
      <c r="B1525" s="89" t="str">
        <f t="shared" si="46"/>
        <v>452731200405090951</v>
      </c>
      <c r="C1525" s="89" t="s">
        <v>307</v>
      </c>
      <c r="D1525" s="102" t="s">
        <v>6360</v>
      </c>
      <c r="E1525" s="102" t="s">
        <v>24</v>
      </c>
      <c r="F1525" s="103" t="s">
        <v>20131</v>
      </c>
      <c r="G1525" s="103" t="s">
        <v>20608</v>
      </c>
      <c r="H1525" s="104" t="s">
        <v>6359</v>
      </c>
      <c r="I1525" s="103" t="s">
        <v>30</v>
      </c>
      <c r="J1525" s="103" t="s">
        <v>27</v>
      </c>
      <c r="K1525" s="103" t="s">
        <v>30</v>
      </c>
      <c r="L1525" s="103" t="s">
        <v>30</v>
      </c>
      <c r="M1525" s="103" t="s">
        <v>30</v>
      </c>
      <c r="N1525" s="103" t="s">
        <v>30</v>
      </c>
      <c r="O1525" s="103" t="s">
        <v>27</v>
      </c>
      <c r="P1525" s="103" t="s">
        <v>1517</v>
      </c>
      <c r="Q1525" s="103" t="s">
        <v>6362</v>
      </c>
      <c r="R1525" s="105">
        <v>15078614951</v>
      </c>
      <c r="S1525" s="103" t="s">
        <v>1517</v>
      </c>
      <c r="T1525" s="103" t="s">
        <v>20151</v>
      </c>
      <c r="U1525" s="106" t="s">
        <v>20652</v>
      </c>
      <c r="V1525" s="105" t="s">
        <v>20652</v>
      </c>
      <c r="W1525" s="107" t="s">
        <v>307</v>
      </c>
      <c r="X1525" t="s">
        <v>17655</v>
      </c>
      <c r="AA1525">
        <f ca="1" t="shared" si="47"/>
        <v>17</v>
      </c>
    </row>
    <row r="1526" spans="1:27">
      <c r="A1526" s="101">
        <v>46</v>
      </c>
      <c r="B1526" s="89" t="str">
        <f t="shared" si="46"/>
        <v>451229200106153916</v>
      </c>
      <c r="C1526" s="89" t="s">
        <v>307</v>
      </c>
      <c r="D1526" s="102" t="s">
        <v>6364</v>
      </c>
      <c r="E1526" s="102" t="s">
        <v>24</v>
      </c>
      <c r="F1526" s="103" t="s">
        <v>20131</v>
      </c>
      <c r="G1526" s="103" t="s">
        <v>20289</v>
      </c>
      <c r="H1526" s="104" t="s">
        <v>6363</v>
      </c>
      <c r="I1526" s="103" t="s">
        <v>30</v>
      </c>
      <c r="J1526" s="103" t="s">
        <v>30</v>
      </c>
      <c r="K1526" s="103" t="s">
        <v>30</v>
      </c>
      <c r="L1526" s="103" t="s">
        <v>30</v>
      </c>
      <c r="M1526" s="103" t="s">
        <v>30</v>
      </c>
      <c r="N1526" s="103" t="s">
        <v>30</v>
      </c>
      <c r="O1526" s="103" t="s">
        <v>27</v>
      </c>
      <c r="P1526" s="103" t="s">
        <v>1517</v>
      </c>
      <c r="Q1526" s="103" t="s">
        <v>6365</v>
      </c>
      <c r="R1526" s="105">
        <v>18877854359</v>
      </c>
      <c r="S1526" s="103" t="s">
        <v>1517</v>
      </c>
      <c r="T1526" s="103" t="s">
        <v>20140</v>
      </c>
      <c r="U1526" s="106" t="s">
        <v>20714</v>
      </c>
      <c r="V1526" s="105" t="s">
        <v>20715</v>
      </c>
      <c r="W1526" s="107" t="s">
        <v>307</v>
      </c>
      <c r="X1526" t="s">
        <v>1444</v>
      </c>
      <c r="AA1526">
        <f ca="1" t="shared" si="47"/>
        <v>20</v>
      </c>
    </row>
    <row r="1527" spans="1:27">
      <c r="A1527" s="101">
        <v>47</v>
      </c>
      <c r="B1527" s="89" t="str">
        <f t="shared" si="46"/>
        <v>45122920011114271X</v>
      </c>
      <c r="C1527" s="89" t="s">
        <v>307</v>
      </c>
      <c r="D1527" s="102" t="s">
        <v>19208</v>
      </c>
      <c r="E1527" s="102" t="s">
        <v>24</v>
      </c>
      <c r="F1527" s="103" t="s">
        <v>20178</v>
      </c>
      <c r="G1527" s="103" t="s">
        <v>20222</v>
      </c>
      <c r="H1527" s="104" t="s">
        <v>19207</v>
      </c>
      <c r="I1527" s="103" t="s">
        <v>27</v>
      </c>
      <c r="J1527" s="103" t="s">
        <v>30</v>
      </c>
      <c r="K1527" s="103" t="s">
        <v>30</v>
      </c>
      <c r="L1527" s="103" t="s">
        <v>30</v>
      </c>
      <c r="M1527" s="103" t="s">
        <v>30</v>
      </c>
      <c r="N1527" s="103" t="s">
        <v>30</v>
      </c>
      <c r="O1527" s="103" t="s">
        <v>27</v>
      </c>
      <c r="P1527" s="103" t="s">
        <v>1517</v>
      </c>
      <c r="Q1527" s="103" t="s">
        <v>19209</v>
      </c>
      <c r="R1527" s="105">
        <v>18178891941</v>
      </c>
      <c r="S1527" s="103" t="s">
        <v>1517</v>
      </c>
      <c r="T1527" s="103" t="s">
        <v>20277</v>
      </c>
      <c r="U1527" s="106" t="s">
        <v>20303</v>
      </c>
      <c r="V1527" s="105" t="s">
        <v>21849</v>
      </c>
      <c r="W1527" s="107" t="s">
        <v>307</v>
      </c>
      <c r="X1527" t="s">
        <v>9077</v>
      </c>
      <c r="AA1527">
        <f ca="1" t="shared" si="47"/>
        <v>19</v>
      </c>
    </row>
    <row r="1528" spans="1:27">
      <c r="A1528" s="101">
        <v>48</v>
      </c>
      <c r="B1528" s="89" t="str">
        <f t="shared" si="46"/>
        <v>451229200205073620</v>
      </c>
      <c r="C1528" s="89" t="s">
        <v>307</v>
      </c>
      <c r="D1528" s="102" t="s">
        <v>6367</v>
      </c>
      <c r="E1528" s="102" t="s">
        <v>143</v>
      </c>
      <c r="F1528" s="103" t="s">
        <v>20131</v>
      </c>
      <c r="G1528" s="103" t="s">
        <v>20150</v>
      </c>
      <c r="H1528" s="104" t="s">
        <v>6366</v>
      </c>
      <c r="I1528" s="103" t="s">
        <v>27</v>
      </c>
      <c r="J1528" s="103" t="s">
        <v>30</v>
      </c>
      <c r="K1528" s="103" t="s">
        <v>30</v>
      </c>
      <c r="L1528" s="103" t="s">
        <v>30</v>
      </c>
      <c r="M1528" s="103" t="s">
        <v>30</v>
      </c>
      <c r="N1528" s="103" t="s">
        <v>30</v>
      </c>
      <c r="O1528" s="103" t="s">
        <v>27</v>
      </c>
      <c r="P1528" s="103" t="s">
        <v>1517</v>
      </c>
      <c r="Q1528" s="103" t="s">
        <v>6368</v>
      </c>
      <c r="R1528" s="105">
        <v>13768281972</v>
      </c>
      <c r="S1528" s="103" t="s">
        <v>1517</v>
      </c>
      <c r="T1528" s="103" t="s">
        <v>20158</v>
      </c>
      <c r="U1528" s="106" t="s">
        <v>20638</v>
      </c>
      <c r="V1528" s="105" t="s">
        <v>21635</v>
      </c>
      <c r="W1528" s="107" t="s">
        <v>307</v>
      </c>
      <c r="X1528" t="s">
        <v>19210</v>
      </c>
      <c r="AA1528">
        <f ca="1" t="shared" si="47"/>
        <v>19</v>
      </c>
    </row>
    <row r="1529" spans="1:27">
      <c r="A1529" s="101">
        <v>49</v>
      </c>
      <c r="B1529" s="89" t="str">
        <f t="shared" si="46"/>
        <v>451229200305142435</v>
      </c>
      <c r="C1529" s="89" t="s">
        <v>307</v>
      </c>
      <c r="D1529" s="102" t="s">
        <v>6370</v>
      </c>
      <c r="E1529" s="102" t="s">
        <v>24</v>
      </c>
      <c r="F1529" s="103" t="s">
        <v>20205</v>
      </c>
      <c r="G1529" s="103" t="s">
        <v>20172</v>
      </c>
      <c r="H1529" s="104" t="s">
        <v>6369</v>
      </c>
      <c r="I1529" s="103" t="s">
        <v>27</v>
      </c>
      <c r="J1529" s="103" t="s">
        <v>30</v>
      </c>
      <c r="K1529" s="103" t="s">
        <v>30</v>
      </c>
      <c r="L1529" s="103" t="s">
        <v>30</v>
      </c>
      <c r="M1529" s="103" t="s">
        <v>30</v>
      </c>
      <c r="N1529" s="103" t="s">
        <v>30</v>
      </c>
      <c r="O1529" s="103" t="s">
        <v>27</v>
      </c>
      <c r="P1529" s="103" t="s">
        <v>1517</v>
      </c>
      <c r="Q1529" s="103" t="s">
        <v>6372</v>
      </c>
      <c r="R1529" s="105">
        <v>13471845519</v>
      </c>
      <c r="S1529" s="103" t="s">
        <v>1517</v>
      </c>
      <c r="T1529" s="103" t="s">
        <v>20191</v>
      </c>
      <c r="U1529" s="106" t="s">
        <v>21842</v>
      </c>
      <c r="V1529" s="105" t="s">
        <v>21907</v>
      </c>
      <c r="W1529" s="107" t="s">
        <v>307</v>
      </c>
      <c r="X1529" t="s">
        <v>6371</v>
      </c>
      <c r="AA1529">
        <f ca="1" t="shared" si="47"/>
        <v>18</v>
      </c>
    </row>
    <row r="1530" spans="1:27">
      <c r="A1530" s="101">
        <v>50</v>
      </c>
      <c r="B1530" s="89" t="str">
        <f t="shared" si="46"/>
        <v>452731200302031211</v>
      </c>
      <c r="C1530" s="89" t="s">
        <v>307</v>
      </c>
      <c r="D1530" s="102" t="s">
        <v>6374</v>
      </c>
      <c r="E1530" s="102" t="s">
        <v>24</v>
      </c>
      <c r="F1530" s="103" t="s">
        <v>20131</v>
      </c>
      <c r="G1530" s="103" t="s">
        <v>20161</v>
      </c>
      <c r="H1530" s="104" t="s">
        <v>6373</v>
      </c>
      <c r="I1530" s="103" t="s">
        <v>30</v>
      </c>
      <c r="J1530" s="103" t="s">
        <v>30</v>
      </c>
      <c r="K1530" s="103" t="s">
        <v>27</v>
      </c>
      <c r="L1530" s="103" t="s">
        <v>30</v>
      </c>
      <c r="M1530" s="103" t="s">
        <v>30</v>
      </c>
      <c r="N1530" s="103" t="s">
        <v>30</v>
      </c>
      <c r="O1530" s="103" t="s">
        <v>27</v>
      </c>
      <c r="P1530" s="103" t="s">
        <v>1517</v>
      </c>
      <c r="Q1530" s="103" t="s">
        <v>6376</v>
      </c>
      <c r="R1530" s="105">
        <v>15220405817</v>
      </c>
      <c r="S1530" s="103" t="s">
        <v>1517</v>
      </c>
      <c r="T1530" s="103" t="s">
        <v>20169</v>
      </c>
      <c r="U1530" s="106" t="s">
        <v>20206</v>
      </c>
      <c r="V1530" s="105" t="s">
        <v>21908</v>
      </c>
      <c r="W1530" s="107" t="s">
        <v>307</v>
      </c>
      <c r="X1530" t="s">
        <v>19211</v>
      </c>
      <c r="AA1530">
        <f ca="1" t="shared" si="47"/>
        <v>18</v>
      </c>
    </row>
    <row r="1531" spans="1:27">
      <c r="A1531" s="101">
        <v>51</v>
      </c>
      <c r="B1531" s="89" t="str">
        <f t="shared" si="46"/>
        <v>451229200312232711</v>
      </c>
      <c r="C1531" s="89" t="s">
        <v>307</v>
      </c>
      <c r="D1531" s="102" t="s">
        <v>6379</v>
      </c>
      <c r="E1531" s="102" t="s">
        <v>24</v>
      </c>
      <c r="F1531" s="103" t="s">
        <v>20178</v>
      </c>
      <c r="G1531" s="103" t="s">
        <v>20433</v>
      </c>
      <c r="H1531" s="104" t="s">
        <v>6378</v>
      </c>
      <c r="I1531" s="103" t="s">
        <v>30</v>
      </c>
      <c r="J1531" s="103" t="s">
        <v>30</v>
      </c>
      <c r="K1531" s="103" t="s">
        <v>27</v>
      </c>
      <c r="L1531" s="103" t="s">
        <v>30</v>
      </c>
      <c r="M1531" s="103" t="s">
        <v>30</v>
      </c>
      <c r="N1531" s="103" t="s">
        <v>30</v>
      </c>
      <c r="O1531" s="103" t="s">
        <v>27</v>
      </c>
      <c r="P1531" s="103" t="s">
        <v>1517</v>
      </c>
      <c r="Q1531" s="103" t="s">
        <v>6381</v>
      </c>
      <c r="R1531" s="105">
        <v>13788283441</v>
      </c>
      <c r="S1531" s="103" t="s">
        <v>1517</v>
      </c>
      <c r="T1531" s="103" t="s">
        <v>20277</v>
      </c>
      <c r="U1531" s="106" t="s">
        <v>20821</v>
      </c>
      <c r="V1531" s="105" t="s">
        <v>21398</v>
      </c>
      <c r="W1531" s="107" t="s">
        <v>307</v>
      </c>
      <c r="X1531" t="s">
        <v>6380</v>
      </c>
      <c r="AA1531">
        <f ca="1" t="shared" si="47"/>
        <v>17</v>
      </c>
    </row>
    <row r="1532" spans="1:27">
      <c r="A1532" s="101">
        <v>52</v>
      </c>
      <c r="B1532" s="89" t="str">
        <f t="shared" si="46"/>
        <v>451229200310081817</v>
      </c>
      <c r="C1532" s="89" t="s">
        <v>307</v>
      </c>
      <c r="D1532" s="102" t="s">
        <v>6383</v>
      </c>
      <c r="E1532" s="102" t="s">
        <v>24</v>
      </c>
      <c r="F1532" s="103" t="s">
        <v>20178</v>
      </c>
      <c r="G1532" s="103" t="s">
        <v>20307</v>
      </c>
      <c r="H1532" s="104" t="s">
        <v>6382</v>
      </c>
      <c r="I1532" s="103" t="s">
        <v>27</v>
      </c>
      <c r="J1532" s="103" t="s">
        <v>30</v>
      </c>
      <c r="K1532" s="103" t="s">
        <v>30</v>
      </c>
      <c r="L1532" s="103" t="s">
        <v>30</v>
      </c>
      <c r="M1532" s="103" t="s">
        <v>30</v>
      </c>
      <c r="N1532" s="103" t="s">
        <v>30</v>
      </c>
      <c r="O1532" s="103" t="s">
        <v>27</v>
      </c>
      <c r="P1532" s="103" t="s">
        <v>1517</v>
      </c>
      <c r="Q1532" s="103" t="s">
        <v>6385</v>
      </c>
      <c r="R1532" s="105">
        <v>18177873059</v>
      </c>
      <c r="S1532" s="103" t="s">
        <v>1517</v>
      </c>
      <c r="T1532" s="103" t="s">
        <v>20208</v>
      </c>
      <c r="U1532" s="106" t="s">
        <v>20789</v>
      </c>
      <c r="V1532" s="105" t="s">
        <v>21909</v>
      </c>
      <c r="W1532" s="107" t="s">
        <v>307</v>
      </c>
      <c r="X1532" t="s">
        <v>6384</v>
      </c>
      <c r="AA1532">
        <f ca="1" t="shared" si="47"/>
        <v>17</v>
      </c>
    </row>
    <row r="1533" spans="1:27">
      <c r="A1533" s="101">
        <v>53</v>
      </c>
      <c r="B1533" s="89" t="str">
        <f t="shared" si="46"/>
        <v>452731200112280639</v>
      </c>
      <c r="C1533" s="89" t="s">
        <v>307</v>
      </c>
      <c r="D1533" s="102" t="s">
        <v>6388</v>
      </c>
      <c r="E1533" s="102" t="s">
        <v>24</v>
      </c>
      <c r="F1533" s="103" t="s">
        <v>20178</v>
      </c>
      <c r="G1533" s="103" t="s">
        <v>20179</v>
      </c>
      <c r="H1533" s="104" t="s">
        <v>6387</v>
      </c>
      <c r="I1533" s="103" t="s">
        <v>27</v>
      </c>
      <c r="J1533" s="103" t="s">
        <v>27</v>
      </c>
      <c r="K1533" s="103" t="s">
        <v>30</v>
      </c>
      <c r="L1533" s="103" t="s">
        <v>27</v>
      </c>
      <c r="M1533" s="103" t="s">
        <v>30</v>
      </c>
      <c r="N1533" s="103" t="s">
        <v>30</v>
      </c>
      <c r="O1533" s="103" t="s">
        <v>27</v>
      </c>
      <c r="P1533" s="103" t="s">
        <v>1517</v>
      </c>
      <c r="Q1533" s="103" t="s">
        <v>6390</v>
      </c>
      <c r="R1533" s="105">
        <v>13788283586</v>
      </c>
      <c r="S1533" s="103" t="s">
        <v>1517</v>
      </c>
      <c r="T1533" s="103" t="s">
        <v>20137</v>
      </c>
      <c r="U1533" s="106" t="s">
        <v>21195</v>
      </c>
      <c r="V1533" s="105" t="s">
        <v>21910</v>
      </c>
      <c r="W1533" s="107" t="s">
        <v>307</v>
      </c>
      <c r="X1533" t="s">
        <v>6389</v>
      </c>
      <c r="AA1533">
        <f ca="1" t="shared" si="47"/>
        <v>19</v>
      </c>
    </row>
    <row r="1534" spans="1:27">
      <c r="A1534" s="101">
        <v>54</v>
      </c>
      <c r="B1534" s="89" t="str">
        <f t="shared" si="46"/>
        <v>452731200412274812</v>
      </c>
      <c r="C1534" s="89" t="s">
        <v>307</v>
      </c>
      <c r="D1534" s="102" t="s">
        <v>6392</v>
      </c>
      <c r="E1534" s="102" t="s">
        <v>24</v>
      </c>
      <c r="F1534" s="103" t="s">
        <v>20131</v>
      </c>
      <c r="G1534" s="103" t="s">
        <v>20996</v>
      </c>
      <c r="H1534" s="104" t="s">
        <v>6391</v>
      </c>
      <c r="I1534" s="103" t="s">
        <v>30</v>
      </c>
      <c r="J1534" s="103" t="s">
        <v>30</v>
      </c>
      <c r="K1534" s="103" t="s">
        <v>30</v>
      </c>
      <c r="L1534" s="103" t="s">
        <v>30</v>
      </c>
      <c r="M1534" s="103" t="s">
        <v>30</v>
      </c>
      <c r="N1534" s="103" t="s">
        <v>30</v>
      </c>
      <c r="O1534" s="103" t="s">
        <v>27</v>
      </c>
      <c r="P1534" s="103" t="s">
        <v>1517</v>
      </c>
      <c r="Q1534" s="103" t="s">
        <v>6394</v>
      </c>
      <c r="R1534" s="105">
        <v>15949328688</v>
      </c>
      <c r="S1534" s="103" t="s">
        <v>1517</v>
      </c>
      <c r="T1534" s="103" t="s">
        <v>21545</v>
      </c>
      <c r="U1534" s="106" t="s">
        <v>20167</v>
      </c>
      <c r="V1534" s="105" t="s">
        <v>21911</v>
      </c>
      <c r="W1534" s="107" t="s">
        <v>307</v>
      </c>
      <c r="X1534" t="s">
        <v>17656</v>
      </c>
      <c r="AA1534">
        <f ca="1" t="shared" si="47"/>
        <v>16</v>
      </c>
    </row>
    <row r="1535" spans="1:27">
      <c r="A1535" s="101">
        <v>55</v>
      </c>
      <c r="B1535" s="89" t="str">
        <f t="shared" si="46"/>
        <v>451229200307103624</v>
      </c>
      <c r="C1535" s="89" t="s">
        <v>307</v>
      </c>
      <c r="D1535" s="102" t="s">
        <v>6396</v>
      </c>
      <c r="E1535" s="102" t="s">
        <v>143</v>
      </c>
      <c r="F1535" s="103" t="s">
        <v>20131</v>
      </c>
      <c r="G1535" s="103" t="s">
        <v>20214</v>
      </c>
      <c r="H1535" s="104" t="s">
        <v>6395</v>
      </c>
      <c r="I1535" s="103" t="s">
        <v>30</v>
      </c>
      <c r="J1535" s="103" t="s">
        <v>30</v>
      </c>
      <c r="K1535" s="103" t="s">
        <v>27</v>
      </c>
      <c r="L1535" s="103" t="s">
        <v>30</v>
      </c>
      <c r="M1535" s="103" t="s">
        <v>30</v>
      </c>
      <c r="N1535" s="103" t="s">
        <v>30</v>
      </c>
      <c r="O1535" s="103" t="s">
        <v>27</v>
      </c>
      <c r="P1535" s="103" t="s">
        <v>1517</v>
      </c>
      <c r="Q1535" s="103" t="s">
        <v>6398</v>
      </c>
      <c r="R1535" s="105">
        <v>14777390282</v>
      </c>
      <c r="S1535" s="103" t="s">
        <v>1517</v>
      </c>
      <c r="T1535" s="103" t="s">
        <v>20158</v>
      </c>
      <c r="U1535" s="106" t="s">
        <v>20898</v>
      </c>
      <c r="V1535" s="105" t="s">
        <v>21912</v>
      </c>
      <c r="W1535" s="107" t="s">
        <v>307</v>
      </c>
      <c r="X1535" t="s">
        <v>19212</v>
      </c>
      <c r="AA1535">
        <f ca="1" t="shared" si="47"/>
        <v>18</v>
      </c>
    </row>
    <row r="1536" spans="1:27">
      <c r="A1536" s="101">
        <v>56</v>
      </c>
      <c r="B1536" s="89" t="str">
        <f t="shared" si="46"/>
        <v>452731200311273626</v>
      </c>
      <c r="C1536" s="89" t="s">
        <v>307</v>
      </c>
      <c r="D1536" s="102" t="s">
        <v>6401</v>
      </c>
      <c r="E1536" s="102" t="s">
        <v>143</v>
      </c>
      <c r="F1536" s="103" t="s">
        <v>20131</v>
      </c>
      <c r="G1536" s="103" t="s">
        <v>20423</v>
      </c>
      <c r="H1536" s="104" t="s">
        <v>6400</v>
      </c>
      <c r="I1536" s="103" t="s">
        <v>30</v>
      </c>
      <c r="J1536" s="103" t="s">
        <v>30</v>
      </c>
      <c r="K1536" s="103" t="s">
        <v>30</v>
      </c>
      <c r="L1536" s="103" t="s">
        <v>30</v>
      </c>
      <c r="M1536" s="103" t="s">
        <v>27</v>
      </c>
      <c r="N1536" s="103" t="s">
        <v>30</v>
      </c>
      <c r="O1536" s="103" t="s">
        <v>27</v>
      </c>
      <c r="P1536" s="103" t="s">
        <v>1517</v>
      </c>
      <c r="Q1536" s="103" t="s">
        <v>6403</v>
      </c>
      <c r="R1536" s="105">
        <v>13471800257</v>
      </c>
      <c r="S1536" s="103" t="s">
        <v>1517</v>
      </c>
      <c r="T1536" s="103" t="s">
        <v>20158</v>
      </c>
      <c r="U1536" s="106" t="s">
        <v>20159</v>
      </c>
      <c r="V1536" s="105" t="s">
        <v>21913</v>
      </c>
      <c r="W1536" s="107" t="s">
        <v>307</v>
      </c>
      <c r="X1536" t="s">
        <v>17657</v>
      </c>
      <c r="AA1536">
        <f ca="1" t="shared" si="47"/>
        <v>17</v>
      </c>
    </row>
    <row r="1537" spans="1:27">
      <c r="A1537" s="101">
        <v>57</v>
      </c>
      <c r="B1537" s="89" t="str">
        <f t="shared" si="46"/>
        <v>45122920045101219</v>
      </c>
      <c r="C1537" s="89" t="s">
        <v>307</v>
      </c>
      <c r="D1537" s="102" t="s">
        <v>6405</v>
      </c>
      <c r="E1537" s="102" t="s">
        <v>24</v>
      </c>
      <c r="F1537" s="103" t="s">
        <v>20131</v>
      </c>
      <c r="G1537" s="103" t="s">
        <v>21914</v>
      </c>
      <c r="H1537" s="104" t="s">
        <v>6404</v>
      </c>
      <c r="I1537" s="103" t="s">
        <v>30</v>
      </c>
      <c r="J1537" s="103" t="s">
        <v>30</v>
      </c>
      <c r="K1537" s="103" t="s">
        <v>30</v>
      </c>
      <c r="L1537" s="103" t="s">
        <v>30</v>
      </c>
      <c r="M1537" s="103" t="s">
        <v>30</v>
      </c>
      <c r="N1537" s="103" t="s">
        <v>30</v>
      </c>
      <c r="O1537" s="103" t="s">
        <v>27</v>
      </c>
      <c r="P1537" s="103" t="s">
        <v>1517</v>
      </c>
      <c r="Q1537" s="103" t="s">
        <v>6406</v>
      </c>
      <c r="R1537" s="105">
        <v>15277859352</v>
      </c>
      <c r="S1537" s="103" t="s">
        <v>1517</v>
      </c>
      <c r="T1537" s="103" t="s">
        <v>20169</v>
      </c>
      <c r="U1537" s="106" t="s">
        <v>20813</v>
      </c>
      <c r="V1537" s="105" t="s">
        <v>20846</v>
      </c>
      <c r="W1537" s="107" t="s">
        <v>307</v>
      </c>
      <c r="X1537" t="s">
        <v>17658</v>
      </c>
      <c r="AA1537" t="e">
        <f ca="1" t="shared" si="47"/>
        <v>#VALUE!</v>
      </c>
    </row>
    <row r="1538" spans="1:27">
      <c r="A1538" s="101">
        <v>58</v>
      </c>
      <c r="B1538" s="89" t="str">
        <f t="shared" si="46"/>
        <v>451229200312305714</v>
      </c>
      <c r="C1538" s="89" t="s">
        <v>307</v>
      </c>
      <c r="D1538" s="102" t="s">
        <v>6408</v>
      </c>
      <c r="E1538" s="102" t="s">
        <v>24</v>
      </c>
      <c r="F1538" s="103" t="s">
        <v>20178</v>
      </c>
      <c r="G1538" s="103" t="s">
        <v>20433</v>
      </c>
      <c r="H1538" s="104" t="s">
        <v>6407</v>
      </c>
      <c r="I1538" s="103" t="s">
        <v>30</v>
      </c>
      <c r="J1538" s="103" t="s">
        <v>30</v>
      </c>
      <c r="K1538" s="103" t="s">
        <v>30</v>
      </c>
      <c r="L1538" s="103" t="s">
        <v>30</v>
      </c>
      <c r="M1538" s="103" t="s">
        <v>30</v>
      </c>
      <c r="N1538" s="103" t="s">
        <v>30</v>
      </c>
      <c r="O1538" s="103" t="s">
        <v>27</v>
      </c>
      <c r="P1538" s="103" t="s">
        <v>1517</v>
      </c>
      <c r="Q1538" s="103" t="s">
        <v>6410</v>
      </c>
      <c r="R1538" s="105">
        <v>18977801900</v>
      </c>
      <c r="S1538" s="103" t="s">
        <v>1517</v>
      </c>
      <c r="T1538" s="103" t="s">
        <v>1517</v>
      </c>
      <c r="U1538" s="106" t="s">
        <v>20593</v>
      </c>
      <c r="V1538" s="105" t="s">
        <v>21915</v>
      </c>
      <c r="W1538" s="107" t="s">
        <v>307</v>
      </c>
      <c r="X1538" t="s">
        <v>17659</v>
      </c>
      <c r="AA1538">
        <f ca="1" t="shared" si="47"/>
        <v>17</v>
      </c>
    </row>
    <row r="1539" spans="1:27">
      <c r="A1539" s="101">
        <v>59</v>
      </c>
      <c r="B1539" s="89" t="str">
        <f t="shared" ref="B1539:B1602" si="48">H1539</f>
        <v>452731200403254211</v>
      </c>
      <c r="C1539" s="89" t="s">
        <v>307</v>
      </c>
      <c r="D1539" s="102" t="s">
        <v>6412</v>
      </c>
      <c r="E1539" s="102" t="s">
        <v>24</v>
      </c>
      <c r="F1539" s="103" t="s">
        <v>20131</v>
      </c>
      <c r="G1539" s="103" t="s">
        <v>20707</v>
      </c>
      <c r="H1539" s="104" t="s">
        <v>6411</v>
      </c>
      <c r="I1539" s="103" t="s">
        <v>30</v>
      </c>
      <c r="J1539" s="103" t="s">
        <v>30</v>
      </c>
      <c r="K1539" s="103" t="s">
        <v>30</v>
      </c>
      <c r="L1539" s="103" t="s">
        <v>30</v>
      </c>
      <c r="M1539" s="103" t="s">
        <v>30</v>
      </c>
      <c r="N1539" s="103" t="s">
        <v>30</v>
      </c>
      <c r="O1539" s="103" t="s">
        <v>27</v>
      </c>
      <c r="P1539" s="103" t="s">
        <v>1517</v>
      </c>
      <c r="Q1539" s="103" t="s">
        <v>6414</v>
      </c>
      <c r="R1539" s="105">
        <v>13481849357</v>
      </c>
      <c r="S1539" s="103" t="s">
        <v>1517</v>
      </c>
      <c r="T1539" s="103" t="s">
        <v>20133</v>
      </c>
      <c r="U1539" s="106" t="s">
        <v>20133</v>
      </c>
      <c r="V1539" s="105" t="s">
        <v>21916</v>
      </c>
      <c r="W1539" s="107" t="s">
        <v>307</v>
      </c>
      <c r="X1539" t="s">
        <v>6413</v>
      </c>
      <c r="AA1539">
        <f ca="1" t="shared" si="47"/>
        <v>17</v>
      </c>
    </row>
    <row r="1540" spans="1:27">
      <c r="A1540" s="101">
        <v>60</v>
      </c>
      <c r="B1540" s="89" t="str">
        <f t="shared" si="48"/>
        <v>451229200505280314</v>
      </c>
      <c r="C1540" s="89" t="s">
        <v>307</v>
      </c>
      <c r="D1540" s="102" t="s">
        <v>6416</v>
      </c>
      <c r="E1540" s="102" t="s">
        <v>24</v>
      </c>
      <c r="F1540" s="103" t="s">
        <v>20131</v>
      </c>
      <c r="G1540" s="103" t="s">
        <v>20371</v>
      </c>
      <c r="H1540" s="104" t="s">
        <v>6415</v>
      </c>
      <c r="I1540" s="103" t="s">
        <v>27</v>
      </c>
      <c r="J1540" s="103" t="s">
        <v>30</v>
      </c>
      <c r="K1540" s="103" t="s">
        <v>30</v>
      </c>
      <c r="L1540" s="103" t="s">
        <v>30</v>
      </c>
      <c r="M1540" s="103" t="s">
        <v>30</v>
      </c>
      <c r="N1540" s="103" t="s">
        <v>30</v>
      </c>
      <c r="O1540" s="103" t="s">
        <v>27</v>
      </c>
      <c r="P1540" s="103" t="s">
        <v>1517</v>
      </c>
      <c r="Q1540" s="103" t="s">
        <v>4338</v>
      </c>
      <c r="R1540" s="105">
        <v>18176149173</v>
      </c>
      <c r="S1540" s="103" t="s">
        <v>1517</v>
      </c>
      <c r="T1540" s="103" t="s">
        <v>20280</v>
      </c>
      <c r="U1540" s="106" t="s">
        <v>20281</v>
      </c>
      <c r="V1540" s="105" t="s">
        <v>21427</v>
      </c>
      <c r="W1540" s="107" t="s">
        <v>307</v>
      </c>
      <c r="X1540" t="s">
        <v>4337</v>
      </c>
      <c r="AA1540">
        <f ca="1" t="shared" ref="AA1540:AA1603" si="49">DATEDIF(TEXT(MID(H1540,7,8),"00-00-00"),TODAY(),"y")</f>
        <v>16</v>
      </c>
    </row>
    <row r="1541" spans="1:27">
      <c r="A1541" s="101">
        <v>61</v>
      </c>
      <c r="B1541" s="89" t="str">
        <f t="shared" si="48"/>
        <v>451229200302142114</v>
      </c>
      <c r="C1541" s="89" t="s">
        <v>307</v>
      </c>
      <c r="D1541" s="102" t="s">
        <v>6418</v>
      </c>
      <c r="E1541" s="102" t="s">
        <v>24</v>
      </c>
      <c r="F1541" s="103" t="s">
        <v>20178</v>
      </c>
      <c r="G1541" s="103" t="s">
        <v>20161</v>
      </c>
      <c r="H1541" s="104" t="s">
        <v>6417</v>
      </c>
      <c r="I1541" s="103" t="s">
        <v>27</v>
      </c>
      <c r="J1541" s="103" t="s">
        <v>30</v>
      </c>
      <c r="K1541" s="103" t="s">
        <v>30</v>
      </c>
      <c r="L1541" s="103" t="s">
        <v>30</v>
      </c>
      <c r="M1541" s="103" t="s">
        <v>30</v>
      </c>
      <c r="N1541" s="103" t="s">
        <v>30</v>
      </c>
      <c r="O1541" s="103" t="s">
        <v>27</v>
      </c>
      <c r="P1541" s="103" t="s">
        <v>1517</v>
      </c>
      <c r="Q1541" s="103" t="s">
        <v>6420</v>
      </c>
      <c r="R1541" s="105">
        <v>18776875587</v>
      </c>
      <c r="S1541" s="103" t="s">
        <v>1517</v>
      </c>
      <c r="T1541" s="103" t="s">
        <v>20240</v>
      </c>
      <c r="U1541" s="106" t="s">
        <v>21226</v>
      </c>
      <c r="V1541" s="105" t="s">
        <v>21917</v>
      </c>
      <c r="W1541" s="107" t="s">
        <v>307</v>
      </c>
      <c r="X1541" t="s">
        <v>6419</v>
      </c>
      <c r="AA1541">
        <f ca="1" t="shared" si="49"/>
        <v>18</v>
      </c>
    </row>
    <row r="1542" spans="1:27">
      <c r="A1542" s="101">
        <v>62</v>
      </c>
      <c r="B1542" s="89" t="str">
        <f t="shared" si="48"/>
        <v>452731200310306617</v>
      </c>
      <c r="C1542" s="89" t="s">
        <v>307</v>
      </c>
      <c r="D1542" s="102" t="s">
        <v>6422</v>
      </c>
      <c r="E1542" s="102" t="s">
        <v>24</v>
      </c>
      <c r="F1542" s="103" t="s">
        <v>20131</v>
      </c>
      <c r="G1542" s="103" t="s">
        <v>20307</v>
      </c>
      <c r="H1542" s="104" t="s">
        <v>6421</v>
      </c>
      <c r="I1542" s="103" t="s">
        <v>30</v>
      </c>
      <c r="J1542" s="103" t="s">
        <v>30</v>
      </c>
      <c r="K1542" s="103" t="s">
        <v>30</v>
      </c>
      <c r="L1542" s="103" t="s">
        <v>30</v>
      </c>
      <c r="M1542" s="103" t="s">
        <v>30</v>
      </c>
      <c r="N1542" s="103" t="s">
        <v>30</v>
      </c>
      <c r="O1542" s="103" t="s">
        <v>27</v>
      </c>
      <c r="P1542" s="103" t="s">
        <v>1517</v>
      </c>
      <c r="Q1542" s="103" t="s">
        <v>6424</v>
      </c>
      <c r="R1542" s="105">
        <v>13977876755</v>
      </c>
      <c r="S1542" s="103" t="s">
        <v>1517</v>
      </c>
      <c r="T1542" s="103" t="s">
        <v>1517</v>
      </c>
      <c r="U1542" s="106" t="s">
        <v>20894</v>
      </c>
      <c r="V1542" s="105" t="s">
        <v>20894</v>
      </c>
      <c r="W1542" s="107" t="s">
        <v>307</v>
      </c>
      <c r="X1542" t="s">
        <v>17660</v>
      </c>
      <c r="AA1542">
        <f ca="1" t="shared" si="49"/>
        <v>17</v>
      </c>
    </row>
    <row r="1543" spans="1:27">
      <c r="A1543" s="101">
        <v>63</v>
      </c>
      <c r="B1543" s="89" t="str">
        <f t="shared" si="48"/>
        <v>452731200304236624</v>
      </c>
      <c r="C1543" s="89" t="s">
        <v>307</v>
      </c>
      <c r="D1543" s="102" t="s">
        <v>6426</v>
      </c>
      <c r="E1543" s="102" t="s">
        <v>143</v>
      </c>
      <c r="F1543" s="103" t="s">
        <v>20131</v>
      </c>
      <c r="G1543" s="103" t="s">
        <v>20154</v>
      </c>
      <c r="H1543" s="104" t="s">
        <v>6425</v>
      </c>
      <c r="I1543" s="103" t="s">
        <v>30</v>
      </c>
      <c r="J1543" s="103" t="s">
        <v>30</v>
      </c>
      <c r="K1543" s="103" t="s">
        <v>30</v>
      </c>
      <c r="L1543" s="103" t="s">
        <v>30</v>
      </c>
      <c r="M1543" s="103" t="s">
        <v>30</v>
      </c>
      <c r="N1543" s="103" t="s">
        <v>30</v>
      </c>
      <c r="O1543" s="103" t="s">
        <v>27</v>
      </c>
      <c r="P1543" s="103" t="s">
        <v>1517</v>
      </c>
      <c r="Q1543" s="103" t="s">
        <v>6428</v>
      </c>
      <c r="R1543" s="105">
        <v>18077898643</v>
      </c>
      <c r="S1543" s="103" t="s">
        <v>1517</v>
      </c>
      <c r="T1543" s="103" t="s">
        <v>20894</v>
      </c>
      <c r="U1543" s="106" t="s">
        <v>21918</v>
      </c>
      <c r="V1543" s="105" t="s">
        <v>21919</v>
      </c>
      <c r="W1543" s="107" t="s">
        <v>307</v>
      </c>
      <c r="X1543" t="s">
        <v>6427</v>
      </c>
      <c r="AA1543">
        <f ca="1" t="shared" si="49"/>
        <v>18</v>
      </c>
    </row>
    <row r="1544" spans="1:27">
      <c r="A1544" s="101">
        <v>64</v>
      </c>
      <c r="B1544" s="89" t="str">
        <f t="shared" si="48"/>
        <v>451229200504062120</v>
      </c>
      <c r="C1544" s="89" t="s">
        <v>307</v>
      </c>
      <c r="D1544" s="102" t="s">
        <v>6430</v>
      </c>
      <c r="E1544" s="102" t="s">
        <v>143</v>
      </c>
      <c r="F1544" s="103" t="s">
        <v>20178</v>
      </c>
      <c r="G1544" s="103" t="s">
        <v>20543</v>
      </c>
      <c r="H1544" s="104" t="s">
        <v>6429</v>
      </c>
      <c r="I1544" s="103" t="s">
        <v>27</v>
      </c>
      <c r="J1544" s="103" t="s">
        <v>30</v>
      </c>
      <c r="K1544" s="103" t="s">
        <v>27</v>
      </c>
      <c r="L1544" s="103" t="s">
        <v>30</v>
      </c>
      <c r="M1544" s="103" t="s">
        <v>30</v>
      </c>
      <c r="N1544" s="103" t="s">
        <v>30</v>
      </c>
      <c r="O1544" s="103" t="s">
        <v>27</v>
      </c>
      <c r="P1544" s="103" t="s">
        <v>1517</v>
      </c>
      <c r="Q1544" s="103" t="s">
        <v>6432</v>
      </c>
      <c r="R1544" s="105">
        <v>18176755468</v>
      </c>
      <c r="S1544" s="103" t="s">
        <v>1517</v>
      </c>
      <c r="T1544" s="103" t="s">
        <v>20240</v>
      </c>
      <c r="U1544" s="106" t="s">
        <v>20396</v>
      </c>
      <c r="V1544" s="105" t="s">
        <v>21920</v>
      </c>
      <c r="W1544" s="107" t="s">
        <v>307</v>
      </c>
      <c r="X1544" t="s">
        <v>6431</v>
      </c>
      <c r="AA1544">
        <f ca="1" t="shared" si="49"/>
        <v>16</v>
      </c>
    </row>
    <row r="1545" spans="1:27">
      <c r="A1545" s="101">
        <v>65</v>
      </c>
      <c r="B1545" s="89" t="str">
        <f t="shared" si="48"/>
        <v>452731200310030913</v>
      </c>
      <c r="C1545" s="89" t="s">
        <v>307</v>
      </c>
      <c r="D1545" s="102" t="s">
        <v>6435</v>
      </c>
      <c r="E1545" s="102" t="s">
        <v>24</v>
      </c>
      <c r="F1545" s="103" t="s">
        <v>20131</v>
      </c>
      <c r="G1545" s="103" t="s">
        <v>20307</v>
      </c>
      <c r="H1545" s="104" t="s">
        <v>6434</v>
      </c>
      <c r="I1545" s="103" t="s">
        <v>30</v>
      </c>
      <c r="J1545" s="103" t="s">
        <v>30</v>
      </c>
      <c r="K1545" s="103" t="s">
        <v>30</v>
      </c>
      <c r="L1545" s="103" t="s">
        <v>30</v>
      </c>
      <c r="M1545" s="103" t="s">
        <v>30</v>
      </c>
      <c r="N1545" s="103" t="s">
        <v>30</v>
      </c>
      <c r="O1545" s="103" t="s">
        <v>27</v>
      </c>
      <c r="P1545" s="103" t="s">
        <v>1517</v>
      </c>
      <c r="Q1545" s="103" t="s">
        <v>6437</v>
      </c>
      <c r="R1545" s="105" t="s">
        <v>6438</v>
      </c>
      <c r="S1545" s="103" t="s">
        <v>1517</v>
      </c>
      <c r="T1545" s="103" t="s">
        <v>20151</v>
      </c>
      <c r="U1545" s="106" t="s">
        <v>20367</v>
      </c>
      <c r="V1545" s="105" t="s">
        <v>21921</v>
      </c>
      <c r="W1545" s="107" t="s">
        <v>307</v>
      </c>
      <c r="X1545" t="s">
        <v>21922</v>
      </c>
      <c r="AA1545">
        <f ca="1" t="shared" si="49"/>
        <v>17</v>
      </c>
    </row>
    <row r="1546" spans="1:27">
      <c r="A1546" s="101">
        <v>66</v>
      </c>
      <c r="B1546" s="89" t="str">
        <f t="shared" si="48"/>
        <v>451229200308032717</v>
      </c>
      <c r="C1546" s="89" t="s">
        <v>307</v>
      </c>
      <c r="D1546" s="102" t="s">
        <v>6440</v>
      </c>
      <c r="E1546" s="102" t="s">
        <v>24</v>
      </c>
      <c r="F1546" s="103" t="s">
        <v>20131</v>
      </c>
      <c r="G1546" s="103" t="s">
        <v>20163</v>
      </c>
      <c r="H1546" s="104" t="s">
        <v>6439</v>
      </c>
      <c r="I1546" s="103" t="s">
        <v>27</v>
      </c>
      <c r="J1546" s="103" t="s">
        <v>27</v>
      </c>
      <c r="K1546" s="103" t="s">
        <v>30</v>
      </c>
      <c r="L1546" s="103" t="s">
        <v>30</v>
      </c>
      <c r="M1546" s="103" t="s">
        <v>30</v>
      </c>
      <c r="N1546" s="103" t="s">
        <v>30</v>
      </c>
      <c r="O1546" s="103" t="s">
        <v>27</v>
      </c>
      <c r="P1546" s="103" t="s">
        <v>1517</v>
      </c>
      <c r="Q1546" s="103" t="s">
        <v>6442</v>
      </c>
      <c r="R1546" s="105">
        <v>18776879676</v>
      </c>
      <c r="S1546" s="103" t="s">
        <v>1517</v>
      </c>
      <c r="T1546" s="103" t="s">
        <v>20277</v>
      </c>
      <c r="U1546" s="106" t="s">
        <v>21112</v>
      </c>
      <c r="V1546" s="105" t="s">
        <v>21923</v>
      </c>
      <c r="W1546" s="107" t="s">
        <v>307</v>
      </c>
      <c r="X1546" t="s">
        <v>19213</v>
      </c>
      <c r="AA1546">
        <f ca="1" t="shared" si="49"/>
        <v>18</v>
      </c>
    </row>
    <row r="1547" spans="1:27">
      <c r="A1547" s="101">
        <v>67</v>
      </c>
      <c r="B1547" s="89" t="str">
        <f t="shared" si="48"/>
        <v>451229200312030642</v>
      </c>
      <c r="C1547" s="89" t="s">
        <v>307</v>
      </c>
      <c r="D1547" s="102" t="s">
        <v>6444</v>
      </c>
      <c r="E1547" s="102" t="s">
        <v>143</v>
      </c>
      <c r="F1547" s="103" t="s">
        <v>20178</v>
      </c>
      <c r="G1547" s="103" t="s">
        <v>20433</v>
      </c>
      <c r="H1547" s="104" t="s">
        <v>6443</v>
      </c>
      <c r="I1547" s="103" t="s">
        <v>30</v>
      </c>
      <c r="J1547" s="103" t="s">
        <v>30</v>
      </c>
      <c r="K1547" s="103" t="s">
        <v>27</v>
      </c>
      <c r="L1547" s="103" t="s">
        <v>30</v>
      </c>
      <c r="M1547" s="103" t="s">
        <v>30</v>
      </c>
      <c r="N1547" s="103" t="s">
        <v>30</v>
      </c>
      <c r="O1547" s="103" t="s">
        <v>27</v>
      </c>
      <c r="P1547" s="103" t="s">
        <v>1517</v>
      </c>
      <c r="Q1547" s="103" t="s">
        <v>6446</v>
      </c>
      <c r="R1547" s="105">
        <v>18077824795</v>
      </c>
      <c r="S1547" s="103" t="s">
        <v>1517</v>
      </c>
      <c r="T1547" s="103" t="s">
        <v>20137</v>
      </c>
      <c r="U1547" s="106" t="s">
        <v>20705</v>
      </c>
      <c r="V1547" s="105" t="s">
        <v>21924</v>
      </c>
      <c r="W1547" s="107" t="s">
        <v>307</v>
      </c>
      <c r="X1547" t="s">
        <v>6445</v>
      </c>
      <c r="AA1547">
        <f ca="1" t="shared" si="49"/>
        <v>17</v>
      </c>
    </row>
    <row r="1548" spans="1:27">
      <c r="A1548" s="101">
        <v>68</v>
      </c>
      <c r="B1548" s="89" t="str">
        <f t="shared" si="48"/>
        <v>452724200308311026</v>
      </c>
      <c r="C1548" s="89" t="s">
        <v>307</v>
      </c>
      <c r="D1548" s="102" t="s">
        <v>6449</v>
      </c>
      <c r="E1548" s="102" t="s">
        <v>143</v>
      </c>
      <c r="F1548" s="103" t="s">
        <v>20131</v>
      </c>
      <c r="G1548" s="103" t="s">
        <v>20163</v>
      </c>
      <c r="H1548" s="104" t="s">
        <v>6448</v>
      </c>
      <c r="I1548" s="103" t="s">
        <v>30</v>
      </c>
      <c r="J1548" s="103" t="s">
        <v>30</v>
      </c>
      <c r="K1548" s="103" t="s">
        <v>30</v>
      </c>
      <c r="L1548" s="103" t="s">
        <v>30</v>
      </c>
      <c r="M1548" s="103" t="s">
        <v>30</v>
      </c>
      <c r="N1548" s="103" t="s">
        <v>27</v>
      </c>
      <c r="O1548" s="103" t="s">
        <v>27</v>
      </c>
      <c r="P1548" s="103" t="s">
        <v>20736</v>
      </c>
      <c r="Q1548" s="103" t="s">
        <v>6451</v>
      </c>
      <c r="R1548" s="105">
        <v>13481045409</v>
      </c>
      <c r="S1548" s="103" t="s">
        <v>20736</v>
      </c>
      <c r="T1548" s="103" t="s">
        <v>21925</v>
      </c>
      <c r="U1548" s="106" t="s">
        <v>21925</v>
      </c>
      <c r="V1548" s="105">
        <v>0</v>
      </c>
      <c r="W1548" s="107" t="s">
        <v>307</v>
      </c>
      <c r="X1548" t="s">
        <v>17663</v>
      </c>
      <c r="AA1548">
        <f ca="1" t="shared" si="49"/>
        <v>17</v>
      </c>
    </row>
    <row r="1549" spans="1:27">
      <c r="A1549" s="101">
        <v>69</v>
      </c>
      <c r="B1549" s="89" t="str">
        <f t="shared" si="48"/>
        <v>452731200402121812</v>
      </c>
      <c r="C1549" s="89" t="s">
        <v>307</v>
      </c>
      <c r="D1549" s="102" t="s">
        <v>6455</v>
      </c>
      <c r="E1549" s="102" t="s">
        <v>24</v>
      </c>
      <c r="F1549" s="103" t="s">
        <v>20131</v>
      </c>
      <c r="G1549" s="103" t="s">
        <v>20742</v>
      </c>
      <c r="H1549" s="104" t="s">
        <v>6454</v>
      </c>
      <c r="I1549" s="103" t="s">
        <v>30</v>
      </c>
      <c r="J1549" s="103" t="s">
        <v>30</v>
      </c>
      <c r="K1549" s="103" t="s">
        <v>30</v>
      </c>
      <c r="L1549" s="103" t="s">
        <v>30</v>
      </c>
      <c r="M1549" s="103" t="s">
        <v>30</v>
      </c>
      <c r="N1549" s="103" t="s">
        <v>30</v>
      </c>
      <c r="O1549" s="103" t="s">
        <v>27</v>
      </c>
      <c r="P1549" s="103" t="s">
        <v>1517</v>
      </c>
      <c r="Q1549" s="103" t="s">
        <v>6456</v>
      </c>
      <c r="R1549" s="105">
        <v>18977802123</v>
      </c>
      <c r="S1549" s="103" t="s">
        <v>1517</v>
      </c>
      <c r="T1549" s="103" t="s">
        <v>20208</v>
      </c>
      <c r="U1549" s="106" t="s">
        <v>20720</v>
      </c>
      <c r="V1549" s="105" t="s">
        <v>20721</v>
      </c>
      <c r="W1549" s="107" t="s">
        <v>307</v>
      </c>
      <c r="X1549" t="s">
        <v>1456</v>
      </c>
      <c r="AA1549">
        <f ca="1" t="shared" si="49"/>
        <v>17</v>
      </c>
    </row>
    <row r="1550" spans="1:27">
      <c r="A1550" s="101">
        <v>70</v>
      </c>
      <c r="B1550" s="89" t="str">
        <f t="shared" si="48"/>
        <v>451229200201150326</v>
      </c>
      <c r="C1550" s="89" t="s">
        <v>307</v>
      </c>
      <c r="D1550" s="102" t="s">
        <v>6459</v>
      </c>
      <c r="E1550" s="102" t="s">
        <v>143</v>
      </c>
      <c r="F1550" s="103" t="s">
        <v>20131</v>
      </c>
      <c r="G1550" s="103" t="s">
        <v>20175</v>
      </c>
      <c r="H1550" s="104" t="s">
        <v>6458</v>
      </c>
      <c r="I1550" s="103" t="s">
        <v>30</v>
      </c>
      <c r="J1550" s="103" t="s">
        <v>30</v>
      </c>
      <c r="K1550" s="103" t="s">
        <v>27</v>
      </c>
      <c r="L1550" s="103" t="s">
        <v>30</v>
      </c>
      <c r="M1550" s="103" t="s">
        <v>30</v>
      </c>
      <c r="N1550" s="103" t="s">
        <v>27</v>
      </c>
      <c r="O1550" s="103" t="s">
        <v>27</v>
      </c>
      <c r="P1550" s="103" t="s">
        <v>1517</v>
      </c>
      <c r="Q1550" s="103" t="s">
        <v>6461</v>
      </c>
      <c r="R1550" s="105">
        <v>17827480070</v>
      </c>
      <c r="S1550" s="103" t="s">
        <v>1517</v>
      </c>
      <c r="T1550" s="103" t="s">
        <v>20280</v>
      </c>
      <c r="U1550" s="106" t="s">
        <v>20716</v>
      </c>
      <c r="V1550" s="105" t="s">
        <v>21926</v>
      </c>
      <c r="W1550" s="107" t="s">
        <v>307</v>
      </c>
      <c r="X1550" t="s">
        <v>6460</v>
      </c>
      <c r="AA1550">
        <f ca="1" t="shared" si="49"/>
        <v>19</v>
      </c>
    </row>
    <row r="1551" spans="1:27">
      <c r="A1551" s="101">
        <v>71</v>
      </c>
      <c r="B1551" s="89" t="str">
        <f t="shared" si="48"/>
        <v>450124200405042732</v>
      </c>
      <c r="C1551" s="89" t="s">
        <v>307</v>
      </c>
      <c r="D1551" s="102" t="s">
        <v>6463</v>
      </c>
      <c r="E1551" s="102" t="s">
        <v>24</v>
      </c>
      <c r="F1551" s="103" t="s">
        <v>20131</v>
      </c>
      <c r="G1551" s="103" t="s">
        <v>20608</v>
      </c>
      <c r="H1551" s="104" t="s">
        <v>6462</v>
      </c>
      <c r="I1551" s="103" t="s">
        <v>30</v>
      </c>
      <c r="J1551" s="103" t="s">
        <v>30</v>
      </c>
      <c r="K1551" s="103" t="s">
        <v>30</v>
      </c>
      <c r="L1551" s="103" t="s">
        <v>30</v>
      </c>
      <c r="M1551" s="103" t="s">
        <v>30</v>
      </c>
      <c r="N1551" s="103" t="s">
        <v>30</v>
      </c>
      <c r="O1551" s="103" t="s">
        <v>27</v>
      </c>
      <c r="P1551" s="103" t="s">
        <v>20253</v>
      </c>
      <c r="Q1551" s="103" t="s">
        <v>6465</v>
      </c>
      <c r="R1551" s="105">
        <v>18877856848</v>
      </c>
      <c r="S1551" s="103" t="s">
        <v>20253</v>
      </c>
      <c r="T1551" s="103" t="s">
        <v>20522</v>
      </c>
      <c r="U1551" s="106" t="s">
        <v>21366</v>
      </c>
      <c r="V1551" s="105" t="s">
        <v>21927</v>
      </c>
      <c r="W1551" s="107" t="s">
        <v>307</v>
      </c>
      <c r="X1551" t="s">
        <v>6464</v>
      </c>
      <c r="AA1551">
        <f ca="1" t="shared" si="49"/>
        <v>17</v>
      </c>
    </row>
    <row r="1552" spans="1:27">
      <c r="A1552" s="101">
        <v>72</v>
      </c>
      <c r="B1552" s="89" t="str">
        <f t="shared" si="48"/>
        <v>452731200401312414</v>
      </c>
      <c r="C1552" s="89" t="s">
        <v>307</v>
      </c>
      <c r="D1552" s="102" t="s">
        <v>6468</v>
      </c>
      <c r="E1552" s="102" t="s">
        <v>24</v>
      </c>
      <c r="F1552" s="103" t="s">
        <v>20131</v>
      </c>
      <c r="G1552" s="103" t="s">
        <v>20232</v>
      </c>
      <c r="H1552" s="104" t="s">
        <v>6467</v>
      </c>
      <c r="I1552" s="103" t="s">
        <v>27</v>
      </c>
      <c r="J1552" s="103" t="s">
        <v>30</v>
      </c>
      <c r="K1552" s="103" t="s">
        <v>30</v>
      </c>
      <c r="L1552" s="103" t="s">
        <v>30</v>
      </c>
      <c r="M1552" s="103" t="s">
        <v>30</v>
      </c>
      <c r="N1552" s="103" t="s">
        <v>30</v>
      </c>
      <c r="O1552" s="103" t="s">
        <v>27</v>
      </c>
      <c r="P1552" s="103" t="s">
        <v>1517</v>
      </c>
      <c r="Q1552" s="103" t="s">
        <v>6469</v>
      </c>
      <c r="R1552" s="105">
        <v>18777846818</v>
      </c>
      <c r="S1552" s="103" t="s">
        <v>1517</v>
      </c>
      <c r="T1552" s="103" t="s">
        <v>20191</v>
      </c>
      <c r="U1552" s="106" t="s">
        <v>20361</v>
      </c>
      <c r="V1552" s="105" t="s">
        <v>20361</v>
      </c>
      <c r="W1552" s="107" t="s">
        <v>307</v>
      </c>
      <c r="X1552" t="s">
        <v>3139</v>
      </c>
      <c r="AA1552">
        <f ca="1" t="shared" si="49"/>
        <v>17</v>
      </c>
    </row>
    <row r="1553" spans="1:27">
      <c r="A1553" s="101">
        <v>73</v>
      </c>
      <c r="B1553" s="89" t="str">
        <f t="shared" si="48"/>
        <v>452731200401140317</v>
      </c>
      <c r="C1553" s="89" t="s">
        <v>307</v>
      </c>
      <c r="D1553" s="102" t="s">
        <v>6471</v>
      </c>
      <c r="E1553" s="102" t="s">
        <v>24</v>
      </c>
      <c r="F1553" s="103" t="s">
        <v>20131</v>
      </c>
      <c r="G1553" s="103" t="s">
        <v>20232</v>
      </c>
      <c r="H1553" s="104" t="s">
        <v>6470</v>
      </c>
      <c r="I1553" s="103" t="s">
        <v>30</v>
      </c>
      <c r="J1553" s="103" t="s">
        <v>30</v>
      </c>
      <c r="K1553" s="103" t="s">
        <v>30</v>
      </c>
      <c r="L1553" s="103" t="s">
        <v>30</v>
      </c>
      <c r="M1553" s="103" t="s">
        <v>30</v>
      </c>
      <c r="N1553" s="103" t="s">
        <v>30</v>
      </c>
      <c r="O1553" s="103" t="s">
        <v>27</v>
      </c>
      <c r="P1553" s="103" t="s">
        <v>1517</v>
      </c>
      <c r="Q1553" s="103" t="s">
        <v>6473</v>
      </c>
      <c r="R1553" s="105">
        <v>15078635369</v>
      </c>
      <c r="S1553" s="103" t="s">
        <v>1517</v>
      </c>
      <c r="T1553" s="103" t="s">
        <v>1517</v>
      </c>
      <c r="U1553" s="106" t="s">
        <v>20162</v>
      </c>
      <c r="V1553" s="105" t="s">
        <v>21928</v>
      </c>
      <c r="W1553" s="107" t="s">
        <v>307</v>
      </c>
      <c r="X1553" t="s">
        <v>17665</v>
      </c>
      <c r="AA1553">
        <f ca="1" t="shared" si="49"/>
        <v>17</v>
      </c>
    </row>
    <row r="1554" spans="1:27">
      <c r="A1554" s="101">
        <v>74</v>
      </c>
      <c r="B1554" s="89" t="str">
        <f t="shared" si="48"/>
        <v>452731200407270315</v>
      </c>
      <c r="C1554" s="89" t="s">
        <v>307</v>
      </c>
      <c r="D1554" s="102" t="s">
        <v>6475</v>
      </c>
      <c r="E1554" s="102" t="s">
        <v>24</v>
      </c>
      <c r="F1554" s="103" t="s">
        <v>20178</v>
      </c>
      <c r="G1554" s="103" t="s">
        <v>20271</v>
      </c>
      <c r="H1554" s="104" t="s">
        <v>6474</v>
      </c>
      <c r="I1554" s="103" t="s">
        <v>30</v>
      </c>
      <c r="J1554" s="103" t="s">
        <v>30</v>
      </c>
      <c r="K1554" s="103" t="s">
        <v>30</v>
      </c>
      <c r="L1554" s="103" t="s">
        <v>30</v>
      </c>
      <c r="M1554" s="103" t="s">
        <v>30</v>
      </c>
      <c r="N1554" s="103" t="s">
        <v>30</v>
      </c>
      <c r="O1554" s="103" t="s">
        <v>27</v>
      </c>
      <c r="P1554" s="103" t="s">
        <v>1517</v>
      </c>
      <c r="Q1554" s="103" t="s">
        <v>6477</v>
      </c>
      <c r="R1554" s="105">
        <v>18978757669</v>
      </c>
      <c r="S1554" s="103" t="s">
        <v>1517</v>
      </c>
      <c r="T1554" s="103" t="s">
        <v>20280</v>
      </c>
      <c r="U1554" s="106" t="s">
        <v>21068</v>
      </c>
      <c r="V1554" s="105" t="s">
        <v>21929</v>
      </c>
      <c r="W1554" s="107" t="s">
        <v>307</v>
      </c>
      <c r="X1554" t="s">
        <v>6476</v>
      </c>
      <c r="AA1554">
        <f ca="1" t="shared" si="49"/>
        <v>17</v>
      </c>
    </row>
    <row r="1555" spans="1:27">
      <c r="A1555" s="101">
        <v>75</v>
      </c>
      <c r="B1555" s="89" t="str">
        <f t="shared" si="48"/>
        <v>451229200406213933</v>
      </c>
      <c r="C1555" s="89" t="s">
        <v>307</v>
      </c>
      <c r="D1555" s="102" t="s">
        <v>6479</v>
      </c>
      <c r="E1555" s="102" t="s">
        <v>24</v>
      </c>
      <c r="F1555" s="103" t="s">
        <v>20131</v>
      </c>
      <c r="G1555" s="103" t="s">
        <v>21826</v>
      </c>
      <c r="H1555" s="104" t="s">
        <v>6478</v>
      </c>
      <c r="I1555" s="103" t="s">
        <v>30</v>
      </c>
      <c r="J1555" s="103" t="s">
        <v>30</v>
      </c>
      <c r="K1555" s="103" t="s">
        <v>27</v>
      </c>
      <c r="L1555" s="103" t="s">
        <v>27</v>
      </c>
      <c r="M1555" s="103" t="s">
        <v>30</v>
      </c>
      <c r="N1555" s="103" t="s">
        <v>30</v>
      </c>
      <c r="O1555" s="103" t="s">
        <v>27</v>
      </c>
      <c r="P1555" s="103" t="s">
        <v>8322</v>
      </c>
      <c r="Q1555" s="103" t="s">
        <v>6480</v>
      </c>
      <c r="R1555" s="105" t="s">
        <v>6481</v>
      </c>
      <c r="S1555" s="103" t="s">
        <v>8322</v>
      </c>
      <c r="T1555" s="103" t="s">
        <v>20140</v>
      </c>
      <c r="U1555" s="106" t="s">
        <v>20714</v>
      </c>
      <c r="V1555" s="105" t="s">
        <v>21054</v>
      </c>
      <c r="W1555" s="107" t="s">
        <v>307</v>
      </c>
      <c r="X1555" t="s">
        <v>21930</v>
      </c>
      <c r="AA1555">
        <f ca="1" t="shared" si="49"/>
        <v>17</v>
      </c>
    </row>
    <row r="1556" spans="1:27">
      <c r="A1556" s="101">
        <v>76</v>
      </c>
      <c r="B1556" s="89" t="str">
        <f t="shared" si="48"/>
        <v>451229200312020019</v>
      </c>
      <c r="C1556" s="89" t="s">
        <v>307</v>
      </c>
      <c r="D1556" s="102" t="s">
        <v>1639</v>
      </c>
      <c r="E1556" s="102" t="s">
        <v>24</v>
      </c>
      <c r="F1556" s="103" t="s">
        <v>20178</v>
      </c>
      <c r="G1556" s="103" t="s">
        <v>20433</v>
      </c>
      <c r="H1556" s="104" t="s">
        <v>6482</v>
      </c>
      <c r="I1556" s="103" t="s">
        <v>30</v>
      </c>
      <c r="J1556" s="103" t="s">
        <v>30</v>
      </c>
      <c r="K1556" s="103" t="s">
        <v>30</v>
      </c>
      <c r="L1556" s="103" t="s">
        <v>30</v>
      </c>
      <c r="M1556" s="103" t="s">
        <v>30</v>
      </c>
      <c r="N1556" s="103" t="s">
        <v>30</v>
      </c>
      <c r="O1556" s="103" t="s">
        <v>27</v>
      </c>
      <c r="P1556" s="103" t="s">
        <v>1517</v>
      </c>
      <c r="Q1556" s="103" t="s">
        <v>6484</v>
      </c>
      <c r="R1556" s="105">
        <v>15078638131</v>
      </c>
      <c r="S1556" s="103" t="s">
        <v>1517</v>
      </c>
      <c r="T1556" s="103" t="s">
        <v>1517</v>
      </c>
      <c r="U1556" s="106" t="s">
        <v>20776</v>
      </c>
      <c r="V1556" s="105" t="s">
        <v>21931</v>
      </c>
      <c r="W1556" s="107" t="s">
        <v>307</v>
      </c>
      <c r="X1556" t="s">
        <v>21932</v>
      </c>
      <c r="AA1556">
        <f ca="1" t="shared" si="49"/>
        <v>17</v>
      </c>
    </row>
    <row r="1557" spans="1:27">
      <c r="A1557" s="101">
        <v>77</v>
      </c>
      <c r="B1557" s="89" t="str">
        <f t="shared" si="48"/>
        <v>45122920040506514X</v>
      </c>
      <c r="C1557" s="89" t="s">
        <v>307</v>
      </c>
      <c r="D1557" s="102" t="s">
        <v>6487</v>
      </c>
      <c r="E1557" s="102" t="s">
        <v>143</v>
      </c>
      <c r="F1557" s="103" t="s">
        <v>20131</v>
      </c>
      <c r="G1557" s="103" t="s">
        <v>20608</v>
      </c>
      <c r="H1557" s="104" t="s">
        <v>6486</v>
      </c>
      <c r="I1557" s="103" t="s">
        <v>30</v>
      </c>
      <c r="J1557" s="103" t="s">
        <v>30</v>
      </c>
      <c r="K1557" s="103" t="s">
        <v>30</v>
      </c>
      <c r="L1557" s="103" t="s">
        <v>30</v>
      </c>
      <c r="M1557" s="103" t="s">
        <v>30</v>
      </c>
      <c r="N1557" s="103" t="s">
        <v>30</v>
      </c>
      <c r="O1557" s="103" t="s">
        <v>27</v>
      </c>
      <c r="P1557" s="103" t="s">
        <v>1517</v>
      </c>
      <c r="Q1557" s="103" t="s">
        <v>6489</v>
      </c>
      <c r="R1557" s="105">
        <v>13557280001</v>
      </c>
      <c r="S1557" s="103" t="s">
        <v>1517</v>
      </c>
      <c r="T1557" s="103" t="s">
        <v>20164</v>
      </c>
      <c r="U1557" s="106" t="s">
        <v>21561</v>
      </c>
      <c r="V1557" s="105" t="s">
        <v>21561</v>
      </c>
      <c r="W1557" s="107" t="s">
        <v>307</v>
      </c>
      <c r="X1557" t="s">
        <v>6488</v>
      </c>
      <c r="AA1557">
        <f ca="1" t="shared" si="49"/>
        <v>17</v>
      </c>
    </row>
    <row r="1558" spans="1:27">
      <c r="A1558" s="101">
        <v>78</v>
      </c>
      <c r="B1558" s="89" t="str">
        <f t="shared" si="48"/>
        <v>452731200006280918</v>
      </c>
      <c r="C1558" s="89" t="s">
        <v>307</v>
      </c>
      <c r="D1558" s="102" t="s">
        <v>6492</v>
      </c>
      <c r="E1558" s="102" t="s">
        <v>24</v>
      </c>
      <c r="F1558" s="103" t="s">
        <v>20131</v>
      </c>
      <c r="G1558" s="103" t="s">
        <v>20268</v>
      </c>
      <c r="H1558" s="104" t="s">
        <v>6491</v>
      </c>
      <c r="I1558" s="103" t="s">
        <v>30</v>
      </c>
      <c r="J1558" s="103" t="s">
        <v>27</v>
      </c>
      <c r="K1558" s="103" t="s">
        <v>30</v>
      </c>
      <c r="L1558" s="103" t="s">
        <v>30</v>
      </c>
      <c r="M1558" s="103" t="s">
        <v>30</v>
      </c>
      <c r="N1558" s="103" t="s">
        <v>27</v>
      </c>
      <c r="O1558" s="103" t="s">
        <v>27</v>
      </c>
      <c r="P1558" s="103" t="s">
        <v>1517</v>
      </c>
      <c r="Q1558" s="103" t="s">
        <v>6493</v>
      </c>
      <c r="R1558" s="105">
        <v>15277892635</v>
      </c>
      <c r="S1558" s="103" t="s">
        <v>1517</v>
      </c>
      <c r="T1558" s="103" t="s">
        <v>20151</v>
      </c>
      <c r="U1558" s="106" t="s">
        <v>20151</v>
      </c>
      <c r="V1558" s="105">
        <v>0</v>
      </c>
      <c r="W1558" s="107" t="s">
        <v>307</v>
      </c>
      <c r="X1558" t="s">
        <v>19214</v>
      </c>
      <c r="AA1558">
        <f ca="1" t="shared" si="49"/>
        <v>21</v>
      </c>
    </row>
    <row r="1559" spans="1:27">
      <c r="A1559" s="101">
        <v>1</v>
      </c>
      <c r="B1559" s="89" t="str">
        <f t="shared" si="48"/>
        <v>451229200111272135</v>
      </c>
      <c r="C1559" s="89" t="s">
        <v>312</v>
      </c>
      <c r="D1559" s="102" t="s">
        <v>6495</v>
      </c>
      <c r="E1559" s="102" t="s">
        <v>24</v>
      </c>
      <c r="F1559" s="103" t="s">
        <v>20178</v>
      </c>
      <c r="G1559" s="103" t="s">
        <v>20222</v>
      </c>
      <c r="H1559" s="104" t="s">
        <v>6494</v>
      </c>
      <c r="I1559" s="103" t="s">
        <v>27</v>
      </c>
      <c r="J1559" s="103" t="s">
        <v>30</v>
      </c>
      <c r="K1559" s="103" t="s">
        <v>30</v>
      </c>
      <c r="L1559" s="103" t="s">
        <v>30</v>
      </c>
      <c r="M1559" s="103" t="s">
        <v>27</v>
      </c>
      <c r="N1559" s="103" t="s">
        <v>30</v>
      </c>
      <c r="O1559" s="103" t="s">
        <v>27</v>
      </c>
      <c r="P1559" s="103" t="s">
        <v>1517</v>
      </c>
      <c r="Q1559" s="103" t="s">
        <v>6496</v>
      </c>
      <c r="R1559" s="105">
        <v>18176117687</v>
      </c>
      <c r="S1559" s="103" t="s">
        <v>1517</v>
      </c>
      <c r="T1559" s="103" t="s">
        <v>20240</v>
      </c>
      <c r="U1559" s="106" t="s">
        <v>20417</v>
      </c>
      <c r="V1559" s="105" t="s">
        <v>20418</v>
      </c>
      <c r="W1559" s="107" t="s">
        <v>312</v>
      </c>
      <c r="X1559" t="s">
        <v>688</v>
      </c>
      <c r="AA1559">
        <f ca="1" t="shared" si="49"/>
        <v>19</v>
      </c>
    </row>
    <row r="1560" spans="1:27">
      <c r="A1560" s="101">
        <v>2</v>
      </c>
      <c r="B1560" s="89" t="str">
        <f t="shared" si="48"/>
        <v>451229200008282116</v>
      </c>
      <c r="C1560" s="89" t="s">
        <v>312</v>
      </c>
      <c r="D1560" s="102" t="s">
        <v>6498</v>
      </c>
      <c r="E1560" s="102" t="s">
        <v>24</v>
      </c>
      <c r="F1560" s="103" t="s">
        <v>20178</v>
      </c>
      <c r="G1560" s="103" t="s">
        <v>20401</v>
      </c>
      <c r="H1560" s="104" t="s">
        <v>6497</v>
      </c>
      <c r="I1560" s="103" t="s">
        <v>27</v>
      </c>
      <c r="J1560" s="103" t="s">
        <v>30</v>
      </c>
      <c r="K1560" s="103" t="s">
        <v>30</v>
      </c>
      <c r="L1560" s="103" t="s">
        <v>30</v>
      </c>
      <c r="M1560" s="103" t="s">
        <v>30</v>
      </c>
      <c r="N1560" s="103" t="s">
        <v>27</v>
      </c>
      <c r="O1560" s="103" t="s">
        <v>27</v>
      </c>
      <c r="P1560" s="103" t="s">
        <v>1517</v>
      </c>
      <c r="Q1560" s="103" t="s">
        <v>3770</v>
      </c>
      <c r="R1560" s="105">
        <v>17776576098</v>
      </c>
      <c r="S1560" s="103" t="s">
        <v>1517</v>
      </c>
      <c r="T1560" s="103" t="s">
        <v>21933</v>
      </c>
      <c r="U1560" s="106" t="s">
        <v>20806</v>
      </c>
      <c r="V1560" s="105" t="s">
        <v>21934</v>
      </c>
      <c r="W1560" s="107" t="s">
        <v>312</v>
      </c>
      <c r="X1560" t="s">
        <v>19215</v>
      </c>
      <c r="AA1560">
        <f ca="1" t="shared" si="49"/>
        <v>20</v>
      </c>
    </row>
    <row r="1561" spans="1:27">
      <c r="A1561" s="101">
        <v>3</v>
      </c>
      <c r="B1561" s="89" t="str">
        <f t="shared" si="48"/>
        <v>451229200210232710</v>
      </c>
      <c r="C1561" s="89" t="s">
        <v>312</v>
      </c>
      <c r="D1561" s="102" t="s">
        <v>6501</v>
      </c>
      <c r="E1561" s="102" t="s">
        <v>24</v>
      </c>
      <c r="F1561" s="103" t="s">
        <v>20178</v>
      </c>
      <c r="G1561" s="103" t="s">
        <v>20132</v>
      </c>
      <c r="H1561" s="104" t="s">
        <v>6500</v>
      </c>
      <c r="I1561" s="103" t="s">
        <v>30</v>
      </c>
      <c r="J1561" s="103" t="s">
        <v>30</v>
      </c>
      <c r="K1561" s="103" t="s">
        <v>30</v>
      </c>
      <c r="L1561" s="103" t="s">
        <v>30</v>
      </c>
      <c r="M1561" s="103" t="s">
        <v>30</v>
      </c>
      <c r="N1561" s="103" t="s">
        <v>30</v>
      </c>
      <c r="O1561" s="103" t="s">
        <v>27</v>
      </c>
      <c r="P1561" s="103" t="s">
        <v>1517</v>
      </c>
      <c r="Q1561" s="103" t="s">
        <v>6503</v>
      </c>
      <c r="R1561" s="105">
        <v>13481849560</v>
      </c>
      <c r="S1561" s="103" t="s">
        <v>1517</v>
      </c>
      <c r="T1561" s="103" t="s">
        <v>20277</v>
      </c>
      <c r="U1561" s="106" t="s">
        <v>20303</v>
      </c>
      <c r="V1561" s="105" t="s">
        <v>20961</v>
      </c>
      <c r="W1561" s="107" t="s">
        <v>312</v>
      </c>
      <c r="X1561" t="s">
        <v>6502</v>
      </c>
      <c r="AA1561">
        <f ca="1" t="shared" si="49"/>
        <v>18</v>
      </c>
    </row>
    <row r="1562" spans="1:27">
      <c r="A1562" s="101">
        <v>4</v>
      </c>
      <c r="B1562" s="89" t="str">
        <f t="shared" si="48"/>
        <v>45122920021016181x</v>
      </c>
      <c r="C1562" s="89" t="s">
        <v>312</v>
      </c>
      <c r="D1562" s="102" t="s">
        <v>6505</v>
      </c>
      <c r="E1562" s="102" t="s">
        <v>24</v>
      </c>
      <c r="F1562" s="103" t="s">
        <v>20178</v>
      </c>
      <c r="G1562" s="103" t="s">
        <v>20132</v>
      </c>
      <c r="H1562" s="104" t="s">
        <v>6504</v>
      </c>
      <c r="I1562" s="103" t="s">
        <v>30</v>
      </c>
      <c r="J1562" s="103" t="s">
        <v>30</v>
      </c>
      <c r="K1562" s="103" t="s">
        <v>30</v>
      </c>
      <c r="L1562" s="103" t="s">
        <v>30</v>
      </c>
      <c r="M1562" s="103" t="s">
        <v>30</v>
      </c>
      <c r="N1562" s="103" t="s">
        <v>30</v>
      </c>
      <c r="O1562" s="103" t="s">
        <v>27</v>
      </c>
      <c r="P1562" s="103" t="s">
        <v>1517</v>
      </c>
      <c r="Q1562" s="103" t="s">
        <v>6507</v>
      </c>
      <c r="R1562" s="105">
        <v>17377449268</v>
      </c>
      <c r="S1562" s="103" t="s">
        <v>1517</v>
      </c>
      <c r="T1562" s="103" t="s">
        <v>20208</v>
      </c>
      <c r="U1562" s="106" t="s">
        <v>21334</v>
      </c>
      <c r="V1562" s="105" t="s">
        <v>21935</v>
      </c>
      <c r="W1562" s="107" t="s">
        <v>312</v>
      </c>
      <c r="X1562" t="s">
        <v>6506</v>
      </c>
      <c r="AA1562">
        <f ca="1" t="shared" si="49"/>
        <v>18</v>
      </c>
    </row>
    <row r="1563" spans="1:27">
      <c r="A1563" s="101">
        <v>5</v>
      </c>
      <c r="B1563" s="89" t="str">
        <f t="shared" si="48"/>
        <v>451229200308222414</v>
      </c>
      <c r="C1563" s="89" t="s">
        <v>312</v>
      </c>
      <c r="D1563" s="102" t="s">
        <v>6510</v>
      </c>
      <c r="E1563" s="102" t="s">
        <v>24</v>
      </c>
      <c r="F1563" s="103" t="s">
        <v>20178</v>
      </c>
      <c r="G1563" s="103" t="s">
        <v>20163</v>
      </c>
      <c r="H1563" s="104" t="s">
        <v>6509</v>
      </c>
      <c r="I1563" s="103" t="s">
        <v>27</v>
      </c>
      <c r="J1563" s="103" t="s">
        <v>30</v>
      </c>
      <c r="K1563" s="103" t="s">
        <v>30</v>
      </c>
      <c r="L1563" s="103" t="s">
        <v>30</v>
      </c>
      <c r="M1563" s="103" t="s">
        <v>30</v>
      </c>
      <c r="N1563" s="103" t="s">
        <v>30</v>
      </c>
      <c r="O1563" s="103" t="s">
        <v>27</v>
      </c>
      <c r="P1563" s="103" t="s">
        <v>1517</v>
      </c>
      <c r="Q1563" s="103" t="s">
        <v>6512</v>
      </c>
      <c r="R1563" s="105">
        <v>18776810149</v>
      </c>
      <c r="S1563" s="103" t="s">
        <v>1517</v>
      </c>
      <c r="T1563" s="103" t="s">
        <v>20191</v>
      </c>
      <c r="U1563" s="106" t="s">
        <v>20349</v>
      </c>
      <c r="V1563" s="105" t="s">
        <v>21899</v>
      </c>
      <c r="W1563" s="107" t="s">
        <v>312</v>
      </c>
      <c r="X1563" t="s">
        <v>6511</v>
      </c>
      <c r="AA1563">
        <f ca="1" t="shared" si="49"/>
        <v>17</v>
      </c>
    </row>
    <row r="1564" spans="1:27">
      <c r="A1564" s="101">
        <v>6</v>
      </c>
      <c r="B1564" s="89" t="str">
        <f t="shared" si="48"/>
        <v>451229200309022430</v>
      </c>
      <c r="C1564" s="89" t="s">
        <v>312</v>
      </c>
      <c r="D1564" s="102" t="s">
        <v>6515</v>
      </c>
      <c r="E1564" s="102" t="s">
        <v>24</v>
      </c>
      <c r="F1564" s="103" t="s">
        <v>20178</v>
      </c>
      <c r="G1564" s="103" t="s">
        <v>20168</v>
      </c>
      <c r="H1564" s="104" t="s">
        <v>6514</v>
      </c>
      <c r="I1564" s="103" t="s">
        <v>30</v>
      </c>
      <c r="J1564" s="103" t="s">
        <v>30</v>
      </c>
      <c r="K1564" s="103" t="s">
        <v>30</v>
      </c>
      <c r="L1564" s="103" t="s">
        <v>30</v>
      </c>
      <c r="M1564" s="103" t="s">
        <v>30</v>
      </c>
      <c r="N1564" s="103" t="s">
        <v>30</v>
      </c>
      <c r="O1564" s="103" t="s">
        <v>27</v>
      </c>
      <c r="P1564" s="103" t="s">
        <v>1517</v>
      </c>
      <c r="Q1564" s="103" t="s">
        <v>6517</v>
      </c>
      <c r="R1564" s="105">
        <v>17777938737</v>
      </c>
      <c r="S1564" s="103" t="s">
        <v>1517</v>
      </c>
      <c r="T1564" s="103" t="s">
        <v>20191</v>
      </c>
      <c r="U1564" s="106" t="s">
        <v>20349</v>
      </c>
      <c r="V1564" s="105" t="s">
        <v>21936</v>
      </c>
      <c r="W1564" s="107" t="s">
        <v>312</v>
      </c>
      <c r="X1564" t="s">
        <v>6516</v>
      </c>
      <c r="AA1564">
        <f ca="1" t="shared" si="49"/>
        <v>17</v>
      </c>
    </row>
    <row r="1565" spans="1:27">
      <c r="A1565" s="101">
        <v>7</v>
      </c>
      <c r="B1565" s="89" t="str">
        <f t="shared" si="48"/>
        <v>451229200210100910</v>
      </c>
      <c r="C1565" s="89" t="s">
        <v>312</v>
      </c>
      <c r="D1565" s="102" t="s">
        <v>6519</v>
      </c>
      <c r="E1565" s="102" t="s">
        <v>24</v>
      </c>
      <c r="F1565" s="103" t="s">
        <v>20178</v>
      </c>
      <c r="G1565" s="103" t="s">
        <v>20132</v>
      </c>
      <c r="H1565" s="104" t="s">
        <v>6518</v>
      </c>
      <c r="I1565" s="103" t="s">
        <v>27</v>
      </c>
      <c r="J1565" s="103" t="s">
        <v>30</v>
      </c>
      <c r="K1565" s="103" t="s">
        <v>30</v>
      </c>
      <c r="L1565" s="103" t="s">
        <v>30</v>
      </c>
      <c r="M1565" s="103" t="s">
        <v>30</v>
      </c>
      <c r="N1565" s="103" t="s">
        <v>30</v>
      </c>
      <c r="O1565" s="103" t="s">
        <v>27</v>
      </c>
      <c r="P1565" s="103" t="s">
        <v>1517</v>
      </c>
      <c r="Q1565" s="103" t="s">
        <v>6520</v>
      </c>
      <c r="R1565" s="105">
        <v>19127012884</v>
      </c>
      <c r="S1565" s="103" t="s">
        <v>1517</v>
      </c>
      <c r="T1565" s="103" t="s">
        <v>20151</v>
      </c>
      <c r="U1565" s="106" t="s">
        <v>20152</v>
      </c>
      <c r="V1565" s="105" t="s">
        <v>21236</v>
      </c>
      <c r="W1565" s="107" t="s">
        <v>312</v>
      </c>
      <c r="X1565" t="s">
        <v>19216</v>
      </c>
      <c r="AA1565">
        <f ca="1" t="shared" si="49"/>
        <v>18</v>
      </c>
    </row>
    <row r="1566" spans="1:27">
      <c r="A1566" s="101">
        <v>8</v>
      </c>
      <c r="B1566" s="89" t="str">
        <f t="shared" si="48"/>
        <v>452731200311103918</v>
      </c>
      <c r="C1566" s="89" t="s">
        <v>312</v>
      </c>
      <c r="D1566" s="102" t="s">
        <v>6522</v>
      </c>
      <c r="E1566" s="102" t="s">
        <v>24</v>
      </c>
      <c r="F1566" s="103" t="s">
        <v>20131</v>
      </c>
      <c r="G1566" s="103" t="s">
        <v>20423</v>
      </c>
      <c r="H1566" s="104" t="s">
        <v>6521</v>
      </c>
      <c r="I1566" s="103" t="s">
        <v>27</v>
      </c>
      <c r="J1566" s="103" t="s">
        <v>30</v>
      </c>
      <c r="K1566" s="103" t="s">
        <v>30</v>
      </c>
      <c r="L1566" s="103" t="s">
        <v>30</v>
      </c>
      <c r="M1566" s="103" t="s">
        <v>27</v>
      </c>
      <c r="N1566" s="103" t="s">
        <v>30</v>
      </c>
      <c r="O1566" s="103" t="s">
        <v>27</v>
      </c>
      <c r="P1566" s="103" t="s">
        <v>1517</v>
      </c>
      <c r="Q1566" s="103" t="s">
        <v>6523</v>
      </c>
      <c r="R1566" s="105">
        <v>18276682875</v>
      </c>
      <c r="S1566" s="103" t="s">
        <v>1517</v>
      </c>
      <c r="T1566" s="103" t="s">
        <v>20140</v>
      </c>
      <c r="U1566" s="106" t="s">
        <v>20140</v>
      </c>
      <c r="V1566" s="105" t="s">
        <v>20981</v>
      </c>
      <c r="W1566" s="107" t="s">
        <v>312</v>
      </c>
      <c r="X1566" t="s">
        <v>2417</v>
      </c>
      <c r="AA1566">
        <f ca="1" t="shared" si="49"/>
        <v>17</v>
      </c>
    </row>
    <row r="1567" spans="1:27">
      <c r="A1567" s="101">
        <v>9</v>
      </c>
      <c r="B1567" s="89" t="str">
        <f t="shared" si="48"/>
        <v>450124200402063327</v>
      </c>
      <c r="C1567" s="89" t="s">
        <v>312</v>
      </c>
      <c r="D1567" s="102" t="s">
        <v>6525</v>
      </c>
      <c r="E1567" s="102" t="s">
        <v>143</v>
      </c>
      <c r="F1567" s="103" t="s">
        <v>20131</v>
      </c>
      <c r="G1567" s="103" t="s">
        <v>20742</v>
      </c>
      <c r="H1567" s="104" t="s">
        <v>6524</v>
      </c>
      <c r="I1567" s="103" t="s">
        <v>30</v>
      </c>
      <c r="J1567" s="103" t="s">
        <v>30</v>
      </c>
      <c r="K1567" s="103" t="s">
        <v>27</v>
      </c>
      <c r="L1567" s="103" t="s">
        <v>30</v>
      </c>
      <c r="M1567" s="103" t="s">
        <v>30</v>
      </c>
      <c r="N1567" s="103" t="s">
        <v>30</v>
      </c>
      <c r="O1567" s="103" t="s">
        <v>27</v>
      </c>
      <c r="P1567" s="103" t="s">
        <v>20253</v>
      </c>
      <c r="Q1567" s="103" t="s">
        <v>6527</v>
      </c>
      <c r="R1567" s="105">
        <v>15913691128</v>
      </c>
      <c r="S1567" s="103" t="s">
        <v>20253</v>
      </c>
      <c r="T1567" s="103" t="s">
        <v>20379</v>
      </c>
      <c r="U1567" s="106" t="s">
        <v>21937</v>
      </c>
      <c r="V1567" s="105" t="s">
        <v>21938</v>
      </c>
      <c r="W1567" s="107" t="s">
        <v>312</v>
      </c>
      <c r="X1567" t="s">
        <v>6526</v>
      </c>
      <c r="AA1567">
        <f ca="1" t="shared" si="49"/>
        <v>17</v>
      </c>
    </row>
    <row r="1568" spans="1:27">
      <c r="A1568" s="101">
        <v>10</v>
      </c>
      <c r="B1568" s="89" t="str">
        <f t="shared" si="48"/>
        <v>452731200410124212</v>
      </c>
      <c r="C1568" s="89" t="s">
        <v>312</v>
      </c>
      <c r="D1568" s="102" t="s">
        <v>6530</v>
      </c>
      <c r="E1568" s="102" t="s">
        <v>24</v>
      </c>
      <c r="F1568" s="103" t="s">
        <v>20131</v>
      </c>
      <c r="G1568" s="103" t="s">
        <v>20412</v>
      </c>
      <c r="H1568" s="104" t="s">
        <v>6529</v>
      </c>
      <c r="I1568" s="103" t="s">
        <v>30</v>
      </c>
      <c r="J1568" s="103" t="s">
        <v>30</v>
      </c>
      <c r="K1568" s="103" t="s">
        <v>30</v>
      </c>
      <c r="L1568" s="103" t="s">
        <v>30</v>
      </c>
      <c r="M1568" s="103" t="s">
        <v>30</v>
      </c>
      <c r="N1568" s="103" t="s">
        <v>30</v>
      </c>
      <c r="O1568" s="103" t="s">
        <v>27</v>
      </c>
      <c r="P1568" s="103" t="s">
        <v>1517</v>
      </c>
      <c r="Q1568" s="103" t="s">
        <v>6531</v>
      </c>
      <c r="R1568" s="105">
        <v>18776879820</v>
      </c>
      <c r="S1568" s="103" t="s">
        <v>1517</v>
      </c>
      <c r="T1568" s="103" t="s">
        <v>20133</v>
      </c>
      <c r="U1568" s="106" t="s">
        <v>20133</v>
      </c>
      <c r="V1568" s="105" t="s">
        <v>21916</v>
      </c>
      <c r="W1568" s="107" t="s">
        <v>312</v>
      </c>
      <c r="X1568" t="s">
        <v>6413</v>
      </c>
      <c r="AA1568">
        <f ca="1" t="shared" si="49"/>
        <v>16</v>
      </c>
    </row>
    <row r="1569" spans="1:27">
      <c r="A1569" s="101">
        <v>11</v>
      </c>
      <c r="B1569" s="89" t="str">
        <f t="shared" si="48"/>
        <v>452731200407054233</v>
      </c>
      <c r="C1569" s="89" t="s">
        <v>312</v>
      </c>
      <c r="D1569" s="102" t="s">
        <v>6533</v>
      </c>
      <c r="E1569" s="102" t="s">
        <v>24</v>
      </c>
      <c r="F1569" s="103" t="s">
        <v>20131</v>
      </c>
      <c r="G1569" s="103" t="s">
        <v>20271</v>
      </c>
      <c r="H1569" s="104" t="s">
        <v>6532</v>
      </c>
      <c r="I1569" s="103" t="s">
        <v>30</v>
      </c>
      <c r="J1569" s="103" t="s">
        <v>30</v>
      </c>
      <c r="K1569" s="103" t="s">
        <v>30</v>
      </c>
      <c r="L1569" s="103" t="s">
        <v>30</v>
      </c>
      <c r="M1569" s="103" t="s">
        <v>30</v>
      </c>
      <c r="N1569" s="103" t="s">
        <v>30</v>
      </c>
      <c r="O1569" s="103" t="s">
        <v>27</v>
      </c>
      <c r="P1569" s="103" t="s">
        <v>1517</v>
      </c>
      <c r="Q1569" s="103" t="s">
        <v>6535</v>
      </c>
      <c r="R1569" s="105">
        <v>18820187619</v>
      </c>
      <c r="S1569" s="103" t="s">
        <v>1517</v>
      </c>
      <c r="T1569" s="103" t="s">
        <v>20133</v>
      </c>
      <c r="U1569" s="106" t="s">
        <v>20134</v>
      </c>
      <c r="V1569" s="105" t="s">
        <v>21939</v>
      </c>
      <c r="W1569" s="107" t="s">
        <v>312</v>
      </c>
      <c r="X1569" t="s">
        <v>6534</v>
      </c>
      <c r="AA1569">
        <f ca="1" t="shared" si="49"/>
        <v>17</v>
      </c>
    </row>
    <row r="1570" spans="1:27">
      <c r="A1570" s="101">
        <v>12</v>
      </c>
      <c r="B1570" s="89" t="str">
        <f t="shared" si="48"/>
        <v>452731200411134818</v>
      </c>
      <c r="C1570" s="89" t="s">
        <v>312</v>
      </c>
      <c r="D1570" s="102" t="s">
        <v>6537</v>
      </c>
      <c r="E1570" s="102" t="s">
        <v>24</v>
      </c>
      <c r="F1570" s="103" t="s">
        <v>20131</v>
      </c>
      <c r="G1570" s="103" t="s">
        <v>20823</v>
      </c>
      <c r="H1570" s="104" t="s">
        <v>6536</v>
      </c>
      <c r="I1570" s="103" t="s">
        <v>30</v>
      </c>
      <c r="J1570" s="103" t="s">
        <v>30</v>
      </c>
      <c r="K1570" s="103" t="s">
        <v>30</v>
      </c>
      <c r="L1570" s="103" t="s">
        <v>30</v>
      </c>
      <c r="M1570" s="103" t="s">
        <v>30</v>
      </c>
      <c r="N1570" s="103" t="s">
        <v>30</v>
      </c>
      <c r="O1570" s="103" t="s">
        <v>27</v>
      </c>
      <c r="P1570" s="103" t="s">
        <v>1517</v>
      </c>
      <c r="Q1570" s="103" t="s">
        <v>6539</v>
      </c>
      <c r="R1570" s="105">
        <v>1527789570</v>
      </c>
      <c r="S1570" s="103" t="s">
        <v>1517</v>
      </c>
      <c r="T1570" s="103" t="s">
        <v>20280</v>
      </c>
      <c r="U1570" s="106" t="s">
        <v>21940</v>
      </c>
      <c r="V1570" s="105" t="s">
        <v>21941</v>
      </c>
      <c r="W1570" s="107" t="s">
        <v>312</v>
      </c>
      <c r="X1570" t="s">
        <v>6538</v>
      </c>
      <c r="AA1570">
        <f ca="1" t="shared" si="49"/>
        <v>16</v>
      </c>
    </row>
    <row r="1571" spans="1:27">
      <c r="A1571" s="101">
        <v>13</v>
      </c>
      <c r="B1571" s="89" t="str">
        <f t="shared" si="48"/>
        <v>452731200208190611</v>
      </c>
      <c r="C1571" s="89" t="s">
        <v>312</v>
      </c>
      <c r="D1571" s="102" t="s">
        <v>6542</v>
      </c>
      <c r="E1571" s="102" t="s">
        <v>24</v>
      </c>
      <c r="F1571" s="103" t="s">
        <v>20178</v>
      </c>
      <c r="G1571" s="103" t="s">
        <v>20182</v>
      </c>
      <c r="H1571" s="104" t="s">
        <v>6541</v>
      </c>
      <c r="I1571" s="103" t="s">
        <v>30</v>
      </c>
      <c r="J1571" s="103" t="s">
        <v>30</v>
      </c>
      <c r="K1571" s="103" t="s">
        <v>30</v>
      </c>
      <c r="L1571" s="103" t="s">
        <v>30</v>
      </c>
      <c r="M1571" s="103" t="s">
        <v>30</v>
      </c>
      <c r="N1571" s="103" t="s">
        <v>30</v>
      </c>
      <c r="O1571" s="103" t="s">
        <v>27</v>
      </c>
      <c r="P1571" s="103" t="s">
        <v>1517</v>
      </c>
      <c r="Q1571" s="103" t="s">
        <v>6544</v>
      </c>
      <c r="R1571" s="105">
        <v>15322434389</v>
      </c>
      <c r="S1571" s="103" t="s">
        <v>1517</v>
      </c>
      <c r="T1571" s="103" t="s">
        <v>20137</v>
      </c>
      <c r="U1571" s="106" t="s">
        <v>20705</v>
      </c>
      <c r="V1571" s="105" t="s">
        <v>21942</v>
      </c>
      <c r="W1571" s="107" t="s">
        <v>312</v>
      </c>
      <c r="X1571" t="s">
        <v>6543</v>
      </c>
      <c r="AA1571">
        <f ca="1" t="shared" si="49"/>
        <v>18</v>
      </c>
    </row>
    <row r="1572" spans="1:27">
      <c r="A1572" s="101">
        <v>14</v>
      </c>
      <c r="B1572" s="89" t="str">
        <f t="shared" si="48"/>
        <v>430523200308298834</v>
      </c>
      <c r="C1572" s="89" t="s">
        <v>312</v>
      </c>
      <c r="D1572" s="102" t="s">
        <v>17670</v>
      </c>
      <c r="E1572" s="102" t="s">
        <v>24</v>
      </c>
      <c r="F1572" s="103" t="s">
        <v>20131</v>
      </c>
      <c r="G1572" s="103" t="s">
        <v>20163</v>
      </c>
      <c r="H1572" s="104" t="s">
        <v>17669</v>
      </c>
      <c r="I1572" s="103" t="s">
        <v>30</v>
      </c>
      <c r="J1572" s="103" t="s">
        <v>30</v>
      </c>
      <c r="K1572" s="103" t="s">
        <v>30</v>
      </c>
      <c r="L1572" s="103" t="s">
        <v>30</v>
      </c>
      <c r="M1572" s="103" t="s">
        <v>30</v>
      </c>
      <c r="N1572" s="103" t="s">
        <v>30</v>
      </c>
      <c r="O1572" s="103" t="s">
        <v>27</v>
      </c>
      <c r="P1572" s="103" t="s">
        <v>1517</v>
      </c>
      <c r="Q1572" s="103" t="s">
        <v>17671</v>
      </c>
      <c r="R1572" s="105" t="s">
        <v>17672</v>
      </c>
      <c r="S1572" s="103" t="s">
        <v>1517</v>
      </c>
      <c r="T1572" s="103" t="s">
        <v>20191</v>
      </c>
      <c r="U1572" s="106" t="s">
        <v>20349</v>
      </c>
      <c r="V1572" s="105" t="s">
        <v>21899</v>
      </c>
      <c r="W1572" s="107" t="s">
        <v>312</v>
      </c>
      <c r="X1572" t="s">
        <v>6511</v>
      </c>
      <c r="AA1572">
        <f ca="1" t="shared" si="49"/>
        <v>17</v>
      </c>
    </row>
    <row r="1573" spans="1:27">
      <c r="A1573" s="101">
        <v>15</v>
      </c>
      <c r="B1573" s="89" t="str">
        <f t="shared" si="48"/>
        <v>430521200411148858</v>
      </c>
      <c r="C1573" s="89" t="s">
        <v>312</v>
      </c>
      <c r="D1573" s="102" t="s">
        <v>6546</v>
      </c>
      <c r="E1573" s="102" t="s">
        <v>24</v>
      </c>
      <c r="F1573" s="103" t="s">
        <v>20205</v>
      </c>
      <c r="G1573" s="103" t="s">
        <v>20823</v>
      </c>
      <c r="H1573" s="104" t="s">
        <v>6545</v>
      </c>
      <c r="I1573" s="103" t="s">
        <v>30</v>
      </c>
      <c r="J1573" s="103" t="s">
        <v>30</v>
      </c>
      <c r="K1573" s="103" t="s">
        <v>30</v>
      </c>
      <c r="L1573" s="103" t="s">
        <v>27</v>
      </c>
      <c r="M1573" s="103" t="s">
        <v>30</v>
      </c>
      <c r="N1573" s="103" t="s">
        <v>30</v>
      </c>
      <c r="O1573" s="103" t="s">
        <v>27</v>
      </c>
      <c r="P1573" s="103" t="s">
        <v>21943</v>
      </c>
      <c r="Q1573" s="103" t="s">
        <v>6548</v>
      </c>
      <c r="R1573" s="105">
        <v>18978760818</v>
      </c>
      <c r="S1573" s="103" t="s">
        <v>1517</v>
      </c>
      <c r="T1573" s="103" t="s">
        <v>20408</v>
      </c>
      <c r="U1573" s="106" t="s">
        <v>20810</v>
      </c>
      <c r="V1573" s="105" t="s">
        <v>20568</v>
      </c>
      <c r="W1573" s="107" t="s">
        <v>312</v>
      </c>
      <c r="X1573" t="s">
        <v>6547</v>
      </c>
      <c r="AA1573">
        <f ca="1" t="shared" si="49"/>
        <v>16</v>
      </c>
    </row>
    <row r="1574" spans="1:27">
      <c r="A1574" s="101">
        <v>16</v>
      </c>
      <c r="B1574" s="89" t="str">
        <f t="shared" si="48"/>
        <v>451229200408271838</v>
      </c>
      <c r="C1574" s="89" t="s">
        <v>312</v>
      </c>
      <c r="D1574" s="102" t="s">
        <v>6550</v>
      </c>
      <c r="E1574" s="102" t="s">
        <v>24</v>
      </c>
      <c r="F1574" s="103" t="s">
        <v>20178</v>
      </c>
      <c r="G1574" s="103" t="s">
        <v>20757</v>
      </c>
      <c r="H1574" s="104" t="s">
        <v>6549</v>
      </c>
      <c r="I1574" s="103" t="s">
        <v>30</v>
      </c>
      <c r="J1574" s="103" t="s">
        <v>30</v>
      </c>
      <c r="K1574" s="103" t="s">
        <v>30</v>
      </c>
      <c r="L1574" s="103" t="s">
        <v>30</v>
      </c>
      <c r="M1574" s="103" t="s">
        <v>30</v>
      </c>
      <c r="N1574" s="103" t="s">
        <v>30</v>
      </c>
      <c r="O1574" s="103" t="s">
        <v>27</v>
      </c>
      <c r="P1574" s="103" t="s">
        <v>20208</v>
      </c>
      <c r="Q1574" s="103" t="s">
        <v>6552</v>
      </c>
      <c r="R1574" s="105">
        <v>13471872728</v>
      </c>
      <c r="S1574" s="103" t="s">
        <v>1517</v>
      </c>
      <c r="T1574" s="103" t="s">
        <v>20208</v>
      </c>
      <c r="U1574" s="106" t="s">
        <v>20402</v>
      </c>
      <c r="V1574" s="105" t="s">
        <v>21944</v>
      </c>
      <c r="W1574" s="107" t="s">
        <v>312</v>
      </c>
      <c r="X1574" t="s">
        <v>21945</v>
      </c>
      <c r="AA1574">
        <f ca="1" t="shared" si="49"/>
        <v>16</v>
      </c>
    </row>
    <row r="1575" spans="1:27">
      <c r="A1575" s="101">
        <v>17</v>
      </c>
      <c r="B1575" s="89" t="str">
        <f t="shared" si="48"/>
        <v>4527312004042957110</v>
      </c>
      <c r="C1575" s="89" t="s">
        <v>312</v>
      </c>
      <c r="D1575" s="102" t="s">
        <v>6554</v>
      </c>
      <c r="E1575" s="102" t="s">
        <v>24</v>
      </c>
      <c r="F1575" s="103" t="s">
        <v>20131</v>
      </c>
      <c r="G1575" s="103" t="s">
        <v>20255</v>
      </c>
      <c r="H1575" s="104" t="s">
        <v>6553</v>
      </c>
      <c r="I1575" s="103" t="s">
        <v>30</v>
      </c>
      <c r="J1575" s="103" t="s">
        <v>30</v>
      </c>
      <c r="K1575" s="103" t="s">
        <v>30</v>
      </c>
      <c r="L1575" s="103" t="s">
        <v>30</v>
      </c>
      <c r="M1575" s="103" t="s">
        <v>30</v>
      </c>
      <c r="N1575" s="103" t="s">
        <v>30</v>
      </c>
      <c r="O1575" s="103" t="s">
        <v>27</v>
      </c>
      <c r="P1575" s="103" t="s">
        <v>1517</v>
      </c>
      <c r="Q1575" s="103" t="s">
        <v>6555</v>
      </c>
      <c r="R1575" s="105">
        <v>15878685711</v>
      </c>
      <c r="S1575" s="103" t="s">
        <v>1517</v>
      </c>
      <c r="T1575" s="103" t="s">
        <v>1517</v>
      </c>
      <c r="U1575" s="106" t="s">
        <v>21946</v>
      </c>
      <c r="V1575" s="105" t="s">
        <v>21947</v>
      </c>
      <c r="W1575" s="107" t="s">
        <v>312</v>
      </c>
      <c r="X1575" t="s">
        <v>21948</v>
      </c>
      <c r="AA1575">
        <f ca="1" t="shared" si="49"/>
        <v>17</v>
      </c>
    </row>
    <row r="1576" spans="1:27">
      <c r="A1576" s="101">
        <v>18</v>
      </c>
      <c r="B1576" s="89" t="str">
        <f t="shared" si="48"/>
        <v>451229200509130321</v>
      </c>
      <c r="C1576" s="89" t="s">
        <v>312</v>
      </c>
      <c r="D1576" s="102" t="s">
        <v>6557</v>
      </c>
      <c r="E1576" s="102" t="s">
        <v>143</v>
      </c>
      <c r="F1576" s="103" t="s">
        <v>20131</v>
      </c>
      <c r="G1576" s="103" t="s">
        <v>21283</v>
      </c>
      <c r="H1576" s="104" t="s">
        <v>6556</v>
      </c>
      <c r="I1576" s="103" t="s">
        <v>27</v>
      </c>
      <c r="J1576" s="103" t="s">
        <v>30</v>
      </c>
      <c r="K1576" s="103" t="s">
        <v>27</v>
      </c>
      <c r="L1576" s="103" t="s">
        <v>30</v>
      </c>
      <c r="M1576" s="103" t="s">
        <v>30</v>
      </c>
      <c r="N1576" s="103" t="s">
        <v>30</v>
      </c>
      <c r="O1576" s="103" t="s">
        <v>27</v>
      </c>
      <c r="P1576" s="103" t="s">
        <v>1517</v>
      </c>
      <c r="Q1576" s="103" t="s">
        <v>6559</v>
      </c>
      <c r="R1576" s="105">
        <v>15296505061</v>
      </c>
      <c r="S1576" s="103" t="s">
        <v>1517</v>
      </c>
      <c r="T1576" s="103" t="s">
        <v>20280</v>
      </c>
      <c r="U1576" s="106" t="s">
        <v>20281</v>
      </c>
      <c r="V1576" s="105" t="s">
        <v>21949</v>
      </c>
      <c r="W1576" s="107" t="s">
        <v>312</v>
      </c>
      <c r="X1576" t="s">
        <v>6558</v>
      </c>
      <c r="AA1576">
        <f ca="1" t="shared" si="49"/>
        <v>15</v>
      </c>
    </row>
    <row r="1577" spans="1:27">
      <c r="A1577" s="101">
        <v>19</v>
      </c>
      <c r="B1577" s="89" t="str">
        <f t="shared" si="48"/>
        <v>45212720030427034x</v>
      </c>
      <c r="C1577" s="89" t="s">
        <v>312</v>
      </c>
      <c r="D1577" s="102" t="s">
        <v>6561</v>
      </c>
      <c r="E1577" s="102" t="s">
        <v>143</v>
      </c>
      <c r="F1577" s="103" t="s">
        <v>20131</v>
      </c>
      <c r="G1577" s="103" t="s">
        <v>20154</v>
      </c>
      <c r="H1577" s="104" t="s">
        <v>6560</v>
      </c>
      <c r="I1577" s="103" t="s">
        <v>30</v>
      </c>
      <c r="J1577" s="103" t="s">
        <v>30</v>
      </c>
      <c r="K1577" s="103" t="s">
        <v>30</v>
      </c>
      <c r="L1577" s="103" t="s">
        <v>30</v>
      </c>
      <c r="M1577" s="103" t="s">
        <v>30</v>
      </c>
      <c r="N1577" s="103" t="s">
        <v>30</v>
      </c>
      <c r="O1577" s="103" t="s">
        <v>27</v>
      </c>
      <c r="P1577" s="103" t="s">
        <v>20253</v>
      </c>
      <c r="Q1577" s="103" t="s">
        <v>6563</v>
      </c>
      <c r="R1577" s="105">
        <v>13347685575</v>
      </c>
      <c r="S1577" s="103" t="s">
        <v>20253</v>
      </c>
      <c r="T1577" s="103" t="s">
        <v>21087</v>
      </c>
      <c r="U1577" s="106" t="s">
        <v>21950</v>
      </c>
      <c r="V1577" s="105" t="s">
        <v>21951</v>
      </c>
      <c r="W1577" s="107" t="s">
        <v>312</v>
      </c>
      <c r="X1577" t="s">
        <v>6562</v>
      </c>
      <c r="AA1577">
        <f ca="1" t="shared" si="49"/>
        <v>18</v>
      </c>
    </row>
    <row r="1578" spans="1:27">
      <c r="A1578" s="101">
        <v>20</v>
      </c>
      <c r="B1578" s="89" t="str">
        <f t="shared" si="48"/>
        <v>451229200408105725</v>
      </c>
      <c r="C1578" s="89" t="s">
        <v>312</v>
      </c>
      <c r="D1578" s="102" t="s">
        <v>4597</v>
      </c>
      <c r="E1578" s="102" t="s">
        <v>143</v>
      </c>
      <c r="F1578" s="103" t="s">
        <v>20131</v>
      </c>
      <c r="G1578" s="103" t="s">
        <v>20757</v>
      </c>
      <c r="H1578" s="104" t="s">
        <v>6565</v>
      </c>
      <c r="I1578" s="103" t="s">
        <v>30</v>
      </c>
      <c r="J1578" s="103" t="s">
        <v>30</v>
      </c>
      <c r="K1578" s="103" t="s">
        <v>30</v>
      </c>
      <c r="L1578" s="103" t="s">
        <v>30</v>
      </c>
      <c r="M1578" s="103" t="s">
        <v>30</v>
      </c>
      <c r="N1578" s="103" t="s">
        <v>27</v>
      </c>
      <c r="O1578" s="103" t="s">
        <v>27</v>
      </c>
      <c r="P1578" s="103" t="s">
        <v>1517</v>
      </c>
      <c r="Q1578" s="103" t="s">
        <v>6567</v>
      </c>
      <c r="R1578" s="105">
        <v>15362549065</v>
      </c>
      <c r="S1578" s="103" t="s">
        <v>1517</v>
      </c>
      <c r="T1578" s="103" t="s">
        <v>1517</v>
      </c>
      <c r="U1578" s="106" t="s">
        <v>20272</v>
      </c>
      <c r="V1578" s="105" t="s">
        <v>21135</v>
      </c>
      <c r="W1578" s="107" t="s">
        <v>312</v>
      </c>
      <c r="X1578" t="s">
        <v>17674</v>
      </c>
      <c r="AA1578">
        <f ca="1" t="shared" si="49"/>
        <v>17</v>
      </c>
    </row>
    <row r="1579" spans="1:27">
      <c r="A1579" s="101">
        <v>21</v>
      </c>
      <c r="B1579" s="89" t="str">
        <f t="shared" si="48"/>
        <v>451229200311055426</v>
      </c>
      <c r="C1579" s="89" t="s">
        <v>312</v>
      </c>
      <c r="D1579" s="102" t="s">
        <v>6570</v>
      </c>
      <c r="E1579" s="102" t="s">
        <v>143</v>
      </c>
      <c r="F1579" s="103" t="s">
        <v>20178</v>
      </c>
      <c r="G1579" s="103" t="s">
        <v>20423</v>
      </c>
      <c r="H1579" s="104" t="s">
        <v>6569</v>
      </c>
      <c r="I1579" s="103" t="s">
        <v>30</v>
      </c>
      <c r="J1579" s="103" t="s">
        <v>30</v>
      </c>
      <c r="K1579" s="103" t="s">
        <v>30</v>
      </c>
      <c r="L1579" s="103" t="s">
        <v>30</v>
      </c>
      <c r="M1579" s="103" t="s">
        <v>30</v>
      </c>
      <c r="N1579" s="103" t="s">
        <v>30</v>
      </c>
      <c r="O1579" s="103" t="s">
        <v>27</v>
      </c>
      <c r="P1579" s="103" t="s">
        <v>1517</v>
      </c>
      <c r="Q1579" s="103" t="s">
        <v>6571</v>
      </c>
      <c r="R1579" s="105">
        <v>13679845091</v>
      </c>
      <c r="S1579" s="103" t="s">
        <v>1517</v>
      </c>
      <c r="T1579" s="103" t="s">
        <v>20144</v>
      </c>
      <c r="U1579" s="106" t="s">
        <v>20619</v>
      </c>
      <c r="V1579" s="105" t="s">
        <v>21342</v>
      </c>
      <c r="W1579" s="107" t="s">
        <v>312</v>
      </c>
      <c r="X1579" t="s">
        <v>3908</v>
      </c>
      <c r="AA1579">
        <f ca="1" t="shared" si="49"/>
        <v>17</v>
      </c>
    </row>
    <row r="1580" spans="1:27">
      <c r="A1580" s="101">
        <v>22</v>
      </c>
      <c r="B1580" s="89" t="str">
        <f t="shared" si="48"/>
        <v>452731200402221223</v>
      </c>
      <c r="C1580" s="89" t="s">
        <v>312</v>
      </c>
      <c r="D1580" s="102" t="s">
        <v>6573</v>
      </c>
      <c r="E1580" s="102" t="s">
        <v>143</v>
      </c>
      <c r="F1580" s="103" t="s">
        <v>20131</v>
      </c>
      <c r="G1580" s="103" t="s">
        <v>20742</v>
      </c>
      <c r="H1580" s="104" t="s">
        <v>6572</v>
      </c>
      <c r="I1580" s="103" t="s">
        <v>27</v>
      </c>
      <c r="J1580" s="103" t="s">
        <v>30</v>
      </c>
      <c r="K1580" s="103" t="s">
        <v>30</v>
      </c>
      <c r="L1580" s="103" t="s">
        <v>30</v>
      </c>
      <c r="M1580" s="103" t="s">
        <v>30</v>
      </c>
      <c r="N1580" s="103" t="s">
        <v>30</v>
      </c>
      <c r="O1580" s="103" t="s">
        <v>27</v>
      </c>
      <c r="P1580" s="103" t="s">
        <v>1517</v>
      </c>
      <c r="Q1580" s="103" t="s">
        <v>6575</v>
      </c>
      <c r="R1580" s="105">
        <v>15177894149</v>
      </c>
      <c r="S1580" s="103" t="s">
        <v>1517</v>
      </c>
      <c r="T1580" s="103" t="s">
        <v>20169</v>
      </c>
      <c r="U1580" s="106" t="s">
        <v>20206</v>
      </c>
      <c r="V1580" s="105" t="s">
        <v>20319</v>
      </c>
      <c r="W1580" s="107" t="s">
        <v>312</v>
      </c>
      <c r="X1580" t="s">
        <v>17675</v>
      </c>
      <c r="AA1580">
        <f ca="1" t="shared" si="49"/>
        <v>17</v>
      </c>
    </row>
    <row r="1581" spans="1:27">
      <c r="A1581" s="101">
        <v>23</v>
      </c>
      <c r="B1581" s="89" t="str">
        <f t="shared" si="48"/>
        <v>452731200410265429</v>
      </c>
      <c r="C1581" s="89" t="s">
        <v>312</v>
      </c>
      <c r="D1581" s="102" t="s">
        <v>6577</v>
      </c>
      <c r="E1581" s="102" t="s">
        <v>143</v>
      </c>
      <c r="F1581" s="103" t="s">
        <v>20131</v>
      </c>
      <c r="G1581" s="103" t="s">
        <v>20412</v>
      </c>
      <c r="H1581" s="104" t="s">
        <v>6576</v>
      </c>
      <c r="I1581" s="103" t="s">
        <v>30</v>
      </c>
      <c r="J1581" s="103" t="s">
        <v>30</v>
      </c>
      <c r="K1581" s="103" t="s">
        <v>30</v>
      </c>
      <c r="L1581" s="103" t="s">
        <v>30</v>
      </c>
      <c r="M1581" s="103" t="s">
        <v>30</v>
      </c>
      <c r="N1581" s="103" t="s">
        <v>30</v>
      </c>
      <c r="O1581" s="103" t="s">
        <v>27</v>
      </c>
      <c r="P1581" s="103" t="s">
        <v>1517</v>
      </c>
      <c r="Q1581" s="103" t="s">
        <v>6579</v>
      </c>
      <c r="R1581" s="105">
        <v>15296078166</v>
      </c>
      <c r="S1581" s="103" t="s">
        <v>1517</v>
      </c>
      <c r="T1581" s="103" t="s">
        <v>20144</v>
      </c>
      <c r="U1581" s="106" t="s">
        <v>21200</v>
      </c>
      <c r="V1581" s="105">
        <v>0</v>
      </c>
      <c r="W1581" s="107" t="s">
        <v>312</v>
      </c>
      <c r="X1581" t="s">
        <v>17676</v>
      </c>
      <c r="AA1581">
        <f ca="1" t="shared" si="49"/>
        <v>16</v>
      </c>
    </row>
    <row r="1582" spans="1:27">
      <c r="A1582" s="101">
        <v>24</v>
      </c>
      <c r="B1582" s="89" t="str">
        <f t="shared" si="48"/>
        <v>452731200302015115</v>
      </c>
      <c r="C1582" s="89" t="s">
        <v>312</v>
      </c>
      <c r="D1582" s="102" t="s">
        <v>6581</v>
      </c>
      <c r="E1582" s="102" t="s">
        <v>24</v>
      </c>
      <c r="F1582" s="103" t="s">
        <v>20131</v>
      </c>
      <c r="G1582" s="103" t="s">
        <v>20161</v>
      </c>
      <c r="H1582" s="104" t="s">
        <v>6580</v>
      </c>
      <c r="I1582" s="103" t="s">
        <v>30</v>
      </c>
      <c r="J1582" s="103" t="s">
        <v>30</v>
      </c>
      <c r="K1582" s="103" t="s">
        <v>30</v>
      </c>
      <c r="L1582" s="103" t="s">
        <v>30</v>
      </c>
      <c r="M1582" s="103" t="s">
        <v>30</v>
      </c>
      <c r="N1582" s="103" t="s">
        <v>30</v>
      </c>
      <c r="O1582" s="103" t="s">
        <v>27</v>
      </c>
      <c r="P1582" s="103" t="s">
        <v>1517</v>
      </c>
      <c r="Q1582" s="103" t="s">
        <v>6583</v>
      </c>
      <c r="R1582" s="105">
        <v>19907789757</v>
      </c>
      <c r="S1582" s="103" t="s">
        <v>1517</v>
      </c>
      <c r="T1582" s="103" t="s">
        <v>20164</v>
      </c>
      <c r="U1582" s="106" t="s">
        <v>20834</v>
      </c>
      <c r="V1582" s="105" t="s">
        <v>21952</v>
      </c>
      <c r="W1582" s="107" t="s">
        <v>312</v>
      </c>
      <c r="X1582" t="s">
        <v>6582</v>
      </c>
      <c r="AA1582">
        <f ca="1" t="shared" si="49"/>
        <v>18</v>
      </c>
    </row>
    <row r="1583" spans="1:27">
      <c r="A1583" s="101">
        <v>25</v>
      </c>
      <c r="B1583" s="89" t="str">
        <f t="shared" si="48"/>
        <v>451229200310261826</v>
      </c>
      <c r="C1583" s="89" t="s">
        <v>312</v>
      </c>
      <c r="D1583" s="102" t="s">
        <v>6585</v>
      </c>
      <c r="E1583" s="102" t="s">
        <v>143</v>
      </c>
      <c r="F1583" s="103" t="s">
        <v>20131</v>
      </c>
      <c r="G1583" s="103" t="s">
        <v>20307</v>
      </c>
      <c r="H1583" s="104" t="s">
        <v>6584</v>
      </c>
      <c r="I1583" s="103" t="s">
        <v>30</v>
      </c>
      <c r="J1583" s="103" t="s">
        <v>30</v>
      </c>
      <c r="K1583" s="103" t="s">
        <v>30</v>
      </c>
      <c r="L1583" s="103" t="s">
        <v>30</v>
      </c>
      <c r="M1583" s="103" t="s">
        <v>30</v>
      </c>
      <c r="N1583" s="103" t="s">
        <v>30</v>
      </c>
      <c r="O1583" s="103" t="s">
        <v>27</v>
      </c>
      <c r="P1583" s="103" t="s">
        <v>1517</v>
      </c>
      <c r="Q1583" s="103" t="s">
        <v>6587</v>
      </c>
      <c r="R1583" s="105">
        <v>13877821746</v>
      </c>
      <c r="S1583" s="103" t="s">
        <v>1517</v>
      </c>
      <c r="T1583" s="103" t="s">
        <v>20208</v>
      </c>
      <c r="U1583" s="106" t="s">
        <v>20300</v>
      </c>
      <c r="V1583" s="105" t="s">
        <v>21005</v>
      </c>
      <c r="W1583" s="107" t="s">
        <v>312</v>
      </c>
      <c r="X1583" t="s">
        <v>6586</v>
      </c>
      <c r="AA1583">
        <f ca="1" t="shared" si="49"/>
        <v>17</v>
      </c>
    </row>
    <row r="1584" spans="1:27">
      <c r="A1584" s="101">
        <v>26</v>
      </c>
      <c r="B1584" s="89" t="str">
        <f t="shared" si="48"/>
        <v>452731200406195413</v>
      </c>
      <c r="C1584" s="89" t="s">
        <v>312</v>
      </c>
      <c r="D1584" s="102" t="s">
        <v>6589</v>
      </c>
      <c r="E1584" s="102" t="s">
        <v>24</v>
      </c>
      <c r="F1584" s="103" t="s">
        <v>20178</v>
      </c>
      <c r="G1584" s="103" t="s">
        <v>21826</v>
      </c>
      <c r="H1584" s="104" t="s">
        <v>6588</v>
      </c>
      <c r="I1584" s="103" t="s">
        <v>30</v>
      </c>
      <c r="J1584" s="103" t="s">
        <v>30</v>
      </c>
      <c r="K1584" s="103" t="s">
        <v>30</v>
      </c>
      <c r="L1584" s="103" t="s">
        <v>30</v>
      </c>
      <c r="M1584" s="103" t="s">
        <v>30</v>
      </c>
      <c r="N1584" s="103" t="s">
        <v>30</v>
      </c>
      <c r="O1584" s="103" t="s">
        <v>27</v>
      </c>
      <c r="P1584" s="103" t="s">
        <v>1517</v>
      </c>
      <c r="Q1584" s="103" t="s">
        <v>6424</v>
      </c>
      <c r="R1584" s="105">
        <v>18977893579</v>
      </c>
      <c r="S1584" s="103" t="s">
        <v>1517</v>
      </c>
      <c r="T1584" s="103" t="s">
        <v>20144</v>
      </c>
      <c r="U1584" s="106" t="s">
        <v>20144</v>
      </c>
      <c r="V1584" s="105">
        <v>0</v>
      </c>
      <c r="W1584" s="107" t="s">
        <v>312</v>
      </c>
      <c r="X1584" t="s">
        <v>17677</v>
      </c>
      <c r="AA1584">
        <f ca="1" t="shared" si="49"/>
        <v>17</v>
      </c>
    </row>
    <row r="1585" spans="1:27">
      <c r="A1585" s="101">
        <v>27</v>
      </c>
      <c r="B1585" s="89" t="str">
        <f t="shared" si="48"/>
        <v>451229200009202448</v>
      </c>
      <c r="C1585" s="89" t="s">
        <v>312</v>
      </c>
      <c r="D1585" s="102" t="s">
        <v>6593</v>
      </c>
      <c r="E1585" s="102" t="s">
        <v>143</v>
      </c>
      <c r="F1585" s="103" t="s">
        <v>20178</v>
      </c>
      <c r="G1585" s="103" t="s">
        <v>20749</v>
      </c>
      <c r="H1585" s="104" t="s">
        <v>6592</v>
      </c>
      <c r="I1585" s="103" t="s">
        <v>27</v>
      </c>
      <c r="J1585" s="103" t="s">
        <v>30</v>
      </c>
      <c r="K1585" s="103" t="s">
        <v>30</v>
      </c>
      <c r="L1585" s="103" t="s">
        <v>30</v>
      </c>
      <c r="M1585" s="103" t="s">
        <v>30</v>
      </c>
      <c r="N1585" s="103" t="s">
        <v>30</v>
      </c>
      <c r="O1585" s="103" t="s">
        <v>27</v>
      </c>
      <c r="P1585" s="103" t="s">
        <v>1517</v>
      </c>
      <c r="Q1585" s="103" t="s">
        <v>6595</v>
      </c>
      <c r="R1585" s="105">
        <v>18176119477</v>
      </c>
      <c r="S1585" s="103" t="s">
        <v>1517</v>
      </c>
      <c r="T1585" s="103" t="s">
        <v>20191</v>
      </c>
      <c r="U1585" s="106" t="s">
        <v>20570</v>
      </c>
      <c r="V1585" s="105" t="s">
        <v>21269</v>
      </c>
      <c r="W1585" s="107" t="s">
        <v>312</v>
      </c>
      <c r="X1585" t="s">
        <v>6594</v>
      </c>
      <c r="AA1585">
        <f ca="1" t="shared" si="49"/>
        <v>20</v>
      </c>
    </row>
    <row r="1586" spans="1:27">
      <c r="A1586" s="101">
        <v>28</v>
      </c>
      <c r="B1586" s="89" t="str">
        <f t="shared" si="48"/>
        <v>452731200202203928</v>
      </c>
      <c r="C1586" s="89" t="s">
        <v>312</v>
      </c>
      <c r="D1586" s="102" t="s">
        <v>6597</v>
      </c>
      <c r="E1586" s="102" t="s">
        <v>143</v>
      </c>
      <c r="F1586" s="103" t="s">
        <v>20131</v>
      </c>
      <c r="G1586" s="103" t="s">
        <v>20194</v>
      </c>
      <c r="H1586" s="104" t="s">
        <v>6596</v>
      </c>
      <c r="I1586" s="103" t="s">
        <v>30</v>
      </c>
      <c r="J1586" s="103" t="s">
        <v>30</v>
      </c>
      <c r="K1586" s="103" t="s">
        <v>30</v>
      </c>
      <c r="L1586" s="103" t="s">
        <v>30</v>
      </c>
      <c r="M1586" s="103" t="s">
        <v>27</v>
      </c>
      <c r="N1586" s="103" t="s">
        <v>30</v>
      </c>
      <c r="O1586" s="103" t="s">
        <v>27</v>
      </c>
      <c r="P1586" s="103" t="s">
        <v>1517</v>
      </c>
      <c r="Q1586" s="103" t="s">
        <v>6598</v>
      </c>
      <c r="R1586" s="105">
        <v>17807872664</v>
      </c>
      <c r="S1586" s="103" t="s">
        <v>1517</v>
      </c>
      <c r="T1586" s="103" t="s">
        <v>20140</v>
      </c>
      <c r="U1586" s="106" t="s">
        <v>20318</v>
      </c>
      <c r="V1586" s="105" t="s">
        <v>20319</v>
      </c>
      <c r="W1586" s="107" t="s">
        <v>312</v>
      </c>
      <c r="X1586" t="s">
        <v>469</v>
      </c>
      <c r="AA1586">
        <f ca="1" t="shared" si="49"/>
        <v>19</v>
      </c>
    </row>
    <row r="1587" spans="1:27">
      <c r="A1587" s="101">
        <v>29</v>
      </c>
      <c r="B1587" s="89" t="str">
        <f t="shared" si="48"/>
        <v>45273120031004571x</v>
      </c>
      <c r="C1587" s="89" t="s">
        <v>312</v>
      </c>
      <c r="D1587" s="102" t="s">
        <v>6600</v>
      </c>
      <c r="E1587" s="102" t="s">
        <v>24</v>
      </c>
      <c r="F1587" s="103" t="s">
        <v>20178</v>
      </c>
      <c r="G1587" s="103" t="s">
        <v>20307</v>
      </c>
      <c r="H1587" s="104" t="s">
        <v>6599</v>
      </c>
      <c r="I1587" s="103" t="s">
        <v>30</v>
      </c>
      <c r="J1587" s="103" t="s">
        <v>30</v>
      </c>
      <c r="K1587" s="103" t="s">
        <v>30</v>
      </c>
      <c r="L1587" s="103" t="s">
        <v>30</v>
      </c>
      <c r="M1587" s="103" t="s">
        <v>30</v>
      </c>
      <c r="N1587" s="103" t="s">
        <v>30</v>
      </c>
      <c r="O1587" s="103" t="s">
        <v>27</v>
      </c>
      <c r="P1587" s="103" t="s">
        <v>1517</v>
      </c>
      <c r="Q1587" s="103" t="s">
        <v>6601</v>
      </c>
      <c r="R1587" s="105">
        <v>19127211380</v>
      </c>
      <c r="S1587" s="103" t="s">
        <v>1517</v>
      </c>
      <c r="T1587" s="103" t="s">
        <v>1517</v>
      </c>
      <c r="U1587" s="106" t="s">
        <v>20593</v>
      </c>
      <c r="V1587" s="105" t="s">
        <v>20768</v>
      </c>
      <c r="W1587" s="107" t="s">
        <v>312</v>
      </c>
      <c r="X1587" t="s">
        <v>17678</v>
      </c>
      <c r="AA1587">
        <f ca="1" t="shared" si="49"/>
        <v>17</v>
      </c>
    </row>
    <row r="1588" spans="1:27">
      <c r="A1588" s="101">
        <v>30</v>
      </c>
      <c r="B1588" s="89" t="str">
        <f t="shared" si="48"/>
        <v>45273120020328271X</v>
      </c>
      <c r="C1588" s="89" t="s">
        <v>312</v>
      </c>
      <c r="D1588" s="102" t="s">
        <v>6603</v>
      </c>
      <c r="E1588" s="102" t="s">
        <v>24</v>
      </c>
      <c r="F1588" s="103" t="s">
        <v>20178</v>
      </c>
      <c r="G1588" s="103" t="s">
        <v>20288</v>
      </c>
      <c r="H1588" s="104" t="s">
        <v>6602</v>
      </c>
      <c r="I1588" s="103" t="s">
        <v>30</v>
      </c>
      <c r="J1588" s="103" t="s">
        <v>30</v>
      </c>
      <c r="K1588" s="103" t="s">
        <v>30</v>
      </c>
      <c r="L1588" s="103" t="s">
        <v>30</v>
      </c>
      <c r="M1588" s="103" t="s">
        <v>30</v>
      </c>
      <c r="N1588" s="103" t="s">
        <v>30</v>
      </c>
      <c r="O1588" s="103" t="s">
        <v>27</v>
      </c>
      <c r="P1588" s="103" t="s">
        <v>1517</v>
      </c>
      <c r="Q1588" s="103" t="s">
        <v>6605</v>
      </c>
      <c r="R1588" s="105">
        <v>15807702282</v>
      </c>
      <c r="S1588" s="103" t="s">
        <v>1517</v>
      </c>
      <c r="T1588" s="103" t="s">
        <v>20277</v>
      </c>
      <c r="U1588" s="106" t="s">
        <v>21112</v>
      </c>
      <c r="V1588" s="105" t="s">
        <v>21953</v>
      </c>
      <c r="W1588" s="107" t="s">
        <v>312</v>
      </c>
      <c r="X1588" t="s">
        <v>6604</v>
      </c>
      <c r="AA1588">
        <f ca="1" t="shared" si="49"/>
        <v>19</v>
      </c>
    </row>
    <row r="1589" spans="1:27">
      <c r="A1589" s="101">
        <v>31</v>
      </c>
      <c r="B1589" s="89" t="str">
        <f t="shared" si="48"/>
        <v>451226200310143417</v>
      </c>
      <c r="C1589" s="89" t="s">
        <v>312</v>
      </c>
      <c r="D1589" s="102" t="s">
        <v>6251</v>
      </c>
      <c r="E1589" s="102" t="s">
        <v>24</v>
      </c>
      <c r="F1589" s="103" t="s">
        <v>20178</v>
      </c>
      <c r="G1589" s="103" t="s">
        <v>20307</v>
      </c>
      <c r="H1589" s="104" t="s">
        <v>6606</v>
      </c>
      <c r="I1589" s="103" t="s">
        <v>30</v>
      </c>
      <c r="J1589" s="103" t="s">
        <v>30</v>
      </c>
      <c r="K1589" s="103" t="s">
        <v>30</v>
      </c>
      <c r="L1589" s="103" t="s">
        <v>30</v>
      </c>
      <c r="M1589" s="103" t="s">
        <v>30</v>
      </c>
      <c r="N1589" s="103" t="s">
        <v>30</v>
      </c>
      <c r="O1589" s="103" t="s">
        <v>27</v>
      </c>
      <c r="P1589" s="103" t="s">
        <v>20736</v>
      </c>
      <c r="Q1589" s="103" t="s">
        <v>6608</v>
      </c>
      <c r="R1589" s="105">
        <v>18376737689</v>
      </c>
      <c r="S1589" s="103" t="s">
        <v>20736</v>
      </c>
      <c r="T1589" s="103" t="s">
        <v>21925</v>
      </c>
      <c r="U1589" s="106" t="s">
        <v>21954</v>
      </c>
      <c r="V1589" s="105" t="s">
        <v>21955</v>
      </c>
      <c r="W1589" s="107" t="s">
        <v>312</v>
      </c>
      <c r="X1589" t="s">
        <v>6607</v>
      </c>
      <c r="AA1589">
        <f ca="1" t="shared" si="49"/>
        <v>17</v>
      </c>
    </row>
    <row r="1590" spans="1:27">
      <c r="A1590" s="101">
        <v>32</v>
      </c>
      <c r="B1590" s="89" t="str">
        <f t="shared" si="48"/>
        <v>452731200410086017</v>
      </c>
      <c r="C1590" s="89" t="s">
        <v>312</v>
      </c>
      <c r="D1590" s="102" t="s">
        <v>6611</v>
      </c>
      <c r="E1590" s="102" t="s">
        <v>24</v>
      </c>
      <c r="F1590" s="103" t="s">
        <v>20131</v>
      </c>
      <c r="G1590" s="103" t="s">
        <v>20412</v>
      </c>
      <c r="H1590" s="104" t="s">
        <v>6610</v>
      </c>
      <c r="I1590" s="103" t="s">
        <v>30</v>
      </c>
      <c r="J1590" s="103" t="s">
        <v>30</v>
      </c>
      <c r="K1590" s="103" t="s">
        <v>30</v>
      </c>
      <c r="L1590" s="103" t="s">
        <v>30</v>
      </c>
      <c r="M1590" s="103" t="s">
        <v>30</v>
      </c>
      <c r="N1590" s="103" t="s">
        <v>30</v>
      </c>
      <c r="O1590" s="103" t="s">
        <v>27</v>
      </c>
      <c r="P1590" s="103" t="s">
        <v>1517</v>
      </c>
      <c r="Q1590" s="103" t="s">
        <v>6612</v>
      </c>
      <c r="R1590" s="105">
        <v>15296077065</v>
      </c>
      <c r="S1590" s="103" t="s">
        <v>1517</v>
      </c>
      <c r="T1590" s="103" t="s">
        <v>1517</v>
      </c>
      <c r="U1590" s="106">
        <v>0</v>
      </c>
      <c r="V1590" s="105">
        <v>0</v>
      </c>
      <c r="W1590" s="107" t="s">
        <v>312</v>
      </c>
      <c r="X1590" t="s">
        <v>17611</v>
      </c>
      <c r="AA1590">
        <f ca="1" t="shared" si="49"/>
        <v>16</v>
      </c>
    </row>
    <row r="1591" spans="1:27">
      <c r="A1591" s="101">
        <v>33</v>
      </c>
      <c r="B1591" s="89" t="str">
        <f t="shared" si="48"/>
        <v>452127200311211710</v>
      </c>
      <c r="C1591" s="89" t="s">
        <v>312</v>
      </c>
      <c r="D1591" s="102" t="s">
        <v>6614</v>
      </c>
      <c r="E1591" s="102" t="s">
        <v>24</v>
      </c>
      <c r="F1591" s="103" t="s">
        <v>20205</v>
      </c>
      <c r="G1591" s="103" t="s">
        <v>20423</v>
      </c>
      <c r="H1591" s="104" t="s">
        <v>6613</v>
      </c>
      <c r="I1591" s="103" t="s">
        <v>30</v>
      </c>
      <c r="J1591" s="103" t="s">
        <v>30</v>
      </c>
      <c r="K1591" s="103" t="s">
        <v>30</v>
      </c>
      <c r="L1591" s="103" t="s">
        <v>30</v>
      </c>
      <c r="M1591" s="103" t="s">
        <v>30</v>
      </c>
      <c r="N1591" s="103" t="s">
        <v>30</v>
      </c>
      <c r="O1591" s="103" t="s">
        <v>27</v>
      </c>
      <c r="P1591" s="103" t="s">
        <v>20253</v>
      </c>
      <c r="Q1591" s="103" t="s">
        <v>6616</v>
      </c>
      <c r="R1591" s="105">
        <v>1376815871</v>
      </c>
      <c r="S1591" s="103" t="s">
        <v>20253</v>
      </c>
      <c r="T1591" s="103" t="s">
        <v>20522</v>
      </c>
      <c r="U1591" s="106" t="s">
        <v>20522</v>
      </c>
      <c r="V1591" s="105">
        <v>0</v>
      </c>
      <c r="W1591" s="107" t="s">
        <v>312</v>
      </c>
      <c r="X1591" t="s">
        <v>17679</v>
      </c>
      <c r="AA1591">
        <f ca="1" t="shared" si="49"/>
        <v>17</v>
      </c>
    </row>
    <row r="1592" spans="1:27">
      <c r="A1592" s="101">
        <v>34</v>
      </c>
      <c r="B1592" s="89" t="str">
        <f t="shared" si="48"/>
        <v>452731200404145412</v>
      </c>
      <c r="C1592" s="89" t="s">
        <v>312</v>
      </c>
      <c r="D1592" s="102" t="s">
        <v>6618</v>
      </c>
      <c r="E1592" s="102" t="s">
        <v>24</v>
      </c>
      <c r="F1592" s="103" t="s">
        <v>20131</v>
      </c>
      <c r="G1592" s="103" t="s">
        <v>20255</v>
      </c>
      <c r="H1592" s="104" t="s">
        <v>6617</v>
      </c>
      <c r="I1592" s="103" t="s">
        <v>30</v>
      </c>
      <c r="J1592" s="103" t="s">
        <v>30</v>
      </c>
      <c r="K1592" s="103" t="s">
        <v>30</v>
      </c>
      <c r="L1592" s="103" t="s">
        <v>30</v>
      </c>
      <c r="M1592" s="103" t="s">
        <v>30</v>
      </c>
      <c r="N1592" s="103" t="s">
        <v>30</v>
      </c>
      <c r="O1592" s="103" t="s">
        <v>27</v>
      </c>
      <c r="P1592" s="103" t="s">
        <v>1517</v>
      </c>
      <c r="Q1592" s="103" t="s">
        <v>6620</v>
      </c>
      <c r="R1592" s="105">
        <v>13407750397</v>
      </c>
      <c r="S1592" s="103" t="s">
        <v>1517</v>
      </c>
      <c r="T1592" s="103" t="s">
        <v>20144</v>
      </c>
      <c r="U1592" s="106" t="s">
        <v>20144</v>
      </c>
      <c r="V1592" s="105" t="s">
        <v>21956</v>
      </c>
      <c r="W1592" s="107" t="s">
        <v>312</v>
      </c>
      <c r="X1592" t="s">
        <v>6619</v>
      </c>
      <c r="AA1592">
        <f ca="1" t="shared" si="49"/>
        <v>17</v>
      </c>
    </row>
    <row r="1593" spans="1:27">
      <c r="A1593" s="101">
        <v>35</v>
      </c>
      <c r="B1593" s="89" t="str">
        <f t="shared" si="48"/>
        <v>452731200308241818</v>
      </c>
      <c r="C1593" s="89" t="s">
        <v>312</v>
      </c>
      <c r="D1593" s="102" t="s">
        <v>6623</v>
      </c>
      <c r="E1593" s="102" t="s">
        <v>24</v>
      </c>
      <c r="F1593" s="103" t="s">
        <v>20178</v>
      </c>
      <c r="G1593" s="103" t="s">
        <v>20163</v>
      </c>
      <c r="H1593" s="104" t="s">
        <v>6622</v>
      </c>
      <c r="I1593" s="103" t="s">
        <v>30</v>
      </c>
      <c r="J1593" s="103" t="s">
        <v>30</v>
      </c>
      <c r="K1593" s="103" t="s">
        <v>30</v>
      </c>
      <c r="L1593" s="103" t="s">
        <v>30</v>
      </c>
      <c r="M1593" s="103" t="s">
        <v>30</v>
      </c>
      <c r="N1593" s="103" t="s">
        <v>30</v>
      </c>
      <c r="O1593" s="103" t="s">
        <v>27</v>
      </c>
      <c r="P1593" s="103" t="s">
        <v>20208</v>
      </c>
      <c r="Q1593" s="103" t="s">
        <v>6625</v>
      </c>
      <c r="R1593" s="105">
        <v>15949329002</v>
      </c>
      <c r="S1593" s="103" t="s">
        <v>1517</v>
      </c>
      <c r="T1593" s="103" t="s">
        <v>20720</v>
      </c>
      <c r="U1593" s="106" t="s">
        <v>20438</v>
      </c>
      <c r="V1593" s="105">
        <v>0</v>
      </c>
      <c r="W1593" s="107" t="s">
        <v>312</v>
      </c>
      <c r="X1593" t="s">
        <v>17680</v>
      </c>
      <c r="AA1593">
        <f ca="1" t="shared" si="49"/>
        <v>17</v>
      </c>
    </row>
    <row r="1594" spans="1:27">
      <c r="A1594" s="101">
        <v>36</v>
      </c>
      <c r="B1594" s="89" t="str">
        <f t="shared" si="48"/>
        <v>451229200307082114</v>
      </c>
      <c r="C1594" s="89" t="s">
        <v>312</v>
      </c>
      <c r="D1594" s="102" t="s">
        <v>6627</v>
      </c>
      <c r="E1594" s="102" t="s">
        <v>24</v>
      </c>
      <c r="F1594" s="103" t="s">
        <v>20205</v>
      </c>
      <c r="G1594" s="103" t="s">
        <v>20214</v>
      </c>
      <c r="H1594" s="104" t="s">
        <v>6626</v>
      </c>
      <c r="I1594" s="103" t="s">
        <v>30</v>
      </c>
      <c r="J1594" s="103" t="s">
        <v>30</v>
      </c>
      <c r="K1594" s="103" t="s">
        <v>30</v>
      </c>
      <c r="L1594" s="103" t="s">
        <v>30</v>
      </c>
      <c r="M1594" s="103" t="s">
        <v>30</v>
      </c>
      <c r="N1594" s="103" t="s">
        <v>30</v>
      </c>
      <c r="O1594" s="103" t="s">
        <v>27</v>
      </c>
      <c r="P1594" s="103" t="s">
        <v>1517</v>
      </c>
      <c r="Q1594" s="103" t="s">
        <v>6629</v>
      </c>
      <c r="R1594" s="105">
        <v>18070860407</v>
      </c>
      <c r="S1594" s="103" t="s">
        <v>1517</v>
      </c>
      <c r="T1594" s="103" t="s">
        <v>20240</v>
      </c>
      <c r="U1594" s="106" t="s">
        <v>20241</v>
      </c>
      <c r="V1594" s="105" t="s">
        <v>21957</v>
      </c>
      <c r="W1594" s="107" t="s">
        <v>312</v>
      </c>
      <c r="X1594" t="s">
        <v>6628</v>
      </c>
      <c r="AA1594">
        <f ca="1" t="shared" si="49"/>
        <v>18</v>
      </c>
    </row>
    <row r="1595" spans="1:27">
      <c r="A1595" s="101">
        <v>37</v>
      </c>
      <c r="B1595" s="89" t="str">
        <f t="shared" si="48"/>
        <v>451229200402232715</v>
      </c>
      <c r="C1595" s="89" t="s">
        <v>312</v>
      </c>
      <c r="D1595" s="102" t="s">
        <v>6631</v>
      </c>
      <c r="E1595" s="102" t="s">
        <v>24</v>
      </c>
      <c r="F1595" s="103" t="s">
        <v>20131</v>
      </c>
      <c r="G1595" s="103" t="s">
        <v>20742</v>
      </c>
      <c r="H1595" s="104" t="s">
        <v>6630</v>
      </c>
      <c r="I1595" s="103" t="s">
        <v>30</v>
      </c>
      <c r="J1595" s="103" t="s">
        <v>30</v>
      </c>
      <c r="K1595" s="103" t="s">
        <v>30</v>
      </c>
      <c r="L1595" s="103" t="s">
        <v>30</v>
      </c>
      <c r="M1595" s="103" t="s">
        <v>30</v>
      </c>
      <c r="N1595" s="103" t="s">
        <v>30</v>
      </c>
      <c r="O1595" s="103" t="s">
        <v>27</v>
      </c>
      <c r="P1595" s="103" t="s">
        <v>1517</v>
      </c>
      <c r="Q1595" s="103" t="s">
        <v>6632</v>
      </c>
      <c r="R1595" s="105">
        <v>19978824312</v>
      </c>
      <c r="S1595" s="103" t="s">
        <v>1517</v>
      </c>
      <c r="T1595" s="103" t="s">
        <v>20277</v>
      </c>
      <c r="U1595" s="106" t="s">
        <v>20563</v>
      </c>
      <c r="V1595" s="105" t="s">
        <v>20393</v>
      </c>
      <c r="W1595" s="107" t="s">
        <v>312</v>
      </c>
      <c r="X1595" t="s">
        <v>646</v>
      </c>
      <c r="AA1595">
        <f ca="1" t="shared" si="49"/>
        <v>17</v>
      </c>
    </row>
    <row r="1596" spans="1:27">
      <c r="A1596" s="101">
        <v>38</v>
      </c>
      <c r="B1596" s="89" t="str">
        <f t="shared" si="48"/>
        <v>451229200202080913</v>
      </c>
      <c r="C1596" s="89" t="s">
        <v>312</v>
      </c>
      <c r="D1596" s="102" t="s">
        <v>6634</v>
      </c>
      <c r="E1596" s="102" t="s">
        <v>24</v>
      </c>
      <c r="F1596" s="103" t="s">
        <v>20131</v>
      </c>
      <c r="G1596" s="103" t="s">
        <v>20194</v>
      </c>
      <c r="H1596" s="104" t="s">
        <v>6633</v>
      </c>
      <c r="I1596" s="103" t="s">
        <v>27</v>
      </c>
      <c r="J1596" s="103" t="s">
        <v>30</v>
      </c>
      <c r="K1596" s="103" t="s">
        <v>30</v>
      </c>
      <c r="L1596" s="103" t="s">
        <v>30</v>
      </c>
      <c r="M1596" s="103" t="s">
        <v>30</v>
      </c>
      <c r="N1596" s="103" t="s">
        <v>30</v>
      </c>
      <c r="O1596" s="103" t="s">
        <v>27</v>
      </c>
      <c r="P1596" s="103" t="s">
        <v>1517</v>
      </c>
      <c r="Q1596" s="103" t="s">
        <v>6636</v>
      </c>
      <c r="R1596" s="105">
        <v>13977806011</v>
      </c>
      <c r="S1596" s="103" t="s">
        <v>1517</v>
      </c>
      <c r="T1596" s="103" t="s">
        <v>20151</v>
      </c>
      <c r="U1596" s="106" t="s">
        <v>20152</v>
      </c>
      <c r="V1596" s="105" t="s">
        <v>21958</v>
      </c>
      <c r="W1596" s="107" t="s">
        <v>312</v>
      </c>
      <c r="X1596" t="s">
        <v>19217</v>
      </c>
      <c r="AA1596">
        <f ca="1" t="shared" si="49"/>
        <v>19</v>
      </c>
    </row>
    <row r="1597" spans="1:27">
      <c r="A1597" s="101">
        <v>39</v>
      </c>
      <c r="B1597" s="89" t="str">
        <f t="shared" si="48"/>
        <v>45273120030913482x</v>
      </c>
      <c r="C1597" s="89" t="s">
        <v>312</v>
      </c>
      <c r="D1597" s="102" t="s">
        <v>1238</v>
      </c>
      <c r="E1597" s="102" t="s">
        <v>143</v>
      </c>
      <c r="F1597" s="103" t="s">
        <v>20131</v>
      </c>
      <c r="G1597" s="103" t="s">
        <v>20168</v>
      </c>
      <c r="H1597" s="104" t="s">
        <v>6637</v>
      </c>
      <c r="I1597" s="103" t="s">
        <v>30</v>
      </c>
      <c r="J1597" s="103" t="s">
        <v>30</v>
      </c>
      <c r="K1597" s="103" t="s">
        <v>30</v>
      </c>
      <c r="L1597" s="103" t="s">
        <v>30</v>
      </c>
      <c r="M1597" s="103" t="s">
        <v>30</v>
      </c>
      <c r="N1597" s="103" t="s">
        <v>30</v>
      </c>
      <c r="O1597" s="103" t="s">
        <v>27</v>
      </c>
      <c r="P1597" s="103" t="s">
        <v>1517</v>
      </c>
      <c r="Q1597" s="103" t="s">
        <v>6638</v>
      </c>
      <c r="R1597" s="105">
        <v>18177870028</v>
      </c>
      <c r="S1597" s="103" t="s">
        <v>1517</v>
      </c>
      <c r="T1597" s="103" t="s">
        <v>1517</v>
      </c>
      <c r="U1597" s="106" t="s">
        <v>20352</v>
      </c>
      <c r="V1597" s="105" t="s">
        <v>20353</v>
      </c>
      <c r="W1597" s="107" t="s">
        <v>312</v>
      </c>
      <c r="X1597" t="s">
        <v>17681</v>
      </c>
      <c r="AA1597">
        <f ca="1" t="shared" si="49"/>
        <v>17</v>
      </c>
    </row>
    <row r="1598" spans="1:27">
      <c r="A1598" s="101">
        <v>40</v>
      </c>
      <c r="B1598" s="89" t="str">
        <f t="shared" si="48"/>
        <v>452731200312212729</v>
      </c>
      <c r="C1598" s="89" t="s">
        <v>312</v>
      </c>
      <c r="D1598" s="102" t="s">
        <v>17683</v>
      </c>
      <c r="E1598" s="102" t="s">
        <v>143</v>
      </c>
      <c r="F1598" s="103" t="s">
        <v>20131</v>
      </c>
      <c r="G1598" s="103" t="s">
        <v>20433</v>
      </c>
      <c r="H1598" s="104" t="s">
        <v>17682</v>
      </c>
      <c r="I1598" s="103" t="s">
        <v>30</v>
      </c>
      <c r="J1598" s="103" t="s">
        <v>30</v>
      </c>
      <c r="K1598" s="103" t="s">
        <v>30</v>
      </c>
      <c r="L1598" s="103" t="s">
        <v>30</v>
      </c>
      <c r="M1598" s="103" t="s">
        <v>30</v>
      </c>
      <c r="N1598" s="103" t="s">
        <v>30</v>
      </c>
      <c r="O1598" s="103" t="s">
        <v>27</v>
      </c>
      <c r="P1598" s="103" t="s">
        <v>1517</v>
      </c>
      <c r="Q1598" s="103" t="s">
        <v>17685</v>
      </c>
      <c r="R1598" s="105">
        <v>18407781863</v>
      </c>
      <c r="S1598" s="103" t="s">
        <v>1517</v>
      </c>
      <c r="T1598" s="103" t="s">
        <v>20277</v>
      </c>
      <c r="U1598" s="106" t="s">
        <v>20599</v>
      </c>
      <c r="V1598" s="105" t="s">
        <v>21532</v>
      </c>
      <c r="W1598" s="107" t="s">
        <v>312</v>
      </c>
      <c r="X1598" t="s">
        <v>17684</v>
      </c>
      <c r="AA1598">
        <f ca="1" t="shared" si="49"/>
        <v>17</v>
      </c>
    </row>
    <row r="1599" spans="1:27">
      <c r="A1599" s="101">
        <v>41</v>
      </c>
      <c r="B1599" s="89" t="str">
        <f t="shared" si="48"/>
        <v>452731200308200047</v>
      </c>
      <c r="C1599" s="89" t="s">
        <v>312</v>
      </c>
      <c r="D1599" s="102" t="s">
        <v>6640</v>
      </c>
      <c r="E1599" s="102" t="s">
        <v>143</v>
      </c>
      <c r="F1599" s="103" t="s">
        <v>20131</v>
      </c>
      <c r="G1599" s="103" t="s">
        <v>20163</v>
      </c>
      <c r="H1599" s="104" t="s">
        <v>6639</v>
      </c>
      <c r="I1599" s="103" t="s">
        <v>30</v>
      </c>
      <c r="J1599" s="103" t="s">
        <v>30</v>
      </c>
      <c r="K1599" s="103" t="s">
        <v>30</v>
      </c>
      <c r="L1599" s="103" t="s">
        <v>30</v>
      </c>
      <c r="M1599" s="103" t="s">
        <v>30</v>
      </c>
      <c r="N1599" s="103" t="s">
        <v>30</v>
      </c>
      <c r="O1599" s="103" t="s">
        <v>27</v>
      </c>
      <c r="P1599" s="103" t="s">
        <v>1517</v>
      </c>
      <c r="Q1599" s="103" t="s">
        <v>6642</v>
      </c>
      <c r="R1599" s="105">
        <v>13397886033</v>
      </c>
      <c r="S1599" s="103" t="s">
        <v>1517</v>
      </c>
      <c r="T1599" s="103" t="s">
        <v>1517</v>
      </c>
      <c r="U1599" s="106" t="s">
        <v>20582</v>
      </c>
      <c r="V1599" s="105">
        <v>0</v>
      </c>
      <c r="W1599" s="107" t="s">
        <v>312</v>
      </c>
      <c r="X1599" t="s">
        <v>17686</v>
      </c>
      <c r="AA1599">
        <f ca="1" t="shared" si="49"/>
        <v>17</v>
      </c>
    </row>
    <row r="1600" spans="1:27">
      <c r="A1600" s="101">
        <v>42</v>
      </c>
      <c r="B1600" s="89" t="str">
        <f t="shared" si="48"/>
        <v>452731200311233923</v>
      </c>
      <c r="C1600" s="89" t="s">
        <v>312</v>
      </c>
      <c r="D1600" s="102" t="s">
        <v>6644</v>
      </c>
      <c r="E1600" s="102" t="s">
        <v>143</v>
      </c>
      <c r="F1600" s="103" t="s">
        <v>20131</v>
      </c>
      <c r="G1600" s="103" t="s">
        <v>20423</v>
      </c>
      <c r="H1600" s="104" t="s">
        <v>6643</v>
      </c>
      <c r="I1600" s="103" t="s">
        <v>27</v>
      </c>
      <c r="J1600" s="103" t="s">
        <v>30</v>
      </c>
      <c r="K1600" s="103" t="s">
        <v>30</v>
      </c>
      <c r="L1600" s="103" t="s">
        <v>30</v>
      </c>
      <c r="M1600" s="103" t="s">
        <v>30</v>
      </c>
      <c r="N1600" s="103" t="s">
        <v>30</v>
      </c>
      <c r="O1600" s="103" t="s">
        <v>27</v>
      </c>
      <c r="P1600" s="103" t="s">
        <v>1517</v>
      </c>
      <c r="Q1600" s="103" t="s">
        <v>6646</v>
      </c>
      <c r="R1600" s="105">
        <v>15277892245</v>
      </c>
      <c r="S1600" s="103" t="s">
        <v>1517</v>
      </c>
      <c r="T1600" s="103" t="s">
        <v>20140</v>
      </c>
      <c r="U1600" s="106" t="s">
        <v>20318</v>
      </c>
      <c r="V1600" s="105" t="s">
        <v>21959</v>
      </c>
      <c r="W1600" s="107" t="s">
        <v>312</v>
      </c>
      <c r="X1600" t="s">
        <v>6645</v>
      </c>
      <c r="AA1600">
        <f ca="1" t="shared" si="49"/>
        <v>17</v>
      </c>
    </row>
    <row r="1601" spans="1:27">
      <c r="A1601" s="101">
        <v>43</v>
      </c>
      <c r="B1601" s="89" t="str">
        <f t="shared" si="48"/>
        <v>452731200302033321</v>
      </c>
      <c r="C1601" s="89" t="s">
        <v>312</v>
      </c>
      <c r="D1601" s="102" t="s">
        <v>6648</v>
      </c>
      <c r="E1601" s="102" t="s">
        <v>143</v>
      </c>
      <c r="F1601" s="103" t="s">
        <v>20131</v>
      </c>
      <c r="G1601" s="103" t="s">
        <v>20161</v>
      </c>
      <c r="H1601" s="104" t="s">
        <v>6647</v>
      </c>
      <c r="I1601" s="103" t="s">
        <v>30</v>
      </c>
      <c r="J1601" s="103" t="s">
        <v>30</v>
      </c>
      <c r="K1601" s="103" t="s">
        <v>30</v>
      </c>
      <c r="L1601" s="103" t="s">
        <v>30</v>
      </c>
      <c r="M1601" s="103" t="s">
        <v>27</v>
      </c>
      <c r="N1601" s="103" t="s">
        <v>30</v>
      </c>
      <c r="O1601" s="103" t="s">
        <v>27</v>
      </c>
      <c r="P1601" s="103" t="s">
        <v>1517</v>
      </c>
      <c r="Q1601" s="103" t="s">
        <v>6650</v>
      </c>
      <c r="R1601" s="105">
        <v>13737964680</v>
      </c>
      <c r="S1601" s="103" t="s">
        <v>1517</v>
      </c>
      <c r="T1601" s="103" t="s">
        <v>20158</v>
      </c>
      <c r="U1601" s="106" t="s">
        <v>20491</v>
      </c>
      <c r="V1601" s="105" t="s">
        <v>21960</v>
      </c>
      <c r="W1601" s="107" t="s">
        <v>312</v>
      </c>
      <c r="X1601" t="s">
        <v>19218</v>
      </c>
      <c r="AA1601">
        <f ca="1" t="shared" si="49"/>
        <v>18</v>
      </c>
    </row>
    <row r="1602" spans="1:27">
      <c r="A1602" s="101">
        <v>44</v>
      </c>
      <c r="B1602" s="89" t="str">
        <f t="shared" si="48"/>
        <v>451229200207282725</v>
      </c>
      <c r="C1602" s="89" t="s">
        <v>312</v>
      </c>
      <c r="D1602" s="102" t="s">
        <v>6652</v>
      </c>
      <c r="E1602" s="102" t="s">
        <v>143</v>
      </c>
      <c r="F1602" s="103" t="s">
        <v>20178</v>
      </c>
      <c r="G1602" s="103" t="s">
        <v>20185</v>
      </c>
      <c r="H1602" s="104" t="s">
        <v>6651</v>
      </c>
      <c r="I1602" s="103" t="s">
        <v>27</v>
      </c>
      <c r="J1602" s="103" t="s">
        <v>30</v>
      </c>
      <c r="K1602" s="103" t="s">
        <v>30</v>
      </c>
      <c r="L1602" s="103" t="s">
        <v>30</v>
      </c>
      <c r="M1602" s="103" t="s">
        <v>30</v>
      </c>
      <c r="N1602" s="103" t="s">
        <v>30</v>
      </c>
      <c r="O1602" s="103" t="s">
        <v>27</v>
      </c>
      <c r="P1602" s="103" t="s">
        <v>1517</v>
      </c>
      <c r="Q1602" s="103" t="s">
        <v>6654</v>
      </c>
      <c r="R1602" s="105">
        <v>17396794407</v>
      </c>
      <c r="S1602" s="103" t="s">
        <v>1517</v>
      </c>
      <c r="T1602" s="103" t="s">
        <v>1517</v>
      </c>
      <c r="U1602" s="106" t="s">
        <v>21126</v>
      </c>
      <c r="V1602" s="105" t="s">
        <v>21961</v>
      </c>
      <c r="W1602" s="107" t="s">
        <v>312</v>
      </c>
      <c r="X1602" t="s">
        <v>19219</v>
      </c>
      <c r="AA1602">
        <f ca="1" t="shared" si="49"/>
        <v>19</v>
      </c>
    </row>
    <row r="1603" spans="1:27">
      <c r="A1603" s="101">
        <v>45</v>
      </c>
      <c r="B1603" s="89" t="str">
        <f t="shared" ref="B1603:B1666" si="50">H1603</f>
        <v>451229200407011241</v>
      </c>
      <c r="C1603" s="89" t="s">
        <v>312</v>
      </c>
      <c r="D1603" s="102" t="s">
        <v>6656</v>
      </c>
      <c r="E1603" s="102" t="s">
        <v>143</v>
      </c>
      <c r="F1603" s="103" t="s">
        <v>20131</v>
      </c>
      <c r="G1603" s="103" t="s">
        <v>20271</v>
      </c>
      <c r="H1603" s="104" t="s">
        <v>6655</v>
      </c>
      <c r="I1603" s="103" t="s">
        <v>30</v>
      </c>
      <c r="J1603" s="103" t="s">
        <v>30</v>
      </c>
      <c r="K1603" s="103" t="s">
        <v>30</v>
      </c>
      <c r="L1603" s="103" t="s">
        <v>30</v>
      </c>
      <c r="M1603" s="103" t="s">
        <v>30</v>
      </c>
      <c r="N1603" s="103" t="s">
        <v>30</v>
      </c>
      <c r="O1603" s="103" t="s">
        <v>27</v>
      </c>
      <c r="P1603" s="103" t="s">
        <v>1517</v>
      </c>
      <c r="Q1603" s="103" t="s">
        <v>6657</v>
      </c>
      <c r="R1603" s="105">
        <v>15977887984</v>
      </c>
      <c r="S1603" s="103" t="s">
        <v>1517</v>
      </c>
      <c r="T1603" s="103" t="s">
        <v>20169</v>
      </c>
      <c r="U1603" s="106" t="s">
        <v>20176</v>
      </c>
      <c r="V1603" s="105" t="s">
        <v>20275</v>
      </c>
      <c r="W1603" s="107" t="s">
        <v>312</v>
      </c>
      <c r="X1603" t="s">
        <v>17687</v>
      </c>
      <c r="AA1603">
        <f ca="1" t="shared" si="49"/>
        <v>17</v>
      </c>
    </row>
    <row r="1604" spans="1:27">
      <c r="A1604" s="101">
        <v>46</v>
      </c>
      <c r="B1604" s="89" t="str">
        <f t="shared" si="50"/>
        <v>451227200308101281</v>
      </c>
      <c r="C1604" s="89" t="s">
        <v>312</v>
      </c>
      <c r="D1604" s="102" t="s">
        <v>6659</v>
      </c>
      <c r="E1604" s="102" t="s">
        <v>143</v>
      </c>
      <c r="F1604" s="103" t="s">
        <v>20178</v>
      </c>
      <c r="G1604" s="103" t="s">
        <v>20163</v>
      </c>
      <c r="H1604" s="104" t="s">
        <v>6658</v>
      </c>
      <c r="I1604" s="103" t="s">
        <v>30</v>
      </c>
      <c r="J1604" s="103" t="s">
        <v>30</v>
      </c>
      <c r="K1604" s="103" t="s">
        <v>30</v>
      </c>
      <c r="L1604" s="103" t="s">
        <v>30</v>
      </c>
      <c r="M1604" s="103" t="s">
        <v>30</v>
      </c>
      <c r="N1604" s="103" t="s">
        <v>30</v>
      </c>
      <c r="O1604" s="103" t="s">
        <v>27</v>
      </c>
      <c r="P1604" s="103" t="s">
        <v>1133</v>
      </c>
      <c r="Q1604" s="103" t="s">
        <v>6661</v>
      </c>
      <c r="R1604" s="105">
        <v>17377448835</v>
      </c>
      <c r="S1604" s="103" t="s">
        <v>1133</v>
      </c>
      <c r="T1604" s="103" t="s">
        <v>10674</v>
      </c>
      <c r="U1604" s="106" t="s">
        <v>20596</v>
      </c>
      <c r="V1604" s="105">
        <v>0</v>
      </c>
      <c r="W1604" s="107" t="s">
        <v>312</v>
      </c>
      <c r="X1604" t="s">
        <v>17688</v>
      </c>
      <c r="AA1604">
        <f ca="1" t="shared" ref="AA1604:AA1667" si="51">DATEDIF(TEXT(MID(H1604,7,8),"00-00-00"),TODAY(),"y")</f>
        <v>18</v>
      </c>
    </row>
    <row r="1605" spans="1:27">
      <c r="A1605" s="101">
        <v>47</v>
      </c>
      <c r="B1605" s="89" t="str">
        <f t="shared" si="50"/>
        <v>452731200403095433</v>
      </c>
      <c r="C1605" s="89" t="s">
        <v>312</v>
      </c>
      <c r="D1605" s="102" t="s">
        <v>6664</v>
      </c>
      <c r="E1605" s="102" t="s">
        <v>24</v>
      </c>
      <c r="F1605" s="103" t="s">
        <v>20131</v>
      </c>
      <c r="G1605" s="103" t="s">
        <v>20707</v>
      </c>
      <c r="H1605" s="104" t="s">
        <v>6663</v>
      </c>
      <c r="I1605" s="103" t="s">
        <v>30</v>
      </c>
      <c r="J1605" s="103" t="s">
        <v>30</v>
      </c>
      <c r="K1605" s="103" t="s">
        <v>27</v>
      </c>
      <c r="L1605" s="103" t="s">
        <v>30</v>
      </c>
      <c r="M1605" s="103" t="s">
        <v>30</v>
      </c>
      <c r="N1605" s="103" t="s">
        <v>30</v>
      </c>
      <c r="O1605" s="103" t="s">
        <v>27</v>
      </c>
      <c r="P1605" s="103" t="s">
        <v>1517</v>
      </c>
      <c r="Q1605" s="103" t="s">
        <v>6666</v>
      </c>
      <c r="R1605" s="105">
        <v>13527610580</v>
      </c>
      <c r="S1605" s="103" t="s">
        <v>1517</v>
      </c>
      <c r="T1605" s="103" t="s">
        <v>1517</v>
      </c>
      <c r="U1605" s="106" t="s">
        <v>20144</v>
      </c>
      <c r="V1605" s="105" t="s">
        <v>20308</v>
      </c>
      <c r="W1605" s="107" t="s">
        <v>312</v>
      </c>
      <c r="X1605" t="s">
        <v>19391</v>
      </c>
      <c r="AA1605">
        <f ca="1" t="shared" si="51"/>
        <v>17</v>
      </c>
    </row>
    <row r="1606" spans="1:27">
      <c r="A1606" s="101">
        <v>48</v>
      </c>
      <c r="B1606" s="89" t="str">
        <f t="shared" si="50"/>
        <v>452731200302074211</v>
      </c>
      <c r="C1606" s="89" t="s">
        <v>312</v>
      </c>
      <c r="D1606" s="102" t="s">
        <v>6668</v>
      </c>
      <c r="E1606" s="102" t="s">
        <v>24</v>
      </c>
      <c r="F1606" s="103" t="s">
        <v>20131</v>
      </c>
      <c r="G1606" s="103" t="s">
        <v>20161</v>
      </c>
      <c r="H1606" s="104" t="s">
        <v>6667</v>
      </c>
      <c r="I1606" s="103" t="s">
        <v>30</v>
      </c>
      <c r="J1606" s="103" t="s">
        <v>30</v>
      </c>
      <c r="K1606" s="103" t="s">
        <v>30</v>
      </c>
      <c r="L1606" s="103" t="s">
        <v>30</v>
      </c>
      <c r="M1606" s="103" t="s">
        <v>30</v>
      </c>
      <c r="N1606" s="103" t="s">
        <v>30</v>
      </c>
      <c r="O1606" s="103" t="s">
        <v>27</v>
      </c>
      <c r="P1606" s="103" t="s">
        <v>1517</v>
      </c>
      <c r="Q1606" s="103" t="s">
        <v>6670</v>
      </c>
      <c r="R1606" s="105">
        <v>15080102322</v>
      </c>
      <c r="S1606" s="103" t="s">
        <v>1517</v>
      </c>
      <c r="T1606" s="103" t="s">
        <v>20133</v>
      </c>
      <c r="U1606" s="106" t="s">
        <v>20689</v>
      </c>
      <c r="V1606" s="105" t="s">
        <v>20689</v>
      </c>
      <c r="W1606" s="107" t="s">
        <v>312</v>
      </c>
      <c r="X1606" t="s">
        <v>6669</v>
      </c>
      <c r="AA1606">
        <f ca="1" t="shared" si="51"/>
        <v>18</v>
      </c>
    </row>
    <row r="1607" spans="1:27">
      <c r="A1607" s="101">
        <v>49</v>
      </c>
      <c r="B1607" s="89" t="str">
        <f t="shared" si="50"/>
        <v>45273120051230031X</v>
      </c>
      <c r="C1607" s="89" t="s">
        <v>312</v>
      </c>
      <c r="D1607" s="102" t="s">
        <v>6672</v>
      </c>
      <c r="E1607" s="102" t="s">
        <v>24</v>
      </c>
      <c r="F1607" s="103" t="s">
        <v>20178</v>
      </c>
      <c r="G1607" s="103" t="s">
        <v>21519</v>
      </c>
      <c r="H1607" s="104" t="s">
        <v>6671</v>
      </c>
      <c r="I1607" s="103" t="s">
        <v>30</v>
      </c>
      <c r="J1607" s="103" t="s">
        <v>30</v>
      </c>
      <c r="K1607" s="103" t="s">
        <v>30</v>
      </c>
      <c r="L1607" s="103" t="s">
        <v>30</v>
      </c>
      <c r="M1607" s="103" t="s">
        <v>30</v>
      </c>
      <c r="N1607" s="103" t="s">
        <v>30</v>
      </c>
      <c r="O1607" s="103" t="s">
        <v>27</v>
      </c>
      <c r="P1607" s="103" t="s">
        <v>1517</v>
      </c>
      <c r="Q1607" s="103" t="s">
        <v>6674</v>
      </c>
      <c r="R1607" s="105">
        <v>19127174737</v>
      </c>
      <c r="S1607" s="103" t="s">
        <v>1517</v>
      </c>
      <c r="T1607" s="103" t="s">
        <v>20280</v>
      </c>
      <c r="U1607" s="106" t="s">
        <v>21018</v>
      </c>
      <c r="V1607" s="105" t="s">
        <v>21962</v>
      </c>
      <c r="W1607" s="107" t="s">
        <v>312</v>
      </c>
      <c r="X1607" t="s">
        <v>6673</v>
      </c>
      <c r="AA1607">
        <f ca="1" t="shared" si="51"/>
        <v>15</v>
      </c>
    </row>
    <row r="1608" spans="1:27">
      <c r="A1608" s="101">
        <v>50</v>
      </c>
      <c r="B1608" s="89" t="str">
        <f t="shared" si="50"/>
        <v>451229200101051814</v>
      </c>
      <c r="C1608" s="89" t="s">
        <v>312</v>
      </c>
      <c r="D1608" s="102" t="s">
        <v>6676</v>
      </c>
      <c r="E1608" s="102" t="s">
        <v>24</v>
      </c>
      <c r="F1608" s="103" t="s">
        <v>20178</v>
      </c>
      <c r="G1608" s="103" t="s">
        <v>20618</v>
      </c>
      <c r="H1608" s="104" t="s">
        <v>6675</v>
      </c>
      <c r="I1608" s="103" t="s">
        <v>30</v>
      </c>
      <c r="J1608" s="103" t="s">
        <v>30</v>
      </c>
      <c r="K1608" s="103" t="s">
        <v>30</v>
      </c>
      <c r="L1608" s="103" t="s">
        <v>30</v>
      </c>
      <c r="M1608" s="103" t="s">
        <v>30</v>
      </c>
      <c r="N1608" s="103" t="s">
        <v>30</v>
      </c>
      <c r="O1608" s="103" t="s">
        <v>27</v>
      </c>
      <c r="P1608" s="103" t="s">
        <v>1517</v>
      </c>
      <c r="Q1608" s="103" t="s">
        <v>6678</v>
      </c>
      <c r="R1608" s="105">
        <v>19127013374</v>
      </c>
      <c r="S1608" s="103" t="s">
        <v>1517</v>
      </c>
      <c r="T1608" s="103" t="s">
        <v>20208</v>
      </c>
      <c r="U1608" s="106" t="s">
        <v>20785</v>
      </c>
      <c r="V1608" s="105" t="s">
        <v>21963</v>
      </c>
      <c r="W1608" s="107" t="s">
        <v>312</v>
      </c>
      <c r="X1608" t="s">
        <v>6677</v>
      </c>
      <c r="AA1608">
        <f ca="1" t="shared" si="51"/>
        <v>20</v>
      </c>
    </row>
    <row r="1609" spans="1:27">
      <c r="A1609" s="101">
        <v>51</v>
      </c>
      <c r="B1609" s="89" t="str">
        <f t="shared" si="50"/>
        <v>452731200202104217</v>
      </c>
      <c r="C1609" s="89" t="s">
        <v>312</v>
      </c>
      <c r="D1609" s="102" t="s">
        <v>6680</v>
      </c>
      <c r="E1609" s="102" t="s">
        <v>24</v>
      </c>
      <c r="F1609" s="103" t="s">
        <v>20131</v>
      </c>
      <c r="G1609" s="103" t="s">
        <v>20194</v>
      </c>
      <c r="H1609" s="104" t="s">
        <v>6679</v>
      </c>
      <c r="I1609" s="103" t="s">
        <v>30</v>
      </c>
      <c r="J1609" s="103" t="s">
        <v>30</v>
      </c>
      <c r="K1609" s="103" t="s">
        <v>30</v>
      </c>
      <c r="L1609" s="103" t="s">
        <v>30</v>
      </c>
      <c r="M1609" s="103" t="s">
        <v>30</v>
      </c>
      <c r="N1609" s="103" t="s">
        <v>30</v>
      </c>
      <c r="O1609" s="103" t="s">
        <v>27</v>
      </c>
      <c r="P1609" s="103" t="s">
        <v>1517</v>
      </c>
      <c r="Q1609" s="103" t="s">
        <v>6682</v>
      </c>
      <c r="R1609" s="105">
        <v>13768287455</v>
      </c>
      <c r="S1609" s="103" t="s">
        <v>1517</v>
      </c>
      <c r="T1609" s="103" t="s">
        <v>20133</v>
      </c>
      <c r="U1609" s="106" t="s">
        <v>21964</v>
      </c>
      <c r="V1609" s="105" t="s">
        <v>21750</v>
      </c>
      <c r="W1609" s="107" t="s">
        <v>312</v>
      </c>
      <c r="X1609" t="s">
        <v>6681</v>
      </c>
      <c r="AA1609">
        <f ca="1" t="shared" si="51"/>
        <v>19</v>
      </c>
    </row>
    <row r="1610" spans="1:27">
      <c r="A1610" s="101">
        <v>52</v>
      </c>
      <c r="B1610" s="89" t="str">
        <f t="shared" si="50"/>
        <v>452731200310061218</v>
      </c>
      <c r="C1610" s="89" t="s">
        <v>312</v>
      </c>
      <c r="D1610" s="102" t="s">
        <v>6684</v>
      </c>
      <c r="E1610" s="102" t="s">
        <v>24</v>
      </c>
      <c r="F1610" s="103" t="s">
        <v>20131</v>
      </c>
      <c r="G1610" s="103" t="s">
        <v>20307</v>
      </c>
      <c r="H1610" s="104" t="s">
        <v>6683</v>
      </c>
      <c r="I1610" s="103" t="s">
        <v>30</v>
      </c>
      <c r="J1610" s="103" t="s">
        <v>30</v>
      </c>
      <c r="K1610" s="103" t="s">
        <v>30</v>
      </c>
      <c r="L1610" s="103" t="s">
        <v>30</v>
      </c>
      <c r="M1610" s="103" t="s">
        <v>30</v>
      </c>
      <c r="N1610" s="103" t="s">
        <v>30</v>
      </c>
      <c r="O1610" s="103" t="s">
        <v>27</v>
      </c>
      <c r="P1610" s="103" t="s">
        <v>1517</v>
      </c>
      <c r="Q1610" s="103" t="s">
        <v>6686</v>
      </c>
      <c r="R1610" s="105">
        <v>15878823598</v>
      </c>
      <c r="S1610" s="103" t="s">
        <v>1517</v>
      </c>
      <c r="T1610" s="103" t="s">
        <v>20169</v>
      </c>
      <c r="U1610" s="106" t="s">
        <v>20206</v>
      </c>
      <c r="V1610" s="105" t="s">
        <v>20247</v>
      </c>
      <c r="W1610" s="107" t="s">
        <v>312</v>
      </c>
      <c r="X1610" t="s">
        <v>17689</v>
      </c>
      <c r="AA1610">
        <f ca="1" t="shared" si="51"/>
        <v>17</v>
      </c>
    </row>
    <row r="1611" spans="1:27">
      <c r="A1611" s="101">
        <v>53</v>
      </c>
      <c r="B1611" s="89" t="str">
        <f t="shared" si="50"/>
        <v>452731200209152713</v>
      </c>
      <c r="C1611" s="89" t="s">
        <v>312</v>
      </c>
      <c r="D1611" s="102" t="s">
        <v>6688</v>
      </c>
      <c r="E1611" s="102" t="s">
        <v>24</v>
      </c>
      <c r="F1611" s="103" t="s">
        <v>20131</v>
      </c>
      <c r="G1611" s="103" t="s">
        <v>20143</v>
      </c>
      <c r="H1611" s="104" t="s">
        <v>6687</v>
      </c>
      <c r="I1611" s="103" t="s">
        <v>30</v>
      </c>
      <c r="J1611" s="103" t="s">
        <v>30</v>
      </c>
      <c r="K1611" s="103" t="s">
        <v>30</v>
      </c>
      <c r="L1611" s="103" t="s">
        <v>30</v>
      </c>
      <c r="M1611" s="103" t="s">
        <v>30</v>
      </c>
      <c r="N1611" s="103" t="s">
        <v>30</v>
      </c>
      <c r="O1611" s="103" t="s">
        <v>27</v>
      </c>
      <c r="P1611" s="103" t="s">
        <v>1517</v>
      </c>
      <c r="Q1611" s="103" t="s">
        <v>6690</v>
      </c>
      <c r="R1611" s="105">
        <v>14777393343</v>
      </c>
      <c r="S1611" s="103" t="s">
        <v>1517</v>
      </c>
      <c r="T1611" s="103" t="s">
        <v>20277</v>
      </c>
      <c r="U1611" s="106" t="s">
        <v>21085</v>
      </c>
      <c r="V1611" s="105" t="s">
        <v>21965</v>
      </c>
      <c r="W1611" s="107" t="s">
        <v>312</v>
      </c>
      <c r="X1611" t="s">
        <v>6689</v>
      </c>
      <c r="AA1611">
        <f ca="1" t="shared" si="51"/>
        <v>18</v>
      </c>
    </row>
    <row r="1612" spans="1:27">
      <c r="A1612" s="101">
        <v>54</v>
      </c>
      <c r="B1612" s="89" t="str">
        <f t="shared" si="50"/>
        <v>45273120030916181x</v>
      </c>
      <c r="C1612" s="89" t="s">
        <v>312</v>
      </c>
      <c r="D1612" s="102" t="s">
        <v>6692</v>
      </c>
      <c r="E1612" s="102" t="s">
        <v>24</v>
      </c>
      <c r="F1612" s="103" t="s">
        <v>20131</v>
      </c>
      <c r="G1612" s="103" t="s">
        <v>20168</v>
      </c>
      <c r="H1612" s="104" t="s">
        <v>6691</v>
      </c>
      <c r="I1612" s="103" t="s">
        <v>30</v>
      </c>
      <c r="J1612" s="103" t="s">
        <v>30</v>
      </c>
      <c r="K1612" s="103" t="s">
        <v>30</v>
      </c>
      <c r="L1612" s="103" t="s">
        <v>30</v>
      </c>
      <c r="M1612" s="103" t="s">
        <v>30</v>
      </c>
      <c r="N1612" s="103" t="s">
        <v>30</v>
      </c>
      <c r="O1612" s="103" t="s">
        <v>27</v>
      </c>
      <c r="P1612" s="103" t="s">
        <v>1517</v>
      </c>
      <c r="Q1612" s="103" t="s">
        <v>6694</v>
      </c>
      <c r="R1612" s="105">
        <v>18378893309</v>
      </c>
      <c r="S1612" s="103" t="s">
        <v>1517</v>
      </c>
      <c r="T1612" s="103" t="s">
        <v>20208</v>
      </c>
      <c r="U1612" s="106" t="s">
        <v>20720</v>
      </c>
      <c r="V1612" s="105" t="s">
        <v>21966</v>
      </c>
      <c r="W1612" s="107" t="s">
        <v>312</v>
      </c>
      <c r="X1612" t="s">
        <v>6693</v>
      </c>
      <c r="AA1612">
        <f ca="1" t="shared" si="51"/>
        <v>17</v>
      </c>
    </row>
    <row r="1613" spans="1:27">
      <c r="A1613" s="101">
        <v>55</v>
      </c>
      <c r="B1613" s="89" t="str">
        <f t="shared" si="50"/>
        <v>452731200311050617</v>
      </c>
      <c r="C1613" s="89" t="s">
        <v>312</v>
      </c>
      <c r="D1613" s="102" t="s">
        <v>6696</v>
      </c>
      <c r="E1613" s="102" t="s">
        <v>24</v>
      </c>
      <c r="F1613" s="103" t="s">
        <v>20131</v>
      </c>
      <c r="G1613" s="103" t="s">
        <v>20423</v>
      </c>
      <c r="H1613" s="104" t="s">
        <v>6695</v>
      </c>
      <c r="I1613" s="103" t="s">
        <v>30</v>
      </c>
      <c r="J1613" s="103" t="s">
        <v>30</v>
      </c>
      <c r="K1613" s="103" t="s">
        <v>30</v>
      </c>
      <c r="L1613" s="103" t="s">
        <v>30</v>
      </c>
      <c r="M1613" s="103" t="s">
        <v>30</v>
      </c>
      <c r="N1613" s="103" t="s">
        <v>30</v>
      </c>
      <c r="O1613" s="103" t="s">
        <v>27</v>
      </c>
      <c r="P1613" s="103" t="s">
        <v>1517</v>
      </c>
      <c r="Q1613" s="103" t="s">
        <v>6698</v>
      </c>
      <c r="R1613" s="105">
        <v>18977801779</v>
      </c>
      <c r="S1613" s="103" t="s">
        <v>1517</v>
      </c>
      <c r="T1613" s="103" t="s">
        <v>20137</v>
      </c>
      <c r="U1613" s="106" t="s">
        <v>20137</v>
      </c>
      <c r="V1613" s="105" t="s">
        <v>20301</v>
      </c>
      <c r="W1613" s="107" t="s">
        <v>312</v>
      </c>
      <c r="X1613" t="s">
        <v>6697</v>
      </c>
      <c r="AA1613">
        <f ca="1" t="shared" si="51"/>
        <v>17</v>
      </c>
    </row>
    <row r="1614" spans="1:27">
      <c r="A1614" s="101">
        <v>56</v>
      </c>
      <c r="B1614" s="89" t="str">
        <f t="shared" si="50"/>
        <v>452731200401303630</v>
      </c>
      <c r="C1614" s="89" t="s">
        <v>312</v>
      </c>
      <c r="D1614" s="102" t="s">
        <v>6700</v>
      </c>
      <c r="E1614" s="102" t="s">
        <v>24</v>
      </c>
      <c r="F1614" s="103" t="s">
        <v>20131</v>
      </c>
      <c r="G1614" s="103" t="s">
        <v>20232</v>
      </c>
      <c r="H1614" s="104" t="s">
        <v>6699</v>
      </c>
      <c r="I1614" s="103" t="s">
        <v>30</v>
      </c>
      <c r="J1614" s="103" t="s">
        <v>30</v>
      </c>
      <c r="K1614" s="103" t="s">
        <v>30</v>
      </c>
      <c r="L1614" s="103" t="s">
        <v>30</v>
      </c>
      <c r="M1614" s="103" t="s">
        <v>30</v>
      </c>
      <c r="N1614" s="103" t="s">
        <v>30</v>
      </c>
      <c r="O1614" s="103" t="s">
        <v>27</v>
      </c>
      <c r="P1614" s="103" t="s">
        <v>1517</v>
      </c>
      <c r="Q1614" s="103" t="s">
        <v>6702</v>
      </c>
      <c r="R1614" s="105">
        <v>13737023969</v>
      </c>
      <c r="S1614" s="103" t="s">
        <v>1517</v>
      </c>
      <c r="T1614" s="103" t="s">
        <v>20158</v>
      </c>
      <c r="U1614" s="106" t="s">
        <v>21967</v>
      </c>
      <c r="V1614" s="105" t="s">
        <v>21094</v>
      </c>
      <c r="W1614" s="107" t="s">
        <v>312</v>
      </c>
      <c r="X1614" t="s">
        <v>17690</v>
      </c>
      <c r="AA1614">
        <f ca="1" t="shared" si="51"/>
        <v>17</v>
      </c>
    </row>
    <row r="1615" spans="1:27">
      <c r="A1615" s="101">
        <v>57</v>
      </c>
      <c r="B1615" s="89" t="str">
        <f t="shared" si="50"/>
        <v>452731200403054818</v>
      </c>
      <c r="C1615" s="89" t="s">
        <v>312</v>
      </c>
      <c r="D1615" s="102" t="s">
        <v>6705</v>
      </c>
      <c r="E1615" s="102" t="s">
        <v>24</v>
      </c>
      <c r="F1615" s="103" t="s">
        <v>20131</v>
      </c>
      <c r="G1615" s="103" t="s">
        <v>20707</v>
      </c>
      <c r="H1615" s="104" t="s">
        <v>6704</v>
      </c>
      <c r="I1615" s="103" t="s">
        <v>30</v>
      </c>
      <c r="J1615" s="103" t="s">
        <v>30</v>
      </c>
      <c r="K1615" s="103" t="s">
        <v>30</v>
      </c>
      <c r="L1615" s="103" t="s">
        <v>30</v>
      </c>
      <c r="M1615" s="103" t="s">
        <v>30</v>
      </c>
      <c r="N1615" s="103" t="s">
        <v>30</v>
      </c>
      <c r="O1615" s="103" t="s">
        <v>27</v>
      </c>
      <c r="P1615" s="103" t="s">
        <v>1517</v>
      </c>
      <c r="Q1615" s="103" t="s">
        <v>6707</v>
      </c>
      <c r="R1615" s="105">
        <v>13687780500</v>
      </c>
      <c r="S1615" s="103" t="s">
        <v>1517</v>
      </c>
      <c r="T1615" s="103" t="s">
        <v>1517</v>
      </c>
      <c r="U1615" s="106" t="s">
        <v>20628</v>
      </c>
      <c r="V1615" s="105" t="s">
        <v>21968</v>
      </c>
      <c r="W1615" s="107" t="s">
        <v>312</v>
      </c>
      <c r="X1615" t="s">
        <v>17691</v>
      </c>
      <c r="AA1615">
        <f ca="1" t="shared" si="51"/>
        <v>17</v>
      </c>
    </row>
    <row r="1616" spans="1:27">
      <c r="A1616" s="101">
        <v>58</v>
      </c>
      <c r="B1616" s="89" t="str">
        <f t="shared" si="50"/>
        <v>452731200407194818</v>
      </c>
      <c r="C1616" s="89" t="s">
        <v>312</v>
      </c>
      <c r="D1616" s="102" t="s">
        <v>6709</v>
      </c>
      <c r="E1616" s="102" t="s">
        <v>24</v>
      </c>
      <c r="F1616" s="103" t="s">
        <v>20131</v>
      </c>
      <c r="G1616" s="103" t="s">
        <v>20271</v>
      </c>
      <c r="H1616" s="104" t="s">
        <v>6708</v>
      </c>
      <c r="I1616" s="103" t="s">
        <v>30</v>
      </c>
      <c r="J1616" s="103" t="s">
        <v>30</v>
      </c>
      <c r="K1616" s="103" t="s">
        <v>30</v>
      </c>
      <c r="L1616" s="103" t="s">
        <v>30</v>
      </c>
      <c r="M1616" s="103" t="s">
        <v>30</v>
      </c>
      <c r="N1616" s="103" t="s">
        <v>30</v>
      </c>
      <c r="O1616" s="103" t="s">
        <v>27</v>
      </c>
      <c r="P1616" s="103" t="s">
        <v>1517</v>
      </c>
      <c r="Q1616" s="103" t="s">
        <v>6711</v>
      </c>
      <c r="R1616" s="105">
        <v>18977894106</v>
      </c>
      <c r="S1616" s="103" t="s">
        <v>1517</v>
      </c>
      <c r="T1616" s="103" t="s">
        <v>1517</v>
      </c>
      <c r="U1616" s="106" t="s">
        <v>20535</v>
      </c>
      <c r="V1616" s="105" t="s">
        <v>21259</v>
      </c>
      <c r="W1616" s="107" t="s">
        <v>312</v>
      </c>
      <c r="X1616" t="s">
        <v>17692</v>
      </c>
      <c r="AA1616">
        <f ca="1" t="shared" si="51"/>
        <v>17</v>
      </c>
    </row>
    <row r="1617" spans="1:27">
      <c r="A1617" s="101">
        <v>59</v>
      </c>
      <c r="B1617" s="89" t="str">
        <f t="shared" si="50"/>
        <v>452731200401176619</v>
      </c>
      <c r="C1617" s="89" t="s">
        <v>312</v>
      </c>
      <c r="D1617" s="102" t="s">
        <v>6713</v>
      </c>
      <c r="E1617" s="102" t="s">
        <v>24</v>
      </c>
      <c r="F1617" s="103" t="s">
        <v>20131</v>
      </c>
      <c r="G1617" s="103" t="s">
        <v>20232</v>
      </c>
      <c r="H1617" s="104" t="s">
        <v>6712</v>
      </c>
      <c r="I1617" s="103" t="s">
        <v>30</v>
      </c>
      <c r="J1617" s="103" t="s">
        <v>30</v>
      </c>
      <c r="K1617" s="103" t="s">
        <v>30</v>
      </c>
      <c r="L1617" s="103" t="s">
        <v>30</v>
      </c>
      <c r="M1617" s="103" t="s">
        <v>30</v>
      </c>
      <c r="N1617" s="103" t="s">
        <v>30</v>
      </c>
      <c r="O1617" s="103" t="s">
        <v>27</v>
      </c>
      <c r="P1617" s="103" t="s">
        <v>1517</v>
      </c>
      <c r="Q1617" s="103" t="s">
        <v>6715</v>
      </c>
      <c r="R1617" s="105" t="s">
        <v>6716</v>
      </c>
      <c r="S1617" s="103" t="s">
        <v>1517</v>
      </c>
      <c r="T1617" s="103" t="s">
        <v>20894</v>
      </c>
      <c r="U1617" s="106" t="s">
        <v>20895</v>
      </c>
      <c r="V1617" s="105" t="s">
        <v>21969</v>
      </c>
      <c r="W1617" s="107" t="s">
        <v>312</v>
      </c>
      <c r="X1617" t="s">
        <v>6714</v>
      </c>
      <c r="AA1617">
        <f ca="1" t="shared" si="51"/>
        <v>17</v>
      </c>
    </row>
    <row r="1618" spans="1:27">
      <c r="A1618" s="101">
        <v>60</v>
      </c>
      <c r="B1618" s="89" t="str">
        <f t="shared" si="50"/>
        <v>452731200407191211</v>
      </c>
      <c r="C1618" s="89" t="s">
        <v>312</v>
      </c>
      <c r="D1618" s="102" t="s">
        <v>6718</v>
      </c>
      <c r="E1618" s="102" t="s">
        <v>24</v>
      </c>
      <c r="F1618" s="103" t="s">
        <v>20131</v>
      </c>
      <c r="G1618" s="103" t="s">
        <v>20271</v>
      </c>
      <c r="H1618" s="104" t="s">
        <v>6717</v>
      </c>
      <c r="I1618" s="103" t="s">
        <v>30</v>
      </c>
      <c r="J1618" s="103" t="s">
        <v>30</v>
      </c>
      <c r="K1618" s="103" t="s">
        <v>27</v>
      </c>
      <c r="L1618" s="103" t="s">
        <v>30</v>
      </c>
      <c r="M1618" s="103" t="s">
        <v>30</v>
      </c>
      <c r="N1618" s="103" t="s">
        <v>30</v>
      </c>
      <c r="O1618" s="103" t="s">
        <v>27</v>
      </c>
      <c r="P1618" s="103" t="s">
        <v>1517</v>
      </c>
      <c r="Q1618" s="103" t="s">
        <v>6719</v>
      </c>
      <c r="R1618" s="105">
        <v>13684992771</v>
      </c>
      <c r="S1618" s="103" t="s">
        <v>1517</v>
      </c>
      <c r="T1618" s="103" t="s">
        <v>20169</v>
      </c>
      <c r="U1618" s="106" t="s">
        <v>20540</v>
      </c>
      <c r="V1618" s="105" t="s">
        <v>21016</v>
      </c>
      <c r="W1618" s="107" t="s">
        <v>312</v>
      </c>
      <c r="X1618" t="s">
        <v>17693</v>
      </c>
      <c r="AA1618">
        <f ca="1" t="shared" si="51"/>
        <v>17</v>
      </c>
    </row>
    <row r="1619" spans="1:27">
      <c r="A1619" s="101">
        <v>61</v>
      </c>
      <c r="B1619" s="89" t="str">
        <f t="shared" si="50"/>
        <v>451229200410101213</v>
      </c>
      <c r="C1619" s="89" t="s">
        <v>312</v>
      </c>
      <c r="D1619" s="102" t="s">
        <v>6721</v>
      </c>
      <c r="E1619" s="102" t="s">
        <v>24</v>
      </c>
      <c r="F1619" s="103" t="s">
        <v>20205</v>
      </c>
      <c r="G1619" s="103" t="s">
        <v>20412</v>
      </c>
      <c r="H1619" s="104" t="s">
        <v>6720</v>
      </c>
      <c r="I1619" s="103" t="s">
        <v>30</v>
      </c>
      <c r="J1619" s="103" t="s">
        <v>30</v>
      </c>
      <c r="K1619" s="103" t="s">
        <v>30</v>
      </c>
      <c r="L1619" s="103" t="s">
        <v>30</v>
      </c>
      <c r="M1619" s="103" t="s">
        <v>30</v>
      </c>
      <c r="N1619" s="103" t="s">
        <v>30</v>
      </c>
      <c r="O1619" s="103" t="s">
        <v>27</v>
      </c>
      <c r="P1619" s="103" t="s">
        <v>1517</v>
      </c>
      <c r="Q1619" s="103" t="s">
        <v>6723</v>
      </c>
      <c r="R1619" s="105">
        <v>15177890153</v>
      </c>
      <c r="S1619" s="103" t="s">
        <v>1517</v>
      </c>
      <c r="T1619" s="103" t="s">
        <v>20169</v>
      </c>
      <c r="U1619" s="106" t="s">
        <v>20604</v>
      </c>
      <c r="V1619" s="105" t="s">
        <v>21970</v>
      </c>
      <c r="W1619" s="107" t="s">
        <v>312</v>
      </c>
      <c r="X1619" t="s">
        <v>17694</v>
      </c>
      <c r="AA1619">
        <f ca="1" t="shared" si="51"/>
        <v>16</v>
      </c>
    </row>
    <row r="1620" spans="1:27">
      <c r="A1620" s="101">
        <v>62</v>
      </c>
      <c r="B1620" s="89" t="str">
        <f t="shared" si="50"/>
        <v>452127200407103325</v>
      </c>
      <c r="C1620" s="89" t="s">
        <v>312</v>
      </c>
      <c r="D1620" s="102" t="s">
        <v>6725</v>
      </c>
      <c r="E1620" s="102" t="s">
        <v>143</v>
      </c>
      <c r="F1620" s="103" t="s">
        <v>20178</v>
      </c>
      <c r="G1620" s="103" t="s">
        <v>20271</v>
      </c>
      <c r="H1620" s="104" t="s">
        <v>6724</v>
      </c>
      <c r="I1620" s="103" t="s">
        <v>27</v>
      </c>
      <c r="J1620" s="103" t="s">
        <v>30</v>
      </c>
      <c r="K1620" s="103" t="s">
        <v>27</v>
      </c>
      <c r="L1620" s="103" t="s">
        <v>30</v>
      </c>
      <c r="M1620" s="103" t="s">
        <v>30</v>
      </c>
      <c r="N1620" s="103" t="s">
        <v>30</v>
      </c>
      <c r="O1620" s="103" t="s">
        <v>27</v>
      </c>
      <c r="P1620" s="103" t="s">
        <v>20253</v>
      </c>
      <c r="Q1620" s="103" t="s">
        <v>6727</v>
      </c>
      <c r="R1620" s="105">
        <v>13690751881</v>
      </c>
      <c r="S1620" s="103" t="s">
        <v>20253</v>
      </c>
      <c r="T1620" s="103" t="s">
        <v>20379</v>
      </c>
      <c r="U1620" s="106" t="s">
        <v>21529</v>
      </c>
      <c r="V1620" s="105" t="s">
        <v>21971</v>
      </c>
      <c r="W1620" s="107" t="s">
        <v>312</v>
      </c>
      <c r="X1620" t="s">
        <v>6726</v>
      </c>
      <c r="AA1620">
        <f ca="1" t="shared" si="51"/>
        <v>17</v>
      </c>
    </row>
    <row r="1621" spans="1:27">
      <c r="A1621" s="101">
        <v>63</v>
      </c>
      <c r="B1621" s="89" t="str">
        <f t="shared" si="50"/>
        <v>451229200311135119</v>
      </c>
      <c r="C1621" s="89" t="s">
        <v>312</v>
      </c>
      <c r="D1621" s="102" t="s">
        <v>6729</v>
      </c>
      <c r="E1621" s="102" t="s">
        <v>24</v>
      </c>
      <c r="F1621" s="103" t="s">
        <v>20131</v>
      </c>
      <c r="G1621" s="103" t="s">
        <v>20423</v>
      </c>
      <c r="H1621" s="104" t="s">
        <v>6728</v>
      </c>
      <c r="I1621" s="103" t="s">
        <v>27</v>
      </c>
      <c r="J1621" s="103" t="s">
        <v>27</v>
      </c>
      <c r="K1621" s="103" t="s">
        <v>30</v>
      </c>
      <c r="L1621" s="103" t="s">
        <v>30</v>
      </c>
      <c r="M1621" s="103" t="s">
        <v>30</v>
      </c>
      <c r="N1621" s="103" t="s">
        <v>30</v>
      </c>
      <c r="O1621" s="103" t="s">
        <v>27</v>
      </c>
      <c r="P1621" s="103" t="s">
        <v>20164</v>
      </c>
      <c r="Q1621" s="103" t="s">
        <v>6730</v>
      </c>
      <c r="R1621" s="105">
        <v>18776872206</v>
      </c>
      <c r="S1621" s="103" t="s">
        <v>1517</v>
      </c>
      <c r="T1621" s="103" t="s">
        <v>20164</v>
      </c>
      <c r="U1621" s="106" t="s">
        <v>21972</v>
      </c>
      <c r="V1621" s="105" t="s">
        <v>21514</v>
      </c>
      <c r="W1621" s="107" t="s">
        <v>312</v>
      </c>
      <c r="X1621" t="s">
        <v>17695</v>
      </c>
      <c r="AA1621">
        <f ca="1" t="shared" si="51"/>
        <v>17</v>
      </c>
    </row>
    <row r="1622" spans="1:27">
      <c r="A1622" s="101">
        <v>64</v>
      </c>
      <c r="B1622" s="89" t="str">
        <f t="shared" si="50"/>
        <v>451229200404292711</v>
      </c>
      <c r="C1622" s="89" t="s">
        <v>312</v>
      </c>
      <c r="D1622" s="102" t="s">
        <v>6732</v>
      </c>
      <c r="E1622" s="102" t="s">
        <v>24</v>
      </c>
      <c r="F1622" s="103" t="s">
        <v>20131</v>
      </c>
      <c r="G1622" s="103" t="s">
        <v>20255</v>
      </c>
      <c r="H1622" s="104" t="s">
        <v>6731</v>
      </c>
      <c r="I1622" s="103" t="s">
        <v>30</v>
      </c>
      <c r="J1622" s="103" t="s">
        <v>30</v>
      </c>
      <c r="K1622" s="103" t="s">
        <v>30</v>
      </c>
      <c r="L1622" s="103" t="s">
        <v>30</v>
      </c>
      <c r="M1622" s="103" t="s">
        <v>30</v>
      </c>
      <c r="N1622" s="103" t="s">
        <v>30</v>
      </c>
      <c r="O1622" s="103" t="s">
        <v>27</v>
      </c>
      <c r="P1622" s="103" t="s">
        <v>1517</v>
      </c>
      <c r="Q1622" s="103" t="s">
        <v>6734</v>
      </c>
      <c r="R1622" s="105">
        <v>18776860078</v>
      </c>
      <c r="S1622" s="103" t="s">
        <v>1517</v>
      </c>
      <c r="T1622" s="103" t="s">
        <v>1517</v>
      </c>
      <c r="U1622" s="106" t="s">
        <v>20167</v>
      </c>
      <c r="V1622" s="105" t="s">
        <v>21973</v>
      </c>
      <c r="W1622" s="107" t="s">
        <v>312</v>
      </c>
      <c r="X1622" t="s">
        <v>17696</v>
      </c>
      <c r="AA1622">
        <f ca="1" t="shared" si="51"/>
        <v>17</v>
      </c>
    </row>
    <row r="1623" spans="1:27">
      <c r="A1623" s="101">
        <v>65</v>
      </c>
      <c r="B1623" s="89" t="str">
        <f t="shared" si="50"/>
        <v>451229200312055719</v>
      </c>
      <c r="C1623" s="89" t="s">
        <v>312</v>
      </c>
      <c r="D1623" s="102" t="s">
        <v>6736</v>
      </c>
      <c r="E1623" s="102" t="s">
        <v>24</v>
      </c>
      <c r="F1623" s="103" t="s">
        <v>20131</v>
      </c>
      <c r="G1623" s="103" t="s">
        <v>20433</v>
      </c>
      <c r="H1623" s="104" t="s">
        <v>6735</v>
      </c>
      <c r="I1623" s="103" t="s">
        <v>30</v>
      </c>
      <c r="J1623" s="103" t="s">
        <v>30</v>
      </c>
      <c r="K1623" s="103" t="s">
        <v>27</v>
      </c>
      <c r="L1623" s="103" t="s">
        <v>30</v>
      </c>
      <c r="M1623" s="103" t="s">
        <v>30</v>
      </c>
      <c r="N1623" s="103" t="s">
        <v>30</v>
      </c>
      <c r="O1623" s="103" t="s">
        <v>27</v>
      </c>
      <c r="P1623" s="103" t="s">
        <v>1517</v>
      </c>
      <c r="Q1623" s="103" t="s">
        <v>6738</v>
      </c>
      <c r="R1623" s="105">
        <v>13682326519</v>
      </c>
      <c r="S1623" s="103" t="s">
        <v>1517</v>
      </c>
      <c r="T1623" s="103" t="s">
        <v>20144</v>
      </c>
      <c r="U1623" s="106" t="s">
        <v>21974</v>
      </c>
      <c r="V1623" s="105">
        <v>0</v>
      </c>
      <c r="W1623" s="107" t="s">
        <v>312</v>
      </c>
      <c r="X1623" t="s">
        <v>17697</v>
      </c>
      <c r="AA1623">
        <f ca="1" t="shared" si="51"/>
        <v>17</v>
      </c>
    </row>
    <row r="1624" spans="1:27">
      <c r="A1624" s="101">
        <v>66</v>
      </c>
      <c r="B1624" s="89" t="str">
        <f t="shared" si="50"/>
        <v>452731200208013615</v>
      </c>
      <c r="C1624" s="89" t="s">
        <v>312</v>
      </c>
      <c r="D1624" s="102" t="s">
        <v>19221</v>
      </c>
      <c r="E1624" s="102" t="s">
        <v>24</v>
      </c>
      <c r="F1624" s="103" t="s">
        <v>20131</v>
      </c>
      <c r="G1624" s="103" t="s">
        <v>20182</v>
      </c>
      <c r="H1624" s="104" t="s">
        <v>19220</v>
      </c>
      <c r="I1624" s="103" t="s">
        <v>30</v>
      </c>
      <c r="J1624" s="103" t="s">
        <v>30</v>
      </c>
      <c r="K1624" s="103" t="s">
        <v>30</v>
      </c>
      <c r="L1624" s="103" t="s">
        <v>30</v>
      </c>
      <c r="M1624" s="103" t="s">
        <v>30</v>
      </c>
      <c r="N1624" s="103" t="s">
        <v>30</v>
      </c>
      <c r="O1624" s="103" t="s">
        <v>27</v>
      </c>
      <c r="P1624" s="103" t="s">
        <v>1517</v>
      </c>
      <c r="Q1624" s="103" t="s">
        <v>19223</v>
      </c>
      <c r="R1624" s="105">
        <v>15277849951</v>
      </c>
      <c r="S1624" s="103" t="s">
        <v>1517</v>
      </c>
      <c r="T1624" s="103" t="s">
        <v>20158</v>
      </c>
      <c r="U1624" s="106" t="s">
        <v>20638</v>
      </c>
      <c r="V1624" s="105" t="s">
        <v>20638</v>
      </c>
      <c r="W1624" s="107" t="s">
        <v>312</v>
      </c>
      <c r="X1624" t="s">
        <v>19222</v>
      </c>
      <c r="AA1624">
        <f ca="1" t="shared" si="51"/>
        <v>19</v>
      </c>
    </row>
    <row r="1625" spans="1:27">
      <c r="A1625" s="101">
        <v>67</v>
      </c>
      <c r="B1625" s="89" t="str">
        <f t="shared" si="50"/>
        <v>452731200201240313</v>
      </c>
      <c r="C1625" s="89" t="s">
        <v>312</v>
      </c>
      <c r="D1625" s="102" t="s">
        <v>6740</v>
      </c>
      <c r="E1625" s="102" t="s">
        <v>24</v>
      </c>
      <c r="F1625" s="103" t="s">
        <v>20131</v>
      </c>
      <c r="G1625" s="103" t="s">
        <v>20175</v>
      </c>
      <c r="H1625" s="104" t="s">
        <v>6739</v>
      </c>
      <c r="I1625" s="103" t="s">
        <v>30</v>
      </c>
      <c r="J1625" s="103" t="s">
        <v>30</v>
      </c>
      <c r="K1625" s="103" t="s">
        <v>30</v>
      </c>
      <c r="L1625" s="103" t="s">
        <v>30</v>
      </c>
      <c r="M1625" s="103" t="s">
        <v>30</v>
      </c>
      <c r="N1625" s="103" t="s">
        <v>30</v>
      </c>
      <c r="O1625" s="103" t="s">
        <v>27</v>
      </c>
      <c r="P1625" s="103" t="s">
        <v>1517</v>
      </c>
      <c r="Q1625" s="103" t="s">
        <v>6742</v>
      </c>
      <c r="R1625" s="105">
        <v>14777393365</v>
      </c>
      <c r="S1625" s="103" t="s">
        <v>1517</v>
      </c>
      <c r="T1625" s="103" t="s">
        <v>20280</v>
      </c>
      <c r="U1625" s="106" t="s">
        <v>21068</v>
      </c>
      <c r="V1625" s="105" t="s">
        <v>20518</v>
      </c>
      <c r="W1625" s="107" t="s">
        <v>312</v>
      </c>
      <c r="X1625" t="s">
        <v>19224</v>
      </c>
      <c r="AA1625">
        <f ca="1" t="shared" si="51"/>
        <v>19</v>
      </c>
    </row>
    <row r="1626" spans="1:27">
      <c r="A1626" s="101">
        <v>68</v>
      </c>
      <c r="B1626" s="89" t="str">
        <f t="shared" si="50"/>
        <v>452731200203171219</v>
      </c>
      <c r="C1626" s="89" t="s">
        <v>312</v>
      </c>
      <c r="D1626" s="102" t="s">
        <v>6744</v>
      </c>
      <c r="E1626" s="102" t="s">
        <v>24</v>
      </c>
      <c r="F1626" s="103" t="s">
        <v>20131</v>
      </c>
      <c r="G1626" s="103" t="s">
        <v>20288</v>
      </c>
      <c r="H1626" s="104" t="s">
        <v>6743</v>
      </c>
      <c r="I1626" s="103" t="s">
        <v>27</v>
      </c>
      <c r="J1626" s="103" t="s">
        <v>30</v>
      </c>
      <c r="K1626" s="103" t="s">
        <v>30</v>
      </c>
      <c r="L1626" s="103" t="s">
        <v>30</v>
      </c>
      <c r="M1626" s="103" t="s">
        <v>27</v>
      </c>
      <c r="N1626" s="103" t="s">
        <v>30</v>
      </c>
      <c r="O1626" s="103" t="s">
        <v>27</v>
      </c>
      <c r="P1626" s="103" t="s">
        <v>1517</v>
      </c>
      <c r="Q1626" s="103" t="s">
        <v>6746</v>
      </c>
      <c r="R1626" s="105">
        <v>15078636473</v>
      </c>
      <c r="S1626" s="103" t="s">
        <v>1517</v>
      </c>
      <c r="T1626" s="103" t="s">
        <v>20169</v>
      </c>
      <c r="U1626" s="106" t="s">
        <v>20176</v>
      </c>
      <c r="V1626" s="105" t="s">
        <v>21975</v>
      </c>
      <c r="W1626" s="107" t="s">
        <v>312</v>
      </c>
      <c r="X1626" t="s">
        <v>19225</v>
      </c>
      <c r="AA1626">
        <f ca="1" t="shared" si="51"/>
        <v>19</v>
      </c>
    </row>
    <row r="1627" spans="1:27">
      <c r="A1627" s="101">
        <v>69</v>
      </c>
      <c r="B1627" s="89" t="str">
        <f t="shared" si="50"/>
        <v>451229200306251211</v>
      </c>
      <c r="C1627" s="89" t="s">
        <v>312</v>
      </c>
      <c r="D1627" s="102" t="s">
        <v>6748</v>
      </c>
      <c r="E1627" s="102" t="s">
        <v>24</v>
      </c>
      <c r="F1627" s="103" t="s">
        <v>20131</v>
      </c>
      <c r="G1627" s="103" t="s">
        <v>20229</v>
      </c>
      <c r="H1627" s="104" t="s">
        <v>6747</v>
      </c>
      <c r="I1627" s="103" t="s">
        <v>30</v>
      </c>
      <c r="J1627" s="103" t="s">
        <v>30</v>
      </c>
      <c r="K1627" s="103" t="s">
        <v>30</v>
      </c>
      <c r="L1627" s="103" t="s">
        <v>30</v>
      </c>
      <c r="M1627" s="103" t="s">
        <v>30</v>
      </c>
      <c r="N1627" s="103" t="s">
        <v>30</v>
      </c>
      <c r="O1627" s="103" t="s">
        <v>27</v>
      </c>
      <c r="P1627" s="103" t="s">
        <v>1517</v>
      </c>
      <c r="Q1627" s="103" t="s">
        <v>6750</v>
      </c>
      <c r="R1627" s="105">
        <v>15078636461</v>
      </c>
      <c r="S1627" s="103" t="s">
        <v>1517</v>
      </c>
      <c r="T1627" s="103" t="s">
        <v>20169</v>
      </c>
      <c r="U1627" s="106" t="s">
        <v>20170</v>
      </c>
      <c r="V1627" s="105" t="s">
        <v>21976</v>
      </c>
      <c r="W1627" s="107" t="s">
        <v>312</v>
      </c>
      <c r="X1627" t="s">
        <v>19226</v>
      </c>
      <c r="AA1627">
        <f ca="1" t="shared" si="51"/>
        <v>18</v>
      </c>
    </row>
    <row r="1628" spans="1:27">
      <c r="A1628" s="101">
        <v>70</v>
      </c>
      <c r="B1628" s="89" t="str">
        <f t="shared" si="50"/>
        <v>451229199902144214</v>
      </c>
      <c r="C1628" s="89" t="s">
        <v>312</v>
      </c>
      <c r="D1628" s="102" t="s">
        <v>6752</v>
      </c>
      <c r="E1628" s="102" t="s">
        <v>24</v>
      </c>
      <c r="F1628" s="103" t="s">
        <v>20131</v>
      </c>
      <c r="G1628" s="103" t="s">
        <v>21977</v>
      </c>
      <c r="H1628" s="104" t="s">
        <v>6751</v>
      </c>
      <c r="I1628" s="103" t="s">
        <v>30</v>
      </c>
      <c r="J1628" s="103" t="s">
        <v>30</v>
      </c>
      <c r="K1628" s="103" t="s">
        <v>30</v>
      </c>
      <c r="L1628" s="103" t="s">
        <v>30</v>
      </c>
      <c r="M1628" s="103" t="s">
        <v>30</v>
      </c>
      <c r="N1628" s="103" t="s">
        <v>30</v>
      </c>
      <c r="O1628" s="103" t="s">
        <v>27</v>
      </c>
      <c r="P1628" s="103" t="s">
        <v>1517</v>
      </c>
      <c r="Q1628" s="103" t="s">
        <v>6754</v>
      </c>
      <c r="R1628" s="105">
        <v>13667780502</v>
      </c>
      <c r="S1628" s="103" t="s">
        <v>1517</v>
      </c>
      <c r="T1628" s="103" t="s">
        <v>20133</v>
      </c>
      <c r="U1628" s="106" t="s">
        <v>20321</v>
      </c>
      <c r="V1628" s="105" t="s">
        <v>20221</v>
      </c>
      <c r="W1628" s="107" t="s">
        <v>312</v>
      </c>
      <c r="X1628" t="s">
        <v>6753</v>
      </c>
      <c r="AA1628">
        <f ca="1" t="shared" si="51"/>
        <v>22</v>
      </c>
    </row>
    <row r="1629" spans="1:27">
      <c r="A1629" s="101">
        <v>71</v>
      </c>
      <c r="B1629" s="89" t="str">
        <f t="shared" si="50"/>
        <v>45122920020802121x</v>
      </c>
      <c r="C1629" s="89" t="s">
        <v>312</v>
      </c>
      <c r="D1629" s="102" t="s">
        <v>6756</v>
      </c>
      <c r="E1629" s="102" t="s">
        <v>24</v>
      </c>
      <c r="F1629" s="103" t="s">
        <v>20131</v>
      </c>
      <c r="G1629" s="103" t="s">
        <v>20182</v>
      </c>
      <c r="H1629" s="104" t="s">
        <v>6755</v>
      </c>
      <c r="I1629" s="103" t="s">
        <v>30</v>
      </c>
      <c r="J1629" s="103" t="s">
        <v>30</v>
      </c>
      <c r="K1629" s="103" t="s">
        <v>30</v>
      </c>
      <c r="L1629" s="103" t="s">
        <v>30</v>
      </c>
      <c r="M1629" s="103" t="s">
        <v>27</v>
      </c>
      <c r="N1629" s="103" t="s">
        <v>30</v>
      </c>
      <c r="O1629" s="103" t="s">
        <v>27</v>
      </c>
      <c r="P1629" s="103" t="s">
        <v>1517</v>
      </c>
      <c r="Q1629" s="103" t="s">
        <v>1532</v>
      </c>
      <c r="R1629" s="105">
        <v>18877597482</v>
      </c>
      <c r="S1629" s="103" t="s">
        <v>1517</v>
      </c>
      <c r="T1629" s="103" t="s">
        <v>20169</v>
      </c>
      <c r="U1629" s="106" t="s">
        <v>20540</v>
      </c>
      <c r="V1629" s="105" t="s">
        <v>21978</v>
      </c>
      <c r="W1629" s="107" t="s">
        <v>312</v>
      </c>
      <c r="X1629" t="s">
        <v>19227</v>
      </c>
      <c r="AA1629">
        <f ca="1" t="shared" si="51"/>
        <v>19</v>
      </c>
    </row>
    <row r="1630" spans="1:27">
      <c r="A1630" s="101">
        <v>72</v>
      </c>
      <c r="B1630" s="89" t="str">
        <f t="shared" si="50"/>
        <v>451229200309113615</v>
      </c>
      <c r="C1630" s="89" t="s">
        <v>312</v>
      </c>
      <c r="D1630" s="102" t="s">
        <v>6759</v>
      </c>
      <c r="E1630" s="102" t="s">
        <v>24</v>
      </c>
      <c r="F1630" s="103" t="s">
        <v>20131</v>
      </c>
      <c r="G1630" s="103" t="s">
        <v>20168</v>
      </c>
      <c r="H1630" s="104" t="s">
        <v>6758</v>
      </c>
      <c r="I1630" s="103" t="s">
        <v>30</v>
      </c>
      <c r="J1630" s="103" t="s">
        <v>30</v>
      </c>
      <c r="K1630" s="103" t="s">
        <v>30</v>
      </c>
      <c r="L1630" s="103" t="s">
        <v>30</v>
      </c>
      <c r="M1630" s="103" t="s">
        <v>30</v>
      </c>
      <c r="N1630" s="103" t="s">
        <v>30</v>
      </c>
      <c r="O1630" s="103" t="s">
        <v>27</v>
      </c>
      <c r="P1630" s="103" t="s">
        <v>1517</v>
      </c>
      <c r="Q1630" s="103" t="s">
        <v>708</v>
      </c>
      <c r="R1630" s="105">
        <v>13367880608</v>
      </c>
      <c r="S1630" s="103" t="s">
        <v>1517</v>
      </c>
      <c r="T1630" s="103" t="s">
        <v>20158</v>
      </c>
      <c r="U1630" s="106" t="s">
        <v>20250</v>
      </c>
      <c r="V1630" s="105" t="s">
        <v>21300</v>
      </c>
      <c r="W1630" s="107" t="s">
        <v>312</v>
      </c>
      <c r="X1630" t="s">
        <v>17698</v>
      </c>
      <c r="AA1630">
        <f ca="1" t="shared" si="51"/>
        <v>17</v>
      </c>
    </row>
    <row r="1631" spans="1:27">
      <c r="A1631" s="101">
        <v>73</v>
      </c>
      <c r="B1631" s="89" t="str">
        <f t="shared" si="50"/>
        <v>450922200411232955</v>
      </c>
      <c r="C1631" s="89" t="s">
        <v>312</v>
      </c>
      <c r="D1631" s="102" t="s">
        <v>6761</v>
      </c>
      <c r="E1631" s="102" t="s">
        <v>24</v>
      </c>
      <c r="F1631" s="103" t="s">
        <v>20205</v>
      </c>
      <c r="G1631" s="103" t="s">
        <v>20823</v>
      </c>
      <c r="H1631" s="104" t="s">
        <v>6760</v>
      </c>
      <c r="I1631" s="103" t="s">
        <v>30</v>
      </c>
      <c r="J1631" s="103" t="s">
        <v>30</v>
      </c>
      <c r="K1631" s="103" t="s">
        <v>30</v>
      </c>
      <c r="L1631" s="103" t="s">
        <v>30</v>
      </c>
      <c r="M1631" s="103" t="s">
        <v>30</v>
      </c>
      <c r="N1631" s="103" t="s">
        <v>30</v>
      </c>
      <c r="O1631" s="103" t="s">
        <v>27</v>
      </c>
      <c r="P1631" s="103" t="s">
        <v>1517</v>
      </c>
      <c r="Q1631" s="103" t="s">
        <v>6763</v>
      </c>
      <c r="R1631" s="105">
        <v>13768480118</v>
      </c>
      <c r="S1631" s="103" t="s">
        <v>1517</v>
      </c>
      <c r="T1631" s="103" t="s">
        <v>1517</v>
      </c>
      <c r="U1631" s="106" t="s">
        <v>21160</v>
      </c>
      <c r="V1631" s="105">
        <v>0</v>
      </c>
      <c r="W1631" s="107" t="s">
        <v>312</v>
      </c>
      <c r="X1631" t="s">
        <v>17699</v>
      </c>
      <c r="AA1631">
        <f ca="1" t="shared" si="51"/>
        <v>16</v>
      </c>
    </row>
    <row r="1632" spans="1:27">
      <c r="A1632" s="101">
        <v>74</v>
      </c>
      <c r="B1632" s="89" t="str">
        <f t="shared" si="50"/>
        <v>452731200307042710</v>
      </c>
      <c r="C1632" s="89" t="s">
        <v>312</v>
      </c>
      <c r="D1632" s="102" t="s">
        <v>6765</v>
      </c>
      <c r="E1632" s="102" t="s">
        <v>24</v>
      </c>
      <c r="F1632" s="103" t="s">
        <v>20178</v>
      </c>
      <c r="G1632" s="103" t="s">
        <v>20214</v>
      </c>
      <c r="H1632" s="104" t="s">
        <v>6764</v>
      </c>
      <c r="I1632" s="103" t="s">
        <v>27</v>
      </c>
      <c r="J1632" s="103" t="s">
        <v>30</v>
      </c>
      <c r="K1632" s="103" t="s">
        <v>30</v>
      </c>
      <c r="L1632" s="103" t="s">
        <v>30</v>
      </c>
      <c r="M1632" s="103" t="s">
        <v>30</v>
      </c>
      <c r="N1632" s="103" t="s">
        <v>30</v>
      </c>
      <c r="O1632" s="103" t="s">
        <v>27</v>
      </c>
      <c r="P1632" s="103" t="s">
        <v>1517</v>
      </c>
      <c r="Q1632" s="103" t="s">
        <v>6766</v>
      </c>
      <c r="R1632" s="105">
        <v>17776181729</v>
      </c>
      <c r="S1632" s="103" t="s">
        <v>1517</v>
      </c>
      <c r="T1632" s="103" t="s">
        <v>20277</v>
      </c>
      <c r="U1632" s="106" t="s">
        <v>21112</v>
      </c>
      <c r="V1632" s="105" t="s">
        <v>21059</v>
      </c>
      <c r="W1632" s="107" t="s">
        <v>312</v>
      </c>
      <c r="X1632" t="s">
        <v>875</v>
      </c>
      <c r="AA1632">
        <f ca="1" t="shared" si="51"/>
        <v>18</v>
      </c>
    </row>
    <row r="1633" spans="1:27">
      <c r="A1633" s="101">
        <v>75</v>
      </c>
      <c r="B1633" s="89" t="str">
        <f t="shared" si="50"/>
        <v>452731200405053616</v>
      </c>
      <c r="C1633" s="89" t="s">
        <v>312</v>
      </c>
      <c r="D1633" s="102" t="s">
        <v>17701</v>
      </c>
      <c r="E1633" s="102" t="s">
        <v>24</v>
      </c>
      <c r="F1633" s="103" t="s">
        <v>20131</v>
      </c>
      <c r="G1633" s="103" t="s">
        <v>20608</v>
      </c>
      <c r="H1633" s="104" t="s">
        <v>17700</v>
      </c>
      <c r="I1633" s="103" t="s">
        <v>27</v>
      </c>
      <c r="J1633" s="103" t="s">
        <v>30</v>
      </c>
      <c r="K1633" s="103" t="s">
        <v>30</v>
      </c>
      <c r="L1633" s="103" t="s">
        <v>30</v>
      </c>
      <c r="M1633" s="103" t="s">
        <v>27</v>
      </c>
      <c r="N1633" s="103" t="s">
        <v>30</v>
      </c>
      <c r="O1633" s="103" t="s">
        <v>27</v>
      </c>
      <c r="P1633" s="103" t="s">
        <v>1517</v>
      </c>
      <c r="Q1633" s="103" t="s">
        <v>17703</v>
      </c>
      <c r="R1633" s="105">
        <v>18807760042</v>
      </c>
      <c r="S1633" s="103" t="s">
        <v>1517</v>
      </c>
      <c r="T1633" s="103" t="s">
        <v>20158</v>
      </c>
      <c r="U1633" s="106" t="s">
        <v>20195</v>
      </c>
      <c r="V1633" s="105" t="s">
        <v>21496</v>
      </c>
      <c r="W1633" s="107" t="s">
        <v>312</v>
      </c>
      <c r="X1633" t="s">
        <v>17702</v>
      </c>
      <c r="AA1633">
        <f ca="1" t="shared" si="51"/>
        <v>17</v>
      </c>
    </row>
    <row r="1634" spans="1:27">
      <c r="A1634" s="101">
        <v>76</v>
      </c>
      <c r="B1634" s="89" t="str">
        <f t="shared" si="50"/>
        <v>452731200402270922</v>
      </c>
      <c r="C1634" s="89" t="s">
        <v>312</v>
      </c>
      <c r="D1634" s="102" t="s">
        <v>6768</v>
      </c>
      <c r="E1634" s="102" t="s">
        <v>143</v>
      </c>
      <c r="F1634" s="103" t="s">
        <v>20131</v>
      </c>
      <c r="G1634" s="103" t="s">
        <v>20742</v>
      </c>
      <c r="H1634" s="104" t="s">
        <v>6767</v>
      </c>
      <c r="I1634" s="103" t="s">
        <v>30</v>
      </c>
      <c r="J1634" s="103" t="s">
        <v>30</v>
      </c>
      <c r="K1634" s="103" t="s">
        <v>30</v>
      </c>
      <c r="L1634" s="103" t="s">
        <v>30</v>
      </c>
      <c r="M1634" s="103" t="s">
        <v>30</v>
      </c>
      <c r="N1634" s="103" t="s">
        <v>30</v>
      </c>
      <c r="O1634" s="103" t="s">
        <v>27</v>
      </c>
      <c r="P1634" s="103" t="s">
        <v>69</v>
      </c>
      <c r="Q1634" s="103" t="s">
        <v>6770</v>
      </c>
      <c r="R1634" s="105" t="s">
        <v>6771</v>
      </c>
      <c r="S1634" s="103" t="s">
        <v>8322</v>
      </c>
      <c r="T1634" s="103" t="s">
        <v>69</v>
      </c>
      <c r="U1634" s="106" t="s">
        <v>20701</v>
      </c>
      <c r="V1634" s="105" t="s">
        <v>20334</v>
      </c>
      <c r="W1634" s="107" t="s">
        <v>312</v>
      </c>
      <c r="X1634" t="s">
        <v>21979</v>
      </c>
      <c r="AA1634">
        <f ca="1" t="shared" si="51"/>
        <v>17</v>
      </c>
    </row>
    <row r="1635" spans="1:27">
      <c r="A1635" s="101">
        <v>77</v>
      </c>
      <c r="B1635" s="89" t="str">
        <f t="shared" si="50"/>
        <v>452731200408162148</v>
      </c>
      <c r="C1635" s="89" t="s">
        <v>312</v>
      </c>
      <c r="D1635" s="102" t="s">
        <v>4773</v>
      </c>
      <c r="E1635" s="102" t="s">
        <v>143</v>
      </c>
      <c r="F1635" s="103" t="s">
        <v>20178</v>
      </c>
      <c r="G1635" s="103" t="s">
        <v>20757</v>
      </c>
      <c r="H1635" s="104" t="s">
        <v>6772</v>
      </c>
      <c r="I1635" s="103" t="s">
        <v>27</v>
      </c>
      <c r="J1635" s="103" t="s">
        <v>30</v>
      </c>
      <c r="K1635" s="103" t="s">
        <v>27</v>
      </c>
      <c r="L1635" s="103" t="s">
        <v>30</v>
      </c>
      <c r="M1635" s="103" t="s">
        <v>30</v>
      </c>
      <c r="N1635" s="103" t="s">
        <v>30</v>
      </c>
      <c r="O1635" s="103" t="s">
        <v>27</v>
      </c>
      <c r="P1635" s="103" t="s">
        <v>1517</v>
      </c>
      <c r="Q1635" s="103" t="s">
        <v>6773</v>
      </c>
      <c r="R1635" s="105">
        <v>14718229185</v>
      </c>
      <c r="S1635" s="103" t="s">
        <v>1517</v>
      </c>
      <c r="T1635" s="103" t="s">
        <v>20240</v>
      </c>
      <c r="U1635" s="106" t="s">
        <v>20417</v>
      </c>
      <c r="V1635" s="105" t="s">
        <v>21344</v>
      </c>
      <c r="W1635" s="107" t="s">
        <v>312</v>
      </c>
      <c r="X1635" t="s">
        <v>3924</v>
      </c>
      <c r="AA1635">
        <f ca="1" t="shared" si="51"/>
        <v>16</v>
      </c>
    </row>
    <row r="1636" spans="1:27">
      <c r="A1636" s="101">
        <v>78</v>
      </c>
      <c r="B1636" s="89" t="str">
        <f t="shared" si="50"/>
        <v>451229200304271227</v>
      </c>
      <c r="C1636" s="89" t="s">
        <v>312</v>
      </c>
      <c r="D1636" s="102" t="s">
        <v>6776</v>
      </c>
      <c r="E1636" s="102" t="s">
        <v>143</v>
      </c>
      <c r="F1636" s="103" t="s">
        <v>20131</v>
      </c>
      <c r="G1636" s="103" t="s">
        <v>20154</v>
      </c>
      <c r="H1636" s="104" t="s">
        <v>6775</v>
      </c>
      <c r="I1636" s="103" t="s">
        <v>30</v>
      </c>
      <c r="J1636" s="103" t="s">
        <v>30</v>
      </c>
      <c r="K1636" s="103" t="s">
        <v>27</v>
      </c>
      <c r="L1636" s="103" t="s">
        <v>30</v>
      </c>
      <c r="M1636" s="103" t="s">
        <v>30</v>
      </c>
      <c r="N1636" s="103" t="s">
        <v>30</v>
      </c>
      <c r="O1636" s="103" t="s">
        <v>27</v>
      </c>
      <c r="P1636" s="103" t="s">
        <v>1517</v>
      </c>
      <c r="Q1636" s="103" t="s">
        <v>6777</v>
      </c>
      <c r="R1636" s="105">
        <v>15777802569</v>
      </c>
      <c r="S1636" s="103" t="s">
        <v>1517</v>
      </c>
      <c r="T1636" s="103" t="s">
        <v>20169</v>
      </c>
      <c r="U1636" s="106" t="s">
        <v>20206</v>
      </c>
      <c r="V1636" s="105" t="s">
        <v>20207</v>
      </c>
      <c r="W1636" s="107" t="s">
        <v>312</v>
      </c>
      <c r="X1636" t="s">
        <v>17889</v>
      </c>
      <c r="AA1636">
        <f ca="1" t="shared" si="51"/>
        <v>18</v>
      </c>
    </row>
    <row r="1637" spans="1:27">
      <c r="A1637" s="101">
        <v>1</v>
      </c>
      <c r="B1637" s="89" t="str">
        <f t="shared" si="50"/>
        <v>45122920040506362x</v>
      </c>
      <c r="C1637" s="89" t="s">
        <v>317</v>
      </c>
      <c r="D1637" s="102" t="s">
        <v>6779</v>
      </c>
      <c r="E1637" s="102" t="s">
        <v>143</v>
      </c>
      <c r="F1637" s="103" t="s">
        <v>20131</v>
      </c>
      <c r="G1637" s="103" t="s">
        <v>20608</v>
      </c>
      <c r="H1637" s="104" t="s">
        <v>6778</v>
      </c>
      <c r="I1637" s="103" t="s">
        <v>30</v>
      </c>
      <c r="J1637" s="103" t="s">
        <v>30</v>
      </c>
      <c r="K1637" s="103" t="s">
        <v>30</v>
      </c>
      <c r="L1637" s="103" t="s">
        <v>30</v>
      </c>
      <c r="M1637" s="103" t="s">
        <v>30</v>
      </c>
      <c r="N1637" s="103" t="s">
        <v>30</v>
      </c>
      <c r="O1637" s="103" t="s">
        <v>27</v>
      </c>
      <c r="P1637" s="103" t="s">
        <v>20158</v>
      </c>
      <c r="Q1637" s="103" t="s">
        <v>6781</v>
      </c>
      <c r="R1637" s="105">
        <v>18278854624</v>
      </c>
      <c r="S1637" s="103" t="s">
        <v>1517</v>
      </c>
      <c r="T1637" s="103" t="s">
        <v>20158</v>
      </c>
      <c r="U1637" s="106" t="s">
        <v>20364</v>
      </c>
      <c r="V1637" s="105" t="s">
        <v>21980</v>
      </c>
      <c r="W1637" s="107" t="s">
        <v>317</v>
      </c>
      <c r="X1637" t="s">
        <v>17707</v>
      </c>
      <c r="AA1637">
        <f ca="1" t="shared" si="51"/>
        <v>17</v>
      </c>
    </row>
    <row r="1638" spans="1:27">
      <c r="A1638" s="101">
        <v>2</v>
      </c>
      <c r="B1638" s="89" t="str">
        <f t="shared" si="50"/>
        <v>452731200410110929</v>
      </c>
      <c r="C1638" s="89" t="s">
        <v>317</v>
      </c>
      <c r="D1638" s="102" t="s">
        <v>6784</v>
      </c>
      <c r="E1638" s="102" t="s">
        <v>143</v>
      </c>
      <c r="F1638" s="103" t="s">
        <v>20131</v>
      </c>
      <c r="G1638" s="103" t="s">
        <v>20412</v>
      </c>
      <c r="H1638" s="104" t="s">
        <v>6783</v>
      </c>
      <c r="I1638" s="103" t="s">
        <v>30</v>
      </c>
      <c r="J1638" s="103" t="s">
        <v>27</v>
      </c>
      <c r="K1638" s="103" t="s">
        <v>30</v>
      </c>
      <c r="L1638" s="103" t="s">
        <v>30</v>
      </c>
      <c r="M1638" s="103" t="s">
        <v>30</v>
      </c>
      <c r="N1638" s="103" t="s">
        <v>30</v>
      </c>
      <c r="O1638" s="103" t="s">
        <v>27</v>
      </c>
      <c r="P1638" s="103" t="s">
        <v>20151</v>
      </c>
      <c r="Q1638" s="103" t="s">
        <v>6785</v>
      </c>
      <c r="R1638" s="105">
        <v>19907789566</v>
      </c>
      <c r="S1638" s="103" t="s">
        <v>1517</v>
      </c>
      <c r="T1638" s="103" t="s">
        <v>20151</v>
      </c>
      <c r="U1638" s="106" t="s">
        <v>20266</v>
      </c>
      <c r="V1638" s="105" t="s">
        <v>20974</v>
      </c>
      <c r="W1638" s="107" t="s">
        <v>317</v>
      </c>
      <c r="X1638" t="s">
        <v>17708</v>
      </c>
      <c r="AA1638">
        <f ca="1" t="shared" si="51"/>
        <v>16</v>
      </c>
    </row>
    <row r="1639" spans="1:27">
      <c r="A1639" s="101">
        <v>3</v>
      </c>
      <c r="B1639" s="89" t="str">
        <f t="shared" si="50"/>
        <v>452731200402252724</v>
      </c>
      <c r="C1639" s="89" t="s">
        <v>317</v>
      </c>
      <c r="D1639" s="102" t="s">
        <v>6787</v>
      </c>
      <c r="E1639" s="102" t="s">
        <v>143</v>
      </c>
      <c r="F1639" s="103" t="s">
        <v>20131</v>
      </c>
      <c r="G1639" s="103" t="s">
        <v>20742</v>
      </c>
      <c r="H1639" s="104" t="s">
        <v>6786</v>
      </c>
      <c r="I1639" s="103" t="s">
        <v>30</v>
      </c>
      <c r="J1639" s="103" t="s">
        <v>30</v>
      </c>
      <c r="K1639" s="103" t="s">
        <v>30</v>
      </c>
      <c r="L1639" s="103" t="s">
        <v>30</v>
      </c>
      <c r="M1639" s="103" t="s">
        <v>30</v>
      </c>
      <c r="N1639" s="103" t="s">
        <v>30</v>
      </c>
      <c r="O1639" s="103" t="s">
        <v>30</v>
      </c>
      <c r="P1639" s="103" t="s">
        <v>1517</v>
      </c>
      <c r="Q1639" s="103" t="s">
        <v>6788</v>
      </c>
      <c r="R1639" s="105">
        <v>18177872920</v>
      </c>
      <c r="S1639" s="103" t="s">
        <v>1517</v>
      </c>
      <c r="T1639" s="103" t="s">
        <v>1517</v>
      </c>
      <c r="U1639" s="106"/>
      <c r="V1639" s="105"/>
      <c r="W1639" s="107" t="s">
        <v>317</v>
      </c>
      <c r="X1639" t="s">
        <v>17709</v>
      </c>
      <c r="AA1639">
        <f ca="1" t="shared" si="51"/>
        <v>17</v>
      </c>
    </row>
    <row r="1640" spans="1:27">
      <c r="A1640" s="101">
        <v>4</v>
      </c>
      <c r="B1640" s="89" t="str">
        <f t="shared" si="50"/>
        <v>451229200309022721</v>
      </c>
      <c r="C1640" s="89" t="s">
        <v>317</v>
      </c>
      <c r="D1640" s="102" t="s">
        <v>6790</v>
      </c>
      <c r="E1640" s="102" t="s">
        <v>143</v>
      </c>
      <c r="F1640" s="103" t="s">
        <v>20178</v>
      </c>
      <c r="G1640" s="103" t="s">
        <v>20168</v>
      </c>
      <c r="H1640" s="104" t="s">
        <v>6789</v>
      </c>
      <c r="I1640" s="103" t="s">
        <v>30</v>
      </c>
      <c r="J1640" s="103" t="s">
        <v>30</v>
      </c>
      <c r="K1640" s="103" t="s">
        <v>30</v>
      </c>
      <c r="L1640" s="103" t="s">
        <v>30</v>
      </c>
      <c r="M1640" s="103" t="s">
        <v>30</v>
      </c>
      <c r="N1640" s="103" t="s">
        <v>30</v>
      </c>
      <c r="O1640" s="103" t="s">
        <v>27</v>
      </c>
      <c r="P1640" s="103" t="s">
        <v>20151</v>
      </c>
      <c r="Q1640" s="103" t="s">
        <v>6791</v>
      </c>
      <c r="R1640" s="105">
        <v>15977838263</v>
      </c>
      <c r="S1640" s="103" t="s">
        <v>1517</v>
      </c>
      <c r="T1640" s="103" t="s">
        <v>20151</v>
      </c>
      <c r="U1640" s="106" t="s">
        <v>20151</v>
      </c>
      <c r="V1640" s="105" t="s">
        <v>21464</v>
      </c>
      <c r="W1640" s="107" t="s">
        <v>317</v>
      </c>
      <c r="X1640" t="s">
        <v>17710</v>
      </c>
      <c r="AA1640">
        <f ca="1" t="shared" si="51"/>
        <v>17</v>
      </c>
    </row>
    <row r="1641" spans="1:27">
      <c r="A1641" s="101">
        <v>5</v>
      </c>
      <c r="B1641" s="89" t="str">
        <f t="shared" si="50"/>
        <v>451229200207062722</v>
      </c>
      <c r="C1641" s="89" t="s">
        <v>317</v>
      </c>
      <c r="D1641" s="102" t="s">
        <v>6793</v>
      </c>
      <c r="E1641" s="102" t="s">
        <v>143</v>
      </c>
      <c r="F1641" s="103" t="s">
        <v>20178</v>
      </c>
      <c r="G1641" s="103" t="s">
        <v>20185</v>
      </c>
      <c r="H1641" s="104" t="s">
        <v>6792</v>
      </c>
      <c r="I1641" s="103" t="s">
        <v>27</v>
      </c>
      <c r="J1641" s="103" t="s">
        <v>30</v>
      </c>
      <c r="K1641" s="103" t="s">
        <v>30</v>
      </c>
      <c r="L1641" s="103" t="s">
        <v>30</v>
      </c>
      <c r="M1641" s="103" t="s">
        <v>30</v>
      </c>
      <c r="N1641" s="103" t="s">
        <v>30</v>
      </c>
      <c r="O1641" s="103" t="s">
        <v>27</v>
      </c>
      <c r="P1641" s="103" t="s">
        <v>20315</v>
      </c>
      <c r="Q1641" s="103" t="s">
        <v>3443</v>
      </c>
      <c r="R1641" s="105">
        <v>18707785894</v>
      </c>
      <c r="S1641" s="103" t="s">
        <v>1517</v>
      </c>
      <c r="T1641" s="103" t="s">
        <v>20277</v>
      </c>
      <c r="U1641" s="106" t="s">
        <v>20315</v>
      </c>
      <c r="V1641" s="105" t="s">
        <v>21981</v>
      </c>
      <c r="W1641" s="107" t="s">
        <v>317</v>
      </c>
      <c r="X1641" t="s">
        <v>18585</v>
      </c>
      <c r="AA1641">
        <f ca="1" t="shared" si="51"/>
        <v>19</v>
      </c>
    </row>
    <row r="1642" spans="1:27">
      <c r="A1642" s="101">
        <v>6</v>
      </c>
      <c r="B1642" s="89" t="str">
        <f t="shared" si="50"/>
        <v>451229200309051223</v>
      </c>
      <c r="C1642" s="89" t="s">
        <v>317</v>
      </c>
      <c r="D1642" s="102" t="s">
        <v>6796</v>
      </c>
      <c r="E1642" s="102" t="s">
        <v>143</v>
      </c>
      <c r="F1642" s="103" t="s">
        <v>20131</v>
      </c>
      <c r="G1642" s="103" t="s">
        <v>20168</v>
      </c>
      <c r="H1642" s="104" t="s">
        <v>6795</v>
      </c>
      <c r="I1642" s="103" t="s">
        <v>30</v>
      </c>
      <c r="J1642" s="103" t="s">
        <v>30</v>
      </c>
      <c r="K1642" s="103" t="s">
        <v>27</v>
      </c>
      <c r="L1642" s="103" t="s">
        <v>30</v>
      </c>
      <c r="M1642" s="103" t="s">
        <v>30</v>
      </c>
      <c r="N1642" s="103" t="s">
        <v>30</v>
      </c>
      <c r="O1642" s="103" t="s">
        <v>27</v>
      </c>
      <c r="P1642" s="103" t="s">
        <v>1517</v>
      </c>
      <c r="Q1642" s="103" t="s">
        <v>6684</v>
      </c>
      <c r="R1642" s="105">
        <v>15343019589</v>
      </c>
      <c r="S1642" s="103" t="s">
        <v>1517</v>
      </c>
      <c r="T1642" s="103" t="s">
        <v>20169</v>
      </c>
      <c r="U1642" s="106" t="s">
        <v>20242</v>
      </c>
      <c r="V1642" s="105" t="s">
        <v>21982</v>
      </c>
      <c r="W1642" s="107" t="s">
        <v>317</v>
      </c>
      <c r="X1642" t="s">
        <v>17711</v>
      </c>
      <c r="AA1642">
        <f ca="1" t="shared" si="51"/>
        <v>17</v>
      </c>
    </row>
    <row r="1643" spans="1:27">
      <c r="A1643" s="101">
        <v>7</v>
      </c>
      <c r="B1643" s="89" t="str">
        <f t="shared" si="50"/>
        <v>451229200311271225</v>
      </c>
      <c r="C1643" s="89" t="s">
        <v>317</v>
      </c>
      <c r="D1643" s="102" t="s">
        <v>6800</v>
      </c>
      <c r="E1643" s="102" t="s">
        <v>143</v>
      </c>
      <c r="F1643" s="103" t="s">
        <v>20131</v>
      </c>
      <c r="G1643" s="103" t="s">
        <v>20423</v>
      </c>
      <c r="H1643" s="104" t="s">
        <v>6799</v>
      </c>
      <c r="I1643" s="103" t="s">
        <v>30</v>
      </c>
      <c r="J1643" s="103" t="s">
        <v>30</v>
      </c>
      <c r="K1643" s="103" t="s">
        <v>30</v>
      </c>
      <c r="L1643" s="103" t="s">
        <v>30</v>
      </c>
      <c r="M1643" s="103" t="s">
        <v>30</v>
      </c>
      <c r="N1643" s="103" t="s">
        <v>30</v>
      </c>
      <c r="O1643" s="103" t="s">
        <v>27</v>
      </c>
      <c r="P1643" s="103" t="s">
        <v>1517</v>
      </c>
      <c r="Q1643" s="103" t="s">
        <v>6801</v>
      </c>
      <c r="R1643" s="105">
        <v>15949328881</v>
      </c>
      <c r="S1643" s="103" t="s">
        <v>1517</v>
      </c>
      <c r="T1643" s="103" t="s">
        <v>20169</v>
      </c>
      <c r="U1643" s="106" t="s">
        <v>20170</v>
      </c>
      <c r="V1643" s="105" t="s">
        <v>21190</v>
      </c>
      <c r="W1643" s="107" t="s">
        <v>317</v>
      </c>
      <c r="X1643" t="s">
        <v>17712</v>
      </c>
      <c r="AA1643">
        <f ca="1" t="shared" si="51"/>
        <v>17</v>
      </c>
    </row>
    <row r="1644" spans="1:27">
      <c r="A1644" s="101">
        <v>8</v>
      </c>
      <c r="B1644" s="89" t="str">
        <f t="shared" si="50"/>
        <v>452731200304194225</v>
      </c>
      <c r="C1644" s="89" t="s">
        <v>317</v>
      </c>
      <c r="D1644" s="102" t="s">
        <v>6803</v>
      </c>
      <c r="E1644" s="102" t="s">
        <v>143</v>
      </c>
      <c r="F1644" s="103" t="s">
        <v>20131</v>
      </c>
      <c r="G1644" s="103" t="s">
        <v>20154</v>
      </c>
      <c r="H1644" s="104" t="s">
        <v>6802</v>
      </c>
      <c r="I1644" s="103" t="s">
        <v>30</v>
      </c>
      <c r="J1644" s="103" t="s">
        <v>30</v>
      </c>
      <c r="K1644" s="103" t="s">
        <v>30</v>
      </c>
      <c r="L1644" s="103" t="s">
        <v>30</v>
      </c>
      <c r="M1644" s="103" t="s">
        <v>30</v>
      </c>
      <c r="N1644" s="103" t="s">
        <v>27</v>
      </c>
      <c r="O1644" s="103" t="s">
        <v>27</v>
      </c>
      <c r="P1644" s="103" t="s">
        <v>20133</v>
      </c>
      <c r="Q1644" s="103" t="s">
        <v>6805</v>
      </c>
      <c r="R1644" s="105">
        <v>15777849563</v>
      </c>
      <c r="S1644" s="103" t="s">
        <v>1517</v>
      </c>
      <c r="T1644" s="103" t="s">
        <v>20133</v>
      </c>
      <c r="U1644" s="106" t="s">
        <v>20133</v>
      </c>
      <c r="V1644" s="105" t="s">
        <v>21021</v>
      </c>
      <c r="W1644" s="107" t="s">
        <v>317</v>
      </c>
      <c r="X1644" t="s">
        <v>6804</v>
      </c>
      <c r="AA1644">
        <f ca="1" t="shared" si="51"/>
        <v>18</v>
      </c>
    </row>
    <row r="1645" spans="1:27">
      <c r="A1645" s="101">
        <v>9</v>
      </c>
      <c r="B1645" s="89" t="str">
        <f t="shared" si="50"/>
        <v>451229200310100969</v>
      </c>
      <c r="C1645" s="89" t="s">
        <v>317</v>
      </c>
      <c r="D1645" s="102" t="s">
        <v>6807</v>
      </c>
      <c r="E1645" s="102" t="s">
        <v>143</v>
      </c>
      <c r="F1645" s="103" t="s">
        <v>20131</v>
      </c>
      <c r="G1645" s="103" t="s">
        <v>20307</v>
      </c>
      <c r="H1645" s="104" t="s">
        <v>6806</v>
      </c>
      <c r="I1645" s="103" t="s">
        <v>30</v>
      </c>
      <c r="J1645" s="103" t="s">
        <v>30</v>
      </c>
      <c r="K1645" s="103" t="s">
        <v>30</v>
      </c>
      <c r="L1645" s="103" t="s">
        <v>30</v>
      </c>
      <c r="M1645" s="103" t="s">
        <v>30</v>
      </c>
      <c r="N1645" s="103" t="s">
        <v>30</v>
      </c>
      <c r="O1645" s="103" t="s">
        <v>27</v>
      </c>
      <c r="P1645" s="103" t="s">
        <v>20151</v>
      </c>
      <c r="Q1645" s="103" t="s">
        <v>6808</v>
      </c>
      <c r="R1645" s="105">
        <v>18178893509</v>
      </c>
      <c r="S1645" s="103" t="s">
        <v>1517</v>
      </c>
      <c r="T1645" s="103" t="s">
        <v>20151</v>
      </c>
      <c r="U1645" s="106" t="s">
        <v>20152</v>
      </c>
      <c r="V1645" s="105" t="s">
        <v>21352</v>
      </c>
      <c r="W1645" s="107" t="s">
        <v>317</v>
      </c>
      <c r="X1645" t="s">
        <v>17713</v>
      </c>
      <c r="AA1645">
        <f ca="1" t="shared" si="51"/>
        <v>17</v>
      </c>
    </row>
    <row r="1646" spans="1:27">
      <c r="A1646" s="101">
        <v>10</v>
      </c>
      <c r="B1646" s="89" t="str">
        <f t="shared" si="50"/>
        <v>451229200412305738</v>
      </c>
      <c r="C1646" s="89" t="s">
        <v>317</v>
      </c>
      <c r="D1646" s="102" t="s">
        <v>6810</v>
      </c>
      <c r="E1646" s="102" t="s">
        <v>24</v>
      </c>
      <c r="F1646" s="103" t="s">
        <v>20131</v>
      </c>
      <c r="G1646" s="103" t="s">
        <v>20996</v>
      </c>
      <c r="H1646" s="104" t="s">
        <v>6809</v>
      </c>
      <c r="I1646" s="103" t="s">
        <v>30</v>
      </c>
      <c r="J1646" s="103" t="s">
        <v>30</v>
      </c>
      <c r="K1646" s="103" t="s">
        <v>21050</v>
      </c>
      <c r="L1646" s="103" t="s">
        <v>30</v>
      </c>
      <c r="M1646" s="103" t="s">
        <v>30</v>
      </c>
      <c r="N1646" s="103" t="s">
        <v>30</v>
      </c>
      <c r="O1646" s="103" t="s">
        <v>27</v>
      </c>
      <c r="P1646" s="103" t="s">
        <v>1517</v>
      </c>
      <c r="Q1646" s="103" t="s">
        <v>6812</v>
      </c>
      <c r="R1646" s="105">
        <v>18974561964</v>
      </c>
      <c r="S1646" s="103" t="s">
        <v>1517</v>
      </c>
      <c r="T1646" s="103" t="s">
        <v>20408</v>
      </c>
      <c r="U1646" s="106" t="s">
        <v>20272</v>
      </c>
      <c r="V1646" s="105" t="s">
        <v>21983</v>
      </c>
      <c r="W1646" s="107" t="s">
        <v>317</v>
      </c>
      <c r="X1646" t="s">
        <v>6811</v>
      </c>
      <c r="AA1646">
        <f ca="1" t="shared" si="51"/>
        <v>16</v>
      </c>
    </row>
    <row r="1647" spans="1:27">
      <c r="A1647" s="101">
        <v>11</v>
      </c>
      <c r="B1647" s="89" t="str">
        <f t="shared" si="50"/>
        <v>451229200308031829</v>
      </c>
      <c r="C1647" s="89" t="s">
        <v>317</v>
      </c>
      <c r="D1647" s="102" t="s">
        <v>6814</v>
      </c>
      <c r="E1647" s="102" t="s">
        <v>143</v>
      </c>
      <c r="F1647" s="103" t="s">
        <v>20131</v>
      </c>
      <c r="G1647" s="103" t="s">
        <v>20163</v>
      </c>
      <c r="H1647" s="104" t="s">
        <v>6813</v>
      </c>
      <c r="I1647" s="103" t="s">
        <v>30</v>
      </c>
      <c r="J1647" s="103" t="s">
        <v>30</v>
      </c>
      <c r="K1647" s="103" t="s">
        <v>30</v>
      </c>
      <c r="L1647" s="103" t="s">
        <v>30</v>
      </c>
      <c r="M1647" s="103" t="s">
        <v>30</v>
      </c>
      <c r="N1647" s="103" t="s">
        <v>30</v>
      </c>
      <c r="O1647" s="103" t="s">
        <v>27</v>
      </c>
      <c r="P1647" s="103" t="s">
        <v>20208</v>
      </c>
      <c r="Q1647" s="103" t="s">
        <v>6816</v>
      </c>
      <c r="R1647" s="105">
        <v>18176138926</v>
      </c>
      <c r="S1647" s="103" t="s">
        <v>1517</v>
      </c>
      <c r="T1647" s="103" t="s">
        <v>20208</v>
      </c>
      <c r="U1647" s="106" t="s">
        <v>20343</v>
      </c>
      <c r="V1647" s="105" t="s">
        <v>21984</v>
      </c>
      <c r="W1647" s="107" t="s">
        <v>317</v>
      </c>
      <c r="X1647" t="s">
        <v>6815</v>
      </c>
      <c r="AA1647">
        <f ca="1" t="shared" si="51"/>
        <v>18</v>
      </c>
    </row>
    <row r="1648" spans="1:27">
      <c r="A1648" s="101">
        <v>12</v>
      </c>
      <c r="B1648" s="89" t="str">
        <f t="shared" si="50"/>
        <v>451229200512111869</v>
      </c>
      <c r="C1648" s="89" t="s">
        <v>317</v>
      </c>
      <c r="D1648" s="102" t="s">
        <v>6818</v>
      </c>
      <c r="E1648" s="102" t="s">
        <v>143</v>
      </c>
      <c r="F1648" s="103" t="s">
        <v>20178</v>
      </c>
      <c r="G1648" s="103" t="s">
        <v>21519</v>
      </c>
      <c r="H1648" s="104" t="s">
        <v>6817</v>
      </c>
      <c r="I1648" s="103" t="s">
        <v>30</v>
      </c>
      <c r="J1648" s="103" t="s">
        <v>30</v>
      </c>
      <c r="K1648" s="103" t="s">
        <v>30</v>
      </c>
      <c r="L1648" s="103" t="s">
        <v>30</v>
      </c>
      <c r="M1648" s="103" t="s">
        <v>30</v>
      </c>
      <c r="N1648" s="103" t="s">
        <v>30</v>
      </c>
      <c r="O1648" s="103" t="s">
        <v>27</v>
      </c>
      <c r="P1648" s="103" t="s">
        <v>20208</v>
      </c>
      <c r="Q1648" s="103" t="s">
        <v>6819</v>
      </c>
      <c r="R1648" s="105">
        <v>18174936338</v>
      </c>
      <c r="S1648" s="103" t="s">
        <v>1517</v>
      </c>
      <c r="T1648" s="103" t="s">
        <v>20208</v>
      </c>
      <c r="U1648" s="106" t="s">
        <v>20789</v>
      </c>
      <c r="V1648" s="105" t="s">
        <v>20417</v>
      </c>
      <c r="W1648" s="107" t="s">
        <v>317</v>
      </c>
      <c r="X1648" t="s">
        <v>4972</v>
      </c>
      <c r="AA1648">
        <f ca="1" t="shared" si="51"/>
        <v>15</v>
      </c>
    </row>
    <row r="1649" spans="1:27">
      <c r="A1649" s="101">
        <v>13</v>
      </c>
      <c r="B1649" s="89" t="str">
        <f t="shared" si="50"/>
        <v>451229200311032419 </v>
      </c>
      <c r="C1649" s="89" t="s">
        <v>317</v>
      </c>
      <c r="D1649" s="102" t="s">
        <v>6821</v>
      </c>
      <c r="E1649" s="102" t="s">
        <v>24</v>
      </c>
      <c r="F1649" s="103" t="s">
        <v>20205</v>
      </c>
      <c r="G1649" s="103" t="s">
        <v>20423</v>
      </c>
      <c r="H1649" s="104" t="s">
        <v>6820</v>
      </c>
      <c r="I1649" s="103" t="s">
        <v>30</v>
      </c>
      <c r="J1649" s="103" t="s">
        <v>27</v>
      </c>
      <c r="K1649" s="103" t="s">
        <v>30</v>
      </c>
      <c r="L1649" s="103" t="s">
        <v>30</v>
      </c>
      <c r="M1649" s="103" t="s">
        <v>30</v>
      </c>
      <c r="N1649" s="103" t="s">
        <v>30</v>
      </c>
      <c r="O1649" s="103" t="s">
        <v>27</v>
      </c>
      <c r="P1649" s="103" t="s">
        <v>20191</v>
      </c>
      <c r="Q1649" s="103" t="s">
        <v>6823</v>
      </c>
      <c r="R1649" s="105">
        <v>13788180299</v>
      </c>
      <c r="S1649" s="103" t="s">
        <v>1517</v>
      </c>
      <c r="T1649" s="103" t="s">
        <v>20191</v>
      </c>
      <c r="U1649" s="106" t="s">
        <v>20491</v>
      </c>
      <c r="V1649" s="105" t="s">
        <v>21985</v>
      </c>
      <c r="W1649" s="107" t="s">
        <v>317</v>
      </c>
      <c r="X1649" t="s">
        <v>6822</v>
      </c>
      <c r="AA1649">
        <f ca="1" t="shared" si="51"/>
        <v>17</v>
      </c>
    </row>
    <row r="1650" spans="1:27">
      <c r="A1650" s="101">
        <v>14</v>
      </c>
      <c r="B1650" s="89" t="str">
        <f t="shared" si="50"/>
        <v>452731200301022436</v>
      </c>
      <c r="C1650" s="89" t="s">
        <v>317</v>
      </c>
      <c r="D1650" s="102" t="s">
        <v>6825</v>
      </c>
      <c r="E1650" s="102" t="s">
        <v>24</v>
      </c>
      <c r="F1650" s="103" t="s">
        <v>20205</v>
      </c>
      <c r="G1650" s="103" t="s">
        <v>20157</v>
      </c>
      <c r="H1650" s="104" t="s">
        <v>6824</v>
      </c>
      <c r="I1650" s="103" t="s">
        <v>27</v>
      </c>
      <c r="J1650" s="103" t="s">
        <v>27</v>
      </c>
      <c r="K1650" s="103" t="s">
        <v>30</v>
      </c>
      <c r="L1650" s="103" t="s">
        <v>30</v>
      </c>
      <c r="M1650" s="103" t="s">
        <v>30</v>
      </c>
      <c r="N1650" s="103" t="s">
        <v>30</v>
      </c>
      <c r="O1650" s="103" t="s">
        <v>27</v>
      </c>
      <c r="P1650" s="103" t="s">
        <v>20191</v>
      </c>
      <c r="Q1650" s="103" t="s">
        <v>6827</v>
      </c>
      <c r="R1650" s="105">
        <v>13481868139</v>
      </c>
      <c r="S1650" s="103" t="s">
        <v>1517</v>
      </c>
      <c r="T1650" s="103" t="s">
        <v>20191</v>
      </c>
      <c r="U1650" s="106" t="s">
        <v>20339</v>
      </c>
      <c r="V1650" s="105" t="s">
        <v>21986</v>
      </c>
      <c r="W1650" s="107" t="s">
        <v>317</v>
      </c>
      <c r="X1650" t="s">
        <v>6826</v>
      </c>
      <c r="AA1650">
        <f ca="1" t="shared" si="51"/>
        <v>18</v>
      </c>
    </row>
    <row r="1651" spans="1:27">
      <c r="A1651" s="101">
        <v>15</v>
      </c>
      <c r="B1651" s="89" t="str">
        <f t="shared" si="50"/>
        <v>452731200407121811</v>
      </c>
      <c r="C1651" s="89" t="s">
        <v>317</v>
      </c>
      <c r="D1651" s="102" t="s">
        <v>6829</v>
      </c>
      <c r="E1651" s="102" t="s">
        <v>24</v>
      </c>
      <c r="F1651" s="103" t="s">
        <v>20131</v>
      </c>
      <c r="G1651" s="103" t="s">
        <v>20271</v>
      </c>
      <c r="H1651" s="104" t="s">
        <v>6828</v>
      </c>
      <c r="I1651" s="103" t="s">
        <v>30</v>
      </c>
      <c r="J1651" s="103" t="s">
        <v>30</v>
      </c>
      <c r="K1651" s="103" t="s">
        <v>30</v>
      </c>
      <c r="L1651" s="103" t="s">
        <v>30</v>
      </c>
      <c r="M1651" s="103" t="s">
        <v>30</v>
      </c>
      <c r="N1651" s="103" t="s">
        <v>30</v>
      </c>
      <c r="O1651" s="103" t="s">
        <v>30</v>
      </c>
      <c r="P1651" s="103" t="s">
        <v>1517</v>
      </c>
      <c r="Q1651" s="103" t="s">
        <v>6831</v>
      </c>
      <c r="R1651" s="105">
        <v>13407751688</v>
      </c>
      <c r="S1651" s="103" t="s">
        <v>1517</v>
      </c>
      <c r="T1651" s="103" t="s">
        <v>20208</v>
      </c>
      <c r="U1651" s="106" t="s">
        <v>20720</v>
      </c>
      <c r="V1651" s="105" t="s">
        <v>21987</v>
      </c>
      <c r="W1651" s="107" t="s">
        <v>317</v>
      </c>
      <c r="X1651" t="s">
        <v>6830</v>
      </c>
      <c r="AA1651">
        <f ca="1" t="shared" si="51"/>
        <v>17</v>
      </c>
    </row>
    <row r="1652" spans="1:27">
      <c r="A1652" s="101">
        <v>16</v>
      </c>
      <c r="B1652" s="89" t="str">
        <f t="shared" si="50"/>
        <v>45122920030219271x</v>
      </c>
      <c r="C1652" s="89" t="s">
        <v>317</v>
      </c>
      <c r="D1652" s="102" t="s">
        <v>6833</v>
      </c>
      <c r="E1652" s="102" t="s">
        <v>24</v>
      </c>
      <c r="F1652" s="103" t="s">
        <v>20178</v>
      </c>
      <c r="G1652" s="103" t="s">
        <v>20161</v>
      </c>
      <c r="H1652" s="104" t="s">
        <v>6832</v>
      </c>
      <c r="I1652" s="103" t="s">
        <v>27</v>
      </c>
      <c r="J1652" s="103" t="s">
        <v>30</v>
      </c>
      <c r="K1652" s="103" t="s">
        <v>30</v>
      </c>
      <c r="L1652" s="103" t="s">
        <v>30</v>
      </c>
      <c r="M1652" s="103" t="s">
        <v>30</v>
      </c>
      <c r="N1652" s="103" t="s">
        <v>30</v>
      </c>
      <c r="O1652" s="103" t="s">
        <v>27</v>
      </c>
      <c r="P1652" s="103" t="s">
        <v>20315</v>
      </c>
      <c r="Q1652" s="103" t="s">
        <v>6834</v>
      </c>
      <c r="R1652" s="105">
        <v>13377494501</v>
      </c>
      <c r="S1652" s="103" t="s">
        <v>1517</v>
      </c>
      <c r="T1652" s="103" t="s">
        <v>20277</v>
      </c>
      <c r="U1652" s="106" t="s">
        <v>20434</v>
      </c>
      <c r="V1652" s="105" t="s">
        <v>21398</v>
      </c>
      <c r="W1652" s="107" t="s">
        <v>317</v>
      </c>
      <c r="X1652" t="s">
        <v>4200</v>
      </c>
      <c r="AA1652">
        <f ca="1" t="shared" si="51"/>
        <v>18</v>
      </c>
    </row>
    <row r="1653" spans="1:27">
      <c r="A1653" s="101">
        <v>17</v>
      </c>
      <c r="B1653" s="89" t="str">
        <f t="shared" si="50"/>
        <v>451229200312162119</v>
      </c>
      <c r="C1653" s="89" t="s">
        <v>317</v>
      </c>
      <c r="D1653" s="102" t="s">
        <v>6836</v>
      </c>
      <c r="E1653" s="102" t="s">
        <v>24</v>
      </c>
      <c r="F1653" s="103" t="s">
        <v>20178</v>
      </c>
      <c r="G1653" s="103" t="s">
        <v>20433</v>
      </c>
      <c r="H1653" s="104" t="s">
        <v>6835</v>
      </c>
      <c r="I1653" s="103" t="s">
        <v>27</v>
      </c>
      <c r="J1653" s="103" t="s">
        <v>30</v>
      </c>
      <c r="K1653" s="103" t="s">
        <v>30</v>
      </c>
      <c r="L1653" s="103" t="s">
        <v>30</v>
      </c>
      <c r="M1653" s="103" t="s">
        <v>30</v>
      </c>
      <c r="N1653" s="103" t="s">
        <v>30</v>
      </c>
      <c r="O1653" s="103" t="s">
        <v>27</v>
      </c>
      <c r="P1653" s="103" t="s">
        <v>20240</v>
      </c>
      <c r="Q1653" s="103" t="s">
        <v>6838</v>
      </c>
      <c r="R1653" s="105">
        <v>19978825498</v>
      </c>
      <c r="S1653" s="103" t="s">
        <v>1517</v>
      </c>
      <c r="T1653" s="103" t="s">
        <v>20240</v>
      </c>
      <c r="U1653" s="106" t="s">
        <v>20806</v>
      </c>
      <c r="V1653" s="105" t="s">
        <v>21988</v>
      </c>
      <c r="W1653" s="107" t="s">
        <v>317</v>
      </c>
      <c r="X1653" t="s">
        <v>6837</v>
      </c>
      <c r="AA1653">
        <f ca="1" t="shared" si="51"/>
        <v>17</v>
      </c>
    </row>
    <row r="1654" spans="1:27">
      <c r="A1654" s="101">
        <v>18</v>
      </c>
      <c r="B1654" s="89" t="str">
        <f t="shared" si="50"/>
        <v>451229200406243913</v>
      </c>
      <c r="C1654" s="89" t="s">
        <v>317</v>
      </c>
      <c r="D1654" s="102" t="s">
        <v>6840</v>
      </c>
      <c r="E1654" s="102" t="s">
        <v>24</v>
      </c>
      <c r="F1654" s="103" t="s">
        <v>20131</v>
      </c>
      <c r="G1654" s="103" t="s">
        <v>21826</v>
      </c>
      <c r="H1654" s="104" t="s">
        <v>6839</v>
      </c>
      <c r="I1654" s="103" t="s">
        <v>30</v>
      </c>
      <c r="J1654" s="103" t="s">
        <v>30</v>
      </c>
      <c r="K1654" s="103" t="s">
        <v>30</v>
      </c>
      <c r="L1654" s="103" t="s">
        <v>30</v>
      </c>
      <c r="M1654" s="103" t="s">
        <v>30</v>
      </c>
      <c r="N1654" s="103" t="s">
        <v>30</v>
      </c>
      <c r="O1654" s="103" t="s">
        <v>27</v>
      </c>
      <c r="P1654" s="103" t="s">
        <v>20140</v>
      </c>
      <c r="Q1654" s="103" t="s">
        <v>2702</v>
      </c>
      <c r="R1654" s="105">
        <v>13768280311</v>
      </c>
      <c r="S1654" s="103" t="s">
        <v>1517</v>
      </c>
      <c r="T1654" s="103" t="s">
        <v>20140</v>
      </c>
      <c r="U1654" s="106" t="s">
        <v>20140</v>
      </c>
      <c r="V1654" s="105" t="s">
        <v>21989</v>
      </c>
      <c r="W1654" s="107" t="s">
        <v>317</v>
      </c>
      <c r="X1654" t="s">
        <v>6841</v>
      </c>
      <c r="AA1654">
        <f ca="1" t="shared" si="51"/>
        <v>17</v>
      </c>
    </row>
    <row r="1655" spans="1:27">
      <c r="A1655" s="101">
        <v>19</v>
      </c>
      <c r="B1655" s="89" t="str">
        <f t="shared" si="50"/>
        <v>45273120040610362x</v>
      </c>
      <c r="C1655" s="89" t="s">
        <v>317</v>
      </c>
      <c r="D1655" s="102" t="s">
        <v>6843</v>
      </c>
      <c r="E1655" s="102" t="s">
        <v>143</v>
      </c>
      <c r="F1655" s="103" t="s">
        <v>20131</v>
      </c>
      <c r="G1655" s="103" t="s">
        <v>21826</v>
      </c>
      <c r="H1655" s="104" t="s">
        <v>6842</v>
      </c>
      <c r="I1655" s="103" t="s">
        <v>30</v>
      </c>
      <c r="J1655" s="103" t="s">
        <v>30</v>
      </c>
      <c r="K1655" s="103" t="s">
        <v>30</v>
      </c>
      <c r="L1655" s="103" t="s">
        <v>30</v>
      </c>
      <c r="M1655" s="103" t="s">
        <v>30</v>
      </c>
      <c r="N1655" s="103" t="s">
        <v>30</v>
      </c>
      <c r="O1655" s="103" t="s">
        <v>27</v>
      </c>
      <c r="P1655" s="103" t="s">
        <v>1517</v>
      </c>
      <c r="Q1655" s="103" t="s">
        <v>6844</v>
      </c>
      <c r="R1655" s="105">
        <v>18378889688</v>
      </c>
      <c r="S1655" s="103" t="s">
        <v>1517</v>
      </c>
      <c r="T1655" s="103" t="s">
        <v>20158</v>
      </c>
      <c r="U1655" s="106" t="s">
        <v>20638</v>
      </c>
      <c r="V1655" s="105" t="s">
        <v>21833</v>
      </c>
      <c r="W1655" s="107" t="s">
        <v>317</v>
      </c>
      <c r="X1655" t="s">
        <v>17616</v>
      </c>
      <c r="AA1655">
        <f ca="1" t="shared" si="51"/>
        <v>17</v>
      </c>
    </row>
    <row r="1656" spans="1:27">
      <c r="A1656" s="101">
        <v>20</v>
      </c>
      <c r="B1656" s="89" t="str">
        <f t="shared" si="50"/>
        <v>452731200409205146</v>
      </c>
      <c r="C1656" s="89" t="s">
        <v>317</v>
      </c>
      <c r="D1656" s="102" t="s">
        <v>6846</v>
      </c>
      <c r="E1656" s="102" t="s">
        <v>143</v>
      </c>
      <c r="F1656" s="103" t="s">
        <v>20131</v>
      </c>
      <c r="G1656" s="103" t="s">
        <v>20351</v>
      </c>
      <c r="H1656" s="104" t="s">
        <v>6845</v>
      </c>
      <c r="I1656" s="103" t="s">
        <v>30</v>
      </c>
      <c r="J1656" s="103" t="s">
        <v>30</v>
      </c>
      <c r="K1656" s="103" t="s">
        <v>30</v>
      </c>
      <c r="L1656" s="103" t="s">
        <v>30</v>
      </c>
      <c r="M1656" s="103" t="s">
        <v>30</v>
      </c>
      <c r="N1656" s="103" t="s">
        <v>30</v>
      </c>
      <c r="O1656" s="103" t="s">
        <v>27</v>
      </c>
      <c r="P1656" s="103" t="s">
        <v>1517</v>
      </c>
      <c r="Q1656" s="103" t="s">
        <v>6847</v>
      </c>
      <c r="R1656" s="105">
        <v>13737941771</v>
      </c>
      <c r="S1656" s="103" t="s">
        <v>1517</v>
      </c>
      <c r="T1656" s="103" t="s">
        <v>20164</v>
      </c>
      <c r="U1656" s="106" t="s">
        <v>20183</v>
      </c>
      <c r="V1656" s="105" t="s">
        <v>20184</v>
      </c>
      <c r="W1656" s="107" t="s">
        <v>317</v>
      </c>
      <c r="X1656" t="s">
        <v>118</v>
      </c>
      <c r="AA1656">
        <f ca="1" t="shared" si="51"/>
        <v>16</v>
      </c>
    </row>
    <row r="1657" spans="1:27">
      <c r="A1657" s="101">
        <v>21</v>
      </c>
      <c r="B1657" s="89" t="str">
        <f t="shared" si="50"/>
        <v>452731200303200312</v>
      </c>
      <c r="C1657" s="89" t="s">
        <v>317</v>
      </c>
      <c r="D1657" s="102" t="s">
        <v>6849</v>
      </c>
      <c r="E1657" s="102" t="s">
        <v>24</v>
      </c>
      <c r="F1657" s="103" t="s">
        <v>20131</v>
      </c>
      <c r="G1657" s="103" t="s">
        <v>20202</v>
      </c>
      <c r="H1657" s="104" t="s">
        <v>6848</v>
      </c>
      <c r="I1657" s="103" t="s">
        <v>30</v>
      </c>
      <c r="J1657" s="103" t="s">
        <v>30</v>
      </c>
      <c r="K1657" s="103" t="s">
        <v>30</v>
      </c>
      <c r="L1657" s="103" t="s">
        <v>30</v>
      </c>
      <c r="M1657" s="103" t="s">
        <v>30</v>
      </c>
      <c r="N1657" s="103" t="s">
        <v>30</v>
      </c>
      <c r="O1657" s="103" t="s">
        <v>27</v>
      </c>
      <c r="P1657" s="103" t="s">
        <v>1517</v>
      </c>
      <c r="Q1657" s="103" t="s">
        <v>6851</v>
      </c>
      <c r="R1657" s="105">
        <v>18978755106</v>
      </c>
      <c r="S1657" s="103" t="s">
        <v>1517</v>
      </c>
      <c r="T1657" s="103" t="s">
        <v>20280</v>
      </c>
      <c r="U1657" s="106" t="s">
        <v>21990</v>
      </c>
      <c r="V1657" s="105" t="s">
        <v>21991</v>
      </c>
      <c r="W1657" s="107" t="s">
        <v>317</v>
      </c>
      <c r="X1657" t="s">
        <v>19228</v>
      </c>
      <c r="AA1657">
        <f ca="1" t="shared" si="51"/>
        <v>18</v>
      </c>
    </row>
    <row r="1658" spans="1:27">
      <c r="A1658" s="101">
        <v>22</v>
      </c>
      <c r="B1658" s="89" t="str">
        <f t="shared" si="50"/>
        <v>451229200401143913</v>
      </c>
      <c r="C1658" s="89" t="s">
        <v>317</v>
      </c>
      <c r="D1658" s="102" t="s">
        <v>6853</v>
      </c>
      <c r="E1658" s="102" t="s">
        <v>24</v>
      </c>
      <c r="F1658" s="103" t="s">
        <v>20131</v>
      </c>
      <c r="G1658" s="103" t="s">
        <v>20232</v>
      </c>
      <c r="H1658" s="104" t="s">
        <v>6852</v>
      </c>
      <c r="I1658" s="103" t="s">
        <v>30</v>
      </c>
      <c r="J1658" s="103" t="s">
        <v>30</v>
      </c>
      <c r="K1658" s="103" t="s">
        <v>30</v>
      </c>
      <c r="L1658" s="103" t="s">
        <v>30</v>
      </c>
      <c r="M1658" s="103" t="s">
        <v>27</v>
      </c>
      <c r="N1658" s="103" t="s">
        <v>30</v>
      </c>
      <c r="O1658" s="103" t="s">
        <v>27</v>
      </c>
      <c r="P1658" s="103" t="s">
        <v>1517</v>
      </c>
      <c r="Q1658" s="103" t="s">
        <v>2300</v>
      </c>
      <c r="R1658" s="105">
        <v>15019870746</v>
      </c>
      <c r="S1658" s="103" t="s">
        <v>1517</v>
      </c>
      <c r="T1658" s="103" t="s">
        <v>20140</v>
      </c>
      <c r="U1658" s="106" t="s">
        <v>20451</v>
      </c>
      <c r="V1658" s="105" t="s">
        <v>21048</v>
      </c>
      <c r="W1658" s="107" t="s">
        <v>317</v>
      </c>
      <c r="X1658" t="s">
        <v>2689</v>
      </c>
      <c r="AA1658">
        <f ca="1" t="shared" si="51"/>
        <v>17</v>
      </c>
    </row>
    <row r="1659" spans="1:27">
      <c r="A1659" s="101">
        <v>23</v>
      </c>
      <c r="B1659" s="89" t="str">
        <f t="shared" si="50"/>
        <v>451229200308175718</v>
      </c>
      <c r="C1659" s="89" t="s">
        <v>317</v>
      </c>
      <c r="D1659" s="102" t="s">
        <v>6855</v>
      </c>
      <c r="E1659" s="102" t="s">
        <v>24</v>
      </c>
      <c r="F1659" s="103" t="s">
        <v>20131</v>
      </c>
      <c r="G1659" s="103" t="s">
        <v>20163</v>
      </c>
      <c r="H1659" s="104" t="s">
        <v>6854</v>
      </c>
      <c r="I1659" s="103" t="s">
        <v>27</v>
      </c>
      <c r="J1659" s="103" t="s">
        <v>30</v>
      </c>
      <c r="K1659" s="103" t="s">
        <v>30</v>
      </c>
      <c r="L1659" s="103" t="s">
        <v>30</v>
      </c>
      <c r="M1659" s="103" t="s">
        <v>27</v>
      </c>
      <c r="N1659" s="103" t="s">
        <v>30</v>
      </c>
      <c r="O1659" s="103" t="s">
        <v>30</v>
      </c>
      <c r="P1659" s="103" t="s">
        <v>1517</v>
      </c>
      <c r="Q1659" s="103" t="s">
        <v>6857</v>
      </c>
      <c r="R1659" s="105">
        <v>18278874779</v>
      </c>
      <c r="S1659" s="103" t="s">
        <v>1517</v>
      </c>
      <c r="T1659" s="103" t="s">
        <v>1517</v>
      </c>
      <c r="U1659" s="106" t="s">
        <v>20198</v>
      </c>
      <c r="V1659" s="105" t="s">
        <v>21992</v>
      </c>
      <c r="W1659" s="107" t="s">
        <v>317</v>
      </c>
      <c r="X1659" t="s">
        <v>17714</v>
      </c>
      <c r="AA1659">
        <f ca="1" t="shared" si="51"/>
        <v>17</v>
      </c>
    </row>
    <row r="1660" spans="1:27">
      <c r="A1660" s="101">
        <v>24</v>
      </c>
      <c r="B1660" s="89" t="str">
        <f t="shared" si="50"/>
        <v>452731200410282413</v>
      </c>
      <c r="C1660" s="89" t="s">
        <v>317</v>
      </c>
      <c r="D1660" s="102" t="s">
        <v>6859</v>
      </c>
      <c r="E1660" s="102" t="s">
        <v>24</v>
      </c>
      <c r="F1660" s="103" t="s">
        <v>20205</v>
      </c>
      <c r="G1660" s="103" t="s">
        <v>20412</v>
      </c>
      <c r="H1660" s="104" t="s">
        <v>6858</v>
      </c>
      <c r="I1660" s="103" t="s">
        <v>30</v>
      </c>
      <c r="J1660" s="103" t="s">
        <v>30</v>
      </c>
      <c r="K1660" s="103" t="s">
        <v>30</v>
      </c>
      <c r="L1660" s="103" t="s">
        <v>30</v>
      </c>
      <c r="M1660" s="103" t="s">
        <v>30</v>
      </c>
      <c r="N1660" s="103" t="s">
        <v>30</v>
      </c>
      <c r="O1660" s="103" t="s">
        <v>27</v>
      </c>
      <c r="P1660" s="103" t="s">
        <v>140</v>
      </c>
      <c r="Q1660" s="103" t="s">
        <v>6861</v>
      </c>
      <c r="R1660" s="105" t="s">
        <v>6862</v>
      </c>
      <c r="S1660" s="103" t="s">
        <v>8322</v>
      </c>
      <c r="T1660" s="103" t="s">
        <v>140</v>
      </c>
      <c r="U1660" s="106" t="s">
        <v>21993</v>
      </c>
      <c r="V1660" s="105" t="s">
        <v>21985</v>
      </c>
      <c r="W1660" s="107" t="s">
        <v>317</v>
      </c>
      <c r="X1660" t="s">
        <v>21994</v>
      </c>
      <c r="AA1660">
        <f ca="1" t="shared" si="51"/>
        <v>16</v>
      </c>
    </row>
    <row r="1661" spans="1:27">
      <c r="A1661" s="101">
        <v>25</v>
      </c>
      <c r="B1661" s="89" t="str">
        <f t="shared" si="50"/>
        <v>450124200402162712</v>
      </c>
      <c r="C1661" s="89" t="s">
        <v>317</v>
      </c>
      <c r="D1661" s="102" t="s">
        <v>6864</v>
      </c>
      <c r="E1661" s="102" t="s">
        <v>24</v>
      </c>
      <c r="F1661" s="103" t="s">
        <v>20205</v>
      </c>
      <c r="G1661" s="103" t="s">
        <v>20742</v>
      </c>
      <c r="H1661" s="104" t="s">
        <v>6863</v>
      </c>
      <c r="I1661" s="103" t="s">
        <v>30</v>
      </c>
      <c r="J1661" s="103" t="s">
        <v>30</v>
      </c>
      <c r="K1661" s="103" t="s">
        <v>30</v>
      </c>
      <c r="L1661" s="103" t="s">
        <v>30</v>
      </c>
      <c r="M1661" s="103" t="s">
        <v>30</v>
      </c>
      <c r="N1661" s="103" t="s">
        <v>30</v>
      </c>
      <c r="O1661" s="103" t="s">
        <v>27</v>
      </c>
      <c r="P1661" s="103" t="s">
        <v>1517</v>
      </c>
      <c r="Q1661" s="103" t="s">
        <v>6866</v>
      </c>
      <c r="R1661" s="105" t="s">
        <v>6867</v>
      </c>
      <c r="S1661" s="103" t="s">
        <v>1517</v>
      </c>
      <c r="T1661" s="103" t="s">
        <v>21995</v>
      </c>
      <c r="U1661" s="106" t="s">
        <v>21996</v>
      </c>
      <c r="V1661" s="105">
        <v>0</v>
      </c>
      <c r="W1661" s="107" t="s">
        <v>317</v>
      </c>
      <c r="X1661" t="s">
        <v>17715</v>
      </c>
      <c r="AA1661">
        <f ca="1" t="shared" si="51"/>
        <v>17</v>
      </c>
    </row>
    <row r="1662" spans="1:27">
      <c r="A1662" s="101">
        <v>26</v>
      </c>
      <c r="B1662" s="89" t="str">
        <f t="shared" si="50"/>
        <v>452731200301280013</v>
      </c>
      <c r="C1662" s="89" t="s">
        <v>317</v>
      </c>
      <c r="D1662" s="102" t="s">
        <v>6869</v>
      </c>
      <c r="E1662" s="102" t="s">
        <v>24</v>
      </c>
      <c r="F1662" s="103" t="s">
        <v>20131</v>
      </c>
      <c r="G1662" s="103" t="s">
        <v>20157</v>
      </c>
      <c r="H1662" s="104" t="s">
        <v>6868</v>
      </c>
      <c r="I1662" s="103" t="s">
        <v>30</v>
      </c>
      <c r="J1662" s="103" t="s">
        <v>30</v>
      </c>
      <c r="K1662" s="103" t="s">
        <v>30</v>
      </c>
      <c r="L1662" s="103" t="s">
        <v>30</v>
      </c>
      <c r="M1662" s="103" t="s">
        <v>30</v>
      </c>
      <c r="N1662" s="103" t="s">
        <v>30</v>
      </c>
      <c r="O1662" s="103" t="s">
        <v>27</v>
      </c>
      <c r="P1662" s="103" t="s">
        <v>1517</v>
      </c>
      <c r="Q1662" s="103" t="s">
        <v>6871</v>
      </c>
      <c r="R1662" s="105" t="s">
        <v>6872</v>
      </c>
      <c r="S1662" s="103" t="s">
        <v>1517</v>
      </c>
      <c r="T1662" s="103" t="s">
        <v>1517</v>
      </c>
      <c r="U1662" s="106" t="s">
        <v>21215</v>
      </c>
      <c r="V1662" s="105" t="s">
        <v>21997</v>
      </c>
      <c r="W1662" s="107" t="s">
        <v>317</v>
      </c>
      <c r="X1662" t="s">
        <v>19229</v>
      </c>
      <c r="AA1662">
        <f ca="1" t="shared" si="51"/>
        <v>18</v>
      </c>
    </row>
    <row r="1663" spans="1:27">
      <c r="A1663" s="101">
        <v>27</v>
      </c>
      <c r="B1663" s="89" t="str">
        <f t="shared" si="50"/>
        <v>452731200403214818</v>
      </c>
      <c r="C1663" s="89" t="s">
        <v>317</v>
      </c>
      <c r="D1663" s="102" t="s">
        <v>6874</v>
      </c>
      <c r="E1663" s="102" t="s">
        <v>24</v>
      </c>
      <c r="F1663" s="103" t="s">
        <v>20131</v>
      </c>
      <c r="G1663" s="103" t="s">
        <v>20707</v>
      </c>
      <c r="H1663" s="104" t="s">
        <v>6873</v>
      </c>
      <c r="I1663" s="103" t="s">
        <v>27</v>
      </c>
      <c r="J1663" s="103" t="s">
        <v>30</v>
      </c>
      <c r="K1663" s="103" t="s">
        <v>30</v>
      </c>
      <c r="L1663" s="103" t="s">
        <v>30</v>
      </c>
      <c r="M1663" s="103" t="s">
        <v>30</v>
      </c>
      <c r="N1663" s="103" t="s">
        <v>30</v>
      </c>
      <c r="O1663" s="103" t="s">
        <v>27</v>
      </c>
      <c r="P1663" s="103" t="s">
        <v>1517</v>
      </c>
      <c r="Q1663" s="103" t="s">
        <v>6876</v>
      </c>
      <c r="R1663" s="105">
        <v>15878688782</v>
      </c>
      <c r="S1663" s="103" t="s">
        <v>1517</v>
      </c>
      <c r="T1663" s="103" t="s">
        <v>20167</v>
      </c>
      <c r="U1663" s="106" t="s">
        <v>21998</v>
      </c>
      <c r="V1663" s="105"/>
      <c r="W1663" s="107" t="s">
        <v>317</v>
      </c>
      <c r="X1663" t="s">
        <v>6875</v>
      </c>
      <c r="AA1663">
        <f ca="1" t="shared" si="51"/>
        <v>17</v>
      </c>
    </row>
    <row r="1664" spans="1:27">
      <c r="A1664" s="101">
        <v>28</v>
      </c>
      <c r="B1664" s="89" t="str">
        <f t="shared" si="50"/>
        <v>452731200412310916</v>
      </c>
      <c r="C1664" s="89" t="s">
        <v>317</v>
      </c>
      <c r="D1664" s="102" t="s">
        <v>6878</v>
      </c>
      <c r="E1664" s="102" t="s">
        <v>24</v>
      </c>
      <c r="F1664" s="103" t="s">
        <v>20131</v>
      </c>
      <c r="G1664" s="103" t="s">
        <v>20996</v>
      </c>
      <c r="H1664" s="104" t="s">
        <v>6877</v>
      </c>
      <c r="I1664" s="103" t="s">
        <v>30</v>
      </c>
      <c r="J1664" s="103" t="s">
        <v>30</v>
      </c>
      <c r="K1664" s="103" t="s">
        <v>30</v>
      </c>
      <c r="L1664" s="103" t="s">
        <v>30</v>
      </c>
      <c r="M1664" s="103" t="s">
        <v>30</v>
      </c>
      <c r="N1664" s="103" t="s">
        <v>30</v>
      </c>
      <c r="O1664" s="103" t="s">
        <v>27</v>
      </c>
      <c r="P1664" s="103" t="s">
        <v>1517</v>
      </c>
      <c r="Q1664" s="103" t="s">
        <v>6879</v>
      </c>
      <c r="R1664" s="105">
        <v>15807784678</v>
      </c>
      <c r="S1664" s="103" t="s">
        <v>1517</v>
      </c>
      <c r="T1664" s="103" t="s">
        <v>20151</v>
      </c>
      <c r="U1664" s="106" t="s">
        <v>20367</v>
      </c>
      <c r="V1664" s="105" t="s">
        <v>21533</v>
      </c>
      <c r="W1664" s="107" t="s">
        <v>317</v>
      </c>
      <c r="X1664" t="s">
        <v>17716</v>
      </c>
      <c r="AA1664">
        <f ca="1" t="shared" si="51"/>
        <v>16</v>
      </c>
    </row>
    <row r="1665" spans="1:27">
      <c r="A1665" s="101">
        <v>29</v>
      </c>
      <c r="B1665" s="89" t="str">
        <f t="shared" si="50"/>
        <v>452731200303092710</v>
      </c>
      <c r="C1665" s="89" t="s">
        <v>317</v>
      </c>
      <c r="D1665" s="102" t="s">
        <v>6881</v>
      </c>
      <c r="E1665" s="102" t="s">
        <v>24</v>
      </c>
      <c r="F1665" s="103" t="s">
        <v>20131</v>
      </c>
      <c r="G1665" s="103" t="s">
        <v>20202</v>
      </c>
      <c r="H1665" s="104" t="s">
        <v>6880</v>
      </c>
      <c r="I1665" s="103" t="s">
        <v>30</v>
      </c>
      <c r="J1665" s="103" t="s">
        <v>30</v>
      </c>
      <c r="K1665" s="103" t="s">
        <v>30</v>
      </c>
      <c r="L1665" s="103" t="s">
        <v>18798</v>
      </c>
      <c r="M1665" s="103" t="s">
        <v>30</v>
      </c>
      <c r="N1665" s="103" t="s">
        <v>30</v>
      </c>
      <c r="O1665" s="103" t="s">
        <v>27</v>
      </c>
      <c r="P1665" s="103" t="s">
        <v>20277</v>
      </c>
      <c r="Q1665" s="103" t="s">
        <v>6882</v>
      </c>
      <c r="R1665" s="105">
        <v>19907881562</v>
      </c>
      <c r="S1665" s="103" t="s">
        <v>1517</v>
      </c>
      <c r="T1665" s="103" t="s">
        <v>21999</v>
      </c>
      <c r="U1665" s="106" t="s">
        <v>20985</v>
      </c>
      <c r="V1665" s="105" t="s">
        <v>20986</v>
      </c>
      <c r="W1665" s="107" t="s">
        <v>317</v>
      </c>
      <c r="X1665" t="s">
        <v>19230</v>
      </c>
      <c r="AA1665">
        <f ca="1" t="shared" si="51"/>
        <v>18</v>
      </c>
    </row>
    <row r="1666" spans="1:27">
      <c r="A1666" s="101">
        <v>30</v>
      </c>
      <c r="B1666" s="89" t="str">
        <f t="shared" si="50"/>
        <v>451224200302170914</v>
      </c>
      <c r="C1666" s="89" t="s">
        <v>317</v>
      </c>
      <c r="D1666" s="102" t="s">
        <v>6884</v>
      </c>
      <c r="E1666" s="102" t="s">
        <v>24</v>
      </c>
      <c r="F1666" s="103" t="s">
        <v>20131</v>
      </c>
      <c r="G1666" s="103" t="s">
        <v>20161</v>
      </c>
      <c r="H1666" s="104" t="s">
        <v>6883</v>
      </c>
      <c r="I1666" s="103" t="s">
        <v>30</v>
      </c>
      <c r="J1666" s="103" t="s">
        <v>30</v>
      </c>
      <c r="K1666" s="103" t="s">
        <v>30</v>
      </c>
      <c r="L1666" s="103" t="s">
        <v>30</v>
      </c>
      <c r="M1666" s="103" t="s">
        <v>30</v>
      </c>
      <c r="N1666" s="103" t="s">
        <v>30</v>
      </c>
      <c r="O1666" s="103" t="s">
        <v>27</v>
      </c>
      <c r="P1666" s="103" t="s">
        <v>10674</v>
      </c>
      <c r="Q1666" s="103" t="s">
        <v>6886</v>
      </c>
      <c r="R1666" s="105">
        <v>17307887596</v>
      </c>
      <c r="S1666" s="103" t="s">
        <v>10674</v>
      </c>
      <c r="T1666" s="103"/>
      <c r="U1666" s="106" t="s">
        <v>22000</v>
      </c>
      <c r="V1666" s="105" t="s">
        <v>22001</v>
      </c>
      <c r="W1666" s="107" t="s">
        <v>317</v>
      </c>
      <c r="X1666" t="s">
        <v>6885</v>
      </c>
      <c r="AA1666">
        <f ca="1" t="shared" si="51"/>
        <v>18</v>
      </c>
    </row>
    <row r="1667" spans="1:27">
      <c r="A1667" s="101">
        <v>31</v>
      </c>
      <c r="B1667" s="89" t="str">
        <f t="shared" ref="B1667:B1730" si="52">H1667</f>
        <v>451229200301082754</v>
      </c>
      <c r="C1667" s="89" t="s">
        <v>317</v>
      </c>
      <c r="D1667" s="102" t="s">
        <v>6888</v>
      </c>
      <c r="E1667" s="102" t="s">
        <v>24</v>
      </c>
      <c r="F1667" s="103" t="s">
        <v>20178</v>
      </c>
      <c r="G1667" s="103" t="s">
        <v>20157</v>
      </c>
      <c r="H1667" s="104" t="s">
        <v>6887</v>
      </c>
      <c r="I1667" s="103" t="s">
        <v>30</v>
      </c>
      <c r="J1667" s="103" t="s">
        <v>30</v>
      </c>
      <c r="K1667" s="103" t="s">
        <v>27</v>
      </c>
      <c r="L1667" s="103" t="s">
        <v>30</v>
      </c>
      <c r="M1667" s="103" t="s">
        <v>30</v>
      </c>
      <c r="N1667" s="103" t="s">
        <v>30</v>
      </c>
      <c r="O1667" s="103" t="s">
        <v>27</v>
      </c>
      <c r="P1667" s="103" t="s">
        <v>20277</v>
      </c>
      <c r="Q1667" s="103" t="s">
        <v>6890</v>
      </c>
      <c r="R1667" s="105">
        <v>17776576560</v>
      </c>
      <c r="S1667" s="103" t="s">
        <v>1517</v>
      </c>
      <c r="T1667" s="103" t="s">
        <v>21999</v>
      </c>
      <c r="U1667" s="106" t="s">
        <v>21393</v>
      </c>
      <c r="V1667" s="105" t="s">
        <v>22002</v>
      </c>
      <c r="W1667" s="107" t="s">
        <v>317</v>
      </c>
      <c r="X1667" t="s">
        <v>19231</v>
      </c>
      <c r="AA1667">
        <f ca="1" t="shared" si="51"/>
        <v>18</v>
      </c>
    </row>
    <row r="1668" spans="1:27">
      <c r="A1668" s="101">
        <v>32</v>
      </c>
      <c r="B1668" s="89" t="str">
        <f t="shared" si="52"/>
        <v>452731200212231818</v>
      </c>
      <c r="C1668" s="89" t="s">
        <v>317</v>
      </c>
      <c r="D1668" s="102" t="s">
        <v>6892</v>
      </c>
      <c r="E1668" s="102" t="s">
        <v>24</v>
      </c>
      <c r="F1668" s="103" t="s">
        <v>20131</v>
      </c>
      <c r="G1668" s="103" t="s">
        <v>20136</v>
      </c>
      <c r="H1668" s="104" t="s">
        <v>6891</v>
      </c>
      <c r="I1668" s="103" t="s">
        <v>30</v>
      </c>
      <c r="J1668" s="103" t="s">
        <v>30</v>
      </c>
      <c r="K1668" s="103" t="s">
        <v>30</v>
      </c>
      <c r="L1668" s="103" t="s">
        <v>27</v>
      </c>
      <c r="M1668" s="103" t="s">
        <v>30</v>
      </c>
      <c r="N1668" s="103" t="s">
        <v>30</v>
      </c>
      <c r="O1668" s="103" t="s">
        <v>27</v>
      </c>
      <c r="P1668" s="103" t="s">
        <v>20208</v>
      </c>
      <c r="Q1668" s="103" t="s">
        <v>6894</v>
      </c>
      <c r="R1668" s="105">
        <v>15975784138</v>
      </c>
      <c r="S1668" s="103" t="s">
        <v>1517</v>
      </c>
      <c r="T1668" s="103" t="s">
        <v>20208</v>
      </c>
      <c r="U1668" s="106" t="s">
        <v>21079</v>
      </c>
      <c r="V1668" s="105"/>
      <c r="W1668" s="107" t="s">
        <v>317</v>
      </c>
      <c r="X1668" t="s">
        <v>6893</v>
      </c>
      <c r="AA1668">
        <f ca="1" t="shared" ref="AA1668:AA1731" si="53">DATEDIF(TEXT(MID(H1668,7,8),"00-00-00"),TODAY(),"y")</f>
        <v>18</v>
      </c>
    </row>
    <row r="1669" spans="1:27">
      <c r="A1669" s="101">
        <v>33</v>
      </c>
      <c r="B1669" s="89" t="str">
        <f t="shared" si="52"/>
        <v>45273120020219091x </v>
      </c>
      <c r="C1669" s="89" t="s">
        <v>317</v>
      </c>
      <c r="D1669" s="102" t="s">
        <v>6896</v>
      </c>
      <c r="E1669" s="102" t="s">
        <v>24</v>
      </c>
      <c r="F1669" s="103" t="s">
        <v>20131</v>
      </c>
      <c r="G1669" s="103" t="s">
        <v>20194</v>
      </c>
      <c r="H1669" s="104" t="s">
        <v>6895</v>
      </c>
      <c r="I1669" s="103" t="s">
        <v>30</v>
      </c>
      <c r="J1669" s="103" t="s">
        <v>30</v>
      </c>
      <c r="K1669" s="103" t="s">
        <v>30</v>
      </c>
      <c r="L1669" s="103" t="s">
        <v>30</v>
      </c>
      <c r="M1669" s="103" t="s">
        <v>30</v>
      </c>
      <c r="N1669" s="103" t="s">
        <v>30</v>
      </c>
      <c r="O1669" s="103" t="s">
        <v>27</v>
      </c>
      <c r="P1669" s="103" t="s">
        <v>1517</v>
      </c>
      <c r="Q1669" s="103" t="s">
        <v>6898</v>
      </c>
      <c r="R1669" s="105">
        <v>13657780186</v>
      </c>
      <c r="S1669" s="103" t="s">
        <v>1517</v>
      </c>
      <c r="T1669" s="103" t="s">
        <v>20151</v>
      </c>
      <c r="U1669" s="106" t="s">
        <v>22003</v>
      </c>
      <c r="V1669" s="105" t="s">
        <v>21801</v>
      </c>
      <c r="W1669" s="107" t="s">
        <v>317</v>
      </c>
      <c r="X1669" t="s">
        <v>19232</v>
      </c>
      <c r="AA1669">
        <f ca="1" t="shared" si="53"/>
        <v>19</v>
      </c>
    </row>
    <row r="1670" spans="1:27">
      <c r="A1670" s="101">
        <v>34</v>
      </c>
      <c r="B1670" s="89" t="str">
        <f t="shared" si="52"/>
        <v>452731200310020918 </v>
      </c>
      <c r="C1670" s="89" t="s">
        <v>317</v>
      </c>
      <c r="D1670" s="102" t="s">
        <v>6900</v>
      </c>
      <c r="E1670" s="102" t="s">
        <v>24</v>
      </c>
      <c r="F1670" s="103" t="s">
        <v>20131</v>
      </c>
      <c r="G1670" s="103" t="s">
        <v>20307</v>
      </c>
      <c r="H1670" s="104" t="s">
        <v>6899</v>
      </c>
      <c r="I1670" s="103" t="s">
        <v>30</v>
      </c>
      <c r="J1670" s="103" t="s">
        <v>30</v>
      </c>
      <c r="K1670" s="103" t="s">
        <v>30</v>
      </c>
      <c r="L1670" s="103" t="s">
        <v>30</v>
      </c>
      <c r="M1670" s="103" t="s">
        <v>30</v>
      </c>
      <c r="N1670" s="103" t="s">
        <v>30</v>
      </c>
      <c r="O1670" s="103" t="s">
        <v>27</v>
      </c>
      <c r="P1670" s="103" t="s">
        <v>20151</v>
      </c>
      <c r="Q1670" s="103" t="s">
        <v>6901</v>
      </c>
      <c r="R1670" s="105">
        <v>15878846582</v>
      </c>
      <c r="S1670" s="103" t="s">
        <v>1517</v>
      </c>
      <c r="T1670" s="103" t="s">
        <v>20151</v>
      </c>
      <c r="U1670" s="106" t="s">
        <v>20652</v>
      </c>
      <c r="V1670" s="105" t="s">
        <v>20729</v>
      </c>
      <c r="W1670" s="107" t="s">
        <v>317</v>
      </c>
      <c r="X1670" t="s">
        <v>17717</v>
      </c>
      <c r="AA1670">
        <f ca="1" t="shared" si="53"/>
        <v>17</v>
      </c>
    </row>
    <row r="1671" spans="1:27">
      <c r="A1671" s="101">
        <v>35</v>
      </c>
      <c r="B1671" s="89" t="str">
        <f t="shared" si="52"/>
        <v>452731200403270916 </v>
      </c>
      <c r="C1671" s="89" t="s">
        <v>317</v>
      </c>
      <c r="D1671" s="102" t="s">
        <v>6903</v>
      </c>
      <c r="E1671" s="102" t="s">
        <v>24</v>
      </c>
      <c r="F1671" s="103" t="s">
        <v>20131</v>
      </c>
      <c r="G1671" s="103" t="s">
        <v>20707</v>
      </c>
      <c r="H1671" s="104" t="s">
        <v>6902</v>
      </c>
      <c r="I1671" s="103" t="s">
        <v>30</v>
      </c>
      <c r="J1671" s="103" t="s">
        <v>30</v>
      </c>
      <c r="K1671" s="103" t="s">
        <v>30</v>
      </c>
      <c r="L1671" s="103" t="s">
        <v>30</v>
      </c>
      <c r="M1671" s="103" t="s">
        <v>30</v>
      </c>
      <c r="N1671" s="103" t="s">
        <v>30</v>
      </c>
      <c r="O1671" s="103" t="s">
        <v>27</v>
      </c>
      <c r="P1671" s="103" t="s">
        <v>20151</v>
      </c>
      <c r="Q1671" s="103" t="s">
        <v>6904</v>
      </c>
      <c r="R1671" s="105">
        <v>13877876253</v>
      </c>
      <c r="S1671" s="103" t="s">
        <v>1517</v>
      </c>
      <c r="T1671" s="103" t="s">
        <v>20151</v>
      </c>
      <c r="U1671" s="106" t="s">
        <v>20266</v>
      </c>
      <c r="V1671" s="105" t="s">
        <v>21155</v>
      </c>
      <c r="W1671" s="107" t="s">
        <v>317</v>
      </c>
      <c r="X1671" t="s">
        <v>17718</v>
      </c>
      <c r="AA1671">
        <f ca="1" t="shared" si="53"/>
        <v>17</v>
      </c>
    </row>
    <row r="1672" spans="1:27">
      <c r="A1672" s="101">
        <v>36</v>
      </c>
      <c r="B1672" s="89" t="str">
        <f t="shared" si="52"/>
        <v>451229200403060919</v>
      </c>
      <c r="C1672" s="89" t="s">
        <v>317</v>
      </c>
      <c r="D1672" s="102" t="s">
        <v>6906</v>
      </c>
      <c r="E1672" s="102" t="s">
        <v>24</v>
      </c>
      <c r="F1672" s="103" t="s">
        <v>20131</v>
      </c>
      <c r="G1672" s="103" t="s">
        <v>20707</v>
      </c>
      <c r="H1672" s="104" t="s">
        <v>6905</v>
      </c>
      <c r="I1672" s="103" t="s">
        <v>30</v>
      </c>
      <c r="J1672" s="103" t="s">
        <v>30</v>
      </c>
      <c r="K1672" s="103" t="s">
        <v>30</v>
      </c>
      <c r="L1672" s="103" t="s">
        <v>30</v>
      </c>
      <c r="M1672" s="103" t="s">
        <v>30</v>
      </c>
      <c r="N1672" s="103" t="s">
        <v>30</v>
      </c>
      <c r="O1672" s="103" t="s">
        <v>27</v>
      </c>
      <c r="P1672" s="103" t="s">
        <v>20151</v>
      </c>
      <c r="Q1672" s="103" t="s">
        <v>6908</v>
      </c>
      <c r="R1672" s="105">
        <v>15977838233</v>
      </c>
      <c r="S1672" s="103" t="s">
        <v>1517</v>
      </c>
      <c r="T1672" s="103" t="s">
        <v>20151</v>
      </c>
      <c r="U1672" s="106" t="s">
        <v>21037</v>
      </c>
      <c r="V1672" s="105" t="s">
        <v>21037</v>
      </c>
      <c r="W1672" s="107" t="s">
        <v>317</v>
      </c>
      <c r="X1672" t="s">
        <v>17719</v>
      </c>
      <c r="AA1672">
        <f ca="1" t="shared" si="53"/>
        <v>17</v>
      </c>
    </row>
    <row r="1673" spans="1:27">
      <c r="A1673" s="101">
        <v>37</v>
      </c>
      <c r="B1673" s="89" t="str">
        <f t="shared" si="52"/>
        <v>451229200403155723</v>
      </c>
      <c r="C1673" s="89" t="s">
        <v>317</v>
      </c>
      <c r="D1673" s="102" t="s">
        <v>6910</v>
      </c>
      <c r="E1673" s="102" t="s">
        <v>143</v>
      </c>
      <c r="F1673" s="103" t="s">
        <v>20131</v>
      </c>
      <c r="G1673" s="103" t="s">
        <v>20707</v>
      </c>
      <c r="H1673" s="104" t="s">
        <v>6909</v>
      </c>
      <c r="I1673" s="103" t="s">
        <v>30</v>
      </c>
      <c r="J1673" s="103" t="s">
        <v>30</v>
      </c>
      <c r="K1673" s="103" t="s">
        <v>30</v>
      </c>
      <c r="L1673" s="103" t="s">
        <v>30</v>
      </c>
      <c r="M1673" s="103" t="s">
        <v>30</v>
      </c>
      <c r="N1673" s="103" t="s">
        <v>30</v>
      </c>
      <c r="O1673" s="103" t="s">
        <v>27</v>
      </c>
      <c r="P1673" s="103" t="s">
        <v>1517</v>
      </c>
      <c r="Q1673" s="103" t="s">
        <v>6912</v>
      </c>
      <c r="R1673" s="105">
        <v>13877895504</v>
      </c>
      <c r="S1673" s="103" t="s">
        <v>1517</v>
      </c>
      <c r="T1673" s="103"/>
      <c r="U1673" s="106" t="s">
        <v>21274</v>
      </c>
      <c r="V1673" s="105" t="s">
        <v>22004</v>
      </c>
      <c r="W1673" s="107" t="s">
        <v>317</v>
      </c>
      <c r="X1673" t="s">
        <v>22005</v>
      </c>
      <c r="AA1673">
        <f ca="1" t="shared" si="53"/>
        <v>17</v>
      </c>
    </row>
    <row r="1674" spans="1:27">
      <c r="A1674" s="101">
        <v>38</v>
      </c>
      <c r="B1674" s="89" t="str">
        <f t="shared" si="52"/>
        <v>452731200405114829</v>
      </c>
      <c r="C1674" s="89" t="s">
        <v>317</v>
      </c>
      <c r="D1674" s="102" t="s">
        <v>6914</v>
      </c>
      <c r="E1674" s="102" t="s">
        <v>143</v>
      </c>
      <c r="F1674" s="103" t="s">
        <v>20131</v>
      </c>
      <c r="G1674" s="103" t="s">
        <v>20608</v>
      </c>
      <c r="H1674" s="104" t="s">
        <v>6913</v>
      </c>
      <c r="I1674" s="103" t="s">
        <v>30</v>
      </c>
      <c r="J1674" s="103" t="s">
        <v>30</v>
      </c>
      <c r="K1674" s="103" t="s">
        <v>30</v>
      </c>
      <c r="L1674" s="103" t="s">
        <v>30</v>
      </c>
      <c r="M1674" s="103" t="s">
        <v>30</v>
      </c>
      <c r="N1674" s="103" t="s">
        <v>30</v>
      </c>
      <c r="O1674" s="103" t="s">
        <v>27</v>
      </c>
      <c r="P1674" s="103" t="s">
        <v>1517</v>
      </c>
      <c r="Q1674" s="103" t="s">
        <v>109</v>
      </c>
      <c r="R1674" s="105" t="s">
        <v>6916</v>
      </c>
      <c r="S1674" s="103" t="s">
        <v>1517</v>
      </c>
      <c r="T1674" s="103" t="s">
        <v>1517</v>
      </c>
      <c r="U1674" s="106" t="s">
        <v>20352</v>
      </c>
      <c r="V1674" s="105" t="s">
        <v>22006</v>
      </c>
      <c r="W1674" s="107" t="s">
        <v>317</v>
      </c>
      <c r="X1674" t="s">
        <v>17720</v>
      </c>
      <c r="AA1674">
        <f ca="1" t="shared" si="53"/>
        <v>17</v>
      </c>
    </row>
    <row r="1675" spans="1:27">
      <c r="A1675" s="101">
        <v>39</v>
      </c>
      <c r="B1675" s="89" t="str">
        <f t="shared" si="52"/>
        <v>452731200309240948</v>
      </c>
      <c r="C1675" s="89" t="s">
        <v>317</v>
      </c>
      <c r="D1675" s="102" t="s">
        <v>6918</v>
      </c>
      <c r="E1675" s="102" t="s">
        <v>143</v>
      </c>
      <c r="F1675" s="103" t="s">
        <v>20131</v>
      </c>
      <c r="G1675" s="103" t="s">
        <v>20168</v>
      </c>
      <c r="H1675" s="104" t="s">
        <v>6917</v>
      </c>
      <c r="I1675" s="103" t="s">
        <v>27</v>
      </c>
      <c r="J1675" s="103" t="s">
        <v>30</v>
      </c>
      <c r="K1675" s="103" t="s">
        <v>30</v>
      </c>
      <c r="L1675" s="103" t="s">
        <v>30</v>
      </c>
      <c r="M1675" s="103" t="s">
        <v>30</v>
      </c>
      <c r="N1675" s="103" t="s">
        <v>30</v>
      </c>
      <c r="O1675" s="103" t="s">
        <v>27</v>
      </c>
      <c r="P1675" s="103" t="s">
        <v>1517</v>
      </c>
      <c r="Q1675" s="103" t="s">
        <v>6920</v>
      </c>
      <c r="R1675" s="105">
        <v>18176744249</v>
      </c>
      <c r="S1675" s="103" t="s">
        <v>1517</v>
      </c>
      <c r="T1675" s="103" t="s">
        <v>20151</v>
      </c>
      <c r="U1675" s="106" t="s">
        <v>20151</v>
      </c>
      <c r="V1675" s="105" t="s">
        <v>20501</v>
      </c>
      <c r="W1675" s="107" t="s">
        <v>317</v>
      </c>
      <c r="X1675" t="s">
        <v>17721</v>
      </c>
      <c r="AA1675">
        <f ca="1" t="shared" si="53"/>
        <v>17</v>
      </c>
    </row>
    <row r="1676" spans="1:27">
      <c r="A1676" s="101">
        <v>40</v>
      </c>
      <c r="B1676" s="89" t="str">
        <f t="shared" si="52"/>
        <v>452731200308181819</v>
      </c>
      <c r="C1676" s="89" t="s">
        <v>317</v>
      </c>
      <c r="D1676" s="102" t="s">
        <v>6922</v>
      </c>
      <c r="E1676" s="102" t="s">
        <v>24</v>
      </c>
      <c r="F1676" s="103" t="s">
        <v>20131</v>
      </c>
      <c r="G1676" s="103" t="s">
        <v>20163</v>
      </c>
      <c r="H1676" s="104" t="s">
        <v>6921</v>
      </c>
      <c r="I1676" s="103" t="s">
        <v>30</v>
      </c>
      <c r="J1676" s="103" t="s">
        <v>30</v>
      </c>
      <c r="K1676" s="103" t="s">
        <v>30</v>
      </c>
      <c r="L1676" s="103" t="s">
        <v>30</v>
      </c>
      <c r="M1676" s="103" t="s">
        <v>30</v>
      </c>
      <c r="N1676" s="103" t="s">
        <v>30</v>
      </c>
      <c r="O1676" s="103" t="s">
        <v>27</v>
      </c>
      <c r="P1676" s="103" t="s">
        <v>1517</v>
      </c>
      <c r="Q1676" s="103" t="s">
        <v>6923</v>
      </c>
      <c r="R1676" s="105">
        <v>15296079189</v>
      </c>
      <c r="S1676" s="103" t="s">
        <v>1517</v>
      </c>
      <c r="T1676" s="103" t="s">
        <v>20208</v>
      </c>
      <c r="U1676" s="106" t="s">
        <v>20720</v>
      </c>
      <c r="V1676" s="105" t="s">
        <v>20721</v>
      </c>
      <c r="W1676" s="107" t="s">
        <v>317</v>
      </c>
      <c r="X1676" t="s">
        <v>1456</v>
      </c>
      <c r="AA1676">
        <f ca="1" t="shared" si="53"/>
        <v>17</v>
      </c>
    </row>
    <row r="1677" spans="1:27">
      <c r="A1677" s="101">
        <v>41</v>
      </c>
      <c r="B1677" s="89" t="str">
        <f t="shared" si="52"/>
        <v>45273120040406601x</v>
      </c>
      <c r="C1677" s="89" t="s">
        <v>317</v>
      </c>
      <c r="D1677" s="102" t="s">
        <v>6925</v>
      </c>
      <c r="E1677" s="102" t="s">
        <v>24</v>
      </c>
      <c r="F1677" s="103" t="s">
        <v>20205</v>
      </c>
      <c r="G1677" s="103" t="s">
        <v>20255</v>
      </c>
      <c r="H1677" s="104" t="s">
        <v>6924</v>
      </c>
      <c r="I1677" s="103" t="s">
        <v>30</v>
      </c>
      <c r="J1677" s="103" t="s">
        <v>27</v>
      </c>
      <c r="K1677" s="103" t="s">
        <v>30</v>
      </c>
      <c r="L1677" s="103" t="s">
        <v>30</v>
      </c>
      <c r="M1677" s="103" t="s">
        <v>30</v>
      </c>
      <c r="N1677" s="103" t="s">
        <v>30</v>
      </c>
      <c r="O1677" s="103" t="s">
        <v>27</v>
      </c>
      <c r="P1677" s="103" t="s">
        <v>1517</v>
      </c>
      <c r="Q1677" s="103" t="s">
        <v>6927</v>
      </c>
      <c r="R1677" s="105">
        <v>14797768637</v>
      </c>
      <c r="S1677" s="103" t="s">
        <v>1517</v>
      </c>
      <c r="T1677" s="103" t="s">
        <v>1517</v>
      </c>
      <c r="U1677" s="106" t="s">
        <v>20766</v>
      </c>
      <c r="V1677" s="105" t="s">
        <v>22007</v>
      </c>
      <c r="W1677" s="107" t="s">
        <v>317</v>
      </c>
      <c r="X1677" t="s">
        <v>17722</v>
      </c>
      <c r="AA1677">
        <f ca="1" t="shared" si="53"/>
        <v>17</v>
      </c>
    </row>
    <row r="1678" spans="1:27">
      <c r="A1678" s="101">
        <v>42</v>
      </c>
      <c r="B1678" s="89" t="str">
        <f t="shared" si="52"/>
        <v>452731200401084212</v>
      </c>
      <c r="C1678" s="89" t="s">
        <v>317</v>
      </c>
      <c r="D1678" s="102" t="s">
        <v>6929</v>
      </c>
      <c r="E1678" s="102" t="s">
        <v>24</v>
      </c>
      <c r="F1678" s="103" t="s">
        <v>20131</v>
      </c>
      <c r="G1678" s="103" t="s">
        <v>20232</v>
      </c>
      <c r="H1678" s="104" t="s">
        <v>6928</v>
      </c>
      <c r="I1678" s="103" t="s">
        <v>27</v>
      </c>
      <c r="J1678" s="103" t="s">
        <v>30</v>
      </c>
      <c r="K1678" s="103" t="s">
        <v>30</v>
      </c>
      <c r="L1678" s="103" t="s">
        <v>30</v>
      </c>
      <c r="M1678" s="103" t="s">
        <v>30</v>
      </c>
      <c r="N1678" s="103" t="s">
        <v>30</v>
      </c>
      <c r="O1678" s="103" t="s">
        <v>27</v>
      </c>
      <c r="P1678" s="103" t="s">
        <v>1517</v>
      </c>
      <c r="Q1678" s="103" t="s">
        <v>6931</v>
      </c>
      <c r="R1678" s="105">
        <v>18378895711</v>
      </c>
      <c r="S1678" s="103" t="s">
        <v>1517</v>
      </c>
      <c r="T1678" s="103" t="s">
        <v>20133</v>
      </c>
      <c r="U1678" s="106" t="s">
        <v>20133</v>
      </c>
      <c r="V1678" s="105" t="s">
        <v>20156</v>
      </c>
      <c r="W1678" s="107" t="s">
        <v>317</v>
      </c>
      <c r="X1678" t="s">
        <v>6930</v>
      </c>
      <c r="AA1678">
        <f ca="1" t="shared" si="53"/>
        <v>17</v>
      </c>
    </row>
    <row r="1679" spans="1:27">
      <c r="A1679" s="101">
        <v>43</v>
      </c>
      <c r="B1679" s="89" t="str">
        <f t="shared" si="52"/>
        <v>451229200307040918</v>
      </c>
      <c r="C1679" s="89" t="s">
        <v>317</v>
      </c>
      <c r="D1679" s="102" t="s">
        <v>3839</v>
      </c>
      <c r="E1679" s="102" t="s">
        <v>24</v>
      </c>
      <c r="F1679" s="103" t="s">
        <v>20131</v>
      </c>
      <c r="G1679" s="103" t="s">
        <v>20214</v>
      </c>
      <c r="H1679" s="104" t="s">
        <v>6932</v>
      </c>
      <c r="I1679" s="103" t="s">
        <v>30</v>
      </c>
      <c r="J1679" s="103" t="s">
        <v>30</v>
      </c>
      <c r="K1679" s="103" t="s">
        <v>30</v>
      </c>
      <c r="L1679" s="103" t="s">
        <v>30</v>
      </c>
      <c r="M1679" s="103" t="s">
        <v>30</v>
      </c>
      <c r="N1679" s="103" t="s">
        <v>30</v>
      </c>
      <c r="O1679" s="103" t="s">
        <v>27</v>
      </c>
      <c r="P1679" s="103" t="s">
        <v>20151</v>
      </c>
      <c r="Q1679" s="103" t="s">
        <v>6934</v>
      </c>
      <c r="R1679" s="105">
        <v>15723889223</v>
      </c>
      <c r="S1679" s="103" t="s">
        <v>1517</v>
      </c>
      <c r="T1679" s="103" t="s">
        <v>20151</v>
      </c>
      <c r="U1679" s="106" t="s">
        <v>22008</v>
      </c>
      <c r="V1679" s="105" t="s">
        <v>22009</v>
      </c>
      <c r="W1679" s="107" t="s">
        <v>317</v>
      </c>
      <c r="X1679" t="s">
        <v>22010</v>
      </c>
      <c r="AA1679">
        <f ca="1" t="shared" si="53"/>
        <v>18</v>
      </c>
    </row>
    <row r="1680" spans="1:27">
      <c r="A1680" s="101">
        <v>44</v>
      </c>
      <c r="B1680" s="89" t="str">
        <f t="shared" si="52"/>
        <v>451229200402152416</v>
      </c>
      <c r="C1680" s="89" t="s">
        <v>317</v>
      </c>
      <c r="D1680" s="102" t="s">
        <v>6936</v>
      </c>
      <c r="E1680" s="102" t="s">
        <v>24</v>
      </c>
      <c r="F1680" s="103" t="s">
        <v>20178</v>
      </c>
      <c r="G1680" s="103" t="s">
        <v>20742</v>
      </c>
      <c r="H1680" s="104" t="s">
        <v>6935</v>
      </c>
      <c r="I1680" s="103" t="s">
        <v>18798</v>
      </c>
      <c r="J1680" s="103" t="s">
        <v>18561</v>
      </c>
      <c r="K1680" s="103" t="s">
        <v>27</v>
      </c>
      <c r="L1680" s="103" t="s">
        <v>30</v>
      </c>
      <c r="M1680" s="103" t="s">
        <v>30</v>
      </c>
      <c r="N1680" s="103" t="s">
        <v>30</v>
      </c>
      <c r="O1680" s="103" t="s">
        <v>27</v>
      </c>
      <c r="P1680" s="103" t="s">
        <v>20191</v>
      </c>
      <c r="Q1680" s="103" t="s">
        <v>6938</v>
      </c>
      <c r="R1680" s="105">
        <v>19127018786</v>
      </c>
      <c r="S1680" s="103" t="s">
        <v>1517</v>
      </c>
      <c r="T1680" s="103" t="s">
        <v>20191</v>
      </c>
      <c r="U1680" s="106" t="s">
        <v>20244</v>
      </c>
      <c r="V1680" s="105" t="s">
        <v>22011</v>
      </c>
      <c r="W1680" s="107" t="s">
        <v>317</v>
      </c>
      <c r="X1680" t="s">
        <v>6937</v>
      </c>
      <c r="AA1680">
        <f ca="1" t="shared" si="53"/>
        <v>17</v>
      </c>
    </row>
    <row r="1681" spans="1:27">
      <c r="A1681" s="101">
        <v>45</v>
      </c>
      <c r="B1681" s="89" t="str">
        <f t="shared" si="52"/>
        <v>45273120020617241x</v>
      </c>
      <c r="C1681" s="89" t="s">
        <v>317</v>
      </c>
      <c r="D1681" s="102" t="s">
        <v>1002</v>
      </c>
      <c r="E1681" s="102" t="s">
        <v>24</v>
      </c>
      <c r="F1681" s="103" t="s">
        <v>20178</v>
      </c>
      <c r="G1681" s="103" t="s">
        <v>20190</v>
      </c>
      <c r="H1681" s="104" t="s">
        <v>6939</v>
      </c>
      <c r="I1681" s="103" t="s">
        <v>27</v>
      </c>
      <c r="J1681" s="103" t="s">
        <v>30</v>
      </c>
      <c r="K1681" s="103" t="s">
        <v>30</v>
      </c>
      <c r="L1681" s="103" t="s">
        <v>30</v>
      </c>
      <c r="M1681" s="103" t="s">
        <v>30</v>
      </c>
      <c r="N1681" s="103" t="s">
        <v>30</v>
      </c>
      <c r="O1681" s="103" t="s">
        <v>27</v>
      </c>
      <c r="P1681" s="103" t="s">
        <v>20191</v>
      </c>
      <c r="Q1681" s="103" t="s">
        <v>6940</v>
      </c>
      <c r="R1681" s="105">
        <v>18176744467</v>
      </c>
      <c r="S1681" s="103" t="s">
        <v>1517</v>
      </c>
      <c r="T1681" s="103" t="s">
        <v>20191</v>
      </c>
      <c r="U1681" s="106" t="s">
        <v>20570</v>
      </c>
      <c r="V1681" s="105" t="s">
        <v>21386</v>
      </c>
      <c r="W1681" s="107" t="s">
        <v>317</v>
      </c>
      <c r="X1681" t="s">
        <v>4142</v>
      </c>
      <c r="AA1681">
        <f ca="1" t="shared" si="53"/>
        <v>19</v>
      </c>
    </row>
    <row r="1682" spans="1:27">
      <c r="A1682" s="101">
        <v>46</v>
      </c>
      <c r="B1682" s="89" t="str">
        <f t="shared" si="52"/>
        <v>452731200309083014</v>
      </c>
      <c r="C1682" s="89" t="s">
        <v>317</v>
      </c>
      <c r="D1682" s="102" t="s">
        <v>6942</v>
      </c>
      <c r="E1682" s="102" t="s">
        <v>24</v>
      </c>
      <c r="F1682" s="103" t="s">
        <v>20131</v>
      </c>
      <c r="G1682" s="103" t="s">
        <v>20168</v>
      </c>
      <c r="H1682" s="104" t="s">
        <v>6941</v>
      </c>
      <c r="I1682" s="103" t="s">
        <v>30</v>
      </c>
      <c r="J1682" s="103" t="s">
        <v>30</v>
      </c>
      <c r="K1682" s="103" t="s">
        <v>30</v>
      </c>
      <c r="L1682" s="103" t="s">
        <v>30</v>
      </c>
      <c r="M1682" s="103" t="s">
        <v>30</v>
      </c>
      <c r="N1682" s="103" t="s">
        <v>30</v>
      </c>
      <c r="O1682" s="103" t="s">
        <v>27</v>
      </c>
      <c r="P1682" s="103" t="s">
        <v>20315</v>
      </c>
      <c r="Q1682" s="103" t="s">
        <v>6944</v>
      </c>
      <c r="R1682" s="105">
        <v>15977888483</v>
      </c>
      <c r="S1682" s="103" t="s">
        <v>1517</v>
      </c>
      <c r="T1682" s="103" t="s">
        <v>20277</v>
      </c>
      <c r="U1682" s="106" t="s">
        <v>20315</v>
      </c>
      <c r="V1682" s="105" t="s">
        <v>22012</v>
      </c>
      <c r="W1682" s="107" t="s">
        <v>317</v>
      </c>
      <c r="X1682" t="s">
        <v>17723</v>
      </c>
      <c r="AA1682">
        <f ca="1" t="shared" si="53"/>
        <v>17</v>
      </c>
    </row>
    <row r="1683" spans="1:27">
      <c r="A1683" s="101">
        <v>47</v>
      </c>
      <c r="B1683" s="89" t="str">
        <f t="shared" si="52"/>
        <v>45273120040214511x </v>
      </c>
      <c r="C1683" s="89" t="s">
        <v>317</v>
      </c>
      <c r="D1683" s="102" t="s">
        <v>6946</v>
      </c>
      <c r="E1683" s="102" t="s">
        <v>24</v>
      </c>
      <c r="F1683" s="103" t="s">
        <v>20131</v>
      </c>
      <c r="G1683" s="103" t="s">
        <v>22013</v>
      </c>
      <c r="H1683" s="104" t="s">
        <v>6945</v>
      </c>
      <c r="I1683" s="103" t="s">
        <v>30</v>
      </c>
      <c r="J1683" s="103" t="s">
        <v>30</v>
      </c>
      <c r="K1683" s="103" t="s">
        <v>30</v>
      </c>
      <c r="L1683" s="103" t="s">
        <v>30</v>
      </c>
      <c r="M1683" s="103" t="s">
        <v>30</v>
      </c>
      <c r="N1683" s="103" t="s">
        <v>30</v>
      </c>
      <c r="O1683" s="103" t="s">
        <v>27</v>
      </c>
      <c r="P1683" s="103" t="s">
        <v>20164</v>
      </c>
      <c r="Q1683" s="103" t="s">
        <v>6948</v>
      </c>
      <c r="R1683" s="105">
        <v>13556729530</v>
      </c>
      <c r="S1683" s="103" t="s">
        <v>1517</v>
      </c>
      <c r="T1683" s="103" t="s">
        <v>20164</v>
      </c>
      <c r="U1683" s="106" t="s">
        <v>20203</v>
      </c>
      <c r="V1683" s="105" t="s">
        <v>22014</v>
      </c>
      <c r="W1683" s="107" t="s">
        <v>317</v>
      </c>
      <c r="X1683" t="s">
        <v>6947</v>
      </c>
      <c r="AA1683">
        <f ca="1" t="shared" si="53"/>
        <v>17</v>
      </c>
    </row>
    <row r="1684" spans="1:27">
      <c r="A1684" s="101">
        <v>48</v>
      </c>
      <c r="B1684" s="89" t="str">
        <f t="shared" si="52"/>
        <v>452731200411155125</v>
      </c>
      <c r="C1684" s="89" t="s">
        <v>317</v>
      </c>
      <c r="D1684" s="102" t="s">
        <v>6950</v>
      </c>
      <c r="E1684" s="102" t="s">
        <v>143</v>
      </c>
      <c r="F1684" s="103" t="s">
        <v>20131</v>
      </c>
      <c r="G1684" s="103" t="s">
        <v>20823</v>
      </c>
      <c r="H1684" s="104" t="s">
        <v>6949</v>
      </c>
      <c r="I1684" s="103" t="s">
        <v>27</v>
      </c>
      <c r="J1684" s="103" t="s">
        <v>30</v>
      </c>
      <c r="K1684" s="103" t="s">
        <v>30</v>
      </c>
      <c r="L1684" s="103" t="s">
        <v>30</v>
      </c>
      <c r="M1684" s="103" t="s">
        <v>30</v>
      </c>
      <c r="N1684" s="103" t="s">
        <v>27</v>
      </c>
      <c r="O1684" s="103" t="s">
        <v>27</v>
      </c>
      <c r="P1684" s="103" t="s">
        <v>20164</v>
      </c>
      <c r="Q1684" s="103" t="s">
        <v>6952</v>
      </c>
      <c r="R1684" s="105">
        <v>13627704590</v>
      </c>
      <c r="S1684" s="103" t="s">
        <v>1517</v>
      </c>
      <c r="T1684" s="103" t="s">
        <v>20164</v>
      </c>
      <c r="U1684" s="106" t="s">
        <v>20165</v>
      </c>
      <c r="V1684" s="105" t="s">
        <v>22015</v>
      </c>
      <c r="W1684" s="107" t="s">
        <v>317</v>
      </c>
      <c r="X1684" t="s">
        <v>6951</v>
      </c>
      <c r="AA1684">
        <f ca="1" t="shared" si="53"/>
        <v>16</v>
      </c>
    </row>
    <row r="1685" spans="1:27">
      <c r="A1685" s="101">
        <v>49</v>
      </c>
      <c r="B1685" s="89" t="str">
        <f t="shared" si="52"/>
        <v>452731200404126617</v>
      </c>
      <c r="C1685" s="89" t="s">
        <v>317</v>
      </c>
      <c r="D1685" s="102" t="s">
        <v>6954</v>
      </c>
      <c r="E1685" s="102" t="s">
        <v>24</v>
      </c>
      <c r="F1685" s="103" t="s">
        <v>20131</v>
      </c>
      <c r="G1685" s="103" t="s">
        <v>20255</v>
      </c>
      <c r="H1685" s="104" t="s">
        <v>6953</v>
      </c>
      <c r="I1685" s="103" t="s">
        <v>30</v>
      </c>
      <c r="J1685" s="103" t="s">
        <v>30</v>
      </c>
      <c r="K1685" s="103" t="s">
        <v>30</v>
      </c>
      <c r="L1685" s="103" t="s">
        <v>30</v>
      </c>
      <c r="M1685" s="103" t="s">
        <v>30</v>
      </c>
      <c r="N1685" s="103" t="s">
        <v>30</v>
      </c>
      <c r="O1685" s="103" t="s">
        <v>27</v>
      </c>
      <c r="P1685" s="103" t="s">
        <v>1517</v>
      </c>
      <c r="Q1685" s="103" t="s">
        <v>6956</v>
      </c>
      <c r="R1685" s="105">
        <v>13788387267</v>
      </c>
      <c r="S1685" s="103" t="s">
        <v>1517</v>
      </c>
      <c r="T1685" s="103" t="s">
        <v>20894</v>
      </c>
      <c r="U1685" s="106" t="s">
        <v>20894</v>
      </c>
      <c r="V1685" s="105"/>
      <c r="W1685" s="107" t="s">
        <v>317</v>
      </c>
      <c r="X1685" t="s">
        <v>6955</v>
      </c>
      <c r="AA1685">
        <f ca="1" t="shared" si="53"/>
        <v>17</v>
      </c>
    </row>
    <row r="1686" spans="1:27">
      <c r="A1686" s="101">
        <v>50</v>
      </c>
      <c r="B1686" s="89" t="str">
        <f t="shared" si="52"/>
        <v>452731200308055417</v>
      </c>
      <c r="C1686" s="89" t="s">
        <v>317</v>
      </c>
      <c r="D1686" s="102" t="s">
        <v>6958</v>
      </c>
      <c r="E1686" s="102" t="s">
        <v>24</v>
      </c>
      <c r="F1686" s="103" t="s">
        <v>20131</v>
      </c>
      <c r="G1686" s="103" t="s">
        <v>20163</v>
      </c>
      <c r="H1686" s="104" t="s">
        <v>6957</v>
      </c>
      <c r="I1686" s="103" t="s">
        <v>27</v>
      </c>
      <c r="J1686" s="103" t="s">
        <v>30</v>
      </c>
      <c r="K1686" s="103" t="s">
        <v>30</v>
      </c>
      <c r="L1686" s="103" t="s">
        <v>30</v>
      </c>
      <c r="M1686" s="103" t="s">
        <v>30</v>
      </c>
      <c r="N1686" s="103" t="s">
        <v>30</v>
      </c>
      <c r="O1686" s="103" t="s">
        <v>27</v>
      </c>
      <c r="P1686" s="103" t="s">
        <v>1517</v>
      </c>
      <c r="Q1686" s="103" t="s">
        <v>6960</v>
      </c>
      <c r="R1686" s="105">
        <v>13977860478</v>
      </c>
      <c r="S1686" s="103" t="s">
        <v>1517</v>
      </c>
      <c r="T1686" s="103" t="s">
        <v>20144</v>
      </c>
      <c r="U1686" s="106" t="s">
        <v>20144</v>
      </c>
      <c r="V1686" s="105" t="s">
        <v>22016</v>
      </c>
      <c r="W1686" s="107" t="s">
        <v>317</v>
      </c>
      <c r="X1686" t="s">
        <v>17724</v>
      </c>
      <c r="AA1686">
        <f ca="1" t="shared" si="53"/>
        <v>18</v>
      </c>
    </row>
    <row r="1687" spans="1:27">
      <c r="A1687" s="101">
        <v>51</v>
      </c>
      <c r="B1687" s="89" t="str">
        <f t="shared" si="52"/>
        <v>452731200411221815</v>
      </c>
      <c r="C1687" s="89" t="s">
        <v>317</v>
      </c>
      <c r="D1687" s="102" t="s">
        <v>6962</v>
      </c>
      <c r="E1687" s="102" t="s">
        <v>24</v>
      </c>
      <c r="F1687" s="103" t="s">
        <v>20131</v>
      </c>
      <c r="G1687" s="103" t="s">
        <v>20823</v>
      </c>
      <c r="H1687" s="104" t="s">
        <v>6961</v>
      </c>
      <c r="I1687" s="103" t="s">
        <v>30</v>
      </c>
      <c r="J1687" s="103" t="s">
        <v>27</v>
      </c>
      <c r="K1687" s="103" t="s">
        <v>27</v>
      </c>
      <c r="L1687" s="103" t="s">
        <v>30</v>
      </c>
      <c r="M1687" s="103" t="s">
        <v>30</v>
      </c>
      <c r="N1687" s="103" t="s">
        <v>27</v>
      </c>
      <c r="O1687" s="103" t="s">
        <v>27</v>
      </c>
      <c r="P1687" s="103" t="s">
        <v>20208</v>
      </c>
      <c r="Q1687" s="103" t="s">
        <v>6964</v>
      </c>
      <c r="R1687" s="105">
        <v>18378889203</v>
      </c>
      <c r="S1687" s="103" t="s">
        <v>1517</v>
      </c>
      <c r="T1687" s="103" t="s">
        <v>20208</v>
      </c>
      <c r="U1687" s="106" t="s">
        <v>22017</v>
      </c>
      <c r="V1687" s="105" t="s">
        <v>21011</v>
      </c>
      <c r="W1687" s="107" t="s">
        <v>317</v>
      </c>
      <c r="X1687" t="s">
        <v>6963</v>
      </c>
      <c r="AA1687">
        <f ca="1" t="shared" si="53"/>
        <v>16</v>
      </c>
    </row>
    <row r="1688" spans="1:27">
      <c r="A1688" s="101">
        <v>52</v>
      </c>
      <c r="B1688" s="89" t="str">
        <f t="shared" si="52"/>
        <v>451229200406150637</v>
      </c>
      <c r="C1688" s="89" t="s">
        <v>317</v>
      </c>
      <c r="D1688" s="102" t="s">
        <v>6966</v>
      </c>
      <c r="E1688" s="102" t="s">
        <v>24</v>
      </c>
      <c r="F1688" s="103" t="s">
        <v>20178</v>
      </c>
      <c r="G1688" s="103" t="s">
        <v>21826</v>
      </c>
      <c r="H1688" s="104" t="s">
        <v>6965</v>
      </c>
      <c r="I1688" s="103" t="s">
        <v>27</v>
      </c>
      <c r="J1688" s="103" t="s">
        <v>30</v>
      </c>
      <c r="K1688" s="103" t="s">
        <v>30</v>
      </c>
      <c r="L1688" s="103" t="s">
        <v>30</v>
      </c>
      <c r="M1688" s="103" t="s">
        <v>30</v>
      </c>
      <c r="N1688" s="103" t="s">
        <v>30</v>
      </c>
      <c r="O1688" s="103" t="s">
        <v>27</v>
      </c>
      <c r="P1688" s="103" t="s">
        <v>20137</v>
      </c>
      <c r="Q1688" s="103" t="s">
        <v>6968</v>
      </c>
      <c r="R1688" s="105">
        <v>18877840844</v>
      </c>
      <c r="S1688" s="103" t="s">
        <v>1517</v>
      </c>
      <c r="T1688" s="103" t="s">
        <v>20137</v>
      </c>
      <c r="U1688" s="106" t="s">
        <v>20868</v>
      </c>
      <c r="V1688" s="105" t="s">
        <v>22018</v>
      </c>
      <c r="W1688" s="107" t="s">
        <v>317</v>
      </c>
      <c r="X1688" t="s">
        <v>6967</v>
      </c>
      <c r="AA1688">
        <f ca="1" t="shared" si="53"/>
        <v>17</v>
      </c>
    </row>
    <row r="1689" spans="1:27">
      <c r="A1689" s="101">
        <v>53</v>
      </c>
      <c r="B1689" s="89" t="str">
        <f t="shared" si="52"/>
        <v>451229200310092110 </v>
      </c>
      <c r="C1689" s="89" t="s">
        <v>317</v>
      </c>
      <c r="D1689" s="102" t="s">
        <v>6970</v>
      </c>
      <c r="E1689" s="102" t="s">
        <v>24</v>
      </c>
      <c r="F1689" s="103" t="s">
        <v>20131</v>
      </c>
      <c r="G1689" s="103" t="s">
        <v>20307</v>
      </c>
      <c r="H1689" s="104" t="s">
        <v>6969</v>
      </c>
      <c r="I1689" s="103" t="s">
        <v>27</v>
      </c>
      <c r="J1689" s="103" t="s">
        <v>30</v>
      </c>
      <c r="K1689" s="103" t="s">
        <v>30</v>
      </c>
      <c r="L1689" s="103" t="s">
        <v>30</v>
      </c>
      <c r="M1689" s="103" t="s">
        <v>30</v>
      </c>
      <c r="N1689" s="103" t="s">
        <v>30</v>
      </c>
      <c r="O1689" s="103" t="s">
        <v>27</v>
      </c>
      <c r="P1689" s="103" t="s">
        <v>20240</v>
      </c>
      <c r="Q1689" s="103" t="s">
        <v>6972</v>
      </c>
      <c r="R1689" s="105">
        <v>13481867094</v>
      </c>
      <c r="S1689" s="103" t="s">
        <v>1517</v>
      </c>
      <c r="T1689" s="103" t="s">
        <v>20240</v>
      </c>
      <c r="U1689" s="106" t="s">
        <v>20913</v>
      </c>
      <c r="V1689" s="105" t="s">
        <v>22019</v>
      </c>
      <c r="W1689" s="107" t="s">
        <v>317</v>
      </c>
      <c r="X1689" t="s">
        <v>6971</v>
      </c>
      <c r="AA1689">
        <f ca="1" t="shared" si="53"/>
        <v>17</v>
      </c>
    </row>
    <row r="1690" spans="1:27">
      <c r="A1690" s="101">
        <v>54</v>
      </c>
      <c r="B1690" s="89" t="str">
        <f t="shared" si="52"/>
        <v>45273120030406181x</v>
      </c>
      <c r="C1690" s="89" t="s">
        <v>317</v>
      </c>
      <c r="D1690" s="102" t="s">
        <v>6974</v>
      </c>
      <c r="E1690" s="102" t="s">
        <v>24</v>
      </c>
      <c r="F1690" s="103" t="s">
        <v>20131</v>
      </c>
      <c r="G1690" s="103" t="s">
        <v>20154</v>
      </c>
      <c r="H1690" s="104" t="s">
        <v>6973</v>
      </c>
      <c r="I1690" s="103" t="s">
        <v>30</v>
      </c>
      <c r="J1690" s="103" t="s">
        <v>30</v>
      </c>
      <c r="K1690" s="103" t="s">
        <v>30</v>
      </c>
      <c r="L1690" s="103" t="s">
        <v>30</v>
      </c>
      <c r="M1690" s="103" t="s">
        <v>30</v>
      </c>
      <c r="N1690" s="103" t="s">
        <v>30</v>
      </c>
      <c r="O1690" s="103" t="s">
        <v>27</v>
      </c>
      <c r="P1690" s="103" t="s">
        <v>20208</v>
      </c>
      <c r="Q1690" s="103" t="s">
        <v>6976</v>
      </c>
      <c r="R1690" s="105">
        <v>15277217264</v>
      </c>
      <c r="S1690" s="103" t="s">
        <v>1517</v>
      </c>
      <c r="T1690" s="103" t="s">
        <v>20208</v>
      </c>
      <c r="U1690" s="106" t="s">
        <v>20343</v>
      </c>
      <c r="V1690" s="105" t="s">
        <v>22020</v>
      </c>
      <c r="W1690" s="107" t="s">
        <v>317</v>
      </c>
      <c r="X1690" t="s">
        <v>6975</v>
      </c>
      <c r="AA1690">
        <f ca="1" t="shared" si="53"/>
        <v>18</v>
      </c>
    </row>
    <row r="1691" spans="1:27">
      <c r="A1691" s="101">
        <v>55</v>
      </c>
      <c r="B1691" s="89" t="str">
        <f t="shared" si="52"/>
        <v>451229200411171811</v>
      </c>
      <c r="C1691" s="89" t="s">
        <v>317</v>
      </c>
      <c r="D1691" s="102" t="s">
        <v>6978</v>
      </c>
      <c r="E1691" s="102" t="s">
        <v>24</v>
      </c>
      <c r="F1691" s="103" t="s">
        <v>20131</v>
      </c>
      <c r="G1691" s="103" t="s">
        <v>20823</v>
      </c>
      <c r="H1691" s="104" t="s">
        <v>6977</v>
      </c>
      <c r="I1691" s="103" t="s">
        <v>30</v>
      </c>
      <c r="J1691" s="103" t="s">
        <v>30</v>
      </c>
      <c r="K1691" s="103" t="s">
        <v>30</v>
      </c>
      <c r="L1691" s="103" t="s">
        <v>30</v>
      </c>
      <c r="M1691" s="103" t="s">
        <v>30</v>
      </c>
      <c r="N1691" s="103" t="s">
        <v>30</v>
      </c>
      <c r="O1691" s="103" t="s">
        <v>27</v>
      </c>
      <c r="P1691" s="103" t="s">
        <v>20208</v>
      </c>
      <c r="Q1691" s="103" t="s">
        <v>6980</v>
      </c>
      <c r="R1691" s="105">
        <v>18177846090</v>
      </c>
      <c r="S1691" s="103" t="s">
        <v>1517</v>
      </c>
      <c r="T1691" s="103" t="s">
        <v>20208</v>
      </c>
      <c r="U1691" s="106" t="s">
        <v>20343</v>
      </c>
      <c r="V1691" s="105" t="s">
        <v>20247</v>
      </c>
      <c r="W1691" s="107" t="s">
        <v>317</v>
      </c>
      <c r="X1691" t="s">
        <v>6979</v>
      </c>
      <c r="AA1691">
        <f ca="1" t="shared" si="53"/>
        <v>16</v>
      </c>
    </row>
    <row r="1692" spans="1:27">
      <c r="A1692" s="101">
        <v>56</v>
      </c>
      <c r="B1692" s="89" t="str">
        <f t="shared" si="52"/>
        <v>452731200409174239</v>
      </c>
      <c r="C1692" s="89" t="s">
        <v>317</v>
      </c>
      <c r="D1692" s="102" t="s">
        <v>6982</v>
      </c>
      <c r="E1692" s="102" t="s">
        <v>24</v>
      </c>
      <c r="F1692" s="103" t="s">
        <v>20131</v>
      </c>
      <c r="G1692" s="103" t="s">
        <v>20351</v>
      </c>
      <c r="H1692" s="104" t="s">
        <v>6981</v>
      </c>
      <c r="I1692" s="103" t="s">
        <v>30</v>
      </c>
      <c r="J1692" s="103" t="s">
        <v>30</v>
      </c>
      <c r="K1692" s="103" t="s">
        <v>30</v>
      </c>
      <c r="L1692" s="103" t="s">
        <v>30</v>
      </c>
      <c r="M1692" s="103" t="s">
        <v>30</v>
      </c>
      <c r="N1692" s="103" t="s">
        <v>30</v>
      </c>
      <c r="O1692" s="103" t="s">
        <v>27</v>
      </c>
      <c r="P1692" s="103" t="s">
        <v>1517</v>
      </c>
      <c r="Q1692" s="103" t="s">
        <v>6984</v>
      </c>
      <c r="R1692" s="105">
        <v>18776084758</v>
      </c>
      <c r="S1692" s="103" t="s">
        <v>1517</v>
      </c>
      <c r="T1692" s="103" t="s">
        <v>20133</v>
      </c>
      <c r="U1692" s="106" t="s">
        <v>20298</v>
      </c>
      <c r="V1692" s="105" t="s">
        <v>22021</v>
      </c>
      <c r="W1692" s="107" t="s">
        <v>317</v>
      </c>
      <c r="X1692" t="s">
        <v>6983</v>
      </c>
      <c r="AA1692">
        <f ca="1" t="shared" si="53"/>
        <v>16</v>
      </c>
    </row>
    <row r="1693" spans="1:27">
      <c r="A1693" s="101">
        <v>57</v>
      </c>
      <c r="B1693" s="89" t="str">
        <f t="shared" si="52"/>
        <v>452731200406034812</v>
      </c>
      <c r="C1693" s="89" t="s">
        <v>317</v>
      </c>
      <c r="D1693" s="102" t="s">
        <v>6987</v>
      </c>
      <c r="E1693" s="102" t="s">
        <v>24</v>
      </c>
      <c r="F1693" s="103" t="s">
        <v>20131</v>
      </c>
      <c r="G1693" s="103" t="s">
        <v>21826</v>
      </c>
      <c r="H1693" s="104" t="s">
        <v>6986</v>
      </c>
      <c r="I1693" s="103" t="s">
        <v>27</v>
      </c>
      <c r="J1693" s="103" t="s">
        <v>30</v>
      </c>
      <c r="K1693" s="103" t="s">
        <v>30</v>
      </c>
      <c r="L1693" s="103" t="s">
        <v>30</v>
      </c>
      <c r="M1693" s="103" t="s">
        <v>27</v>
      </c>
      <c r="N1693" s="103" t="s">
        <v>27</v>
      </c>
      <c r="O1693" s="103" t="s">
        <v>27</v>
      </c>
      <c r="P1693" s="103" t="s">
        <v>63</v>
      </c>
      <c r="Q1693" s="103" t="s">
        <v>6988</v>
      </c>
      <c r="R1693" s="105">
        <v>15815808699</v>
      </c>
      <c r="S1693" s="103" t="s">
        <v>8322</v>
      </c>
      <c r="T1693" s="103" t="s">
        <v>63</v>
      </c>
      <c r="U1693" s="106" t="s">
        <v>22022</v>
      </c>
      <c r="V1693" s="105" t="s">
        <v>21610</v>
      </c>
      <c r="W1693" s="107" t="s">
        <v>317</v>
      </c>
      <c r="X1693" t="s">
        <v>22023</v>
      </c>
      <c r="AA1693">
        <f ca="1" t="shared" si="53"/>
        <v>17</v>
      </c>
    </row>
    <row r="1694" spans="1:27">
      <c r="A1694" s="101">
        <v>58</v>
      </c>
      <c r="B1694" s="89" t="str">
        <f t="shared" si="52"/>
        <v>452731200301282414 </v>
      </c>
      <c r="C1694" s="89" t="s">
        <v>317</v>
      </c>
      <c r="D1694" s="102" t="s">
        <v>6990</v>
      </c>
      <c r="E1694" s="102" t="s">
        <v>24</v>
      </c>
      <c r="F1694" s="103" t="s">
        <v>20205</v>
      </c>
      <c r="G1694" s="103" t="s">
        <v>20157</v>
      </c>
      <c r="H1694" s="104" t="s">
        <v>6989</v>
      </c>
      <c r="I1694" s="103" t="s">
        <v>27</v>
      </c>
      <c r="J1694" s="103" t="s">
        <v>27</v>
      </c>
      <c r="K1694" s="103" t="s">
        <v>30</v>
      </c>
      <c r="L1694" s="103" t="s">
        <v>30</v>
      </c>
      <c r="M1694" s="103" t="s">
        <v>30</v>
      </c>
      <c r="N1694" s="103" t="s">
        <v>30</v>
      </c>
      <c r="O1694" s="103" t="s">
        <v>27</v>
      </c>
      <c r="P1694" s="103" t="s">
        <v>20191</v>
      </c>
      <c r="Q1694" s="103" t="s">
        <v>6991</v>
      </c>
      <c r="R1694" s="105">
        <v>15977839145</v>
      </c>
      <c r="S1694" s="103" t="s">
        <v>1517</v>
      </c>
      <c r="T1694" s="103" t="s">
        <v>20191</v>
      </c>
      <c r="U1694" s="106" t="s">
        <v>21360</v>
      </c>
      <c r="V1694" s="105" t="s">
        <v>21361</v>
      </c>
      <c r="W1694" s="107" t="s">
        <v>317</v>
      </c>
      <c r="X1694" t="s">
        <v>4023</v>
      </c>
      <c r="AA1694">
        <f ca="1" t="shared" si="53"/>
        <v>18</v>
      </c>
    </row>
    <row r="1695" spans="1:27">
      <c r="A1695" s="101">
        <v>59</v>
      </c>
      <c r="B1695" s="89" t="str">
        <f t="shared" si="52"/>
        <v>452731200307050315</v>
      </c>
      <c r="C1695" s="89" t="s">
        <v>317</v>
      </c>
      <c r="D1695" s="102" t="s">
        <v>6993</v>
      </c>
      <c r="E1695" s="102" t="s">
        <v>24</v>
      </c>
      <c r="F1695" s="103" t="s">
        <v>20131</v>
      </c>
      <c r="G1695" s="103" t="s">
        <v>20214</v>
      </c>
      <c r="H1695" s="104" t="s">
        <v>6992</v>
      </c>
      <c r="I1695" s="103" t="s">
        <v>30</v>
      </c>
      <c r="J1695" s="103" t="s">
        <v>30</v>
      </c>
      <c r="K1695" s="103" t="s">
        <v>30</v>
      </c>
      <c r="L1695" s="103" t="s">
        <v>30</v>
      </c>
      <c r="M1695" s="103" t="s">
        <v>30</v>
      </c>
      <c r="N1695" s="103" t="s">
        <v>30</v>
      </c>
      <c r="O1695" s="103" t="s">
        <v>27</v>
      </c>
      <c r="P1695" s="103" t="s">
        <v>20280</v>
      </c>
      <c r="Q1695" s="103" t="s">
        <v>6995</v>
      </c>
      <c r="R1695" s="105">
        <v>13598435463</v>
      </c>
      <c r="S1695" s="103" t="s">
        <v>1517</v>
      </c>
      <c r="T1695" s="103" t="s">
        <v>20280</v>
      </c>
      <c r="U1695" s="106" t="s">
        <v>20712</v>
      </c>
      <c r="V1695" s="105" t="s">
        <v>22024</v>
      </c>
      <c r="W1695" s="107" t="s">
        <v>317</v>
      </c>
      <c r="X1695" t="s">
        <v>6994</v>
      </c>
      <c r="AA1695">
        <f ca="1" t="shared" si="53"/>
        <v>18</v>
      </c>
    </row>
    <row r="1696" spans="1:27">
      <c r="A1696" s="101">
        <v>60</v>
      </c>
      <c r="B1696" s="89" t="str">
        <f t="shared" si="52"/>
        <v>452731200311131812</v>
      </c>
      <c r="C1696" s="89" t="s">
        <v>317</v>
      </c>
      <c r="D1696" s="102" t="s">
        <v>6997</v>
      </c>
      <c r="E1696" s="102" t="s">
        <v>24</v>
      </c>
      <c r="F1696" s="103" t="s">
        <v>20131</v>
      </c>
      <c r="G1696" s="103" t="s">
        <v>20423</v>
      </c>
      <c r="H1696" s="104" t="s">
        <v>6996</v>
      </c>
      <c r="I1696" s="103" t="s">
        <v>30</v>
      </c>
      <c r="J1696" s="103" t="s">
        <v>30</v>
      </c>
      <c r="K1696" s="103" t="s">
        <v>30</v>
      </c>
      <c r="L1696" s="103" t="s">
        <v>30</v>
      </c>
      <c r="M1696" s="103" t="s">
        <v>30</v>
      </c>
      <c r="N1696" s="103" t="s">
        <v>30</v>
      </c>
      <c r="O1696" s="103" t="s">
        <v>30</v>
      </c>
      <c r="P1696" s="103" t="s">
        <v>20208</v>
      </c>
      <c r="Q1696" s="103" t="s">
        <v>6999</v>
      </c>
      <c r="R1696" s="105">
        <v>13737981047</v>
      </c>
      <c r="S1696" s="103" t="s">
        <v>1517</v>
      </c>
      <c r="T1696" s="103" t="s">
        <v>20208</v>
      </c>
      <c r="U1696" s="106" t="s">
        <v>20720</v>
      </c>
      <c r="V1696" s="105"/>
      <c r="W1696" s="107" t="s">
        <v>317</v>
      </c>
      <c r="X1696" t="s">
        <v>6998</v>
      </c>
      <c r="AA1696">
        <f ca="1" t="shared" si="53"/>
        <v>17</v>
      </c>
    </row>
    <row r="1697" spans="1:27">
      <c r="A1697" s="101">
        <v>61</v>
      </c>
      <c r="B1697" s="89" t="str">
        <f t="shared" si="52"/>
        <v>452731200306205418</v>
      </c>
      <c r="C1697" s="89" t="s">
        <v>317</v>
      </c>
      <c r="D1697" s="102" t="s">
        <v>19236</v>
      </c>
      <c r="E1697" s="102" t="s">
        <v>24</v>
      </c>
      <c r="F1697" s="103" t="s">
        <v>20131</v>
      </c>
      <c r="G1697" s="103" t="s">
        <v>20229</v>
      </c>
      <c r="H1697" s="104" t="s">
        <v>19235</v>
      </c>
      <c r="I1697" s="103" t="s">
        <v>30</v>
      </c>
      <c r="J1697" s="103" t="s">
        <v>30</v>
      </c>
      <c r="K1697" s="103" t="s">
        <v>30</v>
      </c>
      <c r="L1697" s="103" t="s">
        <v>30</v>
      </c>
      <c r="M1697" s="103" t="s">
        <v>30</v>
      </c>
      <c r="N1697" s="103" t="s">
        <v>30</v>
      </c>
      <c r="O1697" s="103" t="s">
        <v>30</v>
      </c>
      <c r="P1697" s="103" t="s">
        <v>20144</v>
      </c>
      <c r="Q1697" s="103" t="s">
        <v>19237</v>
      </c>
      <c r="R1697" s="105">
        <v>14736272388</v>
      </c>
      <c r="S1697" s="103" t="s">
        <v>1517</v>
      </c>
      <c r="T1697" s="103" t="s">
        <v>20144</v>
      </c>
      <c r="U1697" s="106" t="s">
        <v>20144</v>
      </c>
      <c r="V1697" s="105"/>
      <c r="W1697" s="107" t="s">
        <v>317</v>
      </c>
      <c r="X1697" t="s">
        <v>6590</v>
      </c>
      <c r="AA1697">
        <f ca="1" t="shared" si="53"/>
        <v>18</v>
      </c>
    </row>
    <row r="1698" spans="1:27">
      <c r="A1698" s="101">
        <v>62</v>
      </c>
      <c r="B1698" s="89" t="str">
        <f t="shared" si="52"/>
        <v>452731200411150316</v>
      </c>
      <c r="C1698" s="89" t="s">
        <v>317</v>
      </c>
      <c r="D1698" s="102" t="s">
        <v>7001</v>
      </c>
      <c r="E1698" s="102" t="s">
        <v>24</v>
      </c>
      <c r="F1698" s="103" t="s">
        <v>20131</v>
      </c>
      <c r="G1698" s="103" t="s">
        <v>20823</v>
      </c>
      <c r="H1698" s="104" t="s">
        <v>7000</v>
      </c>
      <c r="I1698" s="103" t="s">
        <v>30</v>
      </c>
      <c r="J1698" s="103" t="s">
        <v>30</v>
      </c>
      <c r="K1698" s="103" t="s">
        <v>30</v>
      </c>
      <c r="L1698" s="103" t="s">
        <v>30</v>
      </c>
      <c r="M1698" s="103" t="s">
        <v>30</v>
      </c>
      <c r="N1698" s="103" t="s">
        <v>30</v>
      </c>
      <c r="O1698" s="103" t="s">
        <v>27</v>
      </c>
      <c r="P1698" s="103" t="s">
        <v>20280</v>
      </c>
      <c r="Q1698" s="103" t="s">
        <v>7003</v>
      </c>
      <c r="R1698" s="105">
        <v>15177387679</v>
      </c>
      <c r="S1698" s="103" t="s">
        <v>1517</v>
      </c>
      <c r="T1698" s="103" t="s">
        <v>20280</v>
      </c>
      <c r="U1698" s="106" t="s">
        <v>20734</v>
      </c>
      <c r="V1698" s="105" t="s">
        <v>20976</v>
      </c>
      <c r="W1698" s="107" t="s">
        <v>317</v>
      </c>
      <c r="X1698" t="s">
        <v>7002</v>
      </c>
      <c r="AA1698">
        <f ca="1" t="shared" si="53"/>
        <v>16</v>
      </c>
    </row>
    <row r="1699" spans="1:27">
      <c r="A1699" s="101">
        <v>63</v>
      </c>
      <c r="B1699" s="89" t="str">
        <f t="shared" si="52"/>
        <v>45273120040501481x</v>
      </c>
      <c r="C1699" s="89" t="s">
        <v>317</v>
      </c>
      <c r="D1699" s="102" t="s">
        <v>7005</v>
      </c>
      <c r="E1699" s="102" t="s">
        <v>24</v>
      </c>
      <c r="F1699" s="103" t="s">
        <v>20131</v>
      </c>
      <c r="G1699" s="103" t="s">
        <v>20608</v>
      </c>
      <c r="H1699" s="104" t="s">
        <v>7004</v>
      </c>
      <c r="I1699" s="103" t="s">
        <v>27</v>
      </c>
      <c r="J1699" s="103" t="s">
        <v>30</v>
      </c>
      <c r="K1699" s="103" t="s">
        <v>30</v>
      </c>
      <c r="L1699" s="103" t="s">
        <v>30</v>
      </c>
      <c r="M1699" s="103" t="s">
        <v>30</v>
      </c>
      <c r="N1699" s="103" t="s">
        <v>30</v>
      </c>
      <c r="O1699" s="103" t="s">
        <v>27</v>
      </c>
      <c r="P1699" s="103" t="s">
        <v>1517</v>
      </c>
      <c r="Q1699" s="103" t="s">
        <v>5547</v>
      </c>
      <c r="R1699" s="105">
        <v>15277853258</v>
      </c>
      <c r="S1699" s="103" t="s">
        <v>1517</v>
      </c>
      <c r="T1699" s="103" t="s">
        <v>1517</v>
      </c>
      <c r="U1699" s="106" t="s">
        <v>20582</v>
      </c>
      <c r="V1699" s="105" t="s">
        <v>22025</v>
      </c>
      <c r="W1699" s="107" t="s">
        <v>317</v>
      </c>
      <c r="X1699" t="s">
        <v>17726</v>
      </c>
      <c r="AA1699">
        <f ca="1" t="shared" si="53"/>
        <v>17</v>
      </c>
    </row>
    <row r="1700" spans="1:27">
      <c r="A1700" s="101">
        <v>64</v>
      </c>
      <c r="B1700" s="89" t="str">
        <f t="shared" si="52"/>
        <v>452728200208043947</v>
      </c>
      <c r="C1700" s="89" t="s">
        <v>317</v>
      </c>
      <c r="D1700" s="102" t="s">
        <v>7008</v>
      </c>
      <c r="E1700" s="102" t="s">
        <v>143</v>
      </c>
      <c r="F1700" s="103" t="s">
        <v>20131</v>
      </c>
      <c r="G1700" s="103" t="s">
        <v>20182</v>
      </c>
      <c r="H1700" s="104" t="s">
        <v>7007</v>
      </c>
      <c r="I1700" s="103" t="s">
        <v>27</v>
      </c>
      <c r="J1700" s="103" t="s">
        <v>30</v>
      </c>
      <c r="K1700" s="103" t="s">
        <v>30</v>
      </c>
      <c r="L1700" s="103" t="s">
        <v>30</v>
      </c>
      <c r="M1700" s="103" t="s">
        <v>30</v>
      </c>
      <c r="N1700" s="103" t="s">
        <v>30</v>
      </c>
      <c r="O1700" s="103" t="s">
        <v>27</v>
      </c>
      <c r="P1700" s="103" t="s">
        <v>10674</v>
      </c>
      <c r="Q1700" s="103" t="s">
        <v>7010</v>
      </c>
      <c r="R1700" s="105">
        <v>13471839428</v>
      </c>
      <c r="S1700" s="103" t="s">
        <v>10674</v>
      </c>
      <c r="T1700" s="103" t="s">
        <v>22026</v>
      </c>
      <c r="U1700" s="106" t="s">
        <v>22027</v>
      </c>
      <c r="V1700" s="105" t="s">
        <v>22028</v>
      </c>
      <c r="W1700" s="107" t="s">
        <v>317</v>
      </c>
      <c r="X1700" t="s">
        <v>7009</v>
      </c>
      <c r="AA1700">
        <f ca="1" t="shared" si="53"/>
        <v>19</v>
      </c>
    </row>
    <row r="1701" spans="1:27">
      <c r="A1701" s="101">
        <v>65</v>
      </c>
      <c r="B1701" s="89" t="str">
        <f t="shared" si="52"/>
        <v>451229200308300910</v>
      </c>
      <c r="C1701" s="89" t="s">
        <v>317</v>
      </c>
      <c r="D1701" s="102" t="s">
        <v>22029</v>
      </c>
      <c r="E1701" s="102" t="s">
        <v>24</v>
      </c>
      <c r="F1701" s="103" t="s">
        <v>20131</v>
      </c>
      <c r="G1701" s="103" t="s">
        <v>20163</v>
      </c>
      <c r="H1701" s="104" t="s">
        <v>22030</v>
      </c>
      <c r="I1701" s="103" t="s">
        <v>30</v>
      </c>
      <c r="J1701" s="103" t="s">
        <v>30</v>
      </c>
      <c r="K1701" s="103" t="s">
        <v>30</v>
      </c>
      <c r="L1701" s="103" t="s">
        <v>30</v>
      </c>
      <c r="M1701" s="103" t="s">
        <v>30</v>
      </c>
      <c r="N1701" s="103" t="s">
        <v>30</v>
      </c>
      <c r="O1701" s="103" t="s">
        <v>27</v>
      </c>
      <c r="P1701" s="103" t="s">
        <v>20151</v>
      </c>
      <c r="Q1701" s="103" t="s">
        <v>22031</v>
      </c>
      <c r="R1701" s="105">
        <v>13728889795</v>
      </c>
      <c r="S1701" s="103" t="s">
        <v>1517</v>
      </c>
      <c r="T1701" s="103" t="s">
        <v>20151</v>
      </c>
      <c r="U1701" s="106" t="s">
        <v>20367</v>
      </c>
      <c r="V1701" s="105" t="s">
        <v>20368</v>
      </c>
      <c r="W1701" s="107" t="s">
        <v>317</v>
      </c>
      <c r="X1701" t="s">
        <v>17846</v>
      </c>
      <c r="AA1701">
        <f ca="1" t="shared" si="53"/>
        <v>17</v>
      </c>
    </row>
    <row r="1702" spans="1:27">
      <c r="A1702" s="101">
        <v>66</v>
      </c>
      <c r="B1702" s="89" t="str">
        <f t="shared" si="52"/>
        <v>451229200309010616</v>
      </c>
      <c r="C1702" s="89" t="s">
        <v>317</v>
      </c>
      <c r="D1702" s="102" t="s">
        <v>7012</v>
      </c>
      <c r="E1702" s="102" t="s">
        <v>24</v>
      </c>
      <c r="F1702" s="103" t="s">
        <v>20131</v>
      </c>
      <c r="G1702" s="103" t="s">
        <v>20168</v>
      </c>
      <c r="H1702" s="104" t="s">
        <v>7011</v>
      </c>
      <c r="I1702" s="103" t="s">
        <v>30</v>
      </c>
      <c r="J1702" s="103" t="s">
        <v>30</v>
      </c>
      <c r="K1702" s="103" t="s">
        <v>30</v>
      </c>
      <c r="L1702" s="103" t="s">
        <v>30</v>
      </c>
      <c r="M1702" s="103" t="s">
        <v>30</v>
      </c>
      <c r="N1702" s="103" t="s">
        <v>30</v>
      </c>
      <c r="O1702" s="103" t="s">
        <v>27</v>
      </c>
      <c r="P1702" s="103" t="s">
        <v>20137</v>
      </c>
      <c r="Q1702" s="103" t="s">
        <v>7014</v>
      </c>
      <c r="R1702" s="105">
        <v>15078611648</v>
      </c>
      <c r="S1702" s="103" t="s">
        <v>1517</v>
      </c>
      <c r="T1702" s="103" t="s">
        <v>20137</v>
      </c>
      <c r="U1702" s="106" t="s">
        <v>21705</v>
      </c>
      <c r="V1702" s="105"/>
      <c r="W1702" s="107" t="s">
        <v>317</v>
      </c>
      <c r="X1702" t="s">
        <v>7013</v>
      </c>
      <c r="AA1702">
        <f ca="1" t="shared" si="53"/>
        <v>17</v>
      </c>
    </row>
    <row r="1703" spans="1:27">
      <c r="A1703" s="101">
        <v>67</v>
      </c>
      <c r="B1703" s="89" t="str">
        <f t="shared" si="52"/>
        <v>452731200307031229</v>
      </c>
      <c r="C1703" s="89" t="s">
        <v>317</v>
      </c>
      <c r="D1703" s="102" t="s">
        <v>7016</v>
      </c>
      <c r="E1703" s="102" t="s">
        <v>143</v>
      </c>
      <c r="F1703" s="103" t="s">
        <v>20131</v>
      </c>
      <c r="G1703" s="103" t="s">
        <v>20214</v>
      </c>
      <c r="H1703" s="104" t="s">
        <v>7015</v>
      </c>
      <c r="I1703" s="103" t="s">
        <v>30</v>
      </c>
      <c r="J1703" s="103" t="s">
        <v>30</v>
      </c>
      <c r="K1703" s="103" t="s">
        <v>30</v>
      </c>
      <c r="L1703" s="103" t="s">
        <v>30</v>
      </c>
      <c r="M1703" s="103" t="s">
        <v>30</v>
      </c>
      <c r="N1703" s="103" t="s">
        <v>30</v>
      </c>
      <c r="O1703" s="103" t="s">
        <v>27</v>
      </c>
      <c r="P1703" s="103" t="s">
        <v>1517</v>
      </c>
      <c r="Q1703" s="103" t="s">
        <v>7018</v>
      </c>
      <c r="R1703" s="105">
        <v>13768281396</v>
      </c>
      <c r="S1703" s="103" t="s">
        <v>1517</v>
      </c>
      <c r="T1703" s="103" t="s">
        <v>20169</v>
      </c>
      <c r="U1703" s="106" t="s">
        <v>20604</v>
      </c>
      <c r="V1703" s="105" t="s">
        <v>21349</v>
      </c>
      <c r="W1703" s="107" t="s">
        <v>317</v>
      </c>
      <c r="X1703" t="s">
        <v>19238</v>
      </c>
      <c r="AA1703">
        <f ca="1" t="shared" si="53"/>
        <v>18</v>
      </c>
    </row>
    <row r="1704" spans="1:27">
      <c r="A1704" s="101">
        <v>68</v>
      </c>
      <c r="B1704" s="89" t="str">
        <f t="shared" si="52"/>
        <v>452731200112162712</v>
      </c>
      <c r="C1704" s="89" t="s">
        <v>317</v>
      </c>
      <c r="D1704" s="102" t="s">
        <v>7020</v>
      </c>
      <c r="E1704" s="102" t="s">
        <v>24</v>
      </c>
      <c r="F1704" s="103" t="s">
        <v>20131</v>
      </c>
      <c r="G1704" s="103" t="s">
        <v>20179</v>
      </c>
      <c r="H1704" s="104" t="s">
        <v>7019</v>
      </c>
      <c r="I1704" s="103" t="s">
        <v>27</v>
      </c>
      <c r="J1704" s="103" t="s">
        <v>30</v>
      </c>
      <c r="K1704" s="103" t="s">
        <v>30</v>
      </c>
      <c r="L1704" s="103" t="s">
        <v>30</v>
      </c>
      <c r="M1704" s="103" t="s">
        <v>30</v>
      </c>
      <c r="N1704" s="103" t="s">
        <v>30</v>
      </c>
      <c r="O1704" s="103" t="s">
        <v>27</v>
      </c>
      <c r="P1704" s="103" t="s">
        <v>1517</v>
      </c>
      <c r="Q1704" s="103" t="s">
        <v>7022</v>
      </c>
      <c r="R1704" s="105">
        <v>18934969703</v>
      </c>
      <c r="S1704" s="103" t="s">
        <v>1517</v>
      </c>
      <c r="T1704" s="103" t="s">
        <v>20277</v>
      </c>
      <c r="U1704" s="106" t="s">
        <v>20563</v>
      </c>
      <c r="V1704" s="105" t="s">
        <v>20691</v>
      </c>
      <c r="W1704" s="107" t="s">
        <v>317</v>
      </c>
      <c r="X1704" t="s">
        <v>7021</v>
      </c>
      <c r="AA1704">
        <f ca="1" t="shared" si="53"/>
        <v>19</v>
      </c>
    </row>
    <row r="1705" spans="1:27">
      <c r="A1705" s="101">
        <v>69</v>
      </c>
      <c r="B1705" s="89" t="str">
        <f t="shared" si="52"/>
        <v>452731200412095419</v>
      </c>
      <c r="C1705" s="89" t="s">
        <v>317</v>
      </c>
      <c r="D1705" s="102" t="s">
        <v>22032</v>
      </c>
      <c r="E1705" s="102" t="s">
        <v>24</v>
      </c>
      <c r="F1705" s="103" t="s">
        <v>20178</v>
      </c>
      <c r="G1705" s="103" t="s">
        <v>20996</v>
      </c>
      <c r="H1705" s="104" t="s">
        <v>22033</v>
      </c>
      <c r="I1705" s="103" t="s">
        <v>30</v>
      </c>
      <c r="J1705" s="103" t="s">
        <v>30</v>
      </c>
      <c r="K1705" s="103" t="s">
        <v>30</v>
      </c>
      <c r="L1705" s="103" t="s">
        <v>30</v>
      </c>
      <c r="M1705" s="103" t="s">
        <v>30</v>
      </c>
      <c r="N1705" s="103" t="s">
        <v>30</v>
      </c>
      <c r="O1705" s="103" t="s">
        <v>27</v>
      </c>
      <c r="P1705" s="103" t="s">
        <v>1517</v>
      </c>
      <c r="Q1705" s="103" t="s">
        <v>22034</v>
      </c>
      <c r="R1705" s="105">
        <v>15078636105</v>
      </c>
      <c r="S1705" s="103" t="s">
        <v>1517</v>
      </c>
      <c r="T1705" s="103" t="s">
        <v>20144</v>
      </c>
      <c r="U1705" s="106" t="s">
        <v>20619</v>
      </c>
      <c r="V1705" s="105" t="s">
        <v>21014</v>
      </c>
      <c r="W1705" s="107" t="s">
        <v>317</v>
      </c>
      <c r="X1705" t="s">
        <v>2537</v>
      </c>
      <c r="AA1705">
        <f ca="1" t="shared" si="53"/>
        <v>16</v>
      </c>
    </row>
    <row r="1706" spans="1:27">
      <c r="A1706" s="101">
        <v>70</v>
      </c>
      <c r="B1706" s="89" t="str">
        <f t="shared" si="52"/>
        <v>451229200002253613</v>
      </c>
      <c r="C1706" s="89" t="s">
        <v>317</v>
      </c>
      <c r="D1706" s="102" t="s">
        <v>7024</v>
      </c>
      <c r="E1706" s="102" t="s">
        <v>24</v>
      </c>
      <c r="F1706" s="103" t="s">
        <v>20178</v>
      </c>
      <c r="G1706" s="103" t="s">
        <v>20977</v>
      </c>
      <c r="H1706" s="104" t="s">
        <v>7023</v>
      </c>
      <c r="I1706" s="103" t="s">
        <v>27</v>
      </c>
      <c r="J1706" s="103" t="s">
        <v>30</v>
      </c>
      <c r="K1706" s="103" t="s">
        <v>18798</v>
      </c>
      <c r="L1706" s="103" t="s">
        <v>30</v>
      </c>
      <c r="M1706" s="103" t="s">
        <v>27</v>
      </c>
      <c r="N1706" s="103" t="s">
        <v>30</v>
      </c>
      <c r="O1706" s="103" t="s">
        <v>27</v>
      </c>
      <c r="P1706" s="103" t="s">
        <v>1517</v>
      </c>
      <c r="Q1706" s="103" t="s">
        <v>7025</v>
      </c>
      <c r="R1706" s="105">
        <v>13517584993</v>
      </c>
      <c r="S1706" s="103" t="s">
        <v>1517</v>
      </c>
      <c r="T1706" s="103" t="s">
        <v>20158</v>
      </c>
      <c r="U1706" s="106" t="s">
        <v>20159</v>
      </c>
      <c r="V1706" s="105" t="s">
        <v>21676</v>
      </c>
      <c r="W1706" s="107" t="s">
        <v>317</v>
      </c>
      <c r="X1706" t="s">
        <v>19239</v>
      </c>
      <c r="AA1706">
        <f ca="1" t="shared" si="53"/>
        <v>21</v>
      </c>
    </row>
    <row r="1707" spans="1:27">
      <c r="A1707" s="101">
        <v>71</v>
      </c>
      <c r="B1707" s="89" t="str">
        <f t="shared" si="52"/>
        <v>451229200409292411</v>
      </c>
      <c r="C1707" s="89" t="s">
        <v>317</v>
      </c>
      <c r="D1707" s="102" t="s">
        <v>7027</v>
      </c>
      <c r="E1707" s="102" t="s">
        <v>24</v>
      </c>
      <c r="F1707" s="103" t="s">
        <v>20205</v>
      </c>
      <c r="G1707" s="103" t="s">
        <v>20351</v>
      </c>
      <c r="H1707" s="104" t="s">
        <v>7026</v>
      </c>
      <c r="I1707" s="103" t="s">
        <v>27</v>
      </c>
      <c r="J1707" s="103" t="s">
        <v>30</v>
      </c>
      <c r="K1707" s="103" t="s">
        <v>21050</v>
      </c>
      <c r="L1707" s="103" t="s">
        <v>30</v>
      </c>
      <c r="M1707" s="103" t="s">
        <v>30</v>
      </c>
      <c r="N1707" s="103" t="s">
        <v>30</v>
      </c>
      <c r="O1707" s="103" t="s">
        <v>27</v>
      </c>
      <c r="P1707" s="103" t="s">
        <v>1517</v>
      </c>
      <c r="Q1707" s="103" t="s">
        <v>7029</v>
      </c>
      <c r="R1707" s="105">
        <v>18776861311</v>
      </c>
      <c r="S1707" s="103" t="s">
        <v>1517</v>
      </c>
      <c r="T1707" s="103" t="s">
        <v>20191</v>
      </c>
      <c r="U1707" s="106" t="s">
        <v>20570</v>
      </c>
      <c r="V1707" s="105" t="s">
        <v>21427</v>
      </c>
      <c r="W1707" s="107" t="s">
        <v>317</v>
      </c>
      <c r="X1707" t="s">
        <v>7028</v>
      </c>
      <c r="AA1707">
        <f ca="1" t="shared" si="53"/>
        <v>16</v>
      </c>
    </row>
    <row r="1708" spans="1:27">
      <c r="A1708" s="101">
        <v>72</v>
      </c>
      <c r="B1708" s="89" t="str">
        <f t="shared" si="52"/>
        <v>452731200310111211</v>
      </c>
      <c r="C1708" s="89" t="s">
        <v>317</v>
      </c>
      <c r="D1708" s="102" t="s">
        <v>7031</v>
      </c>
      <c r="E1708" s="102" t="s">
        <v>24</v>
      </c>
      <c r="F1708" s="103" t="s">
        <v>20131</v>
      </c>
      <c r="G1708" s="103" t="s">
        <v>20307</v>
      </c>
      <c r="H1708" s="104" t="s">
        <v>7030</v>
      </c>
      <c r="I1708" s="103" t="s">
        <v>30</v>
      </c>
      <c r="J1708" s="103" t="s">
        <v>30</v>
      </c>
      <c r="K1708" s="103" t="s">
        <v>30</v>
      </c>
      <c r="L1708" s="103" t="s">
        <v>30</v>
      </c>
      <c r="M1708" s="103" t="s">
        <v>27</v>
      </c>
      <c r="N1708" s="103" t="s">
        <v>30</v>
      </c>
      <c r="O1708" s="103" t="s">
        <v>27</v>
      </c>
      <c r="P1708" s="103" t="s">
        <v>1517</v>
      </c>
      <c r="Q1708" s="103" t="s">
        <v>7032</v>
      </c>
      <c r="R1708" s="105">
        <v>14736229993</v>
      </c>
      <c r="S1708" s="103" t="s">
        <v>1517</v>
      </c>
      <c r="T1708" s="103" t="s">
        <v>20169</v>
      </c>
      <c r="U1708" s="106" t="s">
        <v>20176</v>
      </c>
      <c r="V1708" s="105" t="s">
        <v>20177</v>
      </c>
      <c r="W1708" s="107" t="s">
        <v>317</v>
      </c>
      <c r="X1708" t="s">
        <v>17727</v>
      </c>
      <c r="AA1708">
        <f ca="1" t="shared" si="53"/>
        <v>17</v>
      </c>
    </row>
    <row r="1709" spans="1:27">
      <c r="A1709" s="101">
        <v>73</v>
      </c>
      <c r="B1709" s="89" t="str">
        <f t="shared" si="52"/>
        <v>452731200505065729</v>
      </c>
      <c r="C1709" s="89" t="s">
        <v>317</v>
      </c>
      <c r="D1709" s="102" t="s">
        <v>7034</v>
      </c>
      <c r="E1709" s="102" t="s">
        <v>143</v>
      </c>
      <c r="F1709" s="103" t="s">
        <v>20131</v>
      </c>
      <c r="G1709" s="103" t="s">
        <v>20371</v>
      </c>
      <c r="H1709" s="104" t="s">
        <v>7033</v>
      </c>
      <c r="I1709" s="103" t="s">
        <v>30</v>
      </c>
      <c r="J1709" s="103" t="s">
        <v>30</v>
      </c>
      <c r="K1709" s="103" t="s">
        <v>30</v>
      </c>
      <c r="L1709" s="103" t="s">
        <v>30</v>
      </c>
      <c r="M1709" s="103" t="s">
        <v>30</v>
      </c>
      <c r="N1709" s="103" t="s">
        <v>30</v>
      </c>
      <c r="O1709" s="103" t="s">
        <v>27</v>
      </c>
      <c r="P1709" s="103" t="s">
        <v>1517</v>
      </c>
      <c r="Q1709" s="103" t="s">
        <v>7036</v>
      </c>
      <c r="R1709" s="105">
        <v>18070811286</v>
      </c>
      <c r="S1709" s="103" t="s">
        <v>1517</v>
      </c>
      <c r="T1709" s="103" t="s">
        <v>1517</v>
      </c>
      <c r="U1709" s="106" t="s">
        <v>20410</v>
      </c>
      <c r="V1709" s="105" t="s">
        <v>22007</v>
      </c>
      <c r="W1709" s="107" t="s">
        <v>317</v>
      </c>
      <c r="X1709" t="s">
        <v>17728</v>
      </c>
      <c r="AA1709">
        <f ca="1" t="shared" si="53"/>
        <v>16</v>
      </c>
    </row>
    <row r="1710" spans="1:27">
      <c r="A1710" s="101">
        <v>74</v>
      </c>
      <c r="B1710" s="89" t="str">
        <f t="shared" si="52"/>
        <v>452731200309125712</v>
      </c>
      <c r="C1710" s="89" t="s">
        <v>317</v>
      </c>
      <c r="D1710" s="102" t="s">
        <v>7038</v>
      </c>
      <c r="E1710" s="102" t="s">
        <v>24</v>
      </c>
      <c r="F1710" s="103" t="s">
        <v>20131</v>
      </c>
      <c r="G1710" s="103" t="s">
        <v>20168</v>
      </c>
      <c r="H1710" s="104" t="s">
        <v>7037</v>
      </c>
      <c r="I1710" s="103" t="s">
        <v>30</v>
      </c>
      <c r="J1710" s="103" t="s">
        <v>30</v>
      </c>
      <c r="K1710" s="103" t="s">
        <v>30</v>
      </c>
      <c r="L1710" s="103" t="s">
        <v>30</v>
      </c>
      <c r="M1710" s="103" t="s">
        <v>30</v>
      </c>
      <c r="N1710" s="103" t="s">
        <v>30</v>
      </c>
      <c r="O1710" s="103" t="s">
        <v>27</v>
      </c>
      <c r="P1710" s="103" t="s">
        <v>1517</v>
      </c>
      <c r="Q1710" s="103" t="s">
        <v>708</v>
      </c>
      <c r="R1710" s="105">
        <v>18806695185</v>
      </c>
      <c r="S1710" s="103" t="s">
        <v>1517</v>
      </c>
      <c r="T1710" s="103" t="s">
        <v>1517</v>
      </c>
      <c r="U1710" s="106" t="s">
        <v>20133</v>
      </c>
      <c r="V1710" s="105" t="s">
        <v>20134</v>
      </c>
      <c r="W1710" s="107" t="s">
        <v>317</v>
      </c>
      <c r="X1710" t="s">
        <v>17729</v>
      </c>
      <c r="AA1710">
        <f ca="1" t="shared" si="53"/>
        <v>17</v>
      </c>
    </row>
    <row r="1711" spans="1:27">
      <c r="A1711" s="101">
        <v>75</v>
      </c>
      <c r="B1711" s="89" t="str">
        <f t="shared" si="52"/>
        <v>451229200210282427</v>
      </c>
      <c r="C1711" s="89" t="s">
        <v>317</v>
      </c>
      <c r="D1711" s="102" t="s">
        <v>7041</v>
      </c>
      <c r="E1711" s="102" t="s">
        <v>143</v>
      </c>
      <c r="F1711" s="103" t="s">
        <v>20205</v>
      </c>
      <c r="G1711" s="103" t="s">
        <v>20132</v>
      </c>
      <c r="H1711" s="104" t="s">
        <v>7040</v>
      </c>
      <c r="I1711" s="103" t="s">
        <v>27</v>
      </c>
      <c r="J1711" s="103" t="s">
        <v>30</v>
      </c>
      <c r="K1711" s="103" t="s">
        <v>30</v>
      </c>
      <c r="L1711" s="103" t="s">
        <v>30</v>
      </c>
      <c r="M1711" s="103" t="s">
        <v>30</v>
      </c>
      <c r="N1711" s="103" t="s">
        <v>30</v>
      </c>
      <c r="O1711" s="103" t="s">
        <v>27</v>
      </c>
      <c r="P1711" s="103" t="s">
        <v>1517</v>
      </c>
      <c r="Q1711" s="103" t="s">
        <v>7042</v>
      </c>
      <c r="R1711" s="105">
        <v>17344521637</v>
      </c>
      <c r="S1711" s="103" t="s">
        <v>1517</v>
      </c>
      <c r="T1711" s="103" t="s">
        <v>20191</v>
      </c>
      <c r="U1711" s="106" t="s">
        <v>20339</v>
      </c>
      <c r="V1711" s="105" t="s">
        <v>21986</v>
      </c>
      <c r="W1711" s="107" t="s">
        <v>317</v>
      </c>
      <c r="X1711" t="s">
        <v>6826</v>
      </c>
      <c r="AA1711">
        <f ca="1" t="shared" si="53"/>
        <v>18</v>
      </c>
    </row>
    <row r="1712" spans="1:27">
      <c r="A1712" s="101">
        <v>76</v>
      </c>
      <c r="B1712" s="89" t="str">
        <f t="shared" si="52"/>
        <v>450124200306212724</v>
      </c>
      <c r="C1712" s="89" t="s">
        <v>317</v>
      </c>
      <c r="D1712" s="102" t="s">
        <v>7044</v>
      </c>
      <c r="E1712" s="102" t="s">
        <v>143</v>
      </c>
      <c r="F1712" s="103" t="s">
        <v>20131</v>
      </c>
      <c r="G1712" s="103" t="s">
        <v>20229</v>
      </c>
      <c r="H1712" s="104" t="s">
        <v>7043</v>
      </c>
      <c r="I1712" s="103" t="s">
        <v>30</v>
      </c>
      <c r="J1712" s="103" t="s">
        <v>30</v>
      </c>
      <c r="K1712" s="103" t="s">
        <v>30</v>
      </c>
      <c r="L1712" s="103" t="s">
        <v>30</v>
      </c>
      <c r="M1712" s="103" t="s">
        <v>30</v>
      </c>
      <c r="N1712" s="103" t="s">
        <v>30</v>
      </c>
      <c r="O1712" s="103" t="s">
        <v>27</v>
      </c>
      <c r="P1712" s="103" t="s">
        <v>20253</v>
      </c>
      <c r="Q1712" s="103" t="s">
        <v>7046</v>
      </c>
      <c r="R1712" s="105">
        <v>13557188295</v>
      </c>
      <c r="S1712" s="103" t="s">
        <v>20253</v>
      </c>
      <c r="T1712" s="103" t="s">
        <v>20522</v>
      </c>
      <c r="U1712" s="106" t="s">
        <v>20585</v>
      </c>
      <c r="V1712" s="105" t="s">
        <v>22035</v>
      </c>
      <c r="W1712" s="107" t="s">
        <v>317</v>
      </c>
      <c r="X1712" t="s">
        <v>7045</v>
      </c>
      <c r="AA1712">
        <f ca="1" t="shared" si="53"/>
        <v>18</v>
      </c>
    </row>
    <row r="1713" spans="1:27">
      <c r="A1713" s="101">
        <v>77</v>
      </c>
      <c r="B1713" s="89" t="str">
        <f t="shared" si="52"/>
        <v>452731200407074525</v>
      </c>
      <c r="C1713" s="89" t="s">
        <v>317</v>
      </c>
      <c r="D1713" s="102" t="s">
        <v>7048</v>
      </c>
      <c r="E1713" s="102" t="s">
        <v>143</v>
      </c>
      <c r="F1713" s="103" t="s">
        <v>20131</v>
      </c>
      <c r="G1713" s="103" t="s">
        <v>20271</v>
      </c>
      <c r="H1713" s="104" t="s">
        <v>7047</v>
      </c>
      <c r="I1713" s="103" t="s">
        <v>30</v>
      </c>
      <c r="J1713" s="103" t="s">
        <v>30</v>
      </c>
      <c r="K1713" s="103" t="s">
        <v>30</v>
      </c>
      <c r="L1713" s="103" t="s">
        <v>30</v>
      </c>
      <c r="M1713" s="103" t="s">
        <v>30</v>
      </c>
      <c r="N1713" s="103" t="s">
        <v>30</v>
      </c>
      <c r="O1713" s="103" t="s">
        <v>27</v>
      </c>
      <c r="P1713" s="103" t="s">
        <v>1517</v>
      </c>
      <c r="Q1713" s="103" t="s">
        <v>7050</v>
      </c>
      <c r="R1713" s="105">
        <v>15878688787</v>
      </c>
      <c r="S1713" s="103" t="s">
        <v>1517</v>
      </c>
      <c r="T1713" s="103" t="s">
        <v>20211</v>
      </c>
      <c r="U1713" s="106" t="s">
        <v>20682</v>
      </c>
      <c r="V1713" s="105" t="s">
        <v>22036</v>
      </c>
      <c r="W1713" s="107" t="s">
        <v>317</v>
      </c>
      <c r="X1713" t="s">
        <v>7049</v>
      </c>
      <c r="AA1713">
        <f ca="1" t="shared" si="53"/>
        <v>17</v>
      </c>
    </row>
    <row r="1714" spans="1:27">
      <c r="A1714" s="101">
        <v>78</v>
      </c>
      <c r="B1714" s="89" t="str">
        <f t="shared" si="52"/>
        <v>451228200301212321</v>
      </c>
      <c r="C1714" s="89" t="s">
        <v>317</v>
      </c>
      <c r="D1714" s="102" t="s">
        <v>7052</v>
      </c>
      <c r="E1714" s="102" t="s">
        <v>143</v>
      </c>
      <c r="F1714" s="103" t="s">
        <v>20178</v>
      </c>
      <c r="G1714" s="103" t="s">
        <v>20157</v>
      </c>
      <c r="H1714" s="104" t="s">
        <v>7051</v>
      </c>
      <c r="I1714" s="103" t="s">
        <v>27</v>
      </c>
      <c r="J1714" s="103" t="s">
        <v>30</v>
      </c>
      <c r="K1714" s="103" t="s">
        <v>30</v>
      </c>
      <c r="L1714" s="103" t="s">
        <v>30</v>
      </c>
      <c r="M1714" s="103" t="s">
        <v>30</v>
      </c>
      <c r="N1714" s="103" t="s">
        <v>30</v>
      </c>
      <c r="O1714" s="103" t="s">
        <v>27</v>
      </c>
      <c r="P1714" s="103" t="s">
        <v>22037</v>
      </c>
      <c r="Q1714" s="103" t="s">
        <v>7054</v>
      </c>
      <c r="R1714" s="105">
        <v>15306655542</v>
      </c>
      <c r="S1714" s="103" t="s">
        <v>18438</v>
      </c>
      <c r="T1714" s="103" t="s">
        <v>22037</v>
      </c>
      <c r="U1714" s="106" t="s">
        <v>22038</v>
      </c>
      <c r="V1714" s="105" t="s">
        <v>22039</v>
      </c>
      <c r="W1714" s="107" t="s">
        <v>317</v>
      </c>
      <c r="X1714" t="s">
        <v>7053</v>
      </c>
      <c r="AA1714">
        <f ca="1" t="shared" si="53"/>
        <v>18</v>
      </c>
    </row>
    <row r="1715" spans="1:27">
      <c r="A1715" s="101">
        <v>79</v>
      </c>
      <c r="B1715" s="89" t="str">
        <f t="shared" si="52"/>
        <v>452731200310204813</v>
      </c>
      <c r="C1715" s="89" t="s">
        <v>317</v>
      </c>
      <c r="D1715" s="102" t="s">
        <v>7056</v>
      </c>
      <c r="E1715" s="102" t="s">
        <v>24</v>
      </c>
      <c r="F1715" s="103" t="s">
        <v>20131</v>
      </c>
      <c r="G1715" s="103" t="s">
        <v>20307</v>
      </c>
      <c r="H1715" s="104" t="s">
        <v>7055</v>
      </c>
      <c r="I1715" s="103" t="s">
        <v>30</v>
      </c>
      <c r="J1715" s="103" t="s">
        <v>30</v>
      </c>
      <c r="K1715" s="103" t="s">
        <v>30</v>
      </c>
      <c r="L1715" s="103" t="s">
        <v>30</v>
      </c>
      <c r="M1715" s="103" t="s">
        <v>30</v>
      </c>
      <c r="N1715" s="103" t="s">
        <v>30</v>
      </c>
      <c r="O1715" s="103" t="s">
        <v>27</v>
      </c>
      <c r="P1715" s="103" t="s">
        <v>1517</v>
      </c>
      <c r="Q1715" s="103" t="s">
        <v>7058</v>
      </c>
      <c r="R1715" s="105">
        <v>13627783373</v>
      </c>
      <c r="S1715" s="103" t="s">
        <v>1517</v>
      </c>
      <c r="T1715" s="103" t="s">
        <v>1517</v>
      </c>
      <c r="U1715" s="106" t="s">
        <v>20587</v>
      </c>
      <c r="V1715" s="105" t="s">
        <v>22040</v>
      </c>
      <c r="W1715" s="107" t="s">
        <v>317</v>
      </c>
      <c r="X1715" t="s">
        <v>17730</v>
      </c>
      <c r="AA1715">
        <f ca="1" t="shared" si="53"/>
        <v>17</v>
      </c>
    </row>
    <row r="1716" spans="1:27">
      <c r="A1716" s="101">
        <v>80</v>
      </c>
      <c r="B1716" s="89" t="str">
        <f t="shared" si="52"/>
        <v>452731200311160015</v>
      </c>
      <c r="C1716" s="89" t="s">
        <v>317</v>
      </c>
      <c r="D1716" s="102" t="s">
        <v>7060</v>
      </c>
      <c r="E1716" s="102" t="s">
        <v>24</v>
      </c>
      <c r="F1716" s="103" t="s">
        <v>20131</v>
      </c>
      <c r="G1716" s="103" t="s">
        <v>20423</v>
      </c>
      <c r="H1716" s="104" t="s">
        <v>7059</v>
      </c>
      <c r="I1716" s="103" t="s">
        <v>30</v>
      </c>
      <c r="J1716" s="103" t="s">
        <v>30</v>
      </c>
      <c r="K1716" s="103" t="s">
        <v>30</v>
      </c>
      <c r="L1716" s="103" t="s">
        <v>30</v>
      </c>
      <c r="M1716" s="103" t="s">
        <v>30</v>
      </c>
      <c r="N1716" s="103" t="s">
        <v>30</v>
      </c>
      <c r="O1716" s="103" t="s">
        <v>27</v>
      </c>
      <c r="P1716" s="103" t="s">
        <v>1517</v>
      </c>
      <c r="Q1716" s="103" t="s">
        <v>7062</v>
      </c>
      <c r="R1716" s="105">
        <v>13877896548</v>
      </c>
      <c r="S1716" s="103" t="s">
        <v>1517</v>
      </c>
      <c r="T1716" s="103" t="s">
        <v>20219</v>
      </c>
      <c r="U1716" s="106" t="s">
        <v>22041</v>
      </c>
      <c r="V1716" s="105" t="s">
        <v>22042</v>
      </c>
      <c r="W1716" s="107" t="s">
        <v>317</v>
      </c>
      <c r="X1716" t="s">
        <v>7061</v>
      </c>
      <c r="AA1716">
        <f ca="1" t="shared" si="53"/>
        <v>17</v>
      </c>
    </row>
    <row r="1717" spans="1:27">
      <c r="A1717" s="101">
        <v>81</v>
      </c>
      <c r="B1717" s="89" t="str">
        <f t="shared" si="52"/>
        <v>452731200311162117</v>
      </c>
      <c r="C1717" s="89" t="s">
        <v>317</v>
      </c>
      <c r="D1717" s="102" t="s">
        <v>7064</v>
      </c>
      <c r="E1717" s="102" t="s">
        <v>24</v>
      </c>
      <c r="F1717" s="103" t="s">
        <v>20205</v>
      </c>
      <c r="G1717" s="103" t="s">
        <v>20423</v>
      </c>
      <c r="H1717" s="104" t="s">
        <v>7063</v>
      </c>
      <c r="I1717" s="103" t="s">
        <v>27</v>
      </c>
      <c r="J1717" s="103" t="s">
        <v>30</v>
      </c>
      <c r="K1717" s="103" t="s">
        <v>27</v>
      </c>
      <c r="L1717" s="103" t="s">
        <v>30</v>
      </c>
      <c r="M1717" s="103" t="s">
        <v>30</v>
      </c>
      <c r="N1717" s="103" t="s">
        <v>30</v>
      </c>
      <c r="O1717" s="103" t="s">
        <v>27</v>
      </c>
      <c r="P1717" s="103" t="s">
        <v>20240</v>
      </c>
      <c r="Q1717" s="103" t="s">
        <v>932</v>
      </c>
      <c r="R1717" s="105">
        <v>19978831039</v>
      </c>
      <c r="S1717" s="103" t="s">
        <v>8322</v>
      </c>
      <c r="T1717" s="103" t="s">
        <v>20240</v>
      </c>
      <c r="U1717" s="106" t="s">
        <v>20241</v>
      </c>
      <c r="V1717" s="105" t="s">
        <v>20514</v>
      </c>
      <c r="W1717" s="107" t="s">
        <v>317</v>
      </c>
      <c r="X1717" t="s">
        <v>22043</v>
      </c>
      <c r="AA1717">
        <f ca="1" t="shared" si="53"/>
        <v>17</v>
      </c>
    </row>
    <row r="1718" spans="1:27">
      <c r="A1718" s="101">
        <v>82</v>
      </c>
      <c r="B1718" s="89" t="str">
        <f t="shared" si="52"/>
        <v>452731200402270615</v>
      </c>
      <c r="C1718" s="89" t="s">
        <v>317</v>
      </c>
      <c r="D1718" s="102" t="s">
        <v>950</v>
      </c>
      <c r="E1718" s="102" t="s">
        <v>24</v>
      </c>
      <c r="F1718" s="103" t="s">
        <v>20131</v>
      </c>
      <c r="G1718" s="103" t="s">
        <v>20742</v>
      </c>
      <c r="H1718" s="104" t="s">
        <v>7065</v>
      </c>
      <c r="I1718" s="103" t="s">
        <v>30</v>
      </c>
      <c r="J1718" s="103" t="s">
        <v>30</v>
      </c>
      <c r="K1718" s="103" t="s">
        <v>30</v>
      </c>
      <c r="L1718" s="103" t="s">
        <v>30</v>
      </c>
      <c r="M1718" s="103" t="s">
        <v>30</v>
      </c>
      <c r="N1718" s="103" t="s">
        <v>30</v>
      </c>
      <c r="O1718" s="103" t="s">
        <v>30</v>
      </c>
      <c r="P1718" s="103" t="s">
        <v>20137</v>
      </c>
      <c r="Q1718" s="103" t="s">
        <v>7067</v>
      </c>
      <c r="R1718" s="105">
        <v>18278863547</v>
      </c>
      <c r="S1718" s="103" t="s">
        <v>8322</v>
      </c>
      <c r="T1718" s="103" t="s">
        <v>20137</v>
      </c>
      <c r="U1718" s="106" t="s">
        <v>20663</v>
      </c>
      <c r="V1718" s="105" t="s">
        <v>22044</v>
      </c>
      <c r="W1718" s="107" t="s">
        <v>317</v>
      </c>
      <c r="X1718" t="s">
        <v>22045</v>
      </c>
      <c r="AA1718">
        <f ca="1" t="shared" si="53"/>
        <v>17</v>
      </c>
    </row>
    <row r="1719" spans="1:27">
      <c r="A1719" s="101">
        <v>1</v>
      </c>
      <c r="B1719" s="89" t="str">
        <f t="shared" si="52"/>
        <v>45273120031120062X</v>
      </c>
      <c r="C1719" s="89" t="s">
        <v>322</v>
      </c>
      <c r="D1719" s="102" t="s">
        <v>7069</v>
      </c>
      <c r="E1719" s="102" t="s">
        <v>143</v>
      </c>
      <c r="F1719" s="103" t="s">
        <v>20131</v>
      </c>
      <c r="G1719" s="103" t="s">
        <v>20423</v>
      </c>
      <c r="H1719" s="104" t="s">
        <v>7068</v>
      </c>
      <c r="I1719" s="103" t="s">
        <v>30</v>
      </c>
      <c r="J1719" s="103" t="s">
        <v>30</v>
      </c>
      <c r="K1719" s="103" t="s">
        <v>30</v>
      </c>
      <c r="L1719" s="103" t="s">
        <v>30</v>
      </c>
      <c r="M1719" s="103" t="s">
        <v>30</v>
      </c>
      <c r="N1719" s="103" t="s">
        <v>30</v>
      </c>
      <c r="O1719" s="103" t="s">
        <v>27</v>
      </c>
      <c r="P1719" s="103" t="s">
        <v>1517</v>
      </c>
      <c r="Q1719" s="103" t="s">
        <v>7071</v>
      </c>
      <c r="R1719" s="105">
        <v>13877943165</v>
      </c>
      <c r="S1719" s="103" t="s">
        <v>1517</v>
      </c>
      <c r="T1719" s="103" t="s">
        <v>20137</v>
      </c>
      <c r="U1719" s="106" t="s">
        <v>20137</v>
      </c>
      <c r="V1719" s="105" t="s">
        <v>22046</v>
      </c>
      <c r="W1719" s="107" t="s">
        <v>322</v>
      </c>
      <c r="X1719" t="s">
        <v>7070</v>
      </c>
      <c r="AA1719">
        <f ca="1" t="shared" si="53"/>
        <v>17</v>
      </c>
    </row>
    <row r="1720" spans="1:27">
      <c r="A1720" s="101">
        <v>2</v>
      </c>
      <c r="B1720" s="89" t="str">
        <f t="shared" si="52"/>
        <v>452731200312141828</v>
      </c>
      <c r="C1720" s="89" t="s">
        <v>322</v>
      </c>
      <c r="D1720" s="102" t="s">
        <v>7073</v>
      </c>
      <c r="E1720" s="102" t="s">
        <v>143</v>
      </c>
      <c r="F1720" s="103" t="s">
        <v>20178</v>
      </c>
      <c r="G1720" s="103" t="s">
        <v>20433</v>
      </c>
      <c r="H1720" s="104" t="s">
        <v>7072</v>
      </c>
      <c r="I1720" s="103" t="s">
        <v>27</v>
      </c>
      <c r="J1720" s="103" t="s">
        <v>30</v>
      </c>
      <c r="K1720" s="103" t="s">
        <v>30</v>
      </c>
      <c r="L1720" s="103" t="s">
        <v>30</v>
      </c>
      <c r="M1720" s="103" t="s">
        <v>30</v>
      </c>
      <c r="N1720" s="103" t="s">
        <v>30</v>
      </c>
      <c r="O1720" s="103" t="s">
        <v>27</v>
      </c>
      <c r="P1720" s="103" t="s">
        <v>1517</v>
      </c>
      <c r="Q1720" s="103" t="s">
        <v>7075</v>
      </c>
      <c r="R1720" s="105">
        <v>18070863224</v>
      </c>
      <c r="S1720" s="103" t="s">
        <v>1517</v>
      </c>
      <c r="T1720" s="103" t="s">
        <v>20208</v>
      </c>
      <c r="U1720" s="106" t="s">
        <v>20789</v>
      </c>
      <c r="V1720" s="105" t="s">
        <v>22047</v>
      </c>
      <c r="W1720" s="107" t="s">
        <v>322</v>
      </c>
      <c r="X1720" t="s">
        <v>7074</v>
      </c>
      <c r="AA1720">
        <f ca="1" t="shared" si="53"/>
        <v>17</v>
      </c>
    </row>
    <row r="1721" spans="1:27">
      <c r="A1721" s="101">
        <v>3</v>
      </c>
      <c r="B1721" s="89" t="str">
        <f t="shared" si="52"/>
        <v>451229200605101811</v>
      </c>
      <c r="C1721" s="89" t="s">
        <v>322</v>
      </c>
      <c r="D1721" s="102" t="s">
        <v>4012</v>
      </c>
      <c r="E1721" s="102" t="s">
        <v>24</v>
      </c>
      <c r="F1721" s="103" t="s">
        <v>20178</v>
      </c>
      <c r="G1721" s="103" t="s">
        <v>22048</v>
      </c>
      <c r="H1721" s="104" t="s">
        <v>7076</v>
      </c>
      <c r="I1721" s="103" t="s">
        <v>27</v>
      </c>
      <c r="J1721" s="103" t="s">
        <v>27</v>
      </c>
      <c r="K1721" s="103" t="s">
        <v>27</v>
      </c>
      <c r="L1721" s="103" t="s">
        <v>30</v>
      </c>
      <c r="M1721" s="103" t="s">
        <v>30</v>
      </c>
      <c r="N1721" s="103" t="s">
        <v>30</v>
      </c>
      <c r="O1721" s="103" t="s">
        <v>27</v>
      </c>
      <c r="P1721" s="103" t="s">
        <v>1517</v>
      </c>
      <c r="Q1721" s="103" t="s">
        <v>7077</v>
      </c>
      <c r="R1721" s="105">
        <v>19978824921</v>
      </c>
      <c r="S1721" s="103" t="s">
        <v>1517</v>
      </c>
      <c r="T1721" s="103" t="s">
        <v>20208</v>
      </c>
      <c r="U1721" s="106" t="s">
        <v>20789</v>
      </c>
      <c r="V1721" s="105" t="s">
        <v>21909</v>
      </c>
      <c r="W1721" s="107" t="s">
        <v>322</v>
      </c>
      <c r="X1721" t="s">
        <v>6384</v>
      </c>
      <c r="AA1721">
        <f ca="1" t="shared" si="53"/>
        <v>15</v>
      </c>
    </row>
    <row r="1722" spans="1:27">
      <c r="A1722" s="101">
        <v>4</v>
      </c>
      <c r="B1722" s="89" t="str">
        <f t="shared" si="52"/>
        <v>451229200111171844</v>
      </c>
      <c r="C1722" s="89" t="s">
        <v>322</v>
      </c>
      <c r="D1722" s="102" t="s">
        <v>7079</v>
      </c>
      <c r="E1722" s="102" t="s">
        <v>143</v>
      </c>
      <c r="F1722" s="103" t="s">
        <v>20178</v>
      </c>
      <c r="G1722" s="103" t="s">
        <v>20222</v>
      </c>
      <c r="H1722" s="104" t="s">
        <v>7078</v>
      </c>
      <c r="I1722" s="103" t="s">
        <v>27</v>
      </c>
      <c r="J1722" s="103" t="s">
        <v>27</v>
      </c>
      <c r="K1722" s="103" t="s">
        <v>30</v>
      </c>
      <c r="L1722" s="103" t="s">
        <v>30</v>
      </c>
      <c r="M1722" s="103" t="s">
        <v>30</v>
      </c>
      <c r="N1722" s="103" t="s">
        <v>30</v>
      </c>
      <c r="O1722" s="103" t="s">
        <v>27</v>
      </c>
      <c r="P1722" s="103" t="s">
        <v>1517</v>
      </c>
      <c r="Q1722" s="103" t="s">
        <v>7081</v>
      </c>
      <c r="R1722" s="105">
        <v>19994451855</v>
      </c>
      <c r="S1722" s="103" t="s">
        <v>1517</v>
      </c>
      <c r="T1722" s="103" t="s">
        <v>20208</v>
      </c>
      <c r="U1722" s="106" t="s">
        <v>20747</v>
      </c>
      <c r="V1722" s="105" t="s">
        <v>22049</v>
      </c>
      <c r="W1722" s="107" t="s">
        <v>322</v>
      </c>
      <c r="X1722" t="s">
        <v>7080</v>
      </c>
      <c r="AA1722">
        <f ca="1" t="shared" si="53"/>
        <v>19</v>
      </c>
    </row>
    <row r="1723" spans="1:27">
      <c r="A1723" s="101">
        <v>5</v>
      </c>
      <c r="B1723" s="89" t="str">
        <f t="shared" si="52"/>
        <v>452731200312313618</v>
      </c>
      <c r="C1723" s="89" t="s">
        <v>322</v>
      </c>
      <c r="D1723" s="102" t="s">
        <v>7083</v>
      </c>
      <c r="E1723" s="102" t="s">
        <v>24</v>
      </c>
      <c r="F1723" s="103" t="s">
        <v>20131</v>
      </c>
      <c r="G1723" s="103" t="s">
        <v>20433</v>
      </c>
      <c r="H1723" s="104" t="s">
        <v>7082</v>
      </c>
      <c r="I1723" s="103" t="s">
        <v>30</v>
      </c>
      <c r="J1723" s="103" t="s">
        <v>30</v>
      </c>
      <c r="K1723" s="103" t="s">
        <v>30</v>
      </c>
      <c r="L1723" s="103" t="s">
        <v>30</v>
      </c>
      <c r="M1723" s="103" t="s">
        <v>30</v>
      </c>
      <c r="N1723" s="103" t="s">
        <v>30</v>
      </c>
      <c r="O1723" s="103" t="s">
        <v>27</v>
      </c>
      <c r="P1723" s="103" t="s">
        <v>1517</v>
      </c>
      <c r="Q1723" s="103" t="s">
        <v>7085</v>
      </c>
      <c r="R1723" s="105">
        <v>13737982692</v>
      </c>
      <c r="S1723" s="103" t="s">
        <v>1517</v>
      </c>
      <c r="T1723" s="103" t="s">
        <v>20158</v>
      </c>
      <c r="U1723" s="106" t="s">
        <v>20195</v>
      </c>
      <c r="V1723" s="105" t="s">
        <v>22050</v>
      </c>
      <c r="W1723" s="107" t="s">
        <v>322</v>
      </c>
      <c r="X1723" t="s">
        <v>17731</v>
      </c>
      <c r="AA1723">
        <f ca="1" t="shared" si="53"/>
        <v>17</v>
      </c>
    </row>
    <row r="1724" spans="1:27">
      <c r="A1724" s="101">
        <v>6</v>
      </c>
      <c r="B1724" s="89" t="str">
        <f t="shared" si="52"/>
        <v>451229200407033627</v>
      </c>
      <c r="C1724" s="89" t="s">
        <v>322</v>
      </c>
      <c r="D1724" s="102" t="s">
        <v>7087</v>
      </c>
      <c r="E1724" s="102" t="s">
        <v>143</v>
      </c>
      <c r="F1724" s="103" t="s">
        <v>20205</v>
      </c>
      <c r="G1724" s="103" t="s">
        <v>20271</v>
      </c>
      <c r="H1724" s="104" t="s">
        <v>7086</v>
      </c>
      <c r="I1724" s="103" t="s">
        <v>27</v>
      </c>
      <c r="J1724" s="103" t="s">
        <v>30</v>
      </c>
      <c r="K1724" s="103" t="s">
        <v>30</v>
      </c>
      <c r="L1724" s="103" t="s">
        <v>30</v>
      </c>
      <c r="M1724" s="103" t="s">
        <v>30</v>
      </c>
      <c r="N1724" s="103" t="s">
        <v>30</v>
      </c>
      <c r="O1724" s="103" t="s">
        <v>27</v>
      </c>
      <c r="P1724" s="103" t="s">
        <v>1517</v>
      </c>
      <c r="Q1724" s="103" t="s">
        <v>7088</v>
      </c>
      <c r="R1724" s="105">
        <v>13377498825</v>
      </c>
      <c r="S1724" s="103" t="s">
        <v>1517</v>
      </c>
      <c r="T1724" s="103" t="s">
        <v>20158</v>
      </c>
      <c r="U1724" s="106" t="s">
        <v>20491</v>
      </c>
      <c r="V1724" s="105" t="s">
        <v>20758</v>
      </c>
      <c r="W1724" s="107" t="s">
        <v>322</v>
      </c>
      <c r="X1724" t="s">
        <v>17732</v>
      </c>
      <c r="AA1724">
        <f ca="1" t="shared" si="53"/>
        <v>17</v>
      </c>
    </row>
    <row r="1725" spans="1:27">
      <c r="A1725" s="101">
        <v>7</v>
      </c>
      <c r="B1725" s="89" t="str">
        <f t="shared" si="52"/>
        <v>451229200312132120</v>
      </c>
      <c r="C1725" s="89" t="s">
        <v>322</v>
      </c>
      <c r="D1725" s="102" t="s">
        <v>7090</v>
      </c>
      <c r="E1725" s="102" t="s">
        <v>143</v>
      </c>
      <c r="F1725" s="103" t="s">
        <v>20131</v>
      </c>
      <c r="G1725" s="103" t="s">
        <v>20433</v>
      </c>
      <c r="H1725" s="104" t="s">
        <v>7089</v>
      </c>
      <c r="I1725" s="103" t="s">
        <v>30</v>
      </c>
      <c r="J1725" s="103" t="s">
        <v>30</v>
      </c>
      <c r="K1725" s="103" t="s">
        <v>30</v>
      </c>
      <c r="L1725" s="103" t="s">
        <v>30</v>
      </c>
      <c r="M1725" s="103" t="s">
        <v>30</v>
      </c>
      <c r="N1725" s="103" t="s">
        <v>30</v>
      </c>
      <c r="O1725" s="103" t="s">
        <v>27</v>
      </c>
      <c r="P1725" s="103" t="s">
        <v>1517</v>
      </c>
      <c r="Q1725" s="103" t="s">
        <v>7092</v>
      </c>
      <c r="R1725" s="105">
        <v>18070829406</v>
      </c>
      <c r="S1725" s="103" t="s">
        <v>1517</v>
      </c>
      <c r="T1725" s="103" t="s">
        <v>20240</v>
      </c>
      <c r="U1725" s="106" t="s">
        <v>20396</v>
      </c>
      <c r="V1725" s="105" t="s">
        <v>22051</v>
      </c>
      <c r="W1725" s="107" t="s">
        <v>322</v>
      </c>
      <c r="X1725" t="s">
        <v>7091</v>
      </c>
      <c r="AA1725">
        <f ca="1" t="shared" si="53"/>
        <v>17</v>
      </c>
    </row>
    <row r="1726" spans="1:27">
      <c r="A1726" s="101">
        <v>8</v>
      </c>
      <c r="B1726" s="89" t="str">
        <f t="shared" si="52"/>
        <v>452731200308261819</v>
      </c>
      <c r="C1726" s="89" t="s">
        <v>322</v>
      </c>
      <c r="D1726" s="102" t="s">
        <v>7095</v>
      </c>
      <c r="E1726" s="102" t="s">
        <v>24</v>
      </c>
      <c r="F1726" s="103" t="s">
        <v>20131</v>
      </c>
      <c r="G1726" s="103" t="s">
        <v>20163</v>
      </c>
      <c r="H1726" s="104" t="s">
        <v>7094</v>
      </c>
      <c r="I1726" s="103" t="s">
        <v>27</v>
      </c>
      <c r="J1726" s="103" t="s">
        <v>30</v>
      </c>
      <c r="K1726" s="103" t="s">
        <v>27</v>
      </c>
      <c r="L1726" s="103" t="s">
        <v>30</v>
      </c>
      <c r="M1726" s="103" t="s">
        <v>30</v>
      </c>
      <c r="N1726" s="103" t="s">
        <v>30</v>
      </c>
      <c r="O1726" s="103" t="s">
        <v>27</v>
      </c>
      <c r="P1726" s="103" t="s">
        <v>1517</v>
      </c>
      <c r="Q1726" s="103" t="s">
        <v>7096</v>
      </c>
      <c r="R1726" s="105">
        <v>13471801551</v>
      </c>
      <c r="S1726" s="103" t="s">
        <v>1517</v>
      </c>
      <c r="T1726" s="103" t="s">
        <v>20208</v>
      </c>
      <c r="U1726" s="106" t="s">
        <v>20720</v>
      </c>
      <c r="V1726" s="105" t="s">
        <v>20721</v>
      </c>
      <c r="W1726" s="107" t="s">
        <v>322</v>
      </c>
      <c r="X1726" t="s">
        <v>1456</v>
      </c>
      <c r="AA1726">
        <f ca="1" t="shared" si="53"/>
        <v>17</v>
      </c>
    </row>
    <row r="1727" spans="1:27">
      <c r="A1727" s="101">
        <v>9</v>
      </c>
      <c r="B1727" s="89" t="str">
        <f t="shared" si="52"/>
        <v>452731200111223915</v>
      </c>
      <c r="C1727" s="89" t="s">
        <v>322</v>
      </c>
      <c r="D1727" s="102" t="s">
        <v>7098</v>
      </c>
      <c r="E1727" s="102" t="s">
        <v>24</v>
      </c>
      <c r="F1727" s="103" t="s">
        <v>20131</v>
      </c>
      <c r="G1727" s="103" t="s">
        <v>20222</v>
      </c>
      <c r="H1727" s="104" t="s">
        <v>7097</v>
      </c>
      <c r="I1727" s="103" t="s">
        <v>30</v>
      </c>
      <c r="J1727" s="103" t="s">
        <v>30</v>
      </c>
      <c r="K1727" s="103" t="s">
        <v>30</v>
      </c>
      <c r="L1727" s="103" t="s">
        <v>30</v>
      </c>
      <c r="M1727" s="103" t="s">
        <v>30</v>
      </c>
      <c r="N1727" s="103" t="s">
        <v>30</v>
      </c>
      <c r="O1727" s="103" t="s">
        <v>27</v>
      </c>
      <c r="P1727" s="103" t="s">
        <v>1517</v>
      </c>
      <c r="Q1727" s="103" t="s">
        <v>7100</v>
      </c>
      <c r="R1727" s="105">
        <v>19977818931</v>
      </c>
      <c r="S1727" s="103" t="s">
        <v>1517</v>
      </c>
      <c r="T1727" s="103" t="s">
        <v>20140</v>
      </c>
      <c r="U1727" s="106" t="s">
        <v>20140</v>
      </c>
      <c r="V1727" s="105" t="s">
        <v>22052</v>
      </c>
      <c r="W1727" s="107" t="s">
        <v>322</v>
      </c>
      <c r="X1727" t="s">
        <v>7099</v>
      </c>
      <c r="AA1727">
        <f ca="1" t="shared" si="53"/>
        <v>19</v>
      </c>
    </row>
    <row r="1728" spans="1:27">
      <c r="A1728" s="101">
        <v>10</v>
      </c>
      <c r="B1728" s="89" t="str">
        <f t="shared" si="52"/>
        <v>452731200405100312</v>
      </c>
      <c r="C1728" s="89" t="s">
        <v>322</v>
      </c>
      <c r="D1728" s="102" t="s">
        <v>7102</v>
      </c>
      <c r="E1728" s="102" t="s">
        <v>24</v>
      </c>
      <c r="F1728" s="103" t="s">
        <v>20178</v>
      </c>
      <c r="G1728" s="103" t="s">
        <v>20608</v>
      </c>
      <c r="H1728" s="104" t="s">
        <v>7101</v>
      </c>
      <c r="I1728" s="103" t="s">
        <v>30</v>
      </c>
      <c r="J1728" s="103" t="s">
        <v>30</v>
      </c>
      <c r="K1728" s="103" t="s">
        <v>30</v>
      </c>
      <c r="L1728" s="103" t="s">
        <v>30</v>
      </c>
      <c r="M1728" s="103" t="s">
        <v>30</v>
      </c>
      <c r="N1728" s="103" t="s">
        <v>30</v>
      </c>
      <c r="O1728" s="103" t="s">
        <v>27</v>
      </c>
      <c r="P1728" s="103" t="s">
        <v>20280</v>
      </c>
      <c r="Q1728" s="103" t="s">
        <v>7104</v>
      </c>
      <c r="R1728" s="105">
        <v>13481115136</v>
      </c>
      <c r="S1728" s="103" t="s">
        <v>1517</v>
      </c>
      <c r="T1728" s="103" t="s">
        <v>20280</v>
      </c>
      <c r="U1728" s="106" t="s">
        <v>20668</v>
      </c>
      <c r="V1728" s="105" t="s">
        <v>22053</v>
      </c>
      <c r="W1728" s="107" t="s">
        <v>322</v>
      </c>
      <c r="X1728" t="s">
        <v>7103</v>
      </c>
      <c r="AA1728">
        <f ca="1" t="shared" si="53"/>
        <v>17</v>
      </c>
    </row>
    <row r="1729" spans="1:27">
      <c r="A1729" s="101">
        <v>11</v>
      </c>
      <c r="B1729" s="89" t="str">
        <f t="shared" si="52"/>
        <v>452731200403296016</v>
      </c>
      <c r="C1729" s="89" t="s">
        <v>322</v>
      </c>
      <c r="D1729" s="102" t="s">
        <v>7107</v>
      </c>
      <c r="E1729" s="102" t="s">
        <v>24</v>
      </c>
      <c r="F1729" s="103" t="s">
        <v>20131</v>
      </c>
      <c r="G1729" s="103" t="s">
        <v>20707</v>
      </c>
      <c r="H1729" s="104" t="s">
        <v>7106</v>
      </c>
      <c r="I1729" s="103" t="s">
        <v>30</v>
      </c>
      <c r="J1729" s="103" t="s">
        <v>30</v>
      </c>
      <c r="K1729" s="103" t="s">
        <v>30</v>
      </c>
      <c r="L1729" s="103" t="s">
        <v>30</v>
      </c>
      <c r="M1729" s="103" t="s">
        <v>30</v>
      </c>
      <c r="N1729" s="103" t="s">
        <v>30</v>
      </c>
      <c r="O1729" s="103" t="s">
        <v>27</v>
      </c>
      <c r="P1729" s="103" t="s">
        <v>1517</v>
      </c>
      <c r="Q1729" s="103" t="s">
        <v>7109</v>
      </c>
      <c r="R1729" s="105">
        <v>13407751859</v>
      </c>
      <c r="S1729" s="103" t="s">
        <v>1517</v>
      </c>
      <c r="T1729" s="103" t="s">
        <v>1517</v>
      </c>
      <c r="U1729" s="106" t="s">
        <v>20904</v>
      </c>
      <c r="V1729" s="105" t="s">
        <v>22054</v>
      </c>
      <c r="W1729" s="107" t="s">
        <v>322</v>
      </c>
      <c r="X1729" t="s">
        <v>17734</v>
      </c>
      <c r="AA1729">
        <f ca="1" t="shared" si="53"/>
        <v>17</v>
      </c>
    </row>
    <row r="1730" spans="1:27">
      <c r="A1730" s="101">
        <v>12</v>
      </c>
      <c r="B1730" s="89" t="str">
        <f t="shared" si="52"/>
        <v>452731200410140925</v>
      </c>
      <c r="C1730" s="89" t="s">
        <v>322</v>
      </c>
      <c r="D1730" s="102" t="s">
        <v>7111</v>
      </c>
      <c r="E1730" s="102" t="s">
        <v>143</v>
      </c>
      <c r="F1730" s="103" t="s">
        <v>20131</v>
      </c>
      <c r="G1730" s="103" t="s">
        <v>20412</v>
      </c>
      <c r="H1730" s="104" t="s">
        <v>7110</v>
      </c>
      <c r="I1730" s="103" t="s">
        <v>30</v>
      </c>
      <c r="J1730" s="103" t="s">
        <v>30</v>
      </c>
      <c r="K1730" s="103" t="s">
        <v>30</v>
      </c>
      <c r="L1730" s="103" t="s">
        <v>30</v>
      </c>
      <c r="M1730" s="103" t="s">
        <v>30</v>
      </c>
      <c r="N1730" s="103" t="s">
        <v>30</v>
      </c>
      <c r="O1730" s="103" t="s">
        <v>27</v>
      </c>
      <c r="P1730" s="103" t="s">
        <v>1517</v>
      </c>
      <c r="Q1730" s="103" t="s">
        <v>7113</v>
      </c>
      <c r="R1730" s="105">
        <v>15807784128</v>
      </c>
      <c r="S1730" s="103" t="s">
        <v>1517</v>
      </c>
      <c r="T1730" s="103" t="s">
        <v>20151</v>
      </c>
      <c r="U1730" s="106" t="s">
        <v>21000</v>
      </c>
      <c r="V1730" s="105" t="s">
        <v>22055</v>
      </c>
      <c r="W1730" s="107" t="s">
        <v>322</v>
      </c>
      <c r="X1730" t="s">
        <v>17735</v>
      </c>
      <c r="AA1730">
        <f ca="1" t="shared" si="53"/>
        <v>16</v>
      </c>
    </row>
    <row r="1731" spans="1:27">
      <c r="A1731" s="101">
        <v>13</v>
      </c>
      <c r="B1731" s="89" t="str">
        <f t="shared" ref="B1731:B1794" si="54">H1731</f>
        <v>452731200401121212</v>
      </c>
      <c r="C1731" s="89" t="s">
        <v>322</v>
      </c>
      <c r="D1731" s="102" t="s">
        <v>7115</v>
      </c>
      <c r="E1731" s="102" t="s">
        <v>24</v>
      </c>
      <c r="F1731" s="103" t="s">
        <v>20131</v>
      </c>
      <c r="G1731" s="103" t="s">
        <v>20232</v>
      </c>
      <c r="H1731" s="104" t="s">
        <v>7114</v>
      </c>
      <c r="I1731" s="103" t="s">
        <v>30</v>
      </c>
      <c r="J1731" s="103" t="s">
        <v>30</v>
      </c>
      <c r="K1731" s="103" t="s">
        <v>30</v>
      </c>
      <c r="L1731" s="103" t="s">
        <v>30</v>
      </c>
      <c r="M1731" s="103" t="s">
        <v>30</v>
      </c>
      <c r="N1731" s="103" t="s">
        <v>30</v>
      </c>
      <c r="O1731" s="103" t="s">
        <v>27</v>
      </c>
      <c r="P1731" s="103" t="s">
        <v>1517</v>
      </c>
      <c r="Q1731" s="103" t="s">
        <v>7117</v>
      </c>
      <c r="R1731" s="105">
        <v>15878823969</v>
      </c>
      <c r="S1731" s="103" t="s">
        <v>1517</v>
      </c>
      <c r="T1731" s="103" t="s">
        <v>20169</v>
      </c>
      <c r="U1731" s="106" t="s">
        <v>20170</v>
      </c>
      <c r="V1731" s="105" t="s">
        <v>22056</v>
      </c>
      <c r="W1731" s="107" t="s">
        <v>322</v>
      </c>
      <c r="X1731" t="s">
        <v>17736</v>
      </c>
      <c r="AA1731">
        <f ca="1" t="shared" si="53"/>
        <v>17</v>
      </c>
    </row>
    <row r="1732" spans="1:27">
      <c r="A1732" s="101">
        <v>14</v>
      </c>
      <c r="B1732" s="89" t="str">
        <f t="shared" si="54"/>
        <v>45122920030818004X</v>
      </c>
      <c r="C1732" s="89" t="s">
        <v>322</v>
      </c>
      <c r="D1732" s="102" t="s">
        <v>7119</v>
      </c>
      <c r="E1732" s="102" t="s">
        <v>143</v>
      </c>
      <c r="F1732" s="103" t="s">
        <v>20131</v>
      </c>
      <c r="G1732" s="103" t="s">
        <v>20163</v>
      </c>
      <c r="H1732" s="104" t="s">
        <v>7118</v>
      </c>
      <c r="I1732" s="103" t="s">
        <v>30</v>
      </c>
      <c r="J1732" s="103" t="s">
        <v>30</v>
      </c>
      <c r="K1732" s="103" t="s">
        <v>30</v>
      </c>
      <c r="L1732" s="103" t="s">
        <v>30</v>
      </c>
      <c r="M1732" s="103" t="s">
        <v>30</v>
      </c>
      <c r="N1732" s="103" t="s">
        <v>30</v>
      </c>
      <c r="O1732" s="103" t="s">
        <v>27</v>
      </c>
      <c r="P1732" s="103" t="s">
        <v>1517</v>
      </c>
      <c r="Q1732" s="103" t="s">
        <v>7121</v>
      </c>
      <c r="R1732" s="105">
        <v>18666584707</v>
      </c>
      <c r="S1732" s="103" t="s">
        <v>1517</v>
      </c>
      <c r="T1732" s="103" t="s">
        <v>1517</v>
      </c>
      <c r="U1732" s="106" t="s">
        <v>20259</v>
      </c>
      <c r="V1732" s="105" t="s">
        <v>22057</v>
      </c>
      <c r="W1732" s="107" t="s">
        <v>322</v>
      </c>
      <c r="X1732" t="s">
        <v>17737</v>
      </c>
      <c r="AA1732">
        <f ca="1" t="shared" ref="AA1732:AA1795" si="55">DATEDIF(TEXT(MID(H1732,7,8),"00-00-00"),TODAY(),"y")</f>
        <v>17</v>
      </c>
    </row>
    <row r="1733" spans="1:27">
      <c r="A1733" s="101">
        <v>15</v>
      </c>
      <c r="B1733" s="89" t="str">
        <f t="shared" si="54"/>
        <v>452731200404152153</v>
      </c>
      <c r="C1733" s="89" t="s">
        <v>322</v>
      </c>
      <c r="D1733" s="102" t="s">
        <v>7123</v>
      </c>
      <c r="E1733" s="102" t="s">
        <v>24</v>
      </c>
      <c r="F1733" s="103" t="s">
        <v>20178</v>
      </c>
      <c r="G1733" s="103" t="s">
        <v>20255</v>
      </c>
      <c r="H1733" s="104" t="s">
        <v>7122</v>
      </c>
      <c r="I1733" s="103" t="s">
        <v>27</v>
      </c>
      <c r="J1733" s="103" t="s">
        <v>27</v>
      </c>
      <c r="K1733" s="103" t="s">
        <v>27</v>
      </c>
      <c r="L1733" s="103" t="s">
        <v>30</v>
      </c>
      <c r="M1733" s="103" t="s">
        <v>30</v>
      </c>
      <c r="N1733" s="103" t="s">
        <v>30</v>
      </c>
      <c r="O1733" s="103" t="s">
        <v>27</v>
      </c>
      <c r="P1733" s="103" t="s">
        <v>1517</v>
      </c>
      <c r="Q1733" s="103" t="s">
        <v>7125</v>
      </c>
      <c r="R1733" s="105">
        <v>19977899714</v>
      </c>
      <c r="S1733" s="103" t="s">
        <v>1517</v>
      </c>
      <c r="T1733" s="103" t="s">
        <v>20240</v>
      </c>
      <c r="U1733" s="106" t="s">
        <v>20417</v>
      </c>
      <c r="V1733" s="105" t="s">
        <v>22058</v>
      </c>
      <c r="W1733" s="107" t="s">
        <v>322</v>
      </c>
      <c r="X1733" t="s">
        <v>7124</v>
      </c>
      <c r="AA1733">
        <f ca="1" t="shared" si="55"/>
        <v>17</v>
      </c>
    </row>
    <row r="1734" spans="1:27">
      <c r="A1734" s="101">
        <v>16</v>
      </c>
      <c r="B1734" s="89" t="str">
        <f t="shared" si="54"/>
        <v>451229200310311221</v>
      </c>
      <c r="C1734" s="89" t="s">
        <v>322</v>
      </c>
      <c r="D1734" s="102" t="s">
        <v>7127</v>
      </c>
      <c r="E1734" s="102" t="s">
        <v>143</v>
      </c>
      <c r="F1734" s="103" t="s">
        <v>20131</v>
      </c>
      <c r="G1734" s="103" t="s">
        <v>20307</v>
      </c>
      <c r="H1734" s="104" t="s">
        <v>7126</v>
      </c>
      <c r="I1734" s="103" t="s">
        <v>30</v>
      </c>
      <c r="J1734" s="103" t="s">
        <v>30</v>
      </c>
      <c r="K1734" s="103" t="s">
        <v>30</v>
      </c>
      <c r="L1734" s="103" t="s">
        <v>30</v>
      </c>
      <c r="M1734" s="103" t="s">
        <v>30</v>
      </c>
      <c r="N1734" s="103" t="s">
        <v>30</v>
      </c>
      <c r="O1734" s="103" t="s">
        <v>27</v>
      </c>
      <c r="P1734" s="103" t="s">
        <v>1517</v>
      </c>
      <c r="Q1734" s="103" t="s">
        <v>7129</v>
      </c>
      <c r="R1734" s="105">
        <v>13977891251</v>
      </c>
      <c r="S1734" s="103" t="s">
        <v>1517</v>
      </c>
      <c r="T1734" s="103" t="s">
        <v>20169</v>
      </c>
      <c r="U1734" s="106" t="s">
        <v>21025</v>
      </c>
      <c r="V1734" s="105" t="s">
        <v>22059</v>
      </c>
      <c r="W1734" s="107" t="s">
        <v>322</v>
      </c>
      <c r="X1734" t="s">
        <v>17738</v>
      </c>
      <c r="AA1734">
        <f ca="1" t="shared" si="55"/>
        <v>17</v>
      </c>
    </row>
    <row r="1735" spans="1:27">
      <c r="A1735" s="101">
        <v>17</v>
      </c>
      <c r="B1735" s="89" t="str">
        <f t="shared" si="54"/>
        <v>45122920030927243X</v>
      </c>
      <c r="C1735" s="89" t="s">
        <v>322</v>
      </c>
      <c r="D1735" s="102" t="s">
        <v>7131</v>
      </c>
      <c r="E1735" s="102" t="s">
        <v>24</v>
      </c>
      <c r="F1735" s="103" t="s">
        <v>20178</v>
      </c>
      <c r="G1735" s="103" t="s">
        <v>20168</v>
      </c>
      <c r="H1735" s="104" t="s">
        <v>7130</v>
      </c>
      <c r="I1735" s="103" t="s">
        <v>27</v>
      </c>
      <c r="J1735" s="103" t="s">
        <v>30</v>
      </c>
      <c r="K1735" s="103" t="s">
        <v>30</v>
      </c>
      <c r="L1735" s="103" t="s">
        <v>30</v>
      </c>
      <c r="M1735" s="103" t="s">
        <v>30</v>
      </c>
      <c r="N1735" s="103" t="s">
        <v>30</v>
      </c>
      <c r="O1735" s="103" t="s">
        <v>27</v>
      </c>
      <c r="P1735" s="103" t="s">
        <v>1517</v>
      </c>
      <c r="Q1735" s="103" t="s">
        <v>7133</v>
      </c>
      <c r="R1735" s="105">
        <v>18934964784</v>
      </c>
      <c r="S1735" s="103" t="s">
        <v>1517</v>
      </c>
      <c r="T1735" s="103" t="s">
        <v>20191</v>
      </c>
      <c r="U1735" s="106" t="s">
        <v>20877</v>
      </c>
      <c r="V1735" s="105" t="s">
        <v>22060</v>
      </c>
      <c r="W1735" s="107" t="s">
        <v>322</v>
      </c>
      <c r="X1735" t="s">
        <v>7132</v>
      </c>
      <c r="AA1735">
        <f ca="1" t="shared" si="55"/>
        <v>17</v>
      </c>
    </row>
    <row r="1736" spans="1:27">
      <c r="A1736" s="101">
        <v>18</v>
      </c>
      <c r="B1736" s="89" t="str">
        <f t="shared" si="54"/>
        <v>451229200305235113</v>
      </c>
      <c r="C1736" s="89" t="s">
        <v>322</v>
      </c>
      <c r="D1736" s="102" t="s">
        <v>7135</v>
      </c>
      <c r="E1736" s="102" t="s">
        <v>24</v>
      </c>
      <c r="F1736" s="103" t="s">
        <v>20178</v>
      </c>
      <c r="G1736" s="103" t="s">
        <v>20172</v>
      </c>
      <c r="H1736" s="104" t="s">
        <v>7134</v>
      </c>
      <c r="I1736" s="103" t="s">
        <v>30</v>
      </c>
      <c r="J1736" s="103" t="s">
        <v>30</v>
      </c>
      <c r="K1736" s="103" t="s">
        <v>27</v>
      </c>
      <c r="L1736" s="103" t="s">
        <v>30</v>
      </c>
      <c r="M1736" s="103" t="s">
        <v>30</v>
      </c>
      <c r="N1736" s="103" t="s">
        <v>30</v>
      </c>
      <c r="O1736" s="103" t="s">
        <v>27</v>
      </c>
      <c r="P1736" s="103" t="s">
        <v>1517</v>
      </c>
      <c r="Q1736" s="103" t="s">
        <v>7137</v>
      </c>
      <c r="R1736" s="105">
        <v>15815943750</v>
      </c>
      <c r="S1736" s="103" t="s">
        <v>1517</v>
      </c>
      <c r="T1736" s="103" t="s">
        <v>20164</v>
      </c>
      <c r="U1736" s="106" t="s">
        <v>21252</v>
      </c>
      <c r="V1736" s="105" t="s">
        <v>21971</v>
      </c>
      <c r="W1736" s="107" t="s">
        <v>322</v>
      </c>
      <c r="X1736" t="s">
        <v>7136</v>
      </c>
      <c r="AA1736">
        <f ca="1" t="shared" si="55"/>
        <v>18</v>
      </c>
    </row>
    <row r="1737" spans="1:27">
      <c r="A1737" s="101">
        <v>19</v>
      </c>
      <c r="B1737" s="89" t="str">
        <f t="shared" si="54"/>
        <v>452731200406304819</v>
      </c>
      <c r="C1737" s="89" t="s">
        <v>322</v>
      </c>
      <c r="D1737" s="102" t="s">
        <v>7140</v>
      </c>
      <c r="E1737" s="102" t="s">
        <v>24</v>
      </c>
      <c r="F1737" s="103" t="s">
        <v>20131</v>
      </c>
      <c r="G1737" s="103" t="s">
        <v>21826</v>
      </c>
      <c r="H1737" s="104" t="s">
        <v>7139</v>
      </c>
      <c r="I1737" s="103" t="s">
        <v>30</v>
      </c>
      <c r="J1737" s="103" t="s">
        <v>30</v>
      </c>
      <c r="K1737" s="103" t="s">
        <v>30</v>
      </c>
      <c r="L1737" s="103" t="s">
        <v>30</v>
      </c>
      <c r="M1737" s="103" t="s">
        <v>30</v>
      </c>
      <c r="N1737" s="103" t="s">
        <v>30</v>
      </c>
      <c r="O1737" s="103" t="s">
        <v>27</v>
      </c>
      <c r="P1737" s="103" t="s">
        <v>1517</v>
      </c>
      <c r="Q1737" s="103" t="s">
        <v>7142</v>
      </c>
      <c r="R1737" s="105">
        <v>15078613832</v>
      </c>
      <c r="S1737" s="103" t="s">
        <v>1517</v>
      </c>
      <c r="T1737" s="103" t="s">
        <v>20167</v>
      </c>
      <c r="U1737" s="106" t="s">
        <v>20826</v>
      </c>
      <c r="V1737" s="105" t="s">
        <v>21941</v>
      </c>
      <c r="W1737" s="107" t="s">
        <v>322</v>
      </c>
      <c r="X1737" t="s">
        <v>7141</v>
      </c>
      <c r="AA1737">
        <f ca="1" t="shared" si="55"/>
        <v>17</v>
      </c>
    </row>
    <row r="1738" spans="1:27">
      <c r="A1738" s="101">
        <v>20</v>
      </c>
      <c r="B1738" s="89" t="str">
        <f t="shared" si="54"/>
        <v>452731200306283627</v>
      </c>
      <c r="C1738" s="89" t="s">
        <v>322</v>
      </c>
      <c r="D1738" s="102" t="s">
        <v>7144</v>
      </c>
      <c r="E1738" s="102" t="s">
        <v>143</v>
      </c>
      <c r="F1738" s="103" t="s">
        <v>20131</v>
      </c>
      <c r="G1738" s="103" t="s">
        <v>20229</v>
      </c>
      <c r="H1738" s="104" t="s">
        <v>7143</v>
      </c>
      <c r="I1738" s="103" t="s">
        <v>27</v>
      </c>
      <c r="J1738" s="103" t="s">
        <v>30</v>
      </c>
      <c r="K1738" s="103" t="s">
        <v>30</v>
      </c>
      <c r="L1738" s="103" t="s">
        <v>30</v>
      </c>
      <c r="M1738" s="103" t="s">
        <v>30</v>
      </c>
      <c r="N1738" s="103" t="s">
        <v>30</v>
      </c>
      <c r="O1738" s="103" t="s">
        <v>27</v>
      </c>
      <c r="P1738" s="103" t="s">
        <v>1517</v>
      </c>
      <c r="Q1738" s="103" t="s">
        <v>7145</v>
      </c>
      <c r="R1738" s="105">
        <v>15078572056</v>
      </c>
      <c r="S1738" s="103" t="s">
        <v>1517</v>
      </c>
      <c r="T1738" s="103" t="s">
        <v>20158</v>
      </c>
      <c r="U1738" s="106" t="s">
        <v>20159</v>
      </c>
      <c r="V1738" s="105" t="s">
        <v>21402</v>
      </c>
      <c r="W1738" s="107" t="s">
        <v>322</v>
      </c>
      <c r="X1738" t="s">
        <v>19240</v>
      </c>
      <c r="AA1738">
        <f ca="1" t="shared" si="55"/>
        <v>18</v>
      </c>
    </row>
    <row r="1739" spans="1:27">
      <c r="A1739" s="101">
        <v>21</v>
      </c>
      <c r="B1739" s="89" t="str">
        <f t="shared" si="54"/>
        <v>451229200207032718</v>
      </c>
      <c r="C1739" s="89" t="s">
        <v>322</v>
      </c>
      <c r="D1739" s="102" t="s">
        <v>7147</v>
      </c>
      <c r="E1739" s="102" t="s">
        <v>24</v>
      </c>
      <c r="F1739" s="103" t="s">
        <v>20131</v>
      </c>
      <c r="G1739" s="103" t="s">
        <v>20185</v>
      </c>
      <c r="H1739" s="104" t="s">
        <v>7146</v>
      </c>
      <c r="I1739" s="103" t="s">
        <v>30</v>
      </c>
      <c r="J1739" s="103" t="s">
        <v>30</v>
      </c>
      <c r="K1739" s="103" t="s">
        <v>30</v>
      </c>
      <c r="L1739" s="103" t="s">
        <v>30</v>
      </c>
      <c r="M1739" s="103" t="s">
        <v>30</v>
      </c>
      <c r="N1739" s="103" t="s">
        <v>30</v>
      </c>
      <c r="O1739" s="103" t="s">
        <v>27</v>
      </c>
      <c r="P1739" s="103" t="s">
        <v>1517</v>
      </c>
      <c r="Q1739" s="103" t="s">
        <v>7149</v>
      </c>
      <c r="R1739" s="105">
        <v>18978761990</v>
      </c>
      <c r="S1739" s="103" t="s">
        <v>1517</v>
      </c>
      <c r="T1739" s="103" t="s">
        <v>20277</v>
      </c>
      <c r="U1739" s="106" t="s">
        <v>21126</v>
      </c>
      <c r="V1739" s="105" t="s">
        <v>21647</v>
      </c>
      <c r="W1739" s="107" t="s">
        <v>322</v>
      </c>
      <c r="X1739" t="s">
        <v>7148</v>
      </c>
      <c r="AA1739">
        <f ca="1" t="shared" si="55"/>
        <v>19</v>
      </c>
    </row>
    <row r="1740" spans="1:27">
      <c r="A1740" s="101">
        <v>22</v>
      </c>
      <c r="B1740" s="89" t="str">
        <f t="shared" si="54"/>
        <v>452731200301154519</v>
      </c>
      <c r="C1740" s="89" t="s">
        <v>322</v>
      </c>
      <c r="D1740" s="102" t="s">
        <v>7151</v>
      </c>
      <c r="E1740" s="102" t="s">
        <v>24</v>
      </c>
      <c r="F1740" s="103" t="s">
        <v>20178</v>
      </c>
      <c r="G1740" s="103" t="s">
        <v>20157</v>
      </c>
      <c r="H1740" s="104" t="s">
        <v>7150</v>
      </c>
      <c r="I1740" s="103" t="s">
        <v>27</v>
      </c>
      <c r="J1740" s="103" t="s">
        <v>30</v>
      </c>
      <c r="K1740" s="103" t="s">
        <v>30</v>
      </c>
      <c r="L1740" s="103" t="s">
        <v>30</v>
      </c>
      <c r="M1740" s="103" t="s">
        <v>30</v>
      </c>
      <c r="N1740" s="103" t="s">
        <v>30</v>
      </c>
      <c r="O1740" s="103" t="s">
        <v>27</v>
      </c>
      <c r="P1740" s="103" t="s">
        <v>1517</v>
      </c>
      <c r="Q1740" s="103" t="s">
        <v>7153</v>
      </c>
      <c r="R1740" s="105">
        <v>18176139041</v>
      </c>
      <c r="S1740" s="103" t="s">
        <v>1517</v>
      </c>
      <c r="T1740" s="103" t="s">
        <v>20211</v>
      </c>
      <c r="U1740" s="106" t="s">
        <v>20726</v>
      </c>
      <c r="V1740" s="105" t="s">
        <v>22061</v>
      </c>
      <c r="W1740" s="107" t="s">
        <v>322</v>
      </c>
      <c r="X1740" t="s">
        <v>7152</v>
      </c>
      <c r="AA1740">
        <f ca="1" t="shared" si="55"/>
        <v>18</v>
      </c>
    </row>
    <row r="1741" spans="1:27">
      <c r="A1741" s="101">
        <v>23</v>
      </c>
      <c r="B1741" s="89" t="str">
        <f t="shared" si="54"/>
        <v>350524200308038027</v>
      </c>
      <c r="C1741" s="89" t="s">
        <v>322</v>
      </c>
      <c r="D1741" s="102" t="s">
        <v>7155</v>
      </c>
      <c r="E1741" s="102" t="s">
        <v>143</v>
      </c>
      <c r="F1741" s="103" t="s">
        <v>20205</v>
      </c>
      <c r="G1741" s="103" t="s">
        <v>20163</v>
      </c>
      <c r="H1741" s="104" t="s">
        <v>7154</v>
      </c>
      <c r="I1741" s="103" t="s">
        <v>30</v>
      </c>
      <c r="J1741" s="103" t="s">
        <v>30</v>
      </c>
      <c r="K1741" s="103" t="s">
        <v>27</v>
      </c>
      <c r="L1741" s="103" t="s">
        <v>30</v>
      </c>
      <c r="M1741" s="103" t="s">
        <v>30</v>
      </c>
      <c r="N1741" s="103" t="s">
        <v>30</v>
      </c>
      <c r="O1741" s="103" t="s">
        <v>27</v>
      </c>
      <c r="P1741" s="103" t="s">
        <v>22062</v>
      </c>
      <c r="Q1741" s="103" t="s">
        <v>7157</v>
      </c>
      <c r="R1741" s="105">
        <v>17754598775</v>
      </c>
      <c r="S1741" s="103" t="s">
        <v>22063</v>
      </c>
      <c r="T1741" s="103" t="s">
        <v>22064</v>
      </c>
      <c r="U1741" s="106" t="s">
        <v>22065</v>
      </c>
      <c r="V1741" s="105">
        <v>0</v>
      </c>
      <c r="W1741" s="107" t="s">
        <v>322</v>
      </c>
      <c r="X1741" t="s">
        <v>17739</v>
      </c>
      <c r="AA1741">
        <f ca="1" t="shared" si="55"/>
        <v>18</v>
      </c>
    </row>
    <row r="1742" spans="1:27">
      <c r="A1742" s="101">
        <v>24</v>
      </c>
      <c r="B1742" s="89" t="str">
        <f t="shared" si="54"/>
        <v>451229200612282462</v>
      </c>
      <c r="C1742" s="89" t="s">
        <v>322</v>
      </c>
      <c r="D1742" s="102" t="s">
        <v>7160</v>
      </c>
      <c r="E1742" s="102" t="s">
        <v>143</v>
      </c>
      <c r="F1742" s="103" t="s">
        <v>20205</v>
      </c>
      <c r="G1742" s="103" t="s">
        <v>22066</v>
      </c>
      <c r="H1742" s="104" t="s">
        <v>7159</v>
      </c>
      <c r="I1742" s="103" t="s">
        <v>27</v>
      </c>
      <c r="J1742" s="103" t="s">
        <v>30</v>
      </c>
      <c r="K1742" s="103" t="s">
        <v>27</v>
      </c>
      <c r="L1742" s="103" t="s">
        <v>30</v>
      </c>
      <c r="M1742" s="103" t="s">
        <v>30</v>
      </c>
      <c r="N1742" s="103" t="s">
        <v>30</v>
      </c>
      <c r="O1742" s="103" t="s">
        <v>27</v>
      </c>
      <c r="P1742" s="103" t="s">
        <v>1517</v>
      </c>
      <c r="Q1742" s="103" t="s">
        <v>7161</v>
      </c>
      <c r="R1742" s="105">
        <v>17807834878</v>
      </c>
      <c r="S1742" s="103" t="s">
        <v>1517</v>
      </c>
      <c r="T1742" s="103" t="s">
        <v>20191</v>
      </c>
      <c r="U1742" s="106" t="s">
        <v>20491</v>
      </c>
      <c r="V1742" s="105" t="s">
        <v>21477</v>
      </c>
      <c r="W1742" s="107" t="s">
        <v>322</v>
      </c>
      <c r="X1742" t="s">
        <v>4533</v>
      </c>
      <c r="AA1742">
        <f ca="1" t="shared" si="55"/>
        <v>14</v>
      </c>
    </row>
    <row r="1743" spans="1:27">
      <c r="A1743" s="101">
        <v>25</v>
      </c>
      <c r="B1743" s="89" t="str">
        <f t="shared" si="54"/>
        <v>451229200210051813</v>
      </c>
      <c r="C1743" s="89" t="s">
        <v>322</v>
      </c>
      <c r="D1743" s="102" t="s">
        <v>7163</v>
      </c>
      <c r="E1743" s="102" t="s">
        <v>24</v>
      </c>
      <c r="F1743" s="103" t="s">
        <v>20178</v>
      </c>
      <c r="G1743" s="103" t="s">
        <v>20132</v>
      </c>
      <c r="H1743" s="104" t="s">
        <v>7162</v>
      </c>
      <c r="I1743" s="103" t="s">
        <v>30</v>
      </c>
      <c r="J1743" s="103" t="s">
        <v>30</v>
      </c>
      <c r="K1743" s="103" t="s">
        <v>30</v>
      </c>
      <c r="L1743" s="103" t="s">
        <v>30</v>
      </c>
      <c r="M1743" s="103" t="s">
        <v>30</v>
      </c>
      <c r="N1743" s="103" t="s">
        <v>27</v>
      </c>
      <c r="O1743" s="103" t="s">
        <v>27</v>
      </c>
      <c r="P1743" s="103" t="s">
        <v>1517</v>
      </c>
      <c r="Q1743" s="103" t="s">
        <v>7165</v>
      </c>
      <c r="R1743" s="105">
        <v>13367888447</v>
      </c>
      <c r="S1743" s="103" t="s">
        <v>1517</v>
      </c>
      <c r="T1743" s="103" t="s">
        <v>20208</v>
      </c>
      <c r="U1743" s="106" t="s">
        <v>21334</v>
      </c>
      <c r="V1743" s="105" t="s">
        <v>22067</v>
      </c>
      <c r="W1743" s="107" t="s">
        <v>322</v>
      </c>
      <c r="X1743" t="s">
        <v>7164</v>
      </c>
      <c r="AA1743">
        <f ca="1" t="shared" si="55"/>
        <v>18</v>
      </c>
    </row>
    <row r="1744" spans="1:27">
      <c r="A1744" s="101">
        <v>26</v>
      </c>
      <c r="B1744" s="89" t="str">
        <f t="shared" si="54"/>
        <v>451229200402150920</v>
      </c>
      <c r="C1744" s="89" t="s">
        <v>322</v>
      </c>
      <c r="D1744" s="102" t="s">
        <v>7167</v>
      </c>
      <c r="E1744" s="102" t="s">
        <v>143</v>
      </c>
      <c r="F1744" s="103" t="s">
        <v>20131</v>
      </c>
      <c r="G1744" s="103" t="s">
        <v>20742</v>
      </c>
      <c r="H1744" s="104" t="s">
        <v>7166</v>
      </c>
      <c r="I1744" s="103" t="s">
        <v>30</v>
      </c>
      <c r="J1744" s="103" t="s">
        <v>30</v>
      </c>
      <c r="K1744" s="103" t="s">
        <v>30</v>
      </c>
      <c r="L1744" s="103" t="s">
        <v>30</v>
      </c>
      <c r="M1744" s="103" t="s">
        <v>30</v>
      </c>
      <c r="N1744" s="103" t="s">
        <v>27</v>
      </c>
      <c r="O1744" s="103" t="s">
        <v>27</v>
      </c>
      <c r="P1744" s="103" t="s">
        <v>1517</v>
      </c>
      <c r="Q1744" s="103" t="s">
        <v>7168</v>
      </c>
      <c r="R1744" s="105">
        <v>13557085278</v>
      </c>
      <c r="S1744" s="103" t="s">
        <v>1517</v>
      </c>
      <c r="T1744" s="103" t="s">
        <v>20151</v>
      </c>
      <c r="U1744" s="106" t="s">
        <v>20311</v>
      </c>
      <c r="V1744" s="105" t="s">
        <v>20832</v>
      </c>
      <c r="W1744" s="107" t="s">
        <v>322</v>
      </c>
      <c r="X1744" t="s">
        <v>17741</v>
      </c>
      <c r="AA1744">
        <f ca="1" t="shared" si="55"/>
        <v>17</v>
      </c>
    </row>
    <row r="1745" spans="1:27">
      <c r="A1745" s="101">
        <v>27</v>
      </c>
      <c r="B1745" s="89" t="str">
        <f t="shared" si="54"/>
        <v>452731200410024828</v>
      </c>
      <c r="C1745" s="89" t="s">
        <v>322</v>
      </c>
      <c r="D1745" s="102" t="s">
        <v>7170</v>
      </c>
      <c r="E1745" s="102" t="s">
        <v>143</v>
      </c>
      <c r="F1745" s="103" t="s">
        <v>20178</v>
      </c>
      <c r="G1745" s="103" t="s">
        <v>20412</v>
      </c>
      <c r="H1745" s="104" t="s">
        <v>7169</v>
      </c>
      <c r="I1745" s="103" t="s">
        <v>30</v>
      </c>
      <c r="J1745" s="103" t="s">
        <v>30</v>
      </c>
      <c r="K1745" s="103" t="s">
        <v>30</v>
      </c>
      <c r="L1745" s="103" t="s">
        <v>30</v>
      </c>
      <c r="M1745" s="103" t="s">
        <v>30</v>
      </c>
      <c r="N1745" s="103" t="s">
        <v>30</v>
      </c>
      <c r="O1745" s="103" t="s">
        <v>27</v>
      </c>
      <c r="P1745" s="103" t="s">
        <v>1517</v>
      </c>
      <c r="Q1745" s="103" t="s">
        <v>3545</v>
      </c>
      <c r="R1745" s="105">
        <v>19978428856</v>
      </c>
      <c r="S1745" s="103" t="s">
        <v>1517</v>
      </c>
      <c r="T1745" s="103" t="s">
        <v>20352</v>
      </c>
      <c r="U1745" s="106" t="s">
        <v>22068</v>
      </c>
      <c r="V1745" s="105" t="s">
        <v>21260</v>
      </c>
      <c r="W1745" s="107" t="s">
        <v>322</v>
      </c>
      <c r="X1745" t="s">
        <v>7171</v>
      </c>
      <c r="AA1745">
        <f ca="1" t="shared" si="55"/>
        <v>16</v>
      </c>
    </row>
    <row r="1746" spans="1:27">
      <c r="A1746" s="101">
        <v>28</v>
      </c>
      <c r="B1746" s="89" t="str">
        <f t="shared" si="54"/>
        <v>452731200502203014</v>
      </c>
      <c r="C1746" s="89" t="s">
        <v>322</v>
      </c>
      <c r="D1746" s="102" t="s">
        <v>7173</v>
      </c>
      <c r="E1746" s="102" t="s">
        <v>24</v>
      </c>
      <c r="F1746" s="103" t="s">
        <v>20131</v>
      </c>
      <c r="G1746" s="103" t="s">
        <v>21431</v>
      </c>
      <c r="H1746" s="104" t="s">
        <v>7172</v>
      </c>
      <c r="I1746" s="103" t="s">
        <v>30</v>
      </c>
      <c r="J1746" s="103" t="s">
        <v>30</v>
      </c>
      <c r="K1746" s="103" t="s">
        <v>30</v>
      </c>
      <c r="L1746" s="103" t="s">
        <v>30</v>
      </c>
      <c r="M1746" s="103" t="s">
        <v>30</v>
      </c>
      <c r="N1746" s="103" t="s">
        <v>27</v>
      </c>
      <c r="O1746" s="103" t="s">
        <v>27</v>
      </c>
      <c r="P1746" s="103" t="s">
        <v>1517</v>
      </c>
      <c r="Q1746" s="103" t="s">
        <v>7175</v>
      </c>
      <c r="R1746" s="105">
        <v>18378878516</v>
      </c>
      <c r="S1746" s="103" t="s">
        <v>1517</v>
      </c>
      <c r="T1746" s="103" t="s">
        <v>20277</v>
      </c>
      <c r="U1746" s="106" t="s">
        <v>20315</v>
      </c>
      <c r="V1746" s="105" t="s">
        <v>20883</v>
      </c>
      <c r="W1746" s="107" t="s">
        <v>322</v>
      </c>
      <c r="X1746" t="s">
        <v>17742</v>
      </c>
      <c r="AA1746">
        <f ca="1" t="shared" si="55"/>
        <v>16</v>
      </c>
    </row>
    <row r="1747" spans="1:27">
      <c r="A1747" s="101">
        <v>29</v>
      </c>
      <c r="B1747" s="89" t="str">
        <f t="shared" si="54"/>
        <v>452731200204224837</v>
      </c>
      <c r="C1747" s="89" t="s">
        <v>322</v>
      </c>
      <c r="D1747" s="102" t="s">
        <v>7177</v>
      </c>
      <c r="E1747" s="102" t="s">
        <v>24</v>
      </c>
      <c r="F1747" s="103" t="s">
        <v>20131</v>
      </c>
      <c r="G1747" s="103" t="s">
        <v>20297</v>
      </c>
      <c r="H1747" s="104" t="s">
        <v>7176</v>
      </c>
      <c r="I1747" s="103" t="s">
        <v>30</v>
      </c>
      <c r="J1747" s="103" t="s">
        <v>30</v>
      </c>
      <c r="K1747" s="103" t="s">
        <v>30</v>
      </c>
      <c r="L1747" s="103" t="s">
        <v>30</v>
      </c>
      <c r="M1747" s="103" t="s">
        <v>30</v>
      </c>
      <c r="N1747" s="103" t="s">
        <v>30</v>
      </c>
      <c r="O1747" s="103" t="s">
        <v>27</v>
      </c>
      <c r="P1747" s="103" t="s">
        <v>1517</v>
      </c>
      <c r="Q1747" s="103" t="s">
        <v>7179</v>
      </c>
      <c r="R1747" s="105">
        <v>15277893275</v>
      </c>
      <c r="S1747" s="103" t="s">
        <v>1517</v>
      </c>
      <c r="T1747" s="103" t="s">
        <v>1517</v>
      </c>
      <c r="U1747" s="106" t="s">
        <v>20628</v>
      </c>
      <c r="V1747" s="105" t="s">
        <v>21845</v>
      </c>
      <c r="W1747" s="107" t="s">
        <v>322</v>
      </c>
      <c r="X1747" t="s">
        <v>19241</v>
      </c>
      <c r="AA1747">
        <f ca="1" t="shared" si="55"/>
        <v>19</v>
      </c>
    </row>
    <row r="1748" spans="1:27">
      <c r="A1748" s="101">
        <v>30</v>
      </c>
      <c r="B1748" s="89" t="str">
        <f t="shared" si="54"/>
        <v>452731200306060319</v>
      </c>
      <c r="C1748" s="89" t="s">
        <v>322</v>
      </c>
      <c r="D1748" s="102" t="s">
        <v>7181</v>
      </c>
      <c r="E1748" s="102" t="s">
        <v>24</v>
      </c>
      <c r="F1748" s="103" t="s">
        <v>20131</v>
      </c>
      <c r="G1748" s="103" t="s">
        <v>20229</v>
      </c>
      <c r="H1748" s="104" t="s">
        <v>7180</v>
      </c>
      <c r="I1748" s="103" t="s">
        <v>30</v>
      </c>
      <c r="J1748" s="103" t="s">
        <v>30</v>
      </c>
      <c r="K1748" s="103" t="s">
        <v>30</v>
      </c>
      <c r="L1748" s="103" t="s">
        <v>30</v>
      </c>
      <c r="M1748" s="103" t="s">
        <v>30</v>
      </c>
      <c r="N1748" s="103" t="s">
        <v>30</v>
      </c>
      <c r="O1748" s="103" t="s">
        <v>27</v>
      </c>
      <c r="P1748" s="103" t="s">
        <v>1517</v>
      </c>
      <c r="Q1748" s="103" t="s">
        <v>7182</v>
      </c>
      <c r="R1748" s="105">
        <v>13877876073</v>
      </c>
      <c r="S1748" s="103" t="s">
        <v>1517</v>
      </c>
      <c r="T1748" s="103" t="s">
        <v>20280</v>
      </c>
      <c r="U1748" s="106" t="s">
        <v>20333</v>
      </c>
      <c r="V1748" s="105" t="s">
        <v>20601</v>
      </c>
      <c r="W1748" s="107" t="s">
        <v>322</v>
      </c>
      <c r="X1748" t="s">
        <v>1140</v>
      </c>
      <c r="AA1748">
        <f ca="1" t="shared" si="55"/>
        <v>18</v>
      </c>
    </row>
    <row r="1749" spans="1:27">
      <c r="A1749" s="101">
        <v>31</v>
      </c>
      <c r="B1749" s="89" t="str">
        <f t="shared" si="54"/>
        <v>452731200308226917</v>
      </c>
      <c r="C1749" s="89" t="s">
        <v>322</v>
      </c>
      <c r="D1749" s="102" t="s">
        <v>7184</v>
      </c>
      <c r="E1749" s="102" t="s">
        <v>24</v>
      </c>
      <c r="F1749" s="103" t="s">
        <v>20205</v>
      </c>
      <c r="G1749" s="103" t="s">
        <v>20163</v>
      </c>
      <c r="H1749" s="104" t="s">
        <v>7183</v>
      </c>
      <c r="I1749" s="103" t="s">
        <v>30</v>
      </c>
      <c r="J1749" s="103" t="s">
        <v>30</v>
      </c>
      <c r="K1749" s="103" t="s">
        <v>30</v>
      </c>
      <c r="L1749" s="103" t="s">
        <v>30</v>
      </c>
      <c r="M1749" s="103" t="s">
        <v>30</v>
      </c>
      <c r="N1749" s="103" t="s">
        <v>30</v>
      </c>
      <c r="O1749" s="103" t="s">
        <v>27</v>
      </c>
      <c r="P1749" s="103" t="s">
        <v>1517</v>
      </c>
      <c r="Q1749" s="103" t="s">
        <v>7185</v>
      </c>
      <c r="R1749" s="105">
        <v>13558289033</v>
      </c>
      <c r="S1749" s="103" t="s">
        <v>1517</v>
      </c>
      <c r="T1749" s="103" t="s">
        <v>1517</v>
      </c>
      <c r="U1749" s="106" t="s">
        <v>20264</v>
      </c>
      <c r="V1749" s="105" t="s">
        <v>20795</v>
      </c>
      <c r="W1749" s="107" t="s">
        <v>322</v>
      </c>
      <c r="X1749" t="s">
        <v>17743</v>
      </c>
      <c r="AA1749">
        <f ca="1" t="shared" si="55"/>
        <v>17</v>
      </c>
    </row>
    <row r="1750" spans="1:27">
      <c r="A1750" s="101">
        <v>32</v>
      </c>
      <c r="B1750" s="89" t="str">
        <f t="shared" si="54"/>
        <v>451229200308100310</v>
      </c>
      <c r="C1750" s="89" t="s">
        <v>322</v>
      </c>
      <c r="D1750" s="102" t="s">
        <v>7187</v>
      </c>
      <c r="E1750" s="102" t="s">
        <v>24</v>
      </c>
      <c r="F1750" s="103" t="s">
        <v>20178</v>
      </c>
      <c r="G1750" s="103" t="s">
        <v>20163</v>
      </c>
      <c r="H1750" s="104" t="s">
        <v>7186</v>
      </c>
      <c r="I1750" s="103" t="s">
        <v>30</v>
      </c>
      <c r="J1750" s="103" t="s">
        <v>30</v>
      </c>
      <c r="K1750" s="103" t="s">
        <v>27</v>
      </c>
      <c r="L1750" s="103" t="s">
        <v>30</v>
      </c>
      <c r="M1750" s="103" t="s">
        <v>30</v>
      </c>
      <c r="N1750" s="103" t="s">
        <v>30</v>
      </c>
      <c r="O1750" s="103" t="s">
        <v>27</v>
      </c>
      <c r="P1750" s="103" t="s">
        <v>1517</v>
      </c>
      <c r="Q1750" s="103" t="s">
        <v>7189</v>
      </c>
      <c r="R1750" s="105">
        <v>17377449458</v>
      </c>
      <c r="S1750" s="103" t="s">
        <v>1517</v>
      </c>
      <c r="T1750" s="103" t="s">
        <v>20280</v>
      </c>
      <c r="U1750" s="106" t="s">
        <v>20734</v>
      </c>
      <c r="V1750" s="105" t="s">
        <v>22069</v>
      </c>
      <c r="W1750" s="107" t="s">
        <v>322</v>
      </c>
      <c r="X1750" t="s">
        <v>7188</v>
      </c>
      <c r="AA1750">
        <f ca="1" t="shared" si="55"/>
        <v>18</v>
      </c>
    </row>
    <row r="1751" spans="1:27">
      <c r="A1751" s="101">
        <v>33</v>
      </c>
      <c r="B1751" s="89" t="str">
        <f t="shared" si="54"/>
        <v>451229200409132717</v>
      </c>
      <c r="C1751" s="89" t="s">
        <v>322</v>
      </c>
      <c r="D1751" s="102" t="s">
        <v>7191</v>
      </c>
      <c r="E1751" s="102" t="s">
        <v>24</v>
      </c>
      <c r="F1751" s="103" t="s">
        <v>20131</v>
      </c>
      <c r="G1751" s="103" t="s">
        <v>20351</v>
      </c>
      <c r="H1751" s="104" t="s">
        <v>7190</v>
      </c>
      <c r="I1751" s="103" t="s">
        <v>27</v>
      </c>
      <c r="J1751" s="103" t="s">
        <v>30</v>
      </c>
      <c r="K1751" s="103" t="s">
        <v>30</v>
      </c>
      <c r="L1751" s="103" t="s">
        <v>30</v>
      </c>
      <c r="M1751" s="103" t="s">
        <v>30</v>
      </c>
      <c r="N1751" s="103" t="s">
        <v>30</v>
      </c>
      <c r="O1751" s="103" t="s">
        <v>27</v>
      </c>
      <c r="P1751" s="103" t="s">
        <v>1517</v>
      </c>
      <c r="Q1751" s="103" t="s">
        <v>7193</v>
      </c>
      <c r="R1751" s="105">
        <v>18176135493</v>
      </c>
      <c r="S1751" s="103" t="s">
        <v>1517</v>
      </c>
      <c r="T1751" s="103" t="s">
        <v>20277</v>
      </c>
      <c r="U1751" s="106" t="s">
        <v>21126</v>
      </c>
      <c r="V1751" s="105" t="s">
        <v>20691</v>
      </c>
      <c r="W1751" s="107" t="s">
        <v>322</v>
      </c>
      <c r="X1751" t="s">
        <v>7192</v>
      </c>
      <c r="AA1751">
        <f ca="1" t="shared" si="55"/>
        <v>16</v>
      </c>
    </row>
    <row r="1752" spans="1:27">
      <c r="A1752" s="101">
        <v>34</v>
      </c>
      <c r="B1752" s="89" t="str">
        <f t="shared" si="54"/>
        <v>452731200310301832</v>
      </c>
      <c r="C1752" s="89" t="s">
        <v>322</v>
      </c>
      <c r="D1752" s="102" t="s">
        <v>7195</v>
      </c>
      <c r="E1752" s="102" t="s">
        <v>24</v>
      </c>
      <c r="F1752" s="103" t="s">
        <v>20131</v>
      </c>
      <c r="G1752" s="103" t="s">
        <v>20307</v>
      </c>
      <c r="H1752" s="104" t="s">
        <v>7194</v>
      </c>
      <c r="I1752" s="103" t="s">
        <v>30</v>
      </c>
      <c r="J1752" s="103" t="s">
        <v>30</v>
      </c>
      <c r="K1752" s="103" t="s">
        <v>30</v>
      </c>
      <c r="L1752" s="103" t="s">
        <v>30</v>
      </c>
      <c r="M1752" s="103" t="s">
        <v>30</v>
      </c>
      <c r="N1752" s="103" t="s">
        <v>30</v>
      </c>
      <c r="O1752" s="103" t="s">
        <v>27</v>
      </c>
      <c r="P1752" s="103" t="s">
        <v>1517</v>
      </c>
      <c r="Q1752" s="103" t="s">
        <v>7197</v>
      </c>
      <c r="R1752" s="105">
        <v>13481849297</v>
      </c>
      <c r="S1752" s="103" t="s">
        <v>1517</v>
      </c>
      <c r="T1752" s="103" t="s">
        <v>20208</v>
      </c>
      <c r="U1752" s="106" t="s">
        <v>20300</v>
      </c>
      <c r="V1752" s="105" t="s">
        <v>22070</v>
      </c>
      <c r="W1752" s="107" t="s">
        <v>322</v>
      </c>
      <c r="X1752" t="s">
        <v>7196</v>
      </c>
      <c r="AA1752">
        <f ca="1" t="shared" si="55"/>
        <v>17</v>
      </c>
    </row>
    <row r="1753" spans="1:27">
      <c r="A1753" s="101">
        <v>35</v>
      </c>
      <c r="B1753" s="89" t="str">
        <f t="shared" si="54"/>
        <v>452731200407290914</v>
      </c>
      <c r="C1753" s="89" t="s">
        <v>322</v>
      </c>
      <c r="D1753" s="102" t="s">
        <v>7199</v>
      </c>
      <c r="E1753" s="102" t="s">
        <v>24</v>
      </c>
      <c r="F1753" s="103" t="s">
        <v>20131</v>
      </c>
      <c r="G1753" s="103" t="s">
        <v>20271</v>
      </c>
      <c r="H1753" s="104" t="s">
        <v>7198</v>
      </c>
      <c r="I1753" s="103" t="s">
        <v>30</v>
      </c>
      <c r="J1753" s="103" t="s">
        <v>30</v>
      </c>
      <c r="K1753" s="103" t="s">
        <v>30</v>
      </c>
      <c r="L1753" s="103" t="s">
        <v>30</v>
      </c>
      <c r="M1753" s="103" t="s">
        <v>30</v>
      </c>
      <c r="N1753" s="103" t="s">
        <v>30</v>
      </c>
      <c r="O1753" s="103" t="s">
        <v>27</v>
      </c>
      <c r="P1753" s="103" t="s">
        <v>1517</v>
      </c>
      <c r="Q1753" s="103" t="s">
        <v>7200</v>
      </c>
      <c r="R1753" s="105">
        <v>15977887724</v>
      </c>
      <c r="S1753" s="103" t="s">
        <v>1517</v>
      </c>
      <c r="T1753" s="103" t="s">
        <v>20151</v>
      </c>
      <c r="U1753" s="106" t="s">
        <v>20151</v>
      </c>
      <c r="V1753" s="105" t="s">
        <v>20363</v>
      </c>
      <c r="W1753" s="107" t="s">
        <v>322</v>
      </c>
      <c r="X1753" t="s">
        <v>17744</v>
      </c>
      <c r="AA1753">
        <f ca="1" t="shared" si="55"/>
        <v>17</v>
      </c>
    </row>
    <row r="1754" spans="1:27">
      <c r="A1754" s="101">
        <v>36</v>
      </c>
      <c r="B1754" s="89" t="str">
        <f t="shared" si="54"/>
        <v>451229200412192753</v>
      </c>
      <c r="C1754" s="89" t="s">
        <v>322</v>
      </c>
      <c r="D1754" s="102" t="s">
        <v>7202</v>
      </c>
      <c r="E1754" s="102" t="s">
        <v>24</v>
      </c>
      <c r="F1754" s="103" t="s">
        <v>20178</v>
      </c>
      <c r="G1754" s="103" t="s">
        <v>20996</v>
      </c>
      <c r="H1754" s="104" t="s">
        <v>7201</v>
      </c>
      <c r="I1754" s="103" t="s">
        <v>27</v>
      </c>
      <c r="J1754" s="103" t="s">
        <v>30</v>
      </c>
      <c r="K1754" s="103" t="s">
        <v>30</v>
      </c>
      <c r="L1754" s="103" t="s">
        <v>30</v>
      </c>
      <c r="M1754" s="103" t="s">
        <v>30</v>
      </c>
      <c r="N1754" s="103" t="s">
        <v>30</v>
      </c>
      <c r="O1754" s="103" t="s">
        <v>27</v>
      </c>
      <c r="P1754" s="103" t="s">
        <v>1517</v>
      </c>
      <c r="Q1754" s="103" t="s">
        <v>7203</v>
      </c>
      <c r="R1754" s="105">
        <v>15777848332</v>
      </c>
      <c r="S1754" s="103" t="s">
        <v>1517</v>
      </c>
      <c r="T1754" s="103" t="s">
        <v>20277</v>
      </c>
      <c r="U1754" s="106" t="s">
        <v>20821</v>
      </c>
      <c r="V1754" s="105" t="s">
        <v>20822</v>
      </c>
      <c r="W1754" s="107" t="s">
        <v>322</v>
      </c>
      <c r="X1754" t="s">
        <v>1824</v>
      </c>
      <c r="AA1754">
        <f ca="1" t="shared" si="55"/>
        <v>16</v>
      </c>
    </row>
    <row r="1755" spans="1:27">
      <c r="A1755" s="101">
        <v>37</v>
      </c>
      <c r="B1755" s="89" t="str">
        <f t="shared" si="54"/>
        <v>452731200412302414</v>
      </c>
      <c r="C1755" s="89" t="s">
        <v>322</v>
      </c>
      <c r="D1755" s="102" t="s">
        <v>7205</v>
      </c>
      <c r="E1755" s="102" t="s">
        <v>24</v>
      </c>
      <c r="F1755" s="103" t="s">
        <v>20205</v>
      </c>
      <c r="G1755" s="103" t="s">
        <v>20996</v>
      </c>
      <c r="H1755" s="104" t="s">
        <v>7204</v>
      </c>
      <c r="I1755" s="103" t="s">
        <v>30</v>
      </c>
      <c r="J1755" s="103" t="s">
        <v>30</v>
      </c>
      <c r="K1755" s="103" t="s">
        <v>30</v>
      </c>
      <c r="L1755" s="103" t="s">
        <v>30</v>
      </c>
      <c r="M1755" s="103" t="s">
        <v>30</v>
      </c>
      <c r="N1755" s="103" t="s">
        <v>30</v>
      </c>
      <c r="O1755" s="103" t="s">
        <v>27</v>
      </c>
      <c r="P1755" s="103" t="s">
        <v>1517</v>
      </c>
      <c r="Q1755" s="103" t="s">
        <v>7207</v>
      </c>
      <c r="R1755" s="105">
        <v>17376186968</v>
      </c>
      <c r="S1755" s="103" t="s">
        <v>1517</v>
      </c>
      <c r="T1755" s="103" t="s">
        <v>20191</v>
      </c>
      <c r="U1755" s="106" t="s">
        <v>20244</v>
      </c>
      <c r="V1755" s="105" t="s">
        <v>22071</v>
      </c>
      <c r="W1755" s="107" t="s">
        <v>322</v>
      </c>
      <c r="X1755" t="s">
        <v>7206</v>
      </c>
      <c r="AA1755">
        <f ca="1" t="shared" si="55"/>
        <v>16</v>
      </c>
    </row>
    <row r="1756" spans="1:27">
      <c r="A1756" s="101">
        <v>38</v>
      </c>
      <c r="B1756" s="89" t="str">
        <f t="shared" si="54"/>
        <v>451229200401260327</v>
      </c>
      <c r="C1756" s="89" t="s">
        <v>322</v>
      </c>
      <c r="D1756" s="102" t="s">
        <v>7209</v>
      </c>
      <c r="E1756" s="102" t="s">
        <v>143</v>
      </c>
      <c r="F1756" s="103" t="s">
        <v>20178</v>
      </c>
      <c r="G1756" s="103" t="s">
        <v>20232</v>
      </c>
      <c r="H1756" s="104" t="s">
        <v>7208</v>
      </c>
      <c r="I1756" s="103" t="s">
        <v>30</v>
      </c>
      <c r="J1756" s="103" t="s">
        <v>30</v>
      </c>
      <c r="K1756" s="103" t="s">
        <v>30</v>
      </c>
      <c r="L1756" s="103" t="s">
        <v>30</v>
      </c>
      <c r="M1756" s="103" t="s">
        <v>30</v>
      </c>
      <c r="N1756" s="103" t="s">
        <v>30</v>
      </c>
      <c r="O1756" s="103" t="s">
        <v>27</v>
      </c>
      <c r="P1756" s="103" t="s">
        <v>1517</v>
      </c>
      <c r="Q1756" s="103" t="s">
        <v>7211</v>
      </c>
      <c r="R1756" s="105">
        <v>18977801002</v>
      </c>
      <c r="S1756" s="103" t="s">
        <v>1517</v>
      </c>
      <c r="T1756" s="103" t="s">
        <v>20280</v>
      </c>
      <c r="U1756" s="106" t="s">
        <v>21018</v>
      </c>
      <c r="V1756" s="105" t="s">
        <v>20804</v>
      </c>
      <c r="W1756" s="107" t="s">
        <v>322</v>
      </c>
      <c r="X1756" t="s">
        <v>7210</v>
      </c>
      <c r="AA1756">
        <f ca="1" t="shared" si="55"/>
        <v>17</v>
      </c>
    </row>
    <row r="1757" spans="1:27">
      <c r="A1757" s="101">
        <v>39</v>
      </c>
      <c r="B1757" s="89" t="str">
        <f t="shared" si="54"/>
        <v>45273120021129661X</v>
      </c>
      <c r="C1757" s="89" t="s">
        <v>322</v>
      </c>
      <c r="D1757" s="102" t="s">
        <v>7213</v>
      </c>
      <c r="E1757" s="102" t="s">
        <v>24</v>
      </c>
      <c r="F1757" s="103" t="s">
        <v>20178</v>
      </c>
      <c r="G1757" s="103" t="s">
        <v>20276</v>
      </c>
      <c r="H1757" s="104" t="s">
        <v>7212</v>
      </c>
      <c r="I1757" s="103" t="s">
        <v>27</v>
      </c>
      <c r="J1757" s="103" t="s">
        <v>30</v>
      </c>
      <c r="K1757" s="103" t="s">
        <v>30</v>
      </c>
      <c r="L1757" s="103" t="s">
        <v>30</v>
      </c>
      <c r="M1757" s="103" t="s">
        <v>30</v>
      </c>
      <c r="N1757" s="103" t="s">
        <v>30</v>
      </c>
      <c r="O1757" s="103" t="s">
        <v>27</v>
      </c>
      <c r="P1757" s="103" t="s">
        <v>1517</v>
      </c>
      <c r="Q1757" s="103" t="s">
        <v>7215</v>
      </c>
      <c r="R1757" s="105">
        <v>18775860738</v>
      </c>
      <c r="S1757" s="103" t="s">
        <v>1517</v>
      </c>
      <c r="T1757" s="103" t="s">
        <v>20894</v>
      </c>
      <c r="U1757" s="106" t="s">
        <v>21852</v>
      </c>
      <c r="V1757" s="105" t="s">
        <v>22072</v>
      </c>
      <c r="W1757" s="107" t="s">
        <v>322</v>
      </c>
      <c r="X1757" t="s">
        <v>7214</v>
      </c>
      <c r="AA1757">
        <f ca="1" t="shared" si="55"/>
        <v>18</v>
      </c>
    </row>
    <row r="1758" spans="1:27">
      <c r="A1758" s="101">
        <v>40</v>
      </c>
      <c r="B1758" s="89" t="str">
        <f t="shared" si="54"/>
        <v>451229200108160626</v>
      </c>
      <c r="C1758" s="89" t="s">
        <v>322</v>
      </c>
      <c r="D1758" s="102" t="s">
        <v>7217</v>
      </c>
      <c r="E1758" s="102" t="s">
        <v>143</v>
      </c>
      <c r="F1758" s="103" t="s">
        <v>20178</v>
      </c>
      <c r="G1758" s="103" t="s">
        <v>21038</v>
      </c>
      <c r="H1758" s="104" t="s">
        <v>7216</v>
      </c>
      <c r="I1758" s="103" t="s">
        <v>27</v>
      </c>
      <c r="J1758" s="103" t="s">
        <v>30</v>
      </c>
      <c r="K1758" s="103" t="s">
        <v>27</v>
      </c>
      <c r="L1758" s="103" t="s">
        <v>27</v>
      </c>
      <c r="M1758" s="103" t="s">
        <v>30</v>
      </c>
      <c r="N1758" s="103" t="s">
        <v>30</v>
      </c>
      <c r="O1758" s="103" t="s">
        <v>27</v>
      </c>
      <c r="P1758" s="103" t="s">
        <v>1517</v>
      </c>
      <c r="Q1758" s="103" t="s">
        <v>7218</v>
      </c>
      <c r="R1758" s="105">
        <v>13412258261</v>
      </c>
      <c r="S1758" s="103" t="s">
        <v>1517</v>
      </c>
      <c r="T1758" s="103" t="s">
        <v>20137</v>
      </c>
      <c r="U1758" s="106" t="s">
        <v>21195</v>
      </c>
      <c r="V1758" s="105" t="s">
        <v>21440</v>
      </c>
      <c r="W1758" s="107" t="s">
        <v>322</v>
      </c>
      <c r="X1758" t="s">
        <v>4393</v>
      </c>
      <c r="AA1758">
        <f ca="1" t="shared" si="55"/>
        <v>19</v>
      </c>
    </row>
    <row r="1759" spans="1:27">
      <c r="A1759" s="101">
        <v>41</v>
      </c>
      <c r="B1759" s="89" t="str">
        <f t="shared" si="54"/>
        <v>451229200302071811</v>
      </c>
      <c r="C1759" s="89" t="s">
        <v>322</v>
      </c>
      <c r="D1759" s="102" t="s">
        <v>7220</v>
      </c>
      <c r="E1759" s="102" t="s">
        <v>24</v>
      </c>
      <c r="F1759" s="103" t="s">
        <v>20131</v>
      </c>
      <c r="G1759" s="103" t="s">
        <v>20161</v>
      </c>
      <c r="H1759" s="104" t="s">
        <v>7219</v>
      </c>
      <c r="I1759" s="103" t="s">
        <v>30</v>
      </c>
      <c r="J1759" s="103" t="s">
        <v>27</v>
      </c>
      <c r="K1759" s="103" t="s">
        <v>30</v>
      </c>
      <c r="L1759" s="103" t="s">
        <v>30</v>
      </c>
      <c r="M1759" s="103" t="s">
        <v>30</v>
      </c>
      <c r="N1759" s="103" t="s">
        <v>30</v>
      </c>
      <c r="O1759" s="103" t="s">
        <v>27</v>
      </c>
      <c r="P1759" s="103" t="s">
        <v>1517</v>
      </c>
      <c r="Q1759" s="103" t="s">
        <v>7222</v>
      </c>
      <c r="R1759" s="105">
        <v>15723782858</v>
      </c>
      <c r="S1759" s="103" t="s">
        <v>1517</v>
      </c>
      <c r="T1759" s="103" t="s">
        <v>20208</v>
      </c>
      <c r="U1759" s="106" t="s">
        <v>20343</v>
      </c>
      <c r="V1759" s="105" t="s">
        <v>22073</v>
      </c>
      <c r="W1759" s="107" t="s">
        <v>322</v>
      </c>
      <c r="X1759" t="s">
        <v>7221</v>
      </c>
      <c r="AA1759">
        <f ca="1" t="shared" si="55"/>
        <v>18</v>
      </c>
    </row>
    <row r="1760" spans="1:27">
      <c r="A1760" s="101">
        <v>42</v>
      </c>
      <c r="B1760" s="89" t="str">
        <f t="shared" si="54"/>
        <v>452731200310010322</v>
      </c>
      <c r="C1760" s="89" t="s">
        <v>322</v>
      </c>
      <c r="D1760" s="102" t="s">
        <v>7224</v>
      </c>
      <c r="E1760" s="102" t="s">
        <v>143</v>
      </c>
      <c r="F1760" s="103" t="s">
        <v>20131</v>
      </c>
      <c r="G1760" s="103" t="s">
        <v>20307</v>
      </c>
      <c r="H1760" s="104" t="s">
        <v>7223</v>
      </c>
      <c r="I1760" s="103" t="s">
        <v>30</v>
      </c>
      <c r="J1760" s="103" t="s">
        <v>30</v>
      </c>
      <c r="K1760" s="103" t="s">
        <v>30</v>
      </c>
      <c r="L1760" s="103" t="s">
        <v>30</v>
      </c>
      <c r="M1760" s="103" t="s">
        <v>30</v>
      </c>
      <c r="N1760" s="103" t="s">
        <v>30</v>
      </c>
      <c r="O1760" s="103" t="s">
        <v>27</v>
      </c>
      <c r="P1760" s="103" t="s">
        <v>1517</v>
      </c>
      <c r="Q1760" s="103" t="s">
        <v>7226</v>
      </c>
      <c r="R1760" s="105">
        <v>18889606417</v>
      </c>
      <c r="S1760" s="103" t="s">
        <v>1517</v>
      </c>
      <c r="T1760" s="103" t="s">
        <v>20280</v>
      </c>
      <c r="U1760" s="106" t="s">
        <v>20668</v>
      </c>
      <c r="V1760" s="105" t="s">
        <v>20189</v>
      </c>
      <c r="W1760" s="107" t="s">
        <v>322</v>
      </c>
      <c r="X1760" t="s">
        <v>7225</v>
      </c>
      <c r="AA1760">
        <f ca="1" t="shared" si="55"/>
        <v>17</v>
      </c>
    </row>
    <row r="1761" spans="1:27">
      <c r="A1761" s="101">
        <v>43</v>
      </c>
      <c r="B1761" s="89" t="str">
        <f t="shared" si="54"/>
        <v>451229200503082111</v>
      </c>
      <c r="C1761" s="89" t="s">
        <v>322</v>
      </c>
      <c r="D1761" s="102" t="s">
        <v>7228</v>
      </c>
      <c r="E1761" s="102" t="s">
        <v>24</v>
      </c>
      <c r="F1761" s="103" t="s">
        <v>20178</v>
      </c>
      <c r="G1761" s="103" t="s">
        <v>21473</v>
      </c>
      <c r="H1761" s="104" t="s">
        <v>7227</v>
      </c>
      <c r="I1761" s="103" t="s">
        <v>27</v>
      </c>
      <c r="J1761" s="103" t="s">
        <v>30</v>
      </c>
      <c r="K1761" s="103" t="s">
        <v>30</v>
      </c>
      <c r="L1761" s="103" t="s">
        <v>30</v>
      </c>
      <c r="M1761" s="103" t="s">
        <v>30</v>
      </c>
      <c r="N1761" s="103" t="s">
        <v>30</v>
      </c>
      <c r="O1761" s="103" t="s">
        <v>27</v>
      </c>
      <c r="P1761" s="103" t="s">
        <v>1517</v>
      </c>
      <c r="Q1761" s="103" t="s">
        <v>7229</v>
      </c>
      <c r="R1761" s="105">
        <v>18070811989</v>
      </c>
      <c r="S1761" s="103" t="s">
        <v>1517</v>
      </c>
      <c r="T1761" s="103" t="s">
        <v>20240</v>
      </c>
      <c r="U1761" s="106" t="s">
        <v>20417</v>
      </c>
      <c r="V1761" s="105" t="s">
        <v>21173</v>
      </c>
      <c r="W1761" s="107" t="s">
        <v>322</v>
      </c>
      <c r="X1761" t="s">
        <v>5113</v>
      </c>
      <c r="AA1761">
        <f ca="1" t="shared" si="55"/>
        <v>16</v>
      </c>
    </row>
    <row r="1762" spans="1:27">
      <c r="A1762" s="101">
        <v>44</v>
      </c>
      <c r="B1762" s="89" t="str">
        <f t="shared" si="54"/>
        <v>452731200310262722</v>
      </c>
      <c r="C1762" s="89" t="s">
        <v>322</v>
      </c>
      <c r="D1762" s="102" t="s">
        <v>7231</v>
      </c>
      <c r="E1762" s="102" t="s">
        <v>143</v>
      </c>
      <c r="F1762" s="103" t="s">
        <v>20131</v>
      </c>
      <c r="G1762" s="103" t="s">
        <v>20307</v>
      </c>
      <c r="H1762" s="104" t="s">
        <v>7230</v>
      </c>
      <c r="I1762" s="103" t="s">
        <v>30</v>
      </c>
      <c r="J1762" s="103" t="s">
        <v>30</v>
      </c>
      <c r="K1762" s="103" t="s">
        <v>27</v>
      </c>
      <c r="L1762" s="103" t="s">
        <v>30</v>
      </c>
      <c r="M1762" s="103" t="s">
        <v>30</v>
      </c>
      <c r="N1762" s="103" t="s">
        <v>30</v>
      </c>
      <c r="O1762" s="103" t="s">
        <v>27</v>
      </c>
      <c r="P1762" s="103" t="s">
        <v>1517</v>
      </c>
      <c r="Q1762" s="103" t="s">
        <v>7233</v>
      </c>
      <c r="R1762" s="105">
        <v>17776183913</v>
      </c>
      <c r="S1762" s="103" t="s">
        <v>1517</v>
      </c>
      <c r="T1762" s="103" t="s">
        <v>20277</v>
      </c>
      <c r="U1762" s="106" t="s">
        <v>21085</v>
      </c>
      <c r="V1762" s="105" t="s">
        <v>22074</v>
      </c>
      <c r="W1762" s="107" t="s">
        <v>322</v>
      </c>
      <c r="X1762" t="s">
        <v>7232</v>
      </c>
      <c r="AA1762">
        <f ca="1" t="shared" si="55"/>
        <v>17</v>
      </c>
    </row>
    <row r="1763" spans="1:27">
      <c r="A1763" s="101">
        <v>45</v>
      </c>
      <c r="B1763" s="89" t="str">
        <f t="shared" si="54"/>
        <v>452731200401236618</v>
      </c>
      <c r="C1763" s="89" t="s">
        <v>322</v>
      </c>
      <c r="D1763" s="102" t="s">
        <v>7235</v>
      </c>
      <c r="E1763" s="102" t="s">
        <v>24</v>
      </c>
      <c r="F1763" s="103" t="s">
        <v>20131</v>
      </c>
      <c r="G1763" s="103" t="s">
        <v>20232</v>
      </c>
      <c r="H1763" s="104" t="s">
        <v>7234</v>
      </c>
      <c r="I1763" s="103" t="s">
        <v>30</v>
      </c>
      <c r="J1763" s="103" t="s">
        <v>27</v>
      </c>
      <c r="K1763" s="103" t="s">
        <v>27</v>
      </c>
      <c r="L1763" s="103" t="s">
        <v>30</v>
      </c>
      <c r="M1763" s="103" t="s">
        <v>30</v>
      </c>
      <c r="N1763" s="103" t="s">
        <v>30</v>
      </c>
      <c r="O1763" s="103" t="s">
        <v>27</v>
      </c>
      <c r="P1763" s="103" t="s">
        <v>1517</v>
      </c>
      <c r="Q1763" s="103" t="s">
        <v>7237</v>
      </c>
      <c r="R1763" s="105">
        <v>15078614708</v>
      </c>
      <c r="S1763" s="103" t="s">
        <v>1517</v>
      </c>
      <c r="T1763" s="103" t="s">
        <v>20894</v>
      </c>
      <c r="U1763" s="106" t="s">
        <v>20895</v>
      </c>
      <c r="V1763" s="105" t="s">
        <v>20895</v>
      </c>
      <c r="W1763" s="107" t="s">
        <v>322</v>
      </c>
      <c r="X1763" t="s">
        <v>7236</v>
      </c>
      <c r="AA1763">
        <f ca="1" t="shared" si="55"/>
        <v>17</v>
      </c>
    </row>
    <row r="1764" spans="1:27">
      <c r="A1764" s="101">
        <v>46</v>
      </c>
      <c r="B1764" s="89" t="str">
        <f t="shared" si="54"/>
        <v>451229200305125117</v>
      </c>
      <c r="C1764" s="89" t="s">
        <v>322</v>
      </c>
      <c r="D1764" s="102" t="s">
        <v>7239</v>
      </c>
      <c r="E1764" s="102" t="s">
        <v>24</v>
      </c>
      <c r="F1764" s="103" t="s">
        <v>20131</v>
      </c>
      <c r="G1764" s="103" t="s">
        <v>20172</v>
      </c>
      <c r="H1764" s="104" t="s">
        <v>7238</v>
      </c>
      <c r="I1764" s="103" t="s">
        <v>30</v>
      </c>
      <c r="J1764" s="103" t="s">
        <v>27</v>
      </c>
      <c r="K1764" s="103" t="s">
        <v>27</v>
      </c>
      <c r="L1764" s="103" t="s">
        <v>30</v>
      </c>
      <c r="M1764" s="103" t="s">
        <v>30</v>
      </c>
      <c r="N1764" s="103" t="s">
        <v>30</v>
      </c>
      <c r="O1764" s="103" t="s">
        <v>27</v>
      </c>
      <c r="P1764" s="103" t="s">
        <v>1517</v>
      </c>
      <c r="Q1764" s="103" t="s">
        <v>7241</v>
      </c>
      <c r="R1764" s="105">
        <v>13197780786</v>
      </c>
      <c r="S1764" s="103" t="s">
        <v>1517</v>
      </c>
      <c r="T1764" s="103" t="s">
        <v>20164</v>
      </c>
      <c r="U1764" s="106" t="s">
        <v>20635</v>
      </c>
      <c r="V1764" s="105" t="s">
        <v>20635</v>
      </c>
      <c r="W1764" s="107" t="s">
        <v>322</v>
      </c>
      <c r="X1764" t="s">
        <v>7240</v>
      </c>
      <c r="AA1764">
        <f ca="1" t="shared" si="55"/>
        <v>18</v>
      </c>
    </row>
    <row r="1765" spans="1:27">
      <c r="A1765" s="101">
        <v>47</v>
      </c>
      <c r="B1765" s="89" t="str">
        <f t="shared" si="54"/>
        <v>452731200301054219</v>
      </c>
      <c r="C1765" s="89" t="s">
        <v>322</v>
      </c>
      <c r="D1765" s="102" t="s">
        <v>7243</v>
      </c>
      <c r="E1765" s="102" t="s">
        <v>24</v>
      </c>
      <c r="F1765" s="103" t="s">
        <v>20131</v>
      </c>
      <c r="G1765" s="103" t="s">
        <v>20157</v>
      </c>
      <c r="H1765" s="104" t="s">
        <v>7242</v>
      </c>
      <c r="I1765" s="103" t="s">
        <v>30</v>
      </c>
      <c r="J1765" s="103" t="s">
        <v>30</v>
      </c>
      <c r="K1765" s="103" t="s">
        <v>27</v>
      </c>
      <c r="L1765" s="103" t="s">
        <v>30</v>
      </c>
      <c r="M1765" s="103" t="s">
        <v>30</v>
      </c>
      <c r="N1765" s="103" t="s">
        <v>30</v>
      </c>
      <c r="O1765" s="103" t="s">
        <v>27</v>
      </c>
      <c r="P1765" s="103" t="s">
        <v>1517</v>
      </c>
      <c r="Q1765" s="103" t="s">
        <v>7244</v>
      </c>
      <c r="R1765" s="105">
        <v>18378898065</v>
      </c>
      <c r="S1765" s="103" t="s">
        <v>1517</v>
      </c>
      <c r="T1765" s="103" t="s">
        <v>20133</v>
      </c>
      <c r="U1765" s="106" t="s">
        <v>20321</v>
      </c>
      <c r="V1765" s="105" t="s">
        <v>21244</v>
      </c>
      <c r="W1765" s="107" t="s">
        <v>322</v>
      </c>
      <c r="X1765" t="s">
        <v>3483</v>
      </c>
      <c r="AA1765">
        <f ca="1" t="shared" si="55"/>
        <v>18</v>
      </c>
    </row>
    <row r="1766" spans="1:27">
      <c r="A1766" s="101">
        <v>48</v>
      </c>
      <c r="B1766" s="89" t="str">
        <f t="shared" si="54"/>
        <v>451229200305071817</v>
      </c>
      <c r="C1766" s="89" t="s">
        <v>322</v>
      </c>
      <c r="D1766" s="102" t="s">
        <v>7246</v>
      </c>
      <c r="E1766" s="102" t="s">
        <v>24</v>
      </c>
      <c r="F1766" s="103" t="s">
        <v>20131</v>
      </c>
      <c r="G1766" s="103" t="s">
        <v>20172</v>
      </c>
      <c r="H1766" s="104" t="s">
        <v>7245</v>
      </c>
      <c r="I1766" s="103" t="s">
        <v>30</v>
      </c>
      <c r="J1766" s="103" t="s">
        <v>30</v>
      </c>
      <c r="K1766" s="103" t="s">
        <v>27</v>
      </c>
      <c r="L1766" s="103" t="s">
        <v>30</v>
      </c>
      <c r="M1766" s="103" t="s">
        <v>30</v>
      </c>
      <c r="N1766" s="103" t="s">
        <v>30</v>
      </c>
      <c r="O1766" s="103" t="s">
        <v>27</v>
      </c>
      <c r="P1766" s="103" t="s">
        <v>1517</v>
      </c>
      <c r="Q1766" s="103" t="s">
        <v>7247</v>
      </c>
      <c r="R1766" s="105">
        <v>13450916272</v>
      </c>
      <c r="S1766" s="103" t="s">
        <v>1517</v>
      </c>
      <c r="T1766" s="103" t="s">
        <v>20208</v>
      </c>
      <c r="U1766" s="106" t="s">
        <v>20720</v>
      </c>
      <c r="V1766" s="105" t="s">
        <v>20721</v>
      </c>
      <c r="W1766" s="107" t="s">
        <v>322</v>
      </c>
      <c r="X1766" t="s">
        <v>1456</v>
      </c>
      <c r="AA1766">
        <f ca="1" t="shared" si="55"/>
        <v>18</v>
      </c>
    </row>
    <row r="1767" spans="1:27">
      <c r="A1767" s="101">
        <v>49</v>
      </c>
      <c r="B1767" s="89" t="str">
        <f t="shared" si="54"/>
        <v>452731200308031212</v>
      </c>
      <c r="C1767" s="89" t="s">
        <v>322</v>
      </c>
      <c r="D1767" s="102" t="s">
        <v>7249</v>
      </c>
      <c r="E1767" s="102" t="s">
        <v>24</v>
      </c>
      <c r="F1767" s="103" t="s">
        <v>20131</v>
      </c>
      <c r="G1767" s="103" t="s">
        <v>20163</v>
      </c>
      <c r="H1767" s="104" t="s">
        <v>7248</v>
      </c>
      <c r="I1767" s="103" t="s">
        <v>30</v>
      </c>
      <c r="J1767" s="103" t="s">
        <v>30</v>
      </c>
      <c r="K1767" s="103" t="s">
        <v>30</v>
      </c>
      <c r="L1767" s="103" t="s">
        <v>30</v>
      </c>
      <c r="M1767" s="103" t="s">
        <v>30</v>
      </c>
      <c r="N1767" s="103" t="s">
        <v>30</v>
      </c>
      <c r="O1767" s="103" t="s">
        <v>27</v>
      </c>
      <c r="P1767" s="103" t="s">
        <v>1517</v>
      </c>
      <c r="Q1767" s="103" t="s">
        <v>7251</v>
      </c>
      <c r="R1767" s="105">
        <v>13536218480</v>
      </c>
      <c r="S1767" s="103" t="s">
        <v>1517</v>
      </c>
      <c r="T1767" s="103" t="s">
        <v>20169</v>
      </c>
      <c r="U1767" s="106" t="s">
        <v>20206</v>
      </c>
      <c r="V1767" s="105" t="s">
        <v>22075</v>
      </c>
      <c r="W1767" s="107" t="s">
        <v>322</v>
      </c>
      <c r="X1767" t="s">
        <v>17745</v>
      </c>
      <c r="AA1767">
        <f ca="1" t="shared" si="55"/>
        <v>18</v>
      </c>
    </row>
    <row r="1768" spans="1:27">
      <c r="A1768" s="101">
        <v>50</v>
      </c>
      <c r="B1768" s="89" t="str">
        <f t="shared" si="54"/>
        <v>452731200402023913</v>
      </c>
      <c r="C1768" s="89" t="s">
        <v>322</v>
      </c>
      <c r="D1768" s="102" t="s">
        <v>7010</v>
      </c>
      <c r="E1768" s="102" t="s">
        <v>24</v>
      </c>
      <c r="F1768" s="103" t="s">
        <v>20131</v>
      </c>
      <c r="G1768" s="103" t="s">
        <v>20742</v>
      </c>
      <c r="H1768" s="104" t="s">
        <v>7254</v>
      </c>
      <c r="I1768" s="103" t="s">
        <v>27</v>
      </c>
      <c r="J1768" s="103" t="s">
        <v>30</v>
      </c>
      <c r="K1768" s="103" t="s">
        <v>30</v>
      </c>
      <c r="L1768" s="103" t="s">
        <v>30</v>
      </c>
      <c r="M1768" s="103" t="s">
        <v>30</v>
      </c>
      <c r="N1768" s="103" t="s">
        <v>30</v>
      </c>
      <c r="O1768" s="103" t="s">
        <v>27</v>
      </c>
      <c r="P1768" s="103" t="s">
        <v>1517</v>
      </c>
      <c r="Q1768" s="103" t="s">
        <v>7255</v>
      </c>
      <c r="R1768" s="105">
        <v>13788383136</v>
      </c>
      <c r="S1768" s="103" t="s">
        <v>1517</v>
      </c>
      <c r="T1768" s="103" t="s">
        <v>20140</v>
      </c>
      <c r="U1768" s="106" t="s">
        <v>20451</v>
      </c>
      <c r="V1768" s="105" t="s">
        <v>21897</v>
      </c>
      <c r="W1768" s="107" t="s">
        <v>322</v>
      </c>
      <c r="X1768" t="s">
        <v>6311</v>
      </c>
      <c r="AA1768">
        <f ca="1" t="shared" si="55"/>
        <v>17</v>
      </c>
    </row>
    <row r="1769" spans="1:27">
      <c r="A1769" s="101">
        <v>51</v>
      </c>
      <c r="B1769" s="89" t="str">
        <f t="shared" si="54"/>
        <v>451229200402083916</v>
      </c>
      <c r="C1769" s="89" t="s">
        <v>322</v>
      </c>
      <c r="D1769" s="102" t="s">
        <v>7257</v>
      </c>
      <c r="E1769" s="102" t="s">
        <v>24</v>
      </c>
      <c r="F1769" s="103" t="s">
        <v>20131</v>
      </c>
      <c r="G1769" s="103" t="s">
        <v>20742</v>
      </c>
      <c r="H1769" s="104" t="s">
        <v>7256</v>
      </c>
      <c r="I1769" s="103" t="s">
        <v>30</v>
      </c>
      <c r="J1769" s="103" t="s">
        <v>30</v>
      </c>
      <c r="K1769" s="103" t="s">
        <v>30</v>
      </c>
      <c r="L1769" s="103" t="s">
        <v>30</v>
      </c>
      <c r="M1769" s="103" t="s">
        <v>30</v>
      </c>
      <c r="N1769" s="103" t="s">
        <v>30</v>
      </c>
      <c r="O1769" s="103" t="s">
        <v>27</v>
      </c>
      <c r="P1769" s="103" t="s">
        <v>1517</v>
      </c>
      <c r="Q1769" s="103" t="s">
        <v>7259</v>
      </c>
      <c r="R1769" s="105">
        <v>15777846438</v>
      </c>
      <c r="S1769" s="103" t="s">
        <v>1517</v>
      </c>
      <c r="T1769" s="103" t="s">
        <v>20140</v>
      </c>
      <c r="U1769" s="106" t="s">
        <v>20141</v>
      </c>
      <c r="V1769" s="105" t="s">
        <v>22076</v>
      </c>
      <c r="W1769" s="107" t="s">
        <v>322</v>
      </c>
      <c r="X1769" t="s">
        <v>7258</v>
      </c>
      <c r="AA1769">
        <f ca="1" t="shared" si="55"/>
        <v>17</v>
      </c>
    </row>
    <row r="1770" spans="1:27">
      <c r="A1770" s="101">
        <v>52</v>
      </c>
      <c r="B1770" s="89" t="str">
        <f t="shared" si="54"/>
        <v>452731200305170612</v>
      </c>
      <c r="C1770" s="89" t="s">
        <v>322</v>
      </c>
      <c r="D1770" s="102" t="s">
        <v>7261</v>
      </c>
      <c r="E1770" s="102" t="s">
        <v>24</v>
      </c>
      <c r="F1770" s="103" t="s">
        <v>20131</v>
      </c>
      <c r="G1770" s="103" t="s">
        <v>20172</v>
      </c>
      <c r="H1770" s="104" t="s">
        <v>7260</v>
      </c>
      <c r="I1770" s="103" t="s">
        <v>27</v>
      </c>
      <c r="J1770" s="103" t="s">
        <v>27</v>
      </c>
      <c r="K1770" s="103" t="s">
        <v>30</v>
      </c>
      <c r="L1770" s="103" t="s">
        <v>30</v>
      </c>
      <c r="M1770" s="103" t="s">
        <v>30</v>
      </c>
      <c r="N1770" s="103" t="s">
        <v>27</v>
      </c>
      <c r="O1770" s="103" t="s">
        <v>27</v>
      </c>
      <c r="P1770" s="103" t="s">
        <v>1517</v>
      </c>
      <c r="Q1770" s="103" t="s">
        <v>7262</v>
      </c>
      <c r="R1770" s="105">
        <v>18278875246</v>
      </c>
      <c r="S1770" s="103" t="s">
        <v>1517</v>
      </c>
      <c r="T1770" s="103" t="s">
        <v>20137</v>
      </c>
      <c r="U1770" s="106" t="s">
        <v>20137</v>
      </c>
      <c r="V1770" s="105" t="s">
        <v>20955</v>
      </c>
      <c r="W1770" s="107" t="s">
        <v>322</v>
      </c>
      <c r="X1770" t="s">
        <v>2317</v>
      </c>
      <c r="AA1770">
        <f ca="1" t="shared" si="55"/>
        <v>18</v>
      </c>
    </row>
    <row r="1771" spans="1:27">
      <c r="A1771" s="101">
        <v>53</v>
      </c>
      <c r="B1771" s="89" t="str">
        <f t="shared" si="54"/>
        <v>452731200305231219</v>
      </c>
      <c r="C1771" s="89" t="s">
        <v>322</v>
      </c>
      <c r="D1771" s="102" t="s">
        <v>7264</v>
      </c>
      <c r="E1771" s="102" t="s">
        <v>24</v>
      </c>
      <c r="F1771" s="103" t="s">
        <v>20131</v>
      </c>
      <c r="G1771" s="103" t="s">
        <v>20172</v>
      </c>
      <c r="H1771" s="104" t="s">
        <v>7263</v>
      </c>
      <c r="I1771" s="103" t="s">
        <v>30</v>
      </c>
      <c r="J1771" s="103" t="s">
        <v>30</v>
      </c>
      <c r="K1771" s="103" t="s">
        <v>30</v>
      </c>
      <c r="L1771" s="103" t="s">
        <v>30</v>
      </c>
      <c r="M1771" s="103" t="s">
        <v>30</v>
      </c>
      <c r="N1771" s="103" t="s">
        <v>30</v>
      </c>
      <c r="O1771" s="103" t="s">
        <v>27</v>
      </c>
      <c r="P1771" s="103" t="s">
        <v>1517</v>
      </c>
      <c r="Q1771" s="103" t="s">
        <v>7266</v>
      </c>
      <c r="R1771" s="105">
        <v>18877498290</v>
      </c>
      <c r="S1771" s="103" t="s">
        <v>1517</v>
      </c>
      <c r="T1771" s="103" t="s">
        <v>20169</v>
      </c>
      <c r="U1771" s="106" t="s">
        <v>20242</v>
      </c>
      <c r="V1771" s="105" t="s">
        <v>22077</v>
      </c>
      <c r="W1771" s="107" t="s">
        <v>322</v>
      </c>
      <c r="X1771" t="s">
        <v>19242</v>
      </c>
      <c r="AA1771">
        <f ca="1" t="shared" si="55"/>
        <v>18</v>
      </c>
    </row>
    <row r="1772" spans="1:27">
      <c r="A1772" s="101">
        <v>54</v>
      </c>
      <c r="B1772" s="89" t="str">
        <f t="shared" si="54"/>
        <v>452731200406281223</v>
      </c>
      <c r="C1772" s="89" t="s">
        <v>322</v>
      </c>
      <c r="D1772" s="102" t="s">
        <v>7268</v>
      </c>
      <c r="E1772" s="102" t="s">
        <v>143</v>
      </c>
      <c r="F1772" s="103" t="s">
        <v>20131</v>
      </c>
      <c r="G1772" s="103" t="s">
        <v>21826</v>
      </c>
      <c r="H1772" s="104" t="s">
        <v>7267</v>
      </c>
      <c r="I1772" s="103" t="s">
        <v>30</v>
      </c>
      <c r="J1772" s="103" t="s">
        <v>30</v>
      </c>
      <c r="K1772" s="103" t="s">
        <v>30</v>
      </c>
      <c r="L1772" s="103" t="s">
        <v>30</v>
      </c>
      <c r="M1772" s="103" t="s">
        <v>30</v>
      </c>
      <c r="N1772" s="103" t="s">
        <v>30</v>
      </c>
      <c r="O1772" s="103" t="s">
        <v>27</v>
      </c>
      <c r="P1772" s="103" t="s">
        <v>1517</v>
      </c>
      <c r="Q1772" s="103" t="s">
        <v>7269</v>
      </c>
      <c r="R1772" s="105">
        <v>14797768488</v>
      </c>
      <c r="S1772" s="103" t="s">
        <v>1517</v>
      </c>
      <c r="T1772" s="103" t="s">
        <v>20169</v>
      </c>
      <c r="U1772" s="106" t="s">
        <v>20246</v>
      </c>
      <c r="V1772" s="105" t="s">
        <v>20856</v>
      </c>
      <c r="W1772" s="107" t="s">
        <v>322</v>
      </c>
      <c r="X1772" t="s">
        <v>17747</v>
      </c>
      <c r="AA1772">
        <f ca="1" t="shared" si="55"/>
        <v>17</v>
      </c>
    </row>
    <row r="1773" spans="1:27">
      <c r="A1773" s="101">
        <v>55</v>
      </c>
      <c r="B1773" s="89" t="str">
        <f t="shared" si="54"/>
        <v>451229200311081210</v>
      </c>
      <c r="C1773" s="89" t="s">
        <v>322</v>
      </c>
      <c r="D1773" s="102" t="s">
        <v>7271</v>
      </c>
      <c r="E1773" s="102" t="s">
        <v>24</v>
      </c>
      <c r="F1773" s="103" t="s">
        <v>20131</v>
      </c>
      <c r="G1773" s="103" t="s">
        <v>20423</v>
      </c>
      <c r="H1773" s="104" t="s">
        <v>7270</v>
      </c>
      <c r="I1773" s="103" t="s">
        <v>30</v>
      </c>
      <c r="J1773" s="103" t="s">
        <v>30</v>
      </c>
      <c r="K1773" s="103" t="s">
        <v>27</v>
      </c>
      <c r="L1773" s="103" t="s">
        <v>30</v>
      </c>
      <c r="M1773" s="103" t="s">
        <v>30</v>
      </c>
      <c r="N1773" s="103" t="s">
        <v>30</v>
      </c>
      <c r="O1773" s="103" t="s">
        <v>27</v>
      </c>
      <c r="P1773" s="103" t="s">
        <v>1517</v>
      </c>
      <c r="Q1773" s="103" t="s">
        <v>4821</v>
      </c>
      <c r="R1773" s="105">
        <v>13680673542</v>
      </c>
      <c r="S1773" s="103" t="s">
        <v>1517</v>
      </c>
      <c r="T1773" s="103" t="s">
        <v>20169</v>
      </c>
      <c r="U1773" s="106" t="s">
        <v>20206</v>
      </c>
      <c r="V1773" s="105" t="s">
        <v>21222</v>
      </c>
      <c r="W1773" s="107" t="s">
        <v>322</v>
      </c>
      <c r="X1773" t="s">
        <v>17647</v>
      </c>
      <c r="AA1773">
        <f ca="1" t="shared" si="55"/>
        <v>17</v>
      </c>
    </row>
    <row r="1774" spans="1:27">
      <c r="A1774" s="101">
        <v>56</v>
      </c>
      <c r="B1774" s="89" t="str">
        <f t="shared" si="54"/>
        <v>45273120030415512X</v>
      </c>
      <c r="C1774" s="89" t="s">
        <v>322</v>
      </c>
      <c r="D1774" s="102" t="s">
        <v>7273</v>
      </c>
      <c r="E1774" s="102" t="s">
        <v>143</v>
      </c>
      <c r="F1774" s="103" t="s">
        <v>20131</v>
      </c>
      <c r="G1774" s="103" t="s">
        <v>20154</v>
      </c>
      <c r="H1774" s="104" t="s">
        <v>7272</v>
      </c>
      <c r="I1774" s="103" t="s">
        <v>30</v>
      </c>
      <c r="J1774" s="103" t="s">
        <v>30</v>
      </c>
      <c r="K1774" s="103" t="s">
        <v>30</v>
      </c>
      <c r="L1774" s="103" t="s">
        <v>30</v>
      </c>
      <c r="M1774" s="103" t="s">
        <v>30</v>
      </c>
      <c r="N1774" s="103" t="s">
        <v>30</v>
      </c>
      <c r="O1774" s="103" t="s">
        <v>27</v>
      </c>
      <c r="P1774" s="103" t="s">
        <v>1517</v>
      </c>
      <c r="Q1774" s="103" t="s">
        <v>7274</v>
      </c>
      <c r="R1774" s="105">
        <v>18278875377</v>
      </c>
      <c r="S1774" s="103" t="s">
        <v>1517</v>
      </c>
      <c r="T1774" s="103" t="s">
        <v>20164</v>
      </c>
      <c r="U1774" s="106" t="s">
        <v>20834</v>
      </c>
      <c r="V1774" s="105" t="s">
        <v>21952</v>
      </c>
      <c r="W1774" s="107" t="s">
        <v>322</v>
      </c>
      <c r="X1774" t="s">
        <v>6582</v>
      </c>
      <c r="AA1774">
        <f ca="1" t="shared" si="55"/>
        <v>18</v>
      </c>
    </row>
    <row r="1775" spans="1:27">
      <c r="A1775" s="101">
        <v>57</v>
      </c>
      <c r="B1775" s="89" t="str">
        <f t="shared" si="54"/>
        <v>45273120030913001X</v>
      </c>
      <c r="C1775" s="89" t="s">
        <v>322</v>
      </c>
      <c r="D1775" s="102" t="s">
        <v>7276</v>
      </c>
      <c r="E1775" s="102" t="s">
        <v>24</v>
      </c>
      <c r="F1775" s="103" t="s">
        <v>20131</v>
      </c>
      <c r="G1775" s="103" t="s">
        <v>20168</v>
      </c>
      <c r="H1775" s="104" t="s">
        <v>7275</v>
      </c>
      <c r="I1775" s="103" t="s">
        <v>30</v>
      </c>
      <c r="J1775" s="103" t="s">
        <v>30</v>
      </c>
      <c r="K1775" s="103" t="s">
        <v>30</v>
      </c>
      <c r="L1775" s="103" t="s">
        <v>30</v>
      </c>
      <c r="M1775" s="103" t="s">
        <v>30</v>
      </c>
      <c r="N1775" s="103" t="s">
        <v>30</v>
      </c>
      <c r="O1775" s="103" t="s">
        <v>27</v>
      </c>
      <c r="P1775" s="103" t="s">
        <v>1517</v>
      </c>
      <c r="Q1775" s="103" t="s">
        <v>7278</v>
      </c>
      <c r="R1775" s="105">
        <v>18934969938</v>
      </c>
      <c r="S1775" s="103" t="s">
        <v>1517</v>
      </c>
      <c r="T1775" s="103" t="s">
        <v>1517</v>
      </c>
      <c r="U1775" s="106" t="s">
        <v>20167</v>
      </c>
      <c r="V1775" s="105" t="s">
        <v>22078</v>
      </c>
      <c r="W1775" s="107" t="s">
        <v>322</v>
      </c>
      <c r="X1775" t="s">
        <v>17748</v>
      </c>
      <c r="AA1775">
        <f ca="1" t="shared" si="55"/>
        <v>17</v>
      </c>
    </row>
    <row r="1776" spans="1:27">
      <c r="A1776" s="101">
        <v>58</v>
      </c>
      <c r="B1776" s="89" t="str">
        <f t="shared" si="54"/>
        <v>452731200303254820</v>
      </c>
      <c r="C1776" s="89" t="s">
        <v>322</v>
      </c>
      <c r="D1776" s="102" t="s">
        <v>7280</v>
      </c>
      <c r="E1776" s="102" t="s">
        <v>143</v>
      </c>
      <c r="F1776" s="103" t="s">
        <v>20131</v>
      </c>
      <c r="G1776" s="103" t="s">
        <v>20202</v>
      </c>
      <c r="H1776" s="104" t="s">
        <v>7279</v>
      </c>
      <c r="I1776" s="103" t="s">
        <v>30</v>
      </c>
      <c r="J1776" s="103" t="s">
        <v>30</v>
      </c>
      <c r="K1776" s="103" t="s">
        <v>30</v>
      </c>
      <c r="L1776" s="103" t="s">
        <v>30</v>
      </c>
      <c r="M1776" s="103" t="s">
        <v>30</v>
      </c>
      <c r="N1776" s="103" t="s">
        <v>30</v>
      </c>
      <c r="O1776" s="103" t="s">
        <v>30</v>
      </c>
      <c r="P1776" s="103" t="s">
        <v>1517</v>
      </c>
      <c r="Q1776" s="103" t="s">
        <v>7282</v>
      </c>
      <c r="R1776" s="105">
        <v>18077893670</v>
      </c>
      <c r="S1776" s="103" t="s">
        <v>1517</v>
      </c>
      <c r="T1776" s="103" t="s">
        <v>1517</v>
      </c>
      <c r="U1776" s="106" t="s">
        <v>20283</v>
      </c>
      <c r="V1776" s="105" t="s">
        <v>22079</v>
      </c>
      <c r="W1776" s="107" t="s">
        <v>322</v>
      </c>
      <c r="X1776" t="s">
        <v>19243</v>
      </c>
      <c r="AA1776">
        <f ca="1" t="shared" si="55"/>
        <v>18</v>
      </c>
    </row>
    <row r="1777" spans="1:27">
      <c r="A1777" s="101">
        <v>59</v>
      </c>
      <c r="B1777" s="89" t="str">
        <f t="shared" si="54"/>
        <v>451229200407251819</v>
      </c>
      <c r="C1777" s="89" t="s">
        <v>322</v>
      </c>
      <c r="D1777" s="102" t="s">
        <v>7284</v>
      </c>
      <c r="E1777" s="102" t="s">
        <v>24</v>
      </c>
      <c r="F1777" s="103" t="s">
        <v>20178</v>
      </c>
      <c r="G1777" s="103" t="s">
        <v>20271</v>
      </c>
      <c r="H1777" s="104" t="s">
        <v>7283</v>
      </c>
      <c r="I1777" s="103" t="s">
        <v>30</v>
      </c>
      <c r="J1777" s="103" t="s">
        <v>30</v>
      </c>
      <c r="K1777" s="103" t="s">
        <v>27</v>
      </c>
      <c r="L1777" s="103" t="s">
        <v>30</v>
      </c>
      <c r="M1777" s="103" t="s">
        <v>30</v>
      </c>
      <c r="N1777" s="103" t="s">
        <v>30</v>
      </c>
      <c r="O1777" s="103" t="s">
        <v>27</v>
      </c>
      <c r="P1777" s="103" t="s">
        <v>1517</v>
      </c>
      <c r="Q1777" s="103" t="s">
        <v>7286</v>
      </c>
      <c r="R1777" s="105">
        <v>15676847683</v>
      </c>
      <c r="S1777" s="103" t="s">
        <v>1517</v>
      </c>
      <c r="T1777" s="103" t="s">
        <v>20208</v>
      </c>
      <c r="U1777" s="106" t="s">
        <v>21404</v>
      </c>
      <c r="V1777" s="105" t="s">
        <v>22080</v>
      </c>
      <c r="W1777" s="107" t="s">
        <v>322</v>
      </c>
      <c r="X1777" t="s">
        <v>7285</v>
      </c>
      <c r="AA1777">
        <f ca="1" t="shared" si="55"/>
        <v>17</v>
      </c>
    </row>
    <row r="1778" spans="1:27">
      <c r="A1778" s="101">
        <v>60</v>
      </c>
      <c r="B1778" s="89" t="str">
        <f t="shared" si="54"/>
        <v>451229200312150011</v>
      </c>
      <c r="C1778" s="89" t="s">
        <v>322</v>
      </c>
      <c r="D1778" s="102" t="s">
        <v>7288</v>
      </c>
      <c r="E1778" s="102" t="s">
        <v>24</v>
      </c>
      <c r="F1778" s="103" t="s">
        <v>20131</v>
      </c>
      <c r="G1778" s="103" t="s">
        <v>20433</v>
      </c>
      <c r="H1778" s="104" t="s">
        <v>7287</v>
      </c>
      <c r="I1778" s="103" t="s">
        <v>30</v>
      </c>
      <c r="J1778" s="103" t="s">
        <v>30</v>
      </c>
      <c r="K1778" s="103" t="s">
        <v>30</v>
      </c>
      <c r="L1778" s="103" t="s">
        <v>30</v>
      </c>
      <c r="M1778" s="103" t="s">
        <v>30</v>
      </c>
      <c r="N1778" s="103" t="s">
        <v>30</v>
      </c>
      <c r="O1778" s="103" t="s">
        <v>27</v>
      </c>
      <c r="P1778" s="103" t="s">
        <v>1517</v>
      </c>
      <c r="Q1778" s="103" t="s">
        <v>7290</v>
      </c>
      <c r="R1778" s="105">
        <v>15217181708</v>
      </c>
      <c r="S1778" s="103" t="s">
        <v>1517</v>
      </c>
      <c r="T1778" s="103" t="s">
        <v>1517</v>
      </c>
      <c r="U1778" s="106" t="s">
        <v>20283</v>
      </c>
      <c r="V1778" s="105" t="s">
        <v>22081</v>
      </c>
      <c r="W1778" s="107" t="s">
        <v>322</v>
      </c>
      <c r="X1778" t="s">
        <v>17749</v>
      </c>
      <c r="AA1778">
        <f ca="1" t="shared" si="55"/>
        <v>17</v>
      </c>
    </row>
    <row r="1779" spans="1:27">
      <c r="A1779" s="101">
        <v>61</v>
      </c>
      <c r="B1779" s="89" t="str">
        <f t="shared" si="54"/>
        <v>451229200307122737</v>
      </c>
      <c r="C1779" s="89" t="s">
        <v>322</v>
      </c>
      <c r="D1779" s="102" t="s">
        <v>7292</v>
      </c>
      <c r="E1779" s="102" t="s">
        <v>24</v>
      </c>
      <c r="F1779" s="103" t="s">
        <v>20178</v>
      </c>
      <c r="G1779" s="103" t="s">
        <v>20214</v>
      </c>
      <c r="H1779" s="104" t="s">
        <v>7291</v>
      </c>
      <c r="I1779" s="103" t="s">
        <v>27</v>
      </c>
      <c r="J1779" s="103" t="s">
        <v>30</v>
      </c>
      <c r="K1779" s="103" t="s">
        <v>30</v>
      </c>
      <c r="L1779" s="103" t="s">
        <v>30</v>
      </c>
      <c r="M1779" s="103" t="s">
        <v>30</v>
      </c>
      <c r="N1779" s="103" t="s">
        <v>30</v>
      </c>
      <c r="O1779" s="103" t="s">
        <v>27</v>
      </c>
      <c r="P1779" s="103" t="s">
        <v>1517</v>
      </c>
      <c r="Q1779" s="103" t="s">
        <v>7293</v>
      </c>
      <c r="R1779" s="105">
        <v>18176138973</v>
      </c>
      <c r="S1779" s="103" t="s">
        <v>1517</v>
      </c>
      <c r="T1779" s="103" t="s">
        <v>20277</v>
      </c>
      <c r="U1779" s="106" t="s">
        <v>20303</v>
      </c>
      <c r="V1779" s="105" t="s">
        <v>20961</v>
      </c>
      <c r="W1779" s="107" t="s">
        <v>322</v>
      </c>
      <c r="X1779" t="s">
        <v>6502</v>
      </c>
      <c r="AA1779">
        <f ca="1" t="shared" si="55"/>
        <v>18</v>
      </c>
    </row>
    <row r="1780" spans="1:27">
      <c r="A1780" s="101">
        <v>62</v>
      </c>
      <c r="B1780" s="89" t="str">
        <f t="shared" si="54"/>
        <v>452731200210062125</v>
      </c>
      <c r="C1780" s="89" t="s">
        <v>322</v>
      </c>
      <c r="D1780" s="102" t="s">
        <v>7295</v>
      </c>
      <c r="E1780" s="102" t="s">
        <v>143</v>
      </c>
      <c r="F1780" s="103" t="s">
        <v>20205</v>
      </c>
      <c r="G1780" s="103" t="s">
        <v>20132</v>
      </c>
      <c r="H1780" s="104" t="s">
        <v>7294</v>
      </c>
      <c r="I1780" s="103" t="s">
        <v>27</v>
      </c>
      <c r="J1780" s="103" t="s">
        <v>27</v>
      </c>
      <c r="K1780" s="103" t="s">
        <v>30</v>
      </c>
      <c r="L1780" s="103" t="s">
        <v>30</v>
      </c>
      <c r="M1780" s="103" t="s">
        <v>27</v>
      </c>
      <c r="N1780" s="103" t="s">
        <v>30</v>
      </c>
      <c r="O1780" s="103" t="s">
        <v>27</v>
      </c>
      <c r="P1780" s="103" t="s">
        <v>1517</v>
      </c>
      <c r="Q1780" s="103" t="s">
        <v>7297</v>
      </c>
      <c r="R1780" s="105">
        <v>15777804392</v>
      </c>
      <c r="S1780" s="103" t="s">
        <v>1517</v>
      </c>
      <c r="T1780" s="103" t="s">
        <v>20240</v>
      </c>
      <c r="U1780" s="106" t="s">
        <v>22082</v>
      </c>
      <c r="V1780" s="105" t="s">
        <v>22083</v>
      </c>
      <c r="W1780" s="107" t="s">
        <v>322</v>
      </c>
      <c r="X1780" t="s">
        <v>19244</v>
      </c>
      <c r="AA1780">
        <f ca="1" t="shared" si="55"/>
        <v>18</v>
      </c>
    </row>
    <row r="1781" spans="1:27">
      <c r="A1781" s="101">
        <v>63</v>
      </c>
      <c r="B1781" s="89" t="str">
        <f t="shared" si="54"/>
        <v>45273120040311004X</v>
      </c>
      <c r="C1781" s="89" t="s">
        <v>322</v>
      </c>
      <c r="D1781" s="102" t="s">
        <v>559</v>
      </c>
      <c r="E1781" s="102" t="s">
        <v>143</v>
      </c>
      <c r="F1781" s="103" t="s">
        <v>20131</v>
      </c>
      <c r="G1781" s="103" t="s">
        <v>20707</v>
      </c>
      <c r="H1781" s="104" t="s">
        <v>7298</v>
      </c>
      <c r="I1781" s="103" t="s">
        <v>30</v>
      </c>
      <c r="J1781" s="103" t="s">
        <v>30</v>
      </c>
      <c r="K1781" s="103" t="s">
        <v>30</v>
      </c>
      <c r="L1781" s="103" t="s">
        <v>30</v>
      </c>
      <c r="M1781" s="103" t="s">
        <v>30</v>
      </c>
      <c r="N1781" s="103" t="s">
        <v>30</v>
      </c>
      <c r="O1781" s="103" t="s">
        <v>27</v>
      </c>
      <c r="P1781" s="103" t="s">
        <v>1517</v>
      </c>
      <c r="Q1781" s="103" t="s">
        <v>6618</v>
      </c>
      <c r="R1781" s="105">
        <v>13036989887</v>
      </c>
      <c r="S1781" s="103" t="s">
        <v>1517</v>
      </c>
      <c r="T1781" s="103" t="s">
        <v>1517</v>
      </c>
      <c r="U1781" s="106" t="s">
        <v>22084</v>
      </c>
      <c r="V1781" s="105" t="s">
        <v>22085</v>
      </c>
      <c r="W1781" s="107" t="s">
        <v>322</v>
      </c>
      <c r="X1781" t="s">
        <v>17750</v>
      </c>
      <c r="AA1781">
        <f ca="1" t="shared" si="55"/>
        <v>17</v>
      </c>
    </row>
    <row r="1782" spans="1:27">
      <c r="A1782" s="101">
        <v>64</v>
      </c>
      <c r="B1782" s="89" t="str">
        <f t="shared" si="54"/>
        <v>452731200312010318</v>
      </c>
      <c r="C1782" s="89" t="s">
        <v>322</v>
      </c>
      <c r="D1782" s="102" t="s">
        <v>22086</v>
      </c>
      <c r="E1782" s="102" t="s">
        <v>24</v>
      </c>
      <c r="F1782" s="103" t="s">
        <v>20131</v>
      </c>
      <c r="G1782" s="103" t="s">
        <v>20433</v>
      </c>
      <c r="H1782" s="104" t="s">
        <v>22087</v>
      </c>
      <c r="I1782" s="103" t="s">
        <v>30</v>
      </c>
      <c r="J1782" s="103" t="s">
        <v>30</v>
      </c>
      <c r="K1782" s="103" t="s">
        <v>30</v>
      </c>
      <c r="L1782" s="103" t="s">
        <v>30</v>
      </c>
      <c r="M1782" s="103" t="s">
        <v>30</v>
      </c>
      <c r="N1782" s="103" t="s">
        <v>30</v>
      </c>
      <c r="O1782" s="103" t="s">
        <v>27</v>
      </c>
      <c r="P1782" s="103" t="s">
        <v>1517</v>
      </c>
      <c r="Q1782" s="103" t="s">
        <v>22088</v>
      </c>
      <c r="R1782" s="105">
        <v>19978808273</v>
      </c>
      <c r="S1782" s="103" t="s">
        <v>1517</v>
      </c>
      <c r="T1782" s="103" t="s">
        <v>20280</v>
      </c>
      <c r="U1782" s="106" t="s">
        <v>20333</v>
      </c>
      <c r="V1782" s="105" t="s">
        <v>21231</v>
      </c>
      <c r="W1782" s="107" t="s">
        <v>322</v>
      </c>
      <c r="X1782" t="s">
        <v>22089</v>
      </c>
      <c r="AA1782">
        <f ca="1" t="shared" si="55"/>
        <v>17</v>
      </c>
    </row>
    <row r="1783" spans="1:27">
      <c r="A1783" s="101">
        <v>65</v>
      </c>
      <c r="B1783" s="89" t="str">
        <f t="shared" si="54"/>
        <v>452728200403011828</v>
      </c>
      <c r="C1783" s="89" t="s">
        <v>322</v>
      </c>
      <c r="D1783" s="102" t="s">
        <v>7301</v>
      </c>
      <c r="E1783" s="102" t="s">
        <v>143</v>
      </c>
      <c r="F1783" s="103" t="s">
        <v>20131</v>
      </c>
      <c r="G1783" s="103" t="s">
        <v>20707</v>
      </c>
      <c r="H1783" s="104" t="s">
        <v>7300</v>
      </c>
      <c r="I1783" s="103" t="s">
        <v>30</v>
      </c>
      <c r="J1783" s="103" t="s">
        <v>30</v>
      </c>
      <c r="K1783" s="103" t="s">
        <v>30</v>
      </c>
      <c r="L1783" s="103" t="s">
        <v>30</v>
      </c>
      <c r="M1783" s="103" t="s">
        <v>30</v>
      </c>
      <c r="N1783" s="103" t="s">
        <v>27</v>
      </c>
      <c r="O1783" s="103" t="s">
        <v>27</v>
      </c>
      <c r="P1783" s="103" t="s">
        <v>10674</v>
      </c>
      <c r="Q1783" s="103" t="s">
        <v>7303</v>
      </c>
      <c r="R1783" s="105">
        <v>18777814958</v>
      </c>
      <c r="S1783" s="103" t="s">
        <v>10674</v>
      </c>
      <c r="T1783" s="103" t="s">
        <v>20330</v>
      </c>
      <c r="U1783" s="106" t="s">
        <v>22090</v>
      </c>
      <c r="V1783" s="105" t="s">
        <v>22091</v>
      </c>
      <c r="W1783" s="107" t="s">
        <v>322</v>
      </c>
      <c r="X1783" t="s">
        <v>7302</v>
      </c>
      <c r="AA1783">
        <f ca="1" t="shared" si="55"/>
        <v>17</v>
      </c>
    </row>
    <row r="1784" spans="1:27">
      <c r="A1784" s="101">
        <v>66</v>
      </c>
      <c r="B1784" s="89" t="str">
        <f t="shared" si="54"/>
        <v>452731200305014249</v>
      </c>
      <c r="C1784" s="89" t="s">
        <v>322</v>
      </c>
      <c r="D1784" s="102" t="s">
        <v>7307</v>
      </c>
      <c r="E1784" s="102" t="s">
        <v>143</v>
      </c>
      <c r="F1784" s="103" t="s">
        <v>20131</v>
      </c>
      <c r="G1784" s="103" t="s">
        <v>20172</v>
      </c>
      <c r="H1784" s="104" t="s">
        <v>7306</v>
      </c>
      <c r="I1784" s="103" t="s">
        <v>30</v>
      </c>
      <c r="J1784" s="103" t="s">
        <v>30</v>
      </c>
      <c r="K1784" s="103" t="s">
        <v>30</v>
      </c>
      <c r="L1784" s="103" t="s">
        <v>30</v>
      </c>
      <c r="M1784" s="103" t="s">
        <v>30</v>
      </c>
      <c r="N1784" s="103" t="s">
        <v>30</v>
      </c>
      <c r="O1784" s="103" t="s">
        <v>27</v>
      </c>
      <c r="P1784" s="103" t="s">
        <v>1517</v>
      </c>
      <c r="Q1784" s="103" t="s">
        <v>7308</v>
      </c>
      <c r="R1784" s="105">
        <v>15878821932</v>
      </c>
      <c r="S1784" s="103" t="s">
        <v>1517</v>
      </c>
      <c r="T1784" s="103" t="s">
        <v>20133</v>
      </c>
      <c r="U1784" s="106" t="s">
        <v>20321</v>
      </c>
      <c r="V1784" s="105" t="s">
        <v>21762</v>
      </c>
      <c r="W1784" s="107" t="s">
        <v>322</v>
      </c>
      <c r="X1784" t="s">
        <v>5771</v>
      </c>
      <c r="AA1784">
        <f ca="1" t="shared" si="55"/>
        <v>18</v>
      </c>
    </row>
    <row r="1785" spans="1:27">
      <c r="A1785" s="101">
        <v>67</v>
      </c>
      <c r="B1785" s="89" t="str">
        <f t="shared" si="54"/>
        <v>451229200203152739</v>
      </c>
      <c r="C1785" s="89" t="s">
        <v>322</v>
      </c>
      <c r="D1785" s="102" t="s">
        <v>7311</v>
      </c>
      <c r="E1785" s="102" t="s">
        <v>24</v>
      </c>
      <c r="F1785" s="103" t="s">
        <v>20178</v>
      </c>
      <c r="G1785" s="103" t="s">
        <v>20288</v>
      </c>
      <c r="H1785" s="104" t="s">
        <v>7310</v>
      </c>
      <c r="I1785" s="103" t="s">
        <v>27</v>
      </c>
      <c r="J1785" s="103" t="s">
        <v>30</v>
      </c>
      <c r="K1785" s="103" t="s">
        <v>30</v>
      </c>
      <c r="L1785" s="103" t="s">
        <v>30</v>
      </c>
      <c r="M1785" s="103" t="s">
        <v>30</v>
      </c>
      <c r="N1785" s="103" t="s">
        <v>30</v>
      </c>
      <c r="O1785" s="103" t="s">
        <v>27</v>
      </c>
      <c r="P1785" s="103" t="s">
        <v>1517</v>
      </c>
      <c r="Q1785" s="103" t="s">
        <v>7312</v>
      </c>
      <c r="R1785" s="105">
        <v>19977825642</v>
      </c>
      <c r="S1785" s="103" t="s">
        <v>1517</v>
      </c>
      <c r="T1785" s="103" t="s">
        <v>20277</v>
      </c>
      <c r="U1785" s="106" t="s">
        <v>20563</v>
      </c>
      <c r="V1785" s="105" t="s">
        <v>21849</v>
      </c>
      <c r="W1785" s="107" t="s">
        <v>322</v>
      </c>
      <c r="X1785" t="s">
        <v>794</v>
      </c>
      <c r="AA1785">
        <f ca="1" t="shared" si="55"/>
        <v>19</v>
      </c>
    </row>
    <row r="1786" spans="1:27">
      <c r="A1786" s="101">
        <v>68</v>
      </c>
      <c r="B1786" s="89" t="str">
        <f t="shared" si="54"/>
        <v>452731200403025427</v>
      </c>
      <c r="C1786" s="89" t="s">
        <v>322</v>
      </c>
      <c r="D1786" s="102" t="s">
        <v>7314</v>
      </c>
      <c r="E1786" s="102" t="s">
        <v>143</v>
      </c>
      <c r="F1786" s="103" t="s">
        <v>20131</v>
      </c>
      <c r="G1786" s="103" t="s">
        <v>20707</v>
      </c>
      <c r="H1786" s="104" t="s">
        <v>7313</v>
      </c>
      <c r="I1786" s="103" t="s">
        <v>30</v>
      </c>
      <c r="J1786" s="103" t="s">
        <v>30</v>
      </c>
      <c r="K1786" s="103" t="s">
        <v>30</v>
      </c>
      <c r="L1786" s="103" t="s">
        <v>30</v>
      </c>
      <c r="M1786" s="103" t="s">
        <v>30</v>
      </c>
      <c r="N1786" s="103" t="s">
        <v>30</v>
      </c>
      <c r="O1786" s="103" t="s">
        <v>27</v>
      </c>
      <c r="P1786" s="103" t="s">
        <v>1517</v>
      </c>
      <c r="Q1786" s="103" t="s">
        <v>7315</v>
      </c>
      <c r="R1786" s="105">
        <v>15976442342</v>
      </c>
      <c r="S1786" s="103" t="s">
        <v>1517</v>
      </c>
      <c r="T1786" s="103" t="s">
        <v>1517</v>
      </c>
      <c r="U1786" s="106" t="s">
        <v>20233</v>
      </c>
      <c r="V1786" s="105" t="s">
        <v>21316</v>
      </c>
      <c r="W1786" s="107" t="s">
        <v>322</v>
      </c>
      <c r="X1786" t="s">
        <v>17631</v>
      </c>
      <c r="AA1786">
        <f ca="1" t="shared" si="55"/>
        <v>17</v>
      </c>
    </row>
    <row r="1787" spans="1:27">
      <c r="A1787" s="101">
        <v>69</v>
      </c>
      <c r="B1787" s="89" t="str">
        <f t="shared" si="54"/>
        <v>451229200311020311</v>
      </c>
      <c r="C1787" s="89" t="s">
        <v>322</v>
      </c>
      <c r="D1787" s="102" t="s">
        <v>7317</v>
      </c>
      <c r="E1787" s="102" t="s">
        <v>24</v>
      </c>
      <c r="F1787" s="103" t="s">
        <v>20131</v>
      </c>
      <c r="G1787" s="103" t="s">
        <v>20423</v>
      </c>
      <c r="H1787" s="104" t="s">
        <v>7316</v>
      </c>
      <c r="I1787" s="103" t="s">
        <v>27</v>
      </c>
      <c r="J1787" s="103" t="s">
        <v>30</v>
      </c>
      <c r="K1787" s="103" t="s">
        <v>30</v>
      </c>
      <c r="L1787" s="103" t="s">
        <v>30</v>
      </c>
      <c r="M1787" s="103" t="s">
        <v>30</v>
      </c>
      <c r="N1787" s="103" t="s">
        <v>30</v>
      </c>
      <c r="O1787" s="103" t="s">
        <v>27</v>
      </c>
      <c r="P1787" s="103" t="s">
        <v>1517</v>
      </c>
      <c r="Q1787" s="103" t="s">
        <v>7319</v>
      </c>
      <c r="R1787" s="105">
        <v>19977818483</v>
      </c>
      <c r="S1787" s="103" t="s">
        <v>1517</v>
      </c>
      <c r="T1787" s="103" t="s">
        <v>20280</v>
      </c>
      <c r="U1787" s="106" t="s">
        <v>20333</v>
      </c>
      <c r="V1787" s="105" t="s">
        <v>20314</v>
      </c>
      <c r="W1787" s="107" t="s">
        <v>322</v>
      </c>
      <c r="X1787" t="s">
        <v>7318</v>
      </c>
      <c r="AA1787">
        <f ca="1" t="shared" si="55"/>
        <v>17</v>
      </c>
    </row>
    <row r="1788" spans="1:27">
      <c r="A1788" s="101">
        <v>70</v>
      </c>
      <c r="B1788" s="89" t="str">
        <f t="shared" si="54"/>
        <v>452731200404041824</v>
      </c>
      <c r="C1788" s="89" t="s">
        <v>322</v>
      </c>
      <c r="D1788" s="102" t="s">
        <v>7321</v>
      </c>
      <c r="E1788" s="102" t="s">
        <v>143</v>
      </c>
      <c r="F1788" s="103" t="s">
        <v>20131</v>
      </c>
      <c r="G1788" s="103" t="s">
        <v>20255</v>
      </c>
      <c r="H1788" s="104" t="s">
        <v>7320</v>
      </c>
      <c r="I1788" s="103" t="s">
        <v>30</v>
      </c>
      <c r="J1788" s="103" t="s">
        <v>30</v>
      </c>
      <c r="K1788" s="103" t="s">
        <v>30</v>
      </c>
      <c r="L1788" s="103" t="s">
        <v>30</v>
      </c>
      <c r="M1788" s="103" t="s">
        <v>30</v>
      </c>
      <c r="N1788" s="103" t="s">
        <v>30</v>
      </c>
      <c r="O1788" s="103" t="s">
        <v>27</v>
      </c>
      <c r="P1788" s="103" t="s">
        <v>1517</v>
      </c>
      <c r="Q1788" s="103" t="s">
        <v>7323</v>
      </c>
      <c r="R1788" s="105">
        <v>18807880435</v>
      </c>
      <c r="S1788" s="103" t="s">
        <v>1517</v>
      </c>
      <c r="T1788" s="103" t="s">
        <v>20208</v>
      </c>
      <c r="U1788" s="106" t="s">
        <v>20341</v>
      </c>
      <c r="V1788" s="105" t="s">
        <v>21011</v>
      </c>
      <c r="W1788" s="107" t="s">
        <v>322</v>
      </c>
      <c r="X1788" t="s">
        <v>7322</v>
      </c>
      <c r="AA1788">
        <f ca="1" t="shared" si="55"/>
        <v>17</v>
      </c>
    </row>
    <row r="1789" spans="1:27">
      <c r="A1789" s="101">
        <v>71</v>
      </c>
      <c r="B1789" s="89" t="str">
        <f t="shared" si="54"/>
        <v>452731200407015111</v>
      </c>
      <c r="C1789" s="89" t="s">
        <v>322</v>
      </c>
      <c r="D1789" s="102" t="s">
        <v>7325</v>
      </c>
      <c r="E1789" s="102" t="s">
        <v>24</v>
      </c>
      <c r="F1789" s="103" t="s">
        <v>20131</v>
      </c>
      <c r="G1789" s="103" t="s">
        <v>20271</v>
      </c>
      <c r="H1789" s="104" t="s">
        <v>7324</v>
      </c>
      <c r="I1789" s="103" t="s">
        <v>30</v>
      </c>
      <c r="J1789" s="103" t="s">
        <v>30</v>
      </c>
      <c r="K1789" s="103" t="s">
        <v>30</v>
      </c>
      <c r="L1789" s="103" t="s">
        <v>30</v>
      </c>
      <c r="M1789" s="103" t="s">
        <v>30</v>
      </c>
      <c r="N1789" s="103" t="s">
        <v>30</v>
      </c>
      <c r="O1789" s="103" t="s">
        <v>27</v>
      </c>
      <c r="P1789" s="103" t="s">
        <v>1517</v>
      </c>
      <c r="Q1789" s="103" t="s">
        <v>7326</v>
      </c>
      <c r="R1789" s="105">
        <v>15019699083</v>
      </c>
      <c r="S1789" s="103" t="s">
        <v>1517</v>
      </c>
      <c r="T1789" s="103" t="s">
        <v>20164</v>
      </c>
      <c r="U1789" s="106" t="s">
        <v>20560</v>
      </c>
      <c r="V1789" s="105" t="s">
        <v>21083</v>
      </c>
      <c r="W1789" s="107" t="s">
        <v>322</v>
      </c>
      <c r="X1789" t="s">
        <v>2833</v>
      </c>
      <c r="AA1789">
        <f ca="1" t="shared" si="55"/>
        <v>17</v>
      </c>
    </row>
    <row r="1790" spans="1:27">
      <c r="A1790" s="101">
        <v>72</v>
      </c>
      <c r="B1790" s="89" t="str">
        <f t="shared" si="54"/>
        <v>451229200405045413</v>
      </c>
      <c r="C1790" s="89" t="s">
        <v>322</v>
      </c>
      <c r="D1790" s="102" t="s">
        <v>7328</v>
      </c>
      <c r="E1790" s="102" t="s">
        <v>24</v>
      </c>
      <c r="F1790" s="103" t="s">
        <v>20131</v>
      </c>
      <c r="G1790" s="103" t="s">
        <v>20608</v>
      </c>
      <c r="H1790" s="104" t="s">
        <v>7327</v>
      </c>
      <c r="I1790" s="103" t="s">
        <v>30</v>
      </c>
      <c r="J1790" s="103" t="s">
        <v>27</v>
      </c>
      <c r="K1790" s="103" t="s">
        <v>27</v>
      </c>
      <c r="L1790" s="103" t="s">
        <v>30</v>
      </c>
      <c r="M1790" s="103" t="s">
        <v>30</v>
      </c>
      <c r="N1790" s="103" t="s">
        <v>30</v>
      </c>
      <c r="O1790" s="103" t="s">
        <v>27</v>
      </c>
      <c r="P1790" s="103" t="s">
        <v>1517</v>
      </c>
      <c r="Q1790" s="103" t="s">
        <v>7330</v>
      </c>
      <c r="R1790" s="105">
        <v>13877817232</v>
      </c>
      <c r="S1790" s="103" t="s">
        <v>1517</v>
      </c>
      <c r="T1790" s="103" t="s">
        <v>20144</v>
      </c>
      <c r="U1790" s="106" t="s">
        <v>20619</v>
      </c>
      <c r="V1790" s="105" t="s">
        <v>22092</v>
      </c>
      <c r="W1790" s="107" t="s">
        <v>322</v>
      </c>
      <c r="X1790" t="s">
        <v>7329</v>
      </c>
      <c r="AA1790">
        <f ca="1" t="shared" si="55"/>
        <v>17</v>
      </c>
    </row>
    <row r="1791" spans="1:27">
      <c r="A1791" s="101">
        <v>73</v>
      </c>
      <c r="B1791" s="89" t="str">
        <f t="shared" si="54"/>
        <v>452731200102220026</v>
      </c>
      <c r="C1791" s="89" t="s">
        <v>322</v>
      </c>
      <c r="D1791" s="102" t="s">
        <v>7334</v>
      </c>
      <c r="E1791" s="102" t="s">
        <v>143</v>
      </c>
      <c r="F1791" s="103" t="s">
        <v>20205</v>
      </c>
      <c r="G1791" s="103" t="s">
        <v>20249</v>
      </c>
      <c r="H1791" s="104" t="s">
        <v>7333</v>
      </c>
      <c r="I1791" s="103" t="s">
        <v>27</v>
      </c>
      <c r="J1791" s="103" t="s">
        <v>30</v>
      </c>
      <c r="K1791" s="103" t="s">
        <v>30</v>
      </c>
      <c r="L1791" s="103" t="s">
        <v>30</v>
      </c>
      <c r="M1791" s="103" t="s">
        <v>30</v>
      </c>
      <c r="N1791" s="103" t="s">
        <v>30</v>
      </c>
      <c r="O1791" s="103" t="s">
        <v>27</v>
      </c>
      <c r="P1791" s="103" t="s">
        <v>1517</v>
      </c>
      <c r="Q1791" s="103" t="s">
        <v>7335</v>
      </c>
      <c r="R1791" s="105">
        <v>17776583470</v>
      </c>
      <c r="S1791" s="103" t="s">
        <v>1517</v>
      </c>
      <c r="T1791" s="103" t="s">
        <v>20240</v>
      </c>
      <c r="U1791" s="106" t="s">
        <v>20241</v>
      </c>
      <c r="V1791" s="105" t="s">
        <v>20514</v>
      </c>
      <c r="W1791" s="107" t="s">
        <v>322</v>
      </c>
      <c r="X1791" t="s">
        <v>931</v>
      </c>
      <c r="AA1791">
        <f ca="1" t="shared" si="55"/>
        <v>20</v>
      </c>
    </row>
    <row r="1792" spans="1:27">
      <c r="A1792" s="101">
        <v>74</v>
      </c>
      <c r="B1792" s="89" t="str">
        <f t="shared" si="54"/>
        <v>451229199910052432</v>
      </c>
      <c r="C1792" s="89" t="s">
        <v>322</v>
      </c>
      <c r="D1792" s="102" t="s">
        <v>7337</v>
      </c>
      <c r="E1792" s="102" t="s">
        <v>24</v>
      </c>
      <c r="F1792" s="103" t="s">
        <v>20178</v>
      </c>
      <c r="G1792" s="103" t="s">
        <v>21445</v>
      </c>
      <c r="H1792" s="104" t="s">
        <v>7336</v>
      </c>
      <c r="I1792" s="103" t="s">
        <v>27</v>
      </c>
      <c r="J1792" s="103" t="s">
        <v>30</v>
      </c>
      <c r="K1792" s="103" t="s">
        <v>30</v>
      </c>
      <c r="L1792" s="103" t="s">
        <v>30</v>
      </c>
      <c r="M1792" s="103" t="s">
        <v>30</v>
      </c>
      <c r="N1792" s="103" t="s">
        <v>30</v>
      </c>
      <c r="O1792" s="103" t="s">
        <v>27</v>
      </c>
      <c r="P1792" s="103" t="s">
        <v>1517</v>
      </c>
      <c r="Q1792" s="103" t="s">
        <v>6122</v>
      </c>
      <c r="R1792" s="105">
        <v>19177881712</v>
      </c>
      <c r="S1792" s="103" t="s">
        <v>1517</v>
      </c>
      <c r="T1792" s="103" t="s">
        <v>20191</v>
      </c>
      <c r="U1792" s="106" t="s">
        <v>21360</v>
      </c>
      <c r="V1792" s="105" t="s">
        <v>22093</v>
      </c>
      <c r="W1792" s="107" t="s">
        <v>322</v>
      </c>
      <c r="X1792" t="s">
        <v>7338</v>
      </c>
      <c r="AA1792">
        <f ca="1" t="shared" si="55"/>
        <v>21</v>
      </c>
    </row>
    <row r="1793" spans="1:27">
      <c r="A1793" s="88">
        <v>1</v>
      </c>
      <c r="B1793" s="89" t="str">
        <f t="shared" si="54"/>
        <v>451229200402041214</v>
      </c>
      <c r="C1793" s="89" t="s">
        <v>328</v>
      </c>
      <c r="D1793" s="90" t="s">
        <v>7340</v>
      </c>
      <c r="E1793" s="88" t="s">
        <v>24</v>
      </c>
      <c r="F1793" s="88" t="s">
        <v>20131</v>
      </c>
      <c r="G1793" s="88" t="s">
        <v>20742</v>
      </c>
      <c r="H1793" s="91" t="s">
        <v>7339</v>
      </c>
      <c r="I1793" s="89" t="s">
        <v>27</v>
      </c>
      <c r="J1793" s="88" t="s">
        <v>30</v>
      </c>
      <c r="K1793" s="88" t="s">
        <v>30</v>
      </c>
      <c r="L1793" s="88" t="s">
        <v>30</v>
      </c>
      <c r="M1793" s="88" t="s">
        <v>30</v>
      </c>
      <c r="N1793" s="88" t="s">
        <v>30</v>
      </c>
      <c r="O1793" s="88" t="s">
        <v>27</v>
      </c>
      <c r="P1793" s="88" t="s">
        <v>1517</v>
      </c>
      <c r="Q1793" s="98" t="s">
        <v>7341</v>
      </c>
      <c r="R1793" s="99">
        <v>13768380574</v>
      </c>
      <c r="S1793" s="88" t="s">
        <v>1517</v>
      </c>
      <c r="T1793" s="88" t="s">
        <v>20169</v>
      </c>
      <c r="U1793" s="98" t="s">
        <v>20604</v>
      </c>
      <c r="V1793" s="99" t="s">
        <v>21307</v>
      </c>
      <c r="W1793" s="100" t="s">
        <v>328</v>
      </c>
      <c r="X1793" t="s">
        <v>17751</v>
      </c>
      <c r="AA1793">
        <f ca="1" t="shared" si="55"/>
        <v>17</v>
      </c>
    </row>
    <row r="1794" spans="1:27">
      <c r="A1794" s="88">
        <v>2</v>
      </c>
      <c r="B1794" s="89" t="str">
        <f t="shared" si="54"/>
        <v>452731200308062115</v>
      </c>
      <c r="C1794" s="89" t="s">
        <v>328</v>
      </c>
      <c r="D1794" s="90" t="s">
        <v>7343</v>
      </c>
      <c r="E1794" s="88" t="s">
        <v>24</v>
      </c>
      <c r="F1794" s="88" t="s">
        <v>20178</v>
      </c>
      <c r="G1794" s="88" t="s">
        <v>20163</v>
      </c>
      <c r="H1794" s="91" t="s">
        <v>7342</v>
      </c>
      <c r="I1794" s="89" t="s">
        <v>27</v>
      </c>
      <c r="J1794" s="88" t="s">
        <v>30</v>
      </c>
      <c r="K1794" s="88" t="s">
        <v>30</v>
      </c>
      <c r="L1794" s="88" t="s">
        <v>30</v>
      </c>
      <c r="M1794" s="88" t="s">
        <v>30</v>
      </c>
      <c r="N1794" s="88" t="s">
        <v>30</v>
      </c>
      <c r="O1794" s="88" t="s">
        <v>27</v>
      </c>
      <c r="P1794" s="88" t="s">
        <v>1517</v>
      </c>
      <c r="Q1794" s="98" t="s">
        <v>7344</v>
      </c>
      <c r="R1794" s="99">
        <v>15778380056</v>
      </c>
      <c r="S1794" s="88" t="s">
        <v>1517</v>
      </c>
      <c r="T1794" s="88" t="s">
        <v>20240</v>
      </c>
      <c r="U1794" s="98" t="s">
        <v>21226</v>
      </c>
      <c r="V1794" s="99" t="s">
        <v>21317</v>
      </c>
      <c r="W1794" s="100" t="s">
        <v>328</v>
      </c>
      <c r="X1794" t="s">
        <v>3793</v>
      </c>
      <c r="AA1794">
        <f ca="1" t="shared" si="55"/>
        <v>18</v>
      </c>
    </row>
    <row r="1795" spans="1:27">
      <c r="A1795" s="88">
        <v>3</v>
      </c>
      <c r="B1795" s="89" t="str">
        <f t="shared" ref="B1795:B1858" si="56">H1795</f>
        <v>451229200507191841</v>
      </c>
      <c r="C1795" s="89" t="s">
        <v>328</v>
      </c>
      <c r="D1795" s="90" t="s">
        <v>7347</v>
      </c>
      <c r="E1795" s="88" t="s">
        <v>143</v>
      </c>
      <c r="F1795" s="88" t="s">
        <v>20131</v>
      </c>
      <c r="G1795" s="88" t="s">
        <v>21180</v>
      </c>
      <c r="H1795" s="91" t="s">
        <v>7346</v>
      </c>
      <c r="I1795" s="89" t="s">
        <v>30</v>
      </c>
      <c r="J1795" s="88" t="s">
        <v>27</v>
      </c>
      <c r="K1795" s="88" t="s">
        <v>30</v>
      </c>
      <c r="L1795" s="88" t="s">
        <v>30</v>
      </c>
      <c r="M1795" s="88" t="s">
        <v>30</v>
      </c>
      <c r="N1795" s="88" t="s">
        <v>30</v>
      </c>
      <c r="O1795" s="88" t="s">
        <v>30</v>
      </c>
      <c r="P1795" s="88" t="s">
        <v>1517</v>
      </c>
      <c r="Q1795" s="98" t="s">
        <v>7348</v>
      </c>
      <c r="R1795" s="99">
        <v>13558289877</v>
      </c>
      <c r="S1795" s="88" t="s">
        <v>1517</v>
      </c>
      <c r="T1795" s="88" t="s">
        <v>20208</v>
      </c>
      <c r="U1795" s="98" t="s">
        <v>20341</v>
      </c>
      <c r="V1795" s="99" t="s">
        <v>20342</v>
      </c>
      <c r="W1795" s="100" t="s">
        <v>328</v>
      </c>
      <c r="X1795" t="s">
        <v>535</v>
      </c>
      <c r="AA1795">
        <f ca="1" t="shared" si="55"/>
        <v>16</v>
      </c>
    </row>
    <row r="1796" spans="1:27">
      <c r="A1796" s="88">
        <v>4</v>
      </c>
      <c r="B1796" s="89" t="str">
        <f t="shared" si="56"/>
        <v>451229200303192447</v>
      </c>
      <c r="C1796" s="89" t="s">
        <v>328</v>
      </c>
      <c r="D1796" s="90" t="s">
        <v>7350</v>
      </c>
      <c r="E1796" s="88" t="s">
        <v>143</v>
      </c>
      <c r="F1796" s="88" t="s">
        <v>20178</v>
      </c>
      <c r="G1796" s="88" t="s">
        <v>20202</v>
      </c>
      <c r="H1796" s="91" t="s">
        <v>7349</v>
      </c>
      <c r="I1796" s="89" t="s">
        <v>27</v>
      </c>
      <c r="J1796" s="88" t="s">
        <v>30</v>
      </c>
      <c r="K1796" s="88" t="s">
        <v>30</v>
      </c>
      <c r="L1796" s="88" t="s">
        <v>30</v>
      </c>
      <c r="M1796" s="88" t="s">
        <v>30</v>
      </c>
      <c r="N1796" s="88" t="s">
        <v>30</v>
      </c>
      <c r="O1796" s="88" t="s">
        <v>27</v>
      </c>
      <c r="P1796" s="88" t="s">
        <v>1517</v>
      </c>
      <c r="Q1796" s="98" t="s">
        <v>2797</v>
      </c>
      <c r="R1796" s="99">
        <v>13737965367</v>
      </c>
      <c r="S1796" s="88" t="s">
        <v>1517</v>
      </c>
      <c r="T1796" s="88" t="s">
        <v>20191</v>
      </c>
      <c r="U1796" s="98" t="s">
        <v>20269</v>
      </c>
      <c r="V1796" s="99" t="s">
        <v>22094</v>
      </c>
      <c r="W1796" s="100" t="s">
        <v>328</v>
      </c>
      <c r="X1796" t="s">
        <v>7351</v>
      </c>
      <c r="AA1796">
        <f ca="1" t="shared" ref="AA1796:AA1859" si="57">DATEDIF(TEXT(MID(H1796,7,8),"00-00-00"),TODAY(),"y")</f>
        <v>18</v>
      </c>
    </row>
    <row r="1797" spans="1:27">
      <c r="A1797" s="88">
        <v>5</v>
      </c>
      <c r="B1797" s="89" t="str">
        <f t="shared" si="56"/>
        <v>452731200203215154</v>
      </c>
      <c r="C1797" s="89" t="s">
        <v>328</v>
      </c>
      <c r="D1797" s="90" t="s">
        <v>7353</v>
      </c>
      <c r="E1797" s="88" t="s">
        <v>24</v>
      </c>
      <c r="F1797" s="88" t="s">
        <v>20131</v>
      </c>
      <c r="G1797" s="88" t="s">
        <v>20288</v>
      </c>
      <c r="H1797" s="91" t="s">
        <v>7352</v>
      </c>
      <c r="I1797" s="89" t="s">
        <v>27</v>
      </c>
      <c r="J1797" s="88" t="s">
        <v>27</v>
      </c>
      <c r="K1797" s="88" t="s">
        <v>30</v>
      </c>
      <c r="L1797" s="88" t="s">
        <v>30</v>
      </c>
      <c r="M1797" s="88" t="s">
        <v>30</v>
      </c>
      <c r="N1797" s="88" t="s">
        <v>30</v>
      </c>
      <c r="O1797" s="88" t="s">
        <v>27</v>
      </c>
      <c r="P1797" s="88" t="s">
        <v>1517</v>
      </c>
      <c r="Q1797" s="98" t="s">
        <v>7355</v>
      </c>
      <c r="R1797" s="99">
        <v>17777939651</v>
      </c>
      <c r="S1797" s="88" t="s">
        <v>1517</v>
      </c>
      <c r="T1797" s="88" t="s">
        <v>20164</v>
      </c>
      <c r="U1797" s="98" t="s">
        <v>20834</v>
      </c>
      <c r="V1797" s="99" t="s">
        <v>22095</v>
      </c>
      <c r="W1797" s="100" t="s">
        <v>328</v>
      </c>
      <c r="X1797" t="s">
        <v>7354</v>
      </c>
      <c r="AA1797">
        <f ca="1" t="shared" si="57"/>
        <v>19</v>
      </c>
    </row>
    <row r="1798" spans="1:27">
      <c r="A1798" s="88">
        <v>6</v>
      </c>
      <c r="B1798" s="89" t="str">
        <f t="shared" si="56"/>
        <v>452731200404136612</v>
      </c>
      <c r="C1798" s="89" t="s">
        <v>328</v>
      </c>
      <c r="D1798" s="90" t="s">
        <v>7357</v>
      </c>
      <c r="E1798" s="88" t="s">
        <v>24</v>
      </c>
      <c r="F1798" s="88" t="s">
        <v>20131</v>
      </c>
      <c r="G1798" s="88" t="s">
        <v>20255</v>
      </c>
      <c r="H1798" s="91" t="s">
        <v>7356</v>
      </c>
      <c r="I1798" s="89" t="s">
        <v>30</v>
      </c>
      <c r="J1798" s="88" t="s">
        <v>30</v>
      </c>
      <c r="K1798" s="88" t="s">
        <v>30</v>
      </c>
      <c r="L1798" s="88" t="s">
        <v>30</v>
      </c>
      <c r="M1798" s="88" t="s">
        <v>30</v>
      </c>
      <c r="N1798" s="88" t="s">
        <v>30</v>
      </c>
      <c r="O1798" s="88" t="s">
        <v>27</v>
      </c>
      <c r="P1798" s="88" t="s">
        <v>1517</v>
      </c>
      <c r="Q1798" s="98" t="s">
        <v>7359</v>
      </c>
      <c r="R1798" s="99">
        <v>17776180703</v>
      </c>
      <c r="S1798" s="88" t="s">
        <v>1517</v>
      </c>
      <c r="T1798" s="88" t="s">
        <v>20894</v>
      </c>
      <c r="U1798" s="98" t="s">
        <v>20895</v>
      </c>
      <c r="V1798" s="99" t="s">
        <v>20631</v>
      </c>
      <c r="W1798" s="100" t="s">
        <v>328</v>
      </c>
      <c r="X1798" t="s">
        <v>7358</v>
      </c>
      <c r="AA1798">
        <f ca="1" t="shared" si="57"/>
        <v>17</v>
      </c>
    </row>
    <row r="1799" spans="1:27">
      <c r="A1799" s="88">
        <v>7</v>
      </c>
      <c r="B1799" s="89" t="str">
        <f t="shared" si="56"/>
        <v>451229200406051217</v>
      </c>
      <c r="C1799" s="89" t="s">
        <v>328</v>
      </c>
      <c r="D1799" s="90" t="s">
        <v>7361</v>
      </c>
      <c r="E1799" s="88" t="s">
        <v>24</v>
      </c>
      <c r="F1799" s="88" t="s">
        <v>20131</v>
      </c>
      <c r="G1799" s="88" t="s">
        <v>21826</v>
      </c>
      <c r="H1799" s="91" t="s">
        <v>7360</v>
      </c>
      <c r="I1799" s="89" t="s">
        <v>30</v>
      </c>
      <c r="J1799" s="88" t="s">
        <v>30</v>
      </c>
      <c r="K1799" s="88" t="s">
        <v>30</v>
      </c>
      <c r="L1799" s="88" t="s">
        <v>30</v>
      </c>
      <c r="M1799" s="88" t="s">
        <v>30</v>
      </c>
      <c r="N1799" s="88" t="s">
        <v>30</v>
      </c>
      <c r="O1799" s="88" t="s">
        <v>27</v>
      </c>
      <c r="P1799" s="88" t="s">
        <v>1517</v>
      </c>
      <c r="Q1799" s="98" t="s">
        <v>7362</v>
      </c>
      <c r="R1799" s="99">
        <v>19107883517</v>
      </c>
      <c r="S1799" s="88" t="s">
        <v>1517</v>
      </c>
      <c r="T1799" s="88" t="s">
        <v>20169</v>
      </c>
      <c r="U1799" s="98" t="s">
        <v>20170</v>
      </c>
      <c r="V1799" s="99" t="s">
        <v>20221</v>
      </c>
      <c r="W1799" s="100" t="s">
        <v>328</v>
      </c>
      <c r="X1799" t="s">
        <v>17752</v>
      </c>
      <c r="AA1799">
        <f ca="1" t="shared" si="57"/>
        <v>17</v>
      </c>
    </row>
    <row r="1800" spans="1:27">
      <c r="A1800" s="88">
        <v>8</v>
      </c>
      <c r="B1800" s="89" t="str">
        <f t="shared" si="56"/>
        <v>452731200303302423</v>
      </c>
      <c r="C1800" s="89" t="s">
        <v>328</v>
      </c>
      <c r="D1800" s="90" t="s">
        <v>7364</v>
      </c>
      <c r="E1800" s="88" t="s">
        <v>143</v>
      </c>
      <c r="F1800" s="88" t="s">
        <v>20205</v>
      </c>
      <c r="G1800" s="88" t="s">
        <v>20202</v>
      </c>
      <c r="H1800" s="91" t="s">
        <v>7363</v>
      </c>
      <c r="I1800" s="89" t="s">
        <v>27</v>
      </c>
      <c r="J1800" s="88" t="s">
        <v>30</v>
      </c>
      <c r="K1800" s="88" t="s">
        <v>30</v>
      </c>
      <c r="L1800" s="88" t="s">
        <v>30</v>
      </c>
      <c r="M1800" s="88" t="s">
        <v>30</v>
      </c>
      <c r="N1800" s="88" t="s">
        <v>30</v>
      </c>
      <c r="O1800" s="88" t="s">
        <v>27</v>
      </c>
      <c r="P1800" s="88" t="s">
        <v>140</v>
      </c>
      <c r="Q1800" s="98" t="s">
        <v>7366</v>
      </c>
      <c r="R1800" s="99" t="s">
        <v>7367</v>
      </c>
      <c r="S1800" s="88" t="s">
        <v>8322</v>
      </c>
      <c r="T1800" s="88" t="s">
        <v>140</v>
      </c>
      <c r="U1800" s="98" t="s">
        <v>22096</v>
      </c>
      <c r="V1800" s="99" t="s">
        <v>22097</v>
      </c>
      <c r="W1800" s="100" t="s">
        <v>328</v>
      </c>
      <c r="X1800" t="s">
        <v>19245</v>
      </c>
      <c r="AA1800">
        <f ca="1" t="shared" si="57"/>
        <v>18</v>
      </c>
    </row>
    <row r="1801" spans="1:27">
      <c r="A1801" s="88">
        <v>9</v>
      </c>
      <c r="B1801" s="89" t="str">
        <f t="shared" si="56"/>
        <v>451229200503102119</v>
      </c>
      <c r="C1801" s="89" t="s">
        <v>328</v>
      </c>
      <c r="D1801" s="90" t="s">
        <v>7369</v>
      </c>
      <c r="E1801" s="88" t="s">
        <v>24</v>
      </c>
      <c r="F1801" s="88" t="s">
        <v>20178</v>
      </c>
      <c r="G1801" s="88" t="s">
        <v>21473</v>
      </c>
      <c r="H1801" s="91" t="s">
        <v>7368</v>
      </c>
      <c r="I1801" s="89" t="s">
        <v>27</v>
      </c>
      <c r="J1801" s="88" t="s">
        <v>30</v>
      </c>
      <c r="K1801" s="88" t="s">
        <v>27</v>
      </c>
      <c r="L1801" s="88" t="s">
        <v>30</v>
      </c>
      <c r="M1801" s="88" t="s">
        <v>30</v>
      </c>
      <c r="N1801" s="88" t="s">
        <v>30</v>
      </c>
      <c r="O1801" s="88" t="s">
        <v>27</v>
      </c>
      <c r="P1801" s="88" t="s">
        <v>20240</v>
      </c>
      <c r="Q1801" s="98" t="s">
        <v>7370</v>
      </c>
      <c r="R1801" s="99">
        <v>17777939438</v>
      </c>
      <c r="S1801" s="88" t="s">
        <v>8322</v>
      </c>
      <c r="T1801" s="88" t="s">
        <v>20240</v>
      </c>
      <c r="U1801" s="98" t="s">
        <v>22098</v>
      </c>
      <c r="V1801" s="99" t="s">
        <v>21074</v>
      </c>
      <c r="W1801" s="100" t="s">
        <v>328</v>
      </c>
      <c r="X1801" t="s">
        <v>22099</v>
      </c>
      <c r="AA1801">
        <f ca="1" t="shared" si="57"/>
        <v>16</v>
      </c>
    </row>
    <row r="1802" spans="1:27">
      <c r="A1802" s="88">
        <v>10</v>
      </c>
      <c r="B1802" s="89" t="str">
        <f t="shared" si="56"/>
        <v>451229200401061221</v>
      </c>
      <c r="C1802" s="89" t="s">
        <v>328</v>
      </c>
      <c r="D1802" s="90" t="s">
        <v>7373</v>
      </c>
      <c r="E1802" s="88" t="s">
        <v>143</v>
      </c>
      <c r="F1802" s="88" t="s">
        <v>20131</v>
      </c>
      <c r="G1802" s="88" t="s">
        <v>20232</v>
      </c>
      <c r="H1802" s="91" t="s">
        <v>7372</v>
      </c>
      <c r="I1802" s="89" t="s">
        <v>30</v>
      </c>
      <c r="J1802" s="88" t="s">
        <v>30</v>
      </c>
      <c r="K1802" s="88" t="s">
        <v>27</v>
      </c>
      <c r="L1802" s="88" t="s">
        <v>30</v>
      </c>
      <c r="M1802" s="88" t="s">
        <v>30</v>
      </c>
      <c r="N1802" s="88" t="s">
        <v>30</v>
      </c>
      <c r="O1802" s="88" t="s">
        <v>27</v>
      </c>
      <c r="P1802" s="88" t="s">
        <v>76</v>
      </c>
      <c r="Q1802" s="98" t="s">
        <v>7375</v>
      </c>
      <c r="R1802" s="99" t="s">
        <v>7376</v>
      </c>
      <c r="S1802" s="88" t="s">
        <v>8322</v>
      </c>
      <c r="T1802" s="88" t="s">
        <v>76</v>
      </c>
      <c r="U1802" s="98" t="s">
        <v>21411</v>
      </c>
      <c r="V1802" s="99" t="s">
        <v>20694</v>
      </c>
      <c r="W1802" s="100" t="s">
        <v>328</v>
      </c>
      <c r="X1802" t="s">
        <v>22100</v>
      </c>
      <c r="AA1802">
        <f ca="1" t="shared" si="57"/>
        <v>17</v>
      </c>
    </row>
    <row r="1803" spans="1:27">
      <c r="A1803" s="88">
        <v>11</v>
      </c>
      <c r="B1803" s="89" t="str">
        <f t="shared" si="56"/>
        <v>452731200404062115</v>
      </c>
      <c r="C1803" s="89" t="s">
        <v>328</v>
      </c>
      <c r="D1803" s="90" t="s">
        <v>7378</v>
      </c>
      <c r="E1803" s="88" t="s">
        <v>24</v>
      </c>
      <c r="F1803" s="88" t="s">
        <v>20131</v>
      </c>
      <c r="G1803" s="88" t="s">
        <v>20255</v>
      </c>
      <c r="H1803" s="91" t="s">
        <v>7377</v>
      </c>
      <c r="I1803" s="89" t="s">
        <v>27</v>
      </c>
      <c r="J1803" s="88" t="s">
        <v>30</v>
      </c>
      <c r="K1803" s="88" t="s">
        <v>30</v>
      </c>
      <c r="L1803" s="88" t="s">
        <v>30</v>
      </c>
      <c r="M1803" s="88" t="s">
        <v>30</v>
      </c>
      <c r="N1803" s="88" t="s">
        <v>30</v>
      </c>
      <c r="O1803" s="88" t="s">
        <v>27</v>
      </c>
      <c r="P1803" s="88" t="s">
        <v>20240</v>
      </c>
      <c r="Q1803" s="98" t="s">
        <v>7380</v>
      </c>
      <c r="R1803" s="99">
        <v>18070860486</v>
      </c>
      <c r="S1803" s="88" t="s">
        <v>8322</v>
      </c>
      <c r="T1803" s="88" t="s">
        <v>20240</v>
      </c>
      <c r="U1803" s="98" t="s">
        <v>20405</v>
      </c>
      <c r="V1803" s="99" t="s">
        <v>21926</v>
      </c>
      <c r="W1803" s="100" t="s">
        <v>328</v>
      </c>
      <c r="X1803" t="s">
        <v>22101</v>
      </c>
      <c r="AA1803">
        <f ca="1" t="shared" si="57"/>
        <v>17</v>
      </c>
    </row>
    <row r="1804" spans="1:27">
      <c r="A1804" s="88">
        <v>12</v>
      </c>
      <c r="B1804" s="89" t="str">
        <f t="shared" si="56"/>
        <v>452731200401275414</v>
      </c>
      <c r="C1804" s="89" t="s">
        <v>328</v>
      </c>
      <c r="D1804" s="90" t="s">
        <v>7382</v>
      </c>
      <c r="E1804" s="88" t="s">
        <v>24</v>
      </c>
      <c r="F1804" s="88" t="s">
        <v>20131</v>
      </c>
      <c r="G1804" s="88" t="s">
        <v>20232</v>
      </c>
      <c r="H1804" s="91" t="s">
        <v>7381</v>
      </c>
      <c r="I1804" s="89" t="s">
        <v>30</v>
      </c>
      <c r="J1804" s="88" t="s">
        <v>30</v>
      </c>
      <c r="K1804" s="88" t="s">
        <v>30</v>
      </c>
      <c r="L1804" s="88" t="s">
        <v>30</v>
      </c>
      <c r="M1804" s="88" t="s">
        <v>30</v>
      </c>
      <c r="N1804" s="88" t="s">
        <v>30</v>
      </c>
      <c r="O1804" s="88" t="s">
        <v>27</v>
      </c>
      <c r="P1804" s="88" t="s">
        <v>1517</v>
      </c>
      <c r="Q1804" s="98" t="s">
        <v>7384</v>
      </c>
      <c r="R1804" s="99">
        <v>18070810322</v>
      </c>
      <c r="S1804" s="88" t="s">
        <v>1517</v>
      </c>
      <c r="T1804" s="88" t="s">
        <v>63</v>
      </c>
      <c r="U1804" s="98" t="s">
        <v>20535</v>
      </c>
      <c r="V1804" s="99" t="s">
        <v>22102</v>
      </c>
      <c r="W1804" s="100" t="s">
        <v>328</v>
      </c>
      <c r="X1804" t="s">
        <v>17754</v>
      </c>
      <c r="AA1804">
        <f ca="1" t="shared" si="57"/>
        <v>17</v>
      </c>
    </row>
    <row r="1805" spans="1:27">
      <c r="A1805" s="88">
        <v>13</v>
      </c>
      <c r="B1805" s="89" t="str">
        <f t="shared" si="56"/>
        <v>451229200402152424</v>
      </c>
      <c r="C1805" s="89" t="s">
        <v>328</v>
      </c>
      <c r="D1805" s="90" t="s">
        <v>7386</v>
      </c>
      <c r="E1805" s="88" t="s">
        <v>143</v>
      </c>
      <c r="F1805" s="88" t="s">
        <v>20205</v>
      </c>
      <c r="G1805" s="88" t="s">
        <v>20742</v>
      </c>
      <c r="H1805" s="91" t="s">
        <v>7385</v>
      </c>
      <c r="I1805" s="89" t="s">
        <v>30</v>
      </c>
      <c r="J1805" s="88" t="s">
        <v>30</v>
      </c>
      <c r="K1805" s="88" t="s">
        <v>27</v>
      </c>
      <c r="L1805" s="88" t="s">
        <v>30</v>
      </c>
      <c r="M1805" s="88" t="s">
        <v>30</v>
      </c>
      <c r="N1805" s="88" t="s">
        <v>30</v>
      </c>
      <c r="O1805" s="88" t="s">
        <v>27</v>
      </c>
      <c r="P1805" s="88" t="s">
        <v>1517</v>
      </c>
      <c r="Q1805" s="98" t="s">
        <v>7387</v>
      </c>
      <c r="R1805" s="99">
        <v>19928783819</v>
      </c>
      <c r="S1805" s="88" t="s">
        <v>1517</v>
      </c>
      <c r="T1805" s="88" t="s">
        <v>20191</v>
      </c>
      <c r="U1805" s="98" t="s">
        <v>20269</v>
      </c>
      <c r="V1805" s="99" t="s">
        <v>20838</v>
      </c>
      <c r="W1805" s="100" t="s">
        <v>328</v>
      </c>
      <c r="X1805" t="s">
        <v>1879</v>
      </c>
      <c r="AA1805">
        <f ca="1" t="shared" si="57"/>
        <v>17</v>
      </c>
    </row>
    <row r="1806" spans="1:27">
      <c r="A1806" s="88">
        <v>14</v>
      </c>
      <c r="B1806" s="89" t="str">
        <f t="shared" si="56"/>
        <v>452731200312235410</v>
      </c>
      <c r="C1806" s="89" t="s">
        <v>328</v>
      </c>
      <c r="D1806" s="90" t="s">
        <v>7389</v>
      </c>
      <c r="E1806" s="88" t="s">
        <v>24</v>
      </c>
      <c r="F1806" s="88" t="s">
        <v>20131</v>
      </c>
      <c r="G1806" s="88" t="s">
        <v>20433</v>
      </c>
      <c r="H1806" s="91" t="s">
        <v>7388</v>
      </c>
      <c r="I1806" s="89" t="s">
        <v>30</v>
      </c>
      <c r="J1806" s="88" t="s">
        <v>30</v>
      </c>
      <c r="K1806" s="88" t="s">
        <v>30</v>
      </c>
      <c r="L1806" s="88" t="s">
        <v>30</v>
      </c>
      <c r="M1806" s="88" t="s">
        <v>30</v>
      </c>
      <c r="N1806" s="88" t="s">
        <v>30</v>
      </c>
      <c r="O1806" s="88" t="s">
        <v>27</v>
      </c>
      <c r="P1806" s="88" t="s">
        <v>1517</v>
      </c>
      <c r="Q1806" s="98" t="s">
        <v>7391</v>
      </c>
      <c r="R1806" s="99">
        <v>18776875019</v>
      </c>
      <c r="S1806" s="88" t="s">
        <v>1517</v>
      </c>
      <c r="T1806" s="88" t="s">
        <v>20144</v>
      </c>
      <c r="U1806" s="98" t="s">
        <v>22103</v>
      </c>
      <c r="V1806" s="99" t="s">
        <v>22104</v>
      </c>
      <c r="W1806" s="100" t="s">
        <v>328</v>
      </c>
      <c r="X1806" t="s">
        <v>7390</v>
      </c>
      <c r="AA1806">
        <f ca="1" t="shared" si="57"/>
        <v>17</v>
      </c>
    </row>
    <row r="1807" spans="1:27">
      <c r="A1807" s="88">
        <v>15</v>
      </c>
      <c r="B1807" s="89" t="str">
        <f t="shared" si="56"/>
        <v>452731200111035412</v>
      </c>
      <c r="C1807" s="89" t="s">
        <v>328</v>
      </c>
      <c r="D1807" s="90" t="s">
        <v>7393</v>
      </c>
      <c r="E1807" s="88" t="s">
        <v>24</v>
      </c>
      <c r="F1807" s="88" t="s">
        <v>20178</v>
      </c>
      <c r="G1807" s="88" t="s">
        <v>20222</v>
      </c>
      <c r="H1807" s="91" t="s">
        <v>7392</v>
      </c>
      <c r="I1807" s="89" t="s">
        <v>30</v>
      </c>
      <c r="J1807" s="88" t="s">
        <v>30</v>
      </c>
      <c r="K1807" s="88" t="s">
        <v>30</v>
      </c>
      <c r="L1807" s="88" t="s">
        <v>21050</v>
      </c>
      <c r="M1807" s="88" t="s">
        <v>30</v>
      </c>
      <c r="N1807" s="88" t="s">
        <v>30</v>
      </c>
      <c r="O1807" s="88" t="s">
        <v>27</v>
      </c>
      <c r="P1807" s="88" t="s">
        <v>1517</v>
      </c>
      <c r="Q1807" s="98" t="s">
        <v>7394</v>
      </c>
      <c r="R1807" s="99">
        <v>13377494714</v>
      </c>
      <c r="S1807" s="88" t="s">
        <v>1517</v>
      </c>
      <c r="T1807" s="88" t="s">
        <v>1517</v>
      </c>
      <c r="U1807" s="98" t="s">
        <v>20198</v>
      </c>
      <c r="V1807" s="99" t="s">
        <v>20199</v>
      </c>
      <c r="W1807" s="100" t="s">
        <v>328</v>
      </c>
      <c r="X1807" t="s">
        <v>19201</v>
      </c>
      <c r="AA1807">
        <f ca="1" t="shared" si="57"/>
        <v>19</v>
      </c>
    </row>
    <row r="1808" spans="1:27">
      <c r="A1808" s="88">
        <v>16</v>
      </c>
      <c r="B1808" s="89" t="str">
        <f t="shared" si="56"/>
        <v>450124200405284213</v>
      </c>
      <c r="C1808" s="89" t="s">
        <v>328</v>
      </c>
      <c r="D1808" s="90" t="s">
        <v>7396</v>
      </c>
      <c r="E1808" s="88" t="s">
        <v>24</v>
      </c>
      <c r="F1808" s="88" t="s">
        <v>20131</v>
      </c>
      <c r="G1808" s="88" t="s">
        <v>20608</v>
      </c>
      <c r="H1808" s="91" t="s">
        <v>7395</v>
      </c>
      <c r="I1808" s="89" t="s">
        <v>30</v>
      </c>
      <c r="J1808" s="88" t="s">
        <v>30</v>
      </c>
      <c r="K1808" s="88" t="s">
        <v>30</v>
      </c>
      <c r="L1808" s="88" t="s">
        <v>30</v>
      </c>
      <c r="M1808" s="88" t="s">
        <v>30</v>
      </c>
      <c r="N1808" s="88" t="s">
        <v>30</v>
      </c>
      <c r="O1808" s="88" t="s">
        <v>27</v>
      </c>
      <c r="P1808" s="88" t="s">
        <v>20253</v>
      </c>
      <c r="Q1808" s="98" t="s">
        <v>7398</v>
      </c>
      <c r="R1808" s="99">
        <v>15296043515</v>
      </c>
      <c r="S1808" s="88" t="s">
        <v>20253</v>
      </c>
      <c r="T1808" s="88" t="s">
        <v>20522</v>
      </c>
      <c r="U1808" s="98" t="s">
        <v>22105</v>
      </c>
      <c r="V1808" s="99" t="s">
        <v>22106</v>
      </c>
      <c r="W1808" s="100" t="s">
        <v>328</v>
      </c>
      <c r="X1808" t="s">
        <v>7397</v>
      </c>
      <c r="AA1808">
        <f ca="1" t="shared" si="57"/>
        <v>17</v>
      </c>
    </row>
    <row r="1809" spans="1:27">
      <c r="A1809" s="88">
        <v>17</v>
      </c>
      <c r="B1809" s="89" t="str">
        <f t="shared" si="56"/>
        <v>452731200408101214</v>
      </c>
      <c r="C1809" s="89" t="s">
        <v>328</v>
      </c>
      <c r="D1809" s="90" t="s">
        <v>7400</v>
      </c>
      <c r="E1809" s="88" t="s">
        <v>24</v>
      </c>
      <c r="F1809" s="88" t="s">
        <v>20131</v>
      </c>
      <c r="G1809" s="88" t="s">
        <v>20757</v>
      </c>
      <c r="H1809" s="91" t="s">
        <v>7399</v>
      </c>
      <c r="I1809" s="89" t="s">
        <v>30</v>
      </c>
      <c r="J1809" s="88" t="s">
        <v>30</v>
      </c>
      <c r="K1809" s="88" t="s">
        <v>30</v>
      </c>
      <c r="L1809" s="88" t="s">
        <v>30</v>
      </c>
      <c r="M1809" s="88" t="s">
        <v>30</v>
      </c>
      <c r="N1809" s="88" t="s">
        <v>30</v>
      </c>
      <c r="O1809" s="88" t="s">
        <v>27</v>
      </c>
      <c r="P1809" s="88" t="s">
        <v>1517</v>
      </c>
      <c r="Q1809" s="98" t="s">
        <v>7402</v>
      </c>
      <c r="R1809" s="99">
        <v>15296077518</v>
      </c>
      <c r="S1809" s="88" t="s">
        <v>1517</v>
      </c>
      <c r="T1809" s="88" t="s">
        <v>20169</v>
      </c>
      <c r="U1809" s="98" t="s">
        <v>20242</v>
      </c>
      <c r="V1809" s="99" t="s">
        <v>22107</v>
      </c>
      <c r="W1809" s="100" t="s">
        <v>328</v>
      </c>
      <c r="X1809" t="s">
        <v>17755</v>
      </c>
      <c r="AA1809">
        <f ca="1" t="shared" si="57"/>
        <v>17</v>
      </c>
    </row>
    <row r="1810" spans="1:27">
      <c r="A1810" s="88">
        <v>18</v>
      </c>
      <c r="B1810" s="89" t="str">
        <f t="shared" si="56"/>
        <v>452731200206265114</v>
      </c>
      <c r="C1810" s="89" t="s">
        <v>328</v>
      </c>
      <c r="D1810" s="90" t="s">
        <v>7405</v>
      </c>
      <c r="E1810" s="88" t="s">
        <v>24</v>
      </c>
      <c r="F1810" s="88" t="s">
        <v>20131</v>
      </c>
      <c r="G1810" s="88" t="s">
        <v>20190</v>
      </c>
      <c r="H1810" s="91" t="s">
        <v>7404</v>
      </c>
      <c r="I1810" s="89" t="s">
        <v>27</v>
      </c>
      <c r="J1810" s="88" t="s">
        <v>27</v>
      </c>
      <c r="K1810" s="88" t="s">
        <v>30</v>
      </c>
      <c r="L1810" s="88" t="s">
        <v>30</v>
      </c>
      <c r="M1810" s="88" t="s">
        <v>30</v>
      </c>
      <c r="N1810" s="88" t="s">
        <v>30</v>
      </c>
      <c r="O1810" s="88" t="s">
        <v>27</v>
      </c>
      <c r="P1810" s="88" t="s">
        <v>1517</v>
      </c>
      <c r="Q1810" s="98" t="s">
        <v>7407</v>
      </c>
      <c r="R1810" s="99">
        <v>15777849780</v>
      </c>
      <c r="S1810" s="88" t="s">
        <v>1517</v>
      </c>
      <c r="T1810" s="88" t="s">
        <v>88</v>
      </c>
      <c r="U1810" s="98" t="s">
        <v>20203</v>
      </c>
      <c r="V1810" s="99" t="s">
        <v>22108</v>
      </c>
      <c r="W1810" s="100" t="s">
        <v>328</v>
      </c>
      <c r="X1810" t="s">
        <v>19246</v>
      </c>
      <c r="AA1810">
        <f ca="1" t="shared" si="57"/>
        <v>19</v>
      </c>
    </row>
    <row r="1811" spans="1:27">
      <c r="A1811" s="88">
        <v>19</v>
      </c>
      <c r="B1811" s="89" t="str">
        <f t="shared" si="56"/>
        <v>452731200012102114</v>
      </c>
      <c r="C1811" s="89" t="s">
        <v>328</v>
      </c>
      <c r="D1811" s="90" t="s">
        <v>3376</v>
      </c>
      <c r="E1811" s="88" t="s">
        <v>24</v>
      </c>
      <c r="F1811" s="88" t="s">
        <v>20178</v>
      </c>
      <c r="G1811" s="88" t="s">
        <v>20225</v>
      </c>
      <c r="H1811" s="91" t="s">
        <v>7408</v>
      </c>
      <c r="I1811" s="89" t="s">
        <v>27</v>
      </c>
      <c r="J1811" s="88" t="s">
        <v>27</v>
      </c>
      <c r="K1811" s="88" t="s">
        <v>27</v>
      </c>
      <c r="L1811" s="88" t="s">
        <v>30</v>
      </c>
      <c r="M1811" s="88" t="s">
        <v>30</v>
      </c>
      <c r="N1811" s="88" t="s">
        <v>30</v>
      </c>
      <c r="O1811" s="88" t="s">
        <v>27</v>
      </c>
      <c r="P1811" s="88" t="s">
        <v>1517</v>
      </c>
      <c r="Q1811" s="98" t="s">
        <v>6148</v>
      </c>
      <c r="R1811" s="99">
        <v>15177386409</v>
      </c>
      <c r="S1811" s="88" t="s">
        <v>1517</v>
      </c>
      <c r="T1811" s="88" t="s">
        <v>20240</v>
      </c>
      <c r="U1811" s="98" t="s">
        <v>20516</v>
      </c>
      <c r="V1811" s="99" t="s">
        <v>21865</v>
      </c>
      <c r="W1811" s="100" t="s">
        <v>328</v>
      </c>
      <c r="X1811" t="s">
        <v>6147</v>
      </c>
      <c r="AA1811">
        <f ca="1" t="shared" si="57"/>
        <v>20</v>
      </c>
    </row>
    <row r="1812" spans="1:27">
      <c r="A1812" s="88">
        <v>20</v>
      </c>
      <c r="B1812" s="89" t="str">
        <f t="shared" si="56"/>
        <v>451229200105082415</v>
      </c>
      <c r="C1812" s="89" t="s">
        <v>328</v>
      </c>
      <c r="D1812" s="90" t="s">
        <v>805</v>
      </c>
      <c r="E1812" s="88" t="s">
        <v>24</v>
      </c>
      <c r="F1812" s="88" t="s">
        <v>20178</v>
      </c>
      <c r="G1812" s="88" t="s">
        <v>20317</v>
      </c>
      <c r="H1812" s="91" t="s">
        <v>7409</v>
      </c>
      <c r="I1812" s="89" t="s">
        <v>27</v>
      </c>
      <c r="J1812" s="88" t="s">
        <v>30</v>
      </c>
      <c r="K1812" s="88" t="s">
        <v>27</v>
      </c>
      <c r="L1812" s="88" t="s">
        <v>30</v>
      </c>
      <c r="M1812" s="88" t="s">
        <v>30</v>
      </c>
      <c r="N1812" s="88" t="s">
        <v>30</v>
      </c>
      <c r="O1812" s="88" t="s">
        <v>27</v>
      </c>
      <c r="P1812" s="88" t="s">
        <v>1517</v>
      </c>
      <c r="Q1812" s="98" t="s">
        <v>7410</v>
      </c>
      <c r="R1812" s="99">
        <v>18174936686</v>
      </c>
      <c r="S1812" s="88" t="s">
        <v>1517</v>
      </c>
      <c r="T1812" s="88" t="s">
        <v>20191</v>
      </c>
      <c r="U1812" s="98" t="s">
        <v>20349</v>
      </c>
      <c r="V1812" s="99" t="s">
        <v>21936</v>
      </c>
      <c r="W1812" s="100" t="s">
        <v>328</v>
      </c>
      <c r="X1812" t="s">
        <v>6516</v>
      </c>
      <c r="AA1812">
        <f ca="1" t="shared" si="57"/>
        <v>20</v>
      </c>
    </row>
    <row r="1813" spans="1:27">
      <c r="A1813" s="88">
        <v>21</v>
      </c>
      <c r="B1813" s="89" t="str">
        <f t="shared" si="56"/>
        <v>452731200304033616</v>
      </c>
      <c r="C1813" s="89" t="s">
        <v>328</v>
      </c>
      <c r="D1813" s="90" t="s">
        <v>7412</v>
      </c>
      <c r="E1813" s="88" t="s">
        <v>24</v>
      </c>
      <c r="F1813" s="88" t="s">
        <v>20131</v>
      </c>
      <c r="G1813" s="88" t="s">
        <v>20154</v>
      </c>
      <c r="H1813" s="91" t="s">
        <v>7411</v>
      </c>
      <c r="I1813" s="89" t="s">
        <v>27</v>
      </c>
      <c r="J1813" s="88" t="s">
        <v>30</v>
      </c>
      <c r="K1813" s="88" t="s">
        <v>30</v>
      </c>
      <c r="L1813" s="88" t="s">
        <v>30</v>
      </c>
      <c r="M1813" s="88" t="s">
        <v>27</v>
      </c>
      <c r="N1813" s="88" t="s">
        <v>30</v>
      </c>
      <c r="O1813" s="88" t="s">
        <v>27</v>
      </c>
      <c r="P1813" s="88" t="s">
        <v>1517</v>
      </c>
      <c r="Q1813" s="98" t="s">
        <v>7414</v>
      </c>
      <c r="R1813" s="99">
        <v>18776863327</v>
      </c>
      <c r="S1813" s="88" t="s">
        <v>1517</v>
      </c>
      <c r="T1813" s="88" t="s">
        <v>20158</v>
      </c>
      <c r="U1813" s="98" t="s">
        <v>22109</v>
      </c>
      <c r="V1813" s="99" t="s">
        <v>21094</v>
      </c>
      <c r="W1813" s="100" t="s">
        <v>328</v>
      </c>
      <c r="X1813" t="s">
        <v>19248</v>
      </c>
      <c r="AA1813">
        <f ca="1" t="shared" si="57"/>
        <v>18</v>
      </c>
    </row>
    <row r="1814" spans="1:27">
      <c r="A1814" s="88">
        <v>22</v>
      </c>
      <c r="B1814" s="89" t="str">
        <f t="shared" si="56"/>
        <v>451229200508081855</v>
      </c>
      <c r="C1814" s="89" t="s">
        <v>328</v>
      </c>
      <c r="D1814" s="90" t="s">
        <v>7416</v>
      </c>
      <c r="E1814" s="88" t="s">
        <v>24</v>
      </c>
      <c r="F1814" s="88" t="s">
        <v>20178</v>
      </c>
      <c r="G1814" s="88" t="s">
        <v>20921</v>
      </c>
      <c r="H1814" s="91" t="s">
        <v>7415</v>
      </c>
      <c r="I1814" s="89" t="s">
        <v>30</v>
      </c>
      <c r="J1814" s="88" t="s">
        <v>30</v>
      </c>
      <c r="K1814" s="88" t="s">
        <v>27</v>
      </c>
      <c r="L1814" s="88" t="s">
        <v>30</v>
      </c>
      <c r="M1814" s="88" t="s">
        <v>30</v>
      </c>
      <c r="N1814" s="88" t="s">
        <v>30</v>
      </c>
      <c r="O1814" s="88" t="s">
        <v>27</v>
      </c>
      <c r="P1814" s="88" t="s">
        <v>1517</v>
      </c>
      <c r="Q1814" s="98" t="s">
        <v>7417</v>
      </c>
      <c r="R1814" s="99">
        <v>18776864037</v>
      </c>
      <c r="S1814" s="88" t="s">
        <v>1517</v>
      </c>
      <c r="T1814" s="88" t="s">
        <v>20208</v>
      </c>
      <c r="U1814" s="98" t="s">
        <v>21334</v>
      </c>
      <c r="V1814" s="99" t="s">
        <v>21581</v>
      </c>
      <c r="W1814" s="100" t="s">
        <v>328</v>
      </c>
      <c r="X1814" t="s">
        <v>745</v>
      </c>
      <c r="AA1814">
        <f ca="1" t="shared" si="57"/>
        <v>16</v>
      </c>
    </row>
    <row r="1815" spans="1:27">
      <c r="A1815" s="88">
        <v>23</v>
      </c>
      <c r="B1815" s="89" t="str">
        <f t="shared" si="56"/>
        <v>451229200303240322</v>
      </c>
      <c r="C1815" s="89" t="s">
        <v>328</v>
      </c>
      <c r="D1815" s="90" t="s">
        <v>7419</v>
      </c>
      <c r="E1815" s="88" t="s">
        <v>143</v>
      </c>
      <c r="F1815" s="88" t="s">
        <v>20178</v>
      </c>
      <c r="G1815" s="88" t="s">
        <v>20202</v>
      </c>
      <c r="H1815" s="91" t="s">
        <v>7418</v>
      </c>
      <c r="I1815" s="89" t="s">
        <v>27</v>
      </c>
      <c r="J1815" s="88" t="s">
        <v>27</v>
      </c>
      <c r="K1815" s="88" t="s">
        <v>27</v>
      </c>
      <c r="L1815" s="88" t="s">
        <v>30</v>
      </c>
      <c r="M1815" s="88" t="s">
        <v>30</v>
      </c>
      <c r="N1815" s="88" t="s">
        <v>30</v>
      </c>
      <c r="O1815" s="88" t="s">
        <v>27</v>
      </c>
      <c r="P1815" s="88" t="s">
        <v>1517</v>
      </c>
      <c r="Q1815" s="98" t="s">
        <v>7421</v>
      </c>
      <c r="R1815" s="99">
        <v>19977825707</v>
      </c>
      <c r="S1815" s="88" t="s">
        <v>1517</v>
      </c>
      <c r="T1815" s="88" t="s">
        <v>20280</v>
      </c>
      <c r="U1815" s="98" t="s">
        <v>20857</v>
      </c>
      <c r="V1815" s="99" t="s">
        <v>20189</v>
      </c>
      <c r="W1815" s="100" t="s">
        <v>328</v>
      </c>
      <c r="X1815" t="s">
        <v>7420</v>
      </c>
      <c r="AA1815">
        <f ca="1" t="shared" si="57"/>
        <v>18</v>
      </c>
    </row>
    <row r="1816" spans="1:27">
      <c r="A1816" s="88">
        <v>24</v>
      </c>
      <c r="B1816" s="89" t="str">
        <f t="shared" si="56"/>
        <v>451229200202033914</v>
      </c>
      <c r="C1816" s="89" t="s">
        <v>328</v>
      </c>
      <c r="D1816" s="90" t="s">
        <v>7423</v>
      </c>
      <c r="E1816" s="88" t="s">
        <v>24</v>
      </c>
      <c r="F1816" s="88" t="s">
        <v>20131</v>
      </c>
      <c r="G1816" s="88" t="s">
        <v>20194</v>
      </c>
      <c r="H1816" s="91" t="s">
        <v>7422</v>
      </c>
      <c r="I1816" s="89" t="s">
        <v>30</v>
      </c>
      <c r="J1816" s="88" t="s">
        <v>30</v>
      </c>
      <c r="K1816" s="88" t="s">
        <v>30</v>
      </c>
      <c r="L1816" s="88" t="s">
        <v>30</v>
      </c>
      <c r="M1816" s="88" t="s">
        <v>30</v>
      </c>
      <c r="N1816" s="88" t="s">
        <v>30</v>
      </c>
      <c r="O1816" s="88" t="s">
        <v>27</v>
      </c>
      <c r="P1816" s="88" t="s">
        <v>1517</v>
      </c>
      <c r="Q1816" s="98" t="s">
        <v>7424</v>
      </c>
      <c r="R1816" s="99">
        <v>18776875953</v>
      </c>
      <c r="S1816" s="88" t="s">
        <v>1517</v>
      </c>
      <c r="T1816" s="88" t="s">
        <v>20140</v>
      </c>
      <c r="U1816" s="98" t="s">
        <v>20714</v>
      </c>
      <c r="V1816" s="99" t="s">
        <v>21456</v>
      </c>
      <c r="W1816" s="100" t="s">
        <v>328</v>
      </c>
      <c r="X1816" t="s">
        <v>4434</v>
      </c>
      <c r="AA1816">
        <f ca="1" t="shared" si="57"/>
        <v>19</v>
      </c>
    </row>
    <row r="1817" spans="1:27">
      <c r="A1817" s="88">
        <v>25</v>
      </c>
      <c r="B1817" s="89" t="str">
        <f t="shared" si="56"/>
        <v>451229200305115410</v>
      </c>
      <c r="C1817" s="89" t="s">
        <v>328</v>
      </c>
      <c r="D1817" s="90" t="s">
        <v>7426</v>
      </c>
      <c r="E1817" s="88" t="s">
        <v>24</v>
      </c>
      <c r="F1817" s="88" t="s">
        <v>20131</v>
      </c>
      <c r="G1817" s="88" t="s">
        <v>20172</v>
      </c>
      <c r="H1817" s="91" t="s">
        <v>7425</v>
      </c>
      <c r="I1817" s="89" t="s">
        <v>30</v>
      </c>
      <c r="J1817" s="88" t="s">
        <v>30</v>
      </c>
      <c r="K1817" s="88" t="s">
        <v>27</v>
      </c>
      <c r="L1817" s="88" t="s">
        <v>30</v>
      </c>
      <c r="M1817" s="88" t="s">
        <v>30</v>
      </c>
      <c r="N1817" s="88" t="s">
        <v>30</v>
      </c>
      <c r="O1817" s="88" t="s">
        <v>27</v>
      </c>
      <c r="P1817" s="88" t="s">
        <v>1517</v>
      </c>
      <c r="Q1817" s="98" t="s">
        <v>7428</v>
      </c>
      <c r="R1817" s="99">
        <v>13557188575</v>
      </c>
      <c r="S1817" s="88" t="s">
        <v>1517</v>
      </c>
      <c r="T1817" s="88" t="s">
        <v>20144</v>
      </c>
      <c r="U1817" s="98" t="s">
        <v>20144</v>
      </c>
      <c r="V1817" s="99" t="s">
        <v>22110</v>
      </c>
      <c r="W1817" s="100" t="s">
        <v>328</v>
      </c>
      <c r="X1817" t="s">
        <v>7427</v>
      </c>
      <c r="AA1817">
        <f ca="1" t="shared" si="57"/>
        <v>18</v>
      </c>
    </row>
    <row r="1818" spans="1:27">
      <c r="A1818" s="88">
        <v>26</v>
      </c>
      <c r="B1818" s="89" t="str">
        <f t="shared" si="56"/>
        <v>451229200312022423</v>
      </c>
      <c r="C1818" s="89" t="s">
        <v>328</v>
      </c>
      <c r="D1818" s="90" t="s">
        <v>7430</v>
      </c>
      <c r="E1818" s="88" t="s">
        <v>143</v>
      </c>
      <c r="F1818" s="88" t="s">
        <v>20178</v>
      </c>
      <c r="G1818" s="88" t="s">
        <v>20433</v>
      </c>
      <c r="H1818" s="91" t="s">
        <v>7429</v>
      </c>
      <c r="I1818" s="89" t="s">
        <v>27</v>
      </c>
      <c r="J1818" s="88" t="s">
        <v>30</v>
      </c>
      <c r="K1818" s="88" t="s">
        <v>27</v>
      </c>
      <c r="L1818" s="88" t="s">
        <v>30</v>
      </c>
      <c r="M1818" s="88" t="s">
        <v>30</v>
      </c>
      <c r="N1818" s="88" t="s">
        <v>30</v>
      </c>
      <c r="O1818" s="88" t="s">
        <v>27</v>
      </c>
      <c r="P1818" s="88" t="s">
        <v>1517</v>
      </c>
      <c r="Q1818" s="98" t="s">
        <v>7432</v>
      </c>
      <c r="R1818" s="99">
        <v>13712862782</v>
      </c>
      <c r="S1818" s="88" t="s">
        <v>1517</v>
      </c>
      <c r="T1818" s="88" t="s">
        <v>20191</v>
      </c>
      <c r="U1818" s="98" t="s">
        <v>20429</v>
      </c>
      <c r="V1818" s="99" t="s">
        <v>22111</v>
      </c>
      <c r="W1818" s="100" t="s">
        <v>328</v>
      </c>
      <c r="X1818" t="s">
        <v>7431</v>
      </c>
      <c r="AA1818">
        <f ca="1" t="shared" si="57"/>
        <v>17</v>
      </c>
    </row>
    <row r="1819" spans="1:27">
      <c r="A1819" s="88">
        <v>27</v>
      </c>
      <c r="B1819" s="89" t="str">
        <f t="shared" si="56"/>
        <v>45273120040512121X</v>
      </c>
      <c r="C1819" s="89" t="s">
        <v>328</v>
      </c>
      <c r="D1819" s="90" t="s">
        <v>7434</v>
      </c>
      <c r="E1819" s="88" t="s">
        <v>24</v>
      </c>
      <c r="F1819" s="88" t="s">
        <v>20131</v>
      </c>
      <c r="G1819" s="88" t="s">
        <v>20608</v>
      </c>
      <c r="H1819" s="91" t="s">
        <v>7433</v>
      </c>
      <c r="I1819" s="89" t="s">
        <v>27</v>
      </c>
      <c r="J1819" s="88" t="s">
        <v>30</v>
      </c>
      <c r="K1819" s="88" t="s">
        <v>30</v>
      </c>
      <c r="L1819" s="88" t="s">
        <v>30</v>
      </c>
      <c r="M1819" s="88" t="s">
        <v>30</v>
      </c>
      <c r="N1819" s="88" t="s">
        <v>30</v>
      </c>
      <c r="O1819" s="88" t="s">
        <v>27</v>
      </c>
      <c r="P1819" s="88" t="s">
        <v>1517</v>
      </c>
      <c r="Q1819" s="98" t="s">
        <v>7436</v>
      </c>
      <c r="R1819" s="99">
        <v>13788180361</v>
      </c>
      <c r="S1819" s="88" t="s">
        <v>1517</v>
      </c>
      <c r="T1819" s="88" t="s">
        <v>20169</v>
      </c>
      <c r="U1819" s="98" t="s">
        <v>20813</v>
      </c>
      <c r="V1819" s="99" t="s">
        <v>20813</v>
      </c>
      <c r="W1819" s="100" t="s">
        <v>328</v>
      </c>
      <c r="X1819" t="s">
        <v>17756</v>
      </c>
      <c r="AA1819">
        <f ca="1" t="shared" si="57"/>
        <v>17</v>
      </c>
    </row>
    <row r="1820" spans="1:27">
      <c r="A1820" s="88">
        <v>28</v>
      </c>
      <c r="B1820" s="89" t="str">
        <f t="shared" si="56"/>
        <v>451229200405132429</v>
      </c>
      <c r="C1820" s="89" t="s">
        <v>328</v>
      </c>
      <c r="D1820" s="90" t="s">
        <v>7438</v>
      </c>
      <c r="E1820" s="88" t="s">
        <v>143</v>
      </c>
      <c r="F1820" s="88" t="s">
        <v>20131</v>
      </c>
      <c r="G1820" s="88" t="s">
        <v>20608</v>
      </c>
      <c r="H1820" s="91" t="s">
        <v>7437</v>
      </c>
      <c r="I1820" s="89" t="s">
        <v>30</v>
      </c>
      <c r="J1820" s="88" t="s">
        <v>30</v>
      </c>
      <c r="K1820" s="88" t="s">
        <v>30</v>
      </c>
      <c r="L1820" s="88" t="s">
        <v>30</v>
      </c>
      <c r="M1820" s="88" t="s">
        <v>30</v>
      </c>
      <c r="N1820" s="88" t="s">
        <v>30</v>
      </c>
      <c r="O1820" s="88" t="s">
        <v>27</v>
      </c>
      <c r="P1820" s="88" t="s">
        <v>1517</v>
      </c>
      <c r="Q1820" s="98" t="s">
        <v>7440</v>
      </c>
      <c r="R1820" s="99">
        <v>15277848826</v>
      </c>
      <c r="S1820" s="88" t="s">
        <v>1517</v>
      </c>
      <c r="T1820" s="88" t="s">
        <v>20191</v>
      </c>
      <c r="U1820" s="98" t="s">
        <v>20192</v>
      </c>
      <c r="V1820" s="99" t="s">
        <v>22112</v>
      </c>
      <c r="W1820" s="100" t="s">
        <v>328</v>
      </c>
      <c r="X1820" t="s">
        <v>7439</v>
      </c>
      <c r="AA1820">
        <f ca="1" t="shared" si="57"/>
        <v>17</v>
      </c>
    </row>
    <row r="1821" spans="1:27">
      <c r="A1821" s="88">
        <v>29</v>
      </c>
      <c r="B1821" s="89" t="str">
        <f t="shared" si="56"/>
        <v>452127200311143314</v>
      </c>
      <c r="C1821" s="89" t="s">
        <v>328</v>
      </c>
      <c r="D1821" s="90" t="s">
        <v>7442</v>
      </c>
      <c r="E1821" s="88" t="s">
        <v>24</v>
      </c>
      <c r="F1821" s="88" t="s">
        <v>20131</v>
      </c>
      <c r="G1821" s="88" t="s">
        <v>20423</v>
      </c>
      <c r="H1821" s="91" t="s">
        <v>7441</v>
      </c>
      <c r="I1821" s="89" t="s">
        <v>30</v>
      </c>
      <c r="J1821" s="88" t="s">
        <v>30</v>
      </c>
      <c r="K1821" s="88" t="s">
        <v>27</v>
      </c>
      <c r="L1821" s="88" t="s">
        <v>30</v>
      </c>
      <c r="M1821" s="88" t="s">
        <v>30</v>
      </c>
      <c r="N1821" s="88" t="s">
        <v>30</v>
      </c>
      <c r="O1821" s="88" t="s">
        <v>27</v>
      </c>
      <c r="P1821" s="88" t="s">
        <v>20253</v>
      </c>
      <c r="Q1821" s="98" t="s">
        <v>7443</v>
      </c>
      <c r="R1821" s="99">
        <v>13690300545</v>
      </c>
      <c r="S1821" s="88" t="s">
        <v>20253</v>
      </c>
      <c r="T1821" s="88" t="s">
        <v>20379</v>
      </c>
      <c r="U1821" s="98" t="s">
        <v>21937</v>
      </c>
      <c r="V1821" s="99" t="s">
        <v>21938</v>
      </c>
      <c r="W1821" s="100" t="s">
        <v>328</v>
      </c>
      <c r="X1821" t="s">
        <v>6526</v>
      </c>
      <c r="AA1821">
        <f ca="1" t="shared" si="57"/>
        <v>17</v>
      </c>
    </row>
    <row r="1822" spans="1:27">
      <c r="A1822" s="88">
        <v>30</v>
      </c>
      <c r="B1822" s="89" t="str">
        <f t="shared" si="56"/>
        <v>452731200411033638</v>
      </c>
      <c r="C1822" s="89" t="s">
        <v>328</v>
      </c>
      <c r="D1822" s="90" t="s">
        <v>7446</v>
      </c>
      <c r="E1822" s="88" t="s">
        <v>24</v>
      </c>
      <c r="F1822" s="88" t="s">
        <v>20131</v>
      </c>
      <c r="G1822" s="88" t="s">
        <v>20823</v>
      </c>
      <c r="H1822" s="91" t="s">
        <v>7445</v>
      </c>
      <c r="I1822" s="89" t="s">
        <v>30</v>
      </c>
      <c r="J1822" s="88" t="s">
        <v>30</v>
      </c>
      <c r="K1822" s="88" t="s">
        <v>30</v>
      </c>
      <c r="L1822" s="88" t="s">
        <v>30</v>
      </c>
      <c r="M1822" s="88" t="s">
        <v>30</v>
      </c>
      <c r="N1822" s="88" t="s">
        <v>30</v>
      </c>
      <c r="O1822" s="88" t="s">
        <v>27</v>
      </c>
      <c r="P1822" s="88" t="s">
        <v>1517</v>
      </c>
      <c r="Q1822" s="98" t="s">
        <v>7448</v>
      </c>
      <c r="R1822" s="99">
        <v>18877842821</v>
      </c>
      <c r="S1822" s="88" t="s">
        <v>1517</v>
      </c>
      <c r="T1822" s="88" t="s">
        <v>20158</v>
      </c>
      <c r="U1822" s="98" t="s">
        <v>20159</v>
      </c>
      <c r="V1822" s="99" t="s">
        <v>22000</v>
      </c>
      <c r="W1822" s="100" t="s">
        <v>328</v>
      </c>
      <c r="X1822" t="s">
        <v>17757</v>
      </c>
      <c r="AA1822">
        <f ca="1" t="shared" si="57"/>
        <v>16</v>
      </c>
    </row>
    <row r="1823" spans="1:27">
      <c r="A1823" s="88">
        <v>31</v>
      </c>
      <c r="B1823" s="89" t="str">
        <f t="shared" si="56"/>
        <v>452731200309201818</v>
      </c>
      <c r="C1823" s="89" t="s">
        <v>328</v>
      </c>
      <c r="D1823" s="90" t="s">
        <v>7450</v>
      </c>
      <c r="E1823" s="88" t="s">
        <v>24</v>
      </c>
      <c r="F1823" s="88" t="s">
        <v>20131</v>
      </c>
      <c r="G1823" s="88" t="s">
        <v>20168</v>
      </c>
      <c r="H1823" s="91" t="s">
        <v>7449</v>
      </c>
      <c r="I1823" s="89" t="s">
        <v>30</v>
      </c>
      <c r="J1823" s="88" t="s">
        <v>30</v>
      </c>
      <c r="K1823" s="88" t="s">
        <v>27</v>
      </c>
      <c r="L1823" s="88" t="s">
        <v>30</v>
      </c>
      <c r="M1823" s="88" t="s">
        <v>30</v>
      </c>
      <c r="N1823" s="88" t="s">
        <v>30</v>
      </c>
      <c r="O1823" s="88" t="s">
        <v>27</v>
      </c>
      <c r="P1823" s="88" t="s">
        <v>1517</v>
      </c>
      <c r="Q1823" s="98" t="s">
        <v>7452</v>
      </c>
      <c r="R1823" s="99">
        <v>13397886879</v>
      </c>
      <c r="S1823" s="88" t="s">
        <v>1517</v>
      </c>
      <c r="T1823" s="88" t="s">
        <v>20208</v>
      </c>
      <c r="U1823" s="98" t="s">
        <v>20343</v>
      </c>
      <c r="V1823" s="99" t="s">
        <v>22113</v>
      </c>
      <c r="W1823" s="100" t="s">
        <v>328</v>
      </c>
      <c r="X1823" t="s">
        <v>7451</v>
      </c>
      <c r="AA1823">
        <f ca="1" t="shared" si="57"/>
        <v>17</v>
      </c>
    </row>
    <row r="1824" spans="1:27">
      <c r="A1824" s="88">
        <v>32</v>
      </c>
      <c r="B1824" s="89" t="str">
        <f t="shared" si="56"/>
        <v>451229200311013920</v>
      </c>
      <c r="C1824" s="89" t="s">
        <v>328</v>
      </c>
      <c r="D1824" s="90" t="s">
        <v>4761</v>
      </c>
      <c r="E1824" s="88" t="s">
        <v>143</v>
      </c>
      <c r="F1824" s="88" t="s">
        <v>20131</v>
      </c>
      <c r="G1824" s="88" t="s">
        <v>20423</v>
      </c>
      <c r="H1824" s="91" t="s">
        <v>7453</v>
      </c>
      <c r="I1824" s="89" t="s">
        <v>27</v>
      </c>
      <c r="J1824" s="88" t="s">
        <v>30</v>
      </c>
      <c r="K1824" s="88" t="s">
        <v>30</v>
      </c>
      <c r="L1824" s="88" t="s">
        <v>30</v>
      </c>
      <c r="M1824" s="88" t="s">
        <v>30</v>
      </c>
      <c r="N1824" s="88" t="s">
        <v>30</v>
      </c>
      <c r="O1824" s="88" t="s">
        <v>27</v>
      </c>
      <c r="P1824" s="88" t="s">
        <v>1517</v>
      </c>
      <c r="Q1824" s="98" t="s">
        <v>7454</v>
      </c>
      <c r="R1824" s="99">
        <v>13481865478</v>
      </c>
      <c r="S1824" s="88" t="s">
        <v>1517</v>
      </c>
      <c r="T1824" s="88" t="s">
        <v>20140</v>
      </c>
      <c r="U1824" s="98" t="s">
        <v>20140</v>
      </c>
      <c r="V1824" s="99" t="s">
        <v>22114</v>
      </c>
      <c r="W1824" s="100" t="s">
        <v>328</v>
      </c>
      <c r="X1824" t="s">
        <v>607</v>
      </c>
      <c r="AA1824">
        <f ca="1" t="shared" si="57"/>
        <v>17</v>
      </c>
    </row>
    <row r="1825" spans="1:27">
      <c r="A1825" s="88">
        <v>33</v>
      </c>
      <c r="B1825" s="89" t="str">
        <f t="shared" si="56"/>
        <v>451229200208183657</v>
      </c>
      <c r="C1825" s="89" t="s">
        <v>328</v>
      </c>
      <c r="D1825" s="90" t="s">
        <v>7456</v>
      </c>
      <c r="E1825" s="88" t="s">
        <v>24</v>
      </c>
      <c r="F1825" s="88" t="s">
        <v>20178</v>
      </c>
      <c r="G1825" s="88" t="s">
        <v>20182</v>
      </c>
      <c r="H1825" s="91" t="s">
        <v>7455</v>
      </c>
      <c r="I1825" s="89" t="s">
        <v>27</v>
      </c>
      <c r="J1825" s="88" t="s">
        <v>27</v>
      </c>
      <c r="K1825" s="88" t="s">
        <v>27</v>
      </c>
      <c r="L1825" s="88" t="s">
        <v>30</v>
      </c>
      <c r="M1825" s="88" t="s">
        <v>30</v>
      </c>
      <c r="N1825" s="88" t="s">
        <v>30</v>
      </c>
      <c r="O1825" s="88" t="s">
        <v>27</v>
      </c>
      <c r="P1825" s="88" t="s">
        <v>1517</v>
      </c>
      <c r="Q1825" s="98" t="s">
        <v>7458</v>
      </c>
      <c r="R1825" s="99">
        <v>15949329034</v>
      </c>
      <c r="S1825" s="88" t="s">
        <v>1517</v>
      </c>
      <c r="T1825" s="88" t="s">
        <v>20158</v>
      </c>
      <c r="U1825" s="98" t="s">
        <v>20491</v>
      </c>
      <c r="V1825" s="99" t="s">
        <v>22115</v>
      </c>
      <c r="W1825" s="100" t="s">
        <v>328</v>
      </c>
      <c r="X1825" t="s">
        <v>19249</v>
      </c>
      <c r="AA1825">
        <f ca="1" t="shared" si="57"/>
        <v>18</v>
      </c>
    </row>
    <row r="1826" spans="1:27">
      <c r="A1826" s="88">
        <v>34</v>
      </c>
      <c r="B1826" s="89" t="str">
        <f t="shared" si="56"/>
        <v>452731200309264819</v>
      </c>
      <c r="C1826" s="89" t="s">
        <v>328</v>
      </c>
      <c r="D1826" s="90" t="s">
        <v>7460</v>
      </c>
      <c r="E1826" s="88" t="s">
        <v>24</v>
      </c>
      <c r="F1826" s="88" t="s">
        <v>20131</v>
      </c>
      <c r="G1826" s="88" t="s">
        <v>20168</v>
      </c>
      <c r="H1826" s="91" t="s">
        <v>7459</v>
      </c>
      <c r="I1826" s="89" t="s">
        <v>30</v>
      </c>
      <c r="J1826" s="88" t="s">
        <v>30</v>
      </c>
      <c r="K1826" s="88" t="s">
        <v>30</v>
      </c>
      <c r="L1826" s="88" t="s">
        <v>30</v>
      </c>
      <c r="M1826" s="88" t="s">
        <v>30</v>
      </c>
      <c r="N1826" s="88" t="s">
        <v>30</v>
      </c>
      <c r="O1826" s="88" t="s">
        <v>27</v>
      </c>
      <c r="P1826" s="88" t="s">
        <v>1517</v>
      </c>
      <c r="Q1826" s="98" t="s">
        <v>4850</v>
      </c>
      <c r="R1826" s="99">
        <v>15088021172</v>
      </c>
      <c r="S1826" s="88" t="s">
        <v>1517</v>
      </c>
      <c r="T1826" s="88" t="s">
        <v>20535</v>
      </c>
      <c r="U1826" s="98" t="s">
        <v>22116</v>
      </c>
      <c r="V1826" s="99" t="s">
        <v>22116</v>
      </c>
      <c r="W1826" s="100" t="s">
        <v>328</v>
      </c>
      <c r="X1826" t="s">
        <v>7461</v>
      </c>
      <c r="AA1826">
        <f ca="1" t="shared" si="57"/>
        <v>17</v>
      </c>
    </row>
    <row r="1827" spans="1:27">
      <c r="A1827" s="88">
        <v>35</v>
      </c>
      <c r="B1827" s="89" t="str">
        <f t="shared" si="56"/>
        <v>451229200403175724</v>
      </c>
      <c r="C1827" s="89" t="s">
        <v>328</v>
      </c>
      <c r="D1827" s="90" t="s">
        <v>7463</v>
      </c>
      <c r="E1827" s="88" t="s">
        <v>143</v>
      </c>
      <c r="F1827" s="88" t="s">
        <v>20178</v>
      </c>
      <c r="G1827" s="88" t="s">
        <v>20707</v>
      </c>
      <c r="H1827" s="91" t="s">
        <v>7462</v>
      </c>
      <c r="I1827" s="89" t="s">
        <v>30</v>
      </c>
      <c r="J1827" s="88" t="s">
        <v>30</v>
      </c>
      <c r="K1827" s="88" t="s">
        <v>30</v>
      </c>
      <c r="L1827" s="88" t="s">
        <v>30</v>
      </c>
      <c r="M1827" s="88" t="s">
        <v>30</v>
      </c>
      <c r="N1827" s="88" t="s">
        <v>30</v>
      </c>
      <c r="O1827" s="88" t="s">
        <v>27</v>
      </c>
      <c r="P1827" s="88" t="s">
        <v>1517</v>
      </c>
      <c r="Q1827" s="98" t="s">
        <v>7464</v>
      </c>
      <c r="R1827" s="99">
        <v>13481119092</v>
      </c>
      <c r="S1827" s="88" t="s">
        <v>1517</v>
      </c>
      <c r="T1827" s="88" t="s">
        <v>1517</v>
      </c>
      <c r="U1827" s="98" t="s">
        <v>20593</v>
      </c>
      <c r="V1827" s="99" t="s">
        <v>20768</v>
      </c>
      <c r="W1827" s="100" t="s">
        <v>328</v>
      </c>
      <c r="X1827" t="s">
        <v>17678</v>
      </c>
      <c r="AA1827">
        <f ca="1" t="shared" si="57"/>
        <v>17</v>
      </c>
    </row>
    <row r="1828" spans="1:27">
      <c r="A1828" s="88">
        <v>36</v>
      </c>
      <c r="B1828" s="89" t="str">
        <f t="shared" si="56"/>
        <v>452731200306305435</v>
      </c>
      <c r="C1828" s="89" t="s">
        <v>328</v>
      </c>
      <c r="D1828" s="90" t="s">
        <v>7468</v>
      </c>
      <c r="E1828" s="88" t="s">
        <v>24</v>
      </c>
      <c r="F1828" s="88" t="s">
        <v>20178</v>
      </c>
      <c r="G1828" s="88" t="s">
        <v>20229</v>
      </c>
      <c r="H1828" s="91" t="s">
        <v>7467</v>
      </c>
      <c r="I1828" s="89" t="s">
        <v>30</v>
      </c>
      <c r="J1828" s="88" t="s">
        <v>30</v>
      </c>
      <c r="K1828" s="88" t="s">
        <v>27</v>
      </c>
      <c r="L1828" s="88" t="s">
        <v>30</v>
      </c>
      <c r="M1828" s="88" t="s">
        <v>30</v>
      </c>
      <c r="N1828" s="88" t="s">
        <v>27</v>
      </c>
      <c r="O1828" s="88" t="s">
        <v>27</v>
      </c>
      <c r="P1828" s="88" t="s">
        <v>1517</v>
      </c>
      <c r="Q1828" s="98" t="s">
        <v>7469</v>
      </c>
      <c r="R1828" s="99">
        <v>18378893556</v>
      </c>
      <c r="S1828" s="88" t="s">
        <v>1517</v>
      </c>
      <c r="T1828" s="88" t="s">
        <v>20144</v>
      </c>
      <c r="U1828" s="98" t="s">
        <v>20619</v>
      </c>
      <c r="V1828" s="99" t="s">
        <v>21342</v>
      </c>
      <c r="W1828" s="100" t="s">
        <v>328</v>
      </c>
      <c r="X1828" t="s">
        <v>3908</v>
      </c>
      <c r="AA1828">
        <f ca="1" t="shared" si="57"/>
        <v>18</v>
      </c>
    </row>
    <row r="1829" spans="1:27">
      <c r="A1829" s="88">
        <v>37</v>
      </c>
      <c r="B1829" s="89" t="str">
        <f t="shared" si="56"/>
        <v>451229200210202116</v>
      </c>
      <c r="C1829" s="89" t="s">
        <v>328</v>
      </c>
      <c r="D1829" s="90" t="s">
        <v>7471</v>
      </c>
      <c r="E1829" s="88" t="s">
        <v>24</v>
      </c>
      <c r="F1829" s="88" t="s">
        <v>20178</v>
      </c>
      <c r="G1829" s="88" t="s">
        <v>20132</v>
      </c>
      <c r="H1829" s="91" t="s">
        <v>7470</v>
      </c>
      <c r="I1829" s="89" t="s">
        <v>27</v>
      </c>
      <c r="J1829" s="88" t="s">
        <v>27</v>
      </c>
      <c r="K1829" s="88" t="s">
        <v>30</v>
      </c>
      <c r="L1829" s="88" t="s">
        <v>30</v>
      </c>
      <c r="M1829" s="88" t="s">
        <v>30</v>
      </c>
      <c r="N1829" s="88" t="s">
        <v>30</v>
      </c>
      <c r="O1829" s="88" t="s">
        <v>27</v>
      </c>
      <c r="P1829" s="88" t="s">
        <v>1517</v>
      </c>
      <c r="Q1829" s="98" t="s">
        <v>7472</v>
      </c>
      <c r="R1829" s="99">
        <v>18978295477</v>
      </c>
      <c r="S1829" s="88" t="s">
        <v>1517</v>
      </c>
      <c r="T1829" s="88" t="s">
        <v>20240</v>
      </c>
      <c r="U1829" s="98" t="s">
        <v>20241</v>
      </c>
      <c r="V1829" s="99" t="s">
        <v>20603</v>
      </c>
      <c r="W1829" s="100" t="s">
        <v>328</v>
      </c>
      <c r="X1829" t="s">
        <v>1148</v>
      </c>
      <c r="AA1829">
        <f ca="1" t="shared" si="57"/>
        <v>18</v>
      </c>
    </row>
    <row r="1830" spans="1:27">
      <c r="A1830" s="88">
        <v>38</v>
      </c>
      <c r="B1830" s="89" t="str">
        <f t="shared" si="56"/>
        <v>451229200203102117</v>
      </c>
      <c r="C1830" s="89" t="s">
        <v>328</v>
      </c>
      <c r="D1830" s="90" t="s">
        <v>7474</v>
      </c>
      <c r="E1830" s="88" t="s">
        <v>24</v>
      </c>
      <c r="F1830" s="88" t="s">
        <v>20178</v>
      </c>
      <c r="G1830" s="88" t="s">
        <v>20288</v>
      </c>
      <c r="H1830" s="91" t="s">
        <v>7473</v>
      </c>
      <c r="I1830" s="89" t="s">
        <v>27</v>
      </c>
      <c r="J1830" s="88" t="s">
        <v>30</v>
      </c>
      <c r="K1830" s="88" t="s">
        <v>30</v>
      </c>
      <c r="L1830" s="88" t="s">
        <v>30</v>
      </c>
      <c r="M1830" s="88" t="s">
        <v>30</v>
      </c>
      <c r="N1830" s="88" t="s">
        <v>30</v>
      </c>
      <c r="O1830" s="88" t="s">
        <v>27</v>
      </c>
      <c r="P1830" s="88" t="s">
        <v>1517</v>
      </c>
      <c r="Q1830" s="98" t="s">
        <v>7475</v>
      </c>
      <c r="R1830" s="99">
        <v>19977818437</v>
      </c>
      <c r="S1830" s="88" t="s">
        <v>1517</v>
      </c>
      <c r="T1830" s="88" t="s">
        <v>20240</v>
      </c>
      <c r="U1830" s="98" t="s">
        <v>20417</v>
      </c>
      <c r="V1830" s="99" t="s">
        <v>20514</v>
      </c>
      <c r="W1830" s="100" t="s">
        <v>328</v>
      </c>
      <c r="X1830" t="s">
        <v>5981</v>
      </c>
      <c r="AA1830">
        <f ca="1" t="shared" si="57"/>
        <v>19</v>
      </c>
    </row>
    <row r="1831" spans="1:27">
      <c r="A1831" s="88">
        <v>39</v>
      </c>
      <c r="B1831" s="89" t="str">
        <f t="shared" si="56"/>
        <v>451229200404175726</v>
      </c>
      <c r="C1831" s="89" t="s">
        <v>328</v>
      </c>
      <c r="D1831" s="90" t="s">
        <v>7477</v>
      </c>
      <c r="E1831" s="88" t="s">
        <v>143</v>
      </c>
      <c r="F1831" s="88" t="s">
        <v>20131</v>
      </c>
      <c r="G1831" s="88" t="s">
        <v>20255</v>
      </c>
      <c r="H1831" s="91" t="s">
        <v>7476</v>
      </c>
      <c r="I1831" s="89" t="s">
        <v>30</v>
      </c>
      <c r="J1831" s="88" t="s">
        <v>30</v>
      </c>
      <c r="K1831" s="88" t="s">
        <v>30</v>
      </c>
      <c r="L1831" s="88" t="s">
        <v>30</v>
      </c>
      <c r="M1831" s="88" t="s">
        <v>30</v>
      </c>
      <c r="N1831" s="88" t="s">
        <v>30</v>
      </c>
      <c r="O1831" s="88" t="s">
        <v>27</v>
      </c>
      <c r="P1831" s="88" t="s">
        <v>1517</v>
      </c>
      <c r="Q1831" s="98" t="s">
        <v>7479</v>
      </c>
      <c r="R1831" s="99">
        <v>18977819151</v>
      </c>
      <c r="S1831" s="88" t="s">
        <v>1517</v>
      </c>
      <c r="T1831" s="88" t="s">
        <v>1517</v>
      </c>
      <c r="U1831" s="98" t="s">
        <v>20593</v>
      </c>
      <c r="V1831" s="99" t="s">
        <v>22117</v>
      </c>
      <c r="W1831" s="100" t="s">
        <v>328</v>
      </c>
      <c r="X1831" t="s">
        <v>17758</v>
      </c>
      <c r="AA1831">
        <f ca="1" t="shared" si="57"/>
        <v>17</v>
      </c>
    </row>
    <row r="1832" spans="1:27">
      <c r="A1832" s="88">
        <v>40</v>
      </c>
      <c r="B1832" s="89" t="str">
        <f t="shared" si="56"/>
        <v>45122920030709422X</v>
      </c>
      <c r="C1832" s="89" t="s">
        <v>328</v>
      </c>
      <c r="D1832" s="90" t="s">
        <v>7481</v>
      </c>
      <c r="E1832" s="88" t="s">
        <v>143</v>
      </c>
      <c r="F1832" s="88" t="s">
        <v>20131</v>
      </c>
      <c r="G1832" s="88" t="s">
        <v>20214</v>
      </c>
      <c r="H1832" s="91" t="s">
        <v>7480</v>
      </c>
      <c r="I1832" s="89" t="s">
        <v>30</v>
      </c>
      <c r="J1832" s="88" t="s">
        <v>30</v>
      </c>
      <c r="K1832" s="88" t="s">
        <v>30</v>
      </c>
      <c r="L1832" s="88" t="s">
        <v>30</v>
      </c>
      <c r="M1832" s="88" t="s">
        <v>30</v>
      </c>
      <c r="N1832" s="88" t="s">
        <v>30</v>
      </c>
      <c r="O1832" s="88" t="s">
        <v>27</v>
      </c>
      <c r="P1832" s="88" t="s">
        <v>1517</v>
      </c>
      <c r="Q1832" s="98" t="s">
        <v>7482</v>
      </c>
      <c r="R1832" s="99">
        <v>18707784149</v>
      </c>
      <c r="S1832" s="88" t="s">
        <v>1517</v>
      </c>
      <c r="T1832" s="88" t="s">
        <v>20133</v>
      </c>
      <c r="U1832" s="98" t="s">
        <v>20133</v>
      </c>
      <c r="V1832" s="99" t="s">
        <v>21309</v>
      </c>
      <c r="W1832" s="100" t="s">
        <v>328</v>
      </c>
      <c r="X1832" t="s">
        <v>3746</v>
      </c>
      <c r="AA1832">
        <f ca="1" t="shared" si="57"/>
        <v>18</v>
      </c>
    </row>
    <row r="1833" spans="1:27">
      <c r="A1833" s="88">
        <v>41</v>
      </c>
      <c r="B1833" s="89" t="str">
        <f t="shared" si="56"/>
        <v>452731200207050625</v>
      </c>
      <c r="C1833" s="89" t="s">
        <v>328</v>
      </c>
      <c r="D1833" s="90" t="s">
        <v>7484</v>
      </c>
      <c r="E1833" s="88" t="s">
        <v>143</v>
      </c>
      <c r="F1833" s="88" t="s">
        <v>20178</v>
      </c>
      <c r="G1833" s="88" t="s">
        <v>20185</v>
      </c>
      <c r="H1833" s="91" t="s">
        <v>7483</v>
      </c>
      <c r="I1833" s="89" t="s">
        <v>27</v>
      </c>
      <c r="J1833" s="88" t="s">
        <v>30</v>
      </c>
      <c r="K1833" s="88" t="s">
        <v>27</v>
      </c>
      <c r="L1833" s="88" t="s">
        <v>30</v>
      </c>
      <c r="M1833" s="88" t="s">
        <v>30</v>
      </c>
      <c r="N1833" s="88" t="s">
        <v>30</v>
      </c>
      <c r="O1833" s="88" t="s">
        <v>27</v>
      </c>
      <c r="P1833" s="88" t="s">
        <v>1517</v>
      </c>
      <c r="Q1833" s="98" t="s">
        <v>7486</v>
      </c>
      <c r="R1833" s="99">
        <v>13557085375</v>
      </c>
      <c r="S1833" s="88" t="s">
        <v>1517</v>
      </c>
      <c r="T1833" s="88" t="s">
        <v>20137</v>
      </c>
      <c r="U1833" s="98" t="s">
        <v>20868</v>
      </c>
      <c r="V1833" s="99" t="s">
        <v>22118</v>
      </c>
      <c r="W1833" s="100" t="s">
        <v>328</v>
      </c>
      <c r="X1833" t="s">
        <v>7485</v>
      </c>
      <c r="AA1833">
        <f ca="1" t="shared" si="57"/>
        <v>19</v>
      </c>
    </row>
    <row r="1834" spans="1:27">
      <c r="A1834" s="88">
        <v>42</v>
      </c>
      <c r="B1834" s="89" t="str">
        <f t="shared" si="56"/>
        <v>452731200306150314</v>
      </c>
      <c r="C1834" s="89" t="s">
        <v>328</v>
      </c>
      <c r="D1834" s="90" t="s">
        <v>7488</v>
      </c>
      <c r="E1834" s="88" t="s">
        <v>24</v>
      </c>
      <c r="F1834" s="88" t="s">
        <v>20178</v>
      </c>
      <c r="G1834" s="88" t="s">
        <v>20229</v>
      </c>
      <c r="H1834" s="91" t="s">
        <v>7487</v>
      </c>
      <c r="I1834" s="89" t="s">
        <v>30</v>
      </c>
      <c r="J1834" s="88" t="s">
        <v>30</v>
      </c>
      <c r="K1834" s="88" t="s">
        <v>30</v>
      </c>
      <c r="L1834" s="88" t="s">
        <v>30</v>
      </c>
      <c r="M1834" s="88" t="s">
        <v>30</v>
      </c>
      <c r="N1834" s="88" t="s">
        <v>30</v>
      </c>
      <c r="O1834" s="88" t="s">
        <v>27</v>
      </c>
      <c r="P1834" s="88" t="s">
        <v>1517</v>
      </c>
      <c r="Q1834" s="98" t="s">
        <v>7489</v>
      </c>
      <c r="R1834" s="99">
        <v>18978757585</v>
      </c>
      <c r="S1834" s="88" t="s">
        <v>1517</v>
      </c>
      <c r="T1834" s="88" t="s">
        <v>20280</v>
      </c>
      <c r="U1834" s="98" t="s">
        <v>20734</v>
      </c>
      <c r="V1834" s="99" t="s">
        <v>22069</v>
      </c>
      <c r="W1834" s="100" t="s">
        <v>328</v>
      </c>
      <c r="X1834" t="s">
        <v>7188</v>
      </c>
      <c r="AA1834">
        <f ca="1" t="shared" si="57"/>
        <v>18</v>
      </c>
    </row>
    <row r="1835" spans="1:27">
      <c r="A1835" s="88">
        <v>43</v>
      </c>
      <c r="B1835" s="89" t="str">
        <f t="shared" si="56"/>
        <v>452127200402272744</v>
      </c>
      <c r="C1835" s="89" t="s">
        <v>328</v>
      </c>
      <c r="D1835" s="90" t="s">
        <v>7491</v>
      </c>
      <c r="E1835" s="88" t="s">
        <v>143</v>
      </c>
      <c r="F1835" s="88" t="s">
        <v>20131</v>
      </c>
      <c r="G1835" s="88" t="s">
        <v>20742</v>
      </c>
      <c r="H1835" s="91" t="s">
        <v>7490</v>
      </c>
      <c r="I1835" s="89" t="s">
        <v>30</v>
      </c>
      <c r="J1835" s="88" t="s">
        <v>30</v>
      </c>
      <c r="K1835" s="88" t="s">
        <v>30</v>
      </c>
      <c r="L1835" s="88" t="s">
        <v>27</v>
      </c>
      <c r="M1835" s="88" t="s">
        <v>30</v>
      </c>
      <c r="N1835" s="88" t="s">
        <v>27</v>
      </c>
      <c r="O1835" s="88" t="s">
        <v>27</v>
      </c>
      <c r="P1835" s="88" t="s">
        <v>20253</v>
      </c>
      <c r="Q1835" s="98" t="s">
        <v>7492</v>
      </c>
      <c r="R1835" s="99">
        <v>13307884911</v>
      </c>
      <c r="S1835" s="88" t="s">
        <v>20253</v>
      </c>
      <c r="T1835" s="88" t="s">
        <v>20522</v>
      </c>
      <c r="U1835" s="98" t="s">
        <v>20819</v>
      </c>
      <c r="V1835" s="99" t="s">
        <v>20954</v>
      </c>
      <c r="W1835" s="100" t="s">
        <v>328</v>
      </c>
      <c r="X1835" t="s">
        <v>2313</v>
      </c>
      <c r="AA1835">
        <f ca="1" t="shared" si="57"/>
        <v>17</v>
      </c>
    </row>
    <row r="1836" spans="1:27">
      <c r="A1836" s="88">
        <v>44</v>
      </c>
      <c r="B1836" s="89" t="str">
        <f t="shared" si="56"/>
        <v>451229200306274210</v>
      </c>
      <c r="C1836" s="89" t="s">
        <v>328</v>
      </c>
      <c r="D1836" s="90" t="s">
        <v>7494</v>
      </c>
      <c r="E1836" s="88" t="s">
        <v>24</v>
      </c>
      <c r="F1836" s="88" t="s">
        <v>20131</v>
      </c>
      <c r="G1836" s="88" t="s">
        <v>20229</v>
      </c>
      <c r="H1836" s="91" t="s">
        <v>7493</v>
      </c>
      <c r="I1836" s="89" t="s">
        <v>27</v>
      </c>
      <c r="J1836" s="88" t="s">
        <v>30</v>
      </c>
      <c r="K1836" s="88" t="s">
        <v>30</v>
      </c>
      <c r="L1836" s="88" t="s">
        <v>30</v>
      </c>
      <c r="M1836" s="88" t="s">
        <v>30</v>
      </c>
      <c r="N1836" s="88" t="s">
        <v>30</v>
      </c>
      <c r="O1836" s="88" t="s">
        <v>27</v>
      </c>
      <c r="P1836" s="88" t="s">
        <v>1517</v>
      </c>
      <c r="Q1836" s="98" t="s">
        <v>7496</v>
      </c>
      <c r="R1836" s="99">
        <v>15177879213</v>
      </c>
      <c r="S1836" s="88" t="s">
        <v>1517</v>
      </c>
      <c r="T1836" s="88" t="s">
        <v>20133</v>
      </c>
      <c r="U1836" s="98" t="s">
        <v>20321</v>
      </c>
      <c r="V1836" s="99" t="s">
        <v>21024</v>
      </c>
      <c r="W1836" s="100" t="s">
        <v>328</v>
      </c>
      <c r="X1836" t="s">
        <v>7495</v>
      </c>
      <c r="AA1836">
        <f ca="1" t="shared" si="57"/>
        <v>18</v>
      </c>
    </row>
    <row r="1837" spans="1:27">
      <c r="A1837" s="88">
        <v>45</v>
      </c>
      <c r="B1837" s="89" t="str">
        <f t="shared" si="56"/>
        <v>45273020040221561X</v>
      </c>
      <c r="C1837" s="89" t="s">
        <v>328</v>
      </c>
      <c r="D1837" s="90" t="s">
        <v>22119</v>
      </c>
      <c r="E1837" s="88" t="s">
        <v>24</v>
      </c>
      <c r="F1837" s="88" t="s">
        <v>20131</v>
      </c>
      <c r="G1837" s="88" t="s">
        <v>20742</v>
      </c>
      <c r="H1837" s="91" t="s">
        <v>22120</v>
      </c>
      <c r="I1837" s="89" t="s">
        <v>30</v>
      </c>
      <c r="J1837" s="88" t="s">
        <v>30</v>
      </c>
      <c r="K1837" s="88" t="s">
        <v>30</v>
      </c>
      <c r="L1837" s="88" t="s">
        <v>30</v>
      </c>
      <c r="M1837" s="88" t="s">
        <v>30</v>
      </c>
      <c r="N1837" s="88" t="s">
        <v>30</v>
      </c>
      <c r="O1837" s="88" t="s">
        <v>27</v>
      </c>
      <c r="P1837" s="88" t="s">
        <v>18438</v>
      </c>
      <c r="Q1837" s="98" t="s">
        <v>22121</v>
      </c>
      <c r="R1837" s="99">
        <v>13481854143</v>
      </c>
      <c r="S1837" s="88" t="s">
        <v>18438</v>
      </c>
      <c r="T1837" s="88" t="s">
        <v>22122</v>
      </c>
      <c r="U1837" s="98" t="s">
        <v>22123</v>
      </c>
      <c r="V1837" s="99" t="s">
        <v>22014</v>
      </c>
      <c r="W1837" s="100" t="s">
        <v>328</v>
      </c>
      <c r="X1837" t="s">
        <v>22124</v>
      </c>
      <c r="AA1837">
        <f ca="1" t="shared" si="57"/>
        <v>17</v>
      </c>
    </row>
    <row r="1838" spans="1:27">
      <c r="A1838" s="88">
        <v>46</v>
      </c>
      <c r="B1838" s="89" t="str">
        <f t="shared" si="56"/>
        <v>451229200408010929</v>
      </c>
      <c r="C1838" s="89" t="s">
        <v>328</v>
      </c>
      <c r="D1838" s="90" t="s">
        <v>7498</v>
      </c>
      <c r="E1838" s="88" t="s">
        <v>143</v>
      </c>
      <c r="F1838" s="88" t="s">
        <v>20131</v>
      </c>
      <c r="G1838" s="88" t="s">
        <v>20757</v>
      </c>
      <c r="H1838" s="91" t="s">
        <v>7497</v>
      </c>
      <c r="I1838" s="89" t="s">
        <v>30</v>
      </c>
      <c r="J1838" s="88" t="s">
        <v>27</v>
      </c>
      <c r="K1838" s="88" t="s">
        <v>27</v>
      </c>
      <c r="L1838" s="88" t="s">
        <v>30</v>
      </c>
      <c r="M1838" s="88" t="s">
        <v>30</v>
      </c>
      <c r="N1838" s="88" t="s">
        <v>30</v>
      </c>
      <c r="O1838" s="88" t="s">
        <v>27</v>
      </c>
      <c r="P1838" s="88" t="s">
        <v>1517</v>
      </c>
      <c r="Q1838" s="98" t="s">
        <v>7499</v>
      </c>
      <c r="R1838" s="99">
        <v>15078575758</v>
      </c>
      <c r="S1838" s="88" t="s">
        <v>1517</v>
      </c>
      <c r="T1838" s="88" t="s">
        <v>20151</v>
      </c>
      <c r="U1838" s="98" t="s">
        <v>20151</v>
      </c>
      <c r="V1838" s="99" t="s">
        <v>20334</v>
      </c>
      <c r="W1838" s="100" t="s">
        <v>328</v>
      </c>
      <c r="X1838" t="s">
        <v>17759</v>
      </c>
      <c r="AA1838">
        <f ca="1" t="shared" si="57"/>
        <v>17</v>
      </c>
    </row>
    <row r="1839" spans="1:27">
      <c r="A1839" s="88">
        <v>47</v>
      </c>
      <c r="B1839" s="89" t="str">
        <f t="shared" si="56"/>
        <v>452731200308041816</v>
      </c>
      <c r="C1839" s="89" t="s">
        <v>328</v>
      </c>
      <c r="D1839" s="90" t="s">
        <v>7501</v>
      </c>
      <c r="E1839" s="88" t="s">
        <v>24</v>
      </c>
      <c r="F1839" s="88" t="s">
        <v>20131</v>
      </c>
      <c r="G1839" s="88" t="s">
        <v>20163</v>
      </c>
      <c r="H1839" s="91" t="s">
        <v>7500</v>
      </c>
      <c r="I1839" s="89" t="s">
        <v>30</v>
      </c>
      <c r="J1839" s="88" t="s">
        <v>30</v>
      </c>
      <c r="K1839" s="88" t="s">
        <v>30</v>
      </c>
      <c r="L1839" s="88" t="s">
        <v>30</v>
      </c>
      <c r="M1839" s="88" t="s">
        <v>30</v>
      </c>
      <c r="N1839" s="88" t="s">
        <v>30</v>
      </c>
      <c r="O1839" s="88" t="s">
        <v>27</v>
      </c>
      <c r="P1839" s="88" t="s">
        <v>1517</v>
      </c>
      <c r="Q1839" s="98" t="s">
        <v>7502</v>
      </c>
      <c r="R1839" s="99">
        <v>15977839332</v>
      </c>
      <c r="S1839" s="88" t="s">
        <v>1517</v>
      </c>
      <c r="T1839" s="88" t="s">
        <v>20208</v>
      </c>
      <c r="U1839" s="98" t="s">
        <v>20720</v>
      </c>
      <c r="V1839" s="99" t="s">
        <v>20721</v>
      </c>
      <c r="W1839" s="100" t="s">
        <v>328</v>
      </c>
      <c r="X1839" t="s">
        <v>1456</v>
      </c>
      <c r="AA1839">
        <f ca="1" t="shared" si="57"/>
        <v>18</v>
      </c>
    </row>
    <row r="1840" spans="1:27">
      <c r="A1840" s="88">
        <v>48</v>
      </c>
      <c r="B1840" s="89" t="str">
        <f t="shared" si="56"/>
        <v>452731200310193915</v>
      </c>
      <c r="C1840" s="89" t="s">
        <v>328</v>
      </c>
      <c r="D1840" s="90" t="s">
        <v>7505</v>
      </c>
      <c r="E1840" s="88" t="s">
        <v>24</v>
      </c>
      <c r="F1840" s="88" t="s">
        <v>20131</v>
      </c>
      <c r="G1840" s="88" t="s">
        <v>20307</v>
      </c>
      <c r="H1840" s="91" t="s">
        <v>7504</v>
      </c>
      <c r="I1840" s="89" t="s">
        <v>30</v>
      </c>
      <c r="J1840" s="88" t="s">
        <v>30</v>
      </c>
      <c r="K1840" s="88" t="s">
        <v>30</v>
      </c>
      <c r="L1840" s="88" t="s">
        <v>30</v>
      </c>
      <c r="M1840" s="88" t="s">
        <v>30</v>
      </c>
      <c r="N1840" s="88" t="s">
        <v>30</v>
      </c>
      <c r="O1840" s="88" t="s">
        <v>27</v>
      </c>
      <c r="P1840" s="88" t="s">
        <v>1517</v>
      </c>
      <c r="Q1840" s="98" t="s">
        <v>7506</v>
      </c>
      <c r="R1840" s="99">
        <v>15307782848</v>
      </c>
      <c r="S1840" s="88" t="s">
        <v>1517</v>
      </c>
      <c r="T1840" s="88" t="s">
        <v>20140</v>
      </c>
      <c r="U1840" s="98" t="s">
        <v>20451</v>
      </c>
      <c r="V1840" s="99" t="s">
        <v>20852</v>
      </c>
      <c r="W1840" s="100" t="s">
        <v>328</v>
      </c>
      <c r="X1840" t="s">
        <v>1932</v>
      </c>
      <c r="AA1840">
        <f ca="1" t="shared" si="57"/>
        <v>17</v>
      </c>
    </row>
    <row r="1841" spans="1:27">
      <c r="A1841" s="88">
        <v>49</v>
      </c>
      <c r="B1841" s="89" t="str">
        <f t="shared" si="56"/>
        <v>451229200112032723</v>
      </c>
      <c r="C1841" s="89" t="s">
        <v>328</v>
      </c>
      <c r="D1841" s="90" t="s">
        <v>3851</v>
      </c>
      <c r="E1841" s="88" t="s">
        <v>143</v>
      </c>
      <c r="F1841" s="88" t="s">
        <v>20178</v>
      </c>
      <c r="G1841" s="88" t="s">
        <v>20179</v>
      </c>
      <c r="H1841" s="91" t="s">
        <v>7508</v>
      </c>
      <c r="I1841" s="89" t="s">
        <v>27</v>
      </c>
      <c r="J1841" s="88" t="s">
        <v>30</v>
      </c>
      <c r="K1841" s="88" t="s">
        <v>30</v>
      </c>
      <c r="L1841" s="88" t="s">
        <v>30</v>
      </c>
      <c r="M1841" s="88" t="s">
        <v>30</v>
      </c>
      <c r="N1841" s="88" t="s">
        <v>20122</v>
      </c>
      <c r="O1841" s="88" t="s">
        <v>27</v>
      </c>
      <c r="P1841" s="88" t="s">
        <v>1517</v>
      </c>
      <c r="Q1841" s="98" t="s">
        <v>7509</v>
      </c>
      <c r="R1841" s="99">
        <v>17776589143</v>
      </c>
      <c r="S1841" s="88" t="s">
        <v>1517</v>
      </c>
      <c r="T1841" s="88" t="s">
        <v>20277</v>
      </c>
      <c r="U1841" s="98" t="s">
        <v>20434</v>
      </c>
      <c r="V1841" s="99" t="s">
        <v>20903</v>
      </c>
      <c r="W1841" s="100" t="s">
        <v>328</v>
      </c>
      <c r="X1841" t="s">
        <v>2125</v>
      </c>
      <c r="AA1841">
        <f ca="1" t="shared" si="57"/>
        <v>19</v>
      </c>
    </row>
    <row r="1842" spans="1:27">
      <c r="A1842" s="88">
        <v>50</v>
      </c>
      <c r="B1842" s="89" t="str">
        <f t="shared" si="56"/>
        <v>45273120030203392X</v>
      </c>
      <c r="C1842" s="89" t="s">
        <v>328</v>
      </c>
      <c r="D1842" s="90" t="s">
        <v>7511</v>
      </c>
      <c r="E1842" s="88" t="s">
        <v>143</v>
      </c>
      <c r="F1842" s="88" t="s">
        <v>20131</v>
      </c>
      <c r="G1842" s="88" t="s">
        <v>20161</v>
      </c>
      <c r="H1842" s="91" t="s">
        <v>7510</v>
      </c>
      <c r="I1842" s="89" t="s">
        <v>30</v>
      </c>
      <c r="J1842" s="88" t="s">
        <v>30</v>
      </c>
      <c r="K1842" s="88" t="s">
        <v>27</v>
      </c>
      <c r="L1842" s="88" t="s">
        <v>30</v>
      </c>
      <c r="M1842" s="88" t="s">
        <v>27</v>
      </c>
      <c r="N1842" s="88" t="s">
        <v>30</v>
      </c>
      <c r="O1842" s="88" t="s">
        <v>27</v>
      </c>
      <c r="P1842" s="88" t="s">
        <v>1517</v>
      </c>
      <c r="Q1842" s="98" t="s">
        <v>7513</v>
      </c>
      <c r="R1842" s="99">
        <v>13960403550</v>
      </c>
      <c r="S1842" s="88" t="s">
        <v>1517</v>
      </c>
      <c r="T1842" s="88" t="s">
        <v>20140</v>
      </c>
      <c r="U1842" s="98" t="s">
        <v>20318</v>
      </c>
      <c r="V1842" s="99" t="s">
        <v>22125</v>
      </c>
      <c r="W1842" s="100" t="s">
        <v>328</v>
      </c>
      <c r="X1842" t="s">
        <v>7512</v>
      </c>
      <c r="AA1842">
        <f ca="1" t="shared" si="57"/>
        <v>18</v>
      </c>
    </row>
    <row r="1843" spans="1:27">
      <c r="A1843" s="88">
        <v>51</v>
      </c>
      <c r="B1843" s="89" t="str">
        <f t="shared" si="56"/>
        <v>45273120040103061x</v>
      </c>
      <c r="C1843" s="89" t="s">
        <v>328</v>
      </c>
      <c r="D1843" s="90" t="s">
        <v>7515</v>
      </c>
      <c r="E1843" s="88" t="s">
        <v>24</v>
      </c>
      <c r="F1843" s="88" t="s">
        <v>20131</v>
      </c>
      <c r="G1843" s="88" t="s">
        <v>20232</v>
      </c>
      <c r="H1843" s="91" t="s">
        <v>7514</v>
      </c>
      <c r="I1843" s="89" t="s">
        <v>30</v>
      </c>
      <c r="J1843" s="88" t="s">
        <v>30</v>
      </c>
      <c r="K1843" s="88" t="s">
        <v>30</v>
      </c>
      <c r="L1843" s="88" t="s">
        <v>30</v>
      </c>
      <c r="M1843" s="88" t="s">
        <v>30</v>
      </c>
      <c r="N1843" s="88" t="s">
        <v>30</v>
      </c>
      <c r="O1843" s="88" t="s">
        <v>27</v>
      </c>
      <c r="P1843" s="88" t="s">
        <v>1517</v>
      </c>
      <c r="Q1843" s="98" t="s">
        <v>7517</v>
      </c>
      <c r="R1843" s="99">
        <v>15078671531</v>
      </c>
      <c r="S1843" s="88" t="s">
        <v>1517</v>
      </c>
      <c r="T1843" s="88" t="s">
        <v>20137</v>
      </c>
      <c r="U1843" s="98" t="s">
        <v>20718</v>
      </c>
      <c r="V1843" s="99" t="s">
        <v>22126</v>
      </c>
      <c r="W1843" s="100" t="s">
        <v>328</v>
      </c>
      <c r="X1843" t="s">
        <v>7516</v>
      </c>
      <c r="AA1843">
        <f ca="1" t="shared" si="57"/>
        <v>17</v>
      </c>
    </row>
    <row r="1844" spans="1:27">
      <c r="A1844" s="88">
        <v>52</v>
      </c>
      <c r="B1844" s="89" t="str">
        <f t="shared" si="56"/>
        <v>452731200302073630</v>
      </c>
      <c r="C1844" s="89" t="s">
        <v>328</v>
      </c>
      <c r="D1844" s="90" t="s">
        <v>7519</v>
      </c>
      <c r="E1844" s="88" t="s">
        <v>24</v>
      </c>
      <c r="F1844" s="88" t="s">
        <v>20131</v>
      </c>
      <c r="G1844" s="88" t="s">
        <v>20161</v>
      </c>
      <c r="H1844" s="91" t="s">
        <v>7518</v>
      </c>
      <c r="I1844" s="89" t="s">
        <v>30</v>
      </c>
      <c r="J1844" s="88" t="s">
        <v>30</v>
      </c>
      <c r="K1844" s="88" t="s">
        <v>30</v>
      </c>
      <c r="L1844" s="88" t="s">
        <v>30</v>
      </c>
      <c r="M1844" s="88" t="s">
        <v>27</v>
      </c>
      <c r="N1844" s="88" t="s">
        <v>30</v>
      </c>
      <c r="O1844" s="88" t="s">
        <v>27</v>
      </c>
      <c r="P1844" s="88" t="s">
        <v>1517</v>
      </c>
      <c r="Q1844" s="98" t="s">
        <v>7520</v>
      </c>
      <c r="R1844" s="99">
        <v>13737982015</v>
      </c>
      <c r="S1844" s="88" t="s">
        <v>1517</v>
      </c>
      <c r="T1844" s="88" t="s">
        <v>20158</v>
      </c>
      <c r="U1844" s="98" t="s">
        <v>20159</v>
      </c>
      <c r="V1844" s="99" t="s">
        <v>20889</v>
      </c>
      <c r="W1844" s="100" t="s">
        <v>328</v>
      </c>
      <c r="X1844" t="s">
        <v>17866</v>
      </c>
      <c r="AA1844">
        <f ca="1" t="shared" si="57"/>
        <v>18</v>
      </c>
    </row>
    <row r="1845" spans="1:27">
      <c r="A1845" s="88">
        <v>53</v>
      </c>
      <c r="B1845" s="89" t="str">
        <f t="shared" si="56"/>
        <v>451229200410083916</v>
      </c>
      <c r="C1845" s="89" t="s">
        <v>328</v>
      </c>
      <c r="D1845" s="90" t="s">
        <v>7522</v>
      </c>
      <c r="E1845" s="88" t="s">
        <v>24</v>
      </c>
      <c r="F1845" s="88" t="s">
        <v>20131</v>
      </c>
      <c r="G1845" s="88" t="s">
        <v>20412</v>
      </c>
      <c r="H1845" s="91" t="s">
        <v>7521</v>
      </c>
      <c r="I1845" s="89" t="s">
        <v>27</v>
      </c>
      <c r="J1845" s="88" t="s">
        <v>30</v>
      </c>
      <c r="K1845" s="88" t="s">
        <v>30</v>
      </c>
      <c r="L1845" s="88" t="s">
        <v>30</v>
      </c>
      <c r="M1845" s="88" t="s">
        <v>30</v>
      </c>
      <c r="N1845" s="88" t="s">
        <v>30</v>
      </c>
      <c r="O1845" s="88" t="s">
        <v>27</v>
      </c>
      <c r="P1845" s="88" t="s">
        <v>1517</v>
      </c>
      <c r="Q1845" s="98" t="s">
        <v>7524</v>
      </c>
      <c r="R1845" s="99">
        <v>17878324963</v>
      </c>
      <c r="S1845" s="88" t="s">
        <v>1517</v>
      </c>
      <c r="T1845" s="88" t="s">
        <v>20140</v>
      </c>
      <c r="U1845" s="98" t="s">
        <v>20451</v>
      </c>
      <c r="V1845" s="99" t="s">
        <v>20518</v>
      </c>
      <c r="W1845" s="100" t="s">
        <v>328</v>
      </c>
      <c r="X1845" t="s">
        <v>22127</v>
      </c>
      <c r="AA1845">
        <f ca="1" t="shared" si="57"/>
        <v>16</v>
      </c>
    </row>
    <row r="1846" spans="1:27">
      <c r="A1846" s="88">
        <v>54</v>
      </c>
      <c r="B1846" s="89" t="str">
        <f t="shared" si="56"/>
        <v>452731200405204218</v>
      </c>
      <c r="C1846" s="89" t="s">
        <v>328</v>
      </c>
      <c r="D1846" s="90" t="s">
        <v>7526</v>
      </c>
      <c r="E1846" s="88" t="s">
        <v>24</v>
      </c>
      <c r="F1846" s="88" t="s">
        <v>20131</v>
      </c>
      <c r="G1846" s="88" t="s">
        <v>20608</v>
      </c>
      <c r="H1846" s="91" t="s">
        <v>7525</v>
      </c>
      <c r="I1846" s="89" t="s">
        <v>30</v>
      </c>
      <c r="J1846" s="88" t="s">
        <v>30</v>
      </c>
      <c r="K1846" s="88" t="s">
        <v>18561</v>
      </c>
      <c r="L1846" s="88" t="s">
        <v>30</v>
      </c>
      <c r="M1846" s="88" t="s">
        <v>30</v>
      </c>
      <c r="N1846" s="88" t="s">
        <v>30</v>
      </c>
      <c r="O1846" s="88" t="s">
        <v>27</v>
      </c>
      <c r="P1846" s="88" t="s">
        <v>1517</v>
      </c>
      <c r="Q1846" s="98" t="s">
        <v>7527</v>
      </c>
      <c r="R1846" s="99">
        <v>15024071252</v>
      </c>
      <c r="S1846" s="88" t="s">
        <v>1517</v>
      </c>
      <c r="T1846" s="88" t="s">
        <v>20133</v>
      </c>
      <c r="U1846" s="98" t="s">
        <v>20689</v>
      </c>
      <c r="V1846" s="99" t="s">
        <v>21639</v>
      </c>
      <c r="W1846" s="100" t="s">
        <v>328</v>
      </c>
      <c r="X1846" t="s">
        <v>1871</v>
      </c>
      <c r="AA1846">
        <f ca="1" t="shared" si="57"/>
        <v>17</v>
      </c>
    </row>
    <row r="1847" spans="1:27">
      <c r="A1847" s="88">
        <v>55</v>
      </c>
      <c r="B1847" s="89" t="str">
        <f t="shared" si="56"/>
        <v>452731200310135758</v>
      </c>
      <c r="C1847" s="89" t="s">
        <v>328</v>
      </c>
      <c r="D1847" s="90" t="s">
        <v>7529</v>
      </c>
      <c r="E1847" s="88" t="s">
        <v>24</v>
      </c>
      <c r="F1847" s="88" t="s">
        <v>20131</v>
      </c>
      <c r="G1847" s="88" t="s">
        <v>20307</v>
      </c>
      <c r="H1847" s="91" t="s">
        <v>7528</v>
      </c>
      <c r="I1847" s="89" t="s">
        <v>30</v>
      </c>
      <c r="J1847" s="88" t="s">
        <v>30</v>
      </c>
      <c r="K1847" s="88" t="s">
        <v>30</v>
      </c>
      <c r="L1847" s="88" t="s">
        <v>30</v>
      </c>
      <c r="M1847" s="88" t="s">
        <v>30</v>
      </c>
      <c r="N1847" s="88" t="s">
        <v>30</v>
      </c>
      <c r="O1847" s="88" t="s">
        <v>27</v>
      </c>
      <c r="P1847" s="88" t="s">
        <v>1517</v>
      </c>
      <c r="Q1847" s="98" t="s">
        <v>7531</v>
      </c>
      <c r="R1847" s="99">
        <v>18907883168</v>
      </c>
      <c r="S1847" s="88" t="s">
        <v>1517</v>
      </c>
      <c r="T1847" s="88" t="s">
        <v>22128</v>
      </c>
      <c r="U1847" s="98" t="s">
        <v>22129</v>
      </c>
      <c r="V1847" s="99">
        <v>0</v>
      </c>
      <c r="W1847" s="100" t="s">
        <v>328</v>
      </c>
      <c r="X1847" t="s">
        <v>17760</v>
      </c>
      <c r="AA1847">
        <f ca="1" t="shared" si="57"/>
        <v>17</v>
      </c>
    </row>
    <row r="1848" spans="1:27">
      <c r="A1848" s="88">
        <v>56</v>
      </c>
      <c r="B1848" s="89" t="str">
        <f t="shared" si="56"/>
        <v>452731200301182413</v>
      </c>
      <c r="C1848" s="89" t="s">
        <v>328</v>
      </c>
      <c r="D1848" s="90" t="s">
        <v>7533</v>
      </c>
      <c r="E1848" s="88" t="s">
        <v>24</v>
      </c>
      <c r="F1848" s="88" t="s">
        <v>20205</v>
      </c>
      <c r="G1848" s="88" t="s">
        <v>20157</v>
      </c>
      <c r="H1848" s="91" t="s">
        <v>7532</v>
      </c>
      <c r="I1848" s="89" t="s">
        <v>30</v>
      </c>
      <c r="J1848" s="88" t="s">
        <v>30</v>
      </c>
      <c r="K1848" s="88" t="s">
        <v>30</v>
      </c>
      <c r="L1848" s="88" t="s">
        <v>30</v>
      </c>
      <c r="M1848" s="88" t="s">
        <v>30</v>
      </c>
      <c r="N1848" s="88" t="s">
        <v>30</v>
      </c>
      <c r="O1848" s="88" t="s">
        <v>27</v>
      </c>
      <c r="P1848" s="88" t="s">
        <v>1517</v>
      </c>
      <c r="Q1848" s="98" t="s">
        <v>7534</v>
      </c>
      <c r="R1848" s="99">
        <v>14736229410</v>
      </c>
      <c r="S1848" s="88" t="s">
        <v>1517</v>
      </c>
      <c r="T1848" s="88" t="s">
        <v>20191</v>
      </c>
      <c r="U1848" s="98" t="s">
        <v>20349</v>
      </c>
      <c r="V1848" s="99" t="s">
        <v>21345</v>
      </c>
      <c r="W1848" s="100" t="s">
        <v>328</v>
      </c>
      <c r="X1848" t="s">
        <v>1244</v>
      </c>
      <c r="AA1848">
        <f ca="1" t="shared" si="57"/>
        <v>18</v>
      </c>
    </row>
    <row r="1849" spans="1:27">
      <c r="A1849" s="88">
        <v>57</v>
      </c>
      <c r="B1849" s="89" t="str">
        <f t="shared" si="56"/>
        <v>45273120040122481X</v>
      </c>
      <c r="C1849" s="89" t="s">
        <v>328</v>
      </c>
      <c r="D1849" s="90" t="s">
        <v>7536</v>
      </c>
      <c r="E1849" s="88" t="s">
        <v>24</v>
      </c>
      <c r="F1849" s="88" t="s">
        <v>20131</v>
      </c>
      <c r="G1849" s="88" t="s">
        <v>20232</v>
      </c>
      <c r="H1849" s="91" t="s">
        <v>7535</v>
      </c>
      <c r="I1849" s="89" t="s">
        <v>30</v>
      </c>
      <c r="J1849" s="88" t="s">
        <v>30</v>
      </c>
      <c r="K1849" s="88" t="s">
        <v>30</v>
      </c>
      <c r="L1849" s="88" t="s">
        <v>30</v>
      </c>
      <c r="M1849" s="88" t="s">
        <v>30</v>
      </c>
      <c r="N1849" s="88" t="s">
        <v>30</v>
      </c>
      <c r="O1849" s="88" t="s">
        <v>27</v>
      </c>
      <c r="P1849" s="88" t="s">
        <v>1517</v>
      </c>
      <c r="Q1849" s="98" t="s">
        <v>7538</v>
      </c>
      <c r="R1849" s="99">
        <v>15777809699</v>
      </c>
      <c r="S1849" s="88" t="s">
        <v>1517</v>
      </c>
      <c r="T1849" s="88" t="s">
        <v>1517</v>
      </c>
      <c r="U1849" s="98" t="s">
        <v>20167</v>
      </c>
      <c r="V1849" s="99" t="s">
        <v>22130</v>
      </c>
      <c r="W1849" s="100" t="s">
        <v>328</v>
      </c>
      <c r="X1849" t="s">
        <v>17761</v>
      </c>
      <c r="AA1849">
        <f ca="1" t="shared" si="57"/>
        <v>17</v>
      </c>
    </row>
    <row r="1850" spans="1:27">
      <c r="A1850" s="88">
        <v>58</v>
      </c>
      <c r="B1850" s="89" t="str">
        <f t="shared" si="56"/>
        <v>452731200204253910</v>
      </c>
      <c r="C1850" s="89" t="s">
        <v>328</v>
      </c>
      <c r="D1850" s="90" t="s">
        <v>7540</v>
      </c>
      <c r="E1850" s="88" t="s">
        <v>24</v>
      </c>
      <c r="F1850" s="88" t="s">
        <v>20131</v>
      </c>
      <c r="G1850" s="88" t="s">
        <v>20297</v>
      </c>
      <c r="H1850" s="91" t="s">
        <v>7539</v>
      </c>
      <c r="I1850" s="89" t="s">
        <v>27</v>
      </c>
      <c r="J1850" s="88" t="s">
        <v>30</v>
      </c>
      <c r="K1850" s="88" t="s">
        <v>30</v>
      </c>
      <c r="L1850" s="88" t="s">
        <v>30</v>
      </c>
      <c r="M1850" s="88" t="s">
        <v>30</v>
      </c>
      <c r="N1850" s="88" t="s">
        <v>30</v>
      </c>
      <c r="O1850" s="88" t="s">
        <v>27</v>
      </c>
      <c r="P1850" s="88" t="s">
        <v>1517</v>
      </c>
      <c r="Q1850" s="98" t="s">
        <v>7541</v>
      </c>
      <c r="R1850" s="99">
        <v>15807770214</v>
      </c>
      <c r="S1850" s="88" t="s">
        <v>1517</v>
      </c>
      <c r="T1850" s="88" t="s">
        <v>20140</v>
      </c>
      <c r="U1850" s="98" t="s">
        <v>20140</v>
      </c>
      <c r="V1850" s="99" t="s">
        <v>20452</v>
      </c>
      <c r="W1850" s="100" t="s">
        <v>328</v>
      </c>
      <c r="X1850" t="s">
        <v>1640</v>
      </c>
      <c r="AA1850">
        <f ca="1" t="shared" si="57"/>
        <v>19</v>
      </c>
    </row>
    <row r="1851" spans="1:27">
      <c r="A1851" s="88">
        <v>59</v>
      </c>
      <c r="B1851" s="89" t="str">
        <f t="shared" si="56"/>
        <v>452731200312134855</v>
      </c>
      <c r="C1851" s="89" t="s">
        <v>328</v>
      </c>
      <c r="D1851" s="90" t="s">
        <v>7543</v>
      </c>
      <c r="E1851" s="88" t="s">
        <v>24</v>
      </c>
      <c r="F1851" s="88" t="s">
        <v>20131</v>
      </c>
      <c r="G1851" s="88" t="s">
        <v>20433</v>
      </c>
      <c r="H1851" s="91" t="s">
        <v>7542</v>
      </c>
      <c r="I1851" s="89" t="s">
        <v>30</v>
      </c>
      <c r="J1851" s="88" t="s">
        <v>30</v>
      </c>
      <c r="K1851" s="88" t="s">
        <v>30</v>
      </c>
      <c r="L1851" s="88" t="s">
        <v>30</v>
      </c>
      <c r="M1851" s="88" t="s">
        <v>30</v>
      </c>
      <c r="N1851" s="88" t="s">
        <v>30</v>
      </c>
      <c r="O1851" s="88" t="s">
        <v>27</v>
      </c>
      <c r="P1851" s="88" t="s">
        <v>1517</v>
      </c>
      <c r="Q1851" s="98" t="s">
        <v>7545</v>
      </c>
      <c r="R1851" s="99">
        <v>13557886527</v>
      </c>
      <c r="S1851" s="88" t="s">
        <v>1517</v>
      </c>
      <c r="T1851" s="88" t="s">
        <v>1517</v>
      </c>
      <c r="U1851" s="98" t="s">
        <v>20776</v>
      </c>
      <c r="V1851" s="99" t="s">
        <v>22131</v>
      </c>
      <c r="W1851" s="100" t="s">
        <v>328</v>
      </c>
      <c r="X1851" t="s">
        <v>17762</v>
      </c>
      <c r="AA1851">
        <f ca="1" t="shared" si="57"/>
        <v>17</v>
      </c>
    </row>
    <row r="1852" spans="1:27">
      <c r="A1852" s="88">
        <v>60</v>
      </c>
      <c r="B1852" s="89" t="str">
        <f t="shared" si="56"/>
        <v>451229200411081218</v>
      </c>
      <c r="C1852" s="89" t="s">
        <v>328</v>
      </c>
      <c r="D1852" s="90" t="s">
        <v>7547</v>
      </c>
      <c r="E1852" s="88" t="s">
        <v>24</v>
      </c>
      <c r="F1852" s="88" t="s">
        <v>20131</v>
      </c>
      <c r="G1852" s="88" t="s">
        <v>20823</v>
      </c>
      <c r="H1852" s="91" t="s">
        <v>7546</v>
      </c>
      <c r="I1852" s="89" t="s">
        <v>30</v>
      </c>
      <c r="J1852" s="88" t="s">
        <v>30</v>
      </c>
      <c r="K1852" s="88" t="s">
        <v>30</v>
      </c>
      <c r="L1852" s="88" t="s">
        <v>30</v>
      </c>
      <c r="M1852" s="88" t="s">
        <v>30</v>
      </c>
      <c r="N1852" s="88" t="s">
        <v>30</v>
      </c>
      <c r="O1852" s="88" t="s">
        <v>27</v>
      </c>
      <c r="P1852" s="88" t="s">
        <v>1517</v>
      </c>
      <c r="Q1852" s="98" t="s">
        <v>7548</v>
      </c>
      <c r="R1852" s="99">
        <v>18707784745</v>
      </c>
      <c r="S1852" s="88" t="s">
        <v>1517</v>
      </c>
      <c r="T1852" s="88" t="s">
        <v>20169</v>
      </c>
      <c r="U1852" s="98" t="s">
        <v>20246</v>
      </c>
      <c r="V1852" s="99" t="s">
        <v>20667</v>
      </c>
      <c r="W1852" s="100" t="s">
        <v>328</v>
      </c>
      <c r="X1852" t="s">
        <v>17763</v>
      </c>
      <c r="AA1852">
        <f ca="1" t="shared" si="57"/>
        <v>16</v>
      </c>
    </row>
    <row r="1853" spans="1:27">
      <c r="A1853" s="88">
        <v>61</v>
      </c>
      <c r="B1853" s="89" t="str">
        <f t="shared" si="56"/>
        <v>452731200409274811</v>
      </c>
      <c r="C1853" s="89" t="s">
        <v>328</v>
      </c>
      <c r="D1853" s="90" t="s">
        <v>7550</v>
      </c>
      <c r="E1853" s="88" t="s">
        <v>24</v>
      </c>
      <c r="F1853" s="88" t="s">
        <v>20131</v>
      </c>
      <c r="G1853" s="88" t="s">
        <v>20351</v>
      </c>
      <c r="H1853" s="91" t="s">
        <v>7549</v>
      </c>
      <c r="I1853" s="89" t="s">
        <v>30</v>
      </c>
      <c r="J1853" s="88" t="s">
        <v>30</v>
      </c>
      <c r="K1853" s="88" t="s">
        <v>30</v>
      </c>
      <c r="L1853" s="88" t="s">
        <v>30</v>
      </c>
      <c r="M1853" s="88" t="s">
        <v>30</v>
      </c>
      <c r="N1853" s="88" t="s">
        <v>30</v>
      </c>
      <c r="O1853" s="88" t="s">
        <v>27</v>
      </c>
      <c r="P1853" s="88" t="s">
        <v>1517</v>
      </c>
      <c r="Q1853" s="98" t="s">
        <v>7552</v>
      </c>
      <c r="R1853" s="99">
        <v>13877877205</v>
      </c>
      <c r="S1853" s="88" t="s">
        <v>1517</v>
      </c>
      <c r="T1853" s="88" t="s">
        <v>1517</v>
      </c>
      <c r="U1853" s="98" t="s">
        <v>20628</v>
      </c>
      <c r="V1853" s="99" t="s">
        <v>22132</v>
      </c>
      <c r="W1853" s="100" t="s">
        <v>328</v>
      </c>
      <c r="X1853" t="s">
        <v>17764</v>
      </c>
      <c r="AA1853">
        <f ca="1" t="shared" si="57"/>
        <v>16</v>
      </c>
    </row>
    <row r="1854" spans="1:27">
      <c r="A1854" s="88">
        <v>62</v>
      </c>
      <c r="B1854" s="89" t="str">
        <f t="shared" si="56"/>
        <v>45273120011122212X</v>
      </c>
      <c r="C1854" s="89" t="s">
        <v>328</v>
      </c>
      <c r="D1854" s="90" t="s">
        <v>7554</v>
      </c>
      <c r="E1854" s="88" t="s">
        <v>143</v>
      </c>
      <c r="F1854" s="88" t="s">
        <v>20205</v>
      </c>
      <c r="G1854" s="88" t="s">
        <v>20222</v>
      </c>
      <c r="H1854" s="91" t="s">
        <v>7553</v>
      </c>
      <c r="I1854" s="89" t="s">
        <v>27</v>
      </c>
      <c r="J1854" s="88" t="s">
        <v>30</v>
      </c>
      <c r="K1854" s="88" t="s">
        <v>30</v>
      </c>
      <c r="L1854" s="88" t="s">
        <v>30</v>
      </c>
      <c r="M1854" s="88" t="s">
        <v>30</v>
      </c>
      <c r="N1854" s="88" t="s">
        <v>30</v>
      </c>
      <c r="O1854" s="88" t="s">
        <v>27</v>
      </c>
      <c r="P1854" s="88" t="s">
        <v>20240</v>
      </c>
      <c r="Q1854" s="98" t="s">
        <v>7556</v>
      </c>
      <c r="R1854" s="99">
        <v>18070863476</v>
      </c>
      <c r="S1854" s="88" t="s">
        <v>1517</v>
      </c>
      <c r="T1854" s="88" t="s">
        <v>20240</v>
      </c>
      <c r="U1854" s="98" t="s">
        <v>20241</v>
      </c>
      <c r="V1854" s="99" t="s">
        <v>22133</v>
      </c>
      <c r="W1854" s="100" t="s">
        <v>328</v>
      </c>
      <c r="X1854" t="s">
        <v>7555</v>
      </c>
      <c r="AA1854">
        <f ca="1" t="shared" si="57"/>
        <v>19</v>
      </c>
    </row>
    <row r="1855" spans="1:27">
      <c r="A1855" s="88">
        <v>63</v>
      </c>
      <c r="B1855" s="89" t="str">
        <f t="shared" si="56"/>
        <v>451229200103025425</v>
      </c>
      <c r="C1855" s="89" t="s">
        <v>328</v>
      </c>
      <c r="D1855" s="90" t="s">
        <v>7558</v>
      </c>
      <c r="E1855" s="88" t="s">
        <v>143</v>
      </c>
      <c r="F1855" s="88" t="s">
        <v>20178</v>
      </c>
      <c r="G1855" s="88" t="s">
        <v>20384</v>
      </c>
      <c r="H1855" s="91" t="s">
        <v>7557</v>
      </c>
      <c r="I1855" s="89" t="s">
        <v>27</v>
      </c>
      <c r="J1855" s="88" t="s">
        <v>30</v>
      </c>
      <c r="K1855" s="88" t="s">
        <v>30</v>
      </c>
      <c r="L1855" s="88" t="s">
        <v>30</v>
      </c>
      <c r="M1855" s="88" t="s">
        <v>30</v>
      </c>
      <c r="N1855" s="88" t="s">
        <v>30</v>
      </c>
      <c r="O1855" s="88" t="s">
        <v>27</v>
      </c>
      <c r="P1855" s="88" t="s">
        <v>1517</v>
      </c>
      <c r="Q1855" s="98" t="s">
        <v>7559</v>
      </c>
      <c r="R1855" s="99">
        <v>15277848160</v>
      </c>
      <c r="S1855" s="88" t="s">
        <v>1517</v>
      </c>
      <c r="T1855" s="88" t="s">
        <v>1517</v>
      </c>
      <c r="U1855" s="98" t="s">
        <v>20264</v>
      </c>
      <c r="V1855" s="99" t="s">
        <v>21465</v>
      </c>
      <c r="W1855" s="100" t="s">
        <v>328</v>
      </c>
      <c r="X1855" t="s">
        <v>19250</v>
      </c>
      <c r="AA1855">
        <f ca="1" t="shared" si="57"/>
        <v>20</v>
      </c>
    </row>
    <row r="1856" spans="1:27">
      <c r="A1856" s="88">
        <v>64</v>
      </c>
      <c r="B1856" s="89" t="str">
        <f t="shared" si="56"/>
        <v>452731200312174216</v>
      </c>
      <c r="C1856" s="89" t="s">
        <v>328</v>
      </c>
      <c r="D1856" s="90" t="s">
        <v>3094</v>
      </c>
      <c r="E1856" s="88" t="s">
        <v>24</v>
      </c>
      <c r="F1856" s="88" t="s">
        <v>20131</v>
      </c>
      <c r="G1856" s="88" t="s">
        <v>20433</v>
      </c>
      <c r="H1856" s="91" t="s">
        <v>7560</v>
      </c>
      <c r="I1856" s="89" t="s">
        <v>30</v>
      </c>
      <c r="J1856" s="88" t="s">
        <v>30</v>
      </c>
      <c r="K1856" s="88" t="s">
        <v>30</v>
      </c>
      <c r="L1856" s="88" t="s">
        <v>30</v>
      </c>
      <c r="M1856" s="88" t="s">
        <v>27</v>
      </c>
      <c r="N1856" s="88" t="s">
        <v>30</v>
      </c>
      <c r="O1856" s="88" t="s">
        <v>27</v>
      </c>
      <c r="P1856" s="88" t="s">
        <v>1517</v>
      </c>
      <c r="Q1856" s="98" t="s">
        <v>7561</v>
      </c>
      <c r="R1856" s="99">
        <v>15277851517</v>
      </c>
      <c r="S1856" s="88" t="s">
        <v>1517</v>
      </c>
      <c r="T1856" s="88" t="s">
        <v>20133</v>
      </c>
      <c r="U1856" s="98" t="s">
        <v>20298</v>
      </c>
      <c r="V1856" s="99" t="s">
        <v>21314</v>
      </c>
      <c r="W1856" s="100" t="s">
        <v>328</v>
      </c>
      <c r="X1856" t="s">
        <v>3779</v>
      </c>
      <c r="AA1856">
        <f ca="1" t="shared" si="57"/>
        <v>17</v>
      </c>
    </row>
    <row r="1857" spans="1:27">
      <c r="A1857" s="88">
        <v>65</v>
      </c>
      <c r="B1857" s="89" t="str">
        <f t="shared" si="56"/>
        <v>451229200401032412</v>
      </c>
      <c r="C1857" s="89" t="s">
        <v>328</v>
      </c>
      <c r="D1857" s="90" t="s">
        <v>7563</v>
      </c>
      <c r="E1857" s="88" t="s">
        <v>24</v>
      </c>
      <c r="F1857" s="88" t="s">
        <v>20205</v>
      </c>
      <c r="G1857" s="88" t="s">
        <v>20232</v>
      </c>
      <c r="H1857" s="91" t="s">
        <v>7562</v>
      </c>
      <c r="I1857" s="89" t="s">
        <v>27</v>
      </c>
      <c r="J1857" s="88" t="s">
        <v>27</v>
      </c>
      <c r="K1857" s="88" t="s">
        <v>30</v>
      </c>
      <c r="L1857" s="88" t="s">
        <v>30</v>
      </c>
      <c r="M1857" s="88" t="s">
        <v>30</v>
      </c>
      <c r="N1857" s="88" t="s">
        <v>30</v>
      </c>
      <c r="O1857" s="88" t="s">
        <v>27</v>
      </c>
      <c r="P1857" s="88" t="s">
        <v>1517</v>
      </c>
      <c r="Q1857" s="98" t="s">
        <v>7565</v>
      </c>
      <c r="R1857" s="99">
        <v>15277853676</v>
      </c>
      <c r="S1857" s="88" t="s">
        <v>1517</v>
      </c>
      <c r="T1857" s="88" t="s">
        <v>20191</v>
      </c>
      <c r="U1857" s="98" t="s">
        <v>20269</v>
      </c>
      <c r="V1857" s="99" t="s">
        <v>22134</v>
      </c>
      <c r="W1857" s="100" t="s">
        <v>328</v>
      </c>
      <c r="X1857" t="s">
        <v>7564</v>
      </c>
      <c r="AA1857">
        <f ca="1" t="shared" si="57"/>
        <v>17</v>
      </c>
    </row>
    <row r="1858" spans="1:27">
      <c r="A1858" s="88">
        <v>66</v>
      </c>
      <c r="B1858" s="89" t="str">
        <f t="shared" si="56"/>
        <v>452731200410310613</v>
      </c>
      <c r="C1858" s="89" t="s">
        <v>328</v>
      </c>
      <c r="D1858" s="90" t="s">
        <v>7438</v>
      </c>
      <c r="E1858" s="88" t="s">
        <v>24</v>
      </c>
      <c r="F1858" s="88" t="s">
        <v>20131</v>
      </c>
      <c r="G1858" s="88" t="s">
        <v>20412</v>
      </c>
      <c r="H1858" s="91" t="s">
        <v>22135</v>
      </c>
      <c r="I1858" s="89" t="s">
        <v>30</v>
      </c>
      <c r="J1858" s="88" t="s">
        <v>30</v>
      </c>
      <c r="K1858" s="88" t="s">
        <v>30</v>
      </c>
      <c r="L1858" s="88" t="s">
        <v>30</v>
      </c>
      <c r="M1858" s="88" t="s">
        <v>30</v>
      </c>
      <c r="N1858" s="88" t="s">
        <v>30</v>
      </c>
      <c r="O1858" s="88" t="s">
        <v>27</v>
      </c>
      <c r="P1858" s="88" t="s">
        <v>1517</v>
      </c>
      <c r="Q1858" s="98" t="s">
        <v>7566</v>
      </c>
      <c r="R1858" s="99">
        <v>13481868164</v>
      </c>
      <c r="S1858" s="88" t="s">
        <v>1517</v>
      </c>
      <c r="T1858" s="88" t="s">
        <v>20137</v>
      </c>
      <c r="U1858" s="98" t="s">
        <v>21705</v>
      </c>
      <c r="V1858" s="99" t="s">
        <v>21706</v>
      </c>
      <c r="W1858" s="100" t="s">
        <v>328</v>
      </c>
      <c r="X1858" t="s">
        <v>5645</v>
      </c>
      <c r="AA1858">
        <f ca="1" t="shared" si="57"/>
        <v>16</v>
      </c>
    </row>
    <row r="1859" spans="1:27">
      <c r="A1859" s="88">
        <v>67</v>
      </c>
      <c r="B1859" s="89" t="str">
        <f t="shared" ref="B1859:B1922" si="58">H1859</f>
        <v>452127200306230931</v>
      </c>
      <c r="C1859" s="89" t="s">
        <v>328</v>
      </c>
      <c r="D1859" s="90" t="s">
        <v>7568</v>
      </c>
      <c r="E1859" s="88" t="s">
        <v>24</v>
      </c>
      <c r="F1859" s="88" t="s">
        <v>20131</v>
      </c>
      <c r="G1859" s="88" t="s">
        <v>20229</v>
      </c>
      <c r="H1859" s="91" t="s">
        <v>7567</v>
      </c>
      <c r="I1859" s="89" t="s">
        <v>30</v>
      </c>
      <c r="J1859" s="88" t="s">
        <v>30</v>
      </c>
      <c r="K1859" s="88" t="s">
        <v>30</v>
      </c>
      <c r="L1859" s="88" t="s">
        <v>30</v>
      </c>
      <c r="M1859" s="88" t="s">
        <v>30</v>
      </c>
      <c r="N1859" s="88" t="s">
        <v>30</v>
      </c>
      <c r="O1859" s="88" t="s">
        <v>27</v>
      </c>
      <c r="P1859" s="88" t="s">
        <v>20253</v>
      </c>
      <c r="Q1859" s="98" t="s">
        <v>7569</v>
      </c>
      <c r="R1859" s="99">
        <v>18378887190</v>
      </c>
      <c r="S1859" s="88" t="s">
        <v>20253</v>
      </c>
      <c r="T1859" s="88" t="s">
        <v>20770</v>
      </c>
      <c r="U1859" s="98" t="s">
        <v>21644</v>
      </c>
      <c r="V1859" s="99" t="s">
        <v>21645</v>
      </c>
      <c r="W1859" s="100" t="s">
        <v>328</v>
      </c>
      <c r="X1859" t="s">
        <v>5391</v>
      </c>
      <c r="AA1859">
        <f ca="1" t="shared" si="57"/>
        <v>18</v>
      </c>
    </row>
    <row r="1860" spans="1:27">
      <c r="A1860" s="88">
        <v>68</v>
      </c>
      <c r="B1860" s="89" t="str">
        <f t="shared" si="58"/>
        <v>452731200306242112</v>
      </c>
      <c r="C1860" s="89" t="s">
        <v>328</v>
      </c>
      <c r="D1860" s="90" t="s">
        <v>7571</v>
      </c>
      <c r="E1860" s="88" t="s">
        <v>24</v>
      </c>
      <c r="F1860" s="88" t="s">
        <v>20205</v>
      </c>
      <c r="G1860" s="88" t="s">
        <v>20229</v>
      </c>
      <c r="H1860" s="91" t="s">
        <v>7570</v>
      </c>
      <c r="I1860" s="89" t="s">
        <v>27</v>
      </c>
      <c r="J1860" s="88" t="s">
        <v>30</v>
      </c>
      <c r="K1860" s="88" t="s">
        <v>30</v>
      </c>
      <c r="L1860" s="88" t="s">
        <v>30</v>
      </c>
      <c r="M1860" s="88" t="s">
        <v>30</v>
      </c>
      <c r="N1860" s="88" t="s">
        <v>30</v>
      </c>
      <c r="O1860" s="88" t="s">
        <v>27</v>
      </c>
      <c r="P1860" s="88" t="s">
        <v>1517</v>
      </c>
      <c r="Q1860" s="98" t="s">
        <v>7573</v>
      </c>
      <c r="R1860" s="99">
        <v>15296879940</v>
      </c>
      <c r="S1860" s="88" t="s">
        <v>1517</v>
      </c>
      <c r="T1860" s="88" t="s">
        <v>20240</v>
      </c>
      <c r="U1860" s="98" t="s">
        <v>20533</v>
      </c>
      <c r="V1860" s="99" t="s">
        <v>22136</v>
      </c>
      <c r="W1860" s="100" t="s">
        <v>328</v>
      </c>
      <c r="X1860" t="s">
        <v>7572</v>
      </c>
      <c r="AA1860">
        <f ca="1" t="shared" ref="AA1860:AA1923" si="59">DATEDIF(TEXT(MID(H1860,7,8),"00-00-00"),TODAY(),"y")</f>
        <v>18</v>
      </c>
    </row>
    <row r="1861" spans="1:27">
      <c r="A1861" s="88">
        <v>69</v>
      </c>
      <c r="B1861" s="89" t="str">
        <f t="shared" si="58"/>
        <v>451229200305020016</v>
      </c>
      <c r="C1861" s="89" t="s">
        <v>328</v>
      </c>
      <c r="D1861" s="90" t="s">
        <v>7575</v>
      </c>
      <c r="E1861" s="88" t="s">
        <v>24</v>
      </c>
      <c r="F1861" s="88" t="s">
        <v>20131</v>
      </c>
      <c r="G1861" s="88" t="s">
        <v>20172</v>
      </c>
      <c r="H1861" s="91" t="s">
        <v>7574</v>
      </c>
      <c r="I1861" s="89" t="s">
        <v>30</v>
      </c>
      <c r="J1861" s="88" t="s">
        <v>30</v>
      </c>
      <c r="K1861" s="88" t="s">
        <v>30</v>
      </c>
      <c r="L1861" s="88" t="s">
        <v>30</v>
      </c>
      <c r="M1861" s="88" t="s">
        <v>30</v>
      </c>
      <c r="N1861" s="88" t="s">
        <v>30</v>
      </c>
      <c r="O1861" s="88" t="s">
        <v>27</v>
      </c>
      <c r="P1861" s="88" t="s">
        <v>4759</v>
      </c>
      <c r="Q1861" s="98" t="s">
        <v>7577</v>
      </c>
      <c r="R1861" s="99" t="s">
        <v>7578</v>
      </c>
      <c r="S1861" s="88" t="s">
        <v>1517</v>
      </c>
      <c r="T1861" s="88" t="s">
        <v>1517</v>
      </c>
      <c r="U1861" s="98" t="s">
        <v>20283</v>
      </c>
      <c r="V1861" s="99" t="s">
        <v>22137</v>
      </c>
      <c r="W1861" s="100" t="s">
        <v>328</v>
      </c>
      <c r="X1861" t="s">
        <v>19251</v>
      </c>
      <c r="AA1861">
        <f ca="1" t="shared" si="59"/>
        <v>18</v>
      </c>
    </row>
    <row r="1862" spans="1:27">
      <c r="A1862" s="88">
        <v>70</v>
      </c>
      <c r="B1862" s="89" t="str">
        <f t="shared" si="58"/>
        <v>451229200307161824</v>
      </c>
      <c r="C1862" s="89" t="s">
        <v>328</v>
      </c>
      <c r="D1862" s="90" t="s">
        <v>7580</v>
      </c>
      <c r="E1862" s="88" t="s">
        <v>143</v>
      </c>
      <c r="F1862" s="88" t="s">
        <v>20178</v>
      </c>
      <c r="G1862" s="88" t="s">
        <v>20214</v>
      </c>
      <c r="H1862" s="91" t="s">
        <v>7579</v>
      </c>
      <c r="I1862" s="89" t="s">
        <v>30</v>
      </c>
      <c r="J1862" s="88" t="s">
        <v>30</v>
      </c>
      <c r="K1862" s="88" t="s">
        <v>30</v>
      </c>
      <c r="L1862" s="88" t="s">
        <v>30</v>
      </c>
      <c r="M1862" s="88" t="s">
        <v>30</v>
      </c>
      <c r="N1862" s="88" t="s">
        <v>30</v>
      </c>
      <c r="O1862" s="88" t="s">
        <v>27</v>
      </c>
      <c r="P1862" s="88" t="s">
        <v>4759</v>
      </c>
      <c r="Q1862" s="98" t="s">
        <v>7582</v>
      </c>
      <c r="R1862" s="99">
        <v>19977898780</v>
      </c>
      <c r="S1862" s="88" t="s">
        <v>1517</v>
      </c>
      <c r="T1862" s="88" t="s">
        <v>20208</v>
      </c>
      <c r="U1862" s="98" t="s">
        <v>21010</v>
      </c>
      <c r="V1862" s="99" t="s">
        <v>22138</v>
      </c>
      <c r="W1862" s="100" t="s">
        <v>328</v>
      </c>
      <c r="X1862" t="s">
        <v>7581</v>
      </c>
      <c r="AA1862">
        <f ca="1" t="shared" si="59"/>
        <v>18</v>
      </c>
    </row>
    <row r="1863" spans="1:27">
      <c r="A1863" s="88">
        <v>71</v>
      </c>
      <c r="B1863" s="89" t="str">
        <f t="shared" si="58"/>
        <v>452731200412124515</v>
      </c>
      <c r="C1863" s="89" t="s">
        <v>328</v>
      </c>
      <c r="D1863" s="90" t="s">
        <v>7584</v>
      </c>
      <c r="E1863" s="88" t="s">
        <v>24</v>
      </c>
      <c r="F1863" s="88" t="s">
        <v>20131</v>
      </c>
      <c r="G1863" s="88" t="s">
        <v>20996</v>
      </c>
      <c r="H1863" s="91" t="s">
        <v>7583</v>
      </c>
      <c r="I1863" s="89" t="s">
        <v>30</v>
      </c>
      <c r="J1863" s="88" t="s">
        <v>30</v>
      </c>
      <c r="K1863" s="88" t="s">
        <v>30</v>
      </c>
      <c r="L1863" s="88" t="s">
        <v>30</v>
      </c>
      <c r="M1863" s="88" t="s">
        <v>30</v>
      </c>
      <c r="N1863" s="88" t="s">
        <v>30</v>
      </c>
      <c r="O1863" s="88" t="s">
        <v>27</v>
      </c>
      <c r="P1863" s="88" t="s">
        <v>21545</v>
      </c>
      <c r="Q1863" s="98" t="s">
        <v>7586</v>
      </c>
      <c r="R1863" s="99">
        <v>15296879612</v>
      </c>
      <c r="S1863" s="88" t="s">
        <v>1517</v>
      </c>
      <c r="T1863" s="88" t="s">
        <v>20211</v>
      </c>
      <c r="U1863" s="98" t="s">
        <v>20726</v>
      </c>
      <c r="V1863" s="99" t="s">
        <v>22139</v>
      </c>
      <c r="W1863" s="100" t="s">
        <v>328</v>
      </c>
      <c r="X1863" t="s">
        <v>7585</v>
      </c>
      <c r="AA1863">
        <f ca="1" t="shared" si="59"/>
        <v>16</v>
      </c>
    </row>
    <row r="1864" spans="1:27">
      <c r="A1864" s="88">
        <v>72</v>
      </c>
      <c r="B1864" s="89" t="str">
        <f t="shared" si="58"/>
        <v>451229200404111220</v>
      </c>
      <c r="C1864" s="89" t="s">
        <v>328</v>
      </c>
      <c r="D1864" s="90" t="s">
        <v>7588</v>
      </c>
      <c r="E1864" s="88" t="s">
        <v>143</v>
      </c>
      <c r="F1864" s="88" t="s">
        <v>20131</v>
      </c>
      <c r="G1864" s="88" t="s">
        <v>20255</v>
      </c>
      <c r="H1864" s="91" t="s">
        <v>7587</v>
      </c>
      <c r="I1864" s="89" t="s">
        <v>30</v>
      </c>
      <c r="J1864" s="88" t="s">
        <v>30</v>
      </c>
      <c r="K1864" s="88" t="s">
        <v>30</v>
      </c>
      <c r="L1864" s="88" t="s">
        <v>30</v>
      </c>
      <c r="M1864" s="88" t="s">
        <v>27</v>
      </c>
      <c r="N1864" s="88" t="s">
        <v>27</v>
      </c>
      <c r="O1864" s="88" t="s">
        <v>27</v>
      </c>
      <c r="P1864" s="88" t="s">
        <v>1517</v>
      </c>
      <c r="Q1864" s="98" t="s">
        <v>7589</v>
      </c>
      <c r="R1864" s="99">
        <v>17807838388</v>
      </c>
      <c r="S1864" s="88" t="s">
        <v>1517</v>
      </c>
      <c r="T1864" s="88" t="s">
        <v>20169</v>
      </c>
      <c r="U1864" s="98" t="s">
        <v>20176</v>
      </c>
      <c r="V1864" s="99" t="s">
        <v>20177</v>
      </c>
      <c r="W1864" s="100" t="s">
        <v>328</v>
      </c>
      <c r="X1864" t="s">
        <v>17727</v>
      </c>
      <c r="AA1864">
        <f ca="1" t="shared" si="59"/>
        <v>17</v>
      </c>
    </row>
    <row r="1865" spans="1:27">
      <c r="A1865" s="88">
        <v>73</v>
      </c>
      <c r="B1865" s="89" t="str">
        <f t="shared" si="58"/>
        <v>451229200402171828</v>
      </c>
      <c r="C1865" s="89" t="s">
        <v>328</v>
      </c>
      <c r="D1865" s="90" t="s">
        <v>7591</v>
      </c>
      <c r="E1865" s="88" t="s">
        <v>143</v>
      </c>
      <c r="F1865" s="88" t="s">
        <v>20178</v>
      </c>
      <c r="G1865" s="88" t="s">
        <v>20742</v>
      </c>
      <c r="H1865" s="91" t="s">
        <v>7590</v>
      </c>
      <c r="I1865" s="89" t="s">
        <v>30</v>
      </c>
      <c r="J1865" s="88" t="s">
        <v>30</v>
      </c>
      <c r="K1865" s="88" t="s">
        <v>30</v>
      </c>
      <c r="L1865" s="88" t="s">
        <v>30</v>
      </c>
      <c r="M1865" s="88" t="s">
        <v>30</v>
      </c>
      <c r="N1865" s="88" t="s">
        <v>30</v>
      </c>
      <c r="O1865" s="88" t="s">
        <v>27</v>
      </c>
      <c r="P1865" s="88" t="s">
        <v>1517</v>
      </c>
      <c r="Q1865" s="98" t="s">
        <v>7593</v>
      </c>
      <c r="R1865" s="99">
        <v>18177785624</v>
      </c>
      <c r="S1865" s="88" t="s">
        <v>1517</v>
      </c>
      <c r="T1865" s="88" t="s">
        <v>20208</v>
      </c>
      <c r="U1865" s="98" t="s">
        <v>20789</v>
      </c>
      <c r="V1865" s="99" t="s">
        <v>22140</v>
      </c>
      <c r="W1865" s="100" t="s">
        <v>328</v>
      </c>
      <c r="X1865" t="s">
        <v>7592</v>
      </c>
      <c r="AA1865">
        <f ca="1" t="shared" si="59"/>
        <v>17</v>
      </c>
    </row>
    <row r="1866" spans="1:27">
      <c r="A1866" s="88">
        <v>74</v>
      </c>
      <c r="B1866" s="89" t="str">
        <f t="shared" si="58"/>
        <v>45122920041218274X</v>
      </c>
      <c r="C1866" s="89" t="s">
        <v>328</v>
      </c>
      <c r="D1866" s="90" t="s">
        <v>7595</v>
      </c>
      <c r="E1866" s="88" t="s">
        <v>143</v>
      </c>
      <c r="F1866" s="88" t="s">
        <v>20178</v>
      </c>
      <c r="G1866" s="88" t="s">
        <v>20996</v>
      </c>
      <c r="H1866" s="91" t="s">
        <v>7594</v>
      </c>
      <c r="I1866" s="89" t="s">
        <v>30</v>
      </c>
      <c r="J1866" s="88" t="s">
        <v>30</v>
      </c>
      <c r="K1866" s="88" t="s">
        <v>30</v>
      </c>
      <c r="L1866" s="88" t="s">
        <v>30</v>
      </c>
      <c r="M1866" s="88" t="s">
        <v>30</v>
      </c>
      <c r="N1866" s="88" t="s">
        <v>30</v>
      </c>
      <c r="O1866" s="88" t="s">
        <v>27</v>
      </c>
      <c r="P1866" s="88" t="s">
        <v>1517</v>
      </c>
      <c r="Q1866" s="98" t="s">
        <v>7596</v>
      </c>
      <c r="R1866" s="99">
        <v>18877898219</v>
      </c>
      <c r="S1866" s="88" t="s">
        <v>1517</v>
      </c>
      <c r="T1866" s="88" t="s">
        <v>20277</v>
      </c>
      <c r="U1866" s="98" t="s">
        <v>20303</v>
      </c>
      <c r="V1866" s="99" t="s">
        <v>20961</v>
      </c>
      <c r="W1866" s="100" t="s">
        <v>328</v>
      </c>
      <c r="X1866" t="s">
        <v>6502</v>
      </c>
      <c r="AA1866">
        <f ca="1" t="shared" si="59"/>
        <v>16</v>
      </c>
    </row>
    <row r="1867" spans="1:27">
      <c r="A1867" s="88">
        <v>75</v>
      </c>
      <c r="B1867" s="89" t="str">
        <f t="shared" si="58"/>
        <v>452730200312136520</v>
      </c>
      <c r="C1867" s="89" t="s">
        <v>328</v>
      </c>
      <c r="D1867" s="90" t="s">
        <v>7599</v>
      </c>
      <c r="E1867" s="88" t="s">
        <v>143</v>
      </c>
      <c r="F1867" s="88" t="s">
        <v>20131</v>
      </c>
      <c r="G1867" s="88" t="s">
        <v>20433</v>
      </c>
      <c r="H1867" s="91" t="s">
        <v>7598</v>
      </c>
      <c r="I1867" s="89" t="s">
        <v>30</v>
      </c>
      <c r="J1867" s="88" t="s">
        <v>30</v>
      </c>
      <c r="K1867" s="88" t="s">
        <v>30</v>
      </c>
      <c r="L1867" s="88" t="s">
        <v>30</v>
      </c>
      <c r="M1867" s="88" t="s">
        <v>30</v>
      </c>
      <c r="N1867" s="88" t="s">
        <v>27</v>
      </c>
      <c r="O1867" s="88" t="s">
        <v>30</v>
      </c>
      <c r="P1867" s="88" t="s">
        <v>18438</v>
      </c>
      <c r="Q1867" s="98" t="s">
        <v>7601</v>
      </c>
      <c r="R1867" s="99">
        <v>13877896850</v>
      </c>
      <c r="S1867" s="88" t="s">
        <v>1517</v>
      </c>
      <c r="T1867" s="88" t="s">
        <v>1517</v>
      </c>
      <c r="U1867" s="98" t="s">
        <v>20167</v>
      </c>
      <c r="V1867" s="99" t="s">
        <v>22141</v>
      </c>
      <c r="W1867" s="100" t="s">
        <v>328</v>
      </c>
      <c r="X1867" t="s">
        <v>17765</v>
      </c>
      <c r="AA1867">
        <f ca="1" t="shared" si="59"/>
        <v>17</v>
      </c>
    </row>
    <row r="1868" spans="1:27">
      <c r="A1868" s="88">
        <v>76</v>
      </c>
      <c r="B1868" s="89" t="str">
        <f t="shared" si="58"/>
        <v>45122920050227121X</v>
      </c>
      <c r="C1868" s="89" t="s">
        <v>328</v>
      </c>
      <c r="D1868" s="90" t="s">
        <v>7603</v>
      </c>
      <c r="E1868" s="88" t="s">
        <v>24</v>
      </c>
      <c r="F1868" s="88" t="s">
        <v>20131</v>
      </c>
      <c r="G1868" s="88" t="s">
        <v>21431</v>
      </c>
      <c r="H1868" s="91" t="s">
        <v>7602</v>
      </c>
      <c r="I1868" s="89" t="s">
        <v>30</v>
      </c>
      <c r="J1868" s="88" t="s">
        <v>30</v>
      </c>
      <c r="K1868" s="88" t="s">
        <v>30</v>
      </c>
      <c r="L1868" s="88" t="s">
        <v>30</v>
      </c>
      <c r="M1868" s="88" t="s">
        <v>30</v>
      </c>
      <c r="N1868" s="88" t="s">
        <v>30</v>
      </c>
      <c r="O1868" s="88" t="s">
        <v>27</v>
      </c>
      <c r="P1868" s="88" t="s">
        <v>1517</v>
      </c>
      <c r="Q1868" s="98" t="s">
        <v>7604</v>
      </c>
      <c r="R1868" s="99">
        <v>15777830136</v>
      </c>
      <c r="S1868" s="88" t="s">
        <v>1517</v>
      </c>
      <c r="T1868" s="88" t="s">
        <v>20169</v>
      </c>
      <c r="U1868" s="98" t="s">
        <v>20206</v>
      </c>
      <c r="V1868" s="99" t="s">
        <v>21222</v>
      </c>
      <c r="W1868" s="100" t="s">
        <v>328</v>
      </c>
      <c r="X1868" t="s">
        <v>17647</v>
      </c>
      <c r="AA1868">
        <f ca="1" t="shared" si="59"/>
        <v>16</v>
      </c>
    </row>
    <row r="1869" spans="1:27">
      <c r="A1869" s="88">
        <v>77</v>
      </c>
      <c r="B1869" s="89" t="str">
        <f t="shared" si="58"/>
        <v>452731200311165414</v>
      </c>
      <c r="C1869" s="89" t="s">
        <v>328</v>
      </c>
      <c r="D1869" s="90" t="s">
        <v>7606</v>
      </c>
      <c r="E1869" s="88" t="s">
        <v>24</v>
      </c>
      <c r="F1869" s="88" t="s">
        <v>20131</v>
      </c>
      <c r="G1869" s="88" t="s">
        <v>20423</v>
      </c>
      <c r="H1869" s="91" t="s">
        <v>7605</v>
      </c>
      <c r="I1869" s="89" t="s">
        <v>30</v>
      </c>
      <c r="J1869" s="88" t="s">
        <v>30</v>
      </c>
      <c r="K1869" s="88" t="s">
        <v>30</v>
      </c>
      <c r="L1869" s="88" t="s">
        <v>30</v>
      </c>
      <c r="M1869" s="88" t="s">
        <v>30</v>
      </c>
      <c r="N1869" s="88" t="s">
        <v>30</v>
      </c>
      <c r="O1869" s="88" t="s">
        <v>27</v>
      </c>
      <c r="P1869" s="88" t="s">
        <v>1517</v>
      </c>
      <c r="Q1869" s="98" t="s">
        <v>7608</v>
      </c>
      <c r="R1869" s="99">
        <v>15878821807</v>
      </c>
      <c r="S1869" s="88" t="s">
        <v>1517</v>
      </c>
      <c r="T1869" s="88" t="s">
        <v>20144</v>
      </c>
      <c r="U1869" s="98" t="s">
        <v>21136</v>
      </c>
      <c r="V1869" s="99" t="s">
        <v>20743</v>
      </c>
      <c r="W1869" s="100" t="s">
        <v>328</v>
      </c>
      <c r="X1869" t="s">
        <v>7607</v>
      </c>
      <c r="AA1869">
        <f ca="1" t="shared" si="59"/>
        <v>17</v>
      </c>
    </row>
    <row r="1870" spans="1:27">
      <c r="A1870" s="88">
        <v>78</v>
      </c>
      <c r="B1870" s="89" t="str">
        <f t="shared" si="58"/>
        <v>451229200110112420</v>
      </c>
      <c r="C1870" s="89" t="s">
        <v>328</v>
      </c>
      <c r="D1870" s="90" t="s">
        <v>7610</v>
      </c>
      <c r="E1870" s="88" t="s">
        <v>143</v>
      </c>
      <c r="F1870" s="88" t="s">
        <v>20178</v>
      </c>
      <c r="G1870" s="88" t="s">
        <v>20236</v>
      </c>
      <c r="H1870" s="91" t="s">
        <v>7609</v>
      </c>
      <c r="I1870" s="89" t="s">
        <v>27</v>
      </c>
      <c r="J1870" s="88" t="s">
        <v>30</v>
      </c>
      <c r="K1870" s="88" t="s">
        <v>30</v>
      </c>
      <c r="L1870" s="88" t="s">
        <v>30</v>
      </c>
      <c r="M1870" s="88" t="s">
        <v>30</v>
      </c>
      <c r="N1870" s="88" t="s">
        <v>30</v>
      </c>
      <c r="O1870" s="88" t="s">
        <v>27</v>
      </c>
      <c r="P1870" s="88" t="s">
        <v>4759</v>
      </c>
      <c r="Q1870" s="98" t="s">
        <v>7611</v>
      </c>
      <c r="R1870" s="99" t="s">
        <v>7612</v>
      </c>
      <c r="S1870" s="88" t="s">
        <v>1517</v>
      </c>
      <c r="T1870" s="88" t="s">
        <v>20191</v>
      </c>
      <c r="U1870" s="98" t="s">
        <v>20429</v>
      </c>
      <c r="V1870" s="99" t="s">
        <v>22142</v>
      </c>
      <c r="W1870" s="100" t="s">
        <v>328</v>
      </c>
      <c r="X1870" t="s">
        <v>19252</v>
      </c>
      <c r="AA1870">
        <f ca="1" t="shared" si="59"/>
        <v>19</v>
      </c>
    </row>
    <row r="1871" spans="1:27">
      <c r="A1871" s="108">
        <v>1</v>
      </c>
      <c r="B1871" s="89" t="str">
        <f t="shared" si="58"/>
        <v>451229200306052714</v>
      </c>
      <c r="C1871" s="89" t="s">
        <v>333</v>
      </c>
      <c r="D1871" s="108" t="s">
        <v>7614</v>
      </c>
      <c r="E1871" s="108" t="s">
        <v>24</v>
      </c>
      <c r="F1871" s="108" t="s">
        <v>20131</v>
      </c>
      <c r="G1871" s="108" t="s">
        <v>20229</v>
      </c>
      <c r="H1871" s="109" t="s">
        <v>7613</v>
      </c>
      <c r="I1871" s="108" t="s">
        <v>30</v>
      </c>
      <c r="J1871" s="108" t="s">
        <v>30</v>
      </c>
      <c r="K1871" s="108" t="s">
        <v>30</v>
      </c>
      <c r="L1871" s="108" t="s">
        <v>30</v>
      </c>
      <c r="M1871" s="108" t="s">
        <v>30</v>
      </c>
      <c r="N1871" s="108" t="s">
        <v>30</v>
      </c>
      <c r="O1871" s="108" t="s">
        <v>27</v>
      </c>
      <c r="P1871" s="108" t="s">
        <v>1517</v>
      </c>
      <c r="Q1871" s="103" t="s">
        <v>7616</v>
      </c>
      <c r="R1871" s="105">
        <v>18977801842</v>
      </c>
      <c r="S1871" s="103" t="s">
        <v>1517</v>
      </c>
      <c r="T1871" s="103" t="s">
        <v>20277</v>
      </c>
      <c r="U1871" s="106" t="s">
        <v>21085</v>
      </c>
      <c r="V1871" s="105" t="s">
        <v>22143</v>
      </c>
      <c r="W1871" s="111" t="s">
        <v>333</v>
      </c>
      <c r="X1871" t="s">
        <v>7615</v>
      </c>
      <c r="AA1871">
        <f ca="1" t="shared" si="59"/>
        <v>18</v>
      </c>
    </row>
    <row r="1872" spans="1:27">
      <c r="A1872" s="108">
        <v>2</v>
      </c>
      <c r="B1872" s="89" t="str">
        <f t="shared" si="58"/>
        <v>451229200401245135</v>
      </c>
      <c r="C1872" s="89" t="s">
        <v>333</v>
      </c>
      <c r="D1872" s="108" t="s">
        <v>7618</v>
      </c>
      <c r="E1872" s="108" t="s">
        <v>24</v>
      </c>
      <c r="F1872" s="108" t="s">
        <v>20131</v>
      </c>
      <c r="G1872" s="108" t="s">
        <v>20232</v>
      </c>
      <c r="H1872" s="109" t="s">
        <v>7617</v>
      </c>
      <c r="I1872" s="108" t="s">
        <v>30</v>
      </c>
      <c r="J1872" s="108" t="s">
        <v>30</v>
      </c>
      <c r="K1872" s="108" t="s">
        <v>30</v>
      </c>
      <c r="L1872" s="108" t="s">
        <v>30</v>
      </c>
      <c r="M1872" s="108" t="s">
        <v>30</v>
      </c>
      <c r="N1872" s="108" t="s">
        <v>30</v>
      </c>
      <c r="O1872" s="108" t="s">
        <v>27</v>
      </c>
      <c r="P1872" s="108" t="s">
        <v>1517</v>
      </c>
      <c r="Q1872" s="103" t="s">
        <v>7620</v>
      </c>
      <c r="R1872" s="105">
        <v>18777845754</v>
      </c>
      <c r="S1872" s="103" t="s">
        <v>1517</v>
      </c>
      <c r="T1872" s="103" t="s">
        <v>20164</v>
      </c>
      <c r="U1872" s="106" t="s">
        <v>20635</v>
      </c>
      <c r="V1872" s="105" t="s">
        <v>20911</v>
      </c>
      <c r="W1872" s="111" t="s">
        <v>333</v>
      </c>
      <c r="X1872" t="s">
        <v>7619</v>
      </c>
      <c r="AA1872">
        <f ca="1" t="shared" si="59"/>
        <v>17</v>
      </c>
    </row>
    <row r="1873" spans="1:27">
      <c r="A1873" s="108">
        <v>3</v>
      </c>
      <c r="B1873" s="89" t="str">
        <f t="shared" si="58"/>
        <v>452731200210232112</v>
      </c>
      <c r="C1873" s="89" t="s">
        <v>333</v>
      </c>
      <c r="D1873" s="108" t="s">
        <v>7623</v>
      </c>
      <c r="E1873" s="108" t="s">
        <v>24</v>
      </c>
      <c r="F1873" s="108" t="s">
        <v>20205</v>
      </c>
      <c r="G1873" s="108" t="s">
        <v>20132</v>
      </c>
      <c r="H1873" s="109" t="s">
        <v>7622</v>
      </c>
      <c r="I1873" s="108" t="s">
        <v>30</v>
      </c>
      <c r="J1873" s="108" t="s">
        <v>30</v>
      </c>
      <c r="K1873" s="108" t="s">
        <v>30</v>
      </c>
      <c r="L1873" s="108" t="s">
        <v>30</v>
      </c>
      <c r="M1873" s="108" t="s">
        <v>30</v>
      </c>
      <c r="N1873" s="108" t="s">
        <v>30</v>
      </c>
      <c r="O1873" s="108" t="s">
        <v>27</v>
      </c>
      <c r="P1873" s="108" t="s">
        <v>1517</v>
      </c>
      <c r="Q1873" s="103" t="s">
        <v>7624</v>
      </c>
      <c r="R1873" s="105">
        <v>19977827129</v>
      </c>
      <c r="S1873" s="103" t="s">
        <v>1517</v>
      </c>
      <c r="T1873" s="103" t="s">
        <v>20240</v>
      </c>
      <c r="U1873" s="106" t="s">
        <v>20241</v>
      </c>
      <c r="V1873" s="105" t="s">
        <v>20514</v>
      </c>
      <c r="W1873" s="111" t="s">
        <v>333</v>
      </c>
      <c r="X1873" t="s">
        <v>931</v>
      </c>
      <c r="AA1873">
        <f ca="1" t="shared" si="59"/>
        <v>18</v>
      </c>
    </row>
    <row r="1874" spans="1:27">
      <c r="A1874" s="108">
        <v>4</v>
      </c>
      <c r="B1874" s="89" t="str">
        <f t="shared" si="58"/>
        <v>451229200305172431</v>
      </c>
      <c r="C1874" s="89" t="s">
        <v>333</v>
      </c>
      <c r="D1874" s="108" t="s">
        <v>2574</v>
      </c>
      <c r="E1874" s="108" t="s">
        <v>24</v>
      </c>
      <c r="F1874" s="108" t="s">
        <v>20178</v>
      </c>
      <c r="G1874" s="108" t="s">
        <v>20172</v>
      </c>
      <c r="H1874" s="109" t="s">
        <v>7625</v>
      </c>
      <c r="I1874" s="108" t="s">
        <v>27</v>
      </c>
      <c r="J1874" s="108" t="s">
        <v>27</v>
      </c>
      <c r="K1874" s="108" t="s">
        <v>27</v>
      </c>
      <c r="L1874" s="108" t="s">
        <v>30</v>
      </c>
      <c r="M1874" s="108" t="s">
        <v>30</v>
      </c>
      <c r="N1874" s="108" t="s">
        <v>30</v>
      </c>
      <c r="O1874" s="108" t="s">
        <v>27</v>
      </c>
      <c r="P1874" s="108" t="s">
        <v>1517</v>
      </c>
      <c r="Q1874" s="103" t="s">
        <v>7626</v>
      </c>
      <c r="R1874" s="105">
        <v>18176483865</v>
      </c>
      <c r="S1874" s="103" t="s">
        <v>1517</v>
      </c>
      <c r="T1874" s="103" t="s">
        <v>20191</v>
      </c>
      <c r="U1874" s="106" t="s">
        <v>20349</v>
      </c>
      <c r="V1874" s="105" t="s">
        <v>20753</v>
      </c>
      <c r="W1874" s="111" t="s">
        <v>333</v>
      </c>
      <c r="X1874" t="s">
        <v>1554</v>
      </c>
      <c r="AA1874">
        <f ca="1" t="shared" si="59"/>
        <v>18</v>
      </c>
    </row>
    <row r="1875" spans="1:27">
      <c r="A1875" s="108">
        <v>5</v>
      </c>
      <c r="B1875" s="89" t="str">
        <f t="shared" si="58"/>
        <v>452731200403011818</v>
      </c>
      <c r="C1875" s="89" t="s">
        <v>333</v>
      </c>
      <c r="D1875" s="108" t="s">
        <v>7628</v>
      </c>
      <c r="E1875" s="108" t="s">
        <v>24</v>
      </c>
      <c r="F1875" s="108" t="s">
        <v>20131</v>
      </c>
      <c r="G1875" s="108" t="s">
        <v>20707</v>
      </c>
      <c r="H1875" s="109" t="s">
        <v>7627</v>
      </c>
      <c r="I1875" s="108" t="s">
        <v>30</v>
      </c>
      <c r="J1875" s="108" t="s">
        <v>30</v>
      </c>
      <c r="K1875" s="108" t="s">
        <v>27</v>
      </c>
      <c r="L1875" s="108" t="s">
        <v>30</v>
      </c>
      <c r="M1875" s="108" t="s">
        <v>30</v>
      </c>
      <c r="N1875" s="108" t="s">
        <v>30</v>
      </c>
      <c r="O1875" s="108" t="s">
        <v>27</v>
      </c>
      <c r="P1875" s="108" t="s">
        <v>1517</v>
      </c>
      <c r="Q1875" s="103" t="s">
        <v>7630</v>
      </c>
      <c r="R1875" s="105">
        <v>15296045905</v>
      </c>
      <c r="S1875" s="103" t="s">
        <v>1517</v>
      </c>
      <c r="T1875" s="103" t="s">
        <v>20208</v>
      </c>
      <c r="U1875" s="106" t="s">
        <v>20341</v>
      </c>
      <c r="V1875" s="105" t="s">
        <v>22073</v>
      </c>
      <c r="W1875" s="111" t="s">
        <v>333</v>
      </c>
      <c r="X1875" t="s">
        <v>7629</v>
      </c>
      <c r="AA1875">
        <f ca="1" t="shared" si="59"/>
        <v>17</v>
      </c>
    </row>
    <row r="1876" spans="1:27">
      <c r="A1876" s="108">
        <v>6</v>
      </c>
      <c r="B1876" s="89" t="str">
        <f t="shared" si="58"/>
        <v>452731200305082719</v>
      </c>
      <c r="C1876" s="89" t="s">
        <v>333</v>
      </c>
      <c r="D1876" s="108" t="s">
        <v>7632</v>
      </c>
      <c r="E1876" s="108" t="s">
        <v>24</v>
      </c>
      <c r="F1876" s="108" t="s">
        <v>20131</v>
      </c>
      <c r="G1876" s="108" t="s">
        <v>20172</v>
      </c>
      <c r="H1876" s="109" t="s">
        <v>7631</v>
      </c>
      <c r="I1876" s="108" t="s">
        <v>30</v>
      </c>
      <c r="J1876" s="108" t="s">
        <v>30</v>
      </c>
      <c r="K1876" s="108" t="s">
        <v>27</v>
      </c>
      <c r="L1876" s="108" t="s">
        <v>30</v>
      </c>
      <c r="M1876" s="108" t="s">
        <v>30</v>
      </c>
      <c r="N1876" s="108" t="s">
        <v>30</v>
      </c>
      <c r="O1876" s="108" t="s">
        <v>27</v>
      </c>
      <c r="P1876" s="108" t="s">
        <v>1517</v>
      </c>
      <c r="Q1876" s="103" t="s">
        <v>7634</v>
      </c>
      <c r="R1876" s="105">
        <v>15777837631</v>
      </c>
      <c r="S1876" s="103" t="s">
        <v>1517</v>
      </c>
      <c r="T1876" s="103" t="s">
        <v>20277</v>
      </c>
      <c r="U1876" s="106" t="s">
        <v>20599</v>
      </c>
      <c r="V1876" s="105" t="s">
        <v>22144</v>
      </c>
      <c r="W1876" s="111" t="s">
        <v>333</v>
      </c>
      <c r="X1876" t="s">
        <v>7633</v>
      </c>
      <c r="AA1876">
        <f ca="1" t="shared" si="59"/>
        <v>18</v>
      </c>
    </row>
    <row r="1877" spans="1:27">
      <c r="A1877" s="108">
        <v>7</v>
      </c>
      <c r="B1877" s="89" t="str">
        <f t="shared" si="58"/>
        <v>452731200210291817</v>
      </c>
      <c r="C1877" s="89" t="s">
        <v>333</v>
      </c>
      <c r="D1877" s="108" t="s">
        <v>7636</v>
      </c>
      <c r="E1877" s="108" t="s">
        <v>24</v>
      </c>
      <c r="F1877" s="108" t="s">
        <v>20131</v>
      </c>
      <c r="G1877" s="108" t="s">
        <v>20132</v>
      </c>
      <c r="H1877" s="109" t="s">
        <v>7635</v>
      </c>
      <c r="I1877" s="108" t="s">
        <v>30</v>
      </c>
      <c r="J1877" s="108" t="s">
        <v>30</v>
      </c>
      <c r="K1877" s="108" t="s">
        <v>27</v>
      </c>
      <c r="L1877" s="108" t="s">
        <v>30</v>
      </c>
      <c r="M1877" s="108" t="s">
        <v>30</v>
      </c>
      <c r="N1877" s="108" t="s">
        <v>30</v>
      </c>
      <c r="O1877" s="108" t="s">
        <v>27</v>
      </c>
      <c r="P1877" s="108" t="s">
        <v>1517</v>
      </c>
      <c r="Q1877" s="103" t="s">
        <v>7638</v>
      </c>
      <c r="R1877" s="105">
        <v>18877840375</v>
      </c>
      <c r="S1877" s="103" t="s">
        <v>1517</v>
      </c>
      <c r="T1877" s="103" t="s">
        <v>20208</v>
      </c>
      <c r="U1877" s="106" t="s">
        <v>20341</v>
      </c>
      <c r="V1877" s="105" t="s">
        <v>21858</v>
      </c>
      <c r="W1877" s="111" t="s">
        <v>333</v>
      </c>
      <c r="X1877" t="s">
        <v>7637</v>
      </c>
      <c r="AA1877">
        <f ca="1" t="shared" si="59"/>
        <v>18</v>
      </c>
    </row>
    <row r="1878" spans="1:27">
      <c r="A1878" s="108">
        <v>8</v>
      </c>
      <c r="B1878" s="89" t="str">
        <f t="shared" si="58"/>
        <v>452731200312260018</v>
      </c>
      <c r="C1878" s="89" t="s">
        <v>333</v>
      </c>
      <c r="D1878" s="108" t="s">
        <v>7640</v>
      </c>
      <c r="E1878" s="108" t="s">
        <v>24</v>
      </c>
      <c r="F1878" s="108" t="s">
        <v>20131</v>
      </c>
      <c r="G1878" s="108" t="s">
        <v>20433</v>
      </c>
      <c r="H1878" s="109" t="s">
        <v>7639</v>
      </c>
      <c r="I1878" s="108" t="s">
        <v>30</v>
      </c>
      <c r="J1878" s="108" t="s">
        <v>30</v>
      </c>
      <c r="K1878" s="108" t="s">
        <v>30</v>
      </c>
      <c r="L1878" s="108" t="s">
        <v>30</v>
      </c>
      <c r="M1878" s="108" t="s">
        <v>30</v>
      </c>
      <c r="N1878" s="108" t="s">
        <v>30</v>
      </c>
      <c r="O1878" s="108" t="s">
        <v>27</v>
      </c>
      <c r="P1878" s="108" t="s">
        <v>1517</v>
      </c>
      <c r="Q1878" s="103" t="s">
        <v>7642</v>
      </c>
      <c r="R1878" s="105">
        <v>18977800717</v>
      </c>
      <c r="S1878" s="103" t="s">
        <v>1517</v>
      </c>
      <c r="T1878" s="103" t="s">
        <v>20191</v>
      </c>
      <c r="U1878" s="106" t="s">
        <v>20192</v>
      </c>
      <c r="V1878" s="105" t="s">
        <v>20174</v>
      </c>
      <c r="W1878" s="111" t="s">
        <v>333</v>
      </c>
      <c r="X1878" t="s">
        <v>7641</v>
      </c>
      <c r="AA1878">
        <f ca="1" t="shared" si="59"/>
        <v>17</v>
      </c>
    </row>
    <row r="1879" spans="1:27">
      <c r="A1879" s="108">
        <v>9</v>
      </c>
      <c r="B1879" s="89" t="str">
        <f t="shared" si="58"/>
        <v>451229200412023618</v>
      </c>
      <c r="C1879" s="89" t="s">
        <v>333</v>
      </c>
      <c r="D1879" s="108" t="s">
        <v>7644</v>
      </c>
      <c r="E1879" s="108" t="s">
        <v>24</v>
      </c>
      <c r="F1879" s="108" t="s">
        <v>20131</v>
      </c>
      <c r="G1879" s="108" t="s">
        <v>20996</v>
      </c>
      <c r="H1879" s="109" t="s">
        <v>7643</v>
      </c>
      <c r="I1879" s="108" t="s">
        <v>30</v>
      </c>
      <c r="J1879" s="108" t="s">
        <v>30</v>
      </c>
      <c r="K1879" s="108" t="s">
        <v>30</v>
      </c>
      <c r="L1879" s="108" t="s">
        <v>30</v>
      </c>
      <c r="M1879" s="108" t="s">
        <v>30</v>
      </c>
      <c r="N1879" s="108" t="s">
        <v>30</v>
      </c>
      <c r="O1879" s="108" t="s">
        <v>27</v>
      </c>
      <c r="P1879" s="108" t="s">
        <v>1517</v>
      </c>
      <c r="Q1879" s="103" t="s">
        <v>7645</v>
      </c>
      <c r="R1879" s="105">
        <v>15878685982</v>
      </c>
      <c r="S1879" s="103" t="s">
        <v>1517</v>
      </c>
      <c r="T1879" s="103" t="s">
        <v>20158</v>
      </c>
      <c r="U1879" s="106" t="s">
        <v>20898</v>
      </c>
      <c r="V1879" s="105" t="s">
        <v>21268</v>
      </c>
      <c r="W1879" s="111" t="s">
        <v>333</v>
      </c>
      <c r="X1879" t="s">
        <v>19932</v>
      </c>
      <c r="AA1879">
        <f ca="1" t="shared" si="59"/>
        <v>16</v>
      </c>
    </row>
    <row r="1880" spans="1:27">
      <c r="A1880" s="108">
        <v>10</v>
      </c>
      <c r="B1880" s="89" t="str">
        <f t="shared" si="58"/>
        <v>452731200311101226</v>
      </c>
      <c r="C1880" s="89" t="s">
        <v>333</v>
      </c>
      <c r="D1880" s="108" t="s">
        <v>7647</v>
      </c>
      <c r="E1880" s="108" t="s">
        <v>143</v>
      </c>
      <c r="F1880" s="108" t="s">
        <v>20131</v>
      </c>
      <c r="G1880" s="108" t="s">
        <v>20423</v>
      </c>
      <c r="H1880" s="109" t="s">
        <v>7646</v>
      </c>
      <c r="I1880" s="108" t="s">
        <v>30</v>
      </c>
      <c r="J1880" s="108" t="s">
        <v>30</v>
      </c>
      <c r="K1880" s="108" t="s">
        <v>30</v>
      </c>
      <c r="L1880" s="108" t="s">
        <v>30</v>
      </c>
      <c r="M1880" s="108" t="s">
        <v>30</v>
      </c>
      <c r="N1880" s="108" t="s">
        <v>30</v>
      </c>
      <c r="O1880" s="108" t="s">
        <v>27</v>
      </c>
      <c r="P1880" s="108" t="s">
        <v>1517</v>
      </c>
      <c r="Q1880" s="103" t="s">
        <v>7649</v>
      </c>
      <c r="R1880" s="105">
        <v>17328174748</v>
      </c>
      <c r="S1880" s="103" t="s">
        <v>1517</v>
      </c>
      <c r="T1880" s="103" t="s">
        <v>20169</v>
      </c>
      <c r="U1880" s="106" t="s">
        <v>20246</v>
      </c>
      <c r="V1880" s="105" t="s">
        <v>22145</v>
      </c>
      <c r="W1880" s="111" t="s">
        <v>333</v>
      </c>
      <c r="X1880" t="s">
        <v>17773</v>
      </c>
      <c r="AA1880">
        <f ca="1" t="shared" si="59"/>
        <v>17</v>
      </c>
    </row>
    <row r="1881" spans="1:27">
      <c r="A1881" s="108">
        <v>11</v>
      </c>
      <c r="B1881" s="89" t="str">
        <f t="shared" si="58"/>
        <v>451229200402162112</v>
      </c>
      <c r="C1881" s="89" t="s">
        <v>333</v>
      </c>
      <c r="D1881" s="108" t="s">
        <v>7651</v>
      </c>
      <c r="E1881" s="108" t="s">
        <v>24</v>
      </c>
      <c r="F1881" s="108" t="s">
        <v>20205</v>
      </c>
      <c r="G1881" s="108" t="s">
        <v>20742</v>
      </c>
      <c r="H1881" s="109" t="s">
        <v>7650</v>
      </c>
      <c r="I1881" s="108" t="s">
        <v>27</v>
      </c>
      <c r="J1881" s="108" t="s">
        <v>30</v>
      </c>
      <c r="K1881" s="108" t="s">
        <v>30</v>
      </c>
      <c r="L1881" s="108" t="s">
        <v>30</v>
      </c>
      <c r="M1881" s="108" t="s">
        <v>30</v>
      </c>
      <c r="N1881" s="108" t="s">
        <v>30</v>
      </c>
      <c r="O1881" s="108" t="s">
        <v>27</v>
      </c>
      <c r="P1881" s="108" t="s">
        <v>1517</v>
      </c>
      <c r="Q1881" s="103" t="s">
        <v>7652</v>
      </c>
      <c r="R1881" s="105">
        <v>15296077498</v>
      </c>
      <c r="S1881" s="103" t="s">
        <v>1517</v>
      </c>
      <c r="T1881" s="103" t="s">
        <v>20240</v>
      </c>
      <c r="U1881" s="106" t="s">
        <v>20241</v>
      </c>
      <c r="V1881" s="105" t="s">
        <v>22133</v>
      </c>
      <c r="W1881" s="111" t="s">
        <v>333</v>
      </c>
      <c r="X1881" t="s">
        <v>7555</v>
      </c>
      <c r="AA1881">
        <f ca="1" t="shared" si="59"/>
        <v>17</v>
      </c>
    </row>
    <row r="1882" spans="1:27">
      <c r="A1882" s="108">
        <v>12</v>
      </c>
      <c r="B1882" s="89" t="str">
        <f t="shared" si="58"/>
        <v>451229200311304517</v>
      </c>
      <c r="C1882" s="89" t="s">
        <v>333</v>
      </c>
      <c r="D1882" s="108" t="s">
        <v>7654</v>
      </c>
      <c r="E1882" s="108" t="s">
        <v>24</v>
      </c>
      <c r="F1882" s="108" t="s">
        <v>20178</v>
      </c>
      <c r="G1882" s="108" t="s">
        <v>20423</v>
      </c>
      <c r="H1882" s="109" t="s">
        <v>7653</v>
      </c>
      <c r="I1882" s="108" t="s">
        <v>30</v>
      </c>
      <c r="J1882" s="108" t="s">
        <v>30</v>
      </c>
      <c r="K1882" s="108" t="s">
        <v>27</v>
      </c>
      <c r="L1882" s="108" t="s">
        <v>30</v>
      </c>
      <c r="M1882" s="108" t="s">
        <v>30</v>
      </c>
      <c r="N1882" s="108" t="s">
        <v>30</v>
      </c>
      <c r="O1882" s="108" t="s">
        <v>27</v>
      </c>
      <c r="P1882" s="108" t="s">
        <v>1517</v>
      </c>
      <c r="Q1882" s="103" t="s">
        <v>7656</v>
      </c>
      <c r="R1882" s="105">
        <v>13471758519</v>
      </c>
      <c r="S1882" s="103" t="s">
        <v>1517</v>
      </c>
      <c r="T1882" s="103" t="s">
        <v>20211</v>
      </c>
      <c r="U1882" s="106" t="s">
        <v>20726</v>
      </c>
      <c r="V1882" s="105" t="s">
        <v>22146</v>
      </c>
      <c r="W1882" s="111" t="s">
        <v>333</v>
      </c>
      <c r="X1882" t="s">
        <v>7655</v>
      </c>
      <c r="AA1882">
        <f ca="1" t="shared" si="59"/>
        <v>17</v>
      </c>
    </row>
    <row r="1883" spans="1:27">
      <c r="A1883" s="108">
        <v>13</v>
      </c>
      <c r="B1883" s="89" t="str">
        <f t="shared" si="58"/>
        <v>452731200401164212</v>
      </c>
      <c r="C1883" s="89" t="s">
        <v>333</v>
      </c>
      <c r="D1883" s="108" t="s">
        <v>7658</v>
      </c>
      <c r="E1883" s="108" t="s">
        <v>24</v>
      </c>
      <c r="F1883" s="108" t="s">
        <v>20131</v>
      </c>
      <c r="G1883" s="108" t="s">
        <v>20232</v>
      </c>
      <c r="H1883" s="109" t="s">
        <v>7657</v>
      </c>
      <c r="I1883" s="108" t="s">
        <v>30</v>
      </c>
      <c r="J1883" s="108" t="s">
        <v>30</v>
      </c>
      <c r="K1883" s="108" t="s">
        <v>30</v>
      </c>
      <c r="L1883" s="108" t="s">
        <v>30</v>
      </c>
      <c r="M1883" s="108" t="s">
        <v>30</v>
      </c>
      <c r="N1883" s="108" t="s">
        <v>30</v>
      </c>
      <c r="O1883" s="108" t="s">
        <v>27</v>
      </c>
      <c r="P1883" s="108" t="s">
        <v>1517</v>
      </c>
      <c r="Q1883" s="103" t="s">
        <v>7659</v>
      </c>
      <c r="R1883" s="105">
        <v>13407753933</v>
      </c>
      <c r="S1883" s="103" t="s">
        <v>1517</v>
      </c>
      <c r="T1883" s="103" t="s">
        <v>20133</v>
      </c>
      <c r="U1883" s="106" t="s">
        <v>20298</v>
      </c>
      <c r="V1883" s="105" t="s">
        <v>20892</v>
      </c>
      <c r="W1883" s="111" t="s">
        <v>333</v>
      </c>
      <c r="X1883" t="s">
        <v>2084</v>
      </c>
      <c r="AA1883">
        <f ca="1" t="shared" si="59"/>
        <v>17</v>
      </c>
    </row>
    <row r="1884" spans="1:27">
      <c r="A1884" s="108">
        <v>14</v>
      </c>
      <c r="B1884" s="89" t="str">
        <f t="shared" si="58"/>
        <v>452731200312020911</v>
      </c>
      <c r="C1884" s="89" t="s">
        <v>333</v>
      </c>
      <c r="D1884" s="108" t="s">
        <v>7661</v>
      </c>
      <c r="E1884" s="108" t="s">
        <v>24</v>
      </c>
      <c r="F1884" s="108" t="s">
        <v>20131</v>
      </c>
      <c r="G1884" s="108" t="s">
        <v>20433</v>
      </c>
      <c r="H1884" s="109" t="s">
        <v>7660</v>
      </c>
      <c r="I1884" s="108" t="s">
        <v>30</v>
      </c>
      <c r="J1884" s="108" t="s">
        <v>30</v>
      </c>
      <c r="K1884" s="108" t="s">
        <v>30</v>
      </c>
      <c r="L1884" s="108" t="s">
        <v>30</v>
      </c>
      <c r="M1884" s="108" t="s">
        <v>30</v>
      </c>
      <c r="N1884" s="108" t="s">
        <v>30</v>
      </c>
      <c r="O1884" s="108" t="s">
        <v>27</v>
      </c>
      <c r="P1884" s="108" t="s">
        <v>1517</v>
      </c>
      <c r="Q1884" s="103" t="s">
        <v>7662</v>
      </c>
      <c r="R1884" s="105">
        <v>18978760363</v>
      </c>
      <c r="S1884" s="103" t="s">
        <v>1517</v>
      </c>
      <c r="T1884" s="103" t="s">
        <v>20151</v>
      </c>
      <c r="U1884" s="106" t="s">
        <v>21249</v>
      </c>
      <c r="V1884" s="105" t="s">
        <v>21000</v>
      </c>
      <c r="W1884" s="111" t="s">
        <v>333</v>
      </c>
      <c r="X1884" t="s">
        <v>17774</v>
      </c>
      <c r="AA1884">
        <f ca="1" t="shared" si="59"/>
        <v>17</v>
      </c>
    </row>
    <row r="1885" spans="1:27">
      <c r="A1885" s="108">
        <v>15</v>
      </c>
      <c r="B1885" s="89" t="str">
        <f t="shared" si="58"/>
        <v>451229200212052713</v>
      </c>
      <c r="C1885" s="89" t="s">
        <v>333</v>
      </c>
      <c r="D1885" s="108" t="s">
        <v>7664</v>
      </c>
      <c r="E1885" s="108" t="s">
        <v>24</v>
      </c>
      <c r="F1885" s="108" t="s">
        <v>20178</v>
      </c>
      <c r="G1885" s="108" t="s">
        <v>20136</v>
      </c>
      <c r="H1885" s="109" t="s">
        <v>7663</v>
      </c>
      <c r="I1885" s="108" t="s">
        <v>27</v>
      </c>
      <c r="J1885" s="108" t="s">
        <v>30</v>
      </c>
      <c r="K1885" s="108" t="s">
        <v>30</v>
      </c>
      <c r="L1885" s="108" t="s">
        <v>30</v>
      </c>
      <c r="M1885" s="108" t="s">
        <v>30</v>
      </c>
      <c r="N1885" s="108" t="s">
        <v>30</v>
      </c>
      <c r="O1885" s="108" t="s">
        <v>27</v>
      </c>
      <c r="P1885" s="108" t="s">
        <v>1517</v>
      </c>
      <c r="Q1885" s="103" t="s">
        <v>4201</v>
      </c>
      <c r="R1885" s="105">
        <v>14736227651</v>
      </c>
      <c r="S1885" s="103" t="s">
        <v>1517</v>
      </c>
      <c r="T1885" s="103" t="s">
        <v>20277</v>
      </c>
      <c r="U1885" s="106" t="s">
        <v>22147</v>
      </c>
      <c r="V1885" s="105" t="s">
        <v>21398</v>
      </c>
      <c r="W1885" s="111" t="s">
        <v>333</v>
      </c>
      <c r="X1885" t="s">
        <v>7665</v>
      </c>
      <c r="AA1885">
        <f ca="1" t="shared" si="59"/>
        <v>18</v>
      </c>
    </row>
    <row r="1886" spans="1:27">
      <c r="A1886" s="108">
        <v>16</v>
      </c>
      <c r="B1886" s="89" t="str">
        <f t="shared" si="58"/>
        <v>452731200311020012</v>
      </c>
      <c r="C1886" s="89" t="s">
        <v>333</v>
      </c>
      <c r="D1886" s="108" t="s">
        <v>7667</v>
      </c>
      <c r="E1886" s="108" t="s">
        <v>24</v>
      </c>
      <c r="F1886" s="108" t="s">
        <v>20178</v>
      </c>
      <c r="G1886" s="108" t="s">
        <v>20423</v>
      </c>
      <c r="H1886" s="109" t="s">
        <v>7666</v>
      </c>
      <c r="I1886" s="108" t="s">
        <v>30</v>
      </c>
      <c r="J1886" s="108" t="s">
        <v>30</v>
      </c>
      <c r="K1886" s="108" t="s">
        <v>30</v>
      </c>
      <c r="L1886" s="108" t="s">
        <v>30</v>
      </c>
      <c r="M1886" s="108" t="s">
        <v>30</v>
      </c>
      <c r="N1886" s="108" t="s">
        <v>30</v>
      </c>
      <c r="O1886" s="108" t="s">
        <v>27</v>
      </c>
      <c r="P1886" s="108" t="s">
        <v>1517</v>
      </c>
      <c r="Q1886" s="103" t="s">
        <v>7669</v>
      </c>
      <c r="R1886" s="105">
        <v>13481866733</v>
      </c>
      <c r="S1886" s="103" t="s">
        <v>1517</v>
      </c>
      <c r="T1886" s="103" t="s">
        <v>1517</v>
      </c>
      <c r="U1886" s="106" t="s">
        <v>20219</v>
      </c>
      <c r="V1886" s="105" t="s">
        <v>20741</v>
      </c>
      <c r="W1886" s="111" t="s">
        <v>333</v>
      </c>
      <c r="X1886" t="s">
        <v>17775</v>
      </c>
      <c r="AA1886">
        <f ca="1" t="shared" si="59"/>
        <v>17</v>
      </c>
    </row>
    <row r="1887" spans="1:27">
      <c r="A1887" s="108">
        <v>17</v>
      </c>
      <c r="B1887" s="89" t="str">
        <f t="shared" si="58"/>
        <v>451229200511250912</v>
      </c>
      <c r="C1887" s="89" t="s">
        <v>333</v>
      </c>
      <c r="D1887" s="108" t="s">
        <v>7671</v>
      </c>
      <c r="E1887" s="108" t="s">
        <v>24</v>
      </c>
      <c r="F1887" s="108" t="s">
        <v>20131</v>
      </c>
      <c r="G1887" s="108" t="s">
        <v>22148</v>
      </c>
      <c r="H1887" s="109" t="s">
        <v>7670</v>
      </c>
      <c r="I1887" s="108" t="s">
        <v>30</v>
      </c>
      <c r="J1887" s="108" t="s">
        <v>30</v>
      </c>
      <c r="K1887" s="108" t="s">
        <v>30</v>
      </c>
      <c r="L1887" s="108" t="s">
        <v>30</v>
      </c>
      <c r="M1887" s="108" t="s">
        <v>30</v>
      </c>
      <c r="N1887" s="108" t="s">
        <v>30</v>
      </c>
      <c r="O1887" s="108" t="s">
        <v>27</v>
      </c>
      <c r="P1887" s="108" t="s">
        <v>1517</v>
      </c>
      <c r="Q1887" s="103" t="s">
        <v>7672</v>
      </c>
      <c r="R1887" s="105">
        <v>18378887670</v>
      </c>
      <c r="S1887" s="103" t="s">
        <v>1517</v>
      </c>
      <c r="T1887" s="103" t="s">
        <v>20151</v>
      </c>
      <c r="U1887" s="106" t="s">
        <v>20983</v>
      </c>
      <c r="V1887" s="105" t="s">
        <v>21368</v>
      </c>
      <c r="W1887" s="111" t="s">
        <v>333</v>
      </c>
      <c r="X1887" t="s">
        <v>17776</v>
      </c>
      <c r="AA1887">
        <f ca="1" t="shared" si="59"/>
        <v>15</v>
      </c>
    </row>
    <row r="1888" spans="1:27">
      <c r="A1888" s="108">
        <v>18</v>
      </c>
      <c r="B1888" s="89" t="str">
        <f t="shared" si="58"/>
        <v>45212720031217362x</v>
      </c>
      <c r="C1888" s="89" t="s">
        <v>333</v>
      </c>
      <c r="D1888" s="108" t="s">
        <v>7674</v>
      </c>
      <c r="E1888" s="108" t="s">
        <v>143</v>
      </c>
      <c r="F1888" s="108" t="s">
        <v>20131</v>
      </c>
      <c r="G1888" s="108" t="s">
        <v>20433</v>
      </c>
      <c r="H1888" s="109" t="s">
        <v>7673</v>
      </c>
      <c r="I1888" s="108" t="s">
        <v>30</v>
      </c>
      <c r="J1888" s="108" t="s">
        <v>30</v>
      </c>
      <c r="K1888" s="108" t="s">
        <v>30</v>
      </c>
      <c r="L1888" s="108" t="s">
        <v>30</v>
      </c>
      <c r="M1888" s="108" t="s">
        <v>30</v>
      </c>
      <c r="N1888" s="108" t="s">
        <v>30</v>
      </c>
      <c r="O1888" s="108" t="s">
        <v>27</v>
      </c>
      <c r="P1888" s="108" t="s">
        <v>20253</v>
      </c>
      <c r="Q1888" s="103" t="s">
        <v>7675</v>
      </c>
      <c r="R1888" s="105">
        <v>15878685981</v>
      </c>
      <c r="S1888" s="103" t="s">
        <v>20253</v>
      </c>
      <c r="T1888" s="103" t="s">
        <v>20379</v>
      </c>
      <c r="U1888" s="106" t="s">
        <v>20380</v>
      </c>
      <c r="V1888" s="105" t="s">
        <v>20381</v>
      </c>
      <c r="W1888" s="111" t="s">
        <v>333</v>
      </c>
      <c r="X1888" t="s">
        <v>622</v>
      </c>
      <c r="AA1888">
        <f ca="1" t="shared" si="59"/>
        <v>17</v>
      </c>
    </row>
    <row r="1889" spans="1:27">
      <c r="A1889" s="108">
        <v>19</v>
      </c>
      <c r="B1889" s="89" t="str">
        <f t="shared" si="58"/>
        <v>451229200309130618</v>
      </c>
      <c r="C1889" s="89" t="s">
        <v>333</v>
      </c>
      <c r="D1889" s="108" t="s">
        <v>7677</v>
      </c>
      <c r="E1889" s="108" t="s">
        <v>24</v>
      </c>
      <c r="F1889" s="108" t="s">
        <v>20131</v>
      </c>
      <c r="G1889" s="108" t="s">
        <v>20168</v>
      </c>
      <c r="H1889" s="109" t="s">
        <v>7676</v>
      </c>
      <c r="I1889" s="108" t="s">
        <v>30</v>
      </c>
      <c r="J1889" s="108" t="s">
        <v>30</v>
      </c>
      <c r="K1889" s="108" t="s">
        <v>30</v>
      </c>
      <c r="L1889" s="108" t="s">
        <v>30</v>
      </c>
      <c r="M1889" s="108" t="s">
        <v>30</v>
      </c>
      <c r="N1889" s="108" t="s">
        <v>30</v>
      </c>
      <c r="O1889" s="108" t="s">
        <v>27</v>
      </c>
      <c r="P1889" s="108" t="s">
        <v>1517</v>
      </c>
      <c r="Q1889" s="103" t="s">
        <v>7679</v>
      </c>
      <c r="R1889" s="105">
        <v>18407781930</v>
      </c>
      <c r="S1889" s="103" t="s">
        <v>1517</v>
      </c>
      <c r="T1889" s="103" t="s">
        <v>20137</v>
      </c>
      <c r="U1889" s="106" t="s">
        <v>20955</v>
      </c>
      <c r="V1889" s="105" t="s">
        <v>20955</v>
      </c>
      <c r="W1889" s="111" t="s">
        <v>333</v>
      </c>
      <c r="X1889" t="s">
        <v>7678</v>
      </c>
      <c r="AA1889">
        <f ca="1" t="shared" si="59"/>
        <v>17</v>
      </c>
    </row>
    <row r="1890" spans="1:27">
      <c r="A1890" s="108">
        <v>20</v>
      </c>
      <c r="B1890" s="89" t="str">
        <f t="shared" si="58"/>
        <v>451229200212110928</v>
      </c>
      <c r="C1890" s="89" t="s">
        <v>333</v>
      </c>
      <c r="D1890" s="108" t="s">
        <v>7681</v>
      </c>
      <c r="E1890" s="108" t="s">
        <v>143</v>
      </c>
      <c r="F1890" s="108" t="s">
        <v>20131</v>
      </c>
      <c r="G1890" s="108" t="s">
        <v>20136</v>
      </c>
      <c r="H1890" s="109" t="s">
        <v>7680</v>
      </c>
      <c r="I1890" s="108" t="s">
        <v>27</v>
      </c>
      <c r="J1890" s="108" t="s">
        <v>30</v>
      </c>
      <c r="K1890" s="108" t="s">
        <v>30</v>
      </c>
      <c r="L1890" s="108" t="s">
        <v>30</v>
      </c>
      <c r="M1890" s="108" t="s">
        <v>30</v>
      </c>
      <c r="N1890" s="108" t="s">
        <v>27</v>
      </c>
      <c r="O1890" s="108" t="s">
        <v>27</v>
      </c>
      <c r="P1890" s="108" t="s">
        <v>1517</v>
      </c>
      <c r="Q1890" s="103" t="s">
        <v>7682</v>
      </c>
      <c r="R1890" s="105">
        <v>13347685518</v>
      </c>
      <c r="S1890" s="103" t="s">
        <v>1517</v>
      </c>
      <c r="T1890" s="103" t="s">
        <v>20151</v>
      </c>
      <c r="U1890" s="106" t="s">
        <v>20152</v>
      </c>
      <c r="V1890" s="105" t="s">
        <v>21352</v>
      </c>
      <c r="W1890" s="111" t="s">
        <v>333</v>
      </c>
      <c r="X1890" t="s">
        <v>17713</v>
      </c>
      <c r="AA1890">
        <f ca="1" t="shared" si="59"/>
        <v>18</v>
      </c>
    </row>
    <row r="1891" spans="1:27">
      <c r="A1891" s="108">
        <v>21</v>
      </c>
      <c r="B1891" s="89" t="str">
        <f t="shared" si="58"/>
        <v>451229200507080025</v>
      </c>
      <c r="C1891" s="89" t="s">
        <v>333</v>
      </c>
      <c r="D1891" s="108" t="s">
        <v>7684</v>
      </c>
      <c r="E1891" s="108" t="s">
        <v>143</v>
      </c>
      <c r="F1891" s="108" t="s">
        <v>20131</v>
      </c>
      <c r="G1891" s="108" t="s">
        <v>21180</v>
      </c>
      <c r="H1891" s="109" t="s">
        <v>7683</v>
      </c>
      <c r="I1891" s="108" t="s">
        <v>30</v>
      </c>
      <c r="J1891" s="108" t="s">
        <v>30</v>
      </c>
      <c r="K1891" s="108" t="s">
        <v>30</v>
      </c>
      <c r="L1891" s="108" t="s">
        <v>30</v>
      </c>
      <c r="M1891" s="108" t="s">
        <v>30</v>
      </c>
      <c r="N1891" s="108" t="s">
        <v>30</v>
      </c>
      <c r="O1891" s="108" t="s">
        <v>27</v>
      </c>
      <c r="P1891" s="108" t="s">
        <v>1517</v>
      </c>
      <c r="Q1891" s="103" t="s">
        <v>7686</v>
      </c>
      <c r="R1891" s="105">
        <v>13691954308</v>
      </c>
      <c r="S1891" s="103" t="s">
        <v>1517</v>
      </c>
      <c r="T1891" s="103" t="s">
        <v>1517</v>
      </c>
      <c r="U1891" s="106" t="s">
        <v>20352</v>
      </c>
      <c r="V1891" s="105" t="s">
        <v>22149</v>
      </c>
      <c r="W1891" s="111" t="s">
        <v>333</v>
      </c>
      <c r="X1891" t="s">
        <v>17777</v>
      </c>
      <c r="AA1891">
        <f ca="1" t="shared" si="59"/>
        <v>16</v>
      </c>
    </row>
    <row r="1892" spans="1:27">
      <c r="A1892" s="108">
        <v>22</v>
      </c>
      <c r="B1892" s="89" t="str">
        <f t="shared" si="58"/>
        <v>452731200301303924</v>
      </c>
      <c r="C1892" s="89" t="s">
        <v>333</v>
      </c>
      <c r="D1892" s="108" t="s">
        <v>7688</v>
      </c>
      <c r="E1892" s="108" t="s">
        <v>143</v>
      </c>
      <c r="F1892" s="108" t="s">
        <v>20131</v>
      </c>
      <c r="G1892" s="108" t="s">
        <v>20157</v>
      </c>
      <c r="H1892" s="109" t="s">
        <v>7687</v>
      </c>
      <c r="I1892" s="108" t="s">
        <v>27</v>
      </c>
      <c r="J1892" s="108" t="s">
        <v>30</v>
      </c>
      <c r="K1892" s="108" t="s">
        <v>30</v>
      </c>
      <c r="L1892" s="108" t="s">
        <v>30</v>
      </c>
      <c r="M1892" s="108" t="s">
        <v>27</v>
      </c>
      <c r="N1892" s="108" t="s">
        <v>30</v>
      </c>
      <c r="O1892" s="108" t="s">
        <v>27</v>
      </c>
      <c r="P1892" s="108" t="s">
        <v>1517</v>
      </c>
      <c r="Q1892" s="103" t="s">
        <v>7690</v>
      </c>
      <c r="R1892" s="105">
        <v>13768281263</v>
      </c>
      <c r="S1892" s="103" t="s">
        <v>1517</v>
      </c>
      <c r="T1892" s="103" t="s">
        <v>20140</v>
      </c>
      <c r="U1892" s="106" t="s">
        <v>20141</v>
      </c>
      <c r="V1892" s="105" t="s">
        <v>22150</v>
      </c>
      <c r="W1892" s="111" t="s">
        <v>333</v>
      </c>
      <c r="X1892" t="s">
        <v>7689</v>
      </c>
      <c r="AA1892">
        <f ca="1" t="shared" si="59"/>
        <v>18</v>
      </c>
    </row>
    <row r="1893" spans="1:27">
      <c r="A1893" s="108">
        <v>23</v>
      </c>
      <c r="B1893" s="89" t="str">
        <f t="shared" si="58"/>
        <v>452731200405034220</v>
      </c>
      <c r="C1893" s="89" t="s">
        <v>333</v>
      </c>
      <c r="D1893" s="108" t="s">
        <v>7692</v>
      </c>
      <c r="E1893" s="108" t="s">
        <v>143</v>
      </c>
      <c r="F1893" s="108" t="s">
        <v>20131</v>
      </c>
      <c r="G1893" s="108" t="s">
        <v>20608</v>
      </c>
      <c r="H1893" s="109" t="s">
        <v>7691</v>
      </c>
      <c r="I1893" s="108" t="s">
        <v>30</v>
      </c>
      <c r="J1893" s="108" t="s">
        <v>30</v>
      </c>
      <c r="K1893" s="108" t="s">
        <v>30</v>
      </c>
      <c r="L1893" s="108" t="s">
        <v>30</v>
      </c>
      <c r="M1893" s="108" t="s">
        <v>30</v>
      </c>
      <c r="N1893" s="108" t="s">
        <v>30</v>
      </c>
      <c r="O1893" s="108" t="s">
        <v>27</v>
      </c>
      <c r="P1893" s="108" t="s">
        <v>1517</v>
      </c>
      <c r="Q1893" s="103" t="s">
        <v>7693</v>
      </c>
      <c r="R1893" s="105">
        <v>15878686969</v>
      </c>
      <c r="S1893" s="103" t="s">
        <v>1517</v>
      </c>
      <c r="T1893" s="103" t="s">
        <v>20133</v>
      </c>
      <c r="U1893" s="106" t="s">
        <v>20133</v>
      </c>
      <c r="V1893" s="105" t="s">
        <v>21916</v>
      </c>
      <c r="W1893" s="111" t="s">
        <v>333</v>
      </c>
      <c r="X1893" t="s">
        <v>6413</v>
      </c>
      <c r="AA1893">
        <f ca="1" t="shared" si="59"/>
        <v>17</v>
      </c>
    </row>
    <row r="1894" spans="1:27">
      <c r="A1894" s="108">
        <v>24</v>
      </c>
      <c r="B1894" s="89" t="str">
        <f t="shared" si="58"/>
        <v>451229200407020324</v>
      </c>
      <c r="C1894" s="89" t="s">
        <v>333</v>
      </c>
      <c r="D1894" s="108" t="s">
        <v>7695</v>
      </c>
      <c r="E1894" s="108" t="s">
        <v>143</v>
      </c>
      <c r="F1894" s="108" t="s">
        <v>20131</v>
      </c>
      <c r="G1894" s="108" t="s">
        <v>20271</v>
      </c>
      <c r="H1894" s="109" t="s">
        <v>7694</v>
      </c>
      <c r="I1894" s="108" t="s">
        <v>30</v>
      </c>
      <c r="J1894" s="108" t="s">
        <v>30</v>
      </c>
      <c r="K1894" s="108" t="s">
        <v>27</v>
      </c>
      <c r="L1894" s="108" t="s">
        <v>30</v>
      </c>
      <c r="M1894" s="108" t="s">
        <v>30</v>
      </c>
      <c r="N1894" s="108" t="s">
        <v>30</v>
      </c>
      <c r="O1894" s="108" t="s">
        <v>27</v>
      </c>
      <c r="P1894" s="108" t="s">
        <v>1517</v>
      </c>
      <c r="Q1894" s="103" t="s">
        <v>7697</v>
      </c>
      <c r="R1894" s="105">
        <v>18378899897</v>
      </c>
      <c r="S1894" s="103" t="s">
        <v>1517</v>
      </c>
      <c r="T1894" s="103" t="s">
        <v>20280</v>
      </c>
      <c r="U1894" s="106" t="s">
        <v>20333</v>
      </c>
      <c r="V1894" s="105" t="s">
        <v>22151</v>
      </c>
      <c r="W1894" s="111" t="s">
        <v>333</v>
      </c>
      <c r="X1894" t="s">
        <v>7696</v>
      </c>
      <c r="AA1894">
        <f ca="1" t="shared" si="59"/>
        <v>17</v>
      </c>
    </row>
    <row r="1895" spans="1:27">
      <c r="A1895" s="108">
        <v>25</v>
      </c>
      <c r="B1895" s="89" t="str">
        <f t="shared" si="58"/>
        <v>451229200208084245</v>
      </c>
      <c r="C1895" s="89" t="s">
        <v>333</v>
      </c>
      <c r="D1895" s="108" t="s">
        <v>7699</v>
      </c>
      <c r="E1895" s="108" t="s">
        <v>143</v>
      </c>
      <c r="F1895" s="108" t="s">
        <v>20131</v>
      </c>
      <c r="G1895" s="108" t="s">
        <v>20182</v>
      </c>
      <c r="H1895" s="109" t="s">
        <v>7698</v>
      </c>
      <c r="I1895" s="108" t="s">
        <v>30</v>
      </c>
      <c r="J1895" s="108" t="s">
        <v>27</v>
      </c>
      <c r="K1895" s="108" t="s">
        <v>27</v>
      </c>
      <c r="L1895" s="108" t="s">
        <v>30</v>
      </c>
      <c r="M1895" s="108" t="s">
        <v>30</v>
      </c>
      <c r="N1895" s="108" t="s">
        <v>27</v>
      </c>
      <c r="O1895" s="108" t="s">
        <v>27</v>
      </c>
      <c r="P1895" s="108" t="s">
        <v>1517</v>
      </c>
      <c r="Q1895" s="103" t="s">
        <v>7701</v>
      </c>
      <c r="R1895" s="105">
        <v>15078611951</v>
      </c>
      <c r="S1895" s="103" t="s">
        <v>1517</v>
      </c>
      <c r="T1895" s="103" t="s">
        <v>20133</v>
      </c>
      <c r="U1895" s="106" t="s">
        <v>20528</v>
      </c>
      <c r="V1895" s="105" t="s">
        <v>22152</v>
      </c>
      <c r="W1895" s="111" t="s">
        <v>333</v>
      </c>
      <c r="X1895" t="s">
        <v>7700</v>
      </c>
      <c r="AA1895">
        <f ca="1" t="shared" si="59"/>
        <v>19</v>
      </c>
    </row>
    <row r="1896" spans="1:27">
      <c r="A1896" s="108">
        <v>26</v>
      </c>
      <c r="B1896" s="89" t="str">
        <f t="shared" si="58"/>
        <v>451229200310092727</v>
      </c>
      <c r="C1896" s="89" t="s">
        <v>333</v>
      </c>
      <c r="D1896" s="108" t="s">
        <v>7703</v>
      </c>
      <c r="E1896" s="108" t="s">
        <v>143</v>
      </c>
      <c r="F1896" s="108" t="s">
        <v>20178</v>
      </c>
      <c r="G1896" s="108" t="s">
        <v>20307</v>
      </c>
      <c r="H1896" s="109" t="s">
        <v>7702</v>
      </c>
      <c r="I1896" s="108" t="s">
        <v>27</v>
      </c>
      <c r="J1896" s="108" t="s">
        <v>30</v>
      </c>
      <c r="K1896" s="108" t="s">
        <v>30</v>
      </c>
      <c r="L1896" s="108" t="s">
        <v>30</v>
      </c>
      <c r="M1896" s="108" t="s">
        <v>30</v>
      </c>
      <c r="N1896" s="108" t="s">
        <v>30</v>
      </c>
      <c r="O1896" s="108" t="s">
        <v>27</v>
      </c>
      <c r="P1896" s="108" t="s">
        <v>1517</v>
      </c>
      <c r="Q1896" s="103" t="s">
        <v>7705</v>
      </c>
      <c r="R1896" s="105">
        <v>18377822447</v>
      </c>
      <c r="S1896" s="103" t="s">
        <v>1517</v>
      </c>
      <c r="T1896" s="103" t="s">
        <v>20277</v>
      </c>
      <c r="U1896" s="106" t="s">
        <v>21126</v>
      </c>
      <c r="V1896" s="105" t="s">
        <v>21015</v>
      </c>
      <c r="W1896" s="111" t="s">
        <v>333</v>
      </c>
      <c r="X1896" t="s">
        <v>7704</v>
      </c>
      <c r="AA1896">
        <f ca="1" t="shared" si="59"/>
        <v>17</v>
      </c>
    </row>
    <row r="1897" spans="1:27">
      <c r="A1897" s="108">
        <v>27</v>
      </c>
      <c r="B1897" s="89" t="str">
        <f t="shared" si="58"/>
        <v>452731200310111238</v>
      </c>
      <c r="C1897" s="89" t="s">
        <v>333</v>
      </c>
      <c r="D1897" s="108" t="s">
        <v>7707</v>
      </c>
      <c r="E1897" s="108" t="s">
        <v>24</v>
      </c>
      <c r="F1897" s="108" t="s">
        <v>20131</v>
      </c>
      <c r="G1897" s="108" t="s">
        <v>20307</v>
      </c>
      <c r="H1897" s="109" t="s">
        <v>7706</v>
      </c>
      <c r="I1897" s="108" t="s">
        <v>30</v>
      </c>
      <c r="J1897" s="108" t="s">
        <v>30</v>
      </c>
      <c r="K1897" s="108" t="s">
        <v>30</v>
      </c>
      <c r="L1897" s="108" t="s">
        <v>30</v>
      </c>
      <c r="M1897" s="108" t="s">
        <v>30</v>
      </c>
      <c r="N1897" s="108" t="s">
        <v>30</v>
      </c>
      <c r="O1897" s="108" t="s">
        <v>27</v>
      </c>
      <c r="P1897" s="108" t="s">
        <v>1517</v>
      </c>
      <c r="Q1897" s="103" t="s">
        <v>7708</v>
      </c>
      <c r="R1897" s="105">
        <v>18070811319</v>
      </c>
      <c r="S1897" s="103" t="s">
        <v>1517</v>
      </c>
      <c r="T1897" s="103" t="s">
        <v>20169</v>
      </c>
      <c r="U1897" s="106" t="s">
        <v>20242</v>
      </c>
      <c r="V1897" s="105" t="s">
        <v>21016</v>
      </c>
      <c r="W1897" s="111" t="s">
        <v>333</v>
      </c>
      <c r="X1897" t="s">
        <v>17778</v>
      </c>
      <c r="AA1897">
        <f ca="1" t="shared" si="59"/>
        <v>17</v>
      </c>
    </row>
    <row r="1898" spans="1:27">
      <c r="A1898" s="108">
        <v>28</v>
      </c>
      <c r="B1898" s="89" t="str">
        <f t="shared" si="58"/>
        <v>451229200307274212</v>
      </c>
      <c r="C1898" s="89" t="s">
        <v>333</v>
      </c>
      <c r="D1898" s="108" t="s">
        <v>7710</v>
      </c>
      <c r="E1898" s="108" t="s">
        <v>24</v>
      </c>
      <c r="F1898" s="108" t="s">
        <v>20131</v>
      </c>
      <c r="G1898" s="108" t="s">
        <v>20214</v>
      </c>
      <c r="H1898" s="109" t="s">
        <v>7709</v>
      </c>
      <c r="I1898" s="108" t="s">
        <v>27</v>
      </c>
      <c r="J1898" s="108" t="s">
        <v>27</v>
      </c>
      <c r="K1898" s="108" t="s">
        <v>30</v>
      </c>
      <c r="L1898" s="108" t="s">
        <v>30</v>
      </c>
      <c r="M1898" s="108" t="s">
        <v>30</v>
      </c>
      <c r="N1898" s="108" t="s">
        <v>30</v>
      </c>
      <c r="O1898" s="108" t="s">
        <v>27</v>
      </c>
      <c r="P1898" s="108" t="s">
        <v>1517</v>
      </c>
      <c r="Q1898" s="103" t="s">
        <v>7712</v>
      </c>
      <c r="R1898" s="105">
        <v>18778096248</v>
      </c>
      <c r="S1898" s="103" t="s">
        <v>1517</v>
      </c>
      <c r="T1898" s="103" t="s">
        <v>20133</v>
      </c>
      <c r="U1898" s="106" t="s">
        <v>20528</v>
      </c>
      <c r="V1898" s="105" t="s">
        <v>21155</v>
      </c>
      <c r="W1898" s="111" t="s">
        <v>333</v>
      </c>
      <c r="X1898" t="s">
        <v>7711</v>
      </c>
      <c r="AA1898">
        <f ca="1" t="shared" si="59"/>
        <v>18</v>
      </c>
    </row>
    <row r="1899" spans="1:27">
      <c r="A1899" s="108">
        <v>29</v>
      </c>
      <c r="B1899" s="89" t="str">
        <f t="shared" si="58"/>
        <v>452731200401193910</v>
      </c>
      <c r="C1899" s="89" t="s">
        <v>333</v>
      </c>
      <c r="D1899" s="108" t="s">
        <v>2702</v>
      </c>
      <c r="E1899" s="108" t="s">
        <v>24</v>
      </c>
      <c r="F1899" s="108" t="s">
        <v>20131</v>
      </c>
      <c r="G1899" s="108" t="s">
        <v>20232</v>
      </c>
      <c r="H1899" s="109" t="s">
        <v>7713</v>
      </c>
      <c r="I1899" s="108" t="s">
        <v>27</v>
      </c>
      <c r="J1899" s="108" t="s">
        <v>30</v>
      </c>
      <c r="K1899" s="108" t="s">
        <v>30</v>
      </c>
      <c r="L1899" s="108" t="s">
        <v>30</v>
      </c>
      <c r="M1899" s="108" t="s">
        <v>30</v>
      </c>
      <c r="N1899" s="108" t="s">
        <v>30</v>
      </c>
      <c r="O1899" s="108" t="s">
        <v>27</v>
      </c>
      <c r="P1899" s="108" t="s">
        <v>1517</v>
      </c>
      <c r="Q1899" s="103" t="s">
        <v>7715</v>
      </c>
      <c r="R1899" s="105">
        <v>15777802897</v>
      </c>
      <c r="S1899" s="103" t="s">
        <v>1517</v>
      </c>
      <c r="T1899" s="103" t="s">
        <v>20140</v>
      </c>
      <c r="U1899" s="106" t="s">
        <v>20318</v>
      </c>
      <c r="V1899" s="105" t="s">
        <v>20611</v>
      </c>
      <c r="W1899" s="111" t="s">
        <v>333</v>
      </c>
      <c r="X1899" t="s">
        <v>7714</v>
      </c>
      <c r="AA1899">
        <f ca="1" t="shared" si="59"/>
        <v>17</v>
      </c>
    </row>
    <row r="1900" spans="1:27">
      <c r="A1900" s="108">
        <v>30</v>
      </c>
      <c r="B1900" s="89" t="str">
        <f t="shared" si="58"/>
        <v>45273120030131421X</v>
      </c>
      <c r="C1900" s="89" t="s">
        <v>333</v>
      </c>
      <c r="D1900" s="108" t="s">
        <v>7717</v>
      </c>
      <c r="E1900" s="108" t="s">
        <v>24</v>
      </c>
      <c r="F1900" s="108" t="s">
        <v>20131</v>
      </c>
      <c r="G1900" s="108" t="s">
        <v>20157</v>
      </c>
      <c r="H1900" s="109" t="s">
        <v>7716</v>
      </c>
      <c r="I1900" s="108" t="s">
        <v>27</v>
      </c>
      <c r="J1900" s="108" t="s">
        <v>30</v>
      </c>
      <c r="K1900" s="108" t="s">
        <v>30</v>
      </c>
      <c r="L1900" s="108" t="s">
        <v>30</v>
      </c>
      <c r="M1900" s="108" t="s">
        <v>30</v>
      </c>
      <c r="N1900" s="108" t="s">
        <v>30</v>
      </c>
      <c r="O1900" s="108" t="s">
        <v>27</v>
      </c>
      <c r="P1900" s="108" t="s">
        <v>1517</v>
      </c>
      <c r="Q1900" s="103" t="s">
        <v>7719</v>
      </c>
      <c r="R1900" s="105">
        <v>18378897158</v>
      </c>
      <c r="S1900" s="103" t="s">
        <v>1517</v>
      </c>
      <c r="T1900" s="103" t="s">
        <v>20133</v>
      </c>
      <c r="U1900" s="106" t="s">
        <v>20134</v>
      </c>
      <c r="V1900" s="105" t="s">
        <v>22153</v>
      </c>
      <c r="W1900" s="111" t="s">
        <v>333</v>
      </c>
      <c r="X1900" t="s">
        <v>7718</v>
      </c>
      <c r="AA1900">
        <f ca="1" t="shared" si="59"/>
        <v>18</v>
      </c>
    </row>
    <row r="1901" spans="1:27">
      <c r="A1901" s="108">
        <v>31</v>
      </c>
      <c r="B1901" s="89" t="str">
        <f t="shared" si="58"/>
        <v>452731200303021816</v>
      </c>
      <c r="C1901" s="89" t="s">
        <v>333</v>
      </c>
      <c r="D1901" s="108" t="s">
        <v>7721</v>
      </c>
      <c r="E1901" s="108" t="s">
        <v>24</v>
      </c>
      <c r="F1901" s="108" t="s">
        <v>20131</v>
      </c>
      <c r="G1901" s="108" t="s">
        <v>20202</v>
      </c>
      <c r="H1901" s="109" t="s">
        <v>7720</v>
      </c>
      <c r="I1901" s="108" t="s">
        <v>30</v>
      </c>
      <c r="J1901" s="108" t="s">
        <v>30</v>
      </c>
      <c r="K1901" s="108" t="s">
        <v>30</v>
      </c>
      <c r="L1901" s="108" t="s">
        <v>30</v>
      </c>
      <c r="M1901" s="108" t="s">
        <v>30</v>
      </c>
      <c r="N1901" s="108" t="s">
        <v>30</v>
      </c>
      <c r="O1901" s="108" t="s">
        <v>27</v>
      </c>
      <c r="P1901" s="108" t="s">
        <v>1517</v>
      </c>
      <c r="Q1901" s="103" t="s">
        <v>7723</v>
      </c>
      <c r="R1901" s="105">
        <v>13737981563</v>
      </c>
      <c r="S1901" s="103" t="s">
        <v>1517</v>
      </c>
      <c r="T1901" s="103" t="s">
        <v>20208</v>
      </c>
      <c r="U1901" s="106" t="s">
        <v>20720</v>
      </c>
      <c r="V1901" s="105" t="s">
        <v>20438</v>
      </c>
      <c r="W1901" s="111" t="s">
        <v>333</v>
      </c>
      <c r="X1901" t="s">
        <v>7722</v>
      </c>
      <c r="AA1901">
        <f ca="1" t="shared" si="59"/>
        <v>18</v>
      </c>
    </row>
    <row r="1902" spans="1:27">
      <c r="A1902" s="108">
        <v>32</v>
      </c>
      <c r="B1902" s="89" t="str">
        <f t="shared" si="58"/>
        <v>452731200308105736</v>
      </c>
      <c r="C1902" s="89" t="s">
        <v>333</v>
      </c>
      <c r="D1902" s="108" t="s">
        <v>7725</v>
      </c>
      <c r="E1902" s="108" t="s">
        <v>24</v>
      </c>
      <c r="F1902" s="108" t="s">
        <v>20178</v>
      </c>
      <c r="G1902" s="108" t="s">
        <v>20163</v>
      </c>
      <c r="H1902" s="109" t="s">
        <v>7724</v>
      </c>
      <c r="I1902" s="108" t="s">
        <v>30</v>
      </c>
      <c r="J1902" s="108" t="s">
        <v>30</v>
      </c>
      <c r="K1902" s="108" t="s">
        <v>30</v>
      </c>
      <c r="L1902" s="108" t="s">
        <v>30</v>
      </c>
      <c r="M1902" s="108" t="s">
        <v>30</v>
      </c>
      <c r="N1902" s="108" t="s">
        <v>30</v>
      </c>
      <c r="O1902" s="108" t="s">
        <v>27</v>
      </c>
      <c r="P1902" s="108" t="s">
        <v>1517</v>
      </c>
      <c r="Q1902" s="103" t="s">
        <v>7726</v>
      </c>
      <c r="R1902" s="105">
        <v>18707785721</v>
      </c>
      <c r="S1902" s="103" t="s">
        <v>1517</v>
      </c>
      <c r="T1902" s="103" t="s">
        <v>1517</v>
      </c>
      <c r="U1902" s="106" t="s">
        <v>20593</v>
      </c>
      <c r="V1902" s="105" t="s">
        <v>20768</v>
      </c>
      <c r="W1902" s="111" t="s">
        <v>333</v>
      </c>
      <c r="X1902" t="s">
        <v>17678</v>
      </c>
      <c r="AA1902">
        <f ca="1" t="shared" si="59"/>
        <v>18</v>
      </c>
    </row>
    <row r="1903" spans="1:27">
      <c r="A1903" s="108">
        <v>33</v>
      </c>
      <c r="B1903" s="89" t="str">
        <f t="shared" si="58"/>
        <v>452731200310100037</v>
      </c>
      <c r="C1903" s="89" t="s">
        <v>333</v>
      </c>
      <c r="D1903" s="108" t="s">
        <v>7728</v>
      </c>
      <c r="E1903" s="108" t="s">
        <v>24</v>
      </c>
      <c r="F1903" s="108" t="s">
        <v>20131</v>
      </c>
      <c r="G1903" s="108" t="s">
        <v>20307</v>
      </c>
      <c r="H1903" s="109" t="s">
        <v>7727</v>
      </c>
      <c r="I1903" s="108" t="s">
        <v>30</v>
      </c>
      <c r="J1903" s="108" t="s">
        <v>27</v>
      </c>
      <c r="K1903" s="108" t="s">
        <v>30</v>
      </c>
      <c r="L1903" s="108" t="s">
        <v>30</v>
      </c>
      <c r="M1903" s="108" t="s">
        <v>30</v>
      </c>
      <c r="N1903" s="108" t="s">
        <v>30</v>
      </c>
      <c r="O1903" s="108" t="s">
        <v>27</v>
      </c>
      <c r="P1903" s="108" t="s">
        <v>1517</v>
      </c>
      <c r="Q1903" s="103" t="s">
        <v>7730</v>
      </c>
      <c r="R1903" s="105">
        <v>14797768385</v>
      </c>
      <c r="S1903" s="103" t="s">
        <v>1517</v>
      </c>
      <c r="T1903" s="103" t="s">
        <v>1517</v>
      </c>
      <c r="U1903" s="106" t="s">
        <v>20740</v>
      </c>
      <c r="V1903" s="105" t="s">
        <v>22154</v>
      </c>
      <c r="W1903" s="111" t="s">
        <v>333</v>
      </c>
      <c r="X1903" t="s">
        <v>17779</v>
      </c>
      <c r="AA1903">
        <f ca="1" t="shared" si="59"/>
        <v>17</v>
      </c>
    </row>
    <row r="1904" spans="1:27">
      <c r="A1904" s="108">
        <v>34</v>
      </c>
      <c r="B1904" s="89" t="str">
        <f t="shared" si="58"/>
        <v>451229200303281271</v>
      </c>
      <c r="C1904" s="89" t="s">
        <v>333</v>
      </c>
      <c r="D1904" s="108" t="s">
        <v>7732</v>
      </c>
      <c r="E1904" s="108" t="s">
        <v>24</v>
      </c>
      <c r="F1904" s="108" t="s">
        <v>20131</v>
      </c>
      <c r="G1904" s="108" t="s">
        <v>20202</v>
      </c>
      <c r="H1904" s="109" t="s">
        <v>7731</v>
      </c>
      <c r="I1904" s="108" t="s">
        <v>30</v>
      </c>
      <c r="J1904" s="108" t="s">
        <v>30</v>
      </c>
      <c r="K1904" s="108" t="s">
        <v>30</v>
      </c>
      <c r="L1904" s="108" t="s">
        <v>30</v>
      </c>
      <c r="M1904" s="108" t="s">
        <v>30</v>
      </c>
      <c r="N1904" s="108" t="s">
        <v>30</v>
      </c>
      <c r="O1904" s="108" t="s">
        <v>27</v>
      </c>
      <c r="P1904" s="108" t="s">
        <v>1517</v>
      </c>
      <c r="Q1904" s="103" t="s">
        <v>7733</v>
      </c>
      <c r="R1904" s="105">
        <v>18877841637</v>
      </c>
      <c r="S1904" s="103" t="s">
        <v>1517</v>
      </c>
      <c r="T1904" s="103" t="s">
        <v>20169</v>
      </c>
      <c r="U1904" s="106" t="s">
        <v>20242</v>
      </c>
      <c r="V1904" s="105" t="s">
        <v>22107</v>
      </c>
      <c r="W1904" s="111" t="s">
        <v>333</v>
      </c>
      <c r="X1904" t="s">
        <v>17755</v>
      </c>
      <c r="AA1904">
        <f ca="1" t="shared" si="59"/>
        <v>18</v>
      </c>
    </row>
    <row r="1905" spans="1:27">
      <c r="A1905" s="108">
        <v>35</v>
      </c>
      <c r="B1905" s="89" t="str">
        <f t="shared" si="58"/>
        <v>452731200210044234</v>
      </c>
      <c r="C1905" s="89" t="s">
        <v>333</v>
      </c>
      <c r="D1905" s="108" t="s">
        <v>7735</v>
      </c>
      <c r="E1905" s="108" t="s">
        <v>24</v>
      </c>
      <c r="F1905" s="108" t="s">
        <v>20131</v>
      </c>
      <c r="G1905" s="108" t="s">
        <v>20132</v>
      </c>
      <c r="H1905" s="109" t="s">
        <v>7734</v>
      </c>
      <c r="I1905" s="108" t="s">
        <v>27</v>
      </c>
      <c r="J1905" s="108" t="s">
        <v>30</v>
      </c>
      <c r="K1905" s="108" t="s">
        <v>30</v>
      </c>
      <c r="L1905" s="108" t="s">
        <v>30</v>
      </c>
      <c r="M1905" s="108" t="s">
        <v>30</v>
      </c>
      <c r="N1905" s="108" t="s">
        <v>30</v>
      </c>
      <c r="O1905" s="108" t="s">
        <v>27</v>
      </c>
      <c r="P1905" s="108" t="s">
        <v>1517</v>
      </c>
      <c r="Q1905" s="103" t="s">
        <v>7737</v>
      </c>
      <c r="R1905" s="105">
        <v>18278868321</v>
      </c>
      <c r="S1905" s="103" t="s">
        <v>1517</v>
      </c>
      <c r="T1905" s="103" t="s">
        <v>20133</v>
      </c>
      <c r="U1905" s="106" t="s">
        <v>20321</v>
      </c>
      <c r="V1905" s="105" t="s">
        <v>22155</v>
      </c>
      <c r="W1905" s="111" t="s">
        <v>333</v>
      </c>
      <c r="X1905" t="s">
        <v>7736</v>
      </c>
      <c r="AA1905">
        <f ca="1" t="shared" si="59"/>
        <v>18</v>
      </c>
    </row>
    <row r="1906" spans="1:27">
      <c r="A1906" s="108">
        <v>36</v>
      </c>
      <c r="B1906" s="89" t="str">
        <f t="shared" si="58"/>
        <v>452702200403111577</v>
      </c>
      <c r="C1906" s="89" t="s">
        <v>333</v>
      </c>
      <c r="D1906" s="108" t="s">
        <v>7739</v>
      </c>
      <c r="E1906" s="108" t="s">
        <v>24</v>
      </c>
      <c r="F1906" s="108" t="s">
        <v>20205</v>
      </c>
      <c r="G1906" s="108" t="s">
        <v>20707</v>
      </c>
      <c r="H1906" s="109" t="s">
        <v>7738</v>
      </c>
      <c r="I1906" s="108" t="s">
        <v>30</v>
      </c>
      <c r="J1906" s="108" t="s">
        <v>30</v>
      </c>
      <c r="K1906" s="108" t="s">
        <v>30</v>
      </c>
      <c r="L1906" s="108" t="s">
        <v>30</v>
      </c>
      <c r="M1906" s="108" t="s">
        <v>30</v>
      </c>
      <c r="N1906" s="108" t="s">
        <v>30</v>
      </c>
      <c r="O1906" s="108" t="s">
        <v>27</v>
      </c>
      <c r="P1906" s="108" t="s">
        <v>1517</v>
      </c>
      <c r="Q1906" s="103" t="s">
        <v>7741</v>
      </c>
      <c r="R1906" s="105">
        <v>18378889189</v>
      </c>
      <c r="S1906" s="103" t="s">
        <v>1517</v>
      </c>
      <c r="T1906" s="103" t="s">
        <v>1517</v>
      </c>
      <c r="U1906" s="106" t="s">
        <v>21070</v>
      </c>
      <c r="V1906" s="105" t="s">
        <v>22156</v>
      </c>
      <c r="W1906" s="111" t="s">
        <v>333</v>
      </c>
      <c r="X1906" t="s">
        <v>17780</v>
      </c>
      <c r="AA1906">
        <f ca="1" t="shared" si="59"/>
        <v>17</v>
      </c>
    </row>
    <row r="1907" spans="1:27">
      <c r="A1907" s="108">
        <v>37</v>
      </c>
      <c r="B1907" s="89" t="str">
        <f t="shared" si="58"/>
        <v>452731200405262418</v>
      </c>
      <c r="C1907" s="89" t="s">
        <v>333</v>
      </c>
      <c r="D1907" s="108" t="s">
        <v>7743</v>
      </c>
      <c r="E1907" s="108" t="s">
        <v>24</v>
      </c>
      <c r="F1907" s="108" t="s">
        <v>20131</v>
      </c>
      <c r="G1907" s="108" t="s">
        <v>20608</v>
      </c>
      <c r="H1907" s="109" t="s">
        <v>7742</v>
      </c>
      <c r="I1907" s="108" t="s">
        <v>30</v>
      </c>
      <c r="J1907" s="108" t="s">
        <v>30</v>
      </c>
      <c r="K1907" s="108" t="s">
        <v>30</v>
      </c>
      <c r="L1907" s="108" t="s">
        <v>30</v>
      </c>
      <c r="M1907" s="108" t="s">
        <v>30</v>
      </c>
      <c r="N1907" s="108" t="s">
        <v>30</v>
      </c>
      <c r="O1907" s="108" t="s">
        <v>27</v>
      </c>
      <c r="P1907" s="108" t="s">
        <v>1517</v>
      </c>
      <c r="Q1907" s="103" t="s">
        <v>7745</v>
      </c>
      <c r="R1907" s="105">
        <v>15007807518</v>
      </c>
      <c r="S1907" s="103" t="s">
        <v>1517</v>
      </c>
      <c r="T1907" s="103" t="s">
        <v>20191</v>
      </c>
      <c r="U1907" s="106" t="s">
        <v>20192</v>
      </c>
      <c r="V1907" s="105" t="s">
        <v>22157</v>
      </c>
      <c r="W1907" s="111" t="s">
        <v>333</v>
      </c>
      <c r="X1907" t="s">
        <v>7744</v>
      </c>
      <c r="AA1907">
        <f ca="1" t="shared" si="59"/>
        <v>17</v>
      </c>
    </row>
    <row r="1908" spans="1:27">
      <c r="A1908" s="108">
        <v>38</v>
      </c>
      <c r="B1908" s="89" t="str">
        <f t="shared" si="58"/>
        <v>452731200303040611</v>
      </c>
      <c r="C1908" s="89" t="s">
        <v>333</v>
      </c>
      <c r="D1908" s="108" t="s">
        <v>7747</v>
      </c>
      <c r="E1908" s="108" t="s">
        <v>24</v>
      </c>
      <c r="F1908" s="108" t="s">
        <v>20131</v>
      </c>
      <c r="G1908" s="108" t="s">
        <v>20202</v>
      </c>
      <c r="H1908" s="109" t="s">
        <v>7746</v>
      </c>
      <c r="I1908" s="108" t="s">
        <v>30</v>
      </c>
      <c r="J1908" s="108" t="s">
        <v>30</v>
      </c>
      <c r="K1908" s="108" t="s">
        <v>30</v>
      </c>
      <c r="L1908" s="108" t="s">
        <v>30</v>
      </c>
      <c r="M1908" s="108" t="s">
        <v>30</v>
      </c>
      <c r="N1908" s="108" t="s">
        <v>30</v>
      </c>
      <c r="O1908" s="108" t="s">
        <v>27</v>
      </c>
      <c r="P1908" s="108" t="s">
        <v>1517</v>
      </c>
      <c r="Q1908" s="103" t="s">
        <v>7749</v>
      </c>
      <c r="R1908" s="105">
        <v>18278828009</v>
      </c>
      <c r="S1908" s="103" t="s">
        <v>1517</v>
      </c>
      <c r="T1908" s="103" t="s">
        <v>20137</v>
      </c>
      <c r="U1908" s="106" t="s">
        <v>20874</v>
      </c>
      <c r="V1908" s="105" t="s">
        <v>22158</v>
      </c>
      <c r="W1908" s="111" t="s">
        <v>333</v>
      </c>
      <c r="X1908" t="s">
        <v>7748</v>
      </c>
      <c r="AA1908">
        <f ca="1" t="shared" si="59"/>
        <v>18</v>
      </c>
    </row>
    <row r="1909" spans="1:27">
      <c r="A1909" s="108">
        <v>39</v>
      </c>
      <c r="B1909" s="89" t="str">
        <f t="shared" si="58"/>
        <v>452731200401072713</v>
      </c>
      <c r="C1909" s="89" t="s">
        <v>333</v>
      </c>
      <c r="D1909" s="108" t="s">
        <v>7751</v>
      </c>
      <c r="E1909" s="108" t="s">
        <v>24</v>
      </c>
      <c r="F1909" s="108" t="s">
        <v>20131</v>
      </c>
      <c r="G1909" s="108" t="s">
        <v>20232</v>
      </c>
      <c r="H1909" s="109" t="s">
        <v>7750</v>
      </c>
      <c r="I1909" s="108" t="s">
        <v>27</v>
      </c>
      <c r="J1909" s="108" t="s">
        <v>30</v>
      </c>
      <c r="K1909" s="108" t="s">
        <v>30</v>
      </c>
      <c r="L1909" s="108" t="s">
        <v>30</v>
      </c>
      <c r="M1909" s="108" t="s">
        <v>30</v>
      </c>
      <c r="N1909" s="108" t="s">
        <v>30</v>
      </c>
      <c r="O1909" s="108" t="s">
        <v>27</v>
      </c>
      <c r="P1909" s="108" t="s">
        <v>1517</v>
      </c>
      <c r="Q1909" s="103" t="s">
        <v>109</v>
      </c>
      <c r="R1909" s="105">
        <v>13877896590</v>
      </c>
      <c r="S1909" s="103" t="s">
        <v>1517</v>
      </c>
      <c r="T1909" s="103" t="s">
        <v>20277</v>
      </c>
      <c r="U1909" s="106" t="s">
        <v>20563</v>
      </c>
      <c r="V1909" s="105" t="s">
        <v>22159</v>
      </c>
      <c r="W1909" s="111" t="s">
        <v>333</v>
      </c>
      <c r="X1909" t="s">
        <v>7752</v>
      </c>
      <c r="AA1909">
        <f ca="1" t="shared" si="59"/>
        <v>17</v>
      </c>
    </row>
    <row r="1910" spans="1:27">
      <c r="A1910" s="108">
        <v>40</v>
      </c>
      <c r="B1910" s="89" t="str">
        <f t="shared" si="58"/>
        <v>452731200309125712</v>
      </c>
      <c r="C1910" s="89" t="s">
        <v>333</v>
      </c>
      <c r="D1910" s="108" t="s">
        <v>7038</v>
      </c>
      <c r="E1910" s="108" t="s">
        <v>24</v>
      </c>
      <c r="F1910" s="108" t="s">
        <v>20131</v>
      </c>
      <c r="G1910" s="108" t="s">
        <v>20168</v>
      </c>
      <c r="H1910" s="109" t="s">
        <v>7037</v>
      </c>
      <c r="I1910" s="108" t="s">
        <v>30</v>
      </c>
      <c r="J1910" s="108" t="s">
        <v>30</v>
      </c>
      <c r="K1910" s="108" t="s">
        <v>30</v>
      </c>
      <c r="L1910" s="108" t="s">
        <v>30</v>
      </c>
      <c r="M1910" s="108" t="s">
        <v>30</v>
      </c>
      <c r="N1910" s="108" t="s">
        <v>30</v>
      </c>
      <c r="O1910" s="108" t="s">
        <v>27</v>
      </c>
      <c r="P1910" s="108" t="s">
        <v>1517</v>
      </c>
      <c r="Q1910" s="103" t="s">
        <v>7754</v>
      </c>
      <c r="R1910" s="105">
        <v>18907789830</v>
      </c>
      <c r="S1910" s="103" t="s">
        <v>1517</v>
      </c>
      <c r="T1910" s="103" t="s">
        <v>1517</v>
      </c>
      <c r="U1910" s="106" t="s">
        <v>20593</v>
      </c>
      <c r="V1910" s="105" t="s">
        <v>22160</v>
      </c>
      <c r="W1910" s="111" t="s">
        <v>333</v>
      </c>
      <c r="X1910" t="s">
        <v>17781</v>
      </c>
      <c r="AA1910">
        <f ca="1" t="shared" si="59"/>
        <v>17</v>
      </c>
    </row>
    <row r="1911" spans="1:27">
      <c r="A1911" s="108">
        <v>41</v>
      </c>
      <c r="B1911" s="89" t="str">
        <f t="shared" si="58"/>
        <v>452127200309201220</v>
      </c>
      <c r="C1911" s="89" t="s">
        <v>333</v>
      </c>
      <c r="D1911" s="108" t="s">
        <v>7756</v>
      </c>
      <c r="E1911" s="108" t="s">
        <v>143</v>
      </c>
      <c r="F1911" s="108" t="s">
        <v>20131</v>
      </c>
      <c r="G1911" s="108" t="s">
        <v>20168</v>
      </c>
      <c r="H1911" s="109" t="s">
        <v>7755</v>
      </c>
      <c r="I1911" s="108" t="s">
        <v>30</v>
      </c>
      <c r="J1911" s="108" t="s">
        <v>30</v>
      </c>
      <c r="K1911" s="108" t="s">
        <v>30</v>
      </c>
      <c r="L1911" s="108" t="s">
        <v>30</v>
      </c>
      <c r="M1911" s="108" t="s">
        <v>30</v>
      </c>
      <c r="N1911" s="108" t="s">
        <v>30</v>
      </c>
      <c r="O1911" s="108" t="s">
        <v>27</v>
      </c>
      <c r="P1911" s="108" t="s">
        <v>20253</v>
      </c>
      <c r="Q1911" s="103" t="s">
        <v>7758</v>
      </c>
      <c r="R1911" s="105">
        <v>15878846277</v>
      </c>
      <c r="S1911" s="103" t="s">
        <v>20253</v>
      </c>
      <c r="T1911" s="103" t="s">
        <v>21329</v>
      </c>
      <c r="U1911" s="106" t="s">
        <v>22161</v>
      </c>
      <c r="V1911" s="105" t="s">
        <v>21394</v>
      </c>
      <c r="W1911" s="111" t="s">
        <v>333</v>
      </c>
      <c r="X1911" t="s">
        <v>7757</v>
      </c>
      <c r="AA1911">
        <f ca="1" t="shared" si="59"/>
        <v>17</v>
      </c>
    </row>
    <row r="1912" spans="1:27">
      <c r="A1912" s="108">
        <v>42</v>
      </c>
      <c r="B1912" s="89" t="str">
        <f t="shared" si="58"/>
        <v>452731200401184520</v>
      </c>
      <c r="C1912" s="89" t="s">
        <v>333</v>
      </c>
      <c r="D1912" s="108" t="s">
        <v>7761</v>
      </c>
      <c r="E1912" s="108" t="s">
        <v>143</v>
      </c>
      <c r="F1912" s="108" t="s">
        <v>20131</v>
      </c>
      <c r="G1912" s="108" t="s">
        <v>20232</v>
      </c>
      <c r="H1912" s="109" t="s">
        <v>7760</v>
      </c>
      <c r="I1912" s="108" t="s">
        <v>27</v>
      </c>
      <c r="J1912" s="108" t="s">
        <v>30</v>
      </c>
      <c r="K1912" s="108" t="s">
        <v>30</v>
      </c>
      <c r="L1912" s="108" t="s">
        <v>30</v>
      </c>
      <c r="M1912" s="108" t="s">
        <v>30</v>
      </c>
      <c r="N1912" s="108" t="s">
        <v>30</v>
      </c>
      <c r="O1912" s="108" t="s">
        <v>27</v>
      </c>
      <c r="P1912" s="108" t="s">
        <v>1517</v>
      </c>
      <c r="Q1912" s="103" t="s">
        <v>7763</v>
      </c>
      <c r="R1912" s="105">
        <v>13324788106</v>
      </c>
      <c r="S1912" s="103" t="s">
        <v>1517</v>
      </c>
      <c r="T1912" s="103" t="s">
        <v>20211</v>
      </c>
      <c r="U1912" s="106" t="s">
        <v>22162</v>
      </c>
      <c r="V1912" s="105" t="s">
        <v>22163</v>
      </c>
      <c r="W1912" s="111" t="s">
        <v>333</v>
      </c>
      <c r="X1912" t="s">
        <v>7762</v>
      </c>
      <c r="AA1912">
        <f ca="1" t="shared" si="59"/>
        <v>17</v>
      </c>
    </row>
    <row r="1913" spans="1:27">
      <c r="A1913" s="108">
        <v>43</v>
      </c>
      <c r="B1913" s="89" t="str">
        <f t="shared" si="58"/>
        <v>452731200411305728</v>
      </c>
      <c r="C1913" s="89" t="s">
        <v>333</v>
      </c>
      <c r="D1913" s="108" t="s">
        <v>7765</v>
      </c>
      <c r="E1913" s="108" t="s">
        <v>143</v>
      </c>
      <c r="F1913" s="108" t="s">
        <v>20131</v>
      </c>
      <c r="G1913" s="108" t="s">
        <v>20823</v>
      </c>
      <c r="H1913" s="109" t="s">
        <v>7764</v>
      </c>
      <c r="I1913" s="108" t="s">
        <v>30</v>
      </c>
      <c r="J1913" s="108" t="s">
        <v>30</v>
      </c>
      <c r="K1913" s="108" t="s">
        <v>30</v>
      </c>
      <c r="L1913" s="108" t="s">
        <v>30</v>
      </c>
      <c r="M1913" s="108" t="s">
        <v>30</v>
      </c>
      <c r="N1913" s="108" t="s">
        <v>30</v>
      </c>
      <c r="O1913" s="108" t="s">
        <v>27</v>
      </c>
      <c r="P1913" s="108" t="s">
        <v>1517</v>
      </c>
      <c r="Q1913" s="103" t="s">
        <v>7766</v>
      </c>
      <c r="R1913" s="105">
        <v>15177915153</v>
      </c>
      <c r="S1913" s="103" t="s">
        <v>1517</v>
      </c>
      <c r="T1913" s="103" t="s">
        <v>1517</v>
      </c>
      <c r="U1913" s="106" t="s">
        <v>20593</v>
      </c>
      <c r="V1913" s="105" t="s">
        <v>22160</v>
      </c>
      <c r="W1913" s="111" t="s">
        <v>333</v>
      </c>
      <c r="X1913" t="s">
        <v>17781</v>
      </c>
      <c r="AA1913">
        <f ca="1" t="shared" si="59"/>
        <v>16</v>
      </c>
    </row>
    <row r="1914" spans="1:27">
      <c r="A1914" s="108">
        <v>44</v>
      </c>
      <c r="B1914" s="89" t="str">
        <f t="shared" si="58"/>
        <v>452127200401174229</v>
      </c>
      <c r="C1914" s="89" t="s">
        <v>333</v>
      </c>
      <c r="D1914" s="108" t="s">
        <v>7768</v>
      </c>
      <c r="E1914" s="108" t="s">
        <v>143</v>
      </c>
      <c r="F1914" s="108" t="s">
        <v>20131</v>
      </c>
      <c r="G1914" s="108" t="s">
        <v>20232</v>
      </c>
      <c r="H1914" s="109" t="s">
        <v>7767</v>
      </c>
      <c r="I1914" s="108" t="s">
        <v>30</v>
      </c>
      <c r="J1914" s="108" t="s">
        <v>30</v>
      </c>
      <c r="K1914" s="108" t="s">
        <v>30</v>
      </c>
      <c r="L1914" s="108" t="s">
        <v>30</v>
      </c>
      <c r="M1914" s="108" t="s">
        <v>30</v>
      </c>
      <c r="N1914" s="108" t="s">
        <v>30</v>
      </c>
      <c r="O1914" s="108" t="s">
        <v>27</v>
      </c>
      <c r="P1914" s="108" t="s">
        <v>20253</v>
      </c>
      <c r="Q1914" s="103" t="s">
        <v>7770</v>
      </c>
      <c r="R1914" s="105">
        <v>13617872349</v>
      </c>
      <c r="S1914" s="103" t="s">
        <v>20253</v>
      </c>
      <c r="T1914" s="103" t="s">
        <v>20522</v>
      </c>
      <c r="U1914" s="106" t="s">
        <v>22164</v>
      </c>
      <c r="V1914" s="105" t="s">
        <v>22165</v>
      </c>
      <c r="W1914" s="111" t="s">
        <v>333</v>
      </c>
      <c r="X1914" t="s">
        <v>7769</v>
      </c>
      <c r="AA1914">
        <f ca="1" t="shared" si="59"/>
        <v>17</v>
      </c>
    </row>
    <row r="1915" spans="1:27">
      <c r="A1915" s="108">
        <v>45</v>
      </c>
      <c r="B1915" s="89" t="str">
        <f t="shared" si="58"/>
        <v>451229200308282417</v>
      </c>
      <c r="C1915" s="89" t="s">
        <v>333</v>
      </c>
      <c r="D1915" s="108" t="s">
        <v>7774</v>
      </c>
      <c r="E1915" s="108" t="s">
        <v>24</v>
      </c>
      <c r="F1915" s="108" t="s">
        <v>20131</v>
      </c>
      <c r="G1915" s="108" t="s">
        <v>20163</v>
      </c>
      <c r="H1915" s="109" t="s">
        <v>7773</v>
      </c>
      <c r="I1915" s="108" t="s">
        <v>30</v>
      </c>
      <c r="J1915" s="108" t="s">
        <v>30</v>
      </c>
      <c r="K1915" s="108" t="s">
        <v>30</v>
      </c>
      <c r="L1915" s="108" t="s">
        <v>30</v>
      </c>
      <c r="M1915" s="108" t="s">
        <v>30</v>
      </c>
      <c r="N1915" s="108" t="s">
        <v>30</v>
      </c>
      <c r="O1915" s="108" t="s">
        <v>27</v>
      </c>
      <c r="P1915" s="108" t="s">
        <v>1517</v>
      </c>
      <c r="Q1915" s="103" t="s">
        <v>7776</v>
      </c>
      <c r="R1915" s="105">
        <v>13481868412</v>
      </c>
      <c r="S1915" s="103" t="s">
        <v>1517</v>
      </c>
      <c r="T1915" s="103" t="s">
        <v>20191</v>
      </c>
      <c r="U1915" s="106" t="s">
        <v>20192</v>
      </c>
      <c r="V1915" s="105" t="s">
        <v>22166</v>
      </c>
      <c r="W1915" s="111" t="s">
        <v>333</v>
      </c>
      <c r="X1915" t="s">
        <v>7775</v>
      </c>
      <c r="AA1915">
        <f ca="1" t="shared" si="59"/>
        <v>17</v>
      </c>
    </row>
    <row r="1916" spans="1:27">
      <c r="A1916" s="108">
        <v>46</v>
      </c>
      <c r="B1916" s="89" t="str">
        <f t="shared" si="58"/>
        <v>452731200310133912</v>
      </c>
      <c r="C1916" s="89" t="s">
        <v>333</v>
      </c>
      <c r="D1916" s="108" t="s">
        <v>7778</v>
      </c>
      <c r="E1916" s="108" t="s">
        <v>24</v>
      </c>
      <c r="F1916" s="108" t="s">
        <v>20131</v>
      </c>
      <c r="G1916" s="108" t="s">
        <v>20307</v>
      </c>
      <c r="H1916" s="109" t="s">
        <v>7777</v>
      </c>
      <c r="I1916" s="108" t="s">
        <v>30</v>
      </c>
      <c r="J1916" s="108" t="s">
        <v>30</v>
      </c>
      <c r="K1916" s="108" t="s">
        <v>30</v>
      </c>
      <c r="L1916" s="108" t="s">
        <v>30</v>
      </c>
      <c r="M1916" s="108" t="s">
        <v>27</v>
      </c>
      <c r="N1916" s="108" t="s">
        <v>30</v>
      </c>
      <c r="O1916" s="108" t="s">
        <v>27</v>
      </c>
      <c r="P1916" s="108" t="s">
        <v>1517</v>
      </c>
      <c r="Q1916" s="103" t="s">
        <v>6598</v>
      </c>
      <c r="R1916" s="105">
        <v>17807782664</v>
      </c>
      <c r="S1916" s="103" t="s">
        <v>1517</v>
      </c>
      <c r="T1916" s="103" t="s">
        <v>20140</v>
      </c>
      <c r="U1916" s="106" t="s">
        <v>20318</v>
      </c>
      <c r="V1916" s="105" t="s">
        <v>20319</v>
      </c>
      <c r="W1916" s="111" t="s">
        <v>333</v>
      </c>
      <c r="X1916" t="s">
        <v>469</v>
      </c>
      <c r="AA1916">
        <f ca="1" t="shared" si="59"/>
        <v>17</v>
      </c>
    </row>
    <row r="1917" spans="1:27">
      <c r="A1917" s="108">
        <v>47</v>
      </c>
      <c r="B1917" s="89" t="str">
        <f t="shared" si="58"/>
        <v>451229200307151239</v>
      </c>
      <c r="C1917" s="89" t="s">
        <v>333</v>
      </c>
      <c r="D1917" s="108" t="s">
        <v>7780</v>
      </c>
      <c r="E1917" s="108" t="s">
        <v>24</v>
      </c>
      <c r="F1917" s="108" t="s">
        <v>20131</v>
      </c>
      <c r="G1917" s="108" t="s">
        <v>20214</v>
      </c>
      <c r="H1917" s="109" t="s">
        <v>7779</v>
      </c>
      <c r="I1917" s="108" t="s">
        <v>27</v>
      </c>
      <c r="J1917" s="108" t="s">
        <v>30</v>
      </c>
      <c r="K1917" s="108" t="s">
        <v>30</v>
      </c>
      <c r="L1917" s="108" t="s">
        <v>30</v>
      </c>
      <c r="M1917" s="108" t="s">
        <v>30</v>
      </c>
      <c r="N1917" s="108" t="s">
        <v>30</v>
      </c>
      <c r="O1917" s="108" t="s">
        <v>27</v>
      </c>
      <c r="P1917" s="108" t="s">
        <v>1517</v>
      </c>
      <c r="Q1917" s="103" t="s">
        <v>7782</v>
      </c>
      <c r="R1917" s="105">
        <v>13407753082</v>
      </c>
      <c r="S1917" s="103" t="s">
        <v>1517</v>
      </c>
      <c r="T1917" s="103" t="s">
        <v>20169</v>
      </c>
      <c r="U1917" s="106" t="s">
        <v>22167</v>
      </c>
      <c r="V1917" s="105" t="s">
        <v>21428</v>
      </c>
      <c r="W1917" s="107" t="s">
        <v>333</v>
      </c>
      <c r="X1917" t="s">
        <v>19253</v>
      </c>
      <c r="AA1917">
        <f ca="1" t="shared" si="59"/>
        <v>18</v>
      </c>
    </row>
    <row r="1918" spans="1:27">
      <c r="A1918" s="108">
        <v>48</v>
      </c>
      <c r="B1918" s="89" t="str">
        <f t="shared" si="58"/>
        <v>451229200501253917</v>
      </c>
      <c r="C1918" s="89" t="s">
        <v>333</v>
      </c>
      <c r="D1918" s="108" t="s">
        <v>22168</v>
      </c>
      <c r="E1918" s="108" t="s">
        <v>24</v>
      </c>
      <c r="F1918" s="108" t="s">
        <v>20131</v>
      </c>
      <c r="G1918" s="108" t="s">
        <v>22169</v>
      </c>
      <c r="H1918" s="109" t="s">
        <v>22170</v>
      </c>
      <c r="I1918" s="108" t="s">
        <v>27</v>
      </c>
      <c r="J1918" s="108" t="s">
        <v>30</v>
      </c>
      <c r="K1918" s="108" t="s">
        <v>30</v>
      </c>
      <c r="L1918" s="108" t="s">
        <v>30</v>
      </c>
      <c r="M1918" s="108" t="s">
        <v>30</v>
      </c>
      <c r="N1918" s="108" t="s">
        <v>30</v>
      </c>
      <c r="O1918" s="108" t="s">
        <v>27</v>
      </c>
      <c r="P1918" s="108" t="s">
        <v>1517</v>
      </c>
      <c r="Q1918" s="103" t="s">
        <v>22171</v>
      </c>
      <c r="R1918" s="105">
        <v>13977876094</v>
      </c>
      <c r="S1918" s="103" t="s">
        <v>1517</v>
      </c>
      <c r="T1918" s="103" t="s">
        <v>20140</v>
      </c>
      <c r="U1918" s="106" t="s">
        <v>20140</v>
      </c>
      <c r="V1918" s="105" t="s">
        <v>20981</v>
      </c>
      <c r="W1918" s="107" t="s">
        <v>333</v>
      </c>
      <c r="X1918" t="s">
        <v>2417</v>
      </c>
      <c r="AA1918">
        <f ca="1" t="shared" si="59"/>
        <v>16</v>
      </c>
    </row>
    <row r="1919" spans="1:27">
      <c r="A1919" s="108">
        <v>49</v>
      </c>
      <c r="B1919" s="89" t="str">
        <f t="shared" si="58"/>
        <v>452731200312243920</v>
      </c>
      <c r="C1919" s="89" t="s">
        <v>333</v>
      </c>
      <c r="D1919" s="108" t="s">
        <v>7784</v>
      </c>
      <c r="E1919" s="108" t="s">
        <v>143</v>
      </c>
      <c r="F1919" s="108" t="s">
        <v>20131</v>
      </c>
      <c r="G1919" s="108" t="s">
        <v>20433</v>
      </c>
      <c r="H1919" s="109" t="s">
        <v>7783</v>
      </c>
      <c r="I1919" s="108" t="s">
        <v>30</v>
      </c>
      <c r="J1919" s="108" t="s">
        <v>30</v>
      </c>
      <c r="K1919" s="108" t="s">
        <v>30</v>
      </c>
      <c r="L1919" s="108" t="s">
        <v>30</v>
      </c>
      <c r="M1919" s="108" t="s">
        <v>30</v>
      </c>
      <c r="N1919" s="108" t="s">
        <v>30</v>
      </c>
      <c r="O1919" s="108" t="s">
        <v>27</v>
      </c>
      <c r="P1919" s="108" t="s">
        <v>1517</v>
      </c>
      <c r="Q1919" s="103" t="s">
        <v>7785</v>
      </c>
      <c r="R1919" s="105">
        <v>15078612091</v>
      </c>
      <c r="S1919" s="103" t="s">
        <v>1517</v>
      </c>
      <c r="T1919" s="103" t="s">
        <v>20140</v>
      </c>
      <c r="U1919" s="106" t="s">
        <v>20140</v>
      </c>
      <c r="V1919" s="105" t="s">
        <v>22114</v>
      </c>
      <c r="W1919" s="107" t="s">
        <v>333</v>
      </c>
      <c r="X1919" t="s">
        <v>607</v>
      </c>
      <c r="AA1919">
        <f ca="1" t="shared" si="59"/>
        <v>17</v>
      </c>
    </row>
    <row r="1920" spans="1:27">
      <c r="A1920" s="108">
        <v>50</v>
      </c>
      <c r="B1920" s="89" t="str">
        <f t="shared" si="58"/>
        <v>450521200405085524</v>
      </c>
      <c r="C1920" s="89" t="s">
        <v>333</v>
      </c>
      <c r="D1920" s="108" t="s">
        <v>7787</v>
      </c>
      <c r="E1920" s="108" t="s">
        <v>143</v>
      </c>
      <c r="F1920" s="108" t="s">
        <v>20205</v>
      </c>
      <c r="G1920" s="108" t="s">
        <v>20608</v>
      </c>
      <c r="H1920" s="109" t="s">
        <v>7786</v>
      </c>
      <c r="I1920" s="108" t="s">
        <v>30</v>
      </c>
      <c r="J1920" s="108" t="s">
        <v>30</v>
      </c>
      <c r="K1920" s="108" t="s">
        <v>30</v>
      </c>
      <c r="L1920" s="108" t="s">
        <v>30</v>
      </c>
      <c r="M1920" s="108" t="s">
        <v>30</v>
      </c>
      <c r="N1920" s="108" t="s">
        <v>30</v>
      </c>
      <c r="O1920" s="108" t="s">
        <v>27</v>
      </c>
      <c r="P1920" s="108" t="s">
        <v>22172</v>
      </c>
      <c r="Q1920" s="103" t="s">
        <v>7789</v>
      </c>
      <c r="R1920" s="105">
        <v>15177387902</v>
      </c>
      <c r="S1920" s="103" t="s">
        <v>22172</v>
      </c>
      <c r="T1920" s="103" t="s">
        <v>22173</v>
      </c>
      <c r="U1920" s="106" t="s">
        <v>22174</v>
      </c>
      <c r="V1920" s="105" t="s">
        <v>22175</v>
      </c>
      <c r="W1920" s="107" t="s">
        <v>333</v>
      </c>
      <c r="X1920" t="s">
        <v>7788</v>
      </c>
      <c r="AA1920">
        <f ca="1" t="shared" si="59"/>
        <v>17</v>
      </c>
    </row>
    <row r="1921" spans="1:27">
      <c r="A1921" s="108">
        <v>51</v>
      </c>
      <c r="B1921" s="89" t="str">
        <f t="shared" si="58"/>
        <v>45273120031210121x</v>
      </c>
      <c r="C1921" s="89" t="s">
        <v>333</v>
      </c>
      <c r="D1921" s="108" t="s">
        <v>7792</v>
      </c>
      <c r="E1921" s="108" t="s">
        <v>24</v>
      </c>
      <c r="F1921" s="108" t="s">
        <v>20131</v>
      </c>
      <c r="G1921" s="108" t="s">
        <v>20433</v>
      </c>
      <c r="H1921" s="109" t="s">
        <v>7791</v>
      </c>
      <c r="I1921" s="108" t="s">
        <v>30</v>
      </c>
      <c r="J1921" s="108" t="s">
        <v>30</v>
      </c>
      <c r="K1921" s="108" t="s">
        <v>30</v>
      </c>
      <c r="L1921" s="108" t="s">
        <v>30</v>
      </c>
      <c r="M1921" s="108" t="s">
        <v>30</v>
      </c>
      <c r="N1921" s="108" t="s">
        <v>30</v>
      </c>
      <c r="O1921" s="108" t="s">
        <v>27</v>
      </c>
      <c r="P1921" s="108" t="s">
        <v>1517</v>
      </c>
      <c r="Q1921" s="103" t="s">
        <v>7793</v>
      </c>
      <c r="R1921" s="105">
        <v>15949327829</v>
      </c>
      <c r="S1921" s="103" t="s">
        <v>1517</v>
      </c>
      <c r="T1921" s="103" t="s">
        <v>20169</v>
      </c>
      <c r="U1921" s="106" t="s">
        <v>20246</v>
      </c>
      <c r="V1921" s="105" t="s">
        <v>20427</v>
      </c>
      <c r="W1921" s="107" t="s">
        <v>333</v>
      </c>
      <c r="X1921" t="s">
        <v>17783</v>
      </c>
      <c r="AA1921">
        <f ca="1" t="shared" si="59"/>
        <v>17</v>
      </c>
    </row>
    <row r="1922" spans="1:27">
      <c r="A1922" s="108">
        <v>52</v>
      </c>
      <c r="B1922" s="89" t="str">
        <f t="shared" si="58"/>
        <v>452731200205303916</v>
      </c>
      <c r="C1922" s="89" t="s">
        <v>333</v>
      </c>
      <c r="D1922" s="108" t="s">
        <v>7795</v>
      </c>
      <c r="E1922" s="108" t="s">
        <v>24</v>
      </c>
      <c r="F1922" s="108" t="s">
        <v>20131</v>
      </c>
      <c r="G1922" s="108" t="s">
        <v>20150</v>
      </c>
      <c r="H1922" s="109" t="s">
        <v>7794</v>
      </c>
      <c r="I1922" s="108" t="s">
        <v>27</v>
      </c>
      <c r="J1922" s="108" t="s">
        <v>30</v>
      </c>
      <c r="K1922" s="108" t="s">
        <v>30</v>
      </c>
      <c r="L1922" s="108" t="s">
        <v>30</v>
      </c>
      <c r="M1922" s="108" t="s">
        <v>30</v>
      </c>
      <c r="N1922" s="108" t="s">
        <v>30</v>
      </c>
      <c r="O1922" s="108" t="s">
        <v>27</v>
      </c>
      <c r="P1922" s="108" t="s">
        <v>1517</v>
      </c>
      <c r="Q1922" s="103" t="s">
        <v>7796</v>
      </c>
      <c r="R1922" s="105">
        <v>18776810312</v>
      </c>
      <c r="S1922" s="103" t="s">
        <v>1517</v>
      </c>
      <c r="T1922" s="103" t="s">
        <v>20140</v>
      </c>
      <c r="U1922" s="106" t="s">
        <v>20318</v>
      </c>
      <c r="V1922" s="105" t="s">
        <v>20611</v>
      </c>
      <c r="W1922" s="107" t="s">
        <v>333</v>
      </c>
      <c r="X1922" t="s">
        <v>7714</v>
      </c>
      <c r="AA1922">
        <f ca="1" t="shared" si="59"/>
        <v>19</v>
      </c>
    </row>
    <row r="1923" spans="1:27">
      <c r="A1923" s="108">
        <v>53</v>
      </c>
      <c r="B1923" s="89" t="str">
        <f t="shared" ref="B1923:B1986" si="60">H1923</f>
        <v>452729200206241604</v>
      </c>
      <c r="C1923" s="89" t="s">
        <v>333</v>
      </c>
      <c r="D1923" s="108" t="s">
        <v>7798</v>
      </c>
      <c r="E1923" s="108" t="s">
        <v>143</v>
      </c>
      <c r="F1923" s="108" t="s">
        <v>20131</v>
      </c>
      <c r="G1923" s="108" t="s">
        <v>20190</v>
      </c>
      <c r="H1923" s="109" t="s">
        <v>7797</v>
      </c>
      <c r="I1923" s="108" t="s">
        <v>30</v>
      </c>
      <c r="J1923" s="108" t="s">
        <v>30</v>
      </c>
      <c r="K1923" s="108" t="s">
        <v>27</v>
      </c>
      <c r="L1923" s="108" t="s">
        <v>30</v>
      </c>
      <c r="M1923" s="108" t="s">
        <v>30</v>
      </c>
      <c r="N1923" s="108" t="s">
        <v>27</v>
      </c>
      <c r="O1923" s="108" t="s">
        <v>27</v>
      </c>
      <c r="P1923" s="108" t="s">
        <v>1133</v>
      </c>
      <c r="Q1923" s="103" t="s">
        <v>7800</v>
      </c>
      <c r="R1923" s="105">
        <v>18277822159</v>
      </c>
      <c r="S1923" s="103" t="s">
        <v>1133</v>
      </c>
      <c r="T1923" s="103" t="s">
        <v>20354</v>
      </c>
      <c r="U1923" s="106" t="s">
        <v>22176</v>
      </c>
      <c r="V1923" s="105" t="s">
        <v>22177</v>
      </c>
      <c r="W1923" s="107" t="s">
        <v>333</v>
      </c>
      <c r="X1923" t="s">
        <v>7799</v>
      </c>
      <c r="AA1923">
        <f ca="1" t="shared" si="59"/>
        <v>19</v>
      </c>
    </row>
    <row r="1924" spans="1:27">
      <c r="A1924" s="108">
        <v>54</v>
      </c>
      <c r="B1924" s="89" t="str">
        <f t="shared" si="60"/>
        <v>452730200308315913</v>
      </c>
      <c r="C1924" s="89" t="s">
        <v>333</v>
      </c>
      <c r="D1924" s="108" t="s">
        <v>7803</v>
      </c>
      <c r="E1924" s="108" t="s">
        <v>24</v>
      </c>
      <c r="F1924" s="108" t="s">
        <v>20131</v>
      </c>
      <c r="G1924" s="108" t="s">
        <v>20163</v>
      </c>
      <c r="H1924" s="109" t="s">
        <v>7802</v>
      </c>
      <c r="I1924" s="108" t="s">
        <v>30</v>
      </c>
      <c r="J1924" s="108" t="s">
        <v>30</v>
      </c>
      <c r="K1924" s="108" t="s">
        <v>30</v>
      </c>
      <c r="L1924" s="108" t="s">
        <v>30</v>
      </c>
      <c r="M1924" s="108" t="s">
        <v>30</v>
      </c>
      <c r="N1924" s="108" t="s">
        <v>27</v>
      </c>
      <c r="O1924" s="108" t="s">
        <v>27</v>
      </c>
      <c r="P1924" s="108" t="s">
        <v>18438</v>
      </c>
      <c r="Q1924" s="103" t="s">
        <v>7805</v>
      </c>
      <c r="R1924" s="105">
        <v>13036988067</v>
      </c>
      <c r="S1924" s="103" t="s">
        <v>18438</v>
      </c>
      <c r="T1924" s="103" t="s">
        <v>21131</v>
      </c>
      <c r="U1924" s="106" t="s">
        <v>22178</v>
      </c>
      <c r="V1924" s="105">
        <v>0</v>
      </c>
      <c r="W1924" s="107" t="s">
        <v>333</v>
      </c>
      <c r="X1924" t="s">
        <v>17784</v>
      </c>
      <c r="AA1924">
        <f ca="1" t="shared" ref="AA1924:AA1987" si="61">DATEDIF(TEXT(MID(H1924,7,8),"00-00-00"),TODAY(),"y")</f>
        <v>17</v>
      </c>
    </row>
    <row r="1925" spans="1:27">
      <c r="A1925" s="108">
        <v>55</v>
      </c>
      <c r="B1925" s="89" t="str">
        <f t="shared" si="60"/>
        <v>452731200308052718</v>
      </c>
      <c r="C1925" s="89" t="s">
        <v>333</v>
      </c>
      <c r="D1925" s="108" t="s">
        <v>7808</v>
      </c>
      <c r="E1925" s="108" t="s">
        <v>24</v>
      </c>
      <c r="F1925" s="108" t="s">
        <v>20178</v>
      </c>
      <c r="G1925" s="108" t="s">
        <v>20163</v>
      </c>
      <c r="H1925" s="109" t="s">
        <v>7807</v>
      </c>
      <c r="I1925" s="108" t="s">
        <v>30</v>
      </c>
      <c r="J1925" s="108" t="s">
        <v>30</v>
      </c>
      <c r="K1925" s="108" t="s">
        <v>30</v>
      </c>
      <c r="L1925" s="108" t="s">
        <v>30</v>
      </c>
      <c r="M1925" s="108" t="s">
        <v>30</v>
      </c>
      <c r="N1925" s="108" t="s">
        <v>30</v>
      </c>
      <c r="O1925" s="108" t="s">
        <v>27</v>
      </c>
      <c r="P1925" s="108" t="s">
        <v>1517</v>
      </c>
      <c r="Q1925" s="103" t="s">
        <v>7809</v>
      </c>
      <c r="R1925" s="105">
        <v>13471848128</v>
      </c>
      <c r="S1925" s="103" t="s">
        <v>1517</v>
      </c>
      <c r="T1925" s="103" t="s">
        <v>20277</v>
      </c>
      <c r="U1925" s="106" t="s">
        <v>20563</v>
      </c>
      <c r="V1925" s="105" t="s">
        <v>21359</v>
      </c>
      <c r="W1925" s="107" t="s">
        <v>333</v>
      </c>
      <c r="X1925" t="s">
        <v>4019</v>
      </c>
      <c r="AA1925">
        <f ca="1" t="shared" si="61"/>
        <v>18</v>
      </c>
    </row>
    <row r="1926" spans="1:27">
      <c r="A1926" s="108">
        <v>56</v>
      </c>
      <c r="B1926" s="89" t="str">
        <f t="shared" si="60"/>
        <v>451229199902052766</v>
      </c>
      <c r="C1926" s="89" t="s">
        <v>333</v>
      </c>
      <c r="D1926" s="108" t="s">
        <v>7811</v>
      </c>
      <c r="E1926" s="108" t="s">
        <v>143</v>
      </c>
      <c r="F1926" s="108" t="s">
        <v>20178</v>
      </c>
      <c r="G1926" s="108" t="s">
        <v>21977</v>
      </c>
      <c r="H1926" s="109" t="s">
        <v>7810</v>
      </c>
      <c r="I1926" s="108" t="s">
        <v>27</v>
      </c>
      <c r="J1926" s="108" t="s">
        <v>30</v>
      </c>
      <c r="K1926" s="108" t="s">
        <v>30</v>
      </c>
      <c r="L1926" s="108" t="s">
        <v>30</v>
      </c>
      <c r="M1926" s="108" t="s">
        <v>30</v>
      </c>
      <c r="N1926" s="108" t="s">
        <v>30</v>
      </c>
      <c r="O1926" s="108" t="s">
        <v>27</v>
      </c>
      <c r="P1926" s="108" t="s">
        <v>1517</v>
      </c>
      <c r="Q1926" s="103" t="s">
        <v>7813</v>
      </c>
      <c r="R1926" s="105">
        <v>18877843861</v>
      </c>
      <c r="S1926" s="103" t="s">
        <v>1517</v>
      </c>
      <c r="T1926" s="103" t="s">
        <v>20277</v>
      </c>
      <c r="U1926" s="106" t="s">
        <v>20599</v>
      </c>
      <c r="V1926" s="105" t="s">
        <v>22179</v>
      </c>
      <c r="W1926" s="107" t="s">
        <v>333</v>
      </c>
      <c r="X1926" t="s">
        <v>7812</v>
      </c>
      <c r="AA1926">
        <f ca="1" t="shared" si="61"/>
        <v>22</v>
      </c>
    </row>
    <row r="1927" spans="1:27">
      <c r="A1927" s="108">
        <v>57</v>
      </c>
      <c r="B1927" s="89" t="str">
        <f t="shared" si="60"/>
        <v>45273120030219271x</v>
      </c>
      <c r="C1927" s="89" t="s">
        <v>333</v>
      </c>
      <c r="D1927" s="108" t="s">
        <v>7815</v>
      </c>
      <c r="E1927" s="108" t="s">
        <v>24</v>
      </c>
      <c r="F1927" s="108" t="s">
        <v>20131</v>
      </c>
      <c r="G1927" s="108" t="s">
        <v>20161</v>
      </c>
      <c r="H1927" s="109" t="s">
        <v>7814</v>
      </c>
      <c r="I1927" s="108" t="s">
        <v>30</v>
      </c>
      <c r="J1927" s="108" t="s">
        <v>30</v>
      </c>
      <c r="K1927" s="108" t="s">
        <v>30</v>
      </c>
      <c r="L1927" s="108" t="s">
        <v>30</v>
      </c>
      <c r="M1927" s="108" t="s">
        <v>30</v>
      </c>
      <c r="N1927" s="108" t="s">
        <v>30</v>
      </c>
      <c r="O1927" s="108" t="s">
        <v>27</v>
      </c>
      <c r="P1927" s="108" t="s">
        <v>1517</v>
      </c>
      <c r="Q1927" s="103" t="s">
        <v>7816</v>
      </c>
      <c r="R1927" s="105">
        <v>15177385669</v>
      </c>
      <c r="S1927" s="103" t="s">
        <v>1517</v>
      </c>
      <c r="T1927" s="103" t="s">
        <v>20277</v>
      </c>
      <c r="U1927" s="106" t="s">
        <v>20985</v>
      </c>
      <c r="V1927" s="105" t="s">
        <v>20986</v>
      </c>
      <c r="W1927" s="107" t="s">
        <v>333</v>
      </c>
      <c r="X1927" t="s">
        <v>2429</v>
      </c>
      <c r="AA1927">
        <f ca="1" t="shared" si="61"/>
        <v>18</v>
      </c>
    </row>
    <row r="1928" spans="1:27">
      <c r="A1928" s="108">
        <v>58</v>
      </c>
      <c r="B1928" s="89" t="str">
        <f t="shared" si="60"/>
        <v>452731200307030939</v>
      </c>
      <c r="C1928" s="89" t="s">
        <v>333</v>
      </c>
      <c r="D1928" s="108" t="s">
        <v>7818</v>
      </c>
      <c r="E1928" s="108" t="s">
        <v>24</v>
      </c>
      <c r="F1928" s="108" t="s">
        <v>20131</v>
      </c>
      <c r="G1928" s="108" t="s">
        <v>20214</v>
      </c>
      <c r="H1928" s="109" t="s">
        <v>7817</v>
      </c>
      <c r="I1928" s="108" t="s">
        <v>30</v>
      </c>
      <c r="J1928" s="108" t="s">
        <v>30</v>
      </c>
      <c r="K1928" s="108" t="s">
        <v>30</v>
      </c>
      <c r="L1928" s="108" t="s">
        <v>30</v>
      </c>
      <c r="M1928" s="108" t="s">
        <v>30</v>
      </c>
      <c r="N1928" s="108" t="s">
        <v>30</v>
      </c>
      <c r="O1928" s="108" t="s">
        <v>27</v>
      </c>
      <c r="P1928" s="108" t="s">
        <v>1517</v>
      </c>
      <c r="Q1928" s="103" t="s">
        <v>7820</v>
      </c>
      <c r="R1928" s="105">
        <v>18176119066</v>
      </c>
      <c r="S1928" s="103" t="s">
        <v>1517</v>
      </c>
      <c r="T1928" s="103" t="s">
        <v>20151</v>
      </c>
      <c r="U1928" s="106" t="s">
        <v>20266</v>
      </c>
      <c r="V1928" s="105" t="s">
        <v>20743</v>
      </c>
      <c r="W1928" s="107" t="s">
        <v>333</v>
      </c>
      <c r="X1928" t="s">
        <v>17925</v>
      </c>
      <c r="AA1928">
        <f ca="1" t="shared" si="61"/>
        <v>18</v>
      </c>
    </row>
    <row r="1929" spans="1:27">
      <c r="A1929" s="108">
        <v>59</v>
      </c>
      <c r="B1929" s="89" t="str">
        <f t="shared" si="60"/>
        <v>451229200205181218</v>
      </c>
      <c r="C1929" s="89" t="s">
        <v>333</v>
      </c>
      <c r="D1929" s="108" t="s">
        <v>7822</v>
      </c>
      <c r="E1929" s="108" t="s">
        <v>24</v>
      </c>
      <c r="F1929" s="108" t="s">
        <v>20131</v>
      </c>
      <c r="G1929" s="108" t="s">
        <v>20150</v>
      </c>
      <c r="H1929" s="109" t="s">
        <v>7821</v>
      </c>
      <c r="I1929" s="108" t="s">
        <v>27</v>
      </c>
      <c r="J1929" s="108" t="s">
        <v>30</v>
      </c>
      <c r="K1929" s="108" t="s">
        <v>30</v>
      </c>
      <c r="L1929" s="108" t="s">
        <v>30</v>
      </c>
      <c r="M1929" s="108" t="s">
        <v>30</v>
      </c>
      <c r="N1929" s="108" t="s">
        <v>30</v>
      </c>
      <c r="O1929" s="108" t="s">
        <v>27</v>
      </c>
      <c r="P1929" s="108" t="s">
        <v>1517</v>
      </c>
      <c r="Q1929" s="103" t="s">
        <v>7824</v>
      </c>
      <c r="R1929" s="105">
        <v>15277857253</v>
      </c>
      <c r="S1929" s="103" t="s">
        <v>1517</v>
      </c>
      <c r="T1929" s="103" t="s">
        <v>20169</v>
      </c>
      <c r="U1929" s="106" t="s">
        <v>20170</v>
      </c>
      <c r="V1929" s="105" t="s">
        <v>21272</v>
      </c>
      <c r="W1929" s="107" t="s">
        <v>333</v>
      </c>
      <c r="X1929" t="s">
        <v>19254</v>
      </c>
      <c r="AA1929">
        <f ca="1" t="shared" si="61"/>
        <v>19</v>
      </c>
    </row>
    <row r="1930" spans="1:27">
      <c r="A1930" s="108">
        <v>60</v>
      </c>
      <c r="B1930" s="89" t="str">
        <f t="shared" si="60"/>
        <v>452731199803275753</v>
      </c>
      <c r="C1930" s="89" t="s">
        <v>333</v>
      </c>
      <c r="D1930" s="108" t="s">
        <v>7826</v>
      </c>
      <c r="E1930" s="108" t="s">
        <v>24</v>
      </c>
      <c r="F1930" s="108" t="s">
        <v>20178</v>
      </c>
      <c r="G1930" s="108" t="s">
        <v>22180</v>
      </c>
      <c r="H1930" s="109" t="s">
        <v>7825</v>
      </c>
      <c r="I1930" s="108" t="s">
        <v>27</v>
      </c>
      <c r="J1930" s="108" t="s">
        <v>30</v>
      </c>
      <c r="K1930" s="108" t="s">
        <v>30</v>
      </c>
      <c r="L1930" s="108" t="s">
        <v>30</v>
      </c>
      <c r="M1930" s="108" t="s">
        <v>30</v>
      </c>
      <c r="N1930" s="108" t="s">
        <v>30</v>
      </c>
      <c r="O1930" s="108" t="s">
        <v>27</v>
      </c>
      <c r="P1930" s="108" t="s">
        <v>1517</v>
      </c>
      <c r="Q1930" s="103" t="s">
        <v>7828</v>
      </c>
      <c r="R1930" s="105">
        <v>18176755906</v>
      </c>
      <c r="S1930" s="103" t="s">
        <v>1517</v>
      </c>
      <c r="T1930" s="103" t="s">
        <v>20191</v>
      </c>
      <c r="U1930" s="106" t="s">
        <v>20244</v>
      </c>
      <c r="V1930" s="105" t="s">
        <v>22181</v>
      </c>
      <c r="W1930" s="107" t="s">
        <v>333</v>
      </c>
      <c r="X1930" t="s">
        <v>7827</v>
      </c>
      <c r="AA1930">
        <f ca="1" t="shared" si="61"/>
        <v>23</v>
      </c>
    </row>
    <row r="1931" spans="1:27">
      <c r="A1931" s="108">
        <v>61</v>
      </c>
      <c r="B1931" s="89" t="str">
        <f t="shared" si="60"/>
        <v>451229200201252410</v>
      </c>
      <c r="C1931" s="89" t="s">
        <v>333</v>
      </c>
      <c r="D1931" s="108" t="s">
        <v>7830</v>
      </c>
      <c r="E1931" s="108" t="s">
        <v>24</v>
      </c>
      <c r="F1931" s="108" t="s">
        <v>20205</v>
      </c>
      <c r="G1931" s="108" t="s">
        <v>20175</v>
      </c>
      <c r="H1931" s="109" t="s">
        <v>7829</v>
      </c>
      <c r="I1931" s="108" t="s">
        <v>27</v>
      </c>
      <c r="J1931" s="108" t="s">
        <v>30</v>
      </c>
      <c r="K1931" s="108" t="s">
        <v>30</v>
      </c>
      <c r="L1931" s="108" t="s">
        <v>30</v>
      </c>
      <c r="M1931" s="108" t="s">
        <v>30</v>
      </c>
      <c r="N1931" s="108" t="s">
        <v>30</v>
      </c>
      <c r="O1931" s="108" t="s">
        <v>27</v>
      </c>
      <c r="P1931" s="108" t="s">
        <v>1517</v>
      </c>
      <c r="Q1931" s="103" t="s">
        <v>7832</v>
      </c>
      <c r="R1931" s="105">
        <v>18378890304</v>
      </c>
      <c r="S1931" s="103" t="s">
        <v>1517</v>
      </c>
      <c r="T1931" s="103" t="s">
        <v>20191</v>
      </c>
      <c r="U1931" s="106" t="s">
        <v>20429</v>
      </c>
      <c r="V1931" s="105" t="s">
        <v>22182</v>
      </c>
      <c r="W1931" s="107" t="s">
        <v>333</v>
      </c>
      <c r="X1931" t="s">
        <v>7831</v>
      </c>
      <c r="AA1931">
        <f ca="1" t="shared" si="61"/>
        <v>19</v>
      </c>
    </row>
    <row r="1932" spans="1:27">
      <c r="A1932" s="108">
        <v>62</v>
      </c>
      <c r="B1932" s="89" t="str">
        <f t="shared" si="60"/>
        <v>451229200308315725</v>
      </c>
      <c r="C1932" s="89" t="s">
        <v>333</v>
      </c>
      <c r="D1932" s="108" t="s">
        <v>7834</v>
      </c>
      <c r="E1932" s="108" t="s">
        <v>143</v>
      </c>
      <c r="F1932" s="108" t="s">
        <v>20131</v>
      </c>
      <c r="G1932" s="108" t="s">
        <v>20163</v>
      </c>
      <c r="H1932" s="109" t="s">
        <v>7833</v>
      </c>
      <c r="I1932" s="108" t="s">
        <v>27</v>
      </c>
      <c r="J1932" s="108" t="s">
        <v>27</v>
      </c>
      <c r="K1932" s="108" t="s">
        <v>30</v>
      </c>
      <c r="L1932" s="108" t="s">
        <v>30</v>
      </c>
      <c r="M1932" s="108" t="s">
        <v>30</v>
      </c>
      <c r="N1932" s="108" t="s">
        <v>27</v>
      </c>
      <c r="O1932" s="108" t="s">
        <v>27</v>
      </c>
      <c r="P1932" s="108" t="s">
        <v>1517</v>
      </c>
      <c r="Q1932" s="103" t="s">
        <v>7835</v>
      </c>
      <c r="R1932" s="105">
        <v>19127212192</v>
      </c>
      <c r="S1932" s="103" t="s">
        <v>1517</v>
      </c>
      <c r="T1932" s="103" t="s">
        <v>1517</v>
      </c>
      <c r="U1932" s="106" t="s">
        <v>20264</v>
      </c>
      <c r="V1932" s="105" t="s">
        <v>20824</v>
      </c>
      <c r="W1932" s="107" t="s">
        <v>333</v>
      </c>
      <c r="X1932" t="s">
        <v>17785</v>
      </c>
      <c r="AA1932">
        <f ca="1" t="shared" si="61"/>
        <v>17</v>
      </c>
    </row>
    <row r="1933" spans="1:27">
      <c r="A1933" s="108">
        <v>63</v>
      </c>
      <c r="B1933" s="89" t="str">
        <f t="shared" si="60"/>
        <v>452731200410295425</v>
      </c>
      <c r="C1933" s="89" t="s">
        <v>333</v>
      </c>
      <c r="D1933" s="108" t="s">
        <v>1506</v>
      </c>
      <c r="E1933" s="108" t="s">
        <v>143</v>
      </c>
      <c r="F1933" s="108" t="s">
        <v>20131</v>
      </c>
      <c r="G1933" s="108" t="s">
        <v>20412</v>
      </c>
      <c r="H1933" s="109" t="s">
        <v>7836</v>
      </c>
      <c r="I1933" s="108" t="s">
        <v>30</v>
      </c>
      <c r="J1933" s="108" t="s">
        <v>30</v>
      </c>
      <c r="K1933" s="108" t="s">
        <v>30</v>
      </c>
      <c r="L1933" s="108" t="s">
        <v>30</v>
      </c>
      <c r="M1933" s="108" t="s">
        <v>30</v>
      </c>
      <c r="N1933" s="108" t="s">
        <v>30</v>
      </c>
      <c r="O1933" s="108" t="s">
        <v>27</v>
      </c>
      <c r="P1933" s="108" t="s">
        <v>1517</v>
      </c>
      <c r="Q1933" s="103" t="s">
        <v>7838</v>
      </c>
      <c r="R1933" s="105">
        <v>18889620153</v>
      </c>
      <c r="S1933" s="103" t="s">
        <v>1517</v>
      </c>
      <c r="T1933" s="103" t="s">
        <v>1517</v>
      </c>
      <c r="U1933" s="106" t="s">
        <v>20272</v>
      </c>
      <c r="V1933" s="105" t="s">
        <v>21983</v>
      </c>
      <c r="W1933" s="107" t="s">
        <v>333</v>
      </c>
      <c r="X1933" t="s">
        <v>17786</v>
      </c>
      <c r="AA1933">
        <f ca="1" t="shared" si="61"/>
        <v>16</v>
      </c>
    </row>
    <row r="1934" spans="1:27">
      <c r="A1934" s="108">
        <v>64</v>
      </c>
      <c r="B1934" s="89" t="str">
        <f t="shared" si="60"/>
        <v>451229200408155749</v>
      </c>
      <c r="C1934" s="89" t="s">
        <v>333</v>
      </c>
      <c r="D1934" s="108" t="s">
        <v>7840</v>
      </c>
      <c r="E1934" s="108" t="s">
        <v>143</v>
      </c>
      <c r="F1934" s="108" t="s">
        <v>20131</v>
      </c>
      <c r="G1934" s="108" t="s">
        <v>20757</v>
      </c>
      <c r="H1934" s="109" t="s">
        <v>7839</v>
      </c>
      <c r="I1934" s="108" t="s">
        <v>30</v>
      </c>
      <c r="J1934" s="108" t="s">
        <v>30</v>
      </c>
      <c r="K1934" s="108" t="s">
        <v>27</v>
      </c>
      <c r="L1934" s="108" t="s">
        <v>30</v>
      </c>
      <c r="M1934" s="108" t="s">
        <v>30</v>
      </c>
      <c r="N1934" s="108" t="s">
        <v>30</v>
      </c>
      <c r="O1934" s="108" t="s">
        <v>27</v>
      </c>
      <c r="P1934" s="108" t="s">
        <v>1517</v>
      </c>
      <c r="Q1934" s="103" t="s">
        <v>7842</v>
      </c>
      <c r="R1934" s="105">
        <v>18877897382</v>
      </c>
      <c r="S1934" s="103" t="s">
        <v>1517</v>
      </c>
      <c r="T1934" s="103" t="s">
        <v>1517</v>
      </c>
      <c r="U1934" s="106" t="s">
        <v>20272</v>
      </c>
      <c r="V1934" s="105" t="s">
        <v>22183</v>
      </c>
      <c r="W1934" s="107" t="s">
        <v>333</v>
      </c>
      <c r="X1934" t="s">
        <v>17787</v>
      </c>
      <c r="AA1934">
        <f ca="1" t="shared" si="61"/>
        <v>17</v>
      </c>
    </row>
    <row r="1935" spans="1:27">
      <c r="A1935" s="108">
        <v>65</v>
      </c>
      <c r="B1935" s="89" t="str">
        <f t="shared" si="60"/>
        <v>451229200203092422</v>
      </c>
      <c r="C1935" s="89" t="s">
        <v>333</v>
      </c>
      <c r="D1935" s="108" t="s">
        <v>7844</v>
      </c>
      <c r="E1935" s="108" t="s">
        <v>143</v>
      </c>
      <c r="F1935" s="108" t="s">
        <v>20178</v>
      </c>
      <c r="G1935" s="108" t="s">
        <v>20288</v>
      </c>
      <c r="H1935" s="109" t="s">
        <v>7843</v>
      </c>
      <c r="I1935" s="108" t="s">
        <v>30</v>
      </c>
      <c r="J1935" s="108" t="s">
        <v>30</v>
      </c>
      <c r="K1935" s="108" t="s">
        <v>27</v>
      </c>
      <c r="L1935" s="108" t="s">
        <v>30</v>
      </c>
      <c r="M1935" s="108" t="s">
        <v>30</v>
      </c>
      <c r="N1935" s="108" t="s">
        <v>30</v>
      </c>
      <c r="O1935" s="108" t="s">
        <v>27</v>
      </c>
      <c r="P1935" s="108" t="s">
        <v>1517</v>
      </c>
      <c r="Q1935" s="103" t="s">
        <v>7846</v>
      </c>
      <c r="R1935" s="105">
        <v>15811692988</v>
      </c>
      <c r="S1935" s="103" t="s">
        <v>1517</v>
      </c>
      <c r="T1935" s="103" t="s">
        <v>20191</v>
      </c>
      <c r="U1935" s="106" t="s">
        <v>20877</v>
      </c>
      <c r="V1935" s="105" t="s">
        <v>22184</v>
      </c>
      <c r="W1935" s="107" t="s">
        <v>333</v>
      </c>
      <c r="X1935" t="s">
        <v>7845</v>
      </c>
      <c r="AA1935">
        <f ca="1" t="shared" si="61"/>
        <v>19</v>
      </c>
    </row>
    <row r="1936" spans="1:27">
      <c r="A1936" s="108">
        <v>66</v>
      </c>
      <c r="B1936" s="89" t="str">
        <f t="shared" si="60"/>
        <v>451229200404115715</v>
      </c>
      <c r="C1936" s="89" t="s">
        <v>333</v>
      </c>
      <c r="D1936" s="108" t="s">
        <v>7848</v>
      </c>
      <c r="E1936" s="108" t="s">
        <v>24</v>
      </c>
      <c r="F1936" s="108" t="s">
        <v>20131</v>
      </c>
      <c r="G1936" s="108" t="s">
        <v>20255</v>
      </c>
      <c r="H1936" s="109" t="s">
        <v>7847</v>
      </c>
      <c r="I1936" s="108" t="s">
        <v>30</v>
      </c>
      <c r="J1936" s="108" t="s">
        <v>30</v>
      </c>
      <c r="K1936" s="108" t="s">
        <v>30</v>
      </c>
      <c r="L1936" s="108" t="s">
        <v>30</v>
      </c>
      <c r="M1936" s="108" t="s">
        <v>30</v>
      </c>
      <c r="N1936" s="108" t="s">
        <v>30</v>
      </c>
      <c r="O1936" s="108" t="s">
        <v>27</v>
      </c>
      <c r="P1936" s="108" t="s">
        <v>1517</v>
      </c>
      <c r="Q1936" s="103" t="s">
        <v>7849</v>
      </c>
      <c r="R1936" s="105">
        <v>18107886272</v>
      </c>
      <c r="S1936" s="103" t="s">
        <v>1517</v>
      </c>
      <c r="T1936" s="103" t="s">
        <v>1517</v>
      </c>
      <c r="U1936" s="106" t="s">
        <v>20593</v>
      </c>
      <c r="V1936" s="105" t="s">
        <v>22117</v>
      </c>
      <c r="W1936" s="107" t="s">
        <v>333</v>
      </c>
      <c r="X1936" t="s">
        <v>17758</v>
      </c>
      <c r="AA1936">
        <f ca="1" t="shared" si="61"/>
        <v>17</v>
      </c>
    </row>
    <row r="1937" spans="1:27">
      <c r="A1937" s="108">
        <v>67</v>
      </c>
      <c r="B1937" s="89" t="str">
        <f t="shared" si="60"/>
        <v>452731200201015415</v>
      </c>
      <c r="C1937" s="89" t="s">
        <v>333</v>
      </c>
      <c r="D1937" s="108" t="s">
        <v>7851</v>
      </c>
      <c r="E1937" s="108" t="s">
        <v>24</v>
      </c>
      <c r="F1937" s="108" t="s">
        <v>20131</v>
      </c>
      <c r="G1937" s="108" t="s">
        <v>20175</v>
      </c>
      <c r="H1937" s="109" t="s">
        <v>7850</v>
      </c>
      <c r="I1937" s="108" t="s">
        <v>30</v>
      </c>
      <c r="J1937" s="108" t="s">
        <v>30</v>
      </c>
      <c r="K1937" s="108" t="s">
        <v>30</v>
      </c>
      <c r="L1937" s="108" t="s">
        <v>30</v>
      </c>
      <c r="M1937" s="108" t="s">
        <v>30</v>
      </c>
      <c r="N1937" s="108" t="s">
        <v>30</v>
      </c>
      <c r="O1937" s="108" t="s">
        <v>27</v>
      </c>
      <c r="P1937" s="108" t="s">
        <v>1517</v>
      </c>
      <c r="Q1937" s="103" t="s">
        <v>7852</v>
      </c>
      <c r="R1937" s="105">
        <v>13713731014</v>
      </c>
      <c r="S1937" s="103" t="s">
        <v>1517</v>
      </c>
      <c r="T1937" s="103" t="s">
        <v>1517</v>
      </c>
      <c r="U1937" s="106" t="s">
        <v>20198</v>
      </c>
      <c r="V1937" s="105" t="s">
        <v>20329</v>
      </c>
      <c r="W1937" s="107" t="s">
        <v>333</v>
      </c>
      <c r="X1937" t="s">
        <v>19255</v>
      </c>
      <c r="AA1937">
        <f ca="1" t="shared" si="61"/>
        <v>19</v>
      </c>
    </row>
    <row r="1938" spans="1:27">
      <c r="A1938" s="108">
        <v>68</v>
      </c>
      <c r="B1938" s="89" t="str">
        <f t="shared" si="60"/>
        <v>451229200402085719</v>
      </c>
      <c r="C1938" s="89" t="s">
        <v>333</v>
      </c>
      <c r="D1938" s="108" t="s">
        <v>7854</v>
      </c>
      <c r="E1938" s="108" t="s">
        <v>24</v>
      </c>
      <c r="F1938" s="108" t="s">
        <v>20131</v>
      </c>
      <c r="G1938" s="108" t="s">
        <v>20742</v>
      </c>
      <c r="H1938" s="109" t="s">
        <v>7853</v>
      </c>
      <c r="I1938" s="108" t="s">
        <v>30</v>
      </c>
      <c r="J1938" s="108" t="s">
        <v>30</v>
      </c>
      <c r="K1938" s="108" t="s">
        <v>30</v>
      </c>
      <c r="L1938" s="108" t="s">
        <v>30</v>
      </c>
      <c r="M1938" s="108" t="s">
        <v>30</v>
      </c>
      <c r="N1938" s="108" t="s">
        <v>30</v>
      </c>
      <c r="O1938" s="108" t="s">
        <v>27</v>
      </c>
      <c r="P1938" s="108" t="s">
        <v>1517</v>
      </c>
      <c r="Q1938" s="103" t="s">
        <v>7856</v>
      </c>
      <c r="R1938" s="105">
        <v>19877861370</v>
      </c>
      <c r="S1938" s="103" t="s">
        <v>1517</v>
      </c>
      <c r="T1938" s="103" t="s">
        <v>1517</v>
      </c>
      <c r="U1938" s="106" t="s">
        <v>21651</v>
      </c>
      <c r="V1938" s="105" t="s">
        <v>22185</v>
      </c>
      <c r="W1938" s="107" t="s">
        <v>333</v>
      </c>
      <c r="X1938" t="s">
        <v>17788</v>
      </c>
      <c r="AA1938">
        <f ca="1" t="shared" si="61"/>
        <v>17</v>
      </c>
    </row>
    <row r="1939" spans="1:27">
      <c r="A1939" s="108">
        <v>69</v>
      </c>
      <c r="B1939" s="89" t="str">
        <f t="shared" si="60"/>
        <v>45122920020416212X</v>
      </c>
      <c r="C1939" s="89" t="s">
        <v>333</v>
      </c>
      <c r="D1939" s="108" t="s">
        <v>7858</v>
      </c>
      <c r="E1939" s="108" t="s">
        <v>143</v>
      </c>
      <c r="F1939" s="108" t="s">
        <v>20178</v>
      </c>
      <c r="G1939" s="108" t="s">
        <v>20297</v>
      </c>
      <c r="H1939" s="109" t="s">
        <v>7857</v>
      </c>
      <c r="I1939" s="108" t="s">
        <v>27</v>
      </c>
      <c r="J1939" s="108" t="s">
        <v>30</v>
      </c>
      <c r="K1939" s="108" t="s">
        <v>30</v>
      </c>
      <c r="L1939" s="108" t="s">
        <v>30</v>
      </c>
      <c r="M1939" s="108" t="s">
        <v>30</v>
      </c>
      <c r="N1939" s="108" t="s">
        <v>30</v>
      </c>
      <c r="O1939" s="108" t="s">
        <v>27</v>
      </c>
      <c r="P1939" s="108" t="s">
        <v>1517</v>
      </c>
      <c r="Q1939" s="103" t="s">
        <v>7860</v>
      </c>
      <c r="R1939" s="105">
        <v>13367588575</v>
      </c>
      <c r="S1939" s="103" t="s">
        <v>1517</v>
      </c>
      <c r="T1939" s="103" t="s">
        <v>20240</v>
      </c>
      <c r="U1939" s="106" t="s">
        <v>20489</v>
      </c>
      <c r="V1939" s="105" t="s">
        <v>22186</v>
      </c>
      <c r="W1939" s="107" t="s">
        <v>333</v>
      </c>
      <c r="X1939" t="s">
        <v>7859</v>
      </c>
      <c r="AA1939">
        <f ca="1" t="shared" si="61"/>
        <v>19</v>
      </c>
    </row>
    <row r="1940" spans="1:27">
      <c r="A1940" s="108">
        <v>70</v>
      </c>
      <c r="B1940" s="89" t="str">
        <f t="shared" si="60"/>
        <v>452731200302174829</v>
      </c>
      <c r="C1940" s="89" t="s">
        <v>333</v>
      </c>
      <c r="D1940" s="108" t="s">
        <v>7862</v>
      </c>
      <c r="E1940" s="108" t="s">
        <v>143</v>
      </c>
      <c r="F1940" s="108" t="s">
        <v>20178</v>
      </c>
      <c r="G1940" s="108" t="s">
        <v>20161</v>
      </c>
      <c r="H1940" s="109" t="s">
        <v>7861</v>
      </c>
      <c r="I1940" s="108" t="s">
        <v>27</v>
      </c>
      <c r="J1940" s="108" t="s">
        <v>27</v>
      </c>
      <c r="K1940" s="108" t="s">
        <v>27</v>
      </c>
      <c r="L1940" s="108" t="s">
        <v>30</v>
      </c>
      <c r="M1940" s="108" t="s">
        <v>30</v>
      </c>
      <c r="N1940" s="108" t="s">
        <v>30</v>
      </c>
      <c r="O1940" s="108" t="s">
        <v>27</v>
      </c>
      <c r="P1940" s="108" t="s">
        <v>1517</v>
      </c>
      <c r="Q1940" s="103" t="s">
        <v>7864</v>
      </c>
      <c r="R1940" s="105">
        <v>18042803363</v>
      </c>
      <c r="S1940" s="103" t="s">
        <v>1517</v>
      </c>
      <c r="T1940" s="103" t="s">
        <v>1517</v>
      </c>
      <c r="U1940" s="106" t="s">
        <v>20628</v>
      </c>
      <c r="V1940" s="105" t="s">
        <v>22187</v>
      </c>
      <c r="W1940" s="107" t="s">
        <v>333</v>
      </c>
      <c r="X1940" t="s">
        <v>19256</v>
      </c>
      <c r="AA1940">
        <f ca="1" t="shared" si="61"/>
        <v>18</v>
      </c>
    </row>
    <row r="1941" spans="1:27">
      <c r="A1941" s="108">
        <v>71</v>
      </c>
      <c r="B1941" s="89" t="str">
        <f t="shared" si="60"/>
        <v>452731200309260914</v>
      </c>
      <c r="C1941" s="89" t="s">
        <v>333</v>
      </c>
      <c r="D1941" s="108" t="s">
        <v>7866</v>
      </c>
      <c r="E1941" s="108" t="s">
        <v>24</v>
      </c>
      <c r="F1941" s="108" t="s">
        <v>20131</v>
      </c>
      <c r="G1941" s="108" t="s">
        <v>20168</v>
      </c>
      <c r="H1941" s="109" t="s">
        <v>7865</v>
      </c>
      <c r="I1941" s="108" t="s">
        <v>30</v>
      </c>
      <c r="J1941" s="108" t="s">
        <v>30</v>
      </c>
      <c r="K1941" s="108" t="s">
        <v>30</v>
      </c>
      <c r="L1941" s="108" t="s">
        <v>30</v>
      </c>
      <c r="M1941" s="108" t="s">
        <v>30</v>
      </c>
      <c r="N1941" s="108" t="s">
        <v>30</v>
      </c>
      <c r="O1941" s="108" t="s">
        <v>27</v>
      </c>
      <c r="P1941" s="108" t="s">
        <v>1517</v>
      </c>
      <c r="Q1941" s="103" t="s">
        <v>1321</v>
      </c>
      <c r="R1941" s="105">
        <v>15296877518</v>
      </c>
      <c r="S1941" s="103" t="s">
        <v>1517</v>
      </c>
      <c r="T1941" s="103" t="s">
        <v>20151</v>
      </c>
      <c r="U1941" s="106" t="s">
        <v>20311</v>
      </c>
      <c r="V1941" s="105" t="s">
        <v>21635</v>
      </c>
      <c r="W1941" s="107" t="s">
        <v>333</v>
      </c>
      <c r="X1941" t="s">
        <v>9986</v>
      </c>
      <c r="AA1941">
        <f ca="1" t="shared" si="61"/>
        <v>17</v>
      </c>
    </row>
    <row r="1942" spans="1:27">
      <c r="A1942" s="108">
        <v>72</v>
      </c>
      <c r="B1942" s="89" t="str">
        <f t="shared" si="60"/>
        <v>452731200402280610</v>
      </c>
      <c r="C1942" s="89" t="s">
        <v>333</v>
      </c>
      <c r="D1942" s="108" t="s">
        <v>7869</v>
      </c>
      <c r="E1942" s="108" t="s">
        <v>24</v>
      </c>
      <c r="F1942" s="108" t="s">
        <v>20131</v>
      </c>
      <c r="G1942" s="108" t="s">
        <v>20742</v>
      </c>
      <c r="H1942" s="109" t="s">
        <v>7868</v>
      </c>
      <c r="I1942" s="108" t="s">
        <v>30</v>
      </c>
      <c r="J1942" s="108" t="s">
        <v>30</v>
      </c>
      <c r="K1942" s="108" t="s">
        <v>30</v>
      </c>
      <c r="L1942" s="108" t="s">
        <v>30</v>
      </c>
      <c r="M1942" s="108" t="s">
        <v>30</v>
      </c>
      <c r="N1942" s="108" t="s">
        <v>30</v>
      </c>
      <c r="O1942" s="108" t="s">
        <v>27</v>
      </c>
      <c r="P1942" s="108" t="s">
        <v>1517</v>
      </c>
      <c r="Q1942" s="103" t="s">
        <v>7870</v>
      </c>
      <c r="R1942" s="105">
        <v>13507783823</v>
      </c>
      <c r="S1942" s="103" t="s">
        <v>1517</v>
      </c>
      <c r="T1942" s="103" t="s">
        <v>20137</v>
      </c>
      <c r="U1942" s="106" t="s">
        <v>20137</v>
      </c>
      <c r="V1942" s="105" t="s">
        <v>20301</v>
      </c>
      <c r="W1942" s="107" t="s">
        <v>333</v>
      </c>
      <c r="X1942" t="s">
        <v>6697</v>
      </c>
      <c r="AA1942">
        <f ca="1" t="shared" si="61"/>
        <v>17</v>
      </c>
    </row>
    <row r="1943" spans="1:27">
      <c r="A1943" s="108">
        <v>73</v>
      </c>
      <c r="B1943" s="89" t="str">
        <f t="shared" si="60"/>
        <v>451229200403084216</v>
      </c>
      <c r="C1943" s="89" t="s">
        <v>333</v>
      </c>
      <c r="D1943" s="108" t="s">
        <v>7872</v>
      </c>
      <c r="E1943" s="108" t="s">
        <v>24</v>
      </c>
      <c r="F1943" s="108" t="s">
        <v>20131</v>
      </c>
      <c r="G1943" s="108" t="s">
        <v>20707</v>
      </c>
      <c r="H1943" s="109" t="s">
        <v>7871</v>
      </c>
      <c r="I1943" s="108" t="s">
        <v>30</v>
      </c>
      <c r="J1943" s="108" t="s">
        <v>30</v>
      </c>
      <c r="K1943" s="108" t="s">
        <v>30</v>
      </c>
      <c r="L1943" s="108" t="s">
        <v>30</v>
      </c>
      <c r="M1943" s="108" t="s">
        <v>30</v>
      </c>
      <c r="N1943" s="108" t="s">
        <v>30</v>
      </c>
      <c r="O1943" s="108" t="s">
        <v>27</v>
      </c>
      <c r="P1943" s="108" t="s">
        <v>1517</v>
      </c>
      <c r="Q1943" s="103" t="s">
        <v>7873</v>
      </c>
      <c r="R1943" s="105">
        <v>15277848423</v>
      </c>
      <c r="S1943" s="103" t="s">
        <v>1517</v>
      </c>
      <c r="T1943" s="103" t="s">
        <v>20133</v>
      </c>
      <c r="U1943" s="106" t="s">
        <v>20133</v>
      </c>
      <c r="V1943" s="105" t="s">
        <v>21381</v>
      </c>
      <c r="W1943" s="107" t="s">
        <v>333</v>
      </c>
      <c r="X1943" t="s">
        <v>4126</v>
      </c>
      <c r="AA1943">
        <f ca="1" t="shared" si="61"/>
        <v>17</v>
      </c>
    </row>
    <row r="1944" spans="1:27">
      <c r="A1944" s="108">
        <v>74</v>
      </c>
      <c r="B1944" s="89" t="str">
        <f t="shared" si="60"/>
        <v>452731200408011825</v>
      </c>
      <c r="C1944" s="89" t="s">
        <v>333</v>
      </c>
      <c r="D1944" s="108" t="s">
        <v>7875</v>
      </c>
      <c r="E1944" s="108" t="s">
        <v>143</v>
      </c>
      <c r="F1944" s="108" t="s">
        <v>20131</v>
      </c>
      <c r="G1944" s="108" t="s">
        <v>20757</v>
      </c>
      <c r="H1944" s="109" t="s">
        <v>7874</v>
      </c>
      <c r="I1944" s="108" t="s">
        <v>30</v>
      </c>
      <c r="J1944" s="108" t="s">
        <v>30</v>
      </c>
      <c r="K1944" s="108" t="s">
        <v>30</v>
      </c>
      <c r="L1944" s="108" t="s">
        <v>30</v>
      </c>
      <c r="M1944" s="108" t="s">
        <v>30</v>
      </c>
      <c r="N1944" s="108" t="s">
        <v>30</v>
      </c>
      <c r="O1944" s="108" t="s">
        <v>27</v>
      </c>
      <c r="P1944" s="108" t="s">
        <v>1517</v>
      </c>
      <c r="Q1944" s="103" t="s">
        <v>7877</v>
      </c>
      <c r="R1944" s="105">
        <v>19907881912</v>
      </c>
      <c r="S1944" s="103" t="s">
        <v>1517</v>
      </c>
      <c r="T1944" s="103" t="s">
        <v>20208</v>
      </c>
      <c r="U1944" s="106" t="s">
        <v>20300</v>
      </c>
      <c r="V1944" s="105" t="s">
        <v>21916</v>
      </c>
      <c r="W1944" s="107" t="s">
        <v>333</v>
      </c>
      <c r="X1944" t="s">
        <v>7876</v>
      </c>
      <c r="AA1944">
        <f ca="1" t="shared" si="61"/>
        <v>17</v>
      </c>
    </row>
    <row r="1945" spans="1:27">
      <c r="A1945" s="108">
        <v>75</v>
      </c>
      <c r="B1945" s="89" t="str">
        <f t="shared" si="60"/>
        <v>451229200304130627</v>
      </c>
      <c r="C1945" s="89" t="s">
        <v>333</v>
      </c>
      <c r="D1945" s="108" t="s">
        <v>2418</v>
      </c>
      <c r="E1945" s="108" t="s">
        <v>143</v>
      </c>
      <c r="F1945" s="108" t="s">
        <v>20131</v>
      </c>
      <c r="G1945" s="108" t="s">
        <v>20154</v>
      </c>
      <c r="H1945" s="109" t="s">
        <v>7878</v>
      </c>
      <c r="I1945" s="108" t="s">
        <v>27</v>
      </c>
      <c r="J1945" s="108" t="s">
        <v>27</v>
      </c>
      <c r="K1945" s="108" t="s">
        <v>27</v>
      </c>
      <c r="L1945" s="108" t="s">
        <v>30</v>
      </c>
      <c r="M1945" s="108" t="s">
        <v>30</v>
      </c>
      <c r="N1945" s="108" t="s">
        <v>30</v>
      </c>
      <c r="O1945" s="108" t="s">
        <v>27</v>
      </c>
      <c r="P1945" s="108" t="s">
        <v>1517</v>
      </c>
      <c r="Q1945" s="103" t="s">
        <v>7880</v>
      </c>
      <c r="R1945" s="105">
        <v>19978846465</v>
      </c>
      <c r="S1945" s="103" t="s">
        <v>1517</v>
      </c>
      <c r="T1945" s="103" t="s">
        <v>20137</v>
      </c>
      <c r="U1945" s="106" t="s">
        <v>20934</v>
      </c>
      <c r="V1945" s="105" t="s">
        <v>22188</v>
      </c>
      <c r="W1945" s="107" t="s">
        <v>333</v>
      </c>
      <c r="X1945" t="s">
        <v>7879</v>
      </c>
      <c r="AA1945">
        <f ca="1" t="shared" si="61"/>
        <v>18</v>
      </c>
    </row>
    <row r="1946" spans="1:27">
      <c r="A1946" s="108">
        <v>76</v>
      </c>
      <c r="B1946" s="89" t="str">
        <f t="shared" si="60"/>
        <v>451229200101052729</v>
      </c>
      <c r="C1946" s="89" t="s">
        <v>333</v>
      </c>
      <c r="D1946" s="108" t="s">
        <v>7882</v>
      </c>
      <c r="E1946" s="108" t="s">
        <v>143</v>
      </c>
      <c r="F1946" s="108" t="s">
        <v>20178</v>
      </c>
      <c r="G1946" s="108" t="s">
        <v>20618</v>
      </c>
      <c r="H1946" s="109" t="s">
        <v>7881</v>
      </c>
      <c r="I1946" s="108" t="s">
        <v>27</v>
      </c>
      <c r="J1946" s="108" t="s">
        <v>27</v>
      </c>
      <c r="K1946" s="108" t="s">
        <v>30</v>
      </c>
      <c r="L1946" s="108" t="s">
        <v>30</v>
      </c>
      <c r="M1946" s="108" t="s">
        <v>30</v>
      </c>
      <c r="N1946" s="108" t="s">
        <v>30</v>
      </c>
      <c r="O1946" s="108" t="s">
        <v>27</v>
      </c>
      <c r="P1946" s="108" t="s">
        <v>1517</v>
      </c>
      <c r="Q1946" s="103" t="s">
        <v>7884</v>
      </c>
      <c r="R1946" s="105">
        <v>18777846107</v>
      </c>
      <c r="S1946" s="103" t="s">
        <v>1517</v>
      </c>
      <c r="T1946" s="103" t="s">
        <v>20277</v>
      </c>
      <c r="U1946" s="106" t="s">
        <v>20315</v>
      </c>
      <c r="V1946" s="105" t="s">
        <v>21321</v>
      </c>
      <c r="W1946" s="107" t="s">
        <v>333</v>
      </c>
      <c r="X1946" t="s">
        <v>19257</v>
      </c>
      <c r="AA1946">
        <f ca="1" t="shared" si="61"/>
        <v>20</v>
      </c>
    </row>
    <row r="1947" spans="1:27">
      <c r="A1947" s="108">
        <v>77</v>
      </c>
      <c r="B1947" s="89" t="str">
        <f t="shared" si="60"/>
        <v>452731200310100942</v>
      </c>
      <c r="C1947" s="89" t="s">
        <v>333</v>
      </c>
      <c r="D1947" s="108" t="s">
        <v>7886</v>
      </c>
      <c r="E1947" s="108" t="s">
        <v>143</v>
      </c>
      <c r="F1947" s="108" t="s">
        <v>20131</v>
      </c>
      <c r="G1947" s="108" t="s">
        <v>20307</v>
      </c>
      <c r="H1947" s="109" t="s">
        <v>7885</v>
      </c>
      <c r="I1947" s="108" t="s">
        <v>27</v>
      </c>
      <c r="J1947" s="108" t="s">
        <v>30</v>
      </c>
      <c r="K1947" s="108" t="s">
        <v>30</v>
      </c>
      <c r="L1947" s="108" t="s">
        <v>30</v>
      </c>
      <c r="M1947" s="108" t="s">
        <v>30</v>
      </c>
      <c r="N1947" s="108" t="s">
        <v>30</v>
      </c>
      <c r="O1947" s="108" t="s">
        <v>27</v>
      </c>
      <c r="P1947" s="108" t="s">
        <v>1517</v>
      </c>
      <c r="Q1947" s="103" t="s">
        <v>7887</v>
      </c>
      <c r="R1947" s="105">
        <v>18278864389</v>
      </c>
      <c r="S1947" s="103" t="s">
        <v>1517</v>
      </c>
      <c r="T1947" s="103" t="s">
        <v>20151</v>
      </c>
      <c r="U1947" s="106" t="s">
        <v>20652</v>
      </c>
      <c r="V1947" s="105" t="s">
        <v>21248</v>
      </c>
      <c r="W1947" s="107" t="s">
        <v>333</v>
      </c>
      <c r="X1947" t="s">
        <v>17789</v>
      </c>
      <c r="AA1947">
        <f ca="1" t="shared" si="61"/>
        <v>17</v>
      </c>
    </row>
    <row r="1948" spans="1:27">
      <c r="A1948" s="101">
        <v>1</v>
      </c>
      <c r="B1948" s="89" t="str">
        <f t="shared" si="60"/>
        <v>451229200311281810</v>
      </c>
      <c r="C1948" s="89" t="s">
        <v>339</v>
      </c>
      <c r="D1948" s="102" t="s">
        <v>7889</v>
      </c>
      <c r="E1948" s="102" t="s">
        <v>24</v>
      </c>
      <c r="F1948" s="103" t="s">
        <v>20178</v>
      </c>
      <c r="G1948" s="103" t="s">
        <v>20423</v>
      </c>
      <c r="H1948" s="104" t="s">
        <v>7888</v>
      </c>
      <c r="I1948" s="103" t="s">
        <v>27</v>
      </c>
      <c r="J1948" s="103" t="s">
        <v>30</v>
      </c>
      <c r="K1948" s="103" t="s">
        <v>27</v>
      </c>
      <c r="L1948" s="103" t="s">
        <v>30</v>
      </c>
      <c r="M1948" s="103" t="s">
        <v>30</v>
      </c>
      <c r="N1948" s="103" t="s">
        <v>30</v>
      </c>
      <c r="O1948" s="103" t="s">
        <v>27</v>
      </c>
      <c r="P1948" s="103" t="s">
        <v>20208</v>
      </c>
      <c r="Q1948" s="103" t="s">
        <v>7890</v>
      </c>
      <c r="R1948" s="105">
        <v>18176117889</v>
      </c>
      <c r="S1948" s="103" t="s">
        <v>1517</v>
      </c>
      <c r="T1948" s="103" t="s">
        <v>20208</v>
      </c>
      <c r="U1948" s="106" t="s">
        <v>21334</v>
      </c>
      <c r="V1948" s="105" t="s">
        <v>21574</v>
      </c>
      <c r="W1948" s="107" t="s">
        <v>339</v>
      </c>
      <c r="X1948" t="s">
        <v>5001</v>
      </c>
      <c r="AA1948">
        <f ca="1" t="shared" si="61"/>
        <v>17</v>
      </c>
    </row>
    <row r="1949" spans="1:27">
      <c r="A1949" s="101">
        <v>2</v>
      </c>
      <c r="B1949" s="89" t="str">
        <f t="shared" si="60"/>
        <v>45273120030328486X</v>
      </c>
      <c r="C1949" s="89" t="s">
        <v>339</v>
      </c>
      <c r="D1949" s="102" t="s">
        <v>224</v>
      </c>
      <c r="E1949" s="102" t="s">
        <v>143</v>
      </c>
      <c r="F1949" s="103" t="s">
        <v>20131</v>
      </c>
      <c r="G1949" s="103" t="s">
        <v>20202</v>
      </c>
      <c r="H1949" s="104" t="s">
        <v>7892</v>
      </c>
      <c r="I1949" s="103" t="s">
        <v>30</v>
      </c>
      <c r="J1949" s="103" t="s">
        <v>30</v>
      </c>
      <c r="K1949" s="103" t="s">
        <v>30</v>
      </c>
      <c r="L1949" s="103" t="s">
        <v>30</v>
      </c>
      <c r="M1949" s="103" t="s">
        <v>27</v>
      </c>
      <c r="N1949" s="103" t="s">
        <v>27</v>
      </c>
      <c r="O1949" s="103" t="s">
        <v>27</v>
      </c>
      <c r="P1949" s="103" t="s">
        <v>20158</v>
      </c>
      <c r="Q1949" s="103" t="s">
        <v>7893</v>
      </c>
      <c r="R1949" s="105">
        <v>13667780506</v>
      </c>
      <c r="S1949" s="103" t="s">
        <v>1517</v>
      </c>
      <c r="T1949" s="103" t="s">
        <v>20158</v>
      </c>
      <c r="U1949" s="106" t="s">
        <v>20250</v>
      </c>
      <c r="V1949" s="105" t="s">
        <v>21508</v>
      </c>
      <c r="W1949" s="107" t="s">
        <v>339</v>
      </c>
      <c r="X1949" t="s">
        <v>19258</v>
      </c>
      <c r="AA1949">
        <f ca="1" t="shared" si="61"/>
        <v>18</v>
      </c>
    </row>
    <row r="1950" spans="1:27">
      <c r="A1950" s="101">
        <v>3</v>
      </c>
      <c r="B1950" s="89" t="str">
        <f t="shared" si="60"/>
        <v>451229200105202122</v>
      </c>
      <c r="C1950" s="89" t="s">
        <v>339</v>
      </c>
      <c r="D1950" s="102" t="s">
        <v>7895</v>
      </c>
      <c r="E1950" s="102" t="s">
        <v>143</v>
      </c>
      <c r="F1950" s="103" t="s">
        <v>20178</v>
      </c>
      <c r="G1950" s="103" t="s">
        <v>20317</v>
      </c>
      <c r="H1950" s="104" t="s">
        <v>7894</v>
      </c>
      <c r="I1950" s="103" t="s">
        <v>30</v>
      </c>
      <c r="J1950" s="103" t="s">
        <v>30</v>
      </c>
      <c r="K1950" s="103" t="s">
        <v>30</v>
      </c>
      <c r="L1950" s="103" t="s">
        <v>30</v>
      </c>
      <c r="M1950" s="103" t="s">
        <v>30</v>
      </c>
      <c r="N1950" s="103" t="s">
        <v>30</v>
      </c>
      <c r="O1950" s="103" t="s">
        <v>27</v>
      </c>
      <c r="P1950" s="103" t="s">
        <v>20240</v>
      </c>
      <c r="Q1950" s="103" t="s">
        <v>7897</v>
      </c>
      <c r="R1950" s="105">
        <v>18176483151</v>
      </c>
      <c r="S1950" s="103" t="s">
        <v>1517</v>
      </c>
      <c r="T1950" s="103" t="s">
        <v>20240</v>
      </c>
      <c r="U1950" s="106" t="s">
        <v>20516</v>
      </c>
      <c r="V1950" s="105" t="s">
        <v>22189</v>
      </c>
      <c r="W1950" s="107" t="s">
        <v>339</v>
      </c>
      <c r="X1950" t="s">
        <v>7896</v>
      </c>
      <c r="AA1950">
        <f ca="1" t="shared" si="61"/>
        <v>20</v>
      </c>
    </row>
    <row r="1951" spans="1:27">
      <c r="A1951" s="101">
        <v>4</v>
      </c>
      <c r="B1951" s="89" t="str">
        <f t="shared" si="60"/>
        <v>452731200404024821</v>
      </c>
      <c r="C1951" s="89" t="s">
        <v>339</v>
      </c>
      <c r="D1951" s="102" t="s">
        <v>7899</v>
      </c>
      <c r="E1951" s="102" t="s">
        <v>143</v>
      </c>
      <c r="F1951" s="103" t="s">
        <v>20131</v>
      </c>
      <c r="G1951" s="103" t="s">
        <v>20255</v>
      </c>
      <c r="H1951" s="104" t="s">
        <v>7898</v>
      </c>
      <c r="I1951" s="103" t="s">
        <v>30</v>
      </c>
      <c r="J1951" s="103" t="s">
        <v>30</v>
      </c>
      <c r="K1951" s="103" t="s">
        <v>30</v>
      </c>
      <c r="L1951" s="103" t="s">
        <v>30</v>
      </c>
      <c r="M1951" s="103" t="s">
        <v>30</v>
      </c>
      <c r="N1951" s="103" t="s">
        <v>30</v>
      </c>
      <c r="O1951" s="103" t="s">
        <v>27</v>
      </c>
      <c r="P1951" s="103" t="s">
        <v>1517</v>
      </c>
      <c r="Q1951" s="103" t="s">
        <v>7901</v>
      </c>
      <c r="R1951" s="105">
        <v>18077893646</v>
      </c>
      <c r="S1951" s="103" t="s">
        <v>1517</v>
      </c>
      <c r="T1951" s="103" t="s">
        <v>1517</v>
      </c>
      <c r="U1951" s="106" t="s">
        <v>20259</v>
      </c>
      <c r="V1951" s="105" t="s">
        <v>22190</v>
      </c>
      <c r="W1951" s="107" t="s">
        <v>339</v>
      </c>
      <c r="X1951" t="s">
        <v>17790</v>
      </c>
      <c r="AA1951">
        <f ca="1" t="shared" si="61"/>
        <v>17</v>
      </c>
    </row>
    <row r="1952" spans="1:27">
      <c r="A1952" s="101">
        <v>5</v>
      </c>
      <c r="B1952" s="89" t="str">
        <f t="shared" si="60"/>
        <v>451229200306262121</v>
      </c>
      <c r="C1952" s="89" t="s">
        <v>339</v>
      </c>
      <c r="D1952" s="102" t="s">
        <v>7904</v>
      </c>
      <c r="E1952" s="102" t="s">
        <v>143</v>
      </c>
      <c r="F1952" s="103" t="s">
        <v>20178</v>
      </c>
      <c r="G1952" s="103" t="s">
        <v>20229</v>
      </c>
      <c r="H1952" s="104" t="s">
        <v>7903</v>
      </c>
      <c r="I1952" s="103" t="s">
        <v>27</v>
      </c>
      <c r="J1952" s="103" t="s">
        <v>30</v>
      </c>
      <c r="K1952" s="103" t="s">
        <v>27</v>
      </c>
      <c r="L1952" s="103" t="s">
        <v>30</v>
      </c>
      <c r="M1952" s="103" t="s">
        <v>30</v>
      </c>
      <c r="N1952" s="103" t="s">
        <v>30</v>
      </c>
      <c r="O1952" s="103" t="s">
        <v>27</v>
      </c>
      <c r="P1952" s="103" t="s">
        <v>20240</v>
      </c>
      <c r="Q1952" s="103" t="s">
        <v>7905</v>
      </c>
      <c r="R1952" s="105">
        <v>17328125929</v>
      </c>
      <c r="S1952" s="103" t="s">
        <v>1517</v>
      </c>
      <c r="T1952" s="103" t="s">
        <v>20240</v>
      </c>
      <c r="U1952" s="106" t="s">
        <v>21226</v>
      </c>
      <c r="V1952" s="105" t="s">
        <v>20962</v>
      </c>
      <c r="W1952" s="107" t="s">
        <v>339</v>
      </c>
      <c r="X1952" t="s">
        <v>3409</v>
      </c>
      <c r="AA1952">
        <f ca="1" t="shared" si="61"/>
        <v>18</v>
      </c>
    </row>
    <row r="1953" spans="1:27">
      <c r="A1953" s="101">
        <v>6</v>
      </c>
      <c r="B1953" s="89" t="str">
        <f t="shared" si="60"/>
        <v>451229200405162724</v>
      </c>
      <c r="C1953" s="89" t="s">
        <v>339</v>
      </c>
      <c r="D1953" s="102" t="s">
        <v>7907</v>
      </c>
      <c r="E1953" s="102" t="s">
        <v>143</v>
      </c>
      <c r="F1953" s="103" t="s">
        <v>20178</v>
      </c>
      <c r="G1953" s="103" t="s">
        <v>20608</v>
      </c>
      <c r="H1953" s="104" t="s">
        <v>7906</v>
      </c>
      <c r="I1953" s="103" t="s">
        <v>27</v>
      </c>
      <c r="J1953" s="103" t="s">
        <v>30</v>
      </c>
      <c r="K1953" s="103" t="s">
        <v>30</v>
      </c>
      <c r="L1953" s="103" t="s">
        <v>30</v>
      </c>
      <c r="M1953" s="103" t="s">
        <v>30</v>
      </c>
      <c r="N1953" s="103" t="s">
        <v>27</v>
      </c>
      <c r="O1953" s="103" t="s">
        <v>27</v>
      </c>
      <c r="P1953" s="103" t="s">
        <v>20277</v>
      </c>
      <c r="Q1953" s="103" t="s">
        <v>5333</v>
      </c>
      <c r="R1953" s="105">
        <v>19127176217</v>
      </c>
      <c r="S1953" s="103" t="s">
        <v>1517</v>
      </c>
      <c r="T1953" s="103" t="s">
        <v>20277</v>
      </c>
      <c r="U1953" s="106" t="s">
        <v>20303</v>
      </c>
      <c r="V1953" s="105" t="s">
        <v>22191</v>
      </c>
      <c r="W1953" s="107" t="s">
        <v>339</v>
      </c>
      <c r="X1953" t="s">
        <v>7908</v>
      </c>
      <c r="AA1953">
        <f ca="1" t="shared" si="61"/>
        <v>17</v>
      </c>
    </row>
    <row r="1954" spans="1:27">
      <c r="A1954" s="101">
        <v>7</v>
      </c>
      <c r="B1954" s="89" t="str">
        <f t="shared" si="60"/>
        <v>452731200308114229</v>
      </c>
      <c r="C1954" s="89" t="s">
        <v>339</v>
      </c>
      <c r="D1954" s="102" t="s">
        <v>7912</v>
      </c>
      <c r="E1954" s="102" t="s">
        <v>143</v>
      </c>
      <c r="F1954" s="103" t="s">
        <v>20131</v>
      </c>
      <c r="G1954" s="103" t="s">
        <v>20163</v>
      </c>
      <c r="H1954" s="104" t="s">
        <v>7911</v>
      </c>
      <c r="I1954" s="103" t="s">
        <v>30</v>
      </c>
      <c r="J1954" s="103" t="s">
        <v>30</v>
      </c>
      <c r="K1954" s="103" t="s">
        <v>30</v>
      </c>
      <c r="L1954" s="103" t="s">
        <v>30</v>
      </c>
      <c r="M1954" s="103" t="s">
        <v>30</v>
      </c>
      <c r="N1954" s="103" t="s">
        <v>30</v>
      </c>
      <c r="O1954" s="103" t="s">
        <v>27</v>
      </c>
      <c r="P1954" s="103" t="s">
        <v>20133</v>
      </c>
      <c r="Q1954" s="103" t="s">
        <v>7913</v>
      </c>
      <c r="R1954" s="105">
        <v>18877898238</v>
      </c>
      <c r="S1954" s="103" t="s">
        <v>1517</v>
      </c>
      <c r="T1954" s="103" t="s">
        <v>20133</v>
      </c>
      <c r="U1954" s="106" t="s">
        <v>20133</v>
      </c>
      <c r="V1954" s="105" t="s">
        <v>21309</v>
      </c>
      <c r="W1954" s="107" t="s">
        <v>339</v>
      </c>
      <c r="X1954" t="s">
        <v>3746</v>
      </c>
      <c r="AA1954">
        <f ca="1" t="shared" si="61"/>
        <v>18</v>
      </c>
    </row>
    <row r="1955" spans="1:27">
      <c r="A1955" s="101">
        <v>8</v>
      </c>
      <c r="B1955" s="89" t="str">
        <f t="shared" si="60"/>
        <v>452731200311151813</v>
      </c>
      <c r="C1955" s="89" t="s">
        <v>339</v>
      </c>
      <c r="D1955" s="102" t="s">
        <v>7915</v>
      </c>
      <c r="E1955" s="102" t="s">
        <v>24</v>
      </c>
      <c r="F1955" s="103" t="s">
        <v>20178</v>
      </c>
      <c r="G1955" s="103" t="s">
        <v>20423</v>
      </c>
      <c r="H1955" s="104" t="s">
        <v>7914</v>
      </c>
      <c r="I1955" s="103" t="s">
        <v>27</v>
      </c>
      <c r="J1955" s="103" t="s">
        <v>30</v>
      </c>
      <c r="K1955" s="103" t="s">
        <v>30</v>
      </c>
      <c r="L1955" s="103" t="s">
        <v>30</v>
      </c>
      <c r="M1955" s="103" t="s">
        <v>30</v>
      </c>
      <c r="N1955" s="103" t="s">
        <v>30</v>
      </c>
      <c r="O1955" s="103" t="s">
        <v>27</v>
      </c>
      <c r="P1955" s="103" t="s">
        <v>20208</v>
      </c>
      <c r="Q1955" s="103" t="s">
        <v>7917</v>
      </c>
      <c r="R1955" s="105">
        <v>19994531568</v>
      </c>
      <c r="S1955" s="103" t="s">
        <v>1517</v>
      </c>
      <c r="T1955" s="103" t="s">
        <v>20208</v>
      </c>
      <c r="U1955" s="106" t="s">
        <v>20972</v>
      </c>
      <c r="V1955" s="105" t="s">
        <v>22192</v>
      </c>
      <c r="W1955" s="107" t="s">
        <v>339</v>
      </c>
      <c r="X1955" t="s">
        <v>7916</v>
      </c>
      <c r="AA1955">
        <f ca="1" t="shared" si="61"/>
        <v>17</v>
      </c>
    </row>
    <row r="1956" spans="1:27">
      <c r="A1956" s="101">
        <v>9</v>
      </c>
      <c r="B1956" s="89" t="str">
        <f t="shared" si="60"/>
        <v>451229200305254218</v>
      </c>
      <c r="C1956" s="89" t="s">
        <v>339</v>
      </c>
      <c r="D1956" s="102" t="s">
        <v>7919</v>
      </c>
      <c r="E1956" s="102" t="s">
        <v>24</v>
      </c>
      <c r="F1956" s="103" t="s">
        <v>20131</v>
      </c>
      <c r="G1956" s="103" t="s">
        <v>20172</v>
      </c>
      <c r="H1956" s="104" t="s">
        <v>7918</v>
      </c>
      <c r="I1956" s="103" t="s">
        <v>27</v>
      </c>
      <c r="J1956" s="103" t="s">
        <v>30</v>
      </c>
      <c r="K1956" s="103" t="s">
        <v>30</v>
      </c>
      <c r="L1956" s="103" t="s">
        <v>30</v>
      </c>
      <c r="M1956" s="103" t="s">
        <v>30</v>
      </c>
      <c r="N1956" s="103" t="s">
        <v>30</v>
      </c>
      <c r="O1956" s="103" t="s">
        <v>27</v>
      </c>
      <c r="P1956" s="103" t="s">
        <v>20211</v>
      </c>
      <c r="Q1956" s="103" t="s">
        <v>7921</v>
      </c>
      <c r="R1956" s="105">
        <v>15107887708</v>
      </c>
      <c r="S1956" s="103" t="s">
        <v>1517</v>
      </c>
      <c r="T1956" s="103" t="s">
        <v>20211</v>
      </c>
      <c r="U1956" s="106" t="s">
        <v>20626</v>
      </c>
      <c r="V1956" s="105" t="s">
        <v>22193</v>
      </c>
      <c r="W1956" s="107" t="s">
        <v>339</v>
      </c>
      <c r="X1956" t="s">
        <v>7920</v>
      </c>
      <c r="AA1956">
        <f ca="1" t="shared" si="61"/>
        <v>18</v>
      </c>
    </row>
    <row r="1957" spans="1:27">
      <c r="A1957" s="101">
        <v>10</v>
      </c>
      <c r="B1957" s="89" t="str">
        <f t="shared" si="60"/>
        <v>451229200101210619</v>
      </c>
      <c r="C1957" s="89" t="s">
        <v>339</v>
      </c>
      <c r="D1957" s="102" t="s">
        <v>19260</v>
      </c>
      <c r="E1957" s="102" t="s">
        <v>24</v>
      </c>
      <c r="F1957" s="103" t="s">
        <v>20178</v>
      </c>
      <c r="G1957" s="103" t="s">
        <v>20618</v>
      </c>
      <c r="H1957" s="104" t="s">
        <v>19259</v>
      </c>
      <c r="I1957" s="103" t="s">
        <v>27</v>
      </c>
      <c r="J1957" s="103" t="s">
        <v>30</v>
      </c>
      <c r="K1957" s="103" t="s">
        <v>30</v>
      </c>
      <c r="L1957" s="103" t="s">
        <v>30</v>
      </c>
      <c r="M1957" s="103" t="s">
        <v>30</v>
      </c>
      <c r="N1957" s="103" t="s">
        <v>30</v>
      </c>
      <c r="O1957" s="103" t="s">
        <v>27</v>
      </c>
      <c r="P1957" s="103" t="s">
        <v>20137</v>
      </c>
      <c r="Q1957" s="103" t="s">
        <v>6968</v>
      </c>
      <c r="R1957" s="105">
        <v>18176118130</v>
      </c>
      <c r="S1957" s="103" t="s">
        <v>1517</v>
      </c>
      <c r="T1957" s="103" t="s">
        <v>20137</v>
      </c>
      <c r="U1957" s="106" t="s">
        <v>20868</v>
      </c>
      <c r="V1957" s="105" t="s">
        <v>22018</v>
      </c>
      <c r="W1957" s="107" t="s">
        <v>339</v>
      </c>
      <c r="X1957" t="s">
        <v>6967</v>
      </c>
      <c r="AA1957">
        <f ca="1" t="shared" si="61"/>
        <v>20</v>
      </c>
    </row>
    <row r="1958" spans="1:27">
      <c r="A1958" s="101">
        <v>11</v>
      </c>
      <c r="B1958" s="89" t="str">
        <f t="shared" si="60"/>
        <v>451229200401242719</v>
      </c>
      <c r="C1958" s="89" t="s">
        <v>339</v>
      </c>
      <c r="D1958" s="102" t="s">
        <v>7923</v>
      </c>
      <c r="E1958" s="102" t="s">
        <v>24</v>
      </c>
      <c r="F1958" s="103" t="s">
        <v>20178</v>
      </c>
      <c r="G1958" s="103" t="s">
        <v>20232</v>
      </c>
      <c r="H1958" s="104" t="s">
        <v>7922</v>
      </c>
      <c r="I1958" s="103" t="s">
        <v>30</v>
      </c>
      <c r="J1958" s="103" t="s">
        <v>30</v>
      </c>
      <c r="K1958" s="103" t="s">
        <v>30</v>
      </c>
      <c r="L1958" s="103" t="s">
        <v>30</v>
      </c>
      <c r="M1958" s="103" t="s">
        <v>30</v>
      </c>
      <c r="N1958" s="103" t="s">
        <v>30</v>
      </c>
      <c r="O1958" s="103" t="s">
        <v>27</v>
      </c>
      <c r="P1958" s="103" t="s">
        <v>20277</v>
      </c>
      <c r="Q1958" s="103" t="s">
        <v>7925</v>
      </c>
      <c r="R1958" s="105">
        <v>18176118495</v>
      </c>
      <c r="S1958" s="103" t="s">
        <v>1517</v>
      </c>
      <c r="T1958" s="103" t="s">
        <v>20277</v>
      </c>
      <c r="U1958" s="106" t="s">
        <v>20599</v>
      </c>
      <c r="V1958" s="105" t="s">
        <v>22194</v>
      </c>
      <c r="W1958" s="107" t="s">
        <v>339</v>
      </c>
      <c r="X1958" t="s">
        <v>7924</v>
      </c>
      <c r="AA1958">
        <f ca="1" t="shared" si="61"/>
        <v>17</v>
      </c>
    </row>
    <row r="1959" spans="1:27">
      <c r="A1959" s="101">
        <v>12</v>
      </c>
      <c r="B1959" s="89" t="str">
        <f t="shared" si="60"/>
        <v>45273120031029242X</v>
      </c>
      <c r="C1959" s="89" t="s">
        <v>339</v>
      </c>
      <c r="D1959" s="102" t="s">
        <v>3449</v>
      </c>
      <c r="E1959" s="102" t="s">
        <v>143</v>
      </c>
      <c r="F1959" s="103" t="s">
        <v>20178</v>
      </c>
      <c r="G1959" s="103" t="s">
        <v>20307</v>
      </c>
      <c r="H1959" s="104" t="s">
        <v>7926</v>
      </c>
      <c r="I1959" s="103" t="s">
        <v>27</v>
      </c>
      <c r="J1959" s="103" t="s">
        <v>30</v>
      </c>
      <c r="K1959" s="103" t="s">
        <v>30</v>
      </c>
      <c r="L1959" s="103" t="s">
        <v>30</v>
      </c>
      <c r="M1959" s="103" t="s">
        <v>30</v>
      </c>
      <c r="N1959" s="103" t="s">
        <v>30</v>
      </c>
      <c r="O1959" s="103" t="s">
        <v>27</v>
      </c>
      <c r="P1959" s="103" t="s">
        <v>20191</v>
      </c>
      <c r="Q1959" s="103" t="s">
        <v>7928</v>
      </c>
      <c r="R1959" s="105">
        <v>18174936887</v>
      </c>
      <c r="S1959" s="103" t="s">
        <v>1517</v>
      </c>
      <c r="T1959" s="103" t="s">
        <v>20191</v>
      </c>
      <c r="U1959" s="106" t="s">
        <v>20349</v>
      </c>
      <c r="V1959" s="105" t="s">
        <v>22051</v>
      </c>
      <c r="W1959" s="107" t="s">
        <v>339</v>
      </c>
      <c r="X1959" t="s">
        <v>7927</v>
      </c>
      <c r="AA1959">
        <f ca="1" t="shared" si="61"/>
        <v>17</v>
      </c>
    </row>
    <row r="1960" spans="1:27">
      <c r="A1960" s="101">
        <v>13</v>
      </c>
      <c r="B1960" s="89" t="str">
        <f t="shared" si="60"/>
        <v>451229200401085426</v>
      </c>
      <c r="C1960" s="89" t="s">
        <v>339</v>
      </c>
      <c r="D1960" s="102" t="s">
        <v>7930</v>
      </c>
      <c r="E1960" s="102" t="s">
        <v>143</v>
      </c>
      <c r="F1960" s="103" t="s">
        <v>20178</v>
      </c>
      <c r="G1960" s="103" t="s">
        <v>20232</v>
      </c>
      <c r="H1960" s="104" t="s">
        <v>7929</v>
      </c>
      <c r="I1960" s="103" t="s">
        <v>30</v>
      </c>
      <c r="J1960" s="103" t="s">
        <v>30</v>
      </c>
      <c r="K1960" s="103" t="s">
        <v>30</v>
      </c>
      <c r="L1960" s="103" t="s">
        <v>30</v>
      </c>
      <c r="M1960" s="103" t="s">
        <v>30</v>
      </c>
      <c r="N1960" s="103" t="s">
        <v>30</v>
      </c>
      <c r="O1960" s="103" t="s">
        <v>27</v>
      </c>
      <c r="P1960" s="103" t="s">
        <v>20144</v>
      </c>
      <c r="Q1960" s="103" t="s">
        <v>7931</v>
      </c>
      <c r="R1960" s="105">
        <v>13414879640</v>
      </c>
      <c r="S1960" s="103" t="s">
        <v>1517</v>
      </c>
      <c r="T1960" s="103" t="s">
        <v>20144</v>
      </c>
      <c r="U1960" s="106" t="s">
        <v>21333</v>
      </c>
      <c r="V1960" s="105" t="s">
        <v>22195</v>
      </c>
      <c r="W1960" s="107" t="s">
        <v>339</v>
      </c>
      <c r="X1960" t="s">
        <v>4942</v>
      </c>
      <c r="AA1960">
        <f ca="1" t="shared" si="61"/>
        <v>17</v>
      </c>
    </row>
    <row r="1961" spans="1:27">
      <c r="A1961" s="101">
        <v>14</v>
      </c>
      <c r="B1961" s="89" t="str">
        <f t="shared" si="60"/>
        <v>452731200302164516</v>
      </c>
      <c r="C1961" s="89" t="s">
        <v>339</v>
      </c>
      <c r="D1961" s="102" t="s">
        <v>7934</v>
      </c>
      <c r="E1961" s="102" t="s">
        <v>24</v>
      </c>
      <c r="F1961" s="103" t="s">
        <v>20131</v>
      </c>
      <c r="G1961" s="103" t="s">
        <v>20161</v>
      </c>
      <c r="H1961" s="104" t="s">
        <v>7933</v>
      </c>
      <c r="I1961" s="103" t="s">
        <v>27</v>
      </c>
      <c r="J1961" s="103" t="s">
        <v>27</v>
      </c>
      <c r="K1961" s="103" t="s">
        <v>27</v>
      </c>
      <c r="L1961" s="103" t="s">
        <v>30</v>
      </c>
      <c r="M1961" s="103" t="s">
        <v>30</v>
      </c>
      <c r="N1961" s="103" t="s">
        <v>30</v>
      </c>
      <c r="O1961" s="103" t="s">
        <v>27</v>
      </c>
      <c r="P1961" s="103" t="s">
        <v>20211</v>
      </c>
      <c r="Q1961" s="103" t="s">
        <v>7936</v>
      </c>
      <c r="R1961" s="105" t="s">
        <v>7937</v>
      </c>
      <c r="S1961" s="103" t="s">
        <v>1517</v>
      </c>
      <c r="T1961" s="103" t="s">
        <v>20211</v>
      </c>
      <c r="U1961" s="106" t="s">
        <v>21483</v>
      </c>
      <c r="V1961" s="105" t="s">
        <v>22196</v>
      </c>
      <c r="W1961" s="107" t="s">
        <v>339</v>
      </c>
      <c r="X1961" t="s">
        <v>7935</v>
      </c>
      <c r="AA1961">
        <f ca="1" t="shared" si="61"/>
        <v>18</v>
      </c>
    </row>
    <row r="1962" spans="1:27">
      <c r="A1962" s="101">
        <v>15</v>
      </c>
      <c r="B1962" s="89" t="str">
        <f t="shared" si="60"/>
        <v>451229200403081816</v>
      </c>
      <c r="C1962" s="89" t="s">
        <v>339</v>
      </c>
      <c r="D1962" s="102" t="s">
        <v>7939</v>
      </c>
      <c r="E1962" s="102" t="s">
        <v>24</v>
      </c>
      <c r="F1962" s="103" t="s">
        <v>20178</v>
      </c>
      <c r="G1962" s="103" t="s">
        <v>20707</v>
      </c>
      <c r="H1962" s="104" t="s">
        <v>7938</v>
      </c>
      <c r="I1962" s="103" t="s">
        <v>30</v>
      </c>
      <c r="J1962" s="103" t="s">
        <v>30</v>
      </c>
      <c r="K1962" s="103" t="s">
        <v>30</v>
      </c>
      <c r="L1962" s="103" t="s">
        <v>30</v>
      </c>
      <c r="M1962" s="103" t="s">
        <v>30</v>
      </c>
      <c r="N1962" s="103" t="s">
        <v>30</v>
      </c>
      <c r="O1962" s="103" t="s">
        <v>27</v>
      </c>
      <c r="P1962" s="103" t="s">
        <v>20208</v>
      </c>
      <c r="Q1962" s="103" t="s">
        <v>7941</v>
      </c>
      <c r="R1962" s="105">
        <v>13907888290</v>
      </c>
      <c r="S1962" s="103" t="s">
        <v>1517</v>
      </c>
      <c r="T1962" s="103" t="s">
        <v>20208</v>
      </c>
      <c r="U1962" s="106" t="s">
        <v>21334</v>
      </c>
      <c r="V1962" s="105" t="s">
        <v>22197</v>
      </c>
      <c r="W1962" s="107" t="s">
        <v>339</v>
      </c>
      <c r="X1962" t="s">
        <v>7940</v>
      </c>
      <c r="AA1962">
        <f ca="1" t="shared" si="61"/>
        <v>17</v>
      </c>
    </row>
    <row r="1963" spans="1:27">
      <c r="A1963" s="101">
        <v>16</v>
      </c>
      <c r="B1963" s="89" t="str">
        <f t="shared" si="60"/>
        <v>451229200105133614</v>
      </c>
      <c r="C1963" s="89" t="s">
        <v>339</v>
      </c>
      <c r="D1963" s="102" t="s">
        <v>7945</v>
      </c>
      <c r="E1963" s="102" t="s">
        <v>24</v>
      </c>
      <c r="F1963" s="103" t="s">
        <v>20178</v>
      </c>
      <c r="G1963" s="103" t="s">
        <v>20317</v>
      </c>
      <c r="H1963" s="104" t="s">
        <v>7944</v>
      </c>
      <c r="I1963" s="103" t="s">
        <v>27</v>
      </c>
      <c r="J1963" s="103" t="s">
        <v>30</v>
      </c>
      <c r="K1963" s="103" t="s">
        <v>30</v>
      </c>
      <c r="L1963" s="103" t="s">
        <v>30</v>
      </c>
      <c r="M1963" s="103" t="s">
        <v>30</v>
      </c>
      <c r="N1963" s="103" t="s">
        <v>30</v>
      </c>
      <c r="O1963" s="103" t="s">
        <v>30</v>
      </c>
      <c r="P1963" s="103" t="s">
        <v>20158</v>
      </c>
      <c r="Q1963" s="103" t="s">
        <v>7947</v>
      </c>
      <c r="R1963" s="105">
        <v>15014021412</v>
      </c>
      <c r="S1963" s="103" t="s">
        <v>1517</v>
      </c>
      <c r="T1963" s="103" t="s">
        <v>20158</v>
      </c>
      <c r="U1963" s="106" t="s">
        <v>21008</v>
      </c>
      <c r="V1963" s="105" t="s">
        <v>22198</v>
      </c>
      <c r="W1963" s="107" t="s">
        <v>339</v>
      </c>
      <c r="X1963" t="s">
        <v>19261</v>
      </c>
      <c r="AA1963">
        <f ca="1" t="shared" si="61"/>
        <v>20</v>
      </c>
    </row>
    <row r="1964" spans="1:27">
      <c r="A1964" s="101">
        <v>17</v>
      </c>
      <c r="B1964" s="89" t="str">
        <f t="shared" si="60"/>
        <v>452731200409011827</v>
      </c>
      <c r="C1964" s="89" t="s">
        <v>339</v>
      </c>
      <c r="D1964" s="102" t="s">
        <v>7949</v>
      </c>
      <c r="E1964" s="102" t="s">
        <v>143</v>
      </c>
      <c r="F1964" s="103" t="s">
        <v>20131</v>
      </c>
      <c r="G1964" s="103" t="s">
        <v>20351</v>
      </c>
      <c r="H1964" s="104" t="s">
        <v>7948</v>
      </c>
      <c r="I1964" s="103" t="s">
        <v>30</v>
      </c>
      <c r="J1964" s="103" t="s">
        <v>30</v>
      </c>
      <c r="K1964" s="103" t="s">
        <v>30</v>
      </c>
      <c r="L1964" s="103" t="s">
        <v>30</v>
      </c>
      <c r="M1964" s="103" t="s">
        <v>30</v>
      </c>
      <c r="N1964" s="103" t="s">
        <v>30</v>
      </c>
      <c r="O1964" s="103" t="s">
        <v>27</v>
      </c>
      <c r="P1964" s="103" t="s">
        <v>20208</v>
      </c>
      <c r="Q1964" s="103" t="s">
        <v>7951</v>
      </c>
      <c r="R1964" s="105" t="s">
        <v>7952</v>
      </c>
      <c r="S1964" s="103" t="s">
        <v>1517</v>
      </c>
      <c r="T1964" s="103" t="s">
        <v>20208</v>
      </c>
      <c r="U1964" s="106" t="s">
        <v>20300</v>
      </c>
      <c r="V1964" s="105" t="s">
        <v>21450</v>
      </c>
      <c r="W1964" s="107" t="s">
        <v>339</v>
      </c>
      <c r="X1964" t="s">
        <v>7950</v>
      </c>
      <c r="AA1964">
        <f ca="1" t="shared" si="61"/>
        <v>16</v>
      </c>
    </row>
    <row r="1965" spans="1:27">
      <c r="A1965" s="101">
        <v>18</v>
      </c>
      <c r="B1965" s="89" t="str">
        <f t="shared" si="60"/>
        <v>451229200302280314</v>
      </c>
      <c r="C1965" s="89" t="s">
        <v>339</v>
      </c>
      <c r="D1965" s="102" t="s">
        <v>7955</v>
      </c>
      <c r="E1965" s="102" t="s">
        <v>24</v>
      </c>
      <c r="F1965" s="103" t="s">
        <v>20131</v>
      </c>
      <c r="G1965" s="103" t="s">
        <v>20161</v>
      </c>
      <c r="H1965" s="104" t="s">
        <v>7954</v>
      </c>
      <c r="I1965" s="103" t="s">
        <v>30</v>
      </c>
      <c r="J1965" s="103" t="s">
        <v>30</v>
      </c>
      <c r="K1965" s="103" t="s">
        <v>30</v>
      </c>
      <c r="L1965" s="103" t="s">
        <v>30</v>
      </c>
      <c r="M1965" s="103" t="s">
        <v>30</v>
      </c>
      <c r="N1965" s="103" t="s">
        <v>30</v>
      </c>
      <c r="O1965" s="103" t="s">
        <v>27</v>
      </c>
      <c r="P1965" s="103" t="s">
        <v>20280</v>
      </c>
      <c r="Q1965" s="103" t="s">
        <v>7957</v>
      </c>
      <c r="R1965" s="105">
        <v>18378895765</v>
      </c>
      <c r="S1965" s="103" t="s">
        <v>1517</v>
      </c>
      <c r="T1965" s="103" t="s">
        <v>20280</v>
      </c>
      <c r="U1965" s="106" t="s">
        <v>20668</v>
      </c>
      <c r="V1965" s="105" t="s">
        <v>22199</v>
      </c>
      <c r="W1965" s="107" t="s">
        <v>339</v>
      </c>
      <c r="X1965" t="s">
        <v>7956</v>
      </c>
      <c r="AA1965">
        <f ca="1" t="shared" si="61"/>
        <v>18</v>
      </c>
    </row>
    <row r="1966" spans="1:27">
      <c r="A1966" s="101">
        <v>19</v>
      </c>
      <c r="B1966" s="89" t="str">
        <f t="shared" si="60"/>
        <v>45273120040920512X</v>
      </c>
      <c r="C1966" s="89" t="s">
        <v>339</v>
      </c>
      <c r="D1966" s="102" t="s">
        <v>7959</v>
      </c>
      <c r="E1966" s="102" t="s">
        <v>143</v>
      </c>
      <c r="F1966" s="103" t="s">
        <v>20131</v>
      </c>
      <c r="G1966" s="103" t="s">
        <v>20351</v>
      </c>
      <c r="H1966" s="104" t="s">
        <v>7958</v>
      </c>
      <c r="I1966" s="103" t="s">
        <v>30</v>
      </c>
      <c r="J1966" s="103" t="s">
        <v>30</v>
      </c>
      <c r="K1966" s="103" t="s">
        <v>30</v>
      </c>
      <c r="L1966" s="103" t="s">
        <v>30</v>
      </c>
      <c r="M1966" s="103" t="s">
        <v>30</v>
      </c>
      <c r="N1966" s="103" t="s">
        <v>30</v>
      </c>
      <c r="O1966" s="103" t="s">
        <v>27</v>
      </c>
      <c r="P1966" s="103" t="s">
        <v>20164</v>
      </c>
      <c r="Q1966" s="103" t="s">
        <v>6847</v>
      </c>
      <c r="R1966" s="105">
        <v>13737941771</v>
      </c>
      <c r="S1966" s="103" t="s">
        <v>1517</v>
      </c>
      <c r="T1966" s="103" t="s">
        <v>20164</v>
      </c>
      <c r="U1966" s="106" t="s">
        <v>20183</v>
      </c>
      <c r="V1966" s="105" t="s">
        <v>20184</v>
      </c>
      <c r="W1966" s="107" t="s">
        <v>339</v>
      </c>
      <c r="X1966" t="s">
        <v>118</v>
      </c>
      <c r="AA1966">
        <f ca="1" t="shared" si="61"/>
        <v>16</v>
      </c>
    </row>
    <row r="1967" spans="1:27">
      <c r="A1967" s="101">
        <v>20</v>
      </c>
      <c r="B1967" s="89" t="str">
        <f t="shared" si="60"/>
        <v>451229200410092118</v>
      </c>
      <c r="C1967" s="89" t="s">
        <v>339</v>
      </c>
      <c r="D1967" s="102" t="s">
        <v>7961</v>
      </c>
      <c r="E1967" s="102" t="s">
        <v>24</v>
      </c>
      <c r="F1967" s="103" t="s">
        <v>20178</v>
      </c>
      <c r="G1967" s="103" t="s">
        <v>20412</v>
      </c>
      <c r="H1967" s="104" t="s">
        <v>7960</v>
      </c>
      <c r="I1967" s="103" t="s">
        <v>27</v>
      </c>
      <c r="J1967" s="103" t="s">
        <v>30</v>
      </c>
      <c r="K1967" s="103" t="s">
        <v>30</v>
      </c>
      <c r="L1967" s="103" t="s">
        <v>30</v>
      </c>
      <c r="M1967" s="103" t="s">
        <v>30</v>
      </c>
      <c r="N1967" s="103" t="s">
        <v>30</v>
      </c>
      <c r="O1967" s="103" t="s">
        <v>27</v>
      </c>
      <c r="P1967" s="103" t="s">
        <v>20240</v>
      </c>
      <c r="Q1967" s="103" t="s">
        <v>7962</v>
      </c>
      <c r="R1967" s="105">
        <v>18172473896</v>
      </c>
      <c r="S1967" s="103" t="s">
        <v>1517</v>
      </c>
      <c r="T1967" s="103" t="s">
        <v>20240</v>
      </c>
      <c r="U1967" s="106" t="s">
        <v>20417</v>
      </c>
      <c r="V1967" s="105" t="s">
        <v>20804</v>
      </c>
      <c r="W1967" s="107" t="s">
        <v>339</v>
      </c>
      <c r="X1967" t="s">
        <v>1750</v>
      </c>
      <c r="AA1967">
        <f ca="1" t="shared" si="61"/>
        <v>16</v>
      </c>
    </row>
    <row r="1968" spans="1:27">
      <c r="A1968" s="101">
        <v>21</v>
      </c>
      <c r="B1968" s="89" t="str">
        <f t="shared" si="60"/>
        <v>451229200210036613</v>
      </c>
      <c r="C1968" s="89" t="s">
        <v>339</v>
      </c>
      <c r="D1968" s="102" t="s">
        <v>7965</v>
      </c>
      <c r="E1968" s="102" t="s">
        <v>24</v>
      </c>
      <c r="F1968" s="103" t="s">
        <v>20178</v>
      </c>
      <c r="G1968" s="103" t="s">
        <v>20132</v>
      </c>
      <c r="H1968" s="104" t="s">
        <v>7964</v>
      </c>
      <c r="I1968" s="103" t="s">
        <v>27</v>
      </c>
      <c r="J1968" s="103" t="s">
        <v>30</v>
      </c>
      <c r="K1968" s="103" t="s">
        <v>30</v>
      </c>
      <c r="L1968" s="103" t="s">
        <v>30</v>
      </c>
      <c r="M1968" s="103" t="s">
        <v>30</v>
      </c>
      <c r="N1968" s="103" t="s">
        <v>27</v>
      </c>
      <c r="O1968" s="103" t="s">
        <v>27</v>
      </c>
      <c r="P1968" s="103" t="s">
        <v>20894</v>
      </c>
      <c r="Q1968" s="103" t="s">
        <v>4489</v>
      </c>
      <c r="R1968" s="105">
        <v>18977893370</v>
      </c>
      <c r="S1968" s="103" t="s">
        <v>1517</v>
      </c>
      <c r="T1968" s="103" t="s">
        <v>20894</v>
      </c>
      <c r="U1968" s="106" t="s">
        <v>21852</v>
      </c>
      <c r="V1968" s="105" t="s">
        <v>21853</v>
      </c>
      <c r="W1968" s="107" t="s">
        <v>339</v>
      </c>
      <c r="X1968" t="s">
        <v>6084</v>
      </c>
      <c r="AA1968">
        <f ca="1" t="shared" si="61"/>
        <v>18</v>
      </c>
    </row>
    <row r="1969" spans="1:27">
      <c r="A1969" s="101">
        <v>22</v>
      </c>
      <c r="B1969" s="89" t="str">
        <f t="shared" si="60"/>
        <v>452731200404220312</v>
      </c>
      <c r="C1969" s="89" t="s">
        <v>339</v>
      </c>
      <c r="D1969" s="102" t="s">
        <v>7967</v>
      </c>
      <c r="E1969" s="102" t="s">
        <v>24</v>
      </c>
      <c r="F1969" s="103" t="s">
        <v>20131</v>
      </c>
      <c r="G1969" s="103" t="s">
        <v>20255</v>
      </c>
      <c r="H1969" s="104" t="s">
        <v>7966</v>
      </c>
      <c r="I1969" s="103" t="s">
        <v>30</v>
      </c>
      <c r="J1969" s="103" t="s">
        <v>30</v>
      </c>
      <c r="K1969" s="103" t="s">
        <v>30</v>
      </c>
      <c r="L1969" s="103" t="s">
        <v>30</v>
      </c>
      <c r="M1969" s="103" t="s">
        <v>30</v>
      </c>
      <c r="N1969" s="103" t="s">
        <v>30</v>
      </c>
      <c r="O1969" s="103" t="s">
        <v>27</v>
      </c>
      <c r="P1969" s="103" t="s">
        <v>20280</v>
      </c>
      <c r="Q1969" s="103" t="s">
        <v>7969</v>
      </c>
      <c r="R1969" s="105">
        <v>13481849070</v>
      </c>
      <c r="S1969" s="103" t="s">
        <v>1517</v>
      </c>
      <c r="T1969" s="103" t="s">
        <v>20280</v>
      </c>
      <c r="U1969" s="106" t="s">
        <v>21298</v>
      </c>
      <c r="V1969" s="105" t="s">
        <v>22200</v>
      </c>
      <c r="W1969" s="107" t="s">
        <v>339</v>
      </c>
      <c r="X1969" t="s">
        <v>7968</v>
      </c>
      <c r="AA1969">
        <f ca="1" t="shared" si="61"/>
        <v>17</v>
      </c>
    </row>
    <row r="1970" spans="1:27">
      <c r="A1970" s="101">
        <v>23</v>
      </c>
      <c r="B1970" s="89" t="str">
        <f t="shared" si="60"/>
        <v>452731200404140312</v>
      </c>
      <c r="C1970" s="89" t="s">
        <v>339</v>
      </c>
      <c r="D1970" s="102" t="s">
        <v>7972</v>
      </c>
      <c r="E1970" s="102" t="s">
        <v>24</v>
      </c>
      <c r="F1970" s="103" t="s">
        <v>20131</v>
      </c>
      <c r="G1970" s="103" t="s">
        <v>20255</v>
      </c>
      <c r="H1970" s="104" t="s">
        <v>7971</v>
      </c>
      <c r="I1970" s="103" t="s">
        <v>30</v>
      </c>
      <c r="J1970" s="103" t="s">
        <v>30</v>
      </c>
      <c r="K1970" s="103" t="s">
        <v>30</v>
      </c>
      <c r="L1970" s="103" t="s">
        <v>30</v>
      </c>
      <c r="M1970" s="103" t="s">
        <v>30</v>
      </c>
      <c r="N1970" s="103" t="s">
        <v>30</v>
      </c>
      <c r="O1970" s="103" t="s">
        <v>27</v>
      </c>
      <c r="P1970" s="103" t="s">
        <v>20280</v>
      </c>
      <c r="Q1970" s="103" t="s">
        <v>7974</v>
      </c>
      <c r="R1970" s="105" t="s">
        <v>7975</v>
      </c>
      <c r="S1970" s="103" t="s">
        <v>1517</v>
      </c>
      <c r="T1970" s="103" t="s">
        <v>20280</v>
      </c>
      <c r="U1970" s="106" t="s">
        <v>21068</v>
      </c>
      <c r="V1970" s="105" t="s">
        <v>22201</v>
      </c>
      <c r="W1970" s="107" t="s">
        <v>339</v>
      </c>
      <c r="X1970" t="s">
        <v>7973</v>
      </c>
      <c r="AA1970">
        <f ca="1" t="shared" si="61"/>
        <v>17</v>
      </c>
    </row>
    <row r="1971" spans="1:27">
      <c r="A1971" s="101">
        <v>24</v>
      </c>
      <c r="B1971" s="89" t="str">
        <f t="shared" si="60"/>
        <v>452731200403231212</v>
      </c>
      <c r="C1971" s="89" t="s">
        <v>339</v>
      </c>
      <c r="D1971" s="102" t="s">
        <v>7978</v>
      </c>
      <c r="E1971" s="102" t="s">
        <v>24</v>
      </c>
      <c r="F1971" s="103" t="s">
        <v>20131</v>
      </c>
      <c r="G1971" s="103" t="s">
        <v>20707</v>
      </c>
      <c r="H1971" s="104" t="s">
        <v>7977</v>
      </c>
      <c r="I1971" s="103" t="s">
        <v>30</v>
      </c>
      <c r="J1971" s="103" t="s">
        <v>30</v>
      </c>
      <c r="K1971" s="103" t="s">
        <v>30</v>
      </c>
      <c r="L1971" s="103" t="s">
        <v>30</v>
      </c>
      <c r="M1971" s="103" t="s">
        <v>30</v>
      </c>
      <c r="N1971" s="103" t="s">
        <v>30</v>
      </c>
      <c r="O1971" s="103" t="s">
        <v>27</v>
      </c>
      <c r="P1971" s="103" t="s">
        <v>20169</v>
      </c>
      <c r="Q1971" s="103" t="s">
        <v>7979</v>
      </c>
      <c r="R1971" s="105">
        <v>18174939930</v>
      </c>
      <c r="S1971" s="103" t="s">
        <v>1517</v>
      </c>
      <c r="T1971" s="103" t="s">
        <v>20169</v>
      </c>
      <c r="U1971" s="106" t="s">
        <v>20246</v>
      </c>
      <c r="V1971" s="105" t="s">
        <v>20856</v>
      </c>
      <c r="W1971" s="107" t="s">
        <v>339</v>
      </c>
      <c r="X1971" t="s">
        <v>17747</v>
      </c>
      <c r="AA1971">
        <f ca="1" t="shared" si="61"/>
        <v>17</v>
      </c>
    </row>
    <row r="1972" spans="1:27">
      <c r="A1972" s="101">
        <v>25</v>
      </c>
      <c r="B1972" s="89" t="str">
        <f t="shared" si="60"/>
        <v>451229200402132124</v>
      </c>
      <c r="C1972" s="89" t="s">
        <v>339</v>
      </c>
      <c r="D1972" s="102" t="s">
        <v>7982</v>
      </c>
      <c r="E1972" s="102" t="s">
        <v>143</v>
      </c>
      <c r="F1972" s="103" t="s">
        <v>20178</v>
      </c>
      <c r="G1972" s="103" t="s">
        <v>20742</v>
      </c>
      <c r="H1972" s="104" t="s">
        <v>7981</v>
      </c>
      <c r="I1972" s="103" t="s">
        <v>27</v>
      </c>
      <c r="J1972" s="103" t="s">
        <v>30</v>
      </c>
      <c r="K1972" s="103" t="s">
        <v>30</v>
      </c>
      <c r="L1972" s="103" t="s">
        <v>30</v>
      </c>
      <c r="M1972" s="103" t="s">
        <v>30</v>
      </c>
      <c r="N1972" s="103" t="s">
        <v>27</v>
      </c>
      <c r="O1972" s="103" t="s">
        <v>27</v>
      </c>
      <c r="P1972" s="103" t="s">
        <v>20240</v>
      </c>
      <c r="Q1972" s="103" t="s">
        <v>7983</v>
      </c>
      <c r="R1972" s="105">
        <v>18070861715</v>
      </c>
      <c r="S1972" s="103" t="s">
        <v>1517</v>
      </c>
      <c r="T1972" s="103" t="s">
        <v>20240</v>
      </c>
      <c r="U1972" s="106" t="s">
        <v>20489</v>
      </c>
      <c r="V1972" s="105" t="s">
        <v>21375</v>
      </c>
      <c r="W1972" s="107" t="s">
        <v>339</v>
      </c>
      <c r="X1972" t="s">
        <v>4094</v>
      </c>
      <c r="AA1972">
        <f ca="1" t="shared" si="61"/>
        <v>17</v>
      </c>
    </row>
    <row r="1973" spans="1:27">
      <c r="A1973" s="101">
        <v>26</v>
      </c>
      <c r="B1973" s="89" t="str">
        <f t="shared" si="60"/>
        <v>451229200408182720</v>
      </c>
      <c r="C1973" s="89" t="s">
        <v>339</v>
      </c>
      <c r="D1973" s="102" t="s">
        <v>7986</v>
      </c>
      <c r="E1973" s="102" t="s">
        <v>143</v>
      </c>
      <c r="F1973" s="103" t="s">
        <v>20178</v>
      </c>
      <c r="G1973" s="103" t="s">
        <v>20757</v>
      </c>
      <c r="H1973" s="104" t="s">
        <v>7985</v>
      </c>
      <c r="I1973" s="103" t="s">
        <v>30</v>
      </c>
      <c r="J1973" s="103" t="s">
        <v>30</v>
      </c>
      <c r="K1973" s="103" t="s">
        <v>30</v>
      </c>
      <c r="L1973" s="103" t="s">
        <v>30</v>
      </c>
      <c r="M1973" s="103" t="s">
        <v>30</v>
      </c>
      <c r="N1973" s="103" t="s">
        <v>30</v>
      </c>
      <c r="O1973" s="103" t="s">
        <v>27</v>
      </c>
      <c r="P1973" s="103" t="s">
        <v>20277</v>
      </c>
      <c r="Q1973" s="103" t="s">
        <v>2554</v>
      </c>
      <c r="R1973" s="105">
        <v>15977838201</v>
      </c>
      <c r="S1973" s="103" t="s">
        <v>1517</v>
      </c>
      <c r="T1973" s="103" t="s">
        <v>20277</v>
      </c>
      <c r="U1973" s="106" t="s">
        <v>20279</v>
      </c>
      <c r="V1973" s="105" t="s">
        <v>21015</v>
      </c>
      <c r="W1973" s="107" t="s">
        <v>339</v>
      </c>
      <c r="X1973" t="s">
        <v>2553</v>
      </c>
      <c r="AA1973">
        <f ca="1" t="shared" si="61"/>
        <v>16</v>
      </c>
    </row>
    <row r="1974" spans="1:27">
      <c r="A1974" s="101">
        <v>27</v>
      </c>
      <c r="B1974" s="89" t="str">
        <f t="shared" si="60"/>
        <v>451227200302121599</v>
      </c>
      <c r="C1974" s="89" t="s">
        <v>339</v>
      </c>
      <c r="D1974" s="102" t="s">
        <v>7988</v>
      </c>
      <c r="E1974" s="102" t="s">
        <v>24</v>
      </c>
      <c r="F1974" s="103" t="s">
        <v>20131</v>
      </c>
      <c r="G1974" s="103" t="s">
        <v>20161</v>
      </c>
      <c r="H1974" s="104" t="s">
        <v>7987</v>
      </c>
      <c r="I1974" s="103" t="s">
        <v>27</v>
      </c>
      <c r="J1974" s="103" t="s">
        <v>30</v>
      </c>
      <c r="K1974" s="103" t="s">
        <v>30</v>
      </c>
      <c r="L1974" s="103" t="s">
        <v>30</v>
      </c>
      <c r="M1974" s="103" t="s">
        <v>30</v>
      </c>
      <c r="N1974" s="103" t="s">
        <v>30</v>
      </c>
      <c r="O1974" s="103" t="s">
        <v>27</v>
      </c>
      <c r="P1974" s="103" t="s">
        <v>1133</v>
      </c>
      <c r="Q1974" s="103" t="s">
        <v>7990</v>
      </c>
      <c r="R1974" s="105" t="s">
        <v>7991</v>
      </c>
      <c r="S1974" s="103" t="s">
        <v>1133</v>
      </c>
      <c r="T1974" s="103" t="s">
        <v>20354</v>
      </c>
      <c r="U1974" s="106" t="s">
        <v>21234</v>
      </c>
      <c r="V1974" s="105" t="s">
        <v>20748</v>
      </c>
      <c r="W1974" s="107" t="s">
        <v>339</v>
      </c>
      <c r="X1974" t="s">
        <v>7989</v>
      </c>
      <c r="AA1974">
        <f ca="1" t="shared" si="61"/>
        <v>18</v>
      </c>
    </row>
    <row r="1975" spans="1:27">
      <c r="A1975" s="101">
        <v>28</v>
      </c>
      <c r="B1975" s="89" t="str">
        <f t="shared" si="60"/>
        <v>45273120031012571X</v>
      </c>
      <c r="C1975" s="89" t="s">
        <v>339</v>
      </c>
      <c r="D1975" s="102" t="s">
        <v>7993</v>
      </c>
      <c r="E1975" s="102" t="s">
        <v>24</v>
      </c>
      <c r="F1975" s="103" t="s">
        <v>20131</v>
      </c>
      <c r="G1975" s="103" t="s">
        <v>20307</v>
      </c>
      <c r="H1975" s="104" t="s">
        <v>7992</v>
      </c>
      <c r="I1975" s="103" t="s">
        <v>30</v>
      </c>
      <c r="J1975" s="103" t="s">
        <v>30</v>
      </c>
      <c r="K1975" s="103" t="s">
        <v>30</v>
      </c>
      <c r="L1975" s="103" t="s">
        <v>30</v>
      </c>
      <c r="M1975" s="103" t="s">
        <v>30</v>
      </c>
      <c r="N1975" s="103" t="s">
        <v>30</v>
      </c>
      <c r="O1975" s="103" t="s">
        <v>27</v>
      </c>
      <c r="P1975" s="103" t="s">
        <v>1517</v>
      </c>
      <c r="Q1975" s="103" t="s">
        <v>7995</v>
      </c>
      <c r="R1975" s="105">
        <v>15977839292</v>
      </c>
      <c r="S1975" s="103" t="s">
        <v>1517</v>
      </c>
      <c r="T1975" s="103" t="s">
        <v>1517</v>
      </c>
      <c r="U1975" s="106" t="s">
        <v>20261</v>
      </c>
      <c r="V1975" s="105" t="s">
        <v>22202</v>
      </c>
      <c r="W1975" s="107" t="s">
        <v>339</v>
      </c>
      <c r="X1975" t="s">
        <v>17793</v>
      </c>
      <c r="AA1975">
        <f ca="1" t="shared" si="61"/>
        <v>17</v>
      </c>
    </row>
    <row r="1976" spans="1:27">
      <c r="A1976" s="101">
        <v>29</v>
      </c>
      <c r="B1976" s="89" t="str">
        <f t="shared" si="60"/>
        <v>452731200406152114</v>
      </c>
      <c r="C1976" s="89" t="s">
        <v>339</v>
      </c>
      <c r="D1976" s="102" t="s">
        <v>7997</v>
      </c>
      <c r="E1976" s="102" t="s">
        <v>24</v>
      </c>
      <c r="F1976" s="103" t="s">
        <v>20178</v>
      </c>
      <c r="G1976" s="103" t="s">
        <v>21826</v>
      </c>
      <c r="H1976" s="104" t="s">
        <v>7996</v>
      </c>
      <c r="I1976" s="103" t="s">
        <v>27</v>
      </c>
      <c r="J1976" s="103" t="s">
        <v>30</v>
      </c>
      <c r="K1976" s="103" t="s">
        <v>27</v>
      </c>
      <c r="L1976" s="103" t="s">
        <v>27</v>
      </c>
      <c r="M1976" s="103" t="s">
        <v>30</v>
      </c>
      <c r="N1976" s="103" t="s">
        <v>30</v>
      </c>
      <c r="O1976" s="103" t="s">
        <v>27</v>
      </c>
      <c r="P1976" s="103" t="s">
        <v>20240</v>
      </c>
      <c r="Q1976" s="103" t="s">
        <v>7999</v>
      </c>
      <c r="R1976" s="105">
        <v>18877857795</v>
      </c>
      <c r="S1976" s="103" t="s">
        <v>1517</v>
      </c>
      <c r="T1976" s="103" t="s">
        <v>20240</v>
      </c>
      <c r="U1976" s="106" t="s">
        <v>20806</v>
      </c>
      <c r="V1976" s="105" t="s">
        <v>20320</v>
      </c>
      <c r="W1976" s="107" t="s">
        <v>339</v>
      </c>
      <c r="X1976" t="s">
        <v>7998</v>
      </c>
      <c r="AA1976">
        <f ca="1" t="shared" si="61"/>
        <v>17</v>
      </c>
    </row>
    <row r="1977" spans="1:27">
      <c r="A1977" s="101">
        <v>30</v>
      </c>
      <c r="B1977" s="89" t="str">
        <f t="shared" si="60"/>
        <v>452731200408014815</v>
      </c>
      <c r="C1977" s="89" t="s">
        <v>339</v>
      </c>
      <c r="D1977" s="102" t="s">
        <v>8001</v>
      </c>
      <c r="E1977" s="102" t="s">
        <v>24</v>
      </c>
      <c r="F1977" s="103" t="s">
        <v>20131</v>
      </c>
      <c r="G1977" s="103" t="s">
        <v>20757</v>
      </c>
      <c r="H1977" s="104" t="s">
        <v>8000</v>
      </c>
      <c r="I1977" s="103" t="s">
        <v>30</v>
      </c>
      <c r="J1977" s="103" t="s">
        <v>30</v>
      </c>
      <c r="K1977" s="103" t="s">
        <v>30</v>
      </c>
      <c r="L1977" s="103" t="s">
        <v>30</v>
      </c>
      <c r="M1977" s="103" t="s">
        <v>30</v>
      </c>
      <c r="N1977" s="103" t="s">
        <v>30</v>
      </c>
      <c r="O1977" s="103" t="s">
        <v>27</v>
      </c>
      <c r="P1977" s="103" t="s">
        <v>1517</v>
      </c>
      <c r="Q1977" s="103" t="s">
        <v>8003</v>
      </c>
      <c r="R1977" s="105">
        <v>13627711229</v>
      </c>
      <c r="S1977" s="103" t="s">
        <v>1517</v>
      </c>
      <c r="T1977" s="103" t="s">
        <v>1517</v>
      </c>
      <c r="U1977" s="106" t="s">
        <v>22203</v>
      </c>
      <c r="V1977" s="105">
        <v>0</v>
      </c>
      <c r="W1977" s="107" t="s">
        <v>339</v>
      </c>
      <c r="X1977" t="s">
        <v>22204</v>
      </c>
      <c r="AA1977">
        <f ca="1" t="shared" si="61"/>
        <v>17</v>
      </c>
    </row>
    <row r="1978" spans="1:27">
      <c r="A1978" s="101">
        <v>31</v>
      </c>
      <c r="B1978" s="89" t="str">
        <f t="shared" si="60"/>
        <v>451229200412214211</v>
      </c>
      <c r="C1978" s="89" t="s">
        <v>339</v>
      </c>
      <c r="D1978" s="102" t="s">
        <v>22205</v>
      </c>
      <c r="E1978" s="102" t="s">
        <v>24</v>
      </c>
      <c r="F1978" s="103" t="s">
        <v>20131</v>
      </c>
      <c r="G1978" s="103" t="s">
        <v>20996</v>
      </c>
      <c r="H1978" s="104" t="s">
        <v>22206</v>
      </c>
      <c r="I1978" s="103" t="s">
        <v>30</v>
      </c>
      <c r="J1978" s="103" t="s">
        <v>30</v>
      </c>
      <c r="K1978" s="103" t="s">
        <v>30</v>
      </c>
      <c r="L1978" s="103" t="s">
        <v>30</v>
      </c>
      <c r="M1978" s="103" t="s">
        <v>30</v>
      </c>
      <c r="N1978" s="103" t="s">
        <v>30</v>
      </c>
      <c r="O1978" s="103" t="s">
        <v>27</v>
      </c>
      <c r="P1978" s="103" t="s">
        <v>20133</v>
      </c>
      <c r="Q1978" s="103" t="s">
        <v>22207</v>
      </c>
      <c r="R1978" s="105">
        <v>13580867981</v>
      </c>
      <c r="S1978" s="103" t="s">
        <v>1517</v>
      </c>
      <c r="T1978" s="103" t="s">
        <v>20133</v>
      </c>
      <c r="U1978" s="106" t="s">
        <v>20321</v>
      </c>
      <c r="V1978" s="105" t="s">
        <v>20940</v>
      </c>
      <c r="W1978" s="107" t="s">
        <v>339</v>
      </c>
      <c r="X1978" t="s">
        <v>2276</v>
      </c>
      <c r="AA1978">
        <f ca="1" t="shared" si="61"/>
        <v>16</v>
      </c>
    </row>
    <row r="1979" spans="1:27">
      <c r="A1979" s="101">
        <v>32</v>
      </c>
      <c r="B1979" s="89" t="str">
        <f t="shared" si="60"/>
        <v>452731200307314835</v>
      </c>
      <c r="C1979" s="89" t="s">
        <v>339</v>
      </c>
      <c r="D1979" s="102" t="s">
        <v>8006</v>
      </c>
      <c r="E1979" s="102" t="s">
        <v>24</v>
      </c>
      <c r="F1979" s="103" t="s">
        <v>20131</v>
      </c>
      <c r="G1979" s="103" t="s">
        <v>20214</v>
      </c>
      <c r="H1979" s="104" t="s">
        <v>8005</v>
      </c>
      <c r="I1979" s="103" t="s">
        <v>30</v>
      </c>
      <c r="J1979" s="103" t="s">
        <v>30</v>
      </c>
      <c r="K1979" s="103" t="s">
        <v>30</v>
      </c>
      <c r="L1979" s="103" t="s">
        <v>30</v>
      </c>
      <c r="M1979" s="103" t="s">
        <v>30</v>
      </c>
      <c r="N1979" s="103" t="s">
        <v>30</v>
      </c>
      <c r="O1979" s="103" t="s">
        <v>27</v>
      </c>
      <c r="P1979" s="103" t="s">
        <v>1517</v>
      </c>
      <c r="Q1979" s="103" t="s">
        <v>8008</v>
      </c>
      <c r="R1979" s="105">
        <v>18070811351</v>
      </c>
      <c r="S1979" s="103" t="s">
        <v>1517</v>
      </c>
      <c r="T1979" s="103" t="s">
        <v>1517</v>
      </c>
      <c r="U1979" s="106" t="s">
        <v>20535</v>
      </c>
      <c r="V1979" s="105" t="s">
        <v>21231</v>
      </c>
      <c r="W1979" s="107" t="s">
        <v>339</v>
      </c>
      <c r="X1979" t="s">
        <v>19262</v>
      </c>
      <c r="AA1979">
        <f ca="1" t="shared" si="61"/>
        <v>18</v>
      </c>
    </row>
    <row r="1980" spans="1:27">
      <c r="A1980" s="101">
        <v>33</v>
      </c>
      <c r="B1980" s="89" t="str">
        <f t="shared" si="60"/>
        <v>45273120030626483X</v>
      </c>
      <c r="C1980" s="89" t="s">
        <v>339</v>
      </c>
      <c r="D1980" s="102" t="s">
        <v>5259</v>
      </c>
      <c r="E1980" s="102" t="s">
        <v>24</v>
      </c>
      <c r="F1980" s="103" t="s">
        <v>20131</v>
      </c>
      <c r="G1980" s="103" t="s">
        <v>20229</v>
      </c>
      <c r="H1980" s="104" t="s">
        <v>8009</v>
      </c>
      <c r="I1980" s="103" t="s">
        <v>30</v>
      </c>
      <c r="J1980" s="103" t="s">
        <v>30</v>
      </c>
      <c r="K1980" s="103" t="s">
        <v>30</v>
      </c>
      <c r="L1980" s="103" t="s">
        <v>30</v>
      </c>
      <c r="M1980" s="103" t="s">
        <v>30</v>
      </c>
      <c r="N1980" s="103" t="s">
        <v>30</v>
      </c>
      <c r="O1980" s="103" t="s">
        <v>27</v>
      </c>
      <c r="P1980" s="103" t="s">
        <v>1517</v>
      </c>
      <c r="Q1980" s="103" t="s">
        <v>8011</v>
      </c>
      <c r="R1980" s="105">
        <v>15177895918</v>
      </c>
      <c r="S1980" s="103" t="s">
        <v>1517</v>
      </c>
      <c r="T1980" s="103" t="s">
        <v>1517</v>
      </c>
      <c r="U1980" s="106" t="s">
        <v>22208</v>
      </c>
      <c r="V1980" s="105">
        <v>0</v>
      </c>
      <c r="W1980" s="107" t="s">
        <v>339</v>
      </c>
      <c r="X1980" t="s">
        <v>19263</v>
      </c>
      <c r="AA1980">
        <f ca="1" t="shared" si="61"/>
        <v>18</v>
      </c>
    </row>
    <row r="1981" spans="1:27">
      <c r="A1981" s="101">
        <v>34</v>
      </c>
      <c r="B1981" s="89" t="str">
        <f t="shared" si="60"/>
        <v>452731200307270334</v>
      </c>
      <c r="C1981" s="89" t="s">
        <v>339</v>
      </c>
      <c r="D1981" s="102" t="s">
        <v>8013</v>
      </c>
      <c r="E1981" s="102" t="s">
        <v>24</v>
      </c>
      <c r="F1981" s="103" t="s">
        <v>20131</v>
      </c>
      <c r="G1981" s="103" t="s">
        <v>20214</v>
      </c>
      <c r="H1981" s="104" t="s">
        <v>8012</v>
      </c>
      <c r="I1981" s="103" t="s">
        <v>27</v>
      </c>
      <c r="J1981" s="103" t="s">
        <v>30</v>
      </c>
      <c r="K1981" s="103" t="s">
        <v>30</v>
      </c>
      <c r="L1981" s="103" t="s">
        <v>30</v>
      </c>
      <c r="M1981" s="103" t="s">
        <v>30</v>
      </c>
      <c r="N1981" s="103" t="s">
        <v>27</v>
      </c>
      <c r="O1981" s="103" t="s">
        <v>27</v>
      </c>
      <c r="P1981" s="103" t="s">
        <v>20280</v>
      </c>
      <c r="Q1981" s="103" t="s">
        <v>8014</v>
      </c>
      <c r="R1981" s="105" t="s">
        <v>8015</v>
      </c>
      <c r="S1981" s="103" t="s">
        <v>1517</v>
      </c>
      <c r="T1981" s="103" t="s">
        <v>20280</v>
      </c>
      <c r="U1981" s="106" t="s">
        <v>20668</v>
      </c>
      <c r="V1981" s="105" t="s">
        <v>20575</v>
      </c>
      <c r="W1981" s="107" t="s">
        <v>339</v>
      </c>
      <c r="X1981" t="s">
        <v>1895</v>
      </c>
      <c r="AA1981">
        <f ca="1" t="shared" si="61"/>
        <v>18</v>
      </c>
    </row>
    <row r="1982" spans="1:27">
      <c r="A1982" s="101">
        <v>35</v>
      </c>
      <c r="B1982" s="89" t="str">
        <f t="shared" si="60"/>
        <v>452731200401071817</v>
      </c>
      <c r="C1982" s="89" t="s">
        <v>339</v>
      </c>
      <c r="D1982" s="102" t="s">
        <v>8017</v>
      </c>
      <c r="E1982" s="102" t="s">
        <v>24</v>
      </c>
      <c r="F1982" s="103" t="s">
        <v>20131</v>
      </c>
      <c r="G1982" s="103" t="s">
        <v>20232</v>
      </c>
      <c r="H1982" s="104" t="s">
        <v>8016</v>
      </c>
      <c r="I1982" s="103" t="s">
        <v>30</v>
      </c>
      <c r="J1982" s="103" t="s">
        <v>30</v>
      </c>
      <c r="K1982" s="103" t="s">
        <v>30</v>
      </c>
      <c r="L1982" s="103" t="s">
        <v>30</v>
      </c>
      <c r="M1982" s="103" t="s">
        <v>30</v>
      </c>
      <c r="N1982" s="103" t="s">
        <v>30</v>
      </c>
      <c r="O1982" s="103" t="s">
        <v>27</v>
      </c>
      <c r="P1982" s="103" t="s">
        <v>20208</v>
      </c>
      <c r="Q1982" s="103" t="s">
        <v>8019</v>
      </c>
      <c r="R1982" s="105" t="s">
        <v>8020</v>
      </c>
      <c r="S1982" s="103" t="s">
        <v>1517</v>
      </c>
      <c r="T1982" s="103" t="s">
        <v>1517</v>
      </c>
      <c r="U1982" s="106" t="s">
        <v>20208</v>
      </c>
      <c r="V1982" s="105" t="s">
        <v>22209</v>
      </c>
      <c r="W1982" s="107" t="s">
        <v>339</v>
      </c>
      <c r="X1982" t="s">
        <v>17796</v>
      </c>
      <c r="AA1982">
        <f ca="1" t="shared" si="61"/>
        <v>17</v>
      </c>
    </row>
    <row r="1983" spans="1:27">
      <c r="A1983" s="101">
        <v>36</v>
      </c>
      <c r="B1983" s="89" t="str">
        <f t="shared" si="60"/>
        <v>452127200301102754</v>
      </c>
      <c r="C1983" s="89" t="s">
        <v>339</v>
      </c>
      <c r="D1983" s="102" t="s">
        <v>8023</v>
      </c>
      <c r="E1983" s="102" t="s">
        <v>24</v>
      </c>
      <c r="F1983" s="103" t="s">
        <v>20131</v>
      </c>
      <c r="G1983" s="103" t="s">
        <v>20157</v>
      </c>
      <c r="H1983" s="104" t="s">
        <v>8022</v>
      </c>
      <c r="I1983" s="103" t="s">
        <v>30</v>
      </c>
      <c r="J1983" s="103" t="s">
        <v>30</v>
      </c>
      <c r="K1983" s="103" t="s">
        <v>30</v>
      </c>
      <c r="L1983" s="103" t="s">
        <v>30</v>
      </c>
      <c r="M1983" s="103" t="s">
        <v>30</v>
      </c>
      <c r="N1983" s="103" t="s">
        <v>30</v>
      </c>
      <c r="O1983" s="103" t="s">
        <v>27</v>
      </c>
      <c r="P1983" s="103" t="s">
        <v>1517</v>
      </c>
      <c r="Q1983" s="103" t="s">
        <v>8025</v>
      </c>
      <c r="R1983" s="105">
        <v>18278865377</v>
      </c>
      <c r="S1983" s="103" t="s">
        <v>1517</v>
      </c>
      <c r="T1983" s="103" t="s">
        <v>1517</v>
      </c>
      <c r="U1983" s="106" t="s">
        <v>22210</v>
      </c>
      <c r="V1983" s="105" t="s">
        <v>21053</v>
      </c>
      <c r="W1983" s="107" t="s">
        <v>339</v>
      </c>
      <c r="X1983" t="s">
        <v>19264</v>
      </c>
      <c r="AA1983">
        <f ca="1" t="shared" si="61"/>
        <v>18</v>
      </c>
    </row>
    <row r="1984" spans="1:27">
      <c r="A1984" s="101">
        <v>37</v>
      </c>
      <c r="B1984" s="89" t="str">
        <f t="shared" si="60"/>
        <v>452731200312124817</v>
      </c>
      <c r="C1984" s="89" t="s">
        <v>339</v>
      </c>
      <c r="D1984" s="102" t="s">
        <v>8027</v>
      </c>
      <c r="E1984" s="102" t="s">
        <v>24</v>
      </c>
      <c r="F1984" s="103" t="s">
        <v>20131</v>
      </c>
      <c r="G1984" s="103" t="s">
        <v>20433</v>
      </c>
      <c r="H1984" s="104" t="s">
        <v>8026</v>
      </c>
      <c r="I1984" s="103" t="s">
        <v>30</v>
      </c>
      <c r="J1984" s="103" t="s">
        <v>30</v>
      </c>
      <c r="K1984" s="103" t="s">
        <v>30</v>
      </c>
      <c r="L1984" s="103" t="s">
        <v>30</v>
      </c>
      <c r="M1984" s="103" t="s">
        <v>30</v>
      </c>
      <c r="N1984" s="103" t="s">
        <v>30</v>
      </c>
      <c r="O1984" s="103" t="s">
        <v>27</v>
      </c>
      <c r="P1984" s="103" t="s">
        <v>1517</v>
      </c>
      <c r="Q1984" s="103" t="s">
        <v>8029</v>
      </c>
      <c r="R1984" s="105">
        <v>15977864080</v>
      </c>
      <c r="S1984" s="103" t="s">
        <v>1517</v>
      </c>
      <c r="T1984" s="103" t="s">
        <v>1517</v>
      </c>
      <c r="U1984" s="106" t="s">
        <v>20352</v>
      </c>
      <c r="V1984" s="105" t="s">
        <v>22211</v>
      </c>
      <c r="W1984" s="107" t="s">
        <v>339</v>
      </c>
      <c r="X1984" t="s">
        <v>17797</v>
      </c>
      <c r="AA1984">
        <f ca="1" t="shared" si="61"/>
        <v>17</v>
      </c>
    </row>
    <row r="1985" spans="1:27">
      <c r="A1985" s="101">
        <v>38</v>
      </c>
      <c r="B1985" s="89" t="str">
        <f t="shared" si="60"/>
        <v>451229200102260319</v>
      </c>
      <c r="C1985" s="89" t="s">
        <v>339</v>
      </c>
      <c r="D1985" s="102" t="s">
        <v>8031</v>
      </c>
      <c r="E1985" s="102" t="s">
        <v>24</v>
      </c>
      <c r="F1985" s="103" t="s">
        <v>20178</v>
      </c>
      <c r="G1985" s="103" t="s">
        <v>20249</v>
      </c>
      <c r="H1985" s="104" t="s">
        <v>8030</v>
      </c>
      <c r="I1985" s="103" t="s">
        <v>27</v>
      </c>
      <c r="J1985" s="103" t="s">
        <v>30</v>
      </c>
      <c r="K1985" s="103" t="s">
        <v>27</v>
      </c>
      <c r="L1985" s="103" t="s">
        <v>30</v>
      </c>
      <c r="M1985" s="103" t="s">
        <v>30</v>
      </c>
      <c r="N1985" s="103" t="s">
        <v>30</v>
      </c>
      <c r="O1985" s="103" t="s">
        <v>27</v>
      </c>
      <c r="P1985" s="103" t="s">
        <v>20280</v>
      </c>
      <c r="Q1985" s="103" t="s">
        <v>8032</v>
      </c>
      <c r="R1985" s="105">
        <v>18316713596</v>
      </c>
      <c r="S1985" s="103" t="s">
        <v>1517</v>
      </c>
      <c r="T1985" s="103" t="s">
        <v>20280</v>
      </c>
      <c r="U1985" s="106" t="s">
        <v>21018</v>
      </c>
      <c r="V1985" s="105" t="s">
        <v>21029</v>
      </c>
      <c r="W1985" s="107" t="s">
        <v>339</v>
      </c>
      <c r="X1985" t="s">
        <v>5800</v>
      </c>
      <c r="AA1985">
        <f ca="1" t="shared" si="61"/>
        <v>20</v>
      </c>
    </row>
    <row r="1986" spans="1:27">
      <c r="A1986" s="101">
        <v>39</v>
      </c>
      <c r="B1986" s="89" t="str">
        <f t="shared" si="60"/>
        <v>452731200307140011</v>
      </c>
      <c r="C1986" s="89" t="s">
        <v>339</v>
      </c>
      <c r="D1986" s="102" t="s">
        <v>8034</v>
      </c>
      <c r="E1986" s="102" t="s">
        <v>24</v>
      </c>
      <c r="F1986" s="103" t="s">
        <v>20131</v>
      </c>
      <c r="G1986" s="103" t="s">
        <v>20214</v>
      </c>
      <c r="H1986" s="104" t="s">
        <v>8033</v>
      </c>
      <c r="I1986" s="103" t="s">
        <v>30</v>
      </c>
      <c r="J1986" s="103" t="s">
        <v>30</v>
      </c>
      <c r="K1986" s="103" t="s">
        <v>30</v>
      </c>
      <c r="L1986" s="103" t="s">
        <v>30</v>
      </c>
      <c r="M1986" s="103" t="s">
        <v>30</v>
      </c>
      <c r="N1986" s="103" t="s">
        <v>30</v>
      </c>
      <c r="O1986" s="103" t="s">
        <v>27</v>
      </c>
      <c r="P1986" s="103" t="s">
        <v>1517</v>
      </c>
      <c r="Q1986" s="103" t="s">
        <v>8036</v>
      </c>
      <c r="R1986" s="105">
        <v>13877895214</v>
      </c>
      <c r="S1986" s="103" t="s">
        <v>1517</v>
      </c>
      <c r="T1986" s="103" t="s">
        <v>1517</v>
      </c>
      <c r="U1986" s="106" t="s">
        <v>20578</v>
      </c>
      <c r="V1986" s="105" t="s">
        <v>22212</v>
      </c>
      <c r="W1986" s="107" t="s">
        <v>339</v>
      </c>
      <c r="X1986" t="s">
        <v>19265</v>
      </c>
      <c r="AA1986">
        <f ca="1" t="shared" si="61"/>
        <v>18</v>
      </c>
    </row>
    <row r="1987" spans="1:27">
      <c r="A1987" s="101">
        <v>40</v>
      </c>
      <c r="B1987" s="89" t="str">
        <f t="shared" ref="B1987:B2050" si="62">H1987</f>
        <v>451229200201192112</v>
      </c>
      <c r="C1987" s="89" t="s">
        <v>339</v>
      </c>
      <c r="D1987" s="102" t="s">
        <v>8038</v>
      </c>
      <c r="E1987" s="102" t="s">
        <v>24</v>
      </c>
      <c r="F1987" s="103" t="s">
        <v>20178</v>
      </c>
      <c r="G1987" s="103" t="s">
        <v>20175</v>
      </c>
      <c r="H1987" s="104" t="s">
        <v>8037</v>
      </c>
      <c r="I1987" s="103" t="s">
        <v>27</v>
      </c>
      <c r="J1987" s="103" t="s">
        <v>30</v>
      </c>
      <c r="K1987" s="103" t="s">
        <v>30</v>
      </c>
      <c r="L1987" s="103" t="s">
        <v>30</v>
      </c>
      <c r="M1987" s="103" t="s">
        <v>30</v>
      </c>
      <c r="N1987" s="103" t="s">
        <v>30</v>
      </c>
      <c r="O1987" s="103" t="s">
        <v>27</v>
      </c>
      <c r="P1987" s="103" t="s">
        <v>20240</v>
      </c>
      <c r="Q1987" s="103" t="s">
        <v>8040</v>
      </c>
      <c r="R1987" s="105">
        <v>18070860171</v>
      </c>
      <c r="S1987" s="103" t="s">
        <v>1517</v>
      </c>
      <c r="T1987" s="103" t="s">
        <v>20240</v>
      </c>
      <c r="U1987" s="106" t="s">
        <v>20489</v>
      </c>
      <c r="V1987" s="105" t="s">
        <v>22213</v>
      </c>
      <c r="W1987" s="107" t="s">
        <v>339</v>
      </c>
      <c r="X1987" t="s">
        <v>8039</v>
      </c>
      <c r="AA1987">
        <f ca="1" t="shared" si="61"/>
        <v>19</v>
      </c>
    </row>
    <row r="1988" spans="1:27">
      <c r="A1988" s="101">
        <v>41</v>
      </c>
      <c r="B1988" s="89" t="str">
        <f t="shared" si="62"/>
        <v>451229200406082726</v>
      </c>
      <c r="C1988" s="89" t="s">
        <v>339</v>
      </c>
      <c r="D1988" s="102" t="s">
        <v>8042</v>
      </c>
      <c r="E1988" s="102" t="s">
        <v>143</v>
      </c>
      <c r="F1988" s="103" t="s">
        <v>20131</v>
      </c>
      <c r="G1988" s="103" t="s">
        <v>21826</v>
      </c>
      <c r="H1988" s="104" t="s">
        <v>8041</v>
      </c>
      <c r="I1988" s="103" t="s">
        <v>30</v>
      </c>
      <c r="J1988" s="103" t="s">
        <v>30</v>
      </c>
      <c r="K1988" s="103" t="s">
        <v>30</v>
      </c>
      <c r="L1988" s="103" t="s">
        <v>30</v>
      </c>
      <c r="M1988" s="103" t="s">
        <v>30</v>
      </c>
      <c r="N1988" s="103" t="s">
        <v>30</v>
      </c>
      <c r="O1988" s="103" t="s">
        <v>27</v>
      </c>
      <c r="P1988" s="103" t="s">
        <v>20277</v>
      </c>
      <c r="Q1988" s="103" t="s">
        <v>8044</v>
      </c>
      <c r="R1988" s="105">
        <v>18378888587</v>
      </c>
      <c r="S1988" s="103" t="s">
        <v>1517</v>
      </c>
      <c r="T1988" s="103" t="s">
        <v>20277</v>
      </c>
      <c r="U1988" s="106" t="s">
        <v>20563</v>
      </c>
      <c r="V1988" s="105" t="s">
        <v>20692</v>
      </c>
      <c r="W1988" s="107" t="s">
        <v>339</v>
      </c>
      <c r="X1988" t="s">
        <v>8043</v>
      </c>
      <c r="AA1988">
        <f ca="1" t="shared" ref="AA1988:AA2051" si="63">DATEDIF(TEXT(MID(H1988,7,8),"00-00-00"),TODAY(),"y")</f>
        <v>17</v>
      </c>
    </row>
    <row r="1989" spans="1:27">
      <c r="A1989" s="101">
        <v>42</v>
      </c>
      <c r="B1989" s="89" t="str">
        <f t="shared" si="62"/>
        <v>45273120030518183X</v>
      </c>
      <c r="C1989" s="89" t="s">
        <v>339</v>
      </c>
      <c r="D1989" s="102" t="s">
        <v>8046</v>
      </c>
      <c r="E1989" s="102" t="s">
        <v>24</v>
      </c>
      <c r="F1989" s="103" t="s">
        <v>20178</v>
      </c>
      <c r="G1989" s="103" t="s">
        <v>20172</v>
      </c>
      <c r="H1989" s="104" t="s">
        <v>8045</v>
      </c>
      <c r="I1989" s="103" t="s">
        <v>27</v>
      </c>
      <c r="J1989" s="103" t="s">
        <v>30</v>
      </c>
      <c r="K1989" s="103" t="s">
        <v>27</v>
      </c>
      <c r="L1989" s="103" t="s">
        <v>27</v>
      </c>
      <c r="M1989" s="103" t="s">
        <v>30</v>
      </c>
      <c r="N1989" s="103" t="s">
        <v>30</v>
      </c>
      <c r="O1989" s="103" t="s">
        <v>27</v>
      </c>
      <c r="P1989" s="103" t="s">
        <v>20208</v>
      </c>
      <c r="Q1989" s="103" t="s">
        <v>8048</v>
      </c>
      <c r="R1989" s="105">
        <v>18176183622</v>
      </c>
      <c r="S1989" s="103" t="s">
        <v>1517</v>
      </c>
      <c r="T1989" s="103" t="s">
        <v>20208</v>
      </c>
      <c r="U1989" s="106" t="s">
        <v>20341</v>
      </c>
      <c r="V1989" s="105" t="s">
        <v>22214</v>
      </c>
      <c r="W1989" s="107" t="s">
        <v>339</v>
      </c>
      <c r="X1989" t="s">
        <v>8047</v>
      </c>
      <c r="AA1989">
        <f ca="1" t="shared" si="63"/>
        <v>18</v>
      </c>
    </row>
    <row r="1990" spans="1:27">
      <c r="A1990" s="101">
        <v>43</v>
      </c>
      <c r="B1990" s="89" t="str">
        <f t="shared" si="62"/>
        <v>452731200406144528</v>
      </c>
      <c r="C1990" s="89" t="s">
        <v>339</v>
      </c>
      <c r="D1990" s="102" t="s">
        <v>8050</v>
      </c>
      <c r="E1990" s="102" t="s">
        <v>143</v>
      </c>
      <c r="F1990" s="103" t="s">
        <v>20131</v>
      </c>
      <c r="G1990" s="103" t="s">
        <v>21826</v>
      </c>
      <c r="H1990" s="104" t="s">
        <v>8049</v>
      </c>
      <c r="I1990" s="103" t="s">
        <v>27</v>
      </c>
      <c r="J1990" s="103" t="s">
        <v>30</v>
      </c>
      <c r="K1990" s="103" t="s">
        <v>30</v>
      </c>
      <c r="L1990" s="103" t="s">
        <v>30</v>
      </c>
      <c r="M1990" s="103" t="s">
        <v>30</v>
      </c>
      <c r="N1990" s="103" t="s">
        <v>30</v>
      </c>
      <c r="O1990" s="103" t="s">
        <v>27</v>
      </c>
      <c r="P1990" s="103" t="s">
        <v>20211</v>
      </c>
      <c r="Q1990" s="103" t="s">
        <v>7259</v>
      </c>
      <c r="R1990" s="105">
        <v>13977860083</v>
      </c>
      <c r="S1990" s="103" t="s">
        <v>1517</v>
      </c>
      <c r="T1990" s="103" t="s">
        <v>20211</v>
      </c>
      <c r="U1990" s="106" t="s">
        <v>20726</v>
      </c>
      <c r="V1990" s="105" t="s">
        <v>20362</v>
      </c>
      <c r="W1990" s="107" t="s">
        <v>339</v>
      </c>
      <c r="X1990" t="s">
        <v>3797</v>
      </c>
      <c r="AA1990">
        <f ca="1" t="shared" si="63"/>
        <v>17</v>
      </c>
    </row>
    <row r="1991" spans="1:27">
      <c r="A1991" s="101">
        <v>44</v>
      </c>
      <c r="B1991" s="89" t="str">
        <f t="shared" si="62"/>
        <v>450124200311140913</v>
      </c>
      <c r="C1991" s="89" t="s">
        <v>339</v>
      </c>
      <c r="D1991" s="102" t="s">
        <v>8052</v>
      </c>
      <c r="E1991" s="102" t="s">
        <v>24</v>
      </c>
      <c r="F1991" s="103" t="s">
        <v>20131</v>
      </c>
      <c r="G1991" s="103" t="s">
        <v>20423</v>
      </c>
      <c r="H1991" s="104" t="s">
        <v>8051</v>
      </c>
      <c r="I1991" s="103" t="s">
        <v>30</v>
      </c>
      <c r="J1991" s="103" t="s">
        <v>30</v>
      </c>
      <c r="K1991" s="103" t="s">
        <v>30</v>
      </c>
      <c r="L1991" s="103" t="s">
        <v>30</v>
      </c>
      <c r="M1991" s="103" t="s">
        <v>30</v>
      </c>
      <c r="N1991" s="103" t="s">
        <v>30</v>
      </c>
      <c r="O1991" s="103" t="s">
        <v>27</v>
      </c>
      <c r="P1991" s="103" t="s">
        <v>20770</v>
      </c>
      <c r="Q1991" s="103" t="s">
        <v>8054</v>
      </c>
      <c r="R1991" s="105">
        <v>13877821839</v>
      </c>
      <c r="S1991" s="103" t="s">
        <v>20253</v>
      </c>
      <c r="T1991" s="103" t="s">
        <v>20770</v>
      </c>
      <c r="U1991" s="106" t="s">
        <v>21522</v>
      </c>
      <c r="V1991" s="105" t="s">
        <v>22215</v>
      </c>
      <c r="W1991" s="107" t="s">
        <v>339</v>
      </c>
      <c r="X1991" t="s">
        <v>8053</v>
      </c>
      <c r="AA1991">
        <f ca="1" t="shared" si="63"/>
        <v>17</v>
      </c>
    </row>
    <row r="1992" spans="1:27">
      <c r="A1992" s="101">
        <v>45</v>
      </c>
      <c r="B1992" s="89" t="str">
        <f t="shared" si="62"/>
        <v>451229200301272419</v>
      </c>
      <c r="C1992" s="89" t="s">
        <v>339</v>
      </c>
      <c r="D1992" s="102" t="s">
        <v>8057</v>
      </c>
      <c r="E1992" s="102" t="s">
        <v>24</v>
      </c>
      <c r="F1992" s="103" t="s">
        <v>20178</v>
      </c>
      <c r="G1992" s="103" t="s">
        <v>20157</v>
      </c>
      <c r="H1992" s="104" t="s">
        <v>8056</v>
      </c>
      <c r="I1992" s="103" t="s">
        <v>27</v>
      </c>
      <c r="J1992" s="103" t="s">
        <v>30</v>
      </c>
      <c r="K1992" s="103" t="s">
        <v>30</v>
      </c>
      <c r="L1992" s="103" t="s">
        <v>30</v>
      </c>
      <c r="M1992" s="103" t="s">
        <v>30</v>
      </c>
      <c r="N1992" s="103" t="s">
        <v>30</v>
      </c>
      <c r="O1992" s="103" t="s">
        <v>27</v>
      </c>
      <c r="P1992" s="103" t="s">
        <v>20191</v>
      </c>
      <c r="Q1992" s="103" t="s">
        <v>8059</v>
      </c>
      <c r="R1992" s="105">
        <v>18174939851</v>
      </c>
      <c r="S1992" s="103" t="s">
        <v>1517</v>
      </c>
      <c r="T1992" s="103" t="s">
        <v>20191</v>
      </c>
      <c r="U1992" s="106" t="s">
        <v>21842</v>
      </c>
      <c r="V1992" s="105" t="s">
        <v>20270</v>
      </c>
      <c r="W1992" s="107" t="s">
        <v>339</v>
      </c>
      <c r="X1992" t="s">
        <v>8058</v>
      </c>
      <c r="AA1992">
        <f ca="1" t="shared" si="63"/>
        <v>18</v>
      </c>
    </row>
    <row r="1993" spans="1:27">
      <c r="A1993" s="101">
        <v>46</v>
      </c>
      <c r="B1993" s="89" t="str">
        <f t="shared" si="62"/>
        <v>452731200309124816</v>
      </c>
      <c r="C1993" s="89" t="s">
        <v>339</v>
      </c>
      <c r="D1993" s="102" t="s">
        <v>8061</v>
      </c>
      <c r="E1993" s="102" t="s">
        <v>24</v>
      </c>
      <c r="F1993" s="103" t="s">
        <v>20131</v>
      </c>
      <c r="G1993" s="103" t="s">
        <v>20168</v>
      </c>
      <c r="H1993" s="104" t="s">
        <v>8060</v>
      </c>
      <c r="I1993" s="103" t="s">
        <v>30</v>
      </c>
      <c r="J1993" s="103" t="s">
        <v>30</v>
      </c>
      <c r="K1993" s="103" t="s">
        <v>30</v>
      </c>
      <c r="L1993" s="103" t="s">
        <v>30</v>
      </c>
      <c r="M1993" s="103" t="s">
        <v>30</v>
      </c>
      <c r="N1993" s="103" t="s">
        <v>30</v>
      </c>
      <c r="O1993" s="103" t="s">
        <v>27</v>
      </c>
      <c r="P1993" s="103" t="s">
        <v>1517</v>
      </c>
      <c r="Q1993" s="103" t="s">
        <v>8062</v>
      </c>
      <c r="R1993" s="105">
        <v>13622622027</v>
      </c>
      <c r="S1993" s="103" t="s">
        <v>1517</v>
      </c>
      <c r="T1993" s="103" t="s">
        <v>1517</v>
      </c>
      <c r="U1993" s="106" t="s">
        <v>20352</v>
      </c>
      <c r="V1993" s="105" t="s">
        <v>21341</v>
      </c>
      <c r="W1993" s="107" t="s">
        <v>339</v>
      </c>
      <c r="X1993" t="s">
        <v>17799</v>
      </c>
      <c r="AA1993">
        <f ca="1" t="shared" si="63"/>
        <v>17</v>
      </c>
    </row>
    <row r="1994" spans="1:27">
      <c r="A1994" s="101">
        <v>47</v>
      </c>
      <c r="B1994" s="89" t="str">
        <f t="shared" si="62"/>
        <v>452731200402284814</v>
      </c>
      <c r="C1994" s="89" t="s">
        <v>339</v>
      </c>
      <c r="D1994" s="102" t="s">
        <v>7519</v>
      </c>
      <c r="E1994" s="102" t="s">
        <v>24</v>
      </c>
      <c r="F1994" s="103" t="s">
        <v>20131</v>
      </c>
      <c r="G1994" s="103" t="s">
        <v>20742</v>
      </c>
      <c r="H1994" s="104" t="s">
        <v>8063</v>
      </c>
      <c r="I1994" s="103" t="s">
        <v>30</v>
      </c>
      <c r="J1994" s="103" t="s">
        <v>30</v>
      </c>
      <c r="K1994" s="103" t="s">
        <v>30</v>
      </c>
      <c r="L1994" s="103" t="s">
        <v>30</v>
      </c>
      <c r="M1994" s="103" t="s">
        <v>30</v>
      </c>
      <c r="N1994" s="103" t="s">
        <v>30</v>
      </c>
      <c r="O1994" s="103" t="s">
        <v>27</v>
      </c>
      <c r="P1994" s="103" t="s">
        <v>1517</v>
      </c>
      <c r="Q1994" s="103" t="s">
        <v>8065</v>
      </c>
      <c r="R1994" s="105" t="s">
        <v>8066</v>
      </c>
      <c r="S1994" s="103" t="s">
        <v>1517</v>
      </c>
      <c r="T1994" s="103" t="s">
        <v>1517</v>
      </c>
      <c r="U1994" s="106" t="s">
        <v>20283</v>
      </c>
      <c r="V1994" s="105" t="s">
        <v>22216</v>
      </c>
      <c r="W1994" s="107" t="s">
        <v>339</v>
      </c>
      <c r="X1994" t="s">
        <v>22217</v>
      </c>
      <c r="AA1994">
        <f ca="1" t="shared" si="63"/>
        <v>17</v>
      </c>
    </row>
    <row r="1995" spans="1:27">
      <c r="A1995" s="101">
        <v>48</v>
      </c>
      <c r="B1995" s="89" t="str">
        <f t="shared" si="62"/>
        <v>452731200307151810</v>
      </c>
      <c r="C1995" s="89" t="s">
        <v>339</v>
      </c>
      <c r="D1995" s="102" t="s">
        <v>8068</v>
      </c>
      <c r="E1995" s="102" t="s">
        <v>24</v>
      </c>
      <c r="F1995" s="103" t="s">
        <v>20131</v>
      </c>
      <c r="G1995" s="103" t="s">
        <v>20214</v>
      </c>
      <c r="H1995" s="104" t="s">
        <v>8067</v>
      </c>
      <c r="I1995" s="103" t="s">
        <v>30</v>
      </c>
      <c r="J1995" s="103" t="s">
        <v>30</v>
      </c>
      <c r="K1995" s="103" t="s">
        <v>30</v>
      </c>
      <c r="L1995" s="103" t="s">
        <v>30</v>
      </c>
      <c r="M1995" s="103" t="s">
        <v>30</v>
      </c>
      <c r="N1995" s="103" t="s">
        <v>30</v>
      </c>
      <c r="O1995" s="103" t="s">
        <v>27</v>
      </c>
      <c r="P1995" s="103" t="s">
        <v>20208</v>
      </c>
      <c r="Q1995" s="103" t="s">
        <v>8069</v>
      </c>
      <c r="R1995" s="105">
        <v>15875018063</v>
      </c>
      <c r="S1995" s="103" t="s">
        <v>1517</v>
      </c>
      <c r="T1995" s="103" t="s">
        <v>20208</v>
      </c>
      <c r="U1995" s="106" t="s">
        <v>20341</v>
      </c>
      <c r="V1995" s="105" t="s">
        <v>21858</v>
      </c>
      <c r="W1995" s="107" t="s">
        <v>339</v>
      </c>
      <c r="X1995" t="s">
        <v>7637</v>
      </c>
      <c r="AA1995">
        <f ca="1" t="shared" si="63"/>
        <v>18</v>
      </c>
    </row>
    <row r="1996" spans="1:27">
      <c r="A1996" s="101">
        <v>49</v>
      </c>
      <c r="B1996" s="89" t="str">
        <f t="shared" si="62"/>
        <v>452731200402251828</v>
      </c>
      <c r="C1996" s="89" t="s">
        <v>339</v>
      </c>
      <c r="D1996" s="102" t="s">
        <v>8071</v>
      </c>
      <c r="E1996" s="102" t="s">
        <v>143</v>
      </c>
      <c r="F1996" s="103" t="s">
        <v>20131</v>
      </c>
      <c r="G1996" s="103" t="s">
        <v>20742</v>
      </c>
      <c r="H1996" s="104" t="s">
        <v>8070</v>
      </c>
      <c r="I1996" s="103" t="s">
        <v>27</v>
      </c>
      <c r="J1996" s="103" t="s">
        <v>30</v>
      </c>
      <c r="K1996" s="103" t="s">
        <v>30</v>
      </c>
      <c r="L1996" s="103" t="s">
        <v>30</v>
      </c>
      <c r="M1996" s="103" t="s">
        <v>30</v>
      </c>
      <c r="N1996" s="103" t="s">
        <v>27</v>
      </c>
      <c r="O1996" s="103" t="s">
        <v>27</v>
      </c>
      <c r="P1996" s="103" t="s">
        <v>20208</v>
      </c>
      <c r="Q1996" s="103" t="s">
        <v>8073</v>
      </c>
      <c r="R1996" s="105">
        <v>15078572735</v>
      </c>
      <c r="S1996" s="103" t="s">
        <v>1517</v>
      </c>
      <c r="T1996" s="103" t="s">
        <v>20208</v>
      </c>
      <c r="U1996" s="106" t="s">
        <v>20343</v>
      </c>
      <c r="V1996" s="105" t="s">
        <v>22218</v>
      </c>
      <c r="W1996" s="107" t="s">
        <v>339</v>
      </c>
      <c r="X1996" t="s">
        <v>8072</v>
      </c>
      <c r="AA1996">
        <f ca="1" t="shared" si="63"/>
        <v>17</v>
      </c>
    </row>
    <row r="1997" spans="1:27">
      <c r="A1997" s="101">
        <v>50</v>
      </c>
      <c r="B1997" s="89" t="str">
        <f t="shared" si="62"/>
        <v>452731200310301816</v>
      </c>
      <c r="C1997" s="89" t="s">
        <v>339</v>
      </c>
      <c r="D1997" s="102" t="s">
        <v>8075</v>
      </c>
      <c r="E1997" s="102" t="s">
        <v>24</v>
      </c>
      <c r="F1997" s="103" t="s">
        <v>20131</v>
      </c>
      <c r="G1997" s="103" t="s">
        <v>20307</v>
      </c>
      <c r="H1997" s="104" t="s">
        <v>8074</v>
      </c>
      <c r="I1997" s="103" t="s">
        <v>30</v>
      </c>
      <c r="J1997" s="103" t="s">
        <v>30</v>
      </c>
      <c r="K1997" s="103" t="s">
        <v>30</v>
      </c>
      <c r="L1997" s="103" t="s">
        <v>30</v>
      </c>
      <c r="M1997" s="103" t="s">
        <v>30</v>
      </c>
      <c r="N1997" s="103" t="s">
        <v>30</v>
      </c>
      <c r="O1997" s="103" t="s">
        <v>27</v>
      </c>
      <c r="P1997" s="103" t="s">
        <v>20208</v>
      </c>
      <c r="Q1997" s="103" t="s">
        <v>8077</v>
      </c>
      <c r="R1997" s="105">
        <v>13481867550</v>
      </c>
      <c r="S1997" s="103" t="s">
        <v>1517</v>
      </c>
      <c r="T1997" s="103" t="s">
        <v>20208</v>
      </c>
      <c r="U1997" s="106" t="s">
        <v>20209</v>
      </c>
      <c r="V1997" s="105" t="s">
        <v>22219</v>
      </c>
      <c r="W1997" s="107" t="s">
        <v>339</v>
      </c>
      <c r="X1997" t="s">
        <v>8076</v>
      </c>
      <c r="AA1997">
        <f ca="1" t="shared" si="63"/>
        <v>17</v>
      </c>
    </row>
    <row r="1998" spans="1:27">
      <c r="A1998" s="101">
        <v>51</v>
      </c>
      <c r="B1998" s="89" t="str">
        <f t="shared" si="62"/>
        <v>451229200301021230</v>
      </c>
      <c r="C1998" s="89" t="s">
        <v>339</v>
      </c>
      <c r="D1998" s="102" t="s">
        <v>8079</v>
      </c>
      <c r="E1998" s="102" t="s">
        <v>24</v>
      </c>
      <c r="F1998" s="103" t="s">
        <v>20178</v>
      </c>
      <c r="G1998" s="103" t="s">
        <v>20157</v>
      </c>
      <c r="H1998" s="104" t="s">
        <v>8078</v>
      </c>
      <c r="I1998" s="103" t="s">
        <v>27</v>
      </c>
      <c r="J1998" s="103" t="s">
        <v>27</v>
      </c>
      <c r="K1998" s="103" t="s">
        <v>30</v>
      </c>
      <c r="L1998" s="103" t="s">
        <v>30</v>
      </c>
      <c r="M1998" s="103" t="s">
        <v>30</v>
      </c>
      <c r="N1998" s="103" t="s">
        <v>30</v>
      </c>
      <c r="O1998" s="103" t="s">
        <v>27</v>
      </c>
      <c r="P1998" s="103" t="s">
        <v>20169</v>
      </c>
      <c r="Q1998" s="103" t="s">
        <v>8081</v>
      </c>
      <c r="R1998" s="105">
        <v>15777830674</v>
      </c>
      <c r="S1998" s="103" t="s">
        <v>1517</v>
      </c>
      <c r="T1998" s="103" t="s">
        <v>20169</v>
      </c>
      <c r="U1998" s="106" t="s">
        <v>20170</v>
      </c>
      <c r="V1998" s="105" t="s">
        <v>22220</v>
      </c>
      <c r="W1998" s="107" t="s">
        <v>339</v>
      </c>
      <c r="X1998" t="s">
        <v>19266</v>
      </c>
      <c r="AA1998">
        <f ca="1" t="shared" si="63"/>
        <v>18</v>
      </c>
    </row>
    <row r="1999" spans="1:27">
      <c r="A1999" s="101">
        <v>52</v>
      </c>
      <c r="B1999" s="89" t="str">
        <f t="shared" si="62"/>
        <v>451229200408050955</v>
      </c>
      <c r="C1999" s="89" t="s">
        <v>339</v>
      </c>
      <c r="D1999" s="102" t="s">
        <v>8083</v>
      </c>
      <c r="E1999" s="102" t="s">
        <v>24</v>
      </c>
      <c r="F1999" s="103" t="s">
        <v>20131</v>
      </c>
      <c r="G1999" s="103" t="s">
        <v>20757</v>
      </c>
      <c r="H1999" s="104" t="s">
        <v>8082</v>
      </c>
      <c r="I1999" s="103" t="s">
        <v>27</v>
      </c>
      <c r="J1999" s="103" t="s">
        <v>30</v>
      </c>
      <c r="K1999" s="103" t="s">
        <v>30</v>
      </c>
      <c r="L1999" s="103" t="s">
        <v>30</v>
      </c>
      <c r="M1999" s="103" t="s">
        <v>30</v>
      </c>
      <c r="N1999" s="103" t="s">
        <v>30</v>
      </c>
      <c r="O1999" s="103" t="s">
        <v>27</v>
      </c>
      <c r="P1999" s="103" t="s">
        <v>20151</v>
      </c>
      <c r="Q1999" s="103" t="s">
        <v>8085</v>
      </c>
      <c r="R1999" s="105" t="s">
        <v>8086</v>
      </c>
      <c r="S1999" s="103" t="s">
        <v>1517</v>
      </c>
      <c r="T1999" s="103" t="s">
        <v>20151</v>
      </c>
      <c r="U1999" s="106" t="s">
        <v>20367</v>
      </c>
      <c r="V1999" s="105" t="s">
        <v>22221</v>
      </c>
      <c r="W1999" s="107" t="s">
        <v>339</v>
      </c>
      <c r="X1999" t="s">
        <v>17800</v>
      </c>
      <c r="AA1999">
        <f ca="1" t="shared" si="63"/>
        <v>17</v>
      </c>
    </row>
    <row r="2000" spans="1:27">
      <c r="A2000" s="101">
        <v>53</v>
      </c>
      <c r="B2000" s="89" t="str">
        <f t="shared" si="62"/>
        <v>452731200311213914</v>
      </c>
      <c r="C2000" s="89" t="s">
        <v>339</v>
      </c>
      <c r="D2000" s="102" t="s">
        <v>8088</v>
      </c>
      <c r="E2000" s="102" t="s">
        <v>24</v>
      </c>
      <c r="F2000" s="103" t="s">
        <v>20131</v>
      </c>
      <c r="G2000" s="103" t="s">
        <v>20423</v>
      </c>
      <c r="H2000" s="104" t="s">
        <v>8087</v>
      </c>
      <c r="I2000" s="103" t="s">
        <v>27</v>
      </c>
      <c r="J2000" s="103" t="s">
        <v>30</v>
      </c>
      <c r="K2000" s="103" t="s">
        <v>30</v>
      </c>
      <c r="L2000" s="103" t="s">
        <v>30</v>
      </c>
      <c r="M2000" s="103" t="s">
        <v>30</v>
      </c>
      <c r="N2000" s="103" t="s">
        <v>30</v>
      </c>
      <c r="O2000" s="103" t="s">
        <v>27</v>
      </c>
      <c r="P2000" s="103" t="s">
        <v>20140</v>
      </c>
      <c r="Q2000" s="103" t="s">
        <v>8090</v>
      </c>
      <c r="R2000" s="105">
        <v>18776879828</v>
      </c>
      <c r="S2000" s="103" t="s">
        <v>1517</v>
      </c>
      <c r="T2000" s="103" t="s">
        <v>20140</v>
      </c>
      <c r="U2000" s="106" t="s">
        <v>20451</v>
      </c>
      <c r="V2000" s="105" t="s">
        <v>22222</v>
      </c>
      <c r="W2000" s="107" t="s">
        <v>339</v>
      </c>
      <c r="X2000" t="s">
        <v>22223</v>
      </c>
      <c r="AA2000">
        <f ca="1" t="shared" si="63"/>
        <v>17</v>
      </c>
    </row>
    <row r="2001" spans="1:27">
      <c r="A2001" s="101">
        <v>54</v>
      </c>
      <c r="B2001" s="89" t="str">
        <f t="shared" si="62"/>
        <v>451227200102021286</v>
      </c>
      <c r="C2001" s="89" t="s">
        <v>339</v>
      </c>
      <c r="D2001" s="102" t="s">
        <v>8092</v>
      </c>
      <c r="E2001" s="102" t="s">
        <v>143</v>
      </c>
      <c r="F2001" s="103" t="s">
        <v>20178</v>
      </c>
      <c r="G2001" s="103" t="s">
        <v>20249</v>
      </c>
      <c r="H2001" s="104" t="s">
        <v>8091</v>
      </c>
      <c r="I2001" s="103" t="s">
        <v>27</v>
      </c>
      <c r="J2001" s="103" t="s">
        <v>30</v>
      </c>
      <c r="K2001" s="103" t="s">
        <v>30</v>
      </c>
      <c r="L2001" s="103" t="s">
        <v>30</v>
      </c>
      <c r="M2001" s="103" t="s">
        <v>30</v>
      </c>
      <c r="N2001" s="103" t="s">
        <v>27</v>
      </c>
      <c r="O2001" s="103" t="s">
        <v>27</v>
      </c>
      <c r="P2001" s="103" t="s">
        <v>1133</v>
      </c>
      <c r="Q2001" s="103" t="s">
        <v>8094</v>
      </c>
      <c r="R2001" s="105">
        <v>19127022690</v>
      </c>
      <c r="S2001" s="103" t="s">
        <v>1133</v>
      </c>
      <c r="T2001" s="103" t="s">
        <v>20596</v>
      </c>
      <c r="U2001" s="106" t="s">
        <v>20597</v>
      </c>
      <c r="V2001" s="105" t="s">
        <v>21953</v>
      </c>
      <c r="W2001" s="107" t="s">
        <v>339</v>
      </c>
      <c r="X2001" t="s">
        <v>8093</v>
      </c>
      <c r="AA2001">
        <f ca="1" t="shared" si="63"/>
        <v>20</v>
      </c>
    </row>
    <row r="2002" spans="1:27">
      <c r="A2002" s="101">
        <v>55</v>
      </c>
      <c r="B2002" s="89" t="str">
        <f t="shared" si="62"/>
        <v>451229200404201816</v>
      </c>
      <c r="C2002" s="89" t="s">
        <v>339</v>
      </c>
      <c r="D2002" s="102" t="s">
        <v>8096</v>
      </c>
      <c r="E2002" s="102" t="s">
        <v>24</v>
      </c>
      <c r="F2002" s="103" t="s">
        <v>20178</v>
      </c>
      <c r="G2002" s="103" t="s">
        <v>20255</v>
      </c>
      <c r="H2002" s="104" t="s">
        <v>8095</v>
      </c>
      <c r="I2002" s="103" t="s">
        <v>27</v>
      </c>
      <c r="J2002" s="103" t="s">
        <v>30</v>
      </c>
      <c r="K2002" s="103" t="s">
        <v>30</v>
      </c>
      <c r="L2002" s="103" t="s">
        <v>27</v>
      </c>
      <c r="M2002" s="103" t="s">
        <v>30</v>
      </c>
      <c r="N2002" s="103" t="s">
        <v>30</v>
      </c>
      <c r="O2002" s="103" t="s">
        <v>27</v>
      </c>
      <c r="P2002" s="103" t="s">
        <v>20208</v>
      </c>
      <c r="Q2002" s="103" t="s">
        <v>8097</v>
      </c>
      <c r="R2002" s="105">
        <v>18826642605</v>
      </c>
      <c r="S2002" s="103" t="s">
        <v>1517</v>
      </c>
      <c r="T2002" s="103" t="s">
        <v>20208</v>
      </c>
      <c r="U2002" s="106" t="s">
        <v>20747</v>
      </c>
      <c r="V2002" s="105" t="s">
        <v>21944</v>
      </c>
      <c r="W2002" s="107" t="s">
        <v>339</v>
      </c>
      <c r="X2002" t="s">
        <v>6551</v>
      </c>
      <c r="AA2002">
        <f ca="1" t="shared" si="63"/>
        <v>17</v>
      </c>
    </row>
    <row r="2003" spans="1:27">
      <c r="A2003" s="101">
        <v>56</v>
      </c>
      <c r="B2003" s="89" t="str">
        <f t="shared" si="62"/>
        <v>452731200307013311</v>
      </c>
      <c r="C2003" s="89" t="s">
        <v>339</v>
      </c>
      <c r="D2003" s="102" t="s">
        <v>8099</v>
      </c>
      <c r="E2003" s="102" t="s">
        <v>24</v>
      </c>
      <c r="F2003" s="103" t="s">
        <v>20205</v>
      </c>
      <c r="G2003" s="103" t="s">
        <v>20214</v>
      </c>
      <c r="H2003" s="104" t="s">
        <v>8098</v>
      </c>
      <c r="I2003" s="103" t="s">
        <v>30</v>
      </c>
      <c r="J2003" s="103" t="s">
        <v>30</v>
      </c>
      <c r="K2003" s="103" t="s">
        <v>30</v>
      </c>
      <c r="L2003" s="103" t="s">
        <v>30</v>
      </c>
      <c r="M2003" s="103" t="s">
        <v>30</v>
      </c>
      <c r="N2003" s="103" t="s">
        <v>30</v>
      </c>
      <c r="O2003" s="103" t="s">
        <v>27</v>
      </c>
      <c r="P2003" s="103" t="s">
        <v>20158</v>
      </c>
      <c r="Q2003" s="103" t="s">
        <v>8101</v>
      </c>
      <c r="R2003" s="105">
        <v>18278863337</v>
      </c>
      <c r="S2003" s="103" t="s">
        <v>1517</v>
      </c>
      <c r="T2003" s="103" t="s">
        <v>20158</v>
      </c>
      <c r="U2003" s="106" t="s">
        <v>20313</v>
      </c>
      <c r="V2003" s="105" t="s">
        <v>22224</v>
      </c>
      <c r="W2003" s="107" t="s">
        <v>339</v>
      </c>
      <c r="X2003" t="s">
        <v>19267</v>
      </c>
      <c r="AA2003">
        <f ca="1" t="shared" si="63"/>
        <v>18</v>
      </c>
    </row>
    <row r="2004" spans="1:27">
      <c r="A2004" s="101">
        <v>57</v>
      </c>
      <c r="B2004" s="89" t="str">
        <f t="shared" si="62"/>
        <v>452731200405270020</v>
      </c>
      <c r="C2004" s="89" t="s">
        <v>339</v>
      </c>
      <c r="D2004" s="102" t="s">
        <v>8103</v>
      </c>
      <c r="E2004" s="102" t="s">
        <v>143</v>
      </c>
      <c r="F2004" s="103" t="s">
        <v>20131</v>
      </c>
      <c r="G2004" s="103" t="s">
        <v>20608</v>
      </c>
      <c r="H2004" s="104" t="s">
        <v>8102</v>
      </c>
      <c r="I2004" s="103" t="s">
        <v>30</v>
      </c>
      <c r="J2004" s="103" t="s">
        <v>30</v>
      </c>
      <c r="K2004" s="103" t="s">
        <v>30</v>
      </c>
      <c r="L2004" s="103" t="s">
        <v>30</v>
      </c>
      <c r="M2004" s="103" t="s">
        <v>30</v>
      </c>
      <c r="N2004" s="103" t="s">
        <v>30</v>
      </c>
      <c r="O2004" s="103" t="s">
        <v>30</v>
      </c>
      <c r="P2004" s="103" t="s">
        <v>1517</v>
      </c>
      <c r="Q2004" s="103" t="s">
        <v>8105</v>
      </c>
      <c r="R2004" s="105">
        <v>17776182792</v>
      </c>
      <c r="S2004" s="103" t="s">
        <v>1517</v>
      </c>
      <c r="T2004" s="103" t="s">
        <v>22225</v>
      </c>
      <c r="U2004" s="106">
        <v>0</v>
      </c>
      <c r="V2004" s="105">
        <v>0</v>
      </c>
      <c r="W2004" s="107" t="s">
        <v>339</v>
      </c>
      <c r="X2004" t="s">
        <v>17801</v>
      </c>
      <c r="AA2004">
        <f ca="1" t="shared" si="63"/>
        <v>17</v>
      </c>
    </row>
    <row r="2005" spans="1:27">
      <c r="A2005" s="101">
        <v>58</v>
      </c>
      <c r="B2005" s="89" t="str">
        <f t="shared" si="62"/>
        <v>451229200412222721</v>
      </c>
      <c r="C2005" s="89" t="s">
        <v>339</v>
      </c>
      <c r="D2005" s="102" t="s">
        <v>8107</v>
      </c>
      <c r="E2005" s="102" t="s">
        <v>143</v>
      </c>
      <c r="F2005" s="103" t="s">
        <v>20178</v>
      </c>
      <c r="G2005" s="103" t="s">
        <v>20996</v>
      </c>
      <c r="H2005" s="104" t="s">
        <v>8106</v>
      </c>
      <c r="I2005" s="103" t="s">
        <v>27</v>
      </c>
      <c r="J2005" s="103" t="s">
        <v>27</v>
      </c>
      <c r="K2005" s="103" t="s">
        <v>30</v>
      </c>
      <c r="L2005" s="103" t="s">
        <v>30</v>
      </c>
      <c r="M2005" s="103" t="s">
        <v>30</v>
      </c>
      <c r="N2005" s="103" t="s">
        <v>27</v>
      </c>
      <c r="O2005" s="103" t="s">
        <v>27</v>
      </c>
      <c r="P2005" s="103" t="s">
        <v>20277</v>
      </c>
      <c r="Q2005" s="103" t="s">
        <v>8108</v>
      </c>
      <c r="R2005" s="105" t="s">
        <v>8109</v>
      </c>
      <c r="S2005" s="103" t="s">
        <v>1517</v>
      </c>
      <c r="T2005" s="103" t="s">
        <v>20277</v>
      </c>
      <c r="U2005" s="106" t="s">
        <v>20279</v>
      </c>
      <c r="V2005" s="105" t="s">
        <v>21015</v>
      </c>
      <c r="W2005" s="107" t="s">
        <v>339</v>
      </c>
      <c r="X2005" t="s">
        <v>2553</v>
      </c>
      <c r="AA2005">
        <f ca="1" t="shared" si="63"/>
        <v>16</v>
      </c>
    </row>
    <row r="2006" spans="1:27">
      <c r="A2006" s="101">
        <v>59</v>
      </c>
      <c r="B2006" s="89" t="str">
        <f t="shared" si="62"/>
        <v>45122920040825216X</v>
      </c>
      <c r="C2006" s="89" t="s">
        <v>339</v>
      </c>
      <c r="D2006" s="102" t="s">
        <v>8112</v>
      </c>
      <c r="E2006" s="102" t="s">
        <v>143</v>
      </c>
      <c r="F2006" s="103" t="s">
        <v>20178</v>
      </c>
      <c r="G2006" s="103" t="s">
        <v>20757</v>
      </c>
      <c r="H2006" s="104" t="s">
        <v>8111</v>
      </c>
      <c r="I2006" s="103" t="s">
        <v>27</v>
      </c>
      <c r="J2006" s="103" t="s">
        <v>27</v>
      </c>
      <c r="K2006" s="103" t="s">
        <v>30</v>
      </c>
      <c r="L2006" s="103" t="s">
        <v>30</v>
      </c>
      <c r="M2006" s="103" t="s">
        <v>30</v>
      </c>
      <c r="N2006" s="103" t="s">
        <v>30</v>
      </c>
      <c r="O2006" s="103" t="s">
        <v>27</v>
      </c>
      <c r="P2006" s="103" t="s">
        <v>20240</v>
      </c>
      <c r="Q2006" s="103" t="s">
        <v>8114</v>
      </c>
      <c r="R2006" s="105">
        <v>18177871783</v>
      </c>
      <c r="S2006" s="103" t="s">
        <v>1517</v>
      </c>
      <c r="T2006" s="103" t="s">
        <v>20240</v>
      </c>
      <c r="U2006" s="106" t="s">
        <v>20417</v>
      </c>
      <c r="V2006" s="105" t="s">
        <v>22226</v>
      </c>
      <c r="W2006" s="107" t="s">
        <v>339</v>
      </c>
      <c r="X2006" t="s">
        <v>8113</v>
      </c>
      <c r="AA2006">
        <f ca="1" t="shared" si="63"/>
        <v>16</v>
      </c>
    </row>
    <row r="2007" spans="1:27">
      <c r="A2007" s="101">
        <v>60</v>
      </c>
      <c r="B2007" s="89" t="str">
        <f t="shared" si="62"/>
        <v>451229200307100618</v>
      </c>
      <c r="C2007" s="89" t="s">
        <v>339</v>
      </c>
      <c r="D2007" s="102" t="s">
        <v>8117</v>
      </c>
      <c r="E2007" s="102" t="s">
        <v>24</v>
      </c>
      <c r="F2007" s="103" t="s">
        <v>20178</v>
      </c>
      <c r="G2007" s="103" t="s">
        <v>20214</v>
      </c>
      <c r="H2007" s="104" t="s">
        <v>8116</v>
      </c>
      <c r="I2007" s="103" t="s">
        <v>27</v>
      </c>
      <c r="J2007" s="103" t="s">
        <v>30</v>
      </c>
      <c r="K2007" s="103" t="s">
        <v>27</v>
      </c>
      <c r="L2007" s="103" t="s">
        <v>30</v>
      </c>
      <c r="M2007" s="103" t="s">
        <v>30</v>
      </c>
      <c r="N2007" s="103" t="s">
        <v>30</v>
      </c>
      <c r="O2007" s="103" t="s">
        <v>27</v>
      </c>
      <c r="P2007" s="103" t="s">
        <v>20137</v>
      </c>
      <c r="Q2007" s="103" t="s">
        <v>8119</v>
      </c>
      <c r="R2007" s="105" t="s">
        <v>8120</v>
      </c>
      <c r="S2007" s="103" t="s">
        <v>1517</v>
      </c>
      <c r="T2007" s="103" t="s">
        <v>20137</v>
      </c>
      <c r="U2007" s="106" t="s">
        <v>20868</v>
      </c>
      <c r="V2007" s="105" t="s">
        <v>22227</v>
      </c>
      <c r="W2007" s="107" t="s">
        <v>339</v>
      </c>
      <c r="X2007" t="s">
        <v>8118</v>
      </c>
      <c r="AA2007">
        <f ca="1" t="shared" si="63"/>
        <v>18</v>
      </c>
    </row>
    <row r="2008" spans="1:27">
      <c r="A2008" s="101">
        <v>61</v>
      </c>
      <c r="B2008" s="89" t="str">
        <f t="shared" si="62"/>
        <v>451229200602282127</v>
      </c>
      <c r="C2008" s="89" t="s">
        <v>339</v>
      </c>
      <c r="D2008" s="102" t="s">
        <v>8122</v>
      </c>
      <c r="E2008" s="102" t="s">
        <v>143</v>
      </c>
      <c r="F2008" s="103" t="s">
        <v>20178</v>
      </c>
      <c r="G2008" s="103" t="s">
        <v>21891</v>
      </c>
      <c r="H2008" s="104" t="s">
        <v>8121</v>
      </c>
      <c r="I2008" s="103" t="s">
        <v>27</v>
      </c>
      <c r="J2008" s="103" t="s">
        <v>30</v>
      </c>
      <c r="K2008" s="103" t="s">
        <v>27</v>
      </c>
      <c r="L2008" s="103" t="s">
        <v>30</v>
      </c>
      <c r="M2008" s="103" t="s">
        <v>30</v>
      </c>
      <c r="N2008" s="103" t="s">
        <v>30</v>
      </c>
      <c r="O2008" s="103" t="s">
        <v>27</v>
      </c>
      <c r="P2008" s="103" t="s">
        <v>20240</v>
      </c>
      <c r="Q2008" s="103" t="s">
        <v>5120</v>
      </c>
      <c r="R2008" s="105">
        <v>17377448438</v>
      </c>
      <c r="S2008" s="103" t="s">
        <v>1517</v>
      </c>
      <c r="T2008" s="103" t="s">
        <v>20240</v>
      </c>
      <c r="U2008" s="106" t="s">
        <v>20417</v>
      </c>
      <c r="V2008" s="105" t="s">
        <v>21074</v>
      </c>
      <c r="W2008" s="107" t="s">
        <v>339</v>
      </c>
      <c r="X2008" t="s">
        <v>2792</v>
      </c>
      <c r="AA2008">
        <f ca="1" t="shared" si="63"/>
        <v>15</v>
      </c>
    </row>
    <row r="2009" spans="1:27">
      <c r="A2009" s="101">
        <v>62</v>
      </c>
      <c r="B2009" s="89" t="str">
        <f t="shared" si="62"/>
        <v>451229200305200316</v>
      </c>
      <c r="C2009" s="89" t="s">
        <v>339</v>
      </c>
      <c r="D2009" s="102" t="s">
        <v>8124</v>
      </c>
      <c r="E2009" s="102" t="s">
        <v>24</v>
      </c>
      <c r="F2009" s="103" t="s">
        <v>20131</v>
      </c>
      <c r="G2009" s="103" t="s">
        <v>20172</v>
      </c>
      <c r="H2009" s="104" t="s">
        <v>8123</v>
      </c>
      <c r="I2009" s="103" t="s">
        <v>30</v>
      </c>
      <c r="J2009" s="103" t="s">
        <v>30</v>
      </c>
      <c r="K2009" s="103" t="s">
        <v>30</v>
      </c>
      <c r="L2009" s="103" t="s">
        <v>30</v>
      </c>
      <c r="M2009" s="103" t="s">
        <v>30</v>
      </c>
      <c r="N2009" s="103" t="s">
        <v>30</v>
      </c>
      <c r="O2009" s="103" t="s">
        <v>27</v>
      </c>
      <c r="P2009" s="103" t="s">
        <v>20280</v>
      </c>
      <c r="Q2009" s="103" t="s">
        <v>8125</v>
      </c>
      <c r="R2009" s="105">
        <v>18378894437</v>
      </c>
      <c r="S2009" s="103" t="s">
        <v>1517</v>
      </c>
      <c r="T2009" s="103" t="s">
        <v>20280</v>
      </c>
      <c r="U2009" s="106" t="s">
        <v>20281</v>
      </c>
      <c r="V2009" s="105" t="s">
        <v>20989</v>
      </c>
      <c r="W2009" s="107" t="s">
        <v>339</v>
      </c>
      <c r="X2009" t="s">
        <v>2444</v>
      </c>
      <c r="AA2009">
        <f ca="1" t="shared" si="63"/>
        <v>18</v>
      </c>
    </row>
    <row r="2010" spans="1:27">
      <c r="A2010" s="101">
        <v>63</v>
      </c>
      <c r="B2010" s="89" t="str">
        <f t="shared" si="62"/>
        <v>452731200304200031</v>
      </c>
      <c r="C2010" s="89" t="s">
        <v>339</v>
      </c>
      <c r="D2010" s="102" t="s">
        <v>8127</v>
      </c>
      <c r="E2010" s="102" t="s">
        <v>24</v>
      </c>
      <c r="F2010" s="103" t="s">
        <v>20131</v>
      </c>
      <c r="G2010" s="103" t="s">
        <v>20154</v>
      </c>
      <c r="H2010" s="104" t="s">
        <v>8126</v>
      </c>
      <c r="I2010" s="103" t="s">
        <v>30</v>
      </c>
      <c r="J2010" s="103" t="s">
        <v>30</v>
      </c>
      <c r="K2010" s="103" t="s">
        <v>30</v>
      </c>
      <c r="L2010" s="103" t="s">
        <v>30</v>
      </c>
      <c r="M2010" s="103" t="s">
        <v>30</v>
      </c>
      <c r="N2010" s="103" t="s">
        <v>30</v>
      </c>
      <c r="O2010" s="103" t="s">
        <v>27</v>
      </c>
      <c r="P2010" s="103" t="s">
        <v>1517</v>
      </c>
      <c r="Q2010" s="103" t="s">
        <v>8129</v>
      </c>
      <c r="R2010" s="105">
        <v>13481849600</v>
      </c>
      <c r="S2010" s="103" t="s">
        <v>1517</v>
      </c>
      <c r="T2010" s="103" t="s">
        <v>1517</v>
      </c>
      <c r="U2010" s="106" t="s">
        <v>22228</v>
      </c>
      <c r="V2010" s="105">
        <v>0</v>
      </c>
      <c r="W2010" s="107" t="s">
        <v>339</v>
      </c>
      <c r="X2010" t="s">
        <v>19268</v>
      </c>
      <c r="AA2010">
        <f ca="1" t="shared" si="63"/>
        <v>18</v>
      </c>
    </row>
    <row r="2011" spans="1:27">
      <c r="A2011" s="101">
        <v>64</v>
      </c>
      <c r="B2011" s="89" t="str">
        <f t="shared" si="62"/>
        <v>452731200204101810</v>
      </c>
      <c r="C2011" s="89" t="s">
        <v>339</v>
      </c>
      <c r="D2011" s="102" t="s">
        <v>8131</v>
      </c>
      <c r="E2011" s="102" t="s">
        <v>24</v>
      </c>
      <c r="F2011" s="103" t="s">
        <v>20178</v>
      </c>
      <c r="G2011" s="103" t="s">
        <v>20297</v>
      </c>
      <c r="H2011" s="104" t="s">
        <v>8130</v>
      </c>
      <c r="I2011" s="103" t="s">
        <v>27</v>
      </c>
      <c r="J2011" s="103" t="s">
        <v>30</v>
      </c>
      <c r="K2011" s="103" t="s">
        <v>27</v>
      </c>
      <c r="L2011" s="103" t="s">
        <v>30</v>
      </c>
      <c r="M2011" s="103" t="s">
        <v>30</v>
      </c>
      <c r="N2011" s="103" t="s">
        <v>30</v>
      </c>
      <c r="O2011" s="103" t="s">
        <v>27</v>
      </c>
      <c r="P2011" s="103" t="s">
        <v>20208</v>
      </c>
      <c r="Q2011" s="103" t="s">
        <v>1551</v>
      </c>
      <c r="R2011" s="105">
        <v>15078574668</v>
      </c>
      <c r="S2011" s="103" t="s">
        <v>1517</v>
      </c>
      <c r="T2011" s="103" t="s">
        <v>20208</v>
      </c>
      <c r="U2011" s="106" t="s">
        <v>20747</v>
      </c>
      <c r="V2011" s="105" t="s">
        <v>20752</v>
      </c>
      <c r="W2011" s="107" t="s">
        <v>339</v>
      </c>
      <c r="X2011" t="s">
        <v>664</v>
      </c>
      <c r="AA2011">
        <f ca="1" t="shared" si="63"/>
        <v>19</v>
      </c>
    </row>
    <row r="2012" spans="1:27">
      <c r="A2012" s="101">
        <v>65</v>
      </c>
      <c r="B2012" s="89" t="str">
        <f t="shared" si="62"/>
        <v>452731200304173635</v>
      </c>
      <c r="C2012" s="89" t="s">
        <v>339</v>
      </c>
      <c r="D2012" s="102" t="s">
        <v>8133</v>
      </c>
      <c r="E2012" s="102" t="s">
        <v>24</v>
      </c>
      <c r="F2012" s="103" t="s">
        <v>20131</v>
      </c>
      <c r="G2012" s="103" t="s">
        <v>20154</v>
      </c>
      <c r="H2012" s="104" t="s">
        <v>8132</v>
      </c>
      <c r="I2012" s="103" t="s">
        <v>30</v>
      </c>
      <c r="J2012" s="103" t="s">
        <v>30</v>
      </c>
      <c r="K2012" s="103" t="s">
        <v>27</v>
      </c>
      <c r="L2012" s="103" t="s">
        <v>30</v>
      </c>
      <c r="M2012" s="103" t="s">
        <v>30</v>
      </c>
      <c r="N2012" s="103" t="s">
        <v>30</v>
      </c>
      <c r="O2012" s="103" t="s">
        <v>27</v>
      </c>
      <c r="P2012" s="103" t="s">
        <v>20158</v>
      </c>
      <c r="Q2012" s="103" t="s">
        <v>8134</v>
      </c>
      <c r="R2012" s="105">
        <v>13650478416</v>
      </c>
      <c r="S2012" s="103" t="s">
        <v>1517</v>
      </c>
      <c r="T2012" s="103" t="s">
        <v>20158</v>
      </c>
      <c r="U2012" s="106" t="s">
        <v>20364</v>
      </c>
      <c r="V2012" s="105" t="s">
        <v>20549</v>
      </c>
      <c r="W2012" s="107" t="s">
        <v>339</v>
      </c>
      <c r="X2012" t="s">
        <v>19269</v>
      </c>
      <c r="AA2012">
        <f ca="1" t="shared" si="63"/>
        <v>18</v>
      </c>
    </row>
    <row r="2013" spans="1:27">
      <c r="A2013" s="101">
        <v>66</v>
      </c>
      <c r="B2013" s="89" t="str">
        <f t="shared" si="62"/>
        <v>452731200401044210</v>
      </c>
      <c r="C2013" s="89" t="s">
        <v>339</v>
      </c>
      <c r="D2013" s="102" t="s">
        <v>8136</v>
      </c>
      <c r="E2013" s="102" t="s">
        <v>24</v>
      </c>
      <c r="F2013" s="103" t="s">
        <v>20131</v>
      </c>
      <c r="G2013" s="103" t="s">
        <v>20232</v>
      </c>
      <c r="H2013" s="104" t="s">
        <v>8135</v>
      </c>
      <c r="I2013" s="103" t="s">
        <v>30</v>
      </c>
      <c r="J2013" s="103" t="s">
        <v>30</v>
      </c>
      <c r="K2013" s="103" t="s">
        <v>30</v>
      </c>
      <c r="L2013" s="103" t="s">
        <v>30</v>
      </c>
      <c r="M2013" s="103" t="s">
        <v>30</v>
      </c>
      <c r="N2013" s="103" t="s">
        <v>30</v>
      </c>
      <c r="O2013" s="103" t="s">
        <v>27</v>
      </c>
      <c r="P2013" s="103" t="s">
        <v>20133</v>
      </c>
      <c r="Q2013" s="103" t="s">
        <v>8137</v>
      </c>
      <c r="R2013" s="105">
        <v>17344521936</v>
      </c>
      <c r="S2013" s="103" t="s">
        <v>1517</v>
      </c>
      <c r="T2013" s="103" t="s">
        <v>20133</v>
      </c>
      <c r="U2013" s="106" t="s">
        <v>20689</v>
      </c>
      <c r="V2013" s="105" t="s">
        <v>20923</v>
      </c>
      <c r="W2013" s="107" t="s">
        <v>339</v>
      </c>
      <c r="X2013" t="s">
        <v>2211</v>
      </c>
      <c r="AA2013">
        <f ca="1" t="shared" si="63"/>
        <v>17</v>
      </c>
    </row>
    <row r="2014" spans="1:27">
      <c r="A2014" s="101">
        <v>67</v>
      </c>
      <c r="B2014" s="89" t="str">
        <f t="shared" si="62"/>
        <v>452731200302155417</v>
      </c>
      <c r="C2014" s="89" t="s">
        <v>339</v>
      </c>
      <c r="D2014" s="102" t="s">
        <v>8140</v>
      </c>
      <c r="E2014" s="102" t="s">
        <v>24</v>
      </c>
      <c r="F2014" s="103" t="s">
        <v>20131</v>
      </c>
      <c r="G2014" s="103" t="s">
        <v>20161</v>
      </c>
      <c r="H2014" s="104" t="s">
        <v>8139</v>
      </c>
      <c r="I2014" s="103" t="s">
        <v>30</v>
      </c>
      <c r="J2014" s="103" t="s">
        <v>30</v>
      </c>
      <c r="K2014" s="103" t="s">
        <v>30</v>
      </c>
      <c r="L2014" s="103" t="s">
        <v>30</v>
      </c>
      <c r="M2014" s="103" t="s">
        <v>30</v>
      </c>
      <c r="N2014" s="103" t="s">
        <v>30</v>
      </c>
      <c r="O2014" s="103" t="s">
        <v>27</v>
      </c>
      <c r="P2014" s="103" t="s">
        <v>1517</v>
      </c>
      <c r="Q2014" s="103" t="s">
        <v>8141</v>
      </c>
      <c r="R2014" s="105">
        <v>18934969535</v>
      </c>
      <c r="S2014" s="103" t="s">
        <v>1517</v>
      </c>
      <c r="T2014" s="103" t="s">
        <v>1517</v>
      </c>
      <c r="U2014" s="106" t="s">
        <v>20198</v>
      </c>
      <c r="V2014" s="105" t="s">
        <v>21992</v>
      </c>
      <c r="W2014" s="107" t="s">
        <v>339</v>
      </c>
      <c r="X2014" t="s">
        <v>17714</v>
      </c>
      <c r="AA2014">
        <f ca="1" t="shared" si="63"/>
        <v>18</v>
      </c>
    </row>
    <row r="2015" spans="1:27">
      <c r="A2015" s="101">
        <v>68</v>
      </c>
      <c r="B2015" s="89" t="str">
        <f t="shared" si="62"/>
        <v>452731200302062114</v>
      </c>
      <c r="C2015" s="89" t="s">
        <v>339</v>
      </c>
      <c r="D2015" s="102" t="s">
        <v>8143</v>
      </c>
      <c r="E2015" s="102" t="s">
        <v>24</v>
      </c>
      <c r="F2015" s="103" t="s">
        <v>20131</v>
      </c>
      <c r="G2015" s="103" t="s">
        <v>20161</v>
      </c>
      <c r="H2015" s="104" t="s">
        <v>8142</v>
      </c>
      <c r="I2015" s="103" t="s">
        <v>27</v>
      </c>
      <c r="J2015" s="103" t="s">
        <v>30</v>
      </c>
      <c r="K2015" s="103" t="s">
        <v>30</v>
      </c>
      <c r="L2015" s="103" t="s">
        <v>30</v>
      </c>
      <c r="M2015" s="103" t="s">
        <v>30</v>
      </c>
      <c r="N2015" s="103" t="s">
        <v>30</v>
      </c>
      <c r="O2015" s="103" t="s">
        <v>27</v>
      </c>
      <c r="P2015" s="103" t="s">
        <v>20240</v>
      </c>
      <c r="Q2015" s="103" t="s">
        <v>6972</v>
      </c>
      <c r="R2015" s="105" t="s">
        <v>8145</v>
      </c>
      <c r="S2015" s="103" t="s">
        <v>1517</v>
      </c>
      <c r="T2015" s="103" t="s">
        <v>20240</v>
      </c>
      <c r="U2015" s="106" t="s">
        <v>20913</v>
      </c>
      <c r="V2015" s="105" t="s">
        <v>22229</v>
      </c>
      <c r="W2015" s="107" t="s">
        <v>339</v>
      </c>
      <c r="X2015" t="s">
        <v>8144</v>
      </c>
      <c r="AA2015">
        <f ca="1" t="shared" si="63"/>
        <v>18</v>
      </c>
    </row>
    <row r="2016" spans="1:27">
      <c r="A2016" s="101">
        <v>69</v>
      </c>
      <c r="B2016" s="89" t="str">
        <f t="shared" si="62"/>
        <v>452731200212142110</v>
      </c>
      <c r="C2016" s="89" t="s">
        <v>339</v>
      </c>
      <c r="D2016" s="102" t="s">
        <v>8147</v>
      </c>
      <c r="E2016" s="102" t="s">
        <v>24</v>
      </c>
      <c r="F2016" s="103" t="s">
        <v>20178</v>
      </c>
      <c r="G2016" s="103" t="s">
        <v>20136</v>
      </c>
      <c r="H2016" s="104" t="s">
        <v>8146</v>
      </c>
      <c r="I2016" s="103" t="s">
        <v>30</v>
      </c>
      <c r="J2016" s="103" t="s">
        <v>30</v>
      </c>
      <c r="K2016" s="103" t="s">
        <v>30</v>
      </c>
      <c r="L2016" s="103" t="s">
        <v>30</v>
      </c>
      <c r="M2016" s="103" t="s">
        <v>30</v>
      </c>
      <c r="N2016" s="103" t="s">
        <v>30</v>
      </c>
      <c r="O2016" s="103" t="s">
        <v>27</v>
      </c>
      <c r="P2016" s="103" t="s">
        <v>20240</v>
      </c>
      <c r="Q2016" s="103" t="s">
        <v>8149</v>
      </c>
      <c r="R2016" s="105" t="s">
        <v>8150</v>
      </c>
      <c r="S2016" s="103" t="s">
        <v>1517</v>
      </c>
      <c r="T2016" s="103" t="s">
        <v>20240</v>
      </c>
      <c r="U2016" s="106" t="s">
        <v>20837</v>
      </c>
      <c r="V2016" s="105" t="s">
        <v>22051</v>
      </c>
      <c r="W2016" s="107" t="s">
        <v>339</v>
      </c>
      <c r="X2016" t="s">
        <v>8148</v>
      </c>
      <c r="AA2016">
        <f ca="1" t="shared" si="63"/>
        <v>18</v>
      </c>
    </row>
    <row r="2017" spans="1:27">
      <c r="A2017" s="101">
        <v>70</v>
      </c>
      <c r="B2017" s="89" t="str">
        <f t="shared" si="62"/>
        <v>451229200412163610</v>
      </c>
      <c r="C2017" s="89" t="s">
        <v>339</v>
      </c>
      <c r="D2017" s="102" t="s">
        <v>8152</v>
      </c>
      <c r="E2017" s="102" t="s">
        <v>24</v>
      </c>
      <c r="F2017" s="103" t="s">
        <v>20178</v>
      </c>
      <c r="G2017" s="103" t="s">
        <v>20996</v>
      </c>
      <c r="H2017" s="104" t="s">
        <v>8151</v>
      </c>
      <c r="I2017" s="103" t="s">
        <v>27</v>
      </c>
      <c r="J2017" s="103" t="s">
        <v>30</v>
      </c>
      <c r="K2017" s="103" t="s">
        <v>30</v>
      </c>
      <c r="L2017" s="103" t="s">
        <v>27</v>
      </c>
      <c r="M2017" s="103" t="s">
        <v>30</v>
      </c>
      <c r="N2017" s="103" t="s">
        <v>27</v>
      </c>
      <c r="O2017" s="103" t="s">
        <v>27</v>
      </c>
      <c r="P2017" s="103" t="s">
        <v>20158</v>
      </c>
      <c r="Q2017" s="103" t="s">
        <v>8154</v>
      </c>
      <c r="R2017" s="105">
        <v>18277163931</v>
      </c>
      <c r="S2017" s="103" t="s">
        <v>1517</v>
      </c>
      <c r="T2017" s="103" t="s">
        <v>20158</v>
      </c>
      <c r="U2017" s="106" t="s">
        <v>20313</v>
      </c>
      <c r="V2017" s="105" t="s">
        <v>22230</v>
      </c>
      <c r="W2017" s="107" t="s">
        <v>339</v>
      </c>
      <c r="X2017" t="s">
        <v>17802</v>
      </c>
      <c r="AA2017">
        <f ca="1" t="shared" si="63"/>
        <v>16</v>
      </c>
    </row>
    <row r="2018" spans="1:27">
      <c r="A2018" s="101">
        <v>71</v>
      </c>
      <c r="B2018" s="89" t="str">
        <f t="shared" si="62"/>
        <v>450124200402192743</v>
      </c>
      <c r="C2018" s="89" t="s">
        <v>339</v>
      </c>
      <c r="D2018" s="102" t="s">
        <v>8156</v>
      </c>
      <c r="E2018" s="102" t="s">
        <v>143</v>
      </c>
      <c r="F2018" s="103" t="s">
        <v>20131</v>
      </c>
      <c r="G2018" s="103" t="s">
        <v>20742</v>
      </c>
      <c r="H2018" s="104" t="s">
        <v>8155</v>
      </c>
      <c r="I2018" s="103" t="s">
        <v>30</v>
      </c>
      <c r="J2018" s="103" t="s">
        <v>30</v>
      </c>
      <c r="K2018" s="103" t="s">
        <v>30</v>
      </c>
      <c r="L2018" s="103" t="s">
        <v>30</v>
      </c>
      <c r="M2018" s="103" t="s">
        <v>30</v>
      </c>
      <c r="N2018" s="103" t="s">
        <v>30</v>
      </c>
      <c r="O2018" s="103" t="s">
        <v>30</v>
      </c>
      <c r="P2018" s="103" t="s">
        <v>20253</v>
      </c>
      <c r="Q2018" s="103" t="s">
        <v>8158</v>
      </c>
      <c r="R2018" s="105">
        <v>18776878903</v>
      </c>
      <c r="S2018" s="103" t="s">
        <v>1517</v>
      </c>
      <c r="T2018" s="103" t="s">
        <v>20408</v>
      </c>
      <c r="U2018" s="106" t="s">
        <v>21722</v>
      </c>
      <c r="V2018" s="105">
        <v>0</v>
      </c>
      <c r="W2018" s="107" t="s">
        <v>339</v>
      </c>
      <c r="X2018" t="s">
        <v>17804</v>
      </c>
      <c r="AA2018">
        <f ca="1" t="shared" si="63"/>
        <v>17</v>
      </c>
    </row>
    <row r="2019" spans="1:27">
      <c r="A2019" s="101">
        <v>72</v>
      </c>
      <c r="B2019" s="89" t="str">
        <f t="shared" si="62"/>
        <v>451229200312022116</v>
      </c>
      <c r="C2019" s="89" t="s">
        <v>339</v>
      </c>
      <c r="D2019" s="102" t="s">
        <v>8160</v>
      </c>
      <c r="E2019" s="102" t="s">
        <v>24</v>
      </c>
      <c r="F2019" s="103" t="s">
        <v>20178</v>
      </c>
      <c r="G2019" s="103" t="s">
        <v>20433</v>
      </c>
      <c r="H2019" s="104" t="s">
        <v>8159</v>
      </c>
      <c r="I2019" s="103" t="s">
        <v>27</v>
      </c>
      <c r="J2019" s="103" t="s">
        <v>30</v>
      </c>
      <c r="K2019" s="103" t="s">
        <v>27</v>
      </c>
      <c r="L2019" s="103" t="s">
        <v>30</v>
      </c>
      <c r="M2019" s="103" t="s">
        <v>30</v>
      </c>
      <c r="N2019" s="103" t="s">
        <v>30</v>
      </c>
      <c r="O2019" s="103" t="s">
        <v>27</v>
      </c>
      <c r="P2019" s="103" t="s">
        <v>20240</v>
      </c>
      <c r="Q2019" s="103" t="s">
        <v>8162</v>
      </c>
      <c r="R2019" s="105">
        <v>18002994487</v>
      </c>
      <c r="S2019" s="103" t="s">
        <v>1517</v>
      </c>
      <c r="T2019" s="103" t="s">
        <v>20240</v>
      </c>
      <c r="U2019" s="106" t="s">
        <v>20806</v>
      </c>
      <c r="V2019" s="105" t="s">
        <v>22231</v>
      </c>
      <c r="W2019" s="107" t="s">
        <v>339</v>
      </c>
      <c r="X2019" t="s">
        <v>8161</v>
      </c>
      <c r="AA2019">
        <f ca="1" t="shared" si="63"/>
        <v>17</v>
      </c>
    </row>
    <row r="2020" spans="1:27">
      <c r="A2020" s="101">
        <v>73</v>
      </c>
      <c r="B2020" s="89" t="str">
        <f t="shared" si="62"/>
        <v>451229200302043618</v>
      </c>
      <c r="C2020" s="89" t="s">
        <v>339</v>
      </c>
      <c r="D2020" s="102" t="s">
        <v>8164</v>
      </c>
      <c r="E2020" s="102" t="s">
        <v>24</v>
      </c>
      <c r="F2020" s="103" t="s">
        <v>20131</v>
      </c>
      <c r="G2020" s="103" t="s">
        <v>20161</v>
      </c>
      <c r="H2020" s="104" t="s">
        <v>8163</v>
      </c>
      <c r="I2020" s="103" t="s">
        <v>27</v>
      </c>
      <c r="J2020" s="103" t="s">
        <v>30</v>
      </c>
      <c r="K2020" s="103" t="s">
        <v>30</v>
      </c>
      <c r="L2020" s="103" t="s">
        <v>30</v>
      </c>
      <c r="M2020" s="103" t="s">
        <v>27</v>
      </c>
      <c r="N2020" s="103" t="s">
        <v>30</v>
      </c>
      <c r="O2020" s="103" t="s">
        <v>27</v>
      </c>
      <c r="P2020" s="103" t="s">
        <v>20158</v>
      </c>
      <c r="Q2020" s="103" t="s">
        <v>8166</v>
      </c>
      <c r="R2020" s="105">
        <v>13650043546</v>
      </c>
      <c r="S2020" s="103" t="s">
        <v>1517</v>
      </c>
      <c r="T2020" s="103" t="s">
        <v>20158</v>
      </c>
      <c r="U2020" s="106" t="s">
        <v>20159</v>
      </c>
      <c r="V2020" s="105" t="s">
        <v>22232</v>
      </c>
      <c r="W2020" s="107" t="s">
        <v>339</v>
      </c>
      <c r="X2020" t="s">
        <v>19270</v>
      </c>
      <c r="AA2020">
        <f ca="1" t="shared" si="63"/>
        <v>18</v>
      </c>
    </row>
    <row r="2021" spans="1:27">
      <c r="A2021" s="101">
        <v>74</v>
      </c>
      <c r="B2021" s="89" t="str">
        <f t="shared" si="62"/>
        <v>452731200310104214</v>
      </c>
      <c r="C2021" s="89" t="s">
        <v>339</v>
      </c>
      <c r="D2021" s="102" t="s">
        <v>8168</v>
      </c>
      <c r="E2021" s="102" t="s">
        <v>24</v>
      </c>
      <c r="F2021" s="103" t="s">
        <v>20131</v>
      </c>
      <c r="G2021" s="103" t="s">
        <v>20307</v>
      </c>
      <c r="H2021" s="104" t="s">
        <v>8167</v>
      </c>
      <c r="I2021" s="103" t="s">
        <v>30</v>
      </c>
      <c r="J2021" s="103" t="s">
        <v>30</v>
      </c>
      <c r="K2021" s="103" t="s">
        <v>30</v>
      </c>
      <c r="L2021" s="103" t="s">
        <v>30</v>
      </c>
      <c r="M2021" s="103" t="s">
        <v>30</v>
      </c>
      <c r="N2021" s="103" t="s">
        <v>30</v>
      </c>
      <c r="O2021" s="103" t="s">
        <v>27</v>
      </c>
      <c r="P2021" s="103" t="s">
        <v>1517</v>
      </c>
      <c r="Q2021" s="103" t="s">
        <v>8170</v>
      </c>
      <c r="R2021" s="105">
        <v>13737966178</v>
      </c>
      <c r="S2021" s="103" t="s">
        <v>1517</v>
      </c>
      <c r="T2021" s="103" t="s">
        <v>20133</v>
      </c>
      <c r="U2021" s="106" t="s">
        <v>20298</v>
      </c>
      <c r="V2021" s="105" t="s">
        <v>22233</v>
      </c>
      <c r="W2021" s="107" t="s">
        <v>339</v>
      </c>
      <c r="X2021" t="s">
        <v>8169</v>
      </c>
      <c r="AA2021">
        <f ca="1" t="shared" si="63"/>
        <v>17</v>
      </c>
    </row>
    <row r="2022" spans="1:27">
      <c r="A2022" s="101">
        <v>75</v>
      </c>
      <c r="B2022" s="89" t="str">
        <f t="shared" si="62"/>
        <v>451229200208163947</v>
      </c>
      <c r="C2022" s="89" t="s">
        <v>339</v>
      </c>
      <c r="D2022" s="102" t="s">
        <v>8172</v>
      </c>
      <c r="E2022" s="102" t="s">
        <v>143</v>
      </c>
      <c r="F2022" s="103" t="s">
        <v>20131</v>
      </c>
      <c r="G2022" s="103" t="s">
        <v>20182</v>
      </c>
      <c r="H2022" s="104" t="s">
        <v>8171</v>
      </c>
      <c r="I2022" s="103" t="s">
        <v>27</v>
      </c>
      <c r="J2022" s="103" t="s">
        <v>30</v>
      </c>
      <c r="K2022" s="103" t="s">
        <v>30</v>
      </c>
      <c r="L2022" s="103" t="s">
        <v>30</v>
      </c>
      <c r="M2022" s="103" t="s">
        <v>30</v>
      </c>
      <c r="N2022" s="103" t="s">
        <v>30</v>
      </c>
      <c r="O2022" s="103" t="s">
        <v>27</v>
      </c>
      <c r="P2022" s="103" t="s">
        <v>1517</v>
      </c>
      <c r="Q2022" s="103" t="s">
        <v>8174</v>
      </c>
      <c r="R2022" s="105">
        <v>14777831013</v>
      </c>
      <c r="S2022" s="103" t="s">
        <v>1517</v>
      </c>
      <c r="T2022" s="103" t="s">
        <v>20140</v>
      </c>
      <c r="U2022" s="106" t="s">
        <v>20318</v>
      </c>
      <c r="V2022" s="105" t="s">
        <v>22234</v>
      </c>
      <c r="W2022" s="107" t="s">
        <v>339</v>
      </c>
      <c r="X2022" t="s">
        <v>8173</v>
      </c>
      <c r="AA2022">
        <f ca="1" t="shared" si="63"/>
        <v>18</v>
      </c>
    </row>
    <row r="2023" spans="1:27">
      <c r="A2023" s="101">
        <v>1</v>
      </c>
      <c r="B2023" s="89" t="str">
        <f t="shared" si="62"/>
        <v>452731200209135411</v>
      </c>
      <c r="C2023" s="89" t="s">
        <v>343</v>
      </c>
      <c r="D2023" s="102" t="s">
        <v>8176</v>
      </c>
      <c r="E2023" s="102" t="s">
        <v>24</v>
      </c>
      <c r="F2023" s="103" t="s">
        <v>20131</v>
      </c>
      <c r="G2023" s="103" t="s">
        <v>20143</v>
      </c>
      <c r="H2023" s="104" t="s">
        <v>8175</v>
      </c>
      <c r="I2023" s="103" t="s">
        <v>27</v>
      </c>
      <c r="J2023" s="103" t="s">
        <v>30</v>
      </c>
      <c r="K2023" s="103" t="s">
        <v>30</v>
      </c>
      <c r="L2023" s="103" t="s">
        <v>30</v>
      </c>
      <c r="M2023" s="103" t="s">
        <v>30</v>
      </c>
      <c r="N2023" s="103" t="s">
        <v>30</v>
      </c>
      <c r="O2023" s="103" t="s">
        <v>27</v>
      </c>
      <c r="P2023" s="103" t="s">
        <v>1517</v>
      </c>
      <c r="Q2023" s="103" t="s">
        <v>8178</v>
      </c>
      <c r="R2023" s="105" t="s">
        <v>8179</v>
      </c>
      <c r="S2023" s="103" t="s">
        <v>1517</v>
      </c>
      <c r="T2023" s="103" t="s">
        <v>20144</v>
      </c>
      <c r="U2023" s="106" t="s">
        <v>20619</v>
      </c>
      <c r="V2023" s="105" t="s">
        <v>22235</v>
      </c>
      <c r="W2023" s="107" t="s">
        <v>343</v>
      </c>
      <c r="X2023" t="s">
        <v>8177</v>
      </c>
      <c r="AA2023">
        <f ca="1" t="shared" si="63"/>
        <v>18</v>
      </c>
    </row>
    <row r="2024" spans="1:27">
      <c r="A2024" s="101">
        <v>2</v>
      </c>
      <c r="B2024" s="89" t="str">
        <f t="shared" si="62"/>
        <v>452731200408263619</v>
      </c>
      <c r="C2024" s="89" t="s">
        <v>343</v>
      </c>
      <c r="D2024" s="102" t="s">
        <v>8181</v>
      </c>
      <c r="E2024" s="102" t="s">
        <v>24</v>
      </c>
      <c r="F2024" s="103" t="s">
        <v>20131</v>
      </c>
      <c r="G2024" s="103" t="s">
        <v>20757</v>
      </c>
      <c r="H2024" s="104" t="s">
        <v>8180</v>
      </c>
      <c r="I2024" s="103" t="s">
        <v>30</v>
      </c>
      <c r="J2024" s="103" t="s">
        <v>30</v>
      </c>
      <c r="K2024" s="103" t="s">
        <v>30</v>
      </c>
      <c r="L2024" s="103" t="s">
        <v>30</v>
      </c>
      <c r="M2024" s="103" t="s">
        <v>27</v>
      </c>
      <c r="N2024" s="103" t="s">
        <v>30</v>
      </c>
      <c r="O2024" s="103" t="s">
        <v>27</v>
      </c>
      <c r="P2024" s="103" t="s">
        <v>1517</v>
      </c>
      <c r="Q2024" s="103" t="s">
        <v>8183</v>
      </c>
      <c r="R2024" s="105" t="s">
        <v>8184</v>
      </c>
      <c r="S2024" s="103" t="s">
        <v>1517</v>
      </c>
      <c r="T2024" s="103" t="s">
        <v>20158</v>
      </c>
      <c r="U2024" s="106" t="s">
        <v>22236</v>
      </c>
      <c r="V2024" s="105" t="s">
        <v>22237</v>
      </c>
      <c r="W2024" s="107" t="s">
        <v>343</v>
      </c>
      <c r="X2024" t="s">
        <v>17807</v>
      </c>
      <c r="AA2024">
        <f ca="1" t="shared" si="63"/>
        <v>16</v>
      </c>
    </row>
    <row r="2025" spans="1:27">
      <c r="A2025" s="101">
        <v>3</v>
      </c>
      <c r="B2025" s="89" t="str">
        <f t="shared" si="62"/>
        <v>451229200209082719</v>
      </c>
      <c r="C2025" s="89" t="s">
        <v>343</v>
      </c>
      <c r="D2025" s="102" t="s">
        <v>8187</v>
      </c>
      <c r="E2025" s="102" t="s">
        <v>24</v>
      </c>
      <c r="F2025" s="103" t="s">
        <v>20178</v>
      </c>
      <c r="G2025" s="103" t="s">
        <v>20143</v>
      </c>
      <c r="H2025" s="104" t="s">
        <v>8186</v>
      </c>
      <c r="I2025" s="103" t="s">
        <v>27</v>
      </c>
      <c r="J2025" s="103" t="s">
        <v>30</v>
      </c>
      <c r="K2025" s="103" t="s">
        <v>30</v>
      </c>
      <c r="L2025" s="103" t="s">
        <v>30</v>
      </c>
      <c r="M2025" s="103" t="s">
        <v>30</v>
      </c>
      <c r="N2025" s="103" t="s">
        <v>30</v>
      </c>
      <c r="O2025" s="103" t="s">
        <v>27</v>
      </c>
      <c r="P2025" s="103" t="s">
        <v>1517</v>
      </c>
      <c r="Q2025" s="103" t="s">
        <v>8189</v>
      </c>
      <c r="R2025" s="105">
        <v>18174939738</v>
      </c>
      <c r="S2025" s="103" t="s">
        <v>1517</v>
      </c>
      <c r="T2025" s="103" t="s">
        <v>20277</v>
      </c>
      <c r="U2025" s="106" t="s">
        <v>20279</v>
      </c>
      <c r="V2025" s="105" t="s">
        <v>22238</v>
      </c>
      <c r="W2025" s="107" t="s">
        <v>343</v>
      </c>
      <c r="X2025" t="s">
        <v>8188</v>
      </c>
      <c r="AA2025">
        <f ca="1" t="shared" si="63"/>
        <v>18</v>
      </c>
    </row>
    <row r="2026" spans="1:27">
      <c r="A2026" s="101">
        <v>4</v>
      </c>
      <c r="B2026" s="89" t="str">
        <f t="shared" si="62"/>
        <v>452731200402013619</v>
      </c>
      <c r="C2026" s="89" t="s">
        <v>343</v>
      </c>
      <c r="D2026" s="102" t="s">
        <v>8191</v>
      </c>
      <c r="E2026" s="102" t="s">
        <v>24</v>
      </c>
      <c r="F2026" s="103" t="s">
        <v>20131</v>
      </c>
      <c r="G2026" s="103" t="s">
        <v>20742</v>
      </c>
      <c r="H2026" s="104" t="s">
        <v>8190</v>
      </c>
      <c r="I2026" s="103" t="s">
        <v>30</v>
      </c>
      <c r="J2026" s="103" t="s">
        <v>30</v>
      </c>
      <c r="K2026" s="103" t="s">
        <v>30</v>
      </c>
      <c r="L2026" s="103" t="s">
        <v>30</v>
      </c>
      <c r="M2026" s="103" t="s">
        <v>30</v>
      </c>
      <c r="N2026" s="103" t="s">
        <v>30</v>
      </c>
      <c r="O2026" s="103" t="s">
        <v>27</v>
      </c>
      <c r="P2026" s="103" t="s">
        <v>1517</v>
      </c>
      <c r="Q2026" s="103" t="s">
        <v>8193</v>
      </c>
      <c r="R2026" s="105">
        <v>13481866135</v>
      </c>
      <c r="S2026" s="103" t="s">
        <v>1517</v>
      </c>
      <c r="T2026" s="103" t="s">
        <v>20158</v>
      </c>
      <c r="U2026" s="106" t="s">
        <v>20159</v>
      </c>
      <c r="V2026" s="105" t="s">
        <v>22239</v>
      </c>
      <c r="W2026" s="107" t="s">
        <v>343</v>
      </c>
      <c r="X2026" t="s">
        <v>17808</v>
      </c>
      <c r="AA2026">
        <f ca="1" t="shared" si="63"/>
        <v>17</v>
      </c>
    </row>
    <row r="2027" spans="1:27">
      <c r="A2027" s="101">
        <v>5</v>
      </c>
      <c r="B2027" s="89" t="str">
        <f t="shared" si="62"/>
        <v>451229200702253921</v>
      </c>
      <c r="C2027" s="89" t="s">
        <v>343</v>
      </c>
      <c r="D2027" s="102" t="s">
        <v>8196</v>
      </c>
      <c r="E2027" s="102" t="s">
        <v>143</v>
      </c>
      <c r="F2027" s="103" t="s">
        <v>20131</v>
      </c>
      <c r="G2027" s="103" t="s">
        <v>22240</v>
      </c>
      <c r="H2027" s="104" t="s">
        <v>8195</v>
      </c>
      <c r="I2027" s="103" t="s">
        <v>30</v>
      </c>
      <c r="J2027" s="103" t="s">
        <v>30</v>
      </c>
      <c r="K2027" s="103" t="s">
        <v>30</v>
      </c>
      <c r="L2027" s="103" t="s">
        <v>30</v>
      </c>
      <c r="M2027" s="103" t="s">
        <v>30</v>
      </c>
      <c r="N2027" s="103" t="s">
        <v>30</v>
      </c>
      <c r="O2027" s="103" t="s">
        <v>27</v>
      </c>
      <c r="P2027" s="103" t="s">
        <v>1517</v>
      </c>
      <c r="Q2027" s="103" t="s">
        <v>8197</v>
      </c>
      <c r="R2027" s="105">
        <v>18377805181</v>
      </c>
      <c r="S2027" s="103" t="s">
        <v>1517</v>
      </c>
      <c r="T2027" s="103" t="s">
        <v>20140</v>
      </c>
      <c r="U2027" s="106" t="s">
        <v>20318</v>
      </c>
      <c r="V2027" s="105" t="s">
        <v>22234</v>
      </c>
      <c r="W2027" s="107" t="s">
        <v>343</v>
      </c>
      <c r="X2027" t="s">
        <v>8173</v>
      </c>
      <c r="AA2027">
        <f ca="1" t="shared" si="63"/>
        <v>14</v>
      </c>
    </row>
    <row r="2028" spans="1:27">
      <c r="A2028" s="101">
        <v>6</v>
      </c>
      <c r="B2028" s="89" t="str">
        <f t="shared" si="62"/>
        <v>452731200311290944</v>
      </c>
      <c r="C2028" s="89" t="s">
        <v>343</v>
      </c>
      <c r="D2028" s="102" t="s">
        <v>8199</v>
      </c>
      <c r="E2028" s="102" t="s">
        <v>143</v>
      </c>
      <c r="F2028" s="103" t="s">
        <v>20131</v>
      </c>
      <c r="G2028" s="103" t="s">
        <v>20423</v>
      </c>
      <c r="H2028" s="104" t="s">
        <v>8198</v>
      </c>
      <c r="I2028" s="103" t="s">
        <v>30</v>
      </c>
      <c r="J2028" s="103" t="s">
        <v>30</v>
      </c>
      <c r="K2028" s="103" t="s">
        <v>30</v>
      </c>
      <c r="L2028" s="103" t="s">
        <v>30</v>
      </c>
      <c r="M2028" s="103" t="s">
        <v>30</v>
      </c>
      <c r="N2028" s="103" t="s">
        <v>30</v>
      </c>
      <c r="O2028" s="103" t="s">
        <v>27</v>
      </c>
      <c r="P2028" s="103" t="s">
        <v>1517</v>
      </c>
      <c r="Q2028" s="103" t="s">
        <v>8200</v>
      </c>
      <c r="R2028" s="105">
        <v>19994451760</v>
      </c>
      <c r="S2028" s="103" t="s">
        <v>1517</v>
      </c>
      <c r="T2028" s="103" t="s">
        <v>20151</v>
      </c>
      <c r="U2028" s="106" t="s">
        <v>20151</v>
      </c>
      <c r="V2028" s="105" t="s">
        <v>20501</v>
      </c>
      <c r="W2028" s="107" t="s">
        <v>343</v>
      </c>
      <c r="X2028" t="s">
        <v>17721</v>
      </c>
      <c r="AA2028">
        <f ca="1" t="shared" si="63"/>
        <v>17</v>
      </c>
    </row>
    <row r="2029" spans="1:27">
      <c r="A2029" s="101">
        <v>7</v>
      </c>
      <c r="B2029" s="89" t="str">
        <f t="shared" si="62"/>
        <v>452731200308134844</v>
      </c>
      <c r="C2029" s="89" t="s">
        <v>343</v>
      </c>
      <c r="D2029" s="102" t="s">
        <v>8202</v>
      </c>
      <c r="E2029" s="102" t="s">
        <v>143</v>
      </c>
      <c r="F2029" s="103" t="s">
        <v>20131</v>
      </c>
      <c r="G2029" s="103" t="s">
        <v>20163</v>
      </c>
      <c r="H2029" s="104" t="s">
        <v>8201</v>
      </c>
      <c r="I2029" s="103" t="s">
        <v>27</v>
      </c>
      <c r="J2029" s="103" t="s">
        <v>30</v>
      </c>
      <c r="K2029" s="103" t="s">
        <v>30</v>
      </c>
      <c r="L2029" s="103" t="s">
        <v>30</v>
      </c>
      <c r="M2029" s="103" t="s">
        <v>30</v>
      </c>
      <c r="N2029" s="103" t="s">
        <v>30</v>
      </c>
      <c r="O2029" s="103" t="s">
        <v>27</v>
      </c>
      <c r="P2029" s="103" t="s">
        <v>1517</v>
      </c>
      <c r="Q2029" s="103" t="s">
        <v>8204</v>
      </c>
      <c r="R2029" s="105">
        <v>18877840754</v>
      </c>
      <c r="S2029" s="103" t="s">
        <v>1517</v>
      </c>
      <c r="T2029" s="103" t="s">
        <v>1517</v>
      </c>
      <c r="U2029" s="106" t="s">
        <v>20551</v>
      </c>
      <c r="V2029" s="105" t="s">
        <v>22241</v>
      </c>
      <c r="W2029" s="107" t="s">
        <v>343</v>
      </c>
      <c r="X2029" t="s">
        <v>17810</v>
      </c>
      <c r="AA2029">
        <f ca="1" t="shared" si="63"/>
        <v>18</v>
      </c>
    </row>
    <row r="2030" spans="1:27">
      <c r="A2030" s="101">
        <v>8</v>
      </c>
      <c r="B2030" s="89" t="str">
        <f t="shared" si="62"/>
        <v>451224200302181824</v>
      </c>
      <c r="C2030" s="89" t="s">
        <v>343</v>
      </c>
      <c r="D2030" s="102" t="s">
        <v>8206</v>
      </c>
      <c r="E2030" s="102" t="s">
        <v>143</v>
      </c>
      <c r="F2030" s="103" t="s">
        <v>20131</v>
      </c>
      <c r="G2030" s="103" t="s">
        <v>20161</v>
      </c>
      <c r="H2030" s="104" t="s">
        <v>8205</v>
      </c>
      <c r="I2030" s="103" t="s">
        <v>30</v>
      </c>
      <c r="J2030" s="103" t="s">
        <v>30</v>
      </c>
      <c r="K2030" s="103" t="s">
        <v>30</v>
      </c>
      <c r="L2030" s="103" t="s">
        <v>30</v>
      </c>
      <c r="M2030" s="103" t="s">
        <v>30</v>
      </c>
      <c r="N2030" s="103" t="s">
        <v>30</v>
      </c>
      <c r="O2030" s="103" t="s">
        <v>27</v>
      </c>
      <c r="P2030" s="103" t="s">
        <v>10674</v>
      </c>
      <c r="Q2030" s="103" t="s">
        <v>8208</v>
      </c>
      <c r="R2030" s="105">
        <v>15177389735</v>
      </c>
      <c r="S2030" s="103" t="s">
        <v>10674</v>
      </c>
      <c r="T2030" s="103" t="s">
        <v>20330</v>
      </c>
      <c r="U2030" s="106" t="s">
        <v>22242</v>
      </c>
      <c r="V2030" s="105" t="s">
        <v>22243</v>
      </c>
      <c r="W2030" s="107" t="s">
        <v>343</v>
      </c>
      <c r="X2030" t="s">
        <v>8207</v>
      </c>
      <c r="AA2030">
        <f ca="1" t="shared" si="63"/>
        <v>18</v>
      </c>
    </row>
    <row r="2031" spans="1:27">
      <c r="A2031" s="101">
        <v>9</v>
      </c>
      <c r="B2031" s="89" t="str">
        <f t="shared" si="62"/>
        <v>451229200204182438</v>
      </c>
      <c r="C2031" s="89" t="s">
        <v>343</v>
      </c>
      <c r="D2031" s="102" t="s">
        <v>8210</v>
      </c>
      <c r="E2031" s="102" t="s">
        <v>24</v>
      </c>
      <c r="F2031" s="103" t="s">
        <v>20205</v>
      </c>
      <c r="G2031" s="103" t="s">
        <v>20297</v>
      </c>
      <c r="H2031" s="104" t="s">
        <v>8209</v>
      </c>
      <c r="I2031" s="103" t="s">
        <v>27</v>
      </c>
      <c r="J2031" s="103" t="s">
        <v>30</v>
      </c>
      <c r="K2031" s="103" t="s">
        <v>30</v>
      </c>
      <c r="L2031" s="103" t="s">
        <v>30</v>
      </c>
      <c r="M2031" s="103" t="s">
        <v>30</v>
      </c>
      <c r="N2031" s="103" t="s">
        <v>30</v>
      </c>
      <c r="O2031" s="103" t="s">
        <v>27</v>
      </c>
      <c r="P2031" s="103" t="s">
        <v>1517</v>
      </c>
      <c r="Q2031" s="103" t="s">
        <v>8212</v>
      </c>
      <c r="R2031" s="105">
        <v>18177418499</v>
      </c>
      <c r="S2031" s="103" t="s">
        <v>1517</v>
      </c>
      <c r="T2031" s="103" t="s">
        <v>20191</v>
      </c>
      <c r="U2031" s="106" t="s">
        <v>20244</v>
      </c>
      <c r="V2031" s="105" t="s">
        <v>21546</v>
      </c>
      <c r="W2031" s="107" t="s">
        <v>343</v>
      </c>
      <c r="X2031" t="s">
        <v>8211</v>
      </c>
      <c r="AA2031">
        <f ca="1" t="shared" si="63"/>
        <v>19</v>
      </c>
    </row>
    <row r="2032" spans="1:27">
      <c r="A2032" s="101">
        <v>10</v>
      </c>
      <c r="B2032" s="89" t="str">
        <f t="shared" si="62"/>
        <v>452127200210132721</v>
      </c>
      <c r="C2032" s="89" t="s">
        <v>343</v>
      </c>
      <c r="D2032" s="102" t="s">
        <v>8214</v>
      </c>
      <c r="E2032" s="102" t="s">
        <v>24</v>
      </c>
      <c r="F2032" s="103" t="s">
        <v>20205</v>
      </c>
      <c r="G2032" s="103" t="s">
        <v>20132</v>
      </c>
      <c r="H2032" s="104" t="s">
        <v>8213</v>
      </c>
      <c r="I2032" s="103" t="s">
        <v>27</v>
      </c>
      <c r="J2032" s="103" t="s">
        <v>30</v>
      </c>
      <c r="K2032" s="103" t="s">
        <v>30</v>
      </c>
      <c r="L2032" s="103" t="s">
        <v>30</v>
      </c>
      <c r="M2032" s="103" t="s">
        <v>30</v>
      </c>
      <c r="N2032" s="103" t="s">
        <v>30</v>
      </c>
      <c r="O2032" s="103" t="s">
        <v>27</v>
      </c>
      <c r="P2032" s="103" t="s">
        <v>20253</v>
      </c>
      <c r="Q2032" s="103" t="s">
        <v>8216</v>
      </c>
      <c r="R2032" s="105">
        <v>15778382479</v>
      </c>
      <c r="S2032" s="103" t="s">
        <v>20253</v>
      </c>
      <c r="T2032" s="103" t="s">
        <v>20522</v>
      </c>
      <c r="U2032" s="106" t="s">
        <v>22244</v>
      </c>
      <c r="V2032" s="105" t="s">
        <v>22245</v>
      </c>
      <c r="W2032" s="107" t="s">
        <v>343</v>
      </c>
      <c r="X2032" t="s">
        <v>19271</v>
      </c>
      <c r="AA2032">
        <f ca="1" t="shared" si="63"/>
        <v>18</v>
      </c>
    </row>
    <row r="2033" spans="1:27">
      <c r="A2033" s="101">
        <v>11</v>
      </c>
      <c r="B2033" s="89" t="str">
        <f t="shared" si="62"/>
        <v>451229200205150622</v>
      </c>
      <c r="C2033" s="89" t="s">
        <v>343</v>
      </c>
      <c r="D2033" s="102" t="s">
        <v>8218</v>
      </c>
      <c r="E2033" s="102" t="s">
        <v>143</v>
      </c>
      <c r="F2033" s="103" t="s">
        <v>20178</v>
      </c>
      <c r="G2033" s="103" t="s">
        <v>20150</v>
      </c>
      <c r="H2033" s="104" t="s">
        <v>8217</v>
      </c>
      <c r="I2033" s="103" t="s">
        <v>27</v>
      </c>
      <c r="J2033" s="103" t="s">
        <v>30</v>
      </c>
      <c r="K2033" s="103" t="s">
        <v>30</v>
      </c>
      <c r="L2033" s="103" t="s">
        <v>30</v>
      </c>
      <c r="M2033" s="103" t="s">
        <v>30</v>
      </c>
      <c r="N2033" s="103" t="s">
        <v>27</v>
      </c>
      <c r="O2033" s="103" t="s">
        <v>27</v>
      </c>
      <c r="P2033" s="103" t="s">
        <v>1517</v>
      </c>
      <c r="Q2033" s="103" t="s">
        <v>8220</v>
      </c>
      <c r="R2033" s="105">
        <v>18077893556</v>
      </c>
      <c r="S2033" s="103" t="s">
        <v>1517</v>
      </c>
      <c r="T2033" s="103" t="s">
        <v>20137</v>
      </c>
      <c r="U2033" s="106" t="s">
        <v>20868</v>
      </c>
      <c r="V2033" s="105" t="s">
        <v>21758</v>
      </c>
      <c r="W2033" s="107" t="s">
        <v>343</v>
      </c>
      <c r="X2033" t="s">
        <v>8219</v>
      </c>
      <c r="AA2033">
        <f ca="1" t="shared" si="63"/>
        <v>19</v>
      </c>
    </row>
    <row r="2034" spans="1:27">
      <c r="A2034" s="101">
        <v>12</v>
      </c>
      <c r="B2034" s="89" t="str">
        <f t="shared" si="62"/>
        <v>451229200204195722</v>
      </c>
      <c r="C2034" s="89" t="s">
        <v>343</v>
      </c>
      <c r="D2034" s="102" t="s">
        <v>8222</v>
      </c>
      <c r="E2034" s="102" t="s">
        <v>143</v>
      </c>
      <c r="F2034" s="103" t="s">
        <v>20131</v>
      </c>
      <c r="G2034" s="103" t="s">
        <v>20297</v>
      </c>
      <c r="H2034" s="104" t="s">
        <v>8221</v>
      </c>
      <c r="I2034" s="103" t="s">
        <v>30</v>
      </c>
      <c r="J2034" s="103" t="s">
        <v>30</v>
      </c>
      <c r="K2034" s="103" t="s">
        <v>30</v>
      </c>
      <c r="L2034" s="103" t="s">
        <v>30</v>
      </c>
      <c r="M2034" s="103" t="s">
        <v>30</v>
      </c>
      <c r="N2034" s="103" t="s">
        <v>30</v>
      </c>
      <c r="O2034" s="103" t="s">
        <v>27</v>
      </c>
      <c r="P2034" s="103" t="s">
        <v>1517</v>
      </c>
      <c r="Q2034" s="103" t="s">
        <v>8224</v>
      </c>
      <c r="R2034" s="105">
        <v>17776181575</v>
      </c>
      <c r="S2034" s="103" t="s">
        <v>1517</v>
      </c>
      <c r="T2034" s="103" t="s">
        <v>1517</v>
      </c>
      <c r="U2034" s="106" t="s">
        <v>20233</v>
      </c>
      <c r="V2034" s="105" t="s">
        <v>22246</v>
      </c>
      <c r="W2034" s="107" t="s">
        <v>343</v>
      </c>
      <c r="X2034" t="s">
        <v>19272</v>
      </c>
      <c r="AA2034">
        <f ca="1" t="shared" si="63"/>
        <v>19</v>
      </c>
    </row>
    <row r="2035" spans="1:27">
      <c r="A2035" s="101">
        <v>13</v>
      </c>
      <c r="B2035" s="89" t="str">
        <f t="shared" si="62"/>
        <v>451229200303122414</v>
      </c>
      <c r="C2035" s="89" t="s">
        <v>343</v>
      </c>
      <c r="D2035" s="102" t="s">
        <v>8226</v>
      </c>
      <c r="E2035" s="102" t="s">
        <v>24</v>
      </c>
      <c r="F2035" s="103" t="s">
        <v>20178</v>
      </c>
      <c r="G2035" s="103" t="s">
        <v>20202</v>
      </c>
      <c r="H2035" s="104" t="s">
        <v>8225</v>
      </c>
      <c r="I2035" s="103" t="s">
        <v>27</v>
      </c>
      <c r="J2035" s="103" t="s">
        <v>30</v>
      </c>
      <c r="K2035" s="103" t="s">
        <v>30</v>
      </c>
      <c r="L2035" s="103" t="s">
        <v>30</v>
      </c>
      <c r="M2035" s="103" t="s">
        <v>30</v>
      </c>
      <c r="N2035" s="103" t="s">
        <v>30</v>
      </c>
      <c r="O2035" s="103" t="s">
        <v>27</v>
      </c>
      <c r="P2035" s="103" t="s">
        <v>1517</v>
      </c>
      <c r="Q2035" s="103" t="s">
        <v>8227</v>
      </c>
      <c r="R2035" s="105">
        <v>19127018089</v>
      </c>
      <c r="S2035" s="103" t="s">
        <v>1517</v>
      </c>
      <c r="T2035" s="103" t="s">
        <v>20191</v>
      </c>
      <c r="U2035" s="106" t="s">
        <v>20877</v>
      </c>
      <c r="V2035" s="105" t="s">
        <v>20877</v>
      </c>
      <c r="W2035" s="107" t="s">
        <v>343</v>
      </c>
      <c r="X2035" t="s">
        <v>4700</v>
      </c>
      <c r="AA2035">
        <f ca="1" t="shared" si="63"/>
        <v>18</v>
      </c>
    </row>
    <row r="2036" spans="1:27">
      <c r="A2036" s="101">
        <v>14</v>
      </c>
      <c r="B2036" s="89" t="str">
        <f t="shared" si="62"/>
        <v>451229200103102429</v>
      </c>
      <c r="C2036" s="89" t="s">
        <v>343</v>
      </c>
      <c r="D2036" s="102" t="s">
        <v>8229</v>
      </c>
      <c r="E2036" s="102" t="s">
        <v>143</v>
      </c>
      <c r="F2036" s="103" t="s">
        <v>20178</v>
      </c>
      <c r="G2036" s="103" t="s">
        <v>20384</v>
      </c>
      <c r="H2036" s="104" t="s">
        <v>8228</v>
      </c>
      <c r="I2036" s="103" t="s">
        <v>30</v>
      </c>
      <c r="J2036" s="103" t="s">
        <v>30</v>
      </c>
      <c r="K2036" s="103" t="s">
        <v>30</v>
      </c>
      <c r="L2036" s="103" t="s">
        <v>30</v>
      </c>
      <c r="M2036" s="103" t="s">
        <v>30</v>
      </c>
      <c r="N2036" s="103" t="s">
        <v>30</v>
      </c>
      <c r="O2036" s="103" t="s">
        <v>27</v>
      </c>
      <c r="P2036" s="103" t="s">
        <v>1517</v>
      </c>
      <c r="Q2036" s="103" t="s">
        <v>8231</v>
      </c>
      <c r="R2036" s="105">
        <v>15277894697</v>
      </c>
      <c r="S2036" s="103" t="s">
        <v>1517</v>
      </c>
      <c r="T2036" s="103" t="s">
        <v>20191</v>
      </c>
      <c r="U2036" s="106" t="s">
        <v>20570</v>
      </c>
      <c r="V2036" s="105" t="s">
        <v>21308</v>
      </c>
      <c r="W2036" s="107" t="s">
        <v>343</v>
      </c>
      <c r="X2036" t="s">
        <v>8230</v>
      </c>
      <c r="AA2036">
        <f ca="1" t="shared" si="63"/>
        <v>20</v>
      </c>
    </row>
    <row r="2037" spans="1:27">
      <c r="A2037" s="101">
        <v>15</v>
      </c>
      <c r="B2037" s="89" t="str">
        <f t="shared" si="62"/>
        <v>451229200306202719</v>
      </c>
      <c r="C2037" s="89" t="s">
        <v>343</v>
      </c>
      <c r="D2037" s="102" t="s">
        <v>8233</v>
      </c>
      <c r="E2037" s="102" t="s">
        <v>24</v>
      </c>
      <c r="F2037" s="103" t="s">
        <v>20178</v>
      </c>
      <c r="G2037" s="103" t="s">
        <v>20229</v>
      </c>
      <c r="H2037" s="104" t="s">
        <v>8232</v>
      </c>
      <c r="I2037" s="103" t="s">
        <v>27</v>
      </c>
      <c r="J2037" s="103" t="s">
        <v>30</v>
      </c>
      <c r="K2037" s="103" t="s">
        <v>30</v>
      </c>
      <c r="L2037" s="103" t="s">
        <v>30</v>
      </c>
      <c r="M2037" s="103" t="s">
        <v>30</v>
      </c>
      <c r="N2037" s="103" t="s">
        <v>30</v>
      </c>
      <c r="O2037" s="103" t="s">
        <v>27</v>
      </c>
      <c r="P2037" s="103" t="s">
        <v>1517</v>
      </c>
      <c r="Q2037" s="103" t="s">
        <v>8235</v>
      </c>
      <c r="R2037" s="105">
        <v>13481867147</v>
      </c>
      <c r="S2037" s="103" t="s">
        <v>1517</v>
      </c>
      <c r="T2037" s="103" t="s">
        <v>20277</v>
      </c>
      <c r="U2037" s="106" t="s">
        <v>20279</v>
      </c>
      <c r="V2037" s="105" t="s">
        <v>22247</v>
      </c>
      <c r="W2037" s="107" t="s">
        <v>343</v>
      </c>
      <c r="X2037" t="s">
        <v>8234</v>
      </c>
      <c r="AA2037">
        <f ca="1" t="shared" si="63"/>
        <v>18</v>
      </c>
    </row>
    <row r="2038" spans="1:27">
      <c r="A2038" s="101">
        <v>16</v>
      </c>
      <c r="B2038" s="89" t="str">
        <f t="shared" si="62"/>
        <v>45012420040625063X</v>
      </c>
      <c r="C2038" s="89" t="s">
        <v>343</v>
      </c>
      <c r="D2038" s="102" t="s">
        <v>8237</v>
      </c>
      <c r="E2038" s="102" t="s">
        <v>24</v>
      </c>
      <c r="F2038" s="103" t="s">
        <v>20131</v>
      </c>
      <c r="G2038" s="103" t="s">
        <v>21826</v>
      </c>
      <c r="H2038" s="104" t="s">
        <v>8236</v>
      </c>
      <c r="I2038" s="103" t="s">
        <v>30</v>
      </c>
      <c r="J2038" s="103" t="s">
        <v>30</v>
      </c>
      <c r="K2038" s="103" t="s">
        <v>27</v>
      </c>
      <c r="L2038" s="103" t="s">
        <v>30</v>
      </c>
      <c r="M2038" s="103" t="s">
        <v>30</v>
      </c>
      <c r="N2038" s="103" t="s">
        <v>30</v>
      </c>
      <c r="O2038" s="103" t="s">
        <v>27</v>
      </c>
      <c r="P2038" s="103" t="s">
        <v>20253</v>
      </c>
      <c r="Q2038" s="103" t="s">
        <v>8239</v>
      </c>
      <c r="R2038" s="105">
        <v>13412699068</v>
      </c>
      <c r="S2038" s="103" t="s">
        <v>20253</v>
      </c>
      <c r="T2038" s="103" t="s">
        <v>20909</v>
      </c>
      <c r="U2038" s="106" t="s">
        <v>20910</v>
      </c>
      <c r="V2038" s="105" t="s">
        <v>22248</v>
      </c>
      <c r="W2038" s="107" t="s">
        <v>343</v>
      </c>
      <c r="X2038" t="s">
        <v>8238</v>
      </c>
      <c r="AA2038">
        <f ca="1" t="shared" si="63"/>
        <v>17</v>
      </c>
    </row>
    <row r="2039" spans="1:27">
      <c r="A2039" s="101">
        <v>17</v>
      </c>
      <c r="B2039" s="89" t="str">
        <f t="shared" si="62"/>
        <v>451229199502052417</v>
      </c>
      <c r="C2039" s="89" t="s">
        <v>343</v>
      </c>
      <c r="D2039" s="102" t="s">
        <v>8241</v>
      </c>
      <c r="E2039" s="102" t="s">
        <v>24</v>
      </c>
      <c r="F2039" s="103" t="s">
        <v>20178</v>
      </c>
      <c r="G2039" s="103" t="s">
        <v>22249</v>
      </c>
      <c r="H2039" s="104" t="s">
        <v>8240</v>
      </c>
      <c r="I2039" s="103" t="s">
        <v>27</v>
      </c>
      <c r="J2039" s="103" t="s">
        <v>27</v>
      </c>
      <c r="K2039" s="103" t="s">
        <v>27</v>
      </c>
      <c r="L2039" s="103" t="s">
        <v>30</v>
      </c>
      <c r="M2039" s="103" t="s">
        <v>30</v>
      </c>
      <c r="N2039" s="103" t="s">
        <v>30</v>
      </c>
      <c r="O2039" s="103" t="s">
        <v>27</v>
      </c>
      <c r="P2039" s="103" t="s">
        <v>1517</v>
      </c>
      <c r="Q2039" s="103" t="s">
        <v>8242</v>
      </c>
      <c r="R2039" s="105">
        <v>17776589011</v>
      </c>
      <c r="S2039" s="103" t="s">
        <v>1517</v>
      </c>
      <c r="T2039" s="103" t="s">
        <v>20191</v>
      </c>
      <c r="U2039" s="106" t="s">
        <v>20466</v>
      </c>
      <c r="V2039" s="105" t="s">
        <v>20982</v>
      </c>
      <c r="W2039" s="107" t="s">
        <v>343</v>
      </c>
      <c r="X2039" t="s">
        <v>2421</v>
      </c>
      <c r="AA2039">
        <f ca="1" t="shared" si="63"/>
        <v>26</v>
      </c>
    </row>
    <row r="2040" spans="1:27">
      <c r="A2040" s="101">
        <v>18</v>
      </c>
      <c r="B2040" s="89" t="str">
        <f t="shared" si="62"/>
        <v>451229200204243616</v>
      </c>
      <c r="C2040" s="89" t="s">
        <v>343</v>
      </c>
      <c r="D2040" s="102" t="s">
        <v>8244</v>
      </c>
      <c r="E2040" s="102" t="s">
        <v>24</v>
      </c>
      <c r="F2040" s="103" t="s">
        <v>20178</v>
      </c>
      <c r="G2040" s="103" t="s">
        <v>20297</v>
      </c>
      <c r="H2040" s="104" t="s">
        <v>8243</v>
      </c>
      <c r="I2040" s="103" t="s">
        <v>27</v>
      </c>
      <c r="J2040" s="103" t="s">
        <v>30</v>
      </c>
      <c r="K2040" s="103" t="s">
        <v>27</v>
      </c>
      <c r="L2040" s="103" t="s">
        <v>30</v>
      </c>
      <c r="M2040" s="103" t="s">
        <v>27</v>
      </c>
      <c r="N2040" s="103" t="s">
        <v>27</v>
      </c>
      <c r="O2040" s="103" t="s">
        <v>27</v>
      </c>
      <c r="P2040" s="103" t="s">
        <v>1517</v>
      </c>
      <c r="Q2040" s="103" t="s">
        <v>8246</v>
      </c>
      <c r="R2040" s="105">
        <v>19177883499</v>
      </c>
      <c r="S2040" s="103" t="s">
        <v>1517</v>
      </c>
      <c r="T2040" s="103" t="s">
        <v>20158</v>
      </c>
      <c r="U2040" s="106" t="s">
        <v>21008</v>
      </c>
      <c r="V2040" s="105" t="s">
        <v>22250</v>
      </c>
      <c r="W2040" s="107" t="s">
        <v>343</v>
      </c>
      <c r="X2040" t="s">
        <v>19273</v>
      </c>
      <c r="AA2040">
        <f ca="1" t="shared" si="63"/>
        <v>19</v>
      </c>
    </row>
    <row r="2041" spans="1:27">
      <c r="A2041" s="101">
        <v>19</v>
      </c>
      <c r="B2041" s="89" t="str">
        <f t="shared" si="62"/>
        <v>451229200305012737</v>
      </c>
      <c r="C2041" s="89" t="s">
        <v>343</v>
      </c>
      <c r="D2041" s="102" t="s">
        <v>8248</v>
      </c>
      <c r="E2041" s="102" t="s">
        <v>24</v>
      </c>
      <c r="F2041" s="103" t="s">
        <v>20178</v>
      </c>
      <c r="G2041" s="103" t="s">
        <v>20172</v>
      </c>
      <c r="H2041" s="104" t="s">
        <v>8247</v>
      </c>
      <c r="I2041" s="103" t="s">
        <v>27</v>
      </c>
      <c r="J2041" s="103" t="s">
        <v>27</v>
      </c>
      <c r="K2041" s="103" t="s">
        <v>27</v>
      </c>
      <c r="L2041" s="103" t="s">
        <v>30</v>
      </c>
      <c r="M2041" s="103" t="s">
        <v>30</v>
      </c>
      <c r="N2041" s="103" t="s">
        <v>30</v>
      </c>
      <c r="O2041" s="103" t="s">
        <v>27</v>
      </c>
      <c r="P2041" s="103" t="s">
        <v>1517</v>
      </c>
      <c r="Q2041" s="103" t="s">
        <v>8250</v>
      </c>
      <c r="R2041" s="105">
        <v>18378892059</v>
      </c>
      <c r="S2041" s="103" t="s">
        <v>1517</v>
      </c>
      <c r="T2041" s="103" t="s">
        <v>20277</v>
      </c>
      <c r="U2041" s="106" t="s">
        <v>21393</v>
      </c>
      <c r="V2041" s="105" t="s">
        <v>22251</v>
      </c>
      <c r="W2041" s="107" t="s">
        <v>343</v>
      </c>
      <c r="X2041" t="s">
        <v>8249</v>
      </c>
      <c r="AA2041">
        <f ca="1" t="shared" si="63"/>
        <v>18</v>
      </c>
    </row>
    <row r="2042" spans="1:27">
      <c r="A2042" s="101">
        <v>20</v>
      </c>
      <c r="B2042" s="89" t="str">
        <f t="shared" si="62"/>
        <v>452731200408175715</v>
      </c>
      <c r="C2042" s="89" t="s">
        <v>343</v>
      </c>
      <c r="D2042" s="102" t="s">
        <v>8252</v>
      </c>
      <c r="E2042" s="102" t="s">
        <v>24</v>
      </c>
      <c r="F2042" s="103" t="s">
        <v>20178</v>
      </c>
      <c r="G2042" s="103" t="s">
        <v>20757</v>
      </c>
      <c r="H2042" s="104" t="s">
        <v>8251</v>
      </c>
      <c r="I2042" s="103" t="s">
        <v>30</v>
      </c>
      <c r="J2042" s="103" t="s">
        <v>30</v>
      </c>
      <c r="K2042" s="103" t="s">
        <v>30</v>
      </c>
      <c r="L2042" s="103" t="s">
        <v>30</v>
      </c>
      <c r="M2042" s="103" t="s">
        <v>30</v>
      </c>
      <c r="N2042" s="103" t="s">
        <v>30</v>
      </c>
      <c r="O2042" s="103" t="s">
        <v>27</v>
      </c>
      <c r="P2042" s="103" t="s">
        <v>1517</v>
      </c>
      <c r="Q2042" s="103" t="s">
        <v>8253</v>
      </c>
      <c r="R2042" s="105">
        <v>15949329705</v>
      </c>
      <c r="S2042" s="103" t="s">
        <v>1517</v>
      </c>
      <c r="T2042" s="103" t="s">
        <v>1517</v>
      </c>
      <c r="U2042" s="106" t="s">
        <v>20593</v>
      </c>
      <c r="V2042" s="105" t="s">
        <v>20768</v>
      </c>
      <c r="W2042" s="107" t="s">
        <v>343</v>
      </c>
      <c r="X2042" t="s">
        <v>17678</v>
      </c>
      <c r="AA2042">
        <f ca="1" t="shared" si="63"/>
        <v>16</v>
      </c>
    </row>
    <row r="2043" spans="1:27">
      <c r="A2043" s="101">
        <v>21</v>
      </c>
      <c r="B2043" s="89" t="str">
        <f t="shared" si="62"/>
        <v>451229200308171215</v>
      </c>
      <c r="C2043" s="89" t="s">
        <v>343</v>
      </c>
      <c r="D2043" s="102" t="s">
        <v>8255</v>
      </c>
      <c r="E2043" s="102" t="s">
        <v>24</v>
      </c>
      <c r="F2043" s="103" t="s">
        <v>20131</v>
      </c>
      <c r="G2043" s="103" t="s">
        <v>20163</v>
      </c>
      <c r="H2043" s="104" t="s">
        <v>8254</v>
      </c>
      <c r="I2043" s="103" t="s">
        <v>30</v>
      </c>
      <c r="J2043" s="103" t="s">
        <v>30</v>
      </c>
      <c r="K2043" s="103" t="s">
        <v>30</v>
      </c>
      <c r="L2043" s="103" t="s">
        <v>30</v>
      </c>
      <c r="M2043" s="103" t="s">
        <v>30</v>
      </c>
      <c r="N2043" s="103" t="s">
        <v>30</v>
      </c>
      <c r="O2043" s="103" t="s">
        <v>27</v>
      </c>
      <c r="P2043" s="103" t="s">
        <v>1517</v>
      </c>
      <c r="Q2043" s="103" t="s">
        <v>8257</v>
      </c>
      <c r="R2043" s="105">
        <v>13534091378</v>
      </c>
      <c r="S2043" s="103" t="s">
        <v>1517</v>
      </c>
      <c r="T2043" s="103" t="s">
        <v>20169</v>
      </c>
      <c r="U2043" s="106" t="s">
        <v>20176</v>
      </c>
      <c r="V2043" s="105" t="s">
        <v>22252</v>
      </c>
      <c r="W2043" s="107" t="s">
        <v>343</v>
      </c>
      <c r="X2043" t="s">
        <v>17812</v>
      </c>
      <c r="AA2043">
        <f ca="1" t="shared" si="63"/>
        <v>17</v>
      </c>
    </row>
    <row r="2044" spans="1:27">
      <c r="A2044" s="101">
        <v>22</v>
      </c>
      <c r="B2044" s="89" t="str">
        <f t="shared" si="62"/>
        <v>451229200101052411</v>
      </c>
      <c r="C2044" s="89" t="s">
        <v>343</v>
      </c>
      <c r="D2044" s="102" t="s">
        <v>8259</v>
      </c>
      <c r="E2044" s="102" t="s">
        <v>24</v>
      </c>
      <c r="F2044" s="103" t="s">
        <v>20178</v>
      </c>
      <c r="G2044" s="103" t="s">
        <v>20618</v>
      </c>
      <c r="H2044" s="104" t="s">
        <v>8258</v>
      </c>
      <c r="I2044" s="103" t="s">
        <v>27</v>
      </c>
      <c r="J2044" s="103" t="s">
        <v>30</v>
      </c>
      <c r="K2044" s="103" t="s">
        <v>27</v>
      </c>
      <c r="L2044" s="103" t="s">
        <v>30</v>
      </c>
      <c r="M2044" s="103" t="s">
        <v>30</v>
      </c>
      <c r="N2044" s="103" t="s">
        <v>30</v>
      </c>
      <c r="O2044" s="103" t="s">
        <v>27</v>
      </c>
      <c r="P2044" s="103" t="s">
        <v>1517</v>
      </c>
      <c r="Q2044" s="103" t="s">
        <v>8261</v>
      </c>
      <c r="R2044" s="105">
        <v>15089687248</v>
      </c>
      <c r="S2044" s="103" t="s">
        <v>1517</v>
      </c>
      <c r="T2044" s="103" t="s">
        <v>20191</v>
      </c>
      <c r="U2044" s="106" t="s">
        <v>20244</v>
      </c>
      <c r="V2044" s="105" t="s">
        <v>22253</v>
      </c>
      <c r="W2044" s="107" t="s">
        <v>343</v>
      </c>
      <c r="X2044" t="s">
        <v>8260</v>
      </c>
      <c r="AA2044">
        <f ca="1" t="shared" si="63"/>
        <v>20</v>
      </c>
    </row>
    <row r="2045" spans="1:27">
      <c r="A2045" s="101">
        <v>23</v>
      </c>
      <c r="B2045" s="89" t="str">
        <f t="shared" si="62"/>
        <v>45273120021123032X</v>
      </c>
      <c r="C2045" s="89" t="s">
        <v>343</v>
      </c>
      <c r="D2045" s="102" t="s">
        <v>8263</v>
      </c>
      <c r="E2045" s="102" t="s">
        <v>143</v>
      </c>
      <c r="F2045" s="103" t="s">
        <v>20131</v>
      </c>
      <c r="G2045" s="103" t="s">
        <v>20276</v>
      </c>
      <c r="H2045" s="104" t="s">
        <v>8262</v>
      </c>
      <c r="I2045" s="103" t="s">
        <v>30</v>
      </c>
      <c r="J2045" s="103" t="s">
        <v>30</v>
      </c>
      <c r="K2045" s="103" t="s">
        <v>30</v>
      </c>
      <c r="L2045" s="103" t="s">
        <v>30</v>
      </c>
      <c r="M2045" s="103" t="s">
        <v>30</v>
      </c>
      <c r="N2045" s="103" t="s">
        <v>30</v>
      </c>
      <c r="O2045" s="103" t="s">
        <v>27</v>
      </c>
      <c r="P2045" s="103" t="s">
        <v>20280</v>
      </c>
      <c r="Q2045" s="103" t="s">
        <v>5157</v>
      </c>
      <c r="R2045" s="105">
        <v>13580324919</v>
      </c>
      <c r="S2045" s="103" t="s">
        <v>1517</v>
      </c>
      <c r="T2045" s="103" t="s">
        <v>20280</v>
      </c>
      <c r="U2045" s="106" t="s">
        <v>21068</v>
      </c>
      <c r="V2045" s="105" t="s">
        <v>22254</v>
      </c>
      <c r="W2045" s="107" t="s">
        <v>343</v>
      </c>
      <c r="X2045" t="s">
        <v>8264</v>
      </c>
      <c r="AA2045">
        <f ca="1" t="shared" si="63"/>
        <v>18</v>
      </c>
    </row>
    <row r="2046" spans="1:27">
      <c r="A2046" s="101">
        <v>24</v>
      </c>
      <c r="B2046" s="89" t="str">
        <f t="shared" si="62"/>
        <v>452731200309144817</v>
      </c>
      <c r="C2046" s="89" t="s">
        <v>343</v>
      </c>
      <c r="D2046" s="102" t="s">
        <v>8266</v>
      </c>
      <c r="E2046" s="102" t="s">
        <v>24</v>
      </c>
      <c r="F2046" s="103" t="s">
        <v>20205</v>
      </c>
      <c r="G2046" s="103" t="s">
        <v>20168</v>
      </c>
      <c r="H2046" s="104" t="s">
        <v>8265</v>
      </c>
      <c r="I2046" s="103" t="s">
        <v>30</v>
      </c>
      <c r="J2046" s="103" t="s">
        <v>30</v>
      </c>
      <c r="K2046" s="103" t="s">
        <v>30</v>
      </c>
      <c r="L2046" s="103" t="s">
        <v>30</v>
      </c>
      <c r="M2046" s="103" t="s">
        <v>27</v>
      </c>
      <c r="N2046" s="103" t="s">
        <v>30</v>
      </c>
      <c r="O2046" s="103" t="s">
        <v>27</v>
      </c>
      <c r="P2046" s="103" t="s">
        <v>1517</v>
      </c>
      <c r="Q2046" s="103" t="s">
        <v>8268</v>
      </c>
      <c r="R2046" s="105">
        <v>15878675841</v>
      </c>
      <c r="S2046" s="103" t="s">
        <v>1517</v>
      </c>
      <c r="T2046" s="103" t="s">
        <v>1517</v>
      </c>
      <c r="U2046" s="106" t="s">
        <v>20352</v>
      </c>
      <c r="V2046" s="105" t="s">
        <v>22255</v>
      </c>
      <c r="W2046" s="107" t="s">
        <v>343</v>
      </c>
      <c r="X2046" t="s">
        <v>22256</v>
      </c>
      <c r="AA2046">
        <f ca="1" t="shared" si="63"/>
        <v>17</v>
      </c>
    </row>
    <row r="2047" spans="1:27">
      <c r="A2047" s="101">
        <v>25</v>
      </c>
      <c r="B2047" s="89" t="str">
        <f t="shared" si="62"/>
        <v>452731200410300036</v>
      </c>
      <c r="C2047" s="89" t="s">
        <v>343</v>
      </c>
      <c r="D2047" s="102" t="s">
        <v>8270</v>
      </c>
      <c r="E2047" s="102" t="s">
        <v>24</v>
      </c>
      <c r="F2047" s="103" t="s">
        <v>20131</v>
      </c>
      <c r="G2047" s="103" t="s">
        <v>20412</v>
      </c>
      <c r="H2047" s="104" t="s">
        <v>8269</v>
      </c>
      <c r="I2047" s="103" t="s">
        <v>30</v>
      </c>
      <c r="J2047" s="103" t="s">
        <v>30</v>
      </c>
      <c r="K2047" s="103" t="s">
        <v>30</v>
      </c>
      <c r="L2047" s="103" t="s">
        <v>30</v>
      </c>
      <c r="M2047" s="103" t="s">
        <v>30</v>
      </c>
      <c r="N2047" s="103" t="s">
        <v>30</v>
      </c>
      <c r="O2047" s="103" t="s">
        <v>27</v>
      </c>
      <c r="P2047" s="103" t="s">
        <v>1517</v>
      </c>
      <c r="Q2047" s="103" t="s">
        <v>7237</v>
      </c>
      <c r="R2047" s="105">
        <v>13533082289</v>
      </c>
      <c r="S2047" s="103" t="s">
        <v>1517</v>
      </c>
      <c r="T2047" s="103" t="s">
        <v>1517</v>
      </c>
      <c r="U2047" s="106" t="s">
        <v>22257</v>
      </c>
      <c r="V2047" s="105" t="s">
        <v>22258</v>
      </c>
      <c r="W2047" s="107" t="s">
        <v>343</v>
      </c>
      <c r="X2047" t="s">
        <v>17818</v>
      </c>
      <c r="AA2047">
        <f ca="1" t="shared" si="63"/>
        <v>16</v>
      </c>
    </row>
    <row r="2048" spans="1:27">
      <c r="A2048" s="101">
        <v>26</v>
      </c>
      <c r="B2048" s="89" t="str">
        <f t="shared" si="62"/>
        <v>45273120041122002X</v>
      </c>
      <c r="C2048" s="89" t="s">
        <v>343</v>
      </c>
      <c r="D2048" s="102" t="s">
        <v>8273</v>
      </c>
      <c r="E2048" s="102" t="s">
        <v>143</v>
      </c>
      <c r="F2048" s="103" t="s">
        <v>20131</v>
      </c>
      <c r="G2048" s="103" t="s">
        <v>20823</v>
      </c>
      <c r="H2048" s="104" t="s">
        <v>8272</v>
      </c>
      <c r="I2048" s="103" t="s">
        <v>30</v>
      </c>
      <c r="J2048" s="103" t="s">
        <v>30</v>
      </c>
      <c r="K2048" s="103" t="s">
        <v>30</v>
      </c>
      <c r="L2048" s="103" t="s">
        <v>30</v>
      </c>
      <c r="M2048" s="103" t="s">
        <v>30</v>
      </c>
      <c r="N2048" s="103" t="s">
        <v>30</v>
      </c>
      <c r="O2048" s="103" t="s">
        <v>27</v>
      </c>
      <c r="P2048" s="103" t="s">
        <v>1517</v>
      </c>
      <c r="Q2048" s="103" t="s">
        <v>8274</v>
      </c>
      <c r="R2048" s="105">
        <v>13695299608</v>
      </c>
      <c r="S2048" s="103" t="s">
        <v>1517</v>
      </c>
      <c r="T2048" s="103" t="s">
        <v>1517</v>
      </c>
      <c r="U2048" s="106" t="s">
        <v>20352</v>
      </c>
      <c r="V2048" s="105" t="s">
        <v>22259</v>
      </c>
      <c r="W2048" s="107" t="s">
        <v>343</v>
      </c>
      <c r="X2048" t="s">
        <v>22260</v>
      </c>
      <c r="AA2048">
        <f ca="1" t="shared" si="63"/>
        <v>16</v>
      </c>
    </row>
    <row r="2049" spans="1:27">
      <c r="A2049" s="101">
        <v>27</v>
      </c>
      <c r="B2049" s="89" t="str">
        <f t="shared" si="62"/>
        <v>451229200311305720</v>
      </c>
      <c r="C2049" s="89" t="s">
        <v>343</v>
      </c>
      <c r="D2049" s="102" t="s">
        <v>8276</v>
      </c>
      <c r="E2049" s="102" t="s">
        <v>143</v>
      </c>
      <c r="F2049" s="103" t="s">
        <v>20131</v>
      </c>
      <c r="G2049" s="103" t="s">
        <v>20423</v>
      </c>
      <c r="H2049" s="104" t="s">
        <v>8275</v>
      </c>
      <c r="I2049" s="103" t="s">
        <v>30</v>
      </c>
      <c r="J2049" s="103" t="s">
        <v>30</v>
      </c>
      <c r="K2049" s="103" t="s">
        <v>30</v>
      </c>
      <c r="L2049" s="103" t="s">
        <v>30</v>
      </c>
      <c r="M2049" s="103" t="s">
        <v>30</v>
      </c>
      <c r="N2049" s="103" t="s">
        <v>30</v>
      </c>
      <c r="O2049" s="103" t="s">
        <v>27</v>
      </c>
      <c r="P2049" s="103" t="s">
        <v>1517</v>
      </c>
      <c r="Q2049" s="103" t="s">
        <v>8277</v>
      </c>
      <c r="R2049" s="105" t="s">
        <v>8278</v>
      </c>
      <c r="S2049" s="103" t="s">
        <v>1517</v>
      </c>
      <c r="T2049" s="103" t="s">
        <v>1517</v>
      </c>
      <c r="U2049" s="106" t="s">
        <v>20264</v>
      </c>
      <c r="V2049" s="105" t="s">
        <v>21618</v>
      </c>
      <c r="W2049" s="107" t="s">
        <v>343</v>
      </c>
      <c r="X2049" t="s">
        <v>17820</v>
      </c>
      <c r="AA2049">
        <f ca="1" t="shared" si="63"/>
        <v>17</v>
      </c>
    </row>
    <row r="2050" spans="1:27">
      <c r="A2050" s="101">
        <v>28</v>
      </c>
      <c r="B2050" s="89" t="str">
        <f t="shared" si="62"/>
        <v>452728200307150617</v>
      </c>
      <c r="C2050" s="89" t="s">
        <v>343</v>
      </c>
      <c r="D2050" s="102" t="s">
        <v>8280</v>
      </c>
      <c r="E2050" s="102" t="s">
        <v>24</v>
      </c>
      <c r="F2050" s="103" t="s">
        <v>20131</v>
      </c>
      <c r="G2050" s="103" t="s">
        <v>20214</v>
      </c>
      <c r="H2050" s="104" t="s">
        <v>8279</v>
      </c>
      <c r="I2050" s="103" t="s">
        <v>30</v>
      </c>
      <c r="J2050" s="103" t="s">
        <v>30</v>
      </c>
      <c r="K2050" s="103" t="s">
        <v>30</v>
      </c>
      <c r="L2050" s="103" t="s">
        <v>30</v>
      </c>
      <c r="M2050" s="103" t="s">
        <v>30</v>
      </c>
      <c r="N2050" s="103" t="s">
        <v>30</v>
      </c>
      <c r="O2050" s="103" t="s">
        <v>27</v>
      </c>
      <c r="P2050" s="103" t="s">
        <v>10674</v>
      </c>
      <c r="Q2050" s="103" t="s">
        <v>8282</v>
      </c>
      <c r="R2050" s="105">
        <v>15977899123</v>
      </c>
      <c r="S2050" s="103" t="s">
        <v>10674</v>
      </c>
      <c r="T2050" s="103" t="s">
        <v>22261</v>
      </c>
      <c r="U2050" s="106" t="s">
        <v>22262</v>
      </c>
      <c r="V2050" s="105" t="s">
        <v>22263</v>
      </c>
      <c r="W2050" s="107" t="s">
        <v>343</v>
      </c>
      <c r="X2050" t="s">
        <v>19274</v>
      </c>
      <c r="AA2050">
        <f ca="1" t="shared" si="63"/>
        <v>18</v>
      </c>
    </row>
    <row r="2051" spans="1:27">
      <c r="A2051" s="101">
        <v>29</v>
      </c>
      <c r="B2051" s="89" t="str">
        <f t="shared" ref="B2051:B2114" si="64">H2051</f>
        <v>45122920051015032X</v>
      </c>
      <c r="C2051" s="89" t="s">
        <v>343</v>
      </c>
      <c r="D2051" s="102" t="s">
        <v>8285</v>
      </c>
      <c r="E2051" s="102" t="s">
        <v>143</v>
      </c>
      <c r="F2051" s="103" t="s">
        <v>20131</v>
      </c>
      <c r="G2051" s="103" t="s">
        <v>20937</v>
      </c>
      <c r="H2051" s="104" t="s">
        <v>8284</v>
      </c>
      <c r="I2051" s="103" t="s">
        <v>27</v>
      </c>
      <c r="J2051" s="103" t="s">
        <v>30</v>
      </c>
      <c r="K2051" s="103" t="s">
        <v>27</v>
      </c>
      <c r="L2051" s="103" t="s">
        <v>30</v>
      </c>
      <c r="M2051" s="103" t="s">
        <v>30</v>
      </c>
      <c r="N2051" s="103" t="s">
        <v>27</v>
      </c>
      <c r="O2051" s="103" t="s">
        <v>27</v>
      </c>
      <c r="P2051" s="103" t="s">
        <v>20280</v>
      </c>
      <c r="Q2051" s="103" t="s">
        <v>8287</v>
      </c>
      <c r="R2051" s="105">
        <v>13431303712</v>
      </c>
      <c r="S2051" s="103" t="s">
        <v>1517</v>
      </c>
      <c r="T2051" s="103" t="s">
        <v>20280</v>
      </c>
      <c r="U2051" s="106" t="s">
        <v>20668</v>
      </c>
      <c r="V2051" s="105" t="s">
        <v>22264</v>
      </c>
      <c r="W2051" s="107" t="s">
        <v>343</v>
      </c>
      <c r="X2051" t="s">
        <v>8286</v>
      </c>
      <c r="AA2051">
        <f ca="1" t="shared" si="63"/>
        <v>15</v>
      </c>
    </row>
    <row r="2052" spans="1:27">
      <c r="A2052" s="101">
        <v>30</v>
      </c>
      <c r="B2052" s="89" t="str">
        <f t="shared" si="64"/>
        <v>451229200508174517</v>
      </c>
      <c r="C2052" s="89" t="s">
        <v>343</v>
      </c>
      <c r="D2052" s="102" t="s">
        <v>8289</v>
      </c>
      <c r="E2052" s="102" t="s">
        <v>24</v>
      </c>
      <c r="F2052" s="103" t="s">
        <v>20178</v>
      </c>
      <c r="G2052" s="103" t="s">
        <v>20921</v>
      </c>
      <c r="H2052" s="104" t="s">
        <v>8288</v>
      </c>
      <c r="I2052" s="103" t="s">
        <v>30</v>
      </c>
      <c r="J2052" s="103" t="s">
        <v>30</v>
      </c>
      <c r="K2052" s="103" t="s">
        <v>30</v>
      </c>
      <c r="L2052" s="103" t="s">
        <v>30</v>
      </c>
      <c r="M2052" s="103" t="s">
        <v>30</v>
      </c>
      <c r="N2052" s="103" t="s">
        <v>30</v>
      </c>
      <c r="O2052" s="103" t="s">
        <v>27</v>
      </c>
      <c r="P2052" s="103" t="s">
        <v>1517</v>
      </c>
      <c r="Q2052" s="103" t="s">
        <v>8291</v>
      </c>
      <c r="R2052" s="105" t="s">
        <v>8292</v>
      </c>
      <c r="S2052" s="103" t="s">
        <v>1517</v>
      </c>
      <c r="T2052" s="103" t="s">
        <v>20277</v>
      </c>
      <c r="U2052" s="106" t="s">
        <v>20315</v>
      </c>
      <c r="V2052" s="105" t="s">
        <v>22265</v>
      </c>
      <c r="W2052" s="107" t="s">
        <v>343</v>
      </c>
      <c r="X2052" t="s">
        <v>17821</v>
      </c>
      <c r="AA2052">
        <f ca="1" t="shared" ref="AA2052:AA2115" si="65">DATEDIF(TEXT(MID(H2052,7,8),"00-00-00"),TODAY(),"y")</f>
        <v>15</v>
      </c>
    </row>
    <row r="2053" spans="1:27">
      <c r="A2053" s="101">
        <v>31</v>
      </c>
      <c r="B2053" s="89" t="str">
        <f t="shared" si="64"/>
        <v>452731200403121814</v>
      </c>
      <c r="C2053" s="89" t="s">
        <v>343</v>
      </c>
      <c r="D2053" s="102" t="s">
        <v>8295</v>
      </c>
      <c r="E2053" s="102" t="s">
        <v>24</v>
      </c>
      <c r="F2053" s="103" t="s">
        <v>20131</v>
      </c>
      <c r="G2053" s="103" t="s">
        <v>20707</v>
      </c>
      <c r="H2053" s="104" t="s">
        <v>8294</v>
      </c>
      <c r="I2053" s="103" t="s">
        <v>30</v>
      </c>
      <c r="J2053" s="103" t="s">
        <v>30</v>
      </c>
      <c r="K2053" s="103" t="s">
        <v>30</v>
      </c>
      <c r="L2053" s="103" t="s">
        <v>30</v>
      </c>
      <c r="M2053" s="103" t="s">
        <v>30</v>
      </c>
      <c r="N2053" s="103" t="s">
        <v>30</v>
      </c>
      <c r="O2053" s="103" t="s">
        <v>27</v>
      </c>
      <c r="P2053" s="103" t="s">
        <v>20208</v>
      </c>
      <c r="Q2053" s="103" t="s">
        <v>8297</v>
      </c>
      <c r="R2053" s="105" t="s">
        <v>8298</v>
      </c>
      <c r="S2053" s="103" t="s">
        <v>1517</v>
      </c>
      <c r="T2053" s="103" t="s">
        <v>115</v>
      </c>
      <c r="U2053" s="106" t="s">
        <v>20300</v>
      </c>
      <c r="V2053" s="105">
        <v>0</v>
      </c>
      <c r="W2053" s="107" t="s">
        <v>343</v>
      </c>
      <c r="X2053" t="s">
        <v>22266</v>
      </c>
      <c r="AA2053">
        <f ca="1" t="shared" si="65"/>
        <v>17</v>
      </c>
    </row>
    <row r="2054" spans="1:27">
      <c r="A2054" s="101">
        <v>32</v>
      </c>
      <c r="B2054" s="89" t="str">
        <f t="shared" si="64"/>
        <v>451227200111241416</v>
      </c>
      <c r="C2054" s="89" t="s">
        <v>343</v>
      </c>
      <c r="D2054" s="102" t="s">
        <v>8300</v>
      </c>
      <c r="E2054" s="102" t="s">
        <v>24</v>
      </c>
      <c r="F2054" s="103" t="s">
        <v>20131</v>
      </c>
      <c r="G2054" s="103" t="s">
        <v>20222</v>
      </c>
      <c r="H2054" s="104" t="s">
        <v>8299</v>
      </c>
      <c r="I2054" s="103" t="s">
        <v>30</v>
      </c>
      <c r="J2054" s="103" t="s">
        <v>27</v>
      </c>
      <c r="K2054" s="103" t="s">
        <v>27</v>
      </c>
      <c r="L2054" s="103" t="s">
        <v>30</v>
      </c>
      <c r="M2054" s="103" t="s">
        <v>30</v>
      </c>
      <c r="N2054" s="103" t="s">
        <v>30</v>
      </c>
      <c r="O2054" s="103" t="s">
        <v>27</v>
      </c>
      <c r="P2054" s="103" t="s">
        <v>1517</v>
      </c>
      <c r="Q2054" s="103" t="s">
        <v>8301</v>
      </c>
      <c r="R2054" s="105">
        <v>13662769572</v>
      </c>
      <c r="S2054" s="103" t="s">
        <v>1517</v>
      </c>
      <c r="T2054" s="103" t="s">
        <v>20133</v>
      </c>
      <c r="U2054" s="106" t="s">
        <v>20321</v>
      </c>
      <c r="V2054" s="105" t="s">
        <v>20221</v>
      </c>
      <c r="W2054" s="107" t="s">
        <v>343</v>
      </c>
      <c r="X2054" t="s">
        <v>6753</v>
      </c>
      <c r="AA2054">
        <f ca="1" t="shared" si="65"/>
        <v>19</v>
      </c>
    </row>
    <row r="2055" spans="1:27">
      <c r="A2055" s="101">
        <v>33</v>
      </c>
      <c r="B2055" s="89" t="str">
        <f t="shared" si="64"/>
        <v>451229200410140634</v>
      </c>
      <c r="C2055" s="89" t="s">
        <v>343</v>
      </c>
      <c r="D2055" s="102" t="s">
        <v>8303</v>
      </c>
      <c r="E2055" s="102" t="s">
        <v>24</v>
      </c>
      <c r="F2055" s="103" t="s">
        <v>20131</v>
      </c>
      <c r="G2055" s="103" t="s">
        <v>20412</v>
      </c>
      <c r="H2055" s="104" t="s">
        <v>8302</v>
      </c>
      <c r="I2055" s="103" t="s">
        <v>30</v>
      </c>
      <c r="J2055" s="103" t="s">
        <v>30</v>
      </c>
      <c r="K2055" s="103" t="s">
        <v>30</v>
      </c>
      <c r="L2055" s="103" t="s">
        <v>30</v>
      </c>
      <c r="M2055" s="103" t="s">
        <v>30</v>
      </c>
      <c r="N2055" s="103" t="s">
        <v>27</v>
      </c>
      <c r="O2055" s="103" t="s">
        <v>27</v>
      </c>
      <c r="P2055" s="103" t="s">
        <v>20137</v>
      </c>
      <c r="Q2055" s="103" t="s">
        <v>8305</v>
      </c>
      <c r="R2055" s="105" t="s">
        <v>8306</v>
      </c>
      <c r="S2055" s="103" t="s">
        <v>1517</v>
      </c>
      <c r="T2055" s="103" t="s">
        <v>20137</v>
      </c>
      <c r="U2055" s="106" t="s">
        <v>20874</v>
      </c>
      <c r="V2055" s="105" t="s">
        <v>22267</v>
      </c>
      <c r="W2055" s="107" t="s">
        <v>343</v>
      </c>
      <c r="X2055" t="s">
        <v>8304</v>
      </c>
      <c r="AA2055">
        <f ca="1" t="shared" si="65"/>
        <v>16</v>
      </c>
    </row>
    <row r="2056" spans="1:27">
      <c r="A2056" s="101">
        <v>34</v>
      </c>
      <c r="B2056" s="89" t="str">
        <f t="shared" si="64"/>
        <v>452731200406120913</v>
      </c>
      <c r="C2056" s="89" t="s">
        <v>343</v>
      </c>
      <c r="D2056" s="102" t="s">
        <v>8308</v>
      </c>
      <c r="E2056" s="102" t="s">
        <v>24</v>
      </c>
      <c r="F2056" s="103" t="s">
        <v>20131</v>
      </c>
      <c r="G2056" s="103" t="s">
        <v>21826</v>
      </c>
      <c r="H2056" s="104" t="s">
        <v>8307</v>
      </c>
      <c r="I2056" s="103" t="s">
        <v>30</v>
      </c>
      <c r="J2056" s="103" t="s">
        <v>30</v>
      </c>
      <c r="K2056" s="103" t="s">
        <v>30</v>
      </c>
      <c r="L2056" s="103" t="s">
        <v>30</v>
      </c>
      <c r="M2056" s="103" t="s">
        <v>30</v>
      </c>
      <c r="N2056" s="103" t="s">
        <v>30</v>
      </c>
      <c r="O2056" s="103" t="s">
        <v>27</v>
      </c>
      <c r="P2056" s="103" t="s">
        <v>20151</v>
      </c>
      <c r="Q2056" s="103" t="s">
        <v>8310</v>
      </c>
      <c r="R2056" s="105" t="s">
        <v>8311</v>
      </c>
      <c r="S2056" s="103" t="s">
        <v>1517</v>
      </c>
      <c r="T2056" s="103" t="s">
        <v>20151</v>
      </c>
      <c r="U2056" s="106" t="s">
        <v>20151</v>
      </c>
      <c r="V2056" s="105" t="s">
        <v>21000</v>
      </c>
      <c r="W2056" s="107" t="s">
        <v>343</v>
      </c>
      <c r="X2056" t="s">
        <v>17823</v>
      </c>
      <c r="AA2056">
        <f ca="1" t="shared" si="65"/>
        <v>17</v>
      </c>
    </row>
    <row r="2057" spans="1:27">
      <c r="A2057" s="101">
        <v>35</v>
      </c>
      <c r="B2057" s="89" t="str">
        <f t="shared" si="64"/>
        <v>451229200103222429</v>
      </c>
      <c r="C2057" s="89" t="s">
        <v>343</v>
      </c>
      <c r="D2057" s="102" t="s">
        <v>8313</v>
      </c>
      <c r="E2057" s="102" t="s">
        <v>143</v>
      </c>
      <c r="F2057" s="103" t="s">
        <v>20178</v>
      </c>
      <c r="G2057" s="103" t="s">
        <v>20384</v>
      </c>
      <c r="H2057" s="104" t="s">
        <v>8312</v>
      </c>
      <c r="I2057" s="103" t="s">
        <v>30</v>
      </c>
      <c r="J2057" s="103" t="s">
        <v>30</v>
      </c>
      <c r="K2057" s="103" t="s">
        <v>30</v>
      </c>
      <c r="L2057" s="103" t="s">
        <v>30</v>
      </c>
      <c r="M2057" s="103" t="s">
        <v>30</v>
      </c>
      <c r="N2057" s="103" t="s">
        <v>30</v>
      </c>
      <c r="O2057" s="103" t="s">
        <v>27</v>
      </c>
      <c r="P2057" s="103" t="s">
        <v>20191</v>
      </c>
      <c r="Q2057" s="103" t="s">
        <v>8315</v>
      </c>
      <c r="R2057" s="105" t="s">
        <v>8316</v>
      </c>
      <c r="S2057" s="103" t="s">
        <v>1517</v>
      </c>
      <c r="T2057" s="103" t="s">
        <v>20191</v>
      </c>
      <c r="U2057" s="106" t="s">
        <v>20877</v>
      </c>
      <c r="V2057" s="105" t="s">
        <v>20807</v>
      </c>
      <c r="W2057" s="107" t="s">
        <v>343</v>
      </c>
      <c r="X2057" t="s">
        <v>8314</v>
      </c>
      <c r="AA2057">
        <f ca="1" t="shared" si="65"/>
        <v>20</v>
      </c>
    </row>
    <row r="2058" spans="1:27">
      <c r="A2058" s="101">
        <v>36</v>
      </c>
      <c r="B2058" s="89" t="str">
        <f t="shared" si="64"/>
        <v>451229200406011848</v>
      </c>
      <c r="C2058" s="89" t="s">
        <v>343</v>
      </c>
      <c r="D2058" s="102" t="s">
        <v>8318</v>
      </c>
      <c r="E2058" s="102" t="s">
        <v>143</v>
      </c>
      <c r="F2058" s="103" t="s">
        <v>20131</v>
      </c>
      <c r="G2058" s="103" t="s">
        <v>21826</v>
      </c>
      <c r="H2058" s="104" t="s">
        <v>8317</v>
      </c>
      <c r="I2058" s="103" t="s">
        <v>27</v>
      </c>
      <c r="J2058" s="103" t="s">
        <v>30</v>
      </c>
      <c r="K2058" s="103" t="s">
        <v>27</v>
      </c>
      <c r="L2058" s="103" t="s">
        <v>30</v>
      </c>
      <c r="M2058" s="103" t="s">
        <v>30</v>
      </c>
      <c r="N2058" s="103" t="s">
        <v>30</v>
      </c>
      <c r="O2058" s="103" t="s">
        <v>27</v>
      </c>
      <c r="P2058" s="103" t="s">
        <v>20208</v>
      </c>
      <c r="Q2058" s="103" t="s">
        <v>8320</v>
      </c>
      <c r="R2058" s="105" t="s">
        <v>8321</v>
      </c>
      <c r="S2058" s="103" t="s">
        <v>1517</v>
      </c>
      <c r="T2058" s="103" t="s">
        <v>20208</v>
      </c>
      <c r="U2058" s="106" t="s">
        <v>20659</v>
      </c>
      <c r="V2058" s="105" t="s">
        <v>22268</v>
      </c>
      <c r="W2058" s="107" t="s">
        <v>343</v>
      </c>
      <c r="X2058" t="s">
        <v>8319</v>
      </c>
      <c r="AA2058">
        <f ca="1" t="shared" si="65"/>
        <v>17</v>
      </c>
    </row>
    <row r="2059" spans="1:27">
      <c r="A2059" s="101">
        <v>37</v>
      </c>
      <c r="B2059" s="89" t="str">
        <f t="shared" si="64"/>
        <v>451229200605291213</v>
      </c>
      <c r="C2059" s="89" t="s">
        <v>343</v>
      </c>
      <c r="D2059" s="102" t="s">
        <v>8324</v>
      </c>
      <c r="E2059" s="102" t="s">
        <v>24</v>
      </c>
      <c r="F2059" s="103" t="s">
        <v>20131</v>
      </c>
      <c r="G2059" s="103" t="s">
        <v>22048</v>
      </c>
      <c r="H2059" s="104" t="s">
        <v>8323</v>
      </c>
      <c r="I2059" s="103" t="s">
        <v>27</v>
      </c>
      <c r="J2059" s="103" t="s">
        <v>27</v>
      </c>
      <c r="K2059" s="103" t="s">
        <v>30</v>
      </c>
      <c r="L2059" s="103" t="s">
        <v>27</v>
      </c>
      <c r="M2059" s="103" t="s">
        <v>30</v>
      </c>
      <c r="N2059" s="103" t="s">
        <v>30</v>
      </c>
      <c r="O2059" s="103" t="s">
        <v>27</v>
      </c>
      <c r="P2059" s="103" t="s">
        <v>20169</v>
      </c>
      <c r="Q2059" s="103" t="s">
        <v>8325</v>
      </c>
      <c r="R2059" s="105">
        <v>18934943273</v>
      </c>
      <c r="S2059" s="103" t="s">
        <v>1517</v>
      </c>
      <c r="T2059" s="103" t="s">
        <v>20169</v>
      </c>
      <c r="U2059" s="106" t="s">
        <v>20693</v>
      </c>
      <c r="V2059" s="105" t="s">
        <v>20694</v>
      </c>
      <c r="W2059" s="107" t="s">
        <v>343</v>
      </c>
      <c r="X2059" t="s">
        <v>17824</v>
      </c>
      <c r="AA2059">
        <f ca="1" t="shared" si="65"/>
        <v>15</v>
      </c>
    </row>
    <row r="2060" spans="1:27">
      <c r="A2060" s="101">
        <v>38</v>
      </c>
      <c r="B2060" s="89" t="str">
        <f t="shared" si="64"/>
        <v>451229200210253626</v>
      </c>
      <c r="C2060" s="89" t="s">
        <v>343</v>
      </c>
      <c r="D2060" s="102" t="s">
        <v>8327</v>
      </c>
      <c r="E2060" s="102" t="s">
        <v>143</v>
      </c>
      <c r="F2060" s="103" t="s">
        <v>20178</v>
      </c>
      <c r="G2060" s="103" t="s">
        <v>20132</v>
      </c>
      <c r="H2060" s="104" t="s">
        <v>8326</v>
      </c>
      <c r="I2060" s="103" t="s">
        <v>27</v>
      </c>
      <c r="J2060" s="103" t="s">
        <v>30</v>
      </c>
      <c r="K2060" s="103" t="s">
        <v>30</v>
      </c>
      <c r="L2060" s="103" t="s">
        <v>30</v>
      </c>
      <c r="M2060" s="103" t="s">
        <v>30</v>
      </c>
      <c r="N2060" s="103" t="s">
        <v>30</v>
      </c>
      <c r="O2060" s="103" t="s">
        <v>27</v>
      </c>
      <c r="P2060" s="103" t="s">
        <v>20313</v>
      </c>
      <c r="Q2060" s="103" t="s">
        <v>8329</v>
      </c>
      <c r="R2060" s="105">
        <v>18154539239</v>
      </c>
      <c r="S2060" s="103" t="s">
        <v>1517</v>
      </c>
      <c r="T2060" s="103" t="s">
        <v>20313</v>
      </c>
      <c r="U2060" s="106" t="s">
        <v>21168</v>
      </c>
      <c r="V2060" s="105" t="s">
        <v>22269</v>
      </c>
      <c r="W2060" s="107" t="s">
        <v>343</v>
      </c>
      <c r="X2060" t="s">
        <v>8328</v>
      </c>
      <c r="AA2060">
        <f ca="1" t="shared" si="65"/>
        <v>18</v>
      </c>
    </row>
    <row r="2061" spans="1:27">
      <c r="A2061" s="101">
        <v>39</v>
      </c>
      <c r="B2061" s="89" t="str">
        <f t="shared" si="64"/>
        <v>451229200209102732</v>
      </c>
      <c r="C2061" s="89" t="s">
        <v>343</v>
      </c>
      <c r="D2061" s="102" t="s">
        <v>8331</v>
      </c>
      <c r="E2061" s="102" t="s">
        <v>24</v>
      </c>
      <c r="F2061" s="103" t="s">
        <v>20178</v>
      </c>
      <c r="G2061" s="103" t="s">
        <v>20143</v>
      </c>
      <c r="H2061" s="104" t="s">
        <v>8330</v>
      </c>
      <c r="I2061" s="103" t="s">
        <v>27</v>
      </c>
      <c r="J2061" s="103" t="s">
        <v>30</v>
      </c>
      <c r="K2061" s="103" t="s">
        <v>30</v>
      </c>
      <c r="L2061" s="103" t="s">
        <v>30</v>
      </c>
      <c r="M2061" s="103" t="s">
        <v>30</v>
      </c>
      <c r="N2061" s="103" t="s">
        <v>30</v>
      </c>
      <c r="O2061" s="103" t="s">
        <v>27</v>
      </c>
      <c r="P2061" s="103" t="s">
        <v>1517</v>
      </c>
      <c r="Q2061" s="103" t="s">
        <v>8204</v>
      </c>
      <c r="R2061" s="105">
        <v>18070829704</v>
      </c>
      <c r="S2061" s="103" t="s">
        <v>1517</v>
      </c>
      <c r="T2061" s="103" t="s">
        <v>20277</v>
      </c>
      <c r="U2061" s="106" t="s">
        <v>20303</v>
      </c>
      <c r="V2061" s="105" t="s">
        <v>20961</v>
      </c>
      <c r="W2061" s="107" t="s">
        <v>343</v>
      </c>
      <c r="X2061" t="s">
        <v>6502</v>
      </c>
      <c r="AA2061">
        <f ca="1" t="shared" si="65"/>
        <v>18</v>
      </c>
    </row>
    <row r="2062" spans="1:27">
      <c r="A2062" s="101">
        <v>40</v>
      </c>
      <c r="B2062" s="89" t="str">
        <f t="shared" si="64"/>
        <v>451229200302122412</v>
      </c>
      <c r="C2062" s="89" t="s">
        <v>343</v>
      </c>
      <c r="D2062" s="102" t="s">
        <v>6150</v>
      </c>
      <c r="E2062" s="102" t="s">
        <v>24</v>
      </c>
      <c r="F2062" s="103" t="s">
        <v>20178</v>
      </c>
      <c r="G2062" s="103" t="s">
        <v>20161</v>
      </c>
      <c r="H2062" s="104" t="s">
        <v>8332</v>
      </c>
      <c r="I2062" s="103" t="s">
        <v>27</v>
      </c>
      <c r="J2062" s="103" t="s">
        <v>30</v>
      </c>
      <c r="K2062" s="103" t="s">
        <v>27</v>
      </c>
      <c r="L2062" s="103" t="s">
        <v>30</v>
      </c>
      <c r="M2062" s="103" t="s">
        <v>30</v>
      </c>
      <c r="N2062" s="103" t="s">
        <v>30</v>
      </c>
      <c r="O2062" s="103" t="s">
        <v>27</v>
      </c>
      <c r="P2062" s="103" t="s">
        <v>20191</v>
      </c>
      <c r="Q2062" s="103" t="s">
        <v>8334</v>
      </c>
      <c r="R2062" s="105">
        <v>17377033842</v>
      </c>
      <c r="S2062" s="103" t="s">
        <v>1517</v>
      </c>
      <c r="T2062" s="103" t="s">
        <v>20191</v>
      </c>
      <c r="U2062" s="106" t="s">
        <v>20491</v>
      </c>
      <c r="V2062" s="105" t="s">
        <v>22270</v>
      </c>
      <c r="W2062" s="107" t="s">
        <v>343</v>
      </c>
      <c r="X2062" t="s">
        <v>8333</v>
      </c>
      <c r="AA2062">
        <f ca="1" t="shared" si="65"/>
        <v>18</v>
      </c>
    </row>
    <row r="2063" spans="1:27">
      <c r="A2063" s="101">
        <v>41</v>
      </c>
      <c r="B2063" s="89" t="str">
        <f t="shared" si="64"/>
        <v>452731200403030023</v>
      </c>
      <c r="C2063" s="89" t="s">
        <v>343</v>
      </c>
      <c r="D2063" s="102" t="s">
        <v>8336</v>
      </c>
      <c r="E2063" s="102" t="s">
        <v>143</v>
      </c>
      <c r="F2063" s="103" t="s">
        <v>20131</v>
      </c>
      <c r="G2063" s="103" t="s">
        <v>20707</v>
      </c>
      <c r="H2063" s="104" t="s">
        <v>8335</v>
      </c>
      <c r="I2063" s="103" t="s">
        <v>30</v>
      </c>
      <c r="J2063" s="103" t="s">
        <v>30</v>
      </c>
      <c r="K2063" s="103" t="s">
        <v>30</v>
      </c>
      <c r="L2063" s="103" t="s">
        <v>30</v>
      </c>
      <c r="M2063" s="103" t="s">
        <v>30</v>
      </c>
      <c r="N2063" s="103" t="s">
        <v>30</v>
      </c>
      <c r="O2063" s="103" t="s">
        <v>27</v>
      </c>
      <c r="P2063" s="103" t="s">
        <v>1517</v>
      </c>
      <c r="Q2063" s="103" t="s">
        <v>8338</v>
      </c>
      <c r="R2063" s="105">
        <v>18977819105</v>
      </c>
      <c r="S2063" s="103" t="s">
        <v>1517</v>
      </c>
      <c r="T2063" s="103" t="s">
        <v>22271</v>
      </c>
      <c r="U2063" s="106" t="s">
        <v>22272</v>
      </c>
      <c r="V2063" s="105" t="s">
        <v>22273</v>
      </c>
      <c r="W2063" s="107" t="s">
        <v>343</v>
      </c>
      <c r="X2063" t="s">
        <v>8337</v>
      </c>
      <c r="AA2063">
        <f ca="1" t="shared" si="65"/>
        <v>17</v>
      </c>
    </row>
    <row r="2064" spans="1:27">
      <c r="A2064" s="101">
        <v>42</v>
      </c>
      <c r="B2064" s="89" t="str">
        <f t="shared" si="64"/>
        <v>452731200407022119</v>
      </c>
      <c r="C2064" s="89" t="s">
        <v>343</v>
      </c>
      <c r="D2064" s="102" t="s">
        <v>8341</v>
      </c>
      <c r="E2064" s="102" t="s">
        <v>24</v>
      </c>
      <c r="F2064" s="103" t="s">
        <v>20205</v>
      </c>
      <c r="G2064" s="103" t="s">
        <v>20271</v>
      </c>
      <c r="H2064" s="104" t="s">
        <v>8340</v>
      </c>
      <c r="I2064" s="103" t="s">
        <v>30</v>
      </c>
      <c r="J2064" s="103" t="s">
        <v>30</v>
      </c>
      <c r="K2064" s="103" t="s">
        <v>30</v>
      </c>
      <c r="L2064" s="103" t="s">
        <v>30</v>
      </c>
      <c r="M2064" s="103" t="s">
        <v>30</v>
      </c>
      <c r="N2064" s="103" t="s">
        <v>30</v>
      </c>
      <c r="O2064" s="103" t="s">
        <v>27</v>
      </c>
      <c r="P2064" s="103" t="s">
        <v>20240</v>
      </c>
      <c r="Q2064" s="103" t="s">
        <v>8343</v>
      </c>
      <c r="R2064" s="105">
        <v>18877824119</v>
      </c>
      <c r="S2064" s="103" t="s">
        <v>8322</v>
      </c>
      <c r="T2064" s="103" t="s">
        <v>134</v>
      </c>
      <c r="U2064" s="106" t="s">
        <v>22274</v>
      </c>
      <c r="V2064" s="105" t="s">
        <v>22275</v>
      </c>
      <c r="W2064" s="107" t="s">
        <v>343</v>
      </c>
      <c r="X2064" t="s">
        <v>22276</v>
      </c>
      <c r="AA2064">
        <f ca="1" t="shared" si="65"/>
        <v>17</v>
      </c>
    </row>
    <row r="2065" spans="1:27">
      <c r="A2065" s="101">
        <v>43</v>
      </c>
      <c r="B2065" s="89" t="str">
        <f t="shared" si="64"/>
        <v>451229200210082716</v>
      </c>
      <c r="C2065" s="89" t="s">
        <v>343</v>
      </c>
      <c r="D2065" s="102" t="s">
        <v>8345</v>
      </c>
      <c r="E2065" s="102" t="s">
        <v>24</v>
      </c>
      <c r="F2065" s="103" t="s">
        <v>20178</v>
      </c>
      <c r="G2065" s="103" t="s">
        <v>20132</v>
      </c>
      <c r="H2065" s="104" t="s">
        <v>8344</v>
      </c>
      <c r="I2065" s="103" t="s">
        <v>30</v>
      </c>
      <c r="J2065" s="103" t="s">
        <v>30</v>
      </c>
      <c r="K2065" s="103" t="s">
        <v>30</v>
      </c>
      <c r="L2065" s="103" t="s">
        <v>30</v>
      </c>
      <c r="M2065" s="103" t="s">
        <v>30</v>
      </c>
      <c r="N2065" s="103" t="s">
        <v>30</v>
      </c>
      <c r="O2065" s="103" t="s">
        <v>27</v>
      </c>
      <c r="P2065" s="103" t="s">
        <v>146</v>
      </c>
      <c r="Q2065" s="103" t="s">
        <v>8347</v>
      </c>
      <c r="R2065" s="105" t="s">
        <v>8348</v>
      </c>
      <c r="S2065" s="103" t="s">
        <v>8322</v>
      </c>
      <c r="T2065" s="103" t="s">
        <v>146</v>
      </c>
      <c r="U2065" s="106" t="s">
        <v>20390</v>
      </c>
      <c r="V2065" s="105" t="s">
        <v>22277</v>
      </c>
      <c r="W2065" s="107" t="s">
        <v>343</v>
      </c>
      <c r="X2065" t="s">
        <v>19275</v>
      </c>
      <c r="AA2065">
        <f ca="1" t="shared" si="65"/>
        <v>18</v>
      </c>
    </row>
    <row r="2066" spans="1:27">
      <c r="A2066" s="101">
        <v>44</v>
      </c>
      <c r="B2066" s="89" t="str">
        <f t="shared" si="64"/>
        <v>452731200311062415</v>
      </c>
      <c r="C2066" s="89" t="s">
        <v>343</v>
      </c>
      <c r="D2066" s="102" t="s">
        <v>8350</v>
      </c>
      <c r="E2066" s="102" t="s">
        <v>24</v>
      </c>
      <c r="F2066" s="103" t="s">
        <v>20131</v>
      </c>
      <c r="G2066" s="103" t="s">
        <v>20423</v>
      </c>
      <c r="H2066" s="104" t="s">
        <v>8349</v>
      </c>
      <c r="I2066" s="103" t="s">
        <v>30</v>
      </c>
      <c r="J2066" s="103" t="s">
        <v>27</v>
      </c>
      <c r="K2066" s="103" t="s">
        <v>27</v>
      </c>
      <c r="L2066" s="103" t="s">
        <v>30</v>
      </c>
      <c r="M2066" s="103" t="s">
        <v>30</v>
      </c>
      <c r="N2066" s="103" t="s">
        <v>30</v>
      </c>
      <c r="O2066" s="103" t="s">
        <v>27</v>
      </c>
      <c r="P2066" s="103" t="s">
        <v>140</v>
      </c>
      <c r="Q2066" s="103" t="s">
        <v>8352</v>
      </c>
      <c r="R2066" s="105">
        <v>13481142435</v>
      </c>
      <c r="S2066" s="103" t="s">
        <v>8322</v>
      </c>
      <c r="T2066" s="103" t="s">
        <v>140</v>
      </c>
      <c r="U2066" s="106" t="s">
        <v>20453</v>
      </c>
      <c r="V2066" s="105" t="s">
        <v>22278</v>
      </c>
      <c r="W2066" s="107" t="s">
        <v>343</v>
      </c>
      <c r="X2066" t="s">
        <v>22279</v>
      </c>
      <c r="AA2066">
        <f ca="1" t="shared" si="65"/>
        <v>17</v>
      </c>
    </row>
    <row r="2067" spans="1:27">
      <c r="A2067" s="101">
        <v>45</v>
      </c>
      <c r="B2067" s="89" t="str">
        <f t="shared" si="64"/>
        <v>45273120040815181X</v>
      </c>
      <c r="C2067" s="89" t="s">
        <v>343</v>
      </c>
      <c r="D2067" s="102" t="s">
        <v>8354</v>
      </c>
      <c r="E2067" s="102" t="s">
        <v>24</v>
      </c>
      <c r="F2067" s="103" t="s">
        <v>20131</v>
      </c>
      <c r="G2067" s="103" t="s">
        <v>20757</v>
      </c>
      <c r="H2067" s="104" t="s">
        <v>8353</v>
      </c>
      <c r="I2067" s="103" t="s">
        <v>30</v>
      </c>
      <c r="J2067" s="103" t="s">
        <v>30</v>
      </c>
      <c r="K2067" s="103" t="s">
        <v>30</v>
      </c>
      <c r="L2067" s="103" t="s">
        <v>30</v>
      </c>
      <c r="M2067" s="103" t="s">
        <v>30</v>
      </c>
      <c r="N2067" s="103" t="s">
        <v>30</v>
      </c>
      <c r="O2067" s="103" t="s">
        <v>27</v>
      </c>
      <c r="P2067" s="103" t="s">
        <v>115</v>
      </c>
      <c r="Q2067" s="103" t="s">
        <v>8356</v>
      </c>
      <c r="R2067" s="105">
        <v>19107884129</v>
      </c>
      <c r="S2067" s="103" t="s">
        <v>8322</v>
      </c>
      <c r="T2067" s="103" t="s">
        <v>115</v>
      </c>
      <c r="U2067" s="106" t="s">
        <v>22280</v>
      </c>
      <c r="V2067" s="105" t="s">
        <v>22281</v>
      </c>
      <c r="W2067" s="107" t="s">
        <v>343</v>
      </c>
      <c r="X2067" t="s">
        <v>22282</v>
      </c>
      <c r="AA2067">
        <f ca="1" t="shared" si="65"/>
        <v>17</v>
      </c>
    </row>
    <row r="2068" spans="1:27">
      <c r="A2068" s="101">
        <v>46</v>
      </c>
      <c r="B2068" s="89" t="str">
        <f t="shared" si="64"/>
        <v>452731200310306019</v>
      </c>
      <c r="C2068" s="89" t="s">
        <v>343</v>
      </c>
      <c r="D2068" s="102" t="s">
        <v>8359</v>
      </c>
      <c r="E2068" s="102" t="s">
        <v>24</v>
      </c>
      <c r="F2068" s="103" t="s">
        <v>20131</v>
      </c>
      <c r="G2068" s="103" t="s">
        <v>20307</v>
      </c>
      <c r="H2068" s="104" t="s">
        <v>8358</v>
      </c>
      <c r="I2068" s="103" t="s">
        <v>30</v>
      </c>
      <c r="J2068" s="103" t="s">
        <v>30</v>
      </c>
      <c r="K2068" s="103" t="s">
        <v>30</v>
      </c>
      <c r="L2068" s="103" t="s">
        <v>30</v>
      </c>
      <c r="M2068" s="103" t="s">
        <v>30</v>
      </c>
      <c r="N2068" s="103" t="s">
        <v>30</v>
      </c>
      <c r="O2068" s="103" t="s">
        <v>30</v>
      </c>
      <c r="P2068" s="103" t="s">
        <v>1517</v>
      </c>
      <c r="Q2068" s="103" t="s">
        <v>8361</v>
      </c>
      <c r="R2068" s="105">
        <v>15878823731</v>
      </c>
      <c r="S2068" s="103" t="s">
        <v>1517</v>
      </c>
      <c r="T2068" s="103" t="s">
        <v>63</v>
      </c>
      <c r="U2068" s="106" t="s">
        <v>22283</v>
      </c>
      <c r="V2068" s="105" t="s">
        <v>22284</v>
      </c>
      <c r="W2068" s="107" t="s">
        <v>343</v>
      </c>
      <c r="X2068" t="s">
        <v>17825</v>
      </c>
      <c r="AA2068">
        <f ca="1" t="shared" si="65"/>
        <v>17</v>
      </c>
    </row>
    <row r="2069" spans="1:27">
      <c r="A2069" s="101">
        <v>47</v>
      </c>
      <c r="B2069" s="89" t="str">
        <f t="shared" si="64"/>
        <v>451229200410020018</v>
      </c>
      <c r="C2069" s="89" t="s">
        <v>343</v>
      </c>
      <c r="D2069" s="102" t="s">
        <v>8363</v>
      </c>
      <c r="E2069" s="102" t="s">
        <v>24</v>
      </c>
      <c r="F2069" s="103" t="s">
        <v>20131</v>
      </c>
      <c r="G2069" s="103" t="s">
        <v>20412</v>
      </c>
      <c r="H2069" s="104" t="s">
        <v>8362</v>
      </c>
      <c r="I2069" s="103" t="s">
        <v>30</v>
      </c>
      <c r="J2069" s="103" t="s">
        <v>30</v>
      </c>
      <c r="K2069" s="103" t="s">
        <v>30</v>
      </c>
      <c r="L2069" s="103" t="s">
        <v>30</v>
      </c>
      <c r="M2069" s="103" t="s">
        <v>30</v>
      </c>
      <c r="N2069" s="103" t="s">
        <v>30</v>
      </c>
      <c r="O2069" s="103" t="s">
        <v>27</v>
      </c>
      <c r="P2069" s="103" t="s">
        <v>1517</v>
      </c>
      <c r="Q2069" s="103" t="s">
        <v>8365</v>
      </c>
      <c r="R2069" s="105">
        <v>13407750915</v>
      </c>
      <c r="S2069" s="103" t="s">
        <v>1517</v>
      </c>
      <c r="T2069" s="103" t="s">
        <v>1517</v>
      </c>
      <c r="U2069" s="106" t="s">
        <v>22285</v>
      </c>
      <c r="V2069" s="105">
        <v>0</v>
      </c>
      <c r="W2069" s="107" t="s">
        <v>343</v>
      </c>
      <c r="X2069" t="s">
        <v>17826</v>
      </c>
      <c r="AA2069">
        <f ca="1" t="shared" si="65"/>
        <v>16</v>
      </c>
    </row>
    <row r="2070" spans="1:27">
      <c r="A2070" s="101">
        <v>48</v>
      </c>
      <c r="B2070" s="89" t="str">
        <f t="shared" si="64"/>
        <v>451229200310276614</v>
      </c>
      <c r="C2070" s="89" t="s">
        <v>343</v>
      </c>
      <c r="D2070" s="102" t="s">
        <v>8368</v>
      </c>
      <c r="E2070" s="102" t="s">
        <v>24</v>
      </c>
      <c r="F2070" s="103" t="s">
        <v>20131</v>
      </c>
      <c r="G2070" s="103" t="s">
        <v>20307</v>
      </c>
      <c r="H2070" s="104" t="s">
        <v>8367</v>
      </c>
      <c r="I2070" s="103" t="s">
        <v>27</v>
      </c>
      <c r="J2070" s="103" t="s">
        <v>27</v>
      </c>
      <c r="K2070" s="103" t="s">
        <v>30</v>
      </c>
      <c r="L2070" s="103" t="s">
        <v>30</v>
      </c>
      <c r="M2070" s="103" t="s">
        <v>30</v>
      </c>
      <c r="N2070" s="103" t="s">
        <v>30</v>
      </c>
      <c r="O2070" s="103" t="s">
        <v>27</v>
      </c>
      <c r="P2070" s="103" t="s">
        <v>1517</v>
      </c>
      <c r="Q2070" s="103" t="s">
        <v>8370</v>
      </c>
      <c r="R2070" s="105">
        <v>17807835838</v>
      </c>
      <c r="S2070" s="103" t="s">
        <v>1517</v>
      </c>
      <c r="T2070" s="103" t="s">
        <v>20894</v>
      </c>
      <c r="U2070" s="106" t="s">
        <v>21279</v>
      </c>
      <c r="V2070" s="105" t="s">
        <v>22286</v>
      </c>
      <c r="W2070" s="107" t="s">
        <v>343</v>
      </c>
      <c r="X2070" t="s">
        <v>8369</v>
      </c>
      <c r="AA2070">
        <f ca="1" t="shared" si="65"/>
        <v>17</v>
      </c>
    </row>
    <row r="2071" spans="1:27">
      <c r="A2071" s="101">
        <v>49</v>
      </c>
      <c r="B2071" s="89" t="str">
        <f t="shared" si="64"/>
        <v>452731200306130313</v>
      </c>
      <c r="C2071" s="89" t="s">
        <v>343</v>
      </c>
      <c r="D2071" s="102" t="s">
        <v>8373</v>
      </c>
      <c r="E2071" s="102" t="s">
        <v>24</v>
      </c>
      <c r="F2071" s="103" t="s">
        <v>20131</v>
      </c>
      <c r="G2071" s="103" t="s">
        <v>20229</v>
      </c>
      <c r="H2071" s="104" t="s">
        <v>8372</v>
      </c>
      <c r="I2071" s="103" t="s">
        <v>30</v>
      </c>
      <c r="J2071" s="103" t="s">
        <v>30</v>
      </c>
      <c r="K2071" s="103" t="s">
        <v>30</v>
      </c>
      <c r="L2071" s="103" t="s">
        <v>30</v>
      </c>
      <c r="M2071" s="103" t="s">
        <v>30</v>
      </c>
      <c r="N2071" s="103" t="s">
        <v>30</v>
      </c>
      <c r="O2071" s="103" t="s">
        <v>27</v>
      </c>
      <c r="P2071" s="103" t="s">
        <v>1517</v>
      </c>
      <c r="Q2071" s="103" t="s">
        <v>8375</v>
      </c>
      <c r="R2071" s="105">
        <v>13768281909</v>
      </c>
      <c r="S2071" s="103" t="s">
        <v>1517</v>
      </c>
      <c r="T2071" s="103" t="s">
        <v>20280</v>
      </c>
      <c r="U2071" s="106" t="s">
        <v>20333</v>
      </c>
      <c r="V2071" s="105" t="s">
        <v>21383</v>
      </c>
      <c r="W2071" s="107" t="s">
        <v>343</v>
      </c>
      <c r="X2071" t="s">
        <v>8374</v>
      </c>
      <c r="AA2071">
        <f ca="1" t="shared" si="65"/>
        <v>18</v>
      </c>
    </row>
    <row r="2072" spans="1:27">
      <c r="A2072" s="101">
        <v>50</v>
      </c>
      <c r="B2072" s="89" t="str">
        <f t="shared" si="64"/>
        <v>451229200405281811</v>
      </c>
      <c r="C2072" s="89" t="s">
        <v>343</v>
      </c>
      <c r="D2072" s="102" t="s">
        <v>8377</v>
      </c>
      <c r="E2072" s="102" t="s">
        <v>24</v>
      </c>
      <c r="F2072" s="103" t="s">
        <v>20131</v>
      </c>
      <c r="G2072" s="103" t="s">
        <v>20608</v>
      </c>
      <c r="H2072" s="104" t="s">
        <v>8376</v>
      </c>
      <c r="I2072" s="103" t="s">
        <v>27</v>
      </c>
      <c r="J2072" s="103" t="s">
        <v>30</v>
      </c>
      <c r="K2072" s="103" t="s">
        <v>30</v>
      </c>
      <c r="L2072" s="103" t="s">
        <v>30</v>
      </c>
      <c r="M2072" s="103" t="s">
        <v>30</v>
      </c>
      <c r="N2072" s="103" t="s">
        <v>30</v>
      </c>
      <c r="O2072" s="103" t="s">
        <v>27</v>
      </c>
      <c r="P2072" s="103" t="s">
        <v>1517</v>
      </c>
      <c r="Q2072" s="103" t="s">
        <v>8379</v>
      </c>
      <c r="R2072" s="105">
        <v>19994451186</v>
      </c>
      <c r="S2072" s="103" t="s">
        <v>1517</v>
      </c>
      <c r="T2072" s="103" t="s">
        <v>20208</v>
      </c>
      <c r="U2072" s="106" t="s">
        <v>20209</v>
      </c>
      <c r="V2072" s="105" t="s">
        <v>20723</v>
      </c>
      <c r="W2072" s="107" t="s">
        <v>343</v>
      </c>
      <c r="X2072" t="s">
        <v>8378</v>
      </c>
      <c r="AA2072">
        <f ca="1" t="shared" si="65"/>
        <v>17</v>
      </c>
    </row>
    <row r="2073" spans="1:27">
      <c r="A2073" s="101">
        <v>51</v>
      </c>
      <c r="B2073" s="89" t="str">
        <f t="shared" si="64"/>
        <v>451229200411212425</v>
      </c>
      <c r="C2073" s="89" t="s">
        <v>343</v>
      </c>
      <c r="D2073" s="102" t="s">
        <v>8381</v>
      </c>
      <c r="E2073" s="102" t="s">
        <v>143</v>
      </c>
      <c r="F2073" s="103" t="s">
        <v>20205</v>
      </c>
      <c r="G2073" s="103" t="s">
        <v>20823</v>
      </c>
      <c r="H2073" s="104" t="s">
        <v>8380</v>
      </c>
      <c r="I2073" s="103" t="s">
        <v>27</v>
      </c>
      <c r="J2073" s="103" t="s">
        <v>30</v>
      </c>
      <c r="K2073" s="103" t="s">
        <v>30</v>
      </c>
      <c r="L2073" s="103" t="s">
        <v>30</v>
      </c>
      <c r="M2073" s="103" t="s">
        <v>30</v>
      </c>
      <c r="N2073" s="103" t="s">
        <v>30</v>
      </c>
      <c r="O2073" s="103" t="s">
        <v>27</v>
      </c>
      <c r="P2073" s="103" t="s">
        <v>1517</v>
      </c>
      <c r="Q2073" s="103" t="s">
        <v>8382</v>
      </c>
      <c r="R2073" s="105">
        <v>15296098058</v>
      </c>
      <c r="S2073" s="103" t="s">
        <v>1517</v>
      </c>
      <c r="T2073" s="103" t="s">
        <v>20191</v>
      </c>
      <c r="U2073" s="106" t="s">
        <v>21128</v>
      </c>
      <c r="V2073" s="105" t="s">
        <v>21129</v>
      </c>
      <c r="W2073" s="107" t="s">
        <v>343</v>
      </c>
      <c r="X2073" t="s">
        <v>2975</v>
      </c>
      <c r="AA2073">
        <f ca="1" t="shared" si="65"/>
        <v>16</v>
      </c>
    </row>
    <row r="2074" spans="1:27">
      <c r="A2074" s="101">
        <v>52</v>
      </c>
      <c r="B2074" s="89" t="str">
        <f t="shared" si="64"/>
        <v>452731200309135128</v>
      </c>
      <c r="C2074" s="89" t="s">
        <v>343</v>
      </c>
      <c r="D2074" s="102" t="s">
        <v>8385</v>
      </c>
      <c r="E2074" s="102" t="s">
        <v>143</v>
      </c>
      <c r="F2074" s="103" t="s">
        <v>20131</v>
      </c>
      <c r="G2074" s="103" t="s">
        <v>20168</v>
      </c>
      <c r="H2074" s="104" t="s">
        <v>8384</v>
      </c>
      <c r="I2074" s="103" t="s">
        <v>30</v>
      </c>
      <c r="J2074" s="103" t="s">
        <v>30</v>
      </c>
      <c r="K2074" s="103" t="s">
        <v>30</v>
      </c>
      <c r="L2074" s="103" t="s">
        <v>30</v>
      </c>
      <c r="M2074" s="103" t="s">
        <v>30</v>
      </c>
      <c r="N2074" s="103" t="s">
        <v>27</v>
      </c>
      <c r="O2074" s="103" t="s">
        <v>27</v>
      </c>
      <c r="P2074" s="103" t="s">
        <v>1517</v>
      </c>
      <c r="Q2074" s="103" t="s">
        <v>8387</v>
      </c>
      <c r="R2074" s="105">
        <v>13471848713</v>
      </c>
      <c r="S2074" s="103" t="s">
        <v>1517</v>
      </c>
      <c r="T2074" s="103" t="s">
        <v>20164</v>
      </c>
      <c r="U2074" s="106" t="s">
        <v>20165</v>
      </c>
      <c r="V2074" s="105" t="s">
        <v>22287</v>
      </c>
      <c r="W2074" s="107" t="s">
        <v>343</v>
      </c>
      <c r="X2074" t="s">
        <v>8386</v>
      </c>
      <c r="AA2074">
        <f ca="1" t="shared" si="65"/>
        <v>17</v>
      </c>
    </row>
    <row r="2075" spans="1:27">
      <c r="A2075" s="101">
        <v>53</v>
      </c>
      <c r="B2075" s="89" t="str">
        <f t="shared" si="64"/>
        <v>451229200108132422</v>
      </c>
      <c r="C2075" s="89" t="s">
        <v>343</v>
      </c>
      <c r="D2075" s="102" t="s">
        <v>8390</v>
      </c>
      <c r="E2075" s="102" t="s">
        <v>143</v>
      </c>
      <c r="F2075" s="103" t="s">
        <v>20178</v>
      </c>
      <c r="G2075" s="103" t="s">
        <v>21038</v>
      </c>
      <c r="H2075" s="104" t="s">
        <v>8389</v>
      </c>
      <c r="I2075" s="103" t="s">
        <v>27</v>
      </c>
      <c r="J2075" s="103" t="s">
        <v>30</v>
      </c>
      <c r="K2075" s="103" t="s">
        <v>30</v>
      </c>
      <c r="L2075" s="103" t="s">
        <v>30</v>
      </c>
      <c r="M2075" s="103" t="s">
        <v>30</v>
      </c>
      <c r="N2075" s="103" t="s">
        <v>30</v>
      </c>
      <c r="O2075" s="103" t="s">
        <v>27</v>
      </c>
      <c r="P2075" s="103" t="s">
        <v>1517</v>
      </c>
      <c r="Q2075" s="103" t="s">
        <v>8392</v>
      </c>
      <c r="R2075" s="105">
        <v>18107882738</v>
      </c>
      <c r="S2075" s="103" t="s">
        <v>8322</v>
      </c>
      <c r="T2075" s="103" t="s">
        <v>20191</v>
      </c>
      <c r="U2075" s="106" t="s">
        <v>20487</v>
      </c>
      <c r="V2075" s="105" t="s">
        <v>22288</v>
      </c>
      <c r="W2075" s="107" t="s">
        <v>343</v>
      </c>
      <c r="X2075" t="s">
        <v>19276</v>
      </c>
      <c r="AA2075">
        <f ca="1" t="shared" si="65"/>
        <v>20</v>
      </c>
    </row>
    <row r="2076" spans="1:27">
      <c r="A2076" s="101">
        <v>54</v>
      </c>
      <c r="B2076" s="89" t="str">
        <f t="shared" si="64"/>
        <v>452731200307271249</v>
      </c>
      <c r="C2076" s="89" t="s">
        <v>343</v>
      </c>
      <c r="D2076" s="102" t="s">
        <v>8394</v>
      </c>
      <c r="E2076" s="102" t="s">
        <v>143</v>
      </c>
      <c r="F2076" s="103" t="s">
        <v>20131</v>
      </c>
      <c r="G2076" s="103" t="s">
        <v>20214</v>
      </c>
      <c r="H2076" s="104" t="s">
        <v>8393</v>
      </c>
      <c r="I2076" s="103" t="s">
        <v>30</v>
      </c>
      <c r="J2076" s="103" t="s">
        <v>30</v>
      </c>
      <c r="K2076" s="103" t="s">
        <v>30</v>
      </c>
      <c r="L2076" s="103" t="s">
        <v>30</v>
      </c>
      <c r="M2076" s="103" t="s">
        <v>30</v>
      </c>
      <c r="N2076" s="103" t="s">
        <v>30</v>
      </c>
      <c r="O2076" s="103" t="s">
        <v>27</v>
      </c>
      <c r="P2076" s="103" t="s">
        <v>1517</v>
      </c>
      <c r="Q2076" s="103" t="s">
        <v>8395</v>
      </c>
      <c r="R2076" s="105" t="s">
        <v>8396</v>
      </c>
      <c r="S2076" s="103" t="s">
        <v>8322</v>
      </c>
      <c r="T2076" s="103" t="s">
        <v>76</v>
      </c>
      <c r="U2076" s="106" t="s">
        <v>20388</v>
      </c>
      <c r="V2076" s="105" t="s">
        <v>22289</v>
      </c>
      <c r="W2076" s="107" t="s">
        <v>343</v>
      </c>
      <c r="X2076" t="s">
        <v>19277</v>
      </c>
      <c r="AA2076">
        <f ca="1" t="shared" si="65"/>
        <v>18</v>
      </c>
    </row>
    <row r="2077" spans="1:27">
      <c r="A2077" s="101">
        <v>55</v>
      </c>
      <c r="B2077" s="89" t="str">
        <f t="shared" si="64"/>
        <v>452731200208115726</v>
      </c>
      <c r="C2077" s="89" t="s">
        <v>343</v>
      </c>
      <c r="D2077" s="102" t="s">
        <v>8398</v>
      </c>
      <c r="E2077" s="102" t="s">
        <v>143</v>
      </c>
      <c r="F2077" s="103" t="s">
        <v>20178</v>
      </c>
      <c r="G2077" s="103" t="s">
        <v>20182</v>
      </c>
      <c r="H2077" s="104" t="s">
        <v>8397</v>
      </c>
      <c r="I2077" s="103" t="s">
        <v>30</v>
      </c>
      <c r="J2077" s="103" t="s">
        <v>30</v>
      </c>
      <c r="K2077" s="103" t="s">
        <v>30</v>
      </c>
      <c r="L2077" s="103" t="s">
        <v>30</v>
      </c>
      <c r="M2077" s="103" t="s">
        <v>30</v>
      </c>
      <c r="N2077" s="103" t="s">
        <v>30</v>
      </c>
      <c r="O2077" s="103" t="s">
        <v>30</v>
      </c>
      <c r="P2077" s="103" t="s">
        <v>1517</v>
      </c>
      <c r="Q2077" s="103" t="s">
        <v>8400</v>
      </c>
      <c r="R2077" s="105">
        <v>13978104607</v>
      </c>
      <c r="S2077" s="103" t="s">
        <v>8322</v>
      </c>
      <c r="T2077" s="103" t="s">
        <v>63</v>
      </c>
      <c r="U2077" s="106" t="s">
        <v>20762</v>
      </c>
      <c r="V2077" s="105" t="s">
        <v>22290</v>
      </c>
      <c r="W2077" s="107" t="s">
        <v>343</v>
      </c>
      <c r="X2077" t="s">
        <v>19278</v>
      </c>
      <c r="AA2077">
        <f ca="1" t="shared" si="65"/>
        <v>19</v>
      </c>
    </row>
    <row r="2078" spans="1:27">
      <c r="A2078" s="101">
        <v>56</v>
      </c>
      <c r="B2078" s="89" t="str">
        <f t="shared" si="64"/>
        <v>450124200511292727</v>
      </c>
      <c r="C2078" s="89" t="s">
        <v>343</v>
      </c>
      <c r="D2078" s="102" t="s">
        <v>8402</v>
      </c>
      <c r="E2078" s="102" t="s">
        <v>143</v>
      </c>
      <c r="F2078" s="103" t="s">
        <v>20205</v>
      </c>
      <c r="G2078" s="103" t="s">
        <v>22148</v>
      </c>
      <c r="H2078" s="104" t="s">
        <v>8401</v>
      </c>
      <c r="I2078" s="103" t="s">
        <v>27</v>
      </c>
      <c r="J2078" s="103" t="s">
        <v>30</v>
      </c>
      <c r="K2078" s="103" t="s">
        <v>30</v>
      </c>
      <c r="L2078" s="103" t="s">
        <v>30</v>
      </c>
      <c r="M2078" s="103" t="s">
        <v>30</v>
      </c>
      <c r="N2078" s="103" t="s">
        <v>30</v>
      </c>
      <c r="O2078" s="103" t="s">
        <v>27</v>
      </c>
      <c r="P2078" s="103" t="s">
        <v>20253</v>
      </c>
      <c r="Q2078" s="103" t="s">
        <v>8404</v>
      </c>
      <c r="R2078" s="105">
        <v>13737920794</v>
      </c>
      <c r="S2078" s="103" t="s">
        <v>20253</v>
      </c>
      <c r="T2078" s="103" t="s">
        <v>20522</v>
      </c>
      <c r="U2078" s="106" t="s">
        <v>20791</v>
      </c>
      <c r="V2078" s="105" t="s">
        <v>22291</v>
      </c>
      <c r="W2078" s="107" t="s">
        <v>343</v>
      </c>
      <c r="X2078" t="s">
        <v>8403</v>
      </c>
      <c r="AA2078">
        <f ca="1" t="shared" si="65"/>
        <v>15</v>
      </c>
    </row>
    <row r="2079" spans="1:27">
      <c r="A2079" s="101">
        <v>57</v>
      </c>
      <c r="B2079" s="89" t="str">
        <f t="shared" si="64"/>
        <v>45033020040718162X</v>
      </c>
      <c r="C2079" s="89" t="s">
        <v>343</v>
      </c>
      <c r="D2079" s="102" t="s">
        <v>8406</v>
      </c>
      <c r="E2079" s="102" t="s">
        <v>143</v>
      </c>
      <c r="F2079" s="103" t="s">
        <v>20131</v>
      </c>
      <c r="G2079" s="103" t="s">
        <v>20271</v>
      </c>
      <c r="H2079" s="104" t="s">
        <v>8405</v>
      </c>
      <c r="I2079" s="103" t="s">
        <v>27</v>
      </c>
      <c r="J2079" s="103" t="s">
        <v>30</v>
      </c>
      <c r="K2079" s="103" t="s">
        <v>30</v>
      </c>
      <c r="L2079" s="103" t="s">
        <v>30</v>
      </c>
      <c r="M2079" s="103" t="s">
        <v>30</v>
      </c>
      <c r="N2079" s="103" t="s">
        <v>30</v>
      </c>
      <c r="O2079" s="103" t="s">
        <v>27</v>
      </c>
      <c r="P2079" s="103" t="s">
        <v>1517</v>
      </c>
      <c r="Q2079" s="103" t="s">
        <v>8407</v>
      </c>
      <c r="R2079" s="105">
        <v>15296292704</v>
      </c>
      <c r="S2079" s="103" t="s">
        <v>1517</v>
      </c>
      <c r="T2079" s="103" t="s">
        <v>1517</v>
      </c>
      <c r="U2079" s="106" t="s">
        <v>20259</v>
      </c>
      <c r="V2079" s="105" t="s">
        <v>21462</v>
      </c>
      <c r="W2079" s="107" t="s">
        <v>343</v>
      </c>
      <c r="X2079" t="s">
        <v>17828</v>
      </c>
      <c r="AA2079">
        <f ca="1" t="shared" si="65"/>
        <v>17</v>
      </c>
    </row>
    <row r="2080" spans="1:27">
      <c r="A2080" s="101">
        <v>58</v>
      </c>
      <c r="B2080" s="89" t="str">
        <f t="shared" si="64"/>
        <v>35058320040813661X</v>
      </c>
      <c r="C2080" s="89" t="s">
        <v>343</v>
      </c>
      <c r="D2080" s="102" t="s">
        <v>8409</v>
      </c>
      <c r="E2080" s="102" t="s">
        <v>24</v>
      </c>
      <c r="F2080" s="103" t="s">
        <v>20205</v>
      </c>
      <c r="G2080" s="103" t="s">
        <v>20757</v>
      </c>
      <c r="H2080" s="104" t="s">
        <v>8408</v>
      </c>
      <c r="I2080" s="103" t="s">
        <v>30</v>
      </c>
      <c r="J2080" s="103" t="s">
        <v>30</v>
      </c>
      <c r="K2080" s="103" t="s">
        <v>30</v>
      </c>
      <c r="L2080" s="103" t="s">
        <v>30</v>
      </c>
      <c r="M2080" s="103" t="s">
        <v>30</v>
      </c>
      <c r="N2080" s="103" t="s">
        <v>30</v>
      </c>
      <c r="O2080" s="103" t="s">
        <v>27</v>
      </c>
      <c r="P2080" s="103" t="s">
        <v>22062</v>
      </c>
      <c r="Q2080" s="103" t="s">
        <v>8411</v>
      </c>
      <c r="R2080" s="105">
        <v>13737966904</v>
      </c>
      <c r="S2080" s="103" t="s">
        <v>22292</v>
      </c>
      <c r="T2080" s="103" t="s">
        <v>22293</v>
      </c>
      <c r="U2080" s="106" t="s">
        <v>22294</v>
      </c>
      <c r="V2080" s="105" t="s">
        <v>22295</v>
      </c>
      <c r="W2080" s="107" t="s">
        <v>343</v>
      </c>
      <c r="X2080" t="s">
        <v>8410</v>
      </c>
      <c r="AA2080">
        <f ca="1" t="shared" si="65"/>
        <v>17</v>
      </c>
    </row>
    <row r="2081" spans="1:27">
      <c r="A2081" s="101">
        <v>59</v>
      </c>
      <c r="B2081" s="89" t="str">
        <f t="shared" si="64"/>
        <v>451229200312182718</v>
      </c>
      <c r="C2081" s="89" t="s">
        <v>343</v>
      </c>
      <c r="D2081" s="102" t="s">
        <v>6618</v>
      </c>
      <c r="E2081" s="102" t="s">
        <v>24</v>
      </c>
      <c r="F2081" s="103" t="s">
        <v>20178</v>
      </c>
      <c r="G2081" s="103" t="s">
        <v>20433</v>
      </c>
      <c r="H2081" s="104" t="s">
        <v>8412</v>
      </c>
      <c r="I2081" s="103" t="s">
        <v>27</v>
      </c>
      <c r="J2081" s="103" t="s">
        <v>30</v>
      </c>
      <c r="K2081" s="103" t="s">
        <v>30</v>
      </c>
      <c r="L2081" s="103" t="s">
        <v>30</v>
      </c>
      <c r="M2081" s="103" t="s">
        <v>30</v>
      </c>
      <c r="N2081" s="103" t="s">
        <v>30</v>
      </c>
      <c r="O2081" s="103" t="s">
        <v>27</v>
      </c>
      <c r="P2081" s="103" t="s">
        <v>20277</v>
      </c>
      <c r="Q2081" s="103" t="s">
        <v>8414</v>
      </c>
      <c r="R2081" s="105">
        <v>17754792796</v>
      </c>
      <c r="S2081" s="103" t="s">
        <v>1517</v>
      </c>
      <c r="T2081" s="103" t="s">
        <v>20277</v>
      </c>
      <c r="U2081" s="106" t="s">
        <v>20821</v>
      </c>
      <c r="V2081" s="105" t="s">
        <v>21737</v>
      </c>
      <c r="W2081" s="107" t="s">
        <v>343</v>
      </c>
      <c r="X2081" t="s">
        <v>8413</v>
      </c>
      <c r="AA2081">
        <f ca="1" t="shared" si="65"/>
        <v>17</v>
      </c>
    </row>
    <row r="2082" spans="1:27">
      <c r="A2082" s="101">
        <v>60</v>
      </c>
      <c r="B2082" s="89" t="str">
        <f t="shared" si="64"/>
        <v>45273120030927091X</v>
      </c>
      <c r="C2082" s="89" t="s">
        <v>343</v>
      </c>
      <c r="D2082" s="102" t="s">
        <v>8416</v>
      </c>
      <c r="E2082" s="102" t="s">
        <v>24</v>
      </c>
      <c r="F2082" s="103" t="s">
        <v>20131</v>
      </c>
      <c r="G2082" s="103">
        <v>200309</v>
      </c>
      <c r="H2082" s="104" t="s">
        <v>8415</v>
      </c>
      <c r="I2082" s="103" t="s">
        <v>27</v>
      </c>
      <c r="J2082" s="103" t="s">
        <v>30</v>
      </c>
      <c r="K2082" s="103" t="s">
        <v>30</v>
      </c>
      <c r="L2082" s="103" t="s">
        <v>30</v>
      </c>
      <c r="M2082" s="103" t="s">
        <v>30</v>
      </c>
      <c r="N2082" s="103" t="s">
        <v>30</v>
      </c>
      <c r="O2082" s="103" t="s">
        <v>27</v>
      </c>
      <c r="P2082" s="103" t="s">
        <v>1517</v>
      </c>
      <c r="Q2082" s="103" t="s">
        <v>8418</v>
      </c>
      <c r="R2082" s="105">
        <v>18776863267</v>
      </c>
      <c r="S2082" s="103" t="s">
        <v>1517</v>
      </c>
      <c r="T2082" s="103" t="s">
        <v>20151</v>
      </c>
      <c r="U2082" s="106" t="s">
        <v>20151</v>
      </c>
      <c r="V2082" s="105" t="s">
        <v>22296</v>
      </c>
      <c r="W2082" s="107" t="s">
        <v>343</v>
      </c>
      <c r="X2082" t="s">
        <v>17831</v>
      </c>
      <c r="AA2082">
        <f ca="1" t="shared" si="65"/>
        <v>17</v>
      </c>
    </row>
    <row r="2083" spans="1:27">
      <c r="A2083" s="101">
        <v>61</v>
      </c>
      <c r="B2083" s="89" t="str">
        <f t="shared" si="64"/>
        <v>451229200306110611</v>
      </c>
      <c r="C2083" s="89" t="s">
        <v>343</v>
      </c>
      <c r="D2083" s="102" t="s">
        <v>8420</v>
      </c>
      <c r="E2083" s="102" t="s">
        <v>24</v>
      </c>
      <c r="F2083" s="103" t="s">
        <v>20178</v>
      </c>
      <c r="G2083" s="103" t="s">
        <v>20229</v>
      </c>
      <c r="H2083" s="104" t="s">
        <v>8419</v>
      </c>
      <c r="I2083" s="103" t="s">
        <v>30</v>
      </c>
      <c r="J2083" s="103" t="s">
        <v>30</v>
      </c>
      <c r="K2083" s="103" t="s">
        <v>30</v>
      </c>
      <c r="L2083" s="103" t="s">
        <v>30</v>
      </c>
      <c r="M2083" s="103" t="s">
        <v>30</v>
      </c>
      <c r="N2083" s="103" t="s">
        <v>30</v>
      </c>
      <c r="O2083" s="103" t="s">
        <v>27</v>
      </c>
      <c r="P2083" s="103" t="s">
        <v>1517</v>
      </c>
      <c r="Q2083" s="103" t="s">
        <v>8422</v>
      </c>
      <c r="R2083" s="105" t="s">
        <v>8423</v>
      </c>
      <c r="S2083" s="103" t="s">
        <v>8322</v>
      </c>
      <c r="T2083" s="103" t="s">
        <v>99</v>
      </c>
      <c r="U2083" s="106" t="s">
        <v>22297</v>
      </c>
      <c r="V2083" s="105" t="s">
        <v>22298</v>
      </c>
      <c r="W2083" s="107" t="s">
        <v>343</v>
      </c>
      <c r="X2083" t="s">
        <v>19279</v>
      </c>
      <c r="AA2083">
        <f ca="1" t="shared" si="65"/>
        <v>18</v>
      </c>
    </row>
    <row r="2084" spans="1:27">
      <c r="A2084" s="101">
        <v>62</v>
      </c>
      <c r="B2084" s="89" t="str">
        <f t="shared" si="64"/>
        <v>452731200408055115</v>
      </c>
      <c r="C2084" s="89" t="s">
        <v>343</v>
      </c>
      <c r="D2084" s="102" t="s">
        <v>8425</v>
      </c>
      <c r="E2084" s="102" t="s">
        <v>24</v>
      </c>
      <c r="F2084" s="103" t="s">
        <v>20131</v>
      </c>
      <c r="G2084" s="103" t="s">
        <v>20757</v>
      </c>
      <c r="H2084" s="104" t="s">
        <v>8424</v>
      </c>
      <c r="I2084" s="103" t="s">
        <v>30</v>
      </c>
      <c r="J2084" s="103" t="s">
        <v>30</v>
      </c>
      <c r="K2084" s="103" t="s">
        <v>30</v>
      </c>
      <c r="L2084" s="103" t="s">
        <v>30</v>
      </c>
      <c r="M2084" s="103" t="s">
        <v>30</v>
      </c>
      <c r="N2084" s="103" t="s">
        <v>30</v>
      </c>
      <c r="O2084" s="103" t="s">
        <v>27</v>
      </c>
      <c r="P2084" s="103" t="s">
        <v>1517</v>
      </c>
      <c r="Q2084" s="103" t="s">
        <v>8426</v>
      </c>
      <c r="R2084" s="105">
        <v>13471849626</v>
      </c>
      <c r="S2084" s="103" t="s">
        <v>1517</v>
      </c>
      <c r="T2084" s="103" t="s">
        <v>20164</v>
      </c>
      <c r="U2084" s="106" t="s">
        <v>20164</v>
      </c>
      <c r="V2084" s="105" t="s">
        <v>21514</v>
      </c>
      <c r="W2084" s="107" t="s">
        <v>343</v>
      </c>
      <c r="X2084" t="s">
        <v>4714</v>
      </c>
      <c r="AA2084">
        <f ca="1" t="shared" si="65"/>
        <v>17</v>
      </c>
    </row>
    <row r="2085" spans="1:27">
      <c r="A2085" s="101">
        <v>63</v>
      </c>
      <c r="B2085" s="89" t="str">
        <f t="shared" si="64"/>
        <v>452731200309260017</v>
      </c>
      <c r="C2085" s="89" t="s">
        <v>343</v>
      </c>
      <c r="D2085" s="102" t="s">
        <v>8428</v>
      </c>
      <c r="E2085" s="102" t="s">
        <v>24</v>
      </c>
      <c r="F2085" s="103" t="s">
        <v>20131</v>
      </c>
      <c r="G2085" s="103" t="s">
        <v>20168</v>
      </c>
      <c r="H2085" s="104" t="s">
        <v>8427</v>
      </c>
      <c r="I2085" s="103" t="s">
        <v>30</v>
      </c>
      <c r="J2085" s="103" t="s">
        <v>30</v>
      </c>
      <c r="K2085" s="103" t="s">
        <v>30</v>
      </c>
      <c r="L2085" s="103" t="s">
        <v>30</v>
      </c>
      <c r="M2085" s="103" t="s">
        <v>30</v>
      </c>
      <c r="N2085" s="103" t="s">
        <v>27</v>
      </c>
      <c r="O2085" s="103" t="s">
        <v>30</v>
      </c>
      <c r="P2085" s="103" t="s">
        <v>1517</v>
      </c>
      <c r="Q2085" s="103" t="s">
        <v>8430</v>
      </c>
      <c r="R2085" s="105">
        <v>15078613751</v>
      </c>
      <c r="S2085" s="103" t="s">
        <v>1517</v>
      </c>
      <c r="T2085" s="103" t="s">
        <v>20162</v>
      </c>
      <c r="U2085" s="106" t="s">
        <v>22299</v>
      </c>
      <c r="V2085" s="105" t="s">
        <v>22300</v>
      </c>
      <c r="W2085" s="107" t="s">
        <v>343</v>
      </c>
      <c r="X2085" t="s">
        <v>8429</v>
      </c>
      <c r="AA2085">
        <f ca="1" t="shared" si="65"/>
        <v>17</v>
      </c>
    </row>
    <row r="2086" spans="1:27">
      <c r="A2086" s="101">
        <v>64</v>
      </c>
      <c r="B2086" s="89" t="str">
        <f t="shared" si="64"/>
        <v>452731200402105425</v>
      </c>
      <c r="C2086" s="89" t="s">
        <v>343</v>
      </c>
      <c r="D2086" s="102" t="s">
        <v>8432</v>
      </c>
      <c r="E2086" s="102" t="s">
        <v>143</v>
      </c>
      <c r="F2086" s="103" t="s">
        <v>20131</v>
      </c>
      <c r="G2086" s="103" t="s">
        <v>20742</v>
      </c>
      <c r="H2086" s="104" t="s">
        <v>8431</v>
      </c>
      <c r="I2086" s="103" t="s">
        <v>30</v>
      </c>
      <c r="J2086" s="103" t="s">
        <v>30</v>
      </c>
      <c r="K2086" s="103" t="s">
        <v>30</v>
      </c>
      <c r="L2086" s="103" t="s">
        <v>30</v>
      </c>
      <c r="M2086" s="103" t="s">
        <v>30</v>
      </c>
      <c r="N2086" s="103" t="s">
        <v>27</v>
      </c>
      <c r="O2086" s="103" t="s">
        <v>27</v>
      </c>
      <c r="P2086" s="103" t="s">
        <v>1517</v>
      </c>
      <c r="Q2086" s="103" t="s">
        <v>8434</v>
      </c>
      <c r="R2086" s="105">
        <v>15277851026</v>
      </c>
      <c r="S2086" s="103" t="s">
        <v>1517</v>
      </c>
      <c r="T2086" s="103" t="s">
        <v>1517</v>
      </c>
      <c r="U2086" s="106" t="s">
        <v>20233</v>
      </c>
      <c r="V2086" s="105" t="s">
        <v>22301</v>
      </c>
      <c r="W2086" s="107" t="s">
        <v>343</v>
      </c>
      <c r="X2086" t="s">
        <v>17833</v>
      </c>
      <c r="AA2086">
        <f ca="1" t="shared" si="65"/>
        <v>17</v>
      </c>
    </row>
    <row r="2087" spans="1:27">
      <c r="A2087" s="101">
        <v>65</v>
      </c>
      <c r="B2087" s="89" t="str">
        <f t="shared" si="64"/>
        <v>451229200310193624</v>
      </c>
      <c r="C2087" s="89" t="s">
        <v>343</v>
      </c>
      <c r="D2087" s="102" t="s">
        <v>8436</v>
      </c>
      <c r="E2087" s="102" t="s">
        <v>143</v>
      </c>
      <c r="F2087" s="103" t="s">
        <v>20131</v>
      </c>
      <c r="G2087" s="103" t="s">
        <v>20307</v>
      </c>
      <c r="H2087" s="104" t="s">
        <v>8435</v>
      </c>
      <c r="I2087" s="103" t="s">
        <v>30</v>
      </c>
      <c r="J2087" s="103" t="s">
        <v>30</v>
      </c>
      <c r="K2087" s="103" t="s">
        <v>27</v>
      </c>
      <c r="L2087" s="103" t="s">
        <v>30</v>
      </c>
      <c r="M2087" s="103" t="s">
        <v>30</v>
      </c>
      <c r="N2087" s="103" t="s">
        <v>27</v>
      </c>
      <c r="O2087" s="103" t="s">
        <v>27</v>
      </c>
      <c r="P2087" s="103" t="s">
        <v>1517</v>
      </c>
      <c r="Q2087" s="103" t="s">
        <v>8437</v>
      </c>
      <c r="R2087" s="105">
        <v>13317685741</v>
      </c>
      <c r="S2087" s="103" t="s">
        <v>1517</v>
      </c>
      <c r="T2087" s="103" t="s">
        <v>20158</v>
      </c>
      <c r="U2087" s="106" t="s">
        <v>20159</v>
      </c>
      <c r="V2087" s="105" t="s">
        <v>20325</v>
      </c>
      <c r="W2087" s="107" t="s">
        <v>343</v>
      </c>
      <c r="X2087" t="s">
        <v>17834</v>
      </c>
      <c r="AA2087">
        <f ca="1" t="shared" si="65"/>
        <v>17</v>
      </c>
    </row>
    <row r="2088" spans="1:27">
      <c r="A2088" s="112">
        <v>1</v>
      </c>
      <c r="B2088" s="89" t="str">
        <f t="shared" si="64"/>
        <v>452731200312201819</v>
      </c>
      <c r="C2088" s="113" t="s">
        <v>348</v>
      </c>
      <c r="D2088" s="114" t="s">
        <v>8439</v>
      </c>
      <c r="E2088" s="114" t="s">
        <v>24</v>
      </c>
      <c r="F2088" s="115" t="s">
        <v>20131</v>
      </c>
      <c r="G2088" s="115" t="s">
        <v>20433</v>
      </c>
      <c r="H2088" s="116" t="s">
        <v>8438</v>
      </c>
      <c r="I2088" s="115" t="s">
        <v>30</v>
      </c>
      <c r="J2088" s="115" t="s">
        <v>30</v>
      </c>
      <c r="K2088" s="115" t="s">
        <v>30</v>
      </c>
      <c r="L2088" s="115" t="s">
        <v>30</v>
      </c>
      <c r="M2088" s="115" t="s">
        <v>30</v>
      </c>
      <c r="N2088" s="115" t="s">
        <v>30</v>
      </c>
      <c r="O2088" s="115" t="s">
        <v>27</v>
      </c>
      <c r="P2088" s="115" t="s">
        <v>20208</v>
      </c>
      <c r="Q2088" s="103" t="s">
        <v>8440</v>
      </c>
      <c r="R2088" s="105">
        <v>13824252478</v>
      </c>
      <c r="S2088" s="103" t="s">
        <v>1517</v>
      </c>
      <c r="T2088" s="103" t="s">
        <v>20208</v>
      </c>
      <c r="U2088" s="106" t="s">
        <v>20343</v>
      </c>
      <c r="V2088" s="105" t="s">
        <v>20526</v>
      </c>
      <c r="W2088" s="107" t="s">
        <v>348</v>
      </c>
      <c r="X2088" t="s">
        <v>1071</v>
      </c>
      <c r="AA2088">
        <f ca="1" t="shared" si="65"/>
        <v>17</v>
      </c>
    </row>
    <row r="2089" spans="1:27">
      <c r="A2089" s="117">
        <v>2</v>
      </c>
      <c r="B2089" s="89" t="str">
        <f t="shared" si="64"/>
        <v>452731200402060327</v>
      </c>
      <c r="C2089" s="113" t="s">
        <v>348</v>
      </c>
      <c r="D2089" s="114" t="s">
        <v>8443</v>
      </c>
      <c r="E2089" s="114" t="s">
        <v>143</v>
      </c>
      <c r="F2089" s="115" t="s">
        <v>20131</v>
      </c>
      <c r="G2089" s="115" t="s">
        <v>20742</v>
      </c>
      <c r="H2089" s="118" t="s">
        <v>8442</v>
      </c>
      <c r="I2089" s="115" t="s">
        <v>30</v>
      </c>
      <c r="J2089" s="115" t="s">
        <v>30</v>
      </c>
      <c r="K2089" s="115" t="s">
        <v>30</v>
      </c>
      <c r="L2089" s="115" t="s">
        <v>30</v>
      </c>
      <c r="M2089" s="115" t="s">
        <v>30</v>
      </c>
      <c r="N2089" s="115" t="s">
        <v>30</v>
      </c>
      <c r="O2089" s="115" t="s">
        <v>27</v>
      </c>
      <c r="P2089" s="115" t="s">
        <v>20280</v>
      </c>
      <c r="Q2089" s="103" t="s">
        <v>8445</v>
      </c>
      <c r="R2089" s="105">
        <v>18407782900</v>
      </c>
      <c r="S2089" s="103" t="s">
        <v>1517</v>
      </c>
      <c r="T2089" s="103" t="s">
        <v>20280</v>
      </c>
      <c r="U2089" s="106" t="s">
        <v>20333</v>
      </c>
      <c r="V2089" s="105" t="s">
        <v>22302</v>
      </c>
      <c r="W2089" s="107" t="s">
        <v>348</v>
      </c>
      <c r="X2089" t="s">
        <v>8444</v>
      </c>
      <c r="AA2089">
        <f ca="1" t="shared" si="65"/>
        <v>17</v>
      </c>
    </row>
    <row r="2090" spans="1:27">
      <c r="A2090" s="112">
        <v>3</v>
      </c>
      <c r="B2090" s="89" t="str">
        <f t="shared" si="64"/>
        <v>45122920030708032X</v>
      </c>
      <c r="C2090" s="113" t="s">
        <v>348</v>
      </c>
      <c r="D2090" s="114" t="s">
        <v>8447</v>
      </c>
      <c r="E2090" s="114" t="s">
        <v>143</v>
      </c>
      <c r="F2090" s="115" t="s">
        <v>20131</v>
      </c>
      <c r="G2090" s="115" t="s">
        <v>20214</v>
      </c>
      <c r="H2090" s="118" t="s">
        <v>8446</v>
      </c>
      <c r="I2090" s="115" t="s">
        <v>27</v>
      </c>
      <c r="J2090" s="115" t="s">
        <v>30</v>
      </c>
      <c r="K2090" s="115" t="s">
        <v>27</v>
      </c>
      <c r="L2090" s="115" t="s">
        <v>30</v>
      </c>
      <c r="M2090" s="115" t="s">
        <v>30</v>
      </c>
      <c r="N2090" s="115" t="s">
        <v>27</v>
      </c>
      <c r="O2090" s="115" t="s">
        <v>27</v>
      </c>
      <c r="P2090" s="115" t="s">
        <v>20280</v>
      </c>
      <c r="Q2090" s="103" t="s">
        <v>8449</v>
      </c>
      <c r="R2090" s="105">
        <v>15878685224</v>
      </c>
      <c r="S2090" s="103" t="s">
        <v>1517</v>
      </c>
      <c r="T2090" s="103" t="s">
        <v>20280</v>
      </c>
      <c r="U2090" s="106" t="s">
        <v>20712</v>
      </c>
      <c r="V2090" s="105" t="s">
        <v>22303</v>
      </c>
      <c r="W2090" s="107" t="s">
        <v>348</v>
      </c>
      <c r="X2090" t="s">
        <v>8448</v>
      </c>
      <c r="AA2090">
        <f ca="1" t="shared" si="65"/>
        <v>18</v>
      </c>
    </row>
    <row r="2091" spans="1:27">
      <c r="A2091" s="117">
        <v>4</v>
      </c>
      <c r="B2091" s="89" t="str">
        <f t="shared" si="64"/>
        <v>451229200406100613</v>
      </c>
      <c r="C2091" s="113" t="s">
        <v>348</v>
      </c>
      <c r="D2091" s="114" t="s">
        <v>8451</v>
      </c>
      <c r="E2091" s="114" t="s">
        <v>24</v>
      </c>
      <c r="F2091" s="115" t="s">
        <v>20131</v>
      </c>
      <c r="G2091" s="115" t="s">
        <v>21826</v>
      </c>
      <c r="H2091" s="118" t="s">
        <v>8450</v>
      </c>
      <c r="I2091" s="115" t="s">
        <v>30</v>
      </c>
      <c r="J2091" s="115" t="s">
        <v>30</v>
      </c>
      <c r="K2091" s="115" t="s">
        <v>30</v>
      </c>
      <c r="L2091" s="115" t="s">
        <v>30</v>
      </c>
      <c r="M2091" s="115" t="s">
        <v>30</v>
      </c>
      <c r="N2091" s="115" t="s">
        <v>30</v>
      </c>
      <c r="O2091" s="115" t="s">
        <v>27</v>
      </c>
      <c r="P2091" s="115" t="s">
        <v>1517</v>
      </c>
      <c r="Q2091" s="103" t="s">
        <v>8453</v>
      </c>
      <c r="R2091" s="105">
        <v>14715071816</v>
      </c>
      <c r="S2091" s="103" t="s">
        <v>1517</v>
      </c>
      <c r="T2091" s="103" t="s">
        <v>20137</v>
      </c>
      <c r="U2091" s="106" t="s">
        <v>21705</v>
      </c>
      <c r="V2091" s="105" t="s">
        <v>21705</v>
      </c>
      <c r="W2091" s="107" t="s">
        <v>348</v>
      </c>
      <c r="X2091" t="s">
        <v>8452</v>
      </c>
      <c r="AA2091">
        <f ca="1" t="shared" si="65"/>
        <v>17</v>
      </c>
    </row>
    <row r="2092" spans="1:27">
      <c r="A2092" s="112">
        <v>5</v>
      </c>
      <c r="B2092" s="89" t="str">
        <f t="shared" si="64"/>
        <v>452731200403315715</v>
      </c>
      <c r="C2092" s="113" t="s">
        <v>348</v>
      </c>
      <c r="D2092" s="114" t="s">
        <v>8455</v>
      </c>
      <c r="E2092" s="114" t="s">
        <v>24</v>
      </c>
      <c r="F2092" s="115" t="s">
        <v>20131</v>
      </c>
      <c r="G2092" s="115" t="s">
        <v>20707</v>
      </c>
      <c r="H2092" s="118" t="s">
        <v>8454</v>
      </c>
      <c r="I2092" s="115" t="s">
        <v>30</v>
      </c>
      <c r="J2092" s="115" t="s">
        <v>30</v>
      </c>
      <c r="K2092" s="115" t="s">
        <v>27</v>
      </c>
      <c r="L2092" s="115" t="s">
        <v>30</v>
      </c>
      <c r="M2092" s="115" t="s">
        <v>27</v>
      </c>
      <c r="N2092" s="115" t="s">
        <v>30</v>
      </c>
      <c r="O2092" s="115" t="s">
        <v>27</v>
      </c>
      <c r="P2092" s="115" t="s">
        <v>4759</v>
      </c>
      <c r="Q2092" s="103" t="s">
        <v>8456</v>
      </c>
      <c r="R2092" s="105">
        <v>13326875460</v>
      </c>
      <c r="S2092" s="103" t="s">
        <v>1517</v>
      </c>
      <c r="T2092" s="103" t="s">
        <v>1517</v>
      </c>
      <c r="U2092" s="106" t="s">
        <v>20593</v>
      </c>
      <c r="V2092" s="105" t="s">
        <v>20199</v>
      </c>
      <c r="W2092" s="107" t="s">
        <v>348</v>
      </c>
      <c r="X2092" t="s">
        <v>17840</v>
      </c>
      <c r="AA2092">
        <f ca="1" t="shared" si="65"/>
        <v>17</v>
      </c>
    </row>
    <row r="2093" spans="1:27">
      <c r="A2093" s="117">
        <v>6</v>
      </c>
      <c r="B2093" s="89" t="str">
        <f t="shared" si="64"/>
        <v>451229200307182713</v>
      </c>
      <c r="C2093" s="113" t="s">
        <v>348</v>
      </c>
      <c r="D2093" s="114" t="s">
        <v>8458</v>
      </c>
      <c r="E2093" s="114" t="s">
        <v>24</v>
      </c>
      <c r="F2093" s="115" t="s">
        <v>20178</v>
      </c>
      <c r="G2093" s="115" t="s">
        <v>20214</v>
      </c>
      <c r="H2093" s="118" t="s">
        <v>8457</v>
      </c>
      <c r="I2093" s="115" t="s">
        <v>27</v>
      </c>
      <c r="J2093" s="115" t="s">
        <v>30</v>
      </c>
      <c r="K2093" s="115" t="s">
        <v>30</v>
      </c>
      <c r="L2093" s="115" t="s">
        <v>30</v>
      </c>
      <c r="M2093" s="115" t="s">
        <v>30</v>
      </c>
      <c r="N2093" s="115" t="s">
        <v>30</v>
      </c>
      <c r="O2093" s="115" t="s">
        <v>27</v>
      </c>
      <c r="P2093" s="115" t="s">
        <v>20277</v>
      </c>
      <c r="Q2093" s="103" t="s">
        <v>8460</v>
      </c>
      <c r="R2093" s="105">
        <v>18777845419</v>
      </c>
      <c r="S2093" s="103" t="s">
        <v>1517</v>
      </c>
      <c r="T2093" s="103" t="s">
        <v>20277</v>
      </c>
      <c r="U2093" s="106" t="s">
        <v>20303</v>
      </c>
      <c r="V2093" s="105" t="s">
        <v>20958</v>
      </c>
      <c r="W2093" s="107" t="s">
        <v>348</v>
      </c>
      <c r="X2093" t="s">
        <v>8459</v>
      </c>
      <c r="AA2093">
        <f ca="1" t="shared" si="65"/>
        <v>18</v>
      </c>
    </row>
    <row r="2094" spans="1:27">
      <c r="A2094" s="112">
        <v>7</v>
      </c>
      <c r="B2094" s="89" t="str">
        <f t="shared" si="64"/>
        <v>452626200310093205</v>
      </c>
      <c r="C2094" s="113" t="s">
        <v>348</v>
      </c>
      <c r="D2094" s="114" t="s">
        <v>8462</v>
      </c>
      <c r="E2094" s="114" t="s">
        <v>143</v>
      </c>
      <c r="F2094" s="115" t="s">
        <v>20131</v>
      </c>
      <c r="G2094" s="115" t="s">
        <v>20307</v>
      </c>
      <c r="H2094" s="118" t="s">
        <v>8461</v>
      </c>
      <c r="I2094" s="115" t="s">
        <v>27</v>
      </c>
      <c r="J2094" s="115" t="s">
        <v>30</v>
      </c>
      <c r="K2094" s="115" t="s">
        <v>30</v>
      </c>
      <c r="L2094" s="115" t="s">
        <v>30</v>
      </c>
      <c r="M2094" s="115" t="s">
        <v>30</v>
      </c>
      <c r="N2094" s="115" t="s">
        <v>30</v>
      </c>
      <c r="O2094" s="115" t="s">
        <v>27</v>
      </c>
      <c r="P2094" s="115" t="s">
        <v>22304</v>
      </c>
      <c r="Q2094" s="103" t="s">
        <v>8464</v>
      </c>
      <c r="R2094" s="105">
        <v>18707762495</v>
      </c>
      <c r="S2094" s="103" t="s">
        <v>22304</v>
      </c>
      <c r="T2094" s="103" t="s">
        <v>22305</v>
      </c>
      <c r="U2094" s="106" t="s">
        <v>22306</v>
      </c>
      <c r="V2094" s="105" t="s">
        <v>22307</v>
      </c>
      <c r="W2094" s="107" t="s">
        <v>348</v>
      </c>
      <c r="X2094" t="s">
        <v>8463</v>
      </c>
      <c r="AA2094">
        <f ca="1" t="shared" si="65"/>
        <v>17</v>
      </c>
    </row>
    <row r="2095" spans="1:27">
      <c r="A2095" s="117">
        <v>8</v>
      </c>
      <c r="B2095" s="89" t="str">
        <f t="shared" si="64"/>
        <v>452731200303204217</v>
      </c>
      <c r="C2095" s="113" t="s">
        <v>348</v>
      </c>
      <c r="D2095" s="114" t="s">
        <v>8466</v>
      </c>
      <c r="E2095" s="114" t="s">
        <v>24</v>
      </c>
      <c r="F2095" s="115" t="s">
        <v>20131</v>
      </c>
      <c r="G2095" s="115" t="s">
        <v>20202</v>
      </c>
      <c r="H2095" s="118" t="s">
        <v>8465</v>
      </c>
      <c r="I2095" s="115" t="s">
        <v>30</v>
      </c>
      <c r="J2095" s="115" t="s">
        <v>30</v>
      </c>
      <c r="K2095" s="115" t="s">
        <v>27</v>
      </c>
      <c r="L2095" s="115" t="s">
        <v>30</v>
      </c>
      <c r="M2095" s="115" t="s">
        <v>30</v>
      </c>
      <c r="N2095" s="115" t="s">
        <v>30</v>
      </c>
      <c r="O2095" s="115" t="s">
        <v>27</v>
      </c>
      <c r="P2095" s="115" t="s">
        <v>20133</v>
      </c>
      <c r="Q2095" s="103" t="s">
        <v>8467</v>
      </c>
      <c r="R2095" s="105">
        <v>18278867711</v>
      </c>
      <c r="S2095" s="103" t="s">
        <v>1517</v>
      </c>
      <c r="T2095" s="103" t="s">
        <v>22308</v>
      </c>
      <c r="U2095" s="106" t="s">
        <v>20321</v>
      </c>
      <c r="V2095" s="105" t="s">
        <v>20221</v>
      </c>
      <c r="W2095" s="107" t="s">
        <v>348</v>
      </c>
      <c r="X2095" t="s">
        <v>19280</v>
      </c>
      <c r="AA2095">
        <f ca="1" t="shared" si="65"/>
        <v>18</v>
      </c>
    </row>
    <row r="2096" spans="1:27">
      <c r="A2096" s="112">
        <v>9</v>
      </c>
      <c r="B2096" s="89" t="str">
        <f t="shared" si="64"/>
        <v>452731200311170010</v>
      </c>
      <c r="C2096" s="113" t="s">
        <v>348</v>
      </c>
      <c r="D2096" s="114" t="s">
        <v>8469</v>
      </c>
      <c r="E2096" s="114" t="s">
        <v>24</v>
      </c>
      <c r="F2096" s="115" t="s">
        <v>20131</v>
      </c>
      <c r="G2096" s="115" t="s">
        <v>20423</v>
      </c>
      <c r="H2096" s="118" t="s">
        <v>8468</v>
      </c>
      <c r="I2096" s="115" t="s">
        <v>30</v>
      </c>
      <c r="J2096" s="115" t="s">
        <v>30</v>
      </c>
      <c r="K2096" s="115" t="s">
        <v>30</v>
      </c>
      <c r="L2096" s="115" t="s">
        <v>30</v>
      </c>
      <c r="M2096" s="115" t="s">
        <v>30</v>
      </c>
      <c r="N2096" s="115" t="s">
        <v>30</v>
      </c>
      <c r="O2096" s="115" t="s">
        <v>27</v>
      </c>
      <c r="P2096" s="115" t="s">
        <v>1517</v>
      </c>
      <c r="Q2096" s="103" t="s">
        <v>8471</v>
      </c>
      <c r="R2096" s="105">
        <v>13558289902</v>
      </c>
      <c r="S2096" s="103" t="s">
        <v>1517</v>
      </c>
      <c r="T2096" s="103" t="s">
        <v>1517</v>
      </c>
      <c r="U2096" s="106">
        <v>0</v>
      </c>
      <c r="V2096" s="105" t="s">
        <v>20799</v>
      </c>
      <c r="W2096" s="107" t="s">
        <v>348</v>
      </c>
      <c r="X2096" t="s">
        <v>17841</v>
      </c>
      <c r="AA2096">
        <f ca="1" t="shared" si="65"/>
        <v>17</v>
      </c>
    </row>
    <row r="2097" spans="1:27">
      <c r="A2097" s="117">
        <v>10</v>
      </c>
      <c r="B2097" s="89" t="str">
        <f t="shared" si="64"/>
        <v>452731200505270319</v>
      </c>
      <c r="C2097" s="113" t="s">
        <v>348</v>
      </c>
      <c r="D2097" s="114" t="s">
        <v>8474</v>
      </c>
      <c r="E2097" s="114" t="s">
        <v>24</v>
      </c>
      <c r="F2097" s="115" t="s">
        <v>20131</v>
      </c>
      <c r="G2097" s="115" t="s">
        <v>20371</v>
      </c>
      <c r="H2097" s="118" t="s">
        <v>8473</v>
      </c>
      <c r="I2097" s="115" t="s">
        <v>30</v>
      </c>
      <c r="J2097" s="115" t="s">
        <v>30</v>
      </c>
      <c r="K2097" s="115" t="s">
        <v>27</v>
      </c>
      <c r="L2097" s="115" t="s">
        <v>30</v>
      </c>
      <c r="M2097" s="115" t="s">
        <v>30</v>
      </c>
      <c r="N2097" s="115" t="s">
        <v>30</v>
      </c>
      <c r="O2097" s="115" t="s">
        <v>27</v>
      </c>
      <c r="P2097" s="115" t="s">
        <v>20280</v>
      </c>
      <c r="Q2097" s="103" t="s">
        <v>8476</v>
      </c>
      <c r="R2097" s="105">
        <v>13768280544</v>
      </c>
      <c r="S2097" s="103" t="s">
        <v>1517</v>
      </c>
      <c r="T2097" s="103" t="s">
        <v>20280</v>
      </c>
      <c r="U2097" s="106" t="s">
        <v>21068</v>
      </c>
      <c r="V2097" s="105" t="s">
        <v>22309</v>
      </c>
      <c r="W2097" s="107" t="s">
        <v>348</v>
      </c>
      <c r="X2097" t="s">
        <v>8475</v>
      </c>
      <c r="AA2097">
        <f ca="1" t="shared" si="65"/>
        <v>16</v>
      </c>
    </row>
    <row r="2098" spans="1:27">
      <c r="A2098" s="112">
        <v>11</v>
      </c>
      <c r="B2098" s="89" t="str">
        <f t="shared" si="64"/>
        <v>451229200304082143</v>
      </c>
      <c r="C2098" s="113" t="s">
        <v>348</v>
      </c>
      <c r="D2098" s="114" t="s">
        <v>8478</v>
      </c>
      <c r="E2098" s="114" t="s">
        <v>143</v>
      </c>
      <c r="F2098" s="115" t="s">
        <v>20178</v>
      </c>
      <c r="G2098" s="115" t="s">
        <v>20154</v>
      </c>
      <c r="H2098" s="118" t="s">
        <v>8477</v>
      </c>
      <c r="I2098" s="115" t="s">
        <v>27</v>
      </c>
      <c r="J2098" s="115" t="s">
        <v>30</v>
      </c>
      <c r="K2098" s="115" t="s">
        <v>30</v>
      </c>
      <c r="L2098" s="115" t="s">
        <v>30</v>
      </c>
      <c r="M2098" s="115" t="s">
        <v>30</v>
      </c>
      <c r="N2098" s="115" t="s">
        <v>30</v>
      </c>
      <c r="O2098" s="115" t="s">
        <v>27</v>
      </c>
      <c r="P2098" s="115" t="s">
        <v>4759</v>
      </c>
      <c r="Q2098" s="103" t="s">
        <v>8479</v>
      </c>
      <c r="R2098" s="105">
        <v>18176744743</v>
      </c>
      <c r="S2098" s="103" t="s">
        <v>1517</v>
      </c>
      <c r="T2098" s="103" t="s">
        <v>20240</v>
      </c>
      <c r="U2098" s="106" t="s">
        <v>20589</v>
      </c>
      <c r="V2098" s="105" t="s">
        <v>21732</v>
      </c>
      <c r="W2098" s="107" t="s">
        <v>348</v>
      </c>
      <c r="X2098" t="s">
        <v>5709</v>
      </c>
      <c r="AA2098">
        <f ca="1" t="shared" si="65"/>
        <v>18</v>
      </c>
    </row>
    <row r="2099" spans="1:27">
      <c r="A2099" s="117">
        <v>12</v>
      </c>
      <c r="B2099" s="89" t="str">
        <f t="shared" si="64"/>
        <v>451229200409121815</v>
      </c>
      <c r="C2099" s="113" t="s">
        <v>348</v>
      </c>
      <c r="D2099" s="114" t="s">
        <v>7237</v>
      </c>
      <c r="E2099" s="114" t="s">
        <v>24</v>
      </c>
      <c r="F2099" s="115" t="s">
        <v>20131</v>
      </c>
      <c r="G2099" s="115" t="s">
        <v>20351</v>
      </c>
      <c r="H2099" s="118" t="s">
        <v>8481</v>
      </c>
      <c r="I2099" s="115" t="s">
        <v>30</v>
      </c>
      <c r="J2099" s="115" t="s">
        <v>30</v>
      </c>
      <c r="K2099" s="115" t="s">
        <v>27</v>
      </c>
      <c r="L2099" s="115" t="s">
        <v>30</v>
      </c>
      <c r="M2099" s="115" t="s">
        <v>30</v>
      </c>
      <c r="N2099" s="115" t="s">
        <v>30</v>
      </c>
      <c r="O2099" s="115" t="s">
        <v>27</v>
      </c>
      <c r="P2099" s="115" t="s">
        <v>1517</v>
      </c>
      <c r="Q2099" s="103" t="s">
        <v>8482</v>
      </c>
      <c r="R2099" s="105">
        <v>15992915182</v>
      </c>
      <c r="S2099" s="103" t="s">
        <v>1517</v>
      </c>
      <c r="T2099" s="103" t="s">
        <v>20208</v>
      </c>
      <c r="U2099" s="106" t="s">
        <v>20341</v>
      </c>
      <c r="V2099" s="105" t="s">
        <v>22214</v>
      </c>
      <c r="W2099" s="107" t="s">
        <v>348</v>
      </c>
      <c r="X2099" t="s">
        <v>8047</v>
      </c>
      <c r="AA2099">
        <f ca="1" t="shared" si="65"/>
        <v>16</v>
      </c>
    </row>
    <row r="2100" spans="1:27">
      <c r="A2100" s="112">
        <v>13</v>
      </c>
      <c r="B2100" s="89" t="str">
        <f t="shared" si="64"/>
        <v>452731200202052429</v>
      </c>
      <c r="C2100" s="113" t="s">
        <v>348</v>
      </c>
      <c r="D2100" s="114" t="s">
        <v>2151</v>
      </c>
      <c r="E2100" s="114" t="s">
        <v>143</v>
      </c>
      <c r="F2100" s="115" t="s">
        <v>20178</v>
      </c>
      <c r="G2100" s="115" t="s">
        <v>20194</v>
      </c>
      <c r="H2100" s="118" t="s">
        <v>8483</v>
      </c>
      <c r="I2100" s="115" t="s">
        <v>27</v>
      </c>
      <c r="J2100" s="115" t="s">
        <v>30</v>
      </c>
      <c r="K2100" s="115" t="s">
        <v>30</v>
      </c>
      <c r="L2100" s="115" t="s">
        <v>30</v>
      </c>
      <c r="M2100" s="115" t="s">
        <v>30</v>
      </c>
      <c r="N2100" s="115" t="s">
        <v>30</v>
      </c>
      <c r="O2100" s="115" t="s">
        <v>27</v>
      </c>
      <c r="P2100" s="115" t="s">
        <v>20191</v>
      </c>
      <c r="Q2100" s="103" t="s">
        <v>8485</v>
      </c>
      <c r="R2100" s="105">
        <v>13647780206</v>
      </c>
      <c r="S2100" s="103" t="s">
        <v>1517</v>
      </c>
      <c r="T2100" s="103" t="s">
        <v>20191</v>
      </c>
      <c r="U2100" s="106" t="s">
        <v>20570</v>
      </c>
      <c r="V2100" s="105" t="s">
        <v>20180</v>
      </c>
      <c r="W2100" s="107" t="s">
        <v>348</v>
      </c>
      <c r="X2100" t="s">
        <v>8484</v>
      </c>
      <c r="AA2100">
        <f ca="1" t="shared" si="65"/>
        <v>19</v>
      </c>
    </row>
    <row r="2101" spans="1:27">
      <c r="A2101" s="117">
        <v>14</v>
      </c>
      <c r="B2101" s="89" t="str">
        <f t="shared" si="64"/>
        <v>451229200303242125</v>
      </c>
      <c r="C2101" s="113" t="s">
        <v>348</v>
      </c>
      <c r="D2101" s="114" t="s">
        <v>8487</v>
      </c>
      <c r="E2101" s="114" t="s">
        <v>143</v>
      </c>
      <c r="F2101" s="115" t="s">
        <v>20178</v>
      </c>
      <c r="G2101" s="115" t="s">
        <v>20202</v>
      </c>
      <c r="H2101" s="118" t="s">
        <v>8486</v>
      </c>
      <c r="I2101" s="115" t="s">
        <v>27</v>
      </c>
      <c r="J2101" s="115" t="s">
        <v>30</v>
      </c>
      <c r="K2101" s="115" t="s">
        <v>30</v>
      </c>
      <c r="L2101" s="115" t="s">
        <v>30</v>
      </c>
      <c r="M2101" s="115" t="s">
        <v>30</v>
      </c>
      <c r="N2101" s="115" t="s">
        <v>30</v>
      </c>
      <c r="O2101" s="115" t="s">
        <v>27</v>
      </c>
      <c r="P2101" s="115" t="s">
        <v>20240</v>
      </c>
      <c r="Q2101" s="103" t="s">
        <v>980</v>
      </c>
      <c r="R2101" s="105">
        <v>15078636104</v>
      </c>
      <c r="S2101" s="103" t="s">
        <v>8322</v>
      </c>
      <c r="T2101" s="103" t="s">
        <v>20240</v>
      </c>
      <c r="U2101" s="106" t="s">
        <v>22310</v>
      </c>
      <c r="V2101" s="105" t="s">
        <v>22311</v>
      </c>
      <c r="W2101" s="107" t="s">
        <v>348</v>
      </c>
      <c r="X2101" t="s">
        <v>19281</v>
      </c>
      <c r="AA2101">
        <f ca="1" t="shared" si="65"/>
        <v>18</v>
      </c>
    </row>
    <row r="2102" spans="1:27">
      <c r="A2102" s="112">
        <v>15</v>
      </c>
      <c r="B2102" s="89" t="str">
        <f t="shared" si="64"/>
        <v>451229200402032713</v>
      </c>
      <c r="C2102" s="113" t="s">
        <v>348</v>
      </c>
      <c r="D2102" s="114" t="s">
        <v>6544</v>
      </c>
      <c r="E2102" s="114" t="s">
        <v>24</v>
      </c>
      <c r="F2102" s="115" t="s">
        <v>20131</v>
      </c>
      <c r="G2102" s="115" t="s">
        <v>20742</v>
      </c>
      <c r="H2102" s="118" t="s">
        <v>8489</v>
      </c>
      <c r="I2102" s="115" t="s">
        <v>30</v>
      </c>
      <c r="J2102" s="115" t="s">
        <v>30</v>
      </c>
      <c r="K2102" s="115" t="s">
        <v>30</v>
      </c>
      <c r="L2102" s="115" t="s">
        <v>30</v>
      </c>
      <c r="M2102" s="115" t="s">
        <v>30</v>
      </c>
      <c r="N2102" s="115" t="s">
        <v>30</v>
      </c>
      <c r="O2102" s="115" t="s">
        <v>27</v>
      </c>
      <c r="P2102" s="115" t="s">
        <v>1517</v>
      </c>
      <c r="Q2102" s="103" t="s">
        <v>8490</v>
      </c>
      <c r="R2102" s="105">
        <v>18978757041</v>
      </c>
      <c r="S2102" s="103" t="s">
        <v>1517</v>
      </c>
      <c r="T2102" s="103" t="s">
        <v>20277</v>
      </c>
      <c r="U2102" s="106" t="s">
        <v>21126</v>
      </c>
      <c r="V2102" s="105" t="s">
        <v>21647</v>
      </c>
      <c r="W2102" s="107" t="s">
        <v>348</v>
      </c>
      <c r="X2102" t="s">
        <v>7148</v>
      </c>
      <c r="AA2102">
        <f ca="1" t="shared" si="65"/>
        <v>17</v>
      </c>
    </row>
    <row r="2103" spans="1:27">
      <c r="A2103" s="117">
        <v>16</v>
      </c>
      <c r="B2103" s="89" t="str">
        <f t="shared" si="64"/>
        <v>451229200311081827</v>
      </c>
      <c r="C2103" s="113" t="s">
        <v>348</v>
      </c>
      <c r="D2103" s="114" t="s">
        <v>8493</v>
      </c>
      <c r="E2103" s="114" t="s">
        <v>143</v>
      </c>
      <c r="F2103" s="115" t="s">
        <v>20131</v>
      </c>
      <c r="G2103" s="115" t="s">
        <v>20423</v>
      </c>
      <c r="H2103" s="118" t="s">
        <v>8492</v>
      </c>
      <c r="I2103" s="115" t="s">
        <v>27</v>
      </c>
      <c r="J2103" s="115" t="s">
        <v>30</v>
      </c>
      <c r="K2103" s="115" t="s">
        <v>30</v>
      </c>
      <c r="L2103" s="115" t="s">
        <v>30</v>
      </c>
      <c r="M2103" s="115" t="s">
        <v>30</v>
      </c>
      <c r="N2103" s="115" t="s">
        <v>30</v>
      </c>
      <c r="O2103" s="115" t="s">
        <v>27</v>
      </c>
      <c r="P2103" s="115" t="s">
        <v>20208</v>
      </c>
      <c r="Q2103" s="103" t="s">
        <v>8494</v>
      </c>
      <c r="R2103" s="105">
        <v>15177892741</v>
      </c>
      <c r="S2103" s="103" t="s">
        <v>1517</v>
      </c>
      <c r="T2103" s="103" t="s">
        <v>115</v>
      </c>
      <c r="U2103" s="106" t="s">
        <v>20341</v>
      </c>
      <c r="V2103" s="105" t="s">
        <v>21858</v>
      </c>
      <c r="W2103" s="107" t="s">
        <v>348</v>
      </c>
      <c r="X2103" t="s">
        <v>22312</v>
      </c>
      <c r="AA2103">
        <f ca="1" t="shared" si="65"/>
        <v>17</v>
      </c>
    </row>
    <row r="2104" spans="1:27">
      <c r="A2104" s="112">
        <v>17</v>
      </c>
      <c r="B2104" s="89" t="str">
        <f t="shared" si="64"/>
        <v>451229200310070317</v>
      </c>
      <c r="C2104" s="113" t="s">
        <v>348</v>
      </c>
      <c r="D2104" s="114" t="s">
        <v>8496</v>
      </c>
      <c r="E2104" s="114" t="s">
        <v>24</v>
      </c>
      <c r="F2104" s="115" t="s">
        <v>20131</v>
      </c>
      <c r="G2104" s="115" t="s">
        <v>20307</v>
      </c>
      <c r="H2104" s="118" t="s">
        <v>8495</v>
      </c>
      <c r="I2104" s="115" t="s">
        <v>30</v>
      </c>
      <c r="J2104" s="115" t="s">
        <v>30</v>
      </c>
      <c r="K2104" s="115" t="s">
        <v>30</v>
      </c>
      <c r="L2104" s="115" t="s">
        <v>30</v>
      </c>
      <c r="M2104" s="115" t="s">
        <v>30</v>
      </c>
      <c r="N2104" s="115" t="s">
        <v>30</v>
      </c>
      <c r="O2104" s="115" t="s">
        <v>27</v>
      </c>
      <c r="P2104" s="115" t="s">
        <v>1517</v>
      </c>
      <c r="Q2104" s="103" t="s">
        <v>8498</v>
      </c>
      <c r="R2104" s="105">
        <v>13788180194</v>
      </c>
      <c r="S2104" s="103" t="s">
        <v>1517</v>
      </c>
      <c r="T2104" s="103" t="s">
        <v>20280</v>
      </c>
      <c r="U2104" s="106" t="s">
        <v>20281</v>
      </c>
      <c r="V2104" s="105" t="s">
        <v>22313</v>
      </c>
      <c r="W2104" s="107" t="s">
        <v>348</v>
      </c>
      <c r="X2104" t="s">
        <v>8497</v>
      </c>
      <c r="AA2104">
        <f ca="1" t="shared" si="65"/>
        <v>17</v>
      </c>
    </row>
    <row r="2105" spans="1:27">
      <c r="A2105" s="117">
        <v>18</v>
      </c>
      <c r="B2105" s="89" t="str">
        <f t="shared" si="64"/>
        <v>451229200706050339</v>
      </c>
      <c r="C2105" s="113" t="s">
        <v>348</v>
      </c>
      <c r="D2105" s="114" t="s">
        <v>8500</v>
      </c>
      <c r="E2105" s="114" t="s">
        <v>24</v>
      </c>
      <c r="F2105" s="115" t="s">
        <v>20178</v>
      </c>
      <c r="G2105" s="115" t="s">
        <v>22314</v>
      </c>
      <c r="H2105" s="118" t="s">
        <v>8499</v>
      </c>
      <c r="I2105" s="115" t="s">
        <v>30</v>
      </c>
      <c r="J2105" s="115" t="s">
        <v>30</v>
      </c>
      <c r="K2105" s="115" t="s">
        <v>30</v>
      </c>
      <c r="L2105" s="115" t="s">
        <v>30</v>
      </c>
      <c r="M2105" s="115" t="s">
        <v>30</v>
      </c>
      <c r="N2105" s="115" t="s">
        <v>30</v>
      </c>
      <c r="O2105" s="115" t="s">
        <v>27</v>
      </c>
      <c r="P2105" s="115" t="s">
        <v>1517</v>
      </c>
      <c r="Q2105" s="103" t="s">
        <v>8502</v>
      </c>
      <c r="R2105" s="105">
        <v>18378891684</v>
      </c>
      <c r="S2105" s="103" t="s">
        <v>1517</v>
      </c>
      <c r="T2105" s="103" t="s">
        <v>20280</v>
      </c>
      <c r="U2105" s="106" t="s">
        <v>21018</v>
      </c>
      <c r="V2105" s="105" t="s">
        <v>22315</v>
      </c>
      <c r="W2105" s="107" t="s">
        <v>348</v>
      </c>
      <c r="X2105" t="s">
        <v>8501</v>
      </c>
      <c r="AA2105">
        <f ca="1" t="shared" si="65"/>
        <v>14</v>
      </c>
    </row>
    <row r="2106" spans="1:27">
      <c r="A2106" s="112">
        <v>19</v>
      </c>
      <c r="B2106" s="89" t="str">
        <f t="shared" si="64"/>
        <v>452731200407040640</v>
      </c>
      <c r="C2106" s="113" t="s">
        <v>348</v>
      </c>
      <c r="D2106" s="114" t="s">
        <v>8504</v>
      </c>
      <c r="E2106" s="114" t="s">
        <v>143</v>
      </c>
      <c r="F2106" s="115" t="s">
        <v>20178</v>
      </c>
      <c r="G2106" s="115" t="s">
        <v>20271</v>
      </c>
      <c r="H2106" s="118" t="s">
        <v>8503</v>
      </c>
      <c r="I2106" s="115" t="s">
        <v>30</v>
      </c>
      <c r="J2106" s="115" t="s">
        <v>30</v>
      </c>
      <c r="K2106" s="115" t="s">
        <v>30</v>
      </c>
      <c r="L2106" s="115" t="s">
        <v>30</v>
      </c>
      <c r="M2106" s="115" t="s">
        <v>30</v>
      </c>
      <c r="N2106" s="115" t="s">
        <v>30</v>
      </c>
      <c r="O2106" s="115" t="s">
        <v>27</v>
      </c>
      <c r="P2106" s="115" t="s">
        <v>20137</v>
      </c>
      <c r="Q2106" s="103" t="s">
        <v>8506</v>
      </c>
      <c r="R2106" s="105">
        <v>18177872764</v>
      </c>
      <c r="S2106" s="103" t="s">
        <v>1517</v>
      </c>
      <c r="T2106" s="103" t="s">
        <v>99</v>
      </c>
      <c r="U2106" s="106" t="s">
        <v>21867</v>
      </c>
      <c r="V2106" s="105" t="s">
        <v>22316</v>
      </c>
      <c r="W2106" s="107" t="s">
        <v>348</v>
      </c>
      <c r="X2106" t="s">
        <v>19335</v>
      </c>
      <c r="AA2106">
        <f ca="1" t="shared" si="65"/>
        <v>17</v>
      </c>
    </row>
    <row r="2107" spans="1:27">
      <c r="A2107" s="117">
        <v>20</v>
      </c>
      <c r="B2107" s="89" t="str">
        <f t="shared" si="64"/>
        <v>451229200303064242</v>
      </c>
      <c r="C2107" s="113" t="s">
        <v>348</v>
      </c>
      <c r="D2107" s="114" t="s">
        <v>8509</v>
      </c>
      <c r="E2107" s="114" t="s">
        <v>143</v>
      </c>
      <c r="F2107" s="115" t="s">
        <v>20131</v>
      </c>
      <c r="G2107" s="115" t="s">
        <v>20202</v>
      </c>
      <c r="H2107" s="118" t="s">
        <v>8508</v>
      </c>
      <c r="I2107" s="115" t="s">
        <v>30</v>
      </c>
      <c r="J2107" s="115" t="s">
        <v>30</v>
      </c>
      <c r="K2107" s="115" t="s">
        <v>27</v>
      </c>
      <c r="L2107" s="115" t="s">
        <v>30</v>
      </c>
      <c r="M2107" s="115" t="s">
        <v>30</v>
      </c>
      <c r="N2107" s="115" t="s">
        <v>27</v>
      </c>
      <c r="O2107" s="115" t="s">
        <v>27</v>
      </c>
      <c r="P2107" s="115" t="s">
        <v>20133</v>
      </c>
      <c r="Q2107" s="103" t="s">
        <v>8510</v>
      </c>
      <c r="R2107" s="105">
        <v>18176135010</v>
      </c>
      <c r="S2107" s="103" t="s">
        <v>1517</v>
      </c>
      <c r="T2107" s="103" t="s">
        <v>20133</v>
      </c>
      <c r="U2107" s="106" t="s">
        <v>20528</v>
      </c>
      <c r="V2107" s="105" t="s">
        <v>21542</v>
      </c>
      <c r="W2107" s="107" t="s">
        <v>348</v>
      </c>
      <c r="X2107" t="s">
        <v>4849</v>
      </c>
      <c r="AA2107">
        <f ca="1" t="shared" si="65"/>
        <v>18</v>
      </c>
    </row>
    <row r="2108" spans="1:27">
      <c r="A2108" s="112">
        <v>21</v>
      </c>
      <c r="B2108" s="89" t="str">
        <f t="shared" si="64"/>
        <v>451229200102050020</v>
      </c>
      <c r="C2108" s="113" t="s">
        <v>348</v>
      </c>
      <c r="D2108" s="114" t="s">
        <v>8512</v>
      </c>
      <c r="E2108" s="114" t="s">
        <v>143</v>
      </c>
      <c r="F2108" s="115" t="s">
        <v>20178</v>
      </c>
      <c r="G2108" s="115" t="s">
        <v>20249</v>
      </c>
      <c r="H2108" s="118" t="s">
        <v>8511</v>
      </c>
      <c r="I2108" s="115" t="s">
        <v>30</v>
      </c>
      <c r="J2108" s="115" t="s">
        <v>30</v>
      </c>
      <c r="K2108" s="115" t="s">
        <v>27</v>
      </c>
      <c r="L2108" s="115" t="s">
        <v>30</v>
      </c>
      <c r="M2108" s="115" t="s">
        <v>30</v>
      </c>
      <c r="N2108" s="115" t="s">
        <v>30</v>
      </c>
      <c r="O2108" s="115" t="s">
        <v>27</v>
      </c>
      <c r="P2108" s="115" t="s">
        <v>1517</v>
      </c>
      <c r="Q2108" s="103" t="s">
        <v>8514</v>
      </c>
      <c r="R2108" s="105">
        <v>18378891816</v>
      </c>
      <c r="S2108" s="103" t="s">
        <v>1517</v>
      </c>
      <c r="T2108" s="103" t="s">
        <v>63</v>
      </c>
      <c r="U2108" s="106" t="s">
        <v>22317</v>
      </c>
      <c r="V2108" s="105" t="s">
        <v>22318</v>
      </c>
      <c r="W2108" s="107" t="s">
        <v>348</v>
      </c>
      <c r="X2108" t="s">
        <v>19282</v>
      </c>
      <c r="AA2108">
        <f ca="1" t="shared" si="65"/>
        <v>20</v>
      </c>
    </row>
    <row r="2109" spans="1:27">
      <c r="A2109" s="117">
        <v>22</v>
      </c>
      <c r="B2109" s="89" t="str">
        <f t="shared" si="64"/>
        <v>451229200403045719</v>
      </c>
      <c r="C2109" s="113" t="s">
        <v>348</v>
      </c>
      <c r="D2109" s="114" t="s">
        <v>8516</v>
      </c>
      <c r="E2109" s="114" t="s">
        <v>24</v>
      </c>
      <c r="F2109" s="115" t="s">
        <v>20178</v>
      </c>
      <c r="G2109" s="115" t="s">
        <v>20707</v>
      </c>
      <c r="H2109" s="118" t="s">
        <v>8515</v>
      </c>
      <c r="I2109" s="115" t="s">
        <v>27</v>
      </c>
      <c r="J2109" s="115" t="s">
        <v>27</v>
      </c>
      <c r="K2109" s="115" t="s">
        <v>30</v>
      </c>
      <c r="L2109" s="115" t="s">
        <v>30</v>
      </c>
      <c r="M2109" s="115" t="s">
        <v>30</v>
      </c>
      <c r="N2109" s="115" t="s">
        <v>27</v>
      </c>
      <c r="O2109" s="115" t="s">
        <v>27</v>
      </c>
      <c r="P2109" s="115" t="s">
        <v>1517</v>
      </c>
      <c r="Q2109" s="103" t="s">
        <v>8518</v>
      </c>
      <c r="R2109" s="105">
        <v>18177130341</v>
      </c>
      <c r="S2109" s="103" t="s">
        <v>1517</v>
      </c>
      <c r="T2109" s="103" t="s">
        <v>1517</v>
      </c>
      <c r="U2109" s="106" t="s">
        <v>20233</v>
      </c>
      <c r="V2109" s="105" t="s">
        <v>22319</v>
      </c>
      <c r="W2109" s="107" t="s">
        <v>348</v>
      </c>
      <c r="X2109" t="s">
        <v>17843</v>
      </c>
      <c r="AA2109">
        <f ca="1" t="shared" si="65"/>
        <v>17</v>
      </c>
    </row>
    <row r="2110" spans="1:27">
      <c r="A2110" s="112">
        <v>23</v>
      </c>
      <c r="B2110" s="89" t="str">
        <f t="shared" si="64"/>
        <v>452731200212051833</v>
      </c>
      <c r="C2110" s="113" t="s">
        <v>348</v>
      </c>
      <c r="D2110" s="114" t="s">
        <v>8520</v>
      </c>
      <c r="E2110" s="114" t="s">
        <v>24</v>
      </c>
      <c r="F2110" s="115" t="s">
        <v>20131</v>
      </c>
      <c r="G2110" s="115" t="s">
        <v>20136</v>
      </c>
      <c r="H2110" s="118" t="s">
        <v>8519</v>
      </c>
      <c r="I2110" s="115" t="s">
        <v>30</v>
      </c>
      <c r="J2110" s="115" t="s">
        <v>30</v>
      </c>
      <c r="K2110" s="115" t="s">
        <v>30</v>
      </c>
      <c r="L2110" s="115" t="s">
        <v>30</v>
      </c>
      <c r="M2110" s="115" t="s">
        <v>30</v>
      </c>
      <c r="N2110" s="115" t="s">
        <v>30</v>
      </c>
      <c r="O2110" s="115" t="s">
        <v>27</v>
      </c>
      <c r="P2110" s="115" t="s">
        <v>8322</v>
      </c>
      <c r="Q2110" s="103" t="s">
        <v>8521</v>
      </c>
      <c r="R2110" s="105" t="s">
        <v>8522</v>
      </c>
      <c r="S2110" s="103" t="s">
        <v>8322</v>
      </c>
      <c r="T2110" s="103" t="s">
        <v>115</v>
      </c>
      <c r="U2110" s="106" t="s">
        <v>22320</v>
      </c>
      <c r="V2110" s="105" t="s">
        <v>22321</v>
      </c>
      <c r="W2110" s="107" t="s">
        <v>348</v>
      </c>
      <c r="X2110" t="s">
        <v>19283</v>
      </c>
      <c r="AA2110">
        <f ca="1" t="shared" si="65"/>
        <v>18</v>
      </c>
    </row>
    <row r="2111" spans="1:27">
      <c r="A2111" s="117">
        <v>24</v>
      </c>
      <c r="B2111" s="89" t="str">
        <f t="shared" si="64"/>
        <v>452731200204264265</v>
      </c>
      <c r="C2111" s="113" t="s">
        <v>348</v>
      </c>
      <c r="D2111" s="114" t="s">
        <v>8524</v>
      </c>
      <c r="E2111" s="114" t="s">
        <v>143</v>
      </c>
      <c r="F2111" s="115" t="s">
        <v>20131</v>
      </c>
      <c r="G2111" s="115" t="s">
        <v>20297</v>
      </c>
      <c r="H2111" s="118" t="s">
        <v>8523</v>
      </c>
      <c r="I2111" s="115" t="s">
        <v>30</v>
      </c>
      <c r="J2111" s="115" t="s">
        <v>30</v>
      </c>
      <c r="K2111" s="115" t="s">
        <v>30</v>
      </c>
      <c r="L2111" s="115" t="s">
        <v>30</v>
      </c>
      <c r="M2111" s="115" t="s">
        <v>30</v>
      </c>
      <c r="N2111" s="115" t="s">
        <v>27</v>
      </c>
      <c r="O2111" s="115" t="s">
        <v>27</v>
      </c>
      <c r="P2111" s="115" t="s">
        <v>20133</v>
      </c>
      <c r="Q2111" s="103" t="s">
        <v>8526</v>
      </c>
      <c r="R2111" s="105">
        <v>13750383596</v>
      </c>
      <c r="S2111" s="103" t="s">
        <v>1517</v>
      </c>
      <c r="T2111" s="103" t="s">
        <v>22308</v>
      </c>
      <c r="U2111" s="106" t="s">
        <v>20528</v>
      </c>
      <c r="V2111" s="105" t="s">
        <v>22322</v>
      </c>
      <c r="W2111" s="107" t="s">
        <v>348</v>
      </c>
      <c r="X2111" t="s">
        <v>19284</v>
      </c>
      <c r="AA2111">
        <f ca="1" t="shared" si="65"/>
        <v>19</v>
      </c>
    </row>
    <row r="2112" spans="1:27">
      <c r="A2112" s="112">
        <v>25</v>
      </c>
      <c r="B2112" s="89" t="str">
        <f t="shared" si="64"/>
        <v>45122920030918451X</v>
      </c>
      <c r="C2112" s="113" t="s">
        <v>348</v>
      </c>
      <c r="D2112" s="114" t="s">
        <v>8528</v>
      </c>
      <c r="E2112" s="114" t="s">
        <v>24</v>
      </c>
      <c r="F2112" s="115" t="s">
        <v>20131</v>
      </c>
      <c r="G2112" s="115" t="s">
        <v>20168</v>
      </c>
      <c r="H2112" s="118" t="s">
        <v>8527</v>
      </c>
      <c r="I2112" s="115" t="s">
        <v>30</v>
      </c>
      <c r="J2112" s="115" t="s">
        <v>30</v>
      </c>
      <c r="K2112" s="115" t="s">
        <v>30</v>
      </c>
      <c r="L2112" s="115" t="s">
        <v>30</v>
      </c>
      <c r="M2112" s="115" t="s">
        <v>30</v>
      </c>
      <c r="N2112" s="115" t="s">
        <v>30</v>
      </c>
      <c r="O2112" s="115" t="s">
        <v>27</v>
      </c>
      <c r="P2112" s="115" t="s">
        <v>1517</v>
      </c>
      <c r="Q2112" s="103" t="s">
        <v>8530</v>
      </c>
      <c r="R2112" s="105">
        <v>15177036081</v>
      </c>
      <c r="S2112" s="103" t="s">
        <v>1517</v>
      </c>
      <c r="T2112" s="103" t="s">
        <v>20211</v>
      </c>
      <c r="U2112" s="106" t="s">
        <v>21060</v>
      </c>
      <c r="V2112" s="105" t="s">
        <v>22323</v>
      </c>
      <c r="W2112" s="107" t="s">
        <v>348</v>
      </c>
      <c r="X2112" t="s">
        <v>8529</v>
      </c>
      <c r="AA2112">
        <f ca="1" t="shared" si="65"/>
        <v>17</v>
      </c>
    </row>
    <row r="2113" spans="1:27">
      <c r="A2113" s="117">
        <v>26</v>
      </c>
      <c r="B2113" s="89" t="str">
        <f t="shared" si="64"/>
        <v>451229200501144518</v>
      </c>
      <c r="C2113" s="113" t="s">
        <v>348</v>
      </c>
      <c r="D2113" s="114" t="s">
        <v>8534</v>
      </c>
      <c r="E2113" s="114" t="s">
        <v>24</v>
      </c>
      <c r="F2113" s="115" t="s">
        <v>20178</v>
      </c>
      <c r="G2113" s="115" t="s">
        <v>22169</v>
      </c>
      <c r="H2113" s="118" t="s">
        <v>8533</v>
      </c>
      <c r="I2113" s="115" t="s">
        <v>30</v>
      </c>
      <c r="J2113" s="115" t="s">
        <v>30</v>
      </c>
      <c r="K2113" s="115" t="s">
        <v>30</v>
      </c>
      <c r="L2113" s="115" t="s">
        <v>30</v>
      </c>
      <c r="M2113" s="115" t="s">
        <v>30</v>
      </c>
      <c r="N2113" s="115" t="s">
        <v>30</v>
      </c>
      <c r="O2113" s="115" t="s">
        <v>27</v>
      </c>
      <c r="P2113" s="115" t="s">
        <v>1517</v>
      </c>
      <c r="Q2113" s="103" t="s">
        <v>8535</v>
      </c>
      <c r="R2113" s="105">
        <v>17344524919</v>
      </c>
      <c r="S2113" s="103" t="s">
        <v>1517</v>
      </c>
      <c r="T2113" s="103" t="s">
        <v>20211</v>
      </c>
      <c r="U2113" s="106" t="s">
        <v>20626</v>
      </c>
      <c r="V2113" s="105" t="s">
        <v>21482</v>
      </c>
      <c r="W2113" s="107" t="s">
        <v>348</v>
      </c>
      <c r="X2113" t="s">
        <v>4572</v>
      </c>
      <c r="AA2113">
        <f ca="1" t="shared" si="65"/>
        <v>16</v>
      </c>
    </row>
    <row r="2114" spans="1:27">
      <c r="A2114" s="112">
        <v>27</v>
      </c>
      <c r="B2114" s="89" t="str">
        <f t="shared" si="64"/>
        <v>452730200208085954</v>
      </c>
      <c r="C2114" s="113" t="s">
        <v>348</v>
      </c>
      <c r="D2114" s="114" t="s">
        <v>8537</v>
      </c>
      <c r="E2114" s="114" t="s">
        <v>24</v>
      </c>
      <c r="F2114" s="115" t="s">
        <v>20131</v>
      </c>
      <c r="G2114" s="115" t="s">
        <v>20182</v>
      </c>
      <c r="H2114" s="118" t="s">
        <v>8536</v>
      </c>
      <c r="I2114" s="115" t="s">
        <v>30</v>
      </c>
      <c r="J2114" s="115" t="s">
        <v>30</v>
      </c>
      <c r="K2114" s="115" t="s">
        <v>30</v>
      </c>
      <c r="L2114" s="115" t="s">
        <v>30</v>
      </c>
      <c r="M2114" s="115" t="s">
        <v>30</v>
      </c>
      <c r="N2114" s="115" t="s">
        <v>30</v>
      </c>
      <c r="O2114" s="115" t="s">
        <v>27</v>
      </c>
      <c r="P2114" s="115" t="s">
        <v>18438</v>
      </c>
      <c r="Q2114" s="103" t="s">
        <v>8539</v>
      </c>
      <c r="R2114" s="105">
        <v>15878826983</v>
      </c>
      <c r="S2114" s="103" t="s">
        <v>18438</v>
      </c>
      <c r="T2114" s="103" t="s">
        <v>21131</v>
      </c>
      <c r="U2114" s="106" t="s">
        <v>22324</v>
      </c>
      <c r="V2114" s="105" t="s">
        <v>22325</v>
      </c>
      <c r="W2114" s="107" t="s">
        <v>348</v>
      </c>
      <c r="X2114" t="s">
        <v>8538</v>
      </c>
      <c r="AA2114">
        <f ca="1" t="shared" si="65"/>
        <v>19</v>
      </c>
    </row>
    <row r="2115" spans="1:27">
      <c r="A2115" s="117">
        <v>28</v>
      </c>
      <c r="B2115" s="89" t="str">
        <f t="shared" ref="B2115:B2178" si="66">H2115</f>
        <v>452731200401250313</v>
      </c>
      <c r="C2115" s="113" t="s">
        <v>348</v>
      </c>
      <c r="D2115" s="114" t="s">
        <v>8541</v>
      </c>
      <c r="E2115" s="114" t="s">
        <v>24</v>
      </c>
      <c r="F2115" s="115" t="s">
        <v>20131</v>
      </c>
      <c r="G2115" s="115" t="s">
        <v>20232</v>
      </c>
      <c r="H2115" s="118" t="s">
        <v>8540</v>
      </c>
      <c r="I2115" s="115" t="s">
        <v>30</v>
      </c>
      <c r="J2115" s="115" t="s">
        <v>30</v>
      </c>
      <c r="K2115" s="115" t="s">
        <v>30</v>
      </c>
      <c r="L2115" s="115" t="s">
        <v>30</v>
      </c>
      <c r="M2115" s="115" t="s">
        <v>30</v>
      </c>
      <c r="N2115" s="115" t="s">
        <v>30</v>
      </c>
      <c r="O2115" s="115" t="s">
        <v>27</v>
      </c>
      <c r="P2115" s="115" t="s">
        <v>4759</v>
      </c>
      <c r="Q2115" s="103" t="s">
        <v>8543</v>
      </c>
      <c r="R2115" s="105">
        <v>18277890823</v>
      </c>
      <c r="S2115" s="103" t="s">
        <v>1517</v>
      </c>
      <c r="T2115" s="103" t="s">
        <v>20280</v>
      </c>
      <c r="U2115" s="106" t="s">
        <v>20668</v>
      </c>
      <c r="V2115" s="105" t="s">
        <v>22326</v>
      </c>
      <c r="W2115" s="107" t="s">
        <v>348</v>
      </c>
      <c r="X2115" t="s">
        <v>8542</v>
      </c>
      <c r="AA2115">
        <f ca="1" t="shared" si="65"/>
        <v>17</v>
      </c>
    </row>
    <row r="2116" spans="1:27">
      <c r="A2116" s="112">
        <v>29</v>
      </c>
      <c r="B2116" s="89" t="str">
        <f t="shared" si="66"/>
        <v>451229200311010316</v>
      </c>
      <c r="C2116" s="113" t="s">
        <v>348</v>
      </c>
      <c r="D2116" s="114" t="s">
        <v>8545</v>
      </c>
      <c r="E2116" s="114" t="s">
        <v>24</v>
      </c>
      <c r="F2116" s="115" t="s">
        <v>20131</v>
      </c>
      <c r="G2116" s="115" t="s">
        <v>20423</v>
      </c>
      <c r="H2116" s="118" t="s">
        <v>8544</v>
      </c>
      <c r="I2116" s="115" t="s">
        <v>30</v>
      </c>
      <c r="J2116" s="115" t="s">
        <v>30</v>
      </c>
      <c r="K2116" s="115" t="s">
        <v>30</v>
      </c>
      <c r="L2116" s="115" t="s">
        <v>30</v>
      </c>
      <c r="M2116" s="115" t="s">
        <v>30</v>
      </c>
      <c r="N2116" s="115" t="s">
        <v>30</v>
      </c>
      <c r="O2116" s="115" t="s">
        <v>27</v>
      </c>
      <c r="P2116" s="115" t="s">
        <v>1517</v>
      </c>
      <c r="Q2116" s="103" t="s">
        <v>8547</v>
      </c>
      <c r="R2116" s="105" t="s">
        <v>8548</v>
      </c>
      <c r="S2116" s="103" t="s">
        <v>1517</v>
      </c>
      <c r="T2116" s="103" t="s">
        <v>151</v>
      </c>
      <c r="U2116" s="106" t="s">
        <v>20712</v>
      </c>
      <c r="V2116" s="105" t="s">
        <v>22327</v>
      </c>
      <c r="W2116" s="107" t="s">
        <v>348</v>
      </c>
      <c r="X2116" t="s">
        <v>22328</v>
      </c>
      <c r="AA2116">
        <f ca="1" t="shared" ref="AA2116:AA2179" si="67">DATEDIF(TEXT(MID(H2116,7,8),"00-00-00"),TODAY(),"y")</f>
        <v>17</v>
      </c>
    </row>
    <row r="2117" spans="1:27">
      <c r="A2117" s="117">
        <v>30</v>
      </c>
      <c r="B2117" s="89" t="str">
        <f t="shared" si="66"/>
        <v>450124200310030018</v>
      </c>
      <c r="C2117" s="113" t="s">
        <v>348</v>
      </c>
      <c r="D2117" s="114" t="s">
        <v>8550</v>
      </c>
      <c r="E2117" s="114" t="s">
        <v>24</v>
      </c>
      <c r="F2117" s="115" t="s">
        <v>20131</v>
      </c>
      <c r="G2117" s="115" t="s">
        <v>20307</v>
      </c>
      <c r="H2117" s="118" t="s">
        <v>8549</v>
      </c>
      <c r="I2117" s="115" t="s">
        <v>30</v>
      </c>
      <c r="J2117" s="115" t="s">
        <v>30</v>
      </c>
      <c r="K2117" s="115" t="s">
        <v>30</v>
      </c>
      <c r="L2117" s="115" t="s">
        <v>30</v>
      </c>
      <c r="M2117" s="115" t="s">
        <v>30</v>
      </c>
      <c r="N2117" s="115" t="s">
        <v>30</v>
      </c>
      <c r="O2117" s="115" t="s">
        <v>27</v>
      </c>
      <c r="P2117" s="115" t="s">
        <v>4759</v>
      </c>
      <c r="Q2117" s="103" t="s">
        <v>8552</v>
      </c>
      <c r="R2117" s="105" t="s">
        <v>8553</v>
      </c>
      <c r="S2117" s="103" t="s">
        <v>20253</v>
      </c>
      <c r="T2117" s="103" t="s">
        <v>21087</v>
      </c>
      <c r="U2117" s="106" t="s">
        <v>22329</v>
      </c>
      <c r="V2117" s="105" t="s">
        <v>21552</v>
      </c>
      <c r="W2117" s="107" t="s">
        <v>348</v>
      </c>
      <c r="X2117" t="s">
        <v>8551</v>
      </c>
      <c r="AA2117">
        <f ca="1" t="shared" si="67"/>
        <v>17</v>
      </c>
    </row>
    <row r="2118" spans="1:27">
      <c r="A2118" s="112">
        <v>31</v>
      </c>
      <c r="B2118" s="89" t="str">
        <f t="shared" si="66"/>
        <v>452731200209270613</v>
      </c>
      <c r="C2118" s="113" t="s">
        <v>348</v>
      </c>
      <c r="D2118" s="114" t="s">
        <v>8557</v>
      </c>
      <c r="E2118" s="114" t="s">
        <v>24</v>
      </c>
      <c r="F2118" s="115" t="s">
        <v>20178</v>
      </c>
      <c r="G2118" s="115" t="s">
        <v>20143</v>
      </c>
      <c r="H2118" s="118" t="s">
        <v>8556</v>
      </c>
      <c r="I2118" s="115" t="s">
        <v>30</v>
      </c>
      <c r="J2118" s="115" t="s">
        <v>30</v>
      </c>
      <c r="K2118" s="115" t="s">
        <v>30</v>
      </c>
      <c r="L2118" s="115" t="s">
        <v>30</v>
      </c>
      <c r="M2118" s="115" t="s">
        <v>30</v>
      </c>
      <c r="N2118" s="115" t="s">
        <v>30</v>
      </c>
      <c r="O2118" s="115" t="s">
        <v>27</v>
      </c>
      <c r="P2118" s="115" t="s">
        <v>4759</v>
      </c>
      <c r="Q2118" s="103" t="s">
        <v>8558</v>
      </c>
      <c r="R2118" s="105" t="s">
        <v>8559</v>
      </c>
      <c r="S2118" s="103" t="s">
        <v>1517</v>
      </c>
      <c r="T2118" s="103" t="s">
        <v>20137</v>
      </c>
      <c r="U2118" s="106" t="s">
        <v>20934</v>
      </c>
      <c r="V2118" s="105" t="s">
        <v>22330</v>
      </c>
      <c r="W2118" s="107" t="s">
        <v>348</v>
      </c>
      <c r="X2118" t="s">
        <v>19285</v>
      </c>
      <c r="AA2118">
        <f ca="1" t="shared" si="67"/>
        <v>18</v>
      </c>
    </row>
    <row r="2119" spans="1:27">
      <c r="A2119" s="117">
        <v>32</v>
      </c>
      <c r="B2119" s="89" t="str">
        <f t="shared" si="66"/>
        <v>452731200311020311</v>
      </c>
      <c r="C2119" s="113" t="s">
        <v>348</v>
      </c>
      <c r="D2119" s="114" t="s">
        <v>8543</v>
      </c>
      <c r="E2119" s="114" t="s">
        <v>24</v>
      </c>
      <c r="F2119" s="115" t="s">
        <v>20131</v>
      </c>
      <c r="G2119" s="115" t="s">
        <v>20423</v>
      </c>
      <c r="H2119" s="118" t="s">
        <v>8560</v>
      </c>
      <c r="I2119" s="115" t="s">
        <v>30</v>
      </c>
      <c r="J2119" s="115" t="s">
        <v>30</v>
      </c>
      <c r="K2119" s="115" t="s">
        <v>30</v>
      </c>
      <c r="L2119" s="115" t="s">
        <v>30</v>
      </c>
      <c r="M2119" s="115" t="s">
        <v>30</v>
      </c>
      <c r="N2119" s="115" t="s">
        <v>30</v>
      </c>
      <c r="O2119" s="115" t="s">
        <v>27</v>
      </c>
      <c r="P2119" s="115" t="s">
        <v>20280</v>
      </c>
      <c r="Q2119" s="103" t="s">
        <v>8562</v>
      </c>
      <c r="R2119" s="105" t="s">
        <v>8563</v>
      </c>
      <c r="S2119" s="103" t="s">
        <v>1517</v>
      </c>
      <c r="T2119" s="103" t="s">
        <v>20280</v>
      </c>
      <c r="U2119" s="106" t="s">
        <v>20712</v>
      </c>
      <c r="V2119" s="105" t="s">
        <v>21569</v>
      </c>
      <c r="W2119" s="107" t="s">
        <v>348</v>
      </c>
      <c r="X2119" t="s">
        <v>8561</v>
      </c>
      <c r="AA2119">
        <f ca="1" t="shared" si="67"/>
        <v>17</v>
      </c>
    </row>
    <row r="2120" spans="1:27">
      <c r="A2120" s="112">
        <v>33</v>
      </c>
      <c r="B2120" s="89" t="str">
        <f t="shared" si="66"/>
        <v>451229200302022729</v>
      </c>
      <c r="C2120" s="113" t="s">
        <v>348</v>
      </c>
      <c r="D2120" s="114" t="s">
        <v>3817</v>
      </c>
      <c r="E2120" s="114" t="s">
        <v>143</v>
      </c>
      <c r="F2120" s="115" t="s">
        <v>20178</v>
      </c>
      <c r="G2120" s="115" t="s">
        <v>20161</v>
      </c>
      <c r="H2120" s="118" t="s">
        <v>8564</v>
      </c>
      <c r="I2120" s="115" t="s">
        <v>27</v>
      </c>
      <c r="J2120" s="115" t="s">
        <v>27</v>
      </c>
      <c r="K2120" s="115" t="s">
        <v>30</v>
      </c>
      <c r="L2120" s="115" t="s">
        <v>30</v>
      </c>
      <c r="M2120" s="115" t="s">
        <v>30</v>
      </c>
      <c r="N2120" s="115" t="s">
        <v>30</v>
      </c>
      <c r="O2120" s="115" t="s">
        <v>27</v>
      </c>
      <c r="P2120" s="115" t="s">
        <v>20277</v>
      </c>
      <c r="Q2120" s="103" t="s">
        <v>5333</v>
      </c>
      <c r="R2120" s="105">
        <v>19977819356</v>
      </c>
      <c r="S2120" s="103" t="s">
        <v>1517</v>
      </c>
      <c r="T2120" s="103" t="s">
        <v>20277</v>
      </c>
      <c r="U2120" s="106" t="s">
        <v>20303</v>
      </c>
      <c r="V2120" s="105" t="s">
        <v>22191</v>
      </c>
      <c r="W2120" s="107" t="s">
        <v>348</v>
      </c>
      <c r="X2120" t="s">
        <v>7908</v>
      </c>
      <c r="AA2120">
        <f ca="1" t="shared" si="67"/>
        <v>18</v>
      </c>
    </row>
    <row r="2121" spans="1:27">
      <c r="A2121" s="117">
        <v>34</v>
      </c>
      <c r="B2121" s="89" t="str">
        <f t="shared" si="66"/>
        <v>45273120030625122X</v>
      </c>
      <c r="C2121" s="113" t="s">
        <v>348</v>
      </c>
      <c r="D2121" s="114" t="s">
        <v>8566</v>
      </c>
      <c r="E2121" s="114" t="s">
        <v>143</v>
      </c>
      <c r="F2121" s="115" t="s">
        <v>20131</v>
      </c>
      <c r="G2121" s="115" t="s">
        <v>20229</v>
      </c>
      <c r="H2121" s="118" t="s">
        <v>8565</v>
      </c>
      <c r="I2121" s="115" t="s">
        <v>30</v>
      </c>
      <c r="J2121" s="115" t="s">
        <v>30</v>
      </c>
      <c r="K2121" s="115" t="s">
        <v>30</v>
      </c>
      <c r="L2121" s="115" t="s">
        <v>30</v>
      </c>
      <c r="M2121" s="115" t="s">
        <v>30</v>
      </c>
      <c r="N2121" s="115" t="s">
        <v>30</v>
      </c>
      <c r="O2121" s="115" t="s">
        <v>27</v>
      </c>
      <c r="P2121" s="115" t="s">
        <v>1517</v>
      </c>
      <c r="Q2121" s="103" t="s">
        <v>8567</v>
      </c>
      <c r="R2121" s="105">
        <v>18977801675</v>
      </c>
      <c r="S2121" s="103" t="s">
        <v>1517</v>
      </c>
      <c r="T2121" s="103" t="s">
        <v>20169</v>
      </c>
      <c r="U2121" s="106" t="s">
        <v>20246</v>
      </c>
      <c r="V2121" s="105" t="s">
        <v>21557</v>
      </c>
      <c r="W2121" s="107" t="s">
        <v>348</v>
      </c>
      <c r="X2121" t="s">
        <v>19286</v>
      </c>
      <c r="AA2121">
        <f ca="1" t="shared" si="67"/>
        <v>18</v>
      </c>
    </row>
    <row r="2122" spans="1:27">
      <c r="A2122" s="112">
        <v>35</v>
      </c>
      <c r="B2122" s="89" t="str">
        <f t="shared" si="66"/>
        <v>452731200311300321</v>
      </c>
      <c r="C2122" s="113" t="s">
        <v>348</v>
      </c>
      <c r="D2122" s="114" t="s">
        <v>8569</v>
      </c>
      <c r="E2122" s="114" t="s">
        <v>143</v>
      </c>
      <c r="F2122" s="115" t="s">
        <v>20178</v>
      </c>
      <c r="G2122" s="115" t="s">
        <v>20423</v>
      </c>
      <c r="H2122" s="118" t="s">
        <v>8568</v>
      </c>
      <c r="I2122" s="115" t="s">
        <v>30</v>
      </c>
      <c r="J2122" s="115" t="s">
        <v>30</v>
      </c>
      <c r="K2122" s="115" t="s">
        <v>30</v>
      </c>
      <c r="L2122" s="115" t="s">
        <v>30</v>
      </c>
      <c r="M2122" s="115" t="s">
        <v>30</v>
      </c>
      <c r="N2122" s="115" t="s">
        <v>30</v>
      </c>
      <c r="O2122" s="115" t="s">
        <v>27</v>
      </c>
      <c r="P2122" s="115" t="s">
        <v>1517</v>
      </c>
      <c r="Q2122" s="103" t="s">
        <v>8571</v>
      </c>
      <c r="R2122" s="105">
        <v>17344524909</v>
      </c>
      <c r="S2122" s="103" t="s">
        <v>1517</v>
      </c>
      <c r="T2122" s="103" t="s">
        <v>20280</v>
      </c>
      <c r="U2122" s="106" t="s">
        <v>20668</v>
      </c>
      <c r="V2122" s="105" t="s">
        <v>22331</v>
      </c>
      <c r="W2122" s="107" t="s">
        <v>348</v>
      </c>
      <c r="X2122" t="s">
        <v>8570</v>
      </c>
      <c r="AA2122">
        <f ca="1" t="shared" si="67"/>
        <v>17</v>
      </c>
    </row>
    <row r="2123" spans="1:27">
      <c r="A2123" s="117">
        <v>36</v>
      </c>
      <c r="B2123" s="89" t="str">
        <f t="shared" si="66"/>
        <v>452731200405235129</v>
      </c>
      <c r="C2123" s="113" t="s">
        <v>348</v>
      </c>
      <c r="D2123" s="114" t="s">
        <v>8573</v>
      </c>
      <c r="E2123" s="114" t="s">
        <v>143</v>
      </c>
      <c r="F2123" s="115" t="s">
        <v>20131</v>
      </c>
      <c r="G2123" s="115" t="s">
        <v>20608</v>
      </c>
      <c r="H2123" s="118" t="s">
        <v>8572</v>
      </c>
      <c r="I2123" s="115" t="s">
        <v>30</v>
      </c>
      <c r="J2123" s="115" t="s">
        <v>30</v>
      </c>
      <c r="K2123" s="115" t="s">
        <v>30</v>
      </c>
      <c r="L2123" s="115" t="s">
        <v>27</v>
      </c>
      <c r="M2123" s="115" t="s">
        <v>30</v>
      </c>
      <c r="N2123" s="115" t="s">
        <v>30</v>
      </c>
      <c r="O2123" s="115" t="s">
        <v>27</v>
      </c>
      <c r="P2123" s="115" t="s">
        <v>20164</v>
      </c>
      <c r="Q2123" s="103" t="s">
        <v>8574</v>
      </c>
      <c r="R2123" s="105">
        <v>17777937474</v>
      </c>
      <c r="S2123" s="103" t="s">
        <v>1517</v>
      </c>
      <c r="T2123" s="103" t="s">
        <v>20164</v>
      </c>
      <c r="U2123" s="106" t="s">
        <v>20164</v>
      </c>
      <c r="V2123" s="105" t="s">
        <v>21514</v>
      </c>
      <c r="W2123" s="107" t="s">
        <v>348</v>
      </c>
      <c r="X2123" t="s">
        <v>4714</v>
      </c>
      <c r="AA2123">
        <f ca="1" t="shared" si="67"/>
        <v>17</v>
      </c>
    </row>
    <row r="2124" spans="1:27">
      <c r="A2124" s="112">
        <v>37</v>
      </c>
      <c r="B2124" s="89" t="str">
        <f t="shared" si="66"/>
        <v>452731200402200924</v>
      </c>
      <c r="C2124" s="113" t="s">
        <v>348</v>
      </c>
      <c r="D2124" s="114" t="s">
        <v>8576</v>
      </c>
      <c r="E2124" s="114" t="s">
        <v>143</v>
      </c>
      <c r="F2124" s="115" t="s">
        <v>20131</v>
      </c>
      <c r="G2124" s="115" t="s">
        <v>20742</v>
      </c>
      <c r="H2124" s="118" t="s">
        <v>8575</v>
      </c>
      <c r="I2124" s="115" t="s">
        <v>30</v>
      </c>
      <c r="J2124" s="115" t="s">
        <v>30</v>
      </c>
      <c r="K2124" s="115" t="s">
        <v>30</v>
      </c>
      <c r="L2124" s="115" t="s">
        <v>30</v>
      </c>
      <c r="M2124" s="115" t="s">
        <v>30</v>
      </c>
      <c r="N2124" s="115" t="s">
        <v>30</v>
      </c>
      <c r="O2124" s="115" t="s">
        <v>27</v>
      </c>
      <c r="P2124" s="115" t="s">
        <v>1517</v>
      </c>
      <c r="Q2124" s="103" t="s">
        <v>8577</v>
      </c>
      <c r="R2124" s="105">
        <v>15077388439</v>
      </c>
      <c r="S2124" s="103" t="s">
        <v>1517</v>
      </c>
      <c r="T2124" s="103" t="s">
        <v>20151</v>
      </c>
      <c r="U2124" s="106" t="s">
        <v>20367</v>
      </c>
      <c r="V2124" s="105" t="s">
        <v>20368</v>
      </c>
      <c r="W2124" s="107" t="s">
        <v>348</v>
      </c>
      <c r="X2124" t="s">
        <v>17846</v>
      </c>
      <c r="AA2124">
        <f ca="1" t="shared" si="67"/>
        <v>17</v>
      </c>
    </row>
    <row r="2125" spans="1:27">
      <c r="A2125" s="117">
        <v>38</v>
      </c>
      <c r="B2125" s="89" t="str">
        <f t="shared" si="66"/>
        <v>451229200311130019</v>
      </c>
      <c r="C2125" s="113" t="s">
        <v>348</v>
      </c>
      <c r="D2125" s="114" t="s">
        <v>8579</v>
      </c>
      <c r="E2125" s="114" t="s">
        <v>24</v>
      </c>
      <c r="F2125" s="115" t="s">
        <v>20131</v>
      </c>
      <c r="G2125" s="115" t="s">
        <v>20423</v>
      </c>
      <c r="H2125" s="118" t="s">
        <v>8578</v>
      </c>
      <c r="I2125" s="115" t="s">
        <v>30</v>
      </c>
      <c r="J2125" s="115" t="s">
        <v>30</v>
      </c>
      <c r="K2125" s="115" t="s">
        <v>30</v>
      </c>
      <c r="L2125" s="115" t="s">
        <v>30</v>
      </c>
      <c r="M2125" s="115" t="s">
        <v>30</v>
      </c>
      <c r="N2125" s="115" t="s">
        <v>30</v>
      </c>
      <c r="O2125" s="115" t="s">
        <v>27</v>
      </c>
      <c r="P2125" s="115" t="s">
        <v>4759</v>
      </c>
      <c r="Q2125" s="103" t="s">
        <v>8580</v>
      </c>
      <c r="R2125" s="105" t="s">
        <v>8581</v>
      </c>
      <c r="S2125" s="103" t="s">
        <v>1517</v>
      </c>
      <c r="T2125" s="103" t="s">
        <v>1517</v>
      </c>
      <c r="U2125" s="106" t="s">
        <v>20776</v>
      </c>
      <c r="V2125" s="105" t="s">
        <v>21931</v>
      </c>
      <c r="W2125" s="107" t="s">
        <v>348</v>
      </c>
      <c r="X2125" t="s">
        <v>21932</v>
      </c>
      <c r="AA2125">
        <f ca="1" t="shared" si="67"/>
        <v>17</v>
      </c>
    </row>
    <row r="2126" spans="1:27">
      <c r="A2126" s="112">
        <v>39</v>
      </c>
      <c r="B2126" s="89" t="str">
        <f t="shared" si="66"/>
        <v>451229200410230023</v>
      </c>
      <c r="C2126" s="113" t="s">
        <v>348</v>
      </c>
      <c r="D2126" s="114" t="s">
        <v>1776</v>
      </c>
      <c r="E2126" s="114" t="s">
        <v>143</v>
      </c>
      <c r="F2126" s="115" t="s">
        <v>20131</v>
      </c>
      <c r="G2126" s="115" t="s">
        <v>20412</v>
      </c>
      <c r="H2126" s="118" t="s">
        <v>8582</v>
      </c>
      <c r="I2126" s="115" t="s">
        <v>30</v>
      </c>
      <c r="J2126" s="115" t="s">
        <v>30</v>
      </c>
      <c r="K2126" s="115" t="s">
        <v>30</v>
      </c>
      <c r="L2126" s="115" t="s">
        <v>30</v>
      </c>
      <c r="M2126" s="115" t="s">
        <v>30</v>
      </c>
      <c r="N2126" s="115" t="s">
        <v>30</v>
      </c>
      <c r="O2126" s="115" t="s">
        <v>27</v>
      </c>
      <c r="P2126" s="115" t="s">
        <v>1517</v>
      </c>
      <c r="Q2126" s="103" t="s">
        <v>8584</v>
      </c>
      <c r="R2126" s="105">
        <v>15078637459</v>
      </c>
      <c r="S2126" s="103" t="s">
        <v>1517</v>
      </c>
      <c r="T2126" s="103" t="s">
        <v>1517</v>
      </c>
      <c r="U2126" s="106" t="s">
        <v>20645</v>
      </c>
      <c r="V2126" s="105" t="s">
        <v>21231</v>
      </c>
      <c r="W2126" s="107" t="s">
        <v>348</v>
      </c>
      <c r="X2126" t="s">
        <v>17847</v>
      </c>
      <c r="AA2126">
        <f ca="1" t="shared" si="67"/>
        <v>16</v>
      </c>
    </row>
    <row r="2127" spans="1:27">
      <c r="A2127" s="117">
        <v>40</v>
      </c>
      <c r="B2127" s="89" t="str">
        <f t="shared" si="66"/>
        <v>451229200308042114</v>
      </c>
      <c r="C2127" s="113" t="s">
        <v>348</v>
      </c>
      <c r="D2127" s="114" t="s">
        <v>8586</v>
      </c>
      <c r="E2127" s="114" t="s">
        <v>24</v>
      </c>
      <c r="F2127" s="115" t="s">
        <v>20205</v>
      </c>
      <c r="G2127" s="115" t="s">
        <v>20163</v>
      </c>
      <c r="H2127" s="118" t="s">
        <v>8585</v>
      </c>
      <c r="I2127" s="115" t="s">
        <v>30</v>
      </c>
      <c r="J2127" s="115" t="s">
        <v>30</v>
      </c>
      <c r="K2127" s="115" t="s">
        <v>30</v>
      </c>
      <c r="L2127" s="115" t="s">
        <v>30</v>
      </c>
      <c r="M2127" s="115" t="s">
        <v>30</v>
      </c>
      <c r="N2127" s="115" t="s">
        <v>30</v>
      </c>
      <c r="O2127" s="115" t="s">
        <v>27</v>
      </c>
      <c r="P2127" s="115" t="s">
        <v>1517</v>
      </c>
      <c r="Q2127" s="103" t="s">
        <v>8587</v>
      </c>
      <c r="R2127" s="105">
        <v>15277858106</v>
      </c>
      <c r="S2127" s="103" t="s">
        <v>1517</v>
      </c>
      <c r="T2127" s="103" t="s">
        <v>20140</v>
      </c>
      <c r="U2127" s="106" t="s">
        <v>20714</v>
      </c>
      <c r="V2127" s="105" t="s">
        <v>20938</v>
      </c>
      <c r="W2127" s="107" t="s">
        <v>348</v>
      </c>
      <c r="X2127" t="s">
        <v>2264</v>
      </c>
      <c r="AA2127">
        <f ca="1" t="shared" si="67"/>
        <v>18</v>
      </c>
    </row>
    <row r="2128" spans="1:27">
      <c r="A2128" s="112">
        <v>41</v>
      </c>
      <c r="B2128" s="89" t="str">
        <f t="shared" si="66"/>
        <v>451229200002152767</v>
      </c>
      <c r="C2128" s="113" t="s">
        <v>348</v>
      </c>
      <c r="D2128" s="114" t="s">
        <v>8589</v>
      </c>
      <c r="E2128" s="114" t="s">
        <v>143</v>
      </c>
      <c r="F2128" s="115" t="s">
        <v>20178</v>
      </c>
      <c r="G2128" s="115" t="s">
        <v>20977</v>
      </c>
      <c r="H2128" s="118" t="s">
        <v>8588</v>
      </c>
      <c r="I2128" s="115" t="s">
        <v>27</v>
      </c>
      <c r="J2128" s="115" t="s">
        <v>27</v>
      </c>
      <c r="K2128" s="115" t="s">
        <v>30</v>
      </c>
      <c r="L2128" s="115" t="s">
        <v>30</v>
      </c>
      <c r="M2128" s="115" t="s">
        <v>30</v>
      </c>
      <c r="N2128" s="115" t="s">
        <v>30</v>
      </c>
      <c r="O2128" s="115" t="s">
        <v>27</v>
      </c>
      <c r="P2128" s="115" t="s">
        <v>1517</v>
      </c>
      <c r="Q2128" s="103" t="s">
        <v>8591</v>
      </c>
      <c r="R2128" s="105">
        <v>17754598545</v>
      </c>
      <c r="S2128" s="103" t="s">
        <v>1517</v>
      </c>
      <c r="T2128" s="103" t="s">
        <v>20277</v>
      </c>
      <c r="U2128" s="106" t="s">
        <v>20434</v>
      </c>
      <c r="V2128" s="105" t="s">
        <v>20876</v>
      </c>
      <c r="W2128" s="107" t="s">
        <v>348</v>
      </c>
      <c r="X2128" t="s">
        <v>8590</v>
      </c>
      <c r="AA2128">
        <f ca="1" t="shared" si="67"/>
        <v>21</v>
      </c>
    </row>
    <row r="2129" spans="1:27">
      <c r="A2129" s="117">
        <v>42</v>
      </c>
      <c r="B2129" s="89" t="str">
        <f t="shared" si="66"/>
        <v>452731200405014852</v>
      </c>
      <c r="C2129" s="113" t="s">
        <v>348</v>
      </c>
      <c r="D2129" s="114" t="s">
        <v>8593</v>
      </c>
      <c r="E2129" s="114" t="s">
        <v>24</v>
      </c>
      <c r="F2129" s="115" t="s">
        <v>20178</v>
      </c>
      <c r="G2129" s="115" t="s">
        <v>20608</v>
      </c>
      <c r="H2129" s="118" t="s">
        <v>8592</v>
      </c>
      <c r="I2129" s="115" t="s">
        <v>30</v>
      </c>
      <c r="J2129" s="115" t="s">
        <v>30</v>
      </c>
      <c r="K2129" s="115" t="s">
        <v>30</v>
      </c>
      <c r="L2129" s="115" t="s">
        <v>30</v>
      </c>
      <c r="M2129" s="115" t="s">
        <v>30</v>
      </c>
      <c r="N2129" s="115" t="s">
        <v>30</v>
      </c>
      <c r="O2129" s="115" t="s">
        <v>30</v>
      </c>
      <c r="P2129" s="115" t="s">
        <v>1517</v>
      </c>
      <c r="Q2129" s="103" t="s">
        <v>8595</v>
      </c>
      <c r="R2129" s="105">
        <v>13507783807</v>
      </c>
      <c r="S2129" s="103" t="s">
        <v>1517</v>
      </c>
      <c r="T2129" s="103" t="s">
        <v>1517</v>
      </c>
      <c r="U2129" s="106" t="s">
        <v>20776</v>
      </c>
      <c r="V2129" s="105" t="s">
        <v>20734</v>
      </c>
      <c r="W2129" s="107" t="s">
        <v>348</v>
      </c>
      <c r="X2129" t="s">
        <v>17848</v>
      </c>
      <c r="AA2129">
        <f ca="1" t="shared" si="67"/>
        <v>17</v>
      </c>
    </row>
    <row r="2130" spans="1:27">
      <c r="A2130" s="112">
        <v>43</v>
      </c>
      <c r="B2130" s="89" t="str">
        <f t="shared" si="66"/>
        <v>451229200402140028</v>
      </c>
      <c r="C2130" s="113" t="s">
        <v>348</v>
      </c>
      <c r="D2130" s="114" t="s">
        <v>1238</v>
      </c>
      <c r="E2130" s="114" t="s">
        <v>143</v>
      </c>
      <c r="F2130" s="115" t="s">
        <v>20131</v>
      </c>
      <c r="G2130" s="115" t="s">
        <v>20742</v>
      </c>
      <c r="H2130" s="118" t="s">
        <v>8596</v>
      </c>
      <c r="I2130" s="115" t="s">
        <v>30</v>
      </c>
      <c r="J2130" s="115" t="s">
        <v>30</v>
      </c>
      <c r="K2130" s="115" t="s">
        <v>30</v>
      </c>
      <c r="L2130" s="115" t="s">
        <v>30</v>
      </c>
      <c r="M2130" s="115" t="s">
        <v>30</v>
      </c>
      <c r="N2130" s="115" t="s">
        <v>30</v>
      </c>
      <c r="O2130" s="115" t="s">
        <v>27</v>
      </c>
      <c r="P2130" s="115" t="s">
        <v>1517</v>
      </c>
      <c r="Q2130" s="103" t="s">
        <v>8598</v>
      </c>
      <c r="R2130" s="105" t="s">
        <v>8599</v>
      </c>
      <c r="S2130" s="103" t="s">
        <v>1517</v>
      </c>
      <c r="T2130" s="103" t="s">
        <v>1517</v>
      </c>
      <c r="U2130" s="106" t="s">
        <v>20535</v>
      </c>
      <c r="V2130" s="105" t="s">
        <v>22332</v>
      </c>
      <c r="W2130" s="107" t="s">
        <v>348</v>
      </c>
      <c r="X2130" t="s">
        <v>17849</v>
      </c>
      <c r="AA2130">
        <f ca="1" t="shared" si="67"/>
        <v>17</v>
      </c>
    </row>
    <row r="2131" spans="1:27">
      <c r="A2131" s="117">
        <v>44</v>
      </c>
      <c r="B2131" s="89" t="str">
        <f t="shared" si="66"/>
        <v>452731200403314827</v>
      </c>
      <c r="C2131" s="113" t="s">
        <v>348</v>
      </c>
      <c r="D2131" s="114" t="s">
        <v>8601</v>
      </c>
      <c r="E2131" s="114" t="s">
        <v>143</v>
      </c>
      <c r="F2131" s="115" t="s">
        <v>20131</v>
      </c>
      <c r="G2131" s="115" t="s">
        <v>20707</v>
      </c>
      <c r="H2131" s="118" t="s">
        <v>8600</v>
      </c>
      <c r="I2131" s="115" t="s">
        <v>30</v>
      </c>
      <c r="J2131" s="115" t="s">
        <v>30</v>
      </c>
      <c r="K2131" s="115" t="s">
        <v>30</v>
      </c>
      <c r="L2131" s="115" t="s">
        <v>30</v>
      </c>
      <c r="M2131" s="115" t="s">
        <v>30</v>
      </c>
      <c r="N2131" s="115" t="s">
        <v>30</v>
      </c>
      <c r="O2131" s="115" t="s">
        <v>30</v>
      </c>
      <c r="P2131" s="115" t="s">
        <v>1517</v>
      </c>
      <c r="Q2131" s="103" t="s">
        <v>8603</v>
      </c>
      <c r="R2131" s="105">
        <v>15277892893</v>
      </c>
      <c r="S2131" s="103" t="s">
        <v>1517</v>
      </c>
      <c r="T2131" s="103" t="s">
        <v>1517</v>
      </c>
      <c r="U2131" s="106" t="s">
        <v>20167</v>
      </c>
      <c r="V2131" s="105" t="s">
        <v>21155</v>
      </c>
      <c r="W2131" s="107" t="s">
        <v>348</v>
      </c>
      <c r="X2131" t="s">
        <v>17850</v>
      </c>
      <c r="AA2131">
        <f ca="1" t="shared" si="67"/>
        <v>17</v>
      </c>
    </row>
    <row r="2132" spans="1:27">
      <c r="A2132" s="112">
        <v>45</v>
      </c>
      <c r="B2132" s="89" t="str">
        <f t="shared" si="66"/>
        <v>451229200101242119</v>
      </c>
      <c r="C2132" s="113" t="s">
        <v>348</v>
      </c>
      <c r="D2132" s="114" t="s">
        <v>8605</v>
      </c>
      <c r="E2132" s="114" t="s">
        <v>24</v>
      </c>
      <c r="F2132" s="115" t="s">
        <v>20178</v>
      </c>
      <c r="G2132" s="115" t="s">
        <v>20618</v>
      </c>
      <c r="H2132" s="118" t="s">
        <v>8604</v>
      </c>
      <c r="I2132" s="115" t="s">
        <v>27</v>
      </c>
      <c r="J2132" s="115" t="s">
        <v>30</v>
      </c>
      <c r="K2132" s="115" t="s">
        <v>30</v>
      </c>
      <c r="L2132" s="115" t="s">
        <v>30</v>
      </c>
      <c r="M2132" s="115" t="s">
        <v>30</v>
      </c>
      <c r="N2132" s="115" t="s">
        <v>30</v>
      </c>
      <c r="O2132" s="115" t="s">
        <v>27</v>
      </c>
      <c r="P2132" s="115" t="s">
        <v>20240</v>
      </c>
      <c r="Q2132" s="103" t="s">
        <v>8606</v>
      </c>
      <c r="R2132" s="105">
        <v>15878846547</v>
      </c>
      <c r="S2132" s="103" t="s">
        <v>1517</v>
      </c>
      <c r="T2132" s="103" t="s">
        <v>20240</v>
      </c>
      <c r="U2132" s="106" t="s">
        <v>20489</v>
      </c>
      <c r="V2132" s="105" t="s">
        <v>21568</v>
      </c>
      <c r="W2132" s="107" t="s">
        <v>348</v>
      </c>
      <c r="X2132" t="s">
        <v>4968</v>
      </c>
      <c r="AA2132">
        <f ca="1" t="shared" si="67"/>
        <v>20</v>
      </c>
    </row>
    <row r="2133" spans="1:27">
      <c r="A2133" s="117">
        <v>46</v>
      </c>
      <c r="B2133" s="89" t="str">
        <f t="shared" si="66"/>
        <v>451229200402250913</v>
      </c>
      <c r="C2133" s="89" t="s">
        <v>348</v>
      </c>
      <c r="D2133" s="102" t="s">
        <v>8608</v>
      </c>
      <c r="E2133" s="102" t="s">
        <v>24</v>
      </c>
      <c r="F2133" s="103" t="s">
        <v>20131</v>
      </c>
      <c r="G2133" s="103" t="s">
        <v>20742</v>
      </c>
      <c r="H2133" s="104" t="s">
        <v>8607</v>
      </c>
      <c r="I2133" s="103" t="s">
        <v>30</v>
      </c>
      <c r="J2133" s="103" t="s">
        <v>30</v>
      </c>
      <c r="K2133" s="103" t="s">
        <v>30</v>
      </c>
      <c r="L2133" s="103" t="s">
        <v>30</v>
      </c>
      <c r="M2133" s="103" t="s">
        <v>30</v>
      </c>
      <c r="N2133" s="103" t="s">
        <v>30</v>
      </c>
      <c r="O2133" s="103" t="s">
        <v>27</v>
      </c>
      <c r="P2133" s="103" t="s">
        <v>20151</v>
      </c>
      <c r="Q2133" s="103" t="s">
        <v>8609</v>
      </c>
      <c r="R2133" s="105">
        <v>13768380110</v>
      </c>
      <c r="S2133" s="103" t="s">
        <v>8322</v>
      </c>
      <c r="T2133" s="103" t="s">
        <v>69</v>
      </c>
      <c r="U2133" s="106" t="s">
        <v>20701</v>
      </c>
      <c r="V2133" s="105" t="s">
        <v>21000</v>
      </c>
      <c r="W2133" s="107" t="s">
        <v>348</v>
      </c>
      <c r="X2133" t="s">
        <v>22333</v>
      </c>
      <c r="AA2133">
        <f ca="1" t="shared" si="67"/>
        <v>17</v>
      </c>
    </row>
    <row r="2134" spans="1:27">
      <c r="A2134" s="112">
        <v>47</v>
      </c>
      <c r="B2134" s="89" t="str">
        <f t="shared" si="66"/>
        <v>451229200211051815</v>
      </c>
      <c r="C2134" s="89" t="s">
        <v>348</v>
      </c>
      <c r="D2134" s="102" t="s">
        <v>8611</v>
      </c>
      <c r="E2134" s="102" t="s">
        <v>24</v>
      </c>
      <c r="F2134" s="103" t="s">
        <v>20131</v>
      </c>
      <c r="G2134" s="103" t="s">
        <v>20276</v>
      </c>
      <c r="H2134" s="104" t="s">
        <v>8610</v>
      </c>
      <c r="I2134" s="103" t="s">
        <v>27</v>
      </c>
      <c r="J2134" s="103" t="s">
        <v>30</v>
      </c>
      <c r="K2134" s="103" t="s">
        <v>30</v>
      </c>
      <c r="L2134" s="103" t="s">
        <v>30</v>
      </c>
      <c r="M2134" s="103" t="s">
        <v>30</v>
      </c>
      <c r="N2134" s="103" t="s">
        <v>27</v>
      </c>
      <c r="O2134" s="103" t="s">
        <v>27</v>
      </c>
      <c r="P2134" s="103" t="s">
        <v>1517</v>
      </c>
      <c r="Q2134" s="103" t="s">
        <v>8613</v>
      </c>
      <c r="R2134" s="105">
        <v>19994450696</v>
      </c>
      <c r="S2134" s="103" t="s">
        <v>1517</v>
      </c>
      <c r="T2134" s="103" t="s">
        <v>20208</v>
      </c>
      <c r="U2134" s="106" t="s">
        <v>20357</v>
      </c>
      <c r="V2134" s="105" t="s">
        <v>21394</v>
      </c>
      <c r="W2134" s="107" t="s">
        <v>348</v>
      </c>
      <c r="X2134" t="s">
        <v>8612</v>
      </c>
      <c r="AA2134">
        <f ca="1" t="shared" si="67"/>
        <v>18</v>
      </c>
    </row>
    <row r="2135" spans="1:27">
      <c r="A2135" s="117">
        <v>48</v>
      </c>
      <c r="B2135" s="89" t="str">
        <f t="shared" si="66"/>
        <v>451229200403291813</v>
      </c>
      <c r="C2135" s="89" t="s">
        <v>348</v>
      </c>
      <c r="D2135" s="102" t="s">
        <v>8615</v>
      </c>
      <c r="E2135" s="102" t="s">
        <v>24</v>
      </c>
      <c r="F2135" s="103" t="s">
        <v>20178</v>
      </c>
      <c r="G2135" s="103" t="s">
        <v>20707</v>
      </c>
      <c r="H2135" s="104" t="s">
        <v>8614</v>
      </c>
      <c r="I2135" s="103" t="s">
        <v>30</v>
      </c>
      <c r="J2135" s="103" t="s">
        <v>30</v>
      </c>
      <c r="K2135" s="103" t="s">
        <v>30</v>
      </c>
      <c r="L2135" s="103" t="s">
        <v>30</v>
      </c>
      <c r="M2135" s="103" t="s">
        <v>30</v>
      </c>
      <c r="N2135" s="103" t="s">
        <v>30</v>
      </c>
      <c r="O2135" s="103" t="s">
        <v>27</v>
      </c>
      <c r="P2135" s="103" t="s">
        <v>20208</v>
      </c>
      <c r="Q2135" s="103" t="s">
        <v>8616</v>
      </c>
      <c r="R2135" s="105">
        <v>13481868205</v>
      </c>
      <c r="S2135" s="103" t="s">
        <v>1517</v>
      </c>
      <c r="T2135" s="103" t="s">
        <v>20208</v>
      </c>
      <c r="U2135" s="106" t="s">
        <v>20300</v>
      </c>
      <c r="V2135" s="105" t="s">
        <v>22070</v>
      </c>
      <c r="W2135" s="107" t="s">
        <v>348</v>
      </c>
      <c r="X2135" t="s">
        <v>7196</v>
      </c>
      <c r="AA2135">
        <f ca="1" t="shared" si="67"/>
        <v>17</v>
      </c>
    </row>
    <row r="2136" spans="1:27">
      <c r="A2136" s="112">
        <v>49</v>
      </c>
      <c r="B2136" s="89" t="str">
        <f t="shared" si="66"/>
        <v>451229200308032135</v>
      </c>
      <c r="C2136" s="89" t="s">
        <v>348</v>
      </c>
      <c r="D2136" s="102" t="s">
        <v>8619</v>
      </c>
      <c r="E2136" s="102" t="s">
        <v>24</v>
      </c>
      <c r="F2136" s="103" t="s">
        <v>20178</v>
      </c>
      <c r="G2136" s="103" t="s">
        <v>20163</v>
      </c>
      <c r="H2136" s="104" t="s">
        <v>8618</v>
      </c>
      <c r="I2136" s="103" t="s">
        <v>27</v>
      </c>
      <c r="J2136" s="103" t="s">
        <v>30</v>
      </c>
      <c r="K2136" s="103" t="s">
        <v>30</v>
      </c>
      <c r="L2136" s="103" t="s">
        <v>27</v>
      </c>
      <c r="M2136" s="103" t="s">
        <v>30</v>
      </c>
      <c r="N2136" s="103" t="s">
        <v>30</v>
      </c>
      <c r="O2136" s="103" t="s">
        <v>27</v>
      </c>
      <c r="P2136" s="103" t="s">
        <v>1517</v>
      </c>
      <c r="Q2136" s="103" t="s">
        <v>8620</v>
      </c>
      <c r="R2136" s="105">
        <v>19994560646</v>
      </c>
      <c r="S2136" s="103" t="s">
        <v>1517</v>
      </c>
      <c r="T2136" s="103" t="s">
        <v>20240</v>
      </c>
      <c r="U2136" s="106" t="s">
        <v>20806</v>
      </c>
      <c r="V2136" s="105" t="s">
        <v>20807</v>
      </c>
      <c r="W2136" s="107" t="s">
        <v>348</v>
      </c>
      <c r="X2136" t="s">
        <v>1761</v>
      </c>
      <c r="AA2136">
        <f ca="1" t="shared" si="67"/>
        <v>18</v>
      </c>
    </row>
    <row r="2137" spans="1:27">
      <c r="A2137" s="117">
        <v>50</v>
      </c>
      <c r="B2137" s="89" t="str">
        <f t="shared" si="66"/>
        <v>452731200012222415</v>
      </c>
      <c r="C2137" s="89" t="s">
        <v>348</v>
      </c>
      <c r="D2137" s="102" t="s">
        <v>8622</v>
      </c>
      <c r="E2137" s="102" t="s">
        <v>24</v>
      </c>
      <c r="F2137" s="103" t="s">
        <v>20205</v>
      </c>
      <c r="G2137" s="103" t="s">
        <v>20225</v>
      </c>
      <c r="H2137" s="104" t="s">
        <v>8621</v>
      </c>
      <c r="I2137" s="103" t="s">
        <v>27</v>
      </c>
      <c r="J2137" s="103" t="s">
        <v>30</v>
      </c>
      <c r="K2137" s="103" t="s">
        <v>30</v>
      </c>
      <c r="L2137" s="103" t="s">
        <v>30</v>
      </c>
      <c r="M2137" s="103" t="s">
        <v>30</v>
      </c>
      <c r="N2137" s="103" t="s">
        <v>30</v>
      </c>
      <c r="O2137" s="103" t="s">
        <v>27</v>
      </c>
      <c r="P2137" s="103" t="s">
        <v>20191</v>
      </c>
      <c r="Q2137" s="103" t="s">
        <v>8624</v>
      </c>
      <c r="R2137" s="105">
        <v>18070860687</v>
      </c>
      <c r="S2137" s="103" t="s">
        <v>1517</v>
      </c>
      <c r="T2137" s="103" t="s">
        <v>20191</v>
      </c>
      <c r="U2137" s="106" t="s">
        <v>20269</v>
      </c>
      <c r="V2137" s="105" t="s">
        <v>21907</v>
      </c>
      <c r="W2137" s="107" t="s">
        <v>348</v>
      </c>
      <c r="X2137" t="s">
        <v>8623</v>
      </c>
      <c r="AA2137">
        <f ca="1" t="shared" si="67"/>
        <v>20</v>
      </c>
    </row>
    <row r="2138" spans="1:27">
      <c r="A2138" s="112">
        <v>51</v>
      </c>
      <c r="B2138" s="89" t="str">
        <f t="shared" si="66"/>
        <v>45122920041129511X</v>
      </c>
      <c r="C2138" s="89" t="s">
        <v>348</v>
      </c>
      <c r="D2138" s="102" t="s">
        <v>8626</v>
      </c>
      <c r="E2138" s="102" t="s">
        <v>24</v>
      </c>
      <c r="F2138" s="103" t="s">
        <v>20131</v>
      </c>
      <c r="G2138" s="103" t="s">
        <v>20823</v>
      </c>
      <c r="H2138" s="104" t="s">
        <v>8625</v>
      </c>
      <c r="I2138" s="103" t="s">
        <v>30</v>
      </c>
      <c r="J2138" s="103" t="s">
        <v>30</v>
      </c>
      <c r="K2138" s="103" t="s">
        <v>30</v>
      </c>
      <c r="L2138" s="103" t="s">
        <v>30</v>
      </c>
      <c r="M2138" s="103" t="s">
        <v>30</v>
      </c>
      <c r="N2138" s="103" t="s">
        <v>27</v>
      </c>
      <c r="O2138" s="103" t="s">
        <v>27</v>
      </c>
      <c r="P2138" s="103" t="s">
        <v>1517</v>
      </c>
      <c r="Q2138" s="103" t="s">
        <v>8628</v>
      </c>
      <c r="R2138" s="105">
        <v>13714828213</v>
      </c>
      <c r="S2138" s="103" t="s">
        <v>1517</v>
      </c>
      <c r="T2138" s="103" t="s">
        <v>20164</v>
      </c>
      <c r="U2138" s="106" t="s">
        <v>20203</v>
      </c>
      <c r="V2138" s="105" t="s">
        <v>22334</v>
      </c>
      <c r="W2138" s="107" t="s">
        <v>348</v>
      </c>
      <c r="X2138" t="s">
        <v>8627</v>
      </c>
      <c r="AA2138">
        <f ca="1" t="shared" si="67"/>
        <v>16</v>
      </c>
    </row>
    <row r="2139" spans="1:27">
      <c r="A2139" s="117">
        <v>52</v>
      </c>
      <c r="B2139" s="89" t="str">
        <f t="shared" si="66"/>
        <v>452731200405116613</v>
      </c>
      <c r="C2139" s="89" t="s">
        <v>348</v>
      </c>
      <c r="D2139" s="102" t="s">
        <v>8631</v>
      </c>
      <c r="E2139" s="102" t="s">
        <v>24</v>
      </c>
      <c r="F2139" s="103" t="s">
        <v>20131</v>
      </c>
      <c r="G2139" s="103" t="s">
        <v>20608</v>
      </c>
      <c r="H2139" s="104" t="s">
        <v>8630</v>
      </c>
      <c r="I2139" s="103" t="s">
        <v>30</v>
      </c>
      <c r="J2139" s="103" t="s">
        <v>30</v>
      </c>
      <c r="K2139" s="103" t="s">
        <v>30</v>
      </c>
      <c r="L2139" s="103" t="s">
        <v>30</v>
      </c>
      <c r="M2139" s="103" t="s">
        <v>30</v>
      </c>
      <c r="N2139" s="103" t="s">
        <v>30</v>
      </c>
      <c r="O2139" s="103" t="s">
        <v>27</v>
      </c>
      <c r="P2139" s="103" t="s">
        <v>105</v>
      </c>
      <c r="Q2139" s="103" t="s">
        <v>8633</v>
      </c>
      <c r="R2139" s="105" t="s">
        <v>8634</v>
      </c>
      <c r="S2139" s="103" t="s">
        <v>8322</v>
      </c>
      <c r="T2139" s="103" t="s">
        <v>105</v>
      </c>
      <c r="U2139" s="106" t="s">
        <v>20500</v>
      </c>
      <c r="V2139" s="105">
        <v>116</v>
      </c>
      <c r="W2139" s="107" t="s">
        <v>348</v>
      </c>
      <c r="X2139" t="s">
        <v>22335</v>
      </c>
      <c r="AA2139">
        <f ca="1" t="shared" si="67"/>
        <v>17</v>
      </c>
    </row>
    <row r="2140" spans="1:27">
      <c r="A2140" s="112">
        <v>53</v>
      </c>
      <c r="B2140" s="89" t="str">
        <f t="shared" si="66"/>
        <v>451229200208053924</v>
      </c>
      <c r="C2140" s="89" t="s">
        <v>348</v>
      </c>
      <c r="D2140" s="102" t="s">
        <v>8637</v>
      </c>
      <c r="E2140" s="102" t="s">
        <v>143</v>
      </c>
      <c r="F2140" s="103" t="s">
        <v>20131</v>
      </c>
      <c r="G2140" s="103" t="s">
        <v>20182</v>
      </c>
      <c r="H2140" s="104" t="s">
        <v>8636</v>
      </c>
      <c r="I2140" s="103" t="s">
        <v>30</v>
      </c>
      <c r="J2140" s="103" t="s">
        <v>27</v>
      </c>
      <c r="K2140" s="103" t="s">
        <v>30</v>
      </c>
      <c r="L2140" s="103" t="s">
        <v>30</v>
      </c>
      <c r="M2140" s="103" t="s">
        <v>30</v>
      </c>
      <c r="N2140" s="103" t="s">
        <v>30</v>
      </c>
      <c r="O2140" s="103" t="s">
        <v>27</v>
      </c>
      <c r="P2140" s="103" t="s">
        <v>1517</v>
      </c>
      <c r="Q2140" s="103" t="s">
        <v>8639</v>
      </c>
      <c r="R2140" s="105">
        <v>18070860520</v>
      </c>
      <c r="S2140" s="103" t="s">
        <v>1517</v>
      </c>
      <c r="T2140" s="103" t="s">
        <v>20140</v>
      </c>
      <c r="U2140" s="106" t="s">
        <v>20714</v>
      </c>
      <c r="V2140" s="105" t="s">
        <v>22336</v>
      </c>
      <c r="W2140" s="107" t="s">
        <v>348</v>
      </c>
      <c r="X2140" t="s">
        <v>8638</v>
      </c>
      <c r="AA2140">
        <f ca="1" t="shared" si="67"/>
        <v>19</v>
      </c>
    </row>
    <row r="2141" spans="1:27">
      <c r="A2141" s="117">
        <v>54</v>
      </c>
      <c r="B2141" s="89" t="str">
        <f t="shared" si="66"/>
        <v>452731200408041223</v>
      </c>
      <c r="C2141" s="89" t="s">
        <v>348</v>
      </c>
      <c r="D2141" s="102" t="s">
        <v>1151</v>
      </c>
      <c r="E2141" s="102" t="s">
        <v>143</v>
      </c>
      <c r="F2141" s="103" t="s">
        <v>20131</v>
      </c>
      <c r="G2141" s="103" t="s">
        <v>20757</v>
      </c>
      <c r="H2141" s="104" t="s">
        <v>8640</v>
      </c>
      <c r="I2141" s="103" t="s">
        <v>30</v>
      </c>
      <c r="J2141" s="103" t="s">
        <v>27</v>
      </c>
      <c r="K2141" s="103" t="s">
        <v>30</v>
      </c>
      <c r="L2141" s="103" t="s">
        <v>27</v>
      </c>
      <c r="M2141" s="103" t="s">
        <v>30</v>
      </c>
      <c r="N2141" s="103" t="s">
        <v>30</v>
      </c>
      <c r="O2141" s="103" t="s">
        <v>27</v>
      </c>
      <c r="P2141" s="103" t="s">
        <v>1517</v>
      </c>
      <c r="Q2141" s="103" t="s">
        <v>8642</v>
      </c>
      <c r="R2141" s="105">
        <v>13617783066</v>
      </c>
      <c r="S2141" s="103" t="s">
        <v>1517</v>
      </c>
      <c r="T2141" s="103" t="s">
        <v>20169</v>
      </c>
      <c r="U2141" s="106" t="s">
        <v>20540</v>
      </c>
      <c r="V2141" s="105" t="s">
        <v>22337</v>
      </c>
      <c r="W2141" s="107" t="s">
        <v>348</v>
      </c>
      <c r="X2141" t="s">
        <v>17854</v>
      </c>
      <c r="AA2141">
        <f ca="1" t="shared" si="67"/>
        <v>17</v>
      </c>
    </row>
    <row r="2142" spans="1:27">
      <c r="A2142" s="101">
        <v>1</v>
      </c>
      <c r="B2142" s="89" t="str">
        <f t="shared" si="66"/>
        <v>452731200312081829</v>
      </c>
      <c r="C2142" s="89" t="s">
        <v>353</v>
      </c>
      <c r="D2142" s="102" t="s">
        <v>8644</v>
      </c>
      <c r="E2142" s="102" t="s">
        <v>143</v>
      </c>
      <c r="F2142" s="103" t="s">
        <v>20131</v>
      </c>
      <c r="G2142" s="103" t="s">
        <v>20433</v>
      </c>
      <c r="H2142" s="104" t="s">
        <v>8643</v>
      </c>
      <c r="I2142" s="103" t="s">
        <v>30</v>
      </c>
      <c r="J2142" s="103" t="s">
        <v>30</v>
      </c>
      <c r="K2142" s="103" t="s">
        <v>30</v>
      </c>
      <c r="L2142" s="103" t="s">
        <v>30</v>
      </c>
      <c r="M2142" s="103" t="s">
        <v>30</v>
      </c>
      <c r="N2142" s="103" t="s">
        <v>30</v>
      </c>
      <c r="O2142" s="103" t="s">
        <v>27</v>
      </c>
      <c r="P2142" s="103" t="s">
        <v>1517</v>
      </c>
      <c r="Q2142" s="103" t="s">
        <v>8645</v>
      </c>
      <c r="R2142" s="105">
        <v>15992714844</v>
      </c>
      <c r="S2142" s="103" t="s">
        <v>1517</v>
      </c>
      <c r="T2142" s="103" t="s">
        <v>20208</v>
      </c>
      <c r="U2142" s="106" t="s">
        <v>20720</v>
      </c>
      <c r="V2142" s="105" t="s">
        <v>20721</v>
      </c>
      <c r="W2142" s="107" t="s">
        <v>353</v>
      </c>
      <c r="X2142" t="s">
        <v>1456</v>
      </c>
      <c r="AA2142">
        <f ca="1" t="shared" si="67"/>
        <v>17</v>
      </c>
    </row>
    <row r="2143" spans="1:27">
      <c r="A2143" s="101">
        <v>2</v>
      </c>
      <c r="B2143" s="89" t="str">
        <f t="shared" si="66"/>
        <v>452731200208280027</v>
      </c>
      <c r="C2143" s="89" t="s">
        <v>353</v>
      </c>
      <c r="D2143" s="102" t="s">
        <v>8647</v>
      </c>
      <c r="E2143" s="102" t="s">
        <v>143</v>
      </c>
      <c r="F2143" s="103" t="s">
        <v>20131</v>
      </c>
      <c r="G2143" s="103" t="s">
        <v>20182</v>
      </c>
      <c r="H2143" s="104" t="s">
        <v>8646</v>
      </c>
      <c r="I2143" s="103" t="s">
        <v>30</v>
      </c>
      <c r="J2143" s="103" t="s">
        <v>30</v>
      </c>
      <c r="K2143" s="103" t="s">
        <v>30</v>
      </c>
      <c r="L2143" s="103" t="s">
        <v>30</v>
      </c>
      <c r="M2143" s="103" t="s">
        <v>30</v>
      </c>
      <c r="N2143" s="103" t="s">
        <v>30</v>
      </c>
      <c r="O2143" s="103" t="s">
        <v>27</v>
      </c>
      <c r="P2143" s="103" t="s">
        <v>1517</v>
      </c>
      <c r="Q2143" s="103" t="s">
        <v>8648</v>
      </c>
      <c r="R2143" s="105">
        <v>17807839063</v>
      </c>
      <c r="S2143" s="103" t="s">
        <v>1517</v>
      </c>
      <c r="T2143" s="103" t="s">
        <v>1517</v>
      </c>
      <c r="U2143" s="106" t="s">
        <v>20551</v>
      </c>
      <c r="V2143" s="105" t="s">
        <v>22338</v>
      </c>
      <c r="W2143" s="107" t="s">
        <v>353</v>
      </c>
      <c r="X2143" t="s">
        <v>17941</v>
      </c>
      <c r="AA2143">
        <f ca="1" t="shared" si="67"/>
        <v>18</v>
      </c>
    </row>
    <row r="2144" spans="1:27">
      <c r="A2144" s="101">
        <v>3</v>
      </c>
      <c r="B2144" s="89" t="str">
        <f t="shared" si="66"/>
        <v>451229200505231221</v>
      </c>
      <c r="C2144" s="89" t="s">
        <v>353</v>
      </c>
      <c r="D2144" s="102" t="s">
        <v>8651</v>
      </c>
      <c r="E2144" s="102" t="s">
        <v>143</v>
      </c>
      <c r="F2144" s="103" t="s">
        <v>20131</v>
      </c>
      <c r="G2144" s="103" t="s">
        <v>20371</v>
      </c>
      <c r="H2144" s="104" t="s">
        <v>8650</v>
      </c>
      <c r="I2144" s="103" t="s">
        <v>30</v>
      </c>
      <c r="J2144" s="103" t="s">
        <v>30</v>
      </c>
      <c r="K2144" s="103" t="s">
        <v>30</v>
      </c>
      <c r="L2144" s="103" t="s">
        <v>30</v>
      </c>
      <c r="M2144" s="103" t="s">
        <v>30</v>
      </c>
      <c r="N2144" s="103" t="s">
        <v>30</v>
      </c>
      <c r="O2144" s="103" t="s">
        <v>27</v>
      </c>
      <c r="P2144" s="103" t="s">
        <v>20169</v>
      </c>
      <c r="Q2144" s="103" t="s">
        <v>8653</v>
      </c>
      <c r="R2144" s="105">
        <v>15277891945</v>
      </c>
      <c r="S2144" s="103" t="s">
        <v>1517</v>
      </c>
      <c r="T2144" s="103" t="s">
        <v>20169</v>
      </c>
      <c r="U2144" s="106" t="s">
        <v>20176</v>
      </c>
      <c r="V2144" s="105" t="s">
        <v>22339</v>
      </c>
      <c r="W2144" s="107" t="s">
        <v>353</v>
      </c>
      <c r="X2144" t="s">
        <v>17855</v>
      </c>
      <c r="AA2144">
        <f ca="1" t="shared" si="67"/>
        <v>16</v>
      </c>
    </row>
    <row r="2145" spans="1:27">
      <c r="A2145" s="101">
        <v>4</v>
      </c>
      <c r="B2145" s="89" t="str">
        <f t="shared" si="66"/>
        <v>452731200307040643</v>
      </c>
      <c r="C2145" s="89" t="s">
        <v>353</v>
      </c>
      <c r="D2145" s="102" t="s">
        <v>8655</v>
      </c>
      <c r="E2145" s="102" t="s">
        <v>143</v>
      </c>
      <c r="F2145" s="103" t="s">
        <v>20131</v>
      </c>
      <c r="G2145" s="103" t="s">
        <v>20214</v>
      </c>
      <c r="H2145" s="104" t="s">
        <v>8654</v>
      </c>
      <c r="I2145" s="103" t="s">
        <v>30</v>
      </c>
      <c r="J2145" s="103" t="s">
        <v>30</v>
      </c>
      <c r="K2145" s="103" t="s">
        <v>30</v>
      </c>
      <c r="L2145" s="103" t="s">
        <v>30</v>
      </c>
      <c r="M2145" s="103" t="s">
        <v>30</v>
      </c>
      <c r="N2145" s="103" t="s">
        <v>30</v>
      </c>
      <c r="O2145" s="103" t="s">
        <v>27</v>
      </c>
      <c r="P2145" s="103" t="s">
        <v>20137</v>
      </c>
      <c r="Q2145" s="103" t="s">
        <v>8656</v>
      </c>
      <c r="R2145" s="105">
        <v>15296877241</v>
      </c>
      <c r="S2145" s="103" t="s">
        <v>1517</v>
      </c>
      <c r="T2145" s="103" t="s">
        <v>20137</v>
      </c>
      <c r="U2145" s="106" t="s">
        <v>20137</v>
      </c>
      <c r="V2145" s="105" t="s">
        <v>20662</v>
      </c>
      <c r="W2145" s="107" t="s">
        <v>353</v>
      </c>
      <c r="X2145" t="s">
        <v>1286</v>
      </c>
      <c r="AA2145">
        <f ca="1" t="shared" si="67"/>
        <v>18</v>
      </c>
    </row>
    <row r="2146" spans="1:27">
      <c r="A2146" s="101">
        <v>5</v>
      </c>
      <c r="B2146" s="89" t="str">
        <f t="shared" si="66"/>
        <v>452731200309154820</v>
      </c>
      <c r="C2146" s="89" t="s">
        <v>353</v>
      </c>
      <c r="D2146" s="102" t="s">
        <v>8658</v>
      </c>
      <c r="E2146" s="102" t="s">
        <v>143</v>
      </c>
      <c r="F2146" s="103" t="s">
        <v>20131</v>
      </c>
      <c r="G2146" s="103" t="s">
        <v>20168</v>
      </c>
      <c r="H2146" s="104" t="s">
        <v>8657</v>
      </c>
      <c r="I2146" s="103" t="s">
        <v>30</v>
      </c>
      <c r="J2146" s="103" t="s">
        <v>30</v>
      </c>
      <c r="K2146" s="103" t="s">
        <v>30</v>
      </c>
      <c r="L2146" s="103" t="s">
        <v>30</v>
      </c>
      <c r="M2146" s="103" t="s">
        <v>30</v>
      </c>
      <c r="N2146" s="103" t="s">
        <v>30</v>
      </c>
      <c r="O2146" s="103" t="s">
        <v>27</v>
      </c>
      <c r="P2146" s="103" t="s">
        <v>1517</v>
      </c>
      <c r="Q2146" s="103" t="s">
        <v>8659</v>
      </c>
      <c r="R2146" s="105">
        <v>15812854438</v>
      </c>
      <c r="S2146" s="103" t="s">
        <v>1517</v>
      </c>
      <c r="T2146" s="103" t="s">
        <v>1517</v>
      </c>
      <c r="U2146" s="106" t="s">
        <v>20551</v>
      </c>
      <c r="V2146" s="105" t="s">
        <v>20553</v>
      </c>
      <c r="W2146" s="107" t="s">
        <v>353</v>
      </c>
      <c r="X2146" t="s">
        <v>17856</v>
      </c>
      <c r="AA2146">
        <f ca="1" t="shared" si="67"/>
        <v>17</v>
      </c>
    </row>
    <row r="2147" spans="1:27">
      <c r="A2147" s="101">
        <v>6</v>
      </c>
      <c r="B2147" s="89" t="str">
        <f t="shared" si="66"/>
        <v>451229200412300910</v>
      </c>
      <c r="C2147" s="89" t="s">
        <v>353</v>
      </c>
      <c r="D2147" s="102" t="s">
        <v>8661</v>
      </c>
      <c r="E2147" s="102" t="s">
        <v>24</v>
      </c>
      <c r="F2147" s="103" t="s">
        <v>20131</v>
      </c>
      <c r="G2147" s="103" t="s">
        <v>20996</v>
      </c>
      <c r="H2147" s="104" t="s">
        <v>8660</v>
      </c>
      <c r="I2147" s="103" t="s">
        <v>30</v>
      </c>
      <c r="J2147" s="103" t="s">
        <v>30</v>
      </c>
      <c r="K2147" s="103" t="s">
        <v>27</v>
      </c>
      <c r="L2147" s="103" t="s">
        <v>30</v>
      </c>
      <c r="M2147" s="103" t="s">
        <v>30</v>
      </c>
      <c r="N2147" s="103" t="s">
        <v>30</v>
      </c>
      <c r="O2147" s="103" t="s">
        <v>27</v>
      </c>
      <c r="P2147" s="103" t="s">
        <v>1517</v>
      </c>
      <c r="Q2147" s="103" t="s">
        <v>1985</v>
      </c>
      <c r="R2147" s="105">
        <v>13433165048</v>
      </c>
      <c r="S2147" s="103" t="s">
        <v>1517</v>
      </c>
      <c r="T2147" s="103" t="s">
        <v>20151</v>
      </c>
      <c r="U2147" s="106" t="s">
        <v>20266</v>
      </c>
      <c r="V2147" s="105" t="s">
        <v>21251</v>
      </c>
      <c r="W2147" s="107" t="s">
        <v>353</v>
      </c>
      <c r="X2147" t="s">
        <v>17857</v>
      </c>
      <c r="AA2147">
        <f ca="1" t="shared" si="67"/>
        <v>16</v>
      </c>
    </row>
    <row r="2148" spans="1:27">
      <c r="A2148" s="101">
        <v>7</v>
      </c>
      <c r="B2148" s="89" t="str">
        <f t="shared" si="66"/>
        <v>45273120040421481X</v>
      </c>
      <c r="C2148" s="89" t="s">
        <v>353</v>
      </c>
      <c r="D2148" s="102" t="s">
        <v>8664</v>
      </c>
      <c r="E2148" s="102" t="s">
        <v>24</v>
      </c>
      <c r="F2148" s="103" t="s">
        <v>20131</v>
      </c>
      <c r="G2148" s="103" t="s">
        <v>20255</v>
      </c>
      <c r="H2148" s="104" t="s">
        <v>8663</v>
      </c>
      <c r="I2148" s="103" t="s">
        <v>30</v>
      </c>
      <c r="J2148" s="103" t="s">
        <v>30</v>
      </c>
      <c r="K2148" s="103" t="s">
        <v>30</v>
      </c>
      <c r="L2148" s="103" t="s">
        <v>30</v>
      </c>
      <c r="M2148" s="103" t="s">
        <v>30</v>
      </c>
      <c r="N2148" s="103" t="s">
        <v>30</v>
      </c>
      <c r="O2148" s="103" t="s">
        <v>27</v>
      </c>
      <c r="P2148" s="103" t="s">
        <v>4759</v>
      </c>
      <c r="Q2148" s="103" t="s">
        <v>8666</v>
      </c>
      <c r="R2148" s="105" t="s">
        <v>8667</v>
      </c>
      <c r="S2148" s="103" t="s">
        <v>1517</v>
      </c>
      <c r="T2148" s="103" t="s">
        <v>1517</v>
      </c>
      <c r="U2148" s="106" t="s">
        <v>20776</v>
      </c>
      <c r="V2148" s="105" t="s">
        <v>22340</v>
      </c>
      <c r="W2148" s="107" t="s">
        <v>353</v>
      </c>
      <c r="X2148" t="s">
        <v>17859</v>
      </c>
      <c r="AA2148">
        <f ca="1" t="shared" si="67"/>
        <v>17</v>
      </c>
    </row>
    <row r="2149" spans="1:27">
      <c r="A2149" s="101">
        <v>8</v>
      </c>
      <c r="B2149" s="89" t="str">
        <f t="shared" si="66"/>
        <v>451229200302202148</v>
      </c>
      <c r="C2149" s="89" t="s">
        <v>353</v>
      </c>
      <c r="D2149" s="102" t="s">
        <v>8670</v>
      </c>
      <c r="E2149" s="102" t="s">
        <v>143</v>
      </c>
      <c r="F2149" s="103" t="s">
        <v>20178</v>
      </c>
      <c r="G2149" s="103" t="s">
        <v>20161</v>
      </c>
      <c r="H2149" s="104" t="s">
        <v>8669</v>
      </c>
      <c r="I2149" s="103" t="s">
        <v>27</v>
      </c>
      <c r="J2149" s="103" t="s">
        <v>30</v>
      </c>
      <c r="K2149" s="103" t="s">
        <v>30</v>
      </c>
      <c r="L2149" s="103" t="s">
        <v>30</v>
      </c>
      <c r="M2149" s="103" t="s">
        <v>30</v>
      </c>
      <c r="N2149" s="103" t="s">
        <v>27</v>
      </c>
      <c r="O2149" s="103" t="s">
        <v>27</v>
      </c>
      <c r="P2149" s="103" t="s">
        <v>20240</v>
      </c>
      <c r="Q2149" s="103" t="s">
        <v>8672</v>
      </c>
      <c r="R2149" s="105">
        <v>18178894921</v>
      </c>
      <c r="S2149" s="103" t="s">
        <v>1517</v>
      </c>
      <c r="T2149" s="103" t="s">
        <v>20240</v>
      </c>
      <c r="U2149" s="106" t="s">
        <v>20396</v>
      </c>
      <c r="V2149" s="105" t="s">
        <v>22341</v>
      </c>
      <c r="W2149" s="107" t="s">
        <v>353</v>
      </c>
      <c r="X2149" t="s">
        <v>8671</v>
      </c>
      <c r="AA2149">
        <f ca="1" t="shared" si="67"/>
        <v>18</v>
      </c>
    </row>
    <row r="2150" spans="1:27">
      <c r="A2150" s="101">
        <v>9</v>
      </c>
      <c r="B2150" s="89" t="str">
        <f t="shared" si="66"/>
        <v>451229200308031220</v>
      </c>
      <c r="C2150" s="89" t="s">
        <v>353</v>
      </c>
      <c r="D2150" s="102" t="s">
        <v>5674</v>
      </c>
      <c r="E2150" s="102" t="s">
        <v>143</v>
      </c>
      <c r="F2150" s="103" t="s">
        <v>20131</v>
      </c>
      <c r="G2150" s="103" t="s">
        <v>20163</v>
      </c>
      <c r="H2150" s="104" t="s">
        <v>8673</v>
      </c>
      <c r="I2150" s="103" t="s">
        <v>30</v>
      </c>
      <c r="J2150" s="103" t="s">
        <v>30</v>
      </c>
      <c r="K2150" s="103" t="s">
        <v>30</v>
      </c>
      <c r="L2150" s="103" t="s">
        <v>30</v>
      </c>
      <c r="M2150" s="103" t="s">
        <v>30</v>
      </c>
      <c r="N2150" s="103" t="s">
        <v>30</v>
      </c>
      <c r="O2150" s="103" t="s">
        <v>27</v>
      </c>
      <c r="P2150" s="103" t="s">
        <v>20169</v>
      </c>
      <c r="Q2150" s="103" t="s">
        <v>8675</v>
      </c>
      <c r="R2150" s="105">
        <v>15977879685</v>
      </c>
      <c r="S2150" s="103" t="s">
        <v>8322</v>
      </c>
      <c r="T2150" s="103" t="s">
        <v>76</v>
      </c>
      <c r="U2150" s="106" t="s">
        <v>20932</v>
      </c>
      <c r="V2150" s="105" t="s">
        <v>22342</v>
      </c>
      <c r="W2150" s="107" t="s">
        <v>353</v>
      </c>
      <c r="X2150" t="s">
        <v>22343</v>
      </c>
      <c r="AA2150">
        <f ca="1" t="shared" si="67"/>
        <v>18</v>
      </c>
    </row>
    <row r="2151" spans="1:27">
      <c r="A2151" s="101">
        <v>10</v>
      </c>
      <c r="B2151" s="89" t="str">
        <f t="shared" si="66"/>
        <v>452731200311094820</v>
      </c>
      <c r="C2151" s="89" t="s">
        <v>353</v>
      </c>
      <c r="D2151" s="102" t="s">
        <v>8677</v>
      </c>
      <c r="E2151" s="102" t="s">
        <v>143</v>
      </c>
      <c r="F2151" s="103" t="s">
        <v>20178</v>
      </c>
      <c r="G2151" s="103" t="s">
        <v>20423</v>
      </c>
      <c r="H2151" s="104" t="s">
        <v>8676</v>
      </c>
      <c r="I2151" s="103" t="s">
        <v>30</v>
      </c>
      <c r="J2151" s="103" t="s">
        <v>27</v>
      </c>
      <c r="K2151" s="103" t="s">
        <v>27</v>
      </c>
      <c r="L2151" s="103" t="s">
        <v>30</v>
      </c>
      <c r="M2151" s="103" t="s">
        <v>30</v>
      </c>
      <c r="N2151" s="103" t="s">
        <v>30</v>
      </c>
      <c r="O2151" s="103" t="s">
        <v>27</v>
      </c>
      <c r="P2151" s="103" t="s">
        <v>1517</v>
      </c>
      <c r="Q2151" s="103" t="s">
        <v>8679</v>
      </c>
      <c r="R2151" s="105">
        <v>15277853478</v>
      </c>
      <c r="S2151" s="103" t="s">
        <v>1517</v>
      </c>
      <c r="T2151" s="103" t="s">
        <v>1517</v>
      </c>
      <c r="U2151" s="106" t="s">
        <v>20628</v>
      </c>
      <c r="V2151" s="105" t="s">
        <v>22344</v>
      </c>
      <c r="W2151" s="107" t="s">
        <v>353</v>
      </c>
      <c r="X2151" t="s">
        <v>17861</v>
      </c>
      <c r="AA2151">
        <f ca="1" t="shared" si="67"/>
        <v>17</v>
      </c>
    </row>
    <row r="2152" spans="1:27">
      <c r="A2152" s="101">
        <v>11</v>
      </c>
      <c r="B2152" s="89" t="str">
        <f t="shared" si="66"/>
        <v>452731200311122123</v>
      </c>
      <c r="C2152" s="89" t="s">
        <v>353</v>
      </c>
      <c r="D2152" s="102" t="s">
        <v>8681</v>
      </c>
      <c r="E2152" s="102" t="s">
        <v>143</v>
      </c>
      <c r="F2152" s="103" t="s">
        <v>20178</v>
      </c>
      <c r="G2152" s="103" t="s">
        <v>20423</v>
      </c>
      <c r="H2152" s="104" t="s">
        <v>8680</v>
      </c>
      <c r="I2152" s="103" t="s">
        <v>27</v>
      </c>
      <c r="J2152" s="103" t="s">
        <v>30</v>
      </c>
      <c r="K2152" s="103" t="s">
        <v>27</v>
      </c>
      <c r="L2152" s="103" t="s">
        <v>30</v>
      </c>
      <c r="M2152" s="103" t="s">
        <v>30</v>
      </c>
      <c r="N2152" s="103" t="s">
        <v>30</v>
      </c>
      <c r="O2152" s="103" t="s">
        <v>27</v>
      </c>
      <c r="P2152" s="103" t="s">
        <v>20240</v>
      </c>
      <c r="Q2152" s="103" t="s">
        <v>8682</v>
      </c>
      <c r="R2152" s="105">
        <v>15296099807</v>
      </c>
      <c r="S2152" s="103" t="s">
        <v>1517</v>
      </c>
      <c r="T2152" s="103" t="s">
        <v>20240</v>
      </c>
      <c r="U2152" s="106" t="s">
        <v>20489</v>
      </c>
      <c r="V2152" s="105" t="s">
        <v>21568</v>
      </c>
      <c r="W2152" s="107" t="s">
        <v>353</v>
      </c>
      <c r="X2152" t="s">
        <v>4968</v>
      </c>
      <c r="AA2152">
        <f ca="1" t="shared" si="67"/>
        <v>17</v>
      </c>
    </row>
    <row r="2153" spans="1:27">
      <c r="A2153" s="101">
        <v>12</v>
      </c>
      <c r="B2153" s="89" t="str">
        <f t="shared" si="66"/>
        <v>451229200308080022</v>
      </c>
      <c r="C2153" s="89" t="s">
        <v>353</v>
      </c>
      <c r="D2153" s="102" t="s">
        <v>8684</v>
      </c>
      <c r="E2153" s="102" t="s">
        <v>143</v>
      </c>
      <c r="F2153" s="103" t="s">
        <v>20178</v>
      </c>
      <c r="G2153" s="103" t="s">
        <v>20163</v>
      </c>
      <c r="H2153" s="104" t="s">
        <v>8683</v>
      </c>
      <c r="I2153" s="103" t="s">
        <v>30</v>
      </c>
      <c r="J2153" s="103" t="s">
        <v>30</v>
      </c>
      <c r="K2153" s="103" t="s">
        <v>30</v>
      </c>
      <c r="L2153" s="103" t="s">
        <v>30</v>
      </c>
      <c r="M2153" s="103" t="s">
        <v>30</v>
      </c>
      <c r="N2153" s="103" t="s">
        <v>27</v>
      </c>
      <c r="O2153" s="103" t="s">
        <v>30</v>
      </c>
      <c r="P2153" s="103" t="s">
        <v>1517</v>
      </c>
      <c r="Q2153" s="103" t="s">
        <v>8686</v>
      </c>
      <c r="R2153" s="105">
        <v>13877817909</v>
      </c>
      <c r="S2153" s="103" t="s">
        <v>1517</v>
      </c>
      <c r="T2153" s="103" t="s">
        <v>1517</v>
      </c>
      <c r="U2153" s="106" t="s">
        <v>20219</v>
      </c>
      <c r="V2153" s="105" t="s">
        <v>22345</v>
      </c>
      <c r="W2153" s="107" t="s">
        <v>353</v>
      </c>
      <c r="X2153" t="s">
        <v>17862</v>
      </c>
      <c r="AA2153">
        <f ca="1" t="shared" si="67"/>
        <v>18</v>
      </c>
    </row>
    <row r="2154" spans="1:27">
      <c r="A2154" s="101">
        <v>13</v>
      </c>
      <c r="B2154" s="89" t="str">
        <f t="shared" si="66"/>
        <v>451229200410012130</v>
      </c>
      <c r="C2154" s="89" t="s">
        <v>353</v>
      </c>
      <c r="D2154" s="102" t="s">
        <v>8689</v>
      </c>
      <c r="E2154" s="102" t="s">
        <v>24</v>
      </c>
      <c r="F2154" s="103" t="s">
        <v>20178</v>
      </c>
      <c r="G2154" s="103" t="s">
        <v>20412</v>
      </c>
      <c r="H2154" s="104" t="s">
        <v>8688</v>
      </c>
      <c r="I2154" s="103" t="s">
        <v>30</v>
      </c>
      <c r="J2154" s="103" t="s">
        <v>30</v>
      </c>
      <c r="K2154" s="103" t="s">
        <v>30</v>
      </c>
      <c r="L2154" s="103" t="s">
        <v>30</v>
      </c>
      <c r="M2154" s="103" t="s">
        <v>30</v>
      </c>
      <c r="N2154" s="103" t="s">
        <v>30</v>
      </c>
      <c r="O2154" s="103" t="s">
        <v>27</v>
      </c>
      <c r="P2154" s="103" t="s">
        <v>20240</v>
      </c>
      <c r="Q2154" s="103" t="s">
        <v>8691</v>
      </c>
      <c r="R2154" s="105">
        <v>18174937742</v>
      </c>
      <c r="S2154" s="103" t="s">
        <v>1517</v>
      </c>
      <c r="T2154" s="103" t="s">
        <v>20240</v>
      </c>
      <c r="U2154" s="106" t="s">
        <v>20417</v>
      </c>
      <c r="V2154" s="105" t="s">
        <v>21660</v>
      </c>
      <c r="W2154" s="107" t="s">
        <v>353</v>
      </c>
      <c r="X2154" t="s">
        <v>8690</v>
      </c>
      <c r="AA2154">
        <f ca="1" t="shared" si="67"/>
        <v>16</v>
      </c>
    </row>
    <row r="2155" spans="1:27">
      <c r="A2155" s="101">
        <v>14</v>
      </c>
      <c r="B2155" s="89" t="str">
        <f t="shared" si="66"/>
        <v>452731200401275123</v>
      </c>
      <c r="C2155" s="89" t="s">
        <v>353</v>
      </c>
      <c r="D2155" s="102" t="s">
        <v>8693</v>
      </c>
      <c r="E2155" s="102" t="s">
        <v>143</v>
      </c>
      <c r="F2155" s="103" t="s">
        <v>20131</v>
      </c>
      <c r="G2155" s="103" t="s">
        <v>20232</v>
      </c>
      <c r="H2155" s="104" t="s">
        <v>8692</v>
      </c>
      <c r="I2155" s="103" t="s">
        <v>30</v>
      </c>
      <c r="J2155" s="103" t="s">
        <v>30</v>
      </c>
      <c r="K2155" s="103" t="s">
        <v>30</v>
      </c>
      <c r="L2155" s="103" t="s">
        <v>30</v>
      </c>
      <c r="M2155" s="103" t="s">
        <v>30</v>
      </c>
      <c r="N2155" s="103" t="s">
        <v>30</v>
      </c>
      <c r="O2155" s="103" t="s">
        <v>27</v>
      </c>
      <c r="P2155" s="103" t="s">
        <v>1517</v>
      </c>
      <c r="Q2155" s="103" t="s">
        <v>8694</v>
      </c>
      <c r="R2155" s="105">
        <v>15916741861</v>
      </c>
      <c r="S2155" s="103" t="s">
        <v>1517</v>
      </c>
      <c r="T2155" s="103" t="s">
        <v>20164</v>
      </c>
      <c r="U2155" s="106" t="s">
        <v>20227</v>
      </c>
      <c r="V2155" s="105" t="s">
        <v>21682</v>
      </c>
      <c r="W2155" s="107" t="s">
        <v>353</v>
      </c>
      <c r="X2155" t="s">
        <v>5588</v>
      </c>
      <c r="AA2155">
        <f ca="1" t="shared" si="67"/>
        <v>17</v>
      </c>
    </row>
    <row r="2156" spans="1:27">
      <c r="A2156" s="101">
        <v>15</v>
      </c>
      <c r="B2156" s="89" t="str">
        <f t="shared" si="66"/>
        <v>452731200402163625</v>
      </c>
      <c r="C2156" s="89" t="s">
        <v>353</v>
      </c>
      <c r="D2156" s="102" t="s">
        <v>8696</v>
      </c>
      <c r="E2156" s="102" t="s">
        <v>143</v>
      </c>
      <c r="F2156" s="103" t="s">
        <v>20131</v>
      </c>
      <c r="G2156" s="103" t="s">
        <v>20742</v>
      </c>
      <c r="H2156" s="104" t="s">
        <v>8695</v>
      </c>
      <c r="I2156" s="103" t="s">
        <v>30</v>
      </c>
      <c r="J2156" s="103" t="s">
        <v>30</v>
      </c>
      <c r="K2156" s="103" t="s">
        <v>30</v>
      </c>
      <c r="L2156" s="103" t="s">
        <v>30</v>
      </c>
      <c r="M2156" s="103" t="s">
        <v>27</v>
      </c>
      <c r="N2156" s="103" t="s">
        <v>27</v>
      </c>
      <c r="O2156" s="103" t="s">
        <v>27</v>
      </c>
      <c r="P2156" s="103" t="s">
        <v>1517</v>
      </c>
      <c r="Q2156" s="103" t="s">
        <v>8698</v>
      </c>
      <c r="R2156" s="105">
        <v>13481849656</v>
      </c>
      <c r="S2156" s="103" t="s">
        <v>1517</v>
      </c>
      <c r="T2156" s="103" t="s">
        <v>20158</v>
      </c>
      <c r="U2156" s="106" t="s">
        <v>20250</v>
      </c>
      <c r="V2156" s="105" t="s">
        <v>20158</v>
      </c>
      <c r="W2156" s="107" t="s">
        <v>353</v>
      </c>
      <c r="X2156" t="s">
        <v>17863</v>
      </c>
      <c r="AA2156">
        <f ca="1" t="shared" si="67"/>
        <v>17</v>
      </c>
    </row>
    <row r="2157" spans="1:27">
      <c r="A2157" s="101">
        <v>16</v>
      </c>
      <c r="B2157" s="89" t="str">
        <f t="shared" si="66"/>
        <v>452731200311030624</v>
      </c>
      <c r="C2157" s="89" t="s">
        <v>353</v>
      </c>
      <c r="D2157" s="102" t="s">
        <v>8700</v>
      </c>
      <c r="E2157" s="102" t="s">
        <v>143</v>
      </c>
      <c r="F2157" s="103" t="s">
        <v>20131</v>
      </c>
      <c r="G2157" s="103" t="s">
        <v>20423</v>
      </c>
      <c r="H2157" s="104" t="s">
        <v>8699</v>
      </c>
      <c r="I2157" s="103" t="s">
        <v>30</v>
      </c>
      <c r="J2157" s="103" t="s">
        <v>30</v>
      </c>
      <c r="K2157" s="103" t="s">
        <v>30</v>
      </c>
      <c r="L2157" s="103" t="s">
        <v>30</v>
      </c>
      <c r="M2157" s="103" t="s">
        <v>30</v>
      </c>
      <c r="N2157" s="103" t="s">
        <v>30</v>
      </c>
      <c r="O2157" s="103" t="s">
        <v>27</v>
      </c>
      <c r="P2157" s="103" t="s">
        <v>4759</v>
      </c>
      <c r="Q2157" s="103" t="s">
        <v>8702</v>
      </c>
      <c r="R2157" s="105">
        <v>15177891362</v>
      </c>
      <c r="S2157" s="103" t="s">
        <v>1517</v>
      </c>
      <c r="T2157" s="103" t="s">
        <v>20137</v>
      </c>
      <c r="U2157" s="106" t="s">
        <v>20137</v>
      </c>
      <c r="V2157" s="105" t="s">
        <v>22346</v>
      </c>
      <c r="W2157" s="107" t="s">
        <v>353</v>
      </c>
      <c r="X2157" t="s">
        <v>22347</v>
      </c>
      <c r="AA2157">
        <f ca="1" t="shared" si="67"/>
        <v>17</v>
      </c>
    </row>
    <row r="2158" spans="1:27">
      <c r="A2158" s="101">
        <v>17</v>
      </c>
      <c r="B2158" s="89" t="str">
        <f t="shared" si="66"/>
        <v>452731200302054835</v>
      </c>
      <c r="C2158" s="89" t="s">
        <v>353</v>
      </c>
      <c r="D2158" s="102" t="s">
        <v>8704</v>
      </c>
      <c r="E2158" s="102" t="s">
        <v>24</v>
      </c>
      <c r="F2158" s="103" t="s">
        <v>20131</v>
      </c>
      <c r="G2158" s="103" t="s">
        <v>20161</v>
      </c>
      <c r="H2158" s="104" t="s">
        <v>8703</v>
      </c>
      <c r="I2158" s="103" t="s">
        <v>30</v>
      </c>
      <c r="J2158" s="103" t="s">
        <v>30</v>
      </c>
      <c r="K2158" s="103" t="s">
        <v>30</v>
      </c>
      <c r="L2158" s="103" t="s">
        <v>30</v>
      </c>
      <c r="M2158" s="103" t="s">
        <v>30</v>
      </c>
      <c r="N2158" s="103" t="s">
        <v>30</v>
      </c>
      <c r="O2158" s="103" t="s">
        <v>27</v>
      </c>
      <c r="P2158" s="103" t="s">
        <v>1517</v>
      </c>
      <c r="Q2158" s="103" t="s">
        <v>8705</v>
      </c>
      <c r="R2158" s="105">
        <v>15296879588</v>
      </c>
      <c r="S2158" s="103" t="s">
        <v>1517</v>
      </c>
      <c r="T2158" s="103" t="s">
        <v>1517</v>
      </c>
      <c r="U2158" s="106" t="s">
        <v>20826</v>
      </c>
      <c r="V2158" s="105" t="s">
        <v>21040</v>
      </c>
      <c r="W2158" s="107" t="s">
        <v>353</v>
      </c>
      <c r="X2158" t="s">
        <v>19288</v>
      </c>
      <c r="AA2158">
        <f ca="1" t="shared" si="67"/>
        <v>18</v>
      </c>
    </row>
    <row r="2159" spans="1:27">
      <c r="A2159" s="101">
        <v>18</v>
      </c>
      <c r="B2159" s="89" t="str">
        <f t="shared" si="66"/>
        <v>452731200007012421</v>
      </c>
      <c r="C2159" s="89" t="s">
        <v>353</v>
      </c>
      <c r="D2159" s="102" t="s">
        <v>8707</v>
      </c>
      <c r="E2159" s="102" t="s">
        <v>143</v>
      </c>
      <c r="F2159" s="103" t="s">
        <v>20205</v>
      </c>
      <c r="G2159" s="103" t="s">
        <v>20139</v>
      </c>
      <c r="H2159" s="104" t="s">
        <v>8706</v>
      </c>
      <c r="I2159" s="103" t="s">
        <v>27</v>
      </c>
      <c r="J2159" s="103" t="s">
        <v>30</v>
      </c>
      <c r="K2159" s="103" t="s">
        <v>30</v>
      </c>
      <c r="L2159" s="103" t="s">
        <v>30</v>
      </c>
      <c r="M2159" s="103" t="s">
        <v>30</v>
      </c>
      <c r="N2159" s="103" t="s">
        <v>30</v>
      </c>
      <c r="O2159" s="103" t="s">
        <v>27</v>
      </c>
      <c r="P2159" s="103" t="s">
        <v>1517</v>
      </c>
      <c r="Q2159" s="103" t="s">
        <v>8709</v>
      </c>
      <c r="R2159" s="105">
        <v>17776182812</v>
      </c>
      <c r="S2159" s="103" t="s">
        <v>1517</v>
      </c>
      <c r="T2159" s="103" t="s">
        <v>20191</v>
      </c>
      <c r="U2159" s="106" t="s">
        <v>20877</v>
      </c>
      <c r="V2159" s="105" t="s">
        <v>22348</v>
      </c>
      <c r="W2159" s="107" t="s">
        <v>353</v>
      </c>
      <c r="X2159" t="s">
        <v>8708</v>
      </c>
      <c r="AA2159">
        <f ca="1" t="shared" si="67"/>
        <v>21</v>
      </c>
    </row>
    <row r="2160" spans="1:27">
      <c r="A2160" s="101">
        <v>19</v>
      </c>
      <c r="B2160" s="89" t="str">
        <f t="shared" si="66"/>
        <v>451229200207212428</v>
      </c>
      <c r="C2160" s="89" t="s">
        <v>353</v>
      </c>
      <c r="D2160" s="102" t="s">
        <v>8712</v>
      </c>
      <c r="E2160" s="102" t="s">
        <v>143</v>
      </c>
      <c r="F2160" s="103" t="s">
        <v>20178</v>
      </c>
      <c r="G2160" s="103" t="s">
        <v>20185</v>
      </c>
      <c r="H2160" s="104" t="s">
        <v>8711</v>
      </c>
      <c r="I2160" s="103" t="s">
        <v>27</v>
      </c>
      <c r="J2160" s="103" t="s">
        <v>30</v>
      </c>
      <c r="K2160" s="103" t="s">
        <v>27</v>
      </c>
      <c r="L2160" s="103" t="s">
        <v>30</v>
      </c>
      <c r="M2160" s="103" t="s">
        <v>30</v>
      </c>
      <c r="N2160" s="103" t="s">
        <v>30</v>
      </c>
      <c r="O2160" s="103" t="s">
        <v>27</v>
      </c>
      <c r="P2160" s="103" t="s">
        <v>20191</v>
      </c>
      <c r="Q2160" s="103" t="s">
        <v>8714</v>
      </c>
      <c r="R2160" s="105">
        <v>14736273299</v>
      </c>
      <c r="S2160" s="103" t="s">
        <v>1517</v>
      </c>
      <c r="T2160" s="103" t="s">
        <v>20191</v>
      </c>
      <c r="U2160" s="106" t="s">
        <v>21360</v>
      </c>
      <c r="V2160" s="105" t="s">
        <v>22349</v>
      </c>
      <c r="W2160" s="107" t="s">
        <v>353</v>
      </c>
      <c r="X2160" t="s">
        <v>8713</v>
      </c>
      <c r="AA2160">
        <f ca="1" t="shared" si="67"/>
        <v>19</v>
      </c>
    </row>
    <row r="2161" spans="1:27">
      <c r="A2161" s="101">
        <v>20</v>
      </c>
      <c r="B2161" s="89" t="str">
        <f t="shared" si="66"/>
        <v>451229200301022727</v>
      </c>
      <c r="C2161" s="89" t="s">
        <v>353</v>
      </c>
      <c r="D2161" s="102" t="s">
        <v>8716</v>
      </c>
      <c r="E2161" s="102" t="s">
        <v>143</v>
      </c>
      <c r="F2161" s="103" t="s">
        <v>20178</v>
      </c>
      <c r="G2161" s="103" t="s">
        <v>20157</v>
      </c>
      <c r="H2161" s="104" t="s">
        <v>8715</v>
      </c>
      <c r="I2161" s="103" t="s">
        <v>27</v>
      </c>
      <c r="J2161" s="103" t="s">
        <v>30</v>
      </c>
      <c r="K2161" s="103" t="s">
        <v>30</v>
      </c>
      <c r="L2161" s="103" t="s">
        <v>30</v>
      </c>
      <c r="M2161" s="103" t="s">
        <v>30</v>
      </c>
      <c r="N2161" s="103" t="s">
        <v>30</v>
      </c>
      <c r="O2161" s="103" t="s">
        <v>27</v>
      </c>
      <c r="P2161" s="103" t="s">
        <v>1517</v>
      </c>
      <c r="Q2161" s="103" t="s">
        <v>8717</v>
      </c>
      <c r="R2161" s="105">
        <v>13768380278</v>
      </c>
      <c r="S2161" s="103" t="s">
        <v>1517</v>
      </c>
      <c r="T2161" s="103" t="s">
        <v>20277</v>
      </c>
      <c r="U2161" s="106" t="s">
        <v>21085</v>
      </c>
      <c r="V2161" s="105" t="s">
        <v>20607</v>
      </c>
      <c r="W2161" s="107" t="s">
        <v>353</v>
      </c>
      <c r="X2161" t="s">
        <v>2841</v>
      </c>
      <c r="AA2161">
        <f ca="1" t="shared" si="67"/>
        <v>18</v>
      </c>
    </row>
    <row r="2162" spans="1:27">
      <c r="A2162" s="101">
        <v>21</v>
      </c>
      <c r="B2162" s="89" t="str">
        <f t="shared" si="66"/>
        <v>45122920040801214X</v>
      </c>
      <c r="C2162" s="89" t="s">
        <v>353</v>
      </c>
      <c r="D2162" s="102" t="s">
        <v>8719</v>
      </c>
      <c r="E2162" s="102" t="s">
        <v>143</v>
      </c>
      <c r="F2162" s="103" t="s">
        <v>20178</v>
      </c>
      <c r="G2162" s="103" t="s">
        <v>20757</v>
      </c>
      <c r="H2162" s="104" t="s">
        <v>8718</v>
      </c>
      <c r="I2162" s="103" t="s">
        <v>27</v>
      </c>
      <c r="J2162" s="103" t="s">
        <v>30</v>
      </c>
      <c r="K2162" s="103" t="s">
        <v>30</v>
      </c>
      <c r="L2162" s="103" t="s">
        <v>30</v>
      </c>
      <c r="M2162" s="103" t="s">
        <v>27</v>
      </c>
      <c r="N2162" s="103" t="s">
        <v>30</v>
      </c>
      <c r="O2162" s="103" t="s">
        <v>27</v>
      </c>
      <c r="P2162" s="103" t="s">
        <v>20240</v>
      </c>
      <c r="Q2162" s="103" t="s">
        <v>6251</v>
      </c>
      <c r="R2162" s="105">
        <v>17344512112</v>
      </c>
      <c r="S2162" s="103" t="s">
        <v>1517</v>
      </c>
      <c r="T2162" s="103" t="s">
        <v>20240</v>
      </c>
      <c r="U2162" s="106" t="s">
        <v>20417</v>
      </c>
      <c r="V2162" s="105" t="s">
        <v>20804</v>
      </c>
      <c r="W2162" s="107" t="s">
        <v>353</v>
      </c>
      <c r="X2162" t="s">
        <v>1750</v>
      </c>
      <c r="AA2162">
        <f ca="1" t="shared" si="67"/>
        <v>17</v>
      </c>
    </row>
    <row r="2163" spans="1:27">
      <c r="A2163" s="101">
        <v>22</v>
      </c>
      <c r="B2163" s="89" t="str">
        <f t="shared" si="66"/>
        <v>451229200306152766</v>
      </c>
      <c r="C2163" s="89" t="s">
        <v>353</v>
      </c>
      <c r="D2163" s="102" t="s">
        <v>8721</v>
      </c>
      <c r="E2163" s="102" t="s">
        <v>143</v>
      </c>
      <c r="F2163" s="103" t="s">
        <v>20178</v>
      </c>
      <c r="G2163" s="103" t="s">
        <v>20229</v>
      </c>
      <c r="H2163" s="104" t="s">
        <v>8720</v>
      </c>
      <c r="I2163" s="103" t="s">
        <v>27</v>
      </c>
      <c r="J2163" s="103" t="s">
        <v>27</v>
      </c>
      <c r="K2163" s="103" t="s">
        <v>30</v>
      </c>
      <c r="L2163" s="103" t="s">
        <v>30</v>
      </c>
      <c r="M2163" s="103" t="s">
        <v>30</v>
      </c>
      <c r="N2163" s="103" t="s">
        <v>30</v>
      </c>
      <c r="O2163" s="103" t="s">
        <v>27</v>
      </c>
      <c r="P2163" s="103" t="s">
        <v>1517</v>
      </c>
      <c r="Q2163" s="103" t="s">
        <v>8722</v>
      </c>
      <c r="R2163" s="105">
        <v>17807876717</v>
      </c>
      <c r="S2163" s="103" t="s">
        <v>1517</v>
      </c>
      <c r="T2163" s="103" t="s">
        <v>20277</v>
      </c>
      <c r="U2163" s="106" t="s">
        <v>20434</v>
      </c>
      <c r="V2163" s="105" t="s">
        <v>20876</v>
      </c>
      <c r="W2163" s="107" t="s">
        <v>353</v>
      </c>
      <c r="X2163" t="s">
        <v>8590</v>
      </c>
      <c r="AA2163">
        <f ca="1" t="shared" si="67"/>
        <v>18</v>
      </c>
    </row>
    <row r="2164" spans="1:27">
      <c r="A2164" s="101">
        <v>23</v>
      </c>
      <c r="B2164" s="89" t="str">
        <f t="shared" si="66"/>
        <v>451229200309082118</v>
      </c>
      <c r="C2164" s="89" t="s">
        <v>353</v>
      </c>
      <c r="D2164" s="102" t="s">
        <v>8725</v>
      </c>
      <c r="E2164" s="102" t="s">
        <v>24</v>
      </c>
      <c r="F2164" s="103" t="s">
        <v>20205</v>
      </c>
      <c r="G2164" s="103" t="s">
        <v>20168</v>
      </c>
      <c r="H2164" s="104" t="s">
        <v>8724</v>
      </c>
      <c r="I2164" s="103" t="s">
        <v>27</v>
      </c>
      <c r="J2164" s="103" t="s">
        <v>27</v>
      </c>
      <c r="K2164" s="103" t="s">
        <v>30</v>
      </c>
      <c r="L2164" s="103" t="s">
        <v>27</v>
      </c>
      <c r="M2164" s="103" t="s">
        <v>27</v>
      </c>
      <c r="N2164" s="103" t="s">
        <v>30</v>
      </c>
      <c r="O2164" s="103" t="s">
        <v>27</v>
      </c>
      <c r="P2164" s="103" t="s">
        <v>20240</v>
      </c>
      <c r="Q2164" s="103" t="s">
        <v>8727</v>
      </c>
      <c r="R2164" s="105">
        <v>18077824792</v>
      </c>
      <c r="S2164" s="103" t="s">
        <v>8322</v>
      </c>
      <c r="T2164" s="103" t="s">
        <v>20240</v>
      </c>
      <c r="U2164" s="106" t="s">
        <v>22310</v>
      </c>
      <c r="V2164" s="105" t="s">
        <v>22350</v>
      </c>
      <c r="W2164" s="107" t="s">
        <v>353</v>
      </c>
      <c r="X2164" t="s">
        <v>22351</v>
      </c>
      <c r="AA2164">
        <f ca="1" t="shared" si="67"/>
        <v>17</v>
      </c>
    </row>
    <row r="2165" spans="1:27">
      <c r="A2165" s="101">
        <v>24</v>
      </c>
      <c r="B2165" s="89" t="str">
        <f t="shared" si="66"/>
        <v>452127200112023045</v>
      </c>
      <c r="C2165" s="89" t="s">
        <v>353</v>
      </c>
      <c r="D2165" s="102" t="s">
        <v>8729</v>
      </c>
      <c r="E2165" s="102" t="s">
        <v>143</v>
      </c>
      <c r="F2165" s="103" t="s">
        <v>20131</v>
      </c>
      <c r="G2165" s="103" t="s">
        <v>20179</v>
      </c>
      <c r="H2165" s="104" t="s">
        <v>8728</v>
      </c>
      <c r="I2165" s="103" t="s">
        <v>30</v>
      </c>
      <c r="J2165" s="103" t="s">
        <v>30</v>
      </c>
      <c r="K2165" s="103" t="s">
        <v>30</v>
      </c>
      <c r="L2165" s="103" t="s">
        <v>30</v>
      </c>
      <c r="M2165" s="103" t="s">
        <v>30</v>
      </c>
      <c r="N2165" s="103" t="s">
        <v>27</v>
      </c>
      <c r="O2165" s="103" t="s">
        <v>27</v>
      </c>
      <c r="P2165" s="103" t="s">
        <v>20253</v>
      </c>
      <c r="Q2165" s="103" t="s">
        <v>8731</v>
      </c>
      <c r="R2165" s="105">
        <v>13647810506</v>
      </c>
      <c r="S2165" s="103" t="s">
        <v>20253</v>
      </c>
      <c r="T2165" s="103" t="s">
        <v>20770</v>
      </c>
      <c r="U2165" s="106" t="s">
        <v>22352</v>
      </c>
      <c r="V2165" s="105" t="s">
        <v>22353</v>
      </c>
      <c r="W2165" s="107" t="s">
        <v>353</v>
      </c>
      <c r="X2165" t="s">
        <v>8730</v>
      </c>
      <c r="AA2165">
        <f ca="1" t="shared" si="67"/>
        <v>19</v>
      </c>
    </row>
    <row r="2166" spans="1:27">
      <c r="A2166" s="101">
        <v>25</v>
      </c>
      <c r="B2166" s="89" t="str">
        <f t="shared" si="66"/>
        <v>450122200312281547</v>
      </c>
      <c r="C2166" s="89" t="s">
        <v>353</v>
      </c>
      <c r="D2166" s="102" t="s">
        <v>8733</v>
      </c>
      <c r="E2166" s="102" t="s">
        <v>143</v>
      </c>
      <c r="F2166" s="103" t="s">
        <v>20131</v>
      </c>
      <c r="G2166" s="103" t="s">
        <v>20433</v>
      </c>
      <c r="H2166" s="104" t="s">
        <v>8732</v>
      </c>
      <c r="I2166" s="103" t="s">
        <v>30</v>
      </c>
      <c r="J2166" s="103" t="s">
        <v>30</v>
      </c>
      <c r="K2166" s="103" t="s">
        <v>30</v>
      </c>
      <c r="L2166" s="103" t="s">
        <v>27</v>
      </c>
      <c r="M2166" s="103" t="s">
        <v>30</v>
      </c>
      <c r="N2166" s="103" t="s">
        <v>30</v>
      </c>
      <c r="O2166" s="103" t="s">
        <v>27</v>
      </c>
      <c r="P2166" s="103" t="s">
        <v>22354</v>
      </c>
      <c r="Q2166" s="103" t="s">
        <v>8735</v>
      </c>
      <c r="R2166" s="105">
        <v>13397886598</v>
      </c>
      <c r="S2166" s="103" t="s">
        <v>22354</v>
      </c>
      <c r="T2166" s="103" t="s">
        <v>22355</v>
      </c>
      <c r="U2166" s="106" t="s">
        <v>22356</v>
      </c>
      <c r="V2166" s="105" t="s">
        <v>22357</v>
      </c>
      <c r="W2166" s="107" t="s">
        <v>353</v>
      </c>
      <c r="X2166" t="s">
        <v>8734</v>
      </c>
      <c r="AA2166">
        <f ca="1" t="shared" si="67"/>
        <v>17</v>
      </c>
    </row>
    <row r="2167" spans="1:27">
      <c r="A2167" s="101">
        <v>26</v>
      </c>
      <c r="B2167" s="89" t="str">
        <f t="shared" si="66"/>
        <v>451229200410202727</v>
      </c>
      <c r="C2167" s="89" t="s">
        <v>353</v>
      </c>
      <c r="D2167" s="102" t="s">
        <v>8737</v>
      </c>
      <c r="E2167" s="102" t="s">
        <v>143</v>
      </c>
      <c r="F2167" s="103" t="s">
        <v>20178</v>
      </c>
      <c r="G2167" s="103" t="s">
        <v>20412</v>
      </c>
      <c r="H2167" s="104" t="s">
        <v>8736</v>
      </c>
      <c r="I2167" s="103" t="s">
        <v>27</v>
      </c>
      <c r="J2167" s="103" t="s">
        <v>30</v>
      </c>
      <c r="K2167" s="103" t="s">
        <v>30</v>
      </c>
      <c r="L2167" s="103" t="s">
        <v>30</v>
      </c>
      <c r="M2167" s="103" t="s">
        <v>30</v>
      </c>
      <c r="N2167" s="103" t="s">
        <v>27</v>
      </c>
      <c r="O2167" s="103" t="s">
        <v>27</v>
      </c>
      <c r="P2167" s="103" t="s">
        <v>1517</v>
      </c>
      <c r="Q2167" s="103" t="s">
        <v>8739</v>
      </c>
      <c r="R2167" s="105">
        <v>18077894858</v>
      </c>
      <c r="S2167" s="103" t="s">
        <v>1517</v>
      </c>
      <c r="T2167" s="103" t="s">
        <v>20277</v>
      </c>
      <c r="U2167" s="106" t="s">
        <v>20279</v>
      </c>
      <c r="V2167" s="105" t="s">
        <v>21980</v>
      </c>
      <c r="W2167" s="107" t="s">
        <v>353</v>
      </c>
      <c r="X2167" t="s">
        <v>8738</v>
      </c>
      <c r="AA2167">
        <f ca="1" t="shared" si="67"/>
        <v>16</v>
      </c>
    </row>
    <row r="2168" spans="1:27">
      <c r="A2168" s="101">
        <v>27</v>
      </c>
      <c r="B2168" s="89" t="str">
        <f t="shared" si="66"/>
        <v>451229200311130318</v>
      </c>
      <c r="C2168" s="89" t="s">
        <v>353</v>
      </c>
      <c r="D2168" s="102" t="s">
        <v>8742</v>
      </c>
      <c r="E2168" s="102" t="s">
        <v>24</v>
      </c>
      <c r="F2168" s="103" t="s">
        <v>20178</v>
      </c>
      <c r="G2168" s="103" t="s">
        <v>20423</v>
      </c>
      <c r="H2168" s="104" t="s">
        <v>8741</v>
      </c>
      <c r="I2168" s="103" t="s">
        <v>27</v>
      </c>
      <c r="J2168" s="103" t="s">
        <v>30</v>
      </c>
      <c r="K2168" s="103" t="s">
        <v>30</v>
      </c>
      <c r="L2168" s="103" t="s">
        <v>30</v>
      </c>
      <c r="M2168" s="103" t="s">
        <v>30</v>
      </c>
      <c r="N2168" s="103" t="s">
        <v>27</v>
      </c>
      <c r="O2168" s="103" t="s">
        <v>30</v>
      </c>
      <c r="P2168" s="103" t="s">
        <v>1517</v>
      </c>
      <c r="Q2168" s="103" t="s">
        <v>8744</v>
      </c>
      <c r="R2168" s="105">
        <v>13627718095</v>
      </c>
      <c r="S2168" s="103" t="s">
        <v>21545</v>
      </c>
      <c r="T2168" s="103" t="s">
        <v>22358</v>
      </c>
      <c r="U2168" s="106" t="s">
        <v>20857</v>
      </c>
      <c r="V2168" s="105" t="s">
        <v>22359</v>
      </c>
      <c r="W2168" s="107" t="s">
        <v>353</v>
      </c>
      <c r="X2168" t="s">
        <v>17864</v>
      </c>
      <c r="AA2168">
        <f ca="1" t="shared" si="67"/>
        <v>17</v>
      </c>
    </row>
    <row r="2169" spans="1:27">
      <c r="A2169" s="101">
        <v>28</v>
      </c>
      <c r="B2169" s="89" t="str">
        <f t="shared" si="66"/>
        <v>45273120031211271X</v>
      </c>
      <c r="C2169" s="89" t="s">
        <v>353</v>
      </c>
      <c r="D2169" s="102" t="s">
        <v>8747</v>
      </c>
      <c r="E2169" s="102" t="s">
        <v>24</v>
      </c>
      <c r="F2169" s="103" t="s">
        <v>20131</v>
      </c>
      <c r="G2169" s="103" t="s">
        <v>20433</v>
      </c>
      <c r="H2169" s="104" t="s">
        <v>8746</v>
      </c>
      <c r="I2169" s="103" t="s">
        <v>30</v>
      </c>
      <c r="J2169" s="103" t="s">
        <v>30</v>
      </c>
      <c r="K2169" s="103" t="s">
        <v>30</v>
      </c>
      <c r="L2169" s="103" t="s">
        <v>30</v>
      </c>
      <c r="M2169" s="103" t="s">
        <v>30</v>
      </c>
      <c r="N2169" s="103" t="s">
        <v>30</v>
      </c>
      <c r="O2169" s="103" t="s">
        <v>27</v>
      </c>
      <c r="P2169" s="103" t="s">
        <v>1517</v>
      </c>
      <c r="Q2169" s="103" t="s">
        <v>8749</v>
      </c>
      <c r="R2169" s="105">
        <v>13367688210</v>
      </c>
      <c r="S2169" s="103" t="s">
        <v>1517</v>
      </c>
      <c r="T2169" s="103" t="s">
        <v>20277</v>
      </c>
      <c r="U2169" s="106" t="s">
        <v>21126</v>
      </c>
      <c r="V2169" s="105" t="s">
        <v>22360</v>
      </c>
      <c r="W2169" s="107" t="s">
        <v>353</v>
      </c>
      <c r="X2169" t="s">
        <v>8748</v>
      </c>
      <c r="AA2169">
        <f ca="1" t="shared" si="67"/>
        <v>17</v>
      </c>
    </row>
    <row r="2170" spans="1:27">
      <c r="A2170" s="101">
        <v>29</v>
      </c>
      <c r="B2170" s="89" t="str">
        <f t="shared" si="66"/>
        <v>45122920030905212X</v>
      </c>
      <c r="C2170" s="89" t="s">
        <v>353</v>
      </c>
      <c r="D2170" s="102" t="s">
        <v>8751</v>
      </c>
      <c r="E2170" s="102" t="s">
        <v>143</v>
      </c>
      <c r="F2170" s="103" t="s">
        <v>20178</v>
      </c>
      <c r="G2170" s="103" t="s">
        <v>20168</v>
      </c>
      <c r="H2170" s="104" t="s">
        <v>8750</v>
      </c>
      <c r="I2170" s="103" t="s">
        <v>27</v>
      </c>
      <c r="J2170" s="103" t="s">
        <v>30</v>
      </c>
      <c r="K2170" s="103" t="s">
        <v>27</v>
      </c>
      <c r="L2170" s="103" t="s">
        <v>30</v>
      </c>
      <c r="M2170" s="103" t="s">
        <v>30</v>
      </c>
      <c r="N2170" s="103" t="s">
        <v>27</v>
      </c>
      <c r="O2170" s="103" t="s">
        <v>27</v>
      </c>
      <c r="P2170" s="103" t="s">
        <v>20240</v>
      </c>
      <c r="Q2170" s="103" t="s">
        <v>8752</v>
      </c>
      <c r="R2170" s="105">
        <v>13725717681</v>
      </c>
      <c r="S2170" s="103" t="s">
        <v>1517</v>
      </c>
      <c r="T2170" s="103" t="s">
        <v>20240</v>
      </c>
      <c r="U2170" s="106" t="s">
        <v>20417</v>
      </c>
      <c r="V2170" s="105" t="s">
        <v>22226</v>
      </c>
      <c r="W2170" s="107" t="s">
        <v>353</v>
      </c>
      <c r="X2170" t="s">
        <v>8113</v>
      </c>
      <c r="AA2170">
        <f ca="1" t="shared" si="67"/>
        <v>17</v>
      </c>
    </row>
    <row r="2171" spans="1:27">
      <c r="A2171" s="101">
        <v>30</v>
      </c>
      <c r="B2171" s="89" t="str">
        <f t="shared" si="66"/>
        <v>451229200510154224</v>
      </c>
      <c r="C2171" s="89" t="s">
        <v>353</v>
      </c>
      <c r="D2171" s="102" t="s">
        <v>8754</v>
      </c>
      <c r="E2171" s="102" t="s">
        <v>143</v>
      </c>
      <c r="F2171" s="103" t="s">
        <v>20131</v>
      </c>
      <c r="G2171" s="103" t="s">
        <v>20937</v>
      </c>
      <c r="H2171" s="104" t="s">
        <v>8753</v>
      </c>
      <c r="I2171" s="103" t="s">
        <v>30</v>
      </c>
      <c r="J2171" s="103" t="s">
        <v>30</v>
      </c>
      <c r="K2171" s="103" t="s">
        <v>27</v>
      </c>
      <c r="L2171" s="103" t="s">
        <v>30</v>
      </c>
      <c r="M2171" s="103" t="s">
        <v>30</v>
      </c>
      <c r="N2171" s="103" t="s">
        <v>30</v>
      </c>
      <c r="O2171" s="103" t="s">
        <v>27</v>
      </c>
      <c r="P2171" s="103" t="s">
        <v>4759</v>
      </c>
      <c r="Q2171" s="103" t="s">
        <v>8755</v>
      </c>
      <c r="R2171" s="105">
        <v>15977887695</v>
      </c>
      <c r="S2171" s="103" t="s">
        <v>1517</v>
      </c>
      <c r="T2171" s="103" t="s">
        <v>20133</v>
      </c>
      <c r="U2171" s="106" t="s">
        <v>20133</v>
      </c>
      <c r="V2171" s="105" t="s">
        <v>20348</v>
      </c>
      <c r="W2171" s="107" t="s">
        <v>353</v>
      </c>
      <c r="X2171" t="s">
        <v>4218</v>
      </c>
      <c r="AA2171">
        <f ca="1" t="shared" si="67"/>
        <v>15</v>
      </c>
    </row>
    <row r="2172" spans="1:27">
      <c r="A2172" s="101">
        <v>31</v>
      </c>
      <c r="B2172" s="89" t="str">
        <f t="shared" si="66"/>
        <v>452731200207013621</v>
      </c>
      <c r="C2172" s="89" t="s">
        <v>353</v>
      </c>
      <c r="D2172" s="102" t="s">
        <v>8757</v>
      </c>
      <c r="E2172" s="102" t="s">
        <v>143</v>
      </c>
      <c r="F2172" s="103" t="s">
        <v>20131</v>
      </c>
      <c r="G2172" s="103" t="s">
        <v>20185</v>
      </c>
      <c r="H2172" s="104" t="s">
        <v>8756</v>
      </c>
      <c r="I2172" s="103" t="s">
        <v>27</v>
      </c>
      <c r="J2172" s="103" t="s">
        <v>30</v>
      </c>
      <c r="K2172" s="103" t="s">
        <v>27</v>
      </c>
      <c r="L2172" s="103" t="s">
        <v>30</v>
      </c>
      <c r="M2172" s="103" t="s">
        <v>30</v>
      </c>
      <c r="N2172" s="103" t="s">
        <v>30</v>
      </c>
      <c r="O2172" s="103" t="s">
        <v>27</v>
      </c>
      <c r="P2172" s="103" t="s">
        <v>1517</v>
      </c>
      <c r="Q2172" s="103" t="s">
        <v>8758</v>
      </c>
      <c r="R2172" s="105">
        <v>13538531142</v>
      </c>
      <c r="S2172" s="103" t="s">
        <v>1517</v>
      </c>
      <c r="T2172" s="103" t="s">
        <v>20158</v>
      </c>
      <c r="U2172" s="106" t="s">
        <v>20250</v>
      </c>
      <c r="V2172" s="105" t="s">
        <v>22070</v>
      </c>
      <c r="W2172" s="107" t="s">
        <v>353</v>
      </c>
      <c r="X2172" t="s">
        <v>19289</v>
      </c>
      <c r="AA2172">
        <f ca="1" t="shared" si="67"/>
        <v>19</v>
      </c>
    </row>
    <row r="2173" spans="1:27">
      <c r="A2173" s="101">
        <v>32</v>
      </c>
      <c r="B2173" s="89" t="str">
        <f t="shared" si="66"/>
        <v>452731200312230329</v>
      </c>
      <c r="C2173" s="89" t="s">
        <v>353</v>
      </c>
      <c r="D2173" s="102" t="s">
        <v>8760</v>
      </c>
      <c r="E2173" s="102" t="s">
        <v>143</v>
      </c>
      <c r="F2173" s="103" t="s">
        <v>20131</v>
      </c>
      <c r="G2173" s="103" t="s">
        <v>20433</v>
      </c>
      <c r="H2173" s="104" t="s">
        <v>8759</v>
      </c>
      <c r="I2173" s="103" t="s">
        <v>30</v>
      </c>
      <c r="J2173" s="103" t="s">
        <v>30</v>
      </c>
      <c r="K2173" s="103" t="s">
        <v>30</v>
      </c>
      <c r="L2173" s="103" t="s">
        <v>30</v>
      </c>
      <c r="M2173" s="103" t="s">
        <v>30</v>
      </c>
      <c r="N2173" s="103" t="s">
        <v>30</v>
      </c>
      <c r="O2173" s="103" t="s">
        <v>27</v>
      </c>
      <c r="P2173" s="103" t="s">
        <v>20280</v>
      </c>
      <c r="Q2173" s="103" t="s">
        <v>8762</v>
      </c>
      <c r="R2173" s="105">
        <v>18378890801</v>
      </c>
      <c r="S2173" s="103" t="s">
        <v>8322</v>
      </c>
      <c r="T2173" s="103" t="s">
        <v>20280</v>
      </c>
      <c r="U2173" s="106" t="s">
        <v>20711</v>
      </c>
      <c r="V2173" s="105" t="s">
        <v>20711</v>
      </c>
      <c r="W2173" s="107" t="s">
        <v>353</v>
      </c>
      <c r="X2173" t="s">
        <v>22361</v>
      </c>
      <c r="AA2173">
        <f ca="1" t="shared" si="67"/>
        <v>17</v>
      </c>
    </row>
    <row r="2174" spans="1:27">
      <c r="A2174" s="101">
        <v>33</v>
      </c>
      <c r="B2174" s="89" t="str">
        <f t="shared" si="66"/>
        <v>452127200306230624</v>
      </c>
      <c r="C2174" s="89" t="s">
        <v>353</v>
      </c>
      <c r="D2174" s="102" t="s">
        <v>2169</v>
      </c>
      <c r="E2174" s="102" t="s">
        <v>143</v>
      </c>
      <c r="F2174" s="103" t="s">
        <v>20131</v>
      </c>
      <c r="G2174" s="103" t="s">
        <v>20229</v>
      </c>
      <c r="H2174" s="104" t="s">
        <v>8763</v>
      </c>
      <c r="I2174" s="103" t="s">
        <v>30</v>
      </c>
      <c r="J2174" s="103" t="s">
        <v>30</v>
      </c>
      <c r="K2174" s="103" t="s">
        <v>30</v>
      </c>
      <c r="L2174" s="103" t="s">
        <v>27</v>
      </c>
      <c r="M2174" s="103" t="s">
        <v>30</v>
      </c>
      <c r="N2174" s="103" t="s">
        <v>30</v>
      </c>
      <c r="O2174" s="103" t="s">
        <v>27</v>
      </c>
      <c r="P2174" s="103" t="s">
        <v>20253</v>
      </c>
      <c r="Q2174" s="103" t="s">
        <v>8764</v>
      </c>
      <c r="R2174" s="105">
        <v>18776088735</v>
      </c>
      <c r="S2174" s="103" t="s">
        <v>20253</v>
      </c>
      <c r="T2174" s="103" t="s">
        <v>20909</v>
      </c>
      <c r="U2174" s="106" t="s">
        <v>20910</v>
      </c>
      <c r="V2174" s="105" t="s">
        <v>20911</v>
      </c>
      <c r="W2174" s="107" t="s">
        <v>353</v>
      </c>
      <c r="X2174" t="s">
        <v>2161</v>
      </c>
      <c r="AA2174">
        <f ca="1" t="shared" si="67"/>
        <v>18</v>
      </c>
    </row>
    <row r="2175" spans="1:27">
      <c r="A2175" s="101">
        <v>34</v>
      </c>
      <c r="B2175" s="89" t="str">
        <f t="shared" si="66"/>
        <v>452731200312085416</v>
      </c>
      <c r="C2175" s="89" t="s">
        <v>353</v>
      </c>
      <c r="D2175" s="102" t="s">
        <v>8766</v>
      </c>
      <c r="E2175" s="102" t="s">
        <v>24</v>
      </c>
      <c r="F2175" s="103" t="s">
        <v>20178</v>
      </c>
      <c r="G2175" s="103" t="s">
        <v>20433</v>
      </c>
      <c r="H2175" s="104" t="s">
        <v>8765</v>
      </c>
      <c r="I2175" s="103" t="s">
        <v>30</v>
      </c>
      <c r="J2175" s="103" t="s">
        <v>30</v>
      </c>
      <c r="K2175" s="103" t="s">
        <v>30</v>
      </c>
      <c r="L2175" s="103" t="s">
        <v>30</v>
      </c>
      <c r="M2175" s="103" t="s">
        <v>30</v>
      </c>
      <c r="N2175" s="103" t="s">
        <v>30</v>
      </c>
      <c r="O2175" s="103" t="s">
        <v>27</v>
      </c>
      <c r="P2175" s="103" t="s">
        <v>1517</v>
      </c>
      <c r="Q2175" s="103" t="s">
        <v>8768</v>
      </c>
      <c r="R2175" s="105">
        <v>17776588624</v>
      </c>
      <c r="S2175" s="103" t="s">
        <v>1517</v>
      </c>
      <c r="T2175" s="103" t="s">
        <v>20144</v>
      </c>
      <c r="U2175" s="106" t="s">
        <v>20619</v>
      </c>
      <c r="V2175" s="105" t="s">
        <v>22362</v>
      </c>
      <c r="W2175" s="107" t="s">
        <v>353</v>
      </c>
      <c r="X2175" t="s">
        <v>8767</v>
      </c>
      <c r="AA2175">
        <f ca="1" t="shared" si="67"/>
        <v>17</v>
      </c>
    </row>
    <row r="2176" spans="1:27">
      <c r="A2176" s="101">
        <v>35</v>
      </c>
      <c r="B2176" s="89" t="str">
        <f t="shared" si="66"/>
        <v>451229200208302126</v>
      </c>
      <c r="C2176" s="89" t="s">
        <v>353</v>
      </c>
      <c r="D2176" s="102" t="s">
        <v>8770</v>
      </c>
      <c r="E2176" s="102" t="s">
        <v>143</v>
      </c>
      <c r="F2176" s="103" t="s">
        <v>20178</v>
      </c>
      <c r="G2176" s="103" t="s">
        <v>20182</v>
      </c>
      <c r="H2176" s="104" t="s">
        <v>8769</v>
      </c>
      <c r="I2176" s="103" t="s">
        <v>30</v>
      </c>
      <c r="J2176" s="103" t="s">
        <v>30</v>
      </c>
      <c r="K2176" s="103" t="s">
        <v>30</v>
      </c>
      <c r="L2176" s="103" t="s">
        <v>30</v>
      </c>
      <c r="M2176" s="103" t="s">
        <v>30</v>
      </c>
      <c r="N2176" s="103" t="s">
        <v>30</v>
      </c>
      <c r="O2176" s="103" t="s">
        <v>27</v>
      </c>
      <c r="P2176" s="103" t="s">
        <v>1517</v>
      </c>
      <c r="Q2176" s="103" t="s">
        <v>3758</v>
      </c>
      <c r="R2176" s="105">
        <v>18174937620</v>
      </c>
      <c r="S2176" s="103" t="s">
        <v>1517</v>
      </c>
      <c r="T2176" s="103" t="s">
        <v>20240</v>
      </c>
      <c r="U2176" s="106" t="s">
        <v>20806</v>
      </c>
      <c r="V2176" s="105" t="s">
        <v>21076</v>
      </c>
      <c r="W2176" s="107" t="s">
        <v>353</v>
      </c>
      <c r="X2176" t="s">
        <v>2800</v>
      </c>
      <c r="AA2176">
        <f ca="1" t="shared" si="67"/>
        <v>18</v>
      </c>
    </row>
    <row r="2177" spans="1:27">
      <c r="A2177" s="101">
        <v>36</v>
      </c>
      <c r="B2177" s="89" t="str">
        <f t="shared" si="66"/>
        <v>451229200001122128</v>
      </c>
      <c r="C2177" s="89" t="s">
        <v>353</v>
      </c>
      <c r="D2177" s="102" t="s">
        <v>8772</v>
      </c>
      <c r="E2177" s="102" t="s">
        <v>143</v>
      </c>
      <c r="F2177" s="103" t="s">
        <v>20178</v>
      </c>
      <c r="G2177" s="103" t="s">
        <v>20147</v>
      </c>
      <c r="H2177" s="104" t="s">
        <v>8771</v>
      </c>
      <c r="I2177" s="103" t="s">
        <v>27</v>
      </c>
      <c r="J2177" s="103" t="s">
        <v>30</v>
      </c>
      <c r="K2177" s="103" t="s">
        <v>30</v>
      </c>
      <c r="L2177" s="103" t="s">
        <v>30</v>
      </c>
      <c r="M2177" s="103" t="s">
        <v>30</v>
      </c>
      <c r="N2177" s="103" t="s">
        <v>27</v>
      </c>
      <c r="O2177" s="103" t="s">
        <v>27</v>
      </c>
      <c r="P2177" s="103" t="s">
        <v>1517</v>
      </c>
      <c r="Q2177" s="103" t="s">
        <v>8773</v>
      </c>
      <c r="R2177" s="105">
        <v>19977828401</v>
      </c>
      <c r="S2177" s="103" t="s">
        <v>1517</v>
      </c>
      <c r="T2177" s="103" t="s">
        <v>20240</v>
      </c>
      <c r="U2177" s="106" t="s">
        <v>20806</v>
      </c>
      <c r="V2177" s="105" t="s">
        <v>22231</v>
      </c>
      <c r="W2177" s="107" t="s">
        <v>353</v>
      </c>
      <c r="X2177" t="s">
        <v>8161</v>
      </c>
      <c r="AA2177">
        <f ca="1" t="shared" si="67"/>
        <v>21</v>
      </c>
    </row>
    <row r="2178" spans="1:27">
      <c r="A2178" s="101">
        <v>37</v>
      </c>
      <c r="B2178" s="89" t="str">
        <f t="shared" si="66"/>
        <v>451229200207202123</v>
      </c>
      <c r="C2178" s="89" t="s">
        <v>353</v>
      </c>
      <c r="D2178" s="102" t="s">
        <v>8775</v>
      </c>
      <c r="E2178" s="102" t="s">
        <v>143</v>
      </c>
      <c r="F2178" s="103" t="s">
        <v>20178</v>
      </c>
      <c r="G2178" s="103" t="s">
        <v>20185</v>
      </c>
      <c r="H2178" s="104" t="s">
        <v>8774</v>
      </c>
      <c r="I2178" s="103" t="s">
        <v>27</v>
      </c>
      <c r="J2178" s="103" t="s">
        <v>30</v>
      </c>
      <c r="K2178" s="103" t="s">
        <v>30</v>
      </c>
      <c r="L2178" s="103" t="s">
        <v>30</v>
      </c>
      <c r="M2178" s="103" t="s">
        <v>30</v>
      </c>
      <c r="N2178" s="103" t="s">
        <v>30</v>
      </c>
      <c r="O2178" s="103" t="s">
        <v>27</v>
      </c>
      <c r="P2178" s="103" t="s">
        <v>4759</v>
      </c>
      <c r="Q2178" s="103" t="s">
        <v>8777</v>
      </c>
      <c r="R2178" s="105" t="s">
        <v>8778</v>
      </c>
      <c r="S2178" s="103" t="s">
        <v>1517</v>
      </c>
      <c r="T2178" s="103" t="s">
        <v>20240</v>
      </c>
      <c r="U2178" s="106" t="s">
        <v>20516</v>
      </c>
      <c r="V2178" s="105" t="s">
        <v>22363</v>
      </c>
      <c r="W2178" s="107" t="s">
        <v>353</v>
      </c>
      <c r="X2178" t="s">
        <v>8776</v>
      </c>
      <c r="AA2178">
        <f ca="1" t="shared" si="67"/>
        <v>19</v>
      </c>
    </row>
    <row r="2179" spans="1:27">
      <c r="A2179" s="101">
        <v>38</v>
      </c>
      <c r="B2179" s="89" t="str">
        <f t="shared" ref="B2179:B2242" si="68">H2179</f>
        <v>451229200110282446</v>
      </c>
      <c r="C2179" s="89" t="s">
        <v>353</v>
      </c>
      <c r="D2179" s="102" t="s">
        <v>8780</v>
      </c>
      <c r="E2179" s="102" t="s">
        <v>143</v>
      </c>
      <c r="F2179" s="103" t="s">
        <v>20178</v>
      </c>
      <c r="G2179" s="103" t="s">
        <v>20236</v>
      </c>
      <c r="H2179" s="104" t="s">
        <v>8779</v>
      </c>
      <c r="I2179" s="103" t="s">
        <v>27</v>
      </c>
      <c r="J2179" s="103" t="s">
        <v>30</v>
      </c>
      <c r="K2179" s="103" t="s">
        <v>27</v>
      </c>
      <c r="L2179" s="103" t="s">
        <v>30</v>
      </c>
      <c r="M2179" s="103" t="s">
        <v>30</v>
      </c>
      <c r="N2179" s="103" t="s">
        <v>27</v>
      </c>
      <c r="O2179" s="103" t="s">
        <v>27</v>
      </c>
      <c r="P2179" s="103" t="s">
        <v>1517</v>
      </c>
      <c r="Q2179" s="103" t="s">
        <v>8781</v>
      </c>
      <c r="R2179" s="105">
        <v>19127213031</v>
      </c>
      <c r="S2179" s="103" t="s">
        <v>1517</v>
      </c>
      <c r="T2179" s="103" t="s">
        <v>20191</v>
      </c>
      <c r="U2179" s="106" t="s">
        <v>20877</v>
      </c>
      <c r="V2179" s="105" t="s">
        <v>20807</v>
      </c>
      <c r="W2179" s="107" t="s">
        <v>353</v>
      </c>
      <c r="X2179" t="s">
        <v>8314</v>
      </c>
      <c r="AA2179">
        <f ca="1" t="shared" si="67"/>
        <v>19</v>
      </c>
    </row>
    <row r="2180" spans="1:27">
      <c r="A2180" s="101">
        <v>39</v>
      </c>
      <c r="B2180" s="89" t="str">
        <f t="shared" si="68"/>
        <v>451229200605120318</v>
      </c>
      <c r="C2180" s="89" t="s">
        <v>353</v>
      </c>
      <c r="D2180" s="102" t="s">
        <v>8783</v>
      </c>
      <c r="E2180" s="102" t="s">
        <v>24</v>
      </c>
      <c r="F2180" s="103" t="s">
        <v>20131</v>
      </c>
      <c r="G2180" s="103" t="s">
        <v>22048</v>
      </c>
      <c r="H2180" s="104" t="s">
        <v>8782</v>
      </c>
      <c r="I2180" s="103" t="s">
        <v>30</v>
      </c>
      <c r="J2180" s="103" t="s">
        <v>30</v>
      </c>
      <c r="K2180" s="103" t="s">
        <v>27</v>
      </c>
      <c r="L2180" s="103" t="s">
        <v>30</v>
      </c>
      <c r="M2180" s="103" t="s">
        <v>30</v>
      </c>
      <c r="N2180" s="103" t="s">
        <v>30</v>
      </c>
      <c r="O2180" s="103" t="s">
        <v>27</v>
      </c>
      <c r="P2180" s="103" t="s">
        <v>1517</v>
      </c>
      <c r="Q2180" s="103" t="s">
        <v>8785</v>
      </c>
      <c r="R2180" s="105">
        <v>15296877787</v>
      </c>
      <c r="S2180" s="103" t="s">
        <v>1517</v>
      </c>
      <c r="T2180" s="103" t="s">
        <v>20280</v>
      </c>
      <c r="U2180" s="106" t="s">
        <v>20284</v>
      </c>
      <c r="V2180" s="105" t="s">
        <v>20728</v>
      </c>
      <c r="W2180" s="107" t="s">
        <v>353</v>
      </c>
      <c r="X2180" t="s">
        <v>8784</v>
      </c>
      <c r="AA2180">
        <f ca="1" t="shared" ref="AA2180:AA2243" si="69">DATEDIF(TEXT(MID(H2180,7,8),"00-00-00"),TODAY(),"y")</f>
        <v>15</v>
      </c>
    </row>
    <row r="2181" spans="1:27">
      <c r="A2181" s="101">
        <v>40</v>
      </c>
      <c r="B2181" s="89" t="str">
        <f t="shared" si="68"/>
        <v>451229200402100026</v>
      </c>
      <c r="C2181" s="89" t="s">
        <v>353</v>
      </c>
      <c r="D2181" s="102" t="s">
        <v>8787</v>
      </c>
      <c r="E2181" s="102" t="s">
        <v>143</v>
      </c>
      <c r="F2181" s="103" t="s">
        <v>20131</v>
      </c>
      <c r="G2181" s="103" t="s">
        <v>20742</v>
      </c>
      <c r="H2181" s="104" t="s">
        <v>8786</v>
      </c>
      <c r="I2181" s="103" t="s">
        <v>30</v>
      </c>
      <c r="J2181" s="103" t="s">
        <v>30</v>
      </c>
      <c r="K2181" s="103" t="s">
        <v>30</v>
      </c>
      <c r="L2181" s="103" t="s">
        <v>30</v>
      </c>
      <c r="M2181" s="103" t="s">
        <v>30</v>
      </c>
      <c r="N2181" s="103" t="s">
        <v>30</v>
      </c>
      <c r="O2181" s="103" t="s">
        <v>27</v>
      </c>
      <c r="P2181" s="103" t="s">
        <v>1517</v>
      </c>
      <c r="Q2181" s="103" t="s">
        <v>8788</v>
      </c>
      <c r="R2181" s="105">
        <v>15078614470</v>
      </c>
      <c r="S2181" s="103" t="s">
        <v>1517</v>
      </c>
      <c r="T2181" s="103" t="s">
        <v>1517</v>
      </c>
      <c r="U2181" s="106" t="s">
        <v>20352</v>
      </c>
      <c r="V2181" s="105" t="s">
        <v>21341</v>
      </c>
      <c r="W2181" s="107" t="s">
        <v>353</v>
      </c>
      <c r="X2181" t="s">
        <v>17799</v>
      </c>
      <c r="AA2181">
        <f ca="1" t="shared" si="69"/>
        <v>17</v>
      </c>
    </row>
    <row r="2182" spans="1:27">
      <c r="A2182" s="101">
        <v>41</v>
      </c>
      <c r="B2182" s="89" t="str">
        <f t="shared" si="68"/>
        <v>451229200304082127</v>
      </c>
      <c r="C2182" s="89" t="s">
        <v>353</v>
      </c>
      <c r="D2182" s="102" t="s">
        <v>8790</v>
      </c>
      <c r="E2182" s="102" t="s">
        <v>143</v>
      </c>
      <c r="F2182" s="103" t="s">
        <v>20178</v>
      </c>
      <c r="G2182" s="103" t="s">
        <v>20154</v>
      </c>
      <c r="H2182" s="104" t="s">
        <v>8789</v>
      </c>
      <c r="I2182" s="103" t="s">
        <v>27</v>
      </c>
      <c r="J2182" s="103" t="s">
        <v>30</v>
      </c>
      <c r="K2182" s="103" t="s">
        <v>30</v>
      </c>
      <c r="L2182" s="103" t="s">
        <v>30</v>
      </c>
      <c r="M2182" s="103" t="s">
        <v>27</v>
      </c>
      <c r="N2182" s="103" t="s">
        <v>30</v>
      </c>
      <c r="O2182" s="103" t="s">
        <v>27</v>
      </c>
      <c r="P2182" s="103" t="s">
        <v>20240</v>
      </c>
      <c r="Q2182" s="103" t="s">
        <v>8791</v>
      </c>
      <c r="R2182" s="105">
        <v>15878687661</v>
      </c>
      <c r="S2182" s="103" t="s">
        <v>8322</v>
      </c>
      <c r="T2182" s="103" t="s">
        <v>20240</v>
      </c>
      <c r="U2182" s="106" t="s">
        <v>20417</v>
      </c>
      <c r="V2182" s="105" t="s">
        <v>20804</v>
      </c>
      <c r="W2182" s="107" t="s">
        <v>353</v>
      </c>
      <c r="X2182" t="s">
        <v>19291</v>
      </c>
      <c r="AA2182">
        <f ca="1" t="shared" si="69"/>
        <v>18</v>
      </c>
    </row>
    <row r="2183" spans="1:27">
      <c r="A2183" s="101">
        <v>42</v>
      </c>
      <c r="B2183" s="89" t="str">
        <f t="shared" si="68"/>
        <v>452731200403180320</v>
      </c>
      <c r="C2183" s="89" t="s">
        <v>353</v>
      </c>
      <c r="D2183" s="102" t="s">
        <v>8793</v>
      </c>
      <c r="E2183" s="102" t="s">
        <v>143</v>
      </c>
      <c r="F2183" s="103" t="s">
        <v>20131</v>
      </c>
      <c r="G2183" s="103" t="s">
        <v>20707</v>
      </c>
      <c r="H2183" s="104" t="s">
        <v>8792</v>
      </c>
      <c r="I2183" s="103" t="s">
        <v>30</v>
      </c>
      <c r="J2183" s="103" t="s">
        <v>30</v>
      </c>
      <c r="K2183" s="103" t="s">
        <v>30</v>
      </c>
      <c r="L2183" s="103" t="s">
        <v>30</v>
      </c>
      <c r="M2183" s="103" t="s">
        <v>30</v>
      </c>
      <c r="N2183" s="103" t="s">
        <v>27</v>
      </c>
      <c r="O2183" s="103" t="s">
        <v>27</v>
      </c>
      <c r="P2183" s="103" t="s">
        <v>20280</v>
      </c>
      <c r="Q2183" s="103" t="s">
        <v>8794</v>
      </c>
      <c r="R2183" s="105">
        <v>18978755045</v>
      </c>
      <c r="S2183" s="103" t="s">
        <v>8322</v>
      </c>
      <c r="T2183" s="103" t="s">
        <v>22364</v>
      </c>
      <c r="U2183" s="106" t="s">
        <v>21471</v>
      </c>
      <c r="V2183" s="105" t="s">
        <v>22365</v>
      </c>
      <c r="W2183" s="107" t="s">
        <v>353</v>
      </c>
      <c r="X2183" t="s">
        <v>22366</v>
      </c>
      <c r="AA2183">
        <f ca="1" t="shared" si="69"/>
        <v>17</v>
      </c>
    </row>
    <row r="2184" spans="1:27">
      <c r="A2184" s="101">
        <v>43</v>
      </c>
      <c r="B2184" s="89" t="str">
        <f t="shared" si="68"/>
        <v>452731200301013329</v>
      </c>
      <c r="C2184" s="89" t="s">
        <v>353</v>
      </c>
      <c r="D2184" s="102" t="s">
        <v>8796</v>
      </c>
      <c r="E2184" s="102" t="s">
        <v>143</v>
      </c>
      <c r="F2184" s="103" t="s">
        <v>20205</v>
      </c>
      <c r="G2184" s="103" t="s">
        <v>20157</v>
      </c>
      <c r="H2184" s="104" t="s">
        <v>8795</v>
      </c>
      <c r="I2184" s="103" t="s">
        <v>30</v>
      </c>
      <c r="J2184" s="103" t="s">
        <v>30</v>
      </c>
      <c r="K2184" s="103" t="s">
        <v>30</v>
      </c>
      <c r="L2184" s="103" t="s">
        <v>30</v>
      </c>
      <c r="M2184" s="103" t="s">
        <v>30</v>
      </c>
      <c r="N2184" s="103" t="s">
        <v>27</v>
      </c>
      <c r="O2184" s="103" t="s">
        <v>27</v>
      </c>
      <c r="P2184" s="103" t="s">
        <v>1517</v>
      </c>
      <c r="Q2184" s="103" t="s">
        <v>8798</v>
      </c>
      <c r="R2184" s="105">
        <v>19976127281</v>
      </c>
      <c r="S2184" s="103" t="s">
        <v>1517</v>
      </c>
      <c r="T2184" s="103" t="s">
        <v>20158</v>
      </c>
      <c r="U2184" s="106" t="s">
        <v>21008</v>
      </c>
      <c r="V2184" s="105" t="s">
        <v>22367</v>
      </c>
      <c r="W2184" s="107" t="s">
        <v>353</v>
      </c>
      <c r="X2184" t="s">
        <v>19292</v>
      </c>
      <c r="AA2184">
        <f ca="1" t="shared" si="69"/>
        <v>18</v>
      </c>
    </row>
    <row r="2185" spans="1:27">
      <c r="A2185" s="101">
        <v>44</v>
      </c>
      <c r="B2185" s="89" t="str">
        <f t="shared" si="68"/>
        <v>451229200510122425</v>
      </c>
      <c r="C2185" s="89" t="s">
        <v>353</v>
      </c>
      <c r="D2185" s="102" t="s">
        <v>8800</v>
      </c>
      <c r="E2185" s="102" t="s">
        <v>143</v>
      </c>
      <c r="F2185" s="103" t="s">
        <v>20178</v>
      </c>
      <c r="G2185" s="103" t="s">
        <v>20937</v>
      </c>
      <c r="H2185" s="104" t="s">
        <v>8799</v>
      </c>
      <c r="I2185" s="103" t="s">
        <v>27</v>
      </c>
      <c r="J2185" s="103" t="s">
        <v>30</v>
      </c>
      <c r="K2185" s="103" t="s">
        <v>27</v>
      </c>
      <c r="L2185" s="103" t="s">
        <v>30</v>
      </c>
      <c r="M2185" s="103" t="s">
        <v>27</v>
      </c>
      <c r="N2185" s="103" t="s">
        <v>30</v>
      </c>
      <c r="O2185" s="103" t="s">
        <v>27</v>
      </c>
      <c r="P2185" s="103" t="s">
        <v>20191</v>
      </c>
      <c r="Q2185" s="103" t="s">
        <v>8802</v>
      </c>
      <c r="R2185" s="105">
        <v>19148601576</v>
      </c>
      <c r="S2185" s="103" t="s">
        <v>8322</v>
      </c>
      <c r="T2185" s="103" t="s">
        <v>20191</v>
      </c>
      <c r="U2185" s="106" t="s">
        <v>22368</v>
      </c>
      <c r="V2185" s="105" t="s">
        <v>22369</v>
      </c>
      <c r="W2185" s="107" t="s">
        <v>353</v>
      </c>
      <c r="X2185" t="s">
        <v>22370</v>
      </c>
      <c r="AA2185">
        <f ca="1" t="shared" si="69"/>
        <v>15</v>
      </c>
    </row>
    <row r="2186" spans="1:27">
      <c r="A2186" s="101">
        <v>45</v>
      </c>
      <c r="B2186" s="89" t="str">
        <f t="shared" si="68"/>
        <v>452731200407203622</v>
      </c>
      <c r="C2186" s="89" t="s">
        <v>353</v>
      </c>
      <c r="D2186" s="102" t="s">
        <v>8805</v>
      </c>
      <c r="E2186" s="102" t="s">
        <v>143</v>
      </c>
      <c r="F2186" s="103" t="s">
        <v>20131</v>
      </c>
      <c r="G2186" s="103" t="s">
        <v>20271</v>
      </c>
      <c r="H2186" s="104" t="s">
        <v>8804</v>
      </c>
      <c r="I2186" s="103" t="s">
        <v>30</v>
      </c>
      <c r="J2186" s="103" t="s">
        <v>30</v>
      </c>
      <c r="K2186" s="103" t="s">
        <v>30</v>
      </c>
      <c r="L2186" s="103" t="s">
        <v>30</v>
      </c>
      <c r="M2186" s="103" t="s">
        <v>27</v>
      </c>
      <c r="N2186" s="103" t="s">
        <v>30</v>
      </c>
      <c r="O2186" s="103" t="s">
        <v>27</v>
      </c>
      <c r="P2186" s="103" t="s">
        <v>20158</v>
      </c>
      <c r="Q2186" s="103" t="s">
        <v>8806</v>
      </c>
      <c r="R2186" s="105">
        <v>15177890811</v>
      </c>
      <c r="S2186" s="103" t="s">
        <v>1517</v>
      </c>
      <c r="T2186" s="103" t="s">
        <v>20158</v>
      </c>
      <c r="U2186" s="106" t="s">
        <v>20159</v>
      </c>
      <c r="V2186" s="105" t="s">
        <v>20889</v>
      </c>
      <c r="W2186" s="107" t="s">
        <v>353</v>
      </c>
      <c r="X2186" t="s">
        <v>17866</v>
      </c>
      <c r="AA2186">
        <f ca="1" t="shared" si="69"/>
        <v>17</v>
      </c>
    </row>
    <row r="2187" spans="1:27">
      <c r="A2187" s="101">
        <v>46</v>
      </c>
      <c r="B2187" s="89" t="str">
        <f t="shared" si="68"/>
        <v>452731200406125124</v>
      </c>
      <c r="C2187" s="89" t="s">
        <v>353</v>
      </c>
      <c r="D2187" s="102" t="s">
        <v>706</v>
      </c>
      <c r="E2187" s="102" t="s">
        <v>143</v>
      </c>
      <c r="F2187" s="103" t="s">
        <v>20131</v>
      </c>
      <c r="G2187" s="103" t="s">
        <v>21826</v>
      </c>
      <c r="H2187" s="104" t="s">
        <v>8807</v>
      </c>
      <c r="I2187" s="103" t="s">
        <v>27</v>
      </c>
      <c r="J2187" s="103" t="s">
        <v>30</v>
      </c>
      <c r="K2187" s="103" t="s">
        <v>30</v>
      </c>
      <c r="L2187" s="103" t="s">
        <v>30</v>
      </c>
      <c r="M2187" s="103" t="s">
        <v>30</v>
      </c>
      <c r="N2187" s="103" t="s">
        <v>27</v>
      </c>
      <c r="O2187" s="103" t="s">
        <v>27</v>
      </c>
      <c r="P2187" s="103" t="s">
        <v>1517</v>
      </c>
      <c r="Q2187" s="103" t="s">
        <v>8809</v>
      </c>
      <c r="R2187" s="105">
        <v>13647780251</v>
      </c>
      <c r="S2187" s="103" t="s">
        <v>1517</v>
      </c>
      <c r="T2187" s="103" t="s">
        <v>20164</v>
      </c>
      <c r="U2187" s="106" t="s">
        <v>20838</v>
      </c>
      <c r="V2187" s="105" t="s">
        <v>22371</v>
      </c>
      <c r="W2187" s="107" t="s">
        <v>353</v>
      </c>
      <c r="X2187" t="s">
        <v>8808</v>
      </c>
      <c r="AA2187">
        <f ca="1" t="shared" si="69"/>
        <v>17</v>
      </c>
    </row>
    <row r="2188" spans="1:27">
      <c r="A2188" s="101">
        <v>47</v>
      </c>
      <c r="B2188" s="89" t="str">
        <f t="shared" si="68"/>
        <v>451229200402152133</v>
      </c>
      <c r="C2188" s="89" t="s">
        <v>353</v>
      </c>
      <c r="D2188" s="102" t="s">
        <v>8811</v>
      </c>
      <c r="E2188" s="102" t="s">
        <v>24</v>
      </c>
      <c r="F2188" s="103" t="s">
        <v>20178</v>
      </c>
      <c r="G2188" s="103" t="s">
        <v>20742</v>
      </c>
      <c r="H2188" s="104" t="s">
        <v>8810</v>
      </c>
      <c r="I2188" s="103" t="s">
        <v>30</v>
      </c>
      <c r="J2188" s="103" t="s">
        <v>30</v>
      </c>
      <c r="K2188" s="103" t="s">
        <v>30</v>
      </c>
      <c r="L2188" s="103" t="s">
        <v>30</v>
      </c>
      <c r="M2188" s="103" t="s">
        <v>27</v>
      </c>
      <c r="N2188" s="103" t="s">
        <v>30</v>
      </c>
      <c r="O2188" s="103" t="s">
        <v>27</v>
      </c>
      <c r="P2188" s="103" t="s">
        <v>21545</v>
      </c>
      <c r="Q2188" s="103" t="s">
        <v>3497</v>
      </c>
      <c r="R2188" s="105">
        <v>18260937430</v>
      </c>
      <c r="S2188" s="103" t="s">
        <v>1517</v>
      </c>
      <c r="T2188" s="103" t="s">
        <v>20240</v>
      </c>
      <c r="U2188" s="106" t="s">
        <v>20516</v>
      </c>
      <c r="V2188" s="105" t="s">
        <v>20362</v>
      </c>
      <c r="W2188" s="107" t="s">
        <v>353</v>
      </c>
      <c r="X2188" t="s">
        <v>3496</v>
      </c>
      <c r="AA2188">
        <f ca="1" t="shared" si="69"/>
        <v>17</v>
      </c>
    </row>
    <row r="2189" spans="1:27">
      <c r="A2189" s="101">
        <v>48</v>
      </c>
      <c r="B2189" s="89" t="str">
        <f t="shared" si="68"/>
        <v>45273120040704422X</v>
      </c>
      <c r="C2189" s="89" t="s">
        <v>353</v>
      </c>
      <c r="D2189" s="102" t="s">
        <v>8813</v>
      </c>
      <c r="E2189" s="102" t="s">
        <v>143</v>
      </c>
      <c r="F2189" s="103" t="s">
        <v>20131</v>
      </c>
      <c r="G2189" s="103" t="s">
        <v>20271</v>
      </c>
      <c r="H2189" s="104" t="s">
        <v>8812</v>
      </c>
      <c r="I2189" s="103" t="s">
        <v>30</v>
      </c>
      <c r="J2189" s="103" t="s">
        <v>30</v>
      </c>
      <c r="K2189" s="103" t="s">
        <v>30</v>
      </c>
      <c r="L2189" s="103" t="s">
        <v>30</v>
      </c>
      <c r="M2189" s="103" t="s">
        <v>30</v>
      </c>
      <c r="N2189" s="103" t="s">
        <v>30</v>
      </c>
      <c r="O2189" s="103" t="s">
        <v>27</v>
      </c>
      <c r="P2189" s="103" t="s">
        <v>20133</v>
      </c>
      <c r="Q2189" s="103" t="s">
        <v>8814</v>
      </c>
      <c r="R2189" s="105">
        <v>18276985489</v>
      </c>
      <c r="S2189" s="103" t="s">
        <v>1517</v>
      </c>
      <c r="T2189" s="103" t="s">
        <v>20133</v>
      </c>
      <c r="U2189" s="106" t="s">
        <v>20321</v>
      </c>
      <c r="V2189" s="105" t="s">
        <v>20940</v>
      </c>
      <c r="W2189" s="107" t="s">
        <v>353</v>
      </c>
      <c r="X2189" t="s">
        <v>2276</v>
      </c>
      <c r="AA2189">
        <f ca="1" t="shared" si="69"/>
        <v>17</v>
      </c>
    </row>
    <row r="2190" spans="1:27">
      <c r="A2190" s="101">
        <v>49</v>
      </c>
      <c r="B2190" s="89" t="str">
        <f t="shared" si="68"/>
        <v>451229200305272125</v>
      </c>
      <c r="C2190" s="89" t="s">
        <v>353</v>
      </c>
      <c r="D2190" s="102" t="s">
        <v>8816</v>
      </c>
      <c r="E2190" s="102" t="s">
        <v>143</v>
      </c>
      <c r="F2190" s="103" t="s">
        <v>20205</v>
      </c>
      <c r="G2190" s="103" t="s">
        <v>20172</v>
      </c>
      <c r="H2190" s="104" t="s">
        <v>8815</v>
      </c>
      <c r="I2190" s="103" t="s">
        <v>27</v>
      </c>
      <c r="J2190" s="103" t="s">
        <v>30</v>
      </c>
      <c r="K2190" s="103" t="s">
        <v>30</v>
      </c>
      <c r="L2190" s="103" t="s">
        <v>30</v>
      </c>
      <c r="M2190" s="103" t="s">
        <v>30</v>
      </c>
      <c r="N2190" s="103" t="s">
        <v>30</v>
      </c>
      <c r="O2190" s="103" t="s">
        <v>27</v>
      </c>
      <c r="P2190" s="103" t="s">
        <v>1517</v>
      </c>
      <c r="Q2190" s="103" t="s">
        <v>8817</v>
      </c>
      <c r="R2190" s="105">
        <v>17776576751</v>
      </c>
      <c r="S2190" s="103" t="s">
        <v>1517</v>
      </c>
      <c r="T2190" s="103" t="s">
        <v>20240</v>
      </c>
      <c r="U2190" s="106" t="s">
        <v>20241</v>
      </c>
      <c r="V2190" s="105" t="s">
        <v>22372</v>
      </c>
      <c r="W2190" s="107" t="s">
        <v>353</v>
      </c>
      <c r="X2190" t="s">
        <v>19293</v>
      </c>
      <c r="AA2190">
        <f ca="1" t="shared" si="69"/>
        <v>18</v>
      </c>
    </row>
    <row r="2191" spans="1:27">
      <c r="A2191" s="101">
        <v>50</v>
      </c>
      <c r="B2191" s="89" t="str">
        <f t="shared" si="68"/>
        <v>451229200304272422</v>
      </c>
      <c r="C2191" s="89" t="s">
        <v>353</v>
      </c>
      <c r="D2191" s="102" t="s">
        <v>8820</v>
      </c>
      <c r="E2191" s="102" t="s">
        <v>143</v>
      </c>
      <c r="F2191" s="103" t="s">
        <v>20178</v>
      </c>
      <c r="G2191" s="103" t="s">
        <v>20154</v>
      </c>
      <c r="H2191" s="104" t="s">
        <v>8819</v>
      </c>
      <c r="I2191" s="103" t="s">
        <v>30</v>
      </c>
      <c r="J2191" s="103" t="s">
        <v>30</v>
      </c>
      <c r="K2191" s="103" t="s">
        <v>30</v>
      </c>
      <c r="L2191" s="103" t="s">
        <v>30</v>
      </c>
      <c r="M2191" s="103" t="s">
        <v>30</v>
      </c>
      <c r="N2191" s="103" t="s">
        <v>30</v>
      </c>
      <c r="O2191" s="103" t="s">
        <v>27</v>
      </c>
      <c r="P2191" s="103" t="s">
        <v>20191</v>
      </c>
      <c r="Q2191" s="103" t="s">
        <v>8821</v>
      </c>
      <c r="R2191" s="105">
        <v>18077824487</v>
      </c>
      <c r="S2191" s="103" t="s">
        <v>1517</v>
      </c>
      <c r="T2191" s="103" t="s">
        <v>20191</v>
      </c>
      <c r="U2191" s="106" t="s">
        <v>20466</v>
      </c>
      <c r="V2191" s="105" t="s">
        <v>20916</v>
      </c>
      <c r="W2191" s="107" t="s">
        <v>353</v>
      </c>
      <c r="X2191" t="s">
        <v>4438</v>
      </c>
      <c r="AA2191">
        <f ca="1" t="shared" si="69"/>
        <v>18</v>
      </c>
    </row>
    <row r="2192" spans="1:27">
      <c r="A2192" s="101">
        <v>51</v>
      </c>
      <c r="B2192" s="89" t="str">
        <f t="shared" si="68"/>
        <v>452731200404244824</v>
      </c>
      <c r="C2192" s="89" t="s">
        <v>353</v>
      </c>
      <c r="D2192" s="102" t="s">
        <v>8823</v>
      </c>
      <c r="E2192" s="102" t="s">
        <v>143</v>
      </c>
      <c r="F2192" s="103" t="s">
        <v>20131</v>
      </c>
      <c r="G2192" s="103" t="s">
        <v>20255</v>
      </c>
      <c r="H2192" s="104" t="s">
        <v>8822</v>
      </c>
      <c r="I2192" s="103" t="s">
        <v>27</v>
      </c>
      <c r="J2192" s="103" t="s">
        <v>30</v>
      </c>
      <c r="K2192" s="103" t="s">
        <v>30</v>
      </c>
      <c r="L2192" s="103" t="s">
        <v>30</v>
      </c>
      <c r="M2192" s="103" t="s">
        <v>30</v>
      </c>
      <c r="N2192" s="103" t="s">
        <v>30</v>
      </c>
      <c r="O2192" s="103" t="s">
        <v>27</v>
      </c>
      <c r="P2192" s="103" t="s">
        <v>1517</v>
      </c>
      <c r="Q2192" s="103" t="s">
        <v>8250</v>
      </c>
      <c r="R2192" s="105">
        <v>14736276634</v>
      </c>
      <c r="S2192" s="103" t="s">
        <v>21545</v>
      </c>
      <c r="T2192" s="103" t="s">
        <v>21545</v>
      </c>
      <c r="U2192" s="106" t="s">
        <v>20352</v>
      </c>
      <c r="V2192" s="105" t="s">
        <v>21040</v>
      </c>
      <c r="W2192" s="107" t="s">
        <v>353</v>
      </c>
      <c r="X2192" t="s">
        <v>17867</v>
      </c>
      <c r="AA2192">
        <f ca="1" t="shared" si="69"/>
        <v>17</v>
      </c>
    </row>
    <row r="2193" spans="1:27">
      <c r="A2193" s="101">
        <v>52</v>
      </c>
      <c r="B2193" s="89" t="str">
        <f t="shared" si="68"/>
        <v>451229200310055125</v>
      </c>
      <c r="C2193" s="89" t="s">
        <v>353</v>
      </c>
      <c r="D2193" s="102" t="s">
        <v>8826</v>
      </c>
      <c r="E2193" s="102" t="s">
        <v>143</v>
      </c>
      <c r="F2193" s="103" t="s">
        <v>20131</v>
      </c>
      <c r="G2193" s="103" t="s">
        <v>20307</v>
      </c>
      <c r="H2193" s="104" t="s">
        <v>8825</v>
      </c>
      <c r="I2193" s="103" t="s">
        <v>30</v>
      </c>
      <c r="J2193" s="103" t="s">
        <v>30</v>
      </c>
      <c r="K2193" s="103" t="s">
        <v>30</v>
      </c>
      <c r="L2193" s="103" t="s">
        <v>30</v>
      </c>
      <c r="M2193" s="103" t="s">
        <v>30</v>
      </c>
      <c r="N2193" s="103" t="s">
        <v>30</v>
      </c>
      <c r="O2193" s="103" t="s">
        <v>27</v>
      </c>
      <c r="P2193" s="103" t="s">
        <v>1517</v>
      </c>
      <c r="Q2193" s="103" t="s">
        <v>8828</v>
      </c>
      <c r="R2193" s="105">
        <v>15277857467</v>
      </c>
      <c r="S2193" s="103" t="s">
        <v>1517</v>
      </c>
      <c r="T2193" s="103" t="s">
        <v>20164</v>
      </c>
      <c r="U2193" s="106" t="s">
        <v>20834</v>
      </c>
      <c r="V2193" s="105" t="s">
        <v>20834</v>
      </c>
      <c r="W2193" s="107" t="s">
        <v>353</v>
      </c>
      <c r="X2193" t="s">
        <v>8827</v>
      </c>
      <c r="AA2193">
        <f ca="1" t="shared" si="69"/>
        <v>17</v>
      </c>
    </row>
    <row r="2194" spans="1:27">
      <c r="A2194" s="101">
        <v>53</v>
      </c>
      <c r="B2194" s="89" t="str">
        <f t="shared" si="68"/>
        <v>452731200312201229</v>
      </c>
      <c r="C2194" s="89" t="s">
        <v>353</v>
      </c>
      <c r="D2194" s="102" t="s">
        <v>8831</v>
      </c>
      <c r="E2194" s="102" t="s">
        <v>143</v>
      </c>
      <c r="F2194" s="103" t="s">
        <v>20131</v>
      </c>
      <c r="G2194" s="103" t="s">
        <v>20433</v>
      </c>
      <c r="H2194" s="104" t="s">
        <v>8830</v>
      </c>
      <c r="I2194" s="103" t="s">
        <v>30</v>
      </c>
      <c r="J2194" s="103" t="s">
        <v>30</v>
      </c>
      <c r="K2194" s="103" t="s">
        <v>30</v>
      </c>
      <c r="L2194" s="103" t="s">
        <v>30</v>
      </c>
      <c r="M2194" s="103" t="s">
        <v>30</v>
      </c>
      <c r="N2194" s="103" t="s">
        <v>30</v>
      </c>
      <c r="O2194" s="103" t="s">
        <v>27</v>
      </c>
      <c r="P2194" s="103" t="s">
        <v>20169</v>
      </c>
      <c r="Q2194" s="103" t="s">
        <v>8832</v>
      </c>
      <c r="R2194" s="105">
        <v>15717787282</v>
      </c>
      <c r="S2194" s="103" t="s">
        <v>1517</v>
      </c>
      <c r="T2194" s="103" t="s">
        <v>20169</v>
      </c>
      <c r="U2194" s="106" t="s">
        <v>22373</v>
      </c>
      <c r="V2194" s="105" t="s">
        <v>21426</v>
      </c>
      <c r="W2194" s="107" t="s">
        <v>353</v>
      </c>
      <c r="X2194" t="s">
        <v>22374</v>
      </c>
      <c r="AA2194">
        <f ca="1" t="shared" si="69"/>
        <v>17</v>
      </c>
    </row>
    <row r="2195" spans="1:27">
      <c r="A2195" s="101">
        <v>54</v>
      </c>
      <c r="B2195" s="89" t="str">
        <f t="shared" si="68"/>
        <v>452731200310084823</v>
      </c>
      <c r="C2195" s="89" t="s">
        <v>353</v>
      </c>
      <c r="D2195" s="102" t="s">
        <v>8834</v>
      </c>
      <c r="E2195" s="102" t="s">
        <v>143</v>
      </c>
      <c r="F2195" s="103" t="s">
        <v>20131</v>
      </c>
      <c r="G2195" s="103" t="s">
        <v>20307</v>
      </c>
      <c r="H2195" s="104" t="s">
        <v>8833</v>
      </c>
      <c r="I2195" s="103" t="s">
        <v>30</v>
      </c>
      <c r="J2195" s="103" t="s">
        <v>30</v>
      </c>
      <c r="K2195" s="103" t="s">
        <v>30</v>
      </c>
      <c r="L2195" s="103" t="s">
        <v>30</v>
      </c>
      <c r="M2195" s="103" t="s">
        <v>30</v>
      </c>
      <c r="N2195" s="103" t="s">
        <v>30</v>
      </c>
      <c r="O2195" s="103" t="s">
        <v>27</v>
      </c>
      <c r="P2195" s="103" t="s">
        <v>1517</v>
      </c>
      <c r="Q2195" s="103" t="s">
        <v>8836</v>
      </c>
      <c r="R2195" s="105">
        <v>15078614838</v>
      </c>
      <c r="S2195" s="103" t="s">
        <v>1517</v>
      </c>
      <c r="T2195" s="103" t="s">
        <v>1517</v>
      </c>
      <c r="U2195" s="106" t="s">
        <v>20352</v>
      </c>
      <c r="V2195" s="105" t="s">
        <v>21666</v>
      </c>
      <c r="W2195" s="107" t="s">
        <v>353</v>
      </c>
      <c r="X2195" t="s">
        <v>17870</v>
      </c>
      <c r="AA2195">
        <f ca="1" t="shared" si="69"/>
        <v>17</v>
      </c>
    </row>
    <row r="2196" spans="1:27">
      <c r="A2196" s="101">
        <v>55</v>
      </c>
      <c r="B2196" s="89" t="str">
        <f t="shared" si="68"/>
        <v>452731200403226616</v>
      </c>
      <c r="C2196" s="89" t="s">
        <v>353</v>
      </c>
      <c r="D2196" s="102" t="s">
        <v>1266</v>
      </c>
      <c r="E2196" s="102" t="s">
        <v>24</v>
      </c>
      <c r="F2196" s="103" t="s">
        <v>20178</v>
      </c>
      <c r="G2196" s="103" t="s">
        <v>20707</v>
      </c>
      <c r="H2196" s="104" t="s">
        <v>8837</v>
      </c>
      <c r="I2196" s="103" t="s">
        <v>30</v>
      </c>
      <c r="J2196" s="103" t="s">
        <v>30</v>
      </c>
      <c r="K2196" s="103" t="s">
        <v>30</v>
      </c>
      <c r="L2196" s="103" t="s">
        <v>30</v>
      </c>
      <c r="M2196" s="103" t="s">
        <v>30</v>
      </c>
      <c r="N2196" s="103" t="s">
        <v>30</v>
      </c>
      <c r="O2196" s="103" t="s">
        <v>27</v>
      </c>
      <c r="P2196" s="103" t="s">
        <v>21545</v>
      </c>
      <c r="Q2196" s="103" t="s">
        <v>8839</v>
      </c>
      <c r="R2196" s="105">
        <v>13877833835</v>
      </c>
      <c r="S2196" s="103" t="s">
        <v>1517</v>
      </c>
      <c r="T2196" s="103" t="s">
        <v>20894</v>
      </c>
      <c r="U2196" s="106" t="s">
        <v>20894</v>
      </c>
      <c r="V2196" s="105" t="s">
        <v>22375</v>
      </c>
      <c r="W2196" s="107" t="s">
        <v>353</v>
      </c>
      <c r="X2196" t="s">
        <v>8838</v>
      </c>
      <c r="AA2196">
        <f ca="1" t="shared" si="69"/>
        <v>17</v>
      </c>
    </row>
    <row r="2197" spans="1:27">
      <c r="A2197" s="101">
        <v>56</v>
      </c>
      <c r="B2197" s="89" t="str">
        <f t="shared" si="68"/>
        <v>452731200307061866</v>
      </c>
      <c r="C2197" s="89" t="s">
        <v>353</v>
      </c>
      <c r="D2197" s="102" t="s">
        <v>8841</v>
      </c>
      <c r="E2197" s="102" t="s">
        <v>143</v>
      </c>
      <c r="F2197" s="103" t="s">
        <v>20178</v>
      </c>
      <c r="G2197" s="103" t="s">
        <v>20214</v>
      </c>
      <c r="H2197" s="104" t="s">
        <v>8840</v>
      </c>
      <c r="I2197" s="103" t="s">
        <v>27</v>
      </c>
      <c r="J2197" s="103" t="s">
        <v>27</v>
      </c>
      <c r="K2197" s="103" t="s">
        <v>30</v>
      </c>
      <c r="L2197" s="103" t="s">
        <v>30</v>
      </c>
      <c r="M2197" s="103" t="s">
        <v>30</v>
      </c>
      <c r="N2197" s="103" t="s">
        <v>30</v>
      </c>
      <c r="O2197" s="103" t="s">
        <v>27</v>
      </c>
      <c r="P2197" s="103" t="s">
        <v>21545</v>
      </c>
      <c r="Q2197" s="103" t="s">
        <v>8843</v>
      </c>
      <c r="R2197" s="105">
        <v>18137803169</v>
      </c>
      <c r="S2197" s="103" t="s">
        <v>1517</v>
      </c>
      <c r="T2197" s="103" t="s">
        <v>20208</v>
      </c>
      <c r="U2197" s="106" t="s">
        <v>21558</v>
      </c>
      <c r="V2197" s="105" t="s">
        <v>20636</v>
      </c>
      <c r="W2197" s="107" t="s">
        <v>353</v>
      </c>
      <c r="X2197" t="s">
        <v>8842</v>
      </c>
      <c r="AA2197">
        <f ca="1" t="shared" si="69"/>
        <v>18</v>
      </c>
    </row>
    <row r="2198" spans="1:27">
      <c r="A2198" s="101">
        <v>57</v>
      </c>
      <c r="B2198" s="89" t="str">
        <f t="shared" si="68"/>
        <v>451229200503073629</v>
      </c>
      <c r="C2198" s="89" t="s">
        <v>353</v>
      </c>
      <c r="D2198" s="102" t="s">
        <v>8845</v>
      </c>
      <c r="E2198" s="102" t="s">
        <v>143</v>
      </c>
      <c r="F2198" s="103" t="s">
        <v>20178</v>
      </c>
      <c r="G2198" s="103" t="s">
        <v>21473</v>
      </c>
      <c r="H2198" s="104" t="s">
        <v>8844</v>
      </c>
      <c r="I2198" s="103" t="s">
        <v>27</v>
      </c>
      <c r="J2198" s="103" t="s">
        <v>30</v>
      </c>
      <c r="K2198" s="103" t="s">
        <v>30</v>
      </c>
      <c r="L2198" s="103" t="s">
        <v>30</v>
      </c>
      <c r="M2198" s="103" t="s">
        <v>30</v>
      </c>
      <c r="N2198" s="103" t="s">
        <v>30</v>
      </c>
      <c r="O2198" s="103" t="s">
        <v>27</v>
      </c>
      <c r="P2198" s="103" t="s">
        <v>1517</v>
      </c>
      <c r="Q2198" s="103" t="s">
        <v>8847</v>
      </c>
      <c r="R2198" s="105">
        <v>18070856225</v>
      </c>
      <c r="S2198" s="103" t="s">
        <v>1517</v>
      </c>
      <c r="T2198" s="103" t="s">
        <v>20158</v>
      </c>
      <c r="U2198" s="106" t="s">
        <v>21168</v>
      </c>
      <c r="V2198" s="105" t="s">
        <v>22376</v>
      </c>
      <c r="W2198" s="107" t="s">
        <v>353</v>
      </c>
      <c r="X2198" t="s">
        <v>17871</v>
      </c>
      <c r="AA2198">
        <f ca="1" t="shared" si="69"/>
        <v>16</v>
      </c>
    </row>
    <row r="2199" spans="1:27">
      <c r="A2199" s="101">
        <v>58</v>
      </c>
      <c r="B2199" s="89" t="str">
        <f t="shared" si="68"/>
        <v>45122920041018512X</v>
      </c>
      <c r="C2199" s="89" t="s">
        <v>353</v>
      </c>
      <c r="D2199" s="102" t="s">
        <v>8850</v>
      </c>
      <c r="E2199" s="102" t="s">
        <v>143</v>
      </c>
      <c r="F2199" s="103" t="s">
        <v>20178</v>
      </c>
      <c r="G2199" s="103" t="s">
        <v>20412</v>
      </c>
      <c r="H2199" s="104" t="s">
        <v>8849</v>
      </c>
      <c r="I2199" s="103" t="s">
        <v>27</v>
      </c>
      <c r="J2199" s="103" t="s">
        <v>30</v>
      </c>
      <c r="K2199" s="103" t="s">
        <v>30</v>
      </c>
      <c r="L2199" s="103" t="s">
        <v>30</v>
      </c>
      <c r="M2199" s="103" t="s">
        <v>30</v>
      </c>
      <c r="N2199" s="103" t="s">
        <v>30</v>
      </c>
      <c r="O2199" s="103" t="s">
        <v>27</v>
      </c>
      <c r="P2199" s="103" t="s">
        <v>1517</v>
      </c>
      <c r="Q2199" s="103" t="s">
        <v>8851</v>
      </c>
      <c r="R2199" s="105">
        <v>19877861842</v>
      </c>
      <c r="S2199" s="103" t="s">
        <v>1517</v>
      </c>
      <c r="T2199" s="103" t="s">
        <v>20164</v>
      </c>
      <c r="U2199" s="106" t="s">
        <v>22377</v>
      </c>
      <c r="V2199" s="105" t="s">
        <v>21034</v>
      </c>
      <c r="W2199" s="107" t="s">
        <v>353</v>
      </c>
      <c r="X2199" t="s">
        <v>22378</v>
      </c>
      <c r="AA2199">
        <f ca="1" t="shared" si="69"/>
        <v>16</v>
      </c>
    </row>
    <row r="2200" spans="1:27">
      <c r="A2200" s="101">
        <v>1</v>
      </c>
      <c r="B2200" s="89" t="str">
        <f t="shared" si="68"/>
        <v>451229200310151264</v>
      </c>
      <c r="C2200" s="89" t="s">
        <v>358</v>
      </c>
      <c r="D2200" s="102" t="s">
        <v>8853</v>
      </c>
      <c r="E2200" s="102" t="s">
        <v>143</v>
      </c>
      <c r="F2200" s="103" t="s">
        <v>20131</v>
      </c>
      <c r="G2200" s="103" t="s">
        <v>20307</v>
      </c>
      <c r="H2200" s="104" t="s">
        <v>8852</v>
      </c>
      <c r="I2200" s="103" t="s">
        <v>30</v>
      </c>
      <c r="J2200" s="103" t="s">
        <v>30</v>
      </c>
      <c r="K2200" s="103" t="s">
        <v>30</v>
      </c>
      <c r="L2200" s="103" t="s">
        <v>30</v>
      </c>
      <c r="M2200" s="103" t="s">
        <v>30</v>
      </c>
      <c r="N2200" s="103" t="s">
        <v>30</v>
      </c>
      <c r="O2200" s="103" t="s">
        <v>27</v>
      </c>
      <c r="P2200" s="103" t="s">
        <v>1517</v>
      </c>
      <c r="Q2200" s="103" t="s">
        <v>8855</v>
      </c>
      <c r="R2200" s="105">
        <v>18176137380</v>
      </c>
      <c r="S2200" s="103" t="s">
        <v>1517</v>
      </c>
      <c r="T2200" s="103" t="s">
        <v>20169</v>
      </c>
      <c r="U2200" s="106" t="s">
        <v>21025</v>
      </c>
      <c r="V2200" s="105" t="s">
        <v>20196</v>
      </c>
      <c r="W2200" s="107" t="s">
        <v>358</v>
      </c>
      <c r="X2200" t="s">
        <v>17872</v>
      </c>
      <c r="AA2200">
        <f ca="1" t="shared" si="69"/>
        <v>17</v>
      </c>
    </row>
    <row r="2201" spans="1:27">
      <c r="A2201" s="101">
        <v>2</v>
      </c>
      <c r="B2201" s="89" t="str">
        <f t="shared" si="68"/>
        <v>452730200402064719</v>
      </c>
      <c r="C2201" s="89" t="s">
        <v>358</v>
      </c>
      <c r="D2201" s="102" t="s">
        <v>8858</v>
      </c>
      <c r="E2201" s="102" t="s">
        <v>24</v>
      </c>
      <c r="F2201" s="103" t="s">
        <v>20131</v>
      </c>
      <c r="G2201" s="103" t="s">
        <v>20742</v>
      </c>
      <c r="H2201" s="104" t="s">
        <v>8857</v>
      </c>
      <c r="I2201" s="103" t="s">
        <v>27</v>
      </c>
      <c r="J2201" s="103" t="s">
        <v>27</v>
      </c>
      <c r="K2201" s="103" t="s">
        <v>27</v>
      </c>
      <c r="L2201" s="103" t="s">
        <v>30</v>
      </c>
      <c r="M2201" s="103" t="s">
        <v>30</v>
      </c>
      <c r="N2201" s="103" t="s">
        <v>30</v>
      </c>
      <c r="O2201" s="103" t="s">
        <v>27</v>
      </c>
      <c r="P2201" s="103" t="s">
        <v>18438</v>
      </c>
      <c r="Q2201" s="103" t="s">
        <v>8860</v>
      </c>
      <c r="R2201" s="105">
        <v>13877817043</v>
      </c>
      <c r="S2201" s="103" t="s">
        <v>18438</v>
      </c>
      <c r="T2201" s="103" t="s">
        <v>22379</v>
      </c>
      <c r="U2201" s="106" t="s">
        <v>22380</v>
      </c>
      <c r="V2201" s="105" t="s">
        <v>22381</v>
      </c>
      <c r="W2201" s="107" t="s">
        <v>358</v>
      </c>
      <c r="X2201" t="s">
        <v>8859</v>
      </c>
      <c r="AA2201">
        <f ca="1" t="shared" si="69"/>
        <v>17</v>
      </c>
    </row>
    <row r="2202" spans="1:27">
      <c r="A2202" s="101">
        <v>3</v>
      </c>
      <c r="B2202" s="89" t="str">
        <f t="shared" si="68"/>
        <v>452731200403123916</v>
      </c>
      <c r="C2202" s="89" t="s">
        <v>358</v>
      </c>
      <c r="D2202" s="102" t="s">
        <v>8863</v>
      </c>
      <c r="E2202" s="102" t="s">
        <v>24</v>
      </c>
      <c r="F2202" s="103" t="s">
        <v>20131</v>
      </c>
      <c r="G2202" s="103" t="s">
        <v>20707</v>
      </c>
      <c r="H2202" s="104" t="s">
        <v>8862</v>
      </c>
      <c r="I2202" s="103" t="s">
        <v>30</v>
      </c>
      <c r="J2202" s="103" t="s">
        <v>30</v>
      </c>
      <c r="K2202" s="103" t="s">
        <v>27</v>
      </c>
      <c r="L2202" s="103" t="s">
        <v>30</v>
      </c>
      <c r="M2202" s="103" t="s">
        <v>30</v>
      </c>
      <c r="N2202" s="103" t="s">
        <v>30</v>
      </c>
      <c r="O2202" s="103" t="s">
        <v>27</v>
      </c>
      <c r="P2202" s="103" t="s">
        <v>1517</v>
      </c>
      <c r="Q2202" s="103" t="s">
        <v>8865</v>
      </c>
      <c r="R2202" s="105">
        <v>18877840318</v>
      </c>
      <c r="S2202" s="103" t="s">
        <v>1517</v>
      </c>
      <c r="T2202" s="103" t="s">
        <v>20140</v>
      </c>
      <c r="U2202" s="106" t="s">
        <v>22382</v>
      </c>
      <c r="V2202" s="105" t="s">
        <v>20445</v>
      </c>
      <c r="W2202" s="107" t="s">
        <v>358</v>
      </c>
      <c r="X2202" t="s">
        <v>8864</v>
      </c>
      <c r="AA2202">
        <f ca="1" t="shared" si="69"/>
        <v>17</v>
      </c>
    </row>
    <row r="2203" spans="1:27">
      <c r="A2203" s="101">
        <v>4</v>
      </c>
      <c r="B2203" s="89" t="str">
        <f t="shared" si="68"/>
        <v>452731200406305416</v>
      </c>
      <c r="C2203" s="89" t="s">
        <v>358</v>
      </c>
      <c r="D2203" s="102" t="s">
        <v>8867</v>
      </c>
      <c r="E2203" s="102" t="s">
        <v>24</v>
      </c>
      <c r="F2203" s="103" t="s">
        <v>20131</v>
      </c>
      <c r="G2203" s="103" t="s">
        <v>21826</v>
      </c>
      <c r="H2203" s="104" t="s">
        <v>8866</v>
      </c>
      <c r="I2203" s="103" t="s">
        <v>30</v>
      </c>
      <c r="J2203" s="103" t="s">
        <v>30</v>
      </c>
      <c r="K2203" s="103" t="s">
        <v>30</v>
      </c>
      <c r="L2203" s="103" t="s">
        <v>30</v>
      </c>
      <c r="M2203" s="103" t="s">
        <v>30</v>
      </c>
      <c r="N2203" s="103" t="s">
        <v>30</v>
      </c>
      <c r="O2203" s="103" t="s">
        <v>27</v>
      </c>
      <c r="P2203" s="103" t="s">
        <v>1517</v>
      </c>
      <c r="Q2203" s="103" t="s">
        <v>8868</v>
      </c>
      <c r="R2203" s="105">
        <v>18378886696</v>
      </c>
      <c r="S2203" s="103" t="s">
        <v>1517</v>
      </c>
      <c r="T2203" s="103" t="s">
        <v>20144</v>
      </c>
      <c r="U2203" s="106" t="s">
        <v>20619</v>
      </c>
      <c r="V2203" s="105" t="s">
        <v>21231</v>
      </c>
      <c r="W2203" s="107" t="s">
        <v>358</v>
      </c>
      <c r="X2203" t="s">
        <v>3432</v>
      </c>
      <c r="AA2203">
        <f ca="1" t="shared" si="69"/>
        <v>17</v>
      </c>
    </row>
    <row r="2204" spans="1:27">
      <c r="A2204" s="101">
        <v>5</v>
      </c>
      <c r="B2204" s="89" t="str">
        <f t="shared" si="68"/>
        <v>452731200408284823</v>
      </c>
      <c r="C2204" s="89" t="s">
        <v>358</v>
      </c>
      <c r="D2204" s="102" t="s">
        <v>8870</v>
      </c>
      <c r="E2204" s="102" t="s">
        <v>143</v>
      </c>
      <c r="F2204" s="103" t="s">
        <v>20131</v>
      </c>
      <c r="G2204" s="103" t="s">
        <v>20757</v>
      </c>
      <c r="H2204" s="104" t="s">
        <v>8869</v>
      </c>
      <c r="I2204" s="103" t="s">
        <v>30</v>
      </c>
      <c r="J2204" s="103" t="s">
        <v>30</v>
      </c>
      <c r="K2204" s="103" t="s">
        <v>30</v>
      </c>
      <c r="L2204" s="103" t="s">
        <v>30</v>
      </c>
      <c r="M2204" s="103" t="s">
        <v>30</v>
      </c>
      <c r="N2204" s="103" t="s">
        <v>30</v>
      </c>
      <c r="O2204" s="103" t="s">
        <v>27</v>
      </c>
      <c r="P2204" s="103" t="s">
        <v>1517</v>
      </c>
      <c r="Q2204" s="103" t="s">
        <v>8872</v>
      </c>
      <c r="R2204" s="105">
        <v>18877825301</v>
      </c>
      <c r="S2204" s="103" t="s">
        <v>1517</v>
      </c>
      <c r="T2204" s="103" t="s">
        <v>1517</v>
      </c>
      <c r="U2204" s="106" t="s">
        <v>20535</v>
      </c>
      <c r="V2204" s="105" t="s">
        <v>22383</v>
      </c>
      <c r="W2204" s="107" t="s">
        <v>358</v>
      </c>
      <c r="X2204" t="s">
        <v>17873</v>
      </c>
      <c r="AA2204">
        <f ca="1" t="shared" si="69"/>
        <v>16</v>
      </c>
    </row>
    <row r="2205" spans="1:27">
      <c r="A2205" s="101">
        <v>6</v>
      </c>
      <c r="B2205" s="89" t="str">
        <f t="shared" si="68"/>
        <v>451229200309010325</v>
      </c>
      <c r="C2205" s="89" t="s">
        <v>358</v>
      </c>
      <c r="D2205" s="102" t="s">
        <v>8875</v>
      </c>
      <c r="E2205" s="102" t="s">
        <v>143</v>
      </c>
      <c r="F2205" s="103" t="s">
        <v>20178</v>
      </c>
      <c r="G2205" s="103" t="s">
        <v>20168</v>
      </c>
      <c r="H2205" s="104" t="s">
        <v>8874</v>
      </c>
      <c r="I2205" s="103" t="s">
        <v>27</v>
      </c>
      <c r="J2205" s="103" t="s">
        <v>30</v>
      </c>
      <c r="K2205" s="103" t="s">
        <v>30</v>
      </c>
      <c r="L2205" s="103" t="s">
        <v>30</v>
      </c>
      <c r="M2205" s="103" t="s">
        <v>30</v>
      </c>
      <c r="N2205" s="103" t="s">
        <v>30</v>
      </c>
      <c r="O2205" s="103" t="s">
        <v>27</v>
      </c>
      <c r="P2205" s="103" t="s">
        <v>1517</v>
      </c>
      <c r="Q2205" s="103" t="s">
        <v>109</v>
      </c>
      <c r="R2205" s="105">
        <v>18320013985</v>
      </c>
      <c r="S2205" s="103" t="s">
        <v>1517</v>
      </c>
      <c r="T2205" s="103" t="s">
        <v>20277</v>
      </c>
      <c r="U2205" s="106" t="s">
        <v>20821</v>
      </c>
      <c r="V2205" s="105" t="s">
        <v>20691</v>
      </c>
      <c r="W2205" s="107" t="s">
        <v>358</v>
      </c>
      <c r="X2205" t="s">
        <v>8876</v>
      </c>
      <c r="AA2205">
        <f ca="1" t="shared" si="69"/>
        <v>17</v>
      </c>
    </row>
    <row r="2206" spans="1:27">
      <c r="A2206" s="101">
        <v>7</v>
      </c>
      <c r="B2206" s="89" t="str">
        <f t="shared" si="68"/>
        <v>451229200107032737</v>
      </c>
      <c r="C2206" s="89" t="s">
        <v>358</v>
      </c>
      <c r="D2206" s="102" t="s">
        <v>8879</v>
      </c>
      <c r="E2206" s="102" t="s">
        <v>24</v>
      </c>
      <c r="F2206" s="103" t="s">
        <v>20178</v>
      </c>
      <c r="G2206" s="103" t="s">
        <v>20953</v>
      </c>
      <c r="H2206" s="104" t="s">
        <v>8878</v>
      </c>
      <c r="I2206" s="103" t="s">
        <v>27</v>
      </c>
      <c r="J2206" s="103" t="s">
        <v>30</v>
      </c>
      <c r="K2206" s="103" t="s">
        <v>30</v>
      </c>
      <c r="L2206" s="103" t="s">
        <v>30</v>
      </c>
      <c r="M2206" s="103" t="s">
        <v>30</v>
      </c>
      <c r="N2206" s="103" t="s">
        <v>30</v>
      </c>
      <c r="O2206" s="103" t="s">
        <v>27</v>
      </c>
      <c r="P2206" s="103" t="s">
        <v>1517</v>
      </c>
      <c r="Q2206" s="103" t="s">
        <v>8881</v>
      </c>
      <c r="R2206" s="105">
        <v>19177907015</v>
      </c>
      <c r="S2206" s="103" t="s">
        <v>1517</v>
      </c>
      <c r="T2206" s="103" t="s">
        <v>20277</v>
      </c>
      <c r="U2206" s="106" t="s">
        <v>22384</v>
      </c>
      <c r="V2206" s="105" t="s">
        <v>21260</v>
      </c>
      <c r="W2206" s="107" t="s">
        <v>358</v>
      </c>
      <c r="X2206" t="s">
        <v>19294</v>
      </c>
      <c r="AA2206">
        <f ca="1" t="shared" si="69"/>
        <v>20</v>
      </c>
    </row>
    <row r="2207" spans="1:27">
      <c r="A2207" s="101">
        <v>8</v>
      </c>
      <c r="B2207" s="89" t="str">
        <f t="shared" si="68"/>
        <v>452731200401151219</v>
      </c>
      <c r="C2207" s="89" t="s">
        <v>358</v>
      </c>
      <c r="D2207" s="102" t="s">
        <v>8883</v>
      </c>
      <c r="E2207" s="102" t="s">
        <v>24</v>
      </c>
      <c r="F2207" s="103" t="s">
        <v>20131</v>
      </c>
      <c r="G2207" s="103" t="s">
        <v>20232</v>
      </c>
      <c r="H2207" s="104" t="s">
        <v>8882</v>
      </c>
      <c r="I2207" s="103" t="s">
        <v>30</v>
      </c>
      <c r="J2207" s="103" t="s">
        <v>30</v>
      </c>
      <c r="K2207" s="103" t="s">
        <v>30</v>
      </c>
      <c r="L2207" s="103" t="s">
        <v>30</v>
      </c>
      <c r="M2207" s="103" t="s">
        <v>30</v>
      </c>
      <c r="N2207" s="103" t="s">
        <v>30</v>
      </c>
      <c r="O2207" s="103" t="s">
        <v>27</v>
      </c>
      <c r="P2207" s="103" t="s">
        <v>1517</v>
      </c>
      <c r="Q2207" s="103" t="s">
        <v>8885</v>
      </c>
      <c r="R2207" s="105">
        <v>13877821726</v>
      </c>
      <c r="S2207" s="103" t="s">
        <v>1517</v>
      </c>
      <c r="T2207" s="103" t="s">
        <v>20169</v>
      </c>
      <c r="U2207" s="106" t="s">
        <v>20246</v>
      </c>
      <c r="V2207" s="105" t="s">
        <v>22385</v>
      </c>
      <c r="W2207" s="107" t="s">
        <v>358</v>
      </c>
      <c r="X2207" t="s">
        <v>17874</v>
      </c>
      <c r="AA2207">
        <f ca="1" t="shared" si="69"/>
        <v>17</v>
      </c>
    </row>
    <row r="2208" spans="1:27">
      <c r="A2208" s="101">
        <v>9</v>
      </c>
      <c r="B2208" s="89" t="str">
        <f t="shared" si="68"/>
        <v>452731200401016914</v>
      </c>
      <c r="C2208" s="89" t="s">
        <v>358</v>
      </c>
      <c r="D2208" s="102" t="s">
        <v>8887</v>
      </c>
      <c r="E2208" s="102" t="s">
        <v>24</v>
      </c>
      <c r="F2208" s="103" t="s">
        <v>20131</v>
      </c>
      <c r="G2208" s="103" t="s">
        <v>20232</v>
      </c>
      <c r="H2208" s="104" t="s">
        <v>8886</v>
      </c>
      <c r="I2208" s="103" t="s">
        <v>30</v>
      </c>
      <c r="J2208" s="103" t="s">
        <v>30</v>
      </c>
      <c r="K2208" s="103" t="s">
        <v>30</v>
      </c>
      <c r="L2208" s="103" t="s">
        <v>30</v>
      </c>
      <c r="M2208" s="103" t="s">
        <v>30</v>
      </c>
      <c r="N2208" s="103" t="s">
        <v>30</v>
      </c>
      <c r="O2208" s="103" t="s">
        <v>27</v>
      </c>
      <c r="P2208" s="103" t="s">
        <v>63</v>
      </c>
      <c r="Q2208" s="103" t="s">
        <v>8888</v>
      </c>
      <c r="R2208" s="105">
        <v>15078613928</v>
      </c>
      <c r="S2208" s="103" t="s">
        <v>8322</v>
      </c>
      <c r="T2208" s="103" t="s">
        <v>63</v>
      </c>
      <c r="U2208" s="106" t="s">
        <v>22386</v>
      </c>
      <c r="V2208" s="105" t="s">
        <v>21618</v>
      </c>
      <c r="W2208" s="107" t="s">
        <v>358</v>
      </c>
      <c r="X2208" t="s">
        <v>22387</v>
      </c>
      <c r="AA2208">
        <f ca="1" t="shared" si="69"/>
        <v>17</v>
      </c>
    </row>
    <row r="2209" spans="1:27">
      <c r="A2209" s="101">
        <v>10</v>
      </c>
      <c r="B2209" s="89" t="str">
        <f t="shared" si="68"/>
        <v>452731200405135726</v>
      </c>
      <c r="C2209" s="89" t="s">
        <v>358</v>
      </c>
      <c r="D2209" s="102" t="s">
        <v>8890</v>
      </c>
      <c r="E2209" s="102" t="s">
        <v>143</v>
      </c>
      <c r="F2209" s="103" t="s">
        <v>20178</v>
      </c>
      <c r="G2209" s="103" t="s">
        <v>20608</v>
      </c>
      <c r="H2209" s="104" t="s">
        <v>8889</v>
      </c>
      <c r="I2209" s="103" t="s">
        <v>30</v>
      </c>
      <c r="J2209" s="103" t="s">
        <v>30</v>
      </c>
      <c r="K2209" s="103" t="s">
        <v>30</v>
      </c>
      <c r="L2209" s="103" t="s">
        <v>30</v>
      </c>
      <c r="M2209" s="103" t="s">
        <v>30</v>
      </c>
      <c r="N2209" s="103" t="s">
        <v>30</v>
      </c>
      <c r="O2209" s="103" t="s">
        <v>27</v>
      </c>
      <c r="P2209" s="103" t="s">
        <v>1517</v>
      </c>
      <c r="Q2209" s="103" t="s">
        <v>8891</v>
      </c>
      <c r="R2209" s="105">
        <v>15296878543</v>
      </c>
      <c r="S2209" s="103" t="s">
        <v>1517</v>
      </c>
      <c r="T2209" s="103" t="s">
        <v>1517</v>
      </c>
      <c r="U2209" s="106" t="s">
        <v>20593</v>
      </c>
      <c r="V2209" s="105" t="s">
        <v>20768</v>
      </c>
      <c r="W2209" s="107" t="s">
        <v>358</v>
      </c>
      <c r="X2209" t="s">
        <v>17678</v>
      </c>
      <c r="AA2209">
        <f ca="1" t="shared" si="69"/>
        <v>17</v>
      </c>
    </row>
    <row r="2210" spans="1:27">
      <c r="A2210" s="101">
        <v>11</v>
      </c>
      <c r="B2210" s="89" t="str">
        <f t="shared" si="68"/>
        <v>451229200108282447</v>
      </c>
      <c r="C2210" s="89" t="s">
        <v>358</v>
      </c>
      <c r="D2210" s="102" t="s">
        <v>8894</v>
      </c>
      <c r="E2210" s="102" t="s">
        <v>143</v>
      </c>
      <c r="F2210" s="103" t="s">
        <v>20178</v>
      </c>
      <c r="G2210" s="103" t="s">
        <v>21038</v>
      </c>
      <c r="H2210" s="104" t="s">
        <v>8893</v>
      </c>
      <c r="I2210" s="103" t="s">
        <v>30</v>
      </c>
      <c r="J2210" s="103" t="s">
        <v>30</v>
      </c>
      <c r="K2210" s="103" t="s">
        <v>30</v>
      </c>
      <c r="L2210" s="103" t="s">
        <v>30</v>
      </c>
      <c r="M2210" s="103" t="s">
        <v>30</v>
      </c>
      <c r="N2210" s="103" t="s">
        <v>30</v>
      </c>
      <c r="O2210" s="103" t="s">
        <v>27</v>
      </c>
      <c r="P2210" s="103" t="s">
        <v>4759</v>
      </c>
      <c r="Q2210" s="103" t="s">
        <v>8895</v>
      </c>
      <c r="R2210" s="105" t="s">
        <v>8896</v>
      </c>
      <c r="S2210" s="103" t="s">
        <v>1517</v>
      </c>
      <c r="T2210" s="103" t="s">
        <v>20191</v>
      </c>
      <c r="U2210" s="106" t="s">
        <v>20429</v>
      </c>
      <c r="V2210" s="105" t="s">
        <v>22142</v>
      </c>
      <c r="W2210" s="107" t="s">
        <v>358</v>
      </c>
      <c r="X2210" t="s">
        <v>19252</v>
      </c>
      <c r="AA2210">
        <f ca="1" t="shared" si="69"/>
        <v>19</v>
      </c>
    </row>
    <row r="2211" spans="1:27">
      <c r="A2211" s="101">
        <v>12</v>
      </c>
      <c r="B2211" s="89" t="str">
        <f t="shared" si="68"/>
        <v>451229200204013669</v>
      </c>
      <c r="C2211" s="89" t="s">
        <v>358</v>
      </c>
      <c r="D2211" s="102" t="s">
        <v>8898</v>
      </c>
      <c r="E2211" s="102" t="s">
        <v>143</v>
      </c>
      <c r="F2211" s="103" t="s">
        <v>20178</v>
      </c>
      <c r="G2211" s="103" t="s">
        <v>20297</v>
      </c>
      <c r="H2211" s="104" t="s">
        <v>8897</v>
      </c>
      <c r="I2211" s="103" t="s">
        <v>27</v>
      </c>
      <c r="J2211" s="103" t="s">
        <v>27</v>
      </c>
      <c r="K2211" s="103" t="s">
        <v>27</v>
      </c>
      <c r="L2211" s="103" t="s">
        <v>30</v>
      </c>
      <c r="M2211" s="103" t="s">
        <v>30</v>
      </c>
      <c r="N2211" s="103" t="s">
        <v>30</v>
      </c>
      <c r="O2211" s="103" t="s">
        <v>27</v>
      </c>
      <c r="P2211" s="103" t="s">
        <v>1517</v>
      </c>
      <c r="Q2211" s="103" t="s">
        <v>8899</v>
      </c>
      <c r="R2211" s="105">
        <v>15078604938</v>
      </c>
      <c r="S2211" s="103" t="s">
        <v>1517</v>
      </c>
      <c r="T2211" s="103" t="s">
        <v>20158</v>
      </c>
      <c r="U2211" s="106" t="s">
        <v>20491</v>
      </c>
      <c r="V2211" s="105" t="s">
        <v>20362</v>
      </c>
      <c r="W2211" s="107" t="s">
        <v>358</v>
      </c>
      <c r="X2211" t="s">
        <v>19295</v>
      </c>
      <c r="AA2211">
        <f ca="1" t="shared" si="69"/>
        <v>19</v>
      </c>
    </row>
    <row r="2212" spans="1:27">
      <c r="A2212" s="101">
        <v>13</v>
      </c>
      <c r="B2212" s="89" t="str">
        <f t="shared" si="68"/>
        <v>452731200310070931</v>
      </c>
      <c r="C2212" s="89" t="s">
        <v>358</v>
      </c>
      <c r="D2212" s="102" t="s">
        <v>8901</v>
      </c>
      <c r="E2212" s="102" t="s">
        <v>24</v>
      </c>
      <c r="F2212" s="103" t="s">
        <v>20131</v>
      </c>
      <c r="G2212" s="103" t="s">
        <v>20307</v>
      </c>
      <c r="H2212" s="104" t="s">
        <v>8900</v>
      </c>
      <c r="I2212" s="103" t="s">
        <v>30</v>
      </c>
      <c r="J2212" s="103" t="s">
        <v>30</v>
      </c>
      <c r="K2212" s="103" t="s">
        <v>30</v>
      </c>
      <c r="L2212" s="103" t="s">
        <v>30</v>
      </c>
      <c r="M2212" s="103" t="s">
        <v>30</v>
      </c>
      <c r="N2212" s="103" t="s">
        <v>30</v>
      </c>
      <c r="O2212" s="103" t="s">
        <v>27</v>
      </c>
      <c r="P2212" s="103" t="s">
        <v>20151</v>
      </c>
      <c r="Q2212" s="103" t="s">
        <v>8903</v>
      </c>
      <c r="R2212" s="105">
        <v>13249382018</v>
      </c>
      <c r="S2212" s="103" t="s">
        <v>8322</v>
      </c>
      <c r="T2212" s="103" t="s">
        <v>69</v>
      </c>
      <c r="U2212" s="106" t="s">
        <v>22388</v>
      </c>
      <c r="V2212" s="105" t="s">
        <v>22389</v>
      </c>
      <c r="W2212" s="107" t="s">
        <v>358</v>
      </c>
      <c r="X2212" t="s">
        <v>22390</v>
      </c>
      <c r="AA2212">
        <f ca="1" t="shared" si="69"/>
        <v>17</v>
      </c>
    </row>
    <row r="2213" spans="1:27">
      <c r="A2213" s="101">
        <v>14</v>
      </c>
      <c r="B2213" s="89" t="str">
        <f t="shared" si="68"/>
        <v>451229200310015721</v>
      </c>
      <c r="C2213" s="89" t="s">
        <v>358</v>
      </c>
      <c r="D2213" s="102" t="s">
        <v>8905</v>
      </c>
      <c r="E2213" s="102" t="s">
        <v>143</v>
      </c>
      <c r="F2213" s="103" t="s">
        <v>20178</v>
      </c>
      <c r="G2213" s="103" t="s">
        <v>20307</v>
      </c>
      <c r="H2213" s="104" t="s">
        <v>8904</v>
      </c>
      <c r="I2213" s="103" t="s">
        <v>30</v>
      </c>
      <c r="J2213" s="103" t="s">
        <v>30</v>
      </c>
      <c r="K2213" s="103" t="s">
        <v>30</v>
      </c>
      <c r="L2213" s="103" t="s">
        <v>30</v>
      </c>
      <c r="M2213" s="103" t="s">
        <v>30</v>
      </c>
      <c r="N2213" s="103" t="s">
        <v>30</v>
      </c>
      <c r="O2213" s="103" t="s">
        <v>27</v>
      </c>
      <c r="P2213" s="103" t="s">
        <v>1517</v>
      </c>
      <c r="Q2213" s="103" t="s">
        <v>8907</v>
      </c>
      <c r="R2213" s="105">
        <v>19977885529</v>
      </c>
      <c r="S2213" s="103" t="s">
        <v>1517</v>
      </c>
      <c r="T2213" s="103" t="s">
        <v>22391</v>
      </c>
      <c r="U2213" s="106">
        <v>0</v>
      </c>
      <c r="V2213" s="105">
        <v>0</v>
      </c>
      <c r="W2213" s="107" t="s">
        <v>358</v>
      </c>
      <c r="X2213" t="s">
        <v>22392</v>
      </c>
      <c r="AA2213">
        <f ca="1" t="shared" si="69"/>
        <v>17</v>
      </c>
    </row>
    <row r="2214" spans="1:27">
      <c r="A2214" s="101">
        <v>15</v>
      </c>
      <c r="B2214" s="89" t="str">
        <f t="shared" si="68"/>
        <v>451229200408091220</v>
      </c>
      <c r="C2214" s="89" t="s">
        <v>358</v>
      </c>
      <c r="D2214" s="102" t="s">
        <v>8909</v>
      </c>
      <c r="E2214" s="102" t="s">
        <v>143</v>
      </c>
      <c r="F2214" s="103" t="s">
        <v>20131</v>
      </c>
      <c r="G2214" s="103" t="s">
        <v>20757</v>
      </c>
      <c r="H2214" s="104" t="s">
        <v>8908</v>
      </c>
      <c r="I2214" s="103" t="s">
        <v>30</v>
      </c>
      <c r="J2214" s="103" t="s">
        <v>30</v>
      </c>
      <c r="K2214" s="103" t="s">
        <v>30</v>
      </c>
      <c r="L2214" s="103" t="s">
        <v>30</v>
      </c>
      <c r="M2214" s="103" t="s">
        <v>30</v>
      </c>
      <c r="N2214" s="103" t="s">
        <v>30</v>
      </c>
      <c r="O2214" s="103" t="s">
        <v>27</v>
      </c>
      <c r="P2214" s="103" t="s">
        <v>1517</v>
      </c>
      <c r="Q2214" s="103" t="s">
        <v>8911</v>
      </c>
      <c r="R2214" s="105">
        <v>15777830601</v>
      </c>
      <c r="S2214" s="103" t="s">
        <v>1517</v>
      </c>
      <c r="T2214" s="103" t="s">
        <v>20169</v>
      </c>
      <c r="U2214" s="106" t="s">
        <v>20176</v>
      </c>
      <c r="V2214" s="105" t="s">
        <v>22393</v>
      </c>
      <c r="W2214" s="107" t="s">
        <v>358</v>
      </c>
      <c r="X2214" t="s">
        <v>17878</v>
      </c>
      <c r="AA2214">
        <f ca="1" t="shared" si="69"/>
        <v>17</v>
      </c>
    </row>
    <row r="2215" spans="1:27">
      <c r="A2215" s="101">
        <v>16</v>
      </c>
      <c r="B2215" s="89" t="str">
        <f t="shared" si="68"/>
        <v>451229200205131819</v>
      </c>
      <c r="C2215" s="89" t="s">
        <v>358</v>
      </c>
      <c r="D2215" s="102" t="s">
        <v>8913</v>
      </c>
      <c r="E2215" s="102" t="s">
        <v>24</v>
      </c>
      <c r="F2215" s="103" t="s">
        <v>20178</v>
      </c>
      <c r="G2215" s="103" t="s">
        <v>20150</v>
      </c>
      <c r="H2215" s="104" t="s">
        <v>8912</v>
      </c>
      <c r="I2215" s="103" t="s">
        <v>27</v>
      </c>
      <c r="J2215" s="103" t="s">
        <v>30</v>
      </c>
      <c r="K2215" s="103" t="s">
        <v>30</v>
      </c>
      <c r="L2215" s="103" t="s">
        <v>30</v>
      </c>
      <c r="M2215" s="103" t="s">
        <v>30</v>
      </c>
      <c r="N2215" s="103" t="s">
        <v>30</v>
      </c>
      <c r="O2215" s="103" t="s">
        <v>27</v>
      </c>
      <c r="P2215" s="103" t="s">
        <v>1517</v>
      </c>
      <c r="Q2215" s="103" t="s">
        <v>8915</v>
      </c>
      <c r="R2215" s="105">
        <v>13557783867</v>
      </c>
      <c r="S2215" s="103" t="s">
        <v>1517</v>
      </c>
      <c r="T2215" s="103" t="s">
        <v>20208</v>
      </c>
      <c r="U2215" s="106" t="s">
        <v>21334</v>
      </c>
      <c r="V2215" s="105" t="s">
        <v>22394</v>
      </c>
      <c r="W2215" s="107" t="s">
        <v>358</v>
      </c>
      <c r="X2215" t="s">
        <v>8914</v>
      </c>
      <c r="AA2215">
        <f ca="1" t="shared" si="69"/>
        <v>19</v>
      </c>
    </row>
    <row r="2216" spans="1:27">
      <c r="A2216" s="101">
        <v>17</v>
      </c>
      <c r="B2216" s="89" t="str">
        <f t="shared" si="68"/>
        <v>452731200408080628</v>
      </c>
      <c r="C2216" s="89" t="s">
        <v>358</v>
      </c>
      <c r="D2216" s="102" t="s">
        <v>8917</v>
      </c>
      <c r="E2216" s="102" t="s">
        <v>143</v>
      </c>
      <c r="F2216" s="103" t="s">
        <v>20131</v>
      </c>
      <c r="G2216" s="103" t="s">
        <v>20757</v>
      </c>
      <c r="H2216" s="104" t="s">
        <v>8916</v>
      </c>
      <c r="I2216" s="103" t="s">
        <v>30</v>
      </c>
      <c r="J2216" s="103" t="s">
        <v>30</v>
      </c>
      <c r="K2216" s="103" t="s">
        <v>27</v>
      </c>
      <c r="L2216" s="103" t="s">
        <v>30</v>
      </c>
      <c r="M2216" s="103" t="s">
        <v>30</v>
      </c>
      <c r="N2216" s="103" t="s">
        <v>30</v>
      </c>
      <c r="O2216" s="103" t="s">
        <v>27</v>
      </c>
      <c r="P2216" s="103" t="s">
        <v>20137</v>
      </c>
      <c r="Q2216" s="103" t="s">
        <v>8918</v>
      </c>
      <c r="R2216" s="105">
        <v>13662362469</v>
      </c>
      <c r="S2216" s="103" t="s">
        <v>1517</v>
      </c>
      <c r="T2216" s="103" t="s">
        <v>99</v>
      </c>
      <c r="U2216" s="106" t="s">
        <v>21705</v>
      </c>
      <c r="V2216" s="105" t="s">
        <v>21706</v>
      </c>
      <c r="W2216" s="107" t="s">
        <v>358</v>
      </c>
      <c r="X2216" t="s">
        <v>22395</v>
      </c>
      <c r="AA2216">
        <f ca="1" t="shared" si="69"/>
        <v>17</v>
      </c>
    </row>
    <row r="2217" spans="1:27">
      <c r="A2217" s="101">
        <v>18</v>
      </c>
      <c r="B2217" s="89" t="str">
        <f t="shared" si="68"/>
        <v>451229200311110624</v>
      </c>
      <c r="C2217" s="89" t="s">
        <v>358</v>
      </c>
      <c r="D2217" s="102" t="s">
        <v>8920</v>
      </c>
      <c r="E2217" s="102" t="s">
        <v>143</v>
      </c>
      <c r="F2217" s="103" t="s">
        <v>20178</v>
      </c>
      <c r="G2217" s="103" t="s">
        <v>20423</v>
      </c>
      <c r="H2217" s="104" t="s">
        <v>8919</v>
      </c>
      <c r="I2217" s="103" t="s">
        <v>27</v>
      </c>
      <c r="J2217" s="103" t="s">
        <v>30</v>
      </c>
      <c r="K2217" s="103" t="s">
        <v>30</v>
      </c>
      <c r="L2217" s="103" t="s">
        <v>30</v>
      </c>
      <c r="M2217" s="103" t="s">
        <v>30</v>
      </c>
      <c r="N2217" s="103" t="s">
        <v>30</v>
      </c>
      <c r="O2217" s="103" t="s">
        <v>27</v>
      </c>
      <c r="P2217" s="103" t="s">
        <v>20137</v>
      </c>
      <c r="Q2217" s="103" t="s">
        <v>8921</v>
      </c>
      <c r="R2217" s="105">
        <v>18176483631</v>
      </c>
      <c r="S2217" s="103" t="s">
        <v>1517</v>
      </c>
      <c r="T2217" s="103" t="s">
        <v>20137</v>
      </c>
      <c r="U2217" s="106" t="s">
        <v>20934</v>
      </c>
      <c r="V2217" s="105" t="s">
        <v>22188</v>
      </c>
      <c r="W2217" s="107" t="s">
        <v>358</v>
      </c>
      <c r="X2217" t="s">
        <v>7879</v>
      </c>
      <c r="AA2217">
        <f ca="1" t="shared" si="69"/>
        <v>17</v>
      </c>
    </row>
    <row r="2218" spans="1:27">
      <c r="A2218" s="101">
        <v>19</v>
      </c>
      <c r="B2218" s="89" t="str">
        <f t="shared" si="68"/>
        <v>451229200402154526</v>
      </c>
      <c r="C2218" s="89" t="s">
        <v>358</v>
      </c>
      <c r="D2218" s="102" t="s">
        <v>8923</v>
      </c>
      <c r="E2218" s="102" t="s">
        <v>143</v>
      </c>
      <c r="F2218" s="103" t="s">
        <v>20178</v>
      </c>
      <c r="G2218" s="103" t="s">
        <v>20742</v>
      </c>
      <c r="H2218" s="104" t="s">
        <v>8922</v>
      </c>
      <c r="I2218" s="103" t="s">
        <v>30</v>
      </c>
      <c r="J2218" s="103" t="s">
        <v>30</v>
      </c>
      <c r="K2218" s="103" t="s">
        <v>27</v>
      </c>
      <c r="L2218" s="103" t="s">
        <v>30</v>
      </c>
      <c r="M2218" s="103" t="s">
        <v>30</v>
      </c>
      <c r="N2218" s="103" t="s">
        <v>30</v>
      </c>
      <c r="O2218" s="103" t="s">
        <v>27</v>
      </c>
      <c r="P2218" s="103" t="s">
        <v>1517</v>
      </c>
      <c r="Q2218" s="103" t="s">
        <v>8924</v>
      </c>
      <c r="R2218" s="105">
        <v>19127214171</v>
      </c>
      <c r="S2218" s="103" t="s">
        <v>1517</v>
      </c>
      <c r="T2218" s="103" t="s">
        <v>20211</v>
      </c>
      <c r="U2218" s="106" t="s">
        <v>20726</v>
      </c>
      <c r="V2218" s="105" t="s">
        <v>20948</v>
      </c>
      <c r="W2218" s="107" t="s">
        <v>358</v>
      </c>
      <c r="X2218" t="s">
        <v>2297</v>
      </c>
      <c r="AA2218">
        <f ca="1" t="shared" si="69"/>
        <v>17</v>
      </c>
    </row>
    <row r="2219" spans="1:27">
      <c r="A2219" s="101">
        <v>20</v>
      </c>
      <c r="B2219" s="89" t="str">
        <f t="shared" si="68"/>
        <v>452731200310155740</v>
      </c>
      <c r="C2219" s="89" t="s">
        <v>358</v>
      </c>
      <c r="D2219" s="102" t="s">
        <v>8926</v>
      </c>
      <c r="E2219" s="102" t="s">
        <v>143</v>
      </c>
      <c r="F2219" s="103" t="s">
        <v>20131</v>
      </c>
      <c r="G2219" s="103" t="s">
        <v>20307</v>
      </c>
      <c r="H2219" s="104" t="s">
        <v>8925</v>
      </c>
      <c r="I2219" s="103" t="s">
        <v>30</v>
      </c>
      <c r="J2219" s="103" t="s">
        <v>30</v>
      </c>
      <c r="K2219" s="103" t="s">
        <v>30</v>
      </c>
      <c r="L2219" s="103" t="s">
        <v>30</v>
      </c>
      <c r="M2219" s="103" t="s">
        <v>30</v>
      </c>
      <c r="N2219" s="103" t="s">
        <v>30</v>
      </c>
      <c r="O2219" s="103" t="s">
        <v>30</v>
      </c>
      <c r="P2219" s="103" t="s">
        <v>1517</v>
      </c>
      <c r="Q2219" s="103" t="s">
        <v>8928</v>
      </c>
      <c r="R2219" s="105">
        <v>13558089788</v>
      </c>
      <c r="S2219" s="103" t="s">
        <v>1517</v>
      </c>
      <c r="T2219" s="103" t="s">
        <v>1517</v>
      </c>
      <c r="U2219" s="106" t="s">
        <v>1517</v>
      </c>
      <c r="V2219" s="105" t="s">
        <v>22396</v>
      </c>
      <c r="W2219" s="107" t="s">
        <v>358</v>
      </c>
      <c r="X2219" t="s">
        <v>17879</v>
      </c>
      <c r="AA2219">
        <f ca="1" t="shared" si="69"/>
        <v>17</v>
      </c>
    </row>
    <row r="2220" spans="1:27">
      <c r="A2220" s="101">
        <v>21</v>
      </c>
      <c r="B2220" s="89" t="str">
        <f t="shared" si="68"/>
        <v>451229200707090025</v>
      </c>
      <c r="C2220" s="89" t="s">
        <v>358</v>
      </c>
      <c r="D2220" s="102" t="s">
        <v>8930</v>
      </c>
      <c r="E2220" s="102" t="s">
        <v>143</v>
      </c>
      <c r="F2220" s="103" t="s">
        <v>20131</v>
      </c>
      <c r="G2220" s="103" t="s">
        <v>22397</v>
      </c>
      <c r="H2220" s="104" t="s">
        <v>8929</v>
      </c>
      <c r="I2220" s="103" t="s">
        <v>30</v>
      </c>
      <c r="J2220" s="103" t="s">
        <v>30</v>
      </c>
      <c r="K2220" s="103" t="s">
        <v>30</v>
      </c>
      <c r="L2220" s="103" t="s">
        <v>30</v>
      </c>
      <c r="M2220" s="103" t="s">
        <v>30</v>
      </c>
      <c r="N2220" s="103" t="s">
        <v>30</v>
      </c>
      <c r="O2220" s="103" t="s">
        <v>30</v>
      </c>
      <c r="P2220" s="103" t="s">
        <v>21545</v>
      </c>
      <c r="Q2220" s="103" t="s">
        <v>8932</v>
      </c>
      <c r="R2220" s="105">
        <v>13297786953</v>
      </c>
      <c r="S2220" s="103" t="s">
        <v>8322</v>
      </c>
      <c r="T2220" s="103" t="s">
        <v>63</v>
      </c>
      <c r="U2220" s="106" t="s">
        <v>22317</v>
      </c>
      <c r="V2220" s="105" t="s">
        <v>22398</v>
      </c>
      <c r="W2220" s="107" t="s">
        <v>358</v>
      </c>
      <c r="X2220" t="s">
        <v>22399</v>
      </c>
      <c r="AA2220">
        <f ca="1" t="shared" si="69"/>
        <v>14</v>
      </c>
    </row>
    <row r="2221" spans="1:27">
      <c r="A2221" s="101">
        <v>22</v>
      </c>
      <c r="B2221" s="89" t="str">
        <f t="shared" si="68"/>
        <v>452731200203111822</v>
      </c>
      <c r="C2221" s="89" t="s">
        <v>358</v>
      </c>
      <c r="D2221" s="102" t="s">
        <v>8934</v>
      </c>
      <c r="E2221" s="102" t="s">
        <v>143</v>
      </c>
      <c r="F2221" s="103" t="s">
        <v>20178</v>
      </c>
      <c r="G2221" s="103" t="s">
        <v>20288</v>
      </c>
      <c r="H2221" s="104" t="s">
        <v>8933</v>
      </c>
      <c r="I2221" s="103" t="s">
        <v>30</v>
      </c>
      <c r="J2221" s="103" t="s">
        <v>30</v>
      </c>
      <c r="K2221" s="103" t="s">
        <v>30</v>
      </c>
      <c r="L2221" s="103" t="s">
        <v>30</v>
      </c>
      <c r="M2221" s="103" t="s">
        <v>30</v>
      </c>
      <c r="N2221" s="103" t="s">
        <v>30</v>
      </c>
      <c r="O2221" s="103" t="s">
        <v>27</v>
      </c>
      <c r="P2221" s="103" t="s">
        <v>1517</v>
      </c>
      <c r="Q2221" s="103" t="s">
        <v>8936</v>
      </c>
      <c r="R2221" s="105">
        <v>17377449699</v>
      </c>
      <c r="S2221" s="103" t="s">
        <v>1517</v>
      </c>
      <c r="T2221" s="103" t="s">
        <v>20208</v>
      </c>
      <c r="U2221" s="106" t="s">
        <v>20972</v>
      </c>
      <c r="V2221" s="105" t="s">
        <v>21836</v>
      </c>
      <c r="W2221" s="107" t="s">
        <v>358</v>
      </c>
      <c r="X2221" t="s">
        <v>8935</v>
      </c>
      <c r="AA2221">
        <f ca="1" t="shared" si="69"/>
        <v>19</v>
      </c>
    </row>
    <row r="2222" spans="1:27">
      <c r="A2222" s="101">
        <v>23</v>
      </c>
      <c r="B2222" s="89" t="str">
        <f t="shared" si="68"/>
        <v>452731200405044226</v>
      </c>
      <c r="C2222" s="89" t="s">
        <v>358</v>
      </c>
      <c r="D2222" s="102" t="s">
        <v>8938</v>
      </c>
      <c r="E2222" s="102" t="s">
        <v>143</v>
      </c>
      <c r="F2222" s="103" t="s">
        <v>20131</v>
      </c>
      <c r="G2222" s="103" t="s">
        <v>20608</v>
      </c>
      <c r="H2222" s="104" t="s">
        <v>8937</v>
      </c>
      <c r="I2222" s="103" t="s">
        <v>30</v>
      </c>
      <c r="J2222" s="103" t="s">
        <v>30</v>
      </c>
      <c r="K2222" s="103" t="s">
        <v>30</v>
      </c>
      <c r="L2222" s="103" t="s">
        <v>30</v>
      </c>
      <c r="M2222" s="103" t="s">
        <v>30</v>
      </c>
      <c r="N2222" s="103" t="s">
        <v>30</v>
      </c>
      <c r="O2222" s="103" t="s">
        <v>27</v>
      </c>
      <c r="P2222" s="103" t="s">
        <v>1517</v>
      </c>
      <c r="Q2222" s="103" t="s">
        <v>8939</v>
      </c>
      <c r="R2222" s="105">
        <v>18278872218</v>
      </c>
      <c r="S2222" s="103" t="s">
        <v>1517</v>
      </c>
      <c r="T2222" s="103" t="s">
        <v>20133</v>
      </c>
      <c r="U2222" s="106" t="s">
        <v>20528</v>
      </c>
      <c r="V2222" s="105" t="s">
        <v>22400</v>
      </c>
      <c r="W2222" s="107" t="s">
        <v>358</v>
      </c>
      <c r="X2222" t="s">
        <v>2154</v>
      </c>
      <c r="AA2222">
        <f ca="1" t="shared" si="69"/>
        <v>17</v>
      </c>
    </row>
    <row r="2223" spans="1:27">
      <c r="A2223" s="101">
        <v>24</v>
      </c>
      <c r="B2223" s="89" t="str">
        <f t="shared" si="68"/>
        <v>45122920040722452X</v>
      </c>
      <c r="C2223" s="89" t="s">
        <v>358</v>
      </c>
      <c r="D2223" s="102" t="s">
        <v>8941</v>
      </c>
      <c r="E2223" s="102" t="s">
        <v>143</v>
      </c>
      <c r="F2223" s="103" t="s">
        <v>20131</v>
      </c>
      <c r="G2223" s="103" t="s">
        <v>20271</v>
      </c>
      <c r="H2223" s="104" t="s">
        <v>8940</v>
      </c>
      <c r="I2223" s="103" t="s">
        <v>27</v>
      </c>
      <c r="J2223" s="103" t="s">
        <v>30</v>
      </c>
      <c r="K2223" s="103" t="s">
        <v>30</v>
      </c>
      <c r="L2223" s="103" t="s">
        <v>30</v>
      </c>
      <c r="M2223" s="103" t="s">
        <v>30</v>
      </c>
      <c r="N2223" s="103" t="s">
        <v>30</v>
      </c>
      <c r="O2223" s="103" t="s">
        <v>27</v>
      </c>
      <c r="P2223" s="103" t="s">
        <v>1517</v>
      </c>
      <c r="Q2223" s="103" t="s">
        <v>8943</v>
      </c>
      <c r="R2223" s="105">
        <v>15177883972</v>
      </c>
      <c r="S2223" s="103" t="s">
        <v>1517</v>
      </c>
      <c r="T2223" s="103" t="s">
        <v>20211</v>
      </c>
      <c r="U2223" s="106" t="s">
        <v>20726</v>
      </c>
      <c r="V2223" s="105" t="s">
        <v>22401</v>
      </c>
      <c r="W2223" s="107" t="s">
        <v>358</v>
      </c>
      <c r="X2223" t="s">
        <v>8942</v>
      </c>
      <c r="AA2223">
        <f ca="1" t="shared" si="69"/>
        <v>17</v>
      </c>
    </row>
    <row r="2224" spans="1:27">
      <c r="A2224" s="101">
        <v>25</v>
      </c>
      <c r="B2224" s="89" t="str">
        <f t="shared" si="68"/>
        <v>451228200411185926</v>
      </c>
      <c r="C2224" s="89" t="s">
        <v>358</v>
      </c>
      <c r="D2224" s="102" t="s">
        <v>8945</v>
      </c>
      <c r="E2224" s="102" t="s">
        <v>143</v>
      </c>
      <c r="F2224" s="103" t="s">
        <v>20131</v>
      </c>
      <c r="G2224" s="103" t="s">
        <v>20823</v>
      </c>
      <c r="H2224" s="104" t="s">
        <v>8944</v>
      </c>
      <c r="I2224" s="103" t="s">
        <v>27</v>
      </c>
      <c r="J2224" s="103" t="s">
        <v>30</v>
      </c>
      <c r="K2224" s="103" t="s">
        <v>27</v>
      </c>
      <c r="L2224" s="103" t="s">
        <v>30</v>
      </c>
      <c r="M2224" s="103" t="s">
        <v>30</v>
      </c>
      <c r="N2224" s="103" t="s">
        <v>30</v>
      </c>
      <c r="O2224" s="103" t="s">
        <v>27</v>
      </c>
      <c r="P2224" s="103" t="s">
        <v>18438</v>
      </c>
      <c r="Q2224" s="103" t="s">
        <v>8947</v>
      </c>
      <c r="R2224" s="105">
        <v>15077645455</v>
      </c>
      <c r="S2224" s="103" t="s">
        <v>18438</v>
      </c>
      <c r="T2224" s="103" t="s">
        <v>21131</v>
      </c>
      <c r="U2224" s="106" t="s">
        <v>22402</v>
      </c>
      <c r="V2224" s="105" t="s">
        <v>22403</v>
      </c>
      <c r="W2224" s="107" t="s">
        <v>358</v>
      </c>
      <c r="X2224" t="s">
        <v>8946</v>
      </c>
      <c r="AA2224">
        <f ca="1" t="shared" si="69"/>
        <v>16</v>
      </c>
    </row>
    <row r="2225" spans="1:27">
      <c r="A2225" s="101">
        <v>26</v>
      </c>
      <c r="B2225" s="89" t="str">
        <f t="shared" si="68"/>
        <v>451229200303292421</v>
      </c>
      <c r="C2225" s="89" t="s">
        <v>358</v>
      </c>
      <c r="D2225" s="102" t="s">
        <v>8949</v>
      </c>
      <c r="E2225" s="102" t="s">
        <v>143</v>
      </c>
      <c r="F2225" s="103" t="s">
        <v>20178</v>
      </c>
      <c r="G2225" s="103" t="s">
        <v>20202</v>
      </c>
      <c r="H2225" s="104" t="s">
        <v>8948</v>
      </c>
      <c r="I2225" s="103" t="s">
        <v>30</v>
      </c>
      <c r="J2225" s="103" t="s">
        <v>30</v>
      </c>
      <c r="K2225" s="103" t="s">
        <v>30</v>
      </c>
      <c r="L2225" s="103" t="s">
        <v>30</v>
      </c>
      <c r="M2225" s="103" t="s">
        <v>30</v>
      </c>
      <c r="N2225" s="103" t="s">
        <v>30</v>
      </c>
      <c r="O2225" s="103" t="s">
        <v>27</v>
      </c>
      <c r="P2225" s="103" t="s">
        <v>1517</v>
      </c>
      <c r="Q2225" s="103" t="s">
        <v>8951</v>
      </c>
      <c r="R2225" s="105">
        <v>18176755211</v>
      </c>
      <c r="S2225" s="103" t="s">
        <v>1517</v>
      </c>
      <c r="T2225" s="103" t="s">
        <v>20191</v>
      </c>
      <c r="U2225" s="106" t="s">
        <v>20877</v>
      </c>
      <c r="V2225" s="105" t="s">
        <v>22404</v>
      </c>
      <c r="W2225" s="107" t="s">
        <v>358</v>
      </c>
      <c r="X2225" t="s">
        <v>8950</v>
      </c>
      <c r="AA2225">
        <f ca="1" t="shared" si="69"/>
        <v>18</v>
      </c>
    </row>
    <row r="2226" spans="1:27">
      <c r="A2226" s="101">
        <v>27</v>
      </c>
      <c r="B2226" s="89" t="str">
        <f t="shared" si="68"/>
        <v>452731200007204298</v>
      </c>
      <c r="C2226" s="89" t="s">
        <v>358</v>
      </c>
      <c r="D2226" s="102" t="s">
        <v>8953</v>
      </c>
      <c r="E2226" s="102" t="s">
        <v>24</v>
      </c>
      <c r="F2226" s="103" t="s">
        <v>20131</v>
      </c>
      <c r="G2226" s="103" t="s">
        <v>20139</v>
      </c>
      <c r="H2226" s="104" t="s">
        <v>8952</v>
      </c>
      <c r="I2226" s="103" t="s">
        <v>30</v>
      </c>
      <c r="J2226" s="103" t="s">
        <v>30</v>
      </c>
      <c r="K2226" s="103" t="s">
        <v>27</v>
      </c>
      <c r="L2226" s="103" t="s">
        <v>30</v>
      </c>
      <c r="M2226" s="103" t="s">
        <v>30</v>
      </c>
      <c r="N2226" s="103" t="s">
        <v>30</v>
      </c>
      <c r="O2226" s="103" t="s">
        <v>27</v>
      </c>
      <c r="P2226" s="103" t="s">
        <v>1517</v>
      </c>
      <c r="Q2226" s="103" t="s">
        <v>8955</v>
      </c>
      <c r="R2226" s="105">
        <v>15018288727</v>
      </c>
      <c r="S2226" s="103" t="s">
        <v>1517</v>
      </c>
      <c r="T2226" s="103" t="s">
        <v>20133</v>
      </c>
      <c r="U2226" s="106" t="s">
        <v>20528</v>
      </c>
      <c r="V2226" s="105" t="s">
        <v>22405</v>
      </c>
      <c r="W2226" s="107" t="s">
        <v>358</v>
      </c>
      <c r="X2226" t="s">
        <v>8954</v>
      </c>
      <c r="AA2226">
        <f ca="1" t="shared" si="69"/>
        <v>21</v>
      </c>
    </row>
    <row r="2227" spans="1:27">
      <c r="A2227" s="101">
        <v>28</v>
      </c>
      <c r="B2227" s="89" t="str">
        <f t="shared" si="68"/>
        <v>431321200503070138</v>
      </c>
      <c r="C2227" s="89" t="s">
        <v>358</v>
      </c>
      <c r="D2227" s="102" t="s">
        <v>8957</v>
      </c>
      <c r="E2227" s="102" t="s">
        <v>24</v>
      </c>
      <c r="F2227" s="103" t="s">
        <v>20205</v>
      </c>
      <c r="G2227" s="103" t="s">
        <v>21473</v>
      </c>
      <c r="H2227" s="104" t="s">
        <v>8956</v>
      </c>
      <c r="I2227" s="103" t="s">
        <v>30</v>
      </c>
      <c r="J2227" s="103" t="s">
        <v>30</v>
      </c>
      <c r="K2227" s="103" t="s">
        <v>30</v>
      </c>
      <c r="L2227" s="103" t="s">
        <v>30</v>
      </c>
      <c r="M2227" s="103" t="s">
        <v>30</v>
      </c>
      <c r="N2227" s="103" t="s">
        <v>30</v>
      </c>
      <c r="O2227" s="103" t="s">
        <v>27</v>
      </c>
      <c r="P2227" s="103" t="s">
        <v>22406</v>
      </c>
      <c r="Q2227" s="103" t="s">
        <v>8959</v>
      </c>
      <c r="R2227" s="105">
        <v>15277848648</v>
      </c>
      <c r="S2227" s="103" t="s">
        <v>8322</v>
      </c>
      <c r="T2227" s="103" t="s">
        <v>63</v>
      </c>
      <c r="U2227" s="106" t="s">
        <v>21722</v>
      </c>
      <c r="V2227" s="105">
        <v>0</v>
      </c>
      <c r="W2227" s="107" t="s">
        <v>358</v>
      </c>
      <c r="X2227" t="s">
        <v>22407</v>
      </c>
      <c r="AA2227">
        <f ca="1" t="shared" si="69"/>
        <v>16</v>
      </c>
    </row>
    <row r="2228" spans="1:27">
      <c r="A2228" s="101">
        <v>29</v>
      </c>
      <c r="B2228" s="89" t="str">
        <f t="shared" si="68"/>
        <v>452731200406161213</v>
      </c>
      <c r="C2228" s="89" t="s">
        <v>358</v>
      </c>
      <c r="D2228" s="102" t="s">
        <v>8961</v>
      </c>
      <c r="E2228" s="102" t="s">
        <v>24</v>
      </c>
      <c r="F2228" s="103" t="s">
        <v>20131</v>
      </c>
      <c r="G2228" s="103" t="s">
        <v>21826</v>
      </c>
      <c r="H2228" s="104" t="s">
        <v>8960</v>
      </c>
      <c r="I2228" s="103" t="s">
        <v>30</v>
      </c>
      <c r="J2228" s="103" t="s">
        <v>30</v>
      </c>
      <c r="K2228" s="103" t="s">
        <v>30</v>
      </c>
      <c r="L2228" s="103" t="s">
        <v>30</v>
      </c>
      <c r="M2228" s="103" t="s">
        <v>30</v>
      </c>
      <c r="N2228" s="103" t="s">
        <v>30</v>
      </c>
      <c r="O2228" s="103" t="s">
        <v>27</v>
      </c>
      <c r="P2228" s="103" t="s">
        <v>1517</v>
      </c>
      <c r="Q2228" s="103" t="s">
        <v>8963</v>
      </c>
      <c r="R2228" s="105">
        <v>15177385779</v>
      </c>
      <c r="S2228" s="103" t="s">
        <v>1517</v>
      </c>
      <c r="T2228" s="103" t="s">
        <v>20169</v>
      </c>
      <c r="U2228" s="106" t="s">
        <v>20759</v>
      </c>
      <c r="V2228" s="105" t="s">
        <v>20427</v>
      </c>
      <c r="W2228" s="107" t="s">
        <v>358</v>
      </c>
      <c r="X2228" t="s">
        <v>17882</v>
      </c>
      <c r="AA2228">
        <f ca="1" t="shared" si="69"/>
        <v>17</v>
      </c>
    </row>
    <row r="2229" spans="1:27">
      <c r="A2229" s="101">
        <v>30</v>
      </c>
      <c r="B2229" s="89" t="str">
        <f t="shared" si="68"/>
        <v>452731200308284818</v>
      </c>
      <c r="C2229" s="89" t="s">
        <v>358</v>
      </c>
      <c r="D2229" s="102" t="s">
        <v>8966</v>
      </c>
      <c r="E2229" s="102" t="s">
        <v>24</v>
      </c>
      <c r="F2229" s="103" t="s">
        <v>20131</v>
      </c>
      <c r="G2229" s="103" t="s">
        <v>20163</v>
      </c>
      <c r="H2229" s="104" t="s">
        <v>8965</v>
      </c>
      <c r="I2229" s="103" t="s">
        <v>30</v>
      </c>
      <c r="J2229" s="103" t="s">
        <v>30</v>
      </c>
      <c r="K2229" s="103" t="s">
        <v>30</v>
      </c>
      <c r="L2229" s="103" t="s">
        <v>30</v>
      </c>
      <c r="M2229" s="103" t="s">
        <v>30</v>
      </c>
      <c r="N2229" s="103" t="s">
        <v>30</v>
      </c>
      <c r="O2229" s="103" t="s">
        <v>27</v>
      </c>
      <c r="P2229" s="103" t="s">
        <v>1517</v>
      </c>
      <c r="Q2229" s="103" t="s">
        <v>8968</v>
      </c>
      <c r="R2229" s="105">
        <v>15878846467</v>
      </c>
      <c r="S2229" s="103" t="s">
        <v>1517</v>
      </c>
      <c r="T2229" s="103" t="s">
        <v>63</v>
      </c>
      <c r="U2229" s="106" t="s">
        <v>20628</v>
      </c>
      <c r="V2229" s="105" t="s">
        <v>22408</v>
      </c>
      <c r="W2229" s="107" t="s">
        <v>358</v>
      </c>
      <c r="X2229" t="s">
        <v>17884</v>
      </c>
      <c r="AA2229">
        <f ca="1" t="shared" si="69"/>
        <v>17</v>
      </c>
    </row>
    <row r="2230" spans="1:27">
      <c r="A2230" s="101">
        <v>31</v>
      </c>
      <c r="B2230" s="89" t="str">
        <f t="shared" si="68"/>
        <v>450124200410052740</v>
      </c>
      <c r="C2230" s="89" t="s">
        <v>358</v>
      </c>
      <c r="D2230" s="102" t="s">
        <v>8970</v>
      </c>
      <c r="E2230" s="102" t="s">
        <v>143</v>
      </c>
      <c r="F2230" s="103" t="s">
        <v>20131</v>
      </c>
      <c r="G2230" s="103" t="s">
        <v>20412</v>
      </c>
      <c r="H2230" s="104" t="s">
        <v>8969</v>
      </c>
      <c r="I2230" s="103" t="s">
        <v>30</v>
      </c>
      <c r="J2230" s="103" t="s">
        <v>30</v>
      </c>
      <c r="K2230" s="103" t="s">
        <v>27</v>
      </c>
      <c r="L2230" s="103" t="s">
        <v>30</v>
      </c>
      <c r="M2230" s="103" t="s">
        <v>30</v>
      </c>
      <c r="N2230" s="103" t="s">
        <v>30</v>
      </c>
      <c r="O2230" s="103" t="s">
        <v>27</v>
      </c>
      <c r="P2230" s="103" t="s">
        <v>20253</v>
      </c>
      <c r="Q2230" s="103" t="s">
        <v>2151</v>
      </c>
      <c r="R2230" s="105">
        <v>18878631156</v>
      </c>
      <c r="S2230" s="103" t="s">
        <v>20253</v>
      </c>
      <c r="T2230" s="103" t="s">
        <v>20522</v>
      </c>
      <c r="U2230" s="106" t="s">
        <v>20585</v>
      </c>
      <c r="V2230" s="105" t="s">
        <v>22409</v>
      </c>
      <c r="W2230" s="107" t="s">
        <v>358</v>
      </c>
      <c r="X2230" t="s">
        <v>8971</v>
      </c>
      <c r="AA2230">
        <f ca="1" t="shared" si="69"/>
        <v>16</v>
      </c>
    </row>
    <row r="2231" spans="1:27">
      <c r="A2231" s="101">
        <v>32</v>
      </c>
      <c r="B2231" s="89" t="str">
        <f t="shared" si="68"/>
        <v>45122920040313181X</v>
      </c>
      <c r="C2231" s="89" t="s">
        <v>358</v>
      </c>
      <c r="D2231" s="102" t="s">
        <v>8973</v>
      </c>
      <c r="E2231" s="102" t="s">
        <v>24</v>
      </c>
      <c r="F2231" s="103" t="s">
        <v>20178</v>
      </c>
      <c r="G2231" s="103" t="s">
        <v>20707</v>
      </c>
      <c r="H2231" s="104" t="s">
        <v>8972</v>
      </c>
      <c r="I2231" s="103" t="s">
        <v>27</v>
      </c>
      <c r="J2231" s="103" t="s">
        <v>30</v>
      </c>
      <c r="K2231" s="103" t="s">
        <v>27</v>
      </c>
      <c r="L2231" s="103" t="s">
        <v>30</v>
      </c>
      <c r="M2231" s="103" t="s">
        <v>30</v>
      </c>
      <c r="N2231" s="103" t="s">
        <v>30</v>
      </c>
      <c r="O2231" s="103" t="s">
        <v>27</v>
      </c>
      <c r="P2231" s="103" t="s">
        <v>1517</v>
      </c>
      <c r="Q2231" s="103" t="s">
        <v>8974</v>
      </c>
      <c r="R2231" s="105">
        <v>18778891668</v>
      </c>
      <c r="S2231" s="103" t="s">
        <v>1517</v>
      </c>
      <c r="T2231" s="103" t="s">
        <v>20208</v>
      </c>
      <c r="U2231" s="106" t="s">
        <v>20972</v>
      </c>
      <c r="V2231" s="105" t="s">
        <v>21836</v>
      </c>
      <c r="W2231" s="107" t="s">
        <v>358</v>
      </c>
      <c r="X2231" t="s">
        <v>8935</v>
      </c>
      <c r="AA2231">
        <f ca="1" t="shared" si="69"/>
        <v>17</v>
      </c>
    </row>
    <row r="2232" spans="1:27">
      <c r="A2232" s="101">
        <v>33</v>
      </c>
      <c r="B2232" s="89" t="str">
        <f t="shared" si="68"/>
        <v>451229200211182137</v>
      </c>
      <c r="C2232" s="89" t="s">
        <v>358</v>
      </c>
      <c r="D2232" s="102" t="s">
        <v>8976</v>
      </c>
      <c r="E2232" s="102" t="s">
        <v>24</v>
      </c>
      <c r="F2232" s="103" t="s">
        <v>20178</v>
      </c>
      <c r="G2232" s="103" t="s">
        <v>20276</v>
      </c>
      <c r="H2232" s="104" t="s">
        <v>8975</v>
      </c>
      <c r="I2232" s="103" t="s">
        <v>30</v>
      </c>
      <c r="J2232" s="103" t="s">
        <v>30</v>
      </c>
      <c r="K2232" s="103" t="s">
        <v>30</v>
      </c>
      <c r="L2232" s="103" t="s">
        <v>30</v>
      </c>
      <c r="M2232" s="103" t="s">
        <v>30</v>
      </c>
      <c r="N2232" s="103" t="s">
        <v>27</v>
      </c>
      <c r="O2232" s="103" t="s">
        <v>27</v>
      </c>
      <c r="P2232" s="103" t="s">
        <v>1517</v>
      </c>
      <c r="Q2232" s="103" t="s">
        <v>8978</v>
      </c>
      <c r="R2232" s="105">
        <v>15920651541</v>
      </c>
      <c r="S2232" s="103" t="s">
        <v>1517</v>
      </c>
      <c r="T2232" s="103" t="s">
        <v>20240</v>
      </c>
      <c r="U2232" s="106" t="s">
        <v>22410</v>
      </c>
      <c r="V2232" s="105" t="s">
        <v>22411</v>
      </c>
      <c r="W2232" s="107" t="s">
        <v>358</v>
      </c>
      <c r="X2232" t="s">
        <v>8977</v>
      </c>
      <c r="AA2232">
        <f ca="1" t="shared" si="69"/>
        <v>18</v>
      </c>
    </row>
    <row r="2233" spans="1:27">
      <c r="A2233" s="101">
        <v>34</v>
      </c>
      <c r="B2233" s="89" t="str">
        <f t="shared" si="68"/>
        <v>452731200309231814</v>
      </c>
      <c r="C2233" s="89" t="s">
        <v>358</v>
      </c>
      <c r="D2233" s="102" t="s">
        <v>8980</v>
      </c>
      <c r="E2233" s="102" t="s">
        <v>24</v>
      </c>
      <c r="F2233" s="103" t="s">
        <v>20131</v>
      </c>
      <c r="G2233" s="103" t="s">
        <v>20168</v>
      </c>
      <c r="H2233" s="104" t="s">
        <v>8979</v>
      </c>
      <c r="I2233" s="103" t="s">
        <v>30</v>
      </c>
      <c r="J2233" s="103" t="s">
        <v>30</v>
      </c>
      <c r="K2233" s="103" t="s">
        <v>30</v>
      </c>
      <c r="L2233" s="103" t="s">
        <v>30</v>
      </c>
      <c r="M2233" s="103" t="s">
        <v>30</v>
      </c>
      <c r="N2233" s="103" t="s">
        <v>30</v>
      </c>
      <c r="O2233" s="103" t="s">
        <v>27</v>
      </c>
      <c r="P2233" s="103" t="s">
        <v>4759</v>
      </c>
      <c r="Q2233" s="103" t="s">
        <v>8982</v>
      </c>
      <c r="R2233" s="105" t="s">
        <v>8983</v>
      </c>
      <c r="S2233" s="103" t="s">
        <v>1517</v>
      </c>
      <c r="T2233" s="103" t="s">
        <v>20208</v>
      </c>
      <c r="U2233" s="106" t="s">
        <v>20300</v>
      </c>
      <c r="V2233" s="105" t="s">
        <v>22412</v>
      </c>
      <c r="W2233" s="107" t="s">
        <v>358</v>
      </c>
      <c r="X2233" t="s">
        <v>17885</v>
      </c>
      <c r="AA2233">
        <f ca="1" t="shared" si="69"/>
        <v>17</v>
      </c>
    </row>
    <row r="2234" spans="1:27">
      <c r="A2234" s="101">
        <v>35</v>
      </c>
      <c r="B2234" s="89" t="str">
        <f t="shared" si="68"/>
        <v>45122920020819273X</v>
      </c>
      <c r="C2234" s="89" t="s">
        <v>358</v>
      </c>
      <c r="D2234" s="102" t="s">
        <v>8985</v>
      </c>
      <c r="E2234" s="102" t="s">
        <v>24</v>
      </c>
      <c r="F2234" s="103" t="s">
        <v>20178</v>
      </c>
      <c r="G2234" s="103" t="s">
        <v>20182</v>
      </c>
      <c r="H2234" s="104" t="s">
        <v>8984</v>
      </c>
      <c r="I2234" s="103" t="s">
        <v>27</v>
      </c>
      <c r="J2234" s="103" t="s">
        <v>30</v>
      </c>
      <c r="K2234" s="103" t="s">
        <v>30</v>
      </c>
      <c r="L2234" s="103" t="s">
        <v>30</v>
      </c>
      <c r="M2234" s="103" t="s">
        <v>30</v>
      </c>
      <c r="N2234" s="103" t="s">
        <v>27</v>
      </c>
      <c r="O2234" s="103" t="s">
        <v>27</v>
      </c>
      <c r="P2234" s="103" t="s">
        <v>1517</v>
      </c>
      <c r="Q2234" s="103" t="s">
        <v>8986</v>
      </c>
      <c r="R2234" s="105">
        <v>17776575221</v>
      </c>
      <c r="S2234" s="103" t="s">
        <v>1517</v>
      </c>
      <c r="T2234" s="103" t="s">
        <v>20277</v>
      </c>
      <c r="U2234" s="106" t="s">
        <v>20434</v>
      </c>
      <c r="V2234" s="105" t="s">
        <v>21584</v>
      </c>
      <c r="W2234" s="107" t="s">
        <v>358</v>
      </c>
      <c r="X2234" t="s">
        <v>2754</v>
      </c>
      <c r="AA2234">
        <f ca="1" t="shared" si="69"/>
        <v>18</v>
      </c>
    </row>
    <row r="2235" spans="1:27">
      <c r="A2235" s="101">
        <v>36</v>
      </c>
      <c r="B2235" s="89" t="str">
        <f t="shared" si="68"/>
        <v>452731200410115113</v>
      </c>
      <c r="C2235" s="89" t="s">
        <v>358</v>
      </c>
      <c r="D2235" s="102" t="s">
        <v>946</v>
      </c>
      <c r="E2235" s="102" t="s">
        <v>24</v>
      </c>
      <c r="F2235" s="103" t="s">
        <v>20178</v>
      </c>
      <c r="G2235" s="103" t="s">
        <v>20412</v>
      </c>
      <c r="H2235" s="104" t="s">
        <v>8987</v>
      </c>
      <c r="I2235" s="103" t="s">
        <v>30</v>
      </c>
      <c r="J2235" s="103" t="s">
        <v>30</v>
      </c>
      <c r="K2235" s="103" t="s">
        <v>27</v>
      </c>
      <c r="L2235" s="103" t="s">
        <v>30</v>
      </c>
      <c r="M2235" s="103" t="s">
        <v>30</v>
      </c>
      <c r="N2235" s="103" t="s">
        <v>30</v>
      </c>
      <c r="O2235" s="103" t="s">
        <v>27</v>
      </c>
      <c r="P2235" s="103" t="s">
        <v>1517</v>
      </c>
      <c r="Q2235" s="103" t="s">
        <v>8989</v>
      </c>
      <c r="R2235" s="105">
        <v>18776870595</v>
      </c>
      <c r="S2235" s="103" t="s">
        <v>1517</v>
      </c>
      <c r="T2235" s="103" t="s">
        <v>20164</v>
      </c>
      <c r="U2235" s="106" t="s">
        <v>20834</v>
      </c>
      <c r="V2235" s="105" t="s">
        <v>22413</v>
      </c>
      <c r="W2235" s="107" t="s">
        <v>358</v>
      </c>
      <c r="X2235" t="s">
        <v>22414</v>
      </c>
      <c r="AA2235">
        <f ca="1" t="shared" si="69"/>
        <v>16</v>
      </c>
    </row>
    <row r="2236" spans="1:27">
      <c r="A2236" s="101">
        <v>37</v>
      </c>
      <c r="B2236" s="89" t="str">
        <f t="shared" si="68"/>
        <v>451229200203072122</v>
      </c>
      <c r="C2236" s="89" t="s">
        <v>358</v>
      </c>
      <c r="D2236" s="102" t="s">
        <v>8991</v>
      </c>
      <c r="E2236" s="102" t="s">
        <v>143</v>
      </c>
      <c r="F2236" s="103" t="s">
        <v>20178</v>
      </c>
      <c r="G2236" s="103" t="s">
        <v>20288</v>
      </c>
      <c r="H2236" s="104" t="s">
        <v>8990</v>
      </c>
      <c r="I2236" s="103" t="s">
        <v>27</v>
      </c>
      <c r="J2236" s="103" t="s">
        <v>30</v>
      </c>
      <c r="K2236" s="103" t="s">
        <v>30</v>
      </c>
      <c r="L2236" s="103" t="s">
        <v>30</v>
      </c>
      <c r="M2236" s="103" t="s">
        <v>30</v>
      </c>
      <c r="N2236" s="103" t="s">
        <v>30</v>
      </c>
      <c r="O2236" s="103" t="s">
        <v>27</v>
      </c>
      <c r="P2236" s="103" t="s">
        <v>1517</v>
      </c>
      <c r="Q2236" s="103" t="s">
        <v>8993</v>
      </c>
      <c r="R2236" s="105">
        <v>17754796152</v>
      </c>
      <c r="S2236" s="103" t="s">
        <v>1517</v>
      </c>
      <c r="T2236" s="103" t="s">
        <v>20240</v>
      </c>
      <c r="U2236" s="106" t="s">
        <v>20589</v>
      </c>
      <c r="V2236" s="105" t="s">
        <v>22415</v>
      </c>
      <c r="W2236" s="107" t="s">
        <v>358</v>
      </c>
      <c r="X2236" t="s">
        <v>8992</v>
      </c>
      <c r="AA2236">
        <f ca="1" t="shared" si="69"/>
        <v>19</v>
      </c>
    </row>
    <row r="2237" spans="1:27">
      <c r="A2237" s="101">
        <v>38</v>
      </c>
      <c r="B2237" s="89" t="str">
        <f t="shared" si="68"/>
        <v>451229200112251838</v>
      </c>
      <c r="C2237" s="89" t="s">
        <v>358</v>
      </c>
      <c r="D2237" s="102" t="s">
        <v>6146</v>
      </c>
      <c r="E2237" s="102" t="s">
        <v>24</v>
      </c>
      <c r="F2237" s="103" t="s">
        <v>20178</v>
      </c>
      <c r="G2237" s="103" t="s">
        <v>20179</v>
      </c>
      <c r="H2237" s="104" t="s">
        <v>8994</v>
      </c>
      <c r="I2237" s="103" t="s">
        <v>27</v>
      </c>
      <c r="J2237" s="103" t="s">
        <v>30</v>
      </c>
      <c r="K2237" s="103" t="s">
        <v>30</v>
      </c>
      <c r="L2237" s="103" t="s">
        <v>27</v>
      </c>
      <c r="M2237" s="103" t="s">
        <v>30</v>
      </c>
      <c r="N2237" s="103" t="s">
        <v>27</v>
      </c>
      <c r="O2237" s="103" t="s">
        <v>27</v>
      </c>
      <c r="P2237" s="103" t="s">
        <v>1517</v>
      </c>
      <c r="Q2237" s="103" t="s">
        <v>8995</v>
      </c>
      <c r="R2237" s="105">
        <v>17396795349</v>
      </c>
      <c r="S2237" s="103" t="s">
        <v>1517</v>
      </c>
      <c r="T2237" s="103" t="s">
        <v>20208</v>
      </c>
      <c r="U2237" s="106" t="s">
        <v>20785</v>
      </c>
      <c r="V2237" s="105" t="s">
        <v>21963</v>
      </c>
      <c r="W2237" s="107" t="s">
        <v>358</v>
      </c>
      <c r="X2237" t="s">
        <v>6677</v>
      </c>
      <c r="AA2237">
        <f ca="1" t="shared" si="69"/>
        <v>19</v>
      </c>
    </row>
    <row r="2238" spans="1:27">
      <c r="A2238" s="101">
        <v>39</v>
      </c>
      <c r="B2238" s="89" t="str">
        <f t="shared" si="68"/>
        <v>451229200204302129</v>
      </c>
      <c r="C2238" s="89" t="s">
        <v>358</v>
      </c>
      <c r="D2238" s="102" t="s">
        <v>8997</v>
      </c>
      <c r="E2238" s="102" t="s">
        <v>143</v>
      </c>
      <c r="F2238" s="103" t="s">
        <v>20178</v>
      </c>
      <c r="G2238" s="103" t="s">
        <v>20297</v>
      </c>
      <c r="H2238" s="104" t="s">
        <v>8996</v>
      </c>
      <c r="I2238" s="103" t="s">
        <v>27</v>
      </c>
      <c r="J2238" s="103" t="s">
        <v>30</v>
      </c>
      <c r="K2238" s="103" t="s">
        <v>27</v>
      </c>
      <c r="L2238" s="103" t="s">
        <v>30</v>
      </c>
      <c r="M2238" s="103" t="s">
        <v>30</v>
      </c>
      <c r="N2238" s="103" t="s">
        <v>30</v>
      </c>
      <c r="O2238" s="103" t="s">
        <v>27</v>
      </c>
      <c r="P2238" s="103" t="s">
        <v>4759</v>
      </c>
      <c r="Q2238" s="103" t="s">
        <v>7905</v>
      </c>
      <c r="R2238" s="105">
        <v>17328125929</v>
      </c>
      <c r="S2238" s="103" t="s">
        <v>1517</v>
      </c>
      <c r="T2238" s="103" t="s">
        <v>22416</v>
      </c>
      <c r="U2238" s="106" t="s">
        <v>22417</v>
      </c>
      <c r="V2238" s="105" t="s">
        <v>22418</v>
      </c>
      <c r="W2238" s="107" t="s">
        <v>358</v>
      </c>
      <c r="X2238" t="s">
        <v>19296</v>
      </c>
      <c r="AA2238">
        <f ca="1" t="shared" si="69"/>
        <v>19</v>
      </c>
    </row>
    <row r="2239" spans="1:27">
      <c r="A2239" s="101">
        <v>40</v>
      </c>
      <c r="B2239" s="89" t="str">
        <f t="shared" si="68"/>
        <v>451229200310066625</v>
      </c>
      <c r="C2239" s="89" t="s">
        <v>358</v>
      </c>
      <c r="D2239" s="102" t="s">
        <v>9000</v>
      </c>
      <c r="E2239" s="102" t="s">
        <v>143</v>
      </c>
      <c r="F2239" s="103" t="s">
        <v>20131</v>
      </c>
      <c r="G2239" s="103" t="s">
        <v>20307</v>
      </c>
      <c r="H2239" s="104" t="s">
        <v>8999</v>
      </c>
      <c r="I2239" s="103" t="s">
        <v>30</v>
      </c>
      <c r="J2239" s="103" t="s">
        <v>30</v>
      </c>
      <c r="K2239" s="103" t="s">
        <v>30</v>
      </c>
      <c r="L2239" s="103" t="s">
        <v>30</v>
      </c>
      <c r="M2239" s="103" t="s">
        <v>30</v>
      </c>
      <c r="N2239" s="103" t="s">
        <v>30</v>
      </c>
      <c r="O2239" s="103" t="s">
        <v>27</v>
      </c>
      <c r="P2239" s="103" t="s">
        <v>1517</v>
      </c>
      <c r="Q2239" s="103" t="s">
        <v>9002</v>
      </c>
      <c r="R2239" s="105">
        <v>14736272506</v>
      </c>
      <c r="S2239" s="103" t="s">
        <v>1517</v>
      </c>
      <c r="T2239" s="103" t="s">
        <v>20894</v>
      </c>
      <c r="U2239" s="106" t="s">
        <v>22419</v>
      </c>
      <c r="V2239" s="105">
        <v>0</v>
      </c>
      <c r="W2239" s="107" t="s">
        <v>358</v>
      </c>
      <c r="X2239" t="s">
        <v>17886</v>
      </c>
      <c r="AA2239">
        <f ca="1" t="shared" si="69"/>
        <v>17</v>
      </c>
    </row>
    <row r="2240" spans="1:27">
      <c r="A2240" s="101">
        <v>41</v>
      </c>
      <c r="B2240" s="89" t="str">
        <f t="shared" si="68"/>
        <v>452731200407215121</v>
      </c>
      <c r="C2240" s="89" t="s">
        <v>358</v>
      </c>
      <c r="D2240" s="102" t="s">
        <v>2623</v>
      </c>
      <c r="E2240" s="102" t="s">
        <v>143</v>
      </c>
      <c r="F2240" s="103" t="s">
        <v>20131</v>
      </c>
      <c r="G2240" s="103" t="s">
        <v>20271</v>
      </c>
      <c r="H2240" s="104" t="s">
        <v>9003</v>
      </c>
      <c r="I2240" s="103" t="s">
        <v>30</v>
      </c>
      <c r="J2240" s="103" t="s">
        <v>30</v>
      </c>
      <c r="K2240" s="103" t="s">
        <v>30</v>
      </c>
      <c r="L2240" s="103" t="s">
        <v>30</v>
      </c>
      <c r="M2240" s="103" t="s">
        <v>30</v>
      </c>
      <c r="N2240" s="103" t="s">
        <v>27</v>
      </c>
      <c r="O2240" s="103" t="s">
        <v>27</v>
      </c>
      <c r="P2240" s="103" t="s">
        <v>20164</v>
      </c>
      <c r="Q2240" s="103" t="s">
        <v>9004</v>
      </c>
      <c r="R2240" s="105" t="s">
        <v>9005</v>
      </c>
      <c r="S2240" s="103" t="s">
        <v>1517</v>
      </c>
      <c r="T2240" s="103" t="s">
        <v>20164</v>
      </c>
      <c r="U2240" s="106" t="s">
        <v>20560</v>
      </c>
      <c r="V2240" s="105" t="s">
        <v>20560</v>
      </c>
      <c r="W2240" s="107" t="s">
        <v>358</v>
      </c>
      <c r="X2240" t="s">
        <v>1669</v>
      </c>
      <c r="AA2240">
        <f ca="1" t="shared" si="69"/>
        <v>17</v>
      </c>
    </row>
    <row r="2241" spans="1:27">
      <c r="A2241" s="101">
        <v>42</v>
      </c>
      <c r="B2241" s="89" t="str">
        <f t="shared" si="68"/>
        <v>452731200312240914</v>
      </c>
      <c r="C2241" s="89" t="s">
        <v>358</v>
      </c>
      <c r="D2241" s="102" t="s">
        <v>9008</v>
      </c>
      <c r="E2241" s="102" t="s">
        <v>24</v>
      </c>
      <c r="F2241" s="103" t="s">
        <v>20131</v>
      </c>
      <c r="G2241" s="103" t="s">
        <v>20433</v>
      </c>
      <c r="H2241" s="104" t="s">
        <v>9007</v>
      </c>
      <c r="I2241" s="103" t="s">
        <v>30</v>
      </c>
      <c r="J2241" s="103" t="s">
        <v>30</v>
      </c>
      <c r="K2241" s="103" t="s">
        <v>30</v>
      </c>
      <c r="L2241" s="103" t="s">
        <v>30</v>
      </c>
      <c r="M2241" s="103" t="s">
        <v>30</v>
      </c>
      <c r="N2241" s="103" t="s">
        <v>30</v>
      </c>
      <c r="O2241" s="103" t="s">
        <v>27</v>
      </c>
      <c r="P2241" s="103" t="s">
        <v>20151</v>
      </c>
      <c r="Q2241" s="103" t="s">
        <v>9009</v>
      </c>
      <c r="R2241" s="105">
        <v>15277892416</v>
      </c>
      <c r="S2241" s="103" t="s">
        <v>1517</v>
      </c>
      <c r="T2241" s="103" t="s">
        <v>20151</v>
      </c>
      <c r="U2241" s="106" t="s">
        <v>20152</v>
      </c>
      <c r="V2241" s="105" t="s">
        <v>22420</v>
      </c>
      <c r="W2241" s="107" t="s">
        <v>358</v>
      </c>
      <c r="X2241" t="s">
        <v>17887</v>
      </c>
      <c r="AA2241">
        <f ca="1" t="shared" si="69"/>
        <v>17</v>
      </c>
    </row>
    <row r="2242" spans="1:27">
      <c r="A2242" s="101">
        <v>43</v>
      </c>
      <c r="B2242" s="89" t="str">
        <f t="shared" si="68"/>
        <v>451229200306132722</v>
      </c>
      <c r="C2242" s="89" t="s">
        <v>358</v>
      </c>
      <c r="D2242" s="102" t="s">
        <v>9011</v>
      </c>
      <c r="E2242" s="102" t="s">
        <v>143</v>
      </c>
      <c r="F2242" s="103" t="s">
        <v>20131</v>
      </c>
      <c r="G2242" s="103" t="s">
        <v>20229</v>
      </c>
      <c r="H2242" s="104" t="s">
        <v>9010</v>
      </c>
      <c r="I2242" s="103" t="s">
        <v>30</v>
      </c>
      <c r="J2242" s="103" t="s">
        <v>30</v>
      </c>
      <c r="K2242" s="103" t="s">
        <v>30</v>
      </c>
      <c r="L2242" s="103" t="s">
        <v>30</v>
      </c>
      <c r="M2242" s="103" t="s">
        <v>30</v>
      </c>
      <c r="N2242" s="103" t="s">
        <v>30</v>
      </c>
      <c r="O2242" s="103" t="s">
        <v>27</v>
      </c>
      <c r="P2242" s="103" t="s">
        <v>146</v>
      </c>
      <c r="Q2242" s="103" t="s">
        <v>9013</v>
      </c>
      <c r="R2242" s="105" t="s">
        <v>9014</v>
      </c>
      <c r="S2242" s="103" t="s">
        <v>8322</v>
      </c>
      <c r="T2242" s="103" t="s">
        <v>146</v>
      </c>
      <c r="U2242" s="106" t="s">
        <v>20392</v>
      </c>
      <c r="V2242" s="105" t="s">
        <v>22421</v>
      </c>
      <c r="W2242" s="107" t="s">
        <v>358</v>
      </c>
      <c r="X2242" t="s">
        <v>19297</v>
      </c>
      <c r="AA2242">
        <f ca="1" t="shared" si="69"/>
        <v>18</v>
      </c>
    </row>
    <row r="2243" spans="1:27">
      <c r="A2243" s="101">
        <v>44</v>
      </c>
      <c r="B2243" s="89" t="str">
        <f t="shared" ref="B2243:B2306" si="70">H2243</f>
        <v>452731200311155419</v>
      </c>
      <c r="C2243" s="89" t="s">
        <v>358</v>
      </c>
      <c r="D2243" s="102" t="s">
        <v>9016</v>
      </c>
      <c r="E2243" s="102" t="s">
        <v>24</v>
      </c>
      <c r="F2243" s="103" t="s">
        <v>20178</v>
      </c>
      <c r="G2243" s="103" t="s">
        <v>20423</v>
      </c>
      <c r="H2243" s="104" t="s">
        <v>9015</v>
      </c>
      <c r="I2243" s="103" t="s">
        <v>27</v>
      </c>
      <c r="J2243" s="103" t="s">
        <v>30</v>
      </c>
      <c r="K2243" s="103" t="s">
        <v>30</v>
      </c>
      <c r="L2243" s="103" t="s">
        <v>30</v>
      </c>
      <c r="M2243" s="103" t="s">
        <v>30</v>
      </c>
      <c r="N2243" s="103" t="s">
        <v>30</v>
      </c>
      <c r="O2243" s="103" t="s">
        <v>27</v>
      </c>
      <c r="P2243" s="103" t="s">
        <v>1517</v>
      </c>
      <c r="Q2243" s="103" t="s">
        <v>9018</v>
      </c>
      <c r="R2243" s="105">
        <v>18977894297</v>
      </c>
      <c r="S2243" s="103" t="s">
        <v>1517</v>
      </c>
      <c r="T2243" s="103" t="s">
        <v>20144</v>
      </c>
      <c r="U2243" s="106" t="s">
        <v>20612</v>
      </c>
      <c r="V2243" s="105" t="s">
        <v>22422</v>
      </c>
      <c r="W2243" s="107" t="s">
        <v>358</v>
      </c>
      <c r="X2243" t="s">
        <v>9017</v>
      </c>
      <c r="AA2243">
        <f ca="1" t="shared" si="69"/>
        <v>17</v>
      </c>
    </row>
    <row r="2244" spans="1:27">
      <c r="A2244" s="101">
        <v>45</v>
      </c>
      <c r="B2244" s="89" t="str">
        <f t="shared" si="70"/>
        <v>452731200402234825</v>
      </c>
      <c r="C2244" s="89" t="s">
        <v>358</v>
      </c>
      <c r="D2244" s="102" t="s">
        <v>6648</v>
      </c>
      <c r="E2244" s="102" t="s">
        <v>143</v>
      </c>
      <c r="F2244" s="103" t="s">
        <v>20131</v>
      </c>
      <c r="G2244" s="103" t="s">
        <v>20742</v>
      </c>
      <c r="H2244" s="104" t="s">
        <v>22423</v>
      </c>
      <c r="I2244" s="103" t="s">
        <v>30</v>
      </c>
      <c r="J2244" s="103" t="s">
        <v>30</v>
      </c>
      <c r="K2244" s="103" t="s">
        <v>30</v>
      </c>
      <c r="L2244" s="103" t="s">
        <v>30</v>
      </c>
      <c r="M2244" s="103" t="s">
        <v>30</v>
      </c>
      <c r="N2244" s="103" t="s">
        <v>30</v>
      </c>
      <c r="O2244" s="103" t="s">
        <v>27</v>
      </c>
      <c r="P2244" s="103" t="s">
        <v>1517</v>
      </c>
      <c r="Q2244" s="103" t="s">
        <v>22424</v>
      </c>
      <c r="R2244" s="105">
        <v>15777830026</v>
      </c>
      <c r="S2244" s="103" t="s">
        <v>1517</v>
      </c>
      <c r="T2244" s="103" t="s">
        <v>1517</v>
      </c>
      <c r="U2244" s="106" t="s">
        <v>20352</v>
      </c>
      <c r="V2244" s="105" t="s">
        <v>21341</v>
      </c>
      <c r="W2244" s="107" t="s">
        <v>358</v>
      </c>
      <c r="X2244" t="s">
        <v>17799</v>
      </c>
      <c r="AA2244">
        <f ca="1" t="shared" ref="AA2244:AA2307" si="71">DATEDIF(TEXT(MID(H2244,7,8),"00-00-00"),TODAY(),"y")</f>
        <v>17</v>
      </c>
    </row>
    <row r="2245" spans="1:27">
      <c r="A2245" s="101">
        <v>46</v>
      </c>
      <c r="B2245" s="89" t="str">
        <f t="shared" si="70"/>
        <v>451229200408191811</v>
      </c>
      <c r="C2245" s="89" t="s">
        <v>358</v>
      </c>
      <c r="D2245" s="102" t="s">
        <v>9020</v>
      </c>
      <c r="E2245" s="102" t="s">
        <v>24</v>
      </c>
      <c r="F2245" s="103" t="s">
        <v>20178</v>
      </c>
      <c r="G2245" s="103" t="s">
        <v>20757</v>
      </c>
      <c r="H2245" s="104" t="s">
        <v>9019</v>
      </c>
      <c r="I2245" s="103" t="s">
        <v>30</v>
      </c>
      <c r="J2245" s="103" t="s">
        <v>30</v>
      </c>
      <c r="K2245" s="103" t="s">
        <v>30</v>
      </c>
      <c r="L2245" s="103" t="s">
        <v>30</v>
      </c>
      <c r="M2245" s="103" t="s">
        <v>30</v>
      </c>
      <c r="N2245" s="103" t="s">
        <v>30</v>
      </c>
      <c r="O2245" s="103" t="s">
        <v>27</v>
      </c>
      <c r="P2245" s="103" t="s">
        <v>1517</v>
      </c>
      <c r="Q2245" s="103" t="s">
        <v>9022</v>
      </c>
      <c r="R2245" s="105">
        <v>18077898997</v>
      </c>
      <c r="S2245" s="103" t="s">
        <v>1517</v>
      </c>
      <c r="T2245" s="103" t="s">
        <v>20208</v>
      </c>
      <c r="U2245" s="106" t="s">
        <v>20357</v>
      </c>
      <c r="V2245" s="105" t="s">
        <v>22425</v>
      </c>
      <c r="W2245" s="107" t="s">
        <v>358</v>
      </c>
      <c r="X2245" t="s">
        <v>9021</v>
      </c>
      <c r="AA2245">
        <f ca="1" t="shared" si="71"/>
        <v>16</v>
      </c>
    </row>
    <row r="2246" spans="1:27">
      <c r="A2246" s="101">
        <v>47</v>
      </c>
      <c r="B2246" s="89" t="str">
        <f t="shared" si="70"/>
        <v>451229200212281225</v>
      </c>
      <c r="C2246" s="89" t="s">
        <v>358</v>
      </c>
      <c r="D2246" s="102" t="s">
        <v>9024</v>
      </c>
      <c r="E2246" s="102" t="s">
        <v>143</v>
      </c>
      <c r="F2246" s="103" t="s">
        <v>20178</v>
      </c>
      <c r="G2246" s="103" t="s">
        <v>20136</v>
      </c>
      <c r="H2246" s="104" t="s">
        <v>9023</v>
      </c>
      <c r="I2246" s="103" t="s">
        <v>30</v>
      </c>
      <c r="J2246" s="103" t="s">
        <v>30</v>
      </c>
      <c r="K2246" s="103" t="s">
        <v>27</v>
      </c>
      <c r="L2246" s="103" t="s">
        <v>30</v>
      </c>
      <c r="M2246" s="103" t="s">
        <v>30</v>
      </c>
      <c r="N2246" s="103" t="s">
        <v>30</v>
      </c>
      <c r="O2246" s="103" t="s">
        <v>27</v>
      </c>
      <c r="P2246" s="103" t="s">
        <v>1517</v>
      </c>
      <c r="Q2246" s="103" t="s">
        <v>9025</v>
      </c>
      <c r="R2246" s="105">
        <v>19976125242</v>
      </c>
      <c r="S2246" s="103" t="s">
        <v>1517</v>
      </c>
      <c r="T2246" s="103" t="s">
        <v>20169</v>
      </c>
      <c r="U2246" s="106" t="s">
        <v>20176</v>
      </c>
      <c r="V2246" s="105" t="s">
        <v>21349</v>
      </c>
      <c r="W2246" s="107" t="s">
        <v>358</v>
      </c>
      <c r="X2246" t="s">
        <v>19298</v>
      </c>
      <c r="AA2246">
        <f ca="1" t="shared" si="71"/>
        <v>18</v>
      </c>
    </row>
    <row r="2247" spans="1:27">
      <c r="A2247" s="101">
        <v>48</v>
      </c>
      <c r="B2247" s="89" t="str">
        <f t="shared" si="70"/>
        <v>451229200005201819</v>
      </c>
      <c r="C2247" s="89" t="s">
        <v>358</v>
      </c>
      <c r="D2247" s="102" t="s">
        <v>9027</v>
      </c>
      <c r="E2247" s="102" t="s">
        <v>24</v>
      </c>
      <c r="F2247" s="103" t="s">
        <v>20178</v>
      </c>
      <c r="G2247" s="103" t="s">
        <v>20966</v>
      </c>
      <c r="H2247" s="104" t="s">
        <v>9026</v>
      </c>
      <c r="I2247" s="103" t="s">
        <v>27</v>
      </c>
      <c r="J2247" s="103" t="s">
        <v>30</v>
      </c>
      <c r="K2247" s="103" t="s">
        <v>27</v>
      </c>
      <c r="L2247" s="103" t="s">
        <v>30</v>
      </c>
      <c r="M2247" s="103" t="s">
        <v>30</v>
      </c>
      <c r="N2247" s="103" t="s">
        <v>27</v>
      </c>
      <c r="O2247" s="103" t="s">
        <v>27</v>
      </c>
      <c r="P2247" s="103" t="s">
        <v>1517</v>
      </c>
      <c r="Q2247" s="103" t="s">
        <v>9028</v>
      </c>
      <c r="R2247" s="105">
        <v>13878181951</v>
      </c>
      <c r="S2247" s="103" t="s">
        <v>1517</v>
      </c>
      <c r="T2247" s="103" t="s">
        <v>20208</v>
      </c>
      <c r="U2247" s="106" t="s">
        <v>20747</v>
      </c>
      <c r="V2247" s="105" t="s">
        <v>20752</v>
      </c>
      <c r="W2247" s="107" t="s">
        <v>358</v>
      </c>
      <c r="X2247" t="s">
        <v>664</v>
      </c>
      <c r="AA2247">
        <f ca="1" t="shared" si="71"/>
        <v>21</v>
      </c>
    </row>
    <row r="2248" spans="1:27">
      <c r="A2248" s="101">
        <v>49</v>
      </c>
      <c r="B2248" s="89" t="str">
        <f t="shared" si="70"/>
        <v>451229200212200026</v>
      </c>
      <c r="C2248" s="89" t="s">
        <v>358</v>
      </c>
      <c r="D2248" s="102" t="s">
        <v>9030</v>
      </c>
      <c r="E2248" s="102" t="s">
        <v>143</v>
      </c>
      <c r="F2248" s="103" t="s">
        <v>20131</v>
      </c>
      <c r="G2248" s="103" t="s">
        <v>20136</v>
      </c>
      <c r="H2248" s="104" t="s">
        <v>9029</v>
      </c>
      <c r="I2248" s="103" t="s">
        <v>30</v>
      </c>
      <c r="J2248" s="103" t="s">
        <v>30</v>
      </c>
      <c r="K2248" s="103" t="s">
        <v>30</v>
      </c>
      <c r="L2248" s="103" t="s">
        <v>30</v>
      </c>
      <c r="M2248" s="103" t="s">
        <v>30</v>
      </c>
      <c r="N2248" s="103" t="s">
        <v>30</v>
      </c>
      <c r="O2248" s="103" t="s">
        <v>27</v>
      </c>
      <c r="P2248" s="103" t="s">
        <v>1517</v>
      </c>
      <c r="Q2248" s="103" t="s">
        <v>7113</v>
      </c>
      <c r="R2248" s="105">
        <v>18378899909</v>
      </c>
      <c r="S2248" s="103" t="s">
        <v>1517</v>
      </c>
      <c r="T2248" s="103" t="s">
        <v>1517</v>
      </c>
      <c r="U2248" s="106" t="s">
        <v>22426</v>
      </c>
      <c r="V2248" s="105" t="s">
        <v>22427</v>
      </c>
      <c r="W2248" s="107" t="s">
        <v>358</v>
      </c>
      <c r="X2248" t="s">
        <v>19299</v>
      </c>
      <c r="AA2248">
        <f ca="1" t="shared" si="71"/>
        <v>18</v>
      </c>
    </row>
    <row r="2249" spans="1:27">
      <c r="A2249" s="101">
        <v>50</v>
      </c>
      <c r="B2249" s="89" t="str">
        <f t="shared" si="70"/>
        <v>452731200407074824</v>
      </c>
      <c r="C2249" s="89" t="s">
        <v>358</v>
      </c>
      <c r="D2249" s="102" t="s">
        <v>9033</v>
      </c>
      <c r="E2249" s="102" t="s">
        <v>143</v>
      </c>
      <c r="F2249" s="103" t="s">
        <v>20131</v>
      </c>
      <c r="G2249" s="103" t="s">
        <v>20271</v>
      </c>
      <c r="H2249" s="104" t="s">
        <v>9032</v>
      </c>
      <c r="I2249" s="103" t="s">
        <v>30</v>
      </c>
      <c r="J2249" s="103" t="s">
        <v>27</v>
      </c>
      <c r="K2249" s="103" t="s">
        <v>30</v>
      </c>
      <c r="L2249" s="103" t="s">
        <v>30</v>
      </c>
      <c r="M2249" s="103" t="s">
        <v>30</v>
      </c>
      <c r="N2249" s="103" t="s">
        <v>30</v>
      </c>
      <c r="O2249" s="103" t="s">
        <v>27</v>
      </c>
      <c r="P2249" s="103" t="s">
        <v>63</v>
      </c>
      <c r="Q2249" s="103" t="s">
        <v>9035</v>
      </c>
      <c r="R2249" s="105" t="s">
        <v>9036</v>
      </c>
      <c r="S2249" s="103" t="s">
        <v>8322</v>
      </c>
      <c r="T2249" s="103" t="s">
        <v>63</v>
      </c>
      <c r="U2249" s="106" t="s">
        <v>21538</v>
      </c>
      <c r="V2249" s="105" t="s">
        <v>20743</v>
      </c>
      <c r="W2249" s="107" t="s">
        <v>358</v>
      </c>
      <c r="X2249" t="s">
        <v>22428</v>
      </c>
      <c r="AA2249">
        <f ca="1" t="shared" si="71"/>
        <v>17</v>
      </c>
    </row>
    <row r="2250" spans="1:27">
      <c r="A2250" s="101">
        <v>51</v>
      </c>
      <c r="B2250" s="89" t="str">
        <f t="shared" si="70"/>
        <v>451229200311161237</v>
      </c>
      <c r="C2250" s="89" t="s">
        <v>358</v>
      </c>
      <c r="D2250" s="102" t="s">
        <v>9038</v>
      </c>
      <c r="E2250" s="102" t="s">
        <v>24</v>
      </c>
      <c r="F2250" s="103" t="s">
        <v>20131</v>
      </c>
      <c r="G2250" s="103" t="s">
        <v>20423</v>
      </c>
      <c r="H2250" s="104" t="s">
        <v>9037</v>
      </c>
      <c r="I2250" s="103" t="s">
        <v>27</v>
      </c>
      <c r="J2250" s="103" t="s">
        <v>30</v>
      </c>
      <c r="K2250" s="103" t="s">
        <v>30</v>
      </c>
      <c r="L2250" s="103" t="s">
        <v>30</v>
      </c>
      <c r="M2250" s="103" t="s">
        <v>30</v>
      </c>
      <c r="N2250" s="103" t="s">
        <v>30</v>
      </c>
      <c r="O2250" s="103" t="s">
        <v>27</v>
      </c>
      <c r="P2250" s="103" t="s">
        <v>1517</v>
      </c>
      <c r="Q2250" s="103" t="s">
        <v>9039</v>
      </c>
      <c r="R2250" s="105">
        <v>13788283559</v>
      </c>
      <c r="S2250" s="103" t="s">
        <v>1517</v>
      </c>
      <c r="T2250" s="103" t="s">
        <v>20169</v>
      </c>
      <c r="U2250" s="106" t="s">
        <v>20206</v>
      </c>
      <c r="V2250" s="105" t="s">
        <v>20207</v>
      </c>
      <c r="W2250" s="107" t="s">
        <v>358</v>
      </c>
      <c r="X2250" t="s">
        <v>17889</v>
      </c>
      <c r="AA2250">
        <f ca="1" t="shared" si="71"/>
        <v>17</v>
      </c>
    </row>
    <row r="2251" spans="1:27">
      <c r="A2251" s="101">
        <v>52</v>
      </c>
      <c r="B2251" s="89" t="str">
        <f t="shared" si="70"/>
        <v>452731200308240620</v>
      </c>
      <c r="C2251" s="89" t="s">
        <v>358</v>
      </c>
      <c r="D2251" s="102" t="s">
        <v>9042</v>
      </c>
      <c r="E2251" s="102" t="s">
        <v>143</v>
      </c>
      <c r="F2251" s="103" t="s">
        <v>20131</v>
      </c>
      <c r="G2251" s="103" t="s">
        <v>20163</v>
      </c>
      <c r="H2251" s="104" t="s">
        <v>9041</v>
      </c>
      <c r="I2251" s="103" t="s">
        <v>30</v>
      </c>
      <c r="J2251" s="103" t="s">
        <v>27</v>
      </c>
      <c r="K2251" s="103" t="s">
        <v>30</v>
      </c>
      <c r="L2251" s="103" t="s">
        <v>30</v>
      </c>
      <c r="M2251" s="103" t="s">
        <v>30</v>
      </c>
      <c r="N2251" s="103" t="s">
        <v>27</v>
      </c>
      <c r="O2251" s="103" t="s">
        <v>30</v>
      </c>
      <c r="P2251" s="103" t="s">
        <v>4759</v>
      </c>
      <c r="Q2251" s="103" t="s">
        <v>9044</v>
      </c>
      <c r="R2251" s="105">
        <v>17307781186</v>
      </c>
      <c r="S2251" s="103" t="s">
        <v>1517</v>
      </c>
      <c r="T2251" s="103" t="s">
        <v>1517</v>
      </c>
      <c r="U2251" s="106" t="s">
        <v>20826</v>
      </c>
      <c r="V2251" s="105" t="s">
        <v>22429</v>
      </c>
      <c r="W2251" s="107" t="s">
        <v>358</v>
      </c>
      <c r="X2251" t="s">
        <v>17891</v>
      </c>
      <c r="AA2251">
        <f ca="1" t="shared" si="71"/>
        <v>17</v>
      </c>
    </row>
    <row r="2252" spans="1:27">
      <c r="A2252" s="101">
        <v>53</v>
      </c>
      <c r="B2252" s="89" t="str">
        <f t="shared" si="70"/>
        <v>451229200208072113</v>
      </c>
      <c r="C2252" s="89" t="s">
        <v>358</v>
      </c>
      <c r="D2252" s="102" t="s">
        <v>9046</v>
      </c>
      <c r="E2252" s="102" t="s">
        <v>24</v>
      </c>
      <c r="F2252" s="103" t="s">
        <v>20178</v>
      </c>
      <c r="G2252" s="103" t="s">
        <v>20182</v>
      </c>
      <c r="H2252" s="104" t="s">
        <v>9045</v>
      </c>
      <c r="I2252" s="103" t="s">
        <v>27</v>
      </c>
      <c r="J2252" s="103" t="s">
        <v>30</v>
      </c>
      <c r="K2252" s="103" t="s">
        <v>30</v>
      </c>
      <c r="L2252" s="103" t="s">
        <v>30</v>
      </c>
      <c r="M2252" s="103" t="s">
        <v>30</v>
      </c>
      <c r="N2252" s="103" t="s">
        <v>30</v>
      </c>
      <c r="O2252" s="103" t="s">
        <v>27</v>
      </c>
      <c r="P2252" s="103" t="s">
        <v>1517</v>
      </c>
      <c r="Q2252" s="103" t="s">
        <v>9047</v>
      </c>
      <c r="R2252" s="105">
        <v>15078575661</v>
      </c>
      <c r="S2252" s="103" t="s">
        <v>1517</v>
      </c>
      <c r="T2252" s="103" t="s">
        <v>20240</v>
      </c>
      <c r="U2252" s="106" t="s">
        <v>20417</v>
      </c>
      <c r="V2252" s="105" t="s">
        <v>20692</v>
      </c>
      <c r="W2252" s="107" t="s">
        <v>358</v>
      </c>
      <c r="X2252" t="s">
        <v>1375</v>
      </c>
      <c r="AA2252">
        <f ca="1" t="shared" si="71"/>
        <v>19</v>
      </c>
    </row>
    <row r="2253" spans="1:27">
      <c r="A2253" s="101">
        <v>54</v>
      </c>
      <c r="B2253" s="89" t="str">
        <f t="shared" si="70"/>
        <v>45122920030112212X</v>
      </c>
      <c r="C2253" s="89" t="s">
        <v>358</v>
      </c>
      <c r="D2253" s="102" t="s">
        <v>9049</v>
      </c>
      <c r="E2253" s="102" t="s">
        <v>143</v>
      </c>
      <c r="F2253" s="103" t="s">
        <v>20178</v>
      </c>
      <c r="G2253" s="103" t="s">
        <v>20157</v>
      </c>
      <c r="H2253" s="104" t="s">
        <v>9048</v>
      </c>
      <c r="I2253" s="103" t="s">
        <v>27</v>
      </c>
      <c r="J2253" s="103" t="s">
        <v>30</v>
      </c>
      <c r="K2253" s="103" t="s">
        <v>27</v>
      </c>
      <c r="L2253" s="103" t="s">
        <v>30</v>
      </c>
      <c r="M2253" s="103" t="s">
        <v>30</v>
      </c>
      <c r="N2253" s="103" t="s">
        <v>30</v>
      </c>
      <c r="O2253" s="103" t="s">
        <v>27</v>
      </c>
      <c r="P2253" s="103" t="s">
        <v>1517</v>
      </c>
      <c r="Q2253" s="103" t="s">
        <v>9050</v>
      </c>
      <c r="R2253" s="105">
        <v>18025935661</v>
      </c>
      <c r="S2253" s="103" t="s">
        <v>1517</v>
      </c>
      <c r="T2253" s="103" t="s">
        <v>20240</v>
      </c>
      <c r="U2253" s="106" t="s">
        <v>20806</v>
      </c>
      <c r="V2253" s="105" t="s">
        <v>22231</v>
      </c>
      <c r="W2253" s="107" t="s">
        <v>358</v>
      </c>
      <c r="X2253" t="s">
        <v>8161</v>
      </c>
      <c r="AA2253">
        <f ca="1" t="shared" si="71"/>
        <v>18</v>
      </c>
    </row>
    <row r="2254" spans="1:27">
      <c r="A2254" s="101">
        <v>55</v>
      </c>
      <c r="B2254" s="89" t="str">
        <f t="shared" si="70"/>
        <v>452731200305216916</v>
      </c>
      <c r="C2254" s="89" t="s">
        <v>358</v>
      </c>
      <c r="D2254" s="102" t="s">
        <v>9052</v>
      </c>
      <c r="E2254" s="102" t="s">
        <v>24</v>
      </c>
      <c r="F2254" s="103" t="s">
        <v>20131</v>
      </c>
      <c r="G2254" s="103" t="s">
        <v>20172</v>
      </c>
      <c r="H2254" s="104" t="s">
        <v>9051</v>
      </c>
      <c r="I2254" s="103" t="s">
        <v>30</v>
      </c>
      <c r="J2254" s="103" t="s">
        <v>30</v>
      </c>
      <c r="K2254" s="103" t="s">
        <v>30</v>
      </c>
      <c r="L2254" s="103" t="s">
        <v>30</v>
      </c>
      <c r="M2254" s="103" t="s">
        <v>30</v>
      </c>
      <c r="N2254" s="103" t="s">
        <v>30</v>
      </c>
      <c r="O2254" s="103" t="s">
        <v>27</v>
      </c>
      <c r="P2254" s="103" t="s">
        <v>1517</v>
      </c>
      <c r="Q2254" s="103" t="s">
        <v>9054</v>
      </c>
      <c r="R2254" s="105">
        <v>18176483196</v>
      </c>
      <c r="S2254" s="103" t="s">
        <v>1517</v>
      </c>
      <c r="T2254" s="103" t="s">
        <v>1517</v>
      </c>
      <c r="U2254" s="106" t="s">
        <v>20264</v>
      </c>
      <c r="V2254" s="105" t="s">
        <v>20264</v>
      </c>
      <c r="W2254" s="107" t="s">
        <v>358</v>
      </c>
      <c r="X2254" t="s">
        <v>19300</v>
      </c>
      <c r="AA2254">
        <f ca="1" t="shared" si="71"/>
        <v>18</v>
      </c>
    </row>
    <row r="2255" spans="1:27">
      <c r="A2255" s="101">
        <v>56</v>
      </c>
      <c r="B2255" s="89" t="str">
        <f t="shared" si="70"/>
        <v>452731200403154819</v>
      </c>
      <c r="C2255" s="89" t="s">
        <v>358</v>
      </c>
      <c r="D2255" s="102" t="s">
        <v>9056</v>
      </c>
      <c r="E2255" s="102" t="s">
        <v>24</v>
      </c>
      <c r="F2255" s="103" t="s">
        <v>20131</v>
      </c>
      <c r="G2255" s="103" t="s">
        <v>20707</v>
      </c>
      <c r="H2255" s="104" t="s">
        <v>9055</v>
      </c>
      <c r="I2255" s="103" t="s">
        <v>30</v>
      </c>
      <c r="J2255" s="103" t="s">
        <v>30</v>
      </c>
      <c r="K2255" s="103" t="s">
        <v>30</v>
      </c>
      <c r="L2255" s="103" t="s">
        <v>30</v>
      </c>
      <c r="M2255" s="103" t="s">
        <v>30</v>
      </c>
      <c r="N2255" s="103" t="s">
        <v>30</v>
      </c>
      <c r="O2255" s="103" t="s">
        <v>30</v>
      </c>
      <c r="P2255" s="103" t="s">
        <v>1517</v>
      </c>
      <c r="Q2255" s="103" t="s">
        <v>9058</v>
      </c>
      <c r="R2255" s="105" t="s">
        <v>9059</v>
      </c>
      <c r="S2255" s="103" t="s">
        <v>1517</v>
      </c>
      <c r="T2255" s="103" t="s">
        <v>20167</v>
      </c>
      <c r="U2255" s="106" t="s">
        <v>21154</v>
      </c>
      <c r="V2255" s="105" t="s">
        <v>22430</v>
      </c>
      <c r="W2255" s="107" t="s">
        <v>358</v>
      </c>
      <c r="X2255" t="s">
        <v>9057</v>
      </c>
      <c r="AA2255">
        <f ca="1" t="shared" si="71"/>
        <v>17</v>
      </c>
    </row>
    <row r="2256" spans="1:27">
      <c r="A2256" s="101">
        <v>57</v>
      </c>
      <c r="B2256" s="89" t="str">
        <f t="shared" si="70"/>
        <v>452731200112014226</v>
      </c>
      <c r="C2256" s="89" t="s">
        <v>358</v>
      </c>
      <c r="D2256" s="102" t="s">
        <v>9061</v>
      </c>
      <c r="E2256" s="102" t="s">
        <v>143</v>
      </c>
      <c r="F2256" s="103" t="s">
        <v>20131</v>
      </c>
      <c r="G2256" s="103" t="s">
        <v>20179</v>
      </c>
      <c r="H2256" s="104" t="s">
        <v>9060</v>
      </c>
      <c r="I2256" s="103" t="s">
        <v>30</v>
      </c>
      <c r="J2256" s="103" t="s">
        <v>30</v>
      </c>
      <c r="K2256" s="103" t="s">
        <v>27</v>
      </c>
      <c r="L2256" s="103" t="s">
        <v>30</v>
      </c>
      <c r="M2256" s="103" t="s">
        <v>30</v>
      </c>
      <c r="N2256" s="103" t="s">
        <v>27</v>
      </c>
      <c r="O2256" s="103" t="s">
        <v>27</v>
      </c>
      <c r="P2256" s="103" t="s">
        <v>20133</v>
      </c>
      <c r="Q2256" s="103" t="s">
        <v>9062</v>
      </c>
      <c r="R2256" s="105">
        <v>15360059099</v>
      </c>
      <c r="S2256" s="103" t="s">
        <v>1517</v>
      </c>
      <c r="T2256" s="103" t="s">
        <v>22308</v>
      </c>
      <c r="U2256" s="106" t="s">
        <v>20321</v>
      </c>
      <c r="V2256" s="105" t="s">
        <v>20322</v>
      </c>
      <c r="W2256" s="107" t="s">
        <v>358</v>
      </c>
      <c r="X2256" t="s">
        <v>19301</v>
      </c>
      <c r="AA2256">
        <f ca="1" t="shared" si="71"/>
        <v>19</v>
      </c>
    </row>
    <row r="2257" spans="1:27">
      <c r="A2257" s="101">
        <v>58</v>
      </c>
      <c r="B2257" s="89" t="str">
        <f t="shared" si="70"/>
        <v>452731200404060937</v>
      </c>
      <c r="C2257" s="89" t="s">
        <v>358</v>
      </c>
      <c r="D2257" s="102" t="s">
        <v>9064</v>
      </c>
      <c r="E2257" s="102" t="s">
        <v>24</v>
      </c>
      <c r="F2257" s="103" t="s">
        <v>20131</v>
      </c>
      <c r="G2257" s="103" t="s">
        <v>20255</v>
      </c>
      <c r="H2257" s="104" t="s">
        <v>9063</v>
      </c>
      <c r="I2257" s="103" t="s">
        <v>30</v>
      </c>
      <c r="J2257" s="103" t="s">
        <v>30</v>
      </c>
      <c r="K2257" s="103" t="s">
        <v>30</v>
      </c>
      <c r="L2257" s="103" t="s">
        <v>30</v>
      </c>
      <c r="M2257" s="103" t="s">
        <v>30</v>
      </c>
      <c r="N2257" s="103" t="s">
        <v>30</v>
      </c>
      <c r="O2257" s="103" t="s">
        <v>27</v>
      </c>
      <c r="P2257" s="103" t="s">
        <v>1517</v>
      </c>
      <c r="Q2257" s="103" t="s">
        <v>9066</v>
      </c>
      <c r="R2257" s="105">
        <v>18978754339</v>
      </c>
      <c r="S2257" s="103" t="s">
        <v>1517</v>
      </c>
      <c r="T2257" s="103" t="s">
        <v>20151</v>
      </c>
      <c r="U2257" s="106" t="s">
        <v>20151</v>
      </c>
      <c r="V2257" s="105" t="s">
        <v>22431</v>
      </c>
      <c r="W2257" s="107" t="s">
        <v>358</v>
      </c>
      <c r="X2257" t="s">
        <v>17892</v>
      </c>
      <c r="AA2257">
        <f ca="1" t="shared" si="71"/>
        <v>17</v>
      </c>
    </row>
    <row r="2258" spans="1:27">
      <c r="A2258" s="101">
        <v>59</v>
      </c>
      <c r="B2258" s="89" t="str">
        <f t="shared" si="70"/>
        <v>451229200404054211</v>
      </c>
      <c r="C2258" s="89" t="s">
        <v>358</v>
      </c>
      <c r="D2258" s="102" t="s">
        <v>9068</v>
      </c>
      <c r="E2258" s="102" t="s">
        <v>24</v>
      </c>
      <c r="F2258" s="103" t="s">
        <v>20131</v>
      </c>
      <c r="G2258" s="103" t="s">
        <v>20255</v>
      </c>
      <c r="H2258" s="104" t="s">
        <v>9067</v>
      </c>
      <c r="I2258" s="103" t="s">
        <v>27</v>
      </c>
      <c r="J2258" s="103" t="s">
        <v>30</v>
      </c>
      <c r="K2258" s="103" t="s">
        <v>30</v>
      </c>
      <c r="L2258" s="103" t="s">
        <v>30</v>
      </c>
      <c r="M2258" s="103" t="s">
        <v>30</v>
      </c>
      <c r="N2258" s="103" t="s">
        <v>30</v>
      </c>
      <c r="O2258" s="103" t="s">
        <v>27</v>
      </c>
      <c r="P2258" s="103" t="s">
        <v>1517</v>
      </c>
      <c r="Q2258" s="103" t="s">
        <v>4347</v>
      </c>
      <c r="R2258" s="105">
        <v>13556911685</v>
      </c>
      <c r="S2258" s="103" t="s">
        <v>1517</v>
      </c>
      <c r="T2258" s="103" t="s">
        <v>20133</v>
      </c>
      <c r="U2258" s="106" t="s">
        <v>20528</v>
      </c>
      <c r="V2258" s="105" t="s">
        <v>20844</v>
      </c>
      <c r="W2258" s="107" t="s">
        <v>358</v>
      </c>
      <c r="X2258" t="s">
        <v>9069</v>
      </c>
      <c r="AA2258">
        <f ca="1" t="shared" si="71"/>
        <v>17</v>
      </c>
    </row>
    <row r="2259" spans="1:27">
      <c r="A2259" s="101">
        <v>60</v>
      </c>
      <c r="B2259" s="89" t="str">
        <f t="shared" si="70"/>
        <v>452731200304124219</v>
      </c>
      <c r="C2259" s="89" t="s">
        <v>358</v>
      </c>
      <c r="D2259" s="102" t="s">
        <v>9071</v>
      </c>
      <c r="E2259" s="102" t="s">
        <v>24</v>
      </c>
      <c r="F2259" s="103" t="s">
        <v>20131</v>
      </c>
      <c r="G2259" s="103" t="s">
        <v>20154</v>
      </c>
      <c r="H2259" s="104" t="s">
        <v>9070</v>
      </c>
      <c r="I2259" s="103" t="s">
        <v>30</v>
      </c>
      <c r="J2259" s="103" t="s">
        <v>30</v>
      </c>
      <c r="K2259" s="103" t="s">
        <v>27</v>
      </c>
      <c r="L2259" s="103" t="s">
        <v>30</v>
      </c>
      <c r="M2259" s="103" t="s">
        <v>30</v>
      </c>
      <c r="N2259" s="103" t="s">
        <v>30</v>
      </c>
      <c r="O2259" s="103" t="s">
        <v>27</v>
      </c>
      <c r="P2259" s="103" t="s">
        <v>20133</v>
      </c>
      <c r="Q2259" s="103" t="s">
        <v>6314</v>
      </c>
      <c r="R2259" s="105">
        <v>13307884978</v>
      </c>
      <c r="S2259" s="103" t="s">
        <v>1517</v>
      </c>
      <c r="T2259" s="103" t="s">
        <v>20133</v>
      </c>
      <c r="U2259" s="106" t="s">
        <v>20298</v>
      </c>
      <c r="V2259" s="105" t="s">
        <v>22432</v>
      </c>
      <c r="W2259" s="107" t="s">
        <v>358</v>
      </c>
      <c r="X2259" t="s">
        <v>9072</v>
      </c>
      <c r="AA2259">
        <f ca="1" t="shared" si="71"/>
        <v>18</v>
      </c>
    </row>
    <row r="2260" spans="1:27">
      <c r="A2260" s="101">
        <v>61</v>
      </c>
      <c r="B2260" s="89" t="str">
        <f t="shared" si="70"/>
        <v>451229200312202432</v>
      </c>
      <c r="C2260" s="89" t="s">
        <v>358</v>
      </c>
      <c r="D2260" s="102" t="s">
        <v>9074</v>
      </c>
      <c r="E2260" s="102" t="s">
        <v>24</v>
      </c>
      <c r="F2260" s="103" t="s">
        <v>20178</v>
      </c>
      <c r="G2260" s="103" t="s">
        <v>20433</v>
      </c>
      <c r="H2260" s="104" t="s">
        <v>9073</v>
      </c>
      <c r="I2260" s="103" t="s">
        <v>30</v>
      </c>
      <c r="J2260" s="103" t="s">
        <v>30</v>
      </c>
      <c r="K2260" s="103" t="s">
        <v>30</v>
      </c>
      <c r="L2260" s="103" t="s">
        <v>30</v>
      </c>
      <c r="M2260" s="103" t="s">
        <v>30</v>
      </c>
      <c r="N2260" s="103" t="s">
        <v>30</v>
      </c>
      <c r="O2260" s="103" t="s">
        <v>27</v>
      </c>
      <c r="P2260" s="103" t="s">
        <v>1517</v>
      </c>
      <c r="Q2260" s="103" t="s">
        <v>805</v>
      </c>
      <c r="R2260" s="105">
        <v>15078574658</v>
      </c>
      <c r="S2260" s="103" t="s">
        <v>1517</v>
      </c>
      <c r="T2260" s="103" t="s">
        <v>20191</v>
      </c>
      <c r="U2260" s="106" t="s">
        <v>20877</v>
      </c>
      <c r="V2260" s="105" t="s">
        <v>20877</v>
      </c>
      <c r="W2260" s="107" t="s">
        <v>358</v>
      </c>
      <c r="X2260" t="s">
        <v>4700</v>
      </c>
      <c r="AA2260">
        <f ca="1" t="shared" si="71"/>
        <v>17</v>
      </c>
    </row>
    <row r="2261" spans="1:27">
      <c r="A2261" s="101">
        <v>62</v>
      </c>
      <c r="B2261" s="89" t="str">
        <f t="shared" si="70"/>
        <v>451229200208162733</v>
      </c>
      <c r="C2261" s="89" t="s">
        <v>358</v>
      </c>
      <c r="D2261" s="102" t="s">
        <v>9076</v>
      </c>
      <c r="E2261" s="102" t="s">
        <v>24</v>
      </c>
      <c r="F2261" s="103" t="s">
        <v>20178</v>
      </c>
      <c r="G2261" s="103" t="s">
        <v>20182</v>
      </c>
      <c r="H2261" s="104" t="s">
        <v>9075</v>
      </c>
      <c r="I2261" s="103" t="s">
        <v>27</v>
      </c>
      <c r="J2261" s="103" t="s">
        <v>30</v>
      </c>
      <c r="K2261" s="103" t="s">
        <v>27</v>
      </c>
      <c r="L2261" s="103" t="s">
        <v>30</v>
      </c>
      <c r="M2261" s="103" t="s">
        <v>30</v>
      </c>
      <c r="N2261" s="103" t="s">
        <v>30</v>
      </c>
      <c r="O2261" s="103" t="s">
        <v>27</v>
      </c>
      <c r="P2261" s="103" t="s">
        <v>1517</v>
      </c>
      <c r="Q2261" s="103" t="s">
        <v>9078</v>
      </c>
      <c r="R2261" s="105">
        <v>18878735736</v>
      </c>
      <c r="S2261" s="103" t="s">
        <v>1517</v>
      </c>
      <c r="T2261" s="103" t="s">
        <v>20277</v>
      </c>
      <c r="U2261" s="106" t="s">
        <v>20303</v>
      </c>
      <c r="V2261" s="105" t="s">
        <v>21849</v>
      </c>
      <c r="W2261" s="107" t="s">
        <v>358</v>
      </c>
      <c r="X2261" t="s">
        <v>9077</v>
      </c>
      <c r="AA2261">
        <f ca="1" t="shared" si="71"/>
        <v>18</v>
      </c>
    </row>
    <row r="2262" spans="1:27">
      <c r="A2262" s="101">
        <v>63</v>
      </c>
      <c r="B2262" s="89" t="str">
        <f t="shared" si="70"/>
        <v>451229200106282136</v>
      </c>
      <c r="C2262" s="89" t="s">
        <v>358</v>
      </c>
      <c r="D2262" s="102" t="s">
        <v>9080</v>
      </c>
      <c r="E2262" s="102" t="s">
        <v>24</v>
      </c>
      <c r="F2262" s="103" t="s">
        <v>20178</v>
      </c>
      <c r="G2262" s="103" t="s">
        <v>20289</v>
      </c>
      <c r="H2262" s="104" t="s">
        <v>9079</v>
      </c>
      <c r="I2262" s="103" t="s">
        <v>27</v>
      </c>
      <c r="J2262" s="103" t="s">
        <v>30</v>
      </c>
      <c r="K2262" s="103" t="s">
        <v>30</v>
      </c>
      <c r="L2262" s="103" t="s">
        <v>30</v>
      </c>
      <c r="M2262" s="103" t="s">
        <v>30</v>
      </c>
      <c r="N2262" s="103" t="s">
        <v>30</v>
      </c>
      <c r="O2262" s="103" t="s">
        <v>27</v>
      </c>
      <c r="P2262" s="103" t="s">
        <v>20240</v>
      </c>
      <c r="Q2262" s="103" t="s">
        <v>9081</v>
      </c>
      <c r="R2262" s="105">
        <v>19994566686</v>
      </c>
      <c r="S2262" s="103" t="s">
        <v>8322</v>
      </c>
      <c r="T2262" s="103" t="s">
        <v>20240</v>
      </c>
      <c r="U2262" s="106" t="s">
        <v>22433</v>
      </c>
      <c r="V2262" s="105" t="s">
        <v>22434</v>
      </c>
      <c r="W2262" s="107" t="s">
        <v>358</v>
      </c>
      <c r="X2262" t="s">
        <v>19302</v>
      </c>
      <c r="AA2262">
        <f ca="1" t="shared" si="71"/>
        <v>20</v>
      </c>
    </row>
    <row r="2263" spans="1:27">
      <c r="A2263" s="101">
        <v>64</v>
      </c>
      <c r="B2263" s="89" t="str">
        <f t="shared" si="70"/>
        <v>451229200308012724</v>
      </c>
      <c r="C2263" s="89" t="s">
        <v>358</v>
      </c>
      <c r="D2263" s="102" t="s">
        <v>8336</v>
      </c>
      <c r="E2263" s="102" t="s">
        <v>143</v>
      </c>
      <c r="F2263" s="103" t="s">
        <v>20178</v>
      </c>
      <c r="G2263" s="103" t="s">
        <v>20163</v>
      </c>
      <c r="H2263" s="104" t="s">
        <v>9082</v>
      </c>
      <c r="I2263" s="103" t="s">
        <v>27</v>
      </c>
      <c r="J2263" s="103" t="s">
        <v>30</v>
      </c>
      <c r="K2263" s="103" t="s">
        <v>27</v>
      </c>
      <c r="L2263" s="103" t="s">
        <v>30</v>
      </c>
      <c r="M2263" s="103" t="s">
        <v>30</v>
      </c>
      <c r="N2263" s="103" t="s">
        <v>30</v>
      </c>
      <c r="O2263" s="103" t="s">
        <v>27</v>
      </c>
      <c r="P2263" s="103" t="s">
        <v>20277</v>
      </c>
      <c r="Q2263" s="103" t="s">
        <v>9083</v>
      </c>
      <c r="R2263" s="105">
        <v>18138762843</v>
      </c>
      <c r="S2263" s="103" t="s">
        <v>1517</v>
      </c>
      <c r="T2263" s="103" t="s">
        <v>20277</v>
      </c>
      <c r="U2263" s="106" t="s">
        <v>20985</v>
      </c>
      <c r="V2263" s="105" t="s">
        <v>21633</v>
      </c>
      <c r="W2263" s="107" t="s">
        <v>358</v>
      </c>
      <c r="X2263" t="s">
        <v>5329</v>
      </c>
      <c r="AA2263">
        <f ca="1" t="shared" si="71"/>
        <v>18</v>
      </c>
    </row>
    <row r="2264" spans="1:27">
      <c r="A2264" s="101">
        <v>65</v>
      </c>
      <c r="B2264" s="89" t="str">
        <f t="shared" si="70"/>
        <v>452731200407190040</v>
      </c>
      <c r="C2264" s="89" t="s">
        <v>358</v>
      </c>
      <c r="D2264" s="102" t="s">
        <v>9085</v>
      </c>
      <c r="E2264" s="102" t="s">
        <v>143</v>
      </c>
      <c r="F2264" s="103" t="s">
        <v>20131</v>
      </c>
      <c r="G2264" s="103" t="s">
        <v>20271</v>
      </c>
      <c r="H2264" s="104" t="s">
        <v>9084</v>
      </c>
      <c r="I2264" s="103" t="s">
        <v>30</v>
      </c>
      <c r="J2264" s="103" t="s">
        <v>30</v>
      </c>
      <c r="K2264" s="103" t="s">
        <v>30</v>
      </c>
      <c r="L2264" s="103" t="s">
        <v>30</v>
      </c>
      <c r="M2264" s="103" t="s">
        <v>30</v>
      </c>
      <c r="N2264" s="103" t="s">
        <v>27</v>
      </c>
      <c r="O2264" s="103" t="s">
        <v>27</v>
      </c>
      <c r="P2264" s="103" t="s">
        <v>1517</v>
      </c>
      <c r="Q2264" s="103" t="s">
        <v>2982</v>
      </c>
      <c r="R2264" s="105">
        <v>18277870778</v>
      </c>
      <c r="S2264" s="103" t="s">
        <v>1517</v>
      </c>
      <c r="T2264" s="103" t="s">
        <v>1517</v>
      </c>
      <c r="U2264" s="106" t="s">
        <v>22435</v>
      </c>
      <c r="V2264" s="105" t="s">
        <v>22436</v>
      </c>
      <c r="W2264" s="107" t="s">
        <v>358</v>
      </c>
      <c r="X2264" t="s">
        <v>17893</v>
      </c>
      <c r="AA2264">
        <f ca="1" t="shared" si="71"/>
        <v>17</v>
      </c>
    </row>
    <row r="2265" spans="1:27">
      <c r="A2265" s="101">
        <v>66</v>
      </c>
      <c r="B2265" s="89" t="str">
        <f t="shared" si="70"/>
        <v>452731200209265136</v>
      </c>
      <c r="C2265" s="89" t="s">
        <v>358</v>
      </c>
      <c r="D2265" s="102" t="s">
        <v>9088</v>
      </c>
      <c r="E2265" s="102" t="s">
        <v>24</v>
      </c>
      <c r="F2265" s="103" t="s">
        <v>20131</v>
      </c>
      <c r="G2265" s="103" t="s">
        <v>20143</v>
      </c>
      <c r="H2265" s="104" t="s">
        <v>9087</v>
      </c>
      <c r="I2265" s="103" t="s">
        <v>27</v>
      </c>
      <c r="J2265" s="103" t="s">
        <v>30</v>
      </c>
      <c r="K2265" s="103" t="s">
        <v>27</v>
      </c>
      <c r="L2265" s="103" t="s">
        <v>30</v>
      </c>
      <c r="M2265" s="103" t="s">
        <v>30</v>
      </c>
      <c r="N2265" s="103" t="s">
        <v>30</v>
      </c>
      <c r="O2265" s="103" t="s">
        <v>27</v>
      </c>
      <c r="P2265" s="103" t="s">
        <v>1517</v>
      </c>
      <c r="Q2265" s="103" t="s">
        <v>9090</v>
      </c>
      <c r="R2265" s="105">
        <v>15814510771</v>
      </c>
      <c r="S2265" s="103" t="s">
        <v>1517</v>
      </c>
      <c r="T2265" s="103" t="s">
        <v>20164</v>
      </c>
      <c r="U2265" s="106" t="s">
        <v>22437</v>
      </c>
      <c r="V2265" s="105" t="s">
        <v>21063</v>
      </c>
      <c r="W2265" s="107" t="s">
        <v>358</v>
      </c>
      <c r="X2265" t="s">
        <v>9089</v>
      </c>
      <c r="AA2265">
        <f ca="1" t="shared" si="71"/>
        <v>18</v>
      </c>
    </row>
    <row r="2266" spans="1:27">
      <c r="A2266" s="101">
        <v>67</v>
      </c>
      <c r="B2266" s="89" t="str">
        <f t="shared" si="70"/>
        <v>452731200402293622</v>
      </c>
      <c r="C2266" s="89" t="s">
        <v>358</v>
      </c>
      <c r="D2266" s="102" t="s">
        <v>9092</v>
      </c>
      <c r="E2266" s="102" t="s">
        <v>143</v>
      </c>
      <c r="F2266" s="103" t="s">
        <v>20178</v>
      </c>
      <c r="G2266" s="103" t="s">
        <v>20742</v>
      </c>
      <c r="H2266" s="104" t="s">
        <v>9091</v>
      </c>
      <c r="I2266" s="103" t="s">
        <v>30</v>
      </c>
      <c r="J2266" s="103" t="s">
        <v>30</v>
      </c>
      <c r="K2266" s="103" t="s">
        <v>30</v>
      </c>
      <c r="L2266" s="103" t="s">
        <v>30</v>
      </c>
      <c r="M2266" s="103" t="s">
        <v>27</v>
      </c>
      <c r="N2266" s="103" t="s">
        <v>30</v>
      </c>
      <c r="O2266" s="103" t="s">
        <v>27</v>
      </c>
      <c r="P2266" s="103" t="s">
        <v>1517</v>
      </c>
      <c r="Q2266" s="103" t="s">
        <v>9093</v>
      </c>
      <c r="R2266" s="105">
        <v>13609745013</v>
      </c>
      <c r="S2266" s="103" t="s">
        <v>1517</v>
      </c>
      <c r="T2266" s="103" t="s">
        <v>20158</v>
      </c>
      <c r="U2266" s="106" t="s">
        <v>20250</v>
      </c>
      <c r="V2266" s="105" t="s">
        <v>20532</v>
      </c>
      <c r="W2266" s="107" t="s">
        <v>358</v>
      </c>
      <c r="X2266" t="s">
        <v>17894</v>
      </c>
      <c r="AA2266">
        <f ca="1" t="shared" si="71"/>
        <v>17</v>
      </c>
    </row>
    <row r="2267" spans="1:27">
      <c r="A2267" s="101">
        <v>68</v>
      </c>
      <c r="B2267" s="89" t="str">
        <f t="shared" si="70"/>
        <v>451229200310201241</v>
      </c>
      <c r="C2267" s="89" t="s">
        <v>358</v>
      </c>
      <c r="D2267" s="102" t="s">
        <v>9095</v>
      </c>
      <c r="E2267" s="102" t="s">
        <v>143</v>
      </c>
      <c r="F2267" s="103" t="s">
        <v>20131</v>
      </c>
      <c r="G2267" s="103" t="s">
        <v>20307</v>
      </c>
      <c r="H2267" s="104" t="s">
        <v>9094</v>
      </c>
      <c r="I2267" s="103" t="s">
        <v>30</v>
      </c>
      <c r="J2267" s="103" t="s">
        <v>27</v>
      </c>
      <c r="K2267" s="103" t="s">
        <v>30</v>
      </c>
      <c r="L2267" s="103" t="s">
        <v>30</v>
      </c>
      <c r="M2267" s="103" t="s">
        <v>30</v>
      </c>
      <c r="N2267" s="103" t="s">
        <v>27</v>
      </c>
      <c r="O2267" s="103" t="s">
        <v>27</v>
      </c>
      <c r="P2267" s="103" t="s">
        <v>1517</v>
      </c>
      <c r="Q2267" s="103" t="s">
        <v>9096</v>
      </c>
      <c r="R2267" s="105">
        <v>17777939701</v>
      </c>
      <c r="S2267" s="103" t="s">
        <v>1517</v>
      </c>
      <c r="T2267" s="103" t="s">
        <v>20169</v>
      </c>
      <c r="U2267" s="106" t="s">
        <v>21025</v>
      </c>
      <c r="V2267" s="105" t="s">
        <v>21355</v>
      </c>
      <c r="W2267" s="107" t="s">
        <v>358</v>
      </c>
      <c r="X2267" t="s">
        <v>17895</v>
      </c>
      <c r="AA2267">
        <f ca="1" t="shared" si="71"/>
        <v>17</v>
      </c>
    </row>
    <row r="2268" spans="1:27">
      <c r="A2268" s="101">
        <v>69</v>
      </c>
      <c r="B2268" s="89" t="str">
        <f t="shared" si="70"/>
        <v>451229199908153920</v>
      </c>
      <c r="C2268" s="89" t="s">
        <v>358</v>
      </c>
      <c r="D2268" s="102" t="s">
        <v>2357</v>
      </c>
      <c r="E2268" s="102" t="s">
        <v>143</v>
      </c>
      <c r="F2268" s="103" t="s">
        <v>20131</v>
      </c>
      <c r="G2268" s="103" t="s">
        <v>20959</v>
      </c>
      <c r="H2268" s="104" t="s">
        <v>9097</v>
      </c>
      <c r="I2268" s="103" t="s">
        <v>30</v>
      </c>
      <c r="J2268" s="103" t="s">
        <v>30</v>
      </c>
      <c r="K2268" s="103" t="s">
        <v>30</v>
      </c>
      <c r="L2268" s="103" t="s">
        <v>30</v>
      </c>
      <c r="M2268" s="103" t="s">
        <v>30</v>
      </c>
      <c r="N2268" s="103" t="s">
        <v>30</v>
      </c>
      <c r="O2268" s="103" t="s">
        <v>27</v>
      </c>
      <c r="P2268" s="103" t="s">
        <v>1517</v>
      </c>
      <c r="Q2268" s="103" t="s">
        <v>9099</v>
      </c>
      <c r="R2268" s="105">
        <v>13407753532</v>
      </c>
      <c r="S2268" s="103" t="s">
        <v>1517</v>
      </c>
      <c r="T2268" s="103" t="s">
        <v>20140</v>
      </c>
      <c r="U2268" s="106" t="s">
        <v>20318</v>
      </c>
      <c r="V2268" s="105" t="s">
        <v>22438</v>
      </c>
      <c r="W2268" s="107" t="s">
        <v>358</v>
      </c>
      <c r="X2268" t="s">
        <v>22439</v>
      </c>
      <c r="AA2268">
        <f ca="1" t="shared" si="71"/>
        <v>22</v>
      </c>
    </row>
    <row r="2269" spans="1:27">
      <c r="A2269" s="101">
        <v>70</v>
      </c>
      <c r="B2269" s="89" t="str">
        <f t="shared" si="70"/>
        <v>452624200310243565</v>
      </c>
      <c r="C2269" s="89" t="s">
        <v>358</v>
      </c>
      <c r="D2269" s="102" t="s">
        <v>9101</v>
      </c>
      <c r="E2269" s="102" t="s">
        <v>143</v>
      </c>
      <c r="F2269" s="103" t="s">
        <v>20131</v>
      </c>
      <c r="G2269" s="103" t="s">
        <v>20307</v>
      </c>
      <c r="H2269" s="104" t="s">
        <v>9100</v>
      </c>
      <c r="I2269" s="103" t="s">
        <v>30</v>
      </c>
      <c r="J2269" s="103" t="s">
        <v>30</v>
      </c>
      <c r="K2269" s="103" t="s">
        <v>30</v>
      </c>
      <c r="L2269" s="103" t="s">
        <v>30</v>
      </c>
      <c r="M2269" s="103" t="s">
        <v>30</v>
      </c>
      <c r="N2269" s="103" t="s">
        <v>30</v>
      </c>
      <c r="O2269" s="103" t="s">
        <v>27</v>
      </c>
      <c r="P2269" s="103" t="s">
        <v>20186</v>
      </c>
      <c r="Q2269" s="103" t="s">
        <v>9103</v>
      </c>
      <c r="R2269" s="105">
        <v>18877825175</v>
      </c>
      <c r="S2269" s="103" t="s">
        <v>20186</v>
      </c>
      <c r="T2269" s="103" t="s">
        <v>20642</v>
      </c>
      <c r="U2269" s="106" t="s">
        <v>22440</v>
      </c>
      <c r="V2269" s="105" t="s">
        <v>22441</v>
      </c>
      <c r="W2269" s="107" t="s">
        <v>358</v>
      </c>
      <c r="X2269" t="s">
        <v>9102</v>
      </c>
      <c r="AA2269">
        <f ca="1" t="shared" si="71"/>
        <v>17</v>
      </c>
    </row>
    <row r="2270" spans="1:27">
      <c r="A2270" s="101">
        <v>71</v>
      </c>
      <c r="B2270" s="89" t="str">
        <f t="shared" si="70"/>
        <v>451229200407162728</v>
      </c>
      <c r="C2270" s="89" t="s">
        <v>358</v>
      </c>
      <c r="D2270" s="102" t="s">
        <v>9105</v>
      </c>
      <c r="E2270" s="102" t="s">
        <v>143</v>
      </c>
      <c r="F2270" s="103" t="s">
        <v>20178</v>
      </c>
      <c r="G2270" s="103" t="s">
        <v>20271</v>
      </c>
      <c r="H2270" s="104" t="s">
        <v>9104</v>
      </c>
      <c r="I2270" s="103" t="s">
        <v>30</v>
      </c>
      <c r="J2270" s="103" t="s">
        <v>30</v>
      </c>
      <c r="K2270" s="103" t="s">
        <v>27</v>
      </c>
      <c r="L2270" s="103" t="s">
        <v>30</v>
      </c>
      <c r="M2270" s="103" t="s">
        <v>30</v>
      </c>
      <c r="N2270" s="103" t="s">
        <v>30</v>
      </c>
      <c r="O2270" s="103" t="s">
        <v>27</v>
      </c>
      <c r="P2270" s="103" t="s">
        <v>20277</v>
      </c>
      <c r="Q2270" s="103" t="s">
        <v>9106</v>
      </c>
      <c r="R2270" s="105">
        <v>18376612410</v>
      </c>
      <c r="S2270" s="103" t="s">
        <v>1517</v>
      </c>
      <c r="T2270" s="103" t="s">
        <v>20277</v>
      </c>
      <c r="U2270" s="106" t="s">
        <v>20563</v>
      </c>
      <c r="V2270" s="105" t="s">
        <v>21849</v>
      </c>
      <c r="W2270" s="107" t="s">
        <v>358</v>
      </c>
      <c r="X2270" t="s">
        <v>794</v>
      </c>
      <c r="AA2270">
        <f ca="1" t="shared" si="71"/>
        <v>17</v>
      </c>
    </row>
    <row r="2271" spans="1:27">
      <c r="A2271" s="101">
        <v>72</v>
      </c>
      <c r="B2271" s="89" t="str">
        <f t="shared" si="70"/>
        <v>452731200310126202</v>
      </c>
      <c r="C2271" s="89" t="s">
        <v>358</v>
      </c>
      <c r="D2271" s="102" t="s">
        <v>9109</v>
      </c>
      <c r="E2271" s="102" t="s">
        <v>143</v>
      </c>
      <c r="F2271" s="103" t="s">
        <v>20131</v>
      </c>
      <c r="G2271" s="103" t="s">
        <v>20307</v>
      </c>
      <c r="H2271" s="104" t="s">
        <v>9108</v>
      </c>
      <c r="I2271" s="103" t="s">
        <v>30</v>
      </c>
      <c r="J2271" s="103" t="s">
        <v>30</v>
      </c>
      <c r="K2271" s="103" t="s">
        <v>30</v>
      </c>
      <c r="L2271" s="103" t="s">
        <v>30</v>
      </c>
      <c r="M2271" s="103" t="s">
        <v>30</v>
      </c>
      <c r="N2271" s="103" t="s">
        <v>30</v>
      </c>
      <c r="O2271" s="103" t="s">
        <v>27</v>
      </c>
      <c r="P2271" s="103" t="s">
        <v>1517</v>
      </c>
      <c r="Q2271" s="103" t="s">
        <v>9111</v>
      </c>
      <c r="R2271" s="105">
        <v>13197680164</v>
      </c>
      <c r="S2271" s="103" t="s">
        <v>1517</v>
      </c>
      <c r="T2271" s="103" t="s">
        <v>1517</v>
      </c>
      <c r="U2271" s="106" t="s">
        <v>1517</v>
      </c>
      <c r="V2271" s="105" t="s">
        <v>22442</v>
      </c>
      <c r="W2271" s="107" t="s">
        <v>358</v>
      </c>
      <c r="X2271" t="s">
        <v>17896</v>
      </c>
      <c r="AA2271">
        <f ca="1" t="shared" si="71"/>
        <v>17</v>
      </c>
    </row>
    <row r="2272" spans="1:27">
      <c r="A2272" s="101">
        <v>73</v>
      </c>
      <c r="B2272" s="89" t="str">
        <f t="shared" si="70"/>
        <v>451224200401153917</v>
      </c>
      <c r="C2272" s="89" t="s">
        <v>358</v>
      </c>
      <c r="D2272" s="102" t="s">
        <v>9113</v>
      </c>
      <c r="E2272" s="102" t="s">
        <v>24</v>
      </c>
      <c r="F2272" s="103" t="s">
        <v>20131</v>
      </c>
      <c r="G2272" s="103" t="s">
        <v>20232</v>
      </c>
      <c r="H2272" s="104" t="s">
        <v>9112</v>
      </c>
      <c r="I2272" s="103" t="s">
        <v>30</v>
      </c>
      <c r="J2272" s="103" t="s">
        <v>30</v>
      </c>
      <c r="K2272" s="103" t="s">
        <v>30</v>
      </c>
      <c r="L2272" s="103" t="s">
        <v>30</v>
      </c>
      <c r="M2272" s="103" t="s">
        <v>27</v>
      </c>
      <c r="N2272" s="103" t="s">
        <v>30</v>
      </c>
      <c r="O2272" s="103" t="s">
        <v>27</v>
      </c>
      <c r="P2272" s="103" t="s">
        <v>22026</v>
      </c>
      <c r="Q2272" s="103" t="s">
        <v>9115</v>
      </c>
      <c r="R2272" s="105" t="s">
        <v>9116</v>
      </c>
      <c r="S2272" s="103" t="s">
        <v>22443</v>
      </c>
      <c r="T2272" s="103" t="s">
        <v>22444</v>
      </c>
      <c r="U2272" s="106" t="s">
        <v>22445</v>
      </c>
      <c r="V2272" s="105" t="s">
        <v>22446</v>
      </c>
      <c r="W2272" s="107" t="s">
        <v>358</v>
      </c>
      <c r="X2272" t="s">
        <v>22447</v>
      </c>
      <c r="AA2272">
        <f ca="1" t="shared" si="71"/>
        <v>17</v>
      </c>
    </row>
    <row r="2273" spans="1:27">
      <c r="A2273" s="101">
        <v>74</v>
      </c>
      <c r="B2273" s="89" t="str">
        <f t="shared" si="70"/>
        <v>452731200407040034</v>
      </c>
      <c r="C2273" s="89" t="s">
        <v>358</v>
      </c>
      <c r="D2273" s="102" t="s">
        <v>9119</v>
      </c>
      <c r="E2273" s="102" t="s">
        <v>24</v>
      </c>
      <c r="F2273" s="103" t="s">
        <v>20178</v>
      </c>
      <c r="G2273" s="103" t="s">
        <v>20271</v>
      </c>
      <c r="H2273" s="104" t="s">
        <v>9118</v>
      </c>
      <c r="I2273" s="103" t="s">
        <v>30</v>
      </c>
      <c r="J2273" s="103" t="s">
        <v>30</v>
      </c>
      <c r="K2273" s="103" t="s">
        <v>30</v>
      </c>
      <c r="L2273" s="103" t="s">
        <v>30</v>
      </c>
      <c r="M2273" s="103" t="s">
        <v>30</v>
      </c>
      <c r="N2273" s="103" t="s">
        <v>27</v>
      </c>
      <c r="O2273" s="103" t="s">
        <v>27</v>
      </c>
      <c r="P2273" s="103" t="s">
        <v>1517</v>
      </c>
      <c r="Q2273" s="103" t="s">
        <v>7355</v>
      </c>
      <c r="R2273" s="105">
        <v>18776810981</v>
      </c>
      <c r="S2273" s="103" t="s">
        <v>1517</v>
      </c>
      <c r="T2273" s="103" t="s">
        <v>1517</v>
      </c>
      <c r="U2273" s="106" t="s">
        <v>20615</v>
      </c>
      <c r="V2273" s="105" t="s">
        <v>22448</v>
      </c>
      <c r="W2273" s="107" t="s">
        <v>358</v>
      </c>
      <c r="X2273" t="s">
        <v>17897</v>
      </c>
      <c r="AA2273">
        <f ca="1" t="shared" si="71"/>
        <v>17</v>
      </c>
    </row>
    <row r="2274" spans="1:27">
      <c r="A2274" s="101">
        <v>75</v>
      </c>
      <c r="B2274" s="89" t="str">
        <f t="shared" si="70"/>
        <v>451229200212294528</v>
      </c>
      <c r="C2274" s="89" t="s">
        <v>358</v>
      </c>
      <c r="D2274" s="102" t="s">
        <v>9122</v>
      </c>
      <c r="E2274" s="102" t="s">
        <v>143</v>
      </c>
      <c r="F2274" s="103" t="s">
        <v>20131</v>
      </c>
      <c r="G2274" s="103" t="s">
        <v>20136</v>
      </c>
      <c r="H2274" s="104" t="s">
        <v>9121</v>
      </c>
      <c r="I2274" s="103" t="s">
        <v>27</v>
      </c>
      <c r="J2274" s="103" t="s">
        <v>30</v>
      </c>
      <c r="K2274" s="103" t="s">
        <v>27</v>
      </c>
      <c r="L2274" s="103" t="s">
        <v>30</v>
      </c>
      <c r="M2274" s="103" t="s">
        <v>30</v>
      </c>
      <c r="N2274" s="103" t="s">
        <v>30</v>
      </c>
      <c r="O2274" s="103" t="s">
        <v>27</v>
      </c>
      <c r="P2274" s="103" t="s">
        <v>1517</v>
      </c>
      <c r="Q2274" s="103" t="s">
        <v>9124</v>
      </c>
      <c r="R2274" s="105">
        <v>13677780979</v>
      </c>
      <c r="S2274" s="103" t="s">
        <v>1517</v>
      </c>
      <c r="T2274" s="103" t="s">
        <v>20211</v>
      </c>
      <c r="U2274" s="106" t="s">
        <v>20626</v>
      </c>
      <c r="V2274" s="105" t="s">
        <v>22227</v>
      </c>
      <c r="W2274" s="107" t="s">
        <v>358</v>
      </c>
      <c r="X2274" t="s">
        <v>9123</v>
      </c>
      <c r="AA2274">
        <f ca="1" t="shared" si="71"/>
        <v>18</v>
      </c>
    </row>
    <row r="2275" spans="1:27">
      <c r="A2275" s="101">
        <v>76</v>
      </c>
      <c r="B2275" s="89" t="str">
        <f t="shared" si="70"/>
        <v>451229200310210017</v>
      </c>
      <c r="C2275" s="89" t="s">
        <v>358</v>
      </c>
      <c r="D2275" s="102" t="s">
        <v>9126</v>
      </c>
      <c r="E2275" s="102" t="s">
        <v>24</v>
      </c>
      <c r="F2275" s="103" t="s">
        <v>20131</v>
      </c>
      <c r="G2275" s="103" t="s">
        <v>20307</v>
      </c>
      <c r="H2275" s="104" t="s">
        <v>9125</v>
      </c>
      <c r="I2275" s="103" t="s">
        <v>30</v>
      </c>
      <c r="J2275" s="103" t="s">
        <v>30</v>
      </c>
      <c r="K2275" s="103" t="s">
        <v>30</v>
      </c>
      <c r="L2275" s="103" t="s">
        <v>30</v>
      </c>
      <c r="M2275" s="103" t="s">
        <v>30</v>
      </c>
      <c r="N2275" s="103" t="s">
        <v>30</v>
      </c>
      <c r="O2275" s="103" t="s">
        <v>27</v>
      </c>
      <c r="P2275" s="103" t="s">
        <v>1517</v>
      </c>
      <c r="Q2275" s="103" t="s">
        <v>9128</v>
      </c>
      <c r="R2275" s="105">
        <v>13557085360</v>
      </c>
      <c r="S2275" s="103" t="s">
        <v>1517</v>
      </c>
      <c r="T2275" s="103" t="s">
        <v>1517</v>
      </c>
      <c r="U2275" s="106" t="s">
        <v>20826</v>
      </c>
      <c r="V2275" s="105" t="s">
        <v>22449</v>
      </c>
      <c r="W2275" s="107" t="s">
        <v>358</v>
      </c>
      <c r="X2275" t="s">
        <v>17898</v>
      </c>
      <c r="AA2275">
        <f ca="1" t="shared" si="71"/>
        <v>17</v>
      </c>
    </row>
    <row r="2276" spans="1:27">
      <c r="A2276" s="101">
        <v>77</v>
      </c>
      <c r="B2276" s="89" t="str">
        <f t="shared" si="70"/>
        <v>452731200402192717</v>
      </c>
      <c r="C2276" s="89" t="s">
        <v>358</v>
      </c>
      <c r="D2276" s="102" t="s">
        <v>9131</v>
      </c>
      <c r="E2276" s="102" t="s">
        <v>24</v>
      </c>
      <c r="F2276" s="103" t="s">
        <v>20131</v>
      </c>
      <c r="G2276" s="103" t="s">
        <v>20742</v>
      </c>
      <c r="H2276" s="104" t="s">
        <v>9130</v>
      </c>
      <c r="I2276" s="103" t="s">
        <v>30</v>
      </c>
      <c r="J2276" s="103" t="s">
        <v>30</v>
      </c>
      <c r="K2276" s="103" t="s">
        <v>30</v>
      </c>
      <c r="L2276" s="103" t="s">
        <v>30</v>
      </c>
      <c r="M2276" s="103" t="s">
        <v>30</v>
      </c>
      <c r="N2276" s="103" t="s">
        <v>30</v>
      </c>
      <c r="O2276" s="103" t="s">
        <v>27</v>
      </c>
      <c r="P2276" s="103" t="s">
        <v>1517</v>
      </c>
      <c r="Q2276" s="103" t="s">
        <v>2445</v>
      </c>
      <c r="R2276" s="105">
        <v>13481869066</v>
      </c>
      <c r="S2276" s="103" t="s">
        <v>1517</v>
      </c>
      <c r="T2276" s="103" t="s">
        <v>20277</v>
      </c>
      <c r="U2276" s="106" t="s">
        <v>21112</v>
      </c>
      <c r="V2276" s="105" t="s">
        <v>22450</v>
      </c>
      <c r="W2276" s="107" t="s">
        <v>358</v>
      </c>
      <c r="X2276" t="s">
        <v>9132</v>
      </c>
      <c r="AA2276">
        <f ca="1" t="shared" si="71"/>
        <v>17</v>
      </c>
    </row>
    <row r="2277" spans="1:27">
      <c r="A2277" s="101">
        <v>78</v>
      </c>
      <c r="B2277" s="89" t="str">
        <f t="shared" si="70"/>
        <v>45122920020328124X</v>
      </c>
      <c r="C2277" s="89" t="s">
        <v>358</v>
      </c>
      <c r="D2277" s="102" t="s">
        <v>9135</v>
      </c>
      <c r="E2277" s="102" t="s">
        <v>143</v>
      </c>
      <c r="F2277" s="103" t="s">
        <v>20131</v>
      </c>
      <c r="G2277" s="103" t="s">
        <v>20288</v>
      </c>
      <c r="H2277" s="104" t="s">
        <v>9134</v>
      </c>
      <c r="I2277" s="103" t="s">
        <v>30</v>
      </c>
      <c r="J2277" s="103" t="s">
        <v>30</v>
      </c>
      <c r="K2277" s="103" t="s">
        <v>30</v>
      </c>
      <c r="L2277" s="103" t="s">
        <v>30</v>
      </c>
      <c r="M2277" s="103" t="s">
        <v>27</v>
      </c>
      <c r="N2277" s="103" t="s">
        <v>30</v>
      </c>
      <c r="O2277" s="103" t="s">
        <v>27</v>
      </c>
      <c r="P2277" s="103" t="s">
        <v>1517</v>
      </c>
      <c r="Q2277" s="103" t="s">
        <v>9136</v>
      </c>
      <c r="R2277" s="105">
        <v>19127014625</v>
      </c>
      <c r="S2277" s="103" t="s">
        <v>1517</v>
      </c>
      <c r="T2277" s="103" t="s">
        <v>20169</v>
      </c>
      <c r="U2277" s="106" t="s">
        <v>20170</v>
      </c>
      <c r="V2277" s="105" t="s">
        <v>20221</v>
      </c>
      <c r="W2277" s="107" t="s">
        <v>358</v>
      </c>
      <c r="X2277" t="s">
        <v>17752</v>
      </c>
      <c r="AA2277">
        <f ca="1" t="shared" si="71"/>
        <v>19</v>
      </c>
    </row>
    <row r="2278" spans="1:27">
      <c r="A2278" s="101">
        <v>79</v>
      </c>
      <c r="B2278" s="89" t="str">
        <f t="shared" si="70"/>
        <v>452731200403170018</v>
      </c>
      <c r="C2278" s="89" t="s">
        <v>358</v>
      </c>
      <c r="D2278" s="102" t="s">
        <v>9138</v>
      </c>
      <c r="E2278" s="102" t="s">
        <v>24</v>
      </c>
      <c r="F2278" s="103" t="s">
        <v>20205</v>
      </c>
      <c r="G2278" s="103" t="s">
        <v>20707</v>
      </c>
      <c r="H2278" s="104" t="s">
        <v>9137</v>
      </c>
      <c r="I2278" s="103" t="s">
        <v>30</v>
      </c>
      <c r="J2278" s="103" t="s">
        <v>27</v>
      </c>
      <c r="K2278" s="103" t="s">
        <v>27</v>
      </c>
      <c r="L2278" s="103" t="s">
        <v>30</v>
      </c>
      <c r="M2278" s="103" t="s">
        <v>30</v>
      </c>
      <c r="N2278" s="103" t="s">
        <v>30</v>
      </c>
      <c r="O2278" s="103" t="s">
        <v>30</v>
      </c>
      <c r="P2278" s="103" t="s">
        <v>1517</v>
      </c>
      <c r="Q2278" s="103" t="s">
        <v>9139</v>
      </c>
      <c r="R2278" s="105">
        <v>19127175325</v>
      </c>
      <c r="S2278" s="103" t="s">
        <v>1517</v>
      </c>
      <c r="T2278" s="103">
        <v>0</v>
      </c>
      <c r="U2278" s="106">
        <v>0</v>
      </c>
      <c r="V2278" s="105">
        <v>0</v>
      </c>
      <c r="W2278" s="107" t="s">
        <v>358</v>
      </c>
      <c r="X2278" t="s">
        <v>17900</v>
      </c>
      <c r="AA2278">
        <f ca="1" t="shared" si="71"/>
        <v>17</v>
      </c>
    </row>
    <row r="2279" spans="1:27">
      <c r="A2279" s="101">
        <v>80</v>
      </c>
      <c r="B2279" s="89" t="str">
        <f t="shared" si="70"/>
        <v>451229200207211812</v>
      </c>
      <c r="C2279" s="89" t="s">
        <v>358</v>
      </c>
      <c r="D2279" s="102" t="s">
        <v>9142</v>
      </c>
      <c r="E2279" s="102" t="s">
        <v>24</v>
      </c>
      <c r="F2279" s="103" t="s">
        <v>20178</v>
      </c>
      <c r="G2279" s="103" t="s">
        <v>20185</v>
      </c>
      <c r="H2279" s="104" t="s">
        <v>9141</v>
      </c>
      <c r="I2279" s="103" t="s">
        <v>27</v>
      </c>
      <c r="J2279" s="103" t="s">
        <v>30</v>
      </c>
      <c r="K2279" s="103" t="s">
        <v>30</v>
      </c>
      <c r="L2279" s="103" t="s">
        <v>30</v>
      </c>
      <c r="M2279" s="103" t="s">
        <v>30</v>
      </c>
      <c r="N2279" s="103" t="s">
        <v>27</v>
      </c>
      <c r="O2279" s="103" t="s">
        <v>27</v>
      </c>
      <c r="P2279" s="103" t="s">
        <v>1517</v>
      </c>
      <c r="Q2279" s="103" t="s">
        <v>2904</v>
      </c>
      <c r="R2279" s="105">
        <v>18278865103</v>
      </c>
      <c r="S2279" s="103" t="s">
        <v>1517</v>
      </c>
      <c r="T2279" s="103" t="s">
        <v>20208</v>
      </c>
      <c r="U2279" s="106" t="s">
        <v>20357</v>
      </c>
      <c r="V2279" s="105" t="s">
        <v>20358</v>
      </c>
      <c r="W2279" s="107" t="s">
        <v>358</v>
      </c>
      <c r="X2279" t="s">
        <v>571</v>
      </c>
      <c r="AA2279">
        <f ca="1" t="shared" si="71"/>
        <v>19</v>
      </c>
    </row>
    <row r="2280" spans="1:27">
      <c r="A2280" s="119">
        <v>1</v>
      </c>
      <c r="B2280" s="89" t="str">
        <f t="shared" si="70"/>
        <v>45012420030713422X</v>
      </c>
      <c r="C2280" s="113" t="s">
        <v>363</v>
      </c>
      <c r="D2280" s="120" t="s">
        <v>9144</v>
      </c>
      <c r="E2280" s="119" t="s">
        <v>143</v>
      </c>
      <c r="F2280" s="119" t="s">
        <v>20131</v>
      </c>
      <c r="G2280" s="119" t="s">
        <v>20214</v>
      </c>
      <c r="H2280" s="121" t="s">
        <v>9143</v>
      </c>
      <c r="I2280" s="113" t="s">
        <v>30</v>
      </c>
      <c r="J2280" s="119" t="s">
        <v>30</v>
      </c>
      <c r="K2280" s="119" t="s">
        <v>30</v>
      </c>
      <c r="L2280" s="119" t="s">
        <v>30</v>
      </c>
      <c r="M2280" s="119" t="s">
        <v>30</v>
      </c>
      <c r="N2280" s="119" t="s">
        <v>30</v>
      </c>
      <c r="O2280" s="119" t="s">
        <v>27</v>
      </c>
      <c r="P2280" s="119" t="s">
        <v>1517</v>
      </c>
      <c r="Q2280" s="122" t="s">
        <v>9146</v>
      </c>
      <c r="R2280" s="123">
        <v>15277859077</v>
      </c>
      <c r="S2280" s="119" t="s">
        <v>20253</v>
      </c>
      <c r="T2280" s="119" t="s">
        <v>20522</v>
      </c>
      <c r="U2280" s="122" t="s">
        <v>22451</v>
      </c>
      <c r="V2280" s="123" t="s">
        <v>20636</v>
      </c>
      <c r="W2280" s="124" t="s">
        <v>363</v>
      </c>
      <c r="X2280" t="s">
        <v>9145</v>
      </c>
      <c r="AA2280">
        <f ca="1" t="shared" si="71"/>
        <v>18</v>
      </c>
    </row>
    <row r="2281" spans="1:27">
      <c r="A2281" s="119">
        <v>2</v>
      </c>
      <c r="B2281" s="89" t="str">
        <f t="shared" si="70"/>
        <v>451229200212170912</v>
      </c>
      <c r="C2281" s="113" t="s">
        <v>363</v>
      </c>
      <c r="D2281" s="120" t="s">
        <v>9148</v>
      </c>
      <c r="E2281" s="119" t="s">
        <v>24</v>
      </c>
      <c r="F2281" s="119" t="s">
        <v>20131</v>
      </c>
      <c r="G2281" s="119" t="s">
        <v>20136</v>
      </c>
      <c r="H2281" s="121" t="s">
        <v>9147</v>
      </c>
      <c r="I2281" s="113" t="s">
        <v>30</v>
      </c>
      <c r="J2281" s="119" t="s">
        <v>30</v>
      </c>
      <c r="K2281" s="119" t="s">
        <v>30</v>
      </c>
      <c r="L2281" s="119" t="s">
        <v>30</v>
      </c>
      <c r="M2281" s="119" t="s">
        <v>30</v>
      </c>
      <c r="N2281" s="119" t="s">
        <v>30</v>
      </c>
      <c r="O2281" s="119" t="s">
        <v>27</v>
      </c>
      <c r="P2281" s="119" t="s">
        <v>1517</v>
      </c>
      <c r="Q2281" s="122" t="s">
        <v>9150</v>
      </c>
      <c r="R2281" s="123">
        <v>13925873650</v>
      </c>
      <c r="S2281" s="119" t="s">
        <v>1517</v>
      </c>
      <c r="T2281" s="119" t="s">
        <v>20151</v>
      </c>
      <c r="U2281" s="122" t="s">
        <v>20367</v>
      </c>
      <c r="V2281" s="123" t="s">
        <v>22188</v>
      </c>
      <c r="W2281" s="124" t="s">
        <v>363</v>
      </c>
      <c r="X2281" t="s">
        <v>9994</v>
      </c>
      <c r="AA2281">
        <f ca="1" t="shared" si="71"/>
        <v>18</v>
      </c>
    </row>
    <row r="2282" spans="1:27">
      <c r="A2282" s="119">
        <v>3</v>
      </c>
      <c r="B2282" s="89" t="str">
        <f t="shared" si="70"/>
        <v>451229200305011240</v>
      </c>
      <c r="C2282" s="113" t="s">
        <v>363</v>
      </c>
      <c r="D2282" s="120" t="s">
        <v>9152</v>
      </c>
      <c r="E2282" s="119" t="s">
        <v>143</v>
      </c>
      <c r="F2282" s="119" t="s">
        <v>20205</v>
      </c>
      <c r="G2282" s="119" t="s">
        <v>20172</v>
      </c>
      <c r="H2282" s="121" t="s">
        <v>9151</v>
      </c>
      <c r="I2282" s="113" t="s">
        <v>30</v>
      </c>
      <c r="J2282" s="119" t="s">
        <v>30</v>
      </c>
      <c r="K2282" s="119" t="s">
        <v>30</v>
      </c>
      <c r="L2282" s="119" t="s">
        <v>30</v>
      </c>
      <c r="M2282" s="119" t="s">
        <v>30</v>
      </c>
      <c r="N2282" s="119" t="s">
        <v>30</v>
      </c>
      <c r="O2282" s="119" t="s">
        <v>27</v>
      </c>
      <c r="P2282" s="119" t="s">
        <v>1517</v>
      </c>
      <c r="Q2282" s="122" t="s">
        <v>9153</v>
      </c>
      <c r="R2282" s="123">
        <v>19978429865</v>
      </c>
      <c r="S2282" s="119" t="s">
        <v>1517</v>
      </c>
      <c r="T2282" s="119" t="s">
        <v>20169</v>
      </c>
      <c r="U2282" s="122" t="s">
        <v>21025</v>
      </c>
      <c r="V2282" s="123" t="s">
        <v>21355</v>
      </c>
      <c r="W2282" s="124" t="s">
        <v>363</v>
      </c>
      <c r="X2282" t="s">
        <v>17895</v>
      </c>
      <c r="AA2282">
        <f ca="1" t="shared" si="71"/>
        <v>18</v>
      </c>
    </row>
    <row r="2283" spans="1:27">
      <c r="A2283" s="119">
        <v>4</v>
      </c>
      <c r="B2283" s="89" t="str">
        <f t="shared" si="70"/>
        <v>451229200606252427</v>
      </c>
      <c r="C2283" s="113" t="s">
        <v>363</v>
      </c>
      <c r="D2283" s="120" t="s">
        <v>9155</v>
      </c>
      <c r="E2283" s="119" t="s">
        <v>143</v>
      </c>
      <c r="F2283" s="119" t="s">
        <v>20178</v>
      </c>
      <c r="G2283" s="119" t="s">
        <v>21458</v>
      </c>
      <c r="H2283" s="121" t="s">
        <v>9154</v>
      </c>
      <c r="I2283" s="113" t="s">
        <v>27</v>
      </c>
      <c r="J2283" s="119" t="s">
        <v>30</v>
      </c>
      <c r="K2283" s="119" t="s">
        <v>30</v>
      </c>
      <c r="L2283" s="119" t="s">
        <v>30</v>
      </c>
      <c r="M2283" s="119" t="s">
        <v>30</v>
      </c>
      <c r="N2283" s="119" t="s">
        <v>30</v>
      </c>
      <c r="O2283" s="119" t="s">
        <v>27</v>
      </c>
      <c r="P2283" s="119" t="s">
        <v>1517</v>
      </c>
      <c r="Q2283" s="122" t="s">
        <v>9156</v>
      </c>
      <c r="R2283" s="123">
        <v>18286431398</v>
      </c>
      <c r="S2283" s="119" t="s">
        <v>1517</v>
      </c>
      <c r="T2283" s="119" t="s">
        <v>20191</v>
      </c>
      <c r="U2283" s="122" t="s">
        <v>20570</v>
      </c>
      <c r="V2283" s="123" t="s">
        <v>21386</v>
      </c>
      <c r="W2283" s="124" t="s">
        <v>363</v>
      </c>
      <c r="X2283" t="s">
        <v>4142</v>
      </c>
      <c r="AA2283">
        <f ca="1" t="shared" si="71"/>
        <v>15</v>
      </c>
    </row>
    <row r="2284" spans="1:27">
      <c r="A2284" s="119">
        <v>5</v>
      </c>
      <c r="B2284" s="89" t="str">
        <f t="shared" si="70"/>
        <v>452731200409042420</v>
      </c>
      <c r="C2284" s="113" t="s">
        <v>363</v>
      </c>
      <c r="D2284" s="120" t="s">
        <v>9158</v>
      </c>
      <c r="E2284" s="119" t="s">
        <v>143</v>
      </c>
      <c r="F2284" s="119" t="s">
        <v>20205</v>
      </c>
      <c r="G2284" s="119" t="s">
        <v>20351</v>
      </c>
      <c r="H2284" s="121" t="s">
        <v>9157</v>
      </c>
      <c r="I2284" s="113" t="s">
        <v>27</v>
      </c>
      <c r="J2284" s="119" t="s">
        <v>30</v>
      </c>
      <c r="K2284" s="119" t="s">
        <v>27</v>
      </c>
      <c r="L2284" s="119" t="s">
        <v>30</v>
      </c>
      <c r="M2284" s="119" t="s">
        <v>30</v>
      </c>
      <c r="N2284" s="119" t="s">
        <v>30</v>
      </c>
      <c r="O2284" s="119" t="s">
        <v>27</v>
      </c>
      <c r="P2284" s="119" t="s">
        <v>1517</v>
      </c>
      <c r="Q2284" s="122" t="s">
        <v>9160</v>
      </c>
      <c r="R2284" s="123">
        <v>15177890578</v>
      </c>
      <c r="S2284" s="119" t="s">
        <v>1517</v>
      </c>
      <c r="T2284" s="119" t="s">
        <v>20191</v>
      </c>
      <c r="U2284" s="122" t="s">
        <v>20339</v>
      </c>
      <c r="V2284" s="123" t="s">
        <v>20518</v>
      </c>
      <c r="W2284" s="124" t="s">
        <v>363</v>
      </c>
      <c r="X2284" t="s">
        <v>22452</v>
      </c>
      <c r="AA2284">
        <f ca="1" t="shared" si="71"/>
        <v>16</v>
      </c>
    </row>
    <row r="2285" spans="1:27">
      <c r="A2285" s="119">
        <v>6</v>
      </c>
      <c r="B2285" s="89" t="str">
        <f t="shared" si="70"/>
        <v>451229200412012126</v>
      </c>
      <c r="C2285" s="113" t="s">
        <v>363</v>
      </c>
      <c r="D2285" s="120" t="s">
        <v>9162</v>
      </c>
      <c r="E2285" s="119" t="s">
        <v>143</v>
      </c>
      <c r="F2285" s="119" t="s">
        <v>20178</v>
      </c>
      <c r="G2285" s="119" t="s">
        <v>20996</v>
      </c>
      <c r="H2285" s="121" t="s">
        <v>9161</v>
      </c>
      <c r="I2285" s="113" t="s">
        <v>27</v>
      </c>
      <c r="J2285" s="119" t="s">
        <v>30</v>
      </c>
      <c r="K2285" s="119" t="s">
        <v>30</v>
      </c>
      <c r="L2285" s="119" t="s">
        <v>30</v>
      </c>
      <c r="M2285" s="119" t="s">
        <v>30</v>
      </c>
      <c r="N2285" s="119" t="s">
        <v>30</v>
      </c>
      <c r="O2285" s="119" t="s">
        <v>27</v>
      </c>
      <c r="P2285" s="119" t="s">
        <v>1517</v>
      </c>
      <c r="Q2285" s="122" t="s">
        <v>4197</v>
      </c>
      <c r="R2285" s="123">
        <v>19148601198</v>
      </c>
      <c r="S2285" s="119" t="s">
        <v>1517</v>
      </c>
      <c r="T2285" s="119" t="s">
        <v>20240</v>
      </c>
      <c r="U2285" s="122" t="s">
        <v>20417</v>
      </c>
      <c r="V2285" s="123" t="s">
        <v>20748</v>
      </c>
      <c r="W2285" s="124" t="s">
        <v>363</v>
      </c>
      <c r="X2285" t="s">
        <v>1543</v>
      </c>
      <c r="AA2285">
        <f ca="1" t="shared" si="71"/>
        <v>16</v>
      </c>
    </row>
    <row r="2286" spans="1:27">
      <c r="A2286" s="119">
        <v>7</v>
      </c>
      <c r="B2286" s="89" t="str">
        <f t="shared" si="70"/>
        <v>451229200302201225</v>
      </c>
      <c r="C2286" s="113" t="s">
        <v>363</v>
      </c>
      <c r="D2286" s="120" t="s">
        <v>9164</v>
      </c>
      <c r="E2286" s="119" t="s">
        <v>143</v>
      </c>
      <c r="F2286" s="119" t="s">
        <v>20131</v>
      </c>
      <c r="G2286" s="119" t="s">
        <v>20161</v>
      </c>
      <c r="H2286" s="121" t="s">
        <v>9163</v>
      </c>
      <c r="I2286" s="113" t="s">
        <v>30</v>
      </c>
      <c r="J2286" s="119" t="s">
        <v>30</v>
      </c>
      <c r="K2286" s="119" t="s">
        <v>27</v>
      </c>
      <c r="L2286" s="119" t="s">
        <v>30</v>
      </c>
      <c r="M2286" s="119" t="s">
        <v>30</v>
      </c>
      <c r="N2286" s="119" t="s">
        <v>27</v>
      </c>
      <c r="O2286" s="119" t="s">
        <v>27</v>
      </c>
      <c r="P2286" s="119" t="s">
        <v>1517</v>
      </c>
      <c r="Q2286" s="122" t="s">
        <v>9165</v>
      </c>
      <c r="R2286" s="123" t="s">
        <v>9166</v>
      </c>
      <c r="S2286" s="119" t="s">
        <v>1517</v>
      </c>
      <c r="T2286" s="119" t="s">
        <v>20169</v>
      </c>
      <c r="U2286" s="122" t="s">
        <v>20206</v>
      </c>
      <c r="V2286" s="123" t="s">
        <v>21908</v>
      </c>
      <c r="W2286" s="124" t="s">
        <v>363</v>
      </c>
      <c r="X2286" t="s">
        <v>19211</v>
      </c>
      <c r="AA2286">
        <f ca="1" t="shared" si="71"/>
        <v>18</v>
      </c>
    </row>
    <row r="2287" spans="1:27">
      <c r="A2287" s="119">
        <v>8</v>
      </c>
      <c r="B2287" s="89" t="str">
        <f t="shared" si="70"/>
        <v>451229200404230326</v>
      </c>
      <c r="C2287" s="113" t="s">
        <v>363</v>
      </c>
      <c r="D2287" s="120" t="s">
        <v>9168</v>
      </c>
      <c r="E2287" s="119" t="s">
        <v>143</v>
      </c>
      <c r="F2287" s="119" t="s">
        <v>20131</v>
      </c>
      <c r="G2287" s="119" t="s">
        <v>20255</v>
      </c>
      <c r="H2287" s="121" t="s">
        <v>9167</v>
      </c>
      <c r="I2287" s="113" t="s">
        <v>27</v>
      </c>
      <c r="J2287" s="119" t="s">
        <v>30</v>
      </c>
      <c r="K2287" s="119" t="s">
        <v>30</v>
      </c>
      <c r="L2287" s="119" t="s">
        <v>30</v>
      </c>
      <c r="M2287" s="119" t="s">
        <v>30</v>
      </c>
      <c r="N2287" s="119" t="s">
        <v>30</v>
      </c>
      <c r="O2287" s="119" t="s">
        <v>27</v>
      </c>
      <c r="P2287" s="119" t="s">
        <v>1517</v>
      </c>
      <c r="Q2287" s="122" t="s">
        <v>7282</v>
      </c>
      <c r="R2287" s="123">
        <v>18176138481</v>
      </c>
      <c r="S2287" s="119" t="s">
        <v>1517</v>
      </c>
      <c r="T2287" s="119" t="s">
        <v>20280</v>
      </c>
      <c r="U2287" s="122" t="s">
        <v>21471</v>
      </c>
      <c r="V2287" s="123" t="s">
        <v>22453</v>
      </c>
      <c r="W2287" s="124" t="s">
        <v>363</v>
      </c>
      <c r="X2287" t="s">
        <v>22454</v>
      </c>
      <c r="AA2287">
        <f ca="1" t="shared" si="71"/>
        <v>17</v>
      </c>
    </row>
    <row r="2288" spans="1:27">
      <c r="A2288" s="119">
        <v>9</v>
      </c>
      <c r="B2288" s="89" t="str">
        <f t="shared" si="70"/>
        <v>452731200408293615</v>
      </c>
      <c r="C2288" s="113" t="s">
        <v>363</v>
      </c>
      <c r="D2288" s="120" t="s">
        <v>9172</v>
      </c>
      <c r="E2288" s="119" t="s">
        <v>24</v>
      </c>
      <c r="F2288" s="119" t="s">
        <v>20131</v>
      </c>
      <c r="G2288" s="119" t="s">
        <v>20757</v>
      </c>
      <c r="H2288" s="121" t="s">
        <v>9171</v>
      </c>
      <c r="I2288" s="113" t="s">
        <v>30</v>
      </c>
      <c r="J2288" s="119" t="s">
        <v>30</v>
      </c>
      <c r="K2288" s="119" t="s">
        <v>30</v>
      </c>
      <c r="L2288" s="119" t="s">
        <v>30</v>
      </c>
      <c r="M2288" s="119" t="s">
        <v>27</v>
      </c>
      <c r="N2288" s="119" t="s">
        <v>30</v>
      </c>
      <c r="O2288" s="119" t="s">
        <v>27</v>
      </c>
      <c r="P2288" s="119" t="s">
        <v>1517</v>
      </c>
      <c r="Q2288" s="122" t="s">
        <v>9173</v>
      </c>
      <c r="R2288" s="123">
        <v>18507885382</v>
      </c>
      <c r="S2288" s="119" t="s">
        <v>1517</v>
      </c>
      <c r="T2288" s="119" t="s">
        <v>20158</v>
      </c>
      <c r="U2288" s="122" t="s">
        <v>20195</v>
      </c>
      <c r="V2288" s="123" t="s">
        <v>21496</v>
      </c>
      <c r="W2288" s="124" t="s">
        <v>363</v>
      </c>
      <c r="X2288" t="s">
        <v>17702</v>
      </c>
      <c r="AA2288">
        <f ca="1" t="shared" si="71"/>
        <v>16</v>
      </c>
    </row>
    <row r="2289" spans="1:27">
      <c r="A2289" s="119">
        <v>10</v>
      </c>
      <c r="B2289" s="89" t="str">
        <f t="shared" si="70"/>
        <v>452731200201054828</v>
      </c>
      <c r="C2289" s="113" t="s">
        <v>363</v>
      </c>
      <c r="D2289" s="120" t="s">
        <v>9177</v>
      </c>
      <c r="E2289" s="119" t="s">
        <v>143</v>
      </c>
      <c r="F2289" s="119" t="s">
        <v>20131</v>
      </c>
      <c r="G2289" s="119" t="s">
        <v>20175</v>
      </c>
      <c r="H2289" s="121" t="s">
        <v>9176</v>
      </c>
      <c r="I2289" s="113" t="s">
        <v>27</v>
      </c>
      <c r="J2289" s="119" t="s">
        <v>27</v>
      </c>
      <c r="K2289" s="119" t="s">
        <v>30</v>
      </c>
      <c r="L2289" s="119" t="s">
        <v>30</v>
      </c>
      <c r="M2289" s="119" t="s">
        <v>30</v>
      </c>
      <c r="N2289" s="119" t="s">
        <v>30</v>
      </c>
      <c r="O2289" s="119" t="s">
        <v>27</v>
      </c>
      <c r="P2289" s="119" t="s">
        <v>1517</v>
      </c>
      <c r="Q2289" s="122" t="s">
        <v>9179</v>
      </c>
      <c r="R2289" s="123">
        <v>15296077381</v>
      </c>
      <c r="S2289" s="119" t="s">
        <v>1517</v>
      </c>
      <c r="T2289" s="119" t="s">
        <v>63</v>
      </c>
      <c r="U2289" s="122" t="s">
        <v>20826</v>
      </c>
      <c r="V2289" s="123" t="s">
        <v>22455</v>
      </c>
      <c r="W2289" s="124" t="s">
        <v>363</v>
      </c>
      <c r="X2289" t="s">
        <v>19303</v>
      </c>
      <c r="AA2289">
        <f ca="1" t="shared" si="71"/>
        <v>19</v>
      </c>
    </row>
    <row r="2290" spans="1:27">
      <c r="A2290" s="119">
        <v>11</v>
      </c>
      <c r="B2290" s="89" t="str">
        <f t="shared" si="70"/>
        <v>452127200309033925</v>
      </c>
      <c r="C2290" s="113" t="s">
        <v>363</v>
      </c>
      <c r="D2290" s="120" t="s">
        <v>9181</v>
      </c>
      <c r="E2290" s="119" t="s">
        <v>143</v>
      </c>
      <c r="F2290" s="119" t="s">
        <v>20131</v>
      </c>
      <c r="G2290" s="119" t="s">
        <v>20168</v>
      </c>
      <c r="H2290" s="121" t="s">
        <v>9180</v>
      </c>
      <c r="I2290" s="113" t="s">
        <v>27</v>
      </c>
      <c r="J2290" s="119" t="s">
        <v>30</v>
      </c>
      <c r="K2290" s="119" t="s">
        <v>30</v>
      </c>
      <c r="L2290" s="119" t="s">
        <v>30</v>
      </c>
      <c r="M2290" s="119" t="s">
        <v>30</v>
      </c>
      <c r="N2290" s="119" t="s">
        <v>30</v>
      </c>
      <c r="O2290" s="119" t="s">
        <v>27</v>
      </c>
      <c r="P2290" s="119" t="s">
        <v>20253</v>
      </c>
      <c r="Q2290" s="122" t="s">
        <v>9183</v>
      </c>
      <c r="R2290" s="123">
        <v>13557181648</v>
      </c>
      <c r="S2290" s="119" t="s">
        <v>20253</v>
      </c>
      <c r="T2290" s="119" t="s">
        <v>22456</v>
      </c>
      <c r="U2290" s="122" t="s">
        <v>22457</v>
      </c>
      <c r="V2290" s="123" t="s">
        <v>21725</v>
      </c>
      <c r="W2290" s="124" t="s">
        <v>363</v>
      </c>
      <c r="X2290" t="s">
        <v>9182</v>
      </c>
      <c r="AA2290">
        <f ca="1" t="shared" si="71"/>
        <v>17</v>
      </c>
    </row>
    <row r="2291" spans="1:27">
      <c r="A2291" s="119">
        <v>12</v>
      </c>
      <c r="B2291" s="89" t="str">
        <f t="shared" si="70"/>
        <v>452731200406206012</v>
      </c>
      <c r="C2291" s="113" t="s">
        <v>363</v>
      </c>
      <c r="D2291" s="120" t="s">
        <v>9185</v>
      </c>
      <c r="E2291" s="119" t="s">
        <v>24</v>
      </c>
      <c r="F2291" s="119" t="s">
        <v>20205</v>
      </c>
      <c r="G2291" s="119" t="s">
        <v>21826</v>
      </c>
      <c r="H2291" s="121" t="s">
        <v>9184</v>
      </c>
      <c r="I2291" s="113" t="s">
        <v>30</v>
      </c>
      <c r="J2291" s="119" t="s">
        <v>30</v>
      </c>
      <c r="K2291" s="119" t="s">
        <v>30</v>
      </c>
      <c r="L2291" s="119" t="s">
        <v>30</v>
      </c>
      <c r="M2291" s="119" t="s">
        <v>30</v>
      </c>
      <c r="N2291" s="119" t="s">
        <v>30</v>
      </c>
      <c r="O2291" s="119" t="s">
        <v>27</v>
      </c>
      <c r="P2291" s="119" t="s">
        <v>1517</v>
      </c>
      <c r="Q2291" s="122" t="s">
        <v>9186</v>
      </c>
      <c r="R2291" s="123">
        <v>18877846616</v>
      </c>
      <c r="S2291" s="119" t="s">
        <v>1517</v>
      </c>
      <c r="T2291" s="119" t="s">
        <v>1517</v>
      </c>
      <c r="U2291" s="122"/>
      <c r="V2291" s="123"/>
      <c r="W2291" s="124" t="s">
        <v>363</v>
      </c>
      <c r="X2291" t="s">
        <v>17709</v>
      </c>
      <c r="AA2291">
        <f ca="1" t="shared" si="71"/>
        <v>17</v>
      </c>
    </row>
    <row r="2292" spans="1:27">
      <c r="A2292" s="119">
        <v>13</v>
      </c>
      <c r="B2292" s="89" t="str">
        <f t="shared" si="70"/>
        <v>452127200401252741</v>
      </c>
      <c r="C2292" s="113" t="s">
        <v>363</v>
      </c>
      <c r="D2292" s="120" t="s">
        <v>9188</v>
      </c>
      <c r="E2292" s="119" t="s">
        <v>143</v>
      </c>
      <c r="F2292" s="119" t="s">
        <v>20205</v>
      </c>
      <c r="G2292" s="119" t="s">
        <v>20232</v>
      </c>
      <c r="H2292" s="121" t="s">
        <v>9187</v>
      </c>
      <c r="I2292" s="113" t="s">
        <v>30</v>
      </c>
      <c r="J2292" s="119" t="s">
        <v>30</v>
      </c>
      <c r="K2292" s="119" t="s">
        <v>30</v>
      </c>
      <c r="L2292" s="119" t="s">
        <v>30</v>
      </c>
      <c r="M2292" s="119" t="s">
        <v>30</v>
      </c>
      <c r="N2292" s="119" t="s">
        <v>30</v>
      </c>
      <c r="O2292" s="119" t="s">
        <v>27</v>
      </c>
      <c r="P2292" s="119" t="s">
        <v>20253</v>
      </c>
      <c r="Q2292" s="122" t="s">
        <v>9190</v>
      </c>
      <c r="R2292" s="123">
        <v>15277895243</v>
      </c>
      <c r="S2292" s="119" t="s">
        <v>1517</v>
      </c>
      <c r="T2292" s="119" t="s">
        <v>21722</v>
      </c>
      <c r="U2292" s="122" t="s">
        <v>22458</v>
      </c>
      <c r="V2292" s="123" t="s">
        <v>22459</v>
      </c>
      <c r="W2292" s="124" t="s">
        <v>363</v>
      </c>
      <c r="X2292" t="s">
        <v>9189</v>
      </c>
      <c r="AA2292">
        <f ca="1" t="shared" si="71"/>
        <v>17</v>
      </c>
    </row>
    <row r="2293" spans="1:27">
      <c r="A2293" s="119">
        <v>14</v>
      </c>
      <c r="B2293" s="89" t="str">
        <f t="shared" si="70"/>
        <v>451229200305162110</v>
      </c>
      <c r="C2293" s="113" t="s">
        <v>363</v>
      </c>
      <c r="D2293" s="120" t="s">
        <v>3839</v>
      </c>
      <c r="E2293" s="119" t="s">
        <v>24</v>
      </c>
      <c r="F2293" s="119" t="s">
        <v>20178</v>
      </c>
      <c r="G2293" s="119" t="s">
        <v>20172</v>
      </c>
      <c r="H2293" s="121" t="s">
        <v>9191</v>
      </c>
      <c r="I2293" s="113" t="s">
        <v>30</v>
      </c>
      <c r="J2293" s="119" t="s">
        <v>30</v>
      </c>
      <c r="K2293" s="119" t="s">
        <v>30</v>
      </c>
      <c r="L2293" s="119" t="s">
        <v>30</v>
      </c>
      <c r="M2293" s="119" t="s">
        <v>30</v>
      </c>
      <c r="N2293" s="119" t="s">
        <v>30</v>
      </c>
      <c r="O2293" s="119" t="s">
        <v>27</v>
      </c>
      <c r="P2293" s="119" t="s">
        <v>1517</v>
      </c>
      <c r="Q2293" s="122" t="s">
        <v>9193</v>
      </c>
      <c r="R2293" s="123">
        <v>18177946350</v>
      </c>
      <c r="S2293" s="119" t="s">
        <v>1517</v>
      </c>
      <c r="T2293" s="119" t="s">
        <v>20240</v>
      </c>
      <c r="U2293" s="122" t="s">
        <v>20589</v>
      </c>
      <c r="V2293" s="123" t="s">
        <v>22460</v>
      </c>
      <c r="W2293" s="124" t="s">
        <v>363</v>
      </c>
      <c r="X2293" t="s">
        <v>9192</v>
      </c>
      <c r="AA2293">
        <f ca="1" t="shared" si="71"/>
        <v>18</v>
      </c>
    </row>
    <row r="2294" spans="1:27">
      <c r="A2294" s="119">
        <v>15</v>
      </c>
      <c r="B2294" s="89" t="str">
        <f t="shared" si="70"/>
        <v>451229200402190017</v>
      </c>
      <c r="C2294" s="113" t="s">
        <v>363</v>
      </c>
      <c r="D2294" s="120" t="s">
        <v>9195</v>
      </c>
      <c r="E2294" s="119" t="s">
        <v>24</v>
      </c>
      <c r="F2294" s="119" t="s">
        <v>20131</v>
      </c>
      <c r="G2294" s="119" t="s">
        <v>20742</v>
      </c>
      <c r="H2294" s="121" t="s">
        <v>9194</v>
      </c>
      <c r="I2294" s="113" t="s">
        <v>30</v>
      </c>
      <c r="J2294" s="119" t="s">
        <v>30</v>
      </c>
      <c r="K2294" s="119" t="s">
        <v>30</v>
      </c>
      <c r="L2294" s="119" t="s">
        <v>30</v>
      </c>
      <c r="M2294" s="119" t="s">
        <v>30</v>
      </c>
      <c r="N2294" s="119" t="s">
        <v>30</v>
      </c>
      <c r="O2294" s="119" t="s">
        <v>27</v>
      </c>
      <c r="P2294" s="119" t="s">
        <v>1517</v>
      </c>
      <c r="Q2294" s="122" t="s">
        <v>2445</v>
      </c>
      <c r="R2294" s="123">
        <v>13557085306</v>
      </c>
      <c r="S2294" s="119" t="s">
        <v>1517</v>
      </c>
      <c r="T2294" s="119" t="s">
        <v>1517</v>
      </c>
      <c r="U2294" s="122"/>
      <c r="V2294" s="123" t="s">
        <v>22461</v>
      </c>
      <c r="W2294" s="124" t="s">
        <v>363</v>
      </c>
      <c r="X2294" t="s">
        <v>17903</v>
      </c>
      <c r="AA2294">
        <f ca="1" t="shared" si="71"/>
        <v>17</v>
      </c>
    </row>
    <row r="2295" spans="1:27">
      <c r="A2295" s="119">
        <v>16</v>
      </c>
      <c r="B2295" s="89" t="str">
        <f t="shared" si="70"/>
        <v>431103200302232555</v>
      </c>
      <c r="C2295" s="113" t="s">
        <v>363</v>
      </c>
      <c r="D2295" s="120" t="s">
        <v>9199</v>
      </c>
      <c r="E2295" s="119" t="s">
        <v>24</v>
      </c>
      <c r="F2295" s="119" t="s">
        <v>20205</v>
      </c>
      <c r="G2295" s="119" t="s">
        <v>20161</v>
      </c>
      <c r="H2295" s="121" t="s">
        <v>9198</v>
      </c>
      <c r="I2295" s="113" t="s">
        <v>30</v>
      </c>
      <c r="J2295" s="119" t="s">
        <v>30</v>
      </c>
      <c r="K2295" s="119" t="s">
        <v>27</v>
      </c>
      <c r="L2295" s="119" t="s">
        <v>30</v>
      </c>
      <c r="M2295" s="119" t="s">
        <v>30</v>
      </c>
      <c r="N2295" s="119" t="s">
        <v>30</v>
      </c>
      <c r="O2295" s="119" t="s">
        <v>27</v>
      </c>
      <c r="P2295" s="119" t="s">
        <v>22462</v>
      </c>
      <c r="Q2295" s="122" t="s">
        <v>9201</v>
      </c>
      <c r="R2295" s="123" t="s">
        <v>9202</v>
      </c>
      <c r="S2295" s="119" t="s">
        <v>22463</v>
      </c>
      <c r="T2295" s="119" t="s">
        <v>22464</v>
      </c>
      <c r="U2295" s="122" t="s">
        <v>22465</v>
      </c>
      <c r="V2295" s="123" t="s">
        <v>22466</v>
      </c>
      <c r="W2295" s="124" t="s">
        <v>363</v>
      </c>
      <c r="X2295" t="s">
        <v>9200</v>
      </c>
      <c r="AA2295">
        <f ca="1" t="shared" si="71"/>
        <v>18</v>
      </c>
    </row>
    <row r="2296" spans="1:27">
      <c r="A2296" s="119">
        <v>17</v>
      </c>
      <c r="B2296" s="89" t="str">
        <f t="shared" si="70"/>
        <v>452731200408155140</v>
      </c>
      <c r="C2296" s="113" t="s">
        <v>363</v>
      </c>
      <c r="D2296" s="120" t="s">
        <v>9204</v>
      </c>
      <c r="E2296" s="119" t="s">
        <v>143</v>
      </c>
      <c r="F2296" s="119" t="s">
        <v>20131</v>
      </c>
      <c r="G2296" s="119" t="s">
        <v>20757</v>
      </c>
      <c r="H2296" s="121" t="s">
        <v>9203</v>
      </c>
      <c r="I2296" s="113" t="s">
        <v>30</v>
      </c>
      <c r="J2296" s="119" t="s">
        <v>30</v>
      </c>
      <c r="K2296" s="119" t="s">
        <v>30</v>
      </c>
      <c r="L2296" s="119" t="s">
        <v>30</v>
      </c>
      <c r="M2296" s="119" t="s">
        <v>30</v>
      </c>
      <c r="N2296" s="119" t="s">
        <v>30</v>
      </c>
      <c r="O2296" s="119" t="s">
        <v>27</v>
      </c>
      <c r="P2296" s="119" t="s">
        <v>1517</v>
      </c>
      <c r="Q2296" s="122" t="s">
        <v>9205</v>
      </c>
      <c r="R2296" s="123">
        <v>15878687903</v>
      </c>
      <c r="S2296" s="119" t="s">
        <v>1517</v>
      </c>
      <c r="T2296" s="119" t="s">
        <v>20164</v>
      </c>
      <c r="U2296" s="122" t="s">
        <v>20164</v>
      </c>
      <c r="V2296" s="123" t="s">
        <v>22467</v>
      </c>
      <c r="W2296" s="124" t="s">
        <v>363</v>
      </c>
      <c r="X2296" t="s">
        <v>22468</v>
      </c>
      <c r="AA2296">
        <f ca="1" t="shared" si="71"/>
        <v>17</v>
      </c>
    </row>
    <row r="2297" spans="1:27">
      <c r="A2297" s="119">
        <v>18</v>
      </c>
      <c r="B2297" s="89" t="str">
        <f t="shared" si="70"/>
        <v>452730200303191114</v>
      </c>
      <c r="C2297" s="113" t="s">
        <v>363</v>
      </c>
      <c r="D2297" s="120" t="s">
        <v>3438</v>
      </c>
      <c r="E2297" s="119" t="s">
        <v>24</v>
      </c>
      <c r="F2297" s="119" t="s">
        <v>20131</v>
      </c>
      <c r="G2297" s="119">
        <v>200303</v>
      </c>
      <c r="H2297" s="121" t="s">
        <v>9206</v>
      </c>
      <c r="I2297" s="113" t="s">
        <v>30</v>
      </c>
      <c r="J2297" s="119" t="s">
        <v>30</v>
      </c>
      <c r="K2297" s="119" t="s">
        <v>30</v>
      </c>
      <c r="L2297" s="119" t="s">
        <v>30</v>
      </c>
      <c r="M2297" s="119" t="s">
        <v>30</v>
      </c>
      <c r="N2297" s="119" t="s">
        <v>30</v>
      </c>
      <c r="O2297" s="119" t="s">
        <v>27</v>
      </c>
      <c r="P2297" s="119" t="s">
        <v>18438</v>
      </c>
      <c r="Q2297" s="122" t="s">
        <v>9208</v>
      </c>
      <c r="R2297" s="123">
        <v>15878685636</v>
      </c>
      <c r="S2297" s="119" t="s">
        <v>18438</v>
      </c>
      <c r="T2297" s="119" t="s">
        <v>21151</v>
      </c>
      <c r="U2297" s="122" t="s">
        <v>22469</v>
      </c>
      <c r="V2297" s="123" t="s">
        <v>22470</v>
      </c>
      <c r="W2297" s="124" t="s">
        <v>363</v>
      </c>
      <c r="X2297" t="s">
        <v>9207</v>
      </c>
      <c r="AA2297">
        <f ca="1" t="shared" si="71"/>
        <v>18</v>
      </c>
    </row>
    <row r="2298" spans="1:27">
      <c r="A2298" s="119">
        <v>19</v>
      </c>
      <c r="B2298" s="89" t="str">
        <f t="shared" si="70"/>
        <v>452731200206180321</v>
      </c>
      <c r="C2298" s="113" t="s">
        <v>363</v>
      </c>
      <c r="D2298" s="120" t="s">
        <v>9210</v>
      </c>
      <c r="E2298" s="119" t="s">
        <v>143</v>
      </c>
      <c r="F2298" s="119" t="s">
        <v>20178</v>
      </c>
      <c r="G2298" s="119" t="s">
        <v>20190</v>
      </c>
      <c r="H2298" s="121" t="s">
        <v>9209</v>
      </c>
      <c r="I2298" s="113" t="s">
        <v>27</v>
      </c>
      <c r="J2298" s="119" t="s">
        <v>30</v>
      </c>
      <c r="K2298" s="119" t="s">
        <v>27</v>
      </c>
      <c r="L2298" s="119" t="s">
        <v>30</v>
      </c>
      <c r="M2298" s="119" t="s">
        <v>30</v>
      </c>
      <c r="N2298" s="119" t="s">
        <v>27</v>
      </c>
      <c r="O2298" s="119" t="s">
        <v>27</v>
      </c>
      <c r="P2298" s="119" t="s">
        <v>1517</v>
      </c>
      <c r="Q2298" s="122" t="s">
        <v>9212</v>
      </c>
      <c r="R2298" s="123">
        <v>19977827427</v>
      </c>
      <c r="S2298" s="119" t="s">
        <v>1517</v>
      </c>
      <c r="T2298" s="119" t="s">
        <v>20280</v>
      </c>
      <c r="U2298" s="122" t="s">
        <v>21018</v>
      </c>
      <c r="V2298" s="123" t="s">
        <v>22471</v>
      </c>
      <c r="W2298" s="124" t="s">
        <v>363</v>
      </c>
      <c r="X2298" t="s">
        <v>9211</v>
      </c>
      <c r="AA2298">
        <f ca="1" t="shared" si="71"/>
        <v>19</v>
      </c>
    </row>
    <row r="2299" spans="1:27">
      <c r="A2299" s="119">
        <v>20</v>
      </c>
      <c r="B2299" s="89" t="str">
        <f t="shared" si="70"/>
        <v>452731200404264817</v>
      </c>
      <c r="C2299" s="113" t="s">
        <v>363</v>
      </c>
      <c r="D2299" s="120" t="s">
        <v>9214</v>
      </c>
      <c r="E2299" s="119" t="s">
        <v>24</v>
      </c>
      <c r="F2299" s="119" t="s">
        <v>20131</v>
      </c>
      <c r="G2299" s="119" t="s">
        <v>20255</v>
      </c>
      <c r="H2299" s="121" t="s">
        <v>9213</v>
      </c>
      <c r="I2299" s="113" t="s">
        <v>27</v>
      </c>
      <c r="J2299" s="119" t="s">
        <v>30</v>
      </c>
      <c r="K2299" s="119" t="s">
        <v>30</v>
      </c>
      <c r="L2299" s="119" t="s">
        <v>30</v>
      </c>
      <c r="M2299" s="119" t="s">
        <v>30</v>
      </c>
      <c r="N2299" s="119" t="s">
        <v>30</v>
      </c>
      <c r="O2299" s="119" t="s">
        <v>27</v>
      </c>
      <c r="P2299" s="119" t="s">
        <v>1517</v>
      </c>
      <c r="Q2299" s="122" t="s">
        <v>9216</v>
      </c>
      <c r="R2299" s="123" t="s">
        <v>9217</v>
      </c>
      <c r="S2299" s="119" t="s">
        <v>1517</v>
      </c>
      <c r="T2299" s="119" t="s">
        <v>1517</v>
      </c>
      <c r="U2299" s="122" t="s">
        <v>20352</v>
      </c>
      <c r="V2299" s="123" t="s">
        <v>22472</v>
      </c>
      <c r="W2299" s="124" t="s">
        <v>363</v>
      </c>
      <c r="X2299" t="s">
        <v>17904</v>
      </c>
      <c r="AA2299">
        <f ca="1" t="shared" si="71"/>
        <v>17</v>
      </c>
    </row>
    <row r="2300" spans="1:27">
      <c r="A2300" s="119">
        <v>21</v>
      </c>
      <c r="B2300" s="89" t="str">
        <f t="shared" si="70"/>
        <v>452731200310063360</v>
      </c>
      <c r="C2300" s="113" t="s">
        <v>363</v>
      </c>
      <c r="D2300" s="120" t="s">
        <v>3293</v>
      </c>
      <c r="E2300" s="119" t="s">
        <v>143</v>
      </c>
      <c r="F2300" s="119" t="s">
        <v>20131</v>
      </c>
      <c r="G2300" s="119" t="s">
        <v>20307</v>
      </c>
      <c r="H2300" s="121" t="s">
        <v>9218</v>
      </c>
      <c r="I2300" s="113" t="s">
        <v>30</v>
      </c>
      <c r="J2300" s="119" t="s">
        <v>30</v>
      </c>
      <c r="K2300" s="119" t="s">
        <v>27</v>
      </c>
      <c r="L2300" s="119" t="s">
        <v>30</v>
      </c>
      <c r="M2300" s="119" t="s">
        <v>27</v>
      </c>
      <c r="N2300" s="119" t="s">
        <v>30</v>
      </c>
      <c r="O2300" s="119" t="s">
        <v>27</v>
      </c>
      <c r="P2300" s="119" t="s">
        <v>1517</v>
      </c>
      <c r="Q2300" s="122" t="s">
        <v>3572</v>
      </c>
      <c r="R2300" s="123">
        <v>19977818439</v>
      </c>
      <c r="S2300" s="119" t="s">
        <v>1517</v>
      </c>
      <c r="T2300" s="119" t="s">
        <v>20158</v>
      </c>
      <c r="U2300" s="122" t="s">
        <v>20491</v>
      </c>
      <c r="V2300" s="123" t="s">
        <v>22473</v>
      </c>
      <c r="W2300" s="124" t="s">
        <v>363</v>
      </c>
      <c r="X2300" t="s">
        <v>17905</v>
      </c>
      <c r="AA2300">
        <f ca="1" t="shared" si="71"/>
        <v>17</v>
      </c>
    </row>
    <row r="2301" spans="1:27">
      <c r="A2301" s="119">
        <v>22</v>
      </c>
      <c r="B2301" s="89" t="str">
        <f t="shared" si="70"/>
        <v>452127200307063311</v>
      </c>
      <c r="C2301" s="113" t="s">
        <v>363</v>
      </c>
      <c r="D2301" s="120" t="s">
        <v>9221</v>
      </c>
      <c r="E2301" s="119" t="s">
        <v>24</v>
      </c>
      <c r="F2301" s="119" t="s">
        <v>20131</v>
      </c>
      <c r="G2301" s="119" t="s">
        <v>20214</v>
      </c>
      <c r="H2301" s="121" t="s">
        <v>9220</v>
      </c>
      <c r="I2301" s="113" t="s">
        <v>30</v>
      </c>
      <c r="J2301" s="119" t="s">
        <v>30</v>
      </c>
      <c r="K2301" s="119" t="s">
        <v>30</v>
      </c>
      <c r="L2301" s="119" t="s">
        <v>30</v>
      </c>
      <c r="M2301" s="119" t="s">
        <v>30</v>
      </c>
      <c r="N2301" s="119" t="s">
        <v>27</v>
      </c>
      <c r="O2301" s="119" t="s">
        <v>30</v>
      </c>
      <c r="P2301" s="119" t="s">
        <v>1517</v>
      </c>
      <c r="Q2301" s="122" t="s">
        <v>9223</v>
      </c>
      <c r="R2301" s="123">
        <v>17777939149</v>
      </c>
      <c r="S2301" s="119" t="s">
        <v>1517</v>
      </c>
      <c r="T2301" s="119" t="s">
        <v>63</v>
      </c>
      <c r="U2301" s="122" t="s">
        <v>22474</v>
      </c>
      <c r="V2301" s="123" t="s">
        <v>22475</v>
      </c>
      <c r="W2301" s="124" t="s">
        <v>363</v>
      </c>
      <c r="X2301" t="s">
        <v>19305</v>
      </c>
      <c r="AA2301">
        <f ca="1" t="shared" si="71"/>
        <v>18</v>
      </c>
    </row>
    <row r="2302" spans="1:27">
      <c r="A2302" s="119">
        <v>23</v>
      </c>
      <c r="B2302" s="89" t="str">
        <f t="shared" si="70"/>
        <v>452731200310204514</v>
      </c>
      <c r="C2302" s="113" t="s">
        <v>363</v>
      </c>
      <c r="D2302" s="120" t="s">
        <v>9225</v>
      </c>
      <c r="E2302" s="119" t="s">
        <v>24</v>
      </c>
      <c r="F2302" s="119" t="s">
        <v>20131</v>
      </c>
      <c r="G2302" s="119" t="s">
        <v>20307</v>
      </c>
      <c r="H2302" s="121" t="s">
        <v>9224</v>
      </c>
      <c r="I2302" s="113" t="s">
        <v>30</v>
      </c>
      <c r="J2302" s="119" t="s">
        <v>30</v>
      </c>
      <c r="K2302" s="119" t="s">
        <v>30</v>
      </c>
      <c r="L2302" s="119" t="s">
        <v>30</v>
      </c>
      <c r="M2302" s="119" t="s">
        <v>30</v>
      </c>
      <c r="N2302" s="119" t="s">
        <v>30</v>
      </c>
      <c r="O2302" s="119" t="s">
        <v>27</v>
      </c>
      <c r="P2302" s="119" t="s">
        <v>1517</v>
      </c>
      <c r="Q2302" s="122" t="s">
        <v>9227</v>
      </c>
      <c r="R2302" s="123">
        <v>19907783765</v>
      </c>
      <c r="S2302" s="119" t="s">
        <v>1517</v>
      </c>
      <c r="T2302" s="119" t="s">
        <v>20211</v>
      </c>
      <c r="U2302" s="122" t="s">
        <v>22162</v>
      </c>
      <c r="V2302" s="123" t="s">
        <v>22476</v>
      </c>
      <c r="W2302" s="124" t="s">
        <v>363</v>
      </c>
      <c r="X2302" t="s">
        <v>9226</v>
      </c>
      <c r="AA2302">
        <f ca="1" t="shared" si="71"/>
        <v>17</v>
      </c>
    </row>
    <row r="2303" spans="1:27">
      <c r="A2303" s="119">
        <v>24</v>
      </c>
      <c r="B2303" s="89" t="str">
        <f t="shared" si="70"/>
        <v>452731200501080323</v>
      </c>
      <c r="C2303" s="113" t="s">
        <v>363</v>
      </c>
      <c r="D2303" s="120" t="s">
        <v>9229</v>
      </c>
      <c r="E2303" s="119" t="s">
        <v>143</v>
      </c>
      <c r="F2303" s="119" t="s">
        <v>20131</v>
      </c>
      <c r="G2303" s="119" t="s">
        <v>22169</v>
      </c>
      <c r="H2303" s="121" t="s">
        <v>9228</v>
      </c>
      <c r="I2303" s="113" t="s">
        <v>30</v>
      </c>
      <c r="J2303" s="119" t="s">
        <v>30</v>
      </c>
      <c r="K2303" s="119" t="s">
        <v>30</v>
      </c>
      <c r="L2303" s="119" t="s">
        <v>30</v>
      </c>
      <c r="M2303" s="119" t="s">
        <v>30</v>
      </c>
      <c r="N2303" s="119" t="s">
        <v>30</v>
      </c>
      <c r="O2303" s="119" t="s">
        <v>27</v>
      </c>
      <c r="P2303" s="119" t="s">
        <v>1517</v>
      </c>
      <c r="Q2303" s="122" t="s">
        <v>901</v>
      </c>
      <c r="R2303" s="123">
        <v>18978755195</v>
      </c>
      <c r="S2303" s="119" t="s">
        <v>1517</v>
      </c>
      <c r="T2303" s="119" t="s">
        <v>20280</v>
      </c>
      <c r="U2303" s="122" t="s">
        <v>20716</v>
      </c>
      <c r="V2303" s="123" t="s">
        <v>21926</v>
      </c>
      <c r="W2303" s="124" t="s">
        <v>363</v>
      </c>
      <c r="X2303" t="s">
        <v>6460</v>
      </c>
      <c r="AA2303">
        <f ca="1" t="shared" si="71"/>
        <v>16</v>
      </c>
    </row>
    <row r="2304" spans="1:27">
      <c r="A2304" s="119">
        <v>25</v>
      </c>
      <c r="B2304" s="89" t="str">
        <f t="shared" si="70"/>
        <v>452731200405020320</v>
      </c>
      <c r="C2304" s="113" t="s">
        <v>363</v>
      </c>
      <c r="D2304" s="120" t="s">
        <v>9231</v>
      </c>
      <c r="E2304" s="119" t="s">
        <v>143</v>
      </c>
      <c r="F2304" s="119" t="s">
        <v>20178</v>
      </c>
      <c r="G2304" s="119" t="s">
        <v>20608</v>
      </c>
      <c r="H2304" s="121" t="s">
        <v>9230</v>
      </c>
      <c r="I2304" s="113" t="s">
        <v>30</v>
      </c>
      <c r="J2304" s="119" t="s">
        <v>30</v>
      </c>
      <c r="K2304" s="119" t="s">
        <v>30</v>
      </c>
      <c r="L2304" s="119" t="s">
        <v>30</v>
      </c>
      <c r="M2304" s="119" t="s">
        <v>30</v>
      </c>
      <c r="N2304" s="119" t="s">
        <v>30</v>
      </c>
      <c r="O2304" s="119" t="s">
        <v>27</v>
      </c>
      <c r="P2304" s="119" t="s">
        <v>1517</v>
      </c>
      <c r="Q2304" s="122" t="s">
        <v>9233</v>
      </c>
      <c r="R2304" s="123">
        <v>15878689010</v>
      </c>
      <c r="S2304" s="119" t="s">
        <v>1517</v>
      </c>
      <c r="T2304" s="119" t="s">
        <v>20280</v>
      </c>
      <c r="U2304" s="122" t="s">
        <v>20668</v>
      </c>
      <c r="V2304" s="123" t="s">
        <v>22477</v>
      </c>
      <c r="W2304" s="124" t="s">
        <v>363</v>
      </c>
      <c r="X2304" t="s">
        <v>9232</v>
      </c>
      <c r="AA2304">
        <f ca="1" t="shared" si="71"/>
        <v>17</v>
      </c>
    </row>
    <row r="2305" spans="1:27">
      <c r="A2305" s="119">
        <v>26</v>
      </c>
      <c r="B2305" s="89" t="str">
        <f t="shared" si="70"/>
        <v>452731200305222427</v>
      </c>
      <c r="C2305" s="113" t="s">
        <v>363</v>
      </c>
      <c r="D2305" s="120" t="s">
        <v>9235</v>
      </c>
      <c r="E2305" s="119" t="s">
        <v>143</v>
      </c>
      <c r="F2305" s="119" t="s">
        <v>20178</v>
      </c>
      <c r="G2305" s="119" t="s">
        <v>20172</v>
      </c>
      <c r="H2305" s="121" t="s">
        <v>9234</v>
      </c>
      <c r="I2305" s="113" t="s">
        <v>27</v>
      </c>
      <c r="J2305" s="119" t="s">
        <v>30</v>
      </c>
      <c r="K2305" s="119" t="s">
        <v>30</v>
      </c>
      <c r="L2305" s="119" t="s">
        <v>30</v>
      </c>
      <c r="M2305" s="119" t="s">
        <v>30</v>
      </c>
      <c r="N2305" s="119" t="s">
        <v>30</v>
      </c>
      <c r="O2305" s="119" t="s">
        <v>27</v>
      </c>
      <c r="P2305" s="119" t="s">
        <v>1517</v>
      </c>
      <c r="Q2305" s="122" t="s">
        <v>9236</v>
      </c>
      <c r="R2305" s="123">
        <v>13557783826</v>
      </c>
      <c r="S2305" s="119" t="s">
        <v>1517</v>
      </c>
      <c r="T2305" s="119" t="s">
        <v>20191</v>
      </c>
      <c r="U2305" s="122" t="s">
        <v>20570</v>
      </c>
      <c r="V2305" s="123" t="s">
        <v>20180</v>
      </c>
      <c r="W2305" s="124" t="s">
        <v>363</v>
      </c>
      <c r="X2305" t="s">
        <v>8484</v>
      </c>
      <c r="AA2305">
        <f ca="1" t="shared" si="71"/>
        <v>18</v>
      </c>
    </row>
    <row r="2306" spans="1:27">
      <c r="A2306" s="119">
        <v>27</v>
      </c>
      <c r="B2306" s="89" t="str">
        <f t="shared" si="70"/>
        <v>450121200501150929</v>
      </c>
      <c r="C2306" s="113" t="s">
        <v>363</v>
      </c>
      <c r="D2306" s="120" t="s">
        <v>9238</v>
      </c>
      <c r="E2306" s="119" t="s">
        <v>143</v>
      </c>
      <c r="F2306" s="119" t="s">
        <v>20131</v>
      </c>
      <c r="G2306" s="119" t="s">
        <v>22169</v>
      </c>
      <c r="H2306" s="121" t="s">
        <v>9237</v>
      </c>
      <c r="I2306" s="113" t="s">
        <v>30</v>
      </c>
      <c r="J2306" s="119" t="s">
        <v>30</v>
      </c>
      <c r="K2306" s="119" t="s">
        <v>30</v>
      </c>
      <c r="L2306" s="119" t="s">
        <v>30</v>
      </c>
      <c r="M2306" s="119" t="s">
        <v>30</v>
      </c>
      <c r="N2306" s="119" t="s">
        <v>30</v>
      </c>
      <c r="O2306" s="119" t="s">
        <v>27</v>
      </c>
      <c r="P2306" s="119" t="s">
        <v>9309</v>
      </c>
      <c r="Q2306" s="122" t="s">
        <v>9240</v>
      </c>
      <c r="R2306" s="123">
        <v>18707781096</v>
      </c>
      <c r="S2306" s="119" t="s">
        <v>9309</v>
      </c>
      <c r="T2306" s="119" t="s">
        <v>22478</v>
      </c>
      <c r="U2306" s="122" t="s">
        <v>22479</v>
      </c>
      <c r="V2306" s="123" t="s">
        <v>22480</v>
      </c>
      <c r="W2306" s="124" t="s">
        <v>363</v>
      </c>
      <c r="X2306" t="s">
        <v>9239</v>
      </c>
      <c r="AA2306">
        <f ca="1" t="shared" si="71"/>
        <v>16</v>
      </c>
    </row>
    <row r="2307" spans="1:27">
      <c r="A2307" s="119">
        <v>28</v>
      </c>
      <c r="B2307" s="89" t="str">
        <f t="shared" ref="B2307:B2370" si="72">H2307</f>
        <v>452730200606186224</v>
      </c>
      <c r="C2307" s="113" t="s">
        <v>363</v>
      </c>
      <c r="D2307" s="120" t="s">
        <v>22481</v>
      </c>
      <c r="E2307" s="119" t="s">
        <v>143</v>
      </c>
      <c r="F2307" s="119" t="s">
        <v>20131</v>
      </c>
      <c r="G2307" s="119" t="s">
        <v>21458</v>
      </c>
      <c r="H2307" s="121" t="s">
        <v>22482</v>
      </c>
      <c r="I2307" s="113" t="s">
        <v>30</v>
      </c>
      <c r="J2307" s="119" t="s">
        <v>30</v>
      </c>
      <c r="K2307" s="119" t="s">
        <v>30</v>
      </c>
      <c r="L2307" s="119" t="s">
        <v>30</v>
      </c>
      <c r="M2307" s="119" t="s">
        <v>30</v>
      </c>
      <c r="N2307" s="119" t="s">
        <v>30</v>
      </c>
      <c r="O2307" s="119" t="s">
        <v>27</v>
      </c>
      <c r="P2307" s="119" t="s">
        <v>18438</v>
      </c>
      <c r="Q2307" s="122" t="s">
        <v>22483</v>
      </c>
      <c r="R2307" s="123">
        <v>13207712535</v>
      </c>
      <c r="S2307" s="119" t="s">
        <v>18438</v>
      </c>
      <c r="T2307" s="119" t="s">
        <v>21131</v>
      </c>
      <c r="U2307" s="122" t="s">
        <v>22484</v>
      </c>
      <c r="V2307" s="123" t="s">
        <v>21375</v>
      </c>
      <c r="W2307" s="124" t="s">
        <v>363</v>
      </c>
      <c r="X2307" t="s">
        <v>22485</v>
      </c>
      <c r="AA2307">
        <f ca="1" t="shared" si="71"/>
        <v>15</v>
      </c>
    </row>
    <row r="2308" spans="1:27">
      <c r="A2308" s="119">
        <v>29</v>
      </c>
      <c r="B2308" s="89" t="str">
        <f t="shared" si="72"/>
        <v>451229200308022121</v>
      </c>
      <c r="C2308" s="113" t="s">
        <v>363</v>
      </c>
      <c r="D2308" s="120" t="s">
        <v>9242</v>
      </c>
      <c r="E2308" s="119" t="s">
        <v>143</v>
      </c>
      <c r="F2308" s="119" t="s">
        <v>20178</v>
      </c>
      <c r="G2308" s="119" t="s">
        <v>20163</v>
      </c>
      <c r="H2308" s="121" t="s">
        <v>9241</v>
      </c>
      <c r="I2308" s="113" t="s">
        <v>27</v>
      </c>
      <c r="J2308" s="119" t="s">
        <v>30</v>
      </c>
      <c r="K2308" s="119" t="s">
        <v>30</v>
      </c>
      <c r="L2308" s="119" t="s">
        <v>30</v>
      </c>
      <c r="M2308" s="119" t="s">
        <v>30</v>
      </c>
      <c r="N2308" s="119" t="s">
        <v>30</v>
      </c>
      <c r="O2308" s="119" t="s">
        <v>27</v>
      </c>
      <c r="P2308" s="119" t="s">
        <v>1517</v>
      </c>
      <c r="Q2308" s="122" t="s">
        <v>9244</v>
      </c>
      <c r="R2308" s="123">
        <v>19107884439</v>
      </c>
      <c r="S2308" s="119" t="s">
        <v>1517</v>
      </c>
      <c r="T2308" s="119" t="s">
        <v>20240</v>
      </c>
      <c r="U2308" s="122" t="s">
        <v>22486</v>
      </c>
      <c r="V2308" s="123" t="s">
        <v>22487</v>
      </c>
      <c r="W2308" s="124" t="s">
        <v>363</v>
      </c>
      <c r="X2308" t="s">
        <v>19306</v>
      </c>
      <c r="AA2308">
        <f ca="1" t="shared" ref="AA2308:AA2371" si="73">DATEDIF(TEXT(MID(H2308,7,8),"00-00-00"),TODAY(),"y")</f>
        <v>18</v>
      </c>
    </row>
    <row r="2309" spans="1:27">
      <c r="A2309" s="119">
        <v>30</v>
      </c>
      <c r="B2309" s="89" t="str">
        <f t="shared" si="72"/>
        <v>451229200311222124</v>
      </c>
      <c r="C2309" s="113" t="s">
        <v>363</v>
      </c>
      <c r="D2309" s="120" t="s">
        <v>9246</v>
      </c>
      <c r="E2309" s="119" t="s">
        <v>143</v>
      </c>
      <c r="F2309" s="119" t="s">
        <v>20178</v>
      </c>
      <c r="G2309" s="119" t="s">
        <v>20423</v>
      </c>
      <c r="H2309" s="121" t="s">
        <v>9245</v>
      </c>
      <c r="I2309" s="113" t="s">
        <v>27</v>
      </c>
      <c r="J2309" s="119" t="s">
        <v>30</v>
      </c>
      <c r="K2309" s="119" t="s">
        <v>30</v>
      </c>
      <c r="L2309" s="119" t="s">
        <v>30</v>
      </c>
      <c r="M2309" s="119" t="s">
        <v>27</v>
      </c>
      <c r="N2309" s="119" t="s">
        <v>30</v>
      </c>
      <c r="O2309" s="119" t="s">
        <v>27</v>
      </c>
      <c r="P2309" s="119" t="s">
        <v>1517</v>
      </c>
      <c r="Q2309" s="122" t="s">
        <v>5537</v>
      </c>
      <c r="R2309" s="123">
        <v>15777800706</v>
      </c>
      <c r="S2309" s="119" t="s">
        <v>1517</v>
      </c>
      <c r="T2309" s="119" t="s">
        <v>20240</v>
      </c>
      <c r="U2309" s="122" t="s">
        <v>20417</v>
      </c>
      <c r="V2309" s="123" t="s">
        <v>20804</v>
      </c>
      <c r="W2309" s="124" t="s">
        <v>363</v>
      </c>
      <c r="X2309" t="s">
        <v>1750</v>
      </c>
      <c r="AA2309">
        <f ca="1" t="shared" si="73"/>
        <v>17</v>
      </c>
    </row>
    <row r="2310" spans="1:27">
      <c r="A2310" s="119">
        <v>31</v>
      </c>
      <c r="B2310" s="89" t="str">
        <f t="shared" si="72"/>
        <v>452731200305160326</v>
      </c>
      <c r="C2310" s="113" t="s">
        <v>363</v>
      </c>
      <c r="D2310" s="120" t="s">
        <v>9248</v>
      </c>
      <c r="E2310" s="119" t="s">
        <v>143</v>
      </c>
      <c r="F2310" s="119" t="s">
        <v>20178</v>
      </c>
      <c r="G2310" s="119" t="s">
        <v>20172</v>
      </c>
      <c r="H2310" s="121" t="s">
        <v>9247</v>
      </c>
      <c r="I2310" s="113" t="s">
        <v>30</v>
      </c>
      <c r="J2310" s="119" t="s">
        <v>30</v>
      </c>
      <c r="K2310" s="119" t="s">
        <v>30</v>
      </c>
      <c r="L2310" s="119" t="s">
        <v>30</v>
      </c>
      <c r="M2310" s="119" t="s">
        <v>30</v>
      </c>
      <c r="N2310" s="119" t="s">
        <v>30</v>
      </c>
      <c r="O2310" s="119" t="s">
        <v>27</v>
      </c>
      <c r="P2310" s="119" t="s">
        <v>1517</v>
      </c>
      <c r="Q2310" s="122" t="s">
        <v>9249</v>
      </c>
      <c r="R2310" s="123">
        <v>18070810052</v>
      </c>
      <c r="S2310" s="119" t="s">
        <v>1517</v>
      </c>
      <c r="T2310" s="119" t="s">
        <v>20280</v>
      </c>
      <c r="U2310" s="122" t="s">
        <v>21018</v>
      </c>
      <c r="V2310" s="123" t="s">
        <v>21241</v>
      </c>
      <c r="W2310" s="124" t="s">
        <v>363</v>
      </c>
      <c r="X2310" t="s">
        <v>3470</v>
      </c>
      <c r="AA2310">
        <f ca="1" t="shared" si="73"/>
        <v>18</v>
      </c>
    </row>
    <row r="2311" spans="1:27">
      <c r="A2311" s="119">
        <v>32</v>
      </c>
      <c r="B2311" s="89" t="str">
        <f t="shared" si="72"/>
        <v>452731200305121829</v>
      </c>
      <c r="C2311" s="113" t="s">
        <v>363</v>
      </c>
      <c r="D2311" s="120" t="s">
        <v>9251</v>
      </c>
      <c r="E2311" s="119" t="s">
        <v>143</v>
      </c>
      <c r="F2311" s="119" t="s">
        <v>20131</v>
      </c>
      <c r="G2311" s="119" t="s">
        <v>20172</v>
      </c>
      <c r="H2311" s="121" t="s">
        <v>9250</v>
      </c>
      <c r="I2311" s="113" t="s">
        <v>30</v>
      </c>
      <c r="J2311" s="119" t="s">
        <v>30</v>
      </c>
      <c r="K2311" s="119" t="s">
        <v>27</v>
      </c>
      <c r="L2311" s="119" t="s">
        <v>30</v>
      </c>
      <c r="M2311" s="119" t="s">
        <v>30</v>
      </c>
      <c r="N2311" s="119" t="s">
        <v>30</v>
      </c>
      <c r="O2311" s="119" t="s">
        <v>27</v>
      </c>
      <c r="P2311" s="119" t="s">
        <v>1517</v>
      </c>
      <c r="Q2311" s="122" t="s">
        <v>9253</v>
      </c>
      <c r="R2311" s="123">
        <v>15078902615</v>
      </c>
      <c r="S2311" s="119" t="s">
        <v>1517</v>
      </c>
      <c r="T2311" s="119" t="s">
        <v>20211</v>
      </c>
      <c r="U2311" s="122" t="s">
        <v>21060</v>
      </c>
      <c r="V2311" s="123" t="s">
        <v>22488</v>
      </c>
      <c r="W2311" s="124" t="s">
        <v>363</v>
      </c>
      <c r="X2311" t="s">
        <v>9252</v>
      </c>
      <c r="AA2311">
        <f ca="1" t="shared" si="73"/>
        <v>18</v>
      </c>
    </row>
    <row r="2312" spans="1:27">
      <c r="A2312" s="119">
        <v>33</v>
      </c>
      <c r="B2312" s="89" t="str">
        <f t="shared" si="72"/>
        <v>452731200404161826</v>
      </c>
      <c r="C2312" s="113" t="s">
        <v>363</v>
      </c>
      <c r="D2312" s="120" t="s">
        <v>9255</v>
      </c>
      <c r="E2312" s="119" t="s">
        <v>143</v>
      </c>
      <c r="F2312" s="119" t="s">
        <v>20131</v>
      </c>
      <c r="G2312" s="119" t="s">
        <v>20255</v>
      </c>
      <c r="H2312" s="121" t="s">
        <v>9254</v>
      </c>
      <c r="I2312" s="113" t="s">
        <v>30</v>
      </c>
      <c r="J2312" s="119" t="s">
        <v>30</v>
      </c>
      <c r="K2312" s="119" t="s">
        <v>27</v>
      </c>
      <c r="L2312" s="119" t="s">
        <v>30</v>
      </c>
      <c r="M2312" s="119" t="s">
        <v>30</v>
      </c>
      <c r="N2312" s="119" t="s">
        <v>30</v>
      </c>
      <c r="O2312" s="119" t="s">
        <v>27</v>
      </c>
      <c r="P2312" s="119" t="s">
        <v>1517</v>
      </c>
      <c r="Q2312" s="122" t="s">
        <v>9256</v>
      </c>
      <c r="R2312" s="123">
        <v>13557181302</v>
      </c>
      <c r="S2312" s="119" t="s">
        <v>1517</v>
      </c>
      <c r="T2312" s="119" t="s">
        <v>20208</v>
      </c>
      <c r="U2312" s="122" t="s">
        <v>20720</v>
      </c>
      <c r="V2312" s="123" t="s">
        <v>20438</v>
      </c>
      <c r="W2312" s="124" t="s">
        <v>363</v>
      </c>
      <c r="X2312" t="s">
        <v>7722</v>
      </c>
      <c r="AA2312">
        <f ca="1" t="shared" si="73"/>
        <v>17</v>
      </c>
    </row>
    <row r="2313" spans="1:27">
      <c r="A2313" s="119">
        <v>34</v>
      </c>
      <c r="B2313" s="89" t="str">
        <f t="shared" si="72"/>
        <v>452731200304104226</v>
      </c>
      <c r="C2313" s="113" t="s">
        <v>363</v>
      </c>
      <c r="D2313" s="120" t="s">
        <v>9259</v>
      </c>
      <c r="E2313" s="119" t="s">
        <v>143</v>
      </c>
      <c r="F2313" s="119" t="s">
        <v>20131</v>
      </c>
      <c r="G2313" s="119" t="s">
        <v>20154</v>
      </c>
      <c r="H2313" s="121" t="s">
        <v>9258</v>
      </c>
      <c r="I2313" s="113" t="s">
        <v>30</v>
      </c>
      <c r="J2313" s="119" t="s">
        <v>30</v>
      </c>
      <c r="K2313" s="119" t="s">
        <v>27</v>
      </c>
      <c r="L2313" s="119" t="s">
        <v>30</v>
      </c>
      <c r="M2313" s="119" t="s">
        <v>30</v>
      </c>
      <c r="N2313" s="119" t="s">
        <v>27</v>
      </c>
      <c r="O2313" s="119" t="s">
        <v>27</v>
      </c>
      <c r="P2313" s="119" t="s">
        <v>1517</v>
      </c>
      <c r="Q2313" s="122" t="s">
        <v>9260</v>
      </c>
      <c r="R2313" s="123">
        <v>13677780268</v>
      </c>
      <c r="S2313" s="119" t="s">
        <v>1517</v>
      </c>
      <c r="T2313" s="119" t="s">
        <v>20133</v>
      </c>
      <c r="U2313" s="122" t="s">
        <v>20298</v>
      </c>
      <c r="V2313" s="123" t="s">
        <v>22432</v>
      </c>
      <c r="W2313" s="124" t="s">
        <v>363</v>
      </c>
      <c r="X2313" t="s">
        <v>9072</v>
      </c>
      <c r="AA2313">
        <f ca="1" t="shared" si="73"/>
        <v>18</v>
      </c>
    </row>
    <row r="2314" spans="1:27">
      <c r="A2314" s="119">
        <v>35</v>
      </c>
      <c r="B2314" s="89" t="str">
        <f t="shared" si="72"/>
        <v>451229200309200022</v>
      </c>
      <c r="C2314" s="113" t="s">
        <v>363</v>
      </c>
      <c r="D2314" s="120" t="s">
        <v>5082</v>
      </c>
      <c r="E2314" s="119" t="s">
        <v>143</v>
      </c>
      <c r="F2314" s="119" t="s">
        <v>20131</v>
      </c>
      <c r="G2314" s="119" t="s">
        <v>20168</v>
      </c>
      <c r="H2314" s="121" t="s">
        <v>9261</v>
      </c>
      <c r="I2314" s="113" t="s">
        <v>30</v>
      </c>
      <c r="J2314" s="119" t="s">
        <v>30</v>
      </c>
      <c r="K2314" s="119" t="s">
        <v>30</v>
      </c>
      <c r="L2314" s="119" t="s">
        <v>30</v>
      </c>
      <c r="M2314" s="119" t="s">
        <v>30</v>
      </c>
      <c r="N2314" s="119" t="s">
        <v>30</v>
      </c>
      <c r="O2314" s="119" t="s">
        <v>27</v>
      </c>
      <c r="P2314" s="119" t="s">
        <v>1517</v>
      </c>
      <c r="Q2314" s="122" t="s">
        <v>9262</v>
      </c>
      <c r="R2314" s="123">
        <v>13877821897</v>
      </c>
      <c r="S2314" s="119" t="s">
        <v>1517</v>
      </c>
      <c r="T2314" s="119" t="s">
        <v>1517</v>
      </c>
      <c r="U2314" s="122" t="s">
        <v>20645</v>
      </c>
      <c r="V2314" s="123" t="s">
        <v>21231</v>
      </c>
      <c r="W2314" s="124" t="s">
        <v>363</v>
      </c>
      <c r="X2314" t="s">
        <v>17847</v>
      </c>
      <c r="AA2314">
        <f ca="1" t="shared" si="73"/>
        <v>17</v>
      </c>
    </row>
    <row r="2315" spans="1:27">
      <c r="A2315" s="119">
        <v>36</v>
      </c>
      <c r="B2315" s="89" t="str">
        <f t="shared" si="72"/>
        <v>451229200302073622</v>
      </c>
      <c r="C2315" s="113" t="s">
        <v>363</v>
      </c>
      <c r="D2315" s="120" t="s">
        <v>9264</v>
      </c>
      <c r="E2315" s="119" t="s">
        <v>143</v>
      </c>
      <c r="F2315" s="119" t="s">
        <v>20205</v>
      </c>
      <c r="G2315" s="119" t="s">
        <v>20161</v>
      </c>
      <c r="H2315" s="121" t="s">
        <v>9263</v>
      </c>
      <c r="I2315" s="113" t="s">
        <v>27</v>
      </c>
      <c r="J2315" s="119" t="s">
        <v>30</v>
      </c>
      <c r="K2315" s="119" t="s">
        <v>30</v>
      </c>
      <c r="L2315" s="119" t="s">
        <v>30</v>
      </c>
      <c r="M2315" s="119" t="s">
        <v>30</v>
      </c>
      <c r="N2315" s="119" t="s">
        <v>30</v>
      </c>
      <c r="O2315" s="119" t="s">
        <v>30</v>
      </c>
      <c r="P2315" s="119" t="s">
        <v>1517</v>
      </c>
      <c r="Q2315" s="122" t="s">
        <v>9265</v>
      </c>
      <c r="R2315" s="123">
        <v>13471615877</v>
      </c>
      <c r="S2315" s="119" t="s">
        <v>1517</v>
      </c>
      <c r="T2315" s="119" t="s">
        <v>20158</v>
      </c>
      <c r="U2315" s="122" t="s">
        <v>21008</v>
      </c>
      <c r="V2315" s="123" t="s">
        <v>22198</v>
      </c>
      <c r="W2315" s="124" t="s">
        <v>363</v>
      </c>
      <c r="X2315" t="s">
        <v>19261</v>
      </c>
      <c r="AA2315">
        <f ca="1" t="shared" si="73"/>
        <v>18</v>
      </c>
    </row>
    <row r="2316" spans="1:27">
      <c r="A2316" s="119">
        <v>37</v>
      </c>
      <c r="B2316" s="89" t="str">
        <f t="shared" si="72"/>
        <v>452731200407040018</v>
      </c>
      <c r="C2316" s="113" t="s">
        <v>363</v>
      </c>
      <c r="D2316" s="120" t="s">
        <v>9267</v>
      </c>
      <c r="E2316" s="119" t="s">
        <v>24</v>
      </c>
      <c r="F2316" s="119" t="s">
        <v>20131</v>
      </c>
      <c r="G2316" s="119" t="s">
        <v>20271</v>
      </c>
      <c r="H2316" s="121" t="s">
        <v>9266</v>
      </c>
      <c r="I2316" s="113" t="s">
        <v>30</v>
      </c>
      <c r="J2316" s="119" t="s">
        <v>30</v>
      </c>
      <c r="K2316" s="119" t="s">
        <v>27</v>
      </c>
      <c r="L2316" s="119" t="s">
        <v>30</v>
      </c>
      <c r="M2316" s="119" t="s">
        <v>30</v>
      </c>
      <c r="N2316" s="119" t="s">
        <v>30</v>
      </c>
      <c r="O2316" s="119" t="s">
        <v>30</v>
      </c>
      <c r="P2316" s="119" t="s">
        <v>1517</v>
      </c>
      <c r="Q2316" s="122" t="s">
        <v>9269</v>
      </c>
      <c r="R2316" s="123">
        <v>13481158774</v>
      </c>
      <c r="S2316" s="119" t="s">
        <v>1517</v>
      </c>
      <c r="T2316" s="119" t="s">
        <v>1517</v>
      </c>
      <c r="U2316" s="122" t="s">
        <v>20740</v>
      </c>
      <c r="V2316" s="123" t="s">
        <v>22489</v>
      </c>
      <c r="W2316" s="124" t="s">
        <v>363</v>
      </c>
      <c r="X2316" t="s">
        <v>17906</v>
      </c>
      <c r="AA2316">
        <f ca="1" t="shared" si="73"/>
        <v>17</v>
      </c>
    </row>
    <row r="2317" spans="1:27">
      <c r="A2317" s="119">
        <v>38</v>
      </c>
      <c r="B2317" s="89" t="str">
        <f t="shared" si="72"/>
        <v>451229200307061225</v>
      </c>
      <c r="C2317" s="113" t="s">
        <v>363</v>
      </c>
      <c r="D2317" s="120" t="s">
        <v>9271</v>
      </c>
      <c r="E2317" s="119" t="s">
        <v>143</v>
      </c>
      <c r="F2317" s="119" t="s">
        <v>20205</v>
      </c>
      <c r="G2317" s="119" t="s">
        <v>20214</v>
      </c>
      <c r="H2317" s="121" t="s">
        <v>9270</v>
      </c>
      <c r="I2317" s="113" t="s">
        <v>30</v>
      </c>
      <c r="J2317" s="119" t="s">
        <v>30</v>
      </c>
      <c r="K2317" s="119" t="s">
        <v>27</v>
      </c>
      <c r="L2317" s="119" t="s">
        <v>30</v>
      </c>
      <c r="M2317" s="119" t="s">
        <v>30</v>
      </c>
      <c r="N2317" s="119" t="s">
        <v>30</v>
      </c>
      <c r="O2317" s="119" t="s">
        <v>27</v>
      </c>
      <c r="P2317" s="119" t="s">
        <v>1517</v>
      </c>
      <c r="Q2317" s="122" t="s">
        <v>9272</v>
      </c>
      <c r="R2317" s="123">
        <v>18778023348</v>
      </c>
      <c r="S2317" s="119" t="s">
        <v>1517</v>
      </c>
      <c r="T2317" s="119" t="s">
        <v>20169</v>
      </c>
      <c r="U2317" s="122" t="s">
        <v>20604</v>
      </c>
      <c r="V2317" s="123" t="s">
        <v>21179</v>
      </c>
      <c r="W2317" s="124" t="s">
        <v>363</v>
      </c>
      <c r="X2317" t="s">
        <v>19307</v>
      </c>
      <c r="AA2317">
        <f ca="1" t="shared" si="73"/>
        <v>18</v>
      </c>
    </row>
    <row r="2318" spans="1:27">
      <c r="A2318" s="119">
        <v>39</v>
      </c>
      <c r="B2318" s="89" t="str">
        <f t="shared" si="72"/>
        <v>451229200501010325</v>
      </c>
      <c r="C2318" s="113" t="s">
        <v>363</v>
      </c>
      <c r="D2318" s="120" t="s">
        <v>9274</v>
      </c>
      <c r="E2318" s="119" t="s">
        <v>143</v>
      </c>
      <c r="F2318" s="119" t="s">
        <v>20178</v>
      </c>
      <c r="G2318" s="119" t="s">
        <v>22169</v>
      </c>
      <c r="H2318" s="121" t="s">
        <v>9273</v>
      </c>
      <c r="I2318" s="113" t="s">
        <v>27</v>
      </c>
      <c r="J2318" s="119" t="s">
        <v>27</v>
      </c>
      <c r="K2318" s="119" t="s">
        <v>30</v>
      </c>
      <c r="L2318" s="119" t="s">
        <v>30</v>
      </c>
      <c r="M2318" s="119" t="s">
        <v>30</v>
      </c>
      <c r="N2318" s="119" t="s">
        <v>30</v>
      </c>
      <c r="O2318" s="119" t="s">
        <v>30</v>
      </c>
      <c r="P2318" s="119" t="s">
        <v>1517</v>
      </c>
      <c r="Q2318" s="122" t="s">
        <v>9276</v>
      </c>
      <c r="R2318" s="123">
        <v>19907882778</v>
      </c>
      <c r="S2318" s="119" t="s">
        <v>1517</v>
      </c>
      <c r="T2318" s="119" t="s">
        <v>20280</v>
      </c>
      <c r="U2318" s="122" t="s">
        <v>20284</v>
      </c>
      <c r="V2318" s="123" t="s">
        <v>22490</v>
      </c>
      <c r="W2318" s="124" t="s">
        <v>363</v>
      </c>
      <c r="X2318" t="s">
        <v>9275</v>
      </c>
      <c r="AA2318">
        <f ca="1" t="shared" si="73"/>
        <v>16</v>
      </c>
    </row>
    <row r="2319" spans="1:27">
      <c r="A2319" s="119">
        <v>40</v>
      </c>
      <c r="B2319" s="89" t="str">
        <f t="shared" si="72"/>
        <v>452731200408065428</v>
      </c>
      <c r="C2319" s="113" t="s">
        <v>363</v>
      </c>
      <c r="D2319" s="120" t="s">
        <v>9278</v>
      </c>
      <c r="E2319" s="119" t="s">
        <v>143</v>
      </c>
      <c r="F2319" s="119" t="s">
        <v>20131</v>
      </c>
      <c r="G2319" s="119" t="s">
        <v>20757</v>
      </c>
      <c r="H2319" s="121" t="s">
        <v>9277</v>
      </c>
      <c r="I2319" s="113" t="s">
        <v>30</v>
      </c>
      <c r="J2319" s="119" t="s">
        <v>30</v>
      </c>
      <c r="K2319" s="119" t="s">
        <v>30</v>
      </c>
      <c r="L2319" s="119" t="s">
        <v>30</v>
      </c>
      <c r="M2319" s="119" t="s">
        <v>30</v>
      </c>
      <c r="N2319" s="119" t="s">
        <v>30</v>
      </c>
      <c r="O2319" s="119" t="s">
        <v>27</v>
      </c>
      <c r="P2319" s="119" t="s">
        <v>1517</v>
      </c>
      <c r="Q2319" s="122" t="s">
        <v>9280</v>
      </c>
      <c r="R2319" s="123">
        <v>13877817961</v>
      </c>
      <c r="S2319" s="119" t="s">
        <v>1517</v>
      </c>
      <c r="T2319" s="119" t="s">
        <v>20144</v>
      </c>
      <c r="U2319" s="122" t="s">
        <v>21136</v>
      </c>
      <c r="V2319" s="123" t="s">
        <v>20808</v>
      </c>
      <c r="W2319" s="124" t="s">
        <v>363</v>
      </c>
      <c r="X2319" t="s">
        <v>9279</v>
      </c>
      <c r="AA2319">
        <f ca="1" t="shared" si="73"/>
        <v>17</v>
      </c>
    </row>
    <row r="2320" spans="1:27">
      <c r="A2320" s="119">
        <v>41</v>
      </c>
      <c r="B2320" s="89" t="str">
        <f t="shared" si="72"/>
        <v>451229200301022743</v>
      </c>
      <c r="C2320" s="113" t="s">
        <v>363</v>
      </c>
      <c r="D2320" s="120" t="s">
        <v>9282</v>
      </c>
      <c r="E2320" s="119" t="s">
        <v>143</v>
      </c>
      <c r="F2320" s="119" t="s">
        <v>20178</v>
      </c>
      <c r="G2320" s="119" t="s">
        <v>20157</v>
      </c>
      <c r="H2320" s="121" t="s">
        <v>9281</v>
      </c>
      <c r="I2320" s="113" t="s">
        <v>30</v>
      </c>
      <c r="J2320" s="119" t="s">
        <v>27</v>
      </c>
      <c r="K2320" s="119" t="s">
        <v>30</v>
      </c>
      <c r="L2320" s="119" t="s">
        <v>30</v>
      </c>
      <c r="M2320" s="119" t="s">
        <v>30</v>
      </c>
      <c r="N2320" s="119" t="s">
        <v>30</v>
      </c>
      <c r="O2320" s="119" t="s">
        <v>27</v>
      </c>
      <c r="P2320" s="119" t="s">
        <v>1517</v>
      </c>
      <c r="Q2320" s="122" t="s">
        <v>2534</v>
      </c>
      <c r="R2320" s="123">
        <v>18077895748</v>
      </c>
      <c r="S2320" s="119" t="s">
        <v>1517</v>
      </c>
      <c r="T2320" s="119" t="s">
        <v>20277</v>
      </c>
      <c r="U2320" s="122" t="s">
        <v>20279</v>
      </c>
      <c r="V2320" s="123" t="s">
        <v>20804</v>
      </c>
      <c r="W2320" s="124" t="s">
        <v>363</v>
      </c>
      <c r="X2320" t="s">
        <v>9283</v>
      </c>
      <c r="AA2320">
        <f ca="1" t="shared" si="73"/>
        <v>18</v>
      </c>
    </row>
    <row r="2321" spans="1:27">
      <c r="A2321" s="119">
        <v>42</v>
      </c>
      <c r="B2321" s="89" t="str">
        <f t="shared" si="72"/>
        <v>452731200309204824</v>
      </c>
      <c r="C2321" s="113" t="s">
        <v>363</v>
      </c>
      <c r="D2321" s="120" t="s">
        <v>9285</v>
      </c>
      <c r="E2321" s="119" t="s">
        <v>143</v>
      </c>
      <c r="F2321" s="119" t="s">
        <v>20131</v>
      </c>
      <c r="G2321" s="119" t="s">
        <v>20168</v>
      </c>
      <c r="H2321" s="121" t="s">
        <v>9284</v>
      </c>
      <c r="I2321" s="113" t="s">
        <v>30</v>
      </c>
      <c r="J2321" s="119" t="s">
        <v>30</v>
      </c>
      <c r="K2321" s="119" t="s">
        <v>30</v>
      </c>
      <c r="L2321" s="119" t="s">
        <v>30</v>
      </c>
      <c r="M2321" s="119" t="s">
        <v>30</v>
      </c>
      <c r="N2321" s="119" t="s">
        <v>30</v>
      </c>
      <c r="O2321" s="119" t="s">
        <v>27</v>
      </c>
      <c r="P2321" s="119" t="s">
        <v>1517</v>
      </c>
      <c r="Q2321" s="122" t="s">
        <v>9287</v>
      </c>
      <c r="R2321" s="123">
        <v>18707781648</v>
      </c>
      <c r="S2321" s="119" t="s">
        <v>1517</v>
      </c>
      <c r="T2321" s="119" t="s">
        <v>1517</v>
      </c>
      <c r="U2321" s="122" t="s">
        <v>20535</v>
      </c>
      <c r="V2321" s="123" t="s">
        <v>22491</v>
      </c>
      <c r="W2321" s="124" t="s">
        <v>363</v>
      </c>
      <c r="X2321" t="s">
        <v>17907</v>
      </c>
      <c r="AA2321">
        <f ca="1" t="shared" si="73"/>
        <v>17</v>
      </c>
    </row>
    <row r="2322" spans="1:27">
      <c r="A2322" s="119">
        <v>43</v>
      </c>
      <c r="B2322" s="89" t="str">
        <f t="shared" si="72"/>
        <v>451229200409112126</v>
      </c>
      <c r="C2322" s="113" t="s">
        <v>363</v>
      </c>
      <c r="D2322" s="120" t="s">
        <v>9289</v>
      </c>
      <c r="E2322" s="119" t="s">
        <v>143</v>
      </c>
      <c r="F2322" s="119" t="s">
        <v>20205</v>
      </c>
      <c r="G2322" s="119" t="s">
        <v>20351</v>
      </c>
      <c r="H2322" s="121" t="s">
        <v>9288</v>
      </c>
      <c r="I2322" s="113" t="s">
        <v>27</v>
      </c>
      <c r="J2322" s="119" t="s">
        <v>27</v>
      </c>
      <c r="K2322" s="119" t="s">
        <v>30</v>
      </c>
      <c r="L2322" s="119" t="s">
        <v>30</v>
      </c>
      <c r="M2322" s="119" t="s">
        <v>30</v>
      </c>
      <c r="N2322" s="119" t="s">
        <v>30</v>
      </c>
      <c r="O2322" s="119" t="s">
        <v>27</v>
      </c>
      <c r="P2322" s="119" t="s">
        <v>1517</v>
      </c>
      <c r="Q2322" s="122" t="s">
        <v>9290</v>
      </c>
      <c r="R2322" s="123">
        <v>15878688604</v>
      </c>
      <c r="S2322" s="119" t="s">
        <v>1517</v>
      </c>
      <c r="T2322" s="119" t="s">
        <v>20140</v>
      </c>
      <c r="U2322" s="122" t="s">
        <v>20714</v>
      </c>
      <c r="V2322" s="123" t="s">
        <v>20938</v>
      </c>
      <c r="W2322" s="124" t="s">
        <v>363</v>
      </c>
      <c r="X2322" t="s">
        <v>2264</v>
      </c>
      <c r="AA2322">
        <f ca="1" t="shared" si="73"/>
        <v>16</v>
      </c>
    </row>
    <row r="2323" spans="1:27">
      <c r="A2323" s="119">
        <v>44</v>
      </c>
      <c r="B2323" s="89" t="str">
        <f t="shared" si="72"/>
        <v>452731200407014821</v>
      </c>
      <c r="C2323" s="113" t="s">
        <v>363</v>
      </c>
      <c r="D2323" s="120" t="s">
        <v>9292</v>
      </c>
      <c r="E2323" s="119" t="s">
        <v>143</v>
      </c>
      <c r="F2323" s="119" t="s">
        <v>20131</v>
      </c>
      <c r="G2323" s="119" t="s">
        <v>20271</v>
      </c>
      <c r="H2323" s="121" t="s">
        <v>9291</v>
      </c>
      <c r="I2323" s="113" t="s">
        <v>30</v>
      </c>
      <c r="J2323" s="119" t="s">
        <v>30</v>
      </c>
      <c r="K2323" s="119" t="s">
        <v>30</v>
      </c>
      <c r="L2323" s="119" t="s">
        <v>30</v>
      </c>
      <c r="M2323" s="119" t="s">
        <v>30</v>
      </c>
      <c r="N2323" s="119" t="s">
        <v>30</v>
      </c>
      <c r="O2323" s="119" t="s">
        <v>27</v>
      </c>
      <c r="P2323" s="119" t="s">
        <v>1517</v>
      </c>
      <c r="Q2323" s="122" t="s">
        <v>9293</v>
      </c>
      <c r="R2323" s="123" t="s">
        <v>9294</v>
      </c>
      <c r="S2323" s="119" t="s">
        <v>8322</v>
      </c>
      <c r="T2323" s="119" t="s">
        <v>63</v>
      </c>
      <c r="U2323" s="122" t="s">
        <v>22317</v>
      </c>
      <c r="V2323" s="123" t="s">
        <v>20588</v>
      </c>
      <c r="W2323" s="124" t="s">
        <v>363</v>
      </c>
      <c r="X2323" t="s">
        <v>22492</v>
      </c>
      <c r="AA2323">
        <f ca="1" t="shared" si="73"/>
        <v>17</v>
      </c>
    </row>
    <row r="2324" spans="1:27">
      <c r="A2324" s="119">
        <v>45</v>
      </c>
      <c r="B2324" s="89" t="str">
        <f t="shared" si="72"/>
        <v>451229200302264218</v>
      </c>
      <c r="C2324" s="113" t="s">
        <v>363</v>
      </c>
      <c r="D2324" s="120" t="s">
        <v>9296</v>
      </c>
      <c r="E2324" s="119" t="s">
        <v>24</v>
      </c>
      <c r="F2324" s="119" t="s">
        <v>20131</v>
      </c>
      <c r="G2324" s="119" t="s">
        <v>20161</v>
      </c>
      <c r="H2324" s="121" t="s">
        <v>9295</v>
      </c>
      <c r="I2324" s="113" t="s">
        <v>30</v>
      </c>
      <c r="J2324" s="119" t="s">
        <v>30</v>
      </c>
      <c r="K2324" s="119" t="s">
        <v>30</v>
      </c>
      <c r="L2324" s="119" t="s">
        <v>30</v>
      </c>
      <c r="M2324" s="119" t="s">
        <v>30</v>
      </c>
      <c r="N2324" s="119" t="s">
        <v>30</v>
      </c>
      <c r="O2324" s="119" t="s">
        <v>27</v>
      </c>
      <c r="P2324" s="119" t="s">
        <v>1517</v>
      </c>
      <c r="Q2324" s="122" t="s">
        <v>9298</v>
      </c>
      <c r="R2324" s="123">
        <v>13557085890</v>
      </c>
      <c r="S2324" s="119" t="s">
        <v>1517</v>
      </c>
      <c r="T2324" s="119" t="s">
        <v>20133</v>
      </c>
      <c r="U2324" s="122" t="s">
        <v>20133</v>
      </c>
      <c r="V2324" s="123" t="s">
        <v>22493</v>
      </c>
      <c r="W2324" s="124" t="s">
        <v>363</v>
      </c>
      <c r="X2324" t="s">
        <v>9297</v>
      </c>
      <c r="AA2324">
        <f ca="1" t="shared" si="73"/>
        <v>18</v>
      </c>
    </row>
    <row r="2325" spans="1:27">
      <c r="A2325" s="119">
        <v>46</v>
      </c>
      <c r="B2325" s="89" t="str">
        <f t="shared" si="72"/>
        <v>451229200412083645</v>
      </c>
      <c r="C2325" s="113" t="s">
        <v>363</v>
      </c>
      <c r="D2325" s="120" t="s">
        <v>9300</v>
      </c>
      <c r="E2325" s="119" t="s">
        <v>143</v>
      </c>
      <c r="F2325" s="119" t="s">
        <v>20178</v>
      </c>
      <c r="G2325" s="119" t="s">
        <v>20996</v>
      </c>
      <c r="H2325" s="121" t="s">
        <v>9299</v>
      </c>
      <c r="I2325" s="113" t="s">
        <v>27</v>
      </c>
      <c r="J2325" s="119" t="s">
        <v>30</v>
      </c>
      <c r="K2325" s="119" t="s">
        <v>27</v>
      </c>
      <c r="L2325" s="119" t="s">
        <v>30</v>
      </c>
      <c r="M2325" s="119" t="s">
        <v>30</v>
      </c>
      <c r="N2325" s="119" t="s">
        <v>30</v>
      </c>
      <c r="O2325" s="119" t="s">
        <v>27</v>
      </c>
      <c r="P2325" s="119" t="s">
        <v>1517</v>
      </c>
      <c r="Q2325" s="122" t="s">
        <v>9302</v>
      </c>
      <c r="R2325" s="123">
        <v>15277843992</v>
      </c>
      <c r="S2325" s="119" t="s">
        <v>1517</v>
      </c>
      <c r="T2325" s="119" t="s">
        <v>20158</v>
      </c>
      <c r="U2325" s="122" t="s">
        <v>21168</v>
      </c>
      <c r="V2325" s="123" t="s">
        <v>21168</v>
      </c>
      <c r="W2325" s="124" t="s">
        <v>363</v>
      </c>
      <c r="X2325" t="s">
        <v>17909</v>
      </c>
      <c r="AA2325">
        <f ca="1" t="shared" si="73"/>
        <v>16</v>
      </c>
    </row>
    <row r="2326" spans="1:27">
      <c r="A2326" s="119">
        <v>47</v>
      </c>
      <c r="B2326" s="89" t="str">
        <f t="shared" si="72"/>
        <v>451229200410032449</v>
      </c>
      <c r="C2326" s="113" t="s">
        <v>363</v>
      </c>
      <c r="D2326" s="120" t="s">
        <v>9305</v>
      </c>
      <c r="E2326" s="119" t="s">
        <v>143</v>
      </c>
      <c r="F2326" s="119" t="s">
        <v>20205</v>
      </c>
      <c r="G2326" s="119" t="s">
        <v>20412</v>
      </c>
      <c r="H2326" s="121" t="s">
        <v>9304</v>
      </c>
      <c r="I2326" s="113" t="s">
        <v>27</v>
      </c>
      <c r="J2326" s="119" t="s">
        <v>30</v>
      </c>
      <c r="K2326" s="119" t="s">
        <v>27</v>
      </c>
      <c r="L2326" s="119" t="s">
        <v>30</v>
      </c>
      <c r="M2326" s="119" t="s">
        <v>30</v>
      </c>
      <c r="N2326" s="119" t="s">
        <v>30</v>
      </c>
      <c r="O2326" s="119" t="s">
        <v>27</v>
      </c>
      <c r="P2326" s="119" t="s">
        <v>1517</v>
      </c>
      <c r="Q2326" s="122" t="s">
        <v>9307</v>
      </c>
      <c r="R2326" s="123">
        <v>15007880856</v>
      </c>
      <c r="S2326" s="119" t="s">
        <v>1517</v>
      </c>
      <c r="T2326" s="119" t="s">
        <v>20191</v>
      </c>
      <c r="U2326" s="122" t="s">
        <v>20877</v>
      </c>
      <c r="V2326" s="123" t="s">
        <v>22494</v>
      </c>
      <c r="W2326" s="124" t="s">
        <v>363</v>
      </c>
      <c r="X2326" t="s">
        <v>9306</v>
      </c>
      <c r="AA2326">
        <f ca="1" t="shared" si="73"/>
        <v>16</v>
      </c>
    </row>
    <row r="2327" spans="1:27">
      <c r="A2327" s="119">
        <v>48</v>
      </c>
      <c r="B2327" s="89" t="str">
        <f t="shared" si="72"/>
        <v>451229200303185124</v>
      </c>
      <c r="C2327" s="113" t="s">
        <v>363</v>
      </c>
      <c r="D2327" s="120" t="s">
        <v>9311</v>
      </c>
      <c r="E2327" s="119" t="s">
        <v>143</v>
      </c>
      <c r="F2327" s="119" t="s">
        <v>20131</v>
      </c>
      <c r="G2327" s="119" t="s">
        <v>20202</v>
      </c>
      <c r="H2327" s="121" t="s">
        <v>9310</v>
      </c>
      <c r="I2327" s="113" t="s">
        <v>30</v>
      </c>
      <c r="J2327" s="119" t="s">
        <v>30</v>
      </c>
      <c r="K2327" s="119" t="s">
        <v>30</v>
      </c>
      <c r="L2327" s="119" t="s">
        <v>30</v>
      </c>
      <c r="M2327" s="119" t="s">
        <v>30</v>
      </c>
      <c r="N2327" s="119" t="s">
        <v>30</v>
      </c>
      <c r="O2327" s="119" t="s">
        <v>27</v>
      </c>
      <c r="P2327" s="119" t="s">
        <v>1517</v>
      </c>
      <c r="Q2327" s="122" t="s">
        <v>9312</v>
      </c>
      <c r="R2327" s="123" t="s">
        <v>9313</v>
      </c>
      <c r="S2327" s="119" t="s">
        <v>1517</v>
      </c>
      <c r="T2327" s="119" t="s">
        <v>20164</v>
      </c>
      <c r="U2327" s="122" t="s">
        <v>20560</v>
      </c>
      <c r="V2327" s="123" t="s">
        <v>20560</v>
      </c>
      <c r="W2327" s="124" t="s">
        <v>363</v>
      </c>
      <c r="X2327" t="s">
        <v>1669</v>
      </c>
      <c r="AA2327">
        <f ca="1" t="shared" si="73"/>
        <v>18</v>
      </c>
    </row>
    <row r="2328" spans="1:27">
      <c r="A2328" s="119">
        <v>49</v>
      </c>
      <c r="B2328" s="89" t="str">
        <f t="shared" si="72"/>
        <v>452731200404206027</v>
      </c>
      <c r="C2328" s="113" t="s">
        <v>363</v>
      </c>
      <c r="D2328" s="120" t="s">
        <v>9315</v>
      </c>
      <c r="E2328" s="119" t="s">
        <v>143</v>
      </c>
      <c r="F2328" s="119" t="s">
        <v>20205</v>
      </c>
      <c r="G2328" s="119" t="s">
        <v>20255</v>
      </c>
      <c r="H2328" s="121" t="s">
        <v>9314</v>
      </c>
      <c r="I2328" s="113" t="s">
        <v>30</v>
      </c>
      <c r="J2328" s="119" t="s">
        <v>27</v>
      </c>
      <c r="K2328" s="119" t="s">
        <v>30</v>
      </c>
      <c r="L2328" s="119" t="s">
        <v>30</v>
      </c>
      <c r="M2328" s="119" t="s">
        <v>30</v>
      </c>
      <c r="N2328" s="119" t="s">
        <v>27</v>
      </c>
      <c r="O2328" s="119" t="s">
        <v>27</v>
      </c>
      <c r="P2328" s="119" t="s">
        <v>1517</v>
      </c>
      <c r="Q2328" s="122" t="s">
        <v>9317</v>
      </c>
      <c r="R2328" s="123">
        <v>18177899399</v>
      </c>
      <c r="S2328" s="119" t="s">
        <v>1517</v>
      </c>
      <c r="T2328" s="119" t="s">
        <v>21215</v>
      </c>
      <c r="U2328" s="122" t="s">
        <v>20766</v>
      </c>
      <c r="V2328" s="123" t="s">
        <v>22495</v>
      </c>
      <c r="W2328" s="124" t="s">
        <v>363</v>
      </c>
      <c r="X2328" t="s">
        <v>9316</v>
      </c>
      <c r="AA2328">
        <f ca="1" t="shared" si="73"/>
        <v>17</v>
      </c>
    </row>
    <row r="2329" spans="1:27">
      <c r="A2329" s="119">
        <v>50</v>
      </c>
      <c r="B2329" s="89" t="str">
        <f t="shared" si="72"/>
        <v>45122920041221422X</v>
      </c>
      <c r="C2329" s="113" t="s">
        <v>363</v>
      </c>
      <c r="D2329" s="120" t="s">
        <v>9319</v>
      </c>
      <c r="E2329" s="119" t="s">
        <v>143</v>
      </c>
      <c r="F2329" s="119" t="s">
        <v>20131</v>
      </c>
      <c r="G2329" s="119" t="s">
        <v>20996</v>
      </c>
      <c r="H2329" s="121" t="s">
        <v>9318</v>
      </c>
      <c r="I2329" s="113" t="s">
        <v>30</v>
      </c>
      <c r="J2329" s="119" t="s">
        <v>30</v>
      </c>
      <c r="K2329" s="119" t="s">
        <v>30</v>
      </c>
      <c r="L2329" s="119" t="s">
        <v>30</v>
      </c>
      <c r="M2329" s="119" t="s">
        <v>30</v>
      </c>
      <c r="N2329" s="119" t="s">
        <v>30</v>
      </c>
      <c r="O2329" s="119" t="s">
        <v>27</v>
      </c>
      <c r="P2329" s="119" t="s">
        <v>1517</v>
      </c>
      <c r="Q2329" s="122" t="s">
        <v>9320</v>
      </c>
      <c r="R2329" s="123">
        <v>15777800693</v>
      </c>
      <c r="S2329" s="119" t="s">
        <v>1517</v>
      </c>
      <c r="T2329" s="119" t="s">
        <v>20133</v>
      </c>
      <c r="U2329" s="122" t="s">
        <v>20321</v>
      </c>
      <c r="V2329" s="123" t="s">
        <v>20940</v>
      </c>
      <c r="W2329" s="124" t="s">
        <v>363</v>
      </c>
      <c r="X2329" t="s">
        <v>2276</v>
      </c>
      <c r="AA2329">
        <f ca="1" t="shared" si="73"/>
        <v>16</v>
      </c>
    </row>
    <row r="2330" spans="1:27">
      <c r="A2330" s="119">
        <v>51</v>
      </c>
      <c r="B2330" s="89" t="str">
        <f t="shared" si="72"/>
        <v>451229200305140624</v>
      </c>
      <c r="C2330" s="113" t="s">
        <v>363</v>
      </c>
      <c r="D2330" s="120" t="s">
        <v>9323</v>
      </c>
      <c r="E2330" s="119" t="s">
        <v>143</v>
      </c>
      <c r="F2330" s="119" t="s">
        <v>20131</v>
      </c>
      <c r="G2330" s="119" t="s">
        <v>20172</v>
      </c>
      <c r="H2330" s="121" t="s">
        <v>9322</v>
      </c>
      <c r="I2330" s="113" t="s">
        <v>30</v>
      </c>
      <c r="J2330" s="119" t="s">
        <v>30</v>
      </c>
      <c r="K2330" s="119" t="s">
        <v>27</v>
      </c>
      <c r="L2330" s="119" t="s">
        <v>30</v>
      </c>
      <c r="M2330" s="119" t="s">
        <v>30</v>
      </c>
      <c r="N2330" s="119" t="s">
        <v>27</v>
      </c>
      <c r="O2330" s="119" t="s">
        <v>27</v>
      </c>
      <c r="P2330" s="119" t="s">
        <v>1517</v>
      </c>
      <c r="Q2330" s="122" t="s">
        <v>9325</v>
      </c>
      <c r="R2330" s="123">
        <v>13336581100</v>
      </c>
      <c r="S2330" s="119" t="s">
        <v>1517</v>
      </c>
      <c r="T2330" s="119" t="s">
        <v>20137</v>
      </c>
      <c r="U2330" s="122" t="s">
        <v>20868</v>
      </c>
      <c r="V2330" s="123" t="s">
        <v>22496</v>
      </c>
      <c r="W2330" s="124" t="s">
        <v>363</v>
      </c>
      <c r="X2330" t="s">
        <v>9324</v>
      </c>
      <c r="AA2330">
        <f ca="1" t="shared" si="73"/>
        <v>18</v>
      </c>
    </row>
    <row r="2331" spans="1:27">
      <c r="A2331" s="119">
        <v>52</v>
      </c>
      <c r="B2331" s="89" t="str">
        <f t="shared" si="72"/>
        <v>45122920030529421X</v>
      </c>
      <c r="C2331" s="113" t="s">
        <v>363</v>
      </c>
      <c r="D2331" s="120" t="s">
        <v>9327</v>
      </c>
      <c r="E2331" s="119" t="s">
        <v>24</v>
      </c>
      <c r="F2331" s="119" t="s">
        <v>20131</v>
      </c>
      <c r="G2331" s="119" t="s">
        <v>20172</v>
      </c>
      <c r="H2331" s="121" t="s">
        <v>9326</v>
      </c>
      <c r="I2331" s="113" t="s">
        <v>27</v>
      </c>
      <c r="J2331" s="119" t="s">
        <v>30</v>
      </c>
      <c r="K2331" s="119" t="s">
        <v>30</v>
      </c>
      <c r="L2331" s="119" t="s">
        <v>30</v>
      </c>
      <c r="M2331" s="119" t="s">
        <v>30</v>
      </c>
      <c r="N2331" s="119" t="s">
        <v>30</v>
      </c>
      <c r="O2331" s="119" t="s">
        <v>27</v>
      </c>
      <c r="P2331" s="119" t="s">
        <v>1517</v>
      </c>
      <c r="Q2331" s="122" t="s">
        <v>9328</v>
      </c>
      <c r="R2331" s="123">
        <v>18307896587</v>
      </c>
      <c r="S2331" s="119" t="s">
        <v>1517</v>
      </c>
      <c r="T2331" s="119" t="s">
        <v>20133</v>
      </c>
      <c r="U2331" s="122" t="s">
        <v>20689</v>
      </c>
      <c r="V2331" s="123" t="s">
        <v>20689</v>
      </c>
      <c r="W2331" s="124" t="s">
        <v>363</v>
      </c>
      <c r="X2331" t="s">
        <v>6669</v>
      </c>
      <c r="AA2331">
        <f ca="1" t="shared" si="73"/>
        <v>18</v>
      </c>
    </row>
    <row r="2332" spans="1:27">
      <c r="A2332" s="119">
        <v>53</v>
      </c>
      <c r="B2332" s="89" t="str">
        <f t="shared" si="72"/>
        <v>45273120030912092X</v>
      </c>
      <c r="C2332" s="113" t="s">
        <v>363</v>
      </c>
      <c r="D2332" s="120" t="s">
        <v>9330</v>
      </c>
      <c r="E2332" s="119" t="s">
        <v>143</v>
      </c>
      <c r="F2332" s="119" t="s">
        <v>20131</v>
      </c>
      <c r="G2332" s="119" t="s">
        <v>20168</v>
      </c>
      <c r="H2332" s="121" t="s">
        <v>9329</v>
      </c>
      <c r="I2332" s="113" t="s">
        <v>30</v>
      </c>
      <c r="J2332" s="119" t="s">
        <v>30</v>
      </c>
      <c r="K2332" s="119" t="s">
        <v>30</v>
      </c>
      <c r="L2332" s="119" t="s">
        <v>30</v>
      </c>
      <c r="M2332" s="119" t="s">
        <v>30</v>
      </c>
      <c r="N2332" s="119" t="s">
        <v>30</v>
      </c>
      <c r="O2332" s="119" t="s">
        <v>27</v>
      </c>
      <c r="P2332" s="119" t="s">
        <v>1517</v>
      </c>
      <c r="Q2332" s="122" t="s">
        <v>9331</v>
      </c>
      <c r="R2332" s="123">
        <v>19978807309</v>
      </c>
      <c r="S2332" s="119" t="s">
        <v>8322</v>
      </c>
      <c r="T2332" s="119" t="s">
        <v>63</v>
      </c>
      <c r="U2332" s="122" t="s">
        <v>22497</v>
      </c>
      <c r="V2332" s="123"/>
      <c r="W2332" s="124" t="s">
        <v>363</v>
      </c>
      <c r="X2332" t="s">
        <v>22498</v>
      </c>
      <c r="AA2332">
        <f ca="1" t="shared" si="73"/>
        <v>17</v>
      </c>
    </row>
    <row r="2333" spans="1:27">
      <c r="A2333" s="119">
        <v>54</v>
      </c>
      <c r="B2333" s="89" t="str">
        <f t="shared" si="72"/>
        <v>452731200307253622</v>
      </c>
      <c r="C2333" s="113" t="s">
        <v>363</v>
      </c>
      <c r="D2333" s="120" t="s">
        <v>9333</v>
      </c>
      <c r="E2333" s="119" t="s">
        <v>143</v>
      </c>
      <c r="F2333" s="119" t="s">
        <v>20131</v>
      </c>
      <c r="G2333" s="119" t="s">
        <v>20214</v>
      </c>
      <c r="H2333" s="121" t="s">
        <v>9332</v>
      </c>
      <c r="I2333" s="113" t="s">
        <v>30</v>
      </c>
      <c r="J2333" s="119" t="s">
        <v>30</v>
      </c>
      <c r="K2333" s="119" t="s">
        <v>27</v>
      </c>
      <c r="L2333" s="119" t="s">
        <v>30</v>
      </c>
      <c r="M2333" s="119" t="s">
        <v>27</v>
      </c>
      <c r="N2333" s="119" t="s">
        <v>30</v>
      </c>
      <c r="O2333" s="119" t="s">
        <v>27</v>
      </c>
      <c r="P2333" s="119" t="s">
        <v>1517</v>
      </c>
      <c r="Q2333" s="122" t="s">
        <v>9334</v>
      </c>
      <c r="R2333" s="123">
        <v>18925323448</v>
      </c>
      <c r="S2333" s="119" t="s">
        <v>1517</v>
      </c>
      <c r="T2333" s="119" t="s">
        <v>20158</v>
      </c>
      <c r="U2333" s="122" t="s">
        <v>20195</v>
      </c>
      <c r="V2333" s="123" t="s">
        <v>21496</v>
      </c>
      <c r="W2333" s="124" t="s">
        <v>363</v>
      </c>
      <c r="X2333" t="s">
        <v>17702</v>
      </c>
      <c r="AA2333">
        <f ca="1" t="shared" si="73"/>
        <v>18</v>
      </c>
    </row>
    <row r="2334" spans="1:27">
      <c r="A2334" s="119">
        <v>55</v>
      </c>
      <c r="B2334" s="89" t="str">
        <f t="shared" si="72"/>
        <v>451229200201281844</v>
      </c>
      <c r="C2334" s="113" t="s">
        <v>363</v>
      </c>
      <c r="D2334" s="120" t="s">
        <v>9336</v>
      </c>
      <c r="E2334" s="119" t="s">
        <v>143</v>
      </c>
      <c r="F2334" s="119" t="s">
        <v>20178</v>
      </c>
      <c r="G2334" s="119" t="s">
        <v>20175</v>
      </c>
      <c r="H2334" s="121" t="s">
        <v>9335</v>
      </c>
      <c r="I2334" s="113" t="s">
        <v>30</v>
      </c>
      <c r="J2334" s="119" t="s">
        <v>30</v>
      </c>
      <c r="K2334" s="119" t="s">
        <v>27</v>
      </c>
      <c r="L2334" s="119" t="s">
        <v>30</v>
      </c>
      <c r="M2334" s="119" t="s">
        <v>30</v>
      </c>
      <c r="N2334" s="119" t="s">
        <v>30</v>
      </c>
      <c r="O2334" s="119" t="s">
        <v>27</v>
      </c>
      <c r="P2334" s="119" t="s">
        <v>1517</v>
      </c>
      <c r="Q2334" s="122" t="s">
        <v>9338</v>
      </c>
      <c r="R2334" s="123">
        <v>18249919437</v>
      </c>
      <c r="S2334" s="119" t="s">
        <v>1517</v>
      </c>
      <c r="T2334" s="119" t="s">
        <v>20208</v>
      </c>
      <c r="U2334" s="122" t="s">
        <v>20357</v>
      </c>
      <c r="V2334" s="123" t="s">
        <v>22499</v>
      </c>
      <c r="W2334" s="124" t="s">
        <v>363</v>
      </c>
      <c r="X2334" t="s">
        <v>9337</v>
      </c>
      <c r="AA2334">
        <f ca="1" t="shared" si="73"/>
        <v>19</v>
      </c>
    </row>
    <row r="2335" spans="1:27">
      <c r="A2335" s="119">
        <v>56</v>
      </c>
      <c r="B2335" s="89" t="str">
        <f t="shared" si="72"/>
        <v>45122920040117121X</v>
      </c>
      <c r="C2335" s="113" t="s">
        <v>363</v>
      </c>
      <c r="D2335" s="120" t="s">
        <v>9340</v>
      </c>
      <c r="E2335" s="119" t="s">
        <v>24</v>
      </c>
      <c r="F2335" s="119" t="s">
        <v>20131</v>
      </c>
      <c r="G2335" s="119" t="s">
        <v>20232</v>
      </c>
      <c r="H2335" s="121" t="s">
        <v>9339</v>
      </c>
      <c r="I2335" s="113" t="s">
        <v>30</v>
      </c>
      <c r="J2335" s="119" t="s">
        <v>27</v>
      </c>
      <c r="K2335" s="119" t="s">
        <v>27</v>
      </c>
      <c r="L2335" s="119" t="s">
        <v>30</v>
      </c>
      <c r="M2335" s="119" t="s">
        <v>30</v>
      </c>
      <c r="N2335" s="119" t="s">
        <v>30</v>
      </c>
      <c r="O2335" s="119" t="s">
        <v>27</v>
      </c>
      <c r="P2335" s="119" t="s">
        <v>1517</v>
      </c>
      <c r="Q2335" s="122" t="s">
        <v>9342</v>
      </c>
      <c r="R2335" s="123">
        <v>15078614568</v>
      </c>
      <c r="S2335" s="119" t="s">
        <v>1517</v>
      </c>
      <c r="T2335" s="119" t="s">
        <v>20169</v>
      </c>
      <c r="U2335" s="122" t="s">
        <v>20540</v>
      </c>
      <c r="V2335" s="123" t="s">
        <v>22500</v>
      </c>
      <c r="W2335" s="124" t="s">
        <v>363</v>
      </c>
      <c r="X2335" t="s">
        <v>17913</v>
      </c>
      <c r="AA2335">
        <f ca="1" t="shared" si="73"/>
        <v>17</v>
      </c>
    </row>
    <row r="2336" spans="1:27">
      <c r="A2336" s="119">
        <v>57</v>
      </c>
      <c r="B2336" s="89" t="str">
        <f t="shared" si="72"/>
        <v>451229200405024524</v>
      </c>
      <c r="C2336" s="113" t="s">
        <v>363</v>
      </c>
      <c r="D2336" s="120" t="s">
        <v>9344</v>
      </c>
      <c r="E2336" s="119" t="s">
        <v>143</v>
      </c>
      <c r="F2336" s="119" t="s">
        <v>20178</v>
      </c>
      <c r="G2336" s="119" t="s">
        <v>20608</v>
      </c>
      <c r="H2336" s="121" t="s">
        <v>9343</v>
      </c>
      <c r="I2336" s="113" t="s">
        <v>27</v>
      </c>
      <c r="J2336" s="119" t="s">
        <v>30</v>
      </c>
      <c r="K2336" s="119" t="s">
        <v>30</v>
      </c>
      <c r="L2336" s="119" t="s">
        <v>30</v>
      </c>
      <c r="M2336" s="119" t="s">
        <v>30</v>
      </c>
      <c r="N2336" s="119" t="s">
        <v>30</v>
      </c>
      <c r="O2336" s="119" t="s">
        <v>27</v>
      </c>
      <c r="P2336" s="119" t="s">
        <v>1517</v>
      </c>
      <c r="Q2336" s="122" t="s">
        <v>7410</v>
      </c>
      <c r="R2336" s="123">
        <v>13703023529</v>
      </c>
      <c r="S2336" s="119" t="s">
        <v>1517</v>
      </c>
      <c r="T2336" s="119" t="s">
        <v>20211</v>
      </c>
      <c r="U2336" s="122" t="s">
        <v>21060</v>
      </c>
      <c r="V2336" s="123" t="s">
        <v>20526</v>
      </c>
      <c r="W2336" s="124" t="s">
        <v>363</v>
      </c>
      <c r="X2336" t="s">
        <v>9345</v>
      </c>
      <c r="AA2336">
        <f ca="1" t="shared" si="73"/>
        <v>17</v>
      </c>
    </row>
    <row r="2337" spans="1:27">
      <c r="A2337" s="119">
        <v>58</v>
      </c>
      <c r="B2337" s="89" t="str">
        <f t="shared" si="72"/>
        <v>451229200404202755</v>
      </c>
      <c r="C2337" s="113" t="s">
        <v>363</v>
      </c>
      <c r="D2337" s="120" t="s">
        <v>9347</v>
      </c>
      <c r="E2337" s="119" t="s">
        <v>24</v>
      </c>
      <c r="F2337" s="119" t="s">
        <v>20178</v>
      </c>
      <c r="G2337" s="119" t="s">
        <v>20255</v>
      </c>
      <c r="H2337" s="121" t="s">
        <v>9346</v>
      </c>
      <c r="I2337" s="113" t="s">
        <v>30</v>
      </c>
      <c r="J2337" s="119" t="s">
        <v>30</v>
      </c>
      <c r="K2337" s="119" t="s">
        <v>27</v>
      </c>
      <c r="L2337" s="119" t="s">
        <v>30</v>
      </c>
      <c r="M2337" s="119" t="s">
        <v>30</v>
      </c>
      <c r="N2337" s="119" t="s">
        <v>30</v>
      </c>
      <c r="O2337" s="119" t="s">
        <v>27</v>
      </c>
      <c r="P2337" s="119" t="s">
        <v>1517</v>
      </c>
      <c r="Q2337" s="122" t="s">
        <v>9348</v>
      </c>
      <c r="R2337" s="123">
        <v>18070862292</v>
      </c>
      <c r="S2337" s="119" t="s">
        <v>1517</v>
      </c>
      <c r="T2337" s="119" t="s">
        <v>20277</v>
      </c>
      <c r="U2337" s="122" t="s">
        <v>20821</v>
      </c>
      <c r="V2337" s="123" t="s">
        <v>21398</v>
      </c>
      <c r="W2337" s="124" t="s">
        <v>363</v>
      </c>
      <c r="X2337" t="s">
        <v>6380</v>
      </c>
      <c r="AA2337">
        <f ca="1" t="shared" si="73"/>
        <v>17</v>
      </c>
    </row>
    <row r="2338" spans="1:27">
      <c r="A2338" s="119">
        <v>59</v>
      </c>
      <c r="B2338" s="89" t="str">
        <f t="shared" si="72"/>
        <v>451229200311172710</v>
      </c>
      <c r="C2338" s="113" t="s">
        <v>363</v>
      </c>
      <c r="D2338" s="120" t="s">
        <v>14714</v>
      </c>
      <c r="E2338" s="119" t="s">
        <v>24</v>
      </c>
      <c r="F2338" s="119" t="s">
        <v>20178</v>
      </c>
      <c r="G2338" s="119">
        <v>200311</v>
      </c>
      <c r="H2338" s="121" t="s">
        <v>18631</v>
      </c>
      <c r="I2338" s="113" t="s">
        <v>30</v>
      </c>
      <c r="J2338" s="119" t="s">
        <v>30</v>
      </c>
      <c r="K2338" s="119" t="s">
        <v>30</v>
      </c>
      <c r="L2338" s="119" t="s">
        <v>30</v>
      </c>
      <c r="M2338" s="119" t="s">
        <v>30</v>
      </c>
      <c r="N2338" s="119" t="s">
        <v>30</v>
      </c>
      <c r="O2338" s="119" t="s">
        <v>27</v>
      </c>
      <c r="P2338" s="119" t="s">
        <v>1517</v>
      </c>
      <c r="Q2338" s="122" t="s">
        <v>2126</v>
      </c>
      <c r="R2338" s="123">
        <v>18934964961</v>
      </c>
      <c r="S2338" s="119" t="s">
        <v>1517</v>
      </c>
      <c r="T2338" s="119" t="s">
        <v>20277</v>
      </c>
      <c r="U2338" s="122" t="s">
        <v>20434</v>
      </c>
      <c r="V2338" s="123" t="s">
        <v>20903</v>
      </c>
      <c r="W2338" s="124" t="s">
        <v>363</v>
      </c>
      <c r="X2338" t="s">
        <v>2125</v>
      </c>
      <c r="AA2338">
        <f ca="1" t="shared" si="73"/>
        <v>17</v>
      </c>
    </row>
    <row r="2339" spans="1:27">
      <c r="A2339" s="119">
        <v>60</v>
      </c>
      <c r="B2339" s="89" t="str">
        <f t="shared" si="72"/>
        <v>452731200307253016</v>
      </c>
      <c r="C2339" s="113" t="s">
        <v>363</v>
      </c>
      <c r="D2339" s="120" t="s">
        <v>9350</v>
      </c>
      <c r="E2339" s="119" t="s">
        <v>24</v>
      </c>
      <c r="F2339" s="119" t="s">
        <v>20178</v>
      </c>
      <c r="G2339" s="119">
        <v>200307</v>
      </c>
      <c r="H2339" s="121" t="s">
        <v>9349</v>
      </c>
      <c r="I2339" s="113" t="s">
        <v>27</v>
      </c>
      <c r="J2339" s="119" t="s">
        <v>30</v>
      </c>
      <c r="K2339" s="119" t="s">
        <v>30</v>
      </c>
      <c r="L2339" s="119" t="s">
        <v>30</v>
      </c>
      <c r="M2339" s="119" t="s">
        <v>30</v>
      </c>
      <c r="N2339" s="119" t="s">
        <v>30</v>
      </c>
      <c r="O2339" s="119" t="s">
        <v>27</v>
      </c>
      <c r="P2339" s="119" t="s">
        <v>1517</v>
      </c>
      <c r="Q2339" s="122" t="s">
        <v>9351</v>
      </c>
      <c r="R2339" s="123">
        <v>15949327705</v>
      </c>
      <c r="S2339" s="119" t="s">
        <v>1517</v>
      </c>
      <c r="T2339" s="119" t="s">
        <v>20277</v>
      </c>
      <c r="U2339" s="122" t="s">
        <v>20315</v>
      </c>
      <c r="V2339" s="123" t="s">
        <v>21885</v>
      </c>
      <c r="W2339" s="124" t="s">
        <v>363</v>
      </c>
      <c r="X2339" t="s">
        <v>17639</v>
      </c>
      <c r="AA2339">
        <f ca="1" t="shared" si="73"/>
        <v>18</v>
      </c>
    </row>
    <row r="2340" spans="1:27">
      <c r="A2340" s="119">
        <v>61</v>
      </c>
      <c r="B2340" s="89" t="str">
        <f t="shared" si="72"/>
        <v>452731200309231830</v>
      </c>
      <c r="C2340" s="113" t="s">
        <v>363</v>
      </c>
      <c r="D2340" s="120" t="s">
        <v>9354</v>
      </c>
      <c r="E2340" s="119" t="s">
        <v>24</v>
      </c>
      <c r="F2340" s="119" t="s">
        <v>20178</v>
      </c>
      <c r="G2340" s="119">
        <v>200309</v>
      </c>
      <c r="H2340" s="121" t="s">
        <v>9353</v>
      </c>
      <c r="I2340" s="113" t="s">
        <v>30</v>
      </c>
      <c r="J2340" s="119" t="s">
        <v>30</v>
      </c>
      <c r="K2340" s="119" t="s">
        <v>30</v>
      </c>
      <c r="L2340" s="119" t="s">
        <v>30</v>
      </c>
      <c r="M2340" s="119" t="s">
        <v>30</v>
      </c>
      <c r="N2340" s="119" t="s">
        <v>27</v>
      </c>
      <c r="O2340" s="119" t="s">
        <v>27</v>
      </c>
      <c r="P2340" s="119" t="s">
        <v>1517</v>
      </c>
      <c r="Q2340" s="122" t="s">
        <v>9356</v>
      </c>
      <c r="R2340" s="123">
        <v>13877878139</v>
      </c>
      <c r="S2340" s="119" t="s">
        <v>1517</v>
      </c>
      <c r="T2340" s="119" t="s">
        <v>20208</v>
      </c>
      <c r="U2340" s="122" t="s">
        <v>21010</v>
      </c>
      <c r="V2340" s="123" t="s">
        <v>21405</v>
      </c>
      <c r="W2340" s="124" t="s">
        <v>363</v>
      </c>
      <c r="X2340" t="s">
        <v>9355</v>
      </c>
      <c r="AA2340">
        <f ca="1" t="shared" si="73"/>
        <v>17</v>
      </c>
    </row>
    <row r="2341" spans="1:27">
      <c r="A2341" s="119">
        <v>62</v>
      </c>
      <c r="B2341" s="89" t="str">
        <f t="shared" si="72"/>
        <v>451229200203031814</v>
      </c>
      <c r="C2341" s="113" t="s">
        <v>363</v>
      </c>
      <c r="D2341" s="120" t="s">
        <v>9358</v>
      </c>
      <c r="E2341" s="119" t="s">
        <v>24</v>
      </c>
      <c r="F2341" s="119" t="s">
        <v>20178</v>
      </c>
      <c r="G2341" s="119">
        <v>200203</v>
      </c>
      <c r="H2341" s="121" t="s">
        <v>9357</v>
      </c>
      <c r="I2341" s="113" t="s">
        <v>30</v>
      </c>
      <c r="J2341" s="119" t="s">
        <v>30</v>
      </c>
      <c r="K2341" s="119" t="s">
        <v>30</v>
      </c>
      <c r="L2341" s="119" t="s">
        <v>30</v>
      </c>
      <c r="M2341" s="119" t="s">
        <v>30</v>
      </c>
      <c r="N2341" s="119" t="s">
        <v>30</v>
      </c>
      <c r="O2341" s="119" t="s">
        <v>27</v>
      </c>
      <c r="P2341" s="119" t="s">
        <v>1517</v>
      </c>
      <c r="Q2341" s="122" t="s">
        <v>9360</v>
      </c>
      <c r="R2341" s="123" t="s">
        <v>9361</v>
      </c>
      <c r="S2341" s="119" t="s">
        <v>1517</v>
      </c>
      <c r="T2341" s="119" t="s">
        <v>20208</v>
      </c>
      <c r="U2341" s="122" t="s">
        <v>21334</v>
      </c>
      <c r="V2341" s="123" t="s">
        <v>22501</v>
      </c>
      <c r="W2341" s="124" t="s">
        <v>363</v>
      </c>
      <c r="X2341" t="s">
        <v>19308</v>
      </c>
      <c r="AA2341">
        <f ca="1" t="shared" si="73"/>
        <v>19</v>
      </c>
    </row>
    <row r="2342" spans="1:27">
      <c r="A2342" s="119">
        <v>63</v>
      </c>
      <c r="B2342" s="89" t="str">
        <f t="shared" si="72"/>
        <v>452731200310103633</v>
      </c>
      <c r="C2342" s="113" t="s">
        <v>363</v>
      </c>
      <c r="D2342" s="120" t="s">
        <v>9363</v>
      </c>
      <c r="E2342" s="119" t="s">
        <v>24</v>
      </c>
      <c r="F2342" s="119" t="s">
        <v>20131</v>
      </c>
      <c r="G2342" s="119">
        <v>200310</v>
      </c>
      <c r="H2342" s="121" t="s">
        <v>9362</v>
      </c>
      <c r="I2342" s="113" t="s">
        <v>30</v>
      </c>
      <c r="J2342" s="119" t="s">
        <v>30</v>
      </c>
      <c r="K2342" s="119" t="s">
        <v>30</v>
      </c>
      <c r="L2342" s="119" t="s">
        <v>30</v>
      </c>
      <c r="M2342" s="119" t="s">
        <v>30</v>
      </c>
      <c r="N2342" s="119" t="s">
        <v>30</v>
      </c>
      <c r="O2342" s="119" t="s">
        <v>27</v>
      </c>
      <c r="P2342" s="119" t="s">
        <v>1517</v>
      </c>
      <c r="Q2342" s="122" t="s">
        <v>3639</v>
      </c>
      <c r="R2342" s="123">
        <v>15807782448</v>
      </c>
      <c r="S2342" s="119" t="s">
        <v>1517</v>
      </c>
      <c r="T2342" s="119" t="s">
        <v>1517</v>
      </c>
      <c r="U2342" s="122" t="s">
        <v>21312</v>
      </c>
      <c r="V2342" s="123" t="s">
        <v>22502</v>
      </c>
      <c r="W2342" s="124" t="s">
        <v>363</v>
      </c>
      <c r="X2342" t="s">
        <v>17914</v>
      </c>
      <c r="AA2342">
        <f ca="1" t="shared" si="73"/>
        <v>17</v>
      </c>
    </row>
    <row r="2343" spans="1:27">
      <c r="A2343" s="119">
        <v>64</v>
      </c>
      <c r="B2343" s="89" t="str">
        <f t="shared" si="72"/>
        <v>452729200406280026</v>
      </c>
      <c r="C2343" s="113" t="s">
        <v>363</v>
      </c>
      <c r="D2343" s="120" t="s">
        <v>9366</v>
      </c>
      <c r="E2343" s="119" t="s">
        <v>143</v>
      </c>
      <c r="F2343" s="119" t="s">
        <v>20131</v>
      </c>
      <c r="G2343" s="119">
        <v>200406</v>
      </c>
      <c r="H2343" s="121" t="s">
        <v>9365</v>
      </c>
      <c r="I2343" s="113" t="s">
        <v>30</v>
      </c>
      <c r="J2343" s="119" t="s">
        <v>30</v>
      </c>
      <c r="K2343" s="119" t="s">
        <v>30</v>
      </c>
      <c r="L2343" s="119" t="s">
        <v>30</v>
      </c>
      <c r="M2343" s="119" t="s">
        <v>30</v>
      </c>
      <c r="N2343" s="119" t="s">
        <v>30</v>
      </c>
      <c r="O2343" s="119" t="s">
        <v>27</v>
      </c>
      <c r="P2343" s="119" t="s">
        <v>1133</v>
      </c>
      <c r="Q2343" s="122" t="s">
        <v>9368</v>
      </c>
      <c r="R2343" s="123">
        <v>13788383177</v>
      </c>
      <c r="S2343" s="119" t="s">
        <v>1133</v>
      </c>
      <c r="T2343" s="119"/>
      <c r="U2343" s="122"/>
      <c r="V2343" s="123"/>
      <c r="W2343" s="124" t="s">
        <v>363</v>
      </c>
      <c r="X2343" t="s">
        <v>9367</v>
      </c>
      <c r="AA2343">
        <f ca="1" t="shared" si="73"/>
        <v>17</v>
      </c>
    </row>
    <row r="2344" spans="1:27">
      <c r="A2344" s="119">
        <v>65</v>
      </c>
      <c r="B2344" s="89" t="str">
        <f t="shared" si="72"/>
        <v>452731200202253634</v>
      </c>
      <c r="C2344" s="113" t="s">
        <v>363</v>
      </c>
      <c r="D2344" s="120" t="s">
        <v>9370</v>
      </c>
      <c r="E2344" s="119" t="s">
        <v>24</v>
      </c>
      <c r="F2344" s="119" t="s">
        <v>20131</v>
      </c>
      <c r="G2344" s="119">
        <v>200202</v>
      </c>
      <c r="H2344" s="121" t="s">
        <v>9369</v>
      </c>
      <c r="I2344" s="113" t="s">
        <v>27</v>
      </c>
      <c r="J2344" s="119" t="s">
        <v>30</v>
      </c>
      <c r="K2344" s="119" t="s">
        <v>27</v>
      </c>
      <c r="L2344" s="119" t="s">
        <v>30</v>
      </c>
      <c r="M2344" s="119" t="s">
        <v>27</v>
      </c>
      <c r="N2344" s="119" t="s">
        <v>30</v>
      </c>
      <c r="O2344" s="119" t="s">
        <v>27</v>
      </c>
      <c r="P2344" s="119" t="s">
        <v>1517</v>
      </c>
      <c r="Q2344" s="122" t="s">
        <v>9372</v>
      </c>
      <c r="R2344" s="123">
        <v>18877843315</v>
      </c>
      <c r="S2344" s="119" t="s">
        <v>1517</v>
      </c>
      <c r="T2344" s="119" t="s">
        <v>20158</v>
      </c>
      <c r="U2344" s="122" t="s">
        <v>20195</v>
      </c>
      <c r="V2344" s="123" t="s">
        <v>22503</v>
      </c>
      <c r="W2344" s="124" t="s">
        <v>363</v>
      </c>
      <c r="X2344" t="s">
        <v>19309</v>
      </c>
      <c r="AA2344">
        <f ca="1" t="shared" si="73"/>
        <v>19</v>
      </c>
    </row>
    <row r="2345" spans="1:27">
      <c r="A2345" s="119">
        <v>66</v>
      </c>
      <c r="B2345" s="89" t="str">
        <f t="shared" si="72"/>
        <v>451229200404245720</v>
      </c>
      <c r="C2345" s="113" t="s">
        <v>363</v>
      </c>
      <c r="D2345" s="120" t="s">
        <v>9375</v>
      </c>
      <c r="E2345" s="119" t="s">
        <v>143</v>
      </c>
      <c r="F2345" s="119" t="s">
        <v>20205</v>
      </c>
      <c r="G2345" s="119" t="s">
        <v>20255</v>
      </c>
      <c r="H2345" s="121" t="s">
        <v>9374</v>
      </c>
      <c r="I2345" s="113" t="s">
        <v>30</v>
      </c>
      <c r="J2345" s="119" t="s">
        <v>30</v>
      </c>
      <c r="K2345" s="119" t="s">
        <v>30</v>
      </c>
      <c r="L2345" s="119" t="s">
        <v>30</v>
      </c>
      <c r="M2345" s="119" t="s">
        <v>30</v>
      </c>
      <c r="N2345" s="119" t="s">
        <v>30</v>
      </c>
      <c r="O2345" s="119" t="s">
        <v>27</v>
      </c>
      <c r="P2345" s="119" t="s">
        <v>1517</v>
      </c>
      <c r="Q2345" s="122" t="s">
        <v>9376</v>
      </c>
      <c r="R2345" s="123">
        <v>13977860082</v>
      </c>
      <c r="S2345" s="119" t="s">
        <v>1517</v>
      </c>
      <c r="T2345" s="119" t="s">
        <v>1517</v>
      </c>
      <c r="U2345" s="122" t="s">
        <v>20264</v>
      </c>
      <c r="V2345" s="123" t="s">
        <v>20824</v>
      </c>
      <c r="W2345" s="124" t="s">
        <v>363</v>
      </c>
      <c r="X2345" t="s">
        <v>17785</v>
      </c>
      <c r="AA2345">
        <f ca="1" t="shared" si="73"/>
        <v>17</v>
      </c>
    </row>
    <row r="2346" spans="1:27">
      <c r="A2346" s="119">
        <v>67</v>
      </c>
      <c r="B2346" s="89" t="str">
        <f t="shared" si="72"/>
        <v>452731200311161827</v>
      </c>
      <c r="C2346" s="113" t="s">
        <v>363</v>
      </c>
      <c r="D2346" s="120" t="s">
        <v>9378</v>
      </c>
      <c r="E2346" s="119" t="s">
        <v>143</v>
      </c>
      <c r="F2346" s="119" t="s">
        <v>20131</v>
      </c>
      <c r="G2346" s="119" t="s">
        <v>20423</v>
      </c>
      <c r="H2346" s="121" t="s">
        <v>9377</v>
      </c>
      <c r="I2346" s="113" t="s">
        <v>30</v>
      </c>
      <c r="J2346" s="119" t="s">
        <v>30</v>
      </c>
      <c r="K2346" s="119" t="s">
        <v>27</v>
      </c>
      <c r="L2346" s="119" t="s">
        <v>30</v>
      </c>
      <c r="M2346" s="119" t="s">
        <v>30</v>
      </c>
      <c r="N2346" s="119" t="s">
        <v>30</v>
      </c>
      <c r="O2346" s="119" t="s">
        <v>27</v>
      </c>
      <c r="P2346" s="119" t="s">
        <v>1517</v>
      </c>
      <c r="Q2346" s="122" t="s">
        <v>9380</v>
      </c>
      <c r="R2346" s="123">
        <v>13826711396</v>
      </c>
      <c r="S2346" s="119" t="s">
        <v>1517</v>
      </c>
      <c r="T2346" s="119" t="s">
        <v>20208</v>
      </c>
      <c r="U2346" s="122" t="s">
        <v>20209</v>
      </c>
      <c r="V2346" s="123" t="s">
        <v>21916</v>
      </c>
      <c r="W2346" s="124" t="s">
        <v>363</v>
      </c>
      <c r="X2346" t="s">
        <v>9379</v>
      </c>
      <c r="AA2346">
        <f ca="1" t="shared" si="73"/>
        <v>17</v>
      </c>
    </row>
    <row r="2347" spans="1:27">
      <c r="A2347" s="119">
        <v>68</v>
      </c>
      <c r="B2347" s="89" t="str">
        <f t="shared" si="72"/>
        <v>45122920020815512x</v>
      </c>
      <c r="C2347" s="113" t="s">
        <v>363</v>
      </c>
      <c r="D2347" s="120" t="s">
        <v>9383</v>
      </c>
      <c r="E2347" s="119" t="s">
        <v>143</v>
      </c>
      <c r="F2347" s="119" t="s">
        <v>20178</v>
      </c>
      <c r="G2347" s="119" t="s">
        <v>20182</v>
      </c>
      <c r="H2347" s="121" t="s">
        <v>9382</v>
      </c>
      <c r="I2347" s="113" t="s">
        <v>30</v>
      </c>
      <c r="J2347" s="119" t="s">
        <v>30</v>
      </c>
      <c r="K2347" s="119" t="s">
        <v>27</v>
      </c>
      <c r="L2347" s="119" t="s">
        <v>30</v>
      </c>
      <c r="M2347" s="119" t="s">
        <v>30</v>
      </c>
      <c r="N2347" s="119" t="s">
        <v>30</v>
      </c>
      <c r="O2347" s="119" t="s">
        <v>27</v>
      </c>
      <c r="P2347" s="119" t="s">
        <v>1517</v>
      </c>
      <c r="Q2347" s="122" t="s">
        <v>9385</v>
      </c>
      <c r="R2347" s="123">
        <v>15917888787</v>
      </c>
      <c r="S2347" s="119" t="s">
        <v>1517</v>
      </c>
      <c r="T2347" s="119" t="s">
        <v>20164</v>
      </c>
      <c r="U2347" s="122"/>
      <c r="V2347" s="123" t="s">
        <v>20838</v>
      </c>
      <c r="W2347" s="124" t="s">
        <v>363</v>
      </c>
      <c r="X2347" t="s">
        <v>9384</v>
      </c>
      <c r="AA2347">
        <f ca="1" t="shared" si="73"/>
        <v>19</v>
      </c>
    </row>
    <row r="2348" spans="1:27">
      <c r="A2348" s="119">
        <v>69</v>
      </c>
      <c r="B2348" s="89" t="str">
        <f t="shared" si="72"/>
        <v>452731200301013927</v>
      </c>
      <c r="C2348" s="113" t="s">
        <v>363</v>
      </c>
      <c r="D2348" s="120" t="s">
        <v>4326</v>
      </c>
      <c r="E2348" s="119" t="s">
        <v>143</v>
      </c>
      <c r="F2348" s="119" t="s">
        <v>20131</v>
      </c>
      <c r="G2348" s="119">
        <v>200301</v>
      </c>
      <c r="H2348" s="121" t="s">
        <v>19310</v>
      </c>
      <c r="I2348" s="113" t="s">
        <v>30</v>
      </c>
      <c r="J2348" s="119" t="s">
        <v>30</v>
      </c>
      <c r="K2348" s="119" t="s">
        <v>30</v>
      </c>
      <c r="L2348" s="119" t="s">
        <v>30</v>
      </c>
      <c r="M2348" s="119" t="s">
        <v>30</v>
      </c>
      <c r="N2348" s="119" t="s">
        <v>30</v>
      </c>
      <c r="O2348" s="119" t="s">
        <v>27</v>
      </c>
      <c r="P2348" s="119" t="s">
        <v>1517</v>
      </c>
      <c r="Q2348" s="122" t="s">
        <v>19311</v>
      </c>
      <c r="R2348" s="123">
        <v>13679893488</v>
      </c>
      <c r="S2348" s="119" t="s">
        <v>1517</v>
      </c>
      <c r="T2348" s="119" t="s">
        <v>20140</v>
      </c>
      <c r="U2348" s="122" t="s">
        <v>20714</v>
      </c>
      <c r="V2348" s="123" t="s">
        <v>20863</v>
      </c>
      <c r="W2348" s="124" t="s">
        <v>363</v>
      </c>
      <c r="X2348" t="s">
        <v>1972</v>
      </c>
      <c r="AA2348">
        <f ca="1" t="shared" si="73"/>
        <v>18</v>
      </c>
    </row>
    <row r="2349" spans="1:27">
      <c r="A2349" s="101">
        <v>1</v>
      </c>
      <c r="B2349" s="89" t="str">
        <f t="shared" si="72"/>
        <v>452731200305182410</v>
      </c>
      <c r="C2349" s="89" t="s">
        <v>368</v>
      </c>
      <c r="D2349" s="102" t="s">
        <v>9387</v>
      </c>
      <c r="E2349" s="102" t="s">
        <v>24</v>
      </c>
      <c r="F2349" s="103" t="s">
        <v>20131</v>
      </c>
      <c r="G2349" s="103" t="s">
        <v>20172</v>
      </c>
      <c r="H2349" s="104" t="s">
        <v>9386</v>
      </c>
      <c r="I2349" s="103" t="s">
        <v>27</v>
      </c>
      <c r="J2349" s="103" t="s">
        <v>30</v>
      </c>
      <c r="K2349" s="103" t="s">
        <v>30</v>
      </c>
      <c r="L2349" s="103" t="s">
        <v>30</v>
      </c>
      <c r="M2349" s="103" t="s">
        <v>30</v>
      </c>
      <c r="N2349" s="103" t="s">
        <v>30</v>
      </c>
      <c r="O2349" s="103" t="s">
        <v>27</v>
      </c>
      <c r="P2349" s="103" t="s">
        <v>1517</v>
      </c>
      <c r="Q2349" s="103" t="s">
        <v>9389</v>
      </c>
      <c r="R2349" s="105">
        <v>18776872189</v>
      </c>
      <c r="S2349" s="103" t="s">
        <v>1517</v>
      </c>
      <c r="T2349" s="103" t="s">
        <v>20191</v>
      </c>
      <c r="U2349" s="106" t="s">
        <v>20192</v>
      </c>
      <c r="V2349" s="105" t="s">
        <v>22504</v>
      </c>
      <c r="W2349" s="107" t="s">
        <v>368</v>
      </c>
      <c r="X2349" t="s">
        <v>9388</v>
      </c>
      <c r="AA2349">
        <f ca="1" t="shared" si="73"/>
        <v>18</v>
      </c>
    </row>
    <row r="2350" spans="1:27">
      <c r="A2350" s="101">
        <v>2</v>
      </c>
      <c r="B2350" s="89" t="str">
        <f t="shared" si="72"/>
        <v>45273120030406421X</v>
      </c>
      <c r="C2350" s="89" t="s">
        <v>368</v>
      </c>
      <c r="D2350" s="102" t="s">
        <v>9391</v>
      </c>
      <c r="E2350" s="102" t="s">
        <v>24</v>
      </c>
      <c r="F2350" s="103" t="s">
        <v>20131</v>
      </c>
      <c r="G2350" s="103" t="s">
        <v>20154</v>
      </c>
      <c r="H2350" s="104" t="s">
        <v>9390</v>
      </c>
      <c r="I2350" s="103" t="s">
        <v>30</v>
      </c>
      <c r="J2350" s="103" t="s">
        <v>30</v>
      </c>
      <c r="K2350" s="103" t="s">
        <v>30</v>
      </c>
      <c r="L2350" s="103" t="s">
        <v>30</v>
      </c>
      <c r="M2350" s="103" t="s">
        <v>30</v>
      </c>
      <c r="N2350" s="103" t="s">
        <v>30</v>
      </c>
      <c r="O2350" s="103" t="s">
        <v>27</v>
      </c>
      <c r="P2350" s="103" t="s">
        <v>1517</v>
      </c>
      <c r="Q2350" s="103" t="s">
        <v>9393</v>
      </c>
      <c r="R2350" s="105">
        <v>15277852739</v>
      </c>
      <c r="S2350" s="103" t="s">
        <v>1517</v>
      </c>
      <c r="T2350" s="103" t="s">
        <v>20133</v>
      </c>
      <c r="U2350" s="106" t="s">
        <v>20321</v>
      </c>
      <c r="V2350" s="105" t="s">
        <v>22505</v>
      </c>
      <c r="W2350" s="107" t="s">
        <v>368</v>
      </c>
      <c r="X2350" t="s">
        <v>9392</v>
      </c>
      <c r="AA2350">
        <f ca="1" t="shared" si="73"/>
        <v>18</v>
      </c>
    </row>
    <row r="2351" spans="1:27">
      <c r="A2351" s="101">
        <v>3</v>
      </c>
      <c r="B2351" s="89" t="str">
        <f t="shared" si="72"/>
        <v>452731200405264210</v>
      </c>
      <c r="C2351" s="89" t="s">
        <v>368</v>
      </c>
      <c r="D2351" s="102" t="s">
        <v>9395</v>
      </c>
      <c r="E2351" s="102" t="s">
        <v>24</v>
      </c>
      <c r="F2351" s="103" t="s">
        <v>20131</v>
      </c>
      <c r="G2351" s="103" t="s">
        <v>20608</v>
      </c>
      <c r="H2351" s="104" t="s">
        <v>9394</v>
      </c>
      <c r="I2351" s="103" t="s">
        <v>30</v>
      </c>
      <c r="J2351" s="103" t="s">
        <v>30</v>
      </c>
      <c r="K2351" s="103" t="s">
        <v>30</v>
      </c>
      <c r="L2351" s="103" t="s">
        <v>30</v>
      </c>
      <c r="M2351" s="103" t="s">
        <v>30</v>
      </c>
      <c r="N2351" s="103" t="s">
        <v>30</v>
      </c>
      <c r="O2351" s="103" t="s">
        <v>27</v>
      </c>
      <c r="P2351" s="103" t="s">
        <v>1517</v>
      </c>
      <c r="Q2351" s="103" t="s">
        <v>9397</v>
      </c>
      <c r="R2351" s="105">
        <v>14777394596</v>
      </c>
      <c r="S2351" s="103" t="s">
        <v>1517</v>
      </c>
      <c r="T2351" s="103" t="s">
        <v>20133</v>
      </c>
      <c r="U2351" s="106" t="s">
        <v>20133</v>
      </c>
      <c r="V2351" s="105" t="s">
        <v>22506</v>
      </c>
      <c r="W2351" s="107" t="s">
        <v>368</v>
      </c>
      <c r="X2351" t="s">
        <v>9396</v>
      </c>
      <c r="AA2351">
        <f ca="1" t="shared" si="73"/>
        <v>17</v>
      </c>
    </row>
    <row r="2352" spans="1:27">
      <c r="A2352" s="101">
        <v>4</v>
      </c>
      <c r="B2352" s="89" t="str">
        <f t="shared" si="72"/>
        <v>451229200502254524</v>
      </c>
      <c r="C2352" s="89" t="s">
        <v>368</v>
      </c>
      <c r="D2352" s="102" t="s">
        <v>9400</v>
      </c>
      <c r="E2352" s="102" t="s">
        <v>143</v>
      </c>
      <c r="F2352" s="103" t="s">
        <v>20131</v>
      </c>
      <c r="G2352" s="103" t="s">
        <v>21431</v>
      </c>
      <c r="H2352" s="104" t="s">
        <v>9399</v>
      </c>
      <c r="I2352" s="103" t="s">
        <v>30</v>
      </c>
      <c r="J2352" s="103" t="s">
        <v>30</v>
      </c>
      <c r="K2352" s="103" t="s">
        <v>30</v>
      </c>
      <c r="L2352" s="103" t="s">
        <v>30</v>
      </c>
      <c r="M2352" s="103" t="s">
        <v>30</v>
      </c>
      <c r="N2352" s="103" t="s">
        <v>30</v>
      </c>
      <c r="O2352" s="103" t="s">
        <v>27</v>
      </c>
      <c r="P2352" s="103" t="s">
        <v>1517</v>
      </c>
      <c r="Q2352" s="103" t="s">
        <v>9402</v>
      </c>
      <c r="R2352" s="105">
        <v>15177388489</v>
      </c>
      <c r="S2352" s="103" t="s">
        <v>1517</v>
      </c>
      <c r="T2352" s="103" t="s">
        <v>1517</v>
      </c>
      <c r="U2352" s="106" t="s">
        <v>1517</v>
      </c>
      <c r="V2352" s="105" t="s">
        <v>1517</v>
      </c>
      <c r="W2352" s="107" t="s">
        <v>368</v>
      </c>
      <c r="X2352" t="s">
        <v>17917</v>
      </c>
      <c r="AA2352">
        <f ca="1" t="shared" si="73"/>
        <v>16</v>
      </c>
    </row>
    <row r="2353" spans="1:27">
      <c r="A2353" s="101">
        <v>5</v>
      </c>
      <c r="B2353" s="89" t="str">
        <f t="shared" si="72"/>
        <v>451229200310111211</v>
      </c>
      <c r="C2353" s="89" t="s">
        <v>368</v>
      </c>
      <c r="D2353" s="102" t="s">
        <v>9404</v>
      </c>
      <c r="E2353" s="102" t="s">
        <v>24</v>
      </c>
      <c r="F2353" s="103" t="s">
        <v>20131</v>
      </c>
      <c r="G2353" s="103" t="s">
        <v>20307</v>
      </c>
      <c r="H2353" s="104" t="s">
        <v>9403</v>
      </c>
      <c r="I2353" s="103" t="s">
        <v>30</v>
      </c>
      <c r="J2353" s="103" t="s">
        <v>30</v>
      </c>
      <c r="K2353" s="103" t="s">
        <v>30</v>
      </c>
      <c r="L2353" s="103" t="s">
        <v>30</v>
      </c>
      <c r="M2353" s="103" t="s">
        <v>30</v>
      </c>
      <c r="N2353" s="103" t="s">
        <v>30</v>
      </c>
      <c r="O2353" s="103" t="s">
        <v>27</v>
      </c>
      <c r="P2353" s="103" t="s">
        <v>1517</v>
      </c>
      <c r="Q2353" s="103" t="s">
        <v>9406</v>
      </c>
      <c r="R2353" s="105">
        <v>15777806148</v>
      </c>
      <c r="S2353" s="103" t="s">
        <v>1517</v>
      </c>
      <c r="T2353" s="103" t="s">
        <v>20169</v>
      </c>
      <c r="U2353" s="106" t="s">
        <v>20813</v>
      </c>
      <c r="V2353" s="105" t="s">
        <v>22507</v>
      </c>
      <c r="W2353" s="107" t="s">
        <v>368</v>
      </c>
      <c r="X2353" t="s">
        <v>17918</v>
      </c>
      <c r="AA2353">
        <f ca="1" t="shared" si="73"/>
        <v>17</v>
      </c>
    </row>
    <row r="2354" spans="1:27">
      <c r="A2354" s="101">
        <v>6</v>
      </c>
      <c r="B2354" s="89" t="str">
        <f t="shared" si="72"/>
        <v>451229200408151238</v>
      </c>
      <c r="C2354" s="89" t="s">
        <v>368</v>
      </c>
      <c r="D2354" s="102" t="s">
        <v>9408</v>
      </c>
      <c r="E2354" s="102" t="s">
        <v>24</v>
      </c>
      <c r="F2354" s="103" t="s">
        <v>20131</v>
      </c>
      <c r="G2354" s="103" t="s">
        <v>20757</v>
      </c>
      <c r="H2354" s="104" t="s">
        <v>9407</v>
      </c>
      <c r="I2354" s="103" t="s">
        <v>30</v>
      </c>
      <c r="J2354" s="103" t="s">
        <v>30</v>
      </c>
      <c r="K2354" s="103" t="s">
        <v>30</v>
      </c>
      <c r="L2354" s="103" t="s">
        <v>30</v>
      </c>
      <c r="M2354" s="103" t="s">
        <v>30</v>
      </c>
      <c r="N2354" s="103" t="s">
        <v>30</v>
      </c>
      <c r="O2354" s="103" t="s">
        <v>27</v>
      </c>
      <c r="P2354" s="103" t="s">
        <v>1517</v>
      </c>
      <c r="Q2354" s="103" t="s">
        <v>9410</v>
      </c>
      <c r="R2354" s="105">
        <v>15977864195</v>
      </c>
      <c r="S2354" s="103" t="s">
        <v>1517</v>
      </c>
      <c r="T2354" s="103" t="s">
        <v>20169</v>
      </c>
      <c r="U2354" s="106" t="s">
        <v>20170</v>
      </c>
      <c r="V2354" s="105" t="s">
        <v>22508</v>
      </c>
      <c r="W2354" s="107" t="s">
        <v>368</v>
      </c>
      <c r="X2354" t="s">
        <v>17919</v>
      </c>
      <c r="AA2354">
        <f ca="1" t="shared" si="73"/>
        <v>17</v>
      </c>
    </row>
    <row r="2355" spans="1:27">
      <c r="A2355" s="101">
        <v>7</v>
      </c>
      <c r="B2355" s="89" t="str">
        <f t="shared" si="72"/>
        <v>452731200102283350</v>
      </c>
      <c r="C2355" s="89" t="s">
        <v>368</v>
      </c>
      <c r="D2355" s="102" t="s">
        <v>7623</v>
      </c>
      <c r="E2355" s="102" t="s">
        <v>24</v>
      </c>
      <c r="F2355" s="103" t="s">
        <v>20178</v>
      </c>
      <c r="G2355" s="103" t="s">
        <v>20249</v>
      </c>
      <c r="H2355" s="104" t="s">
        <v>9411</v>
      </c>
      <c r="I2355" s="103" t="s">
        <v>27</v>
      </c>
      <c r="J2355" s="103" t="s">
        <v>30</v>
      </c>
      <c r="K2355" s="103" t="s">
        <v>30</v>
      </c>
      <c r="L2355" s="103" t="s">
        <v>30</v>
      </c>
      <c r="M2355" s="103" t="s">
        <v>30</v>
      </c>
      <c r="N2355" s="103" t="s">
        <v>30</v>
      </c>
      <c r="O2355" s="103" t="s">
        <v>27</v>
      </c>
      <c r="P2355" s="103" t="s">
        <v>20158</v>
      </c>
      <c r="Q2355" s="103" t="s">
        <v>9412</v>
      </c>
      <c r="R2355" s="105" t="s">
        <v>9413</v>
      </c>
      <c r="S2355" s="103" t="s">
        <v>1517</v>
      </c>
      <c r="T2355" s="103" t="s">
        <v>20158</v>
      </c>
      <c r="U2355" s="106" t="s">
        <v>20491</v>
      </c>
      <c r="V2355" s="105" t="s">
        <v>20883</v>
      </c>
      <c r="W2355" s="107" t="s">
        <v>368</v>
      </c>
      <c r="X2355" t="s">
        <v>19346</v>
      </c>
      <c r="AA2355">
        <f ca="1" t="shared" si="73"/>
        <v>20</v>
      </c>
    </row>
    <row r="2356" spans="1:27">
      <c r="A2356" s="101">
        <v>8</v>
      </c>
      <c r="B2356" s="89" t="str">
        <f t="shared" si="72"/>
        <v>452731200410180310</v>
      </c>
      <c r="C2356" s="89" t="s">
        <v>368</v>
      </c>
      <c r="D2356" s="102" t="s">
        <v>9415</v>
      </c>
      <c r="E2356" s="102" t="s">
        <v>24</v>
      </c>
      <c r="F2356" s="103" t="s">
        <v>20131</v>
      </c>
      <c r="G2356" s="103" t="s">
        <v>20412</v>
      </c>
      <c r="H2356" s="104" t="s">
        <v>9414</v>
      </c>
      <c r="I2356" s="103" t="s">
        <v>30</v>
      </c>
      <c r="J2356" s="103" t="s">
        <v>30</v>
      </c>
      <c r="K2356" s="103" t="s">
        <v>30</v>
      </c>
      <c r="L2356" s="103" t="s">
        <v>30</v>
      </c>
      <c r="M2356" s="103" t="s">
        <v>30</v>
      </c>
      <c r="N2356" s="103" t="s">
        <v>30</v>
      </c>
      <c r="O2356" s="103" t="s">
        <v>27</v>
      </c>
      <c r="P2356" s="103" t="s">
        <v>1517</v>
      </c>
      <c r="Q2356" s="103" t="s">
        <v>9417</v>
      </c>
      <c r="R2356" s="105">
        <v>13557783907</v>
      </c>
      <c r="S2356" s="103" t="s">
        <v>1517</v>
      </c>
      <c r="T2356" s="103" t="s">
        <v>20280</v>
      </c>
      <c r="U2356" s="106" t="s">
        <v>21298</v>
      </c>
      <c r="V2356" s="105" t="s">
        <v>22509</v>
      </c>
      <c r="W2356" s="107" t="s">
        <v>368</v>
      </c>
      <c r="X2356" t="s">
        <v>9416</v>
      </c>
      <c r="AA2356">
        <f ca="1" t="shared" si="73"/>
        <v>16</v>
      </c>
    </row>
    <row r="2357" spans="1:27">
      <c r="A2357" s="101">
        <v>9</v>
      </c>
      <c r="B2357" s="89" t="str">
        <f t="shared" si="72"/>
        <v>452731200407030039</v>
      </c>
      <c r="C2357" s="89" t="s">
        <v>368</v>
      </c>
      <c r="D2357" s="102" t="s">
        <v>9419</v>
      </c>
      <c r="E2357" s="102" t="s">
        <v>24</v>
      </c>
      <c r="F2357" s="103" t="s">
        <v>20131</v>
      </c>
      <c r="G2357" s="103" t="s">
        <v>20271</v>
      </c>
      <c r="H2357" s="104" t="s">
        <v>9418</v>
      </c>
      <c r="I2357" s="103" t="s">
        <v>30</v>
      </c>
      <c r="J2357" s="103" t="s">
        <v>30</v>
      </c>
      <c r="K2357" s="103" t="s">
        <v>30</v>
      </c>
      <c r="L2357" s="103" t="s">
        <v>30</v>
      </c>
      <c r="M2357" s="103" t="s">
        <v>30</v>
      </c>
      <c r="N2357" s="103" t="s">
        <v>30</v>
      </c>
      <c r="O2357" s="103" t="s">
        <v>30</v>
      </c>
      <c r="P2357" s="103" t="s">
        <v>1517</v>
      </c>
      <c r="Q2357" s="103" t="s">
        <v>9421</v>
      </c>
      <c r="R2357" s="105">
        <v>13977881835</v>
      </c>
      <c r="S2357" s="103" t="s">
        <v>1517</v>
      </c>
      <c r="T2357" s="103" t="s">
        <v>20615</v>
      </c>
      <c r="U2357" s="106" t="s">
        <v>22510</v>
      </c>
      <c r="V2357" s="105" t="s">
        <v>22511</v>
      </c>
      <c r="W2357" s="107" t="s">
        <v>368</v>
      </c>
      <c r="X2357" t="s">
        <v>9420</v>
      </c>
      <c r="AA2357">
        <f ca="1" t="shared" si="73"/>
        <v>17</v>
      </c>
    </row>
    <row r="2358" spans="1:27">
      <c r="A2358" s="101">
        <v>10</v>
      </c>
      <c r="B2358" s="89" t="str">
        <f t="shared" si="72"/>
        <v>452127200403080613</v>
      </c>
      <c r="C2358" s="89" t="s">
        <v>368</v>
      </c>
      <c r="D2358" s="102" t="s">
        <v>9423</v>
      </c>
      <c r="E2358" s="102" t="s">
        <v>24</v>
      </c>
      <c r="F2358" s="103" t="s">
        <v>20131</v>
      </c>
      <c r="G2358" s="103" t="s">
        <v>20707</v>
      </c>
      <c r="H2358" s="104" t="s">
        <v>9422</v>
      </c>
      <c r="I2358" s="103" t="s">
        <v>27</v>
      </c>
      <c r="J2358" s="103" t="s">
        <v>30</v>
      </c>
      <c r="K2358" s="103" t="s">
        <v>30</v>
      </c>
      <c r="L2358" s="103" t="s">
        <v>30</v>
      </c>
      <c r="M2358" s="103" t="s">
        <v>30</v>
      </c>
      <c r="N2358" s="103" t="s">
        <v>30</v>
      </c>
      <c r="O2358" s="103" t="s">
        <v>27</v>
      </c>
      <c r="P2358" s="103" t="s">
        <v>20253</v>
      </c>
      <c r="Q2358" s="103" t="s">
        <v>9424</v>
      </c>
      <c r="R2358" s="105" t="s">
        <v>9425</v>
      </c>
      <c r="S2358" s="103" t="s">
        <v>20253</v>
      </c>
      <c r="T2358" s="103" t="s">
        <v>21876</v>
      </c>
      <c r="U2358" s="106" t="s">
        <v>22512</v>
      </c>
      <c r="V2358" s="105" t="s">
        <v>22513</v>
      </c>
      <c r="W2358" s="107" t="s">
        <v>368</v>
      </c>
      <c r="X2358" t="s">
        <v>22514</v>
      </c>
      <c r="AA2358">
        <f ca="1" t="shared" si="73"/>
        <v>17</v>
      </c>
    </row>
    <row r="2359" spans="1:27">
      <c r="A2359" s="101">
        <v>11</v>
      </c>
      <c r="B2359" s="89" t="str">
        <f t="shared" si="72"/>
        <v>452731200403193631</v>
      </c>
      <c r="C2359" s="89" t="s">
        <v>368</v>
      </c>
      <c r="D2359" s="102" t="s">
        <v>9427</v>
      </c>
      <c r="E2359" s="102" t="s">
        <v>24</v>
      </c>
      <c r="F2359" s="103" t="s">
        <v>20131</v>
      </c>
      <c r="G2359" s="103" t="s">
        <v>20707</v>
      </c>
      <c r="H2359" s="104" t="s">
        <v>9426</v>
      </c>
      <c r="I2359" s="103" t="s">
        <v>30</v>
      </c>
      <c r="J2359" s="103" t="s">
        <v>30</v>
      </c>
      <c r="K2359" s="103" t="s">
        <v>27</v>
      </c>
      <c r="L2359" s="103" t="s">
        <v>30</v>
      </c>
      <c r="M2359" s="103" t="s">
        <v>30</v>
      </c>
      <c r="N2359" s="103" t="s">
        <v>30</v>
      </c>
      <c r="O2359" s="103" t="s">
        <v>27</v>
      </c>
      <c r="P2359" s="103" t="s">
        <v>20158</v>
      </c>
      <c r="Q2359" s="103" t="s">
        <v>9429</v>
      </c>
      <c r="R2359" s="105" t="s">
        <v>9430</v>
      </c>
      <c r="S2359" s="103" t="s">
        <v>1517</v>
      </c>
      <c r="T2359" s="103" t="s">
        <v>22515</v>
      </c>
      <c r="U2359" s="106" t="s">
        <v>22516</v>
      </c>
      <c r="V2359" s="105" t="s">
        <v>22517</v>
      </c>
      <c r="W2359" s="107" t="s">
        <v>368</v>
      </c>
      <c r="X2359" t="s">
        <v>22518</v>
      </c>
      <c r="AA2359">
        <f ca="1" t="shared" si="73"/>
        <v>17</v>
      </c>
    </row>
    <row r="2360" spans="1:27">
      <c r="A2360" s="101">
        <v>12</v>
      </c>
      <c r="B2360" s="89" t="str">
        <f t="shared" si="72"/>
        <v>452731200405314812</v>
      </c>
      <c r="C2360" s="89" t="s">
        <v>368</v>
      </c>
      <c r="D2360" s="102" t="s">
        <v>9432</v>
      </c>
      <c r="E2360" s="102" t="s">
        <v>24</v>
      </c>
      <c r="F2360" s="103" t="s">
        <v>20131</v>
      </c>
      <c r="G2360" s="103" t="s">
        <v>20608</v>
      </c>
      <c r="H2360" s="104" t="s">
        <v>9431</v>
      </c>
      <c r="I2360" s="103" t="s">
        <v>30</v>
      </c>
      <c r="J2360" s="103" t="s">
        <v>30</v>
      </c>
      <c r="K2360" s="103" t="s">
        <v>30</v>
      </c>
      <c r="L2360" s="103" t="s">
        <v>30</v>
      </c>
      <c r="M2360" s="103" t="s">
        <v>30</v>
      </c>
      <c r="N2360" s="103" t="s">
        <v>30</v>
      </c>
      <c r="O2360" s="103" t="s">
        <v>27</v>
      </c>
      <c r="P2360" s="103" t="s">
        <v>1517</v>
      </c>
      <c r="Q2360" s="103" t="s">
        <v>9434</v>
      </c>
      <c r="R2360" s="105">
        <v>15977838378</v>
      </c>
      <c r="S2360" s="103" t="s">
        <v>1517</v>
      </c>
      <c r="T2360" s="103" t="s">
        <v>63</v>
      </c>
      <c r="U2360" s="106" t="s">
        <v>20551</v>
      </c>
      <c r="V2360" s="105" t="s">
        <v>20526</v>
      </c>
      <c r="W2360" s="107" t="s">
        <v>368</v>
      </c>
      <c r="X2360" t="s">
        <v>17921</v>
      </c>
      <c r="AA2360">
        <f ca="1" t="shared" si="73"/>
        <v>17</v>
      </c>
    </row>
    <row r="2361" spans="1:27">
      <c r="A2361" s="101">
        <v>13</v>
      </c>
      <c r="B2361" s="89" t="str">
        <f t="shared" si="72"/>
        <v>451229200405162740</v>
      </c>
      <c r="C2361" s="89" t="s">
        <v>368</v>
      </c>
      <c r="D2361" s="102" t="s">
        <v>9436</v>
      </c>
      <c r="E2361" s="102" t="s">
        <v>143</v>
      </c>
      <c r="F2361" s="103" t="s">
        <v>20178</v>
      </c>
      <c r="G2361" s="103" t="s">
        <v>20608</v>
      </c>
      <c r="H2361" s="104" t="s">
        <v>9435</v>
      </c>
      <c r="I2361" s="103" t="s">
        <v>27</v>
      </c>
      <c r="J2361" s="103" t="s">
        <v>30</v>
      </c>
      <c r="K2361" s="103" t="s">
        <v>30</v>
      </c>
      <c r="L2361" s="103" t="s">
        <v>30</v>
      </c>
      <c r="M2361" s="103" t="s">
        <v>30</v>
      </c>
      <c r="N2361" s="103" t="s">
        <v>30</v>
      </c>
      <c r="O2361" s="103" t="s">
        <v>27</v>
      </c>
      <c r="P2361" s="103" t="s">
        <v>1517</v>
      </c>
      <c r="Q2361" s="103" t="s">
        <v>9438</v>
      </c>
      <c r="R2361" s="105">
        <v>19978859564</v>
      </c>
      <c r="S2361" s="103" t="s">
        <v>1517</v>
      </c>
      <c r="T2361" s="103" t="s">
        <v>20277</v>
      </c>
      <c r="U2361" s="106" t="s">
        <v>20599</v>
      </c>
      <c r="V2361" s="105" t="s">
        <v>21953</v>
      </c>
      <c r="W2361" s="107" t="s">
        <v>368</v>
      </c>
      <c r="X2361" t="s">
        <v>9437</v>
      </c>
      <c r="AA2361">
        <f ca="1" t="shared" si="73"/>
        <v>17</v>
      </c>
    </row>
    <row r="2362" spans="1:27">
      <c r="A2362" s="101">
        <v>14</v>
      </c>
      <c r="B2362" s="89" t="str">
        <f t="shared" si="72"/>
        <v>452731200407114849</v>
      </c>
      <c r="C2362" s="89" t="s">
        <v>368</v>
      </c>
      <c r="D2362" s="102" t="s">
        <v>9440</v>
      </c>
      <c r="E2362" s="102" t="s">
        <v>143</v>
      </c>
      <c r="F2362" s="103" t="s">
        <v>20131</v>
      </c>
      <c r="G2362" s="103" t="s">
        <v>20271</v>
      </c>
      <c r="H2362" s="104" t="s">
        <v>9439</v>
      </c>
      <c r="I2362" s="103" t="s">
        <v>30</v>
      </c>
      <c r="J2362" s="103" t="s">
        <v>30</v>
      </c>
      <c r="K2362" s="103" t="s">
        <v>27</v>
      </c>
      <c r="L2362" s="103" t="s">
        <v>30</v>
      </c>
      <c r="M2362" s="103" t="s">
        <v>30</v>
      </c>
      <c r="N2362" s="103" t="s">
        <v>30</v>
      </c>
      <c r="O2362" s="103" t="s">
        <v>27</v>
      </c>
      <c r="P2362" s="103" t="s">
        <v>1517</v>
      </c>
      <c r="Q2362" s="103" t="s">
        <v>9441</v>
      </c>
      <c r="R2362" s="105">
        <v>15817668831</v>
      </c>
      <c r="S2362" s="103" t="s">
        <v>1517</v>
      </c>
      <c r="T2362" s="103" t="s">
        <v>1517</v>
      </c>
      <c r="U2362" s="106" t="s">
        <v>20582</v>
      </c>
      <c r="V2362" s="105" t="s">
        <v>20189</v>
      </c>
      <c r="W2362" s="107" t="s">
        <v>368</v>
      </c>
      <c r="X2362" t="s">
        <v>17922</v>
      </c>
      <c r="AA2362">
        <f ca="1" t="shared" si="73"/>
        <v>17</v>
      </c>
    </row>
    <row r="2363" spans="1:27">
      <c r="A2363" s="101">
        <v>15</v>
      </c>
      <c r="B2363" s="89" t="str">
        <f t="shared" si="72"/>
        <v>452731200410242729</v>
      </c>
      <c r="C2363" s="89" t="s">
        <v>368</v>
      </c>
      <c r="D2363" s="102" t="s">
        <v>9443</v>
      </c>
      <c r="E2363" s="102" t="s">
        <v>143</v>
      </c>
      <c r="F2363" s="103" t="s">
        <v>20131</v>
      </c>
      <c r="G2363" s="103" t="s">
        <v>20412</v>
      </c>
      <c r="H2363" s="104" t="s">
        <v>9442</v>
      </c>
      <c r="I2363" s="103" t="s">
        <v>27</v>
      </c>
      <c r="J2363" s="103" t="s">
        <v>30</v>
      </c>
      <c r="K2363" s="103" t="s">
        <v>30</v>
      </c>
      <c r="L2363" s="103" t="s">
        <v>30</v>
      </c>
      <c r="M2363" s="103" t="s">
        <v>30</v>
      </c>
      <c r="N2363" s="103" t="s">
        <v>30</v>
      </c>
      <c r="O2363" s="103" t="s">
        <v>27</v>
      </c>
      <c r="P2363" s="103" t="s">
        <v>20277</v>
      </c>
      <c r="Q2363" s="103" t="s">
        <v>9445</v>
      </c>
      <c r="R2363" s="105">
        <v>18218394163</v>
      </c>
      <c r="S2363" s="103" t="s">
        <v>1517</v>
      </c>
      <c r="T2363" s="103" t="s">
        <v>20277</v>
      </c>
      <c r="U2363" s="106" t="s">
        <v>20599</v>
      </c>
      <c r="V2363" s="105" t="s">
        <v>22519</v>
      </c>
      <c r="W2363" s="107" t="s">
        <v>368</v>
      </c>
      <c r="X2363" t="s">
        <v>9444</v>
      </c>
      <c r="AA2363">
        <f ca="1" t="shared" si="73"/>
        <v>16</v>
      </c>
    </row>
    <row r="2364" spans="1:27">
      <c r="A2364" s="101">
        <v>16</v>
      </c>
      <c r="B2364" s="89" t="str">
        <f t="shared" si="72"/>
        <v>451229200402195723</v>
      </c>
      <c r="C2364" s="89" t="s">
        <v>368</v>
      </c>
      <c r="D2364" s="102" t="s">
        <v>9447</v>
      </c>
      <c r="E2364" s="102" t="s">
        <v>143</v>
      </c>
      <c r="F2364" s="103" t="s">
        <v>20131</v>
      </c>
      <c r="G2364" s="103" t="s">
        <v>20742</v>
      </c>
      <c r="H2364" s="104" t="s">
        <v>9446</v>
      </c>
      <c r="I2364" s="103" t="s">
        <v>30</v>
      </c>
      <c r="J2364" s="103" t="s">
        <v>30</v>
      </c>
      <c r="K2364" s="103" t="s">
        <v>30</v>
      </c>
      <c r="L2364" s="103" t="s">
        <v>30</v>
      </c>
      <c r="M2364" s="103" t="s">
        <v>30</v>
      </c>
      <c r="N2364" s="103" t="s">
        <v>30</v>
      </c>
      <c r="O2364" s="103" t="s">
        <v>27</v>
      </c>
      <c r="P2364" s="103" t="s">
        <v>1517</v>
      </c>
      <c r="Q2364" s="103" t="s">
        <v>3639</v>
      </c>
      <c r="R2364" s="105">
        <v>13532797740</v>
      </c>
      <c r="S2364" s="103" t="s">
        <v>1517</v>
      </c>
      <c r="T2364" s="103" t="s">
        <v>1517</v>
      </c>
      <c r="U2364" s="106" t="s">
        <v>20233</v>
      </c>
      <c r="V2364" s="105" t="s">
        <v>22520</v>
      </c>
      <c r="W2364" s="107" t="s">
        <v>368</v>
      </c>
      <c r="X2364" t="s">
        <v>17923</v>
      </c>
      <c r="AA2364">
        <f ca="1" t="shared" si="73"/>
        <v>17</v>
      </c>
    </row>
    <row r="2365" spans="1:27">
      <c r="A2365" s="101">
        <v>17</v>
      </c>
      <c r="B2365" s="89" t="str">
        <f t="shared" si="72"/>
        <v>450124200303142716</v>
      </c>
      <c r="C2365" s="89" t="s">
        <v>368</v>
      </c>
      <c r="D2365" s="102" t="s">
        <v>9449</v>
      </c>
      <c r="E2365" s="102" t="s">
        <v>24</v>
      </c>
      <c r="F2365" s="103" t="s">
        <v>20131</v>
      </c>
      <c r="G2365" s="103" t="s">
        <v>20202</v>
      </c>
      <c r="H2365" s="104" t="s">
        <v>9448</v>
      </c>
      <c r="I2365" s="103" t="s">
        <v>30</v>
      </c>
      <c r="J2365" s="103" t="s">
        <v>30</v>
      </c>
      <c r="K2365" s="103" t="s">
        <v>30</v>
      </c>
      <c r="L2365" s="103" t="s">
        <v>30</v>
      </c>
      <c r="M2365" s="103" t="s">
        <v>30</v>
      </c>
      <c r="N2365" s="103" t="s">
        <v>30</v>
      </c>
      <c r="O2365" s="103" t="s">
        <v>27</v>
      </c>
      <c r="P2365" s="103" t="s">
        <v>20253</v>
      </c>
      <c r="Q2365" s="103" t="s">
        <v>9451</v>
      </c>
      <c r="R2365" s="105" t="s">
        <v>9452</v>
      </c>
      <c r="S2365" s="103" t="s">
        <v>20253</v>
      </c>
      <c r="T2365" s="103" t="s">
        <v>20522</v>
      </c>
      <c r="U2365" s="106" t="s">
        <v>22521</v>
      </c>
      <c r="V2365" s="105" t="s">
        <v>22522</v>
      </c>
      <c r="W2365" s="107" t="s">
        <v>368</v>
      </c>
      <c r="X2365" t="s">
        <v>19313</v>
      </c>
      <c r="AA2365">
        <f ca="1" t="shared" si="73"/>
        <v>18</v>
      </c>
    </row>
    <row r="2366" spans="1:27">
      <c r="A2366" s="101">
        <v>18</v>
      </c>
      <c r="B2366" s="89" t="str">
        <f t="shared" si="72"/>
        <v>451229200306162710</v>
      </c>
      <c r="C2366" s="89" t="s">
        <v>368</v>
      </c>
      <c r="D2366" s="102" t="s">
        <v>9454</v>
      </c>
      <c r="E2366" s="102" t="s">
        <v>24</v>
      </c>
      <c r="F2366" s="103" t="s">
        <v>20178</v>
      </c>
      <c r="G2366" s="103" t="s">
        <v>20229</v>
      </c>
      <c r="H2366" s="104" t="s">
        <v>9453</v>
      </c>
      <c r="I2366" s="103" t="s">
        <v>30</v>
      </c>
      <c r="J2366" s="103" t="s">
        <v>30</v>
      </c>
      <c r="K2366" s="103" t="s">
        <v>30</v>
      </c>
      <c r="L2366" s="103" t="s">
        <v>30</v>
      </c>
      <c r="M2366" s="103" t="s">
        <v>30</v>
      </c>
      <c r="N2366" s="103" t="s">
        <v>30</v>
      </c>
      <c r="O2366" s="103" t="s">
        <v>27</v>
      </c>
      <c r="P2366" s="103" t="s">
        <v>1517</v>
      </c>
      <c r="Q2366" s="103" t="s">
        <v>9456</v>
      </c>
      <c r="R2366" s="105">
        <v>15277850337</v>
      </c>
      <c r="S2366" s="103" t="s">
        <v>1517</v>
      </c>
      <c r="T2366" s="103" t="s">
        <v>20277</v>
      </c>
      <c r="U2366" s="106" t="s">
        <v>20821</v>
      </c>
      <c r="V2366" s="105" t="s">
        <v>22523</v>
      </c>
      <c r="W2366" s="107" t="s">
        <v>368</v>
      </c>
      <c r="X2366" t="s">
        <v>9455</v>
      </c>
      <c r="AA2366">
        <f ca="1" t="shared" si="73"/>
        <v>18</v>
      </c>
    </row>
    <row r="2367" spans="1:27">
      <c r="A2367" s="101">
        <v>19</v>
      </c>
      <c r="B2367" s="89" t="str">
        <f t="shared" si="72"/>
        <v>452731200404034229</v>
      </c>
      <c r="C2367" s="89" t="s">
        <v>368</v>
      </c>
      <c r="D2367" s="102" t="s">
        <v>9458</v>
      </c>
      <c r="E2367" s="102" t="s">
        <v>143</v>
      </c>
      <c r="F2367" s="103" t="s">
        <v>20131</v>
      </c>
      <c r="G2367" s="103" t="s">
        <v>20255</v>
      </c>
      <c r="H2367" s="104" t="s">
        <v>9457</v>
      </c>
      <c r="I2367" s="103" t="s">
        <v>30</v>
      </c>
      <c r="J2367" s="103" t="s">
        <v>30</v>
      </c>
      <c r="K2367" s="103" t="s">
        <v>30</v>
      </c>
      <c r="L2367" s="103" t="s">
        <v>30</v>
      </c>
      <c r="M2367" s="103" t="s">
        <v>30</v>
      </c>
      <c r="N2367" s="103" t="s">
        <v>30</v>
      </c>
      <c r="O2367" s="103" t="s">
        <v>27</v>
      </c>
      <c r="P2367" s="103" t="s">
        <v>1517</v>
      </c>
      <c r="Q2367" s="103" t="s">
        <v>9460</v>
      </c>
      <c r="R2367" s="105">
        <v>15677110638</v>
      </c>
      <c r="S2367" s="103" t="s">
        <v>1517</v>
      </c>
      <c r="T2367" s="103" t="s">
        <v>20133</v>
      </c>
      <c r="U2367" s="106" t="s">
        <v>20298</v>
      </c>
      <c r="V2367" s="105" t="s">
        <v>22524</v>
      </c>
      <c r="W2367" s="107" t="s">
        <v>368</v>
      </c>
      <c r="X2367" t="s">
        <v>9459</v>
      </c>
      <c r="AA2367">
        <f ca="1" t="shared" si="73"/>
        <v>17</v>
      </c>
    </row>
    <row r="2368" spans="1:27">
      <c r="A2368" s="101">
        <v>20</v>
      </c>
      <c r="B2368" s="89" t="str">
        <f t="shared" si="72"/>
        <v>451229200406074224</v>
      </c>
      <c r="C2368" s="89" t="s">
        <v>368</v>
      </c>
      <c r="D2368" s="102" t="s">
        <v>9462</v>
      </c>
      <c r="E2368" s="102" t="s">
        <v>143</v>
      </c>
      <c r="F2368" s="103" t="s">
        <v>20131</v>
      </c>
      <c r="G2368" s="103" t="s">
        <v>21826</v>
      </c>
      <c r="H2368" s="104" t="s">
        <v>9461</v>
      </c>
      <c r="I2368" s="103" t="s">
        <v>30</v>
      </c>
      <c r="J2368" s="103" t="s">
        <v>30</v>
      </c>
      <c r="K2368" s="103" t="s">
        <v>30</v>
      </c>
      <c r="L2368" s="103" t="s">
        <v>30</v>
      </c>
      <c r="M2368" s="103" t="s">
        <v>30</v>
      </c>
      <c r="N2368" s="103" t="s">
        <v>30</v>
      </c>
      <c r="O2368" s="103" t="s">
        <v>27</v>
      </c>
      <c r="P2368" s="103" t="s">
        <v>1517</v>
      </c>
      <c r="Q2368" s="103" t="s">
        <v>9463</v>
      </c>
      <c r="R2368" s="105">
        <v>13717190291</v>
      </c>
      <c r="S2368" s="103" t="s">
        <v>1517</v>
      </c>
      <c r="T2368" s="103" t="s">
        <v>20133</v>
      </c>
      <c r="U2368" s="106" t="s">
        <v>20133</v>
      </c>
      <c r="V2368" s="105" t="s">
        <v>20808</v>
      </c>
      <c r="W2368" s="107" t="s">
        <v>368</v>
      </c>
      <c r="X2368" t="s">
        <v>1765</v>
      </c>
      <c r="AA2368">
        <f ca="1" t="shared" si="73"/>
        <v>17</v>
      </c>
    </row>
    <row r="2369" spans="1:27">
      <c r="A2369" s="101">
        <v>21</v>
      </c>
      <c r="B2369" s="89" t="str">
        <f t="shared" si="72"/>
        <v>452731200401082727</v>
      </c>
      <c r="C2369" s="89" t="s">
        <v>368</v>
      </c>
      <c r="D2369" s="102" t="s">
        <v>9465</v>
      </c>
      <c r="E2369" s="102" t="s">
        <v>143</v>
      </c>
      <c r="F2369" s="103" t="s">
        <v>20131</v>
      </c>
      <c r="G2369" s="103" t="s">
        <v>20232</v>
      </c>
      <c r="H2369" s="104" t="s">
        <v>9464</v>
      </c>
      <c r="I2369" s="103" t="s">
        <v>30</v>
      </c>
      <c r="J2369" s="103" t="s">
        <v>30</v>
      </c>
      <c r="K2369" s="103" t="s">
        <v>30</v>
      </c>
      <c r="L2369" s="103" t="s">
        <v>30</v>
      </c>
      <c r="M2369" s="103" t="s">
        <v>30</v>
      </c>
      <c r="N2369" s="103" t="s">
        <v>27</v>
      </c>
      <c r="O2369" s="103" t="s">
        <v>27</v>
      </c>
      <c r="P2369" s="103" t="s">
        <v>1517</v>
      </c>
      <c r="Q2369" s="103" t="s">
        <v>9466</v>
      </c>
      <c r="R2369" s="105">
        <v>13481846903</v>
      </c>
      <c r="S2369" s="103" t="s">
        <v>1517</v>
      </c>
      <c r="T2369" s="103" t="s">
        <v>1517</v>
      </c>
      <c r="U2369" s="106" t="s">
        <v>20264</v>
      </c>
      <c r="V2369" s="105" t="s">
        <v>21850</v>
      </c>
      <c r="W2369" s="107" t="s">
        <v>368</v>
      </c>
      <c r="X2369" t="s">
        <v>17924</v>
      </c>
      <c r="AA2369">
        <f ca="1" t="shared" si="73"/>
        <v>17</v>
      </c>
    </row>
    <row r="2370" spans="1:27">
      <c r="A2370" s="101">
        <v>22</v>
      </c>
      <c r="B2370" s="89" t="str">
        <f t="shared" si="72"/>
        <v>450124200410171221</v>
      </c>
      <c r="C2370" s="89" t="s">
        <v>368</v>
      </c>
      <c r="D2370" s="102" t="s">
        <v>9468</v>
      </c>
      <c r="E2370" s="102" t="s">
        <v>143</v>
      </c>
      <c r="F2370" s="103" t="s">
        <v>20178</v>
      </c>
      <c r="G2370" s="103" t="s">
        <v>20412</v>
      </c>
      <c r="H2370" s="104" t="s">
        <v>9467</v>
      </c>
      <c r="I2370" s="103" t="s">
        <v>30</v>
      </c>
      <c r="J2370" s="103" t="s">
        <v>30</v>
      </c>
      <c r="K2370" s="103" t="s">
        <v>30</v>
      </c>
      <c r="L2370" s="103" t="s">
        <v>30</v>
      </c>
      <c r="M2370" s="103" t="s">
        <v>30</v>
      </c>
      <c r="N2370" s="103" t="s">
        <v>30</v>
      </c>
      <c r="O2370" s="103" t="s">
        <v>27</v>
      </c>
      <c r="P2370" s="103" t="s">
        <v>20253</v>
      </c>
      <c r="Q2370" s="103" t="s">
        <v>9470</v>
      </c>
      <c r="R2370" s="105">
        <v>15289549083</v>
      </c>
      <c r="S2370" s="103" t="s">
        <v>20253</v>
      </c>
      <c r="T2370" s="103" t="s">
        <v>22525</v>
      </c>
      <c r="U2370" s="106" t="s">
        <v>22526</v>
      </c>
      <c r="V2370" s="105" t="s">
        <v>22527</v>
      </c>
      <c r="W2370" s="107" t="s">
        <v>368</v>
      </c>
      <c r="X2370" t="s">
        <v>9469</v>
      </c>
      <c r="AA2370">
        <f ca="1" t="shared" si="73"/>
        <v>16</v>
      </c>
    </row>
    <row r="2371" spans="1:27">
      <c r="A2371" s="101">
        <v>23</v>
      </c>
      <c r="B2371" s="89" t="str">
        <f t="shared" ref="B2371:B2434" si="74">H2371</f>
        <v>452731200311220612</v>
      </c>
      <c r="C2371" s="89" t="s">
        <v>368</v>
      </c>
      <c r="D2371" s="102" t="s">
        <v>9472</v>
      </c>
      <c r="E2371" s="102" t="s">
        <v>24</v>
      </c>
      <c r="F2371" s="103" t="s">
        <v>20131</v>
      </c>
      <c r="G2371" s="103" t="s">
        <v>20423</v>
      </c>
      <c r="H2371" s="104" t="s">
        <v>9471</v>
      </c>
      <c r="I2371" s="103" t="s">
        <v>30</v>
      </c>
      <c r="J2371" s="103" t="s">
        <v>30</v>
      </c>
      <c r="K2371" s="103" t="s">
        <v>30</v>
      </c>
      <c r="L2371" s="103" t="s">
        <v>30</v>
      </c>
      <c r="M2371" s="103" t="s">
        <v>30</v>
      </c>
      <c r="N2371" s="103" t="s">
        <v>30</v>
      </c>
      <c r="O2371" s="103" t="s">
        <v>27</v>
      </c>
      <c r="P2371" s="103" t="s">
        <v>1517</v>
      </c>
      <c r="Q2371" s="103" t="s">
        <v>9473</v>
      </c>
      <c r="R2371" s="105">
        <v>15078574753</v>
      </c>
      <c r="S2371" s="103" t="s">
        <v>1517</v>
      </c>
      <c r="T2371" s="103" t="s">
        <v>20137</v>
      </c>
      <c r="U2371" s="106" t="s">
        <v>21705</v>
      </c>
      <c r="V2371" s="105" t="s">
        <v>21706</v>
      </c>
      <c r="W2371" s="107" t="s">
        <v>368</v>
      </c>
      <c r="X2371" t="s">
        <v>5645</v>
      </c>
      <c r="AA2371">
        <f ca="1" t="shared" si="73"/>
        <v>17</v>
      </c>
    </row>
    <row r="2372" spans="1:27">
      <c r="A2372" s="101">
        <v>24</v>
      </c>
      <c r="B2372" s="89" t="str">
        <f t="shared" si="74"/>
        <v>452731200407010310</v>
      </c>
      <c r="C2372" s="89" t="s">
        <v>368</v>
      </c>
      <c r="D2372" s="102" t="s">
        <v>9475</v>
      </c>
      <c r="E2372" s="102" t="s">
        <v>24</v>
      </c>
      <c r="F2372" s="103" t="s">
        <v>20131</v>
      </c>
      <c r="G2372" s="103" t="s">
        <v>20271</v>
      </c>
      <c r="H2372" s="104" t="s">
        <v>9474</v>
      </c>
      <c r="I2372" s="103" t="s">
        <v>30</v>
      </c>
      <c r="J2372" s="103" t="s">
        <v>30</v>
      </c>
      <c r="K2372" s="103" t="s">
        <v>30</v>
      </c>
      <c r="L2372" s="103" t="s">
        <v>30</v>
      </c>
      <c r="M2372" s="103" t="s">
        <v>30</v>
      </c>
      <c r="N2372" s="103" t="s">
        <v>30</v>
      </c>
      <c r="O2372" s="103" t="s">
        <v>27</v>
      </c>
      <c r="P2372" s="103" t="s">
        <v>1517</v>
      </c>
      <c r="Q2372" s="103" t="s">
        <v>9477</v>
      </c>
      <c r="R2372" s="105">
        <v>18978755905</v>
      </c>
      <c r="S2372" s="103" t="s">
        <v>1517</v>
      </c>
      <c r="T2372" s="103" t="s">
        <v>20280</v>
      </c>
      <c r="U2372" s="106" t="s">
        <v>20712</v>
      </c>
      <c r="V2372" s="105" t="s">
        <v>20804</v>
      </c>
      <c r="W2372" s="107" t="s">
        <v>368</v>
      </c>
      <c r="X2372" t="s">
        <v>9476</v>
      </c>
      <c r="AA2372">
        <f ca="1" t="shared" ref="AA2372:AA2435" si="75">DATEDIF(TEXT(MID(H2372,7,8),"00-00-00"),TODAY(),"y")</f>
        <v>17</v>
      </c>
    </row>
    <row r="2373" spans="1:27">
      <c r="A2373" s="101">
        <v>25</v>
      </c>
      <c r="B2373" s="89" t="str">
        <f t="shared" si="74"/>
        <v>45122920040129181X</v>
      </c>
      <c r="C2373" s="89" t="s">
        <v>368</v>
      </c>
      <c r="D2373" s="102" t="s">
        <v>9479</v>
      </c>
      <c r="E2373" s="102" t="s">
        <v>24</v>
      </c>
      <c r="F2373" s="103" t="s">
        <v>20131</v>
      </c>
      <c r="G2373" s="103" t="s">
        <v>20232</v>
      </c>
      <c r="H2373" s="104" t="s">
        <v>9478</v>
      </c>
      <c r="I2373" s="103" t="s">
        <v>30</v>
      </c>
      <c r="J2373" s="103" t="s">
        <v>30</v>
      </c>
      <c r="K2373" s="103" t="s">
        <v>30</v>
      </c>
      <c r="L2373" s="103" t="s">
        <v>30</v>
      </c>
      <c r="M2373" s="103" t="s">
        <v>30</v>
      </c>
      <c r="N2373" s="103" t="s">
        <v>30</v>
      </c>
      <c r="O2373" s="103" t="s">
        <v>27</v>
      </c>
      <c r="P2373" s="103" t="s">
        <v>20208</v>
      </c>
      <c r="Q2373" s="103" t="s">
        <v>9481</v>
      </c>
      <c r="R2373" s="105">
        <v>13977860887</v>
      </c>
      <c r="S2373" s="103" t="s">
        <v>1517</v>
      </c>
      <c r="T2373" s="103" t="s">
        <v>20208</v>
      </c>
      <c r="U2373" s="106" t="s">
        <v>20209</v>
      </c>
      <c r="V2373" s="105" t="s">
        <v>22070</v>
      </c>
      <c r="W2373" s="107" t="s">
        <v>368</v>
      </c>
      <c r="X2373" t="s">
        <v>9480</v>
      </c>
      <c r="AA2373">
        <f ca="1" t="shared" si="75"/>
        <v>17</v>
      </c>
    </row>
    <row r="2374" spans="1:27">
      <c r="A2374" s="101">
        <v>26</v>
      </c>
      <c r="B2374" s="89" t="str">
        <f t="shared" si="74"/>
        <v>450124200402162712</v>
      </c>
      <c r="C2374" s="89" t="s">
        <v>368</v>
      </c>
      <c r="D2374" s="102" t="s">
        <v>9482</v>
      </c>
      <c r="E2374" s="102" t="s">
        <v>24</v>
      </c>
      <c r="F2374" s="103" t="s">
        <v>20131</v>
      </c>
      <c r="G2374" s="103" t="s">
        <v>20742</v>
      </c>
      <c r="H2374" s="104" t="s">
        <v>6863</v>
      </c>
      <c r="I2374" s="103" t="s">
        <v>30</v>
      </c>
      <c r="J2374" s="103" t="s">
        <v>30</v>
      </c>
      <c r="K2374" s="103" t="s">
        <v>30</v>
      </c>
      <c r="L2374" s="103" t="s">
        <v>30</v>
      </c>
      <c r="M2374" s="103" t="s">
        <v>30</v>
      </c>
      <c r="N2374" s="103" t="s">
        <v>27</v>
      </c>
      <c r="O2374" s="103" t="s">
        <v>27</v>
      </c>
      <c r="P2374" s="103" t="s">
        <v>13873</v>
      </c>
      <c r="Q2374" s="103" t="s">
        <v>9484</v>
      </c>
      <c r="R2374" s="105" t="s">
        <v>9485</v>
      </c>
      <c r="S2374" s="103" t="s">
        <v>20253</v>
      </c>
      <c r="T2374" s="103" t="s">
        <v>20522</v>
      </c>
      <c r="U2374" s="106" t="s">
        <v>21366</v>
      </c>
      <c r="V2374" s="105" t="s">
        <v>22528</v>
      </c>
      <c r="W2374" s="107" t="s">
        <v>368</v>
      </c>
      <c r="X2374" t="s">
        <v>9483</v>
      </c>
      <c r="AA2374">
        <f ca="1" t="shared" si="75"/>
        <v>17</v>
      </c>
    </row>
    <row r="2375" spans="1:27">
      <c r="A2375" s="101">
        <v>27</v>
      </c>
      <c r="B2375" s="89" t="str">
        <f t="shared" si="74"/>
        <v>45273120030222032X</v>
      </c>
      <c r="C2375" s="89" t="s">
        <v>368</v>
      </c>
      <c r="D2375" s="102" t="s">
        <v>9487</v>
      </c>
      <c r="E2375" s="102" t="s">
        <v>143</v>
      </c>
      <c r="F2375" s="103" t="s">
        <v>20205</v>
      </c>
      <c r="G2375" s="103" t="s">
        <v>20161</v>
      </c>
      <c r="H2375" s="104" t="s">
        <v>9486</v>
      </c>
      <c r="I2375" s="103" t="s">
        <v>30</v>
      </c>
      <c r="J2375" s="103" t="s">
        <v>30</v>
      </c>
      <c r="K2375" s="103" t="s">
        <v>30</v>
      </c>
      <c r="L2375" s="103" t="s">
        <v>30</v>
      </c>
      <c r="M2375" s="103" t="s">
        <v>30</v>
      </c>
      <c r="N2375" s="103" t="s">
        <v>30</v>
      </c>
      <c r="O2375" s="103" t="s">
        <v>27</v>
      </c>
      <c r="P2375" s="103" t="s">
        <v>1517</v>
      </c>
      <c r="Q2375" s="103" t="s">
        <v>9489</v>
      </c>
      <c r="R2375" s="105">
        <v>15977838647</v>
      </c>
      <c r="S2375" s="103" t="s">
        <v>1517</v>
      </c>
      <c r="T2375" s="103" t="s">
        <v>20280</v>
      </c>
      <c r="U2375" s="106" t="s">
        <v>20284</v>
      </c>
      <c r="V2375" s="105" t="s">
        <v>22529</v>
      </c>
      <c r="W2375" s="107" t="s">
        <v>368</v>
      </c>
      <c r="X2375" t="s">
        <v>9488</v>
      </c>
      <c r="AA2375">
        <f ca="1" t="shared" si="75"/>
        <v>18</v>
      </c>
    </row>
    <row r="2376" spans="1:27">
      <c r="A2376" s="101">
        <v>28</v>
      </c>
      <c r="B2376" s="89" t="str">
        <f t="shared" si="74"/>
        <v>452731200304210918</v>
      </c>
      <c r="C2376" s="89" t="s">
        <v>368</v>
      </c>
      <c r="D2376" s="102" t="s">
        <v>9491</v>
      </c>
      <c r="E2376" s="102" t="s">
        <v>24</v>
      </c>
      <c r="F2376" s="103" t="s">
        <v>20131</v>
      </c>
      <c r="G2376" s="103" t="s">
        <v>20154</v>
      </c>
      <c r="H2376" s="104" t="s">
        <v>9490</v>
      </c>
      <c r="I2376" s="103" t="s">
        <v>30</v>
      </c>
      <c r="J2376" s="103" t="s">
        <v>30</v>
      </c>
      <c r="K2376" s="103" t="s">
        <v>30</v>
      </c>
      <c r="L2376" s="103" t="s">
        <v>30</v>
      </c>
      <c r="M2376" s="103" t="s">
        <v>30</v>
      </c>
      <c r="N2376" s="103" t="s">
        <v>30</v>
      </c>
      <c r="O2376" s="103" t="s">
        <v>27</v>
      </c>
      <c r="P2376" s="103" t="s">
        <v>20151</v>
      </c>
      <c r="Q2376" s="103" t="s">
        <v>9492</v>
      </c>
      <c r="R2376" s="105" t="s">
        <v>9493</v>
      </c>
      <c r="S2376" s="103" t="s">
        <v>1517</v>
      </c>
      <c r="T2376" s="103" t="s">
        <v>20151</v>
      </c>
      <c r="U2376" s="106" t="s">
        <v>20152</v>
      </c>
      <c r="V2376" s="105" t="s">
        <v>21588</v>
      </c>
      <c r="W2376" s="107" t="s">
        <v>368</v>
      </c>
      <c r="X2376" t="s">
        <v>19314</v>
      </c>
      <c r="AA2376">
        <f ca="1" t="shared" si="75"/>
        <v>18</v>
      </c>
    </row>
    <row r="2377" spans="1:27">
      <c r="A2377" s="101">
        <v>29</v>
      </c>
      <c r="B2377" s="89" t="str">
        <f t="shared" si="74"/>
        <v>451229200206222114</v>
      </c>
      <c r="C2377" s="89" t="s">
        <v>368</v>
      </c>
      <c r="D2377" s="102" t="s">
        <v>9495</v>
      </c>
      <c r="E2377" s="102" t="s">
        <v>24</v>
      </c>
      <c r="F2377" s="103" t="s">
        <v>20178</v>
      </c>
      <c r="G2377" s="103" t="s">
        <v>20190</v>
      </c>
      <c r="H2377" s="104" t="s">
        <v>9494</v>
      </c>
      <c r="I2377" s="103" t="s">
        <v>27</v>
      </c>
      <c r="J2377" s="103" t="s">
        <v>30</v>
      </c>
      <c r="K2377" s="103" t="s">
        <v>27</v>
      </c>
      <c r="L2377" s="103" t="s">
        <v>30</v>
      </c>
      <c r="M2377" s="103" t="s">
        <v>30</v>
      </c>
      <c r="N2377" s="103" t="s">
        <v>30</v>
      </c>
      <c r="O2377" s="103" t="s">
        <v>27</v>
      </c>
      <c r="P2377" s="103" t="s">
        <v>1517</v>
      </c>
      <c r="Q2377" s="103" t="s">
        <v>9497</v>
      </c>
      <c r="R2377" s="105" t="s">
        <v>9498</v>
      </c>
      <c r="S2377" s="103" t="s">
        <v>1517</v>
      </c>
      <c r="T2377" s="103" t="s">
        <v>20240</v>
      </c>
      <c r="U2377" s="106" t="s">
        <v>21226</v>
      </c>
      <c r="V2377" s="105" t="s">
        <v>22530</v>
      </c>
      <c r="W2377" s="107" t="s">
        <v>368</v>
      </c>
      <c r="X2377" t="s">
        <v>9496</v>
      </c>
      <c r="AA2377">
        <f ca="1" t="shared" si="75"/>
        <v>19</v>
      </c>
    </row>
    <row r="2378" spans="1:27">
      <c r="A2378" s="101">
        <v>30</v>
      </c>
      <c r="B2378" s="89" t="str">
        <f t="shared" si="74"/>
        <v>451229200307073912</v>
      </c>
      <c r="C2378" s="89" t="s">
        <v>368</v>
      </c>
      <c r="D2378" s="102" t="s">
        <v>9500</v>
      </c>
      <c r="E2378" s="102" t="s">
        <v>24</v>
      </c>
      <c r="F2378" s="103" t="s">
        <v>20131</v>
      </c>
      <c r="G2378" s="103" t="s">
        <v>20214</v>
      </c>
      <c r="H2378" s="104" t="s">
        <v>9499</v>
      </c>
      <c r="I2378" s="103" t="s">
        <v>30</v>
      </c>
      <c r="J2378" s="103" t="s">
        <v>30</v>
      </c>
      <c r="K2378" s="103" t="s">
        <v>30</v>
      </c>
      <c r="L2378" s="103" t="s">
        <v>30</v>
      </c>
      <c r="M2378" s="103" t="s">
        <v>30</v>
      </c>
      <c r="N2378" s="103" t="s">
        <v>30</v>
      </c>
      <c r="O2378" s="103" t="s">
        <v>27</v>
      </c>
      <c r="P2378" s="103" t="s">
        <v>1517</v>
      </c>
      <c r="Q2378" s="103" t="s">
        <v>9501</v>
      </c>
      <c r="R2378" s="105">
        <v>19977883561</v>
      </c>
      <c r="S2378" s="103" t="s">
        <v>1517</v>
      </c>
      <c r="T2378" s="103" t="s">
        <v>20140</v>
      </c>
      <c r="U2378" s="106" t="s">
        <v>20714</v>
      </c>
      <c r="V2378" s="105" t="s">
        <v>20715</v>
      </c>
      <c r="W2378" s="107" t="s">
        <v>368</v>
      </c>
      <c r="X2378" t="s">
        <v>1444</v>
      </c>
      <c r="AA2378">
        <f ca="1" t="shared" si="75"/>
        <v>18</v>
      </c>
    </row>
    <row r="2379" spans="1:27">
      <c r="A2379" s="101">
        <v>31</v>
      </c>
      <c r="B2379" s="89" t="str">
        <f t="shared" si="74"/>
        <v>451229200401110919</v>
      </c>
      <c r="C2379" s="89" t="s">
        <v>368</v>
      </c>
      <c r="D2379" s="102" t="s">
        <v>370</v>
      </c>
      <c r="E2379" s="102" t="s">
        <v>24</v>
      </c>
      <c r="F2379" s="103" t="s">
        <v>20131</v>
      </c>
      <c r="G2379" s="103" t="s">
        <v>20232</v>
      </c>
      <c r="H2379" s="104" t="s">
        <v>9502</v>
      </c>
      <c r="I2379" s="103" t="s">
        <v>30</v>
      </c>
      <c r="J2379" s="103" t="s">
        <v>30</v>
      </c>
      <c r="K2379" s="103" t="s">
        <v>30</v>
      </c>
      <c r="L2379" s="103" t="s">
        <v>30</v>
      </c>
      <c r="M2379" s="103" t="s">
        <v>30</v>
      </c>
      <c r="N2379" s="103" t="s">
        <v>30</v>
      </c>
      <c r="O2379" s="103" t="s">
        <v>27</v>
      </c>
      <c r="P2379" s="103" t="s">
        <v>1517</v>
      </c>
      <c r="Q2379" s="103" t="s">
        <v>9503</v>
      </c>
      <c r="R2379" s="105">
        <v>15218777949</v>
      </c>
      <c r="S2379" s="103" t="s">
        <v>1517</v>
      </c>
      <c r="T2379" s="103" t="s">
        <v>20151</v>
      </c>
      <c r="U2379" s="106" t="s">
        <v>20266</v>
      </c>
      <c r="V2379" s="105" t="s">
        <v>20743</v>
      </c>
      <c r="W2379" s="107" t="s">
        <v>368</v>
      </c>
      <c r="X2379" t="s">
        <v>17925</v>
      </c>
      <c r="AA2379">
        <f ca="1" t="shared" si="75"/>
        <v>17</v>
      </c>
    </row>
    <row r="2380" spans="1:27">
      <c r="A2380" s="101">
        <v>32</v>
      </c>
      <c r="B2380" s="89" t="str">
        <f t="shared" si="74"/>
        <v>452731200307240610</v>
      </c>
      <c r="C2380" s="89" t="s">
        <v>368</v>
      </c>
      <c r="D2380" s="102" t="s">
        <v>9505</v>
      </c>
      <c r="E2380" s="102" t="s">
        <v>24</v>
      </c>
      <c r="F2380" s="103" t="s">
        <v>20131</v>
      </c>
      <c r="G2380" s="103" t="s">
        <v>20214</v>
      </c>
      <c r="H2380" s="104" t="s">
        <v>9504</v>
      </c>
      <c r="I2380" s="103" t="s">
        <v>30</v>
      </c>
      <c r="J2380" s="103" t="s">
        <v>30</v>
      </c>
      <c r="K2380" s="103" t="s">
        <v>30</v>
      </c>
      <c r="L2380" s="103" t="s">
        <v>30</v>
      </c>
      <c r="M2380" s="103" t="s">
        <v>30</v>
      </c>
      <c r="N2380" s="103" t="s">
        <v>30</v>
      </c>
      <c r="O2380" s="103" t="s">
        <v>27</v>
      </c>
      <c r="P2380" s="103" t="s">
        <v>1517</v>
      </c>
      <c r="Q2380" s="103" t="s">
        <v>9507</v>
      </c>
      <c r="R2380" s="105">
        <v>13878191514</v>
      </c>
      <c r="S2380" s="103" t="s">
        <v>1517</v>
      </c>
      <c r="T2380" s="103" t="s">
        <v>20137</v>
      </c>
      <c r="U2380" s="106" t="s">
        <v>20718</v>
      </c>
      <c r="V2380" s="105" t="s">
        <v>20946</v>
      </c>
      <c r="W2380" s="107" t="s">
        <v>368</v>
      </c>
      <c r="X2380" t="s">
        <v>9506</v>
      </c>
      <c r="AA2380">
        <f ca="1" t="shared" si="75"/>
        <v>18</v>
      </c>
    </row>
    <row r="2381" spans="1:27">
      <c r="A2381" s="101">
        <v>33</v>
      </c>
      <c r="B2381" s="89" t="str">
        <f t="shared" si="74"/>
        <v>452731200405073617</v>
      </c>
      <c r="C2381" s="89" t="s">
        <v>368</v>
      </c>
      <c r="D2381" s="102" t="s">
        <v>9509</v>
      </c>
      <c r="E2381" s="102" t="s">
        <v>24</v>
      </c>
      <c r="F2381" s="103" t="s">
        <v>20131</v>
      </c>
      <c r="G2381" s="103" t="s">
        <v>20608</v>
      </c>
      <c r="H2381" s="104" t="s">
        <v>9508</v>
      </c>
      <c r="I2381" s="103" t="s">
        <v>27</v>
      </c>
      <c r="J2381" s="103" t="s">
        <v>30</v>
      </c>
      <c r="K2381" s="103" t="s">
        <v>27</v>
      </c>
      <c r="L2381" s="103" t="s">
        <v>30</v>
      </c>
      <c r="M2381" s="103" t="s">
        <v>27</v>
      </c>
      <c r="N2381" s="103" t="s">
        <v>30</v>
      </c>
      <c r="O2381" s="103" t="s">
        <v>27</v>
      </c>
      <c r="P2381" s="103" t="s">
        <v>1517</v>
      </c>
      <c r="Q2381" s="103" t="s">
        <v>9510</v>
      </c>
      <c r="R2381" s="105">
        <v>18378889698</v>
      </c>
      <c r="S2381" s="103" t="s">
        <v>1517</v>
      </c>
      <c r="T2381" s="103" t="s">
        <v>20158</v>
      </c>
      <c r="U2381" s="106" t="s">
        <v>20898</v>
      </c>
      <c r="V2381" s="105" t="s">
        <v>21318</v>
      </c>
      <c r="W2381" s="107" t="s">
        <v>368</v>
      </c>
      <c r="X2381" t="s">
        <v>17926</v>
      </c>
      <c r="AA2381">
        <f ca="1" t="shared" si="75"/>
        <v>17</v>
      </c>
    </row>
    <row r="2382" spans="1:27">
      <c r="A2382" s="101">
        <v>34</v>
      </c>
      <c r="B2382" s="89" t="str">
        <f t="shared" si="74"/>
        <v>45122920021025571X</v>
      </c>
      <c r="C2382" s="89" t="s">
        <v>368</v>
      </c>
      <c r="D2382" s="102" t="s">
        <v>5157</v>
      </c>
      <c r="E2382" s="102" t="s">
        <v>24</v>
      </c>
      <c r="F2382" s="103" t="s">
        <v>20131</v>
      </c>
      <c r="G2382" s="103" t="s">
        <v>20132</v>
      </c>
      <c r="H2382" s="104" t="s">
        <v>9511</v>
      </c>
      <c r="I2382" s="103" t="s">
        <v>30</v>
      </c>
      <c r="J2382" s="103" t="s">
        <v>27</v>
      </c>
      <c r="K2382" s="103" t="s">
        <v>30</v>
      </c>
      <c r="L2382" s="103" t="s">
        <v>30</v>
      </c>
      <c r="M2382" s="103" t="s">
        <v>30</v>
      </c>
      <c r="N2382" s="103" t="s">
        <v>30</v>
      </c>
      <c r="O2382" s="103" t="s">
        <v>27</v>
      </c>
      <c r="P2382" s="103" t="s">
        <v>1517</v>
      </c>
      <c r="Q2382" s="103" t="s">
        <v>9513</v>
      </c>
      <c r="R2382" s="105">
        <v>18776873791</v>
      </c>
      <c r="S2382" s="103" t="s">
        <v>1517</v>
      </c>
      <c r="T2382" s="103" t="s">
        <v>1517</v>
      </c>
      <c r="U2382" s="106" t="s">
        <v>21845</v>
      </c>
      <c r="V2382" s="105" t="s">
        <v>21845</v>
      </c>
      <c r="W2382" s="107" t="s">
        <v>368</v>
      </c>
      <c r="X2382" t="s">
        <v>19315</v>
      </c>
      <c r="AA2382">
        <f ca="1" t="shared" si="75"/>
        <v>18</v>
      </c>
    </row>
    <row r="2383" spans="1:27">
      <c r="A2383" s="101">
        <v>35</v>
      </c>
      <c r="B2383" s="89" t="str">
        <f t="shared" si="74"/>
        <v>451229200104182430</v>
      </c>
      <c r="C2383" s="89" t="s">
        <v>368</v>
      </c>
      <c r="D2383" s="102" t="s">
        <v>9515</v>
      </c>
      <c r="E2383" s="102" t="s">
        <v>24</v>
      </c>
      <c r="F2383" s="103" t="s">
        <v>20178</v>
      </c>
      <c r="G2383" s="103" t="s">
        <v>20335</v>
      </c>
      <c r="H2383" s="104" t="s">
        <v>9514</v>
      </c>
      <c r="I2383" s="103" t="s">
        <v>27</v>
      </c>
      <c r="J2383" s="103" t="s">
        <v>30</v>
      </c>
      <c r="K2383" s="103" t="s">
        <v>30</v>
      </c>
      <c r="L2383" s="103" t="s">
        <v>30</v>
      </c>
      <c r="M2383" s="103" t="s">
        <v>30</v>
      </c>
      <c r="N2383" s="103" t="s">
        <v>30</v>
      </c>
      <c r="O2383" s="103" t="s">
        <v>27</v>
      </c>
      <c r="P2383" s="103" t="s">
        <v>1517</v>
      </c>
      <c r="Q2383" s="103" t="s">
        <v>9517</v>
      </c>
      <c r="R2383" s="105">
        <v>18077898145</v>
      </c>
      <c r="S2383" s="103" t="s">
        <v>1517</v>
      </c>
      <c r="T2383" s="103" t="s">
        <v>20191</v>
      </c>
      <c r="U2383" s="106" t="s">
        <v>21128</v>
      </c>
      <c r="V2383" s="105" t="s">
        <v>22531</v>
      </c>
      <c r="W2383" s="107" t="s">
        <v>368</v>
      </c>
      <c r="X2383" t="s">
        <v>9516</v>
      </c>
      <c r="AA2383">
        <f ca="1" t="shared" si="75"/>
        <v>20</v>
      </c>
    </row>
    <row r="2384" spans="1:27">
      <c r="A2384" s="101">
        <v>36</v>
      </c>
      <c r="B2384" s="89" t="str">
        <f t="shared" si="74"/>
        <v>451229200202082417</v>
      </c>
      <c r="C2384" s="89" t="s">
        <v>368</v>
      </c>
      <c r="D2384" s="102" t="s">
        <v>9519</v>
      </c>
      <c r="E2384" s="102" t="s">
        <v>24</v>
      </c>
      <c r="F2384" s="103" t="s">
        <v>20178</v>
      </c>
      <c r="G2384" s="103" t="s">
        <v>20194</v>
      </c>
      <c r="H2384" s="104" t="s">
        <v>9518</v>
      </c>
      <c r="I2384" s="103" t="s">
        <v>27</v>
      </c>
      <c r="J2384" s="103" t="s">
        <v>27</v>
      </c>
      <c r="K2384" s="103" t="s">
        <v>27</v>
      </c>
      <c r="L2384" s="103" t="s">
        <v>30</v>
      </c>
      <c r="M2384" s="103" t="s">
        <v>30</v>
      </c>
      <c r="N2384" s="103" t="s">
        <v>30</v>
      </c>
      <c r="O2384" s="103" t="s">
        <v>27</v>
      </c>
      <c r="P2384" s="103" t="s">
        <v>140</v>
      </c>
      <c r="Q2384" s="103" t="s">
        <v>9520</v>
      </c>
      <c r="R2384" s="105">
        <v>15077102967</v>
      </c>
      <c r="S2384" s="103" t="s">
        <v>8322</v>
      </c>
      <c r="T2384" s="103" t="s">
        <v>140</v>
      </c>
      <c r="U2384" s="106" t="s">
        <v>21360</v>
      </c>
      <c r="V2384" s="105" t="s">
        <v>22349</v>
      </c>
      <c r="W2384" s="107" t="s">
        <v>368</v>
      </c>
      <c r="X2384" t="s">
        <v>19316</v>
      </c>
      <c r="AA2384">
        <f ca="1" t="shared" si="75"/>
        <v>19</v>
      </c>
    </row>
    <row r="2385" spans="1:27">
      <c r="A2385" s="101">
        <v>37</v>
      </c>
      <c r="B2385" s="89" t="str">
        <f t="shared" si="74"/>
        <v>451229200205172725</v>
      </c>
      <c r="C2385" s="89" t="s">
        <v>368</v>
      </c>
      <c r="D2385" s="102" t="s">
        <v>9522</v>
      </c>
      <c r="E2385" s="102" t="s">
        <v>143</v>
      </c>
      <c r="F2385" s="103" t="s">
        <v>20131</v>
      </c>
      <c r="G2385" s="103" t="s">
        <v>20150</v>
      </c>
      <c r="H2385" s="104" t="s">
        <v>9521</v>
      </c>
      <c r="I2385" s="103" t="s">
        <v>27</v>
      </c>
      <c r="J2385" s="103" t="s">
        <v>30</v>
      </c>
      <c r="K2385" s="103" t="s">
        <v>27</v>
      </c>
      <c r="L2385" s="103" t="s">
        <v>30</v>
      </c>
      <c r="M2385" s="103" t="s">
        <v>30</v>
      </c>
      <c r="N2385" s="103" t="s">
        <v>30</v>
      </c>
      <c r="O2385" s="103" t="s">
        <v>27</v>
      </c>
      <c r="P2385" s="103" t="s">
        <v>1517</v>
      </c>
      <c r="Q2385" s="103" t="s">
        <v>9523</v>
      </c>
      <c r="R2385" s="105">
        <v>19994560719</v>
      </c>
      <c r="S2385" s="103" t="s">
        <v>1517</v>
      </c>
      <c r="T2385" s="103" t="s">
        <v>20277</v>
      </c>
      <c r="U2385" s="106" t="s">
        <v>21112</v>
      </c>
      <c r="V2385" s="105" t="s">
        <v>21779</v>
      </c>
      <c r="W2385" s="107" t="s">
        <v>368</v>
      </c>
      <c r="X2385" t="s">
        <v>5822</v>
      </c>
      <c r="AA2385">
        <f ca="1" t="shared" si="75"/>
        <v>19</v>
      </c>
    </row>
    <row r="2386" spans="1:27">
      <c r="A2386" s="101">
        <v>38</v>
      </c>
      <c r="B2386" s="89" t="str">
        <f t="shared" si="74"/>
        <v>452731200602102122</v>
      </c>
      <c r="C2386" s="89" t="s">
        <v>368</v>
      </c>
      <c r="D2386" s="102" t="s">
        <v>9525</v>
      </c>
      <c r="E2386" s="102" t="s">
        <v>143</v>
      </c>
      <c r="F2386" s="103" t="s">
        <v>20205</v>
      </c>
      <c r="G2386" s="103" t="s">
        <v>21891</v>
      </c>
      <c r="H2386" s="104" t="s">
        <v>9524</v>
      </c>
      <c r="I2386" s="103" t="s">
        <v>30</v>
      </c>
      <c r="J2386" s="103" t="s">
        <v>30</v>
      </c>
      <c r="K2386" s="103" t="s">
        <v>27</v>
      </c>
      <c r="L2386" s="103" t="s">
        <v>30</v>
      </c>
      <c r="M2386" s="103" t="s">
        <v>27</v>
      </c>
      <c r="N2386" s="103" t="s">
        <v>27</v>
      </c>
      <c r="O2386" s="103" t="s">
        <v>27</v>
      </c>
      <c r="P2386" s="103" t="s">
        <v>4759</v>
      </c>
      <c r="Q2386" s="103" t="s">
        <v>9527</v>
      </c>
      <c r="R2386" s="105">
        <v>13509072101</v>
      </c>
      <c r="S2386" s="103" t="s">
        <v>1517</v>
      </c>
      <c r="T2386" s="103" t="s">
        <v>22416</v>
      </c>
      <c r="U2386" s="106" t="s">
        <v>22532</v>
      </c>
      <c r="V2386" s="105" t="s">
        <v>22533</v>
      </c>
      <c r="W2386" s="107" t="s">
        <v>368</v>
      </c>
      <c r="X2386" t="s">
        <v>22534</v>
      </c>
      <c r="AA2386">
        <f ca="1" t="shared" si="75"/>
        <v>15</v>
      </c>
    </row>
    <row r="2387" spans="1:27">
      <c r="A2387" s="101">
        <v>39</v>
      </c>
      <c r="B2387" s="89" t="str">
        <f t="shared" si="74"/>
        <v>452731200310300020</v>
      </c>
      <c r="C2387" s="89" t="s">
        <v>368</v>
      </c>
      <c r="D2387" s="102" t="s">
        <v>9529</v>
      </c>
      <c r="E2387" s="102" t="s">
        <v>143</v>
      </c>
      <c r="F2387" s="103" t="s">
        <v>20131</v>
      </c>
      <c r="G2387" s="103">
        <v>200310</v>
      </c>
      <c r="H2387" s="104" t="s">
        <v>9528</v>
      </c>
      <c r="I2387" s="103" t="s">
        <v>30</v>
      </c>
      <c r="J2387" s="103" t="s">
        <v>30</v>
      </c>
      <c r="K2387" s="103" t="s">
        <v>30</v>
      </c>
      <c r="L2387" s="103" t="s">
        <v>30</v>
      </c>
      <c r="M2387" s="103" t="s">
        <v>30</v>
      </c>
      <c r="N2387" s="103" t="s">
        <v>27</v>
      </c>
      <c r="O2387" s="103" t="s">
        <v>27</v>
      </c>
      <c r="P2387" s="103" t="s">
        <v>1517</v>
      </c>
      <c r="Q2387" s="103" t="s">
        <v>9531</v>
      </c>
      <c r="R2387" s="105">
        <v>17776589787</v>
      </c>
      <c r="S2387" s="103" t="s">
        <v>8322</v>
      </c>
      <c r="T2387" s="103" t="s">
        <v>63</v>
      </c>
      <c r="U2387" s="106" t="s">
        <v>22535</v>
      </c>
      <c r="V2387" s="105"/>
      <c r="W2387" s="107" t="s">
        <v>368</v>
      </c>
      <c r="X2387" t="s">
        <v>22536</v>
      </c>
      <c r="AA2387">
        <f ca="1" t="shared" si="75"/>
        <v>17</v>
      </c>
    </row>
    <row r="2388" spans="1:27">
      <c r="A2388" s="101">
        <v>40</v>
      </c>
      <c r="B2388" s="89" t="str">
        <f t="shared" si="74"/>
        <v>452731200402043623</v>
      </c>
      <c r="C2388" s="89" t="s">
        <v>368</v>
      </c>
      <c r="D2388" s="102" t="s">
        <v>9533</v>
      </c>
      <c r="E2388" s="102" t="s">
        <v>143</v>
      </c>
      <c r="F2388" s="103" t="s">
        <v>20131</v>
      </c>
      <c r="G2388" s="103" t="s">
        <v>20742</v>
      </c>
      <c r="H2388" s="104" t="s">
        <v>9532</v>
      </c>
      <c r="I2388" s="103" t="s">
        <v>30</v>
      </c>
      <c r="J2388" s="103" t="s">
        <v>30</v>
      </c>
      <c r="K2388" s="103" t="s">
        <v>30</v>
      </c>
      <c r="L2388" s="103" t="s">
        <v>30</v>
      </c>
      <c r="M2388" s="103" t="s">
        <v>27</v>
      </c>
      <c r="N2388" s="103" t="s">
        <v>30</v>
      </c>
      <c r="O2388" s="103" t="s">
        <v>27</v>
      </c>
      <c r="P2388" s="103" t="s">
        <v>1517</v>
      </c>
      <c r="Q2388" s="103" t="s">
        <v>9535</v>
      </c>
      <c r="R2388" s="105">
        <v>18977894165</v>
      </c>
      <c r="S2388" s="103" t="s">
        <v>1517</v>
      </c>
      <c r="T2388" s="103" t="s">
        <v>20158</v>
      </c>
      <c r="U2388" s="106" t="s">
        <v>20250</v>
      </c>
      <c r="V2388" s="105" t="s">
        <v>21551</v>
      </c>
      <c r="W2388" s="107" t="s">
        <v>368</v>
      </c>
      <c r="X2388" t="s">
        <v>17928</v>
      </c>
      <c r="AA2388">
        <f ca="1" t="shared" si="75"/>
        <v>17</v>
      </c>
    </row>
    <row r="2389" spans="1:27">
      <c r="A2389" s="101">
        <v>41</v>
      </c>
      <c r="B2389" s="89" t="str">
        <f t="shared" si="74"/>
        <v>451229200308100329</v>
      </c>
      <c r="C2389" s="89" t="s">
        <v>368</v>
      </c>
      <c r="D2389" s="102" t="s">
        <v>9537</v>
      </c>
      <c r="E2389" s="102" t="s">
        <v>143</v>
      </c>
      <c r="F2389" s="103" t="s">
        <v>20131</v>
      </c>
      <c r="G2389" s="103" t="s">
        <v>20163</v>
      </c>
      <c r="H2389" s="104" t="s">
        <v>9536</v>
      </c>
      <c r="I2389" s="103" t="s">
        <v>30</v>
      </c>
      <c r="J2389" s="103" t="s">
        <v>30</v>
      </c>
      <c r="K2389" s="103" t="s">
        <v>30</v>
      </c>
      <c r="L2389" s="103" t="s">
        <v>30</v>
      </c>
      <c r="M2389" s="103" t="s">
        <v>30</v>
      </c>
      <c r="N2389" s="103" t="s">
        <v>30</v>
      </c>
      <c r="O2389" s="103" t="s">
        <v>27</v>
      </c>
      <c r="P2389" s="103" t="s">
        <v>1517</v>
      </c>
      <c r="Q2389" s="103" t="s">
        <v>9538</v>
      </c>
      <c r="R2389" s="105">
        <v>18776863421</v>
      </c>
      <c r="S2389" s="103" t="s">
        <v>1517</v>
      </c>
      <c r="T2389" s="103" t="s">
        <v>20169</v>
      </c>
      <c r="U2389" s="106" t="s">
        <v>20170</v>
      </c>
      <c r="V2389" s="105" t="s">
        <v>20215</v>
      </c>
      <c r="W2389" s="107" t="s">
        <v>368</v>
      </c>
      <c r="X2389" t="s">
        <v>17619</v>
      </c>
      <c r="AA2389">
        <f ca="1" t="shared" si="75"/>
        <v>18</v>
      </c>
    </row>
    <row r="2390" spans="1:27">
      <c r="A2390" s="101">
        <v>42</v>
      </c>
      <c r="B2390" s="89" t="str">
        <f t="shared" si="74"/>
        <v>451229200309193926</v>
      </c>
      <c r="C2390" s="89" t="s">
        <v>368</v>
      </c>
      <c r="D2390" s="102" t="s">
        <v>9540</v>
      </c>
      <c r="E2390" s="102" t="s">
        <v>143</v>
      </c>
      <c r="F2390" s="103" t="s">
        <v>20131</v>
      </c>
      <c r="G2390" s="103" t="s">
        <v>20168</v>
      </c>
      <c r="H2390" s="104" t="s">
        <v>9539</v>
      </c>
      <c r="I2390" s="103" t="s">
        <v>30</v>
      </c>
      <c r="J2390" s="103" t="s">
        <v>30</v>
      </c>
      <c r="K2390" s="103" t="s">
        <v>30</v>
      </c>
      <c r="L2390" s="103" t="s">
        <v>30</v>
      </c>
      <c r="M2390" s="103" t="s">
        <v>30</v>
      </c>
      <c r="N2390" s="103" t="s">
        <v>27</v>
      </c>
      <c r="O2390" s="103" t="s">
        <v>27</v>
      </c>
      <c r="P2390" s="103" t="s">
        <v>1517</v>
      </c>
      <c r="Q2390" s="103" t="s">
        <v>9542</v>
      </c>
      <c r="R2390" s="105">
        <v>15177387902</v>
      </c>
      <c r="S2390" s="103" t="s">
        <v>1517</v>
      </c>
      <c r="T2390" s="103" t="s">
        <v>20140</v>
      </c>
      <c r="U2390" s="106" t="s">
        <v>20140</v>
      </c>
      <c r="V2390" s="105" t="s">
        <v>22537</v>
      </c>
      <c r="W2390" s="107" t="s">
        <v>368</v>
      </c>
      <c r="X2390" t="s">
        <v>9541</v>
      </c>
      <c r="AA2390">
        <f ca="1" t="shared" si="75"/>
        <v>17</v>
      </c>
    </row>
    <row r="2391" spans="1:27">
      <c r="A2391" s="101">
        <v>43</v>
      </c>
      <c r="B2391" s="89" t="str">
        <f t="shared" si="74"/>
        <v>452731200312011820</v>
      </c>
      <c r="C2391" s="89" t="s">
        <v>368</v>
      </c>
      <c r="D2391" s="102" t="s">
        <v>9544</v>
      </c>
      <c r="E2391" s="102" t="s">
        <v>143</v>
      </c>
      <c r="F2391" s="103" t="s">
        <v>20131</v>
      </c>
      <c r="G2391" s="103" t="s">
        <v>20433</v>
      </c>
      <c r="H2391" s="104" t="s">
        <v>9543</v>
      </c>
      <c r="I2391" s="103" t="s">
        <v>30</v>
      </c>
      <c r="J2391" s="103" t="s">
        <v>30</v>
      </c>
      <c r="K2391" s="103" t="s">
        <v>30</v>
      </c>
      <c r="L2391" s="103" t="s">
        <v>30</v>
      </c>
      <c r="M2391" s="103" t="s">
        <v>30</v>
      </c>
      <c r="N2391" s="103" t="s">
        <v>30</v>
      </c>
      <c r="O2391" s="103" t="s">
        <v>27</v>
      </c>
      <c r="P2391" s="103" t="s">
        <v>115</v>
      </c>
      <c r="Q2391" s="103" t="s">
        <v>9546</v>
      </c>
      <c r="R2391" s="105" t="s">
        <v>9547</v>
      </c>
      <c r="S2391" s="103" t="s">
        <v>8322</v>
      </c>
      <c r="T2391" s="103" t="s">
        <v>115</v>
      </c>
      <c r="U2391" s="106" t="s">
        <v>22320</v>
      </c>
      <c r="V2391" s="105" t="s">
        <v>22538</v>
      </c>
      <c r="W2391" s="107" t="s">
        <v>368</v>
      </c>
      <c r="X2391" t="s">
        <v>22539</v>
      </c>
      <c r="AA2391">
        <f ca="1" t="shared" si="75"/>
        <v>17</v>
      </c>
    </row>
    <row r="2392" spans="1:27">
      <c r="A2392" s="101">
        <v>44</v>
      </c>
      <c r="B2392" s="89" t="str">
        <f t="shared" si="74"/>
        <v>451229200201081228</v>
      </c>
      <c r="C2392" s="89" t="s">
        <v>368</v>
      </c>
      <c r="D2392" s="102" t="s">
        <v>9549</v>
      </c>
      <c r="E2392" s="102" t="s">
        <v>143</v>
      </c>
      <c r="F2392" s="103" t="s">
        <v>20131</v>
      </c>
      <c r="G2392" s="103" t="s">
        <v>20175</v>
      </c>
      <c r="H2392" s="104" t="s">
        <v>9548</v>
      </c>
      <c r="I2392" s="103" t="s">
        <v>30</v>
      </c>
      <c r="J2392" s="103" t="s">
        <v>30</v>
      </c>
      <c r="K2392" s="103" t="s">
        <v>30</v>
      </c>
      <c r="L2392" s="103" t="s">
        <v>30</v>
      </c>
      <c r="M2392" s="103" t="s">
        <v>30</v>
      </c>
      <c r="N2392" s="103" t="s">
        <v>30</v>
      </c>
      <c r="O2392" s="103" t="s">
        <v>27</v>
      </c>
      <c r="P2392" s="103" t="s">
        <v>76</v>
      </c>
      <c r="Q2392" s="103" t="s">
        <v>9550</v>
      </c>
      <c r="R2392" s="105">
        <v>17807832096</v>
      </c>
      <c r="S2392" s="103" t="s">
        <v>8322</v>
      </c>
      <c r="T2392" s="103" t="s">
        <v>76</v>
      </c>
      <c r="U2392" s="106" t="s">
        <v>20170</v>
      </c>
      <c r="V2392" s="105" t="s">
        <v>20651</v>
      </c>
      <c r="W2392" s="107" t="s">
        <v>368</v>
      </c>
      <c r="X2392" t="s">
        <v>19317</v>
      </c>
      <c r="AA2392">
        <f ca="1" t="shared" si="75"/>
        <v>19</v>
      </c>
    </row>
    <row r="2393" spans="1:27">
      <c r="A2393" s="101">
        <v>45</v>
      </c>
      <c r="B2393" s="89" t="str">
        <f t="shared" si="74"/>
        <v>451229200303182425</v>
      </c>
      <c r="C2393" s="89" t="s">
        <v>368</v>
      </c>
      <c r="D2393" s="102" t="s">
        <v>9552</v>
      </c>
      <c r="E2393" s="102" t="s">
        <v>143</v>
      </c>
      <c r="F2393" s="103" t="s">
        <v>20178</v>
      </c>
      <c r="G2393" s="103" t="s">
        <v>20202</v>
      </c>
      <c r="H2393" s="104" t="s">
        <v>9551</v>
      </c>
      <c r="I2393" s="103" t="s">
        <v>27</v>
      </c>
      <c r="J2393" s="103" t="s">
        <v>30</v>
      </c>
      <c r="K2393" s="103" t="s">
        <v>30</v>
      </c>
      <c r="L2393" s="103" t="s">
        <v>30</v>
      </c>
      <c r="M2393" s="103" t="s">
        <v>27</v>
      </c>
      <c r="N2393" s="103" t="s">
        <v>30</v>
      </c>
      <c r="O2393" s="103" t="s">
        <v>27</v>
      </c>
      <c r="P2393" s="103" t="s">
        <v>140</v>
      </c>
      <c r="Q2393" s="103" t="s">
        <v>9554</v>
      </c>
      <c r="R2393" s="105">
        <v>18177899014</v>
      </c>
      <c r="S2393" s="103" t="s">
        <v>8322</v>
      </c>
      <c r="T2393" s="103" t="s">
        <v>140</v>
      </c>
      <c r="U2393" s="106" t="s">
        <v>22540</v>
      </c>
      <c r="V2393" s="105" t="s">
        <v>22541</v>
      </c>
      <c r="W2393" s="107" t="s">
        <v>368</v>
      </c>
      <c r="X2393" t="s">
        <v>19318</v>
      </c>
      <c r="AA2393">
        <f ca="1" t="shared" si="75"/>
        <v>18</v>
      </c>
    </row>
    <row r="2394" spans="1:27">
      <c r="A2394" s="101">
        <v>46</v>
      </c>
      <c r="B2394" s="89" t="str">
        <f t="shared" si="74"/>
        <v>451229200806180325</v>
      </c>
      <c r="C2394" s="89" t="s">
        <v>368</v>
      </c>
      <c r="D2394" s="102" t="s">
        <v>9556</v>
      </c>
      <c r="E2394" s="102" t="s">
        <v>143</v>
      </c>
      <c r="F2394" s="103" t="s">
        <v>20178</v>
      </c>
      <c r="G2394" s="103" t="s">
        <v>22542</v>
      </c>
      <c r="H2394" s="104" t="s">
        <v>9555</v>
      </c>
      <c r="I2394" s="103" t="s">
        <v>27</v>
      </c>
      <c r="J2394" s="103" t="s">
        <v>30</v>
      </c>
      <c r="K2394" s="103" t="s">
        <v>30</v>
      </c>
      <c r="L2394" s="103" t="s">
        <v>30</v>
      </c>
      <c r="M2394" s="103" t="s">
        <v>30</v>
      </c>
      <c r="N2394" s="103" t="s">
        <v>30</v>
      </c>
      <c r="O2394" s="103" t="s">
        <v>27</v>
      </c>
      <c r="P2394" s="103" t="s">
        <v>1517</v>
      </c>
      <c r="Q2394" s="103" t="s">
        <v>9558</v>
      </c>
      <c r="R2394" s="105">
        <v>13737980633</v>
      </c>
      <c r="S2394" s="103" t="s">
        <v>8322</v>
      </c>
      <c r="T2394" s="103" t="s">
        <v>151</v>
      </c>
      <c r="U2394" s="106" t="s">
        <v>22543</v>
      </c>
      <c r="V2394" s="105" t="s">
        <v>22544</v>
      </c>
      <c r="W2394" s="107" t="s">
        <v>368</v>
      </c>
      <c r="X2394" t="s">
        <v>22545</v>
      </c>
      <c r="AA2394">
        <f ca="1" t="shared" si="75"/>
        <v>13</v>
      </c>
    </row>
    <row r="2395" spans="1:27">
      <c r="A2395" s="101">
        <v>47</v>
      </c>
      <c r="B2395" s="89" t="str">
        <f t="shared" si="74"/>
        <v>451229200208192748</v>
      </c>
      <c r="C2395" s="89" t="s">
        <v>368</v>
      </c>
      <c r="D2395" s="102" t="s">
        <v>9561</v>
      </c>
      <c r="E2395" s="102" t="s">
        <v>143</v>
      </c>
      <c r="F2395" s="103" t="s">
        <v>20178</v>
      </c>
      <c r="G2395" s="103" t="s">
        <v>20182</v>
      </c>
      <c r="H2395" s="104" t="s">
        <v>9560</v>
      </c>
      <c r="I2395" s="103" t="s">
        <v>27</v>
      </c>
      <c r="J2395" s="103" t="s">
        <v>30</v>
      </c>
      <c r="K2395" s="103" t="s">
        <v>30</v>
      </c>
      <c r="L2395" s="103" t="s">
        <v>30</v>
      </c>
      <c r="M2395" s="103" t="s">
        <v>30</v>
      </c>
      <c r="N2395" s="103" t="s">
        <v>30</v>
      </c>
      <c r="O2395" s="103" t="s">
        <v>27</v>
      </c>
      <c r="P2395" s="103" t="s">
        <v>1517</v>
      </c>
      <c r="Q2395" s="103" t="s">
        <v>8986</v>
      </c>
      <c r="R2395" s="105">
        <v>17807832193</v>
      </c>
      <c r="S2395" s="103" t="s">
        <v>1517</v>
      </c>
      <c r="T2395" s="103" t="s">
        <v>20277</v>
      </c>
      <c r="U2395" s="106" t="s">
        <v>20434</v>
      </c>
      <c r="V2395" s="105" t="s">
        <v>21062</v>
      </c>
      <c r="W2395" s="107" t="s">
        <v>368</v>
      </c>
      <c r="X2395" t="s">
        <v>19319</v>
      </c>
      <c r="AA2395">
        <f ca="1" t="shared" si="75"/>
        <v>18</v>
      </c>
    </row>
    <row r="2396" spans="1:27">
      <c r="A2396" s="101">
        <v>48</v>
      </c>
      <c r="B2396" s="89" t="str">
        <f t="shared" si="74"/>
        <v>452731200403015720</v>
      </c>
      <c r="C2396" s="89" t="s">
        <v>368</v>
      </c>
      <c r="D2396" s="102" t="s">
        <v>9563</v>
      </c>
      <c r="E2396" s="102" t="s">
        <v>143</v>
      </c>
      <c r="F2396" s="103" t="s">
        <v>20178</v>
      </c>
      <c r="G2396" s="103" t="s">
        <v>20707</v>
      </c>
      <c r="H2396" s="104" t="s">
        <v>9562</v>
      </c>
      <c r="I2396" s="103" t="s">
        <v>30</v>
      </c>
      <c r="J2396" s="103" t="s">
        <v>30</v>
      </c>
      <c r="K2396" s="103" t="s">
        <v>30</v>
      </c>
      <c r="L2396" s="103" t="s">
        <v>30</v>
      </c>
      <c r="M2396" s="103" t="s">
        <v>30</v>
      </c>
      <c r="N2396" s="103" t="s">
        <v>27</v>
      </c>
      <c r="O2396" s="103" t="s">
        <v>27</v>
      </c>
      <c r="P2396" s="103" t="s">
        <v>1517</v>
      </c>
      <c r="Q2396" s="103" t="s">
        <v>9564</v>
      </c>
      <c r="R2396" s="105">
        <v>15177891848</v>
      </c>
      <c r="S2396" s="103" t="s">
        <v>1517</v>
      </c>
      <c r="T2396" s="103" t="s">
        <v>1517</v>
      </c>
      <c r="U2396" s="106" t="s">
        <v>20593</v>
      </c>
      <c r="V2396" s="105" t="s">
        <v>20768</v>
      </c>
      <c r="W2396" s="107" t="s">
        <v>368</v>
      </c>
      <c r="X2396" t="s">
        <v>17678</v>
      </c>
      <c r="AA2396">
        <f ca="1" t="shared" si="75"/>
        <v>17</v>
      </c>
    </row>
    <row r="2397" spans="1:27">
      <c r="A2397" s="101">
        <v>49</v>
      </c>
      <c r="B2397" s="89" t="str">
        <f t="shared" si="74"/>
        <v>451228200211270814</v>
      </c>
      <c r="C2397" s="89" t="s">
        <v>368</v>
      </c>
      <c r="D2397" s="102" t="s">
        <v>9566</v>
      </c>
      <c r="E2397" s="102" t="s">
        <v>24</v>
      </c>
      <c r="F2397" s="103" t="s">
        <v>20131</v>
      </c>
      <c r="G2397" s="103" t="s">
        <v>20276</v>
      </c>
      <c r="H2397" s="104" t="s">
        <v>9565</v>
      </c>
      <c r="I2397" s="103" t="s">
        <v>30</v>
      </c>
      <c r="J2397" s="103" t="s">
        <v>30</v>
      </c>
      <c r="K2397" s="103" t="s">
        <v>30</v>
      </c>
      <c r="L2397" s="103" t="s">
        <v>30</v>
      </c>
      <c r="M2397" s="103" t="s">
        <v>30</v>
      </c>
      <c r="N2397" s="103" t="s">
        <v>30</v>
      </c>
      <c r="O2397" s="103" t="s">
        <v>27</v>
      </c>
      <c r="P2397" s="103" t="s">
        <v>22546</v>
      </c>
      <c r="Q2397" s="103" t="s">
        <v>9568</v>
      </c>
      <c r="R2397" s="105">
        <v>18977800420</v>
      </c>
      <c r="S2397" s="103" t="s">
        <v>21665</v>
      </c>
      <c r="T2397" s="103" t="s">
        <v>22547</v>
      </c>
      <c r="U2397" s="106" t="s">
        <v>22548</v>
      </c>
      <c r="V2397" s="105">
        <v>0</v>
      </c>
      <c r="W2397" s="107" t="s">
        <v>368</v>
      </c>
      <c r="X2397" t="s">
        <v>19320</v>
      </c>
      <c r="AA2397">
        <f ca="1" t="shared" si="75"/>
        <v>18</v>
      </c>
    </row>
    <row r="2398" spans="1:27">
      <c r="A2398" s="101">
        <v>50</v>
      </c>
      <c r="B2398" s="89" t="str">
        <f t="shared" si="74"/>
        <v>452730200312295951</v>
      </c>
      <c r="C2398" s="89" t="s">
        <v>368</v>
      </c>
      <c r="D2398" s="102" t="s">
        <v>9570</v>
      </c>
      <c r="E2398" s="102" t="s">
        <v>24</v>
      </c>
      <c r="F2398" s="103" t="s">
        <v>20178</v>
      </c>
      <c r="G2398" s="103" t="s">
        <v>20433</v>
      </c>
      <c r="H2398" s="104" t="s">
        <v>9569</v>
      </c>
      <c r="I2398" s="103" t="s">
        <v>30</v>
      </c>
      <c r="J2398" s="103" t="s">
        <v>30</v>
      </c>
      <c r="K2398" s="103" t="s">
        <v>30</v>
      </c>
      <c r="L2398" s="103" t="s">
        <v>27</v>
      </c>
      <c r="M2398" s="103" t="s">
        <v>30</v>
      </c>
      <c r="N2398" s="103" t="s">
        <v>30</v>
      </c>
      <c r="O2398" s="103" t="s">
        <v>27</v>
      </c>
      <c r="P2398" s="103" t="s">
        <v>18438</v>
      </c>
      <c r="Q2398" s="103" t="s">
        <v>9572</v>
      </c>
      <c r="R2398" s="105">
        <v>13377498958</v>
      </c>
      <c r="S2398" s="103" t="s">
        <v>21665</v>
      </c>
      <c r="T2398" s="103" t="s">
        <v>21131</v>
      </c>
      <c r="U2398" s="106" t="s">
        <v>21132</v>
      </c>
      <c r="V2398" s="105" t="s">
        <v>20189</v>
      </c>
      <c r="W2398" s="107" t="s">
        <v>368</v>
      </c>
      <c r="X2398" t="s">
        <v>22549</v>
      </c>
      <c r="AA2398">
        <f ca="1" t="shared" si="75"/>
        <v>17</v>
      </c>
    </row>
    <row r="2399" spans="1:27">
      <c r="A2399" s="101">
        <v>51</v>
      </c>
      <c r="B2399" s="89" t="str">
        <f t="shared" si="74"/>
        <v>45122920050706181X</v>
      </c>
      <c r="C2399" s="89" t="s">
        <v>368</v>
      </c>
      <c r="D2399" s="102" t="s">
        <v>9574</v>
      </c>
      <c r="E2399" s="102" t="s">
        <v>24</v>
      </c>
      <c r="F2399" s="103" t="s">
        <v>20178</v>
      </c>
      <c r="G2399" s="103" t="s">
        <v>21180</v>
      </c>
      <c r="H2399" s="104" t="s">
        <v>9573</v>
      </c>
      <c r="I2399" s="103" t="s">
        <v>30</v>
      </c>
      <c r="J2399" s="103" t="s">
        <v>30</v>
      </c>
      <c r="K2399" s="103" t="s">
        <v>30</v>
      </c>
      <c r="L2399" s="103" t="s">
        <v>30</v>
      </c>
      <c r="M2399" s="103" t="s">
        <v>30</v>
      </c>
      <c r="N2399" s="103" t="s">
        <v>30</v>
      </c>
      <c r="O2399" s="103" t="s">
        <v>27</v>
      </c>
      <c r="P2399" s="103" t="s">
        <v>1517</v>
      </c>
      <c r="Q2399" s="103" t="s">
        <v>9575</v>
      </c>
      <c r="R2399" s="105">
        <v>18378887828</v>
      </c>
      <c r="S2399" s="103" t="s">
        <v>1517</v>
      </c>
      <c r="T2399" s="103" t="s">
        <v>20208</v>
      </c>
      <c r="U2399" s="106" t="s">
        <v>20659</v>
      </c>
      <c r="V2399" s="105" t="s">
        <v>20660</v>
      </c>
      <c r="W2399" s="107" t="s">
        <v>368</v>
      </c>
      <c r="X2399" t="s">
        <v>1282</v>
      </c>
      <c r="AA2399">
        <f ca="1" t="shared" si="75"/>
        <v>16</v>
      </c>
    </row>
    <row r="2400" spans="1:27">
      <c r="A2400" s="101">
        <v>52</v>
      </c>
      <c r="B2400" s="89" t="str">
        <f t="shared" si="74"/>
        <v>451229200403310615</v>
      </c>
      <c r="C2400" s="89" t="s">
        <v>368</v>
      </c>
      <c r="D2400" s="102" t="s">
        <v>9578</v>
      </c>
      <c r="E2400" s="102" t="s">
        <v>24</v>
      </c>
      <c r="F2400" s="103" t="s">
        <v>20131</v>
      </c>
      <c r="G2400" s="103" t="s">
        <v>20707</v>
      </c>
      <c r="H2400" s="104" t="s">
        <v>9577</v>
      </c>
      <c r="I2400" s="103" t="s">
        <v>30</v>
      </c>
      <c r="J2400" s="103" t="s">
        <v>30</v>
      </c>
      <c r="K2400" s="103" t="s">
        <v>30</v>
      </c>
      <c r="L2400" s="103" t="s">
        <v>30</v>
      </c>
      <c r="M2400" s="103" t="s">
        <v>30</v>
      </c>
      <c r="N2400" s="103" t="s">
        <v>30</v>
      </c>
      <c r="O2400" s="103" t="s">
        <v>27</v>
      </c>
      <c r="P2400" s="103" t="s">
        <v>1517</v>
      </c>
      <c r="Q2400" s="103" t="s">
        <v>9580</v>
      </c>
      <c r="R2400" s="105" t="s">
        <v>9581</v>
      </c>
      <c r="S2400" s="103" t="s">
        <v>1517</v>
      </c>
      <c r="T2400" s="103" t="s">
        <v>99</v>
      </c>
      <c r="U2400" s="106" t="s">
        <v>21705</v>
      </c>
      <c r="V2400" s="105" t="s">
        <v>22211</v>
      </c>
      <c r="W2400" s="107" t="s">
        <v>368</v>
      </c>
      <c r="X2400" t="s">
        <v>22550</v>
      </c>
      <c r="AA2400">
        <f ca="1" t="shared" si="75"/>
        <v>17</v>
      </c>
    </row>
    <row r="2401" spans="1:27">
      <c r="A2401" s="101">
        <v>53</v>
      </c>
      <c r="B2401" s="89" t="str">
        <f t="shared" si="74"/>
        <v>451229200410075713</v>
      </c>
      <c r="C2401" s="89" t="s">
        <v>368</v>
      </c>
      <c r="D2401" s="102" t="s">
        <v>9584</v>
      </c>
      <c r="E2401" s="102" t="s">
        <v>24</v>
      </c>
      <c r="F2401" s="103" t="s">
        <v>20131</v>
      </c>
      <c r="G2401" s="103" t="s">
        <v>20412</v>
      </c>
      <c r="H2401" s="104" t="s">
        <v>9583</v>
      </c>
      <c r="I2401" s="103" t="s">
        <v>30</v>
      </c>
      <c r="J2401" s="103" t="s">
        <v>30</v>
      </c>
      <c r="K2401" s="103" t="s">
        <v>30</v>
      </c>
      <c r="L2401" s="103" t="s">
        <v>30</v>
      </c>
      <c r="M2401" s="103" t="s">
        <v>30</v>
      </c>
      <c r="N2401" s="103" t="s">
        <v>30</v>
      </c>
      <c r="O2401" s="103" t="s">
        <v>27</v>
      </c>
      <c r="P2401" s="103" t="s">
        <v>1517</v>
      </c>
      <c r="Q2401" s="103" t="s">
        <v>9586</v>
      </c>
      <c r="R2401" s="105">
        <v>13557991815</v>
      </c>
      <c r="S2401" s="103" t="s">
        <v>1517</v>
      </c>
      <c r="T2401" s="103" t="s">
        <v>1517</v>
      </c>
      <c r="U2401" s="106" t="s">
        <v>20233</v>
      </c>
      <c r="V2401" s="105" t="s">
        <v>22551</v>
      </c>
      <c r="W2401" s="107" t="s">
        <v>368</v>
      </c>
      <c r="X2401" t="s">
        <v>17929</v>
      </c>
      <c r="AA2401">
        <f ca="1" t="shared" si="75"/>
        <v>16</v>
      </c>
    </row>
    <row r="2402" spans="1:27">
      <c r="A2402" s="101">
        <v>54</v>
      </c>
      <c r="B2402" s="89" t="str">
        <f t="shared" si="74"/>
        <v>45273120040523541X</v>
      </c>
      <c r="C2402" s="89" t="s">
        <v>368</v>
      </c>
      <c r="D2402" s="102" t="s">
        <v>9588</v>
      </c>
      <c r="E2402" s="102" t="s">
        <v>24</v>
      </c>
      <c r="F2402" s="103" t="s">
        <v>20131</v>
      </c>
      <c r="G2402" s="103" t="s">
        <v>20608</v>
      </c>
      <c r="H2402" s="104" t="s">
        <v>9587</v>
      </c>
      <c r="I2402" s="103" t="s">
        <v>30</v>
      </c>
      <c r="J2402" s="103" t="s">
        <v>30</v>
      </c>
      <c r="K2402" s="103" t="s">
        <v>30</v>
      </c>
      <c r="L2402" s="103" t="s">
        <v>30</v>
      </c>
      <c r="M2402" s="103" t="s">
        <v>30</v>
      </c>
      <c r="N2402" s="103" t="s">
        <v>30</v>
      </c>
      <c r="O2402" s="103" t="s">
        <v>27</v>
      </c>
      <c r="P2402" s="103" t="s">
        <v>1517</v>
      </c>
      <c r="Q2402" s="103" t="s">
        <v>8023</v>
      </c>
      <c r="R2402" s="105">
        <v>13407751198</v>
      </c>
      <c r="S2402" s="103" t="s">
        <v>1517</v>
      </c>
      <c r="T2402" s="103" t="s">
        <v>20144</v>
      </c>
      <c r="U2402" s="106" t="s">
        <v>22552</v>
      </c>
      <c r="V2402" s="105" t="s">
        <v>22553</v>
      </c>
      <c r="W2402" s="107" t="s">
        <v>368</v>
      </c>
      <c r="X2402" t="s">
        <v>9589</v>
      </c>
      <c r="AA2402">
        <f ca="1" t="shared" si="75"/>
        <v>17</v>
      </c>
    </row>
    <row r="2403" spans="1:27">
      <c r="A2403" s="101">
        <v>55</v>
      </c>
      <c r="B2403" s="89" t="str">
        <f t="shared" si="74"/>
        <v>451229200404173915</v>
      </c>
      <c r="C2403" s="89" t="s">
        <v>368</v>
      </c>
      <c r="D2403" s="102" t="s">
        <v>9593</v>
      </c>
      <c r="E2403" s="102" t="s">
        <v>24</v>
      </c>
      <c r="F2403" s="103" t="s">
        <v>20131</v>
      </c>
      <c r="G2403" s="103" t="s">
        <v>20255</v>
      </c>
      <c r="H2403" s="104" t="s">
        <v>9592</v>
      </c>
      <c r="I2403" s="103" t="s">
        <v>30</v>
      </c>
      <c r="J2403" s="103" t="s">
        <v>30</v>
      </c>
      <c r="K2403" s="103" t="s">
        <v>30</v>
      </c>
      <c r="L2403" s="103" t="s">
        <v>30</v>
      </c>
      <c r="M2403" s="103" t="s">
        <v>30</v>
      </c>
      <c r="N2403" s="103" t="s">
        <v>30</v>
      </c>
      <c r="O2403" s="103" t="s">
        <v>27</v>
      </c>
      <c r="P2403" s="103" t="s">
        <v>1517</v>
      </c>
      <c r="Q2403" s="103" t="s">
        <v>9594</v>
      </c>
      <c r="R2403" s="105">
        <v>18378899812</v>
      </c>
      <c r="S2403" s="103" t="s">
        <v>1517</v>
      </c>
      <c r="T2403" s="103" t="s">
        <v>20140</v>
      </c>
      <c r="U2403" s="106" t="s">
        <v>20140</v>
      </c>
      <c r="V2403" s="105" t="s">
        <v>22114</v>
      </c>
      <c r="W2403" s="107" t="s">
        <v>368</v>
      </c>
      <c r="X2403" t="s">
        <v>607</v>
      </c>
      <c r="AA2403">
        <f ca="1" t="shared" si="75"/>
        <v>17</v>
      </c>
    </row>
    <row r="2404" spans="1:27">
      <c r="A2404" s="101">
        <v>56</v>
      </c>
      <c r="B2404" s="89" t="str">
        <f t="shared" si="74"/>
        <v>45273120031012061X</v>
      </c>
      <c r="C2404" s="89" t="s">
        <v>368</v>
      </c>
      <c r="D2404" s="102" t="s">
        <v>9598</v>
      </c>
      <c r="E2404" s="102" t="s">
        <v>24</v>
      </c>
      <c r="F2404" s="103" t="s">
        <v>20131</v>
      </c>
      <c r="G2404" s="103" t="s">
        <v>20307</v>
      </c>
      <c r="H2404" s="104" t="s">
        <v>9597</v>
      </c>
      <c r="I2404" s="103" t="s">
        <v>30</v>
      </c>
      <c r="J2404" s="103" t="s">
        <v>30</v>
      </c>
      <c r="K2404" s="103" t="s">
        <v>30</v>
      </c>
      <c r="L2404" s="103" t="s">
        <v>30</v>
      </c>
      <c r="M2404" s="103" t="s">
        <v>30</v>
      </c>
      <c r="N2404" s="103" t="s">
        <v>30</v>
      </c>
      <c r="O2404" s="103" t="s">
        <v>27</v>
      </c>
      <c r="P2404" s="103" t="s">
        <v>1517</v>
      </c>
      <c r="Q2404" s="103" t="s">
        <v>9600</v>
      </c>
      <c r="R2404" s="105">
        <v>18249919825</v>
      </c>
      <c r="S2404" s="103" t="s">
        <v>1517</v>
      </c>
      <c r="T2404" s="103" t="s">
        <v>20137</v>
      </c>
      <c r="U2404" s="106" t="s">
        <v>20171</v>
      </c>
      <c r="V2404" s="105">
        <v>0</v>
      </c>
      <c r="W2404" s="107" t="s">
        <v>368</v>
      </c>
      <c r="X2404" t="s">
        <v>17930</v>
      </c>
      <c r="AA2404">
        <f ca="1" t="shared" si="75"/>
        <v>17</v>
      </c>
    </row>
    <row r="2405" spans="1:27">
      <c r="A2405" s="101">
        <v>57</v>
      </c>
      <c r="B2405" s="89" t="str">
        <f t="shared" si="74"/>
        <v>451229200402245719</v>
      </c>
      <c r="C2405" s="89" t="s">
        <v>368</v>
      </c>
      <c r="D2405" s="102" t="s">
        <v>9602</v>
      </c>
      <c r="E2405" s="102" t="s">
        <v>24</v>
      </c>
      <c r="F2405" s="103" t="s">
        <v>20131</v>
      </c>
      <c r="G2405" s="103" t="s">
        <v>20742</v>
      </c>
      <c r="H2405" s="104" t="s">
        <v>9601</v>
      </c>
      <c r="I2405" s="103" t="s">
        <v>30</v>
      </c>
      <c r="J2405" s="103" t="s">
        <v>30</v>
      </c>
      <c r="K2405" s="103" t="s">
        <v>30</v>
      </c>
      <c r="L2405" s="103" t="s">
        <v>30</v>
      </c>
      <c r="M2405" s="103" t="s">
        <v>30</v>
      </c>
      <c r="N2405" s="103" t="s">
        <v>30</v>
      </c>
      <c r="O2405" s="103" t="s">
        <v>27</v>
      </c>
      <c r="P2405" s="103" t="s">
        <v>1517</v>
      </c>
      <c r="Q2405" s="103" t="s">
        <v>9604</v>
      </c>
      <c r="R2405" s="105">
        <v>15777183806</v>
      </c>
      <c r="S2405" s="103" t="s">
        <v>1517</v>
      </c>
      <c r="T2405" s="103" t="s">
        <v>1517</v>
      </c>
      <c r="U2405" s="106" t="s">
        <v>20272</v>
      </c>
      <c r="V2405" s="105" t="s">
        <v>22554</v>
      </c>
      <c r="W2405" s="107" t="s">
        <v>368</v>
      </c>
      <c r="X2405" t="s">
        <v>17931</v>
      </c>
      <c r="AA2405">
        <f ca="1" t="shared" si="75"/>
        <v>17</v>
      </c>
    </row>
    <row r="2406" spans="1:27">
      <c r="A2406" s="101">
        <v>58</v>
      </c>
      <c r="B2406" s="89" t="str">
        <f t="shared" si="74"/>
        <v>452731200403015712</v>
      </c>
      <c r="C2406" s="89" t="s">
        <v>368</v>
      </c>
      <c r="D2406" s="102" t="s">
        <v>5681</v>
      </c>
      <c r="E2406" s="102" t="s">
        <v>24</v>
      </c>
      <c r="F2406" s="103" t="s">
        <v>20131</v>
      </c>
      <c r="G2406" s="103" t="s">
        <v>20707</v>
      </c>
      <c r="H2406" s="104" t="s">
        <v>9606</v>
      </c>
      <c r="I2406" s="103" t="s">
        <v>30</v>
      </c>
      <c r="J2406" s="103" t="s">
        <v>30</v>
      </c>
      <c r="K2406" s="103" t="s">
        <v>30</v>
      </c>
      <c r="L2406" s="103" t="s">
        <v>30</v>
      </c>
      <c r="M2406" s="103" t="s">
        <v>30</v>
      </c>
      <c r="N2406" s="103" t="s">
        <v>30</v>
      </c>
      <c r="O2406" s="103" t="s">
        <v>27</v>
      </c>
      <c r="P2406" s="103" t="s">
        <v>1517</v>
      </c>
      <c r="Q2406" s="103" t="s">
        <v>6988</v>
      </c>
      <c r="R2406" s="105">
        <v>13407750215</v>
      </c>
      <c r="S2406" s="103" t="s">
        <v>1517</v>
      </c>
      <c r="T2406" s="103" t="s">
        <v>63</v>
      </c>
      <c r="U2406" s="106" t="s">
        <v>20593</v>
      </c>
      <c r="V2406" s="105" t="s">
        <v>21160</v>
      </c>
      <c r="W2406" s="107" t="s">
        <v>368</v>
      </c>
      <c r="X2406" t="s">
        <v>17932</v>
      </c>
      <c r="AA2406">
        <f ca="1" t="shared" si="75"/>
        <v>17</v>
      </c>
    </row>
    <row r="2407" spans="1:27">
      <c r="A2407" s="101">
        <v>59</v>
      </c>
      <c r="B2407" s="89" t="str">
        <f t="shared" si="74"/>
        <v>452731200404132726</v>
      </c>
      <c r="C2407" s="89" t="s">
        <v>368</v>
      </c>
      <c r="D2407" s="102" t="s">
        <v>4764</v>
      </c>
      <c r="E2407" s="102" t="s">
        <v>143</v>
      </c>
      <c r="F2407" s="103" t="s">
        <v>20131</v>
      </c>
      <c r="G2407" s="103" t="s">
        <v>20255</v>
      </c>
      <c r="H2407" s="104" t="s">
        <v>9607</v>
      </c>
      <c r="I2407" s="103" t="s">
        <v>30</v>
      </c>
      <c r="J2407" s="103" t="s">
        <v>30</v>
      </c>
      <c r="K2407" s="103" t="s">
        <v>30</v>
      </c>
      <c r="L2407" s="103" t="s">
        <v>30</v>
      </c>
      <c r="M2407" s="103" t="s">
        <v>30</v>
      </c>
      <c r="N2407" s="103" t="s">
        <v>30</v>
      </c>
      <c r="O2407" s="103" t="s">
        <v>27</v>
      </c>
      <c r="P2407" s="103" t="s">
        <v>20277</v>
      </c>
      <c r="Q2407" s="103" t="s">
        <v>9608</v>
      </c>
      <c r="R2407" s="105">
        <v>13489541227</v>
      </c>
      <c r="S2407" s="103" t="s">
        <v>1517</v>
      </c>
      <c r="T2407" s="103" t="s">
        <v>20277</v>
      </c>
      <c r="U2407" s="106" t="s">
        <v>20563</v>
      </c>
      <c r="V2407" s="105" t="s">
        <v>20692</v>
      </c>
      <c r="W2407" s="107" t="s">
        <v>368</v>
      </c>
      <c r="X2407" t="s">
        <v>8043</v>
      </c>
      <c r="AA2407">
        <f ca="1" t="shared" si="75"/>
        <v>17</v>
      </c>
    </row>
    <row r="2408" spans="1:27">
      <c r="A2408" s="101">
        <v>60</v>
      </c>
      <c r="B2408" s="89" t="str">
        <f t="shared" si="74"/>
        <v>45273120031110032x</v>
      </c>
      <c r="C2408" s="89" t="s">
        <v>368</v>
      </c>
      <c r="D2408" s="102" t="s">
        <v>9610</v>
      </c>
      <c r="E2408" s="102" t="s">
        <v>143</v>
      </c>
      <c r="F2408" s="103" t="s">
        <v>20131</v>
      </c>
      <c r="G2408" s="103" t="s">
        <v>20423</v>
      </c>
      <c r="H2408" s="104" t="s">
        <v>9609</v>
      </c>
      <c r="I2408" s="103" t="s">
        <v>30</v>
      </c>
      <c r="J2408" s="103" t="s">
        <v>30</v>
      </c>
      <c r="K2408" s="103" t="s">
        <v>30</v>
      </c>
      <c r="L2408" s="103" t="s">
        <v>30</v>
      </c>
      <c r="M2408" s="103" t="s">
        <v>30</v>
      </c>
      <c r="N2408" s="103" t="s">
        <v>27</v>
      </c>
      <c r="O2408" s="103" t="s">
        <v>30</v>
      </c>
      <c r="P2408" s="103" t="s">
        <v>20280</v>
      </c>
      <c r="Q2408" s="103" t="s">
        <v>9612</v>
      </c>
      <c r="R2408" s="105">
        <v>13481848901</v>
      </c>
      <c r="S2408" s="103" t="s">
        <v>1517</v>
      </c>
      <c r="T2408" s="103" t="s">
        <v>20280</v>
      </c>
      <c r="U2408" s="106" t="s">
        <v>20333</v>
      </c>
      <c r="V2408" s="105" t="s">
        <v>22555</v>
      </c>
      <c r="W2408" s="107" t="s">
        <v>368</v>
      </c>
      <c r="X2408" t="s">
        <v>9611</v>
      </c>
      <c r="AA2408">
        <f ca="1" t="shared" si="75"/>
        <v>17</v>
      </c>
    </row>
    <row r="2409" spans="1:27">
      <c r="A2409" s="101">
        <v>61</v>
      </c>
      <c r="B2409" s="89" t="str">
        <f t="shared" si="74"/>
        <v>452731200312226610</v>
      </c>
      <c r="C2409" s="89" t="s">
        <v>368</v>
      </c>
      <c r="D2409" s="102" t="s">
        <v>9615</v>
      </c>
      <c r="E2409" s="102" t="s">
        <v>24</v>
      </c>
      <c r="F2409" s="103" t="s">
        <v>20131</v>
      </c>
      <c r="G2409" s="103" t="s">
        <v>20433</v>
      </c>
      <c r="H2409" s="104" t="s">
        <v>9614</v>
      </c>
      <c r="I2409" s="103" t="s">
        <v>30</v>
      </c>
      <c r="J2409" s="103" t="s">
        <v>30</v>
      </c>
      <c r="K2409" s="103" t="s">
        <v>27</v>
      </c>
      <c r="L2409" s="103" t="s">
        <v>30</v>
      </c>
      <c r="M2409" s="103" t="s">
        <v>30</v>
      </c>
      <c r="N2409" s="103" t="s">
        <v>30</v>
      </c>
      <c r="O2409" s="103" t="s">
        <v>27</v>
      </c>
      <c r="P2409" s="103" t="s">
        <v>1517</v>
      </c>
      <c r="Q2409" s="103" t="s">
        <v>9617</v>
      </c>
      <c r="R2409" s="105">
        <v>13471802371</v>
      </c>
      <c r="S2409" s="103" t="s">
        <v>1517</v>
      </c>
      <c r="T2409" s="103" t="s">
        <v>20894</v>
      </c>
      <c r="U2409" s="106" t="s">
        <v>20894</v>
      </c>
      <c r="V2409" s="105" t="s">
        <v>22419</v>
      </c>
      <c r="W2409" s="107" t="s">
        <v>368</v>
      </c>
      <c r="X2409" t="s">
        <v>9616</v>
      </c>
      <c r="AA2409">
        <f ca="1" t="shared" si="75"/>
        <v>17</v>
      </c>
    </row>
    <row r="2410" spans="1:27">
      <c r="A2410" s="101">
        <v>62</v>
      </c>
      <c r="B2410" s="89" t="str">
        <f t="shared" si="74"/>
        <v>451229200403202120</v>
      </c>
      <c r="C2410" s="89" t="s">
        <v>368</v>
      </c>
      <c r="D2410" s="102" t="s">
        <v>9620</v>
      </c>
      <c r="E2410" s="102" t="s">
        <v>143</v>
      </c>
      <c r="F2410" s="103" t="s">
        <v>20205</v>
      </c>
      <c r="G2410" s="103" t="s">
        <v>20707</v>
      </c>
      <c r="H2410" s="104" t="s">
        <v>9619</v>
      </c>
      <c r="I2410" s="103" t="s">
        <v>30</v>
      </c>
      <c r="J2410" s="103" t="s">
        <v>30</v>
      </c>
      <c r="K2410" s="103" t="s">
        <v>30</v>
      </c>
      <c r="L2410" s="103" t="s">
        <v>30</v>
      </c>
      <c r="M2410" s="103" t="s">
        <v>30</v>
      </c>
      <c r="N2410" s="103" t="s">
        <v>30</v>
      </c>
      <c r="O2410" s="103" t="s">
        <v>27</v>
      </c>
      <c r="P2410" s="103" t="s">
        <v>4759</v>
      </c>
      <c r="Q2410" s="103" t="s">
        <v>9622</v>
      </c>
      <c r="R2410" s="105" t="s">
        <v>9623</v>
      </c>
      <c r="S2410" s="103" t="s">
        <v>1517</v>
      </c>
      <c r="T2410" s="103" t="s">
        <v>22556</v>
      </c>
      <c r="U2410" s="106" t="s">
        <v>22557</v>
      </c>
      <c r="V2410" s="105" t="s">
        <v>22558</v>
      </c>
      <c r="W2410" s="107" t="s">
        <v>368</v>
      </c>
      <c r="X2410" t="s">
        <v>9621</v>
      </c>
      <c r="AA2410">
        <f ca="1" t="shared" si="75"/>
        <v>17</v>
      </c>
    </row>
    <row r="2411" spans="1:27">
      <c r="A2411" s="101">
        <v>63</v>
      </c>
      <c r="B2411" s="89" t="str">
        <f t="shared" si="74"/>
        <v>452731200403036628</v>
      </c>
      <c r="C2411" s="89" t="s">
        <v>368</v>
      </c>
      <c r="D2411" s="102" t="s">
        <v>9626</v>
      </c>
      <c r="E2411" s="102" t="s">
        <v>143</v>
      </c>
      <c r="F2411" s="103" t="s">
        <v>20131</v>
      </c>
      <c r="G2411" s="103" t="s">
        <v>20707</v>
      </c>
      <c r="H2411" s="104" t="s">
        <v>9625</v>
      </c>
      <c r="I2411" s="103" t="s">
        <v>30</v>
      </c>
      <c r="J2411" s="103" t="s">
        <v>30</v>
      </c>
      <c r="K2411" s="103" t="s">
        <v>30</v>
      </c>
      <c r="L2411" s="103" t="s">
        <v>30</v>
      </c>
      <c r="M2411" s="103" t="s">
        <v>30</v>
      </c>
      <c r="N2411" s="103" t="s">
        <v>30</v>
      </c>
      <c r="O2411" s="103" t="s">
        <v>27</v>
      </c>
      <c r="P2411" s="103" t="s">
        <v>1517</v>
      </c>
      <c r="Q2411" s="103" t="s">
        <v>9628</v>
      </c>
      <c r="R2411" s="105">
        <v>13132988819</v>
      </c>
      <c r="S2411" s="103" t="s">
        <v>1517</v>
      </c>
      <c r="T2411" s="103" t="s">
        <v>20894</v>
      </c>
      <c r="U2411" s="106" t="s">
        <v>20895</v>
      </c>
      <c r="V2411" s="105" t="s">
        <v>22559</v>
      </c>
      <c r="W2411" s="107" t="s">
        <v>368</v>
      </c>
      <c r="X2411" t="s">
        <v>9627</v>
      </c>
      <c r="AA2411">
        <f ca="1" t="shared" si="75"/>
        <v>17</v>
      </c>
    </row>
    <row r="2412" spans="1:27">
      <c r="A2412" s="101">
        <v>64</v>
      </c>
      <c r="B2412" s="89" t="str">
        <f t="shared" si="74"/>
        <v>452731200501261829</v>
      </c>
      <c r="C2412" s="89" t="s">
        <v>368</v>
      </c>
      <c r="D2412" s="102" t="s">
        <v>9630</v>
      </c>
      <c r="E2412" s="102" t="s">
        <v>143</v>
      </c>
      <c r="F2412" s="103" t="s">
        <v>20131</v>
      </c>
      <c r="G2412" s="103" t="s">
        <v>22169</v>
      </c>
      <c r="H2412" s="104" t="s">
        <v>9629</v>
      </c>
      <c r="I2412" s="103" t="s">
        <v>30</v>
      </c>
      <c r="J2412" s="103" t="s">
        <v>30</v>
      </c>
      <c r="K2412" s="103" t="s">
        <v>30</v>
      </c>
      <c r="L2412" s="103" t="s">
        <v>30</v>
      </c>
      <c r="M2412" s="103" t="s">
        <v>30</v>
      </c>
      <c r="N2412" s="103" t="s">
        <v>30</v>
      </c>
      <c r="O2412" s="103" t="s">
        <v>27</v>
      </c>
      <c r="P2412" s="103" t="s">
        <v>1517</v>
      </c>
      <c r="Q2412" s="103" t="s">
        <v>9631</v>
      </c>
      <c r="R2412" s="105">
        <v>19978824729</v>
      </c>
      <c r="S2412" s="103" t="s">
        <v>1517</v>
      </c>
      <c r="T2412" s="103" t="s">
        <v>20208</v>
      </c>
      <c r="U2412" s="106" t="s">
        <v>20341</v>
      </c>
      <c r="V2412" s="105" t="s">
        <v>22073</v>
      </c>
      <c r="W2412" s="107" t="s">
        <v>368</v>
      </c>
      <c r="X2412" t="s">
        <v>7629</v>
      </c>
      <c r="AA2412">
        <f ca="1" t="shared" si="75"/>
        <v>16</v>
      </c>
    </row>
    <row r="2413" spans="1:27">
      <c r="A2413" s="101">
        <v>65</v>
      </c>
      <c r="B2413" s="89" t="str">
        <f t="shared" si="74"/>
        <v>451229200309233625</v>
      </c>
      <c r="C2413" s="89" t="s">
        <v>368</v>
      </c>
      <c r="D2413" s="102" t="s">
        <v>9633</v>
      </c>
      <c r="E2413" s="102" t="s">
        <v>143</v>
      </c>
      <c r="F2413" s="103" t="s">
        <v>20131</v>
      </c>
      <c r="G2413" s="103" t="s">
        <v>20168</v>
      </c>
      <c r="H2413" s="104" t="s">
        <v>9632</v>
      </c>
      <c r="I2413" s="103" t="s">
        <v>27</v>
      </c>
      <c r="J2413" s="103" t="s">
        <v>30</v>
      </c>
      <c r="K2413" s="103" t="s">
        <v>30</v>
      </c>
      <c r="L2413" s="103" t="s">
        <v>30</v>
      </c>
      <c r="M2413" s="103" t="s">
        <v>30</v>
      </c>
      <c r="N2413" s="103" t="s">
        <v>30</v>
      </c>
      <c r="O2413" s="103" t="s">
        <v>27</v>
      </c>
      <c r="P2413" s="103" t="s">
        <v>1517</v>
      </c>
      <c r="Q2413" s="103" t="s">
        <v>9635</v>
      </c>
      <c r="R2413" s="105">
        <v>14736279836</v>
      </c>
      <c r="S2413" s="103" t="s">
        <v>1517</v>
      </c>
      <c r="T2413" s="103" t="s">
        <v>20158</v>
      </c>
      <c r="U2413" s="106" t="s">
        <v>20159</v>
      </c>
      <c r="V2413" s="105" t="s">
        <v>22560</v>
      </c>
      <c r="W2413" s="107" t="s">
        <v>368</v>
      </c>
      <c r="X2413" t="s">
        <v>17933</v>
      </c>
      <c r="AA2413">
        <f ca="1" t="shared" si="75"/>
        <v>17</v>
      </c>
    </row>
    <row r="2414" spans="1:27">
      <c r="A2414" s="101">
        <v>66</v>
      </c>
      <c r="B2414" s="89" t="str">
        <f t="shared" si="74"/>
        <v>451229200408143625</v>
      </c>
      <c r="C2414" s="89" t="s">
        <v>368</v>
      </c>
      <c r="D2414" s="102" t="s">
        <v>9637</v>
      </c>
      <c r="E2414" s="102" t="s">
        <v>143</v>
      </c>
      <c r="F2414" s="103" t="s">
        <v>20131</v>
      </c>
      <c r="G2414" s="103" t="s">
        <v>20757</v>
      </c>
      <c r="H2414" s="104" t="s">
        <v>9636</v>
      </c>
      <c r="I2414" s="103" t="s">
        <v>30</v>
      </c>
      <c r="J2414" s="103" t="s">
        <v>27</v>
      </c>
      <c r="K2414" s="103" t="s">
        <v>30</v>
      </c>
      <c r="L2414" s="103" t="s">
        <v>30</v>
      </c>
      <c r="M2414" s="103" t="s">
        <v>30</v>
      </c>
      <c r="N2414" s="103" t="s">
        <v>30</v>
      </c>
      <c r="O2414" s="103" t="s">
        <v>27</v>
      </c>
      <c r="P2414" s="103" t="s">
        <v>1517</v>
      </c>
      <c r="Q2414" s="103" t="s">
        <v>9638</v>
      </c>
      <c r="R2414" s="105">
        <v>17807838492</v>
      </c>
      <c r="S2414" s="103" t="s">
        <v>1517</v>
      </c>
      <c r="T2414" s="103" t="s">
        <v>20158</v>
      </c>
      <c r="U2414" s="106" t="s">
        <v>20898</v>
      </c>
      <c r="V2414" s="105" t="s">
        <v>21268</v>
      </c>
      <c r="W2414" s="107" t="s">
        <v>368</v>
      </c>
      <c r="X2414" t="s">
        <v>19932</v>
      </c>
      <c r="AA2414">
        <f ca="1" t="shared" si="75"/>
        <v>17</v>
      </c>
    </row>
    <row r="2415" spans="1:27">
      <c r="A2415" s="101">
        <v>67</v>
      </c>
      <c r="B2415" s="89" t="str">
        <f t="shared" si="74"/>
        <v>45273120030617392X</v>
      </c>
      <c r="C2415" s="89" t="s">
        <v>368</v>
      </c>
      <c r="D2415" s="102" t="s">
        <v>9640</v>
      </c>
      <c r="E2415" s="102" t="s">
        <v>143</v>
      </c>
      <c r="F2415" s="103" t="s">
        <v>20131</v>
      </c>
      <c r="G2415" s="103" t="s">
        <v>20229</v>
      </c>
      <c r="H2415" s="104" t="s">
        <v>9639</v>
      </c>
      <c r="I2415" s="103" t="s">
        <v>30</v>
      </c>
      <c r="J2415" s="103" t="s">
        <v>30</v>
      </c>
      <c r="K2415" s="103" t="s">
        <v>30</v>
      </c>
      <c r="L2415" s="103" t="s">
        <v>30</v>
      </c>
      <c r="M2415" s="103" t="s">
        <v>30</v>
      </c>
      <c r="N2415" s="103" t="s">
        <v>30</v>
      </c>
      <c r="O2415" s="103" t="s">
        <v>27</v>
      </c>
      <c r="P2415" s="103" t="s">
        <v>20140</v>
      </c>
      <c r="Q2415" s="103" t="s">
        <v>9642</v>
      </c>
      <c r="R2415" s="105" t="s">
        <v>9643</v>
      </c>
      <c r="S2415" s="103" t="s">
        <v>1517</v>
      </c>
      <c r="T2415" s="103" t="s">
        <v>20140</v>
      </c>
      <c r="U2415" s="106" t="s">
        <v>20141</v>
      </c>
      <c r="V2415" s="105" t="s">
        <v>20968</v>
      </c>
      <c r="W2415" s="107" t="s">
        <v>368</v>
      </c>
      <c r="X2415" t="s">
        <v>9641</v>
      </c>
      <c r="AA2415">
        <f ca="1" t="shared" si="75"/>
        <v>18</v>
      </c>
    </row>
    <row r="2416" spans="1:27">
      <c r="A2416" s="101">
        <v>68</v>
      </c>
      <c r="B2416" s="89" t="str">
        <f t="shared" si="74"/>
        <v>451229200312182726</v>
      </c>
      <c r="C2416" s="89" t="s">
        <v>368</v>
      </c>
      <c r="D2416" s="102" t="s">
        <v>9645</v>
      </c>
      <c r="E2416" s="102" t="s">
        <v>143</v>
      </c>
      <c r="F2416" s="103" t="s">
        <v>20178</v>
      </c>
      <c r="G2416" s="103" t="s">
        <v>20433</v>
      </c>
      <c r="H2416" s="104" t="s">
        <v>9644</v>
      </c>
      <c r="I2416" s="103" t="s">
        <v>27</v>
      </c>
      <c r="J2416" s="103" t="s">
        <v>27</v>
      </c>
      <c r="K2416" s="103" t="s">
        <v>30</v>
      </c>
      <c r="L2416" s="103" t="s">
        <v>30</v>
      </c>
      <c r="M2416" s="103" t="s">
        <v>30</v>
      </c>
      <c r="N2416" s="103" t="s">
        <v>30</v>
      </c>
      <c r="O2416" s="103" t="s">
        <v>27</v>
      </c>
      <c r="P2416" s="103" t="s">
        <v>20277</v>
      </c>
      <c r="Q2416" s="103" t="s">
        <v>9646</v>
      </c>
      <c r="R2416" s="105" t="s">
        <v>9647</v>
      </c>
      <c r="S2416" s="103" t="s">
        <v>1517</v>
      </c>
      <c r="T2416" s="103" t="s">
        <v>20277</v>
      </c>
      <c r="U2416" s="106" t="s">
        <v>20303</v>
      </c>
      <c r="V2416" s="105" t="s">
        <v>21447</v>
      </c>
      <c r="W2416" s="107" t="s">
        <v>368</v>
      </c>
      <c r="X2416" t="s">
        <v>4409</v>
      </c>
      <c r="AA2416">
        <f ca="1" t="shared" si="75"/>
        <v>17</v>
      </c>
    </row>
    <row r="2417" spans="1:27">
      <c r="A2417" s="101">
        <v>69</v>
      </c>
      <c r="B2417" s="89" t="str">
        <f t="shared" si="74"/>
        <v>451229200202213624</v>
      </c>
      <c r="C2417" s="89" t="s">
        <v>368</v>
      </c>
      <c r="D2417" s="102" t="s">
        <v>5807</v>
      </c>
      <c r="E2417" s="102" t="s">
        <v>143</v>
      </c>
      <c r="F2417" s="103" t="s">
        <v>20131</v>
      </c>
      <c r="G2417" s="103" t="s">
        <v>20194</v>
      </c>
      <c r="H2417" s="104" t="s">
        <v>9650</v>
      </c>
      <c r="I2417" s="103" t="s">
        <v>30</v>
      </c>
      <c r="J2417" s="103" t="s">
        <v>30</v>
      </c>
      <c r="K2417" s="103" t="s">
        <v>30</v>
      </c>
      <c r="L2417" s="103" t="s">
        <v>30</v>
      </c>
      <c r="M2417" s="103" t="s">
        <v>30</v>
      </c>
      <c r="N2417" s="103" t="s">
        <v>30</v>
      </c>
      <c r="O2417" s="103" t="s">
        <v>27</v>
      </c>
      <c r="P2417" s="103" t="s">
        <v>1517</v>
      </c>
      <c r="Q2417" s="103" t="s">
        <v>9651</v>
      </c>
      <c r="R2417" s="105">
        <v>18176135218</v>
      </c>
      <c r="S2417" s="103" t="s">
        <v>1517</v>
      </c>
      <c r="T2417" s="103" t="s">
        <v>20158</v>
      </c>
      <c r="U2417" s="106" t="s">
        <v>20638</v>
      </c>
      <c r="V2417" s="105" t="s">
        <v>20860</v>
      </c>
      <c r="W2417" s="107" t="s">
        <v>368</v>
      </c>
      <c r="X2417" t="s">
        <v>20043</v>
      </c>
      <c r="AA2417">
        <f ca="1" t="shared" si="75"/>
        <v>19</v>
      </c>
    </row>
    <row r="2418" spans="1:27">
      <c r="A2418" s="101">
        <v>70</v>
      </c>
      <c r="B2418" s="89" t="str">
        <f t="shared" si="74"/>
        <v>451229200408301224</v>
      </c>
      <c r="C2418" s="89" t="s">
        <v>368</v>
      </c>
      <c r="D2418" s="102" t="s">
        <v>9653</v>
      </c>
      <c r="E2418" s="102" t="s">
        <v>143</v>
      </c>
      <c r="F2418" s="103" t="s">
        <v>20131</v>
      </c>
      <c r="G2418" s="103" t="s">
        <v>20757</v>
      </c>
      <c r="H2418" s="104" t="s">
        <v>9652</v>
      </c>
      <c r="I2418" s="103" t="s">
        <v>27</v>
      </c>
      <c r="J2418" s="103" t="s">
        <v>27</v>
      </c>
      <c r="K2418" s="103" t="s">
        <v>30</v>
      </c>
      <c r="L2418" s="103" t="s">
        <v>30</v>
      </c>
      <c r="M2418" s="103" t="s">
        <v>27</v>
      </c>
      <c r="N2418" s="103" t="s">
        <v>30</v>
      </c>
      <c r="O2418" s="103" t="s">
        <v>27</v>
      </c>
      <c r="P2418" s="103" t="s">
        <v>20169</v>
      </c>
      <c r="Q2418" s="103" t="s">
        <v>9654</v>
      </c>
      <c r="R2418" s="105">
        <v>18278865612</v>
      </c>
      <c r="S2418" s="103" t="s">
        <v>1517</v>
      </c>
      <c r="T2418" s="103" t="s">
        <v>20169</v>
      </c>
      <c r="U2418" s="106" t="s">
        <v>20176</v>
      </c>
      <c r="V2418" s="105" t="s">
        <v>20177</v>
      </c>
      <c r="W2418" s="107" t="s">
        <v>368</v>
      </c>
      <c r="X2418" t="s">
        <v>17727</v>
      </c>
      <c r="AA2418">
        <f ca="1" t="shared" si="75"/>
        <v>16</v>
      </c>
    </row>
    <row r="2419" spans="1:27">
      <c r="A2419" s="101">
        <v>71</v>
      </c>
      <c r="B2419" s="89" t="str">
        <f t="shared" si="74"/>
        <v>452731200403074819</v>
      </c>
      <c r="C2419" s="89" t="s">
        <v>368</v>
      </c>
      <c r="D2419" s="102" t="s">
        <v>6898</v>
      </c>
      <c r="E2419" s="102" t="s">
        <v>24</v>
      </c>
      <c r="F2419" s="103" t="s">
        <v>20131</v>
      </c>
      <c r="G2419" s="103" t="s">
        <v>20707</v>
      </c>
      <c r="H2419" s="104" t="s">
        <v>9655</v>
      </c>
      <c r="I2419" s="103" t="s">
        <v>30</v>
      </c>
      <c r="J2419" s="103" t="s">
        <v>30</v>
      </c>
      <c r="K2419" s="103" t="s">
        <v>30</v>
      </c>
      <c r="L2419" s="103" t="s">
        <v>30</v>
      </c>
      <c r="M2419" s="103" t="s">
        <v>30</v>
      </c>
      <c r="N2419" s="103" t="s">
        <v>30</v>
      </c>
      <c r="O2419" s="103" t="s">
        <v>27</v>
      </c>
      <c r="P2419" s="103" t="s">
        <v>1517</v>
      </c>
      <c r="Q2419" s="103" t="s">
        <v>9657</v>
      </c>
      <c r="R2419" s="105">
        <v>15777802737</v>
      </c>
      <c r="S2419" s="103" t="s">
        <v>1517</v>
      </c>
      <c r="T2419" s="103" t="s">
        <v>20167</v>
      </c>
      <c r="U2419" s="106" t="s">
        <v>20352</v>
      </c>
      <c r="V2419" s="105" t="s">
        <v>22561</v>
      </c>
      <c r="W2419" s="107" t="s">
        <v>368</v>
      </c>
      <c r="X2419" t="s">
        <v>9656</v>
      </c>
      <c r="AA2419">
        <f ca="1" t="shared" si="75"/>
        <v>17</v>
      </c>
    </row>
    <row r="2420" spans="1:27">
      <c r="A2420" s="101">
        <v>72</v>
      </c>
      <c r="B2420" s="89" t="str">
        <f t="shared" si="74"/>
        <v>451229200304060315</v>
      </c>
      <c r="C2420" s="89" t="s">
        <v>368</v>
      </c>
      <c r="D2420" s="102" t="s">
        <v>9659</v>
      </c>
      <c r="E2420" s="102" t="s">
        <v>24</v>
      </c>
      <c r="F2420" s="103" t="s">
        <v>20131</v>
      </c>
      <c r="G2420" s="103" t="s">
        <v>20154</v>
      </c>
      <c r="H2420" s="104" t="s">
        <v>9658</v>
      </c>
      <c r="I2420" s="103" t="s">
        <v>30</v>
      </c>
      <c r="J2420" s="103" t="s">
        <v>30</v>
      </c>
      <c r="K2420" s="103" t="s">
        <v>30</v>
      </c>
      <c r="L2420" s="103" t="s">
        <v>30</v>
      </c>
      <c r="M2420" s="103" t="s">
        <v>30</v>
      </c>
      <c r="N2420" s="103" t="s">
        <v>30</v>
      </c>
      <c r="O2420" s="103" t="s">
        <v>27</v>
      </c>
      <c r="P2420" s="103" t="s">
        <v>1517</v>
      </c>
      <c r="Q2420" s="103" t="s">
        <v>9661</v>
      </c>
      <c r="R2420" s="105">
        <v>13536446497</v>
      </c>
      <c r="S2420" s="103" t="s">
        <v>1517</v>
      </c>
      <c r="T2420" s="103" t="s">
        <v>20280</v>
      </c>
      <c r="U2420" s="106" t="s">
        <v>20716</v>
      </c>
      <c r="V2420" s="105" t="s">
        <v>22562</v>
      </c>
      <c r="W2420" s="107" t="s">
        <v>368</v>
      </c>
      <c r="X2420" t="s">
        <v>9660</v>
      </c>
      <c r="AA2420">
        <f ca="1" t="shared" si="75"/>
        <v>18</v>
      </c>
    </row>
    <row r="2421" spans="1:27">
      <c r="A2421" s="101">
        <v>73</v>
      </c>
      <c r="B2421" s="89" t="str">
        <f t="shared" si="74"/>
        <v>451229200407203921</v>
      </c>
      <c r="C2421" s="89" t="s">
        <v>368</v>
      </c>
      <c r="D2421" s="102" t="s">
        <v>9663</v>
      </c>
      <c r="E2421" s="102" t="s">
        <v>143</v>
      </c>
      <c r="F2421" s="103" t="s">
        <v>20131</v>
      </c>
      <c r="G2421" s="103" t="s">
        <v>20271</v>
      </c>
      <c r="H2421" s="104" t="s">
        <v>9662</v>
      </c>
      <c r="I2421" s="103" t="s">
        <v>27</v>
      </c>
      <c r="J2421" s="103" t="s">
        <v>30</v>
      </c>
      <c r="K2421" s="103" t="s">
        <v>30</v>
      </c>
      <c r="L2421" s="103" t="s">
        <v>30</v>
      </c>
      <c r="M2421" s="103" t="s">
        <v>30</v>
      </c>
      <c r="N2421" s="103" t="s">
        <v>30</v>
      </c>
      <c r="O2421" s="103" t="s">
        <v>27</v>
      </c>
      <c r="P2421" s="103" t="s">
        <v>1720</v>
      </c>
      <c r="Q2421" s="103" t="s">
        <v>9665</v>
      </c>
      <c r="R2421" s="105">
        <v>13924995159</v>
      </c>
      <c r="S2421" s="103" t="s">
        <v>1517</v>
      </c>
      <c r="T2421" s="103" t="s">
        <v>20140</v>
      </c>
      <c r="U2421" s="106" t="s">
        <v>20451</v>
      </c>
      <c r="V2421" s="105" t="s">
        <v>22563</v>
      </c>
      <c r="W2421" s="107" t="s">
        <v>368</v>
      </c>
      <c r="X2421" t="s">
        <v>9664</v>
      </c>
      <c r="AA2421">
        <f ca="1" t="shared" si="75"/>
        <v>17</v>
      </c>
    </row>
    <row r="2422" spans="1:27">
      <c r="A2422" s="101">
        <v>74</v>
      </c>
      <c r="B2422" s="89" t="str">
        <f t="shared" si="74"/>
        <v>452731200301256910</v>
      </c>
      <c r="C2422" s="89" t="s">
        <v>368</v>
      </c>
      <c r="D2422" s="102" t="s">
        <v>9667</v>
      </c>
      <c r="E2422" s="102" t="s">
        <v>24</v>
      </c>
      <c r="F2422" s="103" t="s">
        <v>20131</v>
      </c>
      <c r="G2422" s="103" t="s">
        <v>20157</v>
      </c>
      <c r="H2422" s="104" t="s">
        <v>9666</v>
      </c>
      <c r="I2422" s="103" t="s">
        <v>30</v>
      </c>
      <c r="J2422" s="103" t="s">
        <v>30</v>
      </c>
      <c r="K2422" s="103" t="s">
        <v>30</v>
      </c>
      <c r="L2422" s="103" t="s">
        <v>30</v>
      </c>
      <c r="M2422" s="103" t="s">
        <v>30</v>
      </c>
      <c r="N2422" s="103" t="s">
        <v>30</v>
      </c>
      <c r="O2422" s="103" t="s">
        <v>27</v>
      </c>
      <c r="P2422" s="103" t="s">
        <v>63</v>
      </c>
      <c r="Q2422" s="103" t="s">
        <v>9668</v>
      </c>
      <c r="R2422" s="105">
        <v>18778063214</v>
      </c>
      <c r="S2422" s="103" t="s">
        <v>8322</v>
      </c>
      <c r="T2422" s="103" t="s">
        <v>63</v>
      </c>
      <c r="U2422" s="106" t="s">
        <v>20264</v>
      </c>
      <c r="V2422" s="105">
        <v>0</v>
      </c>
      <c r="W2422" s="107" t="s">
        <v>368</v>
      </c>
      <c r="X2422" t="s">
        <v>19321</v>
      </c>
      <c r="AA2422">
        <f ca="1" t="shared" si="75"/>
        <v>18</v>
      </c>
    </row>
    <row r="2423" spans="1:27">
      <c r="A2423" s="101">
        <v>75</v>
      </c>
      <c r="B2423" s="89" t="str">
        <f t="shared" si="74"/>
        <v>452731200304062417</v>
      </c>
      <c r="C2423" s="89" t="s">
        <v>368</v>
      </c>
      <c r="D2423" s="102" t="s">
        <v>9670</v>
      </c>
      <c r="E2423" s="102" t="s">
        <v>24</v>
      </c>
      <c r="F2423" s="103" t="s">
        <v>20131</v>
      </c>
      <c r="G2423" s="103">
        <v>200304</v>
      </c>
      <c r="H2423" s="104" t="s">
        <v>9669</v>
      </c>
      <c r="I2423" s="103" t="s">
        <v>30</v>
      </c>
      <c r="J2423" s="103" t="s">
        <v>30</v>
      </c>
      <c r="K2423" s="103" t="s">
        <v>30</v>
      </c>
      <c r="L2423" s="103" t="s">
        <v>30</v>
      </c>
      <c r="M2423" s="103" t="s">
        <v>30</v>
      </c>
      <c r="N2423" s="103" t="s">
        <v>30</v>
      </c>
      <c r="O2423" s="103" t="s">
        <v>27</v>
      </c>
      <c r="P2423" s="103" t="s">
        <v>1517</v>
      </c>
      <c r="Q2423" s="103" t="s">
        <v>9672</v>
      </c>
      <c r="R2423" s="105">
        <v>18578948258</v>
      </c>
      <c r="S2423" s="103" t="s">
        <v>1517</v>
      </c>
      <c r="T2423" s="103" t="s">
        <v>20191</v>
      </c>
      <c r="U2423" s="106" t="s">
        <v>22166</v>
      </c>
      <c r="V2423" s="105"/>
      <c r="W2423" s="107" t="s">
        <v>368</v>
      </c>
      <c r="X2423" t="s">
        <v>9671</v>
      </c>
      <c r="AA2423">
        <f ca="1" t="shared" si="75"/>
        <v>18</v>
      </c>
    </row>
    <row r="2424" spans="1:27">
      <c r="A2424" s="101">
        <v>1</v>
      </c>
      <c r="B2424" s="89" t="str">
        <f t="shared" si="74"/>
        <v>451229200405050343</v>
      </c>
      <c r="C2424" s="89" t="s">
        <v>374</v>
      </c>
      <c r="D2424" s="102" t="s">
        <v>9674</v>
      </c>
      <c r="E2424" s="102" t="s">
        <v>143</v>
      </c>
      <c r="F2424" s="103" t="s">
        <v>20131</v>
      </c>
      <c r="G2424" s="103" t="s">
        <v>20608</v>
      </c>
      <c r="H2424" s="104" t="s">
        <v>9673</v>
      </c>
      <c r="I2424" s="103" t="s">
        <v>30</v>
      </c>
      <c r="J2424" s="103" t="s">
        <v>30</v>
      </c>
      <c r="K2424" s="103" t="s">
        <v>27</v>
      </c>
      <c r="L2424" s="103" t="s">
        <v>30</v>
      </c>
      <c r="M2424" s="103" t="s">
        <v>30</v>
      </c>
      <c r="N2424" s="103" t="s">
        <v>30</v>
      </c>
      <c r="O2424" s="103" t="s">
        <v>27</v>
      </c>
      <c r="P2424" s="103" t="s">
        <v>1517</v>
      </c>
      <c r="Q2424" s="103" t="s">
        <v>9676</v>
      </c>
      <c r="R2424" s="105" t="s">
        <v>9677</v>
      </c>
      <c r="S2424" s="103" t="s">
        <v>1517</v>
      </c>
      <c r="T2424" s="103" t="s">
        <v>20280</v>
      </c>
      <c r="U2424" s="106" t="s">
        <v>20734</v>
      </c>
      <c r="V2424" s="105" t="s">
        <v>22564</v>
      </c>
      <c r="W2424" s="107" t="s">
        <v>374</v>
      </c>
      <c r="X2424" t="s">
        <v>9675</v>
      </c>
      <c r="AA2424">
        <f ca="1" t="shared" si="75"/>
        <v>17</v>
      </c>
    </row>
    <row r="2425" spans="1:27">
      <c r="A2425" s="101">
        <v>2</v>
      </c>
      <c r="B2425" s="89" t="str">
        <f t="shared" si="74"/>
        <v>452731200207240648</v>
      </c>
      <c r="C2425" s="89" t="s">
        <v>374</v>
      </c>
      <c r="D2425" s="102" t="s">
        <v>9679</v>
      </c>
      <c r="E2425" s="102" t="s">
        <v>143</v>
      </c>
      <c r="F2425" s="103" t="s">
        <v>20178</v>
      </c>
      <c r="G2425" s="103" t="s">
        <v>20185</v>
      </c>
      <c r="H2425" s="104" t="s">
        <v>9678</v>
      </c>
      <c r="I2425" s="103" t="s">
        <v>27</v>
      </c>
      <c r="J2425" s="103" t="s">
        <v>27</v>
      </c>
      <c r="K2425" s="103" t="s">
        <v>27</v>
      </c>
      <c r="L2425" s="103" t="s">
        <v>30</v>
      </c>
      <c r="M2425" s="103" t="s">
        <v>30</v>
      </c>
      <c r="N2425" s="103" t="s">
        <v>27</v>
      </c>
      <c r="O2425" s="103" t="s">
        <v>27</v>
      </c>
      <c r="P2425" s="103" t="s">
        <v>1517</v>
      </c>
      <c r="Q2425" s="103" t="s">
        <v>9680</v>
      </c>
      <c r="R2425" s="105">
        <v>18878650389</v>
      </c>
      <c r="S2425" s="103" t="s">
        <v>1517</v>
      </c>
      <c r="T2425" s="103" t="s">
        <v>20137</v>
      </c>
      <c r="U2425" s="106" t="s">
        <v>20874</v>
      </c>
      <c r="V2425" s="105" t="s">
        <v>21196</v>
      </c>
      <c r="W2425" s="107" t="s">
        <v>374</v>
      </c>
      <c r="X2425" t="s">
        <v>3282</v>
      </c>
      <c r="AA2425">
        <f ca="1" t="shared" si="75"/>
        <v>19</v>
      </c>
    </row>
    <row r="2426" spans="1:27">
      <c r="A2426" s="101">
        <v>3</v>
      </c>
      <c r="B2426" s="89" t="str">
        <f t="shared" si="74"/>
        <v>452731200402291221</v>
      </c>
      <c r="C2426" s="89" t="s">
        <v>374</v>
      </c>
      <c r="D2426" s="102" t="s">
        <v>9682</v>
      </c>
      <c r="E2426" s="102" t="s">
        <v>143</v>
      </c>
      <c r="F2426" s="103" t="s">
        <v>20205</v>
      </c>
      <c r="G2426" s="103" t="s">
        <v>20742</v>
      </c>
      <c r="H2426" s="104" t="s">
        <v>9681</v>
      </c>
      <c r="I2426" s="103" t="s">
        <v>30</v>
      </c>
      <c r="J2426" s="103" t="s">
        <v>30</v>
      </c>
      <c r="K2426" s="103" t="s">
        <v>27</v>
      </c>
      <c r="L2426" s="103" t="s">
        <v>30</v>
      </c>
      <c r="M2426" s="103" t="s">
        <v>30</v>
      </c>
      <c r="N2426" s="103" t="s">
        <v>30</v>
      </c>
      <c r="O2426" s="103" t="s">
        <v>27</v>
      </c>
      <c r="P2426" s="103" t="s">
        <v>1517</v>
      </c>
      <c r="Q2426" s="103" t="s">
        <v>9683</v>
      </c>
      <c r="R2426" s="105">
        <v>18378898330</v>
      </c>
      <c r="S2426" s="103" t="s">
        <v>1517</v>
      </c>
      <c r="T2426" s="103" t="s">
        <v>20169</v>
      </c>
      <c r="U2426" s="106" t="s">
        <v>20604</v>
      </c>
      <c r="V2426" s="105" t="s">
        <v>20604</v>
      </c>
      <c r="W2426" s="107" t="s">
        <v>374</v>
      </c>
      <c r="X2426" t="s">
        <v>17935</v>
      </c>
      <c r="AA2426">
        <f ca="1" t="shared" si="75"/>
        <v>17</v>
      </c>
    </row>
    <row r="2427" spans="1:27">
      <c r="A2427" s="101">
        <v>4</v>
      </c>
      <c r="B2427" s="89" t="str">
        <f t="shared" si="74"/>
        <v>452127200311212789</v>
      </c>
      <c r="C2427" s="89" t="s">
        <v>374</v>
      </c>
      <c r="D2427" s="102" t="s">
        <v>9685</v>
      </c>
      <c r="E2427" s="102" t="s">
        <v>143</v>
      </c>
      <c r="F2427" s="103" t="s">
        <v>20205</v>
      </c>
      <c r="G2427" s="103" t="s">
        <v>20423</v>
      </c>
      <c r="H2427" s="104" t="s">
        <v>9684</v>
      </c>
      <c r="I2427" s="103" t="s">
        <v>30</v>
      </c>
      <c r="J2427" s="103" t="s">
        <v>30</v>
      </c>
      <c r="K2427" s="103" t="s">
        <v>30</v>
      </c>
      <c r="L2427" s="103" t="s">
        <v>30</v>
      </c>
      <c r="M2427" s="103" t="s">
        <v>30</v>
      </c>
      <c r="N2427" s="103" t="s">
        <v>30</v>
      </c>
      <c r="O2427" s="103" t="s">
        <v>27</v>
      </c>
      <c r="P2427" s="103" t="s">
        <v>20253</v>
      </c>
      <c r="Q2427" s="103" t="s">
        <v>9687</v>
      </c>
      <c r="R2427" s="105">
        <v>13558089685</v>
      </c>
      <c r="S2427" s="103" t="s">
        <v>20253</v>
      </c>
      <c r="T2427" s="103" t="s">
        <v>20522</v>
      </c>
      <c r="U2427" s="106" t="s">
        <v>20585</v>
      </c>
      <c r="V2427" s="105" t="s">
        <v>22565</v>
      </c>
      <c r="W2427" s="107" t="s">
        <v>374</v>
      </c>
      <c r="X2427" t="s">
        <v>9686</v>
      </c>
      <c r="AA2427">
        <f ca="1" t="shared" si="75"/>
        <v>17</v>
      </c>
    </row>
    <row r="2428" spans="1:27">
      <c r="A2428" s="101">
        <v>5</v>
      </c>
      <c r="B2428" s="89" t="str">
        <f t="shared" si="74"/>
        <v>451229200305280029</v>
      </c>
      <c r="C2428" s="89" t="s">
        <v>374</v>
      </c>
      <c r="D2428" s="102" t="s">
        <v>9689</v>
      </c>
      <c r="E2428" s="102" t="s">
        <v>143</v>
      </c>
      <c r="F2428" s="103" t="s">
        <v>20178</v>
      </c>
      <c r="G2428" s="103" t="s">
        <v>20172</v>
      </c>
      <c r="H2428" s="104" t="s">
        <v>9688</v>
      </c>
      <c r="I2428" s="103" t="s">
        <v>30</v>
      </c>
      <c r="J2428" s="103" t="s">
        <v>30</v>
      </c>
      <c r="K2428" s="103" t="s">
        <v>30</v>
      </c>
      <c r="L2428" s="103" t="s">
        <v>30</v>
      </c>
      <c r="M2428" s="103" t="s">
        <v>30</v>
      </c>
      <c r="N2428" s="103" t="s">
        <v>30</v>
      </c>
      <c r="O2428" s="103" t="s">
        <v>27</v>
      </c>
      <c r="P2428" s="103" t="s">
        <v>1517</v>
      </c>
      <c r="Q2428" s="103" t="s">
        <v>9691</v>
      </c>
      <c r="R2428" s="105">
        <v>13407754276</v>
      </c>
      <c r="S2428" s="103" t="s">
        <v>1517</v>
      </c>
      <c r="T2428" s="103" t="s">
        <v>1517</v>
      </c>
      <c r="U2428" s="106" t="s">
        <v>22566</v>
      </c>
      <c r="V2428" s="105" t="s">
        <v>22085</v>
      </c>
      <c r="W2428" s="107" t="s">
        <v>374</v>
      </c>
      <c r="X2428" t="s">
        <v>19322</v>
      </c>
      <c r="AA2428">
        <f ca="1" t="shared" si="75"/>
        <v>18</v>
      </c>
    </row>
    <row r="2429" spans="1:27">
      <c r="A2429" s="101">
        <v>6</v>
      </c>
      <c r="B2429" s="89" t="str">
        <f t="shared" si="74"/>
        <v>452731200408101222</v>
      </c>
      <c r="C2429" s="89" t="s">
        <v>374</v>
      </c>
      <c r="D2429" s="102" t="s">
        <v>9693</v>
      </c>
      <c r="E2429" s="102" t="s">
        <v>143</v>
      </c>
      <c r="F2429" s="103" t="s">
        <v>20131</v>
      </c>
      <c r="G2429" s="103" t="s">
        <v>20757</v>
      </c>
      <c r="H2429" s="104" t="s">
        <v>9692</v>
      </c>
      <c r="I2429" s="103" t="s">
        <v>30</v>
      </c>
      <c r="J2429" s="103" t="s">
        <v>30</v>
      </c>
      <c r="K2429" s="103" t="s">
        <v>30</v>
      </c>
      <c r="L2429" s="103" t="s">
        <v>30</v>
      </c>
      <c r="M2429" s="103" t="s">
        <v>27</v>
      </c>
      <c r="N2429" s="103" t="s">
        <v>30</v>
      </c>
      <c r="O2429" s="103" t="s">
        <v>27</v>
      </c>
      <c r="P2429" s="103" t="s">
        <v>1517</v>
      </c>
      <c r="Q2429" s="103" t="s">
        <v>9695</v>
      </c>
      <c r="R2429" s="105">
        <v>13471802466</v>
      </c>
      <c r="S2429" s="103" t="s">
        <v>1517</v>
      </c>
      <c r="T2429" s="103" t="s">
        <v>20169</v>
      </c>
      <c r="U2429" s="106" t="s">
        <v>20242</v>
      </c>
      <c r="V2429" s="105" t="s">
        <v>22567</v>
      </c>
      <c r="W2429" s="107" t="s">
        <v>374</v>
      </c>
      <c r="X2429" t="s">
        <v>17936</v>
      </c>
      <c r="AA2429">
        <f ca="1" t="shared" si="75"/>
        <v>17</v>
      </c>
    </row>
    <row r="2430" spans="1:27">
      <c r="A2430" s="101">
        <v>7</v>
      </c>
      <c r="B2430" s="89" t="str">
        <f t="shared" si="74"/>
        <v>451229200407125425</v>
      </c>
      <c r="C2430" s="89" t="s">
        <v>374</v>
      </c>
      <c r="D2430" s="102" t="s">
        <v>9697</v>
      </c>
      <c r="E2430" s="102" t="s">
        <v>143</v>
      </c>
      <c r="F2430" s="103" t="s">
        <v>20131</v>
      </c>
      <c r="G2430" s="103" t="s">
        <v>20271</v>
      </c>
      <c r="H2430" s="104" t="s">
        <v>9696</v>
      </c>
      <c r="I2430" s="103" t="s">
        <v>30</v>
      </c>
      <c r="J2430" s="103" t="s">
        <v>30</v>
      </c>
      <c r="K2430" s="103" t="s">
        <v>30</v>
      </c>
      <c r="L2430" s="103" t="s">
        <v>30</v>
      </c>
      <c r="M2430" s="103" t="s">
        <v>30</v>
      </c>
      <c r="N2430" s="103" t="s">
        <v>30</v>
      </c>
      <c r="O2430" s="103" t="s">
        <v>27</v>
      </c>
      <c r="P2430" s="103" t="s">
        <v>1517</v>
      </c>
      <c r="Q2430" s="103" t="s">
        <v>9699</v>
      </c>
      <c r="R2430" s="105">
        <v>18378893922</v>
      </c>
      <c r="S2430" s="103" t="s">
        <v>1517</v>
      </c>
      <c r="T2430" s="103" t="s">
        <v>20144</v>
      </c>
      <c r="U2430" s="106" t="s">
        <v>20145</v>
      </c>
      <c r="V2430" s="105" t="s">
        <v>22568</v>
      </c>
      <c r="W2430" s="107" t="s">
        <v>374</v>
      </c>
      <c r="X2430" t="s">
        <v>9698</v>
      </c>
      <c r="AA2430">
        <f ca="1" t="shared" si="75"/>
        <v>17</v>
      </c>
    </row>
    <row r="2431" spans="1:27">
      <c r="A2431" s="101">
        <v>8</v>
      </c>
      <c r="B2431" s="89" t="str">
        <f t="shared" si="74"/>
        <v>45272920040717126X</v>
      </c>
      <c r="C2431" s="89" t="s">
        <v>374</v>
      </c>
      <c r="D2431" s="102" t="s">
        <v>9701</v>
      </c>
      <c r="E2431" s="102" t="s">
        <v>143</v>
      </c>
      <c r="F2431" s="103" t="s">
        <v>20131</v>
      </c>
      <c r="G2431" s="103" t="s">
        <v>20271</v>
      </c>
      <c r="H2431" s="104" t="s">
        <v>9700</v>
      </c>
      <c r="I2431" s="103" t="s">
        <v>30</v>
      </c>
      <c r="J2431" s="103" t="s">
        <v>30</v>
      </c>
      <c r="K2431" s="103" t="s">
        <v>30</v>
      </c>
      <c r="L2431" s="103" t="s">
        <v>30</v>
      </c>
      <c r="M2431" s="103" t="s">
        <v>30</v>
      </c>
      <c r="N2431" s="103" t="s">
        <v>30</v>
      </c>
      <c r="O2431" s="103" t="s">
        <v>27</v>
      </c>
      <c r="P2431" s="103" t="s">
        <v>1517</v>
      </c>
      <c r="Q2431" s="103" t="s">
        <v>9703</v>
      </c>
      <c r="R2431" s="105" t="s">
        <v>9704</v>
      </c>
      <c r="S2431" s="103" t="s">
        <v>1517</v>
      </c>
      <c r="T2431" s="103" t="s">
        <v>1517</v>
      </c>
      <c r="U2431" s="106" t="s">
        <v>22569</v>
      </c>
      <c r="V2431" s="105">
        <v>0</v>
      </c>
      <c r="W2431" s="107" t="s">
        <v>374</v>
      </c>
      <c r="X2431" t="s">
        <v>17937</v>
      </c>
      <c r="AA2431">
        <f ca="1" t="shared" si="75"/>
        <v>17</v>
      </c>
    </row>
    <row r="2432" spans="1:27">
      <c r="A2432" s="101">
        <v>9</v>
      </c>
      <c r="B2432" s="89" t="str">
        <f t="shared" si="74"/>
        <v>451229200312191227</v>
      </c>
      <c r="C2432" s="89" t="s">
        <v>374</v>
      </c>
      <c r="D2432" s="102" t="s">
        <v>9706</v>
      </c>
      <c r="E2432" s="102" t="s">
        <v>143</v>
      </c>
      <c r="F2432" s="103" t="s">
        <v>20131</v>
      </c>
      <c r="G2432" s="103" t="s">
        <v>20433</v>
      </c>
      <c r="H2432" s="104" t="s">
        <v>9705</v>
      </c>
      <c r="I2432" s="103" t="s">
        <v>30</v>
      </c>
      <c r="J2432" s="103" t="s">
        <v>30</v>
      </c>
      <c r="K2432" s="103" t="s">
        <v>27</v>
      </c>
      <c r="L2432" s="103" t="s">
        <v>30</v>
      </c>
      <c r="M2432" s="103" t="s">
        <v>30</v>
      </c>
      <c r="N2432" s="103" t="s">
        <v>30</v>
      </c>
      <c r="O2432" s="103" t="s">
        <v>27</v>
      </c>
      <c r="P2432" s="103" t="s">
        <v>1517</v>
      </c>
      <c r="Q2432" s="103" t="s">
        <v>9707</v>
      </c>
      <c r="R2432" s="105">
        <v>19977829603</v>
      </c>
      <c r="S2432" s="103" t="s">
        <v>8322</v>
      </c>
      <c r="T2432" s="103" t="s">
        <v>76</v>
      </c>
      <c r="U2432" s="106" t="s">
        <v>22570</v>
      </c>
      <c r="V2432" s="105" t="s">
        <v>22508</v>
      </c>
      <c r="W2432" s="107" t="s">
        <v>374</v>
      </c>
      <c r="X2432" t="s">
        <v>22571</v>
      </c>
      <c r="AA2432">
        <f ca="1" t="shared" si="75"/>
        <v>17</v>
      </c>
    </row>
    <row r="2433" spans="1:27">
      <c r="A2433" s="101">
        <v>10</v>
      </c>
      <c r="B2433" s="89" t="str">
        <f t="shared" si="74"/>
        <v>451229200407030928</v>
      </c>
      <c r="C2433" s="89" t="s">
        <v>374</v>
      </c>
      <c r="D2433" s="102" t="s">
        <v>9710</v>
      </c>
      <c r="E2433" s="102" t="s">
        <v>143</v>
      </c>
      <c r="F2433" s="103" t="s">
        <v>20131</v>
      </c>
      <c r="G2433" s="103" t="s">
        <v>20271</v>
      </c>
      <c r="H2433" s="104" t="s">
        <v>9709</v>
      </c>
      <c r="I2433" s="103" t="s">
        <v>30</v>
      </c>
      <c r="J2433" s="103" t="s">
        <v>30</v>
      </c>
      <c r="K2433" s="103" t="s">
        <v>30</v>
      </c>
      <c r="L2433" s="103" t="s">
        <v>30</v>
      </c>
      <c r="M2433" s="103" t="s">
        <v>30</v>
      </c>
      <c r="N2433" s="103" t="s">
        <v>30</v>
      </c>
      <c r="O2433" s="103" t="s">
        <v>27</v>
      </c>
      <c r="P2433" s="103" t="s">
        <v>1517</v>
      </c>
      <c r="Q2433" s="103" t="s">
        <v>9712</v>
      </c>
      <c r="R2433" s="105" t="s">
        <v>9713</v>
      </c>
      <c r="S2433" s="103" t="s">
        <v>1517</v>
      </c>
      <c r="T2433" s="103" t="s">
        <v>20151</v>
      </c>
      <c r="U2433" s="106" t="s">
        <v>22572</v>
      </c>
      <c r="V2433" s="105">
        <v>0</v>
      </c>
      <c r="W2433" s="107" t="s">
        <v>374</v>
      </c>
      <c r="X2433" t="s">
        <v>17939</v>
      </c>
      <c r="AA2433">
        <f ca="1" t="shared" si="75"/>
        <v>17</v>
      </c>
    </row>
    <row r="2434" spans="1:27">
      <c r="A2434" s="101">
        <v>11</v>
      </c>
      <c r="B2434" s="89" t="str">
        <f t="shared" si="74"/>
        <v>452731200408035421</v>
      </c>
      <c r="C2434" s="89" t="s">
        <v>374</v>
      </c>
      <c r="D2434" s="102" t="s">
        <v>9715</v>
      </c>
      <c r="E2434" s="102" t="s">
        <v>143</v>
      </c>
      <c r="F2434" s="103" t="s">
        <v>20131</v>
      </c>
      <c r="G2434" s="103" t="s">
        <v>20757</v>
      </c>
      <c r="H2434" s="104" t="s">
        <v>9714</v>
      </c>
      <c r="I2434" s="103" t="s">
        <v>30</v>
      </c>
      <c r="J2434" s="103" t="s">
        <v>30</v>
      </c>
      <c r="K2434" s="103" t="s">
        <v>30</v>
      </c>
      <c r="L2434" s="103" t="s">
        <v>30</v>
      </c>
      <c r="M2434" s="103" t="s">
        <v>30</v>
      </c>
      <c r="N2434" s="103" t="s">
        <v>30</v>
      </c>
      <c r="O2434" s="103" t="s">
        <v>27</v>
      </c>
      <c r="P2434" s="103" t="s">
        <v>1517</v>
      </c>
      <c r="Q2434" s="103" t="s">
        <v>9717</v>
      </c>
      <c r="R2434" s="105">
        <v>18378886619</v>
      </c>
      <c r="S2434" s="103" t="s">
        <v>1517</v>
      </c>
      <c r="T2434" s="103" t="s">
        <v>20233</v>
      </c>
      <c r="U2434" s="106" t="s">
        <v>20233</v>
      </c>
      <c r="V2434" s="105" t="s">
        <v>21316</v>
      </c>
      <c r="W2434" s="107" t="s">
        <v>374</v>
      </c>
      <c r="X2434" t="s">
        <v>9716</v>
      </c>
      <c r="AA2434">
        <f ca="1" t="shared" si="75"/>
        <v>17</v>
      </c>
    </row>
    <row r="2435" spans="1:27">
      <c r="A2435" s="101">
        <v>12</v>
      </c>
      <c r="B2435" s="89" t="str">
        <f t="shared" ref="B2435:B2498" si="76">H2435</f>
        <v>452731200208160324</v>
      </c>
      <c r="C2435" s="89" t="s">
        <v>374</v>
      </c>
      <c r="D2435" s="102" t="s">
        <v>9720</v>
      </c>
      <c r="E2435" s="102" t="s">
        <v>143</v>
      </c>
      <c r="F2435" s="103" t="s">
        <v>20131</v>
      </c>
      <c r="G2435" s="103" t="s">
        <v>20182</v>
      </c>
      <c r="H2435" s="104" t="s">
        <v>9719</v>
      </c>
      <c r="I2435" s="103" t="s">
        <v>30</v>
      </c>
      <c r="J2435" s="103" t="s">
        <v>30</v>
      </c>
      <c r="K2435" s="103" t="s">
        <v>30</v>
      </c>
      <c r="L2435" s="103" t="s">
        <v>30</v>
      </c>
      <c r="M2435" s="103" t="s">
        <v>30</v>
      </c>
      <c r="N2435" s="103" t="s">
        <v>27</v>
      </c>
      <c r="O2435" s="103" t="s">
        <v>27</v>
      </c>
      <c r="P2435" s="103" t="s">
        <v>1517</v>
      </c>
      <c r="Q2435" s="103" t="s">
        <v>9722</v>
      </c>
      <c r="R2435" s="105">
        <v>15994518608</v>
      </c>
      <c r="S2435" s="103" t="s">
        <v>1517</v>
      </c>
      <c r="T2435" s="103" t="s">
        <v>20280</v>
      </c>
      <c r="U2435" s="106" t="s">
        <v>21015</v>
      </c>
      <c r="V2435" s="105">
        <v>0</v>
      </c>
      <c r="W2435" s="107" t="s">
        <v>374</v>
      </c>
      <c r="X2435" t="s">
        <v>19323</v>
      </c>
      <c r="AA2435">
        <f ca="1" t="shared" si="75"/>
        <v>18</v>
      </c>
    </row>
    <row r="2436" spans="1:27">
      <c r="A2436" s="101">
        <v>13</v>
      </c>
      <c r="B2436" s="89" t="str">
        <f t="shared" si="76"/>
        <v>452731200307183628</v>
      </c>
      <c r="C2436" s="89" t="s">
        <v>374</v>
      </c>
      <c r="D2436" s="102" t="s">
        <v>9724</v>
      </c>
      <c r="E2436" s="102" t="s">
        <v>143</v>
      </c>
      <c r="F2436" s="103" t="s">
        <v>20131</v>
      </c>
      <c r="G2436" s="103" t="s">
        <v>20214</v>
      </c>
      <c r="H2436" s="104" t="s">
        <v>9723</v>
      </c>
      <c r="I2436" s="103" t="s">
        <v>30</v>
      </c>
      <c r="J2436" s="103" t="s">
        <v>30</v>
      </c>
      <c r="K2436" s="103" t="s">
        <v>30</v>
      </c>
      <c r="L2436" s="103" t="s">
        <v>30</v>
      </c>
      <c r="M2436" s="103" t="s">
        <v>30</v>
      </c>
      <c r="N2436" s="103" t="s">
        <v>30</v>
      </c>
      <c r="O2436" s="103" t="s">
        <v>27</v>
      </c>
      <c r="P2436" s="103" t="s">
        <v>1517</v>
      </c>
      <c r="Q2436" s="103" t="s">
        <v>9726</v>
      </c>
      <c r="R2436" s="105" t="s">
        <v>9727</v>
      </c>
      <c r="S2436" s="103" t="s">
        <v>1517</v>
      </c>
      <c r="T2436" s="103" t="s">
        <v>20158</v>
      </c>
      <c r="U2436" s="106" t="s">
        <v>20159</v>
      </c>
      <c r="V2436" s="105" t="s">
        <v>22573</v>
      </c>
      <c r="W2436" s="107" t="s">
        <v>374</v>
      </c>
      <c r="X2436" t="s">
        <v>19324</v>
      </c>
      <c r="AA2436">
        <f ca="1" t="shared" ref="AA2436:AA2499" si="77">DATEDIF(TEXT(MID(H2436,7,8),"00-00-00"),TODAY(),"y")</f>
        <v>18</v>
      </c>
    </row>
    <row r="2437" spans="1:27">
      <c r="A2437" s="101">
        <v>14</v>
      </c>
      <c r="B2437" s="89" t="str">
        <f t="shared" si="76"/>
        <v>451227200402031566</v>
      </c>
      <c r="C2437" s="89" t="s">
        <v>374</v>
      </c>
      <c r="D2437" s="102" t="s">
        <v>9729</v>
      </c>
      <c r="E2437" s="102" t="s">
        <v>143</v>
      </c>
      <c r="F2437" s="103" t="s">
        <v>20131</v>
      </c>
      <c r="G2437" s="103" t="s">
        <v>20742</v>
      </c>
      <c r="H2437" s="104" t="s">
        <v>9728</v>
      </c>
      <c r="I2437" s="103" t="s">
        <v>30</v>
      </c>
      <c r="J2437" s="103" t="s">
        <v>30</v>
      </c>
      <c r="K2437" s="103" t="s">
        <v>30</v>
      </c>
      <c r="L2437" s="103" t="s">
        <v>30</v>
      </c>
      <c r="M2437" s="103" t="s">
        <v>27</v>
      </c>
      <c r="N2437" s="103" t="s">
        <v>30</v>
      </c>
      <c r="O2437" s="103" t="s">
        <v>27</v>
      </c>
      <c r="P2437" s="103" t="s">
        <v>1133</v>
      </c>
      <c r="Q2437" s="103" t="s">
        <v>9731</v>
      </c>
      <c r="R2437" s="105">
        <v>18377802127</v>
      </c>
      <c r="S2437" s="103" t="s">
        <v>1133</v>
      </c>
      <c r="T2437" s="103" t="s">
        <v>20354</v>
      </c>
      <c r="U2437" s="106" t="s">
        <v>22574</v>
      </c>
      <c r="V2437" s="105" t="s">
        <v>22575</v>
      </c>
      <c r="W2437" s="107" t="s">
        <v>374</v>
      </c>
      <c r="X2437" t="s">
        <v>9730</v>
      </c>
      <c r="AA2437">
        <f ca="1" t="shared" si="77"/>
        <v>17</v>
      </c>
    </row>
    <row r="2438" spans="1:27">
      <c r="A2438" s="101">
        <v>15</v>
      </c>
      <c r="B2438" s="89" t="str">
        <f t="shared" si="76"/>
        <v>452731200303280949</v>
      </c>
      <c r="C2438" s="89" t="s">
        <v>374</v>
      </c>
      <c r="D2438" s="102" t="s">
        <v>9734</v>
      </c>
      <c r="E2438" s="102" t="s">
        <v>143</v>
      </c>
      <c r="F2438" s="103" t="s">
        <v>20131</v>
      </c>
      <c r="G2438" s="103" t="s">
        <v>20202</v>
      </c>
      <c r="H2438" s="104" t="s">
        <v>9733</v>
      </c>
      <c r="I2438" s="103" t="s">
        <v>30</v>
      </c>
      <c r="J2438" s="103" t="s">
        <v>30</v>
      </c>
      <c r="K2438" s="103" t="s">
        <v>30</v>
      </c>
      <c r="L2438" s="103" t="s">
        <v>30</v>
      </c>
      <c r="M2438" s="103" t="s">
        <v>30</v>
      </c>
      <c r="N2438" s="103" t="s">
        <v>30</v>
      </c>
      <c r="O2438" s="103" t="s">
        <v>27</v>
      </c>
      <c r="P2438" s="103" t="s">
        <v>1517</v>
      </c>
      <c r="Q2438" s="103" t="s">
        <v>9736</v>
      </c>
      <c r="R2438" s="105">
        <v>15296878162</v>
      </c>
      <c r="S2438" s="103" t="s">
        <v>1517</v>
      </c>
      <c r="T2438" s="103" t="s">
        <v>20151</v>
      </c>
      <c r="U2438" s="106" t="s">
        <v>20983</v>
      </c>
      <c r="V2438" s="105" t="s">
        <v>22576</v>
      </c>
      <c r="W2438" s="107" t="s">
        <v>374</v>
      </c>
      <c r="X2438" t="s">
        <v>19325</v>
      </c>
      <c r="AA2438">
        <f ca="1" t="shared" si="77"/>
        <v>18</v>
      </c>
    </row>
    <row r="2439" spans="1:27">
      <c r="A2439" s="101">
        <v>16</v>
      </c>
      <c r="B2439" s="89" t="str">
        <f t="shared" si="76"/>
        <v>451229200111102742</v>
      </c>
      <c r="C2439" s="89" t="s">
        <v>374</v>
      </c>
      <c r="D2439" s="102" t="s">
        <v>9738</v>
      </c>
      <c r="E2439" s="102" t="s">
        <v>143</v>
      </c>
      <c r="F2439" s="103" t="s">
        <v>20178</v>
      </c>
      <c r="G2439" s="103" t="s">
        <v>20222</v>
      </c>
      <c r="H2439" s="104" t="s">
        <v>9737</v>
      </c>
      <c r="I2439" s="103" t="s">
        <v>27</v>
      </c>
      <c r="J2439" s="103" t="s">
        <v>27</v>
      </c>
      <c r="K2439" s="103" t="s">
        <v>30</v>
      </c>
      <c r="L2439" s="103" t="s">
        <v>30</v>
      </c>
      <c r="M2439" s="103" t="s">
        <v>30</v>
      </c>
      <c r="N2439" s="103" t="s">
        <v>30</v>
      </c>
      <c r="O2439" s="103" t="s">
        <v>27</v>
      </c>
      <c r="P2439" s="103" t="s">
        <v>1517</v>
      </c>
      <c r="Q2439" s="103" t="s">
        <v>9740</v>
      </c>
      <c r="R2439" s="105">
        <v>19907789043</v>
      </c>
      <c r="S2439" s="103" t="s">
        <v>1517</v>
      </c>
      <c r="T2439" s="103" t="s">
        <v>20277</v>
      </c>
      <c r="U2439" s="106" t="s">
        <v>20315</v>
      </c>
      <c r="V2439" s="105" t="s">
        <v>22577</v>
      </c>
      <c r="W2439" s="107" t="s">
        <v>374</v>
      </c>
      <c r="X2439" t="s">
        <v>19326</v>
      </c>
      <c r="AA2439">
        <f ca="1" t="shared" si="77"/>
        <v>19</v>
      </c>
    </row>
    <row r="2440" spans="1:27">
      <c r="A2440" s="101">
        <v>17</v>
      </c>
      <c r="B2440" s="89" t="str">
        <f t="shared" si="76"/>
        <v>451229200109100107</v>
      </c>
      <c r="C2440" s="89" t="s">
        <v>374</v>
      </c>
      <c r="D2440" s="102" t="s">
        <v>9742</v>
      </c>
      <c r="E2440" s="102" t="s">
        <v>143</v>
      </c>
      <c r="F2440" s="103" t="s">
        <v>20178</v>
      </c>
      <c r="G2440" s="103" t="s">
        <v>20197</v>
      </c>
      <c r="H2440" s="104" t="s">
        <v>9741</v>
      </c>
      <c r="I2440" s="103" t="s">
        <v>30</v>
      </c>
      <c r="J2440" s="103" t="s">
        <v>30</v>
      </c>
      <c r="K2440" s="103" t="s">
        <v>30</v>
      </c>
      <c r="L2440" s="103" t="s">
        <v>30</v>
      </c>
      <c r="M2440" s="103" t="s">
        <v>30</v>
      </c>
      <c r="N2440" s="103" t="s">
        <v>30</v>
      </c>
      <c r="O2440" s="103" t="s">
        <v>27</v>
      </c>
      <c r="P2440" s="103" t="s">
        <v>1517</v>
      </c>
      <c r="Q2440" s="103" t="s">
        <v>9743</v>
      </c>
      <c r="R2440" s="105">
        <v>15878822335</v>
      </c>
      <c r="S2440" s="103" t="s">
        <v>1517</v>
      </c>
      <c r="T2440" s="103" t="s">
        <v>20191</v>
      </c>
      <c r="U2440" s="106" t="s">
        <v>20491</v>
      </c>
      <c r="V2440" s="105" t="s">
        <v>20417</v>
      </c>
      <c r="W2440" s="107" t="s">
        <v>374</v>
      </c>
      <c r="X2440" t="s">
        <v>5325</v>
      </c>
      <c r="AA2440">
        <f ca="1" t="shared" si="77"/>
        <v>19</v>
      </c>
    </row>
    <row r="2441" spans="1:27">
      <c r="A2441" s="101">
        <v>18</v>
      </c>
      <c r="B2441" s="89" t="str">
        <f t="shared" si="76"/>
        <v>452731200311044823</v>
      </c>
      <c r="C2441" s="89" t="s">
        <v>374</v>
      </c>
      <c r="D2441" s="102" t="s">
        <v>9746</v>
      </c>
      <c r="E2441" s="102" t="s">
        <v>143</v>
      </c>
      <c r="F2441" s="103" t="s">
        <v>20131</v>
      </c>
      <c r="G2441" s="103" t="s">
        <v>20423</v>
      </c>
      <c r="H2441" s="104" t="s">
        <v>9745</v>
      </c>
      <c r="I2441" s="103" t="s">
        <v>30</v>
      </c>
      <c r="J2441" s="103" t="s">
        <v>30</v>
      </c>
      <c r="K2441" s="103" t="s">
        <v>30</v>
      </c>
      <c r="L2441" s="103" t="s">
        <v>30</v>
      </c>
      <c r="M2441" s="103" t="s">
        <v>30</v>
      </c>
      <c r="N2441" s="103" t="s">
        <v>27</v>
      </c>
      <c r="O2441" s="103" t="s">
        <v>27</v>
      </c>
      <c r="P2441" s="103" t="s">
        <v>1517</v>
      </c>
      <c r="Q2441" s="103" t="s">
        <v>9747</v>
      </c>
      <c r="R2441" s="105">
        <v>13307884882</v>
      </c>
      <c r="S2441" s="103" t="s">
        <v>1517</v>
      </c>
      <c r="T2441" s="103" t="s">
        <v>1517</v>
      </c>
      <c r="U2441" s="106" t="s">
        <v>20551</v>
      </c>
      <c r="V2441" s="105" t="s">
        <v>22338</v>
      </c>
      <c r="W2441" s="107" t="s">
        <v>374</v>
      </c>
      <c r="X2441" t="s">
        <v>17941</v>
      </c>
      <c r="AA2441">
        <f ca="1" t="shared" si="77"/>
        <v>17</v>
      </c>
    </row>
    <row r="2442" spans="1:27">
      <c r="A2442" s="101">
        <v>19</v>
      </c>
      <c r="B2442" s="89" t="str">
        <f t="shared" si="76"/>
        <v>451229200405182725</v>
      </c>
      <c r="C2442" s="89" t="s">
        <v>374</v>
      </c>
      <c r="D2442" s="102" t="s">
        <v>9749</v>
      </c>
      <c r="E2442" s="102" t="s">
        <v>143</v>
      </c>
      <c r="F2442" s="103" t="s">
        <v>20178</v>
      </c>
      <c r="G2442" s="103" t="s">
        <v>20608</v>
      </c>
      <c r="H2442" s="104" t="s">
        <v>9748</v>
      </c>
      <c r="I2442" s="103" t="s">
        <v>27</v>
      </c>
      <c r="J2442" s="103" t="s">
        <v>30</v>
      </c>
      <c r="K2442" s="103" t="s">
        <v>30</v>
      </c>
      <c r="L2442" s="103" t="s">
        <v>30</v>
      </c>
      <c r="M2442" s="103" t="s">
        <v>30</v>
      </c>
      <c r="N2442" s="103" t="s">
        <v>27</v>
      </c>
      <c r="O2442" s="103" t="s">
        <v>27</v>
      </c>
      <c r="P2442" s="103" t="s">
        <v>1517</v>
      </c>
      <c r="Q2442" s="103" t="s">
        <v>9751</v>
      </c>
      <c r="R2442" s="105">
        <v>18308968077</v>
      </c>
      <c r="S2442" s="103" t="s">
        <v>1517</v>
      </c>
      <c r="T2442" s="103" t="s">
        <v>20277</v>
      </c>
      <c r="U2442" s="106" t="s">
        <v>20315</v>
      </c>
      <c r="V2442" s="105" t="s">
        <v>22578</v>
      </c>
      <c r="W2442" s="107" t="s">
        <v>374</v>
      </c>
      <c r="X2442" t="s">
        <v>17942</v>
      </c>
      <c r="AA2442">
        <f ca="1" t="shared" si="77"/>
        <v>17</v>
      </c>
    </row>
    <row r="2443" spans="1:27">
      <c r="A2443" s="101">
        <v>20</v>
      </c>
      <c r="B2443" s="89" t="str">
        <f t="shared" si="76"/>
        <v>452731200412024821</v>
      </c>
      <c r="C2443" s="89" t="s">
        <v>374</v>
      </c>
      <c r="D2443" s="102" t="s">
        <v>9753</v>
      </c>
      <c r="E2443" s="102" t="s">
        <v>143</v>
      </c>
      <c r="F2443" s="103" t="s">
        <v>20131</v>
      </c>
      <c r="G2443" s="103" t="s">
        <v>20996</v>
      </c>
      <c r="H2443" s="104" t="s">
        <v>9752</v>
      </c>
      <c r="I2443" s="103" t="s">
        <v>30</v>
      </c>
      <c r="J2443" s="103" t="s">
        <v>30</v>
      </c>
      <c r="K2443" s="103" t="s">
        <v>30</v>
      </c>
      <c r="L2443" s="103" t="s">
        <v>30</v>
      </c>
      <c r="M2443" s="103" t="s">
        <v>30</v>
      </c>
      <c r="N2443" s="103" t="s">
        <v>30</v>
      </c>
      <c r="O2443" s="103" t="s">
        <v>27</v>
      </c>
      <c r="P2443" s="103" t="s">
        <v>1517</v>
      </c>
      <c r="Q2443" s="103" t="s">
        <v>9755</v>
      </c>
      <c r="R2443" s="105" t="s">
        <v>9756</v>
      </c>
      <c r="S2443" s="103" t="s">
        <v>8322</v>
      </c>
      <c r="T2443" s="103" t="s">
        <v>63</v>
      </c>
      <c r="U2443" s="106" t="s">
        <v>20498</v>
      </c>
      <c r="V2443" s="105" t="s">
        <v>22579</v>
      </c>
      <c r="W2443" s="107" t="s">
        <v>374</v>
      </c>
      <c r="X2443" t="s">
        <v>22580</v>
      </c>
      <c r="AA2443">
        <f ca="1" t="shared" si="77"/>
        <v>16</v>
      </c>
    </row>
    <row r="2444" spans="1:27">
      <c r="A2444" s="101">
        <v>21</v>
      </c>
      <c r="B2444" s="89" t="str">
        <f t="shared" si="76"/>
        <v>452731200309234820</v>
      </c>
      <c r="C2444" s="89" t="s">
        <v>374</v>
      </c>
      <c r="D2444" s="102" t="s">
        <v>9759</v>
      </c>
      <c r="E2444" s="102" t="s">
        <v>143</v>
      </c>
      <c r="F2444" s="103" t="s">
        <v>20131</v>
      </c>
      <c r="G2444" s="103" t="s">
        <v>20168</v>
      </c>
      <c r="H2444" s="104" t="s">
        <v>9758</v>
      </c>
      <c r="I2444" s="103" t="s">
        <v>27</v>
      </c>
      <c r="J2444" s="103" t="s">
        <v>30</v>
      </c>
      <c r="K2444" s="103" t="s">
        <v>30</v>
      </c>
      <c r="L2444" s="103" t="s">
        <v>30</v>
      </c>
      <c r="M2444" s="103" t="s">
        <v>30</v>
      </c>
      <c r="N2444" s="103" t="s">
        <v>30</v>
      </c>
      <c r="O2444" s="103" t="s">
        <v>27</v>
      </c>
      <c r="P2444" s="103" t="s">
        <v>1517</v>
      </c>
      <c r="Q2444" s="103" t="s">
        <v>9761</v>
      </c>
      <c r="R2444" s="105">
        <v>15277849309</v>
      </c>
      <c r="S2444" s="103" t="s">
        <v>1517</v>
      </c>
      <c r="T2444" s="103" t="s">
        <v>63</v>
      </c>
      <c r="U2444" s="106" t="s">
        <v>20167</v>
      </c>
      <c r="V2444" s="105" t="s">
        <v>21040</v>
      </c>
      <c r="W2444" s="107" t="s">
        <v>374</v>
      </c>
      <c r="X2444" t="s">
        <v>17944</v>
      </c>
      <c r="AA2444">
        <f ca="1" t="shared" si="77"/>
        <v>17</v>
      </c>
    </row>
    <row r="2445" spans="1:27">
      <c r="A2445" s="101">
        <v>22</v>
      </c>
      <c r="B2445" s="89" t="str">
        <f t="shared" si="76"/>
        <v>45273120031207061X</v>
      </c>
      <c r="C2445" s="89" t="s">
        <v>374</v>
      </c>
      <c r="D2445" s="102" t="s">
        <v>9764</v>
      </c>
      <c r="E2445" s="102" t="s">
        <v>24</v>
      </c>
      <c r="F2445" s="103" t="s">
        <v>20178</v>
      </c>
      <c r="G2445" s="103" t="s">
        <v>20433</v>
      </c>
      <c r="H2445" s="104" t="s">
        <v>9763</v>
      </c>
      <c r="I2445" s="103" t="s">
        <v>30</v>
      </c>
      <c r="J2445" s="103" t="s">
        <v>30</v>
      </c>
      <c r="K2445" s="103" t="s">
        <v>27</v>
      </c>
      <c r="L2445" s="103" t="s">
        <v>30</v>
      </c>
      <c r="M2445" s="103" t="s">
        <v>30</v>
      </c>
      <c r="N2445" s="103" t="s">
        <v>30</v>
      </c>
      <c r="O2445" s="103" t="s">
        <v>27</v>
      </c>
      <c r="P2445" s="103" t="s">
        <v>1517</v>
      </c>
      <c r="Q2445" s="103" t="s">
        <v>9765</v>
      </c>
      <c r="R2445" s="105">
        <v>19978821724</v>
      </c>
      <c r="S2445" s="103" t="s">
        <v>1517</v>
      </c>
      <c r="T2445" s="103" t="s">
        <v>20137</v>
      </c>
      <c r="U2445" s="106" t="s">
        <v>20874</v>
      </c>
      <c r="V2445" s="105" t="s">
        <v>21868</v>
      </c>
      <c r="W2445" s="107" t="s">
        <v>374</v>
      </c>
      <c r="X2445" t="s">
        <v>6155</v>
      </c>
      <c r="AA2445">
        <f ca="1" t="shared" si="77"/>
        <v>17</v>
      </c>
    </row>
    <row r="2446" spans="1:27">
      <c r="A2446" s="101">
        <v>23</v>
      </c>
      <c r="B2446" s="89" t="str">
        <f t="shared" si="76"/>
        <v>451229200310040345</v>
      </c>
      <c r="C2446" s="89" t="s">
        <v>374</v>
      </c>
      <c r="D2446" s="102" t="s">
        <v>1238</v>
      </c>
      <c r="E2446" s="102" t="s">
        <v>143</v>
      </c>
      <c r="F2446" s="103" t="s">
        <v>20131</v>
      </c>
      <c r="G2446" s="103" t="s">
        <v>20307</v>
      </c>
      <c r="H2446" s="104" t="s">
        <v>9767</v>
      </c>
      <c r="I2446" s="103" t="s">
        <v>30</v>
      </c>
      <c r="J2446" s="103" t="s">
        <v>30</v>
      </c>
      <c r="K2446" s="103" t="s">
        <v>30</v>
      </c>
      <c r="L2446" s="103" t="s">
        <v>30</v>
      </c>
      <c r="M2446" s="103" t="s">
        <v>30</v>
      </c>
      <c r="N2446" s="103" t="s">
        <v>30</v>
      </c>
      <c r="O2446" s="103" t="s">
        <v>27</v>
      </c>
      <c r="P2446" s="103" t="s">
        <v>1517</v>
      </c>
      <c r="Q2446" s="103" t="s">
        <v>9769</v>
      </c>
      <c r="R2446" s="105">
        <v>18278868622</v>
      </c>
      <c r="S2446" s="103" t="s">
        <v>1517</v>
      </c>
      <c r="T2446" s="103" t="s">
        <v>20280</v>
      </c>
      <c r="U2446" s="106" t="s">
        <v>20712</v>
      </c>
      <c r="V2446" s="105" t="s">
        <v>22581</v>
      </c>
      <c r="W2446" s="107" t="s">
        <v>374</v>
      </c>
      <c r="X2446" t="s">
        <v>9768</v>
      </c>
      <c r="AA2446">
        <f ca="1" t="shared" si="77"/>
        <v>17</v>
      </c>
    </row>
    <row r="2447" spans="1:27">
      <c r="A2447" s="101">
        <v>24</v>
      </c>
      <c r="B2447" s="89" t="str">
        <f t="shared" si="76"/>
        <v>452731200312304826</v>
      </c>
      <c r="C2447" s="89" t="s">
        <v>374</v>
      </c>
      <c r="D2447" s="102" t="s">
        <v>9772</v>
      </c>
      <c r="E2447" s="102" t="s">
        <v>143</v>
      </c>
      <c r="F2447" s="103" t="s">
        <v>20131</v>
      </c>
      <c r="G2447" s="103" t="s">
        <v>20433</v>
      </c>
      <c r="H2447" s="104" t="s">
        <v>9771</v>
      </c>
      <c r="I2447" s="103" t="s">
        <v>30</v>
      </c>
      <c r="J2447" s="103" t="s">
        <v>30</v>
      </c>
      <c r="K2447" s="103" t="s">
        <v>30</v>
      </c>
      <c r="L2447" s="103" t="s">
        <v>30</v>
      </c>
      <c r="M2447" s="103" t="s">
        <v>30</v>
      </c>
      <c r="N2447" s="103" t="s">
        <v>30</v>
      </c>
      <c r="O2447" s="103" t="s">
        <v>27</v>
      </c>
      <c r="P2447" s="103" t="s">
        <v>1517</v>
      </c>
      <c r="Q2447" s="103" t="s">
        <v>9774</v>
      </c>
      <c r="R2447" s="105">
        <v>15977838618</v>
      </c>
      <c r="S2447" s="103" t="s">
        <v>1517</v>
      </c>
      <c r="T2447" s="103" t="s">
        <v>1517</v>
      </c>
      <c r="U2447" s="106" t="s">
        <v>1517</v>
      </c>
      <c r="V2447" s="105" t="s">
        <v>22582</v>
      </c>
      <c r="W2447" s="107" t="s">
        <v>374</v>
      </c>
      <c r="X2447" t="s">
        <v>17946</v>
      </c>
      <c r="AA2447">
        <f ca="1" t="shared" si="77"/>
        <v>17</v>
      </c>
    </row>
    <row r="2448" spans="1:27">
      <c r="A2448" s="101">
        <v>25</v>
      </c>
      <c r="B2448" s="89" t="str">
        <f t="shared" si="76"/>
        <v>452731200302153622</v>
      </c>
      <c r="C2448" s="89" t="s">
        <v>374</v>
      </c>
      <c r="D2448" s="102" t="s">
        <v>9777</v>
      </c>
      <c r="E2448" s="102" t="s">
        <v>143</v>
      </c>
      <c r="F2448" s="103" t="s">
        <v>20131</v>
      </c>
      <c r="G2448" s="103" t="s">
        <v>20161</v>
      </c>
      <c r="H2448" s="104" t="s">
        <v>9776</v>
      </c>
      <c r="I2448" s="103" t="s">
        <v>27</v>
      </c>
      <c r="J2448" s="103" t="s">
        <v>30</v>
      </c>
      <c r="K2448" s="103" t="s">
        <v>30</v>
      </c>
      <c r="L2448" s="103" t="s">
        <v>30</v>
      </c>
      <c r="M2448" s="103" t="s">
        <v>30</v>
      </c>
      <c r="N2448" s="103" t="s">
        <v>30</v>
      </c>
      <c r="O2448" s="103" t="s">
        <v>27</v>
      </c>
      <c r="P2448" s="103" t="s">
        <v>1517</v>
      </c>
      <c r="Q2448" s="103" t="s">
        <v>9779</v>
      </c>
      <c r="R2448" s="105">
        <v>19976126490</v>
      </c>
      <c r="S2448" s="103" t="s">
        <v>1517</v>
      </c>
      <c r="T2448" s="103" t="s">
        <v>20158</v>
      </c>
      <c r="U2448" s="106" t="s">
        <v>20250</v>
      </c>
      <c r="V2448" s="105" t="s">
        <v>22583</v>
      </c>
      <c r="W2448" s="107" t="s">
        <v>374</v>
      </c>
      <c r="X2448" t="s">
        <v>19327</v>
      </c>
      <c r="AA2448">
        <f ca="1" t="shared" si="77"/>
        <v>18</v>
      </c>
    </row>
    <row r="2449" spans="1:27">
      <c r="A2449" s="101">
        <v>26</v>
      </c>
      <c r="B2449" s="89" t="str">
        <f t="shared" si="76"/>
        <v>452731200405080024</v>
      </c>
      <c r="C2449" s="89" t="s">
        <v>374</v>
      </c>
      <c r="D2449" s="102" t="s">
        <v>9781</v>
      </c>
      <c r="E2449" s="102" t="s">
        <v>143</v>
      </c>
      <c r="F2449" s="103" t="s">
        <v>20131</v>
      </c>
      <c r="G2449" s="103" t="s">
        <v>20608</v>
      </c>
      <c r="H2449" s="104" t="s">
        <v>9780</v>
      </c>
      <c r="I2449" s="103" t="s">
        <v>30</v>
      </c>
      <c r="J2449" s="103" t="s">
        <v>30</v>
      </c>
      <c r="K2449" s="103" t="s">
        <v>27</v>
      </c>
      <c r="L2449" s="103" t="s">
        <v>30</v>
      </c>
      <c r="M2449" s="103" t="s">
        <v>30</v>
      </c>
      <c r="N2449" s="103" t="s">
        <v>30</v>
      </c>
      <c r="O2449" s="103" t="s">
        <v>27</v>
      </c>
      <c r="P2449" s="103" t="s">
        <v>1517</v>
      </c>
      <c r="Q2449" s="103" t="s">
        <v>9783</v>
      </c>
      <c r="R2449" s="105">
        <v>13768517389</v>
      </c>
      <c r="S2449" s="103" t="s">
        <v>1517</v>
      </c>
      <c r="T2449" s="103" t="s">
        <v>1517</v>
      </c>
      <c r="U2449" s="106" t="s">
        <v>22299</v>
      </c>
      <c r="V2449" s="105" t="s">
        <v>22584</v>
      </c>
      <c r="W2449" s="107" t="s">
        <v>374</v>
      </c>
      <c r="X2449" t="s">
        <v>17947</v>
      </c>
      <c r="AA2449">
        <f ca="1" t="shared" si="77"/>
        <v>17</v>
      </c>
    </row>
    <row r="2450" spans="1:27">
      <c r="A2450" s="101">
        <v>27</v>
      </c>
      <c r="B2450" s="89" t="str">
        <f t="shared" si="76"/>
        <v>452731200301010320</v>
      </c>
      <c r="C2450" s="89" t="s">
        <v>374</v>
      </c>
      <c r="D2450" s="102" t="s">
        <v>9785</v>
      </c>
      <c r="E2450" s="102" t="s">
        <v>143</v>
      </c>
      <c r="F2450" s="103" t="s">
        <v>20131</v>
      </c>
      <c r="G2450" s="103" t="s">
        <v>20157</v>
      </c>
      <c r="H2450" s="104" t="s">
        <v>9784</v>
      </c>
      <c r="I2450" s="103" t="s">
        <v>30</v>
      </c>
      <c r="J2450" s="103" t="s">
        <v>30</v>
      </c>
      <c r="K2450" s="103" t="s">
        <v>30</v>
      </c>
      <c r="L2450" s="103" t="s">
        <v>30</v>
      </c>
      <c r="M2450" s="103" t="s">
        <v>30</v>
      </c>
      <c r="N2450" s="103" t="s">
        <v>27</v>
      </c>
      <c r="O2450" s="103" t="s">
        <v>27</v>
      </c>
      <c r="P2450" s="103" t="s">
        <v>1517</v>
      </c>
      <c r="Q2450" s="103" t="s">
        <v>9787</v>
      </c>
      <c r="R2450" s="105">
        <v>17776181073</v>
      </c>
      <c r="S2450" s="103" t="s">
        <v>1517</v>
      </c>
      <c r="T2450" s="103" t="s">
        <v>22585</v>
      </c>
      <c r="U2450" s="106" t="s">
        <v>20716</v>
      </c>
      <c r="V2450" s="105" t="s">
        <v>21926</v>
      </c>
      <c r="W2450" s="107" t="s">
        <v>374</v>
      </c>
      <c r="X2450" t="s">
        <v>19328</v>
      </c>
      <c r="AA2450">
        <f ca="1" t="shared" si="77"/>
        <v>18</v>
      </c>
    </row>
    <row r="2451" spans="1:27">
      <c r="A2451" s="101">
        <v>28</v>
      </c>
      <c r="B2451" s="89" t="str">
        <f t="shared" si="76"/>
        <v>451229200203161221</v>
      </c>
      <c r="C2451" s="89" t="s">
        <v>374</v>
      </c>
      <c r="D2451" s="102" t="s">
        <v>5082</v>
      </c>
      <c r="E2451" s="102" t="s">
        <v>143</v>
      </c>
      <c r="F2451" s="103" t="s">
        <v>20178</v>
      </c>
      <c r="G2451" s="103" t="s">
        <v>20288</v>
      </c>
      <c r="H2451" s="104" t="s">
        <v>9788</v>
      </c>
      <c r="I2451" s="103" t="s">
        <v>27</v>
      </c>
      <c r="J2451" s="103" t="s">
        <v>30</v>
      </c>
      <c r="K2451" s="103" t="s">
        <v>30</v>
      </c>
      <c r="L2451" s="103" t="s">
        <v>30</v>
      </c>
      <c r="M2451" s="103" t="s">
        <v>27</v>
      </c>
      <c r="N2451" s="103" t="s">
        <v>30</v>
      </c>
      <c r="O2451" s="103" t="s">
        <v>27</v>
      </c>
      <c r="P2451" s="103" t="s">
        <v>1517</v>
      </c>
      <c r="Q2451" s="103" t="s">
        <v>9789</v>
      </c>
      <c r="R2451" s="105">
        <v>19907881562</v>
      </c>
      <c r="S2451" s="103" t="s">
        <v>8322</v>
      </c>
      <c r="T2451" s="103" t="s">
        <v>76</v>
      </c>
      <c r="U2451" s="106" t="s">
        <v>22570</v>
      </c>
      <c r="V2451" s="105" t="s">
        <v>22220</v>
      </c>
      <c r="W2451" s="107" t="s">
        <v>374</v>
      </c>
      <c r="X2451" t="s">
        <v>22586</v>
      </c>
      <c r="AA2451">
        <f ca="1" t="shared" si="77"/>
        <v>19</v>
      </c>
    </row>
    <row r="2452" spans="1:27">
      <c r="A2452" s="101">
        <v>29</v>
      </c>
      <c r="B2452" s="89" t="str">
        <f t="shared" si="76"/>
        <v>451229200209203920</v>
      </c>
      <c r="C2452" s="89" t="s">
        <v>374</v>
      </c>
      <c r="D2452" s="102" t="s">
        <v>9791</v>
      </c>
      <c r="E2452" s="102" t="s">
        <v>143</v>
      </c>
      <c r="F2452" s="103" t="s">
        <v>20131</v>
      </c>
      <c r="G2452" s="103" t="s">
        <v>20143</v>
      </c>
      <c r="H2452" s="104" t="s">
        <v>9790</v>
      </c>
      <c r="I2452" s="103" t="s">
        <v>30</v>
      </c>
      <c r="J2452" s="103" t="s">
        <v>30</v>
      </c>
      <c r="K2452" s="103" t="s">
        <v>30</v>
      </c>
      <c r="L2452" s="103" t="s">
        <v>30</v>
      </c>
      <c r="M2452" s="103" t="s">
        <v>30</v>
      </c>
      <c r="N2452" s="103" t="s">
        <v>30</v>
      </c>
      <c r="O2452" s="103" t="s">
        <v>27</v>
      </c>
      <c r="P2452" s="103" t="s">
        <v>1517</v>
      </c>
      <c r="Q2452" s="103" t="s">
        <v>9792</v>
      </c>
      <c r="R2452" s="105">
        <v>18070853323</v>
      </c>
      <c r="S2452" s="103" t="s">
        <v>8322</v>
      </c>
      <c r="T2452" s="103" t="s">
        <v>128</v>
      </c>
      <c r="U2452" s="106" t="s">
        <v>20451</v>
      </c>
      <c r="V2452" s="105" t="s">
        <v>20451</v>
      </c>
      <c r="W2452" s="107" t="s">
        <v>374</v>
      </c>
      <c r="X2452" t="s">
        <v>19329</v>
      </c>
      <c r="AA2452">
        <f ca="1" t="shared" si="77"/>
        <v>18</v>
      </c>
    </row>
    <row r="2453" spans="1:27">
      <c r="A2453" s="101">
        <v>30</v>
      </c>
      <c r="B2453" s="89" t="str">
        <f t="shared" si="76"/>
        <v>452731200312100321</v>
      </c>
      <c r="C2453" s="89" t="s">
        <v>374</v>
      </c>
      <c r="D2453" s="102" t="s">
        <v>9795</v>
      </c>
      <c r="E2453" s="102" t="s">
        <v>143</v>
      </c>
      <c r="F2453" s="103" t="s">
        <v>20178</v>
      </c>
      <c r="G2453" s="103" t="s">
        <v>20433</v>
      </c>
      <c r="H2453" s="104" t="s">
        <v>9794</v>
      </c>
      <c r="I2453" s="103" t="s">
        <v>27</v>
      </c>
      <c r="J2453" s="103" t="s">
        <v>30</v>
      </c>
      <c r="K2453" s="103" t="s">
        <v>30</v>
      </c>
      <c r="L2453" s="103" t="s">
        <v>30</v>
      </c>
      <c r="M2453" s="103" t="s">
        <v>30</v>
      </c>
      <c r="N2453" s="103" t="s">
        <v>30</v>
      </c>
      <c r="O2453" s="103" t="s">
        <v>27</v>
      </c>
      <c r="P2453" s="103" t="s">
        <v>1517</v>
      </c>
      <c r="Q2453" s="103" t="s">
        <v>9797</v>
      </c>
      <c r="R2453" s="105">
        <v>15877863929</v>
      </c>
      <c r="S2453" s="103" t="s">
        <v>1517</v>
      </c>
      <c r="T2453" s="103" t="s">
        <v>20280</v>
      </c>
      <c r="U2453" s="106" t="s">
        <v>20668</v>
      </c>
      <c r="V2453" s="105" t="s">
        <v>22587</v>
      </c>
      <c r="W2453" s="107" t="s">
        <v>374</v>
      </c>
      <c r="X2453" t="s">
        <v>22588</v>
      </c>
      <c r="AA2453">
        <f ca="1" t="shared" si="77"/>
        <v>17</v>
      </c>
    </row>
    <row r="2454" spans="1:27">
      <c r="A2454" s="101">
        <v>31</v>
      </c>
      <c r="B2454" s="89" t="str">
        <f t="shared" si="76"/>
        <v>452127200409120620</v>
      </c>
      <c r="C2454" s="89" t="s">
        <v>374</v>
      </c>
      <c r="D2454" s="102" t="s">
        <v>9800</v>
      </c>
      <c r="E2454" s="102" t="s">
        <v>143</v>
      </c>
      <c r="F2454" s="103" t="s">
        <v>20131</v>
      </c>
      <c r="G2454" s="103" t="s">
        <v>20351</v>
      </c>
      <c r="H2454" s="104" t="s">
        <v>9799</v>
      </c>
      <c r="I2454" s="103" t="s">
        <v>30</v>
      </c>
      <c r="J2454" s="103" t="s">
        <v>30</v>
      </c>
      <c r="K2454" s="103" t="s">
        <v>30</v>
      </c>
      <c r="L2454" s="103" t="s">
        <v>27</v>
      </c>
      <c r="M2454" s="103" t="s">
        <v>30</v>
      </c>
      <c r="N2454" s="103" t="s">
        <v>30</v>
      </c>
      <c r="O2454" s="103" t="s">
        <v>27</v>
      </c>
      <c r="P2454" s="103" t="s">
        <v>20253</v>
      </c>
      <c r="Q2454" s="103" t="s">
        <v>9802</v>
      </c>
      <c r="R2454" s="105">
        <v>13768281855</v>
      </c>
      <c r="S2454" s="103" t="s">
        <v>20253</v>
      </c>
      <c r="T2454" s="103" t="s">
        <v>20909</v>
      </c>
      <c r="U2454" s="106" t="s">
        <v>21285</v>
      </c>
      <c r="V2454" s="105" t="s">
        <v>22589</v>
      </c>
      <c r="W2454" s="107" t="s">
        <v>374</v>
      </c>
      <c r="X2454" t="s">
        <v>9801</v>
      </c>
      <c r="AA2454">
        <f ca="1" t="shared" si="77"/>
        <v>16</v>
      </c>
    </row>
    <row r="2455" spans="1:27">
      <c r="A2455" s="101">
        <v>32</v>
      </c>
      <c r="B2455" s="89" t="str">
        <f t="shared" si="76"/>
        <v>451229200406082750</v>
      </c>
      <c r="C2455" s="89" t="s">
        <v>374</v>
      </c>
      <c r="D2455" s="102" t="s">
        <v>9804</v>
      </c>
      <c r="E2455" s="102" t="s">
        <v>24</v>
      </c>
      <c r="F2455" s="103" t="s">
        <v>20178</v>
      </c>
      <c r="G2455" s="103" t="s">
        <v>21826</v>
      </c>
      <c r="H2455" s="104" t="s">
        <v>9803</v>
      </c>
      <c r="I2455" s="103" t="s">
        <v>30</v>
      </c>
      <c r="J2455" s="103" t="s">
        <v>30</v>
      </c>
      <c r="K2455" s="103" t="s">
        <v>30</v>
      </c>
      <c r="L2455" s="103" t="s">
        <v>30</v>
      </c>
      <c r="M2455" s="103" t="s">
        <v>30</v>
      </c>
      <c r="N2455" s="103" t="s">
        <v>30</v>
      </c>
      <c r="O2455" s="103" t="s">
        <v>27</v>
      </c>
      <c r="P2455" s="103" t="s">
        <v>1517</v>
      </c>
      <c r="Q2455" s="103" t="s">
        <v>9806</v>
      </c>
      <c r="R2455" s="105">
        <v>17776576941</v>
      </c>
      <c r="S2455" s="103" t="s">
        <v>1517</v>
      </c>
      <c r="T2455" s="103" t="s">
        <v>20277</v>
      </c>
      <c r="U2455" s="106" t="s">
        <v>20303</v>
      </c>
      <c r="V2455" s="105" t="s">
        <v>22590</v>
      </c>
      <c r="W2455" s="107" t="s">
        <v>374</v>
      </c>
      <c r="X2455" t="s">
        <v>9805</v>
      </c>
      <c r="AA2455">
        <f ca="1" t="shared" si="77"/>
        <v>17</v>
      </c>
    </row>
    <row r="2456" spans="1:27">
      <c r="A2456" s="101">
        <v>33</v>
      </c>
      <c r="B2456" s="89" t="str">
        <f t="shared" si="76"/>
        <v>452731200403066624</v>
      </c>
      <c r="C2456" s="89" t="s">
        <v>374</v>
      </c>
      <c r="D2456" s="102" t="s">
        <v>9808</v>
      </c>
      <c r="E2456" s="102" t="s">
        <v>143</v>
      </c>
      <c r="F2456" s="103" t="s">
        <v>20131</v>
      </c>
      <c r="G2456" s="103" t="s">
        <v>20707</v>
      </c>
      <c r="H2456" s="104" t="s">
        <v>9807</v>
      </c>
      <c r="I2456" s="103" t="s">
        <v>30</v>
      </c>
      <c r="J2456" s="103" t="s">
        <v>30</v>
      </c>
      <c r="K2456" s="103" t="s">
        <v>30</v>
      </c>
      <c r="L2456" s="103" t="s">
        <v>30</v>
      </c>
      <c r="M2456" s="103" t="s">
        <v>30</v>
      </c>
      <c r="N2456" s="103" t="s">
        <v>30</v>
      </c>
      <c r="O2456" s="103" t="s">
        <v>27</v>
      </c>
      <c r="P2456" s="103" t="s">
        <v>1517</v>
      </c>
      <c r="Q2456" s="103" t="s">
        <v>9809</v>
      </c>
      <c r="R2456" s="105">
        <v>15177386795</v>
      </c>
      <c r="S2456" s="103" t="s">
        <v>1517</v>
      </c>
      <c r="T2456" s="103" t="s">
        <v>20894</v>
      </c>
      <c r="U2456" s="106" t="s">
        <v>20895</v>
      </c>
      <c r="V2456" s="105" t="s">
        <v>21969</v>
      </c>
      <c r="W2456" s="107" t="s">
        <v>374</v>
      </c>
      <c r="X2456" t="s">
        <v>6714</v>
      </c>
      <c r="AA2456">
        <f ca="1" t="shared" si="77"/>
        <v>17</v>
      </c>
    </row>
    <row r="2457" spans="1:27">
      <c r="A2457" s="101">
        <v>34</v>
      </c>
      <c r="B2457" s="89" t="str">
        <f t="shared" si="76"/>
        <v>451229200109033928</v>
      </c>
      <c r="C2457" s="89" t="s">
        <v>374</v>
      </c>
      <c r="D2457" s="102" t="s">
        <v>9811</v>
      </c>
      <c r="E2457" s="102" t="s">
        <v>143</v>
      </c>
      <c r="F2457" s="103" t="s">
        <v>20131</v>
      </c>
      <c r="G2457" s="103" t="s">
        <v>20197</v>
      </c>
      <c r="H2457" s="104" t="s">
        <v>9810</v>
      </c>
      <c r="I2457" s="103" t="s">
        <v>30</v>
      </c>
      <c r="J2457" s="103" t="s">
        <v>30</v>
      </c>
      <c r="K2457" s="103" t="s">
        <v>30</v>
      </c>
      <c r="L2457" s="103" t="s">
        <v>30</v>
      </c>
      <c r="M2457" s="103" t="s">
        <v>30</v>
      </c>
      <c r="N2457" s="103" t="s">
        <v>30</v>
      </c>
      <c r="O2457" s="103" t="s">
        <v>27</v>
      </c>
      <c r="P2457" s="103" t="s">
        <v>1517</v>
      </c>
      <c r="Q2457" s="103" t="s">
        <v>9812</v>
      </c>
      <c r="R2457" s="105">
        <v>14797782446</v>
      </c>
      <c r="S2457" s="103" t="s">
        <v>1517</v>
      </c>
      <c r="T2457" s="103" t="s">
        <v>20140</v>
      </c>
      <c r="U2457" s="106" t="s">
        <v>20714</v>
      </c>
      <c r="V2457" s="105" t="s">
        <v>20779</v>
      </c>
      <c r="W2457" s="107" t="s">
        <v>374</v>
      </c>
      <c r="X2457" t="s">
        <v>1644</v>
      </c>
      <c r="AA2457">
        <f ca="1" t="shared" si="77"/>
        <v>19</v>
      </c>
    </row>
    <row r="2458" spans="1:27">
      <c r="A2458" s="101">
        <v>35</v>
      </c>
      <c r="B2458" s="89" t="str">
        <f t="shared" si="76"/>
        <v>451229200307210024</v>
      </c>
      <c r="C2458" s="89" t="s">
        <v>374</v>
      </c>
      <c r="D2458" s="102" t="s">
        <v>9814</v>
      </c>
      <c r="E2458" s="102" t="s">
        <v>143</v>
      </c>
      <c r="F2458" s="103" t="s">
        <v>20131</v>
      </c>
      <c r="G2458" s="103" t="s">
        <v>20214</v>
      </c>
      <c r="H2458" s="104" t="s">
        <v>9813</v>
      </c>
      <c r="I2458" s="103" t="s">
        <v>30</v>
      </c>
      <c r="J2458" s="103" t="s">
        <v>30</v>
      </c>
      <c r="K2458" s="103" t="s">
        <v>30</v>
      </c>
      <c r="L2458" s="103" t="s">
        <v>30</v>
      </c>
      <c r="M2458" s="103" t="s">
        <v>30</v>
      </c>
      <c r="N2458" s="103" t="s">
        <v>30</v>
      </c>
      <c r="O2458" s="103" t="s">
        <v>30</v>
      </c>
      <c r="P2458" s="103" t="s">
        <v>1517</v>
      </c>
      <c r="Q2458" s="103" t="s">
        <v>9816</v>
      </c>
      <c r="R2458" s="105">
        <v>13728668773</v>
      </c>
      <c r="S2458" s="103" t="s">
        <v>1517</v>
      </c>
      <c r="T2458" s="103" t="s">
        <v>1517</v>
      </c>
      <c r="U2458" s="106" t="s">
        <v>20352</v>
      </c>
      <c r="V2458" s="105" t="s">
        <v>22591</v>
      </c>
      <c r="W2458" s="107" t="s">
        <v>374</v>
      </c>
      <c r="X2458" t="s">
        <v>17948</v>
      </c>
      <c r="AA2458">
        <f ca="1" t="shared" si="77"/>
        <v>18</v>
      </c>
    </row>
    <row r="2459" spans="1:27">
      <c r="A2459" s="101">
        <v>36</v>
      </c>
      <c r="B2459" s="89" t="str">
        <f t="shared" si="76"/>
        <v>452731200203150020</v>
      </c>
      <c r="C2459" s="89" t="s">
        <v>374</v>
      </c>
      <c r="D2459" s="102" t="s">
        <v>9820</v>
      </c>
      <c r="E2459" s="102" t="s">
        <v>143</v>
      </c>
      <c r="F2459" s="103" t="s">
        <v>20131</v>
      </c>
      <c r="G2459" s="103" t="s">
        <v>20288</v>
      </c>
      <c r="H2459" s="104" t="s">
        <v>9819</v>
      </c>
      <c r="I2459" s="103" t="s">
        <v>30</v>
      </c>
      <c r="J2459" s="103" t="s">
        <v>30</v>
      </c>
      <c r="K2459" s="103" t="s">
        <v>30</v>
      </c>
      <c r="L2459" s="103" t="s">
        <v>30</v>
      </c>
      <c r="M2459" s="103" t="s">
        <v>30</v>
      </c>
      <c r="N2459" s="103" t="s">
        <v>27</v>
      </c>
      <c r="O2459" s="103" t="s">
        <v>27</v>
      </c>
      <c r="P2459" s="103" t="s">
        <v>1517</v>
      </c>
      <c r="Q2459" s="103" t="s">
        <v>9822</v>
      </c>
      <c r="R2459" s="105">
        <v>15177386145</v>
      </c>
      <c r="S2459" s="103" t="s">
        <v>1517</v>
      </c>
      <c r="T2459" s="103" t="s">
        <v>20158</v>
      </c>
      <c r="U2459" s="106" t="s">
        <v>20898</v>
      </c>
      <c r="V2459" s="105" t="s">
        <v>22218</v>
      </c>
      <c r="W2459" s="107" t="s">
        <v>374</v>
      </c>
      <c r="X2459" t="s">
        <v>18002</v>
      </c>
      <c r="AA2459">
        <f ca="1" t="shared" si="77"/>
        <v>19</v>
      </c>
    </row>
    <row r="2460" spans="1:27">
      <c r="A2460" s="101">
        <v>37</v>
      </c>
      <c r="B2460" s="89" t="str">
        <f t="shared" si="76"/>
        <v>451229200212033627</v>
      </c>
      <c r="C2460" s="89" t="s">
        <v>374</v>
      </c>
      <c r="D2460" s="102" t="s">
        <v>9824</v>
      </c>
      <c r="E2460" s="102" t="s">
        <v>143</v>
      </c>
      <c r="F2460" s="103" t="s">
        <v>20131</v>
      </c>
      <c r="G2460" s="103" t="s">
        <v>20136</v>
      </c>
      <c r="H2460" s="104" t="s">
        <v>9823</v>
      </c>
      <c r="I2460" s="103" t="s">
        <v>30</v>
      </c>
      <c r="J2460" s="103" t="s">
        <v>30</v>
      </c>
      <c r="K2460" s="103" t="s">
        <v>30</v>
      </c>
      <c r="L2460" s="103" t="s">
        <v>30</v>
      </c>
      <c r="M2460" s="103" t="s">
        <v>27</v>
      </c>
      <c r="N2460" s="103" t="s">
        <v>30</v>
      </c>
      <c r="O2460" s="103" t="s">
        <v>27</v>
      </c>
      <c r="P2460" s="103" t="s">
        <v>1517</v>
      </c>
      <c r="Q2460" s="103" t="s">
        <v>9825</v>
      </c>
      <c r="R2460" s="105">
        <v>15277857490</v>
      </c>
      <c r="S2460" s="103" t="s">
        <v>1517</v>
      </c>
      <c r="T2460" s="103" t="s">
        <v>20158</v>
      </c>
      <c r="U2460" s="106" t="s">
        <v>20250</v>
      </c>
      <c r="V2460" s="105" t="s">
        <v>20251</v>
      </c>
      <c r="W2460" s="107" t="s">
        <v>374</v>
      </c>
      <c r="X2460" t="s">
        <v>19330</v>
      </c>
      <c r="AA2460">
        <f ca="1" t="shared" si="77"/>
        <v>18</v>
      </c>
    </row>
    <row r="2461" spans="1:27">
      <c r="A2461" s="101">
        <v>38</v>
      </c>
      <c r="B2461" s="89" t="str">
        <f t="shared" si="76"/>
        <v>451229200408285420</v>
      </c>
      <c r="C2461" s="89" t="s">
        <v>374</v>
      </c>
      <c r="D2461" s="102" t="s">
        <v>9827</v>
      </c>
      <c r="E2461" s="102" t="s">
        <v>143</v>
      </c>
      <c r="F2461" s="103" t="s">
        <v>20131</v>
      </c>
      <c r="G2461" s="103" t="s">
        <v>20757</v>
      </c>
      <c r="H2461" s="104" t="s">
        <v>9826</v>
      </c>
      <c r="I2461" s="103" t="s">
        <v>30</v>
      </c>
      <c r="J2461" s="103" t="s">
        <v>30</v>
      </c>
      <c r="K2461" s="103" t="s">
        <v>27</v>
      </c>
      <c r="L2461" s="103" t="s">
        <v>30</v>
      </c>
      <c r="M2461" s="103" t="s">
        <v>30</v>
      </c>
      <c r="N2461" s="103" t="s">
        <v>30</v>
      </c>
      <c r="O2461" s="103" t="s">
        <v>27</v>
      </c>
      <c r="P2461" s="103" t="s">
        <v>1517</v>
      </c>
      <c r="Q2461" s="103" t="s">
        <v>9829</v>
      </c>
      <c r="R2461" s="105">
        <v>15723709360</v>
      </c>
      <c r="S2461" s="103" t="s">
        <v>1517</v>
      </c>
      <c r="T2461" s="103" t="s">
        <v>20144</v>
      </c>
      <c r="U2461" s="106" t="s">
        <v>21184</v>
      </c>
      <c r="V2461" s="105" t="s">
        <v>21184</v>
      </c>
      <c r="W2461" s="107" t="s">
        <v>374</v>
      </c>
      <c r="X2461" t="s">
        <v>9828</v>
      </c>
      <c r="AA2461">
        <f ca="1" t="shared" si="77"/>
        <v>16</v>
      </c>
    </row>
    <row r="2462" spans="1:27">
      <c r="A2462" s="101">
        <v>39</v>
      </c>
      <c r="B2462" s="89" t="str">
        <f t="shared" si="76"/>
        <v>451229200110032412</v>
      </c>
      <c r="C2462" s="89" t="s">
        <v>374</v>
      </c>
      <c r="D2462" s="102" t="s">
        <v>9831</v>
      </c>
      <c r="E2462" s="102" t="s">
        <v>24</v>
      </c>
      <c r="F2462" s="103" t="s">
        <v>20178</v>
      </c>
      <c r="G2462" s="103" t="s">
        <v>20236</v>
      </c>
      <c r="H2462" s="104" t="s">
        <v>9830</v>
      </c>
      <c r="I2462" s="103" t="s">
        <v>27</v>
      </c>
      <c r="J2462" s="103" t="s">
        <v>27</v>
      </c>
      <c r="K2462" s="103" t="s">
        <v>30</v>
      </c>
      <c r="L2462" s="103" t="s">
        <v>30</v>
      </c>
      <c r="M2462" s="103" t="s">
        <v>30</v>
      </c>
      <c r="N2462" s="103" t="s">
        <v>30</v>
      </c>
      <c r="O2462" s="103" t="s">
        <v>27</v>
      </c>
      <c r="P2462" s="103" t="s">
        <v>1517</v>
      </c>
      <c r="Q2462" s="103" t="s">
        <v>9833</v>
      </c>
      <c r="R2462" s="105">
        <v>17377033857</v>
      </c>
      <c r="S2462" s="103" t="s">
        <v>1517</v>
      </c>
      <c r="T2462" s="103" t="s">
        <v>20191</v>
      </c>
      <c r="U2462" s="106" t="s">
        <v>20349</v>
      </c>
      <c r="V2462" s="105" t="s">
        <v>22592</v>
      </c>
      <c r="W2462" s="107" t="s">
        <v>374</v>
      </c>
      <c r="X2462" t="s">
        <v>9832</v>
      </c>
      <c r="AA2462">
        <f ca="1" t="shared" si="77"/>
        <v>19</v>
      </c>
    </row>
    <row r="2463" spans="1:27">
      <c r="A2463" s="101">
        <v>40</v>
      </c>
      <c r="B2463" s="89" t="str">
        <f t="shared" si="76"/>
        <v>452731200403295128</v>
      </c>
      <c r="C2463" s="89" t="s">
        <v>374</v>
      </c>
      <c r="D2463" s="102" t="s">
        <v>2528</v>
      </c>
      <c r="E2463" s="102" t="s">
        <v>143</v>
      </c>
      <c r="F2463" s="103" t="s">
        <v>20131</v>
      </c>
      <c r="G2463" s="103" t="s">
        <v>20707</v>
      </c>
      <c r="H2463" s="104" t="s">
        <v>9834</v>
      </c>
      <c r="I2463" s="103" t="s">
        <v>30</v>
      </c>
      <c r="J2463" s="103" t="s">
        <v>30</v>
      </c>
      <c r="K2463" s="103" t="s">
        <v>30</v>
      </c>
      <c r="L2463" s="103" t="s">
        <v>30</v>
      </c>
      <c r="M2463" s="103" t="s">
        <v>30</v>
      </c>
      <c r="N2463" s="103" t="s">
        <v>30</v>
      </c>
      <c r="O2463" s="103" t="s">
        <v>27</v>
      </c>
      <c r="P2463" s="103" t="s">
        <v>1517</v>
      </c>
      <c r="Q2463" s="103" t="s">
        <v>9836</v>
      </c>
      <c r="R2463" s="105">
        <v>13768380166</v>
      </c>
      <c r="S2463" s="103" t="s">
        <v>1517</v>
      </c>
      <c r="T2463" s="103" t="s">
        <v>20164</v>
      </c>
      <c r="U2463" s="106" t="s">
        <v>21252</v>
      </c>
      <c r="V2463" s="105" t="s">
        <v>22108</v>
      </c>
      <c r="W2463" s="107" t="s">
        <v>374</v>
      </c>
      <c r="X2463" t="s">
        <v>9835</v>
      </c>
      <c r="AA2463">
        <f ca="1" t="shared" si="77"/>
        <v>17</v>
      </c>
    </row>
    <row r="2464" spans="1:27">
      <c r="A2464" s="101">
        <v>41</v>
      </c>
      <c r="B2464" s="89" t="str">
        <f t="shared" si="76"/>
        <v>451229200201230326</v>
      </c>
      <c r="C2464" s="89" t="s">
        <v>374</v>
      </c>
      <c r="D2464" s="102" t="s">
        <v>9839</v>
      </c>
      <c r="E2464" s="102" t="s">
        <v>143</v>
      </c>
      <c r="F2464" s="103" t="s">
        <v>20178</v>
      </c>
      <c r="G2464" s="103" t="s">
        <v>20175</v>
      </c>
      <c r="H2464" s="104" t="s">
        <v>9838</v>
      </c>
      <c r="I2464" s="103" t="s">
        <v>27</v>
      </c>
      <c r="J2464" s="103" t="s">
        <v>30</v>
      </c>
      <c r="K2464" s="103" t="s">
        <v>30</v>
      </c>
      <c r="L2464" s="103" t="s">
        <v>30</v>
      </c>
      <c r="M2464" s="103" t="s">
        <v>30</v>
      </c>
      <c r="N2464" s="103" t="s">
        <v>30</v>
      </c>
      <c r="O2464" s="103" t="s">
        <v>27</v>
      </c>
      <c r="P2464" s="103" t="s">
        <v>1517</v>
      </c>
      <c r="Q2464" s="103" t="s">
        <v>9841</v>
      </c>
      <c r="R2464" s="105">
        <v>13687451565</v>
      </c>
      <c r="S2464" s="103" t="s">
        <v>1517</v>
      </c>
      <c r="T2464" s="103" t="s">
        <v>20280</v>
      </c>
      <c r="U2464" s="106" t="s">
        <v>20716</v>
      </c>
      <c r="V2464" s="105" t="s">
        <v>22593</v>
      </c>
      <c r="W2464" s="107" t="s">
        <v>374</v>
      </c>
      <c r="X2464" t="s">
        <v>9840</v>
      </c>
      <c r="AA2464">
        <f ca="1" t="shared" si="77"/>
        <v>19</v>
      </c>
    </row>
    <row r="2465" spans="1:27">
      <c r="A2465" s="101">
        <v>42</v>
      </c>
      <c r="B2465" s="89" t="str">
        <f t="shared" si="76"/>
        <v>45122920011022182X</v>
      </c>
      <c r="C2465" s="89" t="s">
        <v>374</v>
      </c>
      <c r="D2465" s="102" t="s">
        <v>9844</v>
      </c>
      <c r="E2465" s="102" t="s">
        <v>143</v>
      </c>
      <c r="F2465" s="103" t="s">
        <v>20178</v>
      </c>
      <c r="G2465" s="103" t="s">
        <v>20236</v>
      </c>
      <c r="H2465" s="104" t="s">
        <v>9843</v>
      </c>
      <c r="I2465" s="103" t="s">
        <v>27</v>
      </c>
      <c r="J2465" s="103" t="s">
        <v>30</v>
      </c>
      <c r="K2465" s="103" t="s">
        <v>30</v>
      </c>
      <c r="L2465" s="103" t="s">
        <v>30</v>
      </c>
      <c r="M2465" s="103" t="s">
        <v>30</v>
      </c>
      <c r="N2465" s="103" t="s">
        <v>30</v>
      </c>
      <c r="O2465" s="103" t="s">
        <v>27</v>
      </c>
      <c r="P2465" s="103" t="s">
        <v>1517</v>
      </c>
      <c r="Q2465" s="103" t="s">
        <v>9845</v>
      </c>
      <c r="R2465" s="105">
        <v>15578120744</v>
      </c>
      <c r="S2465" s="103" t="s">
        <v>1517</v>
      </c>
      <c r="T2465" s="103" t="s">
        <v>20208</v>
      </c>
      <c r="U2465" s="106" t="s">
        <v>20747</v>
      </c>
      <c r="V2465" s="105" t="s">
        <v>20872</v>
      </c>
      <c r="W2465" s="107" t="s">
        <v>374</v>
      </c>
      <c r="X2465" t="s">
        <v>2015</v>
      </c>
      <c r="AA2465">
        <f ca="1" t="shared" si="77"/>
        <v>19</v>
      </c>
    </row>
    <row r="2466" spans="1:27">
      <c r="A2466" s="101">
        <v>43</v>
      </c>
      <c r="B2466" s="89" t="str">
        <f t="shared" si="76"/>
        <v>452731200305202442</v>
      </c>
      <c r="C2466" s="89" t="s">
        <v>374</v>
      </c>
      <c r="D2466" s="102" t="s">
        <v>9847</v>
      </c>
      <c r="E2466" s="102" t="s">
        <v>143</v>
      </c>
      <c r="F2466" s="103" t="s">
        <v>20131</v>
      </c>
      <c r="G2466" s="103" t="s">
        <v>20172</v>
      </c>
      <c r="H2466" s="104" t="s">
        <v>9846</v>
      </c>
      <c r="I2466" s="103" t="s">
        <v>30</v>
      </c>
      <c r="J2466" s="103" t="s">
        <v>30</v>
      </c>
      <c r="K2466" s="103" t="s">
        <v>30</v>
      </c>
      <c r="L2466" s="103" t="s">
        <v>30</v>
      </c>
      <c r="M2466" s="103" t="s">
        <v>30</v>
      </c>
      <c r="N2466" s="103" t="s">
        <v>30</v>
      </c>
      <c r="O2466" s="103" t="s">
        <v>27</v>
      </c>
      <c r="P2466" s="103" t="s">
        <v>1517</v>
      </c>
      <c r="Q2466" s="103" t="s">
        <v>8679</v>
      </c>
      <c r="R2466" s="105">
        <v>15878929348</v>
      </c>
      <c r="S2466" s="103" t="s">
        <v>1517</v>
      </c>
      <c r="T2466" s="103" t="s">
        <v>20191</v>
      </c>
      <c r="U2466" s="106" t="s">
        <v>20192</v>
      </c>
      <c r="V2466" s="105" t="s">
        <v>22594</v>
      </c>
      <c r="W2466" s="107" t="s">
        <v>374</v>
      </c>
      <c r="X2466" t="s">
        <v>9848</v>
      </c>
      <c r="AA2466">
        <f ca="1" t="shared" si="77"/>
        <v>18</v>
      </c>
    </row>
    <row r="2467" spans="1:27">
      <c r="A2467" s="101">
        <v>44</v>
      </c>
      <c r="B2467" s="89" t="str">
        <f t="shared" si="76"/>
        <v>452731200401232422</v>
      </c>
      <c r="C2467" s="89" t="s">
        <v>374</v>
      </c>
      <c r="D2467" s="102" t="s">
        <v>6001</v>
      </c>
      <c r="E2467" s="102" t="s">
        <v>143</v>
      </c>
      <c r="F2467" s="103" t="s">
        <v>20131</v>
      </c>
      <c r="G2467" s="103" t="s">
        <v>20232</v>
      </c>
      <c r="H2467" s="104" t="s">
        <v>9849</v>
      </c>
      <c r="I2467" s="103" t="s">
        <v>27</v>
      </c>
      <c r="J2467" s="103" t="s">
        <v>27</v>
      </c>
      <c r="K2467" s="103" t="s">
        <v>27</v>
      </c>
      <c r="L2467" s="103" t="s">
        <v>30</v>
      </c>
      <c r="M2467" s="103" t="s">
        <v>30</v>
      </c>
      <c r="N2467" s="103" t="s">
        <v>30</v>
      </c>
      <c r="O2467" s="103" t="s">
        <v>27</v>
      </c>
      <c r="P2467" s="103" t="s">
        <v>1517</v>
      </c>
      <c r="Q2467" s="103" t="s">
        <v>9851</v>
      </c>
      <c r="R2467" s="105" t="s">
        <v>9852</v>
      </c>
      <c r="S2467" s="103" t="s">
        <v>8322</v>
      </c>
      <c r="T2467" s="103" t="s">
        <v>140</v>
      </c>
      <c r="U2467" s="106" t="s">
        <v>20431</v>
      </c>
      <c r="V2467" s="105" t="s">
        <v>22595</v>
      </c>
      <c r="W2467" s="107" t="s">
        <v>374</v>
      </c>
      <c r="X2467" t="s">
        <v>22596</v>
      </c>
      <c r="AA2467">
        <f ca="1" t="shared" si="77"/>
        <v>17</v>
      </c>
    </row>
    <row r="2468" spans="1:27">
      <c r="A2468" s="101">
        <v>45</v>
      </c>
      <c r="B2468" s="89" t="str">
        <f t="shared" si="76"/>
        <v>451229200404272710</v>
      </c>
      <c r="C2468" s="89" t="s">
        <v>374</v>
      </c>
      <c r="D2468" s="102" t="s">
        <v>9854</v>
      </c>
      <c r="E2468" s="102" t="s">
        <v>24</v>
      </c>
      <c r="F2468" s="103" t="s">
        <v>20178</v>
      </c>
      <c r="G2468" s="103" t="s">
        <v>20255</v>
      </c>
      <c r="H2468" s="104" t="s">
        <v>9853</v>
      </c>
      <c r="I2468" s="103" t="s">
        <v>27</v>
      </c>
      <c r="J2468" s="103" t="s">
        <v>30</v>
      </c>
      <c r="K2468" s="103" t="s">
        <v>30</v>
      </c>
      <c r="L2468" s="103" t="s">
        <v>30</v>
      </c>
      <c r="M2468" s="103" t="s">
        <v>30</v>
      </c>
      <c r="N2468" s="103" t="s">
        <v>30</v>
      </c>
      <c r="O2468" s="103" t="s">
        <v>27</v>
      </c>
      <c r="P2468" s="103" t="s">
        <v>1517</v>
      </c>
      <c r="Q2468" s="103" t="s">
        <v>5414</v>
      </c>
      <c r="R2468" s="105">
        <v>15177891189</v>
      </c>
      <c r="S2468" s="103" t="s">
        <v>8322</v>
      </c>
      <c r="T2468" s="103" t="s">
        <v>146</v>
      </c>
      <c r="U2468" s="106" t="s">
        <v>22597</v>
      </c>
      <c r="V2468" s="105" t="s">
        <v>20903</v>
      </c>
      <c r="W2468" s="107" t="s">
        <v>374</v>
      </c>
      <c r="X2468" t="s">
        <v>22598</v>
      </c>
      <c r="AA2468">
        <f ca="1" t="shared" si="77"/>
        <v>17</v>
      </c>
    </row>
    <row r="2469" spans="1:27">
      <c r="A2469" s="101">
        <v>46</v>
      </c>
      <c r="B2469" s="89" t="str">
        <f t="shared" si="76"/>
        <v>451229200208073626</v>
      </c>
      <c r="C2469" s="89" t="s">
        <v>374</v>
      </c>
      <c r="D2469" s="102" t="s">
        <v>9856</v>
      </c>
      <c r="E2469" s="102" t="s">
        <v>143</v>
      </c>
      <c r="F2469" s="103" t="s">
        <v>20205</v>
      </c>
      <c r="G2469" s="103" t="s">
        <v>20182</v>
      </c>
      <c r="H2469" s="104" t="s">
        <v>9855</v>
      </c>
      <c r="I2469" s="103" t="s">
        <v>27</v>
      </c>
      <c r="J2469" s="103" t="s">
        <v>30</v>
      </c>
      <c r="K2469" s="103" t="s">
        <v>30</v>
      </c>
      <c r="L2469" s="103" t="s">
        <v>30</v>
      </c>
      <c r="M2469" s="103" t="s">
        <v>30</v>
      </c>
      <c r="N2469" s="103" t="s">
        <v>27</v>
      </c>
      <c r="O2469" s="103" t="s">
        <v>27</v>
      </c>
      <c r="P2469" s="103" t="s">
        <v>1517</v>
      </c>
      <c r="Q2469" s="103" t="s">
        <v>9858</v>
      </c>
      <c r="R2469" s="105">
        <v>15949315923</v>
      </c>
      <c r="S2469" s="103" t="s">
        <v>1517</v>
      </c>
      <c r="T2469" s="103" t="s">
        <v>20158</v>
      </c>
      <c r="U2469" s="106" t="s">
        <v>21168</v>
      </c>
      <c r="V2469" s="105" t="s">
        <v>22599</v>
      </c>
      <c r="W2469" s="107" t="s">
        <v>374</v>
      </c>
      <c r="X2469" t="s">
        <v>19331</v>
      </c>
      <c r="AA2469">
        <f ca="1" t="shared" si="77"/>
        <v>19</v>
      </c>
    </row>
    <row r="2470" spans="1:27">
      <c r="A2470" s="101">
        <v>47</v>
      </c>
      <c r="B2470" s="89" t="str">
        <f t="shared" si="76"/>
        <v>452731200402242825</v>
      </c>
      <c r="C2470" s="89" t="s">
        <v>374</v>
      </c>
      <c r="D2470" s="102" t="s">
        <v>9860</v>
      </c>
      <c r="E2470" s="102" t="s">
        <v>143</v>
      </c>
      <c r="F2470" s="103" t="s">
        <v>20131</v>
      </c>
      <c r="G2470" s="103" t="s">
        <v>20742</v>
      </c>
      <c r="H2470" s="104" t="s">
        <v>9859</v>
      </c>
      <c r="I2470" s="103" t="s">
        <v>27</v>
      </c>
      <c r="J2470" s="103" t="s">
        <v>30</v>
      </c>
      <c r="K2470" s="103" t="s">
        <v>30</v>
      </c>
      <c r="L2470" s="103" t="s">
        <v>30</v>
      </c>
      <c r="M2470" s="103" t="s">
        <v>30</v>
      </c>
      <c r="N2470" s="103" t="s">
        <v>30</v>
      </c>
      <c r="O2470" s="103" t="s">
        <v>27</v>
      </c>
      <c r="P2470" s="103" t="s">
        <v>1517</v>
      </c>
      <c r="Q2470" s="103" t="s">
        <v>9862</v>
      </c>
      <c r="R2470" s="105" t="s">
        <v>9863</v>
      </c>
      <c r="S2470" s="103" t="s">
        <v>1517</v>
      </c>
      <c r="T2470" s="103" t="s">
        <v>20277</v>
      </c>
      <c r="U2470" s="106" t="s">
        <v>20754</v>
      </c>
      <c r="V2470" s="105" t="s">
        <v>20692</v>
      </c>
      <c r="W2470" s="107" t="s">
        <v>374</v>
      </c>
      <c r="X2470" t="s">
        <v>9861</v>
      </c>
      <c r="AA2470">
        <f ca="1" t="shared" si="77"/>
        <v>17</v>
      </c>
    </row>
    <row r="2471" spans="1:27">
      <c r="A2471" s="101">
        <v>48</v>
      </c>
      <c r="B2471" s="89" t="str">
        <f t="shared" si="76"/>
        <v>452731200312304519</v>
      </c>
      <c r="C2471" s="89" t="s">
        <v>374</v>
      </c>
      <c r="D2471" s="102" t="s">
        <v>4233</v>
      </c>
      <c r="E2471" s="102" t="s">
        <v>24</v>
      </c>
      <c r="F2471" s="103" t="s">
        <v>20131</v>
      </c>
      <c r="G2471" s="103" t="s">
        <v>20433</v>
      </c>
      <c r="H2471" s="104" t="s">
        <v>9865</v>
      </c>
      <c r="I2471" s="103" t="s">
        <v>30</v>
      </c>
      <c r="J2471" s="103" t="s">
        <v>27</v>
      </c>
      <c r="K2471" s="103" t="s">
        <v>27</v>
      </c>
      <c r="L2471" s="103" t="s">
        <v>30</v>
      </c>
      <c r="M2471" s="103" t="s">
        <v>30</v>
      </c>
      <c r="N2471" s="103" t="s">
        <v>30</v>
      </c>
      <c r="O2471" s="103" t="s">
        <v>27</v>
      </c>
      <c r="P2471" s="103" t="s">
        <v>1517</v>
      </c>
      <c r="Q2471" s="103" t="s">
        <v>9867</v>
      </c>
      <c r="R2471" s="105" t="s">
        <v>9868</v>
      </c>
      <c r="S2471" s="103" t="s">
        <v>1517</v>
      </c>
      <c r="T2471" s="103" t="s">
        <v>20211</v>
      </c>
      <c r="U2471" s="106" t="s">
        <v>21108</v>
      </c>
      <c r="V2471" s="105" t="s">
        <v>22600</v>
      </c>
      <c r="W2471" s="107" t="s">
        <v>374</v>
      </c>
      <c r="X2471" t="s">
        <v>22601</v>
      </c>
      <c r="AA2471">
        <f ca="1" t="shared" si="77"/>
        <v>17</v>
      </c>
    </row>
    <row r="2472" spans="1:27">
      <c r="A2472" s="101">
        <v>49</v>
      </c>
      <c r="B2472" s="89" t="str">
        <f t="shared" si="76"/>
        <v>452731200407030012</v>
      </c>
      <c r="C2472" s="89" t="s">
        <v>374</v>
      </c>
      <c r="D2472" s="102" t="s">
        <v>9871</v>
      </c>
      <c r="E2472" s="102" t="s">
        <v>24</v>
      </c>
      <c r="F2472" s="103" t="s">
        <v>20131</v>
      </c>
      <c r="G2472" s="103" t="s">
        <v>20271</v>
      </c>
      <c r="H2472" s="104" t="s">
        <v>9870</v>
      </c>
      <c r="I2472" s="103" t="s">
        <v>30</v>
      </c>
      <c r="J2472" s="103" t="s">
        <v>30</v>
      </c>
      <c r="K2472" s="103" t="s">
        <v>30</v>
      </c>
      <c r="L2472" s="103" t="s">
        <v>30</v>
      </c>
      <c r="M2472" s="103" t="s">
        <v>30</v>
      </c>
      <c r="N2472" s="103" t="s">
        <v>30</v>
      </c>
      <c r="O2472" s="103" t="s">
        <v>27</v>
      </c>
      <c r="P2472" s="103" t="s">
        <v>1517</v>
      </c>
      <c r="Q2472" s="103" t="s">
        <v>9873</v>
      </c>
      <c r="R2472" s="105">
        <v>15977838481</v>
      </c>
      <c r="S2472" s="103" t="s">
        <v>1517</v>
      </c>
      <c r="T2472" s="103" t="s">
        <v>20162</v>
      </c>
      <c r="U2472" s="106" t="s">
        <v>22602</v>
      </c>
      <c r="V2472" s="105" t="s">
        <v>22603</v>
      </c>
      <c r="W2472" s="107" t="s">
        <v>374</v>
      </c>
      <c r="X2472" t="s">
        <v>9872</v>
      </c>
      <c r="AA2472">
        <f ca="1" t="shared" si="77"/>
        <v>17</v>
      </c>
    </row>
    <row r="2473" spans="1:27">
      <c r="A2473" s="101">
        <v>50</v>
      </c>
      <c r="B2473" s="89" t="str">
        <f t="shared" si="76"/>
        <v>452731200410145427</v>
      </c>
      <c r="C2473" s="89" t="s">
        <v>374</v>
      </c>
      <c r="D2473" s="102" t="s">
        <v>9875</v>
      </c>
      <c r="E2473" s="102" t="s">
        <v>143</v>
      </c>
      <c r="F2473" s="103" t="s">
        <v>20131</v>
      </c>
      <c r="G2473" s="103" t="s">
        <v>20412</v>
      </c>
      <c r="H2473" s="104" t="s">
        <v>9874</v>
      </c>
      <c r="I2473" s="103" t="s">
        <v>30</v>
      </c>
      <c r="J2473" s="103" t="s">
        <v>30</v>
      </c>
      <c r="K2473" s="103" t="s">
        <v>30</v>
      </c>
      <c r="L2473" s="103" t="s">
        <v>27</v>
      </c>
      <c r="M2473" s="103" t="s">
        <v>27</v>
      </c>
      <c r="N2473" s="103" t="s">
        <v>30</v>
      </c>
      <c r="O2473" s="103" t="s">
        <v>27</v>
      </c>
      <c r="P2473" s="103" t="s">
        <v>1517</v>
      </c>
      <c r="Q2473" s="103" t="s">
        <v>9877</v>
      </c>
      <c r="R2473" s="105">
        <v>13410341067</v>
      </c>
      <c r="S2473" s="103" t="s">
        <v>1517</v>
      </c>
      <c r="T2473" s="103" t="s">
        <v>20144</v>
      </c>
      <c r="U2473" s="106" t="s">
        <v>22604</v>
      </c>
      <c r="V2473" s="105" t="s">
        <v>22605</v>
      </c>
      <c r="W2473" s="107" t="s">
        <v>374</v>
      </c>
      <c r="X2473" t="s">
        <v>9876</v>
      </c>
      <c r="AA2473">
        <f ca="1" t="shared" si="77"/>
        <v>16</v>
      </c>
    </row>
    <row r="2474" spans="1:27">
      <c r="A2474" s="101">
        <v>51</v>
      </c>
      <c r="B2474" s="89" t="str">
        <f t="shared" si="76"/>
        <v>45122920040123572X</v>
      </c>
      <c r="C2474" s="89" t="s">
        <v>374</v>
      </c>
      <c r="D2474" s="102" t="s">
        <v>9879</v>
      </c>
      <c r="E2474" s="102" t="s">
        <v>143</v>
      </c>
      <c r="F2474" s="103" t="s">
        <v>20131</v>
      </c>
      <c r="G2474" s="103" t="s">
        <v>20232</v>
      </c>
      <c r="H2474" s="104" t="s">
        <v>9878</v>
      </c>
      <c r="I2474" s="103" t="s">
        <v>30</v>
      </c>
      <c r="J2474" s="103" t="s">
        <v>30</v>
      </c>
      <c r="K2474" s="103" t="s">
        <v>27</v>
      </c>
      <c r="L2474" s="103" t="s">
        <v>30</v>
      </c>
      <c r="M2474" s="103" t="s">
        <v>30</v>
      </c>
      <c r="N2474" s="103" t="s">
        <v>30</v>
      </c>
      <c r="O2474" s="103" t="s">
        <v>30</v>
      </c>
      <c r="P2474" s="103" t="s">
        <v>1517</v>
      </c>
      <c r="Q2474" s="103" t="s">
        <v>9881</v>
      </c>
      <c r="R2474" s="105">
        <v>13430907339</v>
      </c>
      <c r="S2474" s="103" t="s">
        <v>1517</v>
      </c>
      <c r="T2474" s="103" t="s">
        <v>22606</v>
      </c>
      <c r="U2474" s="106" t="s">
        <v>22607</v>
      </c>
      <c r="V2474" s="105" t="s">
        <v>22607</v>
      </c>
      <c r="W2474" s="107" t="s">
        <v>374</v>
      </c>
      <c r="X2474" t="s">
        <v>9880</v>
      </c>
      <c r="AA2474">
        <f ca="1" t="shared" si="77"/>
        <v>17</v>
      </c>
    </row>
    <row r="2475" spans="1:27">
      <c r="A2475" s="101">
        <v>52</v>
      </c>
      <c r="B2475" s="89" t="str">
        <f t="shared" si="76"/>
        <v>451229200403010022</v>
      </c>
      <c r="C2475" s="89" t="s">
        <v>374</v>
      </c>
      <c r="D2475" s="102" t="s">
        <v>9883</v>
      </c>
      <c r="E2475" s="102" t="s">
        <v>143</v>
      </c>
      <c r="F2475" s="103" t="s">
        <v>20131</v>
      </c>
      <c r="G2475" s="103" t="s">
        <v>20707</v>
      </c>
      <c r="H2475" s="104" t="s">
        <v>9882</v>
      </c>
      <c r="I2475" s="103" t="s">
        <v>27</v>
      </c>
      <c r="J2475" s="103" t="s">
        <v>30</v>
      </c>
      <c r="K2475" s="103" t="s">
        <v>27</v>
      </c>
      <c r="L2475" s="103" t="s">
        <v>30</v>
      </c>
      <c r="M2475" s="103" t="s">
        <v>30</v>
      </c>
      <c r="N2475" s="103" t="s">
        <v>30</v>
      </c>
      <c r="O2475" s="103" t="s">
        <v>27</v>
      </c>
      <c r="P2475" s="103" t="s">
        <v>1517</v>
      </c>
      <c r="Q2475" s="103" t="s">
        <v>9885</v>
      </c>
      <c r="R2475" s="105">
        <v>17688553192</v>
      </c>
      <c r="S2475" s="103" t="s">
        <v>8322</v>
      </c>
      <c r="T2475" s="103" t="s">
        <v>63</v>
      </c>
      <c r="U2475" s="106" t="s">
        <v>20259</v>
      </c>
      <c r="V2475" s="105" t="s">
        <v>22608</v>
      </c>
      <c r="W2475" s="107" t="s">
        <v>374</v>
      </c>
      <c r="X2475" t="s">
        <v>22609</v>
      </c>
      <c r="AA2475">
        <f ca="1" t="shared" si="77"/>
        <v>17</v>
      </c>
    </row>
    <row r="2476" spans="1:27">
      <c r="A2476" s="101">
        <v>53</v>
      </c>
      <c r="B2476" s="89" t="str">
        <f t="shared" si="76"/>
        <v>45273120040321242X</v>
      </c>
      <c r="C2476" s="89" t="s">
        <v>374</v>
      </c>
      <c r="D2476" s="102" t="s">
        <v>17952</v>
      </c>
      <c r="E2476" s="102" t="s">
        <v>143</v>
      </c>
      <c r="F2476" s="103" t="s">
        <v>20131</v>
      </c>
      <c r="G2476" s="103" t="s">
        <v>20707</v>
      </c>
      <c r="H2476" s="104" t="s">
        <v>17951</v>
      </c>
      <c r="I2476" s="103" t="s">
        <v>30</v>
      </c>
      <c r="J2476" s="103" t="s">
        <v>30</v>
      </c>
      <c r="K2476" s="103" t="s">
        <v>30</v>
      </c>
      <c r="L2476" s="103" t="s">
        <v>30</v>
      </c>
      <c r="M2476" s="103" t="s">
        <v>30</v>
      </c>
      <c r="N2476" s="103" t="s">
        <v>30</v>
      </c>
      <c r="O2476" s="103" t="s">
        <v>27</v>
      </c>
      <c r="P2476" s="103" t="s">
        <v>1517</v>
      </c>
      <c r="Q2476" s="103" t="s">
        <v>17953</v>
      </c>
      <c r="R2476" s="105">
        <v>13407753971</v>
      </c>
      <c r="S2476" s="103" t="s">
        <v>1517</v>
      </c>
      <c r="T2476" s="103" t="s">
        <v>20191</v>
      </c>
      <c r="U2476" s="106" t="s">
        <v>20192</v>
      </c>
      <c r="V2476" s="105" t="s">
        <v>20744</v>
      </c>
      <c r="W2476" s="107" t="s">
        <v>374</v>
      </c>
      <c r="X2476" t="s">
        <v>1520</v>
      </c>
      <c r="AA2476">
        <f ca="1" t="shared" si="77"/>
        <v>17</v>
      </c>
    </row>
    <row r="2477" spans="1:27">
      <c r="A2477" s="101">
        <v>54</v>
      </c>
      <c r="B2477" s="89" t="str">
        <f t="shared" si="76"/>
        <v>452731200402012421</v>
      </c>
      <c r="C2477" s="89" t="s">
        <v>374</v>
      </c>
      <c r="D2477" s="102" t="s">
        <v>9887</v>
      </c>
      <c r="E2477" s="102" t="s">
        <v>143</v>
      </c>
      <c r="F2477" s="103" t="s">
        <v>20131</v>
      </c>
      <c r="G2477" s="103" t="s">
        <v>20742</v>
      </c>
      <c r="H2477" s="104" t="s">
        <v>9886</v>
      </c>
      <c r="I2477" s="103" t="s">
        <v>30</v>
      </c>
      <c r="J2477" s="103" t="s">
        <v>30</v>
      </c>
      <c r="K2477" s="103" t="s">
        <v>30</v>
      </c>
      <c r="L2477" s="103" t="s">
        <v>30</v>
      </c>
      <c r="M2477" s="103" t="s">
        <v>30</v>
      </c>
      <c r="N2477" s="103" t="s">
        <v>30</v>
      </c>
      <c r="O2477" s="103" t="s">
        <v>27</v>
      </c>
      <c r="P2477" s="103" t="s">
        <v>1517</v>
      </c>
      <c r="Q2477" s="103" t="s">
        <v>9889</v>
      </c>
      <c r="R2477" s="105">
        <v>13326706221</v>
      </c>
      <c r="S2477" s="103" t="s">
        <v>1517</v>
      </c>
      <c r="T2477" s="103" t="s">
        <v>20191</v>
      </c>
      <c r="U2477" s="106" t="s">
        <v>20192</v>
      </c>
      <c r="V2477" s="105" t="s">
        <v>22112</v>
      </c>
      <c r="W2477" s="107" t="s">
        <v>374</v>
      </c>
      <c r="X2477" t="s">
        <v>7439</v>
      </c>
      <c r="AA2477">
        <f ca="1" t="shared" si="77"/>
        <v>17</v>
      </c>
    </row>
    <row r="2478" spans="1:27">
      <c r="A2478" s="101">
        <v>55</v>
      </c>
      <c r="B2478" s="89" t="str">
        <f t="shared" si="76"/>
        <v>452731200411150041</v>
      </c>
      <c r="C2478" s="89" t="s">
        <v>374</v>
      </c>
      <c r="D2478" s="102" t="s">
        <v>9891</v>
      </c>
      <c r="E2478" s="102" t="s">
        <v>143</v>
      </c>
      <c r="F2478" s="103" t="s">
        <v>20205</v>
      </c>
      <c r="G2478" s="103" t="s">
        <v>20823</v>
      </c>
      <c r="H2478" s="104" t="s">
        <v>9890</v>
      </c>
      <c r="I2478" s="103" t="s">
        <v>27</v>
      </c>
      <c r="J2478" s="103" t="s">
        <v>30</v>
      </c>
      <c r="K2478" s="103" t="s">
        <v>30</v>
      </c>
      <c r="L2478" s="103" t="s">
        <v>30</v>
      </c>
      <c r="M2478" s="103" t="s">
        <v>30</v>
      </c>
      <c r="N2478" s="103" t="s">
        <v>27</v>
      </c>
      <c r="O2478" s="103" t="s">
        <v>27</v>
      </c>
      <c r="P2478" s="103" t="s">
        <v>1517</v>
      </c>
      <c r="Q2478" s="103" t="s">
        <v>9893</v>
      </c>
      <c r="R2478" s="105">
        <v>13877817329</v>
      </c>
      <c r="S2478" s="103" t="s">
        <v>1517</v>
      </c>
      <c r="T2478" s="103" t="s">
        <v>1517</v>
      </c>
      <c r="U2478" s="106" t="s">
        <v>1517</v>
      </c>
      <c r="V2478" s="105" t="s">
        <v>22610</v>
      </c>
      <c r="W2478" s="107" t="s">
        <v>374</v>
      </c>
      <c r="X2478" t="s">
        <v>17954</v>
      </c>
      <c r="AA2478">
        <f ca="1" t="shared" si="77"/>
        <v>16</v>
      </c>
    </row>
    <row r="2479" spans="1:27">
      <c r="A2479" s="101">
        <v>56</v>
      </c>
      <c r="B2479" s="89" t="str">
        <f t="shared" si="76"/>
        <v>451229200305011224</v>
      </c>
      <c r="C2479" s="89" t="s">
        <v>374</v>
      </c>
      <c r="D2479" s="102" t="s">
        <v>9895</v>
      </c>
      <c r="E2479" s="102" t="s">
        <v>143</v>
      </c>
      <c r="F2479" s="103" t="s">
        <v>20178</v>
      </c>
      <c r="G2479" s="103" t="s">
        <v>20172</v>
      </c>
      <c r="H2479" s="104" t="s">
        <v>9894</v>
      </c>
      <c r="I2479" s="103" t="s">
        <v>30</v>
      </c>
      <c r="J2479" s="103" t="s">
        <v>30</v>
      </c>
      <c r="K2479" s="103" t="s">
        <v>27</v>
      </c>
      <c r="L2479" s="103" t="s">
        <v>30</v>
      </c>
      <c r="M2479" s="103" t="s">
        <v>30</v>
      </c>
      <c r="N2479" s="103" t="s">
        <v>30</v>
      </c>
      <c r="O2479" s="103" t="s">
        <v>27</v>
      </c>
      <c r="P2479" s="103" t="s">
        <v>1517</v>
      </c>
      <c r="Q2479" s="103" t="s">
        <v>9896</v>
      </c>
      <c r="R2479" s="105">
        <v>17806694069</v>
      </c>
      <c r="S2479" s="103" t="s">
        <v>1517</v>
      </c>
      <c r="T2479" s="103" t="s">
        <v>20169</v>
      </c>
      <c r="U2479" s="106" t="s">
        <v>20246</v>
      </c>
      <c r="V2479" s="105" t="s">
        <v>20505</v>
      </c>
      <c r="W2479" s="107" t="s">
        <v>374</v>
      </c>
      <c r="X2479" t="s">
        <v>19332</v>
      </c>
      <c r="AA2479">
        <f ca="1" t="shared" si="77"/>
        <v>18</v>
      </c>
    </row>
    <row r="2480" spans="1:27">
      <c r="A2480" s="101">
        <v>57</v>
      </c>
      <c r="B2480" s="89" t="str">
        <f t="shared" si="76"/>
        <v>452730200310070513</v>
      </c>
      <c r="C2480" s="89" t="s">
        <v>374</v>
      </c>
      <c r="D2480" s="102" t="s">
        <v>9899</v>
      </c>
      <c r="E2480" s="102" t="s">
        <v>24</v>
      </c>
      <c r="F2480" s="103" t="s">
        <v>20131</v>
      </c>
      <c r="G2480" s="103" t="s">
        <v>20307</v>
      </c>
      <c r="H2480" s="104" t="s">
        <v>9898</v>
      </c>
      <c r="I2480" s="103" t="s">
        <v>30</v>
      </c>
      <c r="J2480" s="103" t="s">
        <v>30</v>
      </c>
      <c r="K2480" s="103" t="s">
        <v>27</v>
      </c>
      <c r="L2480" s="103" t="s">
        <v>30</v>
      </c>
      <c r="M2480" s="103" t="s">
        <v>30</v>
      </c>
      <c r="N2480" s="103" t="s">
        <v>30</v>
      </c>
      <c r="O2480" s="103" t="s">
        <v>27</v>
      </c>
      <c r="P2480" s="103" t="s">
        <v>18438</v>
      </c>
      <c r="Q2480" s="103" t="s">
        <v>9901</v>
      </c>
      <c r="R2480" s="105">
        <v>13977881371</v>
      </c>
      <c r="S2480" s="103" t="s">
        <v>18438</v>
      </c>
      <c r="T2480" s="103" t="s">
        <v>22611</v>
      </c>
      <c r="U2480" s="106" t="s">
        <v>22612</v>
      </c>
      <c r="V2480" s="105" t="s">
        <v>22613</v>
      </c>
      <c r="W2480" s="107" t="s">
        <v>374</v>
      </c>
      <c r="X2480" t="s">
        <v>9900</v>
      </c>
      <c r="AA2480">
        <f ca="1" t="shared" si="77"/>
        <v>17</v>
      </c>
    </row>
    <row r="2481" spans="1:27">
      <c r="A2481" s="101">
        <v>58</v>
      </c>
      <c r="B2481" s="89" t="str">
        <f t="shared" si="76"/>
        <v>452731200402295425</v>
      </c>
      <c r="C2481" s="89" t="s">
        <v>374</v>
      </c>
      <c r="D2481" s="102" t="s">
        <v>1506</v>
      </c>
      <c r="E2481" s="102" t="s">
        <v>143</v>
      </c>
      <c r="F2481" s="103" t="s">
        <v>20131</v>
      </c>
      <c r="G2481" s="103" t="s">
        <v>20742</v>
      </c>
      <c r="H2481" s="104" t="s">
        <v>9902</v>
      </c>
      <c r="I2481" s="103" t="s">
        <v>30</v>
      </c>
      <c r="J2481" s="103" t="s">
        <v>30</v>
      </c>
      <c r="K2481" s="103" t="s">
        <v>30</v>
      </c>
      <c r="L2481" s="103" t="s">
        <v>30</v>
      </c>
      <c r="M2481" s="103" t="s">
        <v>30</v>
      </c>
      <c r="N2481" s="103" t="s">
        <v>30</v>
      </c>
      <c r="O2481" s="103" t="s">
        <v>27</v>
      </c>
      <c r="P2481" s="103" t="s">
        <v>1517</v>
      </c>
      <c r="Q2481" s="103" t="s">
        <v>9903</v>
      </c>
      <c r="R2481" s="105">
        <v>15878687387</v>
      </c>
      <c r="S2481" s="103" t="s">
        <v>1517</v>
      </c>
      <c r="T2481" s="103" t="s">
        <v>1517</v>
      </c>
      <c r="U2481" s="106" t="s">
        <v>20233</v>
      </c>
      <c r="V2481" s="105" t="s">
        <v>21764</v>
      </c>
      <c r="W2481" s="107" t="s">
        <v>374</v>
      </c>
      <c r="X2481" t="s">
        <v>17955</v>
      </c>
      <c r="AA2481">
        <f ca="1" t="shared" si="77"/>
        <v>17</v>
      </c>
    </row>
    <row r="2482" spans="1:27">
      <c r="A2482" s="101">
        <v>59</v>
      </c>
      <c r="B2482" s="89" t="str">
        <f t="shared" si="76"/>
        <v>452731200306261225</v>
      </c>
      <c r="C2482" s="89" t="s">
        <v>374</v>
      </c>
      <c r="D2482" s="102" t="s">
        <v>9905</v>
      </c>
      <c r="E2482" s="102" t="s">
        <v>143</v>
      </c>
      <c r="F2482" s="103" t="s">
        <v>20131</v>
      </c>
      <c r="G2482" s="103" t="s">
        <v>20229</v>
      </c>
      <c r="H2482" s="104" t="s">
        <v>9904</v>
      </c>
      <c r="I2482" s="103" t="s">
        <v>30</v>
      </c>
      <c r="J2482" s="103" t="s">
        <v>30</v>
      </c>
      <c r="K2482" s="103" t="s">
        <v>30</v>
      </c>
      <c r="L2482" s="103" t="s">
        <v>30</v>
      </c>
      <c r="M2482" s="103" t="s">
        <v>30</v>
      </c>
      <c r="N2482" s="103" t="s">
        <v>30</v>
      </c>
      <c r="O2482" s="103" t="s">
        <v>27</v>
      </c>
      <c r="P2482" s="103" t="s">
        <v>1517</v>
      </c>
      <c r="Q2482" s="103" t="s">
        <v>9906</v>
      </c>
      <c r="R2482" s="105">
        <v>15807783367</v>
      </c>
      <c r="S2482" s="103" t="s">
        <v>1517</v>
      </c>
      <c r="T2482" s="103" t="s">
        <v>20169</v>
      </c>
      <c r="U2482" s="106" t="s">
        <v>20176</v>
      </c>
      <c r="V2482" s="105" t="s">
        <v>21410</v>
      </c>
      <c r="W2482" s="107" t="s">
        <v>374</v>
      </c>
      <c r="X2482" t="s">
        <v>19333</v>
      </c>
      <c r="AA2482">
        <f ca="1" t="shared" si="77"/>
        <v>18</v>
      </c>
    </row>
    <row r="2483" spans="1:27">
      <c r="A2483" s="101">
        <v>60</v>
      </c>
      <c r="B2483" s="89" t="str">
        <f t="shared" si="76"/>
        <v>45273120040607542X</v>
      </c>
      <c r="C2483" s="89" t="s">
        <v>374</v>
      </c>
      <c r="D2483" s="102" t="s">
        <v>9908</v>
      </c>
      <c r="E2483" s="102" t="s">
        <v>143</v>
      </c>
      <c r="F2483" s="103" t="s">
        <v>20131</v>
      </c>
      <c r="G2483" s="103" t="s">
        <v>21826</v>
      </c>
      <c r="H2483" s="104" t="s">
        <v>9907</v>
      </c>
      <c r="I2483" s="103" t="s">
        <v>30</v>
      </c>
      <c r="J2483" s="103" t="s">
        <v>30</v>
      </c>
      <c r="K2483" s="103" t="s">
        <v>30</v>
      </c>
      <c r="L2483" s="103" t="s">
        <v>30</v>
      </c>
      <c r="M2483" s="103" t="s">
        <v>30</v>
      </c>
      <c r="N2483" s="103" t="s">
        <v>30</v>
      </c>
      <c r="O2483" s="103" t="s">
        <v>27</v>
      </c>
      <c r="P2483" s="103" t="s">
        <v>1517</v>
      </c>
      <c r="Q2483" s="103" t="s">
        <v>9910</v>
      </c>
      <c r="R2483" s="105" t="s">
        <v>9911</v>
      </c>
      <c r="S2483" s="103" t="s">
        <v>1517</v>
      </c>
      <c r="T2483" s="103" t="s">
        <v>20144</v>
      </c>
      <c r="U2483" s="106" t="s">
        <v>20145</v>
      </c>
      <c r="V2483" s="105" t="s">
        <v>22614</v>
      </c>
      <c r="W2483" s="107" t="s">
        <v>374</v>
      </c>
      <c r="X2483" t="s">
        <v>9909</v>
      </c>
      <c r="AA2483">
        <f ca="1" t="shared" si="77"/>
        <v>17</v>
      </c>
    </row>
    <row r="2484" spans="1:27">
      <c r="A2484" s="101">
        <v>61</v>
      </c>
      <c r="B2484" s="89" t="str">
        <f t="shared" si="76"/>
        <v>452731200401120025</v>
      </c>
      <c r="C2484" s="89" t="s">
        <v>374</v>
      </c>
      <c r="D2484" s="102" t="s">
        <v>9913</v>
      </c>
      <c r="E2484" s="102" t="s">
        <v>143</v>
      </c>
      <c r="F2484" s="103" t="s">
        <v>20131</v>
      </c>
      <c r="G2484" s="103" t="s">
        <v>20232</v>
      </c>
      <c r="H2484" s="104" t="s">
        <v>9912</v>
      </c>
      <c r="I2484" s="103" t="s">
        <v>30</v>
      </c>
      <c r="J2484" s="103" t="s">
        <v>30</v>
      </c>
      <c r="K2484" s="103" t="s">
        <v>30</v>
      </c>
      <c r="L2484" s="103" t="s">
        <v>30</v>
      </c>
      <c r="M2484" s="103" t="s">
        <v>30</v>
      </c>
      <c r="N2484" s="103" t="s">
        <v>27</v>
      </c>
      <c r="O2484" s="103" t="s">
        <v>27</v>
      </c>
      <c r="P2484" s="103" t="s">
        <v>1517</v>
      </c>
      <c r="Q2484" s="103" t="s">
        <v>9915</v>
      </c>
      <c r="R2484" s="105">
        <v>15977888908</v>
      </c>
      <c r="S2484" s="103" t="s">
        <v>1517</v>
      </c>
      <c r="T2484" s="103" t="s">
        <v>1517</v>
      </c>
      <c r="U2484" s="106" t="s">
        <v>1517</v>
      </c>
      <c r="V2484" s="105" t="s">
        <v>22615</v>
      </c>
      <c r="W2484" s="107" t="s">
        <v>374</v>
      </c>
      <c r="X2484" t="s">
        <v>17956</v>
      </c>
      <c r="AA2484">
        <f ca="1" t="shared" si="77"/>
        <v>17</v>
      </c>
    </row>
    <row r="2485" spans="1:27">
      <c r="A2485" s="101">
        <v>62</v>
      </c>
      <c r="B2485" s="89" t="str">
        <f t="shared" si="76"/>
        <v>452731200402131818</v>
      </c>
      <c r="C2485" s="89" t="s">
        <v>374</v>
      </c>
      <c r="D2485" s="102" t="s">
        <v>9917</v>
      </c>
      <c r="E2485" s="102" t="s">
        <v>24</v>
      </c>
      <c r="F2485" s="103" t="s">
        <v>20131</v>
      </c>
      <c r="G2485" s="103" t="s">
        <v>20742</v>
      </c>
      <c r="H2485" s="104" t="s">
        <v>9916</v>
      </c>
      <c r="I2485" s="103" t="s">
        <v>30</v>
      </c>
      <c r="J2485" s="103" t="s">
        <v>30</v>
      </c>
      <c r="K2485" s="103" t="s">
        <v>27</v>
      </c>
      <c r="L2485" s="103" t="s">
        <v>30</v>
      </c>
      <c r="M2485" s="103" t="s">
        <v>30</v>
      </c>
      <c r="N2485" s="103" t="s">
        <v>30</v>
      </c>
      <c r="O2485" s="103" t="s">
        <v>27</v>
      </c>
      <c r="P2485" s="103" t="s">
        <v>1517</v>
      </c>
      <c r="Q2485" s="103" t="s">
        <v>9918</v>
      </c>
      <c r="R2485" s="105">
        <v>13613051903</v>
      </c>
      <c r="S2485" s="103" t="s">
        <v>1517</v>
      </c>
      <c r="T2485" s="103" t="s">
        <v>20208</v>
      </c>
      <c r="U2485" s="106" t="s">
        <v>20720</v>
      </c>
      <c r="V2485" s="105" t="s">
        <v>22616</v>
      </c>
      <c r="W2485" s="107" t="s">
        <v>374</v>
      </c>
      <c r="X2485" t="s">
        <v>22617</v>
      </c>
      <c r="AA2485">
        <f ca="1" t="shared" si="77"/>
        <v>17</v>
      </c>
    </row>
    <row r="2486" spans="1:27">
      <c r="A2486" s="101">
        <v>63</v>
      </c>
      <c r="B2486" s="89" t="str">
        <f t="shared" si="76"/>
        <v>451229200506052137</v>
      </c>
      <c r="C2486" s="89" t="s">
        <v>374</v>
      </c>
      <c r="D2486" s="102" t="s">
        <v>9920</v>
      </c>
      <c r="E2486" s="102" t="s">
        <v>24</v>
      </c>
      <c r="F2486" s="103" t="s">
        <v>20205</v>
      </c>
      <c r="G2486" s="103" t="s">
        <v>21389</v>
      </c>
      <c r="H2486" s="104" t="s">
        <v>9919</v>
      </c>
      <c r="I2486" s="103" t="s">
        <v>27</v>
      </c>
      <c r="J2486" s="103" t="s">
        <v>30</v>
      </c>
      <c r="K2486" s="103" t="s">
        <v>30</v>
      </c>
      <c r="L2486" s="103" t="s">
        <v>27</v>
      </c>
      <c r="M2486" s="103" t="s">
        <v>30</v>
      </c>
      <c r="N2486" s="103" t="s">
        <v>30</v>
      </c>
      <c r="O2486" s="103" t="s">
        <v>27</v>
      </c>
      <c r="P2486" s="103" t="s">
        <v>1517</v>
      </c>
      <c r="Q2486" s="103" t="s">
        <v>9922</v>
      </c>
      <c r="R2486" s="105">
        <v>19977829306</v>
      </c>
      <c r="S2486" s="103" t="s">
        <v>1517</v>
      </c>
      <c r="T2486" s="103" t="s">
        <v>20240</v>
      </c>
      <c r="U2486" s="106" t="s">
        <v>20241</v>
      </c>
      <c r="V2486" s="105" t="s">
        <v>21346</v>
      </c>
      <c r="W2486" s="107" t="s">
        <v>374</v>
      </c>
      <c r="X2486" t="s">
        <v>9921</v>
      </c>
      <c r="AA2486">
        <f ca="1" t="shared" si="77"/>
        <v>16</v>
      </c>
    </row>
    <row r="2487" spans="1:27">
      <c r="A2487" s="101">
        <v>64</v>
      </c>
      <c r="B2487" s="89" t="str">
        <f t="shared" si="76"/>
        <v>452731200309194814</v>
      </c>
      <c r="C2487" s="89" t="s">
        <v>374</v>
      </c>
      <c r="D2487" s="102" t="s">
        <v>9924</v>
      </c>
      <c r="E2487" s="102" t="s">
        <v>24</v>
      </c>
      <c r="F2487" s="103" t="s">
        <v>20131</v>
      </c>
      <c r="G2487" s="103" t="s">
        <v>20168</v>
      </c>
      <c r="H2487" s="104" t="s">
        <v>9923</v>
      </c>
      <c r="I2487" s="103" t="s">
        <v>30</v>
      </c>
      <c r="J2487" s="103" t="s">
        <v>30</v>
      </c>
      <c r="K2487" s="103" t="s">
        <v>27</v>
      </c>
      <c r="L2487" s="103" t="s">
        <v>30</v>
      </c>
      <c r="M2487" s="103" t="s">
        <v>30</v>
      </c>
      <c r="N2487" s="103" t="s">
        <v>27</v>
      </c>
      <c r="O2487" s="103" t="s">
        <v>27</v>
      </c>
      <c r="P2487" s="103" t="s">
        <v>1517</v>
      </c>
      <c r="Q2487" s="103" t="s">
        <v>9926</v>
      </c>
      <c r="R2487" s="105">
        <v>13652558101</v>
      </c>
      <c r="S2487" s="103" t="s">
        <v>1517</v>
      </c>
      <c r="T2487" s="103" t="s">
        <v>22618</v>
      </c>
      <c r="U2487" s="106" t="s">
        <v>22619</v>
      </c>
      <c r="V2487" s="105" t="s">
        <v>22620</v>
      </c>
      <c r="W2487" s="107" t="s">
        <v>374</v>
      </c>
      <c r="X2487" t="s">
        <v>9925</v>
      </c>
      <c r="AA2487">
        <f ca="1" t="shared" si="77"/>
        <v>17</v>
      </c>
    </row>
    <row r="2488" spans="1:27">
      <c r="A2488" s="101">
        <v>65</v>
      </c>
      <c r="B2488" s="89" t="str">
        <f t="shared" si="76"/>
        <v>451229200203111814</v>
      </c>
      <c r="C2488" s="89" t="s">
        <v>374</v>
      </c>
      <c r="D2488" s="102" t="s">
        <v>9928</v>
      </c>
      <c r="E2488" s="102" t="s">
        <v>24</v>
      </c>
      <c r="F2488" s="103" t="s">
        <v>20178</v>
      </c>
      <c r="G2488" s="103" t="s">
        <v>20288</v>
      </c>
      <c r="H2488" s="104" t="s">
        <v>9927</v>
      </c>
      <c r="I2488" s="103" t="s">
        <v>27</v>
      </c>
      <c r="J2488" s="103" t="s">
        <v>30</v>
      </c>
      <c r="K2488" s="103" t="s">
        <v>27</v>
      </c>
      <c r="L2488" s="103" t="s">
        <v>30</v>
      </c>
      <c r="M2488" s="103" t="s">
        <v>30</v>
      </c>
      <c r="N2488" s="103" t="s">
        <v>27</v>
      </c>
      <c r="O2488" s="103" t="s">
        <v>27</v>
      </c>
      <c r="P2488" s="103" t="s">
        <v>1517</v>
      </c>
      <c r="Q2488" s="103" t="s">
        <v>9930</v>
      </c>
      <c r="R2488" s="105">
        <v>17807832946</v>
      </c>
      <c r="S2488" s="103" t="s">
        <v>1517</v>
      </c>
      <c r="T2488" s="103" t="s">
        <v>20208</v>
      </c>
      <c r="U2488" s="106" t="s">
        <v>21404</v>
      </c>
      <c r="V2488" s="105" t="s">
        <v>22621</v>
      </c>
      <c r="W2488" s="107" t="s">
        <v>374</v>
      </c>
      <c r="X2488" t="s">
        <v>9929</v>
      </c>
      <c r="AA2488">
        <f ca="1" t="shared" si="77"/>
        <v>19</v>
      </c>
    </row>
    <row r="2489" spans="1:27">
      <c r="A2489" s="101">
        <v>66</v>
      </c>
      <c r="B2489" s="89" t="str">
        <f t="shared" si="76"/>
        <v>452731200312234821</v>
      </c>
      <c r="C2489" s="89" t="s">
        <v>374</v>
      </c>
      <c r="D2489" s="102" t="s">
        <v>9932</v>
      </c>
      <c r="E2489" s="102" t="s">
        <v>143</v>
      </c>
      <c r="F2489" s="103" t="s">
        <v>20131</v>
      </c>
      <c r="G2489" s="103" t="s">
        <v>20433</v>
      </c>
      <c r="H2489" s="104" t="s">
        <v>9931</v>
      </c>
      <c r="I2489" s="103" t="s">
        <v>30</v>
      </c>
      <c r="J2489" s="103" t="s">
        <v>30</v>
      </c>
      <c r="K2489" s="103" t="s">
        <v>30</v>
      </c>
      <c r="L2489" s="103" t="s">
        <v>27</v>
      </c>
      <c r="M2489" s="103" t="s">
        <v>30</v>
      </c>
      <c r="N2489" s="103" t="s">
        <v>30</v>
      </c>
      <c r="O2489" s="103" t="s">
        <v>27</v>
      </c>
      <c r="P2489" s="103" t="s">
        <v>1517</v>
      </c>
      <c r="Q2489" s="103" t="s">
        <v>9933</v>
      </c>
      <c r="R2489" s="105">
        <v>13977881243</v>
      </c>
      <c r="S2489" s="103" t="s">
        <v>1517</v>
      </c>
      <c r="T2489" s="103" t="s">
        <v>1517</v>
      </c>
      <c r="U2489" s="106" t="s">
        <v>20352</v>
      </c>
      <c r="V2489" s="105" t="s">
        <v>22622</v>
      </c>
      <c r="W2489" s="107" t="s">
        <v>374</v>
      </c>
      <c r="X2489" t="s">
        <v>17813</v>
      </c>
      <c r="AA2489">
        <f ca="1" t="shared" si="77"/>
        <v>17</v>
      </c>
    </row>
    <row r="2490" spans="1:27">
      <c r="A2490" s="101">
        <v>67</v>
      </c>
      <c r="B2490" s="89" t="str">
        <f t="shared" si="76"/>
        <v>452731200408165728</v>
      </c>
      <c r="C2490" s="89" t="s">
        <v>374</v>
      </c>
      <c r="D2490" s="102" t="s">
        <v>6648</v>
      </c>
      <c r="E2490" s="102" t="s">
        <v>143</v>
      </c>
      <c r="F2490" s="103" t="s">
        <v>20131</v>
      </c>
      <c r="G2490" s="103" t="s">
        <v>20757</v>
      </c>
      <c r="H2490" s="104" t="s">
        <v>9934</v>
      </c>
      <c r="I2490" s="103" t="s">
        <v>30</v>
      </c>
      <c r="J2490" s="103" t="s">
        <v>30</v>
      </c>
      <c r="K2490" s="103" t="s">
        <v>27</v>
      </c>
      <c r="L2490" s="103" t="s">
        <v>30</v>
      </c>
      <c r="M2490" s="103" t="s">
        <v>30</v>
      </c>
      <c r="N2490" s="103" t="s">
        <v>30</v>
      </c>
      <c r="O2490" s="103" t="s">
        <v>27</v>
      </c>
      <c r="P2490" s="103" t="s">
        <v>1517</v>
      </c>
      <c r="Q2490" s="103" t="s">
        <v>9935</v>
      </c>
      <c r="R2490" s="105" t="s">
        <v>9936</v>
      </c>
      <c r="S2490" s="103" t="s">
        <v>1517</v>
      </c>
      <c r="T2490" s="103" t="s">
        <v>1517</v>
      </c>
      <c r="U2490" s="106" t="s">
        <v>1517</v>
      </c>
      <c r="V2490" s="105" t="s">
        <v>1517</v>
      </c>
      <c r="W2490" s="107" t="s">
        <v>374</v>
      </c>
      <c r="X2490" t="s">
        <v>17917</v>
      </c>
      <c r="AA2490">
        <f ca="1" t="shared" si="77"/>
        <v>16</v>
      </c>
    </row>
    <row r="2491" spans="1:27">
      <c r="A2491" s="101">
        <v>68</v>
      </c>
      <c r="B2491" s="89" t="str">
        <f t="shared" si="76"/>
        <v>452731200402110320</v>
      </c>
      <c r="C2491" s="89" t="s">
        <v>374</v>
      </c>
      <c r="D2491" s="102" t="s">
        <v>9938</v>
      </c>
      <c r="E2491" s="102" t="s">
        <v>143</v>
      </c>
      <c r="F2491" s="103" t="s">
        <v>20131</v>
      </c>
      <c r="G2491" s="103" t="s">
        <v>20742</v>
      </c>
      <c r="H2491" s="104" t="s">
        <v>9937</v>
      </c>
      <c r="I2491" s="103" t="s">
        <v>30</v>
      </c>
      <c r="J2491" s="103" t="s">
        <v>30</v>
      </c>
      <c r="K2491" s="103" t="s">
        <v>30</v>
      </c>
      <c r="L2491" s="103" t="s">
        <v>27</v>
      </c>
      <c r="M2491" s="103" t="s">
        <v>30</v>
      </c>
      <c r="N2491" s="103" t="s">
        <v>30</v>
      </c>
      <c r="O2491" s="103" t="s">
        <v>27</v>
      </c>
      <c r="P2491" s="103" t="s">
        <v>1517</v>
      </c>
      <c r="Q2491" s="103" t="s">
        <v>9940</v>
      </c>
      <c r="R2491" s="105" t="s">
        <v>9941</v>
      </c>
      <c r="S2491" s="103" t="s">
        <v>1517</v>
      </c>
      <c r="T2491" s="103" t="s">
        <v>20280</v>
      </c>
      <c r="U2491" s="106" t="s">
        <v>21018</v>
      </c>
      <c r="V2491" s="105" t="s">
        <v>22623</v>
      </c>
      <c r="W2491" s="107" t="s">
        <v>374</v>
      </c>
      <c r="X2491" t="s">
        <v>9939</v>
      </c>
      <c r="AA2491">
        <f ca="1" t="shared" si="77"/>
        <v>17</v>
      </c>
    </row>
    <row r="2492" spans="1:27">
      <c r="A2492" s="101">
        <v>1</v>
      </c>
      <c r="B2492" s="89" t="str">
        <f t="shared" si="76"/>
        <v>452731200310295727</v>
      </c>
      <c r="C2492" s="89" t="s">
        <v>379</v>
      </c>
      <c r="D2492" s="102" t="s">
        <v>9943</v>
      </c>
      <c r="E2492" s="102" t="s">
        <v>143</v>
      </c>
      <c r="F2492" s="103" t="s">
        <v>20178</v>
      </c>
      <c r="G2492" s="103" t="s">
        <v>20307</v>
      </c>
      <c r="H2492" s="104" t="s">
        <v>9942</v>
      </c>
      <c r="I2492" s="103" t="s">
        <v>30</v>
      </c>
      <c r="J2492" s="103" t="s">
        <v>30</v>
      </c>
      <c r="K2492" s="103" t="s">
        <v>30</v>
      </c>
      <c r="L2492" s="103" t="s">
        <v>30</v>
      </c>
      <c r="M2492" s="103" t="s">
        <v>30</v>
      </c>
      <c r="N2492" s="103" t="s">
        <v>30</v>
      </c>
      <c r="O2492" s="103" t="s">
        <v>27</v>
      </c>
      <c r="P2492" s="103" t="s">
        <v>1517</v>
      </c>
      <c r="Q2492" s="103" t="s">
        <v>9945</v>
      </c>
      <c r="R2492" s="105">
        <v>18707783657</v>
      </c>
      <c r="S2492" s="103" t="s">
        <v>1517</v>
      </c>
      <c r="T2492" s="103" t="s">
        <v>1517</v>
      </c>
      <c r="U2492" s="106" t="s">
        <v>22624</v>
      </c>
      <c r="V2492" s="105">
        <v>0</v>
      </c>
      <c r="W2492" s="107" t="s">
        <v>379</v>
      </c>
      <c r="X2492" t="s">
        <v>17957</v>
      </c>
      <c r="AA2492">
        <f ca="1" t="shared" si="77"/>
        <v>17</v>
      </c>
    </row>
    <row r="2493" spans="1:27">
      <c r="A2493" s="101">
        <v>2</v>
      </c>
      <c r="B2493" s="89" t="str">
        <f t="shared" si="76"/>
        <v>45122920030721421X</v>
      </c>
      <c r="C2493" s="89" t="s">
        <v>379</v>
      </c>
      <c r="D2493" s="102" t="s">
        <v>9947</v>
      </c>
      <c r="E2493" s="102" t="s">
        <v>24</v>
      </c>
      <c r="F2493" s="103" t="s">
        <v>20131</v>
      </c>
      <c r="G2493" s="103" t="s">
        <v>20214</v>
      </c>
      <c r="H2493" s="104" t="s">
        <v>9946</v>
      </c>
      <c r="I2493" s="103" t="s">
        <v>30</v>
      </c>
      <c r="J2493" s="103" t="s">
        <v>30</v>
      </c>
      <c r="K2493" s="103" t="s">
        <v>27</v>
      </c>
      <c r="L2493" s="103" t="s">
        <v>30</v>
      </c>
      <c r="M2493" s="103" t="s">
        <v>30</v>
      </c>
      <c r="N2493" s="103" t="s">
        <v>30</v>
      </c>
      <c r="O2493" s="103" t="s">
        <v>27</v>
      </c>
      <c r="P2493" s="103" t="s">
        <v>1517</v>
      </c>
      <c r="Q2493" s="103" t="s">
        <v>9948</v>
      </c>
      <c r="R2493" s="105">
        <v>13907884465</v>
      </c>
      <c r="S2493" s="103" t="s">
        <v>1517</v>
      </c>
      <c r="T2493" s="103" t="s">
        <v>20133</v>
      </c>
      <c r="U2493" s="106" t="s">
        <v>20689</v>
      </c>
      <c r="V2493" s="105" t="s">
        <v>20923</v>
      </c>
      <c r="W2493" s="107" t="s">
        <v>379</v>
      </c>
      <c r="X2493" t="s">
        <v>2211</v>
      </c>
      <c r="AA2493">
        <f ca="1" t="shared" si="77"/>
        <v>18</v>
      </c>
    </row>
    <row r="2494" spans="1:27">
      <c r="A2494" s="101">
        <v>3</v>
      </c>
      <c r="B2494" s="89" t="str">
        <f t="shared" si="76"/>
        <v>451229200403221831</v>
      </c>
      <c r="C2494" s="89" t="s">
        <v>379</v>
      </c>
      <c r="D2494" s="102" t="s">
        <v>9951</v>
      </c>
      <c r="E2494" s="102" t="s">
        <v>24</v>
      </c>
      <c r="F2494" s="103" t="s">
        <v>20178</v>
      </c>
      <c r="G2494" s="103" t="s">
        <v>20707</v>
      </c>
      <c r="H2494" s="104" t="s">
        <v>9950</v>
      </c>
      <c r="I2494" s="103" t="s">
        <v>27</v>
      </c>
      <c r="J2494" s="103" t="s">
        <v>30</v>
      </c>
      <c r="K2494" s="103" t="s">
        <v>30</v>
      </c>
      <c r="L2494" s="103" t="s">
        <v>30</v>
      </c>
      <c r="M2494" s="103" t="s">
        <v>30</v>
      </c>
      <c r="N2494" s="103" t="s">
        <v>27</v>
      </c>
      <c r="O2494" s="103" t="s">
        <v>27</v>
      </c>
      <c r="P2494" s="103" t="s">
        <v>20151</v>
      </c>
      <c r="Q2494" s="103" t="s">
        <v>9953</v>
      </c>
      <c r="R2494" s="105">
        <v>13377494836</v>
      </c>
      <c r="S2494" s="103" t="s">
        <v>1517</v>
      </c>
      <c r="T2494" s="103" t="s">
        <v>20208</v>
      </c>
      <c r="U2494" s="106" t="s">
        <v>20266</v>
      </c>
      <c r="V2494" s="105" t="s">
        <v>20743</v>
      </c>
      <c r="W2494" s="107" t="s">
        <v>379</v>
      </c>
      <c r="X2494" t="s">
        <v>9952</v>
      </c>
      <c r="AA2494">
        <f ca="1" t="shared" si="77"/>
        <v>17</v>
      </c>
    </row>
    <row r="2495" spans="1:27">
      <c r="A2495" s="101">
        <v>4</v>
      </c>
      <c r="B2495" s="89" t="str">
        <f t="shared" si="76"/>
        <v>45122920051105062X</v>
      </c>
      <c r="C2495" s="89" t="s">
        <v>379</v>
      </c>
      <c r="D2495" s="102" t="s">
        <v>9954</v>
      </c>
      <c r="E2495" s="102" t="s">
        <v>143</v>
      </c>
      <c r="F2495" s="103" t="s">
        <v>20178</v>
      </c>
      <c r="G2495" s="103" t="s">
        <v>22148</v>
      </c>
      <c r="H2495" s="104" t="s">
        <v>17958</v>
      </c>
      <c r="I2495" s="103" t="s">
        <v>27</v>
      </c>
      <c r="J2495" s="103" t="s">
        <v>30</v>
      </c>
      <c r="K2495" s="103" t="s">
        <v>27</v>
      </c>
      <c r="L2495" s="103" t="s">
        <v>30</v>
      </c>
      <c r="M2495" s="103" t="s">
        <v>30</v>
      </c>
      <c r="N2495" s="103" t="s">
        <v>30</v>
      </c>
      <c r="O2495" s="103" t="s">
        <v>27</v>
      </c>
      <c r="P2495" s="103" t="s">
        <v>20137</v>
      </c>
      <c r="Q2495" s="103" t="s">
        <v>9955</v>
      </c>
      <c r="R2495" s="105">
        <v>15577638831</v>
      </c>
      <c r="S2495" s="103" t="s">
        <v>1517</v>
      </c>
      <c r="T2495" s="103" t="s">
        <v>20137</v>
      </c>
      <c r="U2495" s="106" t="s">
        <v>20934</v>
      </c>
      <c r="V2495" s="105" t="s">
        <v>20935</v>
      </c>
      <c r="W2495" s="107" t="s">
        <v>379</v>
      </c>
      <c r="X2495" t="s">
        <v>2256</v>
      </c>
      <c r="AA2495">
        <f ca="1" t="shared" si="77"/>
        <v>15</v>
      </c>
    </row>
    <row r="2496" spans="1:27">
      <c r="A2496" s="101">
        <v>5</v>
      </c>
      <c r="B2496" s="89" t="str">
        <f t="shared" si="76"/>
        <v>451229200101201827</v>
      </c>
      <c r="C2496" s="89" t="s">
        <v>374</v>
      </c>
      <c r="D2496" s="102" t="s">
        <v>6260</v>
      </c>
      <c r="E2496" s="102" t="s">
        <v>143</v>
      </c>
      <c r="F2496" s="103" t="s">
        <v>20178</v>
      </c>
      <c r="G2496" s="103" t="s">
        <v>20618</v>
      </c>
      <c r="H2496" s="104" t="s">
        <v>19334</v>
      </c>
      <c r="I2496" s="103" t="s">
        <v>27</v>
      </c>
      <c r="J2496" s="103" t="s">
        <v>30</v>
      </c>
      <c r="K2496" s="103" t="s">
        <v>30</v>
      </c>
      <c r="L2496" s="103" t="s">
        <v>30</v>
      </c>
      <c r="M2496" s="103" t="s">
        <v>30</v>
      </c>
      <c r="N2496" s="103" t="s">
        <v>30</v>
      </c>
      <c r="O2496" s="103" t="s">
        <v>27</v>
      </c>
      <c r="P2496" s="103" t="s">
        <v>1517</v>
      </c>
      <c r="Q2496" s="103" t="s">
        <v>9957</v>
      </c>
      <c r="R2496" s="105">
        <v>19907782903</v>
      </c>
      <c r="S2496" s="103" t="s">
        <v>1517</v>
      </c>
      <c r="T2496" s="103" t="s">
        <v>20208</v>
      </c>
      <c r="U2496" s="106" t="s">
        <v>21558</v>
      </c>
      <c r="V2496" s="105" t="s">
        <v>22625</v>
      </c>
      <c r="W2496" s="107" t="s">
        <v>374</v>
      </c>
      <c r="X2496" t="s">
        <v>9956</v>
      </c>
      <c r="AA2496">
        <f ca="1" t="shared" si="77"/>
        <v>20</v>
      </c>
    </row>
    <row r="2497" spans="1:27">
      <c r="A2497" s="101">
        <v>6</v>
      </c>
      <c r="B2497" s="89" t="str">
        <f t="shared" si="76"/>
        <v>45122919960520214X</v>
      </c>
      <c r="C2497" s="89" t="s">
        <v>379</v>
      </c>
      <c r="D2497" s="102" t="s">
        <v>9959</v>
      </c>
      <c r="E2497" s="102" t="s">
        <v>143</v>
      </c>
      <c r="F2497" s="103" t="s">
        <v>20178</v>
      </c>
      <c r="G2497" s="103" t="s">
        <v>22626</v>
      </c>
      <c r="H2497" s="104" t="s">
        <v>9958</v>
      </c>
      <c r="I2497" s="103" t="s">
        <v>27</v>
      </c>
      <c r="J2497" s="103" t="s">
        <v>30</v>
      </c>
      <c r="K2497" s="103" t="s">
        <v>30</v>
      </c>
      <c r="L2497" s="103" t="s">
        <v>30</v>
      </c>
      <c r="M2497" s="103" t="s">
        <v>27</v>
      </c>
      <c r="N2497" s="103" t="s">
        <v>30</v>
      </c>
      <c r="O2497" s="103" t="s">
        <v>27</v>
      </c>
      <c r="P2497" s="103" t="s">
        <v>20240</v>
      </c>
      <c r="Q2497" s="103" t="s">
        <v>9960</v>
      </c>
      <c r="R2497" s="105">
        <v>18376602012</v>
      </c>
      <c r="S2497" s="103" t="s">
        <v>1517</v>
      </c>
      <c r="T2497" s="103" t="s">
        <v>20240</v>
      </c>
      <c r="U2497" s="106" t="s">
        <v>20516</v>
      </c>
      <c r="V2497" s="105" t="s">
        <v>21865</v>
      </c>
      <c r="W2497" s="107" t="s">
        <v>379</v>
      </c>
      <c r="X2497" t="s">
        <v>6147</v>
      </c>
      <c r="AA2497">
        <f ca="1" t="shared" si="77"/>
        <v>25</v>
      </c>
    </row>
    <row r="2498" spans="1:27">
      <c r="A2498" s="101">
        <v>7</v>
      </c>
      <c r="B2498" s="89" t="str">
        <f t="shared" si="76"/>
        <v>451229200308180023</v>
      </c>
      <c r="C2498" s="89" t="s">
        <v>379</v>
      </c>
      <c r="D2498" s="102" t="s">
        <v>9962</v>
      </c>
      <c r="E2498" s="102" t="s">
        <v>143</v>
      </c>
      <c r="F2498" s="103" t="s">
        <v>20131</v>
      </c>
      <c r="G2498" s="103" t="s">
        <v>20163</v>
      </c>
      <c r="H2498" s="104" t="s">
        <v>9961</v>
      </c>
      <c r="I2498" s="103" t="s">
        <v>27</v>
      </c>
      <c r="J2498" s="103" t="s">
        <v>30</v>
      </c>
      <c r="K2498" s="103" t="s">
        <v>30</v>
      </c>
      <c r="L2498" s="103" t="s">
        <v>30</v>
      </c>
      <c r="M2498" s="103" t="s">
        <v>30</v>
      </c>
      <c r="N2498" s="103" t="s">
        <v>30</v>
      </c>
      <c r="O2498" s="103" t="s">
        <v>27</v>
      </c>
      <c r="P2498" s="103" t="s">
        <v>1517</v>
      </c>
      <c r="Q2498" s="103" t="s">
        <v>7121</v>
      </c>
      <c r="R2498" s="105">
        <v>18666584707</v>
      </c>
      <c r="S2498" s="103" t="s">
        <v>1517</v>
      </c>
      <c r="T2498" s="103" t="s">
        <v>1517</v>
      </c>
      <c r="U2498" s="106" t="s">
        <v>20259</v>
      </c>
      <c r="V2498" s="105" t="s">
        <v>22057</v>
      </c>
      <c r="W2498" s="107" t="s">
        <v>379</v>
      </c>
      <c r="X2498" t="s">
        <v>17737</v>
      </c>
      <c r="AA2498">
        <f ca="1" t="shared" si="77"/>
        <v>17</v>
      </c>
    </row>
    <row r="2499" spans="1:27">
      <c r="A2499" s="101">
        <v>8</v>
      </c>
      <c r="B2499" s="89" t="str">
        <f t="shared" ref="B2499:B2562" si="78">H2499</f>
        <v>452731200402015710</v>
      </c>
      <c r="C2499" s="89" t="s">
        <v>379</v>
      </c>
      <c r="D2499" s="102" t="s">
        <v>9964</v>
      </c>
      <c r="E2499" s="102" t="s">
        <v>24</v>
      </c>
      <c r="F2499" s="103" t="s">
        <v>20131</v>
      </c>
      <c r="G2499" s="103" t="s">
        <v>20742</v>
      </c>
      <c r="H2499" s="104" t="s">
        <v>9963</v>
      </c>
      <c r="I2499" s="103" t="s">
        <v>30</v>
      </c>
      <c r="J2499" s="103" t="s">
        <v>30</v>
      </c>
      <c r="K2499" s="103" t="s">
        <v>30</v>
      </c>
      <c r="L2499" s="103" t="s">
        <v>30</v>
      </c>
      <c r="M2499" s="103" t="s">
        <v>30</v>
      </c>
      <c r="N2499" s="103" t="s">
        <v>30</v>
      </c>
      <c r="O2499" s="103" t="s">
        <v>27</v>
      </c>
      <c r="P2499" s="103" t="s">
        <v>1517</v>
      </c>
      <c r="Q2499" s="103" t="s">
        <v>9966</v>
      </c>
      <c r="R2499" s="105">
        <v>18076365706</v>
      </c>
      <c r="S2499" s="103" t="s">
        <v>9309</v>
      </c>
      <c r="T2499" s="103" t="s">
        <v>22627</v>
      </c>
      <c r="U2499" s="106">
        <v>0</v>
      </c>
      <c r="V2499" s="105" t="s">
        <v>22628</v>
      </c>
      <c r="W2499" s="107" t="s">
        <v>379</v>
      </c>
      <c r="X2499" t="s">
        <v>22629</v>
      </c>
      <c r="AA2499">
        <f ca="1" t="shared" si="77"/>
        <v>17</v>
      </c>
    </row>
    <row r="2500" spans="1:27">
      <c r="A2500" s="101">
        <v>9</v>
      </c>
      <c r="B2500" s="89" t="str">
        <f t="shared" si="78"/>
        <v>452731200404131213</v>
      </c>
      <c r="C2500" s="89" t="s">
        <v>379</v>
      </c>
      <c r="D2500" s="102" t="s">
        <v>9969</v>
      </c>
      <c r="E2500" s="102" t="s">
        <v>24</v>
      </c>
      <c r="F2500" s="103" t="s">
        <v>20131</v>
      </c>
      <c r="G2500" s="103" t="s">
        <v>20255</v>
      </c>
      <c r="H2500" s="104" t="s">
        <v>9968</v>
      </c>
      <c r="I2500" s="103" t="s">
        <v>18798</v>
      </c>
      <c r="J2500" s="103" t="s">
        <v>30</v>
      </c>
      <c r="K2500" s="103" t="s">
        <v>30</v>
      </c>
      <c r="L2500" s="103" t="s">
        <v>30</v>
      </c>
      <c r="M2500" s="103" t="s">
        <v>18798</v>
      </c>
      <c r="N2500" s="103" t="s">
        <v>30</v>
      </c>
      <c r="O2500" s="103" t="s">
        <v>27</v>
      </c>
      <c r="P2500" s="103" t="s">
        <v>20169</v>
      </c>
      <c r="Q2500" s="103" t="s">
        <v>9970</v>
      </c>
      <c r="R2500" s="105">
        <v>18378896897</v>
      </c>
      <c r="S2500" s="103" t="s">
        <v>1517</v>
      </c>
      <c r="T2500" s="103" t="s">
        <v>20169</v>
      </c>
      <c r="U2500" s="106" t="s">
        <v>20176</v>
      </c>
      <c r="V2500" s="105" t="s">
        <v>21459</v>
      </c>
      <c r="W2500" s="107" t="s">
        <v>379</v>
      </c>
      <c r="X2500" t="s">
        <v>17960</v>
      </c>
      <c r="AA2500">
        <f ca="1" t="shared" ref="AA2500:AA2563" si="79">DATEDIF(TEXT(MID(H2500,7,8),"00-00-00"),TODAY(),"y")</f>
        <v>17</v>
      </c>
    </row>
    <row r="2501" spans="1:27">
      <c r="A2501" s="101">
        <v>10</v>
      </c>
      <c r="B2501" s="89" t="str">
        <f t="shared" si="78"/>
        <v>452725200311030125</v>
      </c>
      <c r="C2501" s="89" t="s">
        <v>379</v>
      </c>
      <c r="D2501" s="102" t="s">
        <v>9973</v>
      </c>
      <c r="E2501" s="102" t="s">
        <v>143</v>
      </c>
      <c r="F2501" s="103" t="s">
        <v>20131</v>
      </c>
      <c r="G2501" s="103" t="s">
        <v>20423</v>
      </c>
      <c r="H2501" s="104" t="s">
        <v>9972</v>
      </c>
      <c r="I2501" s="103" t="s">
        <v>30</v>
      </c>
      <c r="J2501" s="103" t="s">
        <v>30</v>
      </c>
      <c r="K2501" s="103" t="s">
        <v>30</v>
      </c>
      <c r="L2501" s="103" t="s">
        <v>30</v>
      </c>
      <c r="M2501" s="103" t="s">
        <v>30</v>
      </c>
      <c r="N2501" s="103" t="s">
        <v>30</v>
      </c>
      <c r="O2501" s="103" t="s">
        <v>30</v>
      </c>
      <c r="P2501" s="103" t="s">
        <v>22630</v>
      </c>
      <c r="Q2501" s="103" t="s">
        <v>9975</v>
      </c>
      <c r="R2501" s="105">
        <v>18776811281</v>
      </c>
      <c r="S2501" s="103" t="s">
        <v>22630</v>
      </c>
      <c r="T2501" s="103" t="s">
        <v>22631</v>
      </c>
      <c r="U2501" s="106" t="s">
        <v>22632</v>
      </c>
      <c r="V2501" s="105">
        <v>0</v>
      </c>
      <c r="W2501" s="107" t="s">
        <v>379</v>
      </c>
      <c r="X2501" t="s">
        <v>22633</v>
      </c>
      <c r="AA2501">
        <f ca="1" t="shared" si="79"/>
        <v>17</v>
      </c>
    </row>
    <row r="2502" spans="1:27">
      <c r="A2502" s="101">
        <v>11</v>
      </c>
      <c r="B2502" s="89" t="str">
        <f t="shared" si="78"/>
        <v>451229200010102129</v>
      </c>
      <c r="C2502" s="89" t="s">
        <v>379</v>
      </c>
      <c r="D2502" s="102" t="s">
        <v>8504</v>
      </c>
      <c r="E2502" s="102" t="s">
        <v>143</v>
      </c>
      <c r="F2502" s="103" t="s">
        <v>20178</v>
      </c>
      <c r="G2502" s="103" t="s">
        <v>20854</v>
      </c>
      <c r="H2502" s="104" t="s">
        <v>9976</v>
      </c>
      <c r="I2502" s="103" t="s">
        <v>27</v>
      </c>
      <c r="J2502" s="103" t="s">
        <v>30</v>
      </c>
      <c r="K2502" s="103" t="s">
        <v>30</v>
      </c>
      <c r="L2502" s="103" t="s">
        <v>30</v>
      </c>
      <c r="M2502" s="103" t="s">
        <v>27</v>
      </c>
      <c r="N2502" s="103" t="s">
        <v>27</v>
      </c>
      <c r="O2502" s="103" t="s">
        <v>27</v>
      </c>
      <c r="P2502" s="103" t="s">
        <v>1517</v>
      </c>
      <c r="Q2502" s="103" t="s">
        <v>6496</v>
      </c>
      <c r="R2502" s="105">
        <v>18176117687</v>
      </c>
      <c r="S2502" s="103" t="s">
        <v>1517</v>
      </c>
      <c r="T2502" s="103" t="s">
        <v>20240</v>
      </c>
      <c r="U2502" s="106" t="s">
        <v>20417</v>
      </c>
      <c r="V2502" s="105" t="s">
        <v>20418</v>
      </c>
      <c r="W2502" s="107" t="s">
        <v>379</v>
      </c>
      <c r="X2502" t="s">
        <v>688</v>
      </c>
      <c r="AA2502">
        <f ca="1" t="shared" si="79"/>
        <v>20</v>
      </c>
    </row>
    <row r="2503" spans="1:27">
      <c r="A2503" s="101">
        <v>12</v>
      </c>
      <c r="B2503" s="89" t="str">
        <f t="shared" si="78"/>
        <v>452731200410304520</v>
      </c>
      <c r="C2503" s="89" t="s">
        <v>379</v>
      </c>
      <c r="D2503" s="102" t="s">
        <v>9980</v>
      </c>
      <c r="E2503" s="102" t="s">
        <v>143</v>
      </c>
      <c r="F2503" s="103" t="s">
        <v>20131</v>
      </c>
      <c r="G2503" s="103" t="s">
        <v>20412</v>
      </c>
      <c r="H2503" s="104" t="s">
        <v>9979</v>
      </c>
      <c r="I2503" s="103" t="s">
        <v>27</v>
      </c>
      <c r="J2503" s="103" t="s">
        <v>30</v>
      </c>
      <c r="K2503" s="103" t="s">
        <v>30</v>
      </c>
      <c r="L2503" s="103" t="s">
        <v>30</v>
      </c>
      <c r="M2503" s="103" t="s">
        <v>30</v>
      </c>
      <c r="N2503" s="103" t="s">
        <v>27</v>
      </c>
      <c r="O2503" s="103" t="s">
        <v>27</v>
      </c>
      <c r="P2503" s="103" t="s">
        <v>1517</v>
      </c>
      <c r="Q2503" s="103" t="s">
        <v>9982</v>
      </c>
      <c r="R2503" s="105">
        <v>17776589845</v>
      </c>
      <c r="S2503" s="103" t="s">
        <v>1517</v>
      </c>
      <c r="T2503" s="103" t="s">
        <v>20211</v>
      </c>
      <c r="U2503" s="106" t="s">
        <v>21108</v>
      </c>
      <c r="V2503" s="105" t="s">
        <v>22634</v>
      </c>
      <c r="W2503" s="107" t="s">
        <v>379</v>
      </c>
      <c r="X2503" t="s">
        <v>9981</v>
      </c>
      <c r="AA2503">
        <f ca="1" t="shared" si="79"/>
        <v>16</v>
      </c>
    </row>
    <row r="2504" spans="1:27">
      <c r="A2504" s="101">
        <v>13</v>
      </c>
      <c r="B2504" s="89" t="str">
        <f t="shared" si="78"/>
        <v>452731200410150947</v>
      </c>
      <c r="C2504" s="89" t="s">
        <v>379</v>
      </c>
      <c r="D2504" s="102" t="s">
        <v>9985</v>
      </c>
      <c r="E2504" s="102" t="s">
        <v>143</v>
      </c>
      <c r="F2504" s="103" t="s">
        <v>20131</v>
      </c>
      <c r="G2504" s="103" t="s">
        <v>20412</v>
      </c>
      <c r="H2504" s="104" t="s">
        <v>9984</v>
      </c>
      <c r="I2504" s="103" t="s">
        <v>30</v>
      </c>
      <c r="J2504" s="103" t="s">
        <v>30</v>
      </c>
      <c r="K2504" s="103" t="s">
        <v>30</v>
      </c>
      <c r="L2504" s="103" t="s">
        <v>30</v>
      </c>
      <c r="M2504" s="103" t="s">
        <v>30</v>
      </c>
      <c r="N2504" s="103" t="s">
        <v>30</v>
      </c>
      <c r="O2504" s="103" t="s">
        <v>27</v>
      </c>
      <c r="P2504" s="103" t="s">
        <v>1517</v>
      </c>
      <c r="Q2504" s="103" t="s">
        <v>9987</v>
      </c>
      <c r="R2504" s="105">
        <v>15877822729</v>
      </c>
      <c r="S2504" s="103" t="s">
        <v>1517</v>
      </c>
      <c r="T2504" s="103" t="s">
        <v>22635</v>
      </c>
      <c r="U2504" s="106" t="s">
        <v>20311</v>
      </c>
      <c r="V2504" s="105" t="s">
        <v>21635</v>
      </c>
      <c r="W2504" s="107" t="s">
        <v>379</v>
      </c>
      <c r="X2504" t="s">
        <v>17961</v>
      </c>
      <c r="AA2504">
        <f ca="1" t="shared" si="79"/>
        <v>16</v>
      </c>
    </row>
    <row r="2505" spans="1:27">
      <c r="A2505" s="101">
        <v>14</v>
      </c>
      <c r="B2505" s="89" t="str">
        <f t="shared" si="78"/>
        <v>452731200307250325</v>
      </c>
      <c r="C2505" s="89" t="s">
        <v>379</v>
      </c>
      <c r="D2505" s="102" t="s">
        <v>9989</v>
      </c>
      <c r="E2505" s="102" t="s">
        <v>143</v>
      </c>
      <c r="F2505" s="103" t="s">
        <v>20131</v>
      </c>
      <c r="G2505" s="103" t="s">
        <v>20214</v>
      </c>
      <c r="H2505" s="104" t="s">
        <v>9988</v>
      </c>
      <c r="I2505" s="103" t="s">
        <v>27</v>
      </c>
      <c r="J2505" s="103" t="s">
        <v>30</v>
      </c>
      <c r="K2505" s="103" t="s">
        <v>30</v>
      </c>
      <c r="L2505" s="103" t="s">
        <v>30</v>
      </c>
      <c r="M2505" s="103" t="s">
        <v>30</v>
      </c>
      <c r="N2505" s="103" t="s">
        <v>30</v>
      </c>
      <c r="O2505" s="103" t="s">
        <v>30</v>
      </c>
      <c r="P2505" s="103" t="s">
        <v>20280</v>
      </c>
      <c r="Q2505" s="103" t="s">
        <v>9991</v>
      </c>
      <c r="R2505" s="105">
        <v>18178891890</v>
      </c>
      <c r="S2505" s="103" t="s">
        <v>1517</v>
      </c>
      <c r="T2505" s="103" t="s">
        <v>20280</v>
      </c>
      <c r="U2505" s="106" t="s">
        <v>20281</v>
      </c>
      <c r="V2505" s="105" t="s">
        <v>22636</v>
      </c>
      <c r="W2505" s="107" t="s">
        <v>379</v>
      </c>
      <c r="X2505" t="s">
        <v>9990</v>
      </c>
      <c r="AA2505">
        <f ca="1" t="shared" si="79"/>
        <v>18</v>
      </c>
    </row>
    <row r="2506" spans="1:27">
      <c r="A2506" s="101">
        <v>15</v>
      </c>
      <c r="B2506" s="89" t="str">
        <f t="shared" si="78"/>
        <v>451229200309190928</v>
      </c>
      <c r="C2506" s="89" t="s">
        <v>379</v>
      </c>
      <c r="D2506" s="102" t="s">
        <v>9993</v>
      </c>
      <c r="E2506" s="102" t="s">
        <v>143</v>
      </c>
      <c r="F2506" s="103" t="s">
        <v>20131</v>
      </c>
      <c r="G2506" s="103" t="s">
        <v>20168</v>
      </c>
      <c r="H2506" s="104" t="s">
        <v>9992</v>
      </c>
      <c r="I2506" s="103" t="s">
        <v>30</v>
      </c>
      <c r="J2506" s="103" t="s">
        <v>30</v>
      </c>
      <c r="K2506" s="103" t="s">
        <v>30</v>
      </c>
      <c r="L2506" s="103" t="s">
        <v>30</v>
      </c>
      <c r="M2506" s="103" t="s">
        <v>30</v>
      </c>
      <c r="N2506" s="103" t="s">
        <v>30</v>
      </c>
      <c r="O2506" s="103" t="s">
        <v>30</v>
      </c>
      <c r="P2506" s="103" t="s">
        <v>1517</v>
      </c>
      <c r="Q2506" s="103" t="s">
        <v>9995</v>
      </c>
      <c r="R2506" s="105">
        <v>15078614015</v>
      </c>
      <c r="S2506" s="103" t="s">
        <v>1517</v>
      </c>
      <c r="T2506" s="103" t="s">
        <v>22635</v>
      </c>
      <c r="U2506" s="106" t="s">
        <v>20367</v>
      </c>
      <c r="V2506" s="105" t="s">
        <v>22188</v>
      </c>
      <c r="W2506" s="107" t="s">
        <v>379</v>
      </c>
      <c r="X2506" t="s">
        <v>17962</v>
      </c>
      <c r="AA2506">
        <f ca="1" t="shared" si="79"/>
        <v>17</v>
      </c>
    </row>
    <row r="2507" spans="1:27">
      <c r="A2507" s="101">
        <v>16</v>
      </c>
      <c r="B2507" s="89" t="str">
        <f t="shared" si="78"/>
        <v>452731200309070037</v>
      </c>
      <c r="C2507" s="89" t="s">
        <v>379</v>
      </c>
      <c r="D2507" s="102" t="s">
        <v>9997</v>
      </c>
      <c r="E2507" s="102" t="s">
        <v>24</v>
      </c>
      <c r="F2507" s="103" t="s">
        <v>20205</v>
      </c>
      <c r="G2507" s="103" t="s">
        <v>20168</v>
      </c>
      <c r="H2507" s="104" t="s">
        <v>9996</v>
      </c>
      <c r="I2507" s="103" t="s">
        <v>30</v>
      </c>
      <c r="J2507" s="103" t="s">
        <v>30</v>
      </c>
      <c r="K2507" s="103" t="s">
        <v>30</v>
      </c>
      <c r="L2507" s="103" t="s">
        <v>30</v>
      </c>
      <c r="M2507" s="103" t="s">
        <v>30</v>
      </c>
      <c r="N2507" s="103" t="s">
        <v>30</v>
      </c>
      <c r="O2507" s="103" t="s">
        <v>30</v>
      </c>
      <c r="P2507" s="103" t="s">
        <v>1517</v>
      </c>
      <c r="Q2507" s="103" t="s">
        <v>9999</v>
      </c>
      <c r="R2507" s="105">
        <v>18776870796</v>
      </c>
      <c r="S2507" s="103" t="s">
        <v>1517</v>
      </c>
      <c r="T2507" s="103" t="s">
        <v>63</v>
      </c>
      <c r="U2507" s="106" t="s">
        <v>20162</v>
      </c>
      <c r="V2507" s="105">
        <v>0</v>
      </c>
      <c r="W2507" s="107" t="s">
        <v>379</v>
      </c>
      <c r="X2507" t="s">
        <v>17963</v>
      </c>
      <c r="AA2507">
        <f ca="1" t="shared" si="79"/>
        <v>17</v>
      </c>
    </row>
    <row r="2508" spans="1:27">
      <c r="A2508" s="101">
        <v>17</v>
      </c>
      <c r="B2508" s="89" t="str">
        <f t="shared" si="78"/>
        <v>451229200208272721</v>
      </c>
      <c r="C2508" s="89" t="s">
        <v>379</v>
      </c>
      <c r="D2508" s="102" t="s">
        <v>10001</v>
      </c>
      <c r="E2508" s="102" t="s">
        <v>143</v>
      </c>
      <c r="F2508" s="103" t="s">
        <v>20178</v>
      </c>
      <c r="G2508" s="103" t="s">
        <v>20182</v>
      </c>
      <c r="H2508" s="104" t="s">
        <v>10000</v>
      </c>
      <c r="I2508" s="103" t="s">
        <v>27</v>
      </c>
      <c r="J2508" s="103" t="s">
        <v>30</v>
      </c>
      <c r="K2508" s="103" t="s">
        <v>30</v>
      </c>
      <c r="L2508" s="103" t="s">
        <v>30</v>
      </c>
      <c r="M2508" s="103" t="s">
        <v>30</v>
      </c>
      <c r="N2508" s="103" t="s">
        <v>30</v>
      </c>
      <c r="O2508" s="103" t="s">
        <v>27</v>
      </c>
      <c r="P2508" s="103" t="s">
        <v>1517</v>
      </c>
      <c r="Q2508" s="103" t="s">
        <v>10003</v>
      </c>
      <c r="R2508" s="105">
        <v>17758585038</v>
      </c>
      <c r="S2508" s="103" t="s">
        <v>1517</v>
      </c>
      <c r="T2508" s="103" t="s">
        <v>20277</v>
      </c>
      <c r="U2508" s="106" t="s">
        <v>20821</v>
      </c>
      <c r="V2508" s="105" t="s">
        <v>22002</v>
      </c>
      <c r="W2508" s="107" t="s">
        <v>379</v>
      </c>
      <c r="X2508" t="s">
        <v>10002</v>
      </c>
      <c r="AA2508">
        <f ca="1" t="shared" si="79"/>
        <v>18</v>
      </c>
    </row>
    <row r="2509" spans="1:27">
      <c r="A2509" s="101">
        <v>18</v>
      </c>
      <c r="B2509" s="89" t="str">
        <f t="shared" si="78"/>
        <v>452731200312163920</v>
      </c>
      <c r="C2509" s="89" t="s">
        <v>379</v>
      </c>
      <c r="D2509" s="102" t="s">
        <v>6169</v>
      </c>
      <c r="E2509" s="102" t="s">
        <v>143</v>
      </c>
      <c r="F2509" s="103" t="s">
        <v>20131</v>
      </c>
      <c r="G2509" s="103" t="s">
        <v>20433</v>
      </c>
      <c r="H2509" s="104" t="s">
        <v>10004</v>
      </c>
      <c r="I2509" s="103" t="s">
        <v>27</v>
      </c>
      <c r="J2509" s="103" t="s">
        <v>30</v>
      </c>
      <c r="K2509" s="103" t="s">
        <v>30</v>
      </c>
      <c r="L2509" s="103" t="s">
        <v>30</v>
      </c>
      <c r="M2509" s="103" t="s">
        <v>30</v>
      </c>
      <c r="N2509" s="103" t="s">
        <v>30</v>
      </c>
      <c r="O2509" s="103" t="s">
        <v>27</v>
      </c>
      <c r="P2509" s="103" t="s">
        <v>1517</v>
      </c>
      <c r="Q2509" s="103" t="s">
        <v>10005</v>
      </c>
      <c r="R2509" s="105">
        <v>19994566712</v>
      </c>
      <c r="S2509" s="103" t="s">
        <v>1517</v>
      </c>
      <c r="T2509" s="103" t="s">
        <v>20140</v>
      </c>
      <c r="U2509" s="106" t="s">
        <v>20141</v>
      </c>
      <c r="V2509" s="105" t="s">
        <v>22150</v>
      </c>
      <c r="W2509" s="107" t="s">
        <v>379</v>
      </c>
      <c r="X2509" t="s">
        <v>7689</v>
      </c>
      <c r="AA2509">
        <f ca="1" t="shared" si="79"/>
        <v>17</v>
      </c>
    </row>
    <row r="2510" spans="1:27">
      <c r="A2510" s="101">
        <v>19</v>
      </c>
      <c r="B2510" s="89" t="str">
        <f t="shared" si="78"/>
        <v>451229200309234222</v>
      </c>
      <c r="C2510" s="89" t="s">
        <v>379</v>
      </c>
      <c r="D2510" s="102" t="s">
        <v>10007</v>
      </c>
      <c r="E2510" s="102" t="s">
        <v>143</v>
      </c>
      <c r="F2510" s="103" t="s">
        <v>20131</v>
      </c>
      <c r="G2510" s="103" t="s">
        <v>20168</v>
      </c>
      <c r="H2510" s="104" t="s">
        <v>10006</v>
      </c>
      <c r="I2510" s="103" t="s">
        <v>30</v>
      </c>
      <c r="J2510" s="103" t="s">
        <v>30</v>
      </c>
      <c r="K2510" s="103" t="s">
        <v>30</v>
      </c>
      <c r="L2510" s="103" t="s">
        <v>30</v>
      </c>
      <c r="M2510" s="103" t="s">
        <v>30</v>
      </c>
      <c r="N2510" s="103" t="s">
        <v>30</v>
      </c>
      <c r="O2510" s="103" t="s">
        <v>27</v>
      </c>
      <c r="P2510" s="103" t="s">
        <v>1517</v>
      </c>
      <c r="Q2510" s="103" t="s">
        <v>10008</v>
      </c>
      <c r="R2510" s="105">
        <v>13788387639</v>
      </c>
      <c r="S2510" s="103" t="s">
        <v>1517</v>
      </c>
      <c r="T2510" s="103" t="s">
        <v>20133</v>
      </c>
      <c r="U2510" s="106" t="s">
        <v>20528</v>
      </c>
      <c r="V2510" s="105" t="s">
        <v>20964</v>
      </c>
      <c r="W2510" s="107" t="s">
        <v>379</v>
      </c>
      <c r="X2510" t="s">
        <v>3671</v>
      </c>
      <c r="AA2510">
        <f ca="1" t="shared" si="79"/>
        <v>17</v>
      </c>
    </row>
    <row r="2511" spans="1:27">
      <c r="A2511" s="101">
        <v>20</v>
      </c>
      <c r="B2511" s="89" t="str">
        <f t="shared" si="78"/>
        <v>451229200202012742</v>
      </c>
      <c r="C2511" s="89" t="s">
        <v>379</v>
      </c>
      <c r="D2511" s="102" t="s">
        <v>10010</v>
      </c>
      <c r="E2511" s="102" t="s">
        <v>143</v>
      </c>
      <c r="F2511" s="103" t="s">
        <v>20178</v>
      </c>
      <c r="G2511" s="103" t="s">
        <v>20194</v>
      </c>
      <c r="H2511" s="104" t="s">
        <v>10009</v>
      </c>
      <c r="I2511" s="103" t="s">
        <v>27</v>
      </c>
      <c r="J2511" s="103" t="s">
        <v>30</v>
      </c>
      <c r="K2511" s="103" t="s">
        <v>30</v>
      </c>
      <c r="L2511" s="103" t="s">
        <v>30</v>
      </c>
      <c r="M2511" s="103" t="s">
        <v>30</v>
      </c>
      <c r="N2511" s="103" t="s">
        <v>27</v>
      </c>
      <c r="O2511" s="103" t="s">
        <v>27</v>
      </c>
      <c r="P2511" s="103" t="s">
        <v>146</v>
      </c>
      <c r="Q2511" s="103" t="s">
        <v>10012</v>
      </c>
      <c r="R2511" s="105" t="s">
        <v>10013</v>
      </c>
      <c r="S2511" s="103" t="s">
        <v>8322</v>
      </c>
      <c r="T2511" s="103" t="s">
        <v>146</v>
      </c>
      <c r="U2511" s="106" t="s">
        <v>21809</v>
      </c>
      <c r="V2511" s="105" t="s">
        <v>22637</v>
      </c>
      <c r="W2511" s="107" t="s">
        <v>379</v>
      </c>
      <c r="X2511" t="s">
        <v>19336</v>
      </c>
      <c r="AA2511">
        <f ca="1" t="shared" si="79"/>
        <v>19</v>
      </c>
    </row>
    <row r="2512" spans="1:27">
      <c r="A2512" s="101">
        <v>21</v>
      </c>
      <c r="B2512" s="89" t="str">
        <f t="shared" si="78"/>
        <v>45273120040406062X</v>
      </c>
      <c r="C2512" s="89" t="s">
        <v>379</v>
      </c>
      <c r="D2512" s="102" t="s">
        <v>10015</v>
      </c>
      <c r="E2512" s="102" t="s">
        <v>143</v>
      </c>
      <c r="F2512" s="103" t="s">
        <v>20131</v>
      </c>
      <c r="G2512" s="103" t="s">
        <v>20255</v>
      </c>
      <c r="H2512" s="104" t="s">
        <v>10014</v>
      </c>
      <c r="I2512" s="103" t="s">
        <v>30</v>
      </c>
      <c r="J2512" s="103" t="s">
        <v>30</v>
      </c>
      <c r="K2512" s="103" t="s">
        <v>30</v>
      </c>
      <c r="L2512" s="103" t="s">
        <v>30</v>
      </c>
      <c r="M2512" s="103" t="s">
        <v>30</v>
      </c>
      <c r="N2512" s="103" t="s">
        <v>30</v>
      </c>
      <c r="O2512" s="103" t="s">
        <v>27</v>
      </c>
      <c r="P2512" s="103" t="s">
        <v>4759</v>
      </c>
      <c r="Q2512" s="103" t="s">
        <v>10017</v>
      </c>
      <c r="R2512" s="105" t="s">
        <v>10018</v>
      </c>
      <c r="S2512" s="103" t="s">
        <v>1517</v>
      </c>
      <c r="T2512" s="103" t="s">
        <v>20137</v>
      </c>
      <c r="U2512" s="106" t="s">
        <v>20874</v>
      </c>
      <c r="V2512" s="105" t="s">
        <v>22638</v>
      </c>
      <c r="W2512" s="107" t="s">
        <v>379</v>
      </c>
      <c r="X2512" t="s">
        <v>17964</v>
      </c>
      <c r="AA2512">
        <f ca="1" t="shared" si="79"/>
        <v>17</v>
      </c>
    </row>
    <row r="2513" spans="1:27">
      <c r="A2513" s="101">
        <v>22</v>
      </c>
      <c r="B2513" s="89" t="str">
        <f t="shared" si="78"/>
        <v>451229200309102123</v>
      </c>
      <c r="C2513" s="89" t="s">
        <v>379</v>
      </c>
      <c r="D2513" s="102" t="s">
        <v>10020</v>
      </c>
      <c r="E2513" s="102" t="s">
        <v>143</v>
      </c>
      <c r="F2513" s="103" t="s">
        <v>20178</v>
      </c>
      <c r="G2513" s="103" t="s">
        <v>20168</v>
      </c>
      <c r="H2513" s="104" t="s">
        <v>10019</v>
      </c>
      <c r="I2513" s="103" t="s">
        <v>27</v>
      </c>
      <c r="J2513" s="103" t="s">
        <v>30</v>
      </c>
      <c r="K2513" s="103" t="s">
        <v>27</v>
      </c>
      <c r="L2513" s="103" t="s">
        <v>30</v>
      </c>
      <c r="M2513" s="103" t="s">
        <v>27</v>
      </c>
      <c r="N2513" s="103" t="s">
        <v>27</v>
      </c>
      <c r="O2513" s="103" t="s">
        <v>27</v>
      </c>
      <c r="P2513" s="103" t="s">
        <v>1517</v>
      </c>
      <c r="Q2513" s="103" t="s">
        <v>10021</v>
      </c>
      <c r="R2513" s="105">
        <v>19977818207</v>
      </c>
      <c r="S2513" s="103" t="s">
        <v>1517</v>
      </c>
      <c r="T2513" s="103" t="s">
        <v>20240</v>
      </c>
      <c r="U2513" s="106" t="s">
        <v>20417</v>
      </c>
      <c r="V2513" s="105" t="s">
        <v>20804</v>
      </c>
      <c r="W2513" s="107" t="s">
        <v>379</v>
      </c>
      <c r="X2513" t="s">
        <v>1750</v>
      </c>
      <c r="AA2513">
        <f ca="1" t="shared" si="79"/>
        <v>17</v>
      </c>
    </row>
    <row r="2514" spans="1:27">
      <c r="A2514" s="101">
        <v>23</v>
      </c>
      <c r="B2514" s="89" t="str">
        <f t="shared" si="78"/>
        <v>451229200402282720</v>
      </c>
      <c r="C2514" s="89" t="s">
        <v>379</v>
      </c>
      <c r="D2514" s="102" t="s">
        <v>10023</v>
      </c>
      <c r="E2514" s="102" t="s">
        <v>143</v>
      </c>
      <c r="F2514" s="103" t="s">
        <v>20178</v>
      </c>
      <c r="G2514" s="103" t="s">
        <v>20742</v>
      </c>
      <c r="H2514" s="104" t="s">
        <v>10022</v>
      </c>
      <c r="I2514" s="103" t="s">
        <v>27</v>
      </c>
      <c r="J2514" s="103" t="s">
        <v>30</v>
      </c>
      <c r="K2514" s="103" t="s">
        <v>30</v>
      </c>
      <c r="L2514" s="103" t="s">
        <v>30</v>
      </c>
      <c r="M2514" s="103" t="s">
        <v>30</v>
      </c>
      <c r="N2514" s="103" t="s">
        <v>30</v>
      </c>
      <c r="O2514" s="103" t="s">
        <v>27</v>
      </c>
      <c r="P2514" s="103" t="s">
        <v>1517</v>
      </c>
      <c r="Q2514" s="103" t="s">
        <v>10024</v>
      </c>
      <c r="R2514" s="105">
        <v>18776864463</v>
      </c>
      <c r="S2514" s="103" t="s">
        <v>1517</v>
      </c>
      <c r="T2514" s="103" t="s">
        <v>20277</v>
      </c>
      <c r="U2514" s="106" t="s">
        <v>20599</v>
      </c>
      <c r="V2514" s="105" t="s">
        <v>20817</v>
      </c>
      <c r="W2514" s="107" t="s">
        <v>379</v>
      </c>
      <c r="X2514" t="s">
        <v>1812</v>
      </c>
      <c r="AA2514">
        <f ca="1" t="shared" si="79"/>
        <v>17</v>
      </c>
    </row>
    <row r="2515" spans="1:27">
      <c r="A2515" s="101">
        <v>24</v>
      </c>
      <c r="B2515" s="89" t="str">
        <f t="shared" si="78"/>
        <v>452731200312205422</v>
      </c>
      <c r="C2515" s="89" t="s">
        <v>379</v>
      </c>
      <c r="D2515" s="102" t="s">
        <v>10026</v>
      </c>
      <c r="E2515" s="102" t="s">
        <v>143</v>
      </c>
      <c r="F2515" s="103" t="s">
        <v>20131</v>
      </c>
      <c r="G2515" s="103" t="s">
        <v>20433</v>
      </c>
      <c r="H2515" s="104" t="s">
        <v>10025</v>
      </c>
      <c r="I2515" s="103" t="s">
        <v>30</v>
      </c>
      <c r="J2515" s="103" t="s">
        <v>30</v>
      </c>
      <c r="K2515" s="103" t="s">
        <v>27</v>
      </c>
      <c r="L2515" s="103" t="s">
        <v>30</v>
      </c>
      <c r="M2515" s="103" t="s">
        <v>30</v>
      </c>
      <c r="N2515" s="103" t="s">
        <v>30</v>
      </c>
      <c r="O2515" s="103" t="s">
        <v>27</v>
      </c>
      <c r="P2515" s="103" t="s">
        <v>1517</v>
      </c>
      <c r="Q2515" s="103" t="s">
        <v>1534</v>
      </c>
      <c r="R2515" s="105">
        <v>18707782981</v>
      </c>
      <c r="S2515" s="103" t="s">
        <v>1517</v>
      </c>
      <c r="T2515" s="103" t="s">
        <v>20144</v>
      </c>
      <c r="U2515" s="106" t="s">
        <v>20144</v>
      </c>
      <c r="V2515" s="105" t="s">
        <v>21184</v>
      </c>
      <c r="W2515" s="107" t="s">
        <v>379</v>
      </c>
      <c r="X2515" t="s">
        <v>3557</v>
      </c>
      <c r="AA2515">
        <f ca="1" t="shared" si="79"/>
        <v>17</v>
      </c>
    </row>
    <row r="2516" spans="1:27">
      <c r="A2516" s="101">
        <v>25</v>
      </c>
      <c r="B2516" s="89" t="str">
        <f t="shared" si="78"/>
        <v>451229200108023621</v>
      </c>
      <c r="C2516" s="89" t="s">
        <v>379</v>
      </c>
      <c r="D2516" s="102" t="s">
        <v>10029</v>
      </c>
      <c r="E2516" s="102" t="s">
        <v>143</v>
      </c>
      <c r="F2516" s="103" t="s">
        <v>20178</v>
      </c>
      <c r="G2516" s="103" t="s">
        <v>21038</v>
      </c>
      <c r="H2516" s="104" t="s">
        <v>10028</v>
      </c>
      <c r="I2516" s="103" t="s">
        <v>27</v>
      </c>
      <c r="J2516" s="103" t="s">
        <v>27</v>
      </c>
      <c r="K2516" s="103" t="s">
        <v>27</v>
      </c>
      <c r="L2516" s="103" t="s">
        <v>30</v>
      </c>
      <c r="M2516" s="103" t="s">
        <v>30</v>
      </c>
      <c r="N2516" s="103" t="s">
        <v>30</v>
      </c>
      <c r="O2516" s="103" t="s">
        <v>27</v>
      </c>
      <c r="P2516" s="103" t="s">
        <v>4759</v>
      </c>
      <c r="Q2516" s="103" t="s">
        <v>10031</v>
      </c>
      <c r="R2516" s="105">
        <v>18503023626</v>
      </c>
      <c r="S2516" s="103" t="s">
        <v>1517</v>
      </c>
      <c r="T2516" s="103" t="s">
        <v>20158</v>
      </c>
      <c r="U2516" s="106" t="s">
        <v>20313</v>
      </c>
      <c r="V2516" s="105" t="s">
        <v>22639</v>
      </c>
      <c r="W2516" s="107" t="s">
        <v>379</v>
      </c>
      <c r="X2516" t="s">
        <v>19337</v>
      </c>
      <c r="AA2516">
        <f ca="1" t="shared" si="79"/>
        <v>20</v>
      </c>
    </row>
    <row r="2517" spans="1:27">
      <c r="A2517" s="101">
        <v>26</v>
      </c>
      <c r="B2517" s="89" t="str">
        <f t="shared" si="78"/>
        <v>452731200410206621</v>
      </c>
      <c r="C2517" s="89" t="s">
        <v>379</v>
      </c>
      <c r="D2517" s="102" t="s">
        <v>10033</v>
      </c>
      <c r="E2517" s="102" t="s">
        <v>143</v>
      </c>
      <c r="F2517" s="103" t="s">
        <v>20131</v>
      </c>
      <c r="G2517" s="103" t="s">
        <v>20412</v>
      </c>
      <c r="H2517" s="104" t="s">
        <v>10032</v>
      </c>
      <c r="I2517" s="103" t="s">
        <v>30</v>
      </c>
      <c r="J2517" s="103" t="s">
        <v>30</v>
      </c>
      <c r="K2517" s="103" t="s">
        <v>27</v>
      </c>
      <c r="L2517" s="103" t="s">
        <v>30</v>
      </c>
      <c r="M2517" s="103" t="s">
        <v>30</v>
      </c>
      <c r="N2517" s="103" t="s">
        <v>30</v>
      </c>
      <c r="O2517" s="103" t="s">
        <v>27</v>
      </c>
      <c r="P2517" s="103" t="s">
        <v>4759</v>
      </c>
      <c r="Q2517" s="103" t="s">
        <v>10035</v>
      </c>
      <c r="R2517" s="105" t="s">
        <v>10036</v>
      </c>
      <c r="S2517" s="103" t="s">
        <v>1517</v>
      </c>
      <c r="T2517" s="103" t="s">
        <v>20894</v>
      </c>
      <c r="U2517" s="106" t="s">
        <v>21918</v>
      </c>
      <c r="V2517" s="105" t="s">
        <v>22640</v>
      </c>
      <c r="W2517" s="107" t="s">
        <v>379</v>
      </c>
      <c r="X2517" t="s">
        <v>10034</v>
      </c>
      <c r="AA2517">
        <f ca="1" t="shared" si="79"/>
        <v>16</v>
      </c>
    </row>
    <row r="2518" spans="1:27">
      <c r="A2518" s="101">
        <v>27</v>
      </c>
      <c r="B2518" s="89" t="str">
        <f t="shared" si="78"/>
        <v>451229200201231820</v>
      </c>
      <c r="C2518" s="89" t="s">
        <v>379</v>
      </c>
      <c r="D2518" s="102" t="s">
        <v>10038</v>
      </c>
      <c r="E2518" s="102" t="s">
        <v>143</v>
      </c>
      <c r="F2518" s="103" t="s">
        <v>20178</v>
      </c>
      <c r="G2518" s="103" t="s">
        <v>20175</v>
      </c>
      <c r="H2518" s="104" t="s">
        <v>10037</v>
      </c>
      <c r="I2518" s="103" t="s">
        <v>30</v>
      </c>
      <c r="J2518" s="103" t="s">
        <v>30</v>
      </c>
      <c r="K2518" s="103" t="s">
        <v>30</v>
      </c>
      <c r="L2518" s="103" t="s">
        <v>30</v>
      </c>
      <c r="M2518" s="103" t="s">
        <v>30</v>
      </c>
      <c r="N2518" s="103" t="s">
        <v>30</v>
      </c>
      <c r="O2518" s="103" t="s">
        <v>27</v>
      </c>
      <c r="P2518" s="103" t="s">
        <v>1517</v>
      </c>
      <c r="Q2518" s="103" t="s">
        <v>10039</v>
      </c>
      <c r="R2518" s="105">
        <v>13407754948</v>
      </c>
      <c r="S2518" s="103" t="s">
        <v>1517</v>
      </c>
      <c r="T2518" s="103" t="s">
        <v>20208</v>
      </c>
      <c r="U2518" s="106" t="s">
        <v>21010</v>
      </c>
      <c r="V2518" s="105" t="s">
        <v>20670</v>
      </c>
      <c r="W2518" s="107" t="s">
        <v>379</v>
      </c>
      <c r="X2518" t="s">
        <v>2568</v>
      </c>
      <c r="AA2518">
        <f ca="1" t="shared" si="79"/>
        <v>19</v>
      </c>
    </row>
    <row r="2519" spans="1:27">
      <c r="A2519" s="101">
        <v>28</v>
      </c>
      <c r="B2519" s="89" t="str">
        <f t="shared" si="78"/>
        <v>451229200411034526</v>
      </c>
      <c r="C2519" s="89" t="s">
        <v>379</v>
      </c>
      <c r="D2519" s="102" t="s">
        <v>10041</v>
      </c>
      <c r="E2519" s="102" t="s">
        <v>143</v>
      </c>
      <c r="F2519" s="103" t="s">
        <v>20178</v>
      </c>
      <c r="G2519" s="103" t="s">
        <v>20823</v>
      </c>
      <c r="H2519" s="104" t="s">
        <v>10040</v>
      </c>
      <c r="I2519" s="103" t="s">
        <v>27</v>
      </c>
      <c r="J2519" s="103" t="s">
        <v>30</v>
      </c>
      <c r="K2519" s="103" t="s">
        <v>30</v>
      </c>
      <c r="L2519" s="103" t="s">
        <v>30</v>
      </c>
      <c r="M2519" s="103" t="s">
        <v>30</v>
      </c>
      <c r="N2519" s="103" t="s">
        <v>30</v>
      </c>
      <c r="O2519" s="103" t="s">
        <v>27</v>
      </c>
      <c r="P2519" s="103" t="s">
        <v>1517</v>
      </c>
      <c r="Q2519" s="103" t="s">
        <v>3798</v>
      </c>
      <c r="R2519" s="105">
        <v>18278866049</v>
      </c>
      <c r="S2519" s="103" t="s">
        <v>1517</v>
      </c>
      <c r="T2519" s="103" t="s">
        <v>20211</v>
      </c>
      <c r="U2519" s="106" t="s">
        <v>20726</v>
      </c>
      <c r="V2519" s="105" t="s">
        <v>20362</v>
      </c>
      <c r="W2519" s="107" t="s">
        <v>379</v>
      </c>
      <c r="X2519" t="s">
        <v>3797</v>
      </c>
      <c r="AA2519">
        <f ca="1" t="shared" si="79"/>
        <v>16</v>
      </c>
    </row>
    <row r="2520" spans="1:27">
      <c r="A2520" s="101">
        <v>29</v>
      </c>
      <c r="B2520" s="89" t="str">
        <f t="shared" si="78"/>
        <v>452731200312153917</v>
      </c>
      <c r="C2520" s="89" t="s">
        <v>379</v>
      </c>
      <c r="D2520" s="102" t="s">
        <v>10043</v>
      </c>
      <c r="E2520" s="102" t="s">
        <v>24</v>
      </c>
      <c r="F2520" s="103" t="s">
        <v>20131</v>
      </c>
      <c r="G2520" s="103" t="s">
        <v>20433</v>
      </c>
      <c r="H2520" s="104" t="s">
        <v>10042</v>
      </c>
      <c r="I2520" s="103" t="s">
        <v>30</v>
      </c>
      <c r="J2520" s="103" t="s">
        <v>30</v>
      </c>
      <c r="K2520" s="103" t="s">
        <v>27</v>
      </c>
      <c r="L2520" s="103" t="s">
        <v>30</v>
      </c>
      <c r="M2520" s="103" t="s">
        <v>27</v>
      </c>
      <c r="N2520" s="103" t="s">
        <v>30</v>
      </c>
      <c r="O2520" s="103" t="s">
        <v>27</v>
      </c>
      <c r="P2520" s="103" t="s">
        <v>1517</v>
      </c>
      <c r="Q2520" s="103" t="s">
        <v>10045</v>
      </c>
      <c r="R2520" s="105">
        <v>15015286063</v>
      </c>
      <c r="S2520" s="103" t="s">
        <v>1517</v>
      </c>
      <c r="T2520" s="103" t="s">
        <v>20140</v>
      </c>
      <c r="U2520" s="106" t="s">
        <v>20451</v>
      </c>
      <c r="V2520" s="105" t="s">
        <v>22641</v>
      </c>
      <c r="W2520" s="107" t="s">
        <v>379</v>
      </c>
      <c r="X2520" t="s">
        <v>10044</v>
      </c>
      <c r="AA2520">
        <f ca="1" t="shared" si="79"/>
        <v>17</v>
      </c>
    </row>
    <row r="2521" spans="1:27">
      <c r="A2521" s="101">
        <v>30</v>
      </c>
      <c r="B2521" s="89" t="str">
        <f t="shared" si="78"/>
        <v>451229200310253623</v>
      </c>
      <c r="C2521" s="89" t="s">
        <v>379</v>
      </c>
      <c r="D2521" s="102" t="s">
        <v>10047</v>
      </c>
      <c r="E2521" s="102" t="s">
        <v>143</v>
      </c>
      <c r="F2521" s="103" t="s">
        <v>20205</v>
      </c>
      <c r="G2521" s="103" t="s">
        <v>20307</v>
      </c>
      <c r="H2521" s="104" t="s">
        <v>10046</v>
      </c>
      <c r="I2521" s="103" t="s">
        <v>30</v>
      </c>
      <c r="J2521" s="103" t="s">
        <v>30</v>
      </c>
      <c r="K2521" s="103" t="s">
        <v>30</v>
      </c>
      <c r="L2521" s="103" t="s">
        <v>30</v>
      </c>
      <c r="M2521" s="103" t="s">
        <v>27</v>
      </c>
      <c r="N2521" s="103" t="s">
        <v>30</v>
      </c>
      <c r="O2521" s="103" t="s">
        <v>27</v>
      </c>
      <c r="P2521" s="103" t="s">
        <v>1517</v>
      </c>
      <c r="Q2521" s="103" t="s">
        <v>10048</v>
      </c>
      <c r="R2521" s="105">
        <v>15820381231</v>
      </c>
      <c r="S2521" s="103" t="s">
        <v>1517</v>
      </c>
      <c r="T2521" s="103" t="s">
        <v>20158</v>
      </c>
      <c r="U2521" s="106" t="s">
        <v>20638</v>
      </c>
      <c r="V2521" s="105" t="s">
        <v>21043</v>
      </c>
      <c r="W2521" s="107" t="s">
        <v>379</v>
      </c>
      <c r="X2521" t="s">
        <v>17966</v>
      </c>
      <c r="AA2521">
        <f ca="1" t="shared" si="79"/>
        <v>17</v>
      </c>
    </row>
    <row r="2522" spans="1:27">
      <c r="A2522" s="101">
        <v>31</v>
      </c>
      <c r="B2522" s="89" t="str">
        <f t="shared" si="78"/>
        <v>452731200306040625</v>
      </c>
      <c r="C2522" s="89" t="s">
        <v>379</v>
      </c>
      <c r="D2522" s="102" t="s">
        <v>10050</v>
      </c>
      <c r="E2522" s="102" t="s">
        <v>143</v>
      </c>
      <c r="F2522" s="103" t="s">
        <v>20178</v>
      </c>
      <c r="G2522" s="103" t="s">
        <v>20229</v>
      </c>
      <c r="H2522" s="104" t="s">
        <v>10049</v>
      </c>
      <c r="I2522" s="103" t="s">
        <v>30</v>
      </c>
      <c r="J2522" s="103" t="s">
        <v>30</v>
      </c>
      <c r="K2522" s="103" t="s">
        <v>30</v>
      </c>
      <c r="L2522" s="103" t="s">
        <v>30</v>
      </c>
      <c r="M2522" s="103" t="s">
        <v>30</v>
      </c>
      <c r="N2522" s="103" t="s">
        <v>30</v>
      </c>
      <c r="O2522" s="103" t="s">
        <v>27</v>
      </c>
      <c r="P2522" s="103" t="s">
        <v>1517</v>
      </c>
      <c r="Q2522" s="103" t="s">
        <v>10051</v>
      </c>
      <c r="R2522" s="105">
        <v>17344524642</v>
      </c>
      <c r="S2522" s="103" t="s">
        <v>1517</v>
      </c>
      <c r="T2522" s="103" t="s">
        <v>99</v>
      </c>
      <c r="U2522" s="106" t="s">
        <v>20868</v>
      </c>
      <c r="V2522" s="105" t="s">
        <v>22118</v>
      </c>
      <c r="W2522" s="107" t="s">
        <v>379</v>
      </c>
      <c r="X2522" t="s">
        <v>19338</v>
      </c>
      <c r="AA2522">
        <f ca="1" t="shared" si="79"/>
        <v>18</v>
      </c>
    </row>
    <row r="2523" spans="1:27">
      <c r="A2523" s="101">
        <v>32</v>
      </c>
      <c r="B2523" s="89" t="str">
        <f t="shared" si="78"/>
        <v>451229200111123623</v>
      </c>
      <c r="C2523" s="89" t="s">
        <v>379</v>
      </c>
      <c r="D2523" s="102" t="s">
        <v>10053</v>
      </c>
      <c r="E2523" s="102" t="s">
        <v>143</v>
      </c>
      <c r="F2523" s="103" t="s">
        <v>20178</v>
      </c>
      <c r="G2523" s="103" t="s">
        <v>20222</v>
      </c>
      <c r="H2523" s="104" t="s">
        <v>10052</v>
      </c>
      <c r="I2523" s="103" t="s">
        <v>27</v>
      </c>
      <c r="J2523" s="103" t="s">
        <v>30</v>
      </c>
      <c r="K2523" s="103" t="s">
        <v>27</v>
      </c>
      <c r="L2523" s="103" t="s">
        <v>30</v>
      </c>
      <c r="M2523" s="103" t="s">
        <v>30</v>
      </c>
      <c r="N2523" s="103" t="s">
        <v>27</v>
      </c>
      <c r="O2523" s="103" t="s">
        <v>27</v>
      </c>
      <c r="P2523" s="103" t="s">
        <v>20158</v>
      </c>
      <c r="Q2523" s="103" t="s">
        <v>10054</v>
      </c>
      <c r="R2523" s="105">
        <v>17776181216</v>
      </c>
      <c r="S2523" s="103" t="s">
        <v>8322</v>
      </c>
      <c r="T2523" s="103" t="s">
        <v>81</v>
      </c>
      <c r="U2523" s="106" t="s">
        <v>20313</v>
      </c>
      <c r="V2523" s="105" t="s">
        <v>22642</v>
      </c>
      <c r="W2523" s="107" t="s">
        <v>379</v>
      </c>
      <c r="X2523" t="s">
        <v>19339</v>
      </c>
      <c r="AA2523">
        <f ca="1" t="shared" si="79"/>
        <v>19</v>
      </c>
    </row>
    <row r="2524" spans="1:27">
      <c r="A2524" s="101">
        <v>33</v>
      </c>
      <c r="B2524" s="89" t="str">
        <f t="shared" si="78"/>
        <v>451229200301091239</v>
      </c>
      <c r="C2524" s="89" t="s">
        <v>379</v>
      </c>
      <c r="D2524" s="102" t="s">
        <v>10056</v>
      </c>
      <c r="E2524" s="102" t="s">
        <v>24</v>
      </c>
      <c r="F2524" s="103" t="s">
        <v>20131</v>
      </c>
      <c r="G2524" s="103" t="s">
        <v>20157</v>
      </c>
      <c r="H2524" s="104" t="s">
        <v>10055</v>
      </c>
      <c r="I2524" s="103" t="s">
        <v>30</v>
      </c>
      <c r="J2524" s="103" t="s">
        <v>30</v>
      </c>
      <c r="K2524" s="103" t="s">
        <v>30</v>
      </c>
      <c r="L2524" s="103" t="s">
        <v>30</v>
      </c>
      <c r="M2524" s="103" t="s">
        <v>30</v>
      </c>
      <c r="N2524" s="103" t="s">
        <v>30</v>
      </c>
      <c r="O2524" s="103" t="s">
        <v>27</v>
      </c>
      <c r="P2524" s="103" t="s">
        <v>1517</v>
      </c>
      <c r="Q2524" s="103" t="s">
        <v>10058</v>
      </c>
      <c r="R2524" s="105">
        <v>15177388829</v>
      </c>
      <c r="S2524" s="103" t="s">
        <v>1517</v>
      </c>
      <c r="T2524" s="103" t="s">
        <v>20169</v>
      </c>
      <c r="U2524" s="106" t="s">
        <v>20176</v>
      </c>
      <c r="V2524" s="105" t="s">
        <v>20518</v>
      </c>
      <c r="W2524" s="107" t="s">
        <v>379</v>
      </c>
      <c r="X2524" t="s">
        <v>19340</v>
      </c>
      <c r="AA2524">
        <f ca="1" t="shared" si="79"/>
        <v>18</v>
      </c>
    </row>
    <row r="2525" spans="1:27">
      <c r="A2525" s="101">
        <v>34</v>
      </c>
      <c r="B2525" s="89" t="str">
        <f t="shared" si="78"/>
        <v>452731200404115416</v>
      </c>
      <c r="C2525" s="89" t="s">
        <v>379</v>
      </c>
      <c r="D2525" s="102" t="s">
        <v>10060</v>
      </c>
      <c r="E2525" s="102" t="s">
        <v>24</v>
      </c>
      <c r="F2525" s="103" t="s">
        <v>20131</v>
      </c>
      <c r="G2525" s="103" t="s">
        <v>20255</v>
      </c>
      <c r="H2525" s="104" t="s">
        <v>10059</v>
      </c>
      <c r="I2525" s="103" t="s">
        <v>30</v>
      </c>
      <c r="J2525" s="103" t="s">
        <v>30</v>
      </c>
      <c r="K2525" s="103" t="s">
        <v>30</v>
      </c>
      <c r="L2525" s="103" t="s">
        <v>30</v>
      </c>
      <c r="M2525" s="103" t="s">
        <v>30</v>
      </c>
      <c r="N2525" s="103" t="s">
        <v>30</v>
      </c>
      <c r="O2525" s="103" t="s">
        <v>27</v>
      </c>
      <c r="P2525" s="103" t="s">
        <v>1517</v>
      </c>
      <c r="Q2525" s="103" t="s">
        <v>2490</v>
      </c>
      <c r="R2525" s="105">
        <v>17777939136</v>
      </c>
      <c r="S2525" s="103" t="s">
        <v>1517</v>
      </c>
      <c r="T2525" s="103" t="s">
        <v>20144</v>
      </c>
      <c r="U2525" s="106" t="s">
        <v>20619</v>
      </c>
      <c r="V2525" s="105" t="s">
        <v>21231</v>
      </c>
      <c r="W2525" s="107" t="s">
        <v>379</v>
      </c>
      <c r="X2525" t="s">
        <v>3432</v>
      </c>
      <c r="AA2525">
        <f ca="1" t="shared" si="79"/>
        <v>17</v>
      </c>
    </row>
    <row r="2526" spans="1:27">
      <c r="A2526" s="101">
        <v>35</v>
      </c>
      <c r="B2526" s="89" t="str">
        <f t="shared" si="78"/>
        <v>451229200303291234</v>
      </c>
      <c r="C2526" s="89" t="s">
        <v>379</v>
      </c>
      <c r="D2526" s="102" t="s">
        <v>10063</v>
      </c>
      <c r="E2526" s="102" t="s">
        <v>24</v>
      </c>
      <c r="F2526" s="103" t="s">
        <v>20131</v>
      </c>
      <c r="G2526" s="103" t="s">
        <v>20202</v>
      </c>
      <c r="H2526" s="104" t="s">
        <v>10062</v>
      </c>
      <c r="I2526" s="103" t="s">
        <v>30</v>
      </c>
      <c r="J2526" s="103" t="s">
        <v>30</v>
      </c>
      <c r="K2526" s="103" t="s">
        <v>30</v>
      </c>
      <c r="L2526" s="103" t="s">
        <v>30</v>
      </c>
      <c r="M2526" s="103" t="s">
        <v>27</v>
      </c>
      <c r="N2526" s="103" t="s">
        <v>30</v>
      </c>
      <c r="O2526" s="103" t="s">
        <v>27</v>
      </c>
      <c r="P2526" s="103" t="s">
        <v>1517</v>
      </c>
      <c r="Q2526" s="103" t="s">
        <v>10065</v>
      </c>
      <c r="R2526" s="105">
        <v>18174937658</v>
      </c>
      <c r="S2526" s="103" t="s">
        <v>1517</v>
      </c>
      <c r="T2526" s="103" t="s">
        <v>20169</v>
      </c>
      <c r="U2526" s="106" t="s">
        <v>20176</v>
      </c>
      <c r="V2526" s="105" t="s">
        <v>20657</v>
      </c>
      <c r="W2526" s="107" t="s">
        <v>379</v>
      </c>
      <c r="X2526" t="s">
        <v>19341</v>
      </c>
      <c r="AA2526">
        <f ca="1" t="shared" si="79"/>
        <v>18</v>
      </c>
    </row>
    <row r="2527" spans="1:27">
      <c r="A2527" s="101">
        <v>36</v>
      </c>
      <c r="B2527" s="89" t="str">
        <f t="shared" si="78"/>
        <v>452731200301262421</v>
      </c>
      <c r="C2527" s="89" t="s">
        <v>379</v>
      </c>
      <c r="D2527" s="102" t="s">
        <v>10067</v>
      </c>
      <c r="E2527" s="102" t="s">
        <v>143</v>
      </c>
      <c r="F2527" s="103" t="s">
        <v>20131</v>
      </c>
      <c r="G2527" s="103" t="s">
        <v>20157</v>
      </c>
      <c r="H2527" s="104" t="s">
        <v>10066</v>
      </c>
      <c r="I2527" s="103" t="s">
        <v>27</v>
      </c>
      <c r="J2527" s="103" t="s">
        <v>30</v>
      </c>
      <c r="K2527" s="103" t="s">
        <v>30</v>
      </c>
      <c r="L2527" s="103" t="s">
        <v>30</v>
      </c>
      <c r="M2527" s="103" t="s">
        <v>30</v>
      </c>
      <c r="N2527" s="103" t="s">
        <v>30</v>
      </c>
      <c r="O2527" s="103" t="s">
        <v>27</v>
      </c>
      <c r="P2527" s="103" t="s">
        <v>1517</v>
      </c>
      <c r="Q2527" s="103" t="s">
        <v>10068</v>
      </c>
      <c r="R2527" s="105">
        <v>13481866069</v>
      </c>
      <c r="S2527" s="103" t="s">
        <v>1517</v>
      </c>
      <c r="T2527" s="103" t="s">
        <v>20191</v>
      </c>
      <c r="U2527" s="106" t="s">
        <v>20361</v>
      </c>
      <c r="V2527" s="105" t="s">
        <v>22595</v>
      </c>
      <c r="W2527" s="107" t="s">
        <v>379</v>
      </c>
      <c r="X2527" t="s">
        <v>9850</v>
      </c>
      <c r="AA2527">
        <f ca="1" t="shared" si="79"/>
        <v>18</v>
      </c>
    </row>
    <row r="2528" spans="1:27">
      <c r="A2528" s="101">
        <v>37</v>
      </c>
      <c r="B2528" s="89" t="str">
        <f t="shared" si="78"/>
        <v>451229200412222422</v>
      </c>
      <c r="C2528" s="89" t="s">
        <v>379</v>
      </c>
      <c r="D2528" s="102" t="s">
        <v>10070</v>
      </c>
      <c r="E2528" s="102" t="s">
        <v>143</v>
      </c>
      <c r="F2528" s="103" t="s">
        <v>20178</v>
      </c>
      <c r="G2528" s="103" t="s">
        <v>20996</v>
      </c>
      <c r="H2528" s="104" t="s">
        <v>10069</v>
      </c>
      <c r="I2528" s="103" t="s">
        <v>30</v>
      </c>
      <c r="J2528" s="103" t="s">
        <v>30</v>
      </c>
      <c r="K2528" s="103" t="s">
        <v>30</v>
      </c>
      <c r="L2528" s="103" t="s">
        <v>30</v>
      </c>
      <c r="M2528" s="103" t="s">
        <v>30</v>
      </c>
      <c r="N2528" s="103" t="s">
        <v>30</v>
      </c>
      <c r="O2528" s="103" t="s">
        <v>27</v>
      </c>
      <c r="P2528" s="103" t="s">
        <v>20191</v>
      </c>
      <c r="Q2528" s="103" t="s">
        <v>10072</v>
      </c>
      <c r="R2528" s="105">
        <v>13367588341</v>
      </c>
      <c r="S2528" s="103" t="s">
        <v>1517</v>
      </c>
      <c r="T2528" s="103" t="s">
        <v>20191</v>
      </c>
      <c r="U2528" s="106" t="s">
        <v>21360</v>
      </c>
      <c r="V2528" s="105" t="s">
        <v>20514</v>
      </c>
      <c r="W2528" s="107" t="s">
        <v>379</v>
      </c>
      <c r="X2528" t="s">
        <v>10071</v>
      </c>
      <c r="AA2528">
        <f ca="1" t="shared" si="79"/>
        <v>16</v>
      </c>
    </row>
    <row r="2529" spans="1:27">
      <c r="A2529" s="101">
        <v>38</v>
      </c>
      <c r="B2529" s="89" t="str">
        <f t="shared" si="78"/>
        <v>452731200308070318</v>
      </c>
      <c r="C2529" s="89" t="s">
        <v>379</v>
      </c>
      <c r="D2529" s="102" t="s">
        <v>10075</v>
      </c>
      <c r="E2529" s="102" t="s">
        <v>24</v>
      </c>
      <c r="F2529" s="103" t="s">
        <v>20131</v>
      </c>
      <c r="G2529" s="103" t="s">
        <v>20163</v>
      </c>
      <c r="H2529" s="104" t="s">
        <v>10074</v>
      </c>
      <c r="I2529" s="103" t="s">
        <v>30</v>
      </c>
      <c r="J2529" s="103" t="s">
        <v>30</v>
      </c>
      <c r="K2529" s="103" t="s">
        <v>30</v>
      </c>
      <c r="L2529" s="103" t="s">
        <v>30</v>
      </c>
      <c r="M2529" s="103" t="s">
        <v>30</v>
      </c>
      <c r="N2529" s="103" t="s">
        <v>30</v>
      </c>
      <c r="O2529" s="103" t="s">
        <v>27</v>
      </c>
      <c r="P2529" s="103" t="s">
        <v>20280</v>
      </c>
      <c r="Q2529" s="103" t="s">
        <v>10077</v>
      </c>
      <c r="R2529" s="105">
        <v>13692150601</v>
      </c>
      <c r="S2529" s="103" t="s">
        <v>1517</v>
      </c>
      <c r="T2529" s="103" t="s">
        <v>20280</v>
      </c>
      <c r="U2529" s="106" t="s">
        <v>20333</v>
      </c>
      <c r="V2529" s="105" t="s">
        <v>22643</v>
      </c>
      <c r="W2529" s="107" t="s">
        <v>379</v>
      </c>
      <c r="X2529" t="s">
        <v>10076</v>
      </c>
      <c r="AA2529">
        <f ca="1" t="shared" si="79"/>
        <v>18</v>
      </c>
    </row>
    <row r="2530" spans="1:27">
      <c r="A2530" s="101">
        <v>39</v>
      </c>
      <c r="B2530" s="89" t="str">
        <f t="shared" si="78"/>
        <v>452731200310022411</v>
      </c>
      <c r="C2530" s="89" t="s">
        <v>379</v>
      </c>
      <c r="D2530" s="102" t="s">
        <v>10079</v>
      </c>
      <c r="E2530" s="102" t="s">
        <v>24</v>
      </c>
      <c r="F2530" s="103" t="s">
        <v>20205</v>
      </c>
      <c r="G2530" s="103" t="s">
        <v>20307</v>
      </c>
      <c r="H2530" s="104" t="s">
        <v>10078</v>
      </c>
      <c r="I2530" s="103" t="s">
        <v>27</v>
      </c>
      <c r="J2530" s="103" t="s">
        <v>30</v>
      </c>
      <c r="K2530" s="103" t="s">
        <v>30</v>
      </c>
      <c r="L2530" s="103" t="s">
        <v>30</v>
      </c>
      <c r="M2530" s="103" t="s">
        <v>30</v>
      </c>
      <c r="N2530" s="103" t="s">
        <v>30</v>
      </c>
      <c r="O2530" s="103" t="s">
        <v>27</v>
      </c>
      <c r="P2530" s="103" t="s">
        <v>1517</v>
      </c>
      <c r="Q2530" s="103" t="s">
        <v>10081</v>
      </c>
      <c r="R2530" s="105">
        <v>13768182798</v>
      </c>
      <c r="S2530" s="103" t="s">
        <v>1517</v>
      </c>
      <c r="T2530" s="103" t="s">
        <v>20191</v>
      </c>
      <c r="U2530" s="106" t="s">
        <v>20349</v>
      </c>
      <c r="V2530" s="105" t="s">
        <v>22644</v>
      </c>
      <c r="W2530" s="107" t="s">
        <v>379</v>
      </c>
      <c r="X2530" t="s">
        <v>22645</v>
      </c>
      <c r="AA2530">
        <f ca="1" t="shared" si="79"/>
        <v>17</v>
      </c>
    </row>
    <row r="2531" spans="1:27">
      <c r="A2531" s="101">
        <v>40</v>
      </c>
      <c r="B2531" s="89" t="str">
        <f t="shared" si="78"/>
        <v>452731200309260922</v>
      </c>
      <c r="C2531" s="89" t="s">
        <v>379</v>
      </c>
      <c r="D2531" s="102" t="s">
        <v>5666</v>
      </c>
      <c r="E2531" s="102" t="s">
        <v>143</v>
      </c>
      <c r="F2531" s="103" t="s">
        <v>20131</v>
      </c>
      <c r="G2531" s="103" t="s">
        <v>20168</v>
      </c>
      <c r="H2531" s="104" t="s">
        <v>10082</v>
      </c>
      <c r="I2531" s="103" t="s">
        <v>27</v>
      </c>
      <c r="J2531" s="103" t="s">
        <v>30</v>
      </c>
      <c r="K2531" s="103" t="s">
        <v>30</v>
      </c>
      <c r="L2531" s="103" t="s">
        <v>27</v>
      </c>
      <c r="M2531" s="103" t="s">
        <v>30</v>
      </c>
      <c r="N2531" s="103" t="s">
        <v>30</v>
      </c>
      <c r="O2531" s="103" t="s">
        <v>27</v>
      </c>
      <c r="P2531" s="103" t="s">
        <v>4759</v>
      </c>
      <c r="Q2531" s="103" t="s">
        <v>10083</v>
      </c>
      <c r="R2531" s="105">
        <v>18707784709</v>
      </c>
      <c r="S2531" s="103" t="s">
        <v>1517</v>
      </c>
      <c r="T2531" s="103" t="s">
        <v>20151</v>
      </c>
      <c r="U2531" s="106" t="s">
        <v>20152</v>
      </c>
      <c r="V2531" s="105" t="s">
        <v>22646</v>
      </c>
      <c r="W2531" s="107" t="s">
        <v>379</v>
      </c>
      <c r="X2531" t="s">
        <v>22647</v>
      </c>
      <c r="AA2531">
        <f ca="1" t="shared" si="79"/>
        <v>17</v>
      </c>
    </row>
    <row r="2532" spans="1:27">
      <c r="A2532" s="101">
        <v>41</v>
      </c>
      <c r="B2532" s="89" t="str">
        <f t="shared" si="78"/>
        <v>452731200208100014</v>
      </c>
      <c r="C2532" s="89" t="s">
        <v>379</v>
      </c>
      <c r="D2532" s="102" t="s">
        <v>10085</v>
      </c>
      <c r="E2532" s="102" t="s">
        <v>24</v>
      </c>
      <c r="F2532" s="103" t="s">
        <v>20131</v>
      </c>
      <c r="G2532" s="103" t="s">
        <v>20182</v>
      </c>
      <c r="H2532" s="104" t="s">
        <v>10084</v>
      </c>
      <c r="I2532" s="103" t="s">
        <v>30</v>
      </c>
      <c r="J2532" s="103" t="s">
        <v>27</v>
      </c>
      <c r="K2532" s="103" t="s">
        <v>30</v>
      </c>
      <c r="L2532" s="103" t="s">
        <v>30</v>
      </c>
      <c r="M2532" s="103" t="s">
        <v>30</v>
      </c>
      <c r="N2532" s="103" t="s">
        <v>30</v>
      </c>
      <c r="O2532" s="103" t="s">
        <v>27</v>
      </c>
      <c r="P2532" s="103" t="s">
        <v>1517</v>
      </c>
      <c r="Q2532" s="103" t="s">
        <v>10087</v>
      </c>
      <c r="R2532" s="105">
        <v>17307781369</v>
      </c>
      <c r="S2532" s="103" t="s">
        <v>1517</v>
      </c>
      <c r="T2532" s="103" t="s">
        <v>20137</v>
      </c>
      <c r="U2532" s="106" t="s">
        <v>21705</v>
      </c>
      <c r="V2532" s="105" t="s">
        <v>22648</v>
      </c>
      <c r="W2532" s="107" t="s">
        <v>379</v>
      </c>
      <c r="X2532" t="s">
        <v>10086</v>
      </c>
      <c r="AA2532">
        <f ca="1" t="shared" si="79"/>
        <v>19</v>
      </c>
    </row>
    <row r="2533" spans="1:27">
      <c r="A2533" s="101">
        <v>42</v>
      </c>
      <c r="B2533" s="89" t="str">
        <f t="shared" si="78"/>
        <v>45122920031218182X</v>
      </c>
      <c r="C2533" s="89" t="s">
        <v>379</v>
      </c>
      <c r="D2533" s="102" t="s">
        <v>10090</v>
      </c>
      <c r="E2533" s="102" t="s">
        <v>143</v>
      </c>
      <c r="F2533" s="103" t="s">
        <v>20131</v>
      </c>
      <c r="G2533" s="103" t="s">
        <v>20433</v>
      </c>
      <c r="H2533" s="104" t="s">
        <v>10089</v>
      </c>
      <c r="I2533" s="103" t="s">
        <v>30</v>
      </c>
      <c r="J2533" s="103" t="s">
        <v>30</v>
      </c>
      <c r="K2533" s="103" t="s">
        <v>30</v>
      </c>
      <c r="L2533" s="103" t="s">
        <v>30</v>
      </c>
      <c r="M2533" s="103" t="s">
        <v>30</v>
      </c>
      <c r="N2533" s="103" t="s">
        <v>30</v>
      </c>
      <c r="O2533" s="103" t="s">
        <v>27</v>
      </c>
      <c r="P2533" s="103" t="s">
        <v>1517</v>
      </c>
      <c r="Q2533" s="103" t="s">
        <v>10092</v>
      </c>
      <c r="R2533" s="105">
        <v>13517585465</v>
      </c>
      <c r="S2533" s="103" t="s">
        <v>1517</v>
      </c>
      <c r="T2533" s="103" t="s">
        <v>20208</v>
      </c>
      <c r="U2533" s="106" t="s">
        <v>20343</v>
      </c>
      <c r="V2533" s="105" t="s">
        <v>22649</v>
      </c>
      <c r="W2533" s="107" t="s">
        <v>379</v>
      </c>
      <c r="X2533" t="s">
        <v>10091</v>
      </c>
      <c r="AA2533">
        <f ca="1" t="shared" si="79"/>
        <v>17</v>
      </c>
    </row>
    <row r="2534" spans="1:27">
      <c r="A2534" s="101">
        <v>43</v>
      </c>
      <c r="B2534" s="89" t="str">
        <f t="shared" si="78"/>
        <v>451229200209190023</v>
      </c>
      <c r="C2534" s="89" t="s">
        <v>379</v>
      </c>
      <c r="D2534" s="102" t="s">
        <v>10094</v>
      </c>
      <c r="E2534" s="102" t="s">
        <v>143</v>
      </c>
      <c r="F2534" s="103" t="s">
        <v>20131</v>
      </c>
      <c r="G2534" s="103" t="s">
        <v>20143</v>
      </c>
      <c r="H2534" s="104" t="s">
        <v>10093</v>
      </c>
      <c r="I2534" s="103" t="s">
        <v>27</v>
      </c>
      <c r="J2534" s="103" t="s">
        <v>30</v>
      </c>
      <c r="K2534" s="103" t="s">
        <v>30</v>
      </c>
      <c r="L2534" s="103" t="s">
        <v>30</v>
      </c>
      <c r="M2534" s="103" t="s">
        <v>30</v>
      </c>
      <c r="N2534" s="103" t="s">
        <v>30</v>
      </c>
      <c r="O2534" s="103" t="s">
        <v>27</v>
      </c>
      <c r="P2534" s="103" t="s">
        <v>1517</v>
      </c>
      <c r="Q2534" s="103" t="s">
        <v>10095</v>
      </c>
      <c r="R2534" s="105" t="s">
        <v>10096</v>
      </c>
      <c r="S2534" s="103" t="s">
        <v>1517</v>
      </c>
      <c r="T2534" s="103" t="s">
        <v>1517</v>
      </c>
      <c r="U2534" s="106" t="s">
        <v>20283</v>
      </c>
      <c r="V2534" s="105" t="s">
        <v>22650</v>
      </c>
      <c r="W2534" s="107" t="s">
        <v>379</v>
      </c>
      <c r="X2534" t="s">
        <v>19342</v>
      </c>
      <c r="AA2534">
        <f ca="1" t="shared" si="79"/>
        <v>18</v>
      </c>
    </row>
    <row r="2535" spans="1:27">
      <c r="A2535" s="101">
        <v>44</v>
      </c>
      <c r="B2535" s="89" t="str">
        <f t="shared" si="78"/>
        <v>451229200309022748</v>
      </c>
      <c r="C2535" s="89" t="s">
        <v>379</v>
      </c>
      <c r="D2535" s="102" t="s">
        <v>10098</v>
      </c>
      <c r="E2535" s="102" t="s">
        <v>143</v>
      </c>
      <c r="F2535" s="103" t="s">
        <v>20178</v>
      </c>
      <c r="G2535" s="103" t="s">
        <v>20168</v>
      </c>
      <c r="H2535" s="104" t="s">
        <v>10097</v>
      </c>
      <c r="I2535" s="103" t="s">
        <v>27</v>
      </c>
      <c r="J2535" s="103" t="s">
        <v>30</v>
      </c>
      <c r="K2535" s="103" t="s">
        <v>30</v>
      </c>
      <c r="L2535" s="103" t="s">
        <v>30</v>
      </c>
      <c r="M2535" s="103" t="s">
        <v>30</v>
      </c>
      <c r="N2535" s="103" t="s">
        <v>30</v>
      </c>
      <c r="O2535" s="103" t="s">
        <v>27</v>
      </c>
      <c r="P2535" s="103" t="s">
        <v>1517</v>
      </c>
      <c r="Q2535" s="103" t="s">
        <v>10100</v>
      </c>
      <c r="R2535" s="105">
        <v>18378887235</v>
      </c>
      <c r="S2535" s="103" t="s">
        <v>1517</v>
      </c>
      <c r="T2535" s="103" t="s">
        <v>20277</v>
      </c>
      <c r="U2535" s="106" t="s">
        <v>20599</v>
      </c>
      <c r="V2535" s="105" t="s">
        <v>22651</v>
      </c>
      <c r="W2535" s="107" t="s">
        <v>379</v>
      </c>
      <c r="X2535" t="s">
        <v>10099</v>
      </c>
      <c r="AA2535">
        <f ca="1" t="shared" si="79"/>
        <v>17</v>
      </c>
    </row>
    <row r="2536" spans="1:27">
      <c r="A2536" s="101">
        <v>45</v>
      </c>
      <c r="B2536" s="89" t="str">
        <f t="shared" si="78"/>
        <v>451229200012242723</v>
      </c>
      <c r="C2536" s="89" t="s">
        <v>379</v>
      </c>
      <c r="D2536" s="102" t="s">
        <v>10102</v>
      </c>
      <c r="E2536" s="102" t="s">
        <v>143</v>
      </c>
      <c r="F2536" s="103" t="s">
        <v>20178</v>
      </c>
      <c r="G2536" s="103" t="s">
        <v>20225</v>
      </c>
      <c r="H2536" s="104" t="s">
        <v>10101</v>
      </c>
      <c r="I2536" s="103" t="s">
        <v>27</v>
      </c>
      <c r="J2536" s="103" t="s">
        <v>27</v>
      </c>
      <c r="K2536" s="103" t="s">
        <v>30</v>
      </c>
      <c r="L2536" s="103" t="s">
        <v>30</v>
      </c>
      <c r="M2536" s="103" t="s">
        <v>30</v>
      </c>
      <c r="N2536" s="103" t="s">
        <v>30</v>
      </c>
      <c r="O2536" s="103" t="s">
        <v>27</v>
      </c>
      <c r="P2536" s="103" t="s">
        <v>1517</v>
      </c>
      <c r="Q2536" s="103" t="s">
        <v>10104</v>
      </c>
      <c r="R2536" s="105">
        <v>19127174937</v>
      </c>
      <c r="S2536" s="103" t="s">
        <v>1517</v>
      </c>
      <c r="T2536" s="103" t="s">
        <v>20277</v>
      </c>
      <c r="U2536" s="106" t="s">
        <v>20315</v>
      </c>
      <c r="V2536" s="105" t="s">
        <v>22652</v>
      </c>
      <c r="W2536" s="107" t="s">
        <v>379</v>
      </c>
      <c r="X2536" t="s">
        <v>19343</v>
      </c>
      <c r="AA2536">
        <f ca="1" t="shared" si="79"/>
        <v>20</v>
      </c>
    </row>
    <row r="2537" spans="1:27">
      <c r="A2537" s="101">
        <v>46</v>
      </c>
      <c r="B2537" s="89" t="str">
        <f t="shared" si="78"/>
        <v>452731200408195724</v>
      </c>
      <c r="C2537" s="89" t="s">
        <v>379</v>
      </c>
      <c r="D2537" s="102" t="s">
        <v>10106</v>
      </c>
      <c r="E2537" s="102" t="s">
        <v>143</v>
      </c>
      <c r="F2537" s="103" t="s">
        <v>20131</v>
      </c>
      <c r="G2537" s="103" t="s">
        <v>20757</v>
      </c>
      <c r="H2537" s="104" t="s">
        <v>10105</v>
      </c>
      <c r="I2537" s="103" t="s">
        <v>30</v>
      </c>
      <c r="J2537" s="103" t="s">
        <v>30</v>
      </c>
      <c r="K2537" s="103" t="s">
        <v>30</v>
      </c>
      <c r="L2537" s="103" t="s">
        <v>30</v>
      </c>
      <c r="M2537" s="103" t="s">
        <v>30</v>
      </c>
      <c r="N2537" s="103" t="s">
        <v>30</v>
      </c>
      <c r="O2537" s="103" t="s">
        <v>27</v>
      </c>
      <c r="P2537" s="103" t="s">
        <v>1517</v>
      </c>
      <c r="Q2537" s="103" t="s">
        <v>10107</v>
      </c>
      <c r="R2537" s="105">
        <v>13097985845</v>
      </c>
      <c r="S2537" s="103" t="s">
        <v>1517</v>
      </c>
      <c r="T2537" s="103" t="s">
        <v>1517</v>
      </c>
      <c r="U2537" s="106" t="s">
        <v>20593</v>
      </c>
      <c r="V2537" s="105" t="s">
        <v>20594</v>
      </c>
      <c r="W2537" s="107" t="s">
        <v>379</v>
      </c>
      <c r="X2537" t="s">
        <v>17968</v>
      </c>
      <c r="AA2537">
        <f ca="1" t="shared" si="79"/>
        <v>16</v>
      </c>
    </row>
    <row r="2538" spans="1:27">
      <c r="A2538" s="101">
        <v>47</v>
      </c>
      <c r="B2538" s="89" t="str">
        <f t="shared" si="78"/>
        <v>452730200311015938</v>
      </c>
      <c r="C2538" s="89" t="s">
        <v>379</v>
      </c>
      <c r="D2538" s="102" t="s">
        <v>10110</v>
      </c>
      <c r="E2538" s="102" t="s">
        <v>24</v>
      </c>
      <c r="F2538" s="103" t="s">
        <v>20131</v>
      </c>
      <c r="G2538" s="103" t="s">
        <v>20423</v>
      </c>
      <c r="H2538" s="104" t="s">
        <v>10109</v>
      </c>
      <c r="I2538" s="103" t="s">
        <v>30</v>
      </c>
      <c r="J2538" s="103" t="s">
        <v>30</v>
      </c>
      <c r="K2538" s="103" t="s">
        <v>30</v>
      </c>
      <c r="L2538" s="103" t="s">
        <v>30</v>
      </c>
      <c r="M2538" s="103" t="s">
        <v>30</v>
      </c>
      <c r="N2538" s="103" t="s">
        <v>30</v>
      </c>
      <c r="O2538" s="103" t="s">
        <v>27</v>
      </c>
      <c r="P2538" s="103" t="s">
        <v>18438</v>
      </c>
      <c r="Q2538" s="103" t="s">
        <v>6416</v>
      </c>
      <c r="R2538" s="105">
        <v>13977891748</v>
      </c>
      <c r="S2538" s="103" t="s">
        <v>18438</v>
      </c>
      <c r="T2538" s="103" t="s">
        <v>21131</v>
      </c>
      <c r="U2538" s="106" t="s">
        <v>22653</v>
      </c>
      <c r="V2538" s="105" t="s">
        <v>22654</v>
      </c>
      <c r="W2538" s="107" t="s">
        <v>379</v>
      </c>
      <c r="X2538" t="s">
        <v>10111</v>
      </c>
      <c r="AA2538">
        <f ca="1" t="shared" si="79"/>
        <v>17</v>
      </c>
    </row>
    <row r="2539" spans="1:27">
      <c r="A2539" s="101">
        <v>48</v>
      </c>
      <c r="B2539" s="89" t="str">
        <f t="shared" si="78"/>
        <v>451229200110223921</v>
      </c>
      <c r="C2539" s="89" t="s">
        <v>379</v>
      </c>
      <c r="D2539" s="102" t="s">
        <v>10114</v>
      </c>
      <c r="E2539" s="102" t="s">
        <v>143</v>
      </c>
      <c r="F2539" s="103" t="s">
        <v>20131</v>
      </c>
      <c r="G2539" s="103" t="s">
        <v>20236</v>
      </c>
      <c r="H2539" s="104" t="s">
        <v>10113</v>
      </c>
      <c r="I2539" s="103" t="s">
        <v>27</v>
      </c>
      <c r="J2539" s="103" t="s">
        <v>30</v>
      </c>
      <c r="K2539" s="103" t="s">
        <v>30</v>
      </c>
      <c r="L2539" s="103" t="s">
        <v>30</v>
      </c>
      <c r="M2539" s="103" t="s">
        <v>30</v>
      </c>
      <c r="N2539" s="103" t="s">
        <v>30</v>
      </c>
      <c r="O2539" s="103" t="s">
        <v>27</v>
      </c>
      <c r="P2539" s="103" t="s">
        <v>1517</v>
      </c>
      <c r="Q2539" s="103" t="s">
        <v>10116</v>
      </c>
      <c r="R2539" s="105">
        <v>18249919592</v>
      </c>
      <c r="S2539" s="103" t="s">
        <v>1517</v>
      </c>
      <c r="T2539" s="103" t="s">
        <v>20140</v>
      </c>
      <c r="U2539" s="106" t="s">
        <v>20318</v>
      </c>
      <c r="V2539" s="105" t="s">
        <v>22655</v>
      </c>
      <c r="W2539" s="107" t="s">
        <v>379</v>
      </c>
      <c r="X2539" t="s">
        <v>10115</v>
      </c>
      <c r="AA2539">
        <f ca="1" t="shared" si="79"/>
        <v>19</v>
      </c>
    </row>
    <row r="2540" spans="1:27">
      <c r="A2540" s="101">
        <v>49</v>
      </c>
      <c r="B2540" s="89" t="str">
        <f t="shared" si="78"/>
        <v>452127200307150917</v>
      </c>
      <c r="C2540" s="89" t="s">
        <v>379</v>
      </c>
      <c r="D2540" s="102" t="s">
        <v>10118</v>
      </c>
      <c r="E2540" s="102" t="s">
        <v>24</v>
      </c>
      <c r="F2540" s="103" t="s">
        <v>20131</v>
      </c>
      <c r="G2540" s="103" t="s">
        <v>20214</v>
      </c>
      <c r="H2540" s="104" t="s">
        <v>10117</v>
      </c>
      <c r="I2540" s="103" t="s">
        <v>30</v>
      </c>
      <c r="J2540" s="103" t="s">
        <v>30</v>
      </c>
      <c r="K2540" s="103" t="s">
        <v>30</v>
      </c>
      <c r="L2540" s="103" t="s">
        <v>30</v>
      </c>
      <c r="M2540" s="103" t="s">
        <v>30</v>
      </c>
      <c r="N2540" s="103" t="s">
        <v>30</v>
      </c>
      <c r="O2540" s="103" t="s">
        <v>27</v>
      </c>
      <c r="P2540" s="103" t="s">
        <v>20253</v>
      </c>
      <c r="Q2540" s="103" t="s">
        <v>10120</v>
      </c>
      <c r="R2540" s="105">
        <v>15296078904</v>
      </c>
      <c r="S2540" s="103" t="s">
        <v>1517</v>
      </c>
      <c r="T2540" s="103" t="s">
        <v>20770</v>
      </c>
      <c r="U2540" s="106" t="s">
        <v>21522</v>
      </c>
      <c r="V2540" s="105" t="s">
        <v>21523</v>
      </c>
      <c r="W2540" s="107" t="s">
        <v>379</v>
      </c>
      <c r="X2540" t="s">
        <v>19344</v>
      </c>
      <c r="AA2540">
        <f ca="1" t="shared" si="79"/>
        <v>18</v>
      </c>
    </row>
    <row r="2541" spans="1:27">
      <c r="A2541" s="101">
        <v>50</v>
      </c>
      <c r="B2541" s="89" t="str">
        <f t="shared" si="78"/>
        <v>452731200402194835</v>
      </c>
      <c r="C2541" s="89" t="s">
        <v>379</v>
      </c>
      <c r="D2541" s="102" t="s">
        <v>10122</v>
      </c>
      <c r="E2541" s="102" t="s">
        <v>24</v>
      </c>
      <c r="F2541" s="103" t="s">
        <v>20131</v>
      </c>
      <c r="G2541" s="103" t="s">
        <v>20742</v>
      </c>
      <c r="H2541" s="104" t="s">
        <v>10121</v>
      </c>
      <c r="I2541" s="103" t="s">
        <v>30</v>
      </c>
      <c r="J2541" s="103" t="s">
        <v>30</v>
      </c>
      <c r="K2541" s="103" t="s">
        <v>27</v>
      </c>
      <c r="L2541" s="103" t="s">
        <v>30</v>
      </c>
      <c r="M2541" s="103" t="s">
        <v>30</v>
      </c>
      <c r="N2541" s="103" t="s">
        <v>30</v>
      </c>
      <c r="O2541" s="103" t="s">
        <v>27</v>
      </c>
      <c r="P2541" s="103" t="s">
        <v>1517</v>
      </c>
      <c r="Q2541" s="103" t="s">
        <v>10123</v>
      </c>
      <c r="R2541" s="105">
        <v>13768380134</v>
      </c>
      <c r="S2541" s="103" t="s">
        <v>1517</v>
      </c>
      <c r="T2541" s="103" t="s">
        <v>1517</v>
      </c>
      <c r="U2541" s="106" t="s">
        <v>20352</v>
      </c>
      <c r="V2541" s="105" t="s">
        <v>20353</v>
      </c>
      <c r="W2541" s="107" t="s">
        <v>379</v>
      </c>
      <c r="X2541" t="s">
        <v>17681</v>
      </c>
      <c r="AA2541">
        <f ca="1" t="shared" si="79"/>
        <v>17</v>
      </c>
    </row>
    <row r="2542" spans="1:27">
      <c r="A2542" s="101">
        <v>51</v>
      </c>
      <c r="B2542" s="89" t="str">
        <f t="shared" si="78"/>
        <v>452731200405141229</v>
      </c>
      <c r="C2542" s="89" t="s">
        <v>379</v>
      </c>
      <c r="D2542" s="102" t="s">
        <v>10125</v>
      </c>
      <c r="E2542" s="102" t="s">
        <v>143</v>
      </c>
      <c r="F2542" s="103" t="s">
        <v>20131</v>
      </c>
      <c r="G2542" s="103" t="s">
        <v>20608</v>
      </c>
      <c r="H2542" s="104" t="s">
        <v>10124</v>
      </c>
      <c r="I2542" s="103" t="s">
        <v>30</v>
      </c>
      <c r="J2542" s="103" t="s">
        <v>30</v>
      </c>
      <c r="K2542" s="103" t="s">
        <v>30</v>
      </c>
      <c r="L2542" s="103" t="s">
        <v>30</v>
      </c>
      <c r="M2542" s="103" t="s">
        <v>30</v>
      </c>
      <c r="N2542" s="103" t="s">
        <v>30</v>
      </c>
      <c r="O2542" s="103" t="s">
        <v>27</v>
      </c>
      <c r="P2542" s="103" t="s">
        <v>1517</v>
      </c>
      <c r="Q2542" s="103" t="s">
        <v>10126</v>
      </c>
      <c r="R2542" s="105">
        <v>15078572813</v>
      </c>
      <c r="S2542" s="103" t="s">
        <v>1517</v>
      </c>
      <c r="T2542" s="103" t="s">
        <v>20169</v>
      </c>
      <c r="U2542" s="106" t="s">
        <v>20540</v>
      </c>
      <c r="V2542" s="105" t="s">
        <v>21837</v>
      </c>
      <c r="W2542" s="107" t="s">
        <v>379</v>
      </c>
      <c r="X2542" t="s">
        <v>17618</v>
      </c>
      <c r="AA2542">
        <f ca="1" t="shared" si="79"/>
        <v>17</v>
      </c>
    </row>
    <row r="2543" spans="1:27">
      <c r="A2543" s="101">
        <v>52</v>
      </c>
      <c r="B2543" s="89" t="str">
        <f t="shared" si="78"/>
        <v>451229200306050647</v>
      </c>
      <c r="C2543" s="89" t="s">
        <v>379</v>
      </c>
      <c r="D2543" s="102" t="s">
        <v>10128</v>
      </c>
      <c r="E2543" s="102" t="s">
        <v>143</v>
      </c>
      <c r="F2543" s="103" t="s">
        <v>20131</v>
      </c>
      <c r="G2543" s="103" t="s">
        <v>20229</v>
      </c>
      <c r="H2543" s="104" t="s">
        <v>10127</v>
      </c>
      <c r="I2543" s="103" t="s">
        <v>27</v>
      </c>
      <c r="J2543" s="103" t="s">
        <v>30</v>
      </c>
      <c r="K2543" s="103" t="s">
        <v>30</v>
      </c>
      <c r="L2543" s="103" t="s">
        <v>30</v>
      </c>
      <c r="M2543" s="103" t="s">
        <v>30</v>
      </c>
      <c r="N2543" s="103" t="s">
        <v>30</v>
      </c>
      <c r="O2543" s="103" t="s">
        <v>27</v>
      </c>
      <c r="P2543" s="103" t="s">
        <v>1517</v>
      </c>
      <c r="Q2543" s="103" t="s">
        <v>10130</v>
      </c>
      <c r="R2543" s="105">
        <v>19976126918</v>
      </c>
      <c r="S2543" s="103" t="s">
        <v>1517</v>
      </c>
      <c r="T2543" s="103" t="s">
        <v>20137</v>
      </c>
      <c r="U2543" s="106" t="s">
        <v>20868</v>
      </c>
      <c r="V2543" s="105" t="s">
        <v>20564</v>
      </c>
      <c r="W2543" s="107" t="s">
        <v>379</v>
      </c>
      <c r="X2543" t="s">
        <v>10129</v>
      </c>
      <c r="AA2543">
        <f ca="1" t="shared" si="79"/>
        <v>18</v>
      </c>
    </row>
    <row r="2544" spans="1:27">
      <c r="A2544" s="101">
        <v>53</v>
      </c>
      <c r="B2544" s="89" t="str">
        <f t="shared" si="78"/>
        <v>451229200310153921</v>
      </c>
      <c r="C2544" s="89" t="s">
        <v>379</v>
      </c>
      <c r="D2544" s="102" t="s">
        <v>10135</v>
      </c>
      <c r="E2544" s="102" t="s">
        <v>143</v>
      </c>
      <c r="F2544" s="103" t="s">
        <v>20131</v>
      </c>
      <c r="G2544" s="103" t="s">
        <v>20307</v>
      </c>
      <c r="H2544" s="104" t="s">
        <v>10134</v>
      </c>
      <c r="I2544" s="103" t="s">
        <v>27</v>
      </c>
      <c r="J2544" s="103" t="s">
        <v>27</v>
      </c>
      <c r="K2544" s="103" t="s">
        <v>27</v>
      </c>
      <c r="L2544" s="103" t="s">
        <v>30</v>
      </c>
      <c r="M2544" s="103" t="s">
        <v>30</v>
      </c>
      <c r="N2544" s="103" t="s">
        <v>30</v>
      </c>
      <c r="O2544" s="103" t="s">
        <v>27</v>
      </c>
      <c r="P2544" s="103" t="s">
        <v>1517</v>
      </c>
      <c r="Q2544" s="103" t="s">
        <v>10136</v>
      </c>
      <c r="R2544" s="105">
        <v>15289658987</v>
      </c>
      <c r="S2544" s="103" t="s">
        <v>1517</v>
      </c>
      <c r="T2544" s="103" t="s">
        <v>20140</v>
      </c>
      <c r="U2544" s="106" t="s">
        <v>20141</v>
      </c>
      <c r="V2544" s="105" t="s">
        <v>20142</v>
      </c>
      <c r="W2544" s="107" t="s">
        <v>379</v>
      </c>
      <c r="X2544" t="s">
        <v>37</v>
      </c>
      <c r="AA2544">
        <f ca="1" t="shared" si="79"/>
        <v>17</v>
      </c>
    </row>
    <row r="2545" spans="1:27">
      <c r="A2545" s="101">
        <v>54</v>
      </c>
      <c r="B2545" s="89" t="str">
        <f t="shared" si="78"/>
        <v>451229200006192117</v>
      </c>
      <c r="C2545" s="89" t="s">
        <v>379</v>
      </c>
      <c r="D2545" s="102" t="s">
        <v>10138</v>
      </c>
      <c r="E2545" s="102" t="s">
        <v>24</v>
      </c>
      <c r="F2545" s="103" t="s">
        <v>20178</v>
      </c>
      <c r="G2545" s="103" t="s">
        <v>20268</v>
      </c>
      <c r="H2545" s="104" t="s">
        <v>10137</v>
      </c>
      <c r="I2545" s="103" t="s">
        <v>30</v>
      </c>
      <c r="J2545" s="103" t="s">
        <v>30</v>
      </c>
      <c r="K2545" s="103" t="s">
        <v>30</v>
      </c>
      <c r="L2545" s="103" t="s">
        <v>30</v>
      </c>
      <c r="M2545" s="103" t="s">
        <v>27</v>
      </c>
      <c r="N2545" s="103" t="s">
        <v>30</v>
      </c>
      <c r="O2545" s="103" t="s">
        <v>27</v>
      </c>
      <c r="P2545" s="103" t="s">
        <v>1517</v>
      </c>
      <c r="Q2545" s="103" t="s">
        <v>1272</v>
      </c>
      <c r="R2545" s="105">
        <v>18174937658</v>
      </c>
      <c r="S2545" s="103" t="s">
        <v>1517</v>
      </c>
      <c r="T2545" s="103" t="s">
        <v>20240</v>
      </c>
      <c r="U2545" s="106" t="s">
        <v>20516</v>
      </c>
      <c r="V2545" s="105" t="s">
        <v>20657</v>
      </c>
      <c r="W2545" s="107" t="s">
        <v>379</v>
      </c>
      <c r="X2545" t="s">
        <v>1271</v>
      </c>
      <c r="AA2545">
        <f ca="1" t="shared" si="79"/>
        <v>21</v>
      </c>
    </row>
    <row r="2546" spans="1:27">
      <c r="A2546" s="101">
        <v>55</v>
      </c>
      <c r="B2546" s="89" t="str">
        <f t="shared" si="78"/>
        <v>450124200304142718</v>
      </c>
      <c r="C2546" s="89" t="s">
        <v>379</v>
      </c>
      <c r="D2546" s="102" t="s">
        <v>10140</v>
      </c>
      <c r="E2546" s="102" t="s">
        <v>24</v>
      </c>
      <c r="F2546" s="103" t="s">
        <v>20131</v>
      </c>
      <c r="G2546" s="103" t="s">
        <v>20154</v>
      </c>
      <c r="H2546" s="104" t="s">
        <v>10139</v>
      </c>
      <c r="I2546" s="103" t="s">
        <v>30</v>
      </c>
      <c r="J2546" s="103" t="s">
        <v>30</v>
      </c>
      <c r="K2546" s="103" t="s">
        <v>30</v>
      </c>
      <c r="L2546" s="103" t="s">
        <v>30</v>
      </c>
      <c r="M2546" s="103" t="s">
        <v>30</v>
      </c>
      <c r="N2546" s="103" t="s">
        <v>30</v>
      </c>
      <c r="O2546" s="103" t="s">
        <v>30</v>
      </c>
      <c r="P2546" s="103" t="s">
        <v>20253</v>
      </c>
      <c r="Q2546" s="103" t="s">
        <v>10142</v>
      </c>
      <c r="R2546" s="105">
        <v>13557088468</v>
      </c>
      <c r="S2546" s="103" t="s">
        <v>20253</v>
      </c>
      <c r="T2546" s="103" t="s">
        <v>20522</v>
      </c>
      <c r="U2546" s="106" t="s">
        <v>21022</v>
      </c>
      <c r="V2546" s="105" t="s">
        <v>22656</v>
      </c>
      <c r="W2546" s="107" t="s">
        <v>379</v>
      </c>
      <c r="X2546" t="s">
        <v>10141</v>
      </c>
      <c r="AA2546">
        <f ca="1" t="shared" si="79"/>
        <v>18</v>
      </c>
    </row>
    <row r="2547" spans="1:27">
      <c r="A2547" s="101">
        <v>56</v>
      </c>
      <c r="B2547" s="89" t="str">
        <f t="shared" si="78"/>
        <v>452731200402031227</v>
      </c>
      <c r="C2547" s="89" t="s">
        <v>379</v>
      </c>
      <c r="D2547" s="102" t="s">
        <v>10144</v>
      </c>
      <c r="E2547" s="102" t="s">
        <v>143</v>
      </c>
      <c r="F2547" s="103" t="s">
        <v>20131</v>
      </c>
      <c r="G2547" s="103" t="s">
        <v>20742</v>
      </c>
      <c r="H2547" s="104" t="s">
        <v>10143</v>
      </c>
      <c r="I2547" s="103" t="s">
        <v>30</v>
      </c>
      <c r="J2547" s="103" t="s">
        <v>30</v>
      </c>
      <c r="K2547" s="103" t="s">
        <v>30</v>
      </c>
      <c r="L2547" s="103" t="s">
        <v>30</v>
      </c>
      <c r="M2547" s="103" t="s">
        <v>30</v>
      </c>
      <c r="N2547" s="103" t="s">
        <v>30</v>
      </c>
      <c r="O2547" s="103" t="s">
        <v>27</v>
      </c>
      <c r="P2547" s="103" t="s">
        <v>1517</v>
      </c>
      <c r="Q2547" s="103" t="s">
        <v>1156</v>
      </c>
      <c r="R2547" s="105">
        <v>15078553148</v>
      </c>
      <c r="S2547" s="103" t="s">
        <v>1517</v>
      </c>
      <c r="T2547" s="103" t="s">
        <v>20169</v>
      </c>
      <c r="U2547" s="106" t="s">
        <v>20540</v>
      </c>
      <c r="V2547" s="105" t="s">
        <v>22657</v>
      </c>
      <c r="W2547" s="107" t="s">
        <v>379</v>
      </c>
      <c r="X2547" t="s">
        <v>17969</v>
      </c>
      <c r="AA2547">
        <f ca="1" t="shared" si="79"/>
        <v>17</v>
      </c>
    </row>
    <row r="2548" spans="1:27">
      <c r="A2548" s="101">
        <v>57</v>
      </c>
      <c r="B2548" s="89" t="str">
        <f t="shared" si="78"/>
        <v>45273120040611031X</v>
      </c>
      <c r="C2548" s="89" t="s">
        <v>379</v>
      </c>
      <c r="D2548" s="102" t="s">
        <v>10148</v>
      </c>
      <c r="E2548" s="102" t="s">
        <v>24</v>
      </c>
      <c r="F2548" s="103" t="s">
        <v>20178</v>
      </c>
      <c r="G2548" s="103" t="s">
        <v>21826</v>
      </c>
      <c r="H2548" s="104" t="s">
        <v>10147</v>
      </c>
      <c r="I2548" s="103" t="s">
        <v>30</v>
      </c>
      <c r="J2548" s="103" t="s">
        <v>30</v>
      </c>
      <c r="K2548" s="103" t="s">
        <v>27</v>
      </c>
      <c r="L2548" s="103" t="s">
        <v>30</v>
      </c>
      <c r="M2548" s="103" t="s">
        <v>30</v>
      </c>
      <c r="N2548" s="103" t="s">
        <v>30</v>
      </c>
      <c r="O2548" s="103" t="s">
        <v>27</v>
      </c>
      <c r="P2548" s="103" t="s">
        <v>1517</v>
      </c>
      <c r="Q2548" s="103" t="s">
        <v>10150</v>
      </c>
      <c r="R2548" s="105">
        <v>13652472182</v>
      </c>
      <c r="S2548" s="103" t="s">
        <v>1517</v>
      </c>
      <c r="T2548" s="103" t="s">
        <v>20280</v>
      </c>
      <c r="U2548" s="106" t="s">
        <v>20857</v>
      </c>
      <c r="V2548" s="105" t="s">
        <v>22658</v>
      </c>
      <c r="W2548" s="107" t="s">
        <v>379</v>
      </c>
      <c r="X2548" t="s">
        <v>10149</v>
      </c>
      <c r="AA2548">
        <f ca="1" t="shared" si="79"/>
        <v>17</v>
      </c>
    </row>
    <row r="2549" spans="1:27">
      <c r="A2549" s="101">
        <v>58</v>
      </c>
      <c r="B2549" s="89" t="str">
        <f t="shared" si="78"/>
        <v>451229200304104525</v>
      </c>
      <c r="C2549" s="89" t="s">
        <v>379</v>
      </c>
      <c r="D2549" s="102" t="s">
        <v>10152</v>
      </c>
      <c r="E2549" s="102" t="s">
        <v>143</v>
      </c>
      <c r="F2549" s="103" t="s">
        <v>20131</v>
      </c>
      <c r="G2549" s="103" t="s">
        <v>20154</v>
      </c>
      <c r="H2549" s="104" t="s">
        <v>10151</v>
      </c>
      <c r="I2549" s="103" t="s">
        <v>30</v>
      </c>
      <c r="J2549" s="103" t="s">
        <v>27</v>
      </c>
      <c r="K2549" s="103" t="s">
        <v>30</v>
      </c>
      <c r="L2549" s="103" t="s">
        <v>27</v>
      </c>
      <c r="M2549" s="103" t="s">
        <v>30</v>
      </c>
      <c r="N2549" s="103" t="s">
        <v>30</v>
      </c>
      <c r="O2549" s="103" t="s">
        <v>30</v>
      </c>
      <c r="P2549" s="103" t="s">
        <v>1517</v>
      </c>
      <c r="Q2549" s="103" t="s">
        <v>10153</v>
      </c>
      <c r="R2549" s="105">
        <v>13367588806</v>
      </c>
      <c r="S2549" s="103" t="s">
        <v>1517</v>
      </c>
      <c r="T2549" s="103" t="s">
        <v>20211</v>
      </c>
      <c r="U2549" s="106" t="s">
        <v>20626</v>
      </c>
      <c r="V2549" s="105" t="s">
        <v>20627</v>
      </c>
      <c r="W2549" s="107" t="s">
        <v>379</v>
      </c>
      <c r="X2549" t="s">
        <v>1191</v>
      </c>
      <c r="AA2549">
        <f ca="1" t="shared" si="79"/>
        <v>18</v>
      </c>
    </row>
    <row r="2550" spans="1:27">
      <c r="A2550" s="101">
        <v>59</v>
      </c>
      <c r="B2550" s="89" t="str">
        <f t="shared" si="78"/>
        <v>452731200309153617</v>
      </c>
      <c r="C2550" s="89" t="s">
        <v>379</v>
      </c>
      <c r="D2550" s="102" t="s">
        <v>10155</v>
      </c>
      <c r="E2550" s="102" t="s">
        <v>24</v>
      </c>
      <c r="F2550" s="103" t="s">
        <v>20131</v>
      </c>
      <c r="G2550" s="103" t="s">
        <v>20168</v>
      </c>
      <c r="H2550" s="104" t="s">
        <v>10154</v>
      </c>
      <c r="I2550" s="103" t="s">
        <v>30</v>
      </c>
      <c r="J2550" s="103" t="s">
        <v>30</v>
      </c>
      <c r="K2550" s="103" t="s">
        <v>30</v>
      </c>
      <c r="L2550" s="103" t="s">
        <v>30</v>
      </c>
      <c r="M2550" s="103" t="s">
        <v>30</v>
      </c>
      <c r="N2550" s="103" t="s">
        <v>30</v>
      </c>
      <c r="O2550" s="103" t="s">
        <v>27</v>
      </c>
      <c r="P2550" s="103" t="s">
        <v>20158</v>
      </c>
      <c r="Q2550" s="103" t="s">
        <v>10157</v>
      </c>
      <c r="R2550" s="105" t="s">
        <v>10158</v>
      </c>
      <c r="S2550" s="103" t="s">
        <v>1517</v>
      </c>
      <c r="T2550" s="103" t="s">
        <v>20158</v>
      </c>
      <c r="U2550" s="106" t="s">
        <v>22659</v>
      </c>
      <c r="V2550" s="105" t="s">
        <v>21055</v>
      </c>
      <c r="W2550" s="107" t="s">
        <v>379</v>
      </c>
      <c r="X2550" t="s">
        <v>22660</v>
      </c>
      <c r="AA2550">
        <f ca="1" t="shared" si="79"/>
        <v>17</v>
      </c>
    </row>
    <row r="2551" spans="1:27">
      <c r="A2551" s="101">
        <v>60</v>
      </c>
      <c r="B2551" s="89" t="str">
        <f t="shared" si="78"/>
        <v>45142520040325003X</v>
      </c>
      <c r="C2551" s="89" t="s">
        <v>379</v>
      </c>
      <c r="D2551" s="102" t="s">
        <v>10161</v>
      </c>
      <c r="E2551" s="102" t="s">
        <v>24</v>
      </c>
      <c r="F2551" s="103" t="s">
        <v>20131</v>
      </c>
      <c r="G2551" s="103" t="s">
        <v>20707</v>
      </c>
      <c r="H2551" s="104" t="s">
        <v>10160</v>
      </c>
      <c r="I2551" s="103" t="s">
        <v>30</v>
      </c>
      <c r="J2551" s="103" t="s">
        <v>30</v>
      </c>
      <c r="K2551" s="103" t="s">
        <v>30</v>
      </c>
      <c r="L2551" s="103" t="s">
        <v>30</v>
      </c>
      <c r="M2551" s="103" t="s">
        <v>30</v>
      </c>
      <c r="N2551" s="103" t="s">
        <v>30</v>
      </c>
      <c r="O2551" s="103" t="s">
        <v>27</v>
      </c>
      <c r="P2551" s="103" t="s">
        <v>1517</v>
      </c>
      <c r="Q2551" s="103" t="s">
        <v>10163</v>
      </c>
      <c r="R2551" s="105">
        <v>15277892088</v>
      </c>
      <c r="S2551" s="103" t="s">
        <v>1517</v>
      </c>
      <c r="T2551" s="103" t="s">
        <v>20151</v>
      </c>
      <c r="U2551" s="106" t="s">
        <v>21000</v>
      </c>
      <c r="V2551" s="105">
        <v>0</v>
      </c>
      <c r="W2551" s="107" t="s">
        <v>379</v>
      </c>
      <c r="X2551" t="s">
        <v>17971</v>
      </c>
      <c r="AA2551">
        <f ca="1" t="shared" si="79"/>
        <v>17</v>
      </c>
    </row>
    <row r="2552" spans="1:27">
      <c r="A2552" s="101">
        <v>61</v>
      </c>
      <c r="B2552" s="89" t="str">
        <f t="shared" si="78"/>
        <v>451229200405250628</v>
      </c>
      <c r="C2552" s="89" t="s">
        <v>379</v>
      </c>
      <c r="D2552" s="102" t="s">
        <v>10165</v>
      </c>
      <c r="E2552" s="102" t="s">
        <v>143</v>
      </c>
      <c r="F2552" s="103" t="s">
        <v>20131</v>
      </c>
      <c r="G2552" s="103" t="s">
        <v>20608</v>
      </c>
      <c r="H2552" s="104" t="s">
        <v>10164</v>
      </c>
      <c r="I2552" s="103" t="s">
        <v>30</v>
      </c>
      <c r="J2552" s="103" t="s">
        <v>30</v>
      </c>
      <c r="K2552" s="103" t="s">
        <v>30</v>
      </c>
      <c r="L2552" s="103" t="s">
        <v>30</v>
      </c>
      <c r="M2552" s="103" t="s">
        <v>30</v>
      </c>
      <c r="N2552" s="103" t="s">
        <v>30</v>
      </c>
      <c r="O2552" s="103" t="s">
        <v>27</v>
      </c>
      <c r="P2552" s="103" t="s">
        <v>1517</v>
      </c>
      <c r="Q2552" s="103" t="s">
        <v>10166</v>
      </c>
      <c r="R2552" s="105">
        <v>18977894020</v>
      </c>
      <c r="S2552" s="103" t="s">
        <v>1517</v>
      </c>
      <c r="T2552" s="103" t="s">
        <v>20137</v>
      </c>
      <c r="U2552" s="106" t="s">
        <v>20718</v>
      </c>
      <c r="V2552" s="105" t="s">
        <v>20719</v>
      </c>
      <c r="W2552" s="107" t="s">
        <v>379</v>
      </c>
      <c r="X2552" t="s">
        <v>1452</v>
      </c>
      <c r="AA2552">
        <f ca="1" t="shared" si="79"/>
        <v>17</v>
      </c>
    </row>
    <row r="2553" spans="1:27">
      <c r="A2553" s="101">
        <v>62</v>
      </c>
      <c r="B2553" s="89" t="str">
        <f t="shared" si="78"/>
        <v>451229200110204229</v>
      </c>
      <c r="C2553" s="89" t="s">
        <v>379</v>
      </c>
      <c r="D2553" s="102" t="s">
        <v>10168</v>
      </c>
      <c r="E2553" s="102" t="s">
        <v>143</v>
      </c>
      <c r="F2553" s="103" t="s">
        <v>20131</v>
      </c>
      <c r="G2553" s="103" t="s">
        <v>20236</v>
      </c>
      <c r="H2553" s="104" t="s">
        <v>10167</v>
      </c>
      <c r="I2553" s="103" t="s">
        <v>30</v>
      </c>
      <c r="J2553" s="103" t="s">
        <v>30</v>
      </c>
      <c r="K2553" s="103" t="s">
        <v>27</v>
      </c>
      <c r="L2553" s="103" t="s">
        <v>30</v>
      </c>
      <c r="M2553" s="103" t="s">
        <v>30</v>
      </c>
      <c r="N2553" s="103" t="s">
        <v>30</v>
      </c>
      <c r="O2553" s="103" t="s">
        <v>27</v>
      </c>
      <c r="P2553" s="103" t="s">
        <v>20133</v>
      </c>
      <c r="Q2553" s="103" t="s">
        <v>10170</v>
      </c>
      <c r="R2553" s="105">
        <v>13902421358</v>
      </c>
      <c r="S2553" s="103" t="s">
        <v>1517</v>
      </c>
      <c r="T2553" s="103" t="s">
        <v>20133</v>
      </c>
      <c r="U2553" s="106" t="s">
        <v>20321</v>
      </c>
      <c r="V2553" s="105" t="s">
        <v>22661</v>
      </c>
      <c r="W2553" s="107" t="s">
        <v>379</v>
      </c>
      <c r="X2553" t="s">
        <v>10169</v>
      </c>
      <c r="AA2553">
        <f ca="1" t="shared" si="79"/>
        <v>19</v>
      </c>
    </row>
    <row r="2554" spans="1:27">
      <c r="A2554" s="101">
        <v>63</v>
      </c>
      <c r="B2554" s="89" t="str">
        <f t="shared" si="78"/>
        <v>452731200408080927</v>
      </c>
      <c r="C2554" s="89" t="s">
        <v>379</v>
      </c>
      <c r="D2554" s="102" t="s">
        <v>10172</v>
      </c>
      <c r="E2554" s="102" t="s">
        <v>143</v>
      </c>
      <c r="F2554" s="103" t="s">
        <v>20131</v>
      </c>
      <c r="G2554" s="103" t="s">
        <v>20757</v>
      </c>
      <c r="H2554" s="104" t="s">
        <v>10171</v>
      </c>
      <c r="I2554" s="103" t="s">
        <v>30</v>
      </c>
      <c r="J2554" s="103" t="s">
        <v>30</v>
      </c>
      <c r="K2554" s="103" t="s">
        <v>27</v>
      </c>
      <c r="L2554" s="103" t="s">
        <v>30</v>
      </c>
      <c r="M2554" s="103" t="s">
        <v>30</v>
      </c>
      <c r="N2554" s="103" t="s">
        <v>30</v>
      </c>
      <c r="O2554" s="103" t="s">
        <v>27</v>
      </c>
      <c r="P2554" s="103" t="s">
        <v>1517</v>
      </c>
      <c r="Q2554" s="103" t="s">
        <v>10174</v>
      </c>
      <c r="R2554" s="105">
        <v>13877817824</v>
      </c>
      <c r="S2554" s="103" t="s">
        <v>1517</v>
      </c>
      <c r="T2554" s="103" t="s">
        <v>20151</v>
      </c>
      <c r="U2554" s="106" t="s">
        <v>20266</v>
      </c>
      <c r="V2554" s="105" t="s">
        <v>22662</v>
      </c>
      <c r="W2554" s="107" t="s">
        <v>379</v>
      </c>
      <c r="X2554" t="s">
        <v>22663</v>
      </c>
      <c r="AA2554">
        <f ca="1" t="shared" si="79"/>
        <v>17</v>
      </c>
    </row>
    <row r="2555" spans="1:27">
      <c r="A2555" s="101">
        <v>64</v>
      </c>
      <c r="B2555" s="89" t="str">
        <f t="shared" si="78"/>
        <v>451229200410282720</v>
      </c>
      <c r="C2555" s="89" t="s">
        <v>379</v>
      </c>
      <c r="D2555" s="102" t="s">
        <v>10177</v>
      </c>
      <c r="E2555" s="102" t="s">
        <v>143</v>
      </c>
      <c r="F2555" s="103" t="s">
        <v>20178</v>
      </c>
      <c r="G2555" s="103" t="s">
        <v>20412</v>
      </c>
      <c r="H2555" s="104" t="s">
        <v>10176</v>
      </c>
      <c r="I2555" s="103" t="s">
        <v>30</v>
      </c>
      <c r="J2555" s="103" t="s">
        <v>30</v>
      </c>
      <c r="K2555" s="103" t="s">
        <v>30</v>
      </c>
      <c r="L2555" s="103" t="s">
        <v>30</v>
      </c>
      <c r="M2555" s="103" t="s">
        <v>30</v>
      </c>
      <c r="N2555" s="103" t="s">
        <v>30</v>
      </c>
      <c r="O2555" s="103" t="s">
        <v>27</v>
      </c>
      <c r="P2555" s="103" t="s">
        <v>20277</v>
      </c>
      <c r="Q2555" s="103" t="s">
        <v>10178</v>
      </c>
      <c r="R2555" s="105" t="s">
        <v>10179</v>
      </c>
      <c r="S2555" s="103" t="s">
        <v>1517</v>
      </c>
      <c r="T2555" s="103" t="s">
        <v>20277</v>
      </c>
      <c r="U2555" s="106" t="s">
        <v>21126</v>
      </c>
      <c r="V2555" s="105" t="s">
        <v>21015</v>
      </c>
      <c r="W2555" s="107" t="s">
        <v>379</v>
      </c>
      <c r="X2555" t="s">
        <v>7704</v>
      </c>
      <c r="AA2555">
        <f ca="1" t="shared" si="79"/>
        <v>16</v>
      </c>
    </row>
    <row r="2556" spans="1:27">
      <c r="A2556" s="101">
        <v>65</v>
      </c>
      <c r="B2556" s="89" t="str">
        <f t="shared" si="78"/>
        <v>452731200305170911</v>
      </c>
      <c r="C2556" s="89" t="s">
        <v>379</v>
      </c>
      <c r="D2556" s="102" t="s">
        <v>1645</v>
      </c>
      <c r="E2556" s="102" t="s">
        <v>24</v>
      </c>
      <c r="F2556" s="103" t="s">
        <v>20131</v>
      </c>
      <c r="G2556" s="103" t="s">
        <v>20172</v>
      </c>
      <c r="H2556" s="104" t="s">
        <v>10180</v>
      </c>
      <c r="I2556" s="103" t="s">
        <v>30</v>
      </c>
      <c r="J2556" s="103" t="s">
        <v>30</v>
      </c>
      <c r="K2556" s="103" t="s">
        <v>30</v>
      </c>
      <c r="L2556" s="103" t="s">
        <v>30</v>
      </c>
      <c r="M2556" s="103" t="s">
        <v>30</v>
      </c>
      <c r="N2556" s="103" t="s">
        <v>30</v>
      </c>
      <c r="O2556" s="103" t="s">
        <v>27</v>
      </c>
      <c r="P2556" s="103" t="s">
        <v>20151</v>
      </c>
      <c r="Q2556" s="103" t="s">
        <v>10182</v>
      </c>
      <c r="R2556" s="105" t="s">
        <v>10183</v>
      </c>
      <c r="S2556" s="103" t="s">
        <v>1517</v>
      </c>
      <c r="T2556" s="103" t="s">
        <v>20151</v>
      </c>
      <c r="U2556" s="106" t="s">
        <v>20311</v>
      </c>
      <c r="V2556" s="105" t="s">
        <v>21363</v>
      </c>
      <c r="W2556" s="107" t="s">
        <v>379</v>
      </c>
      <c r="X2556" t="s">
        <v>19345</v>
      </c>
      <c r="AA2556">
        <f ca="1" t="shared" si="79"/>
        <v>18</v>
      </c>
    </row>
    <row r="2557" spans="1:27">
      <c r="A2557" s="101">
        <v>66</v>
      </c>
      <c r="B2557" s="89" t="str">
        <f t="shared" si="78"/>
        <v>452731200410034524</v>
      </c>
      <c r="C2557" s="89" t="s">
        <v>379</v>
      </c>
      <c r="D2557" s="102" t="s">
        <v>1151</v>
      </c>
      <c r="E2557" s="102" t="s">
        <v>143</v>
      </c>
      <c r="F2557" s="103" t="s">
        <v>20131</v>
      </c>
      <c r="G2557" s="103" t="s">
        <v>20412</v>
      </c>
      <c r="H2557" s="104" t="s">
        <v>10184</v>
      </c>
      <c r="I2557" s="103" t="s">
        <v>27</v>
      </c>
      <c r="J2557" s="103" t="s">
        <v>30</v>
      </c>
      <c r="K2557" s="103" t="s">
        <v>30</v>
      </c>
      <c r="L2557" s="103" t="s">
        <v>30</v>
      </c>
      <c r="M2557" s="103" t="s">
        <v>30</v>
      </c>
      <c r="N2557" s="103" t="s">
        <v>30</v>
      </c>
      <c r="O2557" s="103" t="s">
        <v>27</v>
      </c>
      <c r="P2557" s="103" t="s">
        <v>1517</v>
      </c>
      <c r="Q2557" s="103" t="s">
        <v>10186</v>
      </c>
      <c r="R2557" s="105">
        <v>13724108208</v>
      </c>
      <c r="S2557" s="103" t="s">
        <v>1517</v>
      </c>
      <c r="T2557" s="103" t="s">
        <v>20211</v>
      </c>
      <c r="U2557" s="106" t="s">
        <v>20682</v>
      </c>
      <c r="V2557" s="105">
        <v>0</v>
      </c>
      <c r="W2557" s="107" t="s">
        <v>379</v>
      </c>
      <c r="X2557" t="s">
        <v>17972</v>
      </c>
      <c r="AA2557">
        <f ca="1" t="shared" si="79"/>
        <v>16</v>
      </c>
    </row>
    <row r="2558" spans="1:27">
      <c r="A2558" s="101">
        <v>67</v>
      </c>
      <c r="B2558" s="89" t="str">
        <f t="shared" si="78"/>
        <v>452731200307085411</v>
      </c>
      <c r="C2558" s="89" t="s">
        <v>379</v>
      </c>
      <c r="D2558" s="102" t="s">
        <v>10189</v>
      </c>
      <c r="E2558" s="102" t="s">
        <v>24</v>
      </c>
      <c r="F2558" s="103" t="s">
        <v>20131</v>
      </c>
      <c r="G2558" s="103" t="s">
        <v>20214</v>
      </c>
      <c r="H2558" s="104" t="s">
        <v>10188</v>
      </c>
      <c r="I2558" s="103" t="s">
        <v>30</v>
      </c>
      <c r="J2558" s="103" t="s">
        <v>30</v>
      </c>
      <c r="K2558" s="103" t="s">
        <v>30</v>
      </c>
      <c r="L2558" s="103" t="s">
        <v>30</v>
      </c>
      <c r="M2558" s="103" t="s">
        <v>30</v>
      </c>
      <c r="N2558" s="103" t="s">
        <v>30</v>
      </c>
      <c r="O2558" s="103" t="s">
        <v>27</v>
      </c>
      <c r="P2558" s="103" t="s">
        <v>1517</v>
      </c>
      <c r="Q2558" s="103" t="s">
        <v>10190</v>
      </c>
      <c r="R2558" s="105">
        <v>13878153242</v>
      </c>
      <c r="S2558" s="103" t="s">
        <v>1517</v>
      </c>
      <c r="T2558" s="103" t="s">
        <v>20144</v>
      </c>
      <c r="U2558" s="106" t="s">
        <v>20619</v>
      </c>
      <c r="V2558" s="105" t="s">
        <v>21664</v>
      </c>
      <c r="W2558" s="107" t="s">
        <v>379</v>
      </c>
      <c r="X2558" t="s">
        <v>5462</v>
      </c>
      <c r="AA2558">
        <f ca="1" t="shared" si="79"/>
        <v>18</v>
      </c>
    </row>
    <row r="2559" spans="1:27">
      <c r="A2559" s="101">
        <v>68</v>
      </c>
      <c r="B2559" s="89" t="str">
        <f t="shared" si="78"/>
        <v>451227200311121566</v>
      </c>
      <c r="C2559" s="89" t="s">
        <v>379</v>
      </c>
      <c r="D2559" s="102" t="s">
        <v>10193</v>
      </c>
      <c r="E2559" s="102" t="s">
        <v>143</v>
      </c>
      <c r="F2559" s="103" t="s">
        <v>20131</v>
      </c>
      <c r="G2559" s="103" t="s">
        <v>20423</v>
      </c>
      <c r="H2559" s="104" t="s">
        <v>10192</v>
      </c>
      <c r="I2559" s="103" t="s">
        <v>27</v>
      </c>
      <c r="J2559" s="103" t="s">
        <v>27</v>
      </c>
      <c r="K2559" s="103" t="s">
        <v>30</v>
      </c>
      <c r="L2559" s="103" t="s">
        <v>30</v>
      </c>
      <c r="M2559" s="103" t="s">
        <v>30</v>
      </c>
      <c r="N2559" s="103" t="s">
        <v>30</v>
      </c>
      <c r="O2559" s="103" t="s">
        <v>27</v>
      </c>
      <c r="P2559" s="103" t="s">
        <v>1133</v>
      </c>
      <c r="Q2559" s="103" t="s">
        <v>10195</v>
      </c>
      <c r="R2559" s="105">
        <v>15078593608</v>
      </c>
      <c r="S2559" s="103" t="s">
        <v>1133</v>
      </c>
      <c r="T2559" s="103" t="s">
        <v>20354</v>
      </c>
      <c r="U2559" s="106" t="s">
        <v>22176</v>
      </c>
      <c r="V2559" s="105" t="s">
        <v>22664</v>
      </c>
      <c r="W2559" s="107" t="s">
        <v>379</v>
      </c>
      <c r="X2559" t="s">
        <v>10194</v>
      </c>
      <c r="AA2559">
        <f ca="1" t="shared" si="79"/>
        <v>17</v>
      </c>
    </row>
    <row r="2560" spans="1:27">
      <c r="A2560" s="101">
        <v>69</v>
      </c>
      <c r="B2560" s="89" t="str">
        <f t="shared" si="78"/>
        <v>452731200405090919</v>
      </c>
      <c r="C2560" s="89" t="s">
        <v>379</v>
      </c>
      <c r="D2560" s="102" t="s">
        <v>10198</v>
      </c>
      <c r="E2560" s="102" t="s">
        <v>24</v>
      </c>
      <c r="F2560" s="103" t="s">
        <v>20131</v>
      </c>
      <c r="G2560" s="103" t="s">
        <v>20608</v>
      </c>
      <c r="H2560" s="104" t="s">
        <v>10197</v>
      </c>
      <c r="I2560" s="103" t="s">
        <v>30</v>
      </c>
      <c r="J2560" s="103" t="s">
        <v>30</v>
      </c>
      <c r="K2560" s="103" t="s">
        <v>30</v>
      </c>
      <c r="L2560" s="103" t="s">
        <v>30</v>
      </c>
      <c r="M2560" s="103" t="s">
        <v>30</v>
      </c>
      <c r="N2560" s="103" t="s">
        <v>30</v>
      </c>
      <c r="O2560" s="103" t="s">
        <v>27</v>
      </c>
      <c r="P2560" s="103" t="s">
        <v>1517</v>
      </c>
      <c r="Q2560" s="103" t="s">
        <v>10200</v>
      </c>
      <c r="R2560" s="105">
        <v>19977884202</v>
      </c>
      <c r="S2560" s="103" t="s">
        <v>1517</v>
      </c>
      <c r="T2560" s="103" t="s">
        <v>20151</v>
      </c>
      <c r="U2560" s="106" t="s">
        <v>21000</v>
      </c>
      <c r="V2560" s="105" t="s">
        <v>22665</v>
      </c>
      <c r="W2560" s="107" t="s">
        <v>379</v>
      </c>
      <c r="X2560" t="s">
        <v>17974</v>
      </c>
      <c r="AA2560">
        <f ca="1" t="shared" si="79"/>
        <v>17</v>
      </c>
    </row>
    <row r="2561" spans="1:27">
      <c r="A2561" s="101">
        <v>70</v>
      </c>
      <c r="B2561" s="89" t="str">
        <f t="shared" si="78"/>
        <v>452731200310270917</v>
      </c>
      <c r="C2561" s="89" t="s">
        <v>379</v>
      </c>
      <c r="D2561" s="102" t="s">
        <v>10202</v>
      </c>
      <c r="E2561" s="102" t="s">
        <v>24</v>
      </c>
      <c r="F2561" s="103" t="s">
        <v>20131</v>
      </c>
      <c r="G2561" s="103" t="s">
        <v>20307</v>
      </c>
      <c r="H2561" s="104" t="s">
        <v>10201</v>
      </c>
      <c r="I2561" s="103" t="s">
        <v>30</v>
      </c>
      <c r="J2561" s="103" t="s">
        <v>30</v>
      </c>
      <c r="K2561" s="103" t="s">
        <v>30</v>
      </c>
      <c r="L2561" s="103" t="s">
        <v>30</v>
      </c>
      <c r="M2561" s="103" t="s">
        <v>30</v>
      </c>
      <c r="N2561" s="103" t="s">
        <v>30</v>
      </c>
      <c r="O2561" s="103" t="s">
        <v>27</v>
      </c>
      <c r="P2561" s="103" t="s">
        <v>20151</v>
      </c>
      <c r="Q2561" s="103" t="s">
        <v>10203</v>
      </c>
      <c r="R2561" s="105" t="s">
        <v>10204</v>
      </c>
      <c r="S2561" s="103" t="s">
        <v>1517</v>
      </c>
      <c r="T2561" s="103" t="s">
        <v>20151</v>
      </c>
      <c r="U2561" s="106" t="s">
        <v>20652</v>
      </c>
      <c r="V2561" s="105" t="s">
        <v>20729</v>
      </c>
      <c r="W2561" s="107" t="s">
        <v>379</v>
      </c>
      <c r="X2561" t="s">
        <v>17717</v>
      </c>
      <c r="AA2561">
        <f ca="1" t="shared" si="79"/>
        <v>17</v>
      </c>
    </row>
    <row r="2562" spans="1:27">
      <c r="A2562" s="101">
        <v>71</v>
      </c>
      <c r="B2562" s="89" t="str">
        <f t="shared" si="78"/>
        <v>451229200405095429</v>
      </c>
      <c r="C2562" s="89" t="s">
        <v>379</v>
      </c>
      <c r="D2562" s="102" t="s">
        <v>10206</v>
      </c>
      <c r="E2562" s="102" t="s">
        <v>143</v>
      </c>
      <c r="F2562" s="103" t="s">
        <v>20131</v>
      </c>
      <c r="G2562" s="103" t="s">
        <v>20608</v>
      </c>
      <c r="H2562" s="104" t="s">
        <v>10205</v>
      </c>
      <c r="I2562" s="103" t="s">
        <v>30</v>
      </c>
      <c r="J2562" s="103" t="s">
        <v>30</v>
      </c>
      <c r="K2562" s="103" t="s">
        <v>27</v>
      </c>
      <c r="L2562" s="103" t="s">
        <v>30</v>
      </c>
      <c r="M2562" s="103" t="s">
        <v>30</v>
      </c>
      <c r="N2562" s="103" t="s">
        <v>30</v>
      </c>
      <c r="O2562" s="103" t="s">
        <v>27</v>
      </c>
      <c r="P2562" s="103" t="s">
        <v>93</v>
      </c>
      <c r="Q2562" s="103" t="s">
        <v>10208</v>
      </c>
      <c r="R2562" s="105" t="s">
        <v>10209</v>
      </c>
      <c r="S2562" s="103" t="s">
        <v>8322</v>
      </c>
      <c r="T2562" s="103" t="s">
        <v>93</v>
      </c>
      <c r="U2562" s="106" t="s">
        <v>20471</v>
      </c>
      <c r="V2562" s="105" t="s">
        <v>22666</v>
      </c>
      <c r="W2562" s="107" t="s">
        <v>379</v>
      </c>
      <c r="X2562" t="s">
        <v>22667</v>
      </c>
      <c r="AA2562">
        <f ca="1" t="shared" si="79"/>
        <v>17</v>
      </c>
    </row>
    <row r="2563" spans="1:27">
      <c r="A2563" s="101">
        <v>72</v>
      </c>
      <c r="B2563" s="89" t="str">
        <f t="shared" ref="B2563:B2626" si="80">H2563</f>
        <v>452731200102283334</v>
      </c>
      <c r="C2563" s="89" t="s">
        <v>379</v>
      </c>
      <c r="D2563" s="102" t="s">
        <v>10211</v>
      </c>
      <c r="E2563" s="102" t="s">
        <v>24</v>
      </c>
      <c r="F2563" s="103" t="s">
        <v>20178</v>
      </c>
      <c r="G2563" s="103" t="s">
        <v>20249</v>
      </c>
      <c r="H2563" s="104" t="s">
        <v>10210</v>
      </c>
      <c r="I2563" s="103" t="s">
        <v>27</v>
      </c>
      <c r="J2563" s="103" t="s">
        <v>30</v>
      </c>
      <c r="K2563" s="103" t="s">
        <v>30</v>
      </c>
      <c r="L2563" s="103" t="s">
        <v>30</v>
      </c>
      <c r="M2563" s="103" t="s">
        <v>30</v>
      </c>
      <c r="N2563" s="103" t="s">
        <v>27</v>
      </c>
      <c r="O2563" s="103" t="s">
        <v>27</v>
      </c>
      <c r="P2563" s="103" t="s">
        <v>20158</v>
      </c>
      <c r="Q2563" s="103" t="s">
        <v>9412</v>
      </c>
      <c r="R2563" s="105">
        <v>17744951350</v>
      </c>
      <c r="S2563" s="103" t="s">
        <v>1517</v>
      </c>
      <c r="T2563" s="103" t="s">
        <v>20158</v>
      </c>
      <c r="U2563" s="106" t="s">
        <v>20491</v>
      </c>
      <c r="V2563" s="105" t="s">
        <v>20883</v>
      </c>
      <c r="W2563" s="107" t="s">
        <v>379</v>
      </c>
      <c r="X2563" t="s">
        <v>19346</v>
      </c>
      <c r="AA2563">
        <f ca="1" t="shared" si="79"/>
        <v>20</v>
      </c>
    </row>
    <row r="2564" spans="1:27">
      <c r="A2564" s="101">
        <v>73</v>
      </c>
      <c r="B2564" s="89" t="str">
        <f t="shared" si="80"/>
        <v>452731200404251215</v>
      </c>
      <c r="C2564" s="89" t="s">
        <v>379</v>
      </c>
      <c r="D2564" s="102" t="s">
        <v>10213</v>
      </c>
      <c r="E2564" s="102" t="s">
        <v>24</v>
      </c>
      <c r="F2564" s="103" t="s">
        <v>20131</v>
      </c>
      <c r="G2564" s="103" t="s">
        <v>20255</v>
      </c>
      <c r="H2564" s="104" t="s">
        <v>10212</v>
      </c>
      <c r="I2564" s="103" t="s">
        <v>30</v>
      </c>
      <c r="J2564" s="103" t="s">
        <v>27</v>
      </c>
      <c r="K2564" s="103" t="s">
        <v>30</v>
      </c>
      <c r="L2564" s="103" t="s">
        <v>30</v>
      </c>
      <c r="M2564" s="103" t="s">
        <v>30</v>
      </c>
      <c r="N2564" s="103" t="s">
        <v>30</v>
      </c>
      <c r="O2564" s="103" t="s">
        <v>27</v>
      </c>
      <c r="P2564" s="103" t="s">
        <v>1517</v>
      </c>
      <c r="Q2564" s="103" t="s">
        <v>10214</v>
      </c>
      <c r="R2564" s="105">
        <v>15717787579</v>
      </c>
      <c r="S2564" s="103" t="s">
        <v>1517</v>
      </c>
      <c r="T2564" s="103" t="s">
        <v>20169</v>
      </c>
      <c r="U2564" s="106" t="s">
        <v>20176</v>
      </c>
      <c r="V2564" s="105" t="s">
        <v>20177</v>
      </c>
      <c r="W2564" s="107" t="s">
        <v>379</v>
      </c>
      <c r="X2564" t="s">
        <v>17727</v>
      </c>
      <c r="AA2564">
        <f ca="1" t="shared" ref="AA2564:AA2627" si="81">DATEDIF(TEXT(MID(H2564,7,8),"00-00-00"),TODAY(),"y")</f>
        <v>17</v>
      </c>
    </row>
    <row r="2565" spans="1:27">
      <c r="A2565" s="101">
        <v>74</v>
      </c>
      <c r="B2565" s="89" t="str">
        <f t="shared" si="80"/>
        <v>451229200412160620</v>
      </c>
      <c r="C2565" s="89" t="s">
        <v>379</v>
      </c>
      <c r="D2565" s="102" t="s">
        <v>10217</v>
      </c>
      <c r="E2565" s="102" t="s">
        <v>143</v>
      </c>
      <c r="F2565" s="103" t="s">
        <v>20131</v>
      </c>
      <c r="G2565" s="103" t="s">
        <v>20996</v>
      </c>
      <c r="H2565" s="104" t="s">
        <v>10216</v>
      </c>
      <c r="I2565" s="103" t="s">
        <v>30</v>
      </c>
      <c r="J2565" s="103" t="s">
        <v>30</v>
      </c>
      <c r="K2565" s="103" t="s">
        <v>27</v>
      </c>
      <c r="L2565" s="103" t="s">
        <v>30</v>
      </c>
      <c r="M2565" s="103" t="s">
        <v>30</v>
      </c>
      <c r="N2565" s="103" t="s">
        <v>30</v>
      </c>
      <c r="O2565" s="103" t="s">
        <v>27</v>
      </c>
      <c r="P2565" s="103" t="s">
        <v>1517</v>
      </c>
      <c r="Q2565" s="103" t="s">
        <v>10218</v>
      </c>
      <c r="R2565" s="105">
        <v>13788283494</v>
      </c>
      <c r="S2565" s="103" t="s">
        <v>1517</v>
      </c>
      <c r="T2565" s="103" t="s">
        <v>20137</v>
      </c>
      <c r="U2565" s="106" t="s">
        <v>20137</v>
      </c>
      <c r="V2565" s="105" t="s">
        <v>20662</v>
      </c>
      <c r="W2565" s="107" t="s">
        <v>379</v>
      </c>
      <c r="X2565" t="s">
        <v>1286</v>
      </c>
      <c r="AA2565">
        <f ca="1" t="shared" si="81"/>
        <v>16</v>
      </c>
    </row>
    <row r="2566" spans="1:27">
      <c r="A2566" s="101">
        <v>75</v>
      </c>
      <c r="B2566" s="89" t="str">
        <f t="shared" si="80"/>
        <v>452731200302115423</v>
      </c>
      <c r="C2566" s="89" t="s">
        <v>379</v>
      </c>
      <c r="D2566" s="102" t="s">
        <v>10221</v>
      </c>
      <c r="E2566" s="102" t="s">
        <v>143</v>
      </c>
      <c r="F2566" s="103" t="s">
        <v>20178</v>
      </c>
      <c r="G2566" s="103" t="s">
        <v>20161</v>
      </c>
      <c r="H2566" s="104" t="s">
        <v>10220</v>
      </c>
      <c r="I2566" s="103" t="s">
        <v>30</v>
      </c>
      <c r="J2566" s="103" t="s">
        <v>30</v>
      </c>
      <c r="K2566" s="103" t="s">
        <v>30</v>
      </c>
      <c r="L2566" s="103" t="s">
        <v>30</v>
      </c>
      <c r="M2566" s="103" t="s">
        <v>30</v>
      </c>
      <c r="N2566" s="103" t="s">
        <v>30</v>
      </c>
      <c r="O2566" s="103" t="s">
        <v>27</v>
      </c>
      <c r="P2566" s="103" t="s">
        <v>1517</v>
      </c>
      <c r="Q2566" s="103" t="s">
        <v>10223</v>
      </c>
      <c r="R2566" s="105">
        <v>17754598818</v>
      </c>
      <c r="S2566" s="103" t="s">
        <v>1517</v>
      </c>
      <c r="T2566" s="103" t="s">
        <v>20144</v>
      </c>
      <c r="U2566" s="106" t="s">
        <v>21333</v>
      </c>
      <c r="V2566" s="105" t="s">
        <v>22668</v>
      </c>
      <c r="W2566" s="107" t="s">
        <v>379</v>
      </c>
      <c r="X2566" t="s">
        <v>10222</v>
      </c>
      <c r="AA2566">
        <f ca="1" t="shared" si="81"/>
        <v>18</v>
      </c>
    </row>
    <row r="2567" spans="1:27">
      <c r="A2567" s="101">
        <v>76</v>
      </c>
      <c r="B2567" s="89" t="str">
        <f t="shared" si="80"/>
        <v>45273120030629481X</v>
      </c>
      <c r="C2567" s="89" t="s">
        <v>379</v>
      </c>
      <c r="D2567" s="102" t="s">
        <v>10225</v>
      </c>
      <c r="E2567" s="102" t="s">
        <v>24</v>
      </c>
      <c r="F2567" s="103" t="s">
        <v>20131</v>
      </c>
      <c r="G2567" s="103" t="s">
        <v>20229</v>
      </c>
      <c r="H2567" s="104" t="s">
        <v>10224</v>
      </c>
      <c r="I2567" s="103" t="s">
        <v>30</v>
      </c>
      <c r="J2567" s="103" t="s">
        <v>30</v>
      </c>
      <c r="K2567" s="103" t="s">
        <v>30</v>
      </c>
      <c r="L2567" s="103" t="s">
        <v>30</v>
      </c>
      <c r="M2567" s="103" t="s">
        <v>30</v>
      </c>
      <c r="N2567" s="103" t="s">
        <v>30</v>
      </c>
      <c r="O2567" s="103" t="s">
        <v>30</v>
      </c>
      <c r="P2567" s="103" t="s">
        <v>1517</v>
      </c>
      <c r="Q2567" s="103" t="s">
        <v>10227</v>
      </c>
      <c r="R2567" s="105">
        <v>13557886670</v>
      </c>
      <c r="S2567" s="103" t="s">
        <v>1517</v>
      </c>
      <c r="T2567" s="103" t="s">
        <v>20352</v>
      </c>
      <c r="U2567" s="106" t="s">
        <v>20352</v>
      </c>
      <c r="V2567" s="105" t="s">
        <v>21341</v>
      </c>
      <c r="W2567" s="107" t="s">
        <v>379</v>
      </c>
      <c r="X2567" t="s">
        <v>10226</v>
      </c>
      <c r="AA2567">
        <f ca="1" t="shared" si="81"/>
        <v>18</v>
      </c>
    </row>
    <row r="2568" spans="1:27">
      <c r="A2568" s="101">
        <v>77</v>
      </c>
      <c r="B2568" s="89" t="str">
        <f t="shared" si="80"/>
        <v>452731200408103623</v>
      </c>
      <c r="C2568" s="89" t="s">
        <v>379</v>
      </c>
      <c r="D2568" s="102" t="s">
        <v>10230</v>
      </c>
      <c r="E2568" s="102" t="s">
        <v>143</v>
      </c>
      <c r="F2568" s="103" t="s">
        <v>20131</v>
      </c>
      <c r="G2568" s="103" t="s">
        <v>20757</v>
      </c>
      <c r="H2568" s="104" t="s">
        <v>10229</v>
      </c>
      <c r="I2568" s="103" t="s">
        <v>30</v>
      </c>
      <c r="J2568" s="103" t="s">
        <v>30</v>
      </c>
      <c r="K2568" s="103" t="s">
        <v>30</v>
      </c>
      <c r="L2568" s="103" t="s">
        <v>30</v>
      </c>
      <c r="M2568" s="103" t="s">
        <v>30</v>
      </c>
      <c r="N2568" s="103" t="s">
        <v>30</v>
      </c>
      <c r="O2568" s="103" t="s">
        <v>27</v>
      </c>
      <c r="P2568" s="103" t="s">
        <v>1517</v>
      </c>
      <c r="Q2568" s="103" t="s">
        <v>10231</v>
      </c>
      <c r="R2568" s="105">
        <v>18407782800</v>
      </c>
      <c r="S2568" s="103" t="s">
        <v>1517</v>
      </c>
      <c r="T2568" s="103" t="s">
        <v>20158</v>
      </c>
      <c r="U2568" s="106" t="s">
        <v>20159</v>
      </c>
      <c r="V2568" s="105" t="s">
        <v>21187</v>
      </c>
      <c r="W2568" s="107" t="s">
        <v>379</v>
      </c>
      <c r="X2568" t="s">
        <v>17615</v>
      </c>
      <c r="AA2568">
        <f ca="1" t="shared" si="81"/>
        <v>17</v>
      </c>
    </row>
    <row r="2569" spans="1:27">
      <c r="A2569" s="101">
        <v>1</v>
      </c>
      <c r="B2569" s="89" t="str">
        <f t="shared" si="80"/>
        <v>45072120031230096X</v>
      </c>
      <c r="C2569" s="89" t="s">
        <v>384</v>
      </c>
      <c r="D2569" s="102" t="s">
        <v>10233</v>
      </c>
      <c r="E2569" s="102" t="s">
        <v>143</v>
      </c>
      <c r="F2569" s="103" t="s">
        <v>20205</v>
      </c>
      <c r="G2569" s="103" t="s">
        <v>20433</v>
      </c>
      <c r="H2569" s="104" t="s">
        <v>10232</v>
      </c>
      <c r="I2569" s="103" t="s">
        <v>30</v>
      </c>
      <c r="J2569" s="103" t="s">
        <v>30</v>
      </c>
      <c r="K2569" s="103" t="s">
        <v>27</v>
      </c>
      <c r="L2569" s="103" t="s">
        <v>30</v>
      </c>
      <c r="M2569" s="103" t="s">
        <v>30</v>
      </c>
      <c r="N2569" s="103" t="s">
        <v>30</v>
      </c>
      <c r="O2569" s="103" t="s">
        <v>27</v>
      </c>
      <c r="P2569" s="103" t="s">
        <v>1517</v>
      </c>
      <c r="Q2569" s="103" t="s">
        <v>5046</v>
      </c>
      <c r="R2569" s="105">
        <v>15219797691</v>
      </c>
      <c r="S2569" s="103" t="s">
        <v>20678</v>
      </c>
      <c r="T2569" s="103" t="s">
        <v>22052</v>
      </c>
      <c r="U2569" s="106" t="s">
        <v>22669</v>
      </c>
      <c r="V2569" s="105"/>
      <c r="W2569" s="107" t="s">
        <v>384</v>
      </c>
      <c r="X2569" t="s">
        <v>10234</v>
      </c>
      <c r="AA2569">
        <f ca="1" t="shared" si="81"/>
        <v>17</v>
      </c>
    </row>
    <row r="2570" spans="1:27">
      <c r="A2570" s="101">
        <v>2</v>
      </c>
      <c r="B2570" s="89" t="str">
        <f t="shared" si="80"/>
        <v>452731200510254823</v>
      </c>
      <c r="C2570" s="89" t="s">
        <v>384</v>
      </c>
      <c r="D2570" s="102" t="s">
        <v>10237</v>
      </c>
      <c r="E2570" s="102" t="s">
        <v>143</v>
      </c>
      <c r="F2570" s="103" t="s">
        <v>20131</v>
      </c>
      <c r="G2570" s="103" t="s">
        <v>20937</v>
      </c>
      <c r="H2570" s="104" t="s">
        <v>10236</v>
      </c>
      <c r="I2570" s="103" t="s">
        <v>30</v>
      </c>
      <c r="J2570" s="103" t="s">
        <v>27</v>
      </c>
      <c r="K2570" s="103" t="s">
        <v>27</v>
      </c>
      <c r="L2570" s="103" t="s">
        <v>30</v>
      </c>
      <c r="M2570" s="103" t="s">
        <v>30</v>
      </c>
      <c r="N2570" s="103" t="s">
        <v>30</v>
      </c>
      <c r="O2570" s="103" t="s">
        <v>27</v>
      </c>
      <c r="P2570" s="103" t="s">
        <v>1517</v>
      </c>
      <c r="Q2570" s="103" t="s">
        <v>10239</v>
      </c>
      <c r="R2570" s="105">
        <v>15777849837</v>
      </c>
      <c r="S2570" s="103" t="s">
        <v>1517</v>
      </c>
      <c r="T2570" s="103" t="s">
        <v>1517</v>
      </c>
      <c r="U2570" s="106" t="s">
        <v>20167</v>
      </c>
      <c r="V2570" s="105" t="s">
        <v>22670</v>
      </c>
      <c r="W2570" s="107" t="s">
        <v>384</v>
      </c>
      <c r="X2570" t="s">
        <v>17977</v>
      </c>
      <c r="AA2570">
        <f ca="1" t="shared" si="81"/>
        <v>15</v>
      </c>
    </row>
    <row r="2571" spans="1:27">
      <c r="A2571" s="101">
        <v>3</v>
      </c>
      <c r="B2571" s="89" t="str">
        <f t="shared" si="80"/>
        <v>451229200211252748</v>
      </c>
      <c r="C2571" s="89" t="s">
        <v>384</v>
      </c>
      <c r="D2571" s="102" t="s">
        <v>10241</v>
      </c>
      <c r="E2571" s="102" t="s">
        <v>143</v>
      </c>
      <c r="F2571" s="103" t="s">
        <v>20178</v>
      </c>
      <c r="G2571" s="103" t="s">
        <v>20276</v>
      </c>
      <c r="H2571" s="104" t="s">
        <v>10240</v>
      </c>
      <c r="I2571" s="103" t="s">
        <v>27</v>
      </c>
      <c r="J2571" s="103" t="s">
        <v>30</v>
      </c>
      <c r="K2571" s="103" t="s">
        <v>30</v>
      </c>
      <c r="L2571" s="103" t="s">
        <v>30</v>
      </c>
      <c r="M2571" s="103" t="s">
        <v>30</v>
      </c>
      <c r="N2571" s="103" t="s">
        <v>30</v>
      </c>
      <c r="O2571" s="103" t="s">
        <v>27</v>
      </c>
      <c r="P2571" s="103" t="s">
        <v>1517</v>
      </c>
      <c r="Q2571" s="103" t="s">
        <v>10242</v>
      </c>
      <c r="R2571" s="105">
        <v>19127177086</v>
      </c>
      <c r="S2571" s="103" t="s">
        <v>1517</v>
      </c>
      <c r="T2571" s="103" t="s">
        <v>20277</v>
      </c>
      <c r="U2571" s="106" t="s">
        <v>20303</v>
      </c>
      <c r="V2571" s="105" t="s">
        <v>22191</v>
      </c>
      <c r="W2571" s="107" t="s">
        <v>384</v>
      </c>
      <c r="X2571" t="s">
        <v>7908</v>
      </c>
      <c r="AA2571">
        <f ca="1" t="shared" si="81"/>
        <v>18</v>
      </c>
    </row>
    <row r="2572" spans="1:27">
      <c r="A2572" s="101">
        <v>4</v>
      </c>
      <c r="B2572" s="89" t="str">
        <f t="shared" si="80"/>
        <v>451229200104173622</v>
      </c>
      <c r="C2572" s="89" t="s">
        <v>384</v>
      </c>
      <c r="D2572" s="102" t="s">
        <v>10244</v>
      </c>
      <c r="E2572" s="102" t="s">
        <v>143</v>
      </c>
      <c r="F2572" s="103" t="s">
        <v>20178</v>
      </c>
      <c r="G2572" s="103" t="s">
        <v>20335</v>
      </c>
      <c r="H2572" s="104" t="s">
        <v>10243</v>
      </c>
      <c r="I2572" s="103" t="s">
        <v>27</v>
      </c>
      <c r="J2572" s="103" t="s">
        <v>30</v>
      </c>
      <c r="K2572" s="103" t="s">
        <v>30</v>
      </c>
      <c r="L2572" s="103" t="s">
        <v>30</v>
      </c>
      <c r="M2572" s="103" t="s">
        <v>30</v>
      </c>
      <c r="N2572" s="103" t="s">
        <v>30</v>
      </c>
      <c r="O2572" s="103" t="s">
        <v>27</v>
      </c>
      <c r="P2572" s="103" t="s">
        <v>1517</v>
      </c>
      <c r="Q2572" s="103" t="s">
        <v>10246</v>
      </c>
      <c r="R2572" s="105">
        <v>19127013145</v>
      </c>
      <c r="S2572" s="103" t="s">
        <v>1517</v>
      </c>
      <c r="T2572" s="103" t="s">
        <v>20158</v>
      </c>
      <c r="U2572" s="106" t="s">
        <v>20491</v>
      </c>
      <c r="V2572" s="105" t="s">
        <v>22671</v>
      </c>
      <c r="W2572" s="107" t="s">
        <v>384</v>
      </c>
      <c r="X2572" t="s">
        <v>19347</v>
      </c>
      <c r="AA2572">
        <f ca="1" t="shared" si="81"/>
        <v>20</v>
      </c>
    </row>
    <row r="2573" spans="1:27">
      <c r="A2573" s="101">
        <v>5</v>
      </c>
      <c r="B2573" s="89" t="str">
        <f t="shared" si="80"/>
        <v>452731200405293628</v>
      </c>
      <c r="C2573" s="89" t="s">
        <v>384</v>
      </c>
      <c r="D2573" s="102" t="s">
        <v>277</v>
      </c>
      <c r="E2573" s="102" t="s">
        <v>143</v>
      </c>
      <c r="F2573" s="103" t="s">
        <v>20131</v>
      </c>
      <c r="G2573" s="103" t="s">
        <v>20608</v>
      </c>
      <c r="H2573" s="104" t="s">
        <v>10247</v>
      </c>
      <c r="I2573" s="103" t="s">
        <v>30</v>
      </c>
      <c r="J2573" s="103" t="s">
        <v>30</v>
      </c>
      <c r="K2573" s="103" t="s">
        <v>30</v>
      </c>
      <c r="L2573" s="103" t="s">
        <v>27</v>
      </c>
      <c r="M2573" s="103" t="s">
        <v>30</v>
      </c>
      <c r="N2573" s="103" t="s">
        <v>30</v>
      </c>
      <c r="O2573" s="103" t="s">
        <v>27</v>
      </c>
      <c r="P2573" s="103" t="s">
        <v>1517</v>
      </c>
      <c r="Q2573" s="103" t="s">
        <v>10248</v>
      </c>
      <c r="R2573" s="105">
        <v>13769731350</v>
      </c>
      <c r="S2573" s="103" t="s">
        <v>1517</v>
      </c>
      <c r="T2573" s="103" t="s">
        <v>20158</v>
      </c>
      <c r="U2573" s="106" t="s">
        <v>20250</v>
      </c>
      <c r="V2573" s="105"/>
      <c r="W2573" s="107" t="s">
        <v>384</v>
      </c>
      <c r="X2573" t="s">
        <v>17978</v>
      </c>
      <c r="AA2573">
        <f ca="1" t="shared" si="81"/>
        <v>17</v>
      </c>
    </row>
    <row r="2574" spans="1:27">
      <c r="A2574" s="101">
        <v>6</v>
      </c>
      <c r="B2574" s="89" t="str">
        <f t="shared" si="80"/>
        <v>451229200401120922</v>
      </c>
      <c r="C2574" s="89" t="s">
        <v>384</v>
      </c>
      <c r="D2574" s="102" t="s">
        <v>10252</v>
      </c>
      <c r="E2574" s="102" t="s">
        <v>143</v>
      </c>
      <c r="F2574" s="103" t="s">
        <v>20131</v>
      </c>
      <c r="G2574" s="103" t="s">
        <v>20232</v>
      </c>
      <c r="H2574" s="104" t="s">
        <v>10251</v>
      </c>
      <c r="I2574" s="103" t="s">
        <v>30</v>
      </c>
      <c r="J2574" s="103" t="s">
        <v>30</v>
      </c>
      <c r="K2574" s="103" t="s">
        <v>30</v>
      </c>
      <c r="L2574" s="103" t="s">
        <v>30</v>
      </c>
      <c r="M2574" s="103" t="s">
        <v>30</v>
      </c>
      <c r="N2574" s="103" t="s">
        <v>30</v>
      </c>
      <c r="O2574" s="103" t="s">
        <v>27</v>
      </c>
      <c r="P2574" s="103" t="s">
        <v>1517</v>
      </c>
      <c r="Q2574" s="103" t="s">
        <v>10254</v>
      </c>
      <c r="R2574" s="105">
        <v>18776870086</v>
      </c>
      <c r="S2574" s="103" t="s">
        <v>1517</v>
      </c>
      <c r="T2574" s="103" t="s">
        <v>20151</v>
      </c>
      <c r="U2574" s="106" t="s">
        <v>20151</v>
      </c>
      <c r="V2574" s="105" t="s">
        <v>22672</v>
      </c>
      <c r="W2574" s="107" t="s">
        <v>384</v>
      </c>
      <c r="X2574" t="s">
        <v>17979</v>
      </c>
      <c r="AA2574">
        <f ca="1" t="shared" si="81"/>
        <v>17</v>
      </c>
    </row>
    <row r="2575" spans="1:27">
      <c r="A2575" s="101">
        <v>7</v>
      </c>
      <c r="B2575" s="89" t="str">
        <f t="shared" si="80"/>
        <v>452731200402194819</v>
      </c>
      <c r="C2575" s="89" t="s">
        <v>384</v>
      </c>
      <c r="D2575" s="102" t="s">
        <v>10257</v>
      </c>
      <c r="E2575" s="102" t="s">
        <v>24</v>
      </c>
      <c r="F2575" s="103" t="s">
        <v>20131</v>
      </c>
      <c r="G2575" s="103" t="s">
        <v>20742</v>
      </c>
      <c r="H2575" s="104" t="s">
        <v>10256</v>
      </c>
      <c r="I2575" s="103" t="s">
        <v>27</v>
      </c>
      <c r="J2575" s="103" t="s">
        <v>30</v>
      </c>
      <c r="K2575" s="103" t="s">
        <v>30</v>
      </c>
      <c r="L2575" s="103" t="s">
        <v>30</v>
      </c>
      <c r="M2575" s="103" t="s">
        <v>30</v>
      </c>
      <c r="N2575" s="103" t="s">
        <v>30</v>
      </c>
      <c r="O2575" s="103" t="s">
        <v>27</v>
      </c>
      <c r="P2575" s="103" t="s">
        <v>1517</v>
      </c>
      <c r="Q2575" s="103" t="s">
        <v>10258</v>
      </c>
      <c r="R2575" s="105">
        <v>15878821391</v>
      </c>
      <c r="S2575" s="103" t="s">
        <v>1517</v>
      </c>
      <c r="T2575" s="103" t="s">
        <v>1517</v>
      </c>
      <c r="U2575" s="106" t="s">
        <v>20352</v>
      </c>
      <c r="V2575" s="105" t="s">
        <v>21666</v>
      </c>
      <c r="W2575" s="107" t="s">
        <v>384</v>
      </c>
      <c r="X2575" t="s">
        <v>17870</v>
      </c>
      <c r="AA2575">
        <f ca="1" t="shared" si="81"/>
        <v>17</v>
      </c>
    </row>
    <row r="2576" spans="1:27">
      <c r="A2576" s="101">
        <v>8</v>
      </c>
      <c r="B2576" s="89" t="str">
        <f t="shared" si="80"/>
        <v>452731200306305451</v>
      </c>
      <c r="C2576" s="89" t="s">
        <v>384</v>
      </c>
      <c r="D2576" s="102" t="s">
        <v>10260</v>
      </c>
      <c r="E2576" s="102" t="s">
        <v>24</v>
      </c>
      <c r="F2576" s="103" t="s">
        <v>20131</v>
      </c>
      <c r="G2576" s="103" t="s">
        <v>20229</v>
      </c>
      <c r="H2576" s="104" t="s">
        <v>10259</v>
      </c>
      <c r="I2576" s="103" t="s">
        <v>30</v>
      </c>
      <c r="J2576" s="103" t="s">
        <v>30</v>
      </c>
      <c r="K2576" s="103" t="s">
        <v>30</v>
      </c>
      <c r="L2576" s="103" t="s">
        <v>30</v>
      </c>
      <c r="M2576" s="103" t="s">
        <v>30</v>
      </c>
      <c r="N2576" s="103" t="s">
        <v>30</v>
      </c>
      <c r="O2576" s="103" t="s">
        <v>27</v>
      </c>
      <c r="P2576" s="103" t="s">
        <v>1517</v>
      </c>
      <c r="Q2576" s="103" t="s">
        <v>10262</v>
      </c>
      <c r="R2576" s="105">
        <v>18178894271</v>
      </c>
      <c r="S2576" s="103" t="s">
        <v>1517</v>
      </c>
      <c r="T2576" s="103" t="s">
        <v>20144</v>
      </c>
      <c r="U2576" s="106" t="s">
        <v>20619</v>
      </c>
      <c r="V2576" s="105" t="s">
        <v>22104</v>
      </c>
      <c r="W2576" s="107" t="s">
        <v>384</v>
      </c>
      <c r="X2576" t="s">
        <v>10261</v>
      </c>
      <c r="AA2576">
        <f ca="1" t="shared" si="81"/>
        <v>18</v>
      </c>
    </row>
    <row r="2577" spans="1:27">
      <c r="A2577" s="101">
        <v>9</v>
      </c>
      <c r="B2577" s="89" t="str">
        <f t="shared" si="80"/>
        <v>452731200310124215</v>
      </c>
      <c r="C2577" s="89" t="s">
        <v>384</v>
      </c>
      <c r="D2577" s="102" t="s">
        <v>10264</v>
      </c>
      <c r="E2577" s="102" t="s">
        <v>24</v>
      </c>
      <c r="F2577" s="103" t="s">
        <v>20131</v>
      </c>
      <c r="G2577" s="103" t="s">
        <v>20307</v>
      </c>
      <c r="H2577" s="104" t="s">
        <v>10263</v>
      </c>
      <c r="I2577" s="103" t="s">
        <v>27</v>
      </c>
      <c r="J2577" s="103" t="s">
        <v>30</v>
      </c>
      <c r="K2577" s="103" t="s">
        <v>30</v>
      </c>
      <c r="L2577" s="103" t="s">
        <v>30</v>
      </c>
      <c r="M2577" s="103" t="s">
        <v>30</v>
      </c>
      <c r="N2577" s="103" t="s">
        <v>27</v>
      </c>
      <c r="O2577" s="103" t="s">
        <v>27</v>
      </c>
      <c r="P2577" s="103" t="s">
        <v>1517</v>
      </c>
      <c r="Q2577" s="103" t="s">
        <v>6638</v>
      </c>
      <c r="R2577" s="105">
        <v>18934965682</v>
      </c>
      <c r="S2577" s="103" t="s">
        <v>1517</v>
      </c>
      <c r="T2577" s="103" t="s">
        <v>20133</v>
      </c>
      <c r="U2577" s="106" t="s">
        <v>20528</v>
      </c>
      <c r="V2577" s="105" t="s">
        <v>22673</v>
      </c>
      <c r="W2577" s="107" t="s">
        <v>384</v>
      </c>
      <c r="X2577" t="s">
        <v>10265</v>
      </c>
      <c r="AA2577">
        <f ca="1" t="shared" si="81"/>
        <v>17</v>
      </c>
    </row>
    <row r="2578" spans="1:27">
      <c r="A2578" s="101">
        <v>10</v>
      </c>
      <c r="B2578" s="89" t="str">
        <f t="shared" si="80"/>
        <v>45122920030609122X</v>
      </c>
      <c r="C2578" s="89" t="s">
        <v>384</v>
      </c>
      <c r="D2578" s="102" t="s">
        <v>10267</v>
      </c>
      <c r="E2578" s="102" t="s">
        <v>143</v>
      </c>
      <c r="F2578" s="103" t="s">
        <v>20131</v>
      </c>
      <c r="G2578" s="103" t="s">
        <v>20229</v>
      </c>
      <c r="H2578" s="104" t="s">
        <v>10266</v>
      </c>
      <c r="I2578" s="103" t="s">
        <v>27</v>
      </c>
      <c r="J2578" s="103" t="s">
        <v>27</v>
      </c>
      <c r="K2578" s="103" t="s">
        <v>30</v>
      </c>
      <c r="L2578" s="103" t="s">
        <v>30</v>
      </c>
      <c r="M2578" s="103" t="s">
        <v>27</v>
      </c>
      <c r="N2578" s="103" t="s">
        <v>30</v>
      </c>
      <c r="O2578" s="103" t="s">
        <v>27</v>
      </c>
      <c r="P2578" s="103" t="s">
        <v>1517</v>
      </c>
      <c r="Q2578" s="103" t="s">
        <v>10269</v>
      </c>
      <c r="R2578" s="105">
        <v>18378898795</v>
      </c>
      <c r="S2578" s="103" t="s">
        <v>1517</v>
      </c>
      <c r="T2578" s="103" t="s">
        <v>20169</v>
      </c>
      <c r="U2578" s="106" t="s">
        <v>22674</v>
      </c>
      <c r="V2578" s="105" t="s">
        <v>22675</v>
      </c>
      <c r="W2578" s="107" t="s">
        <v>384</v>
      </c>
      <c r="X2578" t="s">
        <v>19348</v>
      </c>
      <c r="AA2578">
        <f ca="1" t="shared" si="81"/>
        <v>18</v>
      </c>
    </row>
    <row r="2579" spans="1:27">
      <c r="A2579" s="101">
        <v>11</v>
      </c>
      <c r="B2579" s="89" t="str">
        <f t="shared" si="80"/>
        <v>451229200412251223</v>
      </c>
      <c r="C2579" s="89" t="s">
        <v>384</v>
      </c>
      <c r="D2579" s="102" t="s">
        <v>10271</v>
      </c>
      <c r="E2579" s="102" t="s">
        <v>143</v>
      </c>
      <c r="F2579" s="103" t="s">
        <v>20131</v>
      </c>
      <c r="G2579" s="103" t="s">
        <v>20996</v>
      </c>
      <c r="H2579" s="104" t="s">
        <v>10270</v>
      </c>
      <c r="I2579" s="103" t="s">
        <v>30</v>
      </c>
      <c r="J2579" s="103" t="s">
        <v>30</v>
      </c>
      <c r="K2579" s="103" t="s">
        <v>30</v>
      </c>
      <c r="L2579" s="103" t="s">
        <v>30</v>
      </c>
      <c r="M2579" s="103" t="s">
        <v>30</v>
      </c>
      <c r="N2579" s="103" t="s">
        <v>30</v>
      </c>
      <c r="O2579" s="103" t="s">
        <v>27</v>
      </c>
      <c r="P2579" s="103" t="s">
        <v>1517</v>
      </c>
      <c r="Q2579" s="103" t="s">
        <v>10273</v>
      </c>
      <c r="R2579" s="105">
        <v>13737982852</v>
      </c>
      <c r="S2579" s="103" t="s">
        <v>1517</v>
      </c>
      <c r="T2579" s="103" t="s">
        <v>20169</v>
      </c>
      <c r="U2579" s="106" t="s">
        <v>20170</v>
      </c>
      <c r="V2579" s="105" t="s">
        <v>20968</v>
      </c>
      <c r="W2579" s="107" t="s">
        <v>384</v>
      </c>
      <c r="X2579" t="s">
        <v>17980</v>
      </c>
      <c r="AA2579">
        <f ca="1" t="shared" si="81"/>
        <v>16</v>
      </c>
    </row>
    <row r="2580" spans="1:27">
      <c r="A2580" s="101">
        <v>12</v>
      </c>
      <c r="B2580" s="89" t="str">
        <f t="shared" si="80"/>
        <v>452731200401204827</v>
      </c>
      <c r="C2580" s="89" t="s">
        <v>384</v>
      </c>
      <c r="D2580" s="102" t="s">
        <v>10275</v>
      </c>
      <c r="E2580" s="102" t="s">
        <v>143</v>
      </c>
      <c r="F2580" s="103" t="s">
        <v>20131</v>
      </c>
      <c r="G2580" s="103" t="s">
        <v>20232</v>
      </c>
      <c r="H2580" s="104" t="s">
        <v>10274</v>
      </c>
      <c r="I2580" s="103" t="s">
        <v>30</v>
      </c>
      <c r="J2580" s="103" t="s">
        <v>30</v>
      </c>
      <c r="K2580" s="103" t="s">
        <v>30</v>
      </c>
      <c r="L2580" s="103" t="s">
        <v>30</v>
      </c>
      <c r="M2580" s="103" t="s">
        <v>30</v>
      </c>
      <c r="N2580" s="103" t="s">
        <v>30</v>
      </c>
      <c r="O2580" s="103" t="s">
        <v>27</v>
      </c>
      <c r="P2580" s="103" t="s">
        <v>1517</v>
      </c>
      <c r="Q2580" s="103" t="s">
        <v>10277</v>
      </c>
      <c r="R2580" s="105">
        <v>15177883593</v>
      </c>
      <c r="S2580" s="103" t="s">
        <v>1517</v>
      </c>
      <c r="T2580" s="103" t="s">
        <v>1517</v>
      </c>
      <c r="U2580" s="106" t="s">
        <v>20826</v>
      </c>
      <c r="V2580" s="105" t="s">
        <v>22676</v>
      </c>
      <c r="W2580" s="107" t="s">
        <v>384</v>
      </c>
      <c r="X2580" t="s">
        <v>17981</v>
      </c>
      <c r="AA2580">
        <f ca="1" t="shared" si="81"/>
        <v>17</v>
      </c>
    </row>
    <row r="2581" spans="1:27">
      <c r="A2581" s="101">
        <v>13</v>
      </c>
      <c r="B2581" s="89" t="str">
        <f t="shared" si="80"/>
        <v>451229200403055124</v>
      </c>
      <c r="C2581" s="89" t="s">
        <v>384</v>
      </c>
      <c r="D2581" s="102" t="s">
        <v>10279</v>
      </c>
      <c r="E2581" s="102" t="s">
        <v>143</v>
      </c>
      <c r="F2581" s="103" t="s">
        <v>20178</v>
      </c>
      <c r="G2581" s="103" t="s">
        <v>20707</v>
      </c>
      <c r="H2581" s="104" t="s">
        <v>10278</v>
      </c>
      <c r="I2581" s="103" t="s">
        <v>30</v>
      </c>
      <c r="J2581" s="103" t="s">
        <v>30</v>
      </c>
      <c r="K2581" s="103" t="s">
        <v>30</v>
      </c>
      <c r="L2581" s="103" t="s">
        <v>30</v>
      </c>
      <c r="M2581" s="103" t="s">
        <v>30</v>
      </c>
      <c r="N2581" s="103" t="s">
        <v>30</v>
      </c>
      <c r="O2581" s="103" t="s">
        <v>27</v>
      </c>
      <c r="P2581" s="103" t="s">
        <v>1517</v>
      </c>
      <c r="Q2581" s="103" t="s">
        <v>10280</v>
      </c>
      <c r="R2581" s="105">
        <v>15078611789</v>
      </c>
      <c r="S2581" s="103" t="s">
        <v>1517</v>
      </c>
      <c r="T2581" s="103" t="s">
        <v>20164</v>
      </c>
      <c r="U2581" s="106" t="s">
        <v>20183</v>
      </c>
      <c r="V2581" s="105" t="s">
        <v>21565</v>
      </c>
      <c r="W2581" s="107" t="s">
        <v>384</v>
      </c>
      <c r="X2581" t="s">
        <v>4952</v>
      </c>
      <c r="AA2581">
        <f ca="1" t="shared" si="81"/>
        <v>17</v>
      </c>
    </row>
    <row r="2582" spans="1:27">
      <c r="A2582" s="101">
        <v>14</v>
      </c>
      <c r="B2582" s="89" t="str">
        <f t="shared" si="80"/>
        <v>452731200408065129</v>
      </c>
      <c r="C2582" s="89" t="s">
        <v>384</v>
      </c>
      <c r="D2582" s="102" t="s">
        <v>10282</v>
      </c>
      <c r="E2582" s="102" t="s">
        <v>143</v>
      </c>
      <c r="F2582" s="103" t="s">
        <v>20131</v>
      </c>
      <c r="G2582" s="103" t="s">
        <v>20757</v>
      </c>
      <c r="H2582" s="104" t="s">
        <v>10281</v>
      </c>
      <c r="I2582" s="103" t="s">
        <v>30</v>
      </c>
      <c r="J2582" s="103" t="s">
        <v>30</v>
      </c>
      <c r="K2582" s="103" t="s">
        <v>30</v>
      </c>
      <c r="L2582" s="103" t="s">
        <v>30</v>
      </c>
      <c r="M2582" s="103" t="s">
        <v>30</v>
      </c>
      <c r="N2582" s="103" t="s">
        <v>30</v>
      </c>
      <c r="O2582" s="103" t="s">
        <v>27</v>
      </c>
      <c r="P2582" s="103" t="s">
        <v>1517</v>
      </c>
      <c r="Q2582" s="103" t="s">
        <v>10284</v>
      </c>
      <c r="R2582" s="105">
        <v>15878821072</v>
      </c>
      <c r="S2582" s="103" t="s">
        <v>1517</v>
      </c>
      <c r="T2582" s="103" t="s">
        <v>20164</v>
      </c>
      <c r="U2582" s="106" t="s">
        <v>21252</v>
      </c>
      <c r="V2582" s="105" t="s">
        <v>21034</v>
      </c>
      <c r="W2582" s="107" t="s">
        <v>384</v>
      </c>
      <c r="X2582" t="s">
        <v>10283</v>
      </c>
      <c r="AA2582">
        <f ca="1" t="shared" si="81"/>
        <v>17</v>
      </c>
    </row>
    <row r="2583" spans="1:27">
      <c r="A2583" s="101">
        <v>15</v>
      </c>
      <c r="B2583" s="89" t="str">
        <f t="shared" si="80"/>
        <v>451229200407035745</v>
      </c>
      <c r="C2583" s="89" t="s">
        <v>384</v>
      </c>
      <c r="D2583" s="102" t="s">
        <v>2250</v>
      </c>
      <c r="E2583" s="102" t="s">
        <v>143</v>
      </c>
      <c r="F2583" s="103" t="s">
        <v>20131</v>
      </c>
      <c r="G2583" s="103" t="s">
        <v>20271</v>
      </c>
      <c r="H2583" s="104" t="s">
        <v>10285</v>
      </c>
      <c r="I2583" s="103" t="s">
        <v>30</v>
      </c>
      <c r="J2583" s="103" t="s">
        <v>30</v>
      </c>
      <c r="K2583" s="103" t="s">
        <v>30</v>
      </c>
      <c r="L2583" s="103" t="s">
        <v>30</v>
      </c>
      <c r="M2583" s="103" t="s">
        <v>30</v>
      </c>
      <c r="N2583" s="103" t="s">
        <v>30</v>
      </c>
      <c r="O2583" s="103" t="s">
        <v>27</v>
      </c>
      <c r="P2583" s="103" t="s">
        <v>1517</v>
      </c>
      <c r="Q2583" s="103" t="s">
        <v>10286</v>
      </c>
      <c r="R2583" s="105">
        <v>13876228990</v>
      </c>
      <c r="S2583" s="103" t="s">
        <v>1517</v>
      </c>
      <c r="T2583" s="103" t="s">
        <v>1517</v>
      </c>
      <c r="U2583" s="106" t="s">
        <v>20272</v>
      </c>
      <c r="V2583" s="105" t="s">
        <v>21983</v>
      </c>
      <c r="W2583" s="107" t="s">
        <v>384</v>
      </c>
      <c r="X2583" t="s">
        <v>17786</v>
      </c>
      <c r="AA2583">
        <f ca="1" t="shared" si="81"/>
        <v>17</v>
      </c>
    </row>
    <row r="2584" spans="1:27">
      <c r="A2584" s="101">
        <v>16</v>
      </c>
      <c r="B2584" s="89" t="str">
        <f t="shared" si="80"/>
        <v>452731200404215126</v>
      </c>
      <c r="C2584" s="89" t="s">
        <v>384</v>
      </c>
      <c r="D2584" s="102" t="s">
        <v>10288</v>
      </c>
      <c r="E2584" s="102" t="s">
        <v>143</v>
      </c>
      <c r="F2584" s="103" t="s">
        <v>20131</v>
      </c>
      <c r="G2584" s="103" t="s">
        <v>20255</v>
      </c>
      <c r="H2584" s="104" t="s">
        <v>10287</v>
      </c>
      <c r="I2584" s="103" t="s">
        <v>30</v>
      </c>
      <c r="J2584" s="103" t="s">
        <v>30</v>
      </c>
      <c r="K2584" s="103" t="s">
        <v>30</v>
      </c>
      <c r="L2584" s="103" t="s">
        <v>30</v>
      </c>
      <c r="M2584" s="103" t="s">
        <v>30</v>
      </c>
      <c r="N2584" s="103" t="s">
        <v>30</v>
      </c>
      <c r="O2584" s="103" t="s">
        <v>27</v>
      </c>
      <c r="P2584" s="103" t="s">
        <v>1517</v>
      </c>
      <c r="Q2584" s="103" t="s">
        <v>10289</v>
      </c>
      <c r="R2584" s="105">
        <v>13724553466</v>
      </c>
      <c r="S2584" s="103" t="s">
        <v>1517</v>
      </c>
      <c r="T2584" s="103" t="s">
        <v>20164</v>
      </c>
      <c r="U2584" s="106" t="s">
        <v>20635</v>
      </c>
      <c r="V2584" s="105" t="s">
        <v>20635</v>
      </c>
      <c r="W2584" s="107" t="s">
        <v>384</v>
      </c>
      <c r="X2584" t="s">
        <v>7240</v>
      </c>
      <c r="AA2584">
        <f ca="1" t="shared" si="81"/>
        <v>17</v>
      </c>
    </row>
    <row r="2585" spans="1:27">
      <c r="A2585" s="101">
        <v>17</v>
      </c>
      <c r="B2585" s="89" t="str">
        <f t="shared" si="80"/>
        <v>451229200305271229</v>
      </c>
      <c r="C2585" s="89" t="s">
        <v>384</v>
      </c>
      <c r="D2585" s="102" t="s">
        <v>10291</v>
      </c>
      <c r="E2585" s="102" t="s">
        <v>143</v>
      </c>
      <c r="F2585" s="103" t="s">
        <v>20131</v>
      </c>
      <c r="G2585" s="103" t="s">
        <v>20172</v>
      </c>
      <c r="H2585" s="104" t="s">
        <v>10290</v>
      </c>
      <c r="I2585" s="103" t="s">
        <v>27</v>
      </c>
      <c r="J2585" s="103" t="s">
        <v>30</v>
      </c>
      <c r="K2585" s="103" t="s">
        <v>30</v>
      </c>
      <c r="L2585" s="103" t="s">
        <v>30</v>
      </c>
      <c r="M2585" s="103" t="s">
        <v>30</v>
      </c>
      <c r="N2585" s="103" t="s">
        <v>30</v>
      </c>
      <c r="O2585" s="103" t="s">
        <v>27</v>
      </c>
      <c r="P2585" s="103" t="s">
        <v>1517</v>
      </c>
      <c r="Q2585" s="103" t="s">
        <v>10292</v>
      </c>
      <c r="R2585" s="105">
        <v>15277851574</v>
      </c>
      <c r="S2585" s="103" t="s">
        <v>1517</v>
      </c>
      <c r="T2585" s="103" t="s">
        <v>20169</v>
      </c>
      <c r="U2585" s="106" t="s">
        <v>20170</v>
      </c>
      <c r="V2585" s="105" t="s">
        <v>20850</v>
      </c>
      <c r="W2585" s="107" t="s">
        <v>384</v>
      </c>
      <c r="X2585" t="s">
        <v>17996</v>
      </c>
      <c r="AA2585">
        <f ca="1" t="shared" si="81"/>
        <v>18</v>
      </c>
    </row>
    <row r="2586" spans="1:27">
      <c r="A2586" s="101">
        <v>18</v>
      </c>
      <c r="B2586" s="89" t="str">
        <f t="shared" si="80"/>
        <v>451229200307042112</v>
      </c>
      <c r="C2586" s="89" t="s">
        <v>384</v>
      </c>
      <c r="D2586" s="102" t="s">
        <v>10294</v>
      </c>
      <c r="E2586" s="102" t="s">
        <v>24</v>
      </c>
      <c r="F2586" s="103" t="s">
        <v>20131</v>
      </c>
      <c r="G2586" s="103" t="s">
        <v>20214</v>
      </c>
      <c r="H2586" s="104" t="s">
        <v>10293</v>
      </c>
      <c r="I2586" s="103" t="s">
        <v>30</v>
      </c>
      <c r="J2586" s="103" t="s">
        <v>30</v>
      </c>
      <c r="K2586" s="103" t="s">
        <v>30</v>
      </c>
      <c r="L2586" s="103" t="s">
        <v>30</v>
      </c>
      <c r="M2586" s="103" t="s">
        <v>30</v>
      </c>
      <c r="N2586" s="103" t="s">
        <v>27</v>
      </c>
      <c r="O2586" s="103" t="s">
        <v>27</v>
      </c>
      <c r="P2586" s="103" t="s">
        <v>1517</v>
      </c>
      <c r="Q2586" s="103" t="s">
        <v>10296</v>
      </c>
      <c r="R2586" s="105">
        <v>17777939049</v>
      </c>
      <c r="S2586" s="103" t="s">
        <v>1517</v>
      </c>
      <c r="T2586" s="103" t="s">
        <v>20240</v>
      </c>
      <c r="U2586" s="106" t="s">
        <v>20913</v>
      </c>
      <c r="V2586" s="105" t="s">
        <v>21106</v>
      </c>
      <c r="W2586" s="107" t="s">
        <v>384</v>
      </c>
      <c r="X2586" t="s">
        <v>10295</v>
      </c>
      <c r="AA2586">
        <f ca="1" t="shared" si="81"/>
        <v>18</v>
      </c>
    </row>
    <row r="2587" spans="1:27">
      <c r="A2587" s="101">
        <v>19</v>
      </c>
      <c r="B2587" s="89" t="str">
        <f t="shared" si="80"/>
        <v>452731200309102131</v>
      </c>
      <c r="C2587" s="89" t="s">
        <v>384</v>
      </c>
      <c r="D2587" s="102" t="s">
        <v>10299</v>
      </c>
      <c r="E2587" s="102" t="s">
        <v>24</v>
      </c>
      <c r="F2587" s="103" t="s">
        <v>20178</v>
      </c>
      <c r="G2587" s="103" t="s">
        <v>20168</v>
      </c>
      <c r="H2587" s="104" t="s">
        <v>10298</v>
      </c>
      <c r="I2587" s="103" t="s">
        <v>27</v>
      </c>
      <c r="J2587" s="103" t="s">
        <v>30</v>
      </c>
      <c r="K2587" s="103" t="s">
        <v>30</v>
      </c>
      <c r="L2587" s="103" t="s">
        <v>30</v>
      </c>
      <c r="M2587" s="103" t="s">
        <v>30</v>
      </c>
      <c r="N2587" s="103" t="s">
        <v>30</v>
      </c>
      <c r="O2587" s="103" t="s">
        <v>27</v>
      </c>
      <c r="P2587" s="103" t="s">
        <v>1517</v>
      </c>
      <c r="Q2587" s="103" t="s">
        <v>10300</v>
      </c>
      <c r="R2587" s="105">
        <v>18978757252</v>
      </c>
      <c r="S2587" s="103" t="s">
        <v>1517</v>
      </c>
      <c r="T2587" s="103" t="s">
        <v>20240</v>
      </c>
      <c r="U2587" s="106" t="s">
        <v>20417</v>
      </c>
      <c r="V2587" s="105" t="s">
        <v>20514</v>
      </c>
      <c r="W2587" s="107" t="s">
        <v>384</v>
      </c>
      <c r="X2587" t="s">
        <v>5981</v>
      </c>
      <c r="AA2587">
        <f ca="1" t="shared" si="81"/>
        <v>17</v>
      </c>
    </row>
    <row r="2588" spans="1:27">
      <c r="A2588" s="101">
        <v>20</v>
      </c>
      <c r="B2588" s="89" t="str">
        <f t="shared" si="80"/>
        <v>451229200405092738</v>
      </c>
      <c r="C2588" s="89" t="s">
        <v>384</v>
      </c>
      <c r="D2588" s="102" t="s">
        <v>10302</v>
      </c>
      <c r="E2588" s="102" t="s">
        <v>24</v>
      </c>
      <c r="F2588" s="103" t="s">
        <v>20178</v>
      </c>
      <c r="G2588" s="103" t="s">
        <v>20608</v>
      </c>
      <c r="H2588" s="104" t="s">
        <v>10301</v>
      </c>
      <c r="I2588" s="103" t="s">
        <v>27</v>
      </c>
      <c r="J2588" s="103" t="s">
        <v>30</v>
      </c>
      <c r="K2588" s="103" t="s">
        <v>30</v>
      </c>
      <c r="L2588" s="103" t="s">
        <v>30</v>
      </c>
      <c r="M2588" s="103" t="s">
        <v>30</v>
      </c>
      <c r="N2588" s="103" t="s">
        <v>30</v>
      </c>
      <c r="O2588" s="103" t="s">
        <v>27</v>
      </c>
      <c r="P2588" s="103" t="s">
        <v>1517</v>
      </c>
      <c r="Q2588" s="103" t="s">
        <v>10303</v>
      </c>
      <c r="R2588" s="105">
        <v>18776870641</v>
      </c>
      <c r="S2588" s="103" t="s">
        <v>1517</v>
      </c>
      <c r="T2588" s="103" t="s">
        <v>20277</v>
      </c>
      <c r="U2588" s="106" t="s">
        <v>20434</v>
      </c>
      <c r="V2588" s="105" t="s">
        <v>21321</v>
      </c>
      <c r="W2588" s="107" t="s">
        <v>384</v>
      </c>
      <c r="X2588" t="s">
        <v>3816</v>
      </c>
      <c r="AA2588">
        <f ca="1" t="shared" si="81"/>
        <v>17</v>
      </c>
    </row>
    <row r="2589" spans="1:27">
      <c r="A2589" s="101">
        <v>21</v>
      </c>
      <c r="B2589" s="89" t="str">
        <f t="shared" si="80"/>
        <v>350181200312041531</v>
      </c>
      <c r="C2589" s="89" t="s">
        <v>384</v>
      </c>
      <c r="D2589" s="102" t="s">
        <v>10306</v>
      </c>
      <c r="E2589" s="102" t="s">
        <v>24</v>
      </c>
      <c r="F2589" s="103" t="s">
        <v>20205</v>
      </c>
      <c r="G2589" s="103" t="s">
        <v>20433</v>
      </c>
      <c r="H2589" s="104" t="s">
        <v>10305</v>
      </c>
      <c r="I2589" s="103" t="s">
        <v>30</v>
      </c>
      <c r="J2589" s="103" t="s">
        <v>30</v>
      </c>
      <c r="K2589" s="103" t="s">
        <v>30</v>
      </c>
      <c r="L2589" s="103" t="s">
        <v>30</v>
      </c>
      <c r="M2589" s="103" t="s">
        <v>30</v>
      </c>
      <c r="N2589" s="103" t="s">
        <v>30</v>
      </c>
      <c r="O2589" s="103" t="s">
        <v>27</v>
      </c>
      <c r="P2589" s="103" t="s">
        <v>22062</v>
      </c>
      <c r="Q2589" s="103" t="s">
        <v>10307</v>
      </c>
      <c r="R2589" s="105">
        <v>15078612612</v>
      </c>
      <c r="S2589" s="103" t="s">
        <v>1517</v>
      </c>
      <c r="T2589" s="103" t="s">
        <v>1517</v>
      </c>
      <c r="U2589" s="106"/>
      <c r="V2589" s="105"/>
      <c r="W2589" s="107" t="s">
        <v>384</v>
      </c>
      <c r="X2589" t="s">
        <v>17709</v>
      </c>
      <c r="AA2589">
        <f ca="1" t="shared" si="81"/>
        <v>17</v>
      </c>
    </row>
    <row r="2590" spans="1:27">
      <c r="A2590" s="101">
        <v>22</v>
      </c>
      <c r="B2590" s="89" t="str">
        <f t="shared" si="80"/>
        <v>451229200104052126</v>
      </c>
      <c r="C2590" s="89" t="s">
        <v>384</v>
      </c>
      <c r="D2590" s="102" t="s">
        <v>10309</v>
      </c>
      <c r="E2590" s="102" t="s">
        <v>143</v>
      </c>
      <c r="F2590" s="103" t="s">
        <v>20178</v>
      </c>
      <c r="G2590" s="103" t="s">
        <v>20335</v>
      </c>
      <c r="H2590" s="104" t="s">
        <v>10308</v>
      </c>
      <c r="I2590" s="103" t="s">
        <v>27</v>
      </c>
      <c r="J2590" s="103" t="s">
        <v>30</v>
      </c>
      <c r="K2590" s="103" t="s">
        <v>30</v>
      </c>
      <c r="L2590" s="103" t="s">
        <v>30</v>
      </c>
      <c r="M2590" s="103" t="s">
        <v>30</v>
      </c>
      <c r="N2590" s="103" t="s">
        <v>30</v>
      </c>
      <c r="O2590" s="103" t="s">
        <v>27</v>
      </c>
      <c r="P2590" s="103" t="s">
        <v>1517</v>
      </c>
      <c r="Q2590" s="103" t="s">
        <v>10310</v>
      </c>
      <c r="R2590" s="105">
        <v>18378895660</v>
      </c>
      <c r="S2590" s="103" t="s">
        <v>1517</v>
      </c>
      <c r="T2590" s="103" t="s">
        <v>20240</v>
      </c>
      <c r="U2590" s="106" t="s">
        <v>20417</v>
      </c>
      <c r="V2590" s="105" t="s">
        <v>22226</v>
      </c>
      <c r="W2590" s="107" t="s">
        <v>384</v>
      </c>
      <c r="X2590" t="s">
        <v>8113</v>
      </c>
      <c r="AA2590">
        <f ca="1" t="shared" si="81"/>
        <v>20</v>
      </c>
    </row>
    <row r="2591" spans="1:27">
      <c r="A2591" s="101">
        <v>23</v>
      </c>
      <c r="B2591" s="89" t="str">
        <f t="shared" si="80"/>
        <v>451229200011114527</v>
      </c>
      <c r="C2591" s="89" t="s">
        <v>384</v>
      </c>
      <c r="D2591" s="102" t="s">
        <v>10312</v>
      </c>
      <c r="E2591" s="102" t="s">
        <v>143</v>
      </c>
      <c r="F2591" s="103" t="s">
        <v>20131</v>
      </c>
      <c r="G2591" s="103" t="s">
        <v>20546</v>
      </c>
      <c r="H2591" s="104" t="s">
        <v>10311</v>
      </c>
      <c r="I2591" s="103" t="s">
        <v>27</v>
      </c>
      <c r="J2591" s="103" t="s">
        <v>30</v>
      </c>
      <c r="K2591" s="103" t="s">
        <v>30</v>
      </c>
      <c r="L2591" s="103" t="s">
        <v>30</v>
      </c>
      <c r="M2591" s="103" t="s">
        <v>30</v>
      </c>
      <c r="N2591" s="103" t="s">
        <v>30</v>
      </c>
      <c r="O2591" s="103" t="s">
        <v>27</v>
      </c>
      <c r="P2591" s="103" t="s">
        <v>1517</v>
      </c>
      <c r="Q2591" s="103" t="s">
        <v>10314</v>
      </c>
      <c r="R2591" s="105">
        <v>19994531215</v>
      </c>
      <c r="S2591" s="103" t="s">
        <v>1517</v>
      </c>
      <c r="T2591" s="103" t="s">
        <v>20211</v>
      </c>
      <c r="U2591" s="106" t="s">
        <v>22162</v>
      </c>
      <c r="V2591" s="105" t="s">
        <v>22677</v>
      </c>
      <c r="W2591" s="107" t="s">
        <v>384</v>
      </c>
      <c r="X2591" t="s">
        <v>10313</v>
      </c>
      <c r="AA2591">
        <f ca="1" t="shared" si="81"/>
        <v>20</v>
      </c>
    </row>
    <row r="2592" spans="1:27">
      <c r="A2592" s="101">
        <v>24</v>
      </c>
      <c r="B2592" s="89" t="str">
        <f t="shared" si="80"/>
        <v>451229200311285125</v>
      </c>
      <c r="C2592" s="89" t="s">
        <v>384</v>
      </c>
      <c r="D2592" s="102" t="s">
        <v>10316</v>
      </c>
      <c r="E2592" s="102" t="s">
        <v>143</v>
      </c>
      <c r="F2592" s="103" t="s">
        <v>20131</v>
      </c>
      <c r="G2592" s="103" t="s">
        <v>20423</v>
      </c>
      <c r="H2592" s="104" t="s">
        <v>10315</v>
      </c>
      <c r="I2592" s="103" t="s">
        <v>30</v>
      </c>
      <c r="J2592" s="103" t="s">
        <v>30</v>
      </c>
      <c r="K2592" s="103" t="s">
        <v>30</v>
      </c>
      <c r="L2592" s="103" t="s">
        <v>30</v>
      </c>
      <c r="M2592" s="103" t="s">
        <v>30</v>
      </c>
      <c r="N2592" s="103" t="s">
        <v>27</v>
      </c>
      <c r="O2592" s="103" t="s">
        <v>27</v>
      </c>
      <c r="P2592" s="103" t="s">
        <v>1517</v>
      </c>
      <c r="Q2592" s="103" t="s">
        <v>10317</v>
      </c>
      <c r="R2592" s="105">
        <v>15177891337</v>
      </c>
      <c r="S2592" s="103" t="s">
        <v>1517</v>
      </c>
      <c r="T2592" s="103" t="s">
        <v>20164</v>
      </c>
      <c r="U2592" s="106" t="s">
        <v>20183</v>
      </c>
      <c r="V2592" s="105" t="s">
        <v>20184</v>
      </c>
      <c r="W2592" s="107" t="s">
        <v>384</v>
      </c>
      <c r="X2592" t="s">
        <v>118</v>
      </c>
      <c r="AA2592">
        <f ca="1" t="shared" si="81"/>
        <v>17</v>
      </c>
    </row>
    <row r="2593" spans="1:27">
      <c r="A2593" s="101">
        <v>25</v>
      </c>
      <c r="B2593" s="89" t="str">
        <f t="shared" si="80"/>
        <v>451229200301262720</v>
      </c>
      <c r="C2593" s="89" t="s">
        <v>384</v>
      </c>
      <c r="D2593" s="102" t="s">
        <v>10319</v>
      </c>
      <c r="E2593" s="102" t="s">
        <v>143</v>
      </c>
      <c r="F2593" s="103" t="s">
        <v>20178</v>
      </c>
      <c r="G2593" s="103" t="s">
        <v>20157</v>
      </c>
      <c r="H2593" s="104" t="s">
        <v>10318</v>
      </c>
      <c r="I2593" s="103" t="s">
        <v>27</v>
      </c>
      <c r="J2593" s="103" t="s">
        <v>30</v>
      </c>
      <c r="K2593" s="103" t="s">
        <v>30</v>
      </c>
      <c r="L2593" s="103" t="s">
        <v>30</v>
      </c>
      <c r="M2593" s="103" t="s">
        <v>30</v>
      </c>
      <c r="N2593" s="103" t="s">
        <v>30</v>
      </c>
      <c r="O2593" s="103" t="s">
        <v>27</v>
      </c>
      <c r="P2593" s="103" t="s">
        <v>1517</v>
      </c>
      <c r="Q2593" s="103" t="s">
        <v>10321</v>
      </c>
      <c r="R2593" s="105">
        <v>18070811041</v>
      </c>
      <c r="S2593" s="103" t="s">
        <v>1517</v>
      </c>
      <c r="T2593" s="103" t="s">
        <v>20277</v>
      </c>
      <c r="U2593" s="106" t="s">
        <v>20563</v>
      </c>
      <c r="V2593" s="105" t="s">
        <v>22678</v>
      </c>
      <c r="W2593" s="107" t="s">
        <v>384</v>
      </c>
      <c r="X2593" t="s">
        <v>10320</v>
      </c>
      <c r="AA2593">
        <f ca="1" t="shared" si="81"/>
        <v>18</v>
      </c>
    </row>
    <row r="2594" spans="1:27">
      <c r="A2594" s="101">
        <v>26</v>
      </c>
      <c r="B2594" s="89" t="str">
        <f t="shared" si="80"/>
        <v>452731200312224818</v>
      </c>
      <c r="C2594" s="89" t="s">
        <v>384</v>
      </c>
      <c r="D2594" s="102" t="s">
        <v>10323</v>
      </c>
      <c r="E2594" s="102" t="s">
        <v>24</v>
      </c>
      <c r="F2594" s="103" t="s">
        <v>20131</v>
      </c>
      <c r="G2594" s="103" t="s">
        <v>20433</v>
      </c>
      <c r="H2594" s="104" t="s">
        <v>10322</v>
      </c>
      <c r="I2594" s="103" t="s">
        <v>30</v>
      </c>
      <c r="J2594" s="103" t="s">
        <v>30</v>
      </c>
      <c r="K2594" s="103" t="s">
        <v>30</v>
      </c>
      <c r="L2594" s="103" t="s">
        <v>30</v>
      </c>
      <c r="M2594" s="103" t="s">
        <v>30</v>
      </c>
      <c r="N2594" s="103" t="s">
        <v>30</v>
      </c>
      <c r="O2594" s="103" t="s">
        <v>27</v>
      </c>
      <c r="P2594" s="103" t="s">
        <v>1517</v>
      </c>
      <c r="Q2594" s="103" t="s">
        <v>10325</v>
      </c>
      <c r="R2594" s="105">
        <v>18807880209</v>
      </c>
      <c r="S2594" s="103" t="s">
        <v>1517</v>
      </c>
      <c r="T2594" s="103" t="s">
        <v>1517</v>
      </c>
      <c r="U2594" s="106" t="s">
        <v>22679</v>
      </c>
      <c r="V2594" s="105" t="s">
        <v>21941</v>
      </c>
      <c r="W2594" s="107" t="s">
        <v>384</v>
      </c>
      <c r="X2594" t="s">
        <v>17982</v>
      </c>
      <c r="AA2594">
        <f ca="1" t="shared" si="81"/>
        <v>17</v>
      </c>
    </row>
    <row r="2595" spans="1:27">
      <c r="A2595" s="101">
        <v>27</v>
      </c>
      <c r="B2595" s="89" t="str">
        <f t="shared" si="80"/>
        <v>452731200308104813</v>
      </c>
      <c r="C2595" s="89" t="s">
        <v>384</v>
      </c>
      <c r="D2595" s="102" t="s">
        <v>10327</v>
      </c>
      <c r="E2595" s="102" t="s">
        <v>24</v>
      </c>
      <c r="F2595" s="103" t="s">
        <v>20178</v>
      </c>
      <c r="G2595" s="103" t="s">
        <v>20163</v>
      </c>
      <c r="H2595" s="104" t="s">
        <v>10326</v>
      </c>
      <c r="I2595" s="103" t="s">
        <v>30</v>
      </c>
      <c r="J2595" s="103" t="s">
        <v>30</v>
      </c>
      <c r="K2595" s="103" t="s">
        <v>30</v>
      </c>
      <c r="L2595" s="103" t="s">
        <v>30</v>
      </c>
      <c r="M2595" s="103" t="s">
        <v>30</v>
      </c>
      <c r="N2595" s="103" t="s">
        <v>30</v>
      </c>
      <c r="O2595" s="103" t="s">
        <v>27</v>
      </c>
      <c r="P2595" s="103" t="s">
        <v>1517</v>
      </c>
      <c r="Q2595" s="103" t="s">
        <v>10329</v>
      </c>
      <c r="R2595" s="105">
        <v>18977801238</v>
      </c>
      <c r="S2595" s="103" t="s">
        <v>1517</v>
      </c>
      <c r="T2595" s="103" t="s">
        <v>1517</v>
      </c>
      <c r="U2595" s="106" t="s">
        <v>20167</v>
      </c>
      <c r="V2595" s="105" t="s">
        <v>21998</v>
      </c>
      <c r="W2595" s="107" t="s">
        <v>384</v>
      </c>
      <c r="X2595" t="s">
        <v>17983</v>
      </c>
      <c r="AA2595">
        <f ca="1" t="shared" si="81"/>
        <v>18</v>
      </c>
    </row>
    <row r="2596" spans="1:27">
      <c r="A2596" s="101">
        <v>28</v>
      </c>
      <c r="B2596" s="89" t="str">
        <f t="shared" si="80"/>
        <v>452731200211111216</v>
      </c>
      <c r="C2596" s="89" t="s">
        <v>384</v>
      </c>
      <c r="D2596" s="102" t="s">
        <v>10331</v>
      </c>
      <c r="E2596" s="102" t="s">
        <v>24</v>
      </c>
      <c r="F2596" s="103" t="s">
        <v>20131</v>
      </c>
      <c r="G2596" s="103" t="s">
        <v>20276</v>
      </c>
      <c r="H2596" s="104" t="s">
        <v>10330</v>
      </c>
      <c r="I2596" s="103" t="s">
        <v>27</v>
      </c>
      <c r="J2596" s="103" t="s">
        <v>30</v>
      </c>
      <c r="K2596" s="103" t="s">
        <v>30</v>
      </c>
      <c r="L2596" s="103" t="s">
        <v>30</v>
      </c>
      <c r="M2596" s="103" t="s">
        <v>30</v>
      </c>
      <c r="N2596" s="103" t="s">
        <v>30</v>
      </c>
      <c r="O2596" s="103" t="s">
        <v>27</v>
      </c>
      <c r="P2596" s="103" t="s">
        <v>1517</v>
      </c>
      <c r="Q2596" s="103" t="s">
        <v>10333</v>
      </c>
      <c r="R2596" s="105">
        <v>13627813708</v>
      </c>
      <c r="S2596" s="103" t="s">
        <v>1517</v>
      </c>
      <c r="T2596" s="103" t="s">
        <v>20169</v>
      </c>
      <c r="U2596" s="106" t="s">
        <v>20246</v>
      </c>
      <c r="V2596" s="105" t="s">
        <v>22072</v>
      </c>
      <c r="W2596" s="107" t="s">
        <v>384</v>
      </c>
      <c r="X2596" t="s">
        <v>19349</v>
      </c>
      <c r="AA2596">
        <f ca="1" t="shared" si="81"/>
        <v>18</v>
      </c>
    </row>
    <row r="2597" spans="1:27">
      <c r="A2597" s="101">
        <v>29</v>
      </c>
      <c r="B2597" s="89" t="str">
        <f t="shared" si="80"/>
        <v>452731200310294820</v>
      </c>
      <c r="C2597" s="89" t="s">
        <v>384</v>
      </c>
      <c r="D2597" s="102" t="s">
        <v>10335</v>
      </c>
      <c r="E2597" s="102" t="s">
        <v>143</v>
      </c>
      <c r="F2597" s="103" t="s">
        <v>20131</v>
      </c>
      <c r="G2597" s="103" t="s">
        <v>20307</v>
      </c>
      <c r="H2597" s="104" t="s">
        <v>10334</v>
      </c>
      <c r="I2597" s="103" t="s">
        <v>30</v>
      </c>
      <c r="J2597" s="103" t="s">
        <v>30</v>
      </c>
      <c r="K2597" s="103" t="s">
        <v>30</v>
      </c>
      <c r="L2597" s="103" t="s">
        <v>30</v>
      </c>
      <c r="M2597" s="103" t="s">
        <v>30</v>
      </c>
      <c r="N2597" s="103" t="s">
        <v>30</v>
      </c>
      <c r="O2597" s="103" t="s">
        <v>30</v>
      </c>
      <c r="P2597" s="103" t="s">
        <v>1517</v>
      </c>
      <c r="Q2597" s="103" t="s">
        <v>10336</v>
      </c>
      <c r="R2597" s="105">
        <v>14797769870</v>
      </c>
      <c r="S2597" s="103" t="s">
        <v>1517</v>
      </c>
      <c r="T2597" s="103" t="s">
        <v>1517</v>
      </c>
      <c r="U2597" s="106" t="s">
        <v>20167</v>
      </c>
      <c r="V2597" s="105" t="s">
        <v>21380</v>
      </c>
      <c r="W2597" s="107" t="s">
        <v>384</v>
      </c>
      <c r="X2597" t="s">
        <v>17984</v>
      </c>
      <c r="AA2597">
        <f ca="1" t="shared" si="81"/>
        <v>17</v>
      </c>
    </row>
    <row r="2598" spans="1:27">
      <c r="A2598" s="101">
        <v>30</v>
      </c>
      <c r="B2598" s="89" t="str">
        <f t="shared" si="80"/>
        <v>452731200502250320</v>
      </c>
      <c r="C2598" s="89" t="s">
        <v>384</v>
      </c>
      <c r="D2598" s="102" t="s">
        <v>10338</v>
      </c>
      <c r="E2598" s="102" t="s">
        <v>143</v>
      </c>
      <c r="F2598" s="103" t="s">
        <v>20131</v>
      </c>
      <c r="G2598" s="103" t="s">
        <v>21431</v>
      </c>
      <c r="H2598" s="104" t="s">
        <v>10337</v>
      </c>
      <c r="I2598" s="103" t="s">
        <v>27</v>
      </c>
      <c r="J2598" s="103" t="s">
        <v>30</v>
      </c>
      <c r="K2598" s="103" t="s">
        <v>30</v>
      </c>
      <c r="L2598" s="103" t="s">
        <v>30</v>
      </c>
      <c r="M2598" s="103" t="s">
        <v>30</v>
      </c>
      <c r="N2598" s="103" t="s">
        <v>30</v>
      </c>
      <c r="O2598" s="103" t="s">
        <v>27</v>
      </c>
      <c r="P2598" s="103" t="s">
        <v>1517</v>
      </c>
      <c r="Q2598" s="103" t="s">
        <v>10340</v>
      </c>
      <c r="R2598" s="105">
        <v>19978809142</v>
      </c>
      <c r="S2598" s="103" t="s">
        <v>1517</v>
      </c>
      <c r="T2598" s="103" t="s">
        <v>20280</v>
      </c>
      <c r="U2598" s="106" t="s">
        <v>21068</v>
      </c>
      <c r="V2598" s="105" t="s">
        <v>22680</v>
      </c>
      <c r="W2598" s="107" t="s">
        <v>384</v>
      </c>
      <c r="X2598" t="s">
        <v>10339</v>
      </c>
      <c r="AA2598">
        <f ca="1" t="shared" si="81"/>
        <v>16</v>
      </c>
    </row>
    <row r="2599" spans="1:27">
      <c r="A2599" s="101">
        <v>31</v>
      </c>
      <c r="B2599" s="89" t="str">
        <f t="shared" si="80"/>
        <v>452731200312174822</v>
      </c>
      <c r="C2599" s="89" t="s">
        <v>384</v>
      </c>
      <c r="D2599" s="102" t="s">
        <v>10342</v>
      </c>
      <c r="E2599" s="102" t="s">
        <v>143</v>
      </c>
      <c r="F2599" s="103" t="s">
        <v>20131</v>
      </c>
      <c r="G2599" s="103" t="s">
        <v>20433</v>
      </c>
      <c r="H2599" s="104" t="s">
        <v>10341</v>
      </c>
      <c r="I2599" s="103" t="s">
        <v>30</v>
      </c>
      <c r="J2599" s="103" t="s">
        <v>30</v>
      </c>
      <c r="K2599" s="103" t="s">
        <v>30</v>
      </c>
      <c r="L2599" s="103" t="s">
        <v>30</v>
      </c>
      <c r="M2599" s="103" t="s">
        <v>30</v>
      </c>
      <c r="N2599" s="103" t="s">
        <v>27</v>
      </c>
      <c r="O2599" s="103" t="s">
        <v>27</v>
      </c>
      <c r="P2599" s="103" t="s">
        <v>1517</v>
      </c>
      <c r="Q2599" s="103" t="s">
        <v>10344</v>
      </c>
      <c r="R2599" s="105">
        <v>15878685245</v>
      </c>
      <c r="S2599" s="103" t="s">
        <v>1517</v>
      </c>
      <c r="T2599" s="103" t="s">
        <v>1517</v>
      </c>
      <c r="U2599" s="106" t="s">
        <v>20628</v>
      </c>
      <c r="V2599" s="105" t="s">
        <v>22681</v>
      </c>
      <c r="W2599" s="107" t="s">
        <v>384</v>
      </c>
      <c r="X2599" t="s">
        <v>17985</v>
      </c>
      <c r="AA2599">
        <f ca="1" t="shared" si="81"/>
        <v>17</v>
      </c>
    </row>
    <row r="2600" spans="1:27">
      <c r="A2600" s="101">
        <v>32</v>
      </c>
      <c r="B2600" s="89" t="str">
        <f t="shared" si="80"/>
        <v>452731200406075729</v>
      </c>
      <c r="C2600" s="89" t="s">
        <v>384</v>
      </c>
      <c r="D2600" s="102" t="s">
        <v>10346</v>
      </c>
      <c r="E2600" s="102" t="s">
        <v>143</v>
      </c>
      <c r="F2600" s="103" t="s">
        <v>20205</v>
      </c>
      <c r="G2600" s="103" t="s">
        <v>21826</v>
      </c>
      <c r="H2600" s="104" t="s">
        <v>10345</v>
      </c>
      <c r="I2600" s="103" t="s">
        <v>30</v>
      </c>
      <c r="J2600" s="103" t="s">
        <v>30</v>
      </c>
      <c r="K2600" s="103" t="s">
        <v>30</v>
      </c>
      <c r="L2600" s="103" t="s">
        <v>30</v>
      </c>
      <c r="M2600" s="103" t="s">
        <v>30</v>
      </c>
      <c r="N2600" s="103" t="s">
        <v>30</v>
      </c>
      <c r="O2600" s="103" t="s">
        <v>27</v>
      </c>
      <c r="P2600" s="103" t="s">
        <v>1517</v>
      </c>
      <c r="Q2600" s="103" t="s">
        <v>10348</v>
      </c>
      <c r="R2600" s="105">
        <v>18378888983</v>
      </c>
      <c r="S2600" s="103" t="s">
        <v>1517</v>
      </c>
      <c r="T2600" s="103" t="s">
        <v>1517</v>
      </c>
      <c r="U2600" s="106" t="s">
        <v>20410</v>
      </c>
      <c r="V2600" s="105"/>
      <c r="W2600" s="107" t="s">
        <v>384</v>
      </c>
      <c r="X2600" t="s">
        <v>17986</v>
      </c>
      <c r="AA2600">
        <f ca="1" t="shared" si="81"/>
        <v>17</v>
      </c>
    </row>
    <row r="2601" spans="1:27">
      <c r="A2601" s="101">
        <v>33</v>
      </c>
      <c r="B2601" s="89" t="str">
        <f t="shared" si="80"/>
        <v>452731200307214826</v>
      </c>
      <c r="C2601" s="89" t="s">
        <v>384</v>
      </c>
      <c r="D2601" s="102" t="s">
        <v>10350</v>
      </c>
      <c r="E2601" s="102" t="s">
        <v>143</v>
      </c>
      <c r="F2601" s="103" t="s">
        <v>20131</v>
      </c>
      <c r="G2601" s="103" t="s">
        <v>20214</v>
      </c>
      <c r="H2601" s="104" t="s">
        <v>10349</v>
      </c>
      <c r="I2601" s="103" t="s">
        <v>30</v>
      </c>
      <c r="J2601" s="103" t="s">
        <v>30</v>
      </c>
      <c r="K2601" s="103" t="s">
        <v>30</v>
      </c>
      <c r="L2601" s="103" t="s">
        <v>30</v>
      </c>
      <c r="M2601" s="103" t="s">
        <v>30</v>
      </c>
      <c r="N2601" s="103" t="s">
        <v>30</v>
      </c>
      <c r="O2601" s="103" t="s">
        <v>27</v>
      </c>
      <c r="P2601" s="103" t="s">
        <v>1517</v>
      </c>
      <c r="Q2601" s="103" t="s">
        <v>10352</v>
      </c>
      <c r="R2601" s="105">
        <v>15078574880</v>
      </c>
      <c r="S2601" s="103" t="s">
        <v>1517</v>
      </c>
      <c r="T2601" s="103" t="s">
        <v>1517</v>
      </c>
      <c r="U2601" s="106" t="s">
        <v>20535</v>
      </c>
      <c r="V2601" s="105" t="s">
        <v>22682</v>
      </c>
      <c r="W2601" s="107" t="s">
        <v>384</v>
      </c>
      <c r="X2601" t="s">
        <v>17987</v>
      </c>
      <c r="AA2601">
        <f ca="1" t="shared" si="81"/>
        <v>18</v>
      </c>
    </row>
    <row r="2602" spans="1:27">
      <c r="A2602" s="101">
        <v>34</v>
      </c>
      <c r="B2602" s="89" t="str">
        <f t="shared" si="80"/>
        <v>452731200408156020</v>
      </c>
      <c r="C2602" s="89" t="s">
        <v>384</v>
      </c>
      <c r="D2602" s="102" t="s">
        <v>10354</v>
      </c>
      <c r="E2602" s="102" t="s">
        <v>143</v>
      </c>
      <c r="F2602" s="103" t="s">
        <v>20131</v>
      </c>
      <c r="G2602" s="103" t="s">
        <v>20757</v>
      </c>
      <c r="H2602" s="104" t="s">
        <v>10353</v>
      </c>
      <c r="I2602" s="103" t="s">
        <v>30</v>
      </c>
      <c r="J2602" s="103" t="s">
        <v>30</v>
      </c>
      <c r="K2602" s="103" t="s">
        <v>30</v>
      </c>
      <c r="L2602" s="103" t="s">
        <v>30</v>
      </c>
      <c r="M2602" s="103" t="s">
        <v>30</v>
      </c>
      <c r="N2602" s="103" t="s">
        <v>30</v>
      </c>
      <c r="O2602" s="103" t="s">
        <v>27</v>
      </c>
      <c r="P2602" s="103" t="s">
        <v>1517</v>
      </c>
      <c r="Q2602" s="103" t="s">
        <v>10356</v>
      </c>
      <c r="R2602" s="105">
        <v>15878689535</v>
      </c>
      <c r="S2602" s="103" t="s">
        <v>1517</v>
      </c>
      <c r="T2602" s="103" t="s">
        <v>1517</v>
      </c>
      <c r="U2602" s="106" t="s">
        <v>22283</v>
      </c>
      <c r="V2602" s="105"/>
      <c r="W2602" s="107" t="s">
        <v>384</v>
      </c>
      <c r="X2602" t="s">
        <v>17988</v>
      </c>
      <c r="AA2602">
        <f ca="1" t="shared" si="81"/>
        <v>17</v>
      </c>
    </row>
    <row r="2603" spans="1:27">
      <c r="A2603" s="101">
        <v>35</v>
      </c>
      <c r="B2603" s="89" t="str">
        <f t="shared" si="80"/>
        <v>452731200310035116</v>
      </c>
      <c r="C2603" s="89" t="s">
        <v>384</v>
      </c>
      <c r="D2603" s="102" t="s">
        <v>10358</v>
      </c>
      <c r="E2603" s="102" t="s">
        <v>24</v>
      </c>
      <c r="F2603" s="103" t="s">
        <v>20131</v>
      </c>
      <c r="G2603" s="103" t="s">
        <v>20307</v>
      </c>
      <c r="H2603" s="104" t="s">
        <v>10357</v>
      </c>
      <c r="I2603" s="103" t="s">
        <v>30</v>
      </c>
      <c r="J2603" s="103" t="s">
        <v>27</v>
      </c>
      <c r="K2603" s="103" t="s">
        <v>30</v>
      </c>
      <c r="L2603" s="103" t="s">
        <v>30</v>
      </c>
      <c r="M2603" s="103" t="s">
        <v>30</v>
      </c>
      <c r="N2603" s="103" t="s">
        <v>30</v>
      </c>
      <c r="O2603" s="103" t="s">
        <v>27</v>
      </c>
      <c r="P2603" s="103" t="s">
        <v>1517</v>
      </c>
      <c r="Q2603" s="103" t="s">
        <v>10359</v>
      </c>
      <c r="R2603" s="105">
        <v>14777390595</v>
      </c>
      <c r="S2603" s="103" t="s">
        <v>1517</v>
      </c>
      <c r="T2603" s="103" t="s">
        <v>20164</v>
      </c>
      <c r="U2603" s="106" t="s">
        <v>20834</v>
      </c>
      <c r="V2603" s="105" t="s">
        <v>22095</v>
      </c>
      <c r="W2603" s="107" t="s">
        <v>384</v>
      </c>
      <c r="X2603" t="s">
        <v>7354</v>
      </c>
      <c r="AA2603">
        <f ca="1" t="shared" si="81"/>
        <v>17</v>
      </c>
    </row>
    <row r="2604" spans="1:27">
      <c r="A2604" s="101">
        <v>36</v>
      </c>
      <c r="B2604" s="89" t="str">
        <f t="shared" si="80"/>
        <v>451229199804052148</v>
      </c>
      <c r="C2604" s="89" t="s">
        <v>384</v>
      </c>
      <c r="D2604" s="102" t="s">
        <v>10361</v>
      </c>
      <c r="E2604" s="102" t="s">
        <v>143</v>
      </c>
      <c r="F2604" s="103" t="s">
        <v>20178</v>
      </c>
      <c r="G2604" s="103" t="s">
        <v>22683</v>
      </c>
      <c r="H2604" s="104" t="s">
        <v>10360</v>
      </c>
      <c r="I2604" s="103" t="s">
        <v>27</v>
      </c>
      <c r="J2604" s="103" t="s">
        <v>27</v>
      </c>
      <c r="K2604" s="103" t="s">
        <v>27</v>
      </c>
      <c r="L2604" s="103" t="s">
        <v>27</v>
      </c>
      <c r="M2604" s="103" t="s">
        <v>30</v>
      </c>
      <c r="N2604" s="103" t="s">
        <v>30</v>
      </c>
      <c r="O2604" s="103" t="s">
        <v>27</v>
      </c>
      <c r="P2604" s="103" t="s">
        <v>1517</v>
      </c>
      <c r="Q2604" s="103" t="s">
        <v>10362</v>
      </c>
      <c r="R2604" s="105">
        <v>15017334679</v>
      </c>
      <c r="S2604" s="103" t="s">
        <v>1517</v>
      </c>
      <c r="T2604" s="103" t="s">
        <v>20240</v>
      </c>
      <c r="U2604" s="106" t="s">
        <v>20417</v>
      </c>
      <c r="V2604" s="105" t="s">
        <v>22058</v>
      </c>
      <c r="W2604" s="107" t="s">
        <v>384</v>
      </c>
      <c r="X2604" t="s">
        <v>7124</v>
      </c>
      <c r="AA2604">
        <f ca="1" t="shared" si="81"/>
        <v>23</v>
      </c>
    </row>
    <row r="2605" spans="1:27">
      <c r="A2605" s="101">
        <v>37</v>
      </c>
      <c r="B2605" s="89" t="str">
        <f t="shared" si="80"/>
        <v>452731200407194826</v>
      </c>
      <c r="C2605" s="89" t="s">
        <v>384</v>
      </c>
      <c r="D2605" s="102" t="s">
        <v>10364</v>
      </c>
      <c r="E2605" s="102" t="s">
        <v>143</v>
      </c>
      <c r="F2605" s="103" t="s">
        <v>20131</v>
      </c>
      <c r="G2605" s="103" t="s">
        <v>20271</v>
      </c>
      <c r="H2605" s="104" t="s">
        <v>10363</v>
      </c>
      <c r="I2605" s="103" t="s">
        <v>27</v>
      </c>
      <c r="J2605" s="103" t="s">
        <v>27</v>
      </c>
      <c r="K2605" s="103" t="s">
        <v>30</v>
      </c>
      <c r="L2605" s="103" t="s">
        <v>30</v>
      </c>
      <c r="M2605" s="103" t="s">
        <v>30</v>
      </c>
      <c r="N2605" s="103" t="s">
        <v>30</v>
      </c>
      <c r="O2605" s="103" t="s">
        <v>27</v>
      </c>
      <c r="P2605" s="103" t="s">
        <v>1517</v>
      </c>
      <c r="Q2605" s="103" t="s">
        <v>10366</v>
      </c>
      <c r="R2605" s="105">
        <v>13132806580</v>
      </c>
      <c r="S2605" s="103" t="s">
        <v>1517</v>
      </c>
      <c r="T2605" s="103" t="s">
        <v>1517</v>
      </c>
      <c r="U2605" s="106" t="s">
        <v>20259</v>
      </c>
      <c r="V2605" s="105" t="s">
        <v>20314</v>
      </c>
      <c r="W2605" s="107" t="s">
        <v>384</v>
      </c>
      <c r="X2605" t="s">
        <v>17989</v>
      </c>
      <c r="AA2605">
        <f ca="1" t="shared" si="81"/>
        <v>17</v>
      </c>
    </row>
    <row r="2606" spans="1:27">
      <c r="A2606" s="101">
        <v>38</v>
      </c>
      <c r="B2606" s="89" t="str">
        <f t="shared" si="80"/>
        <v>45122920040826032X</v>
      </c>
      <c r="C2606" s="89" t="s">
        <v>384</v>
      </c>
      <c r="D2606" s="102" t="s">
        <v>10368</v>
      </c>
      <c r="E2606" s="102" t="s">
        <v>143</v>
      </c>
      <c r="F2606" s="103" t="s">
        <v>20131</v>
      </c>
      <c r="G2606" s="103" t="s">
        <v>20757</v>
      </c>
      <c r="H2606" s="104" t="s">
        <v>10367</v>
      </c>
      <c r="I2606" s="103" t="s">
        <v>30</v>
      </c>
      <c r="J2606" s="103" t="s">
        <v>30</v>
      </c>
      <c r="K2606" s="103" t="s">
        <v>30</v>
      </c>
      <c r="L2606" s="103" t="s">
        <v>30</v>
      </c>
      <c r="M2606" s="103" t="s">
        <v>30</v>
      </c>
      <c r="N2606" s="103" t="s">
        <v>27</v>
      </c>
      <c r="O2606" s="103" t="s">
        <v>27</v>
      </c>
      <c r="P2606" s="103" t="s">
        <v>1517</v>
      </c>
      <c r="Q2606" s="103" t="s">
        <v>10370</v>
      </c>
      <c r="R2606" s="105">
        <v>13977805982</v>
      </c>
      <c r="S2606" s="103" t="s">
        <v>1517</v>
      </c>
      <c r="T2606" s="103" t="s">
        <v>20280</v>
      </c>
      <c r="U2606" s="106" t="s">
        <v>21298</v>
      </c>
      <c r="V2606" s="105" t="s">
        <v>22684</v>
      </c>
      <c r="W2606" s="107" t="s">
        <v>384</v>
      </c>
      <c r="X2606" t="s">
        <v>10369</v>
      </c>
      <c r="AA2606">
        <f ca="1" t="shared" si="81"/>
        <v>16</v>
      </c>
    </row>
    <row r="2607" spans="1:27">
      <c r="A2607" s="101">
        <v>39</v>
      </c>
      <c r="B2607" s="89" t="str">
        <f t="shared" si="80"/>
        <v>451229199707212410</v>
      </c>
      <c r="C2607" s="89" t="s">
        <v>384</v>
      </c>
      <c r="D2607" s="102" t="s">
        <v>10372</v>
      </c>
      <c r="E2607" s="102" t="s">
        <v>24</v>
      </c>
      <c r="F2607" s="103" t="s">
        <v>20178</v>
      </c>
      <c r="G2607" s="103" t="s">
        <v>22685</v>
      </c>
      <c r="H2607" s="104" t="s">
        <v>10371</v>
      </c>
      <c r="I2607" s="103" t="s">
        <v>27</v>
      </c>
      <c r="J2607" s="103" t="s">
        <v>30</v>
      </c>
      <c r="K2607" s="103" t="s">
        <v>27</v>
      </c>
      <c r="L2607" s="103" t="s">
        <v>30</v>
      </c>
      <c r="M2607" s="103" t="s">
        <v>30</v>
      </c>
      <c r="N2607" s="103" t="s">
        <v>30</v>
      </c>
      <c r="O2607" s="103" t="s">
        <v>27</v>
      </c>
      <c r="P2607" s="103" t="s">
        <v>1517</v>
      </c>
      <c r="Q2607" s="103" t="s">
        <v>10373</v>
      </c>
      <c r="R2607" s="105">
        <v>13367888425</v>
      </c>
      <c r="S2607" s="103" t="s">
        <v>1517</v>
      </c>
      <c r="T2607" s="103" t="s">
        <v>20191</v>
      </c>
      <c r="U2607" s="106" t="s">
        <v>20466</v>
      </c>
      <c r="V2607" s="105" t="s">
        <v>20916</v>
      </c>
      <c r="W2607" s="107" t="s">
        <v>384</v>
      </c>
      <c r="X2607" t="s">
        <v>4438</v>
      </c>
      <c r="AA2607">
        <f ca="1" t="shared" si="81"/>
        <v>24</v>
      </c>
    </row>
    <row r="2608" spans="1:27">
      <c r="A2608" s="101">
        <v>40</v>
      </c>
      <c r="B2608" s="89" t="str">
        <f t="shared" si="80"/>
        <v>452731200409105719 </v>
      </c>
      <c r="C2608" s="89" t="s">
        <v>384</v>
      </c>
      <c r="D2608" s="102" t="s">
        <v>10375</v>
      </c>
      <c r="E2608" s="102" t="s">
        <v>24</v>
      </c>
      <c r="F2608" s="103" t="s">
        <v>20205</v>
      </c>
      <c r="G2608" s="103" t="s">
        <v>20351</v>
      </c>
      <c r="H2608" s="104" t="s">
        <v>10374</v>
      </c>
      <c r="I2608" s="103" t="s">
        <v>30</v>
      </c>
      <c r="J2608" s="103" t="s">
        <v>30</v>
      </c>
      <c r="K2608" s="103" t="s">
        <v>30</v>
      </c>
      <c r="L2608" s="103" t="s">
        <v>30</v>
      </c>
      <c r="M2608" s="103" t="s">
        <v>30</v>
      </c>
      <c r="N2608" s="103" t="s">
        <v>30</v>
      </c>
      <c r="O2608" s="103" t="s">
        <v>27</v>
      </c>
      <c r="P2608" s="103" t="s">
        <v>1517</v>
      </c>
      <c r="Q2608" s="103" t="s">
        <v>10376</v>
      </c>
      <c r="R2608" s="105">
        <v>18707780308</v>
      </c>
      <c r="S2608" s="103" t="s">
        <v>1517</v>
      </c>
      <c r="T2608" s="103" t="s">
        <v>63</v>
      </c>
      <c r="U2608" s="106" t="s">
        <v>20264</v>
      </c>
      <c r="V2608" s="105" t="s">
        <v>20264</v>
      </c>
      <c r="W2608" s="107" t="s">
        <v>384</v>
      </c>
      <c r="X2608" t="s">
        <v>17990</v>
      </c>
      <c r="AA2608">
        <f ca="1" t="shared" si="81"/>
        <v>16</v>
      </c>
    </row>
    <row r="2609" spans="1:27">
      <c r="A2609" s="101">
        <v>41</v>
      </c>
      <c r="B2609" s="89" t="str">
        <f t="shared" si="80"/>
        <v>452731200405074214</v>
      </c>
      <c r="C2609" s="89" t="s">
        <v>384</v>
      </c>
      <c r="D2609" s="102" t="s">
        <v>10378</v>
      </c>
      <c r="E2609" s="102" t="s">
        <v>24</v>
      </c>
      <c r="F2609" s="103" t="s">
        <v>20131</v>
      </c>
      <c r="G2609" s="103" t="s">
        <v>20608</v>
      </c>
      <c r="H2609" s="104" t="s">
        <v>10377</v>
      </c>
      <c r="I2609" s="103" t="s">
        <v>30</v>
      </c>
      <c r="J2609" s="103" t="s">
        <v>30</v>
      </c>
      <c r="K2609" s="103" t="s">
        <v>30</v>
      </c>
      <c r="L2609" s="103" t="s">
        <v>30</v>
      </c>
      <c r="M2609" s="103" t="s">
        <v>30</v>
      </c>
      <c r="N2609" s="103" t="s">
        <v>30</v>
      </c>
      <c r="O2609" s="103" t="s">
        <v>27</v>
      </c>
      <c r="P2609" s="103" t="s">
        <v>4759</v>
      </c>
      <c r="Q2609" s="103" t="s">
        <v>10379</v>
      </c>
      <c r="R2609" s="105" t="s">
        <v>17991</v>
      </c>
      <c r="S2609" s="103" t="s">
        <v>1517</v>
      </c>
      <c r="T2609" s="103" t="s">
        <v>20133</v>
      </c>
      <c r="U2609" s="106" t="s">
        <v>20528</v>
      </c>
      <c r="V2609" s="105" t="s">
        <v>22686</v>
      </c>
      <c r="W2609" s="107" t="s">
        <v>384</v>
      </c>
      <c r="X2609" t="s">
        <v>22687</v>
      </c>
      <c r="AA2609">
        <f ca="1" t="shared" si="81"/>
        <v>17</v>
      </c>
    </row>
    <row r="2610" spans="1:27">
      <c r="A2610" s="101">
        <v>42</v>
      </c>
      <c r="B2610" s="89" t="str">
        <f t="shared" si="80"/>
        <v>451229200406042724</v>
      </c>
      <c r="C2610" s="89" t="s">
        <v>384</v>
      </c>
      <c r="D2610" s="102" t="s">
        <v>10382</v>
      </c>
      <c r="E2610" s="102" t="s">
        <v>143</v>
      </c>
      <c r="F2610" s="103" t="s">
        <v>20131</v>
      </c>
      <c r="G2610" s="103" t="s">
        <v>21826</v>
      </c>
      <c r="H2610" s="104" t="s">
        <v>10381</v>
      </c>
      <c r="I2610" s="103" t="s">
        <v>30</v>
      </c>
      <c r="J2610" s="103" t="s">
        <v>30</v>
      </c>
      <c r="K2610" s="103" t="s">
        <v>30</v>
      </c>
      <c r="L2610" s="103" t="s">
        <v>30</v>
      </c>
      <c r="M2610" s="103" t="s">
        <v>30</v>
      </c>
      <c r="N2610" s="103" t="s">
        <v>30</v>
      </c>
      <c r="O2610" s="103" t="s">
        <v>30</v>
      </c>
      <c r="P2610" s="103" t="s">
        <v>4759</v>
      </c>
      <c r="Q2610" s="103" t="s">
        <v>10384</v>
      </c>
      <c r="R2610" s="105" t="s">
        <v>17992</v>
      </c>
      <c r="S2610" s="103" t="s">
        <v>1517</v>
      </c>
      <c r="T2610" s="103" t="s">
        <v>20277</v>
      </c>
      <c r="U2610" s="106" t="s">
        <v>20563</v>
      </c>
      <c r="V2610" s="105" t="s">
        <v>22688</v>
      </c>
      <c r="W2610" s="107" t="s">
        <v>384</v>
      </c>
      <c r="X2610" t="s">
        <v>10383</v>
      </c>
      <c r="AA2610">
        <f ca="1" t="shared" si="81"/>
        <v>17</v>
      </c>
    </row>
    <row r="2611" spans="1:27">
      <c r="A2611" s="101">
        <v>43</v>
      </c>
      <c r="B2611" s="89" t="str">
        <f t="shared" si="80"/>
        <v>452731200306016916</v>
      </c>
      <c r="C2611" s="89" t="s">
        <v>384</v>
      </c>
      <c r="D2611" s="102" t="s">
        <v>10386</v>
      </c>
      <c r="E2611" s="102" t="s">
        <v>24</v>
      </c>
      <c r="F2611" s="103" t="s">
        <v>20131</v>
      </c>
      <c r="G2611" s="103" t="s">
        <v>20229</v>
      </c>
      <c r="H2611" s="104" t="s">
        <v>10385</v>
      </c>
      <c r="I2611" s="103" t="s">
        <v>30</v>
      </c>
      <c r="J2611" s="103" t="s">
        <v>30</v>
      </c>
      <c r="K2611" s="103" t="s">
        <v>30</v>
      </c>
      <c r="L2611" s="103" t="s">
        <v>30</v>
      </c>
      <c r="M2611" s="103" t="s">
        <v>30</v>
      </c>
      <c r="N2611" s="103" t="s">
        <v>30</v>
      </c>
      <c r="O2611" s="103" t="s">
        <v>27</v>
      </c>
      <c r="P2611" s="103" t="s">
        <v>1517</v>
      </c>
      <c r="Q2611" s="103" t="s">
        <v>10387</v>
      </c>
      <c r="R2611" s="105">
        <v>13877895299</v>
      </c>
      <c r="S2611" s="103" t="s">
        <v>1517</v>
      </c>
      <c r="T2611" s="103" t="s">
        <v>1517</v>
      </c>
      <c r="U2611" s="106" t="s">
        <v>20264</v>
      </c>
      <c r="V2611" s="105" t="s">
        <v>20824</v>
      </c>
      <c r="W2611" s="107" t="s">
        <v>384</v>
      </c>
      <c r="X2611" t="s">
        <v>17785</v>
      </c>
      <c r="AA2611">
        <f ca="1" t="shared" si="81"/>
        <v>18</v>
      </c>
    </row>
    <row r="2612" spans="1:27">
      <c r="A2612" s="101">
        <v>44</v>
      </c>
      <c r="B2612" s="89" t="str">
        <f t="shared" si="80"/>
        <v>45122920010520542X</v>
      </c>
      <c r="C2612" s="89" t="s">
        <v>384</v>
      </c>
      <c r="D2612" s="102" t="s">
        <v>10389</v>
      </c>
      <c r="E2612" s="102" t="s">
        <v>143</v>
      </c>
      <c r="F2612" s="103" t="s">
        <v>20178</v>
      </c>
      <c r="G2612" s="103" t="s">
        <v>20317</v>
      </c>
      <c r="H2612" s="104" t="s">
        <v>10388</v>
      </c>
      <c r="I2612" s="103" t="s">
        <v>30</v>
      </c>
      <c r="J2612" s="103" t="s">
        <v>30</v>
      </c>
      <c r="K2612" s="103" t="s">
        <v>30</v>
      </c>
      <c r="L2612" s="103" t="s">
        <v>30</v>
      </c>
      <c r="M2612" s="103" t="s">
        <v>30</v>
      </c>
      <c r="N2612" s="103" t="s">
        <v>30</v>
      </c>
      <c r="O2612" s="103" t="s">
        <v>27</v>
      </c>
      <c r="P2612" s="103" t="s">
        <v>93</v>
      </c>
      <c r="Q2612" s="103" t="s">
        <v>10390</v>
      </c>
      <c r="R2612" s="105" t="s">
        <v>19351</v>
      </c>
      <c r="S2612" s="103" t="s">
        <v>8322</v>
      </c>
      <c r="T2612" s="103" t="s">
        <v>93</v>
      </c>
      <c r="U2612" s="106" t="s">
        <v>22689</v>
      </c>
      <c r="V2612" s="105" t="s">
        <v>22422</v>
      </c>
      <c r="W2612" s="107" t="s">
        <v>384</v>
      </c>
      <c r="X2612" t="s">
        <v>19350</v>
      </c>
      <c r="AA2612">
        <f ca="1" t="shared" si="81"/>
        <v>20</v>
      </c>
    </row>
    <row r="2613" spans="1:27">
      <c r="A2613" s="101">
        <v>45</v>
      </c>
      <c r="B2613" s="89" t="str">
        <f t="shared" si="80"/>
        <v>451229200204280628</v>
      </c>
      <c r="C2613" s="89" t="s">
        <v>384</v>
      </c>
      <c r="D2613" s="102" t="s">
        <v>8595</v>
      </c>
      <c r="E2613" s="102" t="s">
        <v>143</v>
      </c>
      <c r="F2613" s="103" t="s">
        <v>20178</v>
      </c>
      <c r="G2613" s="103" t="s">
        <v>20297</v>
      </c>
      <c r="H2613" s="104" t="s">
        <v>10391</v>
      </c>
      <c r="I2613" s="103" t="s">
        <v>27</v>
      </c>
      <c r="J2613" s="103" t="s">
        <v>30</v>
      </c>
      <c r="K2613" s="103" t="s">
        <v>30</v>
      </c>
      <c r="L2613" s="103" t="s">
        <v>30</v>
      </c>
      <c r="M2613" s="103" t="s">
        <v>30</v>
      </c>
      <c r="N2613" s="103" t="s">
        <v>30</v>
      </c>
      <c r="O2613" s="103" t="s">
        <v>27</v>
      </c>
      <c r="P2613" s="103" t="s">
        <v>4759</v>
      </c>
      <c r="Q2613" s="103" t="s">
        <v>10393</v>
      </c>
      <c r="R2613" s="105" t="s">
        <v>19353</v>
      </c>
      <c r="S2613" s="103" t="s">
        <v>1517</v>
      </c>
      <c r="T2613" s="103" t="s">
        <v>20137</v>
      </c>
      <c r="U2613" s="106" t="s">
        <v>21705</v>
      </c>
      <c r="V2613" s="105" t="s">
        <v>22690</v>
      </c>
      <c r="W2613" s="107" t="s">
        <v>384</v>
      </c>
      <c r="X2613" t="s">
        <v>19352</v>
      </c>
      <c r="AA2613">
        <f ca="1" t="shared" si="81"/>
        <v>19</v>
      </c>
    </row>
    <row r="2614" spans="1:27">
      <c r="A2614" s="101">
        <v>46</v>
      </c>
      <c r="B2614" s="89" t="str">
        <f t="shared" si="80"/>
        <v>451229200406223621</v>
      </c>
      <c r="C2614" s="89" t="s">
        <v>384</v>
      </c>
      <c r="D2614" s="102" t="s">
        <v>10395</v>
      </c>
      <c r="E2614" s="102" t="s">
        <v>143</v>
      </c>
      <c r="F2614" s="103" t="s">
        <v>20131</v>
      </c>
      <c r="G2614" s="103" t="s">
        <v>21826</v>
      </c>
      <c r="H2614" s="104" t="s">
        <v>10394</v>
      </c>
      <c r="I2614" s="103" t="s">
        <v>30</v>
      </c>
      <c r="J2614" s="103" t="s">
        <v>30</v>
      </c>
      <c r="K2614" s="103" t="s">
        <v>30</v>
      </c>
      <c r="L2614" s="103" t="s">
        <v>30</v>
      </c>
      <c r="M2614" s="103" t="s">
        <v>30</v>
      </c>
      <c r="N2614" s="103" t="s">
        <v>30</v>
      </c>
      <c r="O2614" s="103" t="s">
        <v>27</v>
      </c>
      <c r="P2614" s="103" t="s">
        <v>81</v>
      </c>
      <c r="Q2614" s="103" t="s">
        <v>10397</v>
      </c>
      <c r="R2614" s="105">
        <v>18878862587</v>
      </c>
      <c r="S2614" s="103" t="s">
        <v>8322</v>
      </c>
      <c r="T2614" s="103" t="s">
        <v>81</v>
      </c>
      <c r="U2614" s="106" t="s">
        <v>22691</v>
      </c>
      <c r="V2614" s="105" t="s">
        <v>22692</v>
      </c>
      <c r="W2614" s="107" t="s">
        <v>384</v>
      </c>
      <c r="X2614" t="s">
        <v>22693</v>
      </c>
      <c r="AA2614">
        <f ca="1" t="shared" si="81"/>
        <v>17</v>
      </c>
    </row>
    <row r="2615" spans="1:27">
      <c r="A2615" s="101">
        <v>47</v>
      </c>
      <c r="B2615" s="89" t="str">
        <f t="shared" si="80"/>
        <v>451229200209062128</v>
      </c>
      <c r="C2615" s="89" t="s">
        <v>384</v>
      </c>
      <c r="D2615" s="102" t="s">
        <v>10400</v>
      </c>
      <c r="E2615" s="102" t="s">
        <v>143</v>
      </c>
      <c r="F2615" s="103" t="s">
        <v>20178</v>
      </c>
      <c r="G2615" s="103" t="s">
        <v>20143</v>
      </c>
      <c r="H2615" s="104" t="s">
        <v>10399</v>
      </c>
      <c r="I2615" s="103" t="s">
        <v>27</v>
      </c>
      <c r="J2615" s="103" t="s">
        <v>30</v>
      </c>
      <c r="K2615" s="103" t="s">
        <v>30</v>
      </c>
      <c r="L2615" s="103" t="s">
        <v>30</v>
      </c>
      <c r="M2615" s="103" t="s">
        <v>27</v>
      </c>
      <c r="N2615" s="103" t="s">
        <v>30</v>
      </c>
      <c r="O2615" s="103" t="s">
        <v>27</v>
      </c>
      <c r="P2615" s="103" t="s">
        <v>20240</v>
      </c>
      <c r="Q2615" s="103" t="s">
        <v>10401</v>
      </c>
      <c r="R2615" s="105">
        <v>18278875398</v>
      </c>
      <c r="S2615" s="103" t="s">
        <v>8322</v>
      </c>
      <c r="T2615" s="103" t="s">
        <v>20240</v>
      </c>
      <c r="U2615" s="106" t="s">
        <v>20516</v>
      </c>
      <c r="V2615" s="105" t="s">
        <v>20657</v>
      </c>
      <c r="W2615" s="107" t="s">
        <v>384</v>
      </c>
      <c r="X2615" t="s">
        <v>19354</v>
      </c>
      <c r="AA2615">
        <f ca="1" t="shared" si="81"/>
        <v>18</v>
      </c>
    </row>
    <row r="2616" spans="1:27">
      <c r="A2616" s="101">
        <v>48</v>
      </c>
      <c r="B2616" s="89" t="str">
        <f t="shared" si="80"/>
        <v>45273120031027482X</v>
      </c>
      <c r="C2616" s="89" t="s">
        <v>384</v>
      </c>
      <c r="D2616" s="102" t="s">
        <v>10403</v>
      </c>
      <c r="E2616" s="102" t="s">
        <v>143</v>
      </c>
      <c r="F2616" s="103" t="s">
        <v>20131</v>
      </c>
      <c r="G2616" s="103" t="s">
        <v>20307</v>
      </c>
      <c r="H2616" s="104" t="s">
        <v>10402</v>
      </c>
      <c r="I2616" s="103" t="s">
        <v>30</v>
      </c>
      <c r="J2616" s="103" t="s">
        <v>30</v>
      </c>
      <c r="K2616" s="103" t="s">
        <v>30</v>
      </c>
      <c r="L2616" s="103" t="s">
        <v>30</v>
      </c>
      <c r="M2616" s="103" t="s">
        <v>30</v>
      </c>
      <c r="N2616" s="103" t="s">
        <v>30</v>
      </c>
      <c r="O2616" s="103" t="s">
        <v>27</v>
      </c>
      <c r="P2616" s="103" t="s">
        <v>1517</v>
      </c>
      <c r="Q2616" s="103" t="s">
        <v>2532</v>
      </c>
      <c r="R2616" s="105" t="s">
        <v>17994</v>
      </c>
      <c r="S2616" s="103" t="s">
        <v>1517</v>
      </c>
      <c r="T2616" s="103" t="s">
        <v>1517</v>
      </c>
      <c r="U2616" s="106" t="s">
        <v>20551</v>
      </c>
      <c r="V2616" s="105" t="s">
        <v>22241</v>
      </c>
      <c r="W2616" s="107" t="s">
        <v>384</v>
      </c>
      <c r="X2616" t="s">
        <v>17810</v>
      </c>
      <c r="AA2616">
        <f ca="1" t="shared" si="81"/>
        <v>17</v>
      </c>
    </row>
    <row r="2617" spans="1:27">
      <c r="A2617" s="101">
        <v>49</v>
      </c>
      <c r="B2617" s="89" t="str">
        <f t="shared" si="80"/>
        <v>452731200012283322</v>
      </c>
      <c r="C2617" s="89" t="s">
        <v>384</v>
      </c>
      <c r="D2617" s="102" t="s">
        <v>10405</v>
      </c>
      <c r="E2617" s="102" t="s">
        <v>143</v>
      </c>
      <c r="F2617" s="103" t="s">
        <v>20178</v>
      </c>
      <c r="G2617" s="103" t="s">
        <v>20225</v>
      </c>
      <c r="H2617" s="104" t="s">
        <v>10404</v>
      </c>
      <c r="I2617" s="103" t="s">
        <v>27</v>
      </c>
      <c r="J2617" s="103" t="s">
        <v>30</v>
      </c>
      <c r="K2617" s="103" t="s">
        <v>30</v>
      </c>
      <c r="L2617" s="103" t="s">
        <v>30</v>
      </c>
      <c r="M2617" s="103" t="s">
        <v>30</v>
      </c>
      <c r="N2617" s="103" t="s">
        <v>30</v>
      </c>
      <c r="O2617" s="103" t="s">
        <v>27</v>
      </c>
      <c r="P2617" s="103" t="s">
        <v>1517</v>
      </c>
      <c r="Q2617" s="103" t="s">
        <v>10406</v>
      </c>
      <c r="R2617" s="105">
        <v>13307880792</v>
      </c>
      <c r="S2617" s="103" t="s">
        <v>1517</v>
      </c>
      <c r="T2617" s="103" t="s">
        <v>20158</v>
      </c>
      <c r="U2617" s="106" t="s">
        <v>20313</v>
      </c>
      <c r="V2617" s="105" t="s">
        <v>21397</v>
      </c>
      <c r="W2617" s="107" t="s">
        <v>384</v>
      </c>
      <c r="X2617" t="s">
        <v>19355</v>
      </c>
      <c r="AA2617">
        <f ca="1" t="shared" si="81"/>
        <v>20</v>
      </c>
    </row>
    <row r="2618" spans="1:27">
      <c r="A2618" s="101">
        <v>50</v>
      </c>
      <c r="B2618" s="89" t="str">
        <f t="shared" si="80"/>
        <v>452731200405055419</v>
      </c>
      <c r="C2618" s="89" t="s">
        <v>384</v>
      </c>
      <c r="D2618" s="102" t="s">
        <v>10408</v>
      </c>
      <c r="E2618" s="102" t="s">
        <v>24</v>
      </c>
      <c r="F2618" s="103" t="s">
        <v>20131</v>
      </c>
      <c r="G2618" s="103" t="s">
        <v>20608</v>
      </c>
      <c r="H2618" s="104" t="s">
        <v>10407</v>
      </c>
      <c r="I2618" s="103" t="s">
        <v>30</v>
      </c>
      <c r="J2618" s="103" t="s">
        <v>30</v>
      </c>
      <c r="K2618" s="103" t="s">
        <v>30</v>
      </c>
      <c r="L2618" s="103" t="s">
        <v>30</v>
      </c>
      <c r="M2618" s="103" t="s">
        <v>27</v>
      </c>
      <c r="N2618" s="103" t="s">
        <v>30</v>
      </c>
      <c r="O2618" s="103" t="s">
        <v>27</v>
      </c>
      <c r="P2618" s="103" t="s">
        <v>1517</v>
      </c>
      <c r="Q2618" s="103" t="s">
        <v>10409</v>
      </c>
      <c r="R2618" s="105">
        <v>15078635608</v>
      </c>
      <c r="S2618" s="103" t="s">
        <v>1517</v>
      </c>
      <c r="T2618" s="103" t="s">
        <v>20144</v>
      </c>
      <c r="U2618" s="106" t="s">
        <v>21136</v>
      </c>
      <c r="V2618" s="105" t="s">
        <v>21507</v>
      </c>
      <c r="W2618" s="107" t="s">
        <v>384</v>
      </c>
      <c r="X2618" t="s">
        <v>4676</v>
      </c>
      <c r="AA2618">
        <f ca="1" t="shared" si="81"/>
        <v>17</v>
      </c>
    </row>
    <row r="2619" spans="1:27">
      <c r="A2619" s="101">
        <v>51</v>
      </c>
      <c r="B2619" s="89" t="str">
        <f t="shared" si="80"/>
        <v>452731200305133627</v>
      </c>
      <c r="C2619" s="89" t="s">
        <v>384</v>
      </c>
      <c r="D2619" s="102" t="s">
        <v>10412</v>
      </c>
      <c r="E2619" s="102" t="s">
        <v>143</v>
      </c>
      <c r="F2619" s="103" t="s">
        <v>20131</v>
      </c>
      <c r="G2619" s="103" t="s">
        <v>20172</v>
      </c>
      <c r="H2619" s="104" t="s">
        <v>10411</v>
      </c>
      <c r="I2619" s="103" t="s">
        <v>30</v>
      </c>
      <c r="J2619" s="103" t="s">
        <v>30</v>
      </c>
      <c r="K2619" s="103" t="s">
        <v>27</v>
      </c>
      <c r="L2619" s="103" t="s">
        <v>30</v>
      </c>
      <c r="M2619" s="103" t="s">
        <v>30</v>
      </c>
      <c r="N2619" s="103" t="s">
        <v>30</v>
      </c>
      <c r="O2619" s="103" t="s">
        <v>27</v>
      </c>
      <c r="P2619" s="103" t="s">
        <v>1517</v>
      </c>
      <c r="Q2619" s="103" t="s">
        <v>10414</v>
      </c>
      <c r="R2619" s="105">
        <v>18776811201</v>
      </c>
      <c r="S2619" s="103" t="s">
        <v>1517</v>
      </c>
      <c r="T2619" s="103" t="s">
        <v>20158</v>
      </c>
      <c r="U2619" s="106" t="s">
        <v>20364</v>
      </c>
      <c r="V2619" s="105" t="s">
        <v>22694</v>
      </c>
      <c r="W2619" s="107" t="s">
        <v>384</v>
      </c>
      <c r="X2619" t="s">
        <v>19356</v>
      </c>
      <c r="AA2619">
        <f ca="1" t="shared" si="81"/>
        <v>18</v>
      </c>
    </row>
    <row r="2620" spans="1:27">
      <c r="A2620" s="101">
        <v>52</v>
      </c>
      <c r="B2620" s="89" t="str">
        <f t="shared" si="80"/>
        <v>451121200304281306</v>
      </c>
      <c r="C2620" s="89" t="s">
        <v>384</v>
      </c>
      <c r="D2620" s="102" t="s">
        <v>10416</v>
      </c>
      <c r="E2620" s="102" t="s">
        <v>143</v>
      </c>
      <c r="F2620" s="103" t="s">
        <v>20205</v>
      </c>
      <c r="G2620" s="103" t="s">
        <v>20154</v>
      </c>
      <c r="H2620" s="104" t="s">
        <v>10415</v>
      </c>
      <c r="I2620" s="103" t="s">
        <v>27</v>
      </c>
      <c r="J2620" s="103" t="s">
        <v>30</v>
      </c>
      <c r="K2620" s="103" t="s">
        <v>30</v>
      </c>
      <c r="L2620" s="103" t="s">
        <v>30</v>
      </c>
      <c r="M2620" s="103" t="s">
        <v>30</v>
      </c>
      <c r="N2620" s="103" t="s">
        <v>30</v>
      </c>
      <c r="O2620" s="103" t="s">
        <v>27</v>
      </c>
      <c r="P2620" s="103" t="s">
        <v>22695</v>
      </c>
      <c r="Q2620" s="103" t="s">
        <v>10418</v>
      </c>
      <c r="R2620" s="105">
        <v>15777802557</v>
      </c>
      <c r="S2620" s="103" t="s">
        <v>22695</v>
      </c>
      <c r="T2620" s="103" t="s">
        <v>22696</v>
      </c>
      <c r="U2620" s="106" t="s">
        <v>22697</v>
      </c>
      <c r="V2620" s="105" t="s">
        <v>22698</v>
      </c>
      <c r="W2620" s="107" t="s">
        <v>384</v>
      </c>
      <c r="X2620" t="s">
        <v>10417</v>
      </c>
      <c r="AA2620">
        <f ca="1" t="shared" si="81"/>
        <v>18</v>
      </c>
    </row>
    <row r="2621" spans="1:27">
      <c r="A2621" s="101">
        <v>53</v>
      </c>
      <c r="B2621" s="89" t="str">
        <f t="shared" si="80"/>
        <v>451229200508070320</v>
      </c>
      <c r="C2621" s="89" t="s">
        <v>384</v>
      </c>
      <c r="D2621" s="102" t="s">
        <v>10421</v>
      </c>
      <c r="E2621" s="102" t="s">
        <v>143</v>
      </c>
      <c r="F2621" s="103" t="s">
        <v>20178</v>
      </c>
      <c r="G2621" s="103" t="s">
        <v>20921</v>
      </c>
      <c r="H2621" s="104" t="s">
        <v>10420</v>
      </c>
      <c r="I2621" s="103" t="s">
        <v>30</v>
      </c>
      <c r="J2621" s="103" t="s">
        <v>30</v>
      </c>
      <c r="K2621" s="103" t="s">
        <v>30</v>
      </c>
      <c r="L2621" s="103" t="s">
        <v>30</v>
      </c>
      <c r="M2621" s="103" t="s">
        <v>30</v>
      </c>
      <c r="N2621" s="103" t="s">
        <v>27</v>
      </c>
      <c r="O2621" s="103" t="s">
        <v>27</v>
      </c>
      <c r="P2621" s="103" t="s">
        <v>1517</v>
      </c>
      <c r="Q2621" s="103" t="s">
        <v>10423</v>
      </c>
      <c r="R2621" s="105">
        <v>18378895542</v>
      </c>
      <c r="S2621" s="103" t="s">
        <v>1517</v>
      </c>
      <c r="T2621" s="103" t="s">
        <v>20280</v>
      </c>
      <c r="U2621" s="106" t="s">
        <v>21018</v>
      </c>
      <c r="V2621" s="105" t="s">
        <v>22699</v>
      </c>
      <c r="W2621" s="107" t="s">
        <v>384</v>
      </c>
      <c r="X2621" t="s">
        <v>10422</v>
      </c>
      <c r="AA2621">
        <f ca="1" t="shared" si="81"/>
        <v>16</v>
      </c>
    </row>
    <row r="2622" spans="1:27">
      <c r="A2622" s="101">
        <v>54</v>
      </c>
      <c r="B2622" s="89" t="str">
        <f t="shared" si="80"/>
        <v>452731200510020322</v>
      </c>
      <c r="C2622" s="89" t="s">
        <v>384</v>
      </c>
      <c r="D2622" s="102" t="s">
        <v>10426</v>
      </c>
      <c r="E2622" s="102" t="s">
        <v>143</v>
      </c>
      <c r="F2622" s="103" t="s">
        <v>20131</v>
      </c>
      <c r="G2622" s="103" t="s">
        <v>20937</v>
      </c>
      <c r="H2622" s="104" t="s">
        <v>10425</v>
      </c>
      <c r="I2622" s="103" t="s">
        <v>30</v>
      </c>
      <c r="J2622" s="103" t="s">
        <v>30</v>
      </c>
      <c r="K2622" s="103" t="s">
        <v>30</v>
      </c>
      <c r="L2622" s="103" t="s">
        <v>30</v>
      </c>
      <c r="M2622" s="103" t="s">
        <v>30</v>
      </c>
      <c r="N2622" s="103" t="s">
        <v>30</v>
      </c>
      <c r="O2622" s="103" t="s">
        <v>27</v>
      </c>
      <c r="P2622" s="103" t="s">
        <v>1517</v>
      </c>
      <c r="Q2622" s="103" t="s">
        <v>10428</v>
      </c>
      <c r="R2622" s="105">
        <v>15878846634</v>
      </c>
      <c r="S2622" s="103" t="s">
        <v>1517</v>
      </c>
      <c r="T2622" s="103" t="s">
        <v>20280</v>
      </c>
      <c r="U2622" s="106" t="s">
        <v>21018</v>
      </c>
      <c r="V2622" s="105" t="s">
        <v>21481</v>
      </c>
      <c r="W2622" s="107" t="s">
        <v>384</v>
      </c>
      <c r="X2622" t="s">
        <v>10427</v>
      </c>
      <c r="AA2622">
        <f ca="1" t="shared" si="81"/>
        <v>15</v>
      </c>
    </row>
    <row r="2623" spans="1:27">
      <c r="A2623" s="101">
        <v>55</v>
      </c>
      <c r="B2623" s="89" t="str">
        <f t="shared" si="80"/>
        <v>451229200301252469</v>
      </c>
      <c r="C2623" s="89" t="s">
        <v>384</v>
      </c>
      <c r="D2623" s="102" t="s">
        <v>10430</v>
      </c>
      <c r="E2623" s="102" t="s">
        <v>143</v>
      </c>
      <c r="F2623" s="103" t="s">
        <v>20178</v>
      </c>
      <c r="G2623" s="103" t="s">
        <v>20157</v>
      </c>
      <c r="H2623" s="104" t="s">
        <v>10429</v>
      </c>
      <c r="I2623" s="103" t="s">
        <v>27</v>
      </c>
      <c r="J2623" s="103" t="s">
        <v>30</v>
      </c>
      <c r="K2623" s="103" t="s">
        <v>30</v>
      </c>
      <c r="L2623" s="103" t="s">
        <v>30</v>
      </c>
      <c r="M2623" s="103" t="s">
        <v>30</v>
      </c>
      <c r="N2623" s="103" t="s">
        <v>30</v>
      </c>
      <c r="O2623" s="103" t="s">
        <v>27</v>
      </c>
      <c r="P2623" s="103" t="s">
        <v>4759</v>
      </c>
      <c r="Q2623" s="103" t="s">
        <v>10432</v>
      </c>
      <c r="R2623" s="105">
        <v>13712797610</v>
      </c>
      <c r="S2623" s="103" t="s">
        <v>1517</v>
      </c>
      <c r="T2623" s="103" t="s">
        <v>20191</v>
      </c>
      <c r="U2623" s="106" t="s">
        <v>20466</v>
      </c>
      <c r="V2623" s="105" t="s">
        <v>22700</v>
      </c>
      <c r="W2623" s="107" t="s">
        <v>384</v>
      </c>
      <c r="X2623" t="s">
        <v>19357</v>
      </c>
      <c r="AA2623">
        <f ca="1" t="shared" si="81"/>
        <v>18</v>
      </c>
    </row>
    <row r="2624" spans="1:27">
      <c r="A2624" s="101">
        <v>56</v>
      </c>
      <c r="B2624" s="89" t="str">
        <f t="shared" si="80"/>
        <v>451229200210242425</v>
      </c>
      <c r="C2624" s="89" t="s">
        <v>384</v>
      </c>
      <c r="D2624" s="102" t="s">
        <v>10434</v>
      </c>
      <c r="E2624" s="102" t="s">
        <v>143</v>
      </c>
      <c r="F2624" s="103" t="s">
        <v>20205</v>
      </c>
      <c r="G2624" s="103" t="s">
        <v>20132</v>
      </c>
      <c r="H2624" s="104" t="s">
        <v>10433</v>
      </c>
      <c r="I2624" s="103" t="s">
        <v>30</v>
      </c>
      <c r="J2624" s="103" t="s">
        <v>30</v>
      </c>
      <c r="K2624" s="103" t="s">
        <v>30</v>
      </c>
      <c r="L2624" s="103" t="s">
        <v>30</v>
      </c>
      <c r="M2624" s="103" t="s">
        <v>30</v>
      </c>
      <c r="N2624" s="103" t="s">
        <v>27</v>
      </c>
      <c r="O2624" s="103" t="s">
        <v>27</v>
      </c>
      <c r="P2624" s="103" t="s">
        <v>20191</v>
      </c>
      <c r="Q2624" s="103" t="s">
        <v>10436</v>
      </c>
      <c r="R2624" s="105">
        <v>18877897699</v>
      </c>
      <c r="S2624" s="103" t="s">
        <v>1517</v>
      </c>
      <c r="T2624" s="103" t="s">
        <v>20191</v>
      </c>
      <c r="U2624" s="106" t="s">
        <v>20339</v>
      </c>
      <c r="V2624" s="105" t="s">
        <v>22701</v>
      </c>
      <c r="W2624" s="107" t="s">
        <v>384</v>
      </c>
      <c r="X2624" t="s">
        <v>10435</v>
      </c>
      <c r="AA2624">
        <f ca="1" t="shared" si="81"/>
        <v>18</v>
      </c>
    </row>
    <row r="2625" spans="1:27">
      <c r="A2625" s="101">
        <v>57</v>
      </c>
      <c r="B2625" s="89" t="str">
        <f t="shared" si="80"/>
        <v>451229200411223925</v>
      </c>
      <c r="C2625" s="89" t="s">
        <v>384</v>
      </c>
      <c r="D2625" s="102" t="s">
        <v>10438</v>
      </c>
      <c r="E2625" s="102" t="s">
        <v>143</v>
      </c>
      <c r="F2625" s="103" t="s">
        <v>20131</v>
      </c>
      <c r="G2625" s="103" t="s">
        <v>20823</v>
      </c>
      <c r="H2625" s="104" t="s">
        <v>10437</v>
      </c>
      <c r="I2625" s="103" t="s">
        <v>30</v>
      </c>
      <c r="J2625" s="103" t="s">
        <v>30</v>
      </c>
      <c r="K2625" s="103" t="s">
        <v>30</v>
      </c>
      <c r="L2625" s="103" t="s">
        <v>30</v>
      </c>
      <c r="M2625" s="103" t="s">
        <v>30</v>
      </c>
      <c r="N2625" s="103" t="s">
        <v>30</v>
      </c>
      <c r="O2625" s="103" t="s">
        <v>30</v>
      </c>
      <c r="P2625" s="103" t="s">
        <v>1517</v>
      </c>
      <c r="Q2625" s="103" t="s">
        <v>10440</v>
      </c>
      <c r="R2625" s="105">
        <v>13768280757</v>
      </c>
      <c r="S2625" s="103" t="s">
        <v>1517</v>
      </c>
      <c r="T2625" s="103" t="s">
        <v>20140</v>
      </c>
      <c r="U2625" s="106" t="s">
        <v>20140</v>
      </c>
      <c r="V2625" s="105" t="s">
        <v>21533</v>
      </c>
      <c r="W2625" s="107" t="s">
        <v>384</v>
      </c>
      <c r="X2625" t="s">
        <v>10439</v>
      </c>
      <c r="AA2625">
        <f ca="1" t="shared" si="81"/>
        <v>16</v>
      </c>
    </row>
    <row r="2626" spans="1:27">
      <c r="A2626" s="101">
        <v>58</v>
      </c>
      <c r="B2626" s="89" t="str">
        <f t="shared" si="80"/>
        <v>451229200303134212</v>
      </c>
      <c r="C2626" s="89" t="s">
        <v>384</v>
      </c>
      <c r="D2626" s="102" t="s">
        <v>10442</v>
      </c>
      <c r="E2626" s="102" t="s">
        <v>24</v>
      </c>
      <c r="F2626" s="103" t="s">
        <v>20131</v>
      </c>
      <c r="G2626" s="103" t="s">
        <v>20202</v>
      </c>
      <c r="H2626" s="104" t="s">
        <v>10441</v>
      </c>
      <c r="I2626" s="103" t="s">
        <v>30</v>
      </c>
      <c r="J2626" s="103" t="s">
        <v>30</v>
      </c>
      <c r="K2626" s="103" t="s">
        <v>30</v>
      </c>
      <c r="L2626" s="103" t="s">
        <v>30</v>
      </c>
      <c r="M2626" s="103" t="s">
        <v>30</v>
      </c>
      <c r="N2626" s="103" t="s">
        <v>30</v>
      </c>
      <c r="O2626" s="103" t="s">
        <v>27</v>
      </c>
      <c r="P2626" s="103" t="s">
        <v>20133</v>
      </c>
      <c r="Q2626" s="103" t="s">
        <v>10443</v>
      </c>
      <c r="R2626" s="105" t="s">
        <v>19358</v>
      </c>
      <c r="S2626" s="103" t="s">
        <v>1517</v>
      </c>
      <c r="T2626" s="103" t="s">
        <v>20133</v>
      </c>
      <c r="U2626" s="106" t="s">
        <v>20133</v>
      </c>
      <c r="V2626" s="105" t="s">
        <v>21021</v>
      </c>
      <c r="W2626" s="107" t="s">
        <v>384</v>
      </c>
      <c r="X2626" t="s">
        <v>6804</v>
      </c>
      <c r="AA2626">
        <f ca="1" t="shared" si="81"/>
        <v>18</v>
      </c>
    </row>
    <row r="2627" spans="1:27">
      <c r="A2627" s="101">
        <v>59</v>
      </c>
      <c r="B2627" s="89" t="str">
        <f t="shared" ref="B2627:B2690" si="82">H2627</f>
        <v>451229200302052426</v>
      </c>
      <c r="C2627" s="89" t="s">
        <v>384</v>
      </c>
      <c r="D2627" s="102" t="s">
        <v>10445</v>
      </c>
      <c r="E2627" s="102" t="s">
        <v>143</v>
      </c>
      <c r="F2627" s="103" t="s">
        <v>20205</v>
      </c>
      <c r="G2627" s="103" t="s">
        <v>20161</v>
      </c>
      <c r="H2627" s="104" t="s">
        <v>10444</v>
      </c>
      <c r="I2627" s="103" t="s">
        <v>30</v>
      </c>
      <c r="J2627" s="103" t="s">
        <v>30</v>
      </c>
      <c r="K2627" s="103" t="s">
        <v>30</v>
      </c>
      <c r="L2627" s="103" t="s">
        <v>30</v>
      </c>
      <c r="M2627" s="103" t="s">
        <v>30</v>
      </c>
      <c r="N2627" s="103" t="s">
        <v>30</v>
      </c>
      <c r="O2627" s="103" t="s">
        <v>27</v>
      </c>
      <c r="P2627" s="103" t="s">
        <v>1517</v>
      </c>
      <c r="Q2627" s="103" t="s">
        <v>10446</v>
      </c>
      <c r="R2627" s="105">
        <v>18776864199</v>
      </c>
      <c r="S2627" s="103" t="s">
        <v>1517</v>
      </c>
      <c r="T2627" s="103" t="s">
        <v>20191</v>
      </c>
      <c r="U2627" s="106" t="s">
        <v>20349</v>
      </c>
      <c r="V2627" s="105" t="s">
        <v>22702</v>
      </c>
      <c r="W2627" s="107" t="s">
        <v>384</v>
      </c>
      <c r="X2627" t="s">
        <v>10080</v>
      </c>
      <c r="AA2627">
        <f ca="1" t="shared" si="81"/>
        <v>18</v>
      </c>
    </row>
    <row r="2628" spans="1:27">
      <c r="A2628" s="101">
        <v>60</v>
      </c>
      <c r="B2628" s="89" t="str">
        <f t="shared" si="82"/>
        <v>450124200405183615</v>
      </c>
      <c r="C2628" s="89" t="s">
        <v>384</v>
      </c>
      <c r="D2628" s="102" t="s">
        <v>10448</v>
      </c>
      <c r="E2628" s="102" t="s">
        <v>24</v>
      </c>
      <c r="F2628" s="103" t="s">
        <v>20131</v>
      </c>
      <c r="G2628" s="103" t="s">
        <v>20608</v>
      </c>
      <c r="H2628" s="104" t="s">
        <v>10447</v>
      </c>
      <c r="I2628" s="103" t="s">
        <v>30</v>
      </c>
      <c r="J2628" s="103" t="s">
        <v>30</v>
      </c>
      <c r="K2628" s="103" t="s">
        <v>30</v>
      </c>
      <c r="L2628" s="103" t="s">
        <v>30</v>
      </c>
      <c r="M2628" s="103" t="s">
        <v>30</v>
      </c>
      <c r="N2628" s="103" t="s">
        <v>30</v>
      </c>
      <c r="O2628" s="103" t="s">
        <v>27</v>
      </c>
      <c r="P2628" s="103" t="s">
        <v>20253</v>
      </c>
      <c r="Q2628" s="103" t="s">
        <v>10450</v>
      </c>
      <c r="R2628" s="105">
        <v>13978748581</v>
      </c>
      <c r="S2628" s="103" t="s">
        <v>20253</v>
      </c>
      <c r="T2628" s="103" t="s">
        <v>20379</v>
      </c>
      <c r="U2628" s="106" t="s">
        <v>22703</v>
      </c>
      <c r="V2628" s="105" t="s">
        <v>22704</v>
      </c>
      <c r="W2628" s="107" t="s">
        <v>384</v>
      </c>
      <c r="X2628" t="s">
        <v>10449</v>
      </c>
      <c r="AA2628">
        <f ca="1" t="shared" ref="AA2628:AA2691" si="83">DATEDIF(TEXT(MID(H2628,7,8),"00-00-00"),TODAY(),"y")</f>
        <v>17</v>
      </c>
    </row>
    <row r="2629" spans="1:27">
      <c r="A2629" s="101">
        <v>61</v>
      </c>
      <c r="B2629" s="89" t="str">
        <f t="shared" si="82"/>
        <v>451229200402152483</v>
      </c>
      <c r="C2629" s="89" t="s">
        <v>384</v>
      </c>
      <c r="D2629" s="102" t="s">
        <v>10453</v>
      </c>
      <c r="E2629" s="102" t="s">
        <v>143</v>
      </c>
      <c r="F2629" s="103" t="s">
        <v>20178</v>
      </c>
      <c r="G2629" s="103" t="s">
        <v>20742</v>
      </c>
      <c r="H2629" s="104" t="s">
        <v>10452</v>
      </c>
      <c r="I2629" s="103" t="s">
        <v>27</v>
      </c>
      <c r="J2629" s="103" t="s">
        <v>27</v>
      </c>
      <c r="K2629" s="103" t="s">
        <v>30</v>
      </c>
      <c r="L2629" s="103" t="s">
        <v>30</v>
      </c>
      <c r="M2629" s="103" t="s">
        <v>30</v>
      </c>
      <c r="N2629" s="103" t="s">
        <v>30</v>
      </c>
      <c r="O2629" s="103" t="s">
        <v>27</v>
      </c>
      <c r="P2629" s="103" t="s">
        <v>1517</v>
      </c>
      <c r="Q2629" s="103" t="s">
        <v>10454</v>
      </c>
      <c r="R2629" s="105">
        <v>18276682341</v>
      </c>
      <c r="S2629" s="103" t="s">
        <v>1517</v>
      </c>
      <c r="T2629" s="103" t="s">
        <v>20191</v>
      </c>
      <c r="U2629" s="106" t="s">
        <v>21360</v>
      </c>
      <c r="V2629" s="105" t="s">
        <v>20514</v>
      </c>
      <c r="W2629" s="107" t="s">
        <v>384</v>
      </c>
      <c r="X2629" t="s">
        <v>10071</v>
      </c>
      <c r="AA2629">
        <f ca="1" t="shared" si="83"/>
        <v>17</v>
      </c>
    </row>
    <row r="2630" spans="1:27">
      <c r="A2630" s="101">
        <v>62</v>
      </c>
      <c r="B2630" s="89" t="str">
        <f t="shared" si="82"/>
        <v>45122920010614274X</v>
      </c>
      <c r="C2630" s="89" t="s">
        <v>384</v>
      </c>
      <c r="D2630" s="102" t="s">
        <v>10456</v>
      </c>
      <c r="E2630" s="102" t="s">
        <v>143</v>
      </c>
      <c r="F2630" s="103" t="s">
        <v>20178</v>
      </c>
      <c r="G2630" s="103" t="s">
        <v>20289</v>
      </c>
      <c r="H2630" s="104" t="s">
        <v>10455</v>
      </c>
      <c r="I2630" s="103" t="s">
        <v>27</v>
      </c>
      <c r="J2630" s="103" t="s">
        <v>30</v>
      </c>
      <c r="K2630" s="103" t="s">
        <v>30</v>
      </c>
      <c r="L2630" s="103" t="s">
        <v>30</v>
      </c>
      <c r="M2630" s="103" t="s">
        <v>30</v>
      </c>
      <c r="N2630" s="103" t="s">
        <v>30</v>
      </c>
      <c r="O2630" s="103" t="s">
        <v>27</v>
      </c>
      <c r="P2630" s="103" t="s">
        <v>20277</v>
      </c>
      <c r="Q2630" s="103" t="s">
        <v>10458</v>
      </c>
      <c r="R2630" s="105">
        <v>19127210993</v>
      </c>
      <c r="S2630" s="103" t="s">
        <v>1517</v>
      </c>
      <c r="T2630" s="103" t="s">
        <v>20277</v>
      </c>
      <c r="U2630" s="106" t="s">
        <v>21112</v>
      </c>
      <c r="V2630" s="105" t="s">
        <v>22705</v>
      </c>
      <c r="W2630" s="107" t="s">
        <v>384</v>
      </c>
      <c r="X2630" t="s">
        <v>10457</v>
      </c>
      <c r="AA2630">
        <f ca="1" t="shared" si="83"/>
        <v>20</v>
      </c>
    </row>
    <row r="2631" spans="1:27">
      <c r="A2631" s="101">
        <v>63</v>
      </c>
      <c r="B2631" s="89" t="str">
        <f t="shared" si="82"/>
        <v>452731200408103914</v>
      </c>
      <c r="C2631" s="89" t="s">
        <v>384</v>
      </c>
      <c r="D2631" s="102" t="s">
        <v>10460</v>
      </c>
      <c r="E2631" s="102" t="s">
        <v>24</v>
      </c>
      <c r="F2631" s="103" t="s">
        <v>20205</v>
      </c>
      <c r="G2631" s="103" t="s">
        <v>20757</v>
      </c>
      <c r="H2631" s="104" t="s">
        <v>10459</v>
      </c>
      <c r="I2631" s="103" t="s">
        <v>30</v>
      </c>
      <c r="J2631" s="103" t="s">
        <v>30</v>
      </c>
      <c r="K2631" s="103" t="s">
        <v>27</v>
      </c>
      <c r="L2631" s="103" t="s">
        <v>30</v>
      </c>
      <c r="M2631" s="103" t="s">
        <v>27</v>
      </c>
      <c r="N2631" s="103" t="s">
        <v>30</v>
      </c>
      <c r="O2631" s="103" t="s">
        <v>27</v>
      </c>
      <c r="P2631" s="103" t="s">
        <v>1517</v>
      </c>
      <c r="Q2631" s="103" t="s">
        <v>10461</v>
      </c>
      <c r="R2631" s="105">
        <v>15994496632</v>
      </c>
      <c r="S2631" s="103" t="s">
        <v>1517</v>
      </c>
      <c r="T2631" s="103" t="s">
        <v>20140</v>
      </c>
      <c r="U2631" s="106" t="s">
        <v>20140</v>
      </c>
      <c r="V2631" s="105" t="s">
        <v>20445</v>
      </c>
      <c r="W2631" s="107" t="s">
        <v>384</v>
      </c>
      <c r="X2631" t="s">
        <v>2681</v>
      </c>
      <c r="AA2631">
        <f ca="1" t="shared" si="83"/>
        <v>17</v>
      </c>
    </row>
    <row r="2632" spans="1:27">
      <c r="A2632" s="101">
        <v>64</v>
      </c>
      <c r="B2632" s="89" t="str">
        <f t="shared" si="82"/>
        <v>452731200309194822</v>
      </c>
      <c r="C2632" s="89" t="s">
        <v>384</v>
      </c>
      <c r="D2632" s="102" t="s">
        <v>10463</v>
      </c>
      <c r="E2632" s="102" t="s">
        <v>143</v>
      </c>
      <c r="F2632" s="103" t="s">
        <v>20131</v>
      </c>
      <c r="G2632" s="103" t="s">
        <v>20168</v>
      </c>
      <c r="H2632" s="104" t="s">
        <v>10462</v>
      </c>
      <c r="I2632" s="103" t="s">
        <v>27</v>
      </c>
      <c r="J2632" s="103" t="s">
        <v>30</v>
      </c>
      <c r="K2632" s="103" t="s">
        <v>27</v>
      </c>
      <c r="L2632" s="103" t="s">
        <v>30</v>
      </c>
      <c r="M2632" s="103" t="s">
        <v>30</v>
      </c>
      <c r="N2632" s="103" t="s">
        <v>30</v>
      </c>
      <c r="O2632" s="103" t="s">
        <v>27</v>
      </c>
      <c r="P2632" s="103" t="s">
        <v>1517</v>
      </c>
      <c r="Q2632" s="103" t="s">
        <v>10465</v>
      </c>
      <c r="R2632" s="105">
        <v>15807784018</v>
      </c>
      <c r="S2632" s="103" t="s">
        <v>1517</v>
      </c>
      <c r="T2632" s="103" t="s">
        <v>1517</v>
      </c>
      <c r="U2632" s="106" t="s">
        <v>20167</v>
      </c>
      <c r="V2632" s="105" t="s">
        <v>21531</v>
      </c>
      <c r="W2632" s="107" t="s">
        <v>384</v>
      </c>
      <c r="X2632" t="s">
        <v>17995</v>
      </c>
      <c r="AA2632">
        <f ca="1" t="shared" si="83"/>
        <v>17</v>
      </c>
    </row>
    <row r="2633" spans="1:27">
      <c r="A2633" s="101">
        <v>65</v>
      </c>
      <c r="B2633" s="89" t="str">
        <f t="shared" si="82"/>
        <v>45273120030817423X</v>
      </c>
      <c r="C2633" s="89" t="s">
        <v>384</v>
      </c>
      <c r="D2633" s="102" t="s">
        <v>10467</v>
      </c>
      <c r="E2633" s="102" t="s">
        <v>24</v>
      </c>
      <c r="F2633" s="103" t="s">
        <v>20131</v>
      </c>
      <c r="G2633" s="103" t="s">
        <v>20163</v>
      </c>
      <c r="H2633" s="104" t="s">
        <v>10466</v>
      </c>
      <c r="I2633" s="103" t="s">
        <v>27</v>
      </c>
      <c r="J2633" s="103" t="s">
        <v>27</v>
      </c>
      <c r="K2633" s="103" t="s">
        <v>27</v>
      </c>
      <c r="L2633" s="103" t="s">
        <v>30</v>
      </c>
      <c r="M2633" s="103" t="s">
        <v>30</v>
      </c>
      <c r="N2633" s="103" t="s">
        <v>27</v>
      </c>
      <c r="O2633" s="103" t="s">
        <v>27</v>
      </c>
      <c r="P2633" s="103" t="s">
        <v>1517</v>
      </c>
      <c r="Q2633" s="103" t="s">
        <v>10469</v>
      </c>
      <c r="R2633" s="105">
        <v>13425902138</v>
      </c>
      <c r="S2633" s="103" t="s">
        <v>1517</v>
      </c>
      <c r="T2633" s="103" t="s">
        <v>20133</v>
      </c>
      <c r="U2633" s="106" t="s">
        <v>20528</v>
      </c>
      <c r="V2633" s="105" t="s">
        <v>22706</v>
      </c>
      <c r="W2633" s="107" t="s">
        <v>384</v>
      </c>
      <c r="X2633" t="s">
        <v>10468</v>
      </c>
      <c r="AA2633">
        <f ca="1" t="shared" si="83"/>
        <v>17</v>
      </c>
    </row>
    <row r="2634" spans="1:27">
      <c r="A2634" s="101">
        <v>66</v>
      </c>
      <c r="B2634" s="89" t="str">
        <f t="shared" si="82"/>
        <v>451229200603072711</v>
      </c>
      <c r="C2634" s="89" t="s">
        <v>384</v>
      </c>
      <c r="D2634" s="102" t="s">
        <v>10471</v>
      </c>
      <c r="E2634" s="102" t="s">
        <v>24</v>
      </c>
      <c r="F2634" s="103" t="s">
        <v>20178</v>
      </c>
      <c r="G2634" s="103" t="s">
        <v>22707</v>
      </c>
      <c r="H2634" s="104" t="s">
        <v>10470</v>
      </c>
      <c r="I2634" s="103" t="s">
        <v>27</v>
      </c>
      <c r="J2634" s="103" t="s">
        <v>30</v>
      </c>
      <c r="K2634" s="103" t="s">
        <v>30</v>
      </c>
      <c r="L2634" s="103" t="s">
        <v>30</v>
      </c>
      <c r="M2634" s="103" t="s">
        <v>30</v>
      </c>
      <c r="N2634" s="103" t="s">
        <v>30</v>
      </c>
      <c r="O2634" s="103" t="s">
        <v>27</v>
      </c>
      <c r="P2634" s="103" t="s">
        <v>1517</v>
      </c>
      <c r="Q2634" s="103" t="s">
        <v>10473</v>
      </c>
      <c r="R2634" s="105">
        <v>18707784072</v>
      </c>
      <c r="S2634" s="103" t="s">
        <v>1517</v>
      </c>
      <c r="T2634" s="103" t="s">
        <v>20277</v>
      </c>
      <c r="U2634" s="106" t="s">
        <v>21393</v>
      </c>
      <c r="V2634" s="105" t="s">
        <v>22708</v>
      </c>
      <c r="W2634" s="107" t="s">
        <v>384</v>
      </c>
      <c r="X2634" t="s">
        <v>10472</v>
      </c>
      <c r="AA2634">
        <f ca="1" t="shared" si="83"/>
        <v>15</v>
      </c>
    </row>
    <row r="2635" spans="1:27">
      <c r="A2635" s="101">
        <v>67</v>
      </c>
      <c r="B2635" s="89" t="str">
        <f t="shared" si="82"/>
        <v>451229200205245736</v>
      </c>
      <c r="C2635" s="89" t="s">
        <v>384</v>
      </c>
      <c r="D2635" s="102" t="s">
        <v>10475</v>
      </c>
      <c r="E2635" s="102" t="s">
        <v>24</v>
      </c>
      <c r="F2635" s="103" t="s">
        <v>20131</v>
      </c>
      <c r="G2635" s="103" t="s">
        <v>20150</v>
      </c>
      <c r="H2635" s="104" t="s">
        <v>10474</v>
      </c>
      <c r="I2635" s="103" t="s">
        <v>30</v>
      </c>
      <c r="J2635" s="103" t="s">
        <v>30</v>
      </c>
      <c r="K2635" s="103" t="s">
        <v>30</v>
      </c>
      <c r="L2635" s="103" t="s">
        <v>30</v>
      </c>
      <c r="M2635" s="103" t="s">
        <v>30</v>
      </c>
      <c r="N2635" s="103" t="s">
        <v>30</v>
      </c>
      <c r="O2635" s="103" t="s">
        <v>27</v>
      </c>
      <c r="P2635" s="103" t="s">
        <v>1517</v>
      </c>
      <c r="Q2635" s="103" t="s">
        <v>10476</v>
      </c>
      <c r="R2635" s="105">
        <v>18070861849</v>
      </c>
      <c r="S2635" s="103" t="s">
        <v>1517</v>
      </c>
      <c r="T2635" s="103" t="s">
        <v>1517</v>
      </c>
      <c r="U2635" s="106" t="s">
        <v>22386</v>
      </c>
      <c r="V2635" s="105" t="s">
        <v>21465</v>
      </c>
      <c r="W2635" s="107" t="s">
        <v>384</v>
      </c>
      <c r="X2635" t="s">
        <v>19359</v>
      </c>
      <c r="AA2635">
        <f ca="1" t="shared" si="83"/>
        <v>19</v>
      </c>
    </row>
    <row r="2636" spans="1:27">
      <c r="A2636" s="101">
        <v>68</v>
      </c>
      <c r="B2636" s="89" t="str">
        <f t="shared" si="82"/>
        <v>451229200409051829</v>
      </c>
      <c r="C2636" s="89" t="s">
        <v>384</v>
      </c>
      <c r="D2636" s="102" t="s">
        <v>10478</v>
      </c>
      <c r="E2636" s="102" t="s">
        <v>143</v>
      </c>
      <c r="F2636" s="103" t="s">
        <v>20178</v>
      </c>
      <c r="G2636" s="103" t="s">
        <v>20351</v>
      </c>
      <c r="H2636" s="104" t="s">
        <v>10477</v>
      </c>
      <c r="I2636" s="103" t="s">
        <v>30</v>
      </c>
      <c r="J2636" s="103" t="s">
        <v>30</v>
      </c>
      <c r="K2636" s="103" t="s">
        <v>30</v>
      </c>
      <c r="L2636" s="103" t="s">
        <v>30</v>
      </c>
      <c r="M2636" s="103" t="s">
        <v>30</v>
      </c>
      <c r="N2636" s="103" t="s">
        <v>30</v>
      </c>
      <c r="O2636" s="103" t="s">
        <v>30</v>
      </c>
      <c r="P2636" s="103" t="s">
        <v>1517</v>
      </c>
      <c r="Q2636" s="103" t="s">
        <v>10479</v>
      </c>
      <c r="R2636" s="105">
        <v>13737982533</v>
      </c>
      <c r="S2636" s="103" t="s">
        <v>1517</v>
      </c>
      <c r="T2636" s="103" t="s">
        <v>20208</v>
      </c>
      <c r="U2636" s="106" t="s">
        <v>21334</v>
      </c>
      <c r="V2636" s="105" t="s">
        <v>22067</v>
      </c>
      <c r="W2636" s="107" t="s">
        <v>384</v>
      </c>
      <c r="X2636" t="s">
        <v>7164</v>
      </c>
      <c r="AA2636">
        <f ca="1" t="shared" si="83"/>
        <v>16</v>
      </c>
    </row>
    <row r="2637" spans="1:27">
      <c r="A2637" s="101">
        <v>69</v>
      </c>
      <c r="B2637" s="89" t="str">
        <f t="shared" si="82"/>
        <v>451229199901022442</v>
      </c>
      <c r="C2637" s="89" t="s">
        <v>384</v>
      </c>
      <c r="D2637" s="102" t="s">
        <v>2097</v>
      </c>
      <c r="E2637" s="102" t="s">
        <v>143</v>
      </c>
      <c r="F2637" s="103" t="s">
        <v>20178</v>
      </c>
      <c r="G2637" s="103" t="s">
        <v>22709</v>
      </c>
      <c r="H2637" s="104" t="s">
        <v>10480</v>
      </c>
      <c r="I2637" s="103" t="s">
        <v>27</v>
      </c>
      <c r="J2637" s="103" t="s">
        <v>30</v>
      </c>
      <c r="K2637" s="103" t="s">
        <v>30</v>
      </c>
      <c r="L2637" s="103" t="s">
        <v>30</v>
      </c>
      <c r="M2637" s="103" t="s">
        <v>30</v>
      </c>
      <c r="N2637" s="103" t="s">
        <v>30</v>
      </c>
      <c r="O2637" s="103" t="s">
        <v>27</v>
      </c>
      <c r="P2637" s="103" t="s">
        <v>1517</v>
      </c>
      <c r="Q2637" s="103" t="s">
        <v>10481</v>
      </c>
      <c r="R2637" s="105">
        <v>18178892687</v>
      </c>
      <c r="S2637" s="103" t="s">
        <v>1517</v>
      </c>
      <c r="T2637" s="103" t="s">
        <v>20191</v>
      </c>
      <c r="U2637" s="106" t="s">
        <v>20491</v>
      </c>
      <c r="V2637" s="105" t="s">
        <v>21866</v>
      </c>
      <c r="W2637" s="107" t="s">
        <v>384</v>
      </c>
      <c r="X2637" t="s">
        <v>6151</v>
      </c>
      <c r="AA2637">
        <f ca="1" t="shared" si="83"/>
        <v>22</v>
      </c>
    </row>
    <row r="2638" spans="1:27">
      <c r="A2638" s="101">
        <v>70</v>
      </c>
      <c r="B2638" s="89" t="str">
        <f t="shared" si="82"/>
        <v>451229199908152741</v>
      </c>
      <c r="C2638" s="89" t="s">
        <v>384</v>
      </c>
      <c r="D2638" s="102" t="s">
        <v>10483</v>
      </c>
      <c r="E2638" s="102" t="s">
        <v>143</v>
      </c>
      <c r="F2638" s="103" t="s">
        <v>20131</v>
      </c>
      <c r="G2638" s="103" t="s">
        <v>20959</v>
      </c>
      <c r="H2638" s="104" t="s">
        <v>10482</v>
      </c>
      <c r="I2638" s="103" t="s">
        <v>27</v>
      </c>
      <c r="J2638" s="103" t="s">
        <v>30</v>
      </c>
      <c r="K2638" s="103" t="s">
        <v>30</v>
      </c>
      <c r="L2638" s="103" t="s">
        <v>30</v>
      </c>
      <c r="M2638" s="103" t="s">
        <v>30</v>
      </c>
      <c r="N2638" s="103" t="s">
        <v>30</v>
      </c>
      <c r="O2638" s="103" t="s">
        <v>27</v>
      </c>
      <c r="P2638" s="103" t="s">
        <v>1517</v>
      </c>
      <c r="Q2638" s="103" t="s">
        <v>10485</v>
      </c>
      <c r="R2638" s="105">
        <v>17758588781</v>
      </c>
      <c r="S2638" s="103" t="s">
        <v>1517</v>
      </c>
      <c r="T2638" s="103" t="s">
        <v>20277</v>
      </c>
      <c r="U2638" s="106" t="s">
        <v>20754</v>
      </c>
      <c r="V2638" s="105" t="s">
        <v>21383</v>
      </c>
      <c r="W2638" s="107" t="s">
        <v>384</v>
      </c>
      <c r="X2638" t="s">
        <v>10484</v>
      </c>
      <c r="AA2638">
        <f ca="1" t="shared" si="83"/>
        <v>22</v>
      </c>
    </row>
    <row r="2639" spans="1:27">
      <c r="A2639" s="101">
        <v>71</v>
      </c>
      <c r="B2639" s="89" t="str">
        <f t="shared" si="82"/>
        <v>451229200406045722</v>
      </c>
      <c r="C2639" s="89" t="s">
        <v>384</v>
      </c>
      <c r="D2639" s="102" t="s">
        <v>10487</v>
      </c>
      <c r="E2639" s="102" t="s">
        <v>143</v>
      </c>
      <c r="F2639" s="103" t="s">
        <v>20131</v>
      </c>
      <c r="G2639" s="103" t="s">
        <v>21826</v>
      </c>
      <c r="H2639" s="104" t="s">
        <v>10486</v>
      </c>
      <c r="I2639" s="103" t="s">
        <v>27</v>
      </c>
      <c r="J2639" s="103" t="s">
        <v>30</v>
      </c>
      <c r="K2639" s="103" t="s">
        <v>30</v>
      </c>
      <c r="L2639" s="103" t="s">
        <v>30</v>
      </c>
      <c r="M2639" s="103" t="s">
        <v>30</v>
      </c>
      <c r="N2639" s="103" t="s">
        <v>30</v>
      </c>
      <c r="O2639" s="103" t="s">
        <v>27</v>
      </c>
      <c r="P2639" s="103" t="s">
        <v>1517</v>
      </c>
      <c r="Q2639" s="103" t="s">
        <v>10488</v>
      </c>
      <c r="R2639" s="105">
        <v>13632128786</v>
      </c>
      <c r="S2639" s="103" t="s">
        <v>1517</v>
      </c>
      <c r="T2639" s="103" t="s">
        <v>1517</v>
      </c>
      <c r="U2639" s="106" t="s">
        <v>20272</v>
      </c>
      <c r="V2639" s="105" t="s">
        <v>21135</v>
      </c>
      <c r="W2639" s="107" t="s">
        <v>384</v>
      </c>
      <c r="X2639" t="s">
        <v>17674</v>
      </c>
      <c r="AA2639">
        <f ca="1" t="shared" si="83"/>
        <v>17</v>
      </c>
    </row>
    <row r="2640" spans="1:27">
      <c r="A2640" s="101">
        <v>72</v>
      </c>
      <c r="B2640" s="89" t="str">
        <f t="shared" si="82"/>
        <v>451229200004182417</v>
      </c>
      <c r="C2640" s="89" t="s">
        <v>384</v>
      </c>
      <c r="D2640" s="102" t="s">
        <v>10490</v>
      </c>
      <c r="E2640" s="102" t="s">
        <v>24</v>
      </c>
      <c r="F2640" s="103" t="s">
        <v>20178</v>
      </c>
      <c r="G2640" s="103" t="s">
        <v>22710</v>
      </c>
      <c r="H2640" s="104" t="s">
        <v>10489</v>
      </c>
      <c r="I2640" s="103" t="s">
        <v>27</v>
      </c>
      <c r="J2640" s="103" t="s">
        <v>30</v>
      </c>
      <c r="K2640" s="103" t="s">
        <v>30</v>
      </c>
      <c r="L2640" s="103" t="s">
        <v>30</v>
      </c>
      <c r="M2640" s="103" t="s">
        <v>30</v>
      </c>
      <c r="N2640" s="103" t="s">
        <v>30</v>
      </c>
      <c r="O2640" s="103" t="s">
        <v>27</v>
      </c>
      <c r="P2640" s="103" t="s">
        <v>1517</v>
      </c>
      <c r="Q2640" s="103" t="s">
        <v>2106</v>
      </c>
      <c r="R2640" s="105">
        <v>18877841724</v>
      </c>
      <c r="S2640" s="103" t="s">
        <v>1517</v>
      </c>
      <c r="T2640" s="103" t="s">
        <v>20191</v>
      </c>
      <c r="U2640" s="106" t="s">
        <v>20877</v>
      </c>
      <c r="V2640" s="105" t="s">
        <v>20807</v>
      </c>
      <c r="W2640" s="107" t="s">
        <v>384</v>
      </c>
      <c r="X2640" t="s">
        <v>8314</v>
      </c>
      <c r="AA2640">
        <f ca="1" t="shared" si="83"/>
        <v>21</v>
      </c>
    </row>
    <row r="2641" spans="1:27">
      <c r="A2641" s="101">
        <v>73</v>
      </c>
      <c r="B2641" s="89" t="str">
        <f t="shared" si="82"/>
        <v>451229200401071219</v>
      </c>
      <c r="C2641" s="89" t="s">
        <v>384</v>
      </c>
      <c r="D2641" s="102" t="s">
        <v>10492</v>
      </c>
      <c r="E2641" s="102" t="s">
        <v>24</v>
      </c>
      <c r="F2641" s="103" t="s">
        <v>20131</v>
      </c>
      <c r="G2641" s="103" t="s">
        <v>20232</v>
      </c>
      <c r="H2641" s="104" t="s">
        <v>10491</v>
      </c>
      <c r="I2641" s="103" t="s">
        <v>30</v>
      </c>
      <c r="J2641" s="103" t="s">
        <v>30</v>
      </c>
      <c r="K2641" s="103" t="s">
        <v>30</v>
      </c>
      <c r="L2641" s="103" t="s">
        <v>30</v>
      </c>
      <c r="M2641" s="103" t="s">
        <v>30</v>
      </c>
      <c r="N2641" s="103" t="s">
        <v>30</v>
      </c>
      <c r="O2641" s="103" t="s">
        <v>27</v>
      </c>
      <c r="P2641" s="103" t="s">
        <v>21545</v>
      </c>
      <c r="Q2641" s="103" t="s">
        <v>10493</v>
      </c>
      <c r="R2641" s="105">
        <v>18978757319</v>
      </c>
      <c r="S2641" s="103" t="s">
        <v>1517</v>
      </c>
      <c r="T2641" s="103" t="s">
        <v>20169</v>
      </c>
      <c r="U2641" s="106" t="s">
        <v>20170</v>
      </c>
      <c r="V2641" s="105" t="s">
        <v>20850</v>
      </c>
      <c r="W2641" s="107" t="s">
        <v>384</v>
      </c>
      <c r="X2641" t="s">
        <v>17996</v>
      </c>
      <c r="AA2641">
        <f ca="1" t="shared" si="83"/>
        <v>17</v>
      </c>
    </row>
    <row r="2642" spans="1:27">
      <c r="A2642" s="101">
        <v>74</v>
      </c>
      <c r="B2642" s="89" t="str">
        <f t="shared" si="82"/>
        <v>451229200404185721</v>
      </c>
      <c r="C2642" s="89" t="s">
        <v>384</v>
      </c>
      <c r="D2642" s="102" t="s">
        <v>10495</v>
      </c>
      <c r="E2642" s="102" t="s">
        <v>143</v>
      </c>
      <c r="F2642" s="103" t="s">
        <v>20131</v>
      </c>
      <c r="G2642" s="103" t="s">
        <v>20255</v>
      </c>
      <c r="H2642" s="104" t="s">
        <v>10494</v>
      </c>
      <c r="I2642" s="103" t="s">
        <v>30</v>
      </c>
      <c r="J2642" s="103" t="s">
        <v>30</v>
      </c>
      <c r="K2642" s="103" t="s">
        <v>30</v>
      </c>
      <c r="L2642" s="103" t="s">
        <v>30</v>
      </c>
      <c r="M2642" s="103" t="s">
        <v>30</v>
      </c>
      <c r="N2642" s="103" t="s">
        <v>30</v>
      </c>
      <c r="O2642" s="103" t="s">
        <v>27</v>
      </c>
      <c r="P2642" s="103" t="s">
        <v>1517</v>
      </c>
      <c r="Q2642" s="103" t="s">
        <v>9827</v>
      </c>
      <c r="R2642" s="105">
        <v>13929020591</v>
      </c>
      <c r="S2642" s="103" t="s">
        <v>1517</v>
      </c>
      <c r="T2642" s="103" t="s">
        <v>20233</v>
      </c>
      <c r="U2642" s="106" t="s">
        <v>22606</v>
      </c>
      <c r="V2642" s="105" t="s">
        <v>20358</v>
      </c>
      <c r="W2642" s="107" t="s">
        <v>384</v>
      </c>
      <c r="X2642" t="s">
        <v>10496</v>
      </c>
      <c r="AA2642">
        <f ca="1" t="shared" si="83"/>
        <v>17</v>
      </c>
    </row>
    <row r="2643" spans="1:27">
      <c r="A2643" s="101">
        <v>75</v>
      </c>
      <c r="B2643" s="89" t="str">
        <f t="shared" si="82"/>
        <v>452731200312124841</v>
      </c>
      <c r="C2643" s="89" t="s">
        <v>384</v>
      </c>
      <c r="D2643" s="102" t="s">
        <v>10499</v>
      </c>
      <c r="E2643" s="102" t="s">
        <v>143</v>
      </c>
      <c r="F2643" s="103" t="s">
        <v>20131</v>
      </c>
      <c r="G2643" s="103" t="s">
        <v>20433</v>
      </c>
      <c r="H2643" s="104" t="s">
        <v>10498</v>
      </c>
      <c r="I2643" s="103" t="s">
        <v>30</v>
      </c>
      <c r="J2643" s="103" t="s">
        <v>30</v>
      </c>
      <c r="K2643" s="103" t="s">
        <v>30</v>
      </c>
      <c r="L2643" s="103" t="s">
        <v>30</v>
      </c>
      <c r="M2643" s="103" t="s">
        <v>30</v>
      </c>
      <c r="N2643" s="103" t="s">
        <v>30</v>
      </c>
      <c r="O2643" s="103" t="s">
        <v>27</v>
      </c>
      <c r="P2643" s="103" t="s">
        <v>1517</v>
      </c>
      <c r="Q2643" s="103" t="s">
        <v>10501</v>
      </c>
      <c r="R2643" s="105">
        <v>13878737543</v>
      </c>
      <c r="S2643" s="103" t="s">
        <v>1517</v>
      </c>
      <c r="T2643" s="103" t="s">
        <v>63</v>
      </c>
      <c r="U2643" s="106" t="s">
        <v>20283</v>
      </c>
      <c r="V2643" s="105" t="s">
        <v>22711</v>
      </c>
      <c r="W2643" s="107" t="s">
        <v>384</v>
      </c>
      <c r="X2643" t="s">
        <v>22712</v>
      </c>
      <c r="AA2643">
        <f ca="1" t="shared" si="83"/>
        <v>17</v>
      </c>
    </row>
    <row r="2644" spans="1:27">
      <c r="A2644" s="101">
        <v>76</v>
      </c>
      <c r="B2644" s="89" t="str">
        <f t="shared" si="82"/>
        <v>451229200209242129</v>
      </c>
      <c r="C2644" s="89" t="s">
        <v>384</v>
      </c>
      <c r="D2644" s="102" t="s">
        <v>10504</v>
      </c>
      <c r="E2644" s="102" t="s">
        <v>143</v>
      </c>
      <c r="F2644" s="103" t="s">
        <v>20205</v>
      </c>
      <c r="G2644" s="103" t="s">
        <v>20143</v>
      </c>
      <c r="H2644" s="104" t="s">
        <v>10503</v>
      </c>
      <c r="I2644" s="103" t="s">
        <v>30</v>
      </c>
      <c r="J2644" s="103" t="s">
        <v>30</v>
      </c>
      <c r="K2644" s="103" t="s">
        <v>30</v>
      </c>
      <c r="L2644" s="103" t="s">
        <v>30</v>
      </c>
      <c r="M2644" s="103" t="s">
        <v>30</v>
      </c>
      <c r="N2644" s="103" t="s">
        <v>30</v>
      </c>
      <c r="O2644" s="103" t="s">
        <v>27</v>
      </c>
      <c r="P2644" s="103" t="s">
        <v>20240</v>
      </c>
      <c r="Q2644" s="103" t="s">
        <v>10506</v>
      </c>
      <c r="R2644" s="105" t="s">
        <v>19360</v>
      </c>
      <c r="S2644" s="103" t="s">
        <v>1517</v>
      </c>
      <c r="T2644" s="103" t="s">
        <v>20240</v>
      </c>
      <c r="U2644" s="106" t="s">
        <v>20241</v>
      </c>
      <c r="V2644" s="105" t="s">
        <v>22713</v>
      </c>
      <c r="W2644" s="107" t="s">
        <v>384</v>
      </c>
      <c r="X2644" t="s">
        <v>10505</v>
      </c>
      <c r="AA2644">
        <f ca="1" t="shared" si="83"/>
        <v>18</v>
      </c>
    </row>
    <row r="2645" spans="1:27">
      <c r="A2645" s="101">
        <v>1</v>
      </c>
      <c r="B2645" s="89" t="str">
        <f t="shared" si="82"/>
        <v>452731200305262138</v>
      </c>
      <c r="C2645" s="89" t="s">
        <v>389</v>
      </c>
      <c r="D2645" s="102" t="s">
        <v>10508</v>
      </c>
      <c r="E2645" s="102" t="s">
        <v>24</v>
      </c>
      <c r="F2645" s="103" t="s">
        <v>20178</v>
      </c>
      <c r="G2645" s="103" t="s">
        <v>20172</v>
      </c>
      <c r="H2645" s="104" t="s">
        <v>10507</v>
      </c>
      <c r="I2645" s="103" t="s">
        <v>27</v>
      </c>
      <c r="J2645" s="103" t="s">
        <v>30</v>
      </c>
      <c r="K2645" s="103" t="s">
        <v>30</v>
      </c>
      <c r="L2645" s="103" t="s">
        <v>30</v>
      </c>
      <c r="M2645" s="103" t="s">
        <v>30</v>
      </c>
      <c r="N2645" s="103" t="s">
        <v>30</v>
      </c>
      <c r="O2645" s="103" t="s">
        <v>27</v>
      </c>
      <c r="P2645" s="103" t="s">
        <v>1517</v>
      </c>
      <c r="Q2645" s="103" t="s">
        <v>332</v>
      </c>
      <c r="R2645" s="105">
        <v>14777393269</v>
      </c>
      <c r="S2645" s="103" t="s">
        <v>1517</v>
      </c>
      <c r="T2645" s="103" t="s">
        <v>20240</v>
      </c>
      <c r="U2645" s="106" t="s">
        <v>20489</v>
      </c>
      <c r="V2645" s="105" t="s">
        <v>21568</v>
      </c>
      <c r="W2645" s="107" t="s">
        <v>389</v>
      </c>
      <c r="X2645" t="s">
        <v>4968</v>
      </c>
      <c r="AA2645">
        <f ca="1" t="shared" si="83"/>
        <v>18</v>
      </c>
    </row>
    <row r="2646" spans="1:27">
      <c r="A2646" s="101">
        <v>2</v>
      </c>
      <c r="B2646" s="89" t="str">
        <f t="shared" si="82"/>
        <v>451229200209232721</v>
      </c>
      <c r="C2646" s="89" t="s">
        <v>389</v>
      </c>
      <c r="D2646" s="102" t="s">
        <v>10510</v>
      </c>
      <c r="E2646" s="102" t="s">
        <v>143</v>
      </c>
      <c r="F2646" s="103" t="s">
        <v>20178</v>
      </c>
      <c r="G2646" s="103" t="s">
        <v>20143</v>
      </c>
      <c r="H2646" s="104" t="s">
        <v>10509</v>
      </c>
      <c r="I2646" s="103" t="s">
        <v>27</v>
      </c>
      <c r="J2646" s="103" t="s">
        <v>30</v>
      </c>
      <c r="K2646" s="103" t="s">
        <v>27</v>
      </c>
      <c r="L2646" s="103" t="s">
        <v>30</v>
      </c>
      <c r="M2646" s="103" t="s">
        <v>30</v>
      </c>
      <c r="N2646" s="103" t="s">
        <v>30</v>
      </c>
      <c r="O2646" s="103" t="s">
        <v>27</v>
      </c>
      <c r="P2646" s="103" t="s">
        <v>1517</v>
      </c>
      <c r="Q2646" s="103" t="s">
        <v>10511</v>
      </c>
      <c r="R2646" s="105">
        <v>18077898042</v>
      </c>
      <c r="S2646" s="103" t="s">
        <v>1517</v>
      </c>
      <c r="T2646" s="103" t="s">
        <v>20277</v>
      </c>
      <c r="U2646" s="106" t="s">
        <v>20599</v>
      </c>
      <c r="V2646" s="105" t="s">
        <v>20817</v>
      </c>
      <c r="W2646" s="107" t="s">
        <v>389</v>
      </c>
      <c r="X2646" t="s">
        <v>1812</v>
      </c>
      <c r="AA2646">
        <f ca="1" t="shared" si="83"/>
        <v>18</v>
      </c>
    </row>
    <row r="2647" spans="1:27">
      <c r="A2647" s="101">
        <v>3</v>
      </c>
      <c r="B2647" s="89" t="str">
        <f t="shared" si="82"/>
        <v>451229200201152110</v>
      </c>
      <c r="C2647" s="89" t="s">
        <v>389</v>
      </c>
      <c r="D2647" s="102" t="s">
        <v>10513</v>
      </c>
      <c r="E2647" s="102" t="s">
        <v>24</v>
      </c>
      <c r="F2647" s="103" t="s">
        <v>20178</v>
      </c>
      <c r="G2647" s="103" t="s">
        <v>20175</v>
      </c>
      <c r="H2647" s="104" t="s">
        <v>10512</v>
      </c>
      <c r="I2647" s="103" t="s">
        <v>27</v>
      </c>
      <c r="J2647" s="103" t="s">
        <v>30</v>
      </c>
      <c r="K2647" s="103" t="s">
        <v>30</v>
      </c>
      <c r="L2647" s="103" t="s">
        <v>30</v>
      </c>
      <c r="M2647" s="103" t="s">
        <v>30</v>
      </c>
      <c r="N2647" s="103" t="s">
        <v>30</v>
      </c>
      <c r="O2647" s="103" t="s">
        <v>27</v>
      </c>
      <c r="P2647" s="103" t="s">
        <v>1517</v>
      </c>
      <c r="Q2647" s="103" t="s">
        <v>10515</v>
      </c>
      <c r="R2647" s="105">
        <v>14777394275</v>
      </c>
      <c r="S2647" s="103" t="s">
        <v>1517</v>
      </c>
      <c r="T2647" s="103" t="s">
        <v>20240</v>
      </c>
      <c r="U2647" s="106" t="s">
        <v>20417</v>
      </c>
      <c r="V2647" s="105" t="s">
        <v>21128</v>
      </c>
      <c r="W2647" s="107" t="s">
        <v>389</v>
      </c>
      <c r="X2647" t="s">
        <v>10514</v>
      </c>
      <c r="AA2647">
        <f ca="1" t="shared" si="83"/>
        <v>19</v>
      </c>
    </row>
    <row r="2648" spans="1:27">
      <c r="A2648" s="101">
        <v>4</v>
      </c>
      <c r="B2648" s="89" t="str">
        <f t="shared" si="82"/>
        <v>452731200308113015</v>
      </c>
      <c r="C2648" s="89" t="s">
        <v>389</v>
      </c>
      <c r="D2648" s="102" t="s">
        <v>10517</v>
      </c>
      <c r="E2648" s="102" t="s">
        <v>24</v>
      </c>
      <c r="F2648" s="103" t="s">
        <v>20131</v>
      </c>
      <c r="G2648" s="103" t="s">
        <v>20163</v>
      </c>
      <c r="H2648" s="104" t="s">
        <v>10516</v>
      </c>
      <c r="I2648" s="103" t="s">
        <v>27</v>
      </c>
      <c r="J2648" s="103" t="s">
        <v>30</v>
      </c>
      <c r="K2648" s="103" t="s">
        <v>30</v>
      </c>
      <c r="L2648" s="103" t="s">
        <v>30</v>
      </c>
      <c r="M2648" s="103" t="s">
        <v>30</v>
      </c>
      <c r="N2648" s="103" t="s">
        <v>30</v>
      </c>
      <c r="O2648" s="103" t="s">
        <v>27</v>
      </c>
      <c r="P2648" s="103" t="s">
        <v>1517</v>
      </c>
      <c r="Q2648" s="103" t="s">
        <v>10519</v>
      </c>
      <c r="R2648" s="105">
        <v>18070862751</v>
      </c>
      <c r="S2648" s="103" t="s">
        <v>1517</v>
      </c>
      <c r="T2648" s="103" t="s">
        <v>20277</v>
      </c>
      <c r="U2648" s="106" t="s">
        <v>21126</v>
      </c>
      <c r="V2648" s="105" t="s">
        <v>21468</v>
      </c>
      <c r="W2648" s="107" t="s">
        <v>389</v>
      </c>
      <c r="X2648" t="s">
        <v>10518</v>
      </c>
      <c r="AA2648">
        <f ca="1" t="shared" si="83"/>
        <v>18</v>
      </c>
    </row>
    <row r="2649" spans="1:27">
      <c r="A2649" s="101">
        <v>5</v>
      </c>
      <c r="B2649" s="89" t="str">
        <f t="shared" si="82"/>
        <v>452731200308054828</v>
      </c>
      <c r="C2649" s="89" t="s">
        <v>389</v>
      </c>
      <c r="D2649" s="102" t="s">
        <v>10521</v>
      </c>
      <c r="E2649" s="102" t="s">
        <v>143</v>
      </c>
      <c r="F2649" s="103" t="s">
        <v>20131</v>
      </c>
      <c r="G2649" s="103" t="s">
        <v>20163</v>
      </c>
      <c r="H2649" s="104" t="s">
        <v>10520</v>
      </c>
      <c r="I2649" s="103" t="s">
        <v>30</v>
      </c>
      <c r="J2649" s="103" t="s">
        <v>30</v>
      </c>
      <c r="K2649" s="103" t="s">
        <v>30</v>
      </c>
      <c r="L2649" s="103" t="s">
        <v>30</v>
      </c>
      <c r="M2649" s="103" t="s">
        <v>30</v>
      </c>
      <c r="N2649" s="103" t="s">
        <v>30</v>
      </c>
      <c r="O2649" s="103" t="s">
        <v>27</v>
      </c>
      <c r="P2649" s="103" t="s">
        <v>1517</v>
      </c>
      <c r="Q2649" s="103" t="s">
        <v>10522</v>
      </c>
      <c r="R2649" s="105">
        <v>13737965137</v>
      </c>
      <c r="S2649" s="103" t="s">
        <v>1517</v>
      </c>
      <c r="T2649" s="103" t="s">
        <v>1517</v>
      </c>
      <c r="U2649" s="106" t="s">
        <v>20628</v>
      </c>
      <c r="V2649" s="105" t="s">
        <v>21873</v>
      </c>
      <c r="W2649" s="107" t="s">
        <v>389</v>
      </c>
      <c r="X2649" t="s">
        <v>17638</v>
      </c>
      <c r="AA2649">
        <f ca="1" t="shared" si="83"/>
        <v>18</v>
      </c>
    </row>
    <row r="2650" spans="1:27">
      <c r="A2650" s="101">
        <v>6</v>
      </c>
      <c r="B2650" s="89" t="str">
        <f t="shared" si="82"/>
        <v>451229200610252147</v>
      </c>
      <c r="C2650" s="89" t="s">
        <v>389</v>
      </c>
      <c r="D2650" s="102" t="s">
        <v>10524</v>
      </c>
      <c r="E2650" s="102" t="s">
        <v>143</v>
      </c>
      <c r="F2650" s="103" t="s">
        <v>20178</v>
      </c>
      <c r="G2650" s="103" t="s">
        <v>21605</v>
      </c>
      <c r="H2650" s="104" t="s">
        <v>10523</v>
      </c>
      <c r="I2650" s="103" t="s">
        <v>27</v>
      </c>
      <c r="J2650" s="103" t="s">
        <v>30</v>
      </c>
      <c r="K2650" s="103" t="s">
        <v>30</v>
      </c>
      <c r="L2650" s="103" t="s">
        <v>30</v>
      </c>
      <c r="M2650" s="103" t="s">
        <v>30</v>
      </c>
      <c r="N2650" s="103" t="s">
        <v>30</v>
      </c>
      <c r="O2650" s="103" t="s">
        <v>27</v>
      </c>
      <c r="P2650" s="103" t="s">
        <v>1517</v>
      </c>
      <c r="Q2650" s="103" t="s">
        <v>10525</v>
      </c>
      <c r="R2650" s="105">
        <v>17376390477</v>
      </c>
      <c r="S2650" s="103" t="s">
        <v>1517</v>
      </c>
      <c r="T2650" s="103" t="s">
        <v>20240</v>
      </c>
      <c r="U2650" s="106" t="s">
        <v>20417</v>
      </c>
      <c r="V2650" s="105" t="s">
        <v>21839</v>
      </c>
      <c r="W2650" s="107" t="s">
        <v>389</v>
      </c>
      <c r="X2650" t="s">
        <v>6010</v>
      </c>
      <c r="AA2650">
        <f ca="1" t="shared" si="83"/>
        <v>14</v>
      </c>
    </row>
    <row r="2651" spans="1:27">
      <c r="A2651" s="101">
        <v>7</v>
      </c>
      <c r="B2651" s="89" t="str">
        <f t="shared" si="82"/>
        <v>451229200605200043</v>
      </c>
      <c r="C2651" s="89" t="s">
        <v>389</v>
      </c>
      <c r="D2651" s="102" t="s">
        <v>10527</v>
      </c>
      <c r="E2651" s="102" t="s">
        <v>143</v>
      </c>
      <c r="F2651" s="103" t="s">
        <v>20131</v>
      </c>
      <c r="G2651" s="103" t="s">
        <v>22048</v>
      </c>
      <c r="H2651" s="104" t="s">
        <v>10526</v>
      </c>
      <c r="I2651" s="103" t="s">
        <v>30</v>
      </c>
      <c r="J2651" s="103" t="s">
        <v>27</v>
      </c>
      <c r="K2651" s="103" t="s">
        <v>30</v>
      </c>
      <c r="L2651" s="103" t="s">
        <v>30</v>
      </c>
      <c r="M2651" s="103" t="s">
        <v>30</v>
      </c>
      <c r="N2651" s="103" t="s">
        <v>30</v>
      </c>
      <c r="O2651" s="103" t="s">
        <v>27</v>
      </c>
      <c r="P2651" s="103" t="s">
        <v>1517</v>
      </c>
      <c r="Q2651" s="103" t="s">
        <v>7616</v>
      </c>
      <c r="R2651" s="105">
        <v>15277853033</v>
      </c>
      <c r="S2651" s="103" t="s">
        <v>1517</v>
      </c>
      <c r="T2651" s="103" t="s">
        <v>1517</v>
      </c>
      <c r="U2651" s="106" t="s">
        <v>20259</v>
      </c>
      <c r="V2651" s="105" t="s">
        <v>22714</v>
      </c>
      <c r="W2651" s="107" t="s">
        <v>389</v>
      </c>
      <c r="X2651" t="s">
        <v>17998</v>
      </c>
      <c r="AA2651">
        <f ca="1" t="shared" si="83"/>
        <v>15</v>
      </c>
    </row>
    <row r="2652" spans="1:27">
      <c r="A2652" s="101">
        <v>8</v>
      </c>
      <c r="B2652" s="89" t="str">
        <f t="shared" si="82"/>
        <v>451229200402151229</v>
      </c>
      <c r="C2652" s="89" t="s">
        <v>389</v>
      </c>
      <c r="D2652" s="102" t="s">
        <v>10530</v>
      </c>
      <c r="E2652" s="102" t="s">
        <v>143</v>
      </c>
      <c r="F2652" s="103" t="s">
        <v>20131</v>
      </c>
      <c r="G2652" s="103" t="s">
        <v>20742</v>
      </c>
      <c r="H2652" s="104" t="s">
        <v>10529</v>
      </c>
      <c r="I2652" s="103" t="s">
        <v>30</v>
      </c>
      <c r="J2652" s="103" t="s">
        <v>30</v>
      </c>
      <c r="K2652" s="103" t="s">
        <v>30</v>
      </c>
      <c r="L2652" s="103" t="s">
        <v>30</v>
      </c>
      <c r="M2652" s="103" t="s">
        <v>30</v>
      </c>
      <c r="N2652" s="103" t="s">
        <v>30</v>
      </c>
      <c r="O2652" s="103" t="s">
        <v>27</v>
      </c>
      <c r="P2652" s="103" t="s">
        <v>1517</v>
      </c>
      <c r="Q2652" s="103" t="s">
        <v>10531</v>
      </c>
      <c r="R2652" s="105">
        <v>18776879951</v>
      </c>
      <c r="S2652" s="103" t="s">
        <v>1517</v>
      </c>
      <c r="T2652" s="103" t="s">
        <v>20169</v>
      </c>
      <c r="U2652" s="106" t="s">
        <v>20170</v>
      </c>
      <c r="V2652" s="105" t="s">
        <v>20850</v>
      </c>
      <c r="W2652" s="107" t="s">
        <v>389</v>
      </c>
      <c r="X2652" t="s">
        <v>17996</v>
      </c>
      <c r="AA2652">
        <f ca="1" t="shared" si="83"/>
        <v>17</v>
      </c>
    </row>
    <row r="2653" spans="1:27">
      <c r="A2653" s="101">
        <v>9</v>
      </c>
      <c r="B2653" s="89" t="str">
        <f t="shared" si="82"/>
        <v>451229200407195714</v>
      </c>
      <c r="C2653" s="89" t="s">
        <v>389</v>
      </c>
      <c r="D2653" s="102" t="s">
        <v>10533</v>
      </c>
      <c r="E2653" s="102" t="s">
        <v>24</v>
      </c>
      <c r="F2653" s="103" t="s">
        <v>20131</v>
      </c>
      <c r="G2653" s="103" t="s">
        <v>20271</v>
      </c>
      <c r="H2653" s="104" t="s">
        <v>10532</v>
      </c>
      <c r="I2653" s="103" t="s">
        <v>30</v>
      </c>
      <c r="J2653" s="103" t="s">
        <v>27</v>
      </c>
      <c r="K2653" s="103" t="s">
        <v>30</v>
      </c>
      <c r="L2653" s="103" t="s">
        <v>30</v>
      </c>
      <c r="M2653" s="103" t="s">
        <v>30</v>
      </c>
      <c r="N2653" s="103" t="s">
        <v>30</v>
      </c>
      <c r="O2653" s="103" t="s">
        <v>27</v>
      </c>
      <c r="P2653" s="103" t="s">
        <v>20253</v>
      </c>
      <c r="Q2653" s="103" t="s">
        <v>10535</v>
      </c>
      <c r="R2653" s="105">
        <v>18076353613</v>
      </c>
      <c r="S2653" s="103" t="s">
        <v>20253</v>
      </c>
      <c r="T2653" s="103" t="s">
        <v>20909</v>
      </c>
      <c r="U2653" s="106" t="s">
        <v>22715</v>
      </c>
      <c r="V2653" s="105" t="s">
        <v>22716</v>
      </c>
      <c r="W2653" s="107" t="s">
        <v>389</v>
      </c>
      <c r="X2653" t="s">
        <v>10534</v>
      </c>
      <c r="AA2653">
        <f ca="1" t="shared" si="83"/>
        <v>17</v>
      </c>
    </row>
    <row r="2654" spans="1:27">
      <c r="A2654" s="101">
        <v>10</v>
      </c>
      <c r="B2654" s="89" t="str">
        <f t="shared" si="82"/>
        <v>451229200311023627</v>
      </c>
      <c r="C2654" s="89" t="s">
        <v>389</v>
      </c>
      <c r="D2654" s="102" t="s">
        <v>10537</v>
      </c>
      <c r="E2654" s="102" t="s">
        <v>143</v>
      </c>
      <c r="F2654" s="103" t="s">
        <v>20131</v>
      </c>
      <c r="G2654" s="103" t="s">
        <v>20423</v>
      </c>
      <c r="H2654" s="104" t="s">
        <v>10536</v>
      </c>
      <c r="I2654" s="103" t="s">
        <v>30</v>
      </c>
      <c r="J2654" s="103" t="s">
        <v>30</v>
      </c>
      <c r="K2654" s="103" t="s">
        <v>30</v>
      </c>
      <c r="L2654" s="103" t="s">
        <v>30</v>
      </c>
      <c r="M2654" s="103" t="s">
        <v>30</v>
      </c>
      <c r="N2654" s="103" t="s">
        <v>30</v>
      </c>
      <c r="O2654" s="103" t="s">
        <v>27</v>
      </c>
      <c r="P2654" s="103" t="s">
        <v>1517</v>
      </c>
      <c r="Q2654" s="103" t="s">
        <v>10538</v>
      </c>
      <c r="R2654" s="105">
        <v>15949328286</v>
      </c>
      <c r="S2654" s="103" t="s">
        <v>1517</v>
      </c>
      <c r="T2654" s="103" t="s">
        <v>20158</v>
      </c>
      <c r="U2654" s="106" t="s">
        <v>20159</v>
      </c>
      <c r="V2654" s="105" t="s">
        <v>20224</v>
      </c>
      <c r="W2654" s="107" t="s">
        <v>389</v>
      </c>
      <c r="X2654" t="s">
        <v>17999</v>
      </c>
      <c r="AA2654">
        <f ca="1" t="shared" si="83"/>
        <v>17</v>
      </c>
    </row>
    <row r="2655" spans="1:27">
      <c r="A2655" s="101">
        <v>11</v>
      </c>
      <c r="B2655" s="89" t="str">
        <f t="shared" si="82"/>
        <v>45273120040412542X</v>
      </c>
      <c r="C2655" s="89" t="s">
        <v>389</v>
      </c>
      <c r="D2655" s="102" t="s">
        <v>10541</v>
      </c>
      <c r="E2655" s="102" t="s">
        <v>143</v>
      </c>
      <c r="F2655" s="103" t="s">
        <v>20131</v>
      </c>
      <c r="G2655" s="103" t="s">
        <v>20255</v>
      </c>
      <c r="H2655" s="104" t="s">
        <v>10540</v>
      </c>
      <c r="I2655" s="103" t="s">
        <v>27</v>
      </c>
      <c r="J2655" s="103" t="s">
        <v>27</v>
      </c>
      <c r="K2655" s="103" t="s">
        <v>30</v>
      </c>
      <c r="L2655" s="103" t="s">
        <v>27</v>
      </c>
      <c r="M2655" s="103" t="s">
        <v>30</v>
      </c>
      <c r="N2655" s="103" t="s">
        <v>30</v>
      </c>
      <c r="O2655" s="103" t="s">
        <v>27</v>
      </c>
      <c r="P2655" s="103" t="s">
        <v>1517</v>
      </c>
      <c r="Q2655" s="103" t="s">
        <v>10543</v>
      </c>
      <c r="R2655" s="105">
        <v>18077822708</v>
      </c>
      <c r="S2655" s="103" t="s">
        <v>1517</v>
      </c>
      <c r="T2655" s="103" t="s">
        <v>20144</v>
      </c>
      <c r="U2655" s="106" t="s">
        <v>20619</v>
      </c>
      <c r="V2655" s="105" t="s">
        <v>22717</v>
      </c>
      <c r="W2655" s="107" t="s">
        <v>389</v>
      </c>
      <c r="X2655" t="s">
        <v>10542</v>
      </c>
      <c r="AA2655">
        <f ca="1" t="shared" si="83"/>
        <v>17</v>
      </c>
    </row>
    <row r="2656" spans="1:27">
      <c r="A2656" s="101">
        <v>12</v>
      </c>
      <c r="B2656" s="89" t="str">
        <f t="shared" si="82"/>
        <v>451229200502092721</v>
      </c>
      <c r="C2656" s="89" t="s">
        <v>389</v>
      </c>
      <c r="D2656" s="102" t="s">
        <v>10545</v>
      </c>
      <c r="E2656" s="102" t="s">
        <v>143</v>
      </c>
      <c r="F2656" s="103" t="s">
        <v>20131</v>
      </c>
      <c r="G2656" s="103" t="s">
        <v>21431</v>
      </c>
      <c r="H2656" s="104" t="s">
        <v>10544</v>
      </c>
      <c r="I2656" s="103" t="s">
        <v>27</v>
      </c>
      <c r="J2656" s="103" t="s">
        <v>30</v>
      </c>
      <c r="K2656" s="103" t="s">
        <v>30</v>
      </c>
      <c r="L2656" s="103" t="s">
        <v>30</v>
      </c>
      <c r="M2656" s="103" t="s">
        <v>30</v>
      </c>
      <c r="N2656" s="103" t="s">
        <v>30</v>
      </c>
      <c r="O2656" s="103" t="s">
        <v>27</v>
      </c>
      <c r="P2656" s="103" t="s">
        <v>1517</v>
      </c>
      <c r="Q2656" s="103" t="s">
        <v>10547</v>
      </c>
      <c r="R2656" s="105">
        <v>17754790983</v>
      </c>
      <c r="S2656" s="103" t="s">
        <v>1517</v>
      </c>
      <c r="T2656" s="103" t="s">
        <v>20277</v>
      </c>
      <c r="U2656" s="106" t="s">
        <v>20563</v>
      </c>
      <c r="V2656" s="105" t="s">
        <v>22718</v>
      </c>
      <c r="W2656" s="107" t="s">
        <v>389</v>
      </c>
      <c r="X2656" t="s">
        <v>10546</v>
      </c>
      <c r="AA2656">
        <f ca="1" t="shared" si="83"/>
        <v>16</v>
      </c>
    </row>
    <row r="2657" spans="1:27">
      <c r="A2657" s="101">
        <v>13</v>
      </c>
      <c r="B2657" s="89" t="str">
        <f t="shared" si="82"/>
        <v>452731200406134848</v>
      </c>
      <c r="C2657" s="89" t="s">
        <v>389</v>
      </c>
      <c r="D2657" s="102" t="s">
        <v>10549</v>
      </c>
      <c r="E2657" s="102" t="s">
        <v>143</v>
      </c>
      <c r="F2657" s="103" t="s">
        <v>20178</v>
      </c>
      <c r="G2657" s="103" t="s">
        <v>21826</v>
      </c>
      <c r="H2657" s="104" t="s">
        <v>10548</v>
      </c>
      <c r="I2657" s="103" t="s">
        <v>30</v>
      </c>
      <c r="J2657" s="103" t="s">
        <v>30</v>
      </c>
      <c r="K2657" s="103" t="s">
        <v>30</v>
      </c>
      <c r="L2657" s="103" t="s">
        <v>30</v>
      </c>
      <c r="M2657" s="103" t="s">
        <v>30</v>
      </c>
      <c r="N2657" s="103" t="s">
        <v>30</v>
      </c>
      <c r="O2657" s="103" t="s">
        <v>27</v>
      </c>
      <c r="P2657" s="103" t="s">
        <v>1517</v>
      </c>
      <c r="Q2657" s="103" t="s">
        <v>10551</v>
      </c>
      <c r="R2657" s="105">
        <v>13507783504</v>
      </c>
      <c r="S2657" s="103" t="s">
        <v>1517</v>
      </c>
      <c r="T2657" s="103" t="s">
        <v>1517</v>
      </c>
      <c r="U2657" s="106" t="s">
        <v>20587</v>
      </c>
      <c r="V2657" s="105" t="s">
        <v>22719</v>
      </c>
      <c r="W2657" s="107" t="s">
        <v>389</v>
      </c>
      <c r="X2657" t="s">
        <v>18000</v>
      </c>
      <c r="AA2657">
        <f ca="1" t="shared" si="83"/>
        <v>17</v>
      </c>
    </row>
    <row r="2658" spans="1:27">
      <c r="A2658" s="101">
        <v>14</v>
      </c>
      <c r="B2658" s="89" t="str">
        <f t="shared" si="82"/>
        <v>451229200212220027</v>
      </c>
      <c r="C2658" s="89" t="s">
        <v>389</v>
      </c>
      <c r="D2658" s="102" t="s">
        <v>10553</v>
      </c>
      <c r="E2658" s="102" t="s">
        <v>143</v>
      </c>
      <c r="F2658" s="103" t="s">
        <v>20178</v>
      </c>
      <c r="G2658" s="103" t="s">
        <v>20136</v>
      </c>
      <c r="H2658" s="104" t="s">
        <v>10552</v>
      </c>
      <c r="I2658" s="103" t="s">
        <v>27</v>
      </c>
      <c r="J2658" s="103" t="s">
        <v>30</v>
      </c>
      <c r="K2658" s="103" t="s">
        <v>30</v>
      </c>
      <c r="L2658" s="103" t="s">
        <v>30</v>
      </c>
      <c r="M2658" s="103" t="s">
        <v>30</v>
      </c>
      <c r="N2658" s="103" t="s">
        <v>30</v>
      </c>
      <c r="O2658" s="103" t="s">
        <v>27</v>
      </c>
      <c r="P2658" s="103" t="s">
        <v>1517</v>
      </c>
      <c r="Q2658" s="103" t="s">
        <v>10555</v>
      </c>
      <c r="R2658" s="105">
        <v>13687780385</v>
      </c>
      <c r="S2658" s="103" t="s">
        <v>1517</v>
      </c>
      <c r="T2658" s="103" t="s">
        <v>1517</v>
      </c>
      <c r="U2658" s="106" t="s">
        <v>21327</v>
      </c>
      <c r="V2658" s="105" t="s">
        <v>22341</v>
      </c>
      <c r="W2658" s="107" t="s">
        <v>389</v>
      </c>
      <c r="X2658" t="s">
        <v>19361</v>
      </c>
      <c r="AA2658">
        <f ca="1" t="shared" si="83"/>
        <v>18</v>
      </c>
    </row>
    <row r="2659" spans="1:27">
      <c r="A2659" s="101">
        <v>15</v>
      </c>
      <c r="B2659" s="89" t="str">
        <f t="shared" si="82"/>
        <v>451229200403070922</v>
      </c>
      <c r="C2659" s="89" t="s">
        <v>389</v>
      </c>
      <c r="D2659" s="102" t="s">
        <v>10557</v>
      </c>
      <c r="E2659" s="102" t="s">
        <v>143</v>
      </c>
      <c r="F2659" s="103" t="s">
        <v>20131</v>
      </c>
      <c r="G2659" s="103" t="s">
        <v>20707</v>
      </c>
      <c r="H2659" s="104" t="s">
        <v>10556</v>
      </c>
      <c r="I2659" s="103" t="s">
        <v>27</v>
      </c>
      <c r="J2659" s="103" t="s">
        <v>30</v>
      </c>
      <c r="K2659" s="103" t="s">
        <v>30</v>
      </c>
      <c r="L2659" s="103" t="s">
        <v>30</v>
      </c>
      <c r="M2659" s="103" t="s">
        <v>30</v>
      </c>
      <c r="N2659" s="103" t="s">
        <v>30</v>
      </c>
      <c r="O2659" s="103" t="s">
        <v>27</v>
      </c>
      <c r="P2659" s="103" t="s">
        <v>1517</v>
      </c>
      <c r="Q2659" s="103" t="s">
        <v>10559</v>
      </c>
      <c r="R2659" s="105">
        <v>15777807003</v>
      </c>
      <c r="S2659" s="103" t="s">
        <v>1517</v>
      </c>
      <c r="T2659" s="103" t="s">
        <v>20151</v>
      </c>
      <c r="U2659" s="106" t="s">
        <v>20266</v>
      </c>
      <c r="V2659" s="105" t="s">
        <v>22720</v>
      </c>
      <c r="W2659" s="107" t="s">
        <v>389</v>
      </c>
      <c r="X2659" t="s">
        <v>18001</v>
      </c>
      <c r="AA2659">
        <f ca="1" t="shared" si="83"/>
        <v>17</v>
      </c>
    </row>
    <row r="2660" spans="1:27">
      <c r="A2660" s="101">
        <v>16</v>
      </c>
      <c r="B2660" s="89" t="str">
        <f t="shared" si="82"/>
        <v>451229200208163920</v>
      </c>
      <c r="C2660" s="89" t="s">
        <v>389</v>
      </c>
      <c r="D2660" s="102" t="s">
        <v>10530</v>
      </c>
      <c r="E2660" s="102" t="s">
        <v>143</v>
      </c>
      <c r="F2660" s="103" t="s">
        <v>20131</v>
      </c>
      <c r="G2660" s="103" t="s">
        <v>20182</v>
      </c>
      <c r="H2660" s="104" t="s">
        <v>22721</v>
      </c>
      <c r="I2660" s="103" t="s">
        <v>27</v>
      </c>
      <c r="J2660" s="103" t="s">
        <v>27</v>
      </c>
      <c r="K2660" s="103" t="s">
        <v>30</v>
      </c>
      <c r="L2660" s="103" t="s">
        <v>30</v>
      </c>
      <c r="M2660" s="103" t="s">
        <v>27</v>
      </c>
      <c r="N2660" s="103" t="s">
        <v>30</v>
      </c>
      <c r="O2660" s="103" t="s">
        <v>27</v>
      </c>
      <c r="P2660" s="103" t="s">
        <v>1517</v>
      </c>
      <c r="Q2660" s="103" t="s">
        <v>10562</v>
      </c>
      <c r="R2660" s="105">
        <v>17377047730</v>
      </c>
      <c r="S2660" s="103" t="s">
        <v>1517</v>
      </c>
      <c r="T2660" s="103" t="s">
        <v>20140</v>
      </c>
      <c r="U2660" s="106" t="s">
        <v>20451</v>
      </c>
      <c r="V2660" s="105" t="s">
        <v>22722</v>
      </c>
      <c r="W2660" s="107" t="s">
        <v>389</v>
      </c>
      <c r="X2660" t="s">
        <v>10561</v>
      </c>
      <c r="AA2660">
        <f ca="1" t="shared" si="83"/>
        <v>18</v>
      </c>
    </row>
    <row r="2661" spans="1:27">
      <c r="A2661" s="101">
        <v>17</v>
      </c>
      <c r="B2661" s="89" t="str">
        <f t="shared" si="82"/>
        <v>452731200306140626</v>
      </c>
      <c r="C2661" s="89" t="s">
        <v>389</v>
      </c>
      <c r="D2661" s="102" t="s">
        <v>10564</v>
      </c>
      <c r="E2661" s="102" t="s">
        <v>143</v>
      </c>
      <c r="F2661" s="103" t="s">
        <v>20131</v>
      </c>
      <c r="G2661" s="103" t="s">
        <v>20229</v>
      </c>
      <c r="H2661" s="104" t="s">
        <v>10563</v>
      </c>
      <c r="I2661" s="103" t="s">
        <v>27</v>
      </c>
      <c r="J2661" s="103" t="s">
        <v>30</v>
      </c>
      <c r="K2661" s="103" t="s">
        <v>30</v>
      </c>
      <c r="L2661" s="103" t="s">
        <v>30</v>
      </c>
      <c r="M2661" s="103" t="s">
        <v>30</v>
      </c>
      <c r="N2661" s="103" t="s">
        <v>30</v>
      </c>
      <c r="O2661" s="103" t="s">
        <v>27</v>
      </c>
      <c r="P2661" s="103" t="s">
        <v>1517</v>
      </c>
      <c r="Q2661" s="103" t="s">
        <v>10565</v>
      </c>
      <c r="R2661" s="105">
        <v>18776872076</v>
      </c>
      <c r="S2661" s="103" t="s">
        <v>1517</v>
      </c>
      <c r="T2661" s="103" t="s">
        <v>20137</v>
      </c>
      <c r="U2661" s="106" t="s">
        <v>20718</v>
      </c>
      <c r="V2661" s="105" t="s">
        <v>20929</v>
      </c>
      <c r="W2661" s="107" t="s">
        <v>389</v>
      </c>
      <c r="X2661" t="s">
        <v>2238</v>
      </c>
      <c r="AA2661">
        <f ca="1" t="shared" si="83"/>
        <v>18</v>
      </c>
    </row>
    <row r="2662" spans="1:27">
      <c r="A2662" s="101">
        <v>18</v>
      </c>
      <c r="B2662" s="89" t="str">
        <f t="shared" si="82"/>
        <v>452731200401062427</v>
      </c>
      <c r="C2662" s="89" t="s">
        <v>389</v>
      </c>
      <c r="D2662" s="102" t="s">
        <v>10568</v>
      </c>
      <c r="E2662" s="102" t="s">
        <v>143</v>
      </c>
      <c r="F2662" s="103" t="s">
        <v>20131</v>
      </c>
      <c r="G2662" s="103" t="s">
        <v>20232</v>
      </c>
      <c r="H2662" s="104" t="s">
        <v>10567</v>
      </c>
      <c r="I2662" s="103" t="s">
        <v>30</v>
      </c>
      <c r="J2662" s="103" t="s">
        <v>27</v>
      </c>
      <c r="K2662" s="103" t="s">
        <v>30</v>
      </c>
      <c r="L2662" s="103" t="s">
        <v>30</v>
      </c>
      <c r="M2662" s="103" t="s">
        <v>30</v>
      </c>
      <c r="N2662" s="103" t="s">
        <v>30</v>
      </c>
      <c r="O2662" s="103" t="s">
        <v>27</v>
      </c>
      <c r="P2662" s="103" t="s">
        <v>1517</v>
      </c>
      <c r="Q2662" s="103" t="s">
        <v>10569</v>
      </c>
      <c r="R2662" s="105">
        <v>19978428892</v>
      </c>
      <c r="S2662" s="103" t="s">
        <v>1517</v>
      </c>
      <c r="T2662" s="103" t="s">
        <v>20191</v>
      </c>
      <c r="U2662" s="106" t="s">
        <v>20361</v>
      </c>
      <c r="V2662" s="105" t="s">
        <v>20859</v>
      </c>
      <c r="W2662" s="107" t="s">
        <v>389</v>
      </c>
      <c r="X2662" t="s">
        <v>1955</v>
      </c>
      <c r="AA2662">
        <f ca="1" t="shared" si="83"/>
        <v>17</v>
      </c>
    </row>
    <row r="2663" spans="1:27">
      <c r="A2663" s="101">
        <v>19</v>
      </c>
      <c r="B2663" s="89" t="str">
        <f t="shared" si="82"/>
        <v>451229200108292725</v>
      </c>
      <c r="C2663" s="89" t="s">
        <v>389</v>
      </c>
      <c r="D2663" s="102" t="s">
        <v>10571</v>
      </c>
      <c r="E2663" s="102" t="s">
        <v>143</v>
      </c>
      <c r="F2663" s="103" t="s">
        <v>20131</v>
      </c>
      <c r="G2663" s="103" t="s">
        <v>21038</v>
      </c>
      <c r="H2663" s="104" t="s">
        <v>10570</v>
      </c>
      <c r="I2663" s="103" t="s">
        <v>27</v>
      </c>
      <c r="J2663" s="103" t="s">
        <v>27</v>
      </c>
      <c r="K2663" s="103" t="s">
        <v>30</v>
      </c>
      <c r="L2663" s="103" t="s">
        <v>30</v>
      </c>
      <c r="M2663" s="103" t="s">
        <v>30</v>
      </c>
      <c r="N2663" s="103" t="s">
        <v>30</v>
      </c>
      <c r="O2663" s="103" t="s">
        <v>27</v>
      </c>
      <c r="P2663" s="103" t="s">
        <v>1517</v>
      </c>
      <c r="Q2663" s="103" t="s">
        <v>10573</v>
      </c>
      <c r="R2663" s="105">
        <v>17807832453</v>
      </c>
      <c r="S2663" s="103" t="s">
        <v>1517</v>
      </c>
      <c r="T2663" s="103" t="s">
        <v>20277</v>
      </c>
      <c r="U2663" s="106" t="s">
        <v>20985</v>
      </c>
      <c r="V2663" s="105" t="s">
        <v>22723</v>
      </c>
      <c r="W2663" s="107" t="s">
        <v>389</v>
      </c>
      <c r="X2663" t="s">
        <v>10572</v>
      </c>
      <c r="AA2663">
        <f ca="1" t="shared" si="83"/>
        <v>19</v>
      </c>
    </row>
    <row r="2664" spans="1:27">
      <c r="A2664" s="101">
        <v>20</v>
      </c>
      <c r="B2664" s="89" t="str">
        <f t="shared" si="82"/>
        <v>452731200302176613</v>
      </c>
      <c r="C2664" s="89" t="s">
        <v>389</v>
      </c>
      <c r="D2664" s="102" t="s">
        <v>10575</v>
      </c>
      <c r="E2664" s="102" t="s">
        <v>24</v>
      </c>
      <c r="F2664" s="103" t="s">
        <v>20178</v>
      </c>
      <c r="G2664" s="103" t="s">
        <v>20161</v>
      </c>
      <c r="H2664" s="104" t="s">
        <v>10574</v>
      </c>
      <c r="I2664" s="103" t="s">
        <v>27</v>
      </c>
      <c r="J2664" s="103" t="s">
        <v>27</v>
      </c>
      <c r="K2664" s="103" t="s">
        <v>30</v>
      </c>
      <c r="L2664" s="103" t="s">
        <v>30</v>
      </c>
      <c r="M2664" s="103" t="s">
        <v>30</v>
      </c>
      <c r="N2664" s="103" t="s">
        <v>30</v>
      </c>
      <c r="O2664" s="103" t="s">
        <v>30</v>
      </c>
      <c r="P2664" s="103" t="s">
        <v>1517</v>
      </c>
      <c r="Q2664" s="103" t="s">
        <v>10577</v>
      </c>
      <c r="R2664" s="105">
        <v>15078575348</v>
      </c>
      <c r="S2664" s="103" t="s">
        <v>1517</v>
      </c>
      <c r="T2664" s="103" t="s">
        <v>20894</v>
      </c>
      <c r="U2664" s="106" t="s">
        <v>20878</v>
      </c>
      <c r="V2664" s="105" t="s">
        <v>22724</v>
      </c>
      <c r="W2664" s="107" t="s">
        <v>389</v>
      </c>
      <c r="X2664" t="s">
        <v>10576</v>
      </c>
      <c r="AA2664">
        <f ca="1" t="shared" si="83"/>
        <v>18</v>
      </c>
    </row>
    <row r="2665" spans="1:27">
      <c r="A2665" s="101">
        <v>21</v>
      </c>
      <c r="B2665" s="89" t="str">
        <f t="shared" si="82"/>
        <v>450123200209293626</v>
      </c>
      <c r="C2665" s="89" t="s">
        <v>389</v>
      </c>
      <c r="D2665" s="102" t="s">
        <v>10579</v>
      </c>
      <c r="E2665" s="102" t="s">
        <v>143</v>
      </c>
      <c r="F2665" s="103" t="s">
        <v>20131</v>
      </c>
      <c r="G2665" s="103" t="s">
        <v>20143</v>
      </c>
      <c r="H2665" s="104" t="s">
        <v>10578</v>
      </c>
      <c r="I2665" s="103" t="s">
        <v>27</v>
      </c>
      <c r="J2665" s="103" t="s">
        <v>30</v>
      </c>
      <c r="K2665" s="103" t="s">
        <v>30</v>
      </c>
      <c r="L2665" s="103" t="s">
        <v>30</v>
      </c>
      <c r="M2665" s="103" t="s">
        <v>30</v>
      </c>
      <c r="N2665" s="103" t="s">
        <v>30</v>
      </c>
      <c r="O2665" s="103" t="s">
        <v>27</v>
      </c>
      <c r="P2665" s="103" t="s">
        <v>22725</v>
      </c>
      <c r="Q2665" s="103" t="s">
        <v>10581</v>
      </c>
      <c r="R2665" s="105">
        <v>18177125759</v>
      </c>
      <c r="S2665" s="103" t="s">
        <v>22725</v>
      </c>
      <c r="T2665" s="103" t="s">
        <v>22726</v>
      </c>
      <c r="U2665" s="106" t="s">
        <v>22727</v>
      </c>
      <c r="V2665" s="105" t="s">
        <v>22728</v>
      </c>
      <c r="W2665" s="107" t="s">
        <v>389</v>
      </c>
      <c r="X2665" t="s">
        <v>10580</v>
      </c>
      <c r="AA2665">
        <f ca="1" t="shared" si="83"/>
        <v>18</v>
      </c>
    </row>
    <row r="2666" spans="1:27">
      <c r="A2666" s="101">
        <v>22</v>
      </c>
      <c r="B2666" s="89" t="str">
        <f t="shared" si="82"/>
        <v>452731200410295126</v>
      </c>
      <c r="C2666" s="89" t="s">
        <v>389</v>
      </c>
      <c r="D2666" s="102" t="s">
        <v>10583</v>
      </c>
      <c r="E2666" s="102" t="s">
        <v>143</v>
      </c>
      <c r="F2666" s="103" t="s">
        <v>20131</v>
      </c>
      <c r="G2666" s="103" t="s">
        <v>20412</v>
      </c>
      <c r="H2666" s="104" t="s">
        <v>10582</v>
      </c>
      <c r="I2666" s="103" t="s">
        <v>30</v>
      </c>
      <c r="J2666" s="103" t="s">
        <v>30</v>
      </c>
      <c r="K2666" s="103" t="s">
        <v>30</v>
      </c>
      <c r="L2666" s="103" t="s">
        <v>30</v>
      </c>
      <c r="M2666" s="103" t="s">
        <v>30</v>
      </c>
      <c r="N2666" s="103" t="s">
        <v>30</v>
      </c>
      <c r="O2666" s="103" t="s">
        <v>27</v>
      </c>
      <c r="P2666" s="103" t="s">
        <v>1517</v>
      </c>
      <c r="Q2666" s="103" t="s">
        <v>10584</v>
      </c>
      <c r="R2666" s="105">
        <v>18278874051</v>
      </c>
      <c r="S2666" s="103" t="s">
        <v>1517</v>
      </c>
      <c r="T2666" s="103" t="s">
        <v>20164</v>
      </c>
      <c r="U2666" s="106" t="s">
        <v>20183</v>
      </c>
      <c r="V2666" s="105" t="s">
        <v>20184</v>
      </c>
      <c r="W2666" s="107" t="s">
        <v>389</v>
      </c>
      <c r="X2666" t="s">
        <v>118</v>
      </c>
      <c r="AA2666">
        <f ca="1" t="shared" si="83"/>
        <v>16</v>
      </c>
    </row>
    <row r="2667" spans="1:27">
      <c r="A2667" s="101">
        <v>23</v>
      </c>
      <c r="B2667" s="89" t="str">
        <f t="shared" si="82"/>
        <v>451229200312072711</v>
      </c>
      <c r="C2667" s="89" t="s">
        <v>389</v>
      </c>
      <c r="D2667" s="102" t="s">
        <v>10586</v>
      </c>
      <c r="E2667" s="102" t="s">
        <v>24</v>
      </c>
      <c r="F2667" s="103" t="s">
        <v>20131</v>
      </c>
      <c r="G2667" s="103" t="s">
        <v>20433</v>
      </c>
      <c r="H2667" s="104" t="s">
        <v>10585</v>
      </c>
      <c r="I2667" s="103" t="s">
        <v>30</v>
      </c>
      <c r="J2667" s="103" t="s">
        <v>30</v>
      </c>
      <c r="K2667" s="103" t="s">
        <v>30</v>
      </c>
      <c r="L2667" s="103" t="s">
        <v>30</v>
      </c>
      <c r="M2667" s="103" t="s">
        <v>30</v>
      </c>
      <c r="N2667" s="103" t="s">
        <v>30</v>
      </c>
      <c r="O2667" s="103" t="s">
        <v>27</v>
      </c>
      <c r="P2667" s="103" t="s">
        <v>1517</v>
      </c>
      <c r="Q2667" s="103" t="s">
        <v>10588</v>
      </c>
      <c r="R2667" s="105">
        <v>13557213989</v>
      </c>
      <c r="S2667" s="103" t="s">
        <v>1517</v>
      </c>
      <c r="T2667" s="103" t="s">
        <v>20277</v>
      </c>
      <c r="U2667" s="106" t="s">
        <v>20821</v>
      </c>
      <c r="V2667" s="105" t="s">
        <v>21383</v>
      </c>
      <c r="W2667" s="107" t="s">
        <v>389</v>
      </c>
      <c r="X2667" t="s">
        <v>10587</v>
      </c>
      <c r="AA2667">
        <f ca="1" t="shared" si="83"/>
        <v>17</v>
      </c>
    </row>
    <row r="2668" spans="1:27">
      <c r="A2668" s="101">
        <v>24</v>
      </c>
      <c r="B2668" s="89" t="str">
        <f t="shared" si="82"/>
        <v>451229199907222410</v>
      </c>
      <c r="C2668" s="89" t="s">
        <v>389</v>
      </c>
      <c r="D2668" s="102" t="s">
        <v>10590</v>
      </c>
      <c r="E2668" s="102" t="s">
        <v>24</v>
      </c>
      <c r="F2668" s="103" t="s">
        <v>20178</v>
      </c>
      <c r="G2668" s="103" t="s">
        <v>20925</v>
      </c>
      <c r="H2668" s="104" t="s">
        <v>10589</v>
      </c>
      <c r="I2668" s="103" t="s">
        <v>30</v>
      </c>
      <c r="J2668" s="103" t="s">
        <v>30</v>
      </c>
      <c r="K2668" s="103" t="s">
        <v>30</v>
      </c>
      <c r="L2668" s="103" t="s">
        <v>30</v>
      </c>
      <c r="M2668" s="103" t="s">
        <v>30</v>
      </c>
      <c r="N2668" s="103" t="s">
        <v>30</v>
      </c>
      <c r="O2668" s="103" t="s">
        <v>27</v>
      </c>
      <c r="P2668" s="103" t="s">
        <v>1517</v>
      </c>
      <c r="Q2668" s="103" t="s">
        <v>10592</v>
      </c>
      <c r="R2668" s="105">
        <v>13560814310</v>
      </c>
      <c r="S2668" s="103" t="s">
        <v>1517</v>
      </c>
      <c r="T2668" s="103" t="s">
        <v>20191</v>
      </c>
      <c r="U2668" s="106" t="s">
        <v>20339</v>
      </c>
      <c r="V2668" s="105" t="s">
        <v>20936</v>
      </c>
      <c r="W2668" s="107" t="s">
        <v>389</v>
      </c>
      <c r="X2668" t="s">
        <v>10591</v>
      </c>
      <c r="AA2668">
        <f ca="1" t="shared" si="83"/>
        <v>22</v>
      </c>
    </row>
    <row r="2669" spans="1:27">
      <c r="A2669" s="101">
        <v>25</v>
      </c>
      <c r="B2669" s="89" t="str">
        <f t="shared" si="82"/>
        <v>452731200312302441</v>
      </c>
      <c r="C2669" s="89" t="s">
        <v>389</v>
      </c>
      <c r="D2669" s="102" t="s">
        <v>10594</v>
      </c>
      <c r="E2669" s="102" t="s">
        <v>143</v>
      </c>
      <c r="F2669" s="103" t="s">
        <v>20205</v>
      </c>
      <c r="G2669" s="103" t="s">
        <v>20433</v>
      </c>
      <c r="H2669" s="104" t="s">
        <v>10593</v>
      </c>
      <c r="I2669" s="103" t="s">
        <v>27</v>
      </c>
      <c r="J2669" s="103" t="s">
        <v>27</v>
      </c>
      <c r="K2669" s="103" t="s">
        <v>30</v>
      </c>
      <c r="L2669" s="103" t="s">
        <v>30</v>
      </c>
      <c r="M2669" s="103" t="s">
        <v>30</v>
      </c>
      <c r="N2669" s="103" t="s">
        <v>30</v>
      </c>
      <c r="O2669" s="103" t="s">
        <v>27</v>
      </c>
      <c r="P2669" s="103" t="s">
        <v>1517</v>
      </c>
      <c r="Q2669" s="103" t="s">
        <v>10596</v>
      </c>
      <c r="R2669" s="105">
        <v>18776879748</v>
      </c>
      <c r="S2669" s="103" t="s">
        <v>1517</v>
      </c>
      <c r="T2669" s="103" t="s">
        <v>20191</v>
      </c>
      <c r="U2669" s="106" t="s">
        <v>21128</v>
      </c>
      <c r="V2669" s="105" t="s">
        <v>22093</v>
      </c>
      <c r="W2669" s="107" t="s">
        <v>389</v>
      </c>
      <c r="X2669" t="s">
        <v>10595</v>
      </c>
      <c r="AA2669">
        <f ca="1" t="shared" si="83"/>
        <v>17</v>
      </c>
    </row>
    <row r="2670" spans="1:27">
      <c r="A2670" s="101">
        <v>26</v>
      </c>
      <c r="B2670" s="89" t="str">
        <f t="shared" si="82"/>
        <v>452731200402050321</v>
      </c>
      <c r="C2670" s="89" t="s">
        <v>389</v>
      </c>
      <c r="D2670" s="102" t="s">
        <v>10599</v>
      </c>
      <c r="E2670" s="102" t="s">
        <v>143</v>
      </c>
      <c r="F2670" s="103" t="s">
        <v>20131</v>
      </c>
      <c r="G2670" s="103" t="s">
        <v>20742</v>
      </c>
      <c r="H2670" s="104" t="s">
        <v>10598</v>
      </c>
      <c r="I2670" s="103" t="s">
        <v>30</v>
      </c>
      <c r="J2670" s="103" t="s">
        <v>30</v>
      </c>
      <c r="K2670" s="103" t="s">
        <v>30</v>
      </c>
      <c r="L2670" s="103" t="s">
        <v>30</v>
      </c>
      <c r="M2670" s="103" t="s">
        <v>30</v>
      </c>
      <c r="N2670" s="103" t="s">
        <v>30</v>
      </c>
      <c r="O2670" s="103" t="s">
        <v>27</v>
      </c>
      <c r="P2670" s="103" t="s">
        <v>1517</v>
      </c>
      <c r="Q2670" s="103" t="s">
        <v>10601</v>
      </c>
      <c r="R2670" s="105">
        <v>13737981071</v>
      </c>
      <c r="S2670" s="103" t="s">
        <v>1517</v>
      </c>
      <c r="T2670" s="103" t="s">
        <v>20280</v>
      </c>
      <c r="U2670" s="106" t="s">
        <v>20333</v>
      </c>
      <c r="V2670" s="105" t="s">
        <v>20501</v>
      </c>
      <c r="W2670" s="107" t="s">
        <v>389</v>
      </c>
      <c r="X2670" t="s">
        <v>10600</v>
      </c>
      <c r="AA2670">
        <f ca="1" t="shared" si="83"/>
        <v>17</v>
      </c>
    </row>
    <row r="2671" spans="1:27">
      <c r="A2671" s="101">
        <v>27</v>
      </c>
      <c r="B2671" s="89" t="str">
        <f t="shared" si="82"/>
        <v>452731200308240647</v>
      </c>
      <c r="C2671" s="89" t="s">
        <v>389</v>
      </c>
      <c r="D2671" s="102" t="s">
        <v>10603</v>
      </c>
      <c r="E2671" s="102" t="s">
        <v>143</v>
      </c>
      <c r="F2671" s="103" t="s">
        <v>20131</v>
      </c>
      <c r="G2671" s="103" t="s">
        <v>20163</v>
      </c>
      <c r="H2671" s="104" t="s">
        <v>10602</v>
      </c>
      <c r="I2671" s="103" t="s">
        <v>30</v>
      </c>
      <c r="J2671" s="103" t="s">
        <v>30</v>
      </c>
      <c r="K2671" s="103" t="s">
        <v>27</v>
      </c>
      <c r="L2671" s="103" t="s">
        <v>30</v>
      </c>
      <c r="M2671" s="103" t="s">
        <v>30</v>
      </c>
      <c r="N2671" s="103" t="s">
        <v>30</v>
      </c>
      <c r="O2671" s="103" t="s">
        <v>27</v>
      </c>
      <c r="P2671" s="103" t="s">
        <v>1517</v>
      </c>
      <c r="Q2671" s="103" t="s">
        <v>1399</v>
      </c>
      <c r="R2671" s="105">
        <v>18350359951</v>
      </c>
      <c r="S2671" s="103" t="s">
        <v>1517</v>
      </c>
      <c r="T2671" s="103" t="s">
        <v>20137</v>
      </c>
      <c r="U2671" s="106" t="s">
        <v>20663</v>
      </c>
      <c r="V2671" s="105" t="s">
        <v>22729</v>
      </c>
      <c r="W2671" s="107" t="s">
        <v>389</v>
      </c>
      <c r="X2671" t="s">
        <v>10604</v>
      </c>
      <c r="AA2671">
        <f ca="1" t="shared" si="83"/>
        <v>17</v>
      </c>
    </row>
    <row r="2672" spans="1:27">
      <c r="A2672" s="101">
        <v>28</v>
      </c>
      <c r="B2672" s="89" t="str">
        <f t="shared" si="82"/>
        <v>451229200402152715</v>
      </c>
      <c r="C2672" s="89" t="s">
        <v>389</v>
      </c>
      <c r="D2672" s="102" t="s">
        <v>10606</v>
      </c>
      <c r="E2672" s="102" t="s">
        <v>24</v>
      </c>
      <c r="F2672" s="103" t="s">
        <v>20131</v>
      </c>
      <c r="G2672" s="103" t="s">
        <v>20742</v>
      </c>
      <c r="H2672" s="104" t="s">
        <v>10605</v>
      </c>
      <c r="I2672" s="103" t="s">
        <v>30</v>
      </c>
      <c r="J2672" s="103" t="s">
        <v>30</v>
      </c>
      <c r="K2672" s="103" t="s">
        <v>30</v>
      </c>
      <c r="L2672" s="103" t="s">
        <v>30</v>
      </c>
      <c r="M2672" s="103" t="s">
        <v>30</v>
      </c>
      <c r="N2672" s="103" t="s">
        <v>30</v>
      </c>
      <c r="O2672" s="103" t="s">
        <v>27</v>
      </c>
      <c r="P2672" s="103" t="s">
        <v>1517</v>
      </c>
      <c r="Q2672" s="103" t="s">
        <v>10608</v>
      </c>
      <c r="R2672" s="105">
        <v>18934969352</v>
      </c>
      <c r="S2672" s="103" t="s">
        <v>1517</v>
      </c>
      <c r="T2672" s="103" t="s">
        <v>20277</v>
      </c>
      <c r="U2672" s="106" t="s">
        <v>21112</v>
      </c>
      <c r="V2672" s="105" t="s">
        <v>22730</v>
      </c>
      <c r="W2672" s="107" t="s">
        <v>389</v>
      </c>
      <c r="X2672" t="s">
        <v>10607</v>
      </c>
      <c r="AA2672">
        <f ca="1" t="shared" si="83"/>
        <v>17</v>
      </c>
    </row>
    <row r="2673" spans="1:27">
      <c r="A2673" s="101">
        <v>29</v>
      </c>
      <c r="B2673" s="89" t="str">
        <f t="shared" si="82"/>
        <v>452731200407161821</v>
      </c>
      <c r="C2673" s="89" t="s">
        <v>389</v>
      </c>
      <c r="D2673" s="102" t="s">
        <v>10610</v>
      </c>
      <c r="E2673" s="102" t="s">
        <v>143</v>
      </c>
      <c r="F2673" s="103" t="s">
        <v>20131</v>
      </c>
      <c r="G2673" s="103" t="s">
        <v>20271</v>
      </c>
      <c r="H2673" s="104" t="s">
        <v>10609</v>
      </c>
      <c r="I2673" s="103" t="s">
        <v>30</v>
      </c>
      <c r="J2673" s="103" t="s">
        <v>30</v>
      </c>
      <c r="K2673" s="103" t="s">
        <v>30</v>
      </c>
      <c r="L2673" s="103" t="s">
        <v>30</v>
      </c>
      <c r="M2673" s="103" t="s">
        <v>30</v>
      </c>
      <c r="N2673" s="103" t="s">
        <v>30</v>
      </c>
      <c r="O2673" s="103" t="s">
        <v>27</v>
      </c>
      <c r="P2673" s="103" t="s">
        <v>1517</v>
      </c>
      <c r="Q2673" s="103" t="s">
        <v>10612</v>
      </c>
      <c r="R2673" s="105" t="s">
        <v>10613</v>
      </c>
      <c r="S2673" s="103" t="s">
        <v>1517</v>
      </c>
      <c r="T2673" s="103" t="s">
        <v>20208</v>
      </c>
      <c r="U2673" s="106" t="s">
        <v>20300</v>
      </c>
      <c r="V2673" s="105" t="s">
        <v>22731</v>
      </c>
      <c r="W2673" s="107" t="s">
        <v>389</v>
      </c>
      <c r="X2673" t="s">
        <v>10611</v>
      </c>
      <c r="AA2673">
        <f ca="1" t="shared" si="83"/>
        <v>17</v>
      </c>
    </row>
    <row r="2674" spans="1:27">
      <c r="A2674" s="101">
        <v>30</v>
      </c>
      <c r="B2674" s="89" t="str">
        <f t="shared" si="82"/>
        <v>452731200307151212</v>
      </c>
      <c r="C2674" s="89" t="s">
        <v>389</v>
      </c>
      <c r="D2674" s="102" t="s">
        <v>10616</v>
      </c>
      <c r="E2674" s="102" t="s">
        <v>24</v>
      </c>
      <c r="F2674" s="103" t="s">
        <v>20131</v>
      </c>
      <c r="G2674" s="103" t="s">
        <v>20214</v>
      </c>
      <c r="H2674" s="104" t="s">
        <v>10615</v>
      </c>
      <c r="I2674" s="103" t="s">
        <v>27</v>
      </c>
      <c r="J2674" s="103" t="s">
        <v>30</v>
      </c>
      <c r="K2674" s="103" t="s">
        <v>30</v>
      </c>
      <c r="L2674" s="103" t="s">
        <v>30</v>
      </c>
      <c r="M2674" s="103" t="s">
        <v>30</v>
      </c>
      <c r="N2674" s="103" t="s">
        <v>30</v>
      </c>
      <c r="O2674" s="103" t="s">
        <v>27</v>
      </c>
      <c r="P2674" s="103" t="s">
        <v>1517</v>
      </c>
      <c r="Q2674" s="103" t="s">
        <v>10617</v>
      </c>
      <c r="R2674" s="105">
        <v>15177893313</v>
      </c>
      <c r="S2674" s="103" t="s">
        <v>1517</v>
      </c>
      <c r="T2674" s="103" t="s">
        <v>20169</v>
      </c>
      <c r="U2674" s="106" t="s">
        <v>20206</v>
      </c>
      <c r="V2674" s="105" t="s">
        <v>20319</v>
      </c>
      <c r="W2674" s="107" t="s">
        <v>389</v>
      </c>
      <c r="X2674" t="s">
        <v>17675</v>
      </c>
      <c r="AA2674">
        <f ca="1" t="shared" si="83"/>
        <v>18</v>
      </c>
    </row>
    <row r="2675" spans="1:27">
      <c r="A2675" s="101">
        <v>31</v>
      </c>
      <c r="B2675" s="89" t="str">
        <f t="shared" si="82"/>
        <v>451229200201282425</v>
      </c>
      <c r="C2675" s="89" t="s">
        <v>389</v>
      </c>
      <c r="D2675" s="102" t="s">
        <v>10619</v>
      </c>
      <c r="E2675" s="102" t="s">
        <v>143</v>
      </c>
      <c r="F2675" s="103" t="s">
        <v>20178</v>
      </c>
      <c r="G2675" s="103" t="s">
        <v>20175</v>
      </c>
      <c r="H2675" s="104" t="s">
        <v>10618</v>
      </c>
      <c r="I2675" s="103" t="s">
        <v>27</v>
      </c>
      <c r="J2675" s="103" t="s">
        <v>30</v>
      </c>
      <c r="K2675" s="103" t="s">
        <v>27</v>
      </c>
      <c r="L2675" s="103" t="s">
        <v>30</v>
      </c>
      <c r="M2675" s="103" t="s">
        <v>30</v>
      </c>
      <c r="N2675" s="103" t="s">
        <v>30</v>
      </c>
      <c r="O2675" s="103" t="s">
        <v>27</v>
      </c>
      <c r="P2675" s="103" t="s">
        <v>1517</v>
      </c>
      <c r="Q2675" s="103" t="s">
        <v>10620</v>
      </c>
      <c r="R2675" s="105">
        <v>18172369329</v>
      </c>
      <c r="S2675" s="103" t="s">
        <v>1517</v>
      </c>
      <c r="T2675" s="103" t="s">
        <v>20191</v>
      </c>
      <c r="U2675" s="106" t="s">
        <v>20466</v>
      </c>
      <c r="V2675" s="105" t="s">
        <v>20982</v>
      </c>
      <c r="W2675" s="107" t="s">
        <v>389</v>
      </c>
      <c r="X2675" t="s">
        <v>2421</v>
      </c>
      <c r="AA2675">
        <f ca="1" t="shared" si="83"/>
        <v>19</v>
      </c>
    </row>
    <row r="2676" spans="1:27">
      <c r="A2676" s="101">
        <v>32</v>
      </c>
      <c r="B2676" s="89" t="str">
        <f t="shared" si="82"/>
        <v>451229200301234519</v>
      </c>
      <c r="C2676" s="89" t="s">
        <v>389</v>
      </c>
      <c r="D2676" s="102" t="s">
        <v>10622</v>
      </c>
      <c r="E2676" s="102" t="s">
        <v>24</v>
      </c>
      <c r="F2676" s="103" t="s">
        <v>20178</v>
      </c>
      <c r="G2676" s="103" t="s">
        <v>20157</v>
      </c>
      <c r="H2676" s="104" t="s">
        <v>10621</v>
      </c>
      <c r="I2676" s="103" t="s">
        <v>30</v>
      </c>
      <c r="J2676" s="103" t="s">
        <v>30</v>
      </c>
      <c r="K2676" s="103" t="s">
        <v>30</v>
      </c>
      <c r="L2676" s="103" t="s">
        <v>30</v>
      </c>
      <c r="M2676" s="103" t="s">
        <v>30</v>
      </c>
      <c r="N2676" s="103" t="s">
        <v>30</v>
      </c>
      <c r="O2676" s="103" t="s">
        <v>27</v>
      </c>
      <c r="P2676" s="103" t="s">
        <v>1517</v>
      </c>
      <c r="Q2676" s="103" t="s">
        <v>10623</v>
      </c>
      <c r="R2676" s="105">
        <v>15296076840</v>
      </c>
      <c r="S2676" s="103" t="s">
        <v>1517</v>
      </c>
      <c r="T2676" s="103" t="s">
        <v>20211</v>
      </c>
      <c r="U2676" s="106" t="s">
        <v>20626</v>
      </c>
      <c r="V2676" s="105" t="s">
        <v>20627</v>
      </c>
      <c r="W2676" s="107" t="s">
        <v>389</v>
      </c>
      <c r="X2676" t="s">
        <v>1191</v>
      </c>
      <c r="AA2676">
        <f ca="1" t="shared" si="83"/>
        <v>18</v>
      </c>
    </row>
    <row r="2677" spans="1:27">
      <c r="A2677" s="101">
        <v>33</v>
      </c>
      <c r="B2677" s="89" t="str">
        <f t="shared" si="82"/>
        <v>451229200308152137</v>
      </c>
      <c r="C2677" s="89" t="s">
        <v>389</v>
      </c>
      <c r="D2677" s="102" t="s">
        <v>10625</v>
      </c>
      <c r="E2677" s="102" t="s">
        <v>24</v>
      </c>
      <c r="F2677" s="103" t="s">
        <v>20178</v>
      </c>
      <c r="G2677" s="103" t="s">
        <v>20163</v>
      </c>
      <c r="H2677" s="104" t="s">
        <v>10624</v>
      </c>
      <c r="I2677" s="103" t="s">
        <v>27</v>
      </c>
      <c r="J2677" s="103" t="s">
        <v>30</v>
      </c>
      <c r="K2677" s="103" t="s">
        <v>30</v>
      </c>
      <c r="L2677" s="103" t="s">
        <v>30</v>
      </c>
      <c r="M2677" s="103" t="s">
        <v>30</v>
      </c>
      <c r="N2677" s="103" t="s">
        <v>30</v>
      </c>
      <c r="O2677" s="103" t="s">
        <v>27</v>
      </c>
      <c r="P2677" s="103" t="s">
        <v>1517</v>
      </c>
      <c r="Q2677" s="103" t="s">
        <v>10627</v>
      </c>
      <c r="R2677" s="105">
        <v>18897887154</v>
      </c>
      <c r="S2677" s="103" t="s">
        <v>8322</v>
      </c>
      <c r="T2677" s="103" t="s">
        <v>20240</v>
      </c>
      <c r="U2677" s="106" t="s">
        <v>20516</v>
      </c>
      <c r="V2677" s="105" t="s">
        <v>22732</v>
      </c>
      <c r="W2677" s="107" t="s">
        <v>389</v>
      </c>
      <c r="X2677" t="s">
        <v>22733</v>
      </c>
      <c r="AA2677">
        <f ca="1" t="shared" si="83"/>
        <v>18</v>
      </c>
    </row>
    <row r="2678" spans="1:27">
      <c r="A2678" s="101">
        <v>34</v>
      </c>
      <c r="B2678" s="89" t="str">
        <f t="shared" si="82"/>
        <v>451229200211153619</v>
      </c>
      <c r="C2678" s="89" t="s">
        <v>389</v>
      </c>
      <c r="D2678" s="102" t="s">
        <v>10629</v>
      </c>
      <c r="E2678" s="102" t="s">
        <v>24</v>
      </c>
      <c r="F2678" s="103" t="s">
        <v>20178</v>
      </c>
      <c r="G2678" s="103" t="s">
        <v>20276</v>
      </c>
      <c r="H2678" s="104" t="s">
        <v>10628</v>
      </c>
      <c r="I2678" s="103" t="s">
        <v>27</v>
      </c>
      <c r="J2678" s="103" t="s">
        <v>30</v>
      </c>
      <c r="K2678" s="103" t="s">
        <v>27</v>
      </c>
      <c r="L2678" s="103" t="s">
        <v>30</v>
      </c>
      <c r="M2678" s="103" t="s">
        <v>30</v>
      </c>
      <c r="N2678" s="103" t="s">
        <v>30</v>
      </c>
      <c r="O2678" s="103" t="s">
        <v>27</v>
      </c>
      <c r="P2678" s="103" t="s">
        <v>1517</v>
      </c>
      <c r="Q2678" s="103" t="s">
        <v>10631</v>
      </c>
      <c r="R2678" s="105">
        <v>13377498641</v>
      </c>
      <c r="S2678" s="103" t="s">
        <v>1517</v>
      </c>
      <c r="T2678" s="103" t="s">
        <v>20158</v>
      </c>
      <c r="U2678" s="106" t="s">
        <v>20313</v>
      </c>
      <c r="V2678" s="105" t="s">
        <v>22734</v>
      </c>
      <c r="W2678" s="107" t="s">
        <v>389</v>
      </c>
      <c r="X2678" t="s">
        <v>19362</v>
      </c>
      <c r="AA2678">
        <f ca="1" t="shared" si="83"/>
        <v>18</v>
      </c>
    </row>
    <row r="2679" spans="1:27">
      <c r="A2679" s="101">
        <v>35</v>
      </c>
      <c r="B2679" s="89" t="str">
        <f t="shared" si="82"/>
        <v>452127200409010966</v>
      </c>
      <c r="C2679" s="89" t="s">
        <v>389</v>
      </c>
      <c r="D2679" s="102" t="s">
        <v>10633</v>
      </c>
      <c r="E2679" s="102" t="s">
        <v>143</v>
      </c>
      <c r="F2679" s="103" t="s">
        <v>20131</v>
      </c>
      <c r="G2679" s="103" t="s">
        <v>20351</v>
      </c>
      <c r="H2679" s="104" t="s">
        <v>10632</v>
      </c>
      <c r="I2679" s="103" t="s">
        <v>30</v>
      </c>
      <c r="J2679" s="103" t="s">
        <v>30</v>
      </c>
      <c r="K2679" s="103" t="s">
        <v>30</v>
      </c>
      <c r="L2679" s="103" t="s">
        <v>30</v>
      </c>
      <c r="M2679" s="103" t="s">
        <v>30</v>
      </c>
      <c r="N2679" s="103" t="s">
        <v>30</v>
      </c>
      <c r="O2679" s="103" t="s">
        <v>27</v>
      </c>
      <c r="P2679" s="103" t="s">
        <v>20253</v>
      </c>
      <c r="Q2679" s="103" t="s">
        <v>10635</v>
      </c>
      <c r="R2679" s="105">
        <v>19977828407</v>
      </c>
      <c r="S2679" s="103" t="s">
        <v>20253</v>
      </c>
      <c r="T2679" s="103" t="s">
        <v>20770</v>
      </c>
      <c r="U2679" s="106" t="s">
        <v>21522</v>
      </c>
      <c r="V2679" s="105" t="s">
        <v>22735</v>
      </c>
      <c r="W2679" s="107" t="s">
        <v>389</v>
      </c>
      <c r="X2679" t="s">
        <v>10634</v>
      </c>
      <c r="AA2679">
        <f ca="1" t="shared" si="83"/>
        <v>16</v>
      </c>
    </row>
    <row r="2680" spans="1:27">
      <c r="A2680" s="101">
        <v>36</v>
      </c>
      <c r="B2680" s="89" t="str">
        <f t="shared" si="82"/>
        <v>452731200310012416</v>
      </c>
      <c r="C2680" s="89" t="s">
        <v>389</v>
      </c>
      <c r="D2680" s="102" t="s">
        <v>10637</v>
      </c>
      <c r="E2680" s="102" t="s">
        <v>24</v>
      </c>
      <c r="F2680" s="103" t="s">
        <v>20131</v>
      </c>
      <c r="G2680" s="103" t="s">
        <v>20307</v>
      </c>
      <c r="H2680" s="104" t="s">
        <v>10636</v>
      </c>
      <c r="I2680" s="103" t="s">
        <v>30</v>
      </c>
      <c r="J2680" s="103" t="s">
        <v>30</v>
      </c>
      <c r="K2680" s="103" t="s">
        <v>27</v>
      </c>
      <c r="L2680" s="103" t="s">
        <v>30</v>
      </c>
      <c r="M2680" s="103" t="s">
        <v>30</v>
      </c>
      <c r="N2680" s="103" t="s">
        <v>30</v>
      </c>
      <c r="O2680" s="103" t="s">
        <v>27</v>
      </c>
      <c r="P2680" s="103" t="s">
        <v>1517</v>
      </c>
      <c r="Q2680" s="103" t="s">
        <v>10639</v>
      </c>
      <c r="R2680" s="105">
        <v>13076828624</v>
      </c>
      <c r="S2680" s="103" t="s">
        <v>1517</v>
      </c>
      <c r="T2680" s="103" t="s">
        <v>20191</v>
      </c>
      <c r="U2680" s="106" t="s">
        <v>20192</v>
      </c>
      <c r="V2680" s="105" t="s">
        <v>22736</v>
      </c>
      <c r="W2680" s="107" t="s">
        <v>389</v>
      </c>
      <c r="X2680" t="s">
        <v>10638</v>
      </c>
      <c r="AA2680">
        <f ca="1" t="shared" si="83"/>
        <v>17</v>
      </c>
    </row>
    <row r="2681" spans="1:27">
      <c r="A2681" s="101">
        <v>37</v>
      </c>
      <c r="B2681" s="89" t="str">
        <f t="shared" si="82"/>
        <v>452731200311251822</v>
      </c>
      <c r="C2681" s="89" t="s">
        <v>389</v>
      </c>
      <c r="D2681" s="102" t="s">
        <v>10641</v>
      </c>
      <c r="E2681" s="102" t="s">
        <v>143</v>
      </c>
      <c r="F2681" s="103" t="s">
        <v>20131</v>
      </c>
      <c r="G2681" s="103" t="s">
        <v>20423</v>
      </c>
      <c r="H2681" s="104" t="s">
        <v>10640</v>
      </c>
      <c r="I2681" s="103" t="s">
        <v>30</v>
      </c>
      <c r="J2681" s="103" t="s">
        <v>30</v>
      </c>
      <c r="K2681" s="103" t="s">
        <v>30</v>
      </c>
      <c r="L2681" s="103" t="s">
        <v>30</v>
      </c>
      <c r="M2681" s="103" t="s">
        <v>30</v>
      </c>
      <c r="N2681" s="103" t="s">
        <v>30</v>
      </c>
      <c r="O2681" s="103" t="s">
        <v>27</v>
      </c>
      <c r="P2681" s="103" t="s">
        <v>1517</v>
      </c>
      <c r="Q2681" s="103" t="s">
        <v>10642</v>
      </c>
      <c r="R2681" s="105">
        <v>15777801835</v>
      </c>
      <c r="S2681" s="103" t="s">
        <v>1517</v>
      </c>
      <c r="T2681" s="103" t="s">
        <v>20208</v>
      </c>
      <c r="U2681" s="106" t="s">
        <v>20300</v>
      </c>
      <c r="V2681" s="105" t="s">
        <v>21916</v>
      </c>
      <c r="W2681" s="107" t="s">
        <v>389</v>
      </c>
      <c r="X2681" t="s">
        <v>7876</v>
      </c>
      <c r="AA2681">
        <f ca="1" t="shared" si="83"/>
        <v>17</v>
      </c>
    </row>
    <row r="2682" spans="1:27">
      <c r="A2682" s="101">
        <v>38</v>
      </c>
      <c r="B2682" s="89" t="str">
        <f t="shared" si="82"/>
        <v>451229200210282726</v>
      </c>
      <c r="C2682" s="89" t="s">
        <v>389</v>
      </c>
      <c r="D2682" s="102" t="s">
        <v>10644</v>
      </c>
      <c r="E2682" s="102" t="s">
        <v>143</v>
      </c>
      <c r="F2682" s="103" t="s">
        <v>20178</v>
      </c>
      <c r="G2682" s="103" t="s">
        <v>20132</v>
      </c>
      <c r="H2682" s="104" t="s">
        <v>10643</v>
      </c>
      <c r="I2682" s="103" t="s">
        <v>27</v>
      </c>
      <c r="J2682" s="103" t="s">
        <v>30</v>
      </c>
      <c r="K2682" s="103" t="s">
        <v>30</v>
      </c>
      <c r="L2682" s="103" t="s">
        <v>30</v>
      </c>
      <c r="M2682" s="103" t="s">
        <v>30</v>
      </c>
      <c r="N2682" s="103" t="s">
        <v>30</v>
      </c>
      <c r="O2682" s="103" t="s">
        <v>27</v>
      </c>
      <c r="P2682" s="103" t="s">
        <v>1517</v>
      </c>
      <c r="Q2682" s="103" t="s">
        <v>8895</v>
      </c>
      <c r="R2682" s="105">
        <v>18077898392</v>
      </c>
      <c r="S2682" s="103" t="s">
        <v>1517</v>
      </c>
      <c r="T2682" s="103" t="s">
        <v>20277</v>
      </c>
      <c r="U2682" s="106" t="s">
        <v>20315</v>
      </c>
      <c r="V2682" s="105" t="s">
        <v>21127</v>
      </c>
      <c r="W2682" s="107" t="s">
        <v>389</v>
      </c>
      <c r="X2682" t="s">
        <v>18563</v>
      </c>
      <c r="AA2682">
        <f ca="1" t="shared" si="83"/>
        <v>18</v>
      </c>
    </row>
    <row r="2683" spans="1:27">
      <c r="A2683" s="101">
        <v>39</v>
      </c>
      <c r="B2683" s="89" t="str">
        <f t="shared" si="82"/>
        <v>452731200311200320</v>
      </c>
      <c r="C2683" s="89" t="s">
        <v>389</v>
      </c>
      <c r="D2683" s="102" t="s">
        <v>10646</v>
      </c>
      <c r="E2683" s="102" t="s">
        <v>143</v>
      </c>
      <c r="F2683" s="103" t="s">
        <v>20131</v>
      </c>
      <c r="G2683" s="103" t="s">
        <v>20423</v>
      </c>
      <c r="H2683" s="104" t="s">
        <v>10645</v>
      </c>
      <c r="I2683" s="103" t="s">
        <v>30</v>
      </c>
      <c r="J2683" s="103" t="s">
        <v>30</v>
      </c>
      <c r="K2683" s="103" t="s">
        <v>30</v>
      </c>
      <c r="L2683" s="103" t="s">
        <v>30</v>
      </c>
      <c r="M2683" s="103" t="s">
        <v>30</v>
      </c>
      <c r="N2683" s="103" t="s">
        <v>30</v>
      </c>
      <c r="O2683" s="103" t="s">
        <v>27</v>
      </c>
      <c r="P2683" s="103" t="s">
        <v>1517</v>
      </c>
      <c r="Q2683" s="103" t="s">
        <v>10648</v>
      </c>
      <c r="R2683" s="105" t="s">
        <v>10649</v>
      </c>
      <c r="S2683" s="103" t="s">
        <v>1517</v>
      </c>
      <c r="T2683" s="103" t="s">
        <v>20280</v>
      </c>
      <c r="U2683" s="106" t="s">
        <v>21298</v>
      </c>
      <c r="V2683" s="105" t="s">
        <v>22737</v>
      </c>
      <c r="W2683" s="107" t="s">
        <v>389</v>
      </c>
      <c r="X2683" t="s">
        <v>10647</v>
      </c>
      <c r="AA2683">
        <f ca="1" t="shared" si="83"/>
        <v>17</v>
      </c>
    </row>
    <row r="2684" spans="1:27">
      <c r="A2684" s="101">
        <v>40</v>
      </c>
      <c r="B2684" s="89" t="str">
        <f t="shared" si="82"/>
        <v>452731200311262118</v>
      </c>
      <c r="C2684" s="89" t="s">
        <v>389</v>
      </c>
      <c r="D2684" s="102" t="s">
        <v>10651</v>
      </c>
      <c r="E2684" s="102" t="s">
        <v>24</v>
      </c>
      <c r="F2684" s="103" t="s">
        <v>20131</v>
      </c>
      <c r="G2684" s="103" t="s">
        <v>20423</v>
      </c>
      <c r="H2684" s="104" t="s">
        <v>10650</v>
      </c>
      <c r="I2684" s="103" t="s">
        <v>27</v>
      </c>
      <c r="J2684" s="103" t="s">
        <v>30</v>
      </c>
      <c r="K2684" s="103" t="s">
        <v>30</v>
      </c>
      <c r="L2684" s="103" t="s">
        <v>30</v>
      </c>
      <c r="M2684" s="103" t="s">
        <v>30</v>
      </c>
      <c r="N2684" s="103" t="s">
        <v>27</v>
      </c>
      <c r="O2684" s="103" t="s">
        <v>27</v>
      </c>
      <c r="P2684" s="103" t="s">
        <v>1517</v>
      </c>
      <c r="Q2684" s="103" t="s">
        <v>10652</v>
      </c>
      <c r="R2684" s="105">
        <v>18077896226</v>
      </c>
      <c r="S2684" s="103" t="s">
        <v>1517</v>
      </c>
      <c r="T2684" s="103" t="s">
        <v>20240</v>
      </c>
      <c r="U2684" s="106" t="s">
        <v>20913</v>
      </c>
      <c r="V2684" s="105" t="s">
        <v>22229</v>
      </c>
      <c r="W2684" s="107" t="s">
        <v>389</v>
      </c>
      <c r="X2684" t="s">
        <v>8144</v>
      </c>
      <c r="AA2684">
        <f ca="1" t="shared" si="83"/>
        <v>17</v>
      </c>
    </row>
    <row r="2685" spans="1:27">
      <c r="A2685" s="101">
        <v>41</v>
      </c>
      <c r="B2685" s="89" t="str">
        <f t="shared" si="82"/>
        <v>451229200305194526</v>
      </c>
      <c r="C2685" s="89" t="s">
        <v>389</v>
      </c>
      <c r="D2685" s="102" t="s">
        <v>10654</v>
      </c>
      <c r="E2685" s="102" t="s">
        <v>143</v>
      </c>
      <c r="F2685" s="103" t="s">
        <v>20178</v>
      </c>
      <c r="G2685" s="103" t="s">
        <v>20172</v>
      </c>
      <c r="H2685" s="104" t="s">
        <v>10653</v>
      </c>
      <c r="I2685" s="103" t="s">
        <v>30</v>
      </c>
      <c r="J2685" s="103" t="s">
        <v>30</v>
      </c>
      <c r="K2685" s="103" t="s">
        <v>27</v>
      </c>
      <c r="L2685" s="103" t="s">
        <v>30</v>
      </c>
      <c r="M2685" s="103" t="s">
        <v>30</v>
      </c>
      <c r="N2685" s="103" t="s">
        <v>30</v>
      </c>
      <c r="O2685" s="103" t="s">
        <v>27</v>
      </c>
      <c r="P2685" s="103" t="s">
        <v>1517</v>
      </c>
      <c r="Q2685" s="103" t="s">
        <v>10656</v>
      </c>
      <c r="R2685" s="105">
        <v>15818460893</v>
      </c>
      <c r="S2685" s="103" t="s">
        <v>1517</v>
      </c>
      <c r="T2685" s="103" t="s">
        <v>20211</v>
      </c>
      <c r="U2685" s="106" t="s">
        <v>20726</v>
      </c>
      <c r="V2685" s="105" t="s">
        <v>22159</v>
      </c>
      <c r="W2685" s="107" t="s">
        <v>389</v>
      </c>
      <c r="X2685" t="s">
        <v>10655</v>
      </c>
      <c r="AA2685">
        <f ca="1" t="shared" si="83"/>
        <v>18</v>
      </c>
    </row>
    <row r="2686" spans="1:27">
      <c r="A2686" s="101">
        <v>42</v>
      </c>
      <c r="B2686" s="89" t="str">
        <f t="shared" si="82"/>
        <v>451229200210083946</v>
      </c>
      <c r="C2686" s="89" t="s">
        <v>389</v>
      </c>
      <c r="D2686" s="102" t="s">
        <v>10658</v>
      </c>
      <c r="E2686" s="102" t="s">
        <v>143</v>
      </c>
      <c r="F2686" s="103" t="s">
        <v>20131</v>
      </c>
      <c r="G2686" s="103" t="s">
        <v>20132</v>
      </c>
      <c r="H2686" s="104" t="s">
        <v>10657</v>
      </c>
      <c r="I2686" s="103" t="s">
        <v>27</v>
      </c>
      <c r="J2686" s="103" t="s">
        <v>27</v>
      </c>
      <c r="K2686" s="103" t="s">
        <v>27</v>
      </c>
      <c r="L2686" s="103" t="s">
        <v>30</v>
      </c>
      <c r="M2686" s="103" t="s">
        <v>30</v>
      </c>
      <c r="N2686" s="103" t="s">
        <v>30</v>
      </c>
      <c r="O2686" s="103" t="s">
        <v>27</v>
      </c>
      <c r="P2686" s="103" t="s">
        <v>1517</v>
      </c>
      <c r="Q2686" s="103" t="s">
        <v>10659</v>
      </c>
      <c r="R2686" s="105" t="s">
        <v>10660</v>
      </c>
      <c r="S2686" s="103" t="s">
        <v>1517</v>
      </c>
      <c r="T2686" s="103" t="s">
        <v>20140</v>
      </c>
      <c r="U2686" s="106" t="s">
        <v>20141</v>
      </c>
      <c r="V2686" s="105" t="s">
        <v>20142</v>
      </c>
      <c r="W2686" s="107" t="s">
        <v>389</v>
      </c>
      <c r="X2686" t="s">
        <v>37</v>
      </c>
      <c r="AA2686">
        <f ca="1" t="shared" si="83"/>
        <v>18</v>
      </c>
    </row>
    <row r="2687" spans="1:27">
      <c r="A2687" s="101">
        <v>43</v>
      </c>
      <c r="B2687" s="89" t="str">
        <f t="shared" si="82"/>
        <v>451229200407092117</v>
      </c>
      <c r="C2687" s="89" t="s">
        <v>389</v>
      </c>
      <c r="D2687" s="102" t="s">
        <v>10662</v>
      </c>
      <c r="E2687" s="102" t="s">
        <v>24</v>
      </c>
      <c r="F2687" s="103" t="s">
        <v>20178</v>
      </c>
      <c r="G2687" s="103" t="s">
        <v>20271</v>
      </c>
      <c r="H2687" s="104" t="s">
        <v>10661</v>
      </c>
      <c r="I2687" s="103" t="s">
        <v>27</v>
      </c>
      <c r="J2687" s="103" t="s">
        <v>30</v>
      </c>
      <c r="K2687" s="103" t="s">
        <v>30</v>
      </c>
      <c r="L2687" s="103" t="s">
        <v>30</v>
      </c>
      <c r="M2687" s="103" t="s">
        <v>30</v>
      </c>
      <c r="N2687" s="103" t="s">
        <v>27</v>
      </c>
      <c r="O2687" s="103" t="s">
        <v>27</v>
      </c>
      <c r="P2687" s="103" t="s">
        <v>1517</v>
      </c>
      <c r="Q2687" s="103" t="s">
        <v>10663</v>
      </c>
      <c r="R2687" s="105">
        <v>17754791360</v>
      </c>
      <c r="S2687" s="103" t="s">
        <v>1517</v>
      </c>
      <c r="T2687" s="103" t="s">
        <v>20240</v>
      </c>
      <c r="U2687" s="106" t="s">
        <v>20589</v>
      </c>
      <c r="V2687" s="105" t="s">
        <v>22415</v>
      </c>
      <c r="W2687" s="107" t="s">
        <v>389</v>
      </c>
      <c r="X2687" t="s">
        <v>8992</v>
      </c>
      <c r="AA2687">
        <f ca="1" t="shared" si="83"/>
        <v>17</v>
      </c>
    </row>
    <row r="2688" spans="1:27">
      <c r="A2688" s="101">
        <v>44</v>
      </c>
      <c r="B2688" s="89" t="str">
        <f t="shared" si="82"/>
        <v>452731200307212118</v>
      </c>
      <c r="C2688" s="89" t="s">
        <v>389</v>
      </c>
      <c r="D2688" s="102" t="s">
        <v>10665</v>
      </c>
      <c r="E2688" s="102" t="s">
        <v>24</v>
      </c>
      <c r="F2688" s="103" t="s">
        <v>20178</v>
      </c>
      <c r="G2688" s="103" t="s">
        <v>20214</v>
      </c>
      <c r="H2688" s="104" t="s">
        <v>10664</v>
      </c>
      <c r="I2688" s="103" t="s">
        <v>27</v>
      </c>
      <c r="J2688" s="103" t="s">
        <v>27</v>
      </c>
      <c r="K2688" s="103" t="s">
        <v>30</v>
      </c>
      <c r="L2688" s="103" t="s">
        <v>30</v>
      </c>
      <c r="M2688" s="103" t="s">
        <v>27</v>
      </c>
      <c r="N2688" s="103" t="s">
        <v>27</v>
      </c>
      <c r="O2688" s="103" t="s">
        <v>27</v>
      </c>
      <c r="P2688" s="103" t="s">
        <v>1517</v>
      </c>
      <c r="Q2688" s="103" t="s">
        <v>10666</v>
      </c>
      <c r="R2688" s="105">
        <v>19978451657</v>
      </c>
      <c r="S2688" s="103" t="s">
        <v>1517</v>
      </c>
      <c r="T2688" s="103" t="s">
        <v>20240</v>
      </c>
      <c r="U2688" s="106" t="s">
        <v>20417</v>
      </c>
      <c r="V2688" s="105" t="s">
        <v>20804</v>
      </c>
      <c r="W2688" s="107" t="s">
        <v>389</v>
      </c>
      <c r="X2688" t="s">
        <v>1750</v>
      </c>
      <c r="AA2688">
        <f ca="1" t="shared" si="83"/>
        <v>18</v>
      </c>
    </row>
    <row r="2689" spans="1:27">
      <c r="A2689" s="101">
        <v>45</v>
      </c>
      <c r="B2689" s="89" t="str">
        <f t="shared" si="82"/>
        <v>452731200311121227</v>
      </c>
      <c r="C2689" s="89" t="s">
        <v>389</v>
      </c>
      <c r="D2689" s="102" t="s">
        <v>10668</v>
      </c>
      <c r="E2689" s="102" t="s">
        <v>143</v>
      </c>
      <c r="F2689" s="103" t="s">
        <v>20131</v>
      </c>
      <c r="G2689" s="103" t="s">
        <v>20423</v>
      </c>
      <c r="H2689" s="104" t="s">
        <v>10667</v>
      </c>
      <c r="I2689" s="103" t="s">
        <v>30</v>
      </c>
      <c r="J2689" s="103" t="s">
        <v>30</v>
      </c>
      <c r="K2689" s="103" t="s">
        <v>30</v>
      </c>
      <c r="L2689" s="103" t="s">
        <v>30</v>
      </c>
      <c r="M2689" s="103" t="s">
        <v>27</v>
      </c>
      <c r="N2689" s="103" t="s">
        <v>30</v>
      </c>
      <c r="O2689" s="103" t="s">
        <v>27</v>
      </c>
      <c r="P2689" s="103" t="s">
        <v>1517</v>
      </c>
      <c r="Q2689" s="103" t="s">
        <v>10669</v>
      </c>
      <c r="R2689" s="105">
        <v>13532974013</v>
      </c>
      <c r="S2689" s="103" t="s">
        <v>1517</v>
      </c>
      <c r="T2689" s="103" t="s">
        <v>20169</v>
      </c>
      <c r="U2689" s="106" t="s">
        <v>20246</v>
      </c>
      <c r="V2689" s="105" t="s">
        <v>20427</v>
      </c>
      <c r="W2689" s="107" t="s">
        <v>389</v>
      </c>
      <c r="X2689" t="s">
        <v>17783</v>
      </c>
      <c r="AA2689">
        <f ca="1" t="shared" si="83"/>
        <v>17</v>
      </c>
    </row>
    <row r="2690" spans="1:27">
      <c r="A2690" s="101">
        <v>46</v>
      </c>
      <c r="B2690" s="89" t="str">
        <f t="shared" si="82"/>
        <v>452728200404040030</v>
      </c>
      <c r="C2690" s="89" t="s">
        <v>389</v>
      </c>
      <c r="D2690" s="102" t="s">
        <v>10671</v>
      </c>
      <c r="E2690" s="102" t="s">
        <v>24</v>
      </c>
      <c r="F2690" s="103" t="s">
        <v>20131</v>
      </c>
      <c r="G2690" s="103" t="s">
        <v>20255</v>
      </c>
      <c r="H2690" s="104" t="s">
        <v>10670</v>
      </c>
      <c r="I2690" s="103" t="s">
        <v>30</v>
      </c>
      <c r="J2690" s="103" t="s">
        <v>30</v>
      </c>
      <c r="K2690" s="103" t="s">
        <v>30</v>
      </c>
      <c r="L2690" s="103" t="s">
        <v>30</v>
      </c>
      <c r="M2690" s="103" t="s">
        <v>27</v>
      </c>
      <c r="N2690" s="103" t="s">
        <v>30</v>
      </c>
      <c r="O2690" s="103" t="s">
        <v>27</v>
      </c>
      <c r="P2690" s="103" t="s">
        <v>10674</v>
      </c>
      <c r="Q2690" s="103" t="s">
        <v>10673</v>
      </c>
      <c r="R2690" s="105">
        <v>13132981600</v>
      </c>
      <c r="S2690" s="103" t="s">
        <v>10674</v>
      </c>
      <c r="T2690" s="103" t="s">
        <v>10674</v>
      </c>
      <c r="U2690" s="106" t="s">
        <v>22738</v>
      </c>
      <c r="V2690" s="105" t="s">
        <v>20135</v>
      </c>
      <c r="W2690" s="107" t="s">
        <v>389</v>
      </c>
      <c r="X2690" t="s">
        <v>10672</v>
      </c>
      <c r="AA2690">
        <f ca="1" t="shared" si="83"/>
        <v>17</v>
      </c>
    </row>
    <row r="2691" spans="1:27">
      <c r="A2691" s="101">
        <v>47</v>
      </c>
      <c r="B2691" s="89" t="str">
        <f t="shared" ref="B2691:B2754" si="84">H2691</f>
        <v>452731200401280926</v>
      </c>
      <c r="C2691" s="89" t="s">
        <v>389</v>
      </c>
      <c r="D2691" s="102" t="s">
        <v>10676</v>
      </c>
      <c r="E2691" s="102" t="s">
        <v>143</v>
      </c>
      <c r="F2691" s="103" t="s">
        <v>20131</v>
      </c>
      <c r="G2691" s="103" t="s">
        <v>20232</v>
      </c>
      <c r="H2691" s="104" t="s">
        <v>10675</v>
      </c>
      <c r="I2691" s="103" t="s">
        <v>30</v>
      </c>
      <c r="J2691" s="103" t="s">
        <v>30</v>
      </c>
      <c r="K2691" s="103" t="s">
        <v>30</v>
      </c>
      <c r="L2691" s="103" t="s">
        <v>30</v>
      </c>
      <c r="M2691" s="103" t="s">
        <v>30</v>
      </c>
      <c r="N2691" s="103" t="s">
        <v>30</v>
      </c>
      <c r="O2691" s="103" t="s">
        <v>27</v>
      </c>
      <c r="P2691" s="103" t="s">
        <v>1517</v>
      </c>
      <c r="Q2691" s="103" t="s">
        <v>10677</v>
      </c>
      <c r="R2691" s="105">
        <v>15777831127</v>
      </c>
      <c r="S2691" s="103" t="s">
        <v>1517</v>
      </c>
      <c r="T2691" s="103" t="s">
        <v>20151</v>
      </c>
      <c r="U2691" s="106" t="s">
        <v>20151</v>
      </c>
      <c r="V2691" s="105" t="s">
        <v>20334</v>
      </c>
      <c r="W2691" s="107" t="s">
        <v>389</v>
      </c>
      <c r="X2691" t="s">
        <v>17759</v>
      </c>
      <c r="AA2691">
        <f ca="1" t="shared" si="83"/>
        <v>17</v>
      </c>
    </row>
    <row r="2692" spans="1:27">
      <c r="A2692" s="101">
        <v>48</v>
      </c>
      <c r="B2692" s="89" t="str">
        <f t="shared" si="84"/>
        <v>451229200302285422</v>
      </c>
      <c r="C2692" s="89" t="s">
        <v>389</v>
      </c>
      <c r="D2692" s="102" t="s">
        <v>10679</v>
      </c>
      <c r="E2692" s="102" t="s">
        <v>143</v>
      </c>
      <c r="F2692" s="103" t="s">
        <v>20178</v>
      </c>
      <c r="G2692" s="103" t="s">
        <v>20161</v>
      </c>
      <c r="H2692" s="104" t="s">
        <v>10678</v>
      </c>
      <c r="I2692" s="103" t="s">
        <v>30</v>
      </c>
      <c r="J2692" s="103" t="s">
        <v>30</v>
      </c>
      <c r="K2692" s="103" t="s">
        <v>30</v>
      </c>
      <c r="L2692" s="103" t="s">
        <v>30</v>
      </c>
      <c r="M2692" s="103" t="s">
        <v>30</v>
      </c>
      <c r="N2692" s="103" t="s">
        <v>30</v>
      </c>
      <c r="O2692" s="103" t="s">
        <v>27</v>
      </c>
      <c r="P2692" s="103" t="s">
        <v>1517</v>
      </c>
      <c r="Q2692" s="103" t="s">
        <v>10681</v>
      </c>
      <c r="R2692" s="105" t="s">
        <v>10682</v>
      </c>
      <c r="S2692" s="103" t="s">
        <v>1517</v>
      </c>
      <c r="T2692" s="103" t="s">
        <v>1517</v>
      </c>
      <c r="U2692" s="106" t="s">
        <v>20264</v>
      </c>
      <c r="V2692" s="105" t="s">
        <v>22739</v>
      </c>
      <c r="W2692" s="107" t="s">
        <v>389</v>
      </c>
      <c r="X2692" t="s">
        <v>19363</v>
      </c>
      <c r="AA2692">
        <f ca="1" t="shared" ref="AA2692:AA2755" si="85">DATEDIF(TEXT(MID(H2692,7,8),"00-00-00"),TODAY(),"y")</f>
        <v>18</v>
      </c>
    </row>
    <row r="2693" spans="1:27">
      <c r="A2693" s="101">
        <v>49</v>
      </c>
      <c r="B2693" s="89" t="str">
        <f t="shared" si="84"/>
        <v>451229199811152454</v>
      </c>
      <c r="C2693" s="89" t="s">
        <v>389</v>
      </c>
      <c r="D2693" s="102" t="s">
        <v>10684</v>
      </c>
      <c r="E2693" s="102" t="s">
        <v>24</v>
      </c>
      <c r="F2693" s="103" t="s">
        <v>20178</v>
      </c>
      <c r="G2693" s="103" t="s">
        <v>20462</v>
      </c>
      <c r="H2693" s="104" t="s">
        <v>10683</v>
      </c>
      <c r="I2693" s="103" t="s">
        <v>27</v>
      </c>
      <c r="J2693" s="103" t="s">
        <v>30</v>
      </c>
      <c r="K2693" s="103" t="s">
        <v>30</v>
      </c>
      <c r="L2693" s="103" t="s">
        <v>30</v>
      </c>
      <c r="M2693" s="103" t="s">
        <v>30</v>
      </c>
      <c r="N2693" s="103" t="s">
        <v>30</v>
      </c>
      <c r="O2693" s="103" t="s">
        <v>27</v>
      </c>
      <c r="P2693" s="103" t="s">
        <v>1517</v>
      </c>
      <c r="Q2693" s="103" t="s">
        <v>10686</v>
      </c>
      <c r="R2693" s="105">
        <v>19127017973</v>
      </c>
      <c r="S2693" s="103" t="s">
        <v>1517</v>
      </c>
      <c r="T2693" s="103" t="s">
        <v>20191</v>
      </c>
      <c r="U2693" s="106" t="s">
        <v>20466</v>
      </c>
      <c r="V2693" s="105" t="s">
        <v>22494</v>
      </c>
      <c r="W2693" s="107" t="s">
        <v>389</v>
      </c>
      <c r="X2693" t="s">
        <v>10685</v>
      </c>
      <c r="AA2693">
        <f ca="1" t="shared" si="85"/>
        <v>22</v>
      </c>
    </row>
    <row r="2694" spans="1:27">
      <c r="A2694" s="101">
        <v>50</v>
      </c>
      <c r="B2694" s="89" t="str">
        <f t="shared" si="84"/>
        <v>45273120030315271X</v>
      </c>
      <c r="C2694" s="89" t="s">
        <v>389</v>
      </c>
      <c r="D2694" s="102" t="s">
        <v>10688</v>
      </c>
      <c r="E2694" s="102" t="s">
        <v>24</v>
      </c>
      <c r="F2694" s="103" t="s">
        <v>20131</v>
      </c>
      <c r="G2694" s="103" t="s">
        <v>20202</v>
      </c>
      <c r="H2694" s="104" t="s">
        <v>10687</v>
      </c>
      <c r="I2694" s="103" t="s">
        <v>30</v>
      </c>
      <c r="J2694" s="103" t="s">
        <v>30</v>
      </c>
      <c r="K2694" s="103" t="s">
        <v>30</v>
      </c>
      <c r="L2694" s="103" t="s">
        <v>30</v>
      </c>
      <c r="M2694" s="103" t="s">
        <v>30</v>
      </c>
      <c r="N2694" s="103" t="s">
        <v>30</v>
      </c>
      <c r="O2694" s="103" t="s">
        <v>27</v>
      </c>
      <c r="P2694" s="103" t="s">
        <v>1517</v>
      </c>
      <c r="Q2694" s="103" t="s">
        <v>10690</v>
      </c>
      <c r="R2694" s="105">
        <v>18077895491</v>
      </c>
      <c r="S2694" s="103" t="s">
        <v>1517</v>
      </c>
      <c r="T2694" s="103" t="s">
        <v>20277</v>
      </c>
      <c r="U2694" s="106" t="s">
        <v>20821</v>
      </c>
      <c r="V2694" s="105" t="s">
        <v>22740</v>
      </c>
      <c r="W2694" s="107" t="s">
        <v>389</v>
      </c>
      <c r="X2694" t="s">
        <v>10689</v>
      </c>
      <c r="AA2694">
        <f ca="1" t="shared" si="85"/>
        <v>18</v>
      </c>
    </row>
    <row r="2695" spans="1:27">
      <c r="A2695" s="101">
        <v>51</v>
      </c>
      <c r="B2695" s="89" t="str">
        <f t="shared" si="84"/>
        <v>451229200205094229</v>
      </c>
      <c r="C2695" s="89" t="s">
        <v>389</v>
      </c>
      <c r="D2695" s="102" t="s">
        <v>10692</v>
      </c>
      <c r="E2695" s="102" t="s">
        <v>143</v>
      </c>
      <c r="F2695" s="103" t="s">
        <v>20131</v>
      </c>
      <c r="G2695" s="103" t="s">
        <v>20150</v>
      </c>
      <c r="H2695" s="104" t="s">
        <v>10691</v>
      </c>
      <c r="I2695" s="103" t="s">
        <v>27</v>
      </c>
      <c r="J2695" s="103" t="s">
        <v>30</v>
      </c>
      <c r="K2695" s="103" t="s">
        <v>30</v>
      </c>
      <c r="L2695" s="103" t="s">
        <v>30</v>
      </c>
      <c r="M2695" s="103" t="s">
        <v>30</v>
      </c>
      <c r="N2695" s="103" t="s">
        <v>27</v>
      </c>
      <c r="O2695" s="103" t="s">
        <v>27</v>
      </c>
      <c r="P2695" s="103" t="s">
        <v>1517</v>
      </c>
      <c r="Q2695" s="103" t="s">
        <v>10693</v>
      </c>
      <c r="R2695" s="105" t="s">
        <v>10694</v>
      </c>
      <c r="S2695" s="103" t="s">
        <v>8322</v>
      </c>
      <c r="T2695" s="103" t="s">
        <v>121</v>
      </c>
      <c r="U2695" s="106" t="s">
        <v>22741</v>
      </c>
      <c r="V2695" s="105" t="s">
        <v>20632</v>
      </c>
      <c r="W2695" s="107" t="s">
        <v>389</v>
      </c>
      <c r="X2695" t="s">
        <v>19364</v>
      </c>
      <c r="AA2695">
        <f ca="1" t="shared" si="85"/>
        <v>19</v>
      </c>
    </row>
    <row r="2696" spans="1:27">
      <c r="A2696" s="101">
        <v>52</v>
      </c>
      <c r="B2696" s="89" t="str">
        <f t="shared" si="84"/>
        <v>451229200503213628</v>
      </c>
      <c r="C2696" s="89" t="s">
        <v>389</v>
      </c>
      <c r="D2696" s="102" t="s">
        <v>10696</v>
      </c>
      <c r="E2696" s="102" t="s">
        <v>143</v>
      </c>
      <c r="F2696" s="103" t="s">
        <v>20131</v>
      </c>
      <c r="G2696" s="103" t="s">
        <v>21473</v>
      </c>
      <c r="H2696" s="104" t="s">
        <v>10695</v>
      </c>
      <c r="I2696" s="103" t="s">
        <v>27</v>
      </c>
      <c r="J2696" s="103" t="s">
        <v>30</v>
      </c>
      <c r="K2696" s="103" t="s">
        <v>30</v>
      </c>
      <c r="L2696" s="103" t="s">
        <v>30</v>
      </c>
      <c r="M2696" s="103" t="s">
        <v>30</v>
      </c>
      <c r="N2696" s="103" t="s">
        <v>30</v>
      </c>
      <c r="O2696" s="103" t="s">
        <v>27</v>
      </c>
      <c r="P2696" s="103" t="s">
        <v>1517</v>
      </c>
      <c r="Q2696" s="103" t="s">
        <v>10697</v>
      </c>
      <c r="R2696" s="105">
        <v>18776874602</v>
      </c>
      <c r="S2696" s="103" t="s">
        <v>1517</v>
      </c>
      <c r="T2696" s="103" t="s">
        <v>20158</v>
      </c>
      <c r="U2696" s="106" t="s">
        <v>20898</v>
      </c>
      <c r="V2696" s="105" t="s">
        <v>22218</v>
      </c>
      <c r="W2696" s="107" t="s">
        <v>389</v>
      </c>
      <c r="X2696" t="s">
        <v>18002</v>
      </c>
      <c r="AA2696">
        <f ca="1" t="shared" si="85"/>
        <v>16</v>
      </c>
    </row>
    <row r="2697" spans="1:27">
      <c r="A2697" s="101">
        <v>53</v>
      </c>
      <c r="B2697" s="89" t="str">
        <f t="shared" si="84"/>
        <v>452731200512020625</v>
      </c>
      <c r="C2697" s="89" t="s">
        <v>389</v>
      </c>
      <c r="D2697" s="102" t="s">
        <v>10699</v>
      </c>
      <c r="E2697" s="102" t="s">
        <v>143</v>
      </c>
      <c r="F2697" s="103" t="s">
        <v>20131</v>
      </c>
      <c r="G2697" s="103" t="s">
        <v>21519</v>
      </c>
      <c r="H2697" s="104" t="s">
        <v>10698</v>
      </c>
      <c r="I2697" s="103" t="s">
        <v>30</v>
      </c>
      <c r="J2697" s="103" t="s">
        <v>27</v>
      </c>
      <c r="K2697" s="103" t="s">
        <v>30</v>
      </c>
      <c r="L2697" s="103" t="s">
        <v>30</v>
      </c>
      <c r="M2697" s="103" t="s">
        <v>30</v>
      </c>
      <c r="N2697" s="103" t="s">
        <v>30</v>
      </c>
      <c r="O2697" s="103" t="s">
        <v>27</v>
      </c>
      <c r="P2697" s="103" t="s">
        <v>1517</v>
      </c>
      <c r="Q2697" s="103" t="s">
        <v>10700</v>
      </c>
      <c r="R2697" s="105">
        <v>18776871024</v>
      </c>
      <c r="S2697" s="103" t="s">
        <v>1517</v>
      </c>
      <c r="T2697" s="103" t="s">
        <v>20137</v>
      </c>
      <c r="U2697" s="106" t="s">
        <v>21705</v>
      </c>
      <c r="V2697" s="105" t="s">
        <v>21706</v>
      </c>
      <c r="W2697" s="107" t="s">
        <v>389</v>
      </c>
      <c r="X2697" t="s">
        <v>5645</v>
      </c>
      <c r="AA2697">
        <f ca="1" t="shared" si="85"/>
        <v>15</v>
      </c>
    </row>
    <row r="2698" spans="1:27">
      <c r="A2698" s="101">
        <v>54</v>
      </c>
      <c r="B2698" s="89" t="str">
        <f t="shared" si="84"/>
        <v>451229200102282120</v>
      </c>
      <c r="C2698" s="89" t="s">
        <v>389</v>
      </c>
      <c r="D2698" s="102" t="s">
        <v>10702</v>
      </c>
      <c r="E2698" s="102" t="s">
        <v>143</v>
      </c>
      <c r="F2698" s="103" t="s">
        <v>20205</v>
      </c>
      <c r="G2698" s="103" t="s">
        <v>20249</v>
      </c>
      <c r="H2698" s="104" t="s">
        <v>10701</v>
      </c>
      <c r="I2698" s="103" t="s">
        <v>27</v>
      </c>
      <c r="J2698" s="103" t="s">
        <v>30</v>
      </c>
      <c r="K2698" s="103" t="s">
        <v>30</v>
      </c>
      <c r="L2698" s="103" t="s">
        <v>30</v>
      </c>
      <c r="M2698" s="103" t="s">
        <v>30</v>
      </c>
      <c r="N2698" s="103" t="s">
        <v>30</v>
      </c>
      <c r="O2698" s="103" t="s">
        <v>27</v>
      </c>
      <c r="P2698" s="103" t="s">
        <v>1517</v>
      </c>
      <c r="Q2698" s="103" t="s">
        <v>10703</v>
      </c>
      <c r="R2698" s="105">
        <v>13627785651</v>
      </c>
      <c r="S2698" s="103" t="s">
        <v>1517</v>
      </c>
      <c r="T2698" s="103" t="s">
        <v>20240</v>
      </c>
      <c r="U2698" s="106" t="s">
        <v>20241</v>
      </c>
      <c r="V2698" s="105" t="s">
        <v>22133</v>
      </c>
      <c r="W2698" s="107" t="s">
        <v>389</v>
      </c>
      <c r="X2698" t="s">
        <v>7555</v>
      </c>
      <c r="AA2698">
        <f ca="1" t="shared" si="85"/>
        <v>20</v>
      </c>
    </row>
    <row r="2699" spans="1:27">
      <c r="A2699" s="101">
        <v>55</v>
      </c>
      <c r="B2699" s="89" t="str">
        <f t="shared" si="84"/>
        <v>451229200312035726</v>
      </c>
      <c r="C2699" s="89" t="s">
        <v>389</v>
      </c>
      <c r="D2699" s="102" t="s">
        <v>10705</v>
      </c>
      <c r="E2699" s="102" t="s">
        <v>143</v>
      </c>
      <c r="F2699" s="103" t="s">
        <v>20131</v>
      </c>
      <c r="G2699" s="103" t="s">
        <v>20433</v>
      </c>
      <c r="H2699" s="104" t="s">
        <v>10704</v>
      </c>
      <c r="I2699" s="103" t="s">
        <v>30</v>
      </c>
      <c r="J2699" s="103" t="s">
        <v>30</v>
      </c>
      <c r="K2699" s="103" t="s">
        <v>30</v>
      </c>
      <c r="L2699" s="103" t="s">
        <v>30</v>
      </c>
      <c r="M2699" s="103" t="s">
        <v>30</v>
      </c>
      <c r="N2699" s="103" t="s">
        <v>30</v>
      </c>
      <c r="O2699" s="103" t="s">
        <v>27</v>
      </c>
      <c r="P2699" s="103" t="s">
        <v>1517</v>
      </c>
      <c r="Q2699" s="103" t="s">
        <v>10707</v>
      </c>
      <c r="R2699" s="105">
        <v>13086784587</v>
      </c>
      <c r="S2699" s="103" t="s">
        <v>1517</v>
      </c>
      <c r="T2699" s="103" t="s">
        <v>20408</v>
      </c>
      <c r="U2699" s="106" t="s">
        <v>20238</v>
      </c>
      <c r="V2699" s="105" t="s">
        <v>22742</v>
      </c>
      <c r="W2699" s="107" t="s">
        <v>389</v>
      </c>
      <c r="X2699" t="s">
        <v>10706</v>
      </c>
      <c r="AA2699">
        <f ca="1" t="shared" si="85"/>
        <v>17</v>
      </c>
    </row>
    <row r="2700" spans="1:27">
      <c r="A2700" s="101">
        <v>56</v>
      </c>
      <c r="B2700" s="89" t="str">
        <f t="shared" si="84"/>
        <v>451229200404052128</v>
      </c>
      <c r="C2700" s="89" t="s">
        <v>389</v>
      </c>
      <c r="D2700" s="102" t="s">
        <v>10709</v>
      </c>
      <c r="E2700" s="102" t="s">
        <v>143</v>
      </c>
      <c r="F2700" s="103" t="s">
        <v>20178</v>
      </c>
      <c r="G2700" s="103" t="s">
        <v>20255</v>
      </c>
      <c r="H2700" s="104" t="s">
        <v>10708</v>
      </c>
      <c r="I2700" s="103" t="s">
        <v>27</v>
      </c>
      <c r="J2700" s="103" t="s">
        <v>30</v>
      </c>
      <c r="K2700" s="103" t="s">
        <v>30</v>
      </c>
      <c r="L2700" s="103" t="s">
        <v>30</v>
      </c>
      <c r="M2700" s="103" t="s">
        <v>30</v>
      </c>
      <c r="N2700" s="103" t="s">
        <v>30</v>
      </c>
      <c r="O2700" s="103" t="s">
        <v>27</v>
      </c>
      <c r="P2700" s="103" t="s">
        <v>1517</v>
      </c>
      <c r="Q2700" s="103" t="s">
        <v>8040</v>
      </c>
      <c r="R2700" s="105">
        <v>18070860171</v>
      </c>
      <c r="S2700" s="103" t="s">
        <v>1517</v>
      </c>
      <c r="T2700" s="103" t="s">
        <v>20240</v>
      </c>
      <c r="U2700" s="106" t="s">
        <v>20489</v>
      </c>
      <c r="V2700" s="105" t="s">
        <v>22213</v>
      </c>
      <c r="W2700" s="107" t="s">
        <v>389</v>
      </c>
      <c r="X2700" t="s">
        <v>8039</v>
      </c>
      <c r="AA2700">
        <f ca="1" t="shared" si="85"/>
        <v>17</v>
      </c>
    </row>
    <row r="2701" spans="1:27">
      <c r="A2701" s="101">
        <v>57</v>
      </c>
      <c r="B2701" s="89" t="str">
        <f t="shared" si="84"/>
        <v>452127200405202717</v>
      </c>
      <c r="C2701" s="89" t="s">
        <v>389</v>
      </c>
      <c r="D2701" s="102" t="s">
        <v>10712</v>
      </c>
      <c r="E2701" s="102" t="s">
        <v>24</v>
      </c>
      <c r="F2701" s="103" t="s">
        <v>20131</v>
      </c>
      <c r="G2701" s="103" t="s">
        <v>20608</v>
      </c>
      <c r="H2701" s="104" t="s">
        <v>10711</v>
      </c>
      <c r="I2701" s="103" t="s">
        <v>30</v>
      </c>
      <c r="J2701" s="103" t="s">
        <v>30</v>
      </c>
      <c r="K2701" s="103" t="s">
        <v>30</v>
      </c>
      <c r="L2701" s="103" t="s">
        <v>30</v>
      </c>
      <c r="M2701" s="103" t="s">
        <v>30</v>
      </c>
      <c r="N2701" s="103" t="s">
        <v>30</v>
      </c>
      <c r="O2701" s="103" t="s">
        <v>27</v>
      </c>
      <c r="P2701" s="103" t="s">
        <v>20253</v>
      </c>
      <c r="Q2701" s="103" t="s">
        <v>10714</v>
      </c>
      <c r="R2701" s="105">
        <v>13481867548</v>
      </c>
      <c r="S2701" s="103" t="s">
        <v>1517</v>
      </c>
      <c r="T2701" s="103" t="s">
        <v>1517</v>
      </c>
      <c r="U2701" s="106" t="s">
        <v>20238</v>
      </c>
      <c r="V2701" s="105" t="s">
        <v>22489</v>
      </c>
      <c r="W2701" s="107" t="s">
        <v>389</v>
      </c>
      <c r="X2701" t="s">
        <v>18003</v>
      </c>
      <c r="AA2701">
        <f ca="1" t="shared" si="85"/>
        <v>17</v>
      </c>
    </row>
    <row r="2702" spans="1:27">
      <c r="A2702" s="101">
        <v>58</v>
      </c>
      <c r="B2702" s="89" t="str">
        <f t="shared" si="84"/>
        <v>451229200410075721</v>
      </c>
      <c r="C2702" s="89" t="s">
        <v>389</v>
      </c>
      <c r="D2702" s="102" t="s">
        <v>10716</v>
      </c>
      <c r="E2702" s="102" t="s">
        <v>143</v>
      </c>
      <c r="F2702" s="103" t="s">
        <v>20131</v>
      </c>
      <c r="G2702" s="103" t="s">
        <v>20412</v>
      </c>
      <c r="H2702" s="104" t="s">
        <v>10715</v>
      </c>
      <c r="I2702" s="103" t="s">
        <v>30</v>
      </c>
      <c r="J2702" s="103" t="s">
        <v>30</v>
      </c>
      <c r="K2702" s="103" t="s">
        <v>30</v>
      </c>
      <c r="L2702" s="103" t="s">
        <v>30</v>
      </c>
      <c r="M2702" s="103" t="s">
        <v>30</v>
      </c>
      <c r="N2702" s="103" t="s">
        <v>30</v>
      </c>
      <c r="O2702" s="103" t="s">
        <v>27</v>
      </c>
      <c r="P2702" s="103" t="s">
        <v>1517</v>
      </c>
      <c r="Q2702" s="103" t="s">
        <v>9586</v>
      </c>
      <c r="R2702" s="105">
        <v>13557991815</v>
      </c>
      <c r="S2702" s="103" t="s">
        <v>1517</v>
      </c>
      <c r="T2702" s="103" t="s">
        <v>63</v>
      </c>
      <c r="U2702" s="106" t="s">
        <v>20233</v>
      </c>
      <c r="V2702" s="105" t="s">
        <v>22551</v>
      </c>
      <c r="W2702" s="107" t="s">
        <v>389</v>
      </c>
      <c r="X2702" t="s">
        <v>18004</v>
      </c>
      <c r="AA2702">
        <f ca="1" t="shared" si="85"/>
        <v>16</v>
      </c>
    </row>
    <row r="2703" spans="1:27">
      <c r="A2703" s="101">
        <v>59</v>
      </c>
      <c r="B2703" s="89" t="str">
        <f t="shared" si="84"/>
        <v>452731200201291823</v>
      </c>
      <c r="C2703" s="89" t="s">
        <v>389</v>
      </c>
      <c r="D2703" s="102" t="s">
        <v>10718</v>
      </c>
      <c r="E2703" s="102" t="s">
        <v>143</v>
      </c>
      <c r="F2703" s="103" t="s">
        <v>20178</v>
      </c>
      <c r="G2703" s="103" t="s">
        <v>20175</v>
      </c>
      <c r="H2703" s="104" t="s">
        <v>10717</v>
      </c>
      <c r="I2703" s="103" t="s">
        <v>27</v>
      </c>
      <c r="J2703" s="103" t="s">
        <v>30</v>
      </c>
      <c r="K2703" s="103" t="s">
        <v>30</v>
      </c>
      <c r="L2703" s="103" t="s">
        <v>30</v>
      </c>
      <c r="M2703" s="103" t="s">
        <v>30</v>
      </c>
      <c r="N2703" s="103" t="s">
        <v>27</v>
      </c>
      <c r="O2703" s="103" t="s">
        <v>27</v>
      </c>
      <c r="P2703" s="103" t="s">
        <v>1517</v>
      </c>
      <c r="Q2703" s="103" t="s">
        <v>10720</v>
      </c>
      <c r="R2703" s="105">
        <v>19907882839</v>
      </c>
      <c r="S2703" s="103" t="s">
        <v>1517</v>
      </c>
      <c r="T2703" s="103" t="s">
        <v>20208</v>
      </c>
      <c r="U2703" s="106" t="s">
        <v>20972</v>
      </c>
      <c r="V2703" s="105" t="s">
        <v>22743</v>
      </c>
      <c r="W2703" s="107" t="s">
        <v>389</v>
      </c>
      <c r="X2703" t="s">
        <v>10719</v>
      </c>
      <c r="AA2703">
        <f ca="1" t="shared" si="85"/>
        <v>19</v>
      </c>
    </row>
    <row r="2704" spans="1:27">
      <c r="A2704" s="101">
        <v>60</v>
      </c>
      <c r="B2704" s="89" t="str">
        <f t="shared" si="84"/>
        <v>451229200309111863</v>
      </c>
      <c r="C2704" s="89" t="s">
        <v>389</v>
      </c>
      <c r="D2704" s="102" t="s">
        <v>10722</v>
      </c>
      <c r="E2704" s="102" t="s">
        <v>143</v>
      </c>
      <c r="F2704" s="103" t="s">
        <v>20178</v>
      </c>
      <c r="G2704" s="103" t="s">
        <v>20168</v>
      </c>
      <c r="H2704" s="104" t="s">
        <v>10721</v>
      </c>
      <c r="I2704" s="103" t="s">
        <v>27</v>
      </c>
      <c r="J2704" s="103" t="s">
        <v>27</v>
      </c>
      <c r="K2704" s="103" t="s">
        <v>30</v>
      </c>
      <c r="L2704" s="103" t="s">
        <v>30</v>
      </c>
      <c r="M2704" s="103" t="s">
        <v>30</v>
      </c>
      <c r="N2704" s="103" t="s">
        <v>30</v>
      </c>
      <c r="O2704" s="103" t="s">
        <v>27</v>
      </c>
      <c r="P2704" s="103" t="s">
        <v>1517</v>
      </c>
      <c r="Q2704" s="103" t="s">
        <v>10723</v>
      </c>
      <c r="R2704" s="105">
        <v>18176139238</v>
      </c>
      <c r="S2704" s="103" t="s">
        <v>1517</v>
      </c>
      <c r="T2704" s="103" t="s">
        <v>20208</v>
      </c>
      <c r="U2704" s="106" t="s">
        <v>20747</v>
      </c>
      <c r="V2704" s="105" t="s">
        <v>20872</v>
      </c>
      <c r="W2704" s="107" t="s">
        <v>389</v>
      </c>
      <c r="X2704" t="s">
        <v>2015</v>
      </c>
      <c r="AA2704">
        <f ca="1" t="shared" si="85"/>
        <v>17</v>
      </c>
    </row>
    <row r="2705" spans="1:27">
      <c r="A2705" s="101">
        <v>61</v>
      </c>
      <c r="B2705" s="89" t="str">
        <f t="shared" si="84"/>
        <v>452731200411074210</v>
      </c>
      <c r="C2705" s="89" t="s">
        <v>389</v>
      </c>
      <c r="D2705" s="102" t="s">
        <v>10725</v>
      </c>
      <c r="E2705" s="102" t="s">
        <v>24</v>
      </c>
      <c r="F2705" s="103" t="s">
        <v>20131</v>
      </c>
      <c r="G2705" s="103" t="s">
        <v>20823</v>
      </c>
      <c r="H2705" s="104" t="s">
        <v>10724</v>
      </c>
      <c r="I2705" s="103" t="s">
        <v>27</v>
      </c>
      <c r="J2705" s="103" t="s">
        <v>27</v>
      </c>
      <c r="K2705" s="103" t="s">
        <v>30</v>
      </c>
      <c r="L2705" s="103" t="s">
        <v>30</v>
      </c>
      <c r="M2705" s="103" t="s">
        <v>30</v>
      </c>
      <c r="N2705" s="103" t="s">
        <v>30</v>
      </c>
      <c r="O2705" s="103" t="s">
        <v>27</v>
      </c>
      <c r="P2705" s="103" t="s">
        <v>1517</v>
      </c>
      <c r="Q2705" s="103" t="s">
        <v>10726</v>
      </c>
      <c r="R2705" s="105">
        <v>18677132078</v>
      </c>
      <c r="S2705" s="103" t="s">
        <v>1517</v>
      </c>
      <c r="T2705" s="103" t="s">
        <v>20133</v>
      </c>
      <c r="U2705" s="106" t="s">
        <v>20689</v>
      </c>
      <c r="V2705" s="105" t="s">
        <v>20923</v>
      </c>
      <c r="W2705" s="107" t="s">
        <v>389</v>
      </c>
      <c r="X2705" t="s">
        <v>2211</v>
      </c>
      <c r="AA2705">
        <f ca="1" t="shared" si="85"/>
        <v>16</v>
      </c>
    </row>
    <row r="2706" spans="1:27">
      <c r="A2706" s="101">
        <v>62</v>
      </c>
      <c r="B2706" s="89" t="str">
        <f t="shared" si="84"/>
        <v>451229200302012440</v>
      </c>
      <c r="C2706" s="89" t="s">
        <v>389</v>
      </c>
      <c r="D2706" s="102" t="s">
        <v>10728</v>
      </c>
      <c r="E2706" s="102" t="s">
        <v>143</v>
      </c>
      <c r="F2706" s="103" t="s">
        <v>20178</v>
      </c>
      <c r="G2706" s="103" t="s">
        <v>20161</v>
      </c>
      <c r="H2706" s="104" t="s">
        <v>10727</v>
      </c>
      <c r="I2706" s="103" t="s">
        <v>30</v>
      </c>
      <c r="J2706" s="103" t="s">
        <v>30</v>
      </c>
      <c r="K2706" s="103" t="s">
        <v>30</v>
      </c>
      <c r="L2706" s="103" t="s">
        <v>30</v>
      </c>
      <c r="M2706" s="103" t="s">
        <v>30</v>
      </c>
      <c r="N2706" s="103" t="s">
        <v>30</v>
      </c>
      <c r="O2706" s="103" t="s">
        <v>27</v>
      </c>
      <c r="P2706" s="103" t="s">
        <v>1517</v>
      </c>
      <c r="Q2706" s="103" t="s">
        <v>10730</v>
      </c>
      <c r="R2706" s="105">
        <v>15807800908</v>
      </c>
      <c r="S2706" s="103" t="s">
        <v>1517</v>
      </c>
      <c r="T2706" s="103" t="s">
        <v>20191</v>
      </c>
      <c r="U2706" s="106" t="s">
        <v>20349</v>
      </c>
      <c r="V2706" s="105" t="s">
        <v>22744</v>
      </c>
      <c r="W2706" s="107" t="s">
        <v>389</v>
      </c>
      <c r="X2706" t="s">
        <v>10729</v>
      </c>
      <c r="AA2706">
        <f ca="1" t="shared" si="85"/>
        <v>18</v>
      </c>
    </row>
    <row r="2707" spans="1:27">
      <c r="A2707" s="101">
        <v>63</v>
      </c>
      <c r="B2707" s="89" t="str">
        <f t="shared" si="84"/>
        <v>452731200102120922</v>
      </c>
      <c r="C2707" s="89" t="s">
        <v>389</v>
      </c>
      <c r="D2707" s="102" t="s">
        <v>10732</v>
      </c>
      <c r="E2707" s="102" t="s">
        <v>143</v>
      </c>
      <c r="F2707" s="103" t="s">
        <v>20131</v>
      </c>
      <c r="G2707" s="103" t="s">
        <v>20249</v>
      </c>
      <c r="H2707" s="104" t="s">
        <v>10731</v>
      </c>
      <c r="I2707" s="103" t="s">
        <v>27</v>
      </c>
      <c r="J2707" s="103" t="s">
        <v>30</v>
      </c>
      <c r="K2707" s="103" t="s">
        <v>30</v>
      </c>
      <c r="L2707" s="103" t="s">
        <v>30</v>
      </c>
      <c r="M2707" s="103" t="s">
        <v>30</v>
      </c>
      <c r="N2707" s="103" t="s">
        <v>27</v>
      </c>
      <c r="O2707" s="103" t="s">
        <v>27</v>
      </c>
      <c r="P2707" s="103" t="s">
        <v>1517</v>
      </c>
      <c r="Q2707" s="103" t="s">
        <v>10733</v>
      </c>
      <c r="R2707" s="105">
        <v>15177388309</v>
      </c>
      <c r="S2707" s="103" t="s">
        <v>1517</v>
      </c>
      <c r="T2707" s="103" t="s">
        <v>20151</v>
      </c>
      <c r="U2707" s="106" t="s">
        <v>20311</v>
      </c>
      <c r="V2707" s="105" t="s">
        <v>21269</v>
      </c>
      <c r="W2707" s="107" t="s">
        <v>389</v>
      </c>
      <c r="X2707" t="s">
        <v>18931</v>
      </c>
      <c r="AA2707">
        <f ca="1" t="shared" si="85"/>
        <v>20</v>
      </c>
    </row>
    <row r="2708" spans="1:27">
      <c r="A2708" s="101">
        <v>64</v>
      </c>
      <c r="B2708" s="89" t="str">
        <f t="shared" si="84"/>
        <v>451229200202085124</v>
      </c>
      <c r="C2708" s="89" t="s">
        <v>389</v>
      </c>
      <c r="D2708" s="102" t="s">
        <v>10735</v>
      </c>
      <c r="E2708" s="102" t="s">
        <v>143</v>
      </c>
      <c r="F2708" s="103" t="s">
        <v>20178</v>
      </c>
      <c r="G2708" s="103" t="s">
        <v>20194</v>
      </c>
      <c r="H2708" s="104" t="s">
        <v>10734</v>
      </c>
      <c r="I2708" s="103" t="s">
        <v>30</v>
      </c>
      <c r="J2708" s="103" t="s">
        <v>30</v>
      </c>
      <c r="K2708" s="103" t="s">
        <v>30</v>
      </c>
      <c r="L2708" s="103" t="s">
        <v>30</v>
      </c>
      <c r="M2708" s="103">
        <v>0</v>
      </c>
      <c r="N2708" s="103" t="s">
        <v>30</v>
      </c>
      <c r="O2708" s="103" t="s">
        <v>27</v>
      </c>
      <c r="P2708" s="103" t="s">
        <v>1517</v>
      </c>
      <c r="Q2708" s="103" t="s">
        <v>10737</v>
      </c>
      <c r="R2708" s="105">
        <v>18176149984</v>
      </c>
      <c r="S2708" s="103" t="s">
        <v>1517</v>
      </c>
      <c r="T2708" s="103" t="s">
        <v>20164</v>
      </c>
      <c r="U2708" s="106" t="s">
        <v>20834</v>
      </c>
      <c r="V2708" s="105" t="s">
        <v>22745</v>
      </c>
      <c r="W2708" s="107" t="s">
        <v>389</v>
      </c>
      <c r="X2708" t="s">
        <v>10736</v>
      </c>
      <c r="AA2708">
        <f ca="1" t="shared" si="85"/>
        <v>19</v>
      </c>
    </row>
    <row r="2709" spans="1:27">
      <c r="A2709" s="101">
        <v>65</v>
      </c>
      <c r="B2709" s="89" t="str">
        <f t="shared" si="84"/>
        <v>451229199703181813</v>
      </c>
      <c r="C2709" s="89" t="s">
        <v>389</v>
      </c>
      <c r="D2709" s="102" t="s">
        <v>7218</v>
      </c>
      <c r="E2709" s="102" t="s">
        <v>24</v>
      </c>
      <c r="F2709" s="103" t="s">
        <v>20178</v>
      </c>
      <c r="G2709" s="103" t="s">
        <v>22746</v>
      </c>
      <c r="H2709" s="104" t="s">
        <v>10738</v>
      </c>
      <c r="I2709" s="103" t="s">
        <v>30</v>
      </c>
      <c r="J2709" s="103" t="s">
        <v>30</v>
      </c>
      <c r="K2709" s="103" t="s">
        <v>27</v>
      </c>
      <c r="L2709" s="103" t="s">
        <v>30</v>
      </c>
      <c r="M2709" s="103" t="s">
        <v>30</v>
      </c>
      <c r="N2709" s="103" t="s">
        <v>30</v>
      </c>
      <c r="O2709" s="103" t="s">
        <v>27</v>
      </c>
      <c r="P2709" s="103" t="s">
        <v>1517</v>
      </c>
      <c r="Q2709" s="103" t="s">
        <v>9497</v>
      </c>
      <c r="R2709" s="105">
        <v>19994530392</v>
      </c>
      <c r="S2709" s="103" t="s">
        <v>1517</v>
      </c>
      <c r="T2709" s="103" t="s">
        <v>20208</v>
      </c>
      <c r="U2709" s="106" t="s">
        <v>20785</v>
      </c>
      <c r="V2709" s="105" t="s">
        <v>20900</v>
      </c>
      <c r="W2709" s="107" t="s">
        <v>389</v>
      </c>
      <c r="X2709" t="s">
        <v>2110</v>
      </c>
      <c r="AA2709">
        <f ca="1" t="shared" si="85"/>
        <v>24</v>
      </c>
    </row>
    <row r="2710" spans="1:27">
      <c r="A2710" s="101">
        <v>66</v>
      </c>
      <c r="B2710" s="89" t="str">
        <f t="shared" si="84"/>
        <v>452731200310013929</v>
      </c>
      <c r="C2710" s="89" t="s">
        <v>389</v>
      </c>
      <c r="D2710" s="102" t="s">
        <v>10740</v>
      </c>
      <c r="E2710" s="102" t="s">
        <v>143</v>
      </c>
      <c r="F2710" s="103" t="s">
        <v>20131</v>
      </c>
      <c r="G2710" s="103" t="s">
        <v>20307</v>
      </c>
      <c r="H2710" s="104" t="s">
        <v>10739</v>
      </c>
      <c r="I2710" s="103" t="s">
        <v>30</v>
      </c>
      <c r="J2710" s="103" t="s">
        <v>30</v>
      </c>
      <c r="K2710" s="103" t="s">
        <v>30</v>
      </c>
      <c r="L2710" s="103" t="s">
        <v>30</v>
      </c>
      <c r="M2710" s="103" t="s">
        <v>27</v>
      </c>
      <c r="N2710" s="103" t="s">
        <v>30</v>
      </c>
      <c r="O2710" s="103" t="s">
        <v>27</v>
      </c>
      <c r="P2710" s="103" t="s">
        <v>1517</v>
      </c>
      <c r="Q2710" s="103" t="s">
        <v>10741</v>
      </c>
      <c r="R2710" s="105">
        <v>18824815683</v>
      </c>
      <c r="S2710" s="103" t="s">
        <v>1517</v>
      </c>
      <c r="T2710" s="103" t="s">
        <v>20140</v>
      </c>
      <c r="U2710" s="106" t="s">
        <v>20318</v>
      </c>
      <c r="V2710" s="105" t="s">
        <v>22125</v>
      </c>
      <c r="W2710" s="107" t="s">
        <v>389</v>
      </c>
      <c r="X2710" t="s">
        <v>7512</v>
      </c>
      <c r="AA2710">
        <f ca="1" t="shared" si="85"/>
        <v>17</v>
      </c>
    </row>
    <row r="2711" spans="1:27">
      <c r="A2711" s="101">
        <v>67</v>
      </c>
      <c r="B2711" s="89" t="str">
        <f t="shared" si="84"/>
        <v>452731200312073626</v>
      </c>
      <c r="C2711" s="89" t="s">
        <v>389</v>
      </c>
      <c r="D2711" s="102" t="s">
        <v>10744</v>
      </c>
      <c r="E2711" s="102" t="s">
        <v>143</v>
      </c>
      <c r="F2711" s="103" t="s">
        <v>20131</v>
      </c>
      <c r="G2711" s="103" t="s">
        <v>20433</v>
      </c>
      <c r="H2711" s="104" t="s">
        <v>10743</v>
      </c>
      <c r="I2711" s="103" t="s">
        <v>30</v>
      </c>
      <c r="J2711" s="103" t="s">
        <v>30</v>
      </c>
      <c r="K2711" s="103" t="s">
        <v>30</v>
      </c>
      <c r="L2711" s="103" t="s">
        <v>30</v>
      </c>
      <c r="M2711" s="103" t="s">
        <v>27</v>
      </c>
      <c r="N2711" s="103" t="s">
        <v>30</v>
      </c>
      <c r="O2711" s="103" t="s">
        <v>27</v>
      </c>
      <c r="P2711" s="103" t="s">
        <v>1517</v>
      </c>
      <c r="Q2711" s="103" t="s">
        <v>10745</v>
      </c>
      <c r="R2711" s="105">
        <v>13471848635</v>
      </c>
      <c r="S2711" s="103" t="s">
        <v>1517</v>
      </c>
      <c r="T2711" s="103" t="s">
        <v>20158</v>
      </c>
      <c r="U2711" s="106" t="s">
        <v>20195</v>
      </c>
      <c r="V2711" s="105" t="s">
        <v>21496</v>
      </c>
      <c r="W2711" s="107" t="s">
        <v>389</v>
      </c>
      <c r="X2711" t="s">
        <v>17702</v>
      </c>
      <c r="AA2711">
        <f ca="1" t="shared" si="85"/>
        <v>17</v>
      </c>
    </row>
    <row r="2712" spans="1:27">
      <c r="A2712" s="101">
        <v>68</v>
      </c>
      <c r="B2712" s="89" t="str">
        <f t="shared" si="84"/>
        <v>451229200401291289</v>
      </c>
      <c r="C2712" s="89" t="s">
        <v>389</v>
      </c>
      <c r="D2712" s="102" t="s">
        <v>10748</v>
      </c>
      <c r="E2712" s="102" t="s">
        <v>143</v>
      </c>
      <c r="F2712" s="103" t="s">
        <v>20131</v>
      </c>
      <c r="G2712" s="103" t="s">
        <v>20232</v>
      </c>
      <c r="H2712" s="104" t="s">
        <v>10747</v>
      </c>
      <c r="I2712" s="103" t="s">
        <v>30</v>
      </c>
      <c r="J2712" s="103" t="s">
        <v>30</v>
      </c>
      <c r="K2712" s="103" t="s">
        <v>30</v>
      </c>
      <c r="L2712" s="103" t="s">
        <v>30</v>
      </c>
      <c r="M2712" s="103" t="s">
        <v>30</v>
      </c>
      <c r="N2712" s="103" t="s">
        <v>30</v>
      </c>
      <c r="O2712" s="103" t="s">
        <v>27</v>
      </c>
      <c r="P2712" s="103" t="s">
        <v>1517</v>
      </c>
      <c r="Q2712" s="103" t="s">
        <v>10749</v>
      </c>
      <c r="R2712" s="105">
        <v>15807784941</v>
      </c>
      <c r="S2712" s="103" t="s">
        <v>1517</v>
      </c>
      <c r="T2712" s="103" t="s">
        <v>20169</v>
      </c>
      <c r="U2712" s="106" t="s">
        <v>20246</v>
      </c>
      <c r="V2712" s="105" t="s">
        <v>21373</v>
      </c>
      <c r="W2712" s="107" t="s">
        <v>389</v>
      </c>
      <c r="X2712" t="s">
        <v>18005</v>
      </c>
      <c r="AA2712">
        <f ca="1" t="shared" si="85"/>
        <v>17</v>
      </c>
    </row>
    <row r="2713" spans="1:27">
      <c r="A2713" s="101">
        <v>69</v>
      </c>
      <c r="B2713" s="89" t="str">
        <f t="shared" si="84"/>
        <v>451229200404250626</v>
      </c>
      <c r="C2713" s="89" t="s">
        <v>389</v>
      </c>
      <c r="D2713" s="102" t="s">
        <v>10751</v>
      </c>
      <c r="E2713" s="102" t="s">
        <v>143</v>
      </c>
      <c r="F2713" s="103" t="s">
        <v>20178</v>
      </c>
      <c r="G2713" s="103" t="s">
        <v>20255</v>
      </c>
      <c r="H2713" s="104" t="s">
        <v>10750</v>
      </c>
      <c r="I2713" s="103" t="s">
        <v>27</v>
      </c>
      <c r="J2713" s="103" t="s">
        <v>30</v>
      </c>
      <c r="K2713" s="103" t="s">
        <v>30</v>
      </c>
      <c r="L2713" s="103" t="s">
        <v>30</v>
      </c>
      <c r="M2713" s="103" t="s">
        <v>30</v>
      </c>
      <c r="N2713" s="103" t="s">
        <v>30</v>
      </c>
      <c r="O2713" s="103" t="s">
        <v>27</v>
      </c>
      <c r="P2713" s="103" t="s">
        <v>1517</v>
      </c>
      <c r="Q2713" s="103" t="s">
        <v>10753</v>
      </c>
      <c r="R2713" s="105">
        <v>18070862115</v>
      </c>
      <c r="S2713" s="103" t="s">
        <v>1517</v>
      </c>
      <c r="T2713" s="103" t="s">
        <v>20137</v>
      </c>
      <c r="U2713" s="106" t="s">
        <v>21195</v>
      </c>
      <c r="V2713" s="105" t="s">
        <v>22747</v>
      </c>
      <c r="W2713" s="107" t="s">
        <v>389</v>
      </c>
      <c r="X2713" t="s">
        <v>10752</v>
      </c>
      <c r="AA2713">
        <f ca="1" t="shared" si="85"/>
        <v>17</v>
      </c>
    </row>
    <row r="2714" spans="1:27">
      <c r="A2714" s="101">
        <v>70</v>
      </c>
      <c r="B2714" s="89" t="str">
        <f t="shared" si="84"/>
        <v>451229200601142122</v>
      </c>
      <c r="C2714" s="89" t="s">
        <v>389</v>
      </c>
      <c r="D2714" s="102" t="s">
        <v>10756</v>
      </c>
      <c r="E2714" s="102" t="s">
        <v>143</v>
      </c>
      <c r="F2714" s="103" t="s">
        <v>20131</v>
      </c>
      <c r="G2714" s="103" t="s">
        <v>21904</v>
      </c>
      <c r="H2714" s="104" t="s">
        <v>10755</v>
      </c>
      <c r="I2714" s="103" t="s">
        <v>27</v>
      </c>
      <c r="J2714" s="103" t="s">
        <v>30</v>
      </c>
      <c r="K2714" s="103" t="s">
        <v>27</v>
      </c>
      <c r="L2714" s="103" t="s">
        <v>30</v>
      </c>
      <c r="M2714" s="103" t="s">
        <v>27</v>
      </c>
      <c r="N2714" s="103" t="s">
        <v>30</v>
      </c>
      <c r="O2714" s="103" t="s">
        <v>27</v>
      </c>
      <c r="P2714" s="103" t="s">
        <v>1517</v>
      </c>
      <c r="Q2714" s="103" t="s">
        <v>10757</v>
      </c>
      <c r="R2714" s="105">
        <v>15217448813</v>
      </c>
      <c r="S2714" s="103" t="s">
        <v>1517</v>
      </c>
      <c r="T2714" s="103" t="s">
        <v>20240</v>
      </c>
      <c r="U2714" s="106" t="s">
        <v>20516</v>
      </c>
      <c r="V2714" s="105" t="s">
        <v>21503</v>
      </c>
      <c r="W2714" s="107" t="s">
        <v>389</v>
      </c>
      <c r="X2714" t="s">
        <v>4659</v>
      </c>
      <c r="AA2714">
        <f ca="1" t="shared" si="85"/>
        <v>15</v>
      </c>
    </row>
    <row r="2715" spans="1:27">
      <c r="A2715" s="101">
        <v>71</v>
      </c>
      <c r="B2715" s="89" t="str">
        <f t="shared" si="84"/>
        <v>452731200402053610</v>
      </c>
      <c r="C2715" s="89" t="s">
        <v>389</v>
      </c>
      <c r="D2715" s="102" t="s">
        <v>10759</v>
      </c>
      <c r="E2715" s="102" t="s">
        <v>24</v>
      </c>
      <c r="F2715" s="103" t="s">
        <v>20131</v>
      </c>
      <c r="G2715" s="103" t="s">
        <v>20742</v>
      </c>
      <c r="H2715" s="104" t="s">
        <v>10758</v>
      </c>
      <c r="I2715" s="103" t="s">
        <v>27</v>
      </c>
      <c r="J2715" s="103" t="s">
        <v>27</v>
      </c>
      <c r="K2715" s="103" t="s">
        <v>30</v>
      </c>
      <c r="L2715" s="103" t="s">
        <v>30</v>
      </c>
      <c r="M2715" s="103" t="s">
        <v>27</v>
      </c>
      <c r="N2715" s="103" t="s">
        <v>30</v>
      </c>
      <c r="O2715" s="103" t="s">
        <v>27</v>
      </c>
      <c r="P2715" s="103" t="s">
        <v>1517</v>
      </c>
      <c r="Q2715" s="103" t="s">
        <v>10761</v>
      </c>
      <c r="R2715" s="105">
        <v>13481869661</v>
      </c>
      <c r="S2715" s="103" t="s">
        <v>1517</v>
      </c>
      <c r="T2715" s="103" t="s">
        <v>20158</v>
      </c>
      <c r="U2715" s="106" t="s">
        <v>20195</v>
      </c>
      <c r="V2715" s="105" t="s">
        <v>21094</v>
      </c>
      <c r="W2715" s="107" t="s">
        <v>389</v>
      </c>
      <c r="X2715" t="s">
        <v>18006</v>
      </c>
      <c r="AA2715">
        <f ca="1" t="shared" si="85"/>
        <v>17</v>
      </c>
    </row>
    <row r="2716" spans="1:27">
      <c r="A2716" s="101">
        <v>72</v>
      </c>
      <c r="B2716" s="89" t="str">
        <f t="shared" si="84"/>
        <v>452731200312194823</v>
      </c>
      <c r="C2716" s="89" t="s">
        <v>389</v>
      </c>
      <c r="D2716" s="102" t="s">
        <v>10763</v>
      </c>
      <c r="E2716" s="102" t="s">
        <v>143</v>
      </c>
      <c r="F2716" s="103" t="s">
        <v>20131</v>
      </c>
      <c r="G2716" s="103" t="s">
        <v>20433</v>
      </c>
      <c r="H2716" s="104" t="s">
        <v>10762</v>
      </c>
      <c r="I2716" s="103" t="s">
        <v>30</v>
      </c>
      <c r="J2716" s="103" t="s">
        <v>30</v>
      </c>
      <c r="K2716" s="103" t="s">
        <v>30</v>
      </c>
      <c r="L2716" s="103" t="s">
        <v>30</v>
      </c>
      <c r="M2716" s="103" t="s">
        <v>30</v>
      </c>
      <c r="N2716" s="103" t="s">
        <v>30</v>
      </c>
      <c r="O2716" s="103" t="s">
        <v>27</v>
      </c>
      <c r="P2716" s="103" t="s">
        <v>1517</v>
      </c>
      <c r="Q2716" s="103" t="s">
        <v>10765</v>
      </c>
      <c r="R2716" s="105">
        <v>18077895639</v>
      </c>
      <c r="S2716" s="103" t="s">
        <v>1517</v>
      </c>
      <c r="T2716" s="103" t="s">
        <v>1517</v>
      </c>
      <c r="U2716" s="106" t="s">
        <v>20283</v>
      </c>
      <c r="V2716" s="105" t="s">
        <v>22748</v>
      </c>
      <c r="W2716" s="107" t="s">
        <v>389</v>
      </c>
      <c r="X2716" t="s">
        <v>18007</v>
      </c>
      <c r="AA2716">
        <f ca="1" t="shared" si="85"/>
        <v>17</v>
      </c>
    </row>
    <row r="2717" spans="1:27">
      <c r="A2717" s="101">
        <v>73</v>
      </c>
      <c r="B2717" s="89" t="str">
        <f t="shared" si="84"/>
        <v>452127200310092711</v>
      </c>
      <c r="C2717" s="89" t="s">
        <v>389</v>
      </c>
      <c r="D2717" s="102" t="s">
        <v>10767</v>
      </c>
      <c r="E2717" s="102" t="s">
        <v>24</v>
      </c>
      <c r="F2717" s="103" t="s">
        <v>20131</v>
      </c>
      <c r="G2717" s="103" t="s">
        <v>20307</v>
      </c>
      <c r="H2717" s="104" t="s">
        <v>10766</v>
      </c>
      <c r="I2717" s="103" t="s">
        <v>30</v>
      </c>
      <c r="J2717" s="103" t="s">
        <v>30</v>
      </c>
      <c r="K2717" s="103" t="s">
        <v>30</v>
      </c>
      <c r="L2717" s="103" t="s">
        <v>30</v>
      </c>
      <c r="M2717" s="103" t="s">
        <v>30</v>
      </c>
      <c r="N2717" s="103" t="s">
        <v>30</v>
      </c>
      <c r="O2717" s="103" t="s">
        <v>27</v>
      </c>
      <c r="P2717" s="103" t="s">
        <v>20253</v>
      </c>
      <c r="Q2717" s="103" t="s">
        <v>10769</v>
      </c>
      <c r="R2717" s="105">
        <v>15177891978</v>
      </c>
      <c r="S2717" s="103" t="s">
        <v>20253</v>
      </c>
      <c r="T2717" s="103" t="s">
        <v>20585</v>
      </c>
      <c r="U2717" s="106" t="s">
        <v>22749</v>
      </c>
      <c r="V2717" s="105" t="s">
        <v>22750</v>
      </c>
      <c r="W2717" s="107" t="s">
        <v>389</v>
      </c>
      <c r="X2717" t="s">
        <v>10768</v>
      </c>
      <c r="AA2717">
        <f ca="1" t="shared" si="85"/>
        <v>17</v>
      </c>
    </row>
    <row r="2718" spans="1:27">
      <c r="A2718" s="101">
        <v>74</v>
      </c>
      <c r="B2718" s="89" t="str">
        <f t="shared" si="84"/>
        <v>452731200403041232</v>
      </c>
      <c r="C2718" s="89" t="s">
        <v>389</v>
      </c>
      <c r="D2718" s="102" t="s">
        <v>10771</v>
      </c>
      <c r="E2718" s="102" t="s">
        <v>24</v>
      </c>
      <c r="F2718" s="103" t="s">
        <v>20131</v>
      </c>
      <c r="G2718" s="103" t="s">
        <v>20707</v>
      </c>
      <c r="H2718" s="104" t="s">
        <v>10770</v>
      </c>
      <c r="I2718" s="103" t="s">
        <v>30</v>
      </c>
      <c r="J2718" s="103" t="s">
        <v>30</v>
      </c>
      <c r="K2718" s="103" t="s">
        <v>30</v>
      </c>
      <c r="L2718" s="103" t="s">
        <v>30</v>
      </c>
      <c r="M2718" s="103" t="s">
        <v>30</v>
      </c>
      <c r="N2718" s="103" t="s">
        <v>30</v>
      </c>
      <c r="O2718" s="103" t="s">
        <v>27</v>
      </c>
      <c r="P2718" s="103" t="s">
        <v>1517</v>
      </c>
      <c r="Q2718" s="103" t="s">
        <v>10772</v>
      </c>
      <c r="R2718" s="105">
        <v>13737980203</v>
      </c>
      <c r="S2718" s="103" t="s">
        <v>1517</v>
      </c>
      <c r="T2718" s="103" t="s">
        <v>20169</v>
      </c>
      <c r="U2718" s="106" t="s">
        <v>20170</v>
      </c>
      <c r="V2718" s="105" t="s">
        <v>21463</v>
      </c>
      <c r="W2718" s="107" t="s">
        <v>389</v>
      </c>
      <c r="X2718" t="s">
        <v>18008</v>
      </c>
      <c r="AA2718">
        <f ca="1" t="shared" si="85"/>
        <v>17</v>
      </c>
    </row>
    <row r="2719" spans="1:27">
      <c r="A2719" s="101">
        <v>75</v>
      </c>
      <c r="B2719" s="89" t="str">
        <f t="shared" si="84"/>
        <v>452731200410175124</v>
      </c>
      <c r="C2719" s="89" t="s">
        <v>389</v>
      </c>
      <c r="D2719" s="102" t="s">
        <v>10774</v>
      </c>
      <c r="E2719" s="102" t="s">
        <v>143</v>
      </c>
      <c r="F2719" s="103" t="s">
        <v>20131</v>
      </c>
      <c r="G2719" s="103" t="s">
        <v>20412</v>
      </c>
      <c r="H2719" s="104" t="s">
        <v>10773</v>
      </c>
      <c r="I2719" s="103" t="s">
        <v>30</v>
      </c>
      <c r="J2719" s="103" t="s">
        <v>30</v>
      </c>
      <c r="K2719" s="103" t="s">
        <v>30</v>
      </c>
      <c r="L2719" s="103" t="s">
        <v>30</v>
      </c>
      <c r="M2719" s="103" t="s">
        <v>30</v>
      </c>
      <c r="N2719" s="103" t="s">
        <v>30</v>
      </c>
      <c r="O2719" s="103" t="s">
        <v>27</v>
      </c>
      <c r="P2719" s="103" t="s">
        <v>1517</v>
      </c>
      <c r="Q2719" s="103" t="s">
        <v>10775</v>
      </c>
      <c r="R2719" s="105">
        <v>18707785949</v>
      </c>
      <c r="S2719" s="103" t="s">
        <v>1517</v>
      </c>
      <c r="T2719" s="103" t="s">
        <v>20164</v>
      </c>
      <c r="U2719" s="106" t="s">
        <v>20560</v>
      </c>
      <c r="V2719" s="105" t="s">
        <v>21020</v>
      </c>
      <c r="W2719" s="107" t="s">
        <v>389</v>
      </c>
      <c r="X2719" t="s">
        <v>2578</v>
      </c>
      <c r="AA2719">
        <f ca="1" t="shared" si="85"/>
        <v>16</v>
      </c>
    </row>
    <row r="2720" spans="1:27">
      <c r="A2720" s="101">
        <v>76</v>
      </c>
      <c r="B2720" s="89" t="str">
        <f t="shared" si="84"/>
        <v>452731200412104813</v>
      </c>
      <c r="C2720" s="89" t="s">
        <v>389</v>
      </c>
      <c r="D2720" s="102" t="s">
        <v>10777</v>
      </c>
      <c r="E2720" s="102" t="s">
        <v>24</v>
      </c>
      <c r="F2720" s="103" t="s">
        <v>20131</v>
      </c>
      <c r="G2720" s="103" t="s">
        <v>20996</v>
      </c>
      <c r="H2720" s="104" t="s">
        <v>10776</v>
      </c>
      <c r="I2720" s="103" t="s">
        <v>30</v>
      </c>
      <c r="J2720" s="103" t="s">
        <v>30</v>
      </c>
      <c r="K2720" s="103" t="s">
        <v>30</v>
      </c>
      <c r="L2720" s="103" t="s">
        <v>30</v>
      </c>
      <c r="M2720" s="103" t="s">
        <v>30</v>
      </c>
      <c r="N2720" s="103" t="s">
        <v>30</v>
      </c>
      <c r="O2720" s="103" t="s">
        <v>27</v>
      </c>
      <c r="P2720" s="103" t="s">
        <v>1517</v>
      </c>
      <c r="Q2720" s="103" t="s">
        <v>10779</v>
      </c>
      <c r="R2720" s="105">
        <v>19907789854</v>
      </c>
      <c r="S2720" s="103" t="s">
        <v>1517</v>
      </c>
      <c r="T2720" s="103" t="s">
        <v>1517</v>
      </c>
      <c r="U2720" s="106" t="s">
        <v>20352</v>
      </c>
      <c r="V2720" s="105" t="s">
        <v>22751</v>
      </c>
      <c r="W2720" s="107" t="s">
        <v>389</v>
      </c>
      <c r="X2720" t="s">
        <v>18010</v>
      </c>
      <c r="AA2720">
        <f ca="1" t="shared" si="85"/>
        <v>16</v>
      </c>
    </row>
    <row r="2721" spans="1:27">
      <c r="A2721" s="101">
        <v>77</v>
      </c>
      <c r="B2721" s="89" t="str">
        <f t="shared" si="84"/>
        <v>451229200308032119</v>
      </c>
      <c r="C2721" s="89" t="s">
        <v>389</v>
      </c>
      <c r="D2721" s="102" t="s">
        <v>10782</v>
      </c>
      <c r="E2721" s="102" t="s">
        <v>24</v>
      </c>
      <c r="F2721" s="103" t="s">
        <v>20131</v>
      </c>
      <c r="G2721" s="103" t="s">
        <v>20163</v>
      </c>
      <c r="H2721" s="104" t="s">
        <v>10781</v>
      </c>
      <c r="I2721" s="103" t="s">
        <v>27</v>
      </c>
      <c r="J2721" s="103" t="s">
        <v>30</v>
      </c>
      <c r="K2721" s="103" t="s">
        <v>30</v>
      </c>
      <c r="L2721" s="103" t="s">
        <v>30</v>
      </c>
      <c r="M2721" s="103" t="s">
        <v>30</v>
      </c>
      <c r="N2721" s="103" t="s">
        <v>30</v>
      </c>
      <c r="O2721" s="103" t="s">
        <v>27</v>
      </c>
      <c r="P2721" s="103" t="s">
        <v>1517</v>
      </c>
      <c r="Q2721" s="103" t="s">
        <v>10783</v>
      </c>
      <c r="R2721" s="105">
        <v>15916253238</v>
      </c>
      <c r="S2721" s="103" t="s">
        <v>1517</v>
      </c>
      <c r="T2721" s="103" t="s">
        <v>20240</v>
      </c>
      <c r="U2721" s="106" t="s">
        <v>20806</v>
      </c>
      <c r="V2721" s="105" t="s">
        <v>21926</v>
      </c>
      <c r="W2721" s="107" t="s">
        <v>389</v>
      </c>
      <c r="X2721" t="s">
        <v>7379</v>
      </c>
      <c r="AA2721">
        <f ca="1" t="shared" si="85"/>
        <v>18</v>
      </c>
    </row>
    <row r="2722" spans="1:27">
      <c r="A2722" s="101">
        <v>78</v>
      </c>
      <c r="B2722" s="89" t="str">
        <f t="shared" si="84"/>
        <v>452731200202282419</v>
      </c>
      <c r="C2722" s="89" t="s">
        <v>389</v>
      </c>
      <c r="D2722" s="102" t="s">
        <v>10786</v>
      </c>
      <c r="E2722" s="102" t="s">
        <v>24</v>
      </c>
      <c r="F2722" s="103" t="s">
        <v>20178</v>
      </c>
      <c r="G2722" s="103" t="s">
        <v>20194</v>
      </c>
      <c r="H2722" s="104" t="s">
        <v>10785</v>
      </c>
      <c r="I2722" s="103" t="s">
        <v>27</v>
      </c>
      <c r="J2722" s="103" t="s">
        <v>30</v>
      </c>
      <c r="K2722" s="103" t="s">
        <v>30</v>
      </c>
      <c r="L2722" s="103" t="s">
        <v>30</v>
      </c>
      <c r="M2722" s="103" t="s">
        <v>30</v>
      </c>
      <c r="N2722" s="103" t="s">
        <v>30</v>
      </c>
      <c r="O2722" s="103" t="s">
        <v>27</v>
      </c>
      <c r="P2722" s="103" t="s">
        <v>1517</v>
      </c>
      <c r="Q2722" s="103" t="s">
        <v>10788</v>
      </c>
      <c r="R2722" s="105">
        <v>15078613798</v>
      </c>
      <c r="S2722" s="103" t="s">
        <v>8322</v>
      </c>
      <c r="T2722" s="103" t="s">
        <v>20191</v>
      </c>
      <c r="U2722" s="106" t="s">
        <v>20570</v>
      </c>
      <c r="V2722" s="105" t="s">
        <v>20570</v>
      </c>
      <c r="W2722" s="107" t="s">
        <v>389</v>
      </c>
      <c r="X2722" t="s">
        <v>19365</v>
      </c>
      <c r="AA2722">
        <f ca="1" t="shared" si="85"/>
        <v>19</v>
      </c>
    </row>
    <row r="2723" spans="1:27">
      <c r="A2723" s="101">
        <v>1</v>
      </c>
      <c r="B2723" s="89" t="str">
        <f t="shared" si="84"/>
        <v>451229200303013621</v>
      </c>
      <c r="C2723" s="89" t="s">
        <v>394</v>
      </c>
      <c r="D2723" s="102" t="s">
        <v>19367</v>
      </c>
      <c r="E2723" s="102" t="s">
        <v>143</v>
      </c>
      <c r="F2723" s="103" t="s">
        <v>20178</v>
      </c>
      <c r="G2723" s="103" t="s">
        <v>20202</v>
      </c>
      <c r="H2723" s="104" t="s">
        <v>19366</v>
      </c>
      <c r="I2723" s="103" t="s">
        <v>30</v>
      </c>
      <c r="J2723" s="103" t="s">
        <v>30</v>
      </c>
      <c r="K2723" s="103" t="s">
        <v>30</v>
      </c>
      <c r="L2723" s="103" t="s">
        <v>30</v>
      </c>
      <c r="M2723" s="103" t="s">
        <v>27</v>
      </c>
      <c r="N2723" s="103" t="s">
        <v>30</v>
      </c>
      <c r="O2723" s="103" t="s">
        <v>27</v>
      </c>
      <c r="P2723" s="103" t="s">
        <v>1517</v>
      </c>
      <c r="Q2723" s="103" t="s">
        <v>8040</v>
      </c>
      <c r="R2723" s="105" t="s">
        <v>19368</v>
      </c>
      <c r="S2723" s="103" t="s">
        <v>1517</v>
      </c>
      <c r="T2723" s="103" t="s">
        <v>20158</v>
      </c>
      <c r="U2723" s="106" t="s">
        <v>20250</v>
      </c>
      <c r="V2723" s="105" t="s">
        <v>20532</v>
      </c>
      <c r="W2723" s="107" t="s">
        <v>394</v>
      </c>
      <c r="X2723" t="s">
        <v>17894</v>
      </c>
      <c r="AA2723">
        <f ca="1" t="shared" si="85"/>
        <v>18</v>
      </c>
    </row>
    <row r="2724" spans="1:27">
      <c r="A2724" s="101">
        <v>2</v>
      </c>
      <c r="B2724" s="89" t="str">
        <f t="shared" si="84"/>
        <v>450202200408111411</v>
      </c>
      <c r="C2724" s="89" t="s">
        <v>394</v>
      </c>
      <c r="D2724" s="102" t="s">
        <v>10790</v>
      </c>
      <c r="E2724" s="102" t="s">
        <v>24</v>
      </c>
      <c r="F2724" s="103" t="s">
        <v>20131</v>
      </c>
      <c r="G2724" s="103" t="s">
        <v>20757</v>
      </c>
      <c r="H2724" s="104" t="s">
        <v>10789</v>
      </c>
      <c r="I2724" s="103" t="s">
        <v>30</v>
      </c>
      <c r="J2724" s="103" t="s">
        <v>30</v>
      </c>
      <c r="K2724" s="103" t="s">
        <v>30</v>
      </c>
      <c r="L2724" s="103" t="s">
        <v>30</v>
      </c>
      <c r="M2724" s="103" t="s">
        <v>30</v>
      </c>
      <c r="N2724" s="103" t="s">
        <v>30</v>
      </c>
      <c r="O2724" s="103" t="s">
        <v>27</v>
      </c>
      <c r="P2724" s="103" t="s">
        <v>22752</v>
      </c>
      <c r="Q2724" s="103" t="s">
        <v>10792</v>
      </c>
      <c r="R2724" s="105" t="s">
        <v>10793</v>
      </c>
      <c r="S2724" s="103" t="s">
        <v>1517</v>
      </c>
      <c r="T2724" s="103" t="s">
        <v>1517</v>
      </c>
      <c r="U2724" s="106" t="s">
        <v>20762</v>
      </c>
      <c r="V2724" s="105">
        <v>0</v>
      </c>
      <c r="W2724" s="107" t="s">
        <v>394</v>
      </c>
      <c r="X2724" t="s">
        <v>18018</v>
      </c>
      <c r="AA2724">
        <f ca="1" t="shared" si="85"/>
        <v>17</v>
      </c>
    </row>
    <row r="2725" spans="1:27">
      <c r="A2725" s="101">
        <v>3</v>
      </c>
      <c r="B2725" s="89" t="str">
        <f t="shared" si="84"/>
        <v>452731200210156615</v>
      </c>
      <c r="C2725" s="89" t="s">
        <v>394</v>
      </c>
      <c r="D2725" s="102" t="s">
        <v>10795</v>
      </c>
      <c r="E2725" s="102" t="s">
        <v>24</v>
      </c>
      <c r="F2725" s="103" t="s">
        <v>20131</v>
      </c>
      <c r="G2725" s="103" t="s">
        <v>20132</v>
      </c>
      <c r="H2725" s="104" t="s">
        <v>10794</v>
      </c>
      <c r="I2725" s="103" t="s">
        <v>30</v>
      </c>
      <c r="J2725" s="103" t="s">
        <v>30</v>
      </c>
      <c r="K2725" s="103" t="s">
        <v>30</v>
      </c>
      <c r="L2725" s="103" t="s">
        <v>30</v>
      </c>
      <c r="M2725" s="103" t="s">
        <v>30</v>
      </c>
      <c r="N2725" s="103" t="s">
        <v>30</v>
      </c>
      <c r="O2725" s="103" t="s">
        <v>27</v>
      </c>
      <c r="P2725" s="103" t="s">
        <v>1517</v>
      </c>
      <c r="Q2725" s="103" t="s">
        <v>10797</v>
      </c>
      <c r="R2725" s="105">
        <v>15975254643</v>
      </c>
      <c r="S2725" s="103" t="s">
        <v>1517</v>
      </c>
      <c r="T2725" s="103" t="s">
        <v>20894</v>
      </c>
      <c r="U2725" s="106" t="s">
        <v>20895</v>
      </c>
      <c r="V2725" s="105" t="s">
        <v>22529</v>
      </c>
      <c r="W2725" s="107" t="s">
        <v>394</v>
      </c>
      <c r="X2725" t="s">
        <v>10796</v>
      </c>
      <c r="AA2725">
        <f ca="1" t="shared" si="85"/>
        <v>18</v>
      </c>
    </row>
    <row r="2726" spans="1:27">
      <c r="A2726" s="101">
        <v>4</v>
      </c>
      <c r="B2726" s="89" t="str">
        <f t="shared" si="84"/>
        <v>452731200310274811</v>
      </c>
      <c r="C2726" s="89" t="s">
        <v>394</v>
      </c>
      <c r="D2726" s="102" t="s">
        <v>10799</v>
      </c>
      <c r="E2726" s="102" t="s">
        <v>24</v>
      </c>
      <c r="F2726" s="103" t="s">
        <v>20131</v>
      </c>
      <c r="G2726" s="103" t="s">
        <v>20307</v>
      </c>
      <c r="H2726" s="104" t="s">
        <v>10798</v>
      </c>
      <c r="I2726" s="103" t="s">
        <v>30</v>
      </c>
      <c r="J2726" s="103" t="s">
        <v>30</v>
      </c>
      <c r="K2726" s="103" t="s">
        <v>30</v>
      </c>
      <c r="L2726" s="103" t="s">
        <v>30</v>
      </c>
      <c r="M2726" s="103" t="s">
        <v>30</v>
      </c>
      <c r="N2726" s="103" t="s">
        <v>30</v>
      </c>
      <c r="O2726" s="103" t="s">
        <v>27</v>
      </c>
      <c r="P2726" s="103" t="s">
        <v>1517</v>
      </c>
      <c r="Q2726" s="103" t="s">
        <v>10801</v>
      </c>
      <c r="R2726" s="105">
        <v>15277855878</v>
      </c>
      <c r="S2726" s="103" t="s">
        <v>1517</v>
      </c>
      <c r="T2726" s="103" t="s">
        <v>1517</v>
      </c>
      <c r="U2726" s="106" t="s">
        <v>20352</v>
      </c>
      <c r="V2726" s="105" t="s">
        <v>20283</v>
      </c>
      <c r="W2726" s="107" t="s">
        <v>394</v>
      </c>
      <c r="X2726" t="s">
        <v>22753</v>
      </c>
      <c r="AA2726">
        <f ca="1" t="shared" si="85"/>
        <v>17</v>
      </c>
    </row>
    <row r="2727" spans="1:27">
      <c r="A2727" s="101">
        <v>5</v>
      </c>
      <c r="B2727" s="89" t="str">
        <f t="shared" si="84"/>
        <v>452731200309263621</v>
      </c>
      <c r="C2727" s="89" t="s">
        <v>394</v>
      </c>
      <c r="D2727" s="102" t="s">
        <v>10803</v>
      </c>
      <c r="E2727" s="102" t="s">
        <v>143</v>
      </c>
      <c r="F2727" s="103" t="s">
        <v>20131</v>
      </c>
      <c r="G2727" s="103" t="s">
        <v>20168</v>
      </c>
      <c r="H2727" s="104" t="s">
        <v>10802</v>
      </c>
      <c r="I2727" s="103" t="s">
        <v>30</v>
      </c>
      <c r="J2727" s="103" t="s">
        <v>30</v>
      </c>
      <c r="K2727" s="103" t="s">
        <v>30</v>
      </c>
      <c r="L2727" s="103" t="s">
        <v>30</v>
      </c>
      <c r="M2727" s="103" t="s">
        <v>27</v>
      </c>
      <c r="N2727" s="103" t="s">
        <v>30</v>
      </c>
      <c r="O2727" s="103" t="s">
        <v>27</v>
      </c>
      <c r="P2727" s="103" t="s">
        <v>1517</v>
      </c>
      <c r="Q2727" s="103" t="s">
        <v>10804</v>
      </c>
      <c r="R2727" s="105">
        <v>18977826920</v>
      </c>
      <c r="S2727" s="103" t="s">
        <v>1517</v>
      </c>
      <c r="T2727" s="103" t="s">
        <v>20158</v>
      </c>
      <c r="U2727" s="106" t="s">
        <v>20250</v>
      </c>
      <c r="V2727" s="105">
        <v>0</v>
      </c>
      <c r="W2727" s="107" t="s">
        <v>394</v>
      </c>
      <c r="X2727" t="s">
        <v>18020</v>
      </c>
      <c r="AA2727">
        <f ca="1" t="shared" si="85"/>
        <v>17</v>
      </c>
    </row>
    <row r="2728" spans="1:27">
      <c r="A2728" s="101">
        <v>6</v>
      </c>
      <c r="B2728" s="89" t="str">
        <f t="shared" si="84"/>
        <v>452731200402034524</v>
      </c>
      <c r="C2728" s="89" t="s">
        <v>394</v>
      </c>
      <c r="D2728" s="102" t="s">
        <v>10806</v>
      </c>
      <c r="E2728" s="102" t="s">
        <v>143</v>
      </c>
      <c r="F2728" s="103" t="s">
        <v>20131</v>
      </c>
      <c r="G2728" s="103" t="s">
        <v>20742</v>
      </c>
      <c r="H2728" s="104" t="s">
        <v>10805</v>
      </c>
      <c r="I2728" s="103" t="s">
        <v>30</v>
      </c>
      <c r="J2728" s="103" t="s">
        <v>30</v>
      </c>
      <c r="K2728" s="103" t="s">
        <v>30</v>
      </c>
      <c r="L2728" s="103" t="s">
        <v>30</v>
      </c>
      <c r="M2728" s="103" t="s">
        <v>30</v>
      </c>
      <c r="N2728" s="103" t="s">
        <v>30</v>
      </c>
      <c r="O2728" s="103" t="s">
        <v>27</v>
      </c>
      <c r="P2728" s="103" t="s">
        <v>1517</v>
      </c>
      <c r="Q2728" s="103" t="s">
        <v>10807</v>
      </c>
      <c r="R2728" s="105">
        <v>13977860383</v>
      </c>
      <c r="S2728" s="103" t="s">
        <v>1517</v>
      </c>
      <c r="T2728" s="103" t="s">
        <v>20211</v>
      </c>
      <c r="U2728" s="106" t="s">
        <v>20726</v>
      </c>
      <c r="V2728" s="105" t="s">
        <v>20362</v>
      </c>
      <c r="W2728" s="107" t="s">
        <v>394</v>
      </c>
      <c r="X2728" t="s">
        <v>3797</v>
      </c>
      <c r="AA2728">
        <f ca="1" t="shared" si="85"/>
        <v>17</v>
      </c>
    </row>
    <row r="2729" spans="1:27">
      <c r="A2729" s="101">
        <v>7</v>
      </c>
      <c r="B2729" s="89" t="str">
        <f t="shared" si="84"/>
        <v>452731200311084825</v>
      </c>
      <c r="C2729" s="89" t="s">
        <v>394</v>
      </c>
      <c r="D2729" s="102" t="s">
        <v>10810</v>
      </c>
      <c r="E2729" s="102" t="s">
        <v>143</v>
      </c>
      <c r="F2729" s="103" t="s">
        <v>20131</v>
      </c>
      <c r="G2729" s="103" t="s">
        <v>20423</v>
      </c>
      <c r="H2729" s="104" t="s">
        <v>10809</v>
      </c>
      <c r="I2729" s="103" t="s">
        <v>27</v>
      </c>
      <c r="J2729" s="103" t="s">
        <v>30</v>
      </c>
      <c r="K2729" s="103" t="s">
        <v>30</v>
      </c>
      <c r="L2729" s="103" t="s">
        <v>30</v>
      </c>
      <c r="M2729" s="103" t="s">
        <v>30</v>
      </c>
      <c r="N2729" s="103" t="s">
        <v>30</v>
      </c>
      <c r="O2729" s="103" t="s">
        <v>27</v>
      </c>
      <c r="P2729" s="103" t="s">
        <v>1517</v>
      </c>
      <c r="Q2729" s="103" t="s">
        <v>10812</v>
      </c>
      <c r="R2729" s="105">
        <v>13977876976</v>
      </c>
      <c r="S2729" s="103" t="s">
        <v>1517</v>
      </c>
      <c r="T2729" s="103">
        <v>0</v>
      </c>
      <c r="U2729" s="106" t="s">
        <v>20167</v>
      </c>
      <c r="V2729" s="105" t="s">
        <v>22754</v>
      </c>
      <c r="W2729" s="107" t="s">
        <v>394</v>
      </c>
      <c r="X2729" t="s">
        <v>22755</v>
      </c>
      <c r="AA2729">
        <f ca="1" t="shared" si="85"/>
        <v>17</v>
      </c>
    </row>
    <row r="2730" spans="1:27">
      <c r="A2730" s="101">
        <v>8</v>
      </c>
      <c r="B2730" s="89" t="str">
        <f t="shared" si="84"/>
        <v>451229200404042720</v>
      </c>
      <c r="C2730" s="89" t="s">
        <v>394</v>
      </c>
      <c r="D2730" s="102" t="s">
        <v>10814</v>
      </c>
      <c r="E2730" s="102" t="s">
        <v>143</v>
      </c>
      <c r="F2730" s="103" t="s">
        <v>20131</v>
      </c>
      <c r="G2730" s="103" t="s">
        <v>20255</v>
      </c>
      <c r="H2730" s="104" t="s">
        <v>10813</v>
      </c>
      <c r="I2730" s="103" t="s">
        <v>30</v>
      </c>
      <c r="J2730" s="103" t="s">
        <v>30</v>
      </c>
      <c r="K2730" s="103" t="s">
        <v>30</v>
      </c>
      <c r="L2730" s="103" t="s">
        <v>30</v>
      </c>
      <c r="M2730" s="103" t="s">
        <v>30</v>
      </c>
      <c r="N2730" s="103" t="s">
        <v>30</v>
      </c>
      <c r="O2730" s="103" t="s">
        <v>27</v>
      </c>
      <c r="P2730" s="103" t="s">
        <v>1517</v>
      </c>
      <c r="Q2730" s="103" t="s">
        <v>10816</v>
      </c>
      <c r="R2730" s="105">
        <v>17777938507</v>
      </c>
      <c r="S2730" s="103" t="s">
        <v>8322</v>
      </c>
      <c r="T2730" s="103" t="s">
        <v>146</v>
      </c>
      <c r="U2730" s="106" t="s">
        <v>21809</v>
      </c>
      <c r="V2730" s="105" t="s">
        <v>21095</v>
      </c>
      <c r="W2730" s="107" t="s">
        <v>394</v>
      </c>
      <c r="X2730" t="s">
        <v>22756</v>
      </c>
      <c r="AA2730">
        <f ca="1" t="shared" si="85"/>
        <v>17</v>
      </c>
    </row>
    <row r="2731" spans="1:27">
      <c r="A2731" s="101">
        <v>9</v>
      </c>
      <c r="B2731" s="89" t="str">
        <f t="shared" si="84"/>
        <v>451229200305292417</v>
      </c>
      <c r="C2731" s="89" t="s">
        <v>394</v>
      </c>
      <c r="D2731" s="102" t="s">
        <v>10818</v>
      </c>
      <c r="E2731" s="102" t="s">
        <v>24</v>
      </c>
      <c r="F2731" s="103" t="s">
        <v>20178</v>
      </c>
      <c r="G2731" s="103" t="s">
        <v>20172</v>
      </c>
      <c r="H2731" s="104" t="s">
        <v>10817</v>
      </c>
      <c r="I2731" s="103" t="s">
        <v>27</v>
      </c>
      <c r="J2731" s="103" t="s">
        <v>30</v>
      </c>
      <c r="K2731" s="103" t="s">
        <v>30</v>
      </c>
      <c r="L2731" s="103" t="s">
        <v>30</v>
      </c>
      <c r="M2731" s="103" t="s">
        <v>30</v>
      </c>
      <c r="N2731" s="103" t="s">
        <v>30</v>
      </c>
      <c r="O2731" s="103" t="s">
        <v>27</v>
      </c>
      <c r="P2731" s="103" t="s">
        <v>1517</v>
      </c>
      <c r="Q2731" s="103" t="s">
        <v>10820</v>
      </c>
      <c r="R2731" s="105">
        <v>19185523279</v>
      </c>
      <c r="S2731" s="103" t="s">
        <v>1517</v>
      </c>
      <c r="T2731" s="103" t="s">
        <v>20191</v>
      </c>
      <c r="U2731" s="106" t="s">
        <v>20491</v>
      </c>
      <c r="V2731" s="105" t="s">
        <v>22757</v>
      </c>
      <c r="W2731" s="107" t="s">
        <v>394</v>
      </c>
      <c r="X2731" t="s">
        <v>19369</v>
      </c>
      <c r="AA2731">
        <f ca="1" t="shared" si="85"/>
        <v>18</v>
      </c>
    </row>
    <row r="2732" spans="1:27">
      <c r="A2732" s="101">
        <v>10</v>
      </c>
      <c r="B2732" s="89" t="str">
        <f t="shared" si="84"/>
        <v>452731200311044815</v>
      </c>
      <c r="C2732" s="89" t="s">
        <v>394</v>
      </c>
      <c r="D2732" s="102" t="s">
        <v>10543</v>
      </c>
      <c r="E2732" s="102" t="s">
        <v>24</v>
      </c>
      <c r="F2732" s="103" t="s">
        <v>20131</v>
      </c>
      <c r="G2732" s="103" t="s">
        <v>20423</v>
      </c>
      <c r="H2732" s="104" t="s">
        <v>10822</v>
      </c>
      <c r="I2732" s="103" t="s">
        <v>30</v>
      </c>
      <c r="J2732" s="103" t="s">
        <v>30</v>
      </c>
      <c r="K2732" s="103" t="s">
        <v>30</v>
      </c>
      <c r="L2732" s="103" t="s">
        <v>30</v>
      </c>
      <c r="M2732" s="103" t="s">
        <v>30</v>
      </c>
      <c r="N2732" s="103" t="s">
        <v>30</v>
      </c>
      <c r="O2732" s="103" t="s">
        <v>27</v>
      </c>
      <c r="P2732" s="103" t="s">
        <v>1517</v>
      </c>
      <c r="Q2732" s="103" t="s">
        <v>10823</v>
      </c>
      <c r="R2732" s="105">
        <v>13558089333</v>
      </c>
      <c r="S2732" s="103" t="s">
        <v>1517</v>
      </c>
      <c r="T2732" s="103" t="s">
        <v>1517</v>
      </c>
      <c r="U2732" s="106" t="s">
        <v>20628</v>
      </c>
      <c r="V2732" s="105" t="s">
        <v>22132</v>
      </c>
      <c r="W2732" s="107" t="s">
        <v>394</v>
      </c>
      <c r="X2732" t="s">
        <v>17764</v>
      </c>
      <c r="AA2732">
        <f ca="1" t="shared" si="85"/>
        <v>17</v>
      </c>
    </row>
    <row r="2733" spans="1:27">
      <c r="A2733" s="101">
        <v>11</v>
      </c>
      <c r="B2733" s="89" t="str">
        <f t="shared" si="84"/>
        <v>45122920020630032x</v>
      </c>
      <c r="C2733" s="89" t="s">
        <v>394</v>
      </c>
      <c r="D2733" s="102" t="s">
        <v>10825</v>
      </c>
      <c r="E2733" s="102" t="s">
        <v>143</v>
      </c>
      <c r="F2733" s="103" t="s">
        <v>20178</v>
      </c>
      <c r="G2733" s="103" t="s">
        <v>20190</v>
      </c>
      <c r="H2733" s="104" t="s">
        <v>10824</v>
      </c>
      <c r="I2733" s="103" t="s">
        <v>27</v>
      </c>
      <c r="J2733" s="103" t="s">
        <v>27</v>
      </c>
      <c r="K2733" s="103" t="s">
        <v>30</v>
      </c>
      <c r="L2733" s="103" t="s">
        <v>30</v>
      </c>
      <c r="M2733" s="103" t="s">
        <v>30</v>
      </c>
      <c r="N2733" s="103" t="s">
        <v>30</v>
      </c>
      <c r="O2733" s="103" t="s">
        <v>27</v>
      </c>
      <c r="P2733" s="103" t="s">
        <v>1517</v>
      </c>
      <c r="Q2733" s="103" t="s">
        <v>10827</v>
      </c>
      <c r="R2733" s="105">
        <v>19977884166</v>
      </c>
      <c r="S2733" s="103" t="s">
        <v>1517</v>
      </c>
      <c r="T2733" s="103" t="s">
        <v>20280</v>
      </c>
      <c r="U2733" s="106" t="s">
        <v>20281</v>
      </c>
      <c r="V2733" s="105" t="s">
        <v>21530</v>
      </c>
      <c r="W2733" s="107" t="s">
        <v>394</v>
      </c>
      <c r="X2733" t="s">
        <v>10826</v>
      </c>
      <c r="AA2733">
        <f ca="1" t="shared" si="85"/>
        <v>19</v>
      </c>
    </row>
    <row r="2734" spans="1:27">
      <c r="A2734" s="101">
        <v>12</v>
      </c>
      <c r="B2734" s="89" t="str">
        <f t="shared" si="84"/>
        <v>452127200402130332</v>
      </c>
      <c r="C2734" s="89" t="s">
        <v>394</v>
      </c>
      <c r="D2734" s="102" t="s">
        <v>10829</v>
      </c>
      <c r="E2734" s="102" t="s">
        <v>24</v>
      </c>
      <c r="F2734" s="103" t="s">
        <v>20131</v>
      </c>
      <c r="G2734" s="103" t="s">
        <v>20742</v>
      </c>
      <c r="H2734" s="104" t="s">
        <v>10828</v>
      </c>
      <c r="I2734" s="103" t="s">
        <v>30</v>
      </c>
      <c r="J2734" s="103" t="s">
        <v>30</v>
      </c>
      <c r="K2734" s="103" t="s">
        <v>30</v>
      </c>
      <c r="L2734" s="103" t="s">
        <v>30</v>
      </c>
      <c r="M2734" s="103" t="s">
        <v>30</v>
      </c>
      <c r="N2734" s="103" t="s">
        <v>30</v>
      </c>
      <c r="O2734" s="103" t="s">
        <v>27</v>
      </c>
      <c r="P2734" s="103" t="s">
        <v>20253</v>
      </c>
      <c r="Q2734" s="103" t="s">
        <v>10831</v>
      </c>
      <c r="R2734" s="105">
        <v>13877155489</v>
      </c>
      <c r="S2734" s="103" t="s">
        <v>20253</v>
      </c>
      <c r="T2734" s="103" t="s">
        <v>21087</v>
      </c>
      <c r="U2734" s="106" t="s">
        <v>22758</v>
      </c>
      <c r="V2734" s="105" t="s">
        <v>22759</v>
      </c>
      <c r="W2734" s="107" t="s">
        <v>394</v>
      </c>
      <c r="X2734" t="s">
        <v>10830</v>
      </c>
      <c r="AA2734">
        <f ca="1" t="shared" si="85"/>
        <v>17</v>
      </c>
    </row>
    <row r="2735" spans="1:27">
      <c r="A2735" s="101">
        <v>13</v>
      </c>
      <c r="B2735" s="89" t="str">
        <f t="shared" si="84"/>
        <v>451229200202022422</v>
      </c>
      <c r="C2735" s="89" t="s">
        <v>394</v>
      </c>
      <c r="D2735" s="102" t="s">
        <v>10833</v>
      </c>
      <c r="E2735" s="102" t="s">
        <v>143</v>
      </c>
      <c r="F2735" s="103" t="s">
        <v>20178</v>
      </c>
      <c r="G2735" s="103" t="s">
        <v>20194</v>
      </c>
      <c r="H2735" s="104" t="s">
        <v>10832</v>
      </c>
      <c r="I2735" s="103" t="s">
        <v>27</v>
      </c>
      <c r="J2735" s="103" t="s">
        <v>30</v>
      </c>
      <c r="K2735" s="103" t="s">
        <v>30</v>
      </c>
      <c r="L2735" s="103" t="s">
        <v>30</v>
      </c>
      <c r="M2735" s="103" t="s">
        <v>30</v>
      </c>
      <c r="N2735" s="103" t="s">
        <v>30</v>
      </c>
      <c r="O2735" s="103" t="s">
        <v>27</v>
      </c>
      <c r="P2735" s="103" t="s">
        <v>1517</v>
      </c>
      <c r="Q2735" s="103" t="s">
        <v>10835</v>
      </c>
      <c r="R2735" s="105">
        <v>15099880825</v>
      </c>
      <c r="S2735" s="103" t="s">
        <v>1517</v>
      </c>
      <c r="T2735" s="103" t="s">
        <v>20191</v>
      </c>
      <c r="U2735" s="106" t="s">
        <v>20491</v>
      </c>
      <c r="V2735" s="105" t="s">
        <v>22760</v>
      </c>
      <c r="W2735" s="107" t="s">
        <v>394</v>
      </c>
      <c r="X2735" t="s">
        <v>10834</v>
      </c>
      <c r="AA2735">
        <f ca="1" t="shared" si="85"/>
        <v>19</v>
      </c>
    </row>
    <row r="2736" spans="1:27">
      <c r="A2736" s="101">
        <v>14</v>
      </c>
      <c r="B2736" s="89" t="str">
        <f t="shared" si="84"/>
        <v>451229200409011819</v>
      </c>
      <c r="C2736" s="89" t="s">
        <v>394</v>
      </c>
      <c r="D2736" s="102" t="s">
        <v>10837</v>
      </c>
      <c r="E2736" s="102" t="s">
        <v>24</v>
      </c>
      <c r="F2736" s="103" t="s">
        <v>20178</v>
      </c>
      <c r="G2736" s="103" t="s">
        <v>20351</v>
      </c>
      <c r="H2736" s="104" t="s">
        <v>10836</v>
      </c>
      <c r="I2736" s="103" t="s">
        <v>30</v>
      </c>
      <c r="J2736" s="103" t="s">
        <v>30</v>
      </c>
      <c r="K2736" s="103" t="s">
        <v>30</v>
      </c>
      <c r="L2736" s="103" t="s">
        <v>30</v>
      </c>
      <c r="M2736" s="103" t="s">
        <v>30</v>
      </c>
      <c r="N2736" s="103" t="s">
        <v>30</v>
      </c>
      <c r="O2736" s="103" t="s">
        <v>27</v>
      </c>
      <c r="P2736" s="103" t="s">
        <v>1517</v>
      </c>
      <c r="Q2736" s="103" t="s">
        <v>10838</v>
      </c>
      <c r="R2736" s="105">
        <v>17377032928</v>
      </c>
      <c r="S2736" s="103" t="s">
        <v>1517</v>
      </c>
      <c r="T2736" s="103" t="s">
        <v>20208</v>
      </c>
      <c r="U2736" s="106" t="s">
        <v>21334</v>
      </c>
      <c r="V2736" s="105" t="s">
        <v>21886</v>
      </c>
      <c r="W2736" s="107" t="s">
        <v>394</v>
      </c>
      <c r="X2736" t="s">
        <v>6232</v>
      </c>
      <c r="AA2736">
        <f ca="1" t="shared" si="85"/>
        <v>16</v>
      </c>
    </row>
    <row r="2737" spans="1:27">
      <c r="A2737" s="101">
        <v>15</v>
      </c>
      <c r="B2737" s="89" t="str">
        <f t="shared" si="84"/>
        <v>452731200312020954 </v>
      </c>
      <c r="C2737" s="89" t="s">
        <v>394</v>
      </c>
      <c r="D2737" s="102" t="s">
        <v>10840</v>
      </c>
      <c r="E2737" s="102" t="s">
        <v>24</v>
      </c>
      <c r="F2737" s="103" t="s">
        <v>20131</v>
      </c>
      <c r="G2737" s="103" t="s">
        <v>20433</v>
      </c>
      <c r="H2737" s="104" t="s">
        <v>10839</v>
      </c>
      <c r="I2737" s="103" t="s">
        <v>30</v>
      </c>
      <c r="J2737" s="103" t="s">
        <v>30</v>
      </c>
      <c r="K2737" s="103" t="s">
        <v>30</v>
      </c>
      <c r="L2737" s="103" t="s">
        <v>30</v>
      </c>
      <c r="M2737" s="103" t="s">
        <v>30</v>
      </c>
      <c r="N2737" s="103" t="s">
        <v>30</v>
      </c>
      <c r="O2737" s="103" t="s">
        <v>27</v>
      </c>
      <c r="P2737" s="103" t="s">
        <v>1517</v>
      </c>
      <c r="Q2737" s="103" t="s">
        <v>10841</v>
      </c>
      <c r="R2737" s="105">
        <v>13977860431</v>
      </c>
      <c r="S2737" s="103" t="s">
        <v>1517</v>
      </c>
      <c r="T2737" s="103" t="s">
        <v>20151</v>
      </c>
      <c r="U2737" s="106" t="s">
        <v>20367</v>
      </c>
      <c r="V2737" s="105" t="s">
        <v>21533</v>
      </c>
      <c r="W2737" s="107" t="s">
        <v>394</v>
      </c>
      <c r="X2737" t="s">
        <v>17716</v>
      </c>
      <c r="AA2737">
        <f ca="1" t="shared" si="85"/>
        <v>17</v>
      </c>
    </row>
    <row r="2738" spans="1:27">
      <c r="A2738" s="101">
        <v>16</v>
      </c>
      <c r="B2738" s="89" t="str">
        <f t="shared" si="84"/>
        <v>451229200302282723 </v>
      </c>
      <c r="C2738" s="89" t="s">
        <v>394</v>
      </c>
      <c r="D2738" s="102" t="s">
        <v>10844</v>
      </c>
      <c r="E2738" s="102" t="s">
        <v>143</v>
      </c>
      <c r="F2738" s="103" t="s">
        <v>20131</v>
      </c>
      <c r="G2738" s="103" t="s">
        <v>20161</v>
      </c>
      <c r="H2738" s="104" t="s">
        <v>10843</v>
      </c>
      <c r="I2738" s="103" t="s">
        <v>21050</v>
      </c>
      <c r="J2738" s="103" t="s">
        <v>27</v>
      </c>
      <c r="K2738" s="103" t="s">
        <v>27</v>
      </c>
      <c r="L2738" s="103" t="s">
        <v>30</v>
      </c>
      <c r="M2738" s="103" t="s">
        <v>21050</v>
      </c>
      <c r="N2738" s="103" t="s">
        <v>30</v>
      </c>
      <c r="O2738" s="103" t="s">
        <v>27</v>
      </c>
      <c r="P2738" s="103" t="s">
        <v>1517</v>
      </c>
      <c r="Q2738" s="103" t="s">
        <v>10845</v>
      </c>
      <c r="R2738" s="105">
        <v>18070864471</v>
      </c>
      <c r="S2738" s="103" t="s">
        <v>1517</v>
      </c>
      <c r="T2738" s="103" t="s">
        <v>20277</v>
      </c>
      <c r="U2738" s="106" t="s">
        <v>20563</v>
      </c>
      <c r="V2738" s="105" t="s">
        <v>22159</v>
      </c>
      <c r="W2738" s="107" t="s">
        <v>394</v>
      </c>
      <c r="X2738" t="s">
        <v>7752</v>
      </c>
      <c r="AA2738">
        <f ca="1" t="shared" si="85"/>
        <v>18</v>
      </c>
    </row>
    <row r="2739" spans="1:27">
      <c r="A2739" s="101">
        <v>17</v>
      </c>
      <c r="B2739" s="89" t="str">
        <f t="shared" si="84"/>
        <v>451229200308012740</v>
      </c>
      <c r="C2739" s="89" t="s">
        <v>394</v>
      </c>
      <c r="D2739" s="102" t="s">
        <v>10847</v>
      </c>
      <c r="E2739" s="102" t="s">
        <v>143</v>
      </c>
      <c r="F2739" s="103" t="s">
        <v>20131</v>
      </c>
      <c r="G2739" s="103" t="s">
        <v>20163</v>
      </c>
      <c r="H2739" s="104" t="s">
        <v>10846</v>
      </c>
      <c r="I2739" s="103" t="s">
        <v>27</v>
      </c>
      <c r="J2739" s="103" t="s">
        <v>27</v>
      </c>
      <c r="K2739" s="103" t="s">
        <v>30</v>
      </c>
      <c r="L2739" s="103" t="s">
        <v>30</v>
      </c>
      <c r="M2739" s="103" t="s">
        <v>30</v>
      </c>
      <c r="N2739" s="103" t="s">
        <v>30</v>
      </c>
      <c r="O2739" s="103" t="s">
        <v>27</v>
      </c>
      <c r="P2739" s="103" t="s">
        <v>1517</v>
      </c>
      <c r="Q2739" s="103" t="s">
        <v>10849</v>
      </c>
      <c r="R2739" s="105">
        <v>13307884341</v>
      </c>
      <c r="S2739" s="103" t="s">
        <v>1517</v>
      </c>
      <c r="T2739" s="103" t="s">
        <v>20277</v>
      </c>
      <c r="U2739" s="106" t="s">
        <v>21126</v>
      </c>
      <c r="V2739" s="105" t="s">
        <v>21339</v>
      </c>
      <c r="W2739" s="107" t="s">
        <v>394</v>
      </c>
      <c r="X2739" t="s">
        <v>10848</v>
      </c>
      <c r="AA2739">
        <f ca="1" t="shared" si="85"/>
        <v>18</v>
      </c>
    </row>
    <row r="2740" spans="1:27">
      <c r="A2740" s="101">
        <v>18</v>
      </c>
      <c r="B2740" s="89" t="str">
        <f t="shared" si="84"/>
        <v>451229200409012723</v>
      </c>
      <c r="C2740" s="89" t="s">
        <v>394</v>
      </c>
      <c r="D2740" s="102" t="s">
        <v>10851</v>
      </c>
      <c r="E2740" s="102" t="s">
        <v>143</v>
      </c>
      <c r="F2740" s="103" t="s">
        <v>20131</v>
      </c>
      <c r="G2740" s="103" t="s">
        <v>20351</v>
      </c>
      <c r="H2740" s="104" t="s">
        <v>10850</v>
      </c>
      <c r="I2740" s="103" t="s">
        <v>30</v>
      </c>
      <c r="J2740" s="103" t="s">
        <v>30</v>
      </c>
      <c r="K2740" s="103" t="s">
        <v>30</v>
      </c>
      <c r="L2740" s="103" t="s">
        <v>30</v>
      </c>
      <c r="M2740" s="103" t="s">
        <v>30</v>
      </c>
      <c r="N2740" s="103" t="s">
        <v>30</v>
      </c>
      <c r="O2740" s="103" t="s">
        <v>27</v>
      </c>
      <c r="P2740" s="103" t="s">
        <v>1517</v>
      </c>
      <c r="Q2740" s="103" t="s">
        <v>8467</v>
      </c>
      <c r="R2740" s="105">
        <v>15807782350</v>
      </c>
      <c r="S2740" s="103" t="s">
        <v>1517</v>
      </c>
      <c r="T2740" s="103" t="s">
        <v>20277</v>
      </c>
      <c r="U2740" s="106" t="s">
        <v>20315</v>
      </c>
      <c r="V2740" s="105" t="s">
        <v>20213</v>
      </c>
      <c r="W2740" s="107" t="s">
        <v>394</v>
      </c>
      <c r="X2740" t="s">
        <v>18023</v>
      </c>
      <c r="AA2740">
        <f ca="1" t="shared" si="85"/>
        <v>16</v>
      </c>
    </row>
    <row r="2741" spans="1:27">
      <c r="A2741" s="101">
        <v>19</v>
      </c>
      <c r="B2741" s="89" t="str">
        <f t="shared" si="84"/>
        <v>451229200307300046</v>
      </c>
      <c r="C2741" s="89" t="s">
        <v>394</v>
      </c>
      <c r="D2741" s="102" t="s">
        <v>10854</v>
      </c>
      <c r="E2741" s="102" t="s">
        <v>143</v>
      </c>
      <c r="F2741" s="103" t="s">
        <v>20131</v>
      </c>
      <c r="G2741" s="103" t="s">
        <v>20214</v>
      </c>
      <c r="H2741" s="104" t="s">
        <v>10853</v>
      </c>
      <c r="I2741" s="103" t="s">
        <v>30</v>
      </c>
      <c r="J2741" s="103" t="s">
        <v>30</v>
      </c>
      <c r="K2741" s="103" t="s">
        <v>30</v>
      </c>
      <c r="L2741" s="103" t="s">
        <v>30</v>
      </c>
      <c r="M2741" s="103" t="s">
        <v>30</v>
      </c>
      <c r="N2741" s="103" t="s">
        <v>30</v>
      </c>
      <c r="O2741" s="103" t="s">
        <v>27</v>
      </c>
      <c r="P2741" s="103" t="s">
        <v>1517</v>
      </c>
      <c r="Q2741" s="103" t="s">
        <v>10856</v>
      </c>
      <c r="R2741" s="105">
        <v>15177895916</v>
      </c>
      <c r="S2741" s="103" t="s">
        <v>1517</v>
      </c>
      <c r="T2741" s="103">
        <v>0</v>
      </c>
      <c r="U2741" s="106" t="s">
        <v>20587</v>
      </c>
      <c r="V2741" s="105" t="s">
        <v>21429</v>
      </c>
      <c r="W2741" s="107" t="s">
        <v>394</v>
      </c>
      <c r="X2741" t="s">
        <v>18024</v>
      </c>
      <c r="AA2741">
        <f ca="1" t="shared" si="85"/>
        <v>18</v>
      </c>
    </row>
    <row r="2742" spans="1:27">
      <c r="A2742" s="101">
        <v>20</v>
      </c>
      <c r="B2742" s="89" t="str">
        <f t="shared" si="84"/>
        <v>452728200401273314</v>
      </c>
      <c r="C2742" s="89" t="s">
        <v>394</v>
      </c>
      <c r="D2742" s="102" t="s">
        <v>10858</v>
      </c>
      <c r="E2742" s="102" t="s">
        <v>24</v>
      </c>
      <c r="F2742" s="103" t="s">
        <v>20131</v>
      </c>
      <c r="G2742" s="103" t="s">
        <v>20232</v>
      </c>
      <c r="H2742" s="104" t="s">
        <v>10857</v>
      </c>
      <c r="I2742" s="103" t="s">
        <v>30</v>
      </c>
      <c r="J2742" s="103" t="s">
        <v>30</v>
      </c>
      <c r="K2742" s="103" t="s">
        <v>30</v>
      </c>
      <c r="L2742" s="103" t="s">
        <v>30</v>
      </c>
      <c r="M2742" s="103" t="s">
        <v>27</v>
      </c>
      <c r="N2742" s="103" t="s">
        <v>30</v>
      </c>
      <c r="O2742" s="103" t="s">
        <v>27</v>
      </c>
      <c r="P2742" s="103" t="s">
        <v>10674</v>
      </c>
      <c r="Q2742" s="103" t="s">
        <v>10860</v>
      </c>
      <c r="R2742" s="105">
        <v>18307781846</v>
      </c>
      <c r="S2742" s="103" t="s">
        <v>10674</v>
      </c>
      <c r="T2742" s="103" t="s">
        <v>21490</v>
      </c>
      <c r="U2742" s="106" t="s">
        <v>22761</v>
      </c>
      <c r="V2742" s="105" t="s">
        <v>22762</v>
      </c>
      <c r="W2742" s="107" t="s">
        <v>394</v>
      </c>
      <c r="X2742" t="s">
        <v>10859</v>
      </c>
      <c r="AA2742">
        <f ca="1" t="shared" si="85"/>
        <v>17</v>
      </c>
    </row>
    <row r="2743" spans="1:27">
      <c r="A2743" s="101">
        <v>21</v>
      </c>
      <c r="B2743" s="89" t="str">
        <f t="shared" si="84"/>
        <v>451229200512282414</v>
      </c>
      <c r="C2743" s="89" t="s">
        <v>394</v>
      </c>
      <c r="D2743" s="102" t="s">
        <v>10862</v>
      </c>
      <c r="E2743" s="102" t="s">
        <v>24</v>
      </c>
      <c r="F2743" s="103" t="s">
        <v>20178</v>
      </c>
      <c r="G2743" s="103" t="s">
        <v>21519</v>
      </c>
      <c r="H2743" s="104" t="s">
        <v>10861</v>
      </c>
      <c r="I2743" s="103" t="s">
        <v>27</v>
      </c>
      <c r="J2743" s="103" t="s">
        <v>30</v>
      </c>
      <c r="K2743" s="103" t="s">
        <v>30</v>
      </c>
      <c r="L2743" s="103" t="s">
        <v>30</v>
      </c>
      <c r="M2743" s="103" t="s">
        <v>30</v>
      </c>
      <c r="N2743" s="103" t="s">
        <v>30</v>
      </c>
      <c r="O2743" s="103" t="s">
        <v>27</v>
      </c>
      <c r="P2743" s="103" t="s">
        <v>1517</v>
      </c>
      <c r="Q2743" s="103" t="s">
        <v>10863</v>
      </c>
      <c r="R2743" s="105">
        <v>18077895052</v>
      </c>
      <c r="S2743" s="103" t="s">
        <v>1517</v>
      </c>
      <c r="T2743" s="103" t="s">
        <v>20191</v>
      </c>
      <c r="U2743" s="106" t="s">
        <v>20877</v>
      </c>
      <c r="V2743" s="105" t="s">
        <v>21238</v>
      </c>
      <c r="W2743" s="107" t="s">
        <v>394</v>
      </c>
      <c r="X2743" t="s">
        <v>3714</v>
      </c>
      <c r="AA2743">
        <f ca="1" t="shared" si="85"/>
        <v>15</v>
      </c>
    </row>
    <row r="2744" spans="1:27">
      <c r="A2744" s="101">
        <v>22</v>
      </c>
      <c r="B2744" s="89" t="str">
        <f t="shared" si="84"/>
        <v>452731200405041826</v>
      </c>
      <c r="C2744" s="89" t="s">
        <v>394</v>
      </c>
      <c r="D2744" s="102" t="s">
        <v>10865</v>
      </c>
      <c r="E2744" s="102" t="s">
        <v>143</v>
      </c>
      <c r="F2744" s="103" t="s">
        <v>20131</v>
      </c>
      <c r="G2744" s="103" t="s">
        <v>20608</v>
      </c>
      <c r="H2744" s="104" t="s">
        <v>10864</v>
      </c>
      <c r="I2744" s="103" t="s">
        <v>30</v>
      </c>
      <c r="J2744" s="103" t="s">
        <v>30</v>
      </c>
      <c r="K2744" s="103" t="s">
        <v>27</v>
      </c>
      <c r="L2744" s="103" t="s">
        <v>30</v>
      </c>
      <c r="M2744" s="103" t="s">
        <v>30</v>
      </c>
      <c r="N2744" s="103" t="s">
        <v>30</v>
      </c>
      <c r="O2744" s="103" t="s">
        <v>27</v>
      </c>
      <c r="P2744" s="103" t="s">
        <v>1517</v>
      </c>
      <c r="Q2744" s="103" t="s">
        <v>10866</v>
      </c>
      <c r="R2744" s="105">
        <v>18776875109</v>
      </c>
      <c r="S2744" s="103" t="s">
        <v>1517</v>
      </c>
      <c r="T2744" s="103" t="s">
        <v>20208</v>
      </c>
      <c r="U2744" s="106" t="s">
        <v>20300</v>
      </c>
      <c r="V2744" s="105" t="s">
        <v>20301</v>
      </c>
      <c r="W2744" s="107" t="s">
        <v>394</v>
      </c>
      <c r="X2744" t="s">
        <v>419</v>
      </c>
      <c r="AA2744">
        <f ca="1" t="shared" si="85"/>
        <v>17</v>
      </c>
    </row>
    <row r="2745" spans="1:27">
      <c r="A2745" s="101">
        <v>23</v>
      </c>
      <c r="B2745" s="89" t="str">
        <f t="shared" si="84"/>
        <v>452731200407066621</v>
      </c>
      <c r="C2745" s="89" t="s">
        <v>394</v>
      </c>
      <c r="D2745" s="102" t="s">
        <v>10868</v>
      </c>
      <c r="E2745" s="102" t="s">
        <v>143</v>
      </c>
      <c r="F2745" s="103" t="s">
        <v>20131</v>
      </c>
      <c r="G2745" s="103" t="s">
        <v>20271</v>
      </c>
      <c r="H2745" s="104" t="s">
        <v>10867</v>
      </c>
      <c r="I2745" s="103" t="s">
        <v>30</v>
      </c>
      <c r="J2745" s="103" t="s">
        <v>30</v>
      </c>
      <c r="K2745" s="103" t="s">
        <v>30</v>
      </c>
      <c r="L2745" s="103" t="s">
        <v>30</v>
      </c>
      <c r="M2745" s="103" t="s">
        <v>30</v>
      </c>
      <c r="N2745" s="103" t="s">
        <v>30</v>
      </c>
      <c r="O2745" s="103" t="s">
        <v>27</v>
      </c>
      <c r="P2745" s="103" t="s">
        <v>1517</v>
      </c>
      <c r="Q2745" s="103" t="s">
        <v>10869</v>
      </c>
      <c r="R2745" s="105">
        <v>13407751702</v>
      </c>
      <c r="S2745" s="103" t="s">
        <v>1517</v>
      </c>
      <c r="T2745" s="103" t="s">
        <v>20894</v>
      </c>
      <c r="U2745" s="106" t="s">
        <v>20894</v>
      </c>
      <c r="V2745" s="105">
        <v>0</v>
      </c>
      <c r="W2745" s="107" t="s">
        <v>394</v>
      </c>
      <c r="X2745" t="s">
        <v>18025</v>
      </c>
      <c r="AA2745">
        <f ca="1" t="shared" si="85"/>
        <v>17</v>
      </c>
    </row>
    <row r="2746" spans="1:27">
      <c r="A2746" s="101">
        <v>24</v>
      </c>
      <c r="B2746" s="89" t="str">
        <f t="shared" si="84"/>
        <v>45122920011015361X</v>
      </c>
      <c r="C2746" s="89" t="s">
        <v>394</v>
      </c>
      <c r="D2746" s="102" t="s">
        <v>10871</v>
      </c>
      <c r="E2746" s="102" t="s">
        <v>24</v>
      </c>
      <c r="F2746" s="103" t="s">
        <v>20178</v>
      </c>
      <c r="G2746" s="103" t="s">
        <v>20236</v>
      </c>
      <c r="H2746" s="104" t="s">
        <v>10870</v>
      </c>
      <c r="I2746" s="103" t="s">
        <v>27</v>
      </c>
      <c r="J2746" s="103" t="s">
        <v>30</v>
      </c>
      <c r="K2746" s="103" t="s">
        <v>30</v>
      </c>
      <c r="L2746" s="103" t="s">
        <v>30</v>
      </c>
      <c r="M2746" s="103" t="s">
        <v>30</v>
      </c>
      <c r="N2746" s="103" t="s">
        <v>30</v>
      </c>
      <c r="O2746" s="103" t="s">
        <v>27</v>
      </c>
      <c r="P2746" s="103" t="s">
        <v>1517</v>
      </c>
      <c r="Q2746" s="103" t="s">
        <v>10873</v>
      </c>
      <c r="R2746" s="105">
        <v>18176483385</v>
      </c>
      <c r="S2746" s="103" t="s">
        <v>1517</v>
      </c>
      <c r="T2746" s="103" t="s">
        <v>20158</v>
      </c>
      <c r="U2746" s="106" t="s">
        <v>20313</v>
      </c>
      <c r="V2746" s="105" t="s">
        <v>22763</v>
      </c>
      <c r="W2746" s="107" t="s">
        <v>394</v>
      </c>
      <c r="X2746" t="s">
        <v>19370</v>
      </c>
      <c r="AA2746">
        <f ca="1" t="shared" si="85"/>
        <v>19</v>
      </c>
    </row>
    <row r="2747" spans="1:27">
      <c r="A2747" s="101">
        <v>25</v>
      </c>
      <c r="B2747" s="89" t="str">
        <f t="shared" si="84"/>
        <v>452731200406165732</v>
      </c>
      <c r="C2747" s="89" t="s">
        <v>394</v>
      </c>
      <c r="D2747" s="102" t="s">
        <v>10875</v>
      </c>
      <c r="E2747" s="102" t="s">
        <v>24</v>
      </c>
      <c r="F2747" s="103" t="s">
        <v>20131</v>
      </c>
      <c r="G2747" s="103" t="s">
        <v>21826</v>
      </c>
      <c r="H2747" s="104" t="s">
        <v>10874</v>
      </c>
      <c r="I2747" s="103" t="s">
        <v>30</v>
      </c>
      <c r="J2747" s="103" t="s">
        <v>30</v>
      </c>
      <c r="K2747" s="103" t="s">
        <v>30</v>
      </c>
      <c r="L2747" s="103" t="s">
        <v>30</v>
      </c>
      <c r="M2747" s="103" t="s">
        <v>30</v>
      </c>
      <c r="N2747" s="103" t="s">
        <v>30</v>
      </c>
      <c r="O2747" s="103" t="s">
        <v>27</v>
      </c>
      <c r="P2747" s="103" t="s">
        <v>1517</v>
      </c>
      <c r="Q2747" s="103" t="s">
        <v>10876</v>
      </c>
      <c r="R2747" s="105">
        <v>18407780987</v>
      </c>
      <c r="S2747" s="103" t="s">
        <v>1517</v>
      </c>
      <c r="T2747" s="103" t="s">
        <v>1517</v>
      </c>
      <c r="U2747" s="106" t="s">
        <v>20593</v>
      </c>
      <c r="V2747" s="105" t="s">
        <v>21409</v>
      </c>
      <c r="W2747" s="107" t="s">
        <v>394</v>
      </c>
      <c r="X2747" t="s">
        <v>18026</v>
      </c>
      <c r="AA2747">
        <f ca="1" t="shared" si="85"/>
        <v>17</v>
      </c>
    </row>
    <row r="2748" spans="1:27">
      <c r="A2748" s="101">
        <v>26</v>
      </c>
      <c r="B2748" s="89" t="str">
        <f t="shared" si="84"/>
        <v>451229200305102142</v>
      </c>
      <c r="C2748" s="89" t="s">
        <v>394</v>
      </c>
      <c r="D2748" s="102" t="s">
        <v>10878</v>
      </c>
      <c r="E2748" s="102" t="s">
        <v>143</v>
      </c>
      <c r="F2748" s="103" t="s">
        <v>20178</v>
      </c>
      <c r="G2748" s="103" t="s">
        <v>20172</v>
      </c>
      <c r="H2748" s="104" t="s">
        <v>10877</v>
      </c>
      <c r="I2748" s="103" t="s">
        <v>27</v>
      </c>
      <c r="J2748" s="103" t="s">
        <v>30</v>
      </c>
      <c r="K2748" s="103" t="s">
        <v>30</v>
      </c>
      <c r="L2748" s="103" t="s">
        <v>30</v>
      </c>
      <c r="M2748" s="103" t="s">
        <v>30</v>
      </c>
      <c r="N2748" s="103" t="s">
        <v>30</v>
      </c>
      <c r="O2748" s="103" t="s">
        <v>27</v>
      </c>
      <c r="P2748" s="103" t="s">
        <v>1517</v>
      </c>
      <c r="Q2748" s="103" t="s">
        <v>10879</v>
      </c>
      <c r="R2748" s="105">
        <v>19148600173</v>
      </c>
      <c r="S2748" s="103" t="s">
        <v>1517</v>
      </c>
      <c r="T2748" s="103" t="s">
        <v>20240</v>
      </c>
      <c r="U2748" s="106" t="s">
        <v>20533</v>
      </c>
      <c r="V2748" s="105" t="s">
        <v>22198</v>
      </c>
      <c r="W2748" s="107" t="s">
        <v>394</v>
      </c>
      <c r="X2748" t="s">
        <v>8488</v>
      </c>
      <c r="AA2748">
        <f ca="1" t="shared" si="85"/>
        <v>18</v>
      </c>
    </row>
    <row r="2749" spans="1:27">
      <c r="A2749" s="101">
        <v>27</v>
      </c>
      <c r="B2749" s="89" t="str">
        <f t="shared" si="84"/>
        <v>450124200311192731</v>
      </c>
      <c r="C2749" s="89" t="s">
        <v>394</v>
      </c>
      <c r="D2749" s="102" t="s">
        <v>10883</v>
      </c>
      <c r="E2749" s="102" t="s">
        <v>24</v>
      </c>
      <c r="F2749" s="103" t="s">
        <v>20131</v>
      </c>
      <c r="G2749" s="103" t="s">
        <v>20423</v>
      </c>
      <c r="H2749" s="104" t="s">
        <v>10882</v>
      </c>
      <c r="I2749" s="103" t="s">
        <v>30</v>
      </c>
      <c r="J2749" s="103" t="s">
        <v>30</v>
      </c>
      <c r="K2749" s="103" t="s">
        <v>30</v>
      </c>
      <c r="L2749" s="103" t="s">
        <v>30</v>
      </c>
      <c r="M2749" s="103" t="s">
        <v>30</v>
      </c>
      <c r="N2749" s="103" t="s">
        <v>30</v>
      </c>
      <c r="O2749" s="103" t="s">
        <v>27</v>
      </c>
      <c r="P2749" s="103" t="s">
        <v>20253</v>
      </c>
      <c r="Q2749" s="103" t="s">
        <v>10885</v>
      </c>
      <c r="R2749" s="105">
        <v>13557181806</v>
      </c>
      <c r="S2749" s="103" t="s">
        <v>20253</v>
      </c>
      <c r="T2749" s="103" t="s">
        <v>20522</v>
      </c>
      <c r="U2749" s="106" t="s">
        <v>20585</v>
      </c>
      <c r="V2749" s="105" t="s">
        <v>21968</v>
      </c>
      <c r="W2749" s="107" t="s">
        <v>394</v>
      </c>
      <c r="X2749" t="s">
        <v>10884</v>
      </c>
      <c r="AA2749">
        <f ca="1" t="shared" si="85"/>
        <v>17</v>
      </c>
    </row>
    <row r="2750" spans="1:27">
      <c r="A2750" s="101">
        <v>28</v>
      </c>
      <c r="B2750" s="89" t="str">
        <f t="shared" si="84"/>
        <v>452731200403140310</v>
      </c>
      <c r="C2750" s="89" t="s">
        <v>394</v>
      </c>
      <c r="D2750" s="102" t="s">
        <v>10887</v>
      </c>
      <c r="E2750" s="102" t="s">
        <v>24</v>
      </c>
      <c r="F2750" s="103" t="s">
        <v>20178</v>
      </c>
      <c r="G2750" s="103" t="s">
        <v>20707</v>
      </c>
      <c r="H2750" s="104" t="s">
        <v>10886</v>
      </c>
      <c r="I2750" s="103" t="s">
        <v>27</v>
      </c>
      <c r="J2750" s="103" t="s">
        <v>30</v>
      </c>
      <c r="K2750" s="103" t="s">
        <v>30</v>
      </c>
      <c r="L2750" s="103" t="s">
        <v>30</v>
      </c>
      <c r="M2750" s="103" t="s">
        <v>30</v>
      </c>
      <c r="N2750" s="103" t="s">
        <v>30</v>
      </c>
      <c r="O2750" s="103" t="s">
        <v>27</v>
      </c>
      <c r="P2750" s="103" t="s">
        <v>1517</v>
      </c>
      <c r="Q2750" s="103" t="s">
        <v>10889</v>
      </c>
      <c r="R2750" s="105">
        <v>15777809490</v>
      </c>
      <c r="S2750" s="103" t="s">
        <v>1517</v>
      </c>
      <c r="T2750" s="103" t="s">
        <v>20280</v>
      </c>
      <c r="U2750" s="106" t="s">
        <v>20857</v>
      </c>
      <c r="V2750" s="105" t="s">
        <v>21910</v>
      </c>
      <c r="W2750" s="107" t="s">
        <v>394</v>
      </c>
      <c r="X2750" t="s">
        <v>10888</v>
      </c>
      <c r="AA2750">
        <f ca="1" t="shared" si="85"/>
        <v>17</v>
      </c>
    </row>
    <row r="2751" spans="1:27">
      <c r="A2751" s="101">
        <v>29</v>
      </c>
      <c r="B2751" s="89" t="str">
        <f t="shared" si="84"/>
        <v>45102220030116333X</v>
      </c>
      <c r="C2751" s="89" t="s">
        <v>394</v>
      </c>
      <c r="D2751" s="102" t="s">
        <v>10891</v>
      </c>
      <c r="E2751" s="102" t="s">
        <v>24</v>
      </c>
      <c r="F2751" s="103" t="s">
        <v>20131</v>
      </c>
      <c r="G2751" s="103" t="s">
        <v>20157</v>
      </c>
      <c r="H2751" s="104" t="s">
        <v>10890</v>
      </c>
      <c r="I2751" s="103" t="s">
        <v>30</v>
      </c>
      <c r="J2751" s="103" t="s">
        <v>30</v>
      </c>
      <c r="K2751" s="103" t="s">
        <v>27</v>
      </c>
      <c r="L2751" s="103" t="s">
        <v>27</v>
      </c>
      <c r="M2751" s="103" t="s">
        <v>30</v>
      </c>
      <c r="N2751" s="103" t="s">
        <v>30</v>
      </c>
      <c r="O2751" s="103" t="s">
        <v>27</v>
      </c>
      <c r="P2751" s="103" t="s">
        <v>13129</v>
      </c>
      <c r="Q2751" s="103" t="s">
        <v>10893</v>
      </c>
      <c r="R2751" s="105">
        <v>18877840207</v>
      </c>
      <c r="S2751" s="103" t="s">
        <v>21332</v>
      </c>
      <c r="T2751" s="103" t="s">
        <v>22764</v>
      </c>
      <c r="U2751" s="106" t="s">
        <v>22765</v>
      </c>
      <c r="V2751" s="105" t="s">
        <v>22766</v>
      </c>
      <c r="W2751" s="107" t="s">
        <v>394</v>
      </c>
      <c r="X2751" t="s">
        <v>10892</v>
      </c>
      <c r="AA2751">
        <f ca="1" t="shared" si="85"/>
        <v>18</v>
      </c>
    </row>
    <row r="2752" spans="1:27">
      <c r="A2752" s="101">
        <v>30</v>
      </c>
      <c r="B2752" s="89" t="str">
        <f t="shared" si="84"/>
        <v>452731200312114838</v>
      </c>
      <c r="C2752" s="89" t="s">
        <v>394</v>
      </c>
      <c r="D2752" s="102" t="s">
        <v>10895</v>
      </c>
      <c r="E2752" s="102" t="s">
        <v>24</v>
      </c>
      <c r="F2752" s="103" t="s">
        <v>20131</v>
      </c>
      <c r="G2752" s="103" t="s">
        <v>20433</v>
      </c>
      <c r="H2752" s="104" t="s">
        <v>10894</v>
      </c>
      <c r="I2752" s="103" t="s">
        <v>30</v>
      </c>
      <c r="J2752" s="103" t="s">
        <v>30</v>
      </c>
      <c r="K2752" s="103" t="s">
        <v>30</v>
      </c>
      <c r="L2752" s="103" t="s">
        <v>30</v>
      </c>
      <c r="M2752" s="103" t="s">
        <v>30</v>
      </c>
      <c r="N2752" s="103" t="s">
        <v>30</v>
      </c>
      <c r="O2752" s="103" t="s">
        <v>27</v>
      </c>
      <c r="P2752" s="103" t="s">
        <v>1517</v>
      </c>
      <c r="Q2752" s="103" t="s">
        <v>10897</v>
      </c>
      <c r="R2752" s="105">
        <v>18070861007</v>
      </c>
      <c r="S2752" s="103" t="s">
        <v>1517</v>
      </c>
      <c r="T2752" s="103" t="s">
        <v>22487</v>
      </c>
      <c r="U2752" s="106" t="s">
        <v>22216</v>
      </c>
      <c r="V2752" s="105">
        <v>0</v>
      </c>
      <c r="W2752" s="107" t="s">
        <v>394</v>
      </c>
      <c r="X2752" t="s">
        <v>22767</v>
      </c>
      <c r="AA2752">
        <f ca="1" t="shared" si="85"/>
        <v>17</v>
      </c>
    </row>
    <row r="2753" spans="1:27">
      <c r="A2753" s="101">
        <v>31</v>
      </c>
      <c r="B2753" s="89" t="str">
        <f t="shared" si="84"/>
        <v>452731200304144826</v>
      </c>
      <c r="C2753" s="89" t="s">
        <v>394</v>
      </c>
      <c r="D2753" s="102" t="s">
        <v>19372</v>
      </c>
      <c r="E2753" s="102" t="s">
        <v>143</v>
      </c>
      <c r="F2753" s="103" t="s">
        <v>20131</v>
      </c>
      <c r="G2753" s="103" t="s">
        <v>20154</v>
      </c>
      <c r="H2753" s="104" t="s">
        <v>19371</v>
      </c>
      <c r="I2753" s="103" t="s">
        <v>30</v>
      </c>
      <c r="J2753" s="103" t="s">
        <v>30</v>
      </c>
      <c r="K2753" s="103" t="s">
        <v>30</v>
      </c>
      <c r="L2753" s="103" t="s">
        <v>30</v>
      </c>
      <c r="M2753" s="103" t="s">
        <v>30</v>
      </c>
      <c r="N2753" s="103" t="s">
        <v>30</v>
      </c>
      <c r="O2753" s="103" t="s">
        <v>27</v>
      </c>
      <c r="P2753" s="103" t="s">
        <v>1517</v>
      </c>
      <c r="Q2753" s="103" t="s">
        <v>19374</v>
      </c>
      <c r="R2753" s="105">
        <v>18877842139</v>
      </c>
      <c r="S2753" s="103" t="s">
        <v>1517</v>
      </c>
      <c r="T2753" s="103" t="s">
        <v>1517</v>
      </c>
      <c r="U2753" s="106" t="s">
        <v>20826</v>
      </c>
      <c r="V2753" s="105" t="s">
        <v>22768</v>
      </c>
      <c r="W2753" s="107" t="s">
        <v>394</v>
      </c>
      <c r="X2753" t="s">
        <v>19373</v>
      </c>
      <c r="AA2753">
        <f ca="1" t="shared" si="85"/>
        <v>18</v>
      </c>
    </row>
    <row r="2754" spans="1:27">
      <c r="A2754" s="101">
        <v>32</v>
      </c>
      <c r="B2754" s="89" t="str">
        <f t="shared" si="84"/>
        <v>451229200206132733</v>
      </c>
      <c r="C2754" s="89" t="s">
        <v>394</v>
      </c>
      <c r="D2754" s="102" t="s">
        <v>10899</v>
      </c>
      <c r="E2754" s="102" t="s">
        <v>24</v>
      </c>
      <c r="F2754" s="103" t="s">
        <v>20178</v>
      </c>
      <c r="G2754" s="103" t="s">
        <v>20190</v>
      </c>
      <c r="H2754" s="104" t="s">
        <v>10898</v>
      </c>
      <c r="I2754" s="103" t="s">
        <v>30</v>
      </c>
      <c r="J2754" s="103" t="s">
        <v>30</v>
      </c>
      <c r="K2754" s="103" t="s">
        <v>27</v>
      </c>
      <c r="L2754" s="103" t="s">
        <v>30</v>
      </c>
      <c r="M2754" s="103" t="s">
        <v>30</v>
      </c>
      <c r="N2754" s="103" t="s">
        <v>30</v>
      </c>
      <c r="O2754" s="103" t="s">
        <v>27</v>
      </c>
      <c r="P2754" s="103" t="s">
        <v>1517</v>
      </c>
      <c r="Q2754" s="103" t="s">
        <v>10900</v>
      </c>
      <c r="R2754" s="105">
        <v>15220879518</v>
      </c>
      <c r="S2754" s="103" t="s">
        <v>1517</v>
      </c>
      <c r="T2754" s="103" t="s">
        <v>20277</v>
      </c>
      <c r="U2754" s="106" t="s">
        <v>21126</v>
      </c>
      <c r="V2754" s="105" t="s">
        <v>21015</v>
      </c>
      <c r="W2754" s="107" t="s">
        <v>394</v>
      </c>
      <c r="X2754" t="s">
        <v>7704</v>
      </c>
      <c r="AA2754">
        <f ca="1" t="shared" si="85"/>
        <v>19</v>
      </c>
    </row>
    <row r="2755" spans="1:27">
      <c r="A2755" s="101">
        <v>33</v>
      </c>
      <c r="B2755" s="89" t="str">
        <f t="shared" ref="B2755:B2818" si="86">H2755</f>
        <v>451229200206202113</v>
      </c>
      <c r="C2755" s="89" t="s">
        <v>394</v>
      </c>
      <c r="D2755" s="102" t="s">
        <v>10902</v>
      </c>
      <c r="E2755" s="102" t="s">
        <v>24</v>
      </c>
      <c r="F2755" s="103" t="s">
        <v>20178</v>
      </c>
      <c r="G2755" s="103" t="s">
        <v>20190</v>
      </c>
      <c r="H2755" s="104" t="s">
        <v>10901</v>
      </c>
      <c r="I2755" s="103" t="s">
        <v>27</v>
      </c>
      <c r="J2755" s="103" t="s">
        <v>30</v>
      </c>
      <c r="K2755" s="103" t="s">
        <v>30</v>
      </c>
      <c r="L2755" s="103" t="s">
        <v>30</v>
      </c>
      <c r="M2755" s="103" t="s">
        <v>27</v>
      </c>
      <c r="N2755" s="103" t="s">
        <v>30</v>
      </c>
      <c r="O2755" s="103" t="s">
        <v>27</v>
      </c>
      <c r="P2755" s="103" t="s">
        <v>1517</v>
      </c>
      <c r="Q2755" s="103" t="s">
        <v>10904</v>
      </c>
      <c r="R2755" s="105">
        <v>17807833191</v>
      </c>
      <c r="S2755" s="103" t="s">
        <v>1517</v>
      </c>
      <c r="T2755" s="103" t="s">
        <v>20240</v>
      </c>
      <c r="U2755" s="106" t="s">
        <v>20417</v>
      </c>
      <c r="V2755" s="105" t="s">
        <v>21106</v>
      </c>
      <c r="W2755" s="107" t="s">
        <v>394</v>
      </c>
      <c r="X2755" t="s">
        <v>10903</v>
      </c>
      <c r="AA2755">
        <f ca="1" t="shared" si="85"/>
        <v>19</v>
      </c>
    </row>
    <row r="2756" spans="1:27">
      <c r="A2756" s="101">
        <v>34</v>
      </c>
      <c r="B2756" s="89" t="str">
        <f t="shared" si="86"/>
        <v>452731200305062718</v>
      </c>
      <c r="C2756" s="89" t="s">
        <v>394</v>
      </c>
      <c r="D2756" s="102" t="s">
        <v>10906</v>
      </c>
      <c r="E2756" s="102" t="s">
        <v>24</v>
      </c>
      <c r="F2756" s="103" t="s">
        <v>20178</v>
      </c>
      <c r="G2756" s="103" t="s">
        <v>20172</v>
      </c>
      <c r="H2756" s="104" t="s">
        <v>10905</v>
      </c>
      <c r="I2756" s="103" t="s">
        <v>30</v>
      </c>
      <c r="J2756" s="103" t="s">
        <v>30</v>
      </c>
      <c r="K2756" s="103" t="s">
        <v>30</v>
      </c>
      <c r="L2756" s="103" t="s">
        <v>30</v>
      </c>
      <c r="M2756" s="103" t="s">
        <v>30</v>
      </c>
      <c r="N2756" s="103" t="s">
        <v>30</v>
      </c>
      <c r="O2756" s="103" t="s">
        <v>27</v>
      </c>
      <c r="P2756" s="103" t="s">
        <v>1517</v>
      </c>
      <c r="Q2756" s="103" t="s">
        <v>10908</v>
      </c>
      <c r="R2756" s="105">
        <v>15078601873</v>
      </c>
      <c r="S2756" s="103" t="s">
        <v>1517</v>
      </c>
      <c r="T2756" s="103" t="s">
        <v>20277</v>
      </c>
      <c r="U2756" s="106" t="s">
        <v>20821</v>
      </c>
      <c r="V2756" s="105">
        <v>0</v>
      </c>
      <c r="W2756" s="107" t="s">
        <v>394</v>
      </c>
      <c r="X2756" t="s">
        <v>19375</v>
      </c>
      <c r="AA2756">
        <f ca="1" t="shared" ref="AA2756:AA2819" si="87">DATEDIF(TEXT(MID(H2756,7,8),"00-00-00"),TODAY(),"y")</f>
        <v>18</v>
      </c>
    </row>
    <row r="2757" spans="1:27">
      <c r="A2757" s="101">
        <v>35</v>
      </c>
      <c r="B2757" s="89" t="str">
        <f t="shared" si="86"/>
        <v>451229200308185713</v>
      </c>
      <c r="C2757" s="89" t="s">
        <v>394</v>
      </c>
      <c r="D2757" s="102" t="s">
        <v>10910</v>
      </c>
      <c r="E2757" s="102" t="s">
        <v>24</v>
      </c>
      <c r="F2757" s="103" t="s">
        <v>20131</v>
      </c>
      <c r="G2757" s="103" t="s">
        <v>20163</v>
      </c>
      <c r="H2757" s="104" t="s">
        <v>10909</v>
      </c>
      <c r="I2757" s="103" t="s">
        <v>30</v>
      </c>
      <c r="J2757" s="103" t="s">
        <v>30</v>
      </c>
      <c r="K2757" s="103" t="s">
        <v>30</v>
      </c>
      <c r="L2757" s="103" t="s">
        <v>30</v>
      </c>
      <c r="M2757" s="103" t="s">
        <v>30</v>
      </c>
      <c r="N2757" s="103" t="s">
        <v>30</v>
      </c>
      <c r="O2757" s="103" t="s">
        <v>27</v>
      </c>
      <c r="P2757" s="103" t="s">
        <v>1517</v>
      </c>
      <c r="Q2757" s="103" t="s">
        <v>10912</v>
      </c>
      <c r="R2757" s="105">
        <v>19177880784</v>
      </c>
      <c r="S2757" s="103" t="s">
        <v>1517</v>
      </c>
      <c r="T2757" s="103" t="s">
        <v>22769</v>
      </c>
      <c r="U2757" s="106" t="s">
        <v>22770</v>
      </c>
      <c r="V2757" s="105">
        <v>0</v>
      </c>
      <c r="W2757" s="107" t="s">
        <v>394</v>
      </c>
      <c r="X2757" t="s">
        <v>18029</v>
      </c>
      <c r="AA2757">
        <f ca="1" t="shared" si="87"/>
        <v>17</v>
      </c>
    </row>
    <row r="2758" spans="1:27">
      <c r="A2758" s="101">
        <v>36</v>
      </c>
      <c r="B2758" s="89" t="str">
        <f t="shared" si="86"/>
        <v>451229200507102124</v>
      </c>
      <c r="C2758" s="89" t="s">
        <v>394</v>
      </c>
      <c r="D2758" s="102" t="s">
        <v>10914</v>
      </c>
      <c r="E2758" s="102" t="s">
        <v>143</v>
      </c>
      <c r="F2758" s="103" t="s">
        <v>20178</v>
      </c>
      <c r="G2758" s="103" t="s">
        <v>21180</v>
      </c>
      <c r="H2758" s="104" t="s">
        <v>10913</v>
      </c>
      <c r="I2758" s="103" t="s">
        <v>27</v>
      </c>
      <c r="J2758" s="103" t="s">
        <v>30</v>
      </c>
      <c r="K2758" s="103" t="s">
        <v>30</v>
      </c>
      <c r="L2758" s="103" t="s">
        <v>30</v>
      </c>
      <c r="M2758" s="103" t="s">
        <v>30</v>
      </c>
      <c r="N2758" s="103" t="s">
        <v>30</v>
      </c>
      <c r="O2758" s="103" t="s">
        <v>27</v>
      </c>
      <c r="P2758" s="103" t="s">
        <v>1517</v>
      </c>
      <c r="Q2758" s="103" t="s">
        <v>8672</v>
      </c>
      <c r="R2758" s="105">
        <v>18178894921</v>
      </c>
      <c r="S2758" s="103" t="s">
        <v>1517</v>
      </c>
      <c r="T2758" s="103" t="s">
        <v>20240</v>
      </c>
      <c r="U2758" s="106" t="s">
        <v>20396</v>
      </c>
      <c r="V2758" s="105" t="s">
        <v>22341</v>
      </c>
      <c r="W2758" s="107" t="s">
        <v>394</v>
      </c>
      <c r="X2758" t="s">
        <v>8671</v>
      </c>
      <c r="AA2758">
        <f ca="1" t="shared" si="87"/>
        <v>16</v>
      </c>
    </row>
    <row r="2759" spans="1:27">
      <c r="A2759" s="101">
        <v>37</v>
      </c>
      <c r="B2759" s="89" t="str">
        <f t="shared" si="86"/>
        <v>45122920010320452X</v>
      </c>
      <c r="C2759" s="89" t="s">
        <v>394</v>
      </c>
      <c r="D2759" s="102" t="s">
        <v>10916</v>
      </c>
      <c r="E2759" s="102" t="s">
        <v>143</v>
      </c>
      <c r="F2759" s="103" t="s">
        <v>20131</v>
      </c>
      <c r="G2759" s="103" t="s">
        <v>20384</v>
      </c>
      <c r="H2759" s="104" t="s">
        <v>10915</v>
      </c>
      <c r="I2759" s="103" t="s">
        <v>27</v>
      </c>
      <c r="J2759" s="103" t="s">
        <v>30</v>
      </c>
      <c r="K2759" s="103" t="s">
        <v>30</v>
      </c>
      <c r="L2759" s="103" t="s">
        <v>30</v>
      </c>
      <c r="M2759" s="103" t="s">
        <v>30</v>
      </c>
      <c r="N2759" s="103" t="s">
        <v>30</v>
      </c>
      <c r="O2759" s="103" t="s">
        <v>27</v>
      </c>
      <c r="P2759" s="103" t="s">
        <v>1517</v>
      </c>
      <c r="Q2759" s="103" t="s">
        <v>10918</v>
      </c>
      <c r="R2759" s="105">
        <v>18077814568</v>
      </c>
      <c r="S2759" s="103" t="s">
        <v>1517</v>
      </c>
      <c r="T2759" s="103" t="s">
        <v>20211</v>
      </c>
      <c r="U2759" s="106" t="s">
        <v>20626</v>
      </c>
      <c r="V2759" s="105">
        <v>0</v>
      </c>
      <c r="W2759" s="107" t="s">
        <v>394</v>
      </c>
      <c r="X2759" t="s">
        <v>19376</v>
      </c>
      <c r="AA2759">
        <f ca="1" t="shared" si="87"/>
        <v>20</v>
      </c>
    </row>
    <row r="2760" spans="1:27">
      <c r="A2760" s="101">
        <v>38</v>
      </c>
      <c r="B2760" s="89" t="str">
        <f t="shared" si="86"/>
        <v>452731200402145718</v>
      </c>
      <c r="C2760" s="89" t="s">
        <v>394</v>
      </c>
      <c r="D2760" s="102" t="s">
        <v>10920</v>
      </c>
      <c r="E2760" s="102" t="s">
        <v>24</v>
      </c>
      <c r="F2760" s="103" t="s">
        <v>20131</v>
      </c>
      <c r="G2760" s="103" t="s">
        <v>20742</v>
      </c>
      <c r="H2760" s="104" t="s">
        <v>10919</v>
      </c>
      <c r="I2760" s="103" t="s">
        <v>30</v>
      </c>
      <c r="J2760" s="103" t="s">
        <v>30</v>
      </c>
      <c r="K2760" s="103" t="s">
        <v>30</v>
      </c>
      <c r="L2760" s="103" t="s">
        <v>30</v>
      </c>
      <c r="M2760" s="103" t="s">
        <v>30</v>
      </c>
      <c r="N2760" s="103" t="s">
        <v>30</v>
      </c>
      <c r="O2760" s="103" t="s">
        <v>27</v>
      </c>
      <c r="P2760" s="103" t="s">
        <v>1517</v>
      </c>
      <c r="Q2760" s="103" t="s">
        <v>10922</v>
      </c>
      <c r="R2760" s="105">
        <v>13217888236</v>
      </c>
      <c r="S2760" s="103" t="s">
        <v>1517</v>
      </c>
      <c r="T2760" s="103" t="s">
        <v>22771</v>
      </c>
      <c r="U2760" s="106" t="s">
        <v>22772</v>
      </c>
      <c r="V2760" s="105" t="s">
        <v>22773</v>
      </c>
      <c r="W2760" s="107" t="s">
        <v>394</v>
      </c>
      <c r="X2760" t="s">
        <v>10921</v>
      </c>
      <c r="AA2760">
        <f ca="1" t="shared" si="87"/>
        <v>17</v>
      </c>
    </row>
    <row r="2761" spans="1:27">
      <c r="A2761" s="101">
        <v>39</v>
      </c>
      <c r="B2761" s="89" t="str">
        <f t="shared" si="86"/>
        <v>452731200310044821</v>
      </c>
      <c r="C2761" s="89" t="s">
        <v>394</v>
      </c>
      <c r="D2761" s="102" t="s">
        <v>10924</v>
      </c>
      <c r="E2761" s="102" t="s">
        <v>143</v>
      </c>
      <c r="F2761" s="103" t="s">
        <v>20131</v>
      </c>
      <c r="G2761" s="103" t="s">
        <v>20307</v>
      </c>
      <c r="H2761" s="104" t="s">
        <v>10923</v>
      </c>
      <c r="I2761" s="103" t="s">
        <v>30</v>
      </c>
      <c r="J2761" s="103" t="s">
        <v>30</v>
      </c>
      <c r="K2761" s="103" t="s">
        <v>30</v>
      </c>
      <c r="L2761" s="103" t="s">
        <v>30</v>
      </c>
      <c r="M2761" s="103" t="s">
        <v>30</v>
      </c>
      <c r="N2761" s="103" t="s">
        <v>30</v>
      </c>
      <c r="O2761" s="103" t="s">
        <v>27</v>
      </c>
      <c r="P2761" s="103" t="s">
        <v>1517</v>
      </c>
      <c r="Q2761" s="103" t="s">
        <v>10926</v>
      </c>
      <c r="R2761" s="105">
        <v>13407754300</v>
      </c>
      <c r="S2761" s="103" t="s">
        <v>1517</v>
      </c>
      <c r="T2761" s="103" t="s">
        <v>20283</v>
      </c>
      <c r="U2761" s="106" t="s">
        <v>21675</v>
      </c>
      <c r="V2761" s="105">
        <v>0</v>
      </c>
      <c r="W2761" s="107" t="s">
        <v>394</v>
      </c>
      <c r="X2761" t="s">
        <v>18030</v>
      </c>
      <c r="AA2761">
        <f ca="1" t="shared" si="87"/>
        <v>17</v>
      </c>
    </row>
    <row r="2762" spans="1:27">
      <c r="A2762" s="101">
        <v>40</v>
      </c>
      <c r="B2762" s="89" t="str">
        <f t="shared" si="86"/>
        <v>451229200312241263</v>
      </c>
      <c r="C2762" s="89" t="s">
        <v>394</v>
      </c>
      <c r="D2762" s="102" t="s">
        <v>10928</v>
      </c>
      <c r="E2762" s="102" t="s">
        <v>143</v>
      </c>
      <c r="F2762" s="103" t="s">
        <v>20131</v>
      </c>
      <c r="G2762" s="103" t="s">
        <v>20433</v>
      </c>
      <c r="H2762" s="104" t="s">
        <v>10927</v>
      </c>
      <c r="I2762" s="103" t="s">
        <v>30</v>
      </c>
      <c r="J2762" s="103" t="s">
        <v>30</v>
      </c>
      <c r="K2762" s="103" t="s">
        <v>30</v>
      </c>
      <c r="L2762" s="103" t="s">
        <v>30</v>
      </c>
      <c r="M2762" s="103" t="s">
        <v>30</v>
      </c>
      <c r="N2762" s="103" t="s">
        <v>30</v>
      </c>
      <c r="O2762" s="103" t="s">
        <v>27</v>
      </c>
      <c r="P2762" s="103" t="s">
        <v>1517</v>
      </c>
      <c r="Q2762" s="103" t="s">
        <v>10929</v>
      </c>
      <c r="R2762" s="105">
        <v>13047886071</v>
      </c>
      <c r="S2762" s="103" t="s">
        <v>1517</v>
      </c>
      <c r="T2762" s="103" t="s">
        <v>20169</v>
      </c>
      <c r="U2762" s="106" t="s">
        <v>20246</v>
      </c>
      <c r="V2762" s="105" t="s">
        <v>20856</v>
      </c>
      <c r="W2762" s="107" t="s">
        <v>394</v>
      </c>
      <c r="X2762" t="s">
        <v>17747</v>
      </c>
      <c r="AA2762">
        <f ca="1" t="shared" si="87"/>
        <v>17</v>
      </c>
    </row>
    <row r="2763" spans="1:27">
      <c r="A2763" s="101">
        <v>41</v>
      </c>
      <c r="B2763" s="89" t="str">
        <f t="shared" si="86"/>
        <v>451229200409130324</v>
      </c>
      <c r="C2763" s="89" t="s">
        <v>394</v>
      </c>
      <c r="D2763" s="102" t="s">
        <v>10931</v>
      </c>
      <c r="E2763" s="102" t="s">
        <v>143</v>
      </c>
      <c r="F2763" s="103" t="s">
        <v>20131</v>
      </c>
      <c r="G2763" s="103" t="s">
        <v>20351</v>
      </c>
      <c r="H2763" s="104" t="s">
        <v>10930</v>
      </c>
      <c r="I2763" s="103" t="s">
        <v>27</v>
      </c>
      <c r="J2763" s="103" t="s">
        <v>30</v>
      </c>
      <c r="K2763" s="103" t="s">
        <v>27</v>
      </c>
      <c r="L2763" s="103" t="s">
        <v>30</v>
      </c>
      <c r="M2763" s="103" t="s">
        <v>30</v>
      </c>
      <c r="N2763" s="103" t="s">
        <v>30</v>
      </c>
      <c r="O2763" s="103" t="s">
        <v>27</v>
      </c>
      <c r="P2763" s="103" t="s">
        <v>1517</v>
      </c>
      <c r="Q2763" s="103" t="s">
        <v>10933</v>
      </c>
      <c r="R2763" s="105">
        <v>19127010529</v>
      </c>
      <c r="S2763" s="103" t="s">
        <v>1517</v>
      </c>
      <c r="T2763" s="103" t="s">
        <v>20280</v>
      </c>
      <c r="U2763" s="106" t="s">
        <v>20668</v>
      </c>
      <c r="V2763" s="105" t="s">
        <v>22774</v>
      </c>
      <c r="W2763" s="107" t="s">
        <v>394</v>
      </c>
      <c r="X2763" t="s">
        <v>22775</v>
      </c>
      <c r="AA2763">
        <f ca="1" t="shared" si="87"/>
        <v>16</v>
      </c>
    </row>
    <row r="2764" spans="1:27">
      <c r="A2764" s="101">
        <v>42</v>
      </c>
      <c r="B2764" s="89" t="str">
        <f t="shared" si="86"/>
        <v>452731200410045418</v>
      </c>
      <c r="C2764" s="89" t="s">
        <v>394</v>
      </c>
      <c r="D2764" s="102" t="s">
        <v>10935</v>
      </c>
      <c r="E2764" s="102" t="s">
        <v>24</v>
      </c>
      <c r="F2764" s="103" t="s">
        <v>20131</v>
      </c>
      <c r="G2764" s="103" t="s">
        <v>20412</v>
      </c>
      <c r="H2764" s="104" t="s">
        <v>10934</v>
      </c>
      <c r="I2764" s="103" t="s">
        <v>30</v>
      </c>
      <c r="J2764" s="103" t="s">
        <v>30</v>
      </c>
      <c r="K2764" s="103" t="s">
        <v>27</v>
      </c>
      <c r="L2764" s="103" t="s">
        <v>30</v>
      </c>
      <c r="M2764" s="103" t="s">
        <v>30</v>
      </c>
      <c r="N2764" s="103" t="s">
        <v>30</v>
      </c>
      <c r="O2764" s="103" t="s">
        <v>27</v>
      </c>
      <c r="P2764" s="103" t="s">
        <v>1517</v>
      </c>
      <c r="Q2764" s="103" t="s">
        <v>10937</v>
      </c>
      <c r="R2764" s="105">
        <v>13530534511</v>
      </c>
      <c r="S2764" s="103" t="s">
        <v>1517</v>
      </c>
      <c r="T2764" s="103" t="s">
        <v>1517</v>
      </c>
      <c r="U2764" s="106" t="s">
        <v>20272</v>
      </c>
      <c r="V2764" s="105" t="s">
        <v>22776</v>
      </c>
      <c r="W2764" s="107" t="s">
        <v>394</v>
      </c>
      <c r="X2764" t="s">
        <v>18031</v>
      </c>
      <c r="AA2764">
        <f ca="1" t="shared" si="87"/>
        <v>16</v>
      </c>
    </row>
    <row r="2765" spans="1:27">
      <c r="A2765" s="101">
        <v>43</v>
      </c>
      <c r="B2765" s="89" t="str">
        <f t="shared" si="86"/>
        <v>451229200205122728</v>
      </c>
      <c r="C2765" s="89" t="s">
        <v>394</v>
      </c>
      <c r="D2765" s="102" t="s">
        <v>10939</v>
      </c>
      <c r="E2765" s="102" t="s">
        <v>143</v>
      </c>
      <c r="F2765" s="103" t="s">
        <v>20178</v>
      </c>
      <c r="G2765" s="103" t="s">
        <v>20150</v>
      </c>
      <c r="H2765" s="104" t="s">
        <v>10938</v>
      </c>
      <c r="I2765" s="103" t="s">
        <v>27</v>
      </c>
      <c r="J2765" s="103" t="s">
        <v>27</v>
      </c>
      <c r="K2765" s="103" t="s">
        <v>27</v>
      </c>
      <c r="L2765" s="103" t="s">
        <v>30</v>
      </c>
      <c r="M2765" s="103" t="s">
        <v>30</v>
      </c>
      <c r="N2765" s="103" t="s">
        <v>27</v>
      </c>
      <c r="O2765" s="103" t="s">
        <v>27</v>
      </c>
      <c r="P2765" s="103" t="s">
        <v>1517</v>
      </c>
      <c r="Q2765" s="103" t="s">
        <v>10940</v>
      </c>
      <c r="R2765" s="105">
        <v>18707785611</v>
      </c>
      <c r="S2765" s="103" t="s">
        <v>1517</v>
      </c>
      <c r="T2765" s="103" t="s">
        <v>20277</v>
      </c>
      <c r="U2765" s="106" t="s">
        <v>20434</v>
      </c>
      <c r="V2765" s="105" t="s">
        <v>21584</v>
      </c>
      <c r="W2765" s="107" t="s">
        <v>394</v>
      </c>
      <c r="X2765" t="s">
        <v>2754</v>
      </c>
      <c r="AA2765">
        <f ca="1" t="shared" si="87"/>
        <v>19</v>
      </c>
    </row>
    <row r="2766" spans="1:27">
      <c r="A2766" s="101">
        <v>44</v>
      </c>
      <c r="B2766" s="89" t="str">
        <f t="shared" si="86"/>
        <v>45273120040130481x</v>
      </c>
      <c r="C2766" s="89" t="s">
        <v>394</v>
      </c>
      <c r="D2766" s="102" t="s">
        <v>10942</v>
      </c>
      <c r="E2766" s="102" t="s">
        <v>24</v>
      </c>
      <c r="F2766" s="103" t="s">
        <v>20131</v>
      </c>
      <c r="G2766" s="103" t="s">
        <v>20232</v>
      </c>
      <c r="H2766" s="104" t="s">
        <v>10941</v>
      </c>
      <c r="I2766" s="103" t="s">
        <v>27</v>
      </c>
      <c r="J2766" s="103" t="s">
        <v>30</v>
      </c>
      <c r="K2766" s="103" t="s">
        <v>30</v>
      </c>
      <c r="L2766" s="103" t="s">
        <v>30</v>
      </c>
      <c r="M2766" s="103" t="s">
        <v>30</v>
      </c>
      <c r="N2766" s="103" t="s">
        <v>30</v>
      </c>
      <c r="O2766" s="103" t="s">
        <v>27</v>
      </c>
      <c r="P2766" s="103" t="s">
        <v>1517</v>
      </c>
      <c r="Q2766" s="103" t="s">
        <v>10944</v>
      </c>
      <c r="R2766" s="105">
        <v>17807833576</v>
      </c>
      <c r="S2766" s="103" t="s">
        <v>1517</v>
      </c>
      <c r="T2766" s="103" t="s">
        <v>20167</v>
      </c>
      <c r="U2766" s="106" t="s">
        <v>20352</v>
      </c>
      <c r="V2766" s="105" t="s">
        <v>21341</v>
      </c>
      <c r="W2766" s="107" t="s">
        <v>394</v>
      </c>
      <c r="X2766" t="s">
        <v>10943</v>
      </c>
      <c r="AA2766">
        <f ca="1" t="shared" si="87"/>
        <v>17</v>
      </c>
    </row>
    <row r="2767" spans="1:27">
      <c r="A2767" s="101">
        <v>45</v>
      </c>
      <c r="B2767" s="89" t="str">
        <f t="shared" si="86"/>
        <v>451229200105232428</v>
      </c>
      <c r="C2767" s="89" t="s">
        <v>394</v>
      </c>
      <c r="D2767" s="102" t="s">
        <v>10946</v>
      </c>
      <c r="E2767" s="102" t="s">
        <v>143</v>
      </c>
      <c r="F2767" s="103" t="s">
        <v>20178</v>
      </c>
      <c r="G2767" s="103" t="s">
        <v>20317</v>
      </c>
      <c r="H2767" s="104" t="s">
        <v>10945</v>
      </c>
      <c r="I2767" s="103" t="s">
        <v>27</v>
      </c>
      <c r="J2767" s="103" t="s">
        <v>30</v>
      </c>
      <c r="K2767" s="103" t="s">
        <v>30</v>
      </c>
      <c r="L2767" s="103" t="s">
        <v>30</v>
      </c>
      <c r="M2767" s="103" t="s">
        <v>30</v>
      </c>
      <c r="N2767" s="103" t="s">
        <v>30</v>
      </c>
      <c r="O2767" s="103" t="s">
        <v>27</v>
      </c>
      <c r="P2767" s="103" t="s">
        <v>1517</v>
      </c>
      <c r="Q2767" s="103" t="s">
        <v>10948</v>
      </c>
      <c r="R2767" s="105">
        <v>18176149479</v>
      </c>
      <c r="S2767" s="103" t="s">
        <v>1517</v>
      </c>
      <c r="T2767" s="103" t="s">
        <v>20191</v>
      </c>
      <c r="U2767" s="106" t="s">
        <v>20466</v>
      </c>
      <c r="V2767" s="105" t="s">
        <v>22777</v>
      </c>
      <c r="W2767" s="107" t="s">
        <v>394</v>
      </c>
      <c r="X2767" t="s">
        <v>10947</v>
      </c>
      <c r="AA2767">
        <f ca="1" t="shared" si="87"/>
        <v>20</v>
      </c>
    </row>
    <row r="2768" spans="1:27">
      <c r="A2768" s="101">
        <v>46</v>
      </c>
      <c r="B2768" s="89" t="str">
        <f t="shared" si="86"/>
        <v>451229200310152718</v>
      </c>
      <c r="C2768" s="89" t="s">
        <v>394</v>
      </c>
      <c r="D2768" s="102" t="s">
        <v>10950</v>
      </c>
      <c r="E2768" s="102" t="s">
        <v>24</v>
      </c>
      <c r="F2768" s="103" t="s">
        <v>20131</v>
      </c>
      <c r="G2768" s="103" t="s">
        <v>20307</v>
      </c>
      <c r="H2768" s="104" t="s">
        <v>10949</v>
      </c>
      <c r="I2768" s="103" t="s">
        <v>30</v>
      </c>
      <c r="J2768" s="103" t="s">
        <v>30</v>
      </c>
      <c r="K2768" s="103" t="s">
        <v>30</v>
      </c>
      <c r="L2768" s="103" t="s">
        <v>30</v>
      </c>
      <c r="M2768" s="103" t="s">
        <v>30</v>
      </c>
      <c r="N2768" s="103" t="s">
        <v>30</v>
      </c>
      <c r="O2768" s="103" t="s">
        <v>27</v>
      </c>
      <c r="P2768" s="103" t="s">
        <v>1517</v>
      </c>
      <c r="Q2768" s="103" t="s">
        <v>876</v>
      </c>
      <c r="R2768" s="105">
        <v>13877896702</v>
      </c>
      <c r="S2768" s="103" t="s">
        <v>1517</v>
      </c>
      <c r="T2768" s="103" t="s">
        <v>20277</v>
      </c>
      <c r="U2768" s="106" t="s">
        <v>21112</v>
      </c>
      <c r="V2768" s="105" t="s">
        <v>21059</v>
      </c>
      <c r="W2768" s="107" t="s">
        <v>394</v>
      </c>
      <c r="X2768" t="s">
        <v>875</v>
      </c>
      <c r="AA2768">
        <f ca="1" t="shared" si="87"/>
        <v>17</v>
      </c>
    </row>
    <row r="2769" spans="1:27">
      <c r="A2769" s="101">
        <v>47</v>
      </c>
      <c r="B2769" s="89" t="str">
        <f t="shared" si="86"/>
        <v>451229200801125124</v>
      </c>
      <c r="C2769" s="89" t="s">
        <v>394</v>
      </c>
      <c r="D2769" s="102" t="s">
        <v>10952</v>
      </c>
      <c r="E2769" s="102" t="s">
        <v>143</v>
      </c>
      <c r="F2769" s="103" t="s">
        <v>20131</v>
      </c>
      <c r="G2769" s="103" t="s">
        <v>22778</v>
      </c>
      <c r="H2769" s="104" t="s">
        <v>10951</v>
      </c>
      <c r="I2769" s="103" t="s">
        <v>30</v>
      </c>
      <c r="J2769" s="103" t="s">
        <v>30</v>
      </c>
      <c r="K2769" s="103" t="s">
        <v>27</v>
      </c>
      <c r="L2769" s="103" t="s">
        <v>30</v>
      </c>
      <c r="M2769" s="103" t="s">
        <v>30</v>
      </c>
      <c r="N2769" s="103" t="s">
        <v>30</v>
      </c>
      <c r="O2769" s="103" t="s">
        <v>27</v>
      </c>
      <c r="P2769" s="103" t="s">
        <v>1517</v>
      </c>
      <c r="Q2769" s="103" t="s">
        <v>10953</v>
      </c>
      <c r="R2769" s="105">
        <v>13549808177</v>
      </c>
      <c r="S2769" s="103" t="s">
        <v>1517</v>
      </c>
      <c r="T2769" s="103" t="s">
        <v>20164</v>
      </c>
      <c r="U2769" s="106" t="s">
        <v>20183</v>
      </c>
      <c r="V2769" s="105" t="s">
        <v>21561</v>
      </c>
      <c r="W2769" s="107" t="s">
        <v>394</v>
      </c>
      <c r="X2769" t="s">
        <v>4928</v>
      </c>
      <c r="AA2769">
        <f ca="1" t="shared" si="87"/>
        <v>13</v>
      </c>
    </row>
    <row r="2770" spans="1:27">
      <c r="A2770" s="101">
        <v>48</v>
      </c>
      <c r="B2770" s="89" t="str">
        <f t="shared" si="86"/>
        <v>45122920030225364X</v>
      </c>
      <c r="C2770" s="89" t="s">
        <v>394</v>
      </c>
      <c r="D2770" s="102" t="s">
        <v>10955</v>
      </c>
      <c r="E2770" s="102" t="s">
        <v>143</v>
      </c>
      <c r="F2770" s="103" t="s">
        <v>20178</v>
      </c>
      <c r="G2770" s="103" t="s">
        <v>20161</v>
      </c>
      <c r="H2770" s="104" t="s">
        <v>10954</v>
      </c>
      <c r="I2770" s="103" t="s">
        <v>30</v>
      </c>
      <c r="J2770" s="103" t="s">
        <v>30</v>
      </c>
      <c r="K2770" s="103" t="s">
        <v>30</v>
      </c>
      <c r="L2770" s="103" t="s">
        <v>30</v>
      </c>
      <c r="M2770" s="103" t="s">
        <v>30</v>
      </c>
      <c r="N2770" s="103" t="s">
        <v>30</v>
      </c>
      <c r="O2770" s="103" t="s">
        <v>27</v>
      </c>
      <c r="P2770" s="103" t="s">
        <v>1517</v>
      </c>
      <c r="Q2770" s="103" t="s">
        <v>2061</v>
      </c>
      <c r="R2770" s="105">
        <v>19807789445</v>
      </c>
      <c r="S2770" s="103" t="s">
        <v>1517</v>
      </c>
      <c r="T2770" s="103" t="s">
        <v>20158</v>
      </c>
      <c r="U2770" s="106" t="s">
        <v>20883</v>
      </c>
      <c r="V2770" s="105" t="s">
        <v>22779</v>
      </c>
      <c r="W2770" s="107" t="s">
        <v>394</v>
      </c>
      <c r="X2770" t="s">
        <v>19377</v>
      </c>
      <c r="AA2770">
        <f ca="1" t="shared" si="87"/>
        <v>18</v>
      </c>
    </row>
    <row r="2771" spans="1:27">
      <c r="A2771" s="101">
        <v>49</v>
      </c>
      <c r="B2771" s="89" t="str">
        <f t="shared" si="86"/>
        <v>452731200406194824</v>
      </c>
      <c r="C2771" s="89" t="s">
        <v>394</v>
      </c>
      <c r="D2771" s="102" t="s">
        <v>10958</v>
      </c>
      <c r="E2771" s="102" t="s">
        <v>143</v>
      </c>
      <c r="F2771" s="103" t="s">
        <v>20131</v>
      </c>
      <c r="G2771" s="103" t="s">
        <v>21826</v>
      </c>
      <c r="H2771" s="104" t="s">
        <v>10957</v>
      </c>
      <c r="I2771" s="103" t="s">
        <v>30</v>
      </c>
      <c r="J2771" s="103" t="s">
        <v>30</v>
      </c>
      <c r="K2771" s="103" t="s">
        <v>30</v>
      </c>
      <c r="L2771" s="103" t="s">
        <v>30</v>
      </c>
      <c r="M2771" s="103" t="s">
        <v>30</v>
      </c>
      <c r="N2771" s="103" t="s">
        <v>30</v>
      </c>
      <c r="O2771" s="103" t="s">
        <v>27</v>
      </c>
      <c r="P2771" s="103" t="s">
        <v>1517</v>
      </c>
      <c r="Q2771" s="103" t="s">
        <v>10959</v>
      </c>
      <c r="R2771" s="105">
        <v>18070811678</v>
      </c>
      <c r="S2771" s="103" t="s">
        <v>1517</v>
      </c>
      <c r="T2771" s="103" t="s">
        <v>1517</v>
      </c>
      <c r="U2771" s="106" t="s">
        <v>20628</v>
      </c>
      <c r="V2771" s="105" t="s">
        <v>21438</v>
      </c>
      <c r="W2771" s="107" t="s">
        <v>394</v>
      </c>
      <c r="X2771" t="s">
        <v>18032</v>
      </c>
      <c r="AA2771">
        <f ca="1" t="shared" si="87"/>
        <v>17</v>
      </c>
    </row>
    <row r="2772" spans="1:27">
      <c r="A2772" s="101">
        <v>50</v>
      </c>
      <c r="B2772" s="89" t="str">
        <f t="shared" si="86"/>
        <v>452731200408045427</v>
      </c>
      <c r="C2772" s="89" t="s">
        <v>394</v>
      </c>
      <c r="D2772" s="102" t="s">
        <v>10961</v>
      </c>
      <c r="E2772" s="102" t="s">
        <v>143</v>
      </c>
      <c r="F2772" s="103" t="s">
        <v>20131</v>
      </c>
      <c r="G2772" s="103" t="s">
        <v>20757</v>
      </c>
      <c r="H2772" s="104" t="s">
        <v>10960</v>
      </c>
      <c r="I2772" s="103" t="s">
        <v>30</v>
      </c>
      <c r="J2772" s="103" t="s">
        <v>27</v>
      </c>
      <c r="K2772" s="103" t="s">
        <v>27</v>
      </c>
      <c r="L2772" s="103" t="s">
        <v>30</v>
      </c>
      <c r="M2772" s="103" t="s">
        <v>30</v>
      </c>
      <c r="N2772" s="103" t="s">
        <v>30</v>
      </c>
      <c r="O2772" s="103" t="s">
        <v>27</v>
      </c>
      <c r="P2772" s="103" t="s">
        <v>1517</v>
      </c>
      <c r="Q2772" s="103" t="s">
        <v>10963</v>
      </c>
      <c r="R2772" s="105">
        <v>18070863279</v>
      </c>
      <c r="S2772" s="103" t="s">
        <v>1517</v>
      </c>
      <c r="T2772" s="103" t="s">
        <v>20144</v>
      </c>
      <c r="U2772" s="106" t="s">
        <v>20144</v>
      </c>
      <c r="V2772" s="105" t="s">
        <v>22780</v>
      </c>
      <c r="W2772" s="107" t="s">
        <v>394</v>
      </c>
      <c r="X2772" t="s">
        <v>10962</v>
      </c>
      <c r="AA2772">
        <f ca="1" t="shared" si="87"/>
        <v>17</v>
      </c>
    </row>
    <row r="2773" spans="1:27">
      <c r="A2773" s="101">
        <v>51</v>
      </c>
      <c r="B2773" s="89" t="str">
        <f t="shared" si="86"/>
        <v>451229200309075743</v>
      </c>
      <c r="C2773" s="89" t="s">
        <v>394</v>
      </c>
      <c r="D2773" s="102" t="s">
        <v>10965</v>
      </c>
      <c r="E2773" s="102" t="s">
        <v>143</v>
      </c>
      <c r="F2773" s="103" t="s">
        <v>20131</v>
      </c>
      <c r="G2773" s="103" t="s">
        <v>20168</v>
      </c>
      <c r="H2773" s="104" t="s">
        <v>10964</v>
      </c>
      <c r="I2773" s="103" t="s">
        <v>30</v>
      </c>
      <c r="J2773" s="103" t="s">
        <v>30</v>
      </c>
      <c r="K2773" s="103" t="s">
        <v>30</v>
      </c>
      <c r="L2773" s="103" t="s">
        <v>30</v>
      </c>
      <c r="M2773" s="103" t="s">
        <v>30</v>
      </c>
      <c r="N2773" s="103" t="s">
        <v>30</v>
      </c>
      <c r="O2773" s="103" t="s">
        <v>27</v>
      </c>
      <c r="P2773" s="103" t="s">
        <v>1517</v>
      </c>
      <c r="Q2773" s="103" t="s">
        <v>10967</v>
      </c>
      <c r="R2773" s="105">
        <v>13557925939</v>
      </c>
      <c r="S2773" s="103" t="s">
        <v>1517</v>
      </c>
      <c r="T2773" s="103" t="s">
        <v>1517</v>
      </c>
      <c r="U2773" s="106" t="s">
        <v>1517</v>
      </c>
      <c r="V2773" s="105" t="s">
        <v>22781</v>
      </c>
      <c r="W2773" s="107" t="s">
        <v>394</v>
      </c>
      <c r="X2773" t="s">
        <v>18033</v>
      </c>
      <c r="AA2773">
        <f ca="1" t="shared" si="87"/>
        <v>17</v>
      </c>
    </row>
    <row r="2774" spans="1:27">
      <c r="A2774" s="101">
        <v>52</v>
      </c>
      <c r="B2774" s="89" t="str">
        <f t="shared" si="86"/>
        <v>451229200307170325</v>
      </c>
      <c r="C2774" s="89" t="s">
        <v>394</v>
      </c>
      <c r="D2774" s="102" t="s">
        <v>10969</v>
      </c>
      <c r="E2774" s="102" t="s">
        <v>143</v>
      </c>
      <c r="F2774" s="103" t="s">
        <v>20131</v>
      </c>
      <c r="G2774" s="103" t="s">
        <v>20214</v>
      </c>
      <c r="H2774" s="104" t="s">
        <v>10968</v>
      </c>
      <c r="I2774" s="103" t="s">
        <v>30</v>
      </c>
      <c r="J2774" s="103" t="s">
        <v>30</v>
      </c>
      <c r="K2774" s="103" t="s">
        <v>30</v>
      </c>
      <c r="L2774" s="103" t="s">
        <v>30</v>
      </c>
      <c r="M2774" s="103" t="s">
        <v>30</v>
      </c>
      <c r="N2774" s="103" t="s">
        <v>30</v>
      </c>
      <c r="O2774" s="103" t="s">
        <v>27</v>
      </c>
      <c r="P2774" s="103" t="s">
        <v>1517</v>
      </c>
      <c r="Q2774" s="103" t="s">
        <v>3509</v>
      </c>
      <c r="R2774" s="105">
        <v>13407752100</v>
      </c>
      <c r="S2774" s="103" t="s">
        <v>1517</v>
      </c>
      <c r="T2774" s="103" t="s">
        <v>20280</v>
      </c>
      <c r="U2774" s="106" t="s">
        <v>20333</v>
      </c>
      <c r="V2774" s="105" t="s">
        <v>22782</v>
      </c>
      <c r="W2774" s="107" t="s">
        <v>394</v>
      </c>
      <c r="X2774" t="s">
        <v>10970</v>
      </c>
      <c r="AA2774">
        <f ca="1" t="shared" si="87"/>
        <v>18</v>
      </c>
    </row>
    <row r="2775" spans="1:27">
      <c r="A2775" s="101">
        <v>53</v>
      </c>
      <c r="B2775" s="89" t="str">
        <f t="shared" si="86"/>
        <v>452731200403114841</v>
      </c>
      <c r="C2775" s="89" t="s">
        <v>394</v>
      </c>
      <c r="D2775" s="102" t="s">
        <v>10972</v>
      </c>
      <c r="E2775" s="102" t="s">
        <v>143</v>
      </c>
      <c r="F2775" s="103" t="s">
        <v>20131</v>
      </c>
      <c r="G2775" s="103" t="s">
        <v>20707</v>
      </c>
      <c r="H2775" s="104" t="s">
        <v>10971</v>
      </c>
      <c r="I2775" s="103" t="s">
        <v>30</v>
      </c>
      <c r="J2775" s="103" t="s">
        <v>30</v>
      </c>
      <c r="K2775" s="103" t="s">
        <v>30</v>
      </c>
      <c r="L2775" s="103" t="s">
        <v>30</v>
      </c>
      <c r="M2775" s="103" t="s">
        <v>30</v>
      </c>
      <c r="N2775" s="103" t="s">
        <v>30</v>
      </c>
      <c r="O2775" s="103" t="s">
        <v>27</v>
      </c>
      <c r="P2775" s="103" t="s">
        <v>1517</v>
      </c>
      <c r="Q2775" s="103" t="s">
        <v>10973</v>
      </c>
      <c r="R2775" s="105">
        <v>15977864213</v>
      </c>
      <c r="S2775" s="103" t="s">
        <v>1517</v>
      </c>
      <c r="T2775" s="103" t="s">
        <v>1517</v>
      </c>
      <c r="U2775" s="106" t="s">
        <v>20535</v>
      </c>
      <c r="V2775" s="105" t="s">
        <v>21031</v>
      </c>
      <c r="W2775" s="107" t="s">
        <v>394</v>
      </c>
      <c r="X2775" t="s">
        <v>19865</v>
      </c>
      <c r="AA2775">
        <f ca="1" t="shared" si="87"/>
        <v>17</v>
      </c>
    </row>
    <row r="2776" spans="1:27">
      <c r="A2776" s="101">
        <v>54</v>
      </c>
      <c r="B2776" s="89" t="str">
        <f t="shared" si="86"/>
        <v>45273120020919274x</v>
      </c>
      <c r="C2776" s="89" t="s">
        <v>394</v>
      </c>
      <c r="D2776" s="102" t="s">
        <v>10975</v>
      </c>
      <c r="E2776" s="102" t="s">
        <v>143</v>
      </c>
      <c r="F2776" s="103" t="s">
        <v>20131</v>
      </c>
      <c r="G2776" s="103" t="s">
        <v>20143</v>
      </c>
      <c r="H2776" s="104" t="s">
        <v>10974</v>
      </c>
      <c r="I2776" s="103" t="s">
        <v>30</v>
      </c>
      <c r="J2776" s="103" t="s">
        <v>30</v>
      </c>
      <c r="K2776" s="103" t="s">
        <v>30</v>
      </c>
      <c r="L2776" s="103" t="s">
        <v>30</v>
      </c>
      <c r="M2776" s="103" t="s">
        <v>21214</v>
      </c>
      <c r="N2776" s="103" t="s">
        <v>30</v>
      </c>
      <c r="O2776" s="103" t="s">
        <v>27</v>
      </c>
      <c r="P2776" s="103" t="s">
        <v>1517</v>
      </c>
      <c r="Q2776" s="103" t="s">
        <v>10977</v>
      </c>
      <c r="R2776" s="105">
        <v>19977826153</v>
      </c>
      <c r="S2776" s="103" t="s">
        <v>1517</v>
      </c>
      <c r="T2776" s="103" t="s">
        <v>20277</v>
      </c>
      <c r="U2776" s="106" t="s">
        <v>21112</v>
      </c>
      <c r="V2776" s="105" t="s">
        <v>22783</v>
      </c>
      <c r="W2776" s="107" t="s">
        <v>394</v>
      </c>
      <c r="X2776" t="s">
        <v>10976</v>
      </c>
      <c r="AA2776">
        <f ca="1" t="shared" si="87"/>
        <v>18</v>
      </c>
    </row>
    <row r="2777" spans="1:27">
      <c r="A2777" s="101">
        <v>55</v>
      </c>
      <c r="B2777" s="89" t="str">
        <f t="shared" si="86"/>
        <v>45273120030526482x</v>
      </c>
      <c r="C2777" s="89" t="s">
        <v>394</v>
      </c>
      <c r="D2777" s="102" t="s">
        <v>10979</v>
      </c>
      <c r="E2777" s="102" t="s">
        <v>143</v>
      </c>
      <c r="F2777" s="103" t="s">
        <v>20131</v>
      </c>
      <c r="G2777" s="103" t="s">
        <v>20172</v>
      </c>
      <c r="H2777" s="104" t="s">
        <v>10978</v>
      </c>
      <c r="I2777" s="103" t="s">
        <v>30</v>
      </c>
      <c r="J2777" s="103" t="s">
        <v>30</v>
      </c>
      <c r="K2777" s="103" t="s">
        <v>30</v>
      </c>
      <c r="L2777" s="103" t="s">
        <v>30</v>
      </c>
      <c r="M2777" s="103" t="s">
        <v>30</v>
      </c>
      <c r="N2777" s="103" t="s">
        <v>30</v>
      </c>
      <c r="O2777" s="103" t="s">
        <v>27</v>
      </c>
      <c r="P2777" s="103" t="s">
        <v>1517</v>
      </c>
      <c r="Q2777" s="103" t="s">
        <v>10981</v>
      </c>
      <c r="R2777" s="105" t="s">
        <v>10982</v>
      </c>
      <c r="S2777" s="103" t="s">
        <v>1517</v>
      </c>
      <c r="T2777" s="103" t="s">
        <v>20259</v>
      </c>
      <c r="U2777" s="106" t="s">
        <v>22190</v>
      </c>
      <c r="V2777" s="105" t="s">
        <v>20980</v>
      </c>
      <c r="W2777" s="107" t="s">
        <v>394</v>
      </c>
      <c r="X2777" t="s">
        <v>19378</v>
      </c>
      <c r="AA2777">
        <f ca="1" t="shared" si="87"/>
        <v>18</v>
      </c>
    </row>
    <row r="2778" spans="1:27">
      <c r="A2778" s="101">
        <v>56</v>
      </c>
      <c r="B2778" s="89" t="str">
        <f t="shared" si="86"/>
        <v>452731200311244825</v>
      </c>
      <c r="C2778" s="89" t="s">
        <v>394</v>
      </c>
      <c r="D2778" s="102" t="s">
        <v>10984</v>
      </c>
      <c r="E2778" s="102" t="s">
        <v>143</v>
      </c>
      <c r="F2778" s="103" t="s">
        <v>20131</v>
      </c>
      <c r="G2778" s="103" t="s">
        <v>20423</v>
      </c>
      <c r="H2778" s="104" t="s">
        <v>10983</v>
      </c>
      <c r="I2778" s="103" t="s">
        <v>30</v>
      </c>
      <c r="J2778" s="103" t="s">
        <v>30</v>
      </c>
      <c r="K2778" s="103" t="s">
        <v>30</v>
      </c>
      <c r="L2778" s="103" t="s">
        <v>30</v>
      </c>
      <c r="M2778" s="103" t="s">
        <v>30</v>
      </c>
      <c r="N2778" s="103" t="s">
        <v>30</v>
      </c>
      <c r="O2778" s="103" t="s">
        <v>27</v>
      </c>
      <c r="P2778" s="103" t="s">
        <v>1517</v>
      </c>
      <c r="Q2778" s="103" t="s">
        <v>10985</v>
      </c>
      <c r="R2778" s="105">
        <v>18278867279</v>
      </c>
      <c r="S2778" s="103" t="s">
        <v>1517</v>
      </c>
      <c r="T2778" s="103" t="s">
        <v>1517</v>
      </c>
      <c r="U2778" s="106" t="s">
        <v>20826</v>
      </c>
      <c r="V2778" s="105" t="s">
        <v>22429</v>
      </c>
      <c r="W2778" s="107" t="s">
        <v>394</v>
      </c>
      <c r="X2778" t="s">
        <v>17891</v>
      </c>
      <c r="AA2778">
        <f ca="1" t="shared" si="87"/>
        <v>17</v>
      </c>
    </row>
    <row r="2779" spans="1:27">
      <c r="A2779" s="101">
        <v>57</v>
      </c>
      <c r="B2779" s="89" t="str">
        <f t="shared" si="86"/>
        <v>452731200403152127</v>
      </c>
      <c r="C2779" s="89" t="s">
        <v>394</v>
      </c>
      <c r="D2779" s="102" t="s">
        <v>10987</v>
      </c>
      <c r="E2779" s="102" t="s">
        <v>143</v>
      </c>
      <c r="F2779" s="103" t="s">
        <v>20131</v>
      </c>
      <c r="G2779" s="103" t="s">
        <v>20707</v>
      </c>
      <c r="H2779" s="104" t="s">
        <v>10986</v>
      </c>
      <c r="I2779" s="103" t="s">
        <v>27</v>
      </c>
      <c r="J2779" s="103" t="s">
        <v>30</v>
      </c>
      <c r="K2779" s="103" t="s">
        <v>30</v>
      </c>
      <c r="L2779" s="103" t="s">
        <v>30</v>
      </c>
      <c r="M2779" s="103" t="s">
        <v>30</v>
      </c>
      <c r="N2779" s="103" t="s">
        <v>30</v>
      </c>
      <c r="O2779" s="103" t="s">
        <v>27</v>
      </c>
      <c r="P2779" s="103" t="s">
        <v>1517</v>
      </c>
      <c r="Q2779" s="103" t="s">
        <v>10989</v>
      </c>
      <c r="R2779" s="105">
        <v>13471191792</v>
      </c>
      <c r="S2779" s="103" t="s">
        <v>1517</v>
      </c>
      <c r="T2779" s="103" t="s">
        <v>20240</v>
      </c>
      <c r="U2779" s="106" t="s">
        <v>20913</v>
      </c>
      <c r="V2779" s="105" t="s">
        <v>22784</v>
      </c>
      <c r="W2779" s="107" t="s">
        <v>394</v>
      </c>
      <c r="X2779" t="s">
        <v>10988</v>
      </c>
      <c r="AA2779">
        <f ca="1" t="shared" si="87"/>
        <v>17</v>
      </c>
    </row>
    <row r="2780" spans="1:27">
      <c r="A2780" s="101">
        <v>58</v>
      </c>
      <c r="B2780" s="89" t="str">
        <f t="shared" si="86"/>
        <v>451229200312155728</v>
      </c>
      <c r="C2780" s="89" t="s">
        <v>394</v>
      </c>
      <c r="D2780" s="102" t="s">
        <v>8595</v>
      </c>
      <c r="E2780" s="102" t="s">
        <v>143</v>
      </c>
      <c r="F2780" s="103" t="s">
        <v>20131</v>
      </c>
      <c r="G2780" s="103" t="s">
        <v>20433</v>
      </c>
      <c r="H2780" s="104" t="s">
        <v>10990</v>
      </c>
      <c r="I2780" s="103" t="s">
        <v>30</v>
      </c>
      <c r="J2780" s="103" t="s">
        <v>30</v>
      </c>
      <c r="K2780" s="103" t="s">
        <v>30</v>
      </c>
      <c r="L2780" s="103" t="s">
        <v>30</v>
      </c>
      <c r="M2780" s="103" t="s">
        <v>30</v>
      </c>
      <c r="N2780" s="103" t="s">
        <v>30</v>
      </c>
      <c r="O2780" s="103" t="s">
        <v>27</v>
      </c>
      <c r="P2780" s="103" t="s">
        <v>1517</v>
      </c>
      <c r="Q2780" s="103" t="s">
        <v>10992</v>
      </c>
      <c r="R2780" s="105">
        <v>18176756164</v>
      </c>
      <c r="S2780" s="103" t="s">
        <v>1517</v>
      </c>
      <c r="T2780" s="103" t="s">
        <v>21722</v>
      </c>
      <c r="U2780" s="106" t="s">
        <v>22458</v>
      </c>
      <c r="V2780" s="105" t="s">
        <v>22785</v>
      </c>
      <c r="W2780" s="107" t="s">
        <v>394</v>
      </c>
      <c r="X2780" t="s">
        <v>10991</v>
      </c>
      <c r="AA2780">
        <f ca="1" t="shared" si="87"/>
        <v>17</v>
      </c>
    </row>
    <row r="2781" spans="1:27">
      <c r="A2781" s="101">
        <v>59</v>
      </c>
      <c r="B2781" s="89" t="str">
        <f t="shared" si="86"/>
        <v>451229199710252421</v>
      </c>
      <c r="C2781" s="89" t="s">
        <v>394</v>
      </c>
      <c r="D2781" s="102" t="s">
        <v>10994</v>
      </c>
      <c r="E2781" s="102" t="s">
        <v>143</v>
      </c>
      <c r="F2781" s="103" t="s">
        <v>20178</v>
      </c>
      <c r="G2781" s="103" t="s">
        <v>20473</v>
      </c>
      <c r="H2781" s="104" t="s">
        <v>10993</v>
      </c>
      <c r="I2781" s="103" t="s">
        <v>27</v>
      </c>
      <c r="J2781" s="103" t="s">
        <v>27</v>
      </c>
      <c r="K2781" s="103" t="s">
        <v>30</v>
      </c>
      <c r="L2781" s="103" t="s">
        <v>30</v>
      </c>
      <c r="M2781" s="103" t="s">
        <v>30</v>
      </c>
      <c r="N2781" s="103" t="s">
        <v>30</v>
      </c>
      <c r="O2781" s="103" t="s">
        <v>27</v>
      </c>
      <c r="P2781" s="103" t="s">
        <v>1517</v>
      </c>
      <c r="Q2781" s="103" t="s">
        <v>10996</v>
      </c>
      <c r="R2781" s="105">
        <v>13507883576</v>
      </c>
      <c r="S2781" s="103" t="s">
        <v>1517</v>
      </c>
      <c r="T2781" s="103" t="s">
        <v>20191</v>
      </c>
      <c r="U2781" s="106" t="s">
        <v>21360</v>
      </c>
      <c r="V2781" s="105" t="s">
        <v>22786</v>
      </c>
      <c r="W2781" s="107" t="s">
        <v>394</v>
      </c>
      <c r="X2781" t="s">
        <v>10995</v>
      </c>
      <c r="AA2781">
        <f ca="1" t="shared" si="87"/>
        <v>23</v>
      </c>
    </row>
    <row r="2782" spans="1:27">
      <c r="A2782" s="101">
        <v>60</v>
      </c>
      <c r="B2782" s="89" t="str">
        <f t="shared" si="86"/>
        <v>451229200401173928</v>
      </c>
      <c r="C2782" s="89" t="s">
        <v>394</v>
      </c>
      <c r="D2782" s="102" t="s">
        <v>10998</v>
      </c>
      <c r="E2782" s="102" t="s">
        <v>143</v>
      </c>
      <c r="F2782" s="103" t="s">
        <v>20131</v>
      </c>
      <c r="G2782" s="103" t="s">
        <v>20232</v>
      </c>
      <c r="H2782" s="104" t="s">
        <v>10997</v>
      </c>
      <c r="I2782" s="103" t="s">
        <v>30</v>
      </c>
      <c r="J2782" s="103" t="s">
        <v>30</v>
      </c>
      <c r="K2782" s="103" t="s">
        <v>30</v>
      </c>
      <c r="L2782" s="103" t="s">
        <v>30</v>
      </c>
      <c r="M2782" s="103" t="s">
        <v>30</v>
      </c>
      <c r="N2782" s="103" t="s">
        <v>30</v>
      </c>
      <c r="O2782" s="103" t="s">
        <v>27</v>
      </c>
      <c r="P2782" s="103" t="s">
        <v>1517</v>
      </c>
      <c r="Q2782" s="103" t="s">
        <v>10999</v>
      </c>
      <c r="R2782" s="105">
        <v>13713861276</v>
      </c>
      <c r="S2782" s="103" t="s">
        <v>1517</v>
      </c>
      <c r="T2782" s="103" t="s">
        <v>20140</v>
      </c>
      <c r="U2782" s="106" t="s">
        <v>20451</v>
      </c>
      <c r="V2782" s="105" t="s">
        <v>20805</v>
      </c>
      <c r="W2782" s="107" t="s">
        <v>394</v>
      </c>
      <c r="X2782" t="s">
        <v>1756</v>
      </c>
      <c r="AA2782">
        <f ca="1" t="shared" si="87"/>
        <v>17</v>
      </c>
    </row>
    <row r="2783" spans="1:27">
      <c r="A2783" s="101">
        <v>61</v>
      </c>
      <c r="B2783" s="89" t="str">
        <f t="shared" si="86"/>
        <v>451229200403034227</v>
      </c>
      <c r="C2783" s="89" t="s">
        <v>394</v>
      </c>
      <c r="D2783" s="102" t="s">
        <v>11002</v>
      </c>
      <c r="E2783" s="102" t="s">
        <v>143</v>
      </c>
      <c r="F2783" s="103" t="s">
        <v>20131</v>
      </c>
      <c r="G2783" s="103" t="s">
        <v>20707</v>
      </c>
      <c r="H2783" s="104" t="s">
        <v>11001</v>
      </c>
      <c r="I2783" s="103" t="s">
        <v>30</v>
      </c>
      <c r="J2783" s="103" t="s">
        <v>30</v>
      </c>
      <c r="K2783" s="103" t="s">
        <v>27</v>
      </c>
      <c r="L2783" s="103" t="s">
        <v>30</v>
      </c>
      <c r="M2783" s="103" t="s">
        <v>30</v>
      </c>
      <c r="N2783" s="103" t="s">
        <v>30</v>
      </c>
      <c r="O2783" s="103" t="s">
        <v>27</v>
      </c>
      <c r="P2783" s="103" t="s">
        <v>20133</v>
      </c>
      <c r="Q2783" s="103" t="s">
        <v>11003</v>
      </c>
      <c r="R2783" s="105" t="s">
        <v>11004</v>
      </c>
      <c r="S2783" s="103" t="s">
        <v>1517</v>
      </c>
      <c r="T2783" s="103" t="s">
        <v>20133</v>
      </c>
      <c r="U2783" s="106" t="s">
        <v>20528</v>
      </c>
      <c r="V2783" s="105" t="s">
        <v>21181</v>
      </c>
      <c r="W2783" s="107" t="s">
        <v>394</v>
      </c>
      <c r="X2783" t="s">
        <v>3204</v>
      </c>
      <c r="AA2783">
        <f ca="1" t="shared" si="87"/>
        <v>17</v>
      </c>
    </row>
    <row r="2784" spans="1:27">
      <c r="A2784" s="101">
        <v>62</v>
      </c>
      <c r="B2784" s="89" t="str">
        <f t="shared" si="86"/>
        <v>452731200310101822</v>
      </c>
      <c r="C2784" s="89" t="s">
        <v>394</v>
      </c>
      <c r="D2784" s="102" t="s">
        <v>2318</v>
      </c>
      <c r="E2784" s="102" t="s">
        <v>143</v>
      </c>
      <c r="F2784" s="103" t="s">
        <v>20131</v>
      </c>
      <c r="G2784" s="103" t="s">
        <v>20307</v>
      </c>
      <c r="H2784" s="104" t="s">
        <v>11005</v>
      </c>
      <c r="I2784" s="103" t="s">
        <v>30</v>
      </c>
      <c r="J2784" s="103" t="s">
        <v>30</v>
      </c>
      <c r="K2784" s="103" t="s">
        <v>27</v>
      </c>
      <c r="L2784" s="103" t="s">
        <v>30</v>
      </c>
      <c r="M2784" s="103" t="s">
        <v>30</v>
      </c>
      <c r="N2784" s="103" t="s">
        <v>30</v>
      </c>
      <c r="O2784" s="103" t="s">
        <v>27</v>
      </c>
      <c r="P2784" s="103" t="s">
        <v>1517</v>
      </c>
      <c r="Q2784" s="103" t="s">
        <v>11006</v>
      </c>
      <c r="R2784" s="105">
        <v>15878689513</v>
      </c>
      <c r="S2784" s="103" t="s">
        <v>1517</v>
      </c>
      <c r="T2784" s="103" t="s">
        <v>20208</v>
      </c>
      <c r="U2784" s="106" t="s">
        <v>20341</v>
      </c>
      <c r="V2784" s="105" t="s">
        <v>21858</v>
      </c>
      <c r="W2784" s="107" t="s">
        <v>394</v>
      </c>
      <c r="X2784" t="s">
        <v>7637</v>
      </c>
      <c r="AA2784">
        <f ca="1" t="shared" si="87"/>
        <v>17</v>
      </c>
    </row>
    <row r="2785" spans="1:27">
      <c r="A2785" s="101">
        <v>63</v>
      </c>
      <c r="B2785" s="89" t="str">
        <f t="shared" si="86"/>
        <v>451229200306012122</v>
      </c>
      <c r="C2785" s="89" t="s">
        <v>394</v>
      </c>
      <c r="D2785" s="102" t="s">
        <v>11008</v>
      </c>
      <c r="E2785" s="102" t="s">
        <v>143</v>
      </c>
      <c r="F2785" s="103" t="s">
        <v>20178</v>
      </c>
      <c r="G2785" s="103" t="s">
        <v>20229</v>
      </c>
      <c r="H2785" s="104" t="s">
        <v>11007</v>
      </c>
      <c r="I2785" s="103" t="s">
        <v>30</v>
      </c>
      <c r="J2785" s="103" t="s">
        <v>30</v>
      </c>
      <c r="K2785" s="103" t="s">
        <v>30</v>
      </c>
      <c r="L2785" s="103" t="s">
        <v>30</v>
      </c>
      <c r="M2785" s="103" t="s">
        <v>30</v>
      </c>
      <c r="N2785" s="103" t="s">
        <v>30</v>
      </c>
      <c r="O2785" s="103" t="s">
        <v>27</v>
      </c>
      <c r="P2785" s="103" t="s">
        <v>1517</v>
      </c>
      <c r="Q2785" s="103" t="s">
        <v>11009</v>
      </c>
      <c r="R2785" s="105">
        <v>17377033146</v>
      </c>
      <c r="S2785" s="103" t="s">
        <v>1517</v>
      </c>
      <c r="T2785" s="103" t="s">
        <v>20240</v>
      </c>
      <c r="U2785" s="106" t="s">
        <v>20396</v>
      </c>
      <c r="V2785" s="105" t="s">
        <v>20876</v>
      </c>
      <c r="W2785" s="107" t="s">
        <v>394</v>
      </c>
      <c r="X2785" t="s">
        <v>2027</v>
      </c>
      <c r="AA2785">
        <f ca="1" t="shared" si="87"/>
        <v>18</v>
      </c>
    </row>
    <row r="2786" spans="1:27">
      <c r="A2786" s="101">
        <v>64</v>
      </c>
      <c r="B2786" s="89" t="str">
        <f t="shared" si="86"/>
        <v>451229200307125743</v>
      </c>
      <c r="C2786" s="89" t="s">
        <v>394</v>
      </c>
      <c r="D2786" s="102" t="s">
        <v>9456</v>
      </c>
      <c r="E2786" s="102" t="s">
        <v>143</v>
      </c>
      <c r="F2786" s="103" t="s">
        <v>20131</v>
      </c>
      <c r="G2786" s="103" t="s">
        <v>20214</v>
      </c>
      <c r="H2786" s="104" t="s">
        <v>11010</v>
      </c>
      <c r="I2786" s="103" t="s">
        <v>30</v>
      </c>
      <c r="J2786" s="103" t="s">
        <v>30</v>
      </c>
      <c r="K2786" s="103" t="s">
        <v>30</v>
      </c>
      <c r="L2786" s="103" t="s">
        <v>30</v>
      </c>
      <c r="M2786" s="103" t="s">
        <v>30</v>
      </c>
      <c r="N2786" s="103" t="s">
        <v>30</v>
      </c>
      <c r="O2786" s="103" t="s">
        <v>27</v>
      </c>
      <c r="P2786" s="103" t="s">
        <v>1517</v>
      </c>
      <c r="Q2786" s="103" t="s">
        <v>11012</v>
      </c>
      <c r="R2786" s="105">
        <v>13539499538</v>
      </c>
      <c r="S2786" s="103" t="s">
        <v>1517</v>
      </c>
      <c r="T2786" s="103">
        <v>0</v>
      </c>
      <c r="U2786" s="106" t="s">
        <v>20233</v>
      </c>
      <c r="V2786" s="105" t="s">
        <v>20358</v>
      </c>
      <c r="W2786" s="107" t="s">
        <v>394</v>
      </c>
      <c r="X2786" t="s">
        <v>19379</v>
      </c>
      <c r="AA2786">
        <f ca="1" t="shared" si="87"/>
        <v>18</v>
      </c>
    </row>
    <row r="2787" spans="1:27">
      <c r="A2787" s="101">
        <v>65</v>
      </c>
      <c r="B2787" s="89" t="str">
        <f t="shared" si="86"/>
        <v>451229200310140928</v>
      </c>
      <c r="C2787" s="89" t="s">
        <v>394</v>
      </c>
      <c r="D2787" s="102" t="s">
        <v>11014</v>
      </c>
      <c r="E2787" s="102" t="s">
        <v>143</v>
      </c>
      <c r="F2787" s="103" t="s">
        <v>20131</v>
      </c>
      <c r="G2787" s="103" t="s">
        <v>20307</v>
      </c>
      <c r="H2787" s="104" t="s">
        <v>11013</v>
      </c>
      <c r="I2787" s="103" t="s">
        <v>30</v>
      </c>
      <c r="J2787" s="103" t="s">
        <v>27</v>
      </c>
      <c r="K2787" s="103" t="s">
        <v>27</v>
      </c>
      <c r="L2787" s="103" t="s">
        <v>30</v>
      </c>
      <c r="M2787" s="103" t="s">
        <v>30</v>
      </c>
      <c r="N2787" s="103" t="s">
        <v>30</v>
      </c>
      <c r="O2787" s="103" t="s">
        <v>27</v>
      </c>
      <c r="P2787" s="103" t="s">
        <v>1517</v>
      </c>
      <c r="Q2787" s="103" t="s">
        <v>11016</v>
      </c>
      <c r="R2787" s="105">
        <v>13647884663</v>
      </c>
      <c r="S2787" s="103" t="s">
        <v>1517</v>
      </c>
      <c r="T2787" s="103" t="s">
        <v>20151</v>
      </c>
      <c r="U2787" s="106" t="s">
        <v>20266</v>
      </c>
      <c r="V2787" s="105" t="s">
        <v>22787</v>
      </c>
      <c r="W2787" s="107" t="s">
        <v>394</v>
      </c>
      <c r="X2787" t="s">
        <v>18035</v>
      </c>
      <c r="AA2787">
        <f ca="1" t="shared" si="87"/>
        <v>17</v>
      </c>
    </row>
    <row r="2788" spans="1:27">
      <c r="A2788" s="101">
        <v>66</v>
      </c>
      <c r="B2788" s="89" t="str">
        <f t="shared" si="86"/>
        <v>452731200406295123</v>
      </c>
      <c r="C2788" s="89" t="s">
        <v>394</v>
      </c>
      <c r="D2788" s="102" t="s">
        <v>11018</v>
      </c>
      <c r="E2788" s="102" t="s">
        <v>143</v>
      </c>
      <c r="F2788" s="103" t="s">
        <v>20178</v>
      </c>
      <c r="G2788" s="103" t="s">
        <v>21826</v>
      </c>
      <c r="H2788" s="104" t="s">
        <v>11017</v>
      </c>
      <c r="I2788" s="103" t="s">
        <v>30</v>
      </c>
      <c r="J2788" s="103" t="s">
        <v>30</v>
      </c>
      <c r="K2788" s="103" t="s">
        <v>27</v>
      </c>
      <c r="L2788" s="103" t="s">
        <v>30</v>
      </c>
      <c r="M2788" s="103" t="s">
        <v>30</v>
      </c>
      <c r="N2788" s="103" t="s">
        <v>30</v>
      </c>
      <c r="O2788" s="103" t="s">
        <v>27</v>
      </c>
      <c r="P2788" s="103" t="s">
        <v>1517</v>
      </c>
      <c r="Q2788" s="103" t="s">
        <v>11020</v>
      </c>
      <c r="R2788" s="105">
        <v>13675998636</v>
      </c>
      <c r="S2788" s="103" t="s">
        <v>1517</v>
      </c>
      <c r="T2788" s="103" t="s">
        <v>20164</v>
      </c>
      <c r="U2788" s="106" t="s">
        <v>20834</v>
      </c>
      <c r="V2788" s="105" t="s">
        <v>22788</v>
      </c>
      <c r="W2788" s="107" t="s">
        <v>394</v>
      </c>
      <c r="X2788" t="s">
        <v>11019</v>
      </c>
      <c r="AA2788">
        <f ca="1" t="shared" si="87"/>
        <v>17</v>
      </c>
    </row>
    <row r="2789" spans="1:27">
      <c r="A2789" s="101">
        <v>67</v>
      </c>
      <c r="B2789" s="89" t="str">
        <f t="shared" si="86"/>
        <v>452731200408010320</v>
      </c>
      <c r="C2789" s="89" t="s">
        <v>394</v>
      </c>
      <c r="D2789" s="102" t="s">
        <v>11022</v>
      </c>
      <c r="E2789" s="102" t="s">
        <v>143</v>
      </c>
      <c r="F2789" s="103" t="s">
        <v>20131</v>
      </c>
      <c r="G2789" s="103" t="s">
        <v>20757</v>
      </c>
      <c r="H2789" s="104" t="s">
        <v>11021</v>
      </c>
      <c r="I2789" s="103" t="s">
        <v>30</v>
      </c>
      <c r="J2789" s="103" t="s">
        <v>30</v>
      </c>
      <c r="K2789" s="103" t="s">
        <v>30</v>
      </c>
      <c r="L2789" s="103" t="s">
        <v>30</v>
      </c>
      <c r="M2789" s="103" t="s">
        <v>30</v>
      </c>
      <c r="N2789" s="103" t="s">
        <v>30</v>
      </c>
      <c r="O2789" s="103" t="s">
        <v>27</v>
      </c>
      <c r="P2789" s="103" t="s">
        <v>1517</v>
      </c>
      <c r="Q2789" s="103" t="s">
        <v>11023</v>
      </c>
      <c r="R2789" s="105">
        <v>13420976569</v>
      </c>
      <c r="S2789" s="103" t="s">
        <v>1517</v>
      </c>
      <c r="T2789" s="103" t="s">
        <v>20280</v>
      </c>
      <c r="U2789" s="106" t="s">
        <v>20281</v>
      </c>
      <c r="V2789" s="105" t="s">
        <v>21242</v>
      </c>
      <c r="W2789" s="107" t="s">
        <v>394</v>
      </c>
      <c r="X2789" t="s">
        <v>3474</v>
      </c>
      <c r="AA2789">
        <f ca="1" t="shared" si="87"/>
        <v>17</v>
      </c>
    </row>
    <row r="2790" spans="1:27">
      <c r="A2790" s="101">
        <v>68</v>
      </c>
      <c r="B2790" s="89" t="str">
        <f t="shared" si="86"/>
        <v>452731200402295724</v>
      </c>
      <c r="C2790" s="89" t="s">
        <v>394</v>
      </c>
      <c r="D2790" s="102" t="s">
        <v>11025</v>
      </c>
      <c r="E2790" s="102" t="s">
        <v>143</v>
      </c>
      <c r="F2790" s="103" t="s">
        <v>20131</v>
      </c>
      <c r="G2790" s="103" t="s">
        <v>20742</v>
      </c>
      <c r="H2790" s="104" t="s">
        <v>11024</v>
      </c>
      <c r="I2790" s="103" t="s">
        <v>30</v>
      </c>
      <c r="J2790" s="103" t="s">
        <v>30</v>
      </c>
      <c r="K2790" s="103" t="s">
        <v>30</v>
      </c>
      <c r="L2790" s="103" t="s">
        <v>30</v>
      </c>
      <c r="M2790" s="103" t="s">
        <v>30</v>
      </c>
      <c r="N2790" s="103" t="s">
        <v>30</v>
      </c>
      <c r="O2790" s="103" t="s">
        <v>27</v>
      </c>
      <c r="P2790" s="103" t="s">
        <v>1517</v>
      </c>
      <c r="Q2790" s="103" t="s">
        <v>11027</v>
      </c>
      <c r="R2790" s="105">
        <v>17754790485</v>
      </c>
      <c r="S2790" s="103" t="s">
        <v>1517</v>
      </c>
      <c r="T2790" s="103">
        <v>0</v>
      </c>
      <c r="U2790" s="106" t="s">
        <v>20366</v>
      </c>
      <c r="V2790" s="105" t="s">
        <v>20366</v>
      </c>
      <c r="W2790" s="107" t="s">
        <v>394</v>
      </c>
      <c r="X2790" t="s">
        <v>22789</v>
      </c>
      <c r="AA2790">
        <f ca="1" t="shared" si="87"/>
        <v>17</v>
      </c>
    </row>
    <row r="2791" spans="1:27">
      <c r="A2791" s="101">
        <v>69</v>
      </c>
      <c r="B2791" s="89" t="str">
        <f t="shared" si="86"/>
        <v>452731200307165139</v>
      </c>
      <c r="C2791" s="89" t="s">
        <v>394</v>
      </c>
      <c r="D2791" s="102" t="s">
        <v>11291</v>
      </c>
      <c r="E2791" s="102" t="s">
        <v>24</v>
      </c>
      <c r="F2791" s="103" t="s">
        <v>20131</v>
      </c>
      <c r="G2791" s="103" t="s">
        <v>20214</v>
      </c>
      <c r="H2791" s="104" t="s">
        <v>19380</v>
      </c>
      <c r="I2791" s="103" t="s">
        <v>30</v>
      </c>
      <c r="J2791" s="103" t="s">
        <v>30</v>
      </c>
      <c r="K2791" s="103" t="s">
        <v>27</v>
      </c>
      <c r="L2791" s="103" t="s">
        <v>30</v>
      </c>
      <c r="M2791" s="103" t="s">
        <v>27</v>
      </c>
      <c r="N2791" s="103" t="s">
        <v>27</v>
      </c>
      <c r="O2791" s="103" t="s">
        <v>27</v>
      </c>
      <c r="P2791" s="103" t="s">
        <v>1517</v>
      </c>
      <c r="Q2791" s="103" t="s">
        <v>11293</v>
      </c>
      <c r="R2791" s="105">
        <v>18707784700</v>
      </c>
      <c r="S2791" s="103" t="s">
        <v>1517</v>
      </c>
      <c r="T2791" s="103" t="s">
        <v>20169</v>
      </c>
      <c r="U2791" s="106" t="s">
        <v>20246</v>
      </c>
      <c r="V2791" s="105" t="s">
        <v>22790</v>
      </c>
      <c r="W2791" s="107" t="s">
        <v>394</v>
      </c>
      <c r="X2791" t="s">
        <v>19381</v>
      </c>
      <c r="AA2791">
        <f ca="1" t="shared" si="87"/>
        <v>18</v>
      </c>
    </row>
    <row r="2792" spans="1:27">
      <c r="A2792" s="101">
        <v>70</v>
      </c>
      <c r="B2792" s="89" t="str">
        <f t="shared" si="86"/>
        <v>452731200410170331</v>
      </c>
      <c r="C2792" s="89" t="s">
        <v>394</v>
      </c>
      <c r="D2792" s="102" t="s">
        <v>11029</v>
      </c>
      <c r="E2792" s="102" t="s">
        <v>24</v>
      </c>
      <c r="F2792" s="103" t="s">
        <v>20178</v>
      </c>
      <c r="G2792" s="103">
        <v>200304</v>
      </c>
      <c r="H2792" s="104" t="s">
        <v>11028</v>
      </c>
      <c r="I2792" s="103" t="s">
        <v>30</v>
      </c>
      <c r="J2792" s="103" t="s">
        <v>30</v>
      </c>
      <c r="K2792" s="103" t="s">
        <v>27</v>
      </c>
      <c r="L2792" s="103" t="s">
        <v>30</v>
      </c>
      <c r="M2792" s="103" t="s">
        <v>30</v>
      </c>
      <c r="N2792" s="103" t="s">
        <v>30</v>
      </c>
      <c r="O2792" s="103" t="s">
        <v>27</v>
      </c>
      <c r="P2792" s="103" t="s">
        <v>1517</v>
      </c>
      <c r="Q2792" s="103" t="s">
        <v>11031</v>
      </c>
      <c r="R2792" s="105">
        <v>18978295178</v>
      </c>
      <c r="S2792" s="103" t="s">
        <v>1517</v>
      </c>
      <c r="T2792" s="103" t="s">
        <v>20280</v>
      </c>
      <c r="U2792" s="106" t="s">
        <v>21018</v>
      </c>
      <c r="V2792" s="105" t="s">
        <v>22791</v>
      </c>
      <c r="W2792" s="107" t="s">
        <v>394</v>
      </c>
      <c r="X2792" t="s">
        <v>11030</v>
      </c>
      <c r="AA2792">
        <f ca="1" t="shared" si="87"/>
        <v>16</v>
      </c>
    </row>
    <row r="2793" spans="1:27">
      <c r="A2793" s="101">
        <v>71</v>
      </c>
      <c r="B2793" s="89" t="str">
        <f t="shared" si="86"/>
        <v>451229200408083618</v>
      </c>
      <c r="C2793" s="89" t="s">
        <v>394</v>
      </c>
      <c r="D2793" s="102" t="s">
        <v>11033</v>
      </c>
      <c r="E2793" s="102" t="s">
        <v>24</v>
      </c>
      <c r="F2793" s="103" t="s">
        <v>20131</v>
      </c>
      <c r="G2793" s="103" t="s">
        <v>20757</v>
      </c>
      <c r="H2793" s="104" t="s">
        <v>11032</v>
      </c>
      <c r="I2793" s="103" t="s">
        <v>30</v>
      </c>
      <c r="J2793" s="103" t="s">
        <v>30</v>
      </c>
      <c r="K2793" s="103" t="s">
        <v>30</v>
      </c>
      <c r="L2793" s="103" t="s">
        <v>30</v>
      </c>
      <c r="M2793" s="103" t="s">
        <v>27</v>
      </c>
      <c r="N2793" s="103" t="s">
        <v>30</v>
      </c>
      <c r="O2793" s="103" t="s">
        <v>27</v>
      </c>
      <c r="P2793" s="103" t="s">
        <v>1517</v>
      </c>
      <c r="Q2793" s="103" t="s">
        <v>11035</v>
      </c>
      <c r="R2793" s="105">
        <v>18178892141</v>
      </c>
      <c r="S2793" s="103" t="s">
        <v>1517</v>
      </c>
      <c r="T2793" s="103" t="s">
        <v>20158</v>
      </c>
      <c r="U2793" s="106" t="s">
        <v>20195</v>
      </c>
      <c r="V2793" s="105" t="s">
        <v>22792</v>
      </c>
      <c r="W2793" s="107" t="s">
        <v>394</v>
      </c>
      <c r="X2793" t="s">
        <v>18037</v>
      </c>
      <c r="AA2793">
        <f ca="1" t="shared" si="87"/>
        <v>17</v>
      </c>
    </row>
    <row r="2794" spans="1:27">
      <c r="A2794" s="101">
        <v>72</v>
      </c>
      <c r="B2794" s="89" t="str">
        <f t="shared" si="86"/>
        <v>451229200507260026</v>
      </c>
      <c r="C2794" s="89" t="s">
        <v>394</v>
      </c>
      <c r="D2794" s="102" t="s">
        <v>11037</v>
      </c>
      <c r="E2794" s="102" t="s">
        <v>143</v>
      </c>
      <c r="F2794" s="103" t="s">
        <v>20205</v>
      </c>
      <c r="G2794" s="103" t="s">
        <v>21180</v>
      </c>
      <c r="H2794" s="104" t="s">
        <v>11036</v>
      </c>
      <c r="I2794" s="103" t="s">
        <v>30</v>
      </c>
      <c r="J2794" s="103" t="s">
        <v>30</v>
      </c>
      <c r="K2794" s="103" t="s">
        <v>30</v>
      </c>
      <c r="L2794" s="103" t="s">
        <v>30</v>
      </c>
      <c r="M2794" s="103" t="s">
        <v>30</v>
      </c>
      <c r="N2794" s="103" t="s">
        <v>30</v>
      </c>
      <c r="O2794" s="103" t="s">
        <v>27</v>
      </c>
      <c r="P2794" s="103" t="s">
        <v>1517</v>
      </c>
      <c r="Q2794" s="103" t="s">
        <v>11039</v>
      </c>
      <c r="R2794" s="105" t="s">
        <v>11040</v>
      </c>
      <c r="S2794" s="103" t="s">
        <v>1517</v>
      </c>
      <c r="T2794" s="103" t="s">
        <v>1517</v>
      </c>
      <c r="U2794" s="106" t="s">
        <v>20535</v>
      </c>
      <c r="V2794" s="105" t="s">
        <v>21845</v>
      </c>
      <c r="W2794" s="107" t="s">
        <v>394</v>
      </c>
      <c r="X2794" t="s">
        <v>18038</v>
      </c>
      <c r="AA2794">
        <f ca="1" t="shared" si="87"/>
        <v>16</v>
      </c>
    </row>
    <row r="2795" spans="1:27">
      <c r="A2795" s="101">
        <v>73</v>
      </c>
      <c r="B2795" s="89" t="str">
        <f t="shared" si="86"/>
        <v>450124200405010626</v>
      </c>
      <c r="C2795" s="89" t="s">
        <v>394</v>
      </c>
      <c r="D2795" s="102" t="s">
        <v>11042</v>
      </c>
      <c r="E2795" s="102" t="s">
        <v>143</v>
      </c>
      <c r="F2795" s="103" t="s">
        <v>20205</v>
      </c>
      <c r="G2795" s="103" t="s">
        <v>20608</v>
      </c>
      <c r="H2795" s="104" t="s">
        <v>11041</v>
      </c>
      <c r="I2795" s="103" t="s">
        <v>30</v>
      </c>
      <c r="J2795" s="103" t="s">
        <v>30</v>
      </c>
      <c r="K2795" s="103" t="s">
        <v>27</v>
      </c>
      <c r="L2795" s="103" t="s">
        <v>30</v>
      </c>
      <c r="M2795" s="103" t="s">
        <v>30</v>
      </c>
      <c r="N2795" s="103" t="s">
        <v>30</v>
      </c>
      <c r="O2795" s="103" t="s">
        <v>27</v>
      </c>
      <c r="P2795" s="103" t="s">
        <v>20253</v>
      </c>
      <c r="Q2795" s="103" t="s">
        <v>11044</v>
      </c>
      <c r="R2795" s="105">
        <v>13690587869</v>
      </c>
      <c r="S2795" s="103" t="s">
        <v>20253</v>
      </c>
      <c r="T2795" s="103" t="s">
        <v>20909</v>
      </c>
      <c r="U2795" s="106" t="s">
        <v>20910</v>
      </c>
      <c r="V2795" s="105" t="s">
        <v>22793</v>
      </c>
      <c r="W2795" s="107" t="s">
        <v>394</v>
      </c>
      <c r="X2795" t="s">
        <v>11043</v>
      </c>
      <c r="AA2795">
        <f ca="1" t="shared" si="87"/>
        <v>17</v>
      </c>
    </row>
    <row r="2796" spans="1:27">
      <c r="A2796" s="101">
        <v>74</v>
      </c>
      <c r="B2796" s="89" t="str">
        <f t="shared" si="86"/>
        <v>452731200312076624</v>
      </c>
      <c r="C2796" s="89" t="s">
        <v>394</v>
      </c>
      <c r="D2796" s="102" t="s">
        <v>11046</v>
      </c>
      <c r="E2796" s="102" t="s">
        <v>143</v>
      </c>
      <c r="F2796" s="103" t="s">
        <v>20131</v>
      </c>
      <c r="G2796" s="103" t="s">
        <v>20433</v>
      </c>
      <c r="H2796" s="104" t="s">
        <v>11045</v>
      </c>
      <c r="I2796" s="103" t="s">
        <v>30</v>
      </c>
      <c r="J2796" s="103" t="s">
        <v>30</v>
      </c>
      <c r="K2796" s="103" t="s">
        <v>30</v>
      </c>
      <c r="L2796" s="103" t="s">
        <v>30</v>
      </c>
      <c r="M2796" s="103" t="s">
        <v>30</v>
      </c>
      <c r="N2796" s="103" t="s">
        <v>27</v>
      </c>
      <c r="O2796" s="103" t="s">
        <v>27</v>
      </c>
      <c r="P2796" s="103" t="s">
        <v>1517</v>
      </c>
      <c r="Q2796" s="103" t="s">
        <v>11047</v>
      </c>
      <c r="R2796" s="105">
        <v>15777805173</v>
      </c>
      <c r="S2796" s="103" t="s">
        <v>1517</v>
      </c>
      <c r="T2796" s="103" t="s">
        <v>20894</v>
      </c>
      <c r="U2796" s="106" t="s">
        <v>20895</v>
      </c>
      <c r="V2796" s="105" t="s">
        <v>20895</v>
      </c>
      <c r="W2796" s="107" t="s">
        <v>394</v>
      </c>
      <c r="X2796" t="s">
        <v>7236</v>
      </c>
      <c r="AA2796">
        <f ca="1" t="shared" si="87"/>
        <v>17</v>
      </c>
    </row>
    <row r="2797" spans="1:27">
      <c r="A2797" s="101">
        <v>75</v>
      </c>
      <c r="B2797" s="89" t="str">
        <f t="shared" si="86"/>
        <v>452731200401092415</v>
      </c>
      <c r="C2797" s="89" t="s">
        <v>394</v>
      </c>
      <c r="D2797" s="102" t="s">
        <v>11049</v>
      </c>
      <c r="E2797" s="102" t="s">
        <v>24</v>
      </c>
      <c r="F2797" s="103" t="s">
        <v>20131</v>
      </c>
      <c r="G2797" s="103" t="s">
        <v>20232</v>
      </c>
      <c r="H2797" s="104" t="s">
        <v>11048</v>
      </c>
      <c r="I2797" s="103" t="s">
        <v>30</v>
      </c>
      <c r="J2797" s="103" t="s">
        <v>30</v>
      </c>
      <c r="K2797" s="103" t="s">
        <v>30</v>
      </c>
      <c r="L2797" s="103" t="s">
        <v>30</v>
      </c>
      <c r="M2797" s="103" t="s">
        <v>30</v>
      </c>
      <c r="N2797" s="103" t="s">
        <v>30</v>
      </c>
      <c r="O2797" s="103" t="s">
        <v>27</v>
      </c>
      <c r="P2797" s="103" t="s">
        <v>1517</v>
      </c>
      <c r="Q2797" s="103" t="s">
        <v>11050</v>
      </c>
      <c r="R2797" s="105">
        <v>13471848993</v>
      </c>
      <c r="S2797" s="103" t="s">
        <v>1517</v>
      </c>
      <c r="T2797" s="103" t="s">
        <v>20191</v>
      </c>
      <c r="U2797" s="106" t="s">
        <v>20192</v>
      </c>
      <c r="V2797" s="105" t="s">
        <v>21494</v>
      </c>
      <c r="W2797" s="107" t="s">
        <v>394</v>
      </c>
      <c r="X2797" t="s">
        <v>4621</v>
      </c>
      <c r="AA2797">
        <f ca="1" t="shared" si="87"/>
        <v>17</v>
      </c>
    </row>
    <row r="2798" spans="1:27">
      <c r="A2798" s="101">
        <v>76</v>
      </c>
      <c r="B2798" s="89" t="str">
        <f t="shared" si="86"/>
        <v>45122920030613121X</v>
      </c>
      <c r="C2798" s="89" t="s">
        <v>394</v>
      </c>
      <c r="D2798" s="102" t="s">
        <v>11052</v>
      </c>
      <c r="E2798" s="102" t="s">
        <v>24</v>
      </c>
      <c r="F2798" s="103" t="s">
        <v>20131</v>
      </c>
      <c r="G2798" s="103" t="s">
        <v>20229</v>
      </c>
      <c r="H2798" s="104" t="s">
        <v>11051</v>
      </c>
      <c r="I2798" s="103" t="s">
        <v>27</v>
      </c>
      <c r="J2798" s="103" t="s">
        <v>30</v>
      </c>
      <c r="K2798" s="103" t="s">
        <v>30</v>
      </c>
      <c r="L2798" s="103" t="s">
        <v>30</v>
      </c>
      <c r="M2798" s="103" t="s">
        <v>30</v>
      </c>
      <c r="N2798" s="103" t="s">
        <v>30</v>
      </c>
      <c r="O2798" s="103" t="s">
        <v>27</v>
      </c>
      <c r="P2798" s="103" t="s">
        <v>1517</v>
      </c>
      <c r="Q2798" s="103" t="s">
        <v>11053</v>
      </c>
      <c r="R2798" s="105">
        <v>15878687632</v>
      </c>
      <c r="S2798" s="103" t="s">
        <v>1517</v>
      </c>
      <c r="T2798" s="103" t="s">
        <v>20169</v>
      </c>
      <c r="U2798" s="106" t="s">
        <v>20170</v>
      </c>
      <c r="V2798" s="105" t="s">
        <v>20215</v>
      </c>
      <c r="W2798" s="107" t="s">
        <v>394</v>
      </c>
      <c r="X2798" t="s">
        <v>17619</v>
      </c>
      <c r="AA2798">
        <f ca="1" t="shared" si="87"/>
        <v>18</v>
      </c>
    </row>
    <row r="2799" spans="1:27">
      <c r="A2799" s="101">
        <v>1</v>
      </c>
      <c r="B2799" s="89" t="str">
        <f t="shared" si="86"/>
        <v>451229200407090621</v>
      </c>
      <c r="C2799" s="89" t="s">
        <v>399</v>
      </c>
      <c r="D2799" s="102" t="s">
        <v>11055</v>
      </c>
      <c r="E2799" s="102" t="s">
        <v>143</v>
      </c>
      <c r="F2799" s="103" t="s">
        <v>20131</v>
      </c>
      <c r="G2799" s="103" t="s">
        <v>20271</v>
      </c>
      <c r="H2799" s="104" t="s">
        <v>11054</v>
      </c>
      <c r="I2799" s="103" t="s">
        <v>30</v>
      </c>
      <c r="J2799" s="103" t="s">
        <v>30</v>
      </c>
      <c r="K2799" s="103" t="s">
        <v>27</v>
      </c>
      <c r="L2799" s="103" t="s">
        <v>30</v>
      </c>
      <c r="M2799" s="103" t="s">
        <v>30</v>
      </c>
      <c r="N2799" s="103" t="s">
        <v>30</v>
      </c>
      <c r="O2799" s="103" t="s">
        <v>27</v>
      </c>
      <c r="P2799" s="103" t="s">
        <v>1517</v>
      </c>
      <c r="Q2799" s="103" t="s">
        <v>11057</v>
      </c>
      <c r="R2799" s="105">
        <v>13719371499</v>
      </c>
      <c r="S2799" s="103" t="s">
        <v>1517</v>
      </c>
      <c r="T2799" s="103" t="s">
        <v>20137</v>
      </c>
      <c r="U2799" s="106" t="s">
        <v>21705</v>
      </c>
      <c r="V2799" s="105" t="s">
        <v>20518</v>
      </c>
      <c r="W2799" s="107" t="s">
        <v>399</v>
      </c>
      <c r="X2799" t="s">
        <v>22794</v>
      </c>
      <c r="AA2799">
        <f ca="1" t="shared" si="87"/>
        <v>17</v>
      </c>
    </row>
    <row r="2800" spans="1:27">
      <c r="A2800" s="101">
        <v>2</v>
      </c>
      <c r="B2800" s="89" t="str">
        <f t="shared" si="86"/>
        <v>451229200207144242</v>
      </c>
      <c r="C2800" s="89" t="s">
        <v>399</v>
      </c>
      <c r="D2800" s="102" t="s">
        <v>11059</v>
      </c>
      <c r="E2800" s="102" t="s">
        <v>143</v>
      </c>
      <c r="F2800" s="103" t="s">
        <v>20178</v>
      </c>
      <c r="G2800" s="103" t="s">
        <v>20185</v>
      </c>
      <c r="H2800" s="104" t="s">
        <v>11058</v>
      </c>
      <c r="I2800" s="103" t="s">
        <v>27</v>
      </c>
      <c r="J2800" s="103" t="s">
        <v>30</v>
      </c>
      <c r="K2800" s="103" t="s">
        <v>27</v>
      </c>
      <c r="L2800" s="103" t="s">
        <v>30</v>
      </c>
      <c r="M2800" s="103" t="s">
        <v>30</v>
      </c>
      <c r="N2800" s="103" t="s">
        <v>30</v>
      </c>
      <c r="O2800" s="103" t="s">
        <v>27</v>
      </c>
      <c r="P2800" s="103" t="s">
        <v>1517</v>
      </c>
      <c r="Q2800" s="103" t="s">
        <v>11060</v>
      </c>
      <c r="R2800" s="105">
        <v>15878686257</v>
      </c>
      <c r="S2800" s="103" t="s">
        <v>1517</v>
      </c>
      <c r="T2800" s="103" t="s">
        <v>20133</v>
      </c>
      <c r="U2800" s="106" t="s">
        <v>20133</v>
      </c>
      <c r="V2800" s="105" t="s">
        <v>20945</v>
      </c>
      <c r="W2800" s="107" t="s">
        <v>399</v>
      </c>
      <c r="X2800" t="s">
        <v>2289</v>
      </c>
      <c r="AA2800">
        <f ca="1" t="shared" si="87"/>
        <v>19</v>
      </c>
    </row>
    <row r="2801" spans="1:27">
      <c r="A2801" s="101">
        <v>3</v>
      </c>
      <c r="B2801" s="89" t="str">
        <f t="shared" si="86"/>
        <v>451229200207144226</v>
      </c>
      <c r="C2801" s="89" t="s">
        <v>399</v>
      </c>
      <c r="D2801" s="102" t="s">
        <v>11062</v>
      </c>
      <c r="E2801" s="102" t="s">
        <v>143</v>
      </c>
      <c r="F2801" s="103" t="s">
        <v>20178</v>
      </c>
      <c r="G2801" s="103" t="s">
        <v>20185</v>
      </c>
      <c r="H2801" s="104" t="s">
        <v>11061</v>
      </c>
      <c r="I2801" s="103" t="s">
        <v>27</v>
      </c>
      <c r="J2801" s="103" t="s">
        <v>30</v>
      </c>
      <c r="K2801" s="103" t="s">
        <v>27</v>
      </c>
      <c r="L2801" s="103" t="s">
        <v>30</v>
      </c>
      <c r="M2801" s="103" t="s">
        <v>30</v>
      </c>
      <c r="N2801" s="103" t="s">
        <v>30</v>
      </c>
      <c r="O2801" s="103" t="s">
        <v>27</v>
      </c>
      <c r="P2801" s="103" t="s">
        <v>1517</v>
      </c>
      <c r="Q2801" s="103" t="s">
        <v>11060</v>
      </c>
      <c r="R2801" s="105">
        <v>15878686257</v>
      </c>
      <c r="S2801" s="103" t="s">
        <v>1517</v>
      </c>
      <c r="T2801" s="103" t="s">
        <v>20133</v>
      </c>
      <c r="U2801" s="106" t="s">
        <v>20133</v>
      </c>
      <c r="V2801" s="105" t="s">
        <v>20945</v>
      </c>
      <c r="W2801" s="107" t="s">
        <v>399</v>
      </c>
      <c r="X2801" t="s">
        <v>2289</v>
      </c>
      <c r="AA2801">
        <f ca="1" t="shared" si="87"/>
        <v>19</v>
      </c>
    </row>
    <row r="2802" spans="1:27">
      <c r="A2802" s="101">
        <v>4</v>
      </c>
      <c r="B2802" s="89" t="str">
        <f t="shared" si="86"/>
        <v>452731200411141823</v>
      </c>
      <c r="C2802" s="89" t="s">
        <v>399</v>
      </c>
      <c r="D2802" s="102" t="s">
        <v>11064</v>
      </c>
      <c r="E2802" s="102" t="s">
        <v>143</v>
      </c>
      <c r="F2802" s="103" t="s">
        <v>20178</v>
      </c>
      <c r="G2802" s="103" t="s">
        <v>20823</v>
      </c>
      <c r="H2802" s="104" t="s">
        <v>11063</v>
      </c>
      <c r="I2802" s="103" t="s">
        <v>30</v>
      </c>
      <c r="J2802" s="103" t="s">
        <v>30</v>
      </c>
      <c r="K2802" s="103" t="s">
        <v>27</v>
      </c>
      <c r="L2802" s="103" t="s">
        <v>30</v>
      </c>
      <c r="M2802" s="103" t="s">
        <v>30</v>
      </c>
      <c r="N2802" s="103" t="s">
        <v>30</v>
      </c>
      <c r="O2802" s="103" t="s">
        <v>27</v>
      </c>
      <c r="P2802" s="103" t="s">
        <v>1517</v>
      </c>
      <c r="Q2802" s="103" t="s">
        <v>11066</v>
      </c>
      <c r="R2802" s="105">
        <v>13667806201</v>
      </c>
      <c r="S2802" s="103" t="s">
        <v>1517</v>
      </c>
      <c r="T2802" s="103" t="s">
        <v>20208</v>
      </c>
      <c r="U2802" s="106" t="s">
        <v>20357</v>
      </c>
      <c r="V2802" s="105" t="s">
        <v>22795</v>
      </c>
      <c r="W2802" s="107" t="s">
        <v>399</v>
      </c>
      <c r="X2802" t="s">
        <v>22796</v>
      </c>
      <c r="AA2802">
        <f ca="1" t="shared" si="87"/>
        <v>16</v>
      </c>
    </row>
    <row r="2803" spans="1:27">
      <c r="A2803" s="101">
        <v>5</v>
      </c>
      <c r="B2803" s="89" t="str">
        <f t="shared" si="86"/>
        <v>452731200404263611</v>
      </c>
      <c r="C2803" s="89" t="s">
        <v>399</v>
      </c>
      <c r="D2803" s="102" t="s">
        <v>11069</v>
      </c>
      <c r="E2803" s="102" t="s">
        <v>24</v>
      </c>
      <c r="F2803" s="103" t="s">
        <v>20131</v>
      </c>
      <c r="G2803" s="103" t="s">
        <v>20255</v>
      </c>
      <c r="H2803" s="104" t="s">
        <v>11068</v>
      </c>
      <c r="I2803" s="103" t="s">
        <v>30</v>
      </c>
      <c r="J2803" s="103" t="s">
        <v>30</v>
      </c>
      <c r="K2803" s="103" t="s">
        <v>30</v>
      </c>
      <c r="L2803" s="103" t="s">
        <v>30</v>
      </c>
      <c r="M2803" s="103" t="s">
        <v>30</v>
      </c>
      <c r="N2803" s="103" t="s">
        <v>30</v>
      </c>
      <c r="O2803" s="103" t="s">
        <v>27</v>
      </c>
      <c r="P2803" s="103" t="s">
        <v>1517</v>
      </c>
      <c r="Q2803" s="103" t="s">
        <v>11071</v>
      </c>
      <c r="R2803" s="105">
        <v>13977840774</v>
      </c>
      <c r="S2803" s="103" t="s">
        <v>1517</v>
      </c>
      <c r="T2803" s="103" t="s">
        <v>20158</v>
      </c>
      <c r="U2803" s="106" t="s">
        <v>22797</v>
      </c>
      <c r="V2803" s="105" t="s">
        <v>20301</v>
      </c>
      <c r="W2803" s="107" t="s">
        <v>399</v>
      </c>
      <c r="X2803" t="s">
        <v>18039</v>
      </c>
      <c r="AA2803">
        <f ca="1" t="shared" si="87"/>
        <v>17</v>
      </c>
    </row>
    <row r="2804" spans="1:27">
      <c r="A2804" s="101">
        <v>6</v>
      </c>
      <c r="B2804" s="89" t="str">
        <f t="shared" si="86"/>
        <v>452731200404113613</v>
      </c>
      <c r="C2804" s="89" t="s">
        <v>399</v>
      </c>
      <c r="D2804" s="102" t="s">
        <v>11073</v>
      </c>
      <c r="E2804" s="102" t="s">
        <v>24</v>
      </c>
      <c r="F2804" s="103" t="s">
        <v>20131</v>
      </c>
      <c r="G2804" s="103" t="s">
        <v>20255</v>
      </c>
      <c r="H2804" s="104" t="s">
        <v>11072</v>
      </c>
      <c r="I2804" s="103" t="s">
        <v>30</v>
      </c>
      <c r="J2804" s="103" t="s">
        <v>27</v>
      </c>
      <c r="K2804" s="103" t="s">
        <v>30</v>
      </c>
      <c r="L2804" s="103" t="s">
        <v>30</v>
      </c>
      <c r="M2804" s="103" t="s">
        <v>27</v>
      </c>
      <c r="N2804" s="103" t="s">
        <v>30</v>
      </c>
      <c r="O2804" s="103" t="s">
        <v>27</v>
      </c>
      <c r="P2804" s="103" t="s">
        <v>1517</v>
      </c>
      <c r="Q2804" s="103" t="s">
        <v>11074</v>
      </c>
      <c r="R2804" s="105">
        <v>13481868698</v>
      </c>
      <c r="S2804" s="103" t="s">
        <v>1517</v>
      </c>
      <c r="T2804" s="103" t="s">
        <v>20158</v>
      </c>
      <c r="U2804" s="106" t="s">
        <v>22798</v>
      </c>
      <c r="V2804" s="105" t="s">
        <v>22799</v>
      </c>
      <c r="W2804" s="107" t="s">
        <v>399</v>
      </c>
      <c r="X2804" t="s">
        <v>22800</v>
      </c>
      <c r="AA2804">
        <f ca="1" t="shared" si="87"/>
        <v>17</v>
      </c>
    </row>
    <row r="2805" spans="1:27">
      <c r="A2805" s="101">
        <v>7</v>
      </c>
      <c r="B2805" s="89" t="str">
        <f t="shared" si="86"/>
        <v>451229200208222126</v>
      </c>
      <c r="C2805" s="89" t="s">
        <v>399</v>
      </c>
      <c r="D2805" s="102" t="s">
        <v>11076</v>
      </c>
      <c r="E2805" s="102" t="s">
        <v>143</v>
      </c>
      <c r="F2805" s="103" t="s">
        <v>20205</v>
      </c>
      <c r="G2805" s="103" t="s">
        <v>20182</v>
      </c>
      <c r="H2805" s="104" t="s">
        <v>11075</v>
      </c>
      <c r="I2805" s="103" t="s">
        <v>30</v>
      </c>
      <c r="J2805" s="103" t="s">
        <v>30</v>
      </c>
      <c r="K2805" s="103" t="s">
        <v>30</v>
      </c>
      <c r="L2805" s="103" t="s">
        <v>30</v>
      </c>
      <c r="M2805" s="103" t="s">
        <v>30</v>
      </c>
      <c r="N2805" s="103" t="s">
        <v>30</v>
      </c>
      <c r="O2805" s="103" t="s">
        <v>27</v>
      </c>
      <c r="P2805" s="103" t="s">
        <v>1517</v>
      </c>
      <c r="Q2805" s="103" t="s">
        <v>11077</v>
      </c>
      <c r="R2805" s="105">
        <v>19977818886</v>
      </c>
      <c r="S2805" s="103" t="s">
        <v>1517</v>
      </c>
      <c r="T2805" s="103" t="s">
        <v>20240</v>
      </c>
      <c r="U2805" s="106" t="s">
        <v>20241</v>
      </c>
      <c r="V2805" s="105" t="s">
        <v>22133</v>
      </c>
      <c r="W2805" s="107" t="s">
        <v>399</v>
      </c>
      <c r="X2805" t="s">
        <v>7555</v>
      </c>
      <c r="AA2805">
        <f ca="1" t="shared" si="87"/>
        <v>18</v>
      </c>
    </row>
    <row r="2806" spans="1:27">
      <c r="A2806" s="101">
        <v>8</v>
      </c>
      <c r="B2806" s="89" t="str">
        <f t="shared" si="86"/>
        <v>451229200206011210</v>
      </c>
      <c r="C2806" s="89" t="s">
        <v>399</v>
      </c>
      <c r="D2806" s="102" t="s">
        <v>11079</v>
      </c>
      <c r="E2806" s="102" t="s">
        <v>24</v>
      </c>
      <c r="F2806" s="103" t="s">
        <v>20131</v>
      </c>
      <c r="G2806" s="103" t="s">
        <v>20190</v>
      </c>
      <c r="H2806" s="104" t="s">
        <v>11078</v>
      </c>
      <c r="I2806" s="103" t="s">
        <v>30</v>
      </c>
      <c r="J2806" s="103" t="s">
        <v>30</v>
      </c>
      <c r="K2806" s="103" t="s">
        <v>30</v>
      </c>
      <c r="L2806" s="103" t="s">
        <v>30</v>
      </c>
      <c r="M2806" s="103" t="s">
        <v>27</v>
      </c>
      <c r="N2806" s="103" t="s">
        <v>30</v>
      </c>
      <c r="O2806" s="103" t="s">
        <v>27</v>
      </c>
      <c r="P2806" s="103" t="s">
        <v>1517</v>
      </c>
      <c r="Q2806" s="103" t="s">
        <v>11081</v>
      </c>
      <c r="R2806" s="105">
        <v>13768280784</v>
      </c>
      <c r="S2806" s="103" t="s">
        <v>1517</v>
      </c>
      <c r="T2806" s="103" t="s">
        <v>20169</v>
      </c>
      <c r="U2806" s="106" t="s">
        <v>20540</v>
      </c>
      <c r="V2806" s="105" t="s">
        <v>22077</v>
      </c>
      <c r="W2806" s="107" t="s">
        <v>399</v>
      </c>
      <c r="X2806" t="s">
        <v>19382</v>
      </c>
      <c r="AA2806">
        <f ca="1" t="shared" si="87"/>
        <v>19</v>
      </c>
    </row>
    <row r="2807" spans="1:27">
      <c r="A2807" s="101">
        <v>9</v>
      </c>
      <c r="B2807" s="89" t="str">
        <f t="shared" si="86"/>
        <v>45273120031226123x</v>
      </c>
      <c r="C2807" s="89" t="s">
        <v>399</v>
      </c>
      <c r="D2807" s="102" t="s">
        <v>11083</v>
      </c>
      <c r="E2807" s="102" t="s">
        <v>24</v>
      </c>
      <c r="F2807" s="103" t="s">
        <v>20178</v>
      </c>
      <c r="G2807" s="103" t="s">
        <v>20433</v>
      </c>
      <c r="H2807" s="104" t="s">
        <v>11082</v>
      </c>
      <c r="I2807" s="103" t="s">
        <v>27</v>
      </c>
      <c r="J2807" s="103" t="s">
        <v>30</v>
      </c>
      <c r="K2807" s="103" t="s">
        <v>30</v>
      </c>
      <c r="L2807" s="103" t="s">
        <v>30</v>
      </c>
      <c r="M2807" s="103" t="s">
        <v>27</v>
      </c>
      <c r="N2807" s="103" t="s">
        <v>30</v>
      </c>
      <c r="O2807" s="103" t="s">
        <v>27</v>
      </c>
      <c r="P2807" s="103" t="s">
        <v>1517</v>
      </c>
      <c r="Q2807" s="103" t="s">
        <v>11085</v>
      </c>
      <c r="R2807" s="105">
        <v>13471801704</v>
      </c>
      <c r="S2807" s="103" t="s">
        <v>1517</v>
      </c>
      <c r="T2807" s="103" t="s">
        <v>20169</v>
      </c>
      <c r="U2807" s="106" t="s">
        <v>20242</v>
      </c>
      <c r="V2807" s="105" t="s">
        <v>22801</v>
      </c>
      <c r="W2807" s="107" t="s">
        <v>399</v>
      </c>
      <c r="X2807" t="s">
        <v>18040</v>
      </c>
      <c r="AA2807">
        <f ca="1" t="shared" si="87"/>
        <v>17</v>
      </c>
    </row>
    <row r="2808" spans="1:27">
      <c r="A2808" s="101">
        <v>10</v>
      </c>
      <c r="B2808" s="89" t="str">
        <f t="shared" si="86"/>
        <v>451229200404102113</v>
      </c>
      <c r="C2808" s="89" t="s">
        <v>399</v>
      </c>
      <c r="D2808" s="102" t="s">
        <v>11087</v>
      </c>
      <c r="E2808" s="102" t="s">
        <v>24</v>
      </c>
      <c r="F2808" s="103" t="s">
        <v>20205</v>
      </c>
      <c r="G2808" s="103" t="s">
        <v>20255</v>
      </c>
      <c r="H2808" s="104" t="s">
        <v>11086</v>
      </c>
      <c r="I2808" s="103" t="s">
        <v>27</v>
      </c>
      <c r="J2808" s="103" t="s">
        <v>30</v>
      </c>
      <c r="K2808" s="103" t="s">
        <v>30</v>
      </c>
      <c r="L2808" s="103" t="s">
        <v>30</v>
      </c>
      <c r="M2808" s="103" t="s">
        <v>30</v>
      </c>
      <c r="N2808" s="103" t="s">
        <v>30</v>
      </c>
      <c r="O2808" s="103" t="s">
        <v>27</v>
      </c>
      <c r="P2808" s="103" t="s">
        <v>1517</v>
      </c>
      <c r="Q2808" s="103" t="s">
        <v>11088</v>
      </c>
      <c r="R2808" s="105">
        <v>15977846937</v>
      </c>
      <c r="S2808" s="103" t="s">
        <v>1517</v>
      </c>
      <c r="T2808" s="103" t="s">
        <v>20140</v>
      </c>
      <c r="U2808" s="106" t="s">
        <v>20714</v>
      </c>
      <c r="V2808" s="105" t="s">
        <v>20938</v>
      </c>
      <c r="W2808" s="107" t="s">
        <v>399</v>
      </c>
      <c r="X2808" t="s">
        <v>2264</v>
      </c>
      <c r="AA2808">
        <f ca="1" t="shared" si="87"/>
        <v>17</v>
      </c>
    </row>
    <row r="2809" spans="1:27">
      <c r="A2809" s="101">
        <v>11</v>
      </c>
      <c r="B2809" s="89" t="str">
        <f t="shared" si="86"/>
        <v>451229200504161217</v>
      </c>
      <c r="C2809" s="89" t="s">
        <v>399</v>
      </c>
      <c r="D2809" s="102" t="s">
        <v>11090</v>
      </c>
      <c r="E2809" s="102" t="s">
        <v>24</v>
      </c>
      <c r="F2809" s="103" t="s">
        <v>20131</v>
      </c>
      <c r="G2809" s="103" t="s">
        <v>20543</v>
      </c>
      <c r="H2809" s="104" t="s">
        <v>11089</v>
      </c>
      <c r="I2809" s="103" t="s">
        <v>30</v>
      </c>
      <c r="J2809" s="103" t="s">
        <v>30</v>
      </c>
      <c r="K2809" s="103" t="s">
        <v>27</v>
      </c>
      <c r="L2809" s="103" t="s">
        <v>30</v>
      </c>
      <c r="M2809" s="103" t="s">
        <v>30</v>
      </c>
      <c r="N2809" s="103" t="s">
        <v>30</v>
      </c>
      <c r="O2809" s="103" t="s">
        <v>27</v>
      </c>
      <c r="P2809" s="103" t="s">
        <v>1517</v>
      </c>
      <c r="Q2809" s="103" t="s">
        <v>5297</v>
      </c>
      <c r="R2809" s="105">
        <v>13407753626</v>
      </c>
      <c r="S2809" s="103" t="s">
        <v>1517</v>
      </c>
      <c r="T2809" s="103" t="s">
        <v>20169</v>
      </c>
      <c r="U2809" s="106" t="s">
        <v>20170</v>
      </c>
      <c r="V2809" s="105" t="s">
        <v>20438</v>
      </c>
      <c r="W2809" s="107" t="s">
        <v>399</v>
      </c>
      <c r="X2809" t="s">
        <v>18041</v>
      </c>
      <c r="AA2809">
        <f ca="1" t="shared" si="87"/>
        <v>16</v>
      </c>
    </row>
    <row r="2810" spans="1:27">
      <c r="A2810" s="101">
        <v>12</v>
      </c>
      <c r="B2810" s="89" t="str">
        <f t="shared" si="86"/>
        <v>451229200305030919</v>
      </c>
      <c r="C2810" s="89" t="s">
        <v>399</v>
      </c>
      <c r="D2810" s="102" t="s">
        <v>11092</v>
      </c>
      <c r="E2810" s="102" t="s">
        <v>24</v>
      </c>
      <c r="F2810" s="103" t="s">
        <v>20131</v>
      </c>
      <c r="G2810" s="103" t="s">
        <v>20172</v>
      </c>
      <c r="H2810" s="104" t="s">
        <v>11091</v>
      </c>
      <c r="I2810" s="103" t="s">
        <v>30</v>
      </c>
      <c r="J2810" s="103" t="s">
        <v>30</v>
      </c>
      <c r="K2810" s="103" t="s">
        <v>30</v>
      </c>
      <c r="L2810" s="103" t="s">
        <v>30</v>
      </c>
      <c r="M2810" s="103" t="s">
        <v>30</v>
      </c>
      <c r="N2810" s="103" t="s">
        <v>30</v>
      </c>
      <c r="O2810" s="103" t="s">
        <v>27</v>
      </c>
      <c r="P2810" s="103" t="s">
        <v>1517</v>
      </c>
      <c r="Q2810" s="103" t="s">
        <v>11093</v>
      </c>
      <c r="R2810" s="105">
        <v>15878820511</v>
      </c>
      <c r="S2810" s="103" t="s">
        <v>1517</v>
      </c>
      <c r="T2810" s="103" t="s">
        <v>20151</v>
      </c>
      <c r="U2810" s="106" t="s">
        <v>20652</v>
      </c>
      <c r="V2810" s="105" t="s">
        <v>20971</v>
      </c>
      <c r="W2810" s="107" t="s">
        <v>399</v>
      </c>
      <c r="X2810" t="s">
        <v>19383</v>
      </c>
      <c r="AA2810">
        <f ca="1" t="shared" si="87"/>
        <v>18</v>
      </c>
    </row>
    <row r="2811" spans="1:27">
      <c r="A2811" s="101">
        <v>13</v>
      </c>
      <c r="B2811" s="89" t="str">
        <f t="shared" si="86"/>
        <v>452731200404225113</v>
      </c>
      <c r="C2811" s="89" t="s">
        <v>399</v>
      </c>
      <c r="D2811" s="102" t="s">
        <v>11095</v>
      </c>
      <c r="E2811" s="102" t="s">
        <v>24</v>
      </c>
      <c r="F2811" s="103" t="s">
        <v>20131</v>
      </c>
      <c r="G2811" s="103" t="s">
        <v>20255</v>
      </c>
      <c r="H2811" s="104" t="s">
        <v>11094</v>
      </c>
      <c r="I2811" s="103" t="s">
        <v>30</v>
      </c>
      <c r="J2811" s="103" t="s">
        <v>30</v>
      </c>
      <c r="K2811" s="103" t="s">
        <v>30</v>
      </c>
      <c r="L2811" s="103" t="s">
        <v>30</v>
      </c>
      <c r="M2811" s="103" t="s">
        <v>30</v>
      </c>
      <c r="N2811" s="103" t="s">
        <v>30</v>
      </c>
      <c r="O2811" s="103" t="s">
        <v>27</v>
      </c>
      <c r="P2811" s="103" t="s">
        <v>1517</v>
      </c>
      <c r="Q2811" s="103" t="s">
        <v>11096</v>
      </c>
      <c r="R2811" s="105">
        <v>15099880825</v>
      </c>
      <c r="S2811" s="103" t="s">
        <v>1517</v>
      </c>
      <c r="T2811" s="103" t="s">
        <v>20164</v>
      </c>
      <c r="U2811" s="106" t="s">
        <v>20183</v>
      </c>
      <c r="V2811" s="105" t="s">
        <v>21561</v>
      </c>
      <c r="W2811" s="107" t="s">
        <v>399</v>
      </c>
      <c r="X2811" t="s">
        <v>4928</v>
      </c>
      <c r="AA2811">
        <f ca="1" t="shared" si="87"/>
        <v>17</v>
      </c>
    </row>
    <row r="2812" spans="1:27">
      <c r="A2812" s="101">
        <v>14</v>
      </c>
      <c r="B2812" s="89" t="str">
        <f t="shared" si="86"/>
        <v>452731200306013010</v>
      </c>
      <c r="C2812" s="89" t="s">
        <v>399</v>
      </c>
      <c r="D2812" s="102" t="s">
        <v>11098</v>
      </c>
      <c r="E2812" s="102" t="s">
        <v>24</v>
      </c>
      <c r="F2812" s="103" t="s">
        <v>20131</v>
      </c>
      <c r="G2812" s="103" t="s">
        <v>20229</v>
      </c>
      <c r="H2812" s="104" t="s">
        <v>11097</v>
      </c>
      <c r="I2812" s="103" t="s">
        <v>30</v>
      </c>
      <c r="J2812" s="103" t="s">
        <v>30</v>
      </c>
      <c r="K2812" s="103" t="s">
        <v>27</v>
      </c>
      <c r="L2812" s="103" t="s">
        <v>30</v>
      </c>
      <c r="M2812" s="103" t="s">
        <v>30</v>
      </c>
      <c r="N2812" s="103" t="s">
        <v>30</v>
      </c>
      <c r="O2812" s="103" t="s">
        <v>27</v>
      </c>
      <c r="P2812" s="103" t="s">
        <v>1517</v>
      </c>
      <c r="Q2812" s="103" t="s">
        <v>11099</v>
      </c>
      <c r="R2812" s="105">
        <v>18077899874</v>
      </c>
      <c r="S2812" s="103" t="s">
        <v>1517</v>
      </c>
      <c r="T2812" s="103" t="s">
        <v>20277</v>
      </c>
      <c r="U2812" s="106" t="s">
        <v>21126</v>
      </c>
      <c r="V2812" s="105" t="s">
        <v>22360</v>
      </c>
      <c r="W2812" s="107" t="s">
        <v>399</v>
      </c>
      <c r="X2812" t="s">
        <v>8748</v>
      </c>
      <c r="AA2812">
        <f ca="1" t="shared" si="87"/>
        <v>18</v>
      </c>
    </row>
    <row r="2813" spans="1:27">
      <c r="A2813" s="101">
        <v>15</v>
      </c>
      <c r="B2813" s="89" t="str">
        <f t="shared" si="86"/>
        <v>451229200401032121</v>
      </c>
      <c r="C2813" s="89" t="s">
        <v>399</v>
      </c>
      <c r="D2813" s="102" t="s">
        <v>11101</v>
      </c>
      <c r="E2813" s="102" t="s">
        <v>143</v>
      </c>
      <c r="F2813" s="103" t="s">
        <v>20205</v>
      </c>
      <c r="G2813" s="103" t="s">
        <v>20232</v>
      </c>
      <c r="H2813" s="104" t="s">
        <v>11100</v>
      </c>
      <c r="I2813" s="103" t="s">
        <v>30</v>
      </c>
      <c r="J2813" s="103" t="s">
        <v>30</v>
      </c>
      <c r="K2813" s="103" t="s">
        <v>30</v>
      </c>
      <c r="L2813" s="103" t="s">
        <v>30</v>
      </c>
      <c r="M2813" s="103" t="s">
        <v>30</v>
      </c>
      <c r="N2813" s="103" t="s">
        <v>27</v>
      </c>
      <c r="O2813" s="103" t="s">
        <v>27</v>
      </c>
      <c r="P2813" s="103" t="s">
        <v>8322</v>
      </c>
      <c r="Q2813" s="103" t="s">
        <v>11077</v>
      </c>
      <c r="R2813" s="105">
        <v>19977818886</v>
      </c>
      <c r="S2813" s="103" t="s">
        <v>8322</v>
      </c>
      <c r="T2813" s="103" t="s">
        <v>20240</v>
      </c>
      <c r="U2813" s="106" t="s">
        <v>22802</v>
      </c>
      <c r="V2813" s="105" t="s">
        <v>22803</v>
      </c>
      <c r="W2813" s="107" t="s">
        <v>399</v>
      </c>
      <c r="X2813" t="s">
        <v>22804</v>
      </c>
      <c r="AA2813">
        <f ca="1" t="shared" si="87"/>
        <v>17</v>
      </c>
    </row>
    <row r="2814" spans="1:27">
      <c r="A2814" s="101">
        <v>16</v>
      </c>
      <c r="B2814" s="89" t="str">
        <f t="shared" si="86"/>
        <v>451229200507214521</v>
      </c>
      <c r="C2814" s="89" t="s">
        <v>399</v>
      </c>
      <c r="D2814" s="102" t="s">
        <v>11104</v>
      </c>
      <c r="E2814" s="102" t="s">
        <v>143</v>
      </c>
      <c r="F2814" s="103" t="s">
        <v>20131</v>
      </c>
      <c r="G2814" s="103" t="s">
        <v>21180</v>
      </c>
      <c r="H2814" s="104" t="s">
        <v>11103</v>
      </c>
      <c r="I2814" s="103" t="s">
        <v>30</v>
      </c>
      <c r="J2814" s="103" t="s">
        <v>30</v>
      </c>
      <c r="K2814" s="103" t="s">
        <v>27</v>
      </c>
      <c r="L2814" s="103" t="s">
        <v>30</v>
      </c>
      <c r="M2814" s="103" t="s">
        <v>30</v>
      </c>
      <c r="N2814" s="103" t="s">
        <v>30</v>
      </c>
      <c r="O2814" s="103" t="s">
        <v>27</v>
      </c>
      <c r="P2814" s="103" t="s">
        <v>1517</v>
      </c>
      <c r="Q2814" s="103" t="s">
        <v>11105</v>
      </c>
      <c r="R2814" s="105">
        <v>15112273426</v>
      </c>
      <c r="S2814" s="103" t="s">
        <v>1517</v>
      </c>
      <c r="T2814" s="103" t="s">
        <v>20211</v>
      </c>
      <c r="U2814" s="106" t="s">
        <v>20682</v>
      </c>
      <c r="V2814" s="105" t="s">
        <v>20957</v>
      </c>
      <c r="W2814" s="107" t="s">
        <v>399</v>
      </c>
      <c r="X2814" t="s">
        <v>2326</v>
      </c>
      <c r="AA2814">
        <f ca="1" t="shared" si="87"/>
        <v>16</v>
      </c>
    </row>
    <row r="2815" spans="1:27">
      <c r="A2815" s="101">
        <v>17</v>
      </c>
      <c r="B2815" s="89" t="str">
        <f t="shared" si="86"/>
        <v>45273120040206394x</v>
      </c>
      <c r="C2815" s="89" t="s">
        <v>399</v>
      </c>
      <c r="D2815" s="102" t="s">
        <v>11107</v>
      </c>
      <c r="E2815" s="102" t="s">
        <v>143</v>
      </c>
      <c r="F2815" s="103" t="s">
        <v>20131</v>
      </c>
      <c r="G2815" s="103" t="s">
        <v>20742</v>
      </c>
      <c r="H2815" s="104" t="s">
        <v>11106</v>
      </c>
      <c r="I2815" s="103" t="s">
        <v>30</v>
      </c>
      <c r="J2815" s="103" t="s">
        <v>30</v>
      </c>
      <c r="K2815" s="103" t="s">
        <v>30</v>
      </c>
      <c r="L2815" s="103" t="s">
        <v>30</v>
      </c>
      <c r="M2815" s="103" t="s">
        <v>30</v>
      </c>
      <c r="N2815" s="103" t="s">
        <v>30</v>
      </c>
      <c r="O2815" s="103" t="s">
        <v>27</v>
      </c>
      <c r="P2815" s="103" t="s">
        <v>1517</v>
      </c>
      <c r="Q2815" s="103" t="s">
        <v>11108</v>
      </c>
      <c r="R2815" s="105">
        <v>13431516779</v>
      </c>
      <c r="S2815" s="103" t="s">
        <v>1517</v>
      </c>
      <c r="T2815" s="103" t="s">
        <v>20140</v>
      </c>
      <c r="U2815" s="106" t="s">
        <v>20451</v>
      </c>
      <c r="V2815" s="105" t="s">
        <v>20852</v>
      </c>
      <c r="W2815" s="107" t="s">
        <v>399</v>
      </c>
      <c r="X2815" t="s">
        <v>1932</v>
      </c>
      <c r="AA2815">
        <f ca="1" t="shared" si="87"/>
        <v>17</v>
      </c>
    </row>
    <row r="2816" spans="1:27">
      <c r="A2816" s="101">
        <v>18</v>
      </c>
      <c r="B2816" s="89" t="str">
        <f t="shared" si="86"/>
        <v>451229200112051844</v>
      </c>
      <c r="C2816" s="89" t="s">
        <v>399</v>
      </c>
      <c r="D2816" s="102" t="s">
        <v>11110</v>
      </c>
      <c r="E2816" s="102" t="s">
        <v>143</v>
      </c>
      <c r="F2816" s="103" t="s">
        <v>20178</v>
      </c>
      <c r="G2816" s="103" t="s">
        <v>20179</v>
      </c>
      <c r="H2816" s="104" t="s">
        <v>11109</v>
      </c>
      <c r="I2816" s="103" t="s">
        <v>27</v>
      </c>
      <c r="J2816" s="103" t="s">
        <v>30</v>
      </c>
      <c r="K2816" s="103" t="s">
        <v>30</v>
      </c>
      <c r="L2816" s="103" t="s">
        <v>30</v>
      </c>
      <c r="M2816" s="103" t="s">
        <v>30</v>
      </c>
      <c r="N2816" s="103" t="s">
        <v>30</v>
      </c>
      <c r="O2816" s="103" t="s">
        <v>27</v>
      </c>
      <c r="P2816" s="103" t="s">
        <v>1517</v>
      </c>
      <c r="Q2816" s="103" t="s">
        <v>11111</v>
      </c>
      <c r="R2816" s="105">
        <v>18378889212</v>
      </c>
      <c r="S2816" s="103" t="s">
        <v>1517</v>
      </c>
      <c r="T2816" s="103" t="s">
        <v>20208</v>
      </c>
      <c r="U2816" s="106" t="s">
        <v>20357</v>
      </c>
      <c r="V2816" s="105" t="s">
        <v>20358</v>
      </c>
      <c r="W2816" s="107" t="s">
        <v>399</v>
      </c>
      <c r="X2816" t="s">
        <v>571</v>
      </c>
      <c r="AA2816">
        <f ca="1" t="shared" si="87"/>
        <v>19</v>
      </c>
    </row>
    <row r="2817" spans="1:27">
      <c r="A2817" s="101">
        <v>19</v>
      </c>
      <c r="B2817" s="89" t="str">
        <f t="shared" si="86"/>
        <v>451229200408152724</v>
      </c>
      <c r="C2817" s="89" t="s">
        <v>399</v>
      </c>
      <c r="D2817" s="102" t="s">
        <v>11113</v>
      </c>
      <c r="E2817" s="102" t="s">
        <v>143</v>
      </c>
      <c r="F2817" s="103" t="s">
        <v>20178</v>
      </c>
      <c r="G2817" s="103" t="s">
        <v>20757</v>
      </c>
      <c r="H2817" s="104" t="s">
        <v>11112</v>
      </c>
      <c r="I2817" s="103" t="s">
        <v>27</v>
      </c>
      <c r="J2817" s="103" t="s">
        <v>30</v>
      </c>
      <c r="K2817" s="103" t="s">
        <v>30</v>
      </c>
      <c r="L2817" s="103" t="s">
        <v>30</v>
      </c>
      <c r="M2817" s="103" t="s">
        <v>30</v>
      </c>
      <c r="N2817" s="103" t="s">
        <v>30</v>
      </c>
      <c r="O2817" s="103" t="s">
        <v>27</v>
      </c>
      <c r="P2817" s="103" t="s">
        <v>20277</v>
      </c>
      <c r="Q2817" s="103" t="s">
        <v>11114</v>
      </c>
      <c r="R2817" s="105">
        <v>18776874595</v>
      </c>
      <c r="S2817" s="103" t="s">
        <v>1517</v>
      </c>
      <c r="T2817" s="103" t="s">
        <v>20277</v>
      </c>
      <c r="U2817" s="106" t="s">
        <v>20599</v>
      </c>
      <c r="V2817" s="105" t="s">
        <v>21106</v>
      </c>
      <c r="W2817" s="107" t="s">
        <v>399</v>
      </c>
      <c r="X2817" t="s">
        <v>2907</v>
      </c>
      <c r="AA2817">
        <f ca="1" t="shared" si="87"/>
        <v>17</v>
      </c>
    </row>
    <row r="2818" spans="1:27">
      <c r="A2818" s="101">
        <v>20</v>
      </c>
      <c r="B2818" s="89" t="str">
        <f t="shared" si="86"/>
        <v>452731200407224220</v>
      </c>
      <c r="C2818" s="89" t="s">
        <v>399</v>
      </c>
      <c r="D2818" s="102" t="s">
        <v>11116</v>
      </c>
      <c r="E2818" s="102" t="s">
        <v>143</v>
      </c>
      <c r="F2818" s="103" t="s">
        <v>20131</v>
      </c>
      <c r="G2818" s="103" t="s">
        <v>20271</v>
      </c>
      <c r="H2818" s="104" t="s">
        <v>11115</v>
      </c>
      <c r="I2818" s="103" t="s">
        <v>30</v>
      </c>
      <c r="J2818" s="103" t="s">
        <v>30</v>
      </c>
      <c r="K2818" s="103" t="s">
        <v>30</v>
      </c>
      <c r="L2818" s="103" t="s">
        <v>30</v>
      </c>
      <c r="M2818" s="103" t="s">
        <v>30</v>
      </c>
      <c r="N2818" s="103" t="s">
        <v>30</v>
      </c>
      <c r="O2818" s="103" t="s">
        <v>27</v>
      </c>
      <c r="P2818" s="103" t="s">
        <v>20133</v>
      </c>
      <c r="Q2818" s="103" t="s">
        <v>11117</v>
      </c>
      <c r="R2818" s="105" t="s">
        <v>11118</v>
      </c>
      <c r="S2818" s="103" t="s">
        <v>1517</v>
      </c>
      <c r="T2818" s="103" t="s">
        <v>20133</v>
      </c>
      <c r="U2818" s="106" t="s">
        <v>20133</v>
      </c>
      <c r="V2818" s="105" t="s">
        <v>21916</v>
      </c>
      <c r="W2818" s="107" t="s">
        <v>399</v>
      </c>
      <c r="X2818" t="s">
        <v>6413</v>
      </c>
      <c r="AA2818">
        <f ca="1" t="shared" si="87"/>
        <v>17</v>
      </c>
    </row>
    <row r="2819" spans="1:27">
      <c r="A2819" s="101">
        <v>21</v>
      </c>
      <c r="B2819" s="89" t="str">
        <f t="shared" ref="B2819:B2882" si="88">H2819</f>
        <v>451229200305063622</v>
      </c>
      <c r="C2819" s="89" t="s">
        <v>399</v>
      </c>
      <c r="D2819" s="102" t="s">
        <v>11120</v>
      </c>
      <c r="E2819" s="102" t="s">
        <v>143</v>
      </c>
      <c r="F2819" s="103" t="s">
        <v>20131</v>
      </c>
      <c r="G2819" s="103" t="s">
        <v>20172</v>
      </c>
      <c r="H2819" s="104" t="s">
        <v>11119</v>
      </c>
      <c r="I2819" s="103" t="s">
        <v>30</v>
      </c>
      <c r="J2819" s="103" t="s">
        <v>30</v>
      </c>
      <c r="K2819" s="103" t="s">
        <v>30</v>
      </c>
      <c r="L2819" s="103" t="s">
        <v>30</v>
      </c>
      <c r="M2819" s="103" t="s">
        <v>30</v>
      </c>
      <c r="N2819" s="103" t="s">
        <v>30</v>
      </c>
      <c r="O2819" s="103" t="s">
        <v>27</v>
      </c>
      <c r="P2819" s="103" t="s">
        <v>1517</v>
      </c>
      <c r="Q2819" s="103" t="s">
        <v>11121</v>
      </c>
      <c r="R2819" s="105">
        <v>17776588412</v>
      </c>
      <c r="S2819" s="103" t="s">
        <v>1517</v>
      </c>
      <c r="T2819" s="103" t="s">
        <v>20158</v>
      </c>
      <c r="U2819" s="106" t="s">
        <v>20250</v>
      </c>
      <c r="V2819" s="105" t="s">
        <v>21300</v>
      </c>
      <c r="W2819" s="107" t="s">
        <v>399</v>
      </c>
      <c r="X2819" t="s">
        <v>17698</v>
      </c>
      <c r="AA2819">
        <f ca="1" t="shared" si="87"/>
        <v>18</v>
      </c>
    </row>
    <row r="2820" spans="1:27">
      <c r="A2820" s="101">
        <v>22</v>
      </c>
      <c r="B2820" s="89" t="str">
        <f t="shared" si="88"/>
        <v>451229200501013622</v>
      </c>
      <c r="C2820" s="89" t="s">
        <v>399</v>
      </c>
      <c r="D2820" s="102" t="s">
        <v>11123</v>
      </c>
      <c r="E2820" s="102" t="s">
        <v>143</v>
      </c>
      <c r="F2820" s="103" t="s">
        <v>20131</v>
      </c>
      <c r="G2820" s="103" t="s">
        <v>22169</v>
      </c>
      <c r="H2820" s="104" t="s">
        <v>11122</v>
      </c>
      <c r="I2820" s="103" t="s">
        <v>30</v>
      </c>
      <c r="J2820" s="103" t="s">
        <v>30</v>
      </c>
      <c r="K2820" s="103" t="s">
        <v>30</v>
      </c>
      <c r="L2820" s="103" t="s">
        <v>30</v>
      </c>
      <c r="M2820" s="103" t="s">
        <v>27</v>
      </c>
      <c r="N2820" s="103" t="s">
        <v>30</v>
      </c>
      <c r="O2820" s="103" t="s">
        <v>27</v>
      </c>
      <c r="P2820" s="103" t="s">
        <v>20158</v>
      </c>
      <c r="Q2820" s="103" t="s">
        <v>11125</v>
      </c>
      <c r="R2820" s="105">
        <v>13481868662</v>
      </c>
      <c r="S2820" s="103" t="s">
        <v>1517</v>
      </c>
      <c r="T2820" s="103" t="s">
        <v>20158</v>
      </c>
      <c r="U2820" s="106" t="s">
        <v>20250</v>
      </c>
      <c r="V2820" s="105" t="s">
        <v>20301</v>
      </c>
      <c r="W2820" s="107" t="s">
        <v>399</v>
      </c>
      <c r="X2820" t="s">
        <v>18042</v>
      </c>
      <c r="AA2820">
        <f ca="1" t="shared" ref="AA2820:AA2883" si="89">DATEDIF(TEXT(MID(H2820,7,8),"00-00-00"),TODAY(),"y")</f>
        <v>16</v>
      </c>
    </row>
    <row r="2821" spans="1:27">
      <c r="A2821" s="101">
        <v>23</v>
      </c>
      <c r="B2821" s="89" t="str">
        <f t="shared" si="88"/>
        <v>451229200407053628</v>
      </c>
      <c r="C2821" s="89" t="s">
        <v>399</v>
      </c>
      <c r="D2821" s="102" t="s">
        <v>11127</v>
      </c>
      <c r="E2821" s="102" t="s">
        <v>143</v>
      </c>
      <c r="F2821" s="103" t="s">
        <v>20131</v>
      </c>
      <c r="G2821" s="103" t="s">
        <v>20271</v>
      </c>
      <c r="H2821" s="104" t="s">
        <v>11126</v>
      </c>
      <c r="I2821" s="103" t="s">
        <v>30</v>
      </c>
      <c r="J2821" s="103" t="s">
        <v>30</v>
      </c>
      <c r="K2821" s="103" t="s">
        <v>30</v>
      </c>
      <c r="L2821" s="103" t="s">
        <v>30</v>
      </c>
      <c r="M2821" s="103" t="s">
        <v>30</v>
      </c>
      <c r="N2821" s="103" t="s">
        <v>30</v>
      </c>
      <c r="O2821" s="103" t="s">
        <v>27</v>
      </c>
      <c r="P2821" s="103" t="s">
        <v>1517</v>
      </c>
      <c r="Q2821" s="103" t="s">
        <v>11129</v>
      </c>
      <c r="R2821" s="105">
        <v>15177386104</v>
      </c>
      <c r="S2821" s="103" t="s">
        <v>1517</v>
      </c>
      <c r="T2821" s="103" t="s">
        <v>20158</v>
      </c>
      <c r="U2821" s="106" t="s">
        <v>20364</v>
      </c>
      <c r="V2821" s="105" t="s">
        <v>22805</v>
      </c>
      <c r="W2821" s="107" t="s">
        <v>399</v>
      </c>
      <c r="X2821" t="s">
        <v>18043</v>
      </c>
      <c r="AA2821">
        <f ca="1" t="shared" si="89"/>
        <v>17</v>
      </c>
    </row>
    <row r="2822" spans="1:27">
      <c r="A2822" s="101">
        <v>24</v>
      </c>
      <c r="B2822" s="89" t="str">
        <f t="shared" si="88"/>
        <v>451229200302160929</v>
      </c>
      <c r="C2822" s="89" t="s">
        <v>399</v>
      </c>
      <c r="D2822" s="102" t="s">
        <v>11131</v>
      </c>
      <c r="E2822" s="102" t="s">
        <v>143</v>
      </c>
      <c r="F2822" s="103" t="s">
        <v>20131</v>
      </c>
      <c r="G2822" s="103" t="s">
        <v>20161</v>
      </c>
      <c r="H2822" s="104" t="s">
        <v>11130</v>
      </c>
      <c r="I2822" s="103" t="s">
        <v>27</v>
      </c>
      <c r="J2822" s="103" t="s">
        <v>30</v>
      </c>
      <c r="K2822" s="103" t="s">
        <v>30</v>
      </c>
      <c r="L2822" s="103" t="s">
        <v>30</v>
      </c>
      <c r="M2822" s="103" t="s">
        <v>30</v>
      </c>
      <c r="N2822" s="103" t="s">
        <v>30</v>
      </c>
      <c r="O2822" s="103" t="s">
        <v>27</v>
      </c>
      <c r="P2822" s="103" t="s">
        <v>1517</v>
      </c>
      <c r="Q2822" s="103" t="s">
        <v>11133</v>
      </c>
      <c r="R2822" s="105">
        <v>13977876471</v>
      </c>
      <c r="S2822" s="103" t="s">
        <v>1517</v>
      </c>
      <c r="T2822" s="103" t="s">
        <v>20151</v>
      </c>
      <c r="U2822" s="106" t="s">
        <v>20652</v>
      </c>
      <c r="V2822" s="105" t="s">
        <v>22806</v>
      </c>
      <c r="W2822" s="107" t="s">
        <v>399</v>
      </c>
      <c r="X2822" t="s">
        <v>19384</v>
      </c>
      <c r="AA2822">
        <f ca="1" t="shared" si="89"/>
        <v>18</v>
      </c>
    </row>
    <row r="2823" spans="1:27">
      <c r="A2823" s="101">
        <v>25</v>
      </c>
      <c r="B2823" s="89" t="str">
        <f t="shared" si="88"/>
        <v>451229200302112732</v>
      </c>
      <c r="C2823" s="89" t="s">
        <v>399</v>
      </c>
      <c r="D2823" s="102" t="s">
        <v>11135</v>
      </c>
      <c r="E2823" s="102" t="s">
        <v>24</v>
      </c>
      <c r="F2823" s="103" t="s">
        <v>20178</v>
      </c>
      <c r="G2823" s="103" t="s">
        <v>20161</v>
      </c>
      <c r="H2823" s="104" t="s">
        <v>11134</v>
      </c>
      <c r="I2823" s="103" t="s">
        <v>27</v>
      </c>
      <c r="J2823" s="103" t="s">
        <v>30</v>
      </c>
      <c r="K2823" s="103" t="s">
        <v>30</v>
      </c>
      <c r="L2823" s="103" t="s">
        <v>30</v>
      </c>
      <c r="M2823" s="103" t="s">
        <v>30</v>
      </c>
      <c r="N2823" s="103" t="s">
        <v>30</v>
      </c>
      <c r="O2823" s="103" t="s">
        <v>27</v>
      </c>
      <c r="P2823" s="103" t="s">
        <v>1517</v>
      </c>
      <c r="Q2823" s="103" t="s">
        <v>10876</v>
      </c>
      <c r="R2823" s="105">
        <v>18407780987</v>
      </c>
      <c r="S2823" s="103" t="s">
        <v>1517</v>
      </c>
      <c r="T2823" s="103" t="s">
        <v>20277</v>
      </c>
      <c r="U2823" s="106" t="s">
        <v>20821</v>
      </c>
      <c r="V2823" s="105" t="s">
        <v>22002</v>
      </c>
      <c r="W2823" s="107" t="s">
        <v>399</v>
      </c>
      <c r="X2823" t="s">
        <v>10002</v>
      </c>
      <c r="AA2823">
        <f ca="1" t="shared" si="89"/>
        <v>18</v>
      </c>
    </row>
    <row r="2824" spans="1:27">
      <c r="A2824" s="101">
        <v>26</v>
      </c>
      <c r="B2824" s="89" t="str">
        <f t="shared" si="88"/>
        <v>452127200504293319</v>
      </c>
      <c r="C2824" s="89" t="s">
        <v>399</v>
      </c>
      <c r="D2824" s="102" t="s">
        <v>11137</v>
      </c>
      <c r="E2824" s="102" t="s">
        <v>24</v>
      </c>
      <c r="F2824" s="103" t="s">
        <v>20131</v>
      </c>
      <c r="G2824" s="103" t="s">
        <v>20543</v>
      </c>
      <c r="H2824" s="104" t="s">
        <v>11136</v>
      </c>
      <c r="I2824" s="103" t="s">
        <v>30</v>
      </c>
      <c r="J2824" s="103" t="s">
        <v>30</v>
      </c>
      <c r="K2824" s="103" t="s">
        <v>27</v>
      </c>
      <c r="L2824" s="103" t="s">
        <v>30</v>
      </c>
      <c r="M2824" s="103" t="s">
        <v>30</v>
      </c>
      <c r="N2824" s="103" t="s">
        <v>27</v>
      </c>
      <c r="O2824" s="103" t="s">
        <v>27</v>
      </c>
      <c r="P2824" s="103" t="s">
        <v>20253</v>
      </c>
      <c r="Q2824" s="103" t="s">
        <v>11138</v>
      </c>
      <c r="R2824" s="105">
        <v>13679775891</v>
      </c>
      <c r="S2824" s="103" t="s">
        <v>20253</v>
      </c>
      <c r="T2824" s="103" t="s">
        <v>20379</v>
      </c>
      <c r="U2824" s="106" t="s">
        <v>21937</v>
      </c>
      <c r="V2824" s="105" t="s">
        <v>21938</v>
      </c>
      <c r="W2824" s="107" t="s">
        <v>399</v>
      </c>
      <c r="X2824" t="s">
        <v>6526</v>
      </c>
      <c r="AA2824">
        <f ca="1" t="shared" si="89"/>
        <v>16</v>
      </c>
    </row>
    <row r="2825" spans="1:27">
      <c r="A2825" s="101">
        <v>27</v>
      </c>
      <c r="B2825" s="89" t="str">
        <f t="shared" si="88"/>
        <v>452127200309250620</v>
      </c>
      <c r="C2825" s="89" t="s">
        <v>399</v>
      </c>
      <c r="D2825" s="102" t="s">
        <v>11141</v>
      </c>
      <c r="E2825" s="102" t="s">
        <v>143</v>
      </c>
      <c r="F2825" s="103" t="s">
        <v>20131</v>
      </c>
      <c r="G2825" s="103" t="s">
        <v>20168</v>
      </c>
      <c r="H2825" s="104" t="s">
        <v>11140</v>
      </c>
      <c r="I2825" s="103" t="s">
        <v>30</v>
      </c>
      <c r="J2825" s="103" t="s">
        <v>30</v>
      </c>
      <c r="K2825" s="103" t="s">
        <v>30</v>
      </c>
      <c r="L2825" s="103" t="s">
        <v>30</v>
      </c>
      <c r="M2825" s="103" t="s">
        <v>30</v>
      </c>
      <c r="N2825" s="103" t="s">
        <v>30</v>
      </c>
      <c r="O2825" s="103" t="s">
        <v>27</v>
      </c>
      <c r="P2825" s="103" t="s">
        <v>20253</v>
      </c>
      <c r="Q2825" s="103" t="s">
        <v>11143</v>
      </c>
      <c r="R2825" s="105">
        <v>18278866730</v>
      </c>
      <c r="S2825" s="103" t="s">
        <v>20253</v>
      </c>
      <c r="T2825" s="103" t="s">
        <v>20909</v>
      </c>
      <c r="U2825" s="106" t="s">
        <v>20188</v>
      </c>
      <c r="V2825" s="105" t="s">
        <v>22807</v>
      </c>
      <c r="W2825" s="107" t="s">
        <v>399</v>
      </c>
      <c r="X2825" t="s">
        <v>11142</v>
      </c>
      <c r="AA2825">
        <f ca="1" t="shared" si="89"/>
        <v>17</v>
      </c>
    </row>
    <row r="2826" spans="1:27">
      <c r="A2826" s="101">
        <v>28</v>
      </c>
      <c r="B2826" s="89" t="str">
        <f t="shared" si="88"/>
        <v>451229200306053629</v>
      </c>
      <c r="C2826" s="89" t="s">
        <v>399</v>
      </c>
      <c r="D2826" s="102" t="s">
        <v>3459</v>
      </c>
      <c r="E2826" s="102" t="s">
        <v>143</v>
      </c>
      <c r="F2826" s="103" t="s">
        <v>20178</v>
      </c>
      <c r="G2826" s="103" t="s">
        <v>20229</v>
      </c>
      <c r="H2826" s="104" t="s">
        <v>11144</v>
      </c>
      <c r="I2826" s="103" t="s">
        <v>30</v>
      </c>
      <c r="J2826" s="103" t="s">
        <v>30</v>
      </c>
      <c r="K2826" s="103" t="s">
        <v>30</v>
      </c>
      <c r="L2826" s="103" t="s">
        <v>30</v>
      </c>
      <c r="M2826" s="103" t="s">
        <v>30</v>
      </c>
      <c r="N2826" s="103" t="s">
        <v>30</v>
      </c>
      <c r="O2826" s="103" t="s">
        <v>27</v>
      </c>
      <c r="P2826" s="103" t="s">
        <v>1517</v>
      </c>
      <c r="Q2826" s="103" t="s">
        <v>11145</v>
      </c>
      <c r="R2826" s="105">
        <v>18174936818</v>
      </c>
      <c r="S2826" s="103" t="s">
        <v>1517</v>
      </c>
      <c r="T2826" s="103" t="s">
        <v>20158</v>
      </c>
      <c r="U2826" s="106" t="s">
        <v>20491</v>
      </c>
      <c r="V2826" s="105" t="s">
        <v>21487</v>
      </c>
      <c r="W2826" s="107" t="s">
        <v>399</v>
      </c>
      <c r="X2826" t="s">
        <v>19385</v>
      </c>
      <c r="AA2826">
        <f ca="1" t="shared" si="89"/>
        <v>18</v>
      </c>
    </row>
    <row r="2827" spans="1:27">
      <c r="A2827" s="101">
        <v>29</v>
      </c>
      <c r="B2827" s="89" t="str">
        <f t="shared" si="88"/>
        <v>450122200304272528</v>
      </c>
      <c r="C2827" s="89" t="s">
        <v>399</v>
      </c>
      <c r="D2827" s="102" t="s">
        <v>11147</v>
      </c>
      <c r="E2827" s="102" t="s">
        <v>143</v>
      </c>
      <c r="F2827" s="103" t="s">
        <v>20131</v>
      </c>
      <c r="G2827" s="103" t="s">
        <v>20154</v>
      </c>
      <c r="H2827" s="104" t="s">
        <v>11146</v>
      </c>
      <c r="I2827" s="103" t="s">
        <v>30</v>
      </c>
      <c r="J2827" s="103" t="s">
        <v>30</v>
      </c>
      <c r="K2827" s="103" t="s">
        <v>30</v>
      </c>
      <c r="L2827" s="103" t="s">
        <v>30</v>
      </c>
      <c r="M2827" s="103" t="s">
        <v>30</v>
      </c>
      <c r="N2827" s="103" t="s">
        <v>30</v>
      </c>
      <c r="O2827" s="103" t="s">
        <v>27</v>
      </c>
      <c r="P2827" s="103" t="s">
        <v>22354</v>
      </c>
      <c r="Q2827" s="103" t="s">
        <v>11149</v>
      </c>
      <c r="R2827" s="105">
        <v>15878821596</v>
      </c>
      <c r="S2827" s="103" t="s">
        <v>22354</v>
      </c>
      <c r="T2827" s="103" t="s">
        <v>22808</v>
      </c>
      <c r="U2827" s="106">
        <v>0</v>
      </c>
      <c r="V2827" s="105">
        <v>0</v>
      </c>
      <c r="W2827" s="107" t="s">
        <v>399</v>
      </c>
      <c r="X2827" t="s">
        <v>19386</v>
      </c>
      <c r="AA2827">
        <f ca="1" t="shared" si="89"/>
        <v>18</v>
      </c>
    </row>
    <row r="2828" spans="1:27">
      <c r="A2828" s="101">
        <v>30</v>
      </c>
      <c r="B2828" s="89" t="str">
        <f t="shared" si="88"/>
        <v>451229200606012781</v>
      </c>
      <c r="C2828" s="89" t="s">
        <v>399</v>
      </c>
      <c r="D2828" s="102" t="s">
        <v>11151</v>
      </c>
      <c r="E2828" s="102" t="s">
        <v>143</v>
      </c>
      <c r="F2828" s="103" t="s">
        <v>20131</v>
      </c>
      <c r="G2828" s="103" t="s">
        <v>21458</v>
      </c>
      <c r="H2828" s="104" t="s">
        <v>11150</v>
      </c>
      <c r="I2828" s="103" t="s">
        <v>30</v>
      </c>
      <c r="J2828" s="103" t="s">
        <v>27</v>
      </c>
      <c r="K2828" s="103" t="s">
        <v>30</v>
      </c>
      <c r="L2828" s="103" t="s">
        <v>30</v>
      </c>
      <c r="M2828" s="103" t="s">
        <v>30</v>
      </c>
      <c r="N2828" s="103" t="s">
        <v>30</v>
      </c>
      <c r="O2828" s="103" t="s">
        <v>27</v>
      </c>
      <c r="P2828" s="103" t="s">
        <v>1517</v>
      </c>
      <c r="Q2828" s="103" t="s">
        <v>11152</v>
      </c>
      <c r="R2828" s="105">
        <v>15207715886</v>
      </c>
      <c r="S2828" s="103" t="s">
        <v>1517</v>
      </c>
      <c r="T2828" s="103" t="s">
        <v>20277</v>
      </c>
      <c r="U2828" s="106" t="s">
        <v>20821</v>
      </c>
      <c r="V2828" s="105" t="s">
        <v>21383</v>
      </c>
      <c r="W2828" s="107" t="s">
        <v>399</v>
      </c>
      <c r="X2828" t="s">
        <v>10587</v>
      </c>
      <c r="AA2828">
        <f ca="1" t="shared" si="89"/>
        <v>15</v>
      </c>
    </row>
    <row r="2829" spans="1:27">
      <c r="A2829" s="101">
        <v>31</v>
      </c>
      <c r="B2829" s="89" t="str">
        <f t="shared" si="88"/>
        <v>452731200406151824</v>
      </c>
      <c r="C2829" s="89" t="s">
        <v>399</v>
      </c>
      <c r="D2829" s="102" t="s">
        <v>11155</v>
      </c>
      <c r="E2829" s="102" t="s">
        <v>143</v>
      </c>
      <c r="F2829" s="103" t="s">
        <v>20131</v>
      </c>
      <c r="G2829" s="103" t="s">
        <v>21826</v>
      </c>
      <c r="H2829" s="104" t="s">
        <v>11154</v>
      </c>
      <c r="I2829" s="103" t="s">
        <v>27</v>
      </c>
      <c r="J2829" s="103" t="s">
        <v>30</v>
      </c>
      <c r="K2829" s="103" t="s">
        <v>30</v>
      </c>
      <c r="L2829" s="103" t="s">
        <v>30</v>
      </c>
      <c r="M2829" s="103" t="s">
        <v>30</v>
      </c>
      <c r="N2829" s="103" t="s">
        <v>30</v>
      </c>
      <c r="O2829" s="103" t="s">
        <v>27</v>
      </c>
      <c r="P2829" s="103" t="s">
        <v>1517</v>
      </c>
      <c r="Q2829" s="103" t="s">
        <v>11157</v>
      </c>
      <c r="R2829" s="105">
        <v>15078575618</v>
      </c>
      <c r="S2829" s="103" t="s">
        <v>1517</v>
      </c>
      <c r="T2829" s="103" t="s">
        <v>20208</v>
      </c>
      <c r="U2829" s="106" t="s">
        <v>20341</v>
      </c>
      <c r="V2829" s="105" t="s">
        <v>22809</v>
      </c>
      <c r="W2829" s="107" t="s">
        <v>399</v>
      </c>
      <c r="X2829" t="s">
        <v>11156</v>
      </c>
      <c r="AA2829">
        <f ca="1" t="shared" si="89"/>
        <v>17</v>
      </c>
    </row>
    <row r="2830" spans="1:27">
      <c r="A2830" s="101">
        <v>32</v>
      </c>
      <c r="B2830" s="89" t="str">
        <f t="shared" si="88"/>
        <v>452731200401024228</v>
      </c>
      <c r="C2830" s="89" t="s">
        <v>399</v>
      </c>
      <c r="D2830" s="102" t="s">
        <v>11159</v>
      </c>
      <c r="E2830" s="102" t="s">
        <v>143</v>
      </c>
      <c r="F2830" s="103" t="s">
        <v>20131</v>
      </c>
      <c r="G2830" s="103" t="s">
        <v>20232</v>
      </c>
      <c r="H2830" s="104" t="s">
        <v>11158</v>
      </c>
      <c r="I2830" s="103" t="s">
        <v>30</v>
      </c>
      <c r="J2830" s="103" t="s">
        <v>30</v>
      </c>
      <c r="K2830" s="103" t="s">
        <v>30</v>
      </c>
      <c r="L2830" s="103" t="s">
        <v>30</v>
      </c>
      <c r="M2830" s="103" t="s">
        <v>30</v>
      </c>
      <c r="N2830" s="103" t="s">
        <v>30</v>
      </c>
      <c r="O2830" s="103" t="s">
        <v>27</v>
      </c>
      <c r="P2830" s="103" t="s">
        <v>20133</v>
      </c>
      <c r="Q2830" s="103" t="s">
        <v>11160</v>
      </c>
      <c r="R2830" s="105">
        <v>15177385733</v>
      </c>
      <c r="S2830" s="103" t="s">
        <v>1517</v>
      </c>
      <c r="T2830" s="103" t="s">
        <v>20133</v>
      </c>
      <c r="U2830" s="106" t="s">
        <v>20133</v>
      </c>
      <c r="V2830" s="105" t="s">
        <v>20988</v>
      </c>
      <c r="W2830" s="107" t="s">
        <v>399</v>
      </c>
      <c r="X2830" t="s">
        <v>2437</v>
      </c>
      <c r="AA2830">
        <f ca="1" t="shared" si="89"/>
        <v>17</v>
      </c>
    </row>
    <row r="2831" spans="1:27">
      <c r="A2831" s="101">
        <v>33</v>
      </c>
      <c r="B2831" s="89" t="str">
        <f t="shared" si="88"/>
        <v>451229200103152424</v>
      </c>
      <c r="C2831" s="89" t="s">
        <v>399</v>
      </c>
      <c r="D2831" s="102" t="s">
        <v>11162</v>
      </c>
      <c r="E2831" s="102" t="s">
        <v>143</v>
      </c>
      <c r="F2831" s="103" t="s">
        <v>20178</v>
      </c>
      <c r="G2831" s="103" t="s">
        <v>20384</v>
      </c>
      <c r="H2831" s="104" t="s">
        <v>11161</v>
      </c>
      <c r="I2831" s="103" t="s">
        <v>27</v>
      </c>
      <c r="J2831" s="103" t="s">
        <v>30</v>
      </c>
      <c r="K2831" s="103" t="s">
        <v>30</v>
      </c>
      <c r="L2831" s="103" t="s">
        <v>30</v>
      </c>
      <c r="M2831" s="103" t="s">
        <v>30</v>
      </c>
      <c r="N2831" s="103" t="s">
        <v>30</v>
      </c>
      <c r="O2831" s="103" t="s">
        <v>27</v>
      </c>
      <c r="P2831" s="103" t="s">
        <v>20191</v>
      </c>
      <c r="Q2831" s="103" t="s">
        <v>11163</v>
      </c>
      <c r="R2831" s="105">
        <v>17807833191</v>
      </c>
      <c r="S2831" s="103" t="s">
        <v>1517</v>
      </c>
      <c r="T2831" s="103" t="s">
        <v>20191</v>
      </c>
      <c r="U2831" s="106" t="s">
        <v>20877</v>
      </c>
      <c r="V2831" s="105" t="s">
        <v>20914</v>
      </c>
      <c r="W2831" s="107" t="s">
        <v>399</v>
      </c>
      <c r="X2831" t="s">
        <v>2175</v>
      </c>
      <c r="AA2831">
        <f ca="1" t="shared" si="89"/>
        <v>20</v>
      </c>
    </row>
    <row r="2832" spans="1:27">
      <c r="A2832" s="101">
        <v>34</v>
      </c>
      <c r="B2832" s="89" t="str">
        <f t="shared" si="88"/>
        <v>451229200205072126</v>
      </c>
      <c r="C2832" s="89" t="s">
        <v>399</v>
      </c>
      <c r="D2832" s="102" t="s">
        <v>11165</v>
      </c>
      <c r="E2832" s="102" t="s">
        <v>143</v>
      </c>
      <c r="F2832" s="103" t="s">
        <v>20178</v>
      </c>
      <c r="G2832" s="103" t="s">
        <v>20150</v>
      </c>
      <c r="H2832" s="104" t="s">
        <v>11164</v>
      </c>
      <c r="I2832" s="103" t="s">
        <v>30</v>
      </c>
      <c r="J2832" s="103" t="s">
        <v>30</v>
      </c>
      <c r="K2832" s="103" t="s">
        <v>30</v>
      </c>
      <c r="L2832" s="103" t="s">
        <v>30</v>
      </c>
      <c r="M2832" s="103" t="s">
        <v>30</v>
      </c>
      <c r="N2832" s="103" t="s">
        <v>30</v>
      </c>
      <c r="O2832" s="103" t="s">
        <v>27</v>
      </c>
      <c r="P2832" s="103" t="s">
        <v>1517</v>
      </c>
      <c r="Q2832" s="103" t="s">
        <v>1571</v>
      </c>
      <c r="R2832" s="105">
        <v>19107884316</v>
      </c>
      <c r="S2832" s="103" t="s">
        <v>1517</v>
      </c>
      <c r="T2832" s="103" t="s">
        <v>20240</v>
      </c>
      <c r="U2832" s="106" t="s">
        <v>20417</v>
      </c>
      <c r="V2832" s="105" t="s">
        <v>20756</v>
      </c>
      <c r="W2832" s="107" t="s">
        <v>399</v>
      </c>
      <c r="X2832" t="s">
        <v>914</v>
      </c>
      <c r="AA2832">
        <f ca="1" t="shared" si="89"/>
        <v>19</v>
      </c>
    </row>
    <row r="2833" spans="1:27">
      <c r="A2833" s="101">
        <v>35</v>
      </c>
      <c r="B2833" s="89" t="str">
        <f t="shared" si="88"/>
        <v>451229200110052720</v>
      </c>
      <c r="C2833" s="89" t="s">
        <v>399</v>
      </c>
      <c r="D2833" s="102" t="s">
        <v>11167</v>
      </c>
      <c r="E2833" s="102" t="s">
        <v>143</v>
      </c>
      <c r="F2833" s="103" t="s">
        <v>20178</v>
      </c>
      <c r="G2833" s="103" t="s">
        <v>20236</v>
      </c>
      <c r="H2833" s="104" t="s">
        <v>11166</v>
      </c>
      <c r="I2833" s="103" t="s">
        <v>27</v>
      </c>
      <c r="J2833" s="103" t="s">
        <v>27</v>
      </c>
      <c r="K2833" s="103" t="s">
        <v>30</v>
      </c>
      <c r="L2833" s="103" t="s">
        <v>30</v>
      </c>
      <c r="M2833" s="103" t="s">
        <v>30</v>
      </c>
      <c r="N2833" s="103" t="s">
        <v>27</v>
      </c>
      <c r="O2833" s="103" t="s">
        <v>27</v>
      </c>
      <c r="P2833" s="103" t="s">
        <v>1517</v>
      </c>
      <c r="Q2833" s="103" t="s">
        <v>11168</v>
      </c>
      <c r="R2833" s="105">
        <v>19177880784</v>
      </c>
      <c r="S2833" s="103" t="s">
        <v>1517</v>
      </c>
      <c r="T2833" s="103" t="s">
        <v>20277</v>
      </c>
      <c r="U2833" s="106" t="s">
        <v>20315</v>
      </c>
      <c r="V2833" s="105" t="s">
        <v>21127</v>
      </c>
      <c r="W2833" s="107" t="s">
        <v>399</v>
      </c>
      <c r="X2833" t="s">
        <v>18563</v>
      </c>
      <c r="AA2833">
        <f ca="1" t="shared" si="89"/>
        <v>19</v>
      </c>
    </row>
    <row r="2834" spans="1:27">
      <c r="A2834" s="101">
        <v>36</v>
      </c>
      <c r="B2834" s="89" t="str">
        <f t="shared" si="88"/>
        <v>451229200307100327</v>
      </c>
      <c r="C2834" s="89" t="s">
        <v>399</v>
      </c>
      <c r="D2834" s="102" t="s">
        <v>11170</v>
      </c>
      <c r="E2834" s="102" t="s">
        <v>143</v>
      </c>
      <c r="F2834" s="103" t="s">
        <v>20178</v>
      </c>
      <c r="G2834" s="103" t="s">
        <v>20214</v>
      </c>
      <c r="H2834" s="104" t="s">
        <v>11169</v>
      </c>
      <c r="I2834" s="103" t="s">
        <v>30</v>
      </c>
      <c r="J2834" s="103" t="s">
        <v>30</v>
      </c>
      <c r="K2834" s="103" t="s">
        <v>27</v>
      </c>
      <c r="L2834" s="103" t="s">
        <v>30</v>
      </c>
      <c r="M2834" s="103" t="s">
        <v>30</v>
      </c>
      <c r="N2834" s="103" t="s">
        <v>30</v>
      </c>
      <c r="O2834" s="103" t="s">
        <v>27</v>
      </c>
      <c r="P2834" s="103" t="s">
        <v>1517</v>
      </c>
      <c r="Q2834" s="103" t="s">
        <v>11171</v>
      </c>
      <c r="R2834" s="105">
        <v>17888674127</v>
      </c>
      <c r="S2834" s="103" t="s">
        <v>1517</v>
      </c>
      <c r="T2834" s="103" t="s">
        <v>20280</v>
      </c>
      <c r="U2834" s="106" t="s">
        <v>20734</v>
      </c>
      <c r="V2834" s="105" t="s">
        <v>20976</v>
      </c>
      <c r="W2834" s="107" t="s">
        <v>399</v>
      </c>
      <c r="X2834" t="s">
        <v>7002</v>
      </c>
      <c r="AA2834">
        <f ca="1" t="shared" si="89"/>
        <v>18</v>
      </c>
    </row>
    <row r="2835" spans="1:27">
      <c r="A2835" s="101">
        <v>37</v>
      </c>
      <c r="B2835" s="89" t="str">
        <f t="shared" si="88"/>
        <v>452731200407043913</v>
      </c>
      <c r="C2835" s="89" t="s">
        <v>399</v>
      </c>
      <c r="D2835" s="102" t="s">
        <v>11173</v>
      </c>
      <c r="E2835" s="102" t="s">
        <v>24</v>
      </c>
      <c r="F2835" s="103" t="s">
        <v>20131</v>
      </c>
      <c r="G2835" s="103" t="s">
        <v>20271</v>
      </c>
      <c r="H2835" s="104" t="s">
        <v>11172</v>
      </c>
      <c r="I2835" s="103" t="s">
        <v>30</v>
      </c>
      <c r="J2835" s="103" t="s">
        <v>30</v>
      </c>
      <c r="K2835" s="103" t="s">
        <v>30</v>
      </c>
      <c r="L2835" s="103" t="s">
        <v>30</v>
      </c>
      <c r="M2835" s="103" t="s">
        <v>30</v>
      </c>
      <c r="N2835" s="103" t="s">
        <v>30</v>
      </c>
      <c r="O2835" s="103" t="s">
        <v>27</v>
      </c>
      <c r="P2835" s="103" t="s">
        <v>1517</v>
      </c>
      <c r="Q2835" s="103" t="s">
        <v>11174</v>
      </c>
      <c r="R2835" s="105">
        <v>18378896796</v>
      </c>
      <c r="S2835" s="103" t="s">
        <v>1517</v>
      </c>
      <c r="T2835" s="103" t="s">
        <v>20140</v>
      </c>
      <c r="U2835" s="106" t="s">
        <v>20140</v>
      </c>
      <c r="V2835" s="105" t="s">
        <v>20445</v>
      </c>
      <c r="W2835" s="107" t="s">
        <v>399</v>
      </c>
      <c r="X2835" t="s">
        <v>2681</v>
      </c>
      <c r="AA2835">
        <f ca="1" t="shared" si="89"/>
        <v>17</v>
      </c>
    </row>
    <row r="2836" spans="1:27">
      <c r="A2836" s="101">
        <v>38</v>
      </c>
      <c r="B2836" s="89" t="str">
        <f t="shared" si="88"/>
        <v>450124200308102713</v>
      </c>
      <c r="C2836" s="89" t="s">
        <v>399</v>
      </c>
      <c r="D2836" s="102" t="s">
        <v>11176</v>
      </c>
      <c r="E2836" s="102" t="s">
        <v>24</v>
      </c>
      <c r="F2836" s="103" t="s">
        <v>20131</v>
      </c>
      <c r="G2836" s="103" t="s">
        <v>20163</v>
      </c>
      <c r="H2836" s="104" t="s">
        <v>11175</v>
      </c>
      <c r="I2836" s="103" t="s">
        <v>30</v>
      </c>
      <c r="J2836" s="103" t="s">
        <v>30</v>
      </c>
      <c r="K2836" s="103" t="s">
        <v>30</v>
      </c>
      <c r="L2836" s="103" t="s">
        <v>30</v>
      </c>
      <c r="M2836" s="103" t="s">
        <v>30</v>
      </c>
      <c r="N2836" s="103" t="s">
        <v>30</v>
      </c>
      <c r="O2836" s="103" t="s">
        <v>27</v>
      </c>
      <c r="P2836" s="103" t="s">
        <v>20253</v>
      </c>
      <c r="Q2836" s="103" t="s">
        <v>11178</v>
      </c>
      <c r="R2836" s="105">
        <v>18176206506</v>
      </c>
      <c r="S2836" s="103" t="s">
        <v>20253</v>
      </c>
      <c r="T2836" s="103" t="s">
        <v>20522</v>
      </c>
      <c r="U2836" s="106" t="s">
        <v>20585</v>
      </c>
      <c r="V2836" s="105" t="s">
        <v>22810</v>
      </c>
      <c r="W2836" s="107" t="s">
        <v>399</v>
      </c>
      <c r="X2836" t="s">
        <v>11177</v>
      </c>
      <c r="AA2836">
        <f ca="1" t="shared" si="89"/>
        <v>18</v>
      </c>
    </row>
    <row r="2837" spans="1:27">
      <c r="A2837" s="101">
        <v>39</v>
      </c>
      <c r="B2837" s="89" t="str">
        <f t="shared" si="88"/>
        <v>452731200409040919</v>
      </c>
      <c r="C2837" s="89" t="s">
        <v>399</v>
      </c>
      <c r="D2837" s="102" t="s">
        <v>11180</v>
      </c>
      <c r="E2837" s="102" t="s">
        <v>24</v>
      </c>
      <c r="F2837" s="103" t="s">
        <v>20131</v>
      </c>
      <c r="G2837" s="103" t="s">
        <v>20351</v>
      </c>
      <c r="H2837" s="104" t="s">
        <v>11179</v>
      </c>
      <c r="I2837" s="103" t="s">
        <v>30</v>
      </c>
      <c r="J2837" s="103" t="s">
        <v>30</v>
      </c>
      <c r="K2837" s="103" t="s">
        <v>30</v>
      </c>
      <c r="L2837" s="103" t="s">
        <v>30</v>
      </c>
      <c r="M2837" s="103" t="s">
        <v>30</v>
      </c>
      <c r="N2837" s="103" t="s">
        <v>30</v>
      </c>
      <c r="O2837" s="103" t="s">
        <v>27</v>
      </c>
      <c r="P2837" s="103" t="s">
        <v>1517</v>
      </c>
      <c r="Q2837" s="103" t="s">
        <v>11182</v>
      </c>
      <c r="R2837" s="105">
        <v>15977847055</v>
      </c>
      <c r="S2837" s="103" t="s">
        <v>1517</v>
      </c>
      <c r="T2837" s="103" t="s">
        <v>20151</v>
      </c>
      <c r="U2837" s="106" t="s">
        <v>22635</v>
      </c>
      <c r="V2837" s="105" t="s">
        <v>20151</v>
      </c>
      <c r="W2837" s="107" t="s">
        <v>399</v>
      </c>
      <c r="X2837" t="s">
        <v>18044</v>
      </c>
      <c r="AA2837">
        <f ca="1" t="shared" si="89"/>
        <v>16</v>
      </c>
    </row>
    <row r="2838" spans="1:27">
      <c r="A2838" s="101">
        <v>40</v>
      </c>
      <c r="B2838" s="89" t="str">
        <f t="shared" si="88"/>
        <v>451229200401072713</v>
      </c>
      <c r="C2838" s="89" t="s">
        <v>399</v>
      </c>
      <c r="D2838" s="102" t="s">
        <v>11184</v>
      </c>
      <c r="E2838" s="102" t="s">
        <v>24</v>
      </c>
      <c r="F2838" s="103" t="s">
        <v>20178</v>
      </c>
      <c r="G2838" s="103" t="s">
        <v>20232</v>
      </c>
      <c r="H2838" s="104" t="s">
        <v>11183</v>
      </c>
      <c r="I2838" s="103" t="s">
        <v>30</v>
      </c>
      <c r="J2838" s="103" t="s">
        <v>30</v>
      </c>
      <c r="K2838" s="103" t="s">
        <v>30</v>
      </c>
      <c r="L2838" s="103" t="s">
        <v>30</v>
      </c>
      <c r="M2838" s="103" t="s">
        <v>30</v>
      </c>
      <c r="N2838" s="103" t="s">
        <v>30</v>
      </c>
      <c r="O2838" s="103" t="s">
        <v>27</v>
      </c>
      <c r="P2838" s="103" t="s">
        <v>20277</v>
      </c>
      <c r="Q2838" s="103" t="s">
        <v>7355</v>
      </c>
      <c r="R2838" s="105">
        <v>13577853856</v>
      </c>
      <c r="S2838" s="103" t="s">
        <v>1517</v>
      </c>
      <c r="T2838" s="103" t="s">
        <v>20277</v>
      </c>
      <c r="U2838" s="106" t="s">
        <v>20434</v>
      </c>
      <c r="V2838" s="105" t="s">
        <v>21398</v>
      </c>
      <c r="W2838" s="107" t="s">
        <v>399</v>
      </c>
      <c r="X2838" t="s">
        <v>4200</v>
      </c>
      <c r="AA2838">
        <f ca="1" t="shared" si="89"/>
        <v>17</v>
      </c>
    </row>
    <row r="2839" spans="1:27">
      <c r="A2839" s="101">
        <v>41</v>
      </c>
      <c r="B2839" s="89" t="str">
        <f t="shared" si="88"/>
        <v>452731200310063619</v>
      </c>
      <c r="C2839" s="89" t="s">
        <v>399</v>
      </c>
      <c r="D2839" s="102" t="s">
        <v>11186</v>
      </c>
      <c r="E2839" s="102" t="s">
        <v>24</v>
      </c>
      <c r="F2839" s="103" t="s">
        <v>20131</v>
      </c>
      <c r="G2839" s="103" t="s">
        <v>20307</v>
      </c>
      <c r="H2839" s="104" t="s">
        <v>11185</v>
      </c>
      <c r="I2839" s="103" t="s">
        <v>30</v>
      </c>
      <c r="J2839" s="103" t="s">
        <v>30</v>
      </c>
      <c r="K2839" s="103" t="s">
        <v>21050</v>
      </c>
      <c r="L2839" s="103" t="s">
        <v>30</v>
      </c>
      <c r="M2839" s="103" t="s">
        <v>30</v>
      </c>
      <c r="N2839" s="103" t="s">
        <v>30</v>
      </c>
      <c r="O2839" s="103" t="s">
        <v>27</v>
      </c>
      <c r="P2839" s="103" t="s">
        <v>1517</v>
      </c>
      <c r="Q2839" s="103" t="s">
        <v>11188</v>
      </c>
      <c r="R2839" s="105">
        <v>13907884682</v>
      </c>
      <c r="S2839" s="103" t="s">
        <v>20949</v>
      </c>
      <c r="T2839" s="103" t="s">
        <v>20158</v>
      </c>
      <c r="U2839" s="106" t="s">
        <v>20195</v>
      </c>
      <c r="V2839" s="105" t="s">
        <v>20745</v>
      </c>
      <c r="W2839" s="107" t="s">
        <v>399</v>
      </c>
      <c r="X2839" t="s">
        <v>18045</v>
      </c>
      <c r="AA2839">
        <f ca="1" t="shared" si="89"/>
        <v>17</v>
      </c>
    </row>
    <row r="2840" spans="1:27">
      <c r="A2840" s="101">
        <v>42</v>
      </c>
      <c r="B2840" s="89" t="str">
        <f t="shared" si="88"/>
        <v>452731200308273617</v>
      </c>
      <c r="C2840" s="89" t="s">
        <v>399</v>
      </c>
      <c r="D2840" s="102" t="s">
        <v>11190</v>
      </c>
      <c r="E2840" s="102" t="s">
        <v>24</v>
      </c>
      <c r="F2840" s="103" t="s">
        <v>20131</v>
      </c>
      <c r="G2840" s="103" t="s">
        <v>20163</v>
      </c>
      <c r="H2840" s="104" t="s">
        <v>11189</v>
      </c>
      <c r="I2840" s="103" t="s">
        <v>30</v>
      </c>
      <c r="J2840" s="103" t="s">
        <v>30</v>
      </c>
      <c r="K2840" s="103" t="s">
        <v>30</v>
      </c>
      <c r="L2840" s="103" t="s">
        <v>30</v>
      </c>
      <c r="M2840" s="103" t="s">
        <v>30</v>
      </c>
      <c r="N2840" s="103" t="s">
        <v>30</v>
      </c>
      <c r="O2840" s="103" t="s">
        <v>27</v>
      </c>
      <c r="P2840" s="103" t="s">
        <v>1517</v>
      </c>
      <c r="Q2840" s="103" t="s">
        <v>11191</v>
      </c>
      <c r="R2840" s="105">
        <v>18707781254</v>
      </c>
      <c r="S2840" s="103" t="s">
        <v>1517</v>
      </c>
      <c r="T2840" s="103" t="s">
        <v>20158</v>
      </c>
      <c r="U2840" s="106" t="s">
        <v>20250</v>
      </c>
      <c r="V2840" s="105">
        <v>0</v>
      </c>
      <c r="W2840" s="107" t="s">
        <v>399</v>
      </c>
      <c r="X2840" t="s">
        <v>18020</v>
      </c>
      <c r="AA2840">
        <f ca="1" t="shared" si="89"/>
        <v>17</v>
      </c>
    </row>
    <row r="2841" spans="1:27">
      <c r="A2841" s="101">
        <v>43</v>
      </c>
      <c r="B2841" s="89" t="str">
        <f t="shared" si="88"/>
        <v>45273120040827481x</v>
      </c>
      <c r="C2841" s="89" t="s">
        <v>399</v>
      </c>
      <c r="D2841" s="102" t="s">
        <v>11193</v>
      </c>
      <c r="E2841" s="102" t="s">
        <v>24</v>
      </c>
      <c r="F2841" s="103" t="s">
        <v>20131</v>
      </c>
      <c r="G2841" s="103" t="s">
        <v>20757</v>
      </c>
      <c r="H2841" s="104" t="s">
        <v>11192</v>
      </c>
      <c r="I2841" s="103" t="s">
        <v>27</v>
      </c>
      <c r="J2841" s="103" t="s">
        <v>30</v>
      </c>
      <c r="K2841" s="103" t="s">
        <v>30</v>
      </c>
      <c r="L2841" s="103" t="s">
        <v>30</v>
      </c>
      <c r="M2841" s="103" t="s">
        <v>30</v>
      </c>
      <c r="N2841" s="103" t="s">
        <v>30</v>
      </c>
      <c r="O2841" s="103" t="s">
        <v>27</v>
      </c>
      <c r="P2841" s="103" t="s">
        <v>1517</v>
      </c>
      <c r="Q2841" s="103" t="s">
        <v>11195</v>
      </c>
      <c r="R2841" s="105">
        <v>18776861434</v>
      </c>
      <c r="S2841" s="103" t="s">
        <v>1517</v>
      </c>
      <c r="T2841" s="103" t="s">
        <v>1517</v>
      </c>
      <c r="U2841" s="106" t="s">
        <v>20167</v>
      </c>
      <c r="V2841" s="105" t="s">
        <v>20196</v>
      </c>
      <c r="W2841" s="107" t="s">
        <v>399</v>
      </c>
      <c r="X2841" t="s">
        <v>18046</v>
      </c>
      <c r="AA2841">
        <f ca="1" t="shared" si="89"/>
        <v>16</v>
      </c>
    </row>
    <row r="2842" spans="1:27">
      <c r="A2842" s="101">
        <v>44</v>
      </c>
      <c r="B2842" s="89" t="str">
        <f t="shared" si="88"/>
        <v>452127200401082711</v>
      </c>
      <c r="C2842" s="89" t="s">
        <v>399</v>
      </c>
      <c r="D2842" s="102" t="s">
        <v>11198</v>
      </c>
      <c r="E2842" s="102" t="s">
        <v>24</v>
      </c>
      <c r="F2842" s="103" t="s">
        <v>20205</v>
      </c>
      <c r="G2842" s="103" t="s">
        <v>20232</v>
      </c>
      <c r="H2842" s="104" t="s">
        <v>11197</v>
      </c>
      <c r="I2842" s="103" t="s">
        <v>30</v>
      </c>
      <c r="J2842" s="103" t="s">
        <v>30</v>
      </c>
      <c r="K2842" s="103" t="s">
        <v>27</v>
      </c>
      <c r="L2842" s="103" t="s">
        <v>30</v>
      </c>
      <c r="M2842" s="103" t="s">
        <v>30</v>
      </c>
      <c r="N2842" s="103" t="s">
        <v>30</v>
      </c>
      <c r="O2842" s="103" t="s">
        <v>27</v>
      </c>
      <c r="P2842" s="103" t="s">
        <v>20253</v>
      </c>
      <c r="Q2842" s="103" t="s">
        <v>11200</v>
      </c>
      <c r="R2842" s="105">
        <v>13642283820</v>
      </c>
      <c r="S2842" s="103" t="s">
        <v>20253</v>
      </c>
      <c r="T2842" s="103" t="s">
        <v>20522</v>
      </c>
      <c r="U2842" s="106" t="s">
        <v>20796</v>
      </c>
      <c r="V2842" s="105" t="s">
        <v>22811</v>
      </c>
      <c r="W2842" s="107" t="s">
        <v>399</v>
      </c>
      <c r="X2842" t="s">
        <v>11199</v>
      </c>
      <c r="AA2842">
        <f ca="1" t="shared" si="89"/>
        <v>17</v>
      </c>
    </row>
    <row r="2843" spans="1:27">
      <c r="A2843" s="101">
        <v>45</v>
      </c>
      <c r="B2843" s="89" t="str">
        <f t="shared" si="88"/>
        <v>452731200312194217</v>
      </c>
      <c r="C2843" s="89" t="s">
        <v>399</v>
      </c>
      <c r="D2843" s="102" t="s">
        <v>11202</v>
      </c>
      <c r="E2843" s="102" t="s">
        <v>24</v>
      </c>
      <c r="F2843" s="103" t="s">
        <v>20131</v>
      </c>
      <c r="G2843" s="103" t="s">
        <v>20433</v>
      </c>
      <c r="H2843" s="104" t="s">
        <v>11201</v>
      </c>
      <c r="I2843" s="103" t="s">
        <v>30</v>
      </c>
      <c r="J2843" s="103" t="s">
        <v>30</v>
      </c>
      <c r="K2843" s="103" t="s">
        <v>27</v>
      </c>
      <c r="L2843" s="103" t="s">
        <v>30</v>
      </c>
      <c r="M2843" s="103" t="s">
        <v>30</v>
      </c>
      <c r="N2843" s="103" t="s">
        <v>30</v>
      </c>
      <c r="O2843" s="103" t="s">
        <v>27</v>
      </c>
      <c r="P2843" s="103" t="s">
        <v>1517</v>
      </c>
      <c r="Q2843" s="103" t="s">
        <v>11203</v>
      </c>
      <c r="R2843" s="105">
        <v>15878686147</v>
      </c>
      <c r="S2843" s="103" t="s">
        <v>1517</v>
      </c>
      <c r="T2843" s="103" t="s">
        <v>20133</v>
      </c>
      <c r="U2843" s="106" t="s">
        <v>20321</v>
      </c>
      <c r="V2843" s="105" t="s">
        <v>22155</v>
      </c>
      <c r="W2843" s="107" t="s">
        <v>399</v>
      </c>
      <c r="X2843" t="s">
        <v>7736</v>
      </c>
      <c r="AA2843">
        <f ca="1" t="shared" si="89"/>
        <v>17</v>
      </c>
    </row>
    <row r="2844" spans="1:27">
      <c r="A2844" s="101">
        <v>46</v>
      </c>
      <c r="B2844" s="89" t="str">
        <f t="shared" si="88"/>
        <v>451229200301100617</v>
      </c>
      <c r="C2844" s="89" t="s">
        <v>399</v>
      </c>
      <c r="D2844" s="102" t="s">
        <v>11205</v>
      </c>
      <c r="E2844" s="102" t="s">
        <v>24</v>
      </c>
      <c r="F2844" s="103" t="s">
        <v>20178</v>
      </c>
      <c r="G2844" s="103" t="s">
        <v>20157</v>
      </c>
      <c r="H2844" s="104" t="s">
        <v>11204</v>
      </c>
      <c r="I2844" s="103" t="s">
        <v>30</v>
      </c>
      <c r="J2844" s="103" t="s">
        <v>30</v>
      </c>
      <c r="K2844" s="103" t="s">
        <v>27</v>
      </c>
      <c r="L2844" s="103" t="s">
        <v>30</v>
      </c>
      <c r="M2844" s="103" t="s">
        <v>30</v>
      </c>
      <c r="N2844" s="103" t="s">
        <v>30</v>
      </c>
      <c r="O2844" s="103" t="s">
        <v>27</v>
      </c>
      <c r="P2844" s="103" t="s">
        <v>1517</v>
      </c>
      <c r="Q2844" s="103" t="s">
        <v>11206</v>
      </c>
      <c r="R2844" s="105">
        <v>19127012249</v>
      </c>
      <c r="S2844" s="103" t="s">
        <v>1517</v>
      </c>
      <c r="T2844" s="103" t="s">
        <v>20137</v>
      </c>
      <c r="U2844" s="106" t="s">
        <v>20868</v>
      </c>
      <c r="V2844" s="105" t="s">
        <v>22018</v>
      </c>
      <c r="W2844" s="107" t="s">
        <v>399</v>
      </c>
      <c r="X2844" t="s">
        <v>6967</v>
      </c>
      <c r="AA2844">
        <f ca="1" t="shared" si="89"/>
        <v>18</v>
      </c>
    </row>
    <row r="2845" spans="1:27">
      <c r="A2845" s="101">
        <v>47</v>
      </c>
      <c r="B2845" s="89" t="str">
        <f t="shared" si="88"/>
        <v>452731200307280313</v>
      </c>
      <c r="C2845" s="89" t="s">
        <v>399</v>
      </c>
      <c r="D2845" s="102" t="s">
        <v>11208</v>
      </c>
      <c r="E2845" s="102" t="s">
        <v>24</v>
      </c>
      <c r="F2845" s="103" t="s">
        <v>20131</v>
      </c>
      <c r="G2845" s="103" t="s">
        <v>20214</v>
      </c>
      <c r="H2845" s="104" t="s">
        <v>11207</v>
      </c>
      <c r="I2845" s="103" t="s">
        <v>30</v>
      </c>
      <c r="J2845" s="103" t="s">
        <v>30</v>
      </c>
      <c r="K2845" s="103" t="s">
        <v>30</v>
      </c>
      <c r="L2845" s="103" t="s">
        <v>30</v>
      </c>
      <c r="M2845" s="103" t="s">
        <v>30</v>
      </c>
      <c r="N2845" s="103" t="s">
        <v>30</v>
      </c>
      <c r="O2845" s="103" t="s">
        <v>27</v>
      </c>
      <c r="P2845" s="103" t="s">
        <v>1517</v>
      </c>
      <c r="Q2845" s="103" t="s">
        <v>11210</v>
      </c>
      <c r="R2845" s="105">
        <v>18077893932</v>
      </c>
      <c r="S2845" s="103" t="s">
        <v>1517</v>
      </c>
      <c r="T2845" s="103" t="s">
        <v>20280</v>
      </c>
      <c r="U2845" s="106" t="s">
        <v>20333</v>
      </c>
      <c r="V2845" s="105" t="s">
        <v>20489</v>
      </c>
      <c r="W2845" s="107" t="s">
        <v>399</v>
      </c>
      <c r="X2845" t="s">
        <v>11209</v>
      </c>
      <c r="AA2845">
        <f ca="1" t="shared" si="89"/>
        <v>18</v>
      </c>
    </row>
    <row r="2846" spans="1:27">
      <c r="A2846" s="101">
        <v>48</v>
      </c>
      <c r="B2846" s="89" t="str">
        <f t="shared" si="88"/>
        <v>452731200502263623</v>
      </c>
      <c r="C2846" s="89" t="s">
        <v>399</v>
      </c>
      <c r="D2846" s="102" t="s">
        <v>11212</v>
      </c>
      <c r="E2846" s="102" t="s">
        <v>143</v>
      </c>
      <c r="F2846" s="103" t="s">
        <v>20131</v>
      </c>
      <c r="G2846" s="103" t="s">
        <v>21431</v>
      </c>
      <c r="H2846" s="104" t="s">
        <v>11211</v>
      </c>
      <c r="I2846" s="103" t="s">
        <v>30</v>
      </c>
      <c r="J2846" s="103" t="s">
        <v>30</v>
      </c>
      <c r="K2846" s="103" t="s">
        <v>30</v>
      </c>
      <c r="L2846" s="103" t="s">
        <v>30</v>
      </c>
      <c r="M2846" s="103" t="s">
        <v>27</v>
      </c>
      <c r="N2846" s="103" t="s">
        <v>30</v>
      </c>
      <c r="O2846" s="103" t="s">
        <v>27</v>
      </c>
      <c r="P2846" s="103" t="s">
        <v>1517</v>
      </c>
      <c r="Q2846" s="103" t="s">
        <v>4283</v>
      </c>
      <c r="R2846" s="105">
        <v>13481865567</v>
      </c>
      <c r="S2846" s="103" t="s">
        <v>1517</v>
      </c>
      <c r="T2846" s="103" t="s">
        <v>22812</v>
      </c>
      <c r="U2846" s="106" t="s">
        <v>20898</v>
      </c>
      <c r="V2846" s="105" t="s">
        <v>21414</v>
      </c>
      <c r="W2846" s="107" t="s">
        <v>399</v>
      </c>
      <c r="X2846" t="s">
        <v>18047</v>
      </c>
      <c r="AA2846">
        <f ca="1" t="shared" si="89"/>
        <v>16</v>
      </c>
    </row>
    <row r="2847" spans="1:27">
      <c r="A2847" s="101">
        <v>49</v>
      </c>
      <c r="B2847" s="89" t="str">
        <f t="shared" si="88"/>
        <v>452731200410181823</v>
      </c>
      <c r="C2847" s="89" t="s">
        <v>399</v>
      </c>
      <c r="D2847" s="102" t="s">
        <v>11215</v>
      </c>
      <c r="E2847" s="102" t="s">
        <v>143</v>
      </c>
      <c r="F2847" s="103" t="s">
        <v>20131</v>
      </c>
      <c r="G2847" s="103" t="s">
        <v>20412</v>
      </c>
      <c r="H2847" s="104" t="s">
        <v>11214</v>
      </c>
      <c r="I2847" s="103" t="s">
        <v>30</v>
      </c>
      <c r="J2847" s="103" t="s">
        <v>30</v>
      </c>
      <c r="K2847" s="103" t="s">
        <v>30</v>
      </c>
      <c r="L2847" s="103" t="s">
        <v>30</v>
      </c>
      <c r="M2847" s="103" t="s">
        <v>30</v>
      </c>
      <c r="N2847" s="103" t="s">
        <v>30</v>
      </c>
      <c r="O2847" s="103" t="s">
        <v>27</v>
      </c>
      <c r="P2847" s="103" t="s">
        <v>1517</v>
      </c>
      <c r="Q2847" s="103" t="s">
        <v>11216</v>
      </c>
      <c r="R2847" s="105">
        <v>13407750886</v>
      </c>
      <c r="S2847" s="103" t="s">
        <v>1517</v>
      </c>
      <c r="T2847" s="103" t="s">
        <v>20208</v>
      </c>
      <c r="U2847" s="106" t="s">
        <v>20300</v>
      </c>
      <c r="V2847" s="105" t="s">
        <v>22070</v>
      </c>
      <c r="W2847" s="107" t="s">
        <v>399</v>
      </c>
      <c r="X2847" t="s">
        <v>7196</v>
      </c>
      <c r="AA2847">
        <f ca="1" t="shared" si="89"/>
        <v>16</v>
      </c>
    </row>
    <row r="2848" spans="1:27">
      <c r="A2848" s="101">
        <v>50</v>
      </c>
      <c r="B2848" s="89" t="str">
        <f t="shared" si="88"/>
        <v>451229200408203624</v>
      </c>
      <c r="C2848" s="89" t="s">
        <v>399</v>
      </c>
      <c r="D2848" s="102" t="s">
        <v>11218</v>
      </c>
      <c r="E2848" s="102" t="s">
        <v>143</v>
      </c>
      <c r="F2848" s="103" t="s">
        <v>20205</v>
      </c>
      <c r="G2848" s="103" t="s">
        <v>20757</v>
      </c>
      <c r="H2848" s="104" t="s">
        <v>11217</v>
      </c>
      <c r="I2848" s="103" t="s">
        <v>30</v>
      </c>
      <c r="J2848" s="103" t="s">
        <v>30</v>
      </c>
      <c r="K2848" s="103" t="s">
        <v>30</v>
      </c>
      <c r="L2848" s="103" t="s">
        <v>30</v>
      </c>
      <c r="M2848" s="103" t="s">
        <v>27</v>
      </c>
      <c r="N2848" s="103" t="s">
        <v>30</v>
      </c>
      <c r="O2848" s="103" t="s">
        <v>27</v>
      </c>
      <c r="P2848" s="103" t="s">
        <v>1517</v>
      </c>
      <c r="Q2848" s="103" t="s">
        <v>11220</v>
      </c>
      <c r="R2848" s="105">
        <v>19994567919</v>
      </c>
      <c r="S2848" s="103" t="s">
        <v>1517</v>
      </c>
      <c r="T2848" s="103" t="s">
        <v>20158</v>
      </c>
      <c r="U2848" s="106" t="s">
        <v>21008</v>
      </c>
      <c r="V2848" s="105" t="s">
        <v>22813</v>
      </c>
      <c r="W2848" s="107" t="s">
        <v>399</v>
      </c>
      <c r="X2848" t="s">
        <v>18048</v>
      </c>
      <c r="AA2848">
        <f ca="1" t="shared" si="89"/>
        <v>16</v>
      </c>
    </row>
    <row r="2849" spans="1:27">
      <c r="A2849" s="101">
        <v>51</v>
      </c>
      <c r="B2849" s="89" t="str">
        <f t="shared" si="88"/>
        <v>452730200309176222</v>
      </c>
      <c r="C2849" s="89" t="s">
        <v>399</v>
      </c>
      <c r="D2849" s="102" t="s">
        <v>11223</v>
      </c>
      <c r="E2849" s="102" t="s">
        <v>143</v>
      </c>
      <c r="F2849" s="103" t="s">
        <v>20178</v>
      </c>
      <c r="G2849" s="103" t="s">
        <v>20168</v>
      </c>
      <c r="H2849" s="104" t="s">
        <v>11222</v>
      </c>
      <c r="I2849" s="103" t="s">
        <v>30</v>
      </c>
      <c r="J2849" s="103" t="s">
        <v>30</v>
      </c>
      <c r="K2849" s="103" t="s">
        <v>27</v>
      </c>
      <c r="L2849" s="103" t="s">
        <v>30</v>
      </c>
      <c r="M2849" s="103" t="s">
        <v>30</v>
      </c>
      <c r="N2849" s="103" t="s">
        <v>30</v>
      </c>
      <c r="O2849" s="103" t="s">
        <v>27</v>
      </c>
      <c r="P2849" s="103" t="s">
        <v>18438</v>
      </c>
      <c r="Q2849" s="103" t="s">
        <v>11225</v>
      </c>
      <c r="R2849" s="105">
        <v>15915837034</v>
      </c>
      <c r="S2849" s="103" t="s">
        <v>18438</v>
      </c>
      <c r="T2849" s="103" t="s">
        <v>21131</v>
      </c>
      <c r="U2849" s="106" t="s">
        <v>22814</v>
      </c>
      <c r="V2849" s="105" t="s">
        <v>22815</v>
      </c>
      <c r="W2849" s="107" t="s">
        <v>399</v>
      </c>
      <c r="X2849" t="s">
        <v>11224</v>
      </c>
      <c r="AA2849">
        <f ca="1" t="shared" si="89"/>
        <v>17</v>
      </c>
    </row>
    <row r="2850" spans="1:27">
      <c r="A2850" s="101">
        <v>52</v>
      </c>
      <c r="B2850" s="89" t="str">
        <f t="shared" si="88"/>
        <v>452731200407154824</v>
      </c>
      <c r="C2850" s="89" t="s">
        <v>399</v>
      </c>
      <c r="D2850" s="102" t="s">
        <v>11227</v>
      </c>
      <c r="E2850" s="102" t="s">
        <v>143</v>
      </c>
      <c r="F2850" s="103" t="s">
        <v>20131</v>
      </c>
      <c r="G2850" s="103" t="s">
        <v>20271</v>
      </c>
      <c r="H2850" s="104" t="s">
        <v>11226</v>
      </c>
      <c r="I2850" s="103" t="s">
        <v>30</v>
      </c>
      <c r="J2850" s="103" t="s">
        <v>30</v>
      </c>
      <c r="K2850" s="103" t="s">
        <v>30</v>
      </c>
      <c r="L2850" s="103" t="s">
        <v>30</v>
      </c>
      <c r="M2850" s="103" t="s">
        <v>30</v>
      </c>
      <c r="N2850" s="103" t="s">
        <v>30</v>
      </c>
      <c r="O2850" s="103" t="s">
        <v>27</v>
      </c>
      <c r="P2850" s="103" t="s">
        <v>1517</v>
      </c>
      <c r="Q2850" s="103" t="s">
        <v>11228</v>
      </c>
      <c r="R2850" s="105">
        <v>15296878562</v>
      </c>
      <c r="S2850" s="103" t="s">
        <v>1517</v>
      </c>
      <c r="T2850" s="103" t="s">
        <v>1517</v>
      </c>
      <c r="U2850" s="106" t="s">
        <v>20283</v>
      </c>
      <c r="V2850" s="105" t="s">
        <v>20865</v>
      </c>
      <c r="W2850" s="107" t="s">
        <v>399</v>
      </c>
      <c r="X2850" t="s">
        <v>18049</v>
      </c>
      <c r="AA2850">
        <f ca="1" t="shared" si="89"/>
        <v>17</v>
      </c>
    </row>
    <row r="2851" spans="1:27">
      <c r="A2851" s="101">
        <v>53</v>
      </c>
      <c r="B2851" s="89" t="str">
        <f t="shared" si="88"/>
        <v>452731200212170314</v>
      </c>
      <c r="C2851" s="89" t="s">
        <v>399</v>
      </c>
      <c r="D2851" s="102" t="s">
        <v>11230</v>
      </c>
      <c r="E2851" s="102" t="s">
        <v>24</v>
      </c>
      <c r="F2851" s="103" t="s">
        <v>20131</v>
      </c>
      <c r="G2851" s="103" t="s">
        <v>20136</v>
      </c>
      <c r="H2851" s="104" t="s">
        <v>11229</v>
      </c>
      <c r="I2851" s="103" t="s">
        <v>27</v>
      </c>
      <c r="J2851" s="103" t="s">
        <v>27</v>
      </c>
      <c r="K2851" s="103" t="s">
        <v>30</v>
      </c>
      <c r="L2851" s="103" t="s">
        <v>30</v>
      </c>
      <c r="M2851" s="103" t="s">
        <v>30</v>
      </c>
      <c r="N2851" s="103" t="s">
        <v>27</v>
      </c>
      <c r="O2851" s="103" t="s">
        <v>27</v>
      </c>
      <c r="P2851" s="103" t="s">
        <v>1517</v>
      </c>
      <c r="Q2851" s="103" t="s">
        <v>11232</v>
      </c>
      <c r="R2851" s="105">
        <v>13647811165</v>
      </c>
      <c r="S2851" s="103" t="s">
        <v>1517</v>
      </c>
      <c r="T2851" s="103" t="s">
        <v>20280</v>
      </c>
      <c r="U2851" s="106" t="s">
        <v>21018</v>
      </c>
      <c r="V2851" s="105" t="s">
        <v>20877</v>
      </c>
      <c r="W2851" s="107" t="s">
        <v>399</v>
      </c>
      <c r="X2851" t="s">
        <v>11231</v>
      </c>
      <c r="AA2851">
        <f ca="1" t="shared" si="89"/>
        <v>18</v>
      </c>
    </row>
    <row r="2852" spans="1:27">
      <c r="A2852" s="101">
        <v>54</v>
      </c>
      <c r="B2852" s="89" t="str">
        <f t="shared" si="88"/>
        <v>452731200402295134</v>
      </c>
      <c r="C2852" s="89" t="s">
        <v>399</v>
      </c>
      <c r="D2852" s="102" t="s">
        <v>11234</v>
      </c>
      <c r="E2852" s="102" t="s">
        <v>24</v>
      </c>
      <c r="F2852" s="103" t="s">
        <v>20131</v>
      </c>
      <c r="G2852" s="103" t="s">
        <v>20742</v>
      </c>
      <c r="H2852" s="104" t="s">
        <v>11233</v>
      </c>
      <c r="I2852" s="103" t="s">
        <v>30</v>
      </c>
      <c r="J2852" s="103" t="s">
        <v>30</v>
      </c>
      <c r="K2852" s="103" t="s">
        <v>30</v>
      </c>
      <c r="L2852" s="103" t="s">
        <v>30</v>
      </c>
      <c r="M2852" s="103" t="s">
        <v>30</v>
      </c>
      <c r="N2852" s="103" t="s">
        <v>30</v>
      </c>
      <c r="O2852" s="103" t="s">
        <v>27</v>
      </c>
      <c r="P2852" s="103" t="s">
        <v>20164</v>
      </c>
      <c r="Q2852" s="103" t="s">
        <v>11235</v>
      </c>
      <c r="R2852" s="105">
        <v>18275878968</v>
      </c>
      <c r="S2852" s="103" t="s">
        <v>1517</v>
      </c>
      <c r="T2852" s="103" t="s">
        <v>20164</v>
      </c>
      <c r="U2852" s="106" t="s">
        <v>20560</v>
      </c>
      <c r="V2852" s="105" t="s">
        <v>20560</v>
      </c>
      <c r="W2852" s="107" t="s">
        <v>399</v>
      </c>
      <c r="X2852" t="s">
        <v>1669</v>
      </c>
      <c r="AA2852">
        <f ca="1" t="shared" si="89"/>
        <v>17</v>
      </c>
    </row>
    <row r="2853" spans="1:27">
      <c r="A2853" s="101">
        <v>55</v>
      </c>
      <c r="B2853" s="89" t="str">
        <f t="shared" si="88"/>
        <v>452731200401043664</v>
      </c>
      <c r="C2853" s="89" t="s">
        <v>399</v>
      </c>
      <c r="D2853" s="102" t="s">
        <v>11238</v>
      </c>
      <c r="E2853" s="102" t="s">
        <v>143</v>
      </c>
      <c r="F2853" s="103" t="s">
        <v>20131</v>
      </c>
      <c r="G2853" s="103" t="s">
        <v>20232</v>
      </c>
      <c r="H2853" s="104" t="s">
        <v>11237</v>
      </c>
      <c r="I2853" s="103" t="s">
        <v>18798</v>
      </c>
      <c r="J2853" s="103" t="s">
        <v>30</v>
      </c>
      <c r="K2853" s="103" t="s">
        <v>30</v>
      </c>
      <c r="L2853" s="103" t="s">
        <v>30</v>
      </c>
      <c r="M2853" s="103" t="s">
        <v>30</v>
      </c>
      <c r="N2853" s="103" t="s">
        <v>30</v>
      </c>
      <c r="O2853" s="103" t="s">
        <v>27</v>
      </c>
      <c r="P2853" s="103" t="s">
        <v>1517</v>
      </c>
      <c r="Q2853" s="103" t="s">
        <v>11239</v>
      </c>
      <c r="R2853" s="105" t="s">
        <v>11240</v>
      </c>
      <c r="S2853" s="103" t="s">
        <v>1517</v>
      </c>
      <c r="T2853" s="103" t="s">
        <v>20158</v>
      </c>
      <c r="U2853" s="106" t="s">
        <v>20250</v>
      </c>
      <c r="V2853" s="105" t="s">
        <v>20250</v>
      </c>
      <c r="W2853" s="107" t="s">
        <v>399</v>
      </c>
      <c r="X2853" t="s">
        <v>18050</v>
      </c>
      <c r="AA2853">
        <f ca="1" t="shared" si="89"/>
        <v>17</v>
      </c>
    </row>
    <row r="2854" spans="1:27">
      <c r="A2854" s="101">
        <v>56</v>
      </c>
      <c r="B2854" s="89" t="str">
        <f t="shared" si="88"/>
        <v>452731200306094826</v>
      </c>
      <c r="C2854" s="89" t="s">
        <v>399</v>
      </c>
      <c r="D2854" s="102" t="s">
        <v>1776</v>
      </c>
      <c r="E2854" s="102" t="s">
        <v>143</v>
      </c>
      <c r="F2854" s="103" t="s">
        <v>20131</v>
      </c>
      <c r="G2854" s="103" t="s">
        <v>20229</v>
      </c>
      <c r="H2854" s="104" t="s">
        <v>11241</v>
      </c>
      <c r="I2854" s="103" t="s">
        <v>30</v>
      </c>
      <c r="J2854" s="103" t="s">
        <v>30</v>
      </c>
      <c r="K2854" s="103" t="s">
        <v>30</v>
      </c>
      <c r="L2854" s="103" t="s">
        <v>30</v>
      </c>
      <c r="M2854" s="103" t="s">
        <v>30</v>
      </c>
      <c r="N2854" s="103" t="s">
        <v>27</v>
      </c>
      <c r="O2854" s="103" t="s">
        <v>27</v>
      </c>
      <c r="P2854" s="103" t="s">
        <v>1517</v>
      </c>
      <c r="Q2854" s="103" t="s">
        <v>11243</v>
      </c>
      <c r="R2854" s="105" t="s">
        <v>11244</v>
      </c>
      <c r="S2854" s="103" t="s">
        <v>1517</v>
      </c>
      <c r="T2854" s="103" t="s">
        <v>1517</v>
      </c>
      <c r="U2854" s="106" t="s">
        <v>20283</v>
      </c>
      <c r="V2854" s="105" t="s">
        <v>22816</v>
      </c>
      <c r="W2854" s="107" t="s">
        <v>399</v>
      </c>
      <c r="X2854" t="s">
        <v>22817</v>
      </c>
      <c r="AA2854">
        <f ca="1" t="shared" si="89"/>
        <v>18</v>
      </c>
    </row>
    <row r="2855" spans="1:27">
      <c r="A2855" s="101">
        <v>57</v>
      </c>
      <c r="B2855" s="89" t="str">
        <f t="shared" si="88"/>
        <v>451229200408282123</v>
      </c>
      <c r="C2855" s="89" t="s">
        <v>399</v>
      </c>
      <c r="D2855" s="102" t="s">
        <v>11246</v>
      </c>
      <c r="E2855" s="102" t="s">
        <v>143</v>
      </c>
      <c r="F2855" s="103" t="s">
        <v>20205</v>
      </c>
      <c r="G2855" s="103" t="s">
        <v>20757</v>
      </c>
      <c r="H2855" s="104" t="s">
        <v>11245</v>
      </c>
      <c r="I2855" s="103" t="s">
        <v>30</v>
      </c>
      <c r="J2855" s="103" t="s">
        <v>30</v>
      </c>
      <c r="K2855" s="103" t="s">
        <v>30</v>
      </c>
      <c r="L2855" s="103" t="s">
        <v>30</v>
      </c>
      <c r="M2855" s="103" t="s">
        <v>30</v>
      </c>
      <c r="N2855" s="103" t="s">
        <v>30</v>
      </c>
      <c r="O2855" s="103" t="s">
        <v>27</v>
      </c>
      <c r="P2855" s="103" t="s">
        <v>1517</v>
      </c>
      <c r="Q2855" s="103" t="s">
        <v>11247</v>
      </c>
      <c r="R2855" s="105">
        <v>18176756859</v>
      </c>
      <c r="S2855" s="103" t="s">
        <v>1517</v>
      </c>
      <c r="T2855" s="103" t="s">
        <v>20240</v>
      </c>
      <c r="U2855" s="106" t="s">
        <v>20241</v>
      </c>
      <c r="V2855" s="105" t="s">
        <v>20562</v>
      </c>
      <c r="W2855" s="107" t="s">
        <v>399</v>
      </c>
      <c r="X2855" t="s">
        <v>1047</v>
      </c>
      <c r="AA2855">
        <f ca="1" t="shared" si="89"/>
        <v>16</v>
      </c>
    </row>
    <row r="2856" spans="1:27">
      <c r="A2856" s="101">
        <v>58</v>
      </c>
      <c r="B2856" s="89" t="str">
        <f t="shared" si="88"/>
        <v>452127200409160614</v>
      </c>
      <c r="C2856" s="89" t="s">
        <v>399</v>
      </c>
      <c r="D2856" s="102" t="s">
        <v>11249</v>
      </c>
      <c r="E2856" s="102" t="s">
        <v>24</v>
      </c>
      <c r="F2856" s="103" t="s">
        <v>20131</v>
      </c>
      <c r="G2856" s="103" t="s">
        <v>20351</v>
      </c>
      <c r="H2856" s="104" t="s">
        <v>11248</v>
      </c>
      <c r="I2856" s="103" t="s">
        <v>27</v>
      </c>
      <c r="J2856" s="103" t="s">
        <v>30</v>
      </c>
      <c r="K2856" s="103" t="s">
        <v>30</v>
      </c>
      <c r="L2856" s="103" t="s">
        <v>30</v>
      </c>
      <c r="M2856" s="103" t="s">
        <v>30</v>
      </c>
      <c r="N2856" s="103" t="s">
        <v>30</v>
      </c>
      <c r="O2856" s="103" t="s">
        <v>27</v>
      </c>
      <c r="P2856" s="103" t="s">
        <v>20253</v>
      </c>
      <c r="Q2856" s="103" t="s">
        <v>3715</v>
      </c>
      <c r="R2856" s="105">
        <v>13481082793</v>
      </c>
      <c r="S2856" s="103" t="s">
        <v>20253</v>
      </c>
      <c r="T2856" s="103" t="s">
        <v>20909</v>
      </c>
      <c r="U2856" s="106" t="s">
        <v>20910</v>
      </c>
      <c r="V2856" s="105" t="s">
        <v>22818</v>
      </c>
      <c r="W2856" s="107" t="s">
        <v>399</v>
      </c>
      <c r="X2856" t="s">
        <v>11250</v>
      </c>
      <c r="AA2856">
        <f ca="1" t="shared" si="89"/>
        <v>16</v>
      </c>
    </row>
    <row r="2857" spans="1:27">
      <c r="A2857" s="101">
        <v>59</v>
      </c>
      <c r="B2857" s="89" t="str">
        <f t="shared" si="88"/>
        <v>452127200405122711</v>
      </c>
      <c r="C2857" s="89" t="s">
        <v>399</v>
      </c>
      <c r="D2857" s="102" t="s">
        <v>8464</v>
      </c>
      <c r="E2857" s="102" t="s">
        <v>24</v>
      </c>
      <c r="F2857" s="103" t="s">
        <v>20205</v>
      </c>
      <c r="G2857" s="103" t="s">
        <v>20608</v>
      </c>
      <c r="H2857" s="104" t="s">
        <v>11251</v>
      </c>
      <c r="I2857" s="103" t="s">
        <v>30</v>
      </c>
      <c r="J2857" s="103" t="s">
        <v>30</v>
      </c>
      <c r="K2857" s="103" t="s">
        <v>30</v>
      </c>
      <c r="L2857" s="103" t="s">
        <v>30</v>
      </c>
      <c r="M2857" s="103" t="s">
        <v>30</v>
      </c>
      <c r="N2857" s="103" t="s">
        <v>30</v>
      </c>
      <c r="O2857" s="103" t="s">
        <v>27</v>
      </c>
      <c r="P2857" s="103" t="s">
        <v>1517</v>
      </c>
      <c r="Q2857" s="103" t="s">
        <v>11253</v>
      </c>
      <c r="R2857" s="105">
        <v>13737982942</v>
      </c>
      <c r="S2857" s="103" t="s">
        <v>1517</v>
      </c>
      <c r="T2857" s="103" t="s">
        <v>20522</v>
      </c>
      <c r="U2857" s="106" t="s">
        <v>20585</v>
      </c>
      <c r="V2857" s="105" t="s">
        <v>20586</v>
      </c>
      <c r="W2857" s="107" t="s">
        <v>399</v>
      </c>
      <c r="X2857" t="s">
        <v>11252</v>
      </c>
      <c r="AA2857">
        <f ca="1" t="shared" si="89"/>
        <v>17</v>
      </c>
    </row>
    <row r="2858" spans="1:27">
      <c r="A2858" s="101">
        <v>60</v>
      </c>
      <c r="B2858" s="89" t="str">
        <f t="shared" si="88"/>
        <v>451229200309132710</v>
      </c>
      <c r="C2858" s="89" t="s">
        <v>399</v>
      </c>
      <c r="D2858" s="102" t="s">
        <v>11255</v>
      </c>
      <c r="E2858" s="102" t="s">
        <v>24</v>
      </c>
      <c r="F2858" s="103" t="s">
        <v>20131</v>
      </c>
      <c r="G2858" s="103" t="s">
        <v>20168</v>
      </c>
      <c r="H2858" s="104" t="s">
        <v>11254</v>
      </c>
      <c r="I2858" s="103" t="s">
        <v>27</v>
      </c>
      <c r="J2858" s="103" t="s">
        <v>30</v>
      </c>
      <c r="K2858" s="103" t="s">
        <v>30</v>
      </c>
      <c r="L2858" s="103" t="s">
        <v>30</v>
      </c>
      <c r="M2858" s="103" t="s">
        <v>30</v>
      </c>
      <c r="N2858" s="103" t="s">
        <v>30</v>
      </c>
      <c r="O2858" s="103" t="s">
        <v>27</v>
      </c>
      <c r="P2858" s="103" t="s">
        <v>1517</v>
      </c>
      <c r="Q2858" s="103" t="s">
        <v>11257</v>
      </c>
      <c r="R2858" s="105">
        <v>18176756164</v>
      </c>
      <c r="S2858" s="103" t="s">
        <v>1517</v>
      </c>
      <c r="T2858" s="103" t="s">
        <v>20315</v>
      </c>
      <c r="U2858" s="106" t="s">
        <v>22819</v>
      </c>
      <c r="V2858" s="105" t="s">
        <v>21346</v>
      </c>
      <c r="W2858" s="107" t="s">
        <v>399</v>
      </c>
      <c r="X2858" t="s">
        <v>11256</v>
      </c>
      <c r="AA2858">
        <f ca="1" t="shared" si="89"/>
        <v>17</v>
      </c>
    </row>
    <row r="2859" spans="1:27">
      <c r="A2859" s="101">
        <v>61</v>
      </c>
      <c r="B2859" s="89" t="str">
        <f t="shared" si="88"/>
        <v>452731200406200066</v>
      </c>
      <c r="C2859" s="89" t="s">
        <v>399</v>
      </c>
      <c r="D2859" s="102" t="s">
        <v>11260</v>
      </c>
      <c r="E2859" s="102" t="s">
        <v>24</v>
      </c>
      <c r="F2859" s="103" t="s">
        <v>20178</v>
      </c>
      <c r="G2859" s="103" t="s">
        <v>21826</v>
      </c>
      <c r="H2859" s="104" t="s">
        <v>11259</v>
      </c>
      <c r="I2859" s="103" t="s">
        <v>30</v>
      </c>
      <c r="J2859" s="103" t="s">
        <v>30</v>
      </c>
      <c r="K2859" s="103" t="s">
        <v>21050</v>
      </c>
      <c r="L2859" s="103" t="s">
        <v>30</v>
      </c>
      <c r="M2859" s="103" t="s">
        <v>30</v>
      </c>
      <c r="N2859" s="103" t="s">
        <v>30</v>
      </c>
      <c r="O2859" s="103" t="s">
        <v>27</v>
      </c>
      <c r="P2859" s="103" t="s">
        <v>1517</v>
      </c>
      <c r="Q2859" s="103" t="s">
        <v>11262</v>
      </c>
      <c r="R2859" s="105">
        <v>15878685722</v>
      </c>
      <c r="S2859" s="103" t="s">
        <v>20949</v>
      </c>
      <c r="T2859" s="103" t="s">
        <v>20970</v>
      </c>
      <c r="U2859" s="106">
        <v>0</v>
      </c>
      <c r="V2859" s="105">
        <v>0</v>
      </c>
      <c r="W2859" s="107" t="s">
        <v>399</v>
      </c>
      <c r="X2859" t="s">
        <v>18051</v>
      </c>
      <c r="AA2859">
        <f ca="1" t="shared" si="89"/>
        <v>17</v>
      </c>
    </row>
    <row r="2860" spans="1:27">
      <c r="A2860" s="101">
        <v>62</v>
      </c>
      <c r="B2860" s="89" t="str">
        <f t="shared" si="88"/>
        <v>451229200305095739</v>
      </c>
      <c r="C2860" s="89" t="s">
        <v>399</v>
      </c>
      <c r="D2860" s="102" t="s">
        <v>11264</v>
      </c>
      <c r="E2860" s="102" t="s">
        <v>24</v>
      </c>
      <c r="F2860" s="103" t="s">
        <v>20178</v>
      </c>
      <c r="G2860" s="103" t="s">
        <v>20172</v>
      </c>
      <c r="H2860" s="104" t="s">
        <v>11263</v>
      </c>
      <c r="I2860" s="103" t="s">
        <v>30</v>
      </c>
      <c r="J2860" s="103" t="s">
        <v>27</v>
      </c>
      <c r="K2860" s="103" t="s">
        <v>30</v>
      </c>
      <c r="L2860" s="103" t="s">
        <v>30</v>
      </c>
      <c r="M2860" s="103" t="s">
        <v>30</v>
      </c>
      <c r="N2860" s="103" t="s">
        <v>30</v>
      </c>
      <c r="O2860" s="103" t="s">
        <v>27</v>
      </c>
      <c r="P2860" s="103" t="s">
        <v>1517</v>
      </c>
      <c r="Q2860" s="103" t="s">
        <v>11266</v>
      </c>
      <c r="R2860" s="105">
        <v>13713861276</v>
      </c>
      <c r="S2860" s="103" t="s">
        <v>1517</v>
      </c>
      <c r="T2860" s="103" t="s">
        <v>1517</v>
      </c>
      <c r="U2860" s="106" t="s">
        <v>20233</v>
      </c>
      <c r="V2860" s="105" t="s">
        <v>20675</v>
      </c>
      <c r="W2860" s="107" t="s">
        <v>399</v>
      </c>
      <c r="X2860" t="s">
        <v>19388</v>
      </c>
      <c r="AA2860">
        <f ca="1" t="shared" si="89"/>
        <v>18</v>
      </c>
    </row>
    <row r="2861" spans="1:27">
      <c r="A2861" s="101">
        <v>63</v>
      </c>
      <c r="B2861" s="89" t="str">
        <f t="shared" si="88"/>
        <v>451229200108133622</v>
      </c>
      <c r="C2861" s="89" t="s">
        <v>399</v>
      </c>
      <c r="D2861" s="102" t="s">
        <v>11268</v>
      </c>
      <c r="E2861" s="102" t="s">
        <v>143</v>
      </c>
      <c r="F2861" s="103" t="s">
        <v>20178</v>
      </c>
      <c r="G2861" s="103" t="s">
        <v>21038</v>
      </c>
      <c r="H2861" s="104" t="s">
        <v>11267</v>
      </c>
      <c r="I2861" s="103" t="s">
        <v>27</v>
      </c>
      <c r="J2861" s="103" t="s">
        <v>30</v>
      </c>
      <c r="K2861" s="103" t="s">
        <v>30</v>
      </c>
      <c r="L2861" s="103" t="s">
        <v>30</v>
      </c>
      <c r="M2861" s="103" t="s">
        <v>30</v>
      </c>
      <c r="N2861" s="103" t="s">
        <v>30</v>
      </c>
      <c r="O2861" s="103" t="s">
        <v>27</v>
      </c>
      <c r="P2861" s="103" t="s">
        <v>1517</v>
      </c>
      <c r="Q2861" s="103" t="s">
        <v>11270</v>
      </c>
      <c r="R2861" s="105">
        <v>13557487277</v>
      </c>
      <c r="S2861" s="103" t="s">
        <v>1517</v>
      </c>
      <c r="T2861" s="103" t="s">
        <v>20158</v>
      </c>
      <c r="U2861" s="106" t="s">
        <v>21008</v>
      </c>
      <c r="V2861" s="105" t="s">
        <v>22820</v>
      </c>
      <c r="W2861" s="107" t="s">
        <v>399</v>
      </c>
      <c r="X2861" t="s">
        <v>19389</v>
      </c>
      <c r="AA2861">
        <f ca="1" t="shared" si="89"/>
        <v>20</v>
      </c>
    </row>
    <row r="2862" spans="1:27">
      <c r="A2862" s="101">
        <v>64</v>
      </c>
      <c r="B2862" s="89" t="str">
        <f t="shared" si="88"/>
        <v>450702200408215728</v>
      </c>
      <c r="C2862" s="89" t="s">
        <v>399</v>
      </c>
      <c r="D2862" s="102" t="s">
        <v>2047</v>
      </c>
      <c r="E2862" s="102" t="s">
        <v>143</v>
      </c>
      <c r="F2862" s="103" t="s">
        <v>20131</v>
      </c>
      <c r="G2862" s="103" t="s">
        <v>20757</v>
      </c>
      <c r="H2862" s="104" t="s">
        <v>11271</v>
      </c>
      <c r="I2862" s="103" t="s">
        <v>27</v>
      </c>
      <c r="J2862" s="103" t="s">
        <v>30</v>
      </c>
      <c r="K2862" s="103" t="s">
        <v>27</v>
      </c>
      <c r="L2862" s="103" t="s">
        <v>30</v>
      </c>
      <c r="M2862" s="103" t="s">
        <v>30</v>
      </c>
      <c r="N2862" s="103" t="s">
        <v>30</v>
      </c>
      <c r="O2862" s="103" t="s">
        <v>27</v>
      </c>
      <c r="P2862" s="103" t="s">
        <v>18438</v>
      </c>
      <c r="Q2862" s="103" t="s">
        <v>11273</v>
      </c>
      <c r="R2862" s="105">
        <v>14777486379</v>
      </c>
      <c r="S2862" s="103" t="s">
        <v>18438</v>
      </c>
      <c r="T2862" s="103" t="s">
        <v>22037</v>
      </c>
      <c r="U2862" s="106" t="s">
        <v>22037</v>
      </c>
      <c r="V2862" s="105" t="s">
        <v>22821</v>
      </c>
      <c r="W2862" s="107" t="s">
        <v>399</v>
      </c>
      <c r="X2862" t="s">
        <v>11272</v>
      </c>
      <c r="AA2862">
        <f ca="1" t="shared" si="89"/>
        <v>16</v>
      </c>
    </row>
    <row r="2863" spans="1:27">
      <c r="A2863" s="101">
        <v>65</v>
      </c>
      <c r="B2863" s="89" t="str">
        <f t="shared" si="88"/>
        <v>452731200311263620</v>
      </c>
      <c r="C2863" s="89" t="s">
        <v>399</v>
      </c>
      <c r="D2863" s="102" t="s">
        <v>3293</v>
      </c>
      <c r="E2863" s="102" t="s">
        <v>143</v>
      </c>
      <c r="F2863" s="103" t="s">
        <v>20131</v>
      </c>
      <c r="G2863" s="103" t="s">
        <v>20423</v>
      </c>
      <c r="H2863" s="104" t="s">
        <v>11274</v>
      </c>
      <c r="I2863" s="103" t="s">
        <v>30</v>
      </c>
      <c r="J2863" s="103" t="s">
        <v>30</v>
      </c>
      <c r="K2863" s="103" t="s">
        <v>30</v>
      </c>
      <c r="L2863" s="103" t="s">
        <v>30</v>
      </c>
      <c r="M2863" s="103" t="s">
        <v>30</v>
      </c>
      <c r="N2863" s="103" t="s">
        <v>30</v>
      </c>
      <c r="O2863" s="103" t="s">
        <v>27</v>
      </c>
      <c r="P2863" s="103" t="s">
        <v>1517</v>
      </c>
      <c r="Q2863" s="103" t="s">
        <v>11276</v>
      </c>
      <c r="R2863" s="105">
        <v>18877856560</v>
      </c>
      <c r="S2863" s="103" t="s">
        <v>1517</v>
      </c>
      <c r="T2863" s="103" t="s">
        <v>20158</v>
      </c>
      <c r="U2863" s="106" t="s">
        <v>20159</v>
      </c>
      <c r="V2863" s="105" t="s">
        <v>22822</v>
      </c>
      <c r="W2863" s="107" t="s">
        <v>399</v>
      </c>
      <c r="X2863" t="s">
        <v>18052</v>
      </c>
      <c r="AA2863">
        <f ca="1" t="shared" si="89"/>
        <v>17</v>
      </c>
    </row>
    <row r="2864" spans="1:27">
      <c r="A2864" s="101">
        <v>66</v>
      </c>
      <c r="B2864" s="89" t="str">
        <f t="shared" si="88"/>
        <v>45122920060604028</v>
      </c>
      <c r="C2864" s="89" t="s">
        <v>399</v>
      </c>
      <c r="D2864" s="102" t="s">
        <v>11278</v>
      </c>
      <c r="E2864" s="102" t="s">
        <v>143</v>
      </c>
      <c r="F2864" s="103" t="s">
        <v>20178</v>
      </c>
      <c r="G2864" s="103" t="s">
        <v>21458</v>
      </c>
      <c r="H2864" s="104" t="s">
        <v>11277</v>
      </c>
      <c r="I2864" s="103" t="s">
        <v>30</v>
      </c>
      <c r="J2864" s="103" t="s">
        <v>27</v>
      </c>
      <c r="K2864" s="103" t="s">
        <v>27</v>
      </c>
      <c r="L2864" s="103" t="s">
        <v>30</v>
      </c>
      <c r="M2864" s="103" t="s">
        <v>30</v>
      </c>
      <c r="N2864" s="103" t="s">
        <v>30</v>
      </c>
      <c r="O2864" s="103" t="s">
        <v>27</v>
      </c>
      <c r="P2864" s="103" t="s">
        <v>1517</v>
      </c>
      <c r="Q2864" s="103" t="s">
        <v>11279</v>
      </c>
      <c r="R2864" s="105">
        <v>17396795386</v>
      </c>
      <c r="S2864" s="103" t="s">
        <v>1517</v>
      </c>
      <c r="T2864" s="103" t="s">
        <v>20280</v>
      </c>
      <c r="U2864" s="106" t="s">
        <v>20668</v>
      </c>
      <c r="V2864" s="105" t="s">
        <v>22264</v>
      </c>
      <c r="W2864" s="107" t="s">
        <v>399</v>
      </c>
      <c r="X2864" t="s">
        <v>8286</v>
      </c>
      <c r="AA2864">
        <f ca="1" t="shared" si="89"/>
        <v>15</v>
      </c>
    </row>
    <row r="2865" spans="1:27">
      <c r="A2865" s="101">
        <v>67</v>
      </c>
      <c r="B2865" s="89" t="str">
        <f t="shared" si="88"/>
        <v>451229200410213610</v>
      </c>
      <c r="C2865" s="89" t="s">
        <v>399</v>
      </c>
      <c r="D2865" s="102" t="s">
        <v>11281</v>
      </c>
      <c r="E2865" s="102" t="s">
        <v>24</v>
      </c>
      <c r="F2865" s="103" t="s">
        <v>20131</v>
      </c>
      <c r="G2865" s="103" t="s">
        <v>20412</v>
      </c>
      <c r="H2865" s="104" t="s">
        <v>11280</v>
      </c>
      <c r="I2865" s="103" t="s">
        <v>30</v>
      </c>
      <c r="J2865" s="103" t="s">
        <v>30</v>
      </c>
      <c r="K2865" s="103" t="s">
        <v>30</v>
      </c>
      <c r="L2865" s="103" t="s">
        <v>30</v>
      </c>
      <c r="M2865" s="103" t="s">
        <v>30</v>
      </c>
      <c r="N2865" s="103" t="s">
        <v>30</v>
      </c>
      <c r="O2865" s="103" t="s">
        <v>27</v>
      </c>
      <c r="P2865" s="103" t="s">
        <v>1517</v>
      </c>
      <c r="Q2865" s="103" t="s">
        <v>11282</v>
      </c>
      <c r="R2865" s="105">
        <v>15277848219</v>
      </c>
      <c r="S2865" s="103" t="s">
        <v>1517</v>
      </c>
      <c r="T2865" s="103" t="s">
        <v>20158</v>
      </c>
      <c r="U2865" s="106" t="s">
        <v>20159</v>
      </c>
      <c r="V2865" s="105" t="s">
        <v>20325</v>
      </c>
      <c r="W2865" s="107" t="s">
        <v>399</v>
      </c>
      <c r="X2865" t="s">
        <v>17834</v>
      </c>
      <c r="AA2865">
        <f ca="1" t="shared" si="89"/>
        <v>16</v>
      </c>
    </row>
    <row r="2866" spans="1:27">
      <c r="A2866" s="101">
        <v>68</v>
      </c>
      <c r="B2866" s="89" t="str">
        <f t="shared" si="88"/>
        <v>45273120040425482x</v>
      </c>
      <c r="C2866" s="89" t="s">
        <v>399</v>
      </c>
      <c r="D2866" s="102" t="s">
        <v>11284</v>
      </c>
      <c r="E2866" s="102" t="s">
        <v>143</v>
      </c>
      <c r="F2866" s="103" t="s">
        <v>20131</v>
      </c>
      <c r="G2866" s="103" t="s">
        <v>20255</v>
      </c>
      <c r="H2866" s="104" t="s">
        <v>11283</v>
      </c>
      <c r="I2866" s="103" t="s">
        <v>30</v>
      </c>
      <c r="J2866" s="103" t="s">
        <v>30</v>
      </c>
      <c r="K2866" s="103" t="s">
        <v>30</v>
      </c>
      <c r="L2866" s="103" t="s">
        <v>30</v>
      </c>
      <c r="M2866" s="103" t="s">
        <v>30</v>
      </c>
      <c r="N2866" s="103" t="s">
        <v>30</v>
      </c>
      <c r="O2866" s="103" t="s">
        <v>27</v>
      </c>
      <c r="P2866" s="103" t="s">
        <v>1517</v>
      </c>
      <c r="Q2866" s="103" t="s">
        <v>11286</v>
      </c>
      <c r="R2866" s="105">
        <v>15277890381</v>
      </c>
      <c r="S2866" s="103" t="s">
        <v>1517</v>
      </c>
      <c r="T2866" s="103" t="s">
        <v>1517</v>
      </c>
      <c r="U2866" s="106" t="s">
        <v>22823</v>
      </c>
      <c r="V2866" s="105" t="s">
        <v>22824</v>
      </c>
      <c r="W2866" s="107" t="s">
        <v>399</v>
      </c>
      <c r="X2866" t="s">
        <v>18053</v>
      </c>
      <c r="AA2866">
        <f ca="1" t="shared" si="89"/>
        <v>17</v>
      </c>
    </row>
    <row r="2867" spans="1:27">
      <c r="A2867" s="101">
        <v>69</v>
      </c>
      <c r="B2867" s="89" t="str">
        <f t="shared" si="88"/>
        <v>451229200211152714 </v>
      </c>
      <c r="C2867" s="89" t="s">
        <v>399</v>
      </c>
      <c r="D2867" s="102" t="s">
        <v>1194</v>
      </c>
      <c r="E2867" s="102" t="s">
        <v>24</v>
      </c>
      <c r="F2867" s="103" t="s">
        <v>20131</v>
      </c>
      <c r="G2867" s="103" t="s">
        <v>20276</v>
      </c>
      <c r="H2867" s="104" t="s">
        <v>11287</v>
      </c>
      <c r="I2867" s="103" t="s">
        <v>30</v>
      </c>
      <c r="J2867" s="103" t="s">
        <v>30</v>
      </c>
      <c r="K2867" s="103" t="s">
        <v>30</v>
      </c>
      <c r="L2867" s="103" t="s">
        <v>30</v>
      </c>
      <c r="M2867" s="103" t="s">
        <v>30</v>
      </c>
      <c r="N2867" s="103" t="s">
        <v>30</v>
      </c>
      <c r="O2867" s="103" t="s">
        <v>27</v>
      </c>
      <c r="P2867" s="103" t="s">
        <v>1517</v>
      </c>
      <c r="Q2867" s="103" t="s">
        <v>11288</v>
      </c>
      <c r="R2867" s="105">
        <v>13557583675</v>
      </c>
      <c r="S2867" s="103" t="s">
        <v>1517</v>
      </c>
      <c r="T2867" s="103" t="s">
        <v>20277</v>
      </c>
      <c r="U2867" s="106" t="s">
        <v>20985</v>
      </c>
      <c r="V2867" s="105" t="s">
        <v>22723</v>
      </c>
      <c r="W2867" s="107" t="s">
        <v>399</v>
      </c>
      <c r="X2867" t="s">
        <v>10572</v>
      </c>
      <c r="AA2867">
        <f ca="1" t="shared" si="89"/>
        <v>18</v>
      </c>
    </row>
    <row r="2868" spans="1:27">
      <c r="A2868" s="101">
        <v>70</v>
      </c>
      <c r="B2868" s="89" t="str">
        <f t="shared" si="88"/>
        <v>452731200411164822</v>
      </c>
      <c r="C2868" s="89" t="s">
        <v>399</v>
      </c>
      <c r="D2868" s="102" t="s">
        <v>11289</v>
      </c>
      <c r="E2868" s="102" t="s">
        <v>143</v>
      </c>
      <c r="F2868" s="103" t="s">
        <v>20131</v>
      </c>
      <c r="G2868" s="103" t="s">
        <v>20823</v>
      </c>
      <c r="H2868" s="104" t="s">
        <v>18054</v>
      </c>
      <c r="I2868" s="103" t="s">
        <v>30</v>
      </c>
      <c r="J2868" s="103" t="s">
        <v>30</v>
      </c>
      <c r="K2868" s="103" t="s">
        <v>27</v>
      </c>
      <c r="L2868" s="103" t="s">
        <v>30</v>
      </c>
      <c r="M2868" s="103" t="s">
        <v>30</v>
      </c>
      <c r="N2868" s="103" t="s">
        <v>30</v>
      </c>
      <c r="O2868" s="103" t="s">
        <v>27</v>
      </c>
      <c r="P2868" s="103" t="s">
        <v>1517</v>
      </c>
      <c r="Q2868" s="103" t="s">
        <v>11290</v>
      </c>
      <c r="R2868" s="105">
        <v>17754790485</v>
      </c>
      <c r="S2868" s="103" t="s">
        <v>1517</v>
      </c>
      <c r="T2868" s="103" t="s">
        <v>1517</v>
      </c>
      <c r="U2868" s="106" t="s">
        <v>20535</v>
      </c>
      <c r="V2868" s="105" t="s">
        <v>21259</v>
      </c>
      <c r="W2868" s="107" t="s">
        <v>399</v>
      </c>
      <c r="X2868" t="s">
        <v>17692</v>
      </c>
      <c r="AA2868">
        <f ca="1" t="shared" si="89"/>
        <v>16</v>
      </c>
    </row>
    <row r="2869" spans="1:27">
      <c r="A2869" s="101">
        <v>71</v>
      </c>
      <c r="B2869" s="89" t="str">
        <f t="shared" si="88"/>
        <v>452731200302191215</v>
      </c>
      <c r="C2869" s="89" t="s">
        <v>399</v>
      </c>
      <c r="D2869" s="102" t="s">
        <v>11291</v>
      </c>
      <c r="E2869" s="102" t="s">
        <v>24</v>
      </c>
      <c r="F2869" s="103" t="s">
        <v>20131</v>
      </c>
      <c r="G2869" s="103" t="s">
        <v>20161</v>
      </c>
      <c r="H2869" s="104" t="s">
        <v>22825</v>
      </c>
      <c r="I2869" s="103" t="s">
        <v>30</v>
      </c>
      <c r="J2869" s="103" t="s">
        <v>30</v>
      </c>
      <c r="K2869" s="103" t="s">
        <v>27</v>
      </c>
      <c r="L2869" s="103" t="s">
        <v>30</v>
      </c>
      <c r="M2869" s="103" t="s">
        <v>27</v>
      </c>
      <c r="N2869" s="103" t="s">
        <v>27</v>
      </c>
      <c r="O2869" s="103" t="s">
        <v>27</v>
      </c>
      <c r="P2869" s="103" t="s">
        <v>1517</v>
      </c>
      <c r="Q2869" s="103" t="s">
        <v>11293</v>
      </c>
      <c r="R2869" s="105">
        <v>18707784700</v>
      </c>
      <c r="S2869" s="103" t="s">
        <v>1517</v>
      </c>
      <c r="T2869" s="103" t="s">
        <v>20169</v>
      </c>
      <c r="U2869" s="106" t="s">
        <v>20246</v>
      </c>
      <c r="V2869" s="105" t="s">
        <v>22790</v>
      </c>
      <c r="W2869" s="107" t="s">
        <v>399</v>
      </c>
      <c r="X2869" t="s">
        <v>19381</v>
      </c>
      <c r="AA2869">
        <f ca="1" t="shared" si="89"/>
        <v>18</v>
      </c>
    </row>
    <row r="2870" spans="1:27">
      <c r="A2870" s="101">
        <v>72</v>
      </c>
      <c r="B2870" s="296" t="str">
        <f t="shared" si="88"/>
        <v>452731200304155410</v>
      </c>
      <c r="C2870" s="89" t="s">
        <v>399</v>
      </c>
      <c r="D2870" s="102" t="s">
        <v>6664</v>
      </c>
      <c r="E2870" s="102" t="s">
        <v>24</v>
      </c>
      <c r="F2870" s="103" t="s">
        <v>20131</v>
      </c>
      <c r="G2870" s="103">
        <v>200304</v>
      </c>
      <c r="H2870" s="297" t="s">
        <v>22826</v>
      </c>
      <c r="I2870" s="103" t="s">
        <v>30</v>
      </c>
      <c r="J2870" s="103" t="s">
        <v>30</v>
      </c>
      <c r="K2870" s="103" t="s">
        <v>30</v>
      </c>
      <c r="L2870" s="103" t="s">
        <v>30</v>
      </c>
      <c r="M2870" s="103" t="s">
        <v>30</v>
      </c>
      <c r="N2870" s="103" t="s">
        <v>30</v>
      </c>
      <c r="O2870" s="103" t="s">
        <v>27</v>
      </c>
      <c r="P2870" s="103" t="s">
        <v>20144</v>
      </c>
      <c r="Q2870" s="103" t="s">
        <v>11295</v>
      </c>
      <c r="R2870" s="105">
        <v>15296076562</v>
      </c>
      <c r="S2870" s="103" t="s">
        <v>1517</v>
      </c>
      <c r="T2870" s="103" t="s">
        <v>20144</v>
      </c>
      <c r="U2870" s="106" t="s">
        <v>20308</v>
      </c>
      <c r="V2870" s="105" t="s">
        <v>22827</v>
      </c>
      <c r="W2870" s="107" t="s">
        <v>399</v>
      </c>
      <c r="X2870" t="s">
        <v>11294</v>
      </c>
      <c r="AA2870">
        <f ca="1" t="shared" si="89"/>
        <v>18</v>
      </c>
    </row>
    <row r="2871" spans="1:27">
      <c r="A2871" s="101">
        <v>73</v>
      </c>
      <c r="B2871" s="89" t="str">
        <f t="shared" si="88"/>
        <v>452731200302271223</v>
      </c>
      <c r="C2871" s="89" t="s">
        <v>399</v>
      </c>
      <c r="D2871" s="102" t="s">
        <v>11296</v>
      </c>
      <c r="E2871" s="102" t="s">
        <v>143</v>
      </c>
      <c r="F2871" s="103" t="s">
        <v>20131</v>
      </c>
      <c r="G2871" s="103" t="s">
        <v>20161</v>
      </c>
      <c r="H2871" s="104" t="s">
        <v>19392</v>
      </c>
      <c r="I2871" s="103" t="s">
        <v>27</v>
      </c>
      <c r="J2871" s="103" t="s">
        <v>30</v>
      </c>
      <c r="K2871" s="103" t="s">
        <v>30</v>
      </c>
      <c r="L2871" s="103" t="s">
        <v>30</v>
      </c>
      <c r="M2871" s="103" t="s">
        <v>27</v>
      </c>
      <c r="N2871" s="103" t="s">
        <v>30</v>
      </c>
      <c r="O2871" s="103" t="s">
        <v>27</v>
      </c>
      <c r="P2871" s="103" t="s">
        <v>1517</v>
      </c>
      <c r="Q2871" s="103" t="s">
        <v>11298</v>
      </c>
      <c r="R2871" s="105">
        <v>15878822650</v>
      </c>
      <c r="S2871" s="103" t="s">
        <v>1517</v>
      </c>
      <c r="T2871" s="103" t="s">
        <v>20169</v>
      </c>
      <c r="U2871" s="106" t="s">
        <v>20540</v>
      </c>
      <c r="V2871" s="105" t="s">
        <v>20243</v>
      </c>
      <c r="W2871" s="107" t="s">
        <v>399</v>
      </c>
      <c r="X2871" t="s">
        <v>18066</v>
      </c>
      <c r="AA2871">
        <f ca="1" t="shared" si="89"/>
        <v>18</v>
      </c>
    </row>
    <row r="2872" spans="1:27">
      <c r="A2872" s="101">
        <v>74</v>
      </c>
      <c r="B2872" s="89" t="str">
        <f t="shared" si="88"/>
        <v>450124200309122783</v>
      </c>
      <c r="C2872" s="89" t="s">
        <v>399</v>
      </c>
      <c r="D2872" s="102" t="s">
        <v>1151</v>
      </c>
      <c r="E2872" s="102" t="s">
        <v>143</v>
      </c>
      <c r="F2872" s="103" t="s">
        <v>20131</v>
      </c>
      <c r="G2872" s="103" t="s">
        <v>20168</v>
      </c>
      <c r="H2872" s="104" t="s">
        <v>22828</v>
      </c>
      <c r="I2872" s="103" t="s">
        <v>30</v>
      </c>
      <c r="J2872" s="103" t="s">
        <v>30</v>
      </c>
      <c r="K2872" s="103" t="s">
        <v>30</v>
      </c>
      <c r="L2872" s="103" t="s">
        <v>30</v>
      </c>
      <c r="M2872" s="103" t="s">
        <v>30</v>
      </c>
      <c r="N2872" s="103" t="s">
        <v>27</v>
      </c>
      <c r="O2872" s="103" t="s">
        <v>27</v>
      </c>
      <c r="P2872" s="103" t="s">
        <v>20253</v>
      </c>
      <c r="Q2872" s="103" t="s">
        <v>11300</v>
      </c>
      <c r="R2872" s="105">
        <v>15277849395</v>
      </c>
      <c r="S2872" s="103" t="s">
        <v>20253</v>
      </c>
      <c r="T2872" s="103" t="s">
        <v>20522</v>
      </c>
      <c r="U2872" s="106" t="s">
        <v>20796</v>
      </c>
      <c r="V2872" s="105" t="s">
        <v>22829</v>
      </c>
      <c r="W2872" s="107" t="s">
        <v>399</v>
      </c>
      <c r="X2872" t="s">
        <v>22830</v>
      </c>
      <c r="AA2872">
        <f ca="1" t="shared" si="89"/>
        <v>17</v>
      </c>
    </row>
    <row r="2873" spans="1:27">
      <c r="A2873" s="101">
        <v>75</v>
      </c>
      <c r="B2873" s="89" t="str">
        <f t="shared" si="88"/>
        <v>451229200210122423</v>
      </c>
      <c r="C2873" s="89" t="s">
        <v>399</v>
      </c>
      <c r="D2873" s="102" t="s">
        <v>11301</v>
      </c>
      <c r="E2873" s="102" t="s">
        <v>143</v>
      </c>
      <c r="F2873" s="103" t="s">
        <v>20131</v>
      </c>
      <c r="G2873" s="103" t="s">
        <v>20132</v>
      </c>
      <c r="H2873" s="104" t="s">
        <v>19393</v>
      </c>
      <c r="I2873" s="103" t="s">
        <v>27</v>
      </c>
      <c r="J2873" s="103" t="s">
        <v>30</v>
      </c>
      <c r="K2873" s="103" t="s">
        <v>27</v>
      </c>
      <c r="L2873" s="103" t="s">
        <v>30</v>
      </c>
      <c r="M2873" s="103" t="s">
        <v>30</v>
      </c>
      <c r="N2873" s="103" t="s">
        <v>27</v>
      </c>
      <c r="O2873" s="103" t="s">
        <v>27</v>
      </c>
      <c r="P2873" s="103" t="s">
        <v>1517</v>
      </c>
      <c r="Q2873" s="103" t="s">
        <v>5644</v>
      </c>
      <c r="R2873" s="105">
        <v>13690587869</v>
      </c>
      <c r="S2873" s="103" t="s">
        <v>1517</v>
      </c>
      <c r="T2873" s="103" t="s">
        <v>20191</v>
      </c>
      <c r="U2873" s="106" t="s">
        <v>20361</v>
      </c>
      <c r="V2873" s="105" t="s">
        <v>22595</v>
      </c>
      <c r="W2873" s="107" t="s">
        <v>399</v>
      </c>
      <c r="X2873" t="s">
        <v>9850</v>
      </c>
      <c r="AA2873">
        <f ca="1" t="shared" si="89"/>
        <v>18</v>
      </c>
    </row>
    <row r="2874" spans="1:27">
      <c r="A2874" s="101">
        <v>76</v>
      </c>
      <c r="B2874" s="89" t="str">
        <f t="shared" si="88"/>
        <v>452731200401026020</v>
      </c>
      <c r="C2874" s="89" t="s">
        <v>399</v>
      </c>
      <c r="D2874" s="102" t="s">
        <v>11302</v>
      </c>
      <c r="E2874" s="102" t="s">
        <v>143</v>
      </c>
      <c r="F2874" s="103" t="s">
        <v>20131</v>
      </c>
      <c r="G2874" s="103" t="s">
        <v>20232</v>
      </c>
      <c r="H2874" s="104" t="s">
        <v>18057</v>
      </c>
      <c r="I2874" s="103" t="s">
        <v>30</v>
      </c>
      <c r="J2874" s="103" t="s">
        <v>30</v>
      </c>
      <c r="K2874" s="103" t="s">
        <v>30</v>
      </c>
      <c r="L2874" s="103" t="s">
        <v>30</v>
      </c>
      <c r="M2874" s="103" t="s">
        <v>30</v>
      </c>
      <c r="N2874" s="103" t="s">
        <v>27</v>
      </c>
      <c r="O2874" s="103" t="s">
        <v>27</v>
      </c>
      <c r="P2874" s="103" t="s">
        <v>21545</v>
      </c>
      <c r="Q2874" s="103" t="s">
        <v>11304</v>
      </c>
      <c r="R2874" s="105">
        <v>18070862403</v>
      </c>
      <c r="S2874" s="103" t="s">
        <v>1517</v>
      </c>
      <c r="T2874" s="103" t="s">
        <v>22283</v>
      </c>
      <c r="U2874" s="106" t="s">
        <v>22831</v>
      </c>
      <c r="V2874" s="105" t="s">
        <v>22832</v>
      </c>
      <c r="W2874" s="107" t="s">
        <v>399</v>
      </c>
      <c r="X2874" t="s">
        <v>11303</v>
      </c>
      <c r="AA2874">
        <f ca="1" t="shared" si="89"/>
        <v>17</v>
      </c>
    </row>
    <row r="2875" spans="1:27">
      <c r="A2875" s="101">
        <v>1</v>
      </c>
      <c r="B2875" s="89" t="str">
        <f t="shared" si="88"/>
        <v>452731200408055721</v>
      </c>
      <c r="C2875" s="89" t="s">
        <v>404</v>
      </c>
      <c r="D2875" s="102" t="s">
        <v>11305</v>
      </c>
      <c r="E2875" s="102" t="s">
        <v>143</v>
      </c>
      <c r="F2875" s="103" t="s">
        <v>20131</v>
      </c>
      <c r="G2875" s="103" t="s">
        <v>20757</v>
      </c>
      <c r="H2875" s="104" t="s">
        <v>18058</v>
      </c>
      <c r="I2875" s="103" t="s">
        <v>30</v>
      </c>
      <c r="J2875" s="103" t="s">
        <v>30</v>
      </c>
      <c r="K2875" s="103" t="s">
        <v>30</v>
      </c>
      <c r="L2875" s="103" t="s">
        <v>30</v>
      </c>
      <c r="M2875" s="103" t="s">
        <v>30</v>
      </c>
      <c r="N2875" s="103" t="s">
        <v>30</v>
      </c>
      <c r="O2875" s="103" t="s">
        <v>27</v>
      </c>
      <c r="P2875" s="103" t="s">
        <v>1517</v>
      </c>
      <c r="Q2875" s="103" t="s">
        <v>7423</v>
      </c>
      <c r="R2875" s="105">
        <v>13788180945</v>
      </c>
      <c r="S2875" s="103" t="s">
        <v>1517</v>
      </c>
      <c r="T2875" s="103" t="s">
        <v>20375</v>
      </c>
      <c r="U2875" s="106" t="s">
        <v>22833</v>
      </c>
      <c r="V2875" s="105">
        <v>0</v>
      </c>
      <c r="W2875" s="107" t="s">
        <v>404</v>
      </c>
      <c r="X2875" t="s">
        <v>18059</v>
      </c>
      <c r="AA2875">
        <f ca="1" t="shared" si="89"/>
        <v>17</v>
      </c>
    </row>
    <row r="2876" spans="1:27">
      <c r="A2876" s="101">
        <v>2</v>
      </c>
      <c r="B2876" s="89" t="str">
        <f t="shared" si="88"/>
        <v>452731200303013322</v>
      </c>
      <c r="C2876" s="89" t="s">
        <v>404</v>
      </c>
      <c r="D2876" s="102" t="s">
        <v>11307</v>
      </c>
      <c r="E2876" s="102" t="s">
        <v>143</v>
      </c>
      <c r="F2876" s="103" t="s">
        <v>20205</v>
      </c>
      <c r="G2876" s="103" t="s">
        <v>20202</v>
      </c>
      <c r="H2876" s="104" t="s">
        <v>19394</v>
      </c>
      <c r="I2876" s="103" t="s">
        <v>27</v>
      </c>
      <c r="J2876" s="103" t="s">
        <v>30</v>
      </c>
      <c r="K2876" s="103" t="s">
        <v>30</v>
      </c>
      <c r="L2876" s="103" t="s">
        <v>30</v>
      </c>
      <c r="M2876" s="103" t="s">
        <v>30</v>
      </c>
      <c r="N2876" s="103" t="s">
        <v>27</v>
      </c>
      <c r="O2876" s="103" t="s">
        <v>27</v>
      </c>
      <c r="P2876" s="103" t="s">
        <v>1517</v>
      </c>
      <c r="Q2876" s="103" t="s">
        <v>11309</v>
      </c>
      <c r="R2876" s="105">
        <v>18877873631</v>
      </c>
      <c r="S2876" s="103" t="s">
        <v>1517</v>
      </c>
      <c r="T2876" s="103" t="s">
        <v>20158</v>
      </c>
      <c r="U2876" s="106" t="s">
        <v>21008</v>
      </c>
      <c r="V2876" s="105" t="s">
        <v>21360</v>
      </c>
      <c r="W2876" s="107" t="s">
        <v>404</v>
      </c>
      <c r="X2876" t="s">
        <v>19395</v>
      </c>
      <c r="AA2876">
        <f ca="1" t="shared" si="89"/>
        <v>18</v>
      </c>
    </row>
    <row r="2877" spans="1:27">
      <c r="A2877" s="101">
        <v>3</v>
      </c>
      <c r="B2877" s="89" t="str">
        <f t="shared" si="88"/>
        <v>452731200407063922</v>
      </c>
      <c r="C2877" s="89" t="s">
        <v>404</v>
      </c>
      <c r="D2877" s="102" t="s">
        <v>11310</v>
      </c>
      <c r="E2877" s="102" t="s">
        <v>143</v>
      </c>
      <c r="F2877" s="103" t="s">
        <v>20131</v>
      </c>
      <c r="G2877" s="103" t="s">
        <v>20271</v>
      </c>
      <c r="H2877" s="104" t="s">
        <v>18060</v>
      </c>
      <c r="I2877" s="103" t="s">
        <v>30</v>
      </c>
      <c r="J2877" s="103" t="s">
        <v>30</v>
      </c>
      <c r="K2877" s="103" t="s">
        <v>27</v>
      </c>
      <c r="L2877" s="103" t="s">
        <v>30</v>
      </c>
      <c r="M2877" s="103" t="s">
        <v>30</v>
      </c>
      <c r="N2877" s="103" t="s">
        <v>30</v>
      </c>
      <c r="O2877" s="103" t="s">
        <v>27</v>
      </c>
      <c r="P2877" s="103" t="s">
        <v>1517</v>
      </c>
      <c r="Q2877" s="103" t="s">
        <v>11312</v>
      </c>
      <c r="R2877" s="105">
        <v>15777277772</v>
      </c>
      <c r="S2877" s="103" t="s">
        <v>1517</v>
      </c>
      <c r="T2877" s="103" t="s">
        <v>20140</v>
      </c>
      <c r="U2877" s="106" t="s">
        <v>20140</v>
      </c>
      <c r="V2877" s="105" t="s">
        <v>22834</v>
      </c>
      <c r="W2877" s="107" t="s">
        <v>404</v>
      </c>
      <c r="X2877" t="s">
        <v>11311</v>
      </c>
      <c r="AA2877">
        <f ca="1" t="shared" si="89"/>
        <v>17</v>
      </c>
    </row>
    <row r="2878" spans="1:27">
      <c r="A2878" s="101">
        <v>4</v>
      </c>
      <c r="B2878" s="89" t="str">
        <f t="shared" si="88"/>
        <v>452731200001052131</v>
      </c>
      <c r="C2878" s="89" t="s">
        <v>404</v>
      </c>
      <c r="D2878" s="102" t="s">
        <v>11313</v>
      </c>
      <c r="E2878" s="102" t="s">
        <v>24</v>
      </c>
      <c r="F2878" s="103" t="s">
        <v>20178</v>
      </c>
      <c r="G2878" s="103" t="s">
        <v>20147</v>
      </c>
      <c r="H2878" s="104" t="s">
        <v>19396</v>
      </c>
      <c r="I2878" s="103" t="s">
        <v>30</v>
      </c>
      <c r="J2878" s="103" t="s">
        <v>30</v>
      </c>
      <c r="K2878" s="103" t="s">
        <v>30</v>
      </c>
      <c r="L2878" s="103" t="s">
        <v>30</v>
      </c>
      <c r="M2878" s="103" t="s">
        <v>27</v>
      </c>
      <c r="N2878" s="103" t="s">
        <v>30</v>
      </c>
      <c r="O2878" s="103" t="s">
        <v>27</v>
      </c>
      <c r="P2878" s="103" t="s">
        <v>1517</v>
      </c>
      <c r="Q2878" s="103" t="s">
        <v>11314</v>
      </c>
      <c r="R2878" s="105">
        <v>17776576041</v>
      </c>
      <c r="S2878" s="103" t="s">
        <v>1517</v>
      </c>
      <c r="T2878" s="103" t="s">
        <v>20240</v>
      </c>
      <c r="U2878" s="106" t="s">
        <v>20516</v>
      </c>
      <c r="V2878" s="105" t="s">
        <v>20362</v>
      </c>
      <c r="W2878" s="107" t="s">
        <v>404</v>
      </c>
      <c r="X2878" t="s">
        <v>3496</v>
      </c>
      <c r="AA2878">
        <f ca="1" t="shared" si="89"/>
        <v>21</v>
      </c>
    </row>
    <row r="2879" spans="1:27">
      <c r="A2879" s="101">
        <v>5</v>
      </c>
      <c r="B2879" s="89" t="str">
        <f t="shared" si="88"/>
        <v>451229200306302111</v>
      </c>
      <c r="C2879" s="89" t="s">
        <v>404</v>
      </c>
      <c r="D2879" s="102" t="s">
        <v>11315</v>
      </c>
      <c r="E2879" s="102" t="s">
        <v>24</v>
      </c>
      <c r="F2879" s="103" t="s">
        <v>20205</v>
      </c>
      <c r="G2879" s="103" t="s">
        <v>20229</v>
      </c>
      <c r="H2879" s="104" t="s">
        <v>19397</v>
      </c>
      <c r="I2879" s="103" t="s">
        <v>30</v>
      </c>
      <c r="J2879" s="103" t="s">
        <v>30</v>
      </c>
      <c r="K2879" s="103" t="s">
        <v>30</v>
      </c>
      <c r="L2879" s="103" t="s">
        <v>30</v>
      </c>
      <c r="M2879" s="103" t="s">
        <v>30</v>
      </c>
      <c r="N2879" s="103" t="s">
        <v>30</v>
      </c>
      <c r="O2879" s="103" t="s">
        <v>27</v>
      </c>
      <c r="P2879" s="103" t="s">
        <v>1517</v>
      </c>
      <c r="Q2879" s="103" t="s">
        <v>11317</v>
      </c>
      <c r="R2879" s="105">
        <v>13307782958</v>
      </c>
      <c r="S2879" s="103" t="s">
        <v>1517</v>
      </c>
      <c r="T2879" s="103" t="s">
        <v>20240</v>
      </c>
      <c r="U2879" s="106" t="s">
        <v>20241</v>
      </c>
      <c r="V2879" s="105" t="s">
        <v>20785</v>
      </c>
      <c r="W2879" s="107" t="s">
        <v>404</v>
      </c>
      <c r="X2879" t="s">
        <v>11316</v>
      </c>
      <c r="AA2879">
        <f ca="1" t="shared" si="89"/>
        <v>18</v>
      </c>
    </row>
    <row r="2880" spans="1:27">
      <c r="A2880" s="101">
        <v>6</v>
      </c>
      <c r="B2880" s="89" t="str">
        <f t="shared" si="88"/>
        <v>452731200310045111</v>
      </c>
      <c r="C2880" s="89" t="s">
        <v>404</v>
      </c>
      <c r="D2880" s="102" t="s">
        <v>11318</v>
      </c>
      <c r="E2880" s="102" t="s">
        <v>24</v>
      </c>
      <c r="F2880" s="103" t="s">
        <v>20131</v>
      </c>
      <c r="G2880" s="103" t="s">
        <v>20307</v>
      </c>
      <c r="H2880" s="104" t="s">
        <v>18061</v>
      </c>
      <c r="I2880" s="103" t="s">
        <v>30</v>
      </c>
      <c r="J2880" s="103" t="s">
        <v>30</v>
      </c>
      <c r="K2880" s="103" t="s">
        <v>30</v>
      </c>
      <c r="L2880" s="103" t="s">
        <v>30</v>
      </c>
      <c r="M2880" s="103" t="s">
        <v>30</v>
      </c>
      <c r="N2880" s="103" t="s">
        <v>27</v>
      </c>
      <c r="O2880" s="103" t="s">
        <v>27</v>
      </c>
      <c r="P2880" s="103" t="s">
        <v>1517</v>
      </c>
      <c r="Q2880" s="103" t="s">
        <v>11319</v>
      </c>
      <c r="R2880" s="105">
        <v>18877857742</v>
      </c>
      <c r="S2880" s="103" t="s">
        <v>1517</v>
      </c>
      <c r="T2880" s="103" t="s">
        <v>20164</v>
      </c>
      <c r="U2880" s="106" t="s">
        <v>20165</v>
      </c>
      <c r="V2880" s="105" t="s">
        <v>22015</v>
      </c>
      <c r="W2880" s="107" t="s">
        <v>404</v>
      </c>
      <c r="X2880" t="s">
        <v>6951</v>
      </c>
      <c r="AA2880">
        <f ca="1" t="shared" si="89"/>
        <v>17</v>
      </c>
    </row>
    <row r="2881" spans="1:27">
      <c r="A2881" s="101">
        <v>7</v>
      </c>
      <c r="B2881" s="89" t="str">
        <f t="shared" si="88"/>
        <v>452731200105182723</v>
      </c>
      <c r="C2881" s="89" t="s">
        <v>404</v>
      </c>
      <c r="D2881" s="102" t="s">
        <v>11320</v>
      </c>
      <c r="E2881" s="102" t="s">
        <v>143</v>
      </c>
      <c r="F2881" s="103" t="s">
        <v>20131</v>
      </c>
      <c r="G2881" s="103" t="s">
        <v>20317</v>
      </c>
      <c r="H2881" s="104" t="s">
        <v>19398</v>
      </c>
      <c r="I2881" s="103" t="s">
        <v>30</v>
      </c>
      <c r="J2881" s="103" t="s">
        <v>30</v>
      </c>
      <c r="K2881" s="103" t="s">
        <v>30</v>
      </c>
      <c r="L2881" s="103" t="s">
        <v>30</v>
      </c>
      <c r="M2881" s="103" t="s">
        <v>30</v>
      </c>
      <c r="N2881" s="103" t="s">
        <v>30</v>
      </c>
      <c r="O2881" s="103" t="s">
        <v>27</v>
      </c>
      <c r="P2881" s="103" t="s">
        <v>1517</v>
      </c>
      <c r="Q2881" s="103" t="s">
        <v>11322</v>
      </c>
      <c r="R2881" s="105">
        <v>18077897106</v>
      </c>
      <c r="S2881" s="103" t="s">
        <v>1517</v>
      </c>
      <c r="T2881" s="103" t="s">
        <v>20277</v>
      </c>
      <c r="U2881" s="106" t="s">
        <v>21126</v>
      </c>
      <c r="V2881" s="105" t="s">
        <v>20822</v>
      </c>
      <c r="W2881" s="107" t="s">
        <v>404</v>
      </c>
      <c r="X2881" t="s">
        <v>11321</v>
      </c>
      <c r="AA2881">
        <f ca="1" t="shared" si="89"/>
        <v>20</v>
      </c>
    </row>
    <row r="2882" spans="1:27">
      <c r="A2882" s="101">
        <v>8</v>
      </c>
      <c r="B2882" s="89" t="str">
        <f t="shared" si="88"/>
        <v>451224200309113314</v>
      </c>
      <c r="C2882" s="89" t="s">
        <v>404</v>
      </c>
      <c r="D2882" s="102" t="s">
        <v>11323</v>
      </c>
      <c r="E2882" s="102" t="s">
        <v>24</v>
      </c>
      <c r="F2882" s="103" t="s">
        <v>20131</v>
      </c>
      <c r="G2882" s="103" t="s">
        <v>20168</v>
      </c>
      <c r="H2882" s="104" t="s">
        <v>18062</v>
      </c>
      <c r="I2882" s="103" t="s">
        <v>30</v>
      </c>
      <c r="J2882" s="103" t="s">
        <v>30</v>
      </c>
      <c r="K2882" s="103" t="s">
        <v>30</v>
      </c>
      <c r="L2882" s="103" t="s">
        <v>30</v>
      </c>
      <c r="M2882" s="103" t="s">
        <v>30</v>
      </c>
      <c r="N2882" s="103" t="s">
        <v>30</v>
      </c>
      <c r="O2882" s="103" t="s">
        <v>27</v>
      </c>
      <c r="P2882" s="103" t="s">
        <v>10674</v>
      </c>
      <c r="Q2882" s="103" t="s">
        <v>11325</v>
      </c>
      <c r="R2882" s="105">
        <v>13657789571</v>
      </c>
      <c r="S2882" s="103" t="s">
        <v>10674</v>
      </c>
      <c r="T2882" s="103" t="s">
        <v>21490</v>
      </c>
      <c r="U2882" s="106" t="s">
        <v>22835</v>
      </c>
      <c r="V2882" s="105" t="s">
        <v>22836</v>
      </c>
      <c r="W2882" s="107" t="s">
        <v>404</v>
      </c>
      <c r="X2882" t="s">
        <v>11324</v>
      </c>
      <c r="AA2882">
        <f ca="1" t="shared" si="89"/>
        <v>17</v>
      </c>
    </row>
    <row r="2883" spans="1:27">
      <c r="A2883" s="101">
        <v>9</v>
      </c>
      <c r="B2883" s="89" t="str">
        <f t="shared" ref="B2883:B2946" si="90">H2883</f>
        <v>451229200303282119</v>
      </c>
      <c r="C2883" s="89" t="s">
        <v>404</v>
      </c>
      <c r="D2883" s="102" t="s">
        <v>11327</v>
      </c>
      <c r="E2883" s="102" t="s">
        <v>24</v>
      </c>
      <c r="F2883" s="103" t="s">
        <v>20178</v>
      </c>
      <c r="G2883" s="103" t="s">
        <v>20202</v>
      </c>
      <c r="H2883" s="104" t="s">
        <v>19399</v>
      </c>
      <c r="I2883" s="103" t="s">
        <v>30</v>
      </c>
      <c r="J2883" s="103" t="s">
        <v>30</v>
      </c>
      <c r="K2883" s="103" t="s">
        <v>30</v>
      </c>
      <c r="L2883" s="103" t="s">
        <v>30</v>
      </c>
      <c r="M2883" s="103" t="s">
        <v>30</v>
      </c>
      <c r="N2883" s="103" t="s">
        <v>30</v>
      </c>
      <c r="O2883" s="103" t="s">
        <v>27</v>
      </c>
      <c r="P2883" s="103" t="s">
        <v>1517</v>
      </c>
      <c r="Q2883" s="103" t="s">
        <v>11328</v>
      </c>
      <c r="R2883" s="105">
        <v>17344529322</v>
      </c>
      <c r="S2883" s="103" t="s">
        <v>1517</v>
      </c>
      <c r="T2883" s="103" t="s">
        <v>20240</v>
      </c>
      <c r="U2883" s="106" t="s">
        <v>20396</v>
      </c>
      <c r="V2883" s="105" t="s">
        <v>20927</v>
      </c>
      <c r="W2883" s="107" t="s">
        <v>404</v>
      </c>
      <c r="X2883" t="s">
        <v>2227</v>
      </c>
      <c r="AA2883">
        <f ca="1" t="shared" si="89"/>
        <v>18</v>
      </c>
    </row>
    <row r="2884" spans="1:27">
      <c r="A2884" s="101">
        <v>10</v>
      </c>
      <c r="B2884" s="89" t="str">
        <f t="shared" si="90"/>
        <v>451229200307071220</v>
      </c>
      <c r="C2884" s="89" t="s">
        <v>404</v>
      </c>
      <c r="D2884" s="102" t="s">
        <v>11329</v>
      </c>
      <c r="E2884" s="102" t="s">
        <v>143</v>
      </c>
      <c r="F2884" s="103" t="s">
        <v>20205</v>
      </c>
      <c r="G2884" s="103" t="s">
        <v>20214</v>
      </c>
      <c r="H2884" s="104" t="s">
        <v>19400</v>
      </c>
      <c r="I2884" s="103" t="s">
        <v>30</v>
      </c>
      <c r="J2884" s="103" t="s">
        <v>30</v>
      </c>
      <c r="K2884" s="103" t="s">
        <v>30</v>
      </c>
      <c r="L2884" s="103" t="s">
        <v>30</v>
      </c>
      <c r="M2884" s="103" t="s">
        <v>30</v>
      </c>
      <c r="N2884" s="103" t="s">
        <v>30</v>
      </c>
      <c r="O2884" s="103" t="s">
        <v>27</v>
      </c>
      <c r="P2884" s="103" t="s">
        <v>1517</v>
      </c>
      <c r="Q2884" s="103" t="s">
        <v>11330</v>
      </c>
      <c r="R2884" s="105">
        <v>19977898571</v>
      </c>
      <c r="S2884" s="103" t="s">
        <v>1517</v>
      </c>
      <c r="T2884" s="103" t="s">
        <v>20169</v>
      </c>
      <c r="U2884" s="106" t="s">
        <v>20604</v>
      </c>
      <c r="V2884" s="105" t="s">
        <v>21970</v>
      </c>
      <c r="W2884" s="107" t="s">
        <v>404</v>
      </c>
      <c r="X2884" t="s">
        <v>17694</v>
      </c>
      <c r="AA2884">
        <f ca="1" t="shared" ref="AA2884:AA2947" si="91">DATEDIF(TEXT(MID(H2884,7,8),"00-00-00"),TODAY(),"y")</f>
        <v>18</v>
      </c>
    </row>
    <row r="2885" spans="1:27">
      <c r="A2885" s="101">
        <v>11</v>
      </c>
      <c r="B2885" s="89" t="str">
        <f t="shared" si="90"/>
        <v>452731200406260916</v>
      </c>
      <c r="C2885" s="89" t="s">
        <v>404</v>
      </c>
      <c r="D2885" s="102" t="s">
        <v>11331</v>
      </c>
      <c r="E2885" s="102" t="s">
        <v>24</v>
      </c>
      <c r="F2885" s="103" t="s">
        <v>20131</v>
      </c>
      <c r="G2885" s="103" t="s">
        <v>21826</v>
      </c>
      <c r="H2885" s="104" t="s">
        <v>18063</v>
      </c>
      <c r="I2885" s="103" t="s">
        <v>30</v>
      </c>
      <c r="J2885" s="103" t="s">
        <v>30</v>
      </c>
      <c r="K2885" s="103" t="s">
        <v>30</v>
      </c>
      <c r="L2885" s="103" t="s">
        <v>30</v>
      </c>
      <c r="M2885" s="103" t="s">
        <v>30</v>
      </c>
      <c r="N2885" s="103" t="s">
        <v>30</v>
      </c>
      <c r="O2885" s="103" t="s">
        <v>27</v>
      </c>
      <c r="P2885" s="103" t="s">
        <v>1517</v>
      </c>
      <c r="Q2885" s="103" t="s">
        <v>11332</v>
      </c>
      <c r="R2885" s="105">
        <v>18378899160</v>
      </c>
      <c r="S2885" s="103" t="s">
        <v>1517</v>
      </c>
      <c r="T2885" s="103" t="s">
        <v>20151</v>
      </c>
      <c r="U2885" s="106" t="s">
        <v>20151</v>
      </c>
      <c r="V2885" s="105" t="s">
        <v>22431</v>
      </c>
      <c r="W2885" s="107" t="s">
        <v>404</v>
      </c>
      <c r="X2885" t="s">
        <v>17892</v>
      </c>
      <c r="AA2885">
        <f ca="1" t="shared" si="91"/>
        <v>17</v>
      </c>
    </row>
    <row r="2886" spans="1:27">
      <c r="A2886" s="101">
        <v>12</v>
      </c>
      <c r="B2886" s="89" t="str">
        <f t="shared" si="90"/>
        <v>451229200001052449</v>
      </c>
      <c r="C2886" s="89" t="s">
        <v>404</v>
      </c>
      <c r="D2886" s="102" t="s">
        <v>11333</v>
      </c>
      <c r="E2886" s="102" t="s">
        <v>143</v>
      </c>
      <c r="F2886" s="103" t="s">
        <v>20178</v>
      </c>
      <c r="G2886" s="103" t="s">
        <v>20147</v>
      </c>
      <c r="H2886" s="104" t="s">
        <v>19401</v>
      </c>
      <c r="I2886" s="103" t="s">
        <v>27</v>
      </c>
      <c r="J2886" s="103" t="s">
        <v>30</v>
      </c>
      <c r="K2886" s="103" t="s">
        <v>30</v>
      </c>
      <c r="L2886" s="103" t="s">
        <v>30</v>
      </c>
      <c r="M2886" s="103" t="s">
        <v>30</v>
      </c>
      <c r="N2886" s="103" t="s">
        <v>30</v>
      </c>
      <c r="O2886" s="103" t="s">
        <v>27</v>
      </c>
      <c r="P2886" s="103" t="s">
        <v>1517</v>
      </c>
      <c r="Q2886" s="103" t="s">
        <v>11335</v>
      </c>
      <c r="R2886" s="105">
        <v>18174939762</v>
      </c>
      <c r="S2886" s="103" t="s">
        <v>1517</v>
      </c>
      <c r="T2886" s="103" t="s">
        <v>20191</v>
      </c>
      <c r="U2886" s="106" t="s">
        <v>20466</v>
      </c>
      <c r="V2886" s="105" t="s">
        <v>22837</v>
      </c>
      <c r="W2886" s="107" t="s">
        <v>404</v>
      </c>
      <c r="X2886" t="s">
        <v>11334</v>
      </c>
      <c r="AA2886">
        <f ca="1" t="shared" si="91"/>
        <v>21</v>
      </c>
    </row>
    <row r="2887" spans="1:27">
      <c r="A2887" s="101">
        <v>13</v>
      </c>
      <c r="B2887" s="89" t="str">
        <f t="shared" si="90"/>
        <v>45122920040301092X</v>
      </c>
      <c r="C2887" s="89" t="s">
        <v>404</v>
      </c>
      <c r="D2887" s="102" t="s">
        <v>11336</v>
      </c>
      <c r="E2887" s="102" t="s">
        <v>143</v>
      </c>
      <c r="F2887" s="103" t="s">
        <v>20131</v>
      </c>
      <c r="G2887" s="103" t="s">
        <v>20707</v>
      </c>
      <c r="H2887" s="104" t="s">
        <v>18064</v>
      </c>
      <c r="I2887" s="103" t="s">
        <v>30</v>
      </c>
      <c r="J2887" s="103" t="s">
        <v>30</v>
      </c>
      <c r="K2887" s="103" t="s">
        <v>30</v>
      </c>
      <c r="L2887" s="103" t="s">
        <v>30</v>
      </c>
      <c r="M2887" s="103" t="s">
        <v>30</v>
      </c>
      <c r="N2887" s="103" t="s">
        <v>30</v>
      </c>
      <c r="O2887" s="103" t="s">
        <v>27</v>
      </c>
      <c r="P2887" s="103" t="s">
        <v>1517</v>
      </c>
      <c r="Q2887" s="103" t="s">
        <v>708</v>
      </c>
      <c r="R2887" s="105">
        <v>18278868009</v>
      </c>
      <c r="S2887" s="103" t="s">
        <v>1517</v>
      </c>
      <c r="T2887" s="103" t="s">
        <v>20151</v>
      </c>
      <c r="U2887" s="106" t="s">
        <v>20367</v>
      </c>
      <c r="V2887" s="105" t="s">
        <v>21318</v>
      </c>
      <c r="W2887" s="107" t="s">
        <v>404</v>
      </c>
      <c r="X2887" t="s">
        <v>17662</v>
      </c>
      <c r="AA2887">
        <f ca="1" t="shared" si="91"/>
        <v>17</v>
      </c>
    </row>
    <row r="2888" spans="1:27">
      <c r="A2888" s="101">
        <v>14</v>
      </c>
      <c r="B2888" s="89" t="str">
        <f t="shared" si="90"/>
        <v>451229200302280322</v>
      </c>
      <c r="C2888" s="89" t="s">
        <v>404</v>
      </c>
      <c r="D2888" s="102" t="s">
        <v>11339</v>
      </c>
      <c r="E2888" s="102" t="s">
        <v>143</v>
      </c>
      <c r="F2888" s="103" t="s">
        <v>20178</v>
      </c>
      <c r="G2888" s="103" t="s">
        <v>20161</v>
      </c>
      <c r="H2888" s="104" t="s">
        <v>11338</v>
      </c>
      <c r="I2888" s="103" t="s">
        <v>30</v>
      </c>
      <c r="J2888" s="103" t="s">
        <v>27</v>
      </c>
      <c r="K2888" s="103" t="s">
        <v>30</v>
      </c>
      <c r="L2888" s="103" t="s">
        <v>30</v>
      </c>
      <c r="M2888" s="103" t="s">
        <v>30</v>
      </c>
      <c r="N2888" s="103" t="s">
        <v>30</v>
      </c>
      <c r="O2888" s="103" t="s">
        <v>27</v>
      </c>
      <c r="P2888" s="103" t="s">
        <v>1517</v>
      </c>
      <c r="Q2888" s="103" t="s">
        <v>8224</v>
      </c>
      <c r="R2888" s="105">
        <v>18776119851</v>
      </c>
      <c r="S2888" s="103" t="s">
        <v>1517</v>
      </c>
      <c r="T2888" s="103" t="s">
        <v>20280</v>
      </c>
      <c r="U2888" s="106" t="s">
        <v>20857</v>
      </c>
      <c r="V2888" s="105" t="s">
        <v>20189</v>
      </c>
      <c r="W2888" s="107" t="s">
        <v>404</v>
      </c>
      <c r="X2888" t="s">
        <v>7420</v>
      </c>
      <c r="AA2888">
        <f ca="1" t="shared" si="91"/>
        <v>18</v>
      </c>
    </row>
    <row r="2889" spans="1:27">
      <c r="A2889" s="101">
        <v>15</v>
      </c>
      <c r="B2889" s="89" t="str">
        <f t="shared" si="90"/>
        <v>451229200401080924</v>
      </c>
      <c r="C2889" s="89" t="s">
        <v>404</v>
      </c>
      <c r="D2889" s="102" t="s">
        <v>11341</v>
      </c>
      <c r="E2889" s="102" t="s">
        <v>143</v>
      </c>
      <c r="F2889" s="103" t="s">
        <v>20131</v>
      </c>
      <c r="G2889" s="103" t="s">
        <v>20232</v>
      </c>
      <c r="H2889" s="104" t="s">
        <v>11340</v>
      </c>
      <c r="I2889" s="103" t="s">
        <v>30</v>
      </c>
      <c r="J2889" s="103" t="s">
        <v>30</v>
      </c>
      <c r="K2889" s="103" t="s">
        <v>30</v>
      </c>
      <c r="L2889" s="103" t="s">
        <v>30</v>
      </c>
      <c r="M2889" s="103" t="s">
        <v>30</v>
      </c>
      <c r="N2889" s="103" t="s">
        <v>30</v>
      </c>
      <c r="O2889" s="103" t="s">
        <v>27</v>
      </c>
      <c r="P2889" s="103" t="s">
        <v>1517</v>
      </c>
      <c r="Q2889" s="103" t="s">
        <v>11342</v>
      </c>
      <c r="R2889" s="105">
        <v>13481866916</v>
      </c>
      <c r="S2889" s="103" t="s">
        <v>1517</v>
      </c>
      <c r="T2889" s="103" t="s">
        <v>20151</v>
      </c>
      <c r="U2889" s="106" t="s">
        <v>20652</v>
      </c>
      <c r="V2889" s="105" t="s">
        <v>20862</v>
      </c>
      <c r="W2889" s="107" t="s">
        <v>404</v>
      </c>
      <c r="X2889" t="s">
        <v>18065</v>
      </c>
      <c r="AA2889">
        <f ca="1" t="shared" si="91"/>
        <v>17</v>
      </c>
    </row>
    <row r="2890" spans="1:27">
      <c r="A2890" s="101">
        <v>16</v>
      </c>
      <c r="B2890" s="89" t="str">
        <f t="shared" si="90"/>
        <v>451229200312241247</v>
      </c>
      <c r="C2890" s="89" t="s">
        <v>404</v>
      </c>
      <c r="D2890" s="102" t="s">
        <v>11344</v>
      </c>
      <c r="E2890" s="102" t="s">
        <v>143</v>
      </c>
      <c r="F2890" s="103" t="s">
        <v>20131</v>
      </c>
      <c r="G2890" s="103" t="s">
        <v>20433</v>
      </c>
      <c r="H2890" s="104" t="s">
        <v>11343</v>
      </c>
      <c r="I2890" s="103" t="s">
        <v>27</v>
      </c>
      <c r="J2890" s="103" t="s">
        <v>27</v>
      </c>
      <c r="K2890" s="103" t="s">
        <v>30</v>
      </c>
      <c r="L2890" s="103" t="s">
        <v>30</v>
      </c>
      <c r="M2890" s="103" t="s">
        <v>27</v>
      </c>
      <c r="N2890" s="103" t="s">
        <v>30</v>
      </c>
      <c r="O2890" s="103" t="s">
        <v>27</v>
      </c>
      <c r="P2890" s="103" t="s">
        <v>1517</v>
      </c>
      <c r="Q2890" s="103" t="s">
        <v>11345</v>
      </c>
      <c r="R2890" s="105">
        <v>13977876662</v>
      </c>
      <c r="S2890" s="103" t="s">
        <v>1517</v>
      </c>
      <c r="T2890" s="103" t="s">
        <v>20169</v>
      </c>
      <c r="U2890" s="106" t="s">
        <v>20540</v>
      </c>
      <c r="V2890" s="105" t="s">
        <v>20243</v>
      </c>
      <c r="W2890" s="107" t="s">
        <v>404</v>
      </c>
      <c r="X2890" t="s">
        <v>18066</v>
      </c>
      <c r="AA2890">
        <f ca="1" t="shared" si="91"/>
        <v>17</v>
      </c>
    </row>
    <row r="2891" spans="1:27">
      <c r="A2891" s="101">
        <v>17</v>
      </c>
      <c r="B2891" s="89" t="str">
        <f t="shared" si="90"/>
        <v>452731200310071838</v>
      </c>
      <c r="C2891" s="89" t="s">
        <v>404</v>
      </c>
      <c r="D2891" s="102" t="s">
        <v>11347</v>
      </c>
      <c r="E2891" s="102" t="s">
        <v>24</v>
      </c>
      <c r="F2891" s="103" t="s">
        <v>20131</v>
      </c>
      <c r="G2891" s="103" t="s">
        <v>20307</v>
      </c>
      <c r="H2891" s="104" t="s">
        <v>11346</v>
      </c>
      <c r="I2891" s="103" t="s">
        <v>30</v>
      </c>
      <c r="J2891" s="103" t="s">
        <v>30</v>
      </c>
      <c r="K2891" s="103" t="s">
        <v>30</v>
      </c>
      <c r="L2891" s="103" t="s">
        <v>30</v>
      </c>
      <c r="M2891" s="103" t="s">
        <v>30</v>
      </c>
      <c r="N2891" s="103" t="s">
        <v>30</v>
      </c>
      <c r="O2891" s="103" t="s">
        <v>27</v>
      </c>
      <c r="P2891" s="103" t="s">
        <v>1517</v>
      </c>
      <c r="Q2891" s="103" t="s">
        <v>11348</v>
      </c>
      <c r="R2891" s="105">
        <v>15277893958</v>
      </c>
      <c r="S2891" s="103" t="s">
        <v>1517</v>
      </c>
      <c r="T2891" s="103" t="s">
        <v>20208</v>
      </c>
      <c r="U2891" s="106" t="s">
        <v>20343</v>
      </c>
      <c r="V2891" s="105" t="s">
        <v>20247</v>
      </c>
      <c r="W2891" s="107" t="s">
        <v>404</v>
      </c>
      <c r="X2891" t="s">
        <v>6979</v>
      </c>
      <c r="AA2891">
        <f ca="1" t="shared" si="91"/>
        <v>17</v>
      </c>
    </row>
    <row r="2892" spans="1:27">
      <c r="A2892" s="101">
        <v>18</v>
      </c>
      <c r="B2892" s="89" t="str">
        <f t="shared" si="90"/>
        <v>452731200306204511</v>
      </c>
      <c r="C2892" s="89" t="s">
        <v>404</v>
      </c>
      <c r="D2892" s="102" t="s">
        <v>11351</v>
      </c>
      <c r="E2892" s="102" t="s">
        <v>24</v>
      </c>
      <c r="F2892" s="103" t="s">
        <v>20178</v>
      </c>
      <c r="G2892" s="103" t="s">
        <v>20229</v>
      </c>
      <c r="H2892" s="104" t="s">
        <v>11350</v>
      </c>
      <c r="I2892" s="103" t="s">
        <v>30</v>
      </c>
      <c r="J2892" s="103" t="s">
        <v>30</v>
      </c>
      <c r="K2892" s="103" t="s">
        <v>30</v>
      </c>
      <c r="L2892" s="103" t="s">
        <v>30</v>
      </c>
      <c r="M2892" s="103" t="s">
        <v>30</v>
      </c>
      <c r="N2892" s="103" t="s">
        <v>30</v>
      </c>
      <c r="O2892" s="103" t="s">
        <v>27</v>
      </c>
      <c r="P2892" s="103" t="s">
        <v>1517</v>
      </c>
      <c r="Q2892" s="103" t="s">
        <v>11352</v>
      </c>
      <c r="R2892" s="105">
        <v>18378888038</v>
      </c>
      <c r="S2892" s="103" t="s">
        <v>1517</v>
      </c>
      <c r="T2892" s="103" t="s">
        <v>20211</v>
      </c>
      <c r="U2892" s="106" t="s">
        <v>20626</v>
      </c>
      <c r="V2892" s="105" t="s">
        <v>20627</v>
      </c>
      <c r="W2892" s="107" t="s">
        <v>404</v>
      </c>
      <c r="X2892" t="s">
        <v>1191</v>
      </c>
      <c r="AA2892">
        <f ca="1" t="shared" si="91"/>
        <v>18</v>
      </c>
    </row>
    <row r="2893" spans="1:27">
      <c r="A2893" s="101">
        <v>19</v>
      </c>
      <c r="B2893" s="89" t="str">
        <f t="shared" si="90"/>
        <v>452731200406011813</v>
      </c>
      <c r="C2893" s="89" t="s">
        <v>404</v>
      </c>
      <c r="D2893" s="102" t="s">
        <v>11354</v>
      </c>
      <c r="E2893" s="102" t="s">
        <v>24</v>
      </c>
      <c r="F2893" s="103" t="s">
        <v>20131</v>
      </c>
      <c r="G2893" s="103" t="s">
        <v>21826</v>
      </c>
      <c r="H2893" s="104" t="s">
        <v>11353</v>
      </c>
      <c r="I2893" s="103" t="s">
        <v>30</v>
      </c>
      <c r="J2893" s="103" t="s">
        <v>30</v>
      </c>
      <c r="K2893" s="103" t="s">
        <v>30</v>
      </c>
      <c r="L2893" s="103" t="s">
        <v>30</v>
      </c>
      <c r="M2893" s="103" t="s">
        <v>30</v>
      </c>
      <c r="N2893" s="103" t="s">
        <v>30</v>
      </c>
      <c r="O2893" s="103" t="s">
        <v>27</v>
      </c>
      <c r="P2893" s="103" t="s">
        <v>1517</v>
      </c>
      <c r="Q2893" s="103" t="s">
        <v>11356</v>
      </c>
      <c r="R2893" s="105">
        <v>13481866291</v>
      </c>
      <c r="S2893" s="103" t="s">
        <v>1517</v>
      </c>
      <c r="T2893" s="103" t="s">
        <v>20208</v>
      </c>
      <c r="U2893" s="106" t="s">
        <v>20341</v>
      </c>
      <c r="V2893" s="105" t="s">
        <v>22838</v>
      </c>
      <c r="W2893" s="107" t="s">
        <v>404</v>
      </c>
      <c r="X2893" t="s">
        <v>11355</v>
      </c>
      <c r="AA2893">
        <f ca="1" t="shared" si="91"/>
        <v>17</v>
      </c>
    </row>
    <row r="2894" spans="1:27">
      <c r="A2894" s="101">
        <v>20</v>
      </c>
      <c r="B2894" s="89" t="str">
        <f t="shared" si="90"/>
        <v>452731200304055137</v>
      </c>
      <c r="C2894" s="89" t="s">
        <v>404</v>
      </c>
      <c r="D2894" s="102" t="s">
        <v>11358</v>
      </c>
      <c r="E2894" s="102" t="s">
        <v>24</v>
      </c>
      <c r="F2894" s="103" t="s">
        <v>20131</v>
      </c>
      <c r="G2894" s="103" t="s">
        <v>20154</v>
      </c>
      <c r="H2894" s="104" t="s">
        <v>11357</v>
      </c>
      <c r="I2894" s="103" t="s">
        <v>27</v>
      </c>
      <c r="J2894" s="103" t="s">
        <v>30</v>
      </c>
      <c r="K2894" s="103" t="s">
        <v>27</v>
      </c>
      <c r="L2894" s="103" t="s">
        <v>30</v>
      </c>
      <c r="M2894" s="103" t="s">
        <v>30</v>
      </c>
      <c r="N2894" s="103" t="s">
        <v>30</v>
      </c>
      <c r="O2894" s="103" t="s">
        <v>27</v>
      </c>
      <c r="P2894" s="103" t="s">
        <v>1517</v>
      </c>
      <c r="Q2894" s="103" t="s">
        <v>11359</v>
      </c>
      <c r="R2894" s="105">
        <v>15949327392</v>
      </c>
      <c r="S2894" s="103" t="s">
        <v>1517</v>
      </c>
      <c r="T2894" s="103" t="s">
        <v>20164</v>
      </c>
      <c r="U2894" s="106" t="s">
        <v>20165</v>
      </c>
      <c r="V2894" s="105" t="s">
        <v>22015</v>
      </c>
      <c r="W2894" s="107" t="s">
        <v>404</v>
      </c>
      <c r="X2894" t="s">
        <v>6951</v>
      </c>
      <c r="AA2894">
        <f ca="1" t="shared" si="91"/>
        <v>18</v>
      </c>
    </row>
    <row r="2895" spans="1:27">
      <c r="A2895" s="101">
        <v>21</v>
      </c>
      <c r="B2895" s="89" t="str">
        <f t="shared" si="90"/>
        <v>451229200307032424</v>
      </c>
      <c r="C2895" s="89" t="s">
        <v>404</v>
      </c>
      <c r="D2895" s="102" t="s">
        <v>11361</v>
      </c>
      <c r="E2895" s="102" t="s">
        <v>143</v>
      </c>
      <c r="F2895" s="103" t="s">
        <v>20178</v>
      </c>
      <c r="G2895" s="103" t="s">
        <v>20214</v>
      </c>
      <c r="H2895" s="104" t="s">
        <v>11360</v>
      </c>
      <c r="I2895" s="103" t="s">
        <v>30</v>
      </c>
      <c r="J2895" s="103" t="s">
        <v>30</v>
      </c>
      <c r="K2895" s="103" t="s">
        <v>30</v>
      </c>
      <c r="L2895" s="103" t="s">
        <v>30</v>
      </c>
      <c r="M2895" s="103" t="s">
        <v>30</v>
      </c>
      <c r="N2895" s="103" t="s">
        <v>30</v>
      </c>
      <c r="O2895" s="103" t="s">
        <v>27</v>
      </c>
      <c r="P2895" s="103" t="s">
        <v>1517</v>
      </c>
      <c r="Q2895" s="103" t="s">
        <v>11362</v>
      </c>
      <c r="R2895" s="105">
        <v>13877817436</v>
      </c>
      <c r="S2895" s="103" t="s">
        <v>1517</v>
      </c>
      <c r="T2895" s="103" t="s">
        <v>20191</v>
      </c>
      <c r="U2895" s="106" t="s">
        <v>20877</v>
      </c>
      <c r="V2895" s="105" t="s">
        <v>20878</v>
      </c>
      <c r="W2895" s="107" t="s">
        <v>404</v>
      </c>
      <c r="X2895" t="s">
        <v>2033</v>
      </c>
      <c r="AA2895">
        <f ca="1" t="shared" si="91"/>
        <v>18</v>
      </c>
    </row>
    <row r="2896" spans="1:27">
      <c r="A2896" s="101">
        <v>22</v>
      </c>
      <c r="B2896" s="89" t="str">
        <f t="shared" si="90"/>
        <v>452731200209084220</v>
      </c>
      <c r="C2896" s="89" t="s">
        <v>404</v>
      </c>
      <c r="D2896" s="102" t="s">
        <v>11364</v>
      </c>
      <c r="E2896" s="102" t="s">
        <v>143</v>
      </c>
      <c r="F2896" s="103" t="s">
        <v>20131</v>
      </c>
      <c r="G2896" s="103" t="s">
        <v>20143</v>
      </c>
      <c r="H2896" s="104" t="s">
        <v>11363</v>
      </c>
      <c r="I2896" s="103" t="s">
        <v>30</v>
      </c>
      <c r="J2896" s="103" t="s">
        <v>30</v>
      </c>
      <c r="K2896" s="103" t="s">
        <v>27</v>
      </c>
      <c r="L2896" s="103" t="s">
        <v>30</v>
      </c>
      <c r="M2896" s="103" t="s">
        <v>30</v>
      </c>
      <c r="N2896" s="103" t="s">
        <v>30</v>
      </c>
      <c r="O2896" s="103" t="s">
        <v>27</v>
      </c>
      <c r="P2896" s="103" t="s">
        <v>1517</v>
      </c>
      <c r="Q2896" s="103" t="s">
        <v>11365</v>
      </c>
      <c r="R2896" s="105">
        <v>18276988828</v>
      </c>
      <c r="S2896" s="103" t="s">
        <v>1517</v>
      </c>
      <c r="T2896" s="103" t="s">
        <v>22308</v>
      </c>
      <c r="U2896" s="106" t="s">
        <v>20689</v>
      </c>
      <c r="V2896" s="105" t="s">
        <v>21639</v>
      </c>
      <c r="W2896" s="107" t="s">
        <v>404</v>
      </c>
      <c r="X2896" t="s">
        <v>19402</v>
      </c>
      <c r="AA2896">
        <f ca="1" t="shared" si="91"/>
        <v>18</v>
      </c>
    </row>
    <row r="2897" spans="1:27">
      <c r="A2897" s="101">
        <v>23</v>
      </c>
      <c r="B2897" s="89" t="str">
        <f t="shared" si="90"/>
        <v>451229200403091221</v>
      </c>
      <c r="C2897" s="89" t="s">
        <v>404</v>
      </c>
      <c r="D2897" s="102" t="s">
        <v>11367</v>
      </c>
      <c r="E2897" s="102" t="s">
        <v>143</v>
      </c>
      <c r="F2897" s="103" t="s">
        <v>20131</v>
      </c>
      <c r="G2897" s="103" t="s">
        <v>20707</v>
      </c>
      <c r="H2897" s="104" t="s">
        <v>11366</v>
      </c>
      <c r="I2897" s="103" t="s">
        <v>27</v>
      </c>
      <c r="J2897" s="103" t="s">
        <v>30</v>
      </c>
      <c r="K2897" s="103" t="s">
        <v>30</v>
      </c>
      <c r="L2897" s="103" t="s">
        <v>30</v>
      </c>
      <c r="M2897" s="103" t="s">
        <v>30</v>
      </c>
      <c r="N2897" s="103" t="s">
        <v>30</v>
      </c>
      <c r="O2897" s="103" t="s">
        <v>27</v>
      </c>
      <c r="P2897" s="103" t="s">
        <v>1517</v>
      </c>
      <c r="Q2897" s="103" t="s">
        <v>11368</v>
      </c>
      <c r="R2897" s="105">
        <v>13407753772</v>
      </c>
      <c r="S2897" s="103" t="s">
        <v>1517</v>
      </c>
      <c r="T2897" s="103" t="s">
        <v>20169</v>
      </c>
      <c r="U2897" s="106" t="s">
        <v>20170</v>
      </c>
      <c r="V2897" s="105" t="s">
        <v>20850</v>
      </c>
      <c r="W2897" s="107" t="s">
        <v>404</v>
      </c>
      <c r="X2897" t="s">
        <v>17996</v>
      </c>
      <c r="AA2897">
        <f ca="1" t="shared" si="91"/>
        <v>17</v>
      </c>
    </row>
    <row r="2898" spans="1:27">
      <c r="A2898" s="101">
        <v>24</v>
      </c>
      <c r="B2898" s="89" t="str">
        <f t="shared" si="90"/>
        <v>451229200308253923</v>
      </c>
      <c r="C2898" s="89" t="s">
        <v>404</v>
      </c>
      <c r="D2898" s="102" t="s">
        <v>11370</v>
      </c>
      <c r="E2898" s="102" t="s">
        <v>143</v>
      </c>
      <c r="F2898" s="103" t="s">
        <v>20131</v>
      </c>
      <c r="G2898" s="103" t="s">
        <v>20163</v>
      </c>
      <c r="H2898" s="104" t="s">
        <v>11369</v>
      </c>
      <c r="I2898" s="103" t="s">
        <v>30</v>
      </c>
      <c r="J2898" s="103" t="s">
        <v>30</v>
      </c>
      <c r="K2898" s="103" t="s">
        <v>30</v>
      </c>
      <c r="L2898" s="103" t="s">
        <v>30</v>
      </c>
      <c r="M2898" s="103" t="s">
        <v>27</v>
      </c>
      <c r="N2898" s="103" t="s">
        <v>30</v>
      </c>
      <c r="O2898" s="103" t="s">
        <v>27</v>
      </c>
      <c r="P2898" s="103" t="s">
        <v>1517</v>
      </c>
      <c r="Q2898" s="103" t="s">
        <v>582</v>
      </c>
      <c r="R2898" s="105">
        <v>13977141749</v>
      </c>
      <c r="S2898" s="103" t="s">
        <v>1517</v>
      </c>
      <c r="T2898" s="103" t="s">
        <v>20140</v>
      </c>
      <c r="U2898" s="106" t="s">
        <v>20451</v>
      </c>
      <c r="V2898" s="105" t="s">
        <v>22222</v>
      </c>
      <c r="W2898" s="107" t="s">
        <v>404</v>
      </c>
      <c r="X2898" t="s">
        <v>22223</v>
      </c>
      <c r="AA2898">
        <f ca="1" t="shared" si="91"/>
        <v>17</v>
      </c>
    </row>
    <row r="2899" spans="1:27">
      <c r="A2899" s="101">
        <v>25</v>
      </c>
      <c r="B2899" s="89" t="str">
        <f t="shared" si="90"/>
        <v>452731200311230925</v>
      </c>
      <c r="C2899" s="89" t="s">
        <v>404</v>
      </c>
      <c r="D2899" s="102" t="s">
        <v>11372</v>
      </c>
      <c r="E2899" s="102" t="s">
        <v>143</v>
      </c>
      <c r="F2899" s="103" t="s">
        <v>20131</v>
      </c>
      <c r="G2899" s="103" t="s">
        <v>20423</v>
      </c>
      <c r="H2899" s="104" t="s">
        <v>11371</v>
      </c>
      <c r="I2899" s="103" t="s">
        <v>30</v>
      </c>
      <c r="J2899" s="103" t="s">
        <v>30</v>
      </c>
      <c r="K2899" s="103" t="s">
        <v>30</v>
      </c>
      <c r="L2899" s="103" t="s">
        <v>30</v>
      </c>
      <c r="M2899" s="103" t="s">
        <v>30</v>
      </c>
      <c r="N2899" s="103" t="s">
        <v>30</v>
      </c>
      <c r="O2899" s="103" t="s">
        <v>27</v>
      </c>
      <c r="P2899" s="103" t="s">
        <v>1517</v>
      </c>
      <c r="Q2899" s="103" t="s">
        <v>11374</v>
      </c>
      <c r="R2899" s="105">
        <v>13481867351</v>
      </c>
      <c r="S2899" s="103" t="s">
        <v>1517</v>
      </c>
      <c r="T2899" s="103" t="s">
        <v>20151</v>
      </c>
      <c r="U2899" s="106" t="s">
        <v>20311</v>
      </c>
      <c r="V2899" s="105" t="s">
        <v>22839</v>
      </c>
      <c r="W2899" s="107" t="s">
        <v>404</v>
      </c>
      <c r="X2899" t="s">
        <v>22840</v>
      </c>
      <c r="AA2899">
        <f ca="1" t="shared" si="91"/>
        <v>17</v>
      </c>
    </row>
    <row r="2900" spans="1:27">
      <c r="A2900" s="101">
        <v>26</v>
      </c>
      <c r="B2900" s="89" t="str">
        <f t="shared" si="90"/>
        <v>451229200210292713</v>
      </c>
      <c r="C2900" s="89" t="s">
        <v>404</v>
      </c>
      <c r="D2900" s="102" t="s">
        <v>11377</v>
      </c>
      <c r="E2900" s="102" t="s">
        <v>24</v>
      </c>
      <c r="F2900" s="103" t="s">
        <v>20178</v>
      </c>
      <c r="G2900" s="103" t="s">
        <v>20132</v>
      </c>
      <c r="H2900" s="104" t="s">
        <v>11376</v>
      </c>
      <c r="I2900" s="103" t="s">
        <v>30</v>
      </c>
      <c r="J2900" s="103" t="s">
        <v>30</v>
      </c>
      <c r="K2900" s="103" t="s">
        <v>30</v>
      </c>
      <c r="L2900" s="103" t="s">
        <v>30</v>
      </c>
      <c r="M2900" s="103" t="s">
        <v>30</v>
      </c>
      <c r="N2900" s="103" t="s">
        <v>30</v>
      </c>
      <c r="O2900" s="103" t="s">
        <v>27</v>
      </c>
      <c r="P2900" s="103" t="s">
        <v>1517</v>
      </c>
      <c r="Q2900" s="103" t="s">
        <v>11378</v>
      </c>
      <c r="R2900" s="105">
        <v>19977826010</v>
      </c>
      <c r="S2900" s="103" t="s">
        <v>1517</v>
      </c>
      <c r="T2900" s="103" t="s">
        <v>20277</v>
      </c>
      <c r="U2900" s="106" t="s">
        <v>20563</v>
      </c>
      <c r="V2900" s="105" t="s">
        <v>20963</v>
      </c>
      <c r="W2900" s="107" t="s">
        <v>404</v>
      </c>
      <c r="X2900" t="s">
        <v>4709</v>
      </c>
      <c r="AA2900">
        <f ca="1" t="shared" si="91"/>
        <v>18</v>
      </c>
    </row>
    <row r="2901" spans="1:27">
      <c r="A2901" s="101">
        <v>27</v>
      </c>
      <c r="B2901" s="89" t="str">
        <f t="shared" si="90"/>
        <v>451229200112044222</v>
      </c>
      <c r="C2901" s="89" t="s">
        <v>404</v>
      </c>
      <c r="D2901" s="102" t="s">
        <v>11380</v>
      </c>
      <c r="E2901" s="102" t="s">
        <v>143</v>
      </c>
      <c r="F2901" s="103" t="s">
        <v>20131</v>
      </c>
      <c r="G2901" s="103" t="s">
        <v>20179</v>
      </c>
      <c r="H2901" s="104" t="s">
        <v>11379</v>
      </c>
      <c r="I2901" s="103" t="s">
        <v>30</v>
      </c>
      <c r="J2901" s="103" t="s">
        <v>30</v>
      </c>
      <c r="K2901" s="103" t="s">
        <v>27</v>
      </c>
      <c r="L2901" s="103" t="s">
        <v>30</v>
      </c>
      <c r="M2901" s="103" t="s">
        <v>30</v>
      </c>
      <c r="N2901" s="103" t="s">
        <v>27</v>
      </c>
      <c r="O2901" s="103" t="s">
        <v>27</v>
      </c>
      <c r="P2901" s="103" t="s">
        <v>1517</v>
      </c>
      <c r="Q2901" s="103" t="s">
        <v>5117</v>
      </c>
      <c r="R2901" s="105">
        <v>13719247556</v>
      </c>
      <c r="S2901" s="103" t="s">
        <v>1517</v>
      </c>
      <c r="T2901" s="103" t="s">
        <v>20133</v>
      </c>
      <c r="U2901" s="106" t="s">
        <v>20321</v>
      </c>
      <c r="V2901" s="105" t="s">
        <v>22661</v>
      </c>
      <c r="W2901" s="107" t="s">
        <v>404</v>
      </c>
      <c r="X2901" t="s">
        <v>10169</v>
      </c>
      <c r="AA2901">
        <f ca="1" t="shared" si="91"/>
        <v>19</v>
      </c>
    </row>
    <row r="2902" spans="1:27">
      <c r="A2902" s="101">
        <v>28</v>
      </c>
      <c r="B2902" s="89" t="str">
        <f t="shared" si="90"/>
        <v>451229200503151228</v>
      </c>
      <c r="C2902" s="89" t="s">
        <v>404</v>
      </c>
      <c r="D2902" s="102" t="s">
        <v>11382</v>
      </c>
      <c r="E2902" s="102" t="s">
        <v>143</v>
      </c>
      <c r="F2902" s="103" t="s">
        <v>20131</v>
      </c>
      <c r="G2902" s="103" t="s">
        <v>21473</v>
      </c>
      <c r="H2902" s="104" t="s">
        <v>11381</v>
      </c>
      <c r="I2902" s="103" t="s">
        <v>30</v>
      </c>
      <c r="J2902" s="103" t="s">
        <v>30</v>
      </c>
      <c r="K2902" s="103" t="s">
        <v>30</v>
      </c>
      <c r="L2902" s="103" t="s">
        <v>30</v>
      </c>
      <c r="M2902" s="103" t="s">
        <v>30</v>
      </c>
      <c r="N2902" s="103" t="s">
        <v>30</v>
      </c>
      <c r="O2902" s="103" t="s">
        <v>27</v>
      </c>
      <c r="P2902" s="103" t="s">
        <v>1517</v>
      </c>
      <c r="Q2902" s="103" t="s">
        <v>11383</v>
      </c>
      <c r="R2902" s="105">
        <v>13768084723</v>
      </c>
      <c r="S2902" s="103" t="s">
        <v>1517</v>
      </c>
      <c r="T2902" s="103" t="s">
        <v>20169</v>
      </c>
      <c r="U2902" s="106" t="s">
        <v>20170</v>
      </c>
      <c r="V2902" s="105" t="s">
        <v>20651</v>
      </c>
      <c r="W2902" s="107" t="s">
        <v>404</v>
      </c>
      <c r="X2902" t="s">
        <v>18068</v>
      </c>
      <c r="AA2902">
        <f ca="1" t="shared" si="91"/>
        <v>16</v>
      </c>
    </row>
    <row r="2903" spans="1:27">
      <c r="A2903" s="101">
        <v>29</v>
      </c>
      <c r="B2903" s="89" t="str">
        <f t="shared" si="90"/>
        <v>452731200309111820</v>
      </c>
      <c r="C2903" s="89" t="s">
        <v>404</v>
      </c>
      <c r="D2903" s="102" t="s">
        <v>11385</v>
      </c>
      <c r="E2903" s="102" t="s">
        <v>143</v>
      </c>
      <c r="F2903" s="103" t="s">
        <v>20131</v>
      </c>
      <c r="G2903" s="103" t="s">
        <v>20168</v>
      </c>
      <c r="H2903" s="104" t="s">
        <v>11384</v>
      </c>
      <c r="I2903" s="103" t="s">
        <v>30</v>
      </c>
      <c r="J2903" s="103" t="s">
        <v>30</v>
      </c>
      <c r="K2903" s="103" t="s">
        <v>30</v>
      </c>
      <c r="L2903" s="103" t="s">
        <v>30</v>
      </c>
      <c r="M2903" s="103" t="s">
        <v>30</v>
      </c>
      <c r="N2903" s="103" t="s">
        <v>30</v>
      </c>
      <c r="O2903" s="103" t="s">
        <v>27</v>
      </c>
      <c r="P2903" s="103" t="s">
        <v>1517</v>
      </c>
      <c r="Q2903" s="103" t="s">
        <v>6680</v>
      </c>
      <c r="R2903" s="105">
        <v>19114593091</v>
      </c>
      <c r="S2903" s="103" t="s">
        <v>1517</v>
      </c>
      <c r="T2903" s="103" t="s">
        <v>20208</v>
      </c>
      <c r="U2903" s="106" t="s">
        <v>20343</v>
      </c>
      <c r="V2903" s="105" t="s">
        <v>22113</v>
      </c>
      <c r="W2903" s="107" t="s">
        <v>404</v>
      </c>
      <c r="X2903" t="s">
        <v>7451</v>
      </c>
      <c r="AA2903">
        <f ca="1" t="shared" si="91"/>
        <v>17</v>
      </c>
    </row>
    <row r="2904" spans="1:27">
      <c r="A2904" s="101">
        <v>30</v>
      </c>
      <c r="B2904" s="89" t="str">
        <f t="shared" si="90"/>
        <v>452731200408200319</v>
      </c>
      <c r="C2904" s="89" t="s">
        <v>404</v>
      </c>
      <c r="D2904" s="102" t="s">
        <v>11387</v>
      </c>
      <c r="E2904" s="102" t="s">
        <v>24</v>
      </c>
      <c r="F2904" s="103" t="s">
        <v>20131</v>
      </c>
      <c r="G2904" s="103" t="s">
        <v>20757</v>
      </c>
      <c r="H2904" s="104" t="s">
        <v>11386</v>
      </c>
      <c r="I2904" s="103" t="s">
        <v>30</v>
      </c>
      <c r="J2904" s="103" t="s">
        <v>30</v>
      </c>
      <c r="K2904" s="103" t="s">
        <v>30</v>
      </c>
      <c r="L2904" s="103" t="s">
        <v>30</v>
      </c>
      <c r="M2904" s="103" t="s">
        <v>30</v>
      </c>
      <c r="N2904" s="103" t="s">
        <v>30</v>
      </c>
      <c r="O2904" s="103" t="s">
        <v>27</v>
      </c>
      <c r="P2904" s="103" t="s">
        <v>1517</v>
      </c>
      <c r="Q2904" s="103" t="s">
        <v>11389</v>
      </c>
      <c r="R2904" s="105">
        <v>15949328349</v>
      </c>
      <c r="S2904" s="103" t="s">
        <v>1517</v>
      </c>
      <c r="T2904" s="103" t="s">
        <v>1517</v>
      </c>
      <c r="U2904" s="106" t="s">
        <v>20455</v>
      </c>
      <c r="V2904" s="105" t="s">
        <v>22841</v>
      </c>
      <c r="W2904" s="107" t="s">
        <v>404</v>
      </c>
      <c r="X2904" t="s">
        <v>18069</v>
      </c>
      <c r="AA2904">
        <f ca="1" t="shared" si="91"/>
        <v>16</v>
      </c>
    </row>
    <row r="2905" spans="1:27">
      <c r="A2905" s="101">
        <v>31</v>
      </c>
      <c r="B2905" s="89" t="str">
        <f t="shared" si="90"/>
        <v>451229200210182426</v>
      </c>
      <c r="C2905" s="89" t="s">
        <v>404</v>
      </c>
      <c r="D2905" s="102" t="s">
        <v>11391</v>
      </c>
      <c r="E2905" s="102" t="s">
        <v>143</v>
      </c>
      <c r="F2905" s="103" t="s">
        <v>20131</v>
      </c>
      <c r="G2905" s="103" t="s">
        <v>20132</v>
      </c>
      <c r="H2905" s="104" t="s">
        <v>11390</v>
      </c>
      <c r="I2905" s="103" t="s">
        <v>30</v>
      </c>
      <c r="J2905" s="103" t="s">
        <v>30</v>
      </c>
      <c r="K2905" s="103" t="s">
        <v>30</v>
      </c>
      <c r="L2905" s="103" t="s">
        <v>30</v>
      </c>
      <c r="M2905" s="103" t="s">
        <v>30</v>
      </c>
      <c r="N2905" s="103" t="s">
        <v>27</v>
      </c>
      <c r="O2905" s="103" t="s">
        <v>27</v>
      </c>
      <c r="P2905" s="103" t="s">
        <v>1517</v>
      </c>
      <c r="Q2905" s="103" t="s">
        <v>11393</v>
      </c>
      <c r="R2905" s="105">
        <v>13627784037</v>
      </c>
      <c r="S2905" s="103" t="s">
        <v>1517</v>
      </c>
      <c r="T2905" s="103" t="s">
        <v>20191</v>
      </c>
      <c r="U2905" s="106" t="s">
        <v>20192</v>
      </c>
      <c r="V2905" s="105" t="s">
        <v>22842</v>
      </c>
      <c r="W2905" s="107" t="s">
        <v>404</v>
      </c>
      <c r="X2905" t="s">
        <v>11392</v>
      </c>
      <c r="AA2905">
        <f ca="1" t="shared" si="91"/>
        <v>18</v>
      </c>
    </row>
    <row r="2906" spans="1:27">
      <c r="A2906" s="101">
        <v>32</v>
      </c>
      <c r="B2906" s="89" t="str">
        <f t="shared" si="90"/>
        <v>452731200511172424</v>
      </c>
      <c r="C2906" s="89" t="s">
        <v>404</v>
      </c>
      <c r="D2906" s="102" t="s">
        <v>11395</v>
      </c>
      <c r="E2906" s="102" t="s">
        <v>143</v>
      </c>
      <c r="F2906" s="103" t="s">
        <v>20205</v>
      </c>
      <c r="G2906" s="103" t="s">
        <v>22148</v>
      </c>
      <c r="H2906" s="104" t="s">
        <v>11394</v>
      </c>
      <c r="I2906" s="103" t="s">
        <v>30</v>
      </c>
      <c r="J2906" s="103" t="s">
        <v>30</v>
      </c>
      <c r="K2906" s="103" t="s">
        <v>30</v>
      </c>
      <c r="L2906" s="103" t="s">
        <v>30</v>
      </c>
      <c r="M2906" s="103" t="s">
        <v>30</v>
      </c>
      <c r="N2906" s="103" t="s">
        <v>30</v>
      </c>
      <c r="O2906" s="103" t="s">
        <v>27</v>
      </c>
      <c r="P2906" s="103" t="s">
        <v>1517</v>
      </c>
      <c r="Q2906" s="103" t="s">
        <v>11397</v>
      </c>
      <c r="R2906" s="105" t="s">
        <v>11398</v>
      </c>
      <c r="S2906" s="103" t="s">
        <v>1517</v>
      </c>
      <c r="T2906" s="103" t="s">
        <v>20191</v>
      </c>
      <c r="U2906" s="106" t="s">
        <v>20570</v>
      </c>
      <c r="V2906" s="105" t="s">
        <v>22843</v>
      </c>
      <c r="W2906" s="107" t="s">
        <v>404</v>
      </c>
      <c r="X2906" t="s">
        <v>22844</v>
      </c>
      <c r="AA2906">
        <f ca="1" t="shared" si="91"/>
        <v>15</v>
      </c>
    </row>
    <row r="2907" spans="1:27">
      <c r="A2907" s="101">
        <v>33</v>
      </c>
      <c r="B2907" s="89" t="str">
        <f t="shared" si="90"/>
        <v>452731200503153610</v>
      </c>
      <c r="C2907" s="89" t="s">
        <v>404</v>
      </c>
      <c r="D2907" s="102" t="s">
        <v>11401</v>
      </c>
      <c r="E2907" s="102" t="s">
        <v>24</v>
      </c>
      <c r="F2907" s="103" t="s">
        <v>20131</v>
      </c>
      <c r="G2907" s="103" t="s">
        <v>21473</v>
      </c>
      <c r="H2907" s="104" t="s">
        <v>11400</v>
      </c>
      <c r="I2907" s="103" t="s">
        <v>30</v>
      </c>
      <c r="J2907" s="103" t="s">
        <v>30</v>
      </c>
      <c r="K2907" s="103" t="s">
        <v>30</v>
      </c>
      <c r="L2907" s="103" t="s">
        <v>30</v>
      </c>
      <c r="M2907" s="103" t="s">
        <v>30</v>
      </c>
      <c r="N2907" s="103" t="s">
        <v>30</v>
      </c>
      <c r="O2907" s="103" t="s">
        <v>27</v>
      </c>
      <c r="P2907" s="103" t="s">
        <v>1517</v>
      </c>
      <c r="Q2907" s="103" t="s">
        <v>11402</v>
      </c>
      <c r="R2907" s="105">
        <v>15277858499</v>
      </c>
      <c r="S2907" s="103" t="s">
        <v>1517</v>
      </c>
      <c r="T2907" s="103" t="s">
        <v>20158</v>
      </c>
      <c r="U2907" s="106" t="s">
        <v>20159</v>
      </c>
      <c r="V2907" s="105" t="s">
        <v>20224</v>
      </c>
      <c r="W2907" s="107" t="s">
        <v>404</v>
      </c>
      <c r="X2907" t="s">
        <v>17999</v>
      </c>
      <c r="AA2907">
        <f ca="1" t="shared" si="91"/>
        <v>16</v>
      </c>
    </row>
    <row r="2908" spans="1:27">
      <c r="A2908" s="101">
        <v>34</v>
      </c>
      <c r="B2908" s="89" t="str">
        <f t="shared" si="90"/>
        <v>451229200410155422</v>
      </c>
      <c r="C2908" s="89" t="s">
        <v>404</v>
      </c>
      <c r="D2908" s="102" t="s">
        <v>11404</v>
      </c>
      <c r="E2908" s="102" t="s">
        <v>143</v>
      </c>
      <c r="F2908" s="103" t="s">
        <v>20131</v>
      </c>
      <c r="G2908" s="103" t="s">
        <v>20412</v>
      </c>
      <c r="H2908" s="104" t="s">
        <v>11403</v>
      </c>
      <c r="I2908" s="103" t="s">
        <v>30</v>
      </c>
      <c r="J2908" s="103" t="s">
        <v>30</v>
      </c>
      <c r="K2908" s="103" t="s">
        <v>30</v>
      </c>
      <c r="L2908" s="103" t="s">
        <v>30</v>
      </c>
      <c r="M2908" s="103" t="s">
        <v>30</v>
      </c>
      <c r="N2908" s="103" t="s">
        <v>30</v>
      </c>
      <c r="O2908" s="103" t="s">
        <v>27</v>
      </c>
      <c r="P2908" s="103" t="s">
        <v>1517</v>
      </c>
      <c r="Q2908" s="103" t="s">
        <v>11405</v>
      </c>
      <c r="R2908" s="105">
        <v>15120601683</v>
      </c>
      <c r="S2908" s="103" t="s">
        <v>1517</v>
      </c>
      <c r="T2908" s="103" t="s">
        <v>20144</v>
      </c>
      <c r="U2908" s="106" t="s">
        <v>20145</v>
      </c>
      <c r="V2908" s="105" t="s">
        <v>20743</v>
      </c>
      <c r="W2908" s="107" t="s">
        <v>404</v>
      </c>
      <c r="X2908" t="s">
        <v>1515</v>
      </c>
      <c r="AA2908">
        <f ca="1" t="shared" si="91"/>
        <v>16</v>
      </c>
    </row>
    <row r="2909" spans="1:27">
      <c r="A2909" s="101">
        <v>35</v>
      </c>
      <c r="B2909" s="89" t="str">
        <f t="shared" si="90"/>
        <v>451229200107104526</v>
      </c>
      <c r="C2909" s="89" t="s">
        <v>404</v>
      </c>
      <c r="D2909" s="102" t="s">
        <v>11407</v>
      </c>
      <c r="E2909" s="102" t="s">
        <v>143</v>
      </c>
      <c r="F2909" s="103" t="s">
        <v>20178</v>
      </c>
      <c r="G2909" s="103" t="s">
        <v>20953</v>
      </c>
      <c r="H2909" s="104" t="s">
        <v>11406</v>
      </c>
      <c r="I2909" s="103" t="s">
        <v>27</v>
      </c>
      <c r="J2909" s="103" t="s">
        <v>30</v>
      </c>
      <c r="K2909" s="103" t="s">
        <v>30</v>
      </c>
      <c r="L2909" s="103" t="s">
        <v>30</v>
      </c>
      <c r="M2909" s="103" t="s">
        <v>30</v>
      </c>
      <c r="N2909" s="103" t="s">
        <v>30</v>
      </c>
      <c r="O2909" s="103" t="s">
        <v>27</v>
      </c>
      <c r="P2909" s="103" t="s">
        <v>1517</v>
      </c>
      <c r="Q2909" s="103" t="s">
        <v>11409</v>
      </c>
      <c r="R2909" s="105">
        <v>18077898051</v>
      </c>
      <c r="S2909" s="103" t="s">
        <v>1517</v>
      </c>
      <c r="T2909" s="103" t="s">
        <v>20211</v>
      </c>
      <c r="U2909" s="106" t="s">
        <v>20626</v>
      </c>
      <c r="V2909" s="105" t="s">
        <v>22845</v>
      </c>
      <c r="W2909" s="107" t="s">
        <v>404</v>
      </c>
      <c r="X2909" t="s">
        <v>11408</v>
      </c>
      <c r="AA2909">
        <f ca="1" t="shared" si="91"/>
        <v>20</v>
      </c>
    </row>
    <row r="2910" spans="1:27">
      <c r="A2910" s="101">
        <v>36</v>
      </c>
      <c r="B2910" s="89" t="str">
        <f t="shared" si="90"/>
        <v>452731200307090325</v>
      </c>
      <c r="C2910" s="89" t="s">
        <v>404</v>
      </c>
      <c r="D2910" s="102" t="s">
        <v>11411</v>
      </c>
      <c r="E2910" s="102" t="s">
        <v>143</v>
      </c>
      <c r="F2910" s="103" t="s">
        <v>20131</v>
      </c>
      <c r="G2910" s="103" t="s">
        <v>20214</v>
      </c>
      <c r="H2910" s="104" t="s">
        <v>11410</v>
      </c>
      <c r="I2910" s="103" t="s">
        <v>27</v>
      </c>
      <c r="J2910" s="103" t="s">
        <v>30</v>
      </c>
      <c r="K2910" s="103" t="s">
        <v>30</v>
      </c>
      <c r="L2910" s="103" t="s">
        <v>30</v>
      </c>
      <c r="M2910" s="103" t="s">
        <v>30</v>
      </c>
      <c r="N2910" s="103" t="s">
        <v>30</v>
      </c>
      <c r="O2910" s="103" t="s">
        <v>30</v>
      </c>
      <c r="P2910" s="103" t="s">
        <v>1517</v>
      </c>
      <c r="Q2910" s="103" t="s">
        <v>11413</v>
      </c>
      <c r="R2910" s="105">
        <v>15977838484</v>
      </c>
      <c r="S2910" s="103" t="s">
        <v>1517</v>
      </c>
      <c r="T2910" s="103" t="s">
        <v>20280</v>
      </c>
      <c r="U2910" s="106" t="s">
        <v>20734</v>
      </c>
      <c r="V2910" s="105" t="s">
        <v>22846</v>
      </c>
      <c r="W2910" s="107" t="s">
        <v>404</v>
      </c>
      <c r="X2910" t="s">
        <v>11412</v>
      </c>
      <c r="AA2910">
        <f ca="1" t="shared" si="91"/>
        <v>18</v>
      </c>
    </row>
    <row r="2911" spans="1:27">
      <c r="A2911" s="101">
        <v>37</v>
      </c>
      <c r="B2911" s="89" t="str">
        <f t="shared" si="90"/>
        <v>45122920041102212X</v>
      </c>
      <c r="C2911" s="89" t="s">
        <v>404</v>
      </c>
      <c r="D2911" s="102" t="s">
        <v>11415</v>
      </c>
      <c r="E2911" s="102" t="s">
        <v>143</v>
      </c>
      <c r="F2911" s="103" t="s">
        <v>20131</v>
      </c>
      <c r="G2911" s="103" t="s">
        <v>20823</v>
      </c>
      <c r="H2911" s="104" t="s">
        <v>11414</v>
      </c>
      <c r="I2911" s="103" t="s">
        <v>30</v>
      </c>
      <c r="J2911" s="103" t="s">
        <v>30</v>
      </c>
      <c r="K2911" s="103" t="s">
        <v>30</v>
      </c>
      <c r="L2911" s="103" t="s">
        <v>30</v>
      </c>
      <c r="M2911" s="103" t="s">
        <v>30</v>
      </c>
      <c r="N2911" s="103" t="s">
        <v>30</v>
      </c>
      <c r="O2911" s="103" t="s">
        <v>27</v>
      </c>
      <c r="P2911" s="103" t="s">
        <v>1517</v>
      </c>
      <c r="Q2911" s="103" t="s">
        <v>11417</v>
      </c>
      <c r="R2911" s="105">
        <v>13617795626</v>
      </c>
      <c r="S2911" s="103" t="s">
        <v>1517</v>
      </c>
      <c r="T2911" s="103" t="s">
        <v>20240</v>
      </c>
      <c r="U2911" s="106" t="s">
        <v>20913</v>
      </c>
      <c r="V2911" s="105" t="s">
        <v>22847</v>
      </c>
      <c r="W2911" s="107" t="s">
        <v>404</v>
      </c>
      <c r="X2911" t="s">
        <v>22848</v>
      </c>
      <c r="AA2911">
        <f ca="1" t="shared" si="91"/>
        <v>16</v>
      </c>
    </row>
    <row r="2912" spans="1:27">
      <c r="A2912" s="101">
        <v>38</v>
      </c>
      <c r="B2912" s="89" t="str">
        <f t="shared" si="90"/>
        <v>451229200410195125</v>
      </c>
      <c r="C2912" s="89" t="s">
        <v>404</v>
      </c>
      <c r="D2912" s="102" t="s">
        <v>11419</v>
      </c>
      <c r="E2912" s="102" t="s">
        <v>143</v>
      </c>
      <c r="F2912" s="103" t="s">
        <v>20178</v>
      </c>
      <c r="G2912" s="103" t="s">
        <v>20412</v>
      </c>
      <c r="H2912" s="104" t="s">
        <v>11418</v>
      </c>
      <c r="I2912" s="103" t="s">
        <v>30</v>
      </c>
      <c r="J2912" s="103" t="s">
        <v>30</v>
      </c>
      <c r="K2912" s="103" t="s">
        <v>30</v>
      </c>
      <c r="L2912" s="103" t="s">
        <v>30</v>
      </c>
      <c r="M2912" s="103" t="s">
        <v>30</v>
      </c>
      <c r="N2912" s="103" t="s">
        <v>30</v>
      </c>
      <c r="O2912" s="103" t="s">
        <v>27</v>
      </c>
      <c r="P2912" s="103" t="s">
        <v>1517</v>
      </c>
      <c r="Q2912" s="103" t="s">
        <v>11421</v>
      </c>
      <c r="R2912" s="105">
        <v>13657780561</v>
      </c>
      <c r="S2912" s="103" t="s">
        <v>1517</v>
      </c>
      <c r="T2912" s="103" t="s">
        <v>20164</v>
      </c>
      <c r="U2912" s="106" t="s">
        <v>20203</v>
      </c>
      <c r="V2912" s="105" t="s">
        <v>21971</v>
      </c>
      <c r="W2912" s="107" t="s">
        <v>404</v>
      </c>
      <c r="X2912" t="s">
        <v>11420</v>
      </c>
      <c r="AA2912">
        <f ca="1" t="shared" si="91"/>
        <v>16</v>
      </c>
    </row>
    <row r="2913" spans="1:27">
      <c r="A2913" s="101">
        <v>39</v>
      </c>
      <c r="B2913" s="89" t="str">
        <f t="shared" si="90"/>
        <v>451229200201122720</v>
      </c>
      <c r="C2913" s="89" t="s">
        <v>404</v>
      </c>
      <c r="D2913" s="102" t="s">
        <v>11424</v>
      </c>
      <c r="E2913" s="102" t="s">
        <v>143</v>
      </c>
      <c r="F2913" s="103" t="s">
        <v>20178</v>
      </c>
      <c r="G2913" s="103" t="s">
        <v>20175</v>
      </c>
      <c r="H2913" s="104" t="s">
        <v>11423</v>
      </c>
      <c r="I2913" s="103" t="s">
        <v>27</v>
      </c>
      <c r="J2913" s="103" t="s">
        <v>30</v>
      </c>
      <c r="K2913" s="103" t="s">
        <v>30</v>
      </c>
      <c r="L2913" s="103" t="s">
        <v>30</v>
      </c>
      <c r="M2913" s="103" t="s">
        <v>30</v>
      </c>
      <c r="N2913" s="103" t="s">
        <v>30</v>
      </c>
      <c r="O2913" s="103" t="s">
        <v>27</v>
      </c>
      <c r="P2913" s="103" t="s">
        <v>1517</v>
      </c>
      <c r="Q2913" s="103" t="s">
        <v>11426</v>
      </c>
      <c r="R2913" s="105" t="s">
        <v>11427</v>
      </c>
      <c r="S2913" s="103" t="s">
        <v>1517</v>
      </c>
      <c r="T2913" s="103" t="s">
        <v>20277</v>
      </c>
      <c r="U2913" s="106" t="s">
        <v>21393</v>
      </c>
      <c r="V2913" s="105" t="s">
        <v>20281</v>
      </c>
      <c r="W2913" s="107" t="s">
        <v>404</v>
      </c>
      <c r="X2913" t="s">
        <v>11425</v>
      </c>
      <c r="AA2913">
        <f ca="1" t="shared" si="91"/>
        <v>19</v>
      </c>
    </row>
    <row r="2914" spans="1:27">
      <c r="A2914" s="101">
        <v>40</v>
      </c>
      <c r="B2914" s="89" t="str">
        <f t="shared" si="90"/>
        <v>452731200405084826</v>
      </c>
      <c r="C2914" s="89" t="s">
        <v>404</v>
      </c>
      <c r="D2914" s="102" t="s">
        <v>11429</v>
      </c>
      <c r="E2914" s="102" t="s">
        <v>143</v>
      </c>
      <c r="F2914" s="103" t="s">
        <v>20131</v>
      </c>
      <c r="G2914" s="103" t="s">
        <v>20608</v>
      </c>
      <c r="H2914" s="104" t="s">
        <v>11428</v>
      </c>
      <c r="I2914" s="103" t="s">
        <v>30</v>
      </c>
      <c r="J2914" s="103" t="s">
        <v>30</v>
      </c>
      <c r="K2914" s="103" t="s">
        <v>30</v>
      </c>
      <c r="L2914" s="103" t="s">
        <v>30</v>
      </c>
      <c r="M2914" s="103" t="s">
        <v>30</v>
      </c>
      <c r="N2914" s="103" t="s">
        <v>30</v>
      </c>
      <c r="O2914" s="103" t="s">
        <v>27</v>
      </c>
      <c r="P2914" s="103" t="s">
        <v>1517</v>
      </c>
      <c r="Q2914" s="103" t="s">
        <v>11431</v>
      </c>
      <c r="R2914" s="105">
        <v>15277859483</v>
      </c>
      <c r="S2914" s="103" t="s">
        <v>1517</v>
      </c>
      <c r="T2914" s="103" t="s">
        <v>1517</v>
      </c>
      <c r="U2914" s="106" t="s">
        <v>20776</v>
      </c>
      <c r="V2914" s="105" t="s">
        <v>22849</v>
      </c>
      <c r="W2914" s="107" t="s">
        <v>404</v>
      </c>
      <c r="X2914" t="s">
        <v>18071</v>
      </c>
      <c r="AA2914">
        <f ca="1" t="shared" si="91"/>
        <v>17</v>
      </c>
    </row>
    <row r="2915" spans="1:27">
      <c r="A2915" s="101">
        <v>41</v>
      </c>
      <c r="B2915" s="89" t="str">
        <f t="shared" si="90"/>
        <v>451229200301172127</v>
      </c>
      <c r="C2915" s="89" t="s">
        <v>404</v>
      </c>
      <c r="D2915" s="102" t="s">
        <v>8478</v>
      </c>
      <c r="E2915" s="102" t="s">
        <v>143</v>
      </c>
      <c r="F2915" s="103" t="s">
        <v>20178</v>
      </c>
      <c r="G2915" s="103" t="s">
        <v>20157</v>
      </c>
      <c r="H2915" s="104" t="s">
        <v>11432</v>
      </c>
      <c r="I2915" s="103" t="s">
        <v>27</v>
      </c>
      <c r="J2915" s="103" t="s">
        <v>30</v>
      </c>
      <c r="K2915" s="103" t="s">
        <v>27</v>
      </c>
      <c r="L2915" s="103" t="s">
        <v>30</v>
      </c>
      <c r="M2915" s="103" t="s">
        <v>30</v>
      </c>
      <c r="N2915" s="103" t="s">
        <v>30</v>
      </c>
      <c r="O2915" s="103" t="s">
        <v>27</v>
      </c>
      <c r="P2915" s="103" t="s">
        <v>1517</v>
      </c>
      <c r="Q2915" s="103" t="s">
        <v>11434</v>
      </c>
      <c r="R2915" s="105">
        <v>13652203956</v>
      </c>
      <c r="S2915" s="103" t="s">
        <v>21545</v>
      </c>
      <c r="T2915" s="103" t="s">
        <v>20240</v>
      </c>
      <c r="U2915" s="106" t="s">
        <v>20589</v>
      </c>
      <c r="V2915" s="105" t="s">
        <v>20902</v>
      </c>
      <c r="W2915" s="107" t="s">
        <v>404</v>
      </c>
      <c r="X2915" t="s">
        <v>22850</v>
      </c>
      <c r="AA2915">
        <f ca="1" t="shared" si="91"/>
        <v>18</v>
      </c>
    </row>
    <row r="2916" spans="1:27">
      <c r="A2916" s="101">
        <v>42</v>
      </c>
      <c r="B2916" s="89" t="str">
        <f t="shared" si="90"/>
        <v>451229200307031827</v>
      </c>
      <c r="C2916" s="89" t="s">
        <v>404</v>
      </c>
      <c r="D2916" s="102" t="s">
        <v>11436</v>
      </c>
      <c r="E2916" s="102" t="s">
        <v>143</v>
      </c>
      <c r="F2916" s="103" t="s">
        <v>20178</v>
      </c>
      <c r="G2916" s="103" t="s">
        <v>20214</v>
      </c>
      <c r="H2916" s="104" t="s">
        <v>11435</v>
      </c>
      <c r="I2916" s="103" t="s">
        <v>27</v>
      </c>
      <c r="J2916" s="103" t="s">
        <v>30</v>
      </c>
      <c r="K2916" s="103" t="s">
        <v>30</v>
      </c>
      <c r="L2916" s="103" t="s">
        <v>30</v>
      </c>
      <c r="M2916" s="103" t="s">
        <v>30</v>
      </c>
      <c r="N2916" s="103" t="s">
        <v>30</v>
      </c>
      <c r="O2916" s="103" t="s">
        <v>27</v>
      </c>
      <c r="P2916" s="103" t="s">
        <v>1517</v>
      </c>
      <c r="Q2916" s="103" t="s">
        <v>11438</v>
      </c>
      <c r="R2916" s="105">
        <v>13397784766</v>
      </c>
      <c r="S2916" s="103" t="s">
        <v>1517</v>
      </c>
      <c r="T2916" s="103" t="s">
        <v>20208</v>
      </c>
      <c r="U2916" s="106" t="s">
        <v>21334</v>
      </c>
      <c r="V2916" s="105" t="s">
        <v>22851</v>
      </c>
      <c r="W2916" s="107" t="s">
        <v>404</v>
      </c>
      <c r="X2916" t="s">
        <v>11437</v>
      </c>
      <c r="AA2916">
        <f ca="1" t="shared" si="91"/>
        <v>18</v>
      </c>
    </row>
    <row r="2917" spans="1:27">
      <c r="A2917" s="101">
        <v>43</v>
      </c>
      <c r="B2917" s="89" t="str">
        <f t="shared" si="90"/>
        <v>451229200408134227</v>
      </c>
      <c r="C2917" s="89" t="s">
        <v>404</v>
      </c>
      <c r="D2917" s="102" t="s">
        <v>11440</v>
      </c>
      <c r="E2917" s="102" t="s">
        <v>143</v>
      </c>
      <c r="F2917" s="103" t="s">
        <v>20131</v>
      </c>
      <c r="G2917" s="103" t="s">
        <v>20757</v>
      </c>
      <c r="H2917" s="104" t="s">
        <v>11439</v>
      </c>
      <c r="I2917" s="103" t="s">
        <v>30</v>
      </c>
      <c r="J2917" s="103" t="s">
        <v>30</v>
      </c>
      <c r="K2917" s="103" t="s">
        <v>27</v>
      </c>
      <c r="L2917" s="103" t="s">
        <v>30</v>
      </c>
      <c r="M2917" s="103" t="s">
        <v>30</v>
      </c>
      <c r="N2917" s="103" t="s">
        <v>27</v>
      </c>
      <c r="O2917" s="103" t="s">
        <v>27</v>
      </c>
      <c r="P2917" s="103" t="s">
        <v>1517</v>
      </c>
      <c r="Q2917" s="103" t="s">
        <v>11441</v>
      </c>
      <c r="R2917" s="105">
        <v>17807839978</v>
      </c>
      <c r="S2917" s="103" t="s">
        <v>1517</v>
      </c>
      <c r="T2917" s="103" t="s">
        <v>20133</v>
      </c>
      <c r="U2917" s="106" t="s">
        <v>20133</v>
      </c>
      <c r="V2917" s="105" t="s">
        <v>21021</v>
      </c>
      <c r="W2917" s="107" t="s">
        <v>404</v>
      </c>
      <c r="X2917" t="s">
        <v>6804</v>
      </c>
      <c r="AA2917">
        <f ca="1" t="shared" si="91"/>
        <v>17</v>
      </c>
    </row>
    <row r="2918" spans="1:27">
      <c r="A2918" s="101">
        <v>44</v>
      </c>
      <c r="B2918" s="89" t="str">
        <f t="shared" si="90"/>
        <v>452731200310234529</v>
      </c>
      <c r="C2918" s="89" t="s">
        <v>404</v>
      </c>
      <c r="D2918" s="102" t="s">
        <v>11443</v>
      </c>
      <c r="E2918" s="102" t="s">
        <v>143</v>
      </c>
      <c r="F2918" s="103" t="s">
        <v>20131</v>
      </c>
      <c r="G2918" s="103" t="s">
        <v>20307</v>
      </c>
      <c r="H2918" s="104" t="s">
        <v>11442</v>
      </c>
      <c r="I2918" s="103" t="s">
        <v>27</v>
      </c>
      <c r="J2918" s="103" t="s">
        <v>30</v>
      </c>
      <c r="K2918" s="103" t="s">
        <v>30</v>
      </c>
      <c r="L2918" s="103" t="s">
        <v>30</v>
      </c>
      <c r="M2918" s="103" t="s">
        <v>30</v>
      </c>
      <c r="N2918" s="103" t="s">
        <v>30</v>
      </c>
      <c r="O2918" s="103" t="s">
        <v>27</v>
      </c>
      <c r="P2918" s="103" t="s">
        <v>1517</v>
      </c>
      <c r="Q2918" s="103" t="s">
        <v>11444</v>
      </c>
      <c r="R2918" s="105">
        <v>15277893896</v>
      </c>
      <c r="S2918" s="103" t="s">
        <v>1517</v>
      </c>
      <c r="T2918" s="103" t="s">
        <v>20211</v>
      </c>
      <c r="U2918" s="106" t="s">
        <v>20726</v>
      </c>
      <c r="V2918" s="105" t="s">
        <v>22146</v>
      </c>
      <c r="W2918" s="107" t="s">
        <v>404</v>
      </c>
      <c r="X2918" t="s">
        <v>7655</v>
      </c>
      <c r="AA2918">
        <f ca="1" t="shared" si="91"/>
        <v>17</v>
      </c>
    </row>
    <row r="2919" spans="1:27">
      <c r="A2919" s="101">
        <v>45</v>
      </c>
      <c r="B2919" s="89" t="str">
        <f t="shared" si="90"/>
        <v>45122920030722571X</v>
      </c>
      <c r="C2919" s="89" t="s">
        <v>404</v>
      </c>
      <c r="D2919" s="102" t="s">
        <v>8143</v>
      </c>
      <c r="E2919" s="102" t="s">
        <v>24</v>
      </c>
      <c r="F2919" s="103" t="s">
        <v>20131</v>
      </c>
      <c r="G2919" s="103" t="s">
        <v>20214</v>
      </c>
      <c r="H2919" s="104" t="s">
        <v>11445</v>
      </c>
      <c r="I2919" s="103" t="s">
        <v>30</v>
      </c>
      <c r="J2919" s="103" t="s">
        <v>30</v>
      </c>
      <c r="K2919" s="103" t="s">
        <v>30</v>
      </c>
      <c r="L2919" s="103" t="s">
        <v>30</v>
      </c>
      <c r="M2919" s="103" t="s">
        <v>30</v>
      </c>
      <c r="N2919" s="103" t="s">
        <v>27</v>
      </c>
      <c r="O2919" s="103" t="s">
        <v>27</v>
      </c>
      <c r="P2919" s="103" t="s">
        <v>1517</v>
      </c>
      <c r="Q2919" s="103" t="s">
        <v>11446</v>
      </c>
      <c r="R2919" s="105">
        <v>15878685588</v>
      </c>
      <c r="S2919" s="103" t="s">
        <v>1517</v>
      </c>
      <c r="T2919" s="103" t="s">
        <v>1517</v>
      </c>
      <c r="U2919" s="106" t="s">
        <v>20593</v>
      </c>
      <c r="V2919" s="105" t="s">
        <v>20839</v>
      </c>
      <c r="W2919" s="107" t="s">
        <v>404</v>
      </c>
      <c r="X2919" t="s">
        <v>19811</v>
      </c>
      <c r="AA2919">
        <f ca="1" t="shared" si="91"/>
        <v>18</v>
      </c>
    </row>
    <row r="2920" spans="1:27">
      <c r="A2920" s="101">
        <v>46</v>
      </c>
      <c r="B2920" s="89" t="str">
        <f t="shared" si="90"/>
        <v>45273120030708032X</v>
      </c>
      <c r="C2920" s="89" t="s">
        <v>404</v>
      </c>
      <c r="D2920" s="102" t="s">
        <v>11448</v>
      </c>
      <c r="E2920" s="102" t="s">
        <v>143</v>
      </c>
      <c r="F2920" s="103" t="s">
        <v>20131</v>
      </c>
      <c r="G2920" s="103" t="s">
        <v>20214</v>
      </c>
      <c r="H2920" s="104" t="s">
        <v>11447</v>
      </c>
      <c r="I2920" s="103" t="s">
        <v>27</v>
      </c>
      <c r="J2920" s="103" t="s">
        <v>30</v>
      </c>
      <c r="K2920" s="103" t="s">
        <v>30</v>
      </c>
      <c r="L2920" s="103" t="s">
        <v>30</v>
      </c>
      <c r="M2920" s="103" t="s">
        <v>30</v>
      </c>
      <c r="N2920" s="103" t="s">
        <v>30</v>
      </c>
      <c r="O2920" s="103" t="s">
        <v>27</v>
      </c>
      <c r="P2920" s="103" t="s">
        <v>1517</v>
      </c>
      <c r="Q2920" s="103" t="s">
        <v>11450</v>
      </c>
      <c r="R2920" s="105">
        <v>18174936905</v>
      </c>
      <c r="S2920" s="103" t="s">
        <v>1517</v>
      </c>
      <c r="T2920" s="103" t="s">
        <v>20280</v>
      </c>
      <c r="U2920" s="106" t="s">
        <v>20281</v>
      </c>
      <c r="V2920" s="105" t="s">
        <v>22852</v>
      </c>
      <c r="W2920" s="107" t="s">
        <v>404</v>
      </c>
      <c r="X2920" t="s">
        <v>11449</v>
      </c>
      <c r="AA2920">
        <f ca="1" t="shared" si="91"/>
        <v>18</v>
      </c>
    </row>
    <row r="2921" spans="1:27">
      <c r="A2921" s="101">
        <v>47</v>
      </c>
      <c r="B2921" s="89" t="str">
        <f t="shared" si="90"/>
        <v>451229200304262128</v>
      </c>
      <c r="C2921" s="89" t="s">
        <v>404</v>
      </c>
      <c r="D2921" s="102" t="s">
        <v>11452</v>
      </c>
      <c r="E2921" s="102" t="s">
        <v>143</v>
      </c>
      <c r="F2921" s="103" t="s">
        <v>20205</v>
      </c>
      <c r="G2921" s="103" t="s">
        <v>20154</v>
      </c>
      <c r="H2921" s="104" t="s">
        <v>11451</v>
      </c>
      <c r="I2921" s="103" t="s">
        <v>27</v>
      </c>
      <c r="J2921" s="103" t="s">
        <v>30</v>
      </c>
      <c r="K2921" s="103" t="s">
        <v>27</v>
      </c>
      <c r="L2921" s="103" t="s">
        <v>30</v>
      </c>
      <c r="M2921" s="103" t="s">
        <v>30</v>
      </c>
      <c r="N2921" s="103" t="s">
        <v>30</v>
      </c>
      <c r="O2921" s="103" t="s">
        <v>27</v>
      </c>
      <c r="P2921" s="103" t="s">
        <v>1517</v>
      </c>
      <c r="Q2921" s="103" t="s">
        <v>1876</v>
      </c>
      <c r="R2921" s="105">
        <v>13622701449</v>
      </c>
      <c r="S2921" s="103" t="s">
        <v>1517</v>
      </c>
      <c r="T2921" s="103" t="s">
        <v>20240</v>
      </c>
      <c r="U2921" s="106" t="s">
        <v>20837</v>
      </c>
      <c r="V2921" s="105" t="s">
        <v>20490</v>
      </c>
      <c r="W2921" s="107" t="s">
        <v>404</v>
      </c>
      <c r="X2921" t="s">
        <v>1875</v>
      </c>
      <c r="AA2921">
        <f ca="1" t="shared" si="91"/>
        <v>18</v>
      </c>
    </row>
    <row r="2922" spans="1:27">
      <c r="A2922" s="101">
        <v>48</v>
      </c>
      <c r="B2922" s="89" t="str">
        <f t="shared" si="90"/>
        <v>452731200401090321</v>
      </c>
      <c r="C2922" s="89" t="s">
        <v>404</v>
      </c>
      <c r="D2922" s="102" t="s">
        <v>11454</v>
      </c>
      <c r="E2922" s="102" t="s">
        <v>143</v>
      </c>
      <c r="F2922" s="103" t="s">
        <v>20178</v>
      </c>
      <c r="G2922" s="103" t="s">
        <v>20232</v>
      </c>
      <c r="H2922" s="104" t="s">
        <v>11453</v>
      </c>
      <c r="I2922" s="103" t="s">
        <v>30</v>
      </c>
      <c r="J2922" s="103" t="s">
        <v>30</v>
      </c>
      <c r="K2922" s="103" t="s">
        <v>30</v>
      </c>
      <c r="L2922" s="103" t="s">
        <v>30</v>
      </c>
      <c r="M2922" s="103" t="s">
        <v>30</v>
      </c>
      <c r="N2922" s="103" t="s">
        <v>30</v>
      </c>
      <c r="O2922" s="103" t="s">
        <v>27</v>
      </c>
      <c r="P2922" s="103" t="s">
        <v>1517</v>
      </c>
      <c r="Q2922" s="103" t="s">
        <v>11456</v>
      </c>
      <c r="R2922" s="105">
        <v>18278841648</v>
      </c>
      <c r="S2922" s="103" t="s">
        <v>1517</v>
      </c>
      <c r="T2922" s="103" t="s">
        <v>20280</v>
      </c>
      <c r="U2922" s="106" t="s">
        <v>20857</v>
      </c>
      <c r="V2922" s="105" t="s">
        <v>21231</v>
      </c>
      <c r="W2922" s="107" t="s">
        <v>404</v>
      </c>
      <c r="X2922" t="s">
        <v>11455</v>
      </c>
      <c r="AA2922">
        <f ca="1" t="shared" si="91"/>
        <v>17</v>
      </c>
    </row>
    <row r="2923" spans="1:27">
      <c r="A2923" s="101">
        <v>49</v>
      </c>
      <c r="B2923" s="89" t="str">
        <f t="shared" si="90"/>
        <v>452731200204234293</v>
      </c>
      <c r="C2923" s="89" t="s">
        <v>404</v>
      </c>
      <c r="D2923" s="102" t="s">
        <v>11458</v>
      </c>
      <c r="E2923" s="102" t="s">
        <v>24</v>
      </c>
      <c r="F2923" s="103" t="s">
        <v>20131</v>
      </c>
      <c r="G2923" s="103" t="s">
        <v>20297</v>
      </c>
      <c r="H2923" s="104" t="s">
        <v>11457</v>
      </c>
      <c r="I2923" s="103" t="s">
        <v>30</v>
      </c>
      <c r="J2923" s="103" t="s">
        <v>30</v>
      </c>
      <c r="K2923" s="103" t="s">
        <v>30</v>
      </c>
      <c r="L2923" s="103" t="s">
        <v>30</v>
      </c>
      <c r="M2923" s="103" t="s">
        <v>30</v>
      </c>
      <c r="N2923" s="103" t="s">
        <v>30</v>
      </c>
      <c r="O2923" s="103" t="s">
        <v>27</v>
      </c>
      <c r="P2923" s="103" t="s">
        <v>1517</v>
      </c>
      <c r="Q2923" s="103" t="s">
        <v>11459</v>
      </c>
      <c r="R2923" s="105">
        <v>13481867498</v>
      </c>
      <c r="S2923" s="103" t="s">
        <v>1517</v>
      </c>
      <c r="T2923" s="103" t="s">
        <v>20133</v>
      </c>
      <c r="U2923" s="106" t="s">
        <v>20321</v>
      </c>
      <c r="V2923" s="105" t="s">
        <v>22155</v>
      </c>
      <c r="W2923" s="107" t="s">
        <v>404</v>
      </c>
      <c r="X2923" t="s">
        <v>7736</v>
      </c>
      <c r="AA2923">
        <f ca="1" t="shared" si="91"/>
        <v>19</v>
      </c>
    </row>
    <row r="2924" spans="1:27">
      <c r="A2924" s="101">
        <v>50</v>
      </c>
      <c r="B2924" s="89" t="str">
        <f t="shared" si="90"/>
        <v>452731200406274824</v>
      </c>
      <c r="C2924" s="89" t="s">
        <v>404</v>
      </c>
      <c r="D2924" s="102" t="s">
        <v>11461</v>
      </c>
      <c r="E2924" s="102" t="s">
        <v>143</v>
      </c>
      <c r="F2924" s="103" t="s">
        <v>20131</v>
      </c>
      <c r="G2924" s="103" t="s">
        <v>21826</v>
      </c>
      <c r="H2924" s="104" t="s">
        <v>11460</v>
      </c>
      <c r="I2924" s="103" t="s">
        <v>30</v>
      </c>
      <c r="J2924" s="103" t="s">
        <v>30</v>
      </c>
      <c r="K2924" s="103" t="s">
        <v>30</v>
      </c>
      <c r="L2924" s="103" t="s">
        <v>30</v>
      </c>
      <c r="M2924" s="103" t="s">
        <v>30</v>
      </c>
      <c r="N2924" s="103" t="s">
        <v>30</v>
      </c>
      <c r="O2924" s="103" t="s">
        <v>27</v>
      </c>
      <c r="P2924" s="103" t="s">
        <v>1517</v>
      </c>
      <c r="Q2924" s="103" t="s">
        <v>11462</v>
      </c>
      <c r="R2924" s="105">
        <v>13977881774</v>
      </c>
      <c r="S2924" s="103" t="s">
        <v>1517</v>
      </c>
      <c r="T2924" s="103" t="s">
        <v>1517</v>
      </c>
      <c r="U2924" s="106" t="s">
        <v>20582</v>
      </c>
      <c r="V2924" s="105" t="s">
        <v>22025</v>
      </c>
      <c r="W2924" s="107" t="s">
        <v>404</v>
      </c>
      <c r="X2924" t="s">
        <v>17726</v>
      </c>
      <c r="AA2924">
        <f ca="1" t="shared" si="91"/>
        <v>17</v>
      </c>
    </row>
    <row r="2925" spans="1:27">
      <c r="A2925" s="101">
        <v>51</v>
      </c>
      <c r="B2925" s="89" t="str">
        <f t="shared" si="90"/>
        <v>452731200406243614</v>
      </c>
      <c r="C2925" s="89" t="s">
        <v>404</v>
      </c>
      <c r="D2925" s="102" t="s">
        <v>11464</v>
      </c>
      <c r="E2925" s="102" t="s">
        <v>24</v>
      </c>
      <c r="F2925" s="103" t="s">
        <v>20131</v>
      </c>
      <c r="G2925" s="103" t="s">
        <v>21826</v>
      </c>
      <c r="H2925" s="104" t="s">
        <v>11463</v>
      </c>
      <c r="I2925" s="103" t="s">
        <v>30</v>
      </c>
      <c r="J2925" s="103" t="s">
        <v>27</v>
      </c>
      <c r="K2925" s="103" t="s">
        <v>30</v>
      </c>
      <c r="L2925" s="103" t="s">
        <v>30</v>
      </c>
      <c r="M2925" s="103" t="s">
        <v>27</v>
      </c>
      <c r="N2925" s="103" t="s">
        <v>30</v>
      </c>
      <c r="O2925" s="103" t="s">
        <v>27</v>
      </c>
      <c r="P2925" s="103" t="s">
        <v>1517</v>
      </c>
      <c r="Q2925" s="103" t="s">
        <v>11465</v>
      </c>
      <c r="R2925" s="105">
        <v>15078612909</v>
      </c>
      <c r="S2925" s="103" t="s">
        <v>1517</v>
      </c>
      <c r="T2925" s="103" t="s">
        <v>20158</v>
      </c>
      <c r="U2925" s="106" t="s">
        <v>20250</v>
      </c>
      <c r="V2925" s="105" t="s">
        <v>21300</v>
      </c>
      <c r="W2925" s="107" t="s">
        <v>404</v>
      </c>
      <c r="X2925" t="s">
        <v>17698</v>
      </c>
      <c r="AA2925">
        <f ca="1" t="shared" si="91"/>
        <v>17</v>
      </c>
    </row>
    <row r="2926" spans="1:27">
      <c r="A2926" s="101">
        <v>52</v>
      </c>
      <c r="B2926" s="89" t="str">
        <f t="shared" si="90"/>
        <v>451229200504232716</v>
      </c>
      <c r="C2926" s="89" t="s">
        <v>404</v>
      </c>
      <c r="D2926" s="102" t="s">
        <v>11467</v>
      </c>
      <c r="E2926" s="102" t="s">
        <v>24</v>
      </c>
      <c r="F2926" s="103" t="s">
        <v>20178</v>
      </c>
      <c r="G2926" s="103" t="s">
        <v>20543</v>
      </c>
      <c r="H2926" s="104" t="s">
        <v>11466</v>
      </c>
      <c r="I2926" s="103" t="s">
        <v>27</v>
      </c>
      <c r="J2926" s="103" t="s">
        <v>30</v>
      </c>
      <c r="K2926" s="103" t="s">
        <v>30</v>
      </c>
      <c r="L2926" s="103" t="s">
        <v>30</v>
      </c>
      <c r="M2926" s="103" t="s">
        <v>30</v>
      </c>
      <c r="N2926" s="103" t="s">
        <v>30</v>
      </c>
      <c r="O2926" s="103" t="s">
        <v>27</v>
      </c>
      <c r="P2926" s="103" t="s">
        <v>1517</v>
      </c>
      <c r="Q2926" s="103" t="s">
        <v>11468</v>
      </c>
      <c r="R2926" s="105">
        <v>19107883640</v>
      </c>
      <c r="S2926" s="103" t="s">
        <v>1517</v>
      </c>
      <c r="T2926" s="103" t="s">
        <v>20277</v>
      </c>
      <c r="U2926" s="106" t="s">
        <v>20434</v>
      </c>
      <c r="V2926" s="105" t="s">
        <v>21398</v>
      </c>
      <c r="W2926" s="107" t="s">
        <v>404</v>
      </c>
      <c r="X2926" t="s">
        <v>4200</v>
      </c>
      <c r="AA2926">
        <f ca="1" t="shared" si="91"/>
        <v>16</v>
      </c>
    </row>
    <row r="2927" spans="1:27">
      <c r="A2927" s="101">
        <v>53</v>
      </c>
      <c r="B2927" s="89" t="str">
        <f t="shared" si="90"/>
        <v>452731200410044220</v>
      </c>
      <c r="C2927" s="89" t="s">
        <v>404</v>
      </c>
      <c r="D2927" s="102" t="s">
        <v>11471</v>
      </c>
      <c r="E2927" s="102" t="s">
        <v>143</v>
      </c>
      <c r="F2927" s="103" t="s">
        <v>20131</v>
      </c>
      <c r="G2927" s="103" t="s">
        <v>20412</v>
      </c>
      <c r="H2927" s="104" t="s">
        <v>11470</v>
      </c>
      <c r="I2927" s="103" t="s">
        <v>30</v>
      </c>
      <c r="J2927" s="103" t="s">
        <v>30</v>
      </c>
      <c r="K2927" s="103" t="s">
        <v>27</v>
      </c>
      <c r="L2927" s="103" t="s">
        <v>30</v>
      </c>
      <c r="M2927" s="103" t="s">
        <v>30</v>
      </c>
      <c r="N2927" s="103" t="s">
        <v>30</v>
      </c>
      <c r="O2927" s="103" t="s">
        <v>27</v>
      </c>
      <c r="P2927" s="103" t="s">
        <v>1517</v>
      </c>
      <c r="Q2927" s="103" t="s">
        <v>11472</v>
      </c>
      <c r="R2927" s="105">
        <v>18378897356</v>
      </c>
      <c r="S2927" s="103" t="s">
        <v>1517</v>
      </c>
      <c r="T2927" s="103" t="s">
        <v>20133</v>
      </c>
      <c r="U2927" s="106" t="s">
        <v>20133</v>
      </c>
      <c r="V2927" s="105" t="s">
        <v>20988</v>
      </c>
      <c r="W2927" s="107" t="s">
        <v>404</v>
      </c>
      <c r="X2927" t="s">
        <v>2437</v>
      </c>
      <c r="AA2927">
        <f ca="1" t="shared" si="91"/>
        <v>16</v>
      </c>
    </row>
    <row r="2928" spans="1:27">
      <c r="A2928" s="101">
        <v>54</v>
      </c>
      <c r="B2928" s="89" t="str">
        <f t="shared" si="90"/>
        <v>451229200402280311</v>
      </c>
      <c r="C2928" s="89" t="s">
        <v>404</v>
      </c>
      <c r="D2928" s="102" t="s">
        <v>11474</v>
      </c>
      <c r="E2928" s="102" t="s">
        <v>24</v>
      </c>
      <c r="F2928" s="103" t="s">
        <v>20131</v>
      </c>
      <c r="G2928" s="103" t="s">
        <v>20742</v>
      </c>
      <c r="H2928" s="104" t="s">
        <v>11473</v>
      </c>
      <c r="I2928" s="103" t="s">
        <v>27</v>
      </c>
      <c r="J2928" s="103" t="s">
        <v>30</v>
      </c>
      <c r="K2928" s="103" t="s">
        <v>30</v>
      </c>
      <c r="L2928" s="103" t="s">
        <v>30</v>
      </c>
      <c r="M2928" s="103" t="s">
        <v>30</v>
      </c>
      <c r="N2928" s="103" t="s">
        <v>27</v>
      </c>
      <c r="O2928" s="103" t="s">
        <v>27</v>
      </c>
      <c r="P2928" s="103" t="s">
        <v>1517</v>
      </c>
      <c r="Q2928" s="103" t="s">
        <v>11476</v>
      </c>
      <c r="R2928" s="105">
        <v>18877899380</v>
      </c>
      <c r="S2928" s="103" t="s">
        <v>1517</v>
      </c>
      <c r="T2928" s="103" t="s">
        <v>1517</v>
      </c>
      <c r="U2928" s="106" t="s">
        <v>20712</v>
      </c>
      <c r="V2928" s="105" t="s">
        <v>20711</v>
      </c>
      <c r="W2928" s="107" t="s">
        <v>404</v>
      </c>
      <c r="X2928" t="s">
        <v>18072</v>
      </c>
      <c r="AA2928">
        <f ca="1" t="shared" si="91"/>
        <v>17</v>
      </c>
    </row>
    <row r="2929" spans="1:27">
      <c r="A2929" s="101">
        <v>55</v>
      </c>
      <c r="B2929" s="89" t="str">
        <f t="shared" si="90"/>
        <v>452731200401056625</v>
      </c>
      <c r="C2929" s="89" t="s">
        <v>404</v>
      </c>
      <c r="D2929" s="102" t="s">
        <v>11478</v>
      </c>
      <c r="E2929" s="102" t="s">
        <v>143</v>
      </c>
      <c r="F2929" s="103" t="s">
        <v>20178</v>
      </c>
      <c r="G2929" s="103" t="s">
        <v>20232</v>
      </c>
      <c r="H2929" s="104" t="s">
        <v>11477</v>
      </c>
      <c r="I2929" s="103" t="s">
        <v>27</v>
      </c>
      <c r="J2929" s="103" t="s">
        <v>30</v>
      </c>
      <c r="K2929" s="103" t="s">
        <v>30</v>
      </c>
      <c r="L2929" s="103" t="s">
        <v>30</v>
      </c>
      <c r="M2929" s="103" t="s">
        <v>30</v>
      </c>
      <c r="N2929" s="103" t="s">
        <v>30</v>
      </c>
      <c r="O2929" s="103" t="s">
        <v>27</v>
      </c>
      <c r="P2929" s="103" t="s">
        <v>1517</v>
      </c>
      <c r="Q2929" s="103" t="s">
        <v>11479</v>
      </c>
      <c r="R2929" s="105">
        <v>13507783724</v>
      </c>
      <c r="S2929" s="103" t="s">
        <v>1517</v>
      </c>
      <c r="T2929" s="103" t="s">
        <v>20894</v>
      </c>
      <c r="U2929" s="106" t="s">
        <v>20895</v>
      </c>
      <c r="V2929" s="105" t="s">
        <v>21969</v>
      </c>
      <c r="W2929" s="107" t="s">
        <v>404</v>
      </c>
      <c r="X2929" t="s">
        <v>6714</v>
      </c>
      <c r="AA2929">
        <f ca="1" t="shared" si="91"/>
        <v>17</v>
      </c>
    </row>
    <row r="2930" spans="1:27">
      <c r="A2930" s="101">
        <v>56</v>
      </c>
      <c r="B2930" s="89" t="str">
        <f t="shared" si="90"/>
        <v>451229200408280013</v>
      </c>
      <c r="C2930" s="89" t="s">
        <v>404</v>
      </c>
      <c r="D2930" s="102" t="s">
        <v>11481</v>
      </c>
      <c r="E2930" s="102" t="s">
        <v>24</v>
      </c>
      <c r="F2930" s="103" t="s">
        <v>20131</v>
      </c>
      <c r="G2930" s="103" t="s">
        <v>20757</v>
      </c>
      <c r="H2930" s="104" t="s">
        <v>11480</v>
      </c>
      <c r="I2930" s="103" t="s">
        <v>30</v>
      </c>
      <c r="J2930" s="103" t="s">
        <v>30</v>
      </c>
      <c r="K2930" s="103" t="s">
        <v>30</v>
      </c>
      <c r="L2930" s="103" t="s">
        <v>30</v>
      </c>
      <c r="M2930" s="103" t="s">
        <v>30</v>
      </c>
      <c r="N2930" s="103" t="s">
        <v>27</v>
      </c>
      <c r="O2930" s="103" t="s">
        <v>27</v>
      </c>
      <c r="P2930" s="103" t="s">
        <v>1517</v>
      </c>
      <c r="Q2930" s="103" t="s">
        <v>11483</v>
      </c>
      <c r="R2930" s="105">
        <v>15078572859</v>
      </c>
      <c r="S2930" s="103" t="s">
        <v>1517</v>
      </c>
      <c r="T2930" s="103" t="s">
        <v>1517</v>
      </c>
      <c r="U2930" s="106" t="s">
        <v>21722</v>
      </c>
      <c r="V2930" s="105" t="s">
        <v>22853</v>
      </c>
      <c r="W2930" s="107" t="s">
        <v>404</v>
      </c>
      <c r="X2930" t="s">
        <v>18073</v>
      </c>
      <c r="AA2930">
        <f ca="1" t="shared" si="91"/>
        <v>16</v>
      </c>
    </row>
    <row r="2931" spans="1:27">
      <c r="A2931" s="101">
        <v>57</v>
      </c>
      <c r="B2931" s="89" t="str">
        <f t="shared" si="90"/>
        <v>451229200104202753</v>
      </c>
      <c r="C2931" s="89" t="s">
        <v>404</v>
      </c>
      <c r="D2931" s="102" t="s">
        <v>11485</v>
      </c>
      <c r="E2931" s="102" t="s">
        <v>24</v>
      </c>
      <c r="F2931" s="103" t="s">
        <v>20178</v>
      </c>
      <c r="G2931" s="103" t="s">
        <v>20335</v>
      </c>
      <c r="H2931" s="104" t="s">
        <v>11484</v>
      </c>
      <c r="I2931" s="103" t="s">
        <v>30</v>
      </c>
      <c r="J2931" s="103" t="s">
        <v>30</v>
      </c>
      <c r="K2931" s="103" t="s">
        <v>30</v>
      </c>
      <c r="L2931" s="103" t="s">
        <v>30</v>
      </c>
      <c r="M2931" s="103" t="s">
        <v>30</v>
      </c>
      <c r="N2931" s="103" t="s">
        <v>30</v>
      </c>
      <c r="O2931" s="103" t="s">
        <v>27</v>
      </c>
      <c r="P2931" s="103" t="s">
        <v>1517</v>
      </c>
      <c r="Q2931" s="103" t="s">
        <v>11486</v>
      </c>
      <c r="R2931" s="105">
        <v>18077822848</v>
      </c>
      <c r="S2931" s="103" t="s">
        <v>1517</v>
      </c>
      <c r="T2931" s="103" t="s">
        <v>20277</v>
      </c>
      <c r="U2931" s="106" t="s">
        <v>20303</v>
      </c>
      <c r="V2931" s="105" t="s">
        <v>20490</v>
      </c>
      <c r="W2931" s="107" t="s">
        <v>404</v>
      </c>
      <c r="X2931" t="s">
        <v>1724</v>
      </c>
      <c r="AA2931">
        <f ca="1" t="shared" si="91"/>
        <v>20</v>
      </c>
    </row>
    <row r="2932" spans="1:27">
      <c r="A2932" s="101">
        <v>58</v>
      </c>
      <c r="B2932" s="89" t="str">
        <f t="shared" si="90"/>
        <v>452731200311110018</v>
      </c>
      <c r="C2932" s="89" t="s">
        <v>404</v>
      </c>
      <c r="D2932" s="102" t="s">
        <v>11488</v>
      </c>
      <c r="E2932" s="102" t="s">
        <v>24</v>
      </c>
      <c r="F2932" s="103" t="s">
        <v>20131</v>
      </c>
      <c r="G2932" s="103" t="s">
        <v>20423</v>
      </c>
      <c r="H2932" s="104" t="s">
        <v>11487</v>
      </c>
      <c r="I2932" s="103" t="s">
        <v>30</v>
      </c>
      <c r="J2932" s="103" t="s">
        <v>30</v>
      </c>
      <c r="K2932" s="103" t="s">
        <v>30</v>
      </c>
      <c r="L2932" s="103" t="s">
        <v>30</v>
      </c>
      <c r="M2932" s="103" t="s">
        <v>30</v>
      </c>
      <c r="N2932" s="103" t="s">
        <v>30</v>
      </c>
      <c r="O2932" s="103" t="s">
        <v>27</v>
      </c>
      <c r="P2932" s="103" t="s">
        <v>1517</v>
      </c>
      <c r="Q2932" s="103" t="s">
        <v>11490</v>
      </c>
      <c r="R2932" s="105" t="s">
        <v>11491</v>
      </c>
      <c r="S2932" s="103" t="s">
        <v>1517</v>
      </c>
      <c r="T2932" s="103" t="s">
        <v>1517</v>
      </c>
      <c r="U2932" s="106" t="s">
        <v>22854</v>
      </c>
      <c r="V2932" s="105" t="s">
        <v>22855</v>
      </c>
      <c r="W2932" s="107" t="s">
        <v>404</v>
      </c>
      <c r="X2932" t="s">
        <v>18074</v>
      </c>
      <c r="AA2932">
        <f ca="1" t="shared" si="91"/>
        <v>17</v>
      </c>
    </row>
    <row r="2933" spans="1:27">
      <c r="A2933" s="101">
        <v>59</v>
      </c>
      <c r="B2933" s="89" t="str">
        <f t="shared" si="90"/>
        <v>452731200309074820</v>
      </c>
      <c r="C2933" s="89" t="s">
        <v>404</v>
      </c>
      <c r="D2933" s="102" t="s">
        <v>11493</v>
      </c>
      <c r="E2933" s="102" t="s">
        <v>143</v>
      </c>
      <c r="F2933" s="103" t="s">
        <v>20178</v>
      </c>
      <c r="G2933" s="103" t="s">
        <v>20168</v>
      </c>
      <c r="H2933" s="104" t="s">
        <v>11492</v>
      </c>
      <c r="I2933" s="103" t="s">
        <v>30</v>
      </c>
      <c r="J2933" s="103" t="s">
        <v>30</v>
      </c>
      <c r="K2933" s="103" t="s">
        <v>30</v>
      </c>
      <c r="L2933" s="103" t="s">
        <v>30</v>
      </c>
      <c r="M2933" s="103" t="s">
        <v>30</v>
      </c>
      <c r="N2933" s="103" t="s">
        <v>30</v>
      </c>
      <c r="O2933" s="103" t="s">
        <v>27</v>
      </c>
      <c r="P2933" s="103" t="s">
        <v>1517</v>
      </c>
      <c r="Q2933" s="103" t="s">
        <v>11495</v>
      </c>
      <c r="R2933" s="105">
        <v>17344529833</v>
      </c>
      <c r="S2933" s="103" t="s">
        <v>1517</v>
      </c>
      <c r="T2933" s="103" t="s">
        <v>1517</v>
      </c>
      <c r="U2933" s="106" t="s">
        <v>20283</v>
      </c>
      <c r="V2933" s="105" t="s">
        <v>22856</v>
      </c>
      <c r="W2933" s="107" t="s">
        <v>404</v>
      </c>
      <c r="X2933" t="s">
        <v>18075</v>
      </c>
      <c r="AA2933">
        <f ca="1" t="shared" si="91"/>
        <v>17</v>
      </c>
    </row>
    <row r="2934" spans="1:27">
      <c r="A2934" s="101">
        <v>60</v>
      </c>
      <c r="B2934" s="89" t="str">
        <f t="shared" si="90"/>
        <v>452731200310235716</v>
      </c>
      <c r="C2934" s="89" t="s">
        <v>404</v>
      </c>
      <c r="D2934" s="102" t="s">
        <v>11497</v>
      </c>
      <c r="E2934" s="102" t="s">
        <v>24</v>
      </c>
      <c r="F2934" s="103" t="s">
        <v>20131</v>
      </c>
      <c r="G2934" s="103" t="s">
        <v>20307</v>
      </c>
      <c r="H2934" s="104" t="s">
        <v>11496</v>
      </c>
      <c r="I2934" s="103" t="s">
        <v>30</v>
      </c>
      <c r="J2934" s="103" t="s">
        <v>30</v>
      </c>
      <c r="K2934" s="103" t="s">
        <v>30</v>
      </c>
      <c r="L2934" s="103" t="s">
        <v>30</v>
      </c>
      <c r="M2934" s="103" t="s">
        <v>30</v>
      </c>
      <c r="N2934" s="103" t="s">
        <v>30</v>
      </c>
      <c r="O2934" s="103" t="s">
        <v>27</v>
      </c>
      <c r="P2934" s="103" t="s">
        <v>1517</v>
      </c>
      <c r="Q2934" s="103" t="s">
        <v>11498</v>
      </c>
      <c r="R2934" s="105">
        <v>13677780582</v>
      </c>
      <c r="S2934" s="103" t="s">
        <v>1517</v>
      </c>
      <c r="T2934" s="103" t="s">
        <v>1517</v>
      </c>
      <c r="U2934" s="106" t="s">
        <v>20593</v>
      </c>
      <c r="V2934" s="105" t="s">
        <v>21160</v>
      </c>
      <c r="W2934" s="107" t="s">
        <v>404</v>
      </c>
      <c r="X2934" t="s">
        <v>18076</v>
      </c>
      <c r="AA2934">
        <f ca="1" t="shared" si="91"/>
        <v>17</v>
      </c>
    </row>
    <row r="2935" spans="1:27">
      <c r="A2935" s="101">
        <v>61</v>
      </c>
      <c r="B2935" s="89" t="str">
        <f t="shared" si="90"/>
        <v>452731200311253924</v>
      </c>
      <c r="C2935" s="89" t="s">
        <v>404</v>
      </c>
      <c r="D2935" s="102" t="s">
        <v>11500</v>
      </c>
      <c r="E2935" s="102" t="s">
        <v>143</v>
      </c>
      <c r="F2935" s="103" t="s">
        <v>20131</v>
      </c>
      <c r="G2935" s="103" t="s">
        <v>20423</v>
      </c>
      <c r="H2935" s="104" t="s">
        <v>11499</v>
      </c>
      <c r="I2935" s="103" t="s">
        <v>27</v>
      </c>
      <c r="J2935" s="103" t="s">
        <v>30</v>
      </c>
      <c r="K2935" s="103" t="s">
        <v>27</v>
      </c>
      <c r="L2935" s="103" t="s">
        <v>30</v>
      </c>
      <c r="M2935" s="103" t="s">
        <v>27</v>
      </c>
      <c r="N2935" s="103" t="s">
        <v>30</v>
      </c>
      <c r="O2935" s="103" t="s">
        <v>27</v>
      </c>
      <c r="P2935" s="103" t="s">
        <v>1517</v>
      </c>
      <c r="Q2935" s="103" t="s">
        <v>6031</v>
      </c>
      <c r="R2935" s="105">
        <v>13978336987</v>
      </c>
      <c r="S2935" s="103" t="s">
        <v>1517</v>
      </c>
      <c r="T2935" s="103" t="s">
        <v>20140</v>
      </c>
      <c r="U2935" s="106" t="s">
        <v>22857</v>
      </c>
      <c r="V2935" s="105" t="s">
        <v>22858</v>
      </c>
      <c r="W2935" s="107" t="s">
        <v>404</v>
      </c>
      <c r="X2935" t="s">
        <v>22859</v>
      </c>
      <c r="AA2935">
        <f ca="1" t="shared" si="91"/>
        <v>17</v>
      </c>
    </row>
    <row r="2936" spans="1:27">
      <c r="A2936" s="101">
        <v>62</v>
      </c>
      <c r="B2936" s="89" t="str">
        <f t="shared" si="90"/>
        <v>452731200312156616</v>
      </c>
      <c r="C2936" s="89" t="s">
        <v>404</v>
      </c>
      <c r="D2936" s="102" t="s">
        <v>11502</v>
      </c>
      <c r="E2936" s="102" t="s">
        <v>24</v>
      </c>
      <c r="F2936" s="103" t="s">
        <v>20131</v>
      </c>
      <c r="G2936" s="103" t="s">
        <v>20433</v>
      </c>
      <c r="H2936" s="104" t="s">
        <v>11501</v>
      </c>
      <c r="I2936" s="103" t="s">
        <v>30</v>
      </c>
      <c r="J2936" s="103" t="s">
        <v>30</v>
      </c>
      <c r="K2936" s="103" t="s">
        <v>30</v>
      </c>
      <c r="L2936" s="103" t="s">
        <v>30</v>
      </c>
      <c r="M2936" s="103" t="s">
        <v>30</v>
      </c>
      <c r="N2936" s="103" t="s">
        <v>30</v>
      </c>
      <c r="O2936" s="103" t="s">
        <v>27</v>
      </c>
      <c r="P2936" s="103" t="s">
        <v>1517</v>
      </c>
      <c r="Q2936" s="103" t="s">
        <v>11503</v>
      </c>
      <c r="R2936" s="105">
        <v>15078572818</v>
      </c>
      <c r="S2936" s="103" t="s">
        <v>1517</v>
      </c>
      <c r="T2936" s="103" t="s">
        <v>20894</v>
      </c>
      <c r="U2936" s="106" t="s">
        <v>20895</v>
      </c>
      <c r="V2936" s="105" t="s">
        <v>21969</v>
      </c>
      <c r="W2936" s="107" t="s">
        <v>404</v>
      </c>
      <c r="X2936" t="s">
        <v>6714</v>
      </c>
      <c r="AA2936">
        <f ca="1" t="shared" si="91"/>
        <v>17</v>
      </c>
    </row>
    <row r="2937" spans="1:27">
      <c r="A2937" s="101">
        <v>63</v>
      </c>
      <c r="B2937" s="89" t="str">
        <f t="shared" si="90"/>
        <v>452731200311082723</v>
      </c>
      <c r="C2937" s="89" t="s">
        <v>404</v>
      </c>
      <c r="D2937" s="102" t="s">
        <v>11505</v>
      </c>
      <c r="E2937" s="102" t="s">
        <v>143</v>
      </c>
      <c r="F2937" s="103" t="s">
        <v>20131</v>
      </c>
      <c r="G2937" s="103" t="s">
        <v>20423</v>
      </c>
      <c r="H2937" s="104" t="s">
        <v>11504</v>
      </c>
      <c r="I2937" s="103" t="s">
        <v>30</v>
      </c>
      <c r="J2937" s="103" t="s">
        <v>30</v>
      </c>
      <c r="K2937" s="103" t="s">
        <v>30</v>
      </c>
      <c r="L2937" s="103" t="s">
        <v>30</v>
      </c>
      <c r="M2937" s="103" t="s">
        <v>30</v>
      </c>
      <c r="N2937" s="103" t="s">
        <v>30</v>
      </c>
      <c r="O2937" s="103" t="s">
        <v>27</v>
      </c>
      <c r="P2937" s="103" t="s">
        <v>1517</v>
      </c>
      <c r="Q2937" s="103" t="s">
        <v>11507</v>
      </c>
      <c r="R2937" s="105">
        <v>13407751804</v>
      </c>
      <c r="S2937" s="103" t="s">
        <v>1517</v>
      </c>
      <c r="T2937" s="103" t="s">
        <v>20277</v>
      </c>
      <c r="U2937" s="106" t="s">
        <v>20563</v>
      </c>
      <c r="V2937" s="105" t="s">
        <v>22860</v>
      </c>
      <c r="W2937" s="107" t="s">
        <v>404</v>
      </c>
      <c r="X2937" t="s">
        <v>11506</v>
      </c>
      <c r="AA2937">
        <f ca="1" t="shared" si="91"/>
        <v>17</v>
      </c>
    </row>
    <row r="2938" spans="1:27">
      <c r="A2938" s="101">
        <v>64</v>
      </c>
      <c r="B2938" s="89" t="str">
        <f t="shared" si="90"/>
        <v>451229200410281226</v>
      </c>
      <c r="C2938" s="89" t="s">
        <v>404</v>
      </c>
      <c r="D2938" s="102" t="s">
        <v>11509</v>
      </c>
      <c r="E2938" s="102" t="s">
        <v>143</v>
      </c>
      <c r="F2938" s="103" t="s">
        <v>20131</v>
      </c>
      <c r="G2938" s="103" t="s">
        <v>20412</v>
      </c>
      <c r="H2938" s="104" t="s">
        <v>11508</v>
      </c>
      <c r="I2938" s="103" t="s">
        <v>27</v>
      </c>
      <c r="J2938" s="103" t="s">
        <v>30</v>
      </c>
      <c r="K2938" s="103" t="s">
        <v>30</v>
      </c>
      <c r="L2938" s="103" t="s">
        <v>30</v>
      </c>
      <c r="M2938" s="103" t="s">
        <v>30</v>
      </c>
      <c r="N2938" s="103" t="s">
        <v>30</v>
      </c>
      <c r="O2938" s="103" t="s">
        <v>27</v>
      </c>
      <c r="P2938" s="103" t="s">
        <v>1517</v>
      </c>
      <c r="Q2938" s="103" t="s">
        <v>11510</v>
      </c>
      <c r="R2938" s="105">
        <v>15177111769</v>
      </c>
      <c r="S2938" s="103" t="s">
        <v>1517</v>
      </c>
      <c r="T2938" s="103" t="s">
        <v>20169</v>
      </c>
      <c r="U2938" s="106" t="s">
        <v>20170</v>
      </c>
      <c r="V2938" s="105" t="s">
        <v>20438</v>
      </c>
      <c r="W2938" s="107" t="s">
        <v>404</v>
      </c>
      <c r="X2938" t="s">
        <v>18041</v>
      </c>
      <c r="AA2938">
        <f ca="1" t="shared" si="91"/>
        <v>16</v>
      </c>
    </row>
    <row r="2939" spans="1:27">
      <c r="A2939" s="101">
        <v>65</v>
      </c>
      <c r="B2939" s="89" t="str">
        <f t="shared" si="90"/>
        <v>452731200104162712</v>
      </c>
      <c r="C2939" s="89" t="s">
        <v>404</v>
      </c>
      <c r="D2939" s="102" t="s">
        <v>11512</v>
      </c>
      <c r="E2939" s="102" t="s">
        <v>24</v>
      </c>
      <c r="F2939" s="103" t="s">
        <v>20131</v>
      </c>
      <c r="G2939" s="103" t="s">
        <v>20335</v>
      </c>
      <c r="H2939" s="104" t="s">
        <v>11511</v>
      </c>
      <c r="I2939" s="103" t="s">
        <v>30</v>
      </c>
      <c r="J2939" s="103" t="s">
        <v>30</v>
      </c>
      <c r="K2939" s="103" t="s">
        <v>30</v>
      </c>
      <c r="L2939" s="103" t="s">
        <v>30</v>
      </c>
      <c r="M2939" s="103" t="s">
        <v>30</v>
      </c>
      <c r="N2939" s="103" t="s">
        <v>30</v>
      </c>
      <c r="O2939" s="103" t="s">
        <v>27</v>
      </c>
      <c r="P2939" s="103" t="s">
        <v>1517</v>
      </c>
      <c r="Q2939" s="103" t="s">
        <v>11514</v>
      </c>
      <c r="R2939" s="105">
        <v>15177890894</v>
      </c>
      <c r="S2939" s="103" t="s">
        <v>1517</v>
      </c>
      <c r="T2939" s="103" t="s">
        <v>20277</v>
      </c>
      <c r="U2939" s="106" t="s">
        <v>20754</v>
      </c>
      <c r="V2939" s="105" t="s">
        <v>22861</v>
      </c>
      <c r="W2939" s="107" t="s">
        <v>404</v>
      </c>
      <c r="X2939" t="s">
        <v>11513</v>
      </c>
      <c r="AA2939">
        <f ca="1" t="shared" si="91"/>
        <v>20</v>
      </c>
    </row>
    <row r="2940" spans="1:27">
      <c r="A2940" s="101">
        <v>66</v>
      </c>
      <c r="B2940" s="89" t="str">
        <f t="shared" si="90"/>
        <v>452731200211291819</v>
      </c>
      <c r="C2940" s="89" t="s">
        <v>404</v>
      </c>
      <c r="D2940" s="102" t="s">
        <v>11516</v>
      </c>
      <c r="E2940" s="102" t="s">
        <v>24</v>
      </c>
      <c r="F2940" s="103" t="s">
        <v>20131</v>
      </c>
      <c r="G2940" s="103" t="s">
        <v>20276</v>
      </c>
      <c r="H2940" s="104" t="s">
        <v>11515</v>
      </c>
      <c r="I2940" s="103" t="s">
        <v>30</v>
      </c>
      <c r="J2940" s="103" t="s">
        <v>30</v>
      </c>
      <c r="K2940" s="103" t="s">
        <v>30</v>
      </c>
      <c r="L2940" s="103" t="s">
        <v>30</v>
      </c>
      <c r="M2940" s="103" t="s">
        <v>30</v>
      </c>
      <c r="N2940" s="103" t="s">
        <v>30</v>
      </c>
      <c r="O2940" s="103" t="s">
        <v>27</v>
      </c>
      <c r="P2940" s="103" t="s">
        <v>1517</v>
      </c>
      <c r="Q2940" s="103" t="s">
        <v>11518</v>
      </c>
      <c r="R2940" s="105">
        <v>18776877398</v>
      </c>
      <c r="S2940" s="103" t="s">
        <v>1517</v>
      </c>
      <c r="T2940" s="103" t="s">
        <v>20211</v>
      </c>
      <c r="U2940" s="106" t="s">
        <v>22162</v>
      </c>
      <c r="V2940" s="105" t="s">
        <v>22862</v>
      </c>
      <c r="W2940" s="107" t="s">
        <v>404</v>
      </c>
      <c r="X2940" t="s">
        <v>11517</v>
      </c>
      <c r="AA2940">
        <f ca="1" t="shared" si="91"/>
        <v>18</v>
      </c>
    </row>
    <row r="2941" spans="1:27">
      <c r="A2941" s="101">
        <v>67</v>
      </c>
      <c r="B2941" s="89" t="str">
        <f t="shared" si="90"/>
        <v>451229200401082129</v>
      </c>
      <c r="C2941" s="89" t="s">
        <v>404</v>
      </c>
      <c r="D2941" s="102" t="s">
        <v>11520</v>
      </c>
      <c r="E2941" s="102" t="s">
        <v>143</v>
      </c>
      <c r="F2941" s="103" t="s">
        <v>20178</v>
      </c>
      <c r="G2941" s="103" t="s">
        <v>20232</v>
      </c>
      <c r="H2941" s="104" t="s">
        <v>11519</v>
      </c>
      <c r="I2941" s="103" t="s">
        <v>30</v>
      </c>
      <c r="J2941" s="103" t="s">
        <v>30</v>
      </c>
      <c r="K2941" s="103" t="s">
        <v>30</v>
      </c>
      <c r="L2941" s="103" t="s">
        <v>30</v>
      </c>
      <c r="M2941" s="103" t="s">
        <v>30</v>
      </c>
      <c r="N2941" s="103" t="s">
        <v>30</v>
      </c>
      <c r="O2941" s="103" t="s">
        <v>27</v>
      </c>
      <c r="P2941" s="103" t="s">
        <v>1517</v>
      </c>
      <c r="Q2941" s="103" t="s">
        <v>11521</v>
      </c>
      <c r="R2941" s="105">
        <v>15278015618</v>
      </c>
      <c r="S2941" s="103" t="s">
        <v>8322</v>
      </c>
      <c r="T2941" s="103" t="s">
        <v>20240</v>
      </c>
      <c r="U2941" s="106" t="s">
        <v>22274</v>
      </c>
      <c r="V2941" s="105" t="s">
        <v>22051</v>
      </c>
      <c r="W2941" s="107" t="s">
        <v>404</v>
      </c>
      <c r="X2941" t="s">
        <v>22863</v>
      </c>
      <c r="AA2941">
        <f ca="1" t="shared" si="91"/>
        <v>17</v>
      </c>
    </row>
    <row r="2942" spans="1:27">
      <c r="A2942" s="101">
        <v>68</v>
      </c>
      <c r="B2942" s="89" t="str">
        <f t="shared" si="90"/>
        <v>451229200402223624</v>
      </c>
      <c r="C2942" s="89" t="s">
        <v>404</v>
      </c>
      <c r="D2942" s="102" t="s">
        <v>11523</v>
      </c>
      <c r="E2942" s="102" t="s">
        <v>143</v>
      </c>
      <c r="F2942" s="103" t="s">
        <v>20131</v>
      </c>
      <c r="G2942" s="103" t="s">
        <v>20742</v>
      </c>
      <c r="H2942" s="104" t="s">
        <v>11522</v>
      </c>
      <c r="I2942" s="103" t="s">
        <v>30</v>
      </c>
      <c r="J2942" s="103" t="s">
        <v>30</v>
      </c>
      <c r="K2942" s="103" t="s">
        <v>30</v>
      </c>
      <c r="L2942" s="103" t="s">
        <v>30</v>
      </c>
      <c r="M2942" s="103" t="s">
        <v>30</v>
      </c>
      <c r="N2942" s="103" t="s">
        <v>30</v>
      </c>
      <c r="O2942" s="103" t="s">
        <v>27</v>
      </c>
      <c r="P2942" s="103" t="s">
        <v>1517</v>
      </c>
      <c r="Q2942" s="103" t="s">
        <v>11525</v>
      </c>
      <c r="R2942" s="105">
        <v>18877824858</v>
      </c>
      <c r="S2942" s="103" t="s">
        <v>1517</v>
      </c>
      <c r="T2942" s="103" t="s">
        <v>20158</v>
      </c>
      <c r="U2942" s="106" t="s">
        <v>20250</v>
      </c>
      <c r="V2942" s="105" t="s">
        <v>22864</v>
      </c>
      <c r="W2942" s="107" t="s">
        <v>404</v>
      </c>
      <c r="X2942" t="s">
        <v>18077</v>
      </c>
      <c r="AA2942">
        <f ca="1" t="shared" si="91"/>
        <v>17</v>
      </c>
    </row>
    <row r="2943" spans="1:27">
      <c r="A2943" s="101">
        <v>69</v>
      </c>
      <c r="B2943" s="89" t="str">
        <f t="shared" si="90"/>
        <v>452731200310162422</v>
      </c>
      <c r="C2943" s="89" t="s">
        <v>404</v>
      </c>
      <c r="D2943" s="102" t="s">
        <v>11527</v>
      </c>
      <c r="E2943" s="102" t="s">
        <v>143</v>
      </c>
      <c r="F2943" s="103" t="s">
        <v>20131</v>
      </c>
      <c r="G2943" s="103" t="s">
        <v>20307</v>
      </c>
      <c r="H2943" s="104" t="s">
        <v>11526</v>
      </c>
      <c r="I2943" s="103" t="s">
        <v>30</v>
      </c>
      <c r="J2943" s="103" t="s">
        <v>30</v>
      </c>
      <c r="K2943" s="103" t="s">
        <v>27</v>
      </c>
      <c r="L2943" s="103" t="s">
        <v>30</v>
      </c>
      <c r="M2943" s="103" t="s">
        <v>30</v>
      </c>
      <c r="N2943" s="103" t="s">
        <v>30</v>
      </c>
      <c r="O2943" s="103" t="s">
        <v>27</v>
      </c>
      <c r="P2943" s="103" t="s">
        <v>1517</v>
      </c>
      <c r="Q2943" s="103" t="s">
        <v>11528</v>
      </c>
      <c r="R2943" s="105">
        <v>15915139897</v>
      </c>
      <c r="S2943" s="103" t="s">
        <v>1517</v>
      </c>
      <c r="T2943" s="103" t="s">
        <v>20191</v>
      </c>
      <c r="U2943" s="106" t="s">
        <v>20361</v>
      </c>
      <c r="V2943" s="105" t="s">
        <v>20859</v>
      </c>
      <c r="W2943" s="107" t="s">
        <v>404</v>
      </c>
      <c r="X2943" t="s">
        <v>1955</v>
      </c>
      <c r="AA2943">
        <f ca="1" t="shared" si="91"/>
        <v>17</v>
      </c>
    </row>
    <row r="2944" spans="1:27">
      <c r="A2944" s="101">
        <v>70</v>
      </c>
      <c r="B2944" s="89" t="str">
        <f t="shared" si="90"/>
        <v>450923200306216167</v>
      </c>
      <c r="C2944" s="89" t="s">
        <v>404</v>
      </c>
      <c r="D2944" s="102" t="s">
        <v>11531</v>
      </c>
      <c r="E2944" s="102" t="s">
        <v>143</v>
      </c>
      <c r="F2944" s="103" t="s">
        <v>20205</v>
      </c>
      <c r="G2944" s="103" t="s">
        <v>20229</v>
      </c>
      <c r="H2944" s="104" t="s">
        <v>11530</v>
      </c>
      <c r="I2944" s="103" t="s">
        <v>30</v>
      </c>
      <c r="J2944" s="103" t="s">
        <v>30</v>
      </c>
      <c r="K2944" s="103" t="s">
        <v>30</v>
      </c>
      <c r="L2944" s="103" t="s">
        <v>30</v>
      </c>
      <c r="M2944" s="103" t="s">
        <v>30</v>
      </c>
      <c r="N2944" s="103" t="s">
        <v>30</v>
      </c>
      <c r="O2944" s="103" t="s">
        <v>30</v>
      </c>
      <c r="P2944" s="103" t="s">
        <v>22865</v>
      </c>
      <c r="Q2944" s="103" t="s">
        <v>11533</v>
      </c>
      <c r="R2944" s="105">
        <v>13371498642</v>
      </c>
      <c r="S2944" s="103" t="s">
        <v>22866</v>
      </c>
      <c r="T2944" s="103" t="s">
        <v>21044</v>
      </c>
      <c r="U2944" s="106" t="s">
        <v>22867</v>
      </c>
      <c r="V2944" s="105" t="s">
        <v>22868</v>
      </c>
      <c r="W2944" s="107" t="s">
        <v>404</v>
      </c>
      <c r="X2944" t="s">
        <v>11532</v>
      </c>
      <c r="AA2944">
        <f ca="1" t="shared" si="91"/>
        <v>18</v>
      </c>
    </row>
    <row r="2945" spans="1:27">
      <c r="A2945" s="101">
        <v>71</v>
      </c>
      <c r="B2945" s="89" t="str">
        <f t="shared" si="90"/>
        <v>451229200202284529</v>
      </c>
      <c r="C2945" s="89" t="s">
        <v>404</v>
      </c>
      <c r="D2945" s="102" t="s">
        <v>11535</v>
      </c>
      <c r="E2945" s="102" t="s">
        <v>143</v>
      </c>
      <c r="F2945" s="103" t="s">
        <v>20178</v>
      </c>
      <c r="G2945" s="103" t="s">
        <v>20194</v>
      </c>
      <c r="H2945" s="104" t="s">
        <v>11534</v>
      </c>
      <c r="I2945" s="103" t="s">
        <v>27</v>
      </c>
      <c r="J2945" s="103" t="s">
        <v>30</v>
      </c>
      <c r="K2945" s="103" t="s">
        <v>27</v>
      </c>
      <c r="L2945" s="103" t="s">
        <v>30</v>
      </c>
      <c r="M2945" s="103" t="s">
        <v>30</v>
      </c>
      <c r="N2945" s="103" t="s">
        <v>30</v>
      </c>
      <c r="O2945" s="103" t="s">
        <v>27</v>
      </c>
      <c r="P2945" s="103" t="s">
        <v>1517</v>
      </c>
      <c r="Q2945" s="103" t="s">
        <v>11536</v>
      </c>
      <c r="R2945" s="105">
        <v>18077898790</v>
      </c>
      <c r="S2945" s="103" t="s">
        <v>1517</v>
      </c>
      <c r="T2945" s="103" t="s">
        <v>20211</v>
      </c>
      <c r="U2945" s="106" t="s">
        <v>20626</v>
      </c>
      <c r="V2945" s="105" t="s">
        <v>21353</v>
      </c>
      <c r="W2945" s="107" t="s">
        <v>404</v>
      </c>
      <c r="X2945" t="s">
        <v>683</v>
      </c>
      <c r="AA2945">
        <f ca="1" t="shared" si="91"/>
        <v>19</v>
      </c>
    </row>
    <row r="2946" spans="1:27">
      <c r="A2946" s="101">
        <v>72</v>
      </c>
      <c r="B2946" s="89" t="str">
        <f t="shared" si="90"/>
        <v>451229200211143920</v>
      </c>
      <c r="C2946" s="89" t="s">
        <v>404</v>
      </c>
      <c r="D2946" s="102" t="s">
        <v>11538</v>
      </c>
      <c r="E2946" s="102" t="s">
        <v>143</v>
      </c>
      <c r="F2946" s="103" t="s">
        <v>20131</v>
      </c>
      <c r="G2946" s="103" t="s">
        <v>20276</v>
      </c>
      <c r="H2946" s="104" t="s">
        <v>11537</v>
      </c>
      <c r="I2946" s="103" t="s">
        <v>27</v>
      </c>
      <c r="J2946" s="103" t="s">
        <v>27</v>
      </c>
      <c r="K2946" s="103" t="s">
        <v>30</v>
      </c>
      <c r="L2946" s="103" t="s">
        <v>30</v>
      </c>
      <c r="M2946" s="103" t="s">
        <v>30</v>
      </c>
      <c r="N2946" s="103" t="s">
        <v>30</v>
      </c>
      <c r="O2946" s="103" t="s">
        <v>27</v>
      </c>
      <c r="P2946" s="103" t="s">
        <v>20140</v>
      </c>
      <c r="Q2946" s="103" t="s">
        <v>11540</v>
      </c>
      <c r="R2946" s="105" t="s">
        <v>11541</v>
      </c>
      <c r="S2946" s="103" t="s">
        <v>1517</v>
      </c>
      <c r="T2946" s="103" t="s">
        <v>20140</v>
      </c>
      <c r="U2946" s="106" t="s">
        <v>20451</v>
      </c>
      <c r="V2946" s="105" t="s">
        <v>22869</v>
      </c>
      <c r="W2946" s="107" t="s">
        <v>404</v>
      </c>
      <c r="X2946" t="s">
        <v>11539</v>
      </c>
      <c r="AA2946">
        <f ca="1" t="shared" si="91"/>
        <v>18</v>
      </c>
    </row>
    <row r="2947" spans="1:27">
      <c r="A2947" s="101">
        <v>73</v>
      </c>
      <c r="B2947" s="89" t="str">
        <f t="shared" ref="B2947:B3010" si="92">H2947</f>
        <v>452127200303254225</v>
      </c>
      <c r="C2947" s="89" t="s">
        <v>404</v>
      </c>
      <c r="D2947" s="102" t="s">
        <v>11543</v>
      </c>
      <c r="E2947" s="102" t="s">
        <v>143</v>
      </c>
      <c r="F2947" s="103" t="s">
        <v>20131</v>
      </c>
      <c r="G2947" s="103" t="s">
        <v>20202</v>
      </c>
      <c r="H2947" s="104" t="s">
        <v>11542</v>
      </c>
      <c r="I2947" s="103" t="s">
        <v>27</v>
      </c>
      <c r="J2947" s="103" t="s">
        <v>27</v>
      </c>
      <c r="K2947" s="103" t="s">
        <v>27</v>
      </c>
      <c r="L2947" s="103" t="s">
        <v>30</v>
      </c>
      <c r="M2947" s="103" t="s">
        <v>30</v>
      </c>
      <c r="N2947" s="103" t="s">
        <v>30</v>
      </c>
      <c r="O2947" s="103" t="s">
        <v>27</v>
      </c>
      <c r="P2947" s="103" t="s">
        <v>13873</v>
      </c>
      <c r="Q2947" s="103" t="s">
        <v>11545</v>
      </c>
      <c r="R2947" s="105" t="s">
        <v>11546</v>
      </c>
      <c r="S2947" s="103" t="s">
        <v>20253</v>
      </c>
      <c r="T2947" s="103" t="s">
        <v>20522</v>
      </c>
      <c r="U2947" s="106" t="s">
        <v>21517</v>
      </c>
      <c r="V2947" s="105" t="s">
        <v>22870</v>
      </c>
      <c r="W2947" s="107" t="s">
        <v>404</v>
      </c>
      <c r="X2947" t="s">
        <v>19403</v>
      </c>
      <c r="AA2947">
        <f ca="1" t="shared" si="91"/>
        <v>18</v>
      </c>
    </row>
    <row r="2948" spans="1:27">
      <c r="A2948" s="101">
        <v>74</v>
      </c>
      <c r="B2948" s="89" t="str">
        <f t="shared" si="92"/>
        <v>452731200303180913</v>
      </c>
      <c r="C2948" s="89" t="s">
        <v>404</v>
      </c>
      <c r="D2948" s="102" t="s">
        <v>11548</v>
      </c>
      <c r="E2948" s="102" t="s">
        <v>24</v>
      </c>
      <c r="F2948" s="103" t="s">
        <v>20131</v>
      </c>
      <c r="G2948" s="103" t="s">
        <v>20202</v>
      </c>
      <c r="H2948" s="104" t="s">
        <v>11547</v>
      </c>
      <c r="I2948" s="103" t="s">
        <v>30</v>
      </c>
      <c r="J2948" s="103" t="s">
        <v>30</v>
      </c>
      <c r="K2948" s="103" t="s">
        <v>27</v>
      </c>
      <c r="L2948" s="103" t="s">
        <v>30</v>
      </c>
      <c r="M2948" s="103" t="s">
        <v>30</v>
      </c>
      <c r="N2948" s="103" t="s">
        <v>30</v>
      </c>
      <c r="O2948" s="103" t="s">
        <v>27</v>
      </c>
      <c r="P2948" s="103" t="s">
        <v>20151</v>
      </c>
      <c r="Q2948" s="103" t="s">
        <v>11549</v>
      </c>
      <c r="R2948" s="105">
        <v>15622910964</v>
      </c>
      <c r="S2948" s="103" t="s">
        <v>1517</v>
      </c>
      <c r="T2948" s="103" t="s">
        <v>20151</v>
      </c>
      <c r="U2948" s="106" t="s">
        <v>20152</v>
      </c>
      <c r="V2948" s="105" t="s">
        <v>21352</v>
      </c>
      <c r="W2948" s="107" t="s">
        <v>404</v>
      </c>
      <c r="X2948" t="s">
        <v>17713</v>
      </c>
      <c r="AA2948">
        <f ca="1" t="shared" ref="AA2948:AA3011" si="93">DATEDIF(TEXT(MID(H2948,7,8),"00-00-00"),TODAY(),"y")</f>
        <v>18</v>
      </c>
    </row>
    <row r="2949" spans="1:27">
      <c r="A2949" s="101">
        <v>75</v>
      </c>
      <c r="B2949" s="89" t="str">
        <f t="shared" si="92"/>
        <v>451229200405280325</v>
      </c>
      <c r="C2949" s="89" t="s">
        <v>404</v>
      </c>
      <c r="D2949" s="102" t="s">
        <v>11551</v>
      </c>
      <c r="E2949" s="102" t="s">
        <v>143</v>
      </c>
      <c r="F2949" s="103" t="s">
        <v>20205</v>
      </c>
      <c r="G2949" s="103" t="s">
        <v>20608</v>
      </c>
      <c r="H2949" s="104" t="s">
        <v>11550</v>
      </c>
      <c r="I2949" s="103" t="s">
        <v>30</v>
      </c>
      <c r="J2949" s="103" t="s">
        <v>30</v>
      </c>
      <c r="K2949" s="103" t="s">
        <v>30</v>
      </c>
      <c r="L2949" s="103" t="s">
        <v>30</v>
      </c>
      <c r="M2949" s="103" t="s">
        <v>30</v>
      </c>
      <c r="N2949" s="103" t="s">
        <v>30</v>
      </c>
      <c r="O2949" s="103" t="s">
        <v>27</v>
      </c>
      <c r="P2949" s="103" t="s">
        <v>20280</v>
      </c>
      <c r="Q2949" s="103" t="s">
        <v>11553</v>
      </c>
      <c r="R2949" s="105">
        <v>15112437494</v>
      </c>
      <c r="S2949" s="103" t="s">
        <v>1517</v>
      </c>
      <c r="T2949" s="103" t="s">
        <v>20280</v>
      </c>
      <c r="U2949" s="106" t="s">
        <v>22543</v>
      </c>
      <c r="V2949" s="105">
        <v>0</v>
      </c>
      <c r="W2949" s="107" t="s">
        <v>404</v>
      </c>
      <c r="X2949" t="s">
        <v>22871</v>
      </c>
      <c r="AA2949">
        <f ca="1" t="shared" si="93"/>
        <v>17</v>
      </c>
    </row>
    <row r="2950" spans="1:27">
      <c r="A2950" s="101">
        <v>76</v>
      </c>
      <c r="B2950" s="89" t="str">
        <f t="shared" si="92"/>
        <v>451229200108084213</v>
      </c>
      <c r="C2950" s="89" t="s">
        <v>404</v>
      </c>
      <c r="D2950" s="102" t="s">
        <v>11555</v>
      </c>
      <c r="E2950" s="102" t="s">
        <v>24</v>
      </c>
      <c r="F2950" s="103" t="s">
        <v>20131</v>
      </c>
      <c r="G2950" s="103" t="s">
        <v>21038</v>
      </c>
      <c r="H2950" s="104" t="s">
        <v>11554</v>
      </c>
      <c r="I2950" s="103" t="s">
        <v>30</v>
      </c>
      <c r="J2950" s="103" t="s">
        <v>30</v>
      </c>
      <c r="K2950" s="103" t="s">
        <v>30</v>
      </c>
      <c r="L2950" s="103" t="s">
        <v>30</v>
      </c>
      <c r="M2950" s="103" t="s">
        <v>30</v>
      </c>
      <c r="N2950" s="103" t="s">
        <v>30</v>
      </c>
      <c r="O2950" s="103" t="s">
        <v>27</v>
      </c>
      <c r="P2950" s="103" t="s">
        <v>1517</v>
      </c>
      <c r="Q2950" s="103" t="s">
        <v>11556</v>
      </c>
      <c r="R2950" s="105">
        <v>13517585447</v>
      </c>
      <c r="S2950" s="103" t="s">
        <v>1517</v>
      </c>
      <c r="T2950" s="103" t="s">
        <v>20133</v>
      </c>
      <c r="U2950" s="106" t="s">
        <v>20321</v>
      </c>
      <c r="V2950" s="105" t="s">
        <v>20221</v>
      </c>
      <c r="W2950" s="107" t="s">
        <v>404</v>
      </c>
      <c r="X2950" t="s">
        <v>6753</v>
      </c>
      <c r="AA2950">
        <f ca="1" t="shared" si="93"/>
        <v>20</v>
      </c>
    </row>
    <row r="2951" spans="1:27">
      <c r="A2951" s="101">
        <v>77</v>
      </c>
      <c r="B2951" s="89" t="str">
        <f t="shared" si="92"/>
        <v>452731200405124816</v>
      </c>
      <c r="C2951" s="89" t="s">
        <v>404</v>
      </c>
      <c r="D2951" s="102" t="s">
        <v>11558</v>
      </c>
      <c r="E2951" s="102" t="s">
        <v>24</v>
      </c>
      <c r="F2951" s="103" t="s">
        <v>20131</v>
      </c>
      <c r="G2951" s="103" t="s">
        <v>20608</v>
      </c>
      <c r="H2951" s="104" t="s">
        <v>11557</v>
      </c>
      <c r="I2951" s="103" t="s">
        <v>30</v>
      </c>
      <c r="J2951" s="103" t="s">
        <v>30</v>
      </c>
      <c r="K2951" s="103" t="s">
        <v>30</v>
      </c>
      <c r="L2951" s="103" t="s">
        <v>30</v>
      </c>
      <c r="M2951" s="103" t="s">
        <v>30</v>
      </c>
      <c r="N2951" s="103" t="s">
        <v>30</v>
      </c>
      <c r="O2951" s="103" t="s">
        <v>30</v>
      </c>
      <c r="P2951" s="103" t="s">
        <v>1517</v>
      </c>
      <c r="Q2951" s="103" t="s">
        <v>11560</v>
      </c>
      <c r="R2951" s="105">
        <v>13977859640</v>
      </c>
      <c r="S2951" s="103" t="s">
        <v>1517</v>
      </c>
      <c r="T2951" s="103" t="s">
        <v>1517</v>
      </c>
      <c r="U2951" s="106" t="s">
        <v>20167</v>
      </c>
      <c r="V2951" s="105" t="s">
        <v>21089</v>
      </c>
      <c r="W2951" s="107" t="s">
        <v>404</v>
      </c>
      <c r="X2951" t="s">
        <v>18079</v>
      </c>
      <c r="AA2951">
        <f ca="1" t="shared" si="93"/>
        <v>17</v>
      </c>
    </row>
    <row r="2952" spans="1:27">
      <c r="A2952" s="101">
        <v>78</v>
      </c>
      <c r="B2952" s="89" t="str">
        <f t="shared" si="92"/>
        <v>451229200403101223</v>
      </c>
      <c r="C2952" s="89" t="s">
        <v>404</v>
      </c>
      <c r="D2952" s="102" t="s">
        <v>22872</v>
      </c>
      <c r="E2952" s="102" t="s">
        <v>143</v>
      </c>
      <c r="F2952" s="103" t="s">
        <v>20131</v>
      </c>
      <c r="G2952" s="103" t="s">
        <v>20707</v>
      </c>
      <c r="H2952" s="104" t="s">
        <v>22873</v>
      </c>
      <c r="I2952" s="103" t="s">
        <v>30</v>
      </c>
      <c r="J2952" s="103" t="s">
        <v>30</v>
      </c>
      <c r="K2952" s="103" t="s">
        <v>30</v>
      </c>
      <c r="L2952" s="103" t="s">
        <v>30</v>
      </c>
      <c r="M2952" s="103" t="s">
        <v>30</v>
      </c>
      <c r="N2952" s="103" t="s">
        <v>30</v>
      </c>
      <c r="O2952" s="103" t="s">
        <v>30</v>
      </c>
      <c r="P2952" s="103" t="s">
        <v>1517</v>
      </c>
      <c r="Q2952" s="103" t="s">
        <v>22874</v>
      </c>
      <c r="R2952" s="105">
        <v>13768281708</v>
      </c>
      <c r="S2952" s="103" t="s">
        <v>1517</v>
      </c>
      <c r="T2952" s="103" t="s">
        <v>20169</v>
      </c>
      <c r="U2952" s="106" t="s">
        <v>20540</v>
      </c>
      <c r="V2952" s="105" t="s">
        <v>21016</v>
      </c>
      <c r="W2952" s="107" t="s">
        <v>404</v>
      </c>
      <c r="X2952" t="s">
        <v>17693</v>
      </c>
      <c r="AA2952">
        <f ca="1" t="shared" si="93"/>
        <v>17</v>
      </c>
    </row>
    <row r="2953" spans="1:27">
      <c r="A2953" s="101">
        <v>1</v>
      </c>
      <c r="B2953" s="89" t="str">
        <f t="shared" si="92"/>
        <v>451229200906022711</v>
      </c>
      <c r="C2953" s="89" t="s">
        <v>416</v>
      </c>
      <c r="D2953" s="102" t="s">
        <v>11562</v>
      </c>
      <c r="E2953" s="102" t="s">
        <v>24</v>
      </c>
      <c r="F2953" s="103" t="s">
        <v>20178</v>
      </c>
      <c r="G2953" s="103" t="s">
        <v>22875</v>
      </c>
      <c r="H2953" s="104" t="s">
        <v>11561</v>
      </c>
      <c r="I2953" s="103" t="s">
        <v>27</v>
      </c>
      <c r="J2953" s="103" t="s">
        <v>27</v>
      </c>
      <c r="K2953" s="103" t="s">
        <v>30</v>
      </c>
      <c r="L2953" s="103" t="s">
        <v>30</v>
      </c>
      <c r="M2953" s="103" t="s">
        <v>30</v>
      </c>
      <c r="N2953" s="103" t="s">
        <v>30</v>
      </c>
      <c r="O2953" s="103" t="s">
        <v>27</v>
      </c>
      <c r="P2953" s="103" t="s">
        <v>8322</v>
      </c>
      <c r="Q2953" s="103" t="s">
        <v>11564</v>
      </c>
      <c r="R2953" s="105">
        <v>19978845214</v>
      </c>
      <c r="S2953" s="103" t="s">
        <v>8322</v>
      </c>
      <c r="T2953" s="103" t="s">
        <v>146</v>
      </c>
      <c r="U2953" s="106" t="s">
        <v>22876</v>
      </c>
      <c r="V2953" s="105" t="s">
        <v>22877</v>
      </c>
      <c r="W2953" s="107" t="s">
        <v>416</v>
      </c>
      <c r="X2953" t="s">
        <v>22878</v>
      </c>
      <c r="AA2953">
        <f ca="1" t="shared" si="93"/>
        <v>12</v>
      </c>
    </row>
    <row r="2954" spans="1:27">
      <c r="A2954" s="101">
        <v>2</v>
      </c>
      <c r="B2954" s="89" t="str">
        <f t="shared" si="92"/>
        <v>452731200312073634</v>
      </c>
      <c r="C2954" s="89" t="s">
        <v>416</v>
      </c>
      <c r="D2954" s="102" t="s">
        <v>11567</v>
      </c>
      <c r="E2954" s="102" t="s">
        <v>24</v>
      </c>
      <c r="F2954" s="103" t="s">
        <v>20131</v>
      </c>
      <c r="G2954" s="103" t="s">
        <v>20433</v>
      </c>
      <c r="H2954" s="104" t="s">
        <v>11566</v>
      </c>
      <c r="I2954" s="103" t="s">
        <v>30</v>
      </c>
      <c r="J2954" s="103" t="s">
        <v>30</v>
      </c>
      <c r="K2954" s="103" t="s">
        <v>30</v>
      </c>
      <c r="L2954" s="103" t="s">
        <v>30</v>
      </c>
      <c r="M2954" s="103" t="s">
        <v>30</v>
      </c>
      <c r="N2954" s="103" t="s">
        <v>30</v>
      </c>
      <c r="O2954" s="103" t="s">
        <v>27</v>
      </c>
      <c r="P2954" s="103" t="s">
        <v>8322</v>
      </c>
      <c r="Q2954" s="103" t="s">
        <v>11568</v>
      </c>
      <c r="R2954" s="105" t="s">
        <v>11569</v>
      </c>
      <c r="S2954" s="103" t="s">
        <v>8322</v>
      </c>
      <c r="T2954" s="103" t="s">
        <v>22515</v>
      </c>
      <c r="U2954" s="106" t="s">
        <v>22798</v>
      </c>
      <c r="V2954" s="105" t="s">
        <v>22879</v>
      </c>
      <c r="W2954" s="107" t="s">
        <v>416</v>
      </c>
      <c r="X2954" t="s">
        <v>22880</v>
      </c>
      <c r="AA2954">
        <f ca="1" t="shared" si="93"/>
        <v>17</v>
      </c>
    </row>
    <row r="2955" spans="1:27">
      <c r="A2955" s="101">
        <v>3</v>
      </c>
      <c r="B2955" s="89" t="str">
        <f t="shared" si="92"/>
        <v>450124200506112728</v>
      </c>
      <c r="C2955" s="89" t="s">
        <v>416</v>
      </c>
      <c r="D2955" s="102" t="s">
        <v>11571</v>
      </c>
      <c r="E2955" s="102" t="s">
        <v>143</v>
      </c>
      <c r="F2955" s="103" t="s">
        <v>20205</v>
      </c>
      <c r="G2955" s="103" t="s">
        <v>21389</v>
      </c>
      <c r="H2955" s="104" t="s">
        <v>11570</v>
      </c>
      <c r="I2955" s="103" t="s">
        <v>30</v>
      </c>
      <c r="J2955" s="103" t="s">
        <v>30</v>
      </c>
      <c r="K2955" s="103" t="s">
        <v>30</v>
      </c>
      <c r="L2955" s="103" t="s">
        <v>30</v>
      </c>
      <c r="M2955" s="103" t="s">
        <v>30</v>
      </c>
      <c r="N2955" s="103" t="s">
        <v>30</v>
      </c>
      <c r="O2955" s="103" t="s">
        <v>27</v>
      </c>
      <c r="P2955" s="103" t="s">
        <v>21315</v>
      </c>
      <c r="Q2955" s="103" t="s">
        <v>11573</v>
      </c>
      <c r="R2955" s="105" t="s">
        <v>11574</v>
      </c>
      <c r="S2955" s="103" t="s">
        <v>21315</v>
      </c>
      <c r="T2955" s="103" t="s">
        <v>20446</v>
      </c>
      <c r="U2955" s="106" t="s">
        <v>22881</v>
      </c>
      <c r="V2955" s="105" t="s">
        <v>22882</v>
      </c>
      <c r="W2955" s="107" t="s">
        <v>416</v>
      </c>
      <c r="X2955" t="s">
        <v>22883</v>
      </c>
      <c r="AA2955">
        <f ca="1" t="shared" si="93"/>
        <v>16</v>
      </c>
    </row>
    <row r="2956" spans="1:27">
      <c r="A2956" s="101">
        <v>4</v>
      </c>
      <c r="B2956" s="89" t="str">
        <f t="shared" si="92"/>
        <v>451229200502052439</v>
      </c>
      <c r="C2956" s="89" t="s">
        <v>416</v>
      </c>
      <c r="D2956" s="102" t="s">
        <v>11576</v>
      </c>
      <c r="E2956" s="102" t="s">
        <v>24</v>
      </c>
      <c r="F2956" s="103" t="s">
        <v>20205</v>
      </c>
      <c r="G2956" s="103" t="s">
        <v>21431</v>
      </c>
      <c r="H2956" s="104" t="s">
        <v>11575</v>
      </c>
      <c r="I2956" s="103" t="s">
        <v>27</v>
      </c>
      <c r="J2956" s="103" t="s">
        <v>30</v>
      </c>
      <c r="K2956" s="103" t="s">
        <v>30</v>
      </c>
      <c r="L2956" s="103" t="s">
        <v>30</v>
      </c>
      <c r="M2956" s="103" t="s">
        <v>30</v>
      </c>
      <c r="N2956" s="103" t="s">
        <v>30</v>
      </c>
      <c r="O2956" s="103" t="s">
        <v>27</v>
      </c>
      <c r="P2956" s="103" t="s">
        <v>8322</v>
      </c>
      <c r="Q2956" s="103" t="s">
        <v>11578</v>
      </c>
      <c r="R2956" s="105">
        <v>18877886199</v>
      </c>
      <c r="S2956" s="103" t="s">
        <v>8322</v>
      </c>
      <c r="T2956" s="103" t="s">
        <v>140</v>
      </c>
      <c r="U2956" s="106" t="s">
        <v>22884</v>
      </c>
      <c r="V2956" s="105" t="s">
        <v>22885</v>
      </c>
      <c r="W2956" s="107" t="s">
        <v>416</v>
      </c>
      <c r="X2956" t="s">
        <v>22886</v>
      </c>
      <c r="AA2956">
        <f ca="1" t="shared" si="93"/>
        <v>16</v>
      </c>
    </row>
    <row r="2957" spans="1:27">
      <c r="A2957" s="101">
        <v>5</v>
      </c>
      <c r="B2957" s="89" t="str">
        <f t="shared" si="92"/>
        <v>450124200401162710</v>
      </c>
      <c r="C2957" s="89" t="s">
        <v>416</v>
      </c>
      <c r="D2957" s="102" t="s">
        <v>11580</v>
      </c>
      <c r="E2957" s="102" t="s">
        <v>24</v>
      </c>
      <c r="F2957" s="103" t="s">
        <v>20205</v>
      </c>
      <c r="G2957" s="103" t="s">
        <v>20232</v>
      </c>
      <c r="H2957" s="104" t="s">
        <v>11579</v>
      </c>
      <c r="I2957" s="103" t="s">
        <v>30</v>
      </c>
      <c r="J2957" s="103" t="s">
        <v>30</v>
      </c>
      <c r="K2957" s="103" t="s">
        <v>27</v>
      </c>
      <c r="L2957" s="103" t="s">
        <v>30</v>
      </c>
      <c r="M2957" s="103" t="s">
        <v>30</v>
      </c>
      <c r="N2957" s="103" t="s">
        <v>30</v>
      </c>
      <c r="O2957" s="103" t="s">
        <v>27</v>
      </c>
      <c r="P2957" s="103" t="s">
        <v>21315</v>
      </c>
      <c r="Q2957" s="103" t="s">
        <v>11582</v>
      </c>
      <c r="R2957" s="105" t="s">
        <v>11583</v>
      </c>
      <c r="S2957" s="103" t="s">
        <v>21315</v>
      </c>
      <c r="T2957" s="103" t="s">
        <v>20446</v>
      </c>
      <c r="U2957" s="106" t="s">
        <v>21667</v>
      </c>
      <c r="V2957" s="105" t="s">
        <v>22887</v>
      </c>
      <c r="W2957" s="107" t="s">
        <v>416</v>
      </c>
      <c r="X2957" t="s">
        <v>22888</v>
      </c>
      <c r="AA2957">
        <f ca="1" t="shared" si="93"/>
        <v>17</v>
      </c>
    </row>
    <row r="2958" spans="1:27">
      <c r="A2958" s="101">
        <v>6</v>
      </c>
      <c r="B2958" s="89" t="str">
        <f t="shared" si="92"/>
        <v>452731200502036025</v>
      </c>
      <c r="C2958" s="89" t="s">
        <v>416</v>
      </c>
      <c r="D2958" s="102" t="s">
        <v>7034</v>
      </c>
      <c r="E2958" s="102" t="s">
        <v>143</v>
      </c>
      <c r="F2958" s="103" t="s">
        <v>20131</v>
      </c>
      <c r="G2958" s="103" t="s">
        <v>21431</v>
      </c>
      <c r="H2958" s="104" t="s">
        <v>11584</v>
      </c>
      <c r="I2958" s="103" t="s">
        <v>30</v>
      </c>
      <c r="J2958" s="103" t="s">
        <v>30</v>
      </c>
      <c r="K2958" s="103" t="s">
        <v>30</v>
      </c>
      <c r="L2958" s="103" t="s">
        <v>30</v>
      </c>
      <c r="M2958" s="103" t="s">
        <v>30</v>
      </c>
      <c r="N2958" s="103" t="s">
        <v>30</v>
      </c>
      <c r="O2958" s="103" t="s">
        <v>30</v>
      </c>
      <c r="P2958" s="103" t="s">
        <v>8322</v>
      </c>
      <c r="Q2958" s="103" t="s">
        <v>11586</v>
      </c>
      <c r="R2958" s="105" t="s">
        <v>11587</v>
      </c>
      <c r="S2958" s="103" t="s">
        <v>8322</v>
      </c>
      <c r="T2958" s="103" t="s">
        <v>63</v>
      </c>
      <c r="U2958" s="106" t="s">
        <v>22283</v>
      </c>
      <c r="V2958" s="105" t="s">
        <v>20766</v>
      </c>
      <c r="W2958" s="107" t="s">
        <v>416</v>
      </c>
      <c r="X2958" t="s">
        <v>22889</v>
      </c>
      <c r="AA2958">
        <f ca="1" t="shared" si="93"/>
        <v>16</v>
      </c>
    </row>
    <row r="2959" spans="1:27">
      <c r="A2959" s="101">
        <v>7</v>
      </c>
      <c r="B2959" s="89" t="str">
        <f t="shared" si="92"/>
        <v>452731200403191812</v>
      </c>
      <c r="C2959" s="89" t="s">
        <v>416</v>
      </c>
      <c r="D2959" s="102" t="s">
        <v>11589</v>
      </c>
      <c r="E2959" s="102" t="s">
        <v>24</v>
      </c>
      <c r="F2959" s="103" t="s">
        <v>20131</v>
      </c>
      <c r="G2959" s="103" t="s">
        <v>20707</v>
      </c>
      <c r="H2959" s="104" t="s">
        <v>11588</v>
      </c>
      <c r="I2959" s="103" t="s">
        <v>30</v>
      </c>
      <c r="J2959" s="103" t="s">
        <v>30</v>
      </c>
      <c r="K2959" s="103" t="s">
        <v>30</v>
      </c>
      <c r="L2959" s="103" t="s">
        <v>30</v>
      </c>
      <c r="M2959" s="103" t="s">
        <v>30</v>
      </c>
      <c r="N2959" s="103" t="s">
        <v>30</v>
      </c>
      <c r="O2959" s="103" t="s">
        <v>27</v>
      </c>
      <c r="P2959" s="103" t="s">
        <v>8322</v>
      </c>
      <c r="Q2959" s="103" t="s">
        <v>11591</v>
      </c>
      <c r="R2959" s="105" t="s">
        <v>11592</v>
      </c>
      <c r="S2959" s="103" t="s">
        <v>8322</v>
      </c>
      <c r="T2959" s="103" t="s">
        <v>115</v>
      </c>
      <c r="U2959" s="106" t="s">
        <v>20402</v>
      </c>
      <c r="V2959" s="105" t="s">
        <v>22890</v>
      </c>
      <c r="W2959" s="107" t="s">
        <v>416</v>
      </c>
      <c r="X2959" t="s">
        <v>22891</v>
      </c>
      <c r="AA2959">
        <f ca="1" t="shared" si="93"/>
        <v>17</v>
      </c>
    </row>
    <row r="2960" spans="1:27">
      <c r="A2960" s="101">
        <v>8</v>
      </c>
      <c r="B2960" s="89" t="str">
        <f t="shared" si="92"/>
        <v>452731200412050915</v>
      </c>
      <c r="C2960" s="89" t="s">
        <v>416</v>
      </c>
      <c r="D2960" s="102" t="s">
        <v>11594</v>
      </c>
      <c r="E2960" s="102" t="s">
        <v>24</v>
      </c>
      <c r="F2960" s="103" t="s">
        <v>20131</v>
      </c>
      <c r="G2960" s="103" t="s">
        <v>20996</v>
      </c>
      <c r="H2960" s="104" t="s">
        <v>11593</v>
      </c>
      <c r="I2960" s="103" t="s">
        <v>30</v>
      </c>
      <c r="J2960" s="103" t="s">
        <v>27</v>
      </c>
      <c r="K2960" s="103" t="s">
        <v>30</v>
      </c>
      <c r="L2960" s="103" t="s">
        <v>30</v>
      </c>
      <c r="M2960" s="103" t="s">
        <v>30</v>
      </c>
      <c r="N2960" s="103" t="s">
        <v>30</v>
      </c>
      <c r="O2960" s="103" t="s">
        <v>27</v>
      </c>
      <c r="P2960" s="103" t="s">
        <v>8322</v>
      </c>
      <c r="Q2960" s="103" t="s">
        <v>11596</v>
      </c>
      <c r="R2960" s="105">
        <v>18077825809</v>
      </c>
      <c r="S2960" s="103" t="s">
        <v>8322</v>
      </c>
      <c r="T2960" s="103" t="s">
        <v>69</v>
      </c>
      <c r="U2960" s="106" t="s">
        <v>22388</v>
      </c>
      <c r="V2960" s="105" t="s">
        <v>22892</v>
      </c>
      <c r="W2960" s="107" t="s">
        <v>416</v>
      </c>
      <c r="X2960" t="s">
        <v>22893</v>
      </c>
      <c r="AA2960">
        <f ca="1" t="shared" si="93"/>
        <v>16</v>
      </c>
    </row>
    <row r="2961" spans="1:27">
      <c r="A2961" s="101">
        <v>9</v>
      </c>
      <c r="B2961" s="89" t="str">
        <f t="shared" si="92"/>
        <v>451229200503021829</v>
      </c>
      <c r="C2961" s="89" t="s">
        <v>416</v>
      </c>
      <c r="D2961" s="102" t="s">
        <v>11598</v>
      </c>
      <c r="E2961" s="102" t="s">
        <v>143</v>
      </c>
      <c r="F2961" s="103" t="s">
        <v>20131</v>
      </c>
      <c r="G2961" s="103" t="s">
        <v>21473</v>
      </c>
      <c r="H2961" s="104" t="s">
        <v>11597</v>
      </c>
      <c r="I2961" s="103" t="s">
        <v>30</v>
      </c>
      <c r="J2961" s="103" t="s">
        <v>30</v>
      </c>
      <c r="K2961" s="103" t="s">
        <v>30</v>
      </c>
      <c r="L2961" s="103" t="s">
        <v>30</v>
      </c>
      <c r="M2961" s="103" t="s">
        <v>30</v>
      </c>
      <c r="N2961" s="103" t="s">
        <v>30</v>
      </c>
      <c r="O2961" s="103" t="s">
        <v>27</v>
      </c>
      <c r="P2961" s="103" t="s">
        <v>8322</v>
      </c>
      <c r="Q2961" s="103" t="s">
        <v>11600</v>
      </c>
      <c r="R2961" s="105">
        <v>19127010376</v>
      </c>
      <c r="S2961" s="103" t="s">
        <v>8322</v>
      </c>
      <c r="T2961" s="103" t="s">
        <v>115</v>
      </c>
      <c r="U2961" s="106" t="s">
        <v>22320</v>
      </c>
      <c r="V2961" s="105" t="s">
        <v>22894</v>
      </c>
      <c r="W2961" s="107" t="s">
        <v>416</v>
      </c>
      <c r="X2961" t="s">
        <v>22895</v>
      </c>
      <c r="AA2961">
        <f ca="1" t="shared" si="93"/>
        <v>16</v>
      </c>
    </row>
    <row r="2962" spans="1:27">
      <c r="A2962" s="101">
        <v>10</v>
      </c>
      <c r="B2962" s="89" t="str">
        <f t="shared" si="92"/>
        <v>451229200503023912</v>
      </c>
      <c r="C2962" s="89" t="s">
        <v>416</v>
      </c>
      <c r="D2962" s="102" t="s">
        <v>4782</v>
      </c>
      <c r="E2962" s="102" t="s">
        <v>24</v>
      </c>
      <c r="F2962" s="103" t="s">
        <v>20131</v>
      </c>
      <c r="G2962" s="103" t="s">
        <v>21473</v>
      </c>
      <c r="H2962" s="104" t="s">
        <v>11601</v>
      </c>
      <c r="I2962" s="103" t="s">
        <v>30</v>
      </c>
      <c r="J2962" s="103" t="s">
        <v>30</v>
      </c>
      <c r="K2962" s="103" t="s">
        <v>27</v>
      </c>
      <c r="L2962" s="103" t="s">
        <v>30</v>
      </c>
      <c r="M2962" s="103" t="s">
        <v>27</v>
      </c>
      <c r="N2962" s="103" t="s">
        <v>30</v>
      </c>
      <c r="O2962" s="103" t="s">
        <v>27</v>
      </c>
      <c r="P2962" s="103" t="s">
        <v>8322</v>
      </c>
      <c r="Q2962" s="103" t="s">
        <v>7568</v>
      </c>
      <c r="R2962" s="105">
        <v>13085889366</v>
      </c>
      <c r="S2962" s="103" t="s">
        <v>8322</v>
      </c>
      <c r="T2962" s="103" t="s">
        <v>128</v>
      </c>
      <c r="U2962" s="106" t="s">
        <v>22857</v>
      </c>
      <c r="V2962" s="105" t="s">
        <v>22896</v>
      </c>
      <c r="W2962" s="107" t="s">
        <v>416</v>
      </c>
      <c r="X2962" t="s">
        <v>22897</v>
      </c>
      <c r="AA2962">
        <f ca="1" t="shared" si="93"/>
        <v>16</v>
      </c>
    </row>
    <row r="2963" spans="1:27">
      <c r="A2963" s="101">
        <v>11</v>
      </c>
      <c r="B2963" s="89" t="str">
        <f t="shared" si="92"/>
        <v>451227200509251593</v>
      </c>
      <c r="C2963" s="89" t="s">
        <v>416</v>
      </c>
      <c r="D2963" s="102" t="s">
        <v>11603</v>
      </c>
      <c r="E2963" s="102" t="s">
        <v>24</v>
      </c>
      <c r="F2963" s="103" t="s">
        <v>20131</v>
      </c>
      <c r="G2963" s="103" t="s">
        <v>21283</v>
      </c>
      <c r="H2963" s="104" t="s">
        <v>11602</v>
      </c>
      <c r="I2963" s="103" t="s">
        <v>27</v>
      </c>
      <c r="J2963" s="103" t="s">
        <v>30</v>
      </c>
      <c r="K2963" s="103" t="s">
        <v>27</v>
      </c>
      <c r="L2963" s="103" t="s">
        <v>30</v>
      </c>
      <c r="M2963" s="103" t="s">
        <v>30</v>
      </c>
      <c r="N2963" s="103" t="s">
        <v>30</v>
      </c>
      <c r="O2963" s="103" t="s">
        <v>27</v>
      </c>
      <c r="P2963" s="103" t="s">
        <v>22898</v>
      </c>
      <c r="Q2963" s="103" t="s">
        <v>11605</v>
      </c>
      <c r="R2963" s="105" t="s">
        <v>11606</v>
      </c>
      <c r="S2963" s="103" t="s">
        <v>22898</v>
      </c>
      <c r="T2963" s="103" t="s">
        <v>22899</v>
      </c>
      <c r="U2963" s="106" t="s">
        <v>22900</v>
      </c>
      <c r="V2963" s="105" t="s">
        <v>22901</v>
      </c>
      <c r="W2963" s="107" t="s">
        <v>416</v>
      </c>
      <c r="X2963" t="s">
        <v>22902</v>
      </c>
      <c r="AA2963">
        <f ca="1" t="shared" si="93"/>
        <v>15</v>
      </c>
    </row>
    <row r="2964" spans="1:27">
      <c r="A2964" s="101">
        <v>12</v>
      </c>
      <c r="B2964" s="89" t="str">
        <f t="shared" si="92"/>
        <v>451229200410153910</v>
      </c>
      <c r="C2964" s="89" t="s">
        <v>416</v>
      </c>
      <c r="D2964" s="102" t="s">
        <v>11609</v>
      </c>
      <c r="E2964" s="102" t="s">
        <v>24</v>
      </c>
      <c r="F2964" s="103" t="s">
        <v>20131</v>
      </c>
      <c r="G2964" s="103" t="s">
        <v>20412</v>
      </c>
      <c r="H2964" s="104" t="s">
        <v>11608</v>
      </c>
      <c r="I2964" s="103" t="s">
        <v>27</v>
      </c>
      <c r="J2964" s="103" t="s">
        <v>30</v>
      </c>
      <c r="K2964" s="103" t="s">
        <v>30</v>
      </c>
      <c r="L2964" s="103" t="s">
        <v>30</v>
      </c>
      <c r="M2964" s="103" t="s">
        <v>30</v>
      </c>
      <c r="N2964" s="103" t="s">
        <v>30</v>
      </c>
      <c r="O2964" s="103" t="s">
        <v>27</v>
      </c>
      <c r="P2964" s="103" t="s">
        <v>8322</v>
      </c>
      <c r="Q2964" s="103" t="s">
        <v>11611</v>
      </c>
      <c r="R2964" s="105">
        <v>13481891312</v>
      </c>
      <c r="S2964" s="103" t="s">
        <v>8322</v>
      </c>
      <c r="T2964" s="103" t="s">
        <v>128</v>
      </c>
      <c r="U2964" s="106" t="s">
        <v>22857</v>
      </c>
      <c r="V2964" s="105" t="s">
        <v>22903</v>
      </c>
      <c r="W2964" s="107" t="s">
        <v>416</v>
      </c>
      <c r="X2964" t="s">
        <v>22904</v>
      </c>
      <c r="AA2964">
        <f ca="1" t="shared" si="93"/>
        <v>16</v>
      </c>
    </row>
    <row r="2965" spans="1:27">
      <c r="A2965" s="101">
        <v>13</v>
      </c>
      <c r="B2965" s="89" t="str">
        <f t="shared" si="92"/>
        <v>452731200406151816</v>
      </c>
      <c r="C2965" s="89" t="s">
        <v>416</v>
      </c>
      <c r="D2965" s="102" t="s">
        <v>11613</v>
      </c>
      <c r="E2965" s="102" t="s">
        <v>24</v>
      </c>
      <c r="F2965" s="103" t="s">
        <v>20131</v>
      </c>
      <c r="G2965" s="103" t="s">
        <v>21826</v>
      </c>
      <c r="H2965" s="104" t="s">
        <v>11612</v>
      </c>
      <c r="I2965" s="103" t="s">
        <v>30</v>
      </c>
      <c r="J2965" s="103" t="s">
        <v>27</v>
      </c>
      <c r="K2965" s="103" t="s">
        <v>30</v>
      </c>
      <c r="L2965" s="103" t="s">
        <v>30</v>
      </c>
      <c r="M2965" s="103" t="s">
        <v>30</v>
      </c>
      <c r="N2965" s="103" t="s">
        <v>30</v>
      </c>
      <c r="O2965" s="103" t="s">
        <v>27</v>
      </c>
      <c r="P2965" s="103" t="s">
        <v>8322</v>
      </c>
      <c r="Q2965" s="103" t="s">
        <v>11614</v>
      </c>
      <c r="R2965" s="105">
        <v>13737982648</v>
      </c>
      <c r="S2965" s="103" t="s">
        <v>8322</v>
      </c>
      <c r="T2965" s="103" t="s">
        <v>115</v>
      </c>
      <c r="U2965" s="106" t="s">
        <v>22320</v>
      </c>
      <c r="V2965" s="105" t="s">
        <v>22905</v>
      </c>
      <c r="W2965" s="107" t="s">
        <v>416</v>
      </c>
      <c r="X2965" t="s">
        <v>22906</v>
      </c>
      <c r="AA2965">
        <f ca="1" t="shared" si="93"/>
        <v>17</v>
      </c>
    </row>
    <row r="2966" spans="1:27">
      <c r="A2966" s="101">
        <v>14</v>
      </c>
      <c r="B2966" s="89" t="str">
        <f t="shared" si="92"/>
        <v>452731200409130914</v>
      </c>
      <c r="C2966" s="89" t="s">
        <v>416</v>
      </c>
      <c r="D2966" s="102" t="s">
        <v>11616</v>
      </c>
      <c r="E2966" s="102" t="s">
        <v>24</v>
      </c>
      <c r="F2966" s="103" t="s">
        <v>20131</v>
      </c>
      <c r="G2966" s="103" t="s">
        <v>20351</v>
      </c>
      <c r="H2966" s="104" t="s">
        <v>11615</v>
      </c>
      <c r="I2966" s="103" t="s">
        <v>30</v>
      </c>
      <c r="J2966" s="103" t="s">
        <v>30</v>
      </c>
      <c r="K2966" s="103" t="s">
        <v>27</v>
      </c>
      <c r="L2966" s="103" t="s">
        <v>30</v>
      </c>
      <c r="M2966" s="103" t="s">
        <v>30</v>
      </c>
      <c r="N2966" s="103" t="s">
        <v>30</v>
      </c>
      <c r="O2966" s="103" t="s">
        <v>27</v>
      </c>
      <c r="P2966" s="103" t="s">
        <v>8322</v>
      </c>
      <c r="Q2966" s="103" t="s">
        <v>11617</v>
      </c>
      <c r="R2966" s="105">
        <v>15977839834</v>
      </c>
      <c r="S2966" s="103" t="s">
        <v>8322</v>
      </c>
      <c r="T2966" s="103" t="s">
        <v>69</v>
      </c>
      <c r="U2966" s="106" t="s">
        <v>22388</v>
      </c>
      <c r="V2966" s="105" t="s">
        <v>22389</v>
      </c>
      <c r="W2966" s="107" t="s">
        <v>416</v>
      </c>
      <c r="X2966" t="s">
        <v>22390</v>
      </c>
      <c r="AA2966">
        <f ca="1" t="shared" si="93"/>
        <v>16</v>
      </c>
    </row>
    <row r="2967" spans="1:27">
      <c r="A2967" s="101">
        <v>15</v>
      </c>
      <c r="B2967" s="89" t="str">
        <f t="shared" si="92"/>
        <v>452731200402182711</v>
      </c>
      <c r="C2967" s="89" t="s">
        <v>416</v>
      </c>
      <c r="D2967" s="102" t="s">
        <v>11619</v>
      </c>
      <c r="E2967" s="102" t="s">
        <v>24</v>
      </c>
      <c r="F2967" s="103" t="s">
        <v>20131</v>
      </c>
      <c r="G2967" s="103" t="s">
        <v>20742</v>
      </c>
      <c r="H2967" s="104" t="s">
        <v>11618</v>
      </c>
      <c r="I2967" s="103" t="s">
        <v>27</v>
      </c>
      <c r="J2967" s="103" t="s">
        <v>30</v>
      </c>
      <c r="K2967" s="103" t="s">
        <v>30</v>
      </c>
      <c r="L2967" s="103" t="s">
        <v>30</v>
      </c>
      <c r="M2967" s="103" t="s">
        <v>30</v>
      </c>
      <c r="N2967" s="103" t="s">
        <v>30</v>
      </c>
      <c r="O2967" s="103" t="s">
        <v>27</v>
      </c>
      <c r="P2967" s="103" t="s">
        <v>8322</v>
      </c>
      <c r="Q2967" s="103" t="s">
        <v>11621</v>
      </c>
      <c r="R2967" s="105">
        <v>15277891011</v>
      </c>
      <c r="S2967" s="103" t="s">
        <v>8322</v>
      </c>
      <c r="T2967" s="103" t="s">
        <v>146</v>
      </c>
      <c r="U2967" s="106" t="s">
        <v>22384</v>
      </c>
      <c r="V2967" s="105" t="s">
        <v>22907</v>
      </c>
      <c r="W2967" s="107" t="s">
        <v>416</v>
      </c>
      <c r="X2967" t="s">
        <v>22908</v>
      </c>
      <c r="AA2967">
        <f ca="1" t="shared" si="93"/>
        <v>17</v>
      </c>
    </row>
    <row r="2968" spans="1:27">
      <c r="A2968" s="101">
        <v>16</v>
      </c>
      <c r="B2968" s="89" t="str">
        <f t="shared" si="92"/>
        <v>45273120040511663X</v>
      </c>
      <c r="C2968" s="89" t="s">
        <v>416</v>
      </c>
      <c r="D2968" s="102" t="s">
        <v>11624</v>
      </c>
      <c r="E2968" s="102" t="s">
        <v>24</v>
      </c>
      <c r="F2968" s="103" t="s">
        <v>20131</v>
      </c>
      <c r="G2968" s="103" t="s">
        <v>20608</v>
      </c>
      <c r="H2968" s="104" t="s">
        <v>11623</v>
      </c>
      <c r="I2968" s="103" t="s">
        <v>30</v>
      </c>
      <c r="J2968" s="103" t="s">
        <v>30</v>
      </c>
      <c r="K2968" s="103" t="s">
        <v>30</v>
      </c>
      <c r="L2968" s="103" t="s">
        <v>30</v>
      </c>
      <c r="M2968" s="103" t="s">
        <v>30</v>
      </c>
      <c r="N2968" s="103" t="s">
        <v>30</v>
      </c>
      <c r="O2968" s="103" t="s">
        <v>27</v>
      </c>
      <c r="P2968" s="103" t="s">
        <v>8322</v>
      </c>
      <c r="Q2968" s="103" t="s">
        <v>11626</v>
      </c>
      <c r="R2968" s="105" t="s">
        <v>11627</v>
      </c>
      <c r="S2968" s="103" t="s">
        <v>8322</v>
      </c>
      <c r="T2968" s="103" t="s">
        <v>99</v>
      </c>
      <c r="U2968" s="106" t="s">
        <v>20884</v>
      </c>
      <c r="V2968" s="105" t="s">
        <v>22909</v>
      </c>
      <c r="W2968" s="107" t="s">
        <v>416</v>
      </c>
      <c r="X2968" t="s">
        <v>22910</v>
      </c>
      <c r="AA2968">
        <f ca="1" t="shared" si="93"/>
        <v>17</v>
      </c>
    </row>
    <row r="2969" spans="1:27">
      <c r="A2969" s="101">
        <v>17</v>
      </c>
      <c r="B2969" s="89" t="str">
        <f t="shared" si="92"/>
        <v>452731200404261819</v>
      </c>
      <c r="C2969" s="89" t="s">
        <v>416</v>
      </c>
      <c r="D2969" s="102" t="s">
        <v>11629</v>
      </c>
      <c r="E2969" s="102" t="s">
        <v>24</v>
      </c>
      <c r="F2969" s="103" t="s">
        <v>20131</v>
      </c>
      <c r="G2969" s="103" t="s">
        <v>20255</v>
      </c>
      <c r="H2969" s="104" t="s">
        <v>11628</v>
      </c>
      <c r="I2969" s="103" t="s">
        <v>30</v>
      </c>
      <c r="J2969" s="103" t="s">
        <v>30</v>
      </c>
      <c r="K2969" s="103" t="s">
        <v>30</v>
      </c>
      <c r="L2969" s="103" t="s">
        <v>30</v>
      </c>
      <c r="M2969" s="103" t="s">
        <v>30</v>
      </c>
      <c r="N2969" s="103" t="s">
        <v>30</v>
      </c>
      <c r="O2969" s="103" t="s">
        <v>27</v>
      </c>
      <c r="P2969" s="103" t="s">
        <v>8322</v>
      </c>
      <c r="Q2969" s="103" t="s">
        <v>11631</v>
      </c>
      <c r="R2969" s="105">
        <v>15777849568</v>
      </c>
      <c r="S2969" s="103" t="s">
        <v>8322</v>
      </c>
      <c r="T2969" s="103" t="s">
        <v>115</v>
      </c>
      <c r="U2969" s="106" t="s">
        <v>22911</v>
      </c>
      <c r="V2969" s="105" t="s">
        <v>22912</v>
      </c>
      <c r="W2969" s="107" t="s">
        <v>416</v>
      </c>
      <c r="X2969" t="s">
        <v>22913</v>
      </c>
      <c r="AA2969">
        <f ca="1" t="shared" si="93"/>
        <v>17</v>
      </c>
    </row>
    <row r="2970" spans="1:27">
      <c r="A2970" s="101">
        <v>18</v>
      </c>
      <c r="B2970" s="89" t="str">
        <f t="shared" si="92"/>
        <v>451229200403231220</v>
      </c>
      <c r="C2970" s="89" t="s">
        <v>416</v>
      </c>
      <c r="D2970" s="102" t="s">
        <v>11633</v>
      </c>
      <c r="E2970" s="102" t="s">
        <v>143</v>
      </c>
      <c r="F2970" s="103" t="s">
        <v>20131</v>
      </c>
      <c r="G2970" s="103" t="s">
        <v>20707</v>
      </c>
      <c r="H2970" s="104" t="s">
        <v>11632</v>
      </c>
      <c r="I2970" s="103" t="s">
        <v>30</v>
      </c>
      <c r="J2970" s="103" t="s">
        <v>30</v>
      </c>
      <c r="K2970" s="103" t="s">
        <v>30</v>
      </c>
      <c r="L2970" s="103" t="s">
        <v>30</v>
      </c>
      <c r="M2970" s="103" t="s">
        <v>30</v>
      </c>
      <c r="N2970" s="103" t="s">
        <v>30</v>
      </c>
      <c r="O2970" s="103" t="s">
        <v>27</v>
      </c>
      <c r="P2970" s="103" t="s">
        <v>8322</v>
      </c>
      <c r="Q2970" s="103" t="s">
        <v>11635</v>
      </c>
      <c r="R2970" s="105">
        <v>13788283916</v>
      </c>
      <c r="S2970" s="103" t="s">
        <v>8322</v>
      </c>
      <c r="T2970" s="103" t="s">
        <v>76</v>
      </c>
      <c r="U2970" s="106" t="s">
        <v>22570</v>
      </c>
      <c r="V2970" s="105" t="s">
        <v>22914</v>
      </c>
      <c r="W2970" s="107" t="s">
        <v>416</v>
      </c>
      <c r="X2970" t="s">
        <v>22915</v>
      </c>
      <c r="AA2970">
        <f ca="1" t="shared" si="93"/>
        <v>17</v>
      </c>
    </row>
    <row r="2971" spans="1:27">
      <c r="A2971" s="101">
        <v>19</v>
      </c>
      <c r="B2971" s="89" t="str">
        <f t="shared" si="92"/>
        <v>451229200405252113</v>
      </c>
      <c r="C2971" s="89" t="s">
        <v>416</v>
      </c>
      <c r="D2971" s="102" t="s">
        <v>11638</v>
      </c>
      <c r="E2971" s="102" t="s">
        <v>24</v>
      </c>
      <c r="F2971" s="103" t="s">
        <v>20178</v>
      </c>
      <c r="G2971" s="103" t="s">
        <v>20608</v>
      </c>
      <c r="H2971" s="104" t="s">
        <v>11637</v>
      </c>
      <c r="I2971" s="103" t="s">
        <v>30</v>
      </c>
      <c r="J2971" s="103" t="s">
        <v>30</v>
      </c>
      <c r="K2971" s="103" t="s">
        <v>30</v>
      </c>
      <c r="L2971" s="103" t="s">
        <v>30</v>
      </c>
      <c r="M2971" s="103" t="s">
        <v>30</v>
      </c>
      <c r="N2971" s="103" t="s">
        <v>30</v>
      </c>
      <c r="O2971" s="103" t="s">
        <v>27</v>
      </c>
      <c r="P2971" s="103" t="s">
        <v>8322</v>
      </c>
      <c r="Q2971" s="103" t="s">
        <v>11640</v>
      </c>
      <c r="R2971" s="105" t="s">
        <v>11641</v>
      </c>
      <c r="S2971" s="103" t="s">
        <v>8322</v>
      </c>
      <c r="T2971" s="103" t="s">
        <v>20240</v>
      </c>
      <c r="U2971" s="106" t="s">
        <v>22916</v>
      </c>
      <c r="V2971" s="105" t="s">
        <v>22917</v>
      </c>
      <c r="W2971" s="107" t="s">
        <v>416</v>
      </c>
      <c r="X2971" t="s">
        <v>22918</v>
      </c>
      <c r="AA2971">
        <f ca="1" t="shared" si="93"/>
        <v>17</v>
      </c>
    </row>
    <row r="2972" spans="1:27">
      <c r="A2972" s="101">
        <v>20</v>
      </c>
      <c r="B2972" s="89" t="str">
        <f t="shared" si="92"/>
        <v>451229200601094511</v>
      </c>
      <c r="C2972" s="89" t="s">
        <v>416</v>
      </c>
      <c r="D2972" s="102" t="s">
        <v>11643</v>
      </c>
      <c r="E2972" s="102" t="s">
        <v>24</v>
      </c>
      <c r="F2972" s="103" t="s">
        <v>20178</v>
      </c>
      <c r="G2972" s="103" t="s">
        <v>21904</v>
      </c>
      <c r="H2972" s="104" t="s">
        <v>11642</v>
      </c>
      <c r="I2972" s="103" t="s">
        <v>30</v>
      </c>
      <c r="J2972" s="103" t="s">
        <v>30</v>
      </c>
      <c r="K2972" s="103" t="s">
        <v>30</v>
      </c>
      <c r="L2972" s="103" t="s">
        <v>30</v>
      </c>
      <c r="M2972" s="103" t="s">
        <v>30</v>
      </c>
      <c r="N2972" s="103" t="s">
        <v>30</v>
      </c>
      <c r="O2972" s="103" t="s">
        <v>30</v>
      </c>
      <c r="P2972" s="103" t="s">
        <v>8322</v>
      </c>
      <c r="Q2972" s="103" t="s">
        <v>11645</v>
      </c>
      <c r="R2972" s="105">
        <v>13924574588</v>
      </c>
      <c r="S2972" s="103" t="s">
        <v>8322</v>
      </c>
      <c r="T2972" s="103" t="s">
        <v>63</v>
      </c>
      <c r="U2972" s="106" t="s">
        <v>20766</v>
      </c>
      <c r="V2972" s="105" t="s">
        <v>22785</v>
      </c>
      <c r="W2972" s="107" t="s">
        <v>416</v>
      </c>
      <c r="X2972" t="s">
        <v>22919</v>
      </c>
      <c r="AA2972">
        <f ca="1" t="shared" si="93"/>
        <v>15</v>
      </c>
    </row>
    <row r="2973" spans="1:27">
      <c r="A2973" s="101">
        <v>21</v>
      </c>
      <c r="B2973" s="89" t="str">
        <f t="shared" si="92"/>
        <v>451229200410152440</v>
      </c>
      <c r="C2973" s="89" t="s">
        <v>416</v>
      </c>
      <c r="D2973" s="102" t="s">
        <v>11647</v>
      </c>
      <c r="E2973" s="102" t="s">
        <v>143</v>
      </c>
      <c r="F2973" s="103" t="s">
        <v>20178</v>
      </c>
      <c r="G2973" s="103" t="s">
        <v>20412</v>
      </c>
      <c r="H2973" s="104" t="s">
        <v>11646</v>
      </c>
      <c r="I2973" s="103" t="s">
        <v>30</v>
      </c>
      <c r="J2973" s="103" t="s">
        <v>30</v>
      </c>
      <c r="K2973" s="103" t="s">
        <v>30</v>
      </c>
      <c r="L2973" s="103" t="s">
        <v>30</v>
      </c>
      <c r="M2973" s="103" t="s">
        <v>30</v>
      </c>
      <c r="N2973" s="103" t="s">
        <v>30</v>
      </c>
      <c r="O2973" s="103" t="s">
        <v>27</v>
      </c>
      <c r="P2973" s="103" t="s">
        <v>8322</v>
      </c>
      <c r="Q2973" s="103" t="s">
        <v>4905</v>
      </c>
      <c r="R2973" s="105" t="s">
        <v>11649</v>
      </c>
      <c r="S2973" s="103" t="s">
        <v>8322</v>
      </c>
      <c r="T2973" s="103" t="s">
        <v>140</v>
      </c>
      <c r="U2973" s="106" t="s">
        <v>22540</v>
      </c>
      <c r="V2973" s="105" t="s">
        <v>22920</v>
      </c>
      <c r="W2973" s="107" t="s">
        <v>416</v>
      </c>
      <c r="X2973" t="s">
        <v>22921</v>
      </c>
      <c r="AA2973">
        <f ca="1" t="shared" si="93"/>
        <v>16</v>
      </c>
    </row>
    <row r="2974" spans="1:27">
      <c r="A2974" s="101">
        <v>22</v>
      </c>
      <c r="B2974" s="89" t="str">
        <f t="shared" si="92"/>
        <v>451229200702222121</v>
      </c>
      <c r="C2974" s="89" t="s">
        <v>416</v>
      </c>
      <c r="D2974" s="102" t="s">
        <v>11651</v>
      </c>
      <c r="E2974" s="102" t="s">
        <v>143</v>
      </c>
      <c r="F2974" s="103" t="s">
        <v>20178</v>
      </c>
      <c r="G2974" s="103" t="s">
        <v>22240</v>
      </c>
      <c r="H2974" s="104" t="s">
        <v>11650</v>
      </c>
      <c r="I2974" s="103" t="s">
        <v>27</v>
      </c>
      <c r="J2974" s="103" t="s">
        <v>30</v>
      </c>
      <c r="K2974" s="103" t="s">
        <v>27</v>
      </c>
      <c r="L2974" s="103" t="s">
        <v>30</v>
      </c>
      <c r="M2974" s="103" t="s">
        <v>30</v>
      </c>
      <c r="N2974" s="103" t="s">
        <v>30</v>
      </c>
      <c r="O2974" s="103" t="s">
        <v>27</v>
      </c>
      <c r="P2974" s="103" t="s">
        <v>8322</v>
      </c>
      <c r="Q2974" s="103" t="s">
        <v>11653</v>
      </c>
      <c r="R2974" s="105">
        <v>19177885619</v>
      </c>
      <c r="S2974" s="103" t="s">
        <v>8322</v>
      </c>
      <c r="T2974" s="103" t="s">
        <v>20240</v>
      </c>
      <c r="U2974" s="106" t="s">
        <v>20506</v>
      </c>
      <c r="V2974" s="105" t="s">
        <v>22922</v>
      </c>
      <c r="W2974" s="107" t="s">
        <v>416</v>
      </c>
      <c r="X2974" t="s">
        <v>22923</v>
      </c>
      <c r="AA2974">
        <f ca="1" t="shared" si="93"/>
        <v>14</v>
      </c>
    </row>
    <row r="2975" spans="1:27">
      <c r="A2975" s="101">
        <v>23</v>
      </c>
      <c r="B2975" s="89" t="str">
        <f t="shared" si="92"/>
        <v>451229200505083927</v>
      </c>
      <c r="C2975" s="89" t="s">
        <v>416</v>
      </c>
      <c r="D2975" s="102" t="s">
        <v>11655</v>
      </c>
      <c r="E2975" s="102" t="s">
        <v>143</v>
      </c>
      <c r="F2975" s="103" t="s">
        <v>20205</v>
      </c>
      <c r="G2975" s="103" t="s">
        <v>20371</v>
      </c>
      <c r="H2975" s="104" t="s">
        <v>11654</v>
      </c>
      <c r="I2975" s="103" t="s">
        <v>27</v>
      </c>
      <c r="J2975" s="103" t="s">
        <v>27</v>
      </c>
      <c r="K2975" s="103" t="s">
        <v>30</v>
      </c>
      <c r="L2975" s="103" t="s">
        <v>30</v>
      </c>
      <c r="M2975" s="103" t="s">
        <v>30</v>
      </c>
      <c r="N2975" s="103" t="s">
        <v>30</v>
      </c>
      <c r="O2975" s="103" t="s">
        <v>27</v>
      </c>
      <c r="P2975" s="103" t="s">
        <v>8322</v>
      </c>
      <c r="Q2975" s="103" t="s">
        <v>11657</v>
      </c>
      <c r="R2975" s="105" t="s">
        <v>11658</v>
      </c>
      <c r="S2975" s="103" t="s">
        <v>8322</v>
      </c>
      <c r="T2975" s="103" t="s">
        <v>128</v>
      </c>
      <c r="U2975" s="106" t="s">
        <v>20372</v>
      </c>
      <c r="V2975" s="105" t="s">
        <v>22924</v>
      </c>
      <c r="W2975" s="107" t="s">
        <v>416</v>
      </c>
      <c r="X2975" t="s">
        <v>22925</v>
      </c>
      <c r="AA2975">
        <f ca="1" t="shared" si="93"/>
        <v>16</v>
      </c>
    </row>
    <row r="2976" spans="1:27">
      <c r="A2976" s="101">
        <v>24</v>
      </c>
      <c r="B2976" s="89" t="str">
        <f t="shared" si="92"/>
        <v>451229200503143914</v>
      </c>
      <c r="C2976" s="89" t="s">
        <v>416</v>
      </c>
      <c r="D2976" s="102" t="s">
        <v>11660</v>
      </c>
      <c r="E2976" s="102" t="s">
        <v>24</v>
      </c>
      <c r="F2976" s="103" t="s">
        <v>20131</v>
      </c>
      <c r="G2976" s="103" t="s">
        <v>21473</v>
      </c>
      <c r="H2976" s="104" t="s">
        <v>11659</v>
      </c>
      <c r="I2976" s="103" t="s">
        <v>30</v>
      </c>
      <c r="J2976" s="103" t="s">
        <v>30</v>
      </c>
      <c r="K2976" s="103" t="s">
        <v>30</v>
      </c>
      <c r="L2976" s="103" t="s">
        <v>30</v>
      </c>
      <c r="M2976" s="103" t="s">
        <v>27</v>
      </c>
      <c r="N2976" s="103" t="s">
        <v>30</v>
      </c>
      <c r="O2976" s="103" t="s">
        <v>27</v>
      </c>
      <c r="P2976" s="103" t="s">
        <v>8322</v>
      </c>
      <c r="Q2976" s="103" t="s">
        <v>11662</v>
      </c>
      <c r="R2976" s="105" t="s">
        <v>11663</v>
      </c>
      <c r="S2976" s="103" t="s">
        <v>8322</v>
      </c>
      <c r="T2976" s="103" t="s">
        <v>76</v>
      </c>
      <c r="U2976" s="106" t="s">
        <v>22926</v>
      </c>
      <c r="V2976" s="105" t="s">
        <v>22927</v>
      </c>
      <c r="W2976" s="107" t="s">
        <v>416</v>
      </c>
      <c r="X2976" t="s">
        <v>22928</v>
      </c>
      <c r="AA2976">
        <f ca="1" t="shared" si="93"/>
        <v>16</v>
      </c>
    </row>
    <row r="2977" spans="1:27">
      <c r="A2977" s="101">
        <v>25</v>
      </c>
      <c r="B2977" s="89" t="str">
        <f t="shared" si="92"/>
        <v>45122920040829452X</v>
      </c>
      <c r="C2977" s="89" t="s">
        <v>416</v>
      </c>
      <c r="D2977" s="102" t="s">
        <v>11665</v>
      </c>
      <c r="E2977" s="102" t="s">
        <v>143</v>
      </c>
      <c r="F2977" s="103" t="s">
        <v>20178</v>
      </c>
      <c r="G2977" s="103" t="s">
        <v>20757</v>
      </c>
      <c r="H2977" s="104" t="s">
        <v>11664</v>
      </c>
      <c r="I2977" s="103" t="s">
        <v>30</v>
      </c>
      <c r="J2977" s="103" t="s">
        <v>30</v>
      </c>
      <c r="K2977" s="103" t="s">
        <v>30</v>
      </c>
      <c r="L2977" s="103" t="s">
        <v>30</v>
      </c>
      <c r="M2977" s="103" t="s">
        <v>30</v>
      </c>
      <c r="N2977" s="103" t="s">
        <v>30</v>
      </c>
      <c r="O2977" s="103" t="s">
        <v>27</v>
      </c>
      <c r="P2977" s="103" t="s">
        <v>8322</v>
      </c>
      <c r="Q2977" s="103" t="s">
        <v>11666</v>
      </c>
      <c r="R2977" s="105" t="s">
        <v>11667</v>
      </c>
      <c r="S2977" s="103" t="s">
        <v>8322</v>
      </c>
      <c r="T2977" s="103" t="s">
        <v>110</v>
      </c>
      <c r="U2977" s="106" t="s">
        <v>20413</v>
      </c>
      <c r="V2977" s="105" t="s">
        <v>20414</v>
      </c>
      <c r="W2977" s="107" t="s">
        <v>416</v>
      </c>
      <c r="X2977" t="s">
        <v>22929</v>
      </c>
      <c r="AA2977">
        <f ca="1" t="shared" si="93"/>
        <v>16</v>
      </c>
    </row>
    <row r="2978" spans="1:27">
      <c r="A2978" s="101">
        <v>26</v>
      </c>
      <c r="B2978" s="89" t="str">
        <f t="shared" si="92"/>
        <v>451229200407095756</v>
      </c>
      <c r="C2978" s="89" t="s">
        <v>416</v>
      </c>
      <c r="D2978" s="102" t="s">
        <v>11669</v>
      </c>
      <c r="E2978" s="102" t="s">
        <v>24</v>
      </c>
      <c r="F2978" s="103" t="s">
        <v>20178</v>
      </c>
      <c r="G2978" s="103" t="s">
        <v>20271</v>
      </c>
      <c r="H2978" s="104" t="s">
        <v>11668</v>
      </c>
      <c r="I2978" s="103" t="s">
        <v>30</v>
      </c>
      <c r="J2978" s="103" t="s">
        <v>30</v>
      </c>
      <c r="K2978" s="103" t="s">
        <v>30</v>
      </c>
      <c r="L2978" s="103" t="s">
        <v>30</v>
      </c>
      <c r="M2978" s="103" t="s">
        <v>30</v>
      </c>
      <c r="N2978" s="103" t="s">
        <v>30</v>
      </c>
      <c r="O2978" s="103" t="s">
        <v>27</v>
      </c>
      <c r="P2978" s="103" t="s">
        <v>8322</v>
      </c>
      <c r="Q2978" s="103" t="s">
        <v>321</v>
      </c>
      <c r="R2978" s="105">
        <v>15078612896</v>
      </c>
      <c r="S2978" s="103" t="s">
        <v>8322</v>
      </c>
      <c r="T2978" s="103" t="s">
        <v>63</v>
      </c>
      <c r="U2978" s="106" t="s">
        <v>22386</v>
      </c>
      <c r="V2978" s="105" t="s">
        <v>21204</v>
      </c>
      <c r="W2978" s="107" t="s">
        <v>416</v>
      </c>
      <c r="X2978" t="s">
        <v>22930</v>
      </c>
      <c r="AA2978">
        <f ca="1" t="shared" si="93"/>
        <v>17</v>
      </c>
    </row>
    <row r="2979" spans="1:27">
      <c r="A2979" s="101">
        <v>27</v>
      </c>
      <c r="B2979" s="89" t="str">
        <f t="shared" si="92"/>
        <v>452731200312146629</v>
      </c>
      <c r="C2979" s="89" t="s">
        <v>416</v>
      </c>
      <c r="D2979" s="102" t="s">
        <v>11671</v>
      </c>
      <c r="E2979" s="102" t="s">
        <v>143</v>
      </c>
      <c r="F2979" s="103" t="s">
        <v>20131</v>
      </c>
      <c r="G2979" s="103" t="s">
        <v>20433</v>
      </c>
      <c r="H2979" s="104" t="s">
        <v>11670</v>
      </c>
      <c r="I2979" s="103" t="s">
        <v>30</v>
      </c>
      <c r="J2979" s="103" t="s">
        <v>30</v>
      </c>
      <c r="K2979" s="103" t="s">
        <v>30</v>
      </c>
      <c r="L2979" s="103" t="s">
        <v>30</v>
      </c>
      <c r="M2979" s="103" t="s">
        <v>30</v>
      </c>
      <c r="N2979" s="103" t="s">
        <v>30</v>
      </c>
      <c r="O2979" s="103" t="s">
        <v>27</v>
      </c>
      <c r="P2979" s="103" t="s">
        <v>8322</v>
      </c>
      <c r="Q2979" s="103" t="s">
        <v>11673</v>
      </c>
      <c r="R2979" s="105" t="s">
        <v>11674</v>
      </c>
      <c r="S2979" s="103" t="s">
        <v>8322</v>
      </c>
      <c r="T2979" s="103" t="s">
        <v>105</v>
      </c>
      <c r="U2979" s="106" t="s">
        <v>20394</v>
      </c>
      <c r="V2979" s="105" t="s">
        <v>22931</v>
      </c>
      <c r="W2979" s="107" t="s">
        <v>416</v>
      </c>
      <c r="X2979" t="s">
        <v>22932</v>
      </c>
      <c r="AA2979">
        <f ca="1" t="shared" si="93"/>
        <v>17</v>
      </c>
    </row>
    <row r="2980" spans="1:27">
      <c r="A2980" s="101">
        <v>28</v>
      </c>
      <c r="B2980" s="89" t="str">
        <f t="shared" si="92"/>
        <v>452731200409245113</v>
      </c>
      <c r="C2980" s="89" t="s">
        <v>416</v>
      </c>
      <c r="D2980" s="102" t="s">
        <v>11676</v>
      </c>
      <c r="E2980" s="102" t="s">
        <v>24</v>
      </c>
      <c r="F2980" s="103" t="s">
        <v>20131</v>
      </c>
      <c r="G2980" s="103" t="s">
        <v>20351</v>
      </c>
      <c r="H2980" s="104" t="s">
        <v>11675</v>
      </c>
      <c r="I2980" s="103" t="s">
        <v>30</v>
      </c>
      <c r="J2980" s="103" t="s">
        <v>30</v>
      </c>
      <c r="K2980" s="103" t="s">
        <v>30</v>
      </c>
      <c r="L2980" s="103" t="s">
        <v>30</v>
      </c>
      <c r="M2980" s="103" t="s">
        <v>30</v>
      </c>
      <c r="N2980" s="103" t="s">
        <v>30</v>
      </c>
      <c r="O2980" s="103" t="s">
        <v>27</v>
      </c>
      <c r="P2980" s="103" t="s">
        <v>8322</v>
      </c>
      <c r="Q2980" s="103" t="s">
        <v>11677</v>
      </c>
      <c r="R2980" s="105" t="s">
        <v>11678</v>
      </c>
      <c r="S2980" s="103" t="s">
        <v>8322</v>
      </c>
      <c r="T2980" s="103" t="s">
        <v>88</v>
      </c>
      <c r="U2980" s="106" t="s">
        <v>20503</v>
      </c>
      <c r="V2980" s="105" t="s">
        <v>22933</v>
      </c>
      <c r="W2980" s="107" t="s">
        <v>416</v>
      </c>
      <c r="X2980" t="s">
        <v>22934</v>
      </c>
      <c r="AA2980">
        <f ca="1" t="shared" si="93"/>
        <v>16</v>
      </c>
    </row>
    <row r="2981" spans="1:27">
      <c r="A2981" s="101">
        <v>29</v>
      </c>
      <c r="B2981" s="89" t="str">
        <f t="shared" si="92"/>
        <v>452731200502125714</v>
      </c>
      <c r="C2981" s="89" t="s">
        <v>416</v>
      </c>
      <c r="D2981" s="102" t="s">
        <v>11680</v>
      </c>
      <c r="E2981" s="102" t="s">
        <v>24</v>
      </c>
      <c r="F2981" s="103" t="s">
        <v>20131</v>
      </c>
      <c r="G2981" s="103" t="s">
        <v>21431</v>
      </c>
      <c r="H2981" s="104" t="s">
        <v>11679</v>
      </c>
      <c r="I2981" s="103" t="s">
        <v>30</v>
      </c>
      <c r="J2981" s="103" t="s">
        <v>30</v>
      </c>
      <c r="K2981" s="103" t="s">
        <v>30</v>
      </c>
      <c r="L2981" s="103" t="s">
        <v>30</v>
      </c>
      <c r="M2981" s="103" t="s">
        <v>30</v>
      </c>
      <c r="N2981" s="103" t="s">
        <v>30</v>
      </c>
      <c r="O2981" s="103" t="s">
        <v>27</v>
      </c>
      <c r="P2981" s="103" t="s">
        <v>8322</v>
      </c>
      <c r="Q2981" s="103" t="s">
        <v>11682</v>
      </c>
      <c r="R2981" s="105" t="s">
        <v>11683</v>
      </c>
      <c r="S2981" s="103" t="s">
        <v>8322</v>
      </c>
      <c r="T2981" s="103" t="s">
        <v>63</v>
      </c>
      <c r="U2981" s="106" t="s">
        <v>22935</v>
      </c>
      <c r="V2981" s="105" t="s">
        <v>22936</v>
      </c>
      <c r="W2981" s="107" t="s">
        <v>416</v>
      </c>
      <c r="X2981" t="s">
        <v>22937</v>
      </c>
      <c r="AA2981">
        <f ca="1" t="shared" si="93"/>
        <v>16</v>
      </c>
    </row>
    <row r="2982" spans="1:27">
      <c r="A2982" s="101">
        <v>30</v>
      </c>
      <c r="B2982" s="89" t="str">
        <f t="shared" si="92"/>
        <v>451229200602105112</v>
      </c>
      <c r="C2982" s="89" t="s">
        <v>416</v>
      </c>
      <c r="D2982" s="102" t="s">
        <v>11685</v>
      </c>
      <c r="E2982" s="102" t="s">
        <v>24</v>
      </c>
      <c r="F2982" s="103" t="s">
        <v>20131</v>
      </c>
      <c r="G2982" s="103" t="s">
        <v>21891</v>
      </c>
      <c r="H2982" s="104" t="s">
        <v>11684</v>
      </c>
      <c r="I2982" s="103" t="s">
        <v>30</v>
      </c>
      <c r="J2982" s="103" t="s">
        <v>30</v>
      </c>
      <c r="K2982" s="103" t="s">
        <v>30</v>
      </c>
      <c r="L2982" s="103" t="s">
        <v>30</v>
      </c>
      <c r="M2982" s="103" t="s">
        <v>30</v>
      </c>
      <c r="N2982" s="103" t="s">
        <v>30</v>
      </c>
      <c r="O2982" s="103" t="s">
        <v>27</v>
      </c>
      <c r="P2982" s="103" t="s">
        <v>8322</v>
      </c>
      <c r="Q2982" s="103" t="s">
        <v>10584</v>
      </c>
      <c r="R2982" s="105">
        <v>14736271901</v>
      </c>
      <c r="S2982" s="103" t="s">
        <v>8322</v>
      </c>
      <c r="T2982" s="103" t="s">
        <v>88</v>
      </c>
      <c r="U2982" s="106" t="s">
        <v>22377</v>
      </c>
      <c r="V2982" s="105" t="s">
        <v>22938</v>
      </c>
      <c r="W2982" s="107" t="s">
        <v>416</v>
      </c>
      <c r="X2982" t="s">
        <v>22939</v>
      </c>
      <c r="AA2982">
        <f ca="1" t="shared" si="93"/>
        <v>15</v>
      </c>
    </row>
    <row r="2983" spans="1:27">
      <c r="A2983" s="101">
        <v>31</v>
      </c>
      <c r="B2983" s="89" t="str">
        <f t="shared" si="92"/>
        <v>451229200510152747</v>
      </c>
      <c r="C2983" s="89" t="s">
        <v>416</v>
      </c>
      <c r="D2983" s="102" t="s">
        <v>11687</v>
      </c>
      <c r="E2983" s="102" t="s">
        <v>143</v>
      </c>
      <c r="F2983" s="103" t="s">
        <v>20178</v>
      </c>
      <c r="G2983" s="103" t="s">
        <v>20937</v>
      </c>
      <c r="H2983" s="104" t="s">
        <v>11686</v>
      </c>
      <c r="I2983" s="103" t="s">
        <v>27</v>
      </c>
      <c r="J2983" s="103" t="s">
        <v>30</v>
      </c>
      <c r="K2983" s="103" t="s">
        <v>30</v>
      </c>
      <c r="L2983" s="103" t="s">
        <v>30</v>
      </c>
      <c r="M2983" s="103" t="s">
        <v>30</v>
      </c>
      <c r="N2983" s="103" t="s">
        <v>30</v>
      </c>
      <c r="O2983" s="103" t="s">
        <v>27</v>
      </c>
      <c r="P2983" s="103" t="s">
        <v>8322</v>
      </c>
      <c r="Q2983" s="103" t="s">
        <v>11688</v>
      </c>
      <c r="R2983" s="105">
        <v>14736270371</v>
      </c>
      <c r="S2983" s="103" t="s">
        <v>8322</v>
      </c>
      <c r="T2983" s="103" t="s">
        <v>146</v>
      </c>
      <c r="U2983" s="106" t="s">
        <v>22940</v>
      </c>
      <c r="V2983" s="105" t="s">
        <v>22941</v>
      </c>
      <c r="W2983" s="107" t="s">
        <v>416</v>
      </c>
      <c r="X2983" t="s">
        <v>22942</v>
      </c>
      <c r="AA2983">
        <f ca="1" t="shared" si="93"/>
        <v>15</v>
      </c>
    </row>
    <row r="2984" spans="1:27">
      <c r="A2984" s="101">
        <v>32</v>
      </c>
      <c r="B2984" s="89" t="str">
        <f t="shared" si="92"/>
        <v>452731200506270935</v>
      </c>
      <c r="C2984" s="89" t="s">
        <v>416</v>
      </c>
      <c r="D2984" s="102" t="s">
        <v>11691</v>
      </c>
      <c r="E2984" s="102" t="s">
        <v>24</v>
      </c>
      <c r="F2984" s="103" t="s">
        <v>20131</v>
      </c>
      <c r="G2984" s="103" t="s">
        <v>21389</v>
      </c>
      <c r="H2984" s="104" t="s">
        <v>11690</v>
      </c>
      <c r="I2984" s="103" t="s">
        <v>30</v>
      </c>
      <c r="J2984" s="103" t="s">
        <v>30</v>
      </c>
      <c r="K2984" s="103" t="s">
        <v>30</v>
      </c>
      <c r="L2984" s="103" t="s">
        <v>30</v>
      </c>
      <c r="M2984" s="103" t="s">
        <v>30</v>
      </c>
      <c r="N2984" s="103" t="s">
        <v>30</v>
      </c>
      <c r="O2984" s="103" t="s">
        <v>27</v>
      </c>
      <c r="P2984" s="103" t="s">
        <v>8322</v>
      </c>
      <c r="Q2984" s="103" t="s">
        <v>11693</v>
      </c>
      <c r="R2984" s="105" t="s">
        <v>11694</v>
      </c>
      <c r="S2984" s="103" t="s">
        <v>8322</v>
      </c>
      <c r="T2984" s="103" t="s">
        <v>69</v>
      </c>
      <c r="U2984" s="106" t="s">
        <v>20701</v>
      </c>
      <c r="V2984" s="105" t="s">
        <v>22943</v>
      </c>
      <c r="W2984" s="107" t="s">
        <v>416</v>
      </c>
      <c r="X2984" t="s">
        <v>22944</v>
      </c>
      <c r="AA2984">
        <f ca="1" t="shared" si="93"/>
        <v>16</v>
      </c>
    </row>
    <row r="2985" spans="1:27">
      <c r="A2985" s="101">
        <v>33</v>
      </c>
      <c r="B2985" s="89" t="str">
        <f t="shared" si="92"/>
        <v>451229200402262113</v>
      </c>
      <c r="C2985" s="89" t="s">
        <v>416</v>
      </c>
      <c r="D2985" s="102" t="s">
        <v>11697</v>
      </c>
      <c r="E2985" s="102" t="s">
        <v>24</v>
      </c>
      <c r="F2985" s="103" t="s">
        <v>20178</v>
      </c>
      <c r="G2985" s="103" t="s">
        <v>20742</v>
      </c>
      <c r="H2985" s="104" t="s">
        <v>11696</v>
      </c>
      <c r="I2985" s="103" t="s">
        <v>27</v>
      </c>
      <c r="J2985" s="103" t="s">
        <v>30</v>
      </c>
      <c r="K2985" s="103" t="s">
        <v>30</v>
      </c>
      <c r="L2985" s="103" t="s">
        <v>30</v>
      </c>
      <c r="M2985" s="103" t="s">
        <v>30</v>
      </c>
      <c r="N2985" s="103" t="s">
        <v>30</v>
      </c>
      <c r="O2985" s="103" t="s">
        <v>27</v>
      </c>
      <c r="P2985" s="103" t="s">
        <v>8322</v>
      </c>
      <c r="Q2985" s="103" t="s">
        <v>11699</v>
      </c>
      <c r="R2985" s="105" t="s">
        <v>11700</v>
      </c>
      <c r="S2985" s="103" t="s">
        <v>8322</v>
      </c>
      <c r="T2985" s="103" t="s">
        <v>20240</v>
      </c>
      <c r="U2985" s="106" t="s">
        <v>22433</v>
      </c>
      <c r="V2985" s="105" t="s">
        <v>22945</v>
      </c>
      <c r="W2985" s="107" t="s">
        <v>416</v>
      </c>
      <c r="X2985" t="s">
        <v>22946</v>
      </c>
      <c r="AA2985">
        <f ca="1" t="shared" si="93"/>
        <v>17</v>
      </c>
    </row>
    <row r="2986" spans="1:27">
      <c r="A2986" s="101">
        <v>34</v>
      </c>
      <c r="B2986" s="89" t="str">
        <f t="shared" si="92"/>
        <v>45122920021222241x</v>
      </c>
      <c r="C2986" s="89" t="s">
        <v>416</v>
      </c>
      <c r="D2986" s="102" t="s">
        <v>11704</v>
      </c>
      <c r="E2986" s="102" t="s">
        <v>24</v>
      </c>
      <c r="F2986" s="103" t="s">
        <v>20178</v>
      </c>
      <c r="G2986" s="103" t="s">
        <v>20136</v>
      </c>
      <c r="H2986" s="104" t="s">
        <v>11703</v>
      </c>
      <c r="I2986" s="103" t="s">
        <v>27</v>
      </c>
      <c r="J2986" s="103" t="s">
        <v>30</v>
      </c>
      <c r="K2986" s="103" t="s">
        <v>30</v>
      </c>
      <c r="L2986" s="103" t="s">
        <v>30</v>
      </c>
      <c r="M2986" s="103" t="s">
        <v>30</v>
      </c>
      <c r="N2986" s="103" t="s">
        <v>30</v>
      </c>
      <c r="O2986" s="103" t="s">
        <v>27</v>
      </c>
      <c r="P2986" s="103" t="s">
        <v>8322</v>
      </c>
      <c r="Q2986" s="103" t="s">
        <v>11706</v>
      </c>
      <c r="R2986" s="105">
        <v>13690660216</v>
      </c>
      <c r="S2986" s="103" t="s">
        <v>8322</v>
      </c>
      <c r="T2986" s="103" t="s">
        <v>140</v>
      </c>
      <c r="U2986" s="106" t="s">
        <v>22947</v>
      </c>
      <c r="V2986" s="105" t="s">
        <v>22948</v>
      </c>
      <c r="W2986" s="107" t="s">
        <v>416</v>
      </c>
      <c r="X2986" t="s">
        <v>19404</v>
      </c>
      <c r="AA2986">
        <f ca="1" t="shared" si="93"/>
        <v>18</v>
      </c>
    </row>
    <row r="2987" spans="1:27">
      <c r="A2987" s="101">
        <v>35</v>
      </c>
      <c r="B2987" s="89" t="str">
        <f t="shared" si="92"/>
        <v>451229200511202419</v>
      </c>
      <c r="C2987" s="89" t="s">
        <v>416</v>
      </c>
      <c r="D2987" s="102" t="s">
        <v>2630</v>
      </c>
      <c r="E2987" s="102" t="s">
        <v>24</v>
      </c>
      <c r="F2987" s="103" t="s">
        <v>20178</v>
      </c>
      <c r="G2987" s="103" t="s">
        <v>22148</v>
      </c>
      <c r="H2987" s="104" t="s">
        <v>11707</v>
      </c>
      <c r="I2987" s="103" t="s">
        <v>27</v>
      </c>
      <c r="J2987" s="103" t="s">
        <v>27</v>
      </c>
      <c r="K2987" s="103" t="s">
        <v>30</v>
      </c>
      <c r="L2987" s="103" t="s">
        <v>30</v>
      </c>
      <c r="M2987" s="103" t="s">
        <v>30</v>
      </c>
      <c r="N2987" s="103" t="s">
        <v>30</v>
      </c>
      <c r="O2987" s="103" t="s">
        <v>30</v>
      </c>
      <c r="P2987" s="103" t="s">
        <v>8322</v>
      </c>
      <c r="Q2987" s="103" t="s">
        <v>11709</v>
      </c>
      <c r="R2987" s="105" t="s">
        <v>11710</v>
      </c>
      <c r="S2987" s="103" t="s">
        <v>8322</v>
      </c>
      <c r="T2987" s="103" t="s">
        <v>140</v>
      </c>
      <c r="U2987" s="106" t="s">
        <v>22540</v>
      </c>
      <c r="V2987" s="105" t="s">
        <v>22949</v>
      </c>
      <c r="W2987" s="107" t="s">
        <v>416</v>
      </c>
      <c r="X2987" t="s">
        <v>22950</v>
      </c>
      <c r="AA2987">
        <f ca="1" t="shared" si="93"/>
        <v>15</v>
      </c>
    </row>
    <row r="2988" spans="1:27">
      <c r="A2988" s="101">
        <v>36</v>
      </c>
      <c r="B2988" s="89" t="str">
        <f t="shared" si="92"/>
        <v>451229200501022131</v>
      </c>
      <c r="C2988" s="89" t="s">
        <v>416</v>
      </c>
      <c r="D2988" s="102" t="s">
        <v>11712</v>
      </c>
      <c r="E2988" s="102" t="s">
        <v>24</v>
      </c>
      <c r="F2988" s="103" t="s">
        <v>20178</v>
      </c>
      <c r="G2988" s="103" t="s">
        <v>22169</v>
      </c>
      <c r="H2988" s="104" t="s">
        <v>11711</v>
      </c>
      <c r="I2988" s="103" t="s">
        <v>27</v>
      </c>
      <c r="J2988" s="103" t="s">
        <v>30</v>
      </c>
      <c r="K2988" s="103" t="s">
        <v>30</v>
      </c>
      <c r="L2988" s="103" t="s">
        <v>30</v>
      </c>
      <c r="M2988" s="103" t="s">
        <v>30</v>
      </c>
      <c r="N2988" s="103" t="s">
        <v>30</v>
      </c>
      <c r="O2988" s="103" t="s">
        <v>27</v>
      </c>
      <c r="P2988" s="103" t="s">
        <v>8322</v>
      </c>
      <c r="Q2988" s="103" t="s">
        <v>11713</v>
      </c>
      <c r="R2988" s="105" t="s">
        <v>11714</v>
      </c>
      <c r="S2988" s="103" t="s">
        <v>8322</v>
      </c>
      <c r="T2988" s="103" t="s">
        <v>20240</v>
      </c>
      <c r="U2988" s="106" t="s">
        <v>22433</v>
      </c>
      <c r="V2988" s="105" t="s">
        <v>22951</v>
      </c>
      <c r="W2988" s="107" t="s">
        <v>416</v>
      </c>
      <c r="X2988" t="s">
        <v>22952</v>
      </c>
      <c r="AA2988">
        <f ca="1" t="shared" si="93"/>
        <v>16</v>
      </c>
    </row>
    <row r="2989" spans="1:27">
      <c r="A2989" s="101">
        <v>37</v>
      </c>
      <c r="B2989" s="89" t="str">
        <f t="shared" si="92"/>
        <v>451229200309152737</v>
      </c>
      <c r="C2989" s="89" t="s">
        <v>416</v>
      </c>
      <c r="D2989" s="102" t="s">
        <v>8416</v>
      </c>
      <c r="E2989" s="102" t="s">
        <v>24</v>
      </c>
      <c r="F2989" s="103" t="s">
        <v>20178</v>
      </c>
      <c r="G2989" s="103" t="s">
        <v>20168</v>
      </c>
      <c r="H2989" s="104" t="s">
        <v>11715</v>
      </c>
      <c r="I2989" s="103" t="s">
        <v>27</v>
      </c>
      <c r="J2989" s="103" t="s">
        <v>30</v>
      </c>
      <c r="K2989" s="103" t="s">
        <v>30</v>
      </c>
      <c r="L2989" s="103" t="s">
        <v>30</v>
      </c>
      <c r="M2989" s="103" t="s">
        <v>30</v>
      </c>
      <c r="N2989" s="103" t="s">
        <v>30</v>
      </c>
      <c r="O2989" s="103" t="s">
        <v>27</v>
      </c>
      <c r="P2989" s="103" t="s">
        <v>8322</v>
      </c>
      <c r="Q2989" s="103" t="s">
        <v>11716</v>
      </c>
      <c r="R2989" s="105" t="s">
        <v>11717</v>
      </c>
      <c r="S2989" s="103" t="s">
        <v>8322</v>
      </c>
      <c r="T2989" s="103" t="s">
        <v>146</v>
      </c>
      <c r="U2989" s="106" t="s">
        <v>22953</v>
      </c>
      <c r="V2989" s="105" t="s">
        <v>22954</v>
      </c>
      <c r="W2989" s="107" t="s">
        <v>416</v>
      </c>
      <c r="X2989" t="s">
        <v>22955</v>
      </c>
      <c r="AA2989">
        <f ca="1" t="shared" si="93"/>
        <v>17</v>
      </c>
    </row>
    <row r="2990" spans="1:27">
      <c r="A2990" s="101">
        <v>38</v>
      </c>
      <c r="B2990" s="89" t="str">
        <f t="shared" si="92"/>
        <v>452731200309163313</v>
      </c>
      <c r="C2990" s="89" t="s">
        <v>416</v>
      </c>
      <c r="D2990" s="102" t="s">
        <v>11719</v>
      </c>
      <c r="E2990" s="102" t="s">
        <v>24</v>
      </c>
      <c r="F2990" s="103" t="s">
        <v>20178</v>
      </c>
      <c r="G2990" s="103" t="s">
        <v>20168</v>
      </c>
      <c r="H2990" s="104" t="s">
        <v>11718</v>
      </c>
      <c r="I2990" s="103" t="s">
        <v>27</v>
      </c>
      <c r="J2990" s="103" t="s">
        <v>30</v>
      </c>
      <c r="K2990" s="103" t="s">
        <v>30</v>
      </c>
      <c r="L2990" s="103" t="s">
        <v>30</v>
      </c>
      <c r="M2990" s="103" t="s">
        <v>30</v>
      </c>
      <c r="N2990" s="103" t="s">
        <v>30</v>
      </c>
      <c r="O2990" s="103" t="s">
        <v>27</v>
      </c>
      <c r="P2990" s="103" t="s">
        <v>8322</v>
      </c>
      <c r="Q2990" s="103" t="s">
        <v>11721</v>
      </c>
      <c r="R2990" s="105" t="s">
        <v>11722</v>
      </c>
      <c r="S2990" s="103" t="s">
        <v>8322</v>
      </c>
      <c r="T2990" s="103" t="s">
        <v>81</v>
      </c>
      <c r="U2990" s="106" t="s">
        <v>22956</v>
      </c>
      <c r="V2990" s="105" t="s">
        <v>22957</v>
      </c>
      <c r="W2990" s="107" t="s">
        <v>416</v>
      </c>
      <c r="X2990" t="s">
        <v>22958</v>
      </c>
      <c r="AA2990">
        <f ca="1" t="shared" si="93"/>
        <v>17</v>
      </c>
    </row>
    <row r="2991" spans="1:27">
      <c r="A2991" s="101">
        <v>39</v>
      </c>
      <c r="B2991" s="89" t="str">
        <f t="shared" si="92"/>
        <v>451229200404282126</v>
      </c>
      <c r="C2991" s="89" t="s">
        <v>416</v>
      </c>
      <c r="D2991" s="102" t="s">
        <v>11724</v>
      </c>
      <c r="E2991" s="102" t="s">
        <v>143</v>
      </c>
      <c r="F2991" s="103" t="s">
        <v>20178</v>
      </c>
      <c r="G2991" s="103" t="s">
        <v>20255</v>
      </c>
      <c r="H2991" s="104" t="s">
        <v>11723</v>
      </c>
      <c r="I2991" s="103" t="s">
        <v>27</v>
      </c>
      <c r="J2991" s="103" t="s">
        <v>30</v>
      </c>
      <c r="K2991" s="103" t="s">
        <v>27</v>
      </c>
      <c r="L2991" s="103" t="s">
        <v>30</v>
      </c>
      <c r="M2991" s="103" t="s">
        <v>30</v>
      </c>
      <c r="N2991" s="103" t="s">
        <v>30</v>
      </c>
      <c r="O2991" s="103" t="s">
        <v>27</v>
      </c>
      <c r="P2991" s="103" t="s">
        <v>8322</v>
      </c>
      <c r="Q2991" s="103" t="s">
        <v>11726</v>
      </c>
      <c r="R2991" s="105">
        <v>19127018332</v>
      </c>
      <c r="S2991" s="103" t="s">
        <v>8322</v>
      </c>
      <c r="T2991" s="103" t="s">
        <v>20240</v>
      </c>
      <c r="U2991" s="106" t="s">
        <v>22310</v>
      </c>
      <c r="V2991" s="105" t="s">
        <v>22959</v>
      </c>
      <c r="W2991" s="107" t="s">
        <v>416</v>
      </c>
      <c r="X2991" t="s">
        <v>22960</v>
      </c>
      <c r="AA2991">
        <f ca="1" t="shared" si="93"/>
        <v>17</v>
      </c>
    </row>
    <row r="2992" spans="1:27">
      <c r="A2992" s="101">
        <v>40</v>
      </c>
      <c r="B2992" s="89" t="str">
        <f t="shared" si="92"/>
        <v>451229200601085711</v>
      </c>
      <c r="C2992" s="89" t="s">
        <v>416</v>
      </c>
      <c r="D2992" s="102" t="s">
        <v>11730</v>
      </c>
      <c r="E2992" s="102" t="s">
        <v>24</v>
      </c>
      <c r="F2992" s="103" t="s">
        <v>20178</v>
      </c>
      <c r="G2992" s="103" t="s">
        <v>21904</v>
      </c>
      <c r="H2992" s="104" t="s">
        <v>11729</v>
      </c>
      <c r="I2992" s="103" t="s">
        <v>27</v>
      </c>
      <c r="J2992" s="103" t="s">
        <v>30</v>
      </c>
      <c r="K2992" s="103" t="s">
        <v>30</v>
      </c>
      <c r="L2992" s="103" t="s">
        <v>30</v>
      </c>
      <c r="M2992" s="103" t="s">
        <v>30</v>
      </c>
      <c r="N2992" s="103" t="s">
        <v>30</v>
      </c>
      <c r="O2992" s="103" t="s">
        <v>27</v>
      </c>
      <c r="P2992" s="103" t="s">
        <v>8322</v>
      </c>
      <c r="Q2992" s="103" t="s">
        <v>11732</v>
      </c>
      <c r="R2992" s="105" t="s">
        <v>11733</v>
      </c>
      <c r="S2992" s="103" t="s">
        <v>8322</v>
      </c>
      <c r="T2992" s="103" t="s">
        <v>63</v>
      </c>
      <c r="U2992" s="106" t="s">
        <v>22961</v>
      </c>
      <c r="V2992" s="105" t="s">
        <v>22962</v>
      </c>
      <c r="W2992" s="107" t="s">
        <v>416</v>
      </c>
      <c r="X2992" t="s">
        <v>22963</v>
      </c>
      <c r="AA2992">
        <f ca="1" t="shared" si="93"/>
        <v>15</v>
      </c>
    </row>
    <row r="2993" spans="1:27">
      <c r="A2993" s="101">
        <v>41</v>
      </c>
      <c r="B2993" s="89" t="str">
        <f t="shared" si="92"/>
        <v>450125200410230910</v>
      </c>
      <c r="C2993" s="89" t="s">
        <v>416</v>
      </c>
      <c r="D2993" s="102" t="s">
        <v>11735</v>
      </c>
      <c r="E2993" s="102" t="s">
        <v>24</v>
      </c>
      <c r="F2993" s="103" t="s">
        <v>20178</v>
      </c>
      <c r="G2993" s="103" t="s">
        <v>20412</v>
      </c>
      <c r="H2993" s="104" t="s">
        <v>11734</v>
      </c>
      <c r="I2993" s="103" t="s">
        <v>27</v>
      </c>
      <c r="J2993" s="103" t="s">
        <v>30</v>
      </c>
      <c r="K2993" s="103" t="s">
        <v>30</v>
      </c>
      <c r="L2993" s="103" t="s">
        <v>30</v>
      </c>
      <c r="M2993" s="103" t="s">
        <v>30</v>
      </c>
      <c r="N2993" s="103" t="s">
        <v>30</v>
      </c>
      <c r="O2993" s="103" t="s">
        <v>27</v>
      </c>
      <c r="P2993" s="103" t="s">
        <v>22964</v>
      </c>
      <c r="Q2993" s="103" t="s">
        <v>11737</v>
      </c>
      <c r="R2993" s="105" t="s">
        <v>11738</v>
      </c>
      <c r="S2993" s="103" t="s">
        <v>22964</v>
      </c>
      <c r="T2993" s="103" t="s">
        <v>22965</v>
      </c>
      <c r="U2993" s="106" t="s">
        <v>22966</v>
      </c>
      <c r="V2993" s="105" t="s">
        <v>22967</v>
      </c>
      <c r="W2993" s="107" t="s">
        <v>416</v>
      </c>
      <c r="X2993" t="s">
        <v>22968</v>
      </c>
      <c r="AA2993">
        <f ca="1" t="shared" si="93"/>
        <v>16</v>
      </c>
    </row>
    <row r="2994" spans="1:27">
      <c r="A2994" s="101">
        <v>42</v>
      </c>
      <c r="B2994" s="89" t="str">
        <f t="shared" si="92"/>
        <v>451229200307112411</v>
      </c>
      <c r="C2994" s="89" t="s">
        <v>416</v>
      </c>
      <c r="D2994" s="102" t="s">
        <v>11741</v>
      </c>
      <c r="E2994" s="102" t="s">
        <v>24</v>
      </c>
      <c r="F2994" s="103" t="s">
        <v>20205</v>
      </c>
      <c r="G2994" s="103" t="s">
        <v>20214</v>
      </c>
      <c r="H2994" s="104" t="s">
        <v>11740</v>
      </c>
      <c r="I2994" s="103" t="s">
        <v>27</v>
      </c>
      <c r="J2994" s="103" t="s">
        <v>30</v>
      </c>
      <c r="K2994" s="103" t="s">
        <v>30</v>
      </c>
      <c r="L2994" s="103" t="s">
        <v>30</v>
      </c>
      <c r="M2994" s="103" t="s">
        <v>30</v>
      </c>
      <c r="N2994" s="103" t="s">
        <v>30</v>
      </c>
      <c r="O2994" s="103" t="s">
        <v>27</v>
      </c>
      <c r="P2994" s="103" t="s">
        <v>8322</v>
      </c>
      <c r="Q2994" s="103" t="s">
        <v>11743</v>
      </c>
      <c r="R2994" s="105" t="s">
        <v>11744</v>
      </c>
      <c r="S2994" s="103" t="s">
        <v>8322</v>
      </c>
      <c r="T2994" s="103" t="s">
        <v>140</v>
      </c>
      <c r="U2994" s="106" t="s">
        <v>20449</v>
      </c>
      <c r="V2994" s="105" t="s">
        <v>22969</v>
      </c>
      <c r="W2994" s="107" t="s">
        <v>416</v>
      </c>
      <c r="X2994" t="s">
        <v>19405</v>
      </c>
      <c r="AA2994">
        <f ca="1" t="shared" si="93"/>
        <v>18</v>
      </c>
    </row>
    <row r="2995" spans="1:27">
      <c r="A2995" s="101">
        <v>43</v>
      </c>
      <c r="B2995" s="89" t="str">
        <f t="shared" si="92"/>
        <v>452731200303112419</v>
      </c>
      <c r="C2995" s="89" t="s">
        <v>416</v>
      </c>
      <c r="D2995" s="102" t="s">
        <v>11746</v>
      </c>
      <c r="E2995" s="102" t="s">
        <v>24</v>
      </c>
      <c r="F2995" s="103" t="s">
        <v>20205</v>
      </c>
      <c r="G2995" s="103" t="s">
        <v>20202</v>
      </c>
      <c r="H2995" s="104" t="s">
        <v>11745</v>
      </c>
      <c r="I2995" s="103" t="s">
        <v>27</v>
      </c>
      <c r="J2995" s="103" t="s">
        <v>30</v>
      </c>
      <c r="K2995" s="103" t="s">
        <v>30</v>
      </c>
      <c r="L2995" s="103" t="s">
        <v>30</v>
      </c>
      <c r="M2995" s="103" t="s">
        <v>30</v>
      </c>
      <c r="N2995" s="103" t="s">
        <v>30</v>
      </c>
      <c r="O2995" s="103" t="s">
        <v>27</v>
      </c>
      <c r="P2995" s="103" t="s">
        <v>8322</v>
      </c>
      <c r="Q2995" s="103" t="s">
        <v>11747</v>
      </c>
      <c r="R2995" s="105">
        <v>18676744568</v>
      </c>
      <c r="S2995" s="103" t="s">
        <v>8322</v>
      </c>
      <c r="T2995" s="103" t="s">
        <v>140</v>
      </c>
      <c r="U2995" s="106" t="s">
        <v>20449</v>
      </c>
      <c r="V2995" s="105" t="s">
        <v>22970</v>
      </c>
      <c r="W2995" s="107" t="s">
        <v>416</v>
      </c>
      <c r="X2995" t="s">
        <v>19406</v>
      </c>
      <c r="AA2995">
        <f ca="1" t="shared" si="93"/>
        <v>18</v>
      </c>
    </row>
    <row r="2996" spans="1:27">
      <c r="A2996" s="101">
        <v>44</v>
      </c>
      <c r="B2996" s="89" t="str">
        <f t="shared" si="92"/>
        <v>45122920050222451x</v>
      </c>
      <c r="C2996" s="89" t="s">
        <v>416</v>
      </c>
      <c r="D2996" s="102" t="s">
        <v>11749</v>
      </c>
      <c r="E2996" s="102" t="s">
        <v>24</v>
      </c>
      <c r="F2996" s="103" t="s">
        <v>20131</v>
      </c>
      <c r="G2996" s="103" t="s">
        <v>21431</v>
      </c>
      <c r="H2996" s="104" t="s">
        <v>11748</v>
      </c>
      <c r="I2996" s="103" t="s">
        <v>30</v>
      </c>
      <c r="J2996" s="103" t="s">
        <v>30</v>
      </c>
      <c r="K2996" s="103" t="s">
        <v>30</v>
      </c>
      <c r="L2996" s="103" t="s">
        <v>30</v>
      </c>
      <c r="M2996" s="103" t="s">
        <v>30</v>
      </c>
      <c r="N2996" s="103" t="s">
        <v>30</v>
      </c>
      <c r="O2996" s="103" t="s">
        <v>27</v>
      </c>
      <c r="P2996" s="103" t="s">
        <v>8322</v>
      </c>
      <c r="Q2996" s="103" t="s">
        <v>11751</v>
      </c>
      <c r="R2996" s="105" t="s">
        <v>11752</v>
      </c>
      <c r="S2996" s="103" t="s">
        <v>8322</v>
      </c>
      <c r="T2996" s="103" t="s">
        <v>110</v>
      </c>
      <c r="U2996" s="106" t="s">
        <v>22971</v>
      </c>
      <c r="V2996" s="105" t="s">
        <v>22372</v>
      </c>
      <c r="W2996" s="107" t="s">
        <v>416</v>
      </c>
      <c r="X2996" t="s">
        <v>22972</v>
      </c>
      <c r="AA2996">
        <f ca="1" t="shared" si="93"/>
        <v>16</v>
      </c>
    </row>
    <row r="2997" spans="1:27">
      <c r="A2997" s="101">
        <v>45</v>
      </c>
      <c r="B2997" s="89" t="str">
        <f t="shared" si="92"/>
        <v>452731200510200112</v>
      </c>
      <c r="C2997" s="89" t="s">
        <v>416</v>
      </c>
      <c r="D2997" s="102" t="s">
        <v>11755</v>
      </c>
      <c r="E2997" s="102" t="s">
        <v>24</v>
      </c>
      <c r="F2997" s="103" t="s">
        <v>20131</v>
      </c>
      <c r="G2997" s="103" t="s">
        <v>20937</v>
      </c>
      <c r="H2997" s="104" t="s">
        <v>11754</v>
      </c>
      <c r="I2997" s="103" t="s">
        <v>27</v>
      </c>
      <c r="J2997" s="103" t="s">
        <v>30</v>
      </c>
      <c r="K2997" s="103" t="s">
        <v>30</v>
      </c>
      <c r="L2997" s="103" t="s">
        <v>30</v>
      </c>
      <c r="M2997" s="103" t="s">
        <v>30</v>
      </c>
      <c r="N2997" s="103" t="s">
        <v>30</v>
      </c>
      <c r="O2997" s="103" t="s">
        <v>27</v>
      </c>
      <c r="P2997" s="103" t="s">
        <v>8322</v>
      </c>
      <c r="Q2997" s="103" t="s">
        <v>11757</v>
      </c>
      <c r="R2997" s="105" t="s">
        <v>11758</v>
      </c>
      <c r="S2997" s="103" t="s">
        <v>8322</v>
      </c>
      <c r="T2997" s="103" t="s">
        <v>99</v>
      </c>
      <c r="U2997" s="106" t="s">
        <v>22973</v>
      </c>
      <c r="V2997" s="105" t="s">
        <v>22974</v>
      </c>
      <c r="W2997" s="107" t="s">
        <v>416</v>
      </c>
      <c r="X2997" t="s">
        <v>22975</v>
      </c>
      <c r="AA2997">
        <f ca="1" t="shared" si="93"/>
        <v>15</v>
      </c>
    </row>
    <row r="2998" spans="1:27">
      <c r="A2998" s="101">
        <v>46</v>
      </c>
      <c r="B2998" s="89" t="str">
        <f t="shared" si="92"/>
        <v>452127200501090911</v>
      </c>
      <c r="C2998" s="89" t="s">
        <v>416</v>
      </c>
      <c r="D2998" s="102" t="s">
        <v>11760</v>
      </c>
      <c r="E2998" s="102" t="s">
        <v>24</v>
      </c>
      <c r="F2998" s="103" t="s">
        <v>20131</v>
      </c>
      <c r="G2998" s="103" t="s">
        <v>22169</v>
      </c>
      <c r="H2998" s="104" t="s">
        <v>11759</v>
      </c>
      <c r="I2998" s="103" t="s">
        <v>30</v>
      </c>
      <c r="J2998" s="103" t="s">
        <v>30</v>
      </c>
      <c r="K2998" s="103" t="s">
        <v>30</v>
      </c>
      <c r="L2998" s="103" t="s">
        <v>30</v>
      </c>
      <c r="M2998" s="103" t="s">
        <v>30</v>
      </c>
      <c r="N2998" s="103" t="s">
        <v>30</v>
      </c>
      <c r="O2998" s="103" t="s">
        <v>27</v>
      </c>
      <c r="P2998" s="103" t="s">
        <v>8322</v>
      </c>
      <c r="Q2998" s="103" t="s">
        <v>11762</v>
      </c>
      <c r="R2998" s="105">
        <v>13517585457</v>
      </c>
      <c r="S2998" s="103" t="s">
        <v>21315</v>
      </c>
      <c r="T2998" s="103" t="s">
        <v>20398</v>
      </c>
      <c r="U2998" s="106" t="s">
        <v>22976</v>
      </c>
      <c r="V2998" s="105" t="s">
        <v>22977</v>
      </c>
      <c r="W2998" s="107" t="s">
        <v>416</v>
      </c>
      <c r="X2998" t="s">
        <v>22978</v>
      </c>
      <c r="AA2998">
        <f ca="1" t="shared" si="93"/>
        <v>16</v>
      </c>
    </row>
    <row r="2999" spans="1:27">
      <c r="A2999" s="101">
        <v>47</v>
      </c>
      <c r="B2999" s="89" t="str">
        <f t="shared" si="92"/>
        <v>452731200411060919</v>
      </c>
      <c r="C2999" s="89" t="s">
        <v>416</v>
      </c>
      <c r="D2999" s="102" t="s">
        <v>11764</v>
      </c>
      <c r="E2999" s="102" t="s">
        <v>24</v>
      </c>
      <c r="F2999" s="103" t="s">
        <v>20131</v>
      </c>
      <c r="G2999" s="103" t="s">
        <v>20823</v>
      </c>
      <c r="H2999" s="104" t="s">
        <v>11763</v>
      </c>
      <c r="I2999" s="103" t="s">
        <v>30</v>
      </c>
      <c r="J2999" s="103" t="s">
        <v>30</v>
      </c>
      <c r="K2999" s="103" t="s">
        <v>30</v>
      </c>
      <c r="L2999" s="103" t="s">
        <v>30</v>
      </c>
      <c r="M2999" s="103" t="s">
        <v>30</v>
      </c>
      <c r="N2999" s="103" t="s">
        <v>30</v>
      </c>
      <c r="O2999" s="103" t="s">
        <v>27</v>
      </c>
      <c r="P2999" s="103" t="s">
        <v>8322</v>
      </c>
      <c r="Q2999" s="103" t="s">
        <v>11766</v>
      </c>
      <c r="R2999" s="105" t="s">
        <v>11767</v>
      </c>
      <c r="S2999" s="103" t="s">
        <v>8322</v>
      </c>
      <c r="T2999" s="103" t="s">
        <v>69</v>
      </c>
      <c r="U2999" s="106" t="s">
        <v>20701</v>
      </c>
      <c r="V2999" s="105" t="s">
        <v>22979</v>
      </c>
      <c r="W2999" s="107" t="s">
        <v>416</v>
      </c>
      <c r="X2999" t="s">
        <v>22980</v>
      </c>
      <c r="AA2999">
        <f ca="1" t="shared" si="93"/>
        <v>16</v>
      </c>
    </row>
    <row r="3000" spans="1:27">
      <c r="A3000" s="101">
        <v>48</v>
      </c>
      <c r="B3000" s="89" t="str">
        <f t="shared" si="92"/>
        <v>452731200411104811</v>
      </c>
      <c r="C3000" s="89" t="s">
        <v>416</v>
      </c>
      <c r="D3000" s="102" t="s">
        <v>11769</v>
      </c>
      <c r="E3000" s="102" t="s">
        <v>24</v>
      </c>
      <c r="F3000" s="103" t="s">
        <v>20131</v>
      </c>
      <c r="G3000" s="103" t="s">
        <v>20823</v>
      </c>
      <c r="H3000" s="104" t="s">
        <v>11768</v>
      </c>
      <c r="I3000" s="103" t="s">
        <v>30</v>
      </c>
      <c r="J3000" s="103" t="s">
        <v>30</v>
      </c>
      <c r="K3000" s="103" t="s">
        <v>30</v>
      </c>
      <c r="L3000" s="103" t="s">
        <v>30</v>
      </c>
      <c r="M3000" s="103" t="s">
        <v>30</v>
      </c>
      <c r="N3000" s="103" t="s">
        <v>30</v>
      </c>
      <c r="O3000" s="103" t="s">
        <v>27</v>
      </c>
      <c r="P3000" s="103" t="s">
        <v>8322</v>
      </c>
      <c r="Q3000" s="103" t="s">
        <v>11771</v>
      </c>
      <c r="R3000" s="105" t="s">
        <v>11772</v>
      </c>
      <c r="S3000" s="103" t="s">
        <v>8322</v>
      </c>
      <c r="T3000" s="103" t="s">
        <v>63</v>
      </c>
      <c r="U3000" s="106" t="s">
        <v>22981</v>
      </c>
      <c r="V3000" s="105" t="s">
        <v>22982</v>
      </c>
      <c r="W3000" s="107" t="s">
        <v>416</v>
      </c>
      <c r="X3000" t="s">
        <v>22983</v>
      </c>
      <c r="AA3000">
        <f ca="1" t="shared" si="93"/>
        <v>16</v>
      </c>
    </row>
    <row r="3001" spans="1:27">
      <c r="A3001" s="101">
        <v>49</v>
      </c>
      <c r="B3001" s="89" t="str">
        <f t="shared" si="92"/>
        <v>451229200601270917</v>
      </c>
      <c r="C3001" s="89" t="s">
        <v>416</v>
      </c>
      <c r="D3001" s="102" t="s">
        <v>1639</v>
      </c>
      <c r="E3001" s="102" t="s">
        <v>24</v>
      </c>
      <c r="F3001" s="103" t="s">
        <v>20131</v>
      </c>
      <c r="G3001" s="103" t="s">
        <v>21904</v>
      </c>
      <c r="H3001" s="104" t="s">
        <v>11773</v>
      </c>
      <c r="I3001" s="103" t="s">
        <v>30</v>
      </c>
      <c r="J3001" s="103" t="s">
        <v>30</v>
      </c>
      <c r="K3001" s="103" t="s">
        <v>27</v>
      </c>
      <c r="L3001" s="103" t="s">
        <v>30</v>
      </c>
      <c r="M3001" s="103" t="s">
        <v>30</v>
      </c>
      <c r="N3001" s="103" t="s">
        <v>30</v>
      </c>
      <c r="O3001" s="103" t="s">
        <v>27</v>
      </c>
      <c r="P3001" s="103" t="s">
        <v>8322</v>
      </c>
      <c r="Q3001" s="103" t="s">
        <v>11774</v>
      </c>
      <c r="R3001" s="105">
        <v>13237788006</v>
      </c>
      <c r="S3001" s="103" t="s">
        <v>8322</v>
      </c>
      <c r="T3001" s="103" t="s">
        <v>69</v>
      </c>
      <c r="U3001" s="106" t="s">
        <v>22984</v>
      </c>
      <c r="V3001" s="105" t="s">
        <v>22985</v>
      </c>
      <c r="W3001" s="107" t="s">
        <v>416</v>
      </c>
      <c r="X3001" t="s">
        <v>22986</v>
      </c>
      <c r="AA3001">
        <f ca="1" t="shared" si="93"/>
        <v>15</v>
      </c>
    </row>
    <row r="3002" spans="1:27">
      <c r="A3002" s="101">
        <v>50</v>
      </c>
      <c r="B3002" s="89" t="str">
        <f t="shared" si="92"/>
        <v>45273120030608031X</v>
      </c>
      <c r="C3002" s="89" t="s">
        <v>416</v>
      </c>
      <c r="D3002" s="102" t="s">
        <v>11777</v>
      </c>
      <c r="E3002" s="102" t="s">
        <v>24</v>
      </c>
      <c r="F3002" s="103" t="s">
        <v>20131</v>
      </c>
      <c r="G3002" s="103" t="s">
        <v>20229</v>
      </c>
      <c r="H3002" s="104" t="s">
        <v>11776</v>
      </c>
      <c r="I3002" s="103" t="s">
        <v>30</v>
      </c>
      <c r="J3002" s="103" t="s">
        <v>30</v>
      </c>
      <c r="K3002" s="103" t="s">
        <v>30</v>
      </c>
      <c r="L3002" s="103" t="s">
        <v>30</v>
      </c>
      <c r="M3002" s="103" t="s">
        <v>30</v>
      </c>
      <c r="N3002" s="103" t="s">
        <v>30</v>
      </c>
      <c r="O3002" s="103" t="s">
        <v>27</v>
      </c>
      <c r="P3002" s="103" t="s">
        <v>8322</v>
      </c>
      <c r="Q3002" s="103" t="s">
        <v>1399</v>
      </c>
      <c r="R3002" s="105" t="s">
        <v>11779</v>
      </c>
      <c r="S3002" s="103" t="s">
        <v>8322</v>
      </c>
      <c r="T3002" s="103" t="s">
        <v>151</v>
      </c>
      <c r="U3002" s="106" t="s">
        <v>22987</v>
      </c>
      <c r="V3002" s="105" t="s">
        <v>22988</v>
      </c>
      <c r="W3002" s="107" t="s">
        <v>416</v>
      </c>
      <c r="X3002" t="s">
        <v>19407</v>
      </c>
      <c r="AA3002">
        <f ca="1" t="shared" si="93"/>
        <v>18</v>
      </c>
    </row>
    <row r="3003" spans="1:27">
      <c r="A3003" s="101">
        <v>51</v>
      </c>
      <c r="B3003" s="89" t="str">
        <f t="shared" si="92"/>
        <v>452731200501081211</v>
      </c>
      <c r="C3003" s="89" t="s">
        <v>416</v>
      </c>
      <c r="D3003" s="102" t="s">
        <v>11781</v>
      </c>
      <c r="E3003" s="102" t="s">
        <v>24</v>
      </c>
      <c r="F3003" s="103" t="s">
        <v>20131</v>
      </c>
      <c r="G3003" s="103" t="s">
        <v>22169</v>
      </c>
      <c r="H3003" s="104" t="s">
        <v>11780</v>
      </c>
      <c r="I3003" s="103" t="s">
        <v>30</v>
      </c>
      <c r="J3003" s="103" t="s">
        <v>27</v>
      </c>
      <c r="K3003" s="103" t="s">
        <v>30</v>
      </c>
      <c r="L3003" s="103" t="s">
        <v>30</v>
      </c>
      <c r="M3003" s="103" t="s">
        <v>30</v>
      </c>
      <c r="N3003" s="103" t="s">
        <v>30</v>
      </c>
      <c r="O3003" s="103" t="s">
        <v>27</v>
      </c>
      <c r="P3003" s="103" t="s">
        <v>8322</v>
      </c>
      <c r="Q3003" s="103" t="s">
        <v>11783</v>
      </c>
      <c r="R3003" s="105" t="s">
        <v>11784</v>
      </c>
      <c r="S3003" s="103" t="s">
        <v>8322</v>
      </c>
      <c r="T3003" s="103" t="s">
        <v>76</v>
      </c>
      <c r="U3003" s="106" t="s">
        <v>22373</v>
      </c>
      <c r="V3003" s="105" t="s">
        <v>22989</v>
      </c>
      <c r="W3003" s="107" t="s">
        <v>416</v>
      </c>
      <c r="X3003" t="s">
        <v>22990</v>
      </c>
      <c r="AA3003">
        <f ca="1" t="shared" si="93"/>
        <v>16</v>
      </c>
    </row>
    <row r="3004" spans="1:27">
      <c r="A3004" s="101">
        <v>52</v>
      </c>
      <c r="B3004" s="89" t="str">
        <f t="shared" si="92"/>
        <v>452731200312172413</v>
      </c>
      <c r="C3004" s="89" t="s">
        <v>416</v>
      </c>
      <c r="D3004" s="102" t="s">
        <v>11787</v>
      </c>
      <c r="E3004" s="102" t="s">
        <v>24</v>
      </c>
      <c r="F3004" s="103" t="s">
        <v>20131</v>
      </c>
      <c r="G3004" s="103" t="s">
        <v>20433</v>
      </c>
      <c r="H3004" s="104" t="s">
        <v>11786</v>
      </c>
      <c r="I3004" s="103" t="s">
        <v>30</v>
      </c>
      <c r="J3004" s="103" t="s">
        <v>30</v>
      </c>
      <c r="K3004" s="103" t="s">
        <v>30</v>
      </c>
      <c r="L3004" s="103" t="s">
        <v>30</v>
      </c>
      <c r="M3004" s="103" t="s">
        <v>30</v>
      </c>
      <c r="N3004" s="103" t="s">
        <v>30</v>
      </c>
      <c r="O3004" s="103" t="s">
        <v>27</v>
      </c>
      <c r="P3004" s="103" t="s">
        <v>8322</v>
      </c>
      <c r="Q3004" s="103" t="s">
        <v>11789</v>
      </c>
      <c r="R3004" s="105" t="s">
        <v>11790</v>
      </c>
      <c r="S3004" s="103" t="s">
        <v>8322</v>
      </c>
      <c r="T3004" s="103" t="s">
        <v>140</v>
      </c>
      <c r="U3004" s="106" t="s">
        <v>20453</v>
      </c>
      <c r="V3004" s="105" t="s">
        <v>22991</v>
      </c>
      <c r="W3004" s="107" t="s">
        <v>416</v>
      </c>
      <c r="X3004" t="s">
        <v>22992</v>
      </c>
      <c r="AA3004">
        <f ca="1" t="shared" si="93"/>
        <v>17</v>
      </c>
    </row>
    <row r="3005" spans="1:27">
      <c r="A3005" s="101">
        <v>53</v>
      </c>
      <c r="B3005" s="89" t="str">
        <f t="shared" si="92"/>
        <v>451229200511282711</v>
      </c>
      <c r="C3005" s="89" t="s">
        <v>416</v>
      </c>
      <c r="D3005" s="102" t="s">
        <v>11792</v>
      </c>
      <c r="E3005" s="102" t="s">
        <v>24</v>
      </c>
      <c r="F3005" s="103" t="s">
        <v>20131</v>
      </c>
      <c r="G3005" s="103" t="s">
        <v>22148</v>
      </c>
      <c r="H3005" s="104" t="s">
        <v>11791</v>
      </c>
      <c r="I3005" s="103" t="s">
        <v>27</v>
      </c>
      <c r="J3005" s="103" t="s">
        <v>30</v>
      </c>
      <c r="K3005" s="103" t="s">
        <v>30</v>
      </c>
      <c r="L3005" s="103" t="s">
        <v>30</v>
      </c>
      <c r="M3005" s="103" t="s">
        <v>30</v>
      </c>
      <c r="N3005" s="103" t="s">
        <v>30</v>
      </c>
      <c r="O3005" s="103" t="s">
        <v>27</v>
      </c>
      <c r="P3005" s="103" t="s">
        <v>8322</v>
      </c>
      <c r="Q3005" s="103" t="s">
        <v>11794</v>
      </c>
      <c r="R3005" s="105" t="s">
        <v>11795</v>
      </c>
      <c r="S3005" s="103" t="s">
        <v>8322</v>
      </c>
      <c r="T3005" s="103" t="s">
        <v>146</v>
      </c>
      <c r="U3005" s="106" t="s">
        <v>21809</v>
      </c>
      <c r="V3005" s="105" t="s">
        <v>22993</v>
      </c>
      <c r="W3005" s="107" t="s">
        <v>416</v>
      </c>
      <c r="X3005" t="s">
        <v>22994</v>
      </c>
      <c r="AA3005">
        <f ca="1" t="shared" si="93"/>
        <v>15</v>
      </c>
    </row>
    <row r="3006" spans="1:27">
      <c r="A3006" s="101">
        <v>54</v>
      </c>
      <c r="B3006" s="89" t="str">
        <f t="shared" si="92"/>
        <v>452731200502060615</v>
      </c>
      <c r="C3006" s="89" t="s">
        <v>416</v>
      </c>
      <c r="D3006" s="102" t="s">
        <v>11293</v>
      </c>
      <c r="E3006" s="102" t="s">
        <v>24</v>
      </c>
      <c r="F3006" s="103" t="s">
        <v>20131</v>
      </c>
      <c r="G3006" s="103" t="s">
        <v>21431</v>
      </c>
      <c r="H3006" s="104" t="s">
        <v>11796</v>
      </c>
      <c r="I3006" s="103" t="s">
        <v>30</v>
      </c>
      <c r="J3006" s="103" t="s">
        <v>30</v>
      </c>
      <c r="K3006" s="103" t="s">
        <v>30</v>
      </c>
      <c r="L3006" s="103" t="s">
        <v>30</v>
      </c>
      <c r="M3006" s="103" t="s">
        <v>30</v>
      </c>
      <c r="N3006" s="103" t="s">
        <v>30</v>
      </c>
      <c r="O3006" s="103" t="s">
        <v>30</v>
      </c>
      <c r="P3006" s="103" t="s">
        <v>8322</v>
      </c>
      <c r="Q3006" s="103" t="s">
        <v>11798</v>
      </c>
      <c r="R3006" s="105" t="s">
        <v>11799</v>
      </c>
      <c r="S3006" s="103" t="s">
        <v>8322</v>
      </c>
      <c r="T3006" s="103" t="s">
        <v>99</v>
      </c>
      <c r="U3006" s="106" t="s">
        <v>22995</v>
      </c>
      <c r="V3006" s="105" t="s">
        <v>22996</v>
      </c>
      <c r="W3006" s="107" t="s">
        <v>416</v>
      </c>
      <c r="X3006" t="s">
        <v>22997</v>
      </c>
      <c r="AA3006">
        <f ca="1" t="shared" si="93"/>
        <v>16</v>
      </c>
    </row>
    <row r="3007" spans="1:27">
      <c r="A3007" s="101">
        <v>55</v>
      </c>
      <c r="B3007" s="89" t="str">
        <f t="shared" si="92"/>
        <v>451229200409012731</v>
      </c>
      <c r="C3007" s="89" t="s">
        <v>416</v>
      </c>
      <c r="D3007" s="102" t="s">
        <v>11802</v>
      </c>
      <c r="E3007" s="102" t="s">
        <v>24</v>
      </c>
      <c r="F3007" s="103" t="s">
        <v>20178</v>
      </c>
      <c r="G3007" s="103" t="s">
        <v>20351</v>
      </c>
      <c r="H3007" s="104" t="s">
        <v>11801</v>
      </c>
      <c r="I3007" s="103" t="s">
        <v>30</v>
      </c>
      <c r="J3007" s="103" t="s">
        <v>30</v>
      </c>
      <c r="K3007" s="103" t="s">
        <v>30</v>
      </c>
      <c r="L3007" s="103" t="s">
        <v>30</v>
      </c>
      <c r="M3007" s="103" t="s">
        <v>30</v>
      </c>
      <c r="N3007" s="103" t="s">
        <v>30</v>
      </c>
      <c r="O3007" s="103" t="s">
        <v>27</v>
      </c>
      <c r="P3007" s="103" t="s">
        <v>8322</v>
      </c>
      <c r="Q3007" s="103" t="s">
        <v>5697</v>
      </c>
      <c r="R3007" s="105">
        <v>14736229349</v>
      </c>
      <c r="S3007" s="103" t="s">
        <v>8322</v>
      </c>
      <c r="T3007" s="103" t="s">
        <v>146</v>
      </c>
      <c r="U3007" s="106" t="s">
        <v>22998</v>
      </c>
      <c r="V3007" s="105" t="s">
        <v>22999</v>
      </c>
      <c r="W3007" s="107" t="s">
        <v>416</v>
      </c>
      <c r="X3007" t="s">
        <v>23000</v>
      </c>
      <c r="AA3007">
        <f ca="1" t="shared" si="93"/>
        <v>16</v>
      </c>
    </row>
    <row r="3008" spans="1:27">
      <c r="A3008" s="101">
        <v>56</v>
      </c>
      <c r="B3008" s="89" t="str">
        <f t="shared" si="92"/>
        <v>452731200408030911</v>
      </c>
      <c r="C3008" s="89" t="s">
        <v>416</v>
      </c>
      <c r="D3008" s="102" t="s">
        <v>11804</v>
      </c>
      <c r="E3008" s="102" t="s">
        <v>24</v>
      </c>
      <c r="F3008" s="103" t="s">
        <v>20131</v>
      </c>
      <c r="G3008" s="103" t="s">
        <v>20757</v>
      </c>
      <c r="H3008" s="104" t="s">
        <v>11803</v>
      </c>
      <c r="I3008" s="103" t="s">
        <v>30</v>
      </c>
      <c r="J3008" s="103" t="s">
        <v>30</v>
      </c>
      <c r="K3008" s="103" t="s">
        <v>30</v>
      </c>
      <c r="L3008" s="103" t="s">
        <v>30</v>
      </c>
      <c r="M3008" s="103" t="s">
        <v>30</v>
      </c>
      <c r="N3008" s="103" t="s">
        <v>30</v>
      </c>
      <c r="O3008" s="103" t="s">
        <v>27</v>
      </c>
      <c r="P3008" s="103" t="s">
        <v>8322</v>
      </c>
      <c r="Q3008" s="103" t="s">
        <v>11805</v>
      </c>
      <c r="R3008" s="105">
        <v>18977826112</v>
      </c>
      <c r="S3008" s="103" t="s">
        <v>8322</v>
      </c>
      <c r="T3008" s="103" t="s">
        <v>69</v>
      </c>
      <c r="U3008" s="106" t="s">
        <v>22388</v>
      </c>
      <c r="V3008" s="105" t="s">
        <v>23001</v>
      </c>
      <c r="W3008" s="107" t="s">
        <v>416</v>
      </c>
      <c r="X3008" t="s">
        <v>23002</v>
      </c>
      <c r="AA3008">
        <f ca="1" t="shared" si="93"/>
        <v>17</v>
      </c>
    </row>
    <row r="3009" spans="1:27">
      <c r="A3009" s="101">
        <v>57</v>
      </c>
      <c r="B3009" s="89" t="str">
        <f t="shared" si="92"/>
        <v>452731200408080038</v>
      </c>
      <c r="C3009" s="89" t="s">
        <v>416</v>
      </c>
      <c r="D3009" s="102" t="s">
        <v>11808</v>
      </c>
      <c r="E3009" s="102" t="s">
        <v>24</v>
      </c>
      <c r="F3009" s="103" t="s">
        <v>20131</v>
      </c>
      <c r="G3009" s="103" t="s">
        <v>20757</v>
      </c>
      <c r="H3009" s="104" t="s">
        <v>11807</v>
      </c>
      <c r="I3009" s="103" t="s">
        <v>30</v>
      </c>
      <c r="J3009" s="103" t="s">
        <v>30</v>
      </c>
      <c r="K3009" s="103" t="s">
        <v>30</v>
      </c>
      <c r="L3009" s="103" t="s">
        <v>30</v>
      </c>
      <c r="M3009" s="103" t="s">
        <v>30</v>
      </c>
      <c r="N3009" s="103" t="s">
        <v>30</v>
      </c>
      <c r="O3009" s="103" t="s">
        <v>30</v>
      </c>
      <c r="P3009" s="103" t="s">
        <v>8322</v>
      </c>
      <c r="Q3009" s="103" t="s">
        <v>11810</v>
      </c>
      <c r="R3009" s="105">
        <v>18378895579</v>
      </c>
      <c r="S3009" s="103" t="s">
        <v>8322</v>
      </c>
      <c r="T3009" s="103" t="s">
        <v>63</v>
      </c>
      <c r="U3009" s="106" t="s">
        <v>22022</v>
      </c>
      <c r="V3009" s="105" t="s">
        <v>23003</v>
      </c>
      <c r="W3009" s="107" t="s">
        <v>416</v>
      </c>
      <c r="X3009" t="s">
        <v>23004</v>
      </c>
      <c r="AA3009">
        <f ca="1" t="shared" si="93"/>
        <v>17</v>
      </c>
    </row>
    <row r="3010" spans="1:27">
      <c r="A3010" s="101">
        <v>58</v>
      </c>
      <c r="B3010" s="89" t="str">
        <f t="shared" si="92"/>
        <v>451229200610230335</v>
      </c>
      <c r="C3010" s="89" t="s">
        <v>416</v>
      </c>
      <c r="D3010" s="102" t="s">
        <v>11812</v>
      </c>
      <c r="E3010" s="102" t="s">
        <v>24</v>
      </c>
      <c r="F3010" s="103" t="s">
        <v>20131</v>
      </c>
      <c r="G3010" s="103" t="s">
        <v>21605</v>
      </c>
      <c r="H3010" s="104" t="s">
        <v>11811</v>
      </c>
      <c r="I3010" s="103" t="s">
        <v>30</v>
      </c>
      <c r="J3010" s="103" t="s">
        <v>30</v>
      </c>
      <c r="K3010" s="103" t="s">
        <v>30</v>
      </c>
      <c r="L3010" s="103" t="s">
        <v>30</v>
      </c>
      <c r="M3010" s="103" t="s">
        <v>30</v>
      </c>
      <c r="N3010" s="103" t="s">
        <v>30</v>
      </c>
      <c r="O3010" s="103" t="s">
        <v>30</v>
      </c>
      <c r="P3010" s="103" t="s">
        <v>8322</v>
      </c>
      <c r="Q3010" s="103" t="s">
        <v>11814</v>
      </c>
      <c r="R3010" s="105" t="s">
        <v>11815</v>
      </c>
      <c r="S3010" s="103" t="s">
        <v>8322</v>
      </c>
      <c r="T3010" s="103" t="s">
        <v>63</v>
      </c>
      <c r="U3010" s="106" t="s">
        <v>21538</v>
      </c>
      <c r="V3010" s="105" t="s">
        <v>23005</v>
      </c>
      <c r="W3010" s="107" t="s">
        <v>416</v>
      </c>
      <c r="X3010" t="s">
        <v>23006</v>
      </c>
      <c r="AA3010">
        <f ca="1" t="shared" si="93"/>
        <v>14</v>
      </c>
    </row>
    <row r="3011" spans="1:27">
      <c r="A3011" s="101">
        <v>59</v>
      </c>
      <c r="B3011" s="89" t="str">
        <f t="shared" ref="B3011:B3074" si="94">H3011</f>
        <v>451229200310151221</v>
      </c>
      <c r="C3011" s="89" t="s">
        <v>416</v>
      </c>
      <c r="D3011" s="102" t="s">
        <v>11817</v>
      </c>
      <c r="E3011" s="102" t="s">
        <v>143</v>
      </c>
      <c r="F3011" s="103" t="s">
        <v>20131</v>
      </c>
      <c r="G3011" s="103" t="s">
        <v>20307</v>
      </c>
      <c r="H3011" s="104" t="s">
        <v>11816</v>
      </c>
      <c r="I3011" s="103" t="s">
        <v>27</v>
      </c>
      <c r="J3011" s="103" t="s">
        <v>30</v>
      </c>
      <c r="K3011" s="103" t="s">
        <v>30</v>
      </c>
      <c r="L3011" s="103" t="s">
        <v>30</v>
      </c>
      <c r="M3011" s="103" t="s">
        <v>30</v>
      </c>
      <c r="N3011" s="103" t="s">
        <v>30</v>
      </c>
      <c r="O3011" s="103" t="s">
        <v>27</v>
      </c>
      <c r="P3011" s="103" t="s">
        <v>8322</v>
      </c>
      <c r="Q3011" s="103" t="s">
        <v>11819</v>
      </c>
      <c r="R3011" s="105" t="s">
        <v>11820</v>
      </c>
      <c r="S3011" s="103" t="s">
        <v>8322</v>
      </c>
      <c r="T3011" s="103" t="s">
        <v>76</v>
      </c>
      <c r="U3011" s="106" t="s">
        <v>21305</v>
      </c>
      <c r="V3011" s="105" t="s">
        <v>23007</v>
      </c>
      <c r="W3011" s="107" t="s">
        <v>416</v>
      </c>
      <c r="X3011" t="s">
        <v>23008</v>
      </c>
      <c r="AA3011">
        <f ca="1" t="shared" si="93"/>
        <v>17</v>
      </c>
    </row>
    <row r="3012" spans="1:27">
      <c r="A3012" s="101">
        <v>60</v>
      </c>
      <c r="B3012" s="89" t="str">
        <f t="shared" si="94"/>
        <v>451229200312215727</v>
      </c>
      <c r="C3012" s="89" t="s">
        <v>416</v>
      </c>
      <c r="D3012" s="102" t="s">
        <v>11823</v>
      </c>
      <c r="E3012" s="102" t="s">
        <v>143</v>
      </c>
      <c r="F3012" s="103" t="s">
        <v>20131</v>
      </c>
      <c r="G3012" s="103" t="s">
        <v>20433</v>
      </c>
      <c r="H3012" s="104" t="s">
        <v>11822</v>
      </c>
      <c r="I3012" s="103" t="s">
        <v>30</v>
      </c>
      <c r="J3012" s="103" t="s">
        <v>30</v>
      </c>
      <c r="K3012" s="103" t="s">
        <v>30</v>
      </c>
      <c r="L3012" s="103" t="s">
        <v>30</v>
      </c>
      <c r="M3012" s="103" t="s">
        <v>30</v>
      </c>
      <c r="N3012" s="103" t="s">
        <v>30</v>
      </c>
      <c r="O3012" s="103" t="s">
        <v>27</v>
      </c>
      <c r="P3012" s="103" t="s">
        <v>8322</v>
      </c>
      <c r="Q3012" s="103" t="s">
        <v>3658</v>
      </c>
      <c r="R3012" s="105" t="s">
        <v>11825</v>
      </c>
      <c r="S3012" s="103" t="s">
        <v>8322</v>
      </c>
      <c r="T3012" s="103" t="s">
        <v>63</v>
      </c>
      <c r="U3012" s="106" t="s">
        <v>23009</v>
      </c>
      <c r="V3012" s="105" t="s">
        <v>23010</v>
      </c>
      <c r="W3012" s="107" t="s">
        <v>416</v>
      </c>
      <c r="X3012" t="s">
        <v>23011</v>
      </c>
      <c r="AA3012">
        <f ca="1" t="shared" ref="AA3012:AA3075" si="95">DATEDIF(TEXT(MID(H3012,7,8),"00-00-00"),TODAY(),"y")</f>
        <v>17</v>
      </c>
    </row>
    <row r="3013" spans="1:27">
      <c r="A3013" s="101">
        <v>61</v>
      </c>
      <c r="B3013" s="89" t="str">
        <f t="shared" si="94"/>
        <v>452731200404295410</v>
      </c>
      <c r="C3013" s="89" t="s">
        <v>416</v>
      </c>
      <c r="D3013" s="102" t="s">
        <v>11827</v>
      </c>
      <c r="E3013" s="102" t="s">
        <v>24</v>
      </c>
      <c r="F3013" s="103" t="s">
        <v>20131</v>
      </c>
      <c r="G3013" s="103" t="s">
        <v>20255</v>
      </c>
      <c r="H3013" s="104" t="s">
        <v>11826</v>
      </c>
      <c r="I3013" s="103" t="s">
        <v>30</v>
      </c>
      <c r="J3013" s="103" t="s">
        <v>30</v>
      </c>
      <c r="K3013" s="103" t="s">
        <v>30</v>
      </c>
      <c r="L3013" s="103" t="s">
        <v>30</v>
      </c>
      <c r="M3013" s="103" t="s">
        <v>30</v>
      </c>
      <c r="N3013" s="103" t="s">
        <v>30</v>
      </c>
      <c r="O3013" s="103" t="s">
        <v>27</v>
      </c>
      <c r="P3013" s="103" t="s">
        <v>8322</v>
      </c>
      <c r="Q3013" s="103" t="s">
        <v>11829</v>
      </c>
      <c r="R3013" s="105" t="s">
        <v>11830</v>
      </c>
      <c r="S3013" s="103" t="s">
        <v>8322</v>
      </c>
      <c r="T3013" s="103" t="s">
        <v>63</v>
      </c>
      <c r="U3013" s="106" t="s">
        <v>22961</v>
      </c>
      <c r="V3013" s="105" t="s">
        <v>23012</v>
      </c>
      <c r="W3013" s="107" t="s">
        <v>416</v>
      </c>
      <c r="X3013" t="s">
        <v>23013</v>
      </c>
      <c r="AA3013">
        <f ca="1" t="shared" si="95"/>
        <v>17</v>
      </c>
    </row>
    <row r="3014" spans="1:27">
      <c r="A3014" s="101">
        <v>62</v>
      </c>
      <c r="B3014" s="89" t="str">
        <f t="shared" si="94"/>
        <v>451229200307125727</v>
      </c>
      <c r="C3014" s="89" t="s">
        <v>416</v>
      </c>
      <c r="D3014" s="102" t="s">
        <v>11832</v>
      </c>
      <c r="E3014" s="102" t="s">
        <v>143</v>
      </c>
      <c r="F3014" s="103" t="s">
        <v>20131</v>
      </c>
      <c r="G3014" s="103" t="s">
        <v>20214</v>
      </c>
      <c r="H3014" s="104" t="s">
        <v>11831</v>
      </c>
      <c r="I3014" s="103" t="s">
        <v>30</v>
      </c>
      <c r="J3014" s="103" t="s">
        <v>30</v>
      </c>
      <c r="K3014" s="103" t="s">
        <v>30</v>
      </c>
      <c r="L3014" s="103" t="s">
        <v>30</v>
      </c>
      <c r="M3014" s="103" t="s">
        <v>30</v>
      </c>
      <c r="N3014" s="103" t="s">
        <v>30</v>
      </c>
      <c r="O3014" s="103" t="s">
        <v>27</v>
      </c>
      <c r="P3014" s="103" t="s">
        <v>8322</v>
      </c>
      <c r="Q3014" s="103" t="s">
        <v>11012</v>
      </c>
      <c r="R3014" s="105" t="s">
        <v>11833</v>
      </c>
      <c r="S3014" s="103" t="s">
        <v>8322</v>
      </c>
      <c r="T3014" s="103" t="s">
        <v>63</v>
      </c>
      <c r="U3014" s="106" t="s">
        <v>23009</v>
      </c>
      <c r="V3014" s="105" t="s">
        <v>21105</v>
      </c>
      <c r="W3014" s="107" t="s">
        <v>416</v>
      </c>
      <c r="X3014" t="s">
        <v>19408</v>
      </c>
      <c r="AA3014">
        <f ca="1" t="shared" si="95"/>
        <v>18</v>
      </c>
    </row>
    <row r="3015" spans="1:27">
      <c r="A3015" s="101">
        <v>63</v>
      </c>
      <c r="B3015" s="89" t="str">
        <f t="shared" si="94"/>
        <v>451229200508130020</v>
      </c>
      <c r="C3015" s="89" t="s">
        <v>416</v>
      </c>
      <c r="D3015" s="102" t="s">
        <v>11835</v>
      </c>
      <c r="E3015" s="102" t="s">
        <v>143</v>
      </c>
      <c r="F3015" s="103" t="s">
        <v>20131</v>
      </c>
      <c r="G3015" s="103" t="s">
        <v>20921</v>
      </c>
      <c r="H3015" s="104" t="s">
        <v>11834</v>
      </c>
      <c r="I3015" s="103" t="s">
        <v>30</v>
      </c>
      <c r="J3015" s="103" t="s">
        <v>30</v>
      </c>
      <c r="K3015" s="103" t="s">
        <v>30</v>
      </c>
      <c r="L3015" s="103" t="s">
        <v>30</v>
      </c>
      <c r="M3015" s="103" t="s">
        <v>30</v>
      </c>
      <c r="N3015" s="103" t="s">
        <v>30</v>
      </c>
      <c r="O3015" s="103" t="s">
        <v>27</v>
      </c>
      <c r="P3015" s="103" t="s">
        <v>8322</v>
      </c>
      <c r="Q3015" s="103" t="s">
        <v>11837</v>
      </c>
      <c r="R3015" s="105" t="s">
        <v>11838</v>
      </c>
      <c r="S3015" s="103" t="s">
        <v>8322</v>
      </c>
      <c r="T3015" s="103" t="s">
        <v>63</v>
      </c>
      <c r="U3015" s="106" t="s">
        <v>23014</v>
      </c>
      <c r="V3015" s="105" t="s">
        <v>23015</v>
      </c>
      <c r="W3015" s="107" t="s">
        <v>416</v>
      </c>
      <c r="X3015" t="s">
        <v>23016</v>
      </c>
      <c r="AA3015">
        <f ca="1" t="shared" si="95"/>
        <v>16</v>
      </c>
    </row>
    <row r="3016" spans="1:27">
      <c r="A3016" s="101">
        <v>64</v>
      </c>
      <c r="B3016" s="89" t="str">
        <f t="shared" si="94"/>
        <v>452731200411034841</v>
      </c>
      <c r="C3016" s="89" t="s">
        <v>416</v>
      </c>
      <c r="D3016" s="102" t="s">
        <v>11840</v>
      </c>
      <c r="E3016" s="102" t="s">
        <v>143</v>
      </c>
      <c r="F3016" s="103" t="s">
        <v>20131</v>
      </c>
      <c r="G3016" s="103" t="s">
        <v>20823</v>
      </c>
      <c r="H3016" s="104" t="s">
        <v>11839</v>
      </c>
      <c r="I3016" s="103" t="s">
        <v>30</v>
      </c>
      <c r="J3016" s="103" t="s">
        <v>30</v>
      </c>
      <c r="K3016" s="103" t="s">
        <v>30</v>
      </c>
      <c r="L3016" s="103" t="s">
        <v>30</v>
      </c>
      <c r="M3016" s="103" t="s">
        <v>30</v>
      </c>
      <c r="N3016" s="103" t="s">
        <v>30</v>
      </c>
      <c r="O3016" s="103" t="s">
        <v>27</v>
      </c>
      <c r="P3016" s="103" t="s">
        <v>8322</v>
      </c>
      <c r="Q3016" s="103" t="s">
        <v>11842</v>
      </c>
      <c r="R3016" s="105" t="s">
        <v>11843</v>
      </c>
      <c r="S3016" s="103" t="s">
        <v>8322</v>
      </c>
      <c r="T3016" s="103" t="s">
        <v>63</v>
      </c>
      <c r="U3016" s="106" t="s">
        <v>22317</v>
      </c>
      <c r="V3016" s="105" t="s">
        <v>23017</v>
      </c>
      <c r="W3016" s="107" t="s">
        <v>416</v>
      </c>
      <c r="X3016" t="s">
        <v>23018</v>
      </c>
      <c r="AA3016">
        <f ca="1" t="shared" si="95"/>
        <v>16</v>
      </c>
    </row>
    <row r="3017" spans="1:27">
      <c r="A3017" s="101">
        <v>65</v>
      </c>
      <c r="B3017" s="89" t="str">
        <f t="shared" si="94"/>
        <v>452731200312265716</v>
      </c>
      <c r="C3017" s="89" t="s">
        <v>416</v>
      </c>
      <c r="D3017" s="102" t="s">
        <v>5547</v>
      </c>
      <c r="E3017" s="102" t="s">
        <v>24</v>
      </c>
      <c r="F3017" s="103" t="s">
        <v>20131</v>
      </c>
      <c r="G3017" s="103" t="s">
        <v>20433</v>
      </c>
      <c r="H3017" s="104" t="s">
        <v>11844</v>
      </c>
      <c r="I3017" s="103" t="s">
        <v>30</v>
      </c>
      <c r="J3017" s="103" t="s">
        <v>30</v>
      </c>
      <c r="K3017" s="103" t="s">
        <v>30</v>
      </c>
      <c r="L3017" s="103" t="s">
        <v>30</v>
      </c>
      <c r="M3017" s="103" t="s">
        <v>30</v>
      </c>
      <c r="N3017" s="103" t="s">
        <v>27</v>
      </c>
      <c r="O3017" s="103" t="s">
        <v>27</v>
      </c>
      <c r="P3017" s="103" t="s">
        <v>8322</v>
      </c>
      <c r="Q3017" s="103" t="s">
        <v>11846</v>
      </c>
      <c r="R3017" s="105" t="s">
        <v>11847</v>
      </c>
      <c r="S3017" s="103" t="s">
        <v>8322</v>
      </c>
      <c r="T3017" s="103" t="s">
        <v>63</v>
      </c>
      <c r="U3017" s="106" t="s">
        <v>21274</v>
      </c>
      <c r="V3017" s="105" t="s">
        <v>23019</v>
      </c>
      <c r="W3017" s="107" t="s">
        <v>416</v>
      </c>
      <c r="X3017" t="s">
        <v>23020</v>
      </c>
      <c r="AA3017">
        <f ca="1" t="shared" si="95"/>
        <v>17</v>
      </c>
    </row>
    <row r="3018" spans="1:27">
      <c r="A3018" s="101">
        <v>66</v>
      </c>
      <c r="B3018" s="89" t="str">
        <f t="shared" si="94"/>
        <v>451229200311151215</v>
      </c>
      <c r="C3018" s="89" t="s">
        <v>416</v>
      </c>
      <c r="D3018" s="102" t="s">
        <v>11849</v>
      </c>
      <c r="E3018" s="102" t="s">
        <v>24</v>
      </c>
      <c r="F3018" s="103" t="s">
        <v>20131</v>
      </c>
      <c r="G3018" s="103" t="s">
        <v>20423</v>
      </c>
      <c r="H3018" s="104" t="s">
        <v>11848</v>
      </c>
      <c r="I3018" s="103" t="s">
        <v>30</v>
      </c>
      <c r="J3018" s="103" t="s">
        <v>30</v>
      </c>
      <c r="K3018" s="103" t="s">
        <v>30</v>
      </c>
      <c r="L3018" s="103" t="s">
        <v>30</v>
      </c>
      <c r="M3018" s="103" t="s">
        <v>30</v>
      </c>
      <c r="N3018" s="103" t="s">
        <v>30</v>
      </c>
      <c r="O3018" s="103" t="s">
        <v>27</v>
      </c>
      <c r="P3018" s="103" t="s">
        <v>8322</v>
      </c>
      <c r="Q3018" s="103" t="s">
        <v>11850</v>
      </c>
      <c r="R3018" s="105" t="s">
        <v>11851</v>
      </c>
      <c r="S3018" s="103" t="s">
        <v>8322</v>
      </c>
      <c r="T3018" s="103" t="s">
        <v>76</v>
      </c>
      <c r="U3018" s="106" t="s">
        <v>20388</v>
      </c>
      <c r="V3018" s="105" t="s">
        <v>21436</v>
      </c>
      <c r="W3018" s="107" t="s">
        <v>416</v>
      </c>
      <c r="X3018" t="s">
        <v>23021</v>
      </c>
      <c r="AA3018">
        <f ca="1" t="shared" si="95"/>
        <v>17</v>
      </c>
    </row>
    <row r="3019" spans="1:27">
      <c r="A3019" s="101">
        <v>67</v>
      </c>
      <c r="B3019" s="89" t="str">
        <f t="shared" si="94"/>
        <v>451229200412240022</v>
      </c>
      <c r="C3019" s="89" t="s">
        <v>416</v>
      </c>
      <c r="D3019" s="102" t="s">
        <v>11853</v>
      </c>
      <c r="E3019" s="102" t="s">
        <v>143</v>
      </c>
      <c r="F3019" s="103" t="s">
        <v>20131</v>
      </c>
      <c r="G3019" s="103" t="s">
        <v>20996</v>
      </c>
      <c r="H3019" s="104" t="s">
        <v>11852</v>
      </c>
      <c r="I3019" s="103" t="s">
        <v>27</v>
      </c>
      <c r="J3019" s="103" t="s">
        <v>30</v>
      </c>
      <c r="K3019" s="103" t="s">
        <v>30</v>
      </c>
      <c r="L3019" s="103" t="s">
        <v>30</v>
      </c>
      <c r="M3019" s="103" t="s">
        <v>30</v>
      </c>
      <c r="N3019" s="103" t="s">
        <v>30</v>
      </c>
      <c r="O3019" s="103" t="s">
        <v>27</v>
      </c>
      <c r="P3019" s="103" t="s">
        <v>8322</v>
      </c>
      <c r="Q3019" s="103" t="s">
        <v>2997</v>
      </c>
      <c r="R3019" s="105" t="s">
        <v>11855</v>
      </c>
      <c r="S3019" s="103" t="s">
        <v>8322</v>
      </c>
      <c r="T3019" s="103" t="s">
        <v>63</v>
      </c>
      <c r="U3019" s="106" t="s">
        <v>23022</v>
      </c>
      <c r="V3019" s="105" t="s">
        <v>23023</v>
      </c>
      <c r="W3019" s="107" t="s">
        <v>416</v>
      </c>
      <c r="X3019" t="s">
        <v>23024</v>
      </c>
      <c r="AA3019">
        <f ca="1" t="shared" si="95"/>
        <v>16</v>
      </c>
    </row>
    <row r="3020" spans="1:27">
      <c r="A3020" s="101">
        <v>68</v>
      </c>
      <c r="B3020" s="89" t="str">
        <f t="shared" si="94"/>
        <v>452730200409016517</v>
      </c>
      <c r="C3020" s="89" t="s">
        <v>416</v>
      </c>
      <c r="D3020" s="102" t="s">
        <v>11857</v>
      </c>
      <c r="E3020" s="102" t="s">
        <v>24</v>
      </c>
      <c r="F3020" s="103" t="s">
        <v>20131</v>
      </c>
      <c r="G3020" s="103" t="s">
        <v>20351</v>
      </c>
      <c r="H3020" s="104" t="s">
        <v>11856</v>
      </c>
      <c r="I3020" s="103" t="s">
        <v>30</v>
      </c>
      <c r="J3020" s="103" t="s">
        <v>30</v>
      </c>
      <c r="K3020" s="103" t="s">
        <v>30</v>
      </c>
      <c r="L3020" s="103" t="s">
        <v>30</v>
      </c>
      <c r="M3020" s="103" t="s">
        <v>30</v>
      </c>
      <c r="N3020" s="103" t="s">
        <v>30</v>
      </c>
      <c r="O3020" s="103" t="s">
        <v>27</v>
      </c>
      <c r="P3020" s="103" t="s">
        <v>8322</v>
      </c>
      <c r="Q3020" s="103" t="s">
        <v>11859</v>
      </c>
      <c r="R3020" s="105" t="s">
        <v>11860</v>
      </c>
      <c r="S3020" s="103" t="s">
        <v>8322</v>
      </c>
      <c r="T3020" s="103" t="s">
        <v>63</v>
      </c>
      <c r="U3020" s="106" t="s">
        <v>22386</v>
      </c>
      <c r="V3020" s="105" t="s">
        <v>23025</v>
      </c>
      <c r="W3020" s="107" t="s">
        <v>416</v>
      </c>
      <c r="X3020" t="s">
        <v>23026</v>
      </c>
      <c r="AA3020">
        <f ca="1" t="shared" si="95"/>
        <v>16</v>
      </c>
    </row>
    <row r="3021" spans="1:27">
      <c r="A3021" s="101">
        <v>69</v>
      </c>
      <c r="B3021" s="89" t="str">
        <f t="shared" si="94"/>
        <v>452731200507130045</v>
      </c>
      <c r="C3021" s="89" t="s">
        <v>416</v>
      </c>
      <c r="D3021" s="102" t="s">
        <v>11862</v>
      </c>
      <c r="E3021" s="102" t="s">
        <v>143</v>
      </c>
      <c r="F3021" s="103" t="s">
        <v>20131</v>
      </c>
      <c r="G3021" s="103" t="s">
        <v>21180</v>
      </c>
      <c r="H3021" s="104" t="s">
        <v>11861</v>
      </c>
      <c r="I3021" s="103" t="s">
        <v>30</v>
      </c>
      <c r="J3021" s="103" t="s">
        <v>30</v>
      </c>
      <c r="K3021" s="103" t="s">
        <v>30</v>
      </c>
      <c r="L3021" s="103" t="s">
        <v>30</v>
      </c>
      <c r="M3021" s="103" t="s">
        <v>30</v>
      </c>
      <c r="N3021" s="103" t="s">
        <v>30</v>
      </c>
      <c r="O3021" s="103" t="s">
        <v>27</v>
      </c>
      <c r="P3021" s="103" t="s">
        <v>8322</v>
      </c>
      <c r="Q3021" s="103" t="s">
        <v>11863</v>
      </c>
      <c r="R3021" s="105" t="s">
        <v>11864</v>
      </c>
      <c r="S3021" s="103" t="s">
        <v>8322</v>
      </c>
      <c r="T3021" s="103" t="s">
        <v>63</v>
      </c>
      <c r="U3021" s="106" t="s">
        <v>21538</v>
      </c>
      <c r="V3021" s="105" t="s">
        <v>23027</v>
      </c>
      <c r="W3021" s="107" t="s">
        <v>416</v>
      </c>
      <c r="X3021" t="s">
        <v>23028</v>
      </c>
      <c r="AA3021">
        <f ca="1" t="shared" si="95"/>
        <v>16</v>
      </c>
    </row>
    <row r="3022" spans="1:27">
      <c r="A3022" s="101">
        <v>70</v>
      </c>
      <c r="B3022" s="89" t="str">
        <f t="shared" si="94"/>
        <v>452731200403283149</v>
      </c>
      <c r="C3022" s="89" t="s">
        <v>416</v>
      </c>
      <c r="D3022" s="102" t="s">
        <v>11866</v>
      </c>
      <c r="E3022" s="102" t="s">
        <v>143</v>
      </c>
      <c r="F3022" s="103" t="s">
        <v>20131</v>
      </c>
      <c r="G3022" s="103" t="s">
        <v>20707</v>
      </c>
      <c r="H3022" s="104" t="s">
        <v>11865</v>
      </c>
      <c r="I3022" s="103" t="s">
        <v>30</v>
      </c>
      <c r="J3022" s="103" t="s">
        <v>30</v>
      </c>
      <c r="K3022" s="103" t="s">
        <v>27</v>
      </c>
      <c r="L3022" s="103" t="s">
        <v>30</v>
      </c>
      <c r="M3022" s="103" t="s">
        <v>30</v>
      </c>
      <c r="N3022" s="103" t="s">
        <v>27</v>
      </c>
      <c r="O3022" s="103" t="s">
        <v>27</v>
      </c>
      <c r="P3022" s="103" t="s">
        <v>8322</v>
      </c>
      <c r="Q3022" s="103" t="s">
        <v>11867</v>
      </c>
      <c r="R3022" s="105">
        <v>15815676709</v>
      </c>
      <c r="S3022" s="103" t="s">
        <v>8322</v>
      </c>
      <c r="T3022" s="103" t="s">
        <v>88</v>
      </c>
      <c r="U3022" s="106" t="s">
        <v>23029</v>
      </c>
      <c r="V3022" s="105" t="s">
        <v>23030</v>
      </c>
      <c r="W3022" s="107" t="s">
        <v>416</v>
      </c>
      <c r="X3022" t="s">
        <v>23031</v>
      </c>
      <c r="AA3022">
        <f ca="1" t="shared" si="95"/>
        <v>17</v>
      </c>
    </row>
    <row r="3023" spans="1:27">
      <c r="A3023" s="101">
        <v>71</v>
      </c>
      <c r="B3023" s="89" t="str">
        <f t="shared" si="94"/>
        <v>451229200405275710</v>
      </c>
      <c r="C3023" s="89" t="s">
        <v>416</v>
      </c>
      <c r="D3023" s="102" t="s">
        <v>11869</v>
      </c>
      <c r="E3023" s="102" t="s">
        <v>24</v>
      </c>
      <c r="F3023" s="103" t="s">
        <v>20131</v>
      </c>
      <c r="G3023" s="103" t="s">
        <v>20608</v>
      </c>
      <c r="H3023" s="104" t="s">
        <v>11868</v>
      </c>
      <c r="I3023" s="103" t="s">
        <v>30</v>
      </c>
      <c r="J3023" s="103" t="s">
        <v>30</v>
      </c>
      <c r="K3023" s="103" t="s">
        <v>30</v>
      </c>
      <c r="L3023" s="103" t="s">
        <v>30</v>
      </c>
      <c r="M3023" s="103" t="s">
        <v>30</v>
      </c>
      <c r="N3023" s="103" t="s">
        <v>30</v>
      </c>
      <c r="O3023" s="103" t="s">
        <v>27</v>
      </c>
      <c r="P3023" s="103" t="s">
        <v>8322</v>
      </c>
      <c r="Q3023" s="103" t="s">
        <v>11871</v>
      </c>
      <c r="R3023" s="105" t="s">
        <v>11872</v>
      </c>
      <c r="S3023" s="103" t="s">
        <v>8322</v>
      </c>
      <c r="T3023" s="103" t="s">
        <v>63</v>
      </c>
      <c r="U3023" s="106" t="s">
        <v>23032</v>
      </c>
      <c r="V3023" s="105" t="s">
        <v>23033</v>
      </c>
      <c r="W3023" s="107" t="s">
        <v>416</v>
      </c>
      <c r="X3023" t="s">
        <v>23034</v>
      </c>
      <c r="AA3023">
        <f ca="1" t="shared" si="95"/>
        <v>17</v>
      </c>
    </row>
    <row r="3024" spans="1:27">
      <c r="A3024" s="101">
        <v>72</v>
      </c>
      <c r="B3024" s="89" t="str">
        <f t="shared" si="94"/>
        <v>45273120040908003X</v>
      </c>
      <c r="C3024" s="89" t="s">
        <v>416</v>
      </c>
      <c r="D3024" s="102" t="s">
        <v>11874</v>
      </c>
      <c r="E3024" s="102" t="s">
        <v>24</v>
      </c>
      <c r="F3024" s="103" t="s">
        <v>20131</v>
      </c>
      <c r="G3024" s="103" t="s">
        <v>20351</v>
      </c>
      <c r="H3024" s="104" t="s">
        <v>11873</v>
      </c>
      <c r="I3024" s="103" t="s">
        <v>30</v>
      </c>
      <c r="J3024" s="103" t="s">
        <v>30</v>
      </c>
      <c r="K3024" s="103" t="s">
        <v>30</v>
      </c>
      <c r="L3024" s="103" t="s">
        <v>30</v>
      </c>
      <c r="M3024" s="103" t="s">
        <v>30</v>
      </c>
      <c r="N3024" s="103" t="s">
        <v>30</v>
      </c>
      <c r="O3024" s="103" t="s">
        <v>27</v>
      </c>
      <c r="P3024" s="103" t="s">
        <v>8322</v>
      </c>
      <c r="Q3024" s="103" t="s">
        <v>11876</v>
      </c>
      <c r="R3024" s="105">
        <v>18666398156</v>
      </c>
      <c r="S3024" s="103" t="s">
        <v>8322</v>
      </c>
      <c r="T3024" s="103" t="s">
        <v>63</v>
      </c>
      <c r="U3024" s="106" t="s">
        <v>23035</v>
      </c>
      <c r="V3024" s="105" t="s">
        <v>23036</v>
      </c>
      <c r="W3024" s="107" t="s">
        <v>416</v>
      </c>
      <c r="X3024" t="s">
        <v>23037</v>
      </c>
      <c r="AA3024">
        <f ca="1" t="shared" si="95"/>
        <v>16</v>
      </c>
    </row>
    <row r="3025" spans="1:27">
      <c r="A3025" s="101">
        <v>73</v>
      </c>
      <c r="B3025" s="89" t="str">
        <f t="shared" si="94"/>
        <v>452731200507301836</v>
      </c>
      <c r="C3025" s="89" t="s">
        <v>416</v>
      </c>
      <c r="D3025" s="102" t="s">
        <v>11878</v>
      </c>
      <c r="E3025" s="102" t="s">
        <v>24</v>
      </c>
      <c r="F3025" s="103" t="s">
        <v>20131</v>
      </c>
      <c r="G3025" s="103" t="s">
        <v>21180</v>
      </c>
      <c r="H3025" s="104" t="s">
        <v>11877</v>
      </c>
      <c r="I3025" s="103" t="s">
        <v>30</v>
      </c>
      <c r="J3025" s="103" t="s">
        <v>30</v>
      </c>
      <c r="K3025" s="103" t="s">
        <v>30</v>
      </c>
      <c r="L3025" s="103" t="s">
        <v>30</v>
      </c>
      <c r="M3025" s="103" t="s">
        <v>30</v>
      </c>
      <c r="N3025" s="103" t="s">
        <v>30</v>
      </c>
      <c r="O3025" s="103" t="s">
        <v>27</v>
      </c>
      <c r="P3025" s="103" t="s">
        <v>8322</v>
      </c>
      <c r="Q3025" s="103" t="s">
        <v>11879</v>
      </c>
      <c r="R3025" s="105" t="s">
        <v>11880</v>
      </c>
      <c r="S3025" s="103" t="s">
        <v>8322</v>
      </c>
      <c r="T3025" s="103" t="s">
        <v>115</v>
      </c>
      <c r="U3025" s="106" t="s">
        <v>22320</v>
      </c>
      <c r="V3025" s="105" t="s">
        <v>23038</v>
      </c>
      <c r="W3025" s="107" t="s">
        <v>416</v>
      </c>
      <c r="X3025" t="s">
        <v>23039</v>
      </c>
      <c r="AA3025">
        <f ca="1" t="shared" si="95"/>
        <v>16</v>
      </c>
    </row>
    <row r="3026" spans="1:27">
      <c r="A3026" s="101">
        <v>74</v>
      </c>
      <c r="B3026" s="89" t="str">
        <f t="shared" si="94"/>
        <v>45122920041119364X</v>
      </c>
      <c r="C3026" s="89" t="s">
        <v>416</v>
      </c>
      <c r="D3026" s="102" t="s">
        <v>11883</v>
      </c>
      <c r="E3026" s="102" t="s">
        <v>143</v>
      </c>
      <c r="F3026" s="103" t="s">
        <v>20131</v>
      </c>
      <c r="G3026" s="103" t="s">
        <v>20823</v>
      </c>
      <c r="H3026" s="104" t="s">
        <v>11882</v>
      </c>
      <c r="I3026" s="103" t="s">
        <v>30</v>
      </c>
      <c r="J3026" s="103" t="s">
        <v>30</v>
      </c>
      <c r="K3026" s="103" t="s">
        <v>27</v>
      </c>
      <c r="L3026" s="103" t="s">
        <v>30</v>
      </c>
      <c r="M3026" s="103" t="s">
        <v>30</v>
      </c>
      <c r="N3026" s="103" t="s">
        <v>30</v>
      </c>
      <c r="O3026" s="103" t="s">
        <v>27</v>
      </c>
      <c r="P3026" s="103" t="s">
        <v>8322</v>
      </c>
      <c r="Q3026" s="103" t="s">
        <v>11884</v>
      </c>
      <c r="R3026" s="105" t="s">
        <v>11885</v>
      </c>
      <c r="S3026" s="103" t="s">
        <v>8322</v>
      </c>
      <c r="T3026" s="103" t="s">
        <v>81</v>
      </c>
      <c r="U3026" s="106" t="s">
        <v>22516</v>
      </c>
      <c r="V3026" s="105" t="s">
        <v>22517</v>
      </c>
      <c r="W3026" s="107" t="s">
        <v>416</v>
      </c>
      <c r="X3026" t="s">
        <v>19442</v>
      </c>
      <c r="AA3026">
        <f ca="1" t="shared" si="95"/>
        <v>16</v>
      </c>
    </row>
    <row r="3027" spans="1:27">
      <c r="A3027" s="101">
        <v>75</v>
      </c>
      <c r="B3027" s="89" t="str">
        <f t="shared" si="94"/>
        <v>451229200303022712</v>
      </c>
      <c r="C3027" s="89" t="s">
        <v>416</v>
      </c>
      <c r="D3027" s="102" t="s">
        <v>11887</v>
      </c>
      <c r="E3027" s="102" t="s">
        <v>24</v>
      </c>
      <c r="F3027" s="103" t="s">
        <v>20131</v>
      </c>
      <c r="G3027" s="103" t="s">
        <v>20202</v>
      </c>
      <c r="H3027" s="104" t="s">
        <v>11886</v>
      </c>
      <c r="I3027" s="103" t="s">
        <v>30</v>
      </c>
      <c r="J3027" s="103" t="s">
        <v>30</v>
      </c>
      <c r="K3027" s="103" t="s">
        <v>30</v>
      </c>
      <c r="L3027" s="103" t="s">
        <v>30</v>
      </c>
      <c r="M3027" s="103" t="s">
        <v>30</v>
      </c>
      <c r="N3027" s="103" t="s">
        <v>30</v>
      </c>
      <c r="O3027" s="103" t="s">
        <v>27</v>
      </c>
      <c r="P3027" s="103" t="s">
        <v>8322</v>
      </c>
      <c r="Q3027" s="103" t="s">
        <v>2414</v>
      </c>
      <c r="R3027" s="105" t="s">
        <v>11889</v>
      </c>
      <c r="S3027" s="103" t="s">
        <v>8322</v>
      </c>
      <c r="T3027" s="103" t="s">
        <v>146</v>
      </c>
      <c r="U3027" s="106" t="s">
        <v>20390</v>
      </c>
      <c r="V3027" s="105" t="s">
        <v>23040</v>
      </c>
      <c r="W3027" s="107" t="s">
        <v>416</v>
      </c>
      <c r="X3027" t="s">
        <v>19409</v>
      </c>
      <c r="AA3027">
        <f ca="1" t="shared" si="95"/>
        <v>18</v>
      </c>
    </row>
    <row r="3028" spans="1:27">
      <c r="A3028" s="101">
        <v>76</v>
      </c>
      <c r="B3028" s="89" t="str">
        <f t="shared" si="94"/>
        <v>452731200407184812</v>
      </c>
      <c r="C3028" s="89" t="s">
        <v>416</v>
      </c>
      <c r="D3028" s="102" t="s">
        <v>11891</v>
      </c>
      <c r="E3028" s="102" t="s">
        <v>24</v>
      </c>
      <c r="F3028" s="103" t="s">
        <v>20131</v>
      </c>
      <c r="G3028" s="103" t="s">
        <v>20271</v>
      </c>
      <c r="H3028" s="104" t="s">
        <v>11890</v>
      </c>
      <c r="I3028" s="103" t="s">
        <v>30</v>
      </c>
      <c r="J3028" s="103" t="s">
        <v>30</v>
      </c>
      <c r="K3028" s="103" t="s">
        <v>30</v>
      </c>
      <c r="L3028" s="103" t="s">
        <v>30</v>
      </c>
      <c r="M3028" s="103" t="s">
        <v>30</v>
      </c>
      <c r="N3028" s="103" t="s">
        <v>30</v>
      </c>
      <c r="O3028" s="103" t="s">
        <v>27</v>
      </c>
      <c r="P3028" s="103" t="s">
        <v>8322</v>
      </c>
      <c r="Q3028" s="103" t="s">
        <v>11378</v>
      </c>
      <c r="R3028" s="105" t="s">
        <v>11893</v>
      </c>
      <c r="S3028" s="103" t="s">
        <v>8322</v>
      </c>
      <c r="T3028" s="103" t="s">
        <v>63</v>
      </c>
      <c r="U3028" s="106" t="s">
        <v>23022</v>
      </c>
      <c r="V3028" s="105" t="s">
        <v>23041</v>
      </c>
      <c r="W3028" s="107" t="s">
        <v>416</v>
      </c>
      <c r="X3028" t="s">
        <v>23042</v>
      </c>
      <c r="AA3028">
        <f ca="1" t="shared" si="95"/>
        <v>17</v>
      </c>
    </row>
    <row r="3029" spans="1:27">
      <c r="A3029" s="101">
        <v>77</v>
      </c>
      <c r="B3029" s="89" t="str">
        <f t="shared" si="94"/>
        <v>451229200409072419</v>
      </c>
      <c r="C3029" s="89" t="s">
        <v>416</v>
      </c>
      <c r="D3029" s="102" t="s">
        <v>11895</v>
      </c>
      <c r="E3029" s="102" t="s">
        <v>24</v>
      </c>
      <c r="F3029" s="103" t="s">
        <v>20205</v>
      </c>
      <c r="G3029" s="103" t="s">
        <v>20351</v>
      </c>
      <c r="H3029" s="104" t="s">
        <v>11894</v>
      </c>
      <c r="I3029" s="103" t="s">
        <v>27</v>
      </c>
      <c r="J3029" s="103" t="s">
        <v>30</v>
      </c>
      <c r="K3029" s="103" t="s">
        <v>30</v>
      </c>
      <c r="L3029" s="103" t="s">
        <v>30</v>
      </c>
      <c r="M3029" s="103" t="s">
        <v>30</v>
      </c>
      <c r="N3029" s="103" t="s">
        <v>30</v>
      </c>
      <c r="O3029" s="103" t="s">
        <v>27</v>
      </c>
      <c r="P3029" s="103" t="s">
        <v>8322</v>
      </c>
      <c r="Q3029" s="103" t="s">
        <v>11897</v>
      </c>
      <c r="R3029" s="105" t="s">
        <v>11898</v>
      </c>
      <c r="S3029" s="103" t="s">
        <v>8322</v>
      </c>
      <c r="T3029" s="103" t="s">
        <v>140</v>
      </c>
      <c r="U3029" s="106" t="s">
        <v>22884</v>
      </c>
      <c r="V3029" s="105" t="s">
        <v>23043</v>
      </c>
      <c r="W3029" s="107" t="s">
        <v>416</v>
      </c>
      <c r="X3029" t="s">
        <v>23044</v>
      </c>
      <c r="AA3029">
        <f ca="1" t="shared" si="95"/>
        <v>16</v>
      </c>
    </row>
    <row r="3030" spans="1:27">
      <c r="A3030" s="101">
        <v>78</v>
      </c>
      <c r="B3030" s="89" t="str">
        <f t="shared" si="94"/>
        <v>451229200410200617</v>
      </c>
      <c r="C3030" s="89" t="s">
        <v>416</v>
      </c>
      <c r="D3030" s="102" t="s">
        <v>11900</v>
      </c>
      <c r="E3030" s="102" t="s">
        <v>24</v>
      </c>
      <c r="F3030" s="103" t="s">
        <v>20131</v>
      </c>
      <c r="G3030" s="103" t="s">
        <v>20412</v>
      </c>
      <c r="H3030" s="104" t="s">
        <v>11899</v>
      </c>
      <c r="I3030" s="103" t="s">
        <v>30</v>
      </c>
      <c r="J3030" s="103" t="s">
        <v>30</v>
      </c>
      <c r="K3030" s="103" t="s">
        <v>30</v>
      </c>
      <c r="L3030" s="103" t="s">
        <v>30</v>
      </c>
      <c r="M3030" s="103" t="s">
        <v>30</v>
      </c>
      <c r="N3030" s="103" t="s">
        <v>30</v>
      </c>
      <c r="O3030" s="103" t="s">
        <v>27</v>
      </c>
      <c r="P3030" s="103" t="s">
        <v>8322</v>
      </c>
      <c r="Q3030" s="103" t="s">
        <v>11902</v>
      </c>
      <c r="R3030" s="105" t="s">
        <v>11903</v>
      </c>
      <c r="S3030" s="103" t="s">
        <v>8322</v>
      </c>
      <c r="T3030" s="103" t="s">
        <v>99</v>
      </c>
      <c r="U3030" s="106" t="s">
        <v>21867</v>
      </c>
      <c r="V3030" s="105" t="s">
        <v>23045</v>
      </c>
      <c r="W3030" s="107" t="s">
        <v>416</v>
      </c>
      <c r="X3030" t="s">
        <v>23046</v>
      </c>
      <c r="AA3030">
        <f ca="1" t="shared" si="95"/>
        <v>16</v>
      </c>
    </row>
    <row r="3031" spans="1:27">
      <c r="A3031" s="101">
        <v>1</v>
      </c>
      <c r="B3031" s="89" t="str">
        <f t="shared" si="94"/>
        <v>451229200505181228</v>
      </c>
      <c r="C3031" s="89" t="s">
        <v>421</v>
      </c>
      <c r="D3031" s="102" t="s">
        <v>11906</v>
      </c>
      <c r="E3031" s="102" t="s">
        <v>143</v>
      </c>
      <c r="F3031" s="103" t="s">
        <v>20131</v>
      </c>
      <c r="G3031" s="103" t="s">
        <v>20371</v>
      </c>
      <c r="H3031" s="104" t="s">
        <v>11905</v>
      </c>
      <c r="I3031" s="103" t="s">
        <v>30</v>
      </c>
      <c r="J3031" s="103" t="s">
        <v>30</v>
      </c>
      <c r="K3031" s="103" t="s">
        <v>27</v>
      </c>
      <c r="L3031" s="103" t="s">
        <v>30</v>
      </c>
      <c r="M3031" s="103" t="s">
        <v>30</v>
      </c>
      <c r="N3031" s="103" t="s">
        <v>30</v>
      </c>
      <c r="O3031" s="103" t="s">
        <v>27</v>
      </c>
      <c r="P3031" s="103" t="s">
        <v>8322</v>
      </c>
      <c r="Q3031" s="103" t="s">
        <v>11908</v>
      </c>
      <c r="R3031" s="105">
        <v>17807837748</v>
      </c>
      <c r="S3031" s="103" t="s">
        <v>8322</v>
      </c>
      <c r="T3031" s="103" t="s">
        <v>76</v>
      </c>
      <c r="U3031" s="106" t="s">
        <v>21305</v>
      </c>
      <c r="V3031" s="105" t="s">
        <v>23047</v>
      </c>
      <c r="W3031" s="107" t="s">
        <v>421</v>
      </c>
      <c r="X3031" t="s">
        <v>23048</v>
      </c>
      <c r="AA3031">
        <f ca="1" t="shared" si="95"/>
        <v>16</v>
      </c>
    </row>
    <row r="3032" spans="1:27">
      <c r="A3032" s="101">
        <v>2</v>
      </c>
      <c r="B3032" s="89" t="str">
        <f t="shared" si="94"/>
        <v>451229200010262712</v>
      </c>
      <c r="C3032" s="89" t="s">
        <v>421</v>
      </c>
      <c r="D3032" s="102" t="s">
        <v>11910</v>
      </c>
      <c r="E3032" s="102" t="s">
        <v>24</v>
      </c>
      <c r="F3032" s="103" t="s">
        <v>20178</v>
      </c>
      <c r="G3032" s="103" t="s">
        <v>20854</v>
      </c>
      <c r="H3032" s="104" t="s">
        <v>11909</v>
      </c>
      <c r="I3032" s="103" t="s">
        <v>27</v>
      </c>
      <c r="J3032" s="103" t="s">
        <v>30</v>
      </c>
      <c r="K3032" s="103" t="s">
        <v>30</v>
      </c>
      <c r="L3032" s="103" t="s">
        <v>30</v>
      </c>
      <c r="M3032" s="103" t="s">
        <v>30</v>
      </c>
      <c r="N3032" s="103" t="s">
        <v>30</v>
      </c>
      <c r="O3032" s="103" t="s">
        <v>27</v>
      </c>
      <c r="P3032" s="103" t="s">
        <v>8322</v>
      </c>
      <c r="Q3032" s="103" t="s">
        <v>11912</v>
      </c>
      <c r="R3032" s="105">
        <v>18174937248</v>
      </c>
      <c r="S3032" s="103" t="s">
        <v>8322</v>
      </c>
      <c r="T3032" s="103" t="s">
        <v>146</v>
      </c>
      <c r="U3032" s="106" t="s">
        <v>22876</v>
      </c>
      <c r="V3032" s="105" t="s">
        <v>23049</v>
      </c>
      <c r="W3032" s="107" t="s">
        <v>421</v>
      </c>
      <c r="X3032" t="s">
        <v>19410</v>
      </c>
      <c r="AA3032">
        <f ca="1" t="shared" si="95"/>
        <v>20</v>
      </c>
    </row>
    <row r="3033" spans="1:27">
      <c r="A3033" s="101">
        <v>3</v>
      </c>
      <c r="B3033" s="89" t="str">
        <f t="shared" si="94"/>
        <v>451229200410205119</v>
      </c>
      <c r="C3033" s="89" t="s">
        <v>421</v>
      </c>
      <c r="D3033" s="102" t="s">
        <v>11914</v>
      </c>
      <c r="E3033" s="102" t="s">
        <v>24</v>
      </c>
      <c r="F3033" s="103" t="s">
        <v>20131</v>
      </c>
      <c r="G3033" s="103" t="s">
        <v>20412</v>
      </c>
      <c r="H3033" s="104" t="s">
        <v>11913</v>
      </c>
      <c r="I3033" s="103" t="s">
        <v>30</v>
      </c>
      <c r="J3033" s="103" t="s">
        <v>30</v>
      </c>
      <c r="K3033" s="103" t="s">
        <v>30</v>
      </c>
      <c r="L3033" s="103" t="s">
        <v>30</v>
      </c>
      <c r="M3033" s="103" t="s">
        <v>30</v>
      </c>
      <c r="N3033" s="103" t="s">
        <v>30</v>
      </c>
      <c r="O3033" s="103" t="s">
        <v>27</v>
      </c>
      <c r="P3033" s="103" t="s">
        <v>8322</v>
      </c>
      <c r="Q3033" s="103" t="s">
        <v>11915</v>
      </c>
      <c r="R3033" s="105">
        <v>13677780227</v>
      </c>
      <c r="S3033" s="103" t="s">
        <v>8322</v>
      </c>
      <c r="T3033" s="103" t="s">
        <v>88</v>
      </c>
      <c r="U3033" s="106" t="s">
        <v>23050</v>
      </c>
      <c r="V3033" s="105" t="s">
        <v>23051</v>
      </c>
      <c r="W3033" s="107" t="s">
        <v>421</v>
      </c>
      <c r="X3033" t="s">
        <v>23052</v>
      </c>
      <c r="AA3033">
        <f ca="1" t="shared" si="95"/>
        <v>16</v>
      </c>
    </row>
    <row r="3034" spans="1:27">
      <c r="A3034" s="101">
        <v>4</v>
      </c>
      <c r="B3034" s="89" t="str">
        <f t="shared" si="94"/>
        <v>451229200405261239</v>
      </c>
      <c r="C3034" s="89" t="s">
        <v>421</v>
      </c>
      <c r="D3034" s="102" t="s">
        <v>11917</v>
      </c>
      <c r="E3034" s="102" t="s">
        <v>24</v>
      </c>
      <c r="F3034" s="103" t="s">
        <v>20131</v>
      </c>
      <c r="G3034" s="103" t="s">
        <v>20608</v>
      </c>
      <c r="H3034" s="104" t="s">
        <v>11916</v>
      </c>
      <c r="I3034" s="103" t="s">
        <v>30</v>
      </c>
      <c r="J3034" s="103" t="s">
        <v>30</v>
      </c>
      <c r="K3034" s="103" t="s">
        <v>30</v>
      </c>
      <c r="L3034" s="103" t="s">
        <v>30</v>
      </c>
      <c r="M3034" s="103" t="s">
        <v>30</v>
      </c>
      <c r="N3034" s="103" t="s">
        <v>30</v>
      </c>
      <c r="O3034" s="103" t="s">
        <v>27</v>
      </c>
      <c r="P3034" s="103" t="s">
        <v>8322</v>
      </c>
      <c r="Q3034" s="103" t="s">
        <v>11919</v>
      </c>
      <c r="R3034" s="105">
        <v>15877820048</v>
      </c>
      <c r="S3034" s="103" t="s">
        <v>8322</v>
      </c>
      <c r="T3034" s="103" t="s">
        <v>76</v>
      </c>
      <c r="U3034" s="106" t="s">
        <v>21305</v>
      </c>
      <c r="V3034" s="105" t="s">
        <v>23053</v>
      </c>
      <c r="W3034" s="107" t="s">
        <v>421</v>
      </c>
      <c r="X3034" t="s">
        <v>23054</v>
      </c>
      <c r="AA3034">
        <f ca="1" t="shared" si="95"/>
        <v>17</v>
      </c>
    </row>
    <row r="3035" spans="1:27">
      <c r="A3035" s="101">
        <v>5</v>
      </c>
      <c r="B3035" s="89" t="str">
        <f t="shared" si="94"/>
        <v>452731200505313913</v>
      </c>
      <c r="C3035" s="89" t="s">
        <v>421</v>
      </c>
      <c r="D3035" s="102" t="s">
        <v>11921</v>
      </c>
      <c r="E3035" s="102" t="s">
        <v>24</v>
      </c>
      <c r="F3035" s="103" t="s">
        <v>20131</v>
      </c>
      <c r="G3035" s="103" t="s">
        <v>20371</v>
      </c>
      <c r="H3035" s="104" t="s">
        <v>11920</v>
      </c>
      <c r="I3035" s="103" t="s">
        <v>27</v>
      </c>
      <c r="J3035" s="103" t="s">
        <v>30</v>
      </c>
      <c r="K3035" s="103" t="s">
        <v>27</v>
      </c>
      <c r="L3035" s="103" t="s">
        <v>30</v>
      </c>
      <c r="M3035" s="103" t="s">
        <v>27</v>
      </c>
      <c r="N3035" s="103" t="s">
        <v>30</v>
      </c>
      <c r="O3035" s="103" t="s">
        <v>27</v>
      </c>
      <c r="P3035" s="103" t="s">
        <v>8322</v>
      </c>
      <c r="Q3035" s="103" t="s">
        <v>11922</v>
      </c>
      <c r="R3035" s="105">
        <v>13768280200</v>
      </c>
      <c r="S3035" s="103" t="s">
        <v>8322</v>
      </c>
      <c r="T3035" s="103" t="s">
        <v>128</v>
      </c>
      <c r="U3035" s="106" t="s">
        <v>22857</v>
      </c>
      <c r="V3035" s="105" t="s">
        <v>23055</v>
      </c>
      <c r="W3035" s="107" t="s">
        <v>421</v>
      </c>
      <c r="X3035" t="s">
        <v>23056</v>
      </c>
      <c r="AA3035">
        <f ca="1" t="shared" si="95"/>
        <v>16</v>
      </c>
    </row>
    <row r="3036" spans="1:27">
      <c r="A3036" s="101">
        <v>6</v>
      </c>
      <c r="B3036" s="89" t="str">
        <f t="shared" si="94"/>
        <v>451228200508135327</v>
      </c>
      <c r="C3036" s="89" t="s">
        <v>421</v>
      </c>
      <c r="D3036" s="102" t="s">
        <v>11924</v>
      </c>
      <c r="E3036" s="102" t="s">
        <v>143</v>
      </c>
      <c r="F3036" s="103" t="s">
        <v>20131</v>
      </c>
      <c r="G3036" s="103" t="s">
        <v>20921</v>
      </c>
      <c r="H3036" s="104" t="s">
        <v>11923</v>
      </c>
      <c r="I3036" s="103" t="s">
        <v>27</v>
      </c>
      <c r="J3036" s="103" t="s">
        <v>30</v>
      </c>
      <c r="K3036" s="103" t="s">
        <v>30</v>
      </c>
      <c r="L3036" s="103" t="s">
        <v>30</v>
      </c>
      <c r="M3036" s="103" t="s">
        <v>30</v>
      </c>
      <c r="N3036" s="103" t="s">
        <v>30</v>
      </c>
      <c r="O3036" s="103" t="s">
        <v>27</v>
      </c>
      <c r="P3036" s="103" t="s">
        <v>8322</v>
      </c>
      <c r="Q3036" s="103" t="s">
        <v>11926</v>
      </c>
      <c r="R3036" s="105" t="s">
        <v>11927</v>
      </c>
      <c r="S3036" s="103" t="s">
        <v>8322</v>
      </c>
      <c r="T3036" s="103" t="s">
        <v>110</v>
      </c>
      <c r="U3036" s="106" t="s">
        <v>20413</v>
      </c>
      <c r="V3036" s="105" t="s">
        <v>23057</v>
      </c>
      <c r="W3036" s="107" t="s">
        <v>421</v>
      </c>
      <c r="X3036" t="s">
        <v>23058</v>
      </c>
      <c r="AA3036">
        <f ca="1" t="shared" si="95"/>
        <v>16</v>
      </c>
    </row>
    <row r="3037" spans="1:27">
      <c r="A3037" s="101">
        <v>7</v>
      </c>
      <c r="B3037" s="89" t="str">
        <f t="shared" si="94"/>
        <v>452731200506146037</v>
      </c>
      <c r="C3037" s="89" t="s">
        <v>421</v>
      </c>
      <c r="D3037" s="102" t="s">
        <v>11929</v>
      </c>
      <c r="E3037" s="102" t="s">
        <v>24</v>
      </c>
      <c r="F3037" s="103" t="s">
        <v>20131</v>
      </c>
      <c r="G3037" s="103" t="s">
        <v>21389</v>
      </c>
      <c r="H3037" s="104" t="s">
        <v>11928</v>
      </c>
      <c r="I3037" s="103" t="s">
        <v>30</v>
      </c>
      <c r="J3037" s="103" t="s">
        <v>30</v>
      </c>
      <c r="K3037" s="103" t="s">
        <v>30</v>
      </c>
      <c r="L3037" s="103" t="s">
        <v>30</v>
      </c>
      <c r="M3037" s="103" t="s">
        <v>30</v>
      </c>
      <c r="N3037" s="103" t="s">
        <v>30</v>
      </c>
      <c r="O3037" s="103" t="s">
        <v>30</v>
      </c>
      <c r="P3037" s="103" t="s">
        <v>8322</v>
      </c>
      <c r="Q3037" s="103" t="s">
        <v>11931</v>
      </c>
      <c r="R3037" s="105" t="s">
        <v>11932</v>
      </c>
      <c r="S3037" s="103" t="s">
        <v>8322</v>
      </c>
      <c r="T3037" s="103" t="s">
        <v>23059</v>
      </c>
      <c r="U3037" s="106" t="s">
        <v>23060</v>
      </c>
      <c r="V3037" s="105" t="s">
        <v>23061</v>
      </c>
      <c r="W3037" s="107" t="s">
        <v>421</v>
      </c>
      <c r="X3037" t="s">
        <v>23062</v>
      </c>
      <c r="AA3037">
        <f ca="1" t="shared" si="95"/>
        <v>16</v>
      </c>
    </row>
    <row r="3038" spans="1:27">
      <c r="A3038" s="101">
        <v>8</v>
      </c>
      <c r="B3038" s="89" t="str">
        <f t="shared" si="94"/>
        <v>45273120050124421X</v>
      </c>
      <c r="C3038" s="89" t="s">
        <v>421</v>
      </c>
      <c r="D3038" s="102" t="s">
        <v>11934</v>
      </c>
      <c r="E3038" s="102" t="s">
        <v>24</v>
      </c>
      <c r="F3038" s="103" t="s">
        <v>20131</v>
      </c>
      <c r="G3038" s="103" t="s">
        <v>22169</v>
      </c>
      <c r="H3038" s="104" t="s">
        <v>11933</v>
      </c>
      <c r="I3038" s="103" t="s">
        <v>30</v>
      </c>
      <c r="J3038" s="103" t="s">
        <v>30</v>
      </c>
      <c r="K3038" s="103" t="s">
        <v>30</v>
      </c>
      <c r="L3038" s="103" t="s">
        <v>30</v>
      </c>
      <c r="M3038" s="103" t="s">
        <v>30</v>
      </c>
      <c r="N3038" s="103" t="s">
        <v>30</v>
      </c>
      <c r="O3038" s="103" t="s">
        <v>27</v>
      </c>
      <c r="P3038" s="103" t="s">
        <v>8322</v>
      </c>
      <c r="Q3038" s="103" t="s">
        <v>11935</v>
      </c>
      <c r="R3038" s="105" t="s">
        <v>11936</v>
      </c>
      <c r="S3038" s="103" t="s">
        <v>8322</v>
      </c>
      <c r="T3038" s="103" t="s">
        <v>121</v>
      </c>
      <c r="U3038" s="106" t="s">
        <v>23063</v>
      </c>
      <c r="V3038" s="105" t="s">
        <v>23064</v>
      </c>
      <c r="W3038" s="107" t="s">
        <v>421</v>
      </c>
      <c r="X3038" t="s">
        <v>23065</v>
      </c>
      <c r="AA3038">
        <f ca="1" t="shared" si="95"/>
        <v>16</v>
      </c>
    </row>
    <row r="3039" spans="1:27">
      <c r="A3039" s="101">
        <v>9</v>
      </c>
      <c r="B3039" s="89" t="str">
        <f t="shared" si="94"/>
        <v>451229200405192413</v>
      </c>
      <c r="C3039" s="89" t="s">
        <v>421</v>
      </c>
      <c r="D3039" s="102" t="s">
        <v>11938</v>
      </c>
      <c r="E3039" s="102" t="s">
        <v>24</v>
      </c>
      <c r="F3039" s="103" t="s">
        <v>20178</v>
      </c>
      <c r="G3039" s="103" t="s">
        <v>20608</v>
      </c>
      <c r="H3039" s="104" t="s">
        <v>11937</v>
      </c>
      <c r="I3039" s="103" t="s">
        <v>27</v>
      </c>
      <c r="J3039" s="103" t="s">
        <v>30</v>
      </c>
      <c r="K3039" s="103" t="s">
        <v>30</v>
      </c>
      <c r="L3039" s="103" t="s">
        <v>30</v>
      </c>
      <c r="M3039" s="103" t="s">
        <v>30</v>
      </c>
      <c r="N3039" s="103" t="s">
        <v>30</v>
      </c>
      <c r="O3039" s="103" t="s">
        <v>27</v>
      </c>
      <c r="P3039" s="103" t="s">
        <v>8322</v>
      </c>
      <c r="Q3039" s="103" t="s">
        <v>11940</v>
      </c>
      <c r="R3039" s="105" t="s">
        <v>11941</v>
      </c>
      <c r="S3039" s="103" t="s">
        <v>8322</v>
      </c>
      <c r="T3039" s="103" t="s">
        <v>140</v>
      </c>
      <c r="U3039" s="106" t="s">
        <v>23066</v>
      </c>
      <c r="V3039" s="105" t="s">
        <v>23067</v>
      </c>
      <c r="W3039" s="107" t="s">
        <v>421</v>
      </c>
      <c r="X3039" t="s">
        <v>23068</v>
      </c>
      <c r="AA3039">
        <f ca="1" t="shared" si="95"/>
        <v>17</v>
      </c>
    </row>
    <row r="3040" spans="1:27">
      <c r="A3040" s="101">
        <v>10</v>
      </c>
      <c r="B3040" s="89" t="str">
        <f t="shared" si="94"/>
        <v>452731200411250317</v>
      </c>
      <c r="C3040" s="89" t="s">
        <v>421</v>
      </c>
      <c r="D3040" s="102" t="s">
        <v>11943</v>
      </c>
      <c r="E3040" s="102" t="s">
        <v>24</v>
      </c>
      <c r="F3040" s="103" t="s">
        <v>20178</v>
      </c>
      <c r="G3040" s="103" t="s">
        <v>20823</v>
      </c>
      <c r="H3040" s="104" t="s">
        <v>11942</v>
      </c>
      <c r="I3040" s="103" t="s">
        <v>30</v>
      </c>
      <c r="J3040" s="103" t="s">
        <v>30</v>
      </c>
      <c r="K3040" s="103" t="s">
        <v>30</v>
      </c>
      <c r="L3040" s="103" t="s">
        <v>30</v>
      </c>
      <c r="M3040" s="103" t="s">
        <v>30</v>
      </c>
      <c r="N3040" s="103" t="s">
        <v>30</v>
      </c>
      <c r="O3040" s="103" t="s">
        <v>27</v>
      </c>
      <c r="P3040" s="103" t="s">
        <v>8322</v>
      </c>
      <c r="Q3040" s="103" t="s">
        <v>11945</v>
      </c>
      <c r="R3040" s="105" t="s">
        <v>11946</v>
      </c>
      <c r="S3040" s="103" t="s">
        <v>8322</v>
      </c>
      <c r="T3040" s="103" t="s">
        <v>151</v>
      </c>
      <c r="U3040" s="106" t="s">
        <v>23069</v>
      </c>
      <c r="V3040" s="105" t="s">
        <v>23070</v>
      </c>
      <c r="W3040" s="107" t="s">
        <v>421</v>
      </c>
      <c r="X3040" t="s">
        <v>23071</v>
      </c>
      <c r="AA3040">
        <f ca="1" t="shared" si="95"/>
        <v>16</v>
      </c>
    </row>
    <row r="3041" spans="1:27">
      <c r="A3041" s="101">
        <v>11</v>
      </c>
      <c r="B3041" s="89" t="str">
        <f t="shared" si="94"/>
        <v>452731200503133628</v>
      </c>
      <c r="C3041" s="89" t="s">
        <v>421</v>
      </c>
      <c r="D3041" s="102" t="s">
        <v>11948</v>
      </c>
      <c r="E3041" s="102" t="s">
        <v>143</v>
      </c>
      <c r="F3041" s="103" t="s">
        <v>20131</v>
      </c>
      <c r="G3041" s="103" t="s">
        <v>21473</v>
      </c>
      <c r="H3041" s="104" t="s">
        <v>11947</v>
      </c>
      <c r="I3041" s="103" t="s">
        <v>30</v>
      </c>
      <c r="J3041" s="103" t="s">
        <v>30</v>
      </c>
      <c r="K3041" s="103" t="s">
        <v>27</v>
      </c>
      <c r="L3041" s="103" t="s">
        <v>30</v>
      </c>
      <c r="M3041" s="103" t="s">
        <v>30</v>
      </c>
      <c r="N3041" s="103" t="s">
        <v>30</v>
      </c>
      <c r="O3041" s="103" t="s">
        <v>27</v>
      </c>
      <c r="P3041" s="103" t="s">
        <v>8322</v>
      </c>
      <c r="Q3041" s="103" t="s">
        <v>11949</v>
      </c>
      <c r="R3041" s="105">
        <v>19976125065</v>
      </c>
      <c r="S3041" s="103" t="s">
        <v>8322</v>
      </c>
      <c r="T3041" s="103" t="s">
        <v>81</v>
      </c>
      <c r="U3041" s="106" t="s">
        <v>23072</v>
      </c>
      <c r="V3041" s="105" t="s">
        <v>23073</v>
      </c>
      <c r="W3041" s="107" t="s">
        <v>421</v>
      </c>
      <c r="X3041" t="s">
        <v>23074</v>
      </c>
      <c r="AA3041">
        <f ca="1" t="shared" si="95"/>
        <v>16</v>
      </c>
    </row>
    <row r="3042" spans="1:27">
      <c r="A3042" s="101">
        <v>12</v>
      </c>
      <c r="B3042" s="89" t="str">
        <f t="shared" si="94"/>
        <v>451229200410061813</v>
      </c>
      <c r="C3042" s="89" t="s">
        <v>421</v>
      </c>
      <c r="D3042" s="102" t="s">
        <v>11951</v>
      </c>
      <c r="E3042" s="102" t="s">
        <v>24</v>
      </c>
      <c r="F3042" s="103" t="s">
        <v>20178</v>
      </c>
      <c r="G3042" s="103" t="s">
        <v>20412</v>
      </c>
      <c r="H3042" s="104" t="s">
        <v>11950</v>
      </c>
      <c r="I3042" s="103" t="s">
        <v>30</v>
      </c>
      <c r="J3042" s="103" t="s">
        <v>30</v>
      </c>
      <c r="K3042" s="103" t="s">
        <v>30</v>
      </c>
      <c r="L3042" s="103" t="s">
        <v>30</v>
      </c>
      <c r="M3042" s="103" t="s">
        <v>30</v>
      </c>
      <c r="N3042" s="103" t="s">
        <v>30</v>
      </c>
      <c r="O3042" s="103" t="s">
        <v>27</v>
      </c>
      <c r="P3042" s="103" t="s">
        <v>8322</v>
      </c>
      <c r="Q3042" s="103" t="s">
        <v>11953</v>
      </c>
      <c r="R3042" s="105" t="s">
        <v>11954</v>
      </c>
      <c r="S3042" s="103" t="s">
        <v>8322</v>
      </c>
      <c r="T3042" s="103" t="s">
        <v>115</v>
      </c>
      <c r="U3042" s="106" t="s">
        <v>23075</v>
      </c>
      <c r="V3042" s="105" t="s">
        <v>23076</v>
      </c>
      <c r="W3042" s="107" t="s">
        <v>421</v>
      </c>
      <c r="X3042" t="s">
        <v>23077</v>
      </c>
      <c r="AA3042">
        <f ca="1" t="shared" si="95"/>
        <v>16</v>
      </c>
    </row>
    <row r="3043" spans="1:27">
      <c r="A3043" s="101">
        <v>13</v>
      </c>
      <c r="B3043" s="89" t="str">
        <f t="shared" si="94"/>
        <v>452731200502095121</v>
      </c>
      <c r="C3043" s="89" t="s">
        <v>421</v>
      </c>
      <c r="D3043" s="102" t="s">
        <v>11956</v>
      </c>
      <c r="E3043" s="102" t="s">
        <v>143</v>
      </c>
      <c r="F3043" s="103" t="s">
        <v>20131</v>
      </c>
      <c r="G3043" s="103" t="s">
        <v>21431</v>
      </c>
      <c r="H3043" s="104" t="s">
        <v>11955</v>
      </c>
      <c r="I3043" s="103" t="s">
        <v>30</v>
      </c>
      <c r="J3043" s="103" t="s">
        <v>30</v>
      </c>
      <c r="K3043" s="103" t="s">
        <v>30</v>
      </c>
      <c r="L3043" s="103" t="s">
        <v>30</v>
      </c>
      <c r="M3043" s="103" t="s">
        <v>30</v>
      </c>
      <c r="N3043" s="103" t="s">
        <v>30</v>
      </c>
      <c r="O3043" s="103" t="s">
        <v>27</v>
      </c>
      <c r="P3043" s="103" t="s">
        <v>8322</v>
      </c>
      <c r="Q3043" s="103" t="s">
        <v>11958</v>
      </c>
      <c r="R3043" s="105">
        <v>19978824200</v>
      </c>
      <c r="S3043" s="103" t="s">
        <v>8322</v>
      </c>
      <c r="T3043" s="103" t="s">
        <v>88</v>
      </c>
      <c r="U3043" s="106" t="s">
        <v>23078</v>
      </c>
      <c r="V3043" s="105" t="s">
        <v>23079</v>
      </c>
      <c r="W3043" s="107" t="s">
        <v>421</v>
      </c>
      <c r="X3043" t="s">
        <v>23080</v>
      </c>
      <c r="AA3043">
        <f ca="1" t="shared" si="95"/>
        <v>16</v>
      </c>
    </row>
    <row r="3044" spans="1:27">
      <c r="A3044" s="101">
        <v>14</v>
      </c>
      <c r="B3044" s="89" t="str">
        <f t="shared" si="94"/>
        <v>452731200503055711</v>
      </c>
      <c r="C3044" s="89" t="s">
        <v>421</v>
      </c>
      <c r="D3044" s="102" t="s">
        <v>11960</v>
      </c>
      <c r="E3044" s="102" t="s">
        <v>24</v>
      </c>
      <c r="F3044" s="103" t="s">
        <v>20131</v>
      </c>
      <c r="G3044" s="103" t="s">
        <v>21473</v>
      </c>
      <c r="H3044" s="104" t="s">
        <v>11959</v>
      </c>
      <c r="I3044" s="103" t="s">
        <v>30</v>
      </c>
      <c r="J3044" s="103" t="s">
        <v>30</v>
      </c>
      <c r="K3044" s="103" t="s">
        <v>30</v>
      </c>
      <c r="L3044" s="103" t="s">
        <v>30</v>
      </c>
      <c r="M3044" s="103" t="s">
        <v>30</v>
      </c>
      <c r="N3044" s="103" t="s">
        <v>30</v>
      </c>
      <c r="O3044" s="103" t="s">
        <v>27</v>
      </c>
      <c r="P3044" s="103" t="s">
        <v>8322</v>
      </c>
      <c r="Q3044" s="103" t="s">
        <v>11962</v>
      </c>
      <c r="R3044" s="105">
        <v>13788387997</v>
      </c>
      <c r="S3044" s="103" t="s">
        <v>8322</v>
      </c>
      <c r="T3044" s="103" t="s">
        <v>63</v>
      </c>
      <c r="U3044" s="106" t="s">
        <v>63</v>
      </c>
      <c r="V3044" s="105" t="s">
        <v>23081</v>
      </c>
      <c r="W3044" s="107" t="s">
        <v>421</v>
      </c>
      <c r="X3044" t="s">
        <v>23082</v>
      </c>
      <c r="AA3044">
        <f ca="1" t="shared" si="95"/>
        <v>16</v>
      </c>
    </row>
    <row r="3045" spans="1:27">
      <c r="A3045" s="101">
        <v>15</v>
      </c>
      <c r="B3045" s="89" t="str">
        <f t="shared" si="94"/>
        <v>451229200409152427</v>
      </c>
      <c r="C3045" s="89" t="s">
        <v>421</v>
      </c>
      <c r="D3045" s="102" t="s">
        <v>11964</v>
      </c>
      <c r="E3045" s="102" t="s">
        <v>143</v>
      </c>
      <c r="F3045" s="103" t="s">
        <v>20178</v>
      </c>
      <c r="G3045" s="103" t="s">
        <v>20351</v>
      </c>
      <c r="H3045" s="104" t="s">
        <v>11963</v>
      </c>
      <c r="I3045" s="103" t="s">
        <v>27</v>
      </c>
      <c r="J3045" s="103" t="s">
        <v>30</v>
      </c>
      <c r="K3045" s="103" t="s">
        <v>30</v>
      </c>
      <c r="L3045" s="103" t="s">
        <v>30</v>
      </c>
      <c r="M3045" s="103" t="s">
        <v>30</v>
      </c>
      <c r="N3045" s="103" t="s">
        <v>30</v>
      </c>
      <c r="O3045" s="103" t="s">
        <v>27</v>
      </c>
      <c r="P3045" s="103" t="s">
        <v>8322</v>
      </c>
      <c r="Q3045" s="103" t="s">
        <v>11966</v>
      </c>
      <c r="R3045" s="105" t="s">
        <v>11967</v>
      </c>
      <c r="S3045" s="103" t="s">
        <v>8322</v>
      </c>
      <c r="T3045" s="103" t="s">
        <v>140</v>
      </c>
      <c r="U3045" s="106" t="s">
        <v>22947</v>
      </c>
      <c r="V3045" s="105" t="s">
        <v>23083</v>
      </c>
      <c r="W3045" s="107" t="s">
        <v>421</v>
      </c>
      <c r="X3045" t="s">
        <v>23084</v>
      </c>
      <c r="AA3045">
        <f ca="1" t="shared" si="95"/>
        <v>16</v>
      </c>
    </row>
    <row r="3046" spans="1:27">
      <c r="A3046" s="101">
        <v>16</v>
      </c>
      <c r="B3046" s="89" t="str">
        <f t="shared" si="94"/>
        <v>451229200408205718</v>
      </c>
      <c r="C3046" s="89" t="s">
        <v>421</v>
      </c>
      <c r="D3046" s="102" t="s">
        <v>11969</v>
      </c>
      <c r="E3046" s="102" t="s">
        <v>24</v>
      </c>
      <c r="F3046" s="103" t="s">
        <v>20205</v>
      </c>
      <c r="G3046" s="103" t="s">
        <v>20757</v>
      </c>
      <c r="H3046" s="104" t="s">
        <v>11968</v>
      </c>
      <c r="I3046" s="103" t="s">
        <v>30</v>
      </c>
      <c r="J3046" s="103" t="s">
        <v>30</v>
      </c>
      <c r="K3046" s="103" t="s">
        <v>27</v>
      </c>
      <c r="L3046" s="103" t="s">
        <v>30</v>
      </c>
      <c r="M3046" s="103" t="s">
        <v>30</v>
      </c>
      <c r="N3046" s="103" t="s">
        <v>30</v>
      </c>
      <c r="O3046" s="103" t="s">
        <v>27</v>
      </c>
      <c r="P3046" s="103" t="s">
        <v>8322</v>
      </c>
      <c r="Q3046" s="103" t="s">
        <v>11971</v>
      </c>
      <c r="R3046" s="105" t="s">
        <v>11972</v>
      </c>
      <c r="S3046" s="103" t="s">
        <v>8322</v>
      </c>
      <c r="T3046" s="103" t="s">
        <v>63</v>
      </c>
      <c r="U3046" s="106" t="s">
        <v>22386</v>
      </c>
      <c r="V3046" s="105" t="s">
        <v>23085</v>
      </c>
      <c r="W3046" s="107" t="s">
        <v>421</v>
      </c>
      <c r="X3046" t="s">
        <v>23086</v>
      </c>
      <c r="AA3046">
        <f ca="1" t="shared" si="95"/>
        <v>16</v>
      </c>
    </row>
    <row r="3047" spans="1:27">
      <c r="A3047" s="101">
        <v>17</v>
      </c>
      <c r="B3047" s="89" t="str">
        <f t="shared" si="94"/>
        <v>45122920050603211X</v>
      </c>
      <c r="C3047" s="89" t="s">
        <v>421</v>
      </c>
      <c r="D3047" s="102" t="s">
        <v>10627</v>
      </c>
      <c r="E3047" s="102" t="s">
        <v>24</v>
      </c>
      <c r="F3047" s="103" t="s">
        <v>20178</v>
      </c>
      <c r="G3047" s="103" t="s">
        <v>21389</v>
      </c>
      <c r="H3047" s="104" t="s">
        <v>11974</v>
      </c>
      <c r="I3047" s="103" t="s">
        <v>27</v>
      </c>
      <c r="J3047" s="103" t="s">
        <v>30</v>
      </c>
      <c r="K3047" s="103" t="s">
        <v>30</v>
      </c>
      <c r="L3047" s="103" t="s">
        <v>30</v>
      </c>
      <c r="M3047" s="103" t="s">
        <v>30</v>
      </c>
      <c r="N3047" s="103" t="s">
        <v>30</v>
      </c>
      <c r="O3047" s="103" t="s">
        <v>27</v>
      </c>
      <c r="P3047" s="103" t="s">
        <v>8322</v>
      </c>
      <c r="Q3047" s="103" t="s">
        <v>11976</v>
      </c>
      <c r="R3047" s="105" t="s">
        <v>11977</v>
      </c>
      <c r="S3047" s="103" t="s">
        <v>8322</v>
      </c>
      <c r="T3047" s="103" t="s">
        <v>134</v>
      </c>
      <c r="U3047" s="106" t="s">
        <v>20506</v>
      </c>
      <c r="V3047" s="105" t="s">
        <v>23087</v>
      </c>
      <c r="W3047" s="107" t="s">
        <v>421</v>
      </c>
      <c r="X3047" t="s">
        <v>23088</v>
      </c>
      <c r="AA3047">
        <f ca="1" t="shared" si="95"/>
        <v>16</v>
      </c>
    </row>
    <row r="3048" spans="1:27">
      <c r="A3048" s="101">
        <v>18</v>
      </c>
      <c r="B3048" s="89" t="str">
        <f t="shared" si="94"/>
        <v>451229200211152755</v>
      </c>
      <c r="C3048" s="89" t="s">
        <v>421</v>
      </c>
      <c r="D3048" s="102" t="s">
        <v>11980</v>
      </c>
      <c r="E3048" s="102" t="s">
        <v>24</v>
      </c>
      <c r="F3048" s="103" t="s">
        <v>20178</v>
      </c>
      <c r="G3048" s="103" t="s">
        <v>20276</v>
      </c>
      <c r="H3048" s="104" t="s">
        <v>11979</v>
      </c>
      <c r="I3048" s="103" t="s">
        <v>27</v>
      </c>
      <c r="J3048" s="103" t="s">
        <v>30</v>
      </c>
      <c r="K3048" s="103" t="s">
        <v>30</v>
      </c>
      <c r="L3048" s="103" t="s">
        <v>30</v>
      </c>
      <c r="M3048" s="103" t="s">
        <v>30</v>
      </c>
      <c r="N3048" s="103" t="s">
        <v>27</v>
      </c>
      <c r="O3048" s="103" t="s">
        <v>27</v>
      </c>
      <c r="P3048" s="103" t="s">
        <v>8322</v>
      </c>
      <c r="Q3048" s="103" t="s">
        <v>11982</v>
      </c>
      <c r="R3048" s="105" t="s">
        <v>11983</v>
      </c>
      <c r="S3048" s="103" t="s">
        <v>8322</v>
      </c>
      <c r="T3048" s="103" t="s">
        <v>146</v>
      </c>
      <c r="U3048" s="106" t="s">
        <v>22876</v>
      </c>
      <c r="V3048" s="105" t="s">
        <v>23089</v>
      </c>
      <c r="W3048" s="107" t="s">
        <v>421</v>
      </c>
      <c r="X3048" t="s">
        <v>19411</v>
      </c>
      <c r="AA3048">
        <f ca="1" t="shared" si="95"/>
        <v>18</v>
      </c>
    </row>
    <row r="3049" spans="1:27">
      <c r="A3049" s="101">
        <v>19</v>
      </c>
      <c r="B3049" s="89" t="str">
        <f t="shared" si="94"/>
        <v>452731200404152110</v>
      </c>
      <c r="C3049" s="89" t="s">
        <v>421</v>
      </c>
      <c r="D3049" s="102" t="s">
        <v>6773</v>
      </c>
      <c r="E3049" s="102" t="s">
        <v>24</v>
      </c>
      <c r="F3049" s="103" t="s">
        <v>20178</v>
      </c>
      <c r="G3049" s="103" t="s">
        <v>20255</v>
      </c>
      <c r="H3049" s="104" t="s">
        <v>18134</v>
      </c>
      <c r="I3049" s="103" t="s">
        <v>30</v>
      </c>
      <c r="J3049" s="103" t="s">
        <v>30</v>
      </c>
      <c r="K3049" s="103" t="s">
        <v>30</v>
      </c>
      <c r="L3049" s="103" t="s">
        <v>30</v>
      </c>
      <c r="M3049" s="103" t="s">
        <v>30</v>
      </c>
      <c r="N3049" s="103" t="s">
        <v>30</v>
      </c>
      <c r="O3049" s="103" t="s">
        <v>27</v>
      </c>
      <c r="P3049" s="103" t="s">
        <v>23090</v>
      </c>
      <c r="Q3049" s="103" t="s">
        <v>18136</v>
      </c>
      <c r="R3049" s="105" t="s">
        <v>18137</v>
      </c>
      <c r="S3049" s="103" t="s">
        <v>23090</v>
      </c>
      <c r="T3049" s="103" t="s">
        <v>22557</v>
      </c>
      <c r="U3049" s="106" t="s">
        <v>20405</v>
      </c>
      <c r="V3049" s="105" t="s">
        <v>23091</v>
      </c>
      <c r="W3049" s="107" t="s">
        <v>421</v>
      </c>
      <c r="X3049" t="s">
        <v>23092</v>
      </c>
      <c r="AA3049">
        <f ca="1" t="shared" si="95"/>
        <v>17</v>
      </c>
    </row>
    <row r="3050" spans="1:27">
      <c r="A3050" s="101">
        <v>20</v>
      </c>
      <c r="B3050" s="89" t="str">
        <f t="shared" si="94"/>
        <v>451229200305102476</v>
      </c>
      <c r="C3050" s="89" t="s">
        <v>421</v>
      </c>
      <c r="D3050" s="102" t="s">
        <v>11986</v>
      </c>
      <c r="E3050" s="102" t="s">
        <v>24</v>
      </c>
      <c r="F3050" s="103" t="s">
        <v>20178</v>
      </c>
      <c r="G3050" s="103" t="s">
        <v>20172</v>
      </c>
      <c r="H3050" s="104" t="s">
        <v>11985</v>
      </c>
      <c r="I3050" s="103" t="s">
        <v>27</v>
      </c>
      <c r="J3050" s="103" t="s">
        <v>27</v>
      </c>
      <c r="K3050" s="103" t="s">
        <v>30</v>
      </c>
      <c r="L3050" s="103" t="s">
        <v>30</v>
      </c>
      <c r="M3050" s="103" t="s">
        <v>30</v>
      </c>
      <c r="N3050" s="103" t="s">
        <v>30</v>
      </c>
      <c r="O3050" s="103" t="s">
        <v>27</v>
      </c>
      <c r="P3050" s="103" t="s">
        <v>8322</v>
      </c>
      <c r="Q3050" s="103" t="s">
        <v>11988</v>
      </c>
      <c r="R3050" s="105" t="s">
        <v>11989</v>
      </c>
      <c r="S3050" s="103" t="s">
        <v>8322</v>
      </c>
      <c r="T3050" s="103" t="s">
        <v>140</v>
      </c>
      <c r="U3050" s="106" t="s">
        <v>22540</v>
      </c>
      <c r="V3050" s="105" t="s">
        <v>23093</v>
      </c>
      <c r="W3050" s="107" t="s">
        <v>421</v>
      </c>
      <c r="X3050" t="s">
        <v>19412</v>
      </c>
      <c r="AA3050">
        <f ca="1" t="shared" si="95"/>
        <v>18</v>
      </c>
    </row>
    <row r="3051" spans="1:27">
      <c r="A3051" s="101">
        <v>21</v>
      </c>
      <c r="B3051" s="89" t="str">
        <f t="shared" si="94"/>
        <v>452731200401240916</v>
      </c>
      <c r="C3051" s="89" t="s">
        <v>421</v>
      </c>
      <c r="D3051" s="102" t="s">
        <v>11991</v>
      </c>
      <c r="E3051" s="102" t="s">
        <v>24</v>
      </c>
      <c r="F3051" s="103" t="s">
        <v>20131</v>
      </c>
      <c r="G3051" s="103" t="s">
        <v>20232</v>
      </c>
      <c r="H3051" s="104" t="s">
        <v>11990</v>
      </c>
      <c r="I3051" s="103" t="s">
        <v>27</v>
      </c>
      <c r="J3051" s="103" t="s">
        <v>30</v>
      </c>
      <c r="K3051" s="103" t="s">
        <v>30</v>
      </c>
      <c r="L3051" s="103" t="s">
        <v>30</v>
      </c>
      <c r="M3051" s="103" t="s">
        <v>30</v>
      </c>
      <c r="N3051" s="103" t="s">
        <v>30</v>
      </c>
      <c r="O3051" s="103" t="s">
        <v>27</v>
      </c>
      <c r="P3051" s="103" t="s">
        <v>8322</v>
      </c>
      <c r="Q3051" s="103" t="s">
        <v>11992</v>
      </c>
      <c r="R3051" s="105">
        <v>15977887835</v>
      </c>
      <c r="S3051" s="103" t="s">
        <v>8322</v>
      </c>
      <c r="T3051" s="103" t="s">
        <v>69</v>
      </c>
      <c r="U3051" s="106" t="s">
        <v>22984</v>
      </c>
      <c r="V3051" s="105" t="s">
        <v>23094</v>
      </c>
      <c r="W3051" s="107" t="s">
        <v>421</v>
      </c>
      <c r="X3051" t="s">
        <v>23095</v>
      </c>
      <c r="AA3051">
        <f ca="1" t="shared" si="95"/>
        <v>17</v>
      </c>
    </row>
    <row r="3052" spans="1:27">
      <c r="A3052" s="101">
        <v>22</v>
      </c>
      <c r="B3052" s="89" t="str">
        <f t="shared" si="94"/>
        <v>452731200508314217</v>
      </c>
      <c r="C3052" s="89" t="s">
        <v>421</v>
      </c>
      <c r="D3052" s="102" t="s">
        <v>11994</v>
      </c>
      <c r="E3052" s="102" t="s">
        <v>24</v>
      </c>
      <c r="F3052" s="103" t="s">
        <v>20131</v>
      </c>
      <c r="G3052" s="103" t="s">
        <v>20921</v>
      </c>
      <c r="H3052" s="104" t="s">
        <v>11993</v>
      </c>
      <c r="I3052" s="103" t="s">
        <v>30</v>
      </c>
      <c r="J3052" s="103" t="s">
        <v>30</v>
      </c>
      <c r="K3052" s="103" t="s">
        <v>30</v>
      </c>
      <c r="L3052" s="103" t="s">
        <v>30</v>
      </c>
      <c r="M3052" s="103" t="s">
        <v>30</v>
      </c>
      <c r="N3052" s="103" t="s">
        <v>30</v>
      </c>
      <c r="O3052" s="103" t="s">
        <v>27</v>
      </c>
      <c r="P3052" s="103" t="s">
        <v>8322</v>
      </c>
      <c r="Q3052" s="103" t="s">
        <v>11995</v>
      </c>
      <c r="R3052" s="105" t="s">
        <v>11996</v>
      </c>
      <c r="S3052" s="103" t="s">
        <v>8322</v>
      </c>
      <c r="T3052" s="103" t="s">
        <v>121</v>
      </c>
      <c r="U3052" s="106" t="s">
        <v>23096</v>
      </c>
      <c r="V3052" s="105" t="s">
        <v>23097</v>
      </c>
      <c r="W3052" s="107" t="s">
        <v>421</v>
      </c>
      <c r="X3052" t="s">
        <v>23098</v>
      </c>
      <c r="AA3052">
        <f ca="1" t="shared" si="95"/>
        <v>15</v>
      </c>
    </row>
    <row r="3053" spans="1:27">
      <c r="A3053" s="101">
        <v>23</v>
      </c>
      <c r="B3053" s="89" t="str">
        <f t="shared" si="94"/>
        <v>452731200411260611</v>
      </c>
      <c r="C3053" s="89" t="s">
        <v>421</v>
      </c>
      <c r="D3053" s="102" t="s">
        <v>11998</v>
      </c>
      <c r="E3053" s="102" t="s">
        <v>24</v>
      </c>
      <c r="F3053" s="103" t="s">
        <v>20131</v>
      </c>
      <c r="G3053" s="103" t="s">
        <v>20823</v>
      </c>
      <c r="H3053" s="104" t="s">
        <v>11997</v>
      </c>
      <c r="I3053" s="103" t="s">
        <v>30</v>
      </c>
      <c r="J3053" s="103" t="s">
        <v>30</v>
      </c>
      <c r="K3053" s="103" t="s">
        <v>30</v>
      </c>
      <c r="L3053" s="103" t="s">
        <v>30</v>
      </c>
      <c r="M3053" s="103" t="s">
        <v>30</v>
      </c>
      <c r="N3053" s="103" t="s">
        <v>30</v>
      </c>
      <c r="O3053" s="103" t="s">
        <v>27</v>
      </c>
      <c r="P3053" s="103" t="s">
        <v>8322</v>
      </c>
      <c r="Q3053" s="103" t="s">
        <v>12000</v>
      </c>
      <c r="R3053" s="105" t="s">
        <v>12001</v>
      </c>
      <c r="S3053" s="103" t="s">
        <v>8322</v>
      </c>
      <c r="T3053" s="103" t="s">
        <v>99</v>
      </c>
      <c r="U3053" s="106" t="s">
        <v>20884</v>
      </c>
      <c r="V3053" s="105" t="s">
        <v>23099</v>
      </c>
      <c r="W3053" s="107" t="s">
        <v>421</v>
      </c>
      <c r="X3053" t="s">
        <v>23100</v>
      </c>
      <c r="AA3053">
        <f ca="1" t="shared" si="95"/>
        <v>16</v>
      </c>
    </row>
    <row r="3054" spans="1:27">
      <c r="A3054" s="101">
        <v>24</v>
      </c>
      <c r="B3054" s="89" t="str">
        <f t="shared" si="94"/>
        <v>451229200208181213</v>
      </c>
      <c r="C3054" s="89" t="s">
        <v>421</v>
      </c>
      <c r="D3054" s="102" t="s">
        <v>12003</v>
      </c>
      <c r="E3054" s="102" t="s">
        <v>24</v>
      </c>
      <c r="F3054" s="103" t="s">
        <v>20131</v>
      </c>
      <c r="G3054" s="103" t="s">
        <v>20182</v>
      </c>
      <c r="H3054" s="104" t="s">
        <v>12002</v>
      </c>
      <c r="I3054" s="103" t="s">
        <v>30</v>
      </c>
      <c r="J3054" s="103" t="s">
        <v>30</v>
      </c>
      <c r="K3054" s="103" t="s">
        <v>30</v>
      </c>
      <c r="L3054" s="103" t="s">
        <v>30</v>
      </c>
      <c r="M3054" s="103" t="s">
        <v>30</v>
      </c>
      <c r="N3054" s="103" t="s">
        <v>30</v>
      </c>
      <c r="O3054" s="103" t="s">
        <v>27</v>
      </c>
      <c r="P3054" s="103" t="s">
        <v>8322</v>
      </c>
      <c r="Q3054" s="103" t="s">
        <v>12005</v>
      </c>
      <c r="R3054" s="105">
        <v>18278865889</v>
      </c>
      <c r="S3054" s="103" t="s">
        <v>8322</v>
      </c>
      <c r="T3054" s="103" t="s">
        <v>76</v>
      </c>
      <c r="U3054" s="106" t="s">
        <v>21305</v>
      </c>
      <c r="V3054" s="105" t="s">
        <v>23101</v>
      </c>
      <c r="W3054" s="107" t="s">
        <v>421</v>
      </c>
      <c r="X3054" t="s">
        <v>19413</v>
      </c>
      <c r="AA3054">
        <f ca="1" t="shared" si="95"/>
        <v>18</v>
      </c>
    </row>
    <row r="3055" spans="1:27">
      <c r="A3055" s="101">
        <v>25</v>
      </c>
      <c r="B3055" s="89" t="str">
        <f t="shared" si="94"/>
        <v>452731200405035418</v>
      </c>
      <c r="C3055" s="89" t="s">
        <v>421</v>
      </c>
      <c r="D3055" s="102" t="s">
        <v>12008</v>
      </c>
      <c r="E3055" s="102" t="s">
        <v>24</v>
      </c>
      <c r="F3055" s="103" t="s">
        <v>20131</v>
      </c>
      <c r="G3055" s="103" t="s">
        <v>20608</v>
      </c>
      <c r="H3055" s="104" t="s">
        <v>12007</v>
      </c>
      <c r="I3055" s="103" t="s">
        <v>30</v>
      </c>
      <c r="J3055" s="103" t="s">
        <v>30</v>
      </c>
      <c r="K3055" s="103" t="s">
        <v>30</v>
      </c>
      <c r="L3055" s="103" t="s">
        <v>30</v>
      </c>
      <c r="M3055" s="103" t="s">
        <v>30</v>
      </c>
      <c r="N3055" s="103" t="s">
        <v>30</v>
      </c>
      <c r="O3055" s="103" t="s">
        <v>27</v>
      </c>
      <c r="P3055" s="103" t="s">
        <v>8322</v>
      </c>
      <c r="Q3055" s="103" t="s">
        <v>12010</v>
      </c>
      <c r="R3055" s="105" t="s">
        <v>12011</v>
      </c>
      <c r="S3055" s="103" t="s">
        <v>8322</v>
      </c>
      <c r="T3055" s="103" t="s">
        <v>93</v>
      </c>
      <c r="U3055" s="106" t="s">
        <v>21265</v>
      </c>
      <c r="V3055" s="105" t="s">
        <v>23102</v>
      </c>
      <c r="W3055" s="107" t="s">
        <v>421</v>
      </c>
      <c r="X3055" t="s">
        <v>23103</v>
      </c>
      <c r="AA3055">
        <f ca="1" t="shared" si="95"/>
        <v>17</v>
      </c>
    </row>
    <row r="3056" spans="1:27">
      <c r="A3056" s="101">
        <v>26</v>
      </c>
      <c r="B3056" s="89" t="str">
        <f t="shared" si="94"/>
        <v>451229200502081213</v>
      </c>
      <c r="C3056" s="89" t="s">
        <v>421</v>
      </c>
      <c r="D3056" s="102" t="s">
        <v>12013</v>
      </c>
      <c r="E3056" s="102" t="s">
        <v>24</v>
      </c>
      <c r="F3056" s="103" t="s">
        <v>20131</v>
      </c>
      <c r="G3056" s="103" t="s">
        <v>21431</v>
      </c>
      <c r="H3056" s="104" t="s">
        <v>12012</v>
      </c>
      <c r="I3056" s="103" t="s">
        <v>30</v>
      </c>
      <c r="J3056" s="103" t="s">
        <v>30</v>
      </c>
      <c r="K3056" s="103" t="s">
        <v>30</v>
      </c>
      <c r="L3056" s="103" t="s">
        <v>30</v>
      </c>
      <c r="M3056" s="103" t="s">
        <v>27</v>
      </c>
      <c r="N3056" s="103" t="s">
        <v>30</v>
      </c>
      <c r="O3056" s="103" t="s">
        <v>27</v>
      </c>
      <c r="P3056" s="103" t="s">
        <v>8322</v>
      </c>
      <c r="Q3056" s="103" t="s">
        <v>12014</v>
      </c>
      <c r="R3056" s="105">
        <v>19978831038</v>
      </c>
      <c r="S3056" s="103" t="s">
        <v>8322</v>
      </c>
      <c r="T3056" s="103" t="s">
        <v>76</v>
      </c>
      <c r="U3056" s="106" t="s">
        <v>22373</v>
      </c>
      <c r="V3056" s="105" t="s">
        <v>23104</v>
      </c>
      <c r="W3056" s="107" t="s">
        <v>421</v>
      </c>
      <c r="X3056" t="s">
        <v>23105</v>
      </c>
      <c r="AA3056">
        <f ca="1" t="shared" si="95"/>
        <v>16</v>
      </c>
    </row>
    <row r="3057" spans="1:27">
      <c r="A3057" s="101">
        <v>27</v>
      </c>
      <c r="B3057" s="89" t="str">
        <f t="shared" si="94"/>
        <v>451229200405142758</v>
      </c>
      <c r="C3057" s="89" t="s">
        <v>421</v>
      </c>
      <c r="D3057" s="102" t="s">
        <v>12016</v>
      </c>
      <c r="E3057" s="102" t="s">
        <v>24</v>
      </c>
      <c r="F3057" s="103" t="s">
        <v>20131</v>
      </c>
      <c r="G3057" s="103" t="s">
        <v>20608</v>
      </c>
      <c r="H3057" s="104" t="s">
        <v>12015</v>
      </c>
      <c r="I3057" s="103" t="s">
        <v>27</v>
      </c>
      <c r="J3057" s="103" t="s">
        <v>30</v>
      </c>
      <c r="K3057" s="103" t="s">
        <v>30</v>
      </c>
      <c r="L3057" s="103" t="s">
        <v>30</v>
      </c>
      <c r="M3057" s="103" t="s">
        <v>30</v>
      </c>
      <c r="N3057" s="103" t="s">
        <v>30</v>
      </c>
      <c r="O3057" s="103" t="s">
        <v>27</v>
      </c>
      <c r="P3057" s="103" t="s">
        <v>8322</v>
      </c>
      <c r="Q3057" s="103" t="s">
        <v>12018</v>
      </c>
      <c r="R3057" s="105">
        <v>13471802770</v>
      </c>
      <c r="S3057" s="103" t="s">
        <v>8322</v>
      </c>
      <c r="T3057" s="103" t="s">
        <v>146</v>
      </c>
      <c r="U3057" s="106" t="s">
        <v>21809</v>
      </c>
      <c r="V3057" s="105" t="s">
        <v>23106</v>
      </c>
      <c r="W3057" s="107" t="s">
        <v>421</v>
      </c>
      <c r="X3057" t="s">
        <v>23107</v>
      </c>
      <c r="AA3057">
        <f ca="1" t="shared" si="95"/>
        <v>17</v>
      </c>
    </row>
    <row r="3058" spans="1:27">
      <c r="A3058" s="101">
        <v>28</v>
      </c>
      <c r="B3058" s="89" t="str">
        <f t="shared" si="94"/>
        <v>452731200412255128</v>
      </c>
      <c r="C3058" s="89" t="s">
        <v>421</v>
      </c>
      <c r="D3058" s="102" t="s">
        <v>12020</v>
      </c>
      <c r="E3058" s="102" t="s">
        <v>143</v>
      </c>
      <c r="F3058" s="103" t="s">
        <v>20131</v>
      </c>
      <c r="G3058" s="103" t="s">
        <v>20996</v>
      </c>
      <c r="H3058" s="104" t="s">
        <v>12019</v>
      </c>
      <c r="I3058" s="103" t="s">
        <v>30</v>
      </c>
      <c r="J3058" s="103" t="s">
        <v>30</v>
      </c>
      <c r="K3058" s="103" t="s">
        <v>30</v>
      </c>
      <c r="L3058" s="103" t="s">
        <v>30</v>
      </c>
      <c r="M3058" s="103" t="s">
        <v>30</v>
      </c>
      <c r="N3058" s="103" t="s">
        <v>27</v>
      </c>
      <c r="O3058" s="103" t="s">
        <v>27</v>
      </c>
      <c r="P3058" s="103" t="s">
        <v>8322</v>
      </c>
      <c r="Q3058" s="103" t="s">
        <v>12021</v>
      </c>
      <c r="R3058" s="105" t="s">
        <v>12022</v>
      </c>
      <c r="S3058" s="103" t="s">
        <v>8322</v>
      </c>
      <c r="T3058" s="103" t="s">
        <v>88</v>
      </c>
      <c r="U3058" s="106" t="s">
        <v>23108</v>
      </c>
      <c r="V3058" s="105" t="s">
        <v>23109</v>
      </c>
      <c r="W3058" s="107" t="s">
        <v>421</v>
      </c>
      <c r="X3058" t="s">
        <v>23110</v>
      </c>
      <c r="AA3058">
        <f ca="1" t="shared" si="95"/>
        <v>16</v>
      </c>
    </row>
    <row r="3059" spans="1:27">
      <c r="A3059" s="101">
        <v>29</v>
      </c>
      <c r="B3059" s="89" t="str">
        <f t="shared" si="94"/>
        <v>451229200412182715</v>
      </c>
      <c r="C3059" s="89" t="s">
        <v>421</v>
      </c>
      <c r="D3059" s="102" t="s">
        <v>12024</v>
      </c>
      <c r="E3059" s="102" t="s">
        <v>24</v>
      </c>
      <c r="F3059" s="103" t="s">
        <v>20131</v>
      </c>
      <c r="G3059" s="103" t="s">
        <v>20996</v>
      </c>
      <c r="H3059" s="104" t="s">
        <v>12023</v>
      </c>
      <c r="I3059" s="103" t="s">
        <v>27</v>
      </c>
      <c r="J3059" s="103" t="s">
        <v>30</v>
      </c>
      <c r="K3059" s="103" t="s">
        <v>30</v>
      </c>
      <c r="L3059" s="103" t="s">
        <v>30</v>
      </c>
      <c r="M3059" s="103" t="s">
        <v>30</v>
      </c>
      <c r="N3059" s="103" t="s">
        <v>30</v>
      </c>
      <c r="O3059" s="103" t="s">
        <v>27</v>
      </c>
      <c r="P3059" s="103" t="s">
        <v>8322</v>
      </c>
      <c r="Q3059" s="103" t="s">
        <v>12026</v>
      </c>
      <c r="R3059" s="105">
        <v>17376186419</v>
      </c>
      <c r="S3059" s="103" t="s">
        <v>8322</v>
      </c>
      <c r="T3059" s="103" t="s">
        <v>146</v>
      </c>
      <c r="U3059" s="106" t="s">
        <v>22384</v>
      </c>
      <c r="V3059" s="105" t="s">
        <v>23111</v>
      </c>
      <c r="W3059" s="107" t="s">
        <v>421</v>
      </c>
      <c r="X3059" t="s">
        <v>23112</v>
      </c>
      <c r="AA3059">
        <f ca="1" t="shared" si="95"/>
        <v>16</v>
      </c>
    </row>
    <row r="3060" spans="1:27">
      <c r="A3060" s="101">
        <v>30</v>
      </c>
      <c r="B3060" s="89" t="str">
        <f t="shared" si="94"/>
        <v>451229200409215731</v>
      </c>
      <c r="C3060" s="89" t="s">
        <v>421</v>
      </c>
      <c r="D3060" s="102" t="s">
        <v>12028</v>
      </c>
      <c r="E3060" s="102" t="s">
        <v>24</v>
      </c>
      <c r="F3060" s="103" t="s">
        <v>20131</v>
      </c>
      <c r="G3060" s="103" t="s">
        <v>20351</v>
      </c>
      <c r="H3060" s="104" t="s">
        <v>12027</v>
      </c>
      <c r="I3060" s="103" t="s">
        <v>30</v>
      </c>
      <c r="J3060" s="103" t="s">
        <v>30</v>
      </c>
      <c r="K3060" s="103" t="s">
        <v>30</v>
      </c>
      <c r="L3060" s="103" t="s">
        <v>30</v>
      </c>
      <c r="M3060" s="103" t="s">
        <v>30</v>
      </c>
      <c r="N3060" s="103" t="s">
        <v>30</v>
      </c>
      <c r="O3060" s="103" t="s">
        <v>27</v>
      </c>
      <c r="P3060" s="103" t="s">
        <v>8322</v>
      </c>
      <c r="Q3060" s="103" t="s">
        <v>12030</v>
      </c>
      <c r="R3060" s="105" t="s">
        <v>12031</v>
      </c>
      <c r="S3060" s="103" t="s">
        <v>8322</v>
      </c>
      <c r="T3060" s="103" t="s">
        <v>63</v>
      </c>
      <c r="U3060" s="106" t="s">
        <v>22961</v>
      </c>
      <c r="V3060" s="105" t="s">
        <v>23113</v>
      </c>
      <c r="W3060" s="107" t="s">
        <v>421</v>
      </c>
      <c r="X3060" t="s">
        <v>23114</v>
      </c>
      <c r="AA3060">
        <f ca="1" t="shared" si="95"/>
        <v>16</v>
      </c>
    </row>
    <row r="3061" spans="1:27">
      <c r="A3061" s="101">
        <v>31</v>
      </c>
      <c r="B3061" s="89" t="str">
        <f t="shared" si="94"/>
        <v>451229200711105111</v>
      </c>
      <c r="C3061" s="89" t="s">
        <v>421</v>
      </c>
      <c r="D3061" s="102" t="s">
        <v>12033</v>
      </c>
      <c r="E3061" s="102" t="s">
        <v>24</v>
      </c>
      <c r="F3061" s="103" t="s">
        <v>20178</v>
      </c>
      <c r="G3061" s="103" t="s">
        <v>23115</v>
      </c>
      <c r="H3061" s="104" t="s">
        <v>12032</v>
      </c>
      <c r="I3061" s="103" t="s">
        <v>27</v>
      </c>
      <c r="J3061" s="103" t="s">
        <v>30</v>
      </c>
      <c r="K3061" s="103" t="s">
        <v>30</v>
      </c>
      <c r="L3061" s="103" t="s">
        <v>30</v>
      </c>
      <c r="M3061" s="103" t="s">
        <v>30</v>
      </c>
      <c r="N3061" s="103" t="s">
        <v>30</v>
      </c>
      <c r="O3061" s="103" t="s">
        <v>27</v>
      </c>
      <c r="P3061" s="103" t="s">
        <v>8322</v>
      </c>
      <c r="Q3061" s="103" t="s">
        <v>3099</v>
      </c>
      <c r="R3061" s="105" t="s">
        <v>12035</v>
      </c>
      <c r="S3061" s="103" t="s">
        <v>8322</v>
      </c>
      <c r="T3061" s="103" t="s">
        <v>88</v>
      </c>
      <c r="U3061" s="106" t="s">
        <v>20496</v>
      </c>
      <c r="V3061" s="105" t="s">
        <v>23116</v>
      </c>
      <c r="W3061" s="107" t="s">
        <v>421</v>
      </c>
      <c r="X3061" t="s">
        <v>23117</v>
      </c>
      <c r="AA3061">
        <f ca="1" t="shared" si="95"/>
        <v>13</v>
      </c>
    </row>
    <row r="3062" spans="1:27">
      <c r="A3062" s="101">
        <v>32</v>
      </c>
      <c r="B3062" s="89" t="str">
        <f t="shared" si="94"/>
        <v>452731200406215410</v>
      </c>
      <c r="C3062" s="89" t="s">
        <v>421</v>
      </c>
      <c r="D3062" s="102" t="s">
        <v>12037</v>
      </c>
      <c r="E3062" s="102" t="s">
        <v>24</v>
      </c>
      <c r="F3062" s="103" t="s">
        <v>20131</v>
      </c>
      <c r="G3062" s="103" t="s">
        <v>21826</v>
      </c>
      <c r="H3062" s="104" t="s">
        <v>12036</v>
      </c>
      <c r="I3062" s="103" t="s">
        <v>30</v>
      </c>
      <c r="J3062" s="103" t="s">
        <v>30</v>
      </c>
      <c r="K3062" s="103" t="s">
        <v>30</v>
      </c>
      <c r="L3062" s="103" t="s">
        <v>30</v>
      </c>
      <c r="M3062" s="103" t="s">
        <v>30</v>
      </c>
      <c r="N3062" s="103" t="s">
        <v>30</v>
      </c>
      <c r="O3062" s="103" t="s">
        <v>27</v>
      </c>
      <c r="P3062" s="103" t="s">
        <v>8322</v>
      </c>
      <c r="Q3062" s="103" t="s">
        <v>3499</v>
      </c>
      <c r="R3062" s="105">
        <v>13557280455</v>
      </c>
      <c r="S3062" s="103" t="s">
        <v>8322</v>
      </c>
      <c r="T3062" s="103" t="s">
        <v>63</v>
      </c>
      <c r="U3062" s="106" t="s">
        <v>23009</v>
      </c>
      <c r="V3062" s="105" t="s">
        <v>23118</v>
      </c>
      <c r="W3062" s="107" t="s">
        <v>421</v>
      </c>
      <c r="X3062" t="s">
        <v>23119</v>
      </c>
      <c r="AA3062">
        <f ca="1" t="shared" si="95"/>
        <v>17</v>
      </c>
    </row>
    <row r="3063" spans="1:27">
      <c r="A3063" s="101">
        <v>33</v>
      </c>
      <c r="B3063" s="89" t="str">
        <f t="shared" si="94"/>
        <v>451229200507305714</v>
      </c>
      <c r="C3063" s="89" t="s">
        <v>421</v>
      </c>
      <c r="D3063" s="102" t="s">
        <v>12040</v>
      </c>
      <c r="E3063" s="102" t="s">
        <v>24</v>
      </c>
      <c r="F3063" s="103" t="s">
        <v>20131</v>
      </c>
      <c r="G3063" s="103" t="s">
        <v>21180</v>
      </c>
      <c r="H3063" s="104" t="s">
        <v>12039</v>
      </c>
      <c r="I3063" s="103" t="s">
        <v>30</v>
      </c>
      <c r="J3063" s="103" t="s">
        <v>30</v>
      </c>
      <c r="K3063" s="103" t="s">
        <v>27</v>
      </c>
      <c r="L3063" s="103" t="s">
        <v>30</v>
      </c>
      <c r="M3063" s="103" t="s">
        <v>30</v>
      </c>
      <c r="N3063" s="103" t="s">
        <v>30</v>
      </c>
      <c r="O3063" s="103" t="s">
        <v>27</v>
      </c>
      <c r="P3063" s="103" t="s">
        <v>8322</v>
      </c>
      <c r="Q3063" s="103" t="s">
        <v>12042</v>
      </c>
      <c r="R3063" s="105">
        <v>15878685384</v>
      </c>
      <c r="S3063" s="103" t="s">
        <v>8322</v>
      </c>
      <c r="T3063" s="103" t="s">
        <v>63</v>
      </c>
      <c r="U3063" s="106" t="s">
        <v>22961</v>
      </c>
      <c r="V3063" s="105" t="s">
        <v>23120</v>
      </c>
      <c r="W3063" s="107" t="s">
        <v>421</v>
      </c>
      <c r="X3063" t="s">
        <v>23121</v>
      </c>
      <c r="AA3063">
        <f ca="1" t="shared" si="95"/>
        <v>16</v>
      </c>
    </row>
    <row r="3064" spans="1:27">
      <c r="A3064" s="101">
        <v>34</v>
      </c>
      <c r="B3064" s="89" t="str">
        <f t="shared" si="94"/>
        <v>452731200510110010</v>
      </c>
      <c r="C3064" s="89" t="s">
        <v>421</v>
      </c>
      <c r="D3064" s="102" t="s">
        <v>12044</v>
      </c>
      <c r="E3064" s="102" t="s">
        <v>24</v>
      </c>
      <c r="F3064" s="103" t="s">
        <v>20131</v>
      </c>
      <c r="G3064" s="103" t="s">
        <v>20937</v>
      </c>
      <c r="H3064" s="104" t="s">
        <v>12043</v>
      </c>
      <c r="I3064" s="103" t="s">
        <v>30</v>
      </c>
      <c r="J3064" s="103" t="s">
        <v>30</v>
      </c>
      <c r="K3064" s="103" t="s">
        <v>30</v>
      </c>
      <c r="L3064" s="103" t="s">
        <v>30</v>
      </c>
      <c r="M3064" s="103" t="s">
        <v>30</v>
      </c>
      <c r="N3064" s="103" t="s">
        <v>30</v>
      </c>
      <c r="O3064" s="103" t="s">
        <v>27</v>
      </c>
      <c r="P3064" s="103" t="s">
        <v>8322</v>
      </c>
      <c r="Q3064" s="103" t="s">
        <v>12046</v>
      </c>
      <c r="R3064" s="105">
        <v>15277851006</v>
      </c>
      <c r="S3064" s="103" t="s">
        <v>8322</v>
      </c>
      <c r="T3064" s="103" t="s">
        <v>63</v>
      </c>
      <c r="U3064" s="106" t="s">
        <v>22022</v>
      </c>
      <c r="V3064" s="105" t="s">
        <v>23122</v>
      </c>
      <c r="W3064" s="107" t="s">
        <v>421</v>
      </c>
      <c r="X3064" t="s">
        <v>23123</v>
      </c>
      <c r="AA3064">
        <f ca="1" t="shared" si="95"/>
        <v>15</v>
      </c>
    </row>
    <row r="3065" spans="1:27">
      <c r="A3065" s="101">
        <v>35</v>
      </c>
      <c r="B3065" s="89" t="str">
        <f t="shared" si="94"/>
        <v>450124200411132777</v>
      </c>
      <c r="C3065" s="89" t="s">
        <v>421</v>
      </c>
      <c r="D3065" s="102" t="s">
        <v>12050</v>
      </c>
      <c r="E3065" s="102" t="s">
        <v>24</v>
      </c>
      <c r="F3065" s="103" t="s">
        <v>20131</v>
      </c>
      <c r="G3065" s="103" t="s">
        <v>20823</v>
      </c>
      <c r="H3065" s="104" t="s">
        <v>12049</v>
      </c>
      <c r="I3065" s="103" t="s">
        <v>30</v>
      </c>
      <c r="J3065" s="103" t="s">
        <v>30</v>
      </c>
      <c r="K3065" s="103" t="s">
        <v>30</v>
      </c>
      <c r="L3065" s="103" t="s">
        <v>30</v>
      </c>
      <c r="M3065" s="103" t="s">
        <v>30</v>
      </c>
      <c r="N3065" s="103" t="s">
        <v>30</v>
      </c>
      <c r="O3065" s="103" t="s">
        <v>27</v>
      </c>
      <c r="P3065" s="103" t="s">
        <v>8322</v>
      </c>
      <c r="Q3065" s="103" t="s">
        <v>12052</v>
      </c>
      <c r="R3065" s="105">
        <v>15878687289</v>
      </c>
      <c r="S3065" s="103" t="s">
        <v>21315</v>
      </c>
      <c r="T3065" s="103" t="s">
        <v>20446</v>
      </c>
      <c r="U3065" s="106" t="s">
        <v>23124</v>
      </c>
      <c r="V3065" s="105" t="s">
        <v>23125</v>
      </c>
      <c r="W3065" s="107" t="s">
        <v>421</v>
      </c>
      <c r="X3065" t="s">
        <v>23126</v>
      </c>
      <c r="AA3065">
        <f ca="1" t="shared" si="95"/>
        <v>16</v>
      </c>
    </row>
    <row r="3066" spans="1:27">
      <c r="A3066" s="101">
        <v>36</v>
      </c>
      <c r="B3066" s="89" t="str">
        <f t="shared" si="94"/>
        <v>452731200401131218</v>
      </c>
      <c r="C3066" s="89" t="s">
        <v>421</v>
      </c>
      <c r="D3066" s="102" t="s">
        <v>12055</v>
      </c>
      <c r="E3066" s="102" t="s">
        <v>24</v>
      </c>
      <c r="F3066" s="103" t="s">
        <v>20131</v>
      </c>
      <c r="G3066" s="103" t="s">
        <v>20232</v>
      </c>
      <c r="H3066" s="104" t="s">
        <v>12054</v>
      </c>
      <c r="I3066" s="103" t="s">
        <v>30</v>
      </c>
      <c r="J3066" s="103" t="s">
        <v>30</v>
      </c>
      <c r="K3066" s="103" t="s">
        <v>30</v>
      </c>
      <c r="L3066" s="103" t="s">
        <v>30</v>
      </c>
      <c r="M3066" s="103" t="s">
        <v>30</v>
      </c>
      <c r="N3066" s="103" t="s">
        <v>30</v>
      </c>
      <c r="O3066" s="103" t="s">
        <v>27</v>
      </c>
      <c r="P3066" s="103" t="s">
        <v>8322</v>
      </c>
      <c r="Q3066" s="103" t="s">
        <v>12056</v>
      </c>
      <c r="R3066" s="105">
        <v>13737982296</v>
      </c>
      <c r="S3066" s="103" t="s">
        <v>8322</v>
      </c>
      <c r="T3066" s="103" t="s">
        <v>76</v>
      </c>
      <c r="U3066" s="106" t="s">
        <v>20388</v>
      </c>
      <c r="V3066" s="105" t="s">
        <v>22289</v>
      </c>
      <c r="W3066" s="107" t="s">
        <v>421</v>
      </c>
      <c r="X3066" t="s">
        <v>19277</v>
      </c>
      <c r="AA3066">
        <f ca="1" t="shared" si="95"/>
        <v>17</v>
      </c>
    </row>
    <row r="3067" spans="1:27">
      <c r="A3067" s="101">
        <v>37</v>
      </c>
      <c r="B3067" s="89" t="str">
        <f t="shared" si="94"/>
        <v>452731200408055713</v>
      </c>
      <c r="C3067" s="89" t="s">
        <v>421</v>
      </c>
      <c r="D3067" s="102" t="s">
        <v>9363</v>
      </c>
      <c r="E3067" s="102" t="s">
        <v>24</v>
      </c>
      <c r="F3067" s="103" t="s">
        <v>20131</v>
      </c>
      <c r="G3067" s="103">
        <v>200408</v>
      </c>
      <c r="H3067" s="104" t="s">
        <v>12057</v>
      </c>
      <c r="I3067" s="103" t="s">
        <v>30</v>
      </c>
      <c r="J3067" s="103" t="s">
        <v>30</v>
      </c>
      <c r="K3067" s="103" t="s">
        <v>30</v>
      </c>
      <c r="L3067" s="103" t="s">
        <v>30</v>
      </c>
      <c r="M3067" s="103" t="s">
        <v>30</v>
      </c>
      <c r="N3067" s="103" t="s">
        <v>30</v>
      </c>
      <c r="O3067" s="103" t="s">
        <v>27</v>
      </c>
      <c r="P3067" s="103" t="s">
        <v>1517</v>
      </c>
      <c r="Q3067" s="103" t="s">
        <v>12059</v>
      </c>
      <c r="R3067" s="105">
        <v>19977833510</v>
      </c>
      <c r="S3067" s="103" t="s">
        <v>1517</v>
      </c>
      <c r="T3067" s="103" t="s">
        <v>1517</v>
      </c>
      <c r="U3067" s="106" t="s">
        <v>21274</v>
      </c>
      <c r="V3067" s="105" t="s">
        <v>23127</v>
      </c>
      <c r="W3067" s="107" t="s">
        <v>421</v>
      </c>
      <c r="X3067" t="s">
        <v>23128</v>
      </c>
      <c r="AA3067">
        <f ca="1" t="shared" si="95"/>
        <v>17</v>
      </c>
    </row>
    <row r="3068" spans="1:27">
      <c r="A3068" s="101">
        <v>38</v>
      </c>
      <c r="B3068" s="89" t="str">
        <f t="shared" si="94"/>
        <v>451229200509032713</v>
      </c>
      <c r="C3068" s="89" t="s">
        <v>421</v>
      </c>
      <c r="D3068" s="102" t="s">
        <v>12062</v>
      </c>
      <c r="E3068" s="102" t="s">
        <v>24</v>
      </c>
      <c r="F3068" s="103" t="s">
        <v>20131</v>
      </c>
      <c r="G3068" s="103" t="s">
        <v>21283</v>
      </c>
      <c r="H3068" s="104" t="s">
        <v>12061</v>
      </c>
      <c r="I3068" s="103" t="s">
        <v>27</v>
      </c>
      <c r="J3068" s="103" t="s">
        <v>30</v>
      </c>
      <c r="K3068" s="103" t="s">
        <v>30</v>
      </c>
      <c r="L3068" s="103" t="s">
        <v>30</v>
      </c>
      <c r="M3068" s="103" t="s">
        <v>30</v>
      </c>
      <c r="N3068" s="103" t="s">
        <v>30</v>
      </c>
      <c r="O3068" s="103" t="s">
        <v>27</v>
      </c>
      <c r="P3068" s="103" t="s">
        <v>8322</v>
      </c>
      <c r="Q3068" s="103" t="s">
        <v>1618</v>
      </c>
      <c r="R3068" s="105" t="s">
        <v>12064</v>
      </c>
      <c r="S3068" s="103" t="s">
        <v>8322</v>
      </c>
      <c r="T3068" s="103" t="s">
        <v>146</v>
      </c>
      <c r="U3068" s="106" t="s">
        <v>21809</v>
      </c>
      <c r="V3068" s="105" t="s">
        <v>23129</v>
      </c>
      <c r="W3068" s="107" t="s">
        <v>421</v>
      </c>
      <c r="X3068" t="s">
        <v>23130</v>
      </c>
      <c r="AA3068">
        <f ca="1" t="shared" si="95"/>
        <v>15</v>
      </c>
    </row>
    <row r="3069" spans="1:27">
      <c r="A3069" s="101">
        <v>39</v>
      </c>
      <c r="B3069" s="89" t="str">
        <f t="shared" si="94"/>
        <v>452731200311221228</v>
      </c>
      <c r="C3069" s="89" t="s">
        <v>421</v>
      </c>
      <c r="D3069" s="102" t="s">
        <v>12066</v>
      </c>
      <c r="E3069" s="102" t="s">
        <v>143</v>
      </c>
      <c r="F3069" s="103" t="s">
        <v>20131</v>
      </c>
      <c r="G3069" s="103" t="s">
        <v>20423</v>
      </c>
      <c r="H3069" s="104" t="s">
        <v>12065</v>
      </c>
      <c r="I3069" s="103" t="s">
        <v>30</v>
      </c>
      <c r="J3069" s="103" t="s">
        <v>30</v>
      </c>
      <c r="K3069" s="103" t="s">
        <v>30</v>
      </c>
      <c r="L3069" s="103" t="s">
        <v>30</v>
      </c>
      <c r="M3069" s="103" t="s">
        <v>30</v>
      </c>
      <c r="N3069" s="103" t="s">
        <v>30</v>
      </c>
      <c r="O3069" s="103" t="s">
        <v>27</v>
      </c>
      <c r="P3069" s="103" t="s">
        <v>8322</v>
      </c>
      <c r="Q3069" s="103" t="s">
        <v>12068</v>
      </c>
      <c r="R3069" s="105">
        <v>19127175167</v>
      </c>
      <c r="S3069" s="103" t="s">
        <v>8322</v>
      </c>
      <c r="T3069" s="103" t="s">
        <v>76</v>
      </c>
      <c r="U3069" s="106" t="s">
        <v>20388</v>
      </c>
      <c r="V3069" s="105" t="s">
        <v>23131</v>
      </c>
      <c r="W3069" s="107" t="s">
        <v>421</v>
      </c>
      <c r="X3069" t="s">
        <v>23132</v>
      </c>
      <c r="AA3069">
        <f ca="1" t="shared" si="95"/>
        <v>17</v>
      </c>
    </row>
    <row r="3070" spans="1:27">
      <c r="A3070" s="101">
        <v>40</v>
      </c>
      <c r="B3070" s="89" t="str">
        <f t="shared" si="94"/>
        <v>452731200412204814</v>
      </c>
      <c r="C3070" s="89" t="s">
        <v>421</v>
      </c>
      <c r="D3070" s="102" t="s">
        <v>18154</v>
      </c>
      <c r="E3070" s="102" t="s">
        <v>24</v>
      </c>
      <c r="F3070" s="103" t="s">
        <v>20131</v>
      </c>
      <c r="G3070" s="103" t="s">
        <v>20996</v>
      </c>
      <c r="H3070" s="104" t="s">
        <v>18153</v>
      </c>
      <c r="I3070" s="103" t="s">
        <v>30</v>
      </c>
      <c r="J3070" s="103" t="s">
        <v>30</v>
      </c>
      <c r="K3070" s="103" t="s">
        <v>30</v>
      </c>
      <c r="L3070" s="103" t="s">
        <v>30</v>
      </c>
      <c r="M3070" s="103" t="s">
        <v>30</v>
      </c>
      <c r="N3070" s="103" t="s">
        <v>30</v>
      </c>
      <c r="O3070" s="103" t="s">
        <v>27</v>
      </c>
      <c r="P3070" s="103" t="s">
        <v>8322</v>
      </c>
      <c r="Q3070" s="103" t="s">
        <v>18156</v>
      </c>
      <c r="R3070" s="105">
        <v>18776876688</v>
      </c>
      <c r="S3070" s="103" t="s">
        <v>8322</v>
      </c>
      <c r="T3070" s="103" t="s">
        <v>63</v>
      </c>
      <c r="U3070" s="106" t="s">
        <v>23133</v>
      </c>
      <c r="V3070" s="105" t="s">
        <v>23134</v>
      </c>
      <c r="W3070" s="107" t="s">
        <v>421</v>
      </c>
      <c r="X3070" t="s">
        <v>23135</v>
      </c>
      <c r="AA3070">
        <f ca="1" t="shared" si="95"/>
        <v>16</v>
      </c>
    </row>
    <row r="3071" spans="1:27">
      <c r="A3071" s="101">
        <v>41</v>
      </c>
      <c r="B3071" s="89" t="str">
        <f t="shared" si="94"/>
        <v>451229200205182763</v>
      </c>
      <c r="C3071" s="89" t="s">
        <v>421</v>
      </c>
      <c r="D3071" s="102" t="s">
        <v>12070</v>
      </c>
      <c r="E3071" s="102" t="s">
        <v>143</v>
      </c>
      <c r="F3071" s="103" t="s">
        <v>20178</v>
      </c>
      <c r="G3071" s="103" t="s">
        <v>20150</v>
      </c>
      <c r="H3071" s="104" t="s">
        <v>12069</v>
      </c>
      <c r="I3071" s="103" t="s">
        <v>27</v>
      </c>
      <c r="J3071" s="103" t="s">
        <v>27</v>
      </c>
      <c r="K3071" s="103" t="s">
        <v>30</v>
      </c>
      <c r="L3071" s="103" t="s">
        <v>30</v>
      </c>
      <c r="M3071" s="103" t="s">
        <v>30</v>
      </c>
      <c r="N3071" s="103" t="s">
        <v>30</v>
      </c>
      <c r="O3071" s="103" t="s">
        <v>27</v>
      </c>
      <c r="P3071" s="103" t="s">
        <v>8322</v>
      </c>
      <c r="Q3071" s="103" t="s">
        <v>12072</v>
      </c>
      <c r="R3071" s="105" t="s">
        <v>12073</v>
      </c>
      <c r="S3071" s="103" t="s">
        <v>8322</v>
      </c>
      <c r="T3071" s="103" t="s">
        <v>146</v>
      </c>
      <c r="U3071" s="106" t="s">
        <v>22597</v>
      </c>
      <c r="V3071" s="105" t="s">
        <v>23136</v>
      </c>
      <c r="W3071" s="107" t="s">
        <v>421</v>
      </c>
      <c r="X3071" t="s">
        <v>19414</v>
      </c>
      <c r="AA3071">
        <f ca="1" t="shared" si="95"/>
        <v>19</v>
      </c>
    </row>
    <row r="3072" spans="1:27">
      <c r="A3072" s="101">
        <v>42</v>
      </c>
      <c r="B3072" s="89" t="str">
        <f t="shared" si="94"/>
        <v>450124200412232753</v>
      </c>
      <c r="C3072" s="89" t="s">
        <v>421</v>
      </c>
      <c r="D3072" s="102" t="s">
        <v>12075</v>
      </c>
      <c r="E3072" s="102" t="s">
        <v>24</v>
      </c>
      <c r="F3072" s="103" t="s">
        <v>20131</v>
      </c>
      <c r="G3072" s="103" t="s">
        <v>20996</v>
      </c>
      <c r="H3072" s="104" t="s">
        <v>12074</v>
      </c>
      <c r="I3072" s="103" t="s">
        <v>30</v>
      </c>
      <c r="J3072" s="103" t="s">
        <v>30</v>
      </c>
      <c r="K3072" s="103" t="s">
        <v>30</v>
      </c>
      <c r="L3072" s="103" t="s">
        <v>30</v>
      </c>
      <c r="M3072" s="103" t="s">
        <v>30</v>
      </c>
      <c r="N3072" s="103" t="s">
        <v>30</v>
      </c>
      <c r="O3072" s="103" t="s">
        <v>27</v>
      </c>
      <c r="P3072" s="103" t="s">
        <v>21315</v>
      </c>
      <c r="Q3072" s="103" t="s">
        <v>12077</v>
      </c>
      <c r="R3072" s="105" t="s">
        <v>12078</v>
      </c>
      <c r="S3072" s="103" t="s">
        <v>21315</v>
      </c>
      <c r="T3072" s="103" t="s">
        <v>20446</v>
      </c>
      <c r="U3072" s="106" t="s">
        <v>21667</v>
      </c>
      <c r="V3072" s="105" t="s">
        <v>23137</v>
      </c>
      <c r="W3072" s="107" t="s">
        <v>421</v>
      </c>
      <c r="X3072" t="s">
        <v>23138</v>
      </c>
      <c r="AA3072">
        <f ca="1" t="shared" si="95"/>
        <v>16</v>
      </c>
    </row>
    <row r="3073" spans="1:27">
      <c r="A3073" s="101">
        <v>43</v>
      </c>
      <c r="B3073" s="89" t="str">
        <f t="shared" si="94"/>
        <v>452731200408025434</v>
      </c>
      <c r="C3073" s="89" t="s">
        <v>421</v>
      </c>
      <c r="D3073" s="102" t="s">
        <v>12081</v>
      </c>
      <c r="E3073" s="102" t="s">
        <v>24</v>
      </c>
      <c r="F3073" s="103" t="s">
        <v>20131</v>
      </c>
      <c r="G3073" s="103" t="s">
        <v>20757</v>
      </c>
      <c r="H3073" s="104" t="s">
        <v>12080</v>
      </c>
      <c r="I3073" s="103" t="s">
        <v>30</v>
      </c>
      <c r="J3073" s="103" t="s">
        <v>30</v>
      </c>
      <c r="K3073" s="103" t="s">
        <v>30</v>
      </c>
      <c r="L3073" s="103" t="s">
        <v>30</v>
      </c>
      <c r="M3073" s="103" t="s">
        <v>30</v>
      </c>
      <c r="N3073" s="103" t="s">
        <v>30</v>
      </c>
      <c r="O3073" s="103" t="s">
        <v>27</v>
      </c>
      <c r="P3073" s="103" t="s">
        <v>8322</v>
      </c>
      <c r="Q3073" s="103" t="s">
        <v>12083</v>
      </c>
      <c r="R3073" s="105" t="s">
        <v>12084</v>
      </c>
      <c r="S3073" s="103" t="s">
        <v>8322</v>
      </c>
      <c r="T3073" s="103" t="s">
        <v>63</v>
      </c>
      <c r="U3073" s="106" t="s">
        <v>23009</v>
      </c>
      <c r="V3073" s="105" t="s">
        <v>23139</v>
      </c>
      <c r="W3073" s="107" t="s">
        <v>421</v>
      </c>
      <c r="X3073" t="s">
        <v>23140</v>
      </c>
      <c r="AA3073">
        <f ca="1" t="shared" si="95"/>
        <v>17</v>
      </c>
    </row>
    <row r="3074" spans="1:27">
      <c r="A3074" s="101">
        <v>44</v>
      </c>
      <c r="B3074" s="89" t="str">
        <f t="shared" si="94"/>
        <v>452731200406090910</v>
      </c>
      <c r="C3074" s="89" t="s">
        <v>421</v>
      </c>
      <c r="D3074" s="102" t="s">
        <v>12086</v>
      </c>
      <c r="E3074" s="102" t="s">
        <v>24</v>
      </c>
      <c r="F3074" s="103" t="s">
        <v>20131</v>
      </c>
      <c r="G3074" s="103" t="s">
        <v>21826</v>
      </c>
      <c r="H3074" s="104" t="s">
        <v>12085</v>
      </c>
      <c r="I3074" s="103" t="s">
        <v>30</v>
      </c>
      <c r="J3074" s="103" t="s">
        <v>30</v>
      </c>
      <c r="K3074" s="103" t="s">
        <v>30</v>
      </c>
      <c r="L3074" s="103" t="s">
        <v>30</v>
      </c>
      <c r="M3074" s="103" t="s">
        <v>30</v>
      </c>
      <c r="N3074" s="103" t="s">
        <v>30</v>
      </c>
      <c r="O3074" s="103" t="s">
        <v>27</v>
      </c>
      <c r="P3074" s="103" t="s">
        <v>8322</v>
      </c>
      <c r="Q3074" s="103" t="s">
        <v>12088</v>
      </c>
      <c r="R3074" s="105" t="s">
        <v>12089</v>
      </c>
      <c r="S3074" s="103" t="s">
        <v>8322</v>
      </c>
      <c r="T3074" s="103" t="s">
        <v>69</v>
      </c>
      <c r="U3074" s="106" t="s">
        <v>20701</v>
      </c>
      <c r="V3074" s="105" t="s">
        <v>23141</v>
      </c>
      <c r="W3074" s="107" t="s">
        <v>421</v>
      </c>
      <c r="X3074" t="s">
        <v>23142</v>
      </c>
      <c r="AA3074">
        <f ca="1" t="shared" si="95"/>
        <v>17</v>
      </c>
    </row>
    <row r="3075" spans="1:27">
      <c r="A3075" s="101">
        <v>45</v>
      </c>
      <c r="B3075" s="89" t="str">
        <f t="shared" ref="B3075:B3138" si="96">H3075</f>
        <v>451229200507153925</v>
      </c>
      <c r="C3075" s="89" t="s">
        <v>421</v>
      </c>
      <c r="D3075" s="102" t="s">
        <v>12091</v>
      </c>
      <c r="E3075" s="102" t="s">
        <v>143</v>
      </c>
      <c r="F3075" s="103" t="s">
        <v>20131</v>
      </c>
      <c r="G3075" s="103" t="s">
        <v>21180</v>
      </c>
      <c r="H3075" s="104" t="s">
        <v>12090</v>
      </c>
      <c r="I3075" s="103" t="s">
        <v>27</v>
      </c>
      <c r="J3075" s="103" t="s">
        <v>27</v>
      </c>
      <c r="K3075" s="103" t="s">
        <v>27</v>
      </c>
      <c r="L3075" s="103" t="s">
        <v>30</v>
      </c>
      <c r="M3075" s="103" t="s">
        <v>30</v>
      </c>
      <c r="N3075" s="103" t="s">
        <v>30</v>
      </c>
      <c r="O3075" s="103" t="s">
        <v>27</v>
      </c>
      <c r="P3075" s="103" t="s">
        <v>8322</v>
      </c>
      <c r="Q3075" s="103" t="s">
        <v>12093</v>
      </c>
      <c r="R3075" s="105">
        <v>13790577096</v>
      </c>
      <c r="S3075" s="103" t="s">
        <v>8322</v>
      </c>
      <c r="T3075" s="103" t="s">
        <v>128</v>
      </c>
      <c r="U3075" s="106" t="s">
        <v>22857</v>
      </c>
      <c r="V3075" s="105" t="s">
        <v>23143</v>
      </c>
      <c r="W3075" s="107" t="s">
        <v>421</v>
      </c>
      <c r="X3075" t="s">
        <v>23144</v>
      </c>
      <c r="AA3075">
        <f ca="1" t="shared" si="95"/>
        <v>16</v>
      </c>
    </row>
    <row r="3076" spans="1:27">
      <c r="A3076" s="101">
        <v>46</v>
      </c>
      <c r="B3076" s="89" t="str">
        <f t="shared" si="96"/>
        <v>452731200310230317</v>
      </c>
      <c r="C3076" s="89" t="s">
        <v>421</v>
      </c>
      <c r="D3076" s="102" t="s">
        <v>12095</v>
      </c>
      <c r="E3076" s="102" t="s">
        <v>24</v>
      </c>
      <c r="F3076" s="103" t="s">
        <v>20131</v>
      </c>
      <c r="G3076" s="103" t="s">
        <v>20307</v>
      </c>
      <c r="H3076" s="104" t="s">
        <v>12094</v>
      </c>
      <c r="I3076" s="103" t="s">
        <v>30</v>
      </c>
      <c r="J3076" s="103" t="s">
        <v>30</v>
      </c>
      <c r="K3076" s="103" t="s">
        <v>30</v>
      </c>
      <c r="L3076" s="103" t="s">
        <v>30</v>
      </c>
      <c r="M3076" s="103" t="s">
        <v>30</v>
      </c>
      <c r="N3076" s="103" t="s">
        <v>30</v>
      </c>
      <c r="O3076" s="103" t="s">
        <v>27</v>
      </c>
      <c r="P3076" s="103" t="s">
        <v>8322</v>
      </c>
      <c r="Q3076" s="103" t="s">
        <v>12096</v>
      </c>
      <c r="R3076" s="105">
        <v>18177870091</v>
      </c>
      <c r="S3076" s="103" t="s">
        <v>8322</v>
      </c>
      <c r="T3076" s="103" t="s">
        <v>151</v>
      </c>
      <c r="U3076" s="106" t="s">
        <v>23145</v>
      </c>
      <c r="V3076" s="105" t="s">
        <v>23146</v>
      </c>
      <c r="W3076" s="107" t="s">
        <v>421</v>
      </c>
      <c r="X3076" t="s">
        <v>23147</v>
      </c>
      <c r="AA3076">
        <f ca="1" t="shared" ref="AA3076:AA3139" si="97">DATEDIF(TEXT(MID(H3076,7,8),"00-00-00"),TODAY(),"y")</f>
        <v>17</v>
      </c>
    </row>
    <row r="3077" spans="1:27">
      <c r="A3077" s="101">
        <v>47</v>
      </c>
      <c r="B3077" s="89" t="str">
        <f t="shared" si="96"/>
        <v>451229200408243917</v>
      </c>
      <c r="C3077" s="89" t="s">
        <v>421</v>
      </c>
      <c r="D3077" s="102" t="s">
        <v>5748</v>
      </c>
      <c r="E3077" s="102" t="s">
        <v>24</v>
      </c>
      <c r="F3077" s="103" t="s">
        <v>20131</v>
      </c>
      <c r="G3077" s="103" t="s">
        <v>20757</v>
      </c>
      <c r="H3077" s="104" t="s">
        <v>12097</v>
      </c>
      <c r="I3077" s="103" t="s">
        <v>30</v>
      </c>
      <c r="J3077" s="103" t="s">
        <v>30</v>
      </c>
      <c r="K3077" s="103" t="s">
        <v>30</v>
      </c>
      <c r="L3077" s="103" t="s">
        <v>30</v>
      </c>
      <c r="M3077" s="103" t="s">
        <v>27</v>
      </c>
      <c r="N3077" s="103" t="s">
        <v>30</v>
      </c>
      <c r="O3077" s="103" t="s">
        <v>27</v>
      </c>
      <c r="P3077" s="103" t="s">
        <v>8322</v>
      </c>
      <c r="Q3077" s="103" t="s">
        <v>12099</v>
      </c>
      <c r="R3077" s="105" t="s">
        <v>12100</v>
      </c>
      <c r="S3077" s="103" t="s">
        <v>8322</v>
      </c>
      <c r="T3077" s="103" t="s">
        <v>128</v>
      </c>
      <c r="U3077" s="106" t="s">
        <v>20372</v>
      </c>
      <c r="V3077" s="105" t="s">
        <v>23148</v>
      </c>
      <c r="W3077" s="107" t="s">
        <v>421</v>
      </c>
      <c r="X3077" t="s">
        <v>23149</v>
      </c>
      <c r="AA3077">
        <f ca="1" t="shared" si="97"/>
        <v>16</v>
      </c>
    </row>
    <row r="3078" spans="1:27">
      <c r="A3078" s="101">
        <v>48</v>
      </c>
      <c r="B3078" s="89" t="str">
        <f t="shared" si="96"/>
        <v>451229200611052112</v>
      </c>
      <c r="C3078" s="89" t="s">
        <v>421</v>
      </c>
      <c r="D3078" s="102" t="s">
        <v>12102</v>
      </c>
      <c r="E3078" s="102" t="s">
        <v>24</v>
      </c>
      <c r="F3078" s="103" t="s">
        <v>20178</v>
      </c>
      <c r="G3078" s="103" t="s">
        <v>23150</v>
      </c>
      <c r="H3078" s="104" t="s">
        <v>12101</v>
      </c>
      <c r="I3078" s="103" t="s">
        <v>30</v>
      </c>
      <c r="J3078" s="103" t="s">
        <v>30</v>
      </c>
      <c r="K3078" s="103" t="s">
        <v>30</v>
      </c>
      <c r="L3078" s="103" t="s">
        <v>30</v>
      </c>
      <c r="M3078" s="103" t="s">
        <v>30</v>
      </c>
      <c r="N3078" s="103" t="s">
        <v>30</v>
      </c>
      <c r="O3078" s="103" t="s">
        <v>27</v>
      </c>
      <c r="P3078" s="103" t="s">
        <v>8322</v>
      </c>
      <c r="Q3078" s="103" t="s">
        <v>12104</v>
      </c>
      <c r="R3078" s="105" t="s">
        <v>12105</v>
      </c>
      <c r="S3078" s="103" t="s">
        <v>8322</v>
      </c>
      <c r="T3078" s="103" t="s">
        <v>20240</v>
      </c>
      <c r="U3078" s="106" t="s">
        <v>23151</v>
      </c>
      <c r="V3078" s="105" t="s">
        <v>23152</v>
      </c>
      <c r="W3078" s="107" t="s">
        <v>421</v>
      </c>
      <c r="X3078" t="s">
        <v>23153</v>
      </c>
      <c r="AA3078">
        <f ca="1" t="shared" si="97"/>
        <v>14</v>
      </c>
    </row>
    <row r="3079" spans="1:27">
      <c r="A3079" s="101">
        <v>49</v>
      </c>
      <c r="B3079" s="89" t="str">
        <f t="shared" si="96"/>
        <v>452731200508294818</v>
      </c>
      <c r="C3079" s="89" t="s">
        <v>421</v>
      </c>
      <c r="D3079" s="102" t="s">
        <v>12108</v>
      </c>
      <c r="E3079" s="102" t="s">
        <v>24</v>
      </c>
      <c r="F3079" s="103" t="s">
        <v>20131</v>
      </c>
      <c r="G3079" s="103" t="s">
        <v>20921</v>
      </c>
      <c r="H3079" s="104" t="s">
        <v>12107</v>
      </c>
      <c r="I3079" s="103" t="s">
        <v>30</v>
      </c>
      <c r="J3079" s="103" t="s">
        <v>30</v>
      </c>
      <c r="K3079" s="103" t="s">
        <v>30</v>
      </c>
      <c r="L3079" s="103" t="s">
        <v>30</v>
      </c>
      <c r="M3079" s="103" t="s">
        <v>30</v>
      </c>
      <c r="N3079" s="103" t="s">
        <v>30</v>
      </c>
      <c r="O3079" s="103" t="s">
        <v>27</v>
      </c>
      <c r="P3079" s="103" t="s">
        <v>8322</v>
      </c>
      <c r="Q3079" s="103" t="s">
        <v>12110</v>
      </c>
      <c r="R3079" s="105">
        <v>15078611998</v>
      </c>
      <c r="S3079" s="103" t="s">
        <v>8322</v>
      </c>
      <c r="T3079" s="103" t="s">
        <v>63</v>
      </c>
      <c r="U3079" s="106" t="s">
        <v>21538</v>
      </c>
      <c r="V3079" s="105" t="s">
        <v>23154</v>
      </c>
      <c r="W3079" s="107" t="s">
        <v>421</v>
      </c>
      <c r="X3079" t="s">
        <v>23155</v>
      </c>
      <c r="AA3079">
        <f ca="1" t="shared" si="97"/>
        <v>15</v>
      </c>
    </row>
    <row r="3080" spans="1:27">
      <c r="A3080" s="101">
        <v>50</v>
      </c>
      <c r="B3080" s="89" t="str">
        <f t="shared" si="96"/>
        <v>452731200409011835</v>
      </c>
      <c r="C3080" s="89" t="s">
        <v>421</v>
      </c>
      <c r="D3080" s="102" t="s">
        <v>12112</v>
      </c>
      <c r="E3080" s="102" t="s">
        <v>24</v>
      </c>
      <c r="F3080" s="103" t="s">
        <v>20131</v>
      </c>
      <c r="G3080" s="103" t="s">
        <v>20351</v>
      </c>
      <c r="H3080" s="104" t="s">
        <v>12111</v>
      </c>
      <c r="I3080" s="103" t="s">
        <v>30</v>
      </c>
      <c r="J3080" s="103" t="s">
        <v>30</v>
      </c>
      <c r="K3080" s="103" t="s">
        <v>30</v>
      </c>
      <c r="L3080" s="103" t="s">
        <v>30</v>
      </c>
      <c r="M3080" s="103" t="s">
        <v>30</v>
      </c>
      <c r="N3080" s="103" t="s">
        <v>30</v>
      </c>
      <c r="O3080" s="103" t="s">
        <v>27</v>
      </c>
      <c r="P3080" s="103" t="s">
        <v>8322</v>
      </c>
      <c r="Q3080" s="103" t="s">
        <v>12113</v>
      </c>
      <c r="R3080" s="105" t="s">
        <v>12114</v>
      </c>
      <c r="S3080" s="103" t="s">
        <v>8322</v>
      </c>
      <c r="T3080" s="103" t="s">
        <v>115</v>
      </c>
      <c r="U3080" s="106" t="s">
        <v>23075</v>
      </c>
      <c r="V3080" s="105" t="s">
        <v>23156</v>
      </c>
      <c r="W3080" s="107" t="s">
        <v>421</v>
      </c>
      <c r="X3080" t="s">
        <v>23157</v>
      </c>
      <c r="AA3080">
        <f ca="1" t="shared" si="97"/>
        <v>16</v>
      </c>
    </row>
    <row r="3081" spans="1:27">
      <c r="A3081" s="101">
        <v>51</v>
      </c>
      <c r="B3081" s="89" t="str">
        <f t="shared" si="96"/>
        <v>452731200407011217</v>
      </c>
      <c r="C3081" s="89" t="s">
        <v>421</v>
      </c>
      <c r="D3081" s="102" t="s">
        <v>12117</v>
      </c>
      <c r="E3081" s="102" t="s">
        <v>24</v>
      </c>
      <c r="F3081" s="103" t="s">
        <v>20178</v>
      </c>
      <c r="G3081" s="103" t="s">
        <v>20271</v>
      </c>
      <c r="H3081" s="104" t="s">
        <v>12116</v>
      </c>
      <c r="I3081" s="103" t="s">
        <v>30</v>
      </c>
      <c r="J3081" s="103" t="s">
        <v>30</v>
      </c>
      <c r="K3081" s="103" t="s">
        <v>27</v>
      </c>
      <c r="L3081" s="103" t="s">
        <v>30</v>
      </c>
      <c r="M3081" s="103" t="s">
        <v>30</v>
      </c>
      <c r="N3081" s="103" t="s">
        <v>30</v>
      </c>
      <c r="O3081" s="103" t="s">
        <v>27</v>
      </c>
      <c r="P3081" s="103" t="s">
        <v>8322</v>
      </c>
      <c r="Q3081" s="103" t="s">
        <v>12119</v>
      </c>
      <c r="R3081" s="105" t="s">
        <v>12120</v>
      </c>
      <c r="S3081" s="103" t="s">
        <v>8322</v>
      </c>
      <c r="T3081" s="103" t="s">
        <v>76</v>
      </c>
      <c r="U3081" s="106" t="s">
        <v>20932</v>
      </c>
      <c r="V3081" s="105" t="s">
        <v>23158</v>
      </c>
      <c r="W3081" s="107" t="s">
        <v>421</v>
      </c>
      <c r="X3081" t="s">
        <v>23159</v>
      </c>
      <c r="AA3081">
        <f ca="1" t="shared" si="97"/>
        <v>17</v>
      </c>
    </row>
    <row r="3082" spans="1:27">
      <c r="A3082" s="101">
        <v>52</v>
      </c>
      <c r="B3082" s="89" t="str">
        <f t="shared" si="96"/>
        <v>451229200402122129</v>
      </c>
      <c r="C3082" s="89" t="s">
        <v>421</v>
      </c>
      <c r="D3082" s="102" t="s">
        <v>8478</v>
      </c>
      <c r="E3082" s="102" t="s">
        <v>143</v>
      </c>
      <c r="F3082" s="103" t="s">
        <v>20178</v>
      </c>
      <c r="G3082" s="103" t="s">
        <v>20742</v>
      </c>
      <c r="H3082" s="104" t="s">
        <v>12121</v>
      </c>
      <c r="I3082" s="103" t="s">
        <v>27</v>
      </c>
      <c r="J3082" s="103" t="s">
        <v>30</v>
      </c>
      <c r="K3082" s="103" t="s">
        <v>30</v>
      </c>
      <c r="L3082" s="103" t="s">
        <v>30</v>
      </c>
      <c r="M3082" s="103" t="s">
        <v>27</v>
      </c>
      <c r="N3082" s="103" t="s">
        <v>30</v>
      </c>
      <c r="O3082" s="103" t="s">
        <v>27</v>
      </c>
      <c r="P3082" s="103" t="s">
        <v>8322</v>
      </c>
      <c r="Q3082" s="103" t="s">
        <v>12123</v>
      </c>
      <c r="R3082" s="105">
        <v>19978428472</v>
      </c>
      <c r="S3082" s="103" t="s">
        <v>8322</v>
      </c>
      <c r="T3082" s="103" t="s">
        <v>20240</v>
      </c>
      <c r="U3082" s="106" t="s">
        <v>20417</v>
      </c>
      <c r="V3082" s="105" t="s">
        <v>23160</v>
      </c>
      <c r="W3082" s="107" t="s">
        <v>421</v>
      </c>
      <c r="X3082" t="s">
        <v>23161</v>
      </c>
      <c r="AA3082">
        <f ca="1" t="shared" si="97"/>
        <v>17</v>
      </c>
    </row>
    <row r="3083" spans="1:27">
      <c r="A3083" s="101">
        <v>53</v>
      </c>
      <c r="B3083" s="89" t="str">
        <f t="shared" si="96"/>
        <v>452731200410270316</v>
      </c>
      <c r="C3083" s="89" t="s">
        <v>421</v>
      </c>
      <c r="D3083" s="102" t="s">
        <v>12126</v>
      </c>
      <c r="E3083" s="102" t="s">
        <v>24</v>
      </c>
      <c r="F3083" s="103" t="s">
        <v>20131</v>
      </c>
      <c r="G3083" s="103" t="s">
        <v>20412</v>
      </c>
      <c r="H3083" s="104" t="s">
        <v>12125</v>
      </c>
      <c r="I3083" s="103" t="s">
        <v>30</v>
      </c>
      <c r="J3083" s="103" t="s">
        <v>30</v>
      </c>
      <c r="K3083" s="103" t="s">
        <v>30</v>
      </c>
      <c r="L3083" s="103" t="s">
        <v>30</v>
      </c>
      <c r="M3083" s="103" t="s">
        <v>30</v>
      </c>
      <c r="N3083" s="103" t="s">
        <v>30</v>
      </c>
      <c r="O3083" s="103" t="s">
        <v>27</v>
      </c>
      <c r="P3083" s="103" t="s">
        <v>8322</v>
      </c>
      <c r="Q3083" s="103" t="s">
        <v>12127</v>
      </c>
      <c r="R3083" s="105">
        <v>18378888322</v>
      </c>
      <c r="S3083" s="103" t="s">
        <v>8322</v>
      </c>
      <c r="T3083" s="103" t="s">
        <v>151</v>
      </c>
      <c r="U3083" s="106" t="s">
        <v>23145</v>
      </c>
      <c r="V3083" s="105" t="s">
        <v>20501</v>
      </c>
      <c r="W3083" s="107" t="s">
        <v>421</v>
      </c>
      <c r="X3083" t="s">
        <v>23162</v>
      </c>
      <c r="AA3083">
        <f ca="1" t="shared" si="97"/>
        <v>16</v>
      </c>
    </row>
    <row r="3084" spans="1:27">
      <c r="A3084" s="101">
        <v>54</v>
      </c>
      <c r="B3084" s="89" t="str">
        <f t="shared" si="96"/>
        <v>452731200412270010</v>
      </c>
      <c r="C3084" s="89" t="s">
        <v>421</v>
      </c>
      <c r="D3084" s="102" t="s">
        <v>12129</v>
      </c>
      <c r="E3084" s="102" t="s">
        <v>24</v>
      </c>
      <c r="F3084" s="103" t="s">
        <v>20178</v>
      </c>
      <c r="G3084" s="103" t="s">
        <v>20996</v>
      </c>
      <c r="H3084" s="104" t="s">
        <v>12128</v>
      </c>
      <c r="I3084" s="103" t="s">
        <v>30</v>
      </c>
      <c r="J3084" s="103" t="s">
        <v>30</v>
      </c>
      <c r="K3084" s="103" t="s">
        <v>30</v>
      </c>
      <c r="L3084" s="103" t="s">
        <v>30</v>
      </c>
      <c r="M3084" s="103" t="s">
        <v>30</v>
      </c>
      <c r="N3084" s="103" t="s">
        <v>27</v>
      </c>
      <c r="O3084" s="103" t="s">
        <v>27</v>
      </c>
      <c r="P3084" s="103" t="s">
        <v>8322</v>
      </c>
      <c r="Q3084" s="103" t="s">
        <v>12131</v>
      </c>
      <c r="R3084" s="105" t="s">
        <v>12132</v>
      </c>
      <c r="S3084" s="103" t="s">
        <v>8322</v>
      </c>
      <c r="T3084" s="103" t="s">
        <v>63</v>
      </c>
      <c r="U3084" s="106" t="s">
        <v>20219</v>
      </c>
      <c r="V3084" s="105" t="s">
        <v>23163</v>
      </c>
      <c r="W3084" s="107" t="s">
        <v>421</v>
      </c>
      <c r="X3084" t="s">
        <v>23164</v>
      </c>
      <c r="AA3084">
        <f ca="1" t="shared" si="97"/>
        <v>16</v>
      </c>
    </row>
    <row r="3085" spans="1:27">
      <c r="A3085" s="101">
        <v>55</v>
      </c>
      <c r="B3085" s="89" t="str">
        <f t="shared" si="96"/>
        <v>451229200411140011</v>
      </c>
      <c r="C3085" s="89" t="s">
        <v>421</v>
      </c>
      <c r="D3085" s="102" t="s">
        <v>12134</v>
      </c>
      <c r="E3085" s="102" t="s">
        <v>24</v>
      </c>
      <c r="F3085" s="103" t="s">
        <v>20131</v>
      </c>
      <c r="G3085" s="103" t="s">
        <v>20823</v>
      </c>
      <c r="H3085" s="104" t="s">
        <v>12133</v>
      </c>
      <c r="I3085" s="103" t="s">
        <v>30</v>
      </c>
      <c r="J3085" s="103" t="s">
        <v>30</v>
      </c>
      <c r="K3085" s="103" t="s">
        <v>30</v>
      </c>
      <c r="L3085" s="103" t="s">
        <v>30</v>
      </c>
      <c r="M3085" s="103" t="s">
        <v>30</v>
      </c>
      <c r="N3085" s="103" t="s">
        <v>30</v>
      </c>
      <c r="O3085" s="103" t="s">
        <v>27</v>
      </c>
      <c r="P3085" s="103" t="s">
        <v>8322</v>
      </c>
      <c r="Q3085" s="103" t="s">
        <v>12136</v>
      </c>
      <c r="R3085" s="105">
        <v>18077823491</v>
      </c>
      <c r="S3085" s="103" t="s">
        <v>8322</v>
      </c>
      <c r="T3085" s="103" t="s">
        <v>63</v>
      </c>
      <c r="U3085" s="106" t="s">
        <v>21538</v>
      </c>
      <c r="V3085" s="105" t="s">
        <v>23165</v>
      </c>
      <c r="W3085" s="107" t="s">
        <v>421</v>
      </c>
      <c r="X3085" t="s">
        <v>23166</v>
      </c>
      <c r="AA3085">
        <f ca="1" t="shared" si="97"/>
        <v>16</v>
      </c>
    </row>
    <row r="3086" spans="1:27">
      <c r="A3086" s="101">
        <v>56</v>
      </c>
      <c r="B3086" s="89" t="str">
        <f t="shared" si="96"/>
        <v>45212720040821094X</v>
      </c>
      <c r="C3086" s="89" t="s">
        <v>421</v>
      </c>
      <c r="D3086" s="102" t="s">
        <v>12138</v>
      </c>
      <c r="E3086" s="102" t="s">
        <v>143</v>
      </c>
      <c r="F3086" s="103" t="s">
        <v>20205</v>
      </c>
      <c r="G3086" s="103" t="s">
        <v>20757</v>
      </c>
      <c r="H3086" s="104" t="s">
        <v>12137</v>
      </c>
      <c r="I3086" s="103" t="s">
        <v>30</v>
      </c>
      <c r="J3086" s="103" t="s">
        <v>30</v>
      </c>
      <c r="K3086" s="103" t="s">
        <v>30</v>
      </c>
      <c r="L3086" s="103" t="s">
        <v>30</v>
      </c>
      <c r="M3086" s="103" t="s">
        <v>30</v>
      </c>
      <c r="N3086" s="103" t="s">
        <v>30</v>
      </c>
      <c r="O3086" s="103" t="s">
        <v>27</v>
      </c>
      <c r="P3086" s="103" t="s">
        <v>21315</v>
      </c>
      <c r="Q3086" s="103" t="s">
        <v>12140</v>
      </c>
      <c r="R3086" s="105" t="s">
        <v>12141</v>
      </c>
      <c r="S3086" s="103" t="s">
        <v>21315</v>
      </c>
      <c r="T3086" s="103" t="s">
        <v>23167</v>
      </c>
      <c r="U3086" s="106" t="s">
        <v>23168</v>
      </c>
      <c r="V3086" s="105" t="s">
        <v>23169</v>
      </c>
      <c r="W3086" s="107" t="s">
        <v>421</v>
      </c>
      <c r="X3086" t="s">
        <v>23170</v>
      </c>
      <c r="AA3086">
        <f ca="1" t="shared" si="97"/>
        <v>16</v>
      </c>
    </row>
    <row r="3087" spans="1:27">
      <c r="A3087" s="101">
        <v>57</v>
      </c>
      <c r="B3087" s="89" t="str">
        <f t="shared" si="96"/>
        <v>452724200502253624</v>
      </c>
      <c r="C3087" s="89" t="s">
        <v>421</v>
      </c>
      <c r="D3087" s="102" t="s">
        <v>12144</v>
      </c>
      <c r="E3087" s="102" t="s">
        <v>143</v>
      </c>
      <c r="F3087" s="103" t="s">
        <v>20131</v>
      </c>
      <c r="G3087" s="103" t="s">
        <v>21431</v>
      </c>
      <c r="H3087" s="104" t="s">
        <v>12143</v>
      </c>
      <c r="I3087" s="103" t="s">
        <v>30</v>
      </c>
      <c r="J3087" s="103" t="s">
        <v>30</v>
      </c>
      <c r="K3087" s="103" t="s">
        <v>30</v>
      </c>
      <c r="L3087" s="103" t="s">
        <v>30</v>
      </c>
      <c r="M3087" s="103" t="s">
        <v>30</v>
      </c>
      <c r="N3087" s="103" t="s">
        <v>30</v>
      </c>
      <c r="O3087" s="103" t="s">
        <v>27</v>
      </c>
      <c r="P3087" s="103" t="s">
        <v>23171</v>
      </c>
      <c r="Q3087" s="103" t="s">
        <v>12146</v>
      </c>
      <c r="R3087" s="105" t="s">
        <v>12147</v>
      </c>
      <c r="S3087" s="103" t="s">
        <v>23171</v>
      </c>
      <c r="T3087" s="103" t="s">
        <v>23172</v>
      </c>
      <c r="U3087" s="106" t="s">
        <v>23173</v>
      </c>
      <c r="V3087" s="105" t="s">
        <v>23174</v>
      </c>
      <c r="W3087" s="107" t="s">
        <v>421</v>
      </c>
      <c r="X3087" t="s">
        <v>23175</v>
      </c>
      <c r="AA3087">
        <f ca="1" t="shared" si="97"/>
        <v>16</v>
      </c>
    </row>
    <row r="3088" spans="1:27">
      <c r="A3088" s="101">
        <v>58</v>
      </c>
      <c r="B3088" s="89" t="str">
        <f t="shared" si="96"/>
        <v>452731200407243923</v>
      </c>
      <c r="C3088" s="89" t="s">
        <v>421</v>
      </c>
      <c r="D3088" s="102" t="s">
        <v>12150</v>
      </c>
      <c r="E3088" s="102" t="s">
        <v>143</v>
      </c>
      <c r="F3088" s="103" t="s">
        <v>20131</v>
      </c>
      <c r="G3088" s="103" t="s">
        <v>20271</v>
      </c>
      <c r="H3088" s="104" t="s">
        <v>12149</v>
      </c>
      <c r="I3088" s="103" t="s">
        <v>30</v>
      </c>
      <c r="J3088" s="103" t="s">
        <v>30</v>
      </c>
      <c r="K3088" s="103" t="s">
        <v>30</v>
      </c>
      <c r="L3088" s="103" t="s">
        <v>30</v>
      </c>
      <c r="M3088" s="103" t="s">
        <v>30</v>
      </c>
      <c r="N3088" s="103" t="s">
        <v>30</v>
      </c>
      <c r="O3088" s="103" t="s">
        <v>27</v>
      </c>
      <c r="P3088" s="103" t="s">
        <v>8322</v>
      </c>
      <c r="Q3088" s="103" t="s">
        <v>12151</v>
      </c>
      <c r="R3088" s="105" t="s">
        <v>12152</v>
      </c>
      <c r="S3088" s="103" t="s">
        <v>8322</v>
      </c>
      <c r="T3088" s="103" t="s">
        <v>128</v>
      </c>
      <c r="U3088" s="106" t="s">
        <v>23176</v>
      </c>
      <c r="V3088" s="105" t="s">
        <v>23177</v>
      </c>
      <c r="W3088" s="107" t="s">
        <v>421</v>
      </c>
      <c r="X3088" t="s">
        <v>23178</v>
      </c>
      <c r="AA3088">
        <f ca="1" t="shared" si="97"/>
        <v>17</v>
      </c>
    </row>
    <row r="3089" spans="1:27">
      <c r="A3089" s="101">
        <v>59</v>
      </c>
      <c r="B3089" s="89" t="str">
        <f t="shared" si="96"/>
        <v>452731200412154810</v>
      </c>
      <c r="C3089" s="89" t="s">
        <v>421</v>
      </c>
      <c r="D3089" s="102" t="s">
        <v>946</v>
      </c>
      <c r="E3089" s="102" t="s">
        <v>24</v>
      </c>
      <c r="F3089" s="103" t="s">
        <v>20131</v>
      </c>
      <c r="G3089" s="103">
        <v>200412</v>
      </c>
      <c r="H3089" s="104" t="s">
        <v>23179</v>
      </c>
      <c r="I3089" s="103" t="s">
        <v>30</v>
      </c>
      <c r="J3089" s="103" t="s">
        <v>30</v>
      </c>
      <c r="K3089" s="103" t="s">
        <v>30</v>
      </c>
      <c r="L3089" s="103" t="s">
        <v>30</v>
      </c>
      <c r="M3089" s="103" t="s">
        <v>30</v>
      </c>
      <c r="N3089" s="103" t="s">
        <v>30</v>
      </c>
      <c r="O3089" s="103" t="s">
        <v>30</v>
      </c>
      <c r="P3089" s="103" t="s">
        <v>8322</v>
      </c>
      <c r="Q3089" s="103" t="s">
        <v>9962</v>
      </c>
      <c r="R3089" s="105">
        <v>15307786835</v>
      </c>
      <c r="S3089" s="103" t="s">
        <v>8322</v>
      </c>
      <c r="T3089" s="103" t="s">
        <v>63</v>
      </c>
      <c r="U3089" s="106" t="s">
        <v>20498</v>
      </c>
      <c r="V3089" s="105" t="s">
        <v>23180</v>
      </c>
      <c r="W3089" s="107" t="s">
        <v>421</v>
      </c>
      <c r="X3089" t="s">
        <v>23181</v>
      </c>
      <c r="AA3089">
        <f ca="1" t="shared" si="97"/>
        <v>16</v>
      </c>
    </row>
    <row r="3090" spans="1:27">
      <c r="A3090" s="101">
        <v>60</v>
      </c>
      <c r="B3090" s="89" t="str">
        <f t="shared" si="96"/>
        <v>451229200407244213</v>
      </c>
      <c r="C3090" s="89" t="s">
        <v>421</v>
      </c>
      <c r="D3090" s="102" t="s">
        <v>12155</v>
      </c>
      <c r="E3090" s="102" t="s">
        <v>24</v>
      </c>
      <c r="F3090" s="103" t="s">
        <v>20131</v>
      </c>
      <c r="G3090" s="103" t="s">
        <v>20271</v>
      </c>
      <c r="H3090" s="104" t="s">
        <v>12154</v>
      </c>
      <c r="I3090" s="103" t="s">
        <v>30</v>
      </c>
      <c r="J3090" s="103" t="s">
        <v>30</v>
      </c>
      <c r="K3090" s="103" t="s">
        <v>30</v>
      </c>
      <c r="L3090" s="103" t="s">
        <v>30</v>
      </c>
      <c r="M3090" s="103" t="s">
        <v>30</v>
      </c>
      <c r="N3090" s="103" t="s">
        <v>30</v>
      </c>
      <c r="O3090" s="103" t="s">
        <v>27</v>
      </c>
      <c r="P3090" s="103" t="s">
        <v>8322</v>
      </c>
      <c r="Q3090" s="103" t="s">
        <v>4745</v>
      </c>
      <c r="R3090" s="105" t="s">
        <v>12156</v>
      </c>
      <c r="S3090" s="103" t="s">
        <v>8322</v>
      </c>
      <c r="T3090" s="103" t="s">
        <v>121</v>
      </c>
      <c r="U3090" s="106" t="s">
        <v>23096</v>
      </c>
      <c r="V3090" s="105" t="s">
        <v>23182</v>
      </c>
      <c r="W3090" s="107" t="s">
        <v>421</v>
      </c>
      <c r="X3090" t="s">
        <v>23183</v>
      </c>
      <c r="AA3090">
        <f ca="1" t="shared" si="97"/>
        <v>17</v>
      </c>
    </row>
    <row r="3091" spans="1:27">
      <c r="A3091" s="101">
        <v>61</v>
      </c>
      <c r="B3091" s="89" t="str">
        <f t="shared" si="96"/>
        <v>452731200104013020</v>
      </c>
      <c r="C3091" s="89" t="s">
        <v>421</v>
      </c>
      <c r="D3091" s="102" t="s">
        <v>5978</v>
      </c>
      <c r="E3091" s="102" t="s">
        <v>143</v>
      </c>
      <c r="F3091" s="103" t="s">
        <v>20178</v>
      </c>
      <c r="G3091" s="103" t="s">
        <v>20335</v>
      </c>
      <c r="H3091" s="104" t="s">
        <v>12157</v>
      </c>
      <c r="I3091" s="103" t="s">
        <v>30</v>
      </c>
      <c r="J3091" s="103" t="s">
        <v>30</v>
      </c>
      <c r="K3091" s="103" t="s">
        <v>30</v>
      </c>
      <c r="L3091" s="103" t="s">
        <v>30</v>
      </c>
      <c r="M3091" s="103" t="s">
        <v>30</v>
      </c>
      <c r="N3091" s="103" t="s">
        <v>30</v>
      </c>
      <c r="O3091" s="103" t="s">
        <v>27</v>
      </c>
      <c r="P3091" s="103" t="s">
        <v>8322</v>
      </c>
      <c r="Q3091" s="103" t="s">
        <v>12159</v>
      </c>
      <c r="R3091" s="105" t="s">
        <v>12160</v>
      </c>
      <c r="S3091" s="103" t="s">
        <v>8322</v>
      </c>
      <c r="T3091" s="103" t="s">
        <v>146</v>
      </c>
      <c r="U3091" s="106" t="s">
        <v>22876</v>
      </c>
      <c r="V3091" s="105" t="s">
        <v>23184</v>
      </c>
      <c r="W3091" s="107" t="s">
        <v>421</v>
      </c>
      <c r="X3091" t="s">
        <v>19415</v>
      </c>
      <c r="AA3091">
        <f ca="1" t="shared" si="97"/>
        <v>20</v>
      </c>
    </row>
    <row r="3092" spans="1:27">
      <c r="A3092" s="101">
        <v>62</v>
      </c>
      <c r="B3092" s="89" t="str">
        <f t="shared" si="96"/>
        <v>452731200406203911</v>
      </c>
      <c r="C3092" s="89" t="s">
        <v>421</v>
      </c>
      <c r="D3092" s="102" t="s">
        <v>12162</v>
      </c>
      <c r="E3092" s="102" t="s">
        <v>24</v>
      </c>
      <c r="F3092" s="103" t="s">
        <v>20131</v>
      </c>
      <c r="G3092" s="103" t="s">
        <v>21826</v>
      </c>
      <c r="H3092" s="104" t="s">
        <v>12161</v>
      </c>
      <c r="I3092" s="103" t="s">
        <v>30</v>
      </c>
      <c r="J3092" s="103" t="s">
        <v>30</v>
      </c>
      <c r="K3092" s="103" t="s">
        <v>30</v>
      </c>
      <c r="L3092" s="103" t="s">
        <v>30</v>
      </c>
      <c r="M3092" s="103" t="s">
        <v>30</v>
      </c>
      <c r="N3092" s="103" t="s">
        <v>30</v>
      </c>
      <c r="O3092" s="103" t="s">
        <v>27</v>
      </c>
      <c r="P3092" s="103" t="s">
        <v>8322</v>
      </c>
      <c r="Q3092" s="103" t="s">
        <v>4347</v>
      </c>
      <c r="R3092" s="105">
        <v>15766692503</v>
      </c>
      <c r="S3092" s="103" t="s">
        <v>8322</v>
      </c>
      <c r="T3092" s="103" t="s">
        <v>128</v>
      </c>
      <c r="U3092" s="106" t="s">
        <v>20424</v>
      </c>
      <c r="V3092" s="105" t="s">
        <v>23185</v>
      </c>
      <c r="W3092" s="107" t="s">
        <v>421</v>
      </c>
      <c r="X3092" t="s">
        <v>23186</v>
      </c>
      <c r="AA3092">
        <f ca="1" t="shared" si="97"/>
        <v>17</v>
      </c>
    </row>
    <row r="3093" spans="1:27">
      <c r="A3093" s="101">
        <v>63</v>
      </c>
      <c r="B3093" s="89" t="str">
        <f t="shared" si="96"/>
        <v>451229200408050015</v>
      </c>
      <c r="C3093" s="89" t="s">
        <v>421</v>
      </c>
      <c r="D3093" s="102" t="s">
        <v>12164</v>
      </c>
      <c r="E3093" s="102" t="s">
        <v>24</v>
      </c>
      <c r="F3093" s="103" t="s">
        <v>20131</v>
      </c>
      <c r="G3093" s="103" t="s">
        <v>20757</v>
      </c>
      <c r="H3093" s="104" t="s">
        <v>12163</v>
      </c>
      <c r="I3093" s="103" t="s">
        <v>30</v>
      </c>
      <c r="J3093" s="103" t="s">
        <v>30</v>
      </c>
      <c r="K3093" s="103" t="s">
        <v>30</v>
      </c>
      <c r="L3093" s="103" t="s">
        <v>30</v>
      </c>
      <c r="M3093" s="103" t="s">
        <v>30</v>
      </c>
      <c r="N3093" s="103" t="s">
        <v>30</v>
      </c>
      <c r="O3093" s="103" t="s">
        <v>27</v>
      </c>
      <c r="P3093" s="103" t="s">
        <v>8322</v>
      </c>
      <c r="Q3093" s="103" t="s">
        <v>12166</v>
      </c>
      <c r="R3093" s="105" t="s">
        <v>12167</v>
      </c>
      <c r="S3093" s="103" t="s">
        <v>8322</v>
      </c>
      <c r="T3093" s="103" t="s">
        <v>63</v>
      </c>
      <c r="U3093" s="106" t="s">
        <v>21538</v>
      </c>
      <c r="V3093" s="105" t="s">
        <v>23187</v>
      </c>
      <c r="W3093" s="107" t="s">
        <v>421</v>
      </c>
      <c r="X3093" t="s">
        <v>23188</v>
      </c>
      <c r="AA3093">
        <f ca="1" t="shared" si="97"/>
        <v>17</v>
      </c>
    </row>
    <row r="3094" spans="1:27">
      <c r="A3094" s="101">
        <v>64</v>
      </c>
      <c r="B3094" s="89" t="str">
        <f t="shared" si="96"/>
        <v>452731200403150324</v>
      </c>
      <c r="C3094" s="89" t="s">
        <v>421</v>
      </c>
      <c r="D3094" s="102" t="s">
        <v>12169</v>
      </c>
      <c r="E3094" s="102" t="s">
        <v>143</v>
      </c>
      <c r="F3094" s="103" t="s">
        <v>20131</v>
      </c>
      <c r="G3094" s="103" t="s">
        <v>20707</v>
      </c>
      <c r="H3094" s="104" t="s">
        <v>12168</v>
      </c>
      <c r="I3094" s="103" t="s">
        <v>30</v>
      </c>
      <c r="J3094" s="103" t="s">
        <v>30</v>
      </c>
      <c r="K3094" s="103" t="s">
        <v>30</v>
      </c>
      <c r="L3094" s="103" t="s">
        <v>30</v>
      </c>
      <c r="M3094" s="103" t="s">
        <v>30</v>
      </c>
      <c r="N3094" s="103" t="s">
        <v>30</v>
      </c>
      <c r="O3094" s="103" t="s">
        <v>27</v>
      </c>
      <c r="P3094" s="103" t="s">
        <v>8322</v>
      </c>
      <c r="Q3094" s="103" t="s">
        <v>12171</v>
      </c>
      <c r="R3094" s="105">
        <v>18776878768</v>
      </c>
      <c r="S3094" s="103" t="s">
        <v>8322</v>
      </c>
      <c r="T3094" s="103" t="s">
        <v>151</v>
      </c>
      <c r="U3094" s="106" t="s">
        <v>23145</v>
      </c>
      <c r="V3094" s="105" t="s">
        <v>23189</v>
      </c>
      <c r="W3094" s="107" t="s">
        <v>421</v>
      </c>
      <c r="X3094" t="s">
        <v>23190</v>
      </c>
      <c r="AA3094">
        <f ca="1" t="shared" si="97"/>
        <v>17</v>
      </c>
    </row>
    <row r="3095" spans="1:27">
      <c r="A3095" s="101">
        <v>65</v>
      </c>
      <c r="B3095" s="89" t="str">
        <f t="shared" si="96"/>
        <v>451229200310160320</v>
      </c>
      <c r="C3095" s="89" t="s">
        <v>421</v>
      </c>
      <c r="D3095" s="102" t="s">
        <v>12174</v>
      </c>
      <c r="E3095" s="102" t="s">
        <v>143</v>
      </c>
      <c r="F3095" s="103" t="s">
        <v>20131</v>
      </c>
      <c r="G3095" s="103" t="s">
        <v>20307</v>
      </c>
      <c r="H3095" s="104" t="s">
        <v>12173</v>
      </c>
      <c r="I3095" s="103" t="s">
        <v>27</v>
      </c>
      <c r="J3095" s="103" t="s">
        <v>27</v>
      </c>
      <c r="K3095" s="103" t="s">
        <v>27</v>
      </c>
      <c r="L3095" s="103" t="s">
        <v>30</v>
      </c>
      <c r="M3095" s="103" t="s">
        <v>30</v>
      </c>
      <c r="N3095" s="103" t="s">
        <v>30</v>
      </c>
      <c r="O3095" s="103" t="s">
        <v>27</v>
      </c>
      <c r="P3095" s="103" t="s">
        <v>8322</v>
      </c>
      <c r="Q3095" s="103" t="s">
        <v>12176</v>
      </c>
      <c r="R3095" s="105">
        <v>18174937008</v>
      </c>
      <c r="S3095" s="103" t="s">
        <v>8322</v>
      </c>
      <c r="T3095" s="103" t="s">
        <v>151</v>
      </c>
      <c r="U3095" s="106" t="s">
        <v>23191</v>
      </c>
      <c r="V3095" s="105" t="s">
        <v>23192</v>
      </c>
      <c r="W3095" s="107" t="s">
        <v>421</v>
      </c>
      <c r="X3095" t="s">
        <v>23193</v>
      </c>
      <c r="AA3095">
        <f ca="1" t="shared" si="97"/>
        <v>17</v>
      </c>
    </row>
    <row r="3096" spans="1:27">
      <c r="A3096" s="101">
        <v>66</v>
      </c>
      <c r="B3096" s="89" t="str">
        <f t="shared" si="96"/>
        <v>452731200409281210</v>
      </c>
      <c r="C3096" s="89" t="s">
        <v>421</v>
      </c>
      <c r="D3096" s="102" t="s">
        <v>12178</v>
      </c>
      <c r="E3096" s="102" t="s">
        <v>24</v>
      </c>
      <c r="F3096" s="103" t="s">
        <v>20131</v>
      </c>
      <c r="G3096" s="103" t="s">
        <v>20351</v>
      </c>
      <c r="H3096" s="104" t="s">
        <v>12177</v>
      </c>
      <c r="I3096" s="103" t="s">
        <v>27</v>
      </c>
      <c r="J3096" s="103" t="s">
        <v>30</v>
      </c>
      <c r="K3096" s="103" t="s">
        <v>30</v>
      </c>
      <c r="L3096" s="103" t="s">
        <v>30</v>
      </c>
      <c r="M3096" s="103" t="s">
        <v>30</v>
      </c>
      <c r="N3096" s="103" t="s">
        <v>30</v>
      </c>
      <c r="O3096" s="103" t="s">
        <v>27</v>
      </c>
      <c r="P3096" s="103" t="s">
        <v>8322</v>
      </c>
      <c r="Q3096" s="103" t="s">
        <v>12180</v>
      </c>
      <c r="R3096" s="105">
        <v>19978808368</v>
      </c>
      <c r="S3096" s="103" t="s">
        <v>8322</v>
      </c>
      <c r="T3096" s="103" t="s">
        <v>76</v>
      </c>
      <c r="U3096" s="106" t="s">
        <v>21811</v>
      </c>
      <c r="V3096" s="105" t="s">
        <v>23194</v>
      </c>
      <c r="W3096" s="107" t="s">
        <v>421</v>
      </c>
      <c r="X3096" t="s">
        <v>23195</v>
      </c>
      <c r="AA3096">
        <f ca="1" t="shared" si="97"/>
        <v>16</v>
      </c>
    </row>
    <row r="3097" spans="1:27">
      <c r="A3097" s="101">
        <v>67</v>
      </c>
      <c r="B3097" s="89" t="str">
        <f t="shared" si="96"/>
        <v>45273120050313361X</v>
      </c>
      <c r="C3097" s="89" t="s">
        <v>421</v>
      </c>
      <c r="D3097" s="102" t="s">
        <v>12182</v>
      </c>
      <c r="E3097" s="102" t="s">
        <v>24</v>
      </c>
      <c r="F3097" s="103" t="s">
        <v>20131</v>
      </c>
      <c r="G3097" s="103" t="s">
        <v>21473</v>
      </c>
      <c r="H3097" s="104" t="s">
        <v>12181</v>
      </c>
      <c r="I3097" s="103" t="s">
        <v>30</v>
      </c>
      <c r="J3097" s="103" t="s">
        <v>30</v>
      </c>
      <c r="K3097" s="103" t="s">
        <v>30</v>
      </c>
      <c r="L3097" s="103" t="s">
        <v>30</v>
      </c>
      <c r="M3097" s="103" t="s">
        <v>30</v>
      </c>
      <c r="N3097" s="103" t="s">
        <v>30</v>
      </c>
      <c r="O3097" s="103" t="s">
        <v>27</v>
      </c>
      <c r="P3097" s="103" t="s">
        <v>8322</v>
      </c>
      <c r="Q3097" s="103" t="s">
        <v>5724</v>
      </c>
      <c r="R3097" s="105">
        <v>13907884633</v>
      </c>
      <c r="S3097" s="103" t="s">
        <v>8322</v>
      </c>
      <c r="T3097" s="103" t="s">
        <v>22515</v>
      </c>
      <c r="U3097" s="106" t="s">
        <v>23072</v>
      </c>
      <c r="V3097" s="105" t="s">
        <v>23196</v>
      </c>
      <c r="W3097" s="107" t="s">
        <v>421</v>
      </c>
      <c r="X3097" t="s">
        <v>23197</v>
      </c>
      <c r="AA3097">
        <f ca="1" t="shared" si="97"/>
        <v>16</v>
      </c>
    </row>
    <row r="3098" spans="1:27">
      <c r="A3098" s="101">
        <v>68</v>
      </c>
      <c r="B3098" s="89" t="str">
        <f t="shared" si="96"/>
        <v>452731200512015412</v>
      </c>
      <c r="C3098" s="89" t="s">
        <v>421</v>
      </c>
      <c r="D3098" s="102" t="s">
        <v>12185</v>
      </c>
      <c r="E3098" s="102" t="s">
        <v>24</v>
      </c>
      <c r="F3098" s="103" t="s">
        <v>20131</v>
      </c>
      <c r="G3098" s="103" t="s">
        <v>21519</v>
      </c>
      <c r="H3098" s="104" t="s">
        <v>12184</v>
      </c>
      <c r="I3098" s="103" t="s">
        <v>30</v>
      </c>
      <c r="J3098" s="103" t="s">
        <v>30</v>
      </c>
      <c r="K3098" s="103" t="s">
        <v>27</v>
      </c>
      <c r="L3098" s="103" t="s">
        <v>30</v>
      </c>
      <c r="M3098" s="103" t="s">
        <v>30</v>
      </c>
      <c r="N3098" s="103" t="s">
        <v>30</v>
      </c>
      <c r="O3098" s="103" t="s">
        <v>27</v>
      </c>
      <c r="P3098" s="103" t="s">
        <v>8322</v>
      </c>
      <c r="Q3098" s="103" t="s">
        <v>12187</v>
      </c>
      <c r="R3098" s="105" t="s">
        <v>12188</v>
      </c>
      <c r="S3098" s="103" t="s">
        <v>8322</v>
      </c>
      <c r="T3098" s="103" t="s">
        <v>93</v>
      </c>
      <c r="U3098" s="106" t="s">
        <v>21803</v>
      </c>
      <c r="V3098" s="105" t="s">
        <v>23198</v>
      </c>
      <c r="W3098" s="107" t="s">
        <v>421</v>
      </c>
      <c r="X3098" t="s">
        <v>23199</v>
      </c>
      <c r="AA3098">
        <f ca="1" t="shared" si="97"/>
        <v>15</v>
      </c>
    </row>
    <row r="3099" spans="1:27">
      <c r="A3099" s="101">
        <v>69</v>
      </c>
      <c r="B3099" s="89" t="str">
        <f t="shared" si="96"/>
        <v>451229200309082425</v>
      </c>
      <c r="C3099" s="89" t="s">
        <v>421</v>
      </c>
      <c r="D3099" s="102" t="s">
        <v>12190</v>
      </c>
      <c r="E3099" s="102" t="s">
        <v>143</v>
      </c>
      <c r="F3099" s="103" t="s">
        <v>20178</v>
      </c>
      <c r="G3099" s="103" t="s">
        <v>20168</v>
      </c>
      <c r="H3099" s="104" t="s">
        <v>12189</v>
      </c>
      <c r="I3099" s="103" t="s">
        <v>27</v>
      </c>
      <c r="J3099" s="103" t="s">
        <v>27</v>
      </c>
      <c r="K3099" s="103" t="s">
        <v>30</v>
      </c>
      <c r="L3099" s="103" t="s">
        <v>30</v>
      </c>
      <c r="M3099" s="103" t="s">
        <v>30</v>
      </c>
      <c r="N3099" s="103" t="s">
        <v>30</v>
      </c>
      <c r="O3099" s="103" t="s">
        <v>27</v>
      </c>
      <c r="P3099" s="103" t="s">
        <v>8322</v>
      </c>
      <c r="Q3099" s="103" t="s">
        <v>12192</v>
      </c>
      <c r="R3099" s="105">
        <v>15277859612</v>
      </c>
      <c r="S3099" s="103" t="s">
        <v>8322</v>
      </c>
      <c r="T3099" s="103" t="s">
        <v>140</v>
      </c>
      <c r="U3099" s="106" t="s">
        <v>22540</v>
      </c>
      <c r="V3099" s="105" t="s">
        <v>23200</v>
      </c>
      <c r="W3099" s="107" t="s">
        <v>421</v>
      </c>
      <c r="X3099" t="s">
        <v>23201</v>
      </c>
      <c r="AA3099">
        <f ca="1" t="shared" si="97"/>
        <v>17</v>
      </c>
    </row>
    <row r="3100" spans="1:27">
      <c r="A3100" s="101">
        <v>70</v>
      </c>
      <c r="B3100" s="89" t="str">
        <f t="shared" si="96"/>
        <v>452731200406235710</v>
      </c>
      <c r="C3100" s="89" t="s">
        <v>421</v>
      </c>
      <c r="D3100" s="102" t="s">
        <v>12194</v>
      </c>
      <c r="E3100" s="102" t="s">
        <v>24</v>
      </c>
      <c r="F3100" s="103" t="s">
        <v>20178</v>
      </c>
      <c r="G3100" s="103" t="s">
        <v>21826</v>
      </c>
      <c r="H3100" s="104" t="s">
        <v>12193</v>
      </c>
      <c r="I3100" s="103" t="s">
        <v>30</v>
      </c>
      <c r="J3100" s="103" t="s">
        <v>30</v>
      </c>
      <c r="K3100" s="103" t="s">
        <v>30</v>
      </c>
      <c r="L3100" s="103" t="s">
        <v>30</v>
      </c>
      <c r="M3100" s="103" t="s">
        <v>30</v>
      </c>
      <c r="N3100" s="103" t="s">
        <v>30</v>
      </c>
      <c r="O3100" s="103" t="s">
        <v>27</v>
      </c>
      <c r="P3100" s="103" t="s">
        <v>8322</v>
      </c>
      <c r="Q3100" s="103" t="s">
        <v>12196</v>
      </c>
      <c r="R3100" s="105" t="s">
        <v>12197</v>
      </c>
      <c r="S3100" s="103" t="s">
        <v>8322</v>
      </c>
      <c r="T3100" s="103" t="s">
        <v>63</v>
      </c>
      <c r="U3100" s="106" t="s">
        <v>21274</v>
      </c>
      <c r="V3100" s="105" t="s">
        <v>23202</v>
      </c>
      <c r="W3100" s="107" t="s">
        <v>421</v>
      </c>
      <c r="X3100" t="s">
        <v>23203</v>
      </c>
      <c r="AA3100">
        <f ca="1" t="shared" si="97"/>
        <v>17</v>
      </c>
    </row>
    <row r="3101" spans="1:27">
      <c r="A3101" s="101">
        <v>71</v>
      </c>
      <c r="B3101" s="89" t="str">
        <f t="shared" si="96"/>
        <v>451229200308170319</v>
      </c>
      <c r="C3101" s="89" t="s">
        <v>421</v>
      </c>
      <c r="D3101" s="102" t="s">
        <v>12199</v>
      </c>
      <c r="E3101" s="102" t="s">
        <v>24</v>
      </c>
      <c r="F3101" s="103" t="s">
        <v>20131</v>
      </c>
      <c r="G3101" s="103" t="s">
        <v>20163</v>
      </c>
      <c r="H3101" s="104" t="s">
        <v>12198</v>
      </c>
      <c r="I3101" s="103" t="s">
        <v>30</v>
      </c>
      <c r="J3101" s="103" t="s">
        <v>30</v>
      </c>
      <c r="K3101" s="103" t="s">
        <v>30</v>
      </c>
      <c r="L3101" s="103" t="s">
        <v>30</v>
      </c>
      <c r="M3101" s="103" t="s">
        <v>30</v>
      </c>
      <c r="N3101" s="103" t="s">
        <v>30</v>
      </c>
      <c r="O3101" s="103" t="s">
        <v>27</v>
      </c>
      <c r="P3101" s="103" t="s">
        <v>8322</v>
      </c>
      <c r="Q3101" s="103" t="s">
        <v>12201</v>
      </c>
      <c r="R3101" s="105">
        <v>19907882984</v>
      </c>
      <c r="S3101" s="103" t="s">
        <v>8322</v>
      </c>
      <c r="T3101" s="103" t="s">
        <v>151</v>
      </c>
      <c r="U3101" s="106" t="s">
        <v>20442</v>
      </c>
      <c r="V3101" s="105" t="s">
        <v>23204</v>
      </c>
      <c r="W3101" s="107" t="s">
        <v>421</v>
      </c>
      <c r="X3101" t="s">
        <v>23205</v>
      </c>
      <c r="AA3101">
        <f ca="1" t="shared" si="97"/>
        <v>17</v>
      </c>
    </row>
    <row r="3102" spans="1:27">
      <c r="A3102" s="101">
        <v>72</v>
      </c>
      <c r="B3102" s="89" t="str">
        <f t="shared" si="96"/>
        <v>451229200506092753</v>
      </c>
      <c r="C3102" s="89" t="s">
        <v>421</v>
      </c>
      <c r="D3102" s="102" t="s">
        <v>12203</v>
      </c>
      <c r="E3102" s="102" t="s">
        <v>24</v>
      </c>
      <c r="F3102" s="103" t="s">
        <v>20131</v>
      </c>
      <c r="G3102" s="103" t="s">
        <v>21389</v>
      </c>
      <c r="H3102" s="104" t="s">
        <v>12202</v>
      </c>
      <c r="I3102" s="103" t="s">
        <v>30</v>
      </c>
      <c r="J3102" s="103" t="s">
        <v>30</v>
      </c>
      <c r="K3102" s="103" t="s">
        <v>27</v>
      </c>
      <c r="L3102" s="103" t="s">
        <v>30</v>
      </c>
      <c r="M3102" s="103" t="s">
        <v>30</v>
      </c>
      <c r="N3102" s="103" t="s">
        <v>30</v>
      </c>
      <c r="O3102" s="103" t="s">
        <v>27</v>
      </c>
      <c r="P3102" s="103" t="s">
        <v>8322</v>
      </c>
      <c r="Q3102" s="103" t="s">
        <v>12205</v>
      </c>
      <c r="R3102" s="105" t="s">
        <v>12206</v>
      </c>
      <c r="S3102" s="103" t="s">
        <v>8322</v>
      </c>
      <c r="T3102" s="103" t="s">
        <v>146</v>
      </c>
      <c r="U3102" s="106" t="s">
        <v>23206</v>
      </c>
      <c r="V3102" s="105" t="s">
        <v>22372</v>
      </c>
      <c r="W3102" s="107" t="s">
        <v>421</v>
      </c>
      <c r="X3102" t="s">
        <v>23207</v>
      </c>
      <c r="AA3102">
        <f ca="1" t="shared" si="97"/>
        <v>16</v>
      </c>
    </row>
    <row r="3103" spans="1:27">
      <c r="A3103" s="101">
        <v>1</v>
      </c>
      <c r="B3103" s="89" t="str">
        <f t="shared" si="96"/>
        <v>451229200511125724</v>
      </c>
      <c r="C3103" s="89" t="s">
        <v>426</v>
      </c>
      <c r="D3103" s="102" t="s">
        <v>12209</v>
      </c>
      <c r="E3103" s="102" t="s">
        <v>143</v>
      </c>
      <c r="F3103" s="103" t="s">
        <v>20178</v>
      </c>
      <c r="G3103" s="103" t="s">
        <v>22148</v>
      </c>
      <c r="H3103" s="104" t="s">
        <v>12208</v>
      </c>
      <c r="I3103" s="103" t="s">
        <v>30</v>
      </c>
      <c r="J3103" s="103" t="s">
        <v>30</v>
      </c>
      <c r="K3103" s="103" t="s">
        <v>30</v>
      </c>
      <c r="L3103" s="103" t="s">
        <v>30</v>
      </c>
      <c r="M3103" s="103" t="s">
        <v>30</v>
      </c>
      <c r="N3103" s="103" t="s">
        <v>30</v>
      </c>
      <c r="O3103" s="103" t="s">
        <v>27</v>
      </c>
      <c r="P3103" s="103" t="s">
        <v>8322</v>
      </c>
      <c r="Q3103" s="103" t="s">
        <v>12211</v>
      </c>
      <c r="R3103" s="105">
        <v>13113788074</v>
      </c>
      <c r="S3103" s="103" t="s">
        <v>8322</v>
      </c>
      <c r="T3103" s="103" t="s">
        <v>63</v>
      </c>
      <c r="U3103" s="106" t="s">
        <v>22961</v>
      </c>
      <c r="V3103" s="105" t="s">
        <v>23208</v>
      </c>
      <c r="W3103" s="107" t="s">
        <v>426</v>
      </c>
      <c r="X3103" t="s">
        <v>23209</v>
      </c>
      <c r="AA3103">
        <f ca="1" t="shared" si="97"/>
        <v>15</v>
      </c>
    </row>
    <row r="3104" spans="1:27">
      <c r="A3104" s="101">
        <v>2</v>
      </c>
      <c r="B3104" s="89" t="str">
        <f t="shared" si="96"/>
        <v>452731200510085716</v>
      </c>
      <c r="C3104" s="89" t="s">
        <v>426</v>
      </c>
      <c r="D3104" s="102" t="s">
        <v>12213</v>
      </c>
      <c r="E3104" s="102" t="s">
        <v>24</v>
      </c>
      <c r="F3104" s="103" t="s">
        <v>20131</v>
      </c>
      <c r="G3104" s="103" t="s">
        <v>20937</v>
      </c>
      <c r="H3104" s="104" t="s">
        <v>12212</v>
      </c>
      <c r="I3104" s="103" t="s">
        <v>30</v>
      </c>
      <c r="J3104" s="103" t="s">
        <v>30</v>
      </c>
      <c r="K3104" s="103" t="s">
        <v>30</v>
      </c>
      <c r="L3104" s="103" t="s">
        <v>30</v>
      </c>
      <c r="M3104" s="103" t="s">
        <v>30</v>
      </c>
      <c r="N3104" s="103" t="s">
        <v>30</v>
      </c>
      <c r="O3104" s="103" t="s">
        <v>27</v>
      </c>
      <c r="P3104" s="103" t="s">
        <v>8322</v>
      </c>
      <c r="Q3104" s="103" t="s">
        <v>12214</v>
      </c>
      <c r="R3104" s="105" t="s">
        <v>18180</v>
      </c>
      <c r="S3104" s="103" t="s">
        <v>8322</v>
      </c>
      <c r="T3104" s="103" t="s">
        <v>63</v>
      </c>
      <c r="U3104" s="106" t="s">
        <v>21274</v>
      </c>
      <c r="V3104" s="105" t="s">
        <v>23210</v>
      </c>
      <c r="W3104" s="107" t="s">
        <v>426</v>
      </c>
      <c r="X3104" t="s">
        <v>23211</v>
      </c>
      <c r="AA3104">
        <f ca="1" t="shared" si="97"/>
        <v>15</v>
      </c>
    </row>
    <row r="3105" spans="1:27">
      <c r="A3105" s="101">
        <v>3</v>
      </c>
      <c r="B3105" s="89" t="str">
        <f t="shared" si="96"/>
        <v>452731200406270612</v>
      </c>
      <c r="C3105" s="89" t="s">
        <v>426</v>
      </c>
      <c r="D3105" s="102" t="s">
        <v>12216</v>
      </c>
      <c r="E3105" s="102" t="s">
        <v>24</v>
      </c>
      <c r="F3105" s="103" t="s">
        <v>20131</v>
      </c>
      <c r="G3105" s="103" t="s">
        <v>21826</v>
      </c>
      <c r="H3105" s="104" t="s">
        <v>12215</v>
      </c>
      <c r="I3105" s="103" t="s">
        <v>30</v>
      </c>
      <c r="J3105" s="103" t="s">
        <v>30</v>
      </c>
      <c r="K3105" s="103" t="s">
        <v>30</v>
      </c>
      <c r="L3105" s="103" t="s">
        <v>30</v>
      </c>
      <c r="M3105" s="103" t="s">
        <v>30</v>
      </c>
      <c r="N3105" s="103" t="s">
        <v>30</v>
      </c>
      <c r="O3105" s="103" t="s">
        <v>27</v>
      </c>
      <c r="P3105" s="103" t="s">
        <v>8322</v>
      </c>
      <c r="Q3105" s="103" t="s">
        <v>12218</v>
      </c>
      <c r="R3105" s="105">
        <v>18877825418</v>
      </c>
      <c r="S3105" s="103" t="s">
        <v>8322</v>
      </c>
      <c r="T3105" s="103" t="s">
        <v>99</v>
      </c>
      <c r="U3105" s="106" t="s">
        <v>20884</v>
      </c>
      <c r="V3105" s="105" t="s">
        <v>23212</v>
      </c>
      <c r="W3105" s="107" t="s">
        <v>426</v>
      </c>
      <c r="X3105" t="s">
        <v>23213</v>
      </c>
      <c r="AA3105">
        <f ca="1" t="shared" si="97"/>
        <v>17</v>
      </c>
    </row>
    <row r="3106" spans="1:27">
      <c r="A3106" s="101">
        <v>4</v>
      </c>
      <c r="B3106" s="89" t="str">
        <f t="shared" si="96"/>
        <v>452127200406250972</v>
      </c>
      <c r="C3106" s="89" t="s">
        <v>426</v>
      </c>
      <c r="D3106" s="102" t="s">
        <v>12220</v>
      </c>
      <c r="E3106" s="102" t="s">
        <v>24</v>
      </c>
      <c r="F3106" s="103" t="s">
        <v>20131</v>
      </c>
      <c r="G3106" s="103" t="s">
        <v>21826</v>
      </c>
      <c r="H3106" s="104" t="s">
        <v>12219</v>
      </c>
      <c r="I3106" s="103" t="s">
        <v>30</v>
      </c>
      <c r="J3106" s="103" t="s">
        <v>30</v>
      </c>
      <c r="K3106" s="103" t="s">
        <v>30</v>
      </c>
      <c r="L3106" s="103" t="s">
        <v>30</v>
      </c>
      <c r="M3106" s="103" t="s">
        <v>30</v>
      </c>
      <c r="N3106" s="103" t="s">
        <v>30</v>
      </c>
      <c r="O3106" s="103" t="s">
        <v>27</v>
      </c>
      <c r="P3106" s="103" t="s">
        <v>21315</v>
      </c>
      <c r="Q3106" s="103" t="s">
        <v>7569</v>
      </c>
      <c r="R3106" s="105">
        <v>18278868294</v>
      </c>
      <c r="S3106" s="103" t="s">
        <v>21315</v>
      </c>
      <c r="T3106" s="103" t="s">
        <v>21881</v>
      </c>
      <c r="U3106" s="106" t="s">
        <v>23214</v>
      </c>
      <c r="V3106" s="105" t="s">
        <v>23215</v>
      </c>
      <c r="W3106" s="107" t="s">
        <v>426</v>
      </c>
      <c r="X3106" t="s">
        <v>23216</v>
      </c>
      <c r="AA3106">
        <f ca="1" t="shared" si="97"/>
        <v>17</v>
      </c>
    </row>
    <row r="3107" spans="1:27">
      <c r="A3107" s="101">
        <v>5</v>
      </c>
      <c r="B3107" s="89" t="str">
        <f t="shared" si="96"/>
        <v>451229200311203927</v>
      </c>
      <c r="C3107" s="89" t="s">
        <v>426</v>
      </c>
      <c r="D3107" s="102" t="s">
        <v>12222</v>
      </c>
      <c r="E3107" s="102" t="s">
        <v>143</v>
      </c>
      <c r="F3107" s="103" t="s">
        <v>20178</v>
      </c>
      <c r="G3107" s="103" t="s">
        <v>20423</v>
      </c>
      <c r="H3107" s="104" t="s">
        <v>12221</v>
      </c>
      <c r="I3107" s="103" t="s">
        <v>27</v>
      </c>
      <c r="J3107" s="103" t="s">
        <v>30</v>
      </c>
      <c r="K3107" s="103" t="s">
        <v>30</v>
      </c>
      <c r="L3107" s="103" t="s">
        <v>30</v>
      </c>
      <c r="M3107" s="103" t="s">
        <v>30</v>
      </c>
      <c r="N3107" s="103" t="s">
        <v>30</v>
      </c>
      <c r="O3107" s="103" t="s">
        <v>27</v>
      </c>
      <c r="P3107" s="103" t="s">
        <v>8322</v>
      </c>
      <c r="Q3107" s="103" t="s">
        <v>12224</v>
      </c>
      <c r="R3107" s="105">
        <v>17777938748</v>
      </c>
      <c r="S3107" s="103" t="s">
        <v>8322</v>
      </c>
      <c r="T3107" s="103" t="s">
        <v>20140</v>
      </c>
      <c r="U3107" s="106" t="s">
        <v>21813</v>
      </c>
      <c r="V3107" s="105" t="s">
        <v>23217</v>
      </c>
      <c r="W3107" s="107" t="s">
        <v>426</v>
      </c>
      <c r="X3107" t="s">
        <v>23218</v>
      </c>
      <c r="AA3107">
        <f ca="1" t="shared" si="97"/>
        <v>17</v>
      </c>
    </row>
    <row r="3108" spans="1:27">
      <c r="A3108" s="101">
        <v>6</v>
      </c>
      <c r="B3108" s="89" t="str">
        <f t="shared" si="96"/>
        <v>45273120060401031x</v>
      </c>
      <c r="C3108" s="89" t="s">
        <v>426</v>
      </c>
      <c r="D3108" s="102" t="s">
        <v>12226</v>
      </c>
      <c r="E3108" s="102" t="s">
        <v>24</v>
      </c>
      <c r="F3108" s="103" t="s">
        <v>20131</v>
      </c>
      <c r="G3108" s="103" t="s">
        <v>23219</v>
      </c>
      <c r="H3108" s="104" t="s">
        <v>12225</v>
      </c>
      <c r="I3108" s="103" t="s">
        <v>30</v>
      </c>
      <c r="J3108" s="103" t="s">
        <v>30</v>
      </c>
      <c r="K3108" s="103" t="s">
        <v>30</v>
      </c>
      <c r="L3108" s="103" t="s">
        <v>30</v>
      </c>
      <c r="M3108" s="103" t="s">
        <v>30</v>
      </c>
      <c r="N3108" s="103" t="s">
        <v>30</v>
      </c>
      <c r="O3108" s="103" t="s">
        <v>27</v>
      </c>
      <c r="P3108" s="103" t="s">
        <v>8322</v>
      </c>
      <c r="Q3108" s="103" t="s">
        <v>12228</v>
      </c>
      <c r="R3108" s="105" t="s">
        <v>18182</v>
      </c>
      <c r="S3108" s="103" t="s">
        <v>8322</v>
      </c>
      <c r="T3108" s="103" t="s">
        <v>63</v>
      </c>
      <c r="U3108" s="106" t="s">
        <v>20814</v>
      </c>
      <c r="V3108" s="105" t="s">
        <v>23220</v>
      </c>
      <c r="W3108" s="107" t="s">
        <v>426</v>
      </c>
      <c r="X3108" t="s">
        <v>23221</v>
      </c>
      <c r="AA3108">
        <f ca="1" t="shared" si="97"/>
        <v>15</v>
      </c>
    </row>
    <row r="3109" spans="1:27">
      <c r="A3109" s="101">
        <v>7</v>
      </c>
      <c r="B3109" s="89" t="str">
        <f t="shared" si="96"/>
        <v>452731200407100623</v>
      </c>
      <c r="C3109" s="89" t="s">
        <v>426</v>
      </c>
      <c r="D3109" s="102" t="s">
        <v>12230</v>
      </c>
      <c r="E3109" s="102" t="s">
        <v>143</v>
      </c>
      <c r="F3109" s="103" t="s">
        <v>20178</v>
      </c>
      <c r="G3109" s="103" t="s">
        <v>20271</v>
      </c>
      <c r="H3109" s="104" t="s">
        <v>12229</v>
      </c>
      <c r="I3109" s="103" t="s">
        <v>27</v>
      </c>
      <c r="J3109" s="103" t="s">
        <v>27</v>
      </c>
      <c r="K3109" s="103" t="s">
        <v>30</v>
      </c>
      <c r="L3109" s="103" t="s">
        <v>30</v>
      </c>
      <c r="M3109" s="103" t="s">
        <v>30</v>
      </c>
      <c r="N3109" s="103" t="s">
        <v>30</v>
      </c>
      <c r="O3109" s="103" t="s">
        <v>27</v>
      </c>
      <c r="P3109" s="103" t="s">
        <v>8322</v>
      </c>
      <c r="Q3109" s="103" t="s">
        <v>12232</v>
      </c>
      <c r="R3109" s="105">
        <v>15878820387</v>
      </c>
      <c r="S3109" s="103" t="s">
        <v>8322</v>
      </c>
      <c r="T3109" s="103" t="s">
        <v>99</v>
      </c>
      <c r="U3109" s="106" t="s">
        <v>23222</v>
      </c>
      <c r="V3109" s="105" t="s">
        <v>23223</v>
      </c>
      <c r="W3109" s="107" t="s">
        <v>426</v>
      </c>
      <c r="X3109" t="s">
        <v>23224</v>
      </c>
      <c r="AA3109">
        <f ca="1" t="shared" si="97"/>
        <v>17</v>
      </c>
    </row>
    <row r="3110" spans="1:27">
      <c r="A3110" s="101">
        <v>8</v>
      </c>
      <c r="B3110" s="89" t="str">
        <f t="shared" si="96"/>
        <v>45273120040923211X</v>
      </c>
      <c r="C3110" s="89" t="s">
        <v>426</v>
      </c>
      <c r="D3110" s="102" t="s">
        <v>12234</v>
      </c>
      <c r="E3110" s="102" t="s">
        <v>24</v>
      </c>
      <c r="F3110" s="103" t="s">
        <v>20178</v>
      </c>
      <c r="G3110" s="103" t="s">
        <v>20351</v>
      </c>
      <c r="H3110" s="104" t="s">
        <v>12233</v>
      </c>
      <c r="I3110" s="103" t="s">
        <v>27</v>
      </c>
      <c r="J3110" s="103" t="s">
        <v>27</v>
      </c>
      <c r="K3110" s="103" t="s">
        <v>30</v>
      </c>
      <c r="L3110" s="103" t="s">
        <v>30</v>
      </c>
      <c r="M3110" s="103" t="s">
        <v>30</v>
      </c>
      <c r="N3110" s="103" t="s">
        <v>30</v>
      </c>
      <c r="O3110" s="103" t="s">
        <v>27</v>
      </c>
      <c r="P3110" s="103" t="s">
        <v>8322</v>
      </c>
      <c r="Q3110" s="103" t="s">
        <v>12236</v>
      </c>
      <c r="R3110" s="105">
        <v>18977894267</v>
      </c>
      <c r="S3110" s="103" t="s">
        <v>8322</v>
      </c>
      <c r="T3110" s="103" t="s">
        <v>20240</v>
      </c>
      <c r="U3110" s="106" t="s">
        <v>20396</v>
      </c>
      <c r="V3110" s="105" t="s">
        <v>23225</v>
      </c>
      <c r="W3110" s="107" t="s">
        <v>426</v>
      </c>
      <c r="X3110" t="s">
        <v>23226</v>
      </c>
      <c r="AA3110">
        <f ca="1" t="shared" si="97"/>
        <v>16</v>
      </c>
    </row>
    <row r="3111" spans="1:27">
      <c r="A3111" s="101">
        <v>9</v>
      </c>
      <c r="B3111" s="89" t="str">
        <f t="shared" si="96"/>
        <v>451229200512291214</v>
      </c>
      <c r="C3111" s="89" t="s">
        <v>426</v>
      </c>
      <c r="D3111" s="102" t="s">
        <v>12238</v>
      </c>
      <c r="E3111" s="102" t="s">
        <v>24</v>
      </c>
      <c r="F3111" s="103" t="s">
        <v>20131</v>
      </c>
      <c r="G3111" s="103" t="s">
        <v>21519</v>
      </c>
      <c r="H3111" s="104" t="s">
        <v>12237</v>
      </c>
      <c r="I3111" s="103" t="s">
        <v>30</v>
      </c>
      <c r="J3111" s="103" t="s">
        <v>30</v>
      </c>
      <c r="K3111" s="103" t="s">
        <v>30</v>
      </c>
      <c r="L3111" s="103" t="s">
        <v>30</v>
      </c>
      <c r="M3111" s="103" t="s">
        <v>30</v>
      </c>
      <c r="N3111" s="103" t="s">
        <v>30</v>
      </c>
      <c r="O3111" s="103" t="s">
        <v>27</v>
      </c>
      <c r="P3111" s="103" t="s">
        <v>8322</v>
      </c>
      <c r="Q3111" s="103" t="s">
        <v>12240</v>
      </c>
      <c r="R3111" s="105" t="s">
        <v>18185</v>
      </c>
      <c r="S3111" s="103" t="s">
        <v>8322</v>
      </c>
      <c r="T3111" s="103" t="s">
        <v>76</v>
      </c>
      <c r="U3111" s="106" t="s">
        <v>20508</v>
      </c>
      <c r="V3111" s="105" t="s">
        <v>23227</v>
      </c>
      <c r="W3111" s="107" t="s">
        <v>426</v>
      </c>
      <c r="X3111" t="s">
        <v>19502</v>
      </c>
      <c r="AA3111">
        <f ca="1" t="shared" si="97"/>
        <v>15</v>
      </c>
    </row>
    <row r="3112" spans="1:27">
      <c r="A3112" s="101">
        <v>10</v>
      </c>
      <c r="B3112" s="89" t="str">
        <f t="shared" si="96"/>
        <v>452731200312115419</v>
      </c>
      <c r="C3112" s="89" t="s">
        <v>426</v>
      </c>
      <c r="D3112" s="102" t="s">
        <v>12243</v>
      </c>
      <c r="E3112" s="102" t="s">
        <v>24</v>
      </c>
      <c r="F3112" s="103" t="s">
        <v>20178</v>
      </c>
      <c r="G3112" s="103" t="s">
        <v>20433</v>
      </c>
      <c r="H3112" s="104" t="s">
        <v>12242</v>
      </c>
      <c r="I3112" s="103" t="s">
        <v>30</v>
      </c>
      <c r="J3112" s="103" t="s">
        <v>30</v>
      </c>
      <c r="K3112" s="103" t="s">
        <v>30</v>
      </c>
      <c r="L3112" s="103" t="s">
        <v>30</v>
      </c>
      <c r="M3112" s="103" t="s">
        <v>30</v>
      </c>
      <c r="N3112" s="103" t="s">
        <v>30</v>
      </c>
      <c r="O3112" s="103" t="s">
        <v>27</v>
      </c>
      <c r="P3112" s="103" t="s">
        <v>8322</v>
      </c>
      <c r="Q3112" s="103" t="s">
        <v>12245</v>
      </c>
      <c r="R3112" s="105" t="s">
        <v>18186</v>
      </c>
      <c r="S3112" s="103" t="s">
        <v>8322</v>
      </c>
      <c r="T3112" s="103" t="s">
        <v>93</v>
      </c>
      <c r="U3112" s="106" t="s">
        <v>22689</v>
      </c>
      <c r="V3112" s="105" t="s">
        <v>23228</v>
      </c>
      <c r="W3112" s="107" t="s">
        <v>426</v>
      </c>
      <c r="X3112" t="s">
        <v>23229</v>
      </c>
      <c r="AA3112">
        <f ca="1" t="shared" si="97"/>
        <v>17</v>
      </c>
    </row>
    <row r="3113" spans="1:27">
      <c r="A3113" s="101">
        <v>11</v>
      </c>
      <c r="B3113" s="89" t="str">
        <f t="shared" si="96"/>
        <v>452731200409204522</v>
      </c>
      <c r="C3113" s="89" t="s">
        <v>426</v>
      </c>
      <c r="D3113" s="102" t="s">
        <v>12248</v>
      </c>
      <c r="E3113" s="102" t="s">
        <v>143</v>
      </c>
      <c r="F3113" s="103" t="s">
        <v>20131</v>
      </c>
      <c r="G3113" s="103" t="s">
        <v>20351</v>
      </c>
      <c r="H3113" s="104" t="s">
        <v>12247</v>
      </c>
      <c r="I3113" s="103" t="s">
        <v>30</v>
      </c>
      <c r="J3113" s="103" t="s">
        <v>30</v>
      </c>
      <c r="K3113" s="103" t="s">
        <v>30</v>
      </c>
      <c r="L3113" s="103" t="s">
        <v>30</v>
      </c>
      <c r="M3113" s="103" t="s">
        <v>30</v>
      </c>
      <c r="N3113" s="103" t="s">
        <v>27</v>
      </c>
      <c r="O3113" s="103" t="s">
        <v>27</v>
      </c>
      <c r="P3113" s="103" t="s">
        <v>8322</v>
      </c>
      <c r="Q3113" s="103" t="s">
        <v>12250</v>
      </c>
      <c r="R3113" s="105">
        <v>13387780680</v>
      </c>
      <c r="S3113" s="103" t="s">
        <v>8322</v>
      </c>
      <c r="T3113" s="103" t="s">
        <v>110</v>
      </c>
      <c r="U3113" s="106" t="s">
        <v>23230</v>
      </c>
      <c r="V3113" s="105" t="s">
        <v>23231</v>
      </c>
      <c r="W3113" s="107" t="s">
        <v>426</v>
      </c>
      <c r="X3113" t="s">
        <v>23232</v>
      </c>
      <c r="AA3113">
        <f ca="1" t="shared" si="97"/>
        <v>16</v>
      </c>
    </row>
    <row r="3114" spans="1:27">
      <c r="A3114" s="101">
        <v>12</v>
      </c>
      <c r="B3114" s="89" t="str">
        <f t="shared" si="96"/>
        <v>452731200603295122</v>
      </c>
      <c r="C3114" s="89" t="s">
        <v>426</v>
      </c>
      <c r="D3114" s="102" t="s">
        <v>12252</v>
      </c>
      <c r="E3114" s="102" t="s">
        <v>143</v>
      </c>
      <c r="F3114" s="103" t="s">
        <v>20131</v>
      </c>
      <c r="G3114" s="103" t="s">
        <v>22707</v>
      </c>
      <c r="H3114" s="104" t="s">
        <v>12251</v>
      </c>
      <c r="I3114" s="103" t="s">
        <v>30</v>
      </c>
      <c r="J3114" s="103" t="s">
        <v>30</v>
      </c>
      <c r="K3114" s="103" t="s">
        <v>27</v>
      </c>
      <c r="L3114" s="103" t="s">
        <v>30</v>
      </c>
      <c r="M3114" s="103" t="s">
        <v>30</v>
      </c>
      <c r="N3114" s="103" t="s">
        <v>30</v>
      </c>
      <c r="O3114" s="103" t="s">
        <v>27</v>
      </c>
      <c r="P3114" s="103" t="s">
        <v>8322</v>
      </c>
      <c r="Q3114" s="103" t="s">
        <v>12253</v>
      </c>
      <c r="R3114" s="105" t="s">
        <v>18189</v>
      </c>
      <c r="S3114" s="103" t="s">
        <v>8322</v>
      </c>
      <c r="T3114" s="103" t="s">
        <v>88</v>
      </c>
      <c r="U3114" s="106" t="s">
        <v>20503</v>
      </c>
      <c r="V3114" s="105" t="s">
        <v>22933</v>
      </c>
      <c r="W3114" s="107" t="s">
        <v>426</v>
      </c>
      <c r="X3114" t="s">
        <v>22934</v>
      </c>
      <c r="AA3114">
        <f ca="1" t="shared" si="97"/>
        <v>15</v>
      </c>
    </row>
    <row r="3115" spans="1:27">
      <c r="A3115" s="101">
        <v>13</v>
      </c>
      <c r="B3115" s="89" t="str">
        <f t="shared" si="96"/>
        <v>452127200510313611</v>
      </c>
      <c r="C3115" s="89" t="s">
        <v>426</v>
      </c>
      <c r="D3115" s="102" t="s">
        <v>12257</v>
      </c>
      <c r="E3115" s="102" t="s">
        <v>24</v>
      </c>
      <c r="F3115" s="103" t="s">
        <v>20131</v>
      </c>
      <c r="G3115" s="103" t="s">
        <v>20937</v>
      </c>
      <c r="H3115" s="104" t="s">
        <v>12256</v>
      </c>
      <c r="I3115" s="103" t="s">
        <v>30</v>
      </c>
      <c r="J3115" s="103" t="s">
        <v>30</v>
      </c>
      <c r="K3115" s="103" t="s">
        <v>30</v>
      </c>
      <c r="L3115" s="103" t="s">
        <v>30</v>
      </c>
      <c r="M3115" s="103" t="s">
        <v>30</v>
      </c>
      <c r="N3115" s="103" t="s">
        <v>30</v>
      </c>
      <c r="O3115" s="103" t="s">
        <v>27</v>
      </c>
      <c r="P3115" s="103" t="s">
        <v>21315</v>
      </c>
      <c r="Q3115" s="103" t="s">
        <v>12259</v>
      </c>
      <c r="R3115" s="105">
        <v>13592170425</v>
      </c>
      <c r="S3115" s="103" t="s">
        <v>21315</v>
      </c>
      <c r="T3115" s="103" t="s">
        <v>23233</v>
      </c>
      <c r="U3115" s="106" t="s">
        <v>23234</v>
      </c>
      <c r="V3115" s="105" t="s">
        <v>22467</v>
      </c>
      <c r="W3115" s="107" t="s">
        <v>426</v>
      </c>
      <c r="X3115" t="s">
        <v>23235</v>
      </c>
      <c r="AA3115">
        <f ca="1" t="shared" si="97"/>
        <v>15</v>
      </c>
    </row>
    <row r="3116" spans="1:27">
      <c r="A3116" s="101">
        <v>14</v>
      </c>
      <c r="B3116" s="89" t="str">
        <f t="shared" si="96"/>
        <v>451229200705183623</v>
      </c>
      <c r="C3116" s="89" t="s">
        <v>426</v>
      </c>
      <c r="D3116" s="102" t="s">
        <v>12262</v>
      </c>
      <c r="E3116" s="102" t="s">
        <v>143</v>
      </c>
      <c r="F3116" s="103" t="s">
        <v>20178</v>
      </c>
      <c r="G3116" s="103" t="s">
        <v>3269</v>
      </c>
      <c r="H3116" s="104" t="s">
        <v>12261</v>
      </c>
      <c r="I3116" s="103" t="s">
        <v>27</v>
      </c>
      <c r="J3116" s="103" t="s">
        <v>27</v>
      </c>
      <c r="K3116" s="103" t="s">
        <v>30</v>
      </c>
      <c r="L3116" s="103" t="s">
        <v>30</v>
      </c>
      <c r="M3116" s="103" t="s">
        <v>30</v>
      </c>
      <c r="N3116" s="103" t="s">
        <v>30</v>
      </c>
      <c r="O3116" s="103" t="s">
        <v>27</v>
      </c>
      <c r="P3116" s="103" t="s">
        <v>8322</v>
      </c>
      <c r="Q3116" s="103" t="s">
        <v>12264</v>
      </c>
      <c r="R3116" s="105">
        <v>19978809657</v>
      </c>
      <c r="S3116" s="103" t="s">
        <v>8322</v>
      </c>
      <c r="T3116" s="103" t="s">
        <v>81</v>
      </c>
      <c r="U3116" s="106" t="s">
        <v>23236</v>
      </c>
      <c r="V3116" s="105" t="s">
        <v>23237</v>
      </c>
      <c r="W3116" s="107" t="s">
        <v>426</v>
      </c>
      <c r="X3116" t="s">
        <v>23238</v>
      </c>
      <c r="AA3116">
        <f ca="1" t="shared" si="97"/>
        <v>14</v>
      </c>
    </row>
    <row r="3117" spans="1:27">
      <c r="A3117" s="101">
        <v>15</v>
      </c>
      <c r="B3117" s="89" t="str">
        <f t="shared" si="96"/>
        <v>452731200204253355</v>
      </c>
      <c r="C3117" s="89" t="s">
        <v>426</v>
      </c>
      <c r="D3117" s="102" t="s">
        <v>12266</v>
      </c>
      <c r="E3117" s="102" t="s">
        <v>24</v>
      </c>
      <c r="F3117" s="103" t="s">
        <v>20131</v>
      </c>
      <c r="G3117" s="103" t="s">
        <v>20297</v>
      </c>
      <c r="H3117" s="104" t="s">
        <v>12265</v>
      </c>
      <c r="I3117" s="103" t="s">
        <v>27</v>
      </c>
      <c r="J3117" s="103" t="s">
        <v>30</v>
      </c>
      <c r="K3117" s="103" t="s">
        <v>30</v>
      </c>
      <c r="L3117" s="103" t="s">
        <v>30</v>
      </c>
      <c r="M3117" s="103" t="s">
        <v>30</v>
      </c>
      <c r="N3117" s="103" t="s">
        <v>30</v>
      </c>
      <c r="O3117" s="103" t="s">
        <v>27</v>
      </c>
      <c r="P3117" s="103" t="s">
        <v>8322</v>
      </c>
      <c r="Q3117" s="103" t="s">
        <v>12268</v>
      </c>
      <c r="R3117" s="105" t="s">
        <v>19417</v>
      </c>
      <c r="S3117" s="103" t="s">
        <v>8322</v>
      </c>
      <c r="T3117" s="103" t="s">
        <v>22515</v>
      </c>
      <c r="U3117" s="106" t="s">
        <v>22956</v>
      </c>
      <c r="V3117" s="105" t="s">
        <v>22599</v>
      </c>
      <c r="W3117" s="107" t="s">
        <v>426</v>
      </c>
      <c r="X3117" t="s">
        <v>19416</v>
      </c>
      <c r="AA3117">
        <f ca="1" t="shared" si="97"/>
        <v>19</v>
      </c>
    </row>
    <row r="3118" spans="1:27">
      <c r="A3118" s="101">
        <v>16</v>
      </c>
      <c r="B3118" s="89" t="str">
        <f t="shared" si="96"/>
        <v>451229200107262719</v>
      </c>
      <c r="C3118" s="89" t="s">
        <v>426</v>
      </c>
      <c r="D3118" s="102" t="s">
        <v>12270</v>
      </c>
      <c r="E3118" s="102" t="s">
        <v>24</v>
      </c>
      <c r="F3118" s="103" t="s">
        <v>20178</v>
      </c>
      <c r="G3118" s="103" t="s">
        <v>20953</v>
      </c>
      <c r="H3118" s="104" t="s">
        <v>12269</v>
      </c>
      <c r="I3118" s="103" t="s">
        <v>27</v>
      </c>
      <c r="J3118" s="103" t="s">
        <v>30</v>
      </c>
      <c r="K3118" s="103" t="s">
        <v>30</v>
      </c>
      <c r="L3118" s="103" t="s">
        <v>30</v>
      </c>
      <c r="M3118" s="103" t="s">
        <v>30</v>
      </c>
      <c r="N3118" s="103" t="s">
        <v>30</v>
      </c>
      <c r="O3118" s="103" t="s">
        <v>27</v>
      </c>
      <c r="P3118" s="103" t="s">
        <v>8322</v>
      </c>
      <c r="Q3118" s="103" t="s">
        <v>12271</v>
      </c>
      <c r="R3118" s="105">
        <v>15177890791</v>
      </c>
      <c r="S3118" s="103" t="s">
        <v>8322</v>
      </c>
      <c r="T3118" s="103" t="s">
        <v>146</v>
      </c>
      <c r="U3118" s="106" t="s">
        <v>22597</v>
      </c>
      <c r="V3118" s="105" t="s">
        <v>22999</v>
      </c>
      <c r="W3118" s="107" t="s">
        <v>426</v>
      </c>
      <c r="X3118" t="s">
        <v>19418</v>
      </c>
      <c r="AA3118">
        <f ca="1" t="shared" si="97"/>
        <v>20</v>
      </c>
    </row>
    <row r="3119" spans="1:27">
      <c r="A3119" s="101">
        <v>17</v>
      </c>
      <c r="B3119" s="89" t="str">
        <f t="shared" si="96"/>
        <v>452731200411254211</v>
      </c>
      <c r="C3119" s="89" t="s">
        <v>426</v>
      </c>
      <c r="D3119" s="102" t="s">
        <v>12273</v>
      </c>
      <c r="E3119" s="102" t="s">
        <v>24</v>
      </c>
      <c r="F3119" s="103" t="s">
        <v>20178</v>
      </c>
      <c r="G3119" s="103" t="s">
        <v>20823</v>
      </c>
      <c r="H3119" s="104" t="s">
        <v>12272</v>
      </c>
      <c r="I3119" s="103" t="s">
        <v>30</v>
      </c>
      <c r="J3119" s="103" t="s">
        <v>30</v>
      </c>
      <c r="K3119" s="103" t="s">
        <v>30</v>
      </c>
      <c r="L3119" s="103" t="s">
        <v>30</v>
      </c>
      <c r="M3119" s="103" t="s">
        <v>30</v>
      </c>
      <c r="N3119" s="103" t="s">
        <v>30</v>
      </c>
      <c r="O3119" s="103" t="s">
        <v>27</v>
      </c>
      <c r="P3119" s="103" t="s">
        <v>8322</v>
      </c>
      <c r="Q3119" s="103" t="s">
        <v>12275</v>
      </c>
      <c r="R3119" s="105" t="s">
        <v>18196</v>
      </c>
      <c r="S3119" s="103" t="s">
        <v>8322</v>
      </c>
      <c r="T3119" s="103" t="s">
        <v>121</v>
      </c>
      <c r="U3119" s="106" t="s">
        <v>23239</v>
      </c>
      <c r="V3119" s="105" t="s">
        <v>23240</v>
      </c>
      <c r="W3119" s="107" t="s">
        <v>426</v>
      </c>
      <c r="X3119" t="s">
        <v>23241</v>
      </c>
      <c r="AA3119">
        <f ca="1" t="shared" si="97"/>
        <v>16</v>
      </c>
    </row>
    <row r="3120" spans="1:27">
      <c r="A3120" s="101">
        <v>18</v>
      </c>
      <c r="B3120" s="89" t="str">
        <f t="shared" si="96"/>
        <v>451229200408292428</v>
      </c>
      <c r="C3120" s="89" t="s">
        <v>426</v>
      </c>
      <c r="D3120" s="102" t="s">
        <v>12277</v>
      </c>
      <c r="E3120" s="102" t="s">
        <v>143</v>
      </c>
      <c r="F3120" s="103" t="s">
        <v>20178</v>
      </c>
      <c r="G3120" s="103" t="s">
        <v>20757</v>
      </c>
      <c r="H3120" s="104" t="s">
        <v>12276</v>
      </c>
      <c r="I3120" s="103" t="s">
        <v>30</v>
      </c>
      <c r="J3120" s="103" t="s">
        <v>30</v>
      </c>
      <c r="K3120" s="103" t="s">
        <v>30</v>
      </c>
      <c r="L3120" s="103" t="s">
        <v>30</v>
      </c>
      <c r="M3120" s="103" t="s">
        <v>30</v>
      </c>
      <c r="N3120" s="103" t="s">
        <v>30</v>
      </c>
      <c r="O3120" s="103" t="s">
        <v>27</v>
      </c>
      <c r="P3120" s="103" t="s">
        <v>8322</v>
      </c>
      <c r="Q3120" s="103" t="s">
        <v>8791</v>
      </c>
      <c r="R3120" s="105">
        <v>18070810697</v>
      </c>
      <c r="S3120" s="103" t="s">
        <v>8322</v>
      </c>
      <c r="T3120" s="103" t="s">
        <v>140</v>
      </c>
      <c r="U3120" s="106" t="s">
        <v>22884</v>
      </c>
      <c r="V3120" s="105" t="s">
        <v>23242</v>
      </c>
      <c r="W3120" s="107" t="s">
        <v>426</v>
      </c>
      <c r="X3120" t="s">
        <v>23243</v>
      </c>
      <c r="AA3120">
        <f ca="1" t="shared" si="97"/>
        <v>16</v>
      </c>
    </row>
    <row r="3121" spans="1:27">
      <c r="A3121" s="101">
        <v>19</v>
      </c>
      <c r="B3121" s="89" t="str">
        <f t="shared" si="96"/>
        <v>451229200412202122</v>
      </c>
      <c r="C3121" s="89" t="s">
        <v>426</v>
      </c>
      <c r="D3121" s="102" t="s">
        <v>12280</v>
      </c>
      <c r="E3121" s="102" t="s">
        <v>143</v>
      </c>
      <c r="F3121" s="103" t="s">
        <v>20205</v>
      </c>
      <c r="G3121" s="103" t="s">
        <v>20996</v>
      </c>
      <c r="H3121" s="104" t="s">
        <v>12279</v>
      </c>
      <c r="I3121" s="103" t="s">
        <v>30</v>
      </c>
      <c r="J3121" s="103" t="s">
        <v>30</v>
      </c>
      <c r="K3121" s="103" t="s">
        <v>30</v>
      </c>
      <c r="L3121" s="103" t="s">
        <v>30</v>
      </c>
      <c r="M3121" s="103" t="s">
        <v>30</v>
      </c>
      <c r="N3121" s="103" t="s">
        <v>30</v>
      </c>
      <c r="O3121" s="103" t="s">
        <v>27</v>
      </c>
      <c r="P3121" s="103" t="s">
        <v>8322</v>
      </c>
      <c r="Q3121" s="103" t="s">
        <v>12281</v>
      </c>
      <c r="R3121" s="105" t="s">
        <v>18197</v>
      </c>
      <c r="S3121" s="103" t="s">
        <v>8322</v>
      </c>
      <c r="T3121" s="103" t="s">
        <v>20240</v>
      </c>
      <c r="U3121" s="106" t="s">
        <v>20241</v>
      </c>
      <c r="V3121" s="105" t="s">
        <v>23244</v>
      </c>
      <c r="W3121" s="107" t="s">
        <v>426</v>
      </c>
      <c r="X3121" t="s">
        <v>23245</v>
      </c>
      <c r="AA3121">
        <f ca="1" t="shared" si="97"/>
        <v>16</v>
      </c>
    </row>
    <row r="3122" spans="1:27">
      <c r="A3122" s="101">
        <v>20</v>
      </c>
      <c r="B3122" s="89" t="str">
        <f t="shared" si="96"/>
        <v>45122920050315367X</v>
      </c>
      <c r="C3122" s="89" t="s">
        <v>426</v>
      </c>
      <c r="D3122" s="102" t="s">
        <v>12283</v>
      </c>
      <c r="E3122" s="102" t="s">
        <v>24</v>
      </c>
      <c r="F3122" s="103" t="s">
        <v>20131</v>
      </c>
      <c r="G3122" s="103" t="s">
        <v>21473</v>
      </c>
      <c r="H3122" s="104" t="s">
        <v>12282</v>
      </c>
      <c r="I3122" s="103" t="s">
        <v>30</v>
      </c>
      <c r="J3122" s="103" t="s">
        <v>27</v>
      </c>
      <c r="K3122" s="103" t="s">
        <v>27</v>
      </c>
      <c r="L3122" s="103" t="s">
        <v>30</v>
      </c>
      <c r="M3122" s="103" t="s">
        <v>30</v>
      </c>
      <c r="N3122" s="103" t="s">
        <v>30</v>
      </c>
      <c r="O3122" s="103" t="s">
        <v>27</v>
      </c>
      <c r="P3122" s="103" t="s">
        <v>8322</v>
      </c>
      <c r="Q3122" s="103" t="s">
        <v>12285</v>
      </c>
      <c r="R3122" s="105">
        <v>15777808057</v>
      </c>
      <c r="S3122" s="103" t="s">
        <v>8322</v>
      </c>
      <c r="T3122" s="103" t="s">
        <v>20158</v>
      </c>
      <c r="U3122" s="106" t="s">
        <v>20159</v>
      </c>
      <c r="V3122" s="105" t="s">
        <v>20698</v>
      </c>
      <c r="W3122" s="107" t="s">
        <v>426</v>
      </c>
      <c r="X3122" t="s">
        <v>23246</v>
      </c>
      <c r="AA3122">
        <f ca="1" t="shared" si="97"/>
        <v>16</v>
      </c>
    </row>
    <row r="3123" spans="1:27">
      <c r="A3123" s="101">
        <v>21</v>
      </c>
      <c r="B3123" s="89" t="str">
        <f t="shared" si="96"/>
        <v>452731200407261216</v>
      </c>
      <c r="C3123" s="89" t="s">
        <v>426</v>
      </c>
      <c r="D3123" s="102" t="s">
        <v>1980</v>
      </c>
      <c r="E3123" s="102" t="s">
        <v>24</v>
      </c>
      <c r="F3123" s="103" t="s">
        <v>20131</v>
      </c>
      <c r="G3123" s="103" t="s">
        <v>20271</v>
      </c>
      <c r="H3123" s="104" t="s">
        <v>12286</v>
      </c>
      <c r="I3123" s="103" t="s">
        <v>30</v>
      </c>
      <c r="J3123" s="103" t="s">
        <v>30</v>
      </c>
      <c r="K3123" s="103" t="s">
        <v>30</v>
      </c>
      <c r="L3123" s="103" t="s">
        <v>30</v>
      </c>
      <c r="M3123" s="103" t="s">
        <v>30</v>
      </c>
      <c r="N3123" s="103" t="s">
        <v>27</v>
      </c>
      <c r="O3123" s="103" t="s">
        <v>27</v>
      </c>
      <c r="P3123" s="103" t="s">
        <v>8322</v>
      </c>
      <c r="Q3123" s="103" t="s">
        <v>12288</v>
      </c>
      <c r="R3123" s="105">
        <v>15807839158</v>
      </c>
      <c r="S3123" s="103" t="s">
        <v>8322</v>
      </c>
      <c r="T3123" s="103" t="s">
        <v>76</v>
      </c>
      <c r="U3123" s="106" t="s">
        <v>21305</v>
      </c>
      <c r="V3123" s="105" t="s">
        <v>23247</v>
      </c>
      <c r="W3123" s="107" t="s">
        <v>426</v>
      </c>
      <c r="X3123" t="s">
        <v>23248</v>
      </c>
      <c r="AA3123">
        <f ca="1" t="shared" si="97"/>
        <v>17</v>
      </c>
    </row>
    <row r="3124" spans="1:27">
      <c r="A3124" s="101">
        <v>22</v>
      </c>
      <c r="B3124" s="89" t="str">
        <f t="shared" si="96"/>
        <v>452731200408260012</v>
      </c>
      <c r="C3124" s="89" t="s">
        <v>426</v>
      </c>
      <c r="D3124" s="102" t="s">
        <v>12290</v>
      </c>
      <c r="E3124" s="102" t="s">
        <v>24</v>
      </c>
      <c r="F3124" s="103" t="s">
        <v>20131</v>
      </c>
      <c r="G3124" s="103" t="s">
        <v>20757</v>
      </c>
      <c r="H3124" s="104" t="s">
        <v>12289</v>
      </c>
      <c r="I3124" s="103" t="s">
        <v>30</v>
      </c>
      <c r="J3124" s="103" t="s">
        <v>27</v>
      </c>
      <c r="K3124" s="103" t="s">
        <v>30</v>
      </c>
      <c r="L3124" s="103" t="s">
        <v>30</v>
      </c>
      <c r="M3124" s="103" t="s">
        <v>30</v>
      </c>
      <c r="N3124" s="103" t="s">
        <v>30</v>
      </c>
      <c r="O3124" s="103" t="s">
        <v>27</v>
      </c>
      <c r="P3124" s="103" t="s">
        <v>8322</v>
      </c>
      <c r="Q3124" s="103" t="s">
        <v>12292</v>
      </c>
      <c r="R3124" s="105">
        <v>15878821660</v>
      </c>
      <c r="S3124" s="103" t="s">
        <v>8322</v>
      </c>
      <c r="T3124" s="103" t="s">
        <v>63</v>
      </c>
      <c r="U3124" s="106" t="s">
        <v>21928</v>
      </c>
      <c r="V3124" s="105"/>
      <c r="W3124" s="107" t="s">
        <v>426</v>
      </c>
      <c r="X3124" t="s">
        <v>23249</v>
      </c>
      <c r="AA3124">
        <f ca="1" t="shared" si="97"/>
        <v>16</v>
      </c>
    </row>
    <row r="3125" spans="1:27">
      <c r="A3125" s="101">
        <v>23</v>
      </c>
      <c r="B3125" s="89" t="str">
        <f t="shared" si="96"/>
        <v>452731200502130628</v>
      </c>
      <c r="C3125" s="89" t="s">
        <v>426</v>
      </c>
      <c r="D3125" s="102" t="s">
        <v>4807</v>
      </c>
      <c r="E3125" s="102" t="s">
        <v>143</v>
      </c>
      <c r="F3125" s="103" t="s">
        <v>20131</v>
      </c>
      <c r="G3125" s="103">
        <v>200502</v>
      </c>
      <c r="H3125" s="104" t="s">
        <v>12293</v>
      </c>
      <c r="I3125" s="103" t="s">
        <v>27</v>
      </c>
      <c r="J3125" s="103" t="s">
        <v>27</v>
      </c>
      <c r="K3125" s="103" t="s">
        <v>30</v>
      </c>
      <c r="L3125" s="103" t="s">
        <v>30</v>
      </c>
      <c r="M3125" s="103" t="s">
        <v>30</v>
      </c>
      <c r="N3125" s="103" t="s">
        <v>27</v>
      </c>
      <c r="O3125" s="103" t="s">
        <v>27</v>
      </c>
      <c r="P3125" s="103" t="s">
        <v>1517</v>
      </c>
      <c r="Q3125" s="103" t="s">
        <v>12294</v>
      </c>
      <c r="R3125" s="105">
        <v>18278863295</v>
      </c>
      <c r="S3125" s="103" t="s">
        <v>1517</v>
      </c>
      <c r="T3125" s="103" t="s">
        <v>20137</v>
      </c>
      <c r="U3125" s="106" t="s">
        <v>20884</v>
      </c>
      <c r="V3125" s="105" t="s">
        <v>23250</v>
      </c>
      <c r="W3125" s="107" t="s">
        <v>426</v>
      </c>
      <c r="X3125" t="s">
        <v>23251</v>
      </c>
      <c r="AA3125">
        <f ca="1" t="shared" si="97"/>
        <v>16</v>
      </c>
    </row>
    <row r="3126" spans="1:27">
      <c r="A3126" s="101">
        <v>24</v>
      </c>
      <c r="B3126" s="89" t="str">
        <f t="shared" si="96"/>
        <v>451229200409102729</v>
      </c>
      <c r="C3126" s="89" t="s">
        <v>426</v>
      </c>
      <c r="D3126" s="102" t="s">
        <v>10241</v>
      </c>
      <c r="E3126" s="102" t="s">
        <v>143</v>
      </c>
      <c r="F3126" s="103" t="s">
        <v>20178</v>
      </c>
      <c r="G3126" s="103">
        <v>200409</v>
      </c>
      <c r="H3126" s="104" t="s">
        <v>12295</v>
      </c>
      <c r="I3126" s="103" t="s">
        <v>27</v>
      </c>
      <c r="J3126" s="103" t="s">
        <v>30</v>
      </c>
      <c r="K3126" s="103" t="s">
        <v>30</v>
      </c>
      <c r="L3126" s="103" t="s">
        <v>30</v>
      </c>
      <c r="M3126" s="103" t="s">
        <v>30</v>
      </c>
      <c r="N3126" s="103" t="s">
        <v>30</v>
      </c>
      <c r="O3126" s="103" t="s">
        <v>27</v>
      </c>
      <c r="P3126" s="103" t="s">
        <v>1517</v>
      </c>
      <c r="Q3126" s="103" t="s">
        <v>12296</v>
      </c>
      <c r="R3126" s="105">
        <v>15323787520</v>
      </c>
      <c r="S3126" s="103" t="s">
        <v>1517</v>
      </c>
      <c r="T3126" s="103" t="s">
        <v>20277</v>
      </c>
      <c r="U3126" s="106" t="s">
        <v>22597</v>
      </c>
      <c r="V3126" s="105" t="s">
        <v>21398</v>
      </c>
      <c r="W3126" s="107" t="s">
        <v>426</v>
      </c>
      <c r="X3126" t="s">
        <v>23252</v>
      </c>
      <c r="AA3126">
        <f ca="1" t="shared" si="97"/>
        <v>16</v>
      </c>
    </row>
    <row r="3127" spans="1:27">
      <c r="A3127" s="101">
        <v>25</v>
      </c>
      <c r="B3127" s="89" t="str">
        <f t="shared" si="96"/>
        <v>450124200602154215</v>
      </c>
      <c r="C3127" s="89" t="s">
        <v>426</v>
      </c>
      <c r="D3127" s="102" t="s">
        <v>2874</v>
      </c>
      <c r="E3127" s="102" t="s">
        <v>24</v>
      </c>
      <c r="F3127" s="103" t="s">
        <v>20131</v>
      </c>
      <c r="G3127" s="103">
        <v>200602</v>
      </c>
      <c r="H3127" s="104" t="s">
        <v>12297</v>
      </c>
      <c r="I3127" s="103" t="s">
        <v>30</v>
      </c>
      <c r="J3127" s="103" t="s">
        <v>30</v>
      </c>
      <c r="K3127" s="103" t="s">
        <v>30</v>
      </c>
      <c r="L3127" s="103" t="s">
        <v>30</v>
      </c>
      <c r="M3127" s="103" t="s">
        <v>30</v>
      </c>
      <c r="N3127" s="103" t="s">
        <v>30</v>
      </c>
      <c r="O3127" s="103" t="s">
        <v>27</v>
      </c>
      <c r="P3127" s="103" t="s">
        <v>1517</v>
      </c>
      <c r="Q3127" s="103" t="s">
        <v>12299</v>
      </c>
      <c r="R3127" s="105">
        <v>13926195426</v>
      </c>
      <c r="S3127" s="103" t="s">
        <v>1517</v>
      </c>
      <c r="T3127" s="103" t="s">
        <v>63</v>
      </c>
      <c r="U3127" s="106" t="s">
        <v>20810</v>
      </c>
      <c r="V3127" s="105" t="s">
        <v>23253</v>
      </c>
      <c r="W3127" s="107" t="s">
        <v>426</v>
      </c>
      <c r="X3127" t="s">
        <v>18202</v>
      </c>
      <c r="AA3127">
        <f ca="1" t="shared" si="97"/>
        <v>15</v>
      </c>
    </row>
    <row r="3128" spans="1:27">
      <c r="A3128" s="101">
        <v>26</v>
      </c>
      <c r="B3128" s="89" t="str">
        <f t="shared" si="96"/>
        <v>451229200407155739</v>
      </c>
      <c r="C3128" s="89" t="s">
        <v>426</v>
      </c>
      <c r="D3128" s="102" t="s">
        <v>7559</v>
      </c>
      <c r="E3128" s="102" t="s">
        <v>24</v>
      </c>
      <c r="F3128" s="103" t="s">
        <v>20131</v>
      </c>
      <c r="G3128" s="103" t="s">
        <v>20271</v>
      </c>
      <c r="H3128" s="104" t="s">
        <v>12300</v>
      </c>
      <c r="I3128" s="103" t="s">
        <v>30</v>
      </c>
      <c r="J3128" s="103" t="s">
        <v>30</v>
      </c>
      <c r="K3128" s="103" t="s">
        <v>30</v>
      </c>
      <c r="L3128" s="103" t="s">
        <v>30</v>
      </c>
      <c r="M3128" s="103" t="s">
        <v>30</v>
      </c>
      <c r="N3128" s="103" t="s">
        <v>27</v>
      </c>
      <c r="O3128" s="103" t="s">
        <v>27</v>
      </c>
      <c r="P3128" s="103" t="s">
        <v>8322</v>
      </c>
      <c r="Q3128" s="103" t="s">
        <v>12301</v>
      </c>
      <c r="R3128" s="105" t="s">
        <v>18204</v>
      </c>
      <c r="S3128" s="103" t="s">
        <v>8322</v>
      </c>
      <c r="T3128" s="103" t="s">
        <v>63</v>
      </c>
      <c r="U3128" s="106" t="s">
        <v>23009</v>
      </c>
      <c r="V3128" s="105" t="s">
        <v>23254</v>
      </c>
      <c r="W3128" s="107" t="s">
        <v>426</v>
      </c>
      <c r="X3128" t="s">
        <v>23255</v>
      </c>
      <c r="AA3128">
        <f ca="1" t="shared" si="97"/>
        <v>17</v>
      </c>
    </row>
    <row r="3129" spans="1:27">
      <c r="A3129" s="101">
        <v>27</v>
      </c>
      <c r="B3129" s="89" t="str">
        <f t="shared" si="96"/>
        <v>451229200404150932</v>
      </c>
      <c r="C3129" s="89" t="s">
        <v>426</v>
      </c>
      <c r="D3129" s="102" t="s">
        <v>12304</v>
      </c>
      <c r="E3129" s="102" t="s">
        <v>24</v>
      </c>
      <c r="F3129" s="103" t="s">
        <v>20131</v>
      </c>
      <c r="G3129" s="103" t="s">
        <v>20255</v>
      </c>
      <c r="H3129" s="104" t="s">
        <v>12303</v>
      </c>
      <c r="I3129" s="103" t="s">
        <v>30</v>
      </c>
      <c r="J3129" s="103" t="s">
        <v>30</v>
      </c>
      <c r="K3129" s="103" t="s">
        <v>30</v>
      </c>
      <c r="L3129" s="103" t="s">
        <v>30</v>
      </c>
      <c r="M3129" s="103" t="s">
        <v>30</v>
      </c>
      <c r="N3129" s="103" t="s">
        <v>30</v>
      </c>
      <c r="O3129" s="103" t="s">
        <v>27</v>
      </c>
      <c r="P3129" s="103" t="s">
        <v>8322</v>
      </c>
      <c r="Q3129" s="103" t="s">
        <v>2426</v>
      </c>
      <c r="R3129" s="105" t="s">
        <v>18206</v>
      </c>
      <c r="S3129" s="103" t="s">
        <v>8322</v>
      </c>
      <c r="T3129" s="103" t="s">
        <v>69</v>
      </c>
      <c r="U3129" s="106" t="s">
        <v>23256</v>
      </c>
      <c r="V3129" s="105" t="s">
        <v>23257</v>
      </c>
      <c r="W3129" s="107" t="s">
        <v>426</v>
      </c>
      <c r="X3129" t="s">
        <v>23258</v>
      </c>
      <c r="AA3129">
        <f ca="1" t="shared" si="97"/>
        <v>17</v>
      </c>
    </row>
    <row r="3130" spans="1:27">
      <c r="A3130" s="101">
        <v>28</v>
      </c>
      <c r="B3130" s="89" t="str">
        <f t="shared" si="96"/>
        <v>452731200410163641</v>
      </c>
      <c r="C3130" s="89" t="s">
        <v>426</v>
      </c>
      <c r="D3130" s="102" t="s">
        <v>6648</v>
      </c>
      <c r="E3130" s="102" t="s">
        <v>143</v>
      </c>
      <c r="F3130" s="103" t="s">
        <v>20131</v>
      </c>
      <c r="G3130" s="103">
        <v>200410</v>
      </c>
      <c r="H3130" s="104" t="s">
        <v>12305</v>
      </c>
      <c r="I3130" s="103" t="s">
        <v>30</v>
      </c>
      <c r="J3130" s="103" t="s">
        <v>30</v>
      </c>
      <c r="K3130" s="103" t="s">
        <v>30</v>
      </c>
      <c r="L3130" s="103" t="s">
        <v>30</v>
      </c>
      <c r="M3130" s="103" t="s">
        <v>27</v>
      </c>
      <c r="N3130" s="103" t="s">
        <v>30</v>
      </c>
      <c r="O3130" s="103" t="s">
        <v>27</v>
      </c>
      <c r="P3130" s="103" t="s">
        <v>1517</v>
      </c>
      <c r="Q3130" s="103" t="s">
        <v>12307</v>
      </c>
      <c r="R3130" s="105">
        <v>15949328807</v>
      </c>
      <c r="S3130" s="103" t="s">
        <v>1517</v>
      </c>
      <c r="T3130" s="103" t="s">
        <v>20158</v>
      </c>
      <c r="U3130" s="106" t="s">
        <v>23259</v>
      </c>
      <c r="V3130" s="105" t="s">
        <v>23260</v>
      </c>
      <c r="W3130" s="107" t="s">
        <v>426</v>
      </c>
      <c r="X3130" t="s">
        <v>23261</v>
      </c>
      <c r="AA3130">
        <f ca="1" t="shared" si="97"/>
        <v>16</v>
      </c>
    </row>
    <row r="3131" spans="1:27">
      <c r="A3131" s="101">
        <v>29</v>
      </c>
      <c r="B3131" s="89" t="str">
        <f t="shared" si="96"/>
        <v>452731200312254814</v>
      </c>
      <c r="C3131" s="89" t="s">
        <v>426</v>
      </c>
      <c r="D3131" s="102" t="s">
        <v>12309</v>
      </c>
      <c r="E3131" s="102" t="s">
        <v>24</v>
      </c>
      <c r="F3131" s="103" t="s">
        <v>20131</v>
      </c>
      <c r="G3131" s="103" t="s">
        <v>20433</v>
      </c>
      <c r="H3131" s="104" t="s">
        <v>12308</v>
      </c>
      <c r="I3131" s="103" t="s">
        <v>30</v>
      </c>
      <c r="J3131" s="103" t="s">
        <v>30</v>
      </c>
      <c r="K3131" s="103" t="s">
        <v>30</v>
      </c>
      <c r="L3131" s="103" t="s">
        <v>30</v>
      </c>
      <c r="M3131" s="103" t="s">
        <v>30</v>
      </c>
      <c r="N3131" s="103" t="s">
        <v>30</v>
      </c>
      <c r="O3131" s="103" t="s">
        <v>27</v>
      </c>
      <c r="P3131" s="103" t="s">
        <v>8322</v>
      </c>
      <c r="Q3131" s="103" t="s">
        <v>1791</v>
      </c>
      <c r="R3131" s="105">
        <v>15078573781</v>
      </c>
      <c r="S3131" s="103" t="s">
        <v>8322</v>
      </c>
      <c r="T3131" s="103" t="s">
        <v>63</v>
      </c>
      <c r="U3131" s="106" t="s">
        <v>22981</v>
      </c>
      <c r="V3131" s="105" t="s">
        <v>23262</v>
      </c>
      <c r="W3131" s="107" t="s">
        <v>426</v>
      </c>
      <c r="X3131" t="s">
        <v>23263</v>
      </c>
      <c r="AA3131">
        <f ca="1" t="shared" si="97"/>
        <v>17</v>
      </c>
    </row>
    <row r="3132" spans="1:27">
      <c r="A3132" s="101">
        <v>30</v>
      </c>
      <c r="B3132" s="89" t="str">
        <f t="shared" si="96"/>
        <v>451229200403152725</v>
      </c>
      <c r="C3132" s="89" t="s">
        <v>426</v>
      </c>
      <c r="D3132" s="102" t="s">
        <v>12311</v>
      </c>
      <c r="E3132" s="102" t="s">
        <v>143</v>
      </c>
      <c r="F3132" s="103" t="s">
        <v>20178</v>
      </c>
      <c r="G3132" s="103" t="s">
        <v>20707</v>
      </c>
      <c r="H3132" s="104" t="s">
        <v>12310</v>
      </c>
      <c r="I3132" s="103" t="s">
        <v>27</v>
      </c>
      <c r="J3132" s="103" t="s">
        <v>30</v>
      </c>
      <c r="K3132" s="103" t="s">
        <v>30</v>
      </c>
      <c r="L3132" s="103" t="s">
        <v>30</v>
      </c>
      <c r="M3132" s="103" t="s">
        <v>30</v>
      </c>
      <c r="N3132" s="103" t="s">
        <v>30</v>
      </c>
      <c r="O3132" s="103" t="s">
        <v>27</v>
      </c>
      <c r="P3132" s="103" t="s">
        <v>8322</v>
      </c>
      <c r="Q3132" s="103" t="s">
        <v>12312</v>
      </c>
      <c r="R3132" s="105">
        <v>19978428260</v>
      </c>
      <c r="S3132" s="103" t="s">
        <v>8322</v>
      </c>
      <c r="T3132" s="103" t="s">
        <v>146</v>
      </c>
      <c r="U3132" s="106" t="s">
        <v>22953</v>
      </c>
      <c r="V3132" s="105" t="s">
        <v>23264</v>
      </c>
      <c r="W3132" s="107" t="s">
        <v>426</v>
      </c>
      <c r="X3132" t="s">
        <v>23265</v>
      </c>
      <c r="AA3132">
        <f ca="1" t="shared" si="97"/>
        <v>17</v>
      </c>
    </row>
    <row r="3133" spans="1:27">
      <c r="A3133" s="101">
        <v>31</v>
      </c>
      <c r="B3133" s="89" t="str">
        <f t="shared" si="96"/>
        <v>452731200511251835</v>
      </c>
      <c r="C3133" s="89" t="s">
        <v>426</v>
      </c>
      <c r="D3133" s="102" t="s">
        <v>12314</v>
      </c>
      <c r="E3133" s="102" t="s">
        <v>24</v>
      </c>
      <c r="F3133" s="103" t="s">
        <v>20178</v>
      </c>
      <c r="G3133" s="103" t="s">
        <v>22148</v>
      </c>
      <c r="H3133" s="104" t="s">
        <v>12313</v>
      </c>
      <c r="I3133" s="103" t="s">
        <v>30</v>
      </c>
      <c r="J3133" s="103" t="s">
        <v>30</v>
      </c>
      <c r="K3133" s="103" t="s">
        <v>30</v>
      </c>
      <c r="L3133" s="103" t="s">
        <v>30</v>
      </c>
      <c r="M3133" s="103" t="s">
        <v>30</v>
      </c>
      <c r="N3133" s="103" t="s">
        <v>30</v>
      </c>
      <c r="O3133" s="103" t="s">
        <v>27</v>
      </c>
      <c r="P3133" s="103" t="s">
        <v>8322</v>
      </c>
      <c r="Q3133" s="103" t="s">
        <v>12315</v>
      </c>
      <c r="R3133" s="105" t="s">
        <v>18210</v>
      </c>
      <c r="S3133" s="103" t="s">
        <v>8322</v>
      </c>
      <c r="T3133" s="103" t="s">
        <v>115</v>
      </c>
      <c r="U3133" s="106" t="s">
        <v>20402</v>
      </c>
      <c r="V3133" s="105" t="s">
        <v>23266</v>
      </c>
      <c r="W3133" s="107" t="s">
        <v>426</v>
      </c>
      <c r="X3133" t="s">
        <v>23267</v>
      </c>
      <c r="AA3133">
        <f ca="1" t="shared" si="97"/>
        <v>15</v>
      </c>
    </row>
    <row r="3134" spans="1:27">
      <c r="A3134" s="101">
        <v>32</v>
      </c>
      <c r="B3134" s="89" t="str">
        <f t="shared" si="96"/>
        <v>45122920050208211X</v>
      </c>
      <c r="C3134" s="89" t="s">
        <v>426</v>
      </c>
      <c r="D3134" s="102" t="s">
        <v>12317</v>
      </c>
      <c r="E3134" s="102" t="s">
        <v>24</v>
      </c>
      <c r="F3134" s="103" t="s">
        <v>20131</v>
      </c>
      <c r="G3134" s="103" t="s">
        <v>21431</v>
      </c>
      <c r="H3134" s="104" t="s">
        <v>12316</v>
      </c>
      <c r="I3134" s="103" t="s">
        <v>27</v>
      </c>
      <c r="J3134" s="103" t="s">
        <v>27</v>
      </c>
      <c r="K3134" s="103" t="s">
        <v>30</v>
      </c>
      <c r="L3134" s="103" t="s">
        <v>30</v>
      </c>
      <c r="M3134" s="103" t="s">
        <v>30</v>
      </c>
      <c r="N3134" s="103" t="s">
        <v>30</v>
      </c>
      <c r="O3134" s="103" t="s">
        <v>30</v>
      </c>
      <c r="P3134" s="103" t="s">
        <v>8322</v>
      </c>
      <c r="Q3134" s="103" t="s">
        <v>12318</v>
      </c>
      <c r="R3134" s="105">
        <v>18707781828</v>
      </c>
      <c r="S3134" s="103" t="s">
        <v>8322</v>
      </c>
      <c r="T3134" s="103" t="s">
        <v>20240</v>
      </c>
      <c r="U3134" s="106" t="s">
        <v>20806</v>
      </c>
      <c r="V3134" s="105" t="s">
        <v>21926</v>
      </c>
      <c r="W3134" s="107" t="s">
        <v>426</v>
      </c>
      <c r="X3134" t="s">
        <v>23268</v>
      </c>
      <c r="AA3134">
        <f ca="1" t="shared" si="97"/>
        <v>16</v>
      </c>
    </row>
    <row r="3135" spans="1:27">
      <c r="A3135" s="101">
        <v>33</v>
      </c>
      <c r="B3135" s="89" t="str">
        <f t="shared" si="96"/>
        <v>451229200508170014</v>
      </c>
      <c r="C3135" s="89" t="s">
        <v>426</v>
      </c>
      <c r="D3135" s="102" t="s">
        <v>12320</v>
      </c>
      <c r="E3135" s="102" t="s">
        <v>24</v>
      </c>
      <c r="F3135" s="103" t="s">
        <v>20131</v>
      </c>
      <c r="G3135" s="103" t="s">
        <v>20921</v>
      </c>
      <c r="H3135" s="104" t="s">
        <v>12319</v>
      </c>
      <c r="I3135" s="103" t="s">
        <v>30</v>
      </c>
      <c r="J3135" s="103" t="s">
        <v>30</v>
      </c>
      <c r="K3135" s="103" t="s">
        <v>30</v>
      </c>
      <c r="L3135" s="103" t="s">
        <v>30</v>
      </c>
      <c r="M3135" s="103" t="s">
        <v>30</v>
      </c>
      <c r="N3135" s="103" t="s">
        <v>30</v>
      </c>
      <c r="O3135" s="103" t="s">
        <v>27</v>
      </c>
      <c r="P3135" s="103" t="s">
        <v>8322</v>
      </c>
      <c r="Q3135" s="103" t="s">
        <v>12321</v>
      </c>
      <c r="R3135" s="105">
        <v>15878678305</v>
      </c>
      <c r="S3135" s="103" t="s">
        <v>8322</v>
      </c>
      <c r="T3135" s="103" t="s">
        <v>63</v>
      </c>
      <c r="U3135" s="106" t="s">
        <v>20762</v>
      </c>
      <c r="V3135" s="105">
        <v>0</v>
      </c>
      <c r="W3135" s="107" t="s">
        <v>426</v>
      </c>
      <c r="X3135" t="s">
        <v>23269</v>
      </c>
      <c r="AA3135">
        <f ca="1" t="shared" si="97"/>
        <v>15</v>
      </c>
    </row>
    <row r="3136" spans="1:27">
      <c r="A3136" s="101">
        <v>34</v>
      </c>
      <c r="B3136" s="89" t="str">
        <f t="shared" si="96"/>
        <v>451229200406295422</v>
      </c>
      <c r="C3136" s="89" t="s">
        <v>426</v>
      </c>
      <c r="D3136" s="102" t="s">
        <v>12323</v>
      </c>
      <c r="E3136" s="102" t="s">
        <v>143</v>
      </c>
      <c r="F3136" s="103" t="s">
        <v>20131</v>
      </c>
      <c r="G3136" s="103" t="s">
        <v>21826</v>
      </c>
      <c r="H3136" s="104" t="s">
        <v>12322</v>
      </c>
      <c r="I3136" s="103" t="s">
        <v>30</v>
      </c>
      <c r="J3136" s="103" t="s">
        <v>30</v>
      </c>
      <c r="K3136" s="103" t="s">
        <v>30</v>
      </c>
      <c r="L3136" s="103" t="s">
        <v>30</v>
      </c>
      <c r="M3136" s="103" t="s">
        <v>30</v>
      </c>
      <c r="N3136" s="103" t="s">
        <v>30</v>
      </c>
      <c r="O3136" s="103" t="s">
        <v>27</v>
      </c>
      <c r="P3136" s="103" t="s">
        <v>8322</v>
      </c>
      <c r="Q3136" s="103" t="s">
        <v>12325</v>
      </c>
      <c r="R3136" s="105">
        <v>19127016419</v>
      </c>
      <c r="S3136" s="103" t="s">
        <v>8322</v>
      </c>
      <c r="T3136" s="103" t="s">
        <v>93</v>
      </c>
      <c r="U3136" s="106" t="s">
        <v>20471</v>
      </c>
      <c r="V3136" s="105" t="s">
        <v>23270</v>
      </c>
      <c r="W3136" s="107" t="s">
        <v>426</v>
      </c>
      <c r="X3136" t="s">
        <v>23271</v>
      </c>
      <c r="AA3136">
        <f ca="1" t="shared" si="97"/>
        <v>17</v>
      </c>
    </row>
    <row r="3137" spans="1:27">
      <c r="A3137" s="101">
        <v>35</v>
      </c>
      <c r="B3137" s="89" t="str">
        <f t="shared" si="96"/>
        <v>451222200501070577</v>
      </c>
      <c r="C3137" s="89" t="s">
        <v>426</v>
      </c>
      <c r="D3137" s="102" t="s">
        <v>12327</v>
      </c>
      <c r="E3137" s="102" t="s">
        <v>24</v>
      </c>
      <c r="F3137" s="103" t="s">
        <v>20205</v>
      </c>
      <c r="G3137" s="103">
        <v>200501</v>
      </c>
      <c r="H3137" s="104" t="s">
        <v>12326</v>
      </c>
      <c r="I3137" s="103" t="s">
        <v>27</v>
      </c>
      <c r="J3137" s="103" t="s">
        <v>30</v>
      </c>
      <c r="K3137" s="103" t="s">
        <v>30</v>
      </c>
      <c r="L3137" s="103" t="s">
        <v>30</v>
      </c>
      <c r="M3137" s="103" t="s">
        <v>30</v>
      </c>
      <c r="N3137" s="103" t="s">
        <v>30</v>
      </c>
      <c r="O3137" s="103" t="s">
        <v>27</v>
      </c>
      <c r="P3137" s="103" t="s">
        <v>8322</v>
      </c>
      <c r="Q3137" s="103" t="s">
        <v>12329</v>
      </c>
      <c r="R3137" s="105">
        <v>15777883488</v>
      </c>
      <c r="S3137" s="103" t="s">
        <v>8322</v>
      </c>
      <c r="T3137" s="103" t="s">
        <v>140</v>
      </c>
      <c r="U3137" s="106" t="s">
        <v>23272</v>
      </c>
      <c r="V3137" s="105" t="s">
        <v>23273</v>
      </c>
      <c r="W3137" s="107" t="s">
        <v>426</v>
      </c>
      <c r="X3137" t="s">
        <v>23274</v>
      </c>
      <c r="AA3137">
        <f ca="1" t="shared" si="97"/>
        <v>16</v>
      </c>
    </row>
    <row r="3138" spans="1:27">
      <c r="A3138" s="101">
        <v>36</v>
      </c>
      <c r="B3138" s="89" t="str">
        <f t="shared" si="96"/>
        <v>451229200503245718</v>
      </c>
      <c r="C3138" s="89" t="s">
        <v>426</v>
      </c>
      <c r="D3138" s="102" t="s">
        <v>12331</v>
      </c>
      <c r="E3138" s="102" t="s">
        <v>24</v>
      </c>
      <c r="F3138" s="103" t="s">
        <v>20205</v>
      </c>
      <c r="G3138" s="103" t="s">
        <v>21473</v>
      </c>
      <c r="H3138" s="104" t="s">
        <v>12330</v>
      </c>
      <c r="I3138" s="103" t="s">
        <v>30</v>
      </c>
      <c r="J3138" s="103" t="s">
        <v>30</v>
      </c>
      <c r="K3138" s="103" t="s">
        <v>30</v>
      </c>
      <c r="L3138" s="103" t="s">
        <v>30</v>
      </c>
      <c r="M3138" s="103" t="s">
        <v>30</v>
      </c>
      <c r="N3138" s="103" t="s">
        <v>30</v>
      </c>
      <c r="O3138" s="103" t="s">
        <v>27</v>
      </c>
      <c r="P3138" s="103" t="s">
        <v>8322</v>
      </c>
      <c r="Q3138" s="103" t="s">
        <v>12333</v>
      </c>
      <c r="R3138" s="105" t="s">
        <v>18212</v>
      </c>
      <c r="S3138" s="103" t="s">
        <v>8322</v>
      </c>
      <c r="T3138" s="103" t="s">
        <v>63</v>
      </c>
      <c r="U3138" s="106" t="s">
        <v>22386</v>
      </c>
      <c r="V3138" s="105" t="s">
        <v>23275</v>
      </c>
      <c r="W3138" s="107" t="s">
        <v>426</v>
      </c>
      <c r="X3138" t="s">
        <v>23276</v>
      </c>
      <c r="AA3138">
        <f ca="1" t="shared" si="97"/>
        <v>16</v>
      </c>
    </row>
    <row r="3139" spans="1:27">
      <c r="A3139" s="101">
        <v>37</v>
      </c>
      <c r="B3139" s="89" t="str">
        <f t="shared" ref="B3139:B3202" si="98">H3139</f>
        <v>451229200403155731</v>
      </c>
      <c r="C3139" s="89" t="s">
        <v>426</v>
      </c>
      <c r="D3139" s="102" t="s">
        <v>1929</v>
      </c>
      <c r="E3139" s="102" t="s">
        <v>24</v>
      </c>
      <c r="F3139" s="103" t="s">
        <v>20131</v>
      </c>
      <c r="G3139" s="103" t="s">
        <v>20707</v>
      </c>
      <c r="H3139" s="104" t="s">
        <v>12335</v>
      </c>
      <c r="I3139" s="103" t="s">
        <v>30</v>
      </c>
      <c r="J3139" s="103" t="s">
        <v>30</v>
      </c>
      <c r="K3139" s="103" t="s">
        <v>30</v>
      </c>
      <c r="L3139" s="103" t="s">
        <v>30</v>
      </c>
      <c r="M3139" s="103" t="s">
        <v>30</v>
      </c>
      <c r="N3139" s="103" t="s">
        <v>30</v>
      </c>
      <c r="O3139" s="103" t="s">
        <v>27</v>
      </c>
      <c r="P3139" s="103" t="s">
        <v>8322</v>
      </c>
      <c r="Q3139" s="103" t="s">
        <v>12337</v>
      </c>
      <c r="R3139" s="105" t="s">
        <v>18214</v>
      </c>
      <c r="S3139" s="103" t="s">
        <v>8322</v>
      </c>
      <c r="T3139" s="103" t="s">
        <v>63</v>
      </c>
      <c r="U3139" s="106" t="s">
        <v>23277</v>
      </c>
      <c r="V3139" s="105" t="s">
        <v>23278</v>
      </c>
      <c r="W3139" s="107" t="s">
        <v>426</v>
      </c>
      <c r="X3139" t="s">
        <v>23279</v>
      </c>
      <c r="AA3139">
        <f ca="1" t="shared" si="97"/>
        <v>17</v>
      </c>
    </row>
    <row r="3140" spans="1:27">
      <c r="A3140" s="101">
        <v>38</v>
      </c>
      <c r="B3140" s="89" t="str">
        <f t="shared" si="98"/>
        <v>451229200501233617</v>
      </c>
      <c r="C3140" s="89" t="s">
        <v>426</v>
      </c>
      <c r="D3140" s="102" t="s">
        <v>12339</v>
      </c>
      <c r="E3140" s="102" t="s">
        <v>24</v>
      </c>
      <c r="F3140" s="103" t="s">
        <v>20131</v>
      </c>
      <c r="G3140" s="103" t="s">
        <v>22169</v>
      </c>
      <c r="H3140" s="104" t="s">
        <v>12338</v>
      </c>
      <c r="I3140" s="103" t="s">
        <v>30</v>
      </c>
      <c r="J3140" s="103" t="s">
        <v>27</v>
      </c>
      <c r="K3140" s="103" t="s">
        <v>30</v>
      </c>
      <c r="L3140" s="103" t="s">
        <v>30</v>
      </c>
      <c r="M3140" s="103" t="s">
        <v>30</v>
      </c>
      <c r="N3140" s="103" t="s">
        <v>30</v>
      </c>
      <c r="O3140" s="103" t="s">
        <v>27</v>
      </c>
      <c r="P3140" s="103" t="s">
        <v>8322</v>
      </c>
      <c r="Q3140" s="103" t="s">
        <v>12340</v>
      </c>
      <c r="R3140" s="105" t="s">
        <v>18216</v>
      </c>
      <c r="S3140" s="103" t="s">
        <v>8322</v>
      </c>
      <c r="T3140" s="103" t="s">
        <v>81</v>
      </c>
      <c r="U3140" s="106" t="s">
        <v>23280</v>
      </c>
      <c r="V3140" s="105" t="s">
        <v>23281</v>
      </c>
      <c r="W3140" s="107" t="s">
        <v>426</v>
      </c>
      <c r="X3140" t="s">
        <v>23282</v>
      </c>
      <c r="AA3140">
        <f ca="1" t="shared" ref="AA3140:AA3203" si="99">DATEDIF(TEXT(MID(H3140,7,8),"00-00-00"),TODAY(),"y")</f>
        <v>16</v>
      </c>
    </row>
    <row r="3141" spans="1:27">
      <c r="A3141" s="101">
        <v>39</v>
      </c>
      <c r="B3141" s="89" t="str">
        <f t="shared" si="98"/>
        <v>452731200506050916</v>
      </c>
      <c r="C3141" s="89" t="s">
        <v>426</v>
      </c>
      <c r="D3141" s="102" t="s">
        <v>12342</v>
      </c>
      <c r="E3141" s="102" t="s">
        <v>24</v>
      </c>
      <c r="F3141" s="103" t="s">
        <v>20131</v>
      </c>
      <c r="G3141" s="103" t="s">
        <v>21389</v>
      </c>
      <c r="H3141" s="104" t="s">
        <v>12341</v>
      </c>
      <c r="I3141" s="103" t="s">
        <v>30</v>
      </c>
      <c r="J3141" s="103" t="s">
        <v>30</v>
      </c>
      <c r="K3141" s="103" t="s">
        <v>30</v>
      </c>
      <c r="L3141" s="103" t="s">
        <v>30</v>
      </c>
      <c r="M3141" s="103" t="s">
        <v>30</v>
      </c>
      <c r="N3141" s="103" t="s">
        <v>30</v>
      </c>
      <c r="O3141" s="103" t="s">
        <v>27</v>
      </c>
      <c r="P3141" s="103" t="s">
        <v>8322</v>
      </c>
      <c r="Q3141" s="103" t="s">
        <v>12344</v>
      </c>
      <c r="R3141" s="105">
        <v>18077825869</v>
      </c>
      <c r="S3141" s="103" t="s">
        <v>8322</v>
      </c>
      <c r="T3141" s="103" t="s">
        <v>69</v>
      </c>
      <c r="U3141" s="106" t="s">
        <v>23283</v>
      </c>
      <c r="V3141" s="105" t="s">
        <v>23284</v>
      </c>
      <c r="W3141" s="107" t="s">
        <v>426</v>
      </c>
      <c r="X3141" t="s">
        <v>23285</v>
      </c>
      <c r="AA3141">
        <f ca="1" t="shared" si="99"/>
        <v>16</v>
      </c>
    </row>
    <row r="3142" spans="1:27">
      <c r="A3142" s="101">
        <v>40</v>
      </c>
      <c r="B3142" s="89" t="str">
        <f t="shared" si="98"/>
        <v>452731200412090319</v>
      </c>
      <c r="C3142" s="89" t="s">
        <v>426</v>
      </c>
      <c r="D3142" s="102" t="s">
        <v>12346</v>
      </c>
      <c r="E3142" s="102" t="s">
        <v>24</v>
      </c>
      <c r="F3142" s="103" t="s">
        <v>20131</v>
      </c>
      <c r="G3142" s="103" t="s">
        <v>20996</v>
      </c>
      <c r="H3142" s="104" t="s">
        <v>12345</v>
      </c>
      <c r="I3142" s="103" t="s">
        <v>30</v>
      </c>
      <c r="J3142" s="103" t="s">
        <v>30</v>
      </c>
      <c r="K3142" s="103" t="s">
        <v>30</v>
      </c>
      <c r="L3142" s="103" t="s">
        <v>30</v>
      </c>
      <c r="M3142" s="103" t="s">
        <v>30</v>
      </c>
      <c r="N3142" s="103" t="s">
        <v>30</v>
      </c>
      <c r="O3142" s="103" t="s">
        <v>27</v>
      </c>
      <c r="P3142" s="103" t="s">
        <v>8322</v>
      </c>
      <c r="Q3142" s="103" t="s">
        <v>12348</v>
      </c>
      <c r="R3142" s="105" t="s">
        <v>18218</v>
      </c>
      <c r="S3142" s="103" t="s">
        <v>8322</v>
      </c>
      <c r="T3142" s="103" t="s">
        <v>151</v>
      </c>
      <c r="U3142" s="106" t="s">
        <v>23145</v>
      </c>
      <c r="V3142" s="105" t="s">
        <v>23286</v>
      </c>
      <c r="W3142" s="107" t="s">
        <v>426</v>
      </c>
      <c r="X3142" t="s">
        <v>23287</v>
      </c>
      <c r="AA3142">
        <f ca="1" t="shared" si="99"/>
        <v>16</v>
      </c>
    </row>
    <row r="3143" spans="1:27">
      <c r="A3143" s="101">
        <v>41</v>
      </c>
      <c r="B3143" s="89" t="str">
        <f t="shared" si="98"/>
        <v>452731200409304216</v>
      </c>
      <c r="C3143" s="89" t="s">
        <v>426</v>
      </c>
      <c r="D3143" s="102" t="s">
        <v>12350</v>
      </c>
      <c r="E3143" s="102" t="s">
        <v>24</v>
      </c>
      <c r="F3143" s="103" t="s">
        <v>20131</v>
      </c>
      <c r="G3143" s="103" t="s">
        <v>20351</v>
      </c>
      <c r="H3143" s="104" t="s">
        <v>12349</v>
      </c>
      <c r="I3143" s="103" t="s">
        <v>30</v>
      </c>
      <c r="J3143" s="103" t="s">
        <v>30</v>
      </c>
      <c r="K3143" s="103" t="s">
        <v>30</v>
      </c>
      <c r="L3143" s="103" t="s">
        <v>30</v>
      </c>
      <c r="M3143" s="103" t="s">
        <v>30</v>
      </c>
      <c r="N3143" s="103" t="s">
        <v>27</v>
      </c>
      <c r="O3143" s="103" t="s">
        <v>27</v>
      </c>
      <c r="P3143" s="103" t="s">
        <v>8322</v>
      </c>
      <c r="Q3143" s="103" t="s">
        <v>12352</v>
      </c>
      <c r="R3143" s="105" t="s">
        <v>23288</v>
      </c>
      <c r="S3143" s="103" t="s">
        <v>8322</v>
      </c>
      <c r="T3143" s="103" t="s">
        <v>121</v>
      </c>
      <c r="U3143" s="106" t="s">
        <v>23096</v>
      </c>
      <c r="V3143" s="105" t="s">
        <v>23289</v>
      </c>
      <c r="W3143" s="107" t="s">
        <v>426</v>
      </c>
      <c r="X3143" t="s">
        <v>23290</v>
      </c>
      <c r="AA3143">
        <f ca="1" t="shared" si="99"/>
        <v>16</v>
      </c>
    </row>
    <row r="3144" spans="1:27">
      <c r="A3144" s="101">
        <v>42</v>
      </c>
      <c r="B3144" s="89" t="str">
        <f t="shared" si="98"/>
        <v>45273120050401361x</v>
      </c>
      <c r="C3144" s="89" t="s">
        <v>426</v>
      </c>
      <c r="D3144" s="102" t="s">
        <v>12354</v>
      </c>
      <c r="E3144" s="102" t="s">
        <v>24</v>
      </c>
      <c r="F3144" s="103" t="s">
        <v>20131</v>
      </c>
      <c r="G3144" s="103" t="s">
        <v>20543</v>
      </c>
      <c r="H3144" s="104" t="s">
        <v>12353</v>
      </c>
      <c r="I3144" s="103" t="s">
        <v>30</v>
      </c>
      <c r="J3144" s="103" t="s">
        <v>30</v>
      </c>
      <c r="K3144" s="103" t="s">
        <v>30</v>
      </c>
      <c r="L3144" s="103" t="s">
        <v>30</v>
      </c>
      <c r="M3144" s="103" t="s">
        <v>30</v>
      </c>
      <c r="N3144" s="103" t="s">
        <v>30</v>
      </c>
      <c r="O3144" s="103" t="s">
        <v>27</v>
      </c>
      <c r="P3144" s="103" t="s">
        <v>8322</v>
      </c>
      <c r="Q3144" s="103" t="s">
        <v>12355</v>
      </c>
      <c r="R3144" s="105">
        <v>15878686398</v>
      </c>
      <c r="S3144" s="103" t="s">
        <v>8322</v>
      </c>
      <c r="T3144" s="103" t="s">
        <v>81</v>
      </c>
      <c r="U3144" s="106" t="s">
        <v>23259</v>
      </c>
      <c r="V3144" s="105" t="s">
        <v>20886</v>
      </c>
      <c r="W3144" s="107" t="s">
        <v>426</v>
      </c>
      <c r="X3144" t="s">
        <v>23291</v>
      </c>
      <c r="AA3144">
        <f ca="1" t="shared" si="99"/>
        <v>16</v>
      </c>
    </row>
    <row r="3145" spans="1:27">
      <c r="A3145" s="101">
        <v>43</v>
      </c>
      <c r="B3145" s="89" t="str">
        <f t="shared" si="98"/>
        <v>451229200512145452</v>
      </c>
      <c r="C3145" s="89" t="s">
        <v>426</v>
      </c>
      <c r="D3145" s="102" t="s">
        <v>12357</v>
      </c>
      <c r="E3145" s="102" t="s">
        <v>24</v>
      </c>
      <c r="F3145" s="103" t="s">
        <v>20131</v>
      </c>
      <c r="G3145" s="103" t="s">
        <v>21519</v>
      </c>
      <c r="H3145" s="104" t="s">
        <v>12356</v>
      </c>
      <c r="I3145" s="103" t="s">
        <v>30</v>
      </c>
      <c r="J3145" s="103" t="s">
        <v>30</v>
      </c>
      <c r="K3145" s="103" t="s">
        <v>30</v>
      </c>
      <c r="L3145" s="103" t="s">
        <v>30</v>
      </c>
      <c r="M3145" s="103" t="s">
        <v>30</v>
      </c>
      <c r="N3145" s="103" t="s">
        <v>30</v>
      </c>
      <c r="O3145" s="103" t="s">
        <v>27</v>
      </c>
      <c r="P3145" s="103" t="s">
        <v>8322</v>
      </c>
      <c r="Q3145" s="103" t="s">
        <v>12359</v>
      </c>
      <c r="R3145" s="105" t="s">
        <v>18221</v>
      </c>
      <c r="S3145" s="103" t="s">
        <v>8322</v>
      </c>
      <c r="T3145" s="103" t="s">
        <v>93</v>
      </c>
      <c r="U3145" s="106" t="s">
        <v>20471</v>
      </c>
      <c r="V3145" s="105" t="s">
        <v>23292</v>
      </c>
      <c r="W3145" s="107" t="s">
        <v>426</v>
      </c>
      <c r="X3145" t="s">
        <v>23293</v>
      </c>
      <c r="AA3145">
        <f ca="1" t="shared" si="99"/>
        <v>15</v>
      </c>
    </row>
    <row r="3146" spans="1:27">
      <c r="A3146" s="101">
        <v>44</v>
      </c>
      <c r="B3146" s="89" t="str">
        <f t="shared" si="98"/>
        <v>452731200502154814</v>
      </c>
      <c r="C3146" s="89" t="s">
        <v>426</v>
      </c>
      <c r="D3146" s="102" t="s">
        <v>12361</v>
      </c>
      <c r="E3146" s="102" t="s">
        <v>24</v>
      </c>
      <c r="F3146" s="103" t="s">
        <v>20131</v>
      </c>
      <c r="G3146" s="103" t="s">
        <v>21431</v>
      </c>
      <c r="H3146" s="104" t="s">
        <v>12360</v>
      </c>
      <c r="I3146" s="103" t="s">
        <v>30</v>
      </c>
      <c r="J3146" s="103" t="s">
        <v>30</v>
      </c>
      <c r="K3146" s="103" t="s">
        <v>30</v>
      </c>
      <c r="L3146" s="103" t="s">
        <v>30</v>
      </c>
      <c r="M3146" s="103" t="s">
        <v>30</v>
      </c>
      <c r="N3146" s="103" t="s">
        <v>30</v>
      </c>
      <c r="O3146" s="103" t="s">
        <v>27</v>
      </c>
      <c r="P3146" s="103" t="s">
        <v>8322</v>
      </c>
      <c r="Q3146" s="103" t="s">
        <v>12363</v>
      </c>
      <c r="R3146" s="105" t="s">
        <v>18223</v>
      </c>
      <c r="S3146" s="103" t="s">
        <v>8322</v>
      </c>
      <c r="T3146" s="103" t="s">
        <v>63</v>
      </c>
      <c r="U3146" s="106" t="s">
        <v>20498</v>
      </c>
      <c r="V3146" s="105" t="s">
        <v>23294</v>
      </c>
      <c r="W3146" s="107" t="s">
        <v>426</v>
      </c>
      <c r="X3146" t="s">
        <v>23295</v>
      </c>
      <c r="AA3146">
        <f ca="1" t="shared" si="99"/>
        <v>16</v>
      </c>
    </row>
    <row r="3147" spans="1:27">
      <c r="A3147" s="101">
        <v>45</v>
      </c>
      <c r="B3147" s="89" t="str">
        <f t="shared" si="98"/>
        <v>451229200402123615</v>
      </c>
      <c r="C3147" s="89" t="s">
        <v>426</v>
      </c>
      <c r="D3147" s="102" t="s">
        <v>12365</v>
      </c>
      <c r="E3147" s="102" t="s">
        <v>24</v>
      </c>
      <c r="F3147" s="103" t="s">
        <v>20178</v>
      </c>
      <c r="G3147" s="103" t="s">
        <v>20742</v>
      </c>
      <c r="H3147" s="104" t="s">
        <v>12364</v>
      </c>
      <c r="I3147" s="103" t="s">
        <v>30</v>
      </c>
      <c r="J3147" s="103" t="s">
        <v>30</v>
      </c>
      <c r="K3147" s="103" t="s">
        <v>30</v>
      </c>
      <c r="L3147" s="103" t="s">
        <v>30</v>
      </c>
      <c r="M3147" s="103" t="s">
        <v>30</v>
      </c>
      <c r="N3147" s="103" t="s">
        <v>30</v>
      </c>
      <c r="O3147" s="103" t="s">
        <v>27</v>
      </c>
      <c r="P3147" s="103" t="s">
        <v>8322</v>
      </c>
      <c r="Q3147" s="103" t="s">
        <v>12367</v>
      </c>
      <c r="R3147" s="105">
        <v>15978180846</v>
      </c>
      <c r="S3147" s="103" t="s">
        <v>8322</v>
      </c>
      <c r="T3147" s="103" t="s">
        <v>81</v>
      </c>
      <c r="U3147" s="106" t="s">
        <v>20487</v>
      </c>
      <c r="V3147" s="105" t="s">
        <v>23296</v>
      </c>
      <c r="W3147" s="107" t="s">
        <v>426</v>
      </c>
      <c r="X3147" t="s">
        <v>23297</v>
      </c>
      <c r="AA3147">
        <f ca="1" t="shared" si="99"/>
        <v>17</v>
      </c>
    </row>
    <row r="3148" spans="1:27">
      <c r="A3148" s="101">
        <v>46</v>
      </c>
      <c r="B3148" s="89" t="str">
        <f t="shared" si="98"/>
        <v>451229200412301817</v>
      </c>
      <c r="C3148" s="89" t="s">
        <v>426</v>
      </c>
      <c r="D3148" s="102" t="s">
        <v>1484</v>
      </c>
      <c r="E3148" s="102" t="s">
        <v>24</v>
      </c>
      <c r="F3148" s="103" t="s">
        <v>20178</v>
      </c>
      <c r="G3148" s="103" t="s">
        <v>20996</v>
      </c>
      <c r="H3148" s="104" t="s">
        <v>12369</v>
      </c>
      <c r="I3148" s="103" t="s">
        <v>27</v>
      </c>
      <c r="J3148" s="103" t="s">
        <v>27</v>
      </c>
      <c r="K3148" s="103" t="s">
        <v>30</v>
      </c>
      <c r="L3148" s="103" t="s">
        <v>30</v>
      </c>
      <c r="M3148" s="103" t="s">
        <v>30</v>
      </c>
      <c r="N3148" s="103" t="s">
        <v>30</v>
      </c>
      <c r="O3148" s="103" t="s">
        <v>27</v>
      </c>
      <c r="P3148" s="103" t="s">
        <v>8322</v>
      </c>
      <c r="Q3148" s="103" t="s">
        <v>12371</v>
      </c>
      <c r="R3148" s="105" t="s">
        <v>18225</v>
      </c>
      <c r="S3148" s="103" t="s">
        <v>8322</v>
      </c>
      <c r="T3148" s="103" t="s">
        <v>115</v>
      </c>
      <c r="U3148" s="106" t="s">
        <v>23298</v>
      </c>
      <c r="V3148" s="105" t="s">
        <v>23299</v>
      </c>
      <c r="W3148" s="107" t="s">
        <v>426</v>
      </c>
      <c r="X3148" t="s">
        <v>23300</v>
      </c>
      <c r="AA3148">
        <f ca="1" t="shared" si="99"/>
        <v>16</v>
      </c>
    </row>
    <row r="3149" spans="1:27">
      <c r="A3149" s="101">
        <v>47</v>
      </c>
      <c r="B3149" s="89" t="str">
        <f t="shared" si="98"/>
        <v>451229200212262112</v>
      </c>
      <c r="C3149" s="89" t="s">
        <v>426</v>
      </c>
      <c r="D3149" s="102" t="s">
        <v>12373</v>
      </c>
      <c r="E3149" s="102" t="s">
        <v>24</v>
      </c>
      <c r="F3149" s="103" t="s">
        <v>20178</v>
      </c>
      <c r="G3149" s="103" t="s">
        <v>20136</v>
      </c>
      <c r="H3149" s="104" t="s">
        <v>12372</v>
      </c>
      <c r="I3149" s="103" t="s">
        <v>27</v>
      </c>
      <c r="J3149" s="103" t="s">
        <v>30</v>
      </c>
      <c r="K3149" s="103" t="s">
        <v>30</v>
      </c>
      <c r="L3149" s="103" t="s">
        <v>30</v>
      </c>
      <c r="M3149" s="103" t="s">
        <v>30</v>
      </c>
      <c r="N3149" s="103" t="s">
        <v>30</v>
      </c>
      <c r="O3149" s="103" t="s">
        <v>27</v>
      </c>
      <c r="P3149" s="103" t="s">
        <v>8322</v>
      </c>
      <c r="Q3149" s="103" t="s">
        <v>8227</v>
      </c>
      <c r="R3149" s="105">
        <v>19977828469</v>
      </c>
      <c r="S3149" s="103" t="s">
        <v>8322</v>
      </c>
      <c r="T3149" s="103" t="s">
        <v>20240</v>
      </c>
      <c r="U3149" s="106" t="s">
        <v>23301</v>
      </c>
      <c r="V3149" s="105" t="s">
        <v>23302</v>
      </c>
      <c r="W3149" s="107" t="s">
        <v>426</v>
      </c>
      <c r="X3149" t="s">
        <v>19419</v>
      </c>
      <c r="AA3149">
        <f ca="1" t="shared" si="99"/>
        <v>18</v>
      </c>
    </row>
    <row r="3150" spans="1:27">
      <c r="A3150" s="101">
        <v>48</v>
      </c>
      <c r="B3150" s="89" t="str">
        <f t="shared" si="98"/>
        <v>451229200304122715</v>
      </c>
      <c r="C3150" s="89" t="s">
        <v>426</v>
      </c>
      <c r="D3150" s="102" t="s">
        <v>12077</v>
      </c>
      <c r="E3150" s="102" t="s">
        <v>24</v>
      </c>
      <c r="F3150" s="103" t="s">
        <v>20178</v>
      </c>
      <c r="G3150" s="103" t="s">
        <v>20154</v>
      </c>
      <c r="H3150" s="104" t="s">
        <v>12375</v>
      </c>
      <c r="I3150" s="103" t="s">
        <v>27</v>
      </c>
      <c r="J3150" s="103" t="s">
        <v>30</v>
      </c>
      <c r="K3150" s="103" t="s">
        <v>30</v>
      </c>
      <c r="L3150" s="103" t="s">
        <v>30</v>
      </c>
      <c r="M3150" s="103" t="s">
        <v>30</v>
      </c>
      <c r="N3150" s="103" t="s">
        <v>30</v>
      </c>
      <c r="O3150" s="103" t="s">
        <v>27</v>
      </c>
      <c r="P3150" s="103" t="s">
        <v>8322</v>
      </c>
      <c r="Q3150" s="103" t="s">
        <v>12377</v>
      </c>
      <c r="R3150" s="105">
        <v>17758678485</v>
      </c>
      <c r="S3150" s="103" t="s">
        <v>8322</v>
      </c>
      <c r="T3150" s="103" t="s">
        <v>146</v>
      </c>
      <c r="U3150" s="106" t="s">
        <v>22876</v>
      </c>
      <c r="V3150" s="105" t="s">
        <v>23303</v>
      </c>
      <c r="W3150" s="107" t="s">
        <v>426</v>
      </c>
      <c r="X3150" t="s">
        <v>19420</v>
      </c>
      <c r="AA3150">
        <f ca="1" t="shared" si="99"/>
        <v>18</v>
      </c>
    </row>
    <row r="3151" spans="1:27">
      <c r="A3151" s="101">
        <v>49</v>
      </c>
      <c r="B3151" s="89" t="str">
        <f t="shared" si="98"/>
        <v>452731200410050313</v>
      </c>
      <c r="C3151" s="89" t="s">
        <v>426</v>
      </c>
      <c r="D3151" s="102" t="s">
        <v>12379</v>
      </c>
      <c r="E3151" s="102" t="s">
        <v>24</v>
      </c>
      <c r="F3151" s="103" t="s">
        <v>20131</v>
      </c>
      <c r="G3151" s="103" t="s">
        <v>20412</v>
      </c>
      <c r="H3151" s="104" t="s">
        <v>12378</v>
      </c>
      <c r="I3151" s="103" t="s">
        <v>30</v>
      </c>
      <c r="J3151" s="103" t="s">
        <v>30</v>
      </c>
      <c r="K3151" s="103" t="s">
        <v>30</v>
      </c>
      <c r="L3151" s="103" t="s">
        <v>30</v>
      </c>
      <c r="M3151" s="103" t="s">
        <v>30</v>
      </c>
      <c r="N3151" s="103" t="s">
        <v>30</v>
      </c>
      <c r="O3151" s="103" t="s">
        <v>27</v>
      </c>
      <c r="P3151" s="103" t="s">
        <v>8322</v>
      </c>
      <c r="Q3151" s="103" t="s">
        <v>12381</v>
      </c>
      <c r="R3151" s="105" t="s">
        <v>18226</v>
      </c>
      <c r="S3151" s="103" t="s">
        <v>8322</v>
      </c>
      <c r="T3151" s="103" t="s">
        <v>151</v>
      </c>
      <c r="U3151" s="106" t="s">
        <v>23304</v>
      </c>
      <c r="V3151" s="105" t="s">
        <v>23305</v>
      </c>
      <c r="W3151" s="107" t="s">
        <v>426</v>
      </c>
      <c r="X3151" t="s">
        <v>23306</v>
      </c>
      <c r="AA3151">
        <f ca="1" t="shared" si="99"/>
        <v>16</v>
      </c>
    </row>
    <row r="3152" spans="1:27">
      <c r="A3152" s="101">
        <v>50</v>
      </c>
      <c r="B3152" s="89" t="str">
        <f t="shared" si="98"/>
        <v>452731200504234818</v>
      </c>
      <c r="C3152" s="89" t="s">
        <v>426</v>
      </c>
      <c r="D3152" s="102" t="s">
        <v>12384</v>
      </c>
      <c r="E3152" s="102" t="s">
        <v>24</v>
      </c>
      <c r="F3152" s="103" t="s">
        <v>20131</v>
      </c>
      <c r="G3152" s="103" t="s">
        <v>20543</v>
      </c>
      <c r="H3152" s="104" t="s">
        <v>12383</v>
      </c>
      <c r="I3152" s="103" t="s">
        <v>30</v>
      </c>
      <c r="J3152" s="103" t="s">
        <v>30</v>
      </c>
      <c r="K3152" s="103" t="s">
        <v>30</v>
      </c>
      <c r="L3152" s="103" t="s">
        <v>30</v>
      </c>
      <c r="M3152" s="103" t="s">
        <v>30</v>
      </c>
      <c r="N3152" s="103" t="s">
        <v>30</v>
      </c>
      <c r="O3152" s="103" t="s">
        <v>27</v>
      </c>
      <c r="P3152" s="103" t="s">
        <v>8322</v>
      </c>
      <c r="Q3152" s="103" t="s">
        <v>12385</v>
      </c>
      <c r="R3152" s="105" t="s">
        <v>18228</v>
      </c>
      <c r="S3152" s="103" t="s">
        <v>8322</v>
      </c>
      <c r="T3152" s="103" t="s">
        <v>63</v>
      </c>
      <c r="U3152" s="106" t="s">
        <v>23307</v>
      </c>
      <c r="V3152" s="105" t="s">
        <v>21991</v>
      </c>
      <c r="W3152" s="107" t="s">
        <v>426</v>
      </c>
      <c r="X3152" t="s">
        <v>23308</v>
      </c>
      <c r="AA3152">
        <f ca="1" t="shared" si="99"/>
        <v>16</v>
      </c>
    </row>
    <row r="3153" spans="1:27">
      <c r="A3153" s="101">
        <v>51</v>
      </c>
      <c r="B3153" s="89" t="str">
        <f t="shared" si="98"/>
        <v>452731200412024813</v>
      </c>
      <c r="C3153" s="89" t="s">
        <v>426</v>
      </c>
      <c r="D3153" s="102" t="s">
        <v>12387</v>
      </c>
      <c r="E3153" s="102" t="s">
        <v>24</v>
      </c>
      <c r="F3153" s="103" t="s">
        <v>20131</v>
      </c>
      <c r="G3153" s="103" t="s">
        <v>20996</v>
      </c>
      <c r="H3153" s="104" t="s">
        <v>12386</v>
      </c>
      <c r="I3153" s="103" t="s">
        <v>30</v>
      </c>
      <c r="J3153" s="103" t="s">
        <v>30</v>
      </c>
      <c r="K3153" s="103" t="s">
        <v>30</v>
      </c>
      <c r="L3153" s="103" t="s">
        <v>30</v>
      </c>
      <c r="M3153" s="103" t="s">
        <v>30</v>
      </c>
      <c r="N3153" s="103" t="s">
        <v>30</v>
      </c>
      <c r="O3153" s="103" t="s">
        <v>27</v>
      </c>
      <c r="P3153" s="103" t="s">
        <v>8322</v>
      </c>
      <c r="Q3153" s="103" t="s">
        <v>12389</v>
      </c>
      <c r="R3153" s="105" t="s">
        <v>18230</v>
      </c>
      <c r="S3153" s="103" t="s">
        <v>8322</v>
      </c>
      <c r="T3153" s="103" t="s">
        <v>63</v>
      </c>
      <c r="U3153" s="106" t="s">
        <v>22317</v>
      </c>
      <c r="V3153" s="105" t="s">
        <v>23309</v>
      </c>
      <c r="W3153" s="107" t="s">
        <v>426</v>
      </c>
      <c r="X3153" t="s">
        <v>23310</v>
      </c>
      <c r="AA3153">
        <f ca="1" t="shared" si="99"/>
        <v>16</v>
      </c>
    </row>
    <row r="3154" spans="1:27">
      <c r="A3154" s="101">
        <v>52</v>
      </c>
      <c r="B3154" s="89" t="str">
        <f t="shared" si="98"/>
        <v>451227200402051567</v>
      </c>
      <c r="C3154" s="89" t="s">
        <v>426</v>
      </c>
      <c r="D3154" s="102" t="s">
        <v>12393</v>
      </c>
      <c r="E3154" s="102" t="s">
        <v>143</v>
      </c>
      <c r="F3154" s="103" t="s">
        <v>20131</v>
      </c>
      <c r="G3154" s="103" t="s">
        <v>20742</v>
      </c>
      <c r="H3154" s="104" t="s">
        <v>12392</v>
      </c>
      <c r="I3154" s="103" t="s">
        <v>27</v>
      </c>
      <c r="J3154" s="103" t="s">
        <v>27</v>
      </c>
      <c r="K3154" s="103" t="s">
        <v>30</v>
      </c>
      <c r="L3154" s="103" t="s">
        <v>30</v>
      </c>
      <c r="M3154" s="103" t="s">
        <v>30</v>
      </c>
      <c r="N3154" s="103" t="s">
        <v>30</v>
      </c>
      <c r="O3154" s="103" t="s">
        <v>27</v>
      </c>
      <c r="P3154" s="103" t="s">
        <v>22898</v>
      </c>
      <c r="Q3154" s="103" t="s">
        <v>12394</v>
      </c>
      <c r="R3154" s="105" t="s">
        <v>18232</v>
      </c>
      <c r="S3154" s="103" t="s">
        <v>22898</v>
      </c>
      <c r="T3154" s="103" t="s">
        <v>22899</v>
      </c>
      <c r="U3154" s="106" t="s">
        <v>22900</v>
      </c>
      <c r="V3154" s="105" t="s">
        <v>23311</v>
      </c>
      <c r="W3154" s="107" t="s">
        <v>426</v>
      </c>
      <c r="X3154" t="s">
        <v>23312</v>
      </c>
      <c r="AA3154">
        <f ca="1" t="shared" si="99"/>
        <v>17</v>
      </c>
    </row>
    <row r="3155" spans="1:27">
      <c r="A3155" s="101">
        <v>53</v>
      </c>
      <c r="B3155" s="89" t="str">
        <f t="shared" si="98"/>
        <v>452731200503282113</v>
      </c>
      <c r="C3155" s="89" t="s">
        <v>426</v>
      </c>
      <c r="D3155" s="102" t="s">
        <v>12396</v>
      </c>
      <c r="E3155" s="102" t="s">
        <v>24</v>
      </c>
      <c r="F3155" s="103" t="s">
        <v>20205</v>
      </c>
      <c r="G3155" s="103" t="s">
        <v>21473</v>
      </c>
      <c r="H3155" s="104" t="s">
        <v>12395</v>
      </c>
      <c r="I3155" s="103" t="s">
        <v>27</v>
      </c>
      <c r="J3155" s="103" t="s">
        <v>30</v>
      </c>
      <c r="K3155" s="103" t="s">
        <v>30</v>
      </c>
      <c r="L3155" s="103" t="s">
        <v>30</v>
      </c>
      <c r="M3155" s="103" t="s">
        <v>30</v>
      </c>
      <c r="N3155" s="103" t="s">
        <v>30</v>
      </c>
      <c r="O3155" s="103" t="s">
        <v>27</v>
      </c>
      <c r="P3155" s="103" t="s">
        <v>8322</v>
      </c>
      <c r="Q3155" s="103" t="s">
        <v>12398</v>
      </c>
      <c r="R3155" s="105">
        <v>18178894068</v>
      </c>
      <c r="S3155" s="103" t="s">
        <v>8322</v>
      </c>
      <c r="T3155" s="103" t="s">
        <v>134</v>
      </c>
      <c r="U3155" s="106" t="s">
        <v>22310</v>
      </c>
      <c r="V3155" s="105" t="s">
        <v>23313</v>
      </c>
      <c r="W3155" s="107" t="s">
        <v>426</v>
      </c>
      <c r="X3155" t="s">
        <v>23314</v>
      </c>
      <c r="AA3155">
        <f ca="1" t="shared" si="99"/>
        <v>16</v>
      </c>
    </row>
    <row r="3156" spans="1:27">
      <c r="A3156" s="101">
        <v>54</v>
      </c>
      <c r="B3156" s="89" t="str">
        <f t="shared" si="98"/>
        <v>451229200409151811</v>
      </c>
      <c r="C3156" s="89" t="s">
        <v>426</v>
      </c>
      <c r="D3156" s="102" t="s">
        <v>12401</v>
      </c>
      <c r="E3156" s="102" t="s">
        <v>24</v>
      </c>
      <c r="F3156" s="103" t="s">
        <v>20178</v>
      </c>
      <c r="G3156" s="103" t="s">
        <v>20351</v>
      </c>
      <c r="H3156" s="104" t="s">
        <v>12400</v>
      </c>
      <c r="I3156" s="103" t="s">
        <v>30</v>
      </c>
      <c r="J3156" s="103" t="s">
        <v>30</v>
      </c>
      <c r="K3156" s="103" t="s">
        <v>30</v>
      </c>
      <c r="L3156" s="103" t="s">
        <v>30</v>
      </c>
      <c r="M3156" s="103" t="s">
        <v>30</v>
      </c>
      <c r="N3156" s="103" t="s">
        <v>30</v>
      </c>
      <c r="O3156" s="103" t="s">
        <v>27</v>
      </c>
      <c r="P3156" s="103" t="s">
        <v>8322</v>
      </c>
      <c r="Q3156" s="103" t="s">
        <v>12402</v>
      </c>
      <c r="R3156" s="105" t="s">
        <v>18233</v>
      </c>
      <c r="S3156" s="103" t="s">
        <v>8322</v>
      </c>
      <c r="T3156" s="103" t="s">
        <v>115</v>
      </c>
      <c r="U3156" s="106" t="s">
        <v>20402</v>
      </c>
      <c r="V3156" s="105" t="s">
        <v>23156</v>
      </c>
      <c r="W3156" s="107" t="s">
        <v>426</v>
      </c>
      <c r="X3156" t="s">
        <v>23315</v>
      </c>
      <c r="AA3156">
        <f ca="1" t="shared" si="99"/>
        <v>16</v>
      </c>
    </row>
    <row r="3157" spans="1:27">
      <c r="A3157" s="101">
        <v>55</v>
      </c>
      <c r="B3157" s="89" t="str">
        <f t="shared" si="98"/>
        <v>451229200407014215</v>
      </c>
      <c r="C3157" s="89" t="s">
        <v>426</v>
      </c>
      <c r="D3157" s="102" t="s">
        <v>12404</v>
      </c>
      <c r="E3157" s="102" t="s">
        <v>24</v>
      </c>
      <c r="F3157" s="103" t="s">
        <v>20131</v>
      </c>
      <c r="G3157" s="103" t="s">
        <v>20271</v>
      </c>
      <c r="H3157" s="104" t="s">
        <v>12403</v>
      </c>
      <c r="I3157" s="103" t="s">
        <v>27</v>
      </c>
      <c r="J3157" s="103" t="s">
        <v>27</v>
      </c>
      <c r="K3157" s="103" t="s">
        <v>30</v>
      </c>
      <c r="L3157" s="103" t="s">
        <v>30</v>
      </c>
      <c r="M3157" s="103" t="s">
        <v>30</v>
      </c>
      <c r="N3157" s="103" t="s">
        <v>30</v>
      </c>
      <c r="O3157" s="103" t="s">
        <v>27</v>
      </c>
      <c r="P3157" s="103" t="s">
        <v>8322</v>
      </c>
      <c r="Q3157" s="103" t="s">
        <v>12405</v>
      </c>
      <c r="R3157" s="105">
        <v>18278854044</v>
      </c>
      <c r="S3157" s="103" t="s">
        <v>8322</v>
      </c>
      <c r="T3157" s="103" t="s">
        <v>121</v>
      </c>
      <c r="U3157" s="106" t="s">
        <v>23316</v>
      </c>
      <c r="V3157" s="105" t="s">
        <v>20836</v>
      </c>
      <c r="W3157" s="107" t="s">
        <v>426</v>
      </c>
      <c r="X3157" t="s">
        <v>23317</v>
      </c>
      <c r="AA3157">
        <f ca="1" t="shared" si="99"/>
        <v>17</v>
      </c>
    </row>
    <row r="3158" spans="1:27">
      <c r="A3158" s="101">
        <v>56</v>
      </c>
      <c r="B3158" s="89" t="str">
        <f t="shared" si="98"/>
        <v>452731200408054550</v>
      </c>
      <c r="C3158" s="89" t="s">
        <v>426</v>
      </c>
      <c r="D3158" s="102" t="s">
        <v>12407</v>
      </c>
      <c r="E3158" s="102" t="s">
        <v>24</v>
      </c>
      <c r="F3158" s="103" t="s">
        <v>20178</v>
      </c>
      <c r="G3158" s="103" t="s">
        <v>20757</v>
      </c>
      <c r="H3158" s="104" t="s">
        <v>12406</v>
      </c>
      <c r="I3158" s="103" t="s">
        <v>30</v>
      </c>
      <c r="J3158" s="103" t="s">
        <v>30</v>
      </c>
      <c r="K3158" s="103" t="s">
        <v>27</v>
      </c>
      <c r="L3158" s="103" t="s">
        <v>30</v>
      </c>
      <c r="M3158" s="103" t="s">
        <v>30</v>
      </c>
      <c r="N3158" s="103" t="s">
        <v>30</v>
      </c>
      <c r="O3158" s="103" t="s">
        <v>27</v>
      </c>
      <c r="P3158" s="103" t="s">
        <v>110</v>
      </c>
      <c r="Q3158" s="103" t="s">
        <v>12409</v>
      </c>
      <c r="R3158" s="105" t="s">
        <v>18234</v>
      </c>
      <c r="S3158" s="103" t="s">
        <v>8322</v>
      </c>
      <c r="T3158" s="103" t="s">
        <v>110</v>
      </c>
      <c r="U3158" s="106" t="s">
        <v>23318</v>
      </c>
      <c r="V3158" s="105" t="s">
        <v>23319</v>
      </c>
      <c r="W3158" s="107" t="s">
        <v>426</v>
      </c>
      <c r="X3158" t="s">
        <v>23320</v>
      </c>
      <c r="AA3158">
        <f ca="1" t="shared" si="99"/>
        <v>17</v>
      </c>
    </row>
    <row r="3159" spans="1:27">
      <c r="A3159" s="101">
        <v>57</v>
      </c>
      <c r="B3159" s="89" t="str">
        <f t="shared" si="98"/>
        <v>451229200506185119</v>
      </c>
      <c r="C3159" s="89" t="s">
        <v>426</v>
      </c>
      <c r="D3159" s="102" t="s">
        <v>12411</v>
      </c>
      <c r="E3159" s="102" t="s">
        <v>24</v>
      </c>
      <c r="F3159" s="103" t="s">
        <v>20131</v>
      </c>
      <c r="G3159" s="103" t="s">
        <v>21389</v>
      </c>
      <c r="H3159" s="104" t="s">
        <v>12410</v>
      </c>
      <c r="I3159" s="103" t="s">
        <v>30</v>
      </c>
      <c r="J3159" s="103" t="s">
        <v>30</v>
      </c>
      <c r="K3159" s="103" t="s">
        <v>30</v>
      </c>
      <c r="L3159" s="103" t="s">
        <v>30</v>
      </c>
      <c r="M3159" s="103" t="s">
        <v>30</v>
      </c>
      <c r="N3159" s="103" t="s">
        <v>30</v>
      </c>
      <c r="O3159" s="103" t="s">
        <v>27</v>
      </c>
      <c r="P3159" s="103" t="s">
        <v>8322</v>
      </c>
      <c r="Q3159" s="103" t="s">
        <v>12413</v>
      </c>
      <c r="R3159" s="105">
        <v>15177131672</v>
      </c>
      <c r="S3159" s="103" t="s">
        <v>8322</v>
      </c>
      <c r="T3159" s="103" t="s">
        <v>88</v>
      </c>
      <c r="U3159" s="106" t="s">
        <v>23078</v>
      </c>
      <c r="V3159" s="105" t="s">
        <v>23321</v>
      </c>
      <c r="W3159" s="107" t="s">
        <v>426</v>
      </c>
      <c r="X3159" t="s">
        <v>23322</v>
      </c>
      <c r="AA3159">
        <f ca="1" t="shared" si="99"/>
        <v>16</v>
      </c>
    </row>
    <row r="3160" spans="1:27">
      <c r="A3160" s="101">
        <v>58</v>
      </c>
      <c r="B3160" s="89" t="str">
        <f t="shared" si="98"/>
        <v>45273120050627571X</v>
      </c>
      <c r="C3160" s="89" t="s">
        <v>426</v>
      </c>
      <c r="D3160" s="102" t="s">
        <v>12416</v>
      </c>
      <c r="E3160" s="102" t="s">
        <v>24</v>
      </c>
      <c r="F3160" s="103" t="s">
        <v>20131</v>
      </c>
      <c r="G3160" s="103" t="s">
        <v>21389</v>
      </c>
      <c r="H3160" s="104" t="s">
        <v>12415</v>
      </c>
      <c r="I3160" s="103" t="s">
        <v>30</v>
      </c>
      <c r="J3160" s="103" t="s">
        <v>30</v>
      </c>
      <c r="K3160" s="103" t="s">
        <v>30</v>
      </c>
      <c r="L3160" s="103" t="s">
        <v>30</v>
      </c>
      <c r="M3160" s="103" t="s">
        <v>30</v>
      </c>
      <c r="N3160" s="103" t="s">
        <v>30</v>
      </c>
      <c r="O3160" s="103" t="s">
        <v>27</v>
      </c>
      <c r="P3160" s="103" t="s">
        <v>8322</v>
      </c>
      <c r="Q3160" s="103" t="s">
        <v>12418</v>
      </c>
      <c r="R3160" s="105">
        <v>18934964155</v>
      </c>
      <c r="S3160" s="103" t="s">
        <v>8322</v>
      </c>
      <c r="T3160" s="103" t="s">
        <v>63</v>
      </c>
      <c r="U3160" s="106" t="s">
        <v>21274</v>
      </c>
      <c r="V3160" s="105" t="s">
        <v>23323</v>
      </c>
      <c r="W3160" s="107" t="s">
        <v>426</v>
      </c>
      <c r="X3160" t="s">
        <v>23324</v>
      </c>
      <c r="AA3160">
        <f ca="1" t="shared" si="99"/>
        <v>16</v>
      </c>
    </row>
    <row r="3161" spans="1:27">
      <c r="A3161" s="101">
        <v>59</v>
      </c>
      <c r="B3161" s="89" t="str">
        <f t="shared" si="98"/>
        <v>451229200412040012</v>
      </c>
      <c r="C3161" s="89" t="s">
        <v>426</v>
      </c>
      <c r="D3161" s="102" t="s">
        <v>12420</v>
      </c>
      <c r="E3161" s="102" t="s">
        <v>24</v>
      </c>
      <c r="F3161" s="103" t="s">
        <v>20131</v>
      </c>
      <c r="G3161" s="103" t="s">
        <v>20996</v>
      </c>
      <c r="H3161" s="104" t="s">
        <v>12419</v>
      </c>
      <c r="I3161" s="103" t="s">
        <v>30</v>
      </c>
      <c r="J3161" s="103" t="s">
        <v>30</v>
      </c>
      <c r="K3161" s="103" t="s">
        <v>30</v>
      </c>
      <c r="L3161" s="103" t="s">
        <v>30</v>
      </c>
      <c r="M3161" s="103" t="s">
        <v>27</v>
      </c>
      <c r="N3161" s="103" t="s">
        <v>30</v>
      </c>
      <c r="O3161" s="103" t="s">
        <v>27</v>
      </c>
      <c r="P3161" s="103" t="s">
        <v>8322</v>
      </c>
      <c r="Q3161" s="103" t="s">
        <v>12422</v>
      </c>
      <c r="R3161" s="105" t="s">
        <v>23325</v>
      </c>
      <c r="S3161" s="103" t="s">
        <v>8322</v>
      </c>
      <c r="T3161" s="103" t="s">
        <v>63</v>
      </c>
      <c r="U3161" s="106" t="s">
        <v>20615</v>
      </c>
      <c r="V3161" s="105" t="s">
        <v>23326</v>
      </c>
      <c r="W3161" s="107" t="s">
        <v>426</v>
      </c>
      <c r="X3161" t="s">
        <v>23327</v>
      </c>
      <c r="AA3161">
        <f ca="1" t="shared" si="99"/>
        <v>16</v>
      </c>
    </row>
    <row r="3162" spans="1:27">
      <c r="A3162" s="101">
        <v>60</v>
      </c>
      <c r="B3162" s="89" t="str">
        <f t="shared" si="98"/>
        <v>451229200501053616</v>
      </c>
      <c r="C3162" s="89" t="s">
        <v>426</v>
      </c>
      <c r="D3162" s="102" t="s">
        <v>12424</v>
      </c>
      <c r="E3162" s="102" t="s">
        <v>24</v>
      </c>
      <c r="F3162" s="103" t="s">
        <v>20131</v>
      </c>
      <c r="G3162" s="103" t="s">
        <v>22169</v>
      </c>
      <c r="H3162" s="104" t="s">
        <v>12423</v>
      </c>
      <c r="I3162" s="103" t="s">
        <v>30</v>
      </c>
      <c r="J3162" s="103" t="s">
        <v>30</v>
      </c>
      <c r="K3162" s="103" t="s">
        <v>30</v>
      </c>
      <c r="L3162" s="103" t="s">
        <v>30</v>
      </c>
      <c r="M3162" s="103" t="s">
        <v>30</v>
      </c>
      <c r="N3162" s="103" t="s">
        <v>30</v>
      </c>
      <c r="O3162" s="103" t="s">
        <v>27</v>
      </c>
      <c r="P3162" s="103" t="s">
        <v>8322</v>
      </c>
      <c r="Q3162" s="103" t="s">
        <v>12426</v>
      </c>
      <c r="R3162" s="105">
        <v>13423410508</v>
      </c>
      <c r="S3162" s="103" t="s">
        <v>8322</v>
      </c>
      <c r="T3162" s="103" t="s">
        <v>81</v>
      </c>
      <c r="U3162" s="106" t="s">
        <v>22691</v>
      </c>
      <c r="V3162" s="105" t="s">
        <v>23328</v>
      </c>
      <c r="W3162" s="107" t="s">
        <v>426</v>
      </c>
      <c r="X3162" t="s">
        <v>23329</v>
      </c>
      <c r="AA3162">
        <f ca="1" t="shared" si="99"/>
        <v>16</v>
      </c>
    </row>
    <row r="3163" spans="1:27">
      <c r="A3163" s="101">
        <v>61</v>
      </c>
      <c r="B3163" s="89" t="str">
        <f t="shared" si="98"/>
        <v>451229200405072112</v>
      </c>
      <c r="C3163" s="89" t="s">
        <v>426</v>
      </c>
      <c r="D3163" s="102" t="s">
        <v>12428</v>
      </c>
      <c r="E3163" s="102" t="s">
        <v>24</v>
      </c>
      <c r="F3163" s="103" t="s">
        <v>20131</v>
      </c>
      <c r="G3163" s="103" t="s">
        <v>20608</v>
      </c>
      <c r="H3163" s="104" t="s">
        <v>12427</v>
      </c>
      <c r="I3163" s="103" t="s">
        <v>30</v>
      </c>
      <c r="J3163" s="103" t="s">
        <v>30</v>
      </c>
      <c r="K3163" s="103" t="s">
        <v>30</v>
      </c>
      <c r="L3163" s="103" t="s">
        <v>30</v>
      </c>
      <c r="M3163" s="103" t="s">
        <v>30</v>
      </c>
      <c r="N3163" s="103" t="s">
        <v>30</v>
      </c>
      <c r="O3163" s="103" t="s">
        <v>27</v>
      </c>
      <c r="P3163" s="103" t="s">
        <v>8322</v>
      </c>
      <c r="Q3163" s="103" t="s">
        <v>7559</v>
      </c>
      <c r="R3163" s="105" t="s">
        <v>18239</v>
      </c>
      <c r="S3163" s="103" t="s">
        <v>8322</v>
      </c>
      <c r="T3163" s="103" t="s">
        <v>20240</v>
      </c>
      <c r="U3163" s="106" t="s">
        <v>21589</v>
      </c>
      <c r="V3163" s="105" t="s">
        <v>23330</v>
      </c>
      <c r="W3163" s="107" t="s">
        <v>426</v>
      </c>
      <c r="X3163" t="s">
        <v>23331</v>
      </c>
      <c r="AA3163">
        <f ca="1" t="shared" si="99"/>
        <v>17</v>
      </c>
    </row>
    <row r="3164" spans="1:27">
      <c r="A3164" s="101">
        <v>62</v>
      </c>
      <c r="B3164" s="89" t="str">
        <f t="shared" si="98"/>
        <v>451229200508202418</v>
      </c>
      <c r="C3164" s="89" t="s">
        <v>426</v>
      </c>
      <c r="D3164" s="102" t="s">
        <v>12431</v>
      </c>
      <c r="E3164" s="102" t="s">
        <v>24</v>
      </c>
      <c r="F3164" s="103" t="s">
        <v>20205</v>
      </c>
      <c r="G3164" s="103" t="s">
        <v>20921</v>
      </c>
      <c r="H3164" s="104" t="s">
        <v>12430</v>
      </c>
      <c r="I3164" s="103" t="s">
        <v>30</v>
      </c>
      <c r="J3164" s="103" t="s">
        <v>30</v>
      </c>
      <c r="K3164" s="103" t="s">
        <v>30</v>
      </c>
      <c r="L3164" s="103" t="s">
        <v>30</v>
      </c>
      <c r="M3164" s="103" t="s">
        <v>30</v>
      </c>
      <c r="N3164" s="103" t="s">
        <v>30</v>
      </c>
      <c r="O3164" s="103" t="s">
        <v>27</v>
      </c>
      <c r="P3164" s="103" t="s">
        <v>8322</v>
      </c>
      <c r="Q3164" s="103" t="s">
        <v>12433</v>
      </c>
      <c r="R3164" s="105" t="s">
        <v>18240</v>
      </c>
      <c r="S3164" s="103" t="s">
        <v>8322</v>
      </c>
      <c r="T3164" s="103" t="s">
        <v>140</v>
      </c>
      <c r="U3164" s="106" t="s">
        <v>23066</v>
      </c>
      <c r="V3164" s="105" t="s">
        <v>23332</v>
      </c>
      <c r="W3164" s="107" t="s">
        <v>426</v>
      </c>
      <c r="X3164" t="s">
        <v>23333</v>
      </c>
      <c r="AA3164">
        <f ca="1" t="shared" si="99"/>
        <v>15</v>
      </c>
    </row>
    <row r="3165" spans="1:27">
      <c r="A3165" s="101">
        <v>63</v>
      </c>
      <c r="B3165" s="89" t="str">
        <f t="shared" si="98"/>
        <v>450603200507242132</v>
      </c>
      <c r="C3165" s="89" t="s">
        <v>426</v>
      </c>
      <c r="D3165" s="102" t="s">
        <v>12435</v>
      </c>
      <c r="E3165" s="102" t="s">
        <v>24</v>
      </c>
      <c r="F3165" s="103" t="s">
        <v>20205</v>
      </c>
      <c r="G3165" s="103" t="s">
        <v>21180</v>
      </c>
      <c r="H3165" s="104" t="s">
        <v>12434</v>
      </c>
      <c r="I3165" s="103" t="s">
        <v>30</v>
      </c>
      <c r="J3165" s="103" t="s">
        <v>30</v>
      </c>
      <c r="K3165" s="103" t="s">
        <v>30</v>
      </c>
      <c r="L3165" s="103" t="s">
        <v>30</v>
      </c>
      <c r="M3165" s="103" t="s">
        <v>30</v>
      </c>
      <c r="N3165" s="103" t="s">
        <v>30</v>
      </c>
      <c r="O3165" s="103" t="s">
        <v>27</v>
      </c>
      <c r="P3165" s="103" t="s">
        <v>23334</v>
      </c>
      <c r="Q3165" s="103" t="s">
        <v>12437</v>
      </c>
      <c r="R3165" s="105">
        <v>18707782667</v>
      </c>
      <c r="S3165" s="103" t="s">
        <v>23334</v>
      </c>
      <c r="T3165" s="103" t="s">
        <v>19117</v>
      </c>
      <c r="U3165" s="106" t="s">
        <v>23335</v>
      </c>
      <c r="V3165" s="105" t="s">
        <v>23336</v>
      </c>
      <c r="W3165" s="107" t="s">
        <v>426</v>
      </c>
      <c r="X3165" t="s">
        <v>12436</v>
      </c>
      <c r="AA3165">
        <f ca="1" t="shared" si="99"/>
        <v>16</v>
      </c>
    </row>
    <row r="3166" spans="1:27">
      <c r="A3166" s="101">
        <v>64</v>
      </c>
      <c r="B3166" s="89" t="str">
        <f t="shared" si="98"/>
        <v>452731200412300929</v>
      </c>
      <c r="C3166" s="89" t="s">
        <v>426</v>
      </c>
      <c r="D3166" s="102" t="s">
        <v>12439</v>
      </c>
      <c r="E3166" s="102" t="s">
        <v>143</v>
      </c>
      <c r="F3166" s="103" t="s">
        <v>20131</v>
      </c>
      <c r="G3166" s="103" t="s">
        <v>20996</v>
      </c>
      <c r="H3166" s="104" t="s">
        <v>12438</v>
      </c>
      <c r="I3166" s="103" t="s">
        <v>30</v>
      </c>
      <c r="J3166" s="103" t="s">
        <v>30</v>
      </c>
      <c r="K3166" s="103" t="s">
        <v>30</v>
      </c>
      <c r="L3166" s="103" t="s">
        <v>30</v>
      </c>
      <c r="M3166" s="103" t="s">
        <v>30</v>
      </c>
      <c r="N3166" s="103" t="s">
        <v>30</v>
      </c>
      <c r="O3166" s="103" t="s">
        <v>27</v>
      </c>
      <c r="P3166" s="103" t="s">
        <v>8322</v>
      </c>
      <c r="Q3166" s="103" t="s">
        <v>12440</v>
      </c>
      <c r="R3166" s="105" t="s">
        <v>18242</v>
      </c>
      <c r="S3166" s="103" t="s">
        <v>8322</v>
      </c>
      <c r="T3166" s="103" t="s">
        <v>69</v>
      </c>
      <c r="U3166" s="106" t="s">
        <v>23337</v>
      </c>
      <c r="V3166" s="105" t="s">
        <v>23338</v>
      </c>
      <c r="W3166" s="107" t="s">
        <v>426</v>
      </c>
      <c r="X3166" t="s">
        <v>23339</v>
      </c>
      <c r="AA3166">
        <f ca="1" t="shared" si="99"/>
        <v>16</v>
      </c>
    </row>
    <row r="3167" spans="1:27">
      <c r="A3167" s="101">
        <v>65</v>
      </c>
      <c r="B3167" s="89" t="str">
        <f t="shared" si="98"/>
        <v>451229200409201225</v>
      </c>
      <c r="C3167" s="89" t="s">
        <v>426</v>
      </c>
      <c r="D3167" s="102" t="s">
        <v>12442</v>
      </c>
      <c r="E3167" s="102" t="s">
        <v>143</v>
      </c>
      <c r="F3167" s="103" t="s">
        <v>20131</v>
      </c>
      <c r="G3167" s="103" t="s">
        <v>20351</v>
      </c>
      <c r="H3167" s="104" t="s">
        <v>12441</v>
      </c>
      <c r="I3167" s="103" t="s">
        <v>30</v>
      </c>
      <c r="J3167" s="103" t="s">
        <v>30</v>
      </c>
      <c r="K3167" s="103" t="s">
        <v>30</v>
      </c>
      <c r="L3167" s="103" t="s">
        <v>30</v>
      </c>
      <c r="M3167" s="103" t="s">
        <v>30</v>
      </c>
      <c r="N3167" s="103" t="s">
        <v>30</v>
      </c>
      <c r="O3167" s="103" t="s">
        <v>27</v>
      </c>
      <c r="P3167" s="103" t="s">
        <v>8322</v>
      </c>
      <c r="Q3167" s="103" t="s">
        <v>12444</v>
      </c>
      <c r="R3167" s="105">
        <v>18278865483</v>
      </c>
      <c r="S3167" s="103" t="s">
        <v>8322</v>
      </c>
      <c r="T3167" s="103" t="s">
        <v>76</v>
      </c>
      <c r="U3167" s="106" t="s">
        <v>21305</v>
      </c>
      <c r="V3167" s="105" t="s">
        <v>23340</v>
      </c>
      <c r="W3167" s="107" t="s">
        <v>426</v>
      </c>
      <c r="X3167" t="s">
        <v>23341</v>
      </c>
      <c r="AA3167">
        <f ca="1" t="shared" si="99"/>
        <v>16</v>
      </c>
    </row>
    <row r="3168" spans="1:27">
      <c r="A3168" s="101">
        <v>66</v>
      </c>
      <c r="B3168" s="89" t="str">
        <f t="shared" si="98"/>
        <v>452731200411124521</v>
      </c>
      <c r="C3168" s="89" t="s">
        <v>426</v>
      </c>
      <c r="D3168" s="102" t="s">
        <v>12446</v>
      </c>
      <c r="E3168" s="102" t="s">
        <v>143</v>
      </c>
      <c r="F3168" s="103" t="s">
        <v>20131</v>
      </c>
      <c r="G3168" s="103" t="s">
        <v>20823</v>
      </c>
      <c r="H3168" s="104" t="s">
        <v>12445</v>
      </c>
      <c r="I3168" s="103" t="s">
        <v>30</v>
      </c>
      <c r="J3168" s="103" t="s">
        <v>30</v>
      </c>
      <c r="K3168" s="103" t="s">
        <v>27</v>
      </c>
      <c r="L3168" s="103" t="s">
        <v>30</v>
      </c>
      <c r="M3168" s="103" t="s">
        <v>30</v>
      </c>
      <c r="N3168" s="103" t="s">
        <v>30</v>
      </c>
      <c r="O3168" s="103" t="s">
        <v>27</v>
      </c>
      <c r="P3168" s="103" t="s">
        <v>8322</v>
      </c>
      <c r="Q3168" s="103" t="s">
        <v>12448</v>
      </c>
      <c r="R3168" s="105" t="s">
        <v>18244</v>
      </c>
      <c r="S3168" s="103" t="s">
        <v>8322</v>
      </c>
      <c r="T3168" s="103" t="s">
        <v>110</v>
      </c>
      <c r="U3168" s="106" t="s">
        <v>23318</v>
      </c>
      <c r="V3168" s="105" t="s">
        <v>23342</v>
      </c>
      <c r="W3168" s="107" t="s">
        <v>426</v>
      </c>
      <c r="X3168" t="s">
        <v>23343</v>
      </c>
      <c r="AA3168">
        <f ca="1" t="shared" si="99"/>
        <v>16</v>
      </c>
    </row>
    <row r="3169" spans="1:27">
      <c r="A3169" s="101">
        <v>67</v>
      </c>
      <c r="B3169" s="89" t="str">
        <f t="shared" si="98"/>
        <v>452731200412033613</v>
      </c>
      <c r="C3169" s="89" t="s">
        <v>426</v>
      </c>
      <c r="D3169" s="102" t="s">
        <v>23344</v>
      </c>
      <c r="E3169" s="102" t="s">
        <v>24</v>
      </c>
      <c r="F3169" s="103" t="s">
        <v>20131</v>
      </c>
      <c r="G3169" s="103" t="s">
        <v>20996</v>
      </c>
      <c r="H3169" s="104" t="s">
        <v>23345</v>
      </c>
      <c r="I3169" s="103" t="s">
        <v>30</v>
      </c>
      <c r="J3169" s="103" t="s">
        <v>30</v>
      </c>
      <c r="K3169" s="103" t="s">
        <v>30</v>
      </c>
      <c r="L3169" s="103" t="s">
        <v>30</v>
      </c>
      <c r="M3169" s="103" t="s">
        <v>30</v>
      </c>
      <c r="N3169" s="103" t="s">
        <v>30</v>
      </c>
      <c r="O3169" s="103" t="s">
        <v>27</v>
      </c>
      <c r="P3169" s="103" t="s">
        <v>8322</v>
      </c>
      <c r="Q3169" s="103" t="s">
        <v>23346</v>
      </c>
      <c r="R3169" s="105">
        <v>15277782027</v>
      </c>
      <c r="S3169" s="103" t="s">
        <v>8322</v>
      </c>
      <c r="T3169" s="103" t="s">
        <v>81</v>
      </c>
      <c r="U3169" s="106" t="s">
        <v>22798</v>
      </c>
      <c r="V3169" s="105" t="s">
        <v>23347</v>
      </c>
      <c r="W3169" s="107" t="s">
        <v>426</v>
      </c>
      <c r="X3169" t="s">
        <v>23348</v>
      </c>
      <c r="AA3169">
        <f ca="1" t="shared" si="99"/>
        <v>16</v>
      </c>
    </row>
    <row r="3170" spans="1:27">
      <c r="A3170" s="101">
        <v>68</v>
      </c>
      <c r="B3170" s="89" t="str">
        <f t="shared" si="98"/>
        <v>452731200408051245</v>
      </c>
      <c r="C3170" s="89" t="s">
        <v>426</v>
      </c>
      <c r="D3170" s="102" t="s">
        <v>721</v>
      </c>
      <c r="E3170" s="102" t="s">
        <v>143</v>
      </c>
      <c r="F3170" s="103" t="s">
        <v>20131</v>
      </c>
      <c r="G3170" s="103" t="s">
        <v>20757</v>
      </c>
      <c r="H3170" s="104" t="s">
        <v>12451</v>
      </c>
      <c r="I3170" s="103" t="s">
        <v>30</v>
      </c>
      <c r="J3170" s="103" t="s">
        <v>30</v>
      </c>
      <c r="K3170" s="103" t="s">
        <v>30</v>
      </c>
      <c r="L3170" s="103" t="s">
        <v>30</v>
      </c>
      <c r="M3170" s="103" t="s">
        <v>30</v>
      </c>
      <c r="N3170" s="103" t="s">
        <v>30</v>
      </c>
      <c r="O3170" s="103" t="s">
        <v>27</v>
      </c>
      <c r="P3170" s="103" t="s">
        <v>8322</v>
      </c>
      <c r="Q3170" s="103" t="s">
        <v>12453</v>
      </c>
      <c r="R3170" s="105" t="s">
        <v>18247</v>
      </c>
      <c r="S3170" s="103" t="s">
        <v>8322</v>
      </c>
      <c r="T3170" s="103" t="s">
        <v>76</v>
      </c>
      <c r="U3170" s="106" t="s">
        <v>21305</v>
      </c>
      <c r="V3170" s="105" t="s">
        <v>23349</v>
      </c>
      <c r="W3170" s="107" t="s">
        <v>426</v>
      </c>
      <c r="X3170" t="s">
        <v>23350</v>
      </c>
      <c r="AA3170">
        <f ca="1" t="shared" si="99"/>
        <v>17</v>
      </c>
    </row>
    <row r="3171" spans="1:27">
      <c r="A3171" s="101">
        <v>69</v>
      </c>
      <c r="B3171" s="89" t="str">
        <f t="shared" si="98"/>
        <v>451227200503151567</v>
      </c>
      <c r="C3171" s="89" t="s">
        <v>426</v>
      </c>
      <c r="D3171" s="102" t="s">
        <v>12455</v>
      </c>
      <c r="E3171" s="102" t="s">
        <v>143</v>
      </c>
      <c r="F3171" s="103" t="s">
        <v>20131</v>
      </c>
      <c r="G3171" s="103" t="s">
        <v>21473</v>
      </c>
      <c r="H3171" s="104" t="s">
        <v>12454</v>
      </c>
      <c r="I3171" s="103" t="s">
        <v>27</v>
      </c>
      <c r="J3171" s="103" t="s">
        <v>30</v>
      </c>
      <c r="K3171" s="103" t="s">
        <v>30</v>
      </c>
      <c r="L3171" s="103" t="s">
        <v>30</v>
      </c>
      <c r="M3171" s="103" t="s">
        <v>30</v>
      </c>
      <c r="N3171" s="103" t="s">
        <v>30</v>
      </c>
      <c r="O3171" s="103" t="s">
        <v>27</v>
      </c>
      <c r="P3171" s="103" t="s">
        <v>22898</v>
      </c>
      <c r="Q3171" s="103" t="s">
        <v>12456</v>
      </c>
      <c r="R3171" s="105">
        <v>15177387022</v>
      </c>
      <c r="S3171" s="103" t="s">
        <v>22898</v>
      </c>
      <c r="T3171" s="103" t="s">
        <v>22899</v>
      </c>
      <c r="U3171" s="106" t="s">
        <v>22900</v>
      </c>
      <c r="V3171" s="105" t="s">
        <v>23311</v>
      </c>
      <c r="W3171" s="107" t="s">
        <v>426</v>
      </c>
      <c r="X3171" t="s">
        <v>23312</v>
      </c>
      <c r="AA3171">
        <f ca="1" t="shared" si="99"/>
        <v>16</v>
      </c>
    </row>
    <row r="3172" spans="1:27">
      <c r="A3172" s="101">
        <v>70</v>
      </c>
      <c r="B3172" s="89" t="str">
        <f t="shared" si="98"/>
        <v>451229200512052731</v>
      </c>
      <c r="C3172" s="89" t="s">
        <v>426</v>
      </c>
      <c r="D3172" s="102" t="s">
        <v>12458</v>
      </c>
      <c r="E3172" s="102" t="s">
        <v>24</v>
      </c>
      <c r="F3172" s="103" t="s">
        <v>20178</v>
      </c>
      <c r="G3172" s="103" t="s">
        <v>21519</v>
      </c>
      <c r="H3172" s="104" t="s">
        <v>12457</v>
      </c>
      <c r="I3172" s="103" t="s">
        <v>27</v>
      </c>
      <c r="J3172" s="103" t="s">
        <v>30</v>
      </c>
      <c r="K3172" s="103" t="s">
        <v>30</v>
      </c>
      <c r="L3172" s="103" t="s">
        <v>30</v>
      </c>
      <c r="M3172" s="103" t="s">
        <v>30</v>
      </c>
      <c r="N3172" s="103" t="s">
        <v>30</v>
      </c>
      <c r="O3172" s="103" t="s">
        <v>27</v>
      </c>
      <c r="P3172" s="103" t="s">
        <v>8322</v>
      </c>
      <c r="Q3172" s="103" t="s">
        <v>12459</v>
      </c>
      <c r="R3172" s="105" t="s">
        <v>18248</v>
      </c>
      <c r="S3172" s="103" t="s">
        <v>8322</v>
      </c>
      <c r="T3172" s="103" t="s">
        <v>146</v>
      </c>
      <c r="U3172" s="106" t="s">
        <v>22597</v>
      </c>
      <c r="V3172" s="105" t="s">
        <v>23351</v>
      </c>
      <c r="W3172" s="107" t="s">
        <v>426</v>
      </c>
      <c r="X3172" t="s">
        <v>19448</v>
      </c>
      <c r="AA3172">
        <f ca="1" t="shared" si="99"/>
        <v>15</v>
      </c>
    </row>
    <row r="3173" spans="1:27">
      <c r="A3173" s="101">
        <v>71</v>
      </c>
      <c r="B3173" s="89" t="str">
        <f t="shared" si="98"/>
        <v>452731200601230042</v>
      </c>
      <c r="C3173" s="89" t="s">
        <v>426</v>
      </c>
      <c r="D3173" s="102" t="s">
        <v>12461</v>
      </c>
      <c r="E3173" s="102" t="s">
        <v>143</v>
      </c>
      <c r="F3173" s="103" t="s">
        <v>20178</v>
      </c>
      <c r="G3173" s="103" t="s">
        <v>21904</v>
      </c>
      <c r="H3173" s="104" t="s">
        <v>12460</v>
      </c>
      <c r="I3173" s="103" t="s">
        <v>27</v>
      </c>
      <c r="J3173" s="103" t="s">
        <v>30</v>
      </c>
      <c r="K3173" s="103" t="s">
        <v>30</v>
      </c>
      <c r="L3173" s="103" t="s">
        <v>30</v>
      </c>
      <c r="M3173" s="103" t="s">
        <v>30</v>
      </c>
      <c r="N3173" s="103" t="s">
        <v>30</v>
      </c>
      <c r="O3173" s="103" t="s">
        <v>27</v>
      </c>
      <c r="P3173" s="103" t="s">
        <v>8322</v>
      </c>
      <c r="Q3173" s="103" t="s">
        <v>12463</v>
      </c>
      <c r="R3173" s="105">
        <v>19994566097</v>
      </c>
      <c r="S3173" s="103" t="s">
        <v>8322</v>
      </c>
      <c r="T3173" s="103" t="s">
        <v>151</v>
      </c>
      <c r="U3173" s="106" t="s">
        <v>23352</v>
      </c>
      <c r="V3173" s="105" t="s">
        <v>23353</v>
      </c>
      <c r="W3173" s="107" t="s">
        <v>426</v>
      </c>
      <c r="X3173" t="s">
        <v>23354</v>
      </c>
      <c r="AA3173">
        <f ca="1" t="shared" si="99"/>
        <v>15</v>
      </c>
    </row>
    <row r="3174" spans="1:27">
      <c r="A3174" s="101">
        <v>72</v>
      </c>
      <c r="B3174" s="89" t="str">
        <f t="shared" si="98"/>
        <v>452731200411124812</v>
      </c>
      <c r="C3174" s="89" t="s">
        <v>426</v>
      </c>
      <c r="D3174" s="102" t="s">
        <v>12465</v>
      </c>
      <c r="E3174" s="102" t="s">
        <v>24</v>
      </c>
      <c r="F3174" s="103" t="s">
        <v>20205</v>
      </c>
      <c r="G3174" s="103" t="s">
        <v>20823</v>
      </c>
      <c r="H3174" s="104" t="s">
        <v>12464</v>
      </c>
      <c r="I3174" s="103" t="s">
        <v>30</v>
      </c>
      <c r="J3174" s="103" t="s">
        <v>30</v>
      </c>
      <c r="K3174" s="103" t="s">
        <v>30</v>
      </c>
      <c r="L3174" s="103" t="s">
        <v>30</v>
      </c>
      <c r="M3174" s="103" t="s">
        <v>30</v>
      </c>
      <c r="N3174" s="103" t="s">
        <v>30</v>
      </c>
      <c r="O3174" s="103" t="s">
        <v>27</v>
      </c>
      <c r="P3174" s="103" t="s">
        <v>8322</v>
      </c>
      <c r="Q3174" s="103" t="s">
        <v>12467</v>
      </c>
      <c r="R3174" s="105" t="s">
        <v>18250</v>
      </c>
      <c r="S3174" s="103" t="s">
        <v>8322</v>
      </c>
      <c r="T3174" s="103" t="s">
        <v>63</v>
      </c>
      <c r="U3174" s="106" t="s">
        <v>20219</v>
      </c>
      <c r="V3174" s="105" t="s">
        <v>23355</v>
      </c>
      <c r="W3174" s="107" t="s">
        <v>426</v>
      </c>
      <c r="X3174" t="s">
        <v>23356</v>
      </c>
      <c r="AA3174">
        <f ca="1" t="shared" si="99"/>
        <v>16</v>
      </c>
    </row>
    <row r="3175" spans="1:27">
      <c r="A3175" s="108">
        <v>1</v>
      </c>
      <c r="B3175" s="89" t="str">
        <f t="shared" si="98"/>
        <v>451229200508200324</v>
      </c>
      <c r="C3175" s="89" t="s">
        <v>431</v>
      </c>
      <c r="D3175" s="108" t="s">
        <v>4764</v>
      </c>
      <c r="E3175" s="108" t="s">
        <v>143</v>
      </c>
      <c r="F3175" s="108" t="s">
        <v>20131</v>
      </c>
      <c r="G3175" s="108" t="s">
        <v>20921</v>
      </c>
      <c r="H3175" s="109" t="s">
        <v>12468</v>
      </c>
      <c r="I3175" s="108" t="s">
        <v>30</v>
      </c>
      <c r="J3175" s="108" t="s">
        <v>30</v>
      </c>
      <c r="K3175" s="108" t="s">
        <v>27</v>
      </c>
      <c r="L3175" s="108" t="s">
        <v>30</v>
      </c>
      <c r="M3175" s="108" t="s">
        <v>30</v>
      </c>
      <c r="N3175" s="108" t="s">
        <v>30</v>
      </c>
      <c r="O3175" s="108" t="s">
        <v>27</v>
      </c>
      <c r="P3175" s="108" t="s">
        <v>8322</v>
      </c>
      <c r="Q3175" s="103" t="s">
        <v>2220</v>
      </c>
      <c r="R3175" s="105" t="s">
        <v>12470</v>
      </c>
      <c r="S3175" s="103" t="s">
        <v>8322</v>
      </c>
      <c r="T3175" s="103" t="s">
        <v>151</v>
      </c>
      <c r="U3175" s="106" t="s">
        <v>23352</v>
      </c>
      <c r="V3175" s="105" t="s">
        <v>23357</v>
      </c>
      <c r="W3175" s="107" t="s">
        <v>431</v>
      </c>
      <c r="X3175" t="s">
        <v>23358</v>
      </c>
      <c r="AA3175">
        <f ca="1" t="shared" si="99"/>
        <v>15</v>
      </c>
    </row>
    <row r="3176" spans="1:27">
      <c r="A3176" s="101">
        <v>2</v>
      </c>
      <c r="B3176" s="89" t="str">
        <f t="shared" si="98"/>
        <v>451229200503160028</v>
      </c>
      <c r="C3176" s="89" t="s">
        <v>431</v>
      </c>
      <c r="D3176" s="102" t="s">
        <v>12472</v>
      </c>
      <c r="E3176" s="102" t="s">
        <v>143</v>
      </c>
      <c r="F3176" s="103" t="s">
        <v>20178</v>
      </c>
      <c r="G3176" s="103" t="s">
        <v>21473</v>
      </c>
      <c r="H3176" s="104" t="s">
        <v>12471</v>
      </c>
      <c r="I3176" s="103" t="s">
        <v>27</v>
      </c>
      <c r="J3176" s="103" t="s">
        <v>30</v>
      </c>
      <c r="K3176" s="103" t="s">
        <v>27</v>
      </c>
      <c r="L3176" s="103" t="s">
        <v>30</v>
      </c>
      <c r="M3176" s="103" t="s">
        <v>30</v>
      </c>
      <c r="N3176" s="103" t="s">
        <v>30</v>
      </c>
      <c r="O3176" s="103" t="s">
        <v>27</v>
      </c>
      <c r="P3176" s="103" t="s">
        <v>8322</v>
      </c>
      <c r="Q3176" s="103" t="s">
        <v>12474</v>
      </c>
      <c r="R3176" s="105">
        <v>13877876920</v>
      </c>
      <c r="S3176" s="103" t="s">
        <v>8322</v>
      </c>
      <c r="T3176" s="103" t="s">
        <v>63</v>
      </c>
      <c r="U3176" s="106" t="s">
        <v>22317</v>
      </c>
      <c r="V3176" s="105" t="s">
        <v>23359</v>
      </c>
      <c r="W3176" s="107" t="s">
        <v>431</v>
      </c>
      <c r="X3176" t="s">
        <v>23360</v>
      </c>
      <c r="AA3176">
        <f ca="1" t="shared" si="99"/>
        <v>16</v>
      </c>
    </row>
    <row r="3177" spans="1:27">
      <c r="A3177" s="101">
        <v>3</v>
      </c>
      <c r="B3177" s="89" t="str">
        <f t="shared" si="98"/>
        <v>451229200510054522</v>
      </c>
      <c r="C3177" s="89" t="s">
        <v>431</v>
      </c>
      <c r="D3177" s="102" t="s">
        <v>6021</v>
      </c>
      <c r="E3177" s="102" t="s">
        <v>143</v>
      </c>
      <c r="F3177" s="103" t="s">
        <v>20178</v>
      </c>
      <c r="G3177" s="103" t="s">
        <v>20937</v>
      </c>
      <c r="H3177" s="104" t="s">
        <v>12475</v>
      </c>
      <c r="I3177" s="103" t="s">
        <v>30</v>
      </c>
      <c r="J3177" s="103" t="s">
        <v>30</v>
      </c>
      <c r="K3177" s="103" t="s">
        <v>30</v>
      </c>
      <c r="L3177" s="103" t="s">
        <v>30</v>
      </c>
      <c r="M3177" s="103" t="s">
        <v>30</v>
      </c>
      <c r="N3177" s="103" t="s">
        <v>30</v>
      </c>
      <c r="O3177" s="103" t="s">
        <v>27</v>
      </c>
      <c r="P3177" s="103" t="s">
        <v>8322</v>
      </c>
      <c r="Q3177" s="103" t="s">
        <v>12477</v>
      </c>
      <c r="R3177" s="105">
        <v>18978755140</v>
      </c>
      <c r="S3177" s="103" t="s">
        <v>8322</v>
      </c>
      <c r="T3177" s="103" t="s">
        <v>110</v>
      </c>
      <c r="U3177" s="106" t="s">
        <v>23361</v>
      </c>
      <c r="V3177" s="105" t="s">
        <v>23362</v>
      </c>
      <c r="W3177" s="107" t="s">
        <v>431</v>
      </c>
      <c r="X3177" t="s">
        <v>23363</v>
      </c>
      <c r="AA3177">
        <f ca="1" t="shared" si="99"/>
        <v>15</v>
      </c>
    </row>
    <row r="3178" spans="1:27">
      <c r="A3178" s="101">
        <v>4</v>
      </c>
      <c r="B3178" s="89" t="str">
        <f t="shared" si="98"/>
        <v>452731200402230912</v>
      </c>
      <c r="C3178" s="89" t="s">
        <v>431</v>
      </c>
      <c r="D3178" s="102" t="s">
        <v>1717</v>
      </c>
      <c r="E3178" s="102" t="s">
        <v>24</v>
      </c>
      <c r="F3178" s="103" t="s">
        <v>20131</v>
      </c>
      <c r="G3178" s="103" t="s">
        <v>20742</v>
      </c>
      <c r="H3178" s="104" t="s">
        <v>12478</v>
      </c>
      <c r="I3178" s="103" t="s">
        <v>27</v>
      </c>
      <c r="J3178" s="103" t="s">
        <v>30</v>
      </c>
      <c r="K3178" s="103" t="s">
        <v>30</v>
      </c>
      <c r="L3178" s="103" t="s">
        <v>27</v>
      </c>
      <c r="M3178" s="103" t="s">
        <v>30</v>
      </c>
      <c r="N3178" s="103" t="s">
        <v>30</v>
      </c>
      <c r="O3178" s="103" t="s">
        <v>27</v>
      </c>
      <c r="P3178" s="103" t="s">
        <v>8322</v>
      </c>
      <c r="Q3178" s="103" t="s">
        <v>12479</v>
      </c>
      <c r="R3178" s="105">
        <v>13481868801</v>
      </c>
      <c r="S3178" s="103" t="s">
        <v>8322</v>
      </c>
      <c r="T3178" s="103" t="s">
        <v>69</v>
      </c>
      <c r="U3178" s="106" t="s">
        <v>23364</v>
      </c>
      <c r="V3178" s="105" t="s">
        <v>22646</v>
      </c>
      <c r="W3178" s="107" t="s">
        <v>431</v>
      </c>
      <c r="X3178" t="s">
        <v>23365</v>
      </c>
      <c r="AA3178">
        <f ca="1" t="shared" si="99"/>
        <v>17</v>
      </c>
    </row>
    <row r="3179" spans="1:27">
      <c r="A3179" s="101">
        <v>5</v>
      </c>
      <c r="B3179" s="89" t="str">
        <f t="shared" si="98"/>
        <v>451229200404271216</v>
      </c>
      <c r="C3179" s="89" t="s">
        <v>431</v>
      </c>
      <c r="D3179" s="102" t="s">
        <v>12481</v>
      </c>
      <c r="E3179" s="102" t="s">
        <v>24</v>
      </c>
      <c r="F3179" s="103" t="s">
        <v>20131</v>
      </c>
      <c r="G3179" s="103" t="s">
        <v>20255</v>
      </c>
      <c r="H3179" s="104" t="s">
        <v>12480</v>
      </c>
      <c r="I3179" s="103" t="s">
        <v>30</v>
      </c>
      <c r="J3179" s="103" t="s">
        <v>30</v>
      </c>
      <c r="K3179" s="103" t="s">
        <v>30</v>
      </c>
      <c r="L3179" s="103" t="s">
        <v>30</v>
      </c>
      <c r="M3179" s="103" t="s">
        <v>30</v>
      </c>
      <c r="N3179" s="103" t="s">
        <v>30</v>
      </c>
      <c r="O3179" s="103" t="s">
        <v>27</v>
      </c>
      <c r="P3179" s="103" t="s">
        <v>8322</v>
      </c>
      <c r="Q3179" s="103" t="s">
        <v>12482</v>
      </c>
      <c r="R3179" s="105" t="s">
        <v>12483</v>
      </c>
      <c r="S3179" s="103" t="s">
        <v>8322</v>
      </c>
      <c r="T3179" s="103" t="s">
        <v>76</v>
      </c>
      <c r="U3179" s="106" t="s">
        <v>22570</v>
      </c>
      <c r="V3179" s="105" t="s">
        <v>23366</v>
      </c>
      <c r="W3179" s="107" t="s">
        <v>431</v>
      </c>
      <c r="X3179" t="s">
        <v>23367</v>
      </c>
      <c r="AA3179">
        <f ca="1" t="shared" si="99"/>
        <v>17</v>
      </c>
    </row>
    <row r="3180" spans="1:27">
      <c r="A3180" s="101">
        <v>6</v>
      </c>
      <c r="B3180" s="89" t="str">
        <f t="shared" si="98"/>
        <v>451229200404115424</v>
      </c>
      <c r="C3180" s="89" t="s">
        <v>431</v>
      </c>
      <c r="D3180" s="102" t="s">
        <v>12485</v>
      </c>
      <c r="E3180" s="102" t="s">
        <v>143</v>
      </c>
      <c r="F3180" s="103" t="s">
        <v>20131</v>
      </c>
      <c r="G3180" s="103" t="s">
        <v>20255</v>
      </c>
      <c r="H3180" s="104" t="s">
        <v>12484</v>
      </c>
      <c r="I3180" s="103" t="s">
        <v>30</v>
      </c>
      <c r="J3180" s="103" t="s">
        <v>30</v>
      </c>
      <c r="K3180" s="103" t="s">
        <v>30</v>
      </c>
      <c r="L3180" s="103" t="s">
        <v>30</v>
      </c>
      <c r="M3180" s="103" t="s">
        <v>30</v>
      </c>
      <c r="N3180" s="103" t="s">
        <v>30</v>
      </c>
      <c r="O3180" s="103" t="s">
        <v>27</v>
      </c>
      <c r="P3180" s="103" t="s">
        <v>8322</v>
      </c>
      <c r="Q3180" s="103" t="s">
        <v>12487</v>
      </c>
      <c r="R3180" s="105">
        <v>15240678817</v>
      </c>
      <c r="S3180" s="103" t="s">
        <v>8322</v>
      </c>
      <c r="T3180" s="103" t="s">
        <v>93</v>
      </c>
      <c r="U3180" s="106" t="s">
        <v>23368</v>
      </c>
      <c r="V3180" s="105" t="s">
        <v>23369</v>
      </c>
      <c r="W3180" s="107" t="s">
        <v>431</v>
      </c>
      <c r="X3180" t="s">
        <v>23370</v>
      </c>
      <c r="AA3180">
        <f ca="1" t="shared" si="99"/>
        <v>17</v>
      </c>
    </row>
    <row r="3181" spans="1:27">
      <c r="A3181" s="101">
        <v>7</v>
      </c>
      <c r="B3181" s="89" t="str">
        <f t="shared" si="98"/>
        <v>452731200210286022</v>
      </c>
      <c r="C3181" s="89" t="s">
        <v>431</v>
      </c>
      <c r="D3181" s="102" t="s">
        <v>12491</v>
      </c>
      <c r="E3181" s="102" t="s">
        <v>143</v>
      </c>
      <c r="F3181" s="103" t="s">
        <v>20131</v>
      </c>
      <c r="G3181" s="103" t="s">
        <v>20132</v>
      </c>
      <c r="H3181" s="104" t="s">
        <v>12490</v>
      </c>
      <c r="I3181" s="103" t="s">
        <v>30</v>
      </c>
      <c r="J3181" s="103" t="s">
        <v>27</v>
      </c>
      <c r="K3181" s="103" t="s">
        <v>30</v>
      </c>
      <c r="L3181" s="103" t="s">
        <v>30</v>
      </c>
      <c r="M3181" s="103" t="s">
        <v>30</v>
      </c>
      <c r="N3181" s="103" t="s">
        <v>30</v>
      </c>
      <c r="O3181" s="103" t="s">
        <v>30</v>
      </c>
      <c r="P3181" s="103" t="s">
        <v>6621</v>
      </c>
      <c r="Q3181" s="103" t="s">
        <v>12493</v>
      </c>
      <c r="R3181" s="105" t="s">
        <v>12494</v>
      </c>
      <c r="S3181" s="103" t="s">
        <v>6621</v>
      </c>
      <c r="T3181" s="103" t="s">
        <v>23371</v>
      </c>
      <c r="U3181" s="106" t="s">
        <v>23372</v>
      </c>
      <c r="V3181" s="105" t="s">
        <v>23373</v>
      </c>
      <c r="W3181" s="107" t="s">
        <v>431</v>
      </c>
      <c r="X3181" t="s">
        <v>12492</v>
      </c>
      <c r="AA3181">
        <f ca="1" t="shared" si="99"/>
        <v>18</v>
      </c>
    </row>
    <row r="3182" spans="1:27">
      <c r="A3182" s="101">
        <v>8</v>
      </c>
      <c r="B3182" s="89" t="str">
        <f t="shared" si="98"/>
        <v>451229200302202164</v>
      </c>
      <c r="C3182" s="89" t="s">
        <v>431</v>
      </c>
      <c r="D3182" s="102" t="s">
        <v>12496</v>
      </c>
      <c r="E3182" s="102" t="s">
        <v>143</v>
      </c>
      <c r="F3182" s="103" t="s">
        <v>20178</v>
      </c>
      <c r="G3182" s="103" t="s">
        <v>20161</v>
      </c>
      <c r="H3182" s="104" t="s">
        <v>12495</v>
      </c>
      <c r="I3182" s="103" t="s">
        <v>30</v>
      </c>
      <c r="J3182" s="103" t="s">
        <v>30</v>
      </c>
      <c r="K3182" s="103" t="s">
        <v>27</v>
      </c>
      <c r="L3182" s="103" t="s">
        <v>30</v>
      </c>
      <c r="M3182" s="103" t="s">
        <v>30</v>
      </c>
      <c r="N3182" s="103" t="s">
        <v>30</v>
      </c>
      <c r="O3182" s="103" t="s">
        <v>27</v>
      </c>
      <c r="P3182" s="103" t="s">
        <v>8322</v>
      </c>
      <c r="Q3182" s="103" t="s">
        <v>12497</v>
      </c>
      <c r="R3182" s="105">
        <v>18176158784</v>
      </c>
      <c r="S3182" s="103" t="s">
        <v>8322</v>
      </c>
      <c r="T3182" s="103" t="s">
        <v>134</v>
      </c>
      <c r="U3182" s="106" t="s">
        <v>23374</v>
      </c>
      <c r="V3182" s="105" t="s">
        <v>23375</v>
      </c>
      <c r="W3182" s="107" t="s">
        <v>431</v>
      </c>
      <c r="X3182" t="s">
        <v>19421</v>
      </c>
      <c r="AA3182">
        <f ca="1" t="shared" si="99"/>
        <v>18</v>
      </c>
    </row>
    <row r="3183" spans="1:27">
      <c r="A3183" s="101">
        <v>9</v>
      </c>
      <c r="B3183" s="89" t="str">
        <f t="shared" si="98"/>
        <v>45122920051112182x</v>
      </c>
      <c r="C3183" s="89" t="s">
        <v>431</v>
      </c>
      <c r="D3183" s="102" t="s">
        <v>12499</v>
      </c>
      <c r="E3183" s="102" t="s">
        <v>143</v>
      </c>
      <c r="F3183" s="103" t="s">
        <v>20178</v>
      </c>
      <c r="G3183" s="103" t="s">
        <v>22148</v>
      </c>
      <c r="H3183" s="104" t="s">
        <v>12498</v>
      </c>
      <c r="I3183" s="103" t="s">
        <v>30</v>
      </c>
      <c r="J3183" s="103" t="s">
        <v>30</v>
      </c>
      <c r="K3183" s="103" t="s">
        <v>30</v>
      </c>
      <c r="L3183" s="103" t="s">
        <v>30</v>
      </c>
      <c r="M3183" s="103" t="s">
        <v>30</v>
      </c>
      <c r="N3183" s="103" t="s">
        <v>30</v>
      </c>
      <c r="O3183" s="103" t="s">
        <v>27</v>
      </c>
      <c r="P3183" s="103" t="s">
        <v>8322</v>
      </c>
      <c r="Q3183" s="103" t="s">
        <v>12501</v>
      </c>
      <c r="R3183" s="105" t="s">
        <v>12502</v>
      </c>
      <c r="S3183" s="103" t="s">
        <v>8322</v>
      </c>
      <c r="T3183" s="103" t="s">
        <v>115</v>
      </c>
      <c r="U3183" s="106" t="s">
        <v>23376</v>
      </c>
      <c r="V3183" s="105" t="s">
        <v>23377</v>
      </c>
      <c r="W3183" s="107" t="s">
        <v>431</v>
      </c>
      <c r="X3183" t="s">
        <v>23378</v>
      </c>
      <c r="AA3183">
        <f ca="1" t="shared" si="99"/>
        <v>15</v>
      </c>
    </row>
    <row r="3184" spans="1:27">
      <c r="A3184" s="101">
        <v>10</v>
      </c>
      <c r="B3184" s="89" t="str">
        <f t="shared" si="98"/>
        <v>451229200402211818</v>
      </c>
      <c r="C3184" s="89" t="s">
        <v>431</v>
      </c>
      <c r="D3184" s="102" t="s">
        <v>23379</v>
      </c>
      <c r="E3184" s="102" t="s">
        <v>24</v>
      </c>
      <c r="F3184" s="103" t="s">
        <v>20131</v>
      </c>
      <c r="G3184" s="103" t="s">
        <v>20742</v>
      </c>
      <c r="H3184" s="104" t="s">
        <v>23380</v>
      </c>
      <c r="I3184" s="103" t="s">
        <v>27</v>
      </c>
      <c r="J3184" s="103" t="s">
        <v>30</v>
      </c>
      <c r="K3184" s="103" t="s">
        <v>30</v>
      </c>
      <c r="L3184" s="103" t="s">
        <v>30</v>
      </c>
      <c r="M3184" s="103" t="s">
        <v>30</v>
      </c>
      <c r="N3184" s="103" t="s">
        <v>30</v>
      </c>
      <c r="O3184" s="103" t="s">
        <v>27</v>
      </c>
      <c r="P3184" s="103" t="s">
        <v>8322</v>
      </c>
      <c r="Q3184" s="103" t="s">
        <v>23381</v>
      </c>
      <c r="R3184" s="105">
        <v>13517585174</v>
      </c>
      <c r="S3184" s="103" t="s">
        <v>8322</v>
      </c>
      <c r="T3184" s="103" t="s">
        <v>115</v>
      </c>
      <c r="U3184" s="106" t="s">
        <v>22911</v>
      </c>
      <c r="V3184" s="105" t="s">
        <v>23382</v>
      </c>
      <c r="W3184" s="107" t="s">
        <v>431</v>
      </c>
      <c r="X3184" t="s">
        <v>23383</v>
      </c>
      <c r="AA3184">
        <f ca="1" t="shared" si="99"/>
        <v>17</v>
      </c>
    </row>
    <row r="3185" spans="1:27">
      <c r="A3185" s="101">
        <v>11</v>
      </c>
      <c r="B3185" s="89" t="str">
        <f t="shared" si="98"/>
        <v>451229200410100325</v>
      </c>
      <c r="C3185" s="89" t="s">
        <v>431</v>
      </c>
      <c r="D3185" s="102" t="s">
        <v>12504</v>
      </c>
      <c r="E3185" s="102" t="s">
        <v>143</v>
      </c>
      <c r="F3185" s="103" t="s">
        <v>20178</v>
      </c>
      <c r="G3185" s="103" t="s">
        <v>20412</v>
      </c>
      <c r="H3185" s="104" t="s">
        <v>12503</v>
      </c>
      <c r="I3185" s="103" t="s">
        <v>30</v>
      </c>
      <c r="J3185" s="103" t="s">
        <v>27</v>
      </c>
      <c r="K3185" s="103" t="s">
        <v>30</v>
      </c>
      <c r="L3185" s="103" t="s">
        <v>30</v>
      </c>
      <c r="M3185" s="103" t="s">
        <v>30</v>
      </c>
      <c r="N3185" s="103" t="s">
        <v>30</v>
      </c>
      <c r="O3185" s="103" t="s">
        <v>27</v>
      </c>
      <c r="P3185" s="103" t="s">
        <v>8322</v>
      </c>
      <c r="Q3185" s="103" t="s">
        <v>12506</v>
      </c>
      <c r="R3185" s="105">
        <v>19807781295</v>
      </c>
      <c r="S3185" s="103" t="s">
        <v>8322</v>
      </c>
      <c r="T3185" s="103" t="s">
        <v>151</v>
      </c>
      <c r="U3185" s="106" t="s">
        <v>22543</v>
      </c>
      <c r="V3185" s="105" t="s">
        <v>23384</v>
      </c>
      <c r="W3185" s="107" t="s">
        <v>431</v>
      </c>
      <c r="X3185" t="s">
        <v>23385</v>
      </c>
      <c r="AA3185">
        <f ca="1" t="shared" si="99"/>
        <v>16</v>
      </c>
    </row>
    <row r="3186" spans="1:27">
      <c r="A3186" s="101">
        <v>12</v>
      </c>
      <c r="B3186" s="89" t="str">
        <f t="shared" si="98"/>
        <v>451227200503170370</v>
      </c>
      <c r="C3186" s="89" t="s">
        <v>431</v>
      </c>
      <c r="D3186" s="102" t="s">
        <v>12508</v>
      </c>
      <c r="E3186" s="102" t="s">
        <v>24</v>
      </c>
      <c r="F3186" s="103" t="s">
        <v>20131</v>
      </c>
      <c r="G3186" s="103" t="s">
        <v>21473</v>
      </c>
      <c r="H3186" s="104" t="s">
        <v>12507</v>
      </c>
      <c r="I3186" s="103" t="s">
        <v>30</v>
      </c>
      <c r="J3186" s="103" t="s">
        <v>30</v>
      </c>
      <c r="K3186" s="103" t="s">
        <v>30</v>
      </c>
      <c r="L3186" s="103" t="s">
        <v>30</v>
      </c>
      <c r="M3186" s="103" t="s">
        <v>30</v>
      </c>
      <c r="N3186" s="103" t="s">
        <v>30</v>
      </c>
      <c r="O3186" s="103" t="s">
        <v>27</v>
      </c>
      <c r="P3186" s="103" t="s">
        <v>22898</v>
      </c>
      <c r="Q3186" s="103" t="s">
        <v>12510</v>
      </c>
      <c r="R3186" s="105">
        <v>15277842670</v>
      </c>
      <c r="S3186" s="103" t="s">
        <v>22898</v>
      </c>
      <c r="T3186" s="103" t="s">
        <v>23386</v>
      </c>
      <c r="U3186" s="106" t="s">
        <v>23387</v>
      </c>
      <c r="V3186" s="105" t="s">
        <v>23388</v>
      </c>
      <c r="W3186" s="107" t="s">
        <v>431</v>
      </c>
      <c r="X3186" t="s">
        <v>23389</v>
      </c>
      <c r="AA3186">
        <f ca="1" t="shared" si="99"/>
        <v>16</v>
      </c>
    </row>
    <row r="3187" spans="1:27">
      <c r="A3187" s="101">
        <v>13</v>
      </c>
      <c r="B3187" s="89" t="str">
        <f t="shared" si="98"/>
        <v>451229200412301825</v>
      </c>
      <c r="C3187" s="89" t="s">
        <v>431</v>
      </c>
      <c r="D3187" s="102" t="s">
        <v>12513</v>
      </c>
      <c r="E3187" s="102" t="s">
        <v>143</v>
      </c>
      <c r="F3187" s="103" t="s">
        <v>20178</v>
      </c>
      <c r="G3187" s="103" t="s">
        <v>20996</v>
      </c>
      <c r="H3187" s="104" t="s">
        <v>12512</v>
      </c>
      <c r="I3187" s="103" t="s">
        <v>30</v>
      </c>
      <c r="J3187" s="103" t="s">
        <v>30</v>
      </c>
      <c r="K3187" s="103" t="s">
        <v>30</v>
      </c>
      <c r="L3187" s="103" t="s">
        <v>30</v>
      </c>
      <c r="M3187" s="103" t="s">
        <v>30</v>
      </c>
      <c r="N3187" s="103" t="s">
        <v>30</v>
      </c>
      <c r="O3187" s="103" t="s">
        <v>27</v>
      </c>
      <c r="P3187" s="103" t="s">
        <v>8322</v>
      </c>
      <c r="Q3187" s="103" t="s">
        <v>5630</v>
      </c>
      <c r="R3187" s="105" t="s">
        <v>12515</v>
      </c>
      <c r="S3187" s="103" t="s">
        <v>8322</v>
      </c>
      <c r="T3187" s="103" t="s">
        <v>115</v>
      </c>
      <c r="U3187" s="106" t="s">
        <v>20458</v>
      </c>
      <c r="V3187" s="105" t="s">
        <v>23390</v>
      </c>
      <c r="W3187" s="107" t="s">
        <v>431</v>
      </c>
      <c r="X3187" t="s">
        <v>23391</v>
      </c>
      <c r="AA3187">
        <f ca="1" t="shared" si="99"/>
        <v>16</v>
      </c>
    </row>
    <row r="3188" spans="1:27">
      <c r="A3188" s="101">
        <v>14</v>
      </c>
      <c r="B3188" s="89" t="str">
        <f t="shared" si="98"/>
        <v>45122920030810571x</v>
      </c>
      <c r="C3188" s="89" t="s">
        <v>431</v>
      </c>
      <c r="D3188" s="102" t="s">
        <v>12517</v>
      </c>
      <c r="E3188" s="102" t="s">
        <v>24</v>
      </c>
      <c r="F3188" s="103" t="s">
        <v>20131</v>
      </c>
      <c r="G3188" s="103" t="s">
        <v>20163</v>
      </c>
      <c r="H3188" s="104" t="s">
        <v>12516</v>
      </c>
      <c r="I3188" s="103" t="s">
        <v>30</v>
      </c>
      <c r="J3188" s="103" t="s">
        <v>30</v>
      </c>
      <c r="K3188" s="103" t="s">
        <v>30</v>
      </c>
      <c r="L3188" s="103" t="s">
        <v>30</v>
      </c>
      <c r="M3188" s="103" t="s">
        <v>30</v>
      </c>
      <c r="N3188" s="103" t="s">
        <v>27</v>
      </c>
      <c r="O3188" s="103" t="s">
        <v>27</v>
      </c>
      <c r="P3188" s="103" t="s">
        <v>8322</v>
      </c>
      <c r="Q3188" s="103" t="s">
        <v>12519</v>
      </c>
      <c r="R3188" s="105" t="s">
        <v>12520</v>
      </c>
      <c r="S3188" s="103" t="s">
        <v>8322</v>
      </c>
      <c r="T3188" s="103" t="s">
        <v>63</v>
      </c>
      <c r="U3188" s="106" t="s">
        <v>22386</v>
      </c>
      <c r="V3188" s="105" t="s">
        <v>23392</v>
      </c>
      <c r="W3188" s="107" t="s">
        <v>431</v>
      </c>
      <c r="X3188" t="s">
        <v>23393</v>
      </c>
      <c r="AA3188">
        <f ca="1" t="shared" si="99"/>
        <v>18</v>
      </c>
    </row>
    <row r="3189" spans="1:27">
      <c r="A3189" s="101">
        <v>15</v>
      </c>
      <c r="B3189" s="89" t="str">
        <f t="shared" si="98"/>
        <v>452731200409265413</v>
      </c>
      <c r="C3189" s="89" t="s">
        <v>431</v>
      </c>
      <c r="D3189" s="102" t="s">
        <v>12522</v>
      </c>
      <c r="E3189" s="102" t="s">
        <v>24</v>
      </c>
      <c r="F3189" s="103" t="s">
        <v>20131</v>
      </c>
      <c r="G3189" s="103" t="s">
        <v>20351</v>
      </c>
      <c r="H3189" s="104" t="s">
        <v>12521</v>
      </c>
      <c r="I3189" s="103" t="s">
        <v>30</v>
      </c>
      <c r="J3189" s="103" t="s">
        <v>30</v>
      </c>
      <c r="K3189" s="103" t="s">
        <v>30</v>
      </c>
      <c r="L3189" s="103" t="s">
        <v>30</v>
      </c>
      <c r="M3189" s="103" t="s">
        <v>30</v>
      </c>
      <c r="N3189" s="103" t="s">
        <v>30</v>
      </c>
      <c r="O3189" s="103" t="s">
        <v>27</v>
      </c>
      <c r="P3189" s="103" t="s">
        <v>8322</v>
      </c>
      <c r="Q3189" s="103" t="s">
        <v>12524</v>
      </c>
      <c r="R3189" s="105" t="s">
        <v>12525</v>
      </c>
      <c r="S3189" s="103" t="s">
        <v>8322</v>
      </c>
      <c r="T3189" s="103" t="s">
        <v>93</v>
      </c>
      <c r="U3189" s="106" t="s">
        <v>23394</v>
      </c>
      <c r="V3189" s="105" t="s">
        <v>23395</v>
      </c>
      <c r="W3189" s="107" t="s">
        <v>431</v>
      </c>
      <c r="X3189" t="s">
        <v>23396</v>
      </c>
      <c r="AA3189">
        <f ca="1" t="shared" si="99"/>
        <v>16</v>
      </c>
    </row>
    <row r="3190" spans="1:27">
      <c r="A3190" s="101">
        <v>16</v>
      </c>
      <c r="B3190" s="89" t="str">
        <f t="shared" si="98"/>
        <v>451229200405250353</v>
      </c>
      <c r="C3190" s="89" t="s">
        <v>431</v>
      </c>
      <c r="D3190" s="102" t="s">
        <v>12527</v>
      </c>
      <c r="E3190" s="102" t="s">
        <v>24</v>
      </c>
      <c r="F3190" s="103" t="s">
        <v>20131</v>
      </c>
      <c r="G3190" s="103" t="s">
        <v>20608</v>
      </c>
      <c r="H3190" s="104" t="s">
        <v>12526</v>
      </c>
      <c r="I3190" s="103" t="s">
        <v>27</v>
      </c>
      <c r="J3190" s="103" t="s">
        <v>30</v>
      </c>
      <c r="K3190" s="103" t="s">
        <v>30</v>
      </c>
      <c r="L3190" s="103" t="s">
        <v>30</v>
      </c>
      <c r="M3190" s="103" t="s">
        <v>30</v>
      </c>
      <c r="N3190" s="103" t="s">
        <v>30</v>
      </c>
      <c r="O3190" s="103" t="s">
        <v>27</v>
      </c>
      <c r="P3190" s="103" t="s">
        <v>8322</v>
      </c>
      <c r="Q3190" s="103" t="s">
        <v>12528</v>
      </c>
      <c r="R3190" s="105" t="s">
        <v>12529</v>
      </c>
      <c r="S3190" s="103" t="s">
        <v>8322</v>
      </c>
      <c r="T3190" s="103" t="s">
        <v>151</v>
      </c>
      <c r="U3190" s="106" t="s">
        <v>22987</v>
      </c>
      <c r="V3190" s="105" t="s">
        <v>23397</v>
      </c>
      <c r="W3190" s="107" t="s">
        <v>431</v>
      </c>
      <c r="X3190" t="s">
        <v>23398</v>
      </c>
      <c r="AA3190">
        <f ca="1" t="shared" si="99"/>
        <v>17</v>
      </c>
    </row>
    <row r="3191" spans="1:27">
      <c r="A3191" s="101">
        <v>17</v>
      </c>
      <c r="B3191" s="89" t="str">
        <f t="shared" si="98"/>
        <v>452731200510231824</v>
      </c>
      <c r="C3191" s="89" t="s">
        <v>431</v>
      </c>
      <c r="D3191" s="102" t="s">
        <v>12531</v>
      </c>
      <c r="E3191" s="102" t="s">
        <v>143</v>
      </c>
      <c r="F3191" s="103" t="s">
        <v>20131</v>
      </c>
      <c r="G3191" s="103" t="s">
        <v>20937</v>
      </c>
      <c r="H3191" s="104" t="s">
        <v>12530</v>
      </c>
      <c r="I3191" s="103" t="s">
        <v>30</v>
      </c>
      <c r="J3191" s="103" t="s">
        <v>30</v>
      </c>
      <c r="K3191" s="103" t="s">
        <v>30</v>
      </c>
      <c r="L3191" s="103" t="s">
        <v>30</v>
      </c>
      <c r="M3191" s="103" t="s">
        <v>30</v>
      </c>
      <c r="N3191" s="103" t="s">
        <v>30</v>
      </c>
      <c r="O3191" s="103" t="s">
        <v>27</v>
      </c>
      <c r="P3191" s="103" t="s">
        <v>8322</v>
      </c>
      <c r="Q3191" s="103" t="s">
        <v>12533</v>
      </c>
      <c r="R3191" s="105">
        <v>15977838505</v>
      </c>
      <c r="S3191" s="103" t="s">
        <v>8322</v>
      </c>
      <c r="T3191" s="103" t="s">
        <v>115</v>
      </c>
      <c r="U3191" s="106" t="s">
        <v>22280</v>
      </c>
      <c r="V3191" s="105" t="s">
        <v>23399</v>
      </c>
      <c r="W3191" s="107" t="s">
        <v>431</v>
      </c>
      <c r="X3191" t="s">
        <v>23400</v>
      </c>
      <c r="AA3191">
        <f ca="1" t="shared" si="99"/>
        <v>15</v>
      </c>
    </row>
    <row r="3192" spans="1:27">
      <c r="A3192" s="101">
        <v>18</v>
      </c>
      <c r="B3192" s="89" t="str">
        <f t="shared" si="98"/>
        <v>452731200311053631</v>
      </c>
      <c r="C3192" s="89" t="s">
        <v>431</v>
      </c>
      <c r="D3192" s="102" t="s">
        <v>12535</v>
      </c>
      <c r="E3192" s="102" t="s">
        <v>24</v>
      </c>
      <c r="F3192" s="103" t="s">
        <v>20131</v>
      </c>
      <c r="G3192" s="103" t="s">
        <v>20423</v>
      </c>
      <c r="H3192" s="104" t="s">
        <v>12534</v>
      </c>
      <c r="I3192" s="103" t="s">
        <v>30</v>
      </c>
      <c r="J3192" s="103" t="s">
        <v>30</v>
      </c>
      <c r="K3192" s="103" t="s">
        <v>30</v>
      </c>
      <c r="L3192" s="103" t="s">
        <v>30</v>
      </c>
      <c r="M3192" s="103" t="s">
        <v>30</v>
      </c>
      <c r="N3192" s="103" t="s">
        <v>30</v>
      </c>
      <c r="O3192" s="103" t="s">
        <v>27</v>
      </c>
      <c r="P3192" s="103" t="s">
        <v>8322</v>
      </c>
      <c r="Q3192" s="103" t="s">
        <v>12537</v>
      </c>
      <c r="R3192" s="105">
        <v>18707785776</v>
      </c>
      <c r="S3192" s="103" t="s">
        <v>8322</v>
      </c>
      <c r="T3192" s="103" t="s">
        <v>81</v>
      </c>
      <c r="U3192" s="106" t="s">
        <v>22798</v>
      </c>
      <c r="V3192" s="105" t="s">
        <v>23401</v>
      </c>
      <c r="W3192" s="107" t="s">
        <v>431</v>
      </c>
      <c r="X3192" t="s">
        <v>23402</v>
      </c>
      <c r="AA3192">
        <f ca="1" t="shared" si="99"/>
        <v>17</v>
      </c>
    </row>
    <row r="3193" spans="1:27">
      <c r="A3193" s="101">
        <v>19</v>
      </c>
      <c r="B3193" s="89" t="str">
        <f t="shared" si="98"/>
        <v>451229200305092116</v>
      </c>
      <c r="C3193" s="89" t="s">
        <v>431</v>
      </c>
      <c r="D3193" s="102" t="s">
        <v>12539</v>
      </c>
      <c r="E3193" s="102" t="s">
        <v>24</v>
      </c>
      <c r="F3193" s="103" t="s">
        <v>20178</v>
      </c>
      <c r="G3193" s="103" t="s">
        <v>20172</v>
      </c>
      <c r="H3193" s="104" t="s">
        <v>12538</v>
      </c>
      <c r="I3193" s="103" t="s">
        <v>27</v>
      </c>
      <c r="J3193" s="103" t="s">
        <v>30</v>
      </c>
      <c r="K3193" s="103" t="s">
        <v>30</v>
      </c>
      <c r="L3193" s="103" t="s">
        <v>30</v>
      </c>
      <c r="M3193" s="103" t="s">
        <v>30</v>
      </c>
      <c r="N3193" s="103" t="s">
        <v>30</v>
      </c>
      <c r="O3193" s="103" t="s">
        <v>27</v>
      </c>
      <c r="P3193" s="103" t="s">
        <v>8322</v>
      </c>
      <c r="Q3193" s="103" t="s">
        <v>12540</v>
      </c>
      <c r="R3193" s="105" t="s">
        <v>12541</v>
      </c>
      <c r="S3193" s="103" t="s">
        <v>8322</v>
      </c>
      <c r="T3193" s="103" t="s">
        <v>134</v>
      </c>
      <c r="U3193" s="106" t="s">
        <v>22433</v>
      </c>
      <c r="V3193" s="105" t="s">
        <v>22951</v>
      </c>
      <c r="W3193" s="107" t="s">
        <v>431</v>
      </c>
      <c r="X3193" t="s">
        <v>19422</v>
      </c>
      <c r="AA3193">
        <f ca="1" t="shared" si="99"/>
        <v>18</v>
      </c>
    </row>
    <row r="3194" spans="1:27">
      <c r="A3194" s="101">
        <v>20</v>
      </c>
      <c r="B3194" s="89" t="str">
        <f t="shared" si="98"/>
        <v>451229200410192127</v>
      </c>
      <c r="C3194" s="89" t="s">
        <v>431</v>
      </c>
      <c r="D3194" s="102" t="s">
        <v>12543</v>
      </c>
      <c r="E3194" s="102" t="s">
        <v>143</v>
      </c>
      <c r="F3194" s="103" t="s">
        <v>20178</v>
      </c>
      <c r="G3194" s="103" t="s">
        <v>20412</v>
      </c>
      <c r="H3194" s="104" t="s">
        <v>12542</v>
      </c>
      <c r="I3194" s="103" t="s">
        <v>27</v>
      </c>
      <c r="J3194" s="103" t="s">
        <v>30</v>
      </c>
      <c r="K3194" s="103" t="s">
        <v>30</v>
      </c>
      <c r="L3194" s="103" t="s">
        <v>30</v>
      </c>
      <c r="M3194" s="103" t="s">
        <v>30</v>
      </c>
      <c r="N3194" s="103" t="s">
        <v>30</v>
      </c>
      <c r="O3194" s="103" t="s">
        <v>27</v>
      </c>
      <c r="P3194" s="103" t="s">
        <v>8322</v>
      </c>
      <c r="Q3194" s="103" t="s">
        <v>12544</v>
      </c>
      <c r="R3194" s="105" t="s">
        <v>12545</v>
      </c>
      <c r="S3194" s="103" t="s">
        <v>8322</v>
      </c>
      <c r="T3194" s="103" t="s">
        <v>134</v>
      </c>
      <c r="U3194" s="106" t="s">
        <v>20506</v>
      </c>
      <c r="V3194" s="105" t="s">
        <v>23403</v>
      </c>
      <c r="W3194" s="107" t="s">
        <v>431</v>
      </c>
      <c r="X3194" t="s">
        <v>23404</v>
      </c>
      <c r="AA3194">
        <f ca="1" t="shared" si="99"/>
        <v>16</v>
      </c>
    </row>
    <row r="3195" spans="1:27">
      <c r="A3195" s="101">
        <v>21</v>
      </c>
      <c r="B3195" s="89" t="str">
        <f t="shared" si="98"/>
        <v>451202200707102735</v>
      </c>
      <c r="C3195" s="89" t="s">
        <v>431</v>
      </c>
      <c r="D3195" s="102" t="s">
        <v>12547</v>
      </c>
      <c r="E3195" s="102" t="s">
        <v>24</v>
      </c>
      <c r="F3195" s="103" t="s">
        <v>20178</v>
      </c>
      <c r="G3195" s="103" t="s">
        <v>22397</v>
      </c>
      <c r="H3195" s="104" t="s">
        <v>12546</v>
      </c>
      <c r="I3195" s="103" t="s">
        <v>30</v>
      </c>
      <c r="J3195" s="103" t="s">
        <v>30</v>
      </c>
      <c r="K3195" s="103" t="s">
        <v>30</v>
      </c>
      <c r="L3195" s="103" t="s">
        <v>30</v>
      </c>
      <c r="M3195" s="103" t="s">
        <v>30</v>
      </c>
      <c r="N3195" s="103" t="s">
        <v>30</v>
      </c>
      <c r="O3195" s="103" t="s">
        <v>27</v>
      </c>
      <c r="P3195" s="103" t="s">
        <v>13021</v>
      </c>
      <c r="Q3195" s="103" t="s">
        <v>12549</v>
      </c>
      <c r="R3195" s="105" t="s">
        <v>12550</v>
      </c>
      <c r="S3195" s="103" t="s">
        <v>23405</v>
      </c>
      <c r="T3195" s="103" t="s">
        <v>13021</v>
      </c>
      <c r="U3195" s="106" t="s">
        <v>23406</v>
      </c>
      <c r="V3195" s="105" t="s">
        <v>23407</v>
      </c>
      <c r="W3195" s="107" t="s">
        <v>431</v>
      </c>
      <c r="X3195" t="s">
        <v>12548</v>
      </c>
      <c r="AA3195">
        <f ca="1" t="shared" si="99"/>
        <v>14</v>
      </c>
    </row>
    <row r="3196" spans="1:27">
      <c r="A3196" s="101">
        <v>22</v>
      </c>
      <c r="B3196" s="89" t="str">
        <f t="shared" si="98"/>
        <v>451229200407221249</v>
      </c>
      <c r="C3196" s="89" t="s">
        <v>431</v>
      </c>
      <c r="D3196" s="102" t="s">
        <v>12553</v>
      </c>
      <c r="E3196" s="102" t="s">
        <v>143</v>
      </c>
      <c r="F3196" s="103" t="s">
        <v>20131</v>
      </c>
      <c r="G3196" s="103" t="s">
        <v>20271</v>
      </c>
      <c r="H3196" s="104" t="s">
        <v>12552</v>
      </c>
      <c r="I3196" s="103" t="s">
        <v>27</v>
      </c>
      <c r="J3196" s="103" t="s">
        <v>30</v>
      </c>
      <c r="K3196" s="103" t="s">
        <v>30</v>
      </c>
      <c r="L3196" s="103" t="s">
        <v>30</v>
      </c>
      <c r="M3196" s="103" t="s">
        <v>30</v>
      </c>
      <c r="N3196" s="103" t="s">
        <v>30</v>
      </c>
      <c r="O3196" s="103" t="s">
        <v>27</v>
      </c>
      <c r="P3196" s="103" t="s">
        <v>8322</v>
      </c>
      <c r="Q3196" s="103" t="s">
        <v>12554</v>
      </c>
      <c r="R3196" s="105">
        <v>19978821496</v>
      </c>
      <c r="S3196" s="103" t="s">
        <v>8322</v>
      </c>
      <c r="T3196" s="103" t="s">
        <v>76</v>
      </c>
      <c r="U3196" s="106" t="s">
        <v>22373</v>
      </c>
      <c r="V3196" s="105" t="s">
        <v>23408</v>
      </c>
      <c r="W3196" s="107" t="s">
        <v>431</v>
      </c>
      <c r="X3196" t="s">
        <v>23409</v>
      </c>
      <c r="AA3196">
        <f ca="1" t="shared" si="99"/>
        <v>17</v>
      </c>
    </row>
    <row r="3197" spans="1:27">
      <c r="A3197" s="101">
        <v>23</v>
      </c>
      <c r="B3197" s="89" t="str">
        <f t="shared" si="98"/>
        <v>452731200501105113</v>
      </c>
      <c r="C3197" s="89" t="s">
        <v>431</v>
      </c>
      <c r="D3197" s="102" t="s">
        <v>12556</v>
      </c>
      <c r="E3197" s="102" t="s">
        <v>24</v>
      </c>
      <c r="F3197" s="103" t="s">
        <v>20131</v>
      </c>
      <c r="G3197" s="103" t="s">
        <v>22169</v>
      </c>
      <c r="H3197" s="104" t="s">
        <v>12555</v>
      </c>
      <c r="I3197" s="103" t="s">
        <v>30</v>
      </c>
      <c r="J3197" s="103" t="s">
        <v>30</v>
      </c>
      <c r="K3197" s="103" t="s">
        <v>30</v>
      </c>
      <c r="L3197" s="103" t="s">
        <v>30</v>
      </c>
      <c r="M3197" s="103" t="s">
        <v>30</v>
      </c>
      <c r="N3197" s="103" t="s">
        <v>30</v>
      </c>
      <c r="O3197" s="103" t="s">
        <v>27</v>
      </c>
      <c r="P3197" s="103" t="s">
        <v>8322</v>
      </c>
      <c r="Q3197" s="103" t="s">
        <v>12558</v>
      </c>
      <c r="R3197" s="105" t="s">
        <v>12559</v>
      </c>
      <c r="S3197" s="103" t="s">
        <v>8322</v>
      </c>
      <c r="T3197" s="103" t="s">
        <v>88</v>
      </c>
      <c r="U3197" s="106" t="s">
        <v>20477</v>
      </c>
      <c r="V3197" s="105" t="s">
        <v>23410</v>
      </c>
      <c r="W3197" s="107" t="s">
        <v>431</v>
      </c>
      <c r="X3197" t="s">
        <v>23411</v>
      </c>
      <c r="AA3197">
        <f ca="1" t="shared" si="99"/>
        <v>16</v>
      </c>
    </row>
    <row r="3198" spans="1:27">
      <c r="A3198" s="101">
        <v>24</v>
      </c>
      <c r="B3198" s="89" t="str">
        <f t="shared" si="98"/>
        <v>452127200406120916</v>
      </c>
      <c r="C3198" s="89" t="s">
        <v>431</v>
      </c>
      <c r="D3198" s="102" t="s">
        <v>12561</v>
      </c>
      <c r="E3198" s="102" t="s">
        <v>24</v>
      </c>
      <c r="F3198" s="103" t="s">
        <v>20131</v>
      </c>
      <c r="G3198" s="103" t="s">
        <v>21826</v>
      </c>
      <c r="H3198" s="104" t="s">
        <v>12560</v>
      </c>
      <c r="I3198" s="103" t="s">
        <v>30</v>
      </c>
      <c r="J3198" s="103" t="s">
        <v>30</v>
      </c>
      <c r="K3198" s="103" t="s">
        <v>30</v>
      </c>
      <c r="L3198" s="103" t="s">
        <v>30</v>
      </c>
      <c r="M3198" s="103" t="s">
        <v>30</v>
      </c>
      <c r="N3198" s="103" t="s">
        <v>30</v>
      </c>
      <c r="O3198" s="103" t="s">
        <v>27</v>
      </c>
      <c r="P3198" s="103" t="s">
        <v>21315</v>
      </c>
      <c r="Q3198" s="103" t="s">
        <v>12563</v>
      </c>
      <c r="R3198" s="105" t="s">
        <v>12564</v>
      </c>
      <c r="S3198" s="103" t="s">
        <v>21315</v>
      </c>
      <c r="T3198" s="103" t="s">
        <v>20398</v>
      </c>
      <c r="U3198" s="106" t="s">
        <v>20399</v>
      </c>
      <c r="V3198" s="105" t="s">
        <v>21523</v>
      </c>
      <c r="W3198" s="107" t="s">
        <v>431</v>
      </c>
      <c r="X3198" t="s">
        <v>23412</v>
      </c>
      <c r="AA3198">
        <f ca="1" t="shared" si="99"/>
        <v>17</v>
      </c>
    </row>
    <row r="3199" spans="1:27">
      <c r="A3199" s="101">
        <v>25</v>
      </c>
      <c r="B3199" s="89" t="str">
        <f t="shared" si="98"/>
        <v>452731200403233613</v>
      </c>
      <c r="C3199" s="89" t="s">
        <v>431</v>
      </c>
      <c r="D3199" s="102" t="s">
        <v>12566</v>
      </c>
      <c r="E3199" s="102" t="s">
        <v>24</v>
      </c>
      <c r="F3199" s="103" t="s">
        <v>20205</v>
      </c>
      <c r="G3199" s="103" t="s">
        <v>20707</v>
      </c>
      <c r="H3199" s="104" t="s">
        <v>12565</v>
      </c>
      <c r="I3199" s="103" t="s">
        <v>30</v>
      </c>
      <c r="J3199" s="103" t="s">
        <v>30</v>
      </c>
      <c r="K3199" s="103" t="s">
        <v>30</v>
      </c>
      <c r="L3199" s="103" t="s">
        <v>30</v>
      </c>
      <c r="M3199" s="103" t="s">
        <v>30</v>
      </c>
      <c r="N3199" s="103" t="s">
        <v>30</v>
      </c>
      <c r="O3199" s="103" t="s">
        <v>27</v>
      </c>
      <c r="P3199" s="103" t="s">
        <v>8322</v>
      </c>
      <c r="Q3199" s="103" t="s">
        <v>12568</v>
      </c>
      <c r="R3199" s="105" t="s">
        <v>12569</v>
      </c>
      <c r="S3199" s="103" t="s">
        <v>8322</v>
      </c>
      <c r="T3199" s="103" t="s">
        <v>22515</v>
      </c>
      <c r="U3199" s="106" t="s">
        <v>23072</v>
      </c>
      <c r="V3199" s="105" t="s">
        <v>23413</v>
      </c>
      <c r="W3199" s="107" t="s">
        <v>431</v>
      </c>
      <c r="X3199" t="s">
        <v>23414</v>
      </c>
      <c r="AA3199">
        <f ca="1" t="shared" si="99"/>
        <v>17</v>
      </c>
    </row>
    <row r="3200" spans="1:27">
      <c r="A3200" s="101">
        <v>26</v>
      </c>
      <c r="B3200" s="89" t="str">
        <f t="shared" si="98"/>
        <v>452731200410151819</v>
      </c>
      <c r="C3200" s="89" t="s">
        <v>431</v>
      </c>
      <c r="D3200" s="102" t="s">
        <v>12571</v>
      </c>
      <c r="E3200" s="102" t="s">
        <v>24</v>
      </c>
      <c r="F3200" s="103" t="s">
        <v>20131</v>
      </c>
      <c r="G3200" s="103" t="s">
        <v>20412</v>
      </c>
      <c r="H3200" s="104" t="s">
        <v>12570</v>
      </c>
      <c r="I3200" s="103" t="s">
        <v>30</v>
      </c>
      <c r="J3200" s="103" t="s">
        <v>30</v>
      </c>
      <c r="K3200" s="103" t="s">
        <v>30</v>
      </c>
      <c r="L3200" s="103" t="s">
        <v>30</v>
      </c>
      <c r="M3200" s="103" t="s">
        <v>30</v>
      </c>
      <c r="N3200" s="103" t="s">
        <v>30</v>
      </c>
      <c r="O3200" s="103" t="s">
        <v>27</v>
      </c>
      <c r="P3200" s="103" t="s">
        <v>8322</v>
      </c>
      <c r="Q3200" s="103" t="s">
        <v>12572</v>
      </c>
      <c r="R3200" s="105" t="s">
        <v>12573</v>
      </c>
      <c r="S3200" s="103" t="s">
        <v>8322</v>
      </c>
      <c r="T3200" s="103" t="s">
        <v>115</v>
      </c>
      <c r="U3200" s="106" t="s">
        <v>22911</v>
      </c>
      <c r="V3200" s="105" t="s">
        <v>23415</v>
      </c>
      <c r="W3200" s="107" t="s">
        <v>431</v>
      </c>
      <c r="X3200" t="s">
        <v>23416</v>
      </c>
      <c r="AA3200">
        <f ca="1" t="shared" si="99"/>
        <v>16</v>
      </c>
    </row>
    <row r="3201" spans="1:27">
      <c r="A3201" s="101">
        <v>27</v>
      </c>
      <c r="B3201" s="89" t="str">
        <f t="shared" si="98"/>
        <v>452731200410021811</v>
      </c>
      <c r="C3201" s="89" t="s">
        <v>431</v>
      </c>
      <c r="D3201" s="102" t="s">
        <v>12575</v>
      </c>
      <c r="E3201" s="102" t="s">
        <v>24</v>
      </c>
      <c r="F3201" s="103" t="s">
        <v>20131</v>
      </c>
      <c r="G3201" s="103" t="s">
        <v>20412</v>
      </c>
      <c r="H3201" s="104" t="s">
        <v>12574</v>
      </c>
      <c r="I3201" s="103" t="s">
        <v>30</v>
      </c>
      <c r="J3201" s="103" t="s">
        <v>30</v>
      </c>
      <c r="K3201" s="103" t="s">
        <v>30</v>
      </c>
      <c r="L3201" s="103" t="s">
        <v>30</v>
      </c>
      <c r="M3201" s="103" t="s">
        <v>30</v>
      </c>
      <c r="N3201" s="103" t="s">
        <v>30</v>
      </c>
      <c r="O3201" s="103" t="s">
        <v>27</v>
      </c>
      <c r="P3201" s="103" t="s">
        <v>8322</v>
      </c>
      <c r="Q3201" s="103" t="s">
        <v>12577</v>
      </c>
      <c r="R3201" s="105" t="s">
        <v>12578</v>
      </c>
      <c r="S3201" s="103" t="s">
        <v>8322</v>
      </c>
      <c r="T3201" s="103" t="s">
        <v>115</v>
      </c>
      <c r="U3201" s="106" t="s">
        <v>22911</v>
      </c>
      <c r="V3201" s="105" t="s">
        <v>23417</v>
      </c>
      <c r="W3201" s="107" t="s">
        <v>431</v>
      </c>
      <c r="X3201" t="s">
        <v>23418</v>
      </c>
      <c r="AA3201">
        <f ca="1" t="shared" si="99"/>
        <v>16</v>
      </c>
    </row>
    <row r="3202" spans="1:27">
      <c r="A3202" s="101">
        <v>28</v>
      </c>
      <c r="B3202" s="89" t="str">
        <f t="shared" si="98"/>
        <v>452731200312054820</v>
      </c>
      <c r="C3202" s="89" t="s">
        <v>431</v>
      </c>
      <c r="D3202" s="102" t="s">
        <v>12580</v>
      </c>
      <c r="E3202" s="102" t="s">
        <v>143</v>
      </c>
      <c r="F3202" s="103" t="s">
        <v>20131</v>
      </c>
      <c r="G3202" s="103" t="s">
        <v>20433</v>
      </c>
      <c r="H3202" s="104" t="s">
        <v>12579</v>
      </c>
      <c r="I3202" s="103" t="s">
        <v>30</v>
      </c>
      <c r="J3202" s="103" t="s">
        <v>30</v>
      </c>
      <c r="K3202" s="103" t="s">
        <v>30</v>
      </c>
      <c r="L3202" s="103" t="s">
        <v>30</v>
      </c>
      <c r="M3202" s="103" t="s">
        <v>30</v>
      </c>
      <c r="N3202" s="103" t="s">
        <v>30</v>
      </c>
      <c r="O3202" s="103" t="s">
        <v>27</v>
      </c>
      <c r="P3202" s="103" t="s">
        <v>8322</v>
      </c>
      <c r="Q3202" s="103" t="s">
        <v>12582</v>
      </c>
      <c r="R3202" s="105" t="s">
        <v>12583</v>
      </c>
      <c r="S3202" s="103" t="s">
        <v>8322</v>
      </c>
      <c r="T3202" s="103" t="s">
        <v>63</v>
      </c>
      <c r="U3202" s="106" t="s">
        <v>22981</v>
      </c>
      <c r="V3202" s="105" t="s">
        <v>23419</v>
      </c>
      <c r="W3202" s="107" t="s">
        <v>431</v>
      </c>
      <c r="X3202" t="s">
        <v>23420</v>
      </c>
      <c r="AA3202">
        <f ca="1" t="shared" si="99"/>
        <v>17</v>
      </c>
    </row>
    <row r="3203" spans="1:27">
      <c r="A3203" s="101">
        <v>29</v>
      </c>
      <c r="B3203" s="89" t="str">
        <f t="shared" ref="B3203:B3266" si="100">H3203</f>
        <v>452731200401011216</v>
      </c>
      <c r="C3203" s="89" t="s">
        <v>431</v>
      </c>
      <c r="D3203" s="102" t="s">
        <v>12585</v>
      </c>
      <c r="E3203" s="102" t="s">
        <v>24</v>
      </c>
      <c r="F3203" s="103" t="s">
        <v>20131</v>
      </c>
      <c r="G3203" s="103" t="s">
        <v>20232</v>
      </c>
      <c r="H3203" s="104" t="s">
        <v>12584</v>
      </c>
      <c r="I3203" s="103" t="s">
        <v>30</v>
      </c>
      <c r="J3203" s="103" t="s">
        <v>30</v>
      </c>
      <c r="K3203" s="103" t="s">
        <v>30</v>
      </c>
      <c r="L3203" s="103" t="s">
        <v>30</v>
      </c>
      <c r="M3203" s="103" t="s">
        <v>30</v>
      </c>
      <c r="N3203" s="103" t="s">
        <v>30</v>
      </c>
      <c r="O3203" s="103" t="s">
        <v>27</v>
      </c>
      <c r="P3203" s="103" t="s">
        <v>8322</v>
      </c>
      <c r="Q3203" s="103" t="s">
        <v>12586</v>
      </c>
      <c r="R3203" s="105" t="s">
        <v>12587</v>
      </c>
      <c r="S3203" s="103" t="s">
        <v>8322</v>
      </c>
      <c r="T3203" s="103" t="s">
        <v>76</v>
      </c>
      <c r="U3203" s="106" t="s">
        <v>20508</v>
      </c>
      <c r="V3203" s="105" t="s">
        <v>23421</v>
      </c>
      <c r="W3203" s="107" t="s">
        <v>431</v>
      </c>
      <c r="X3203" t="s">
        <v>23422</v>
      </c>
      <c r="AA3203">
        <f ca="1" t="shared" si="99"/>
        <v>17</v>
      </c>
    </row>
    <row r="3204" spans="1:27">
      <c r="A3204" s="101">
        <v>30</v>
      </c>
      <c r="B3204" s="89" t="str">
        <f t="shared" si="100"/>
        <v>451229200505263629</v>
      </c>
      <c r="C3204" s="89" t="s">
        <v>431</v>
      </c>
      <c r="D3204" s="102" t="s">
        <v>12589</v>
      </c>
      <c r="E3204" s="102" t="s">
        <v>143</v>
      </c>
      <c r="F3204" s="103" t="s">
        <v>20131</v>
      </c>
      <c r="G3204" s="103" t="s">
        <v>20371</v>
      </c>
      <c r="H3204" s="104" t="s">
        <v>12588</v>
      </c>
      <c r="I3204" s="103" t="s">
        <v>30</v>
      </c>
      <c r="J3204" s="103" t="s">
        <v>30</v>
      </c>
      <c r="K3204" s="103" t="s">
        <v>30</v>
      </c>
      <c r="L3204" s="103" t="s">
        <v>30</v>
      </c>
      <c r="M3204" s="103" t="s">
        <v>30</v>
      </c>
      <c r="N3204" s="103" t="s">
        <v>30</v>
      </c>
      <c r="O3204" s="103" t="s">
        <v>27</v>
      </c>
      <c r="P3204" s="103" t="s">
        <v>8322</v>
      </c>
      <c r="Q3204" s="103" t="s">
        <v>12591</v>
      </c>
      <c r="R3204" s="105" t="s">
        <v>12592</v>
      </c>
      <c r="S3204" s="103" t="s">
        <v>8322</v>
      </c>
      <c r="T3204" s="103" t="s">
        <v>81</v>
      </c>
      <c r="U3204" s="106" t="s">
        <v>22691</v>
      </c>
      <c r="V3204" s="105" t="s">
        <v>23423</v>
      </c>
      <c r="W3204" s="107" t="s">
        <v>431</v>
      </c>
      <c r="X3204" t="s">
        <v>23424</v>
      </c>
      <c r="AA3204">
        <f ca="1" t="shared" ref="AA3204:AA3267" si="101">DATEDIF(TEXT(MID(H3204,7,8),"00-00-00"),TODAY(),"y")</f>
        <v>16</v>
      </c>
    </row>
    <row r="3205" spans="1:27">
      <c r="A3205" s="101">
        <v>31</v>
      </c>
      <c r="B3205" s="89" t="str">
        <f t="shared" si="100"/>
        <v>45273120040706241x</v>
      </c>
      <c r="C3205" s="89" t="s">
        <v>431</v>
      </c>
      <c r="D3205" s="102" t="s">
        <v>12594</v>
      </c>
      <c r="E3205" s="102" t="s">
        <v>24</v>
      </c>
      <c r="F3205" s="103" t="s">
        <v>20205</v>
      </c>
      <c r="G3205" s="103" t="s">
        <v>20271</v>
      </c>
      <c r="H3205" s="104" t="s">
        <v>12593</v>
      </c>
      <c r="I3205" s="103" t="s">
        <v>30</v>
      </c>
      <c r="J3205" s="103" t="s">
        <v>30</v>
      </c>
      <c r="K3205" s="103" t="s">
        <v>30</v>
      </c>
      <c r="L3205" s="103" t="s">
        <v>30</v>
      </c>
      <c r="M3205" s="103" t="s">
        <v>30</v>
      </c>
      <c r="N3205" s="103" t="s">
        <v>30</v>
      </c>
      <c r="O3205" s="103" t="s">
        <v>27</v>
      </c>
      <c r="P3205" s="103" t="s">
        <v>8322</v>
      </c>
      <c r="Q3205" s="103" t="s">
        <v>12596</v>
      </c>
      <c r="R3205" s="105" t="s">
        <v>12597</v>
      </c>
      <c r="S3205" s="103" t="s">
        <v>8322</v>
      </c>
      <c r="T3205" s="103" t="s">
        <v>140</v>
      </c>
      <c r="U3205" s="106" t="s">
        <v>22947</v>
      </c>
      <c r="V3205" s="105" t="s">
        <v>23425</v>
      </c>
      <c r="W3205" s="107" t="s">
        <v>431</v>
      </c>
      <c r="X3205" t="s">
        <v>23426</v>
      </c>
      <c r="AA3205">
        <f ca="1" t="shared" si="101"/>
        <v>17</v>
      </c>
    </row>
    <row r="3206" spans="1:27">
      <c r="A3206" s="101">
        <v>32</v>
      </c>
      <c r="B3206" s="89" t="str">
        <f t="shared" si="100"/>
        <v>452731200502013624</v>
      </c>
      <c r="C3206" s="89" t="s">
        <v>431</v>
      </c>
      <c r="D3206" s="102" t="s">
        <v>12599</v>
      </c>
      <c r="E3206" s="102" t="s">
        <v>143</v>
      </c>
      <c r="F3206" s="103" t="s">
        <v>20131</v>
      </c>
      <c r="G3206" s="103" t="s">
        <v>21431</v>
      </c>
      <c r="H3206" s="104" t="s">
        <v>12598</v>
      </c>
      <c r="I3206" s="103" t="s">
        <v>30</v>
      </c>
      <c r="J3206" s="103" t="s">
        <v>30</v>
      </c>
      <c r="K3206" s="103" t="s">
        <v>30</v>
      </c>
      <c r="L3206" s="103" t="s">
        <v>30</v>
      </c>
      <c r="M3206" s="103" t="s">
        <v>30</v>
      </c>
      <c r="N3206" s="103" t="s">
        <v>30</v>
      </c>
      <c r="O3206" s="103" t="s">
        <v>27</v>
      </c>
      <c r="P3206" s="103" t="s">
        <v>8322</v>
      </c>
      <c r="Q3206" s="103" t="s">
        <v>12601</v>
      </c>
      <c r="R3206" s="105">
        <v>15777832292</v>
      </c>
      <c r="S3206" s="103" t="s">
        <v>8322</v>
      </c>
      <c r="T3206" s="103" t="s">
        <v>81</v>
      </c>
      <c r="U3206" s="106" t="s">
        <v>23259</v>
      </c>
      <c r="V3206" s="105" t="s">
        <v>23427</v>
      </c>
      <c r="W3206" s="107" t="s">
        <v>431</v>
      </c>
      <c r="X3206" t="s">
        <v>23428</v>
      </c>
      <c r="AA3206">
        <f ca="1" t="shared" si="101"/>
        <v>16</v>
      </c>
    </row>
    <row r="3207" spans="1:27">
      <c r="A3207" s="101">
        <v>33</v>
      </c>
      <c r="B3207" s="89" t="str">
        <f t="shared" si="100"/>
        <v>45122920031001274x</v>
      </c>
      <c r="C3207" s="89" t="s">
        <v>431</v>
      </c>
      <c r="D3207" s="102" t="s">
        <v>12604</v>
      </c>
      <c r="E3207" s="102" t="s">
        <v>143</v>
      </c>
      <c r="F3207" s="103" t="s">
        <v>20131</v>
      </c>
      <c r="G3207" s="103" t="s">
        <v>20307</v>
      </c>
      <c r="H3207" s="104" t="s">
        <v>12603</v>
      </c>
      <c r="I3207" s="103" t="s">
        <v>27</v>
      </c>
      <c r="J3207" s="103" t="s">
        <v>30</v>
      </c>
      <c r="K3207" s="103" t="s">
        <v>30</v>
      </c>
      <c r="L3207" s="103" t="s">
        <v>30</v>
      </c>
      <c r="M3207" s="103" t="s">
        <v>30</v>
      </c>
      <c r="N3207" s="103" t="s">
        <v>30</v>
      </c>
      <c r="O3207" s="103" t="s">
        <v>27</v>
      </c>
      <c r="P3207" s="103" t="s">
        <v>8322</v>
      </c>
      <c r="Q3207" s="103" t="s">
        <v>12606</v>
      </c>
      <c r="R3207" s="105" t="s">
        <v>12607</v>
      </c>
      <c r="S3207" s="103" t="s">
        <v>8322</v>
      </c>
      <c r="T3207" s="103" t="s">
        <v>146</v>
      </c>
      <c r="U3207" s="106" t="s">
        <v>22940</v>
      </c>
      <c r="V3207" s="105" t="s">
        <v>23429</v>
      </c>
      <c r="W3207" s="107" t="s">
        <v>431</v>
      </c>
      <c r="X3207" t="s">
        <v>23430</v>
      </c>
      <c r="AA3207">
        <f ca="1" t="shared" si="101"/>
        <v>17</v>
      </c>
    </row>
    <row r="3208" spans="1:27">
      <c r="A3208" s="101">
        <v>34</v>
      </c>
      <c r="B3208" s="89" t="str">
        <f t="shared" si="100"/>
        <v>451229200401202119</v>
      </c>
      <c r="C3208" s="89" t="s">
        <v>431</v>
      </c>
      <c r="D3208" s="102" t="s">
        <v>12609</v>
      </c>
      <c r="E3208" s="102" t="s">
        <v>24</v>
      </c>
      <c r="F3208" s="103" t="s">
        <v>20131</v>
      </c>
      <c r="G3208" s="103" t="s">
        <v>20232</v>
      </c>
      <c r="H3208" s="104" t="s">
        <v>12608</v>
      </c>
      <c r="I3208" s="103" t="s">
        <v>30</v>
      </c>
      <c r="J3208" s="103" t="s">
        <v>30</v>
      </c>
      <c r="K3208" s="103" t="s">
        <v>30</v>
      </c>
      <c r="L3208" s="103" t="s">
        <v>30</v>
      </c>
      <c r="M3208" s="103" t="s">
        <v>30</v>
      </c>
      <c r="N3208" s="103" t="s">
        <v>30</v>
      </c>
      <c r="O3208" s="103" t="s">
        <v>27</v>
      </c>
      <c r="P3208" s="103" t="s">
        <v>8322</v>
      </c>
      <c r="Q3208" s="103" t="s">
        <v>12611</v>
      </c>
      <c r="R3208" s="105" t="s">
        <v>12612</v>
      </c>
      <c r="S3208" s="103" t="s">
        <v>8322</v>
      </c>
      <c r="T3208" s="103" t="s">
        <v>134</v>
      </c>
      <c r="U3208" s="106" t="s">
        <v>23151</v>
      </c>
      <c r="V3208" s="105" t="s">
        <v>23431</v>
      </c>
      <c r="W3208" s="107" t="s">
        <v>431</v>
      </c>
      <c r="X3208" t="s">
        <v>23432</v>
      </c>
      <c r="AA3208">
        <f ca="1" t="shared" si="101"/>
        <v>17</v>
      </c>
    </row>
    <row r="3209" spans="1:27">
      <c r="A3209" s="101">
        <v>35</v>
      </c>
      <c r="B3209" s="89" t="str">
        <f t="shared" si="100"/>
        <v>452731200506300014</v>
      </c>
      <c r="C3209" s="89" t="s">
        <v>431</v>
      </c>
      <c r="D3209" s="102" t="s">
        <v>12614</v>
      </c>
      <c r="E3209" s="102" t="s">
        <v>24</v>
      </c>
      <c r="F3209" s="103" t="s">
        <v>20131</v>
      </c>
      <c r="G3209" s="103" t="s">
        <v>21389</v>
      </c>
      <c r="H3209" s="104" t="s">
        <v>12613</v>
      </c>
      <c r="I3209" s="103" t="s">
        <v>30</v>
      </c>
      <c r="J3209" s="103" t="s">
        <v>30</v>
      </c>
      <c r="K3209" s="103" t="s">
        <v>30</v>
      </c>
      <c r="L3209" s="103" t="s">
        <v>30</v>
      </c>
      <c r="M3209" s="103" t="s">
        <v>30</v>
      </c>
      <c r="N3209" s="103" t="s">
        <v>30</v>
      </c>
      <c r="O3209" s="103" t="s">
        <v>27</v>
      </c>
      <c r="P3209" s="103" t="s">
        <v>8322</v>
      </c>
      <c r="Q3209" s="103" t="s">
        <v>12616</v>
      </c>
      <c r="R3209" s="105" t="s">
        <v>12617</v>
      </c>
      <c r="S3209" s="103" t="s">
        <v>8322</v>
      </c>
      <c r="T3209" s="103" t="s">
        <v>63</v>
      </c>
      <c r="U3209" s="106" t="s">
        <v>20455</v>
      </c>
      <c r="V3209" s="105" t="s">
        <v>23433</v>
      </c>
      <c r="W3209" s="107" t="s">
        <v>431</v>
      </c>
      <c r="X3209" t="s">
        <v>23434</v>
      </c>
      <c r="AA3209">
        <f ca="1" t="shared" si="101"/>
        <v>16</v>
      </c>
    </row>
    <row r="3210" spans="1:27">
      <c r="A3210" s="101">
        <v>36</v>
      </c>
      <c r="B3210" s="89" t="str">
        <f t="shared" si="100"/>
        <v>451229200403161824</v>
      </c>
      <c r="C3210" s="89" t="s">
        <v>431</v>
      </c>
      <c r="D3210" s="102" t="s">
        <v>12619</v>
      </c>
      <c r="E3210" s="102" t="s">
        <v>143</v>
      </c>
      <c r="F3210" s="103" t="s">
        <v>20178</v>
      </c>
      <c r="G3210" s="103" t="s">
        <v>20707</v>
      </c>
      <c r="H3210" s="104" t="s">
        <v>12618</v>
      </c>
      <c r="I3210" s="103" t="s">
        <v>27</v>
      </c>
      <c r="J3210" s="103" t="s">
        <v>30</v>
      </c>
      <c r="K3210" s="103" t="s">
        <v>27</v>
      </c>
      <c r="L3210" s="103" t="s">
        <v>30</v>
      </c>
      <c r="M3210" s="103" t="s">
        <v>30</v>
      </c>
      <c r="N3210" s="103" t="s">
        <v>30</v>
      </c>
      <c r="O3210" s="103" t="s">
        <v>27</v>
      </c>
      <c r="P3210" s="103" t="s">
        <v>8322</v>
      </c>
      <c r="Q3210" s="103" t="s">
        <v>12621</v>
      </c>
      <c r="R3210" s="105" t="s">
        <v>12622</v>
      </c>
      <c r="S3210" s="103" t="s">
        <v>8322</v>
      </c>
      <c r="T3210" s="103" t="s">
        <v>115</v>
      </c>
      <c r="U3210" s="106" t="s">
        <v>23075</v>
      </c>
      <c r="V3210" s="105" t="s">
        <v>23435</v>
      </c>
      <c r="W3210" s="107" t="s">
        <v>431</v>
      </c>
      <c r="X3210" t="s">
        <v>23436</v>
      </c>
      <c r="AA3210">
        <f ca="1" t="shared" si="101"/>
        <v>17</v>
      </c>
    </row>
    <row r="3211" spans="1:27">
      <c r="A3211" s="101">
        <v>37</v>
      </c>
      <c r="B3211" s="89" t="str">
        <f t="shared" si="100"/>
        <v>450124200412072729</v>
      </c>
      <c r="C3211" s="89" t="s">
        <v>431</v>
      </c>
      <c r="D3211" s="102" t="s">
        <v>12624</v>
      </c>
      <c r="E3211" s="102" t="s">
        <v>143</v>
      </c>
      <c r="F3211" s="103" t="s">
        <v>20131</v>
      </c>
      <c r="G3211" s="103" t="s">
        <v>20996</v>
      </c>
      <c r="H3211" s="104" t="s">
        <v>12623</v>
      </c>
      <c r="I3211" s="103" t="s">
        <v>30</v>
      </c>
      <c r="J3211" s="103" t="s">
        <v>30</v>
      </c>
      <c r="K3211" s="103" t="s">
        <v>30</v>
      </c>
      <c r="L3211" s="103" t="s">
        <v>30</v>
      </c>
      <c r="M3211" s="103" t="s">
        <v>30</v>
      </c>
      <c r="N3211" s="103" t="s">
        <v>30</v>
      </c>
      <c r="O3211" s="103" t="s">
        <v>27</v>
      </c>
      <c r="P3211" s="103" t="s">
        <v>21315</v>
      </c>
      <c r="Q3211" s="103" t="s">
        <v>12626</v>
      </c>
      <c r="R3211" s="105" t="s">
        <v>12627</v>
      </c>
      <c r="S3211" s="103" t="s">
        <v>21315</v>
      </c>
      <c r="T3211" s="103" t="s">
        <v>20446</v>
      </c>
      <c r="U3211" s="106" t="s">
        <v>22881</v>
      </c>
      <c r="V3211" s="105" t="s">
        <v>23437</v>
      </c>
      <c r="W3211" s="107" t="s">
        <v>431</v>
      </c>
      <c r="X3211" t="s">
        <v>23438</v>
      </c>
      <c r="AA3211">
        <f ca="1" t="shared" si="101"/>
        <v>16</v>
      </c>
    </row>
    <row r="3212" spans="1:27">
      <c r="A3212" s="101">
        <v>38</v>
      </c>
      <c r="B3212" s="89" t="str">
        <f t="shared" si="100"/>
        <v>452731200508240023</v>
      </c>
      <c r="C3212" s="89" t="s">
        <v>431</v>
      </c>
      <c r="D3212" s="102" t="s">
        <v>12629</v>
      </c>
      <c r="E3212" s="102" t="s">
        <v>143</v>
      </c>
      <c r="F3212" s="103" t="s">
        <v>20131</v>
      </c>
      <c r="G3212" s="103" t="s">
        <v>20921</v>
      </c>
      <c r="H3212" s="104" t="s">
        <v>12628</v>
      </c>
      <c r="I3212" s="103" t="s">
        <v>30</v>
      </c>
      <c r="J3212" s="103" t="s">
        <v>30</v>
      </c>
      <c r="K3212" s="103" t="s">
        <v>30</v>
      </c>
      <c r="L3212" s="103" t="s">
        <v>30</v>
      </c>
      <c r="M3212" s="103" t="s">
        <v>30</v>
      </c>
      <c r="N3212" s="103" t="s">
        <v>30</v>
      </c>
      <c r="O3212" s="103" t="s">
        <v>27</v>
      </c>
      <c r="P3212" s="103" t="s">
        <v>8322</v>
      </c>
      <c r="Q3212" s="103" t="s">
        <v>12631</v>
      </c>
      <c r="R3212" s="105">
        <v>15777804116</v>
      </c>
      <c r="S3212" s="103" t="s">
        <v>8322</v>
      </c>
      <c r="T3212" s="103" t="s">
        <v>63</v>
      </c>
      <c r="U3212" s="106" t="s">
        <v>20740</v>
      </c>
      <c r="V3212" s="105" t="s">
        <v>23439</v>
      </c>
      <c r="W3212" s="107" t="s">
        <v>431</v>
      </c>
      <c r="X3212" t="s">
        <v>23440</v>
      </c>
      <c r="AA3212">
        <f ca="1" t="shared" si="101"/>
        <v>15</v>
      </c>
    </row>
    <row r="3213" spans="1:27">
      <c r="A3213" s="101">
        <v>39</v>
      </c>
      <c r="B3213" s="89" t="str">
        <f t="shared" si="100"/>
        <v>452731200411030314</v>
      </c>
      <c r="C3213" s="89" t="s">
        <v>431</v>
      </c>
      <c r="D3213" s="102" t="s">
        <v>10973</v>
      </c>
      <c r="E3213" s="102" t="s">
        <v>24</v>
      </c>
      <c r="F3213" s="103" t="s">
        <v>20131</v>
      </c>
      <c r="G3213" s="103" t="s">
        <v>20823</v>
      </c>
      <c r="H3213" s="104" t="s">
        <v>12632</v>
      </c>
      <c r="I3213" s="103" t="s">
        <v>30</v>
      </c>
      <c r="J3213" s="103" t="s">
        <v>30</v>
      </c>
      <c r="K3213" s="103" t="s">
        <v>30</v>
      </c>
      <c r="L3213" s="103" t="s">
        <v>30</v>
      </c>
      <c r="M3213" s="103" t="s">
        <v>30</v>
      </c>
      <c r="N3213" s="103" t="s">
        <v>30</v>
      </c>
      <c r="O3213" s="103" t="s">
        <v>27</v>
      </c>
      <c r="P3213" s="103" t="s">
        <v>8322</v>
      </c>
      <c r="Q3213" s="103" t="s">
        <v>12634</v>
      </c>
      <c r="R3213" s="105" t="s">
        <v>12635</v>
      </c>
      <c r="S3213" s="103" t="s">
        <v>8322</v>
      </c>
      <c r="T3213" s="103" t="s">
        <v>151</v>
      </c>
      <c r="U3213" s="106" t="s">
        <v>21816</v>
      </c>
      <c r="V3213" s="105" t="s">
        <v>23441</v>
      </c>
      <c r="W3213" s="107" t="s">
        <v>431</v>
      </c>
      <c r="X3213" t="s">
        <v>23442</v>
      </c>
      <c r="AA3213">
        <f ca="1" t="shared" si="101"/>
        <v>16</v>
      </c>
    </row>
    <row r="3214" spans="1:27">
      <c r="A3214" s="101">
        <v>40</v>
      </c>
      <c r="B3214" s="89" t="str">
        <f t="shared" si="100"/>
        <v>452731200402041812</v>
      </c>
      <c r="C3214" s="89" t="s">
        <v>431</v>
      </c>
      <c r="D3214" s="102" t="s">
        <v>12637</v>
      </c>
      <c r="E3214" s="102" t="s">
        <v>24</v>
      </c>
      <c r="F3214" s="103" t="s">
        <v>20131</v>
      </c>
      <c r="G3214" s="103" t="s">
        <v>20742</v>
      </c>
      <c r="H3214" s="104" t="s">
        <v>12636</v>
      </c>
      <c r="I3214" s="103" t="s">
        <v>30</v>
      </c>
      <c r="J3214" s="103" t="s">
        <v>30</v>
      </c>
      <c r="K3214" s="103" t="s">
        <v>30</v>
      </c>
      <c r="L3214" s="103" t="s">
        <v>30</v>
      </c>
      <c r="M3214" s="103" t="s">
        <v>30</v>
      </c>
      <c r="N3214" s="103" t="s">
        <v>30</v>
      </c>
      <c r="O3214" s="103" t="s">
        <v>27</v>
      </c>
      <c r="P3214" s="103" t="s">
        <v>8322</v>
      </c>
      <c r="Q3214" s="103" t="s">
        <v>12639</v>
      </c>
      <c r="R3214" s="105" t="s">
        <v>12640</v>
      </c>
      <c r="S3214" s="103" t="s">
        <v>8322</v>
      </c>
      <c r="T3214" s="103" t="s">
        <v>115</v>
      </c>
      <c r="U3214" s="106" t="s">
        <v>23443</v>
      </c>
      <c r="V3214" s="105" t="s">
        <v>23444</v>
      </c>
      <c r="W3214" s="107" t="s">
        <v>431</v>
      </c>
      <c r="X3214" t="s">
        <v>23445</v>
      </c>
      <c r="AA3214">
        <f ca="1" t="shared" si="101"/>
        <v>17</v>
      </c>
    </row>
    <row r="3215" spans="1:27">
      <c r="A3215" s="101">
        <v>41</v>
      </c>
      <c r="B3215" s="89" t="str">
        <f t="shared" si="100"/>
        <v>452731200412105437</v>
      </c>
      <c r="C3215" s="89" t="s">
        <v>431</v>
      </c>
      <c r="D3215" s="102" t="s">
        <v>12642</v>
      </c>
      <c r="E3215" s="102" t="s">
        <v>24</v>
      </c>
      <c r="F3215" s="103" t="s">
        <v>20178</v>
      </c>
      <c r="G3215" s="103" t="s">
        <v>20996</v>
      </c>
      <c r="H3215" s="104" t="s">
        <v>12641</v>
      </c>
      <c r="I3215" s="103" t="s">
        <v>30</v>
      </c>
      <c r="J3215" s="103" t="s">
        <v>30</v>
      </c>
      <c r="K3215" s="103" t="s">
        <v>30</v>
      </c>
      <c r="L3215" s="103" t="s">
        <v>30</v>
      </c>
      <c r="M3215" s="103" t="s">
        <v>30</v>
      </c>
      <c r="N3215" s="103" t="s">
        <v>30</v>
      </c>
      <c r="O3215" s="103" t="s">
        <v>27</v>
      </c>
      <c r="P3215" s="103" t="s">
        <v>8322</v>
      </c>
      <c r="Q3215" s="103" t="s">
        <v>12644</v>
      </c>
      <c r="R3215" s="105" t="s">
        <v>12645</v>
      </c>
      <c r="S3215" s="103" t="s">
        <v>8322</v>
      </c>
      <c r="T3215" s="103" t="s">
        <v>93</v>
      </c>
      <c r="U3215" s="106" t="s">
        <v>23446</v>
      </c>
      <c r="V3215" s="105" t="s">
        <v>23447</v>
      </c>
      <c r="W3215" s="107" t="s">
        <v>431</v>
      </c>
      <c r="X3215" t="s">
        <v>23448</v>
      </c>
      <c r="AA3215">
        <f ca="1" t="shared" si="101"/>
        <v>16</v>
      </c>
    </row>
    <row r="3216" spans="1:27">
      <c r="A3216" s="101">
        <v>42</v>
      </c>
      <c r="B3216" s="89" t="str">
        <f t="shared" si="100"/>
        <v>451229200505273616</v>
      </c>
      <c r="C3216" s="89" t="s">
        <v>431</v>
      </c>
      <c r="D3216" s="102" t="s">
        <v>12647</v>
      </c>
      <c r="E3216" s="102" t="s">
        <v>24</v>
      </c>
      <c r="F3216" s="103" t="s">
        <v>20131</v>
      </c>
      <c r="G3216" s="103" t="s">
        <v>20371</v>
      </c>
      <c r="H3216" s="104" t="s">
        <v>12646</v>
      </c>
      <c r="I3216" s="103" t="s">
        <v>27</v>
      </c>
      <c r="J3216" s="103" t="s">
        <v>30</v>
      </c>
      <c r="K3216" s="103" t="s">
        <v>30</v>
      </c>
      <c r="L3216" s="103" t="s">
        <v>30</v>
      </c>
      <c r="M3216" s="103" t="s">
        <v>30</v>
      </c>
      <c r="N3216" s="103" t="s">
        <v>30</v>
      </c>
      <c r="O3216" s="103" t="s">
        <v>27</v>
      </c>
      <c r="P3216" s="103" t="s">
        <v>8322</v>
      </c>
      <c r="Q3216" s="103" t="s">
        <v>12648</v>
      </c>
      <c r="R3216" s="105" t="s">
        <v>12649</v>
      </c>
      <c r="S3216" s="103" t="s">
        <v>8322</v>
      </c>
      <c r="T3216" s="103" t="s">
        <v>81</v>
      </c>
      <c r="U3216" s="106" t="s">
        <v>22516</v>
      </c>
      <c r="V3216" s="105" t="s">
        <v>23449</v>
      </c>
      <c r="W3216" s="107" t="s">
        <v>431</v>
      </c>
      <c r="X3216" t="s">
        <v>23450</v>
      </c>
      <c r="AA3216">
        <f ca="1" t="shared" si="101"/>
        <v>16</v>
      </c>
    </row>
    <row r="3217" spans="1:27">
      <c r="A3217" s="101">
        <v>43</v>
      </c>
      <c r="B3217" s="89" t="str">
        <f t="shared" si="100"/>
        <v>451229200505242713</v>
      </c>
      <c r="C3217" s="89" t="s">
        <v>431</v>
      </c>
      <c r="D3217" s="102" t="s">
        <v>12651</v>
      </c>
      <c r="E3217" s="102" t="s">
        <v>24</v>
      </c>
      <c r="F3217" s="103" t="s">
        <v>20178</v>
      </c>
      <c r="G3217" s="103" t="s">
        <v>20371</v>
      </c>
      <c r="H3217" s="104" t="s">
        <v>12650</v>
      </c>
      <c r="I3217" s="103" t="s">
        <v>27</v>
      </c>
      <c r="J3217" s="103" t="s">
        <v>30</v>
      </c>
      <c r="K3217" s="103" t="s">
        <v>30</v>
      </c>
      <c r="L3217" s="103" t="s">
        <v>30</v>
      </c>
      <c r="M3217" s="103" t="s">
        <v>30</v>
      </c>
      <c r="N3217" s="103" t="s">
        <v>30</v>
      </c>
      <c r="O3217" s="103" t="s">
        <v>27</v>
      </c>
      <c r="P3217" s="103" t="s">
        <v>8322</v>
      </c>
      <c r="Q3217" s="103" t="s">
        <v>12652</v>
      </c>
      <c r="R3217" s="105">
        <v>18776861137</v>
      </c>
      <c r="S3217" s="103" t="s">
        <v>8322</v>
      </c>
      <c r="T3217" s="103" t="s">
        <v>146</v>
      </c>
      <c r="U3217" s="106" t="s">
        <v>23451</v>
      </c>
      <c r="V3217" s="105" t="s">
        <v>23452</v>
      </c>
      <c r="W3217" s="107" t="s">
        <v>431</v>
      </c>
      <c r="X3217" t="s">
        <v>23453</v>
      </c>
      <c r="AA3217">
        <f ca="1" t="shared" si="101"/>
        <v>16</v>
      </c>
    </row>
    <row r="3218" spans="1:27">
      <c r="A3218" s="101">
        <v>44</v>
      </c>
      <c r="B3218" s="89" t="str">
        <f t="shared" si="100"/>
        <v>452731200411200037</v>
      </c>
      <c r="C3218" s="89" t="s">
        <v>431</v>
      </c>
      <c r="D3218" s="102" t="s">
        <v>12654</v>
      </c>
      <c r="E3218" s="102" t="s">
        <v>24</v>
      </c>
      <c r="F3218" s="103" t="s">
        <v>20131</v>
      </c>
      <c r="G3218" s="103" t="s">
        <v>20823</v>
      </c>
      <c r="H3218" s="104" t="s">
        <v>12653</v>
      </c>
      <c r="I3218" s="103" t="s">
        <v>30</v>
      </c>
      <c r="J3218" s="103" t="s">
        <v>30</v>
      </c>
      <c r="K3218" s="103" t="s">
        <v>30</v>
      </c>
      <c r="L3218" s="103" t="s">
        <v>30</v>
      </c>
      <c r="M3218" s="103" t="s">
        <v>30</v>
      </c>
      <c r="N3218" s="103" t="s">
        <v>30</v>
      </c>
      <c r="O3218" s="103" t="s">
        <v>27</v>
      </c>
      <c r="P3218" s="103" t="s">
        <v>8322</v>
      </c>
      <c r="Q3218" s="103" t="s">
        <v>12656</v>
      </c>
      <c r="R3218" s="105" t="s">
        <v>12657</v>
      </c>
      <c r="S3218" s="103" t="s">
        <v>8322</v>
      </c>
      <c r="T3218" s="103" t="s">
        <v>63</v>
      </c>
      <c r="U3218" s="106" t="s">
        <v>23454</v>
      </c>
      <c r="V3218" s="105" t="s">
        <v>23455</v>
      </c>
      <c r="W3218" s="107" t="s">
        <v>431</v>
      </c>
      <c r="X3218" t="s">
        <v>23456</v>
      </c>
      <c r="AA3218">
        <f ca="1" t="shared" si="101"/>
        <v>16</v>
      </c>
    </row>
    <row r="3219" spans="1:27">
      <c r="A3219" s="101">
        <v>45</v>
      </c>
      <c r="B3219" s="89" t="str">
        <f t="shared" si="100"/>
        <v>451229200412282716</v>
      </c>
      <c r="C3219" s="89" t="s">
        <v>431</v>
      </c>
      <c r="D3219" s="102" t="s">
        <v>12660</v>
      </c>
      <c r="E3219" s="102" t="s">
        <v>24</v>
      </c>
      <c r="F3219" s="103" t="s">
        <v>20178</v>
      </c>
      <c r="G3219" s="103" t="s">
        <v>20996</v>
      </c>
      <c r="H3219" s="104" t="s">
        <v>12659</v>
      </c>
      <c r="I3219" s="103" t="s">
        <v>27</v>
      </c>
      <c r="J3219" s="103" t="s">
        <v>30</v>
      </c>
      <c r="K3219" s="103" t="s">
        <v>30</v>
      </c>
      <c r="L3219" s="103" t="s">
        <v>30</v>
      </c>
      <c r="M3219" s="103" t="s">
        <v>30</v>
      </c>
      <c r="N3219" s="103" t="s">
        <v>30</v>
      </c>
      <c r="O3219" s="103" t="s">
        <v>27</v>
      </c>
      <c r="P3219" s="103" t="s">
        <v>8322</v>
      </c>
      <c r="Q3219" s="103" t="s">
        <v>12661</v>
      </c>
      <c r="R3219" s="105">
        <v>19927846843</v>
      </c>
      <c r="S3219" s="103" t="s">
        <v>8322</v>
      </c>
      <c r="T3219" s="103" t="s">
        <v>146</v>
      </c>
      <c r="U3219" s="106" t="s">
        <v>22953</v>
      </c>
      <c r="V3219" s="105" t="s">
        <v>23457</v>
      </c>
      <c r="W3219" s="107" t="s">
        <v>431</v>
      </c>
      <c r="X3219" t="s">
        <v>23458</v>
      </c>
      <c r="AA3219">
        <f ca="1" t="shared" si="101"/>
        <v>16</v>
      </c>
    </row>
    <row r="3220" spans="1:27">
      <c r="A3220" s="101">
        <v>46</v>
      </c>
      <c r="B3220" s="89" t="str">
        <f t="shared" si="100"/>
        <v>451229200402233929</v>
      </c>
      <c r="C3220" s="89" t="s">
        <v>431</v>
      </c>
      <c r="D3220" s="102" t="s">
        <v>12663</v>
      </c>
      <c r="E3220" s="102" t="s">
        <v>143</v>
      </c>
      <c r="F3220" s="103" t="s">
        <v>20131</v>
      </c>
      <c r="G3220" s="103" t="s">
        <v>20742</v>
      </c>
      <c r="H3220" s="104" t="s">
        <v>12662</v>
      </c>
      <c r="I3220" s="103" t="s">
        <v>27</v>
      </c>
      <c r="J3220" s="103" t="s">
        <v>30</v>
      </c>
      <c r="K3220" s="103" t="s">
        <v>30</v>
      </c>
      <c r="L3220" s="103" t="s">
        <v>30</v>
      </c>
      <c r="M3220" s="103" t="s">
        <v>30</v>
      </c>
      <c r="N3220" s="103" t="s">
        <v>30</v>
      </c>
      <c r="O3220" s="103" t="s">
        <v>27</v>
      </c>
      <c r="P3220" s="103" t="s">
        <v>8322</v>
      </c>
      <c r="Q3220" s="103" t="s">
        <v>10116</v>
      </c>
      <c r="R3220" s="105" t="s">
        <v>12665</v>
      </c>
      <c r="S3220" s="103" t="s">
        <v>8322</v>
      </c>
      <c r="T3220" s="103" t="s">
        <v>128</v>
      </c>
      <c r="U3220" s="106" t="s">
        <v>20424</v>
      </c>
      <c r="V3220" s="105" t="s">
        <v>23459</v>
      </c>
      <c r="W3220" s="107" t="s">
        <v>431</v>
      </c>
      <c r="X3220" t="s">
        <v>23460</v>
      </c>
      <c r="AA3220">
        <f ca="1" t="shared" si="101"/>
        <v>17</v>
      </c>
    </row>
    <row r="3221" spans="1:27">
      <c r="A3221" s="101">
        <v>47</v>
      </c>
      <c r="B3221" s="89" t="str">
        <f t="shared" si="100"/>
        <v>451229200406272722</v>
      </c>
      <c r="C3221" s="89" t="s">
        <v>431</v>
      </c>
      <c r="D3221" s="102" t="s">
        <v>12667</v>
      </c>
      <c r="E3221" s="102" t="s">
        <v>143</v>
      </c>
      <c r="F3221" s="103" t="s">
        <v>20131</v>
      </c>
      <c r="G3221" s="103" t="s">
        <v>21826</v>
      </c>
      <c r="H3221" s="104" t="s">
        <v>12666</v>
      </c>
      <c r="I3221" s="103" t="s">
        <v>30</v>
      </c>
      <c r="J3221" s="103" t="s">
        <v>30</v>
      </c>
      <c r="K3221" s="103" t="s">
        <v>30</v>
      </c>
      <c r="L3221" s="103" t="s">
        <v>30</v>
      </c>
      <c r="M3221" s="103" t="s">
        <v>30</v>
      </c>
      <c r="N3221" s="103" t="s">
        <v>30</v>
      </c>
      <c r="O3221" s="103" t="s">
        <v>27</v>
      </c>
      <c r="P3221" s="103" t="s">
        <v>8322</v>
      </c>
      <c r="Q3221" s="103" t="s">
        <v>12668</v>
      </c>
      <c r="R3221" s="105" t="s">
        <v>12669</v>
      </c>
      <c r="S3221" s="103" t="s">
        <v>8322</v>
      </c>
      <c r="T3221" s="103" t="s">
        <v>146</v>
      </c>
      <c r="U3221" s="106" t="s">
        <v>20390</v>
      </c>
      <c r="V3221" s="105" t="s">
        <v>23461</v>
      </c>
      <c r="W3221" s="107" t="s">
        <v>431</v>
      </c>
      <c r="X3221" t="s">
        <v>23462</v>
      </c>
      <c r="AA3221">
        <f ca="1" t="shared" si="101"/>
        <v>17</v>
      </c>
    </row>
    <row r="3222" spans="1:27">
      <c r="A3222" s="101">
        <v>48</v>
      </c>
      <c r="B3222" s="89" t="str">
        <f t="shared" si="100"/>
        <v>452731200509166615</v>
      </c>
      <c r="C3222" s="89" t="s">
        <v>431</v>
      </c>
      <c r="D3222" s="102" t="s">
        <v>23463</v>
      </c>
      <c r="E3222" s="102" t="s">
        <v>24</v>
      </c>
      <c r="F3222" s="103" t="s">
        <v>20131</v>
      </c>
      <c r="G3222" s="103" t="s">
        <v>21283</v>
      </c>
      <c r="H3222" s="104" t="s">
        <v>23464</v>
      </c>
      <c r="I3222" s="103" t="s">
        <v>30</v>
      </c>
      <c r="J3222" s="103" t="s">
        <v>30</v>
      </c>
      <c r="K3222" s="103" t="s">
        <v>30</v>
      </c>
      <c r="L3222" s="103" t="s">
        <v>30</v>
      </c>
      <c r="M3222" s="103" t="s">
        <v>30</v>
      </c>
      <c r="N3222" s="103" t="s">
        <v>30</v>
      </c>
      <c r="O3222" s="103" t="s">
        <v>27</v>
      </c>
      <c r="P3222" s="103" t="s">
        <v>8322</v>
      </c>
      <c r="Q3222" s="103" t="s">
        <v>23465</v>
      </c>
      <c r="R3222" s="105">
        <v>13777890034</v>
      </c>
      <c r="S3222" s="103" t="s">
        <v>8322</v>
      </c>
      <c r="T3222" s="103" t="s">
        <v>105</v>
      </c>
      <c r="U3222" s="106" t="s">
        <v>20394</v>
      </c>
      <c r="V3222" s="105" t="s">
        <v>23466</v>
      </c>
      <c r="W3222" s="107" t="s">
        <v>431</v>
      </c>
      <c r="X3222" t="s">
        <v>23467</v>
      </c>
      <c r="AA3222">
        <f ca="1" t="shared" si="101"/>
        <v>15</v>
      </c>
    </row>
    <row r="3223" spans="1:27">
      <c r="A3223" s="101">
        <v>49</v>
      </c>
      <c r="B3223" s="89" t="str">
        <f t="shared" si="100"/>
        <v>451229200712202116</v>
      </c>
      <c r="C3223" s="89" t="s">
        <v>431</v>
      </c>
      <c r="D3223" s="102" t="s">
        <v>12671</v>
      </c>
      <c r="E3223" s="102" t="s">
        <v>24</v>
      </c>
      <c r="F3223" s="103" t="s">
        <v>20178</v>
      </c>
      <c r="G3223" s="103" t="s">
        <v>23468</v>
      </c>
      <c r="H3223" s="104" t="s">
        <v>12670</v>
      </c>
      <c r="I3223" s="103" t="s">
        <v>27</v>
      </c>
      <c r="J3223" s="103" t="s">
        <v>27</v>
      </c>
      <c r="K3223" s="103" t="s">
        <v>27</v>
      </c>
      <c r="L3223" s="103" t="s">
        <v>30</v>
      </c>
      <c r="M3223" s="103" t="s">
        <v>30</v>
      </c>
      <c r="N3223" s="103" t="s">
        <v>30</v>
      </c>
      <c r="O3223" s="103" t="s">
        <v>27</v>
      </c>
      <c r="P3223" s="103" t="s">
        <v>8322</v>
      </c>
      <c r="Q3223" s="103" t="s">
        <v>12673</v>
      </c>
      <c r="R3223" s="105">
        <v>13828849480</v>
      </c>
      <c r="S3223" s="103" t="s">
        <v>8322</v>
      </c>
      <c r="T3223" s="103" t="s">
        <v>134</v>
      </c>
      <c r="U3223" s="106" t="s">
        <v>23151</v>
      </c>
      <c r="V3223" s="105" t="s">
        <v>23469</v>
      </c>
      <c r="W3223" s="107" t="s">
        <v>431</v>
      </c>
      <c r="X3223" t="s">
        <v>23470</v>
      </c>
      <c r="AA3223">
        <f ca="1" t="shared" si="101"/>
        <v>13</v>
      </c>
    </row>
    <row r="3224" spans="1:27">
      <c r="A3224" s="101">
        <v>50</v>
      </c>
      <c r="B3224" s="89" t="str">
        <f t="shared" si="100"/>
        <v>45122920030917571X</v>
      </c>
      <c r="C3224" s="89" t="s">
        <v>431</v>
      </c>
      <c r="D3224" s="102" t="s">
        <v>12676</v>
      </c>
      <c r="E3224" s="102" t="s">
        <v>24</v>
      </c>
      <c r="F3224" s="103" t="s">
        <v>20178</v>
      </c>
      <c r="G3224" s="103" t="s">
        <v>20168</v>
      </c>
      <c r="H3224" s="104" t="s">
        <v>12675</v>
      </c>
      <c r="I3224" s="103" t="s">
        <v>30</v>
      </c>
      <c r="J3224" s="103" t="s">
        <v>30</v>
      </c>
      <c r="K3224" s="103" t="s">
        <v>30</v>
      </c>
      <c r="L3224" s="103" t="s">
        <v>30</v>
      </c>
      <c r="M3224" s="103" t="s">
        <v>30</v>
      </c>
      <c r="N3224" s="103" t="s">
        <v>30</v>
      </c>
      <c r="O3224" s="103" t="s">
        <v>27</v>
      </c>
      <c r="P3224" s="103" t="s">
        <v>8322</v>
      </c>
      <c r="Q3224" s="103" t="s">
        <v>12678</v>
      </c>
      <c r="R3224" s="105" t="s">
        <v>12679</v>
      </c>
      <c r="S3224" s="103" t="s">
        <v>8322</v>
      </c>
      <c r="T3224" s="103" t="s">
        <v>63</v>
      </c>
      <c r="U3224" s="106" t="s">
        <v>22386</v>
      </c>
      <c r="V3224" s="105" t="s">
        <v>23471</v>
      </c>
      <c r="W3224" s="107" t="s">
        <v>431</v>
      </c>
      <c r="X3224" t="s">
        <v>23472</v>
      </c>
      <c r="AA3224">
        <f ca="1" t="shared" si="101"/>
        <v>17</v>
      </c>
    </row>
    <row r="3225" spans="1:27">
      <c r="A3225" s="101">
        <v>51</v>
      </c>
      <c r="B3225" s="89" t="str">
        <f t="shared" si="100"/>
        <v>452731200501154214</v>
      </c>
      <c r="C3225" s="89" t="s">
        <v>431</v>
      </c>
      <c r="D3225" s="102" t="s">
        <v>12681</v>
      </c>
      <c r="E3225" s="102" t="s">
        <v>24</v>
      </c>
      <c r="F3225" s="103" t="s">
        <v>20131</v>
      </c>
      <c r="G3225" s="103" t="s">
        <v>22169</v>
      </c>
      <c r="H3225" s="104" t="s">
        <v>12680</v>
      </c>
      <c r="I3225" s="103" t="s">
        <v>27</v>
      </c>
      <c r="J3225" s="103" t="s">
        <v>30</v>
      </c>
      <c r="K3225" s="103" t="s">
        <v>30</v>
      </c>
      <c r="L3225" s="103" t="s">
        <v>30</v>
      </c>
      <c r="M3225" s="103" t="s">
        <v>30</v>
      </c>
      <c r="N3225" s="103" t="s">
        <v>30</v>
      </c>
      <c r="O3225" s="103" t="s">
        <v>27</v>
      </c>
      <c r="P3225" s="103" t="s">
        <v>8322</v>
      </c>
      <c r="Q3225" s="103" t="s">
        <v>12683</v>
      </c>
      <c r="R3225" s="105" t="s">
        <v>12684</v>
      </c>
      <c r="S3225" s="103" t="s">
        <v>8322</v>
      </c>
      <c r="T3225" s="103" t="s">
        <v>121</v>
      </c>
      <c r="U3225" s="106" t="s">
        <v>23239</v>
      </c>
      <c r="V3225" s="105" t="s">
        <v>23473</v>
      </c>
      <c r="W3225" s="107" t="s">
        <v>431</v>
      </c>
      <c r="X3225" t="s">
        <v>23474</v>
      </c>
      <c r="AA3225">
        <f ca="1" t="shared" si="101"/>
        <v>16</v>
      </c>
    </row>
    <row r="3226" spans="1:27">
      <c r="A3226" s="101">
        <v>52</v>
      </c>
      <c r="B3226" s="89" t="str">
        <f t="shared" si="100"/>
        <v>452731200411082712</v>
      </c>
      <c r="C3226" s="89" t="s">
        <v>431</v>
      </c>
      <c r="D3226" s="102" t="s">
        <v>12686</v>
      </c>
      <c r="E3226" s="102" t="s">
        <v>24</v>
      </c>
      <c r="F3226" s="103" t="s">
        <v>20178</v>
      </c>
      <c r="G3226" s="103" t="s">
        <v>20823</v>
      </c>
      <c r="H3226" s="104" t="s">
        <v>12685</v>
      </c>
      <c r="I3226" s="103" t="s">
        <v>30</v>
      </c>
      <c r="J3226" s="103" t="s">
        <v>30</v>
      </c>
      <c r="K3226" s="103" t="s">
        <v>30</v>
      </c>
      <c r="L3226" s="103" t="s">
        <v>30</v>
      </c>
      <c r="M3226" s="103" t="s">
        <v>30</v>
      </c>
      <c r="N3226" s="103" t="s">
        <v>30</v>
      </c>
      <c r="O3226" s="103" t="s">
        <v>27</v>
      </c>
      <c r="P3226" s="103" t="s">
        <v>8322</v>
      </c>
      <c r="Q3226" s="103" t="s">
        <v>12688</v>
      </c>
      <c r="R3226" s="105" t="s">
        <v>12689</v>
      </c>
      <c r="S3226" s="103" t="s">
        <v>8322</v>
      </c>
      <c r="T3226" s="103" t="s">
        <v>146</v>
      </c>
      <c r="U3226" s="106" t="s">
        <v>20392</v>
      </c>
      <c r="V3226" s="105" t="s">
        <v>23475</v>
      </c>
      <c r="W3226" s="107" t="s">
        <v>431</v>
      </c>
      <c r="X3226" t="s">
        <v>23476</v>
      </c>
      <c r="AA3226">
        <f ca="1" t="shared" si="101"/>
        <v>16</v>
      </c>
    </row>
    <row r="3227" spans="1:27">
      <c r="A3227" s="101">
        <v>53</v>
      </c>
      <c r="B3227" s="89" t="str">
        <f t="shared" si="100"/>
        <v>452731200411110912</v>
      </c>
      <c r="C3227" s="89" t="s">
        <v>431</v>
      </c>
      <c r="D3227" s="102" t="s">
        <v>12691</v>
      </c>
      <c r="E3227" s="102" t="s">
        <v>24</v>
      </c>
      <c r="F3227" s="103" t="s">
        <v>20131</v>
      </c>
      <c r="G3227" s="103" t="s">
        <v>20823</v>
      </c>
      <c r="H3227" s="104" t="s">
        <v>12690</v>
      </c>
      <c r="I3227" s="103" t="s">
        <v>30</v>
      </c>
      <c r="J3227" s="103" t="s">
        <v>30</v>
      </c>
      <c r="K3227" s="103" t="s">
        <v>30</v>
      </c>
      <c r="L3227" s="103" t="s">
        <v>30</v>
      </c>
      <c r="M3227" s="103" t="s">
        <v>30</v>
      </c>
      <c r="N3227" s="103" t="s">
        <v>30</v>
      </c>
      <c r="O3227" s="103" t="s">
        <v>27</v>
      </c>
      <c r="P3227" s="103" t="s">
        <v>8322</v>
      </c>
      <c r="Q3227" s="103" t="s">
        <v>12692</v>
      </c>
      <c r="R3227" s="105" t="s">
        <v>12693</v>
      </c>
      <c r="S3227" s="103" t="s">
        <v>8322</v>
      </c>
      <c r="T3227" s="103" t="s">
        <v>69</v>
      </c>
      <c r="U3227" s="106" t="s">
        <v>20701</v>
      </c>
      <c r="V3227" s="105" t="s">
        <v>21469</v>
      </c>
      <c r="W3227" s="107" t="s">
        <v>431</v>
      </c>
      <c r="X3227" t="s">
        <v>23477</v>
      </c>
      <c r="AA3227">
        <f ca="1" t="shared" si="101"/>
        <v>16</v>
      </c>
    </row>
    <row r="3228" spans="1:27">
      <c r="A3228" s="101">
        <v>54</v>
      </c>
      <c r="B3228" s="89" t="str">
        <f t="shared" si="100"/>
        <v>452731200410292419</v>
      </c>
      <c r="C3228" s="89" t="s">
        <v>431</v>
      </c>
      <c r="D3228" s="102" t="s">
        <v>12695</v>
      </c>
      <c r="E3228" s="102" t="s">
        <v>24</v>
      </c>
      <c r="F3228" s="103" t="s">
        <v>20131</v>
      </c>
      <c r="G3228" s="103" t="s">
        <v>20412</v>
      </c>
      <c r="H3228" s="104" t="s">
        <v>12694</v>
      </c>
      <c r="I3228" s="103" t="s">
        <v>30</v>
      </c>
      <c r="J3228" s="103" t="s">
        <v>30</v>
      </c>
      <c r="K3228" s="103" t="s">
        <v>30</v>
      </c>
      <c r="L3228" s="103" t="s">
        <v>30</v>
      </c>
      <c r="M3228" s="103" t="s">
        <v>30</v>
      </c>
      <c r="N3228" s="103" t="s">
        <v>30</v>
      </c>
      <c r="O3228" s="103" t="s">
        <v>27</v>
      </c>
      <c r="P3228" s="103" t="s">
        <v>8322</v>
      </c>
      <c r="Q3228" s="103" t="s">
        <v>12697</v>
      </c>
      <c r="R3228" s="105" t="s">
        <v>12698</v>
      </c>
      <c r="S3228" s="103" t="s">
        <v>8322</v>
      </c>
      <c r="T3228" s="103" t="s">
        <v>140</v>
      </c>
      <c r="U3228" s="106" t="s">
        <v>21993</v>
      </c>
      <c r="V3228" s="105" t="s">
        <v>23478</v>
      </c>
      <c r="W3228" s="107" t="s">
        <v>431</v>
      </c>
      <c r="X3228" t="s">
        <v>23479</v>
      </c>
      <c r="AA3228">
        <f ca="1" t="shared" si="101"/>
        <v>16</v>
      </c>
    </row>
    <row r="3229" spans="1:27">
      <c r="A3229" s="101">
        <v>55</v>
      </c>
      <c r="B3229" s="89" t="str">
        <f t="shared" si="100"/>
        <v>452731200412010032</v>
      </c>
      <c r="C3229" s="89" t="s">
        <v>431</v>
      </c>
      <c r="D3229" s="102" t="s">
        <v>12700</v>
      </c>
      <c r="E3229" s="102" t="s">
        <v>24</v>
      </c>
      <c r="F3229" s="103" t="s">
        <v>20131</v>
      </c>
      <c r="G3229" s="103" t="s">
        <v>20996</v>
      </c>
      <c r="H3229" s="104" t="s">
        <v>12699</v>
      </c>
      <c r="I3229" s="103" t="s">
        <v>30</v>
      </c>
      <c r="J3229" s="103" t="s">
        <v>30</v>
      </c>
      <c r="K3229" s="103" t="s">
        <v>30</v>
      </c>
      <c r="L3229" s="103" t="s">
        <v>30</v>
      </c>
      <c r="M3229" s="103" t="s">
        <v>30</v>
      </c>
      <c r="N3229" s="103" t="s">
        <v>30</v>
      </c>
      <c r="O3229" s="103" t="s">
        <v>27</v>
      </c>
      <c r="P3229" s="103" t="s">
        <v>8322</v>
      </c>
      <c r="Q3229" s="103" t="s">
        <v>6853</v>
      </c>
      <c r="R3229" s="105" t="s">
        <v>12701</v>
      </c>
      <c r="S3229" s="103" t="s">
        <v>8322</v>
      </c>
      <c r="T3229" s="103" t="s">
        <v>63</v>
      </c>
      <c r="U3229" s="106" t="s">
        <v>20219</v>
      </c>
      <c r="V3229" s="105" t="s">
        <v>23480</v>
      </c>
      <c r="W3229" s="107" t="s">
        <v>431</v>
      </c>
      <c r="X3229" t="s">
        <v>23481</v>
      </c>
      <c r="AA3229">
        <f ca="1" t="shared" si="101"/>
        <v>16</v>
      </c>
    </row>
    <row r="3230" spans="1:27">
      <c r="A3230" s="101">
        <v>56</v>
      </c>
      <c r="B3230" s="89" t="str">
        <f t="shared" si="100"/>
        <v>451229200504163925</v>
      </c>
      <c r="C3230" s="89" t="s">
        <v>431</v>
      </c>
      <c r="D3230" s="102" t="s">
        <v>12703</v>
      </c>
      <c r="E3230" s="102" t="s">
        <v>143</v>
      </c>
      <c r="F3230" s="103" t="s">
        <v>20131</v>
      </c>
      <c r="G3230" s="103" t="s">
        <v>20543</v>
      </c>
      <c r="H3230" s="104" t="s">
        <v>12702</v>
      </c>
      <c r="I3230" s="103" t="s">
        <v>27</v>
      </c>
      <c r="J3230" s="103" t="s">
        <v>30</v>
      </c>
      <c r="K3230" s="103" t="s">
        <v>30</v>
      </c>
      <c r="L3230" s="103" t="s">
        <v>30</v>
      </c>
      <c r="M3230" s="103" t="s">
        <v>30</v>
      </c>
      <c r="N3230" s="103" t="s">
        <v>30</v>
      </c>
      <c r="O3230" s="103" t="s">
        <v>27</v>
      </c>
      <c r="P3230" s="103" t="s">
        <v>8322</v>
      </c>
      <c r="Q3230" s="103" t="s">
        <v>11994</v>
      </c>
      <c r="R3230" s="105" t="s">
        <v>12705</v>
      </c>
      <c r="S3230" s="103" t="s">
        <v>8322</v>
      </c>
      <c r="T3230" s="103" t="s">
        <v>128</v>
      </c>
      <c r="U3230" s="106" t="s">
        <v>22857</v>
      </c>
      <c r="V3230" s="105" t="s">
        <v>23482</v>
      </c>
      <c r="W3230" s="107" t="s">
        <v>431</v>
      </c>
      <c r="X3230" t="s">
        <v>23483</v>
      </c>
      <c r="AA3230">
        <f ca="1" t="shared" si="101"/>
        <v>16</v>
      </c>
    </row>
    <row r="3231" spans="1:27">
      <c r="A3231" s="101">
        <v>57</v>
      </c>
      <c r="B3231" s="89" t="str">
        <f t="shared" si="100"/>
        <v>451229200410285710</v>
      </c>
      <c r="C3231" s="89" t="s">
        <v>431</v>
      </c>
      <c r="D3231" s="102" t="s">
        <v>12707</v>
      </c>
      <c r="E3231" s="102" t="s">
        <v>24</v>
      </c>
      <c r="F3231" s="103" t="s">
        <v>20131</v>
      </c>
      <c r="G3231" s="103" t="s">
        <v>20412</v>
      </c>
      <c r="H3231" s="104" t="s">
        <v>12706</v>
      </c>
      <c r="I3231" s="103" t="s">
        <v>30</v>
      </c>
      <c r="J3231" s="103" t="s">
        <v>30</v>
      </c>
      <c r="K3231" s="103" t="s">
        <v>30</v>
      </c>
      <c r="L3231" s="103" t="s">
        <v>30</v>
      </c>
      <c r="M3231" s="103" t="s">
        <v>30</v>
      </c>
      <c r="N3231" s="103" t="s">
        <v>30</v>
      </c>
      <c r="O3231" s="103" t="s">
        <v>27</v>
      </c>
      <c r="P3231" s="103" t="s">
        <v>8322</v>
      </c>
      <c r="Q3231" s="103" t="s">
        <v>12709</v>
      </c>
      <c r="R3231" s="105" t="s">
        <v>12710</v>
      </c>
      <c r="S3231" s="103" t="s">
        <v>8322</v>
      </c>
      <c r="T3231" s="103" t="s">
        <v>63</v>
      </c>
      <c r="U3231" s="106" t="s">
        <v>21722</v>
      </c>
      <c r="V3231" s="105" t="s">
        <v>23484</v>
      </c>
      <c r="W3231" s="107" t="s">
        <v>431</v>
      </c>
      <c r="X3231" t="s">
        <v>23485</v>
      </c>
      <c r="AA3231">
        <f ca="1" t="shared" si="101"/>
        <v>16</v>
      </c>
    </row>
    <row r="3232" spans="1:27">
      <c r="A3232" s="101">
        <v>58</v>
      </c>
      <c r="B3232" s="89" t="str">
        <f t="shared" si="100"/>
        <v>452731200503265719</v>
      </c>
      <c r="C3232" s="89" t="s">
        <v>431</v>
      </c>
      <c r="D3232" s="102" t="s">
        <v>12712</v>
      </c>
      <c r="E3232" s="102" t="s">
        <v>24</v>
      </c>
      <c r="F3232" s="103" t="s">
        <v>20131</v>
      </c>
      <c r="G3232" s="103" t="s">
        <v>21473</v>
      </c>
      <c r="H3232" s="104" t="s">
        <v>12711</v>
      </c>
      <c r="I3232" s="103" t="s">
        <v>30</v>
      </c>
      <c r="J3232" s="103" t="s">
        <v>30</v>
      </c>
      <c r="K3232" s="103" t="s">
        <v>30</v>
      </c>
      <c r="L3232" s="103" t="s">
        <v>30</v>
      </c>
      <c r="M3232" s="103" t="s">
        <v>30</v>
      </c>
      <c r="N3232" s="103" t="s">
        <v>30</v>
      </c>
      <c r="O3232" s="103" t="s">
        <v>27</v>
      </c>
      <c r="P3232" s="103" t="s">
        <v>8322</v>
      </c>
      <c r="Q3232" s="103" t="s">
        <v>12714</v>
      </c>
      <c r="R3232" s="105">
        <v>15878687298</v>
      </c>
      <c r="S3232" s="103" t="s">
        <v>8322</v>
      </c>
      <c r="T3232" s="103" t="s">
        <v>81</v>
      </c>
      <c r="U3232" s="106" t="s">
        <v>22798</v>
      </c>
      <c r="V3232" s="105" t="s">
        <v>23486</v>
      </c>
      <c r="W3232" s="107" t="s">
        <v>431</v>
      </c>
      <c r="X3232" t="s">
        <v>23487</v>
      </c>
      <c r="AA3232">
        <f ca="1" t="shared" si="101"/>
        <v>16</v>
      </c>
    </row>
    <row r="3233" spans="1:27">
      <c r="A3233" s="101">
        <v>59</v>
      </c>
      <c r="B3233" s="89" t="str">
        <f t="shared" si="100"/>
        <v>451229200707280339</v>
      </c>
      <c r="C3233" s="89" t="s">
        <v>431</v>
      </c>
      <c r="D3233" s="102" t="s">
        <v>12716</v>
      </c>
      <c r="E3233" s="102" t="s">
        <v>24</v>
      </c>
      <c r="F3233" s="103" t="s">
        <v>20131</v>
      </c>
      <c r="G3233" s="103" t="s">
        <v>22397</v>
      </c>
      <c r="H3233" s="104" t="s">
        <v>12715</v>
      </c>
      <c r="I3233" s="103" t="s">
        <v>27</v>
      </c>
      <c r="J3233" s="103" t="s">
        <v>30</v>
      </c>
      <c r="K3233" s="103" t="s">
        <v>30</v>
      </c>
      <c r="L3233" s="103" t="s">
        <v>30</v>
      </c>
      <c r="M3233" s="103" t="s">
        <v>30</v>
      </c>
      <c r="N3233" s="103" t="s">
        <v>30</v>
      </c>
      <c r="O3233" s="103" t="s">
        <v>27</v>
      </c>
      <c r="P3233" s="103" t="s">
        <v>8322</v>
      </c>
      <c r="Q3233" s="103" t="s">
        <v>4338</v>
      </c>
      <c r="R3233" s="105" t="s">
        <v>12718</v>
      </c>
      <c r="S3233" s="103" t="s">
        <v>8322</v>
      </c>
      <c r="T3233" s="103" t="s">
        <v>151</v>
      </c>
      <c r="U3233" s="106" t="s">
        <v>21471</v>
      </c>
      <c r="V3233" s="105" t="s">
        <v>23488</v>
      </c>
      <c r="W3233" s="107" t="s">
        <v>431</v>
      </c>
      <c r="X3233" t="s">
        <v>23489</v>
      </c>
      <c r="AA3233">
        <f ca="1" t="shared" si="101"/>
        <v>14</v>
      </c>
    </row>
    <row r="3234" spans="1:27">
      <c r="A3234" s="101">
        <v>60</v>
      </c>
      <c r="B3234" s="89" t="str">
        <f t="shared" si="100"/>
        <v>452731200312180915</v>
      </c>
      <c r="C3234" s="89" t="s">
        <v>431</v>
      </c>
      <c r="D3234" s="102" t="s">
        <v>12720</v>
      </c>
      <c r="E3234" s="102" t="s">
        <v>24</v>
      </c>
      <c r="F3234" s="103" t="s">
        <v>20131</v>
      </c>
      <c r="G3234" s="103" t="s">
        <v>20433</v>
      </c>
      <c r="H3234" s="104" t="s">
        <v>12719</v>
      </c>
      <c r="I3234" s="103" t="s">
        <v>27</v>
      </c>
      <c r="J3234" s="103" t="s">
        <v>30</v>
      </c>
      <c r="K3234" s="103" t="s">
        <v>30</v>
      </c>
      <c r="L3234" s="103" t="s">
        <v>30</v>
      </c>
      <c r="M3234" s="103" t="s">
        <v>30</v>
      </c>
      <c r="N3234" s="103" t="s">
        <v>30</v>
      </c>
      <c r="O3234" s="103" t="s">
        <v>27</v>
      </c>
      <c r="P3234" s="103" t="s">
        <v>8322</v>
      </c>
      <c r="Q3234" s="103" t="s">
        <v>12721</v>
      </c>
      <c r="R3234" s="105" t="s">
        <v>12722</v>
      </c>
      <c r="S3234" s="103" t="s">
        <v>8322</v>
      </c>
      <c r="T3234" s="103" t="s">
        <v>69</v>
      </c>
      <c r="U3234" s="106" t="s">
        <v>23364</v>
      </c>
      <c r="V3234" s="105" t="s">
        <v>22646</v>
      </c>
      <c r="W3234" s="107" t="s">
        <v>431</v>
      </c>
      <c r="X3234" t="s">
        <v>23365</v>
      </c>
      <c r="AA3234">
        <f ca="1" t="shared" si="101"/>
        <v>17</v>
      </c>
    </row>
    <row r="3235" spans="1:27">
      <c r="A3235" s="101">
        <v>61</v>
      </c>
      <c r="B3235" s="89" t="str">
        <f t="shared" si="100"/>
        <v>45122920030818573X</v>
      </c>
      <c r="C3235" s="89" t="s">
        <v>431</v>
      </c>
      <c r="D3235" s="102" t="s">
        <v>12724</v>
      </c>
      <c r="E3235" s="102" t="s">
        <v>24</v>
      </c>
      <c r="F3235" s="103" t="s">
        <v>20131</v>
      </c>
      <c r="G3235" s="103" t="s">
        <v>20163</v>
      </c>
      <c r="H3235" s="104" t="s">
        <v>12723</v>
      </c>
      <c r="I3235" s="103" t="s">
        <v>30</v>
      </c>
      <c r="J3235" s="103" t="s">
        <v>30</v>
      </c>
      <c r="K3235" s="103" t="s">
        <v>30</v>
      </c>
      <c r="L3235" s="103" t="s">
        <v>30</v>
      </c>
      <c r="M3235" s="103" t="s">
        <v>27</v>
      </c>
      <c r="N3235" s="103" t="s">
        <v>30</v>
      </c>
      <c r="O3235" s="103" t="s">
        <v>27</v>
      </c>
      <c r="P3235" s="103" t="s">
        <v>8322</v>
      </c>
      <c r="Q3235" s="103" t="s">
        <v>12726</v>
      </c>
      <c r="R3235" s="105">
        <v>15916282848</v>
      </c>
      <c r="S3235" s="103" t="s">
        <v>8322</v>
      </c>
      <c r="T3235" s="103" t="s">
        <v>63</v>
      </c>
      <c r="U3235" s="106" t="s">
        <v>22961</v>
      </c>
      <c r="V3235" s="105" t="s">
        <v>23490</v>
      </c>
      <c r="W3235" s="107" t="s">
        <v>431</v>
      </c>
      <c r="X3235" t="s">
        <v>23491</v>
      </c>
      <c r="AA3235">
        <f ca="1" t="shared" si="101"/>
        <v>17</v>
      </c>
    </row>
    <row r="3236" spans="1:27">
      <c r="A3236" s="101">
        <v>62</v>
      </c>
      <c r="B3236" s="89" t="str">
        <f t="shared" si="100"/>
        <v>452731200408250914</v>
      </c>
      <c r="C3236" s="89" t="s">
        <v>431</v>
      </c>
      <c r="D3236" s="102" t="s">
        <v>12728</v>
      </c>
      <c r="E3236" s="102" t="s">
        <v>24</v>
      </c>
      <c r="F3236" s="103" t="s">
        <v>20131</v>
      </c>
      <c r="G3236" s="103" t="s">
        <v>20757</v>
      </c>
      <c r="H3236" s="104" t="s">
        <v>12727</v>
      </c>
      <c r="I3236" s="103" t="s">
        <v>30</v>
      </c>
      <c r="J3236" s="103" t="s">
        <v>30</v>
      </c>
      <c r="K3236" s="103" t="s">
        <v>30</v>
      </c>
      <c r="L3236" s="103" t="s">
        <v>30</v>
      </c>
      <c r="M3236" s="103" t="s">
        <v>30</v>
      </c>
      <c r="N3236" s="103" t="s">
        <v>30</v>
      </c>
      <c r="O3236" s="103" t="s">
        <v>27</v>
      </c>
      <c r="P3236" s="103" t="s">
        <v>8322</v>
      </c>
      <c r="Q3236" s="103" t="s">
        <v>12730</v>
      </c>
      <c r="R3236" s="105" t="s">
        <v>12731</v>
      </c>
      <c r="S3236" s="103" t="s">
        <v>8322</v>
      </c>
      <c r="T3236" s="103" t="s">
        <v>69</v>
      </c>
      <c r="U3236" s="106" t="s">
        <v>22984</v>
      </c>
      <c r="V3236" s="105" t="s">
        <v>23492</v>
      </c>
      <c r="W3236" s="107" t="s">
        <v>431</v>
      </c>
      <c r="X3236" t="s">
        <v>23493</v>
      </c>
      <c r="AA3236">
        <f ca="1" t="shared" si="101"/>
        <v>16</v>
      </c>
    </row>
    <row r="3237" spans="1:27">
      <c r="A3237" s="101">
        <v>63</v>
      </c>
      <c r="B3237" s="89" t="str">
        <f t="shared" si="100"/>
        <v>452731200406020713</v>
      </c>
      <c r="C3237" s="89" t="s">
        <v>431</v>
      </c>
      <c r="D3237" s="102" t="s">
        <v>12733</v>
      </c>
      <c r="E3237" s="102" t="s">
        <v>24</v>
      </c>
      <c r="F3237" s="103" t="s">
        <v>20205</v>
      </c>
      <c r="G3237" s="103" t="s">
        <v>21826</v>
      </c>
      <c r="H3237" s="104" t="s">
        <v>12732</v>
      </c>
      <c r="I3237" s="103" t="s">
        <v>30</v>
      </c>
      <c r="J3237" s="103" t="s">
        <v>30</v>
      </c>
      <c r="K3237" s="103" t="s">
        <v>30</v>
      </c>
      <c r="L3237" s="103" t="s">
        <v>30</v>
      </c>
      <c r="M3237" s="103" t="s">
        <v>30</v>
      </c>
      <c r="N3237" s="103" t="s">
        <v>30</v>
      </c>
      <c r="O3237" s="103" t="s">
        <v>27</v>
      </c>
      <c r="P3237" s="103" t="s">
        <v>8322</v>
      </c>
      <c r="Q3237" s="103" t="s">
        <v>12735</v>
      </c>
      <c r="R3237" s="105">
        <v>15177890396</v>
      </c>
      <c r="S3237" s="103" t="s">
        <v>8322</v>
      </c>
      <c r="T3237" s="103" t="s">
        <v>63</v>
      </c>
      <c r="U3237" s="106" t="s">
        <v>21722</v>
      </c>
      <c r="V3237" s="105" t="s">
        <v>23494</v>
      </c>
      <c r="W3237" s="107" t="s">
        <v>431</v>
      </c>
      <c r="X3237" t="s">
        <v>23495</v>
      </c>
      <c r="AA3237">
        <f ca="1" t="shared" si="101"/>
        <v>17</v>
      </c>
    </row>
    <row r="3238" spans="1:27">
      <c r="A3238" s="101">
        <v>64</v>
      </c>
      <c r="B3238" s="89" t="str">
        <f t="shared" si="100"/>
        <v>451229200512023914</v>
      </c>
      <c r="C3238" s="89" t="s">
        <v>431</v>
      </c>
      <c r="D3238" s="102" t="s">
        <v>12737</v>
      </c>
      <c r="E3238" s="102" t="s">
        <v>24</v>
      </c>
      <c r="F3238" s="103" t="s">
        <v>20131</v>
      </c>
      <c r="G3238" s="103" t="s">
        <v>21519</v>
      </c>
      <c r="H3238" s="104" t="s">
        <v>12736</v>
      </c>
      <c r="I3238" s="103" t="s">
        <v>27</v>
      </c>
      <c r="J3238" s="103" t="s">
        <v>30</v>
      </c>
      <c r="K3238" s="103" t="s">
        <v>30</v>
      </c>
      <c r="L3238" s="103" t="s">
        <v>30</v>
      </c>
      <c r="M3238" s="103" t="s">
        <v>30</v>
      </c>
      <c r="N3238" s="103" t="s">
        <v>30</v>
      </c>
      <c r="O3238" s="103" t="s">
        <v>27</v>
      </c>
      <c r="P3238" s="103" t="s">
        <v>8322</v>
      </c>
      <c r="Q3238" s="103" t="s">
        <v>12739</v>
      </c>
      <c r="R3238" s="105" t="s">
        <v>12740</v>
      </c>
      <c r="S3238" s="103" t="s">
        <v>8322</v>
      </c>
      <c r="T3238" s="103" t="s">
        <v>128</v>
      </c>
      <c r="U3238" s="106" t="s">
        <v>23280</v>
      </c>
      <c r="V3238" s="105" t="s">
        <v>23496</v>
      </c>
      <c r="W3238" s="107" t="s">
        <v>431</v>
      </c>
      <c r="X3238" t="s">
        <v>23497</v>
      </c>
      <c r="AA3238">
        <f ca="1" t="shared" si="101"/>
        <v>15</v>
      </c>
    </row>
    <row r="3239" spans="1:27">
      <c r="A3239" s="101">
        <v>65</v>
      </c>
      <c r="B3239" s="89" t="str">
        <f t="shared" si="100"/>
        <v>451229200202203610</v>
      </c>
      <c r="C3239" s="89" t="s">
        <v>431</v>
      </c>
      <c r="D3239" s="102" t="s">
        <v>12742</v>
      </c>
      <c r="E3239" s="102" t="s">
        <v>24</v>
      </c>
      <c r="F3239" s="103" t="s">
        <v>20178</v>
      </c>
      <c r="G3239" s="103" t="s">
        <v>20194</v>
      </c>
      <c r="H3239" s="104" t="s">
        <v>12741</v>
      </c>
      <c r="I3239" s="103" t="s">
        <v>27</v>
      </c>
      <c r="J3239" s="103" t="s">
        <v>27</v>
      </c>
      <c r="K3239" s="103" t="s">
        <v>27</v>
      </c>
      <c r="L3239" s="103" t="s">
        <v>30</v>
      </c>
      <c r="M3239" s="103" t="s">
        <v>27</v>
      </c>
      <c r="N3239" s="103" t="s">
        <v>30</v>
      </c>
      <c r="O3239" s="103" t="s">
        <v>27</v>
      </c>
      <c r="P3239" s="103" t="s">
        <v>8322</v>
      </c>
      <c r="Q3239" s="103" t="s">
        <v>12744</v>
      </c>
      <c r="R3239" s="105" t="s">
        <v>12745</v>
      </c>
      <c r="S3239" s="103" t="s">
        <v>8322</v>
      </c>
      <c r="T3239" s="103" t="s">
        <v>81</v>
      </c>
      <c r="U3239" s="106" t="s">
        <v>22956</v>
      </c>
      <c r="V3239" s="105" t="s">
        <v>23498</v>
      </c>
      <c r="W3239" s="107" t="s">
        <v>431</v>
      </c>
      <c r="X3239" t="s">
        <v>19423</v>
      </c>
      <c r="AA3239">
        <f ca="1" t="shared" si="101"/>
        <v>19</v>
      </c>
    </row>
    <row r="3240" spans="1:27">
      <c r="A3240" s="101">
        <v>66</v>
      </c>
      <c r="B3240" s="89" t="str">
        <f t="shared" si="100"/>
        <v>452731200311106617</v>
      </c>
      <c r="C3240" s="89" t="s">
        <v>431</v>
      </c>
      <c r="D3240" s="102" t="s">
        <v>12747</v>
      </c>
      <c r="E3240" s="102" t="s">
        <v>24</v>
      </c>
      <c r="F3240" s="103" t="s">
        <v>20131</v>
      </c>
      <c r="G3240" s="103" t="s">
        <v>20423</v>
      </c>
      <c r="H3240" s="104" t="s">
        <v>12746</v>
      </c>
      <c r="I3240" s="103" t="s">
        <v>30</v>
      </c>
      <c r="J3240" s="103" t="s">
        <v>30</v>
      </c>
      <c r="K3240" s="103" t="s">
        <v>30</v>
      </c>
      <c r="L3240" s="103" t="s">
        <v>27</v>
      </c>
      <c r="M3240" s="103" t="s">
        <v>30</v>
      </c>
      <c r="N3240" s="103" t="s">
        <v>30</v>
      </c>
      <c r="O3240" s="103" t="s">
        <v>27</v>
      </c>
      <c r="P3240" s="103" t="s">
        <v>8322</v>
      </c>
      <c r="Q3240" s="103" t="s">
        <v>12748</v>
      </c>
      <c r="R3240" s="105">
        <v>13977859198</v>
      </c>
      <c r="S3240" s="103" t="s">
        <v>8322</v>
      </c>
      <c r="T3240" s="103" t="s">
        <v>105</v>
      </c>
      <c r="U3240" s="106" t="s">
        <v>20394</v>
      </c>
      <c r="V3240" s="105" t="s">
        <v>23499</v>
      </c>
      <c r="W3240" s="107" t="s">
        <v>431</v>
      </c>
      <c r="X3240" t="s">
        <v>23500</v>
      </c>
      <c r="AA3240">
        <f ca="1" t="shared" si="101"/>
        <v>17</v>
      </c>
    </row>
    <row r="3241" spans="1:27">
      <c r="A3241" s="101">
        <v>67</v>
      </c>
      <c r="B3241" s="89" t="str">
        <f t="shared" si="100"/>
        <v>451229200705020314</v>
      </c>
      <c r="C3241" s="89" t="s">
        <v>431</v>
      </c>
      <c r="D3241" s="102" t="s">
        <v>12750</v>
      </c>
      <c r="E3241" s="102" t="s">
        <v>24</v>
      </c>
      <c r="F3241" s="103" t="s">
        <v>20178</v>
      </c>
      <c r="G3241" s="103" t="s">
        <v>3269</v>
      </c>
      <c r="H3241" s="104" t="s">
        <v>12749</v>
      </c>
      <c r="I3241" s="103" t="s">
        <v>30</v>
      </c>
      <c r="J3241" s="103" t="s">
        <v>30</v>
      </c>
      <c r="K3241" s="103" t="s">
        <v>30</v>
      </c>
      <c r="L3241" s="103" t="s">
        <v>30</v>
      </c>
      <c r="M3241" s="103" t="s">
        <v>30</v>
      </c>
      <c r="N3241" s="103" t="s">
        <v>30</v>
      </c>
      <c r="O3241" s="103" t="s">
        <v>27</v>
      </c>
      <c r="P3241" s="103" t="s">
        <v>8322</v>
      </c>
      <c r="Q3241" s="103" t="s">
        <v>10569</v>
      </c>
      <c r="R3241" s="105">
        <v>17817649581</v>
      </c>
      <c r="S3241" s="103" t="s">
        <v>8322</v>
      </c>
      <c r="T3241" s="103" t="s">
        <v>151</v>
      </c>
      <c r="U3241" s="106" t="s">
        <v>23069</v>
      </c>
      <c r="V3241" s="105" t="s">
        <v>23501</v>
      </c>
      <c r="W3241" s="107" t="s">
        <v>431</v>
      </c>
      <c r="X3241" t="s">
        <v>23502</v>
      </c>
      <c r="AA3241">
        <f ca="1" t="shared" si="101"/>
        <v>14</v>
      </c>
    </row>
    <row r="3242" spans="1:27">
      <c r="A3242" s="101">
        <v>68</v>
      </c>
      <c r="B3242" s="89" t="str">
        <f t="shared" si="100"/>
        <v>452731200402075713</v>
      </c>
      <c r="C3242" s="89" t="s">
        <v>431</v>
      </c>
      <c r="D3242" s="102" t="s">
        <v>12753</v>
      </c>
      <c r="E3242" s="102" t="s">
        <v>24</v>
      </c>
      <c r="F3242" s="103" t="s">
        <v>20131</v>
      </c>
      <c r="G3242" s="103" t="s">
        <v>20742</v>
      </c>
      <c r="H3242" s="104" t="s">
        <v>12752</v>
      </c>
      <c r="I3242" s="103" t="s">
        <v>27</v>
      </c>
      <c r="J3242" s="103" t="s">
        <v>30</v>
      </c>
      <c r="K3242" s="103" t="s">
        <v>30</v>
      </c>
      <c r="L3242" s="103" t="s">
        <v>30</v>
      </c>
      <c r="M3242" s="103" t="s">
        <v>30</v>
      </c>
      <c r="N3242" s="103" t="s">
        <v>27</v>
      </c>
      <c r="O3242" s="103" t="s">
        <v>27</v>
      </c>
      <c r="P3242" s="103" t="s">
        <v>8322</v>
      </c>
      <c r="Q3242" s="103" t="s">
        <v>109</v>
      </c>
      <c r="R3242" s="105" t="s">
        <v>12755</v>
      </c>
      <c r="S3242" s="103" t="s">
        <v>8322</v>
      </c>
      <c r="T3242" s="103" t="s">
        <v>63</v>
      </c>
      <c r="U3242" s="106" t="s">
        <v>22961</v>
      </c>
      <c r="V3242" s="105" t="s">
        <v>23503</v>
      </c>
      <c r="W3242" s="107" t="s">
        <v>431</v>
      </c>
      <c r="X3242" t="s">
        <v>23504</v>
      </c>
      <c r="AA3242">
        <f ca="1" t="shared" si="101"/>
        <v>17</v>
      </c>
    </row>
    <row r="3243" spans="1:27">
      <c r="A3243" s="101">
        <v>69</v>
      </c>
      <c r="B3243" s="89" t="str">
        <f t="shared" si="100"/>
        <v>452731200502152712</v>
      </c>
      <c r="C3243" s="89" t="s">
        <v>431</v>
      </c>
      <c r="D3243" s="102" t="s">
        <v>12757</v>
      </c>
      <c r="E3243" s="102" t="s">
        <v>24</v>
      </c>
      <c r="F3243" s="103" t="s">
        <v>20131</v>
      </c>
      <c r="G3243" s="103" t="s">
        <v>21431</v>
      </c>
      <c r="H3243" s="104" t="s">
        <v>12756</v>
      </c>
      <c r="I3243" s="103" t="s">
        <v>30</v>
      </c>
      <c r="J3243" s="103" t="s">
        <v>30</v>
      </c>
      <c r="K3243" s="103" t="s">
        <v>30</v>
      </c>
      <c r="L3243" s="103" t="s">
        <v>30</v>
      </c>
      <c r="M3243" s="103" t="s">
        <v>30</v>
      </c>
      <c r="N3243" s="103" t="s">
        <v>30</v>
      </c>
      <c r="O3243" s="103" t="s">
        <v>27</v>
      </c>
      <c r="P3243" s="103" t="s">
        <v>8322</v>
      </c>
      <c r="Q3243" s="103" t="s">
        <v>12759</v>
      </c>
      <c r="R3243" s="105" t="s">
        <v>12760</v>
      </c>
      <c r="S3243" s="103" t="s">
        <v>8322</v>
      </c>
      <c r="T3243" s="103" t="s">
        <v>146</v>
      </c>
      <c r="U3243" s="106" t="s">
        <v>23206</v>
      </c>
      <c r="V3243" s="105" t="s">
        <v>23505</v>
      </c>
      <c r="W3243" s="107" t="s">
        <v>431</v>
      </c>
      <c r="X3243" t="s">
        <v>23506</v>
      </c>
      <c r="AA3243">
        <f ca="1" t="shared" si="101"/>
        <v>16</v>
      </c>
    </row>
    <row r="3244" spans="1:27">
      <c r="A3244" s="101">
        <v>70</v>
      </c>
      <c r="B3244" s="89" t="str">
        <f t="shared" si="100"/>
        <v>451229200312080914</v>
      </c>
      <c r="C3244" s="89" t="s">
        <v>431</v>
      </c>
      <c r="D3244" s="102" t="s">
        <v>12762</v>
      </c>
      <c r="E3244" s="102" t="s">
        <v>24</v>
      </c>
      <c r="F3244" s="103" t="s">
        <v>20131</v>
      </c>
      <c r="G3244" s="103" t="s">
        <v>20433</v>
      </c>
      <c r="H3244" s="104" t="s">
        <v>12761</v>
      </c>
      <c r="I3244" s="103" t="s">
        <v>30</v>
      </c>
      <c r="J3244" s="103" t="s">
        <v>30</v>
      </c>
      <c r="K3244" s="103" t="s">
        <v>27</v>
      </c>
      <c r="L3244" s="103" t="s">
        <v>30</v>
      </c>
      <c r="M3244" s="103" t="s">
        <v>30</v>
      </c>
      <c r="N3244" s="103" t="s">
        <v>30</v>
      </c>
      <c r="O3244" s="103" t="s">
        <v>27</v>
      </c>
      <c r="P3244" s="103" t="s">
        <v>8322</v>
      </c>
      <c r="Q3244" s="103" t="s">
        <v>12764</v>
      </c>
      <c r="R3244" s="105" t="s">
        <v>12765</v>
      </c>
      <c r="S3244" s="103" t="s">
        <v>8322</v>
      </c>
      <c r="T3244" s="103" t="s">
        <v>69</v>
      </c>
      <c r="U3244" s="106" t="s">
        <v>23507</v>
      </c>
      <c r="V3244" s="105" t="s">
        <v>23508</v>
      </c>
      <c r="W3244" s="107" t="s">
        <v>431</v>
      </c>
      <c r="X3244" t="s">
        <v>23509</v>
      </c>
      <c r="AA3244">
        <f ca="1" t="shared" si="101"/>
        <v>17</v>
      </c>
    </row>
    <row r="3245" spans="1:27">
      <c r="A3245" s="101">
        <v>71</v>
      </c>
      <c r="B3245" s="89" t="str">
        <f t="shared" si="100"/>
        <v>452731200310253914</v>
      </c>
      <c r="C3245" s="89" t="s">
        <v>431</v>
      </c>
      <c r="D3245" s="102" t="s">
        <v>12767</v>
      </c>
      <c r="E3245" s="102" t="s">
        <v>24</v>
      </c>
      <c r="F3245" s="103" t="s">
        <v>20131</v>
      </c>
      <c r="G3245" s="103" t="s">
        <v>20307</v>
      </c>
      <c r="H3245" s="104" t="s">
        <v>12766</v>
      </c>
      <c r="I3245" s="103" t="s">
        <v>30</v>
      </c>
      <c r="J3245" s="103" t="s">
        <v>30</v>
      </c>
      <c r="K3245" s="103" t="s">
        <v>30</v>
      </c>
      <c r="L3245" s="103" t="s">
        <v>30</v>
      </c>
      <c r="M3245" s="103" t="s">
        <v>27</v>
      </c>
      <c r="N3245" s="103" t="s">
        <v>30</v>
      </c>
      <c r="O3245" s="103" t="s">
        <v>27</v>
      </c>
      <c r="P3245" s="103" t="s">
        <v>8322</v>
      </c>
      <c r="Q3245" s="103" t="s">
        <v>12768</v>
      </c>
      <c r="R3245" s="105" t="s">
        <v>12769</v>
      </c>
      <c r="S3245" s="103" t="s">
        <v>8322</v>
      </c>
      <c r="T3245" s="103" t="s">
        <v>128</v>
      </c>
      <c r="U3245" s="106" t="s">
        <v>20424</v>
      </c>
      <c r="V3245" s="105" t="s">
        <v>23185</v>
      </c>
      <c r="W3245" s="107" t="s">
        <v>431</v>
      </c>
      <c r="X3245" t="s">
        <v>23186</v>
      </c>
      <c r="AA3245">
        <f ca="1" t="shared" si="101"/>
        <v>17</v>
      </c>
    </row>
    <row r="3246" spans="1:27">
      <c r="A3246" s="101">
        <v>1</v>
      </c>
      <c r="B3246" s="89" t="str">
        <f t="shared" si="100"/>
        <v>451229200408252143</v>
      </c>
      <c r="C3246" s="89" t="s">
        <v>436</v>
      </c>
      <c r="D3246" s="102" t="s">
        <v>8478</v>
      </c>
      <c r="E3246" s="102" t="s">
        <v>143</v>
      </c>
      <c r="F3246" s="103" t="s">
        <v>20178</v>
      </c>
      <c r="G3246" s="103" t="s">
        <v>20757</v>
      </c>
      <c r="H3246" s="104" t="s">
        <v>23510</v>
      </c>
      <c r="I3246" s="103" t="s">
        <v>27</v>
      </c>
      <c r="J3246" s="103" t="s">
        <v>27</v>
      </c>
      <c r="K3246" s="103" t="s">
        <v>27</v>
      </c>
      <c r="L3246" s="103" t="s">
        <v>30</v>
      </c>
      <c r="M3246" s="103" t="s">
        <v>30</v>
      </c>
      <c r="N3246" s="103" t="s">
        <v>30</v>
      </c>
      <c r="O3246" s="103" t="s">
        <v>27</v>
      </c>
      <c r="P3246" s="103" t="s">
        <v>8322</v>
      </c>
      <c r="Q3246" s="103" t="s">
        <v>23511</v>
      </c>
      <c r="R3246" s="105">
        <v>18077894805</v>
      </c>
      <c r="S3246" s="103" t="s">
        <v>8322</v>
      </c>
      <c r="T3246" s="103" t="s">
        <v>134</v>
      </c>
      <c r="U3246" s="106" t="s">
        <v>20417</v>
      </c>
      <c r="V3246" s="105" t="s">
        <v>23512</v>
      </c>
      <c r="W3246" s="107" t="s">
        <v>436</v>
      </c>
      <c r="X3246" t="s">
        <v>23513</v>
      </c>
      <c r="AA3246">
        <f ca="1" t="shared" si="101"/>
        <v>16</v>
      </c>
    </row>
    <row r="3247" spans="1:27">
      <c r="A3247" s="101">
        <v>2</v>
      </c>
      <c r="B3247" s="89" t="str">
        <f t="shared" si="100"/>
        <v>451229200508152131</v>
      </c>
      <c r="C3247" s="89" t="s">
        <v>436</v>
      </c>
      <c r="D3247" s="102" t="s">
        <v>12771</v>
      </c>
      <c r="E3247" s="102" t="s">
        <v>24</v>
      </c>
      <c r="F3247" s="103" t="s">
        <v>20205</v>
      </c>
      <c r="G3247" s="103" t="s">
        <v>20921</v>
      </c>
      <c r="H3247" s="104" t="s">
        <v>12770</v>
      </c>
      <c r="I3247" s="103" t="s">
        <v>30</v>
      </c>
      <c r="J3247" s="103" t="s">
        <v>30</v>
      </c>
      <c r="K3247" s="103" t="s">
        <v>30</v>
      </c>
      <c r="L3247" s="103" t="s">
        <v>30</v>
      </c>
      <c r="M3247" s="103" t="s">
        <v>30</v>
      </c>
      <c r="N3247" s="103" t="s">
        <v>30</v>
      </c>
      <c r="O3247" s="103" t="s">
        <v>27</v>
      </c>
      <c r="P3247" s="103" t="s">
        <v>8322</v>
      </c>
      <c r="Q3247" s="103" t="s">
        <v>12773</v>
      </c>
      <c r="R3247" s="105">
        <v>15777830736</v>
      </c>
      <c r="S3247" s="103" t="s">
        <v>8322</v>
      </c>
      <c r="T3247" s="103" t="s">
        <v>20240</v>
      </c>
      <c r="U3247" s="106" t="s">
        <v>23514</v>
      </c>
      <c r="V3247" s="105" t="s">
        <v>23515</v>
      </c>
      <c r="W3247" s="107" t="s">
        <v>436</v>
      </c>
      <c r="X3247" t="s">
        <v>23516</v>
      </c>
      <c r="AA3247">
        <f ca="1" t="shared" si="101"/>
        <v>16</v>
      </c>
    </row>
    <row r="3248" spans="1:27">
      <c r="A3248" s="101">
        <v>3</v>
      </c>
      <c r="B3248" s="89" t="str">
        <f t="shared" si="100"/>
        <v>452731200403184524</v>
      </c>
      <c r="C3248" s="89" t="s">
        <v>436</v>
      </c>
      <c r="D3248" s="102" t="s">
        <v>12776</v>
      </c>
      <c r="E3248" s="102" t="s">
        <v>143</v>
      </c>
      <c r="F3248" s="103" t="s">
        <v>20131</v>
      </c>
      <c r="G3248" s="103" t="s">
        <v>20707</v>
      </c>
      <c r="H3248" s="104" t="s">
        <v>12775</v>
      </c>
      <c r="I3248" s="103" t="s">
        <v>30</v>
      </c>
      <c r="J3248" s="103" t="s">
        <v>30</v>
      </c>
      <c r="K3248" s="103" t="s">
        <v>30</v>
      </c>
      <c r="L3248" s="103" t="s">
        <v>30</v>
      </c>
      <c r="M3248" s="103" t="s">
        <v>30</v>
      </c>
      <c r="N3248" s="103" t="s">
        <v>30</v>
      </c>
      <c r="O3248" s="103" t="s">
        <v>27</v>
      </c>
      <c r="P3248" s="103" t="s">
        <v>110</v>
      </c>
      <c r="Q3248" s="103" t="s">
        <v>12778</v>
      </c>
      <c r="R3248" s="105" t="s">
        <v>18294</v>
      </c>
      <c r="S3248" s="103" t="s">
        <v>110</v>
      </c>
      <c r="T3248" s="103" t="s">
        <v>110</v>
      </c>
      <c r="U3248" s="106" t="s">
        <v>22971</v>
      </c>
      <c r="V3248" s="105" t="s">
        <v>23517</v>
      </c>
      <c r="W3248" s="107" t="s">
        <v>436</v>
      </c>
      <c r="X3248" t="s">
        <v>23518</v>
      </c>
      <c r="AA3248">
        <f ca="1" t="shared" si="101"/>
        <v>17</v>
      </c>
    </row>
    <row r="3249" spans="1:27">
      <c r="A3249" s="101">
        <v>4</v>
      </c>
      <c r="B3249" s="89" t="str">
        <f t="shared" si="100"/>
        <v>451229200502230629</v>
      </c>
      <c r="C3249" s="89" t="s">
        <v>436</v>
      </c>
      <c r="D3249" s="102" t="s">
        <v>12780</v>
      </c>
      <c r="E3249" s="102" t="s">
        <v>143</v>
      </c>
      <c r="F3249" s="103" t="s">
        <v>20178</v>
      </c>
      <c r="G3249" s="103" t="s">
        <v>21431</v>
      </c>
      <c r="H3249" s="104" t="s">
        <v>12779</v>
      </c>
      <c r="I3249" s="103" t="s">
        <v>27</v>
      </c>
      <c r="J3249" s="103" t="s">
        <v>30</v>
      </c>
      <c r="K3249" s="103" t="s">
        <v>30</v>
      </c>
      <c r="L3249" s="103" t="s">
        <v>30</v>
      </c>
      <c r="M3249" s="103" t="s">
        <v>30</v>
      </c>
      <c r="N3249" s="103" t="s">
        <v>30</v>
      </c>
      <c r="O3249" s="103" t="s">
        <v>27</v>
      </c>
      <c r="P3249" s="103" t="s">
        <v>8322</v>
      </c>
      <c r="Q3249" s="103" t="s">
        <v>18295</v>
      </c>
      <c r="R3249" s="105">
        <v>1529676407</v>
      </c>
      <c r="S3249" s="103" t="s">
        <v>8322</v>
      </c>
      <c r="T3249" s="103" t="s">
        <v>99</v>
      </c>
      <c r="U3249" s="106" t="s">
        <v>22995</v>
      </c>
      <c r="V3249" s="105" t="s">
        <v>23519</v>
      </c>
      <c r="W3249" s="107" t="s">
        <v>436</v>
      </c>
      <c r="X3249" t="s">
        <v>23520</v>
      </c>
      <c r="AA3249">
        <f ca="1" t="shared" si="101"/>
        <v>16</v>
      </c>
    </row>
    <row r="3250" spans="1:27">
      <c r="A3250" s="101">
        <v>5</v>
      </c>
      <c r="B3250" s="89" t="str">
        <f t="shared" si="100"/>
        <v>451229200210151814</v>
      </c>
      <c r="C3250" s="89" t="s">
        <v>436</v>
      </c>
      <c r="D3250" s="102" t="s">
        <v>12783</v>
      </c>
      <c r="E3250" s="102" t="s">
        <v>24</v>
      </c>
      <c r="F3250" s="103" t="s">
        <v>20178</v>
      </c>
      <c r="G3250" s="103" t="s">
        <v>20132</v>
      </c>
      <c r="H3250" s="104" t="s">
        <v>12782</v>
      </c>
      <c r="I3250" s="103" t="s">
        <v>27</v>
      </c>
      <c r="J3250" s="103" t="s">
        <v>30</v>
      </c>
      <c r="K3250" s="103" t="s">
        <v>30</v>
      </c>
      <c r="L3250" s="103" t="s">
        <v>30</v>
      </c>
      <c r="M3250" s="103" t="s">
        <v>30</v>
      </c>
      <c r="N3250" s="103" t="s">
        <v>27</v>
      </c>
      <c r="O3250" s="103" t="s">
        <v>27</v>
      </c>
      <c r="P3250" s="103" t="s">
        <v>8322</v>
      </c>
      <c r="Q3250" s="103" t="s">
        <v>12785</v>
      </c>
      <c r="R3250" s="105" t="s">
        <v>19425</v>
      </c>
      <c r="S3250" s="103" t="s">
        <v>8322</v>
      </c>
      <c r="T3250" s="103" t="s">
        <v>115</v>
      </c>
      <c r="U3250" s="106" t="s">
        <v>20402</v>
      </c>
      <c r="V3250" s="105" t="s">
        <v>23521</v>
      </c>
      <c r="W3250" s="107" t="s">
        <v>436</v>
      </c>
      <c r="X3250" t="s">
        <v>19424</v>
      </c>
      <c r="AA3250">
        <f ca="1" t="shared" si="101"/>
        <v>18</v>
      </c>
    </row>
    <row r="3251" spans="1:27">
      <c r="A3251" s="101">
        <v>6</v>
      </c>
      <c r="B3251" s="89" t="str">
        <f t="shared" si="100"/>
        <v>451229200005201819</v>
      </c>
      <c r="C3251" s="89" t="s">
        <v>436</v>
      </c>
      <c r="D3251" s="102" t="s">
        <v>9027</v>
      </c>
      <c r="E3251" s="102" t="s">
        <v>24</v>
      </c>
      <c r="F3251" s="103" t="s">
        <v>20178</v>
      </c>
      <c r="G3251" s="103" t="s">
        <v>20966</v>
      </c>
      <c r="H3251" s="104" t="s">
        <v>9026</v>
      </c>
      <c r="I3251" s="103" t="s">
        <v>27</v>
      </c>
      <c r="J3251" s="103" t="s">
        <v>30</v>
      </c>
      <c r="K3251" s="103" t="s">
        <v>27</v>
      </c>
      <c r="L3251" s="103" t="s">
        <v>30</v>
      </c>
      <c r="M3251" s="103" t="s">
        <v>30</v>
      </c>
      <c r="N3251" s="103" t="s">
        <v>27</v>
      </c>
      <c r="O3251" s="103" t="s">
        <v>27</v>
      </c>
      <c r="P3251" s="103" t="s">
        <v>1517</v>
      </c>
      <c r="Q3251" s="103" t="s">
        <v>9028</v>
      </c>
      <c r="R3251" s="105">
        <v>13878181951</v>
      </c>
      <c r="S3251" s="103" t="s">
        <v>1517</v>
      </c>
      <c r="T3251" s="103" t="s">
        <v>20208</v>
      </c>
      <c r="U3251" s="106" t="s">
        <v>20747</v>
      </c>
      <c r="V3251" s="105" t="s">
        <v>20752</v>
      </c>
      <c r="W3251" s="107" t="s">
        <v>436</v>
      </c>
      <c r="X3251" t="s">
        <v>664</v>
      </c>
      <c r="AA3251">
        <f ca="1" t="shared" si="101"/>
        <v>21</v>
      </c>
    </row>
    <row r="3252" spans="1:27">
      <c r="A3252" s="101">
        <v>7</v>
      </c>
      <c r="B3252" s="89" t="str">
        <f t="shared" si="100"/>
        <v>451229200412180920</v>
      </c>
      <c r="C3252" s="89" t="s">
        <v>436</v>
      </c>
      <c r="D3252" s="102" t="s">
        <v>12787</v>
      </c>
      <c r="E3252" s="102" t="s">
        <v>143</v>
      </c>
      <c r="F3252" s="103" t="s">
        <v>20131</v>
      </c>
      <c r="G3252" s="103" t="s">
        <v>20996</v>
      </c>
      <c r="H3252" s="104" t="s">
        <v>12786</v>
      </c>
      <c r="I3252" s="103" t="s">
        <v>27</v>
      </c>
      <c r="J3252" s="103" t="s">
        <v>30</v>
      </c>
      <c r="K3252" s="103" t="s">
        <v>30</v>
      </c>
      <c r="L3252" s="103" t="s">
        <v>30</v>
      </c>
      <c r="M3252" s="103" t="s">
        <v>30</v>
      </c>
      <c r="N3252" s="103" t="s">
        <v>30</v>
      </c>
      <c r="O3252" s="103" t="s">
        <v>27</v>
      </c>
      <c r="P3252" s="103" t="s">
        <v>8322</v>
      </c>
      <c r="Q3252" s="103" t="s">
        <v>18297</v>
      </c>
      <c r="R3252" s="105" t="s">
        <v>18298</v>
      </c>
      <c r="S3252" s="103" t="s">
        <v>8322</v>
      </c>
      <c r="T3252" s="103" t="s">
        <v>69</v>
      </c>
      <c r="U3252" s="106" t="s">
        <v>23337</v>
      </c>
      <c r="V3252" s="105" t="s">
        <v>20499</v>
      </c>
      <c r="W3252" s="107" t="s">
        <v>436</v>
      </c>
      <c r="X3252" t="s">
        <v>23522</v>
      </c>
      <c r="AA3252">
        <f ca="1" t="shared" si="101"/>
        <v>16</v>
      </c>
    </row>
    <row r="3253" spans="1:27">
      <c r="A3253" s="101">
        <v>8</v>
      </c>
      <c r="B3253" s="89" t="str">
        <f t="shared" si="100"/>
        <v>452731200411120010</v>
      </c>
      <c r="C3253" s="89" t="s">
        <v>436</v>
      </c>
      <c r="D3253" s="102" t="s">
        <v>12790</v>
      </c>
      <c r="E3253" s="102" t="s">
        <v>24</v>
      </c>
      <c r="F3253" s="103" t="s">
        <v>20131</v>
      </c>
      <c r="G3253" s="103" t="s">
        <v>20823</v>
      </c>
      <c r="H3253" s="104" t="s">
        <v>12789</v>
      </c>
      <c r="I3253" s="103" t="s">
        <v>27</v>
      </c>
      <c r="J3253" s="103" t="s">
        <v>30</v>
      </c>
      <c r="K3253" s="103" t="s">
        <v>30</v>
      </c>
      <c r="L3253" s="103" t="s">
        <v>30</v>
      </c>
      <c r="M3253" s="103" t="s">
        <v>30</v>
      </c>
      <c r="N3253" s="103" t="s">
        <v>30</v>
      </c>
      <c r="O3253" s="103" t="s">
        <v>27</v>
      </c>
      <c r="P3253" s="103" t="s">
        <v>8322</v>
      </c>
      <c r="Q3253" s="103" t="s">
        <v>12792</v>
      </c>
      <c r="R3253" s="105" t="s">
        <v>18300</v>
      </c>
      <c r="S3253" s="103" t="s">
        <v>8322</v>
      </c>
      <c r="T3253" s="103" t="s">
        <v>81</v>
      </c>
      <c r="U3253" s="106" t="s">
        <v>23259</v>
      </c>
      <c r="V3253" s="105" t="s">
        <v>23523</v>
      </c>
      <c r="W3253" s="107" t="s">
        <v>436</v>
      </c>
      <c r="X3253" t="s">
        <v>23524</v>
      </c>
      <c r="AA3253">
        <f ca="1" t="shared" si="101"/>
        <v>16</v>
      </c>
    </row>
    <row r="3254" spans="1:27">
      <c r="A3254" s="101">
        <v>9</v>
      </c>
      <c r="B3254" s="89" t="str">
        <f t="shared" si="100"/>
        <v>451229200312031813</v>
      </c>
      <c r="C3254" s="89" t="s">
        <v>436</v>
      </c>
      <c r="D3254" s="102" t="s">
        <v>12794</v>
      </c>
      <c r="E3254" s="102" t="s">
        <v>24</v>
      </c>
      <c r="F3254" s="103" t="s">
        <v>20178</v>
      </c>
      <c r="G3254" s="103" t="s">
        <v>20433</v>
      </c>
      <c r="H3254" s="104" t="s">
        <v>12793</v>
      </c>
      <c r="I3254" s="103" t="s">
        <v>30</v>
      </c>
      <c r="J3254" s="103" t="s">
        <v>30</v>
      </c>
      <c r="K3254" s="103" t="s">
        <v>30</v>
      </c>
      <c r="L3254" s="103" t="s">
        <v>30</v>
      </c>
      <c r="M3254" s="103" t="s">
        <v>30</v>
      </c>
      <c r="N3254" s="103" t="s">
        <v>30</v>
      </c>
      <c r="O3254" s="103" t="s">
        <v>27</v>
      </c>
      <c r="P3254" s="103" t="s">
        <v>8322</v>
      </c>
      <c r="Q3254" s="103" t="s">
        <v>12796</v>
      </c>
      <c r="R3254" s="105" t="s">
        <v>18301</v>
      </c>
      <c r="S3254" s="103" t="s">
        <v>8322</v>
      </c>
      <c r="T3254" s="103" t="s">
        <v>115</v>
      </c>
      <c r="U3254" s="106" t="s">
        <v>20458</v>
      </c>
      <c r="V3254" s="105" t="s">
        <v>20457</v>
      </c>
      <c r="W3254" s="107" t="s">
        <v>436</v>
      </c>
      <c r="X3254" t="s">
        <v>23525</v>
      </c>
      <c r="AA3254">
        <f ca="1" t="shared" si="101"/>
        <v>17</v>
      </c>
    </row>
    <row r="3255" spans="1:27">
      <c r="A3255" s="101">
        <v>10</v>
      </c>
      <c r="B3255" s="89" t="str">
        <f t="shared" si="100"/>
        <v>451229200409205728</v>
      </c>
      <c r="C3255" s="89" t="s">
        <v>436</v>
      </c>
      <c r="D3255" s="102" t="s">
        <v>12800</v>
      </c>
      <c r="E3255" s="102" t="s">
        <v>143</v>
      </c>
      <c r="F3255" s="103" t="s">
        <v>20131</v>
      </c>
      <c r="G3255" s="103" t="s">
        <v>20351</v>
      </c>
      <c r="H3255" s="104" t="s">
        <v>12799</v>
      </c>
      <c r="I3255" s="103" t="s">
        <v>30</v>
      </c>
      <c r="J3255" s="103" t="s">
        <v>30</v>
      </c>
      <c r="K3255" s="103" t="s">
        <v>30</v>
      </c>
      <c r="L3255" s="103" t="s">
        <v>30</v>
      </c>
      <c r="M3255" s="103" t="s">
        <v>30</v>
      </c>
      <c r="N3255" s="103" t="s">
        <v>30</v>
      </c>
      <c r="O3255" s="103" t="s">
        <v>27</v>
      </c>
      <c r="P3255" s="103" t="s">
        <v>8322</v>
      </c>
      <c r="Q3255" s="103" t="s">
        <v>12802</v>
      </c>
      <c r="R3255" s="105" t="s">
        <v>23526</v>
      </c>
      <c r="S3255" s="103" t="s">
        <v>8322</v>
      </c>
      <c r="T3255" s="103" t="s">
        <v>63</v>
      </c>
      <c r="U3255" s="106" t="s">
        <v>23009</v>
      </c>
      <c r="V3255" s="105" t="s">
        <v>23527</v>
      </c>
      <c r="W3255" s="107" t="s">
        <v>436</v>
      </c>
      <c r="X3255" t="s">
        <v>23528</v>
      </c>
      <c r="AA3255">
        <f ca="1" t="shared" si="101"/>
        <v>16</v>
      </c>
    </row>
    <row r="3256" spans="1:27">
      <c r="A3256" s="101">
        <v>11</v>
      </c>
      <c r="B3256" s="89" t="str">
        <f t="shared" si="100"/>
        <v>451229200403221815</v>
      </c>
      <c r="C3256" s="89" t="s">
        <v>436</v>
      </c>
      <c r="D3256" s="102" t="s">
        <v>12804</v>
      </c>
      <c r="E3256" s="102" t="s">
        <v>24</v>
      </c>
      <c r="F3256" s="103" t="s">
        <v>20131</v>
      </c>
      <c r="G3256" s="103" t="s">
        <v>20707</v>
      </c>
      <c r="H3256" s="104" t="s">
        <v>12803</v>
      </c>
      <c r="I3256" s="103" t="s">
        <v>30</v>
      </c>
      <c r="J3256" s="103" t="s">
        <v>27</v>
      </c>
      <c r="K3256" s="103" t="s">
        <v>27</v>
      </c>
      <c r="L3256" s="103" t="s">
        <v>30</v>
      </c>
      <c r="M3256" s="103" t="s">
        <v>30</v>
      </c>
      <c r="N3256" s="103" t="s">
        <v>30</v>
      </c>
      <c r="O3256" s="103" t="s">
        <v>27</v>
      </c>
      <c r="P3256" s="103" t="s">
        <v>8322</v>
      </c>
      <c r="Q3256" s="103" t="s">
        <v>12806</v>
      </c>
      <c r="R3256" s="105" t="s">
        <v>18303</v>
      </c>
      <c r="S3256" s="103" t="s">
        <v>8322</v>
      </c>
      <c r="T3256" s="103" t="s">
        <v>115</v>
      </c>
      <c r="U3256" s="106" t="s">
        <v>23075</v>
      </c>
      <c r="V3256" s="105" t="s">
        <v>23529</v>
      </c>
      <c r="W3256" s="107" t="s">
        <v>436</v>
      </c>
      <c r="X3256" t="s">
        <v>23530</v>
      </c>
      <c r="AA3256">
        <f ca="1" t="shared" si="101"/>
        <v>17</v>
      </c>
    </row>
    <row r="3257" spans="1:27">
      <c r="A3257" s="101">
        <v>12</v>
      </c>
      <c r="B3257" s="89" t="str">
        <f t="shared" si="100"/>
        <v>451229200210252412</v>
      </c>
      <c r="C3257" s="89" t="s">
        <v>436</v>
      </c>
      <c r="D3257" s="102" t="s">
        <v>19427</v>
      </c>
      <c r="E3257" s="102" t="s">
        <v>24</v>
      </c>
      <c r="F3257" s="103" t="s">
        <v>20178</v>
      </c>
      <c r="G3257" s="103" t="s">
        <v>20132</v>
      </c>
      <c r="H3257" s="104" t="s">
        <v>19426</v>
      </c>
      <c r="I3257" s="103" t="s">
        <v>27</v>
      </c>
      <c r="J3257" s="103" t="s">
        <v>30</v>
      </c>
      <c r="K3257" s="103" t="s">
        <v>30</v>
      </c>
      <c r="L3257" s="103" t="s">
        <v>30</v>
      </c>
      <c r="M3257" s="103" t="s">
        <v>30</v>
      </c>
      <c r="N3257" s="103" t="s">
        <v>30</v>
      </c>
      <c r="O3257" s="103" t="s">
        <v>27</v>
      </c>
      <c r="P3257" s="103" t="s">
        <v>8322</v>
      </c>
      <c r="Q3257" s="103" t="s">
        <v>19429</v>
      </c>
      <c r="R3257" s="105">
        <v>19994530728</v>
      </c>
      <c r="S3257" s="103" t="s">
        <v>8322</v>
      </c>
      <c r="T3257" s="103" t="s">
        <v>140</v>
      </c>
      <c r="U3257" s="106" t="s">
        <v>20449</v>
      </c>
      <c r="V3257" s="105" t="s">
        <v>23531</v>
      </c>
      <c r="W3257" s="107" t="s">
        <v>436</v>
      </c>
      <c r="X3257" t="s">
        <v>19428</v>
      </c>
      <c r="AA3257">
        <f ca="1" t="shared" si="101"/>
        <v>18</v>
      </c>
    </row>
    <row r="3258" spans="1:27">
      <c r="A3258" s="101">
        <v>13</v>
      </c>
      <c r="B3258" s="89" t="str">
        <f t="shared" si="100"/>
        <v>452731200406085417</v>
      </c>
      <c r="C3258" s="89" t="s">
        <v>436</v>
      </c>
      <c r="D3258" s="102" t="s">
        <v>12808</v>
      </c>
      <c r="E3258" s="102" t="s">
        <v>24</v>
      </c>
      <c r="F3258" s="103" t="s">
        <v>20131</v>
      </c>
      <c r="G3258" s="103" t="s">
        <v>21826</v>
      </c>
      <c r="H3258" s="104" t="s">
        <v>12807</v>
      </c>
      <c r="I3258" s="103" t="s">
        <v>27</v>
      </c>
      <c r="J3258" s="103" t="s">
        <v>30</v>
      </c>
      <c r="K3258" s="103" t="s">
        <v>30</v>
      </c>
      <c r="L3258" s="103" t="s">
        <v>30</v>
      </c>
      <c r="M3258" s="103" t="s">
        <v>30</v>
      </c>
      <c r="N3258" s="103" t="s">
        <v>30</v>
      </c>
      <c r="O3258" s="103" t="s">
        <v>27</v>
      </c>
      <c r="P3258" s="103" t="s">
        <v>8322</v>
      </c>
      <c r="Q3258" s="103" t="s">
        <v>12810</v>
      </c>
      <c r="R3258" s="105" t="s">
        <v>18304</v>
      </c>
      <c r="S3258" s="103" t="s">
        <v>8322</v>
      </c>
      <c r="T3258" s="103" t="s">
        <v>93</v>
      </c>
      <c r="U3258" s="106" t="s">
        <v>23394</v>
      </c>
      <c r="V3258" s="105" t="s">
        <v>23532</v>
      </c>
      <c r="W3258" s="107" t="s">
        <v>436</v>
      </c>
      <c r="X3258" t="s">
        <v>23533</v>
      </c>
      <c r="AA3258">
        <f ca="1" t="shared" si="101"/>
        <v>17</v>
      </c>
    </row>
    <row r="3259" spans="1:27">
      <c r="A3259" s="101">
        <v>14</v>
      </c>
      <c r="B3259" s="89" t="str">
        <f t="shared" si="100"/>
        <v>452731200406080616</v>
      </c>
      <c r="C3259" s="89" t="s">
        <v>436</v>
      </c>
      <c r="D3259" s="102" t="s">
        <v>12812</v>
      </c>
      <c r="E3259" s="102" t="s">
        <v>24</v>
      </c>
      <c r="F3259" s="103" t="s">
        <v>20131</v>
      </c>
      <c r="G3259" s="103" t="s">
        <v>21826</v>
      </c>
      <c r="H3259" s="104" t="s">
        <v>12811</v>
      </c>
      <c r="I3259" s="103" t="s">
        <v>30</v>
      </c>
      <c r="J3259" s="103" t="s">
        <v>27</v>
      </c>
      <c r="K3259" s="103" t="s">
        <v>30</v>
      </c>
      <c r="L3259" s="103" t="s">
        <v>30</v>
      </c>
      <c r="M3259" s="103" t="s">
        <v>30</v>
      </c>
      <c r="N3259" s="103" t="s">
        <v>30</v>
      </c>
      <c r="O3259" s="103" t="s">
        <v>30</v>
      </c>
      <c r="P3259" s="103" t="s">
        <v>8322</v>
      </c>
      <c r="Q3259" s="103" t="s">
        <v>12814</v>
      </c>
      <c r="R3259" s="105" t="s">
        <v>18305</v>
      </c>
      <c r="S3259" s="103" t="s">
        <v>8322</v>
      </c>
      <c r="T3259" s="103" t="s">
        <v>99</v>
      </c>
      <c r="U3259" s="106" t="s">
        <v>23534</v>
      </c>
      <c r="V3259" s="105" t="s">
        <v>23535</v>
      </c>
      <c r="W3259" s="107" t="s">
        <v>436</v>
      </c>
      <c r="X3259" t="s">
        <v>23536</v>
      </c>
      <c r="AA3259">
        <f ca="1" t="shared" si="101"/>
        <v>17</v>
      </c>
    </row>
    <row r="3260" spans="1:27">
      <c r="A3260" s="101">
        <v>15</v>
      </c>
      <c r="B3260" s="89" t="str">
        <f t="shared" si="100"/>
        <v>45273120040708095X</v>
      </c>
      <c r="C3260" s="89" t="s">
        <v>436</v>
      </c>
      <c r="D3260" s="102" t="s">
        <v>12816</v>
      </c>
      <c r="E3260" s="102" t="s">
        <v>24</v>
      </c>
      <c r="F3260" s="103" t="s">
        <v>20131</v>
      </c>
      <c r="G3260" s="103" t="s">
        <v>20271</v>
      </c>
      <c r="H3260" s="104" t="s">
        <v>12815</v>
      </c>
      <c r="I3260" s="103" t="s">
        <v>27</v>
      </c>
      <c r="J3260" s="103" t="s">
        <v>30</v>
      </c>
      <c r="K3260" s="103" t="s">
        <v>30</v>
      </c>
      <c r="L3260" s="103" t="s">
        <v>30</v>
      </c>
      <c r="M3260" s="103" t="s">
        <v>30</v>
      </c>
      <c r="N3260" s="103" t="s">
        <v>30</v>
      </c>
      <c r="O3260" s="103" t="s">
        <v>27</v>
      </c>
      <c r="P3260" s="103" t="s">
        <v>8322</v>
      </c>
      <c r="Q3260" s="103" t="s">
        <v>12817</v>
      </c>
      <c r="R3260" s="105">
        <v>13471802268</v>
      </c>
      <c r="S3260" s="103" t="s">
        <v>8322</v>
      </c>
      <c r="T3260" s="103" t="s">
        <v>69</v>
      </c>
      <c r="U3260" s="106" t="s">
        <v>22388</v>
      </c>
      <c r="V3260" s="105" t="s">
        <v>23321</v>
      </c>
      <c r="W3260" s="107" t="s">
        <v>436</v>
      </c>
      <c r="X3260" t="s">
        <v>23537</v>
      </c>
      <c r="AA3260">
        <f ca="1" t="shared" si="101"/>
        <v>17</v>
      </c>
    </row>
    <row r="3261" spans="1:27">
      <c r="A3261" s="101">
        <v>16</v>
      </c>
      <c r="B3261" s="89" t="str">
        <f t="shared" si="100"/>
        <v>451229200509091211</v>
      </c>
      <c r="C3261" s="89" t="s">
        <v>436</v>
      </c>
      <c r="D3261" s="102" t="s">
        <v>12819</v>
      </c>
      <c r="E3261" s="102" t="s">
        <v>24</v>
      </c>
      <c r="F3261" s="103" t="s">
        <v>20131</v>
      </c>
      <c r="G3261" s="103" t="s">
        <v>21283</v>
      </c>
      <c r="H3261" s="104" t="s">
        <v>12818</v>
      </c>
      <c r="I3261" s="103" t="s">
        <v>30</v>
      </c>
      <c r="J3261" s="103" t="s">
        <v>30</v>
      </c>
      <c r="K3261" s="103" t="s">
        <v>30</v>
      </c>
      <c r="L3261" s="103" t="s">
        <v>30</v>
      </c>
      <c r="M3261" s="103" t="s">
        <v>30</v>
      </c>
      <c r="N3261" s="103" t="s">
        <v>30</v>
      </c>
      <c r="O3261" s="103" t="s">
        <v>27</v>
      </c>
      <c r="P3261" s="103" t="s">
        <v>8322</v>
      </c>
      <c r="Q3261" s="103" t="s">
        <v>3257</v>
      </c>
      <c r="R3261" s="105" t="s">
        <v>3258</v>
      </c>
      <c r="S3261" s="103" t="s">
        <v>8322</v>
      </c>
      <c r="T3261" s="103" t="s">
        <v>76</v>
      </c>
      <c r="U3261" s="106" t="s">
        <v>22570</v>
      </c>
      <c r="V3261" s="105" t="s">
        <v>23538</v>
      </c>
      <c r="W3261" s="107" t="s">
        <v>436</v>
      </c>
      <c r="X3261" t="s">
        <v>23539</v>
      </c>
      <c r="AA3261">
        <f ca="1" t="shared" si="101"/>
        <v>15</v>
      </c>
    </row>
    <row r="3262" spans="1:27">
      <c r="A3262" s="101">
        <v>17</v>
      </c>
      <c r="B3262" s="89" t="str">
        <f t="shared" si="100"/>
        <v>452731200404090917</v>
      </c>
      <c r="C3262" s="89" t="s">
        <v>436</v>
      </c>
      <c r="D3262" s="102" t="s">
        <v>12822</v>
      </c>
      <c r="E3262" s="102" t="s">
        <v>24</v>
      </c>
      <c r="F3262" s="103" t="s">
        <v>20131</v>
      </c>
      <c r="G3262" s="103" t="s">
        <v>20255</v>
      </c>
      <c r="H3262" s="104" t="s">
        <v>12821</v>
      </c>
      <c r="I3262" s="103" t="s">
        <v>30</v>
      </c>
      <c r="J3262" s="103" t="s">
        <v>30</v>
      </c>
      <c r="K3262" s="103" t="s">
        <v>30</v>
      </c>
      <c r="L3262" s="103" t="s">
        <v>30</v>
      </c>
      <c r="M3262" s="103" t="s">
        <v>30</v>
      </c>
      <c r="N3262" s="103" t="s">
        <v>30</v>
      </c>
      <c r="O3262" s="103" t="s">
        <v>27</v>
      </c>
      <c r="P3262" s="103" t="s">
        <v>8322</v>
      </c>
      <c r="Q3262" s="103" t="s">
        <v>12824</v>
      </c>
      <c r="R3262" s="105" t="s">
        <v>18309</v>
      </c>
      <c r="S3262" s="103" t="s">
        <v>8322</v>
      </c>
      <c r="T3262" s="103" t="s">
        <v>69</v>
      </c>
      <c r="U3262" s="106" t="s">
        <v>20701</v>
      </c>
      <c r="V3262" s="105" t="s">
        <v>23540</v>
      </c>
      <c r="W3262" s="107" t="s">
        <v>436</v>
      </c>
      <c r="X3262" t="s">
        <v>23541</v>
      </c>
      <c r="AA3262">
        <f ca="1" t="shared" si="101"/>
        <v>17</v>
      </c>
    </row>
    <row r="3263" spans="1:27">
      <c r="A3263" s="101">
        <v>18</v>
      </c>
      <c r="B3263" s="89" t="str">
        <f t="shared" si="100"/>
        <v>452731200402051818</v>
      </c>
      <c r="C3263" s="89" t="s">
        <v>436</v>
      </c>
      <c r="D3263" s="102" t="s">
        <v>12826</v>
      </c>
      <c r="E3263" s="102" t="s">
        <v>24</v>
      </c>
      <c r="F3263" s="103" t="s">
        <v>20131</v>
      </c>
      <c r="G3263" s="103" t="s">
        <v>20742</v>
      </c>
      <c r="H3263" s="104" t="s">
        <v>12825</v>
      </c>
      <c r="I3263" s="103" t="s">
        <v>30</v>
      </c>
      <c r="J3263" s="103" t="s">
        <v>30</v>
      </c>
      <c r="K3263" s="103" t="s">
        <v>30</v>
      </c>
      <c r="L3263" s="103" t="s">
        <v>30</v>
      </c>
      <c r="M3263" s="103" t="s">
        <v>30</v>
      </c>
      <c r="N3263" s="103" t="s">
        <v>30</v>
      </c>
      <c r="O3263" s="103" t="s">
        <v>27</v>
      </c>
      <c r="P3263" s="103" t="s">
        <v>8322</v>
      </c>
      <c r="Q3263" s="103" t="s">
        <v>12828</v>
      </c>
      <c r="R3263" s="105" t="s">
        <v>18310</v>
      </c>
      <c r="S3263" s="103" t="s">
        <v>8322</v>
      </c>
      <c r="T3263" s="103" t="s">
        <v>115</v>
      </c>
      <c r="U3263" s="106" t="s">
        <v>23298</v>
      </c>
      <c r="V3263" s="105" t="s">
        <v>23542</v>
      </c>
      <c r="W3263" s="107" t="s">
        <v>436</v>
      </c>
      <c r="X3263" t="s">
        <v>23543</v>
      </c>
      <c r="AA3263">
        <f ca="1" t="shared" si="101"/>
        <v>17</v>
      </c>
    </row>
    <row r="3264" spans="1:27">
      <c r="A3264" s="101">
        <v>19</v>
      </c>
      <c r="B3264" s="89" t="str">
        <f t="shared" si="100"/>
        <v>45273120041018571X</v>
      </c>
      <c r="C3264" s="89" t="s">
        <v>436</v>
      </c>
      <c r="D3264" s="102" t="s">
        <v>4233</v>
      </c>
      <c r="E3264" s="102" t="s">
        <v>24</v>
      </c>
      <c r="F3264" s="103" t="s">
        <v>20131</v>
      </c>
      <c r="G3264" s="103" t="s">
        <v>20412</v>
      </c>
      <c r="H3264" s="104" t="s">
        <v>4232</v>
      </c>
      <c r="I3264" s="103" t="s">
        <v>30</v>
      </c>
      <c r="J3264" s="103" t="s">
        <v>30</v>
      </c>
      <c r="K3264" s="103" t="s">
        <v>30</v>
      </c>
      <c r="L3264" s="103" t="s">
        <v>30</v>
      </c>
      <c r="M3264" s="103" t="s">
        <v>30</v>
      </c>
      <c r="N3264" s="103" t="s">
        <v>30</v>
      </c>
      <c r="O3264" s="103" t="s">
        <v>27</v>
      </c>
      <c r="P3264" s="103" t="s">
        <v>1517</v>
      </c>
      <c r="Q3264" s="103" t="s">
        <v>4235</v>
      </c>
      <c r="R3264" s="105">
        <v>15949329248</v>
      </c>
      <c r="S3264" s="103" t="s">
        <v>1517</v>
      </c>
      <c r="T3264" s="103" t="s">
        <v>1517</v>
      </c>
      <c r="U3264" s="106" t="s">
        <v>20264</v>
      </c>
      <c r="V3264" s="105" t="s">
        <v>20114</v>
      </c>
      <c r="W3264" s="107" t="s">
        <v>436</v>
      </c>
      <c r="X3264" t="s">
        <v>18311</v>
      </c>
      <c r="AA3264">
        <f ca="1" t="shared" si="101"/>
        <v>16</v>
      </c>
    </row>
    <row r="3265" spans="1:27">
      <c r="A3265" s="101">
        <v>20</v>
      </c>
      <c r="B3265" s="89" t="str">
        <f t="shared" si="100"/>
        <v>452730200401046519</v>
      </c>
      <c r="C3265" s="89" t="s">
        <v>436</v>
      </c>
      <c r="D3265" s="102" t="s">
        <v>12830</v>
      </c>
      <c r="E3265" s="102" t="s">
        <v>24</v>
      </c>
      <c r="F3265" s="103" t="s">
        <v>20131</v>
      </c>
      <c r="G3265" s="103" t="s">
        <v>20232</v>
      </c>
      <c r="H3265" s="104" t="s">
        <v>12829</v>
      </c>
      <c r="I3265" s="103" t="s">
        <v>30</v>
      </c>
      <c r="J3265" s="103" t="s">
        <v>30</v>
      </c>
      <c r="K3265" s="103" t="s">
        <v>30</v>
      </c>
      <c r="L3265" s="103" t="s">
        <v>30</v>
      </c>
      <c r="M3265" s="103" t="s">
        <v>30</v>
      </c>
      <c r="N3265" s="103" t="s">
        <v>27</v>
      </c>
      <c r="O3265" s="103" t="s">
        <v>27</v>
      </c>
      <c r="P3265" s="103" t="s">
        <v>8322</v>
      </c>
      <c r="Q3265" s="103" t="s">
        <v>12832</v>
      </c>
      <c r="R3265" s="105">
        <v>13317788890</v>
      </c>
      <c r="S3265" s="103" t="s">
        <v>8322</v>
      </c>
      <c r="T3265" s="103" t="s">
        <v>63</v>
      </c>
      <c r="U3265" s="106" t="s">
        <v>23544</v>
      </c>
      <c r="V3265" s="105" t="s">
        <v>23545</v>
      </c>
      <c r="W3265" s="107" t="s">
        <v>436</v>
      </c>
      <c r="X3265" t="s">
        <v>23546</v>
      </c>
      <c r="AA3265">
        <f ca="1" t="shared" si="101"/>
        <v>17</v>
      </c>
    </row>
    <row r="3266" spans="1:27">
      <c r="A3266" s="101">
        <v>21</v>
      </c>
      <c r="B3266" s="89" t="str">
        <f t="shared" si="100"/>
        <v>451229200404202712</v>
      </c>
      <c r="C3266" s="89" t="s">
        <v>436</v>
      </c>
      <c r="D3266" s="102" t="s">
        <v>12834</v>
      </c>
      <c r="E3266" s="102" t="s">
        <v>24</v>
      </c>
      <c r="F3266" s="103" t="s">
        <v>20131</v>
      </c>
      <c r="G3266" s="103" t="s">
        <v>20255</v>
      </c>
      <c r="H3266" s="104" t="s">
        <v>12833</v>
      </c>
      <c r="I3266" s="103" t="s">
        <v>30</v>
      </c>
      <c r="J3266" s="103" t="s">
        <v>30</v>
      </c>
      <c r="K3266" s="103" t="s">
        <v>30</v>
      </c>
      <c r="L3266" s="103" t="s">
        <v>30</v>
      </c>
      <c r="M3266" s="103" t="s">
        <v>30</v>
      </c>
      <c r="N3266" s="103" t="s">
        <v>30</v>
      </c>
      <c r="O3266" s="103" t="s">
        <v>27</v>
      </c>
      <c r="P3266" s="103" t="s">
        <v>8322</v>
      </c>
      <c r="Q3266" s="103" t="s">
        <v>18313</v>
      </c>
      <c r="R3266" s="105" t="s">
        <v>18314</v>
      </c>
      <c r="S3266" s="103" t="s">
        <v>8322</v>
      </c>
      <c r="T3266" s="103" t="s">
        <v>146</v>
      </c>
      <c r="U3266" s="106" t="s">
        <v>22384</v>
      </c>
      <c r="V3266" s="105" t="s">
        <v>23547</v>
      </c>
      <c r="W3266" s="107" t="s">
        <v>436</v>
      </c>
      <c r="X3266" t="s">
        <v>23548</v>
      </c>
      <c r="AA3266">
        <f ca="1" t="shared" si="101"/>
        <v>17</v>
      </c>
    </row>
    <row r="3267" spans="1:27">
      <c r="A3267" s="101">
        <v>22</v>
      </c>
      <c r="B3267" s="89" t="str">
        <f t="shared" ref="B3267:B3330" si="102">H3267</f>
        <v>452731200503201221</v>
      </c>
      <c r="C3267" s="89" t="s">
        <v>436</v>
      </c>
      <c r="D3267" s="102" t="s">
        <v>12839</v>
      </c>
      <c r="E3267" s="102" t="s">
        <v>143</v>
      </c>
      <c r="F3267" s="103" t="s">
        <v>20131</v>
      </c>
      <c r="G3267" s="103" t="s">
        <v>21473</v>
      </c>
      <c r="H3267" s="104" t="s">
        <v>12838</v>
      </c>
      <c r="I3267" s="103" t="s">
        <v>30</v>
      </c>
      <c r="J3267" s="103" t="s">
        <v>30</v>
      </c>
      <c r="K3267" s="103" t="s">
        <v>30</v>
      </c>
      <c r="L3267" s="103" t="s">
        <v>30</v>
      </c>
      <c r="M3267" s="103" t="s">
        <v>30</v>
      </c>
      <c r="N3267" s="103" t="s">
        <v>30</v>
      </c>
      <c r="O3267" s="103" t="s">
        <v>27</v>
      </c>
      <c r="P3267" s="103" t="s">
        <v>8322</v>
      </c>
      <c r="Q3267" s="103" t="s">
        <v>12841</v>
      </c>
      <c r="R3267" s="105" t="s">
        <v>18316</v>
      </c>
      <c r="S3267" s="103" t="s">
        <v>8322</v>
      </c>
      <c r="T3267" s="103" t="s">
        <v>76</v>
      </c>
      <c r="U3267" s="106" t="s">
        <v>21305</v>
      </c>
      <c r="V3267" s="105" t="s">
        <v>23549</v>
      </c>
      <c r="W3267" s="107" t="s">
        <v>436</v>
      </c>
      <c r="X3267" t="s">
        <v>23550</v>
      </c>
      <c r="AA3267">
        <f ca="1" t="shared" si="101"/>
        <v>16</v>
      </c>
    </row>
    <row r="3268" spans="1:27">
      <c r="A3268" s="101">
        <v>23</v>
      </c>
      <c r="B3268" s="89" t="str">
        <f t="shared" si="102"/>
        <v>452731200412020919</v>
      </c>
      <c r="C3268" s="89" t="s">
        <v>436</v>
      </c>
      <c r="D3268" s="102" t="s">
        <v>12843</v>
      </c>
      <c r="E3268" s="102" t="s">
        <v>24</v>
      </c>
      <c r="F3268" s="103" t="s">
        <v>20131</v>
      </c>
      <c r="G3268" s="103" t="s">
        <v>20996</v>
      </c>
      <c r="H3268" s="104" t="s">
        <v>12842</v>
      </c>
      <c r="I3268" s="103" t="s">
        <v>30</v>
      </c>
      <c r="J3268" s="103" t="s">
        <v>30</v>
      </c>
      <c r="K3268" s="103" t="s">
        <v>30</v>
      </c>
      <c r="L3268" s="103" t="s">
        <v>30</v>
      </c>
      <c r="M3268" s="103" t="s">
        <v>30</v>
      </c>
      <c r="N3268" s="103" t="s">
        <v>30</v>
      </c>
      <c r="O3268" s="103" t="s">
        <v>27</v>
      </c>
      <c r="P3268" s="103" t="s">
        <v>8322</v>
      </c>
      <c r="Q3268" s="103" t="s">
        <v>12845</v>
      </c>
      <c r="R3268" s="105" t="s">
        <v>18318</v>
      </c>
      <c r="S3268" s="103" t="s">
        <v>8322</v>
      </c>
      <c r="T3268" s="103" t="s">
        <v>69</v>
      </c>
      <c r="U3268" s="106" t="s">
        <v>20701</v>
      </c>
      <c r="V3268" s="105" t="s">
        <v>23551</v>
      </c>
      <c r="W3268" s="107" t="s">
        <v>436</v>
      </c>
      <c r="X3268" t="s">
        <v>23552</v>
      </c>
      <c r="AA3268">
        <f ca="1" t="shared" ref="AA3268:AA3331" si="103">DATEDIF(TEXT(MID(H3268,7,8),"00-00-00"),TODAY(),"y")</f>
        <v>16</v>
      </c>
    </row>
    <row r="3269" spans="1:27">
      <c r="A3269" s="101">
        <v>24</v>
      </c>
      <c r="B3269" s="89" t="str">
        <f t="shared" si="102"/>
        <v>451226200408062527</v>
      </c>
      <c r="C3269" s="89" t="s">
        <v>436</v>
      </c>
      <c r="D3269" s="102" t="s">
        <v>12847</v>
      </c>
      <c r="E3269" s="102" t="s">
        <v>143</v>
      </c>
      <c r="F3269" s="103" t="s">
        <v>20131</v>
      </c>
      <c r="G3269" s="103" t="s">
        <v>20757</v>
      </c>
      <c r="H3269" s="104" t="s">
        <v>12846</v>
      </c>
      <c r="I3269" s="103" t="s">
        <v>30</v>
      </c>
      <c r="J3269" s="103" t="s">
        <v>27</v>
      </c>
      <c r="K3269" s="103" t="s">
        <v>27</v>
      </c>
      <c r="L3269" s="103" t="s">
        <v>30</v>
      </c>
      <c r="M3269" s="103" t="s">
        <v>30</v>
      </c>
      <c r="N3269" s="103" t="s">
        <v>30</v>
      </c>
      <c r="O3269" s="103" t="s">
        <v>27</v>
      </c>
      <c r="P3269" s="103" t="s">
        <v>8322</v>
      </c>
      <c r="Q3269" s="103" t="s">
        <v>1508</v>
      </c>
      <c r="R3269" s="105" t="s">
        <v>18319</v>
      </c>
      <c r="S3269" s="103" t="s">
        <v>8322</v>
      </c>
      <c r="T3269" s="103" t="s">
        <v>146</v>
      </c>
      <c r="U3269" s="106" t="s">
        <v>22998</v>
      </c>
      <c r="V3269" s="105" t="s">
        <v>23553</v>
      </c>
      <c r="W3269" s="107" t="s">
        <v>436</v>
      </c>
      <c r="X3269" t="s">
        <v>23554</v>
      </c>
      <c r="AA3269">
        <f ca="1" t="shared" si="103"/>
        <v>17</v>
      </c>
    </row>
    <row r="3270" spans="1:27">
      <c r="A3270" s="101">
        <v>25</v>
      </c>
      <c r="B3270" s="89" t="str">
        <f t="shared" si="102"/>
        <v>452731200501114511</v>
      </c>
      <c r="C3270" s="89" t="s">
        <v>436</v>
      </c>
      <c r="D3270" s="102" t="s">
        <v>12850</v>
      </c>
      <c r="E3270" s="102" t="s">
        <v>24</v>
      </c>
      <c r="F3270" s="103" t="s">
        <v>20131</v>
      </c>
      <c r="G3270" s="103" t="s">
        <v>22169</v>
      </c>
      <c r="H3270" s="104" t="s">
        <v>12849</v>
      </c>
      <c r="I3270" s="103" t="s">
        <v>30</v>
      </c>
      <c r="J3270" s="103" t="s">
        <v>30</v>
      </c>
      <c r="K3270" s="103" t="s">
        <v>30</v>
      </c>
      <c r="L3270" s="103" t="s">
        <v>30</v>
      </c>
      <c r="M3270" s="103" t="s">
        <v>30</v>
      </c>
      <c r="N3270" s="103" t="s">
        <v>30</v>
      </c>
      <c r="O3270" s="103" t="s">
        <v>27</v>
      </c>
      <c r="P3270" s="103" t="s">
        <v>8322</v>
      </c>
      <c r="Q3270" s="103" t="s">
        <v>12852</v>
      </c>
      <c r="R3270" s="105" t="s">
        <v>18320</v>
      </c>
      <c r="S3270" s="103" t="s">
        <v>8322</v>
      </c>
      <c r="T3270" s="103" t="s">
        <v>110</v>
      </c>
      <c r="U3270" s="106" t="s">
        <v>23318</v>
      </c>
      <c r="V3270" s="105" t="s">
        <v>23555</v>
      </c>
      <c r="W3270" s="107" t="s">
        <v>436</v>
      </c>
      <c r="X3270" t="s">
        <v>23556</v>
      </c>
      <c r="AA3270">
        <f ca="1" t="shared" si="103"/>
        <v>16</v>
      </c>
    </row>
    <row r="3271" spans="1:27">
      <c r="A3271" s="101">
        <v>26</v>
      </c>
      <c r="B3271" s="89" t="str">
        <f t="shared" si="102"/>
        <v>45273120050225572X</v>
      </c>
      <c r="C3271" s="89" t="s">
        <v>436</v>
      </c>
      <c r="D3271" s="102" t="s">
        <v>12854</v>
      </c>
      <c r="E3271" s="102" t="s">
        <v>143</v>
      </c>
      <c r="F3271" s="103" t="s">
        <v>20131</v>
      </c>
      <c r="G3271" s="103" t="s">
        <v>21431</v>
      </c>
      <c r="H3271" s="104" t="s">
        <v>12853</v>
      </c>
      <c r="I3271" s="103" t="s">
        <v>30</v>
      </c>
      <c r="J3271" s="103" t="s">
        <v>30</v>
      </c>
      <c r="K3271" s="103" t="s">
        <v>30</v>
      </c>
      <c r="L3271" s="103" t="s">
        <v>30</v>
      </c>
      <c r="M3271" s="103" t="s">
        <v>30</v>
      </c>
      <c r="N3271" s="103" t="s">
        <v>30</v>
      </c>
      <c r="O3271" s="103" t="s">
        <v>27</v>
      </c>
      <c r="P3271" s="103" t="s">
        <v>8322</v>
      </c>
      <c r="Q3271" s="103" t="s">
        <v>12856</v>
      </c>
      <c r="R3271" s="105" t="s">
        <v>18322</v>
      </c>
      <c r="S3271" s="103" t="s">
        <v>8322</v>
      </c>
      <c r="T3271" s="103" t="s">
        <v>23557</v>
      </c>
      <c r="U3271" s="106" t="s">
        <v>21722</v>
      </c>
      <c r="V3271" s="105" t="s">
        <v>23558</v>
      </c>
      <c r="W3271" s="107" t="s">
        <v>436</v>
      </c>
      <c r="X3271" t="s">
        <v>23559</v>
      </c>
      <c r="AA3271">
        <f ca="1" t="shared" si="103"/>
        <v>16</v>
      </c>
    </row>
    <row r="3272" spans="1:27">
      <c r="A3272" s="101">
        <v>27</v>
      </c>
      <c r="B3272" s="89" t="str">
        <f t="shared" si="102"/>
        <v>451229200605202436</v>
      </c>
      <c r="C3272" s="89" t="s">
        <v>436</v>
      </c>
      <c r="D3272" s="102" t="s">
        <v>12858</v>
      </c>
      <c r="E3272" s="102" t="s">
        <v>24</v>
      </c>
      <c r="F3272" s="103" t="s">
        <v>20131</v>
      </c>
      <c r="G3272" s="103" t="s">
        <v>22048</v>
      </c>
      <c r="H3272" s="104" t="s">
        <v>12857</v>
      </c>
      <c r="I3272" s="103" t="s">
        <v>30</v>
      </c>
      <c r="J3272" s="103" t="s">
        <v>30</v>
      </c>
      <c r="K3272" s="103" t="s">
        <v>30</v>
      </c>
      <c r="L3272" s="103" t="s">
        <v>30</v>
      </c>
      <c r="M3272" s="103" t="s">
        <v>30</v>
      </c>
      <c r="N3272" s="103" t="s">
        <v>30</v>
      </c>
      <c r="O3272" s="103" t="s">
        <v>27</v>
      </c>
      <c r="P3272" s="103" t="s">
        <v>8322</v>
      </c>
      <c r="Q3272" s="103" t="s">
        <v>12860</v>
      </c>
      <c r="R3272" s="105" t="s">
        <v>18323</v>
      </c>
      <c r="S3272" s="103" t="s">
        <v>8322</v>
      </c>
      <c r="T3272" s="103" t="s">
        <v>140</v>
      </c>
      <c r="U3272" s="106" t="s">
        <v>20453</v>
      </c>
      <c r="V3272" s="105" t="s">
        <v>23560</v>
      </c>
      <c r="W3272" s="107" t="s">
        <v>436</v>
      </c>
      <c r="X3272" t="s">
        <v>23561</v>
      </c>
      <c r="AA3272">
        <f ca="1" t="shared" si="103"/>
        <v>15</v>
      </c>
    </row>
    <row r="3273" spans="1:27">
      <c r="A3273" s="101">
        <v>28</v>
      </c>
      <c r="B3273" s="89" t="str">
        <f t="shared" si="102"/>
        <v>452731200502040913</v>
      </c>
      <c r="C3273" s="89" t="s">
        <v>436</v>
      </c>
      <c r="D3273" s="102" t="s">
        <v>12862</v>
      </c>
      <c r="E3273" s="102" t="s">
        <v>24</v>
      </c>
      <c r="F3273" s="103" t="s">
        <v>20131</v>
      </c>
      <c r="G3273" s="103" t="s">
        <v>21431</v>
      </c>
      <c r="H3273" s="104" t="s">
        <v>12861</v>
      </c>
      <c r="I3273" s="103" t="s">
        <v>30</v>
      </c>
      <c r="J3273" s="103" t="s">
        <v>30</v>
      </c>
      <c r="K3273" s="103" t="s">
        <v>30</v>
      </c>
      <c r="L3273" s="103" t="s">
        <v>30</v>
      </c>
      <c r="M3273" s="103" t="s">
        <v>30</v>
      </c>
      <c r="N3273" s="103" t="s">
        <v>30</v>
      </c>
      <c r="O3273" s="103" t="s">
        <v>27</v>
      </c>
      <c r="P3273" s="103" t="s">
        <v>8322</v>
      </c>
      <c r="Q3273" s="103" t="s">
        <v>12863</v>
      </c>
      <c r="R3273" s="105">
        <v>18378897486</v>
      </c>
      <c r="S3273" s="103" t="s">
        <v>8322</v>
      </c>
      <c r="T3273" s="103" t="s">
        <v>69</v>
      </c>
      <c r="U3273" s="106" t="s">
        <v>22388</v>
      </c>
      <c r="V3273" s="105" t="s">
        <v>23321</v>
      </c>
      <c r="W3273" s="107" t="s">
        <v>436</v>
      </c>
      <c r="X3273" t="s">
        <v>23537</v>
      </c>
      <c r="AA3273">
        <f ca="1" t="shared" si="103"/>
        <v>16</v>
      </c>
    </row>
    <row r="3274" spans="1:27">
      <c r="A3274" s="101">
        <v>29</v>
      </c>
      <c r="B3274" s="89" t="str">
        <f t="shared" si="102"/>
        <v>452731200304200613</v>
      </c>
      <c r="C3274" s="89" t="s">
        <v>436</v>
      </c>
      <c r="D3274" s="102" t="s">
        <v>4241</v>
      </c>
      <c r="E3274" s="102" t="s">
        <v>24</v>
      </c>
      <c r="F3274" s="103" t="s">
        <v>20131</v>
      </c>
      <c r="G3274" s="103" t="s">
        <v>20154</v>
      </c>
      <c r="H3274" s="104" t="s">
        <v>4240</v>
      </c>
      <c r="I3274" s="103" t="s">
        <v>30</v>
      </c>
      <c r="J3274" s="103" t="s">
        <v>30</v>
      </c>
      <c r="K3274" s="103" t="s">
        <v>30</v>
      </c>
      <c r="L3274" s="103" t="s">
        <v>30</v>
      </c>
      <c r="M3274" s="103" t="s">
        <v>30</v>
      </c>
      <c r="N3274" s="103" t="s">
        <v>30</v>
      </c>
      <c r="O3274" s="103" t="s">
        <v>27</v>
      </c>
      <c r="P3274" s="103" t="s">
        <v>1517</v>
      </c>
      <c r="Q3274" s="103" t="s">
        <v>4243</v>
      </c>
      <c r="R3274" s="105">
        <v>13481848588</v>
      </c>
      <c r="S3274" s="103" t="s">
        <v>1517</v>
      </c>
      <c r="T3274" s="103" t="s">
        <v>20137</v>
      </c>
      <c r="U3274" s="106" t="s">
        <v>20718</v>
      </c>
      <c r="V3274" s="105" t="s">
        <v>21407</v>
      </c>
      <c r="W3274" s="107" t="s">
        <v>436</v>
      </c>
      <c r="X3274" t="s">
        <v>4242</v>
      </c>
      <c r="AA3274">
        <f ca="1" t="shared" si="103"/>
        <v>18</v>
      </c>
    </row>
    <row r="3275" spans="1:27">
      <c r="A3275" s="101">
        <v>30</v>
      </c>
      <c r="B3275" s="89" t="str">
        <f t="shared" si="102"/>
        <v>152731200404075418</v>
      </c>
      <c r="C3275" s="89" t="s">
        <v>436</v>
      </c>
      <c r="D3275" s="102" t="s">
        <v>12865</v>
      </c>
      <c r="E3275" s="102" t="s">
        <v>24</v>
      </c>
      <c r="F3275" s="103" t="s">
        <v>20131</v>
      </c>
      <c r="G3275" s="103" t="s">
        <v>20255</v>
      </c>
      <c r="H3275" s="104" t="s">
        <v>12864</v>
      </c>
      <c r="I3275" s="103" t="s">
        <v>27</v>
      </c>
      <c r="J3275" s="103" t="s">
        <v>30</v>
      </c>
      <c r="K3275" s="103" t="s">
        <v>30</v>
      </c>
      <c r="L3275" s="103" t="s">
        <v>30</v>
      </c>
      <c r="M3275" s="103" t="s">
        <v>30</v>
      </c>
      <c r="N3275" s="103" t="s">
        <v>27</v>
      </c>
      <c r="O3275" s="103" t="s">
        <v>27</v>
      </c>
      <c r="P3275" s="103" t="s">
        <v>8322</v>
      </c>
      <c r="Q3275" s="103" t="s">
        <v>12867</v>
      </c>
      <c r="R3275" s="105" t="s">
        <v>18324</v>
      </c>
      <c r="S3275" s="103" t="s">
        <v>8322</v>
      </c>
      <c r="T3275" s="103" t="s">
        <v>93</v>
      </c>
      <c r="U3275" s="106" t="s">
        <v>93</v>
      </c>
      <c r="V3275" s="105" t="s">
        <v>23562</v>
      </c>
      <c r="W3275" s="107" t="s">
        <v>436</v>
      </c>
      <c r="X3275" t="s">
        <v>23563</v>
      </c>
      <c r="AA3275">
        <f ca="1" t="shared" si="103"/>
        <v>17</v>
      </c>
    </row>
    <row r="3276" spans="1:27">
      <c r="A3276" s="101">
        <v>31</v>
      </c>
      <c r="B3276" s="89" t="str">
        <f t="shared" si="102"/>
        <v>451229200104105726</v>
      </c>
      <c r="C3276" s="89" t="s">
        <v>436</v>
      </c>
      <c r="D3276" s="102" t="s">
        <v>12869</v>
      </c>
      <c r="E3276" s="102" t="s">
        <v>143</v>
      </c>
      <c r="F3276" s="103" t="s">
        <v>20131</v>
      </c>
      <c r="G3276" s="103" t="s">
        <v>20335</v>
      </c>
      <c r="H3276" s="104" t="s">
        <v>12868</v>
      </c>
      <c r="I3276" s="103" t="s">
        <v>27</v>
      </c>
      <c r="J3276" s="103" t="s">
        <v>30</v>
      </c>
      <c r="K3276" s="103" t="s">
        <v>30</v>
      </c>
      <c r="L3276" s="103" t="s">
        <v>30</v>
      </c>
      <c r="M3276" s="103" t="s">
        <v>30</v>
      </c>
      <c r="N3276" s="103" t="s">
        <v>30</v>
      </c>
      <c r="O3276" s="103" t="s">
        <v>27</v>
      </c>
      <c r="P3276" s="103" t="s">
        <v>8322</v>
      </c>
      <c r="Q3276" s="103" t="s">
        <v>12871</v>
      </c>
      <c r="R3276" s="105" t="s">
        <v>19431</v>
      </c>
      <c r="S3276" s="103" t="s">
        <v>8322</v>
      </c>
      <c r="T3276" s="103" t="s">
        <v>63</v>
      </c>
      <c r="U3276" s="106" t="s">
        <v>23032</v>
      </c>
      <c r="V3276" s="105" t="s">
        <v>23564</v>
      </c>
      <c r="W3276" s="107" t="s">
        <v>436</v>
      </c>
      <c r="X3276" t="s">
        <v>19430</v>
      </c>
      <c r="AA3276">
        <f ca="1" t="shared" si="103"/>
        <v>20</v>
      </c>
    </row>
    <row r="3277" spans="1:27">
      <c r="A3277" s="101">
        <v>32</v>
      </c>
      <c r="B3277" s="89" t="str">
        <f t="shared" si="102"/>
        <v>451229200304154522</v>
      </c>
      <c r="C3277" s="89" t="s">
        <v>436</v>
      </c>
      <c r="D3277" s="102" t="s">
        <v>4077</v>
      </c>
      <c r="E3277" s="102" t="s">
        <v>143</v>
      </c>
      <c r="F3277" s="103" t="s">
        <v>20131</v>
      </c>
      <c r="G3277" s="103" t="s">
        <v>20154</v>
      </c>
      <c r="H3277" s="104" t="s">
        <v>4076</v>
      </c>
      <c r="I3277" s="103" t="s">
        <v>27</v>
      </c>
      <c r="J3277" s="103" t="s">
        <v>30</v>
      </c>
      <c r="K3277" s="103" t="s">
        <v>30</v>
      </c>
      <c r="L3277" s="103" t="s">
        <v>30</v>
      </c>
      <c r="M3277" s="103" t="s">
        <v>30</v>
      </c>
      <c r="N3277" s="103" t="s">
        <v>30</v>
      </c>
      <c r="O3277" s="103" t="s">
        <v>27</v>
      </c>
      <c r="P3277" s="103" t="s">
        <v>1517</v>
      </c>
      <c r="Q3277" s="103" t="s">
        <v>4079</v>
      </c>
      <c r="R3277" s="105">
        <v>17776575513</v>
      </c>
      <c r="S3277" s="103" t="s">
        <v>1517</v>
      </c>
      <c r="T3277" s="103" t="s">
        <v>20211</v>
      </c>
      <c r="U3277" s="106" t="s">
        <v>20626</v>
      </c>
      <c r="V3277" s="105" t="s">
        <v>21372</v>
      </c>
      <c r="W3277" s="107" t="s">
        <v>436</v>
      </c>
      <c r="X3277" t="s">
        <v>4078</v>
      </c>
      <c r="AA3277">
        <f ca="1" t="shared" si="103"/>
        <v>18</v>
      </c>
    </row>
    <row r="3278" spans="1:27">
      <c r="A3278" s="101">
        <v>33</v>
      </c>
      <c r="B3278" s="89" t="str">
        <f t="shared" si="102"/>
        <v>451229200306225726</v>
      </c>
      <c r="C3278" s="89" t="s">
        <v>436</v>
      </c>
      <c r="D3278" s="102" t="s">
        <v>12873</v>
      </c>
      <c r="E3278" s="102" t="s">
        <v>143</v>
      </c>
      <c r="F3278" s="103" t="s">
        <v>20131</v>
      </c>
      <c r="G3278" s="103" t="s">
        <v>20229</v>
      </c>
      <c r="H3278" s="104" t="s">
        <v>12872</v>
      </c>
      <c r="I3278" s="103" t="s">
        <v>30</v>
      </c>
      <c r="J3278" s="103" t="s">
        <v>30</v>
      </c>
      <c r="K3278" s="103" t="s">
        <v>30</v>
      </c>
      <c r="L3278" s="103" t="s">
        <v>30</v>
      </c>
      <c r="M3278" s="103" t="s">
        <v>30</v>
      </c>
      <c r="N3278" s="103" t="s">
        <v>30</v>
      </c>
      <c r="O3278" s="103" t="s">
        <v>27</v>
      </c>
      <c r="P3278" s="103" t="s">
        <v>8322</v>
      </c>
      <c r="Q3278" s="103" t="s">
        <v>12875</v>
      </c>
      <c r="R3278" s="105" t="s">
        <v>19433</v>
      </c>
      <c r="S3278" s="103" t="s">
        <v>8322</v>
      </c>
      <c r="T3278" s="103" t="s">
        <v>63</v>
      </c>
      <c r="U3278" s="106" t="s">
        <v>22961</v>
      </c>
      <c r="V3278" s="105" t="s">
        <v>23565</v>
      </c>
      <c r="W3278" s="107" t="s">
        <v>436</v>
      </c>
      <c r="X3278" t="s">
        <v>19432</v>
      </c>
      <c r="AA3278">
        <f ca="1" t="shared" si="103"/>
        <v>18</v>
      </c>
    </row>
    <row r="3279" spans="1:27">
      <c r="A3279" s="101">
        <v>34</v>
      </c>
      <c r="B3279" s="89" t="str">
        <f t="shared" si="102"/>
        <v>451229200503262411</v>
      </c>
      <c r="C3279" s="89" t="s">
        <v>436</v>
      </c>
      <c r="D3279" s="102" t="s">
        <v>12877</v>
      </c>
      <c r="E3279" s="102" t="s">
        <v>24</v>
      </c>
      <c r="F3279" s="103" t="s">
        <v>20205</v>
      </c>
      <c r="G3279" s="103" t="s">
        <v>21473</v>
      </c>
      <c r="H3279" s="104" t="s">
        <v>12876</v>
      </c>
      <c r="I3279" s="103" t="s">
        <v>27</v>
      </c>
      <c r="J3279" s="103" t="s">
        <v>27</v>
      </c>
      <c r="K3279" s="103" t="s">
        <v>27</v>
      </c>
      <c r="L3279" s="103" t="s">
        <v>30</v>
      </c>
      <c r="M3279" s="103" t="s">
        <v>30</v>
      </c>
      <c r="N3279" s="103" t="s">
        <v>30</v>
      </c>
      <c r="O3279" s="103" t="s">
        <v>27</v>
      </c>
      <c r="P3279" s="103" t="s">
        <v>8322</v>
      </c>
      <c r="Q3279" s="103" t="s">
        <v>12879</v>
      </c>
      <c r="R3279" s="105" t="s">
        <v>18325</v>
      </c>
      <c r="S3279" s="103" t="s">
        <v>8322</v>
      </c>
      <c r="T3279" s="103" t="s">
        <v>140</v>
      </c>
      <c r="U3279" s="106" t="s">
        <v>20487</v>
      </c>
      <c r="V3279" s="105" t="s">
        <v>23566</v>
      </c>
      <c r="W3279" s="107" t="s">
        <v>436</v>
      </c>
      <c r="X3279" t="s">
        <v>23567</v>
      </c>
      <c r="AA3279">
        <f ca="1" t="shared" si="103"/>
        <v>16</v>
      </c>
    </row>
    <row r="3280" spans="1:27">
      <c r="A3280" s="101">
        <v>35</v>
      </c>
      <c r="B3280" s="89" t="str">
        <f t="shared" si="102"/>
        <v>451229200502092713</v>
      </c>
      <c r="C3280" s="89" t="s">
        <v>436</v>
      </c>
      <c r="D3280" s="102" t="s">
        <v>12881</v>
      </c>
      <c r="E3280" s="102" t="s">
        <v>24</v>
      </c>
      <c r="F3280" s="103" t="s">
        <v>20178</v>
      </c>
      <c r="G3280" s="103" t="s">
        <v>21431</v>
      </c>
      <c r="H3280" s="104" t="s">
        <v>12880</v>
      </c>
      <c r="I3280" s="103" t="s">
        <v>27</v>
      </c>
      <c r="J3280" s="103" t="s">
        <v>30</v>
      </c>
      <c r="K3280" s="103" t="s">
        <v>30</v>
      </c>
      <c r="L3280" s="103" t="s">
        <v>30</v>
      </c>
      <c r="M3280" s="103" t="s">
        <v>30</v>
      </c>
      <c r="N3280" s="103" t="s">
        <v>30</v>
      </c>
      <c r="O3280" s="103" t="s">
        <v>27</v>
      </c>
      <c r="P3280" s="103" t="s">
        <v>8322</v>
      </c>
      <c r="Q3280" s="103" t="s">
        <v>12883</v>
      </c>
      <c r="R3280" s="105" t="s">
        <v>18326</v>
      </c>
      <c r="S3280" s="103" t="s">
        <v>8322</v>
      </c>
      <c r="T3280" s="103" t="s">
        <v>146</v>
      </c>
      <c r="U3280" s="106" t="s">
        <v>20390</v>
      </c>
      <c r="V3280" s="105" t="s">
        <v>23568</v>
      </c>
      <c r="W3280" s="107" t="s">
        <v>436</v>
      </c>
      <c r="X3280" t="s">
        <v>23569</v>
      </c>
      <c r="AA3280">
        <f ca="1" t="shared" si="103"/>
        <v>16</v>
      </c>
    </row>
    <row r="3281" spans="1:27">
      <c r="A3281" s="101">
        <v>36</v>
      </c>
      <c r="B3281" s="89" t="str">
        <f t="shared" si="102"/>
        <v>452731200403062412</v>
      </c>
      <c r="C3281" s="89" t="s">
        <v>436</v>
      </c>
      <c r="D3281" s="102" t="s">
        <v>12885</v>
      </c>
      <c r="E3281" s="102" t="s">
        <v>24</v>
      </c>
      <c r="F3281" s="103" t="s">
        <v>20178</v>
      </c>
      <c r="G3281" s="103" t="s">
        <v>20707</v>
      </c>
      <c r="H3281" s="104" t="s">
        <v>12884</v>
      </c>
      <c r="I3281" s="103" t="s">
        <v>30</v>
      </c>
      <c r="J3281" s="103" t="s">
        <v>30</v>
      </c>
      <c r="K3281" s="103" t="s">
        <v>30</v>
      </c>
      <c r="L3281" s="103" t="s">
        <v>30</v>
      </c>
      <c r="M3281" s="103" t="s">
        <v>30</v>
      </c>
      <c r="N3281" s="103" t="s">
        <v>30</v>
      </c>
      <c r="O3281" s="103" t="s">
        <v>27</v>
      </c>
      <c r="P3281" s="103" t="s">
        <v>8322</v>
      </c>
      <c r="Q3281" s="103" t="s">
        <v>12887</v>
      </c>
      <c r="R3281" s="105">
        <v>19978846507</v>
      </c>
      <c r="S3281" s="103" t="s">
        <v>8322</v>
      </c>
      <c r="T3281" s="103" t="s">
        <v>140</v>
      </c>
      <c r="U3281" s="106" t="s">
        <v>20482</v>
      </c>
      <c r="V3281" s="105" t="s">
        <v>23570</v>
      </c>
      <c r="W3281" s="107" t="s">
        <v>436</v>
      </c>
      <c r="X3281" t="s">
        <v>23571</v>
      </c>
      <c r="AA3281">
        <f ca="1" t="shared" si="103"/>
        <v>17</v>
      </c>
    </row>
    <row r="3282" spans="1:27">
      <c r="A3282" s="101">
        <v>37</v>
      </c>
      <c r="B3282" s="89" t="str">
        <f t="shared" si="102"/>
        <v>452731200502080915</v>
      </c>
      <c r="C3282" s="89" t="s">
        <v>436</v>
      </c>
      <c r="D3282" s="102" t="s">
        <v>12889</v>
      </c>
      <c r="E3282" s="102" t="s">
        <v>24</v>
      </c>
      <c r="F3282" s="103" t="s">
        <v>20131</v>
      </c>
      <c r="G3282" s="103" t="s">
        <v>21431</v>
      </c>
      <c r="H3282" s="104" t="s">
        <v>12888</v>
      </c>
      <c r="I3282" s="103" t="s">
        <v>30</v>
      </c>
      <c r="J3282" s="103" t="s">
        <v>30</v>
      </c>
      <c r="K3282" s="103" t="s">
        <v>27</v>
      </c>
      <c r="L3282" s="103" t="s">
        <v>30</v>
      </c>
      <c r="M3282" s="103" t="s">
        <v>30</v>
      </c>
      <c r="N3282" s="103" t="s">
        <v>30</v>
      </c>
      <c r="O3282" s="103" t="s">
        <v>27</v>
      </c>
      <c r="P3282" s="103" t="s">
        <v>8322</v>
      </c>
      <c r="Q3282" s="103" t="s">
        <v>18328</v>
      </c>
      <c r="R3282" s="105">
        <v>18178892685</v>
      </c>
      <c r="S3282" s="103" t="s">
        <v>8322</v>
      </c>
      <c r="T3282" s="103" t="s">
        <v>69</v>
      </c>
      <c r="U3282" s="106" t="s">
        <v>20701</v>
      </c>
      <c r="V3282" s="105" t="s">
        <v>23572</v>
      </c>
      <c r="W3282" s="107" t="s">
        <v>436</v>
      </c>
      <c r="X3282" t="s">
        <v>23573</v>
      </c>
      <c r="AA3282">
        <f ca="1" t="shared" si="103"/>
        <v>16</v>
      </c>
    </row>
    <row r="3283" spans="1:27">
      <c r="A3283" s="101">
        <v>38</v>
      </c>
      <c r="B3283" s="89" t="str">
        <f t="shared" si="102"/>
        <v>451229200412133622</v>
      </c>
      <c r="C3283" s="89" t="s">
        <v>436</v>
      </c>
      <c r="D3283" s="102" t="s">
        <v>12892</v>
      </c>
      <c r="E3283" s="102" t="s">
        <v>143</v>
      </c>
      <c r="F3283" s="103" t="s">
        <v>20178</v>
      </c>
      <c r="G3283" s="103" t="s">
        <v>20996</v>
      </c>
      <c r="H3283" s="104" t="s">
        <v>12891</v>
      </c>
      <c r="I3283" s="103" t="s">
        <v>27</v>
      </c>
      <c r="J3283" s="103" t="s">
        <v>30</v>
      </c>
      <c r="K3283" s="103" t="s">
        <v>30</v>
      </c>
      <c r="L3283" s="103" t="s">
        <v>30</v>
      </c>
      <c r="M3283" s="103" t="s">
        <v>30</v>
      </c>
      <c r="N3283" s="103" t="s">
        <v>30</v>
      </c>
      <c r="O3283" s="103" t="s">
        <v>27</v>
      </c>
      <c r="P3283" s="103" t="s">
        <v>8322</v>
      </c>
      <c r="Q3283" s="103" t="s">
        <v>976</v>
      </c>
      <c r="R3283" s="105" t="s">
        <v>18330</v>
      </c>
      <c r="S3283" s="103" t="s">
        <v>8322</v>
      </c>
      <c r="T3283" s="103" t="s">
        <v>81</v>
      </c>
      <c r="U3283" s="106" t="s">
        <v>23259</v>
      </c>
      <c r="V3283" s="105" t="s">
        <v>23574</v>
      </c>
      <c r="W3283" s="107" t="s">
        <v>436</v>
      </c>
      <c r="X3283" t="s">
        <v>23575</v>
      </c>
      <c r="AA3283">
        <f ca="1" t="shared" si="103"/>
        <v>16</v>
      </c>
    </row>
    <row r="3284" spans="1:27">
      <c r="A3284" s="101">
        <v>39</v>
      </c>
      <c r="B3284" s="89" t="str">
        <f t="shared" si="102"/>
        <v>452731200406240616</v>
      </c>
      <c r="C3284" s="89" t="s">
        <v>436</v>
      </c>
      <c r="D3284" s="102" t="s">
        <v>12894</v>
      </c>
      <c r="E3284" s="102" t="s">
        <v>24</v>
      </c>
      <c r="F3284" s="103" t="s">
        <v>20178</v>
      </c>
      <c r="G3284" s="103" t="s">
        <v>21826</v>
      </c>
      <c r="H3284" s="104" t="s">
        <v>12893</v>
      </c>
      <c r="I3284" s="103" t="s">
        <v>27</v>
      </c>
      <c r="J3284" s="103" t="s">
        <v>30</v>
      </c>
      <c r="K3284" s="103" t="s">
        <v>30</v>
      </c>
      <c r="L3284" s="103" t="s">
        <v>30</v>
      </c>
      <c r="M3284" s="103" t="s">
        <v>30</v>
      </c>
      <c r="N3284" s="103" t="s">
        <v>30</v>
      </c>
      <c r="O3284" s="103" t="s">
        <v>27</v>
      </c>
      <c r="P3284" s="103" t="s">
        <v>8322</v>
      </c>
      <c r="Q3284" s="103" t="s">
        <v>12896</v>
      </c>
      <c r="R3284" s="105" t="s">
        <v>18331</v>
      </c>
      <c r="S3284" s="103" t="s">
        <v>8322</v>
      </c>
      <c r="T3284" s="103" t="s">
        <v>99</v>
      </c>
      <c r="U3284" s="106" t="s">
        <v>23534</v>
      </c>
      <c r="V3284" s="105" t="s">
        <v>23576</v>
      </c>
      <c r="W3284" s="107" t="s">
        <v>436</v>
      </c>
      <c r="X3284" t="s">
        <v>23577</v>
      </c>
      <c r="AA3284">
        <f ca="1" t="shared" si="103"/>
        <v>17</v>
      </c>
    </row>
    <row r="3285" spans="1:27">
      <c r="A3285" s="101">
        <v>40</v>
      </c>
      <c r="B3285" s="89" t="str">
        <f t="shared" si="102"/>
        <v>451228200501251122</v>
      </c>
      <c r="C3285" s="89" t="s">
        <v>436</v>
      </c>
      <c r="D3285" s="102" t="s">
        <v>12898</v>
      </c>
      <c r="E3285" s="102" t="s">
        <v>143</v>
      </c>
      <c r="F3285" s="103" t="s">
        <v>20178</v>
      </c>
      <c r="G3285" s="103" t="s">
        <v>22169</v>
      </c>
      <c r="H3285" s="104" t="s">
        <v>12897</v>
      </c>
      <c r="I3285" s="103" t="s">
        <v>30</v>
      </c>
      <c r="J3285" s="103" t="s">
        <v>30</v>
      </c>
      <c r="K3285" s="103" t="s">
        <v>30</v>
      </c>
      <c r="L3285" s="103" t="s">
        <v>27</v>
      </c>
      <c r="M3285" s="103" t="s">
        <v>30</v>
      </c>
      <c r="N3285" s="103" t="s">
        <v>30</v>
      </c>
      <c r="O3285" s="103" t="s">
        <v>27</v>
      </c>
      <c r="P3285" s="103" t="s">
        <v>21665</v>
      </c>
      <c r="Q3285" s="103" t="s">
        <v>12900</v>
      </c>
      <c r="R3285" s="105" t="s">
        <v>18333</v>
      </c>
      <c r="S3285" s="103" t="s">
        <v>21665</v>
      </c>
      <c r="T3285" s="103" t="s">
        <v>23578</v>
      </c>
      <c r="U3285" s="106" t="s">
        <v>23579</v>
      </c>
      <c r="V3285" s="105" t="s">
        <v>22497</v>
      </c>
      <c r="W3285" s="107" t="s">
        <v>436</v>
      </c>
      <c r="X3285" t="s">
        <v>23580</v>
      </c>
      <c r="AA3285">
        <f ca="1" t="shared" si="103"/>
        <v>16</v>
      </c>
    </row>
    <row r="3286" spans="1:27">
      <c r="A3286" s="101">
        <v>41</v>
      </c>
      <c r="B3286" s="89" t="str">
        <f t="shared" si="102"/>
        <v>451229199904102720</v>
      </c>
      <c r="C3286" s="89" t="s">
        <v>436</v>
      </c>
      <c r="D3286" s="102" t="s">
        <v>12902</v>
      </c>
      <c r="E3286" s="102" t="s">
        <v>143</v>
      </c>
      <c r="F3286" s="103" t="s">
        <v>20178</v>
      </c>
      <c r="G3286" s="103" t="s">
        <v>20782</v>
      </c>
      <c r="H3286" s="104" t="s">
        <v>12901</v>
      </c>
      <c r="I3286" s="103" t="s">
        <v>27</v>
      </c>
      <c r="J3286" s="103" t="s">
        <v>30</v>
      </c>
      <c r="K3286" s="103" t="s">
        <v>30</v>
      </c>
      <c r="L3286" s="103" t="s">
        <v>30</v>
      </c>
      <c r="M3286" s="103" t="s">
        <v>30</v>
      </c>
      <c r="N3286" s="103" t="s">
        <v>30</v>
      </c>
      <c r="O3286" s="103" t="s">
        <v>27</v>
      </c>
      <c r="P3286" s="103" t="s">
        <v>8322</v>
      </c>
      <c r="Q3286" s="103" t="s">
        <v>12903</v>
      </c>
      <c r="R3286" s="105" t="s">
        <v>19435</v>
      </c>
      <c r="S3286" s="103" t="s">
        <v>8322</v>
      </c>
      <c r="T3286" s="103" t="s">
        <v>146</v>
      </c>
      <c r="U3286" s="106" t="s">
        <v>22953</v>
      </c>
      <c r="V3286" s="105" t="s">
        <v>23581</v>
      </c>
      <c r="W3286" s="107" t="s">
        <v>436</v>
      </c>
      <c r="X3286" t="s">
        <v>19434</v>
      </c>
      <c r="AA3286">
        <f ca="1" t="shared" si="103"/>
        <v>22</v>
      </c>
    </row>
    <row r="3287" spans="1:27">
      <c r="A3287" s="101">
        <v>42</v>
      </c>
      <c r="B3287" s="89" t="str">
        <f t="shared" si="102"/>
        <v>452731200406173628</v>
      </c>
      <c r="C3287" s="89" t="s">
        <v>436</v>
      </c>
      <c r="D3287" s="102" t="s">
        <v>12905</v>
      </c>
      <c r="E3287" s="102" t="s">
        <v>143</v>
      </c>
      <c r="F3287" s="103" t="s">
        <v>20131</v>
      </c>
      <c r="G3287" s="103" t="s">
        <v>21826</v>
      </c>
      <c r="H3287" s="104" t="s">
        <v>12904</v>
      </c>
      <c r="I3287" s="103" t="s">
        <v>30</v>
      </c>
      <c r="J3287" s="103" t="s">
        <v>30</v>
      </c>
      <c r="K3287" s="103" t="s">
        <v>30</v>
      </c>
      <c r="L3287" s="103" t="s">
        <v>30</v>
      </c>
      <c r="M3287" s="103" t="s">
        <v>30</v>
      </c>
      <c r="N3287" s="103" t="s">
        <v>30</v>
      </c>
      <c r="O3287" s="103" t="s">
        <v>27</v>
      </c>
      <c r="P3287" s="103" t="s">
        <v>8322</v>
      </c>
      <c r="Q3287" s="103" t="s">
        <v>12907</v>
      </c>
      <c r="R3287" s="105">
        <v>19924529702</v>
      </c>
      <c r="S3287" s="103" t="s">
        <v>8322</v>
      </c>
      <c r="T3287" s="103" t="s">
        <v>81</v>
      </c>
      <c r="U3287" s="106" t="s">
        <v>23280</v>
      </c>
      <c r="V3287" s="105" t="s">
        <v>23582</v>
      </c>
      <c r="W3287" s="107" t="s">
        <v>436</v>
      </c>
      <c r="X3287" t="s">
        <v>23583</v>
      </c>
      <c r="AA3287">
        <f ca="1" t="shared" si="103"/>
        <v>17</v>
      </c>
    </row>
    <row r="3288" spans="1:27">
      <c r="A3288" s="101">
        <v>43</v>
      </c>
      <c r="B3288" s="89" t="str">
        <f t="shared" si="102"/>
        <v>451229200412240049</v>
      </c>
      <c r="C3288" s="89" t="s">
        <v>436</v>
      </c>
      <c r="D3288" s="102" t="s">
        <v>12909</v>
      </c>
      <c r="E3288" s="102" t="s">
        <v>143</v>
      </c>
      <c r="F3288" s="103" t="s">
        <v>20131</v>
      </c>
      <c r="G3288" s="103" t="s">
        <v>20996</v>
      </c>
      <c r="H3288" s="104" t="s">
        <v>12908</v>
      </c>
      <c r="I3288" s="103" t="s">
        <v>30</v>
      </c>
      <c r="J3288" s="103" t="s">
        <v>30</v>
      </c>
      <c r="K3288" s="103" t="s">
        <v>30</v>
      </c>
      <c r="L3288" s="103" t="s">
        <v>27</v>
      </c>
      <c r="M3288" s="103" t="s">
        <v>30</v>
      </c>
      <c r="N3288" s="103" t="s">
        <v>30</v>
      </c>
      <c r="O3288" s="103" t="s">
        <v>27</v>
      </c>
      <c r="P3288" s="103" t="s">
        <v>8322</v>
      </c>
      <c r="Q3288" s="103" t="s">
        <v>12911</v>
      </c>
      <c r="R3288" s="105" t="s">
        <v>18336</v>
      </c>
      <c r="S3288" s="103" t="s">
        <v>8322</v>
      </c>
      <c r="T3288" s="103" t="s">
        <v>63</v>
      </c>
      <c r="U3288" s="106" t="s">
        <v>23133</v>
      </c>
      <c r="V3288" s="105" t="s">
        <v>23584</v>
      </c>
      <c r="W3288" s="107" t="s">
        <v>436</v>
      </c>
      <c r="X3288" t="s">
        <v>23585</v>
      </c>
      <c r="AA3288">
        <f ca="1" t="shared" si="103"/>
        <v>16</v>
      </c>
    </row>
    <row r="3289" spans="1:27">
      <c r="A3289" s="101">
        <v>44</v>
      </c>
      <c r="B3289" s="89" t="str">
        <f t="shared" si="102"/>
        <v>45273120050620572X</v>
      </c>
      <c r="C3289" s="89" t="s">
        <v>436</v>
      </c>
      <c r="D3289" s="102" t="s">
        <v>12913</v>
      </c>
      <c r="E3289" s="102" t="s">
        <v>143</v>
      </c>
      <c r="F3289" s="103" t="s">
        <v>20131</v>
      </c>
      <c r="G3289" s="103" t="s">
        <v>21389</v>
      </c>
      <c r="H3289" s="104" t="s">
        <v>12912</v>
      </c>
      <c r="I3289" s="103" t="s">
        <v>30</v>
      </c>
      <c r="J3289" s="103" t="s">
        <v>30</v>
      </c>
      <c r="K3289" s="103" t="s">
        <v>30</v>
      </c>
      <c r="L3289" s="103" t="s">
        <v>27</v>
      </c>
      <c r="M3289" s="103" t="s">
        <v>30</v>
      </c>
      <c r="N3289" s="103" t="s">
        <v>30</v>
      </c>
      <c r="O3289" s="103" t="s">
        <v>27</v>
      </c>
      <c r="P3289" s="103" t="s">
        <v>8322</v>
      </c>
      <c r="Q3289" s="103" t="s">
        <v>12915</v>
      </c>
      <c r="R3289" s="105">
        <v>13481849185</v>
      </c>
      <c r="S3289" s="103" t="s">
        <v>8322</v>
      </c>
      <c r="T3289" s="103" t="s">
        <v>63</v>
      </c>
      <c r="U3289" s="106" t="s">
        <v>21722</v>
      </c>
      <c r="V3289" s="105" t="s">
        <v>23586</v>
      </c>
      <c r="W3289" s="107" t="s">
        <v>436</v>
      </c>
      <c r="X3289" t="s">
        <v>23587</v>
      </c>
      <c r="AA3289">
        <f ca="1" t="shared" si="103"/>
        <v>16</v>
      </c>
    </row>
    <row r="3290" spans="1:27">
      <c r="A3290" s="101">
        <v>45</v>
      </c>
      <c r="B3290" s="89" t="str">
        <f t="shared" si="102"/>
        <v>451229200412205710</v>
      </c>
      <c r="C3290" s="89" t="s">
        <v>436</v>
      </c>
      <c r="D3290" s="102" t="s">
        <v>12917</v>
      </c>
      <c r="E3290" s="102" t="s">
        <v>24</v>
      </c>
      <c r="F3290" s="103" t="s">
        <v>20131</v>
      </c>
      <c r="G3290" s="103" t="s">
        <v>20996</v>
      </c>
      <c r="H3290" s="104" t="s">
        <v>12916</v>
      </c>
      <c r="I3290" s="103" t="s">
        <v>30</v>
      </c>
      <c r="J3290" s="103" t="s">
        <v>30</v>
      </c>
      <c r="K3290" s="103" t="s">
        <v>30</v>
      </c>
      <c r="L3290" s="103" t="s">
        <v>27</v>
      </c>
      <c r="M3290" s="103" t="s">
        <v>30</v>
      </c>
      <c r="N3290" s="103" t="s">
        <v>30</v>
      </c>
      <c r="O3290" s="103" t="s">
        <v>27</v>
      </c>
      <c r="P3290" s="103" t="s">
        <v>8322</v>
      </c>
      <c r="Q3290" s="103" t="s">
        <v>12919</v>
      </c>
      <c r="R3290" s="105" t="s">
        <v>18339</v>
      </c>
      <c r="S3290" s="103" t="s">
        <v>8322</v>
      </c>
      <c r="T3290" s="103" t="s">
        <v>63</v>
      </c>
      <c r="U3290" s="106" t="s">
        <v>21274</v>
      </c>
      <c r="V3290" s="105" t="s">
        <v>23588</v>
      </c>
      <c r="W3290" s="107" t="s">
        <v>436</v>
      </c>
      <c r="X3290" t="s">
        <v>23589</v>
      </c>
      <c r="AA3290">
        <f ca="1" t="shared" si="103"/>
        <v>16</v>
      </c>
    </row>
    <row r="3291" spans="1:27">
      <c r="A3291" s="101">
        <v>46</v>
      </c>
      <c r="B3291" s="89" t="str">
        <f t="shared" si="102"/>
        <v>452731200407183027</v>
      </c>
      <c r="C3291" s="89" t="s">
        <v>436</v>
      </c>
      <c r="D3291" s="102" t="s">
        <v>12921</v>
      </c>
      <c r="E3291" s="102" t="s">
        <v>143</v>
      </c>
      <c r="F3291" s="103" t="s">
        <v>20131</v>
      </c>
      <c r="G3291" s="103" t="s">
        <v>20271</v>
      </c>
      <c r="H3291" s="104" t="s">
        <v>12920</v>
      </c>
      <c r="I3291" s="103" t="s">
        <v>27</v>
      </c>
      <c r="J3291" s="103" t="s">
        <v>30</v>
      </c>
      <c r="K3291" s="103" t="s">
        <v>27</v>
      </c>
      <c r="L3291" s="103" t="s">
        <v>30</v>
      </c>
      <c r="M3291" s="103" t="s">
        <v>30</v>
      </c>
      <c r="N3291" s="103" t="s">
        <v>30</v>
      </c>
      <c r="O3291" s="103" t="s">
        <v>27</v>
      </c>
      <c r="P3291" s="103" t="s">
        <v>8322</v>
      </c>
      <c r="Q3291" s="103" t="s">
        <v>12922</v>
      </c>
      <c r="R3291" s="105">
        <v>13557085708</v>
      </c>
      <c r="S3291" s="103" t="s">
        <v>8322</v>
      </c>
      <c r="T3291" s="103" t="s">
        <v>146</v>
      </c>
      <c r="U3291" s="106" t="s">
        <v>21809</v>
      </c>
      <c r="V3291" s="105" t="s">
        <v>20495</v>
      </c>
      <c r="W3291" s="107" t="s">
        <v>436</v>
      </c>
      <c r="X3291" t="s">
        <v>23590</v>
      </c>
      <c r="AA3291">
        <f ca="1" t="shared" si="103"/>
        <v>17</v>
      </c>
    </row>
    <row r="3292" spans="1:27">
      <c r="A3292" s="101">
        <v>47</v>
      </c>
      <c r="B3292" s="89" t="str">
        <f t="shared" si="102"/>
        <v>452731200505280015</v>
      </c>
      <c r="C3292" s="89" t="s">
        <v>436</v>
      </c>
      <c r="D3292" s="102" t="s">
        <v>12924</v>
      </c>
      <c r="E3292" s="102" t="s">
        <v>24</v>
      </c>
      <c r="F3292" s="103" t="s">
        <v>20131</v>
      </c>
      <c r="G3292" s="103" t="s">
        <v>20371</v>
      </c>
      <c r="H3292" s="104" t="s">
        <v>12923</v>
      </c>
      <c r="I3292" s="103" t="s">
        <v>30</v>
      </c>
      <c r="J3292" s="103" t="s">
        <v>30</v>
      </c>
      <c r="K3292" s="103" t="s">
        <v>30</v>
      </c>
      <c r="L3292" s="103" t="s">
        <v>27</v>
      </c>
      <c r="M3292" s="103" t="s">
        <v>30</v>
      </c>
      <c r="N3292" s="103" t="s">
        <v>30</v>
      </c>
      <c r="O3292" s="103" t="s">
        <v>27</v>
      </c>
      <c r="P3292" s="103" t="s">
        <v>8322</v>
      </c>
      <c r="Q3292" s="103" t="s">
        <v>12926</v>
      </c>
      <c r="R3292" s="105">
        <v>15878820156</v>
      </c>
      <c r="S3292" s="103" t="s">
        <v>8322</v>
      </c>
      <c r="T3292" s="103" t="s">
        <v>63</v>
      </c>
      <c r="U3292" s="106" t="s">
        <v>20579</v>
      </c>
      <c r="V3292" s="105" t="s">
        <v>23591</v>
      </c>
      <c r="W3292" s="107" t="s">
        <v>436</v>
      </c>
      <c r="X3292" t="s">
        <v>23592</v>
      </c>
      <c r="AA3292">
        <f ca="1" t="shared" si="103"/>
        <v>16</v>
      </c>
    </row>
    <row r="3293" spans="1:27">
      <c r="A3293" s="101">
        <v>48</v>
      </c>
      <c r="B3293" s="89" t="str">
        <f t="shared" si="102"/>
        <v>451229200508202717</v>
      </c>
      <c r="C3293" s="89" t="s">
        <v>436</v>
      </c>
      <c r="D3293" s="102" t="s">
        <v>1789</v>
      </c>
      <c r="E3293" s="102" t="s">
        <v>24</v>
      </c>
      <c r="F3293" s="103" t="s">
        <v>20131</v>
      </c>
      <c r="G3293" s="103" t="s">
        <v>20921</v>
      </c>
      <c r="H3293" s="104" t="s">
        <v>12927</v>
      </c>
      <c r="I3293" s="103" t="s">
        <v>27</v>
      </c>
      <c r="J3293" s="103" t="s">
        <v>30</v>
      </c>
      <c r="K3293" s="103" t="s">
        <v>27</v>
      </c>
      <c r="L3293" s="103" t="s">
        <v>30</v>
      </c>
      <c r="M3293" s="103" t="s">
        <v>30</v>
      </c>
      <c r="N3293" s="103" t="s">
        <v>30</v>
      </c>
      <c r="O3293" s="103" t="s">
        <v>27</v>
      </c>
      <c r="P3293" s="103" t="s">
        <v>8322</v>
      </c>
      <c r="Q3293" s="103" t="s">
        <v>12929</v>
      </c>
      <c r="R3293" s="105">
        <v>17777927397</v>
      </c>
      <c r="S3293" s="103" t="s">
        <v>8322</v>
      </c>
      <c r="T3293" s="103" t="s">
        <v>146</v>
      </c>
      <c r="U3293" s="106" t="s">
        <v>20821</v>
      </c>
      <c r="V3293" s="105" t="s">
        <v>23581</v>
      </c>
      <c r="W3293" s="107" t="s">
        <v>436</v>
      </c>
      <c r="X3293" t="s">
        <v>23593</v>
      </c>
      <c r="AA3293">
        <f ca="1" t="shared" si="103"/>
        <v>15</v>
      </c>
    </row>
    <row r="3294" spans="1:27">
      <c r="A3294" s="101">
        <v>49</v>
      </c>
      <c r="B3294" s="89" t="str">
        <f t="shared" si="102"/>
        <v>45273120040513001X</v>
      </c>
      <c r="C3294" s="89" t="s">
        <v>436</v>
      </c>
      <c r="D3294" s="102" t="s">
        <v>12931</v>
      </c>
      <c r="E3294" s="102" t="s">
        <v>24</v>
      </c>
      <c r="F3294" s="103" t="s">
        <v>20131</v>
      </c>
      <c r="G3294" s="103" t="s">
        <v>20608</v>
      </c>
      <c r="H3294" s="104" t="s">
        <v>12930</v>
      </c>
      <c r="I3294" s="103" t="s">
        <v>30</v>
      </c>
      <c r="J3294" s="103" t="s">
        <v>30</v>
      </c>
      <c r="K3294" s="103" t="s">
        <v>30</v>
      </c>
      <c r="L3294" s="103" t="s">
        <v>30</v>
      </c>
      <c r="M3294" s="103" t="s">
        <v>30</v>
      </c>
      <c r="N3294" s="103" t="s">
        <v>30</v>
      </c>
      <c r="O3294" s="103" t="s">
        <v>27</v>
      </c>
      <c r="P3294" s="103" t="s">
        <v>8322</v>
      </c>
      <c r="Q3294" s="103" t="s">
        <v>12933</v>
      </c>
      <c r="R3294" s="105">
        <v>15878822173</v>
      </c>
      <c r="S3294" s="103" t="s">
        <v>8322</v>
      </c>
      <c r="T3294" s="103" t="s">
        <v>63</v>
      </c>
      <c r="U3294" s="106" t="s">
        <v>20884</v>
      </c>
      <c r="V3294" s="105">
        <v>0</v>
      </c>
      <c r="W3294" s="107" t="s">
        <v>436</v>
      </c>
      <c r="X3294" t="s">
        <v>23594</v>
      </c>
      <c r="AA3294">
        <f ca="1" t="shared" si="103"/>
        <v>17</v>
      </c>
    </row>
    <row r="3295" spans="1:27">
      <c r="A3295" s="101">
        <v>50</v>
      </c>
      <c r="B3295" s="89" t="str">
        <f t="shared" si="102"/>
        <v>452127200405243316</v>
      </c>
      <c r="C3295" s="89" t="s">
        <v>436</v>
      </c>
      <c r="D3295" s="102" t="s">
        <v>7259</v>
      </c>
      <c r="E3295" s="102" t="s">
        <v>24</v>
      </c>
      <c r="F3295" s="103" t="s">
        <v>20131</v>
      </c>
      <c r="G3295" s="103" t="s">
        <v>20608</v>
      </c>
      <c r="H3295" s="104" t="s">
        <v>12934</v>
      </c>
      <c r="I3295" s="103" t="s">
        <v>30</v>
      </c>
      <c r="J3295" s="103" t="s">
        <v>30</v>
      </c>
      <c r="K3295" s="103" t="s">
        <v>30</v>
      </c>
      <c r="L3295" s="103" t="s">
        <v>30</v>
      </c>
      <c r="M3295" s="103" t="s">
        <v>30</v>
      </c>
      <c r="N3295" s="103" t="s">
        <v>30</v>
      </c>
      <c r="O3295" s="103" t="s">
        <v>27</v>
      </c>
      <c r="P3295" s="103" t="s">
        <v>21315</v>
      </c>
      <c r="Q3295" s="103" t="s">
        <v>12936</v>
      </c>
      <c r="R3295" s="105" t="s">
        <v>18344</v>
      </c>
      <c r="S3295" s="103" t="s">
        <v>21315</v>
      </c>
      <c r="T3295" s="103" t="s">
        <v>23233</v>
      </c>
      <c r="U3295" s="106" t="s">
        <v>23595</v>
      </c>
      <c r="V3295" s="105" t="s">
        <v>23596</v>
      </c>
      <c r="W3295" s="107" t="s">
        <v>436</v>
      </c>
      <c r="X3295" t="s">
        <v>23597</v>
      </c>
      <c r="AA3295">
        <f ca="1" t="shared" si="103"/>
        <v>17</v>
      </c>
    </row>
    <row r="3296" spans="1:27">
      <c r="A3296" s="101">
        <v>51</v>
      </c>
      <c r="B3296" s="89" t="str">
        <f t="shared" si="102"/>
        <v>451229200305252116</v>
      </c>
      <c r="C3296" s="89" t="s">
        <v>436</v>
      </c>
      <c r="D3296" s="102" t="s">
        <v>12938</v>
      </c>
      <c r="E3296" s="102" t="s">
        <v>24</v>
      </c>
      <c r="F3296" s="103" t="s">
        <v>20178</v>
      </c>
      <c r="G3296" s="103" t="s">
        <v>20172</v>
      </c>
      <c r="H3296" s="104" t="s">
        <v>12937</v>
      </c>
      <c r="I3296" s="103" t="s">
        <v>27</v>
      </c>
      <c r="J3296" s="103" t="s">
        <v>30</v>
      </c>
      <c r="K3296" s="103" t="s">
        <v>30</v>
      </c>
      <c r="L3296" s="103" t="s">
        <v>30</v>
      </c>
      <c r="M3296" s="103" t="s">
        <v>30</v>
      </c>
      <c r="N3296" s="103" t="s">
        <v>30</v>
      </c>
      <c r="O3296" s="103" t="s">
        <v>27</v>
      </c>
      <c r="P3296" s="103" t="s">
        <v>8322</v>
      </c>
      <c r="Q3296" s="103" t="s">
        <v>1149</v>
      </c>
      <c r="R3296" s="105" t="s">
        <v>19437</v>
      </c>
      <c r="S3296" s="103" t="s">
        <v>8322</v>
      </c>
      <c r="T3296" s="103" t="s">
        <v>20240</v>
      </c>
      <c r="U3296" s="106" t="s">
        <v>23598</v>
      </c>
      <c r="V3296" s="105" t="s">
        <v>23599</v>
      </c>
      <c r="W3296" s="107" t="s">
        <v>436</v>
      </c>
      <c r="X3296" t="s">
        <v>19436</v>
      </c>
      <c r="AA3296">
        <f ca="1" t="shared" si="103"/>
        <v>18</v>
      </c>
    </row>
    <row r="3297" spans="1:27">
      <c r="A3297" s="101">
        <v>52</v>
      </c>
      <c r="B3297" s="89" t="str">
        <f t="shared" si="102"/>
        <v>452731200305140616</v>
      </c>
      <c r="C3297" s="89" t="s">
        <v>436</v>
      </c>
      <c r="D3297" s="102" t="s">
        <v>12940</v>
      </c>
      <c r="E3297" s="102" t="s">
        <v>24</v>
      </c>
      <c r="F3297" s="103" t="s">
        <v>20178</v>
      </c>
      <c r="G3297" s="103" t="s">
        <v>20172</v>
      </c>
      <c r="H3297" s="104" t="s">
        <v>12939</v>
      </c>
      <c r="I3297" s="103" t="s">
        <v>30</v>
      </c>
      <c r="J3297" s="103" t="s">
        <v>30</v>
      </c>
      <c r="K3297" s="103" t="s">
        <v>27</v>
      </c>
      <c r="L3297" s="103" t="s">
        <v>30</v>
      </c>
      <c r="M3297" s="103" t="s">
        <v>30</v>
      </c>
      <c r="N3297" s="103" t="s">
        <v>30</v>
      </c>
      <c r="O3297" s="103" t="s">
        <v>27</v>
      </c>
      <c r="P3297" s="103" t="s">
        <v>8322</v>
      </c>
      <c r="Q3297" s="103" t="s">
        <v>12942</v>
      </c>
      <c r="R3297" s="105" t="s">
        <v>19439</v>
      </c>
      <c r="S3297" s="103" t="s">
        <v>8322</v>
      </c>
      <c r="T3297" s="103" t="s">
        <v>99</v>
      </c>
      <c r="U3297" s="106" t="s">
        <v>23534</v>
      </c>
      <c r="V3297" s="105" t="s">
        <v>23600</v>
      </c>
      <c r="W3297" s="107" t="s">
        <v>436</v>
      </c>
      <c r="X3297" t="s">
        <v>19438</v>
      </c>
      <c r="AA3297">
        <f ca="1" t="shared" si="103"/>
        <v>18</v>
      </c>
    </row>
    <row r="3298" spans="1:27">
      <c r="A3298" s="101">
        <v>53</v>
      </c>
      <c r="B3298" s="89" t="str">
        <f t="shared" si="102"/>
        <v>451229200502152720</v>
      </c>
      <c r="C3298" s="89" t="s">
        <v>436</v>
      </c>
      <c r="D3298" s="102" t="s">
        <v>12944</v>
      </c>
      <c r="E3298" s="102" t="s">
        <v>143</v>
      </c>
      <c r="F3298" s="103" t="s">
        <v>20131</v>
      </c>
      <c r="G3298" s="103" t="s">
        <v>21431</v>
      </c>
      <c r="H3298" s="104" t="s">
        <v>12943</v>
      </c>
      <c r="I3298" s="103" t="s">
        <v>27</v>
      </c>
      <c r="J3298" s="103" t="s">
        <v>30</v>
      </c>
      <c r="K3298" s="103" t="s">
        <v>27</v>
      </c>
      <c r="L3298" s="103" t="s">
        <v>30</v>
      </c>
      <c r="M3298" s="103" t="s">
        <v>30</v>
      </c>
      <c r="N3298" s="103" t="s">
        <v>30</v>
      </c>
      <c r="O3298" s="103" t="s">
        <v>27</v>
      </c>
      <c r="P3298" s="103" t="s">
        <v>8322</v>
      </c>
      <c r="Q3298" s="103" t="s">
        <v>12946</v>
      </c>
      <c r="R3298" s="105" t="s">
        <v>18345</v>
      </c>
      <c r="S3298" s="103" t="s">
        <v>8322</v>
      </c>
      <c r="T3298" s="103" t="s">
        <v>146</v>
      </c>
      <c r="U3298" s="106" t="s">
        <v>22998</v>
      </c>
      <c r="V3298" s="105" t="s">
        <v>21499</v>
      </c>
      <c r="W3298" s="107" t="s">
        <v>436</v>
      </c>
      <c r="X3298" t="s">
        <v>23601</v>
      </c>
      <c r="AA3298">
        <f ca="1" t="shared" si="103"/>
        <v>16</v>
      </c>
    </row>
    <row r="3299" spans="1:27">
      <c r="A3299" s="101">
        <v>54</v>
      </c>
      <c r="B3299" s="89" t="str">
        <f t="shared" si="102"/>
        <v>451229200411090616</v>
      </c>
      <c r="C3299" s="89" t="s">
        <v>436</v>
      </c>
      <c r="D3299" s="102" t="s">
        <v>12948</v>
      </c>
      <c r="E3299" s="102" t="s">
        <v>24</v>
      </c>
      <c r="F3299" s="103" t="s">
        <v>20178</v>
      </c>
      <c r="G3299" s="103" t="s">
        <v>20823</v>
      </c>
      <c r="H3299" s="104" t="s">
        <v>12947</v>
      </c>
      <c r="I3299" s="103" t="s">
        <v>30</v>
      </c>
      <c r="J3299" s="103" t="s">
        <v>30</v>
      </c>
      <c r="K3299" s="103" t="s">
        <v>27</v>
      </c>
      <c r="L3299" s="103" t="s">
        <v>30</v>
      </c>
      <c r="M3299" s="103" t="s">
        <v>30</v>
      </c>
      <c r="N3299" s="103" t="s">
        <v>30</v>
      </c>
      <c r="O3299" s="103" t="s">
        <v>27</v>
      </c>
      <c r="P3299" s="103" t="s">
        <v>8322</v>
      </c>
      <c r="Q3299" s="103" t="s">
        <v>12950</v>
      </c>
      <c r="R3299" s="105" t="s">
        <v>18346</v>
      </c>
      <c r="S3299" s="103" t="s">
        <v>8322</v>
      </c>
      <c r="T3299" s="103" t="s">
        <v>99</v>
      </c>
      <c r="U3299" s="106" t="s">
        <v>23602</v>
      </c>
      <c r="V3299" s="105" t="s">
        <v>23603</v>
      </c>
      <c r="W3299" s="107" t="s">
        <v>436</v>
      </c>
      <c r="X3299" t="s">
        <v>23604</v>
      </c>
      <c r="AA3299">
        <f ca="1" t="shared" si="103"/>
        <v>16</v>
      </c>
    </row>
    <row r="3300" spans="1:27">
      <c r="A3300" s="101">
        <v>55</v>
      </c>
      <c r="B3300" s="89" t="str">
        <f t="shared" si="102"/>
        <v>452731200403184217</v>
      </c>
      <c r="C3300" s="89" t="s">
        <v>436</v>
      </c>
      <c r="D3300" s="102" t="s">
        <v>12952</v>
      </c>
      <c r="E3300" s="102" t="s">
        <v>24</v>
      </c>
      <c r="F3300" s="103" t="s">
        <v>20131</v>
      </c>
      <c r="G3300" s="103" t="s">
        <v>20707</v>
      </c>
      <c r="H3300" s="104" t="s">
        <v>12951</v>
      </c>
      <c r="I3300" s="103" t="s">
        <v>30</v>
      </c>
      <c r="J3300" s="103" t="s">
        <v>30</v>
      </c>
      <c r="K3300" s="103" t="s">
        <v>27</v>
      </c>
      <c r="L3300" s="103" t="s">
        <v>30</v>
      </c>
      <c r="M3300" s="103" t="s">
        <v>30</v>
      </c>
      <c r="N3300" s="103" t="s">
        <v>30</v>
      </c>
      <c r="O3300" s="103" t="s">
        <v>27</v>
      </c>
      <c r="P3300" s="103" t="s">
        <v>8322</v>
      </c>
      <c r="Q3300" s="103" t="s">
        <v>12954</v>
      </c>
      <c r="R3300" s="105" t="s">
        <v>18347</v>
      </c>
      <c r="S3300" s="103" t="s">
        <v>8322</v>
      </c>
      <c r="T3300" s="103" t="s">
        <v>121</v>
      </c>
      <c r="U3300" s="106" t="s">
        <v>21880</v>
      </c>
      <c r="V3300" s="105" t="s">
        <v>23605</v>
      </c>
      <c r="W3300" s="107" t="s">
        <v>436</v>
      </c>
      <c r="X3300" t="s">
        <v>23606</v>
      </c>
      <c r="AA3300">
        <f ca="1" t="shared" si="103"/>
        <v>17</v>
      </c>
    </row>
    <row r="3301" spans="1:27">
      <c r="A3301" s="101">
        <v>56</v>
      </c>
      <c r="B3301" s="89" t="str">
        <f t="shared" si="102"/>
        <v>45122920050216211X</v>
      </c>
      <c r="C3301" s="89" t="s">
        <v>436</v>
      </c>
      <c r="D3301" s="102" t="s">
        <v>12956</v>
      </c>
      <c r="E3301" s="102" t="s">
        <v>24</v>
      </c>
      <c r="F3301" s="103" t="s">
        <v>20178</v>
      </c>
      <c r="G3301" s="103" t="s">
        <v>21431</v>
      </c>
      <c r="H3301" s="104" t="s">
        <v>12955</v>
      </c>
      <c r="I3301" s="103" t="s">
        <v>27</v>
      </c>
      <c r="J3301" s="103" t="s">
        <v>30</v>
      </c>
      <c r="K3301" s="103" t="s">
        <v>27</v>
      </c>
      <c r="L3301" s="103" t="s">
        <v>30</v>
      </c>
      <c r="M3301" s="103" t="s">
        <v>30</v>
      </c>
      <c r="N3301" s="103" t="s">
        <v>30</v>
      </c>
      <c r="O3301" s="103" t="s">
        <v>27</v>
      </c>
      <c r="P3301" s="103" t="s">
        <v>8322</v>
      </c>
      <c r="Q3301" s="103" t="s">
        <v>6039</v>
      </c>
      <c r="R3301" s="105" t="s">
        <v>18348</v>
      </c>
      <c r="S3301" s="103" t="s">
        <v>8322</v>
      </c>
      <c r="T3301" s="103" t="s">
        <v>20240</v>
      </c>
      <c r="U3301" s="106" t="s">
        <v>23607</v>
      </c>
      <c r="V3301" s="105" t="s">
        <v>23608</v>
      </c>
      <c r="W3301" s="107" t="s">
        <v>436</v>
      </c>
      <c r="X3301" t="s">
        <v>23609</v>
      </c>
      <c r="AA3301">
        <f ca="1" t="shared" si="103"/>
        <v>16</v>
      </c>
    </row>
    <row r="3302" spans="1:27">
      <c r="A3302" s="101">
        <v>57</v>
      </c>
      <c r="B3302" s="89" t="str">
        <f t="shared" si="102"/>
        <v>452731200505080339</v>
      </c>
      <c r="C3302" s="89" t="s">
        <v>436</v>
      </c>
      <c r="D3302" s="102" t="s">
        <v>12960</v>
      </c>
      <c r="E3302" s="102" t="s">
        <v>24</v>
      </c>
      <c r="F3302" s="103" t="s">
        <v>20131</v>
      </c>
      <c r="G3302" s="103" t="s">
        <v>20371</v>
      </c>
      <c r="H3302" s="104" t="s">
        <v>12959</v>
      </c>
      <c r="I3302" s="103" t="s">
        <v>27</v>
      </c>
      <c r="J3302" s="103" t="s">
        <v>30</v>
      </c>
      <c r="K3302" s="103" t="s">
        <v>30</v>
      </c>
      <c r="L3302" s="103" t="s">
        <v>30</v>
      </c>
      <c r="M3302" s="103" t="s">
        <v>30</v>
      </c>
      <c r="N3302" s="103" t="s">
        <v>30</v>
      </c>
      <c r="O3302" s="103" t="s">
        <v>27</v>
      </c>
      <c r="P3302" s="103" t="s">
        <v>8322</v>
      </c>
      <c r="Q3302" s="103" t="s">
        <v>12962</v>
      </c>
      <c r="R3302" s="105">
        <v>13411569106</v>
      </c>
      <c r="S3302" s="103" t="s">
        <v>8322</v>
      </c>
      <c r="T3302" s="103" t="s">
        <v>151</v>
      </c>
      <c r="U3302" s="106" t="s">
        <v>23352</v>
      </c>
      <c r="V3302" s="105" t="s">
        <v>23610</v>
      </c>
      <c r="W3302" s="107" t="s">
        <v>436</v>
      </c>
      <c r="X3302" t="s">
        <v>23611</v>
      </c>
      <c r="AA3302">
        <f ca="1" t="shared" si="103"/>
        <v>16</v>
      </c>
    </row>
    <row r="3303" spans="1:27">
      <c r="A3303" s="101">
        <v>58</v>
      </c>
      <c r="B3303" s="89" t="str">
        <f t="shared" si="102"/>
        <v>451229200410014216</v>
      </c>
      <c r="C3303" s="89" t="s">
        <v>436</v>
      </c>
      <c r="D3303" s="102" t="s">
        <v>12965</v>
      </c>
      <c r="E3303" s="102" t="s">
        <v>24</v>
      </c>
      <c r="F3303" s="103" t="s">
        <v>20131</v>
      </c>
      <c r="G3303" s="103" t="s">
        <v>20412</v>
      </c>
      <c r="H3303" s="104" t="s">
        <v>12964</v>
      </c>
      <c r="I3303" s="103" t="s">
        <v>30</v>
      </c>
      <c r="J3303" s="103" t="s">
        <v>30</v>
      </c>
      <c r="K3303" s="103" t="s">
        <v>30</v>
      </c>
      <c r="L3303" s="103" t="s">
        <v>30</v>
      </c>
      <c r="M3303" s="103" t="s">
        <v>30</v>
      </c>
      <c r="N3303" s="103" t="s">
        <v>30</v>
      </c>
      <c r="O3303" s="103" t="s">
        <v>27</v>
      </c>
      <c r="P3303" s="103" t="s">
        <v>8322</v>
      </c>
      <c r="Q3303" s="103" t="s">
        <v>12966</v>
      </c>
      <c r="R3303" s="105">
        <v>18877844568</v>
      </c>
      <c r="S3303" s="103" t="s">
        <v>8322</v>
      </c>
      <c r="T3303" s="103" t="s">
        <v>121</v>
      </c>
      <c r="U3303" s="106" t="s">
        <v>23316</v>
      </c>
      <c r="V3303" s="105" t="s">
        <v>23612</v>
      </c>
      <c r="W3303" s="107" t="s">
        <v>436</v>
      </c>
      <c r="X3303" t="s">
        <v>23613</v>
      </c>
      <c r="AA3303">
        <f ca="1" t="shared" si="103"/>
        <v>16</v>
      </c>
    </row>
    <row r="3304" spans="1:27">
      <c r="A3304" s="101">
        <v>59</v>
      </c>
      <c r="B3304" s="89" t="str">
        <f t="shared" si="102"/>
        <v>45273120030706184X</v>
      </c>
      <c r="C3304" s="89" t="s">
        <v>436</v>
      </c>
      <c r="D3304" s="102" t="s">
        <v>12968</v>
      </c>
      <c r="E3304" s="102" t="s">
        <v>143</v>
      </c>
      <c r="F3304" s="103" t="s">
        <v>20131</v>
      </c>
      <c r="G3304" s="103" t="s">
        <v>20214</v>
      </c>
      <c r="H3304" s="104" t="s">
        <v>12967</v>
      </c>
      <c r="I3304" s="103" t="s">
        <v>30</v>
      </c>
      <c r="J3304" s="103" t="s">
        <v>30</v>
      </c>
      <c r="K3304" s="103" t="s">
        <v>30</v>
      </c>
      <c r="L3304" s="103" t="s">
        <v>30</v>
      </c>
      <c r="M3304" s="103" t="s">
        <v>30</v>
      </c>
      <c r="N3304" s="103" t="s">
        <v>30</v>
      </c>
      <c r="O3304" s="103" t="s">
        <v>27</v>
      </c>
      <c r="P3304" s="103" t="s">
        <v>8322</v>
      </c>
      <c r="Q3304" s="103" t="s">
        <v>12970</v>
      </c>
      <c r="R3304" s="105" t="s">
        <v>19441</v>
      </c>
      <c r="S3304" s="103" t="s">
        <v>8322</v>
      </c>
      <c r="T3304" s="103" t="s">
        <v>115</v>
      </c>
      <c r="U3304" s="106" t="s">
        <v>23443</v>
      </c>
      <c r="V3304" s="105" t="s">
        <v>23614</v>
      </c>
      <c r="W3304" s="107" t="s">
        <v>436</v>
      </c>
      <c r="X3304" t="s">
        <v>19440</v>
      </c>
      <c r="AA3304">
        <f ca="1" t="shared" si="103"/>
        <v>18</v>
      </c>
    </row>
    <row r="3305" spans="1:27">
      <c r="A3305" s="101">
        <v>60</v>
      </c>
      <c r="B3305" s="89" t="str">
        <f t="shared" si="102"/>
        <v>452731200102164212</v>
      </c>
      <c r="C3305" s="89" t="s">
        <v>436</v>
      </c>
      <c r="D3305" s="102" t="s">
        <v>966</v>
      </c>
      <c r="E3305" s="102" t="s">
        <v>24</v>
      </c>
      <c r="F3305" s="103" t="s">
        <v>20131</v>
      </c>
      <c r="G3305" s="103" t="s">
        <v>20249</v>
      </c>
      <c r="H3305" s="104" t="s">
        <v>965</v>
      </c>
      <c r="I3305" s="103" t="s">
        <v>30</v>
      </c>
      <c r="J3305" s="103" t="s">
        <v>30</v>
      </c>
      <c r="K3305" s="103" t="s">
        <v>30</v>
      </c>
      <c r="L3305" s="103" t="s">
        <v>30</v>
      </c>
      <c r="M3305" s="103" t="s">
        <v>30</v>
      </c>
      <c r="N3305" s="103" t="s">
        <v>27</v>
      </c>
      <c r="O3305" s="103" t="s">
        <v>27</v>
      </c>
      <c r="P3305" s="103" t="s">
        <v>1517</v>
      </c>
      <c r="Q3305" s="103" t="s">
        <v>968</v>
      </c>
      <c r="R3305" s="105">
        <v>18278865059</v>
      </c>
      <c r="S3305" s="103" t="s">
        <v>1517</v>
      </c>
      <c r="T3305" s="103" t="s">
        <v>23615</v>
      </c>
      <c r="U3305" s="106" t="s">
        <v>20528</v>
      </c>
      <c r="V3305" s="105" t="s">
        <v>20529</v>
      </c>
      <c r="W3305" s="107" t="s">
        <v>436</v>
      </c>
      <c r="X3305" t="s">
        <v>12971</v>
      </c>
      <c r="AA3305">
        <f ca="1" t="shared" si="103"/>
        <v>20</v>
      </c>
    </row>
    <row r="3306" spans="1:27">
      <c r="A3306" s="101">
        <v>61</v>
      </c>
      <c r="B3306" s="89" t="str">
        <f t="shared" si="102"/>
        <v>451229200407071818</v>
      </c>
      <c r="C3306" s="89" t="s">
        <v>436</v>
      </c>
      <c r="D3306" s="102" t="s">
        <v>12973</v>
      </c>
      <c r="E3306" s="102" t="s">
        <v>24</v>
      </c>
      <c r="F3306" s="103" t="s">
        <v>20178</v>
      </c>
      <c r="G3306" s="103" t="s">
        <v>20271</v>
      </c>
      <c r="H3306" s="104" t="s">
        <v>12972</v>
      </c>
      <c r="I3306" s="103" t="s">
        <v>30</v>
      </c>
      <c r="J3306" s="103" t="s">
        <v>30</v>
      </c>
      <c r="K3306" s="103" t="s">
        <v>30</v>
      </c>
      <c r="L3306" s="103" t="s">
        <v>30</v>
      </c>
      <c r="M3306" s="103" t="s">
        <v>30</v>
      </c>
      <c r="N3306" s="103" t="s">
        <v>30</v>
      </c>
      <c r="O3306" s="103" t="s">
        <v>27</v>
      </c>
      <c r="P3306" s="103" t="s">
        <v>8322</v>
      </c>
      <c r="Q3306" s="103" t="s">
        <v>12975</v>
      </c>
      <c r="R3306" s="105" t="s">
        <v>18349</v>
      </c>
      <c r="S3306" s="103" t="s">
        <v>8322</v>
      </c>
      <c r="T3306" s="103" t="s">
        <v>115</v>
      </c>
      <c r="U3306" s="106" t="s">
        <v>23075</v>
      </c>
      <c r="V3306" s="105" t="s">
        <v>23616</v>
      </c>
      <c r="W3306" s="107" t="s">
        <v>436</v>
      </c>
      <c r="X3306" t="s">
        <v>23617</v>
      </c>
      <c r="AA3306">
        <f ca="1" t="shared" si="103"/>
        <v>17</v>
      </c>
    </row>
    <row r="3307" spans="1:27">
      <c r="A3307" s="101">
        <v>62</v>
      </c>
      <c r="B3307" s="89" t="str">
        <f t="shared" si="102"/>
        <v>451229200403090317</v>
      </c>
      <c r="C3307" s="89" t="s">
        <v>436</v>
      </c>
      <c r="D3307" s="102" t="s">
        <v>12977</v>
      </c>
      <c r="E3307" s="102" t="s">
        <v>24</v>
      </c>
      <c r="F3307" s="103" t="s">
        <v>20131</v>
      </c>
      <c r="G3307" s="103" t="s">
        <v>20707</v>
      </c>
      <c r="H3307" s="104" t="s">
        <v>12976</v>
      </c>
      <c r="I3307" s="103" t="s">
        <v>30</v>
      </c>
      <c r="J3307" s="103" t="s">
        <v>30</v>
      </c>
      <c r="K3307" s="103" t="s">
        <v>30</v>
      </c>
      <c r="L3307" s="103" t="s">
        <v>30</v>
      </c>
      <c r="M3307" s="103" t="s">
        <v>30</v>
      </c>
      <c r="N3307" s="103" t="s">
        <v>30</v>
      </c>
      <c r="O3307" s="103" t="s">
        <v>27</v>
      </c>
      <c r="P3307" s="103" t="s">
        <v>8322</v>
      </c>
      <c r="Q3307" s="103" t="s">
        <v>12979</v>
      </c>
      <c r="R3307" s="105">
        <v>18978754473</v>
      </c>
      <c r="S3307" s="103" t="s">
        <v>8322</v>
      </c>
      <c r="T3307" s="103" t="s">
        <v>151</v>
      </c>
      <c r="U3307" s="106" t="s">
        <v>23145</v>
      </c>
      <c r="V3307" s="105" t="s">
        <v>23618</v>
      </c>
      <c r="W3307" s="107" t="s">
        <v>436</v>
      </c>
      <c r="X3307" t="s">
        <v>23619</v>
      </c>
      <c r="AA3307">
        <f ca="1" t="shared" si="103"/>
        <v>17</v>
      </c>
    </row>
    <row r="3308" spans="1:27">
      <c r="A3308" s="101">
        <v>63</v>
      </c>
      <c r="B3308" s="89" t="str">
        <f t="shared" si="102"/>
        <v>452731200408164813</v>
      </c>
      <c r="C3308" s="89" t="s">
        <v>436</v>
      </c>
      <c r="D3308" s="102" t="s">
        <v>12981</v>
      </c>
      <c r="E3308" s="102" t="s">
        <v>24</v>
      </c>
      <c r="F3308" s="103" t="s">
        <v>20131</v>
      </c>
      <c r="G3308" s="103" t="s">
        <v>20757</v>
      </c>
      <c r="H3308" s="104" t="s">
        <v>12980</v>
      </c>
      <c r="I3308" s="103" t="s">
        <v>30</v>
      </c>
      <c r="J3308" s="103" t="s">
        <v>30</v>
      </c>
      <c r="K3308" s="103" t="s">
        <v>27</v>
      </c>
      <c r="L3308" s="103" t="s">
        <v>30</v>
      </c>
      <c r="M3308" s="103" t="s">
        <v>30</v>
      </c>
      <c r="N3308" s="103" t="s">
        <v>30</v>
      </c>
      <c r="O3308" s="103" t="s">
        <v>27</v>
      </c>
      <c r="P3308" s="103" t="s">
        <v>8322</v>
      </c>
      <c r="Q3308" s="103" t="s">
        <v>9651</v>
      </c>
      <c r="R3308" s="105">
        <v>18889193938</v>
      </c>
      <c r="S3308" s="103" t="s">
        <v>8322</v>
      </c>
      <c r="T3308" s="103" t="s">
        <v>63</v>
      </c>
      <c r="U3308" s="106" t="s">
        <v>22317</v>
      </c>
      <c r="V3308" s="105" t="s">
        <v>23620</v>
      </c>
      <c r="W3308" s="107" t="s">
        <v>436</v>
      </c>
      <c r="X3308" t="s">
        <v>23621</v>
      </c>
      <c r="AA3308">
        <f ca="1" t="shared" si="103"/>
        <v>16</v>
      </c>
    </row>
    <row r="3309" spans="1:27">
      <c r="A3309" s="101">
        <v>64</v>
      </c>
      <c r="B3309" s="89" t="str">
        <f t="shared" si="102"/>
        <v>452731200412175419</v>
      </c>
      <c r="C3309" s="89" t="s">
        <v>436</v>
      </c>
      <c r="D3309" s="102" t="s">
        <v>12984</v>
      </c>
      <c r="E3309" s="102" t="s">
        <v>24</v>
      </c>
      <c r="F3309" s="103" t="s">
        <v>20131</v>
      </c>
      <c r="G3309" s="103" t="s">
        <v>20996</v>
      </c>
      <c r="H3309" s="104" t="s">
        <v>12983</v>
      </c>
      <c r="I3309" s="103" t="s">
        <v>30</v>
      </c>
      <c r="J3309" s="103" t="s">
        <v>30</v>
      </c>
      <c r="K3309" s="103" t="s">
        <v>27</v>
      </c>
      <c r="L3309" s="103" t="s">
        <v>30</v>
      </c>
      <c r="M3309" s="103" t="s">
        <v>30</v>
      </c>
      <c r="N3309" s="103" t="s">
        <v>30</v>
      </c>
      <c r="O3309" s="103" t="s">
        <v>27</v>
      </c>
      <c r="P3309" s="103" t="s">
        <v>8322</v>
      </c>
      <c r="Q3309" s="103" t="s">
        <v>12986</v>
      </c>
      <c r="R3309" s="105" t="s">
        <v>18351</v>
      </c>
      <c r="S3309" s="103" t="s">
        <v>8322</v>
      </c>
      <c r="T3309" s="103" t="s">
        <v>93</v>
      </c>
      <c r="U3309" s="106" t="s">
        <v>20471</v>
      </c>
      <c r="V3309" s="105" t="s">
        <v>23622</v>
      </c>
      <c r="W3309" s="107" t="s">
        <v>436</v>
      </c>
      <c r="X3309" t="s">
        <v>23623</v>
      </c>
      <c r="AA3309">
        <f ca="1" t="shared" si="103"/>
        <v>16</v>
      </c>
    </row>
    <row r="3310" spans="1:27">
      <c r="A3310" s="101">
        <v>65</v>
      </c>
      <c r="B3310" s="89" t="str">
        <f t="shared" si="102"/>
        <v>451229200502270022</v>
      </c>
      <c r="C3310" s="89" t="s">
        <v>436</v>
      </c>
      <c r="D3310" s="102" t="s">
        <v>12988</v>
      </c>
      <c r="E3310" s="102" t="s">
        <v>143</v>
      </c>
      <c r="F3310" s="103" t="s">
        <v>20131</v>
      </c>
      <c r="G3310" s="103" t="s">
        <v>21431</v>
      </c>
      <c r="H3310" s="104" t="s">
        <v>12987</v>
      </c>
      <c r="I3310" s="103" t="s">
        <v>30</v>
      </c>
      <c r="J3310" s="103" t="s">
        <v>30</v>
      </c>
      <c r="K3310" s="103" t="s">
        <v>30</v>
      </c>
      <c r="L3310" s="103" t="s">
        <v>30</v>
      </c>
      <c r="M3310" s="103" t="s">
        <v>30</v>
      </c>
      <c r="N3310" s="103" t="s">
        <v>30</v>
      </c>
      <c r="O3310" s="103" t="s">
        <v>27</v>
      </c>
      <c r="P3310" s="103" t="s">
        <v>8322</v>
      </c>
      <c r="Q3310" s="103" t="s">
        <v>12990</v>
      </c>
      <c r="R3310" s="105">
        <v>13877894282</v>
      </c>
      <c r="S3310" s="103" t="s">
        <v>8322</v>
      </c>
      <c r="T3310" s="103" t="s">
        <v>63</v>
      </c>
      <c r="U3310" s="106" t="s">
        <v>20498</v>
      </c>
      <c r="V3310" s="105">
        <v>0</v>
      </c>
      <c r="W3310" s="107" t="s">
        <v>436</v>
      </c>
      <c r="X3310" t="s">
        <v>23624</v>
      </c>
      <c r="AA3310">
        <f ca="1" t="shared" si="103"/>
        <v>16</v>
      </c>
    </row>
    <row r="3311" spans="1:27">
      <c r="A3311" s="101">
        <v>66</v>
      </c>
      <c r="B3311" s="89" t="str">
        <f t="shared" si="102"/>
        <v>45273120031226481X</v>
      </c>
      <c r="C3311" s="89" t="s">
        <v>436</v>
      </c>
      <c r="D3311" s="102" t="s">
        <v>23625</v>
      </c>
      <c r="E3311" s="102" t="s">
        <v>24</v>
      </c>
      <c r="F3311" s="103" t="s">
        <v>20178</v>
      </c>
      <c r="G3311" s="103" t="s">
        <v>20433</v>
      </c>
      <c r="H3311" s="104" t="s">
        <v>23626</v>
      </c>
      <c r="I3311" s="103" t="s">
        <v>30</v>
      </c>
      <c r="J3311" s="103" t="s">
        <v>30</v>
      </c>
      <c r="K3311" s="103" t="s">
        <v>30</v>
      </c>
      <c r="L3311" s="103" t="s">
        <v>30</v>
      </c>
      <c r="M3311" s="103" t="s">
        <v>30</v>
      </c>
      <c r="N3311" s="103" t="s">
        <v>30</v>
      </c>
      <c r="O3311" s="103" t="s">
        <v>27</v>
      </c>
      <c r="P3311" s="103" t="s">
        <v>8322</v>
      </c>
      <c r="Q3311" s="103" t="s">
        <v>23627</v>
      </c>
      <c r="R3311" s="105">
        <v>19907789035</v>
      </c>
      <c r="S3311" s="103" t="s">
        <v>8322</v>
      </c>
      <c r="T3311" s="103" t="s">
        <v>63</v>
      </c>
      <c r="U3311" s="106" t="s">
        <v>20468</v>
      </c>
      <c r="V3311" s="105" t="s">
        <v>23628</v>
      </c>
      <c r="W3311" s="107" t="s">
        <v>436</v>
      </c>
      <c r="X3311" t="s">
        <v>23629</v>
      </c>
      <c r="AA3311">
        <f ca="1" t="shared" si="103"/>
        <v>17</v>
      </c>
    </row>
    <row r="3312" spans="1:27">
      <c r="A3312" s="101">
        <v>67</v>
      </c>
      <c r="B3312" s="89" t="str">
        <f t="shared" si="102"/>
        <v>451229200408232417</v>
      </c>
      <c r="C3312" s="89" t="s">
        <v>436</v>
      </c>
      <c r="D3312" s="102" t="s">
        <v>12992</v>
      </c>
      <c r="E3312" s="102" t="s">
        <v>24</v>
      </c>
      <c r="F3312" s="103" t="s">
        <v>20205</v>
      </c>
      <c r="G3312" s="103" t="s">
        <v>20757</v>
      </c>
      <c r="H3312" s="104" t="s">
        <v>12991</v>
      </c>
      <c r="I3312" s="103" t="s">
        <v>27</v>
      </c>
      <c r="J3312" s="103" t="s">
        <v>30</v>
      </c>
      <c r="K3312" s="103" t="s">
        <v>30</v>
      </c>
      <c r="L3312" s="103" t="s">
        <v>30</v>
      </c>
      <c r="M3312" s="103" t="s">
        <v>30</v>
      </c>
      <c r="N3312" s="103" t="s">
        <v>30</v>
      </c>
      <c r="O3312" s="103" t="s">
        <v>27</v>
      </c>
      <c r="P3312" s="103" t="s">
        <v>23171</v>
      </c>
      <c r="Q3312" s="103" t="s">
        <v>12994</v>
      </c>
      <c r="R3312" s="105" t="s">
        <v>18354</v>
      </c>
      <c r="S3312" s="103" t="s">
        <v>23171</v>
      </c>
      <c r="T3312" s="103" t="s">
        <v>23630</v>
      </c>
      <c r="U3312" s="106" t="s">
        <v>23631</v>
      </c>
      <c r="V3312" s="105" t="s">
        <v>23632</v>
      </c>
      <c r="W3312" s="107" t="s">
        <v>436</v>
      </c>
      <c r="X3312" t="s">
        <v>23633</v>
      </c>
      <c r="AA3312">
        <f ca="1" t="shared" si="103"/>
        <v>16</v>
      </c>
    </row>
    <row r="3313" spans="1:27">
      <c r="A3313" s="101">
        <v>68</v>
      </c>
      <c r="B3313" s="89" t="str">
        <f t="shared" si="102"/>
        <v>451229200407120317</v>
      </c>
      <c r="C3313" s="89" t="s">
        <v>436</v>
      </c>
      <c r="D3313" s="102" t="s">
        <v>10198</v>
      </c>
      <c r="E3313" s="102" t="s">
        <v>24</v>
      </c>
      <c r="F3313" s="103" t="s">
        <v>20131</v>
      </c>
      <c r="G3313" s="103" t="s">
        <v>20271</v>
      </c>
      <c r="H3313" s="104" t="s">
        <v>23634</v>
      </c>
      <c r="I3313" s="103" t="s">
        <v>30</v>
      </c>
      <c r="J3313" s="103" t="s">
        <v>27</v>
      </c>
      <c r="K3313" s="103" t="s">
        <v>30</v>
      </c>
      <c r="L3313" s="103" t="s">
        <v>30</v>
      </c>
      <c r="M3313" s="103" t="s">
        <v>30</v>
      </c>
      <c r="N3313" s="103" t="s">
        <v>30</v>
      </c>
      <c r="O3313" s="103" t="s">
        <v>27</v>
      </c>
      <c r="P3313" s="103" t="s">
        <v>8322</v>
      </c>
      <c r="Q3313" s="103" t="s">
        <v>18356</v>
      </c>
      <c r="R3313" s="105">
        <v>13132683411</v>
      </c>
      <c r="S3313" s="103" t="s">
        <v>8322</v>
      </c>
      <c r="T3313" s="103" t="s">
        <v>63</v>
      </c>
      <c r="U3313" s="106" t="s">
        <v>23635</v>
      </c>
      <c r="V3313" s="105" t="s">
        <v>23636</v>
      </c>
      <c r="W3313" s="107" t="s">
        <v>436</v>
      </c>
      <c r="X3313" t="s">
        <v>23637</v>
      </c>
      <c r="AA3313">
        <f ca="1" t="shared" si="103"/>
        <v>17</v>
      </c>
    </row>
    <row r="3314" spans="1:27">
      <c r="A3314" s="101">
        <v>1</v>
      </c>
      <c r="B3314" s="89" t="str">
        <f t="shared" si="102"/>
        <v>452731200506243929</v>
      </c>
      <c r="C3314" s="89" t="s">
        <v>441</v>
      </c>
      <c r="D3314" s="102" t="s">
        <v>13062</v>
      </c>
      <c r="E3314" s="102" t="s">
        <v>143</v>
      </c>
      <c r="F3314" s="103" t="s">
        <v>20205</v>
      </c>
      <c r="G3314" s="103" t="s">
        <v>21389</v>
      </c>
      <c r="H3314" s="104" t="s">
        <v>13061</v>
      </c>
      <c r="I3314" s="103" t="s">
        <v>30</v>
      </c>
      <c r="J3314" s="103" t="s">
        <v>30</v>
      </c>
      <c r="K3314" s="103" t="s">
        <v>27</v>
      </c>
      <c r="L3314" s="103" t="s">
        <v>30</v>
      </c>
      <c r="M3314" s="103" t="s">
        <v>30</v>
      </c>
      <c r="N3314" s="103" t="s">
        <v>30</v>
      </c>
      <c r="O3314" s="103" t="s">
        <v>27</v>
      </c>
      <c r="P3314" s="103" t="s">
        <v>8322</v>
      </c>
      <c r="Q3314" s="103" t="s">
        <v>13063</v>
      </c>
      <c r="R3314" s="105">
        <v>18276683103</v>
      </c>
      <c r="S3314" s="103" t="s">
        <v>8322</v>
      </c>
      <c r="T3314" s="103" t="s">
        <v>128</v>
      </c>
      <c r="U3314" s="106" t="s">
        <v>20372</v>
      </c>
      <c r="V3314" s="105" t="s">
        <v>23638</v>
      </c>
      <c r="W3314" s="107" t="s">
        <v>441</v>
      </c>
      <c r="X3314" t="s">
        <v>23639</v>
      </c>
      <c r="AA3314">
        <f ca="1" t="shared" si="103"/>
        <v>16</v>
      </c>
    </row>
    <row r="3315" spans="1:27">
      <c r="A3315" s="101">
        <v>2</v>
      </c>
      <c r="B3315" s="89" t="str">
        <f t="shared" si="102"/>
        <v>451229200312151815</v>
      </c>
      <c r="C3315" s="89" t="s">
        <v>441</v>
      </c>
      <c r="D3315" s="102" t="s">
        <v>12996</v>
      </c>
      <c r="E3315" s="102" t="s">
        <v>24</v>
      </c>
      <c r="F3315" s="103" t="s">
        <v>20178</v>
      </c>
      <c r="G3315" s="103" t="s">
        <v>20433</v>
      </c>
      <c r="H3315" s="104" t="s">
        <v>12995</v>
      </c>
      <c r="I3315" s="103" t="s">
        <v>30</v>
      </c>
      <c r="J3315" s="103" t="s">
        <v>30</v>
      </c>
      <c r="K3315" s="103" t="s">
        <v>30</v>
      </c>
      <c r="L3315" s="103" t="s">
        <v>30</v>
      </c>
      <c r="M3315" s="103" t="s">
        <v>30</v>
      </c>
      <c r="N3315" s="103" t="s">
        <v>30</v>
      </c>
      <c r="O3315" s="103" t="s">
        <v>27</v>
      </c>
      <c r="P3315" s="103" t="s">
        <v>8322</v>
      </c>
      <c r="Q3315" s="103" t="s">
        <v>12998</v>
      </c>
      <c r="R3315" s="105" t="s">
        <v>18357</v>
      </c>
      <c r="S3315" s="103" t="s">
        <v>8322</v>
      </c>
      <c r="T3315" s="103" t="s">
        <v>115</v>
      </c>
      <c r="U3315" s="106" t="s">
        <v>23640</v>
      </c>
      <c r="V3315" s="105" t="s">
        <v>23641</v>
      </c>
      <c r="W3315" s="107" t="s">
        <v>441</v>
      </c>
      <c r="X3315" t="s">
        <v>23642</v>
      </c>
      <c r="AA3315">
        <f ca="1" t="shared" si="103"/>
        <v>17</v>
      </c>
    </row>
    <row r="3316" spans="1:27">
      <c r="A3316" s="101">
        <v>3</v>
      </c>
      <c r="B3316" s="89" t="str">
        <f t="shared" si="102"/>
        <v>452731200407201897</v>
      </c>
      <c r="C3316" s="89" t="s">
        <v>441</v>
      </c>
      <c r="D3316" s="102" t="s">
        <v>13000</v>
      </c>
      <c r="E3316" s="102" t="s">
        <v>24</v>
      </c>
      <c r="F3316" s="103" t="s">
        <v>23643</v>
      </c>
      <c r="G3316" s="103" t="s">
        <v>20271</v>
      </c>
      <c r="H3316" s="104" t="s">
        <v>12999</v>
      </c>
      <c r="I3316" s="103" t="s">
        <v>30</v>
      </c>
      <c r="J3316" s="103" t="s">
        <v>30</v>
      </c>
      <c r="K3316" s="103" t="s">
        <v>30</v>
      </c>
      <c r="L3316" s="103" t="s">
        <v>30</v>
      </c>
      <c r="M3316" s="103" t="s">
        <v>30</v>
      </c>
      <c r="N3316" s="103" t="s">
        <v>30</v>
      </c>
      <c r="O3316" s="103" t="s">
        <v>27</v>
      </c>
      <c r="P3316" s="103" t="s">
        <v>8322</v>
      </c>
      <c r="Q3316" s="103" t="s">
        <v>13002</v>
      </c>
      <c r="R3316" s="105">
        <v>14797769860</v>
      </c>
      <c r="S3316" s="103" t="s">
        <v>8322</v>
      </c>
      <c r="T3316" s="103" t="s">
        <v>115</v>
      </c>
      <c r="U3316" s="106" t="s">
        <v>23443</v>
      </c>
      <c r="V3316" s="105" t="s">
        <v>23644</v>
      </c>
      <c r="W3316" s="107" t="s">
        <v>441</v>
      </c>
      <c r="X3316" t="s">
        <v>23645</v>
      </c>
      <c r="AA3316">
        <f ca="1" t="shared" si="103"/>
        <v>17</v>
      </c>
    </row>
    <row r="3317" spans="1:27">
      <c r="A3317" s="101">
        <v>4</v>
      </c>
      <c r="B3317" s="89" t="str">
        <f t="shared" si="102"/>
        <v>452731200405303611</v>
      </c>
      <c r="C3317" s="89" t="s">
        <v>441</v>
      </c>
      <c r="D3317" s="102" t="s">
        <v>13004</v>
      </c>
      <c r="E3317" s="102" t="s">
        <v>24</v>
      </c>
      <c r="F3317" s="103" t="s">
        <v>23643</v>
      </c>
      <c r="G3317" s="103" t="s">
        <v>20608</v>
      </c>
      <c r="H3317" s="104" t="s">
        <v>13003</v>
      </c>
      <c r="I3317" s="103" t="s">
        <v>30</v>
      </c>
      <c r="J3317" s="103" t="s">
        <v>30</v>
      </c>
      <c r="K3317" s="103" t="s">
        <v>30</v>
      </c>
      <c r="L3317" s="103" t="s">
        <v>30</v>
      </c>
      <c r="M3317" s="103" t="s">
        <v>30</v>
      </c>
      <c r="N3317" s="103" t="s">
        <v>30</v>
      </c>
      <c r="O3317" s="103" t="s">
        <v>27</v>
      </c>
      <c r="P3317" s="103" t="s">
        <v>8322</v>
      </c>
      <c r="Q3317" s="103" t="s">
        <v>13005</v>
      </c>
      <c r="R3317" s="105">
        <v>18776811502</v>
      </c>
      <c r="S3317" s="103" t="s">
        <v>8322</v>
      </c>
      <c r="T3317" s="103" t="s">
        <v>81</v>
      </c>
      <c r="U3317" s="106" t="s">
        <v>22798</v>
      </c>
      <c r="V3317" s="105" t="s">
        <v>22879</v>
      </c>
      <c r="W3317" s="107" t="s">
        <v>441</v>
      </c>
      <c r="X3317" t="s">
        <v>23646</v>
      </c>
      <c r="AA3317">
        <f ca="1" t="shared" si="103"/>
        <v>17</v>
      </c>
    </row>
    <row r="3318" spans="1:27">
      <c r="A3318" s="101">
        <v>5</v>
      </c>
      <c r="B3318" s="89" t="str">
        <f t="shared" si="102"/>
        <v>452731200411102429</v>
      </c>
      <c r="C3318" s="89" t="s">
        <v>441</v>
      </c>
      <c r="D3318" s="102" t="s">
        <v>13007</v>
      </c>
      <c r="E3318" s="102" t="s">
        <v>143</v>
      </c>
      <c r="F3318" s="103" t="s">
        <v>20131</v>
      </c>
      <c r="G3318" s="103" t="s">
        <v>20823</v>
      </c>
      <c r="H3318" s="104" t="s">
        <v>13006</v>
      </c>
      <c r="I3318" s="103" t="s">
        <v>30</v>
      </c>
      <c r="J3318" s="103" t="s">
        <v>30</v>
      </c>
      <c r="K3318" s="103" t="s">
        <v>30</v>
      </c>
      <c r="L3318" s="103" t="s">
        <v>30</v>
      </c>
      <c r="M3318" s="103" t="s">
        <v>30</v>
      </c>
      <c r="N3318" s="103" t="s">
        <v>30</v>
      </c>
      <c r="O3318" s="103" t="s">
        <v>27</v>
      </c>
      <c r="P3318" s="103" t="s">
        <v>8322</v>
      </c>
      <c r="Q3318" s="103" t="s">
        <v>13009</v>
      </c>
      <c r="R3318" s="105">
        <v>15777804899</v>
      </c>
      <c r="S3318" s="103" t="s">
        <v>8322</v>
      </c>
      <c r="T3318" s="103" t="s">
        <v>140</v>
      </c>
      <c r="U3318" s="106" t="s">
        <v>20453</v>
      </c>
      <c r="V3318" s="105" t="s">
        <v>23647</v>
      </c>
      <c r="W3318" s="107" t="s">
        <v>441</v>
      </c>
      <c r="X3318" t="s">
        <v>23648</v>
      </c>
      <c r="AA3318">
        <f ca="1" t="shared" si="103"/>
        <v>16</v>
      </c>
    </row>
    <row r="3319" spans="1:27">
      <c r="A3319" s="101">
        <v>6</v>
      </c>
      <c r="B3319" s="89" t="str">
        <f t="shared" si="102"/>
        <v>452731200403031819</v>
      </c>
      <c r="C3319" s="89" t="s">
        <v>441</v>
      </c>
      <c r="D3319" s="102" t="s">
        <v>13011</v>
      </c>
      <c r="E3319" s="102" t="s">
        <v>24</v>
      </c>
      <c r="F3319" s="103" t="s">
        <v>20131</v>
      </c>
      <c r="G3319" s="103" t="s">
        <v>20707</v>
      </c>
      <c r="H3319" s="104" t="s">
        <v>13010</v>
      </c>
      <c r="I3319" s="103" t="s">
        <v>30</v>
      </c>
      <c r="J3319" s="103" t="s">
        <v>30</v>
      </c>
      <c r="K3319" s="103" t="s">
        <v>30</v>
      </c>
      <c r="L3319" s="103" t="s">
        <v>30</v>
      </c>
      <c r="M3319" s="103" t="s">
        <v>30</v>
      </c>
      <c r="N3319" s="103" t="s">
        <v>30</v>
      </c>
      <c r="O3319" s="103" t="s">
        <v>27</v>
      </c>
      <c r="P3319" s="103" t="s">
        <v>8322</v>
      </c>
      <c r="Q3319" s="103" t="s">
        <v>13013</v>
      </c>
      <c r="R3319" s="105" t="s">
        <v>18360</v>
      </c>
      <c r="S3319" s="103" t="s">
        <v>8322</v>
      </c>
      <c r="T3319" s="103" t="s">
        <v>115</v>
      </c>
      <c r="U3319" s="106" t="s">
        <v>23443</v>
      </c>
      <c r="V3319" s="105" t="s">
        <v>23649</v>
      </c>
      <c r="W3319" s="107" t="s">
        <v>441</v>
      </c>
      <c r="X3319" t="s">
        <v>23650</v>
      </c>
      <c r="AA3319">
        <f ca="1" t="shared" si="103"/>
        <v>17</v>
      </c>
    </row>
    <row r="3320" spans="1:27">
      <c r="A3320" s="101">
        <v>7</v>
      </c>
      <c r="B3320" s="89" t="str">
        <f t="shared" si="102"/>
        <v>45273120040210182x</v>
      </c>
      <c r="C3320" s="89" t="s">
        <v>441</v>
      </c>
      <c r="D3320" s="102" t="s">
        <v>13015</v>
      </c>
      <c r="E3320" s="102" t="s">
        <v>143</v>
      </c>
      <c r="F3320" s="103" t="s">
        <v>20131</v>
      </c>
      <c r="G3320" s="103" t="s">
        <v>20742</v>
      </c>
      <c r="H3320" s="104" t="s">
        <v>13014</v>
      </c>
      <c r="I3320" s="103" t="s">
        <v>30</v>
      </c>
      <c r="J3320" s="103" t="s">
        <v>30</v>
      </c>
      <c r="K3320" s="103" t="s">
        <v>27</v>
      </c>
      <c r="L3320" s="103" t="s">
        <v>30</v>
      </c>
      <c r="M3320" s="103" t="s">
        <v>30</v>
      </c>
      <c r="N3320" s="103" t="s">
        <v>30</v>
      </c>
      <c r="O3320" s="103" t="s">
        <v>27</v>
      </c>
      <c r="P3320" s="103" t="s">
        <v>8322</v>
      </c>
      <c r="Q3320" s="103" t="s">
        <v>13017</v>
      </c>
      <c r="R3320" s="105" t="s">
        <v>18361</v>
      </c>
      <c r="S3320" s="103" t="s">
        <v>8322</v>
      </c>
      <c r="T3320" s="103" t="s">
        <v>115</v>
      </c>
      <c r="U3320" s="106" t="s">
        <v>23443</v>
      </c>
      <c r="V3320" s="105" t="s">
        <v>23651</v>
      </c>
      <c r="W3320" s="107" t="s">
        <v>441</v>
      </c>
      <c r="X3320" t="s">
        <v>23652</v>
      </c>
      <c r="AA3320">
        <f ca="1" t="shared" si="103"/>
        <v>17</v>
      </c>
    </row>
    <row r="3321" spans="1:27">
      <c r="A3321" s="101">
        <v>8</v>
      </c>
      <c r="B3321" s="89" t="str">
        <f t="shared" si="102"/>
        <v>452127200411252021</v>
      </c>
      <c r="C3321" s="89" t="s">
        <v>441</v>
      </c>
      <c r="D3321" s="102" t="s">
        <v>18363</v>
      </c>
      <c r="E3321" s="102" t="s">
        <v>143</v>
      </c>
      <c r="F3321" s="103" t="s">
        <v>20131</v>
      </c>
      <c r="G3321" s="103" t="s">
        <v>20823</v>
      </c>
      <c r="H3321" s="104" t="s">
        <v>18362</v>
      </c>
      <c r="I3321" s="103" t="s">
        <v>30</v>
      </c>
      <c r="J3321" s="103" t="s">
        <v>30</v>
      </c>
      <c r="K3321" s="103" t="s">
        <v>30</v>
      </c>
      <c r="L3321" s="103" t="s">
        <v>30</v>
      </c>
      <c r="M3321" s="103" t="s">
        <v>30</v>
      </c>
      <c r="N3321" s="103" t="s">
        <v>30</v>
      </c>
      <c r="O3321" s="103" t="s">
        <v>27</v>
      </c>
      <c r="P3321" s="103" t="s">
        <v>21315</v>
      </c>
      <c r="Q3321" s="103" t="s">
        <v>18365</v>
      </c>
      <c r="R3321" s="105" t="s">
        <v>18366</v>
      </c>
      <c r="S3321" s="103" t="s">
        <v>21315</v>
      </c>
      <c r="T3321" s="103" t="s">
        <v>23653</v>
      </c>
      <c r="U3321" s="106" t="s">
        <v>23654</v>
      </c>
      <c r="V3321" s="105" t="s">
        <v>23655</v>
      </c>
      <c r="W3321" s="107" t="s">
        <v>441</v>
      </c>
      <c r="X3321" t="s">
        <v>23656</v>
      </c>
      <c r="AA3321">
        <f ca="1" t="shared" si="103"/>
        <v>16</v>
      </c>
    </row>
    <row r="3322" spans="1:27">
      <c r="A3322" s="101">
        <v>9</v>
      </c>
      <c r="B3322" s="89" t="str">
        <f t="shared" si="102"/>
        <v>452731200502021229</v>
      </c>
      <c r="C3322" s="89" t="s">
        <v>441</v>
      </c>
      <c r="D3322" s="102" t="s">
        <v>13019</v>
      </c>
      <c r="E3322" s="102" t="s">
        <v>143</v>
      </c>
      <c r="F3322" s="103" t="s">
        <v>20131</v>
      </c>
      <c r="G3322" s="103" t="s">
        <v>21431</v>
      </c>
      <c r="H3322" s="104" t="s">
        <v>13018</v>
      </c>
      <c r="I3322" s="103" t="s">
        <v>30</v>
      </c>
      <c r="J3322" s="103" t="s">
        <v>30</v>
      </c>
      <c r="K3322" s="103" t="s">
        <v>30</v>
      </c>
      <c r="L3322" s="103" t="s">
        <v>30</v>
      </c>
      <c r="M3322" s="103" t="s">
        <v>30</v>
      </c>
      <c r="N3322" s="103" t="s">
        <v>30</v>
      </c>
      <c r="O3322" s="103" t="s">
        <v>27</v>
      </c>
      <c r="P3322" s="103" t="s">
        <v>8322</v>
      </c>
      <c r="Q3322" s="103" t="s">
        <v>13020</v>
      </c>
      <c r="R3322" s="105">
        <v>13877814879</v>
      </c>
      <c r="S3322" s="103" t="s">
        <v>8322</v>
      </c>
      <c r="T3322" s="103" t="s">
        <v>76</v>
      </c>
      <c r="U3322" s="106" t="s">
        <v>20206</v>
      </c>
      <c r="V3322" s="105" t="s">
        <v>23657</v>
      </c>
      <c r="W3322" s="107" t="s">
        <v>441</v>
      </c>
      <c r="X3322" t="s">
        <v>23658</v>
      </c>
      <c r="AA3322">
        <f ca="1" t="shared" si="103"/>
        <v>16</v>
      </c>
    </row>
    <row r="3323" spans="1:27">
      <c r="A3323" s="101">
        <v>10</v>
      </c>
      <c r="B3323" s="89" t="str">
        <f t="shared" si="102"/>
        <v>451229200403103923</v>
      </c>
      <c r="C3323" s="89" t="s">
        <v>441</v>
      </c>
      <c r="D3323" s="102" t="s">
        <v>13023</v>
      </c>
      <c r="E3323" s="102" t="s">
        <v>143</v>
      </c>
      <c r="F3323" s="103" t="s">
        <v>20131</v>
      </c>
      <c r="G3323" s="103" t="s">
        <v>20707</v>
      </c>
      <c r="H3323" s="104" t="s">
        <v>13022</v>
      </c>
      <c r="I3323" s="103" t="s">
        <v>30</v>
      </c>
      <c r="J3323" s="103" t="s">
        <v>30</v>
      </c>
      <c r="K3323" s="103" t="s">
        <v>30</v>
      </c>
      <c r="L3323" s="103" t="s">
        <v>30</v>
      </c>
      <c r="M3323" s="103" t="s">
        <v>30</v>
      </c>
      <c r="N3323" s="103" t="s">
        <v>30</v>
      </c>
      <c r="O3323" s="103" t="s">
        <v>27</v>
      </c>
      <c r="P3323" s="103" t="s">
        <v>8322</v>
      </c>
      <c r="Q3323" s="103" t="s">
        <v>13024</v>
      </c>
      <c r="R3323" s="105" t="s">
        <v>18368</v>
      </c>
      <c r="S3323" s="103" t="s">
        <v>8322</v>
      </c>
      <c r="T3323" s="103" t="s">
        <v>128</v>
      </c>
      <c r="U3323" s="106" t="s">
        <v>21813</v>
      </c>
      <c r="V3323" s="105" t="s">
        <v>23659</v>
      </c>
      <c r="W3323" s="107" t="s">
        <v>441</v>
      </c>
      <c r="X3323" t="s">
        <v>19513</v>
      </c>
      <c r="AA3323">
        <f ca="1" t="shared" si="103"/>
        <v>17</v>
      </c>
    </row>
    <row r="3324" spans="1:27">
      <c r="A3324" s="101">
        <v>11</v>
      </c>
      <c r="B3324" s="89" t="str">
        <f t="shared" si="102"/>
        <v>451229200411251213</v>
      </c>
      <c r="C3324" s="89" t="s">
        <v>441</v>
      </c>
      <c r="D3324" s="102" t="s">
        <v>13026</v>
      </c>
      <c r="E3324" s="102" t="s">
        <v>24</v>
      </c>
      <c r="F3324" s="103" t="s">
        <v>20131</v>
      </c>
      <c r="G3324" s="103" t="s">
        <v>20823</v>
      </c>
      <c r="H3324" s="104" t="s">
        <v>13025</v>
      </c>
      <c r="I3324" s="103" t="s">
        <v>30</v>
      </c>
      <c r="J3324" s="103" t="s">
        <v>30</v>
      </c>
      <c r="K3324" s="103" t="s">
        <v>30</v>
      </c>
      <c r="L3324" s="103" t="s">
        <v>30</v>
      </c>
      <c r="M3324" s="103" t="s">
        <v>30</v>
      </c>
      <c r="N3324" s="103" t="s">
        <v>30</v>
      </c>
      <c r="O3324" s="103" t="s">
        <v>27</v>
      </c>
      <c r="P3324" s="103" t="s">
        <v>8322</v>
      </c>
      <c r="Q3324" s="103" t="s">
        <v>13028</v>
      </c>
      <c r="R3324" s="105" t="s">
        <v>18370</v>
      </c>
      <c r="S3324" s="103" t="s">
        <v>8322</v>
      </c>
      <c r="T3324" s="103" t="s">
        <v>76</v>
      </c>
      <c r="U3324" s="106" t="s">
        <v>21305</v>
      </c>
      <c r="V3324" s="105" t="s">
        <v>23660</v>
      </c>
      <c r="W3324" s="107" t="s">
        <v>441</v>
      </c>
      <c r="X3324" t="s">
        <v>23661</v>
      </c>
      <c r="AA3324">
        <f ca="1" t="shared" si="103"/>
        <v>16</v>
      </c>
    </row>
    <row r="3325" spans="1:27">
      <c r="A3325" s="101">
        <v>12</v>
      </c>
      <c r="B3325" s="89" t="str">
        <f t="shared" si="102"/>
        <v>451229200302223627</v>
      </c>
      <c r="C3325" s="89" t="s">
        <v>441</v>
      </c>
      <c r="D3325" s="102" t="s">
        <v>13030</v>
      </c>
      <c r="E3325" s="102" t="s">
        <v>143</v>
      </c>
      <c r="F3325" s="103" t="s">
        <v>20131</v>
      </c>
      <c r="G3325" s="103" t="s">
        <v>20161</v>
      </c>
      <c r="H3325" s="104" t="s">
        <v>13029</v>
      </c>
      <c r="I3325" s="103" t="s">
        <v>30</v>
      </c>
      <c r="J3325" s="103" t="s">
        <v>30</v>
      </c>
      <c r="K3325" s="103" t="s">
        <v>27</v>
      </c>
      <c r="L3325" s="103" t="s">
        <v>30</v>
      </c>
      <c r="M3325" s="103" t="s">
        <v>30</v>
      </c>
      <c r="N3325" s="103" t="s">
        <v>30</v>
      </c>
      <c r="O3325" s="103" t="s">
        <v>27</v>
      </c>
      <c r="P3325" s="103" t="s">
        <v>8322</v>
      </c>
      <c r="Q3325" s="103" t="s">
        <v>13031</v>
      </c>
      <c r="R3325" s="105" t="s">
        <v>19443</v>
      </c>
      <c r="S3325" s="103" t="s">
        <v>8322</v>
      </c>
      <c r="T3325" s="103" t="s">
        <v>81</v>
      </c>
      <c r="U3325" s="106" t="s">
        <v>22516</v>
      </c>
      <c r="V3325" s="105" t="s">
        <v>22517</v>
      </c>
      <c r="W3325" s="107" t="s">
        <v>441</v>
      </c>
      <c r="X3325" t="s">
        <v>19442</v>
      </c>
      <c r="AA3325">
        <f ca="1" t="shared" si="103"/>
        <v>18</v>
      </c>
    </row>
    <row r="3326" spans="1:27">
      <c r="A3326" s="101">
        <v>13</v>
      </c>
      <c r="B3326" s="89" t="str">
        <f t="shared" si="102"/>
        <v>451229200410125717</v>
      </c>
      <c r="C3326" s="89" t="s">
        <v>441</v>
      </c>
      <c r="D3326" s="102" t="s">
        <v>13033</v>
      </c>
      <c r="E3326" s="102" t="s">
        <v>24</v>
      </c>
      <c r="F3326" s="103" t="s">
        <v>23643</v>
      </c>
      <c r="G3326" s="103" t="s">
        <v>20412</v>
      </c>
      <c r="H3326" s="104" t="s">
        <v>13032</v>
      </c>
      <c r="I3326" s="103" t="s">
        <v>30</v>
      </c>
      <c r="J3326" s="103" t="s">
        <v>27</v>
      </c>
      <c r="K3326" s="103" t="s">
        <v>30</v>
      </c>
      <c r="L3326" s="103" t="s">
        <v>30</v>
      </c>
      <c r="M3326" s="103" t="s">
        <v>30</v>
      </c>
      <c r="N3326" s="103" t="s">
        <v>30</v>
      </c>
      <c r="O3326" s="103" t="s">
        <v>27</v>
      </c>
      <c r="P3326" s="103" t="s">
        <v>8322</v>
      </c>
      <c r="Q3326" s="103" t="s">
        <v>13035</v>
      </c>
      <c r="R3326" s="105">
        <v>13237888191</v>
      </c>
      <c r="S3326" s="103" t="s">
        <v>8322</v>
      </c>
      <c r="T3326" s="103" t="s">
        <v>63</v>
      </c>
      <c r="U3326" s="106" t="e">
        <v>#REF!</v>
      </c>
      <c r="V3326" s="105" t="s">
        <v>21313</v>
      </c>
      <c r="W3326" s="107" t="s">
        <v>441</v>
      </c>
      <c r="X3326" t="e">
        <v>#REF!</v>
      </c>
      <c r="AA3326">
        <f ca="1" t="shared" si="103"/>
        <v>16</v>
      </c>
    </row>
    <row r="3327" spans="1:27">
      <c r="A3327" s="101">
        <v>14</v>
      </c>
      <c r="B3327" s="89" t="str">
        <f t="shared" si="102"/>
        <v>451229200311140911</v>
      </c>
      <c r="C3327" s="89" t="s">
        <v>441</v>
      </c>
      <c r="D3327" s="102" t="s">
        <v>13037</v>
      </c>
      <c r="E3327" s="102" t="s">
        <v>24</v>
      </c>
      <c r="F3327" s="103" t="s">
        <v>20131</v>
      </c>
      <c r="G3327" s="103" t="s">
        <v>20423</v>
      </c>
      <c r="H3327" s="104" t="s">
        <v>13036</v>
      </c>
      <c r="I3327" s="103" t="s">
        <v>30</v>
      </c>
      <c r="J3327" s="103" t="s">
        <v>30</v>
      </c>
      <c r="K3327" s="103" t="s">
        <v>30</v>
      </c>
      <c r="L3327" s="103" t="s">
        <v>30</v>
      </c>
      <c r="M3327" s="103" t="s">
        <v>30</v>
      </c>
      <c r="N3327" s="103" t="s">
        <v>30</v>
      </c>
      <c r="O3327" s="103" t="s">
        <v>27</v>
      </c>
      <c r="P3327" s="103" t="s">
        <v>8322</v>
      </c>
      <c r="Q3327" s="103" t="s">
        <v>13039</v>
      </c>
      <c r="R3327" s="105">
        <v>13181868580</v>
      </c>
      <c r="S3327" s="103" t="s">
        <v>8322</v>
      </c>
      <c r="T3327" s="103" t="s">
        <v>63</v>
      </c>
      <c r="U3327" s="106" t="s">
        <v>23507</v>
      </c>
      <c r="V3327" s="105" t="s">
        <v>23662</v>
      </c>
      <c r="W3327" s="107" t="s">
        <v>441</v>
      </c>
      <c r="X3327" t="s">
        <v>23663</v>
      </c>
      <c r="AA3327">
        <f ca="1" t="shared" si="103"/>
        <v>17</v>
      </c>
    </row>
    <row r="3328" spans="1:27">
      <c r="A3328" s="101">
        <v>15</v>
      </c>
      <c r="B3328" s="89" t="str">
        <f t="shared" si="102"/>
        <v>452731200409196016</v>
      </c>
      <c r="C3328" s="89" t="s">
        <v>441</v>
      </c>
      <c r="D3328" s="102" t="s">
        <v>13041</v>
      </c>
      <c r="E3328" s="102" t="s">
        <v>24</v>
      </c>
      <c r="F3328" s="103" t="s">
        <v>20205</v>
      </c>
      <c r="G3328" s="103" t="s">
        <v>20351</v>
      </c>
      <c r="H3328" s="104" t="s">
        <v>13040</v>
      </c>
      <c r="I3328" s="103" t="s">
        <v>30</v>
      </c>
      <c r="J3328" s="103" t="s">
        <v>30</v>
      </c>
      <c r="K3328" s="103" t="s">
        <v>30</v>
      </c>
      <c r="L3328" s="103" t="s">
        <v>30</v>
      </c>
      <c r="M3328" s="103" t="s">
        <v>30</v>
      </c>
      <c r="N3328" s="103" t="s">
        <v>30</v>
      </c>
      <c r="O3328" s="103" t="s">
        <v>27</v>
      </c>
      <c r="P3328" s="103" t="s">
        <v>8322</v>
      </c>
      <c r="Q3328" s="103" t="s">
        <v>13043</v>
      </c>
      <c r="R3328" s="105" t="s">
        <v>18373</v>
      </c>
      <c r="S3328" s="103" t="s">
        <v>8322</v>
      </c>
      <c r="T3328" s="103" t="s">
        <v>22283</v>
      </c>
      <c r="U3328" s="106" t="s">
        <v>23664</v>
      </c>
      <c r="V3328" s="105" t="s">
        <v>23665</v>
      </c>
      <c r="W3328" s="107" t="s">
        <v>441</v>
      </c>
      <c r="X3328" t="s">
        <v>23666</v>
      </c>
      <c r="AA3328">
        <f ca="1" t="shared" si="103"/>
        <v>16</v>
      </c>
    </row>
    <row r="3329" spans="1:27">
      <c r="A3329" s="101">
        <v>16</v>
      </c>
      <c r="B3329" s="89" t="str">
        <f t="shared" si="102"/>
        <v>451229200512012166</v>
      </c>
      <c r="C3329" s="89" t="s">
        <v>441</v>
      </c>
      <c r="D3329" s="102" t="s">
        <v>13045</v>
      </c>
      <c r="E3329" s="102" t="s">
        <v>143</v>
      </c>
      <c r="F3329" s="103" t="s">
        <v>20178</v>
      </c>
      <c r="G3329" s="103" t="s">
        <v>21519</v>
      </c>
      <c r="H3329" s="104" t="s">
        <v>13044</v>
      </c>
      <c r="I3329" s="103" t="s">
        <v>30</v>
      </c>
      <c r="J3329" s="103" t="s">
        <v>30</v>
      </c>
      <c r="K3329" s="103" t="s">
        <v>30</v>
      </c>
      <c r="L3329" s="103" t="s">
        <v>30</v>
      </c>
      <c r="M3329" s="103" t="s">
        <v>27</v>
      </c>
      <c r="N3329" s="103" t="s">
        <v>30</v>
      </c>
      <c r="O3329" s="103" t="s">
        <v>27</v>
      </c>
      <c r="P3329" s="103" t="s">
        <v>8322</v>
      </c>
      <c r="Q3329" s="103" t="s">
        <v>4099</v>
      </c>
      <c r="R3329" s="105" t="s">
        <v>18374</v>
      </c>
      <c r="S3329" s="103" t="s">
        <v>8322</v>
      </c>
      <c r="T3329" s="103" t="s">
        <v>22557</v>
      </c>
      <c r="U3329" s="106" t="s">
        <v>23374</v>
      </c>
      <c r="V3329" s="105" t="s">
        <v>23667</v>
      </c>
      <c r="W3329" s="107" t="s">
        <v>441</v>
      </c>
      <c r="X3329" t="s">
        <v>23668</v>
      </c>
      <c r="AA3329">
        <f ca="1" t="shared" si="103"/>
        <v>15</v>
      </c>
    </row>
    <row r="3330" spans="1:27">
      <c r="A3330" s="101">
        <v>17</v>
      </c>
      <c r="B3330" s="89" t="str">
        <f t="shared" si="102"/>
        <v>451229200310061816</v>
      </c>
      <c r="C3330" s="89" t="s">
        <v>441</v>
      </c>
      <c r="D3330" s="102" t="s">
        <v>13048</v>
      </c>
      <c r="E3330" s="102" t="s">
        <v>24</v>
      </c>
      <c r="F3330" s="103" t="s">
        <v>20178</v>
      </c>
      <c r="G3330" s="103" t="s">
        <v>20307</v>
      </c>
      <c r="H3330" s="104" t="s">
        <v>13047</v>
      </c>
      <c r="I3330" s="103" t="s">
        <v>27</v>
      </c>
      <c r="J3330" s="103" t="s">
        <v>30</v>
      </c>
      <c r="K3330" s="103" t="s">
        <v>30</v>
      </c>
      <c r="L3330" s="103" t="s">
        <v>30</v>
      </c>
      <c r="M3330" s="103" t="s">
        <v>30</v>
      </c>
      <c r="N3330" s="103" t="s">
        <v>30</v>
      </c>
      <c r="O3330" s="103" t="s">
        <v>27</v>
      </c>
      <c r="P3330" s="103" t="s">
        <v>8322</v>
      </c>
      <c r="Q3330" s="103" t="s">
        <v>13050</v>
      </c>
      <c r="R3330" s="105">
        <v>18776874512</v>
      </c>
      <c r="S3330" s="103" t="s">
        <v>8322</v>
      </c>
      <c r="T3330" s="103" t="s">
        <v>115</v>
      </c>
      <c r="U3330" s="106" t="s">
        <v>20402</v>
      </c>
      <c r="V3330" s="105" t="s">
        <v>23669</v>
      </c>
      <c r="W3330" s="107" t="s">
        <v>441</v>
      </c>
      <c r="X3330" t="s">
        <v>23670</v>
      </c>
      <c r="AA3330">
        <f ca="1" t="shared" si="103"/>
        <v>17</v>
      </c>
    </row>
    <row r="3331" spans="1:27">
      <c r="A3331" s="101">
        <v>18</v>
      </c>
      <c r="B3331" s="89" t="str">
        <f t="shared" ref="B3331:B3394" si="104">H3331</f>
        <v>452731200309213632</v>
      </c>
      <c r="C3331" s="89" t="s">
        <v>441</v>
      </c>
      <c r="D3331" s="102" t="s">
        <v>13052</v>
      </c>
      <c r="E3331" s="102" t="s">
        <v>24</v>
      </c>
      <c r="F3331" s="103" t="s">
        <v>23643</v>
      </c>
      <c r="G3331" s="103" t="s">
        <v>20168</v>
      </c>
      <c r="H3331" s="104" t="s">
        <v>13051</v>
      </c>
      <c r="I3331" s="103" t="s">
        <v>30</v>
      </c>
      <c r="J3331" s="103" t="s">
        <v>30</v>
      </c>
      <c r="K3331" s="103" t="s">
        <v>30</v>
      </c>
      <c r="L3331" s="103" t="s">
        <v>30</v>
      </c>
      <c r="M3331" s="103" t="s">
        <v>30</v>
      </c>
      <c r="N3331" s="103" t="s">
        <v>30</v>
      </c>
      <c r="O3331" s="103" t="s">
        <v>27</v>
      </c>
      <c r="P3331" s="103" t="s">
        <v>8322</v>
      </c>
      <c r="Q3331" s="103" t="s">
        <v>7355</v>
      </c>
      <c r="R3331" s="105">
        <v>15277853856</v>
      </c>
      <c r="S3331" s="103" t="s">
        <v>8322</v>
      </c>
      <c r="T3331" s="103" t="s">
        <v>81</v>
      </c>
      <c r="U3331" s="106" t="s">
        <v>22798</v>
      </c>
      <c r="V3331" s="105" t="s">
        <v>22879</v>
      </c>
      <c r="W3331" s="107" t="s">
        <v>441</v>
      </c>
      <c r="X3331" t="s">
        <v>23646</v>
      </c>
      <c r="AA3331">
        <f ca="1" t="shared" si="103"/>
        <v>17</v>
      </c>
    </row>
    <row r="3332" spans="1:27">
      <c r="A3332" s="101">
        <v>19</v>
      </c>
      <c r="B3332" s="89" t="str">
        <f t="shared" si="104"/>
        <v>451229200412175419</v>
      </c>
      <c r="C3332" s="89" t="s">
        <v>441</v>
      </c>
      <c r="D3332" s="102" t="s">
        <v>13054</v>
      </c>
      <c r="E3332" s="102" t="s">
        <v>24</v>
      </c>
      <c r="F3332" s="103" t="s">
        <v>20178</v>
      </c>
      <c r="G3332" s="103" t="s">
        <v>20996</v>
      </c>
      <c r="H3332" s="104" t="s">
        <v>13053</v>
      </c>
      <c r="I3332" s="103" t="s">
        <v>30</v>
      </c>
      <c r="J3332" s="103" t="s">
        <v>30</v>
      </c>
      <c r="K3332" s="103" t="s">
        <v>30</v>
      </c>
      <c r="L3332" s="103" t="s">
        <v>30</v>
      </c>
      <c r="M3332" s="103" t="s">
        <v>30</v>
      </c>
      <c r="N3332" s="103" t="s">
        <v>30</v>
      </c>
      <c r="O3332" s="103" t="s">
        <v>27</v>
      </c>
      <c r="P3332" s="103" t="s">
        <v>8322</v>
      </c>
      <c r="Q3332" s="103" t="s">
        <v>13056</v>
      </c>
      <c r="R3332" s="105" t="s">
        <v>18375</v>
      </c>
      <c r="S3332" s="103" t="s">
        <v>8322</v>
      </c>
      <c r="T3332" s="103" t="s">
        <v>93</v>
      </c>
      <c r="U3332" s="106" t="s">
        <v>23671</v>
      </c>
      <c r="V3332" s="105" t="s">
        <v>23672</v>
      </c>
      <c r="W3332" s="107" t="s">
        <v>441</v>
      </c>
      <c r="X3332" t="s">
        <v>23673</v>
      </c>
      <c r="AA3332">
        <f ca="1" t="shared" ref="AA3332:AA3395" si="105">DATEDIF(TEXT(MID(H3332,7,8),"00-00-00"),TODAY(),"y")</f>
        <v>16</v>
      </c>
    </row>
    <row r="3333" spans="1:27">
      <c r="A3333" s="101">
        <v>20</v>
      </c>
      <c r="B3333" s="89" t="str">
        <f t="shared" si="104"/>
        <v>451229200409192410</v>
      </c>
      <c r="C3333" s="89" t="s">
        <v>441</v>
      </c>
      <c r="D3333" s="102" t="s">
        <v>13058</v>
      </c>
      <c r="E3333" s="102" t="s">
        <v>24</v>
      </c>
      <c r="F3333" s="103" t="s">
        <v>20178</v>
      </c>
      <c r="G3333" s="103" t="s">
        <v>20351</v>
      </c>
      <c r="H3333" s="104" t="s">
        <v>13057</v>
      </c>
      <c r="I3333" s="103" t="s">
        <v>30</v>
      </c>
      <c r="J3333" s="103" t="s">
        <v>30</v>
      </c>
      <c r="K3333" s="103" t="s">
        <v>30</v>
      </c>
      <c r="L3333" s="103" t="s">
        <v>30</v>
      </c>
      <c r="M3333" s="103" t="s">
        <v>30</v>
      </c>
      <c r="N3333" s="103" t="s">
        <v>30</v>
      </c>
      <c r="O3333" s="103" t="s">
        <v>27</v>
      </c>
      <c r="P3333" s="103" t="s">
        <v>8322</v>
      </c>
      <c r="Q3333" s="103" t="s">
        <v>13060</v>
      </c>
      <c r="R3333" s="105" t="s">
        <v>18376</v>
      </c>
      <c r="S3333" s="103" t="s">
        <v>8322</v>
      </c>
      <c r="T3333" s="103" t="s">
        <v>140</v>
      </c>
      <c r="U3333" s="106" t="s">
        <v>23674</v>
      </c>
      <c r="V3333" s="105" t="s">
        <v>23675</v>
      </c>
      <c r="W3333" s="107" t="s">
        <v>441</v>
      </c>
      <c r="X3333" t="s">
        <v>23676</v>
      </c>
      <c r="AA3333">
        <f ca="1" t="shared" si="105"/>
        <v>16</v>
      </c>
    </row>
    <row r="3334" spans="1:27">
      <c r="A3334" s="101">
        <v>21</v>
      </c>
      <c r="B3334" s="89" t="str">
        <f t="shared" si="104"/>
        <v>451229200406070629</v>
      </c>
      <c r="C3334" s="89" t="s">
        <v>441</v>
      </c>
      <c r="D3334" s="102" t="s">
        <v>13065</v>
      </c>
      <c r="E3334" s="102" t="s">
        <v>143</v>
      </c>
      <c r="F3334" s="103" t="s">
        <v>20178</v>
      </c>
      <c r="G3334" s="103" t="s">
        <v>21826</v>
      </c>
      <c r="H3334" s="104" t="s">
        <v>13064</v>
      </c>
      <c r="I3334" s="103" t="s">
        <v>27</v>
      </c>
      <c r="J3334" s="103" t="s">
        <v>30</v>
      </c>
      <c r="K3334" s="103" t="s">
        <v>30</v>
      </c>
      <c r="L3334" s="103" t="s">
        <v>30</v>
      </c>
      <c r="M3334" s="103" t="s">
        <v>30</v>
      </c>
      <c r="N3334" s="103" t="s">
        <v>30</v>
      </c>
      <c r="O3334" s="103" t="s">
        <v>27</v>
      </c>
      <c r="P3334" s="103" t="s">
        <v>8322</v>
      </c>
      <c r="Q3334" s="103" t="s">
        <v>13067</v>
      </c>
      <c r="R3334" s="105">
        <v>18070862094</v>
      </c>
      <c r="S3334" s="103" t="s">
        <v>8322</v>
      </c>
      <c r="T3334" s="103" t="s">
        <v>99</v>
      </c>
      <c r="U3334" s="106" t="s">
        <v>23677</v>
      </c>
      <c r="V3334" s="105" t="s">
        <v>23678</v>
      </c>
      <c r="W3334" s="107" t="s">
        <v>441</v>
      </c>
      <c r="X3334" t="s">
        <v>23679</v>
      </c>
      <c r="AA3334">
        <f ca="1" t="shared" si="105"/>
        <v>17</v>
      </c>
    </row>
    <row r="3335" spans="1:27">
      <c r="A3335" s="101">
        <v>22</v>
      </c>
      <c r="B3335" s="89" t="str">
        <f t="shared" si="104"/>
        <v>451229200409062413</v>
      </c>
      <c r="C3335" s="89" t="s">
        <v>441</v>
      </c>
      <c r="D3335" s="102" t="s">
        <v>13069</v>
      </c>
      <c r="E3335" s="102" t="s">
        <v>24</v>
      </c>
      <c r="F3335" s="103" t="s">
        <v>23680</v>
      </c>
      <c r="G3335" s="103" t="s">
        <v>20351</v>
      </c>
      <c r="H3335" s="104" t="s">
        <v>13068</v>
      </c>
      <c r="I3335" s="103" t="s">
        <v>30</v>
      </c>
      <c r="J3335" s="103" t="s">
        <v>30</v>
      </c>
      <c r="K3335" s="103" t="s">
        <v>30</v>
      </c>
      <c r="L3335" s="103" t="s">
        <v>30</v>
      </c>
      <c r="M3335" s="103" t="s">
        <v>30</v>
      </c>
      <c r="N3335" s="103" t="s">
        <v>30</v>
      </c>
      <c r="O3335" s="103" t="s">
        <v>27</v>
      </c>
      <c r="P3335" s="103" t="s">
        <v>8322</v>
      </c>
      <c r="Q3335" s="103" t="s">
        <v>13071</v>
      </c>
      <c r="R3335" s="105" t="s">
        <v>18377</v>
      </c>
      <c r="S3335" s="103" t="s">
        <v>8322</v>
      </c>
      <c r="T3335" s="103" t="s">
        <v>140</v>
      </c>
      <c r="U3335" s="106" t="s">
        <v>20449</v>
      </c>
      <c r="V3335" s="105" t="s">
        <v>23681</v>
      </c>
      <c r="W3335" s="107" t="s">
        <v>441</v>
      </c>
      <c r="X3335" t="s">
        <v>23682</v>
      </c>
      <c r="AA3335">
        <f ca="1" t="shared" si="105"/>
        <v>16</v>
      </c>
    </row>
    <row r="3336" spans="1:27">
      <c r="A3336" s="101">
        <v>23</v>
      </c>
      <c r="B3336" s="89" t="str">
        <f t="shared" si="104"/>
        <v>45122920050211031X</v>
      </c>
      <c r="C3336" s="89" t="s">
        <v>441</v>
      </c>
      <c r="D3336" s="102" t="s">
        <v>13073</v>
      </c>
      <c r="E3336" s="102" t="s">
        <v>24</v>
      </c>
      <c r="F3336" s="103" t="s">
        <v>20178</v>
      </c>
      <c r="G3336" s="103" t="s">
        <v>21431</v>
      </c>
      <c r="H3336" s="104" t="s">
        <v>13072</v>
      </c>
      <c r="I3336" s="103" t="s">
        <v>30</v>
      </c>
      <c r="J3336" s="103" t="s">
        <v>30</v>
      </c>
      <c r="K3336" s="103" t="s">
        <v>30</v>
      </c>
      <c r="L3336" s="103" t="s">
        <v>30</v>
      </c>
      <c r="M3336" s="103" t="s">
        <v>30</v>
      </c>
      <c r="N3336" s="103" t="s">
        <v>30</v>
      </c>
      <c r="O3336" s="103" t="s">
        <v>27</v>
      </c>
      <c r="P3336" s="103" t="s">
        <v>8322</v>
      </c>
      <c r="Q3336" s="103" t="s">
        <v>13075</v>
      </c>
      <c r="R3336" s="105" t="s">
        <v>18378</v>
      </c>
      <c r="S3336" s="103" t="s">
        <v>8322</v>
      </c>
      <c r="T3336" s="103" t="s">
        <v>151</v>
      </c>
      <c r="U3336" s="106" t="s">
        <v>23683</v>
      </c>
      <c r="V3336" s="105" t="s">
        <v>22544</v>
      </c>
      <c r="W3336" s="107" t="s">
        <v>441</v>
      </c>
      <c r="X3336" t="s">
        <v>23684</v>
      </c>
      <c r="AA3336">
        <f ca="1" t="shared" si="105"/>
        <v>16</v>
      </c>
    </row>
    <row r="3337" spans="1:27">
      <c r="A3337" s="101">
        <v>24</v>
      </c>
      <c r="B3337" s="89" t="str">
        <f t="shared" si="104"/>
        <v>45273120040711542x</v>
      </c>
      <c r="C3337" s="89" t="s">
        <v>441</v>
      </c>
      <c r="D3337" s="102" t="s">
        <v>13078</v>
      </c>
      <c r="E3337" s="102" t="s">
        <v>143</v>
      </c>
      <c r="F3337" s="103" t="s">
        <v>20131</v>
      </c>
      <c r="G3337" s="103" t="s">
        <v>20271</v>
      </c>
      <c r="H3337" s="104" t="s">
        <v>13077</v>
      </c>
      <c r="I3337" s="103" t="s">
        <v>30</v>
      </c>
      <c r="J3337" s="103" t="s">
        <v>30</v>
      </c>
      <c r="K3337" s="103" t="s">
        <v>30</v>
      </c>
      <c r="L3337" s="103" t="s">
        <v>30</v>
      </c>
      <c r="M3337" s="103" t="s">
        <v>30</v>
      </c>
      <c r="N3337" s="103" t="s">
        <v>30</v>
      </c>
      <c r="O3337" s="103" t="s">
        <v>27</v>
      </c>
      <c r="P3337" s="103" t="s">
        <v>8322</v>
      </c>
      <c r="Q3337" s="103" t="s">
        <v>13080</v>
      </c>
      <c r="R3337" s="105">
        <v>18249919082</v>
      </c>
      <c r="S3337" s="103" t="s">
        <v>8322</v>
      </c>
      <c r="T3337" s="103" t="s">
        <v>93</v>
      </c>
      <c r="U3337" s="106" t="s">
        <v>21803</v>
      </c>
      <c r="V3337" s="105" t="s">
        <v>23685</v>
      </c>
      <c r="W3337" s="107" t="s">
        <v>441</v>
      </c>
      <c r="X3337" t="s">
        <v>23686</v>
      </c>
      <c r="AA3337">
        <f ca="1" t="shared" si="105"/>
        <v>17</v>
      </c>
    </row>
    <row r="3338" spans="1:27">
      <c r="A3338" s="101">
        <v>25</v>
      </c>
      <c r="B3338" s="89" t="str">
        <f t="shared" si="104"/>
        <v>452731200505305710</v>
      </c>
      <c r="C3338" s="89" t="s">
        <v>441</v>
      </c>
      <c r="D3338" s="102" t="s">
        <v>13082</v>
      </c>
      <c r="E3338" s="102" t="s">
        <v>24</v>
      </c>
      <c r="F3338" s="103" t="s">
        <v>20131</v>
      </c>
      <c r="G3338" s="103" t="s">
        <v>20371</v>
      </c>
      <c r="H3338" s="104" t="s">
        <v>13081</v>
      </c>
      <c r="I3338" s="103" t="s">
        <v>30</v>
      </c>
      <c r="J3338" s="103" t="s">
        <v>30</v>
      </c>
      <c r="K3338" s="103" t="s">
        <v>30</v>
      </c>
      <c r="L3338" s="103" t="s">
        <v>30</v>
      </c>
      <c r="M3338" s="103" t="s">
        <v>30</v>
      </c>
      <c r="N3338" s="103" t="s">
        <v>30</v>
      </c>
      <c r="O3338" s="103" t="s">
        <v>27</v>
      </c>
      <c r="P3338" s="103" t="s">
        <v>8322</v>
      </c>
      <c r="Q3338" s="103" t="s">
        <v>13084</v>
      </c>
      <c r="R3338" s="105" t="s">
        <v>18380</v>
      </c>
      <c r="S3338" s="103" t="s">
        <v>8322</v>
      </c>
      <c r="T3338" s="103" t="s">
        <v>63</v>
      </c>
      <c r="U3338" s="106" t="s">
        <v>21722</v>
      </c>
      <c r="V3338" s="105" t="s">
        <v>23687</v>
      </c>
      <c r="W3338" s="107" t="s">
        <v>441</v>
      </c>
      <c r="X3338" t="s">
        <v>23688</v>
      </c>
      <c r="AA3338">
        <f ca="1" t="shared" si="105"/>
        <v>16</v>
      </c>
    </row>
    <row r="3339" spans="1:27">
      <c r="A3339" s="101">
        <v>26</v>
      </c>
      <c r="B3339" s="89" t="str">
        <f t="shared" si="104"/>
        <v>451229200406050927</v>
      </c>
      <c r="C3339" s="89" t="s">
        <v>441</v>
      </c>
      <c r="D3339" s="102" t="s">
        <v>13086</v>
      </c>
      <c r="E3339" s="102" t="s">
        <v>143</v>
      </c>
      <c r="F3339" s="103" t="s">
        <v>20131</v>
      </c>
      <c r="G3339" s="103" t="s">
        <v>21826</v>
      </c>
      <c r="H3339" s="104" t="s">
        <v>13085</v>
      </c>
      <c r="I3339" s="103" t="s">
        <v>30</v>
      </c>
      <c r="J3339" s="103" t="s">
        <v>30</v>
      </c>
      <c r="K3339" s="103" t="s">
        <v>27</v>
      </c>
      <c r="L3339" s="103" t="s">
        <v>30</v>
      </c>
      <c r="M3339" s="103" t="s">
        <v>30</v>
      </c>
      <c r="N3339" s="103" t="s">
        <v>30</v>
      </c>
      <c r="O3339" s="103" t="s">
        <v>27</v>
      </c>
      <c r="P3339" s="103" t="s">
        <v>8322</v>
      </c>
      <c r="Q3339" s="103" t="s">
        <v>18382</v>
      </c>
      <c r="R3339" s="105" t="s">
        <v>18383</v>
      </c>
      <c r="S3339" s="103" t="s">
        <v>8322</v>
      </c>
      <c r="T3339" s="103" t="s">
        <v>69</v>
      </c>
      <c r="U3339" s="106" t="s">
        <v>23507</v>
      </c>
      <c r="V3339" s="105" t="s">
        <v>23689</v>
      </c>
      <c r="W3339" s="107" t="s">
        <v>441</v>
      </c>
      <c r="X3339" t="s">
        <v>23690</v>
      </c>
      <c r="AA3339">
        <f ca="1" t="shared" si="105"/>
        <v>17</v>
      </c>
    </row>
    <row r="3340" spans="1:27">
      <c r="A3340" s="101">
        <v>27</v>
      </c>
      <c r="B3340" s="89" t="str">
        <f t="shared" si="104"/>
        <v>45122920040802241x</v>
      </c>
      <c r="C3340" s="89" t="s">
        <v>441</v>
      </c>
      <c r="D3340" s="102" t="s">
        <v>13090</v>
      </c>
      <c r="E3340" s="102" t="s">
        <v>24</v>
      </c>
      <c r="F3340" s="103" t="s">
        <v>20178</v>
      </c>
      <c r="G3340" s="103" t="s">
        <v>20757</v>
      </c>
      <c r="H3340" s="104" t="s">
        <v>13089</v>
      </c>
      <c r="I3340" s="103" t="s">
        <v>27</v>
      </c>
      <c r="J3340" s="103" t="s">
        <v>30</v>
      </c>
      <c r="K3340" s="103" t="s">
        <v>30</v>
      </c>
      <c r="L3340" s="103" t="s">
        <v>30</v>
      </c>
      <c r="M3340" s="103" t="s">
        <v>30</v>
      </c>
      <c r="N3340" s="103" t="s">
        <v>30</v>
      </c>
      <c r="O3340" s="103" t="s">
        <v>27</v>
      </c>
      <c r="P3340" s="103" t="s">
        <v>8322</v>
      </c>
      <c r="Q3340" s="103" t="s">
        <v>10432</v>
      </c>
      <c r="R3340" s="105" t="s">
        <v>18385</v>
      </c>
      <c r="S3340" s="103" t="s">
        <v>8322</v>
      </c>
      <c r="T3340" s="103" t="s">
        <v>63</v>
      </c>
      <c r="U3340" s="106" t="s">
        <v>23691</v>
      </c>
      <c r="V3340" s="105" t="s">
        <v>23692</v>
      </c>
      <c r="W3340" s="107" t="s">
        <v>441</v>
      </c>
      <c r="X3340" t="s">
        <v>23693</v>
      </c>
      <c r="AA3340">
        <f ca="1" t="shared" si="105"/>
        <v>17</v>
      </c>
    </row>
    <row r="3341" spans="1:27">
      <c r="A3341" s="101">
        <v>28</v>
      </c>
      <c r="B3341" s="89" t="str">
        <f t="shared" si="104"/>
        <v>451229200308042413</v>
      </c>
      <c r="C3341" s="89" t="s">
        <v>441</v>
      </c>
      <c r="D3341" s="102" t="s">
        <v>13094</v>
      </c>
      <c r="E3341" s="102" t="s">
        <v>24</v>
      </c>
      <c r="F3341" s="103" t="s">
        <v>20178</v>
      </c>
      <c r="G3341" s="103" t="s">
        <v>20163</v>
      </c>
      <c r="H3341" s="104" t="s">
        <v>13093</v>
      </c>
      <c r="I3341" s="103" t="s">
        <v>27</v>
      </c>
      <c r="J3341" s="103" t="s">
        <v>30</v>
      </c>
      <c r="K3341" s="103" t="s">
        <v>27</v>
      </c>
      <c r="L3341" s="103" t="s">
        <v>30</v>
      </c>
      <c r="M3341" s="103" t="s">
        <v>30</v>
      </c>
      <c r="N3341" s="103" t="s">
        <v>30</v>
      </c>
      <c r="O3341" s="103" t="s">
        <v>27</v>
      </c>
      <c r="P3341" s="103" t="s">
        <v>8322</v>
      </c>
      <c r="Q3341" s="103" t="s">
        <v>13096</v>
      </c>
      <c r="R3341" s="105" t="s">
        <v>18386</v>
      </c>
      <c r="S3341" s="103" t="s">
        <v>8322</v>
      </c>
      <c r="T3341" s="103" t="s">
        <v>140</v>
      </c>
      <c r="U3341" s="106" t="s">
        <v>23066</v>
      </c>
      <c r="V3341" s="105" t="s">
        <v>23694</v>
      </c>
      <c r="W3341" s="107" t="s">
        <v>441</v>
      </c>
      <c r="X3341" t="s">
        <v>19444</v>
      </c>
      <c r="AA3341">
        <f ca="1" t="shared" si="105"/>
        <v>18</v>
      </c>
    </row>
    <row r="3342" spans="1:27">
      <c r="A3342" s="101">
        <v>29</v>
      </c>
      <c r="B3342" s="89" t="str">
        <f t="shared" si="104"/>
        <v>451229200709192711</v>
      </c>
      <c r="C3342" s="89" t="s">
        <v>441</v>
      </c>
      <c r="D3342" s="102" t="s">
        <v>13099</v>
      </c>
      <c r="E3342" s="102" t="s">
        <v>24</v>
      </c>
      <c r="F3342" s="103" t="s">
        <v>20178</v>
      </c>
      <c r="G3342" s="103" t="s">
        <v>23695</v>
      </c>
      <c r="H3342" s="104" t="s">
        <v>13098</v>
      </c>
      <c r="I3342" s="103" t="s">
        <v>30</v>
      </c>
      <c r="J3342" s="103" t="s">
        <v>30</v>
      </c>
      <c r="K3342" s="103" t="s">
        <v>30</v>
      </c>
      <c r="L3342" s="103" t="s">
        <v>30</v>
      </c>
      <c r="M3342" s="103" t="s">
        <v>30</v>
      </c>
      <c r="N3342" s="103" t="s">
        <v>30</v>
      </c>
      <c r="O3342" s="103" t="s">
        <v>27</v>
      </c>
      <c r="P3342" s="103" t="s">
        <v>8322</v>
      </c>
      <c r="Q3342" s="103" t="s">
        <v>13101</v>
      </c>
      <c r="R3342" s="105" t="s">
        <v>18387</v>
      </c>
      <c r="S3342" s="103" t="s">
        <v>8322</v>
      </c>
      <c r="T3342" s="103" t="s">
        <v>146</v>
      </c>
      <c r="U3342" s="106" t="s">
        <v>22876</v>
      </c>
      <c r="V3342" s="105" t="s">
        <v>23696</v>
      </c>
      <c r="W3342" s="107" t="s">
        <v>441</v>
      </c>
      <c r="X3342" t="s">
        <v>23697</v>
      </c>
      <c r="AA3342">
        <f ca="1" t="shared" si="105"/>
        <v>13</v>
      </c>
    </row>
    <row r="3343" spans="1:27">
      <c r="A3343" s="101">
        <v>30</v>
      </c>
      <c r="B3343" s="89" t="str">
        <f t="shared" si="104"/>
        <v>452731200510082128</v>
      </c>
      <c r="C3343" s="89" t="s">
        <v>441</v>
      </c>
      <c r="D3343" s="102" t="s">
        <v>13103</v>
      </c>
      <c r="E3343" s="102" t="s">
        <v>143</v>
      </c>
      <c r="F3343" s="103" t="s">
        <v>20178</v>
      </c>
      <c r="G3343" s="103" t="s">
        <v>20937</v>
      </c>
      <c r="H3343" s="104" t="s">
        <v>13102</v>
      </c>
      <c r="I3343" s="103" t="s">
        <v>30</v>
      </c>
      <c r="J3343" s="103" t="s">
        <v>30</v>
      </c>
      <c r="K3343" s="103" t="s">
        <v>27</v>
      </c>
      <c r="L3343" s="103" t="s">
        <v>30</v>
      </c>
      <c r="M3343" s="103" t="s">
        <v>30</v>
      </c>
      <c r="N3343" s="103" t="s">
        <v>30</v>
      </c>
      <c r="O3343" s="103" t="s">
        <v>27</v>
      </c>
      <c r="P3343" s="103" t="s">
        <v>8322</v>
      </c>
      <c r="Q3343" s="103" t="s">
        <v>13105</v>
      </c>
      <c r="R3343" s="105">
        <v>17877142468</v>
      </c>
      <c r="S3343" s="103" t="s">
        <v>8322</v>
      </c>
      <c r="T3343" s="103" t="s">
        <v>128</v>
      </c>
      <c r="U3343" s="106" t="s">
        <v>20714</v>
      </c>
      <c r="V3343" s="105" t="s">
        <v>23698</v>
      </c>
      <c r="W3343" s="107" t="s">
        <v>441</v>
      </c>
      <c r="X3343" t="s">
        <v>19467</v>
      </c>
      <c r="AA3343">
        <f ca="1" t="shared" si="105"/>
        <v>15</v>
      </c>
    </row>
    <row r="3344" spans="1:27">
      <c r="A3344" s="101">
        <v>31</v>
      </c>
      <c r="B3344" s="89" t="str">
        <f t="shared" si="104"/>
        <v>457229200410072416</v>
      </c>
      <c r="C3344" s="89" t="s">
        <v>441</v>
      </c>
      <c r="D3344" s="102" t="s">
        <v>13107</v>
      </c>
      <c r="E3344" s="102" t="s">
        <v>24</v>
      </c>
      <c r="F3344" s="103" t="s">
        <v>20178</v>
      </c>
      <c r="G3344" s="103" t="s">
        <v>20412</v>
      </c>
      <c r="H3344" s="104" t="s">
        <v>13106</v>
      </c>
      <c r="I3344" s="103" t="s">
        <v>27</v>
      </c>
      <c r="J3344" s="103" t="s">
        <v>30</v>
      </c>
      <c r="K3344" s="103" t="s">
        <v>30</v>
      </c>
      <c r="L3344" s="103" t="s">
        <v>30</v>
      </c>
      <c r="M3344" s="103" t="s">
        <v>30</v>
      </c>
      <c r="N3344" s="103" t="s">
        <v>30</v>
      </c>
      <c r="O3344" s="103" t="s">
        <v>27</v>
      </c>
      <c r="P3344" s="103" t="s">
        <v>8322</v>
      </c>
      <c r="Q3344" s="103" t="s">
        <v>6251</v>
      </c>
      <c r="R3344" s="105">
        <v>13471848858</v>
      </c>
      <c r="S3344" s="103" t="s">
        <v>8322</v>
      </c>
      <c r="T3344" s="103" t="s">
        <v>140</v>
      </c>
      <c r="U3344" s="106" t="s">
        <v>22540</v>
      </c>
      <c r="V3344" s="105" t="s">
        <v>23699</v>
      </c>
      <c r="W3344" s="107" t="s">
        <v>441</v>
      </c>
      <c r="X3344" t="s">
        <v>23700</v>
      </c>
      <c r="AA3344">
        <f ca="1" t="shared" si="105"/>
        <v>16</v>
      </c>
    </row>
    <row r="3345" spans="1:27">
      <c r="A3345" s="101">
        <v>32</v>
      </c>
      <c r="B3345" s="89" t="str">
        <f t="shared" si="104"/>
        <v>451229200211071816</v>
      </c>
      <c r="C3345" s="89" t="s">
        <v>441</v>
      </c>
      <c r="D3345" s="102" t="s">
        <v>13110</v>
      </c>
      <c r="E3345" s="102" t="s">
        <v>24</v>
      </c>
      <c r="F3345" s="103" t="s">
        <v>20178</v>
      </c>
      <c r="G3345" s="103" t="s">
        <v>20276</v>
      </c>
      <c r="H3345" s="104" t="s">
        <v>13109</v>
      </c>
      <c r="I3345" s="103" t="s">
        <v>27</v>
      </c>
      <c r="J3345" s="103" t="s">
        <v>30</v>
      </c>
      <c r="K3345" s="103" t="s">
        <v>30</v>
      </c>
      <c r="L3345" s="103" t="s">
        <v>30</v>
      </c>
      <c r="M3345" s="103" t="s">
        <v>30</v>
      </c>
      <c r="N3345" s="103" t="s">
        <v>30</v>
      </c>
      <c r="O3345" s="103" t="s">
        <v>27</v>
      </c>
      <c r="P3345" s="103" t="s">
        <v>8322</v>
      </c>
      <c r="Q3345" s="103" t="s">
        <v>13111</v>
      </c>
      <c r="R3345" s="105" t="s">
        <v>19446</v>
      </c>
      <c r="S3345" s="103" t="s">
        <v>8322</v>
      </c>
      <c r="T3345" s="103" t="s">
        <v>115</v>
      </c>
      <c r="U3345" s="106" t="s">
        <v>23075</v>
      </c>
      <c r="V3345" s="105" t="s">
        <v>23701</v>
      </c>
      <c r="W3345" s="107" t="s">
        <v>441</v>
      </c>
      <c r="X3345" t="s">
        <v>19445</v>
      </c>
      <c r="AA3345">
        <f ca="1" t="shared" si="105"/>
        <v>18</v>
      </c>
    </row>
    <row r="3346" spans="1:27">
      <c r="A3346" s="101">
        <v>33</v>
      </c>
      <c r="B3346" s="89" t="str">
        <f t="shared" si="104"/>
        <v>451229200203052711</v>
      </c>
      <c r="C3346" s="89" t="s">
        <v>441</v>
      </c>
      <c r="D3346" s="102" t="s">
        <v>2124</v>
      </c>
      <c r="E3346" s="102" t="s">
        <v>24</v>
      </c>
      <c r="F3346" s="103" t="s">
        <v>20178</v>
      </c>
      <c r="G3346" s="103" t="s">
        <v>20288</v>
      </c>
      <c r="H3346" s="104" t="s">
        <v>2123</v>
      </c>
      <c r="I3346" s="103" t="s">
        <v>27</v>
      </c>
      <c r="J3346" s="103" t="s">
        <v>30</v>
      </c>
      <c r="K3346" s="103" t="s">
        <v>27</v>
      </c>
      <c r="L3346" s="103" t="s">
        <v>30</v>
      </c>
      <c r="M3346" s="103" t="s">
        <v>30</v>
      </c>
      <c r="N3346" s="103" t="s">
        <v>30</v>
      </c>
      <c r="O3346" s="103" t="s">
        <v>27</v>
      </c>
      <c r="P3346" s="103" t="s">
        <v>1517</v>
      </c>
      <c r="Q3346" s="103" t="s">
        <v>2126</v>
      </c>
      <c r="R3346" s="105">
        <v>18777686289</v>
      </c>
      <c r="S3346" s="103" t="s">
        <v>1517</v>
      </c>
      <c r="T3346" s="103" t="s">
        <v>20277</v>
      </c>
      <c r="U3346" s="106" t="s">
        <v>20434</v>
      </c>
      <c r="V3346" s="105" t="s">
        <v>20903</v>
      </c>
      <c r="W3346" s="107" t="s">
        <v>441</v>
      </c>
      <c r="X3346" t="s">
        <v>2125</v>
      </c>
      <c r="AA3346">
        <f ca="1" t="shared" si="105"/>
        <v>19</v>
      </c>
    </row>
    <row r="3347" spans="1:27">
      <c r="A3347" s="101">
        <v>34</v>
      </c>
      <c r="B3347" s="89" t="str">
        <f t="shared" si="104"/>
        <v>451229200608134213</v>
      </c>
      <c r="C3347" s="89" t="s">
        <v>441</v>
      </c>
      <c r="D3347" s="102" t="s">
        <v>13115</v>
      </c>
      <c r="E3347" s="102" t="s">
        <v>24</v>
      </c>
      <c r="F3347" s="103" t="s">
        <v>20131</v>
      </c>
      <c r="G3347" s="103" t="s">
        <v>20404</v>
      </c>
      <c r="H3347" s="104" t="s">
        <v>13114</v>
      </c>
      <c r="I3347" s="103" t="s">
        <v>30</v>
      </c>
      <c r="J3347" s="103" t="s">
        <v>30</v>
      </c>
      <c r="K3347" s="103" t="s">
        <v>30</v>
      </c>
      <c r="L3347" s="103" t="s">
        <v>30</v>
      </c>
      <c r="M3347" s="103" t="s">
        <v>30</v>
      </c>
      <c r="N3347" s="103" t="s">
        <v>30</v>
      </c>
      <c r="O3347" s="103" t="s">
        <v>27</v>
      </c>
      <c r="P3347" s="103" t="s">
        <v>8322</v>
      </c>
      <c r="Q3347" s="103" t="s">
        <v>13117</v>
      </c>
      <c r="R3347" s="105" t="s">
        <v>18388</v>
      </c>
      <c r="S3347" s="103" t="s">
        <v>8322</v>
      </c>
      <c r="T3347" s="103" t="s">
        <v>121</v>
      </c>
      <c r="U3347" s="106" t="s">
        <v>22741</v>
      </c>
      <c r="V3347" s="105" t="s">
        <v>23702</v>
      </c>
      <c r="W3347" s="107" t="s">
        <v>441</v>
      </c>
      <c r="X3347" t="s">
        <v>23703</v>
      </c>
      <c r="AA3347">
        <f ca="1" t="shared" si="105"/>
        <v>15</v>
      </c>
    </row>
    <row r="3348" spans="1:27">
      <c r="A3348" s="101">
        <v>35</v>
      </c>
      <c r="B3348" s="89" t="str">
        <f t="shared" si="104"/>
        <v>451228200505070812</v>
      </c>
      <c r="C3348" s="89" t="s">
        <v>441</v>
      </c>
      <c r="D3348" s="102" t="s">
        <v>13119</v>
      </c>
      <c r="E3348" s="102" t="s">
        <v>24</v>
      </c>
      <c r="F3348" s="103" t="s">
        <v>20131</v>
      </c>
      <c r="G3348" s="103" t="s">
        <v>20371</v>
      </c>
      <c r="H3348" s="104" t="s">
        <v>13118</v>
      </c>
      <c r="I3348" s="103" t="s">
        <v>30</v>
      </c>
      <c r="J3348" s="103" t="s">
        <v>30</v>
      </c>
      <c r="K3348" s="103" t="s">
        <v>30</v>
      </c>
      <c r="L3348" s="103" t="s">
        <v>30</v>
      </c>
      <c r="M3348" s="103" t="s">
        <v>30</v>
      </c>
      <c r="N3348" s="103" t="s">
        <v>30</v>
      </c>
      <c r="O3348" s="103" t="s">
        <v>27</v>
      </c>
      <c r="P3348" s="103" t="s">
        <v>21665</v>
      </c>
      <c r="Q3348" s="103" t="s">
        <v>13121</v>
      </c>
      <c r="R3348" s="105" t="s">
        <v>18390</v>
      </c>
      <c r="S3348" s="103" t="s">
        <v>21665</v>
      </c>
      <c r="T3348" s="103" t="s">
        <v>23704</v>
      </c>
      <c r="U3348" s="106" t="s">
        <v>23705</v>
      </c>
      <c r="V3348" s="105" t="s">
        <v>23706</v>
      </c>
      <c r="W3348" s="107" t="s">
        <v>441</v>
      </c>
      <c r="X3348" t="s">
        <v>23707</v>
      </c>
      <c r="AA3348">
        <f ca="1" t="shared" si="105"/>
        <v>16</v>
      </c>
    </row>
    <row r="3349" spans="1:27">
      <c r="A3349" s="101">
        <v>36</v>
      </c>
      <c r="B3349" s="89" t="str">
        <f t="shared" si="104"/>
        <v>452731200403285122</v>
      </c>
      <c r="C3349" s="89" t="s">
        <v>441</v>
      </c>
      <c r="D3349" s="102" t="s">
        <v>13123</v>
      </c>
      <c r="E3349" s="102" t="s">
        <v>143</v>
      </c>
      <c r="F3349" s="103" t="s">
        <v>20131</v>
      </c>
      <c r="G3349" s="103" t="s">
        <v>20707</v>
      </c>
      <c r="H3349" s="104" t="s">
        <v>13122</v>
      </c>
      <c r="I3349" s="103" t="s">
        <v>30</v>
      </c>
      <c r="J3349" s="103" t="s">
        <v>30</v>
      </c>
      <c r="K3349" s="103" t="s">
        <v>27</v>
      </c>
      <c r="L3349" s="103" t="s">
        <v>30</v>
      </c>
      <c r="M3349" s="103" t="s">
        <v>30</v>
      </c>
      <c r="N3349" s="103" t="s">
        <v>27</v>
      </c>
      <c r="O3349" s="103" t="s">
        <v>27</v>
      </c>
      <c r="P3349" s="103" t="s">
        <v>8322</v>
      </c>
      <c r="Q3349" s="103" t="s">
        <v>13124</v>
      </c>
      <c r="R3349" s="105" t="s">
        <v>18391</v>
      </c>
      <c r="S3349" s="103" t="s">
        <v>8322</v>
      </c>
      <c r="T3349" s="103" t="s">
        <v>88</v>
      </c>
      <c r="U3349" s="106" t="s">
        <v>20477</v>
      </c>
      <c r="V3349" s="105" t="s">
        <v>20478</v>
      </c>
      <c r="W3349" s="107" t="s">
        <v>441</v>
      </c>
      <c r="X3349" t="s">
        <v>23708</v>
      </c>
      <c r="AA3349">
        <f ca="1" t="shared" si="105"/>
        <v>17</v>
      </c>
    </row>
    <row r="3350" spans="1:27">
      <c r="A3350" s="101">
        <v>37</v>
      </c>
      <c r="B3350" s="89" t="str">
        <f t="shared" si="104"/>
        <v>45122920040801572x</v>
      </c>
      <c r="C3350" s="89" t="s">
        <v>441</v>
      </c>
      <c r="D3350" s="102" t="s">
        <v>13126</v>
      </c>
      <c r="E3350" s="102" t="s">
        <v>143</v>
      </c>
      <c r="F3350" s="103" t="s">
        <v>20131</v>
      </c>
      <c r="G3350" s="103" t="s">
        <v>20757</v>
      </c>
      <c r="H3350" s="104" t="s">
        <v>13125</v>
      </c>
      <c r="I3350" s="103" t="s">
        <v>30</v>
      </c>
      <c r="J3350" s="103" t="s">
        <v>30</v>
      </c>
      <c r="K3350" s="103" t="s">
        <v>30</v>
      </c>
      <c r="L3350" s="103" t="s">
        <v>30</v>
      </c>
      <c r="M3350" s="103" t="s">
        <v>30</v>
      </c>
      <c r="N3350" s="103" t="s">
        <v>30</v>
      </c>
      <c r="O3350" s="103" t="s">
        <v>27</v>
      </c>
      <c r="P3350" s="103" t="s">
        <v>8322</v>
      </c>
      <c r="Q3350" s="103" t="s">
        <v>13128</v>
      </c>
      <c r="R3350" s="105" t="s">
        <v>18393</v>
      </c>
      <c r="S3350" s="103" t="s">
        <v>8322</v>
      </c>
      <c r="T3350" s="103" t="s">
        <v>63</v>
      </c>
      <c r="U3350" s="106" t="s">
        <v>23709</v>
      </c>
      <c r="V3350" s="105" t="s">
        <v>23710</v>
      </c>
      <c r="W3350" s="107" t="s">
        <v>441</v>
      </c>
      <c r="X3350" t="s">
        <v>23711</v>
      </c>
      <c r="AA3350">
        <f ca="1" t="shared" si="105"/>
        <v>17</v>
      </c>
    </row>
    <row r="3351" spans="1:27">
      <c r="A3351" s="101">
        <v>38</v>
      </c>
      <c r="B3351" s="89" t="str">
        <f t="shared" si="104"/>
        <v>45273120041210483X</v>
      </c>
      <c r="C3351" s="89" t="s">
        <v>441</v>
      </c>
      <c r="D3351" s="102" t="s">
        <v>13131</v>
      </c>
      <c r="E3351" s="102" t="s">
        <v>24</v>
      </c>
      <c r="F3351" s="103" t="s">
        <v>23643</v>
      </c>
      <c r="G3351" s="103" t="s">
        <v>20996</v>
      </c>
      <c r="H3351" s="104" t="s">
        <v>13130</v>
      </c>
      <c r="I3351" s="103" t="s">
        <v>30</v>
      </c>
      <c r="J3351" s="103" t="s">
        <v>30</v>
      </c>
      <c r="K3351" s="103" t="s">
        <v>30</v>
      </c>
      <c r="L3351" s="103" t="s">
        <v>30</v>
      </c>
      <c r="M3351" s="103" t="s">
        <v>30</v>
      </c>
      <c r="N3351" s="103" t="s">
        <v>30</v>
      </c>
      <c r="O3351" s="103" t="s">
        <v>30</v>
      </c>
      <c r="P3351" s="103" t="s">
        <v>8322</v>
      </c>
      <c r="Q3351" s="103" t="s">
        <v>13133</v>
      </c>
      <c r="R3351" s="105">
        <v>15777804640</v>
      </c>
      <c r="S3351" s="103" t="s">
        <v>8322</v>
      </c>
      <c r="T3351" s="103" t="s">
        <v>63</v>
      </c>
      <c r="U3351" s="106" t="s">
        <v>23022</v>
      </c>
      <c r="V3351" s="105" t="s">
        <v>23712</v>
      </c>
      <c r="W3351" s="107" t="s">
        <v>441</v>
      </c>
      <c r="X3351" t="s">
        <v>23713</v>
      </c>
      <c r="AA3351">
        <f ca="1" t="shared" si="105"/>
        <v>16</v>
      </c>
    </row>
    <row r="3352" spans="1:27">
      <c r="A3352" s="101">
        <v>39</v>
      </c>
      <c r="B3352" s="89" t="str">
        <f t="shared" si="104"/>
        <v>451229200408074228</v>
      </c>
      <c r="C3352" s="89" t="s">
        <v>441</v>
      </c>
      <c r="D3352" s="102" t="s">
        <v>13135</v>
      </c>
      <c r="E3352" s="102" t="s">
        <v>143</v>
      </c>
      <c r="F3352" s="103" t="s">
        <v>20131</v>
      </c>
      <c r="G3352" s="103" t="s">
        <v>20757</v>
      </c>
      <c r="H3352" s="104" t="s">
        <v>13134</v>
      </c>
      <c r="I3352" s="103" t="s">
        <v>30</v>
      </c>
      <c r="J3352" s="103" t="s">
        <v>30</v>
      </c>
      <c r="K3352" s="103" t="s">
        <v>30</v>
      </c>
      <c r="L3352" s="103" t="s">
        <v>30</v>
      </c>
      <c r="M3352" s="103" t="s">
        <v>30</v>
      </c>
      <c r="N3352" s="103" t="s">
        <v>30</v>
      </c>
      <c r="O3352" s="103" t="s">
        <v>27</v>
      </c>
      <c r="P3352" s="103" t="s">
        <v>8322</v>
      </c>
      <c r="Q3352" s="103" t="s">
        <v>13137</v>
      </c>
      <c r="R3352" s="105" t="s">
        <v>18396</v>
      </c>
      <c r="S3352" s="103" t="s">
        <v>8322</v>
      </c>
      <c r="T3352" s="103" t="s">
        <v>121</v>
      </c>
      <c r="U3352" s="106" t="s">
        <v>23239</v>
      </c>
      <c r="V3352" s="105" t="s">
        <v>23714</v>
      </c>
      <c r="W3352" s="107" t="s">
        <v>441</v>
      </c>
      <c r="X3352" t="s">
        <v>23715</v>
      </c>
      <c r="AA3352">
        <f ca="1" t="shared" si="105"/>
        <v>17</v>
      </c>
    </row>
    <row r="3353" spans="1:27">
      <c r="A3353" s="101">
        <v>40</v>
      </c>
      <c r="B3353" s="89" t="str">
        <f t="shared" si="104"/>
        <v>452731200407163616</v>
      </c>
      <c r="C3353" s="89" t="s">
        <v>441</v>
      </c>
      <c r="D3353" s="102" t="s">
        <v>13139</v>
      </c>
      <c r="E3353" s="102" t="s">
        <v>24</v>
      </c>
      <c r="F3353" s="103" t="s">
        <v>23643</v>
      </c>
      <c r="G3353" s="103" t="s">
        <v>20271</v>
      </c>
      <c r="H3353" s="104" t="s">
        <v>13138</v>
      </c>
      <c r="I3353" s="103" t="s">
        <v>30</v>
      </c>
      <c r="J3353" s="103" t="s">
        <v>30</v>
      </c>
      <c r="K3353" s="103" t="s">
        <v>30</v>
      </c>
      <c r="L3353" s="103" t="s">
        <v>30</v>
      </c>
      <c r="M3353" s="103" t="s">
        <v>30</v>
      </c>
      <c r="N3353" s="103" t="s">
        <v>30</v>
      </c>
      <c r="O3353" s="103" t="s">
        <v>27</v>
      </c>
      <c r="P3353" s="103" t="s">
        <v>8322</v>
      </c>
      <c r="Q3353" s="103" t="s">
        <v>13141</v>
      </c>
      <c r="R3353" s="105">
        <v>13423320207</v>
      </c>
      <c r="S3353" s="103" t="s">
        <v>8322</v>
      </c>
      <c r="T3353" s="103" t="s">
        <v>81</v>
      </c>
      <c r="U3353" s="106" t="s">
        <v>22516</v>
      </c>
      <c r="V3353" s="105" t="s">
        <v>23716</v>
      </c>
      <c r="W3353" s="107" t="s">
        <v>441</v>
      </c>
      <c r="X3353" t="s">
        <v>23717</v>
      </c>
      <c r="AA3353">
        <f ca="1" t="shared" si="105"/>
        <v>17</v>
      </c>
    </row>
    <row r="3354" spans="1:27">
      <c r="A3354" s="101">
        <v>41</v>
      </c>
      <c r="B3354" s="89" t="str">
        <f t="shared" si="104"/>
        <v>451229200502270620</v>
      </c>
      <c r="C3354" s="89" t="s">
        <v>441</v>
      </c>
      <c r="D3354" s="102" t="s">
        <v>13143</v>
      </c>
      <c r="E3354" s="102" t="s">
        <v>143</v>
      </c>
      <c r="F3354" s="103" t="s">
        <v>20131</v>
      </c>
      <c r="G3354" s="103" t="s">
        <v>21431</v>
      </c>
      <c r="H3354" s="104" t="s">
        <v>13142</v>
      </c>
      <c r="I3354" s="103" t="s">
        <v>30</v>
      </c>
      <c r="J3354" s="103" t="s">
        <v>30</v>
      </c>
      <c r="K3354" s="103" t="s">
        <v>30</v>
      </c>
      <c r="L3354" s="103" t="s">
        <v>30</v>
      </c>
      <c r="M3354" s="103" t="s">
        <v>30</v>
      </c>
      <c r="N3354" s="103" t="s">
        <v>30</v>
      </c>
      <c r="O3354" s="103" t="s">
        <v>27</v>
      </c>
      <c r="P3354" s="103" t="s">
        <v>8322</v>
      </c>
      <c r="Q3354" s="103" t="s">
        <v>13145</v>
      </c>
      <c r="R3354" s="105">
        <v>15296879316</v>
      </c>
      <c r="S3354" s="103" t="s">
        <v>8322</v>
      </c>
      <c r="T3354" s="103" t="s">
        <v>99</v>
      </c>
      <c r="U3354" s="106" t="s">
        <v>20884</v>
      </c>
      <c r="V3354" s="105" t="s">
        <v>23718</v>
      </c>
      <c r="W3354" s="107" t="s">
        <v>441</v>
      </c>
      <c r="X3354" t="s">
        <v>23719</v>
      </c>
      <c r="AA3354">
        <f ca="1" t="shared" si="105"/>
        <v>16</v>
      </c>
    </row>
    <row r="3355" spans="1:27">
      <c r="A3355" s="101">
        <v>42</v>
      </c>
      <c r="B3355" s="89" t="str">
        <f t="shared" si="104"/>
        <v>452731200404065412</v>
      </c>
      <c r="C3355" s="89" t="s">
        <v>441</v>
      </c>
      <c r="D3355" s="102" t="s">
        <v>13147</v>
      </c>
      <c r="E3355" s="102" t="s">
        <v>24</v>
      </c>
      <c r="F3355" s="103" t="s">
        <v>20131</v>
      </c>
      <c r="G3355" s="103" t="s">
        <v>20255</v>
      </c>
      <c r="H3355" s="104" t="s">
        <v>13146</v>
      </c>
      <c r="I3355" s="103" t="s">
        <v>30</v>
      </c>
      <c r="J3355" s="103" t="s">
        <v>30</v>
      </c>
      <c r="K3355" s="103" t="s">
        <v>30</v>
      </c>
      <c r="L3355" s="103" t="s">
        <v>30</v>
      </c>
      <c r="M3355" s="103" t="s">
        <v>30</v>
      </c>
      <c r="N3355" s="103" t="s">
        <v>27</v>
      </c>
      <c r="O3355" s="103" t="s">
        <v>27</v>
      </c>
      <c r="P3355" s="103" t="s">
        <v>8322</v>
      </c>
      <c r="Q3355" s="103" t="s">
        <v>13149</v>
      </c>
      <c r="R3355" s="105" t="s">
        <v>18398</v>
      </c>
      <c r="S3355" s="103" t="s">
        <v>8322</v>
      </c>
      <c r="T3355" s="103" t="s">
        <v>93</v>
      </c>
      <c r="U3355" s="106" t="s">
        <v>21803</v>
      </c>
      <c r="V3355" s="105" t="s">
        <v>23720</v>
      </c>
      <c r="W3355" s="107" t="s">
        <v>441</v>
      </c>
      <c r="X3355" t="s">
        <v>23721</v>
      </c>
      <c r="AA3355">
        <f ca="1" t="shared" si="105"/>
        <v>17</v>
      </c>
    </row>
    <row r="3356" spans="1:27">
      <c r="A3356" s="101">
        <v>43</v>
      </c>
      <c r="B3356" s="89" t="str">
        <f t="shared" si="104"/>
        <v>452731200501141819</v>
      </c>
      <c r="C3356" s="89" t="s">
        <v>441</v>
      </c>
      <c r="D3356" s="102" t="s">
        <v>13151</v>
      </c>
      <c r="E3356" s="102" t="s">
        <v>24</v>
      </c>
      <c r="F3356" s="103" t="s">
        <v>20131</v>
      </c>
      <c r="G3356" s="103" t="s">
        <v>22169</v>
      </c>
      <c r="H3356" s="104" t="s">
        <v>13150</v>
      </c>
      <c r="I3356" s="103" t="s">
        <v>30</v>
      </c>
      <c r="J3356" s="103" t="s">
        <v>30</v>
      </c>
      <c r="K3356" s="103" t="s">
        <v>30</v>
      </c>
      <c r="L3356" s="103" t="s">
        <v>30</v>
      </c>
      <c r="M3356" s="103" t="s">
        <v>30</v>
      </c>
      <c r="N3356" s="103" t="s">
        <v>30</v>
      </c>
      <c r="O3356" s="103" t="s">
        <v>27</v>
      </c>
      <c r="P3356" s="103" t="s">
        <v>8322</v>
      </c>
      <c r="Q3356" s="103" t="s">
        <v>13153</v>
      </c>
      <c r="R3356" s="105" t="s">
        <v>18399</v>
      </c>
      <c r="S3356" s="103" t="s">
        <v>8322</v>
      </c>
      <c r="T3356" s="103" t="s">
        <v>115</v>
      </c>
      <c r="U3356" s="106" t="s">
        <v>22911</v>
      </c>
      <c r="V3356" s="105" t="s">
        <v>23722</v>
      </c>
      <c r="W3356" s="107" t="s">
        <v>441</v>
      </c>
      <c r="X3356" t="s">
        <v>23723</v>
      </c>
      <c r="AA3356">
        <f ca="1" t="shared" si="105"/>
        <v>16</v>
      </c>
    </row>
    <row r="3357" spans="1:27">
      <c r="A3357" s="101">
        <v>44</v>
      </c>
      <c r="B3357" s="89" t="str">
        <f t="shared" si="104"/>
        <v>452731200404040629</v>
      </c>
      <c r="C3357" s="89" t="s">
        <v>441</v>
      </c>
      <c r="D3357" s="102" t="s">
        <v>13155</v>
      </c>
      <c r="E3357" s="102" t="s">
        <v>143</v>
      </c>
      <c r="F3357" s="103" t="s">
        <v>20131</v>
      </c>
      <c r="G3357" s="103" t="s">
        <v>20255</v>
      </c>
      <c r="H3357" s="104" t="s">
        <v>13154</v>
      </c>
      <c r="I3357" s="103" t="s">
        <v>30</v>
      </c>
      <c r="J3357" s="103" t="s">
        <v>30</v>
      </c>
      <c r="K3357" s="103" t="s">
        <v>30</v>
      </c>
      <c r="L3357" s="103" t="s">
        <v>30</v>
      </c>
      <c r="M3357" s="103" t="s">
        <v>30</v>
      </c>
      <c r="N3357" s="103" t="s">
        <v>30</v>
      </c>
      <c r="O3357" s="103" t="s">
        <v>27</v>
      </c>
      <c r="P3357" s="103" t="s">
        <v>8322</v>
      </c>
      <c r="Q3357" s="103" t="s">
        <v>13157</v>
      </c>
      <c r="R3357" s="105" t="s">
        <v>18400</v>
      </c>
      <c r="S3357" s="103" t="s">
        <v>8322</v>
      </c>
      <c r="T3357" s="103" t="s">
        <v>99</v>
      </c>
      <c r="U3357" s="106" t="s">
        <v>20884</v>
      </c>
      <c r="V3357" s="105" t="s">
        <v>23724</v>
      </c>
      <c r="W3357" s="107" t="s">
        <v>441</v>
      </c>
      <c r="X3357" t="s">
        <v>23725</v>
      </c>
      <c r="AA3357">
        <f ca="1" t="shared" si="105"/>
        <v>17</v>
      </c>
    </row>
    <row r="3358" spans="1:27">
      <c r="A3358" s="101">
        <v>45</v>
      </c>
      <c r="B3358" s="89" t="str">
        <f t="shared" si="104"/>
        <v>451229200412100310</v>
      </c>
      <c r="C3358" s="89" t="s">
        <v>441</v>
      </c>
      <c r="D3358" s="102" t="s">
        <v>13159</v>
      </c>
      <c r="E3358" s="102" t="s">
        <v>24</v>
      </c>
      <c r="F3358" s="103" t="s">
        <v>20131</v>
      </c>
      <c r="G3358" s="103" t="s">
        <v>20996</v>
      </c>
      <c r="H3358" s="104" t="s">
        <v>13158</v>
      </c>
      <c r="I3358" s="103" t="s">
        <v>30</v>
      </c>
      <c r="J3358" s="103" t="s">
        <v>30</v>
      </c>
      <c r="K3358" s="103" t="s">
        <v>30</v>
      </c>
      <c r="L3358" s="103" t="s">
        <v>30</v>
      </c>
      <c r="M3358" s="103" t="s">
        <v>30</v>
      </c>
      <c r="N3358" s="103" t="s">
        <v>30</v>
      </c>
      <c r="O3358" s="103" t="s">
        <v>27</v>
      </c>
      <c r="P3358" s="103" t="s">
        <v>8322</v>
      </c>
      <c r="Q3358" s="103" t="s">
        <v>1297</v>
      </c>
      <c r="R3358" s="105" t="s">
        <v>18401</v>
      </c>
      <c r="S3358" s="103" t="s">
        <v>8322</v>
      </c>
      <c r="T3358" s="103" t="s">
        <v>151</v>
      </c>
      <c r="U3358" s="106" t="s">
        <v>23069</v>
      </c>
      <c r="V3358" s="105" t="s">
        <v>23726</v>
      </c>
      <c r="W3358" s="107" t="s">
        <v>441</v>
      </c>
      <c r="X3358" t="s">
        <v>23727</v>
      </c>
      <c r="AA3358">
        <f ca="1" t="shared" si="105"/>
        <v>16</v>
      </c>
    </row>
    <row r="3359" spans="1:27">
      <c r="A3359" s="101">
        <v>46</v>
      </c>
      <c r="B3359" s="89" t="str">
        <f t="shared" si="104"/>
        <v>451229200506253617</v>
      </c>
      <c r="C3359" s="89" t="s">
        <v>441</v>
      </c>
      <c r="D3359" s="102" t="s">
        <v>13162</v>
      </c>
      <c r="E3359" s="102" t="s">
        <v>24</v>
      </c>
      <c r="F3359" s="103" t="s">
        <v>20131</v>
      </c>
      <c r="G3359" s="103" t="s">
        <v>21389</v>
      </c>
      <c r="H3359" s="104" t="s">
        <v>13161</v>
      </c>
      <c r="I3359" s="103" t="s">
        <v>30</v>
      </c>
      <c r="J3359" s="103" t="s">
        <v>30</v>
      </c>
      <c r="K3359" s="103" t="s">
        <v>30</v>
      </c>
      <c r="L3359" s="103" t="s">
        <v>30</v>
      </c>
      <c r="M3359" s="103" t="s">
        <v>30</v>
      </c>
      <c r="N3359" s="103" t="s">
        <v>30</v>
      </c>
      <c r="O3359" s="103" t="s">
        <v>27</v>
      </c>
      <c r="P3359" s="103" t="s">
        <v>8322</v>
      </c>
      <c r="Q3359" s="103" t="s">
        <v>13164</v>
      </c>
      <c r="R3359" s="105" t="s">
        <v>18403</v>
      </c>
      <c r="S3359" s="103" t="s">
        <v>8322</v>
      </c>
      <c r="T3359" s="103" t="s">
        <v>22515</v>
      </c>
      <c r="U3359" s="106" t="s">
        <v>23072</v>
      </c>
      <c r="V3359" s="105" t="s">
        <v>23728</v>
      </c>
      <c r="W3359" s="107" t="s">
        <v>441</v>
      </c>
      <c r="X3359" t="s">
        <v>23729</v>
      </c>
      <c r="AA3359">
        <f ca="1" t="shared" si="105"/>
        <v>16</v>
      </c>
    </row>
    <row r="3360" spans="1:27">
      <c r="A3360" s="101">
        <v>47</v>
      </c>
      <c r="B3360" s="89" t="str">
        <f t="shared" si="104"/>
        <v>451229200510081811</v>
      </c>
      <c r="C3360" s="89" t="s">
        <v>441</v>
      </c>
      <c r="D3360" s="102" t="s">
        <v>13166</v>
      </c>
      <c r="E3360" s="102" t="s">
        <v>24</v>
      </c>
      <c r="F3360" s="103" t="s">
        <v>20131</v>
      </c>
      <c r="G3360" s="103" t="s">
        <v>20937</v>
      </c>
      <c r="H3360" s="104" t="s">
        <v>13165</v>
      </c>
      <c r="I3360" s="103" t="s">
        <v>30</v>
      </c>
      <c r="J3360" s="103" t="s">
        <v>30</v>
      </c>
      <c r="K3360" s="103" t="s">
        <v>30</v>
      </c>
      <c r="L3360" s="103" t="s">
        <v>30</v>
      </c>
      <c r="M3360" s="103" t="s">
        <v>30</v>
      </c>
      <c r="N3360" s="103" t="s">
        <v>30</v>
      </c>
      <c r="O3360" s="103" t="s">
        <v>27</v>
      </c>
      <c r="P3360" s="103" t="s">
        <v>8322</v>
      </c>
      <c r="Q3360" s="103" t="s">
        <v>13168</v>
      </c>
      <c r="R3360" s="105" t="s">
        <v>18404</v>
      </c>
      <c r="S3360" s="103" t="s">
        <v>8322</v>
      </c>
      <c r="T3360" s="103" t="s">
        <v>115</v>
      </c>
      <c r="U3360" s="106" t="s">
        <v>23730</v>
      </c>
      <c r="V3360" s="105" t="s">
        <v>23731</v>
      </c>
      <c r="W3360" s="107" t="s">
        <v>441</v>
      </c>
      <c r="X3360" t="s">
        <v>23732</v>
      </c>
      <c r="AA3360">
        <f ca="1" t="shared" si="105"/>
        <v>15</v>
      </c>
    </row>
    <row r="3361" spans="1:27">
      <c r="A3361" s="101">
        <v>48</v>
      </c>
      <c r="B3361" s="89" t="str">
        <f t="shared" si="104"/>
        <v>45122920030218391X</v>
      </c>
      <c r="C3361" s="89" t="s">
        <v>441</v>
      </c>
      <c r="D3361" s="102" t="s">
        <v>1532</v>
      </c>
      <c r="E3361" s="102" t="s">
        <v>24</v>
      </c>
      <c r="F3361" s="103" t="e">
        <v>#REF!</v>
      </c>
      <c r="G3361" s="103" t="s">
        <v>20161</v>
      </c>
      <c r="H3361" s="104" t="s">
        <v>13169</v>
      </c>
      <c r="I3361" s="103" t="s">
        <v>30</v>
      </c>
      <c r="J3361" s="103" t="s">
        <v>30</v>
      </c>
      <c r="K3361" s="103" t="s">
        <v>27</v>
      </c>
      <c r="L3361" s="103" t="s">
        <v>30</v>
      </c>
      <c r="M3361" s="103" t="s">
        <v>30</v>
      </c>
      <c r="N3361" s="103" t="s">
        <v>30</v>
      </c>
      <c r="O3361" s="103" t="s">
        <v>27</v>
      </c>
      <c r="P3361" s="103" t="s">
        <v>8322</v>
      </c>
      <c r="Q3361" s="103" t="s">
        <v>13170</v>
      </c>
      <c r="R3361" s="105">
        <v>13360681831</v>
      </c>
      <c r="S3361" s="103" t="s">
        <v>8322</v>
      </c>
      <c r="T3361" s="103" t="s">
        <v>128</v>
      </c>
      <c r="U3361" s="106" t="s">
        <v>21813</v>
      </c>
      <c r="V3361" s="105" t="s">
        <v>23733</v>
      </c>
      <c r="W3361" s="107" t="s">
        <v>441</v>
      </c>
      <c r="X3361" t="s">
        <v>19447</v>
      </c>
      <c r="AA3361">
        <f ca="1" t="shared" si="105"/>
        <v>18</v>
      </c>
    </row>
    <row r="3362" spans="1:27">
      <c r="A3362" s="101">
        <v>49</v>
      </c>
      <c r="B3362" s="89" t="str">
        <f t="shared" si="104"/>
        <v>451229200411202788</v>
      </c>
      <c r="C3362" s="89" t="s">
        <v>441</v>
      </c>
      <c r="D3362" s="102" t="s">
        <v>13172</v>
      </c>
      <c r="E3362" s="102" t="s">
        <v>143</v>
      </c>
      <c r="F3362" s="103" t="s">
        <v>20131</v>
      </c>
      <c r="G3362" s="103" t="s">
        <v>20823</v>
      </c>
      <c r="H3362" s="104" t="s">
        <v>13171</v>
      </c>
      <c r="I3362" s="103" t="s">
        <v>27</v>
      </c>
      <c r="J3362" s="103" t="s">
        <v>30</v>
      </c>
      <c r="K3362" s="103" t="s">
        <v>30</v>
      </c>
      <c r="L3362" s="103" t="s">
        <v>30</v>
      </c>
      <c r="M3362" s="103" t="s">
        <v>30</v>
      </c>
      <c r="N3362" s="103" t="s">
        <v>27</v>
      </c>
      <c r="O3362" s="103" t="s">
        <v>27</v>
      </c>
      <c r="P3362" s="103" t="s">
        <v>8322</v>
      </c>
      <c r="Q3362" s="103" t="s">
        <v>5352</v>
      </c>
      <c r="R3362" s="105" t="s">
        <v>18406</v>
      </c>
      <c r="S3362" s="103" t="s">
        <v>8322</v>
      </c>
      <c r="T3362" s="103" t="s">
        <v>146</v>
      </c>
      <c r="U3362" s="106" t="s">
        <v>21809</v>
      </c>
      <c r="V3362" s="105" t="s">
        <v>23734</v>
      </c>
      <c r="W3362" s="107" t="s">
        <v>441</v>
      </c>
      <c r="X3362" t="s">
        <v>23735</v>
      </c>
      <c r="AA3362">
        <f ca="1" t="shared" si="105"/>
        <v>16</v>
      </c>
    </row>
    <row r="3363" spans="1:27">
      <c r="A3363" s="101">
        <v>50</v>
      </c>
      <c r="B3363" s="89" t="str">
        <f t="shared" si="104"/>
        <v>451229200402143624</v>
      </c>
      <c r="C3363" s="89" t="s">
        <v>441</v>
      </c>
      <c r="D3363" s="102" t="s">
        <v>274</v>
      </c>
      <c r="E3363" s="102" t="s">
        <v>143</v>
      </c>
      <c r="F3363" s="103" t="s">
        <v>20131</v>
      </c>
      <c r="G3363" s="103" t="s">
        <v>20742</v>
      </c>
      <c r="H3363" s="104" t="s">
        <v>13173</v>
      </c>
      <c r="I3363" s="103" t="s">
        <v>30</v>
      </c>
      <c r="J3363" s="103" t="s">
        <v>30</v>
      </c>
      <c r="K3363" s="103" t="s">
        <v>30</v>
      </c>
      <c r="L3363" s="103" t="s">
        <v>30</v>
      </c>
      <c r="M3363" s="103" t="s">
        <v>30</v>
      </c>
      <c r="N3363" s="103" t="s">
        <v>30</v>
      </c>
      <c r="O3363" s="103" t="s">
        <v>27</v>
      </c>
      <c r="P3363" s="103" t="s">
        <v>8322</v>
      </c>
      <c r="Q3363" s="103" t="s">
        <v>8633</v>
      </c>
      <c r="R3363" s="105" t="s">
        <v>18408</v>
      </c>
      <c r="S3363" s="103" t="s">
        <v>8322</v>
      </c>
      <c r="T3363" s="103" t="s">
        <v>81</v>
      </c>
      <c r="U3363" s="106" t="s">
        <v>22691</v>
      </c>
      <c r="V3363" s="105" t="s">
        <v>23736</v>
      </c>
      <c r="W3363" s="107" t="s">
        <v>441</v>
      </c>
      <c r="X3363" t="s">
        <v>23737</v>
      </c>
      <c r="AA3363">
        <f ca="1" t="shared" si="105"/>
        <v>17</v>
      </c>
    </row>
    <row r="3364" spans="1:27">
      <c r="A3364" s="101">
        <v>51</v>
      </c>
      <c r="B3364" s="89" t="str">
        <f t="shared" si="104"/>
        <v>452731200402221813</v>
      </c>
      <c r="C3364" s="89" t="s">
        <v>441</v>
      </c>
      <c r="D3364" s="102" t="s">
        <v>13176</v>
      </c>
      <c r="E3364" s="102" t="s">
        <v>24</v>
      </c>
      <c r="F3364" s="103" t="s">
        <v>20131</v>
      </c>
      <c r="G3364" s="103" t="s">
        <v>20742</v>
      </c>
      <c r="H3364" s="104" t="s">
        <v>13175</v>
      </c>
      <c r="I3364" s="103" t="s">
        <v>30</v>
      </c>
      <c r="J3364" s="103" t="s">
        <v>30</v>
      </c>
      <c r="K3364" s="103" t="s">
        <v>30</v>
      </c>
      <c r="L3364" s="103" t="s">
        <v>30</v>
      </c>
      <c r="M3364" s="103" t="s">
        <v>30</v>
      </c>
      <c r="N3364" s="103" t="s">
        <v>30</v>
      </c>
      <c r="O3364" s="103" t="s">
        <v>27</v>
      </c>
      <c r="P3364" s="103" t="s">
        <v>8322</v>
      </c>
      <c r="Q3364" s="103" t="s">
        <v>13178</v>
      </c>
      <c r="R3364" s="105" t="s">
        <v>18409</v>
      </c>
      <c r="S3364" s="103" t="s">
        <v>8322</v>
      </c>
      <c r="T3364" s="103" t="s">
        <v>115</v>
      </c>
      <c r="U3364" s="106" t="s">
        <v>23443</v>
      </c>
      <c r="V3364" s="105" t="s">
        <v>23738</v>
      </c>
      <c r="W3364" s="107" t="s">
        <v>441</v>
      </c>
      <c r="X3364" t="s">
        <v>23739</v>
      </c>
      <c r="AA3364">
        <f ca="1" t="shared" si="105"/>
        <v>17</v>
      </c>
    </row>
    <row r="3365" spans="1:27">
      <c r="A3365" s="101">
        <v>52</v>
      </c>
      <c r="B3365" s="89" t="str">
        <f t="shared" si="104"/>
        <v>451229200811232716</v>
      </c>
      <c r="C3365" s="89" t="s">
        <v>441</v>
      </c>
      <c r="D3365" s="102" t="s">
        <v>13181</v>
      </c>
      <c r="E3365" s="102" t="s">
        <v>24</v>
      </c>
      <c r="F3365" s="103" t="s">
        <v>20178</v>
      </c>
      <c r="G3365" s="103" t="s">
        <v>23740</v>
      </c>
      <c r="H3365" s="104" t="s">
        <v>13180</v>
      </c>
      <c r="I3365" s="103" t="s">
        <v>27</v>
      </c>
      <c r="J3365" s="103" t="s">
        <v>30</v>
      </c>
      <c r="K3365" s="103" t="s">
        <v>30</v>
      </c>
      <c r="L3365" s="103" t="s">
        <v>30</v>
      </c>
      <c r="M3365" s="103" t="s">
        <v>30</v>
      </c>
      <c r="N3365" s="103" t="s">
        <v>30</v>
      </c>
      <c r="O3365" s="103" t="s">
        <v>27</v>
      </c>
      <c r="P3365" s="103" t="s">
        <v>8322</v>
      </c>
      <c r="Q3365" s="103" t="s">
        <v>13183</v>
      </c>
      <c r="R3365" s="105" t="s">
        <v>18410</v>
      </c>
      <c r="S3365" s="103" t="s">
        <v>8322</v>
      </c>
      <c r="T3365" s="103" t="s">
        <v>146</v>
      </c>
      <c r="U3365" s="106" t="s">
        <v>22876</v>
      </c>
      <c r="V3365" s="105" t="s">
        <v>23311</v>
      </c>
      <c r="W3365" s="107" t="s">
        <v>441</v>
      </c>
      <c r="X3365" t="s">
        <v>23741</v>
      </c>
      <c r="AA3365">
        <f ca="1" t="shared" si="105"/>
        <v>12</v>
      </c>
    </row>
    <row r="3366" spans="1:27">
      <c r="A3366" s="101">
        <v>53</v>
      </c>
      <c r="B3366" s="89" t="str">
        <f t="shared" si="104"/>
        <v>451229200502072712</v>
      </c>
      <c r="C3366" s="89" t="s">
        <v>441</v>
      </c>
      <c r="D3366" s="102" t="s">
        <v>13185</v>
      </c>
      <c r="E3366" s="102" t="s">
        <v>24</v>
      </c>
      <c r="F3366" s="103" t="s">
        <v>20131</v>
      </c>
      <c r="G3366" s="103" t="s">
        <v>21431</v>
      </c>
      <c r="H3366" s="104" t="s">
        <v>13184</v>
      </c>
      <c r="I3366" s="103" t="s">
        <v>27</v>
      </c>
      <c r="J3366" s="103" t="s">
        <v>30</v>
      </c>
      <c r="K3366" s="103" t="s">
        <v>30</v>
      </c>
      <c r="L3366" s="103" t="s">
        <v>30</v>
      </c>
      <c r="M3366" s="103" t="s">
        <v>30</v>
      </c>
      <c r="N3366" s="103" t="s">
        <v>30</v>
      </c>
      <c r="O3366" s="103" t="s">
        <v>27</v>
      </c>
      <c r="P3366" s="103" t="s">
        <v>8322</v>
      </c>
      <c r="Q3366" s="103" t="s">
        <v>13187</v>
      </c>
      <c r="R3366" s="105" t="s">
        <v>18411</v>
      </c>
      <c r="S3366" s="103" t="s">
        <v>8322</v>
      </c>
      <c r="T3366" s="103" t="s">
        <v>146</v>
      </c>
      <c r="U3366" s="106" t="s">
        <v>23742</v>
      </c>
      <c r="V3366" s="105" t="s">
        <v>23743</v>
      </c>
      <c r="W3366" s="107" t="s">
        <v>441</v>
      </c>
      <c r="X3366" t="s">
        <v>23744</v>
      </c>
      <c r="AA3366">
        <f ca="1" t="shared" si="105"/>
        <v>16</v>
      </c>
    </row>
    <row r="3367" spans="1:27">
      <c r="A3367" s="101">
        <v>54</v>
      </c>
      <c r="B3367" s="89" t="str">
        <f t="shared" si="104"/>
        <v>451229200512282713</v>
      </c>
      <c r="C3367" s="89" t="s">
        <v>441</v>
      </c>
      <c r="D3367" s="102" t="s">
        <v>1428</v>
      </c>
      <c r="E3367" s="102" t="s">
        <v>24</v>
      </c>
      <c r="F3367" s="103" t="s">
        <v>20178</v>
      </c>
      <c r="G3367" s="103" t="s">
        <v>21519</v>
      </c>
      <c r="H3367" s="104" t="s">
        <v>13188</v>
      </c>
      <c r="I3367" s="103" t="s">
        <v>27</v>
      </c>
      <c r="J3367" s="103" t="s">
        <v>27</v>
      </c>
      <c r="K3367" s="103" t="s">
        <v>30</v>
      </c>
      <c r="L3367" s="103" t="s">
        <v>30</v>
      </c>
      <c r="M3367" s="103" t="s">
        <v>30</v>
      </c>
      <c r="N3367" s="103" t="s">
        <v>30</v>
      </c>
      <c r="O3367" s="103" t="s">
        <v>27</v>
      </c>
      <c r="P3367" s="103" t="s">
        <v>8322</v>
      </c>
      <c r="Q3367" s="103" t="s">
        <v>13189</v>
      </c>
      <c r="R3367" s="105">
        <v>14777393996</v>
      </c>
      <c r="S3367" s="103" t="s">
        <v>8322</v>
      </c>
      <c r="T3367" s="103" t="s">
        <v>146</v>
      </c>
      <c r="U3367" s="106" t="s">
        <v>22953</v>
      </c>
      <c r="V3367" s="105" t="s">
        <v>23745</v>
      </c>
      <c r="W3367" s="107" t="s">
        <v>441</v>
      </c>
      <c r="X3367" t="s">
        <v>19632</v>
      </c>
      <c r="AA3367">
        <f ca="1" t="shared" si="105"/>
        <v>15</v>
      </c>
    </row>
    <row r="3368" spans="1:27">
      <c r="A3368" s="101">
        <v>55</v>
      </c>
      <c r="B3368" s="89" t="str">
        <f t="shared" si="104"/>
        <v>452731200505185114</v>
      </c>
      <c r="C3368" s="89" t="s">
        <v>441</v>
      </c>
      <c r="D3368" s="102" t="s">
        <v>13191</v>
      </c>
      <c r="E3368" s="102" t="s">
        <v>24</v>
      </c>
      <c r="F3368" s="103" t="s">
        <v>20131</v>
      </c>
      <c r="G3368" s="103" t="s">
        <v>20371</v>
      </c>
      <c r="H3368" s="104" t="s">
        <v>13190</v>
      </c>
      <c r="I3368" s="103" t="s">
        <v>30</v>
      </c>
      <c r="J3368" s="103" t="s">
        <v>30</v>
      </c>
      <c r="K3368" s="103" t="s">
        <v>30</v>
      </c>
      <c r="L3368" s="103" t="s">
        <v>30</v>
      </c>
      <c r="M3368" s="103" t="s">
        <v>30</v>
      </c>
      <c r="N3368" s="103" t="s">
        <v>30</v>
      </c>
      <c r="O3368" s="103" t="s">
        <v>27</v>
      </c>
      <c r="P3368" s="103" t="s">
        <v>8322</v>
      </c>
      <c r="Q3368" s="103" t="s">
        <v>13193</v>
      </c>
      <c r="R3368" s="105">
        <v>18177872325</v>
      </c>
      <c r="S3368" s="103" t="s">
        <v>8322</v>
      </c>
      <c r="T3368" s="103" t="s">
        <v>88</v>
      </c>
      <c r="U3368" s="106" t="s">
        <v>23746</v>
      </c>
      <c r="V3368" s="105" t="s">
        <v>23747</v>
      </c>
      <c r="W3368" s="107" t="s">
        <v>441</v>
      </c>
      <c r="X3368" t="s">
        <v>23748</v>
      </c>
      <c r="AA3368">
        <f ca="1" t="shared" si="105"/>
        <v>16</v>
      </c>
    </row>
    <row r="3369" spans="1:27">
      <c r="A3369" s="101">
        <v>56</v>
      </c>
      <c r="B3369" s="89" t="str">
        <f t="shared" si="104"/>
        <v>45273120041210571x</v>
      </c>
      <c r="C3369" s="89" t="s">
        <v>441</v>
      </c>
      <c r="D3369" s="102" t="s">
        <v>6840</v>
      </c>
      <c r="E3369" s="102" t="s">
        <v>24</v>
      </c>
      <c r="F3369" s="103" t="s">
        <v>20131</v>
      </c>
      <c r="G3369" s="103" t="s">
        <v>21826</v>
      </c>
      <c r="H3369" s="104" t="s">
        <v>13194</v>
      </c>
      <c r="I3369" s="103" t="s">
        <v>27</v>
      </c>
      <c r="J3369" s="103" t="s">
        <v>30</v>
      </c>
      <c r="K3369" s="103" t="s">
        <v>30</v>
      </c>
      <c r="L3369" s="103" t="s">
        <v>30</v>
      </c>
      <c r="M3369" s="103" t="s">
        <v>30</v>
      </c>
      <c r="N3369" s="103" t="s">
        <v>30</v>
      </c>
      <c r="O3369" s="103" t="s">
        <v>27</v>
      </c>
      <c r="P3369" s="103" t="s">
        <v>8322</v>
      </c>
      <c r="Q3369" s="103" t="s">
        <v>12767</v>
      </c>
      <c r="R3369" s="105">
        <v>18777687673</v>
      </c>
      <c r="S3369" s="103" t="s">
        <v>8322</v>
      </c>
      <c r="T3369" s="103" t="s">
        <v>63</v>
      </c>
      <c r="U3369" s="106" t="s">
        <v>21274</v>
      </c>
      <c r="V3369" s="105" t="s">
        <v>23749</v>
      </c>
      <c r="W3369" s="107" t="s">
        <v>441</v>
      </c>
      <c r="X3369" t="s">
        <v>23750</v>
      </c>
      <c r="AA3369">
        <f ca="1" t="shared" si="105"/>
        <v>16</v>
      </c>
    </row>
    <row r="3370" spans="1:27">
      <c r="A3370" s="101">
        <v>57</v>
      </c>
      <c r="B3370" s="89" t="str">
        <f t="shared" si="104"/>
        <v>451229200211062717</v>
      </c>
      <c r="C3370" s="89" t="s">
        <v>441</v>
      </c>
      <c r="D3370" s="102" t="s">
        <v>13196</v>
      </c>
      <c r="E3370" s="102" t="s">
        <v>24</v>
      </c>
      <c r="F3370" s="103" t="s">
        <v>20178</v>
      </c>
      <c r="G3370" s="103" t="s">
        <v>20276</v>
      </c>
      <c r="H3370" s="104" t="s">
        <v>13195</v>
      </c>
      <c r="I3370" s="103" t="s">
        <v>30</v>
      </c>
      <c r="J3370" s="103" t="s">
        <v>30</v>
      </c>
      <c r="K3370" s="103" t="s">
        <v>30</v>
      </c>
      <c r="L3370" s="103" t="s">
        <v>30</v>
      </c>
      <c r="M3370" s="103" t="s">
        <v>30</v>
      </c>
      <c r="N3370" s="103" t="s">
        <v>30</v>
      </c>
      <c r="O3370" s="103" t="s">
        <v>27</v>
      </c>
      <c r="P3370" s="103" t="s">
        <v>8322</v>
      </c>
      <c r="Q3370" s="103" t="s">
        <v>13197</v>
      </c>
      <c r="R3370" s="105" t="s">
        <v>19449</v>
      </c>
      <c r="S3370" s="103" t="s">
        <v>8322</v>
      </c>
      <c r="T3370" s="103" t="s">
        <v>146</v>
      </c>
      <c r="U3370" s="106" t="s">
        <v>22597</v>
      </c>
      <c r="V3370" s="105" t="s">
        <v>23351</v>
      </c>
      <c r="W3370" s="107" t="s">
        <v>441</v>
      </c>
      <c r="X3370" t="s">
        <v>19448</v>
      </c>
      <c r="AA3370">
        <f ca="1" t="shared" si="105"/>
        <v>18</v>
      </c>
    </row>
    <row r="3371" spans="1:27">
      <c r="A3371" s="101">
        <v>58</v>
      </c>
      <c r="B3371" s="89" t="str">
        <f t="shared" si="104"/>
        <v>452731200504305719</v>
      </c>
      <c r="C3371" s="89" t="s">
        <v>441</v>
      </c>
      <c r="D3371" s="102" t="s">
        <v>18413</v>
      </c>
      <c r="E3371" s="102" t="s">
        <v>24</v>
      </c>
      <c r="F3371" s="103" t="s">
        <v>23643</v>
      </c>
      <c r="G3371" s="103" t="s">
        <v>20543</v>
      </c>
      <c r="H3371" s="104" t="s">
        <v>18412</v>
      </c>
      <c r="I3371" s="103" t="s">
        <v>30</v>
      </c>
      <c r="J3371" s="103" t="s">
        <v>30</v>
      </c>
      <c r="K3371" s="103" t="s">
        <v>30</v>
      </c>
      <c r="L3371" s="103" t="s">
        <v>30</v>
      </c>
      <c r="M3371" s="103" t="s">
        <v>30</v>
      </c>
      <c r="N3371" s="103" t="s">
        <v>30</v>
      </c>
      <c r="O3371" s="103" t="s">
        <v>27</v>
      </c>
      <c r="P3371" s="103" t="s">
        <v>8322</v>
      </c>
      <c r="Q3371" s="103" t="s">
        <v>18415</v>
      </c>
      <c r="R3371" s="105" t="s">
        <v>18416</v>
      </c>
      <c r="S3371" s="103" t="s">
        <v>8322</v>
      </c>
      <c r="T3371" s="103" t="s">
        <v>63</v>
      </c>
      <c r="U3371" s="106" t="s">
        <v>21946</v>
      </c>
      <c r="V3371" s="105" t="s">
        <v>23751</v>
      </c>
      <c r="W3371" s="107" t="s">
        <v>441</v>
      </c>
      <c r="X3371" t="s">
        <v>23752</v>
      </c>
      <c r="AA3371">
        <f ca="1" t="shared" si="105"/>
        <v>16</v>
      </c>
    </row>
    <row r="3372" spans="1:27">
      <c r="A3372" s="101">
        <v>59</v>
      </c>
      <c r="B3372" s="89" t="str">
        <f t="shared" si="104"/>
        <v>452731200410290915</v>
      </c>
      <c r="C3372" s="89" t="s">
        <v>441</v>
      </c>
      <c r="D3372" s="102" t="s">
        <v>13200</v>
      </c>
      <c r="E3372" s="102" t="s">
        <v>24</v>
      </c>
      <c r="F3372" s="103" t="s">
        <v>23643</v>
      </c>
      <c r="G3372" s="103" t="s">
        <v>20412</v>
      </c>
      <c r="H3372" s="104" t="s">
        <v>13199</v>
      </c>
      <c r="I3372" s="103" t="s">
        <v>30</v>
      </c>
      <c r="J3372" s="103" t="s">
        <v>30</v>
      </c>
      <c r="K3372" s="103" t="s">
        <v>30</v>
      </c>
      <c r="L3372" s="103" t="s">
        <v>30</v>
      </c>
      <c r="M3372" s="103" t="s">
        <v>30</v>
      </c>
      <c r="N3372" s="103" t="s">
        <v>30</v>
      </c>
      <c r="O3372" s="103" t="s">
        <v>27</v>
      </c>
      <c r="P3372" s="103" t="s">
        <v>8322</v>
      </c>
      <c r="Q3372" s="103" t="s">
        <v>13202</v>
      </c>
      <c r="R3372" s="105" t="s">
        <v>18418</v>
      </c>
      <c r="S3372" s="103" t="s">
        <v>8322</v>
      </c>
      <c r="T3372" s="103" t="s">
        <v>69</v>
      </c>
      <c r="U3372" s="106" t="s">
        <v>20701</v>
      </c>
      <c r="V3372" s="105" t="s">
        <v>23753</v>
      </c>
      <c r="W3372" s="107" t="s">
        <v>441</v>
      </c>
      <c r="X3372" t="s">
        <v>23754</v>
      </c>
      <c r="AA3372">
        <f ca="1" t="shared" si="105"/>
        <v>16</v>
      </c>
    </row>
    <row r="3373" spans="1:27">
      <c r="A3373" s="101">
        <v>60</v>
      </c>
      <c r="B3373" s="89" t="str">
        <f t="shared" si="104"/>
        <v>451229200505080021</v>
      </c>
      <c r="C3373" s="89" t="s">
        <v>441</v>
      </c>
      <c r="D3373" s="102" t="s">
        <v>13204</v>
      </c>
      <c r="E3373" s="102" t="s">
        <v>143</v>
      </c>
      <c r="F3373" s="103" t="s">
        <v>20131</v>
      </c>
      <c r="G3373" s="103" t="s">
        <v>20371</v>
      </c>
      <c r="H3373" s="104" t="s">
        <v>13203</v>
      </c>
      <c r="I3373" s="103" t="s">
        <v>27</v>
      </c>
      <c r="J3373" s="103" t="s">
        <v>30</v>
      </c>
      <c r="K3373" s="103" t="s">
        <v>30</v>
      </c>
      <c r="L3373" s="103" t="s">
        <v>30</v>
      </c>
      <c r="M3373" s="103" t="s">
        <v>30</v>
      </c>
      <c r="N3373" s="103" t="s">
        <v>30</v>
      </c>
      <c r="O3373" s="103" t="s">
        <v>27</v>
      </c>
      <c r="P3373" s="103" t="s">
        <v>8322</v>
      </c>
      <c r="Q3373" s="103" t="s">
        <v>6727</v>
      </c>
      <c r="R3373" s="105" t="s">
        <v>18420</v>
      </c>
      <c r="S3373" s="103" t="s">
        <v>8322</v>
      </c>
      <c r="T3373" s="103" t="s">
        <v>63</v>
      </c>
      <c r="U3373" s="106" t="s">
        <v>23014</v>
      </c>
      <c r="V3373" s="105" t="s">
        <v>23755</v>
      </c>
      <c r="W3373" s="107" t="s">
        <v>441</v>
      </c>
      <c r="X3373" t="s">
        <v>23756</v>
      </c>
      <c r="AA3373">
        <f ca="1" t="shared" si="105"/>
        <v>16</v>
      </c>
    </row>
    <row r="3374" spans="1:27">
      <c r="A3374" s="101">
        <v>61</v>
      </c>
      <c r="B3374" s="89" t="str">
        <f t="shared" si="104"/>
        <v>452731200503212422</v>
      </c>
      <c r="C3374" s="89" t="s">
        <v>441</v>
      </c>
      <c r="D3374" s="102" t="s">
        <v>13207</v>
      </c>
      <c r="E3374" s="102" t="s">
        <v>143</v>
      </c>
      <c r="F3374" s="103" t="s">
        <v>20131</v>
      </c>
      <c r="G3374" s="103" t="s">
        <v>21473</v>
      </c>
      <c r="H3374" s="104" t="s">
        <v>13206</v>
      </c>
      <c r="I3374" s="103" t="s">
        <v>30</v>
      </c>
      <c r="J3374" s="103" t="s">
        <v>30</v>
      </c>
      <c r="K3374" s="103" t="s">
        <v>30</v>
      </c>
      <c r="L3374" s="103" t="s">
        <v>30</v>
      </c>
      <c r="M3374" s="103" t="s">
        <v>30</v>
      </c>
      <c r="N3374" s="103" t="s">
        <v>30</v>
      </c>
      <c r="O3374" s="103" t="s">
        <v>27</v>
      </c>
      <c r="P3374" s="103" t="s">
        <v>8322</v>
      </c>
      <c r="Q3374" s="103" t="s">
        <v>6960</v>
      </c>
      <c r="R3374" s="105" t="s">
        <v>18421</v>
      </c>
      <c r="S3374" s="103" t="s">
        <v>8322</v>
      </c>
      <c r="T3374" s="103" t="s">
        <v>140</v>
      </c>
      <c r="U3374" s="106" t="s">
        <v>20453</v>
      </c>
      <c r="V3374" s="105" t="s">
        <v>23757</v>
      </c>
      <c r="W3374" s="107" t="s">
        <v>441</v>
      </c>
      <c r="X3374" t="s">
        <v>23758</v>
      </c>
      <c r="AA3374">
        <f ca="1" t="shared" si="105"/>
        <v>16</v>
      </c>
    </row>
    <row r="3375" spans="1:27">
      <c r="A3375" s="101">
        <v>62</v>
      </c>
      <c r="B3375" s="89" t="str">
        <f t="shared" si="104"/>
        <v>451229200408180936</v>
      </c>
      <c r="C3375" s="89" t="s">
        <v>441</v>
      </c>
      <c r="D3375" s="102" t="s">
        <v>13210</v>
      </c>
      <c r="E3375" s="102" t="s">
        <v>24</v>
      </c>
      <c r="F3375" s="103" t="s">
        <v>23643</v>
      </c>
      <c r="G3375" s="103" t="s">
        <v>20757</v>
      </c>
      <c r="H3375" s="104" t="s">
        <v>13209</v>
      </c>
      <c r="I3375" s="103" t="s">
        <v>30</v>
      </c>
      <c r="J3375" s="103" t="s">
        <v>30</v>
      </c>
      <c r="K3375" s="103" t="s">
        <v>30</v>
      </c>
      <c r="L3375" s="103" t="s">
        <v>30</v>
      </c>
      <c r="M3375" s="103" t="s">
        <v>30</v>
      </c>
      <c r="N3375" s="103" t="s">
        <v>30</v>
      </c>
      <c r="O3375" s="103" t="s">
        <v>27</v>
      </c>
      <c r="P3375" s="103" t="s">
        <v>8322</v>
      </c>
      <c r="Q3375" s="103" t="s">
        <v>13211</v>
      </c>
      <c r="R3375" s="105" t="s">
        <v>18423</v>
      </c>
      <c r="S3375" s="103" t="s">
        <v>8322</v>
      </c>
      <c r="T3375" s="103" t="s">
        <v>69</v>
      </c>
      <c r="U3375" s="106" t="s">
        <v>23507</v>
      </c>
      <c r="V3375" s="105" t="s">
        <v>21921</v>
      </c>
      <c r="W3375" s="107" t="s">
        <v>441</v>
      </c>
      <c r="X3375" t="s">
        <v>23759</v>
      </c>
      <c r="AA3375">
        <f ca="1" t="shared" si="105"/>
        <v>16</v>
      </c>
    </row>
    <row r="3376" spans="1:27">
      <c r="A3376" s="101">
        <v>63</v>
      </c>
      <c r="B3376" s="89" t="str">
        <f t="shared" si="104"/>
        <v>452731200410170614</v>
      </c>
      <c r="C3376" s="89" t="s">
        <v>441</v>
      </c>
      <c r="D3376" s="102" t="s">
        <v>13213</v>
      </c>
      <c r="E3376" s="102" t="s">
        <v>24</v>
      </c>
      <c r="F3376" s="103" t="s">
        <v>20131</v>
      </c>
      <c r="G3376" s="103" t="s">
        <v>20412</v>
      </c>
      <c r="H3376" s="104" t="s">
        <v>13212</v>
      </c>
      <c r="I3376" s="103" t="s">
        <v>30</v>
      </c>
      <c r="J3376" s="103" t="s">
        <v>30</v>
      </c>
      <c r="K3376" s="103" t="s">
        <v>30</v>
      </c>
      <c r="L3376" s="103" t="s">
        <v>30</v>
      </c>
      <c r="M3376" s="103" t="s">
        <v>30</v>
      </c>
      <c r="N3376" s="103" t="s">
        <v>30</v>
      </c>
      <c r="O3376" s="103" t="s">
        <v>27</v>
      </c>
      <c r="P3376" s="103" t="s">
        <v>8322</v>
      </c>
      <c r="Q3376" s="103" t="s">
        <v>13215</v>
      </c>
      <c r="R3376" s="105" t="s">
        <v>18424</v>
      </c>
      <c r="S3376" s="103" t="s">
        <v>8322</v>
      </c>
      <c r="T3376" s="103" t="s">
        <v>99</v>
      </c>
      <c r="U3376" s="106" t="s">
        <v>23602</v>
      </c>
      <c r="V3376" s="105" t="s">
        <v>23760</v>
      </c>
      <c r="W3376" s="107" t="s">
        <v>441</v>
      </c>
      <c r="X3376" t="s">
        <v>23761</v>
      </c>
      <c r="AA3376">
        <f ca="1" t="shared" si="105"/>
        <v>16</v>
      </c>
    </row>
    <row r="3377" spans="1:27">
      <c r="A3377" s="101">
        <v>64</v>
      </c>
      <c r="B3377" s="89" t="str">
        <f t="shared" si="104"/>
        <v>452731200404170917</v>
      </c>
      <c r="C3377" s="89" t="s">
        <v>441</v>
      </c>
      <c r="D3377" s="102" t="s">
        <v>13217</v>
      </c>
      <c r="E3377" s="102" t="s">
        <v>24</v>
      </c>
      <c r="F3377" s="103" t="s">
        <v>20131</v>
      </c>
      <c r="G3377" s="103" t="s">
        <v>20255</v>
      </c>
      <c r="H3377" s="104" t="s">
        <v>13216</v>
      </c>
      <c r="I3377" s="103" t="s">
        <v>30</v>
      </c>
      <c r="J3377" s="103" t="s">
        <v>30</v>
      </c>
      <c r="K3377" s="103" t="s">
        <v>27</v>
      </c>
      <c r="L3377" s="103" t="s">
        <v>30</v>
      </c>
      <c r="M3377" s="103" t="s">
        <v>30</v>
      </c>
      <c r="N3377" s="103" t="s">
        <v>30</v>
      </c>
      <c r="O3377" s="103" t="s">
        <v>27</v>
      </c>
      <c r="P3377" s="103" t="s">
        <v>8322</v>
      </c>
      <c r="Q3377" s="103" t="s">
        <v>13219</v>
      </c>
      <c r="R3377" s="105" t="s">
        <v>18426</v>
      </c>
      <c r="S3377" s="103" t="s">
        <v>8322</v>
      </c>
      <c r="T3377" s="103" t="s">
        <v>69</v>
      </c>
      <c r="U3377" s="106" t="s">
        <v>23256</v>
      </c>
      <c r="V3377" s="105" t="s">
        <v>23762</v>
      </c>
      <c r="W3377" s="107" t="s">
        <v>441</v>
      </c>
      <c r="X3377" t="s">
        <v>18445</v>
      </c>
      <c r="AA3377">
        <f ca="1" t="shared" si="105"/>
        <v>17</v>
      </c>
    </row>
    <row r="3378" spans="1:27">
      <c r="A3378" s="101">
        <v>65</v>
      </c>
      <c r="B3378" s="89" t="str">
        <f t="shared" si="104"/>
        <v>451229200502192757</v>
      </c>
      <c r="C3378" s="89" t="s">
        <v>441</v>
      </c>
      <c r="D3378" s="102" t="s">
        <v>13221</v>
      </c>
      <c r="E3378" s="102" t="s">
        <v>24</v>
      </c>
      <c r="F3378" s="103" t="s">
        <v>20131</v>
      </c>
      <c r="G3378" s="103" t="s">
        <v>21431</v>
      </c>
      <c r="H3378" s="104" t="s">
        <v>13220</v>
      </c>
      <c r="I3378" s="103" t="s">
        <v>27</v>
      </c>
      <c r="J3378" s="103" t="s">
        <v>30</v>
      </c>
      <c r="K3378" s="103" t="s">
        <v>30</v>
      </c>
      <c r="L3378" s="103" t="s">
        <v>30</v>
      </c>
      <c r="M3378" s="103" t="s">
        <v>30</v>
      </c>
      <c r="N3378" s="103" t="s">
        <v>30</v>
      </c>
      <c r="O3378" s="103" t="s">
        <v>27</v>
      </c>
      <c r="P3378" s="103" t="s">
        <v>8322</v>
      </c>
      <c r="Q3378" s="103" t="s">
        <v>13223</v>
      </c>
      <c r="R3378" s="105" t="s">
        <v>18427</v>
      </c>
      <c r="S3378" s="103" t="s">
        <v>8322</v>
      </c>
      <c r="T3378" s="103" t="s">
        <v>146</v>
      </c>
      <c r="U3378" s="106" t="s">
        <v>23451</v>
      </c>
      <c r="V3378" s="105" t="s">
        <v>23763</v>
      </c>
      <c r="W3378" s="107" t="s">
        <v>441</v>
      </c>
      <c r="X3378" t="s">
        <v>23764</v>
      </c>
      <c r="AA3378">
        <f ca="1" t="shared" si="105"/>
        <v>16</v>
      </c>
    </row>
    <row r="3379" spans="1:27">
      <c r="A3379" s="101">
        <v>66</v>
      </c>
      <c r="B3379" s="89" t="str">
        <f t="shared" si="104"/>
        <v>452731200501170011</v>
      </c>
      <c r="C3379" s="89" t="s">
        <v>441</v>
      </c>
      <c r="D3379" s="102" t="s">
        <v>13225</v>
      </c>
      <c r="E3379" s="102" t="s">
        <v>24</v>
      </c>
      <c r="F3379" s="103" t="s">
        <v>20131</v>
      </c>
      <c r="G3379" s="103" t="s">
        <v>22169</v>
      </c>
      <c r="H3379" s="104" t="s">
        <v>13224</v>
      </c>
      <c r="I3379" s="103" t="s">
        <v>30</v>
      </c>
      <c r="J3379" s="103" t="s">
        <v>30</v>
      </c>
      <c r="K3379" s="103" t="s">
        <v>30</v>
      </c>
      <c r="L3379" s="103" t="s">
        <v>30</v>
      </c>
      <c r="M3379" s="103" t="s">
        <v>30</v>
      </c>
      <c r="N3379" s="103" t="s">
        <v>30</v>
      </c>
      <c r="O3379" s="103" t="s">
        <v>30</v>
      </c>
      <c r="P3379" s="103" t="s">
        <v>8322</v>
      </c>
      <c r="Q3379" s="103" t="s">
        <v>13227</v>
      </c>
      <c r="R3379" s="105" t="s">
        <v>18429</v>
      </c>
      <c r="S3379" s="103" t="s">
        <v>8322</v>
      </c>
      <c r="T3379" s="103" t="s">
        <v>63</v>
      </c>
      <c r="U3379" s="106" t="s">
        <v>23544</v>
      </c>
      <c r="V3379" s="105" t="s">
        <v>23765</v>
      </c>
      <c r="W3379" s="107" t="s">
        <v>441</v>
      </c>
      <c r="X3379" t="s">
        <v>23766</v>
      </c>
      <c r="AA3379">
        <f ca="1" t="shared" si="105"/>
        <v>16</v>
      </c>
    </row>
    <row r="3380" spans="1:27">
      <c r="A3380" s="101">
        <v>67</v>
      </c>
      <c r="B3380" s="89" t="str">
        <f t="shared" si="104"/>
        <v>452731200501074812</v>
      </c>
      <c r="C3380" s="89" t="s">
        <v>441</v>
      </c>
      <c r="D3380" s="102" t="s">
        <v>13229</v>
      </c>
      <c r="E3380" s="102" t="s">
        <v>24</v>
      </c>
      <c r="F3380" s="103" t="s">
        <v>20131</v>
      </c>
      <c r="G3380" s="103" t="s">
        <v>22169</v>
      </c>
      <c r="H3380" s="104" t="s">
        <v>13228</v>
      </c>
      <c r="I3380" s="103" t="s">
        <v>30</v>
      </c>
      <c r="J3380" s="103" t="s">
        <v>30</v>
      </c>
      <c r="K3380" s="103" t="s">
        <v>30</v>
      </c>
      <c r="L3380" s="103" t="s">
        <v>30</v>
      </c>
      <c r="M3380" s="103" t="s">
        <v>30</v>
      </c>
      <c r="N3380" s="103" t="s">
        <v>30</v>
      </c>
      <c r="O3380" s="103" t="s">
        <v>27</v>
      </c>
      <c r="P3380" s="103" t="s">
        <v>8322</v>
      </c>
      <c r="Q3380" s="103" t="s">
        <v>13231</v>
      </c>
      <c r="R3380" s="105" t="s">
        <v>18431</v>
      </c>
      <c r="S3380" s="103" t="s">
        <v>8322</v>
      </c>
      <c r="T3380" s="103" t="s">
        <v>63</v>
      </c>
      <c r="U3380" s="106" t="s">
        <v>20436</v>
      </c>
      <c r="V3380" s="105" t="s">
        <v>23767</v>
      </c>
      <c r="W3380" s="107" t="s">
        <v>441</v>
      </c>
      <c r="X3380" t="s">
        <v>23768</v>
      </c>
      <c r="AA3380">
        <f ca="1" t="shared" si="105"/>
        <v>16</v>
      </c>
    </row>
    <row r="3381" spans="1:27">
      <c r="A3381" s="101">
        <v>68</v>
      </c>
      <c r="B3381" s="89" t="str">
        <f t="shared" si="104"/>
        <v>452731200505290010</v>
      </c>
      <c r="C3381" s="89" t="s">
        <v>441</v>
      </c>
      <c r="D3381" s="102" t="s">
        <v>13233</v>
      </c>
      <c r="E3381" s="102" t="s">
        <v>24</v>
      </c>
      <c r="F3381" s="103" t="s">
        <v>20131</v>
      </c>
      <c r="G3381" s="103" t="s">
        <v>20371</v>
      </c>
      <c r="H3381" s="104" t="s">
        <v>13232</v>
      </c>
      <c r="I3381" s="103" t="s">
        <v>30</v>
      </c>
      <c r="J3381" s="103" t="s">
        <v>30</v>
      </c>
      <c r="K3381" s="103" t="s">
        <v>30</v>
      </c>
      <c r="L3381" s="103" t="s">
        <v>30</v>
      </c>
      <c r="M3381" s="103" t="s">
        <v>30</v>
      </c>
      <c r="N3381" s="103" t="s">
        <v>30</v>
      </c>
      <c r="O3381" s="103" t="s">
        <v>27</v>
      </c>
      <c r="P3381" s="103" t="s">
        <v>8322</v>
      </c>
      <c r="Q3381" s="103" t="s">
        <v>13235</v>
      </c>
      <c r="R3381" s="105" t="s">
        <v>18433</v>
      </c>
      <c r="S3381" s="103" t="s">
        <v>8322</v>
      </c>
      <c r="T3381" s="103" t="s">
        <v>63</v>
      </c>
      <c r="U3381" s="106" t="s">
        <v>23277</v>
      </c>
      <c r="V3381" s="105" t="s">
        <v>23769</v>
      </c>
      <c r="W3381" s="107" t="s">
        <v>441</v>
      </c>
      <c r="X3381" t="s">
        <v>23770</v>
      </c>
      <c r="AA3381">
        <f ca="1" t="shared" si="105"/>
        <v>16</v>
      </c>
    </row>
    <row r="3382" spans="1:27">
      <c r="A3382" s="101">
        <v>69</v>
      </c>
      <c r="B3382" s="89" t="str">
        <f t="shared" si="104"/>
        <v>452731200406222717</v>
      </c>
      <c r="C3382" s="89" t="s">
        <v>441</v>
      </c>
      <c r="D3382" s="102" t="s">
        <v>13237</v>
      </c>
      <c r="E3382" s="102" t="s">
        <v>24</v>
      </c>
      <c r="F3382" s="103" t="s">
        <v>23771</v>
      </c>
      <c r="G3382" s="103" t="s">
        <v>21826</v>
      </c>
      <c r="H3382" s="104" t="s">
        <v>13236</v>
      </c>
      <c r="I3382" s="103" t="s">
        <v>27</v>
      </c>
      <c r="J3382" s="103" t="s">
        <v>30</v>
      </c>
      <c r="K3382" s="103" t="s">
        <v>27</v>
      </c>
      <c r="L3382" s="103" t="s">
        <v>30</v>
      </c>
      <c r="M3382" s="103" t="s">
        <v>30</v>
      </c>
      <c r="N3382" s="103" t="s">
        <v>30</v>
      </c>
      <c r="O3382" s="103" t="s">
        <v>27</v>
      </c>
      <c r="P3382" s="103" t="s">
        <v>8322</v>
      </c>
      <c r="Q3382" s="103" t="s">
        <v>13239</v>
      </c>
      <c r="R3382" s="105" t="s">
        <v>18434</v>
      </c>
      <c r="S3382" s="103" t="s">
        <v>8322</v>
      </c>
      <c r="T3382" s="103" t="s">
        <v>146</v>
      </c>
      <c r="U3382" s="106" t="s">
        <v>22384</v>
      </c>
      <c r="V3382" s="105" t="s">
        <v>23772</v>
      </c>
      <c r="W3382" s="107" t="s">
        <v>441</v>
      </c>
      <c r="X3382" t="s">
        <v>23773</v>
      </c>
      <c r="AA3382">
        <f ca="1" t="shared" si="105"/>
        <v>17</v>
      </c>
    </row>
    <row r="3383" spans="1:27">
      <c r="A3383" s="101">
        <v>70</v>
      </c>
      <c r="B3383" s="89" t="str">
        <f t="shared" si="104"/>
        <v>450124200506012735</v>
      </c>
      <c r="C3383" s="89" t="s">
        <v>441</v>
      </c>
      <c r="D3383" s="102" t="s">
        <v>13242</v>
      </c>
      <c r="E3383" s="102" t="s">
        <v>24</v>
      </c>
      <c r="F3383" s="103" t="s">
        <v>23643</v>
      </c>
      <c r="G3383" s="103" t="s">
        <v>21389</v>
      </c>
      <c r="H3383" s="104" t="s">
        <v>13241</v>
      </c>
      <c r="I3383" s="103" t="s">
        <v>30</v>
      </c>
      <c r="J3383" s="103" t="s">
        <v>30</v>
      </c>
      <c r="K3383" s="103" t="s">
        <v>30</v>
      </c>
      <c r="L3383" s="103" t="s">
        <v>30</v>
      </c>
      <c r="M3383" s="103" t="s">
        <v>30</v>
      </c>
      <c r="N3383" s="103" t="s">
        <v>30</v>
      </c>
      <c r="O3383" s="103" t="s">
        <v>27</v>
      </c>
      <c r="P3383" s="103" t="s">
        <v>8322</v>
      </c>
      <c r="Q3383" s="103" t="s">
        <v>13244</v>
      </c>
      <c r="R3383" s="105" t="s">
        <v>18435</v>
      </c>
      <c r="S3383" s="103" t="s">
        <v>8322</v>
      </c>
      <c r="T3383" s="103" t="s">
        <v>93</v>
      </c>
      <c r="U3383" s="106" t="s">
        <v>23671</v>
      </c>
      <c r="V3383" s="105" t="s">
        <v>23774</v>
      </c>
      <c r="W3383" s="107" t="s">
        <v>441</v>
      </c>
      <c r="X3383" t="s">
        <v>23775</v>
      </c>
      <c r="AA3383">
        <f ca="1" t="shared" si="105"/>
        <v>16</v>
      </c>
    </row>
    <row r="3384" spans="1:27">
      <c r="A3384" s="101">
        <v>71</v>
      </c>
      <c r="B3384" s="89" t="str">
        <f t="shared" si="104"/>
        <v>452731200411115414</v>
      </c>
      <c r="C3384" s="89" t="s">
        <v>441</v>
      </c>
      <c r="D3384" s="102" t="s">
        <v>13246</v>
      </c>
      <c r="E3384" s="102" t="s">
        <v>24</v>
      </c>
      <c r="F3384" s="103" t="s">
        <v>20131</v>
      </c>
      <c r="G3384" s="103" t="s">
        <v>20823</v>
      </c>
      <c r="H3384" s="104" t="s">
        <v>13245</v>
      </c>
      <c r="I3384" s="103" t="s">
        <v>30</v>
      </c>
      <c r="J3384" s="103" t="s">
        <v>30</v>
      </c>
      <c r="K3384" s="103" t="s">
        <v>30</v>
      </c>
      <c r="L3384" s="103" t="s">
        <v>30</v>
      </c>
      <c r="M3384" s="103" t="s">
        <v>30</v>
      </c>
      <c r="N3384" s="103" t="s">
        <v>27</v>
      </c>
      <c r="O3384" s="103" t="s">
        <v>27</v>
      </c>
      <c r="P3384" s="103" t="s">
        <v>8322</v>
      </c>
      <c r="Q3384" s="103" t="s">
        <v>13248</v>
      </c>
      <c r="R3384" s="105" t="s">
        <v>18436</v>
      </c>
      <c r="S3384" s="103" t="s">
        <v>8322</v>
      </c>
      <c r="T3384" s="103" t="s">
        <v>93</v>
      </c>
      <c r="U3384" s="106" t="s">
        <v>20471</v>
      </c>
      <c r="V3384" s="105" t="s">
        <v>23776</v>
      </c>
      <c r="W3384" s="107" t="s">
        <v>441</v>
      </c>
      <c r="X3384" t="s">
        <v>23777</v>
      </c>
      <c r="AA3384">
        <f ca="1" t="shared" si="105"/>
        <v>16</v>
      </c>
    </row>
    <row r="3385" spans="1:27">
      <c r="A3385" s="101">
        <v>72</v>
      </c>
      <c r="B3385" s="89" t="str">
        <f t="shared" si="104"/>
        <v>452731200408284815</v>
      </c>
      <c r="C3385" s="89" t="s">
        <v>441</v>
      </c>
      <c r="D3385" s="102" t="s">
        <v>13250</v>
      </c>
      <c r="E3385" s="102" t="s">
        <v>24</v>
      </c>
      <c r="F3385" s="103" t="s">
        <v>20131</v>
      </c>
      <c r="G3385" s="103" t="s">
        <v>20757</v>
      </c>
      <c r="H3385" s="104" t="s">
        <v>13249</v>
      </c>
      <c r="I3385" s="103" t="s">
        <v>30</v>
      </c>
      <c r="J3385" s="103" t="s">
        <v>30</v>
      </c>
      <c r="K3385" s="103" t="s">
        <v>30</v>
      </c>
      <c r="L3385" s="103" t="s">
        <v>30</v>
      </c>
      <c r="M3385" s="103" t="s">
        <v>30</v>
      </c>
      <c r="N3385" s="103" t="s">
        <v>30</v>
      </c>
      <c r="O3385" s="103" t="s">
        <v>27</v>
      </c>
      <c r="P3385" s="103" t="s">
        <v>8322</v>
      </c>
      <c r="Q3385" s="103" t="s">
        <v>13251</v>
      </c>
      <c r="R3385" s="105">
        <v>13481849908</v>
      </c>
      <c r="S3385" s="103" t="s">
        <v>8322</v>
      </c>
      <c r="T3385" s="103" t="s">
        <v>63</v>
      </c>
      <c r="U3385" s="106" t="s">
        <v>20535</v>
      </c>
      <c r="V3385" s="105" t="s">
        <v>22491</v>
      </c>
      <c r="W3385" s="107" t="s">
        <v>441</v>
      </c>
      <c r="X3385" t="s">
        <v>23778</v>
      </c>
      <c r="AA3385">
        <f ca="1" t="shared" si="105"/>
        <v>16</v>
      </c>
    </row>
    <row r="3386" spans="1:27">
      <c r="A3386" s="101">
        <v>73</v>
      </c>
      <c r="B3386" s="89" t="str">
        <f t="shared" si="104"/>
        <v>451228200501043526</v>
      </c>
      <c r="C3386" s="89" t="s">
        <v>441</v>
      </c>
      <c r="D3386" s="102" t="s">
        <v>13253</v>
      </c>
      <c r="E3386" s="102" t="s">
        <v>143</v>
      </c>
      <c r="F3386" s="103" t="s">
        <v>20178</v>
      </c>
      <c r="G3386" s="103" t="s">
        <v>22169</v>
      </c>
      <c r="H3386" s="104" t="s">
        <v>13252</v>
      </c>
      <c r="I3386" s="103" t="s">
        <v>30</v>
      </c>
      <c r="J3386" s="103" t="s">
        <v>30</v>
      </c>
      <c r="K3386" s="103" t="s">
        <v>30</v>
      </c>
      <c r="L3386" s="103" t="s">
        <v>30</v>
      </c>
      <c r="M3386" s="103" t="s">
        <v>30</v>
      </c>
      <c r="N3386" s="103" t="s">
        <v>30</v>
      </c>
      <c r="O3386" s="103" t="s">
        <v>27</v>
      </c>
      <c r="P3386" s="103" t="s">
        <v>21665</v>
      </c>
      <c r="Q3386" s="103" t="s">
        <v>13255</v>
      </c>
      <c r="R3386" s="105">
        <v>15977884564</v>
      </c>
      <c r="S3386" s="103" t="s">
        <v>21665</v>
      </c>
      <c r="T3386" s="103" t="s">
        <v>23779</v>
      </c>
      <c r="U3386" s="106" t="s">
        <v>23780</v>
      </c>
      <c r="V3386" s="105" t="s">
        <v>23781</v>
      </c>
      <c r="W3386" s="107" t="s">
        <v>441</v>
      </c>
      <c r="X3386" t="s">
        <v>23782</v>
      </c>
      <c r="AA3386">
        <f ca="1" t="shared" si="105"/>
        <v>16</v>
      </c>
    </row>
    <row r="3387" spans="1:27">
      <c r="A3387" s="101">
        <v>74</v>
      </c>
      <c r="B3387" s="89" t="str">
        <f t="shared" si="104"/>
        <v>451229200306253612</v>
      </c>
      <c r="C3387" s="89" t="s">
        <v>441</v>
      </c>
      <c r="D3387" s="102" t="s">
        <v>13258</v>
      </c>
      <c r="E3387" s="102" t="s">
        <v>24</v>
      </c>
      <c r="F3387" s="103" t="s">
        <v>23643</v>
      </c>
      <c r="G3387" s="103" t="s">
        <v>20229</v>
      </c>
      <c r="H3387" s="104" t="s">
        <v>13257</v>
      </c>
      <c r="I3387" s="103" t="s">
        <v>30</v>
      </c>
      <c r="J3387" s="103" t="s">
        <v>30</v>
      </c>
      <c r="K3387" s="103" t="s">
        <v>30</v>
      </c>
      <c r="L3387" s="103" t="s">
        <v>30</v>
      </c>
      <c r="M3387" s="103" t="s">
        <v>30</v>
      </c>
      <c r="N3387" s="103" t="s">
        <v>30</v>
      </c>
      <c r="O3387" s="103" t="s">
        <v>27</v>
      </c>
      <c r="P3387" s="103" t="s">
        <v>8322</v>
      </c>
      <c r="Q3387" s="103" t="s">
        <v>13260</v>
      </c>
      <c r="R3387" s="105">
        <v>15277892619</v>
      </c>
      <c r="S3387" s="103" t="s">
        <v>8322</v>
      </c>
      <c r="T3387" s="103" t="s">
        <v>81</v>
      </c>
      <c r="U3387" s="106" t="s">
        <v>22798</v>
      </c>
      <c r="V3387" s="105" t="s">
        <v>23783</v>
      </c>
      <c r="W3387" s="107" t="s">
        <v>441</v>
      </c>
      <c r="X3387" t="s">
        <v>19450</v>
      </c>
      <c r="AA3387">
        <f ca="1" t="shared" si="105"/>
        <v>18</v>
      </c>
    </row>
    <row r="3388" spans="1:27">
      <c r="A3388" s="101">
        <v>75</v>
      </c>
      <c r="B3388" s="89" t="str">
        <f t="shared" si="104"/>
        <v>451229200410182420</v>
      </c>
      <c r="C3388" s="89" t="s">
        <v>441</v>
      </c>
      <c r="D3388" s="102" t="s">
        <v>13262</v>
      </c>
      <c r="E3388" s="102" t="s">
        <v>143</v>
      </c>
      <c r="F3388" s="103" t="s">
        <v>20205</v>
      </c>
      <c r="G3388" s="103" t="s">
        <v>20412</v>
      </c>
      <c r="H3388" s="104" t="s">
        <v>13261</v>
      </c>
      <c r="I3388" s="103" t="s">
        <v>30</v>
      </c>
      <c r="J3388" s="103" t="s">
        <v>27</v>
      </c>
      <c r="K3388" s="103" t="s">
        <v>30</v>
      </c>
      <c r="L3388" s="103" t="s">
        <v>30</v>
      </c>
      <c r="M3388" s="103" t="s">
        <v>30</v>
      </c>
      <c r="N3388" s="103" t="s">
        <v>27</v>
      </c>
      <c r="O3388" s="103" t="s">
        <v>27</v>
      </c>
      <c r="P3388" s="103" t="s">
        <v>8322</v>
      </c>
      <c r="Q3388" s="103" t="s">
        <v>13264</v>
      </c>
      <c r="R3388" s="105" t="s">
        <v>18439</v>
      </c>
      <c r="S3388" s="103" t="s">
        <v>8322</v>
      </c>
      <c r="T3388" s="103" t="s">
        <v>140</v>
      </c>
      <c r="U3388" s="106" t="s">
        <v>21993</v>
      </c>
      <c r="V3388" s="105" t="s">
        <v>23784</v>
      </c>
      <c r="W3388" s="107" t="s">
        <v>441</v>
      </c>
      <c r="X3388" t="s">
        <v>23785</v>
      </c>
      <c r="AA3388">
        <f ca="1" t="shared" si="105"/>
        <v>16</v>
      </c>
    </row>
    <row r="3389" spans="1:27">
      <c r="A3389" s="101">
        <v>76</v>
      </c>
      <c r="B3389" s="89" t="str">
        <f t="shared" si="104"/>
        <v>452731200412253616</v>
      </c>
      <c r="C3389" s="89" t="s">
        <v>441</v>
      </c>
      <c r="D3389" s="102" t="s">
        <v>13266</v>
      </c>
      <c r="E3389" s="102" t="s">
        <v>24</v>
      </c>
      <c r="F3389" s="103" t="s">
        <v>20131</v>
      </c>
      <c r="G3389" s="103" t="s">
        <v>20996</v>
      </c>
      <c r="H3389" s="104" t="s">
        <v>13265</v>
      </c>
      <c r="I3389" s="103" t="s">
        <v>30</v>
      </c>
      <c r="J3389" s="103" t="s">
        <v>27</v>
      </c>
      <c r="K3389" s="103" t="s">
        <v>30</v>
      </c>
      <c r="L3389" s="103" t="s">
        <v>30</v>
      </c>
      <c r="M3389" s="103" t="s">
        <v>30</v>
      </c>
      <c r="N3389" s="103" t="s">
        <v>30</v>
      </c>
      <c r="O3389" s="103" t="s">
        <v>27</v>
      </c>
      <c r="P3389" s="103" t="s">
        <v>8322</v>
      </c>
      <c r="Q3389" s="103" t="s">
        <v>13268</v>
      </c>
      <c r="R3389" s="105" t="s">
        <v>18441</v>
      </c>
      <c r="S3389" s="103" t="s">
        <v>8322</v>
      </c>
      <c r="T3389" s="103" t="s">
        <v>81</v>
      </c>
      <c r="U3389" s="106" t="s">
        <v>22798</v>
      </c>
      <c r="V3389" s="105" t="s">
        <v>23786</v>
      </c>
      <c r="W3389" s="107" t="s">
        <v>441</v>
      </c>
      <c r="X3389" t="s">
        <v>23787</v>
      </c>
      <c r="AA3389">
        <f ca="1" t="shared" si="105"/>
        <v>16</v>
      </c>
    </row>
    <row r="3390" spans="1:27">
      <c r="A3390" s="101">
        <v>1</v>
      </c>
      <c r="B3390" s="89" t="str">
        <f t="shared" si="104"/>
        <v>452731200412294821</v>
      </c>
      <c r="C3390" s="89" t="s">
        <v>446</v>
      </c>
      <c r="D3390" s="102" t="s">
        <v>13270</v>
      </c>
      <c r="E3390" s="102" t="s">
        <v>143</v>
      </c>
      <c r="F3390" s="103" t="s">
        <v>20131</v>
      </c>
      <c r="G3390" s="103" t="s">
        <v>20996</v>
      </c>
      <c r="H3390" s="104" t="s">
        <v>13269</v>
      </c>
      <c r="I3390" s="103" t="s">
        <v>30</v>
      </c>
      <c r="J3390" s="103" t="s">
        <v>30</v>
      </c>
      <c r="K3390" s="103" t="s">
        <v>30</v>
      </c>
      <c r="L3390" s="103" t="s">
        <v>30</v>
      </c>
      <c r="M3390" s="103" t="s">
        <v>30</v>
      </c>
      <c r="N3390" s="103" t="s">
        <v>27</v>
      </c>
      <c r="O3390" s="103" t="s">
        <v>27</v>
      </c>
      <c r="P3390" s="103" t="e">
        <v>#N/A</v>
      </c>
      <c r="Q3390" s="103" t="s">
        <v>13272</v>
      </c>
      <c r="R3390" s="105" t="s">
        <v>18447</v>
      </c>
      <c r="S3390" s="103" t="s">
        <v>8322</v>
      </c>
      <c r="T3390" s="103" t="s">
        <v>63</v>
      </c>
      <c r="U3390" s="106" t="s">
        <v>23307</v>
      </c>
      <c r="V3390" s="105" t="s">
        <v>23788</v>
      </c>
      <c r="W3390" s="107" t="s">
        <v>446</v>
      </c>
      <c r="X3390" t="s">
        <v>23789</v>
      </c>
      <c r="AA3390">
        <f ca="1" t="shared" si="105"/>
        <v>16</v>
      </c>
    </row>
    <row r="3391" spans="1:27">
      <c r="A3391" s="101">
        <v>2</v>
      </c>
      <c r="B3391" s="89" t="str">
        <f t="shared" si="104"/>
        <v>452731200303075419</v>
      </c>
      <c r="C3391" s="89" t="s">
        <v>446</v>
      </c>
      <c r="D3391" s="102" t="s">
        <v>4821</v>
      </c>
      <c r="E3391" s="102" t="s">
        <v>24</v>
      </c>
      <c r="F3391" s="103" t="s">
        <v>20178</v>
      </c>
      <c r="G3391" s="103" t="s">
        <v>20202</v>
      </c>
      <c r="H3391" s="104" t="s">
        <v>13273</v>
      </c>
      <c r="I3391" s="103" t="s">
        <v>30</v>
      </c>
      <c r="J3391" s="103" t="s">
        <v>30</v>
      </c>
      <c r="K3391" s="103" t="s">
        <v>30</v>
      </c>
      <c r="L3391" s="103" t="s">
        <v>30</v>
      </c>
      <c r="M3391" s="103" t="s">
        <v>30</v>
      </c>
      <c r="N3391" s="103" t="s">
        <v>30</v>
      </c>
      <c r="O3391" s="103" t="s">
        <v>27</v>
      </c>
      <c r="P3391" s="103" t="e">
        <v>#N/A</v>
      </c>
      <c r="Q3391" s="103" t="s">
        <v>9276</v>
      </c>
      <c r="R3391" s="105" t="s">
        <v>19452</v>
      </c>
      <c r="S3391" s="103" t="s">
        <v>8322</v>
      </c>
      <c r="T3391" s="103" t="s">
        <v>93</v>
      </c>
      <c r="U3391" s="106" t="s">
        <v>21563</v>
      </c>
      <c r="V3391" s="105" t="s">
        <v>23790</v>
      </c>
      <c r="W3391" s="107" t="s">
        <v>446</v>
      </c>
      <c r="X3391" t="s">
        <v>19451</v>
      </c>
      <c r="AA3391">
        <f ca="1" t="shared" si="105"/>
        <v>18</v>
      </c>
    </row>
    <row r="3392" spans="1:27">
      <c r="A3392" s="101">
        <v>3</v>
      </c>
      <c r="B3392" s="89" t="str">
        <f t="shared" si="104"/>
        <v>451229200312182451</v>
      </c>
      <c r="C3392" s="89" t="s">
        <v>446</v>
      </c>
      <c r="D3392" s="102" t="s">
        <v>13276</v>
      </c>
      <c r="E3392" s="102" t="s">
        <v>24</v>
      </c>
      <c r="F3392" s="103" t="s">
        <v>20178</v>
      </c>
      <c r="G3392" s="103" t="s">
        <v>20433</v>
      </c>
      <c r="H3392" s="104" t="s">
        <v>13275</v>
      </c>
      <c r="I3392" s="103" t="s">
        <v>27</v>
      </c>
      <c r="J3392" s="103" t="s">
        <v>30</v>
      </c>
      <c r="K3392" s="103" t="s">
        <v>30</v>
      </c>
      <c r="L3392" s="103" t="s">
        <v>30</v>
      </c>
      <c r="M3392" s="103" t="s">
        <v>30</v>
      </c>
      <c r="N3392" s="103" t="s">
        <v>30</v>
      </c>
      <c r="O3392" s="103" t="s">
        <v>27</v>
      </c>
      <c r="P3392" s="103" t="e">
        <v>#N/A</v>
      </c>
      <c r="Q3392" s="103" t="s">
        <v>7410</v>
      </c>
      <c r="R3392" s="105" t="s">
        <v>18448</v>
      </c>
      <c r="S3392" s="103" t="s">
        <v>8322</v>
      </c>
      <c r="T3392" s="103" t="s">
        <v>140</v>
      </c>
      <c r="U3392" s="106" t="s">
        <v>22947</v>
      </c>
      <c r="V3392" s="105" t="s">
        <v>23791</v>
      </c>
      <c r="W3392" s="107" t="s">
        <v>446</v>
      </c>
      <c r="X3392" t="s">
        <v>23792</v>
      </c>
      <c r="AA3392">
        <f ca="1" t="shared" si="105"/>
        <v>17</v>
      </c>
    </row>
    <row r="3393" spans="1:27">
      <c r="A3393" s="101">
        <v>4</v>
      </c>
      <c r="B3393" s="89" t="str">
        <f t="shared" si="104"/>
        <v>452731200410054824</v>
      </c>
      <c r="C3393" s="89" t="s">
        <v>446</v>
      </c>
      <c r="D3393" s="102" t="s">
        <v>13279</v>
      </c>
      <c r="E3393" s="102" t="s">
        <v>143</v>
      </c>
      <c r="F3393" s="103" t="s">
        <v>20131</v>
      </c>
      <c r="G3393" s="103" t="s">
        <v>20412</v>
      </c>
      <c r="H3393" s="104" t="s">
        <v>13278</v>
      </c>
      <c r="I3393" s="103" t="s">
        <v>30</v>
      </c>
      <c r="J3393" s="103" t="s">
        <v>30</v>
      </c>
      <c r="K3393" s="103" t="s">
        <v>30</v>
      </c>
      <c r="L3393" s="103" t="s">
        <v>30</v>
      </c>
      <c r="M3393" s="103" t="s">
        <v>30</v>
      </c>
      <c r="N3393" s="103" t="s">
        <v>30</v>
      </c>
      <c r="O3393" s="103" t="s">
        <v>27</v>
      </c>
      <c r="P3393" s="103" t="e">
        <v>#N/A</v>
      </c>
      <c r="Q3393" s="103" t="s">
        <v>13281</v>
      </c>
      <c r="R3393" s="105" t="s">
        <v>18450</v>
      </c>
      <c r="S3393" s="103" t="s">
        <v>8322</v>
      </c>
      <c r="T3393" s="103" t="s">
        <v>63</v>
      </c>
      <c r="U3393" s="106" t="s">
        <v>22981</v>
      </c>
      <c r="V3393" s="105" t="s">
        <v>23793</v>
      </c>
      <c r="W3393" s="107" t="s">
        <v>446</v>
      </c>
      <c r="X3393" t="s">
        <v>23794</v>
      </c>
      <c r="AA3393">
        <f ca="1" t="shared" si="105"/>
        <v>16</v>
      </c>
    </row>
    <row r="3394" spans="1:27">
      <c r="A3394" s="101">
        <v>5</v>
      </c>
      <c r="B3394" s="89" t="str">
        <f t="shared" si="104"/>
        <v>451229200605203658</v>
      </c>
      <c r="C3394" s="89" t="s">
        <v>446</v>
      </c>
      <c r="D3394" s="102" t="s">
        <v>13283</v>
      </c>
      <c r="E3394" s="102" t="s">
        <v>24</v>
      </c>
      <c r="F3394" s="103" t="s">
        <v>20178</v>
      </c>
      <c r="G3394" s="103" t="s">
        <v>22048</v>
      </c>
      <c r="H3394" s="104" t="s">
        <v>13282</v>
      </c>
      <c r="I3394" s="103" t="s">
        <v>27</v>
      </c>
      <c r="J3394" s="103" t="s">
        <v>30</v>
      </c>
      <c r="K3394" s="103" t="s">
        <v>30</v>
      </c>
      <c r="L3394" s="103" t="s">
        <v>30</v>
      </c>
      <c r="M3394" s="103" t="s">
        <v>30</v>
      </c>
      <c r="N3394" s="103" t="s">
        <v>30</v>
      </c>
      <c r="O3394" s="103" t="s">
        <v>27</v>
      </c>
      <c r="P3394" s="103" t="e">
        <v>#N/A</v>
      </c>
      <c r="Q3394" s="103" t="s">
        <v>9302</v>
      </c>
      <c r="R3394" s="105" t="s">
        <v>18452</v>
      </c>
      <c r="S3394" s="103" t="s">
        <v>8322</v>
      </c>
      <c r="T3394" s="103" t="s">
        <v>81</v>
      </c>
      <c r="U3394" s="106" t="s">
        <v>20419</v>
      </c>
      <c r="V3394" s="105" t="s">
        <v>23795</v>
      </c>
      <c r="W3394" s="107" t="s">
        <v>446</v>
      </c>
      <c r="X3394" t="s">
        <v>23796</v>
      </c>
      <c r="AA3394">
        <f ca="1" t="shared" si="105"/>
        <v>15</v>
      </c>
    </row>
    <row r="3395" spans="1:27">
      <c r="A3395" s="101">
        <v>6</v>
      </c>
      <c r="B3395" s="89" t="str">
        <f t="shared" ref="B3395:B3458" si="106">H3395</f>
        <v>451229200403090616</v>
      </c>
      <c r="C3395" s="89" t="s">
        <v>446</v>
      </c>
      <c r="D3395" s="102" t="s">
        <v>13287</v>
      </c>
      <c r="E3395" s="102" t="s">
        <v>24</v>
      </c>
      <c r="F3395" s="103" t="s">
        <v>20178</v>
      </c>
      <c r="G3395" s="103" t="s">
        <v>20707</v>
      </c>
      <c r="H3395" s="104" t="s">
        <v>13286</v>
      </c>
      <c r="I3395" s="103" t="s">
        <v>27</v>
      </c>
      <c r="J3395" s="103" t="s">
        <v>30</v>
      </c>
      <c r="K3395" s="103" t="s">
        <v>30</v>
      </c>
      <c r="L3395" s="103" t="s">
        <v>30</v>
      </c>
      <c r="M3395" s="103" t="s">
        <v>30</v>
      </c>
      <c r="N3395" s="103" t="s">
        <v>30</v>
      </c>
      <c r="O3395" s="103" t="s">
        <v>27</v>
      </c>
      <c r="P3395" s="103" t="e">
        <v>#N/A</v>
      </c>
      <c r="Q3395" s="103" t="s">
        <v>13289</v>
      </c>
      <c r="R3395" s="105" t="s">
        <v>18453</v>
      </c>
      <c r="S3395" s="103" t="s">
        <v>8322</v>
      </c>
      <c r="T3395" s="103" t="s">
        <v>146</v>
      </c>
      <c r="U3395" s="106" t="s">
        <v>22876</v>
      </c>
      <c r="V3395" s="105" t="s">
        <v>23797</v>
      </c>
      <c r="W3395" s="107" t="s">
        <v>446</v>
      </c>
      <c r="X3395" t="s">
        <v>23798</v>
      </c>
      <c r="AA3395">
        <f ca="1" t="shared" si="105"/>
        <v>17</v>
      </c>
    </row>
    <row r="3396" spans="1:27">
      <c r="A3396" s="101">
        <v>7</v>
      </c>
      <c r="B3396" s="89" t="str">
        <f t="shared" si="106"/>
        <v>450124200406052713</v>
      </c>
      <c r="C3396" s="89" t="s">
        <v>446</v>
      </c>
      <c r="D3396" s="102" t="s">
        <v>13291</v>
      </c>
      <c r="E3396" s="102" t="s">
        <v>24</v>
      </c>
      <c r="F3396" s="103" t="s">
        <v>20205</v>
      </c>
      <c r="G3396" s="103" t="s">
        <v>21826</v>
      </c>
      <c r="H3396" s="104" t="s">
        <v>13290</v>
      </c>
      <c r="I3396" s="103" t="s">
        <v>30</v>
      </c>
      <c r="J3396" s="103" t="s">
        <v>30</v>
      </c>
      <c r="K3396" s="103" t="s">
        <v>30</v>
      </c>
      <c r="L3396" s="103" t="s">
        <v>30</v>
      </c>
      <c r="M3396" s="103" t="s">
        <v>30</v>
      </c>
      <c r="N3396" s="103" t="s">
        <v>27</v>
      </c>
      <c r="O3396" s="103" t="s">
        <v>27</v>
      </c>
      <c r="P3396" s="103" t="e">
        <v>#N/A</v>
      </c>
      <c r="Q3396" s="103" t="s">
        <v>13293</v>
      </c>
      <c r="R3396" s="105" t="s">
        <v>18455</v>
      </c>
      <c r="S3396" s="103" t="s">
        <v>21315</v>
      </c>
      <c r="T3396" s="103" t="s">
        <v>20446</v>
      </c>
      <c r="U3396" s="106" t="s">
        <v>22881</v>
      </c>
      <c r="V3396" s="105" t="s">
        <v>23799</v>
      </c>
      <c r="W3396" s="107" t="s">
        <v>446</v>
      </c>
      <c r="X3396" t="s">
        <v>23800</v>
      </c>
      <c r="AA3396">
        <f ca="1" t="shared" ref="AA3396:AA3459" si="107">DATEDIF(TEXT(MID(H3396,7,8),"00-00-00"),TODAY(),"y")</f>
        <v>17</v>
      </c>
    </row>
    <row r="3397" spans="1:27">
      <c r="A3397" s="101">
        <v>8</v>
      </c>
      <c r="B3397" s="89" t="str">
        <f t="shared" si="106"/>
        <v>451229200502133618</v>
      </c>
      <c r="C3397" s="89" t="s">
        <v>446</v>
      </c>
      <c r="D3397" s="102" t="s">
        <v>13296</v>
      </c>
      <c r="E3397" s="102" t="s">
        <v>24</v>
      </c>
      <c r="F3397" s="103" t="s">
        <v>20131</v>
      </c>
      <c r="G3397" s="103" t="s">
        <v>21431</v>
      </c>
      <c r="H3397" s="104" t="s">
        <v>13295</v>
      </c>
      <c r="I3397" s="103" t="s">
        <v>30</v>
      </c>
      <c r="J3397" s="103" t="s">
        <v>30</v>
      </c>
      <c r="K3397" s="103" t="s">
        <v>30</v>
      </c>
      <c r="L3397" s="103" t="s">
        <v>30</v>
      </c>
      <c r="M3397" s="103" t="s">
        <v>30</v>
      </c>
      <c r="N3397" s="103" t="s">
        <v>30</v>
      </c>
      <c r="O3397" s="103" t="s">
        <v>27</v>
      </c>
      <c r="P3397" s="103" t="e">
        <v>#N/A</v>
      </c>
      <c r="Q3397" s="103" t="s">
        <v>13298</v>
      </c>
      <c r="R3397" s="105" t="s">
        <v>18457</v>
      </c>
      <c r="S3397" s="103" t="s">
        <v>8322</v>
      </c>
      <c r="T3397" s="103" t="s">
        <v>81</v>
      </c>
      <c r="U3397" s="106" t="s">
        <v>23259</v>
      </c>
      <c r="V3397" s="105" t="s">
        <v>23801</v>
      </c>
      <c r="W3397" s="107" t="s">
        <v>446</v>
      </c>
      <c r="X3397" t="s">
        <v>23802</v>
      </c>
      <c r="AA3397">
        <f ca="1" t="shared" si="107"/>
        <v>16</v>
      </c>
    </row>
    <row r="3398" spans="1:27">
      <c r="A3398" s="101">
        <v>9</v>
      </c>
      <c r="B3398" s="89" t="str">
        <f t="shared" si="106"/>
        <v>452731200304243920</v>
      </c>
      <c r="C3398" s="89" t="s">
        <v>446</v>
      </c>
      <c r="D3398" s="102" t="s">
        <v>13300</v>
      </c>
      <c r="E3398" s="102" t="s">
        <v>143</v>
      </c>
      <c r="F3398" s="103" t="s">
        <v>20131</v>
      </c>
      <c r="G3398" s="103" t="s">
        <v>20154</v>
      </c>
      <c r="H3398" s="104" t="s">
        <v>13299</v>
      </c>
      <c r="I3398" s="103" t="s">
        <v>27</v>
      </c>
      <c r="J3398" s="103" t="s">
        <v>30</v>
      </c>
      <c r="K3398" s="103" t="s">
        <v>27</v>
      </c>
      <c r="L3398" s="103" t="s">
        <v>30</v>
      </c>
      <c r="M3398" s="103" t="s">
        <v>27</v>
      </c>
      <c r="N3398" s="103" t="s">
        <v>27</v>
      </c>
      <c r="O3398" s="103" t="s">
        <v>27</v>
      </c>
      <c r="P3398" s="103" t="e">
        <v>#N/A</v>
      </c>
      <c r="Q3398" s="103" t="s">
        <v>13301</v>
      </c>
      <c r="R3398" s="105" t="s">
        <v>19454</v>
      </c>
      <c r="S3398" s="103" t="s">
        <v>8322</v>
      </c>
      <c r="T3398" s="103" t="s">
        <v>128</v>
      </c>
      <c r="U3398" s="106" t="s">
        <v>22857</v>
      </c>
      <c r="V3398" s="105" t="s">
        <v>22858</v>
      </c>
      <c r="W3398" s="107" t="s">
        <v>446</v>
      </c>
      <c r="X3398" t="s">
        <v>19453</v>
      </c>
      <c r="AA3398">
        <f ca="1" t="shared" si="107"/>
        <v>18</v>
      </c>
    </row>
    <row r="3399" spans="1:27">
      <c r="A3399" s="101">
        <v>10</v>
      </c>
      <c r="B3399" s="89" t="str">
        <f t="shared" si="106"/>
        <v>452731200408102129</v>
      </c>
      <c r="C3399" s="89" t="s">
        <v>446</v>
      </c>
      <c r="D3399" s="102" t="s">
        <v>9679</v>
      </c>
      <c r="E3399" s="102" t="s">
        <v>143</v>
      </c>
      <c r="F3399" s="103" t="s">
        <v>20178</v>
      </c>
      <c r="G3399" s="103" t="s">
        <v>20757</v>
      </c>
      <c r="H3399" s="104" t="s">
        <v>13302</v>
      </c>
      <c r="I3399" s="103" t="s">
        <v>27</v>
      </c>
      <c r="J3399" s="103" t="s">
        <v>30</v>
      </c>
      <c r="K3399" s="103" t="s">
        <v>30</v>
      </c>
      <c r="L3399" s="103" t="s">
        <v>30</v>
      </c>
      <c r="M3399" s="103" t="s">
        <v>30</v>
      </c>
      <c r="N3399" s="103" t="s">
        <v>30</v>
      </c>
      <c r="O3399" s="103" t="s">
        <v>27</v>
      </c>
      <c r="P3399" s="103" t="e">
        <v>#N/A</v>
      </c>
      <c r="Q3399" s="103" t="s">
        <v>13304</v>
      </c>
      <c r="R3399" s="105" t="s">
        <v>14097</v>
      </c>
      <c r="S3399" s="103" t="s">
        <v>8322</v>
      </c>
      <c r="T3399" s="103" t="s">
        <v>22557</v>
      </c>
      <c r="U3399" s="106" t="s">
        <v>20506</v>
      </c>
      <c r="V3399" s="105" t="s">
        <v>23803</v>
      </c>
      <c r="W3399" s="107" t="s">
        <v>446</v>
      </c>
      <c r="X3399" t="s">
        <v>23804</v>
      </c>
      <c r="AA3399">
        <f ca="1" t="shared" si="107"/>
        <v>17</v>
      </c>
    </row>
    <row r="3400" spans="1:27">
      <c r="A3400" s="101">
        <v>11</v>
      </c>
      <c r="B3400" s="89" t="str">
        <f t="shared" si="106"/>
        <v>451229200412280323</v>
      </c>
      <c r="C3400" s="89" t="s">
        <v>446</v>
      </c>
      <c r="D3400" s="102" t="s">
        <v>13306</v>
      </c>
      <c r="E3400" s="102" t="s">
        <v>143</v>
      </c>
      <c r="F3400" s="103" t="s">
        <v>20178</v>
      </c>
      <c r="G3400" s="103" t="s">
        <v>20996</v>
      </c>
      <c r="H3400" s="104" t="s">
        <v>13305</v>
      </c>
      <c r="I3400" s="103" t="s">
        <v>30</v>
      </c>
      <c r="J3400" s="103" t="s">
        <v>30</v>
      </c>
      <c r="K3400" s="103" t="s">
        <v>30</v>
      </c>
      <c r="L3400" s="103" t="s">
        <v>30</v>
      </c>
      <c r="M3400" s="103" t="s">
        <v>30</v>
      </c>
      <c r="N3400" s="103" t="s">
        <v>30</v>
      </c>
      <c r="O3400" s="103" t="s">
        <v>30</v>
      </c>
      <c r="P3400" s="103" t="e">
        <v>#N/A</v>
      </c>
      <c r="Q3400" s="103" t="s">
        <v>13308</v>
      </c>
      <c r="R3400" s="105" t="s">
        <v>18458</v>
      </c>
      <c r="S3400" s="103" t="s">
        <v>8322</v>
      </c>
      <c r="T3400" s="103" t="s">
        <v>151</v>
      </c>
      <c r="U3400" s="106" t="s">
        <v>22543</v>
      </c>
      <c r="V3400" s="105" t="s">
        <v>23805</v>
      </c>
      <c r="W3400" s="107" t="s">
        <v>446</v>
      </c>
      <c r="X3400" t="s">
        <v>23806</v>
      </c>
      <c r="AA3400">
        <f ca="1" t="shared" si="107"/>
        <v>16</v>
      </c>
    </row>
    <row r="3401" spans="1:27">
      <c r="A3401" s="101">
        <v>12</v>
      </c>
      <c r="B3401" s="89" t="str">
        <f t="shared" si="106"/>
        <v>452731200404070326</v>
      </c>
      <c r="C3401" s="89" t="s">
        <v>446</v>
      </c>
      <c r="D3401" s="102" t="s">
        <v>13310</v>
      </c>
      <c r="E3401" s="102" t="s">
        <v>143</v>
      </c>
      <c r="F3401" s="103" t="s">
        <v>20131</v>
      </c>
      <c r="G3401" s="103" t="s">
        <v>20255</v>
      </c>
      <c r="H3401" s="104" t="s">
        <v>13309</v>
      </c>
      <c r="I3401" s="103" t="s">
        <v>30</v>
      </c>
      <c r="J3401" s="103" t="s">
        <v>30</v>
      </c>
      <c r="K3401" s="103" t="s">
        <v>30</v>
      </c>
      <c r="L3401" s="103" t="s">
        <v>30</v>
      </c>
      <c r="M3401" s="103" t="s">
        <v>30</v>
      </c>
      <c r="N3401" s="103" t="s">
        <v>30</v>
      </c>
      <c r="O3401" s="103" t="s">
        <v>27</v>
      </c>
      <c r="P3401" s="103" t="e">
        <v>#N/A</v>
      </c>
      <c r="Q3401" s="103" t="s">
        <v>13312</v>
      </c>
      <c r="R3401" s="105" t="s">
        <v>18459</v>
      </c>
      <c r="S3401" s="103" t="s">
        <v>8322</v>
      </c>
      <c r="T3401" s="103" t="s">
        <v>151</v>
      </c>
      <c r="U3401" s="106" t="s">
        <v>22987</v>
      </c>
      <c r="V3401" s="105" t="s">
        <v>23807</v>
      </c>
      <c r="W3401" s="107" t="s">
        <v>446</v>
      </c>
      <c r="X3401" t="s">
        <v>23808</v>
      </c>
      <c r="AA3401">
        <f ca="1" t="shared" si="107"/>
        <v>17</v>
      </c>
    </row>
    <row r="3402" spans="1:27">
      <c r="A3402" s="101">
        <v>13</v>
      </c>
      <c r="B3402" s="89" t="str">
        <f t="shared" si="106"/>
        <v>452731200408180338</v>
      </c>
      <c r="C3402" s="89" t="s">
        <v>446</v>
      </c>
      <c r="D3402" s="102" t="s">
        <v>13314</v>
      </c>
      <c r="E3402" s="102" t="s">
        <v>24</v>
      </c>
      <c r="F3402" s="103" t="s">
        <v>20131</v>
      </c>
      <c r="G3402" s="103" t="s">
        <v>20757</v>
      </c>
      <c r="H3402" s="104" t="s">
        <v>13313</v>
      </c>
      <c r="I3402" s="103" t="s">
        <v>30</v>
      </c>
      <c r="J3402" s="103" t="s">
        <v>30</v>
      </c>
      <c r="K3402" s="103" t="s">
        <v>30</v>
      </c>
      <c r="L3402" s="103" t="s">
        <v>30</v>
      </c>
      <c r="M3402" s="103" t="s">
        <v>30</v>
      </c>
      <c r="N3402" s="103" t="s">
        <v>30</v>
      </c>
      <c r="O3402" s="103" t="s">
        <v>27</v>
      </c>
      <c r="P3402" s="103" t="e">
        <v>#N/A</v>
      </c>
      <c r="Q3402" s="103" t="s">
        <v>13316</v>
      </c>
      <c r="R3402" s="105" t="s">
        <v>18461</v>
      </c>
      <c r="S3402" s="103" t="s">
        <v>8322</v>
      </c>
      <c r="T3402" s="103" t="s">
        <v>151</v>
      </c>
      <c r="U3402" s="106" t="s">
        <v>23191</v>
      </c>
      <c r="V3402" s="105" t="s">
        <v>23809</v>
      </c>
      <c r="W3402" s="107" t="s">
        <v>446</v>
      </c>
      <c r="X3402" t="s">
        <v>23810</v>
      </c>
      <c r="AA3402">
        <f ca="1" t="shared" si="107"/>
        <v>16</v>
      </c>
    </row>
    <row r="3403" spans="1:27">
      <c r="A3403" s="101">
        <v>14</v>
      </c>
      <c r="B3403" s="89" t="str">
        <f t="shared" si="106"/>
        <v>451229200405071822</v>
      </c>
      <c r="C3403" s="89" t="s">
        <v>446</v>
      </c>
      <c r="D3403" s="102" t="s">
        <v>13318</v>
      </c>
      <c r="E3403" s="102" t="s">
        <v>143</v>
      </c>
      <c r="F3403" s="103" t="s">
        <v>20178</v>
      </c>
      <c r="G3403" s="103" t="s">
        <v>20608</v>
      </c>
      <c r="H3403" s="104" t="s">
        <v>13317</v>
      </c>
      <c r="I3403" s="103" t="s">
        <v>30</v>
      </c>
      <c r="J3403" s="103" t="s">
        <v>30</v>
      </c>
      <c r="K3403" s="103" t="s">
        <v>30</v>
      </c>
      <c r="L3403" s="103" t="s">
        <v>30</v>
      </c>
      <c r="M3403" s="103" t="s">
        <v>30</v>
      </c>
      <c r="N3403" s="103" t="s">
        <v>30</v>
      </c>
      <c r="O3403" s="103" t="s">
        <v>27</v>
      </c>
      <c r="P3403" s="103" t="e">
        <v>#N/A</v>
      </c>
      <c r="Q3403" s="103" t="s">
        <v>13320</v>
      </c>
      <c r="R3403" s="105" t="s">
        <v>18463</v>
      </c>
      <c r="S3403" s="103" t="s">
        <v>8322</v>
      </c>
      <c r="T3403" s="103" t="s">
        <v>115</v>
      </c>
      <c r="U3403" s="106" t="s">
        <v>23376</v>
      </c>
      <c r="V3403" s="105" t="s">
        <v>23811</v>
      </c>
      <c r="W3403" s="107" t="s">
        <v>446</v>
      </c>
      <c r="X3403" t="s">
        <v>23812</v>
      </c>
      <c r="AA3403">
        <f ca="1" t="shared" si="107"/>
        <v>17</v>
      </c>
    </row>
    <row r="3404" spans="1:27">
      <c r="A3404" s="101">
        <v>15</v>
      </c>
      <c r="B3404" s="89" t="str">
        <f t="shared" si="106"/>
        <v>451229200404110324</v>
      </c>
      <c r="C3404" s="89" t="s">
        <v>446</v>
      </c>
      <c r="D3404" s="102" t="s">
        <v>13322</v>
      </c>
      <c r="E3404" s="102" t="s">
        <v>143</v>
      </c>
      <c r="F3404" s="103" t="s">
        <v>20178</v>
      </c>
      <c r="G3404" s="103" t="s">
        <v>20255</v>
      </c>
      <c r="H3404" s="104" t="s">
        <v>13321</v>
      </c>
      <c r="I3404" s="103" t="s">
        <v>30</v>
      </c>
      <c r="J3404" s="103" t="s">
        <v>30</v>
      </c>
      <c r="K3404" s="103" t="s">
        <v>27</v>
      </c>
      <c r="L3404" s="103" t="s">
        <v>30</v>
      </c>
      <c r="M3404" s="103" t="s">
        <v>30</v>
      </c>
      <c r="N3404" s="103" t="s">
        <v>30</v>
      </c>
      <c r="O3404" s="103" t="s">
        <v>27</v>
      </c>
      <c r="P3404" s="103" t="e">
        <v>#N/A</v>
      </c>
      <c r="Q3404" s="103" t="s">
        <v>13324</v>
      </c>
      <c r="R3404" s="105" t="s">
        <v>18465</v>
      </c>
      <c r="S3404" s="103" t="s">
        <v>6621</v>
      </c>
      <c r="T3404" s="103" t="s">
        <v>23813</v>
      </c>
      <c r="U3404" s="106" t="s">
        <v>23814</v>
      </c>
      <c r="V3404" s="105" t="s">
        <v>23815</v>
      </c>
      <c r="W3404" s="107" t="s">
        <v>446</v>
      </c>
      <c r="X3404" t="s">
        <v>18464</v>
      </c>
      <c r="AA3404">
        <f ca="1" t="shared" si="107"/>
        <v>17</v>
      </c>
    </row>
    <row r="3405" spans="1:27">
      <c r="A3405" s="101">
        <v>16</v>
      </c>
      <c r="B3405" s="89" t="str">
        <f t="shared" si="106"/>
        <v>451229200404122114</v>
      </c>
      <c r="C3405" s="89" t="s">
        <v>446</v>
      </c>
      <c r="D3405" s="102" t="s">
        <v>13327</v>
      </c>
      <c r="E3405" s="102" t="s">
        <v>24</v>
      </c>
      <c r="F3405" s="103" t="s">
        <v>20178</v>
      </c>
      <c r="G3405" s="103" t="s">
        <v>20255</v>
      </c>
      <c r="H3405" s="104" t="s">
        <v>13326</v>
      </c>
      <c r="I3405" s="103" t="s">
        <v>27</v>
      </c>
      <c r="J3405" s="103" t="s">
        <v>30</v>
      </c>
      <c r="K3405" s="103" t="s">
        <v>30</v>
      </c>
      <c r="L3405" s="103" t="s">
        <v>30</v>
      </c>
      <c r="M3405" s="103" t="s">
        <v>30</v>
      </c>
      <c r="N3405" s="103" t="s">
        <v>30</v>
      </c>
      <c r="O3405" s="103" t="s">
        <v>27</v>
      </c>
      <c r="P3405" s="103" t="e">
        <v>#N/A</v>
      </c>
      <c r="Q3405" s="103" t="s">
        <v>13329</v>
      </c>
      <c r="R3405" s="105" t="s">
        <v>18466</v>
      </c>
      <c r="S3405" s="103" t="s">
        <v>8322</v>
      </c>
      <c r="T3405" s="103" t="s">
        <v>20240</v>
      </c>
      <c r="U3405" s="106" t="s">
        <v>22098</v>
      </c>
      <c r="V3405" s="105" t="s">
        <v>23816</v>
      </c>
      <c r="W3405" s="107" t="s">
        <v>446</v>
      </c>
      <c r="X3405" t="s">
        <v>23817</v>
      </c>
      <c r="AA3405">
        <f ca="1" t="shared" si="107"/>
        <v>17</v>
      </c>
    </row>
    <row r="3406" spans="1:27">
      <c r="A3406" s="101">
        <v>17</v>
      </c>
      <c r="B3406" s="89" t="str">
        <f t="shared" si="106"/>
        <v>451229200503120026</v>
      </c>
      <c r="C3406" s="89" t="s">
        <v>446</v>
      </c>
      <c r="D3406" s="102" t="s">
        <v>13332</v>
      </c>
      <c r="E3406" s="102" t="s">
        <v>143</v>
      </c>
      <c r="F3406" s="103" t="s">
        <v>20178</v>
      </c>
      <c r="G3406" s="103" t="s">
        <v>21473</v>
      </c>
      <c r="H3406" s="104" t="s">
        <v>13331</v>
      </c>
      <c r="I3406" s="103" t="s">
        <v>30</v>
      </c>
      <c r="J3406" s="103" t="s">
        <v>30</v>
      </c>
      <c r="K3406" s="103" t="s">
        <v>30</v>
      </c>
      <c r="L3406" s="103" t="s">
        <v>30</v>
      </c>
      <c r="M3406" s="103" t="s">
        <v>30</v>
      </c>
      <c r="N3406" s="103" t="s">
        <v>30</v>
      </c>
      <c r="O3406" s="103" t="s">
        <v>30</v>
      </c>
      <c r="P3406" s="103" t="e">
        <v>#N/A</v>
      </c>
      <c r="Q3406" s="103" t="s">
        <v>13334</v>
      </c>
      <c r="R3406" s="105" t="s">
        <v>18468</v>
      </c>
      <c r="S3406" s="103" t="s">
        <v>8322</v>
      </c>
      <c r="T3406" s="103" t="s">
        <v>63</v>
      </c>
      <c r="U3406" s="106" t="s">
        <v>20615</v>
      </c>
      <c r="V3406" s="105" t="s">
        <v>23818</v>
      </c>
      <c r="W3406" s="107" t="s">
        <v>446</v>
      </c>
      <c r="X3406" t="s">
        <v>23819</v>
      </c>
      <c r="AA3406">
        <f ca="1" t="shared" si="107"/>
        <v>16</v>
      </c>
    </row>
    <row r="3407" spans="1:27">
      <c r="A3407" s="101">
        <v>18</v>
      </c>
      <c r="B3407" s="89" t="str">
        <f t="shared" si="106"/>
        <v>45273120030920121x</v>
      </c>
      <c r="C3407" s="89" t="s">
        <v>446</v>
      </c>
      <c r="D3407" s="102" t="s">
        <v>13336</v>
      </c>
      <c r="E3407" s="102" t="s">
        <v>24</v>
      </c>
      <c r="F3407" s="103" t="s">
        <v>20205</v>
      </c>
      <c r="G3407" s="103" t="s">
        <v>20168</v>
      </c>
      <c r="H3407" s="104" t="s">
        <v>13335</v>
      </c>
      <c r="I3407" s="103" t="s">
        <v>30</v>
      </c>
      <c r="J3407" s="103" t="s">
        <v>30</v>
      </c>
      <c r="K3407" s="103" t="s">
        <v>27</v>
      </c>
      <c r="L3407" s="103" t="s">
        <v>30</v>
      </c>
      <c r="M3407" s="103" t="s">
        <v>30</v>
      </c>
      <c r="N3407" s="103" t="s">
        <v>30</v>
      </c>
      <c r="O3407" s="103" t="s">
        <v>27</v>
      </c>
      <c r="P3407" s="103" t="e">
        <v>#N/A</v>
      </c>
      <c r="Q3407" s="103" t="s">
        <v>13337</v>
      </c>
      <c r="R3407" s="105">
        <v>13531534368</v>
      </c>
      <c r="S3407" s="103" t="s">
        <v>8322</v>
      </c>
      <c r="T3407" s="103" t="s">
        <v>76</v>
      </c>
      <c r="U3407" s="106" t="s">
        <v>20932</v>
      </c>
      <c r="V3407" s="105" t="s">
        <v>23820</v>
      </c>
      <c r="W3407" s="107" t="s">
        <v>446</v>
      </c>
      <c r="X3407" t="s">
        <v>23821</v>
      </c>
      <c r="AA3407">
        <f ca="1" t="shared" si="107"/>
        <v>17</v>
      </c>
    </row>
    <row r="3408" spans="1:27">
      <c r="A3408" s="101">
        <v>19</v>
      </c>
      <c r="B3408" s="89" t="str">
        <f t="shared" si="106"/>
        <v>451229200703103917</v>
      </c>
      <c r="C3408" s="89" t="s">
        <v>446</v>
      </c>
      <c r="D3408" s="102" t="s">
        <v>13339</v>
      </c>
      <c r="E3408" s="102" t="s">
        <v>24</v>
      </c>
      <c r="F3408" s="103" t="s">
        <v>20131</v>
      </c>
      <c r="G3408" s="103" t="s">
        <v>20915</v>
      </c>
      <c r="H3408" s="104" t="s">
        <v>13338</v>
      </c>
      <c r="I3408" s="103" t="s">
        <v>30</v>
      </c>
      <c r="J3408" s="103" t="s">
        <v>30</v>
      </c>
      <c r="K3408" s="103" t="s">
        <v>27</v>
      </c>
      <c r="L3408" s="103" t="s">
        <v>30</v>
      </c>
      <c r="M3408" s="103" t="s">
        <v>27</v>
      </c>
      <c r="N3408" s="103" t="s">
        <v>30</v>
      </c>
      <c r="O3408" s="103" t="s">
        <v>27</v>
      </c>
      <c r="P3408" s="103" t="e">
        <v>#N/A</v>
      </c>
      <c r="Q3408" s="103" t="s">
        <v>3324</v>
      </c>
      <c r="R3408" s="105" t="s">
        <v>3325</v>
      </c>
      <c r="S3408" s="103" t="s">
        <v>8322</v>
      </c>
      <c r="T3408" s="103" t="s">
        <v>128</v>
      </c>
      <c r="U3408" s="106" t="s">
        <v>22857</v>
      </c>
      <c r="V3408" s="105" t="s">
        <v>22896</v>
      </c>
      <c r="W3408" s="107" t="s">
        <v>446</v>
      </c>
      <c r="X3408" t="s">
        <v>22897</v>
      </c>
      <c r="AA3408">
        <f ca="1" t="shared" si="107"/>
        <v>14</v>
      </c>
    </row>
    <row r="3409" spans="1:27">
      <c r="A3409" s="101">
        <v>20</v>
      </c>
      <c r="B3409" s="89" t="str">
        <f t="shared" si="106"/>
        <v>452731200412051213</v>
      </c>
      <c r="C3409" s="89" t="s">
        <v>446</v>
      </c>
      <c r="D3409" s="102" t="s">
        <v>13341</v>
      </c>
      <c r="E3409" s="102" t="s">
        <v>24</v>
      </c>
      <c r="F3409" s="103" t="s">
        <v>20131</v>
      </c>
      <c r="G3409" s="103" t="s">
        <v>20996</v>
      </c>
      <c r="H3409" s="104" t="s">
        <v>13340</v>
      </c>
      <c r="I3409" s="103" t="s">
        <v>30</v>
      </c>
      <c r="J3409" s="103" t="s">
        <v>30</v>
      </c>
      <c r="K3409" s="103" t="s">
        <v>27</v>
      </c>
      <c r="L3409" s="103" t="s">
        <v>30</v>
      </c>
      <c r="M3409" s="103" t="s">
        <v>30</v>
      </c>
      <c r="N3409" s="103" t="s">
        <v>30</v>
      </c>
      <c r="O3409" s="103" t="s">
        <v>27</v>
      </c>
      <c r="P3409" s="103" t="e">
        <v>#N/A</v>
      </c>
      <c r="Q3409" s="103" t="s">
        <v>13342</v>
      </c>
      <c r="R3409" s="105" t="s">
        <v>18471</v>
      </c>
      <c r="S3409" s="103" t="s">
        <v>8322</v>
      </c>
      <c r="T3409" s="103" t="s">
        <v>76</v>
      </c>
      <c r="U3409" s="106" t="s">
        <v>22373</v>
      </c>
      <c r="V3409" s="105" t="s">
        <v>23822</v>
      </c>
      <c r="W3409" s="107" t="s">
        <v>446</v>
      </c>
      <c r="X3409" t="s">
        <v>23823</v>
      </c>
      <c r="AA3409">
        <f ca="1" t="shared" si="107"/>
        <v>16</v>
      </c>
    </row>
    <row r="3410" spans="1:27">
      <c r="A3410" s="101">
        <v>21</v>
      </c>
      <c r="B3410" s="89" t="str">
        <f t="shared" si="106"/>
        <v>451229200406060025</v>
      </c>
      <c r="C3410" s="89" t="s">
        <v>446</v>
      </c>
      <c r="D3410" s="102" t="s">
        <v>13344</v>
      </c>
      <c r="E3410" s="102" t="s">
        <v>143</v>
      </c>
      <c r="F3410" s="103" t="s">
        <v>20131</v>
      </c>
      <c r="G3410" s="103" t="s">
        <v>21826</v>
      </c>
      <c r="H3410" s="104" t="s">
        <v>13343</v>
      </c>
      <c r="I3410" s="103" t="s">
        <v>30</v>
      </c>
      <c r="J3410" s="103" t="s">
        <v>30</v>
      </c>
      <c r="K3410" s="103" t="s">
        <v>30</v>
      </c>
      <c r="L3410" s="103" t="s">
        <v>30</v>
      </c>
      <c r="M3410" s="103" t="s">
        <v>30</v>
      </c>
      <c r="N3410" s="103" t="s">
        <v>30</v>
      </c>
      <c r="O3410" s="103" t="s">
        <v>27</v>
      </c>
      <c r="P3410" s="103" t="e">
        <v>#N/A</v>
      </c>
      <c r="Q3410" s="103" t="s">
        <v>13346</v>
      </c>
      <c r="R3410" s="105" t="s">
        <v>18473</v>
      </c>
      <c r="S3410" s="103" t="s">
        <v>8322</v>
      </c>
      <c r="T3410" s="103" t="s">
        <v>63</v>
      </c>
      <c r="U3410" s="106" t="s">
        <v>20498</v>
      </c>
      <c r="V3410" s="105" t="s">
        <v>23824</v>
      </c>
      <c r="W3410" s="107" t="s">
        <v>446</v>
      </c>
      <c r="X3410" t="s">
        <v>23825</v>
      </c>
      <c r="AA3410">
        <f ca="1" t="shared" si="107"/>
        <v>17</v>
      </c>
    </row>
    <row r="3411" spans="1:27">
      <c r="A3411" s="101">
        <v>22</v>
      </c>
      <c r="B3411" s="89" t="str">
        <f t="shared" si="106"/>
        <v>452731200501014828</v>
      </c>
      <c r="C3411" s="89" t="s">
        <v>446</v>
      </c>
      <c r="D3411" s="102" t="s">
        <v>13348</v>
      </c>
      <c r="E3411" s="102" t="s">
        <v>143</v>
      </c>
      <c r="F3411" s="103" t="s">
        <v>20131</v>
      </c>
      <c r="G3411" s="103" t="s">
        <v>22169</v>
      </c>
      <c r="H3411" s="104" t="s">
        <v>13347</v>
      </c>
      <c r="I3411" s="103" t="s">
        <v>30</v>
      </c>
      <c r="J3411" s="103" t="s">
        <v>30</v>
      </c>
      <c r="K3411" s="103" t="s">
        <v>30</v>
      </c>
      <c r="L3411" s="103" t="s">
        <v>30</v>
      </c>
      <c r="M3411" s="103" t="s">
        <v>30</v>
      </c>
      <c r="N3411" s="103" t="s">
        <v>30</v>
      </c>
      <c r="O3411" s="103" t="s">
        <v>27</v>
      </c>
      <c r="P3411" s="103" t="e">
        <v>#N/A</v>
      </c>
      <c r="Q3411" s="103" t="s">
        <v>13350</v>
      </c>
      <c r="R3411" s="105" t="s">
        <v>18475</v>
      </c>
      <c r="S3411" s="103" t="s">
        <v>8322</v>
      </c>
      <c r="T3411" s="103" t="s">
        <v>63</v>
      </c>
      <c r="U3411" s="106" t="s">
        <v>20436</v>
      </c>
      <c r="V3411" s="105" t="s">
        <v>23826</v>
      </c>
      <c r="W3411" s="107" t="s">
        <v>446</v>
      </c>
      <c r="X3411" t="s">
        <v>23827</v>
      </c>
      <c r="AA3411">
        <f ca="1" t="shared" si="107"/>
        <v>16</v>
      </c>
    </row>
    <row r="3412" spans="1:27">
      <c r="A3412" s="101">
        <v>23</v>
      </c>
      <c r="B3412" s="89" t="str">
        <f t="shared" si="106"/>
        <v>45122920040505271X</v>
      </c>
      <c r="C3412" s="89" t="s">
        <v>446</v>
      </c>
      <c r="D3412" s="102" t="s">
        <v>13352</v>
      </c>
      <c r="E3412" s="102" t="s">
        <v>24</v>
      </c>
      <c r="F3412" s="103" t="s">
        <v>20178</v>
      </c>
      <c r="G3412" s="103" t="s">
        <v>20608</v>
      </c>
      <c r="H3412" s="104" t="s">
        <v>13351</v>
      </c>
      <c r="I3412" s="103" t="s">
        <v>27</v>
      </c>
      <c r="J3412" s="103" t="s">
        <v>30</v>
      </c>
      <c r="K3412" s="103" t="s">
        <v>27</v>
      </c>
      <c r="L3412" s="103" t="s">
        <v>30</v>
      </c>
      <c r="M3412" s="103" t="s">
        <v>30</v>
      </c>
      <c r="N3412" s="103" t="s">
        <v>30</v>
      </c>
      <c r="O3412" s="103" t="s">
        <v>27</v>
      </c>
      <c r="P3412" s="103" t="e">
        <v>#N/A</v>
      </c>
      <c r="Q3412" s="103" t="s">
        <v>13353</v>
      </c>
      <c r="R3412" s="105" t="s">
        <v>18476</v>
      </c>
      <c r="S3412" s="103" t="s">
        <v>8322</v>
      </c>
      <c r="T3412" s="103" t="s">
        <v>146</v>
      </c>
      <c r="U3412" s="106" t="s">
        <v>23451</v>
      </c>
      <c r="V3412" s="105" t="s">
        <v>23452</v>
      </c>
      <c r="W3412" s="107" t="s">
        <v>446</v>
      </c>
      <c r="X3412" t="s">
        <v>23453</v>
      </c>
      <c r="AA3412">
        <f ca="1" t="shared" si="107"/>
        <v>17</v>
      </c>
    </row>
    <row r="3413" spans="1:27">
      <c r="A3413" s="101">
        <v>24</v>
      </c>
      <c r="B3413" s="89" t="str">
        <f t="shared" si="106"/>
        <v>451229200507290321</v>
      </c>
      <c r="C3413" s="89" t="s">
        <v>446</v>
      </c>
      <c r="D3413" s="102" t="s">
        <v>13357</v>
      </c>
      <c r="E3413" s="102" t="s">
        <v>143</v>
      </c>
      <c r="F3413" s="103" t="s">
        <v>20178</v>
      </c>
      <c r="G3413" s="103" t="s">
        <v>21180</v>
      </c>
      <c r="H3413" s="104" t="s">
        <v>13356</v>
      </c>
      <c r="I3413" s="103" t="s">
        <v>30</v>
      </c>
      <c r="J3413" s="103" t="s">
        <v>30</v>
      </c>
      <c r="K3413" s="103" t="s">
        <v>30</v>
      </c>
      <c r="L3413" s="103" t="s">
        <v>30</v>
      </c>
      <c r="M3413" s="103" t="s">
        <v>30</v>
      </c>
      <c r="N3413" s="103" t="s">
        <v>30</v>
      </c>
      <c r="O3413" s="103" t="s">
        <v>27</v>
      </c>
      <c r="P3413" s="103" t="e">
        <v>#N/A</v>
      </c>
      <c r="Q3413" s="103" t="s">
        <v>3509</v>
      </c>
      <c r="R3413" s="105" t="s">
        <v>18477</v>
      </c>
      <c r="S3413" s="103" t="s">
        <v>8322</v>
      </c>
      <c r="T3413" s="103" t="s">
        <v>151</v>
      </c>
      <c r="U3413" s="106" t="s">
        <v>21816</v>
      </c>
      <c r="V3413" s="105" t="s">
        <v>23828</v>
      </c>
      <c r="W3413" s="107" t="s">
        <v>446</v>
      </c>
      <c r="X3413" t="s">
        <v>23829</v>
      </c>
      <c r="AA3413">
        <f ca="1" t="shared" si="107"/>
        <v>16</v>
      </c>
    </row>
    <row r="3414" spans="1:27">
      <c r="A3414" s="101">
        <v>25</v>
      </c>
      <c r="B3414" s="89" t="str">
        <f t="shared" si="106"/>
        <v>452731200507090311</v>
      </c>
      <c r="C3414" s="89" t="s">
        <v>446</v>
      </c>
      <c r="D3414" s="102" t="s">
        <v>13360</v>
      </c>
      <c r="E3414" s="102" t="s">
        <v>24</v>
      </c>
      <c r="F3414" s="103" t="s">
        <v>20131</v>
      </c>
      <c r="G3414" s="103" t="s">
        <v>21180</v>
      </c>
      <c r="H3414" s="104" t="s">
        <v>13359</v>
      </c>
      <c r="I3414" s="103" t="s">
        <v>30</v>
      </c>
      <c r="J3414" s="103" t="s">
        <v>30</v>
      </c>
      <c r="K3414" s="103" t="s">
        <v>30</v>
      </c>
      <c r="L3414" s="103" t="s">
        <v>30</v>
      </c>
      <c r="M3414" s="103" t="s">
        <v>30</v>
      </c>
      <c r="N3414" s="103" t="s">
        <v>30</v>
      </c>
      <c r="O3414" s="103" t="s">
        <v>27</v>
      </c>
      <c r="P3414" s="103" t="e">
        <v>#N/A</v>
      </c>
      <c r="Q3414" s="103" t="s">
        <v>13362</v>
      </c>
      <c r="R3414" s="105" t="s">
        <v>18478</v>
      </c>
      <c r="S3414" s="103" t="s">
        <v>8322</v>
      </c>
      <c r="T3414" s="103" t="s">
        <v>151</v>
      </c>
      <c r="U3414" s="106" t="s">
        <v>22543</v>
      </c>
      <c r="V3414" s="105" t="s">
        <v>23830</v>
      </c>
      <c r="W3414" s="107" t="s">
        <v>446</v>
      </c>
      <c r="X3414" t="s">
        <v>23831</v>
      </c>
      <c r="AA3414">
        <f ca="1" t="shared" si="107"/>
        <v>16</v>
      </c>
    </row>
    <row r="3415" spans="1:27">
      <c r="A3415" s="101">
        <v>26</v>
      </c>
      <c r="B3415" s="89" t="str">
        <f t="shared" si="106"/>
        <v>45122920040628271X</v>
      </c>
      <c r="C3415" s="89" t="s">
        <v>446</v>
      </c>
      <c r="D3415" s="102" t="s">
        <v>13364</v>
      </c>
      <c r="E3415" s="102" t="s">
        <v>24</v>
      </c>
      <c r="F3415" s="103" t="s">
        <v>20178</v>
      </c>
      <c r="G3415" s="103" t="s">
        <v>21826</v>
      </c>
      <c r="H3415" s="104" t="s">
        <v>13363</v>
      </c>
      <c r="I3415" s="103" t="s">
        <v>27</v>
      </c>
      <c r="J3415" s="103" t="s">
        <v>30</v>
      </c>
      <c r="K3415" s="103" t="s">
        <v>30</v>
      </c>
      <c r="L3415" s="103" t="s">
        <v>30</v>
      </c>
      <c r="M3415" s="103" t="s">
        <v>30</v>
      </c>
      <c r="N3415" s="103" t="s">
        <v>30</v>
      </c>
      <c r="O3415" s="103" t="s">
        <v>27</v>
      </c>
      <c r="P3415" s="103" t="e">
        <v>#N/A</v>
      </c>
      <c r="Q3415" s="103" t="s">
        <v>7423</v>
      </c>
      <c r="R3415" s="105" t="s">
        <v>18479</v>
      </c>
      <c r="S3415" s="103" t="s">
        <v>8322</v>
      </c>
      <c r="T3415" s="103" t="s">
        <v>146</v>
      </c>
      <c r="U3415" s="106" t="s">
        <v>22384</v>
      </c>
      <c r="V3415" s="105" t="s">
        <v>23832</v>
      </c>
      <c r="W3415" s="107" t="s">
        <v>446</v>
      </c>
      <c r="X3415" t="s">
        <v>23833</v>
      </c>
      <c r="AA3415">
        <f ca="1" t="shared" si="107"/>
        <v>17</v>
      </c>
    </row>
    <row r="3416" spans="1:27">
      <c r="A3416" s="101">
        <v>27</v>
      </c>
      <c r="B3416" s="89" t="str">
        <f t="shared" si="106"/>
        <v>452731200410100018</v>
      </c>
      <c r="C3416" s="89" t="s">
        <v>446</v>
      </c>
      <c r="D3416" s="102" t="s">
        <v>13367</v>
      </c>
      <c r="E3416" s="102" t="s">
        <v>24</v>
      </c>
      <c r="F3416" s="103" t="s">
        <v>20131</v>
      </c>
      <c r="G3416" s="103" t="s">
        <v>20412</v>
      </c>
      <c r="H3416" s="104" t="s">
        <v>13366</v>
      </c>
      <c r="I3416" s="103" t="s">
        <v>30</v>
      </c>
      <c r="J3416" s="103" t="s">
        <v>30</v>
      </c>
      <c r="K3416" s="103" t="s">
        <v>30</v>
      </c>
      <c r="L3416" s="103" t="s">
        <v>30</v>
      </c>
      <c r="M3416" s="103" t="s">
        <v>30</v>
      </c>
      <c r="N3416" s="103" t="s">
        <v>30</v>
      </c>
      <c r="O3416" s="103" t="s">
        <v>30</v>
      </c>
      <c r="P3416" s="103" t="e">
        <v>#N/A</v>
      </c>
      <c r="Q3416" s="103" t="s">
        <v>13369</v>
      </c>
      <c r="R3416" s="105" t="s">
        <v>18481</v>
      </c>
      <c r="S3416" s="103" t="s">
        <v>8322</v>
      </c>
      <c r="T3416" s="103" t="s">
        <v>63</v>
      </c>
      <c r="U3416" s="106" t="s">
        <v>20591</v>
      </c>
      <c r="V3416" s="105" t="s">
        <v>23834</v>
      </c>
      <c r="W3416" s="107" t="s">
        <v>446</v>
      </c>
      <c r="X3416" t="s">
        <v>23835</v>
      </c>
      <c r="AA3416">
        <f ca="1" t="shared" si="107"/>
        <v>16</v>
      </c>
    </row>
    <row r="3417" spans="1:27">
      <c r="A3417" s="101">
        <v>28</v>
      </c>
      <c r="B3417" s="89" t="str">
        <f t="shared" si="106"/>
        <v>451229200705290613</v>
      </c>
      <c r="C3417" s="89" t="s">
        <v>446</v>
      </c>
      <c r="D3417" s="102" t="s">
        <v>13371</v>
      </c>
      <c r="E3417" s="102" t="s">
        <v>24</v>
      </c>
      <c r="F3417" s="103" t="s">
        <v>20178</v>
      </c>
      <c r="G3417" s="103" t="s">
        <v>3269</v>
      </c>
      <c r="H3417" s="104" t="s">
        <v>13370</v>
      </c>
      <c r="I3417" s="103" t="s">
        <v>27</v>
      </c>
      <c r="J3417" s="103" t="s">
        <v>30</v>
      </c>
      <c r="K3417" s="103" t="s">
        <v>27</v>
      </c>
      <c r="L3417" s="103" t="s">
        <v>30</v>
      </c>
      <c r="M3417" s="103" t="s">
        <v>30</v>
      </c>
      <c r="N3417" s="103" t="s">
        <v>30</v>
      </c>
      <c r="O3417" s="103" t="s">
        <v>27</v>
      </c>
      <c r="P3417" s="103" t="e">
        <v>#N/A</v>
      </c>
      <c r="Q3417" s="103" t="s">
        <v>13373</v>
      </c>
      <c r="R3417" s="105" t="s">
        <v>18482</v>
      </c>
      <c r="S3417" s="103" t="s">
        <v>8322</v>
      </c>
      <c r="T3417" s="103" t="s">
        <v>99</v>
      </c>
      <c r="U3417" s="106" t="s">
        <v>22297</v>
      </c>
      <c r="V3417" s="105" t="s">
        <v>23836</v>
      </c>
      <c r="W3417" s="107" t="s">
        <v>446</v>
      </c>
      <c r="X3417" t="s">
        <v>23837</v>
      </c>
      <c r="AA3417">
        <f ca="1" t="shared" si="107"/>
        <v>14</v>
      </c>
    </row>
    <row r="3418" spans="1:27">
      <c r="A3418" s="101">
        <v>29</v>
      </c>
      <c r="B3418" s="89" t="str">
        <f t="shared" si="106"/>
        <v>451229199811292721</v>
      </c>
      <c r="C3418" s="89" t="s">
        <v>446</v>
      </c>
      <c r="D3418" s="102" t="s">
        <v>13376</v>
      </c>
      <c r="E3418" s="102" t="s">
        <v>143</v>
      </c>
      <c r="F3418" s="103" t="s">
        <v>20178</v>
      </c>
      <c r="G3418" s="103" t="s">
        <v>20462</v>
      </c>
      <c r="H3418" s="104" t="s">
        <v>13375</v>
      </c>
      <c r="I3418" s="103" t="s">
        <v>27</v>
      </c>
      <c r="J3418" s="103" t="s">
        <v>30</v>
      </c>
      <c r="K3418" s="103" t="s">
        <v>30</v>
      </c>
      <c r="L3418" s="103" t="s">
        <v>30</v>
      </c>
      <c r="M3418" s="103" t="s">
        <v>30</v>
      </c>
      <c r="N3418" s="103" t="s">
        <v>27</v>
      </c>
      <c r="O3418" s="103" t="s">
        <v>27</v>
      </c>
      <c r="P3418" s="103" t="e">
        <v>#N/A</v>
      </c>
      <c r="Q3418" s="103" t="s">
        <v>13378</v>
      </c>
      <c r="R3418" s="105">
        <v>15728387400</v>
      </c>
      <c r="S3418" s="103" t="s">
        <v>8322</v>
      </c>
      <c r="T3418" s="103" t="s">
        <v>146</v>
      </c>
      <c r="U3418" s="106" t="s">
        <v>21809</v>
      </c>
      <c r="V3418" s="105" t="s">
        <v>20460</v>
      </c>
      <c r="W3418" s="107" t="s">
        <v>446</v>
      </c>
      <c r="X3418" t="s">
        <v>19455</v>
      </c>
      <c r="AA3418">
        <f ca="1" t="shared" si="107"/>
        <v>22</v>
      </c>
    </row>
    <row r="3419" spans="1:27">
      <c r="A3419" s="101">
        <v>30</v>
      </c>
      <c r="B3419" s="89" t="str">
        <f t="shared" si="106"/>
        <v>452731200312212411</v>
      </c>
      <c r="C3419" s="89" t="s">
        <v>446</v>
      </c>
      <c r="D3419" s="102" t="s">
        <v>13381</v>
      </c>
      <c r="E3419" s="102" t="s">
        <v>24</v>
      </c>
      <c r="F3419" s="103" t="s">
        <v>20205</v>
      </c>
      <c r="G3419" s="103" t="s">
        <v>20433</v>
      </c>
      <c r="H3419" s="104" t="s">
        <v>13380</v>
      </c>
      <c r="I3419" s="103" t="s">
        <v>27</v>
      </c>
      <c r="J3419" s="103" t="s">
        <v>30</v>
      </c>
      <c r="K3419" s="103" t="s">
        <v>30</v>
      </c>
      <c r="L3419" s="103" t="s">
        <v>30</v>
      </c>
      <c r="M3419" s="103" t="s">
        <v>30</v>
      </c>
      <c r="N3419" s="103" t="s">
        <v>30</v>
      </c>
      <c r="O3419" s="103" t="s">
        <v>27</v>
      </c>
      <c r="P3419" s="103" t="e">
        <v>#N/A</v>
      </c>
      <c r="Q3419" s="103" t="s">
        <v>13383</v>
      </c>
      <c r="R3419" s="105">
        <v>17776589253</v>
      </c>
      <c r="S3419" s="103" t="s">
        <v>8322</v>
      </c>
      <c r="T3419" s="103" t="s">
        <v>140</v>
      </c>
      <c r="U3419" s="106" t="s">
        <v>20449</v>
      </c>
      <c r="V3419" s="105" t="s">
        <v>23838</v>
      </c>
      <c r="W3419" s="107" t="s">
        <v>446</v>
      </c>
      <c r="X3419" t="s">
        <v>23839</v>
      </c>
      <c r="AA3419">
        <f ca="1" t="shared" si="107"/>
        <v>17</v>
      </c>
    </row>
    <row r="3420" spans="1:27">
      <c r="A3420" s="101">
        <v>31</v>
      </c>
      <c r="B3420" s="89" t="str">
        <f t="shared" si="106"/>
        <v>452731200408054817</v>
      </c>
      <c r="C3420" s="89" t="s">
        <v>446</v>
      </c>
      <c r="D3420" s="102" t="s">
        <v>13386</v>
      </c>
      <c r="E3420" s="102" t="s">
        <v>24</v>
      </c>
      <c r="F3420" s="103" t="s">
        <v>20131</v>
      </c>
      <c r="G3420" s="103" t="s">
        <v>20757</v>
      </c>
      <c r="H3420" s="104" t="s">
        <v>13385</v>
      </c>
      <c r="I3420" s="103" t="s">
        <v>30</v>
      </c>
      <c r="J3420" s="103" t="s">
        <v>30</v>
      </c>
      <c r="K3420" s="103" t="s">
        <v>30</v>
      </c>
      <c r="L3420" s="103" t="s">
        <v>30</v>
      </c>
      <c r="M3420" s="103" t="s">
        <v>30</v>
      </c>
      <c r="N3420" s="103" t="s">
        <v>30</v>
      </c>
      <c r="O3420" s="103" t="s">
        <v>27</v>
      </c>
      <c r="P3420" s="103" t="e">
        <v>#N/A</v>
      </c>
      <c r="Q3420" s="103" t="s">
        <v>13388</v>
      </c>
      <c r="R3420" s="105" t="s">
        <v>18484</v>
      </c>
      <c r="S3420" s="103" t="s">
        <v>8322</v>
      </c>
      <c r="T3420" s="103" t="s">
        <v>63</v>
      </c>
      <c r="U3420" s="106" t="s">
        <v>21538</v>
      </c>
      <c r="V3420" s="105" t="s">
        <v>23840</v>
      </c>
      <c r="W3420" s="107" t="s">
        <v>446</v>
      </c>
      <c r="X3420" t="s">
        <v>23841</v>
      </c>
      <c r="AA3420">
        <f ca="1" t="shared" si="107"/>
        <v>17</v>
      </c>
    </row>
    <row r="3421" spans="1:27">
      <c r="A3421" s="101">
        <v>32</v>
      </c>
      <c r="B3421" s="89" t="str">
        <f t="shared" si="106"/>
        <v>45122920040125092x</v>
      </c>
      <c r="C3421" s="89" t="s">
        <v>446</v>
      </c>
      <c r="D3421" s="102" t="s">
        <v>13391</v>
      </c>
      <c r="E3421" s="102" t="s">
        <v>143</v>
      </c>
      <c r="F3421" s="103" t="s">
        <v>20205</v>
      </c>
      <c r="G3421" s="103" t="s">
        <v>20232</v>
      </c>
      <c r="H3421" s="104" t="s">
        <v>13390</v>
      </c>
      <c r="I3421" s="103" t="s">
        <v>30</v>
      </c>
      <c r="J3421" s="103" t="s">
        <v>30</v>
      </c>
      <c r="K3421" s="103" t="s">
        <v>30</v>
      </c>
      <c r="L3421" s="103" t="s">
        <v>30</v>
      </c>
      <c r="M3421" s="103" t="s">
        <v>30</v>
      </c>
      <c r="N3421" s="103" t="s">
        <v>30</v>
      </c>
      <c r="O3421" s="103" t="s">
        <v>27</v>
      </c>
      <c r="P3421" s="103" t="e">
        <v>#N/A</v>
      </c>
      <c r="Q3421" s="103" t="s">
        <v>13392</v>
      </c>
      <c r="R3421" s="105" t="s">
        <v>18486</v>
      </c>
      <c r="S3421" s="103" t="s">
        <v>8322</v>
      </c>
      <c r="T3421" s="103" t="s">
        <v>69</v>
      </c>
      <c r="U3421" s="106" t="s">
        <v>22984</v>
      </c>
      <c r="V3421" s="105" t="s">
        <v>23842</v>
      </c>
      <c r="W3421" s="107" t="s">
        <v>446</v>
      </c>
      <c r="X3421" t="s">
        <v>23843</v>
      </c>
      <c r="AA3421">
        <f ca="1" t="shared" si="107"/>
        <v>17</v>
      </c>
    </row>
    <row r="3422" spans="1:27">
      <c r="A3422" s="101">
        <v>33</v>
      </c>
      <c r="B3422" s="89" t="str">
        <f t="shared" si="106"/>
        <v>451229200412030615</v>
      </c>
      <c r="C3422" s="89" t="s">
        <v>446</v>
      </c>
      <c r="D3422" s="102" t="s">
        <v>13394</v>
      </c>
      <c r="E3422" s="102" t="s">
        <v>24</v>
      </c>
      <c r="F3422" s="103" t="s">
        <v>20178</v>
      </c>
      <c r="G3422" s="103" t="s">
        <v>20996</v>
      </c>
      <c r="H3422" s="104" t="s">
        <v>13393</v>
      </c>
      <c r="I3422" s="103" t="s">
        <v>30</v>
      </c>
      <c r="J3422" s="103" t="s">
        <v>30</v>
      </c>
      <c r="K3422" s="103" t="s">
        <v>27</v>
      </c>
      <c r="L3422" s="103" t="s">
        <v>30</v>
      </c>
      <c r="M3422" s="103" t="s">
        <v>30</v>
      </c>
      <c r="N3422" s="103" t="s">
        <v>30</v>
      </c>
      <c r="O3422" s="103" t="s">
        <v>27</v>
      </c>
      <c r="P3422" s="103" t="e">
        <v>#N/A</v>
      </c>
      <c r="Q3422" s="103" t="s">
        <v>13396</v>
      </c>
      <c r="R3422" s="105">
        <v>19127011589</v>
      </c>
      <c r="S3422" s="103" t="s">
        <v>8322</v>
      </c>
      <c r="T3422" s="103" t="s">
        <v>99</v>
      </c>
      <c r="U3422" s="106" t="s">
        <v>22297</v>
      </c>
      <c r="V3422" s="105" t="s">
        <v>23844</v>
      </c>
      <c r="W3422" s="107" t="s">
        <v>446</v>
      </c>
      <c r="X3422" t="s">
        <v>23845</v>
      </c>
      <c r="AA3422">
        <f ca="1" t="shared" si="107"/>
        <v>16</v>
      </c>
    </row>
    <row r="3423" spans="1:27">
      <c r="A3423" s="101">
        <v>34</v>
      </c>
      <c r="B3423" s="89" t="str">
        <f t="shared" si="106"/>
        <v>452731200004272121</v>
      </c>
      <c r="C3423" s="89" t="s">
        <v>446</v>
      </c>
      <c r="D3423" s="102" t="s">
        <v>13400</v>
      </c>
      <c r="E3423" s="102" t="s">
        <v>143</v>
      </c>
      <c r="F3423" s="103" t="s">
        <v>20178</v>
      </c>
      <c r="G3423" s="103" t="s">
        <v>22710</v>
      </c>
      <c r="H3423" s="104" t="s">
        <v>13399</v>
      </c>
      <c r="I3423" s="103" t="s">
        <v>27</v>
      </c>
      <c r="J3423" s="103" t="s">
        <v>30</v>
      </c>
      <c r="K3423" s="103" t="s">
        <v>30</v>
      </c>
      <c r="L3423" s="103" t="s">
        <v>30</v>
      </c>
      <c r="M3423" s="103" t="s">
        <v>30</v>
      </c>
      <c r="N3423" s="103" t="s">
        <v>30</v>
      </c>
      <c r="O3423" s="103" t="s">
        <v>27</v>
      </c>
      <c r="P3423" s="103" t="e">
        <v>#N/A</v>
      </c>
      <c r="Q3423" s="103" t="s">
        <v>13402</v>
      </c>
      <c r="R3423" s="105" t="s">
        <v>19457</v>
      </c>
      <c r="S3423" s="103" t="s">
        <v>8322</v>
      </c>
      <c r="T3423" s="103" t="s">
        <v>20240</v>
      </c>
      <c r="U3423" s="106" t="s">
        <v>23374</v>
      </c>
      <c r="V3423" s="105" t="s">
        <v>23846</v>
      </c>
      <c r="W3423" s="107" t="s">
        <v>446</v>
      </c>
      <c r="X3423" t="s">
        <v>19456</v>
      </c>
      <c r="AA3423">
        <f ca="1" t="shared" si="107"/>
        <v>21</v>
      </c>
    </row>
    <row r="3424" spans="1:27">
      <c r="A3424" s="101">
        <v>35</v>
      </c>
      <c r="B3424" s="89" t="str">
        <f t="shared" si="106"/>
        <v>452731200402100317</v>
      </c>
      <c r="C3424" s="89" t="s">
        <v>446</v>
      </c>
      <c r="D3424" s="102" t="s">
        <v>13404</v>
      </c>
      <c r="E3424" s="102" t="s">
        <v>24</v>
      </c>
      <c r="F3424" s="103" t="s">
        <v>20131</v>
      </c>
      <c r="G3424" s="103" t="s">
        <v>20742</v>
      </c>
      <c r="H3424" s="104" t="s">
        <v>13403</v>
      </c>
      <c r="I3424" s="103" t="s">
        <v>30</v>
      </c>
      <c r="J3424" s="103" t="s">
        <v>27</v>
      </c>
      <c r="K3424" s="103" t="s">
        <v>30</v>
      </c>
      <c r="L3424" s="103" t="s">
        <v>30</v>
      </c>
      <c r="M3424" s="103" t="s">
        <v>30</v>
      </c>
      <c r="N3424" s="103" t="s">
        <v>30</v>
      </c>
      <c r="O3424" s="103" t="s">
        <v>27</v>
      </c>
      <c r="P3424" s="103" t="e">
        <v>#N/A</v>
      </c>
      <c r="Q3424" s="103" t="s">
        <v>13406</v>
      </c>
      <c r="R3424" s="105" t="s">
        <v>18487</v>
      </c>
      <c r="S3424" s="103" t="s">
        <v>8322</v>
      </c>
      <c r="T3424" s="103" t="s">
        <v>151</v>
      </c>
      <c r="U3424" s="106" t="s">
        <v>20442</v>
      </c>
      <c r="V3424" s="105" t="s">
        <v>23847</v>
      </c>
      <c r="W3424" s="107" t="s">
        <v>446</v>
      </c>
      <c r="X3424" t="s">
        <v>23848</v>
      </c>
      <c r="AA3424">
        <f ca="1" t="shared" si="107"/>
        <v>17</v>
      </c>
    </row>
    <row r="3425" spans="1:27">
      <c r="A3425" s="101">
        <v>36</v>
      </c>
      <c r="B3425" s="89" t="str">
        <f t="shared" si="106"/>
        <v>451229200401173629</v>
      </c>
      <c r="C3425" s="89" t="s">
        <v>446</v>
      </c>
      <c r="D3425" s="102" t="s">
        <v>13408</v>
      </c>
      <c r="E3425" s="102" t="s">
        <v>143</v>
      </c>
      <c r="F3425" s="103" t="s">
        <v>20131</v>
      </c>
      <c r="G3425" s="103" t="s">
        <v>20232</v>
      </c>
      <c r="H3425" s="104" t="s">
        <v>13407</v>
      </c>
      <c r="I3425" s="103" t="s">
        <v>27</v>
      </c>
      <c r="J3425" s="103" t="s">
        <v>30</v>
      </c>
      <c r="K3425" s="103" t="s">
        <v>30</v>
      </c>
      <c r="L3425" s="103" t="s">
        <v>30</v>
      </c>
      <c r="M3425" s="103" t="s">
        <v>30</v>
      </c>
      <c r="N3425" s="103" t="s">
        <v>30</v>
      </c>
      <c r="O3425" s="103" t="s">
        <v>27</v>
      </c>
      <c r="P3425" s="103" t="e">
        <v>#N/A</v>
      </c>
      <c r="Q3425" s="103" t="s">
        <v>13409</v>
      </c>
      <c r="R3425" s="105">
        <v>18776810891</v>
      </c>
      <c r="S3425" s="103" t="s">
        <v>8322</v>
      </c>
      <c r="T3425" s="103" t="s">
        <v>81</v>
      </c>
      <c r="U3425" s="106" t="s">
        <v>23280</v>
      </c>
      <c r="V3425" s="105" t="s">
        <v>23496</v>
      </c>
      <c r="W3425" s="107" t="s">
        <v>446</v>
      </c>
      <c r="X3425" t="s">
        <v>23849</v>
      </c>
      <c r="AA3425">
        <f ca="1" t="shared" si="107"/>
        <v>17</v>
      </c>
    </row>
    <row r="3426" spans="1:27">
      <c r="A3426" s="101">
        <v>37</v>
      </c>
      <c r="B3426" s="89" t="str">
        <f t="shared" si="106"/>
        <v>452731200405300613</v>
      </c>
      <c r="C3426" s="89" t="s">
        <v>446</v>
      </c>
      <c r="D3426" s="102" t="s">
        <v>13411</v>
      </c>
      <c r="E3426" s="102" t="s">
        <v>24</v>
      </c>
      <c r="F3426" s="103" t="s">
        <v>20131</v>
      </c>
      <c r="G3426" s="103" t="s">
        <v>20608</v>
      </c>
      <c r="H3426" s="104" t="s">
        <v>13410</v>
      </c>
      <c r="I3426" s="103" t="s">
        <v>30</v>
      </c>
      <c r="J3426" s="103" t="s">
        <v>30</v>
      </c>
      <c r="K3426" s="103" t="s">
        <v>30</v>
      </c>
      <c r="L3426" s="103" t="s">
        <v>30</v>
      </c>
      <c r="M3426" s="103" t="s">
        <v>30</v>
      </c>
      <c r="N3426" s="103" t="s">
        <v>30</v>
      </c>
      <c r="O3426" s="103" t="s">
        <v>27</v>
      </c>
      <c r="P3426" s="103" t="e">
        <v>#N/A</v>
      </c>
      <c r="Q3426" s="103" t="s">
        <v>13412</v>
      </c>
      <c r="R3426" s="105" t="s">
        <v>18490</v>
      </c>
      <c r="S3426" s="103" t="s">
        <v>8322</v>
      </c>
      <c r="T3426" s="103" t="s">
        <v>99</v>
      </c>
      <c r="U3426" s="106" t="s">
        <v>20884</v>
      </c>
      <c r="V3426" s="105" t="s">
        <v>23850</v>
      </c>
      <c r="W3426" s="107" t="s">
        <v>446</v>
      </c>
      <c r="X3426" t="s">
        <v>23851</v>
      </c>
      <c r="AA3426">
        <f ca="1" t="shared" si="107"/>
        <v>17</v>
      </c>
    </row>
    <row r="3427" spans="1:27">
      <c r="A3427" s="101">
        <v>38</v>
      </c>
      <c r="B3427" s="89" t="str">
        <f t="shared" si="106"/>
        <v>451229200506142714</v>
      </c>
      <c r="C3427" s="89" t="s">
        <v>446</v>
      </c>
      <c r="D3427" s="102" t="s">
        <v>13414</v>
      </c>
      <c r="E3427" s="102" t="s">
        <v>24</v>
      </c>
      <c r="F3427" s="103" t="s">
        <v>20131</v>
      </c>
      <c r="G3427" s="103" t="s">
        <v>21389</v>
      </c>
      <c r="H3427" s="104" t="s">
        <v>13413</v>
      </c>
      <c r="I3427" s="103" t="s">
        <v>27</v>
      </c>
      <c r="J3427" s="103" t="s">
        <v>30</v>
      </c>
      <c r="K3427" s="103" t="s">
        <v>30</v>
      </c>
      <c r="L3427" s="103" t="s">
        <v>30</v>
      </c>
      <c r="M3427" s="103" t="s">
        <v>30</v>
      </c>
      <c r="N3427" s="103" t="s">
        <v>30</v>
      </c>
      <c r="O3427" s="103" t="s">
        <v>27</v>
      </c>
      <c r="P3427" s="103" t="e">
        <v>#N/A</v>
      </c>
      <c r="Q3427" s="103" t="s">
        <v>3562</v>
      </c>
      <c r="R3427" s="105" t="s">
        <v>18491</v>
      </c>
      <c r="S3427" s="103" t="s">
        <v>8322</v>
      </c>
      <c r="T3427" s="103" t="s">
        <v>146</v>
      </c>
      <c r="U3427" s="106" t="s">
        <v>23742</v>
      </c>
      <c r="V3427" s="105" t="s">
        <v>23852</v>
      </c>
      <c r="W3427" s="107" t="s">
        <v>446</v>
      </c>
      <c r="X3427" t="s">
        <v>23853</v>
      </c>
      <c r="AA3427">
        <f ca="1" t="shared" si="107"/>
        <v>16</v>
      </c>
    </row>
    <row r="3428" spans="1:27">
      <c r="A3428" s="101">
        <v>39</v>
      </c>
      <c r="B3428" s="89" t="str">
        <f t="shared" si="106"/>
        <v>451229200407290324</v>
      </c>
      <c r="C3428" s="89" t="s">
        <v>446</v>
      </c>
      <c r="D3428" s="102" t="s">
        <v>13418</v>
      </c>
      <c r="E3428" s="102" t="s">
        <v>143</v>
      </c>
      <c r="F3428" s="103" t="s">
        <v>20131</v>
      </c>
      <c r="G3428" s="103" t="s">
        <v>20271</v>
      </c>
      <c r="H3428" s="104" t="s">
        <v>13417</v>
      </c>
      <c r="I3428" s="103" t="s">
        <v>30</v>
      </c>
      <c r="J3428" s="103" t="s">
        <v>30</v>
      </c>
      <c r="K3428" s="103" t="s">
        <v>30</v>
      </c>
      <c r="L3428" s="103" t="s">
        <v>30</v>
      </c>
      <c r="M3428" s="103" t="s">
        <v>30</v>
      </c>
      <c r="N3428" s="103" t="s">
        <v>30</v>
      </c>
      <c r="O3428" s="103" t="s">
        <v>27</v>
      </c>
      <c r="P3428" s="103" t="e">
        <v>#N/A</v>
      </c>
      <c r="Q3428" s="103" t="s">
        <v>10017</v>
      </c>
      <c r="R3428" s="105" t="s">
        <v>18492</v>
      </c>
      <c r="S3428" s="103" t="s">
        <v>8322</v>
      </c>
      <c r="T3428" s="103" t="s">
        <v>151</v>
      </c>
      <c r="U3428" s="106" t="s">
        <v>22543</v>
      </c>
      <c r="V3428" s="105" t="s">
        <v>20499</v>
      </c>
      <c r="W3428" s="107" t="s">
        <v>446</v>
      </c>
      <c r="X3428" t="s">
        <v>23854</v>
      </c>
      <c r="AA3428">
        <f ca="1" t="shared" si="107"/>
        <v>17</v>
      </c>
    </row>
    <row r="3429" spans="1:27">
      <c r="A3429" s="101">
        <v>40</v>
      </c>
      <c r="B3429" s="89" t="str">
        <f t="shared" si="106"/>
        <v>45273120050128481x</v>
      </c>
      <c r="C3429" s="89" t="s">
        <v>446</v>
      </c>
      <c r="D3429" s="102" t="s">
        <v>982</v>
      </c>
      <c r="E3429" s="102" t="s">
        <v>24</v>
      </c>
      <c r="F3429" s="103" t="s">
        <v>20131</v>
      </c>
      <c r="G3429" s="103" t="s">
        <v>22169</v>
      </c>
      <c r="H3429" s="104" t="s">
        <v>13421</v>
      </c>
      <c r="I3429" s="103" t="s">
        <v>30</v>
      </c>
      <c r="J3429" s="103" t="s">
        <v>30</v>
      </c>
      <c r="K3429" s="103" t="s">
        <v>30</v>
      </c>
      <c r="L3429" s="103" t="s">
        <v>30</v>
      </c>
      <c r="M3429" s="103" t="s">
        <v>30</v>
      </c>
      <c r="N3429" s="103" t="s">
        <v>30</v>
      </c>
      <c r="O3429" s="103" t="s">
        <v>27</v>
      </c>
      <c r="P3429" s="103" t="e">
        <v>#N/A</v>
      </c>
      <c r="Q3429" s="103" t="s">
        <v>13423</v>
      </c>
      <c r="R3429" s="105" t="s">
        <v>18494</v>
      </c>
      <c r="S3429" s="103" t="s">
        <v>8322</v>
      </c>
      <c r="T3429" s="103" t="s">
        <v>63</v>
      </c>
      <c r="U3429" s="106" t="s">
        <v>22981</v>
      </c>
      <c r="V3429" s="105" t="s">
        <v>23855</v>
      </c>
      <c r="W3429" s="107" t="s">
        <v>446</v>
      </c>
      <c r="X3429" t="s">
        <v>23856</v>
      </c>
      <c r="AA3429">
        <f ca="1" t="shared" si="107"/>
        <v>16</v>
      </c>
    </row>
    <row r="3430" spans="1:27">
      <c r="A3430" s="101">
        <v>41</v>
      </c>
      <c r="B3430" s="89" t="str">
        <f t="shared" si="106"/>
        <v>452731200304030319</v>
      </c>
      <c r="C3430" s="89" t="s">
        <v>446</v>
      </c>
      <c r="D3430" s="102" t="s">
        <v>13425</v>
      </c>
      <c r="E3430" s="102" t="s">
        <v>24</v>
      </c>
      <c r="F3430" s="103" t="s">
        <v>20131</v>
      </c>
      <c r="G3430" s="103" t="s">
        <v>20154</v>
      </c>
      <c r="H3430" s="104" t="s">
        <v>13424</v>
      </c>
      <c r="I3430" s="103" t="s">
        <v>30</v>
      </c>
      <c r="J3430" s="103" t="s">
        <v>30</v>
      </c>
      <c r="K3430" s="103" t="s">
        <v>30</v>
      </c>
      <c r="L3430" s="103" t="s">
        <v>30</v>
      </c>
      <c r="M3430" s="103" t="s">
        <v>30</v>
      </c>
      <c r="N3430" s="103" t="s">
        <v>30</v>
      </c>
      <c r="O3430" s="103" t="s">
        <v>27</v>
      </c>
      <c r="P3430" s="103" t="e">
        <v>#N/A</v>
      </c>
      <c r="Q3430" s="103" t="s">
        <v>13427</v>
      </c>
      <c r="R3430" s="105" t="s">
        <v>19459</v>
      </c>
      <c r="S3430" s="103" t="s">
        <v>8322</v>
      </c>
      <c r="T3430" s="103" t="s">
        <v>151</v>
      </c>
      <c r="U3430" s="106" t="s">
        <v>23304</v>
      </c>
      <c r="V3430" s="105" t="s">
        <v>23857</v>
      </c>
      <c r="W3430" s="107" t="s">
        <v>446</v>
      </c>
      <c r="X3430" t="s">
        <v>19458</v>
      </c>
      <c r="AA3430">
        <f ca="1" t="shared" si="107"/>
        <v>18</v>
      </c>
    </row>
    <row r="3431" spans="1:27">
      <c r="A3431" s="101">
        <v>42</v>
      </c>
      <c r="B3431" s="89" t="str">
        <f t="shared" si="106"/>
        <v>451229200304122416</v>
      </c>
      <c r="C3431" s="89" t="s">
        <v>446</v>
      </c>
      <c r="D3431" s="102" t="s">
        <v>13429</v>
      </c>
      <c r="E3431" s="102" t="s">
        <v>24</v>
      </c>
      <c r="F3431" s="103" t="s">
        <v>20178</v>
      </c>
      <c r="G3431" s="103" t="s">
        <v>20154</v>
      </c>
      <c r="H3431" s="104" t="s">
        <v>13428</v>
      </c>
      <c r="I3431" s="103" t="s">
        <v>27</v>
      </c>
      <c r="J3431" s="103" t="s">
        <v>30</v>
      </c>
      <c r="K3431" s="103" t="s">
        <v>30</v>
      </c>
      <c r="L3431" s="103" t="s">
        <v>30</v>
      </c>
      <c r="M3431" s="103" t="s">
        <v>30</v>
      </c>
      <c r="N3431" s="103" t="s">
        <v>30</v>
      </c>
      <c r="O3431" s="103" t="s">
        <v>27</v>
      </c>
      <c r="P3431" s="103" t="e">
        <v>#N/A</v>
      </c>
      <c r="Q3431" s="103" t="s">
        <v>13431</v>
      </c>
      <c r="R3431" s="105">
        <v>18178891805</v>
      </c>
      <c r="S3431" s="103" t="s">
        <v>8322</v>
      </c>
      <c r="T3431" s="103" t="s">
        <v>140</v>
      </c>
      <c r="U3431" s="106" t="s">
        <v>20487</v>
      </c>
      <c r="V3431" s="105" t="s">
        <v>23858</v>
      </c>
      <c r="W3431" s="107" t="s">
        <v>446</v>
      </c>
      <c r="X3431" t="s">
        <v>19460</v>
      </c>
      <c r="AA3431">
        <f ca="1" t="shared" si="107"/>
        <v>18</v>
      </c>
    </row>
    <row r="3432" spans="1:27">
      <c r="A3432" s="101">
        <v>43</v>
      </c>
      <c r="B3432" s="89" t="str">
        <f t="shared" si="106"/>
        <v>45122920050712274x</v>
      </c>
      <c r="C3432" s="89" t="s">
        <v>446</v>
      </c>
      <c r="D3432" s="102" t="s">
        <v>13433</v>
      </c>
      <c r="E3432" s="102" t="s">
        <v>143</v>
      </c>
      <c r="F3432" s="103" t="s">
        <v>20178</v>
      </c>
      <c r="G3432" s="103" t="s">
        <v>21180</v>
      </c>
      <c r="H3432" s="104" t="s">
        <v>13432</v>
      </c>
      <c r="I3432" s="103" t="s">
        <v>27</v>
      </c>
      <c r="J3432" s="103" t="s">
        <v>30</v>
      </c>
      <c r="K3432" s="103" t="s">
        <v>30</v>
      </c>
      <c r="L3432" s="103" t="s">
        <v>30</v>
      </c>
      <c r="M3432" s="103" t="s">
        <v>30</v>
      </c>
      <c r="N3432" s="103" t="s">
        <v>30</v>
      </c>
      <c r="O3432" s="103" t="s">
        <v>27</v>
      </c>
      <c r="P3432" s="103" t="e">
        <v>#N/A</v>
      </c>
      <c r="Q3432" s="103" t="s">
        <v>4382</v>
      </c>
      <c r="R3432" s="105" t="s">
        <v>18495</v>
      </c>
      <c r="S3432" s="103" t="s">
        <v>8322</v>
      </c>
      <c r="T3432" s="103" t="s">
        <v>146</v>
      </c>
      <c r="U3432" s="106" t="s">
        <v>22597</v>
      </c>
      <c r="V3432" s="105" t="s">
        <v>23351</v>
      </c>
      <c r="W3432" s="107" t="s">
        <v>446</v>
      </c>
      <c r="X3432" t="s">
        <v>19448</v>
      </c>
      <c r="AA3432">
        <f ca="1" t="shared" si="107"/>
        <v>16</v>
      </c>
    </row>
    <row r="3433" spans="1:27">
      <c r="A3433" s="101">
        <v>44</v>
      </c>
      <c r="B3433" s="89" t="str">
        <f t="shared" si="106"/>
        <v>451229200311162715</v>
      </c>
      <c r="C3433" s="89" t="s">
        <v>446</v>
      </c>
      <c r="D3433" s="102" t="s">
        <v>13435</v>
      </c>
      <c r="E3433" s="102" t="s">
        <v>24</v>
      </c>
      <c r="F3433" s="103" t="s">
        <v>20178</v>
      </c>
      <c r="G3433" s="103" t="s">
        <v>20423</v>
      </c>
      <c r="H3433" s="104" t="s">
        <v>13434</v>
      </c>
      <c r="I3433" s="103" t="s">
        <v>27</v>
      </c>
      <c r="J3433" s="103" t="s">
        <v>30</v>
      </c>
      <c r="K3433" s="103" t="s">
        <v>30</v>
      </c>
      <c r="L3433" s="103" t="s">
        <v>30</v>
      </c>
      <c r="M3433" s="103" t="s">
        <v>30</v>
      </c>
      <c r="N3433" s="103" t="s">
        <v>27</v>
      </c>
      <c r="O3433" s="103" t="s">
        <v>27</v>
      </c>
      <c r="P3433" s="103" t="e">
        <v>#N/A</v>
      </c>
      <c r="Q3433" s="103" t="s">
        <v>9572</v>
      </c>
      <c r="R3433" s="105" t="s">
        <v>23859</v>
      </c>
      <c r="S3433" s="103" t="s">
        <v>8322</v>
      </c>
      <c r="T3433" s="103" t="s">
        <v>146</v>
      </c>
      <c r="U3433" s="106" t="s">
        <v>22953</v>
      </c>
      <c r="V3433" s="105" t="s">
        <v>23860</v>
      </c>
      <c r="W3433" s="107" t="s">
        <v>446</v>
      </c>
      <c r="X3433" t="s">
        <v>23861</v>
      </c>
      <c r="AA3433">
        <f ca="1" t="shared" si="107"/>
        <v>17</v>
      </c>
    </row>
    <row r="3434" spans="1:27">
      <c r="A3434" s="101">
        <v>45</v>
      </c>
      <c r="B3434" s="89" t="str">
        <f t="shared" si="106"/>
        <v>450124200504183311</v>
      </c>
      <c r="C3434" s="89" t="s">
        <v>446</v>
      </c>
      <c r="D3434" s="102" t="s">
        <v>13438</v>
      </c>
      <c r="E3434" s="102" t="s">
        <v>24</v>
      </c>
      <c r="F3434" s="103" t="s">
        <v>20131</v>
      </c>
      <c r="G3434" s="103" t="s">
        <v>20543</v>
      </c>
      <c r="H3434" s="104" t="s">
        <v>13437</v>
      </c>
      <c r="I3434" s="103" t="s">
        <v>27</v>
      </c>
      <c r="J3434" s="103" t="s">
        <v>30</v>
      </c>
      <c r="K3434" s="103" t="s">
        <v>30</v>
      </c>
      <c r="L3434" s="103" t="s">
        <v>30</v>
      </c>
      <c r="M3434" s="103" t="s">
        <v>30</v>
      </c>
      <c r="N3434" s="103" t="s">
        <v>30</v>
      </c>
      <c r="O3434" s="103" t="s">
        <v>27</v>
      </c>
      <c r="P3434" s="103" t="e">
        <v>#N/A</v>
      </c>
      <c r="Q3434" s="103" t="s">
        <v>13440</v>
      </c>
      <c r="R3434" s="105" t="s">
        <v>18497</v>
      </c>
      <c r="S3434" s="103" t="s">
        <v>21315</v>
      </c>
      <c r="T3434" s="103" t="s">
        <v>23233</v>
      </c>
      <c r="U3434" s="106" t="s">
        <v>23595</v>
      </c>
      <c r="V3434" s="105" t="s">
        <v>23862</v>
      </c>
      <c r="W3434" s="107" t="s">
        <v>446</v>
      </c>
      <c r="X3434" t="s">
        <v>23863</v>
      </c>
      <c r="AA3434">
        <f ca="1" t="shared" si="107"/>
        <v>16</v>
      </c>
    </row>
    <row r="3435" spans="1:27">
      <c r="A3435" s="101">
        <v>46</v>
      </c>
      <c r="B3435" s="89" t="str">
        <f t="shared" si="106"/>
        <v>451229200502283915</v>
      </c>
      <c r="C3435" s="89" t="s">
        <v>446</v>
      </c>
      <c r="D3435" s="102" t="s">
        <v>13443</v>
      </c>
      <c r="E3435" s="102" t="s">
        <v>24</v>
      </c>
      <c r="F3435" s="103" t="s">
        <v>20131</v>
      </c>
      <c r="G3435" s="103" t="s">
        <v>21431</v>
      </c>
      <c r="H3435" s="104" t="s">
        <v>13442</v>
      </c>
      <c r="I3435" s="103" t="s">
        <v>27</v>
      </c>
      <c r="J3435" s="103" t="s">
        <v>30</v>
      </c>
      <c r="K3435" s="103" t="s">
        <v>30</v>
      </c>
      <c r="L3435" s="103" t="s">
        <v>30</v>
      </c>
      <c r="M3435" s="103" t="s">
        <v>30</v>
      </c>
      <c r="N3435" s="103" t="s">
        <v>30</v>
      </c>
      <c r="O3435" s="103" t="s">
        <v>27</v>
      </c>
      <c r="P3435" s="103" t="e">
        <v>#N/A</v>
      </c>
      <c r="Q3435" s="103" t="s">
        <v>1864</v>
      </c>
      <c r="R3435" s="105" t="s">
        <v>18498</v>
      </c>
      <c r="S3435" s="103" t="s">
        <v>8322</v>
      </c>
      <c r="T3435" s="103" t="s">
        <v>128</v>
      </c>
      <c r="U3435" s="106" t="s">
        <v>22857</v>
      </c>
      <c r="V3435" s="105" t="s">
        <v>23864</v>
      </c>
      <c r="W3435" s="107" t="s">
        <v>446</v>
      </c>
      <c r="X3435" t="s">
        <v>23865</v>
      </c>
      <c r="AA3435">
        <f ca="1" t="shared" si="107"/>
        <v>16</v>
      </c>
    </row>
    <row r="3436" spans="1:27">
      <c r="A3436" s="101">
        <v>47</v>
      </c>
      <c r="B3436" s="89" t="str">
        <f t="shared" si="106"/>
        <v>45122920041226215x</v>
      </c>
      <c r="C3436" s="89" t="s">
        <v>446</v>
      </c>
      <c r="D3436" s="102" t="s">
        <v>13445</v>
      </c>
      <c r="E3436" s="102" t="s">
        <v>24</v>
      </c>
      <c r="F3436" s="103" t="s">
        <v>20178</v>
      </c>
      <c r="G3436" s="103" t="s">
        <v>20996</v>
      </c>
      <c r="H3436" s="104" t="s">
        <v>13444</v>
      </c>
      <c r="I3436" s="103" t="s">
        <v>27</v>
      </c>
      <c r="J3436" s="103" t="s">
        <v>30</v>
      </c>
      <c r="K3436" s="103" t="s">
        <v>30</v>
      </c>
      <c r="L3436" s="103" t="s">
        <v>30</v>
      </c>
      <c r="M3436" s="103" t="s">
        <v>30</v>
      </c>
      <c r="N3436" s="103" t="s">
        <v>30</v>
      </c>
      <c r="O3436" s="103" t="s">
        <v>27</v>
      </c>
      <c r="P3436" s="103" t="e">
        <v>#N/A</v>
      </c>
      <c r="Q3436" s="103" t="s">
        <v>13447</v>
      </c>
      <c r="R3436" s="105" t="s">
        <v>18499</v>
      </c>
      <c r="S3436" s="103" t="s">
        <v>8322</v>
      </c>
      <c r="T3436" s="103" t="s">
        <v>20240</v>
      </c>
      <c r="U3436" s="106" t="s">
        <v>22417</v>
      </c>
      <c r="V3436" s="105" t="s">
        <v>23866</v>
      </c>
      <c r="W3436" s="107" t="s">
        <v>446</v>
      </c>
      <c r="X3436" t="s">
        <v>23867</v>
      </c>
      <c r="AA3436">
        <f ca="1" t="shared" si="107"/>
        <v>16</v>
      </c>
    </row>
    <row r="3437" spans="1:27">
      <c r="A3437" s="101">
        <v>48</v>
      </c>
      <c r="B3437" s="89" t="str">
        <f t="shared" si="106"/>
        <v>451229200407203622</v>
      </c>
      <c r="C3437" s="89" t="s">
        <v>446</v>
      </c>
      <c r="D3437" s="102" t="s">
        <v>13449</v>
      </c>
      <c r="E3437" s="102" t="s">
        <v>143</v>
      </c>
      <c r="F3437" s="103" t="s">
        <v>20178</v>
      </c>
      <c r="G3437" s="103" t="s">
        <v>20271</v>
      </c>
      <c r="H3437" s="104" t="s">
        <v>13448</v>
      </c>
      <c r="I3437" s="103" t="s">
        <v>27</v>
      </c>
      <c r="J3437" s="103" t="s">
        <v>30</v>
      </c>
      <c r="K3437" s="103" t="s">
        <v>30</v>
      </c>
      <c r="L3437" s="103" t="s">
        <v>30</v>
      </c>
      <c r="M3437" s="103" t="s">
        <v>30</v>
      </c>
      <c r="N3437" s="103" t="s">
        <v>30</v>
      </c>
      <c r="O3437" s="103" t="s">
        <v>27</v>
      </c>
      <c r="P3437" s="103" t="e">
        <v>#N/A</v>
      </c>
      <c r="Q3437" s="103" t="s">
        <v>13451</v>
      </c>
      <c r="R3437" s="105">
        <v>18070829002</v>
      </c>
      <c r="S3437" s="103" t="s">
        <v>8322</v>
      </c>
      <c r="T3437" s="103" t="s">
        <v>81</v>
      </c>
      <c r="U3437" s="106" t="s">
        <v>20487</v>
      </c>
      <c r="V3437" s="105" t="s">
        <v>23868</v>
      </c>
      <c r="W3437" s="107" t="s">
        <v>446</v>
      </c>
      <c r="X3437" t="s">
        <v>23869</v>
      </c>
      <c r="AA3437">
        <f ca="1" t="shared" si="107"/>
        <v>17</v>
      </c>
    </row>
    <row r="3438" spans="1:27">
      <c r="A3438" s="101">
        <v>49</v>
      </c>
      <c r="B3438" s="89" t="str">
        <f t="shared" si="106"/>
        <v>452731200507024226</v>
      </c>
      <c r="C3438" s="89" t="s">
        <v>446</v>
      </c>
      <c r="D3438" s="102" t="s">
        <v>4320</v>
      </c>
      <c r="E3438" s="102" t="s">
        <v>143</v>
      </c>
      <c r="F3438" s="103" t="s">
        <v>20131</v>
      </c>
      <c r="G3438" s="103" t="s">
        <v>21180</v>
      </c>
      <c r="H3438" s="104" t="s">
        <v>13452</v>
      </c>
      <c r="I3438" s="103" t="s">
        <v>30</v>
      </c>
      <c r="J3438" s="103" t="s">
        <v>30</v>
      </c>
      <c r="K3438" s="103" t="s">
        <v>30</v>
      </c>
      <c r="L3438" s="103" t="s">
        <v>30</v>
      </c>
      <c r="M3438" s="103" t="s">
        <v>30</v>
      </c>
      <c r="N3438" s="103" t="s">
        <v>30</v>
      </c>
      <c r="O3438" s="103" t="s">
        <v>27</v>
      </c>
      <c r="P3438" s="103" t="e">
        <v>#N/A</v>
      </c>
      <c r="Q3438" s="103" t="s">
        <v>13454</v>
      </c>
      <c r="R3438" s="105">
        <v>18407780850</v>
      </c>
      <c r="S3438" s="103" t="s">
        <v>8322</v>
      </c>
      <c r="T3438" s="103" t="s">
        <v>121</v>
      </c>
      <c r="U3438" s="106" t="s">
        <v>23096</v>
      </c>
      <c r="V3438" s="105" t="s">
        <v>23870</v>
      </c>
      <c r="W3438" s="107" t="s">
        <v>446</v>
      </c>
      <c r="X3438" t="s">
        <v>23871</v>
      </c>
      <c r="AA3438">
        <f ca="1" t="shared" si="107"/>
        <v>16</v>
      </c>
    </row>
    <row r="3439" spans="1:27">
      <c r="A3439" s="101">
        <v>50</v>
      </c>
      <c r="B3439" s="89" t="str">
        <f t="shared" si="106"/>
        <v>452731200407030928</v>
      </c>
      <c r="C3439" s="89" t="s">
        <v>446</v>
      </c>
      <c r="D3439" s="102" t="s">
        <v>13456</v>
      </c>
      <c r="E3439" s="102" t="s">
        <v>143</v>
      </c>
      <c r="F3439" s="103" t="s">
        <v>20131</v>
      </c>
      <c r="G3439" s="103" t="s">
        <v>20271</v>
      </c>
      <c r="H3439" s="104" t="s">
        <v>13455</v>
      </c>
      <c r="I3439" s="103" t="s">
        <v>30</v>
      </c>
      <c r="J3439" s="103" t="s">
        <v>30</v>
      </c>
      <c r="K3439" s="103" t="s">
        <v>30</v>
      </c>
      <c r="L3439" s="103" t="s">
        <v>30</v>
      </c>
      <c r="M3439" s="103" t="s">
        <v>30</v>
      </c>
      <c r="N3439" s="103" t="s">
        <v>30</v>
      </c>
      <c r="O3439" s="103" t="s">
        <v>27</v>
      </c>
      <c r="P3439" s="103" t="e">
        <v>#N/A</v>
      </c>
      <c r="Q3439" s="103" t="s">
        <v>13458</v>
      </c>
      <c r="R3439" s="105" t="s">
        <v>18502</v>
      </c>
      <c r="S3439" s="103" t="s">
        <v>8322</v>
      </c>
      <c r="T3439" s="103" t="s">
        <v>69</v>
      </c>
      <c r="U3439" s="106" t="s">
        <v>23364</v>
      </c>
      <c r="V3439" s="105" t="s">
        <v>23872</v>
      </c>
      <c r="W3439" s="107" t="s">
        <v>446</v>
      </c>
      <c r="X3439" t="s">
        <v>23873</v>
      </c>
      <c r="AA3439">
        <f ca="1" t="shared" si="107"/>
        <v>17</v>
      </c>
    </row>
    <row r="3440" spans="1:27">
      <c r="A3440" s="101">
        <v>51</v>
      </c>
      <c r="B3440" s="89" t="str">
        <f t="shared" si="106"/>
        <v>452731200402054832</v>
      </c>
      <c r="C3440" s="89" t="s">
        <v>446</v>
      </c>
      <c r="D3440" s="102" t="s">
        <v>13460</v>
      </c>
      <c r="E3440" s="102" t="s">
        <v>24</v>
      </c>
      <c r="F3440" s="103" t="s">
        <v>20131</v>
      </c>
      <c r="G3440" s="103" t="s">
        <v>20742</v>
      </c>
      <c r="H3440" s="104" t="s">
        <v>13459</v>
      </c>
      <c r="I3440" s="103" t="s">
        <v>30</v>
      </c>
      <c r="J3440" s="103" t="s">
        <v>30</v>
      </c>
      <c r="K3440" s="103" t="s">
        <v>30</v>
      </c>
      <c r="L3440" s="103" t="s">
        <v>30</v>
      </c>
      <c r="M3440" s="103" t="s">
        <v>30</v>
      </c>
      <c r="N3440" s="103" t="s">
        <v>30</v>
      </c>
      <c r="O3440" s="103" t="s">
        <v>30</v>
      </c>
      <c r="P3440" s="103" t="e">
        <v>#N/A</v>
      </c>
      <c r="Q3440" s="103" t="s">
        <v>13462</v>
      </c>
      <c r="R3440" s="105" t="s">
        <v>18505</v>
      </c>
      <c r="S3440" s="103" t="s">
        <v>8322</v>
      </c>
      <c r="T3440" s="103" t="s">
        <v>63</v>
      </c>
      <c r="U3440" s="106" t="s">
        <v>21538</v>
      </c>
      <c r="V3440" s="105" t="s">
        <v>23874</v>
      </c>
      <c r="W3440" s="107" t="s">
        <v>446</v>
      </c>
      <c r="X3440" t="s">
        <v>23875</v>
      </c>
      <c r="AA3440">
        <f ca="1" t="shared" si="107"/>
        <v>17</v>
      </c>
    </row>
    <row r="3441" spans="1:27">
      <c r="A3441" s="101">
        <v>52</v>
      </c>
      <c r="B3441" s="89" t="str">
        <f t="shared" si="106"/>
        <v>452730200405261136</v>
      </c>
      <c r="C3441" s="89" t="s">
        <v>446</v>
      </c>
      <c r="D3441" s="102" t="s">
        <v>13276</v>
      </c>
      <c r="E3441" s="102" t="s">
        <v>24</v>
      </c>
      <c r="F3441" s="103" t="s">
        <v>20178</v>
      </c>
      <c r="G3441" s="103" t="s">
        <v>20608</v>
      </c>
      <c r="H3441" s="104" t="s">
        <v>23876</v>
      </c>
      <c r="I3441" s="103" t="s">
        <v>30</v>
      </c>
      <c r="J3441" s="103" t="s">
        <v>27</v>
      </c>
      <c r="K3441" s="103" t="s">
        <v>30</v>
      </c>
      <c r="L3441" s="103" t="s">
        <v>30</v>
      </c>
      <c r="M3441" s="103" t="s">
        <v>30</v>
      </c>
      <c r="N3441" s="103" t="s">
        <v>30</v>
      </c>
      <c r="O3441" s="103" t="s">
        <v>27</v>
      </c>
      <c r="P3441" s="103" t="e">
        <v>#N/A</v>
      </c>
      <c r="Q3441" s="103" t="s">
        <v>13464</v>
      </c>
      <c r="R3441" s="105">
        <v>18978760837</v>
      </c>
      <c r="S3441" s="103" t="s">
        <v>8322</v>
      </c>
      <c r="T3441" s="103" t="s">
        <v>63</v>
      </c>
      <c r="U3441" s="106" t="s">
        <v>21722</v>
      </c>
      <c r="V3441" s="105" t="s">
        <v>23877</v>
      </c>
      <c r="W3441" s="107" t="s">
        <v>446</v>
      </c>
      <c r="X3441" t="s">
        <v>23878</v>
      </c>
      <c r="AA3441">
        <f ca="1" t="shared" si="107"/>
        <v>17</v>
      </c>
    </row>
    <row r="3442" spans="1:27">
      <c r="A3442" s="101">
        <v>53</v>
      </c>
      <c r="B3442" s="89" t="str">
        <f t="shared" si="106"/>
        <v>451229200608130626</v>
      </c>
      <c r="C3442" s="89" t="s">
        <v>446</v>
      </c>
      <c r="D3442" s="102" t="s">
        <v>13466</v>
      </c>
      <c r="E3442" s="102" t="s">
        <v>143</v>
      </c>
      <c r="F3442" s="103" t="s">
        <v>20131</v>
      </c>
      <c r="G3442" s="103" t="s">
        <v>20404</v>
      </c>
      <c r="H3442" s="104" t="s">
        <v>13465</v>
      </c>
      <c r="I3442" s="103" t="s">
        <v>30</v>
      </c>
      <c r="J3442" s="103" t="s">
        <v>30</v>
      </c>
      <c r="K3442" s="103" t="s">
        <v>30</v>
      </c>
      <c r="L3442" s="103" t="s">
        <v>30</v>
      </c>
      <c r="M3442" s="103" t="s">
        <v>30</v>
      </c>
      <c r="N3442" s="103" t="s">
        <v>30</v>
      </c>
      <c r="O3442" s="103" t="s">
        <v>27</v>
      </c>
      <c r="P3442" s="103" t="e">
        <v>#N/A</v>
      </c>
      <c r="Q3442" s="103" t="s">
        <v>13467</v>
      </c>
      <c r="R3442" s="105" t="s">
        <v>18507</v>
      </c>
      <c r="S3442" s="103" t="s">
        <v>8322</v>
      </c>
      <c r="T3442" s="103" t="s">
        <v>99</v>
      </c>
      <c r="U3442" s="106" t="s">
        <v>22995</v>
      </c>
      <c r="V3442" s="105" t="s">
        <v>23879</v>
      </c>
      <c r="W3442" s="107" t="s">
        <v>446</v>
      </c>
      <c r="X3442" t="s">
        <v>23880</v>
      </c>
      <c r="AA3442">
        <f ca="1" t="shared" si="107"/>
        <v>15</v>
      </c>
    </row>
    <row r="3443" spans="1:27">
      <c r="A3443" s="101">
        <v>54</v>
      </c>
      <c r="B3443" s="89" t="str">
        <f t="shared" si="106"/>
        <v>451229200308283938</v>
      </c>
      <c r="C3443" s="89" t="s">
        <v>446</v>
      </c>
      <c r="D3443" s="102" t="s">
        <v>13471</v>
      </c>
      <c r="E3443" s="102" t="s">
        <v>24</v>
      </c>
      <c r="F3443" s="103" t="s">
        <v>20131</v>
      </c>
      <c r="G3443" s="103" t="s">
        <v>20163</v>
      </c>
      <c r="H3443" s="104" t="s">
        <v>13470</v>
      </c>
      <c r="I3443" s="103" t="s">
        <v>30</v>
      </c>
      <c r="J3443" s="103" t="s">
        <v>30</v>
      </c>
      <c r="K3443" s="103" t="s">
        <v>30</v>
      </c>
      <c r="L3443" s="103" t="s">
        <v>30</v>
      </c>
      <c r="M3443" s="103" t="s">
        <v>30</v>
      </c>
      <c r="N3443" s="103" t="s">
        <v>27</v>
      </c>
      <c r="O3443" s="103" t="s">
        <v>27</v>
      </c>
      <c r="P3443" s="103" t="e">
        <v>#N/A</v>
      </c>
      <c r="Q3443" s="103" t="s">
        <v>13472</v>
      </c>
      <c r="R3443" s="105" t="s">
        <v>18508</v>
      </c>
      <c r="S3443" s="103" t="s">
        <v>8322</v>
      </c>
      <c r="T3443" s="103" t="s">
        <v>128</v>
      </c>
      <c r="U3443" s="106" t="s">
        <v>21813</v>
      </c>
      <c r="V3443" s="105" t="s">
        <v>23659</v>
      </c>
      <c r="W3443" s="107" t="s">
        <v>446</v>
      </c>
      <c r="X3443" t="s">
        <v>19513</v>
      </c>
      <c r="AA3443">
        <f ca="1" t="shared" si="107"/>
        <v>17</v>
      </c>
    </row>
    <row r="3444" spans="1:27">
      <c r="A3444" s="101">
        <v>55</v>
      </c>
      <c r="B3444" s="89" t="str">
        <f t="shared" si="106"/>
        <v>452731200405220314</v>
      </c>
      <c r="C3444" s="89" t="s">
        <v>446</v>
      </c>
      <c r="D3444" s="102" t="s">
        <v>13474</v>
      </c>
      <c r="E3444" s="102" t="s">
        <v>24</v>
      </c>
      <c r="F3444" s="103" t="s">
        <v>20131</v>
      </c>
      <c r="G3444" s="103" t="s">
        <v>20608</v>
      </c>
      <c r="H3444" s="104" t="s">
        <v>13473</v>
      </c>
      <c r="I3444" s="103" t="s">
        <v>27</v>
      </c>
      <c r="J3444" s="103" t="s">
        <v>30</v>
      </c>
      <c r="K3444" s="103" t="s">
        <v>30</v>
      </c>
      <c r="L3444" s="103" t="s">
        <v>30</v>
      </c>
      <c r="M3444" s="103" t="s">
        <v>30</v>
      </c>
      <c r="N3444" s="103" t="s">
        <v>30</v>
      </c>
      <c r="O3444" s="103" t="s">
        <v>27</v>
      </c>
      <c r="P3444" s="103" t="e">
        <v>#N/A</v>
      </c>
      <c r="Q3444" s="103" t="s">
        <v>13476</v>
      </c>
      <c r="R3444" s="105">
        <v>17344512836</v>
      </c>
      <c r="S3444" s="103" t="s">
        <v>8322</v>
      </c>
      <c r="T3444" s="103" t="s">
        <v>151</v>
      </c>
      <c r="U3444" s="106" t="s">
        <v>23191</v>
      </c>
      <c r="V3444" s="105" t="s">
        <v>23881</v>
      </c>
      <c r="W3444" s="107" t="s">
        <v>446</v>
      </c>
      <c r="X3444" t="s">
        <v>23882</v>
      </c>
      <c r="AA3444">
        <f ca="1" t="shared" si="107"/>
        <v>17</v>
      </c>
    </row>
    <row r="3445" spans="1:27">
      <c r="A3445" s="101">
        <v>56</v>
      </c>
      <c r="B3445" s="89" t="str">
        <f t="shared" si="106"/>
        <v>451229200212040632</v>
      </c>
      <c r="C3445" s="89" t="s">
        <v>446</v>
      </c>
      <c r="D3445" s="102" t="s">
        <v>13478</v>
      </c>
      <c r="E3445" s="102" t="s">
        <v>24</v>
      </c>
      <c r="F3445" s="103" t="s">
        <v>20131</v>
      </c>
      <c r="G3445" s="103" t="s">
        <v>20136</v>
      </c>
      <c r="H3445" s="104" t="s">
        <v>13477</v>
      </c>
      <c r="I3445" s="103" t="s">
        <v>27</v>
      </c>
      <c r="J3445" s="103" t="s">
        <v>30</v>
      </c>
      <c r="K3445" s="103" t="s">
        <v>27</v>
      </c>
      <c r="L3445" s="103" t="s">
        <v>30</v>
      </c>
      <c r="M3445" s="103" t="s">
        <v>30</v>
      </c>
      <c r="N3445" s="103" t="s">
        <v>27</v>
      </c>
      <c r="O3445" s="103" t="s">
        <v>27</v>
      </c>
      <c r="P3445" s="103" t="e">
        <v>#N/A</v>
      </c>
      <c r="Q3445" s="103" t="s">
        <v>13480</v>
      </c>
      <c r="R3445" s="105" t="s">
        <v>19462</v>
      </c>
      <c r="S3445" s="103" t="s">
        <v>8322</v>
      </c>
      <c r="T3445" s="103" t="s">
        <v>69</v>
      </c>
      <c r="U3445" s="106" t="s">
        <v>20701</v>
      </c>
      <c r="V3445" s="105" t="s">
        <v>23883</v>
      </c>
      <c r="W3445" s="107" t="s">
        <v>446</v>
      </c>
      <c r="X3445" t="s">
        <v>19461</v>
      </c>
      <c r="AA3445">
        <f ca="1" t="shared" si="107"/>
        <v>18</v>
      </c>
    </row>
    <row r="3446" spans="1:27">
      <c r="A3446" s="101">
        <v>57</v>
      </c>
      <c r="B3446" s="89" t="str">
        <f t="shared" si="106"/>
        <v>451229200303162117</v>
      </c>
      <c r="C3446" s="89" t="s">
        <v>446</v>
      </c>
      <c r="D3446" s="102" t="s">
        <v>13482</v>
      </c>
      <c r="E3446" s="102" t="s">
        <v>24</v>
      </c>
      <c r="F3446" s="103" t="s">
        <v>20178</v>
      </c>
      <c r="G3446" s="103" t="s">
        <v>20202</v>
      </c>
      <c r="H3446" s="104" t="s">
        <v>13481</v>
      </c>
      <c r="I3446" s="103" t="s">
        <v>30</v>
      </c>
      <c r="J3446" s="103" t="s">
        <v>30</v>
      </c>
      <c r="K3446" s="103" t="s">
        <v>27</v>
      </c>
      <c r="L3446" s="103" t="s">
        <v>30</v>
      </c>
      <c r="M3446" s="103" t="s">
        <v>30</v>
      </c>
      <c r="N3446" s="103" t="s">
        <v>30</v>
      </c>
      <c r="O3446" s="103" t="s">
        <v>27</v>
      </c>
      <c r="P3446" s="103" t="e">
        <v>#N/A</v>
      </c>
      <c r="Q3446" s="103" t="s">
        <v>13483</v>
      </c>
      <c r="R3446" s="105" t="s">
        <v>19464</v>
      </c>
      <c r="S3446" s="103" t="s">
        <v>8322</v>
      </c>
      <c r="T3446" s="103" t="s">
        <v>20240</v>
      </c>
      <c r="U3446" s="106" t="s">
        <v>23374</v>
      </c>
      <c r="V3446" s="105" t="s">
        <v>23375</v>
      </c>
      <c r="W3446" s="107" t="s">
        <v>446</v>
      </c>
      <c r="X3446" t="s">
        <v>19463</v>
      </c>
      <c r="AA3446">
        <f ca="1" t="shared" si="107"/>
        <v>18</v>
      </c>
    </row>
    <row r="3447" spans="1:27">
      <c r="A3447" s="101">
        <v>58</v>
      </c>
      <c r="B3447" s="89" t="str">
        <f t="shared" si="106"/>
        <v>45122920040222212X</v>
      </c>
      <c r="C3447" s="89" t="s">
        <v>446</v>
      </c>
      <c r="D3447" s="102" t="s">
        <v>13485</v>
      </c>
      <c r="E3447" s="102" t="s">
        <v>143</v>
      </c>
      <c r="F3447" s="103" t="s">
        <v>20178</v>
      </c>
      <c r="G3447" s="103" t="s">
        <v>20742</v>
      </c>
      <c r="H3447" s="104" t="s">
        <v>13484</v>
      </c>
      <c r="I3447" s="103" t="s">
        <v>27</v>
      </c>
      <c r="J3447" s="103" t="s">
        <v>30</v>
      </c>
      <c r="K3447" s="103" t="s">
        <v>30</v>
      </c>
      <c r="L3447" s="103" t="s">
        <v>30</v>
      </c>
      <c r="M3447" s="103" t="s">
        <v>30</v>
      </c>
      <c r="N3447" s="103" t="s">
        <v>30</v>
      </c>
      <c r="O3447" s="103" t="s">
        <v>27</v>
      </c>
      <c r="P3447" s="103" t="e">
        <v>#N/A</v>
      </c>
      <c r="Q3447" s="103" t="s">
        <v>13487</v>
      </c>
      <c r="R3447" s="105" t="s">
        <v>18509</v>
      </c>
      <c r="S3447" s="103" t="s">
        <v>8322</v>
      </c>
      <c r="T3447" s="103" t="s">
        <v>20240</v>
      </c>
      <c r="U3447" s="106" t="s">
        <v>22310</v>
      </c>
      <c r="V3447" s="105" t="s">
        <v>23884</v>
      </c>
      <c r="W3447" s="107" t="s">
        <v>446</v>
      </c>
      <c r="X3447" t="s">
        <v>23885</v>
      </c>
      <c r="AA3447">
        <f ca="1" t="shared" si="107"/>
        <v>17</v>
      </c>
    </row>
    <row r="3448" spans="1:27">
      <c r="A3448" s="101">
        <v>59</v>
      </c>
      <c r="B3448" s="89" t="str">
        <f t="shared" si="106"/>
        <v>451229200507100620</v>
      </c>
      <c r="C3448" s="89" t="s">
        <v>446</v>
      </c>
      <c r="D3448" s="102" t="s">
        <v>13489</v>
      </c>
      <c r="E3448" s="102" t="s">
        <v>143</v>
      </c>
      <c r="F3448" s="103" t="s">
        <v>20131</v>
      </c>
      <c r="G3448" s="103" t="s">
        <v>21180</v>
      </c>
      <c r="H3448" s="104" t="s">
        <v>13488</v>
      </c>
      <c r="I3448" s="103" t="s">
        <v>27</v>
      </c>
      <c r="J3448" s="103" t="s">
        <v>30</v>
      </c>
      <c r="K3448" s="103" t="s">
        <v>30</v>
      </c>
      <c r="L3448" s="103" t="s">
        <v>30</v>
      </c>
      <c r="M3448" s="103" t="s">
        <v>30</v>
      </c>
      <c r="N3448" s="103" t="s">
        <v>30</v>
      </c>
      <c r="O3448" s="103" t="s">
        <v>27</v>
      </c>
      <c r="P3448" s="103" t="e">
        <v>#N/A</v>
      </c>
      <c r="Q3448" s="103" t="s">
        <v>13491</v>
      </c>
      <c r="R3448" s="105" t="s">
        <v>18510</v>
      </c>
      <c r="S3448" s="103" t="s">
        <v>8322</v>
      </c>
      <c r="T3448" s="103" t="s">
        <v>99</v>
      </c>
      <c r="U3448" s="106" t="s">
        <v>23222</v>
      </c>
      <c r="V3448" s="105" t="s">
        <v>23886</v>
      </c>
      <c r="W3448" s="107" t="s">
        <v>446</v>
      </c>
      <c r="X3448" t="s">
        <v>23887</v>
      </c>
      <c r="AA3448">
        <f ca="1" t="shared" si="107"/>
        <v>16</v>
      </c>
    </row>
    <row r="3449" spans="1:27">
      <c r="A3449" s="101">
        <v>60</v>
      </c>
      <c r="B3449" s="89" t="str">
        <f t="shared" si="106"/>
        <v>451229200201175128</v>
      </c>
      <c r="C3449" s="89" t="s">
        <v>446</v>
      </c>
      <c r="D3449" s="102" t="s">
        <v>13493</v>
      </c>
      <c r="E3449" s="102" t="s">
        <v>143</v>
      </c>
      <c r="F3449" s="103" t="s">
        <v>20178</v>
      </c>
      <c r="G3449" s="103" t="s">
        <v>20175</v>
      </c>
      <c r="H3449" s="104" t="s">
        <v>13492</v>
      </c>
      <c r="I3449" s="103" t="s">
        <v>27</v>
      </c>
      <c r="J3449" s="103" t="s">
        <v>30</v>
      </c>
      <c r="K3449" s="103" t="s">
        <v>30</v>
      </c>
      <c r="L3449" s="103" t="s">
        <v>30</v>
      </c>
      <c r="M3449" s="103" t="s">
        <v>30</v>
      </c>
      <c r="N3449" s="103" t="s">
        <v>30</v>
      </c>
      <c r="O3449" s="103" t="s">
        <v>27</v>
      </c>
      <c r="P3449" s="103" t="e">
        <v>#N/A</v>
      </c>
      <c r="Q3449" s="103" t="s">
        <v>13495</v>
      </c>
      <c r="R3449" s="105" t="s">
        <v>19466</v>
      </c>
      <c r="S3449" s="103" t="s">
        <v>8322</v>
      </c>
      <c r="T3449" s="103" t="s">
        <v>88</v>
      </c>
      <c r="U3449" s="106" t="s">
        <v>20496</v>
      </c>
      <c r="V3449" s="105" t="s">
        <v>23888</v>
      </c>
      <c r="W3449" s="107" t="s">
        <v>446</v>
      </c>
      <c r="X3449" t="s">
        <v>19465</v>
      </c>
      <c r="AA3449">
        <f ca="1" t="shared" si="107"/>
        <v>19</v>
      </c>
    </row>
    <row r="3450" spans="1:27">
      <c r="A3450" s="101">
        <v>61</v>
      </c>
      <c r="B3450" s="89" t="str">
        <f t="shared" si="106"/>
        <v>452731200411100036</v>
      </c>
      <c r="C3450" s="89" t="s">
        <v>446</v>
      </c>
      <c r="D3450" s="102" t="s">
        <v>13497</v>
      </c>
      <c r="E3450" s="102" t="s">
        <v>24</v>
      </c>
      <c r="F3450" s="103" t="s">
        <v>20131</v>
      </c>
      <c r="G3450" s="103" t="s">
        <v>20823</v>
      </c>
      <c r="H3450" s="104" t="s">
        <v>13496</v>
      </c>
      <c r="I3450" s="103" t="s">
        <v>30</v>
      </c>
      <c r="J3450" s="103" t="s">
        <v>30</v>
      </c>
      <c r="K3450" s="103" t="s">
        <v>30</v>
      </c>
      <c r="L3450" s="103" t="s">
        <v>30</v>
      </c>
      <c r="M3450" s="103" t="s">
        <v>30</v>
      </c>
      <c r="N3450" s="103" t="s">
        <v>30</v>
      </c>
      <c r="O3450" s="103" t="s">
        <v>27</v>
      </c>
      <c r="P3450" s="103" t="e">
        <v>#N/A</v>
      </c>
      <c r="Q3450" s="103" t="s">
        <v>13499</v>
      </c>
      <c r="R3450" s="105" t="s">
        <v>18512</v>
      </c>
      <c r="S3450" s="103" t="s">
        <v>8322</v>
      </c>
      <c r="T3450" s="103" t="s">
        <v>63</v>
      </c>
      <c r="U3450" s="106" t="s">
        <v>20814</v>
      </c>
      <c r="V3450" s="105" t="s">
        <v>23889</v>
      </c>
      <c r="W3450" s="107" t="s">
        <v>446</v>
      </c>
      <c r="X3450" t="s">
        <v>23890</v>
      </c>
      <c r="AA3450">
        <f ca="1" t="shared" si="107"/>
        <v>16</v>
      </c>
    </row>
    <row r="3451" spans="1:27">
      <c r="A3451" s="101">
        <v>62</v>
      </c>
      <c r="B3451" s="89" t="str">
        <f t="shared" si="106"/>
        <v>451229200310012774</v>
      </c>
      <c r="C3451" s="89" t="s">
        <v>446</v>
      </c>
      <c r="D3451" s="102" t="s">
        <v>13501</v>
      </c>
      <c r="E3451" s="102" t="s">
        <v>24</v>
      </c>
      <c r="F3451" s="103" t="s">
        <v>20178</v>
      </c>
      <c r="G3451" s="103" t="s">
        <v>20307</v>
      </c>
      <c r="H3451" s="104" t="s">
        <v>13500</v>
      </c>
      <c r="I3451" s="103" t="s">
        <v>27</v>
      </c>
      <c r="J3451" s="103" t="s">
        <v>30</v>
      </c>
      <c r="K3451" s="103" t="s">
        <v>30</v>
      </c>
      <c r="L3451" s="103" t="s">
        <v>30</v>
      </c>
      <c r="M3451" s="103" t="s">
        <v>30</v>
      </c>
      <c r="N3451" s="103" t="s">
        <v>30</v>
      </c>
      <c r="O3451" s="103" t="s">
        <v>27</v>
      </c>
      <c r="P3451" s="103" t="e">
        <v>#N/A</v>
      </c>
      <c r="Q3451" s="103" t="s">
        <v>13502</v>
      </c>
      <c r="R3451" s="105" t="s">
        <v>18509</v>
      </c>
      <c r="S3451" s="103" t="s">
        <v>8322</v>
      </c>
      <c r="T3451" s="103" t="s">
        <v>146</v>
      </c>
      <c r="U3451" s="106" t="s">
        <v>22953</v>
      </c>
      <c r="V3451" s="105" t="s">
        <v>23745</v>
      </c>
      <c r="W3451" s="107" t="s">
        <v>446</v>
      </c>
      <c r="X3451" t="s">
        <v>19632</v>
      </c>
      <c r="AA3451">
        <f ca="1" t="shared" si="107"/>
        <v>17</v>
      </c>
    </row>
    <row r="3452" spans="1:27">
      <c r="A3452" s="101">
        <v>63</v>
      </c>
      <c r="B3452" s="89" t="str">
        <f t="shared" si="106"/>
        <v>452731200402012720</v>
      </c>
      <c r="C3452" s="89" t="s">
        <v>446</v>
      </c>
      <c r="D3452" s="102" t="s">
        <v>13504</v>
      </c>
      <c r="E3452" s="102" t="s">
        <v>143</v>
      </c>
      <c r="F3452" s="103" t="s">
        <v>20131</v>
      </c>
      <c r="G3452" s="103" t="s">
        <v>20742</v>
      </c>
      <c r="H3452" s="104" t="s">
        <v>13503</v>
      </c>
      <c r="I3452" s="103" t="s">
        <v>30</v>
      </c>
      <c r="J3452" s="103" t="s">
        <v>30</v>
      </c>
      <c r="K3452" s="103" t="s">
        <v>30</v>
      </c>
      <c r="L3452" s="103" t="s">
        <v>30</v>
      </c>
      <c r="M3452" s="103" t="s">
        <v>30</v>
      </c>
      <c r="N3452" s="103" t="s">
        <v>30</v>
      </c>
      <c r="O3452" s="103" t="s">
        <v>27</v>
      </c>
      <c r="P3452" s="103" t="e">
        <v>#N/A</v>
      </c>
      <c r="Q3452" s="103" t="s">
        <v>13506</v>
      </c>
      <c r="R3452" s="105" t="s">
        <v>18513</v>
      </c>
      <c r="S3452" s="103" t="s">
        <v>8322</v>
      </c>
      <c r="T3452" s="103" t="s">
        <v>146</v>
      </c>
      <c r="U3452" s="106" t="s">
        <v>23891</v>
      </c>
      <c r="V3452" s="105" t="s">
        <v>22599</v>
      </c>
      <c r="W3452" s="107" t="s">
        <v>446</v>
      </c>
      <c r="X3452" t="s">
        <v>23892</v>
      </c>
      <c r="AA3452">
        <f ca="1" t="shared" si="107"/>
        <v>17</v>
      </c>
    </row>
    <row r="3453" spans="1:27">
      <c r="A3453" s="101">
        <v>64</v>
      </c>
      <c r="B3453" s="89" t="str">
        <f t="shared" si="106"/>
        <v>451229200508120025</v>
      </c>
      <c r="C3453" s="89" t="s">
        <v>446</v>
      </c>
      <c r="D3453" s="102" t="s">
        <v>13508</v>
      </c>
      <c r="E3453" s="102" t="s">
        <v>143</v>
      </c>
      <c r="F3453" s="103" t="s">
        <v>20131</v>
      </c>
      <c r="G3453" s="103" t="s">
        <v>20921</v>
      </c>
      <c r="H3453" s="104" t="s">
        <v>13507</v>
      </c>
      <c r="I3453" s="103" t="s">
        <v>30</v>
      </c>
      <c r="J3453" s="103" t="s">
        <v>30</v>
      </c>
      <c r="K3453" s="103" t="s">
        <v>30</v>
      </c>
      <c r="L3453" s="103" t="s">
        <v>30</v>
      </c>
      <c r="M3453" s="103" t="s">
        <v>30</v>
      </c>
      <c r="N3453" s="103" t="s">
        <v>30</v>
      </c>
      <c r="O3453" s="103" t="s">
        <v>27</v>
      </c>
      <c r="P3453" s="103" t="e">
        <v>#N/A</v>
      </c>
      <c r="Q3453" s="103" t="s">
        <v>13509</v>
      </c>
      <c r="R3453" s="105">
        <v>18278868431</v>
      </c>
      <c r="S3453" s="103" t="s">
        <v>8322</v>
      </c>
      <c r="T3453" s="103" t="s">
        <v>63</v>
      </c>
      <c r="U3453" s="106" t="s">
        <v>23014</v>
      </c>
      <c r="V3453" s="105" t="s">
        <v>23893</v>
      </c>
      <c r="W3453" s="107" t="s">
        <v>446</v>
      </c>
      <c r="X3453" t="s">
        <v>23894</v>
      </c>
      <c r="AA3453">
        <f ca="1" t="shared" si="107"/>
        <v>16</v>
      </c>
    </row>
    <row r="3454" spans="1:27">
      <c r="A3454" s="101">
        <v>65</v>
      </c>
      <c r="B3454" s="89" t="str">
        <f t="shared" si="106"/>
        <v>452731200311010332</v>
      </c>
      <c r="C3454" s="89" t="s">
        <v>446</v>
      </c>
      <c r="D3454" s="102" t="s">
        <v>13511</v>
      </c>
      <c r="E3454" s="102" t="s">
        <v>24</v>
      </c>
      <c r="F3454" s="103" t="s">
        <v>20131</v>
      </c>
      <c r="G3454" s="103" t="s">
        <v>20423</v>
      </c>
      <c r="H3454" s="104" t="s">
        <v>13510</v>
      </c>
      <c r="I3454" s="103" t="s">
        <v>30</v>
      </c>
      <c r="J3454" s="103" t="s">
        <v>30</v>
      </c>
      <c r="K3454" s="103" t="s">
        <v>27</v>
      </c>
      <c r="L3454" s="103" t="s">
        <v>30</v>
      </c>
      <c r="M3454" s="103" t="s">
        <v>30</v>
      </c>
      <c r="N3454" s="103" t="s">
        <v>30</v>
      </c>
      <c r="O3454" s="103" t="s">
        <v>30</v>
      </c>
      <c r="P3454" s="103" t="e">
        <v>#N/A</v>
      </c>
      <c r="Q3454" s="103" t="s">
        <v>13513</v>
      </c>
      <c r="R3454" s="105" t="s">
        <v>23895</v>
      </c>
      <c r="S3454" s="103" t="s">
        <v>8322</v>
      </c>
      <c r="T3454" s="103" t="s">
        <v>151</v>
      </c>
      <c r="U3454" s="106" t="s">
        <v>22987</v>
      </c>
      <c r="V3454" s="105" t="s">
        <v>23896</v>
      </c>
      <c r="W3454" s="107" t="s">
        <v>446</v>
      </c>
      <c r="X3454" t="s">
        <v>23897</v>
      </c>
      <c r="AA3454">
        <f ca="1" t="shared" si="107"/>
        <v>17</v>
      </c>
    </row>
    <row r="3455" spans="1:27">
      <c r="A3455" s="101">
        <v>66</v>
      </c>
      <c r="B3455" s="89" t="str">
        <f t="shared" si="106"/>
        <v>45122920081008183X</v>
      </c>
      <c r="C3455" s="89" t="s">
        <v>446</v>
      </c>
      <c r="D3455" s="102" t="s">
        <v>13515</v>
      </c>
      <c r="E3455" s="102" t="s">
        <v>24</v>
      </c>
      <c r="F3455" s="103" t="s">
        <v>20178</v>
      </c>
      <c r="G3455" s="103" t="s">
        <v>23898</v>
      </c>
      <c r="H3455" s="104" t="s">
        <v>13514</v>
      </c>
      <c r="I3455" s="103" t="s">
        <v>27</v>
      </c>
      <c r="J3455" s="103" t="s">
        <v>27</v>
      </c>
      <c r="K3455" s="103" t="s">
        <v>27</v>
      </c>
      <c r="L3455" s="103" t="s">
        <v>30</v>
      </c>
      <c r="M3455" s="103" t="s">
        <v>30</v>
      </c>
      <c r="N3455" s="103" t="s">
        <v>30</v>
      </c>
      <c r="O3455" s="103" t="s">
        <v>27</v>
      </c>
      <c r="P3455" s="103" t="e">
        <v>#N/A</v>
      </c>
      <c r="Q3455" s="103" t="s">
        <v>13517</v>
      </c>
      <c r="R3455" s="105">
        <v>17329969893</v>
      </c>
      <c r="S3455" s="103" t="s">
        <v>8322</v>
      </c>
      <c r="T3455" s="103" t="s">
        <v>115</v>
      </c>
      <c r="U3455" s="106" t="s">
        <v>20440</v>
      </c>
      <c r="V3455" s="105" t="s">
        <v>23899</v>
      </c>
      <c r="W3455" s="107" t="s">
        <v>446</v>
      </c>
      <c r="X3455" t="s">
        <v>23900</v>
      </c>
      <c r="AA3455">
        <f ca="1" t="shared" si="107"/>
        <v>12</v>
      </c>
    </row>
    <row r="3456" spans="1:27">
      <c r="A3456" s="101">
        <v>67</v>
      </c>
      <c r="B3456" s="89" t="str">
        <f t="shared" si="106"/>
        <v>451229200412162714</v>
      </c>
      <c r="C3456" s="89" t="s">
        <v>446</v>
      </c>
      <c r="D3456" s="102" t="s">
        <v>13520</v>
      </c>
      <c r="E3456" s="102" t="s">
        <v>24</v>
      </c>
      <c r="F3456" s="103" t="s">
        <v>20178</v>
      </c>
      <c r="G3456" s="103" t="s">
        <v>20996</v>
      </c>
      <c r="H3456" s="104" t="s">
        <v>13519</v>
      </c>
      <c r="I3456" s="103" t="s">
        <v>30</v>
      </c>
      <c r="J3456" s="103" t="s">
        <v>30</v>
      </c>
      <c r="K3456" s="103" t="s">
        <v>30</v>
      </c>
      <c r="L3456" s="103" t="s">
        <v>30</v>
      </c>
      <c r="M3456" s="103" t="s">
        <v>30</v>
      </c>
      <c r="N3456" s="103" t="s">
        <v>30</v>
      </c>
      <c r="O3456" s="103" t="s">
        <v>27</v>
      </c>
      <c r="P3456" s="103" t="e">
        <v>#N/A</v>
      </c>
      <c r="Q3456" s="103" t="s">
        <v>13522</v>
      </c>
      <c r="R3456" s="105" t="s">
        <v>18516</v>
      </c>
      <c r="S3456" s="103" t="s">
        <v>8322</v>
      </c>
      <c r="T3456" s="103" t="s">
        <v>146</v>
      </c>
      <c r="U3456" s="106" t="s">
        <v>21809</v>
      </c>
      <c r="V3456" s="105" t="s">
        <v>23901</v>
      </c>
      <c r="W3456" s="107" t="s">
        <v>446</v>
      </c>
      <c r="X3456" t="s">
        <v>23902</v>
      </c>
      <c r="AA3456">
        <f ca="1" t="shared" si="107"/>
        <v>16</v>
      </c>
    </row>
    <row r="3457" spans="1:27">
      <c r="A3457" s="101">
        <v>68</v>
      </c>
      <c r="B3457" s="89" t="str">
        <f t="shared" si="106"/>
        <v>452730200409140817</v>
      </c>
      <c r="C3457" s="89" t="s">
        <v>446</v>
      </c>
      <c r="D3457" s="102" t="s">
        <v>1717</v>
      </c>
      <c r="E3457" s="102" t="s">
        <v>24</v>
      </c>
      <c r="F3457" s="103" t="s">
        <v>20131</v>
      </c>
      <c r="G3457" s="103" t="s">
        <v>20351</v>
      </c>
      <c r="H3457" s="104" t="s">
        <v>13524</v>
      </c>
      <c r="I3457" s="103" t="s">
        <v>30</v>
      </c>
      <c r="J3457" s="103" t="s">
        <v>30</v>
      </c>
      <c r="K3457" s="103" t="s">
        <v>30</v>
      </c>
      <c r="L3457" s="103" t="s">
        <v>30</v>
      </c>
      <c r="M3457" s="103" t="s">
        <v>30</v>
      </c>
      <c r="N3457" s="103" t="s">
        <v>30</v>
      </c>
      <c r="O3457" s="103" t="s">
        <v>30</v>
      </c>
      <c r="P3457" s="103" t="e">
        <v>#N/A</v>
      </c>
      <c r="Q3457" s="103" t="s">
        <v>13526</v>
      </c>
      <c r="R3457" s="105">
        <v>18776879198</v>
      </c>
      <c r="S3457" s="103" t="s">
        <v>8322</v>
      </c>
      <c r="T3457" s="103" t="s">
        <v>63</v>
      </c>
      <c r="U3457" s="106" t="s">
        <v>20498</v>
      </c>
      <c r="V3457" s="105" t="s">
        <v>23903</v>
      </c>
      <c r="W3457" s="107" t="s">
        <v>446</v>
      </c>
      <c r="X3457" t="s">
        <v>23904</v>
      </c>
      <c r="AA3457">
        <f ca="1" t="shared" si="107"/>
        <v>16</v>
      </c>
    </row>
    <row r="3458" spans="1:27">
      <c r="A3458" s="101">
        <v>69</v>
      </c>
      <c r="B3458" s="89" t="str">
        <f t="shared" si="106"/>
        <v>452731200403010022</v>
      </c>
      <c r="C3458" s="89" t="s">
        <v>446</v>
      </c>
      <c r="D3458" s="102" t="s">
        <v>13528</v>
      </c>
      <c r="E3458" s="102" t="s">
        <v>143</v>
      </c>
      <c r="F3458" s="103" t="s">
        <v>20178</v>
      </c>
      <c r="G3458" s="103" t="s">
        <v>20707</v>
      </c>
      <c r="H3458" s="104" t="s">
        <v>13527</v>
      </c>
      <c r="I3458" s="103" t="s">
        <v>27</v>
      </c>
      <c r="J3458" s="103" t="s">
        <v>30</v>
      </c>
      <c r="K3458" s="103" t="s">
        <v>27</v>
      </c>
      <c r="L3458" s="103" t="s">
        <v>30</v>
      </c>
      <c r="M3458" s="103" t="s">
        <v>30</v>
      </c>
      <c r="N3458" s="103" t="s">
        <v>30</v>
      </c>
      <c r="O3458" s="103" t="s">
        <v>27</v>
      </c>
      <c r="P3458" s="103" t="e">
        <v>#N/A</v>
      </c>
      <c r="Q3458" s="103" t="s">
        <v>13530</v>
      </c>
      <c r="R3458" s="105" t="s">
        <v>23905</v>
      </c>
      <c r="S3458" s="103" t="s">
        <v>8322</v>
      </c>
      <c r="T3458" s="103" t="s">
        <v>81</v>
      </c>
      <c r="U3458" s="106" t="s">
        <v>23236</v>
      </c>
      <c r="V3458" s="105" t="s">
        <v>23906</v>
      </c>
      <c r="W3458" s="107" t="s">
        <v>446</v>
      </c>
      <c r="X3458" t="s">
        <v>23907</v>
      </c>
      <c r="AA3458">
        <f ca="1" t="shared" si="107"/>
        <v>17</v>
      </c>
    </row>
    <row r="3459" spans="1:27">
      <c r="A3459" s="101">
        <v>70</v>
      </c>
      <c r="B3459" s="89" t="str">
        <f t="shared" ref="B3459:B3522" si="108">H3459</f>
        <v>452731200503295416</v>
      </c>
      <c r="C3459" s="89" t="s">
        <v>446</v>
      </c>
      <c r="D3459" s="102" t="s">
        <v>9076</v>
      </c>
      <c r="E3459" s="102" t="s">
        <v>24</v>
      </c>
      <c r="F3459" s="103" t="s">
        <v>20131</v>
      </c>
      <c r="G3459" s="103" t="s">
        <v>21473</v>
      </c>
      <c r="H3459" s="104" t="s">
        <v>13532</v>
      </c>
      <c r="I3459" s="103" t="s">
        <v>30</v>
      </c>
      <c r="J3459" s="103" t="s">
        <v>30</v>
      </c>
      <c r="K3459" s="103" t="s">
        <v>30</v>
      </c>
      <c r="L3459" s="103" t="s">
        <v>30</v>
      </c>
      <c r="M3459" s="103" t="s">
        <v>30</v>
      </c>
      <c r="N3459" s="103" t="s">
        <v>30</v>
      </c>
      <c r="O3459" s="103" t="s">
        <v>27</v>
      </c>
      <c r="P3459" s="103" t="s">
        <v>8322</v>
      </c>
      <c r="Q3459" s="103" t="s">
        <v>13534</v>
      </c>
      <c r="R3459" s="105" t="s">
        <v>23908</v>
      </c>
      <c r="S3459" s="103" t="s">
        <v>8322</v>
      </c>
      <c r="T3459" s="103" t="s">
        <v>63</v>
      </c>
      <c r="U3459" s="106" t="s">
        <v>23032</v>
      </c>
      <c r="V3459" s="105" t="s">
        <v>23909</v>
      </c>
      <c r="W3459" s="107" t="s">
        <v>446</v>
      </c>
      <c r="X3459" t="s">
        <v>23910</v>
      </c>
      <c r="AA3459">
        <f ca="1" t="shared" si="107"/>
        <v>16</v>
      </c>
    </row>
    <row r="3460" spans="1:27">
      <c r="A3460" s="101">
        <v>71</v>
      </c>
      <c r="B3460" s="89" t="str">
        <f t="shared" si="108"/>
        <v>451229200402160010</v>
      </c>
      <c r="C3460" s="89" t="s">
        <v>446</v>
      </c>
      <c r="D3460" s="102" t="s">
        <v>6894</v>
      </c>
      <c r="E3460" s="102" t="s">
        <v>24</v>
      </c>
      <c r="F3460" s="103" t="s">
        <v>20178</v>
      </c>
      <c r="G3460" s="103" t="s">
        <v>20742</v>
      </c>
      <c r="H3460" s="104" t="s">
        <v>13535</v>
      </c>
      <c r="I3460" s="103" t="s">
        <v>30</v>
      </c>
      <c r="J3460" s="103" t="s">
        <v>30</v>
      </c>
      <c r="K3460" s="103" t="s">
        <v>30</v>
      </c>
      <c r="L3460" s="103" t="s">
        <v>30</v>
      </c>
      <c r="M3460" s="103" t="s">
        <v>30</v>
      </c>
      <c r="N3460" s="103" t="s">
        <v>30</v>
      </c>
      <c r="O3460" s="103" t="s">
        <v>27</v>
      </c>
      <c r="P3460" s="103" t="s">
        <v>8322</v>
      </c>
      <c r="Q3460" s="103" t="s">
        <v>13536</v>
      </c>
      <c r="R3460" s="105" t="s">
        <v>18520</v>
      </c>
      <c r="S3460" s="103" t="s">
        <v>8322</v>
      </c>
      <c r="T3460" s="103" t="s">
        <v>63</v>
      </c>
      <c r="U3460" s="106" t="s">
        <v>20436</v>
      </c>
      <c r="V3460" s="105" t="s">
        <v>23911</v>
      </c>
      <c r="W3460" s="107" t="s">
        <v>446</v>
      </c>
      <c r="X3460" t="s">
        <v>23912</v>
      </c>
      <c r="AA3460">
        <f ca="1" t="shared" ref="AA3460:AA3523" si="109">DATEDIF(TEXT(MID(H3460,7,8),"00-00-00"),TODAY(),"y")</f>
        <v>17</v>
      </c>
    </row>
    <row r="3461" spans="1:27">
      <c r="A3461" s="101">
        <v>72</v>
      </c>
      <c r="B3461" s="89" t="str">
        <f t="shared" si="108"/>
        <v>451229200411141225</v>
      </c>
      <c r="C3461" s="89" t="s">
        <v>446</v>
      </c>
      <c r="D3461" s="102" t="s">
        <v>13538</v>
      </c>
      <c r="E3461" s="102" t="s">
        <v>143</v>
      </c>
      <c r="F3461" s="103" t="s">
        <v>20131</v>
      </c>
      <c r="G3461" s="103" t="s">
        <v>20823</v>
      </c>
      <c r="H3461" s="104" t="s">
        <v>13537</v>
      </c>
      <c r="I3461" s="103" t="s">
        <v>30</v>
      </c>
      <c r="J3461" s="103" t="s">
        <v>30</v>
      </c>
      <c r="K3461" s="103" t="s">
        <v>30</v>
      </c>
      <c r="L3461" s="103" t="s">
        <v>30</v>
      </c>
      <c r="M3461" s="103" t="s">
        <v>30</v>
      </c>
      <c r="N3461" s="103" t="s">
        <v>30</v>
      </c>
      <c r="O3461" s="103" t="s">
        <v>27</v>
      </c>
      <c r="P3461" s="103" t="s">
        <v>8322</v>
      </c>
      <c r="Q3461" s="103" t="s">
        <v>13540</v>
      </c>
      <c r="R3461" s="105" t="s">
        <v>18522</v>
      </c>
      <c r="S3461" s="103" t="s">
        <v>8322</v>
      </c>
      <c r="T3461" s="103" t="s">
        <v>76</v>
      </c>
      <c r="U3461" s="106" t="s">
        <v>22570</v>
      </c>
      <c r="V3461" s="105" t="s">
        <v>23913</v>
      </c>
      <c r="W3461" s="107" t="s">
        <v>446</v>
      </c>
      <c r="X3461" t="s">
        <v>23914</v>
      </c>
      <c r="AA3461">
        <f ca="1" t="shared" si="109"/>
        <v>16</v>
      </c>
    </row>
    <row r="3462" spans="1:27">
      <c r="A3462" s="101">
        <v>73</v>
      </c>
      <c r="B3462" s="89" t="str">
        <f t="shared" si="108"/>
        <v>451229200304052110</v>
      </c>
      <c r="C3462" s="89" t="s">
        <v>446</v>
      </c>
      <c r="D3462" s="102" t="s">
        <v>13103</v>
      </c>
      <c r="E3462" s="102" t="s">
        <v>143</v>
      </c>
      <c r="F3462" s="103" t="s">
        <v>20178</v>
      </c>
      <c r="G3462" s="103" t="s">
        <v>20154</v>
      </c>
      <c r="H3462" s="104" t="s">
        <v>13541</v>
      </c>
      <c r="I3462" s="103" t="s">
        <v>27</v>
      </c>
      <c r="J3462" s="103" t="s">
        <v>30</v>
      </c>
      <c r="K3462" s="103" t="s">
        <v>30</v>
      </c>
      <c r="L3462" s="103" t="s">
        <v>30</v>
      </c>
      <c r="M3462" s="103" t="s">
        <v>30</v>
      </c>
      <c r="N3462" s="103" t="s">
        <v>30</v>
      </c>
      <c r="O3462" s="103" t="s">
        <v>27</v>
      </c>
      <c r="P3462" s="103" t="s">
        <v>8322</v>
      </c>
      <c r="Q3462" s="103" t="s">
        <v>2399</v>
      </c>
      <c r="R3462" s="105">
        <v>13481867349</v>
      </c>
      <c r="S3462" s="103" t="s">
        <v>8322</v>
      </c>
      <c r="T3462" s="103" t="s">
        <v>20240</v>
      </c>
      <c r="U3462" s="106" t="s">
        <v>20417</v>
      </c>
      <c r="V3462" s="105" t="s">
        <v>23915</v>
      </c>
      <c r="W3462" s="107" t="s">
        <v>446</v>
      </c>
      <c r="X3462" t="s">
        <v>23916</v>
      </c>
      <c r="AA3462">
        <f ca="1" t="shared" si="109"/>
        <v>18</v>
      </c>
    </row>
    <row r="3463" spans="1:27">
      <c r="A3463" s="101">
        <v>1</v>
      </c>
      <c r="B3463" s="89" t="str">
        <f t="shared" si="108"/>
        <v>451229200311281845</v>
      </c>
      <c r="C3463" s="89" t="s">
        <v>451</v>
      </c>
      <c r="D3463" s="102" t="s">
        <v>13543</v>
      </c>
      <c r="E3463" s="102" t="s">
        <v>143</v>
      </c>
      <c r="F3463" s="103" t="s">
        <v>20178</v>
      </c>
      <c r="G3463" s="103" t="s">
        <v>20423</v>
      </c>
      <c r="H3463" s="104" t="s">
        <v>13542</v>
      </c>
      <c r="I3463" s="103" t="s">
        <v>27</v>
      </c>
      <c r="J3463" s="103" t="s">
        <v>30</v>
      </c>
      <c r="K3463" s="103" t="s">
        <v>27</v>
      </c>
      <c r="L3463" s="103" t="s">
        <v>30</v>
      </c>
      <c r="M3463" s="103" t="s">
        <v>30</v>
      </c>
      <c r="N3463" s="103" t="s">
        <v>30</v>
      </c>
      <c r="O3463" s="103" t="s">
        <v>27</v>
      </c>
      <c r="P3463" s="103" t="s">
        <v>8322</v>
      </c>
      <c r="Q3463" s="103" t="s">
        <v>13545</v>
      </c>
      <c r="R3463" s="105" t="s">
        <v>23917</v>
      </c>
      <c r="S3463" s="103" t="s">
        <v>8322</v>
      </c>
      <c r="T3463" s="103" t="s">
        <v>115</v>
      </c>
      <c r="U3463" s="106" t="s">
        <v>23918</v>
      </c>
      <c r="V3463" s="105" t="s">
        <v>23919</v>
      </c>
      <c r="W3463" s="107" t="s">
        <v>451</v>
      </c>
      <c r="X3463" t="s">
        <v>23920</v>
      </c>
      <c r="AA3463">
        <f ca="1" t="shared" si="109"/>
        <v>17</v>
      </c>
    </row>
    <row r="3464" spans="1:27">
      <c r="A3464" s="101">
        <v>2</v>
      </c>
      <c r="B3464" s="89" t="str">
        <f t="shared" si="108"/>
        <v>440981200607056429</v>
      </c>
      <c r="C3464" s="89" t="s">
        <v>451</v>
      </c>
      <c r="D3464" s="102" t="s">
        <v>13547</v>
      </c>
      <c r="E3464" s="102" t="s">
        <v>143</v>
      </c>
      <c r="F3464" s="103" t="s">
        <v>20205</v>
      </c>
      <c r="G3464" s="103" t="s">
        <v>23921</v>
      </c>
      <c r="H3464" s="104" t="s">
        <v>13546</v>
      </c>
      <c r="I3464" s="103" t="s">
        <v>30</v>
      </c>
      <c r="J3464" s="103" t="s">
        <v>27</v>
      </c>
      <c r="K3464" s="103" t="s">
        <v>30</v>
      </c>
      <c r="L3464" s="103" t="s">
        <v>30</v>
      </c>
      <c r="M3464" s="103" t="s">
        <v>30</v>
      </c>
      <c r="N3464" s="103" t="s">
        <v>30</v>
      </c>
      <c r="O3464" s="103" t="s">
        <v>27</v>
      </c>
      <c r="P3464" s="103" t="s">
        <v>23922</v>
      </c>
      <c r="Q3464" s="103" t="s">
        <v>13549</v>
      </c>
      <c r="R3464" s="105" t="s">
        <v>23923</v>
      </c>
      <c r="S3464" s="103" t="s">
        <v>23922</v>
      </c>
      <c r="T3464" s="103" t="s">
        <v>23924</v>
      </c>
      <c r="U3464" s="106" t="s">
        <v>23925</v>
      </c>
      <c r="V3464" s="105">
        <v>0</v>
      </c>
      <c r="W3464" s="107" t="s">
        <v>451</v>
      </c>
      <c r="X3464" t="s">
        <v>23926</v>
      </c>
      <c r="AA3464">
        <f ca="1" t="shared" si="109"/>
        <v>15</v>
      </c>
    </row>
    <row r="3465" spans="1:27">
      <c r="A3465" s="101">
        <v>3</v>
      </c>
      <c r="B3465" s="89" t="str">
        <f t="shared" si="108"/>
        <v>451229200108152423</v>
      </c>
      <c r="C3465" s="89" t="s">
        <v>451</v>
      </c>
      <c r="D3465" s="102" t="s">
        <v>13552</v>
      </c>
      <c r="E3465" s="102" t="s">
        <v>143</v>
      </c>
      <c r="F3465" s="103" t="s">
        <v>20178</v>
      </c>
      <c r="G3465" s="103" t="s">
        <v>21038</v>
      </c>
      <c r="H3465" s="104" t="s">
        <v>13551</v>
      </c>
      <c r="I3465" s="103" t="s">
        <v>27</v>
      </c>
      <c r="J3465" s="103" t="s">
        <v>27</v>
      </c>
      <c r="K3465" s="103" t="s">
        <v>30</v>
      </c>
      <c r="L3465" s="103" t="s">
        <v>30</v>
      </c>
      <c r="M3465" s="103" t="s">
        <v>30</v>
      </c>
      <c r="N3465" s="103" t="s">
        <v>30</v>
      </c>
      <c r="O3465" s="103" t="s">
        <v>27</v>
      </c>
      <c r="P3465" s="103" t="s">
        <v>8322</v>
      </c>
      <c r="Q3465" s="103" t="s">
        <v>13554</v>
      </c>
      <c r="R3465" s="105" t="s">
        <v>19469</v>
      </c>
      <c r="S3465" s="103" t="s">
        <v>8322</v>
      </c>
      <c r="T3465" s="103" t="s">
        <v>140</v>
      </c>
      <c r="U3465" s="106" t="s">
        <v>20386</v>
      </c>
      <c r="V3465" s="105" t="s">
        <v>23927</v>
      </c>
      <c r="W3465" s="107" t="s">
        <v>451</v>
      </c>
      <c r="X3465" t="s">
        <v>19468</v>
      </c>
      <c r="AA3465">
        <f ca="1" t="shared" si="109"/>
        <v>20</v>
      </c>
    </row>
    <row r="3466" spans="1:27">
      <c r="A3466" s="101">
        <v>4</v>
      </c>
      <c r="B3466" s="89" t="str">
        <f t="shared" si="108"/>
        <v>452731200310192437</v>
      </c>
      <c r="C3466" s="89" t="s">
        <v>451</v>
      </c>
      <c r="D3466" s="102" t="s">
        <v>13556</v>
      </c>
      <c r="E3466" s="102" t="s">
        <v>24</v>
      </c>
      <c r="F3466" s="103" t="s">
        <v>20178</v>
      </c>
      <c r="G3466" s="103" t="s">
        <v>20307</v>
      </c>
      <c r="H3466" s="104" t="s">
        <v>13555</v>
      </c>
      <c r="I3466" s="103" t="s">
        <v>27</v>
      </c>
      <c r="J3466" s="103" t="s">
        <v>30</v>
      </c>
      <c r="K3466" s="103" t="s">
        <v>30</v>
      </c>
      <c r="L3466" s="103" t="s">
        <v>30</v>
      </c>
      <c r="M3466" s="103" t="s">
        <v>30</v>
      </c>
      <c r="N3466" s="103" t="s">
        <v>27</v>
      </c>
      <c r="O3466" s="103" t="s">
        <v>27</v>
      </c>
      <c r="P3466" s="103" t="s">
        <v>8322</v>
      </c>
      <c r="Q3466" s="103" t="s">
        <v>13558</v>
      </c>
      <c r="R3466" s="105" t="s">
        <v>23928</v>
      </c>
      <c r="S3466" s="103" t="s">
        <v>8322</v>
      </c>
      <c r="T3466" s="103" t="s">
        <v>140</v>
      </c>
      <c r="U3466" s="106" t="s">
        <v>20386</v>
      </c>
      <c r="V3466" s="105" t="s">
        <v>23929</v>
      </c>
      <c r="W3466" s="107" t="s">
        <v>451</v>
      </c>
      <c r="X3466" t="s">
        <v>23930</v>
      </c>
      <c r="AA3466">
        <f ca="1" t="shared" si="109"/>
        <v>17</v>
      </c>
    </row>
    <row r="3467" spans="1:27">
      <c r="A3467" s="101">
        <v>5</v>
      </c>
      <c r="B3467" s="89" t="str">
        <f t="shared" si="108"/>
        <v>452731200507201827</v>
      </c>
      <c r="C3467" s="89" t="s">
        <v>451</v>
      </c>
      <c r="D3467" s="102" t="s">
        <v>13560</v>
      </c>
      <c r="E3467" s="102" t="s">
        <v>143</v>
      </c>
      <c r="F3467" s="103" t="s">
        <v>20131</v>
      </c>
      <c r="G3467" s="103" t="s">
        <v>21180</v>
      </c>
      <c r="H3467" s="104" t="s">
        <v>13559</v>
      </c>
      <c r="I3467" s="103" t="s">
        <v>30</v>
      </c>
      <c r="J3467" s="103" t="s">
        <v>30</v>
      </c>
      <c r="K3467" s="103" t="s">
        <v>30</v>
      </c>
      <c r="L3467" s="103" t="s">
        <v>30</v>
      </c>
      <c r="M3467" s="103" t="s">
        <v>30</v>
      </c>
      <c r="N3467" s="103" t="s">
        <v>30</v>
      </c>
      <c r="O3467" s="103" t="s">
        <v>27</v>
      </c>
      <c r="P3467" s="103" t="s">
        <v>8322</v>
      </c>
      <c r="Q3467" s="103" t="s">
        <v>13562</v>
      </c>
      <c r="R3467" s="105" t="s">
        <v>23931</v>
      </c>
      <c r="S3467" s="103" t="s">
        <v>8322</v>
      </c>
      <c r="T3467" s="103" t="s">
        <v>115</v>
      </c>
      <c r="U3467" s="106" t="s">
        <v>22320</v>
      </c>
      <c r="V3467" s="105" t="s">
        <v>23932</v>
      </c>
      <c r="W3467" s="107" t="s">
        <v>451</v>
      </c>
      <c r="X3467" t="s">
        <v>23933</v>
      </c>
      <c r="AA3467">
        <f ca="1" t="shared" si="109"/>
        <v>16</v>
      </c>
    </row>
    <row r="3468" spans="1:27">
      <c r="A3468" s="101">
        <v>6</v>
      </c>
      <c r="B3468" s="89" t="str">
        <f t="shared" si="108"/>
        <v>451229200503091827</v>
      </c>
      <c r="C3468" s="89" t="s">
        <v>451</v>
      </c>
      <c r="D3468" s="102" t="s">
        <v>13564</v>
      </c>
      <c r="E3468" s="102" t="s">
        <v>143</v>
      </c>
      <c r="F3468" s="103" t="s">
        <v>20131</v>
      </c>
      <c r="G3468" s="103" t="s">
        <v>21473</v>
      </c>
      <c r="H3468" s="104" t="s">
        <v>13563</v>
      </c>
      <c r="I3468" s="103" t="s">
        <v>30</v>
      </c>
      <c r="J3468" s="103" t="s">
        <v>30</v>
      </c>
      <c r="K3468" s="103" t="s">
        <v>27</v>
      </c>
      <c r="L3468" s="103" t="s">
        <v>30</v>
      </c>
      <c r="M3468" s="103" t="s">
        <v>30</v>
      </c>
      <c r="N3468" s="103" t="s">
        <v>30</v>
      </c>
      <c r="O3468" s="103" t="s">
        <v>27</v>
      </c>
      <c r="P3468" s="103" t="s">
        <v>8322</v>
      </c>
      <c r="Q3468" s="103" t="s">
        <v>13566</v>
      </c>
      <c r="R3468" s="105">
        <v>18877910308</v>
      </c>
      <c r="S3468" s="103" t="s">
        <v>8322</v>
      </c>
      <c r="T3468" s="103" t="s">
        <v>115</v>
      </c>
      <c r="U3468" s="106" t="s">
        <v>22911</v>
      </c>
      <c r="V3468" s="105" t="s">
        <v>23934</v>
      </c>
      <c r="W3468" s="107" t="s">
        <v>451</v>
      </c>
      <c r="X3468" t="s">
        <v>23935</v>
      </c>
      <c r="AA3468">
        <f ca="1" t="shared" si="109"/>
        <v>16</v>
      </c>
    </row>
    <row r="3469" spans="1:27">
      <c r="A3469" s="101">
        <v>7</v>
      </c>
      <c r="B3469" s="89" t="str">
        <f t="shared" si="108"/>
        <v>452731200410080926</v>
      </c>
      <c r="C3469" s="89" t="s">
        <v>451</v>
      </c>
      <c r="D3469" s="102" t="s">
        <v>13568</v>
      </c>
      <c r="E3469" s="102" t="s">
        <v>143</v>
      </c>
      <c r="F3469" s="103" t="s">
        <v>20131</v>
      </c>
      <c r="G3469" s="103" t="s">
        <v>20412</v>
      </c>
      <c r="H3469" s="104" t="s">
        <v>13567</v>
      </c>
      <c r="I3469" s="103" t="s">
        <v>30</v>
      </c>
      <c r="J3469" s="103" t="s">
        <v>30</v>
      </c>
      <c r="K3469" s="103" t="s">
        <v>30</v>
      </c>
      <c r="L3469" s="103" t="s">
        <v>30</v>
      </c>
      <c r="M3469" s="103" t="s">
        <v>30</v>
      </c>
      <c r="N3469" s="103" t="s">
        <v>30</v>
      </c>
      <c r="O3469" s="103" t="s">
        <v>27</v>
      </c>
      <c r="P3469" s="103" t="s">
        <v>8322</v>
      </c>
      <c r="Q3469" s="103" t="s">
        <v>13570</v>
      </c>
      <c r="R3469" s="105" t="s">
        <v>23936</v>
      </c>
      <c r="S3469" s="103" t="s">
        <v>8322</v>
      </c>
      <c r="T3469" s="103" t="s">
        <v>69</v>
      </c>
      <c r="U3469" s="106" t="s">
        <v>22984</v>
      </c>
      <c r="V3469" s="105" t="s">
        <v>23937</v>
      </c>
      <c r="W3469" s="107" t="s">
        <v>451</v>
      </c>
      <c r="X3469" t="s">
        <v>23938</v>
      </c>
      <c r="AA3469">
        <f ca="1" t="shared" si="109"/>
        <v>16</v>
      </c>
    </row>
    <row r="3470" spans="1:27">
      <c r="A3470" s="101">
        <v>8</v>
      </c>
      <c r="B3470" s="89" t="str">
        <f t="shared" si="108"/>
        <v>45122920041006124x</v>
      </c>
      <c r="C3470" s="89" t="s">
        <v>451</v>
      </c>
      <c r="D3470" s="102" t="s">
        <v>13572</v>
      </c>
      <c r="E3470" s="102" t="s">
        <v>143</v>
      </c>
      <c r="F3470" s="103" t="s">
        <v>20131</v>
      </c>
      <c r="G3470" s="103" t="s">
        <v>20412</v>
      </c>
      <c r="H3470" s="104" t="s">
        <v>13571</v>
      </c>
      <c r="I3470" s="103" t="s">
        <v>27</v>
      </c>
      <c r="J3470" s="103" t="s">
        <v>30</v>
      </c>
      <c r="K3470" s="103" t="s">
        <v>30</v>
      </c>
      <c r="L3470" s="103" t="s">
        <v>30</v>
      </c>
      <c r="M3470" s="103" t="s">
        <v>30</v>
      </c>
      <c r="N3470" s="103" t="s">
        <v>30</v>
      </c>
      <c r="O3470" s="103" t="s">
        <v>27</v>
      </c>
      <c r="P3470" s="103" t="s">
        <v>8322</v>
      </c>
      <c r="Q3470" s="103" t="s">
        <v>13573</v>
      </c>
      <c r="R3470" s="105" t="s">
        <v>23939</v>
      </c>
      <c r="S3470" s="103" t="s">
        <v>8322</v>
      </c>
      <c r="T3470" s="103" t="s">
        <v>76</v>
      </c>
      <c r="U3470" s="106" t="s">
        <v>21411</v>
      </c>
      <c r="V3470" s="105" t="s">
        <v>23940</v>
      </c>
      <c r="W3470" s="107" t="s">
        <v>451</v>
      </c>
      <c r="X3470" t="s">
        <v>23941</v>
      </c>
      <c r="AA3470">
        <f ca="1" t="shared" si="109"/>
        <v>16</v>
      </c>
    </row>
    <row r="3471" spans="1:27">
      <c r="A3471" s="101">
        <v>9</v>
      </c>
      <c r="B3471" s="89" t="str">
        <f t="shared" si="108"/>
        <v>451229200507045123</v>
      </c>
      <c r="C3471" s="89" t="s">
        <v>451</v>
      </c>
      <c r="D3471" s="102" t="s">
        <v>13575</v>
      </c>
      <c r="E3471" s="102" t="s">
        <v>143</v>
      </c>
      <c r="F3471" s="103" t="s">
        <v>20131</v>
      </c>
      <c r="G3471" s="103" t="s">
        <v>21180</v>
      </c>
      <c r="H3471" s="104" t="s">
        <v>13574</v>
      </c>
      <c r="I3471" s="103" t="s">
        <v>27</v>
      </c>
      <c r="J3471" s="103" t="s">
        <v>30</v>
      </c>
      <c r="K3471" s="103" t="s">
        <v>30</v>
      </c>
      <c r="L3471" s="103" t="s">
        <v>30</v>
      </c>
      <c r="M3471" s="103" t="s">
        <v>30</v>
      </c>
      <c r="N3471" s="103" t="s">
        <v>30</v>
      </c>
      <c r="O3471" s="103" t="s">
        <v>27</v>
      </c>
      <c r="P3471" s="103" t="s">
        <v>8322</v>
      </c>
      <c r="Q3471" s="103" t="s">
        <v>13577</v>
      </c>
      <c r="R3471" s="105" t="s">
        <v>23942</v>
      </c>
      <c r="S3471" s="103" t="s">
        <v>8322</v>
      </c>
      <c r="T3471" s="103" t="s">
        <v>88</v>
      </c>
      <c r="U3471" s="106" t="s">
        <v>20503</v>
      </c>
      <c r="V3471" s="105" t="s">
        <v>23003</v>
      </c>
      <c r="W3471" s="107" t="s">
        <v>451</v>
      </c>
      <c r="X3471" t="s">
        <v>23943</v>
      </c>
      <c r="AA3471">
        <f ca="1" t="shared" si="109"/>
        <v>16</v>
      </c>
    </row>
    <row r="3472" spans="1:27">
      <c r="A3472" s="101">
        <v>10</v>
      </c>
      <c r="B3472" s="89" t="str">
        <f t="shared" si="108"/>
        <v>451229200501140322</v>
      </c>
      <c r="C3472" s="89" t="s">
        <v>451</v>
      </c>
      <c r="D3472" s="102" t="s">
        <v>13580</v>
      </c>
      <c r="E3472" s="102" t="s">
        <v>143</v>
      </c>
      <c r="F3472" s="103" t="s">
        <v>20131</v>
      </c>
      <c r="G3472" s="103" t="s">
        <v>22169</v>
      </c>
      <c r="H3472" s="104" t="s">
        <v>13579</v>
      </c>
      <c r="I3472" s="103" t="s">
        <v>27</v>
      </c>
      <c r="J3472" s="103" t="s">
        <v>27</v>
      </c>
      <c r="K3472" s="103" t="s">
        <v>30</v>
      </c>
      <c r="L3472" s="103" t="s">
        <v>30</v>
      </c>
      <c r="M3472" s="103" t="s">
        <v>30</v>
      </c>
      <c r="N3472" s="103" t="s">
        <v>27</v>
      </c>
      <c r="O3472" s="103" t="s">
        <v>27</v>
      </c>
      <c r="P3472" s="103" t="s">
        <v>8322</v>
      </c>
      <c r="Q3472" s="103" t="s">
        <v>13582</v>
      </c>
      <c r="R3472" s="105" t="s">
        <v>23944</v>
      </c>
      <c r="S3472" s="103" t="s">
        <v>8322</v>
      </c>
      <c r="T3472" s="103" t="s">
        <v>151</v>
      </c>
      <c r="U3472" s="106" t="s">
        <v>21471</v>
      </c>
      <c r="V3472" s="105" t="s">
        <v>23945</v>
      </c>
      <c r="W3472" s="107" t="s">
        <v>451</v>
      </c>
      <c r="X3472" t="s">
        <v>23946</v>
      </c>
      <c r="AA3472">
        <f ca="1" t="shared" si="109"/>
        <v>16</v>
      </c>
    </row>
    <row r="3473" spans="1:27">
      <c r="A3473" s="101">
        <v>11</v>
      </c>
      <c r="B3473" s="89" t="str">
        <f t="shared" si="108"/>
        <v>452127200312240669</v>
      </c>
      <c r="C3473" s="89" t="s">
        <v>451</v>
      </c>
      <c r="D3473" s="102" t="s">
        <v>13584</v>
      </c>
      <c r="E3473" s="102" t="s">
        <v>143</v>
      </c>
      <c r="F3473" s="103" t="s">
        <v>20131</v>
      </c>
      <c r="G3473" s="103" t="s">
        <v>20433</v>
      </c>
      <c r="H3473" s="104" t="s">
        <v>13583</v>
      </c>
      <c r="I3473" s="103" t="s">
        <v>30</v>
      </c>
      <c r="J3473" s="103" t="s">
        <v>27</v>
      </c>
      <c r="K3473" s="103" t="s">
        <v>30</v>
      </c>
      <c r="L3473" s="103" t="s">
        <v>30</v>
      </c>
      <c r="M3473" s="103" t="s">
        <v>30</v>
      </c>
      <c r="N3473" s="103" t="s">
        <v>30</v>
      </c>
      <c r="O3473" s="103" t="s">
        <v>27</v>
      </c>
      <c r="P3473" s="103" t="s">
        <v>6621</v>
      </c>
      <c r="Q3473" s="103" t="s">
        <v>13586</v>
      </c>
      <c r="R3473" s="105" t="s">
        <v>23947</v>
      </c>
      <c r="S3473" s="103" t="s">
        <v>6621</v>
      </c>
      <c r="T3473" s="103" t="s">
        <v>21315</v>
      </c>
      <c r="U3473" s="106" t="s">
        <v>21876</v>
      </c>
      <c r="V3473" s="105" t="s">
        <v>23948</v>
      </c>
      <c r="W3473" s="107" t="s">
        <v>451</v>
      </c>
      <c r="X3473" t="s">
        <v>23949</v>
      </c>
      <c r="AA3473">
        <f ca="1" t="shared" si="109"/>
        <v>17</v>
      </c>
    </row>
    <row r="3474" spans="1:27">
      <c r="A3474" s="101">
        <v>12</v>
      </c>
      <c r="B3474" s="89" t="str">
        <f t="shared" si="108"/>
        <v>451229200311034211</v>
      </c>
      <c r="C3474" s="89" t="s">
        <v>451</v>
      </c>
      <c r="D3474" s="102" t="s">
        <v>13588</v>
      </c>
      <c r="E3474" s="102" t="s">
        <v>24</v>
      </c>
      <c r="F3474" s="103" t="s">
        <v>20131</v>
      </c>
      <c r="G3474" s="103" t="s">
        <v>20423</v>
      </c>
      <c r="H3474" s="104" t="s">
        <v>13587</v>
      </c>
      <c r="I3474" s="103" t="s">
        <v>30</v>
      </c>
      <c r="J3474" s="103" t="s">
        <v>30</v>
      </c>
      <c r="K3474" s="103" t="s">
        <v>30</v>
      </c>
      <c r="L3474" s="103" t="s">
        <v>30</v>
      </c>
      <c r="M3474" s="103" t="s">
        <v>30</v>
      </c>
      <c r="N3474" s="103" t="s">
        <v>30</v>
      </c>
      <c r="O3474" s="103" t="s">
        <v>27</v>
      </c>
      <c r="P3474" s="103" t="s">
        <v>8322</v>
      </c>
      <c r="Q3474" s="103" t="s">
        <v>13589</v>
      </c>
      <c r="R3474" s="105" t="s">
        <v>23950</v>
      </c>
      <c r="S3474" s="103" t="s">
        <v>8322</v>
      </c>
      <c r="T3474" s="103" t="s">
        <v>121</v>
      </c>
      <c r="U3474" s="106" t="s">
        <v>23063</v>
      </c>
      <c r="V3474" s="105" t="s">
        <v>23951</v>
      </c>
      <c r="W3474" s="107" t="s">
        <v>451</v>
      </c>
      <c r="X3474" t="s">
        <v>23952</v>
      </c>
      <c r="AA3474">
        <f ca="1" t="shared" si="109"/>
        <v>17</v>
      </c>
    </row>
    <row r="3475" spans="1:27">
      <c r="A3475" s="101">
        <v>13</v>
      </c>
      <c r="B3475" s="89" t="str">
        <f t="shared" si="108"/>
        <v>451229200512103949</v>
      </c>
      <c r="C3475" s="89" t="s">
        <v>451</v>
      </c>
      <c r="D3475" s="102" t="s">
        <v>13591</v>
      </c>
      <c r="E3475" s="102" t="s">
        <v>143</v>
      </c>
      <c r="F3475" s="103" t="s">
        <v>20131</v>
      </c>
      <c r="G3475" s="103" t="s">
        <v>21519</v>
      </c>
      <c r="H3475" s="104" t="s">
        <v>13590</v>
      </c>
      <c r="I3475" s="103" t="s">
        <v>30</v>
      </c>
      <c r="J3475" s="103" t="s">
        <v>30</v>
      </c>
      <c r="K3475" s="103" t="s">
        <v>30</v>
      </c>
      <c r="L3475" s="103" t="s">
        <v>30</v>
      </c>
      <c r="M3475" s="103" t="s">
        <v>30</v>
      </c>
      <c r="N3475" s="103" t="s">
        <v>30</v>
      </c>
      <c r="O3475" s="103" t="s">
        <v>27</v>
      </c>
      <c r="P3475" s="103" t="s">
        <v>8322</v>
      </c>
      <c r="Q3475" s="103" t="s">
        <v>13593</v>
      </c>
      <c r="R3475" s="105" t="s">
        <v>23953</v>
      </c>
      <c r="S3475" s="103" t="s">
        <v>8322</v>
      </c>
      <c r="T3475" s="103" t="s">
        <v>128</v>
      </c>
      <c r="U3475" s="106" t="s">
        <v>22857</v>
      </c>
      <c r="V3475" s="105" t="s">
        <v>23954</v>
      </c>
      <c r="W3475" s="107" t="s">
        <v>451</v>
      </c>
      <c r="X3475" t="s">
        <v>23955</v>
      </c>
      <c r="AA3475">
        <f ca="1" t="shared" si="109"/>
        <v>15</v>
      </c>
    </row>
    <row r="3476" spans="1:27">
      <c r="A3476" s="101">
        <v>14</v>
      </c>
      <c r="B3476" s="89" t="str">
        <f t="shared" si="108"/>
        <v>362426200402076725</v>
      </c>
      <c r="C3476" s="89" t="s">
        <v>451</v>
      </c>
      <c r="D3476" s="102" t="s">
        <v>13595</v>
      </c>
      <c r="E3476" s="102" t="s">
        <v>143</v>
      </c>
      <c r="F3476" s="103" t="s">
        <v>20205</v>
      </c>
      <c r="G3476" s="103" t="s">
        <v>20742</v>
      </c>
      <c r="H3476" s="104" t="s">
        <v>13594</v>
      </c>
      <c r="I3476" s="103" t="s">
        <v>27</v>
      </c>
      <c r="J3476" s="103" t="s">
        <v>30</v>
      </c>
      <c r="K3476" s="103" t="s">
        <v>30</v>
      </c>
      <c r="L3476" s="103" t="s">
        <v>30</v>
      </c>
      <c r="M3476" s="103" t="s">
        <v>30</v>
      </c>
      <c r="N3476" s="103" t="s">
        <v>30</v>
      </c>
      <c r="O3476" s="103" t="s">
        <v>27</v>
      </c>
      <c r="P3476" s="103" t="s">
        <v>8322</v>
      </c>
      <c r="Q3476" s="103" t="s">
        <v>13596</v>
      </c>
      <c r="R3476" s="105" t="s">
        <v>23956</v>
      </c>
      <c r="S3476" s="103" t="s">
        <v>8322</v>
      </c>
      <c r="T3476" s="103" t="s">
        <v>63</v>
      </c>
      <c r="U3476" s="106" t="s">
        <v>23133</v>
      </c>
      <c r="V3476" s="105" t="s">
        <v>23957</v>
      </c>
      <c r="W3476" s="107" t="s">
        <v>451</v>
      </c>
      <c r="X3476" t="s">
        <v>23958</v>
      </c>
      <c r="AA3476">
        <f ca="1" t="shared" si="109"/>
        <v>17</v>
      </c>
    </row>
    <row r="3477" spans="1:27">
      <c r="A3477" s="101">
        <v>15</v>
      </c>
      <c r="B3477" s="89" t="str">
        <f t="shared" si="108"/>
        <v>451229200602114262</v>
      </c>
      <c r="C3477" s="89" t="s">
        <v>451</v>
      </c>
      <c r="D3477" s="102" t="s">
        <v>13598</v>
      </c>
      <c r="E3477" s="102" t="s">
        <v>143</v>
      </c>
      <c r="F3477" s="103" t="s">
        <v>20131</v>
      </c>
      <c r="G3477" s="103" t="s">
        <v>21891</v>
      </c>
      <c r="H3477" s="104" t="s">
        <v>13597</v>
      </c>
      <c r="I3477" s="103" t="s">
        <v>27</v>
      </c>
      <c r="J3477" s="103" t="s">
        <v>27</v>
      </c>
      <c r="K3477" s="103" t="s">
        <v>30</v>
      </c>
      <c r="L3477" s="103" t="s">
        <v>30</v>
      </c>
      <c r="M3477" s="103" t="s">
        <v>30</v>
      </c>
      <c r="N3477" s="103" t="s">
        <v>30</v>
      </c>
      <c r="O3477" s="103" t="s">
        <v>27</v>
      </c>
      <c r="P3477" s="103" t="s">
        <v>8322</v>
      </c>
      <c r="Q3477" s="103" t="s">
        <v>13600</v>
      </c>
      <c r="R3477" s="105">
        <v>14736277938</v>
      </c>
      <c r="S3477" s="103" t="s">
        <v>8322</v>
      </c>
      <c r="T3477" s="103" t="s">
        <v>121</v>
      </c>
      <c r="U3477" s="106" t="s">
        <v>22741</v>
      </c>
      <c r="V3477" s="105" t="s">
        <v>23959</v>
      </c>
      <c r="W3477" s="107" t="s">
        <v>451</v>
      </c>
      <c r="X3477" t="s">
        <v>23960</v>
      </c>
      <c r="AA3477">
        <f ca="1" t="shared" si="109"/>
        <v>15</v>
      </c>
    </row>
    <row r="3478" spans="1:27">
      <c r="A3478" s="101">
        <v>16</v>
      </c>
      <c r="B3478" s="89" t="str">
        <f t="shared" si="108"/>
        <v>451229200501050060</v>
      </c>
      <c r="C3478" s="89" t="s">
        <v>451</v>
      </c>
      <c r="D3478" s="102" t="s">
        <v>13602</v>
      </c>
      <c r="E3478" s="102" t="s">
        <v>143</v>
      </c>
      <c r="F3478" s="103" t="s">
        <v>20178</v>
      </c>
      <c r="G3478" s="103" t="s">
        <v>22169</v>
      </c>
      <c r="H3478" s="104" t="s">
        <v>13601</v>
      </c>
      <c r="I3478" s="103" t="s">
        <v>30</v>
      </c>
      <c r="J3478" s="103" t="s">
        <v>30</v>
      </c>
      <c r="K3478" s="103" t="s">
        <v>27</v>
      </c>
      <c r="L3478" s="103" t="s">
        <v>30</v>
      </c>
      <c r="M3478" s="103" t="s">
        <v>30</v>
      </c>
      <c r="N3478" s="103" t="s">
        <v>30</v>
      </c>
      <c r="O3478" s="103" t="s">
        <v>27</v>
      </c>
      <c r="P3478" s="103" t="s">
        <v>8322</v>
      </c>
      <c r="Q3478" s="103" t="s">
        <v>13604</v>
      </c>
      <c r="R3478" s="105">
        <v>15800515077</v>
      </c>
      <c r="S3478" s="103" t="s">
        <v>8322</v>
      </c>
      <c r="T3478" s="103" t="s">
        <v>23059</v>
      </c>
      <c r="U3478" s="106" t="s">
        <v>23961</v>
      </c>
      <c r="V3478" s="105" t="s">
        <v>23962</v>
      </c>
      <c r="W3478" s="107" t="s">
        <v>451</v>
      </c>
      <c r="X3478" t="s">
        <v>23963</v>
      </c>
      <c r="AA3478">
        <f ca="1" t="shared" si="109"/>
        <v>16</v>
      </c>
    </row>
    <row r="3479" spans="1:27">
      <c r="A3479" s="101">
        <v>17</v>
      </c>
      <c r="B3479" s="89" t="str">
        <f t="shared" si="108"/>
        <v>452731200209152422</v>
      </c>
      <c r="C3479" s="89" t="s">
        <v>451</v>
      </c>
      <c r="D3479" s="102" t="s">
        <v>13606</v>
      </c>
      <c r="E3479" s="102" t="s">
        <v>143</v>
      </c>
      <c r="F3479" s="103" t="s">
        <v>23771</v>
      </c>
      <c r="G3479" s="103" t="s">
        <v>20143</v>
      </c>
      <c r="H3479" s="104" t="s">
        <v>13605</v>
      </c>
      <c r="I3479" s="103" t="s">
        <v>27</v>
      </c>
      <c r="J3479" s="103" t="s">
        <v>30</v>
      </c>
      <c r="K3479" s="103" t="s">
        <v>30</v>
      </c>
      <c r="L3479" s="103" t="s">
        <v>30</v>
      </c>
      <c r="M3479" s="103" t="s">
        <v>30</v>
      </c>
      <c r="N3479" s="103" t="s">
        <v>30</v>
      </c>
      <c r="O3479" s="103" t="s">
        <v>27</v>
      </c>
      <c r="P3479" s="103" t="s">
        <v>8322</v>
      </c>
      <c r="Q3479" s="103" t="s">
        <v>13607</v>
      </c>
      <c r="R3479" s="105" t="s">
        <v>19471</v>
      </c>
      <c r="S3479" s="103" t="s">
        <v>8322</v>
      </c>
      <c r="T3479" s="103" t="s">
        <v>140</v>
      </c>
      <c r="U3479" s="106" t="s">
        <v>23066</v>
      </c>
      <c r="V3479" s="105" t="s">
        <v>22142</v>
      </c>
      <c r="W3479" s="107" t="s">
        <v>451</v>
      </c>
      <c r="X3479" t="s">
        <v>19470</v>
      </c>
      <c r="AA3479">
        <f ca="1" t="shared" si="109"/>
        <v>18</v>
      </c>
    </row>
    <row r="3480" spans="1:27">
      <c r="A3480" s="101">
        <v>18</v>
      </c>
      <c r="B3480" s="89" t="str">
        <f t="shared" si="108"/>
        <v>451229200404212427</v>
      </c>
      <c r="C3480" s="89" t="s">
        <v>451</v>
      </c>
      <c r="D3480" s="102" t="s">
        <v>13609</v>
      </c>
      <c r="E3480" s="102" t="s">
        <v>143</v>
      </c>
      <c r="F3480" s="103" t="s">
        <v>20178</v>
      </c>
      <c r="G3480" s="103" t="s">
        <v>20255</v>
      </c>
      <c r="H3480" s="104" t="s">
        <v>13608</v>
      </c>
      <c r="I3480" s="103" t="s">
        <v>27</v>
      </c>
      <c r="J3480" s="103" t="s">
        <v>30</v>
      </c>
      <c r="K3480" s="103" t="s">
        <v>30</v>
      </c>
      <c r="L3480" s="103" t="s">
        <v>30</v>
      </c>
      <c r="M3480" s="103" t="s">
        <v>30</v>
      </c>
      <c r="N3480" s="103" t="s">
        <v>27</v>
      </c>
      <c r="O3480" s="103" t="s">
        <v>27</v>
      </c>
      <c r="P3480" s="103" t="s">
        <v>8322</v>
      </c>
      <c r="Q3480" s="103" t="s">
        <v>13610</v>
      </c>
      <c r="R3480" s="105">
        <v>19978845298</v>
      </c>
      <c r="S3480" s="103" t="s">
        <v>8322</v>
      </c>
      <c r="T3480" s="103" t="s">
        <v>140</v>
      </c>
      <c r="U3480" s="106" t="s">
        <v>23066</v>
      </c>
      <c r="V3480" s="105" t="s">
        <v>22142</v>
      </c>
      <c r="W3480" s="107" t="s">
        <v>451</v>
      </c>
      <c r="X3480" t="s">
        <v>19470</v>
      </c>
      <c r="AA3480">
        <f ca="1" t="shared" si="109"/>
        <v>17</v>
      </c>
    </row>
    <row r="3481" spans="1:27">
      <c r="A3481" s="101">
        <v>19</v>
      </c>
      <c r="B3481" s="89" t="str">
        <f t="shared" si="108"/>
        <v>452731200601150675</v>
      </c>
      <c r="C3481" s="89" t="s">
        <v>451</v>
      </c>
      <c r="D3481" s="102" t="s">
        <v>13613</v>
      </c>
      <c r="E3481" s="102" t="s">
        <v>24</v>
      </c>
      <c r="F3481" s="103" t="s">
        <v>20178</v>
      </c>
      <c r="G3481" s="103" t="s">
        <v>21904</v>
      </c>
      <c r="H3481" s="104" t="s">
        <v>13612</v>
      </c>
      <c r="I3481" s="103" t="s">
        <v>30</v>
      </c>
      <c r="J3481" s="103" t="s">
        <v>30</v>
      </c>
      <c r="K3481" s="103" t="s">
        <v>27</v>
      </c>
      <c r="L3481" s="103" t="s">
        <v>30</v>
      </c>
      <c r="M3481" s="103" t="s">
        <v>30</v>
      </c>
      <c r="N3481" s="103" t="s">
        <v>30</v>
      </c>
      <c r="O3481" s="103" t="s">
        <v>27</v>
      </c>
      <c r="P3481" s="103" t="s">
        <v>8322</v>
      </c>
      <c r="Q3481" s="103" t="s">
        <v>12788</v>
      </c>
      <c r="R3481" s="105" t="s">
        <v>23964</v>
      </c>
      <c r="S3481" s="103" t="s">
        <v>8322</v>
      </c>
      <c r="T3481" s="103" t="s">
        <v>99</v>
      </c>
      <c r="U3481" s="106" t="s">
        <v>22297</v>
      </c>
      <c r="V3481" s="105" t="s">
        <v>23965</v>
      </c>
      <c r="W3481" s="107" t="s">
        <v>451</v>
      </c>
      <c r="X3481" t="s">
        <v>23966</v>
      </c>
      <c r="AA3481">
        <f ca="1" t="shared" si="109"/>
        <v>15</v>
      </c>
    </row>
    <row r="3482" spans="1:27">
      <c r="A3482" s="101">
        <v>20</v>
      </c>
      <c r="B3482" s="89" t="str">
        <f t="shared" si="108"/>
        <v>452731200501031820</v>
      </c>
      <c r="C3482" s="89" t="s">
        <v>451</v>
      </c>
      <c r="D3482" s="102" t="s">
        <v>13616</v>
      </c>
      <c r="E3482" s="102" t="s">
        <v>143</v>
      </c>
      <c r="F3482" s="103" t="s">
        <v>20178</v>
      </c>
      <c r="G3482" s="103" t="s">
        <v>22169</v>
      </c>
      <c r="H3482" s="104" t="s">
        <v>13615</v>
      </c>
      <c r="I3482" s="103" t="s">
        <v>30</v>
      </c>
      <c r="J3482" s="103" t="s">
        <v>30</v>
      </c>
      <c r="K3482" s="103" t="s">
        <v>30</v>
      </c>
      <c r="L3482" s="103" t="s">
        <v>30</v>
      </c>
      <c r="M3482" s="103" t="s">
        <v>30</v>
      </c>
      <c r="N3482" s="103" t="s">
        <v>30</v>
      </c>
      <c r="O3482" s="103" t="s">
        <v>27</v>
      </c>
      <c r="P3482" s="103" t="s">
        <v>8322</v>
      </c>
      <c r="Q3482" s="103" t="s">
        <v>893</v>
      </c>
      <c r="R3482" s="105" t="s">
        <v>23967</v>
      </c>
      <c r="S3482" s="103" t="s">
        <v>8322</v>
      </c>
      <c r="T3482" s="103" t="s">
        <v>115</v>
      </c>
      <c r="U3482" s="106" t="s">
        <v>23443</v>
      </c>
      <c r="V3482" s="105" t="s">
        <v>23968</v>
      </c>
      <c r="W3482" s="107" t="s">
        <v>451</v>
      </c>
      <c r="X3482" t="s">
        <v>23969</v>
      </c>
      <c r="AA3482">
        <f ca="1" t="shared" si="109"/>
        <v>16</v>
      </c>
    </row>
    <row r="3483" spans="1:27">
      <c r="A3483" s="101">
        <v>21</v>
      </c>
      <c r="B3483" s="89" t="str">
        <f t="shared" si="108"/>
        <v>452731200507234821</v>
      </c>
      <c r="C3483" s="89" t="s">
        <v>451</v>
      </c>
      <c r="D3483" s="102" t="s">
        <v>13619</v>
      </c>
      <c r="E3483" s="102" t="s">
        <v>143</v>
      </c>
      <c r="F3483" s="103" t="s">
        <v>20178</v>
      </c>
      <c r="G3483" s="103" t="s">
        <v>21180</v>
      </c>
      <c r="H3483" s="104" t="s">
        <v>13618</v>
      </c>
      <c r="I3483" s="103" t="s">
        <v>30</v>
      </c>
      <c r="J3483" s="103" t="s">
        <v>30</v>
      </c>
      <c r="K3483" s="103" t="s">
        <v>30</v>
      </c>
      <c r="L3483" s="103" t="s">
        <v>30</v>
      </c>
      <c r="M3483" s="103" t="s">
        <v>30</v>
      </c>
      <c r="N3483" s="103" t="s">
        <v>30</v>
      </c>
      <c r="O3483" s="103" t="s">
        <v>27</v>
      </c>
      <c r="P3483" s="103" t="s">
        <v>8322</v>
      </c>
      <c r="Q3483" s="103" t="s">
        <v>13621</v>
      </c>
      <c r="R3483" s="105" t="s">
        <v>23970</v>
      </c>
      <c r="S3483" s="103" t="s">
        <v>8322</v>
      </c>
      <c r="T3483" s="103" t="s">
        <v>63</v>
      </c>
      <c r="U3483" s="106" t="s">
        <v>22981</v>
      </c>
      <c r="V3483" s="105" t="s">
        <v>23971</v>
      </c>
      <c r="W3483" s="107" t="s">
        <v>451</v>
      </c>
      <c r="X3483" t="s">
        <v>23972</v>
      </c>
      <c r="AA3483">
        <f ca="1" t="shared" si="109"/>
        <v>16</v>
      </c>
    </row>
    <row r="3484" spans="1:27">
      <c r="A3484" s="101">
        <v>22</v>
      </c>
      <c r="B3484" s="89" t="str">
        <f t="shared" si="108"/>
        <v>45122920051021002X</v>
      </c>
      <c r="C3484" s="89" t="s">
        <v>451</v>
      </c>
      <c r="D3484" s="102" t="s">
        <v>13623</v>
      </c>
      <c r="E3484" s="102" t="s">
        <v>143</v>
      </c>
      <c r="F3484" s="103" t="s">
        <v>20178</v>
      </c>
      <c r="G3484" s="103" t="s">
        <v>20937</v>
      </c>
      <c r="H3484" s="104" t="s">
        <v>13622</v>
      </c>
      <c r="I3484" s="103" t="s">
        <v>30</v>
      </c>
      <c r="J3484" s="103" t="s">
        <v>30</v>
      </c>
      <c r="K3484" s="103" t="s">
        <v>30</v>
      </c>
      <c r="L3484" s="103" t="s">
        <v>30</v>
      </c>
      <c r="M3484" s="103" t="s">
        <v>30</v>
      </c>
      <c r="N3484" s="103" t="s">
        <v>30</v>
      </c>
      <c r="O3484" s="103" t="s">
        <v>30</v>
      </c>
      <c r="P3484" s="103" t="s">
        <v>8322</v>
      </c>
      <c r="Q3484" s="103" t="s">
        <v>13625</v>
      </c>
      <c r="R3484" s="105" t="s">
        <v>23973</v>
      </c>
      <c r="S3484" s="103" t="s">
        <v>8322</v>
      </c>
      <c r="T3484" s="103" t="s">
        <v>63</v>
      </c>
      <c r="U3484" s="106" t="s">
        <v>23022</v>
      </c>
      <c r="V3484" s="105" t="s">
        <v>23974</v>
      </c>
      <c r="W3484" s="107" t="s">
        <v>451</v>
      </c>
      <c r="X3484" t="s">
        <v>23975</v>
      </c>
      <c r="AA3484">
        <f ca="1" t="shared" si="109"/>
        <v>15</v>
      </c>
    </row>
    <row r="3485" spans="1:27">
      <c r="A3485" s="101">
        <v>23</v>
      </c>
      <c r="B3485" s="89" t="str">
        <f t="shared" si="108"/>
        <v>452731200504170324</v>
      </c>
      <c r="C3485" s="89" t="s">
        <v>451</v>
      </c>
      <c r="D3485" s="102" t="s">
        <v>13627</v>
      </c>
      <c r="E3485" s="102" t="s">
        <v>143</v>
      </c>
      <c r="F3485" s="103" t="s">
        <v>20131</v>
      </c>
      <c r="G3485" s="103" t="s">
        <v>20543</v>
      </c>
      <c r="H3485" s="104" t="s">
        <v>13626</v>
      </c>
      <c r="I3485" s="103" t="s">
        <v>30</v>
      </c>
      <c r="J3485" s="103" t="s">
        <v>30</v>
      </c>
      <c r="K3485" s="103" t="s">
        <v>30</v>
      </c>
      <c r="L3485" s="103" t="s">
        <v>30</v>
      </c>
      <c r="M3485" s="103" t="s">
        <v>30</v>
      </c>
      <c r="N3485" s="103" t="s">
        <v>30</v>
      </c>
      <c r="O3485" s="103" t="s">
        <v>27</v>
      </c>
      <c r="P3485" s="103" t="s">
        <v>8322</v>
      </c>
      <c r="Q3485" s="103" t="s">
        <v>13629</v>
      </c>
      <c r="R3485" s="105" t="s">
        <v>23976</v>
      </c>
      <c r="S3485" s="103" t="s">
        <v>8322</v>
      </c>
      <c r="T3485" s="103" t="s">
        <v>151</v>
      </c>
      <c r="U3485" s="106" t="s">
        <v>23145</v>
      </c>
      <c r="V3485" s="105" t="s">
        <v>23977</v>
      </c>
      <c r="W3485" s="107" t="s">
        <v>451</v>
      </c>
      <c r="X3485" t="s">
        <v>23978</v>
      </c>
      <c r="AA3485">
        <f ca="1" t="shared" si="109"/>
        <v>16</v>
      </c>
    </row>
    <row r="3486" spans="1:27">
      <c r="A3486" s="101">
        <v>24</v>
      </c>
      <c r="B3486" s="89" t="str">
        <f t="shared" si="108"/>
        <v>452731200402210348</v>
      </c>
      <c r="C3486" s="89" t="s">
        <v>451</v>
      </c>
      <c r="D3486" s="102" t="s">
        <v>13631</v>
      </c>
      <c r="E3486" s="102" t="s">
        <v>143</v>
      </c>
      <c r="F3486" s="103" t="s">
        <v>20131</v>
      </c>
      <c r="G3486" s="103" t="s">
        <v>20742</v>
      </c>
      <c r="H3486" s="104" t="s">
        <v>13630</v>
      </c>
      <c r="I3486" s="103" t="s">
        <v>30</v>
      </c>
      <c r="J3486" s="103" t="s">
        <v>30</v>
      </c>
      <c r="K3486" s="103" t="s">
        <v>30</v>
      </c>
      <c r="L3486" s="103" t="s">
        <v>30</v>
      </c>
      <c r="M3486" s="103" t="s">
        <v>30</v>
      </c>
      <c r="N3486" s="103" t="s">
        <v>30</v>
      </c>
      <c r="O3486" s="103" t="s">
        <v>27</v>
      </c>
      <c r="P3486" s="103" t="s">
        <v>8322</v>
      </c>
      <c r="Q3486" s="103" t="s">
        <v>13633</v>
      </c>
      <c r="R3486" s="105" t="s">
        <v>23979</v>
      </c>
      <c r="S3486" s="103" t="s">
        <v>8322</v>
      </c>
      <c r="T3486" s="103" t="s">
        <v>151</v>
      </c>
      <c r="U3486" s="106" t="s">
        <v>23145</v>
      </c>
      <c r="V3486" s="105" t="s">
        <v>23980</v>
      </c>
      <c r="W3486" s="107" t="s">
        <v>451</v>
      </c>
      <c r="X3486" t="s">
        <v>23981</v>
      </c>
      <c r="AA3486">
        <f ca="1" t="shared" si="109"/>
        <v>17</v>
      </c>
    </row>
    <row r="3487" spans="1:27">
      <c r="A3487" s="101">
        <v>25</v>
      </c>
      <c r="B3487" s="89" t="str">
        <f t="shared" si="108"/>
        <v>452731200112260646</v>
      </c>
      <c r="C3487" s="89" t="s">
        <v>451</v>
      </c>
      <c r="D3487" s="102" t="s">
        <v>13635</v>
      </c>
      <c r="E3487" s="102" t="s">
        <v>143</v>
      </c>
      <c r="F3487" s="103" t="s">
        <v>20178</v>
      </c>
      <c r="G3487" s="103" t="s">
        <v>20179</v>
      </c>
      <c r="H3487" s="104" t="s">
        <v>13634</v>
      </c>
      <c r="I3487" s="103" t="s">
        <v>30</v>
      </c>
      <c r="J3487" s="103" t="s">
        <v>30</v>
      </c>
      <c r="K3487" s="103" t="s">
        <v>27</v>
      </c>
      <c r="L3487" s="103" t="s">
        <v>30</v>
      </c>
      <c r="M3487" s="103" t="s">
        <v>30</v>
      </c>
      <c r="N3487" s="103" t="s">
        <v>30</v>
      </c>
      <c r="O3487" s="103" t="s">
        <v>27</v>
      </c>
      <c r="P3487" s="103" t="s">
        <v>8322</v>
      </c>
      <c r="Q3487" s="103" t="s">
        <v>13637</v>
      </c>
      <c r="R3487" s="105" t="s">
        <v>19473</v>
      </c>
      <c r="S3487" s="103" t="s">
        <v>8322</v>
      </c>
      <c r="T3487" s="103" t="s">
        <v>99</v>
      </c>
      <c r="U3487" s="106" t="s">
        <v>23677</v>
      </c>
      <c r="V3487" s="105" t="s">
        <v>23982</v>
      </c>
      <c r="W3487" s="107" t="s">
        <v>451</v>
      </c>
      <c r="X3487" t="s">
        <v>19472</v>
      </c>
      <c r="AA3487">
        <f ca="1" t="shared" si="109"/>
        <v>19</v>
      </c>
    </row>
    <row r="3488" spans="1:27">
      <c r="A3488" s="101">
        <v>26</v>
      </c>
      <c r="B3488" s="89" t="str">
        <f t="shared" si="108"/>
        <v>451229200608252420</v>
      </c>
      <c r="C3488" s="89" t="s">
        <v>451</v>
      </c>
      <c r="D3488" s="102" t="s">
        <v>13639</v>
      </c>
      <c r="E3488" s="102" t="s">
        <v>143</v>
      </c>
      <c r="F3488" s="103" t="s">
        <v>20178</v>
      </c>
      <c r="G3488" s="103" t="s">
        <v>20404</v>
      </c>
      <c r="H3488" s="104" t="s">
        <v>13638</v>
      </c>
      <c r="I3488" s="103" t="s">
        <v>27</v>
      </c>
      <c r="J3488" s="103" t="s">
        <v>27</v>
      </c>
      <c r="K3488" s="103" t="s">
        <v>30</v>
      </c>
      <c r="L3488" s="103" t="s">
        <v>30</v>
      </c>
      <c r="M3488" s="103" t="s">
        <v>30</v>
      </c>
      <c r="N3488" s="103" t="s">
        <v>30</v>
      </c>
      <c r="O3488" s="103" t="s">
        <v>27</v>
      </c>
      <c r="P3488" s="103" t="s">
        <v>8322</v>
      </c>
      <c r="Q3488" s="103" t="s">
        <v>8040</v>
      </c>
      <c r="R3488" s="105">
        <v>18275886799</v>
      </c>
      <c r="S3488" s="103" t="s">
        <v>8322</v>
      </c>
      <c r="T3488" s="103" t="s">
        <v>140</v>
      </c>
      <c r="U3488" s="106" t="s">
        <v>22368</v>
      </c>
      <c r="V3488" s="105" t="s">
        <v>23983</v>
      </c>
      <c r="W3488" s="107" t="s">
        <v>451</v>
      </c>
      <c r="X3488" t="s">
        <v>23984</v>
      </c>
      <c r="AA3488">
        <f ca="1" t="shared" si="109"/>
        <v>14</v>
      </c>
    </row>
    <row r="3489" spans="1:27">
      <c r="A3489" s="101">
        <v>27</v>
      </c>
      <c r="B3489" s="89" t="str">
        <f t="shared" si="108"/>
        <v>452731200503313610</v>
      </c>
      <c r="C3489" s="89" t="s">
        <v>451</v>
      </c>
      <c r="D3489" s="102" t="s">
        <v>13642</v>
      </c>
      <c r="E3489" s="102" t="s">
        <v>24</v>
      </c>
      <c r="F3489" s="103" t="s">
        <v>20178</v>
      </c>
      <c r="G3489" s="103" t="s">
        <v>21473</v>
      </c>
      <c r="H3489" s="104" t="s">
        <v>13641</v>
      </c>
      <c r="I3489" s="103" t="s">
        <v>30</v>
      </c>
      <c r="J3489" s="103" t="s">
        <v>30</v>
      </c>
      <c r="K3489" s="103" t="s">
        <v>30</v>
      </c>
      <c r="L3489" s="103" t="s">
        <v>30</v>
      </c>
      <c r="M3489" s="103" t="s">
        <v>30</v>
      </c>
      <c r="N3489" s="103" t="s">
        <v>30</v>
      </c>
      <c r="O3489" s="103" t="s">
        <v>27</v>
      </c>
      <c r="P3489" s="103" t="s">
        <v>8322</v>
      </c>
      <c r="Q3489" s="103" t="s">
        <v>13644</v>
      </c>
      <c r="R3489" s="105" t="s">
        <v>23985</v>
      </c>
      <c r="S3489" s="103" t="s">
        <v>8322</v>
      </c>
      <c r="T3489" s="103" t="s">
        <v>81</v>
      </c>
      <c r="U3489" s="106" t="s">
        <v>23259</v>
      </c>
      <c r="V3489" s="105" t="s">
        <v>23986</v>
      </c>
      <c r="W3489" s="107" t="s">
        <v>451</v>
      </c>
      <c r="X3489" t="s">
        <v>23987</v>
      </c>
      <c r="AA3489">
        <f ca="1" t="shared" si="109"/>
        <v>16</v>
      </c>
    </row>
    <row r="3490" spans="1:27">
      <c r="A3490" s="101">
        <v>28</v>
      </c>
      <c r="B3490" s="89" t="str">
        <f t="shared" si="108"/>
        <v>45122920060102242X</v>
      </c>
      <c r="C3490" s="89" t="s">
        <v>451</v>
      </c>
      <c r="D3490" s="102" t="s">
        <v>13646</v>
      </c>
      <c r="E3490" s="102" t="s">
        <v>143</v>
      </c>
      <c r="F3490" s="103" t="s">
        <v>20205</v>
      </c>
      <c r="G3490" s="103" t="s">
        <v>21904</v>
      </c>
      <c r="H3490" s="104" t="s">
        <v>13645</v>
      </c>
      <c r="I3490" s="103" t="s">
        <v>27</v>
      </c>
      <c r="J3490" s="103" t="s">
        <v>30</v>
      </c>
      <c r="K3490" s="103" t="s">
        <v>30</v>
      </c>
      <c r="L3490" s="103" t="s">
        <v>30</v>
      </c>
      <c r="M3490" s="103" t="s">
        <v>30</v>
      </c>
      <c r="N3490" s="103" t="s">
        <v>30</v>
      </c>
      <c r="O3490" s="103" t="s">
        <v>27</v>
      </c>
      <c r="P3490" s="103" t="s">
        <v>8322</v>
      </c>
      <c r="Q3490" s="103" t="s">
        <v>13648</v>
      </c>
      <c r="R3490" s="105" t="s">
        <v>23988</v>
      </c>
      <c r="S3490" s="103" t="s">
        <v>8322</v>
      </c>
      <c r="T3490" s="103" t="s">
        <v>140</v>
      </c>
      <c r="U3490" s="106" t="s">
        <v>20449</v>
      </c>
      <c r="V3490" s="105" t="s">
        <v>23989</v>
      </c>
      <c r="W3490" s="107" t="s">
        <v>451</v>
      </c>
      <c r="X3490" t="s">
        <v>23990</v>
      </c>
      <c r="AA3490">
        <f ca="1" t="shared" si="109"/>
        <v>15</v>
      </c>
    </row>
    <row r="3491" spans="1:27">
      <c r="A3491" s="101">
        <v>29</v>
      </c>
      <c r="B3491" s="89" t="str">
        <f t="shared" si="108"/>
        <v>45273120050830182X</v>
      </c>
      <c r="C3491" s="89" t="s">
        <v>451</v>
      </c>
      <c r="D3491" s="102" t="s">
        <v>13650</v>
      </c>
      <c r="E3491" s="102" t="s">
        <v>143</v>
      </c>
      <c r="F3491" s="103" t="s">
        <v>20178</v>
      </c>
      <c r="G3491" s="103" t="s">
        <v>20921</v>
      </c>
      <c r="H3491" s="104" t="s">
        <v>13649</v>
      </c>
      <c r="I3491" s="103" t="s">
        <v>30</v>
      </c>
      <c r="J3491" s="103" t="s">
        <v>30</v>
      </c>
      <c r="K3491" s="103" t="s">
        <v>30</v>
      </c>
      <c r="L3491" s="103" t="s">
        <v>30</v>
      </c>
      <c r="M3491" s="103" t="s">
        <v>30</v>
      </c>
      <c r="N3491" s="103" t="s">
        <v>30</v>
      </c>
      <c r="O3491" s="103" t="s">
        <v>27</v>
      </c>
      <c r="P3491" s="103" t="s">
        <v>8322</v>
      </c>
      <c r="Q3491" s="103" t="s">
        <v>13652</v>
      </c>
      <c r="R3491" s="105" t="s">
        <v>23991</v>
      </c>
      <c r="S3491" s="103" t="s">
        <v>8322</v>
      </c>
      <c r="T3491" s="103" t="s">
        <v>115</v>
      </c>
      <c r="U3491" s="106" t="s">
        <v>23443</v>
      </c>
      <c r="V3491" s="105" t="s">
        <v>22497</v>
      </c>
      <c r="W3491" s="107" t="s">
        <v>451</v>
      </c>
      <c r="X3491" t="s">
        <v>23992</v>
      </c>
      <c r="AA3491">
        <f ca="1" t="shared" si="109"/>
        <v>15</v>
      </c>
    </row>
    <row r="3492" spans="1:27">
      <c r="A3492" s="101">
        <v>30</v>
      </c>
      <c r="B3492" s="89" t="str">
        <f t="shared" si="108"/>
        <v>451229200410121820</v>
      </c>
      <c r="C3492" s="89" t="s">
        <v>451</v>
      </c>
      <c r="D3492" s="102" t="s">
        <v>2902</v>
      </c>
      <c r="E3492" s="102" t="s">
        <v>143</v>
      </c>
      <c r="F3492" s="103" t="s">
        <v>20178</v>
      </c>
      <c r="G3492" s="103" t="s">
        <v>20412</v>
      </c>
      <c r="H3492" s="104" t="s">
        <v>13653</v>
      </c>
      <c r="I3492" s="103" t="s">
        <v>27</v>
      </c>
      <c r="J3492" s="103" t="s">
        <v>30</v>
      </c>
      <c r="K3492" s="103" t="s">
        <v>30</v>
      </c>
      <c r="L3492" s="103" t="s">
        <v>30</v>
      </c>
      <c r="M3492" s="103" t="s">
        <v>30</v>
      </c>
      <c r="N3492" s="103" t="s">
        <v>30</v>
      </c>
      <c r="O3492" s="103" t="s">
        <v>27</v>
      </c>
      <c r="P3492" s="103" t="s">
        <v>8322</v>
      </c>
      <c r="Q3492" s="103" t="s">
        <v>13655</v>
      </c>
      <c r="R3492" s="105" t="s">
        <v>23993</v>
      </c>
      <c r="S3492" s="103" t="s">
        <v>8322</v>
      </c>
      <c r="T3492" s="103" t="s">
        <v>115</v>
      </c>
      <c r="U3492" s="106" t="s">
        <v>20440</v>
      </c>
      <c r="V3492" s="105" t="s">
        <v>23994</v>
      </c>
      <c r="W3492" s="107" t="s">
        <v>451</v>
      </c>
      <c r="X3492" t="s">
        <v>23995</v>
      </c>
      <c r="AA3492">
        <f ca="1" t="shared" si="109"/>
        <v>16</v>
      </c>
    </row>
    <row r="3493" spans="1:27">
      <c r="A3493" s="101">
        <v>31</v>
      </c>
      <c r="B3493" s="89" t="str">
        <f t="shared" si="108"/>
        <v>452731200508270621</v>
      </c>
      <c r="C3493" s="89" t="s">
        <v>451</v>
      </c>
      <c r="D3493" s="102" t="s">
        <v>13657</v>
      </c>
      <c r="E3493" s="102" t="s">
        <v>143</v>
      </c>
      <c r="F3493" s="103" t="s">
        <v>20131</v>
      </c>
      <c r="G3493" s="103" t="s">
        <v>20921</v>
      </c>
      <c r="H3493" s="104" t="s">
        <v>13656</v>
      </c>
      <c r="I3493" s="103" t="s">
        <v>30</v>
      </c>
      <c r="J3493" s="103" t="s">
        <v>30</v>
      </c>
      <c r="K3493" s="103" t="s">
        <v>30</v>
      </c>
      <c r="L3493" s="103" t="s">
        <v>27</v>
      </c>
      <c r="M3493" s="103" t="s">
        <v>30</v>
      </c>
      <c r="N3493" s="103" t="s">
        <v>30</v>
      </c>
      <c r="O3493" s="103" t="s">
        <v>27</v>
      </c>
      <c r="P3493" s="103" t="s">
        <v>8322</v>
      </c>
      <c r="Q3493" s="103" t="s">
        <v>13658</v>
      </c>
      <c r="R3493" s="105">
        <v>13558289471</v>
      </c>
      <c r="S3493" s="103" t="s">
        <v>8322</v>
      </c>
      <c r="T3493" s="103" t="s">
        <v>99</v>
      </c>
      <c r="U3493" s="106" t="s">
        <v>22995</v>
      </c>
      <c r="V3493" s="105" t="s">
        <v>23996</v>
      </c>
      <c r="W3493" s="107" t="s">
        <v>451</v>
      </c>
      <c r="X3493" t="s">
        <v>23997</v>
      </c>
      <c r="AA3493">
        <f ca="1" t="shared" si="109"/>
        <v>15</v>
      </c>
    </row>
    <row r="3494" spans="1:27">
      <c r="A3494" s="101">
        <v>32</v>
      </c>
      <c r="B3494" s="89" t="str">
        <f t="shared" si="108"/>
        <v>451229200306022427</v>
      </c>
      <c r="C3494" s="89" t="s">
        <v>451</v>
      </c>
      <c r="D3494" s="102" t="s">
        <v>13660</v>
      </c>
      <c r="E3494" s="102" t="s">
        <v>143</v>
      </c>
      <c r="F3494" s="103" t="s">
        <v>20178</v>
      </c>
      <c r="G3494" s="103" t="s">
        <v>20229</v>
      </c>
      <c r="H3494" s="104" t="s">
        <v>13659</v>
      </c>
      <c r="I3494" s="103" t="s">
        <v>27</v>
      </c>
      <c r="J3494" s="103" t="s">
        <v>30</v>
      </c>
      <c r="K3494" s="103" t="s">
        <v>30</v>
      </c>
      <c r="L3494" s="103" t="s">
        <v>30</v>
      </c>
      <c r="M3494" s="103" t="s">
        <v>30</v>
      </c>
      <c r="N3494" s="103" t="s">
        <v>27</v>
      </c>
      <c r="O3494" s="103" t="s">
        <v>27</v>
      </c>
      <c r="P3494" s="103" t="s">
        <v>8322</v>
      </c>
      <c r="Q3494" s="103" t="s">
        <v>13662</v>
      </c>
      <c r="R3494" s="105">
        <v>13926307189</v>
      </c>
      <c r="S3494" s="103" t="s">
        <v>8322</v>
      </c>
      <c r="T3494" s="103" t="s">
        <v>140</v>
      </c>
      <c r="U3494" s="106" t="s">
        <v>22947</v>
      </c>
      <c r="V3494" s="105" t="s">
        <v>23998</v>
      </c>
      <c r="W3494" s="107" t="s">
        <v>451</v>
      </c>
      <c r="X3494" t="s">
        <v>19474</v>
      </c>
      <c r="AA3494">
        <f ca="1" t="shared" si="109"/>
        <v>18</v>
      </c>
    </row>
    <row r="3495" spans="1:27">
      <c r="A3495" s="101">
        <v>33</v>
      </c>
      <c r="B3495" s="89" t="str">
        <f t="shared" si="108"/>
        <v>451229200409163652</v>
      </c>
      <c r="C3495" s="89" t="s">
        <v>451</v>
      </c>
      <c r="D3495" s="102" t="s">
        <v>10684</v>
      </c>
      <c r="E3495" s="102" t="s">
        <v>24</v>
      </c>
      <c r="F3495" s="103" t="s">
        <v>20178</v>
      </c>
      <c r="G3495" s="103" t="s">
        <v>20351</v>
      </c>
      <c r="H3495" s="104" t="s">
        <v>13663</v>
      </c>
      <c r="I3495" s="103" t="s">
        <v>27</v>
      </c>
      <c r="J3495" s="103" t="s">
        <v>30</v>
      </c>
      <c r="K3495" s="103" t="s">
        <v>30</v>
      </c>
      <c r="L3495" s="103" t="s">
        <v>30</v>
      </c>
      <c r="M3495" s="103" t="s">
        <v>30</v>
      </c>
      <c r="N3495" s="103" t="s">
        <v>30</v>
      </c>
      <c r="O3495" s="103" t="s">
        <v>27</v>
      </c>
      <c r="P3495" s="103" t="s">
        <v>8322</v>
      </c>
      <c r="Q3495" s="103" t="s">
        <v>13665</v>
      </c>
      <c r="R3495" s="105" t="s">
        <v>23999</v>
      </c>
      <c r="S3495" s="103" t="s">
        <v>8322</v>
      </c>
      <c r="T3495" s="103" t="s">
        <v>81</v>
      </c>
      <c r="U3495" s="106" t="s">
        <v>22956</v>
      </c>
      <c r="V3495" s="105" t="s">
        <v>24000</v>
      </c>
      <c r="W3495" s="107" t="s">
        <v>451</v>
      </c>
      <c r="X3495" t="s">
        <v>24001</v>
      </c>
      <c r="AA3495">
        <f ca="1" t="shared" si="109"/>
        <v>16</v>
      </c>
    </row>
    <row r="3496" spans="1:27">
      <c r="A3496" s="101">
        <v>34</v>
      </c>
      <c r="B3496" s="89" t="str">
        <f t="shared" si="108"/>
        <v>451229200404022447</v>
      </c>
      <c r="C3496" s="89" t="s">
        <v>451</v>
      </c>
      <c r="D3496" s="102" t="s">
        <v>13667</v>
      </c>
      <c r="E3496" s="102" t="s">
        <v>143</v>
      </c>
      <c r="F3496" s="103" t="s">
        <v>20178</v>
      </c>
      <c r="G3496" s="103" t="s">
        <v>20255</v>
      </c>
      <c r="H3496" s="104" t="s">
        <v>13666</v>
      </c>
      <c r="I3496" s="103" t="s">
        <v>27</v>
      </c>
      <c r="J3496" s="103" t="s">
        <v>30</v>
      </c>
      <c r="K3496" s="103" t="s">
        <v>30</v>
      </c>
      <c r="L3496" s="103" t="s">
        <v>30</v>
      </c>
      <c r="M3496" s="103" t="s">
        <v>30</v>
      </c>
      <c r="N3496" s="103" t="s">
        <v>30</v>
      </c>
      <c r="O3496" s="103" t="s">
        <v>27</v>
      </c>
      <c r="P3496" s="103" t="s">
        <v>8322</v>
      </c>
      <c r="Q3496" s="103" t="s">
        <v>13669</v>
      </c>
      <c r="R3496" s="105" t="s">
        <v>24002</v>
      </c>
      <c r="S3496" s="103" t="s">
        <v>8322</v>
      </c>
      <c r="T3496" s="103" t="s">
        <v>140</v>
      </c>
      <c r="U3496" s="106" t="s">
        <v>22947</v>
      </c>
      <c r="V3496" s="105" t="s">
        <v>24003</v>
      </c>
      <c r="W3496" s="107" t="s">
        <v>451</v>
      </c>
      <c r="X3496" t="s">
        <v>24004</v>
      </c>
      <c r="AA3496">
        <f ca="1" t="shared" si="109"/>
        <v>17</v>
      </c>
    </row>
    <row r="3497" spans="1:27">
      <c r="A3497" s="101">
        <v>35</v>
      </c>
      <c r="B3497" s="89" t="str">
        <f t="shared" si="108"/>
        <v>451229200201083645</v>
      </c>
      <c r="C3497" s="89" t="s">
        <v>451</v>
      </c>
      <c r="D3497" s="102" t="s">
        <v>13671</v>
      </c>
      <c r="E3497" s="102" t="s">
        <v>143</v>
      </c>
      <c r="F3497" s="103" t="s">
        <v>20178</v>
      </c>
      <c r="G3497" s="103" t="s">
        <v>20175</v>
      </c>
      <c r="H3497" s="104" t="s">
        <v>13670</v>
      </c>
      <c r="I3497" s="103" t="s">
        <v>27</v>
      </c>
      <c r="J3497" s="103" t="s">
        <v>30</v>
      </c>
      <c r="K3497" s="103" t="s">
        <v>30</v>
      </c>
      <c r="L3497" s="103" t="s">
        <v>30</v>
      </c>
      <c r="M3497" s="103" t="s">
        <v>30</v>
      </c>
      <c r="N3497" s="103" t="s">
        <v>30</v>
      </c>
      <c r="O3497" s="103" t="s">
        <v>27</v>
      </c>
      <c r="P3497" s="103" t="s">
        <v>8322</v>
      </c>
      <c r="Q3497" s="103" t="s">
        <v>13673</v>
      </c>
      <c r="R3497" s="105" t="s">
        <v>19476</v>
      </c>
      <c r="S3497" s="103" t="s">
        <v>8322</v>
      </c>
      <c r="T3497" s="103" t="s">
        <v>81</v>
      </c>
      <c r="U3497" s="106" t="s">
        <v>22956</v>
      </c>
      <c r="V3497" s="105" t="s">
        <v>24005</v>
      </c>
      <c r="W3497" s="107" t="s">
        <v>451</v>
      </c>
      <c r="X3497" t="s">
        <v>19475</v>
      </c>
      <c r="AA3497">
        <f ca="1" t="shared" si="109"/>
        <v>19</v>
      </c>
    </row>
    <row r="3498" spans="1:27">
      <c r="A3498" s="101">
        <v>36</v>
      </c>
      <c r="B3498" s="89" t="str">
        <f t="shared" si="108"/>
        <v>452731200506142124</v>
      </c>
      <c r="C3498" s="89" t="s">
        <v>451</v>
      </c>
      <c r="D3498" s="102" t="s">
        <v>14065</v>
      </c>
      <c r="E3498" s="102" t="s">
        <v>143</v>
      </c>
      <c r="F3498" s="103" t="s">
        <v>20178</v>
      </c>
      <c r="G3498" s="103" t="s">
        <v>21389</v>
      </c>
      <c r="H3498" s="104" t="s">
        <v>18562</v>
      </c>
      <c r="I3498" s="103" t="s">
        <v>30</v>
      </c>
      <c r="J3498" s="103" t="s">
        <v>30</v>
      </c>
      <c r="K3498" s="103" t="s">
        <v>30</v>
      </c>
      <c r="L3498" s="103" t="s">
        <v>30</v>
      </c>
      <c r="M3498" s="103" t="s">
        <v>30</v>
      </c>
      <c r="N3498" s="103" t="s">
        <v>30</v>
      </c>
      <c r="O3498" s="103" t="s">
        <v>30</v>
      </c>
      <c r="P3498" s="103" t="s">
        <v>8322</v>
      </c>
      <c r="Q3498" s="103" t="s">
        <v>24006</v>
      </c>
      <c r="R3498" s="105">
        <v>15078573438</v>
      </c>
      <c r="S3498" s="103" t="s">
        <v>8322</v>
      </c>
      <c r="T3498" s="103" t="s">
        <v>20240</v>
      </c>
      <c r="U3498" s="106" t="s">
        <v>23374</v>
      </c>
      <c r="V3498" s="105" t="s">
        <v>24007</v>
      </c>
      <c r="W3498" s="107" t="s">
        <v>451</v>
      </c>
      <c r="X3498" t="s">
        <v>19484</v>
      </c>
      <c r="AA3498">
        <f ca="1" t="shared" si="109"/>
        <v>16</v>
      </c>
    </row>
    <row r="3499" spans="1:27">
      <c r="A3499" s="101">
        <v>37</v>
      </c>
      <c r="B3499" s="89" t="str">
        <f t="shared" si="108"/>
        <v>451229200805192447</v>
      </c>
      <c r="C3499" s="89" t="s">
        <v>451</v>
      </c>
      <c r="D3499" s="102" t="s">
        <v>13675</v>
      </c>
      <c r="E3499" s="102" t="s">
        <v>143</v>
      </c>
      <c r="F3499" s="103" t="s">
        <v>20178</v>
      </c>
      <c r="G3499" s="103" t="s">
        <v>24008</v>
      </c>
      <c r="H3499" s="104" t="s">
        <v>13674</v>
      </c>
      <c r="I3499" s="103" t="s">
        <v>30</v>
      </c>
      <c r="J3499" s="103" t="s">
        <v>30</v>
      </c>
      <c r="K3499" s="103" t="s">
        <v>30</v>
      </c>
      <c r="L3499" s="103" t="s">
        <v>30</v>
      </c>
      <c r="M3499" s="103" t="s">
        <v>30</v>
      </c>
      <c r="N3499" s="103" t="s">
        <v>30</v>
      </c>
      <c r="O3499" s="103" t="s">
        <v>27</v>
      </c>
      <c r="P3499" s="103" t="s">
        <v>8322</v>
      </c>
      <c r="Q3499" s="103" t="s">
        <v>8620</v>
      </c>
      <c r="R3499" s="105" t="s">
        <v>19082</v>
      </c>
      <c r="S3499" s="103" t="s">
        <v>8322</v>
      </c>
      <c r="T3499" s="103" t="s">
        <v>140</v>
      </c>
      <c r="U3499" s="106" t="s">
        <v>23674</v>
      </c>
      <c r="V3499" s="105" t="s">
        <v>24009</v>
      </c>
      <c r="W3499" s="107" t="s">
        <v>451</v>
      </c>
      <c r="X3499" t="s">
        <v>24010</v>
      </c>
      <c r="AA3499">
        <f ca="1" t="shared" si="109"/>
        <v>13</v>
      </c>
    </row>
    <row r="3500" spans="1:27">
      <c r="A3500" s="101">
        <v>38</v>
      </c>
      <c r="B3500" s="89" t="str">
        <f t="shared" si="108"/>
        <v>451229200312122424</v>
      </c>
      <c r="C3500" s="89" t="s">
        <v>451</v>
      </c>
      <c r="D3500" s="102" t="s">
        <v>13678</v>
      </c>
      <c r="E3500" s="102" t="s">
        <v>143</v>
      </c>
      <c r="F3500" s="103" t="s">
        <v>20178</v>
      </c>
      <c r="G3500" s="103" t="s">
        <v>20433</v>
      </c>
      <c r="H3500" s="104" t="s">
        <v>13677</v>
      </c>
      <c r="I3500" s="103" t="s">
        <v>27</v>
      </c>
      <c r="J3500" s="103" t="s">
        <v>30</v>
      </c>
      <c r="K3500" s="103" t="s">
        <v>30</v>
      </c>
      <c r="L3500" s="103" t="s">
        <v>30</v>
      </c>
      <c r="M3500" s="103" t="s">
        <v>30</v>
      </c>
      <c r="N3500" s="103" t="s">
        <v>30</v>
      </c>
      <c r="O3500" s="103" t="s">
        <v>27</v>
      </c>
      <c r="P3500" s="103" t="s">
        <v>8322</v>
      </c>
      <c r="Q3500" s="103" t="s">
        <v>13680</v>
      </c>
      <c r="R3500" s="105">
        <v>18877898156</v>
      </c>
      <c r="S3500" s="103" t="s">
        <v>8322</v>
      </c>
      <c r="T3500" s="103" t="s">
        <v>140</v>
      </c>
      <c r="U3500" s="106" t="s">
        <v>23674</v>
      </c>
      <c r="V3500" s="105" t="s">
        <v>24011</v>
      </c>
      <c r="W3500" s="107" t="s">
        <v>451</v>
      </c>
      <c r="X3500" t="s">
        <v>24012</v>
      </c>
      <c r="AA3500">
        <f ca="1" t="shared" si="109"/>
        <v>17</v>
      </c>
    </row>
    <row r="3501" spans="1:27">
      <c r="A3501" s="101">
        <v>39</v>
      </c>
      <c r="B3501" s="89" t="str">
        <f t="shared" si="108"/>
        <v>451229199906081847</v>
      </c>
      <c r="C3501" s="89" t="s">
        <v>451</v>
      </c>
      <c r="D3501" s="102" t="s">
        <v>13682</v>
      </c>
      <c r="E3501" s="102" t="s">
        <v>143</v>
      </c>
      <c r="F3501" s="103" t="s">
        <v>20178</v>
      </c>
      <c r="G3501" s="103" t="s">
        <v>21295</v>
      </c>
      <c r="H3501" s="104" t="s">
        <v>13681</v>
      </c>
      <c r="I3501" s="103" t="s">
        <v>27</v>
      </c>
      <c r="J3501" s="103" t="s">
        <v>30</v>
      </c>
      <c r="K3501" s="103" t="s">
        <v>30</v>
      </c>
      <c r="L3501" s="103" t="s">
        <v>30</v>
      </c>
      <c r="M3501" s="103" t="s">
        <v>30</v>
      </c>
      <c r="N3501" s="103" t="s">
        <v>30</v>
      </c>
      <c r="O3501" s="103" t="s">
        <v>27</v>
      </c>
      <c r="P3501" s="103" t="s">
        <v>8322</v>
      </c>
      <c r="Q3501" s="103" t="s">
        <v>13684</v>
      </c>
      <c r="R3501" s="105">
        <v>18174936020</v>
      </c>
      <c r="S3501" s="103" t="s">
        <v>8322</v>
      </c>
      <c r="T3501" s="103" t="s">
        <v>115</v>
      </c>
      <c r="U3501" s="106" t="s">
        <v>23640</v>
      </c>
      <c r="V3501" s="105" t="s">
        <v>24013</v>
      </c>
      <c r="W3501" s="107" t="s">
        <v>451</v>
      </c>
      <c r="X3501" t="s">
        <v>19477</v>
      </c>
      <c r="AA3501">
        <f ca="1" t="shared" si="109"/>
        <v>22</v>
      </c>
    </row>
    <row r="3502" spans="1:27">
      <c r="A3502" s="101">
        <v>40</v>
      </c>
      <c r="B3502" s="89" t="str">
        <f t="shared" si="108"/>
        <v>452731200402182447</v>
      </c>
      <c r="C3502" s="89" t="s">
        <v>451</v>
      </c>
      <c r="D3502" s="102" t="s">
        <v>13103</v>
      </c>
      <c r="E3502" s="102" t="s">
        <v>143</v>
      </c>
      <c r="F3502" s="103" t="s">
        <v>20178</v>
      </c>
      <c r="G3502" s="103" t="s">
        <v>20742</v>
      </c>
      <c r="H3502" s="104" t="s">
        <v>13685</v>
      </c>
      <c r="I3502" s="103" t="s">
        <v>27</v>
      </c>
      <c r="J3502" s="103" t="s">
        <v>30</v>
      </c>
      <c r="K3502" s="103" t="s">
        <v>30</v>
      </c>
      <c r="L3502" s="103" t="s">
        <v>30</v>
      </c>
      <c r="M3502" s="103" t="s">
        <v>30</v>
      </c>
      <c r="N3502" s="103" t="s">
        <v>30</v>
      </c>
      <c r="O3502" s="103" t="s">
        <v>27</v>
      </c>
      <c r="P3502" s="103" t="s">
        <v>8322</v>
      </c>
      <c r="Q3502" s="103" t="s">
        <v>13687</v>
      </c>
      <c r="R3502" s="105">
        <v>15277854446</v>
      </c>
      <c r="S3502" s="103" t="s">
        <v>8322</v>
      </c>
      <c r="T3502" s="103" t="s">
        <v>140</v>
      </c>
      <c r="U3502" s="106" t="s">
        <v>24014</v>
      </c>
      <c r="V3502" s="105" t="s">
        <v>20130</v>
      </c>
      <c r="W3502" s="107" t="s">
        <v>451</v>
      </c>
      <c r="X3502" t="s">
        <v>24015</v>
      </c>
      <c r="AA3502">
        <f ca="1" t="shared" si="109"/>
        <v>17</v>
      </c>
    </row>
    <row r="3503" spans="1:27">
      <c r="A3503" s="101">
        <v>41</v>
      </c>
      <c r="B3503" s="89" t="str">
        <f t="shared" si="108"/>
        <v>451229200411242413</v>
      </c>
      <c r="C3503" s="89" t="s">
        <v>451</v>
      </c>
      <c r="D3503" s="102" t="s">
        <v>13689</v>
      </c>
      <c r="E3503" s="102" t="s">
        <v>24</v>
      </c>
      <c r="F3503" s="103" t="s">
        <v>20178</v>
      </c>
      <c r="G3503" s="103" t="s">
        <v>20823</v>
      </c>
      <c r="H3503" s="104" t="s">
        <v>13688</v>
      </c>
      <c r="I3503" s="103" t="s">
        <v>27</v>
      </c>
      <c r="J3503" s="103" t="s">
        <v>30</v>
      </c>
      <c r="K3503" s="103" t="s">
        <v>30</v>
      </c>
      <c r="L3503" s="103" t="s">
        <v>30</v>
      </c>
      <c r="M3503" s="103" t="s">
        <v>30</v>
      </c>
      <c r="N3503" s="103" t="s">
        <v>30</v>
      </c>
      <c r="O3503" s="103" t="s">
        <v>27</v>
      </c>
      <c r="P3503" s="103" t="s">
        <v>8322</v>
      </c>
      <c r="Q3503" s="103" t="s">
        <v>13691</v>
      </c>
      <c r="R3503" s="105">
        <v>17344512660</v>
      </c>
      <c r="S3503" s="103" t="s">
        <v>8322</v>
      </c>
      <c r="T3503" s="103" t="s">
        <v>140</v>
      </c>
      <c r="U3503" s="106" t="s">
        <v>20487</v>
      </c>
      <c r="V3503" s="105" t="s">
        <v>24016</v>
      </c>
      <c r="W3503" s="107" t="s">
        <v>451</v>
      </c>
      <c r="X3503" t="s">
        <v>24017</v>
      </c>
      <c r="AA3503">
        <f ca="1" t="shared" si="109"/>
        <v>16</v>
      </c>
    </row>
    <row r="3504" spans="1:27">
      <c r="A3504" s="101">
        <v>42</v>
      </c>
      <c r="B3504" s="89" t="str">
        <f t="shared" si="108"/>
        <v>451229200406242128</v>
      </c>
      <c r="C3504" s="89" t="s">
        <v>451</v>
      </c>
      <c r="D3504" s="102" t="s">
        <v>13693</v>
      </c>
      <c r="E3504" s="102" t="s">
        <v>143</v>
      </c>
      <c r="F3504" s="103" t="s">
        <v>20178</v>
      </c>
      <c r="G3504" s="103" t="s">
        <v>21826</v>
      </c>
      <c r="H3504" s="104" t="s">
        <v>13692</v>
      </c>
      <c r="I3504" s="103" t="s">
        <v>27</v>
      </c>
      <c r="J3504" s="103" t="s">
        <v>27</v>
      </c>
      <c r="K3504" s="103" t="s">
        <v>27</v>
      </c>
      <c r="L3504" s="103" t="s">
        <v>30</v>
      </c>
      <c r="M3504" s="103" t="s">
        <v>30</v>
      </c>
      <c r="N3504" s="103" t="s">
        <v>30</v>
      </c>
      <c r="O3504" s="103" t="s">
        <v>27</v>
      </c>
      <c r="P3504" s="103" t="s">
        <v>8322</v>
      </c>
      <c r="Q3504" s="103" t="s">
        <v>13695</v>
      </c>
      <c r="R3504" s="105" t="s">
        <v>24018</v>
      </c>
      <c r="S3504" s="103" t="s">
        <v>8322</v>
      </c>
      <c r="T3504" s="103" t="s">
        <v>20240</v>
      </c>
      <c r="U3504" s="106" t="s">
        <v>23374</v>
      </c>
      <c r="V3504" s="105" t="s">
        <v>24019</v>
      </c>
      <c r="W3504" s="107" t="s">
        <v>451</v>
      </c>
      <c r="X3504" t="s">
        <v>24020</v>
      </c>
      <c r="AA3504">
        <f ca="1" t="shared" si="109"/>
        <v>17</v>
      </c>
    </row>
    <row r="3505" spans="1:27">
      <c r="A3505" s="101">
        <v>43</v>
      </c>
      <c r="B3505" s="89" t="str">
        <f t="shared" si="108"/>
        <v>45122920040728571x</v>
      </c>
      <c r="C3505" s="89" t="s">
        <v>451</v>
      </c>
      <c r="D3505" s="102" t="s">
        <v>13697</v>
      </c>
      <c r="E3505" s="102" t="s">
        <v>24</v>
      </c>
      <c r="F3505" s="103" t="s">
        <v>20178</v>
      </c>
      <c r="G3505" s="103" t="s">
        <v>20271</v>
      </c>
      <c r="H3505" s="104" t="s">
        <v>13696</v>
      </c>
      <c r="I3505" s="103" t="s">
        <v>30</v>
      </c>
      <c r="J3505" s="103" t="s">
        <v>30</v>
      </c>
      <c r="K3505" s="103" t="s">
        <v>30</v>
      </c>
      <c r="L3505" s="103" t="s">
        <v>30</v>
      </c>
      <c r="M3505" s="103" t="s">
        <v>30</v>
      </c>
      <c r="N3505" s="103" t="s">
        <v>30</v>
      </c>
      <c r="O3505" s="103" t="s">
        <v>27</v>
      </c>
      <c r="P3505" s="103" t="s">
        <v>8322</v>
      </c>
      <c r="Q3505" s="103" t="s">
        <v>13699</v>
      </c>
      <c r="R3505" s="105" t="s">
        <v>24021</v>
      </c>
      <c r="S3505" s="103" t="s">
        <v>8322</v>
      </c>
      <c r="T3505" s="103" t="s">
        <v>63</v>
      </c>
      <c r="U3505" s="106" t="s">
        <v>23709</v>
      </c>
      <c r="V3505" s="105" t="s">
        <v>24022</v>
      </c>
      <c r="W3505" s="107" t="s">
        <v>451</v>
      </c>
      <c r="X3505" t="s">
        <v>24023</v>
      </c>
      <c r="AA3505">
        <f ca="1" t="shared" si="109"/>
        <v>17</v>
      </c>
    </row>
    <row r="3506" spans="1:27">
      <c r="A3506" s="101">
        <v>44</v>
      </c>
      <c r="B3506" s="89" t="str">
        <f t="shared" si="108"/>
        <v>451231200503245142</v>
      </c>
      <c r="C3506" s="89" t="s">
        <v>451</v>
      </c>
      <c r="D3506" s="102" t="s">
        <v>13701</v>
      </c>
      <c r="E3506" s="102" t="s">
        <v>143</v>
      </c>
      <c r="F3506" s="103" t="s">
        <v>20131</v>
      </c>
      <c r="G3506" s="103" t="s">
        <v>21473</v>
      </c>
      <c r="H3506" s="104" t="s">
        <v>13700</v>
      </c>
      <c r="I3506" s="103" t="s">
        <v>30</v>
      </c>
      <c r="J3506" s="103" t="s">
        <v>30</v>
      </c>
      <c r="K3506" s="103" t="s">
        <v>30</v>
      </c>
      <c r="L3506" s="103" t="s">
        <v>30</v>
      </c>
      <c r="M3506" s="103" t="s">
        <v>30</v>
      </c>
      <c r="N3506" s="103" t="s">
        <v>30</v>
      </c>
      <c r="O3506" s="103" t="s">
        <v>27</v>
      </c>
      <c r="P3506" s="103" t="s">
        <v>8322</v>
      </c>
      <c r="Q3506" s="103" t="s">
        <v>13703</v>
      </c>
      <c r="R3506" s="105" t="s">
        <v>24024</v>
      </c>
      <c r="S3506" s="103" t="s">
        <v>8322</v>
      </c>
      <c r="T3506" s="103" t="s">
        <v>88</v>
      </c>
      <c r="U3506" s="106" t="s">
        <v>20477</v>
      </c>
      <c r="V3506" s="105" t="s">
        <v>24025</v>
      </c>
      <c r="W3506" s="107" t="s">
        <v>451</v>
      </c>
      <c r="X3506" t="s">
        <v>24026</v>
      </c>
      <c r="AA3506">
        <f ca="1" t="shared" si="109"/>
        <v>16</v>
      </c>
    </row>
    <row r="3507" spans="1:27">
      <c r="A3507" s="101">
        <v>45</v>
      </c>
      <c r="B3507" s="89" t="str">
        <f t="shared" si="108"/>
        <v>450124200510114216</v>
      </c>
      <c r="C3507" s="89" t="s">
        <v>451</v>
      </c>
      <c r="D3507" s="102" t="s">
        <v>13705</v>
      </c>
      <c r="E3507" s="102" t="s">
        <v>24</v>
      </c>
      <c r="F3507" s="103" t="s">
        <v>20131</v>
      </c>
      <c r="G3507" s="103" t="s">
        <v>20937</v>
      </c>
      <c r="H3507" s="104" t="s">
        <v>13704</v>
      </c>
      <c r="I3507" s="103" t="s">
        <v>30</v>
      </c>
      <c r="J3507" s="103" t="s">
        <v>30</v>
      </c>
      <c r="K3507" s="103" t="s">
        <v>30</v>
      </c>
      <c r="L3507" s="103" t="s">
        <v>30</v>
      </c>
      <c r="M3507" s="103" t="s">
        <v>30</v>
      </c>
      <c r="N3507" s="103" t="s">
        <v>30</v>
      </c>
      <c r="O3507" s="103" t="s">
        <v>27</v>
      </c>
      <c r="P3507" s="103" t="s">
        <v>21315</v>
      </c>
      <c r="Q3507" s="103" t="s">
        <v>13707</v>
      </c>
      <c r="R3507" s="105" t="s">
        <v>24027</v>
      </c>
      <c r="S3507" s="103" t="s">
        <v>21315</v>
      </c>
      <c r="T3507" s="103" t="s">
        <v>20446</v>
      </c>
      <c r="U3507" s="106" t="s">
        <v>24028</v>
      </c>
      <c r="V3507" s="105" t="s">
        <v>24029</v>
      </c>
      <c r="W3507" s="107" t="s">
        <v>451</v>
      </c>
      <c r="X3507" t="s">
        <v>24030</v>
      </c>
      <c r="AA3507">
        <f ca="1" t="shared" si="109"/>
        <v>15</v>
      </c>
    </row>
    <row r="3508" spans="1:27">
      <c r="A3508" s="101">
        <v>46</v>
      </c>
      <c r="B3508" s="89" t="str">
        <f t="shared" si="108"/>
        <v>45212720041015182x</v>
      </c>
      <c r="C3508" s="89" t="s">
        <v>451</v>
      </c>
      <c r="D3508" s="102" t="s">
        <v>13710</v>
      </c>
      <c r="E3508" s="102" t="s">
        <v>143</v>
      </c>
      <c r="F3508" s="103" t="s">
        <v>20178</v>
      </c>
      <c r="G3508" s="103" t="s">
        <v>20412</v>
      </c>
      <c r="H3508" s="104" t="s">
        <v>13709</v>
      </c>
      <c r="I3508" s="103" t="s">
        <v>30</v>
      </c>
      <c r="J3508" s="103" t="s">
        <v>30</v>
      </c>
      <c r="K3508" s="103" t="s">
        <v>30</v>
      </c>
      <c r="L3508" s="103" t="s">
        <v>30</v>
      </c>
      <c r="M3508" s="103" t="s">
        <v>30</v>
      </c>
      <c r="N3508" s="103" t="s">
        <v>30</v>
      </c>
      <c r="O3508" s="103" t="s">
        <v>27</v>
      </c>
      <c r="P3508" s="103" t="s">
        <v>8322</v>
      </c>
      <c r="Q3508" s="103" t="s">
        <v>13712</v>
      </c>
      <c r="R3508" s="105" t="s">
        <v>24031</v>
      </c>
      <c r="S3508" s="103" t="s">
        <v>8322</v>
      </c>
      <c r="T3508" s="103" t="s">
        <v>20219</v>
      </c>
      <c r="U3508" s="106" t="s">
        <v>24032</v>
      </c>
      <c r="V3508" s="105">
        <v>0</v>
      </c>
      <c r="W3508" s="107" t="s">
        <v>451</v>
      </c>
      <c r="X3508" t="s">
        <v>24033</v>
      </c>
      <c r="AA3508">
        <f ca="1" t="shared" si="109"/>
        <v>16</v>
      </c>
    </row>
    <row r="3509" spans="1:27">
      <c r="A3509" s="101">
        <v>47</v>
      </c>
      <c r="B3509" s="89" t="str">
        <f t="shared" si="108"/>
        <v>45273120050704362X</v>
      </c>
      <c r="C3509" s="89" t="s">
        <v>451</v>
      </c>
      <c r="D3509" s="102" t="s">
        <v>13714</v>
      </c>
      <c r="E3509" s="102" t="s">
        <v>143</v>
      </c>
      <c r="F3509" s="103" t="s">
        <v>20131</v>
      </c>
      <c r="G3509" s="103" t="s">
        <v>21180</v>
      </c>
      <c r="H3509" s="104" t="s">
        <v>13713</v>
      </c>
      <c r="I3509" s="103" t="s">
        <v>30</v>
      </c>
      <c r="J3509" s="103" t="s">
        <v>30</v>
      </c>
      <c r="K3509" s="103" t="s">
        <v>30</v>
      </c>
      <c r="L3509" s="103" t="s">
        <v>30</v>
      </c>
      <c r="M3509" s="103" t="s">
        <v>30</v>
      </c>
      <c r="N3509" s="103" t="s">
        <v>30</v>
      </c>
      <c r="O3509" s="103" t="s">
        <v>27</v>
      </c>
      <c r="P3509" s="103" t="s">
        <v>8322</v>
      </c>
      <c r="Q3509" s="103" t="s">
        <v>13716</v>
      </c>
      <c r="R3509" s="105" t="s">
        <v>24034</v>
      </c>
      <c r="S3509" s="103" t="s">
        <v>8322</v>
      </c>
      <c r="T3509" s="103" t="s">
        <v>22515</v>
      </c>
      <c r="U3509" s="106" t="s">
        <v>22691</v>
      </c>
      <c r="V3509" s="105" t="s">
        <v>24035</v>
      </c>
      <c r="W3509" s="107" t="s">
        <v>451</v>
      </c>
      <c r="X3509" t="s">
        <v>24036</v>
      </c>
      <c r="AA3509">
        <f ca="1" t="shared" si="109"/>
        <v>16</v>
      </c>
    </row>
    <row r="3510" spans="1:27">
      <c r="A3510" s="101">
        <v>48</v>
      </c>
      <c r="B3510" s="89" t="str">
        <f t="shared" si="108"/>
        <v>451229200407181224</v>
      </c>
      <c r="C3510" s="89" t="s">
        <v>451</v>
      </c>
      <c r="D3510" s="102" t="s">
        <v>13718</v>
      </c>
      <c r="E3510" s="102" t="s">
        <v>143</v>
      </c>
      <c r="F3510" s="103" t="s">
        <v>20131</v>
      </c>
      <c r="G3510" s="103" t="s">
        <v>20271</v>
      </c>
      <c r="H3510" s="104" t="s">
        <v>13717</v>
      </c>
      <c r="I3510" s="103" t="s">
        <v>30</v>
      </c>
      <c r="J3510" s="103" t="s">
        <v>30</v>
      </c>
      <c r="K3510" s="103" t="s">
        <v>27</v>
      </c>
      <c r="L3510" s="103" t="s">
        <v>30</v>
      </c>
      <c r="M3510" s="103" t="s">
        <v>30</v>
      </c>
      <c r="N3510" s="103" t="s">
        <v>30</v>
      </c>
      <c r="O3510" s="103" t="s">
        <v>27</v>
      </c>
      <c r="P3510" s="103" t="s">
        <v>8322</v>
      </c>
      <c r="Q3510" s="103" t="s">
        <v>13720</v>
      </c>
      <c r="R3510" s="105" t="s">
        <v>24037</v>
      </c>
      <c r="S3510" s="103" t="s">
        <v>8322</v>
      </c>
      <c r="T3510" s="103" t="s">
        <v>76</v>
      </c>
      <c r="U3510" s="106" t="s">
        <v>20932</v>
      </c>
      <c r="V3510" s="105" t="s">
        <v>24038</v>
      </c>
      <c r="W3510" s="107" t="s">
        <v>451</v>
      </c>
      <c r="X3510" t="s">
        <v>24039</v>
      </c>
      <c r="AA3510">
        <f ca="1" t="shared" si="109"/>
        <v>17</v>
      </c>
    </row>
    <row r="3511" spans="1:27">
      <c r="A3511" s="101">
        <v>49</v>
      </c>
      <c r="B3511" s="89" t="str">
        <f t="shared" si="108"/>
        <v>452731200502114820</v>
      </c>
      <c r="C3511" s="89" t="s">
        <v>451</v>
      </c>
      <c r="D3511" s="102" t="s">
        <v>13722</v>
      </c>
      <c r="E3511" s="102" t="s">
        <v>143</v>
      </c>
      <c r="F3511" s="103" t="s">
        <v>20131</v>
      </c>
      <c r="G3511" s="103" t="s">
        <v>21431</v>
      </c>
      <c r="H3511" s="104" t="s">
        <v>13721</v>
      </c>
      <c r="I3511" s="103" t="s">
        <v>30</v>
      </c>
      <c r="J3511" s="103" t="s">
        <v>30</v>
      </c>
      <c r="K3511" s="103" t="s">
        <v>30</v>
      </c>
      <c r="L3511" s="103" t="s">
        <v>30</v>
      </c>
      <c r="M3511" s="103" t="s">
        <v>30</v>
      </c>
      <c r="N3511" s="103" t="s">
        <v>30</v>
      </c>
      <c r="O3511" s="103" t="s">
        <v>27</v>
      </c>
      <c r="P3511" s="103" t="s">
        <v>8322</v>
      </c>
      <c r="Q3511" s="103" t="s">
        <v>13724</v>
      </c>
      <c r="R3511" s="105" t="s">
        <v>24040</v>
      </c>
      <c r="S3511" s="103" t="s">
        <v>8322</v>
      </c>
      <c r="T3511" s="103" t="s">
        <v>63</v>
      </c>
      <c r="U3511" s="106" t="s">
        <v>20498</v>
      </c>
      <c r="V3511" s="105" t="s">
        <v>24041</v>
      </c>
      <c r="W3511" s="107" t="s">
        <v>451</v>
      </c>
      <c r="X3511" t="s">
        <v>24042</v>
      </c>
      <c r="AA3511">
        <f ca="1" t="shared" si="109"/>
        <v>16</v>
      </c>
    </row>
    <row r="3512" spans="1:27">
      <c r="A3512" s="101">
        <v>50</v>
      </c>
      <c r="B3512" s="89" t="str">
        <f t="shared" si="108"/>
        <v>45122920050309362X</v>
      </c>
      <c r="C3512" s="89" t="s">
        <v>451</v>
      </c>
      <c r="D3512" s="102" t="s">
        <v>13727</v>
      </c>
      <c r="E3512" s="102" t="s">
        <v>143</v>
      </c>
      <c r="F3512" s="103" t="s">
        <v>20131</v>
      </c>
      <c r="G3512" s="103" t="s">
        <v>21473</v>
      </c>
      <c r="H3512" s="104" t="s">
        <v>13726</v>
      </c>
      <c r="I3512" s="103" t="s">
        <v>30</v>
      </c>
      <c r="J3512" s="103" t="s">
        <v>30</v>
      </c>
      <c r="K3512" s="103" t="s">
        <v>30</v>
      </c>
      <c r="L3512" s="103" t="s">
        <v>30</v>
      </c>
      <c r="M3512" s="103" t="s">
        <v>30</v>
      </c>
      <c r="N3512" s="103" t="s">
        <v>30</v>
      </c>
      <c r="O3512" s="103" t="s">
        <v>27</v>
      </c>
      <c r="P3512" s="103" t="s">
        <v>8322</v>
      </c>
      <c r="Q3512" s="103" t="s">
        <v>13728</v>
      </c>
      <c r="R3512" s="105" t="s">
        <v>24043</v>
      </c>
      <c r="S3512" s="103" t="s">
        <v>8322</v>
      </c>
      <c r="T3512" s="103" t="s">
        <v>81</v>
      </c>
      <c r="U3512" s="106" t="s">
        <v>22516</v>
      </c>
      <c r="V3512" s="105" t="s">
        <v>24044</v>
      </c>
      <c r="W3512" s="107" t="s">
        <v>451</v>
      </c>
      <c r="X3512" t="s">
        <v>24045</v>
      </c>
      <c r="AA3512">
        <f ca="1" t="shared" si="109"/>
        <v>16</v>
      </c>
    </row>
    <row r="3513" spans="1:27">
      <c r="A3513" s="101">
        <v>51</v>
      </c>
      <c r="B3513" s="89" t="str">
        <f t="shared" si="108"/>
        <v>451229200410133928</v>
      </c>
      <c r="C3513" s="89" t="s">
        <v>451</v>
      </c>
      <c r="D3513" s="102" t="s">
        <v>24046</v>
      </c>
      <c r="E3513" s="102" t="s">
        <v>143</v>
      </c>
      <c r="F3513" s="103" t="s">
        <v>20131</v>
      </c>
      <c r="G3513" s="103" t="s">
        <v>20412</v>
      </c>
      <c r="H3513" s="104" t="s">
        <v>24047</v>
      </c>
      <c r="I3513" s="103" t="s">
        <v>27</v>
      </c>
      <c r="J3513" s="103" t="s">
        <v>30</v>
      </c>
      <c r="K3513" s="103" t="s">
        <v>30</v>
      </c>
      <c r="L3513" s="103" t="s">
        <v>30</v>
      </c>
      <c r="M3513" s="103" t="s">
        <v>30</v>
      </c>
      <c r="N3513" s="103" t="s">
        <v>27</v>
      </c>
      <c r="O3513" s="103" t="s">
        <v>27</v>
      </c>
      <c r="P3513" s="103" t="s">
        <v>8322</v>
      </c>
      <c r="Q3513" s="103" t="s">
        <v>24048</v>
      </c>
      <c r="R3513" s="105">
        <v>18877898608</v>
      </c>
      <c r="S3513" s="103" t="s">
        <v>8322</v>
      </c>
      <c r="T3513" s="103" t="s">
        <v>128</v>
      </c>
      <c r="U3513" s="106" t="s">
        <v>21813</v>
      </c>
      <c r="V3513" s="105" t="s">
        <v>24049</v>
      </c>
      <c r="W3513" s="107" t="s">
        <v>451</v>
      </c>
      <c r="X3513" t="s">
        <v>19602</v>
      </c>
      <c r="AA3513">
        <f ca="1" t="shared" si="109"/>
        <v>16</v>
      </c>
    </row>
    <row r="3514" spans="1:27">
      <c r="A3514" s="101">
        <v>52</v>
      </c>
      <c r="B3514" s="89" t="str">
        <f t="shared" si="108"/>
        <v>452731200601241817</v>
      </c>
      <c r="C3514" s="89" t="s">
        <v>451</v>
      </c>
      <c r="D3514" s="102" t="s">
        <v>13730</v>
      </c>
      <c r="E3514" s="102" t="s">
        <v>24</v>
      </c>
      <c r="F3514" s="103" t="s">
        <v>20131</v>
      </c>
      <c r="G3514" s="103" t="s">
        <v>21904</v>
      </c>
      <c r="H3514" s="104" t="s">
        <v>13729</v>
      </c>
      <c r="I3514" s="103" t="s">
        <v>30</v>
      </c>
      <c r="J3514" s="103" t="s">
        <v>30</v>
      </c>
      <c r="K3514" s="103" t="s">
        <v>30</v>
      </c>
      <c r="L3514" s="103" t="s">
        <v>30</v>
      </c>
      <c r="M3514" s="103" t="s">
        <v>30</v>
      </c>
      <c r="N3514" s="103" t="s">
        <v>30</v>
      </c>
      <c r="O3514" s="103" t="s">
        <v>27</v>
      </c>
      <c r="P3514" s="103" t="s">
        <v>8322</v>
      </c>
      <c r="Q3514" s="103" t="s">
        <v>13732</v>
      </c>
      <c r="R3514" s="105" t="s">
        <v>24050</v>
      </c>
      <c r="S3514" s="103" t="s">
        <v>8322</v>
      </c>
      <c r="T3514" s="103" t="s">
        <v>115</v>
      </c>
      <c r="U3514" s="106" t="s">
        <v>23443</v>
      </c>
      <c r="V3514" s="105" t="s">
        <v>24051</v>
      </c>
      <c r="W3514" s="107" t="s">
        <v>451</v>
      </c>
      <c r="X3514" t="s">
        <v>24052</v>
      </c>
      <c r="AA3514">
        <f ca="1" t="shared" si="109"/>
        <v>15</v>
      </c>
    </row>
    <row r="3515" spans="1:27">
      <c r="A3515" s="101">
        <v>53</v>
      </c>
      <c r="B3515" s="89" t="str">
        <f t="shared" si="108"/>
        <v>452731200402081822</v>
      </c>
      <c r="C3515" s="89" t="s">
        <v>451</v>
      </c>
      <c r="D3515" s="102" t="s">
        <v>13734</v>
      </c>
      <c r="E3515" s="102" t="s">
        <v>143</v>
      </c>
      <c r="F3515" s="103" t="s">
        <v>20131</v>
      </c>
      <c r="G3515" s="103" t="s">
        <v>20742</v>
      </c>
      <c r="H3515" s="104" t="s">
        <v>13733</v>
      </c>
      <c r="I3515" s="103" t="s">
        <v>30</v>
      </c>
      <c r="J3515" s="103" t="s">
        <v>30</v>
      </c>
      <c r="K3515" s="103" t="s">
        <v>30</v>
      </c>
      <c r="L3515" s="103" t="s">
        <v>30</v>
      </c>
      <c r="M3515" s="103" t="s">
        <v>30</v>
      </c>
      <c r="N3515" s="103" t="s">
        <v>30</v>
      </c>
      <c r="O3515" s="103" t="s">
        <v>27</v>
      </c>
      <c r="P3515" s="103" t="s">
        <v>8322</v>
      </c>
      <c r="Q3515" s="103" t="s">
        <v>13736</v>
      </c>
      <c r="R3515" s="105" t="s">
        <v>24053</v>
      </c>
      <c r="S3515" s="103" t="s">
        <v>8322</v>
      </c>
      <c r="T3515" s="103" t="s">
        <v>115</v>
      </c>
      <c r="U3515" s="106" t="s">
        <v>23443</v>
      </c>
      <c r="V3515" s="105" t="s">
        <v>24054</v>
      </c>
      <c r="W3515" s="107" t="s">
        <v>451</v>
      </c>
      <c r="X3515" t="s">
        <v>24055</v>
      </c>
      <c r="AA3515">
        <f ca="1" t="shared" si="109"/>
        <v>17</v>
      </c>
    </row>
    <row r="3516" spans="1:27">
      <c r="A3516" s="101">
        <v>54</v>
      </c>
      <c r="B3516" s="89" t="str">
        <f t="shared" si="108"/>
        <v>451229200411254529</v>
      </c>
      <c r="C3516" s="89" t="s">
        <v>451</v>
      </c>
      <c r="D3516" s="102" t="s">
        <v>13738</v>
      </c>
      <c r="E3516" s="102" t="s">
        <v>143</v>
      </c>
      <c r="F3516" s="103" t="s">
        <v>20131</v>
      </c>
      <c r="G3516" s="103" t="s">
        <v>20823</v>
      </c>
      <c r="H3516" s="104" t="s">
        <v>13737</v>
      </c>
      <c r="I3516" s="103" t="s">
        <v>30</v>
      </c>
      <c r="J3516" s="103" t="s">
        <v>30</v>
      </c>
      <c r="K3516" s="103" t="s">
        <v>27</v>
      </c>
      <c r="L3516" s="103" t="s">
        <v>30</v>
      </c>
      <c r="M3516" s="103" t="s">
        <v>30</v>
      </c>
      <c r="N3516" s="103" t="s">
        <v>30</v>
      </c>
      <c r="O3516" s="103" t="s">
        <v>27</v>
      </c>
      <c r="P3516" s="103" t="s">
        <v>8322</v>
      </c>
      <c r="Q3516" s="103" t="s">
        <v>13740</v>
      </c>
      <c r="R3516" s="105" t="s">
        <v>24056</v>
      </c>
      <c r="S3516" s="103" t="s">
        <v>8322</v>
      </c>
      <c r="T3516" s="103" t="s">
        <v>110</v>
      </c>
      <c r="U3516" s="106" t="s">
        <v>22971</v>
      </c>
      <c r="V3516" s="105" t="s">
        <v>24057</v>
      </c>
      <c r="W3516" s="107" t="s">
        <v>451</v>
      </c>
      <c r="X3516" t="s">
        <v>19552</v>
      </c>
      <c r="AA3516">
        <f ca="1" t="shared" si="109"/>
        <v>16</v>
      </c>
    </row>
    <row r="3517" spans="1:27">
      <c r="A3517" s="101">
        <v>55</v>
      </c>
      <c r="B3517" s="89" t="str">
        <f t="shared" si="108"/>
        <v>451229200502260043</v>
      </c>
      <c r="C3517" s="89" t="s">
        <v>451</v>
      </c>
      <c r="D3517" s="102" t="s">
        <v>13742</v>
      </c>
      <c r="E3517" s="102" t="s">
        <v>143</v>
      </c>
      <c r="F3517" s="103" t="s">
        <v>20131</v>
      </c>
      <c r="G3517" s="103" t="s">
        <v>21431</v>
      </c>
      <c r="H3517" s="104" t="s">
        <v>13741</v>
      </c>
      <c r="I3517" s="103" t="s">
        <v>30</v>
      </c>
      <c r="J3517" s="103" t="s">
        <v>30</v>
      </c>
      <c r="K3517" s="103" t="s">
        <v>30</v>
      </c>
      <c r="L3517" s="103" t="s">
        <v>30</v>
      </c>
      <c r="M3517" s="103" t="s">
        <v>30</v>
      </c>
      <c r="N3517" s="103" t="s">
        <v>30</v>
      </c>
      <c r="O3517" s="103" t="s">
        <v>27</v>
      </c>
      <c r="P3517" s="103" t="s">
        <v>8322</v>
      </c>
      <c r="Q3517" s="103" t="s">
        <v>13744</v>
      </c>
      <c r="R3517" s="105" t="s">
        <v>24058</v>
      </c>
      <c r="S3517" s="103" t="s">
        <v>8322</v>
      </c>
      <c r="T3517" s="103" t="s">
        <v>63</v>
      </c>
      <c r="U3517" s="106" t="s">
        <v>22022</v>
      </c>
      <c r="V3517" s="105" t="s">
        <v>24059</v>
      </c>
      <c r="W3517" s="107" t="s">
        <v>451</v>
      </c>
      <c r="X3517" t="s">
        <v>24060</v>
      </c>
      <c r="AA3517">
        <f ca="1" t="shared" si="109"/>
        <v>16</v>
      </c>
    </row>
    <row r="3518" spans="1:27">
      <c r="A3518" s="101">
        <v>56</v>
      </c>
      <c r="B3518" s="89" t="str">
        <f t="shared" si="108"/>
        <v>452731200505020010</v>
      </c>
      <c r="C3518" s="89" t="s">
        <v>451</v>
      </c>
      <c r="D3518" s="102" t="s">
        <v>13746</v>
      </c>
      <c r="E3518" s="102" t="s">
        <v>24</v>
      </c>
      <c r="F3518" s="103" t="s">
        <v>20131</v>
      </c>
      <c r="G3518" s="103" t="s">
        <v>20371</v>
      </c>
      <c r="H3518" s="104" t="s">
        <v>13745</v>
      </c>
      <c r="I3518" s="103" t="s">
        <v>30</v>
      </c>
      <c r="J3518" s="103" t="s">
        <v>30</v>
      </c>
      <c r="K3518" s="103" t="s">
        <v>30</v>
      </c>
      <c r="L3518" s="103" t="s">
        <v>30</v>
      </c>
      <c r="M3518" s="103" t="s">
        <v>30</v>
      </c>
      <c r="N3518" s="103" t="s">
        <v>30</v>
      </c>
      <c r="O3518" s="103" t="s">
        <v>27</v>
      </c>
      <c r="P3518" s="103" t="s">
        <v>8322</v>
      </c>
      <c r="Q3518" s="103" t="s">
        <v>13748</v>
      </c>
      <c r="R3518" s="105" t="s">
        <v>24061</v>
      </c>
      <c r="S3518" s="103" t="s">
        <v>8322</v>
      </c>
      <c r="T3518" s="103" t="s">
        <v>63</v>
      </c>
      <c r="U3518" s="106" t="s">
        <v>20219</v>
      </c>
      <c r="V3518" s="105" t="s">
        <v>24062</v>
      </c>
      <c r="W3518" s="107" t="s">
        <v>451</v>
      </c>
      <c r="X3518" t="s">
        <v>24063</v>
      </c>
      <c r="AA3518">
        <f ca="1" t="shared" si="109"/>
        <v>16</v>
      </c>
    </row>
    <row r="3519" spans="1:27">
      <c r="A3519" s="101">
        <v>57</v>
      </c>
      <c r="B3519" s="89" t="str">
        <f t="shared" si="108"/>
        <v>451229200411092726</v>
      </c>
      <c r="C3519" s="89" t="s">
        <v>451</v>
      </c>
      <c r="D3519" s="102" t="s">
        <v>13750</v>
      </c>
      <c r="E3519" s="102" t="s">
        <v>143</v>
      </c>
      <c r="F3519" s="103" t="s">
        <v>20131</v>
      </c>
      <c r="G3519" s="103" t="s">
        <v>20823</v>
      </c>
      <c r="H3519" s="104" t="s">
        <v>13749</v>
      </c>
      <c r="I3519" s="103" t="s">
        <v>30</v>
      </c>
      <c r="J3519" s="103" t="s">
        <v>30</v>
      </c>
      <c r="K3519" s="103" t="s">
        <v>30</v>
      </c>
      <c r="L3519" s="103" t="s">
        <v>30</v>
      </c>
      <c r="M3519" s="103" t="s">
        <v>30</v>
      </c>
      <c r="N3519" s="103" t="s">
        <v>30</v>
      </c>
      <c r="O3519" s="103" t="s">
        <v>27</v>
      </c>
      <c r="P3519" s="103" t="s">
        <v>8322</v>
      </c>
      <c r="Q3519" s="103" t="s">
        <v>13751</v>
      </c>
      <c r="R3519" s="105" t="s">
        <v>24064</v>
      </c>
      <c r="S3519" s="103" t="s">
        <v>8322</v>
      </c>
      <c r="T3519" s="103" t="s">
        <v>146</v>
      </c>
      <c r="U3519" s="106" t="s">
        <v>22998</v>
      </c>
      <c r="V3519" s="105" t="s">
        <v>23553</v>
      </c>
      <c r="W3519" s="107" t="s">
        <v>451</v>
      </c>
      <c r="X3519" t="s">
        <v>23554</v>
      </c>
      <c r="AA3519">
        <f ca="1" t="shared" si="109"/>
        <v>16</v>
      </c>
    </row>
    <row r="3520" spans="1:27">
      <c r="A3520" s="101">
        <v>58</v>
      </c>
      <c r="B3520" s="89" t="str">
        <f t="shared" si="108"/>
        <v>451229200403150316</v>
      </c>
      <c r="C3520" s="89" t="s">
        <v>451</v>
      </c>
      <c r="D3520" s="102" t="s">
        <v>13753</v>
      </c>
      <c r="E3520" s="102" t="s">
        <v>24</v>
      </c>
      <c r="F3520" s="103" t="s">
        <v>20178</v>
      </c>
      <c r="G3520" s="103" t="s">
        <v>20707</v>
      </c>
      <c r="H3520" s="104" t="s">
        <v>13752</v>
      </c>
      <c r="I3520" s="103" t="s">
        <v>30</v>
      </c>
      <c r="J3520" s="103" t="s">
        <v>30</v>
      </c>
      <c r="K3520" s="103" t="s">
        <v>30</v>
      </c>
      <c r="L3520" s="103" t="s">
        <v>30</v>
      </c>
      <c r="M3520" s="103" t="s">
        <v>30</v>
      </c>
      <c r="N3520" s="103" t="s">
        <v>30</v>
      </c>
      <c r="O3520" s="103" t="s">
        <v>27</v>
      </c>
      <c r="P3520" s="103" t="s">
        <v>8322</v>
      </c>
      <c r="Q3520" s="103" t="s">
        <v>3706</v>
      </c>
      <c r="R3520" s="105" t="s">
        <v>24065</v>
      </c>
      <c r="S3520" s="103" t="s">
        <v>8322</v>
      </c>
      <c r="T3520" s="103" t="s">
        <v>151</v>
      </c>
      <c r="U3520" s="106" t="s">
        <v>23069</v>
      </c>
      <c r="V3520" s="105" t="s">
        <v>24066</v>
      </c>
      <c r="W3520" s="107" t="s">
        <v>451</v>
      </c>
      <c r="X3520" t="s">
        <v>24067</v>
      </c>
      <c r="AA3520">
        <f ca="1" t="shared" si="109"/>
        <v>17</v>
      </c>
    </row>
    <row r="3521" spans="1:27">
      <c r="A3521" s="101">
        <v>59</v>
      </c>
      <c r="B3521" s="89" t="str">
        <f t="shared" si="108"/>
        <v>452731200410275723</v>
      </c>
      <c r="C3521" s="89" t="s">
        <v>451</v>
      </c>
      <c r="D3521" s="102" t="s">
        <v>13756</v>
      </c>
      <c r="E3521" s="102" t="s">
        <v>143</v>
      </c>
      <c r="F3521" s="103" t="s">
        <v>20131</v>
      </c>
      <c r="G3521" s="103" t="s">
        <v>20412</v>
      </c>
      <c r="H3521" s="104" t="s">
        <v>13755</v>
      </c>
      <c r="I3521" s="103" t="s">
        <v>30</v>
      </c>
      <c r="J3521" s="103" t="s">
        <v>30</v>
      </c>
      <c r="K3521" s="103" t="s">
        <v>27</v>
      </c>
      <c r="L3521" s="103" t="s">
        <v>30</v>
      </c>
      <c r="M3521" s="103" t="s">
        <v>30</v>
      </c>
      <c r="N3521" s="103" t="s">
        <v>30</v>
      </c>
      <c r="O3521" s="103" t="s">
        <v>27</v>
      </c>
      <c r="P3521" s="103" t="s">
        <v>8322</v>
      </c>
      <c r="Q3521" s="103" t="s">
        <v>13758</v>
      </c>
      <c r="R3521" s="105" t="s">
        <v>24068</v>
      </c>
      <c r="S3521" s="103" t="s">
        <v>8322</v>
      </c>
      <c r="T3521" s="103" t="s">
        <v>63</v>
      </c>
      <c r="U3521" s="106" t="s">
        <v>23032</v>
      </c>
      <c r="V3521" s="105" t="s">
        <v>24069</v>
      </c>
      <c r="W3521" s="107" t="s">
        <v>451</v>
      </c>
      <c r="X3521" t="s">
        <v>24070</v>
      </c>
      <c r="AA3521">
        <f ca="1" t="shared" si="109"/>
        <v>16</v>
      </c>
    </row>
    <row r="3522" spans="1:27">
      <c r="A3522" s="101">
        <v>60</v>
      </c>
      <c r="B3522" s="89" t="str">
        <f t="shared" si="108"/>
        <v>452731200411034833</v>
      </c>
      <c r="C3522" s="89" t="s">
        <v>451</v>
      </c>
      <c r="D3522" s="102" t="s">
        <v>24071</v>
      </c>
      <c r="E3522" s="102" t="s">
        <v>24</v>
      </c>
      <c r="F3522" s="103" t="s">
        <v>20131</v>
      </c>
      <c r="G3522" s="103" t="s">
        <v>20823</v>
      </c>
      <c r="H3522" s="104" t="s">
        <v>24072</v>
      </c>
      <c r="I3522" s="103" t="s">
        <v>30</v>
      </c>
      <c r="J3522" s="103" t="s">
        <v>30</v>
      </c>
      <c r="K3522" s="103" t="s">
        <v>30</v>
      </c>
      <c r="L3522" s="103" t="s">
        <v>30</v>
      </c>
      <c r="M3522" s="103" t="s">
        <v>30</v>
      </c>
      <c r="N3522" s="103" t="s">
        <v>30</v>
      </c>
      <c r="O3522" s="103" t="s">
        <v>30</v>
      </c>
      <c r="P3522" s="103" t="s">
        <v>8322</v>
      </c>
      <c r="Q3522" s="103" t="s">
        <v>24073</v>
      </c>
      <c r="R3522" s="105">
        <v>15777805982</v>
      </c>
      <c r="S3522" s="103" t="s">
        <v>8322</v>
      </c>
      <c r="T3522" s="103" t="s">
        <v>63</v>
      </c>
      <c r="U3522" s="106" t="s">
        <v>20436</v>
      </c>
      <c r="V3522" s="105" t="s">
        <v>24074</v>
      </c>
      <c r="W3522" s="107" t="s">
        <v>451</v>
      </c>
      <c r="X3522" t="s">
        <v>24075</v>
      </c>
      <c r="AA3522">
        <f ca="1" t="shared" si="109"/>
        <v>16</v>
      </c>
    </row>
    <row r="3523" spans="1:27">
      <c r="A3523" s="101">
        <v>61</v>
      </c>
      <c r="B3523" s="89" t="str">
        <f t="shared" ref="B3523:B3586" si="110">H3523</f>
        <v>451229200406260027</v>
      </c>
      <c r="C3523" s="89" t="s">
        <v>451</v>
      </c>
      <c r="D3523" s="102" t="s">
        <v>3704</v>
      </c>
      <c r="E3523" s="102" t="s">
        <v>143</v>
      </c>
      <c r="F3523" s="103" t="s">
        <v>20178</v>
      </c>
      <c r="G3523" s="103" t="s">
        <v>21826</v>
      </c>
      <c r="H3523" s="104" t="s">
        <v>24076</v>
      </c>
      <c r="I3523" s="103" t="s">
        <v>30</v>
      </c>
      <c r="J3523" s="103" t="s">
        <v>30</v>
      </c>
      <c r="K3523" s="103" t="s">
        <v>30</v>
      </c>
      <c r="L3523" s="103" t="s">
        <v>30</v>
      </c>
      <c r="M3523" s="103" t="s">
        <v>30</v>
      </c>
      <c r="N3523" s="103" t="s">
        <v>30</v>
      </c>
      <c r="O3523" s="103" t="s">
        <v>27</v>
      </c>
      <c r="P3523" s="103" t="s">
        <v>8322</v>
      </c>
      <c r="Q3523" s="103" t="s">
        <v>24077</v>
      </c>
      <c r="R3523" s="105">
        <v>15878709861</v>
      </c>
      <c r="S3523" s="103" t="s">
        <v>8322</v>
      </c>
      <c r="T3523" s="103" t="s">
        <v>63</v>
      </c>
      <c r="U3523" s="106" t="s">
        <v>20498</v>
      </c>
      <c r="V3523" s="105" t="s">
        <v>24078</v>
      </c>
      <c r="W3523" s="107" t="s">
        <v>451</v>
      </c>
      <c r="X3523" t="s">
        <v>24079</v>
      </c>
      <c r="AA3523">
        <f ca="1" t="shared" si="109"/>
        <v>17</v>
      </c>
    </row>
    <row r="3524" spans="1:27">
      <c r="A3524" s="101">
        <v>62</v>
      </c>
      <c r="B3524" s="89" t="str">
        <f t="shared" si="110"/>
        <v>452731200408300029</v>
      </c>
      <c r="C3524" s="89" t="s">
        <v>451</v>
      </c>
      <c r="D3524" s="102" t="s">
        <v>13760</v>
      </c>
      <c r="E3524" s="102" t="s">
        <v>143</v>
      </c>
      <c r="F3524" s="103" t="s">
        <v>20178</v>
      </c>
      <c r="G3524" s="103" t="s">
        <v>20757</v>
      </c>
      <c r="H3524" s="104" t="s">
        <v>13759</v>
      </c>
      <c r="I3524" s="103" t="s">
        <v>30</v>
      </c>
      <c r="J3524" s="103" t="s">
        <v>30</v>
      </c>
      <c r="K3524" s="103" t="s">
        <v>30</v>
      </c>
      <c r="L3524" s="103" t="s">
        <v>30</v>
      </c>
      <c r="M3524" s="103" t="s">
        <v>30</v>
      </c>
      <c r="N3524" s="103" t="s">
        <v>30</v>
      </c>
      <c r="O3524" s="103" t="s">
        <v>30</v>
      </c>
      <c r="P3524" s="103" t="s">
        <v>8322</v>
      </c>
      <c r="Q3524" s="103" t="s">
        <v>13762</v>
      </c>
      <c r="R3524" s="105">
        <v>18776878328</v>
      </c>
      <c r="S3524" s="103" t="s">
        <v>8322</v>
      </c>
      <c r="T3524" s="103" t="s">
        <v>63</v>
      </c>
      <c r="U3524" s="106" t="s">
        <v>24080</v>
      </c>
      <c r="V3524" s="105" t="s">
        <v>24081</v>
      </c>
      <c r="W3524" s="107" t="s">
        <v>451</v>
      </c>
      <c r="X3524" t="s">
        <v>24082</v>
      </c>
      <c r="AA3524">
        <f ca="1" t="shared" ref="AA3524:AA3587" si="111">DATEDIF(TEXT(MID(H3524,7,8),"00-00-00"),TODAY(),"y")</f>
        <v>16</v>
      </c>
    </row>
    <row r="3525" spans="1:27">
      <c r="A3525" s="101">
        <v>63</v>
      </c>
      <c r="B3525" s="89" t="str">
        <f t="shared" si="110"/>
        <v>451229200501260025</v>
      </c>
      <c r="C3525" s="89" t="s">
        <v>451</v>
      </c>
      <c r="D3525" s="102" t="s">
        <v>13764</v>
      </c>
      <c r="E3525" s="102" t="s">
        <v>143</v>
      </c>
      <c r="F3525" s="103" t="s">
        <v>20131</v>
      </c>
      <c r="G3525" s="103" t="s">
        <v>22169</v>
      </c>
      <c r="H3525" s="104" t="s">
        <v>13763</v>
      </c>
      <c r="I3525" s="103" t="s">
        <v>30</v>
      </c>
      <c r="J3525" s="103" t="s">
        <v>30</v>
      </c>
      <c r="K3525" s="103" t="s">
        <v>30</v>
      </c>
      <c r="L3525" s="103" t="s">
        <v>30</v>
      </c>
      <c r="M3525" s="103" t="s">
        <v>30</v>
      </c>
      <c r="N3525" s="103" t="s">
        <v>30</v>
      </c>
      <c r="O3525" s="103" t="s">
        <v>27</v>
      </c>
      <c r="P3525" s="103" t="s">
        <v>8322</v>
      </c>
      <c r="Q3525" s="103" t="s">
        <v>13766</v>
      </c>
      <c r="R3525" s="105" t="s">
        <v>24083</v>
      </c>
      <c r="S3525" s="103" t="s">
        <v>8322</v>
      </c>
      <c r="T3525" s="103" t="s">
        <v>63</v>
      </c>
      <c r="U3525" s="106" t="s">
        <v>20436</v>
      </c>
      <c r="V3525" s="105" t="s">
        <v>24084</v>
      </c>
      <c r="W3525" s="107" t="s">
        <v>451</v>
      </c>
      <c r="X3525" t="s">
        <v>24085</v>
      </c>
      <c r="AA3525">
        <f ca="1" t="shared" si="111"/>
        <v>16</v>
      </c>
    </row>
    <row r="3526" spans="1:27">
      <c r="A3526" s="101">
        <v>64</v>
      </c>
      <c r="B3526" s="89" t="str">
        <f t="shared" si="110"/>
        <v>452731200403253024</v>
      </c>
      <c r="C3526" s="89" t="s">
        <v>451</v>
      </c>
      <c r="D3526" s="102" t="s">
        <v>3560</v>
      </c>
      <c r="E3526" s="102" t="s">
        <v>143</v>
      </c>
      <c r="F3526" s="103" t="s">
        <v>20131</v>
      </c>
      <c r="G3526" s="103" t="s">
        <v>20707</v>
      </c>
      <c r="H3526" s="104" t="s">
        <v>13767</v>
      </c>
      <c r="I3526" s="103" t="s">
        <v>27</v>
      </c>
      <c r="J3526" s="103" t="s">
        <v>27</v>
      </c>
      <c r="K3526" s="103" t="s">
        <v>30</v>
      </c>
      <c r="L3526" s="103" t="s">
        <v>30</v>
      </c>
      <c r="M3526" s="103" t="s">
        <v>30</v>
      </c>
      <c r="N3526" s="103" t="s">
        <v>30</v>
      </c>
      <c r="O3526" s="103" t="s">
        <v>27</v>
      </c>
      <c r="P3526" s="103" t="s">
        <v>8322</v>
      </c>
      <c r="Q3526" s="103" t="s">
        <v>13769</v>
      </c>
      <c r="R3526" s="105" t="s">
        <v>24086</v>
      </c>
      <c r="S3526" s="103" t="s">
        <v>8322</v>
      </c>
      <c r="T3526" s="103" t="s">
        <v>146</v>
      </c>
      <c r="U3526" s="106" t="s">
        <v>23742</v>
      </c>
      <c r="V3526" s="105" t="s">
        <v>24087</v>
      </c>
      <c r="W3526" s="107" t="s">
        <v>451</v>
      </c>
      <c r="X3526" t="s">
        <v>24088</v>
      </c>
      <c r="AA3526">
        <f ca="1" t="shared" si="111"/>
        <v>17</v>
      </c>
    </row>
    <row r="3527" spans="1:27">
      <c r="A3527" s="101">
        <v>65</v>
      </c>
      <c r="B3527" s="89" t="str">
        <f t="shared" si="110"/>
        <v>452731200509275432</v>
      </c>
      <c r="C3527" s="89" t="s">
        <v>451</v>
      </c>
      <c r="D3527" s="102" t="s">
        <v>13771</v>
      </c>
      <c r="E3527" s="102" t="s">
        <v>24</v>
      </c>
      <c r="F3527" s="103" t="s">
        <v>20131</v>
      </c>
      <c r="G3527" s="103" t="s">
        <v>21283</v>
      </c>
      <c r="H3527" s="104" t="s">
        <v>13770</v>
      </c>
      <c r="I3527" s="103" t="s">
        <v>30</v>
      </c>
      <c r="J3527" s="103" t="s">
        <v>30</v>
      </c>
      <c r="K3527" s="103" t="s">
        <v>30</v>
      </c>
      <c r="L3527" s="103" t="s">
        <v>30</v>
      </c>
      <c r="M3527" s="103" t="s">
        <v>30</v>
      </c>
      <c r="N3527" s="103" t="s">
        <v>30</v>
      </c>
      <c r="O3527" s="103" t="s">
        <v>27</v>
      </c>
      <c r="P3527" s="103" t="s">
        <v>8322</v>
      </c>
      <c r="Q3527" s="103" t="s">
        <v>13772</v>
      </c>
      <c r="R3527" s="105" t="s">
        <v>24089</v>
      </c>
      <c r="S3527" s="103" t="s">
        <v>8322</v>
      </c>
      <c r="T3527" s="103" t="s">
        <v>93</v>
      </c>
      <c r="U3527" s="106" t="s">
        <v>20471</v>
      </c>
      <c r="V3527" s="105" t="s">
        <v>23270</v>
      </c>
      <c r="W3527" s="107" t="s">
        <v>451</v>
      </c>
      <c r="X3527" t="s">
        <v>23271</v>
      </c>
      <c r="AA3527">
        <f ca="1" t="shared" si="111"/>
        <v>15</v>
      </c>
    </row>
    <row r="3528" spans="1:27">
      <c r="A3528" s="101">
        <v>66</v>
      </c>
      <c r="B3528" s="89" t="str">
        <f t="shared" si="110"/>
        <v>452122200505025728</v>
      </c>
      <c r="C3528" s="89" t="s">
        <v>451</v>
      </c>
      <c r="D3528" s="102" t="s">
        <v>13774</v>
      </c>
      <c r="E3528" s="102" t="s">
        <v>143</v>
      </c>
      <c r="F3528" s="103" t="s">
        <v>20205</v>
      </c>
      <c r="G3528" s="103" t="s">
        <v>20371</v>
      </c>
      <c r="H3528" s="104" t="s">
        <v>13773</v>
      </c>
      <c r="I3528" s="103" t="s">
        <v>30</v>
      </c>
      <c r="J3528" s="103" t="s">
        <v>30</v>
      </c>
      <c r="K3528" s="103" t="s">
        <v>30</v>
      </c>
      <c r="L3528" s="103" t="s">
        <v>30</v>
      </c>
      <c r="M3528" s="103" t="s">
        <v>30</v>
      </c>
      <c r="N3528" s="103" t="s">
        <v>30</v>
      </c>
      <c r="O3528" s="103" t="s">
        <v>27</v>
      </c>
      <c r="P3528" s="103" t="s">
        <v>8322</v>
      </c>
      <c r="Q3528" s="103" t="s">
        <v>4105</v>
      </c>
      <c r="R3528" s="105" t="s">
        <v>24090</v>
      </c>
      <c r="S3528" s="103" t="s">
        <v>8322</v>
      </c>
      <c r="T3528" s="103" t="s">
        <v>151</v>
      </c>
      <c r="U3528" s="106" t="s">
        <v>21816</v>
      </c>
      <c r="V3528" s="105" t="s">
        <v>24091</v>
      </c>
      <c r="W3528" s="107" t="s">
        <v>451</v>
      </c>
      <c r="X3528" t="s">
        <v>24092</v>
      </c>
      <c r="AA3528">
        <f ca="1" t="shared" si="111"/>
        <v>16</v>
      </c>
    </row>
    <row r="3529" spans="1:27">
      <c r="A3529" s="101">
        <v>67</v>
      </c>
      <c r="B3529" s="89" t="str">
        <f t="shared" si="110"/>
        <v>452731200409124821</v>
      </c>
      <c r="C3529" s="89" t="s">
        <v>451</v>
      </c>
      <c r="D3529" s="102" t="s">
        <v>13777</v>
      </c>
      <c r="E3529" s="102" t="s">
        <v>143</v>
      </c>
      <c r="F3529" s="103" t="s">
        <v>20178</v>
      </c>
      <c r="G3529" s="103" t="s">
        <v>20351</v>
      </c>
      <c r="H3529" s="104" t="s">
        <v>13776</v>
      </c>
      <c r="I3529" s="103" t="s">
        <v>30</v>
      </c>
      <c r="J3529" s="103" t="s">
        <v>30</v>
      </c>
      <c r="K3529" s="103" t="s">
        <v>30</v>
      </c>
      <c r="L3529" s="103" t="s">
        <v>30</v>
      </c>
      <c r="M3529" s="103" t="s">
        <v>30</v>
      </c>
      <c r="N3529" s="103" t="s">
        <v>30</v>
      </c>
      <c r="O3529" s="103" t="s">
        <v>27</v>
      </c>
      <c r="P3529" s="103" t="s">
        <v>8322</v>
      </c>
      <c r="Q3529" s="103" t="s">
        <v>13779</v>
      </c>
      <c r="R3529" s="105" t="s">
        <v>24093</v>
      </c>
      <c r="S3529" s="103" t="s">
        <v>8322</v>
      </c>
      <c r="T3529" s="103" t="s">
        <v>63</v>
      </c>
      <c r="U3529" s="106" t="s">
        <v>22981</v>
      </c>
      <c r="V3529" s="105" t="s">
        <v>24094</v>
      </c>
      <c r="W3529" s="107" t="s">
        <v>451</v>
      </c>
      <c r="X3529" t="s">
        <v>24095</v>
      </c>
      <c r="AA3529">
        <f ca="1" t="shared" si="111"/>
        <v>16</v>
      </c>
    </row>
    <row r="3530" spans="1:27">
      <c r="A3530" s="101">
        <v>68</v>
      </c>
      <c r="B3530" s="89" t="str">
        <f t="shared" si="110"/>
        <v>451229200411255740</v>
      </c>
      <c r="C3530" s="89" t="s">
        <v>451</v>
      </c>
      <c r="D3530" s="102" t="s">
        <v>13781</v>
      </c>
      <c r="E3530" s="102" t="s">
        <v>143</v>
      </c>
      <c r="F3530" s="103" t="s">
        <v>20131</v>
      </c>
      <c r="G3530" s="103" t="s">
        <v>20823</v>
      </c>
      <c r="H3530" s="104" t="s">
        <v>13780</v>
      </c>
      <c r="I3530" s="103" t="s">
        <v>30</v>
      </c>
      <c r="J3530" s="103" t="s">
        <v>30</v>
      </c>
      <c r="K3530" s="103" t="s">
        <v>30</v>
      </c>
      <c r="L3530" s="103" t="s">
        <v>30</v>
      </c>
      <c r="M3530" s="103" t="s">
        <v>30</v>
      </c>
      <c r="N3530" s="103" t="s">
        <v>27</v>
      </c>
      <c r="O3530" s="103" t="s">
        <v>27</v>
      </c>
      <c r="P3530" s="103" t="s">
        <v>8322</v>
      </c>
      <c r="Q3530" s="103" t="s">
        <v>13782</v>
      </c>
      <c r="R3530" s="105" t="s">
        <v>24096</v>
      </c>
      <c r="S3530" s="103" t="s">
        <v>8322</v>
      </c>
      <c r="T3530" s="103" t="s">
        <v>63</v>
      </c>
      <c r="U3530" s="106" t="s">
        <v>23009</v>
      </c>
      <c r="V3530" s="105" t="s">
        <v>24097</v>
      </c>
      <c r="W3530" s="107" t="s">
        <v>451</v>
      </c>
      <c r="X3530" t="s">
        <v>24098</v>
      </c>
      <c r="AA3530">
        <f ca="1" t="shared" si="111"/>
        <v>16</v>
      </c>
    </row>
    <row r="3531" spans="1:27">
      <c r="A3531" s="101">
        <v>69</v>
      </c>
      <c r="B3531" s="89" t="str">
        <f t="shared" si="110"/>
        <v>452731200507294824</v>
      </c>
      <c r="C3531" s="89" t="s">
        <v>451</v>
      </c>
      <c r="D3531" s="102" t="s">
        <v>13784</v>
      </c>
      <c r="E3531" s="102" t="s">
        <v>143</v>
      </c>
      <c r="F3531" s="103" t="s">
        <v>20131</v>
      </c>
      <c r="G3531" s="103" t="s">
        <v>21180</v>
      </c>
      <c r="H3531" s="104" t="s">
        <v>13783</v>
      </c>
      <c r="I3531" s="103" t="s">
        <v>30</v>
      </c>
      <c r="J3531" s="103" t="s">
        <v>30</v>
      </c>
      <c r="K3531" s="103" t="s">
        <v>30</v>
      </c>
      <c r="L3531" s="103" t="s">
        <v>30</v>
      </c>
      <c r="M3531" s="103" t="s">
        <v>30</v>
      </c>
      <c r="N3531" s="103" t="s">
        <v>30</v>
      </c>
      <c r="O3531" s="103" t="s">
        <v>27</v>
      </c>
      <c r="P3531" s="103" t="s">
        <v>8322</v>
      </c>
      <c r="Q3531" s="103" t="s">
        <v>13785</v>
      </c>
      <c r="R3531" s="105" t="s">
        <v>24099</v>
      </c>
      <c r="S3531" s="103" t="s">
        <v>8322</v>
      </c>
      <c r="T3531" s="103" t="s">
        <v>63</v>
      </c>
      <c r="U3531" s="106" t="s">
        <v>20498</v>
      </c>
      <c r="V3531" s="105" t="s">
        <v>24100</v>
      </c>
      <c r="W3531" s="107" t="s">
        <v>451</v>
      </c>
      <c r="X3531" t="s">
        <v>24101</v>
      </c>
      <c r="AA3531">
        <f ca="1" t="shared" si="111"/>
        <v>16</v>
      </c>
    </row>
    <row r="3532" spans="1:27">
      <c r="A3532" s="101">
        <v>70</v>
      </c>
      <c r="B3532" s="89" t="str">
        <f t="shared" si="110"/>
        <v>452731200503160626</v>
      </c>
      <c r="C3532" s="89" t="s">
        <v>451</v>
      </c>
      <c r="D3532" s="102" t="s">
        <v>13787</v>
      </c>
      <c r="E3532" s="102" t="s">
        <v>143</v>
      </c>
      <c r="F3532" s="103" t="s">
        <v>20178</v>
      </c>
      <c r="G3532" s="103" t="s">
        <v>21473</v>
      </c>
      <c r="H3532" s="104" t="s">
        <v>13786</v>
      </c>
      <c r="I3532" s="103" t="s">
        <v>30</v>
      </c>
      <c r="J3532" s="103" t="s">
        <v>30</v>
      </c>
      <c r="K3532" s="103" t="s">
        <v>27</v>
      </c>
      <c r="L3532" s="103" t="s">
        <v>30</v>
      </c>
      <c r="M3532" s="103" t="s">
        <v>30</v>
      </c>
      <c r="N3532" s="103" t="s">
        <v>30</v>
      </c>
      <c r="O3532" s="103" t="s">
        <v>27</v>
      </c>
      <c r="P3532" s="103" t="s">
        <v>8322</v>
      </c>
      <c r="Q3532" s="103" t="s">
        <v>13789</v>
      </c>
      <c r="R3532" s="105" t="s">
        <v>24102</v>
      </c>
      <c r="S3532" s="103" t="s">
        <v>8322</v>
      </c>
      <c r="T3532" s="103" t="s">
        <v>99</v>
      </c>
      <c r="U3532" s="106" t="s">
        <v>20884</v>
      </c>
      <c r="V3532" s="105" t="s">
        <v>24103</v>
      </c>
      <c r="W3532" s="107" t="s">
        <v>451</v>
      </c>
      <c r="X3532" t="s">
        <v>24104</v>
      </c>
      <c r="AA3532">
        <f ca="1" t="shared" si="111"/>
        <v>16</v>
      </c>
    </row>
    <row r="3533" spans="1:27">
      <c r="A3533" s="101">
        <v>71</v>
      </c>
      <c r="B3533" s="89" t="str">
        <f t="shared" si="110"/>
        <v>451229200412132742</v>
      </c>
      <c r="C3533" s="89" t="s">
        <v>451</v>
      </c>
      <c r="D3533" s="102" t="s">
        <v>13791</v>
      </c>
      <c r="E3533" s="102" t="s">
        <v>143</v>
      </c>
      <c r="F3533" s="103" t="s">
        <v>20178</v>
      </c>
      <c r="G3533" s="103" t="s">
        <v>20996</v>
      </c>
      <c r="H3533" s="104" t="s">
        <v>13790</v>
      </c>
      <c r="I3533" s="103" t="s">
        <v>27</v>
      </c>
      <c r="J3533" s="103" t="s">
        <v>27</v>
      </c>
      <c r="K3533" s="103" t="s">
        <v>30</v>
      </c>
      <c r="L3533" s="103" t="s">
        <v>30</v>
      </c>
      <c r="M3533" s="103" t="s">
        <v>30</v>
      </c>
      <c r="N3533" s="103" t="s">
        <v>30</v>
      </c>
      <c r="O3533" s="103" t="s">
        <v>27</v>
      </c>
      <c r="P3533" s="103" t="s">
        <v>8322</v>
      </c>
      <c r="Q3533" s="103" t="s">
        <v>13792</v>
      </c>
      <c r="R3533" s="105">
        <v>15777849733</v>
      </c>
      <c r="S3533" s="103" t="s">
        <v>8322</v>
      </c>
      <c r="T3533" s="103" t="s">
        <v>146</v>
      </c>
      <c r="U3533" s="106" t="s">
        <v>22953</v>
      </c>
      <c r="V3533" s="105" t="s">
        <v>23745</v>
      </c>
      <c r="W3533" s="107" t="s">
        <v>451</v>
      </c>
      <c r="X3533" t="s">
        <v>19632</v>
      </c>
      <c r="AA3533">
        <f ca="1" t="shared" si="111"/>
        <v>16</v>
      </c>
    </row>
    <row r="3534" spans="1:27">
      <c r="A3534" s="101">
        <v>72</v>
      </c>
      <c r="B3534" s="89" t="str">
        <f t="shared" si="110"/>
        <v>451229200409280322</v>
      </c>
      <c r="C3534" s="89" t="s">
        <v>451</v>
      </c>
      <c r="D3534" s="102" t="s">
        <v>13794</v>
      </c>
      <c r="E3534" s="102" t="s">
        <v>143</v>
      </c>
      <c r="F3534" s="103" t="s">
        <v>20178</v>
      </c>
      <c r="G3534" s="103" t="s">
        <v>20351</v>
      </c>
      <c r="H3534" s="104" t="s">
        <v>13793</v>
      </c>
      <c r="I3534" s="103" t="s">
        <v>30</v>
      </c>
      <c r="J3534" s="103" t="s">
        <v>30</v>
      </c>
      <c r="K3534" s="103" t="s">
        <v>27</v>
      </c>
      <c r="L3534" s="103" t="s">
        <v>30</v>
      </c>
      <c r="M3534" s="103" t="s">
        <v>30</v>
      </c>
      <c r="N3534" s="103" t="s">
        <v>30</v>
      </c>
      <c r="O3534" s="103" t="s">
        <v>27</v>
      </c>
      <c r="P3534" s="103" t="s">
        <v>8322</v>
      </c>
      <c r="Q3534" s="103" t="s">
        <v>13796</v>
      </c>
      <c r="R3534" s="105" t="s">
        <v>24105</v>
      </c>
      <c r="S3534" s="103" t="s">
        <v>8322</v>
      </c>
      <c r="T3534" s="103" t="s">
        <v>151</v>
      </c>
      <c r="U3534" s="106" t="s">
        <v>23069</v>
      </c>
      <c r="V3534" s="105" t="s">
        <v>24106</v>
      </c>
      <c r="W3534" s="107" t="s">
        <v>451</v>
      </c>
      <c r="X3534" t="s">
        <v>24107</v>
      </c>
      <c r="AA3534">
        <f ca="1" t="shared" si="111"/>
        <v>16</v>
      </c>
    </row>
    <row r="3535" spans="1:27">
      <c r="A3535" s="101">
        <v>73</v>
      </c>
      <c r="B3535" s="89" t="str">
        <f t="shared" si="110"/>
        <v>452731200511084547</v>
      </c>
      <c r="C3535" s="89" t="s">
        <v>451</v>
      </c>
      <c r="D3535" s="102" t="s">
        <v>13798</v>
      </c>
      <c r="E3535" s="102" t="s">
        <v>143</v>
      </c>
      <c r="F3535" s="103" t="s">
        <v>20131</v>
      </c>
      <c r="G3535" s="103" t="s">
        <v>22148</v>
      </c>
      <c r="H3535" s="104" t="s">
        <v>13797</v>
      </c>
      <c r="I3535" s="103" t="s">
        <v>30</v>
      </c>
      <c r="J3535" s="103" t="s">
        <v>30</v>
      </c>
      <c r="K3535" s="103" t="s">
        <v>30</v>
      </c>
      <c r="L3535" s="103" t="s">
        <v>30</v>
      </c>
      <c r="M3535" s="103" t="s">
        <v>30</v>
      </c>
      <c r="N3535" s="103" t="s">
        <v>30</v>
      </c>
      <c r="O3535" s="103" t="s">
        <v>27</v>
      </c>
      <c r="P3535" s="103" t="s">
        <v>8322</v>
      </c>
      <c r="Q3535" s="103" t="s">
        <v>13800</v>
      </c>
      <c r="R3535" s="105" t="s">
        <v>24108</v>
      </c>
      <c r="S3535" s="103" t="s">
        <v>8322</v>
      </c>
      <c r="T3535" s="103" t="s">
        <v>110</v>
      </c>
      <c r="U3535" s="106" t="s">
        <v>23361</v>
      </c>
      <c r="V3535" s="105" t="s">
        <v>24109</v>
      </c>
      <c r="W3535" s="107" t="s">
        <v>451</v>
      </c>
      <c r="X3535" t="s">
        <v>24110</v>
      </c>
      <c r="AA3535">
        <f ca="1" t="shared" si="111"/>
        <v>15</v>
      </c>
    </row>
    <row r="3536" spans="1:27">
      <c r="A3536" s="101">
        <v>74</v>
      </c>
      <c r="B3536" s="89" t="str">
        <f t="shared" si="110"/>
        <v>451229200512043624</v>
      </c>
      <c r="C3536" s="89" t="s">
        <v>451</v>
      </c>
      <c r="D3536" s="102" t="s">
        <v>4597</v>
      </c>
      <c r="E3536" s="102" t="s">
        <v>143</v>
      </c>
      <c r="F3536" s="103" t="s">
        <v>20178</v>
      </c>
      <c r="G3536" s="103" t="s">
        <v>21519</v>
      </c>
      <c r="H3536" s="104" t="s">
        <v>13801</v>
      </c>
      <c r="I3536" s="103" t="s">
        <v>30</v>
      </c>
      <c r="J3536" s="103" t="s">
        <v>30</v>
      </c>
      <c r="K3536" s="103" t="s">
        <v>30</v>
      </c>
      <c r="L3536" s="103" t="s">
        <v>30</v>
      </c>
      <c r="M3536" s="103" t="s">
        <v>30</v>
      </c>
      <c r="N3536" s="103" t="s">
        <v>30</v>
      </c>
      <c r="O3536" s="103" t="s">
        <v>27</v>
      </c>
      <c r="P3536" s="103" t="s">
        <v>8322</v>
      </c>
      <c r="Q3536" s="103" t="s">
        <v>13802</v>
      </c>
      <c r="R3536" s="105" t="s">
        <v>24111</v>
      </c>
      <c r="S3536" s="103" t="s">
        <v>8322</v>
      </c>
      <c r="T3536" s="103" t="s">
        <v>22515</v>
      </c>
      <c r="U3536" s="106" t="s">
        <v>20487</v>
      </c>
      <c r="V3536" s="105" t="s">
        <v>20488</v>
      </c>
      <c r="W3536" s="107" t="s">
        <v>451</v>
      </c>
      <c r="X3536" t="s">
        <v>24112</v>
      </c>
      <c r="AA3536">
        <f ca="1" t="shared" si="111"/>
        <v>15</v>
      </c>
    </row>
    <row r="3537" spans="1:27">
      <c r="A3537" s="101">
        <v>75</v>
      </c>
      <c r="B3537" s="89" t="str">
        <f t="shared" si="110"/>
        <v>451229200511292127</v>
      </c>
      <c r="C3537" s="89" t="s">
        <v>451</v>
      </c>
      <c r="D3537" s="102" t="s">
        <v>13804</v>
      </c>
      <c r="E3537" s="102" t="s">
        <v>143</v>
      </c>
      <c r="F3537" s="103" t="s">
        <v>20205</v>
      </c>
      <c r="G3537" s="103" t="s">
        <v>22148</v>
      </c>
      <c r="H3537" s="104" t="s">
        <v>13803</v>
      </c>
      <c r="I3537" s="103" t="s">
        <v>30</v>
      </c>
      <c r="J3537" s="103" t="s">
        <v>30</v>
      </c>
      <c r="K3537" s="103" t="s">
        <v>30</v>
      </c>
      <c r="L3537" s="103" t="s">
        <v>30</v>
      </c>
      <c r="M3537" s="103" t="s">
        <v>30</v>
      </c>
      <c r="N3537" s="103" t="s">
        <v>30</v>
      </c>
      <c r="O3537" s="103" t="s">
        <v>27</v>
      </c>
      <c r="P3537" s="103" t="s">
        <v>8322</v>
      </c>
      <c r="Q3537" s="103" t="s">
        <v>13806</v>
      </c>
      <c r="R3537" s="105">
        <v>17776182290</v>
      </c>
      <c r="S3537" s="103" t="s">
        <v>8322</v>
      </c>
      <c r="T3537" s="103" t="s">
        <v>20240</v>
      </c>
      <c r="U3537" s="106" t="s">
        <v>23598</v>
      </c>
      <c r="V3537" s="105" t="s">
        <v>24113</v>
      </c>
      <c r="W3537" s="107" t="s">
        <v>451</v>
      </c>
      <c r="X3537" t="s">
        <v>24114</v>
      </c>
      <c r="AA3537">
        <f ca="1" t="shared" si="111"/>
        <v>15</v>
      </c>
    </row>
    <row r="3538" spans="1:27">
      <c r="A3538" s="101">
        <v>1</v>
      </c>
      <c r="B3538" s="89" t="str">
        <f t="shared" si="110"/>
        <v>452730200509035918</v>
      </c>
      <c r="C3538" s="89" t="s">
        <v>456</v>
      </c>
      <c r="D3538" s="102" t="s">
        <v>6424</v>
      </c>
      <c r="E3538" s="102" t="s">
        <v>24</v>
      </c>
      <c r="F3538" s="103" t="s">
        <v>20131</v>
      </c>
      <c r="G3538" s="103" t="s">
        <v>21283</v>
      </c>
      <c r="H3538" s="104" t="s">
        <v>13807</v>
      </c>
      <c r="I3538" s="103" t="s">
        <v>30</v>
      </c>
      <c r="J3538" s="103" t="s">
        <v>30</v>
      </c>
      <c r="K3538" s="103" t="s">
        <v>30</v>
      </c>
      <c r="L3538" s="103" t="s">
        <v>27</v>
      </c>
      <c r="M3538" s="103" t="s">
        <v>30</v>
      </c>
      <c r="N3538" s="103" t="s">
        <v>30</v>
      </c>
      <c r="O3538" s="103" t="s">
        <v>30</v>
      </c>
      <c r="P3538" s="103" t="s">
        <v>21665</v>
      </c>
      <c r="Q3538" s="103" t="s">
        <v>13809</v>
      </c>
      <c r="R3538" s="105">
        <v>13977876763</v>
      </c>
      <c r="S3538" s="103" t="s">
        <v>21665</v>
      </c>
      <c r="T3538" s="103" t="s">
        <v>24115</v>
      </c>
      <c r="U3538" s="106" t="s">
        <v>24116</v>
      </c>
      <c r="V3538" s="105" t="s">
        <v>24117</v>
      </c>
      <c r="W3538" s="107" t="s">
        <v>456</v>
      </c>
      <c r="X3538" t="s">
        <v>24118</v>
      </c>
      <c r="AA3538">
        <f ca="1" t="shared" si="111"/>
        <v>15</v>
      </c>
    </row>
    <row r="3539" spans="1:27">
      <c r="A3539" s="101">
        <v>2</v>
      </c>
      <c r="B3539" s="89" t="str">
        <f t="shared" si="110"/>
        <v>451229200401080019</v>
      </c>
      <c r="C3539" s="89" t="s">
        <v>456</v>
      </c>
      <c r="D3539" s="102" t="s">
        <v>13812</v>
      </c>
      <c r="E3539" s="102" t="s">
        <v>24</v>
      </c>
      <c r="F3539" s="103" t="s">
        <v>20131</v>
      </c>
      <c r="G3539" s="103" t="s">
        <v>20232</v>
      </c>
      <c r="H3539" s="104" t="s">
        <v>13811</v>
      </c>
      <c r="I3539" s="103" t="s">
        <v>30</v>
      </c>
      <c r="J3539" s="103" t="s">
        <v>30</v>
      </c>
      <c r="K3539" s="103" t="s">
        <v>30</v>
      </c>
      <c r="L3539" s="103" t="s">
        <v>30</v>
      </c>
      <c r="M3539" s="103" t="s">
        <v>30</v>
      </c>
      <c r="N3539" s="103" t="s">
        <v>30</v>
      </c>
      <c r="O3539" s="103" t="s">
        <v>27</v>
      </c>
      <c r="P3539" s="103" t="s">
        <v>8322</v>
      </c>
      <c r="Q3539" s="103" t="s">
        <v>12363</v>
      </c>
      <c r="R3539" s="105">
        <v>13407752498</v>
      </c>
      <c r="S3539" s="103" t="s">
        <v>8322</v>
      </c>
      <c r="T3539" s="103" t="s">
        <v>63</v>
      </c>
      <c r="U3539" s="106" t="s">
        <v>23133</v>
      </c>
      <c r="V3539" s="105" t="s">
        <v>24119</v>
      </c>
      <c r="W3539" s="107" t="s">
        <v>456</v>
      </c>
      <c r="X3539" t="s">
        <v>24120</v>
      </c>
      <c r="AA3539">
        <f ca="1" t="shared" si="111"/>
        <v>17</v>
      </c>
    </row>
    <row r="3540" spans="1:27">
      <c r="A3540" s="101">
        <v>3</v>
      </c>
      <c r="B3540" s="89" t="str">
        <f t="shared" si="110"/>
        <v>452702200505070569</v>
      </c>
      <c r="C3540" s="89" t="s">
        <v>456</v>
      </c>
      <c r="D3540" s="102" t="s">
        <v>5400</v>
      </c>
      <c r="E3540" s="102" t="s">
        <v>143</v>
      </c>
      <c r="F3540" s="103" t="s">
        <v>20178</v>
      </c>
      <c r="G3540" s="103" t="s">
        <v>20371</v>
      </c>
      <c r="H3540" s="104" t="s">
        <v>13814</v>
      </c>
      <c r="I3540" s="103" t="s">
        <v>27</v>
      </c>
      <c r="J3540" s="103" t="s">
        <v>30</v>
      </c>
      <c r="K3540" s="103" t="s">
        <v>30</v>
      </c>
      <c r="L3540" s="103" t="s">
        <v>30</v>
      </c>
      <c r="M3540" s="103" t="s">
        <v>30</v>
      </c>
      <c r="N3540" s="103" t="s">
        <v>30</v>
      </c>
      <c r="O3540" s="103" t="s">
        <v>27</v>
      </c>
      <c r="P3540" s="103" t="s">
        <v>1517</v>
      </c>
      <c r="Q3540" s="103" t="s">
        <v>13816</v>
      </c>
      <c r="R3540" s="105">
        <v>13557280007</v>
      </c>
      <c r="S3540" s="103" t="s">
        <v>8322</v>
      </c>
      <c r="T3540" s="103" t="s">
        <v>63</v>
      </c>
      <c r="U3540" s="106" t="s">
        <v>21274</v>
      </c>
      <c r="V3540" s="105" t="s">
        <v>24121</v>
      </c>
      <c r="W3540" s="107" t="s">
        <v>456</v>
      </c>
      <c r="X3540" t="s">
        <v>24122</v>
      </c>
      <c r="AA3540">
        <f ca="1" t="shared" si="111"/>
        <v>16</v>
      </c>
    </row>
    <row r="3541" spans="1:27">
      <c r="A3541" s="101">
        <v>4</v>
      </c>
      <c r="B3541" s="89" t="str">
        <f t="shared" si="110"/>
        <v>45122920061206422X</v>
      </c>
      <c r="C3541" s="89" t="s">
        <v>456</v>
      </c>
      <c r="D3541" s="102" t="s">
        <v>13818</v>
      </c>
      <c r="E3541" s="102" t="s">
        <v>143</v>
      </c>
      <c r="F3541" s="103" t="s">
        <v>20178</v>
      </c>
      <c r="G3541" s="103" t="s">
        <v>22066</v>
      </c>
      <c r="H3541" s="104" t="s">
        <v>13817</v>
      </c>
      <c r="I3541" s="103" t="s">
        <v>30</v>
      </c>
      <c r="J3541" s="103" t="s">
        <v>30</v>
      </c>
      <c r="K3541" s="103" t="s">
        <v>27</v>
      </c>
      <c r="L3541" s="103" t="s">
        <v>30</v>
      </c>
      <c r="M3541" s="103" t="s">
        <v>30</v>
      </c>
      <c r="N3541" s="103" t="s">
        <v>30</v>
      </c>
      <c r="O3541" s="103" t="s">
        <v>27</v>
      </c>
      <c r="P3541" s="103" t="s">
        <v>8322</v>
      </c>
      <c r="Q3541" s="103" t="s">
        <v>13820</v>
      </c>
      <c r="R3541" s="105">
        <v>19977846447</v>
      </c>
      <c r="S3541" s="103" t="s">
        <v>8322</v>
      </c>
      <c r="T3541" s="103" t="s">
        <v>121</v>
      </c>
      <c r="U3541" s="106" t="s">
        <v>23096</v>
      </c>
      <c r="V3541" s="105" t="s">
        <v>24123</v>
      </c>
      <c r="W3541" s="107" t="s">
        <v>456</v>
      </c>
      <c r="X3541" t="s">
        <v>24124</v>
      </c>
      <c r="AA3541">
        <f ca="1" t="shared" si="111"/>
        <v>14</v>
      </c>
    </row>
    <row r="3542" spans="1:27">
      <c r="A3542" s="101">
        <v>5</v>
      </c>
      <c r="B3542" s="89" t="str">
        <f t="shared" si="110"/>
        <v>451229200206122113</v>
      </c>
      <c r="C3542" s="89" t="s">
        <v>456</v>
      </c>
      <c r="D3542" s="102" t="s">
        <v>13822</v>
      </c>
      <c r="E3542" s="102" t="s">
        <v>24</v>
      </c>
      <c r="F3542" s="103" t="s">
        <v>20178</v>
      </c>
      <c r="G3542" s="103" t="s">
        <v>20190</v>
      </c>
      <c r="H3542" s="104" t="s">
        <v>13821</v>
      </c>
      <c r="I3542" s="103" t="s">
        <v>27</v>
      </c>
      <c r="J3542" s="103" t="s">
        <v>30</v>
      </c>
      <c r="K3542" s="103" t="s">
        <v>30</v>
      </c>
      <c r="L3542" s="103" t="s">
        <v>30</v>
      </c>
      <c r="M3542" s="103" t="s">
        <v>30</v>
      </c>
      <c r="N3542" s="103" t="s">
        <v>30</v>
      </c>
      <c r="O3542" s="103" t="s">
        <v>27</v>
      </c>
      <c r="P3542" s="103" t="s">
        <v>8322</v>
      </c>
      <c r="Q3542" s="103" t="s">
        <v>10481</v>
      </c>
      <c r="R3542" s="105">
        <v>18776861043</v>
      </c>
      <c r="S3542" s="103" t="s">
        <v>8322</v>
      </c>
      <c r="T3542" s="103" t="s">
        <v>20240</v>
      </c>
      <c r="U3542" s="106" t="s">
        <v>20589</v>
      </c>
      <c r="V3542" s="105" t="s">
        <v>22951</v>
      </c>
      <c r="W3542" s="107" t="s">
        <v>456</v>
      </c>
      <c r="X3542" t="s">
        <v>19478</v>
      </c>
      <c r="AA3542">
        <f ca="1" t="shared" si="111"/>
        <v>19</v>
      </c>
    </row>
    <row r="3543" spans="1:27">
      <c r="A3543" s="101">
        <v>6</v>
      </c>
      <c r="B3543" s="89" t="str">
        <f t="shared" si="110"/>
        <v>452731200503106320</v>
      </c>
      <c r="C3543" s="89" t="s">
        <v>456</v>
      </c>
      <c r="D3543" s="102" t="s">
        <v>13824</v>
      </c>
      <c r="E3543" s="102" t="s">
        <v>143</v>
      </c>
      <c r="F3543" s="103" t="s">
        <v>20131</v>
      </c>
      <c r="G3543" s="103" t="s">
        <v>21473</v>
      </c>
      <c r="H3543" s="104" t="s">
        <v>13823</v>
      </c>
      <c r="I3543" s="103" t="s">
        <v>30</v>
      </c>
      <c r="J3543" s="103" t="s">
        <v>30</v>
      </c>
      <c r="K3543" s="103" t="s">
        <v>30</v>
      </c>
      <c r="L3543" s="103" t="s">
        <v>30</v>
      </c>
      <c r="M3543" s="103" t="s">
        <v>30</v>
      </c>
      <c r="N3543" s="103" t="s">
        <v>30</v>
      </c>
      <c r="O3543" s="103" t="s">
        <v>27</v>
      </c>
      <c r="P3543" s="103" t="s">
        <v>8322</v>
      </c>
      <c r="Q3543" s="103" t="s">
        <v>13826</v>
      </c>
      <c r="R3543" s="105">
        <v>13977859768</v>
      </c>
      <c r="S3543" s="103" t="s">
        <v>8322</v>
      </c>
      <c r="T3543" s="103" t="s">
        <v>63</v>
      </c>
      <c r="U3543" s="106" t="s">
        <v>24125</v>
      </c>
      <c r="V3543" s="105" t="s">
        <v>24126</v>
      </c>
      <c r="W3543" s="107" t="s">
        <v>456</v>
      </c>
      <c r="X3543" t="s">
        <v>24127</v>
      </c>
      <c r="AA3543">
        <f ca="1" t="shared" si="111"/>
        <v>16</v>
      </c>
    </row>
    <row r="3544" spans="1:27">
      <c r="A3544" s="101">
        <v>7</v>
      </c>
      <c r="B3544" s="89" t="str">
        <f t="shared" si="110"/>
        <v>452731200409080013</v>
      </c>
      <c r="C3544" s="89" t="s">
        <v>456</v>
      </c>
      <c r="D3544" s="102" t="s">
        <v>13828</v>
      </c>
      <c r="E3544" s="102" t="s">
        <v>24</v>
      </c>
      <c r="F3544" s="103" t="s">
        <v>20131</v>
      </c>
      <c r="G3544" s="103" t="s">
        <v>20351</v>
      </c>
      <c r="H3544" s="104" t="s">
        <v>13827</v>
      </c>
      <c r="I3544" s="103" t="s">
        <v>30</v>
      </c>
      <c r="J3544" s="103" t="s">
        <v>30</v>
      </c>
      <c r="K3544" s="103" t="s">
        <v>30</v>
      </c>
      <c r="L3544" s="103" t="s">
        <v>30</v>
      </c>
      <c r="M3544" s="103" t="s">
        <v>30</v>
      </c>
      <c r="N3544" s="103" t="s">
        <v>30</v>
      </c>
      <c r="O3544" s="103" t="s">
        <v>27</v>
      </c>
      <c r="P3544" s="103" t="s">
        <v>8322</v>
      </c>
      <c r="Q3544" s="103" t="s">
        <v>1676</v>
      </c>
      <c r="R3544" s="105">
        <v>13977840761</v>
      </c>
      <c r="S3544" s="103" t="s">
        <v>8322</v>
      </c>
      <c r="T3544" s="103" t="s">
        <v>63</v>
      </c>
      <c r="U3544" s="106" t="s">
        <v>24128</v>
      </c>
      <c r="V3544" s="105" t="s">
        <v>24129</v>
      </c>
      <c r="W3544" s="107" t="s">
        <v>456</v>
      </c>
      <c r="X3544" t="s">
        <v>24130</v>
      </c>
      <c r="AA3544">
        <f ca="1" t="shared" si="111"/>
        <v>16</v>
      </c>
    </row>
    <row r="3545" spans="1:27">
      <c r="A3545" s="101">
        <v>8</v>
      </c>
      <c r="B3545" s="89" t="str">
        <f t="shared" si="110"/>
        <v>451229200310223926</v>
      </c>
      <c r="C3545" s="89" t="s">
        <v>456</v>
      </c>
      <c r="D3545" s="102" t="s">
        <v>4761</v>
      </c>
      <c r="E3545" s="102" t="s">
        <v>143</v>
      </c>
      <c r="F3545" s="103" t="s">
        <v>20131</v>
      </c>
      <c r="G3545" s="103" t="s">
        <v>20307</v>
      </c>
      <c r="H3545" s="104" t="s">
        <v>13830</v>
      </c>
      <c r="I3545" s="103" t="s">
        <v>30</v>
      </c>
      <c r="J3545" s="103" t="s">
        <v>30</v>
      </c>
      <c r="K3545" s="103" t="s">
        <v>27</v>
      </c>
      <c r="L3545" s="103" t="s">
        <v>30</v>
      </c>
      <c r="M3545" s="103" t="s">
        <v>27</v>
      </c>
      <c r="N3545" s="103" t="s">
        <v>27</v>
      </c>
      <c r="O3545" s="103" t="s">
        <v>27</v>
      </c>
      <c r="P3545" s="103" t="s">
        <v>8322</v>
      </c>
      <c r="Q3545" s="103" t="s">
        <v>13831</v>
      </c>
      <c r="R3545" s="105">
        <v>13713223912</v>
      </c>
      <c r="S3545" s="103" t="s">
        <v>8322</v>
      </c>
      <c r="T3545" s="103" t="s">
        <v>128</v>
      </c>
      <c r="U3545" s="106" t="s">
        <v>23176</v>
      </c>
      <c r="V3545" s="105" t="s">
        <v>24131</v>
      </c>
      <c r="W3545" s="107" t="s">
        <v>456</v>
      </c>
      <c r="X3545" t="s">
        <v>24132</v>
      </c>
      <c r="AA3545">
        <f ca="1" t="shared" si="111"/>
        <v>17</v>
      </c>
    </row>
    <row r="3546" spans="1:27">
      <c r="A3546" s="101">
        <v>9</v>
      </c>
      <c r="B3546" s="89" t="str">
        <f t="shared" si="110"/>
        <v>452731200503080618</v>
      </c>
      <c r="C3546" s="89" t="s">
        <v>456</v>
      </c>
      <c r="D3546" s="102" t="s">
        <v>13833</v>
      </c>
      <c r="E3546" s="102" t="s">
        <v>24</v>
      </c>
      <c r="F3546" s="103" t="s">
        <v>20131</v>
      </c>
      <c r="G3546" s="103" t="s">
        <v>21473</v>
      </c>
      <c r="H3546" s="104" t="s">
        <v>13832</v>
      </c>
      <c r="I3546" s="103" t="s">
        <v>30</v>
      </c>
      <c r="J3546" s="103" t="s">
        <v>30</v>
      </c>
      <c r="K3546" s="103" t="s">
        <v>30</v>
      </c>
      <c r="L3546" s="103" t="s">
        <v>30</v>
      </c>
      <c r="M3546" s="103" t="s">
        <v>30</v>
      </c>
      <c r="N3546" s="103" t="s">
        <v>30</v>
      </c>
      <c r="O3546" s="103" t="s">
        <v>27</v>
      </c>
      <c r="P3546" s="103" t="s">
        <v>8322</v>
      </c>
      <c r="Q3546" s="103" t="s">
        <v>13835</v>
      </c>
      <c r="R3546" s="105">
        <v>13517585084</v>
      </c>
      <c r="S3546" s="103" t="s">
        <v>8322</v>
      </c>
      <c r="T3546" s="103" t="s">
        <v>99</v>
      </c>
      <c r="U3546" s="106" t="s">
        <v>22297</v>
      </c>
      <c r="V3546" s="105" t="s">
        <v>24133</v>
      </c>
      <c r="W3546" s="107" t="s">
        <v>456</v>
      </c>
      <c r="X3546" t="s">
        <v>24134</v>
      </c>
      <c r="AA3546">
        <f ca="1" t="shared" si="111"/>
        <v>16</v>
      </c>
    </row>
    <row r="3547" spans="1:27">
      <c r="A3547" s="101">
        <v>10</v>
      </c>
      <c r="B3547" s="89" t="str">
        <f t="shared" si="110"/>
        <v>451229200305181282</v>
      </c>
      <c r="C3547" s="89" t="s">
        <v>456</v>
      </c>
      <c r="D3547" s="102" t="s">
        <v>13837</v>
      </c>
      <c r="E3547" s="102" t="s">
        <v>143</v>
      </c>
      <c r="F3547" s="103" t="s">
        <v>20131</v>
      </c>
      <c r="G3547" s="103" t="s">
        <v>20172</v>
      </c>
      <c r="H3547" s="104" t="s">
        <v>13836</v>
      </c>
      <c r="I3547" s="103" t="s">
        <v>30</v>
      </c>
      <c r="J3547" s="103" t="s">
        <v>30</v>
      </c>
      <c r="K3547" s="103" t="s">
        <v>30</v>
      </c>
      <c r="L3547" s="103" t="s">
        <v>30</v>
      </c>
      <c r="M3547" s="103" t="s">
        <v>30</v>
      </c>
      <c r="N3547" s="103" t="s">
        <v>30</v>
      </c>
      <c r="O3547" s="103" t="s">
        <v>27</v>
      </c>
      <c r="P3547" s="103" t="s">
        <v>8322</v>
      </c>
      <c r="Q3547" s="103" t="s">
        <v>13839</v>
      </c>
      <c r="R3547" s="105">
        <v>18278874809</v>
      </c>
      <c r="S3547" s="103" t="s">
        <v>8322</v>
      </c>
      <c r="T3547" s="103" t="s">
        <v>76</v>
      </c>
      <c r="U3547" s="106" t="s">
        <v>22373</v>
      </c>
      <c r="V3547" s="105" t="s">
        <v>24135</v>
      </c>
      <c r="W3547" s="107" t="s">
        <v>456</v>
      </c>
      <c r="X3547" t="s">
        <v>19479</v>
      </c>
      <c r="AA3547">
        <f ca="1" t="shared" si="111"/>
        <v>18</v>
      </c>
    </row>
    <row r="3548" spans="1:27">
      <c r="A3548" s="101">
        <v>11</v>
      </c>
      <c r="B3548" s="89" t="str">
        <f t="shared" si="110"/>
        <v>452731200406114521</v>
      </c>
      <c r="C3548" s="89" t="s">
        <v>456</v>
      </c>
      <c r="D3548" s="102" t="s">
        <v>13841</v>
      </c>
      <c r="E3548" s="102" t="s">
        <v>143</v>
      </c>
      <c r="F3548" s="103" t="s">
        <v>20131</v>
      </c>
      <c r="G3548" s="103" t="s">
        <v>21826</v>
      </c>
      <c r="H3548" s="104" t="s">
        <v>13840</v>
      </c>
      <c r="I3548" s="103" t="s">
        <v>30</v>
      </c>
      <c r="J3548" s="103" t="s">
        <v>30</v>
      </c>
      <c r="K3548" s="103" t="s">
        <v>30</v>
      </c>
      <c r="L3548" s="103" t="s">
        <v>30</v>
      </c>
      <c r="M3548" s="103" t="s">
        <v>30</v>
      </c>
      <c r="N3548" s="103" t="s">
        <v>30</v>
      </c>
      <c r="O3548" s="103" t="s">
        <v>27</v>
      </c>
      <c r="P3548" s="103" t="s">
        <v>8322</v>
      </c>
      <c r="Q3548" s="103" t="s">
        <v>13843</v>
      </c>
      <c r="R3548" s="105">
        <v>13877894903</v>
      </c>
      <c r="S3548" s="103" t="s">
        <v>8322</v>
      </c>
      <c r="T3548" s="103" t="s">
        <v>99</v>
      </c>
      <c r="U3548" s="106" t="s">
        <v>20884</v>
      </c>
      <c r="V3548" s="105" t="s">
        <v>24136</v>
      </c>
      <c r="W3548" s="107" t="s">
        <v>456</v>
      </c>
      <c r="X3548" t="s">
        <v>24137</v>
      </c>
      <c r="AA3548">
        <f ca="1" t="shared" si="111"/>
        <v>17</v>
      </c>
    </row>
    <row r="3549" spans="1:27">
      <c r="A3549" s="101">
        <v>12</v>
      </c>
      <c r="B3549" s="89" t="str">
        <f t="shared" si="110"/>
        <v>452731200502140324</v>
      </c>
      <c r="C3549" s="89" t="s">
        <v>456</v>
      </c>
      <c r="D3549" s="102" t="s">
        <v>9085</v>
      </c>
      <c r="E3549" s="102" t="s">
        <v>143</v>
      </c>
      <c r="F3549" s="103" t="s">
        <v>20131</v>
      </c>
      <c r="G3549" s="103" t="s">
        <v>21431</v>
      </c>
      <c r="H3549" s="104" t="s">
        <v>13844</v>
      </c>
      <c r="I3549" s="103" t="s">
        <v>30</v>
      </c>
      <c r="J3549" s="103" t="s">
        <v>30</v>
      </c>
      <c r="K3549" s="103" t="s">
        <v>30</v>
      </c>
      <c r="L3549" s="103" t="s">
        <v>30</v>
      </c>
      <c r="M3549" s="103" t="s">
        <v>30</v>
      </c>
      <c r="N3549" s="103" t="s">
        <v>30</v>
      </c>
      <c r="O3549" s="103" t="s">
        <v>27</v>
      </c>
      <c r="P3549" s="103" t="s">
        <v>1517</v>
      </c>
      <c r="Q3549" s="103" t="s">
        <v>13846</v>
      </c>
      <c r="R3549" s="105">
        <v>18807880691</v>
      </c>
      <c r="S3549" s="103" t="s">
        <v>8322</v>
      </c>
      <c r="T3549" s="103" t="s">
        <v>151</v>
      </c>
      <c r="U3549" s="106" t="s">
        <v>23145</v>
      </c>
      <c r="V3549" s="105" t="s">
        <v>24138</v>
      </c>
      <c r="W3549" s="107" t="s">
        <v>456</v>
      </c>
      <c r="X3549" t="s">
        <v>24139</v>
      </c>
      <c r="AA3549">
        <f ca="1" t="shared" si="111"/>
        <v>16</v>
      </c>
    </row>
    <row r="3550" spans="1:27">
      <c r="A3550" s="101">
        <v>13</v>
      </c>
      <c r="B3550" s="89" t="str">
        <f t="shared" si="110"/>
        <v>451229200409012117</v>
      </c>
      <c r="C3550" s="89" t="s">
        <v>456</v>
      </c>
      <c r="D3550" s="102" t="s">
        <v>13848</v>
      </c>
      <c r="E3550" s="102" t="s">
        <v>24</v>
      </c>
      <c r="F3550" s="103" t="s">
        <v>20131</v>
      </c>
      <c r="G3550" s="103" t="s">
        <v>20351</v>
      </c>
      <c r="H3550" s="104" t="s">
        <v>13847</v>
      </c>
      <c r="I3550" s="103" t="s">
        <v>27</v>
      </c>
      <c r="J3550" s="103" t="s">
        <v>30</v>
      </c>
      <c r="K3550" s="103" t="s">
        <v>27</v>
      </c>
      <c r="L3550" s="103" t="s">
        <v>30</v>
      </c>
      <c r="M3550" s="103" t="s">
        <v>30</v>
      </c>
      <c r="N3550" s="103" t="s">
        <v>30</v>
      </c>
      <c r="O3550" s="103" t="s">
        <v>27</v>
      </c>
      <c r="P3550" s="103" t="s">
        <v>8322</v>
      </c>
      <c r="Q3550" s="103" t="s">
        <v>13850</v>
      </c>
      <c r="R3550" s="105">
        <v>15220248518</v>
      </c>
      <c r="S3550" s="103" t="s">
        <v>8322</v>
      </c>
      <c r="T3550" s="103" t="s">
        <v>20240</v>
      </c>
      <c r="U3550" s="106" t="s">
        <v>20405</v>
      </c>
      <c r="V3550" s="105" t="s">
        <v>24140</v>
      </c>
      <c r="W3550" s="107" t="s">
        <v>456</v>
      </c>
      <c r="X3550" t="s">
        <v>24141</v>
      </c>
      <c r="AA3550">
        <f ca="1" t="shared" si="111"/>
        <v>16</v>
      </c>
    </row>
    <row r="3551" spans="1:27">
      <c r="A3551" s="101">
        <v>14</v>
      </c>
      <c r="B3551" s="89" t="str">
        <f t="shared" si="110"/>
        <v>451229200602203628</v>
      </c>
      <c r="C3551" s="89" t="s">
        <v>456</v>
      </c>
      <c r="D3551" s="102" t="s">
        <v>7048</v>
      </c>
      <c r="E3551" s="102" t="s">
        <v>143</v>
      </c>
      <c r="F3551" s="103" t="s">
        <v>20131</v>
      </c>
      <c r="G3551" s="103" t="s">
        <v>21891</v>
      </c>
      <c r="H3551" s="104" t="s">
        <v>13851</v>
      </c>
      <c r="I3551" s="103" t="s">
        <v>30</v>
      </c>
      <c r="J3551" s="103" t="s">
        <v>30</v>
      </c>
      <c r="K3551" s="103" t="s">
        <v>30</v>
      </c>
      <c r="L3551" s="103" t="s">
        <v>30</v>
      </c>
      <c r="M3551" s="103" t="s">
        <v>30</v>
      </c>
      <c r="N3551" s="103" t="s">
        <v>30</v>
      </c>
      <c r="O3551" s="103" t="s">
        <v>27</v>
      </c>
      <c r="P3551" s="103" t="s">
        <v>1517</v>
      </c>
      <c r="Q3551" s="103" t="s">
        <v>13853</v>
      </c>
      <c r="R3551" s="105">
        <v>13737989055</v>
      </c>
      <c r="S3551" s="103" t="s">
        <v>8322</v>
      </c>
      <c r="T3551" s="103" t="s">
        <v>81</v>
      </c>
      <c r="U3551" s="106" t="s">
        <v>22956</v>
      </c>
      <c r="V3551" s="105" t="s">
        <v>24142</v>
      </c>
      <c r="W3551" s="107" t="s">
        <v>456</v>
      </c>
      <c r="X3551" t="s">
        <v>24143</v>
      </c>
      <c r="AA3551">
        <f ca="1" t="shared" si="111"/>
        <v>15</v>
      </c>
    </row>
    <row r="3552" spans="1:27">
      <c r="A3552" s="101">
        <v>15</v>
      </c>
      <c r="B3552" s="89" t="str">
        <f t="shared" si="110"/>
        <v>452731200508134822</v>
      </c>
      <c r="C3552" s="89" t="s">
        <v>456</v>
      </c>
      <c r="D3552" s="102" t="s">
        <v>13855</v>
      </c>
      <c r="E3552" s="102" t="s">
        <v>143</v>
      </c>
      <c r="F3552" s="103" t="s">
        <v>20131</v>
      </c>
      <c r="G3552" s="103" t="s">
        <v>20921</v>
      </c>
      <c r="H3552" s="104" t="s">
        <v>13854</v>
      </c>
      <c r="I3552" s="103" t="s">
        <v>30</v>
      </c>
      <c r="J3552" s="103" t="s">
        <v>30</v>
      </c>
      <c r="K3552" s="103" t="s">
        <v>30</v>
      </c>
      <c r="L3552" s="103" t="s">
        <v>30</v>
      </c>
      <c r="M3552" s="103" t="s">
        <v>30</v>
      </c>
      <c r="N3552" s="103" t="s">
        <v>30</v>
      </c>
      <c r="O3552" s="103" t="s">
        <v>27</v>
      </c>
      <c r="P3552" s="103" t="s">
        <v>8322</v>
      </c>
      <c r="Q3552" s="103" t="s">
        <v>13857</v>
      </c>
      <c r="R3552" s="105">
        <v>15307786359</v>
      </c>
      <c r="S3552" s="103" t="s">
        <v>8322</v>
      </c>
      <c r="T3552" s="103" t="s">
        <v>63</v>
      </c>
      <c r="U3552" s="106" t="s">
        <v>20498</v>
      </c>
      <c r="V3552" s="105" t="s">
        <v>24144</v>
      </c>
      <c r="W3552" s="107" t="s">
        <v>456</v>
      </c>
      <c r="X3552" t="s">
        <v>24145</v>
      </c>
      <c r="AA3552">
        <f ca="1" t="shared" si="111"/>
        <v>16</v>
      </c>
    </row>
    <row r="3553" spans="1:27">
      <c r="A3553" s="101">
        <v>16</v>
      </c>
      <c r="B3553" s="89" t="str">
        <f t="shared" si="110"/>
        <v>451229200605052714</v>
      </c>
      <c r="C3553" s="89" t="s">
        <v>456</v>
      </c>
      <c r="D3553" s="102" t="s">
        <v>13859</v>
      </c>
      <c r="E3553" s="102" t="s">
        <v>24</v>
      </c>
      <c r="F3553" s="103" t="s">
        <v>20178</v>
      </c>
      <c r="G3553" s="103" t="s">
        <v>22048</v>
      </c>
      <c r="H3553" s="104" t="s">
        <v>13858</v>
      </c>
      <c r="I3553" s="103" t="s">
        <v>27</v>
      </c>
      <c r="J3553" s="103" t="s">
        <v>30</v>
      </c>
      <c r="K3553" s="103" t="s">
        <v>30</v>
      </c>
      <c r="L3553" s="103" t="s">
        <v>30</v>
      </c>
      <c r="M3553" s="103" t="s">
        <v>30</v>
      </c>
      <c r="N3553" s="103" t="s">
        <v>30</v>
      </c>
      <c r="O3553" s="103" t="s">
        <v>27</v>
      </c>
      <c r="P3553" s="103" t="s">
        <v>8322</v>
      </c>
      <c r="Q3553" s="103" t="s">
        <v>13861</v>
      </c>
      <c r="R3553" s="105">
        <v>13407750792</v>
      </c>
      <c r="S3553" s="103" t="s">
        <v>8322</v>
      </c>
      <c r="T3553" s="103" t="s">
        <v>146</v>
      </c>
      <c r="U3553" s="106" t="s">
        <v>22597</v>
      </c>
      <c r="V3553" s="105" t="s">
        <v>24146</v>
      </c>
      <c r="W3553" s="107" t="s">
        <v>456</v>
      </c>
      <c r="X3553" t="s">
        <v>19613</v>
      </c>
      <c r="AA3553">
        <f ca="1" t="shared" si="111"/>
        <v>15</v>
      </c>
    </row>
    <row r="3554" spans="1:27">
      <c r="A3554" s="101">
        <v>17</v>
      </c>
      <c r="B3554" s="89" t="str">
        <f t="shared" si="110"/>
        <v>451229200309052744</v>
      </c>
      <c r="C3554" s="89" t="s">
        <v>456</v>
      </c>
      <c r="D3554" s="102" t="s">
        <v>13864</v>
      </c>
      <c r="E3554" s="102" t="s">
        <v>143</v>
      </c>
      <c r="F3554" s="103" t="s">
        <v>20178</v>
      </c>
      <c r="G3554" s="103" t="s">
        <v>20168</v>
      </c>
      <c r="H3554" s="104" t="s">
        <v>13863</v>
      </c>
      <c r="I3554" s="103" t="s">
        <v>27</v>
      </c>
      <c r="J3554" s="103" t="s">
        <v>30</v>
      </c>
      <c r="K3554" s="103" t="s">
        <v>30</v>
      </c>
      <c r="L3554" s="103" t="s">
        <v>30</v>
      </c>
      <c r="M3554" s="103" t="s">
        <v>30</v>
      </c>
      <c r="N3554" s="103" t="s">
        <v>30</v>
      </c>
      <c r="O3554" s="103" t="s">
        <v>27</v>
      </c>
      <c r="P3554" s="103" t="s">
        <v>8322</v>
      </c>
      <c r="Q3554" s="103" t="s">
        <v>13866</v>
      </c>
      <c r="R3554" s="105">
        <v>18070828042</v>
      </c>
      <c r="S3554" s="103" t="s">
        <v>8322</v>
      </c>
      <c r="T3554" s="103" t="s">
        <v>146</v>
      </c>
      <c r="U3554" s="106" t="s">
        <v>22876</v>
      </c>
      <c r="V3554" s="105" t="s">
        <v>23505</v>
      </c>
      <c r="W3554" s="107" t="s">
        <v>456</v>
      </c>
      <c r="X3554" t="s">
        <v>24147</v>
      </c>
      <c r="AA3554">
        <f ca="1" t="shared" si="111"/>
        <v>17</v>
      </c>
    </row>
    <row r="3555" spans="1:27">
      <c r="A3555" s="101">
        <v>18</v>
      </c>
      <c r="B3555" s="89" t="str">
        <f t="shared" si="110"/>
        <v>45122920010910276X</v>
      </c>
      <c r="C3555" s="89" t="s">
        <v>456</v>
      </c>
      <c r="D3555" s="102" t="s">
        <v>13868</v>
      </c>
      <c r="E3555" s="102" t="s">
        <v>143</v>
      </c>
      <c r="F3555" s="103" t="s">
        <v>20178</v>
      </c>
      <c r="G3555" s="103" t="s">
        <v>20197</v>
      </c>
      <c r="H3555" s="104" t="s">
        <v>13867</v>
      </c>
      <c r="I3555" s="103" t="s">
        <v>27</v>
      </c>
      <c r="J3555" s="103" t="s">
        <v>30</v>
      </c>
      <c r="K3555" s="103" t="s">
        <v>30</v>
      </c>
      <c r="L3555" s="103" t="s">
        <v>30</v>
      </c>
      <c r="M3555" s="103" t="s">
        <v>30</v>
      </c>
      <c r="N3555" s="103" t="s">
        <v>30</v>
      </c>
      <c r="O3555" s="103" t="s">
        <v>27</v>
      </c>
      <c r="P3555" s="103" t="s">
        <v>8322</v>
      </c>
      <c r="Q3555" s="103" t="s">
        <v>9351</v>
      </c>
      <c r="R3555" s="105">
        <v>15949327705</v>
      </c>
      <c r="S3555" s="103" t="s">
        <v>8322</v>
      </c>
      <c r="T3555" s="103" t="s">
        <v>146</v>
      </c>
      <c r="U3555" s="106" t="s">
        <v>21809</v>
      </c>
      <c r="V3555" s="105" t="s">
        <v>24148</v>
      </c>
      <c r="W3555" s="107" t="s">
        <v>456</v>
      </c>
      <c r="X3555" t="s">
        <v>19480</v>
      </c>
      <c r="AA3555">
        <f ca="1" t="shared" si="111"/>
        <v>19</v>
      </c>
    </row>
    <row r="3556" spans="1:27">
      <c r="A3556" s="101">
        <v>19</v>
      </c>
      <c r="B3556" s="89" t="str">
        <f t="shared" si="110"/>
        <v>452127200410260620</v>
      </c>
      <c r="C3556" s="89" t="s">
        <v>456</v>
      </c>
      <c r="D3556" s="102" t="s">
        <v>13870</v>
      </c>
      <c r="E3556" s="102" t="s">
        <v>143</v>
      </c>
      <c r="F3556" s="103" t="s">
        <v>20205</v>
      </c>
      <c r="G3556" s="103" t="s">
        <v>20412</v>
      </c>
      <c r="H3556" s="104" t="s">
        <v>13869</v>
      </c>
      <c r="I3556" s="103" t="s">
        <v>30</v>
      </c>
      <c r="J3556" s="103" t="s">
        <v>30</v>
      </c>
      <c r="K3556" s="103" t="s">
        <v>30</v>
      </c>
      <c r="L3556" s="103" t="s">
        <v>27</v>
      </c>
      <c r="M3556" s="103" t="s">
        <v>30</v>
      </c>
      <c r="N3556" s="103" t="s">
        <v>30</v>
      </c>
      <c r="O3556" s="103" t="s">
        <v>27</v>
      </c>
      <c r="P3556" s="103" t="s">
        <v>21315</v>
      </c>
      <c r="Q3556" s="103" t="s">
        <v>13872</v>
      </c>
      <c r="R3556" s="105">
        <v>18278865893</v>
      </c>
      <c r="S3556" s="103" t="s">
        <v>21315</v>
      </c>
      <c r="T3556" s="103" t="s">
        <v>21876</v>
      </c>
      <c r="U3556" s="106" t="s">
        <v>24149</v>
      </c>
      <c r="V3556" s="105" t="s">
        <v>24150</v>
      </c>
      <c r="W3556" s="107" t="s">
        <v>456</v>
      </c>
      <c r="X3556" t="s">
        <v>24151</v>
      </c>
      <c r="AA3556">
        <f ca="1" t="shared" si="111"/>
        <v>16</v>
      </c>
    </row>
    <row r="3557" spans="1:27">
      <c r="A3557" s="101">
        <v>20</v>
      </c>
      <c r="B3557" s="89" t="str">
        <f t="shared" si="110"/>
        <v>451229200508065724</v>
      </c>
      <c r="C3557" s="89" t="s">
        <v>456</v>
      </c>
      <c r="D3557" s="102" t="s">
        <v>13875</v>
      </c>
      <c r="E3557" s="102" t="s">
        <v>143</v>
      </c>
      <c r="F3557" s="103" t="s">
        <v>20205</v>
      </c>
      <c r="G3557" s="103">
        <v>200508</v>
      </c>
      <c r="H3557" s="104" t="s">
        <v>13874</v>
      </c>
      <c r="I3557" s="103" t="s">
        <v>30</v>
      </c>
      <c r="J3557" s="103" t="s">
        <v>30</v>
      </c>
      <c r="K3557" s="103" t="s">
        <v>30</v>
      </c>
      <c r="L3557" s="103" t="s">
        <v>30</v>
      </c>
      <c r="M3557" s="103" t="s">
        <v>30</v>
      </c>
      <c r="N3557" s="103" t="s">
        <v>30</v>
      </c>
      <c r="O3557" s="103" t="s">
        <v>27</v>
      </c>
      <c r="P3557" s="103" t="s">
        <v>8322</v>
      </c>
      <c r="Q3557" s="103" t="s">
        <v>13877</v>
      </c>
      <c r="R3557" s="105">
        <v>18776873050</v>
      </c>
      <c r="S3557" s="103" t="s">
        <v>8322</v>
      </c>
      <c r="T3557" s="103" t="s">
        <v>63</v>
      </c>
      <c r="U3557" s="106" t="s">
        <v>21722</v>
      </c>
      <c r="V3557" s="105" t="s">
        <v>24152</v>
      </c>
      <c r="W3557" s="107" t="s">
        <v>456</v>
      </c>
      <c r="X3557" t="s">
        <v>24153</v>
      </c>
      <c r="AA3557">
        <f ca="1" t="shared" si="111"/>
        <v>16</v>
      </c>
    </row>
    <row r="3558" spans="1:27">
      <c r="A3558" s="101">
        <v>21</v>
      </c>
      <c r="B3558" s="89" t="str">
        <f t="shared" si="110"/>
        <v>451229200407245128</v>
      </c>
      <c r="C3558" s="89" t="s">
        <v>456</v>
      </c>
      <c r="D3558" s="102" t="s">
        <v>13879</v>
      </c>
      <c r="E3558" s="102" t="s">
        <v>143</v>
      </c>
      <c r="F3558" s="103" t="s">
        <v>20131</v>
      </c>
      <c r="G3558" s="103" t="s">
        <v>20271</v>
      </c>
      <c r="H3558" s="104" t="s">
        <v>13878</v>
      </c>
      <c r="I3558" s="103" t="s">
        <v>27</v>
      </c>
      <c r="J3558" s="103" t="s">
        <v>27</v>
      </c>
      <c r="K3558" s="103" t="s">
        <v>27</v>
      </c>
      <c r="L3558" s="103" t="s">
        <v>30</v>
      </c>
      <c r="M3558" s="103" t="s">
        <v>30</v>
      </c>
      <c r="N3558" s="103" t="s">
        <v>30</v>
      </c>
      <c r="O3558" s="103" t="s">
        <v>27</v>
      </c>
      <c r="P3558" s="103" t="s">
        <v>8322</v>
      </c>
      <c r="Q3558" s="103" t="s">
        <v>13881</v>
      </c>
      <c r="R3558" s="105">
        <v>18172415575</v>
      </c>
      <c r="S3558" s="103" t="s">
        <v>8322</v>
      </c>
      <c r="T3558" s="103" t="s">
        <v>88</v>
      </c>
      <c r="U3558" s="106" t="s">
        <v>23108</v>
      </c>
      <c r="V3558" s="105" t="s">
        <v>24154</v>
      </c>
      <c r="W3558" s="107" t="s">
        <v>456</v>
      </c>
      <c r="X3558" t="s">
        <v>24155</v>
      </c>
      <c r="AA3558">
        <f ca="1" t="shared" si="111"/>
        <v>17</v>
      </c>
    </row>
    <row r="3559" spans="1:27">
      <c r="A3559" s="101">
        <v>22</v>
      </c>
      <c r="B3559" s="89" t="str">
        <f t="shared" si="110"/>
        <v>451229200505190327</v>
      </c>
      <c r="C3559" s="89" t="s">
        <v>456</v>
      </c>
      <c r="D3559" s="102" t="s">
        <v>13885</v>
      </c>
      <c r="E3559" s="102" t="s">
        <v>143</v>
      </c>
      <c r="F3559" s="103" t="s">
        <v>20178</v>
      </c>
      <c r="G3559" s="103" t="s">
        <v>20371</v>
      </c>
      <c r="H3559" s="104" t="s">
        <v>13884</v>
      </c>
      <c r="I3559" s="103" t="s">
        <v>30</v>
      </c>
      <c r="J3559" s="103" t="s">
        <v>30</v>
      </c>
      <c r="K3559" s="103" t="s">
        <v>27</v>
      </c>
      <c r="L3559" s="103" t="s">
        <v>30</v>
      </c>
      <c r="M3559" s="103" t="s">
        <v>30</v>
      </c>
      <c r="N3559" s="103" t="s">
        <v>30</v>
      </c>
      <c r="O3559" s="103" t="s">
        <v>30</v>
      </c>
      <c r="P3559" s="103" t="s">
        <v>8322</v>
      </c>
      <c r="Q3559" s="103" t="s">
        <v>13887</v>
      </c>
      <c r="R3559" s="105">
        <v>15919760118</v>
      </c>
      <c r="S3559" s="103" t="s">
        <v>8322</v>
      </c>
      <c r="T3559" s="103" t="s">
        <v>151</v>
      </c>
      <c r="U3559" s="106" t="s">
        <v>23352</v>
      </c>
      <c r="V3559" s="105" t="s">
        <v>20499</v>
      </c>
      <c r="W3559" s="107" t="s">
        <v>456</v>
      </c>
      <c r="X3559" t="s">
        <v>24156</v>
      </c>
      <c r="AA3559">
        <f ca="1" t="shared" si="111"/>
        <v>16</v>
      </c>
    </row>
    <row r="3560" spans="1:27">
      <c r="A3560" s="101">
        <v>23</v>
      </c>
      <c r="B3560" s="89" t="str">
        <f t="shared" si="110"/>
        <v>451229200307172128</v>
      </c>
      <c r="C3560" s="89" t="s">
        <v>456</v>
      </c>
      <c r="D3560" s="102" t="s">
        <v>13889</v>
      </c>
      <c r="E3560" s="102" t="s">
        <v>143</v>
      </c>
      <c r="F3560" s="103" t="s">
        <v>20178</v>
      </c>
      <c r="G3560" s="103" t="s">
        <v>20214</v>
      </c>
      <c r="H3560" s="104" t="s">
        <v>13888</v>
      </c>
      <c r="I3560" s="103" t="s">
        <v>30</v>
      </c>
      <c r="J3560" s="103" t="s">
        <v>30</v>
      </c>
      <c r="K3560" s="103" t="s">
        <v>30</v>
      </c>
      <c r="L3560" s="103" t="s">
        <v>30</v>
      </c>
      <c r="M3560" s="103" t="s">
        <v>30</v>
      </c>
      <c r="N3560" s="103" t="s">
        <v>30</v>
      </c>
      <c r="O3560" s="103" t="s">
        <v>27</v>
      </c>
      <c r="P3560" s="103" t="s">
        <v>8322</v>
      </c>
      <c r="Q3560" s="103" t="s">
        <v>2106</v>
      </c>
      <c r="R3560" s="105">
        <v>18934965085</v>
      </c>
      <c r="S3560" s="103" t="s">
        <v>8322</v>
      </c>
      <c r="T3560" s="103" t="s">
        <v>20240</v>
      </c>
      <c r="U3560" s="106" t="s">
        <v>22098</v>
      </c>
      <c r="V3560" s="105" t="s">
        <v>24157</v>
      </c>
      <c r="W3560" s="107" t="s">
        <v>456</v>
      </c>
      <c r="X3560" t="s">
        <v>19481</v>
      </c>
      <c r="AA3560">
        <f ca="1" t="shared" si="111"/>
        <v>18</v>
      </c>
    </row>
    <row r="3561" spans="1:27">
      <c r="A3561" s="101">
        <v>24</v>
      </c>
      <c r="B3561" s="89" t="str">
        <f t="shared" si="110"/>
        <v>45273120040409036X</v>
      </c>
      <c r="C3561" s="89" t="s">
        <v>456</v>
      </c>
      <c r="D3561" s="102" t="s">
        <v>13891</v>
      </c>
      <c r="E3561" s="102" t="s">
        <v>143</v>
      </c>
      <c r="F3561" s="103" t="s">
        <v>20131</v>
      </c>
      <c r="G3561" s="103" t="s">
        <v>20255</v>
      </c>
      <c r="H3561" s="104" t="s">
        <v>13890</v>
      </c>
      <c r="I3561" s="103" t="s">
        <v>30</v>
      </c>
      <c r="J3561" s="103" t="s">
        <v>27</v>
      </c>
      <c r="K3561" s="103" t="s">
        <v>27</v>
      </c>
      <c r="L3561" s="103" t="s">
        <v>30</v>
      </c>
      <c r="M3561" s="103" t="s">
        <v>30</v>
      </c>
      <c r="N3561" s="103" t="s">
        <v>27</v>
      </c>
      <c r="O3561" s="103" t="s">
        <v>27</v>
      </c>
      <c r="P3561" s="103" t="s">
        <v>8322</v>
      </c>
      <c r="Q3561" s="103" t="s">
        <v>13893</v>
      </c>
      <c r="R3561" s="105">
        <v>17776180446</v>
      </c>
      <c r="S3561" s="103" t="s">
        <v>8322</v>
      </c>
      <c r="T3561" s="103" t="s">
        <v>151</v>
      </c>
      <c r="U3561" s="106" t="s">
        <v>23145</v>
      </c>
      <c r="V3561" s="105" t="s">
        <v>24158</v>
      </c>
      <c r="W3561" s="107" t="s">
        <v>456</v>
      </c>
      <c r="X3561" t="s">
        <v>24159</v>
      </c>
      <c r="AA3561">
        <f ca="1" t="shared" si="111"/>
        <v>17</v>
      </c>
    </row>
    <row r="3562" spans="1:27">
      <c r="A3562" s="101">
        <v>25</v>
      </c>
      <c r="B3562" s="89" t="str">
        <f t="shared" si="110"/>
        <v>451229200407082410</v>
      </c>
      <c r="C3562" s="89" t="s">
        <v>456</v>
      </c>
      <c r="D3562" s="102" t="s">
        <v>13896</v>
      </c>
      <c r="E3562" s="102" t="s">
        <v>24</v>
      </c>
      <c r="F3562" s="103" t="s">
        <v>20178</v>
      </c>
      <c r="G3562" s="103" t="s">
        <v>20271</v>
      </c>
      <c r="H3562" s="104" t="s">
        <v>13895</v>
      </c>
      <c r="I3562" s="103" t="s">
        <v>30</v>
      </c>
      <c r="J3562" s="103" t="s">
        <v>30</v>
      </c>
      <c r="K3562" s="103" t="s">
        <v>27</v>
      </c>
      <c r="L3562" s="103" t="s">
        <v>30</v>
      </c>
      <c r="M3562" s="103" t="s">
        <v>30</v>
      </c>
      <c r="N3562" s="103" t="s">
        <v>30</v>
      </c>
      <c r="O3562" s="103" t="s">
        <v>27</v>
      </c>
      <c r="P3562" s="103" t="s">
        <v>8322</v>
      </c>
      <c r="Q3562" s="103" t="s">
        <v>13898</v>
      </c>
      <c r="R3562" s="105">
        <v>18154605090</v>
      </c>
      <c r="S3562" s="103" t="s">
        <v>8322</v>
      </c>
      <c r="T3562" s="103" t="s">
        <v>140</v>
      </c>
      <c r="U3562" s="106" t="s">
        <v>20482</v>
      </c>
      <c r="V3562" s="105" t="s">
        <v>24160</v>
      </c>
      <c r="W3562" s="107" t="s">
        <v>456</v>
      </c>
      <c r="X3562" t="s">
        <v>24161</v>
      </c>
      <c r="AA3562">
        <f ca="1" t="shared" si="111"/>
        <v>17</v>
      </c>
    </row>
    <row r="3563" spans="1:27">
      <c r="A3563" s="101">
        <v>26</v>
      </c>
      <c r="B3563" s="89" t="str">
        <f t="shared" si="110"/>
        <v>452731200412244226</v>
      </c>
      <c r="C3563" s="89" t="s">
        <v>456</v>
      </c>
      <c r="D3563" s="102" t="s">
        <v>13900</v>
      </c>
      <c r="E3563" s="102" t="s">
        <v>143</v>
      </c>
      <c r="F3563" s="103" t="s">
        <v>20131</v>
      </c>
      <c r="G3563" s="103" t="s">
        <v>20996</v>
      </c>
      <c r="H3563" s="104" t="s">
        <v>13899</v>
      </c>
      <c r="I3563" s="103" t="s">
        <v>30</v>
      </c>
      <c r="J3563" s="103" t="s">
        <v>30</v>
      </c>
      <c r="K3563" s="103" t="s">
        <v>30</v>
      </c>
      <c r="L3563" s="103" t="s">
        <v>30</v>
      </c>
      <c r="M3563" s="103" t="s">
        <v>30</v>
      </c>
      <c r="N3563" s="103" t="s">
        <v>30</v>
      </c>
      <c r="O3563" s="103" t="s">
        <v>27</v>
      </c>
      <c r="P3563" s="103" t="s">
        <v>8322</v>
      </c>
      <c r="Q3563" s="103" t="s">
        <v>13902</v>
      </c>
      <c r="R3563" s="105">
        <v>18776861152</v>
      </c>
      <c r="S3563" s="103" t="s">
        <v>8322</v>
      </c>
      <c r="T3563" s="103" t="s">
        <v>121</v>
      </c>
      <c r="U3563" s="106" t="s">
        <v>23316</v>
      </c>
      <c r="V3563" s="105" t="s">
        <v>24162</v>
      </c>
      <c r="W3563" s="107" t="s">
        <v>456</v>
      </c>
      <c r="X3563" t="s">
        <v>24163</v>
      </c>
      <c r="AA3563">
        <f ca="1" t="shared" si="111"/>
        <v>16</v>
      </c>
    </row>
    <row r="3564" spans="1:27">
      <c r="A3564" s="101">
        <v>27</v>
      </c>
      <c r="B3564" s="89" t="str">
        <f t="shared" si="110"/>
        <v>45273120040625062X</v>
      </c>
      <c r="C3564" s="89" t="s">
        <v>456</v>
      </c>
      <c r="D3564" s="102" t="s">
        <v>13904</v>
      </c>
      <c r="E3564" s="102" t="s">
        <v>143</v>
      </c>
      <c r="F3564" s="103" t="s">
        <v>20131</v>
      </c>
      <c r="G3564" s="103" t="s">
        <v>21826</v>
      </c>
      <c r="H3564" s="104" t="s">
        <v>13903</v>
      </c>
      <c r="I3564" s="103" t="s">
        <v>30</v>
      </c>
      <c r="J3564" s="103" t="s">
        <v>30</v>
      </c>
      <c r="K3564" s="103" t="s">
        <v>30</v>
      </c>
      <c r="L3564" s="103" t="s">
        <v>30</v>
      </c>
      <c r="M3564" s="103" t="s">
        <v>30</v>
      </c>
      <c r="N3564" s="103" t="s">
        <v>30</v>
      </c>
      <c r="O3564" s="103" t="s">
        <v>27</v>
      </c>
      <c r="P3564" s="103" t="s">
        <v>8322</v>
      </c>
      <c r="Q3564" s="103" t="s">
        <v>13906</v>
      </c>
      <c r="R3564" s="105">
        <v>13418402901</v>
      </c>
      <c r="S3564" s="103" t="s">
        <v>8322</v>
      </c>
      <c r="T3564" s="103" t="s">
        <v>99</v>
      </c>
      <c r="U3564" s="106" t="s">
        <v>22995</v>
      </c>
      <c r="V3564" s="105" t="s">
        <v>24164</v>
      </c>
      <c r="W3564" s="107" t="s">
        <v>456</v>
      </c>
      <c r="X3564" t="s">
        <v>24165</v>
      </c>
      <c r="AA3564">
        <f ca="1" t="shared" si="111"/>
        <v>17</v>
      </c>
    </row>
    <row r="3565" spans="1:27">
      <c r="A3565" s="101">
        <v>28</v>
      </c>
      <c r="B3565" s="89" t="str">
        <f t="shared" si="110"/>
        <v>451229200411100028</v>
      </c>
      <c r="C3565" s="89" t="s">
        <v>456</v>
      </c>
      <c r="D3565" s="102" t="s">
        <v>13908</v>
      </c>
      <c r="E3565" s="102" t="s">
        <v>143</v>
      </c>
      <c r="F3565" s="103" t="s">
        <v>20131</v>
      </c>
      <c r="G3565" s="103" t="s">
        <v>20823</v>
      </c>
      <c r="H3565" s="104" t="s">
        <v>13907</v>
      </c>
      <c r="I3565" s="103" t="s">
        <v>30</v>
      </c>
      <c r="J3565" s="103" t="s">
        <v>30</v>
      </c>
      <c r="K3565" s="103" t="s">
        <v>27</v>
      </c>
      <c r="L3565" s="103" t="s">
        <v>30</v>
      </c>
      <c r="M3565" s="103" t="s">
        <v>30</v>
      </c>
      <c r="N3565" s="103" t="s">
        <v>30</v>
      </c>
      <c r="O3565" s="103" t="s">
        <v>27</v>
      </c>
      <c r="P3565" s="103" t="s">
        <v>8322</v>
      </c>
      <c r="Q3565" s="103" t="s">
        <v>13910</v>
      </c>
      <c r="R3565" s="105">
        <v>15977888122</v>
      </c>
      <c r="S3565" s="103" t="s">
        <v>8322</v>
      </c>
      <c r="T3565" s="103" t="s">
        <v>63</v>
      </c>
      <c r="U3565" s="106" t="s">
        <v>23544</v>
      </c>
      <c r="V3565" s="105" t="s">
        <v>24166</v>
      </c>
      <c r="W3565" s="107" t="s">
        <v>456</v>
      </c>
      <c r="X3565" t="s">
        <v>24167</v>
      </c>
      <c r="AA3565">
        <f ca="1" t="shared" si="111"/>
        <v>16</v>
      </c>
    </row>
    <row r="3566" spans="1:27">
      <c r="A3566" s="101">
        <v>29</v>
      </c>
      <c r="B3566" s="89" t="str">
        <f t="shared" si="110"/>
        <v>452731200410260329</v>
      </c>
      <c r="C3566" s="89" t="s">
        <v>456</v>
      </c>
      <c r="D3566" s="102" t="s">
        <v>13912</v>
      </c>
      <c r="E3566" s="102" t="s">
        <v>143</v>
      </c>
      <c r="F3566" s="103" t="s">
        <v>20131</v>
      </c>
      <c r="G3566" s="103" t="s">
        <v>20412</v>
      </c>
      <c r="H3566" s="104" t="s">
        <v>13911</v>
      </c>
      <c r="I3566" s="103" t="s">
        <v>30</v>
      </c>
      <c r="J3566" s="103" t="s">
        <v>30</v>
      </c>
      <c r="K3566" s="103" t="s">
        <v>30</v>
      </c>
      <c r="L3566" s="103" t="s">
        <v>30</v>
      </c>
      <c r="M3566" s="103" t="s">
        <v>30</v>
      </c>
      <c r="N3566" s="103" t="s">
        <v>30</v>
      </c>
      <c r="O3566" s="103" t="s">
        <v>27</v>
      </c>
      <c r="P3566" s="103" t="s">
        <v>8322</v>
      </c>
      <c r="Q3566" s="103" t="s">
        <v>13914</v>
      </c>
      <c r="R3566" s="105">
        <v>13481866806</v>
      </c>
      <c r="S3566" s="103" t="s">
        <v>8322</v>
      </c>
      <c r="T3566" s="103" t="s">
        <v>151</v>
      </c>
      <c r="U3566" s="106" t="s">
        <v>24168</v>
      </c>
      <c r="V3566" s="105" t="s">
        <v>24169</v>
      </c>
      <c r="W3566" s="107" t="s">
        <v>456</v>
      </c>
      <c r="X3566" t="s">
        <v>24170</v>
      </c>
      <c r="AA3566">
        <f ca="1" t="shared" si="111"/>
        <v>16</v>
      </c>
    </row>
    <row r="3567" spans="1:27">
      <c r="A3567" s="101">
        <v>30</v>
      </c>
      <c r="B3567" s="89" t="str">
        <f t="shared" si="110"/>
        <v>451229200310232726</v>
      </c>
      <c r="C3567" s="89" t="s">
        <v>456</v>
      </c>
      <c r="D3567" s="102" t="s">
        <v>13917</v>
      </c>
      <c r="E3567" s="102" t="s">
        <v>143</v>
      </c>
      <c r="F3567" s="103" t="s">
        <v>20178</v>
      </c>
      <c r="G3567" s="103" t="s">
        <v>20307</v>
      </c>
      <c r="H3567" s="104" t="s">
        <v>13916</v>
      </c>
      <c r="I3567" s="103" t="s">
        <v>27</v>
      </c>
      <c r="J3567" s="103" t="s">
        <v>30</v>
      </c>
      <c r="K3567" s="103" t="s">
        <v>30</v>
      </c>
      <c r="L3567" s="103" t="s">
        <v>30</v>
      </c>
      <c r="M3567" s="103" t="s">
        <v>30</v>
      </c>
      <c r="N3567" s="103" t="s">
        <v>30</v>
      </c>
      <c r="O3567" s="103" t="s">
        <v>27</v>
      </c>
      <c r="P3567" s="103" t="s">
        <v>8322</v>
      </c>
      <c r="Q3567" s="103" t="s">
        <v>13918</v>
      </c>
      <c r="R3567" s="105">
        <v>18978755547</v>
      </c>
      <c r="S3567" s="103" t="s">
        <v>8322</v>
      </c>
      <c r="T3567" s="103" t="s">
        <v>146</v>
      </c>
      <c r="U3567" s="106" t="s">
        <v>22953</v>
      </c>
      <c r="V3567" s="105" t="s">
        <v>23457</v>
      </c>
      <c r="W3567" s="107" t="s">
        <v>456</v>
      </c>
      <c r="X3567" t="s">
        <v>23458</v>
      </c>
      <c r="AA3567">
        <f ca="1" t="shared" si="111"/>
        <v>17</v>
      </c>
    </row>
    <row r="3568" spans="1:27">
      <c r="A3568" s="101">
        <v>31</v>
      </c>
      <c r="B3568" s="89" t="str">
        <f t="shared" si="110"/>
        <v>45122920040610362x</v>
      </c>
      <c r="C3568" s="89" t="s">
        <v>456</v>
      </c>
      <c r="D3568" s="102" t="s">
        <v>13920</v>
      </c>
      <c r="E3568" s="102" t="s">
        <v>143</v>
      </c>
      <c r="F3568" s="103" t="s">
        <v>20131</v>
      </c>
      <c r="G3568" s="103" t="s">
        <v>21826</v>
      </c>
      <c r="H3568" s="104" t="s">
        <v>13919</v>
      </c>
      <c r="I3568" s="103" t="s">
        <v>30</v>
      </c>
      <c r="J3568" s="103" t="s">
        <v>30</v>
      </c>
      <c r="K3568" s="103" t="s">
        <v>30</v>
      </c>
      <c r="L3568" s="103" t="s">
        <v>30</v>
      </c>
      <c r="M3568" s="103" t="s">
        <v>30</v>
      </c>
      <c r="N3568" s="103" t="s">
        <v>30</v>
      </c>
      <c r="O3568" s="103" t="s">
        <v>27</v>
      </c>
      <c r="P3568" s="103" t="s">
        <v>8322</v>
      </c>
      <c r="Q3568" s="103" t="s">
        <v>13922</v>
      </c>
      <c r="R3568" s="105">
        <v>18777823069</v>
      </c>
      <c r="S3568" s="103" t="s">
        <v>8322</v>
      </c>
      <c r="T3568" s="103" t="s">
        <v>81</v>
      </c>
      <c r="U3568" s="106" t="s">
        <v>20487</v>
      </c>
      <c r="V3568" s="105" t="s">
        <v>24171</v>
      </c>
      <c r="W3568" s="107" t="s">
        <v>456</v>
      </c>
      <c r="X3568" t="s">
        <v>24172</v>
      </c>
      <c r="AA3568">
        <f ca="1" t="shared" si="111"/>
        <v>17</v>
      </c>
    </row>
    <row r="3569" spans="1:27">
      <c r="A3569" s="101">
        <v>32</v>
      </c>
      <c r="B3569" s="89" t="str">
        <f t="shared" si="110"/>
        <v>450124200501200921</v>
      </c>
      <c r="C3569" s="89" t="s">
        <v>456</v>
      </c>
      <c r="D3569" s="102" t="s">
        <v>24173</v>
      </c>
      <c r="E3569" s="102" t="s">
        <v>143</v>
      </c>
      <c r="F3569" s="103" t="s">
        <v>20131</v>
      </c>
      <c r="G3569" s="103" t="s">
        <v>22169</v>
      </c>
      <c r="H3569" s="104" t="s">
        <v>24174</v>
      </c>
      <c r="I3569" s="103" t="s">
        <v>30</v>
      </c>
      <c r="J3569" s="103" t="s">
        <v>30</v>
      </c>
      <c r="K3569" s="103" t="s">
        <v>30</v>
      </c>
      <c r="L3569" s="103" t="s">
        <v>30</v>
      </c>
      <c r="M3569" s="103" t="s">
        <v>30</v>
      </c>
      <c r="N3569" s="103" t="s">
        <v>30</v>
      </c>
      <c r="O3569" s="103" t="s">
        <v>27</v>
      </c>
      <c r="P3569" s="103" t="s">
        <v>21315</v>
      </c>
      <c r="Q3569" s="103" t="s">
        <v>13925</v>
      </c>
      <c r="R3569" s="105">
        <v>18277868345</v>
      </c>
      <c r="S3569" s="103" t="s">
        <v>21315</v>
      </c>
      <c r="T3569" s="103" t="s">
        <v>20398</v>
      </c>
      <c r="U3569" s="106" t="s">
        <v>20399</v>
      </c>
      <c r="V3569" s="105" t="s">
        <v>24175</v>
      </c>
      <c r="W3569" s="107" t="s">
        <v>456</v>
      </c>
      <c r="X3569" t="s">
        <v>24176</v>
      </c>
      <c r="AA3569">
        <f ca="1" t="shared" si="111"/>
        <v>16</v>
      </c>
    </row>
    <row r="3570" spans="1:27">
      <c r="A3570" s="101">
        <v>33</v>
      </c>
      <c r="B3570" s="89" t="str">
        <f t="shared" si="110"/>
        <v>451229200402166623</v>
      </c>
      <c r="C3570" s="89" t="s">
        <v>456</v>
      </c>
      <c r="D3570" s="102" t="s">
        <v>13927</v>
      </c>
      <c r="E3570" s="102" t="s">
        <v>143</v>
      </c>
      <c r="F3570" s="103" t="s">
        <v>20131</v>
      </c>
      <c r="G3570" s="103" t="s">
        <v>20742</v>
      </c>
      <c r="H3570" s="104" t="s">
        <v>13926</v>
      </c>
      <c r="I3570" s="103" t="s">
        <v>30</v>
      </c>
      <c r="J3570" s="103" t="s">
        <v>30</v>
      </c>
      <c r="K3570" s="103" t="s">
        <v>30</v>
      </c>
      <c r="L3570" s="103" t="s">
        <v>30</v>
      </c>
      <c r="M3570" s="103" t="s">
        <v>30</v>
      </c>
      <c r="N3570" s="103" t="s">
        <v>30</v>
      </c>
      <c r="O3570" s="103" t="s">
        <v>27</v>
      </c>
      <c r="P3570" s="103" t="s">
        <v>8322</v>
      </c>
      <c r="Q3570" s="103" t="s">
        <v>13929</v>
      </c>
      <c r="R3570" s="105">
        <v>18407780811</v>
      </c>
      <c r="S3570" s="103" t="s">
        <v>8322</v>
      </c>
      <c r="T3570" s="103" t="s">
        <v>105</v>
      </c>
      <c r="U3570" s="106" t="s">
        <v>24177</v>
      </c>
      <c r="V3570" s="105" t="s">
        <v>24178</v>
      </c>
      <c r="W3570" s="107" t="s">
        <v>456</v>
      </c>
      <c r="X3570" t="s">
        <v>24179</v>
      </c>
      <c r="AA3570">
        <f ca="1" t="shared" si="111"/>
        <v>17</v>
      </c>
    </row>
    <row r="3571" spans="1:27">
      <c r="A3571" s="101">
        <v>34</v>
      </c>
      <c r="B3571" s="89" t="str">
        <f t="shared" si="110"/>
        <v>452731200505304224</v>
      </c>
      <c r="C3571" s="89" t="s">
        <v>456</v>
      </c>
      <c r="D3571" s="102" t="s">
        <v>13931</v>
      </c>
      <c r="E3571" s="102" t="s">
        <v>143</v>
      </c>
      <c r="F3571" s="103" t="s">
        <v>20131</v>
      </c>
      <c r="G3571" s="103" t="s">
        <v>20371</v>
      </c>
      <c r="H3571" s="104" t="s">
        <v>13930</v>
      </c>
      <c r="I3571" s="103" t="s">
        <v>27</v>
      </c>
      <c r="J3571" s="103" t="s">
        <v>30</v>
      </c>
      <c r="K3571" s="103" t="s">
        <v>30</v>
      </c>
      <c r="L3571" s="103" t="s">
        <v>30</v>
      </c>
      <c r="M3571" s="103" t="s">
        <v>30</v>
      </c>
      <c r="N3571" s="103" t="s">
        <v>30</v>
      </c>
      <c r="O3571" s="103" t="s">
        <v>27</v>
      </c>
      <c r="P3571" s="103" t="s">
        <v>8322</v>
      </c>
      <c r="Q3571" s="103" t="s">
        <v>1172</v>
      </c>
      <c r="R3571" s="105">
        <v>13737966078</v>
      </c>
      <c r="S3571" s="103" t="s">
        <v>8322</v>
      </c>
      <c r="T3571" s="103" t="s">
        <v>121</v>
      </c>
      <c r="U3571" s="106" t="s">
        <v>23096</v>
      </c>
      <c r="V3571" s="105" t="s">
        <v>23097</v>
      </c>
      <c r="W3571" s="107" t="s">
        <v>456</v>
      </c>
      <c r="X3571" t="s">
        <v>23098</v>
      </c>
      <c r="AA3571">
        <f ca="1" t="shared" si="111"/>
        <v>16</v>
      </c>
    </row>
    <row r="3572" spans="1:27">
      <c r="A3572" s="101">
        <v>35</v>
      </c>
      <c r="B3572" s="89" t="str">
        <f t="shared" si="110"/>
        <v>451229200501262725</v>
      </c>
      <c r="C3572" s="89" t="s">
        <v>456</v>
      </c>
      <c r="D3572" s="102" t="s">
        <v>13933</v>
      </c>
      <c r="E3572" s="102" t="s">
        <v>143</v>
      </c>
      <c r="F3572" s="103" t="s">
        <v>20131</v>
      </c>
      <c r="G3572" s="103" t="s">
        <v>22169</v>
      </c>
      <c r="H3572" s="104" t="s">
        <v>13932</v>
      </c>
      <c r="I3572" s="103" t="s">
        <v>27</v>
      </c>
      <c r="J3572" s="103" t="s">
        <v>30</v>
      </c>
      <c r="K3572" s="103" t="s">
        <v>30</v>
      </c>
      <c r="L3572" s="103" t="s">
        <v>30</v>
      </c>
      <c r="M3572" s="103" t="s">
        <v>30</v>
      </c>
      <c r="N3572" s="103" t="s">
        <v>30</v>
      </c>
      <c r="O3572" s="103" t="s">
        <v>27</v>
      </c>
      <c r="P3572" s="103" t="s">
        <v>8322</v>
      </c>
      <c r="Q3572" s="103" t="s">
        <v>13934</v>
      </c>
      <c r="R3572" s="105">
        <v>19977828064</v>
      </c>
      <c r="S3572" s="103" t="s">
        <v>8322</v>
      </c>
      <c r="T3572" s="103" t="s">
        <v>146</v>
      </c>
      <c r="U3572" s="106" t="s">
        <v>21809</v>
      </c>
      <c r="V3572" s="105" t="s">
        <v>24180</v>
      </c>
      <c r="W3572" s="107" t="s">
        <v>456</v>
      </c>
      <c r="X3572" t="s">
        <v>24181</v>
      </c>
      <c r="AA3572">
        <f ca="1" t="shared" si="111"/>
        <v>16</v>
      </c>
    </row>
    <row r="3573" spans="1:27">
      <c r="A3573" s="101">
        <v>36</v>
      </c>
      <c r="B3573" s="89" t="str">
        <f t="shared" si="110"/>
        <v>451229200412190328</v>
      </c>
      <c r="C3573" s="89" t="s">
        <v>456</v>
      </c>
      <c r="D3573" s="102" t="s">
        <v>13936</v>
      </c>
      <c r="E3573" s="102" t="s">
        <v>143</v>
      </c>
      <c r="F3573" s="103" t="s">
        <v>20178</v>
      </c>
      <c r="G3573" s="103" t="s">
        <v>20996</v>
      </c>
      <c r="H3573" s="104" t="s">
        <v>13935</v>
      </c>
      <c r="I3573" s="103" t="s">
        <v>30</v>
      </c>
      <c r="J3573" s="103" t="s">
        <v>30</v>
      </c>
      <c r="K3573" s="103" t="s">
        <v>30</v>
      </c>
      <c r="L3573" s="103" t="s">
        <v>30</v>
      </c>
      <c r="M3573" s="103" t="s">
        <v>30</v>
      </c>
      <c r="N3573" s="103" t="s">
        <v>30</v>
      </c>
      <c r="O3573" s="103" t="s">
        <v>27</v>
      </c>
      <c r="P3573" s="103" t="s">
        <v>8322</v>
      </c>
      <c r="Q3573" s="103" t="s">
        <v>13938</v>
      </c>
      <c r="R3573" s="105">
        <v>18378895316</v>
      </c>
      <c r="S3573" s="103" t="s">
        <v>8322</v>
      </c>
      <c r="T3573" s="103" t="s">
        <v>76</v>
      </c>
      <c r="U3573" s="106" t="s">
        <v>20508</v>
      </c>
      <c r="V3573" s="105" t="s">
        <v>24182</v>
      </c>
      <c r="W3573" s="107" t="s">
        <v>456</v>
      </c>
      <c r="X3573" t="s">
        <v>24183</v>
      </c>
      <c r="AA3573">
        <f ca="1" t="shared" si="111"/>
        <v>16</v>
      </c>
    </row>
    <row r="3574" spans="1:27">
      <c r="A3574" s="101">
        <v>37</v>
      </c>
      <c r="B3574" s="89" t="str">
        <f t="shared" si="110"/>
        <v>451229200401142718</v>
      </c>
      <c r="C3574" s="89" t="s">
        <v>456</v>
      </c>
      <c r="D3574" s="102" t="s">
        <v>13940</v>
      </c>
      <c r="E3574" s="102" t="s">
        <v>24</v>
      </c>
      <c r="F3574" s="103" t="s">
        <v>20178</v>
      </c>
      <c r="G3574" s="103" t="s">
        <v>20232</v>
      </c>
      <c r="H3574" s="104" t="s">
        <v>13939</v>
      </c>
      <c r="I3574" s="103" t="s">
        <v>27</v>
      </c>
      <c r="J3574" s="103" t="s">
        <v>30</v>
      </c>
      <c r="K3574" s="103" t="s">
        <v>30</v>
      </c>
      <c r="L3574" s="103" t="s">
        <v>30</v>
      </c>
      <c r="M3574" s="103" t="s">
        <v>30</v>
      </c>
      <c r="N3574" s="103" t="s">
        <v>30</v>
      </c>
      <c r="O3574" s="103" t="s">
        <v>27</v>
      </c>
      <c r="P3574" s="103" t="s">
        <v>8322</v>
      </c>
      <c r="Q3574" s="103" t="s">
        <v>13942</v>
      </c>
      <c r="R3574" s="105">
        <v>17877107488</v>
      </c>
      <c r="S3574" s="103" t="s">
        <v>8322</v>
      </c>
      <c r="T3574" s="103" t="s">
        <v>146</v>
      </c>
      <c r="U3574" s="106" t="s">
        <v>22876</v>
      </c>
      <c r="V3574" s="105" t="s">
        <v>24146</v>
      </c>
      <c r="W3574" s="107" t="s">
        <v>456</v>
      </c>
      <c r="X3574" t="s">
        <v>24184</v>
      </c>
      <c r="AA3574">
        <f ca="1" t="shared" si="111"/>
        <v>17</v>
      </c>
    </row>
    <row r="3575" spans="1:27">
      <c r="A3575" s="101">
        <v>38</v>
      </c>
      <c r="B3575" s="89" t="str">
        <f t="shared" si="110"/>
        <v>452731200507090012</v>
      </c>
      <c r="C3575" s="89" t="s">
        <v>456</v>
      </c>
      <c r="D3575" s="102" t="s">
        <v>13945</v>
      </c>
      <c r="E3575" s="102" t="s">
        <v>24</v>
      </c>
      <c r="F3575" s="103" t="s">
        <v>20131</v>
      </c>
      <c r="G3575" s="103" t="s">
        <v>21180</v>
      </c>
      <c r="H3575" s="104" t="s">
        <v>13944</v>
      </c>
      <c r="I3575" s="103" t="s">
        <v>27</v>
      </c>
      <c r="J3575" s="103" t="s">
        <v>30</v>
      </c>
      <c r="K3575" s="103" t="s">
        <v>30</v>
      </c>
      <c r="L3575" s="103" t="s">
        <v>30</v>
      </c>
      <c r="M3575" s="103" t="s">
        <v>30</v>
      </c>
      <c r="N3575" s="103" t="s">
        <v>30</v>
      </c>
      <c r="O3575" s="103" t="s">
        <v>27</v>
      </c>
      <c r="P3575" s="103" t="s">
        <v>8322</v>
      </c>
      <c r="Q3575" s="103" t="s">
        <v>13946</v>
      </c>
      <c r="R3575" s="105">
        <v>18978760291</v>
      </c>
      <c r="S3575" s="103" t="s">
        <v>8322</v>
      </c>
      <c r="T3575" s="103" t="s">
        <v>63</v>
      </c>
      <c r="U3575" s="106" t="s">
        <v>22317</v>
      </c>
      <c r="V3575" s="105" t="s">
        <v>24185</v>
      </c>
      <c r="W3575" s="107" t="s">
        <v>456</v>
      </c>
      <c r="X3575" t="s">
        <v>24186</v>
      </c>
      <c r="AA3575">
        <f ca="1" t="shared" si="111"/>
        <v>16</v>
      </c>
    </row>
    <row r="3576" spans="1:27">
      <c r="A3576" s="101">
        <v>39</v>
      </c>
      <c r="B3576" s="89" t="str">
        <f t="shared" si="110"/>
        <v>451229200410215747</v>
      </c>
      <c r="C3576" s="89" t="s">
        <v>456</v>
      </c>
      <c r="D3576" s="102" t="s">
        <v>13948</v>
      </c>
      <c r="E3576" s="102" t="s">
        <v>143</v>
      </c>
      <c r="F3576" s="103" t="s">
        <v>20131</v>
      </c>
      <c r="G3576" s="103" t="s">
        <v>20412</v>
      </c>
      <c r="H3576" s="104" t="s">
        <v>13947</v>
      </c>
      <c r="I3576" s="103" t="s">
        <v>30</v>
      </c>
      <c r="J3576" s="103" t="s">
        <v>30</v>
      </c>
      <c r="K3576" s="103" t="s">
        <v>30</v>
      </c>
      <c r="L3576" s="103" t="s">
        <v>30</v>
      </c>
      <c r="M3576" s="103" t="s">
        <v>30</v>
      </c>
      <c r="N3576" s="103" t="s">
        <v>30</v>
      </c>
      <c r="O3576" s="103" t="s">
        <v>27</v>
      </c>
      <c r="P3576" s="103" t="s">
        <v>8322</v>
      </c>
      <c r="Q3576" s="103" t="s">
        <v>13950</v>
      </c>
      <c r="R3576" s="105">
        <v>18778083356</v>
      </c>
      <c r="S3576" s="103" t="s">
        <v>8322</v>
      </c>
      <c r="T3576" s="103" t="s">
        <v>63</v>
      </c>
      <c r="U3576" s="106" t="s">
        <v>23032</v>
      </c>
      <c r="V3576" s="105" t="s">
        <v>24187</v>
      </c>
      <c r="W3576" s="107" t="s">
        <v>456</v>
      </c>
      <c r="X3576" t="s">
        <v>24188</v>
      </c>
      <c r="AA3576">
        <f ca="1" t="shared" si="111"/>
        <v>16</v>
      </c>
    </row>
    <row r="3577" spans="1:27">
      <c r="A3577" s="101">
        <v>40</v>
      </c>
      <c r="B3577" s="89" t="str">
        <f t="shared" si="110"/>
        <v>452731200505045429</v>
      </c>
      <c r="C3577" s="89" t="s">
        <v>456</v>
      </c>
      <c r="D3577" s="102" t="s">
        <v>13952</v>
      </c>
      <c r="E3577" s="102" t="s">
        <v>143</v>
      </c>
      <c r="F3577" s="103" t="s">
        <v>20131</v>
      </c>
      <c r="G3577" s="103" t="s">
        <v>20371</v>
      </c>
      <c r="H3577" s="104" t="s">
        <v>13951</v>
      </c>
      <c r="I3577" s="103" t="s">
        <v>30</v>
      </c>
      <c r="J3577" s="103" t="s">
        <v>30</v>
      </c>
      <c r="K3577" s="103" t="s">
        <v>30</v>
      </c>
      <c r="L3577" s="103" t="s">
        <v>30</v>
      </c>
      <c r="M3577" s="103" t="s">
        <v>30</v>
      </c>
      <c r="N3577" s="103" t="s">
        <v>30</v>
      </c>
      <c r="O3577" s="103" t="s">
        <v>27</v>
      </c>
      <c r="P3577" s="103" t="s">
        <v>8322</v>
      </c>
      <c r="Q3577" s="103" t="s">
        <v>13954</v>
      </c>
      <c r="R3577" s="105">
        <v>18378893420</v>
      </c>
      <c r="S3577" s="103" t="s">
        <v>8322</v>
      </c>
      <c r="T3577" s="103" t="s">
        <v>93</v>
      </c>
      <c r="U3577" s="106" t="s">
        <v>23671</v>
      </c>
      <c r="V3577" s="105" t="s">
        <v>24189</v>
      </c>
      <c r="W3577" s="107" t="s">
        <v>456</v>
      </c>
      <c r="X3577" t="s">
        <v>24190</v>
      </c>
      <c r="AA3577">
        <f ca="1" t="shared" si="111"/>
        <v>16</v>
      </c>
    </row>
    <row r="3578" spans="1:27">
      <c r="A3578" s="101">
        <v>41</v>
      </c>
      <c r="B3578" s="89" t="str">
        <f t="shared" si="110"/>
        <v>452731200412260314</v>
      </c>
      <c r="C3578" s="89" t="s">
        <v>456</v>
      </c>
      <c r="D3578" s="102" t="s">
        <v>13956</v>
      </c>
      <c r="E3578" s="102" t="s">
        <v>24</v>
      </c>
      <c r="F3578" s="103" t="s">
        <v>20131</v>
      </c>
      <c r="G3578" s="103" t="s">
        <v>20996</v>
      </c>
      <c r="H3578" s="104" t="s">
        <v>13955</v>
      </c>
      <c r="I3578" s="103" t="s">
        <v>30</v>
      </c>
      <c r="J3578" s="103" t="s">
        <v>30</v>
      </c>
      <c r="K3578" s="103" t="s">
        <v>30</v>
      </c>
      <c r="L3578" s="103" t="s">
        <v>30</v>
      </c>
      <c r="M3578" s="103" t="s">
        <v>30</v>
      </c>
      <c r="N3578" s="103" t="s">
        <v>30</v>
      </c>
      <c r="O3578" s="103" t="s">
        <v>30</v>
      </c>
      <c r="P3578" s="103" t="s">
        <v>8322</v>
      </c>
      <c r="Q3578" s="103" t="s">
        <v>13957</v>
      </c>
      <c r="R3578" s="105">
        <v>18278861530</v>
      </c>
      <c r="S3578" s="103" t="s">
        <v>8322</v>
      </c>
      <c r="T3578" s="103" t="s">
        <v>151</v>
      </c>
      <c r="U3578" s="106" t="s">
        <v>23145</v>
      </c>
      <c r="V3578" s="105" t="s">
        <v>24191</v>
      </c>
      <c r="W3578" s="107" t="s">
        <v>456</v>
      </c>
      <c r="X3578" t="s">
        <v>24192</v>
      </c>
      <c r="AA3578">
        <f ca="1" t="shared" si="111"/>
        <v>16</v>
      </c>
    </row>
    <row r="3579" spans="1:27">
      <c r="A3579" s="101">
        <v>42</v>
      </c>
      <c r="B3579" s="89" t="str">
        <f t="shared" si="110"/>
        <v>452731200505114826</v>
      </c>
      <c r="C3579" s="89" t="s">
        <v>456</v>
      </c>
      <c r="D3579" s="102" t="s">
        <v>13959</v>
      </c>
      <c r="E3579" s="102" t="s">
        <v>143</v>
      </c>
      <c r="F3579" s="103" t="s">
        <v>20131</v>
      </c>
      <c r="G3579" s="103" t="s">
        <v>20371</v>
      </c>
      <c r="H3579" s="104" t="s">
        <v>13958</v>
      </c>
      <c r="I3579" s="103" t="s">
        <v>27</v>
      </c>
      <c r="J3579" s="103" t="s">
        <v>30</v>
      </c>
      <c r="K3579" s="103" t="s">
        <v>30</v>
      </c>
      <c r="L3579" s="103" t="s">
        <v>30</v>
      </c>
      <c r="M3579" s="103" t="s">
        <v>30</v>
      </c>
      <c r="N3579" s="103" t="s">
        <v>30</v>
      </c>
      <c r="O3579" s="103" t="s">
        <v>27</v>
      </c>
      <c r="P3579" s="103" t="s">
        <v>8322</v>
      </c>
      <c r="Q3579" s="103" t="s">
        <v>13960</v>
      </c>
      <c r="R3579" s="105">
        <v>14777393874</v>
      </c>
      <c r="S3579" s="103" t="s">
        <v>8322</v>
      </c>
      <c r="T3579" s="103" t="s">
        <v>63</v>
      </c>
      <c r="U3579" s="106" t="s">
        <v>22981</v>
      </c>
      <c r="V3579" s="105" t="s">
        <v>24193</v>
      </c>
      <c r="W3579" s="107" t="s">
        <v>456</v>
      </c>
      <c r="X3579" t="s">
        <v>24194</v>
      </c>
      <c r="AA3579">
        <f ca="1" t="shared" si="111"/>
        <v>16</v>
      </c>
    </row>
    <row r="3580" spans="1:27">
      <c r="A3580" s="101">
        <v>43</v>
      </c>
      <c r="B3580" s="89" t="str">
        <f t="shared" si="110"/>
        <v>452731200310022788</v>
      </c>
      <c r="C3580" s="89" t="s">
        <v>456</v>
      </c>
      <c r="D3580" s="102" t="s">
        <v>13962</v>
      </c>
      <c r="E3580" s="102" t="s">
        <v>143</v>
      </c>
      <c r="F3580" s="103" t="s">
        <v>20131</v>
      </c>
      <c r="G3580" s="103" t="s">
        <v>20307</v>
      </c>
      <c r="H3580" s="104" t="s">
        <v>13961</v>
      </c>
      <c r="I3580" s="103" t="s">
        <v>30</v>
      </c>
      <c r="J3580" s="103" t="s">
        <v>27</v>
      </c>
      <c r="K3580" s="103" t="s">
        <v>30</v>
      </c>
      <c r="L3580" s="103" t="s">
        <v>30</v>
      </c>
      <c r="M3580" s="103" t="s">
        <v>30</v>
      </c>
      <c r="N3580" s="103" t="s">
        <v>30</v>
      </c>
      <c r="O3580" s="103" t="s">
        <v>27</v>
      </c>
      <c r="P3580" s="103" t="s">
        <v>8322</v>
      </c>
      <c r="Q3580" s="103" t="s">
        <v>13964</v>
      </c>
      <c r="R3580" s="105">
        <v>13737981228</v>
      </c>
      <c r="S3580" s="103" t="s">
        <v>8322</v>
      </c>
      <c r="T3580" s="103" t="s">
        <v>146</v>
      </c>
      <c r="U3580" s="106" t="s">
        <v>20390</v>
      </c>
      <c r="V3580" s="105" t="s">
        <v>24195</v>
      </c>
      <c r="W3580" s="107" t="s">
        <v>456</v>
      </c>
      <c r="X3580" t="s">
        <v>24196</v>
      </c>
      <c r="AA3580">
        <f ca="1" t="shared" si="111"/>
        <v>17</v>
      </c>
    </row>
    <row r="3581" spans="1:27">
      <c r="A3581" s="101">
        <v>44</v>
      </c>
      <c r="B3581" s="89" t="str">
        <f t="shared" si="110"/>
        <v>452731200504101812</v>
      </c>
      <c r="C3581" s="89" t="s">
        <v>456</v>
      </c>
      <c r="D3581" s="102" t="s">
        <v>13966</v>
      </c>
      <c r="E3581" s="102" t="s">
        <v>24</v>
      </c>
      <c r="F3581" s="103" t="s">
        <v>20131</v>
      </c>
      <c r="G3581" s="103" t="s">
        <v>20543</v>
      </c>
      <c r="H3581" s="104" t="s">
        <v>13965</v>
      </c>
      <c r="I3581" s="103" t="s">
        <v>30</v>
      </c>
      <c r="J3581" s="103" t="s">
        <v>30</v>
      </c>
      <c r="K3581" s="103" t="s">
        <v>30</v>
      </c>
      <c r="L3581" s="103" t="s">
        <v>30</v>
      </c>
      <c r="M3581" s="103" t="s">
        <v>30</v>
      </c>
      <c r="N3581" s="103" t="s">
        <v>30</v>
      </c>
      <c r="O3581" s="103" t="s">
        <v>27</v>
      </c>
      <c r="P3581" s="103" t="s">
        <v>8322</v>
      </c>
      <c r="Q3581" s="103" t="s">
        <v>4105</v>
      </c>
      <c r="R3581" s="105">
        <v>18707781668</v>
      </c>
      <c r="S3581" s="103" t="s">
        <v>8322</v>
      </c>
      <c r="T3581" s="103" t="s">
        <v>115</v>
      </c>
      <c r="U3581" s="106" t="s">
        <v>22911</v>
      </c>
      <c r="V3581" s="105" t="s">
        <v>24197</v>
      </c>
      <c r="W3581" s="107" t="s">
        <v>456</v>
      </c>
      <c r="X3581" t="s">
        <v>24198</v>
      </c>
      <c r="AA3581">
        <f ca="1" t="shared" si="111"/>
        <v>16</v>
      </c>
    </row>
    <row r="3582" spans="1:27">
      <c r="A3582" s="101">
        <v>45</v>
      </c>
      <c r="B3582" s="89" t="str">
        <f t="shared" si="110"/>
        <v>452731200409170924</v>
      </c>
      <c r="C3582" s="89" t="s">
        <v>456</v>
      </c>
      <c r="D3582" s="102" t="s">
        <v>13969</v>
      </c>
      <c r="E3582" s="102" t="s">
        <v>143</v>
      </c>
      <c r="F3582" s="103" t="s">
        <v>20131</v>
      </c>
      <c r="G3582" s="103" t="s">
        <v>20351</v>
      </c>
      <c r="H3582" s="104" t="s">
        <v>13968</v>
      </c>
      <c r="I3582" s="103" t="s">
        <v>30</v>
      </c>
      <c r="J3582" s="103" t="s">
        <v>30</v>
      </c>
      <c r="K3582" s="103" t="s">
        <v>30</v>
      </c>
      <c r="L3582" s="103" t="s">
        <v>30</v>
      </c>
      <c r="M3582" s="103" t="s">
        <v>30</v>
      </c>
      <c r="N3582" s="103" t="s">
        <v>30</v>
      </c>
      <c r="O3582" s="103" t="s">
        <v>27</v>
      </c>
      <c r="P3582" s="103" t="s">
        <v>8322</v>
      </c>
      <c r="Q3582" s="103" t="s">
        <v>13971</v>
      </c>
      <c r="R3582" s="105">
        <v>13788180935</v>
      </c>
      <c r="S3582" s="103" t="s">
        <v>8322</v>
      </c>
      <c r="T3582" s="103" t="s">
        <v>69</v>
      </c>
      <c r="U3582" s="106" t="s">
        <v>20701</v>
      </c>
      <c r="V3582" s="105" t="s">
        <v>24199</v>
      </c>
      <c r="W3582" s="107" t="s">
        <v>456</v>
      </c>
      <c r="X3582" t="s">
        <v>24200</v>
      </c>
      <c r="AA3582">
        <f ca="1" t="shared" si="111"/>
        <v>16</v>
      </c>
    </row>
    <row r="3583" spans="1:27">
      <c r="A3583" s="101">
        <v>46</v>
      </c>
      <c r="B3583" s="89" t="str">
        <f t="shared" si="110"/>
        <v>452724200406293626</v>
      </c>
      <c r="C3583" s="89" t="s">
        <v>456</v>
      </c>
      <c r="D3583" s="102" t="s">
        <v>13973</v>
      </c>
      <c r="E3583" s="102" t="s">
        <v>143</v>
      </c>
      <c r="F3583" s="103" t="s">
        <v>20131</v>
      </c>
      <c r="G3583" s="103" t="s">
        <v>21826</v>
      </c>
      <c r="H3583" s="104" t="s">
        <v>13972</v>
      </c>
      <c r="I3583" s="103" t="s">
        <v>30</v>
      </c>
      <c r="J3583" s="103" t="s">
        <v>30</v>
      </c>
      <c r="K3583" s="103" t="s">
        <v>30</v>
      </c>
      <c r="L3583" s="103" t="s">
        <v>30</v>
      </c>
      <c r="M3583" s="103" t="s">
        <v>30</v>
      </c>
      <c r="N3583" s="103" t="s">
        <v>30</v>
      </c>
      <c r="O3583" s="103" t="s">
        <v>27</v>
      </c>
      <c r="P3583" s="103" t="s">
        <v>8322</v>
      </c>
      <c r="Q3583" s="103" t="s">
        <v>13975</v>
      </c>
      <c r="R3583" s="105">
        <v>18276681006</v>
      </c>
      <c r="S3583" s="103" t="s">
        <v>8322</v>
      </c>
      <c r="T3583" s="103" t="s">
        <v>69</v>
      </c>
      <c r="U3583" s="106" t="s">
        <v>23256</v>
      </c>
      <c r="V3583" s="105" t="s">
        <v>24201</v>
      </c>
      <c r="W3583" s="107" t="s">
        <v>456</v>
      </c>
      <c r="X3583" t="s">
        <v>24202</v>
      </c>
      <c r="AA3583">
        <f ca="1" t="shared" si="111"/>
        <v>17</v>
      </c>
    </row>
    <row r="3584" spans="1:27">
      <c r="A3584" s="101">
        <v>47</v>
      </c>
      <c r="B3584" s="89" t="str">
        <f t="shared" si="110"/>
        <v>452731200412104223</v>
      </c>
      <c r="C3584" s="89" t="s">
        <v>456</v>
      </c>
      <c r="D3584" s="102" t="s">
        <v>13977</v>
      </c>
      <c r="E3584" s="102" t="s">
        <v>143</v>
      </c>
      <c r="F3584" s="103" t="s">
        <v>20131</v>
      </c>
      <c r="G3584" s="103" t="s">
        <v>20996</v>
      </c>
      <c r="H3584" s="104" t="s">
        <v>13976</v>
      </c>
      <c r="I3584" s="103" t="s">
        <v>30</v>
      </c>
      <c r="J3584" s="103" t="s">
        <v>30</v>
      </c>
      <c r="K3584" s="103" t="s">
        <v>30</v>
      </c>
      <c r="L3584" s="103" t="s">
        <v>30</v>
      </c>
      <c r="M3584" s="103" t="s">
        <v>30</v>
      </c>
      <c r="N3584" s="103" t="s">
        <v>30</v>
      </c>
      <c r="O3584" s="103" t="s">
        <v>27</v>
      </c>
      <c r="P3584" s="103" t="s">
        <v>8322</v>
      </c>
      <c r="Q3584" s="103" t="s">
        <v>13978</v>
      </c>
      <c r="R3584" s="105">
        <v>15807781019</v>
      </c>
      <c r="S3584" s="103" t="s">
        <v>8322</v>
      </c>
      <c r="T3584" s="103" t="s">
        <v>121</v>
      </c>
      <c r="U3584" s="106" t="s">
        <v>23096</v>
      </c>
      <c r="V3584" s="105" t="s">
        <v>23182</v>
      </c>
      <c r="W3584" s="107" t="s">
        <v>456</v>
      </c>
      <c r="X3584" t="s">
        <v>23183</v>
      </c>
      <c r="AA3584">
        <f ca="1" t="shared" si="111"/>
        <v>16</v>
      </c>
    </row>
    <row r="3585" spans="1:27">
      <c r="A3585" s="101">
        <v>48</v>
      </c>
      <c r="B3585" s="89" t="str">
        <f t="shared" si="110"/>
        <v>451229200505203626</v>
      </c>
      <c r="C3585" s="89" t="s">
        <v>456</v>
      </c>
      <c r="D3585" s="102" t="s">
        <v>3842</v>
      </c>
      <c r="E3585" s="102" t="s">
        <v>143</v>
      </c>
      <c r="F3585" s="103" t="s">
        <v>20131</v>
      </c>
      <c r="G3585" s="103" t="s">
        <v>20371</v>
      </c>
      <c r="H3585" s="104" t="s">
        <v>13979</v>
      </c>
      <c r="I3585" s="103" t="s">
        <v>27</v>
      </c>
      <c r="J3585" s="103" t="s">
        <v>30</v>
      </c>
      <c r="K3585" s="103" t="s">
        <v>30</v>
      </c>
      <c r="L3585" s="103" t="s">
        <v>30</v>
      </c>
      <c r="M3585" s="103" t="s">
        <v>30</v>
      </c>
      <c r="N3585" s="103" t="s">
        <v>30</v>
      </c>
      <c r="O3585" s="103" t="s">
        <v>27</v>
      </c>
      <c r="P3585" s="103" t="s">
        <v>1517</v>
      </c>
      <c r="Q3585" s="103" t="s">
        <v>9670</v>
      </c>
      <c r="R3585" s="105">
        <v>15078574208</v>
      </c>
      <c r="S3585" s="103" t="s">
        <v>8322</v>
      </c>
      <c r="T3585" s="103" t="s">
        <v>81</v>
      </c>
      <c r="U3585" s="106" t="s">
        <v>23280</v>
      </c>
      <c r="V3585" s="105" t="s">
        <v>24203</v>
      </c>
      <c r="W3585" s="107" t="s">
        <v>456</v>
      </c>
      <c r="X3585" t="s">
        <v>24204</v>
      </c>
      <c r="AA3585">
        <f ca="1" t="shared" si="111"/>
        <v>16</v>
      </c>
    </row>
    <row r="3586" spans="1:27">
      <c r="A3586" s="101">
        <v>49</v>
      </c>
      <c r="B3586" s="89" t="str">
        <f t="shared" si="110"/>
        <v>45122920050423122X</v>
      </c>
      <c r="C3586" s="89" t="s">
        <v>456</v>
      </c>
      <c r="D3586" s="102" t="s">
        <v>13982</v>
      </c>
      <c r="E3586" s="102" t="s">
        <v>143</v>
      </c>
      <c r="F3586" s="103" t="s">
        <v>20131</v>
      </c>
      <c r="G3586" s="103" t="s">
        <v>20543</v>
      </c>
      <c r="H3586" s="104" t="s">
        <v>13981</v>
      </c>
      <c r="I3586" s="103" t="s">
        <v>30</v>
      </c>
      <c r="J3586" s="103" t="s">
        <v>30</v>
      </c>
      <c r="K3586" s="103" t="s">
        <v>30</v>
      </c>
      <c r="L3586" s="103" t="s">
        <v>30</v>
      </c>
      <c r="M3586" s="103" t="s">
        <v>30</v>
      </c>
      <c r="N3586" s="103" t="s">
        <v>30</v>
      </c>
      <c r="O3586" s="103" t="s">
        <v>27</v>
      </c>
      <c r="P3586" s="103" t="s">
        <v>8322</v>
      </c>
      <c r="Q3586" s="103" t="s">
        <v>13983</v>
      </c>
      <c r="R3586" s="105">
        <v>13557181609</v>
      </c>
      <c r="S3586" s="103" t="s">
        <v>8322</v>
      </c>
      <c r="T3586" s="103" t="s">
        <v>76</v>
      </c>
      <c r="U3586" s="106" t="s">
        <v>22373</v>
      </c>
      <c r="V3586" s="105" t="s">
        <v>24205</v>
      </c>
      <c r="W3586" s="107" t="s">
        <v>456</v>
      </c>
      <c r="X3586" t="s">
        <v>24206</v>
      </c>
      <c r="AA3586">
        <f ca="1" t="shared" si="111"/>
        <v>16</v>
      </c>
    </row>
    <row r="3587" spans="1:27">
      <c r="A3587" s="101">
        <v>50</v>
      </c>
      <c r="B3587" s="89" t="str">
        <f t="shared" ref="B3587:B3650" si="112">H3587</f>
        <v>452731200510145125</v>
      </c>
      <c r="C3587" s="89" t="s">
        <v>456</v>
      </c>
      <c r="D3587" s="102" t="s">
        <v>13985</v>
      </c>
      <c r="E3587" s="102" t="s">
        <v>143</v>
      </c>
      <c r="F3587" s="103" t="s">
        <v>20131</v>
      </c>
      <c r="G3587" s="103" t="s">
        <v>20937</v>
      </c>
      <c r="H3587" s="104" t="s">
        <v>13984</v>
      </c>
      <c r="I3587" s="103" t="s">
        <v>30</v>
      </c>
      <c r="J3587" s="103" t="s">
        <v>30</v>
      </c>
      <c r="K3587" s="103" t="s">
        <v>30</v>
      </c>
      <c r="L3587" s="103" t="s">
        <v>30</v>
      </c>
      <c r="M3587" s="103" t="s">
        <v>30</v>
      </c>
      <c r="N3587" s="103" t="s">
        <v>30</v>
      </c>
      <c r="O3587" s="103" t="s">
        <v>27</v>
      </c>
      <c r="P3587" s="103" t="s">
        <v>8322</v>
      </c>
      <c r="Q3587" s="103" t="s">
        <v>13987</v>
      </c>
      <c r="R3587" s="105">
        <v>13687780172</v>
      </c>
      <c r="S3587" s="103" t="s">
        <v>8322</v>
      </c>
      <c r="T3587" s="103" t="s">
        <v>63</v>
      </c>
      <c r="U3587" s="106" t="s">
        <v>21722</v>
      </c>
      <c r="V3587" s="105" t="s">
        <v>24207</v>
      </c>
      <c r="W3587" s="107" t="s">
        <v>456</v>
      </c>
      <c r="X3587" t="s">
        <v>24208</v>
      </c>
      <c r="AA3587">
        <f ca="1" t="shared" si="111"/>
        <v>15</v>
      </c>
    </row>
    <row r="3588" spans="1:27">
      <c r="A3588" s="101">
        <v>51</v>
      </c>
      <c r="B3588" s="89" t="str">
        <f t="shared" si="112"/>
        <v>45273120050408483X</v>
      </c>
      <c r="C3588" s="89" t="s">
        <v>456</v>
      </c>
      <c r="D3588" s="102" t="s">
        <v>13990</v>
      </c>
      <c r="E3588" s="102" t="s">
        <v>24</v>
      </c>
      <c r="F3588" s="103" t="s">
        <v>20131</v>
      </c>
      <c r="G3588" s="103" t="s">
        <v>20543</v>
      </c>
      <c r="H3588" s="104" t="s">
        <v>13989</v>
      </c>
      <c r="I3588" s="103" t="s">
        <v>30</v>
      </c>
      <c r="J3588" s="103" t="s">
        <v>30</v>
      </c>
      <c r="K3588" s="103" t="s">
        <v>30</v>
      </c>
      <c r="L3588" s="103" t="s">
        <v>30</v>
      </c>
      <c r="M3588" s="103" t="s">
        <v>30</v>
      </c>
      <c r="N3588" s="103" t="s">
        <v>30</v>
      </c>
      <c r="O3588" s="103" t="s">
        <v>27</v>
      </c>
      <c r="P3588" s="103" t="s">
        <v>8322</v>
      </c>
      <c r="Q3588" s="103" t="s">
        <v>13992</v>
      </c>
      <c r="R3588" s="105">
        <v>15277857223</v>
      </c>
      <c r="S3588" s="103" t="s">
        <v>8322</v>
      </c>
      <c r="T3588" s="103" t="s">
        <v>63</v>
      </c>
      <c r="U3588" s="106" t="s">
        <v>21538</v>
      </c>
      <c r="V3588" s="105" t="s">
        <v>24209</v>
      </c>
      <c r="W3588" s="107" t="s">
        <v>456</v>
      </c>
      <c r="X3588" t="s">
        <v>19642</v>
      </c>
      <c r="AA3588">
        <f ca="1" t="shared" ref="AA3588:AA3651" si="113">DATEDIF(TEXT(MID(H3588,7,8),"00-00-00"),TODAY(),"y")</f>
        <v>16</v>
      </c>
    </row>
    <row r="3589" spans="1:27">
      <c r="A3589" s="101">
        <v>52</v>
      </c>
      <c r="B3589" s="89" t="str">
        <f t="shared" si="112"/>
        <v>451229200507095729</v>
      </c>
      <c r="C3589" s="89" t="s">
        <v>456</v>
      </c>
      <c r="D3589" s="102" t="s">
        <v>13994</v>
      </c>
      <c r="E3589" s="102" t="s">
        <v>143</v>
      </c>
      <c r="F3589" s="103" t="s">
        <v>20131</v>
      </c>
      <c r="G3589" s="103" t="s">
        <v>21180</v>
      </c>
      <c r="H3589" s="104" t="s">
        <v>13993</v>
      </c>
      <c r="I3589" s="103" t="s">
        <v>30</v>
      </c>
      <c r="J3589" s="103" t="s">
        <v>30</v>
      </c>
      <c r="K3589" s="103" t="s">
        <v>30</v>
      </c>
      <c r="L3589" s="103" t="s">
        <v>30</v>
      </c>
      <c r="M3589" s="103" t="s">
        <v>30</v>
      </c>
      <c r="N3589" s="103" t="s">
        <v>30</v>
      </c>
      <c r="O3589" s="103" t="s">
        <v>27</v>
      </c>
      <c r="P3589" s="103" t="s">
        <v>8322</v>
      </c>
      <c r="Q3589" s="103" t="s">
        <v>13996</v>
      </c>
      <c r="R3589" s="105">
        <v>13768281254</v>
      </c>
      <c r="S3589" s="103" t="s">
        <v>8322</v>
      </c>
      <c r="T3589" s="103" t="s">
        <v>63</v>
      </c>
      <c r="U3589" s="106" t="s">
        <v>21274</v>
      </c>
      <c r="V3589" s="105" t="s">
        <v>24210</v>
      </c>
      <c r="W3589" s="107" t="s">
        <v>456</v>
      </c>
      <c r="X3589" t="s">
        <v>24211</v>
      </c>
      <c r="AA3589">
        <f ca="1" t="shared" si="113"/>
        <v>16</v>
      </c>
    </row>
    <row r="3590" spans="1:27">
      <c r="A3590" s="101">
        <v>53</v>
      </c>
      <c r="B3590" s="89" t="str">
        <f t="shared" si="112"/>
        <v>451229200508074540</v>
      </c>
      <c r="C3590" s="89" t="s">
        <v>456</v>
      </c>
      <c r="D3590" s="102" t="s">
        <v>13998</v>
      </c>
      <c r="E3590" s="102" t="s">
        <v>143</v>
      </c>
      <c r="F3590" s="103" t="s">
        <v>20131</v>
      </c>
      <c r="G3590" s="103" t="s">
        <v>20921</v>
      </c>
      <c r="H3590" s="104" t="s">
        <v>13997</v>
      </c>
      <c r="I3590" s="103" t="s">
        <v>30</v>
      </c>
      <c r="J3590" s="103" t="s">
        <v>30</v>
      </c>
      <c r="K3590" s="103" t="s">
        <v>30</v>
      </c>
      <c r="L3590" s="103" t="s">
        <v>30</v>
      </c>
      <c r="M3590" s="103" t="s">
        <v>30</v>
      </c>
      <c r="N3590" s="103" t="s">
        <v>30</v>
      </c>
      <c r="O3590" s="103" t="s">
        <v>27</v>
      </c>
      <c r="P3590" s="103" t="s">
        <v>63</v>
      </c>
      <c r="Q3590" s="103" t="s">
        <v>13999</v>
      </c>
      <c r="R3590" s="105">
        <v>13481869139</v>
      </c>
      <c r="S3590" s="103" t="s">
        <v>8322</v>
      </c>
      <c r="T3590" s="103" t="s">
        <v>110</v>
      </c>
      <c r="U3590" s="106" t="s">
        <v>24212</v>
      </c>
      <c r="V3590" s="105" t="s">
        <v>20511</v>
      </c>
      <c r="W3590" s="107" t="s">
        <v>456</v>
      </c>
      <c r="X3590" t="s">
        <v>24213</v>
      </c>
      <c r="AA3590">
        <f ca="1" t="shared" si="113"/>
        <v>16</v>
      </c>
    </row>
    <row r="3591" spans="1:27">
      <c r="A3591" s="101">
        <v>54</v>
      </c>
      <c r="B3591" s="89" t="str">
        <f t="shared" si="112"/>
        <v>451229200503200026</v>
      </c>
      <c r="C3591" s="89" t="s">
        <v>456</v>
      </c>
      <c r="D3591" s="102" t="s">
        <v>14001</v>
      </c>
      <c r="E3591" s="102" t="s">
        <v>143</v>
      </c>
      <c r="F3591" s="103" t="s">
        <v>20178</v>
      </c>
      <c r="G3591" s="103" t="s">
        <v>21473</v>
      </c>
      <c r="H3591" s="104" t="s">
        <v>14000</v>
      </c>
      <c r="I3591" s="103" t="s">
        <v>30</v>
      </c>
      <c r="J3591" s="103" t="s">
        <v>30</v>
      </c>
      <c r="K3591" s="103" t="s">
        <v>30</v>
      </c>
      <c r="L3591" s="103" t="s">
        <v>30</v>
      </c>
      <c r="M3591" s="103" t="s">
        <v>30</v>
      </c>
      <c r="N3591" s="103" t="s">
        <v>30</v>
      </c>
      <c r="O3591" s="103" t="s">
        <v>27</v>
      </c>
      <c r="P3591" s="103" t="s">
        <v>63</v>
      </c>
      <c r="Q3591" s="103" t="s">
        <v>14003</v>
      </c>
      <c r="R3591" s="105">
        <v>15777830228</v>
      </c>
      <c r="S3591" s="103" t="s">
        <v>8322</v>
      </c>
      <c r="T3591" s="103" t="s">
        <v>63</v>
      </c>
      <c r="U3591" s="106" t="s">
        <v>23133</v>
      </c>
      <c r="V3591" s="105" t="s">
        <v>24214</v>
      </c>
      <c r="W3591" s="107" t="s">
        <v>456</v>
      </c>
      <c r="X3591" t="s">
        <v>24215</v>
      </c>
      <c r="AA3591">
        <f ca="1" t="shared" si="113"/>
        <v>16</v>
      </c>
    </row>
    <row r="3592" spans="1:27">
      <c r="A3592" s="101">
        <v>55</v>
      </c>
      <c r="B3592" s="89" t="str">
        <f t="shared" si="112"/>
        <v>451229200502272415</v>
      </c>
      <c r="C3592" s="89" t="s">
        <v>456</v>
      </c>
      <c r="D3592" s="102" t="s">
        <v>14005</v>
      </c>
      <c r="E3592" s="102" t="s">
        <v>24</v>
      </c>
      <c r="F3592" s="103" t="s">
        <v>20178</v>
      </c>
      <c r="G3592" s="103" t="s">
        <v>21431</v>
      </c>
      <c r="H3592" s="104" t="s">
        <v>14004</v>
      </c>
      <c r="I3592" s="103" t="s">
        <v>27</v>
      </c>
      <c r="J3592" s="103" t="s">
        <v>30</v>
      </c>
      <c r="K3592" s="103" t="s">
        <v>30</v>
      </c>
      <c r="L3592" s="103" t="s">
        <v>30</v>
      </c>
      <c r="M3592" s="103" t="s">
        <v>30</v>
      </c>
      <c r="N3592" s="103" t="s">
        <v>30</v>
      </c>
      <c r="O3592" s="103" t="s">
        <v>27</v>
      </c>
      <c r="P3592" s="103" t="s">
        <v>63</v>
      </c>
      <c r="Q3592" s="103" t="s">
        <v>14007</v>
      </c>
      <c r="R3592" s="105">
        <v>15277029962</v>
      </c>
      <c r="S3592" s="103" t="s">
        <v>8322</v>
      </c>
      <c r="T3592" s="103" t="s">
        <v>140</v>
      </c>
      <c r="U3592" s="106" t="s">
        <v>22884</v>
      </c>
      <c r="V3592" s="105" t="s">
        <v>24216</v>
      </c>
      <c r="W3592" s="107" t="s">
        <v>456</v>
      </c>
      <c r="X3592" t="s">
        <v>24217</v>
      </c>
      <c r="AA3592">
        <f ca="1" t="shared" si="113"/>
        <v>16</v>
      </c>
    </row>
    <row r="3593" spans="1:27">
      <c r="A3593" s="101">
        <v>56</v>
      </c>
      <c r="B3593" s="89" t="str">
        <f t="shared" si="112"/>
        <v>451229200502090320</v>
      </c>
      <c r="C3593" s="89" t="s">
        <v>456</v>
      </c>
      <c r="D3593" s="102" t="s">
        <v>14010</v>
      </c>
      <c r="E3593" s="102" t="s">
        <v>143</v>
      </c>
      <c r="F3593" s="103" t="s">
        <v>23643</v>
      </c>
      <c r="G3593" s="103" t="s">
        <v>21431</v>
      </c>
      <c r="H3593" s="104" t="s">
        <v>14009</v>
      </c>
      <c r="I3593" s="103" t="s">
        <v>27</v>
      </c>
      <c r="J3593" s="103" t="s">
        <v>30</v>
      </c>
      <c r="K3593" s="103" t="s">
        <v>30</v>
      </c>
      <c r="L3593" s="103" t="s">
        <v>30</v>
      </c>
      <c r="M3593" s="103" t="s">
        <v>30</v>
      </c>
      <c r="N3593" s="103" t="s">
        <v>30</v>
      </c>
      <c r="O3593" s="103" t="s">
        <v>27</v>
      </c>
      <c r="P3593" s="103" t="s">
        <v>8322</v>
      </c>
      <c r="Q3593" s="103" t="s">
        <v>14011</v>
      </c>
      <c r="R3593" s="105">
        <v>18928078905</v>
      </c>
      <c r="S3593" s="103" t="s">
        <v>8322</v>
      </c>
      <c r="T3593" s="103" t="s">
        <v>151</v>
      </c>
      <c r="U3593" s="106" t="s">
        <v>21471</v>
      </c>
      <c r="V3593" s="105" t="s">
        <v>24218</v>
      </c>
      <c r="W3593" s="107" t="s">
        <v>456</v>
      </c>
      <c r="X3593" t="s">
        <v>24219</v>
      </c>
      <c r="AA3593">
        <f ca="1" t="shared" si="113"/>
        <v>16</v>
      </c>
    </row>
    <row r="3594" spans="1:27">
      <c r="A3594" s="101">
        <v>57</v>
      </c>
      <c r="B3594" s="89" t="str">
        <f t="shared" si="112"/>
        <v>451229200412130624</v>
      </c>
      <c r="C3594" s="89" t="s">
        <v>456</v>
      </c>
      <c r="D3594" s="102" t="s">
        <v>14014</v>
      </c>
      <c r="E3594" s="102" t="s">
        <v>143</v>
      </c>
      <c r="F3594" s="103" t="s">
        <v>20178</v>
      </c>
      <c r="G3594" s="103" t="s">
        <v>20996</v>
      </c>
      <c r="H3594" s="104" t="s">
        <v>14013</v>
      </c>
      <c r="I3594" s="103" t="s">
        <v>30</v>
      </c>
      <c r="J3594" s="103" t="s">
        <v>30</v>
      </c>
      <c r="K3594" s="103" t="s">
        <v>27</v>
      </c>
      <c r="L3594" s="103" t="s">
        <v>30</v>
      </c>
      <c r="M3594" s="103" t="s">
        <v>30</v>
      </c>
      <c r="N3594" s="103" t="s">
        <v>30</v>
      </c>
      <c r="O3594" s="103" t="s">
        <v>27</v>
      </c>
      <c r="P3594" s="103" t="s">
        <v>8322</v>
      </c>
      <c r="Q3594" s="103" t="s">
        <v>14016</v>
      </c>
      <c r="R3594" s="105">
        <v>13737024659</v>
      </c>
      <c r="S3594" s="103" t="s">
        <v>8322</v>
      </c>
      <c r="T3594" s="103" t="s">
        <v>99</v>
      </c>
      <c r="U3594" s="106" t="s">
        <v>23677</v>
      </c>
      <c r="V3594" s="105" t="s">
        <v>24220</v>
      </c>
      <c r="W3594" s="107" t="s">
        <v>456</v>
      </c>
      <c r="X3594" t="s">
        <v>24221</v>
      </c>
      <c r="AA3594">
        <f ca="1" t="shared" si="113"/>
        <v>16</v>
      </c>
    </row>
    <row r="3595" spans="1:27">
      <c r="A3595" s="101">
        <v>58</v>
      </c>
      <c r="B3595" s="89" t="str">
        <f t="shared" si="112"/>
        <v>451229200411153621</v>
      </c>
      <c r="C3595" s="89" t="s">
        <v>456</v>
      </c>
      <c r="D3595" s="102" t="s">
        <v>24222</v>
      </c>
      <c r="E3595" s="102" t="s">
        <v>143</v>
      </c>
      <c r="F3595" s="103" t="s">
        <v>20205</v>
      </c>
      <c r="G3595" s="103" t="s">
        <v>20823</v>
      </c>
      <c r="H3595" s="104" t="s">
        <v>24223</v>
      </c>
      <c r="I3595" s="103" t="s">
        <v>27</v>
      </c>
      <c r="J3595" s="103" t="s">
        <v>30</v>
      </c>
      <c r="K3595" s="103" t="s">
        <v>30</v>
      </c>
      <c r="L3595" s="103" t="s">
        <v>30</v>
      </c>
      <c r="M3595" s="103" t="s">
        <v>30</v>
      </c>
      <c r="N3595" s="103" t="s">
        <v>30</v>
      </c>
      <c r="O3595" s="103" t="s">
        <v>30</v>
      </c>
      <c r="P3595" s="103" t="s">
        <v>8322</v>
      </c>
      <c r="Q3595" s="103" t="s">
        <v>24224</v>
      </c>
      <c r="R3595" s="105">
        <v>13669879696</v>
      </c>
      <c r="S3595" s="103" t="s">
        <v>8322</v>
      </c>
      <c r="T3595" s="103" t="s">
        <v>22515</v>
      </c>
      <c r="U3595" s="106" t="s">
        <v>23236</v>
      </c>
      <c r="V3595" s="105" t="s">
        <v>24225</v>
      </c>
      <c r="W3595" s="107" t="s">
        <v>456</v>
      </c>
      <c r="X3595" t="s">
        <v>24226</v>
      </c>
      <c r="AA3595">
        <f ca="1" t="shared" si="113"/>
        <v>16</v>
      </c>
    </row>
    <row r="3596" spans="1:27">
      <c r="A3596" s="101">
        <v>59</v>
      </c>
      <c r="B3596" s="89" t="str">
        <f t="shared" si="112"/>
        <v>452731200503153020</v>
      </c>
      <c r="C3596" s="89" t="s">
        <v>456</v>
      </c>
      <c r="D3596" s="102" t="s">
        <v>14018</v>
      </c>
      <c r="E3596" s="102" t="s">
        <v>143</v>
      </c>
      <c r="F3596" s="103" t="s">
        <v>20131</v>
      </c>
      <c r="G3596" s="103" t="s">
        <v>21473</v>
      </c>
      <c r="H3596" s="104" t="s">
        <v>14017</v>
      </c>
      <c r="I3596" s="103" t="s">
        <v>30</v>
      </c>
      <c r="J3596" s="103" t="s">
        <v>30</v>
      </c>
      <c r="K3596" s="103" t="s">
        <v>30</v>
      </c>
      <c r="L3596" s="103" t="s">
        <v>30</v>
      </c>
      <c r="M3596" s="103" t="s">
        <v>30</v>
      </c>
      <c r="N3596" s="103" t="s">
        <v>30</v>
      </c>
      <c r="O3596" s="103" t="s">
        <v>27</v>
      </c>
      <c r="P3596" s="103" t="s">
        <v>8322</v>
      </c>
      <c r="Q3596" s="103" t="s">
        <v>14020</v>
      </c>
      <c r="R3596" s="105">
        <v>18070811625</v>
      </c>
      <c r="S3596" s="103" t="s">
        <v>8322</v>
      </c>
      <c r="T3596" s="103" t="s">
        <v>146</v>
      </c>
      <c r="U3596" s="106" t="s">
        <v>23742</v>
      </c>
      <c r="V3596" s="105" t="s">
        <v>24227</v>
      </c>
      <c r="W3596" s="107" t="s">
        <v>456</v>
      </c>
      <c r="X3596" t="s">
        <v>24228</v>
      </c>
      <c r="AA3596">
        <f ca="1" t="shared" si="113"/>
        <v>16</v>
      </c>
    </row>
    <row r="3597" spans="1:27">
      <c r="A3597" s="101">
        <v>60</v>
      </c>
      <c r="B3597" s="89" t="str">
        <f t="shared" si="112"/>
        <v>451229200605205725</v>
      </c>
      <c r="C3597" s="89" t="s">
        <v>456</v>
      </c>
      <c r="D3597" s="102" t="s">
        <v>14022</v>
      </c>
      <c r="E3597" s="102" t="s">
        <v>143</v>
      </c>
      <c r="F3597" s="103" t="s">
        <v>20131</v>
      </c>
      <c r="G3597" s="103" t="s">
        <v>22048</v>
      </c>
      <c r="H3597" s="104" t="s">
        <v>14021</v>
      </c>
      <c r="I3597" s="103" t="s">
        <v>30</v>
      </c>
      <c r="J3597" s="103" t="s">
        <v>30</v>
      </c>
      <c r="K3597" s="103" t="s">
        <v>27</v>
      </c>
      <c r="L3597" s="103" t="s">
        <v>30</v>
      </c>
      <c r="M3597" s="103" t="s">
        <v>30</v>
      </c>
      <c r="N3597" s="103" t="s">
        <v>30</v>
      </c>
      <c r="O3597" s="103" t="s">
        <v>27</v>
      </c>
      <c r="P3597" s="103" t="s">
        <v>8322</v>
      </c>
      <c r="Q3597" s="103" t="s">
        <v>14024</v>
      </c>
      <c r="R3597" s="105">
        <v>13794533574</v>
      </c>
      <c r="S3597" s="103" t="s">
        <v>8322</v>
      </c>
      <c r="T3597" s="103" t="s">
        <v>63</v>
      </c>
      <c r="U3597" s="106" t="s">
        <v>23032</v>
      </c>
      <c r="V3597" s="105" t="s">
        <v>24229</v>
      </c>
      <c r="W3597" s="107" t="s">
        <v>456</v>
      </c>
      <c r="X3597" t="s">
        <v>24230</v>
      </c>
      <c r="AA3597">
        <f ca="1" t="shared" si="113"/>
        <v>15</v>
      </c>
    </row>
    <row r="3598" spans="1:27">
      <c r="A3598" s="101">
        <v>61</v>
      </c>
      <c r="B3598" s="89" t="str">
        <f t="shared" si="112"/>
        <v>451229200206182415</v>
      </c>
      <c r="C3598" s="89" t="s">
        <v>456</v>
      </c>
      <c r="D3598" s="102" t="s">
        <v>14026</v>
      </c>
      <c r="E3598" s="102" t="s">
        <v>24</v>
      </c>
      <c r="F3598" s="103" t="s">
        <v>20178</v>
      </c>
      <c r="G3598" s="103" t="s">
        <v>20190</v>
      </c>
      <c r="H3598" s="104" t="s">
        <v>14025</v>
      </c>
      <c r="I3598" s="103" t="s">
        <v>27</v>
      </c>
      <c r="J3598" s="103" t="s">
        <v>27</v>
      </c>
      <c r="K3598" s="103" t="s">
        <v>30</v>
      </c>
      <c r="L3598" s="103" t="s">
        <v>30</v>
      </c>
      <c r="M3598" s="103" t="s">
        <v>30</v>
      </c>
      <c r="N3598" s="103" t="s">
        <v>30</v>
      </c>
      <c r="O3598" s="103" t="s">
        <v>27</v>
      </c>
      <c r="P3598" s="103" t="s">
        <v>8322</v>
      </c>
      <c r="Q3598" s="103" t="s">
        <v>10996</v>
      </c>
      <c r="R3598" s="105">
        <v>18176149627</v>
      </c>
      <c r="S3598" s="103" t="s">
        <v>8322</v>
      </c>
      <c r="T3598" s="103" t="s">
        <v>140</v>
      </c>
      <c r="U3598" s="106" t="s">
        <v>20487</v>
      </c>
      <c r="V3598" s="105" t="s">
        <v>24231</v>
      </c>
      <c r="W3598" s="107" t="s">
        <v>456</v>
      </c>
      <c r="X3598" t="s">
        <v>19482</v>
      </c>
      <c r="AA3598">
        <f ca="1" t="shared" si="113"/>
        <v>19</v>
      </c>
    </row>
    <row r="3599" spans="1:27">
      <c r="A3599" s="101">
        <v>62</v>
      </c>
      <c r="B3599" s="89" t="str">
        <f t="shared" si="112"/>
        <v>451229200603111813</v>
      </c>
      <c r="C3599" s="89" t="s">
        <v>456</v>
      </c>
      <c r="D3599" s="102" t="s">
        <v>14029</v>
      </c>
      <c r="E3599" s="102" t="s">
        <v>24</v>
      </c>
      <c r="F3599" s="103" t="s">
        <v>20178</v>
      </c>
      <c r="G3599" s="103" t="s">
        <v>22707</v>
      </c>
      <c r="H3599" s="104" t="s">
        <v>14028</v>
      </c>
      <c r="I3599" s="103" t="s">
        <v>30</v>
      </c>
      <c r="J3599" s="103" t="s">
        <v>30</v>
      </c>
      <c r="K3599" s="103" t="s">
        <v>30</v>
      </c>
      <c r="L3599" s="103" t="s">
        <v>30</v>
      </c>
      <c r="M3599" s="103" t="s">
        <v>30</v>
      </c>
      <c r="N3599" s="103" t="s">
        <v>30</v>
      </c>
      <c r="O3599" s="103" t="s">
        <v>27</v>
      </c>
      <c r="P3599" s="103" t="s">
        <v>8322</v>
      </c>
      <c r="Q3599" s="103" t="s">
        <v>14030</v>
      </c>
      <c r="R3599" s="105">
        <v>13430453669</v>
      </c>
      <c r="S3599" s="103" t="s">
        <v>8322</v>
      </c>
      <c r="T3599" s="103" t="s">
        <v>115</v>
      </c>
      <c r="U3599" s="106" t="s">
        <v>20458</v>
      </c>
      <c r="V3599" s="105" t="s">
        <v>21863</v>
      </c>
      <c r="W3599" s="107" t="s">
        <v>456</v>
      </c>
      <c r="X3599" t="s">
        <v>24232</v>
      </c>
      <c r="AA3599">
        <f ca="1" t="shared" si="113"/>
        <v>15</v>
      </c>
    </row>
    <row r="3600" spans="1:27">
      <c r="A3600" s="101">
        <v>63</v>
      </c>
      <c r="B3600" s="89" t="str">
        <f t="shared" si="112"/>
        <v>451229200305142726</v>
      </c>
      <c r="C3600" s="89" t="s">
        <v>456</v>
      </c>
      <c r="D3600" s="102" t="s">
        <v>14032</v>
      </c>
      <c r="E3600" s="102" t="s">
        <v>143</v>
      </c>
      <c r="F3600" s="103" t="s">
        <v>20178</v>
      </c>
      <c r="G3600" s="103" t="s">
        <v>20172</v>
      </c>
      <c r="H3600" s="104" t="s">
        <v>14031</v>
      </c>
      <c r="I3600" s="103" t="s">
        <v>27</v>
      </c>
      <c r="J3600" s="103" t="s">
        <v>27</v>
      </c>
      <c r="K3600" s="103" t="s">
        <v>30</v>
      </c>
      <c r="L3600" s="103" t="s">
        <v>30</v>
      </c>
      <c r="M3600" s="103" t="s">
        <v>30</v>
      </c>
      <c r="N3600" s="103" t="s">
        <v>30</v>
      </c>
      <c r="O3600" s="103" t="s">
        <v>27</v>
      </c>
      <c r="P3600" s="103" t="s">
        <v>8322</v>
      </c>
      <c r="Q3600" s="103" t="s">
        <v>14033</v>
      </c>
      <c r="R3600" s="105">
        <v>17396795855</v>
      </c>
      <c r="S3600" s="103" t="s">
        <v>8322</v>
      </c>
      <c r="T3600" s="103" t="s">
        <v>146</v>
      </c>
      <c r="U3600" s="106" t="s">
        <v>20390</v>
      </c>
      <c r="V3600" s="105" t="s">
        <v>22705</v>
      </c>
      <c r="W3600" s="107" t="s">
        <v>456</v>
      </c>
      <c r="X3600" t="s">
        <v>19483</v>
      </c>
      <c r="AA3600">
        <f ca="1" t="shared" si="113"/>
        <v>18</v>
      </c>
    </row>
    <row r="3601" spans="1:27">
      <c r="A3601" s="101">
        <v>64</v>
      </c>
      <c r="B3601" s="89" t="str">
        <f t="shared" si="112"/>
        <v>451229200402283627</v>
      </c>
      <c r="C3601" s="89" t="s">
        <v>456</v>
      </c>
      <c r="D3601" s="102" t="s">
        <v>14035</v>
      </c>
      <c r="E3601" s="102" t="s">
        <v>143</v>
      </c>
      <c r="F3601" s="103" t="s">
        <v>20178</v>
      </c>
      <c r="G3601" s="103" t="s">
        <v>20742</v>
      </c>
      <c r="H3601" s="104" t="s">
        <v>14034</v>
      </c>
      <c r="I3601" s="103" t="s">
        <v>30</v>
      </c>
      <c r="J3601" s="103" t="s">
        <v>30</v>
      </c>
      <c r="K3601" s="103" t="s">
        <v>30</v>
      </c>
      <c r="L3601" s="103" t="s">
        <v>30</v>
      </c>
      <c r="M3601" s="103" t="s">
        <v>30</v>
      </c>
      <c r="N3601" s="103" t="s">
        <v>30</v>
      </c>
      <c r="O3601" s="103" t="s">
        <v>27</v>
      </c>
      <c r="P3601" s="103" t="s">
        <v>8322</v>
      </c>
      <c r="Q3601" s="103" t="s">
        <v>4489</v>
      </c>
      <c r="R3601" s="105">
        <v>13768281050</v>
      </c>
      <c r="S3601" s="103" t="s">
        <v>8322</v>
      </c>
      <c r="T3601" s="103" t="s">
        <v>81</v>
      </c>
      <c r="U3601" s="106" t="s">
        <v>23280</v>
      </c>
      <c r="V3601" s="105" t="s">
        <v>23452</v>
      </c>
      <c r="W3601" s="107" t="s">
        <v>456</v>
      </c>
      <c r="X3601" t="s">
        <v>24233</v>
      </c>
      <c r="AA3601">
        <f ca="1" t="shared" si="113"/>
        <v>17</v>
      </c>
    </row>
    <row r="3602" spans="1:27">
      <c r="A3602" s="101">
        <v>65</v>
      </c>
      <c r="B3602" s="89" t="str">
        <f t="shared" si="112"/>
        <v>451229200504204547</v>
      </c>
      <c r="C3602" s="89" t="s">
        <v>456</v>
      </c>
      <c r="D3602" s="102" t="s">
        <v>5140</v>
      </c>
      <c r="E3602" s="102" t="s">
        <v>143</v>
      </c>
      <c r="F3602" s="103" t="s">
        <v>20131</v>
      </c>
      <c r="G3602" s="103" t="s">
        <v>20543</v>
      </c>
      <c r="H3602" s="104" t="s">
        <v>14036</v>
      </c>
      <c r="I3602" s="103" t="s">
        <v>30</v>
      </c>
      <c r="J3602" s="103" t="s">
        <v>30</v>
      </c>
      <c r="K3602" s="103" t="s">
        <v>30</v>
      </c>
      <c r="L3602" s="103" t="s">
        <v>30</v>
      </c>
      <c r="M3602" s="103" t="s">
        <v>30</v>
      </c>
      <c r="N3602" s="103" t="s">
        <v>27</v>
      </c>
      <c r="O3602" s="103" t="s">
        <v>27</v>
      </c>
      <c r="P3602" s="103" t="s">
        <v>1517</v>
      </c>
      <c r="Q3602" s="103" t="s">
        <v>14037</v>
      </c>
      <c r="R3602" s="105">
        <v>18070829662</v>
      </c>
      <c r="S3602" s="103" t="s">
        <v>8322</v>
      </c>
      <c r="T3602" s="103" t="s">
        <v>110</v>
      </c>
      <c r="U3602" s="106" t="s">
        <v>20413</v>
      </c>
      <c r="V3602" s="105" t="s">
        <v>24234</v>
      </c>
      <c r="W3602" s="107" t="s">
        <v>456</v>
      </c>
      <c r="X3602" t="s">
        <v>24235</v>
      </c>
      <c r="AA3602">
        <f ca="1" t="shared" si="113"/>
        <v>16</v>
      </c>
    </row>
    <row r="3603" spans="1:27">
      <c r="A3603" s="101">
        <v>66</v>
      </c>
      <c r="B3603" s="89" t="str">
        <f t="shared" si="112"/>
        <v>452731200502285419</v>
      </c>
      <c r="C3603" s="89" t="s">
        <v>456</v>
      </c>
      <c r="D3603" s="102" t="s">
        <v>14039</v>
      </c>
      <c r="E3603" s="102" t="s">
        <v>24</v>
      </c>
      <c r="F3603" s="103" t="s">
        <v>20131</v>
      </c>
      <c r="G3603" s="103" t="s">
        <v>21431</v>
      </c>
      <c r="H3603" s="104" t="s">
        <v>14038</v>
      </c>
      <c r="I3603" s="103" t="s">
        <v>27</v>
      </c>
      <c r="J3603" s="103" t="s">
        <v>30</v>
      </c>
      <c r="K3603" s="103" t="s">
        <v>30</v>
      </c>
      <c r="L3603" s="103" t="s">
        <v>30</v>
      </c>
      <c r="M3603" s="103" t="s">
        <v>30</v>
      </c>
      <c r="N3603" s="103" t="s">
        <v>30</v>
      </c>
      <c r="O3603" s="103" t="s">
        <v>27</v>
      </c>
      <c r="P3603" s="103" t="s">
        <v>8322</v>
      </c>
      <c r="Q3603" s="103" t="s">
        <v>14041</v>
      </c>
      <c r="R3603" s="105">
        <v>18776810928</v>
      </c>
      <c r="S3603" s="103" t="s">
        <v>8322</v>
      </c>
      <c r="T3603" s="103" t="s">
        <v>93</v>
      </c>
      <c r="U3603" s="106" t="s">
        <v>23671</v>
      </c>
      <c r="V3603" s="105" t="s">
        <v>24236</v>
      </c>
      <c r="W3603" s="107" t="s">
        <v>456</v>
      </c>
      <c r="X3603" t="s">
        <v>24237</v>
      </c>
      <c r="AA3603">
        <f ca="1" t="shared" si="113"/>
        <v>16</v>
      </c>
    </row>
    <row r="3604" spans="1:27">
      <c r="A3604" s="101">
        <v>67</v>
      </c>
      <c r="B3604" s="89" t="str">
        <f t="shared" si="112"/>
        <v>451229200411102429</v>
      </c>
      <c r="C3604" s="89" t="s">
        <v>456</v>
      </c>
      <c r="D3604" s="102" t="s">
        <v>14043</v>
      </c>
      <c r="E3604" s="102" t="s">
        <v>143</v>
      </c>
      <c r="F3604" s="103" t="s">
        <v>20205</v>
      </c>
      <c r="G3604" s="103" t="s">
        <v>20823</v>
      </c>
      <c r="H3604" s="104" t="s">
        <v>14042</v>
      </c>
      <c r="I3604" s="103" t="s">
        <v>27</v>
      </c>
      <c r="J3604" s="103" t="s">
        <v>30</v>
      </c>
      <c r="K3604" s="103" t="s">
        <v>30</v>
      </c>
      <c r="L3604" s="103" t="s">
        <v>30</v>
      </c>
      <c r="M3604" s="103" t="s">
        <v>30</v>
      </c>
      <c r="N3604" s="103" t="s">
        <v>30</v>
      </c>
      <c r="O3604" s="103" t="s">
        <v>27</v>
      </c>
      <c r="P3604" s="103" t="s">
        <v>8322</v>
      </c>
      <c r="Q3604" s="103" t="s">
        <v>14045</v>
      </c>
      <c r="R3604" s="105">
        <v>15878687382</v>
      </c>
      <c r="S3604" s="103" t="s">
        <v>8322</v>
      </c>
      <c r="T3604" s="103" t="s">
        <v>140</v>
      </c>
      <c r="U3604" s="106" t="s">
        <v>22096</v>
      </c>
      <c r="V3604" s="105" t="s">
        <v>24238</v>
      </c>
      <c r="W3604" s="107" t="s">
        <v>456</v>
      </c>
      <c r="X3604" t="s">
        <v>24239</v>
      </c>
      <c r="AA3604">
        <f ca="1" t="shared" si="113"/>
        <v>16</v>
      </c>
    </row>
    <row r="3605" spans="1:27">
      <c r="A3605" s="101">
        <v>68</v>
      </c>
      <c r="B3605" s="89" t="str">
        <f t="shared" si="112"/>
        <v>451229200408253621</v>
      </c>
      <c r="C3605" s="89" t="s">
        <v>456</v>
      </c>
      <c r="D3605" s="102" t="s">
        <v>14047</v>
      </c>
      <c r="E3605" s="102" t="s">
        <v>143</v>
      </c>
      <c r="F3605" s="103" t="s">
        <v>20131</v>
      </c>
      <c r="G3605" s="103" t="s">
        <v>20757</v>
      </c>
      <c r="H3605" s="104" t="s">
        <v>14046</v>
      </c>
      <c r="I3605" s="103" t="s">
        <v>30</v>
      </c>
      <c r="J3605" s="103" t="s">
        <v>30</v>
      </c>
      <c r="K3605" s="103" t="s">
        <v>30</v>
      </c>
      <c r="L3605" s="103" t="s">
        <v>30</v>
      </c>
      <c r="M3605" s="103" t="s">
        <v>30</v>
      </c>
      <c r="N3605" s="103" t="s">
        <v>30</v>
      </c>
      <c r="O3605" s="103" t="s">
        <v>27</v>
      </c>
      <c r="P3605" s="103" t="s">
        <v>8322</v>
      </c>
      <c r="Q3605" s="103" t="s">
        <v>14049</v>
      </c>
      <c r="R3605" s="105">
        <v>15277849973</v>
      </c>
      <c r="S3605" s="103" t="s">
        <v>8322</v>
      </c>
      <c r="T3605" s="103" t="s">
        <v>81</v>
      </c>
      <c r="U3605" s="106" t="s">
        <v>22691</v>
      </c>
      <c r="V3605" s="105" t="s">
        <v>24240</v>
      </c>
      <c r="W3605" s="107" t="s">
        <v>456</v>
      </c>
      <c r="X3605" t="s">
        <v>24241</v>
      </c>
      <c r="AA3605">
        <f ca="1" t="shared" si="113"/>
        <v>16</v>
      </c>
    </row>
    <row r="3606" spans="1:27">
      <c r="A3606" s="101">
        <v>69</v>
      </c>
      <c r="B3606" s="89" t="str">
        <f t="shared" si="112"/>
        <v>45122920050115242x</v>
      </c>
      <c r="C3606" s="89" t="s">
        <v>456</v>
      </c>
      <c r="D3606" s="102" t="s">
        <v>14051</v>
      </c>
      <c r="E3606" s="102" t="s">
        <v>143</v>
      </c>
      <c r="F3606" s="103" t="s">
        <v>20178</v>
      </c>
      <c r="G3606" s="103" t="s">
        <v>22169</v>
      </c>
      <c r="H3606" s="104" t="s">
        <v>14050</v>
      </c>
      <c r="I3606" s="103" t="s">
        <v>27</v>
      </c>
      <c r="J3606" s="103" t="s">
        <v>30</v>
      </c>
      <c r="K3606" s="103" t="s">
        <v>27</v>
      </c>
      <c r="L3606" s="103" t="s">
        <v>30</v>
      </c>
      <c r="M3606" s="103" t="s">
        <v>30</v>
      </c>
      <c r="N3606" s="103" t="s">
        <v>27</v>
      </c>
      <c r="O3606" s="103" t="s">
        <v>27</v>
      </c>
      <c r="P3606" s="103" t="s">
        <v>8322</v>
      </c>
      <c r="Q3606" s="103" t="s">
        <v>14053</v>
      </c>
      <c r="R3606" s="105">
        <v>18877842266</v>
      </c>
      <c r="S3606" s="103" t="s">
        <v>8322</v>
      </c>
      <c r="T3606" s="103" t="s">
        <v>140</v>
      </c>
      <c r="U3606" s="106" t="s">
        <v>23674</v>
      </c>
      <c r="V3606" s="105" t="s">
        <v>24242</v>
      </c>
      <c r="W3606" s="107" t="s">
        <v>456</v>
      </c>
      <c r="X3606" t="s">
        <v>24243</v>
      </c>
      <c r="AA3606">
        <f ca="1" t="shared" si="113"/>
        <v>16</v>
      </c>
    </row>
    <row r="3607" spans="1:27">
      <c r="A3607" s="101">
        <v>70</v>
      </c>
      <c r="B3607" s="89" t="str">
        <f t="shared" si="112"/>
        <v>452731200411093681</v>
      </c>
      <c r="C3607" s="89" t="s">
        <v>456</v>
      </c>
      <c r="D3607" s="102" t="s">
        <v>14055</v>
      </c>
      <c r="E3607" s="102" t="s">
        <v>143</v>
      </c>
      <c r="F3607" s="103" t="s">
        <v>20131</v>
      </c>
      <c r="G3607" s="103" t="s">
        <v>20823</v>
      </c>
      <c r="H3607" s="104" t="s">
        <v>14054</v>
      </c>
      <c r="I3607" s="103" t="s">
        <v>27</v>
      </c>
      <c r="J3607" s="103" t="s">
        <v>30</v>
      </c>
      <c r="K3607" s="103" t="s">
        <v>30</v>
      </c>
      <c r="L3607" s="103" t="s">
        <v>30</v>
      </c>
      <c r="M3607" s="103" t="s">
        <v>30</v>
      </c>
      <c r="N3607" s="103" t="s">
        <v>30</v>
      </c>
      <c r="O3607" s="103" t="s">
        <v>27</v>
      </c>
      <c r="P3607" s="103" t="s">
        <v>8322</v>
      </c>
      <c r="Q3607" s="103" t="s">
        <v>14056</v>
      </c>
      <c r="R3607" s="105">
        <v>15177388510</v>
      </c>
      <c r="S3607" s="103" t="s">
        <v>8322</v>
      </c>
      <c r="T3607" s="103" t="s">
        <v>81</v>
      </c>
      <c r="U3607" s="106" t="s">
        <v>23280</v>
      </c>
      <c r="V3607" s="105" t="s">
        <v>24244</v>
      </c>
      <c r="W3607" s="107" t="s">
        <v>456</v>
      </c>
      <c r="X3607" t="s">
        <v>24245</v>
      </c>
      <c r="AA3607">
        <f ca="1" t="shared" si="113"/>
        <v>16</v>
      </c>
    </row>
    <row r="3608" spans="1:27">
      <c r="A3608" s="101">
        <v>71</v>
      </c>
      <c r="B3608" s="89" t="str">
        <f t="shared" si="112"/>
        <v>451229200401182728</v>
      </c>
      <c r="C3608" s="89" t="s">
        <v>456</v>
      </c>
      <c r="D3608" s="102" t="s">
        <v>14058</v>
      </c>
      <c r="E3608" s="102" t="s">
        <v>143</v>
      </c>
      <c r="F3608" s="103" t="s">
        <v>20131</v>
      </c>
      <c r="G3608" s="103" t="s">
        <v>20232</v>
      </c>
      <c r="H3608" s="104" t="s">
        <v>14057</v>
      </c>
      <c r="I3608" s="103" t="s">
        <v>30</v>
      </c>
      <c r="J3608" s="103" t="s">
        <v>30</v>
      </c>
      <c r="K3608" s="103" t="s">
        <v>30</v>
      </c>
      <c r="L3608" s="103" t="s">
        <v>30</v>
      </c>
      <c r="M3608" s="103" t="s">
        <v>30</v>
      </c>
      <c r="N3608" s="103" t="s">
        <v>30</v>
      </c>
      <c r="O3608" s="103" t="s">
        <v>27</v>
      </c>
      <c r="P3608" s="103" t="s">
        <v>8322</v>
      </c>
      <c r="Q3608" s="103" t="s">
        <v>14060</v>
      </c>
      <c r="R3608" s="105">
        <v>18070840639</v>
      </c>
      <c r="S3608" s="103" t="s">
        <v>8322</v>
      </c>
      <c r="T3608" s="103" t="s">
        <v>146</v>
      </c>
      <c r="U3608" s="106" t="s">
        <v>20390</v>
      </c>
      <c r="V3608" s="105" t="s">
        <v>24246</v>
      </c>
      <c r="W3608" s="107" t="s">
        <v>456</v>
      </c>
      <c r="X3608" t="s">
        <v>24247</v>
      </c>
      <c r="AA3608">
        <f ca="1" t="shared" si="113"/>
        <v>17</v>
      </c>
    </row>
    <row r="3609" spans="1:27">
      <c r="A3609" s="101">
        <v>72</v>
      </c>
      <c r="B3609" s="89" t="str">
        <f t="shared" si="112"/>
        <v>452731200503054815</v>
      </c>
      <c r="C3609" s="89" t="s">
        <v>456</v>
      </c>
      <c r="D3609" s="102" t="s">
        <v>12458</v>
      </c>
      <c r="E3609" s="102" t="s">
        <v>24</v>
      </c>
      <c r="F3609" s="103" t="s">
        <v>20131</v>
      </c>
      <c r="G3609" s="103" t="s">
        <v>21473</v>
      </c>
      <c r="H3609" s="104" t="s">
        <v>14061</v>
      </c>
      <c r="I3609" s="103" t="s">
        <v>30</v>
      </c>
      <c r="J3609" s="103" t="s">
        <v>27</v>
      </c>
      <c r="K3609" s="103" t="s">
        <v>27</v>
      </c>
      <c r="L3609" s="103" t="s">
        <v>30</v>
      </c>
      <c r="M3609" s="103" t="s">
        <v>30</v>
      </c>
      <c r="N3609" s="103" t="s">
        <v>30</v>
      </c>
      <c r="O3609" s="103" t="s">
        <v>27</v>
      </c>
      <c r="P3609" s="103" t="s">
        <v>8322</v>
      </c>
      <c r="Q3609" s="103" t="s">
        <v>14063</v>
      </c>
      <c r="R3609" s="105">
        <v>18176118163</v>
      </c>
      <c r="S3609" s="103" t="s">
        <v>8322</v>
      </c>
      <c r="T3609" s="103" t="s">
        <v>63</v>
      </c>
      <c r="U3609" s="106" t="s">
        <v>22022</v>
      </c>
      <c r="V3609" s="105" t="s">
        <v>24248</v>
      </c>
      <c r="W3609" s="107" t="s">
        <v>456</v>
      </c>
      <c r="X3609" t="s">
        <v>24249</v>
      </c>
      <c r="AA3609">
        <f ca="1" t="shared" si="113"/>
        <v>16</v>
      </c>
    </row>
    <row r="3610" spans="1:27">
      <c r="A3610" s="101">
        <v>73</v>
      </c>
      <c r="B3610" s="89" t="str">
        <f t="shared" si="112"/>
        <v>451229199901122726</v>
      </c>
      <c r="C3610" s="89" t="s">
        <v>456</v>
      </c>
      <c r="D3610" s="102" t="s">
        <v>14065</v>
      </c>
      <c r="E3610" s="102" t="s">
        <v>143</v>
      </c>
      <c r="F3610" s="103" t="s">
        <v>20178</v>
      </c>
      <c r="G3610" s="103" t="s">
        <v>22709</v>
      </c>
      <c r="H3610" s="104" t="s">
        <v>14064</v>
      </c>
      <c r="I3610" s="103" t="s">
        <v>27</v>
      </c>
      <c r="J3610" s="103" t="s">
        <v>27</v>
      </c>
      <c r="K3610" s="103" t="s">
        <v>30</v>
      </c>
      <c r="L3610" s="103" t="s">
        <v>30</v>
      </c>
      <c r="M3610" s="103" t="s">
        <v>30</v>
      </c>
      <c r="N3610" s="103" t="s">
        <v>27</v>
      </c>
      <c r="O3610" s="103" t="s">
        <v>27</v>
      </c>
      <c r="P3610" s="103" t="s">
        <v>8322</v>
      </c>
      <c r="Q3610" s="103" t="s">
        <v>10104</v>
      </c>
      <c r="R3610" s="105">
        <v>19127174937</v>
      </c>
      <c r="S3610" s="103" t="s">
        <v>8322</v>
      </c>
      <c r="T3610" s="103" t="s">
        <v>146</v>
      </c>
      <c r="U3610" s="106" t="s">
        <v>21809</v>
      </c>
      <c r="V3610" s="105" t="s">
        <v>23089</v>
      </c>
      <c r="W3610" s="107" t="s">
        <v>456</v>
      </c>
      <c r="X3610" t="s">
        <v>24250</v>
      </c>
      <c r="AA3610">
        <f ca="1" t="shared" si="113"/>
        <v>22</v>
      </c>
    </row>
    <row r="3611" spans="1:27">
      <c r="A3611" s="101">
        <v>74</v>
      </c>
      <c r="B3611" s="89" t="str">
        <f t="shared" si="112"/>
        <v>451229200209145417</v>
      </c>
      <c r="C3611" s="89" t="s">
        <v>456</v>
      </c>
      <c r="D3611" s="102" t="s">
        <v>1428</v>
      </c>
      <c r="E3611" s="102" t="s">
        <v>24</v>
      </c>
      <c r="F3611" s="103" t="s">
        <v>20178</v>
      </c>
      <c r="G3611" s="103" t="s">
        <v>20143</v>
      </c>
      <c r="H3611" s="104" t="s">
        <v>14066</v>
      </c>
      <c r="I3611" s="103" t="s">
        <v>30</v>
      </c>
      <c r="J3611" s="103" t="s">
        <v>30</v>
      </c>
      <c r="K3611" s="103" t="s">
        <v>27</v>
      </c>
      <c r="L3611" s="103" t="s">
        <v>30</v>
      </c>
      <c r="M3611" s="103" t="s">
        <v>30</v>
      </c>
      <c r="N3611" s="103" t="s">
        <v>30</v>
      </c>
      <c r="O3611" s="103" t="s">
        <v>27</v>
      </c>
      <c r="P3611" s="103" t="s">
        <v>8322</v>
      </c>
      <c r="Q3611" s="103" t="s">
        <v>14068</v>
      </c>
      <c r="R3611" s="105">
        <v>19978807948</v>
      </c>
      <c r="S3611" s="103" t="s">
        <v>8322</v>
      </c>
      <c r="T3611" s="103" t="s">
        <v>93</v>
      </c>
      <c r="U3611" s="106" t="s">
        <v>23671</v>
      </c>
      <c r="V3611" s="105" t="s">
        <v>24251</v>
      </c>
      <c r="W3611" s="107" t="s">
        <v>456</v>
      </c>
      <c r="X3611" t="s">
        <v>24252</v>
      </c>
      <c r="AA3611">
        <f ca="1" t="shared" si="113"/>
        <v>18</v>
      </c>
    </row>
    <row r="3612" spans="1:27">
      <c r="A3612" s="101">
        <v>75</v>
      </c>
      <c r="B3612" s="89" t="str">
        <f t="shared" si="112"/>
        <v>452731200409300311</v>
      </c>
      <c r="C3612" s="89" t="s">
        <v>456</v>
      </c>
      <c r="D3612" s="102" t="s">
        <v>14070</v>
      </c>
      <c r="E3612" s="102" t="s">
        <v>24</v>
      </c>
      <c r="F3612" s="103" t="s">
        <v>20131</v>
      </c>
      <c r="G3612" s="103" t="s">
        <v>20351</v>
      </c>
      <c r="H3612" s="104" t="s">
        <v>14069</v>
      </c>
      <c r="I3612" s="103" t="s">
        <v>30</v>
      </c>
      <c r="J3612" s="103" t="s">
        <v>30</v>
      </c>
      <c r="K3612" s="103" t="s">
        <v>30</v>
      </c>
      <c r="L3612" s="103" t="s">
        <v>30</v>
      </c>
      <c r="M3612" s="103" t="s">
        <v>30</v>
      </c>
      <c r="N3612" s="103" t="s">
        <v>30</v>
      </c>
      <c r="O3612" s="103" t="s">
        <v>27</v>
      </c>
      <c r="P3612" s="103" t="s">
        <v>8322</v>
      </c>
      <c r="Q3612" s="103" t="s">
        <v>14072</v>
      </c>
      <c r="R3612" s="105">
        <v>13377138335</v>
      </c>
      <c r="S3612" s="103" t="s">
        <v>8322</v>
      </c>
      <c r="T3612" s="103" t="s">
        <v>63</v>
      </c>
      <c r="U3612" s="106" t="s">
        <v>24253</v>
      </c>
      <c r="V3612" s="105" t="s">
        <v>24254</v>
      </c>
      <c r="W3612" s="107" t="s">
        <v>456</v>
      </c>
      <c r="X3612" t="s">
        <v>24255</v>
      </c>
      <c r="AA3612">
        <f ca="1" t="shared" si="113"/>
        <v>16</v>
      </c>
    </row>
    <row r="3613" spans="1:27">
      <c r="A3613" s="101">
        <v>76</v>
      </c>
      <c r="B3613" s="89" t="str">
        <f t="shared" si="112"/>
        <v>45273120041114512X</v>
      </c>
      <c r="C3613" s="89" t="s">
        <v>456</v>
      </c>
      <c r="D3613" s="102" t="s">
        <v>14074</v>
      </c>
      <c r="E3613" s="102" t="s">
        <v>143</v>
      </c>
      <c r="F3613" s="103" t="s">
        <v>20131</v>
      </c>
      <c r="G3613" s="103" t="s">
        <v>20823</v>
      </c>
      <c r="H3613" s="104" t="s">
        <v>14073</v>
      </c>
      <c r="I3613" s="103" t="s">
        <v>30</v>
      </c>
      <c r="J3613" s="103" t="s">
        <v>30</v>
      </c>
      <c r="K3613" s="103" t="s">
        <v>30</v>
      </c>
      <c r="L3613" s="103" t="s">
        <v>30</v>
      </c>
      <c r="M3613" s="103" t="s">
        <v>30</v>
      </c>
      <c r="N3613" s="103" t="s">
        <v>30</v>
      </c>
      <c r="O3613" s="103" t="s">
        <v>27</v>
      </c>
      <c r="P3613" s="103" t="s">
        <v>8322</v>
      </c>
      <c r="Q3613" s="103" t="s">
        <v>14076</v>
      </c>
      <c r="R3613" s="105">
        <v>13737980282</v>
      </c>
      <c r="S3613" s="103" t="s">
        <v>8322</v>
      </c>
      <c r="T3613" s="103" t="s">
        <v>88</v>
      </c>
      <c r="U3613" s="106" t="s">
        <v>24256</v>
      </c>
      <c r="V3613" s="105" t="s">
        <v>24257</v>
      </c>
      <c r="W3613" s="107" t="s">
        <v>456</v>
      </c>
      <c r="X3613" t="s">
        <v>24258</v>
      </c>
      <c r="AA3613">
        <f ca="1" t="shared" si="113"/>
        <v>16</v>
      </c>
    </row>
    <row r="3614" spans="1:27">
      <c r="A3614" s="101">
        <v>1</v>
      </c>
      <c r="B3614" s="89" t="str">
        <f t="shared" si="112"/>
        <v>451229200102100315</v>
      </c>
      <c r="C3614" s="89" t="s">
        <v>461</v>
      </c>
      <c r="D3614" s="102" t="s">
        <v>1668</v>
      </c>
      <c r="E3614" s="102" t="s">
        <v>24</v>
      </c>
      <c r="F3614" s="103" t="s">
        <v>20178</v>
      </c>
      <c r="G3614" s="103" t="s">
        <v>20249</v>
      </c>
      <c r="H3614" s="104" t="s">
        <v>14077</v>
      </c>
      <c r="I3614" s="103" t="s">
        <v>27</v>
      </c>
      <c r="J3614" s="103" t="s">
        <v>30</v>
      </c>
      <c r="K3614" s="103" t="s">
        <v>30</v>
      </c>
      <c r="L3614" s="103" t="s">
        <v>30</v>
      </c>
      <c r="M3614" s="103" t="s">
        <v>30</v>
      </c>
      <c r="N3614" s="103" t="s">
        <v>30</v>
      </c>
      <c r="O3614" s="103" t="s">
        <v>27</v>
      </c>
      <c r="P3614" s="103" t="s">
        <v>8322</v>
      </c>
      <c r="Q3614" s="103" t="s">
        <v>14079</v>
      </c>
      <c r="R3614" s="105" t="s">
        <v>14080</v>
      </c>
      <c r="S3614" s="103" t="s">
        <v>8322</v>
      </c>
      <c r="T3614" s="103" t="s">
        <v>151</v>
      </c>
      <c r="U3614" s="106" t="s">
        <v>21816</v>
      </c>
      <c r="V3614" s="105" t="s">
        <v>24259</v>
      </c>
      <c r="W3614" s="107" t="s">
        <v>461</v>
      </c>
      <c r="X3614" t="s">
        <v>24260</v>
      </c>
      <c r="AA3614">
        <f ca="1" t="shared" si="113"/>
        <v>20</v>
      </c>
    </row>
    <row r="3615" spans="1:27">
      <c r="A3615" s="101">
        <v>2</v>
      </c>
      <c r="B3615" s="89" t="str">
        <f t="shared" si="112"/>
        <v>451229200502051831</v>
      </c>
      <c r="C3615" s="89" t="s">
        <v>461</v>
      </c>
      <c r="D3615" s="102" t="s">
        <v>14082</v>
      </c>
      <c r="E3615" s="102" t="s">
        <v>24</v>
      </c>
      <c r="F3615" s="103" t="s">
        <v>20178</v>
      </c>
      <c r="G3615" s="103" t="s">
        <v>21431</v>
      </c>
      <c r="H3615" s="104" t="s">
        <v>14081</v>
      </c>
      <c r="I3615" s="103" t="s">
        <v>27</v>
      </c>
      <c r="J3615" s="103" t="s">
        <v>30</v>
      </c>
      <c r="K3615" s="103" t="s">
        <v>27</v>
      </c>
      <c r="L3615" s="103" t="s">
        <v>30</v>
      </c>
      <c r="M3615" s="103" t="s">
        <v>30</v>
      </c>
      <c r="N3615" s="103" t="s">
        <v>30</v>
      </c>
      <c r="O3615" s="103" t="s">
        <v>27</v>
      </c>
      <c r="P3615" s="103" t="s">
        <v>8322</v>
      </c>
      <c r="Q3615" s="103" t="s">
        <v>14084</v>
      </c>
      <c r="R3615" s="105">
        <v>18378889986</v>
      </c>
      <c r="S3615" s="103" t="s">
        <v>8322</v>
      </c>
      <c r="T3615" s="103" t="s">
        <v>115</v>
      </c>
      <c r="U3615" s="106" t="s">
        <v>23640</v>
      </c>
      <c r="V3615" s="105" t="s">
        <v>24261</v>
      </c>
      <c r="W3615" s="107" t="s">
        <v>461</v>
      </c>
      <c r="X3615" t="s">
        <v>24262</v>
      </c>
      <c r="AA3615">
        <f ca="1" t="shared" si="113"/>
        <v>16</v>
      </c>
    </row>
    <row r="3616" spans="1:27">
      <c r="A3616" s="101">
        <v>3</v>
      </c>
      <c r="B3616" s="89" t="str">
        <f t="shared" si="112"/>
        <v>451229200403272727</v>
      </c>
      <c r="C3616" s="89" t="s">
        <v>461</v>
      </c>
      <c r="D3616" s="102" t="s">
        <v>14086</v>
      </c>
      <c r="E3616" s="102" t="s">
        <v>143</v>
      </c>
      <c r="F3616" s="103" t="s">
        <v>20178</v>
      </c>
      <c r="G3616" s="103" t="s">
        <v>20707</v>
      </c>
      <c r="H3616" s="104" t="s">
        <v>14085</v>
      </c>
      <c r="I3616" s="103" t="s">
        <v>27</v>
      </c>
      <c r="J3616" s="103" t="s">
        <v>30</v>
      </c>
      <c r="K3616" s="103" t="s">
        <v>30</v>
      </c>
      <c r="L3616" s="103" t="s">
        <v>30</v>
      </c>
      <c r="M3616" s="103" t="s">
        <v>30</v>
      </c>
      <c r="N3616" s="103" t="s">
        <v>30</v>
      </c>
      <c r="O3616" s="103" t="s">
        <v>18798</v>
      </c>
      <c r="P3616" s="103" t="s">
        <v>8322</v>
      </c>
      <c r="Q3616" s="103" t="s">
        <v>14088</v>
      </c>
      <c r="R3616" s="105" t="s">
        <v>14089</v>
      </c>
      <c r="S3616" s="103" t="s">
        <v>8322</v>
      </c>
      <c r="T3616" s="103" t="s">
        <v>146</v>
      </c>
      <c r="U3616" s="106" t="s">
        <v>21809</v>
      </c>
      <c r="V3616" s="105" t="s">
        <v>24263</v>
      </c>
      <c r="W3616" s="107" t="s">
        <v>461</v>
      </c>
      <c r="X3616" t="s">
        <v>24264</v>
      </c>
      <c r="AA3616">
        <f ca="1" t="shared" si="113"/>
        <v>17</v>
      </c>
    </row>
    <row r="3617" spans="1:27">
      <c r="A3617" s="101">
        <v>4</v>
      </c>
      <c r="B3617" s="89" t="str">
        <f t="shared" si="112"/>
        <v>411727200501098010</v>
      </c>
      <c r="C3617" s="89" t="s">
        <v>461</v>
      </c>
      <c r="D3617" s="102" t="s">
        <v>14092</v>
      </c>
      <c r="E3617" s="102" t="s">
        <v>24</v>
      </c>
      <c r="F3617" s="103" t="s">
        <v>20131</v>
      </c>
      <c r="G3617" s="103" t="s">
        <v>22169</v>
      </c>
      <c r="H3617" s="104" t="s">
        <v>14091</v>
      </c>
      <c r="I3617" s="103" t="s">
        <v>30</v>
      </c>
      <c r="J3617" s="103" t="s">
        <v>30</v>
      </c>
      <c r="K3617" s="103" t="s">
        <v>30</v>
      </c>
      <c r="L3617" s="103" t="s">
        <v>30</v>
      </c>
      <c r="M3617" s="103" t="s">
        <v>30</v>
      </c>
      <c r="N3617" s="103" t="s">
        <v>30</v>
      </c>
      <c r="O3617" s="103" t="s">
        <v>27</v>
      </c>
      <c r="P3617" s="103" t="s">
        <v>8322</v>
      </c>
      <c r="Q3617" s="103" t="s">
        <v>14093</v>
      </c>
      <c r="R3617" s="105">
        <v>13667780219</v>
      </c>
      <c r="S3617" s="103" t="s">
        <v>8322</v>
      </c>
      <c r="T3617" s="103" t="s">
        <v>20169</v>
      </c>
      <c r="U3617" s="106" t="s">
        <v>20170</v>
      </c>
      <c r="V3617" s="105" t="s">
        <v>20651</v>
      </c>
      <c r="W3617" s="107" t="s">
        <v>461</v>
      </c>
      <c r="X3617" t="s">
        <v>24265</v>
      </c>
      <c r="AA3617">
        <f ca="1" t="shared" si="113"/>
        <v>16</v>
      </c>
    </row>
    <row r="3618" spans="1:27">
      <c r="A3618" s="101">
        <v>5</v>
      </c>
      <c r="B3618" s="89" t="str">
        <f t="shared" si="112"/>
        <v>451229200102102126</v>
      </c>
      <c r="C3618" s="89" t="s">
        <v>461</v>
      </c>
      <c r="D3618" s="102" t="s">
        <v>14095</v>
      </c>
      <c r="E3618" s="102" t="s">
        <v>143</v>
      </c>
      <c r="F3618" s="103" t="s">
        <v>20178</v>
      </c>
      <c r="G3618" s="103" t="s">
        <v>20249</v>
      </c>
      <c r="H3618" s="104" t="s">
        <v>14094</v>
      </c>
      <c r="I3618" s="103" t="s">
        <v>27</v>
      </c>
      <c r="J3618" s="103" t="s">
        <v>27</v>
      </c>
      <c r="K3618" s="103" t="s">
        <v>30</v>
      </c>
      <c r="L3618" s="103" t="s">
        <v>30</v>
      </c>
      <c r="M3618" s="103" t="s">
        <v>30</v>
      </c>
      <c r="N3618" s="103" t="s">
        <v>30</v>
      </c>
      <c r="O3618" s="103" t="s">
        <v>18798</v>
      </c>
      <c r="P3618" s="103" t="s">
        <v>8322</v>
      </c>
      <c r="Q3618" s="103" t="s">
        <v>14096</v>
      </c>
      <c r="R3618" s="105" t="s">
        <v>14097</v>
      </c>
      <c r="S3618" s="103" t="s">
        <v>8322</v>
      </c>
      <c r="T3618" s="103" t="s">
        <v>20240</v>
      </c>
      <c r="U3618" s="106" t="s">
        <v>20417</v>
      </c>
      <c r="V3618" s="105" t="s">
        <v>24266</v>
      </c>
      <c r="W3618" s="107" t="s">
        <v>461</v>
      </c>
      <c r="X3618" t="s">
        <v>19485</v>
      </c>
      <c r="AA3618">
        <f ca="1" t="shared" si="113"/>
        <v>20</v>
      </c>
    </row>
    <row r="3619" spans="1:27">
      <c r="A3619" s="101">
        <v>6</v>
      </c>
      <c r="B3619" s="89" t="str">
        <f t="shared" si="112"/>
        <v>451229200409061824</v>
      </c>
      <c r="C3619" s="89" t="s">
        <v>461</v>
      </c>
      <c r="D3619" s="102" t="s">
        <v>14099</v>
      </c>
      <c r="E3619" s="102" t="s">
        <v>143</v>
      </c>
      <c r="F3619" s="103" t="s">
        <v>20178</v>
      </c>
      <c r="G3619" s="103" t="s">
        <v>20351</v>
      </c>
      <c r="H3619" s="104" t="s">
        <v>14098</v>
      </c>
      <c r="I3619" s="103" t="s">
        <v>27</v>
      </c>
      <c r="J3619" s="103" t="s">
        <v>30</v>
      </c>
      <c r="K3619" s="103" t="s">
        <v>30</v>
      </c>
      <c r="L3619" s="103" t="s">
        <v>30</v>
      </c>
      <c r="M3619" s="103" t="s">
        <v>30</v>
      </c>
      <c r="N3619" s="103" t="s">
        <v>30</v>
      </c>
      <c r="O3619" s="103" t="s">
        <v>18798</v>
      </c>
      <c r="P3619" s="103" t="s">
        <v>8322</v>
      </c>
      <c r="Q3619" s="103" t="s">
        <v>14100</v>
      </c>
      <c r="R3619" s="105" t="s">
        <v>14101</v>
      </c>
      <c r="S3619" s="103" t="s">
        <v>8322</v>
      </c>
      <c r="T3619" s="103" t="s">
        <v>115</v>
      </c>
      <c r="U3619" s="106" t="s">
        <v>20440</v>
      </c>
      <c r="V3619" s="105" t="s">
        <v>24267</v>
      </c>
      <c r="W3619" s="107" t="s">
        <v>461</v>
      </c>
      <c r="X3619" t="s">
        <v>24268</v>
      </c>
      <c r="AA3619">
        <f ca="1" t="shared" si="113"/>
        <v>16</v>
      </c>
    </row>
    <row r="3620" spans="1:27">
      <c r="A3620" s="101">
        <v>7</v>
      </c>
      <c r="B3620" s="89" t="str">
        <f t="shared" si="112"/>
        <v>451229200308152444</v>
      </c>
      <c r="C3620" s="89" t="s">
        <v>461</v>
      </c>
      <c r="D3620" s="102" t="s">
        <v>14103</v>
      </c>
      <c r="E3620" s="102" t="s">
        <v>143</v>
      </c>
      <c r="F3620" s="103" t="s">
        <v>20178</v>
      </c>
      <c r="G3620" s="103" t="s">
        <v>20163</v>
      </c>
      <c r="H3620" s="104" t="s">
        <v>14102</v>
      </c>
      <c r="I3620" s="103" t="s">
        <v>27</v>
      </c>
      <c r="J3620" s="103" t="s">
        <v>30</v>
      </c>
      <c r="K3620" s="103" t="s">
        <v>30</v>
      </c>
      <c r="L3620" s="103" t="s">
        <v>30</v>
      </c>
      <c r="M3620" s="103" t="s">
        <v>30</v>
      </c>
      <c r="N3620" s="103" t="s">
        <v>30</v>
      </c>
      <c r="O3620" s="103" t="s">
        <v>18798</v>
      </c>
      <c r="P3620" s="103" t="s">
        <v>8322</v>
      </c>
      <c r="Q3620" s="103" t="s">
        <v>8773</v>
      </c>
      <c r="R3620" s="105" t="s">
        <v>14105</v>
      </c>
      <c r="S3620" s="103" t="s">
        <v>8322</v>
      </c>
      <c r="T3620" s="103" t="s">
        <v>140</v>
      </c>
      <c r="U3620" s="106" t="s">
        <v>22540</v>
      </c>
      <c r="V3620" s="105" t="s">
        <v>24269</v>
      </c>
      <c r="W3620" s="107" t="s">
        <v>461</v>
      </c>
      <c r="X3620" t="s">
        <v>24270</v>
      </c>
      <c r="AA3620">
        <f ca="1" t="shared" si="113"/>
        <v>18</v>
      </c>
    </row>
    <row r="3621" spans="1:27">
      <c r="A3621" s="101">
        <v>8</v>
      </c>
      <c r="B3621" s="89" t="str">
        <f t="shared" si="112"/>
        <v>451229200310242713</v>
      </c>
      <c r="C3621" s="89" t="s">
        <v>461</v>
      </c>
      <c r="D3621" s="102" t="s">
        <v>14107</v>
      </c>
      <c r="E3621" s="102" t="s">
        <v>24</v>
      </c>
      <c r="F3621" s="103" t="s">
        <v>20131</v>
      </c>
      <c r="G3621" s="103" t="s">
        <v>20307</v>
      </c>
      <c r="H3621" s="104" t="s">
        <v>14106</v>
      </c>
      <c r="I3621" s="103" t="s">
        <v>30</v>
      </c>
      <c r="J3621" s="103" t="s">
        <v>30</v>
      </c>
      <c r="K3621" s="103" t="s">
        <v>30</v>
      </c>
      <c r="L3621" s="103" t="s">
        <v>30</v>
      </c>
      <c r="M3621" s="103" t="s">
        <v>30</v>
      </c>
      <c r="N3621" s="103" t="s">
        <v>30</v>
      </c>
      <c r="O3621" s="103" t="s">
        <v>27</v>
      </c>
      <c r="P3621" s="103" t="s">
        <v>8322</v>
      </c>
      <c r="Q3621" s="103" t="s">
        <v>12026</v>
      </c>
      <c r="R3621" s="105">
        <v>19127172436</v>
      </c>
      <c r="S3621" s="103" t="s">
        <v>8322</v>
      </c>
      <c r="T3621" s="103" t="s">
        <v>146</v>
      </c>
      <c r="U3621" s="106" t="s">
        <v>22876</v>
      </c>
      <c r="V3621" s="105" t="s">
        <v>24271</v>
      </c>
      <c r="W3621" s="107" t="s">
        <v>461</v>
      </c>
      <c r="X3621" t="s">
        <v>24272</v>
      </c>
      <c r="AA3621">
        <f ca="1" t="shared" si="113"/>
        <v>17</v>
      </c>
    </row>
    <row r="3622" spans="1:27">
      <c r="A3622" s="101">
        <v>9</v>
      </c>
      <c r="B3622" s="89" t="str">
        <f t="shared" si="112"/>
        <v>450124200509122710</v>
      </c>
      <c r="C3622" s="89" t="s">
        <v>461</v>
      </c>
      <c r="D3622" s="102" t="s">
        <v>14110</v>
      </c>
      <c r="E3622" s="102" t="s">
        <v>24</v>
      </c>
      <c r="F3622" s="103" t="s">
        <v>20131</v>
      </c>
      <c r="G3622" s="103" t="s">
        <v>21283</v>
      </c>
      <c r="H3622" s="104" t="s">
        <v>14109</v>
      </c>
      <c r="I3622" s="103" t="s">
        <v>30</v>
      </c>
      <c r="J3622" s="103" t="s">
        <v>30</v>
      </c>
      <c r="K3622" s="103" t="s">
        <v>30</v>
      </c>
      <c r="L3622" s="103" t="s">
        <v>30</v>
      </c>
      <c r="M3622" s="103" t="s">
        <v>30</v>
      </c>
      <c r="N3622" s="103" t="s">
        <v>30</v>
      </c>
      <c r="O3622" s="103" t="s">
        <v>18798</v>
      </c>
      <c r="P3622" s="103" t="s">
        <v>21315</v>
      </c>
      <c r="Q3622" s="103" t="s">
        <v>14112</v>
      </c>
      <c r="R3622" s="105" t="s">
        <v>14113</v>
      </c>
      <c r="S3622" s="103" t="s">
        <v>21315</v>
      </c>
      <c r="T3622" s="103" t="s">
        <v>20446</v>
      </c>
      <c r="U3622" s="106" t="s">
        <v>22881</v>
      </c>
      <c r="V3622" s="105" t="s">
        <v>24273</v>
      </c>
      <c r="W3622" s="107" t="s">
        <v>461</v>
      </c>
      <c r="X3622" t="s">
        <v>24274</v>
      </c>
      <c r="AA3622">
        <f ca="1" t="shared" si="113"/>
        <v>15</v>
      </c>
    </row>
    <row r="3623" spans="1:27">
      <c r="A3623" s="101">
        <v>10</v>
      </c>
      <c r="B3623" s="89" t="str">
        <f t="shared" si="112"/>
        <v>45273120041019451X</v>
      </c>
      <c r="C3623" s="89" t="s">
        <v>461</v>
      </c>
      <c r="D3623" s="102" t="s">
        <v>14115</v>
      </c>
      <c r="E3623" s="102" t="s">
        <v>24</v>
      </c>
      <c r="F3623" s="103" t="s">
        <v>20131</v>
      </c>
      <c r="G3623" s="103" t="s">
        <v>20412</v>
      </c>
      <c r="H3623" s="104" t="s">
        <v>14114</v>
      </c>
      <c r="I3623" s="103" t="s">
        <v>30</v>
      </c>
      <c r="J3623" s="103" t="s">
        <v>30</v>
      </c>
      <c r="K3623" s="103" t="s">
        <v>30</v>
      </c>
      <c r="L3623" s="103" t="s">
        <v>30</v>
      </c>
      <c r="M3623" s="103" t="s">
        <v>30</v>
      </c>
      <c r="N3623" s="103" t="s">
        <v>30</v>
      </c>
      <c r="O3623" s="103" t="s">
        <v>27</v>
      </c>
      <c r="P3623" s="103" t="s">
        <v>8322</v>
      </c>
      <c r="Q3623" s="103" t="s">
        <v>14117</v>
      </c>
      <c r="R3623" s="105">
        <v>15277783593</v>
      </c>
      <c r="S3623" s="103" t="s">
        <v>8322</v>
      </c>
      <c r="T3623" s="103" t="s">
        <v>99</v>
      </c>
      <c r="U3623" s="106" t="s">
        <v>20884</v>
      </c>
      <c r="V3623" s="105" t="s">
        <v>20698</v>
      </c>
      <c r="W3623" s="107" t="s">
        <v>461</v>
      </c>
      <c r="X3623" t="s">
        <v>24275</v>
      </c>
      <c r="AA3623">
        <f ca="1" t="shared" si="113"/>
        <v>16</v>
      </c>
    </row>
    <row r="3624" spans="1:27">
      <c r="A3624" s="101">
        <v>11</v>
      </c>
      <c r="B3624" s="89" t="str">
        <f t="shared" si="112"/>
        <v>451229200412203619</v>
      </c>
      <c r="C3624" s="89" t="s">
        <v>461</v>
      </c>
      <c r="D3624" s="102" t="s">
        <v>14119</v>
      </c>
      <c r="E3624" s="102" t="s">
        <v>24</v>
      </c>
      <c r="F3624" s="103" t="s">
        <v>20131</v>
      </c>
      <c r="G3624" s="103" t="s">
        <v>20996</v>
      </c>
      <c r="H3624" s="104" t="s">
        <v>14118</v>
      </c>
      <c r="I3624" s="103" t="s">
        <v>30</v>
      </c>
      <c r="J3624" s="103" t="s">
        <v>30</v>
      </c>
      <c r="K3624" s="103" t="s">
        <v>30</v>
      </c>
      <c r="L3624" s="103" t="s">
        <v>30</v>
      </c>
      <c r="M3624" s="103" t="s">
        <v>30</v>
      </c>
      <c r="N3624" s="103" t="s">
        <v>30</v>
      </c>
      <c r="O3624" s="103" t="s">
        <v>18798</v>
      </c>
      <c r="P3624" s="103" t="s">
        <v>8322</v>
      </c>
      <c r="Q3624" s="103" t="s">
        <v>14120</v>
      </c>
      <c r="R3624" s="105" t="s">
        <v>14121</v>
      </c>
      <c r="S3624" s="103" t="s">
        <v>8322</v>
      </c>
      <c r="T3624" s="103" t="s">
        <v>81</v>
      </c>
      <c r="U3624" s="106" t="s">
        <v>23259</v>
      </c>
      <c r="V3624" s="105" t="s">
        <v>24276</v>
      </c>
      <c r="W3624" s="107" t="s">
        <v>461</v>
      </c>
      <c r="X3624" t="s">
        <v>24277</v>
      </c>
      <c r="AA3624">
        <f ca="1" t="shared" si="113"/>
        <v>16</v>
      </c>
    </row>
    <row r="3625" spans="1:27">
      <c r="A3625" s="101">
        <v>12</v>
      </c>
      <c r="B3625" s="89" t="str">
        <f t="shared" si="112"/>
        <v>452731200412074511</v>
      </c>
      <c r="C3625" s="89" t="s">
        <v>461</v>
      </c>
      <c r="D3625" s="102" t="s">
        <v>14123</v>
      </c>
      <c r="E3625" s="102" t="s">
        <v>24</v>
      </c>
      <c r="F3625" s="103" t="s">
        <v>20131</v>
      </c>
      <c r="G3625" s="103" t="s">
        <v>20996</v>
      </c>
      <c r="H3625" s="104" t="s">
        <v>14122</v>
      </c>
      <c r="I3625" s="103" t="s">
        <v>30</v>
      </c>
      <c r="J3625" s="103" t="s">
        <v>30</v>
      </c>
      <c r="K3625" s="103" t="s">
        <v>30</v>
      </c>
      <c r="L3625" s="103" t="s">
        <v>30</v>
      </c>
      <c r="M3625" s="103" t="s">
        <v>30</v>
      </c>
      <c r="N3625" s="103" t="s">
        <v>30</v>
      </c>
      <c r="O3625" s="103" t="s">
        <v>18798</v>
      </c>
      <c r="P3625" s="103" t="s">
        <v>8322</v>
      </c>
      <c r="Q3625" s="103" t="s">
        <v>14125</v>
      </c>
      <c r="R3625" s="105" t="s">
        <v>14126</v>
      </c>
      <c r="S3625" s="103" t="s">
        <v>8322</v>
      </c>
      <c r="T3625" s="103" t="s">
        <v>63</v>
      </c>
      <c r="U3625" s="106" t="s">
        <v>20762</v>
      </c>
      <c r="V3625" s="105" t="s">
        <v>24278</v>
      </c>
      <c r="W3625" s="107" t="s">
        <v>461</v>
      </c>
      <c r="X3625" t="s">
        <v>24279</v>
      </c>
      <c r="AA3625">
        <f ca="1" t="shared" si="113"/>
        <v>16</v>
      </c>
    </row>
    <row r="3626" spans="1:27">
      <c r="A3626" s="101">
        <v>13</v>
      </c>
      <c r="B3626" s="89" t="str">
        <f t="shared" si="112"/>
        <v>452731200501134838</v>
      </c>
      <c r="C3626" s="89" t="s">
        <v>461</v>
      </c>
      <c r="D3626" s="102" t="s">
        <v>14128</v>
      </c>
      <c r="E3626" s="102" t="s">
        <v>24</v>
      </c>
      <c r="F3626" s="103" t="s">
        <v>20131</v>
      </c>
      <c r="G3626" s="103" t="s">
        <v>22169</v>
      </c>
      <c r="H3626" s="104" t="s">
        <v>14127</v>
      </c>
      <c r="I3626" s="103" t="s">
        <v>30</v>
      </c>
      <c r="J3626" s="103" t="s">
        <v>30</v>
      </c>
      <c r="K3626" s="103" t="s">
        <v>30</v>
      </c>
      <c r="L3626" s="103" t="s">
        <v>30</v>
      </c>
      <c r="M3626" s="103" t="s">
        <v>30</v>
      </c>
      <c r="N3626" s="103" t="s">
        <v>30</v>
      </c>
      <c r="O3626" s="103" t="s">
        <v>18798</v>
      </c>
      <c r="P3626" s="103" t="s">
        <v>8322</v>
      </c>
      <c r="Q3626" s="103" t="s">
        <v>14129</v>
      </c>
      <c r="R3626" s="105" t="s">
        <v>14130</v>
      </c>
      <c r="S3626" s="103" t="s">
        <v>8322</v>
      </c>
      <c r="T3626" s="103" t="s">
        <v>63</v>
      </c>
      <c r="U3626" s="106" t="s">
        <v>21538</v>
      </c>
      <c r="V3626" s="105" t="s">
        <v>24280</v>
      </c>
      <c r="W3626" s="107" t="s">
        <v>461</v>
      </c>
      <c r="X3626" t="s">
        <v>24281</v>
      </c>
      <c r="AA3626">
        <f ca="1" t="shared" si="113"/>
        <v>16</v>
      </c>
    </row>
    <row r="3627" spans="1:27">
      <c r="A3627" s="101">
        <v>14</v>
      </c>
      <c r="B3627" s="89" t="str">
        <f t="shared" si="112"/>
        <v>451229200008012722</v>
      </c>
      <c r="C3627" s="89" t="s">
        <v>461</v>
      </c>
      <c r="D3627" s="102" t="s">
        <v>4708</v>
      </c>
      <c r="E3627" s="102" t="s">
        <v>143</v>
      </c>
      <c r="F3627" s="103" t="s">
        <v>20178</v>
      </c>
      <c r="G3627" s="103" t="s">
        <v>20401</v>
      </c>
      <c r="H3627" s="104" t="s">
        <v>4707</v>
      </c>
      <c r="I3627" s="103" t="s">
        <v>27</v>
      </c>
      <c r="J3627" s="103" t="s">
        <v>27</v>
      </c>
      <c r="K3627" s="103" t="s">
        <v>30</v>
      </c>
      <c r="L3627" s="103" t="s">
        <v>30</v>
      </c>
      <c r="M3627" s="103" t="s">
        <v>30</v>
      </c>
      <c r="N3627" s="103" t="s">
        <v>30</v>
      </c>
      <c r="O3627" s="103" t="s">
        <v>27</v>
      </c>
      <c r="P3627" s="103" t="s">
        <v>8322</v>
      </c>
      <c r="Q3627" s="103" t="s">
        <v>4710</v>
      </c>
      <c r="R3627" s="105" t="s">
        <v>4711</v>
      </c>
      <c r="S3627" s="103" t="s">
        <v>8322</v>
      </c>
      <c r="T3627" s="103" t="s">
        <v>20277</v>
      </c>
      <c r="U3627" s="106" t="s">
        <v>20563</v>
      </c>
      <c r="V3627" s="105" t="s">
        <v>20963</v>
      </c>
      <c r="W3627" s="107" t="s">
        <v>461</v>
      </c>
      <c r="X3627" t="s">
        <v>24282</v>
      </c>
      <c r="AA3627">
        <f ca="1" t="shared" si="113"/>
        <v>21</v>
      </c>
    </row>
    <row r="3628" spans="1:27">
      <c r="A3628" s="101">
        <v>15</v>
      </c>
      <c r="B3628" s="89" t="str">
        <f t="shared" si="112"/>
        <v>45122920050623001X</v>
      </c>
      <c r="C3628" s="89" t="s">
        <v>461</v>
      </c>
      <c r="D3628" s="102" t="s">
        <v>14132</v>
      </c>
      <c r="E3628" s="102" t="s">
        <v>24</v>
      </c>
      <c r="F3628" s="103" t="s">
        <v>20131</v>
      </c>
      <c r="G3628" s="103" t="s">
        <v>21389</v>
      </c>
      <c r="H3628" s="104" t="s">
        <v>14131</v>
      </c>
      <c r="I3628" s="103" t="s">
        <v>30</v>
      </c>
      <c r="J3628" s="103" t="s">
        <v>30</v>
      </c>
      <c r="K3628" s="103" t="s">
        <v>30</v>
      </c>
      <c r="L3628" s="103" t="s">
        <v>30</v>
      </c>
      <c r="M3628" s="103" t="s">
        <v>30</v>
      </c>
      <c r="N3628" s="103" t="s">
        <v>30</v>
      </c>
      <c r="O3628" s="103" t="s">
        <v>18798</v>
      </c>
      <c r="P3628" s="103" t="s">
        <v>8322</v>
      </c>
      <c r="Q3628" s="103" t="s">
        <v>14133</v>
      </c>
      <c r="R3628" s="105" t="s">
        <v>14134</v>
      </c>
      <c r="S3628" s="103" t="s">
        <v>8322</v>
      </c>
      <c r="T3628" s="103" t="s">
        <v>63</v>
      </c>
      <c r="U3628" s="106" t="s">
        <v>23133</v>
      </c>
      <c r="V3628" s="105" t="s">
        <v>24283</v>
      </c>
      <c r="W3628" s="107" t="s">
        <v>461</v>
      </c>
      <c r="X3628" t="s">
        <v>24284</v>
      </c>
      <c r="AA3628">
        <f ca="1" t="shared" si="113"/>
        <v>16</v>
      </c>
    </row>
    <row r="3629" spans="1:27">
      <c r="A3629" s="101">
        <v>16</v>
      </c>
      <c r="B3629" s="89" t="str">
        <f t="shared" si="112"/>
        <v>451229200508020024</v>
      </c>
      <c r="C3629" s="89" t="s">
        <v>461</v>
      </c>
      <c r="D3629" s="102" t="s">
        <v>14136</v>
      </c>
      <c r="E3629" s="102" t="s">
        <v>143</v>
      </c>
      <c r="F3629" s="103" t="s">
        <v>20131</v>
      </c>
      <c r="G3629" s="103" t="s">
        <v>20921</v>
      </c>
      <c r="H3629" s="104" t="s">
        <v>14135</v>
      </c>
      <c r="I3629" s="103" t="s">
        <v>30</v>
      </c>
      <c r="J3629" s="103" t="s">
        <v>30</v>
      </c>
      <c r="K3629" s="103" t="s">
        <v>30</v>
      </c>
      <c r="L3629" s="103" t="s">
        <v>30</v>
      </c>
      <c r="M3629" s="103" t="s">
        <v>30</v>
      </c>
      <c r="N3629" s="103" t="s">
        <v>30</v>
      </c>
      <c r="O3629" s="103" t="s">
        <v>30</v>
      </c>
      <c r="P3629" s="103" t="s">
        <v>8322</v>
      </c>
      <c r="Q3629" s="103" t="s">
        <v>14137</v>
      </c>
      <c r="R3629" s="105" t="s">
        <v>14138</v>
      </c>
      <c r="S3629" s="103" t="s">
        <v>8322</v>
      </c>
      <c r="T3629" s="103" t="s">
        <v>63</v>
      </c>
      <c r="U3629" s="106" t="s">
        <v>22022</v>
      </c>
      <c r="V3629" s="105" t="s">
        <v>24285</v>
      </c>
      <c r="W3629" s="107" t="s">
        <v>461</v>
      </c>
      <c r="X3629" t="s">
        <v>24286</v>
      </c>
      <c r="AA3629">
        <f ca="1" t="shared" si="113"/>
        <v>16</v>
      </c>
    </row>
    <row r="3630" spans="1:27">
      <c r="A3630" s="101">
        <v>17</v>
      </c>
      <c r="B3630" s="89" t="str">
        <f t="shared" si="112"/>
        <v>451229200502210927</v>
      </c>
      <c r="C3630" s="89" t="s">
        <v>461</v>
      </c>
      <c r="D3630" s="102" t="s">
        <v>14140</v>
      </c>
      <c r="E3630" s="102" t="s">
        <v>143</v>
      </c>
      <c r="F3630" s="103" t="s">
        <v>20131</v>
      </c>
      <c r="G3630" s="103" t="s">
        <v>21431</v>
      </c>
      <c r="H3630" s="104" t="s">
        <v>14139</v>
      </c>
      <c r="I3630" s="103" t="s">
        <v>30</v>
      </c>
      <c r="J3630" s="103" t="s">
        <v>30</v>
      </c>
      <c r="K3630" s="103" t="s">
        <v>30</v>
      </c>
      <c r="L3630" s="103" t="s">
        <v>30</v>
      </c>
      <c r="M3630" s="103" t="s">
        <v>30</v>
      </c>
      <c r="N3630" s="103" t="s">
        <v>30</v>
      </c>
      <c r="O3630" s="103" t="s">
        <v>18798</v>
      </c>
      <c r="P3630" s="103" t="s">
        <v>8322</v>
      </c>
      <c r="Q3630" s="103" t="s">
        <v>18573</v>
      </c>
      <c r="R3630" s="105" t="s">
        <v>14141</v>
      </c>
      <c r="S3630" s="103" t="s">
        <v>8322</v>
      </c>
      <c r="T3630" s="103" t="s">
        <v>69</v>
      </c>
      <c r="U3630" s="106" t="s">
        <v>23256</v>
      </c>
      <c r="V3630" s="105" t="s">
        <v>24287</v>
      </c>
      <c r="W3630" s="107" t="s">
        <v>461</v>
      </c>
      <c r="X3630" t="s">
        <v>24288</v>
      </c>
      <c r="AA3630">
        <f ca="1" t="shared" si="113"/>
        <v>16</v>
      </c>
    </row>
    <row r="3631" spans="1:27">
      <c r="A3631" s="101">
        <v>18</v>
      </c>
      <c r="B3631" s="89" t="str">
        <f t="shared" si="112"/>
        <v>452731200501134811</v>
      </c>
      <c r="C3631" s="89" t="s">
        <v>461</v>
      </c>
      <c r="D3631" s="102" t="s">
        <v>14143</v>
      </c>
      <c r="E3631" s="102" t="s">
        <v>24</v>
      </c>
      <c r="F3631" s="103" t="s">
        <v>20131</v>
      </c>
      <c r="G3631" s="103" t="s">
        <v>22169</v>
      </c>
      <c r="H3631" s="104" t="s">
        <v>14142</v>
      </c>
      <c r="I3631" s="103" t="s">
        <v>30</v>
      </c>
      <c r="J3631" s="103" t="s">
        <v>30</v>
      </c>
      <c r="K3631" s="103" t="s">
        <v>30</v>
      </c>
      <c r="L3631" s="103" t="s">
        <v>30</v>
      </c>
      <c r="M3631" s="103" t="s">
        <v>30</v>
      </c>
      <c r="N3631" s="103" t="s">
        <v>30</v>
      </c>
      <c r="O3631" s="103" t="s">
        <v>18798</v>
      </c>
      <c r="P3631" s="103" t="s">
        <v>8322</v>
      </c>
      <c r="Q3631" s="103" t="s">
        <v>14144</v>
      </c>
      <c r="R3631" s="105">
        <v>13557280198</v>
      </c>
      <c r="S3631" s="103" t="s">
        <v>8322</v>
      </c>
      <c r="T3631" s="103" t="s">
        <v>63</v>
      </c>
      <c r="U3631" s="106" t="s">
        <v>23014</v>
      </c>
      <c r="V3631" s="105" t="s">
        <v>21666</v>
      </c>
      <c r="W3631" s="107" t="s">
        <v>461</v>
      </c>
      <c r="X3631" t="s">
        <v>24289</v>
      </c>
      <c r="AA3631">
        <f ca="1" t="shared" si="113"/>
        <v>16</v>
      </c>
    </row>
    <row r="3632" spans="1:27">
      <c r="A3632" s="101">
        <v>19</v>
      </c>
      <c r="B3632" s="89" t="str">
        <f t="shared" si="112"/>
        <v>451229200401080326</v>
      </c>
      <c r="C3632" s="89" t="s">
        <v>461</v>
      </c>
      <c r="D3632" s="102" t="s">
        <v>2188</v>
      </c>
      <c r="E3632" s="102" t="s">
        <v>143</v>
      </c>
      <c r="F3632" s="103" t="s">
        <v>20131</v>
      </c>
      <c r="G3632" s="103" t="s">
        <v>20232</v>
      </c>
      <c r="H3632" s="104" t="s">
        <v>14145</v>
      </c>
      <c r="I3632" s="103" t="s">
        <v>27</v>
      </c>
      <c r="J3632" s="103" t="s">
        <v>30</v>
      </c>
      <c r="K3632" s="103" t="s">
        <v>30</v>
      </c>
      <c r="L3632" s="103" t="s">
        <v>30</v>
      </c>
      <c r="M3632" s="103" t="s">
        <v>30</v>
      </c>
      <c r="N3632" s="103" t="s">
        <v>30</v>
      </c>
      <c r="O3632" s="103" t="s">
        <v>18798</v>
      </c>
      <c r="P3632" s="103" t="s">
        <v>8322</v>
      </c>
      <c r="Q3632" s="103" t="s">
        <v>14147</v>
      </c>
      <c r="R3632" s="105" t="s">
        <v>14148</v>
      </c>
      <c r="S3632" s="103" t="s">
        <v>8322</v>
      </c>
      <c r="T3632" s="103" t="s">
        <v>151</v>
      </c>
      <c r="U3632" s="106" t="s">
        <v>21471</v>
      </c>
      <c r="V3632" s="105" t="s">
        <v>24290</v>
      </c>
      <c r="W3632" s="107" t="s">
        <v>461</v>
      </c>
      <c r="X3632" t="s">
        <v>24291</v>
      </c>
      <c r="AA3632">
        <f ca="1" t="shared" si="113"/>
        <v>17</v>
      </c>
    </row>
    <row r="3633" spans="1:27">
      <c r="A3633" s="101">
        <v>20</v>
      </c>
      <c r="B3633" s="89" t="str">
        <f t="shared" si="112"/>
        <v>452731200507020313</v>
      </c>
      <c r="C3633" s="89" t="s">
        <v>461</v>
      </c>
      <c r="D3633" s="102" t="s">
        <v>14150</v>
      </c>
      <c r="E3633" s="102" t="s">
        <v>24</v>
      </c>
      <c r="F3633" s="103" t="s">
        <v>20131</v>
      </c>
      <c r="G3633" s="103" t="s">
        <v>21180</v>
      </c>
      <c r="H3633" s="104" t="s">
        <v>14149</v>
      </c>
      <c r="I3633" s="103" t="s">
        <v>30</v>
      </c>
      <c r="J3633" s="103" t="s">
        <v>30</v>
      </c>
      <c r="K3633" s="103" t="s">
        <v>30</v>
      </c>
      <c r="L3633" s="103" t="s">
        <v>30</v>
      </c>
      <c r="M3633" s="103" t="s">
        <v>30</v>
      </c>
      <c r="N3633" s="103" t="s">
        <v>30</v>
      </c>
      <c r="O3633" s="103" t="s">
        <v>27</v>
      </c>
      <c r="P3633" s="103" t="s">
        <v>8322</v>
      </c>
      <c r="Q3633" s="103" t="s">
        <v>14152</v>
      </c>
      <c r="R3633" s="105" t="s">
        <v>14153</v>
      </c>
      <c r="S3633" s="103" t="s">
        <v>8322</v>
      </c>
      <c r="T3633" s="103" t="s">
        <v>63</v>
      </c>
      <c r="U3633" s="106" t="s">
        <v>24292</v>
      </c>
      <c r="V3633" s="105" t="s">
        <v>24293</v>
      </c>
      <c r="W3633" s="107" t="s">
        <v>461</v>
      </c>
      <c r="X3633" t="s">
        <v>24294</v>
      </c>
      <c r="AA3633">
        <f ca="1" t="shared" si="113"/>
        <v>16</v>
      </c>
    </row>
    <row r="3634" spans="1:27">
      <c r="A3634" s="101">
        <v>21</v>
      </c>
      <c r="B3634" s="89" t="str">
        <f t="shared" si="112"/>
        <v>452731200601143619</v>
      </c>
      <c r="C3634" s="89" t="s">
        <v>461</v>
      </c>
      <c r="D3634" s="102" t="s">
        <v>14155</v>
      </c>
      <c r="E3634" s="102" t="s">
        <v>24</v>
      </c>
      <c r="F3634" s="103" t="s">
        <v>20178</v>
      </c>
      <c r="G3634" s="103" t="s">
        <v>21904</v>
      </c>
      <c r="H3634" s="104" t="s">
        <v>14154</v>
      </c>
      <c r="I3634" s="103" t="s">
        <v>30</v>
      </c>
      <c r="J3634" s="103" t="s">
        <v>30</v>
      </c>
      <c r="K3634" s="103" t="s">
        <v>30</v>
      </c>
      <c r="L3634" s="103" t="s">
        <v>30</v>
      </c>
      <c r="M3634" s="103" t="s">
        <v>30</v>
      </c>
      <c r="N3634" s="103" t="s">
        <v>30</v>
      </c>
      <c r="O3634" s="103" t="s">
        <v>27</v>
      </c>
      <c r="P3634" s="103" t="s">
        <v>8322</v>
      </c>
      <c r="Q3634" s="103" t="s">
        <v>14156</v>
      </c>
      <c r="R3634" s="105" t="s">
        <v>14157</v>
      </c>
      <c r="S3634" s="103" t="s">
        <v>8322</v>
      </c>
      <c r="T3634" s="103" t="s">
        <v>22515</v>
      </c>
      <c r="U3634" s="106" t="s">
        <v>23236</v>
      </c>
      <c r="V3634" s="105" t="s">
        <v>23237</v>
      </c>
      <c r="W3634" s="107" t="s">
        <v>461</v>
      </c>
      <c r="X3634" t="s">
        <v>24295</v>
      </c>
      <c r="AA3634">
        <f ca="1" t="shared" si="113"/>
        <v>15</v>
      </c>
    </row>
    <row r="3635" spans="1:27">
      <c r="A3635" s="101">
        <v>22</v>
      </c>
      <c r="B3635" s="89" t="str">
        <f t="shared" si="112"/>
        <v>451229200411104520</v>
      </c>
      <c r="C3635" s="89" t="s">
        <v>461</v>
      </c>
      <c r="D3635" s="102" t="s">
        <v>14159</v>
      </c>
      <c r="E3635" s="102" t="s">
        <v>143</v>
      </c>
      <c r="F3635" s="103" t="s">
        <v>20131</v>
      </c>
      <c r="G3635" s="103" t="s">
        <v>20823</v>
      </c>
      <c r="H3635" s="104" t="s">
        <v>14158</v>
      </c>
      <c r="I3635" s="103" t="s">
        <v>30</v>
      </c>
      <c r="J3635" s="103" t="s">
        <v>30</v>
      </c>
      <c r="K3635" s="103" t="s">
        <v>27</v>
      </c>
      <c r="L3635" s="103" t="s">
        <v>30</v>
      </c>
      <c r="M3635" s="103" t="s">
        <v>30</v>
      </c>
      <c r="N3635" s="103" t="s">
        <v>30</v>
      </c>
      <c r="O3635" s="103" t="s">
        <v>27</v>
      </c>
      <c r="P3635" s="103" t="s">
        <v>24296</v>
      </c>
      <c r="Q3635" s="103" t="s">
        <v>14161</v>
      </c>
      <c r="R3635" s="105">
        <v>17878651458</v>
      </c>
      <c r="S3635" s="103" t="s">
        <v>24296</v>
      </c>
      <c r="T3635" s="103" t="s">
        <v>20187</v>
      </c>
      <c r="U3635" s="106">
        <v>0</v>
      </c>
      <c r="V3635" s="105">
        <v>0</v>
      </c>
      <c r="W3635" s="107" t="s">
        <v>461</v>
      </c>
      <c r="X3635" t="s">
        <v>24297</v>
      </c>
      <c r="AA3635">
        <f ca="1" t="shared" si="113"/>
        <v>16</v>
      </c>
    </row>
    <row r="3636" spans="1:27">
      <c r="A3636" s="101">
        <v>23</v>
      </c>
      <c r="B3636" s="89" t="str">
        <f t="shared" si="112"/>
        <v>452731200404052128</v>
      </c>
      <c r="C3636" s="89" t="s">
        <v>461</v>
      </c>
      <c r="D3636" s="102" t="s">
        <v>14164</v>
      </c>
      <c r="E3636" s="102" t="s">
        <v>143</v>
      </c>
      <c r="F3636" s="103" t="s">
        <v>20205</v>
      </c>
      <c r="G3636" s="103" t="s">
        <v>20255</v>
      </c>
      <c r="H3636" s="104" t="s">
        <v>14163</v>
      </c>
      <c r="I3636" s="103" t="s">
        <v>27</v>
      </c>
      <c r="J3636" s="103" t="s">
        <v>30</v>
      </c>
      <c r="K3636" s="103" t="s">
        <v>30</v>
      </c>
      <c r="L3636" s="103" t="s">
        <v>30</v>
      </c>
      <c r="M3636" s="103" t="s">
        <v>30</v>
      </c>
      <c r="N3636" s="103" t="s">
        <v>30</v>
      </c>
      <c r="O3636" s="103" t="s">
        <v>27</v>
      </c>
      <c r="P3636" s="103" t="s">
        <v>8322</v>
      </c>
      <c r="Q3636" s="103" t="s">
        <v>14166</v>
      </c>
      <c r="R3636" s="105" t="s">
        <v>14167</v>
      </c>
      <c r="S3636" s="103" t="s">
        <v>8322</v>
      </c>
      <c r="T3636" s="103" t="s">
        <v>20240</v>
      </c>
      <c r="U3636" s="106" t="s">
        <v>24298</v>
      </c>
      <c r="V3636" s="105" t="s">
        <v>24299</v>
      </c>
      <c r="W3636" s="107" t="s">
        <v>461</v>
      </c>
      <c r="X3636" t="s">
        <v>24300</v>
      </c>
      <c r="AA3636">
        <f ca="1" t="shared" si="113"/>
        <v>17</v>
      </c>
    </row>
    <row r="3637" spans="1:27">
      <c r="A3637" s="101">
        <v>24</v>
      </c>
      <c r="B3637" s="89" t="str">
        <f t="shared" si="112"/>
        <v>451229200412113920</v>
      </c>
      <c r="C3637" s="89" t="s">
        <v>461</v>
      </c>
      <c r="D3637" s="102" t="s">
        <v>14169</v>
      </c>
      <c r="E3637" s="102" t="s">
        <v>143</v>
      </c>
      <c r="F3637" s="103" t="s">
        <v>20131</v>
      </c>
      <c r="G3637" s="103" t="s">
        <v>20996</v>
      </c>
      <c r="H3637" s="104" t="s">
        <v>14168</v>
      </c>
      <c r="I3637" s="103" t="s">
        <v>30</v>
      </c>
      <c r="J3637" s="103" t="s">
        <v>30</v>
      </c>
      <c r="K3637" s="103" t="s">
        <v>27</v>
      </c>
      <c r="L3637" s="103" t="s">
        <v>30</v>
      </c>
      <c r="M3637" s="103" t="s">
        <v>27</v>
      </c>
      <c r="N3637" s="103" t="s">
        <v>30</v>
      </c>
      <c r="O3637" s="103" t="s">
        <v>27</v>
      </c>
      <c r="P3637" s="103" t="s">
        <v>8322</v>
      </c>
      <c r="Q3637" s="103" t="s">
        <v>12093</v>
      </c>
      <c r="R3637" s="105" t="s">
        <v>14170</v>
      </c>
      <c r="S3637" s="103" t="s">
        <v>8322</v>
      </c>
      <c r="T3637" s="103" t="s">
        <v>128</v>
      </c>
      <c r="U3637" s="106" t="s">
        <v>22857</v>
      </c>
      <c r="V3637" s="105" t="s">
        <v>24301</v>
      </c>
      <c r="W3637" s="107" t="s">
        <v>461</v>
      </c>
      <c r="X3637" t="s">
        <v>24302</v>
      </c>
      <c r="AA3637">
        <f ca="1" t="shared" si="113"/>
        <v>16</v>
      </c>
    </row>
    <row r="3638" spans="1:27">
      <c r="A3638" s="101">
        <v>25</v>
      </c>
      <c r="B3638" s="89" t="str">
        <f t="shared" si="112"/>
        <v>451229200606072442</v>
      </c>
      <c r="C3638" s="89" t="s">
        <v>461</v>
      </c>
      <c r="D3638" s="102" t="s">
        <v>14173</v>
      </c>
      <c r="E3638" s="102" t="s">
        <v>143</v>
      </c>
      <c r="F3638" s="103" t="s">
        <v>20205</v>
      </c>
      <c r="G3638" s="103" t="s">
        <v>21458</v>
      </c>
      <c r="H3638" s="104" t="s">
        <v>14172</v>
      </c>
      <c r="I3638" s="103" t="s">
        <v>30</v>
      </c>
      <c r="J3638" s="103" t="s">
        <v>30</v>
      </c>
      <c r="K3638" s="103" t="s">
        <v>30</v>
      </c>
      <c r="L3638" s="103" t="s">
        <v>30</v>
      </c>
      <c r="M3638" s="103" t="s">
        <v>30</v>
      </c>
      <c r="N3638" s="103" t="s">
        <v>30</v>
      </c>
      <c r="O3638" s="103" t="s">
        <v>27</v>
      </c>
      <c r="P3638" s="103" t="s">
        <v>8322</v>
      </c>
      <c r="Q3638" s="103" t="s">
        <v>14175</v>
      </c>
      <c r="R3638" s="105" t="s">
        <v>14176</v>
      </c>
      <c r="S3638" s="103" t="s">
        <v>8322</v>
      </c>
      <c r="T3638" s="103" t="s">
        <v>140</v>
      </c>
      <c r="U3638" s="106" t="s">
        <v>20487</v>
      </c>
      <c r="V3638" s="105" t="s">
        <v>24303</v>
      </c>
      <c r="W3638" s="107" t="s">
        <v>461</v>
      </c>
      <c r="X3638" t="s">
        <v>24304</v>
      </c>
      <c r="AA3638">
        <f ca="1" t="shared" si="113"/>
        <v>15</v>
      </c>
    </row>
    <row r="3639" spans="1:27">
      <c r="A3639" s="101">
        <v>26</v>
      </c>
      <c r="B3639" s="89" t="str">
        <f t="shared" si="112"/>
        <v>452731200408284866</v>
      </c>
      <c r="C3639" s="89" t="s">
        <v>461</v>
      </c>
      <c r="D3639" s="102" t="s">
        <v>14179</v>
      </c>
      <c r="E3639" s="102" t="s">
        <v>143</v>
      </c>
      <c r="F3639" s="103" t="s">
        <v>20131</v>
      </c>
      <c r="G3639" s="103" t="s">
        <v>20757</v>
      </c>
      <c r="H3639" s="104" t="s">
        <v>14178</v>
      </c>
      <c r="I3639" s="103" t="s">
        <v>30</v>
      </c>
      <c r="J3639" s="103" t="s">
        <v>30</v>
      </c>
      <c r="K3639" s="103" t="s">
        <v>30</v>
      </c>
      <c r="L3639" s="103" t="s">
        <v>30</v>
      </c>
      <c r="M3639" s="103" t="s">
        <v>30</v>
      </c>
      <c r="N3639" s="103" t="s">
        <v>30</v>
      </c>
      <c r="O3639" s="103" t="s">
        <v>27</v>
      </c>
      <c r="P3639" s="103" t="s">
        <v>8322</v>
      </c>
      <c r="Q3639" s="103" t="s">
        <v>14181</v>
      </c>
      <c r="R3639" s="105" t="s">
        <v>14182</v>
      </c>
      <c r="S3639" s="103" t="s">
        <v>8322</v>
      </c>
      <c r="T3639" s="103" t="s">
        <v>63</v>
      </c>
      <c r="U3639" s="106" t="s">
        <v>22317</v>
      </c>
      <c r="V3639" s="105" t="s">
        <v>24305</v>
      </c>
      <c r="W3639" s="107" t="s">
        <v>461</v>
      </c>
      <c r="X3639" t="s">
        <v>24306</v>
      </c>
      <c r="AA3639">
        <f ca="1" t="shared" si="113"/>
        <v>16</v>
      </c>
    </row>
    <row r="3640" spans="1:27">
      <c r="A3640" s="101">
        <v>27</v>
      </c>
      <c r="B3640" s="89" t="str">
        <f t="shared" si="112"/>
        <v>451229200510011821</v>
      </c>
      <c r="C3640" s="89" t="s">
        <v>461</v>
      </c>
      <c r="D3640" s="102" t="s">
        <v>14184</v>
      </c>
      <c r="E3640" s="102" t="s">
        <v>143</v>
      </c>
      <c r="F3640" s="103" t="s">
        <v>20131</v>
      </c>
      <c r="G3640" s="103" t="s">
        <v>20937</v>
      </c>
      <c r="H3640" s="104" t="s">
        <v>14183</v>
      </c>
      <c r="I3640" s="103" t="s">
        <v>30</v>
      </c>
      <c r="J3640" s="103" t="s">
        <v>30</v>
      </c>
      <c r="K3640" s="103" t="s">
        <v>30</v>
      </c>
      <c r="L3640" s="103" t="s">
        <v>30</v>
      </c>
      <c r="M3640" s="103" t="s">
        <v>30</v>
      </c>
      <c r="N3640" s="103" t="s">
        <v>30</v>
      </c>
      <c r="O3640" s="103" t="s">
        <v>27</v>
      </c>
      <c r="P3640" s="103" t="s">
        <v>8322</v>
      </c>
      <c r="Q3640" s="103" t="s">
        <v>14186</v>
      </c>
      <c r="R3640" s="105" t="s">
        <v>14187</v>
      </c>
      <c r="S3640" s="103" t="s">
        <v>8322</v>
      </c>
      <c r="T3640" s="103" t="s">
        <v>115</v>
      </c>
      <c r="U3640" s="106" t="s">
        <v>23443</v>
      </c>
      <c r="V3640" s="105" t="s">
        <v>24307</v>
      </c>
      <c r="W3640" s="107" t="s">
        <v>461</v>
      </c>
      <c r="X3640" t="s">
        <v>24308</v>
      </c>
      <c r="AA3640">
        <f ca="1" t="shared" si="113"/>
        <v>15</v>
      </c>
    </row>
    <row r="3641" spans="1:27">
      <c r="A3641" s="101">
        <v>28</v>
      </c>
      <c r="B3641" s="89" t="str">
        <f t="shared" si="112"/>
        <v>452731200411270027</v>
      </c>
      <c r="C3641" s="89" t="s">
        <v>461</v>
      </c>
      <c r="D3641" s="102" t="s">
        <v>14189</v>
      </c>
      <c r="E3641" s="102" t="s">
        <v>143</v>
      </c>
      <c r="F3641" s="103" t="s">
        <v>20131</v>
      </c>
      <c r="G3641" s="103" t="s">
        <v>20823</v>
      </c>
      <c r="H3641" s="104" t="s">
        <v>14188</v>
      </c>
      <c r="I3641" s="103" t="s">
        <v>30</v>
      </c>
      <c r="J3641" s="103" t="s">
        <v>27</v>
      </c>
      <c r="K3641" s="103" t="s">
        <v>30</v>
      </c>
      <c r="L3641" s="103" t="s">
        <v>30</v>
      </c>
      <c r="M3641" s="103" t="s">
        <v>30</v>
      </c>
      <c r="N3641" s="103" t="s">
        <v>30</v>
      </c>
      <c r="O3641" s="103" t="s">
        <v>27</v>
      </c>
      <c r="P3641" s="103" t="s">
        <v>8322</v>
      </c>
      <c r="Q3641" s="103" t="s">
        <v>14191</v>
      </c>
      <c r="R3641" s="105" t="s">
        <v>14192</v>
      </c>
      <c r="S3641" s="103" t="s">
        <v>8322</v>
      </c>
      <c r="T3641" s="103" t="s">
        <v>63</v>
      </c>
      <c r="U3641" s="106" t="s">
        <v>21538</v>
      </c>
      <c r="V3641" s="105" t="s">
        <v>24309</v>
      </c>
      <c r="W3641" s="107" t="s">
        <v>461</v>
      </c>
      <c r="X3641" t="s">
        <v>24310</v>
      </c>
      <c r="AA3641">
        <f ca="1" t="shared" si="113"/>
        <v>16</v>
      </c>
    </row>
    <row r="3642" spans="1:27">
      <c r="A3642" s="101">
        <v>29</v>
      </c>
      <c r="B3642" s="89" t="str">
        <f t="shared" si="112"/>
        <v>452731200404034229</v>
      </c>
      <c r="C3642" s="89" t="s">
        <v>461</v>
      </c>
      <c r="D3642" s="102" t="s">
        <v>9458</v>
      </c>
      <c r="E3642" s="102" t="s">
        <v>143</v>
      </c>
      <c r="F3642" s="103" t="s">
        <v>20131</v>
      </c>
      <c r="G3642" s="103" t="s">
        <v>20255</v>
      </c>
      <c r="H3642" s="104" t="s">
        <v>9457</v>
      </c>
      <c r="I3642" s="103" t="s">
        <v>30</v>
      </c>
      <c r="J3642" s="103" t="s">
        <v>30</v>
      </c>
      <c r="K3642" s="103" t="s">
        <v>30</v>
      </c>
      <c r="L3642" s="103" t="s">
        <v>30</v>
      </c>
      <c r="M3642" s="103" t="s">
        <v>30</v>
      </c>
      <c r="N3642" s="103" t="s">
        <v>30</v>
      </c>
      <c r="O3642" s="103" t="s">
        <v>27</v>
      </c>
      <c r="P3642" s="103" t="s">
        <v>1517</v>
      </c>
      <c r="Q3642" s="103" t="s">
        <v>9460</v>
      </c>
      <c r="R3642" s="105">
        <v>15677110638</v>
      </c>
      <c r="S3642" s="103" t="s">
        <v>1517</v>
      </c>
      <c r="T3642" s="103" t="s">
        <v>20133</v>
      </c>
      <c r="U3642" s="106" t="s">
        <v>20298</v>
      </c>
      <c r="V3642" s="105" t="s">
        <v>22524</v>
      </c>
      <c r="W3642" s="107" t="s">
        <v>461</v>
      </c>
      <c r="X3642" t="s">
        <v>9459</v>
      </c>
      <c r="AA3642">
        <f ca="1" t="shared" si="113"/>
        <v>17</v>
      </c>
    </row>
    <row r="3643" spans="1:27">
      <c r="A3643" s="101">
        <v>30</v>
      </c>
      <c r="B3643" s="89" t="str">
        <f t="shared" si="112"/>
        <v>451229200305241820</v>
      </c>
      <c r="C3643" s="89" t="s">
        <v>461</v>
      </c>
      <c r="D3643" s="102" t="s">
        <v>14195</v>
      </c>
      <c r="E3643" s="102" t="s">
        <v>143</v>
      </c>
      <c r="F3643" s="103" t="s">
        <v>20178</v>
      </c>
      <c r="G3643" s="103" t="s">
        <v>20172</v>
      </c>
      <c r="H3643" s="104" t="s">
        <v>14194</v>
      </c>
      <c r="I3643" s="103" t="s">
        <v>30</v>
      </c>
      <c r="J3643" s="103" t="s">
        <v>30</v>
      </c>
      <c r="K3643" s="103" t="s">
        <v>30</v>
      </c>
      <c r="L3643" s="103" t="s">
        <v>30</v>
      </c>
      <c r="M3643" s="103" t="s">
        <v>30</v>
      </c>
      <c r="N3643" s="103" t="s">
        <v>30</v>
      </c>
      <c r="O3643" s="103" t="s">
        <v>27</v>
      </c>
      <c r="P3643" s="103" t="s">
        <v>8322</v>
      </c>
      <c r="Q3643" s="103" t="s">
        <v>4538</v>
      </c>
      <c r="R3643" s="105" t="s">
        <v>14197</v>
      </c>
      <c r="S3643" s="103" t="s">
        <v>8322</v>
      </c>
      <c r="T3643" s="103" t="s">
        <v>115</v>
      </c>
      <c r="U3643" s="106" t="s">
        <v>23298</v>
      </c>
      <c r="V3643" s="105" t="s">
        <v>24311</v>
      </c>
      <c r="W3643" s="107" t="s">
        <v>461</v>
      </c>
      <c r="X3643" t="s">
        <v>19486</v>
      </c>
      <c r="AA3643">
        <f ca="1" t="shared" si="113"/>
        <v>18</v>
      </c>
    </row>
    <row r="3644" spans="1:27">
      <c r="A3644" s="101">
        <v>31</v>
      </c>
      <c r="B3644" s="89" t="str">
        <f t="shared" si="112"/>
        <v>451229200412082124</v>
      </c>
      <c r="C3644" s="89" t="s">
        <v>461</v>
      </c>
      <c r="D3644" s="102" t="s">
        <v>14200</v>
      </c>
      <c r="E3644" s="102" t="s">
        <v>143</v>
      </c>
      <c r="F3644" s="103" t="s">
        <v>20178</v>
      </c>
      <c r="G3644" s="103" t="s">
        <v>20996</v>
      </c>
      <c r="H3644" s="104" t="s">
        <v>14199</v>
      </c>
      <c r="I3644" s="103" t="s">
        <v>27</v>
      </c>
      <c r="J3644" s="103" t="s">
        <v>30</v>
      </c>
      <c r="K3644" s="103" t="s">
        <v>27</v>
      </c>
      <c r="L3644" s="103" t="s">
        <v>30</v>
      </c>
      <c r="M3644" s="103" t="s">
        <v>30</v>
      </c>
      <c r="N3644" s="103" t="s">
        <v>30</v>
      </c>
      <c r="O3644" s="103" t="s">
        <v>27</v>
      </c>
      <c r="P3644" s="103" t="s">
        <v>8322</v>
      </c>
      <c r="Q3644" s="103" t="s">
        <v>14202</v>
      </c>
      <c r="R3644" s="105" t="s">
        <v>14203</v>
      </c>
      <c r="S3644" s="103" t="s">
        <v>8322</v>
      </c>
      <c r="T3644" s="103" t="s">
        <v>20240</v>
      </c>
      <c r="U3644" s="106" t="s">
        <v>22310</v>
      </c>
      <c r="V3644" s="105" t="s">
        <v>24312</v>
      </c>
      <c r="W3644" s="107" t="s">
        <v>461</v>
      </c>
      <c r="X3644" t="s">
        <v>24313</v>
      </c>
      <c r="AA3644">
        <f ca="1" t="shared" si="113"/>
        <v>16</v>
      </c>
    </row>
    <row r="3645" spans="1:27">
      <c r="A3645" s="101">
        <v>32</v>
      </c>
      <c r="B3645" s="89" t="str">
        <f t="shared" si="112"/>
        <v>451229200311232429</v>
      </c>
      <c r="C3645" s="89" t="s">
        <v>461</v>
      </c>
      <c r="D3645" s="102" t="s">
        <v>14205</v>
      </c>
      <c r="E3645" s="102" t="s">
        <v>143</v>
      </c>
      <c r="F3645" s="103" t="s">
        <v>20178</v>
      </c>
      <c r="G3645" s="103" t="s">
        <v>20423</v>
      </c>
      <c r="H3645" s="104" t="s">
        <v>14204</v>
      </c>
      <c r="I3645" s="103" t="s">
        <v>27</v>
      </c>
      <c r="J3645" s="103" t="s">
        <v>30</v>
      </c>
      <c r="K3645" s="103" t="s">
        <v>30</v>
      </c>
      <c r="L3645" s="103" t="s">
        <v>30</v>
      </c>
      <c r="M3645" s="103" t="s">
        <v>30</v>
      </c>
      <c r="N3645" s="103" t="s">
        <v>30</v>
      </c>
      <c r="O3645" s="103" t="s">
        <v>27</v>
      </c>
      <c r="P3645" s="103" t="s">
        <v>8322</v>
      </c>
      <c r="Q3645" s="103" t="s">
        <v>14207</v>
      </c>
      <c r="R3645" s="105" t="s">
        <v>14208</v>
      </c>
      <c r="S3645" s="103" t="s">
        <v>8322</v>
      </c>
      <c r="T3645" s="103" t="s">
        <v>140</v>
      </c>
      <c r="U3645" s="106" t="s">
        <v>22096</v>
      </c>
      <c r="V3645" s="105" t="s">
        <v>24314</v>
      </c>
      <c r="W3645" s="107" t="s">
        <v>461</v>
      </c>
      <c r="X3645" t="s">
        <v>24315</v>
      </c>
      <c r="AA3645">
        <f ca="1" t="shared" si="113"/>
        <v>17</v>
      </c>
    </row>
    <row r="3646" spans="1:27">
      <c r="A3646" s="101">
        <v>33</v>
      </c>
      <c r="B3646" s="89" t="str">
        <f t="shared" si="112"/>
        <v>450621200406241125</v>
      </c>
      <c r="C3646" s="89" t="s">
        <v>461</v>
      </c>
      <c r="D3646" s="102" t="s">
        <v>14210</v>
      </c>
      <c r="E3646" s="102" t="s">
        <v>143</v>
      </c>
      <c r="F3646" s="103" t="s">
        <v>20205</v>
      </c>
      <c r="G3646" s="103" t="s">
        <v>21826</v>
      </c>
      <c r="H3646" s="104" t="s">
        <v>14209</v>
      </c>
      <c r="I3646" s="103" t="s">
        <v>30</v>
      </c>
      <c r="J3646" s="103" t="s">
        <v>30</v>
      </c>
      <c r="K3646" s="103" t="s">
        <v>30</v>
      </c>
      <c r="L3646" s="103" t="s">
        <v>30</v>
      </c>
      <c r="M3646" s="103" t="s">
        <v>30</v>
      </c>
      <c r="N3646" s="103" t="s">
        <v>30</v>
      </c>
      <c r="O3646" s="103" t="s">
        <v>27</v>
      </c>
      <c r="P3646" s="103" t="s">
        <v>24316</v>
      </c>
      <c r="Q3646" s="103" t="s">
        <v>14212</v>
      </c>
      <c r="R3646" s="105" t="s">
        <v>14213</v>
      </c>
      <c r="S3646" s="103" t="s">
        <v>24316</v>
      </c>
      <c r="T3646" s="103" t="s">
        <v>24317</v>
      </c>
      <c r="U3646" s="106" t="s">
        <v>24318</v>
      </c>
      <c r="V3646" s="105" t="s">
        <v>24319</v>
      </c>
      <c r="W3646" s="107" t="s">
        <v>461</v>
      </c>
      <c r="X3646" t="s">
        <v>24320</v>
      </c>
      <c r="AA3646">
        <f ca="1" t="shared" si="113"/>
        <v>17</v>
      </c>
    </row>
    <row r="3647" spans="1:27">
      <c r="A3647" s="101">
        <v>34</v>
      </c>
      <c r="B3647" s="89" t="str">
        <f t="shared" si="112"/>
        <v>500234200505158698</v>
      </c>
      <c r="C3647" s="89" t="s">
        <v>461</v>
      </c>
      <c r="D3647" s="102" t="s">
        <v>14215</v>
      </c>
      <c r="E3647" s="102" t="s">
        <v>24</v>
      </c>
      <c r="F3647" s="103" t="s">
        <v>20205</v>
      </c>
      <c r="G3647" s="103" t="s">
        <v>20371</v>
      </c>
      <c r="H3647" s="104" t="s">
        <v>14214</v>
      </c>
      <c r="I3647" s="103" t="s">
        <v>30</v>
      </c>
      <c r="J3647" s="103" t="s">
        <v>27</v>
      </c>
      <c r="K3647" s="103" t="s">
        <v>27</v>
      </c>
      <c r="L3647" s="103" t="s">
        <v>30</v>
      </c>
      <c r="M3647" s="103" t="s">
        <v>30</v>
      </c>
      <c r="N3647" s="103" t="s">
        <v>30</v>
      </c>
      <c r="O3647" s="103" t="s">
        <v>27</v>
      </c>
      <c r="P3647" s="103" t="s">
        <v>24321</v>
      </c>
      <c r="Q3647" s="103" t="s">
        <v>14217</v>
      </c>
      <c r="R3647" s="105" t="s">
        <v>14218</v>
      </c>
      <c r="S3647" s="103" t="s">
        <v>24321</v>
      </c>
      <c r="T3647" s="103" t="s">
        <v>24322</v>
      </c>
      <c r="U3647" s="106" t="s">
        <v>24323</v>
      </c>
      <c r="V3647" s="105" t="s">
        <v>24324</v>
      </c>
      <c r="W3647" s="107" t="s">
        <v>461</v>
      </c>
      <c r="X3647" t="s">
        <v>14216</v>
      </c>
      <c r="AA3647">
        <f ca="1" t="shared" si="113"/>
        <v>16</v>
      </c>
    </row>
    <row r="3648" spans="1:27">
      <c r="A3648" s="101">
        <v>35</v>
      </c>
      <c r="B3648" s="89" t="str">
        <f t="shared" si="112"/>
        <v>452731200502180924</v>
      </c>
      <c r="C3648" s="89" t="s">
        <v>461</v>
      </c>
      <c r="D3648" s="102" t="s">
        <v>14220</v>
      </c>
      <c r="E3648" s="102" t="s">
        <v>143</v>
      </c>
      <c r="F3648" s="103" t="s">
        <v>20131</v>
      </c>
      <c r="G3648" s="103" t="s">
        <v>21431</v>
      </c>
      <c r="H3648" s="104" t="s">
        <v>14219</v>
      </c>
      <c r="I3648" s="103" t="s">
        <v>30</v>
      </c>
      <c r="J3648" s="103" t="s">
        <v>30</v>
      </c>
      <c r="K3648" s="103" t="s">
        <v>30</v>
      </c>
      <c r="L3648" s="103" t="s">
        <v>30</v>
      </c>
      <c r="M3648" s="103" t="s">
        <v>30</v>
      </c>
      <c r="N3648" s="103" t="s">
        <v>30</v>
      </c>
      <c r="O3648" s="103" t="s">
        <v>27</v>
      </c>
      <c r="P3648" s="103" t="s">
        <v>8322</v>
      </c>
      <c r="Q3648" s="103" t="s">
        <v>14222</v>
      </c>
      <c r="R3648" s="105" t="s">
        <v>14223</v>
      </c>
      <c r="S3648" s="103" t="s">
        <v>8322</v>
      </c>
      <c r="T3648" s="103" t="s">
        <v>69</v>
      </c>
      <c r="U3648" s="106" t="s">
        <v>23364</v>
      </c>
      <c r="V3648" s="105" t="s">
        <v>24325</v>
      </c>
      <c r="W3648" s="107" t="s">
        <v>461</v>
      </c>
      <c r="X3648" t="s">
        <v>24326</v>
      </c>
      <c r="AA3648">
        <f ca="1" t="shared" si="113"/>
        <v>16</v>
      </c>
    </row>
    <row r="3649" spans="1:27">
      <c r="A3649" s="101">
        <v>36</v>
      </c>
      <c r="B3649" s="89" t="str">
        <f t="shared" si="112"/>
        <v>452731200504100924</v>
      </c>
      <c r="C3649" s="89" t="s">
        <v>461</v>
      </c>
      <c r="D3649" s="102" t="s">
        <v>14225</v>
      </c>
      <c r="E3649" s="102" t="s">
        <v>143</v>
      </c>
      <c r="F3649" s="103" t="s">
        <v>20131</v>
      </c>
      <c r="G3649" s="103" t="s">
        <v>20543</v>
      </c>
      <c r="H3649" s="104" t="s">
        <v>14224</v>
      </c>
      <c r="I3649" s="103" t="s">
        <v>30</v>
      </c>
      <c r="J3649" s="103" t="s">
        <v>30</v>
      </c>
      <c r="K3649" s="103" t="s">
        <v>30</v>
      </c>
      <c r="L3649" s="103" t="s">
        <v>30</v>
      </c>
      <c r="M3649" s="103" t="s">
        <v>30</v>
      </c>
      <c r="N3649" s="103" t="s">
        <v>30</v>
      </c>
      <c r="O3649" s="103" t="s">
        <v>27</v>
      </c>
      <c r="P3649" s="103" t="s">
        <v>8322</v>
      </c>
      <c r="Q3649" s="103" t="s">
        <v>14227</v>
      </c>
      <c r="R3649" s="105" t="s">
        <v>14228</v>
      </c>
      <c r="S3649" s="103" t="s">
        <v>8322</v>
      </c>
      <c r="T3649" s="103" t="s">
        <v>69</v>
      </c>
      <c r="U3649" s="106" t="s">
        <v>23364</v>
      </c>
      <c r="V3649" s="105" t="s">
        <v>24327</v>
      </c>
      <c r="W3649" s="107" t="s">
        <v>461</v>
      </c>
      <c r="X3649" t="s">
        <v>24328</v>
      </c>
      <c r="AA3649">
        <f ca="1" t="shared" si="113"/>
        <v>16</v>
      </c>
    </row>
    <row r="3650" spans="1:27">
      <c r="A3650" s="101">
        <v>37</v>
      </c>
      <c r="B3650" s="89" t="str">
        <f t="shared" si="112"/>
        <v>451229200405095429</v>
      </c>
      <c r="C3650" s="89" t="s">
        <v>461</v>
      </c>
      <c r="D3650" s="102" t="s">
        <v>10206</v>
      </c>
      <c r="E3650" s="102" t="s">
        <v>143</v>
      </c>
      <c r="F3650" s="103" t="s">
        <v>20131</v>
      </c>
      <c r="G3650" s="103" t="s">
        <v>20608</v>
      </c>
      <c r="H3650" s="104" t="s">
        <v>10205</v>
      </c>
      <c r="I3650" s="103" t="s">
        <v>30</v>
      </c>
      <c r="J3650" s="103" t="s">
        <v>30</v>
      </c>
      <c r="K3650" s="103" t="s">
        <v>30</v>
      </c>
      <c r="L3650" s="103" t="s">
        <v>30</v>
      </c>
      <c r="M3650" s="103" t="s">
        <v>30</v>
      </c>
      <c r="N3650" s="103" t="s">
        <v>30</v>
      </c>
      <c r="O3650" s="103" t="s">
        <v>27</v>
      </c>
      <c r="P3650" s="103" t="s">
        <v>8322</v>
      </c>
      <c r="Q3650" s="103" t="s">
        <v>10208</v>
      </c>
      <c r="R3650" s="105" t="s">
        <v>10209</v>
      </c>
      <c r="S3650" s="103" t="s">
        <v>8322</v>
      </c>
      <c r="T3650" s="103" t="s">
        <v>93</v>
      </c>
      <c r="U3650" s="106" t="s">
        <v>20471</v>
      </c>
      <c r="V3650" s="105" t="s">
        <v>22666</v>
      </c>
      <c r="W3650" s="107" t="s">
        <v>461</v>
      </c>
      <c r="X3650" t="s">
        <v>22667</v>
      </c>
      <c r="AA3650">
        <f ca="1" t="shared" si="113"/>
        <v>17</v>
      </c>
    </row>
    <row r="3651" spans="1:27">
      <c r="A3651" s="101">
        <v>38</v>
      </c>
      <c r="B3651" s="89" t="str">
        <f t="shared" ref="B3651:B3714" si="114">H3651</f>
        <v>452731200505174825</v>
      </c>
      <c r="C3651" s="89" t="s">
        <v>461</v>
      </c>
      <c r="D3651" s="102" t="s">
        <v>14230</v>
      </c>
      <c r="E3651" s="102" t="s">
        <v>143</v>
      </c>
      <c r="F3651" s="103" t="s">
        <v>20131</v>
      </c>
      <c r="G3651" s="103" t="s">
        <v>20371</v>
      </c>
      <c r="H3651" s="104" t="s">
        <v>14229</v>
      </c>
      <c r="I3651" s="103" t="s">
        <v>30</v>
      </c>
      <c r="J3651" s="103" t="s">
        <v>30</v>
      </c>
      <c r="K3651" s="103" t="s">
        <v>30</v>
      </c>
      <c r="L3651" s="103" t="s">
        <v>30</v>
      </c>
      <c r="M3651" s="103" t="s">
        <v>30</v>
      </c>
      <c r="N3651" s="103" t="s">
        <v>30</v>
      </c>
      <c r="O3651" s="103" t="s">
        <v>27</v>
      </c>
      <c r="P3651" s="103" t="s">
        <v>8322</v>
      </c>
      <c r="Q3651" s="103" t="s">
        <v>2565</v>
      </c>
      <c r="R3651" s="105" t="s">
        <v>14232</v>
      </c>
      <c r="S3651" s="103" t="s">
        <v>8322</v>
      </c>
      <c r="T3651" s="103" t="s">
        <v>63</v>
      </c>
      <c r="U3651" s="106" t="s">
        <v>23133</v>
      </c>
      <c r="V3651" s="105" t="s">
        <v>24329</v>
      </c>
      <c r="W3651" s="107" t="s">
        <v>461</v>
      </c>
      <c r="X3651" t="s">
        <v>24330</v>
      </c>
      <c r="AA3651">
        <f ca="1" t="shared" si="113"/>
        <v>16</v>
      </c>
    </row>
    <row r="3652" spans="1:27">
      <c r="A3652" s="101">
        <v>39</v>
      </c>
      <c r="B3652" s="89" t="str">
        <f t="shared" si="114"/>
        <v>451229200408122728</v>
      </c>
      <c r="C3652" s="89" t="s">
        <v>461</v>
      </c>
      <c r="D3652" s="102" t="s">
        <v>14234</v>
      </c>
      <c r="E3652" s="102" t="s">
        <v>143</v>
      </c>
      <c r="F3652" s="103" t="s">
        <v>20178</v>
      </c>
      <c r="G3652" s="103" t="s">
        <v>20757</v>
      </c>
      <c r="H3652" s="104" t="s">
        <v>14233</v>
      </c>
      <c r="I3652" s="103" t="s">
        <v>27</v>
      </c>
      <c r="J3652" s="103" t="s">
        <v>27</v>
      </c>
      <c r="K3652" s="103" t="s">
        <v>30</v>
      </c>
      <c r="L3652" s="103" t="s">
        <v>30</v>
      </c>
      <c r="M3652" s="103" t="s">
        <v>30</v>
      </c>
      <c r="N3652" s="103" t="s">
        <v>30</v>
      </c>
      <c r="O3652" s="103" t="s">
        <v>27</v>
      </c>
      <c r="P3652" s="103" t="s">
        <v>8322</v>
      </c>
      <c r="Q3652" s="103" t="s">
        <v>14235</v>
      </c>
      <c r="R3652" s="105">
        <v>18278829478</v>
      </c>
      <c r="S3652" s="103" t="s">
        <v>8322</v>
      </c>
      <c r="T3652" s="103" t="s">
        <v>146</v>
      </c>
      <c r="U3652" s="106" t="s">
        <v>21809</v>
      </c>
      <c r="V3652" s="105" t="s">
        <v>24331</v>
      </c>
      <c r="W3652" s="107" t="s">
        <v>461</v>
      </c>
      <c r="X3652" t="s">
        <v>24332</v>
      </c>
      <c r="AA3652">
        <f ca="1" t="shared" ref="AA3652:AA3715" si="115">DATEDIF(TEXT(MID(H3652,7,8),"00-00-00"),TODAY(),"y")</f>
        <v>17</v>
      </c>
    </row>
    <row r="3653" spans="1:27">
      <c r="A3653" s="101">
        <v>40</v>
      </c>
      <c r="B3653" s="89" t="str">
        <f t="shared" si="114"/>
        <v>451229200408032714</v>
      </c>
      <c r="C3653" s="89" t="s">
        <v>461</v>
      </c>
      <c r="D3653" s="102" t="s">
        <v>14237</v>
      </c>
      <c r="E3653" s="102" t="s">
        <v>24</v>
      </c>
      <c r="F3653" s="103" t="s">
        <v>20178</v>
      </c>
      <c r="G3653" s="103" t="s">
        <v>20757</v>
      </c>
      <c r="H3653" s="104" t="s">
        <v>14236</v>
      </c>
      <c r="I3653" s="103" t="s">
        <v>30</v>
      </c>
      <c r="J3653" s="103" t="s">
        <v>30</v>
      </c>
      <c r="K3653" s="103" t="s">
        <v>30</v>
      </c>
      <c r="L3653" s="103" t="s">
        <v>30</v>
      </c>
      <c r="M3653" s="103" t="s">
        <v>30</v>
      </c>
      <c r="N3653" s="103" t="s">
        <v>30</v>
      </c>
      <c r="O3653" s="103" t="s">
        <v>27</v>
      </c>
      <c r="P3653" s="103" t="s">
        <v>8322</v>
      </c>
      <c r="Q3653" s="103" t="s">
        <v>14238</v>
      </c>
      <c r="R3653" s="105">
        <v>13877876996</v>
      </c>
      <c r="S3653" s="103" t="s">
        <v>8322</v>
      </c>
      <c r="T3653" s="103" t="s">
        <v>146</v>
      </c>
      <c r="U3653" s="106" t="s">
        <v>23891</v>
      </c>
      <c r="V3653" s="105" t="s">
        <v>23915</v>
      </c>
      <c r="W3653" s="107" t="s">
        <v>461</v>
      </c>
      <c r="X3653" t="s">
        <v>24333</v>
      </c>
      <c r="AA3653">
        <f ca="1" t="shared" si="115"/>
        <v>17</v>
      </c>
    </row>
    <row r="3654" spans="1:27">
      <c r="A3654" s="101">
        <v>41</v>
      </c>
      <c r="B3654" s="89" t="str">
        <f t="shared" si="114"/>
        <v>452731200202010958</v>
      </c>
      <c r="C3654" s="89" t="s">
        <v>461</v>
      </c>
      <c r="D3654" s="102" t="s">
        <v>3376</v>
      </c>
      <c r="E3654" s="102" t="s">
        <v>24</v>
      </c>
      <c r="F3654" s="103" t="s">
        <v>20131</v>
      </c>
      <c r="G3654" s="103" t="s">
        <v>20194</v>
      </c>
      <c r="H3654" s="104" t="s">
        <v>3375</v>
      </c>
      <c r="I3654" s="103" t="s">
        <v>21214</v>
      </c>
      <c r="J3654" s="103" t="s">
        <v>21050</v>
      </c>
      <c r="K3654" s="103" t="s">
        <v>21050</v>
      </c>
      <c r="L3654" s="103" t="s">
        <v>21050</v>
      </c>
      <c r="M3654" s="103" t="s">
        <v>30</v>
      </c>
      <c r="N3654" s="103" t="s">
        <v>27</v>
      </c>
      <c r="O3654" s="103" t="s">
        <v>27</v>
      </c>
      <c r="P3654" s="103" t="s">
        <v>1517</v>
      </c>
      <c r="Q3654" s="103" t="s">
        <v>3378</v>
      </c>
      <c r="R3654" s="105">
        <v>15078613460</v>
      </c>
      <c r="S3654" s="103" t="s">
        <v>1517</v>
      </c>
      <c r="T3654" s="103" t="s">
        <v>20151</v>
      </c>
      <c r="U3654" s="106" t="s">
        <v>20151</v>
      </c>
      <c r="V3654" s="105" t="s">
        <v>20526</v>
      </c>
      <c r="W3654" s="107" t="s">
        <v>461</v>
      </c>
      <c r="X3654" t="s">
        <v>19247</v>
      </c>
      <c r="AA3654">
        <f ca="1" t="shared" si="115"/>
        <v>19</v>
      </c>
    </row>
    <row r="3655" spans="1:27">
      <c r="A3655" s="101">
        <v>42</v>
      </c>
      <c r="B3655" s="89" t="str">
        <f t="shared" si="114"/>
        <v>451229200503162410</v>
      </c>
      <c r="C3655" s="89" t="s">
        <v>461</v>
      </c>
      <c r="D3655" s="102" t="s">
        <v>14240</v>
      </c>
      <c r="E3655" s="102" t="s">
        <v>24</v>
      </c>
      <c r="F3655" s="103" t="s">
        <v>20178</v>
      </c>
      <c r="G3655" s="103" t="s">
        <v>21473</v>
      </c>
      <c r="H3655" s="104" t="s">
        <v>14239</v>
      </c>
      <c r="I3655" s="103" t="s">
        <v>27</v>
      </c>
      <c r="J3655" s="103" t="s">
        <v>30</v>
      </c>
      <c r="K3655" s="103" t="s">
        <v>30</v>
      </c>
      <c r="L3655" s="103" t="s">
        <v>30</v>
      </c>
      <c r="M3655" s="103" t="s">
        <v>30</v>
      </c>
      <c r="N3655" s="103" t="s">
        <v>27</v>
      </c>
      <c r="O3655" s="103" t="s">
        <v>27</v>
      </c>
      <c r="P3655" s="103" t="s">
        <v>8322</v>
      </c>
      <c r="Q3655" s="103" t="s">
        <v>14242</v>
      </c>
      <c r="R3655" s="105" t="s">
        <v>14243</v>
      </c>
      <c r="S3655" s="103" t="s">
        <v>8322</v>
      </c>
      <c r="T3655" s="103" t="s">
        <v>140</v>
      </c>
      <c r="U3655" s="106" t="s">
        <v>22947</v>
      </c>
      <c r="V3655" s="105" t="s">
        <v>24334</v>
      </c>
      <c r="W3655" s="107" t="s">
        <v>461</v>
      </c>
      <c r="X3655" t="s">
        <v>24335</v>
      </c>
      <c r="AA3655">
        <f ca="1" t="shared" si="115"/>
        <v>16</v>
      </c>
    </row>
    <row r="3656" spans="1:27">
      <c r="A3656" s="101">
        <v>43</v>
      </c>
      <c r="B3656" s="89" t="str">
        <f t="shared" si="114"/>
        <v>451229200310064515</v>
      </c>
      <c r="C3656" s="89" t="s">
        <v>461</v>
      </c>
      <c r="D3656" s="102" t="s">
        <v>14246</v>
      </c>
      <c r="E3656" s="102" t="s">
        <v>24</v>
      </c>
      <c r="F3656" s="103" t="s">
        <v>20131</v>
      </c>
      <c r="G3656" s="103" t="s">
        <v>20307</v>
      </c>
      <c r="H3656" s="104" t="s">
        <v>14245</v>
      </c>
      <c r="I3656" s="103" t="s">
        <v>30</v>
      </c>
      <c r="J3656" s="103" t="s">
        <v>30</v>
      </c>
      <c r="K3656" s="103" t="s">
        <v>27</v>
      </c>
      <c r="L3656" s="103" t="s">
        <v>30</v>
      </c>
      <c r="M3656" s="103" t="s">
        <v>30</v>
      </c>
      <c r="N3656" s="103" t="s">
        <v>30</v>
      </c>
      <c r="O3656" s="103" t="s">
        <v>27</v>
      </c>
      <c r="P3656" s="103" t="s">
        <v>8322</v>
      </c>
      <c r="Q3656" s="103" t="s">
        <v>14248</v>
      </c>
      <c r="R3656" s="105" t="s">
        <v>14249</v>
      </c>
      <c r="S3656" s="103" t="s">
        <v>8322</v>
      </c>
      <c r="T3656" s="103" t="s">
        <v>110</v>
      </c>
      <c r="U3656" s="106" t="s">
        <v>24336</v>
      </c>
      <c r="V3656" s="105" t="s">
        <v>24337</v>
      </c>
      <c r="W3656" s="107" t="s">
        <v>461</v>
      </c>
      <c r="X3656" t="s">
        <v>24338</v>
      </c>
      <c r="AA3656">
        <f ca="1" t="shared" si="115"/>
        <v>17</v>
      </c>
    </row>
    <row r="3657" spans="1:27">
      <c r="A3657" s="101">
        <v>44</v>
      </c>
      <c r="B3657" s="89" t="str">
        <f t="shared" si="114"/>
        <v>451229200502192730</v>
      </c>
      <c r="C3657" s="89" t="s">
        <v>461</v>
      </c>
      <c r="D3657" s="102" t="s">
        <v>746</v>
      </c>
      <c r="E3657" s="102" t="s">
        <v>24</v>
      </c>
      <c r="F3657" s="103" t="s">
        <v>20178</v>
      </c>
      <c r="G3657" s="103" t="s">
        <v>21431</v>
      </c>
      <c r="H3657" s="104" t="s">
        <v>14251</v>
      </c>
      <c r="I3657" s="103" t="s">
        <v>30</v>
      </c>
      <c r="J3657" s="103" t="s">
        <v>30</v>
      </c>
      <c r="K3657" s="103" t="s">
        <v>27</v>
      </c>
      <c r="L3657" s="103" t="s">
        <v>30</v>
      </c>
      <c r="M3657" s="103" t="s">
        <v>30</v>
      </c>
      <c r="N3657" s="103" t="s">
        <v>27</v>
      </c>
      <c r="O3657" s="103" t="s">
        <v>27</v>
      </c>
      <c r="P3657" s="103" t="s">
        <v>8322</v>
      </c>
      <c r="Q3657" s="103" t="s">
        <v>5080</v>
      </c>
      <c r="R3657" s="105" t="s">
        <v>14252</v>
      </c>
      <c r="S3657" s="103" t="s">
        <v>8322</v>
      </c>
      <c r="T3657" s="103" t="s">
        <v>146</v>
      </c>
      <c r="U3657" s="106" t="s">
        <v>21809</v>
      </c>
      <c r="V3657" s="105" t="s">
        <v>23089</v>
      </c>
      <c r="W3657" s="107" t="s">
        <v>461</v>
      </c>
      <c r="X3657" t="s">
        <v>24250</v>
      </c>
      <c r="AA3657">
        <f ca="1" t="shared" si="115"/>
        <v>16</v>
      </c>
    </row>
    <row r="3658" spans="1:27">
      <c r="A3658" s="101">
        <v>45</v>
      </c>
      <c r="B3658" s="89" t="str">
        <f t="shared" si="114"/>
        <v>451229200408083626</v>
      </c>
      <c r="C3658" s="89" t="s">
        <v>461</v>
      </c>
      <c r="D3658" s="102" t="s">
        <v>14254</v>
      </c>
      <c r="E3658" s="102" t="s">
        <v>143</v>
      </c>
      <c r="F3658" s="103" t="s">
        <v>20205</v>
      </c>
      <c r="G3658" s="103" t="s">
        <v>20757</v>
      </c>
      <c r="H3658" s="104" t="s">
        <v>14253</v>
      </c>
      <c r="I3658" s="103" t="s">
        <v>27</v>
      </c>
      <c r="J3658" s="103" t="s">
        <v>30</v>
      </c>
      <c r="K3658" s="103" t="s">
        <v>30</v>
      </c>
      <c r="L3658" s="103" t="s">
        <v>30</v>
      </c>
      <c r="M3658" s="103" t="s">
        <v>30</v>
      </c>
      <c r="N3658" s="103" t="s">
        <v>30</v>
      </c>
      <c r="O3658" s="103" t="s">
        <v>27</v>
      </c>
      <c r="P3658" s="103" t="s">
        <v>8322</v>
      </c>
      <c r="Q3658" s="103" t="s">
        <v>14255</v>
      </c>
      <c r="R3658" s="105" t="s">
        <v>14256</v>
      </c>
      <c r="S3658" s="103" t="s">
        <v>8322</v>
      </c>
      <c r="T3658" s="103" t="s">
        <v>81</v>
      </c>
      <c r="U3658" s="106" t="s">
        <v>22691</v>
      </c>
      <c r="V3658" s="105" t="s">
        <v>24339</v>
      </c>
      <c r="W3658" s="107" t="s">
        <v>461</v>
      </c>
      <c r="X3658" t="s">
        <v>24340</v>
      </c>
      <c r="AA3658">
        <f ca="1" t="shared" si="115"/>
        <v>17</v>
      </c>
    </row>
    <row r="3659" spans="1:27">
      <c r="A3659" s="101">
        <v>46</v>
      </c>
      <c r="B3659" s="89" t="str">
        <f t="shared" si="114"/>
        <v>451229200412061235</v>
      </c>
      <c r="C3659" s="89" t="s">
        <v>461</v>
      </c>
      <c r="D3659" s="102" t="s">
        <v>14258</v>
      </c>
      <c r="E3659" s="102" t="s">
        <v>24</v>
      </c>
      <c r="F3659" s="103" t="s">
        <v>20205</v>
      </c>
      <c r="G3659" s="103" t="s">
        <v>20996</v>
      </c>
      <c r="H3659" s="104" t="s">
        <v>14257</v>
      </c>
      <c r="I3659" s="103" t="s">
        <v>30</v>
      </c>
      <c r="J3659" s="103" t="s">
        <v>30</v>
      </c>
      <c r="K3659" s="103" t="s">
        <v>30</v>
      </c>
      <c r="L3659" s="103" t="s">
        <v>30</v>
      </c>
      <c r="M3659" s="103" t="s">
        <v>30</v>
      </c>
      <c r="N3659" s="103" t="s">
        <v>30</v>
      </c>
      <c r="O3659" s="103" t="s">
        <v>27</v>
      </c>
      <c r="P3659" s="103" t="s">
        <v>8322</v>
      </c>
      <c r="Q3659" s="103" t="s">
        <v>14259</v>
      </c>
      <c r="R3659" s="105" t="s">
        <v>14260</v>
      </c>
      <c r="S3659" s="103" t="s">
        <v>8322</v>
      </c>
      <c r="T3659" s="103" t="s">
        <v>76</v>
      </c>
      <c r="U3659" s="106" t="s">
        <v>20932</v>
      </c>
      <c r="V3659" s="105" t="s">
        <v>24341</v>
      </c>
      <c r="W3659" s="107" t="s">
        <v>461</v>
      </c>
      <c r="X3659" t="s">
        <v>24342</v>
      </c>
      <c r="AA3659">
        <f ca="1" t="shared" si="115"/>
        <v>16</v>
      </c>
    </row>
    <row r="3660" spans="1:27">
      <c r="A3660" s="101">
        <v>47</v>
      </c>
      <c r="B3660" s="89" t="str">
        <f t="shared" si="114"/>
        <v>45273120050408002X</v>
      </c>
      <c r="C3660" s="89" t="s">
        <v>461</v>
      </c>
      <c r="D3660" s="102" t="s">
        <v>14262</v>
      </c>
      <c r="E3660" s="102" t="s">
        <v>143</v>
      </c>
      <c r="F3660" s="103" t="s">
        <v>20131</v>
      </c>
      <c r="G3660" s="103" t="s">
        <v>20543</v>
      </c>
      <c r="H3660" s="104" t="s">
        <v>14261</v>
      </c>
      <c r="I3660" s="103" t="s">
        <v>30</v>
      </c>
      <c r="J3660" s="103" t="s">
        <v>30</v>
      </c>
      <c r="K3660" s="103" t="s">
        <v>30</v>
      </c>
      <c r="L3660" s="103" t="s">
        <v>30</v>
      </c>
      <c r="M3660" s="103" t="s">
        <v>30</v>
      </c>
      <c r="N3660" s="103" t="s">
        <v>30</v>
      </c>
      <c r="O3660" s="103" t="s">
        <v>27</v>
      </c>
      <c r="P3660" s="103" t="s">
        <v>8322</v>
      </c>
      <c r="Q3660" s="103" t="s">
        <v>14264</v>
      </c>
      <c r="R3660" s="105" t="s">
        <v>14265</v>
      </c>
      <c r="S3660" s="103" t="s">
        <v>8322</v>
      </c>
      <c r="T3660" s="103" t="s">
        <v>63</v>
      </c>
      <c r="U3660" s="106" t="s">
        <v>20615</v>
      </c>
      <c r="V3660" s="105" t="s">
        <v>24343</v>
      </c>
      <c r="W3660" s="107" t="s">
        <v>461</v>
      </c>
      <c r="X3660" t="s">
        <v>24344</v>
      </c>
      <c r="AA3660">
        <f ca="1" t="shared" si="115"/>
        <v>16</v>
      </c>
    </row>
    <row r="3661" spans="1:27">
      <c r="A3661" s="101">
        <v>48</v>
      </c>
      <c r="B3661" s="89" t="str">
        <f t="shared" si="114"/>
        <v>452731200501133616</v>
      </c>
      <c r="C3661" s="89" t="s">
        <v>461</v>
      </c>
      <c r="D3661" s="102" t="s">
        <v>14268</v>
      </c>
      <c r="E3661" s="102" t="s">
        <v>24</v>
      </c>
      <c r="F3661" s="103" t="s">
        <v>20131</v>
      </c>
      <c r="G3661" s="103" t="s">
        <v>22169</v>
      </c>
      <c r="H3661" s="104" t="s">
        <v>14267</v>
      </c>
      <c r="I3661" s="103" t="s">
        <v>30</v>
      </c>
      <c r="J3661" s="103" t="s">
        <v>30</v>
      </c>
      <c r="K3661" s="103" t="s">
        <v>30</v>
      </c>
      <c r="L3661" s="103" t="s">
        <v>30</v>
      </c>
      <c r="M3661" s="103" t="s">
        <v>27</v>
      </c>
      <c r="N3661" s="103" t="s">
        <v>27</v>
      </c>
      <c r="O3661" s="103" t="s">
        <v>27</v>
      </c>
      <c r="P3661" s="103" t="s">
        <v>8322</v>
      </c>
      <c r="Q3661" s="103" t="s">
        <v>14270</v>
      </c>
      <c r="R3661" s="105" t="s">
        <v>14271</v>
      </c>
      <c r="S3661" s="103" t="s">
        <v>8322</v>
      </c>
      <c r="T3661" s="103" t="s">
        <v>81</v>
      </c>
      <c r="U3661" s="106" t="s">
        <v>23072</v>
      </c>
      <c r="V3661" s="105" t="s">
        <v>24345</v>
      </c>
      <c r="W3661" s="107" t="s">
        <v>461</v>
      </c>
      <c r="X3661" t="s">
        <v>24346</v>
      </c>
      <c r="AA3661">
        <f ca="1" t="shared" si="115"/>
        <v>16</v>
      </c>
    </row>
    <row r="3662" spans="1:27">
      <c r="A3662" s="101">
        <v>49</v>
      </c>
      <c r="B3662" s="89" t="str">
        <f t="shared" si="114"/>
        <v>451229200610032136</v>
      </c>
      <c r="C3662" s="89" t="s">
        <v>461</v>
      </c>
      <c r="D3662" s="102" t="s">
        <v>14273</v>
      </c>
      <c r="E3662" s="102" t="s">
        <v>24</v>
      </c>
      <c r="F3662" s="103" t="s">
        <v>20178</v>
      </c>
      <c r="G3662" s="103" t="s">
        <v>21605</v>
      </c>
      <c r="H3662" s="104" t="s">
        <v>14272</v>
      </c>
      <c r="I3662" s="103" t="s">
        <v>27</v>
      </c>
      <c r="J3662" s="103" t="s">
        <v>27</v>
      </c>
      <c r="K3662" s="103" t="s">
        <v>30</v>
      </c>
      <c r="L3662" s="103" t="s">
        <v>30</v>
      </c>
      <c r="M3662" s="103" t="s">
        <v>30</v>
      </c>
      <c r="N3662" s="103" t="s">
        <v>30</v>
      </c>
      <c r="O3662" s="103" t="s">
        <v>27</v>
      </c>
      <c r="P3662" s="103" t="s">
        <v>8322</v>
      </c>
      <c r="Q3662" s="103" t="s">
        <v>14275</v>
      </c>
      <c r="R3662" s="105" t="s">
        <v>14276</v>
      </c>
      <c r="S3662" s="103" t="s">
        <v>8322</v>
      </c>
      <c r="T3662" s="103" t="s">
        <v>20240</v>
      </c>
      <c r="U3662" s="106" t="s">
        <v>23607</v>
      </c>
      <c r="V3662" s="105" t="s">
        <v>24347</v>
      </c>
      <c r="W3662" s="107" t="s">
        <v>461</v>
      </c>
      <c r="X3662" t="s">
        <v>24348</v>
      </c>
      <c r="AA3662">
        <f ca="1" t="shared" si="115"/>
        <v>14</v>
      </c>
    </row>
    <row r="3663" spans="1:27">
      <c r="A3663" s="101">
        <v>50</v>
      </c>
      <c r="B3663" s="89" t="str">
        <f t="shared" si="114"/>
        <v>451229199904145720</v>
      </c>
      <c r="C3663" s="89" t="s">
        <v>461</v>
      </c>
      <c r="D3663" s="102" t="s">
        <v>14278</v>
      </c>
      <c r="E3663" s="102" t="s">
        <v>143</v>
      </c>
      <c r="F3663" s="103" t="s">
        <v>20131</v>
      </c>
      <c r="G3663" s="103" t="s">
        <v>20782</v>
      </c>
      <c r="H3663" s="104" t="s">
        <v>14277</v>
      </c>
      <c r="I3663" s="103" t="s">
        <v>27</v>
      </c>
      <c r="J3663" s="103" t="s">
        <v>30</v>
      </c>
      <c r="K3663" s="103" t="s">
        <v>30</v>
      </c>
      <c r="L3663" s="103" t="s">
        <v>30</v>
      </c>
      <c r="M3663" s="103" t="s">
        <v>30</v>
      </c>
      <c r="N3663" s="103" t="s">
        <v>30</v>
      </c>
      <c r="O3663" s="103" t="s">
        <v>27</v>
      </c>
      <c r="P3663" s="103" t="s">
        <v>8322</v>
      </c>
      <c r="Q3663" s="103" t="s">
        <v>14280</v>
      </c>
      <c r="R3663" s="105" t="s">
        <v>14281</v>
      </c>
      <c r="S3663" s="103" t="s">
        <v>8322</v>
      </c>
      <c r="T3663" s="103" t="s">
        <v>63</v>
      </c>
      <c r="U3663" s="106" t="s">
        <v>22961</v>
      </c>
      <c r="V3663" s="105" t="s">
        <v>24349</v>
      </c>
      <c r="W3663" s="107" t="s">
        <v>461</v>
      </c>
      <c r="X3663" t="s">
        <v>19487</v>
      </c>
      <c r="AA3663">
        <f ca="1" t="shared" si="115"/>
        <v>22</v>
      </c>
    </row>
    <row r="3664" spans="1:27">
      <c r="A3664" s="101">
        <v>51</v>
      </c>
      <c r="B3664" s="89" t="str">
        <f t="shared" si="114"/>
        <v>452731200401193910</v>
      </c>
      <c r="C3664" s="89" t="s">
        <v>461</v>
      </c>
      <c r="D3664" s="102" t="s">
        <v>2702</v>
      </c>
      <c r="E3664" s="102" t="s">
        <v>24</v>
      </c>
      <c r="F3664" s="103" t="s">
        <v>20131</v>
      </c>
      <c r="G3664" s="103" t="s">
        <v>20232</v>
      </c>
      <c r="H3664" s="104" t="s">
        <v>7713</v>
      </c>
      <c r="I3664" s="103" t="s">
        <v>27</v>
      </c>
      <c r="J3664" s="103" t="s">
        <v>27</v>
      </c>
      <c r="K3664" s="103" t="s">
        <v>30</v>
      </c>
      <c r="L3664" s="103" t="s">
        <v>30</v>
      </c>
      <c r="M3664" s="103" t="s">
        <v>30</v>
      </c>
      <c r="N3664" s="103" t="s">
        <v>30</v>
      </c>
      <c r="O3664" s="103" t="s">
        <v>27</v>
      </c>
      <c r="P3664" s="103" t="s">
        <v>1517</v>
      </c>
      <c r="Q3664" s="103" t="s">
        <v>7715</v>
      </c>
      <c r="R3664" s="105">
        <v>15777802897</v>
      </c>
      <c r="S3664" s="103" t="s">
        <v>1517</v>
      </c>
      <c r="T3664" s="103" t="s">
        <v>20140</v>
      </c>
      <c r="U3664" s="106" t="s">
        <v>20318</v>
      </c>
      <c r="V3664" s="105" t="s">
        <v>20611</v>
      </c>
      <c r="W3664" s="107" t="s">
        <v>461</v>
      </c>
      <c r="X3664" t="s">
        <v>7714</v>
      </c>
      <c r="AA3664">
        <f ca="1" t="shared" si="115"/>
        <v>17</v>
      </c>
    </row>
    <row r="3665" spans="1:27">
      <c r="A3665" s="101">
        <v>52</v>
      </c>
      <c r="B3665" s="89" t="str">
        <f t="shared" si="114"/>
        <v>452731200504284823</v>
      </c>
      <c r="C3665" s="89" t="s">
        <v>461</v>
      </c>
      <c r="D3665" s="102" t="s">
        <v>14283</v>
      </c>
      <c r="E3665" s="102" t="s">
        <v>143</v>
      </c>
      <c r="F3665" s="103" t="s">
        <v>20131</v>
      </c>
      <c r="G3665" s="103" t="s">
        <v>20543</v>
      </c>
      <c r="H3665" s="104" t="s">
        <v>14282</v>
      </c>
      <c r="I3665" s="103" t="s">
        <v>30</v>
      </c>
      <c r="J3665" s="103" t="s">
        <v>30</v>
      </c>
      <c r="K3665" s="103" t="s">
        <v>30</v>
      </c>
      <c r="L3665" s="103" t="s">
        <v>30</v>
      </c>
      <c r="M3665" s="103" t="s">
        <v>30</v>
      </c>
      <c r="N3665" s="103" t="s">
        <v>30</v>
      </c>
      <c r="O3665" s="103" t="s">
        <v>27</v>
      </c>
      <c r="P3665" s="103" t="s">
        <v>8322</v>
      </c>
      <c r="Q3665" s="103" t="s">
        <v>14285</v>
      </c>
      <c r="R3665" s="105" t="s">
        <v>14286</v>
      </c>
      <c r="S3665" s="103" t="s">
        <v>8322</v>
      </c>
      <c r="T3665" s="103" t="s">
        <v>63</v>
      </c>
      <c r="U3665" s="106" t="s">
        <v>20436</v>
      </c>
      <c r="V3665" s="105" t="s">
        <v>24350</v>
      </c>
      <c r="W3665" s="107" t="s">
        <v>461</v>
      </c>
      <c r="X3665" t="s">
        <v>24351</v>
      </c>
      <c r="AA3665">
        <f ca="1" t="shared" si="115"/>
        <v>16</v>
      </c>
    </row>
    <row r="3666" spans="1:27">
      <c r="A3666" s="101">
        <v>53</v>
      </c>
      <c r="B3666" s="89" t="str">
        <f t="shared" si="114"/>
        <v>451229200312255120</v>
      </c>
      <c r="C3666" s="89" t="s">
        <v>461</v>
      </c>
      <c r="D3666" s="102" t="s">
        <v>14288</v>
      </c>
      <c r="E3666" s="102" t="s">
        <v>143</v>
      </c>
      <c r="F3666" s="103" t="s">
        <v>20131</v>
      </c>
      <c r="G3666" s="103" t="s">
        <v>20433</v>
      </c>
      <c r="H3666" s="104" t="s">
        <v>14287</v>
      </c>
      <c r="I3666" s="103" t="s">
        <v>30</v>
      </c>
      <c r="J3666" s="103" t="s">
        <v>30</v>
      </c>
      <c r="K3666" s="103" t="s">
        <v>30</v>
      </c>
      <c r="L3666" s="103" t="s">
        <v>30</v>
      </c>
      <c r="M3666" s="103" t="s">
        <v>30</v>
      </c>
      <c r="N3666" s="103" t="s">
        <v>30</v>
      </c>
      <c r="O3666" s="103" t="s">
        <v>27</v>
      </c>
      <c r="P3666" s="103" t="s">
        <v>8322</v>
      </c>
      <c r="Q3666" s="103" t="s">
        <v>14290</v>
      </c>
      <c r="R3666" s="105" t="s">
        <v>14291</v>
      </c>
      <c r="S3666" s="103" t="s">
        <v>8322</v>
      </c>
      <c r="T3666" s="103" t="s">
        <v>88</v>
      </c>
      <c r="U3666" s="106" t="s">
        <v>23050</v>
      </c>
      <c r="V3666" s="105" t="s">
        <v>24352</v>
      </c>
      <c r="W3666" s="107" t="s">
        <v>461</v>
      </c>
      <c r="X3666" t="s">
        <v>24353</v>
      </c>
      <c r="AA3666">
        <f ca="1" t="shared" si="115"/>
        <v>17</v>
      </c>
    </row>
    <row r="3667" spans="1:27">
      <c r="A3667" s="101">
        <v>54</v>
      </c>
      <c r="B3667" s="89" t="str">
        <f t="shared" si="114"/>
        <v>452731200508194224</v>
      </c>
      <c r="C3667" s="89" t="s">
        <v>461</v>
      </c>
      <c r="D3667" s="102" t="s">
        <v>14293</v>
      </c>
      <c r="E3667" s="102" t="s">
        <v>143</v>
      </c>
      <c r="F3667" s="103" t="s">
        <v>20131</v>
      </c>
      <c r="G3667" s="103" t="s">
        <v>20921</v>
      </c>
      <c r="H3667" s="104" t="s">
        <v>14292</v>
      </c>
      <c r="I3667" s="103" t="s">
        <v>30</v>
      </c>
      <c r="J3667" s="103" t="s">
        <v>30</v>
      </c>
      <c r="K3667" s="103" t="s">
        <v>30</v>
      </c>
      <c r="L3667" s="103" t="s">
        <v>30</v>
      </c>
      <c r="M3667" s="103" t="s">
        <v>30</v>
      </c>
      <c r="N3667" s="103" t="s">
        <v>30</v>
      </c>
      <c r="O3667" s="103" t="s">
        <v>27</v>
      </c>
      <c r="P3667" s="103" t="s">
        <v>8322</v>
      </c>
      <c r="Q3667" s="103" t="s">
        <v>14295</v>
      </c>
      <c r="R3667" s="105">
        <v>17776181684</v>
      </c>
      <c r="S3667" s="103" t="s">
        <v>8322</v>
      </c>
      <c r="T3667" s="103" t="s">
        <v>121</v>
      </c>
      <c r="U3667" s="106" t="s">
        <v>21156</v>
      </c>
      <c r="V3667" s="105" t="s">
        <v>24354</v>
      </c>
      <c r="W3667" s="107" t="s">
        <v>461</v>
      </c>
      <c r="X3667" t="s">
        <v>24355</v>
      </c>
      <c r="AA3667">
        <f ca="1" t="shared" si="115"/>
        <v>15</v>
      </c>
    </row>
    <row r="3668" spans="1:27">
      <c r="A3668" s="101">
        <v>55</v>
      </c>
      <c r="B3668" s="89" t="str">
        <f t="shared" si="114"/>
        <v>45092220051005092X</v>
      </c>
      <c r="C3668" s="89" t="s">
        <v>461</v>
      </c>
      <c r="D3668" s="102" t="s">
        <v>14297</v>
      </c>
      <c r="E3668" s="102" t="s">
        <v>143</v>
      </c>
      <c r="F3668" s="103" t="s">
        <v>20205</v>
      </c>
      <c r="G3668" s="103" t="s">
        <v>20937</v>
      </c>
      <c r="H3668" s="104" t="s">
        <v>14296</v>
      </c>
      <c r="I3668" s="103" t="s">
        <v>30</v>
      </c>
      <c r="J3668" s="103" t="s">
        <v>30</v>
      </c>
      <c r="K3668" s="103" t="s">
        <v>30</v>
      </c>
      <c r="L3668" s="103" t="s">
        <v>30</v>
      </c>
      <c r="M3668" s="103" t="s">
        <v>30</v>
      </c>
      <c r="N3668" s="103" t="s">
        <v>30</v>
      </c>
      <c r="O3668" s="103" t="s">
        <v>27</v>
      </c>
      <c r="P3668" s="103" t="s">
        <v>8322</v>
      </c>
      <c r="Q3668" s="103" t="s">
        <v>14299</v>
      </c>
      <c r="R3668" s="105" t="s">
        <v>14300</v>
      </c>
      <c r="S3668" s="103" t="s">
        <v>8322</v>
      </c>
      <c r="T3668" s="103" t="s">
        <v>24356</v>
      </c>
      <c r="U3668" s="106" t="s">
        <v>24357</v>
      </c>
      <c r="V3668" s="105" t="s">
        <v>24358</v>
      </c>
      <c r="W3668" s="107" t="s">
        <v>461</v>
      </c>
      <c r="X3668" t="s">
        <v>24359</v>
      </c>
      <c r="AA3668">
        <f ca="1" t="shared" si="115"/>
        <v>15</v>
      </c>
    </row>
    <row r="3669" spans="1:27">
      <c r="A3669" s="101">
        <v>56</v>
      </c>
      <c r="B3669" s="89" t="str">
        <f t="shared" si="114"/>
        <v>452731200405113615</v>
      </c>
      <c r="C3669" s="89" t="s">
        <v>461</v>
      </c>
      <c r="D3669" s="102" t="s">
        <v>14302</v>
      </c>
      <c r="E3669" s="102" t="s">
        <v>24</v>
      </c>
      <c r="F3669" s="103" t="s">
        <v>20131</v>
      </c>
      <c r="G3669" s="103" t="s">
        <v>20608</v>
      </c>
      <c r="H3669" s="104" t="s">
        <v>14301</v>
      </c>
      <c r="I3669" s="103" t="s">
        <v>30</v>
      </c>
      <c r="J3669" s="103" t="s">
        <v>30</v>
      </c>
      <c r="K3669" s="103" t="s">
        <v>30</v>
      </c>
      <c r="L3669" s="103" t="s">
        <v>30</v>
      </c>
      <c r="M3669" s="103" t="s">
        <v>30</v>
      </c>
      <c r="N3669" s="103" t="s">
        <v>30</v>
      </c>
      <c r="O3669" s="103" t="s">
        <v>30</v>
      </c>
      <c r="P3669" s="103" t="s">
        <v>8322</v>
      </c>
      <c r="Q3669" s="103" t="s">
        <v>14304</v>
      </c>
      <c r="R3669" s="105" t="s">
        <v>14305</v>
      </c>
      <c r="S3669" s="103" t="s">
        <v>8322</v>
      </c>
      <c r="T3669" s="103" t="s">
        <v>81</v>
      </c>
      <c r="U3669" s="106" t="s">
        <v>23259</v>
      </c>
      <c r="V3669" s="105" t="s">
        <v>24360</v>
      </c>
      <c r="W3669" s="107" t="s">
        <v>461</v>
      </c>
      <c r="X3669" t="s">
        <v>24361</v>
      </c>
      <c r="AA3669">
        <f ca="1" t="shared" si="115"/>
        <v>17</v>
      </c>
    </row>
    <row r="3670" spans="1:27">
      <c r="A3670" s="101">
        <v>57</v>
      </c>
      <c r="B3670" s="89">
        <f t="shared" si="114"/>
        <v>4.51229200307111e+17</v>
      </c>
      <c r="C3670" s="89" t="s">
        <v>461</v>
      </c>
      <c r="D3670" s="102" t="s">
        <v>14306</v>
      </c>
      <c r="E3670" s="102" t="s">
        <v>24</v>
      </c>
      <c r="F3670" s="103" t="s">
        <v>20178</v>
      </c>
      <c r="G3670" s="103" t="s">
        <v>24362</v>
      </c>
      <c r="H3670" s="104">
        <v>4.51229200307111e+17</v>
      </c>
      <c r="I3670" s="103" t="s">
        <v>30</v>
      </c>
      <c r="J3670" s="103" t="s">
        <v>30</v>
      </c>
      <c r="K3670" s="103" t="s">
        <v>30</v>
      </c>
      <c r="L3670" s="103" t="s">
        <v>30</v>
      </c>
      <c r="M3670" s="103" t="s">
        <v>30</v>
      </c>
      <c r="N3670" s="103" t="s">
        <v>30</v>
      </c>
      <c r="O3670" s="103" t="s">
        <v>27</v>
      </c>
      <c r="P3670" s="103" t="s">
        <v>8322</v>
      </c>
      <c r="Q3670" s="103" t="s">
        <v>14308</v>
      </c>
      <c r="R3670" s="105" t="s">
        <v>14309</v>
      </c>
      <c r="S3670" s="103" t="s">
        <v>8322</v>
      </c>
      <c r="T3670" s="103" t="s">
        <v>115</v>
      </c>
      <c r="U3670" s="106" t="s">
        <v>23075</v>
      </c>
      <c r="V3670" s="105" t="s">
        <v>24363</v>
      </c>
      <c r="W3670" s="107" t="s">
        <v>461</v>
      </c>
      <c r="X3670" t="s">
        <v>19488</v>
      </c>
      <c r="AA3670">
        <f ca="1" t="shared" si="115"/>
        <v>18</v>
      </c>
    </row>
    <row r="3671" spans="1:27">
      <c r="A3671" s="101">
        <v>58</v>
      </c>
      <c r="B3671" s="89" t="str">
        <f t="shared" si="114"/>
        <v>452731200410075123</v>
      </c>
      <c r="C3671" s="89" t="s">
        <v>461</v>
      </c>
      <c r="D3671" s="102" t="s">
        <v>14311</v>
      </c>
      <c r="E3671" s="102" t="s">
        <v>143</v>
      </c>
      <c r="F3671" s="103" t="s">
        <v>20131</v>
      </c>
      <c r="G3671" s="103" t="s">
        <v>20412</v>
      </c>
      <c r="H3671" s="104" t="s">
        <v>14310</v>
      </c>
      <c r="I3671" s="103" t="s">
        <v>30</v>
      </c>
      <c r="J3671" s="103" t="s">
        <v>30</v>
      </c>
      <c r="K3671" s="103" t="s">
        <v>30</v>
      </c>
      <c r="L3671" s="103" t="s">
        <v>30</v>
      </c>
      <c r="M3671" s="103" t="s">
        <v>30</v>
      </c>
      <c r="N3671" s="103" t="s">
        <v>30</v>
      </c>
      <c r="O3671" s="103" t="s">
        <v>27</v>
      </c>
      <c r="P3671" s="103" t="s">
        <v>8322</v>
      </c>
      <c r="Q3671" s="103" t="s">
        <v>14313</v>
      </c>
      <c r="R3671" s="105" t="s">
        <v>14314</v>
      </c>
      <c r="S3671" s="103" t="s">
        <v>8322</v>
      </c>
      <c r="T3671" s="103" t="s">
        <v>88</v>
      </c>
      <c r="U3671" s="106" t="s">
        <v>23108</v>
      </c>
      <c r="V3671" s="105" t="s">
        <v>24364</v>
      </c>
      <c r="W3671" s="107" t="s">
        <v>461</v>
      </c>
      <c r="X3671" t="s">
        <v>24365</v>
      </c>
      <c r="AA3671">
        <f ca="1" t="shared" si="115"/>
        <v>16</v>
      </c>
    </row>
    <row r="3672" spans="1:27">
      <c r="A3672" s="101">
        <v>59</v>
      </c>
      <c r="B3672" s="89" t="str">
        <f t="shared" si="114"/>
        <v>451229200309251831</v>
      </c>
      <c r="C3672" s="89" t="s">
        <v>461</v>
      </c>
      <c r="D3672" s="102" t="s">
        <v>14316</v>
      </c>
      <c r="E3672" s="102" t="s">
        <v>24</v>
      </c>
      <c r="F3672" s="103" t="s">
        <v>20178</v>
      </c>
      <c r="G3672" s="103" t="s">
        <v>20168</v>
      </c>
      <c r="H3672" s="104" t="s">
        <v>14315</v>
      </c>
      <c r="I3672" s="103" t="s">
        <v>30</v>
      </c>
      <c r="J3672" s="103" t="s">
        <v>30</v>
      </c>
      <c r="K3672" s="103" t="s">
        <v>27</v>
      </c>
      <c r="L3672" s="103" t="s">
        <v>30</v>
      </c>
      <c r="M3672" s="103" t="s">
        <v>30</v>
      </c>
      <c r="N3672" s="103" t="s">
        <v>30</v>
      </c>
      <c r="O3672" s="103" t="s">
        <v>27</v>
      </c>
      <c r="P3672" s="103" t="s">
        <v>8322</v>
      </c>
      <c r="Q3672" s="103" t="s">
        <v>14318</v>
      </c>
      <c r="R3672" s="105" t="s">
        <v>14319</v>
      </c>
      <c r="S3672" s="103" t="s">
        <v>8322</v>
      </c>
      <c r="T3672" s="103" t="s">
        <v>115</v>
      </c>
      <c r="U3672" s="106" t="s">
        <v>20440</v>
      </c>
      <c r="V3672" s="105" t="s">
        <v>24366</v>
      </c>
      <c r="W3672" s="107" t="s">
        <v>461</v>
      </c>
      <c r="X3672" t="s">
        <v>24367</v>
      </c>
      <c r="AA3672">
        <f ca="1" t="shared" si="115"/>
        <v>17</v>
      </c>
    </row>
    <row r="3673" spans="1:27">
      <c r="A3673" s="101">
        <v>60</v>
      </c>
      <c r="B3673" s="89" t="str">
        <f t="shared" si="114"/>
        <v>452731200403076611</v>
      </c>
      <c r="C3673" s="89" t="s">
        <v>461</v>
      </c>
      <c r="D3673" s="102" t="s">
        <v>14321</v>
      </c>
      <c r="E3673" s="102" t="s">
        <v>24</v>
      </c>
      <c r="F3673" s="103" t="s">
        <v>20178</v>
      </c>
      <c r="G3673" s="103" t="s">
        <v>20707</v>
      </c>
      <c r="H3673" s="104" t="s">
        <v>14320</v>
      </c>
      <c r="I3673" s="103" t="s">
        <v>30</v>
      </c>
      <c r="J3673" s="103" t="s">
        <v>30</v>
      </c>
      <c r="K3673" s="103" t="s">
        <v>30</v>
      </c>
      <c r="L3673" s="103" t="s">
        <v>30</v>
      </c>
      <c r="M3673" s="103" t="s">
        <v>30</v>
      </c>
      <c r="N3673" s="103" t="s">
        <v>30</v>
      </c>
      <c r="O3673" s="103" t="s">
        <v>27</v>
      </c>
      <c r="P3673" s="103" t="s">
        <v>8322</v>
      </c>
      <c r="Q3673" s="103" t="s">
        <v>14322</v>
      </c>
      <c r="R3673" s="105" t="s">
        <v>14323</v>
      </c>
      <c r="S3673" s="103" t="s">
        <v>8322</v>
      </c>
      <c r="T3673" s="103" t="s">
        <v>105</v>
      </c>
      <c r="U3673" s="106" t="s">
        <v>24368</v>
      </c>
      <c r="V3673" s="105" t="s">
        <v>24369</v>
      </c>
      <c r="W3673" s="107" t="s">
        <v>461</v>
      </c>
      <c r="X3673" t="s">
        <v>24370</v>
      </c>
      <c r="AA3673">
        <f ca="1" t="shared" si="115"/>
        <v>17</v>
      </c>
    </row>
    <row r="3674" spans="1:27">
      <c r="A3674" s="101">
        <v>61</v>
      </c>
      <c r="B3674" s="89" t="str">
        <f t="shared" si="114"/>
        <v>452731200509131826</v>
      </c>
      <c r="C3674" s="89" t="s">
        <v>461</v>
      </c>
      <c r="D3674" s="102" t="s">
        <v>14325</v>
      </c>
      <c r="E3674" s="102" t="s">
        <v>143</v>
      </c>
      <c r="F3674" s="103" t="s">
        <v>20131</v>
      </c>
      <c r="G3674" s="103" t="s">
        <v>21283</v>
      </c>
      <c r="H3674" s="104" t="s">
        <v>14324</v>
      </c>
      <c r="I3674" s="103" t="s">
        <v>27</v>
      </c>
      <c r="J3674" s="103" t="s">
        <v>30</v>
      </c>
      <c r="K3674" s="103" t="s">
        <v>30</v>
      </c>
      <c r="L3674" s="103" t="s">
        <v>30</v>
      </c>
      <c r="M3674" s="103" t="s">
        <v>30</v>
      </c>
      <c r="N3674" s="103" t="s">
        <v>30</v>
      </c>
      <c r="O3674" s="103" t="s">
        <v>27</v>
      </c>
      <c r="P3674" s="103" t="s">
        <v>8322</v>
      </c>
      <c r="Q3674" s="103" t="s">
        <v>14326</v>
      </c>
      <c r="R3674" s="105" t="s">
        <v>14327</v>
      </c>
      <c r="S3674" s="103" t="s">
        <v>8322</v>
      </c>
      <c r="T3674" s="103" t="s">
        <v>115</v>
      </c>
      <c r="U3674" s="106" t="s">
        <v>22911</v>
      </c>
      <c r="V3674" s="105" t="s">
        <v>23415</v>
      </c>
      <c r="W3674" s="107" t="s">
        <v>461</v>
      </c>
      <c r="X3674" t="s">
        <v>23416</v>
      </c>
      <c r="AA3674">
        <f ca="1" t="shared" si="115"/>
        <v>15</v>
      </c>
    </row>
    <row r="3675" spans="1:27">
      <c r="A3675" s="101">
        <v>62</v>
      </c>
      <c r="B3675" s="89" t="str">
        <f t="shared" si="114"/>
        <v>450124200502104261</v>
      </c>
      <c r="C3675" s="89" t="s">
        <v>461</v>
      </c>
      <c r="D3675" s="102" t="s">
        <v>14329</v>
      </c>
      <c r="E3675" s="102" t="s">
        <v>143</v>
      </c>
      <c r="F3675" s="103" t="s">
        <v>20131</v>
      </c>
      <c r="G3675" s="103" t="s">
        <v>21431</v>
      </c>
      <c r="H3675" s="104" t="s">
        <v>14328</v>
      </c>
      <c r="I3675" s="103" t="s">
        <v>30</v>
      </c>
      <c r="J3675" s="103" t="s">
        <v>30</v>
      </c>
      <c r="K3675" s="103" t="s">
        <v>30</v>
      </c>
      <c r="L3675" s="103" t="s">
        <v>30</v>
      </c>
      <c r="M3675" s="103" t="s">
        <v>30</v>
      </c>
      <c r="N3675" s="103" t="s">
        <v>30</v>
      </c>
      <c r="O3675" s="103" t="s">
        <v>27</v>
      </c>
      <c r="P3675" s="103" t="s">
        <v>8322</v>
      </c>
      <c r="Q3675" s="103" t="s">
        <v>14331</v>
      </c>
      <c r="R3675" s="105" t="s">
        <v>14332</v>
      </c>
      <c r="S3675" s="103" t="s">
        <v>8322</v>
      </c>
      <c r="T3675" s="103" t="s">
        <v>23709</v>
      </c>
      <c r="U3675" s="106" t="s">
        <v>24371</v>
      </c>
      <c r="V3675" s="105" t="s">
        <v>24372</v>
      </c>
      <c r="W3675" s="107" t="s">
        <v>461</v>
      </c>
      <c r="X3675" t="s">
        <v>24373</v>
      </c>
      <c r="AA3675">
        <f ca="1" t="shared" si="115"/>
        <v>16</v>
      </c>
    </row>
    <row r="3676" spans="1:27">
      <c r="A3676" s="101">
        <v>63</v>
      </c>
      <c r="B3676" s="89" t="str">
        <f t="shared" si="114"/>
        <v>452731200508042127</v>
      </c>
      <c r="C3676" s="89" t="s">
        <v>461</v>
      </c>
      <c r="D3676" s="102" t="s">
        <v>14334</v>
      </c>
      <c r="E3676" s="102" t="s">
        <v>143</v>
      </c>
      <c r="F3676" s="103" t="s">
        <v>20131</v>
      </c>
      <c r="G3676" s="103" t="s">
        <v>20921</v>
      </c>
      <c r="H3676" s="104" t="s">
        <v>14333</v>
      </c>
      <c r="I3676" s="103" t="s">
        <v>27</v>
      </c>
      <c r="J3676" s="103" t="s">
        <v>30</v>
      </c>
      <c r="K3676" s="103" t="s">
        <v>30</v>
      </c>
      <c r="L3676" s="103" t="s">
        <v>30</v>
      </c>
      <c r="M3676" s="103" t="s">
        <v>30</v>
      </c>
      <c r="N3676" s="103" t="s">
        <v>30</v>
      </c>
      <c r="O3676" s="103" t="s">
        <v>27</v>
      </c>
      <c r="P3676" s="103" t="s">
        <v>8322</v>
      </c>
      <c r="Q3676" s="103" t="s">
        <v>14336</v>
      </c>
      <c r="R3676" s="105" t="s">
        <v>14337</v>
      </c>
      <c r="S3676" s="103" t="s">
        <v>8322</v>
      </c>
      <c r="T3676" s="103" t="s">
        <v>20240</v>
      </c>
      <c r="U3676" s="106" t="s">
        <v>23607</v>
      </c>
      <c r="V3676" s="105" t="s">
        <v>24374</v>
      </c>
      <c r="W3676" s="107" t="s">
        <v>461</v>
      </c>
      <c r="X3676" t="s">
        <v>24375</v>
      </c>
      <c r="AA3676">
        <f ca="1" t="shared" si="115"/>
        <v>16</v>
      </c>
    </row>
    <row r="3677" spans="1:27">
      <c r="A3677" s="101">
        <v>64</v>
      </c>
      <c r="B3677" s="89" t="str">
        <f t="shared" si="114"/>
        <v>452731200209231219</v>
      </c>
      <c r="C3677" s="89" t="s">
        <v>461</v>
      </c>
      <c r="D3677" s="102" t="s">
        <v>4347</v>
      </c>
      <c r="E3677" s="102" t="s">
        <v>24</v>
      </c>
      <c r="F3677" s="103" t="s">
        <v>20131</v>
      </c>
      <c r="G3677" s="103" t="s">
        <v>20143</v>
      </c>
      <c r="H3677" s="104" t="s">
        <v>4346</v>
      </c>
      <c r="I3677" s="103" t="s">
        <v>27</v>
      </c>
      <c r="J3677" s="103" t="s">
        <v>30</v>
      </c>
      <c r="K3677" s="103" t="s">
        <v>30</v>
      </c>
      <c r="L3677" s="103" t="s">
        <v>30</v>
      </c>
      <c r="M3677" s="103" t="s">
        <v>27</v>
      </c>
      <c r="N3677" s="103" t="s">
        <v>30</v>
      </c>
      <c r="O3677" s="103" t="s">
        <v>27</v>
      </c>
      <c r="P3677" s="103" t="s">
        <v>1517</v>
      </c>
      <c r="Q3677" s="103" t="s">
        <v>4349</v>
      </c>
      <c r="R3677" s="105">
        <v>13557188442</v>
      </c>
      <c r="S3677" s="103" t="s">
        <v>1517</v>
      </c>
      <c r="T3677" s="103" t="s">
        <v>20169</v>
      </c>
      <c r="U3677" s="106" t="s">
        <v>20246</v>
      </c>
      <c r="V3677" s="105" t="s">
        <v>21428</v>
      </c>
      <c r="W3677" s="107" t="s">
        <v>461</v>
      </c>
      <c r="X3677" t="s">
        <v>19489</v>
      </c>
      <c r="AA3677">
        <f ca="1" t="shared" si="115"/>
        <v>18</v>
      </c>
    </row>
    <row r="3678" spans="1:27">
      <c r="A3678" s="101">
        <v>65</v>
      </c>
      <c r="B3678" s="89" t="str">
        <f t="shared" si="114"/>
        <v>452731200408154818</v>
      </c>
      <c r="C3678" s="89" t="s">
        <v>461</v>
      </c>
      <c r="D3678" s="102" t="s">
        <v>14340</v>
      </c>
      <c r="E3678" s="102" t="s">
        <v>24</v>
      </c>
      <c r="F3678" s="103" t="s">
        <v>20131</v>
      </c>
      <c r="G3678" s="103" t="s">
        <v>20757</v>
      </c>
      <c r="H3678" s="104" t="s">
        <v>14339</v>
      </c>
      <c r="I3678" s="103" t="s">
        <v>30</v>
      </c>
      <c r="J3678" s="103" t="s">
        <v>27</v>
      </c>
      <c r="K3678" s="103" t="s">
        <v>30</v>
      </c>
      <c r="L3678" s="103" t="s">
        <v>30</v>
      </c>
      <c r="M3678" s="103" t="s">
        <v>30</v>
      </c>
      <c r="N3678" s="103" t="s">
        <v>30</v>
      </c>
      <c r="O3678" s="103" t="s">
        <v>27</v>
      </c>
      <c r="P3678" s="103" t="s">
        <v>8322</v>
      </c>
      <c r="Q3678" s="103" t="s">
        <v>14342</v>
      </c>
      <c r="R3678" s="105" t="s">
        <v>14343</v>
      </c>
      <c r="S3678" s="103" t="s">
        <v>8322</v>
      </c>
      <c r="T3678" s="103" t="s">
        <v>63</v>
      </c>
      <c r="U3678" s="106" t="s">
        <v>24376</v>
      </c>
      <c r="V3678" s="105" t="s">
        <v>24377</v>
      </c>
      <c r="W3678" s="107" t="s">
        <v>461</v>
      </c>
      <c r="X3678" t="s">
        <v>24378</v>
      </c>
      <c r="AA3678">
        <f ca="1" t="shared" si="115"/>
        <v>17</v>
      </c>
    </row>
    <row r="3679" spans="1:27">
      <c r="A3679" s="101">
        <v>66</v>
      </c>
      <c r="B3679" s="89" t="str">
        <f t="shared" si="114"/>
        <v>451229200305130610</v>
      </c>
      <c r="C3679" s="89" t="s">
        <v>461</v>
      </c>
      <c r="D3679" s="102" t="s">
        <v>14345</v>
      </c>
      <c r="E3679" s="102" t="s">
        <v>24</v>
      </c>
      <c r="F3679" s="103" t="s">
        <v>20131</v>
      </c>
      <c r="G3679" s="103" t="s">
        <v>20172</v>
      </c>
      <c r="H3679" s="104" t="s">
        <v>14344</v>
      </c>
      <c r="I3679" s="103" t="s">
        <v>30</v>
      </c>
      <c r="J3679" s="103" t="s">
        <v>30</v>
      </c>
      <c r="K3679" s="103" t="s">
        <v>27</v>
      </c>
      <c r="L3679" s="103" t="s">
        <v>30</v>
      </c>
      <c r="M3679" s="103" t="s">
        <v>30</v>
      </c>
      <c r="N3679" s="103" t="s">
        <v>30</v>
      </c>
      <c r="O3679" s="103" t="s">
        <v>27</v>
      </c>
      <c r="P3679" s="103" t="s">
        <v>8322</v>
      </c>
      <c r="Q3679" s="103" t="s">
        <v>14347</v>
      </c>
      <c r="R3679" s="105" t="s">
        <v>14348</v>
      </c>
      <c r="S3679" s="103" t="s">
        <v>8322</v>
      </c>
      <c r="T3679" s="103" t="s">
        <v>99</v>
      </c>
      <c r="U3679" s="106" t="s">
        <v>22995</v>
      </c>
      <c r="V3679" s="105" t="s">
        <v>24379</v>
      </c>
      <c r="W3679" s="107" t="s">
        <v>461</v>
      </c>
      <c r="X3679" t="s">
        <v>19490</v>
      </c>
      <c r="AA3679">
        <f ca="1" t="shared" si="115"/>
        <v>18</v>
      </c>
    </row>
    <row r="3680" spans="1:27">
      <c r="A3680" s="101">
        <v>67</v>
      </c>
      <c r="B3680" s="89" t="str">
        <f t="shared" si="114"/>
        <v>451229200410205725</v>
      </c>
      <c r="C3680" s="89" t="s">
        <v>461</v>
      </c>
      <c r="D3680" s="102" t="s">
        <v>4764</v>
      </c>
      <c r="E3680" s="102" t="s">
        <v>143</v>
      </c>
      <c r="F3680" s="103" t="s">
        <v>20131</v>
      </c>
      <c r="G3680" s="103" t="s">
        <v>20412</v>
      </c>
      <c r="H3680" s="104" t="s">
        <v>14349</v>
      </c>
      <c r="I3680" s="103" t="s">
        <v>30</v>
      </c>
      <c r="J3680" s="103" t="s">
        <v>30</v>
      </c>
      <c r="K3680" s="103" t="s">
        <v>30</v>
      </c>
      <c r="L3680" s="103" t="s">
        <v>30</v>
      </c>
      <c r="M3680" s="103" t="s">
        <v>30</v>
      </c>
      <c r="N3680" s="103" t="s">
        <v>30</v>
      </c>
      <c r="O3680" s="103" t="s">
        <v>27</v>
      </c>
      <c r="P3680" s="103" t="s">
        <v>8322</v>
      </c>
      <c r="Q3680" s="103" t="s">
        <v>14351</v>
      </c>
      <c r="R3680" s="105">
        <v>18818689565</v>
      </c>
      <c r="S3680" s="103" t="s">
        <v>8322</v>
      </c>
      <c r="T3680" s="103" t="s">
        <v>63</v>
      </c>
      <c r="U3680" s="106" t="s">
        <v>23032</v>
      </c>
      <c r="V3680" s="105" t="s">
        <v>24380</v>
      </c>
      <c r="W3680" s="107" t="s">
        <v>461</v>
      </c>
      <c r="X3680" t="s">
        <v>24381</v>
      </c>
      <c r="AA3680">
        <f ca="1" t="shared" si="115"/>
        <v>16</v>
      </c>
    </row>
    <row r="3681" spans="1:27">
      <c r="A3681" s="101">
        <v>68</v>
      </c>
      <c r="B3681" s="89" t="str">
        <f t="shared" si="114"/>
        <v>452731200411230324</v>
      </c>
      <c r="C3681" s="89" t="s">
        <v>461</v>
      </c>
      <c r="D3681" s="102" t="s">
        <v>14353</v>
      </c>
      <c r="E3681" s="102" t="s">
        <v>143</v>
      </c>
      <c r="F3681" s="103" t="s">
        <v>20131</v>
      </c>
      <c r="G3681" s="103" t="s">
        <v>20823</v>
      </c>
      <c r="H3681" s="104" t="s">
        <v>14352</v>
      </c>
      <c r="I3681" s="103" t="s">
        <v>30</v>
      </c>
      <c r="J3681" s="103" t="s">
        <v>30</v>
      </c>
      <c r="K3681" s="103" t="s">
        <v>30</v>
      </c>
      <c r="L3681" s="103" t="s">
        <v>30</v>
      </c>
      <c r="M3681" s="103" t="s">
        <v>30</v>
      </c>
      <c r="N3681" s="103" t="s">
        <v>30</v>
      </c>
      <c r="O3681" s="103" t="s">
        <v>18798</v>
      </c>
      <c r="P3681" s="103" t="s">
        <v>8322</v>
      </c>
      <c r="Q3681" s="103" t="s">
        <v>14355</v>
      </c>
      <c r="R3681" s="105" t="s">
        <v>14356</v>
      </c>
      <c r="S3681" s="103" t="s">
        <v>8322</v>
      </c>
      <c r="T3681" s="103" t="s">
        <v>151</v>
      </c>
      <c r="U3681" s="106" t="s">
        <v>23145</v>
      </c>
      <c r="V3681" s="105" t="s">
        <v>24382</v>
      </c>
      <c r="W3681" s="107" t="s">
        <v>461</v>
      </c>
      <c r="X3681" t="s">
        <v>24383</v>
      </c>
      <c r="AA3681">
        <f ca="1" t="shared" si="115"/>
        <v>16</v>
      </c>
    </row>
    <row r="3682" spans="1:27">
      <c r="A3682" s="101">
        <v>69</v>
      </c>
      <c r="B3682" s="89" t="str">
        <f t="shared" si="114"/>
        <v>451229200311292720</v>
      </c>
      <c r="C3682" s="89" t="s">
        <v>461</v>
      </c>
      <c r="D3682" s="102" t="s">
        <v>14358</v>
      </c>
      <c r="E3682" s="102" t="s">
        <v>143</v>
      </c>
      <c r="F3682" s="103" t="s">
        <v>20178</v>
      </c>
      <c r="G3682" s="103" t="s">
        <v>20423</v>
      </c>
      <c r="H3682" s="104" t="s">
        <v>14357</v>
      </c>
      <c r="I3682" s="103" t="s">
        <v>27</v>
      </c>
      <c r="J3682" s="103" t="s">
        <v>30</v>
      </c>
      <c r="K3682" s="103" t="s">
        <v>30</v>
      </c>
      <c r="L3682" s="103" t="s">
        <v>30</v>
      </c>
      <c r="M3682" s="103" t="s">
        <v>30</v>
      </c>
      <c r="N3682" s="103" t="s">
        <v>30</v>
      </c>
      <c r="O3682" s="103" t="s">
        <v>27</v>
      </c>
      <c r="P3682" s="103" t="s">
        <v>8322</v>
      </c>
      <c r="Q3682" s="103" t="s">
        <v>6424</v>
      </c>
      <c r="R3682" s="105" t="s">
        <v>14360</v>
      </c>
      <c r="S3682" s="103" t="s">
        <v>8322</v>
      </c>
      <c r="T3682" s="103" t="s">
        <v>146</v>
      </c>
      <c r="U3682" s="106" t="s">
        <v>21809</v>
      </c>
      <c r="V3682" s="105" t="s">
        <v>24384</v>
      </c>
      <c r="W3682" s="107" t="s">
        <v>461</v>
      </c>
      <c r="X3682" t="s">
        <v>24385</v>
      </c>
      <c r="AA3682">
        <f ca="1" t="shared" si="115"/>
        <v>17</v>
      </c>
    </row>
    <row r="3683" spans="1:27">
      <c r="A3683" s="101">
        <v>70</v>
      </c>
      <c r="B3683" s="89" t="str">
        <f t="shared" si="114"/>
        <v>451229200405144219</v>
      </c>
      <c r="C3683" s="89" t="s">
        <v>461</v>
      </c>
      <c r="D3683" s="102" t="s">
        <v>14362</v>
      </c>
      <c r="E3683" s="102" t="s">
        <v>24</v>
      </c>
      <c r="F3683" s="103" t="s">
        <v>20131</v>
      </c>
      <c r="G3683" s="103" t="s">
        <v>20608</v>
      </c>
      <c r="H3683" s="104" t="s">
        <v>14361</v>
      </c>
      <c r="I3683" s="103" t="s">
        <v>30</v>
      </c>
      <c r="J3683" s="103" t="s">
        <v>30</v>
      </c>
      <c r="K3683" s="103" t="s">
        <v>30</v>
      </c>
      <c r="L3683" s="103" t="s">
        <v>30</v>
      </c>
      <c r="M3683" s="103" t="s">
        <v>30</v>
      </c>
      <c r="N3683" s="103" t="s">
        <v>30</v>
      </c>
      <c r="O3683" s="103" t="s">
        <v>27</v>
      </c>
      <c r="P3683" s="103" t="s">
        <v>8322</v>
      </c>
      <c r="Q3683" s="103" t="s">
        <v>14364</v>
      </c>
      <c r="R3683" s="105" t="s">
        <v>14365</v>
      </c>
      <c r="S3683" s="103" t="s">
        <v>8322</v>
      </c>
      <c r="T3683" s="103" t="s">
        <v>121</v>
      </c>
      <c r="U3683" s="106" t="s">
        <v>22741</v>
      </c>
      <c r="V3683" s="105" t="s">
        <v>24386</v>
      </c>
      <c r="W3683" s="107" t="s">
        <v>461</v>
      </c>
      <c r="X3683" t="s">
        <v>24387</v>
      </c>
      <c r="AA3683">
        <f ca="1" t="shared" si="115"/>
        <v>17</v>
      </c>
    </row>
    <row r="3684" spans="1:27">
      <c r="A3684" s="101">
        <v>1</v>
      </c>
      <c r="B3684" s="89" t="str">
        <f t="shared" si="114"/>
        <v>452731200411124222</v>
      </c>
      <c r="C3684" s="89" t="s">
        <v>466</v>
      </c>
      <c r="D3684" s="102" t="s">
        <v>14367</v>
      </c>
      <c r="E3684" s="102" t="s">
        <v>143</v>
      </c>
      <c r="F3684" s="103" t="s">
        <v>20131</v>
      </c>
      <c r="G3684" s="103" t="s">
        <v>20823</v>
      </c>
      <c r="H3684" s="104" t="s">
        <v>14366</v>
      </c>
      <c r="I3684" s="103" t="s">
        <v>30</v>
      </c>
      <c r="J3684" s="103" t="s">
        <v>30</v>
      </c>
      <c r="K3684" s="103" t="s">
        <v>30</v>
      </c>
      <c r="L3684" s="103" t="s">
        <v>30</v>
      </c>
      <c r="M3684" s="103" t="s">
        <v>30</v>
      </c>
      <c r="N3684" s="103" t="s">
        <v>30</v>
      </c>
      <c r="O3684" s="103" t="s">
        <v>27</v>
      </c>
      <c r="P3684" s="103" t="s">
        <v>121</v>
      </c>
      <c r="Q3684" s="103" t="s">
        <v>3763</v>
      </c>
      <c r="R3684" s="105" t="s">
        <v>14368</v>
      </c>
      <c r="S3684" s="103" t="s">
        <v>8322</v>
      </c>
      <c r="T3684" s="103" t="s">
        <v>121</v>
      </c>
      <c r="U3684" s="106" t="s">
        <v>21880</v>
      </c>
      <c r="V3684" s="105" t="s">
        <v>24388</v>
      </c>
      <c r="W3684" s="107" t="s">
        <v>466</v>
      </c>
      <c r="X3684" t="s">
        <v>24389</v>
      </c>
      <c r="AA3684">
        <f ca="1" t="shared" si="115"/>
        <v>16</v>
      </c>
    </row>
    <row r="3685" spans="1:27">
      <c r="A3685" s="101">
        <v>2</v>
      </c>
      <c r="B3685" s="89" t="str">
        <f t="shared" si="114"/>
        <v>451229200312280924</v>
      </c>
      <c r="C3685" s="89" t="s">
        <v>466</v>
      </c>
      <c r="D3685" s="102" t="s">
        <v>14370</v>
      </c>
      <c r="E3685" s="102" t="s">
        <v>143</v>
      </c>
      <c r="F3685" s="103" t="s">
        <v>20131</v>
      </c>
      <c r="G3685" s="103" t="s">
        <v>20433</v>
      </c>
      <c r="H3685" s="104" t="s">
        <v>14369</v>
      </c>
      <c r="I3685" s="103" t="s">
        <v>27</v>
      </c>
      <c r="J3685" s="103" t="s">
        <v>27</v>
      </c>
      <c r="K3685" s="103" t="s">
        <v>30</v>
      </c>
      <c r="L3685" s="103" t="s">
        <v>30</v>
      </c>
      <c r="M3685" s="103" t="s">
        <v>30</v>
      </c>
      <c r="N3685" s="103" t="s">
        <v>30</v>
      </c>
      <c r="O3685" s="103" t="s">
        <v>27</v>
      </c>
      <c r="P3685" s="103" t="s">
        <v>69</v>
      </c>
      <c r="Q3685" s="103" t="s">
        <v>14371</v>
      </c>
      <c r="R3685" s="105">
        <v>13557188445</v>
      </c>
      <c r="S3685" s="103" t="s">
        <v>8322</v>
      </c>
      <c r="T3685" s="103" t="s">
        <v>69</v>
      </c>
      <c r="U3685" s="106" t="s">
        <v>20311</v>
      </c>
      <c r="V3685" s="105" t="s">
        <v>22839</v>
      </c>
      <c r="W3685" s="107" t="s">
        <v>466</v>
      </c>
      <c r="X3685" t="s">
        <v>24390</v>
      </c>
      <c r="AA3685">
        <f ca="1" t="shared" si="115"/>
        <v>17</v>
      </c>
    </row>
    <row r="3686" spans="1:27">
      <c r="A3686" s="101">
        <v>3</v>
      </c>
      <c r="B3686" s="89" t="str">
        <f t="shared" si="114"/>
        <v>451229200507260018</v>
      </c>
      <c r="C3686" s="89" t="s">
        <v>466</v>
      </c>
      <c r="D3686" s="102" t="s">
        <v>14374</v>
      </c>
      <c r="E3686" s="102" t="s">
        <v>24</v>
      </c>
      <c r="F3686" s="103" t="s">
        <v>20131</v>
      </c>
      <c r="G3686" s="103" t="s">
        <v>21180</v>
      </c>
      <c r="H3686" s="104" t="s">
        <v>14373</v>
      </c>
      <c r="I3686" s="103" t="s">
        <v>30</v>
      </c>
      <c r="J3686" s="103" t="s">
        <v>30</v>
      </c>
      <c r="K3686" s="103" t="s">
        <v>30</v>
      </c>
      <c r="L3686" s="103" t="s">
        <v>30</v>
      </c>
      <c r="M3686" s="103" t="s">
        <v>30</v>
      </c>
      <c r="N3686" s="103" t="s">
        <v>30</v>
      </c>
      <c r="O3686" s="103" t="s">
        <v>27</v>
      </c>
      <c r="P3686" s="103" t="s">
        <v>63</v>
      </c>
      <c r="Q3686" s="103" t="s">
        <v>14376</v>
      </c>
      <c r="R3686" s="105" t="s">
        <v>14377</v>
      </c>
      <c r="S3686" s="103" t="s">
        <v>8322</v>
      </c>
      <c r="T3686" s="103" t="s">
        <v>63</v>
      </c>
      <c r="U3686" s="106" t="s">
        <v>21538</v>
      </c>
      <c r="V3686" s="105" t="s">
        <v>24391</v>
      </c>
      <c r="W3686" s="107" t="s">
        <v>466</v>
      </c>
      <c r="X3686" t="s">
        <v>24392</v>
      </c>
      <c r="AA3686">
        <f ca="1" t="shared" si="115"/>
        <v>16</v>
      </c>
    </row>
    <row r="3687" spans="1:27">
      <c r="A3687" s="101">
        <v>4</v>
      </c>
      <c r="B3687" s="89" t="str">
        <f t="shared" si="114"/>
        <v>451229200312081212</v>
      </c>
      <c r="C3687" s="89" t="s">
        <v>466</v>
      </c>
      <c r="D3687" s="102" t="s">
        <v>14379</v>
      </c>
      <c r="E3687" s="102" t="s">
        <v>24</v>
      </c>
      <c r="F3687" s="103" t="s">
        <v>20131</v>
      </c>
      <c r="G3687" s="103" t="s">
        <v>20433</v>
      </c>
      <c r="H3687" s="104" t="s">
        <v>14378</v>
      </c>
      <c r="I3687" s="103" t="s">
        <v>30</v>
      </c>
      <c r="J3687" s="103" t="s">
        <v>30</v>
      </c>
      <c r="K3687" s="103" t="s">
        <v>30</v>
      </c>
      <c r="L3687" s="103" t="s">
        <v>30</v>
      </c>
      <c r="M3687" s="103" t="s">
        <v>30</v>
      </c>
      <c r="N3687" s="103" t="s">
        <v>30</v>
      </c>
      <c r="O3687" s="103" t="s">
        <v>27</v>
      </c>
      <c r="P3687" s="103" t="s">
        <v>76</v>
      </c>
      <c r="Q3687" s="103" t="s">
        <v>14380</v>
      </c>
      <c r="R3687" s="105" t="s">
        <v>14381</v>
      </c>
      <c r="S3687" s="103" t="s">
        <v>8322</v>
      </c>
      <c r="T3687" s="103" t="s">
        <v>76</v>
      </c>
      <c r="U3687" s="106" t="s">
        <v>20388</v>
      </c>
      <c r="V3687" s="105" t="s">
        <v>22289</v>
      </c>
      <c r="W3687" s="107" t="s">
        <v>466</v>
      </c>
      <c r="X3687" t="s">
        <v>19277</v>
      </c>
      <c r="AA3687">
        <f ca="1" t="shared" si="115"/>
        <v>17</v>
      </c>
    </row>
    <row r="3688" spans="1:27">
      <c r="A3688" s="101">
        <v>5</v>
      </c>
      <c r="B3688" s="89" t="str">
        <f t="shared" si="114"/>
        <v>451229200408213910</v>
      </c>
      <c r="C3688" s="89" t="s">
        <v>466</v>
      </c>
      <c r="D3688" s="102" t="s">
        <v>14383</v>
      </c>
      <c r="E3688" s="102" t="s">
        <v>24</v>
      </c>
      <c r="F3688" s="103" t="s">
        <v>20131</v>
      </c>
      <c r="G3688" s="103" t="s">
        <v>20757</v>
      </c>
      <c r="H3688" s="104" t="s">
        <v>14382</v>
      </c>
      <c r="I3688" s="103" t="s">
        <v>30</v>
      </c>
      <c r="J3688" s="103" t="s">
        <v>30</v>
      </c>
      <c r="K3688" s="103" t="s">
        <v>30</v>
      </c>
      <c r="L3688" s="103" t="s">
        <v>30</v>
      </c>
      <c r="M3688" s="103" t="s">
        <v>30</v>
      </c>
      <c r="N3688" s="103" t="s">
        <v>30</v>
      </c>
      <c r="O3688" s="103" t="s">
        <v>27</v>
      </c>
      <c r="P3688" s="103" t="s">
        <v>128</v>
      </c>
      <c r="Q3688" s="103" t="s">
        <v>14384</v>
      </c>
      <c r="R3688" s="105" t="s">
        <v>14385</v>
      </c>
      <c r="S3688" s="103" t="s">
        <v>8322</v>
      </c>
      <c r="T3688" s="103" t="s">
        <v>128</v>
      </c>
      <c r="U3688" s="106" t="s">
        <v>21813</v>
      </c>
      <c r="V3688" s="105" t="s">
        <v>24393</v>
      </c>
      <c r="W3688" s="107" t="s">
        <v>466</v>
      </c>
      <c r="X3688" t="s">
        <v>24394</v>
      </c>
      <c r="AA3688">
        <f ca="1" t="shared" si="115"/>
        <v>16</v>
      </c>
    </row>
    <row r="3689" spans="1:27">
      <c r="A3689" s="101">
        <v>6</v>
      </c>
      <c r="B3689" s="89" t="str">
        <f t="shared" si="114"/>
        <v>452127200411152752</v>
      </c>
      <c r="C3689" s="89" t="s">
        <v>466</v>
      </c>
      <c r="D3689" s="102" t="s">
        <v>14387</v>
      </c>
      <c r="E3689" s="102" t="s">
        <v>24</v>
      </c>
      <c r="F3689" s="103" t="s">
        <v>20131</v>
      </c>
      <c r="G3689" s="103" t="s">
        <v>20823</v>
      </c>
      <c r="H3689" s="104" t="s">
        <v>14386</v>
      </c>
      <c r="I3689" s="103" t="s">
        <v>30</v>
      </c>
      <c r="J3689" s="103" t="s">
        <v>30</v>
      </c>
      <c r="K3689" s="103" t="s">
        <v>30</v>
      </c>
      <c r="L3689" s="103" t="s">
        <v>30</v>
      </c>
      <c r="M3689" s="103" t="s">
        <v>30</v>
      </c>
      <c r="N3689" s="103" t="s">
        <v>30</v>
      </c>
      <c r="O3689" s="103" t="s">
        <v>27</v>
      </c>
      <c r="P3689" s="103" t="s">
        <v>20446</v>
      </c>
      <c r="Q3689" s="103" t="s">
        <v>14389</v>
      </c>
      <c r="R3689" s="105" t="s">
        <v>14390</v>
      </c>
      <c r="S3689" s="103" t="s">
        <v>21315</v>
      </c>
      <c r="T3689" s="103" t="s">
        <v>20446</v>
      </c>
      <c r="U3689" s="106" t="s">
        <v>24395</v>
      </c>
      <c r="V3689" s="105" t="s">
        <v>24396</v>
      </c>
      <c r="W3689" s="107" t="s">
        <v>466</v>
      </c>
      <c r="X3689" t="s">
        <v>24397</v>
      </c>
      <c r="AA3689">
        <f ca="1" t="shared" si="115"/>
        <v>16</v>
      </c>
    </row>
    <row r="3690" spans="1:27">
      <c r="A3690" s="101">
        <v>7</v>
      </c>
      <c r="B3690" s="89" t="str">
        <f t="shared" si="114"/>
        <v>452731200502195114</v>
      </c>
      <c r="C3690" s="89" t="s">
        <v>466</v>
      </c>
      <c r="D3690" s="102" t="s">
        <v>14393</v>
      </c>
      <c r="E3690" s="102" t="s">
        <v>24</v>
      </c>
      <c r="F3690" s="103" t="s">
        <v>20178</v>
      </c>
      <c r="G3690" s="103" t="s">
        <v>21431</v>
      </c>
      <c r="H3690" s="104" t="s">
        <v>14392</v>
      </c>
      <c r="I3690" s="103" t="s">
        <v>30</v>
      </c>
      <c r="J3690" s="103" t="s">
        <v>30</v>
      </c>
      <c r="K3690" s="103" t="s">
        <v>27</v>
      </c>
      <c r="L3690" s="103" t="s">
        <v>30</v>
      </c>
      <c r="M3690" s="103" t="s">
        <v>30</v>
      </c>
      <c r="N3690" s="103" t="s">
        <v>30</v>
      </c>
      <c r="O3690" s="103" t="s">
        <v>27</v>
      </c>
      <c r="P3690" s="103" t="s">
        <v>88</v>
      </c>
      <c r="Q3690" s="103" t="s">
        <v>14395</v>
      </c>
      <c r="R3690" s="105" t="s">
        <v>14396</v>
      </c>
      <c r="S3690" s="103" t="s">
        <v>8322</v>
      </c>
      <c r="T3690" s="103" t="s">
        <v>88</v>
      </c>
      <c r="U3690" s="106" t="s">
        <v>22377</v>
      </c>
      <c r="V3690" s="105" t="s">
        <v>24398</v>
      </c>
      <c r="W3690" s="107" t="s">
        <v>466</v>
      </c>
      <c r="X3690" t="s">
        <v>24399</v>
      </c>
      <c r="AA3690">
        <f ca="1" t="shared" si="115"/>
        <v>16</v>
      </c>
    </row>
    <row r="3691" spans="1:27">
      <c r="A3691" s="101">
        <v>8</v>
      </c>
      <c r="B3691" s="89" t="str">
        <f t="shared" si="114"/>
        <v>451229200407092723</v>
      </c>
      <c r="C3691" s="89" t="s">
        <v>466</v>
      </c>
      <c r="D3691" s="102" t="s">
        <v>14398</v>
      </c>
      <c r="E3691" s="102" t="s">
        <v>143</v>
      </c>
      <c r="F3691" s="103" t="s">
        <v>20178</v>
      </c>
      <c r="G3691" s="103" t="s">
        <v>20271</v>
      </c>
      <c r="H3691" s="104" t="s">
        <v>14397</v>
      </c>
      <c r="I3691" s="103" t="s">
        <v>27</v>
      </c>
      <c r="J3691" s="103" t="s">
        <v>30</v>
      </c>
      <c r="K3691" s="103" t="s">
        <v>30</v>
      </c>
      <c r="L3691" s="103" t="s">
        <v>30</v>
      </c>
      <c r="M3691" s="103" t="s">
        <v>30</v>
      </c>
      <c r="N3691" s="103" t="s">
        <v>30</v>
      </c>
      <c r="O3691" s="103" t="s">
        <v>30</v>
      </c>
      <c r="P3691" s="103" t="s">
        <v>146</v>
      </c>
      <c r="Q3691" s="103" t="s">
        <v>14400</v>
      </c>
      <c r="R3691" s="105" t="s">
        <v>14401</v>
      </c>
      <c r="S3691" s="103" t="s">
        <v>8322</v>
      </c>
      <c r="T3691" s="103" t="s">
        <v>146</v>
      </c>
      <c r="U3691" s="106" t="s">
        <v>22940</v>
      </c>
      <c r="V3691" s="105" t="s">
        <v>24400</v>
      </c>
      <c r="W3691" s="107" t="s">
        <v>466</v>
      </c>
      <c r="X3691" t="s">
        <v>24401</v>
      </c>
      <c r="AA3691">
        <f ca="1" t="shared" si="115"/>
        <v>17</v>
      </c>
    </row>
    <row r="3692" spans="1:27">
      <c r="A3692" s="101">
        <v>9</v>
      </c>
      <c r="B3692" s="89" t="str">
        <f t="shared" si="114"/>
        <v>452730200303195027</v>
      </c>
      <c r="C3692" s="89" t="s">
        <v>466</v>
      </c>
      <c r="D3692" s="102" t="s">
        <v>14403</v>
      </c>
      <c r="E3692" s="102" t="s">
        <v>143</v>
      </c>
      <c r="F3692" s="103" t="s">
        <v>20131</v>
      </c>
      <c r="G3692" s="103">
        <v>200303</v>
      </c>
      <c r="H3692" s="104" t="s">
        <v>14402</v>
      </c>
      <c r="I3692" s="103" t="s">
        <v>30</v>
      </c>
      <c r="J3692" s="103" t="s">
        <v>30</v>
      </c>
      <c r="K3692" s="103" t="s">
        <v>30</v>
      </c>
      <c r="L3692" s="103" t="s">
        <v>30</v>
      </c>
      <c r="M3692" s="103" t="s">
        <v>30</v>
      </c>
      <c r="N3692" s="103" t="s">
        <v>30</v>
      </c>
      <c r="O3692" s="103" t="s">
        <v>30</v>
      </c>
      <c r="P3692" s="103" t="s">
        <v>24402</v>
      </c>
      <c r="Q3692" s="103" t="s">
        <v>14405</v>
      </c>
      <c r="R3692" s="105">
        <v>18077894443</v>
      </c>
      <c r="S3692" s="103" t="s">
        <v>21665</v>
      </c>
      <c r="T3692" s="103" t="s">
        <v>24402</v>
      </c>
      <c r="U3692" s="106" t="s">
        <v>24403</v>
      </c>
      <c r="V3692" s="105" t="s">
        <v>24404</v>
      </c>
      <c r="W3692" s="107" t="s">
        <v>466</v>
      </c>
      <c r="X3692" t="s">
        <v>19491</v>
      </c>
      <c r="AA3692">
        <f ca="1" t="shared" si="115"/>
        <v>18</v>
      </c>
    </row>
    <row r="3693" spans="1:27">
      <c r="A3693" s="101">
        <v>10</v>
      </c>
      <c r="B3693" s="89" t="str">
        <f t="shared" si="114"/>
        <v>451229200501150918</v>
      </c>
      <c r="C3693" s="89" t="s">
        <v>466</v>
      </c>
      <c r="D3693" s="102" t="s">
        <v>14407</v>
      </c>
      <c r="E3693" s="102" t="s">
        <v>24</v>
      </c>
      <c r="F3693" s="103" t="s">
        <v>20131</v>
      </c>
      <c r="G3693" s="103" t="s">
        <v>22169</v>
      </c>
      <c r="H3693" s="104" t="s">
        <v>14406</v>
      </c>
      <c r="I3693" s="103" t="s">
        <v>30</v>
      </c>
      <c r="J3693" s="103" t="s">
        <v>30</v>
      </c>
      <c r="K3693" s="103" t="s">
        <v>27</v>
      </c>
      <c r="L3693" s="103" t="s">
        <v>30</v>
      </c>
      <c r="M3693" s="103" t="s">
        <v>30</v>
      </c>
      <c r="N3693" s="103" t="s">
        <v>30</v>
      </c>
      <c r="O3693" s="103" t="s">
        <v>27</v>
      </c>
      <c r="P3693" s="103" t="s">
        <v>69</v>
      </c>
      <c r="Q3693" s="103" t="s">
        <v>14408</v>
      </c>
      <c r="R3693" s="105" t="s">
        <v>14409</v>
      </c>
      <c r="S3693" s="103" t="s">
        <v>8322</v>
      </c>
      <c r="T3693" s="103" t="s">
        <v>69</v>
      </c>
      <c r="U3693" s="106" t="s">
        <v>20701</v>
      </c>
      <c r="V3693" s="105" t="s">
        <v>24405</v>
      </c>
      <c r="W3693" s="107" t="s">
        <v>466</v>
      </c>
      <c r="X3693" t="s">
        <v>24406</v>
      </c>
      <c r="AA3693">
        <f ca="1" t="shared" si="115"/>
        <v>16</v>
      </c>
    </row>
    <row r="3694" spans="1:27">
      <c r="A3694" s="101">
        <v>11</v>
      </c>
      <c r="B3694" s="89" t="str">
        <f t="shared" si="114"/>
        <v>451229200212062436</v>
      </c>
      <c r="C3694" s="89" t="s">
        <v>466</v>
      </c>
      <c r="D3694" s="102" t="s">
        <v>14411</v>
      </c>
      <c r="E3694" s="102" t="s">
        <v>24</v>
      </c>
      <c r="F3694" s="103" t="s">
        <v>20178</v>
      </c>
      <c r="G3694" s="103" t="s">
        <v>20136</v>
      </c>
      <c r="H3694" s="104" t="s">
        <v>14410</v>
      </c>
      <c r="I3694" s="103" t="s">
        <v>30</v>
      </c>
      <c r="J3694" s="103" t="s">
        <v>27</v>
      </c>
      <c r="K3694" s="103" t="s">
        <v>30</v>
      </c>
      <c r="L3694" s="103" t="s">
        <v>30</v>
      </c>
      <c r="M3694" s="103" t="s">
        <v>30</v>
      </c>
      <c r="N3694" s="103" t="s">
        <v>30</v>
      </c>
      <c r="O3694" s="103" t="s">
        <v>27</v>
      </c>
      <c r="P3694" s="103" t="s">
        <v>140</v>
      </c>
      <c r="Q3694" s="103" t="s">
        <v>14412</v>
      </c>
      <c r="R3694" s="105" t="s">
        <v>14413</v>
      </c>
      <c r="S3694" s="103" t="s">
        <v>8322</v>
      </c>
      <c r="T3694" s="103" t="s">
        <v>140</v>
      </c>
      <c r="U3694" s="106" t="s">
        <v>21993</v>
      </c>
      <c r="V3694" s="105" t="s">
        <v>24407</v>
      </c>
      <c r="W3694" s="107" t="s">
        <v>466</v>
      </c>
      <c r="X3694" t="s">
        <v>19492</v>
      </c>
      <c r="AA3694">
        <f ca="1" t="shared" si="115"/>
        <v>18</v>
      </c>
    </row>
    <row r="3695" spans="1:27">
      <c r="A3695" s="101">
        <v>12</v>
      </c>
      <c r="B3695" s="89" t="str">
        <f t="shared" si="114"/>
        <v>452731200503165128</v>
      </c>
      <c r="C3695" s="89" t="s">
        <v>466</v>
      </c>
      <c r="D3695" s="102" t="s">
        <v>14415</v>
      </c>
      <c r="E3695" s="102" t="s">
        <v>143</v>
      </c>
      <c r="F3695" s="103" t="s">
        <v>20131</v>
      </c>
      <c r="G3695" s="103" t="s">
        <v>21473</v>
      </c>
      <c r="H3695" s="104" t="s">
        <v>14414</v>
      </c>
      <c r="I3695" s="103" t="s">
        <v>30</v>
      </c>
      <c r="J3695" s="103" t="s">
        <v>30</v>
      </c>
      <c r="K3695" s="103" t="s">
        <v>30</v>
      </c>
      <c r="L3695" s="103" t="s">
        <v>27</v>
      </c>
      <c r="M3695" s="103" t="s">
        <v>30</v>
      </c>
      <c r="N3695" s="103" t="s">
        <v>30</v>
      </c>
      <c r="O3695" s="103" t="s">
        <v>27</v>
      </c>
      <c r="P3695" s="103" t="s">
        <v>88</v>
      </c>
      <c r="Q3695" s="103" t="s">
        <v>14417</v>
      </c>
      <c r="R3695" s="105">
        <v>13471176375</v>
      </c>
      <c r="S3695" s="103" t="s">
        <v>8322</v>
      </c>
      <c r="T3695" s="103" t="s">
        <v>88</v>
      </c>
      <c r="U3695" s="106" t="s">
        <v>22377</v>
      </c>
      <c r="V3695" s="105" t="s">
        <v>24408</v>
      </c>
      <c r="W3695" s="107" t="s">
        <v>466</v>
      </c>
      <c r="X3695" t="s">
        <v>24409</v>
      </c>
      <c r="AA3695">
        <f ca="1" t="shared" si="115"/>
        <v>16</v>
      </c>
    </row>
    <row r="3696" spans="1:27">
      <c r="A3696" s="101">
        <v>13</v>
      </c>
      <c r="B3696" s="89" t="str">
        <f t="shared" si="114"/>
        <v>452731200403124820</v>
      </c>
      <c r="C3696" s="89" t="s">
        <v>466</v>
      </c>
      <c r="D3696" s="102" t="s">
        <v>14420</v>
      </c>
      <c r="E3696" s="102" t="s">
        <v>143</v>
      </c>
      <c r="F3696" s="103" t="s">
        <v>20131</v>
      </c>
      <c r="G3696" s="103" t="s">
        <v>20707</v>
      </c>
      <c r="H3696" s="104" t="s">
        <v>14419</v>
      </c>
      <c r="I3696" s="103" t="s">
        <v>30</v>
      </c>
      <c r="J3696" s="103" t="s">
        <v>30</v>
      </c>
      <c r="K3696" s="103" t="s">
        <v>30</v>
      </c>
      <c r="L3696" s="103" t="s">
        <v>30</v>
      </c>
      <c r="M3696" s="103" t="s">
        <v>30</v>
      </c>
      <c r="N3696" s="103" t="s">
        <v>30</v>
      </c>
      <c r="O3696" s="103" t="s">
        <v>27</v>
      </c>
      <c r="P3696" s="103" t="s">
        <v>63</v>
      </c>
      <c r="Q3696" s="103" t="s">
        <v>14422</v>
      </c>
      <c r="R3696" s="105" t="s">
        <v>14423</v>
      </c>
      <c r="S3696" s="103" t="s">
        <v>8322</v>
      </c>
      <c r="T3696" s="103" t="s">
        <v>63</v>
      </c>
      <c r="U3696" s="106" t="s">
        <v>21538</v>
      </c>
      <c r="V3696" s="105" t="s">
        <v>24410</v>
      </c>
      <c r="W3696" s="107" t="s">
        <v>466</v>
      </c>
      <c r="X3696" t="s">
        <v>24411</v>
      </c>
      <c r="AA3696">
        <f ca="1" t="shared" si="115"/>
        <v>17</v>
      </c>
    </row>
    <row r="3697" spans="1:27">
      <c r="A3697" s="101">
        <v>14</v>
      </c>
      <c r="B3697" s="89" t="str">
        <f t="shared" si="114"/>
        <v>452731200501081254</v>
      </c>
      <c r="C3697" s="89" t="s">
        <v>466</v>
      </c>
      <c r="D3697" s="102" t="s">
        <v>14425</v>
      </c>
      <c r="E3697" s="102" t="s">
        <v>24</v>
      </c>
      <c r="F3697" s="103" t="s">
        <v>20131</v>
      </c>
      <c r="G3697" s="103" t="s">
        <v>22169</v>
      </c>
      <c r="H3697" s="104" t="s">
        <v>14424</v>
      </c>
      <c r="I3697" s="103" t="s">
        <v>27</v>
      </c>
      <c r="J3697" s="103" t="s">
        <v>30</v>
      </c>
      <c r="K3697" s="103" t="s">
        <v>30</v>
      </c>
      <c r="L3697" s="103" t="s">
        <v>30</v>
      </c>
      <c r="M3697" s="103" t="s">
        <v>27</v>
      </c>
      <c r="N3697" s="103" t="s">
        <v>30</v>
      </c>
      <c r="O3697" s="103" t="s">
        <v>27</v>
      </c>
      <c r="P3697" s="103" t="s">
        <v>76</v>
      </c>
      <c r="Q3697" s="103" t="s">
        <v>218</v>
      </c>
      <c r="R3697" s="105" t="s">
        <v>14427</v>
      </c>
      <c r="S3697" s="103" t="s">
        <v>8322</v>
      </c>
      <c r="T3697" s="103" t="s">
        <v>76</v>
      </c>
      <c r="U3697" s="106" t="s">
        <v>22373</v>
      </c>
      <c r="V3697" s="105" t="s">
        <v>24412</v>
      </c>
      <c r="W3697" s="107" t="s">
        <v>466</v>
      </c>
      <c r="X3697" t="s">
        <v>24413</v>
      </c>
      <c r="AA3697">
        <f ca="1" t="shared" si="115"/>
        <v>16</v>
      </c>
    </row>
    <row r="3698" spans="1:27">
      <c r="A3698" s="101">
        <v>15</v>
      </c>
      <c r="B3698" s="89" t="str">
        <f t="shared" si="114"/>
        <v>452731200412305463</v>
      </c>
      <c r="C3698" s="89" t="s">
        <v>466</v>
      </c>
      <c r="D3698" s="102" t="s">
        <v>14429</v>
      </c>
      <c r="E3698" s="102" t="s">
        <v>143</v>
      </c>
      <c r="F3698" s="103" t="s">
        <v>20131</v>
      </c>
      <c r="G3698" s="103" t="s">
        <v>20996</v>
      </c>
      <c r="H3698" s="104" t="s">
        <v>14428</v>
      </c>
      <c r="I3698" s="103" t="s">
        <v>30</v>
      </c>
      <c r="J3698" s="103" t="s">
        <v>30</v>
      </c>
      <c r="K3698" s="103" t="s">
        <v>30</v>
      </c>
      <c r="L3698" s="103" t="s">
        <v>30</v>
      </c>
      <c r="M3698" s="103" t="s">
        <v>30</v>
      </c>
      <c r="N3698" s="103" t="s">
        <v>27</v>
      </c>
      <c r="O3698" s="103" t="s">
        <v>27</v>
      </c>
      <c r="P3698" s="103" t="s">
        <v>93</v>
      </c>
      <c r="Q3698" s="103" t="s">
        <v>14430</v>
      </c>
      <c r="R3698" s="105" t="s">
        <v>14431</v>
      </c>
      <c r="S3698" s="103" t="s">
        <v>1517</v>
      </c>
      <c r="T3698" s="103" t="s">
        <v>20144</v>
      </c>
      <c r="U3698" s="106" t="s">
        <v>21136</v>
      </c>
      <c r="V3698" s="105" t="s">
        <v>20743</v>
      </c>
      <c r="W3698" s="107" t="s">
        <v>466</v>
      </c>
      <c r="X3698" t="s">
        <v>7607</v>
      </c>
      <c r="AA3698">
        <f ca="1" t="shared" si="115"/>
        <v>16</v>
      </c>
    </row>
    <row r="3699" spans="1:27">
      <c r="A3699" s="101">
        <v>16</v>
      </c>
      <c r="B3699" s="89" t="str">
        <f t="shared" si="114"/>
        <v>452731200509063624</v>
      </c>
      <c r="C3699" s="89" t="s">
        <v>466</v>
      </c>
      <c r="D3699" s="102" t="s">
        <v>14433</v>
      </c>
      <c r="E3699" s="102" t="s">
        <v>143</v>
      </c>
      <c r="F3699" s="103" t="s">
        <v>20131</v>
      </c>
      <c r="G3699" s="103" t="s">
        <v>21283</v>
      </c>
      <c r="H3699" s="104" t="s">
        <v>14432</v>
      </c>
      <c r="I3699" s="103" t="s">
        <v>30</v>
      </c>
      <c r="J3699" s="103" t="s">
        <v>30</v>
      </c>
      <c r="K3699" s="103" t="s">
        <v>30</v>
      </c>
      <c r="L3699" s="103" t="s">
        <v>30</v>
      </c>
      <c r="M3699" s="103" t="s">
        <v>30</v>
      </c>
      <c r="N3699" s="103" t="s">
        <v>30</v>
      </c>
      <c r="O3699" s="103" t="s">
        <v>30</v>
      </c>
      <c r="P3699" s="103" t="s">
        <v>81</v>
      </c>
      <c r="Q3699" s="103" t="s">
        <v>14435</v>
      </c>
      <c r="R3699" s="105">
        <v>13517585433</v>
      </c>
      <c r="S3699" s="103" t="s">
        <v>1517</v>
      </c>
      <c r="T3699" s="103" t="s">
        <v>20158</v>
      </c>
      <c r="U3699" s="106" t="s">
        <v>24414</v>
      </c>
      <c r="V3699" s="105" t="s">
        <v>24415</v>
      </c>
      <c r="W3699" s="107" t="s">
        <v>466</v>
      </c>
      <c r="X3699" t="s">
        <v>18607</v>
      </c>
      <c r="AA3699">
        <f ca="1" t="shared" si="115"/>
        <v>15</v>
      </c>
    </row>
    <row r="3700" spans="1:27">
      <c r="A3700" s="101">
        <v>17</v>
      </c>
      <c r="B3700" s="89" t="str">
        <f t="shared" si="114"/>
        <v>451229200502103910</v>
      </c>
      <c r="C3700" s="89" t="s">
        <v>466</v>
      </c>
      <c r="D3700" s="102" t="s">
        <v>14438</v>
      </c>
      <c r="E3700" s="102" t="s">
        <v>24</v>
      </c>
      <c r="F3700" s="103" t="s">
        <v>20131</v>
      </c>
      <c r="G3700" s="103" t="s">
        <v>21431</v>
      </c>
      <c r="H3700" s="104" t="s">
        <v>14437</v>
      </c>
      <c r="I3700" s="103" t="s">
        <v>30</v>
      </c>
      <c r="J3700" s="103" t="s">
        <v>30</v>
      </c>
      <c r="K3700" s="103" t="s">
        <v>30</v>
      </c>
      <c r="L3700" s="103" t="s">
        <v>30</v>
      </c>
      <c r="M3700" s="103" t="s">
        <v>30</v>
      </c>
      <c r="N3700" s="103" t="s">
        <v>30</v>
      </c>
      <c r="O3700" s="103" t="s">
        <v>27</v>
      </c>
      <c r="P3700" s="103" t="s">
        <v>128</v>
      </c>
      <c r="Q3700" s="103" t="s">
        <v>2952</v>
      </c>
      <c r="R3700" s="105" t="s">
        <v>14439</v>
      </c>
      <c r="S3700" s="103" t="s">
        <v>8322</v>
      </c>
      <c r="T3700" s="103" t="s">
        <v>128</v>
      </c>
      <c r="U3700" s="106" t="s">
        <v>22857</v>
      </c>
      <c r="V3700" s="105" t="s">
        <v>22903</v>
      </c>
      <c r="W3700" s="107" t="s">
        <v>466</v>
      </c>
      <c r="X3700" t="s">
        <v>22904</v>
      </c>
      <c r="AA3700">
        <f ca="1" t="shared" si="115"/>
        <v>16</v>
      </c>
    </row>
    <row r="3701" spans="1:27">
      <c r="A3701" s="101">
        <v>18</v>
      </c>
      <c r="B3701" s="89" t="str">
        <f t="shared" si="114"/>
        <v>452731200412270643</v>
      </c>
      <c r="C3701" s="89" t="s">
        <v>466</v>
      </c>
      <c r="D3701" s="102" t="s">
        <v>14442</v>
      </c>
      <c r="E3701" s="102" t="s">
        <v>143</v>
      </c>
      <c r="F3701" s="103" t="s">
        <v>20131</v>
      </c>
      <c r="G3701" s="103" t="s">
        <v>20996</v>
      </c>
      <c r="H3701" s="104" t="s">
        <v>14441</v>
      </c>
      <c r="I3701" s="103" t="s">
        <v>30</v>
      </c>
      <c r="J3701" s="103" t="s">
        <v>30</v>
      </c>
      <c r="K3701" s="103" t="s">
        <v>30</v>
      </c>
      <c r="L3701" s="103" t="s">
        <v>30</v>
      </c>
      <c r="M3701" s="103" t="s">
        <v>30</v>
      </c>
      <c r="N3701" s="103" t="s">
        <v>30</v>
      </c>
      <c r="O3701" s="103" t="s">
        <v>27</v>
      </c>
      <c r="P3701" s="103" t="s">
        <v>99</v>
      </c>
      <c r="Q3701" s="103" t="s">
        <v>14444</v>
      </c>
      <c r="R3701" s="105" t="s">
        <v>14445</v>
      </c>
      <c r="S3701" s="103" t="s">
        <v>8322</v>
      </c>
      <c r="T3701" s="103" t="s">
        <v>99</v>
      </c>
      <c r="U3701" s="106" t="s">
        <v>22995</v>
      </c>
      <c r="V3701" s="105" t="s">
        <v>24416</v>
      </c>
      <c r="W3701" s="107" t="s">
        <v>466</v>
      </c>
      <c r="X3701" t="s">
        <v>24417</v>
      </c>
      <c r="AA3701">
        <f ca="1" t="shared" si="115"/>
        <v>16</v>
      </c>
    </row>
    <row r="3702" spans="1:27">
      <c r="A3702" s="101">
        <v>19</v>
      </c>
      <c r="B3702" s="89" t="str">
        <f t="shared" si="114"/>
        <v>451229200410152176</v>
      </c>
      <c r="C3702" s="89" t="s">
        <v>466</v>
      </c>
      <c r="D3702" s="102" t="s">
        <v>14447</v>
      </c>
      <c r="E3702" s="102" t="s">
        <v>24</v>
      </c>
      <c r="F3702" s="103" t="s">
        <v>20178</v>
      </c>
      <c r="G3702" s="103" t="s">
        <v>20412</v>
      </c>
      <c r="H3702" s="104" t="s">
        <v>14446</v>
      </c>
      <c r="I3702" s="103" t="s">
        <v>30</v>
      </c>
      <c r="J3702" s="103" t="s">
        <v>30</v>
      </c>
      <c r="K3702" s="103" t="s">
        <v>27</v>
      </c>
      <c r="L3702" s="103" t="s">
        <v>30</v>
      </c>
      <c r="M3702" s="103" t="s">
        <v>30</v>
      </c>
      <c r="N3702" s="103" t="s">
        <v>30</v>
      </c>
      <c r="O3702" s="103" t="s">
        <v>27</v>
      </c>
      <c r="P3702" s="103" t="s">
        <v>134</v>
      </c>
      <c r="Q3702" s="103" t="s">
        <v>14449</v>
      </c>
      <c r="R3702" s="105" t="s">
        <v>14450</v>
      </c>
      <c r="S3702" s="103" t="s">
        <v>23090</v>
      </c>
      <c r="T3702" s="103" t="s">
        <v>134</v>
      </c>
      <c r="U3702" s="106" t="s">
        <v>20405</v>
      </c>
      <c r="V3702" s="105" t="s">
        <v>24418</v>
      </c>
      <c r="W3702" s="107" t="s">
        <v>466</v>
      </c>
      <c r="X3702" t="s">
        <v>24419</v>
      </c>
      <c r="AA3702">
        <f ca="1" t="shared" si="115"/>
        <v>16</v>
      </c>
    </row>
    <row r="3703" spans="1:27">
      <c r="A3703" s="101">
        <v>20</v>
      </c>
      <c r="B3703" s="89" t="str">
        <f t="shared" si="114"/>
        <v>451229200409143635</v>
      </c>
      <c r="C3703" s="89" t="s">
        <v>466</v>
      </c>
      <c r="D3703" s="102" t="s">
        <v>14452</v>
      </c>
      <c r="E3703" s="102" t="s">
        <v>24</v>
      </c>
      <c r="F3703" s="103" t="s">
        <v>20131</v>
      </c>
      <c r="G3703" s="103" t="s">
        <v>20351</v>
      </c>
      <c r="H3703" s="104" t="s">
        <v>14451</v>
      </c>
      <c r="I3703" s="103" t="s">
        <v>30</v>
      </c>
      <c r="J3703" s="103" t="s">
        <v>30</v>
      </c>
      <c r="K3703" s="103" t="s">
        <v>30</v>
      </c>
      <c r="L3703" s="103" t="s">
        <v>27</v>
      </c>
      <c r="M3703" s="103" t="s">
        <v>30</v>
      </c>
      <c r="N3703" s="103" t="s">
        <v>30</v>
      </c>
      <c r="O3703" s="103" t="s">
        <v>27</v>
      </c>
      <c r="P3703" s="103" t="s">
        <v>81</v>
      </c>
      <c r="Q3703" s="103" t="s">
        <v>14453</v>
      </c>
      <c r="R3703" s="105" t="s">
        <v>14454</v>
      </c>
      <c r="S3703" s="103" t="s">
        <v>8322</v>
      </c>
      <c r="T3703" s="103" t="s">
        <v>81</v>
      </c>
      <c r="U3703" s="106" t="s">
        <v>22516</v>
      </c>
      <c r="V3703" s="105" t="s">
        <v>22517</v>
      </c>
      <c r="W3703" s="107" t="s">
        <v>466</v>
      </c>
      <c r="X3703" t="s">
        <v>19442</v>
      </c>
      <c r="AA3703">
        <f ca="1" t="shared" si="115"/>
        <v>16</v>
      </c>
    </row>
    <row r="3704" spans="1:27">
      <c r="A3704" s="101">
        <v>21</v>
      </c>
      <c r="B3704" s="89" t="str">
        <f t="shared" si="114"/>
        <v>451229199903081825</v>
      </c>
      <c r="C3704" s="89" t="s">
        <v>466</v>
      </c>
      <c r="D3704" s="102" t="s">
        <v>3949</v>
      </c>
      <c r="E3704" s="102" t="s">
        <v>143</v>
      </c>
      <c r="F3704" s="103" t="s">
        <v>20178</v>
      </c>
      <c r="G3704" s="103" t="s">
        <v>20656</v>
      </c>
      <c r="H3704" s="104" t="s">
        <v>14455</v>
      </c>
      <c r="I3704" s="103" t="s">
        <v>30</v>
      </c>
      <c r="J3704" s="103" t="s">
        <v>30</v>
      </c>
      <c r="K3704" s="103" t="s">
        <v>30</v>
      </c>
      <c r="L3704" s="103" t="s">
        <v>30</v>
      </c>
      <c r="M3704" s="103" t="s">
        <v>30</v>
      </c>
      <c r="N3704" s="103" t="s">
        <v>30</v>
      </c>
      <c r="O3704" s="103" t="s">
        <v>27</v>
      </c>
      <c r="P3704" s="103" t="s">
        <v>115</v>
      </c>
      <c r="Q3704" s="103" t="s">
        <v>14457</v>
      </c>
      <c r="R3704" s="105" t="s">
        <v>14458</v>
      </c>
      <c r="S3704" s="103" t="s">
        <v>8322</v>
      </c>
      <c r="T3704" s="103" t="s">
        <v>115</v>
      </c>
      <c r="U3704" s="106" t="s">
        <v>23640</v>
      </c>
      <c r="V3704" s="105" t="s">
        <v>24420</v>
      </c>
      <c r="W3704" s="107" t="s">
        <v>466</v>
      </c>
      <c r="X3704" t="s">
        <v>19493</v>
      </c>
      <c r="AA3704">
        <f ca="1" t="shared" si="115"/>
        <v>22</v>
      </c>
    </row>
    <row r="3705" spans="1:27">
      <c r="A3705" s="101">
        <v>22</v>
      </c>
      <c r="B3705" s="89" t="str">
        <f t="shared" si="114"/>
        <v>451229200506013912</v>
      </c>
      <c r="C3705" s="89" t="s">
        <v>466</v>
      </c>
      <c r="D3705" s="102" t="s">
        <v>14460</v>
      </c>
      <c r="E3705" s="102" t="s">
        <v>24</v>
      </c>
      <c r="F3705" s="103" t="s">
        <v>20131</v>
      </c>
      <c r="G3705" s="103" t="s">
        <v>21389</v>
      </c>
      <c r="H3705" s="104" t="s">
        <v>14459</v>
      </c>
      <c r="I3705" s="103" t="s">
        <v>27</v>
      </c>
      <c r="J3705" s="103" t="s">
        <v>30</v>
      </c>
      <c r="K3705" s="103" t="s">
        <v>30</v>
      </c>
      <c r="L3705" s="103" t="s">
        <v>30</v>
      </c>
      <c r="M3705" s="103" t="s">
        <v>27</v>
      </c>
      <c r="N3705" s="103" t="s">
        <v>30</v>
      </c>
      <c r="O3705" s="103" t="s">
        <v>27</v>
      </c>
      <c r="P3705" s="103" t="s">
        <v>128</v>
      </c>
      <c r="Q3705" s="103" t="s">
        <v>2220</v>
      </c>
      <c r="R3705" s="105" t="s">
        <v>14462</v>
      </c>
      <c r="S3705" s="103" t="s">
        <v>8322</v>
      </c>
      <c r="T3705" s="103" t="s">
        <v>128</v>
      </c>
      <c r="U3705" s="106" t="s">
        <v>24421</v>
      </c>
      <c r="V3705" s="105" t="s">
        <v>24422</v>
      </c>
      <c r="W3705" s="107" t="s">
        <v>466</v>
      </c>
      <c r="X3705" t="s">
        <v>24423</v>
      </c>
      <c r="AA3705">
        <f ca="1" t="shared" si="115"/>
        <v>16</v>
      </c>
    </row>
    <row r="3706" spans="1:27">
      <c r="A3706" s="101">
        <v>23</v>
      </c>
      <c r="B3706" s="89" t="str">
        <f t="shared" si="114"/>
        <v>451229200303192711</v>
      </c>
      <c r="C3706" s="89" t="s">
        <v>466</v>
      </c>
      <c r="D3706" s="102" t="s">
        <v>14464</v>
      </c>
      <c r="E3706" s="102" t="s">
        <v>24</v>
      </c>
      <c r="F3706" s="103" t="s">
        <v>20178</v>
      </c>
      <c r="G3706" s="103" t="s">
        <v>20202</v>
      </c>
      <c r="H3706" s="104" t="s">
        <v>14463</v>
      </c>
      <c r="I3706" s="103" t="s">
        <v>30</v>
      </c>
      <c r="J3706" s="103" t="s">
        <v>30</v>
      </c>
      <c r="K3706" s="103" t="s">
        <v>30</v>
      </c>
      <c r="L3706" s="103" t="s">
        <v>30</v>
      </c>
      <c r="M3706" s="103" t="s">
        <v>30</v>
      </c>
      <c r="N3706" s="103" t="s">
        <v>30</v>
      </c>
      <c r="O3706" s="103" t="s">
        <v>27</v>
      </c>
      <c r="P3706" s="103" t="s">
        <v>146</v>
      </c>
      <c r="Q3706" s="103" t="s">
        <v>14466</v>
      </c>
      <c r="R3706" s="105" t="s">
        <v>14467</v>
      </c>
      <c r="S3706" s="103" t="s">
        <v>8322</v>
      </c>
      <c r="T3706" s="103" t="s">
        <v>146</v>
      </c>
      <c r="U3706" s="106" t="s">
        <v>20392</v>
      </c>
      <c r="V3706" s="105" t="s">
        <v>24424</v>
      </c>
      <c r="W3706" s="107" t="s">
        <v>466</v>
      </c>
      <c r="X3706" t="s">
        <v>19494</v>
      </c>
      <c r="AA3706">
        <f ca="1" t="shared" si="115"/>
        <v>18</v>
      </c>
    </row>
    <row r="3707" spans="1:27">
      <c r="A3707" s="101">
        <v>24</v>
      </c>
      <c r="B3707" s="89" t="str">
        <f t="shared" si="114"/>
        <v>452731200310290010</v>
      </c>
      <c r="C3707" s="89" t="s">
        <v>466</v>
      </c>
      <c r="D3707" s="102" t="s">
        <v>14469</v>
      </c>
      <c r="E3707" s="102" t="s">
        <v>24</v>
      </c>
      <c r="F3707" s="103" t="s">
        <v>20131</v>
      </c>
      <c r="G3707" s="103" t="s">
        <v>20307</v>
      </c>
      <c r="H3707" s="104" t="s">
        <v>14468</v>
      </c>
      <c r="I3707" s="103" t="s">
        <v>30</v>
      </c>
      <c r="J3707" s="103" t="s">
        <v>30</v>
      </c>
      <c r="K3707" s="103" t="s">
        <v>30</v>
      </c>
      <c r="L3707" s="103" t="s">
        <v>30</v>
      </c>
      <c r="M3707" s="103" t="s">
        <v>30</v>
      </c>
      <c r="N3707" s="103" t="s">
        <v>30</v>
      </c>
      <c r="O3707" s="103" t="s">
        <v>27</v>
      </c>
      <c r="P3707" s="103" t="s">
        <v>63</v>
      </c>
      <c r="Q3707" s="103" t="s">
        <v>14471</v>
      </c>
      <c r="R3707" s="105" t="s">
        <v>14472</v>
      </c>
      <c r="S3707" s="103" t="s">
        <v>8322</v>
      </c>
      <c r="T3707" s="103" t="s">
        <v>63</v>
      </c>
      <c r="U3707" s="106" t="s">
        <v>20615</v>
      </c>
      <c r="V3707" s="105" t="s">
        <v>24425</v>
      </c>
      <c r="W3707" s="107" t="s">
        <v>466</v>
      </c>
      <c r="X3707" t="s">
        <v>24426</v>
      </c>
      <c r="AA3707">
        <f ca="1" t="shared" si="115"/>
        <v>17</v>
      </c>
    </row>
    <row r="3708" spans="1:27">
      <c r="A3708" s="101">
        <v>25</v>
      </c>
      <c r="B3708" s="89" t="str">
        <f t="shared" si="114"/>
        <v>451229200408152126</v>
      </c>
      <c r="C3708" s="89" t="s">
        <v>466</v>
      </c>
      <c r="D3708" s="102" t="s">
        <v>14474</v>
      </c>
      <c r="E3708" s="102" t="s">
        <v>143</v>
      </c>
      <c r="F3708" s="103" t="s">
        <v>20178</v>
      </c>
      <c r="G3708" s="103" t="s">
        <v>20757</v>
      </c>
      <c r="H3708" s="104" t="s">
        <v>14473</v>
      </c>
      <c r="I3708" s="103" t="s">
        <v>27</v>
      </c>
      <c r="J3708" s="103" t="s">
        <v>30</v>
      </c>
      <c r="K3708" s="103" t="s">
        <v>30</v>
      </c>
      <c r="L3708" s="103" t="s">
        <v>30</v>
      </c>
      <c r="M3708" s="103" t="s">
        <v>30</v>
      </c>
      <c r="N3708" s="103" t="s">
        <v>30</v>
      </c>
      <c r="O3708" s="103" t="s">
        <v>27</v>
      </c>
      <c r="P3708" s="103" t="s">
        <v>134</v>
      </c>
      <c r="Q3708" s="103" t="s">
        <v>14475</v>
      </c>
      <c r="R3708" s="105" t="s">
        <v>14476</v>
      </c>
      <c r="S3708" s="103" t="s">
        <v>8322</v>
      </c>
      <c r="T3708" s="103" t="s">
        <v>134</v>
      </c>
      <c r="U3708" s="106" t="s">
        <v>20405</v>
      </c>
      <c r="V3708" s="105" t="s">
        <v>24427</v>
      </c>
      <c r="W3708" s="107" t="s">
        <v>466</v>
      </c>
      <c r="X3708" t="s">
        <v>24428</v>
      </c>
      <c r="AA3708">
        <f ca="1" t="shared" si="115"/>
        <v>17</v>
      </c>
    </row>
    <row r="3709" spans="1:27">
      <c r="A3709" s="101">
        <v>26</v>
      </c>
      <c r="B3709" s="89" t="str">
        <f t="shared" si="114"/>
        <v>452731200409244225</v>
      </c>
      <c r="C3709" s="89" t="s">
        <v>466</v>
      </c>
      <c r="D3709" s="102" t="s">
        <v>14478</v>
      </c>
      <c r="E3709" s="102" t="s">
        <v>143</v>
      </c>
      <c r="F3709" s="103" t="s">
        <v>23643</v>
      </c>
      <c r="G3709" s="103" t="s">
        <v>20351</v>
      </c>
      <c r="H3709" s="104" t="s">
        <v>14477</v>
      </c>
      <c r="I3709" s="103" t="s">
        <v>30</v>
      </c>
      <c r="J3709" s="103" t="s">
        <v>30</v>
      </c>
      <c r="K3709" s="103" t="s">
        <v>27</v>
      </c>
      <c r="L3709" s="103" t="s">
        <v>30</v>
      </c>
      <c r="M3709" s="103" t="s">
        <v>30</v>
      </c>
      <c r="N3709" s="103" t="s">
        <v>30</v>
      </c>
      <c r="O3709" s="103" t="s">
        <v>27</v>
      </c>
      <c r="P3709" s="103" t="s">
        <v>121</v>
      </c>
      <c r="Q3709" s="103" t="s">
        <v>14480</v>
      </c>
      <c r="R3709" s="105" t="s">
        <v>14481</v>
      </c>
      <c r="S3709" s="103" t="s">
        <v>8322</v>
      </c>
      <c r="T3709" s="103" t="s">
        <v>24429</v>
      </c>
      <c r="U3709" s="106" t="s">
        <v>23239</v>
      </c>
      <c r="V3709" s="105" t="s">
        <v>23657</v>
      </c>
      <c r="W3709" s="107" t="s">
        <v>466</v>
      </c>
      <c r="X3709" t="s">
        <v>24430</v>
      </c>
      <c r="AA3709">
        <f ca="1" t="shared" si="115"/>
        <v>16</v>
      </c>
    </row>
    <row r="3710" spans="1:27">
      <c r="A3710" s="101">
        <v>27</v>
      </c>
      <c r="B3710" s="89" t="str">
        <f t="shared" si="114"/>
        <v>45273120041221211X</v>
      </c>
      <c r="C3710" s="89" t="s">
        <v>466</v>
      </c>
      <c r="D3710" s="102" t="s">
        <v>14483</v>
      </c>
      <c r="E3710" s="102" t="s">
        <v>24</v>
      </c>
      <c r="F3710" s="103" t="s">
        <v>23643</v>
      </c>
      <c r="G3710" s="103" t="s">
        <v>20996</v>
      </c>
      <c r="H3710" s="104" t="s">
        <v>14482</v>
      </c>
      <c r="I3710" s="103" t="s">
        <v>30</v>
      </c>
      <c r="J3710" s="103" t="s">
        <v>27</v>
      </c>
      <c r="K3710" s="103" t="s">
        <v>30</v>
      </c>
      <c r="L3710" s="103" t="s">
        <v>30</v>
      </c>
      <c r="M3710" s="103" t="s">
        <v>30</v>
      </c>
      <c r="N3710" s="103" t="s">
        <v>30</v>
      </c>
      <c r="O3710" s="103" t="s">
        <v>27</v>
      </c>
      <c r="P3710" s="103" t="s">
        <v>8322</v>
      </c>
      <c r="Q3710" s="103" t="s">
        <v>14485</v>
      </c>
      <c r="R3710" s="105" t="s">
        <v>14486</v>
      </c>
      <c r="S3710" s="103" t="s">
        <v>8322</v>
      </c>
      <c r="T3710" s="103" t="s">
        <v>134</v>
      </c>
      <c r="U3710" s="106" t="s">
        <v>21589</v>
      </c>
      <c r="V3710" s="105" t="s">
        <v>24431</v>
      </c>
      <c r="W3710" s="107" t="s">
        <v>466</v>
      </c>
      <c r="X3710" t="s">
        <v>24432</v>
      </c>
      <c r="AA3710">
        <f ca="1" t="shared" si="115"/>
        <v>16</v>
      </c>
    </row>
    <row r="3711" spans="1:27">
      <c r="A3711" s="101">
        <v>28</v>
      </c>
      <c r="B3711" s="89" t="str">
        <f t="shared" si="114"/>
        <v>452731200311030325</v>
      </c>
      <c r="C3711" s="89" t="s">
        <v>466</v>
      </c>
      <c r="D3711" s="102" t="s">
        <v>14488</v>
      </c>
      <c r="E3711" s="102" t="s">
        <v>143</v>
      </c>
      <c r="F3711" s="103" t="s">
        <v>20131</v>
      </c>
      <c r="G3711" s="103" t="s">
        <v>20423</v>
      </c>
      <c r="H3711" s="104" t="s">
        <v>14487</v>
      </c>
      <c r="I3711" s="103" t="s">
        <v>30</v>
      </c>
      <c r="J3711" s="103" t="s">
        <v>30</v>
      </c>
      <c r="K3711" s="103" t="s">
        <v>30</v>
      </c>
      <c r="L3711" s="103" t="s">
        <v>30</v>
      </c>
      <c r="M3711" s="103" t="s">
        <v>30</v>
      </c>
      <c r="N3711" s="103" t="s">
        <v>30</v>
      </c>
      <c r="O3711" s="103" t="s">
        <v>27</v>
      </c>
      <c r="P3711" s="103" t="s">
        <v>151</v>
      </c>
      <c r="Q3711" s="103" t="s">
        <v>14490</v>
      </c>
      <c r="R3711" s="105">
        <v>13317785102</v>
      </c>
      <c r="S3711" s="103" t="s">
        <v>8322</v>
      </c>
      <c r="T3711" s="103" t="s">
        <v>151</v>
      </c>
      <c r="U3711" s="106" t="s">
        <v>21816</v>
      </c>
      <c r="V3711" s="105" t="s">
        <v>24433</v>
      </c>
      <c r="W3711" s="107" t="s">
        <v>466</v>
      </c>
      <c r="X3711" t="s">
        <v>24434</v>
      </c>
      <c r="AA3711">
        <f ca="1" t="shared" si="115"/>
        <v>17</v>
      </c>
    </row>
    <row r="3712" spans="1:27">
      <c r="A3712" s="101">
        <v>29</v>
      </c>
      <c r="B3712" s="89" t="str">
        <f t="shared" si="114"/>
        <v>451229200404113912</v>
      </c>
      <c r="C3712" s="89" t="s">
        <v>466</v>
      </c>
      <c r="D3712" s="102" t="s">
        <v>14492</v>
      </c>
      <c r="E3712" s="102" t="s">
        <v>24</v>
      </c>
      <c r="F3712" s="103" t="s">
        <v>20131</v>
      </c>
      <c r="G3712" s="103" t="s">
        <v>20255</v>
      </c>
      <c r="H3712" s="104" t="s">
        <v>14491</v>
      </c>
      <c r="I3712" s="103" t="s">
        <v>27</v>
      </c>
      <c r="J3712" s="103" t="s">
        <v>30</v>
      </c>
      <c r="K3712" s="103" t="s">
        <v>27</v>
      </c>
      <c r="L3712" s="103" t="s">
        <v>30</v>
      </c>
      <c r="M3712" s="103" t="s">
        <v>27</v>
      </c>
      <c r="N3712" s="103" t="s">
        <v>30</v>
      </c>
      <c r="O3712" s="103" t="s">
        <v>27</v>
      </c>
      <c r="P3712" s="103" t="s">
        <v>128</v>
      </c>
      <c r="Q3712" s="103" t="s">
        <v>14493</v>
      </c>
      <c r="R3712" s="105" t="s">
        <v>14494</v>
      </c>
      <c r="S3712" s="103" t="s">
        <v>8322</v>
      </c>
      <c r="T3712" s="103" t="s">
        <v>128</v>
      </c>
      <c r="U3712" s="106" t="s">
        <v>22857</v>
      </c>
      <c r="V3712" s="105" t="s">
        <v>24435</v>
      </c>
      <c r="W3712" s="107" t="s">
        <v>466</v>
      </c>
      <c r="X3712" t="s">
        <v>24436</v>
      </c>
      <c r="AA3712">
        <f ca="1" t="shared" si="115"/>
        <v>17</v>
      </c>
    </row>
    <row r="3713" spans="1:27">
      <c r="A3713" s="101">
        <v>30</v>
      </c>
      <c r="B3713" s="89" t="str">
        <f t="shared" si="114"/>
        <v>451229200409211220</v>
      </c>
      <c r="C3713" s="89" t="s">
        <v>466</v>
      </c>
      <c r="D3713" s="102" t="s">
        <v>14496</v>
      </c>
      <c r="E3713" s="102" t="s">
        <v>143</v>
      </c>
      <c r="F3713" s="103" t="s">
        <v>20131</v>
      </c>
      <c r="G3713" s="103" t="s">
        <v>20351</v>
      </c>
      <c r="H3713" s="104" t="s">
        <v>14495</v>
      </c>
      <c r="I3713" s="103" t="s">
        <v>30</v>
      </c>
      <c r="J3713" s="103" t="s">
        <v>30</v>
      </c>
      <c r="K3713" s="103" t="s">
        <v>30</v>
      </c>
      <c r="L3713" s="103" t="s">
        <v>30</v>
      </c>
      <c r="M3713" s="103" t="s">
        <v>30</v>
      </c>
      <c r="N3713" s="103" t="s">
        <v>30</v>
      </c>
      <c r="O3713" s="103" t="s">
        <v>27</v>
      </c>
      <c r="P3713" s="103" t="s">
        <v>76</v>
      </c>
      <c r="Q3713" s="103" t="s">
        <v>14498</v>
      </c>
      <c r="R3713" s="105" t="s">
        <v>14499</v>
      </c>
      <c r="S3713" s="103" t="s">
        <v>8322</v>
      </c>
      <c r="T3713" s="103" t="s">
        <v>76</v>
      </c>
      <c r="U3713" s="106" t="s">
        <v>22570</v>
      </c>
      <c r="V3713" s="105" t="s">
        <v>24437</v>
      </c>
      <c r="W3713" s="107" t="s">
        <v>466</v>
      </c>
      <c r="X3713" t="s">
        <v>24438</v>
      </c>
      <c r="AA3713">
        <f ca="1" t="shared" si="115"/>
        <v>16</v>
      </c>
    </row>
    <row r="3714" spans="1:27">
      <c r="A3714" s="101">
        <v>31</v>
      </c>
      <c r="B3714" s="89" t="str">
        <f t="shared" si="114"/>
        <v>452730200504104718</v>
      </c>
      <c r="C3714" s="89" t="s">
        <v>466</v>
      </c>
      <c r="D3714" s="102" t="s">
        <v>14501</v>
      </c>
      <c r="E3714" s="102" t="s">
        <v>24</v>
      </c>
      <c r="F3714" s="103" t="s">
        <v>20131</v>
      </c>
      <c r="G3714" s="103" t="s">
        <v>20543</v>
      </c>
      <c r="H3714" s="104" t="s">
        <v>14500</v>
      </c>
      <c r="I3714" s="103" t="s">
        <v>30</v>
      </c>
      <c r="J3714" s="103" t="s">
        <v>30</v>
      </c>
      <c r="K3714" s="103" t="s">
        <v>30</v>
      </c>
      <c r="L3714" s="103" t="s">
        <v>30</v>
      </c>
      <c r="M3714" s="103" t="s">
        <v>30</v>
      </c>
      <c r="N3714" s="103" t="s">
        <v>30</v>
      </c>
      <c r="O3714" s="103" t="s">
        <v>27</v>
      </c>
      <c r="P3714" s="103" t="s">
        <v>24439</v>
      </c>
      <c r="Q3714" s="103" t="s">
        <v>14503</v>
      </c>
      <c r="R3714" s="105" t="s">
        <v>14504</v>
      </c>
      <c r="S3714" s="103" t="s">
        <v>21665</v>
      </c>
      <c r="T3714" s="103" t="s">
        <v>24439</v>
      </c>
      <c r="U3714" s="106" t="s">
        <v>24440</v>
      </c>
      <c r="V3714" s="105" t="s">
        <v>24441</v>
      </c>
      <c r="W3714" s="107" t="s">
        <v>466</v>
      </c>
      <c r="X3714" t="s">
        <v>24442</v>
      </c>
      <c r="AA3714">
        <f ca="1" t="shared" si="115"/>
        <v>16</v>
      </c>
    </row>
    <row r="3715" spans="1:27">
      <c r="A3715" s="101">
        <v>32</v>
      </c>
      <c r="B3715" s="89" t="str">
        <f t="shared" ref="B3715:B3778" si="116">H3715</f>
        <v>451229200509200027</v>
      </c>
      <c r="C3715" s="89" t="s">
        <v>466</v>
      </c>
      <c r="D3715" s="102" t="s">
        <v>14506</v>
      </c>
      <c r="E3715" s="102" t="s">
        <v>143</v>
      </c>
      <c r="F3715" s="103" t="s">
        <v>20131</v>
      </c>
      <c r="G3715" s="103" t="s">
        <v>21283</v>
      </c>
      <c r="H3715" s="104" t="s">
        <v>14505</v>
      </c>
      <c r="I3715" s="103" t="s">
        <v>30</v>
      </c>
      <c r="J3715" s="103" t="s">
        <v>30</v>
      </c>
      <c r="K3715" s="103" t="s">
        <v>30</v>
      </c>
      <c r="L3715" s="103" t="s">
        <v>30</v>
      </c>
      <c r="M3715" s="103" t="s">
        <v>30</v>
      </c>
      <c r="N3715" s="103" t="s">
        <v>30</v>
      </c>
      <c r="O3715" s="103" t="s">
        <v>27</v>
      </c>
      <c r="P3715" s="103" t="s">
        <v>63</v>
      </c>
      <c r="Q3715" s="103" t="s">
        <v>14508</v>
      </c>
      <c r="R3715" s="105" t="s">
        <v>14509</v>
      </c>
      <c r="S3715" s="103" t="s">
        <v>8322</v>
      </c>
      <c r="T3715" s="103" t="s">
        <v>63</v>
      </c>
      <c r="U3715" s="106" t="s">
        <v>22317</v>
      </c>
      <c r="V3715" s="105" t="s">
        <v>24443</v>
      </c>
      <c r="W3715" s="107" t="s">
        <v>466</v>
      </c>
      <c r="X3715" t="s">
        <v>24444</v>
      </c>
      <c r="AA3715">
        <f ca="1" t="shared" si="115"/>
        <v>15</v>
      </c>
    </row>
    <row r="3716" spans="1:27">
      <c r="A3716" s="101">
        <v>33</v>
      </c>
      <c r="B3716" s="89" t="str">
        <f t="shared" si="116"/>
        <v>45212720060220093X</v>
      </c>
      <c r="C3716" s="89" t="s">
        <v>466</v>
      </c>
      <c r="D3716" s="102" t="s">
        <v>14511</v>
      </c>
      <c r="E3716" s="102" t="s">
        <v>24</v>
      </c>
      <c r="F3716" s="103" t="s">
        <v>20205</v>
      </c>
      <c r="G3716" s="103" t="s">
        <v>21891</v>
      </c>
      <c r="H3716" s="104" t="s">
        <v>14510</v>
      </c>
      <c r="I3716" s="103" t="s">
        <v>30</v>
      </c>
      <c r="J3716" s="103" t="s">
        <v>30</v>
      </c>
      <c r="K3716" s="103" t="s">
        <v>30</v>
      </c>
      <c r="L3716" s="103" t="s">
        <v>30</v>
      </c>
      <c r="M3716" s="103" t="s">
        <v>30</v>
      </c>
      <c r="N3716" s="103" t="s">
        <v>30</v>
      </c>
      <c r="O3716" s="103" t="s">
        <v>30</v>
      </c>
      <c r="P3716" s="103" t="s">
        <v>63</v>
      </c>
      <c r="Q3716" s="103" t="s">
        <v>14513</v>
      </c>
      <c r="R3716" s="105" t="s">
        <v>14514</v>
      </c>
      <c r="S3716" s="103" t="s">
        <v>8322</v>
      </c>
      <c r="T3716" s="103" t="s">
        <v>63</v>
      </c>
      <c r="U3716" s="106" t="s">
        <v>20615</v>
      </c>
      <c r="V3716" s="105" t="s">
        <v>24445</v>
      </c>
      <c r="W3716" s="107" t="s">
        <v>466</v>
      </c>
      <c r="X3716" t="s">
        <v>24446</v>
      </c>
      <c r="AA3716">
        <f ca="1" t="shared" ref="AA3716:AA3779" si="117">DATEDIF(TEXT(MID(H3716,7,8),"00-00-00"),TODAY(),"y")</f>
        <v>15</v>
      </c>
    </row>
    <row r="3717" spans="1:27">
      <c r="A3717" s="101">
        <v>34</v>
      </c>
      <c r="B3717" s="89" t="str">
        <f t="shared" si="116"/>
        <v>451229200412093923</v>
      </c>
      <c r="C3717" s="89" t="s">
        <v>466</v>
      </c>
      <c r="D3717" s="102" t="s">
        <v>14516</v>
      </c>
      <c r="E3717" s="102" t="s">
        <v>143</v>
      </c>
      <c r="F3717" s="103" t="s">
        <v>20131</v>
      </c>
      <c r="G3717" s="103" t="s">
        <v>20996</v>
      </c>
      <c r="H3717" s="104" t="s">
        <v>14515</v>
      </c>
      <c r="I3717" s="103" t="s">
        <v>27</v>
      </c>
      <c r="J3717" s="103" t="s">
        <v>30</v>
      </c>
      <c r="K3717" s="103" t="s">
        <v>30</v>
      </c>
      <c r="L3717" s="103" t="s">
        <v>30</v>
      </c>
      <c r="M3717" s="103" t="s">
        <v>30</v>
      </c>
      <c r="N3717" s="103" t="s">
        <v>30</v>
      </c>
      <c r="O3717" s="103" t="s">
        <v>27</v>
      </c>
      <c r="P3717" s="103" t="s">
        <v>128</v>
      </c>
      <c r="Q3717" s="103" t="s">
        <v>14517</v>
      </c>
      <c r="R3717" s="105">
        <v>18277820951</v>
      </c>
      <c r="S3717" s="103" t="s">
        <v>8322</v>
      </c>
      <c r="T3717" s="103" t="s">
        <v>128</v>
      </c>
      <c r="U3717" s="106" t="s">
        <v>21813</v>
      </c>
      <c r="V3717" s="105" t="s">
        <v>24447</v>
      </c>
      <c r="W3717" s="107" t="s">
        <v>466</v>
      </c>
      <c r="X3717" t="s">
        <v>24448</v>
      </c>
      <c r="AA3717">
        <f ca="1" t="shared" si="117"/>
        <v>16</v>
      </c>
    </row>
    <row r="3718" spans="1:27">
      <c r="A3718" s="101">
        <v>35</v>
      </c>
      <c r="B3718" s="89" t="str">
        <f t="shared" si="116"/>
        <v>451229200503052414</v>
      </c>
      <c r="C3718" s="89" t="s">
        <v>466</v>
      </c>
      <c r="D3718" s="102" t="s">
        <v>14520</v>
      </c>
      <c r="E3718" s="102" t="s">
        <v>24</v>
      </c>
      <c r="F3718" s="103" t="s">
        <v>20178</v>
      </c>
      <c r="G3718" s="103" t="s">
        <v>21473</v>
      </c>
      <c r="H3718" s="104" t="s">
        <v>14519</v>
      </c>
      <c r="I3718" s="103" t="s">
        <v>27</v>
      </c>
      <c r="J3718" s="103" t="s">
        <v>27</v>
      </c>
      <c r="K3718" s="103" t="s">
        <v>30</v>
      </c>
      <c r="L3718" s="103" t="s">
        <v>30</v>
      </c>
      <c r="M3718" s="103" t="s">
        <v>30</v>
      </c>
      <c r="N3718" s="103" t="s">
        <v>30</v>
      </c>
      <c r="O3718" s="103" t="s">
        <v>27</v>
      </c>
      <c r="P3718" s="103" t="s">
        <v>140</v>
      </c>
      <c r="Q3718" s="103" t="s">
        <v>13606</v>
      </c>
      <c r="R3718" s="105" t="s">
        <v>14522</v>
      </c>
      <c r="S3718" s="103" t="s">
        <v>8322</v>
      </c>
      <c r="T3718" s="103" t="s">
        <v>140</v>
      </c>
      <c r="U3718" s="106" t="s">
        <v>22947</v>
      </c>
      <c r="V3718" s="105" t="s">
        <v>24449</v>
      </c>
      <c r="W3718" s="107" t="s">
        <v>466</v>
      </c>
      <c r="X3718" t="s">
        <v>24450</v>
      </c>
      <c r="AA3718">
        <f ca="1" t="shared" si="117"/>
        <v>16</v>
      </c>
    </row>
    <row r="3719" spans="1:27">
      <c r="A3719" s="101">
        <v>36</v>
      </c>
      <c r="B3719" s="89" t="str">
        <f t="shared" si="116"/>
        <v>451229200409011210</v>
      </c>
      <c r="C3719" s="89" t="s">
        <v>466</v>
      </c>
      <c r="D3719" s="102" t="s">
        <v>14524</v>
      </c>
      <c r="E3719" s="102" t="s">
        <v>24</v>
      </c>
      <c r="F3719" s="103" t="s">
        <v>20205</v>
      </c>
      <c r="G3719" s="103" t="s">
        <v>20351</v>
      </c>
      <c r="H3719" s="104" t="s">
        <v>14523</v>
      </c>
      <c r="I3719" s="103" t="s">
        <v>30</v>
      </c>
      <c r="J3719" s="103" t="s">
        <v>30</v>
      </c>
      <c r="K3719" s="103" t="s">
        <v>27</v>
      </c>
      <c r="L3719" s="103" t="s">
        <v>30</v>
      </c>
      <c r="M3719" s="103" t="s">
        <v>30</v>
      </c>
      <c r="N3719" s="103" t="s">
        <v>30</v>
      </c>
      <c r="O3719" s="103" t="s">
        <v>27</v>
      </c>
      <c r="P3719" s="103" t="s">
        <v>76</v>
      </c>
      <c r="Q3719" s="103" t="s">
        <v>14525</v>
      </c>
      <c r="R3719" s="105">
        <v>18178892540</v>
      </c>
      <c r="S3719" s="103" t="s">
        <v>8322</v>
      </c>
      <c r="T3719" s="103" t="s">
        <v>76</v>
      </c>
      <c r="U3719" s="106" t="s">
        <v>20508</v>
      </c>
      <c r="V3719" s="105" t="s">
        <v>24451</v>
      </c>
      <c r="W3719" s="107" t="s">
        <v>466</v>
      </c>
      <c r="X3719" t="s">
        <v>24452</v>
      </c>
      <c r="AA3719">
        <f ca="1" t="shared" si="117"/>
        <v>16</v>
      </c>
    </row>
    <row r="3720" spans="1:27">
      <c r="A3720" s="101">
        <v>37</v>
      </c>
      <c r="B3720" s="89" t="str">
        <f t="shared" si="116"/>
        <v>451229200503082146</v>
      </c>
      <c r="C3720" s="89" t="s">
        <v>466</v>
      </c>
      <c r="D3720" s="102" t="s">
        <v>14527</v>
      </c>
      <c r="E3720" s="102" t="s">
        <v>143</v>
      </c>
      <c r="F3720" s="103" t="s">
        <v>20178</v>
      </c>
      <c r="G3720" s="103" t="s">
        <v>21473</v>
      </c>
      <c r="H3720" s="104" t="s">
        <v>14526</v>
      </c>
      <c r="I3720" s="103" t="s">
        <v>30</v>
      </c>
      <c r="J3720" s="103" t="s">
        <v>30</v>
      </c>
      <c r="K3720" s="103" t="s">
        <v>27</v>
      </c>
      <c r="L3720" s="103" t="s">
        <v>30</v>
      </c>
      <c r="M3720" s="103" t="s">
        <v>30</v>
      </c>
      <c r="N3720" s="103" t="s">
        <v>30</v>
      </c>
      <c r="O3720" s="103" t="s">
        <v>27</v>
      </c>
      <c r="P3720" s="103" t="s">
        <v>134</v>
      </c>
      <c r="Q3720" s="103" t="s">
        <v>14528</v>
      </c>
      <c r="R3720" s="105">
        <v>18077824228</v>
      </c>
      <c r="S3720" s="103" t="s">
        <v>8322</v>
      </c>
      <c r="T3720" s="103" t="s">
        <v>134</v>
      </c>
      <c r="U3720" s="106" t="s">
        <v>22433</v>
      </c>
      <c r="V3720" s="105" t="s">
        <v>24453</v>
      </c>
      <c r="W3720" s="107" t="s">
        <v>466</v>
      </c>
      <c r="X3720" t="s">
        <v>24454</v>
      </c>
      <c r="AA3720">
        <f ca="1" t="shared" si="117"/>
        <v>16</v>
      </c>
    </row>
    <row r="3721" spans="1:27">
      <c r="A3721" s="101">
        <v>38</v>
      </c>
      <c r="B3721" s="89" t="str">
        <f t="shared" si="116"/>
        <v>451229200407050654</v>
      </c>
      <c r="C3721" s="89" t="s">
        <v>466</v>
      </c>
      <c r="D3721" s="102" t="s">
        <v>14530</v>
      </c>
      <c r="E3721" s="102" t="s">
        <v>24</v>
      </c>
      <c r="F3721" s="103" t="s">
        <v>20178</v>
      </c>
      <c r="G3721" s="103" t="s">
        <v>20271</v>
      </c>
      <c r="H3721" s="104" t="s">
        <v>14529</v>
      </c>
      <c r="I3721" s="103" t="s">
        <v>27</v>
      </c>
      <c r="J3721" s="103" t="s">
        <v>30</v>
      </c>
      <c r="K3721" s="103" t="s">
        <v>30</v>
      </c>
      <c r="L3721" s="103" t="s">
        <v>30</v>
      </c>
      <c r="M3721" s="103" t="s">
        <v>30</v>
      </c>
      <c r="N3721" s="103" t="s">
        <v>30</v>
      </c>
      <c r="O3721" s="103" t="s">
        <v>27</v>
      </c>
      <c r="P3721" s="103" t="s">
        <v>24455</v>
      </c>
      <c r="Q3721" s="103" t="s">
        <v>14532</v>
      </c>
      <c r="R3721" s="105" t="s">
        <v>14533</v>
      </c>
      <c r="S3721" s="103" t="s">
        <v>8322</v>
      </c>
      <c r="T3721" s="103" t="s">
        <v>99</v>
      </c>
      <c r="U3721" s="106" t="s">
        <v>22297</v>
      </c>
      <c r="V3721" s="105" t="s">
        <v>24456</v>
      </c>
      <c r="W3721" s="107" t="s">
        <v>466</v>
      </c>
      <c r="X3721" t="s">
        <v>24457</v>
      </c>
      <c r="AA3721">
        <f ca="1" t="shared" si="117"/>
        <v>17</v>
      </c>
    </row>
    <row r="3722" spans="1:27">
      <c r="A3722" s="101">
        <v>39</v>
      </c>
      <c r="B3722" s="89" t="str">
        <f t="shared" si="116"/>
        <v>452731200410294828</v>
      </c>
      <c r="C3722" s="89" t="s">
        <v>466</v>
      </c>
      <c r="D3722" s="102" t="s">
        <v>14535</v>
      </c>
      <c r="E3722" s="102" t="s">
        <v>143</v>
      </c>
      <c r="F3722" s="103" t="s">
        <v>20131</v>
      </c>
      <c r="G3722" s="103" t="s">
        <v>20412</v>
      </c>
      <c r="H3722" s="104" t="s">
        <v>14534</v>
      </c>
      <c r="I3722" s="103" t="s">
        <v>30</v>
      </c>
      <c r="J3722" s="103" t="s">
        <v>30</v>
      </c>
      <c r="K3722" s="103" t="s">
        <v>18798</v>
      </c>
      <c r="L3722" s="103" t="s">
        <v>30</v>
      </c>
      <c r="M3722" s="103" t="s">
        <v>30</v>
      </c>
      <c r="N3722" s="103" t="s">
        <v>30</v>
      </c>
      <c r="O3722" s="103" t="s">
        <v>27</v>
      </c>
      <c r="P3722" s="103" t="s">
        <v>8322</v>
      </c>
      <c r="Q3722" s="103" t="s">
        <v>14537</v>
      </c>
      <c r="R3722" s="105">
        <v>13768280137</v>
      </c>
      <c r="S3722" s="103" t="s">
        <v>8322</v>
      </c>
      <c r="T3722" s="103" t="s">
        <v>63</v>
      </c>
      <c r="U3722" s="106" t="s">
        <v>24458</v>
      </c>
      <c r="V3722" s="105" t="s">
        <v>24459</v>
      </c>
      <c r="W3722" s="107" t="s">
        <v>466</v>
      </c>
      <c r="X3722" t="s">
        <v>24460</v>
      </c>
      <c r="AA3722">
        <f ca="1" t="shared" si="117"/>
        <v>16</v>
      </c>
    </row>
    <row r="3723" spans="1:27">
      <c r="A3723" s="101">
        <v>40</v>
      </c>
      <c r="B3723" s="89" t="str">
        <f t="shared" si="116"/>
        <v>452731200302164823</v>
      </c>
      <c r="C3723" s="89" t="s">
        <v>466</v>
      </c>
      <c r="D3723" s="102" t="s">
        <v>5763</v>
      </c>
      <c r="E3723" s="102" t="s">
        <v>143</v>
      </c>
      <c r="F3723" s="103" t="s">
        <v>20178</v>
      </c>
      <c r="G3723" s="103" t="s">
        <v>20161</v>
      </c>
      <c r="H3723" s="104" t="s">
        <v>5762</v>
      </c>
      <c r="I3723" s="103" t="s">
        <v>27</v>
      </c>
      <c r="J3723" s="103" t="s">
        <v>30</v>
      </c>
      <c r="K3723" s="103" t="s">
        <v>27</v>
      </c>
      <c r="L3723" s="103" t="s">
        <v>30</v>
      </c>
      <c r="M3723" s="103" t="s">
        <v>30</v>
      </c>
      <c r="N3723" s="103" t="s">
        <v>27</v>
      </c>
      <c r="O3723" s="103" t="s">
        <v>27</v>
      </c>
      <c r="P3723" s="103" t="s">
        <v>115</v>
      </c>
      <c r="Q3723" s="103" t="s">
        <v>14539</v>
      </c>
      <c r="R3723" s="105">
        <v>15975785035</v>
      </c>
      <c r="S3723" s="103" t="s">
        <v>1517</v>
      </c>
      <c r="T3723" s="103" t="s">
        <v>115</v>
      </c>
      <c r="U3723" s="106" t="s">
        <v>24461</v>
      </c>
      <c r="V3723" s="105" t="s">
        <v>24462</v>
      </c>
      <c r="W3723" s="107" t="s">
        <v>466</v>
      </c>
      <c r="X3723" t="s">
        <v>24463</v>
      </c>
      <c r="AA3723">
        <f ca="1" t="shared" si="117"/>
        <v>18</v>
      </c>
    </row>
    <row r="3724" spans="1:27">
      <c r="A3724" s="101">
        <v>41</v>
      </c>
      <c r="B3724" s="89" t="str">
        <f t="shared" si="116"/>
        <v>452731200506115417</v>
      </c>
      <c r="C3724" s="89" t="s">
        <v>466</v>
      </c>
      <c r="D3724" s="102" t="s">
        <v>14541</v>
      </c>
      <c r="E3724" s="102" t="s">
        <v>24</v>
      </c>
      <c r="F3724" s="103" t="s">
        <v>20131</v>
      </c>
      <c r="G3724" s="103" t="s">
        <v>21389</v>
      </c>
      <c r="H3724" s="104" t="s">
        <v>14540</v>
      </c>
      <c r="I3724" s="103" t="s">
        <v>30</v>
      </c>
      <c r="J3724" s="103" t="s">
        <v>30</v>
      </c>
      <c r="K3724" s="103" t="s">
        <v>30</v>
      </c>
      <c r="L3724" s="103" t="s">
        <v>30</v>
      </c>
      <c r="M3724" s="103" t="s">
        <v>30</v>
      </c>
      <c r="N3724" s="103" t="s">
        <v>30</v>
      </c>
      <c r="O3724" s="103" t="s">
        <v>27</v>
      </c>
      <c r="P3724" s="103" t="s">
        <v>93</v>
      </c>
      <c r="Q3724" s="103" t="s">
        <v>14543</v>
      </c>
      <c r="R3724" s="105">
        <v>15113379184</v>
      </c>
      <c r="S3724" s="103" t="s">
        <v>8322</v>
      </c>
      <c r="T3724" s="103" t="s">
        <v>93</v>
      </c>
      <c r="U3724" s="106" t="s">
        <v>23368</v>
      </c>
      <c r="V3724" s="105" t="s">
        <v>24464</v>
      </c>
      <c r="W3724" s="107" t="s">
        <v>466</v>
      </c>
      <c r="X3724" t="s">
        <v>24465</v>
      </c>
      <c r="AA3724">
        <f ca="1" t="shared" si="117"/>
        <v>16</v>
      </c>
    </row>
    <row r="3725" spans="1:27">
      <c r="A3725" s="101">
        <v>42</v>
      </c>
      <c r="B3725" s="89" t="str">
        <f t="shared" si="116"/>
        <v>451229200404251821</v>
      </c>
      <c r="C3725" s="89" t="s">
        <v>466</v>
      </c>
      <c r="D3725" s="102" t="s">
        <v>14545</v>
      </c>
      <c r="E3725" s="102" t="s">
        <v>143</v>
      </c>
      <c r="F3725" s="103" t="s">
        <v>20178</v>
      </c>
      <c r="G3725" s="103" t="s">
        <v>20255</v>
      </c>
      <c r="H3725" s="104" t="s">
        <v>14544</v>
      </c>
      <c r="I3725" s="103" t="s">
        <v>27</v>
      </c>
      <c r="J3725" s="103" t="s">
        <v>30</v>
      </c>
      <c r="K3725" s="103" t="s">
        <v>30</v>
      </c>
      <c r="L3725" s="103" t="s">
        <v>30</v>
      </c>
      <c r="M3725" s="103" t="s">
        <v>30</v>
      </c>
      <c r="N3725" s="103" t="s">
        <v>27</v>
      </c>
      <c r="O3725" s="103" t="s">
        <v>27</v>
      </c>
      <c r="P3725" s="103" t="s">
        <v>115</v>
      </c>
      <c r="Q3725" s="103" t="s">
        <v>14547</v>
      </c>
      <c r="R3725" s="105" t="s">
        <v>14548</v>
      </c>
      <c r="S3725" s="103" t="s">
        <v>8322</v>
      </c>
      <c r="T3725" s="103" t="s">
        <v>115</v>
      </c>
      <c r="U3725" s="106" t="s">
        <v>20440</v>
      </c>
      <c r="V3725" s="105" t="s">
        <v>24466</v>
      </c>
      <c r="W3725" s="107" t="s">
        <v>466</v>
      </c>
      <c r="X3725" t="s">
        <v>24467</v>
      </c>
      <c r="AA3725">
        <f ca="1" t="shared" si="117"/>
        <v>17</v>
      </c>
    </row>
    <row r="3726" spans="1:27">
      <c r="A3726" s="101">
        <v>43</v>
      </c>
      <c r="B3726" s="89" t="str">
        <f t="shared" si="116"/>
        <v>451229200303103619</v>
      </c>
      <c r="C3726" s="89" t="s">
        <v>466</v>
      </c>
      <c r="D3726" s="102" t="s">
        <v>14550</v>
      </c>
      <c r="E3726" s="102" t="s">
        <v>24</v>
      </c>
      <c r="F3726" s="103" t="s">
        <v>20178</v>
      </c>
      <c r="G3726" s="103" t="s">
        <v>20202</v>
      </c>
      <c r="H3726" s="104" t="s">
        <v>14549</v>
      </c>
      <c r="I3726" s="103" t="s">
        <v>27</v>
      </c>
      <c r="J3726" s="103" t="s">
        <v>30</v>
      </c>
      <c r="K3726" s="103" t="s">
        <v>30</v>
      </c>
      <c r="L3726" s="103" t="s">
        <v>30</v>
      </c>
      <c r="M3726" s="103" t="s">
        <v>30</v>
      </c>
      <c r="N3726" s="103" t="s">
        <v>30</v>
      </c>
      <c r="O3726" s="103" t="s">
        <v>27</v>
      </c>
      <c r="P3726" s="103" t="s">
        <v>81</v>
      </c>
      <c r="Q3726" s="103" t="s">
        <v>14552</v>
      </c>
      <c r="R3726" s="105">
        <v>13631171422</v>
      </c>
      <c r="S3726" s="103" t="s">
        <v>8322</v>
      </c>
      <c r="T3726" s="103" t="s">
        <v>81</v>
      </c>
      <c r="U3726" s="106" t="s">
        <v>20419</v>
      </c>
      <c r="V3726" s="105" t="s">
        <v>24468</v>
      </c>
      <c r="W3726" s="107" t="s">
        <v>466</v>
      </c>
      <c r="X3726" t="s">
        <v>19496</v>
      </c>
      <c r="AA3726">
        <f ca="1" t="shared" si="117"/>
        <v>18</v>
      </c>
    </row>
    <row r="3727" spans="1:27">
      <c r="A3727" s="101">
        <v>44</v>
      </c>
      <c r="B3727" s="89" t="str">
        <f t="shared" si="116"/>
        <v>451229200411202120</v>
      </c>
      <c r="C3727" s="89" t="s">
        <v>466</v>
      </c>
      <c r="D3727" s="102" t="s">
        <v>14554</v>
      </c>
      <c r="E3727" s="102" t="s">
        <v>143</v>
      </c>
      <c r="F3727" s="103" t="s">
        <v>20178</v>
      </c>
      <c r="G3727" s="103" t="s">
        <v>20823</v>
      </c>
      <c r="H3727" s="104" t="s">
        <v>14553</v>
      </c>
      <c r="I3727" s="103" t="s">
        <v>27</v>
      </c>
      <c r="J3727" s="103" t="s">
        <v>30</v>
      </c>
      <c r="K3727" s="103" t="s">
        <v>27</v>
      </c>
      <c r="L3727" s="103" t="s">
        <v>30</v>
      </c>
      <c r="M3727" s="103" t="s">
        <v>30</v>
      </c>
      <c r="N3727" s="103" t="s">
        <v>30</v>
      </c>
      <c r="O3727" s="103" t="s">
        <v>27</v>
      </c>
      <c r="P3727" s="103" t="s">
        <v>134</v>
      </c>
      <c r="Q3727" s="103" t="s">
        <v>1836</v>
      </c>
      <c r="R3727" s="105" t="s">
        <v>14555</v>
      </c>
      <c r="S3727" s="103" t="s">
        <v>8322</v>
      </c>
      <c r="T3727" s="103" t="s">
        <v>134</v>
      </c>
      <c r="U3727" s="106" t="s">
        <v>20405</v>
      </c>
      <c r="V3727" s="105" t="s">
        <v>24427</v>
      </c>
      <c r="W3727" s="107" t="s">
        <v>466</v>
      </c>
      <c r="X3727" t="s">
        <v>24428</v>
      </c>
      <c r="AA3727">
        <f ca="1" t="shared" si="117"/>
        <v>16</v>
      </c>
    </row>
    <row r="3728" spans="1:27">
      <c r="A3728" s="101">
        <v>45</v>
      </c>
      <c r="B3728" s="89" t="str">
        <f t="shared" si="116"/>
        <v>452731200309053624</v>
      </c>
      <c r="C3728" s="89" t="s">
        <v>466</v>
      </c>
      <c r="D3728" s="102" t="s">
        <v>14557</v>
      </c>
      <c r="E3728" s="102" t="s">
        <v>143</v>
      </c>
      <c r="F3728" s="103" t="s">
        <v>20131</v>
      </c>
      <c r="G3728" s="103" t="s">
        <v>20168</v>
      </c>
      <c r="H3728" s="104" t="s">
        <v>14556</v>
      </c>
      <c r="I3728" s="103" t="s">
        <v>30</v>
      </c>
      <c r="J3728" s="103" t="s">
        <v>30</v>
      </c>
      <c r="K3728" s="103" t="s">
        <v>30</v>
      </c>
      <c r="L3728" s="103" t="s">
        <v>30</v>
      </c>
      <c r="M3728" s="103" t="s">
        <v>30</v>
      </c>
      <c r="N3728" s="103" t="s">
        <v>30</v>
      </c>
      <c r="O3728" s="103" t="s">
        <v>27</v>
      </c>
      <c r="P3728" s="103" t="s">
        <v>81</v>
      </c>
      <c r="Q3728" s="103" t="s">
        <v>14559</v>
      </c>
      <c r="R3728" s="105">
        <v>13807783728</v>
      </c>
      <c r="S3728" s="103" t="s">
        <v>8322</v>
      </c>
      <c r="T3728" s="103" t="s">
        <v>81</v>
      </c>
      <c r="U3728" s="106" t="s">
        <v>23259</v>
      </c>
      <c r="V3728" s="105" t="s">
        <v>24469</v>
      </c>
      <c r="W3728" s="107" t="s">
        <v>466</v>
      </c>
      <c r="X3728" t="s">
        <v>24470</v>
      </c>
      <c r="AA3728">
        <f ca="1" t="shared" si="117"/>
        <v>17</v>
      </c>
    </row>
    <row r="3729" spans="1:27">
      <c r="A3729" s="101">
        <v>46</v>
      </c>
      <c r="B3729" s="89" t="str">
        <f t="shared" si="116"/>
        <v>452731200501210319</v>
      </c>
      <c r="C3729" s="89" t="s">
        <v>466</v>
      </c>
      <c r="D3729" s="102" t="s">
        <v>14561</v>
      </c>
      <c r="E3729" s="102" t="s">
        <v>24</v>
      </c>
      <c r="F3729" s="103" t="s">
        <v>20131</v>
      </c>
      <c r="G3729" s="103" t="s">
        <v>22169</v>
      </c>
      <c r="H3729" s="104" t="s">
        <v>14560</v>
      </c>
      <c r="I3729" s="103" t="s">
        <v>30</v>
      </c>
      <c r="J3729" s="103" t="s">
        <v>30</v>
      </c>
      <c r="K3729" s="103" t="s">
        <v>27</v>
      </c>
      <c r="L3729" s="103" t="s">
        <v>30</v>
      </c>
      <c r="M3729" s="103" t="s">
        <v>30</v>
      </c>
      <c r="N3729" s="103" t="s">
        <v>30</v>
      </c>
      <c r="O3729" s="103" t="s">
        <v>27</v>
      </c>
      <c r="P3729" s="103" t="s">
        <v>151</v>
      </c>
      <c r="Q3729" s="103" t="s">
        <v>14563</v>
      </c>
      <c r="R3729" s="105">
        <v>19127176768</v>
      </c>
      <c r="S3729" s="103" t="s">
        <v>8322</v>
      </c>
      <c r="T3729" s="103" t="s">
        <v>151</v>
      </c>
      <c r="U3729" s="106" t="s">
        <v>23191</v>
      </c>
      <c r="V3729" s="105" t="s">
        <v>24471</v>
      </c>
      <c r="W3729" s="107" t="s">
        <v>466</v>
      </c>
      <c r="X3729" t="s">
        <v>24472</v>
      </c>
      <c r="AA3729">
        <f ca="1" t="shared" si="117"/>
        <v>16</v>
      </c>
    </row>
    <row r="3730" spans="1:27">
      <c r="A3730" s="101">
        <v>47</v>
      </c>
      <c r="B3730" s="89" t="str">
        <f t="shared" si="116"/>
        <v>451229200501013921</v>
      </c>
      <c r="C3730" s="89" t="s">
        <v>466</v>
      </c>
      <c r="D3730" s="102" t="s">
        <v>14565</v>
      </c>
      <c r="E3730" s="102" t="s">
        <v>143</v>
      </c>
      <c r="F3730" s="103" t="s">
        <v>20131</v>
      </c>
      <c r="G3730" s="103" t="s">
        <v>22169</v>
      </c>
      <c r="H3730" s="104" t="s">
        <v>14564</v>
      </c>
      <c r="I3730" s="103" t="s">
        <v>30</v>
      </c>
      <c r="J3730" s="103" t="s">
        <v>27</v>
      </c>
      <c r="K3730" s="103" t="s">
        <v>30</v>
      </c>
      <c r="L3730" s="103" t="s">
        <v>30</v>
      </c>
      <c r="M3730" s="103" t="s">
        <v>30</v>
      </c>
      <c r="N3730" s="103" t="s">
        <v>30</v>
      </c>
      <c r="O3730" s="103" t="s">
        <v>27</v>
      </c>
      <c r="P3730" s="103" t="s">
        <v>128</v>
      </c>
      <c r="Q3730" s="103" t="s">
        <v>14566</v>
      </c>
      <c r="R3730" s="105" t="s">
        <v>14567</v>
      </c>
      <c r="S3730" s="103" t="s">
        <v>8322</v>
      </c>
      <c r="T3730" s="103" t="s">
        <v>128</v>
      </c>
      <c r="U3730" s="106" t="s">
        <v>20372</v>
      </c>
      <c r="V3730" s="105" t="s">
        <v>24473</v>
      </c>
      <c r="W3730" s="107" t="s">
        <v>466</v>
      </c>
      <c r="X3730" t="s">
        <v>24474</v>
      </c>
      <c r="AA3730">
        <f ca="1" t="shared" si="117"/>
        <v>16</v>
      </c>
    </row>
    <row r="3731" spans="1:27">
      <c r="A3731" s="101">
        <v>48</v>
      </c>
      <c r="B3731" s="89" t="str">
        <f t="shared" si="116"/>
        <v>451229200403162720</v>
      </c>
      <c r="C3731" s="89" t="s">
        <v>466</v>
      </c>
      <c r="D3731" s="102" t="s">
        <v>14569</v>
      </c>
      <c r="E3731" s="102" t="s">
        <v>143</v>
      </c>
      <c r="F3731" s="103" t="s">
        <v>20178</v>
      </c>
      <c r="G3731" s="103" t="s">
        <v>20707</v>
      </c>
      <c r="H3731" s="104" t="s">
        <v>14568</v>
      </c>
      <c r="I3731" s="103" t="s">
        <v>27</v>
      </c>
      <c r="J3731" s="103" t="s">
        <v>30</v>
      </c>
      <c r="K3731" s="103" t="s">
        <v>27</v>
      </c>
      <c r="L3731" s="103" t="s">
        <v>30</v>
      </c>
      <c r="M3731" s="103" t="s">
        <v>30</v>
      </c>
      <c r="N3731" s="103" t="s">
        <v>30</v>
      </c>
      <c r="O3731" s="103" t="s">
        <v>27</v>
      </c>
      <c r="P3731" s="103" t="s">
        <v>146</v>
      </c>
      <c r="Q3731" s="103" t="s">
        <v>14571</v>
      </c>
      <c r="R3731" s="105" t="s">
        <v>14572</v>
      </c>
      <c r="S3731" s="103" t="s">
        <v>8322</v>
      </c>
      <c r="T3731" s="103" t="s">
        <v>146</v>
      </c>
      <c r="U3731" s="106" t="s">
        <v>22940</v>
      </c>
      <c r="V3731" s="105" t="s">
        <v>24475</v>
      </c>
      <c r="W3731" s="107" t="s">
        <v>466</v>
      </c>
      <c r="X3731" t="s">
        <v>24476</v>
      </c>
      <c r="AA3731">
        <f ca="1" t="shared" si="117"/>
        <v>17</v>
      </c>
    </row>
    <row r="3732" spans="1:27">
      <c r="A3732" s="101">
        <v>49</v>
      </c>
      <c r="B3732" s="89" t="str">
        <f t="shared" si="116"/>
        <v>451229200510040622</v>
      </c>
      <c r="C3732" s="89" t="s">
        <v>466</v>
      </c>
      <c r="D3732" s="102" t="s">
        <v>14574</v>
      </c>
      <c r="E3732" s="102" t="s">
        <v>143</v>
      </c>
      <c r="F3732" s="103" t="s">
        <v>20178</v>
      </c>
      <c r="G3732" s="103">
        <v>200510</v>
      </c>
      <c r="H3732" s="104" t="s">
        <v>14573</v>
      </c>
      <c r="I3732" s="103" t="s">
        <v>30</v>
      </c>
      <c r="J3732" s="103" t="s">
        <v>30</v>
      </c>
      <c r="K3732" s="103" t="s">
        <v>27</v>
      </c>
      <c r="L3732" s="103" t="s">
        <v>30</v>
      </c>
      <c r="M3732" s="103" t="s">
        <v>30</v>
      </c>
      <c r="N3732" s="103" t="s">
        <v>30</v>
      </c>
      <c r="O3732" s="103" t="s">
        <v>27</v>
      </c>
      <c r="P3732" s="103" t="s">
        <v>99</v>
      </c>
      <c r="Q3732" s="103" t="s">
        <v>14576</v>
      </c>
      <c r="R3732" s="105">
        <v>18776877351</v>
      </c>
      <c r="S3732" s="103" t="s">
        <v>8322</v>
      </c>
      <c r="T3732" s="103" t="s">
        <v>99</v>
      </c>
      <c r="U3732" s="106" t="s">
        <v>22297</v>
      </c>
      <c r="V3732" s="105" t="s">
        <v>24477</v>
      </c>
      <c r="W3732" s="107" t="s">
        <v>466</v>
      </c>
      <c r="X3732" t="s">
        <v>24478</v>
      </c>
      <c r="AA3732">
        <f ca="1" t="shared" si="117"/>
        <v>15</v>
      </c>
    </row>
    <row r="3733" spans="1:27">
      <c r="A3733" s="101">
        <v>50</v>
      </c>
      <c r="B3733" s="89" t="str">
        <f t="shared" si="116"/>
        <v>451229200412102412</v>
      </c>
      <c r="C3733" s="89" t="s">
        <v>466</v>
      </c>
      <c r="D3733" s="102" t="s">
        <v>10665</v>
      </c>
      <c r="E3733" s="102" t="s">
        <v>24</v>
      </c>
      <c r="F3733" s="103" t="s">
        <v>20178</v>
      </c>
      <c r="G3733" s="103">
        <v>200412</v>
      </c>
      <c r="H3733" s="104" t="s">
        <v>14577</v>
      </c>
      <c r="I3733" s="103" t="s">
        <v>27</v>
      </c>
      <c r="J3733" s="103" t="s">
        <v>30</v>
      </c>
      <c r="K3733" s="103" t="s">
        <v>30</v>
      </c>
      <c r="L3733" s="103" t="s">
        <v>30</v>
      </c>
      <c r="M3733" s="103" t="s">
        <v>30</v>
      </c>
      <c r="N3733" s="103" t="s">
        <v>30</v>
      </c>
      <c r="O3733" s="103" t="s">
        <v>27</v>
      </c>
      <c r="P3733" s="103" t="s">
        <v>134</v>
      </c>
      <c r="Q3733" s="103" t="s">
        <v>14579</v>
      </c>
      <c r="R3733" s="105">
        <v>18077883857</v>
      </c>
      <c r="S3733" s="103" t="s">
        <v>8322</v>
      </c>
      <c r="T3733" s="103" t="s">
        <v>134</v>
      </c>
      <c r="U3733" s="106" t="s">
        <v>20506</v>
      </c>
      <c r="V3733" s="105" t="s">
        <v>21590</v>
      </c>
      <c r="W3733" s="107" t="s">
        <v>466</v>
      </c>
      <c r="X3733" t="s">
        <v>24479</v>
      </c>
      <c r="AA3733">
        <f ca="1" t="shared" si="117"/>
        <v>16</v>
      </c>
    </row>
    <row r="3734" spans="1:27">
      <c r="A3734" s="101">
        <v>51</v>
      </c>
      <c r="B3734" s="89" t="str">
        <f t="shared" si="116"/>
        <v>451229200410133610</v>
      </c>
      <c r="C3734" s="89" t="s">
        <v>466</v>
      </c>
      <c r="D3734" s="102" t="s">
        <v>14581</v>
      </c>
      <c r="E3734" s="102" t="s">
        <v>24</v>
      </c>
      <c r="F3734" s="103" t="s">
        <v>20131</v>
      </c>
      <c r="G3734" s="103" t="s">
        <v>20412</v>
      </c>
      <c r="H3734" s="104" t="s">
        <v>14580</v>
      </c>
      <c r="I3734" s="103" t="s">
        <v>30</v>
      </c>
      <c r="J3734" s="103" t="s">
        <v>30</v>
      </c>
      <c r="K3734" s="103" t="s">
        <v>30</v>
      </c>
      <c r="L3734" s="103" t="s">
        <v>30</v>
      </c>
      <c r="M3734" s="103" t="s">
        <v>30</v>
      </c>
      <c r="N3734" s="103" t="s">
        <v>30</v>
      </c>
      <c r="O3734" s="103" t="s">
        <v>27</v>
      </c>
      <c r="P3734" s="103" t="s">
        <v>81</v>
      </c>
      <c r="Q3734" s="103" t="s">
        <v>14582</v>
      </c>
      <c r="R3734" s="105" t="s">
        <v>14583</v>
      </c>
      <c r="S3734" s="103" t="s">
        <v>8322</v>
      </c>
      <c r="T3734" s="103" t="s">
        <v>81</v>
      </c>
      <c r="U3734" s="106" t="s">
        <v>22516</v>
      </c>
      <c r="V3734" s="105" t="s">
        <v>24480</v>
      </c>
      <c r="W3734" s="107" t="s">
        <v>466</v>
      </c>
      <c r="X3734" t="s">
        <v>24481</v>
      </c>
      <c r="AA3734">
        <f ca="1" t="shared" si="117"/>
        <v>16</v>
      </c>
    </row>
    <row r="3735" spans="1:27">
      <c r="A3735" s="101">
        <v>52</v>
      </c>
      <c r="B3735" s="89" t="str">
        <f t="shared" si="116"/>
        <v>452731200503250015</v>
      </c>
      <c r="C3735" s="89" t="s">
        <v>466</v>
      </c>
      <c r="D3735" s="102" t="s">
        <v>14585</v>
      </c>
      <c r="E3735" s="102" t="s">
        <v>24</v>
      </c>
      <c r="F3735" s="103" t="s">
        <v>20131</v>
      </c>
      <c r="G3735" s="103" t="s">
        <v>21473</v>
      </c>
      <c r="H3735" s="104" t="s">
        <v>14584</v>
      </c>
      <c r="I3735" s="103" t="s">
        <v>30</v>
      </c>
      <c r="J3735" s="103" t="s">
        <v>27</v>
      </c>
      <c r="K3735" s="103" t="s">
        <v>30</v>
      </c>
      <c r="L3735" s="103" t="s">
        <v>30</v>
      </c>
      <c r="M3735" s="103" t="s">
        <v>30</v>
      </c>
      <c r="N3735" s="103" t="s">
        <v>30</v>
      </c>
      <c r="O3735" s="103" t="s">
        <v>30</v>
      </c>
      <c r="P3735" s="103" t="s">
        <v>63</v>
      </c>
      <c r="Q3735" s="103" t="s">
        <v>14587</v>
      </c>
      <c r="R3735" s="105" t="s">
        <v>14588</v>
      </c>
      <c r="S3735" s="103" t="s">
        <v>8322</v>
      </c>
      <c r="T3735" s="103" t="s">
        <v>63</v>
      </c>
      <c r="U3735" s="106" t="s">
        <v>21070</v>
      </c>
      <c r="V3735" s="105" t="s">
        <v>24482</v>
      </c>
      <c r="W3735" s="107" t="s">
        <v>466</v>
      </c>
      <c r="X3735" t="s">
        <v>24483</v>
      </c>
      <c r="AA3735">
        <f ca="1" t="shared" si="117"/>
        <v>16</v>
      </c>
    </row>
    <row r="3736" spans="1:27">
      <c r="A3736" s="101">
        <v>53</v>
      </c>
      <c r="B3736" s="89" t="str">
        <f t="shared" si="116"/>
        <v>451229200203172764</v>
      </c>
      <c r="C3736" s="89" t="s">
        <v>466</v>
      </c>
      <c r="D3736" s="102" t="s">
        <v>2532</v>
      </c>
      <c r="E3736" s="102" t="s">
        <v>143</v>
      </c>
      <c r="F3736" s="103" t="s">
        <v>20178</v>
      </c>
      <c r="G3736" s="103" t="s">
        <v>20288</v>
      </c>
      <c r="H3736" s="104" t="s">
        <v>2531</v>
      </c>
      <c r="I3736" s="103" t="s">
        <v>27</v>
      </c>
      <c r="J3736" s="103" t="s">
        <v>30</v>
      </c>
      <c r="K3736" s="103" t="s">
        <v>30</v>
      </c>
      <c r="L3736" s="103" t="s">
        <v>30</v>
      </c>
      <c r="M3736" s="103" t="s">
        <v>30</v>
      </c>
      <c r="N3736" s="103" t="s">
        <v>30</v>
      </c>
      <c r="O3736" s="103" t="s">
        <v>27</v>
      </c>
      <c r="P3736" s="103" t="s">
        <v>146</v>
      </c>
      <c r="Q3736" s="103" t="s">
        <v>1825</v>
      </c>
      <c r="R3736" s="105">
        <v>18776870521</v>
      </c>
      <c r="S3736" s="103" t="s">
        <v>8322</v>
      </c>
      <c r="T3736" s="103" t="s">
        <v>146</v>
      </c>
      <c r="U3736" s="106" t="s">
        <v>22998</v>
      </c>
      <c r="V3736" s="105" t="s">
        <v>24484</v>
      </c>
      <c r="W3736" s="107" t="s">
        <v>466</v>
      </c>
      <c r="X3736" t="s">
        <v>24485</v>
      </c>
      <c r="AA3736">
        <f ca="1" t="shared" si="117"/>
        <v>19</v>
      </c>
    </row>
    <row r="3737" spans="1:27">
      <c r="A3737" s="101">
        <v>54</v>
      </c>
      <c r="B3737" s="89" t="str">
        <f t="shared" si="116"/>
        <v>451229200206062712</v>
      </c>
      <c r="C3737" s="89" t="s">
        <v>466</v>
      </c>
      <c r="D3737" s="102" t="s">
        <v>14591</v>
      </c>
      <c r="E3737" s="102" t="s">
        <v>24</v>
      </c>
      <c r="F3737" s="103" t="s">
        <v>20178</v>
      </c>
      <c r="G3737" s="103">
        <v>200206</v>
      </c>
      <c r="H3737" s="104" t="s">
        <v>14590</v>
      </c>
      <c r="I3737" s="103" t="s">
        <v>30</v>
      </c>
      <c r="J3737" s="103" t="s">
        <v>30</v>
      </c>
      <c r="K3737" s="103" t="s">
        <v>30</v>
      </c>
      <c r="L3737" s="103" t="s">
        <v>30</v>
      </c>
      <c r="M3737" s="103" t="s">
        <v>30</v>
      </c>
      <c r="N3737" s="103" t="s">
        <v>30</v>
      </c>
      <c r="O3737" s="103" t="s">
        <v>27</v>
      </c>
      <c r="P3737" s="103" t="s">
        <v>146</v>
      </c>
      <c r="Q3737" s="103" t="s">
        <v>14593</v>
      </c>
      <c r="R3737" s="105">
        <v>15296877475</v>
      </c>
      <c r="S3737" s="103" t="s">
        <v>8322</v>
      </c>
      <c r="T3737" s="103" t="s">
        <v>146</v>
      </c>
      <c r="U3737" s="106" t="s">
        <v>22384</v>
      </c>
      <c r="V3737" s="105" t="s">
        <v>24486</v>
      </c>
      <c r="W3737" s="107" t="s">
        <v>466</v>
      </c>
      <c r="X3737" t="s">
        <v>19497</v>
      </c>
      <c r="AA3737">
        <f ca="1" t="shared" si="117"/>
        <v>19</v>
      </c>
    </row>
    <row r="3738" spans="1:27">
      <c r="A3738" s="101">
        <v>55</v>
      </c>
      <c r="B3738" s="89" t="str">
        <f t="shared" si="116"/>
        <v>451229200502244510</v>
      </c>
      <c r="C3738" s="89" t="s">
        <v>466</v>
      </c>
      <c r="D3738" s="102" t="s">
        <v>14595</v>
      </c>
      <c r="E3738" s="102" t="s">
        <v>24</v>
      </c>
      <c r="F3738" s="103" t="s">
        <v>20131</v>
      </c>
      <c r="G3738" s="103">
        <v>200502</v>
      </c>
      <c r="H3738" s="104" t="s">
        <v>14594</v>
      </c>
      <c r="I3738" s="103" t="s">
        <v>27</v>
      </c>
      <c r="J3738" s="103" t="s">
        <v>30</v>
      </c>
      <c r="K3738" s="103" t="s">
        <v>27</v>
      </c>
      <c r="L3738" s="103" t="s">
        <v>30</v>
      </c>
      <c r="M3738" s="103" t="s">
        <v>30</v>
      </c>
      <c r="N3738" s="103" t="s">
        <v>30</v>
      </c>
      <c r="O3738" s="103" t="s">
        <v>27</v>
      </c>
      <c r="P3738" s="103" t="s">
        <v>110</v>
      </c>
      <c r="Q3738" s="103" t="s">
        <v>403</v>
      </c>
      <c r="R3738" s="105">
        <v>18219019218</v>
      </c>
      <c r="S3738" s="103" t="s">
        <v>8322</v>
      </c>
      <c r="T3738" s="103" t="s">
        <v>110</v>
      </c>
      <c r="U3738" s="106" t="s">
        <v>24212</v>
      </c>
      <c r="V3738" s="105" t="s">
        <v>24487</v>
      </c>
      <c r="W3738" s="107" t="s">
        <v>466</v>
      </c>
      <c r="X3738" t="s">
        <v>24488</v>
      </c>
      <c r="AA3738">
        <f ca="1" t="shared" si="117"/>
        <v>16</v>
      </c>
    </row>
    <row r="3739" spans="1:27">
      <c r="A3739" s="101">
        <v>56</v>
      </c>
      <c r="B3739" s="89" t="str">
        <f t="shared" si="116"/>
        <v>451229200307092718</v>
      </c>
      <c r="C3739" s="89" t="s">
        <v>466</v>
      </c>
      <c r="D3739" s="102" t="s">
        <v>14598</v>
      </c>
      <c r="E3739" s="102" t="s">
        <v>24</v>
      </c>
      <c r="F3739" s="103" t="s">
        <v>20131</v>
      </c>
      <c r="G3739" s="103">
        <v>200307</v>
      </c>
      <c r="H3739" s="104" t="s">
        <v>14597</v>
      </c>
      <c r="I3739" s="103" t="s">
        <v>30</v>
      </c>
      <c r="J3739" s="103" t="s">
        <v>30</v>
      </c>
      <c r="K3739" s="103" t="s">
        <v>30</v>
      </c>
      <c r="L3739" s="103" t="s">
        <v>30</v>
      </c>
      <c r="M3739" s="103" t="s">
        <v>30</v>
      </c>
      <c r="N3739" s="103" t="s">
        <v>30</v>
      </c>
      <c r="O3739" s="103" t="s">
        <v>27</v>
      </c>
      <c r="P3739" s="103" t="s">
        <v>146</v>
      </c>
      <c r="Q3739" s="103" t="s">
        <v>14600</v>
      </c>
      <c r="R3739" s="105">
        <v>13670090828</v>
      </c>
      <c r="S3739" s="103" t="s">
        <v>8322</v>
      </c>
      <c r="T3739" s="103" t="s">
        <v>146</v>
      </c>
      <c r="U3739" s="106" t="s">
        <v>23206</v>
      </c>
      <c r="V3739" s="105" t="s">
        <v>24489</v>
      </c>
      <c r="W3739" s="107" t="s">
        <v>466</v>
      </c>
      <c r="X3739" t="s">
        <v>19498</v>
      </c>
      <c r="AA3739">
        <f ca="1" t="shared" si="117"/>
        <v>18</v>
      </c>
    </row>
    <row r="3740" spans="1:27">
      <c r="A3740" s="101">
        <v>57</v>
      </c>
      <c r="B3740" s="89" t="str">
        <f t="shared" si="116"/>
        <v>451229200405281213</v>
      </c>
      <c r="C3740" s="89" t="s">
        <v>466</v>
      </c>
      <c r="D3740" s="102" t="s">
        <v>946</v>
      </c>
      <c r="E3740" s="102" t="s">
        <v>24</v>
      </c>
      <c r="F3740" s="103" t="s">
        <v>20131</v>
      </c>
      <c r="G3740" s="103">
        <v>200405</v>
      </c>
      <c r="H3740" s="104" t="s">
        <v>14601</v>
      </c>
      <c r="I3740" s="103" t="s">
        <v>27</v>
      </c>
      <c r="J3740" s="103" t="s">
        <v>30</v>
      </c>
      <c r="K3740" s="103" t="s">
        <v>30</v>
      </c>
      <c r="L3740" s="103" t="s">
        <v>30</v>
      </c>
      <c r="M3740" s="103" t="s">
        <v>30</v>
      </c>
      <c r="N3740" s="103" t="s">
        <v>30</v>
      </c>
      <c r="O3740" s="103" t="s">
        <v>27</v>
      </c>
      <c r="P3740" s="103" t="s">
        <v>63</v>
      </c>
      <c r="Q3740" s="103" t="s">
        <v>14603</v>
      </c>
      <c r="R3740" s="105">
        <v>19977899221</v>
      </c>
      <c r="S3740" s="103" t="s">
        <v>8322</v>
      </c>
      <c r="T3740" s="103" t="s">
        <v>63</v>
      </c>
      <c r="U3740" s="106" t="s">
        <v>22981</v>
      </c>
      <c r="V3740" s="105" t="s">
        <v>24490</v>
      </c>
      <c r="W3740" s="107" t="s">
        <v>466</v>
      </c>
      <c r="X3740" t="s">
        <v>24491</v>
      </c>
      <c r="AA3740">
        <f ca="1" t="shared" si="117"/>
        <v>17</v>
      </c>
    </row>
    <row r="3741" spans="1:27">
      <c r="A3741" s="101">
        <v>58</v>
      </c>
      <c r="B3741" s="89" t="str">
        <f t="shared" si="116"/>
        <v>451229200405253917</v>
      </c>
      <c r="C3741" s="89" t="s">
        <v>466</v>
      </c>
      <c r="D3741" s="102" t="s">
        <v>10198</v>
      </c>
      <c r="E3741" s="102" t="s">
        <v>24</v>
      </c>
      <c r="F3741" s="103" t="s">
        <v>20131</v>
      </c>
      <c r="G3741" s="103">
        <v>200405</v>
      </c>
      <c r="H3741" s="104" t="s">
        <v>14604</v>
      </c>
      <c r="I3741" s="103" t="s">
        <v>30</v>
      </c>
      <c r="J3741" s="103" t="s">
        <v>30</v>
      </c>
      <c r="K3741" s="103" t="s">
        <v>30</v>
      </c>
      <c r="L3741" s="103" t="s">
        <v>30</v>
      </c>
      <c r="M3741" s="103" t="s">
        <v>30</v>
      </c>
      <c r="N3741" s="103" t="s">
        <v>30</v>
      </c>
      <c r="O3741" s="103" t="s">
        <v>27</v>
      </c>
      <c r="P3741" s="103" t="s">
        <v>128</v>
      </c>
      <c r="Q3741" s="103" t="s">
        <v>14606</v>
      </c>
      <c r="R3741" s="105">
        <v>18807880862</v>
      </c>
      <c r="S3741" s="103" t="s">
        <v>8322</v>
      </c>
      <c r="T3741" s="103" t="s">
        <v>128</v>
      </c>
      <c r="U3741" s="106" t="s">
        <v>20424</v>
      </c>
      <c r="V3741" s="105" t="s">
        <v>22894</v>
      </c>
      <c r="W3741" s="107" t="s">
        <v>466</v>
      </c>
      <c r="X3741" t="s">
        <v>24492</v>
      </c>
      <c r="AA3741">
        <f ca="1" t="shared" si="117"/>
        <v>17</v>
      </c>
    </row>
    <row r="3742" spans="1:27">
      <c r="A3742" s="101">
        <v>59</v>
      </c>
      <c r="B3742" s="89" t="str">
        <f t="shared" si="116"/>
        <v>450124200412082724</v>
      </c>
      <c r="C3742" s="89" t="s">
        <v>466</v>
      </c>
      <c r="D3742" s="102" t="s">
        <v>14608</v>
      </c>
      <c r="E3742" s="102" t="s">
        <v>143</v>
      </c>
      <c r="F3742" s="103" t="s">
        <v>20131</v>
      </c>
      <c r="G3742" s="103" t="s">
        <v>20996</v>
      </c>
      <c r="H3742" s="104" t="s">
        <v>14607</v>
      </c>
      <c r="I3742" s="103" t="s">
        <v>30</v>
      </c>
      <c r="J3742" s="103" t="s">
        <v>30</v>
      </c>
      <c r="K3742" s="103" t="s">
        <v>30</v>
      </c>
      <c r="L3742" s="103" t="s">
        <v>30</v>
      </c>
      <c r="M3742" s="103" t="s">
        <v>30</v>
      </c>
      <c r="N3742" s="103" t="s">
        <v>30</v>
      </c>
      <c r="O3742" s="103" t="s">
        <v>27</v>
      </c>
      <c r="P3742" s="103" t="s">
        <v>21315</v>
      </c>
      <c r="Q3742" s="103" t="s">
        <v>14610</v>
      </c>
      <c r="R3742" s="105" t="s">
        <v>14611</v>
      </c>
      <c r="S3742" s="103" t="s">
        <v>21315</v>
      </c>
      <c r="T3742" s="103" t="s">
        <v>20446</v>
      </c>
      <c r="U3742" s="106" t="s">
        <v>24493</v>
      </c>
      <c r="V3742" s="105" t="s">
        <v>24494</v>
      </c>
      <c r="W3742" s="107" t="s">
        <v>466</v>
      </c>
      <c r="X3742" t="s">
        <v>24495</v>
      </c>
      <c r="AA3742">
        <f ca="1" t="shared" si="117"/>
        <v>16</v>
      </c>
    </row>
    <row r="3743" spans="1:27">
      <c r="A3743" s="101">
        <v>1</v>
      </c>
      <c r="B3743" s="89" t="str">
        <f t="shared" si="116"/>
        <v>451229200308112784</v>
      </c>
      <c r="C3743" s="89" t="s">
        <v>471</v>
      </c>
      <c r="D3743" s="102" t="s">
        <v>14613</v>
      </c>
      <c r="E3743" s="102" t="s">
        <v>143</v>
      </c>
      <c r="F3743" s="103" t="s">
        <v>20178</v>
      </c>
      <c r="G3743" s="103" t="s">
        <v>20163</v>
      </c>
      <c r="H3743" s="104" t="s">
        <v>14612</v>
      </c>
      <c r="I3743" s="103" t="s">
        <v>30</v>
      </c>
      <c r="J3743" s="103" t="s">
        <v>30</v>
      </c>
      <c r="K3743" s="103" t="s">
        <v>30</v>
      </c>
      <c r="L3743" s="103" t="s">
        <v>30</v>
      </c>
      <c r="M3743" s="103" t="s">
        <v>30</v>
      </c>
      <c r="N3743" s="103" t="s">
        <v>30</v>
      </c>
      <c r="O3743" s="103" t="s">
        <v>27</v>
      </c>
      <c r="P3743" s="103" t="s">
        <v>8322</v>
      </c>
      <c r="Q3743" s="103" t="s">
        <v>14614</v>
      </c>
      <c r="R3743" s="105" t="s">
        <v>14615</v>
      </c>
      <c r="S3743" s="103" t="s">
        <v>8322</v>
      </c>
      <c r="T3743" s="103" t="s">
        <v>146</v>
      </c>
      <c r="U3743" s="106" t="s">
        <v>20390</v>
      </c>
      <c r="V3743" s="105" t="s">
        <v>22783</v>
      </c>
      <c r="W3743" s="110" t="s">
        <v>471</v>
      </c>
      <c r="X3743" t="s">
        <v>24496</v>
      </c>
      <c r="AA3743">
        <f ca="1" t="shared" si="117"/>
        <v>18</v>
      </c>
    </row>
    <row r="3744" spans="1:27">
      <c r="A3744" s="101">
        <v>2</v>
      </c>
      <c r="B3744" s="89" t="str">
        <f t="shared" si="116"/>
        <v>451229200310242422</v>
      </c>
      <c r="C3744" s="89" t="s">
        <v>471</v>
      </c>
      <c r="D3744" s="102" t="s">
        <v>14617</v>
      </c>
      <c r="E3744" s="102" t="s">
        <v>143</v>
      </c>
      <c r="F3744" s="103" t="s">
        <v>20178</v>
      </c>
      <c r="G3744" s="103" t="s">
        <v>20307</v>
      </c>
      <c r="H3744" s="104" t="s">
        <v>14616</v>
      </c>
      <c r="I3744" s="103" t="s">
        <v>27</v>
      </c>
      <c r="J3744" s="103" t="s">
        <v>30</v>
      </c>
      <c r="K3744" s="103" t="s">
        <v>30</v>
      </c>
      <c r="L3744" s="103" t="s">
        <v>30</v>
      </c>
      <c r="M3744" s="103" t="s">
        <v>30</v>
      </c>
      <c r="N3744" s="103" t="s">
        <v>30</v>
      </c>
      <c r="O3744" s="103" t="s">
        <v>27</v>
      </c>
      <c r="P3744" s="103" t="s">
        <v>8322</v>
      </c>
      <c r="Q3744" s="103" t="s">
        <v>14619</v>
      </c>
      <c r="R3744" s="105" t="s">
        <v>14620</v>
      </c>
      <c r="S3744" s="103" t="s">
        <v>8322</v>
      </c>
      <c r="T3744" s="103" t="s">
        <v>140</v>
      </c>
      <c r="U3744" s="106" t="s">
        <v>20386</v>
      </c>
      <c r="V3744" s="105" t="s">
        <v>24497</v>
      </c>
      <c r="W3744" s="110" t="s">
        <v>471</v>
      </c>
      <c r="X3744" t="s">
        <v>24498</v>
      </c>
      <c r="AA3744">
        <f ca="1" t="shared" si="117"/>
        <v>17</v>
      </c>
    </row>
    <row r="3745" spans="1:27">
      <c r="A3745" s="101">
        <v>3</v>
      </c>
      <c r="B3745" s="89" t="str">
        <f t="shared" si="116"/>
        <v>45122920020406241X</v>
      </c>
      <c r="C3745" s="89" t="s">
        <v>471</v>
      </c>
      <c r="D3745" s="102" t="s">
        <v>14623</v>
      </c>
      <c r="E3745" s="102" t="s">
        <v>24</v>
      </c>
      <c r="F3745" s="103" t="s">
        <v>20178</v>
      </c>
      <c r="G3745" s="103" t="s">
        <v>20297</v>
      </c>
      <c r="H3745" s="104" t="s">
        <v>14622</v>
      </c>
      <c r="I3745" s="103" t="s">
        <v>27</v>
      </c>
      <c r="J3745" s="103" t="s">
        <v>30</v>
      </c>
      <c r="K3745" s="103" t="s">
        <v>30</v>
      </c>
      <c r="L3745" s="103" t="s">
        <v>30</v>
      </c>
      <c r="M3745" s="103" t="s">
        <v>30</v>
      </c>
      <c r="N3745" s="103" t="s">
        <v>30</v>
      </c>
      <c r="O3745" s="103" t="s">
        <v>27</v>
      </c>
      <c r="P3745" s="103" t="s">
        <v>8322</v>
      </c>
      <c r="Q3745" s="103" t="s">
        <v>14625</v>
      </c>
      <c r="R3745" s="105">
        <v>18176269743</v>
      </c>
      <c r="S3745" s="103" t="s">
        <v>8322</v>
      </c>
      <c r="T3745" s="103" t="s">
        <v>140</v>
      </c>
      <c r="U3745" s="106" t="s">
        <v>20386</v>
      </c>
      <c r="V3745" s="105" t="s">
        <v>24499</v>
      </c>
      <c r="W3745" s="110" t="s">
        <v>471</v>
      </c>
      <c r="X3745" t="s">
        <v>19499</v>
      </c>
      <c r="AA3745">
        <f ca="1" t="shared" si="117"/>
        <v>19</v>
      </c>
    </row>
    <row r="3746" spans="1:27">
      <c r="A3746" s="101">
        <v>4</v>
      </c>
      <c r="B3746" s="89" t="str">
        <f t="shared" si="116"/>
        <v>451229200504144521</v>
      </c>
      <c r="C3746" s="89" t="s">
        <v>471</v>
      </c>
      <c r="D3746" s="102" t="s">
        <v>14627</v>
      </c>
      <c r="E3746" s="102" t="s">
        <v>143</v>
      </c>
      <c r="F3746" s="103" t="s">
        <v>20131</v>
      </c>
      <c r="G3746" s="103" t="s">
        <v>20543</v>
      </c>
      <c r="H3746" s="104" t="s">
        <v>14626</v>
      </c>
      <c r="I3746" s="103" t="s">
        <v>30</v>
      </c>
      <c r="J3746" s="103" t="s">
        <v>30</v>
      </c>
      <c r="K3746" s="103" t="s">
        <v>30</v>
      </c>
      <c r="L3746" s="103" t="s">
        <v>30</v>
      </c>
      <c r="M3746" s="103" t="s">
        <v>30</v>
      </c>
      <c r="N3746" s="103" t="s">
        <v>30</v>
      </c>
      <c r="O3746" s="103" t="s">
        <v>27</v>
      </c>
      <c r="P3746" s="103" t="s">
        <v>8322</v>
      </c>
      <c r="Q3746" s="103" t="s">
        <v>14629</v>
      </c>
      <c r="R3746" s="105" t="s">
        <v>14630</v>
      </c>
      <c r="S3746" s="103" t="s">
        <v>8322</v>
      </c>
      <c r="T3746" s="103" t="s">
        <v>63</v>
      </c>
      <c r="U3746" s="106" t="s">
        <v>23635</v>
      </c>
      <c r="V3746" s="105" t="s">
        <v>24500</v>
      </c>
      <c r="W3746" s="110" t="s">
        <v>471</v>
      </c>
      <c r="X3746" t="s">
        <v>24501</v>
      </c>
      <c r="AA3746">
        <f ca="1" t="shared" si="117"/>
        <v>16</v>
      </c>
    </row>
    <row r="3747" spans="1:27">
      <c r="A3747" s="101">
        <v>5</v>
      </c>
      <c r="B3747" s="89" t="str">
        <f t="shared" si="116"/>
        <v>452731200404200012</v>
      </c>
      <c r="C3747" s="89" t="s">
        <v>471</v>
      </c>
      <c r="D3747" s="102" t="s">
        <v>14632</v>
      </c>
      <c r="E3747" s="102" t="s">
        <v>24</v>
      </c>
      <c r="F3747" s="103" t="s">
        <v>20131</v>
      </c>
      <c r="G3747" s="103">
        <v>200404</v>
      </c>
      <c r="H3747" s="104" t="s">
        <v>14631</v>
      </c>
      <c r="I3747" s="103" t="s">
        <v>30</v>
      </c>
      <c r="J3747" s="103" t="s">
        <v>30</v>
      </c>
      <c r="K3747" s="103" t="s">
        <v>27</v>
      </c>
      <c r="L3747" s="103" t="s">
        <v>30</v>
      </c>
      <c r="M3747" s="103" t="s">
        <v>30</v>
      </c>
      <c r="N3747" s="103" t="s">
        <v>30</v>
      </c>
      <c r="O3747" s="103" t="s">
        <v>27</v>
      </c>
      <c r="P3747" s="103" t="s">
        <v>8322</v>
      </c>
      <c r="Q3747" s="103" t="s">
        <v>11617</v>
      </c>
      <c r="R3747" s="105">
        <v>13737465580</v>
      </c>
      <c r="S3747" s="103" t="s">
        <v>8322</v>
      </c>
      <c r="T3747" s="103" t="s">
        <v>105</v>
      </c>
      <c r="U3747" s="106" t="s">
        <v>20394</v>
      </c>
      <c r="V3747" s="105" t="s">
        <v>24502</v>
      </c>
      <c r="W3747" s="110" t="s">
        <v>471</v>
      </c>
      <c r="X3747" t="s">
        <v>24503</v>
      </c>
      <c r="AA3747">
        <f ca="1" t="shared" si="117"/>
        <v>17</v>
      </c>
    </row>
    <row r="3748" spans="1:27">
      <c r="A3748" s="101">
        <v>6</v>
      </c>
      <c r="B3748" s="89" t="str">
        <f t="shared" si="116"/>
        <v>452731200411044513</v>
      </c>
      <c r="C3748" s="89" t="s">
        <v>471</v>
      </c>
      <c r="D3748" s="102" t="s">
        <v>14635</v>
      </c>
      <c r="E3748" s="102" t="s">
        <v>24</v>
      </c>
      <c r="F3748" s="103" t="s">
        <v>20131</v>
      </c>
      <c r="G3748" s="103" t="s">
        <v>20823</v>
      </c>
      <c r="H3748" s="104" t="s">
        <v>14634</v>
      </c>
      <c r="I3748" s="103" t="s">
        <v>30</v>
      </c>
      <c r="J3748" s="103" t="s">
        <v>30</v>
      </c>
      <c r="K3748" s="103" t="s">
        <v>30</v>
      </c>
      <c r="L3748" s="103" t="s">
        <v>30</v>
      </c>
      <c r="M3748" s="103" t="s">
        <v>30</v>
      </c>
      <c r="N3748" s="103" t="s">
        <v>30</v>
      </c>
      <c r="O3748" s="103" t="s">
        <v>27</v>
      </c>
      <c r="P3748" s="103" t="s">
        <v>8322</v>
      </c>
      <c r="Q3748" s="103" t="s">
        <v>14637</v>
      </c>
      <c r="R3748" s="105">
        <v>15878822342</v>
      </c>
      <c r="S3748" s="103" t="s">
        <v>8322</v>
      </c>
      <c r="T3748" s="103" t="s">
        <v>110</v>
      </c>
      <c r="U3748" s="106" t="s">
        <v>23361</v>
      </c>
      <c r="V3748" s="105" t="s">
        <v>24504</v>
      </c>
      <c r="W3748" s="110" t="s">
        <v>471</v>
      </c>
      <c r="X3748" t="s">
        <v>24505</v>
      </c>
      <c r="AA3748">
        <f ca="1" t="shared" si="117"/>
        <v>16</v>
      </c>
    </row>
    <row r="3749" spans="1:27">
      <c r="A3749" s="101">
        <v>7</v>
      </c>
      <c r="B3749" s="89" t="str">
        <f t="shared" si="116"/>
        <v>452730200510125937</v>
      </c>
      <c r="C3749" s="89" t="s">
        <v>471</v>
      </c>
      <c r="D3749" s="102" t="s">
        <v>14640</v>
      </c>
      <c r="E3749" s="102" t="s">
        <v>24</v>
      </c>
      <c r="F3749" s="103" t="s">
        <v>20178</v>
      </c>
      <c r="G3749" s="103" t="s">
        <v>20937</v>
      </c>
      <c r="H3749" s="104" t="s">
        <v>14639</v>
      </c>
      <c r="I3749" s="103" t="s">
        <v>27</v>
      </c>
      <c r="J3749" s="103" t="s">
        <v>30</v>
      </c>
      <c r="K3749" s="103" t="s">
        <v>30</v>
      </c>
      <c r="L3749" s="103" t="s">
        <v>30</v>
      </c>
      <c r="M3749" s="103" t="s">
        <v>30</v>
      </c>
      <c r="N3749" s="103" t="s">
        <v>30</v>
      </c>
      <c r="O3749" s="103" t="s">
        <v>27</v>
      </c>
      <c r="P3749" s="103" t="s">
        <v>21665</v>
      </c>
      <c r="Q3749" s="103" t="s">
        <v>14642</v>
      </c>
      <c r="R3749" s="105" t="s">
        <v>14643</v>
      </c>
      <c r="S3749" s="103" t="s">
        <v>21665</v>
      </c>
      <c r="T3749" s="103" t="s">
        <v>24115</v>
      </c>
      <c r="U3749" s="106" t="s">
        <v>24506</v>
      </c>
      <c r="V3749" s="105" t="s">
        <v>24507</v>
      </c>
      <c r="W3749" s="110" t="s">
        <v>471</v>
      </c>
      <c r="X3749" t="s">
        <v>24508</v>
      </c>
      <c r="AA3749">
        <f ca="1" t="shared" si="117"/>
        <v>15</v>
      </c>
    </row>
    <row r="3750" spans="1:27">
      <c r="A3750" s="101">
        <v>8</v>
      </c>
      <c r="B3750" s="89" t="str">
        <f t="shared" si="116"/>
        <v>45122920020802244X</v>
      </c>
      <c r="C3750" s="89" t="s">
        <v>471</v>
      </c>
      <c r="D3750" s="102" t="s">
        <v>14647</v>
      </c>
      <c r="E3750" s="102" t="s">
        <v>143</v>
      </c>
      <c r="F3750" s="103" t="s">
        <v>20178</v>
      </c>
      <c r="G3750" s="103" t="s">
        <v>20182</v>
      </c>
      <c r="H3750" s="104" t="s">
        <v>14646</v>
      </c>
      <c r="I3750" s="103" t="s">
        <v>27</v>
      </c>
      <c r="J3750" s="103" t="s">
        <v>30</v>
      </c>
      <c r="K3750" s="103" t="s">
        <v>27</v>
      </c>
      <c r="L3750" s="103" t="s">
        <v>30</v>
      </c>
      <c r="M3750" s="103" t="s">
        <v>30</v>
      </c>
      <c r="N3750" s="103" t="s">
        <v>30</v>
      </c>
      <c r="O3750" s="103" t="s">
        <v>27</v>
      </c>
      <c r="P3750" s="103" t="s">
        <v>8322</v>
      </c>
      <c r="Q3750" s="103" t="s">
        <v>4193</v>
      </c>
      <c r="R3750" s="105">
        <v>18277154791</v>
      </c>
      <c r="S3750" s="103" t="s">
        <v>8322</v>
      </c>
      <c r="T3750" s="103" t="s">
        <v>140</v>
      </c>
      <c r="U3750" s="106" t="s">
        <v>23674</v>
      </c>
      <c r="V3750" s="105" t="s">
        <v>24509</v>
      </c>
      <c r="W3750" s="110" t="s">
        <v>471</v>
      </c>
      <c r="X3750" t="s">
        <v>19500</v>
      </c>
      <c r="AA3750">
        <f ca="1" t="shared" si="117"/>
        <v>19</v>
      </c>
    </row>
    <row r="3751" spans="1:27">
      <c r="A3751" s="101">
        <v>9</v>
      </c>
      <c r="B3751" s="89" t="str">
        <f t="shared" si="116"/>
        <v>451229200411072119</v>
      </c>
      <c r="C3751" s="89" t="s">
        <v>471</v>
      </c>
      <c r="D3751" s="102" t="s">
        <v>14650</v>
      </c>
      <c r="E3751" s="102" t="s">
        <v>24</v>
      </c>
      <c r="F3751" s="103" t="s">
        <v>20178</v>
      </c>
      <c r="G3751" s="103" t="s">
        <v>20823</v>
      </c>
      <c r="H3751" s="104" t="s">
        <v>14649</v>
      </c>
      <c r="I3751" s="103" t="s">
        <v>27</v>
      </c>
      <c r="J3751" s="103" t="s">
        <v>27</v>
      </c>
      <c r="K3751" s="103" t="s">
        <v>30</v>
      </c>
      <c r="L3751" s="103" t="s">
        <v>30</v>
      </c>
      <c r="M3751" s="103" t="s">
        <v>30</v>
      </c>
      <c r="N3751" s="103" t="s">
        <v>30</v>
      </c>
      <c r="O3751" s="103" t="s">
        <v>27</v>
      </c>
      <c r="P3751" s="103" t="s">
        <v>8322</v>
      </c>
      <c r="Q3751" s="103" t="s">
        <v>14652</v>
      </c>
      <c r="R3751" s="105">
        <v>15977864724</v>
      </c>
      <c r="S3751" s="103" t="s">
        <v>8322</v>
      </c>
      <c r="T3751" s="103" t="s">
        <v>134</v>
      </c>
      <c r="U3751" s="106" t="s">
        <v>22274</v>
      </c>
      <c r="V3751" s="105" t="s">
        <v>24510</v>
      </c>
      <c r="W3751" s="110" t="s">
        <v>471</v>
      </c>
      <c r="X3751" t="s">
        <v>24511</v>
      </c>
      <c r="AA3751">
        <f ca="1" t="shared" si="117"/>
        <v>16</v>
      </c>
    </row>
    <row r="3752" spans="1:27">
      <c r="A3752" s="101">
        <v>10</v>
      </c>
      <c r="B3752" s="89" t="str">
        <f t="shared" si="116"/>
        <v>451229200402220327</v>
      </c>
      <c r="C3752" s="89" t="s">
        <v>471</v>
      </c>
      <c r="D3752" s="102" t="s">
        <v>14654</v>
      </c>
      <c r="E3752" s="102" t="s">
        <v>143</v>
      </c>
      <c r="F3752" s="103" t="s">
        <v>20131</v>
      </c>
      <c r="G3752" s="103" t="s">
        <v>20742</v>
      </c>
      <c r="H3752" s="104" t="s">
        <v>14653</v>
      </c>
      <c r="I3752" s="103" t="s">
        <v>30</v>
      </c>
      <c r="J3752" s="103" t="s">
        <v>30</v>
      </c>
      <c r="K3752" s="103" t="s">
        <v>30</v>
      </c>
      <c r="L3752" s="103" t="s">
        <v>30</v>
      </c>
      <c r="M3752" s="103" t="s">
        <v>30</v>
      </c>
      <c r="N3752" s="103" t="s">
        <v>30</v>
      </c>
      <c r="O3752" s="103" t="s">
        <v>27</v>
      </c>
      <c r="P3752" s="103" t="s">
        <v>63</v>
      </c>
      <c r="Q3752" s="103" t="s">
        <v>9873</v>
      </c>
      <c r="R3752" s="105" t="s">
        <v>14656</v>
      </c>
      <c r="S3752" s="103" t="s">
        <v>8322</v>
      </c>
      <c r="T3752" s="103" t="s">
        <v>151</v>
      </c>
      <c r="U3752" s="106" t="s">
        <v>23304</v>
      </c>
      <c r="V3752" s="105" t="s">
        <v>24512</v>
      </c>
      <c r="W3752" s="110" t="s">
        <v>471</v>
      </c>
      <c r="X3752" t="s">
        <v>24513</v>
      </c>
      <c r="AA3752">
        <f ca="1" t="shared" si="117"/>
        <v>17</v>
      </c>
    </row>
    <row r="3753" spans="1:27">
      <c r="A3753" s="101">
        <v>11</v>
      </c>
      <c r="B3753" s="89" t="str">
        <f t="shared" si="116"/>
        <v>452731200506165748</v>
      </c>
      <c r="C3753" s="89" t="s">
        <v>471</v>
      </c>
      <c r="D3753" s="102" t="s">
        <v>14658</v>
      </c>
      <c r="E3753" s="102" t="s">
        <v>143</v>
      </c>
      <c r="F3753" s="103" t="s">
        <v>20178</v>
      </c>
      <c r="G3753" s="103" t="s">
        <v>21389</v>
      </c>
      <c r="H3753" s="104" t="s">
        <v>14657</v>
      </c>
      <c r="I3753" s="103" t="s">
        <v>27</v>
      </c>
      <c r="J3753" s="103" t="s">
        <v>30</v>
      </c>
      <c r="K3753" s="103" t="s">
        <v>30</v>
      </c>
      <c r="L3753" s="103" t="s">
        <v>30</v>
      </c>
      <c r="M3753" s="103" t="s">
        <v>30</v>
      </c>
      <c r="N3753" s="103" t="s">
        <v>30</v>
      </c>
      <c r="O3753" s="103" t="s">
        <v>27</v>
      </c>
      <c r="P3753" s="103" t="s">
        <v>8322</v>
      </c>
      <c r="Q3753" s="103" t="s">
        <v>14660</v>
      </c>
      <c r="R3753" s="105" t="s">
        <v>14661</v>
      </c>
      <c r="S3753" s="103" t="s">
        <v>8322</v>
      </c>
      <c r="T3753" s="103" t="s">
        <v>63</v>
      </c>
      <c r="U3753" s="106" t="s">
        <v>21274</v>
      </c>
      <c r="V3753" s="105" t="s">
        <v>24514</v>
      </c>
      <c r="W3753" s="110" t="s">
        <v>471</v>
      </c>
      <c r="X3753" t="s">
        <v>24515</v>
      </c>
      <c r="AA3753">
        <f ca="1" t="shared" si="117"/>
        <v>16</v>
      </c>
    </row>
    <row r="3754" spans="1:27">
      <c r="A3754" s="101">
        <v>12</v>
      </c>
      <c r="B3754" s="89" t="str">
        <f t="shared" si="116"/>
        <v>451229200402081849</v>
      </c>
      <c r="C3754" s="89" t="s">
        <v>471</v>
      </c>
      <c r="D3754" s="102" t="s">
        <v>14663</v>
      </c>
      <c r="E3754" s="102" t="s">
        <v>143</v>
      </c>
      <c r="F3754" s="103" t="s">
        <v>20178</v>
      </c>
      <c r="G3754" s="103" t="s">
        <v>20742</v>
      </c>
      <c r="H3754" s="104" t="s">
        <v>14662</v>
      </c>
      <c r="I3754" s="103" t="s">
        <v>27</v>
      </c>
      <c r="J3754" s="103" t="s">
        <v>30</v>
      </c>
      <c r="K3754" s="103" t="s">
        <v>27</v>
      </c>
      <c r="L3754" s="103" t="s">
        <v>30</v>
      </c>
      <c r="M3754" s="103" t="s">
        <v>30</v>
      </c>
      <c r="N3754" s="103" t="s">
        <v>30</v>
      </c>
      <c r="O3754" s="103" t="s">
        <v>27</v>
      </c>
      <c r="P3754" s="103" t="s">
        <v>8322</v>
      </c>
      <c r="Q3754" s="103" t="s">
        <v>14664</v>
      </c>
      <c r="R3754" s="105" t="s">
        <v>14665</v>
      </c>
      <c r="S3754" s="103" t="s">
        <v>8322</v>
      </c>
      <c r="T3754" s="103" t="s">
        <v>115</v>
      </c>
      <c r="U3754" s="106" t="s">
        <v>23376</v>
      </c>
      <c r="V3754" s="105" t="s">
        <v>21105</v>
      </c>
      <c r="W3754" s="110" t="s">
        <v>471</v>
      </c>
      <c r="X3754" t="s">
        <v>24516</v>
      </c>
      <c r="AA3754">
        <f ca="1" t="shared" si="117"/>
        <v>17</v>
      </c>
    </row>
    <row r="3755" spans="1:27">
      <c r="A3755" s="101">
        <v>13</v>
      </c>
      <c r="B3755" s="89" t="str">
        <f t="shared" si="116"/>
        <v>451229200312122125</v>
      </c>
      <c r="C3755" s="89" t="s">
        <v>471</v>
      </c>
      <c r="D3755" s="102" t="s">
        <v>14667</v>
      </c>
      <c r="E3755" s="102" t="s">
        <v>143</v>
      </c>
      <c r="F3755" s="103" t="s">
        <v>20178</v>
      </c>
      <c r="G3755" s="103" t="s">
        <v>20433</v>
      </c>
      <c r="H3755" s="104" t="s">
        <v>14666</v>
      </c>
      <c r="I3755" s="103" t="s">
        <v>30</v>
      </c>
      <c r="J3755" s="103" t="s">
        <v>30</v>
      </c>
      <c r="K3755" s="103" t="s">
        <v>30</v>
      </c>
      <c r="L3755" s="103" t="s">
        <v>30</v>
      </c>
      <c r="M3755" s="103" t="s">
        <v>30</v>
      </c>
      <c r="N3755" s="103" t="s">
        <v>30</v>
      </c>
      <c r="O3755" s="103" t="s">
        <v>27</v>
      </c>
      <c r="P3755" s="103" t="s">
        <v>8322</v>
      </c>
      <c r="Q3755" s="103" t="s">
        <v>7475</v>
      </c>
      <c r="R3755" s="105" t="s">
        <v>14668</v>
      </c>
      <c r="S3755" s="103" t="s">
        <v>8322</v>
      </c>
      <c r="T3755" s="103" t="s">
        <v>20240</v>
      </c>
      <c r="U3755" s="106" t="s">
        <v>22802</v>
      </c>
      <c r="V3755" s="105" t="s">
        <v>24517</v>
      </c>
      <c r="W3755" s="110" t="s">
        <v>471</v>
      </c>
      <c r="X3755" t="s">
        <v>24518</v>
      </c>
      <c r="AA3755">
        <f ca="1" t="shared" si="117"/>
        <v>17</v>
      </c>
    </row>
    <row r="3756" spans="1:27">
      <c r="A3756" s="101">
        <v>14</v>
      </c>
      <c r="B3756" s="89" t="str">
        <f t="shared" si="116"/>
        <v>452731200409260348</v>
      </c>
      <c r="C3756" s="89" t="s">
        <v>471</v>
      </c>
      <c r="D3756" s="102" t="s">
        <v>14670</v>
      </c>
      <c r="E3756" s="102" t="s">
        <v>143</v>
      </c>
      <c r="F3756" s="103" t="s">
        <v>20131</v>
      </c>
      <c r="G3756" s="103" t="s">
        <v>20351</v>
      </c>
      <c r="H3756" s="104" t="s">
        <v>14669</v>
      </c>
      <c r="I3756" s="103" t="s">
        <v>30</v>
      </c>
      <c r="J3756" s="103" t="s">
        <v>30</v>
      </c>
      <c r="K3756" s="103" t="s">
        <v>30</v>
      </c>
      <c r="L3756" s="103" t="s">
        <v>30</v>
      </c>
      <c r="M3756" s="103" t="s">
        <v>30</v>
      </c>
      <c r="N3756" s="103" t="s">
        <v>30</v>
      </c>
      <c r="O3756" s="103" t="s">
        <v>27</v>
      </c>
      <c r="P3756" s="103" t="s">
        <v>63</v>
      </c>
      <c r="Q3756" s="103" t="s">
        <v>14672</v>
      </c>
      <c r="R3756" s="105">
        <v>13768280880</v>
      </c>
      <c r="S3756" s="103" t="s">
        <v>8322</v>
      </c>
      <c r="T3756" s="103" t="s">
        <v>151</v>
      </c>
      <c r="U3756" s="106" t="s">
        <v>23145</v>
      </c>
      <c r="V3756" s="105" t="s">
        <v>24519</v>
      </c>
      <c r="W3756" s="110" t="s">
        <v>471</v>
      </c>
      <c r="X3756" t="s">
        <v>24520</v>
      </c>
      <c r="AA3756">
        <f ca="1" t="shared" si="117"/>
        <v>16</v>
      </c>
    </row>
    <row r="3757" spans="1:27">
      <c r="A3757" s="101">
        <v>15</v>
      </c>
      <c r="B3757" s="89" t="str">
        <f t="shared" si="116"/>
        <v>45122920020925244x</v>
      </c>
      <c r="C3757" s="89" t="s">
        <v>471</v>
      </c>
      <c r="D3757" s="102" t="s">
        <v>14674</v>
      </c>
      <c r="E3757" s="102" t="s">
        <v>143</v>
      </c>
      <c r="F3757" s="103" t="s">
        <v>20178</v>
      </c>
      <c r="G3757" s="103">
        <v>200209</v>
      </c>
      <c r="H3757" s="104" t="s">
        <v>14673</v>
      </c>
      <c r="I3757" s="103" t="s">
        <v>30</v>
      </c>
      <c r="J3757" s="103" t="s">
        <v>30</v>
      </c>
      <c r="K3757" s="103" t="s">
        <v>30</v>
      </c>
      <c r="L3757" s="103" t="s">
        <v>30</v>
      </c>
      <c r="M3757" s="103" t="s">
        <v>30</v>
      </c>
      <c r="N3757" s="103" t="s">
        <v>30</v>
      </c>
      <c r="O3757" s="103" t="s">
        <v>27</v>
      </c>
      <c r="P3757" s="103" t="s">
        <v>8322</v>
      </c>
      <c r="Q3757" s="103" t="s">
        <v>14675</v>
      </c>
      <c r="R3757" s="105">
        <v>13481869689</v>
      </c>
      <c r="S3757" s="103" t="s">
        <v>8322</v>
      </c>
      <c r="T3757" s="103" t="s">
        <v>140</v>
      </c>
      <c r="U3757" s="106" t="s">
        <v>23674</v>
      </c>
      <c r="V3757" s="105" t="s">
        <v>24521</v>
      </c>
      <c r="W3757" s="110" t="s">
        <v>471</v>
      </c>
      <c r="X3757" t="s">
        <v>19501</v>
      </c>
      <c r="AA3757">
        <f ca="1" t="shared" si="117"/>
        <v>18</v>
      </c>
    </row>
    <row r="3758" spans="1:27">
      <c r="A3758" s="101">
        <v>16</v>
      </c>
      <c r="B3758" s="89" t="str">
        <f t="shared" si="116"/>
        <v>451229200403023624</v>
      </c>
      <c r="C3758" s="89" t="s">
        <v>471</v>
      </c>
      <c r="D3758" s="102" t="s">
        <v>14677</v>
      </c>
      <c r="E3758" s="102" t="s">
        <v>143</v>
      </c>
      <c r="F3758" s="103" t="s">
        <v>20178</v>
      </c>
      <c r="G3758" s="103" t="s">
        <v>20707</v>
      </c>
      <c r="H3758" s="104" t="s">
        <v>14676</v>
      </c>
      <c r="I3758" s="103" t="s">
        <v>30</v>
      </c>
      <c r="J3758" s="103" t="s">
        <v>30</v>
      </c>
      <c r="K3758" s="103" t="s">
        <v>30</v>
      </c>
      <c r="L3758" s="103" t="s">
        <v>30</v>
      </c>
      <c r="M3758" s="103" t="s">
        <v>30</v>
      </c>
      <c r="N3758" s="103" t="s">
        <v>30</v>
      </c>
      <c r="O3758" s="103" t="s">
        <v>30</v>
      </c>
      <c r="P3758" s="103" t="s">
        <v>63</v>
      </c>
      <c r="Q3758" s="103" t="s">
        <v>14679</v>
      </c>
      <c r="R3758" s="105" t="s">
        <v>14680</v>
      </c>
      <c r="S3758" s="103" t="s">
        <v>8322</v>
      </c>
      <c r="T3758" s="103" t="s">
        <v>81</v>
      </c>
      <c r="U3758" s="106" t="s">
        <v>20487</v>
      </c>
      <c r="V3758" s="105" t="s">
        <v>24522</v>
      </c>
      <c r="W3758" s="110" t="s">
        <v>471</v>
      </c>
      <c r="X3758" t="s">
        <v>24523</v>
      </c>
      <c r="AA3758">
        <f ca="1" t="shared" si="117"/>
        <v>17</v>
      </c>
    </row>
    <row r="3759" spans="1:27">
      <c r="A3759" s="101">
        <v>17</v>
      </c>
      <c r="B3759" s="89" t="str">
        <f t="shared" si="116"/>
        <v>452731200208191227</v>
      </c>
      <c r="C3759" s="89" t="s">
        <v>471</v>
      </c>
      <c r="D3759" s="102" t="s">
        <v>14682</v>
      </c>
      <c r="E3759" s="102" t="s">
        <v>143</v>
      </c>
      <c r="F3759" s="103" t="s">
        <v>20131</v>
      </c>
      <c r="G3759" s="103" t="s">
        <v>20182</v>
      </c>
      <c r="H3759" s="104" t="s">
        <v>14681</v>
      </c>
      <c r="I3759" s="103" t="s">
        <v>30</v>
      </c>
      <c r="J3759" s="103" t="s">
        <v>30</v>
      </c>
      <c r="K3759" s="103" t="s">
        <v>27</v>
      </c>
      <c r="L3759" s="103" t="s">
        <v>30</v>
      </c>
      <c r="M3759" s="103" t="s">
        <v>30</v>
      </c>
      <c r="N3759" s="103" t="s">
        <v>30</v>
      </c>
      <c r="O3759" s="103" t="s">
        <v>27</v>
      </c>
      <c r="P3759" s="103" t="s">
        <v>8322</v>
      </c>
      <c r="Q3759" s="103" t="s">
        <v>14683</v>
      </c>
      <c r="R3759" s="105" t="s">
        <v>14684</v>
      </c>
      <c r="S3759" s="103" t="s">
        <v>8322</v>
      </c>
      <c r="T3759" s="103" t="s">
        <v>76</v>
      </c>
      <c r="U3759" s="106" t="s">
        <v>20508</v>
      </c>
      <c r="V3759" s="105" t="s">
        <v>23227</v>
      </c>
      <c r="W3759" s="110" t="s">
        <v>471</v>
      </c>
      <c r="X3759" t="s">
        <v>19502</v>
      </c>
      <c r="AA3759">
        <f ca="1" t="shared" si="117"/>
        <v>18</v>
      </c>
    </row>
    <row r="3760" spans="1:27">
      <c r="A3760" s="101">
        <v>18</v>
      </c>
      <c r="B3760" s="89" t="str">
        <f t="shared" si="116"/>
        <v>451229200512143924</v>
      </c>
      <c r="C3760" s="89" t="s">
        <v>471</v>
      </c>
      <c r="D3760" s="102" t="s">
        <v>14686</v>
      </c>
      <c r="E3760" s="102" t="s">
        <v>143</v>
      </c>
      <c r="F3760" s="103" t="s">
        <v>20205</v>
      </c>
      <c r="G3760" s="103" t="s">
        <v>21519</v>
      </c>
      <c r="H3760" s="104" t="s">
        <v>14685</v>
      </c>
      <c r="I3760" s="103" t="s">
        <v>30</v>
      </c>
      <c r="J3760" s="103" t="s">
        <v>30</v>
      </c>
      <c r="K3760" s="103" t="s">
        <v>27</v>
      </c>
      <c r="L3760" s="103" t="s">
        <v>30</v>
      </c>
      <c r="M3760" s="103" t="s">
        <v>27</v>
      </c>
      <c r="N3760" s="103" t="s">
        <v>30</v>
      </c>
      <c r="O3760" s="103" t="s">
        <v>27</v>
      </c>
      <c r="P3760" s="103" t="s">
        <v>8322</v>
      </c>
      <c r="Q3760" s="103" t="s">
        <v>14687</v>
      </c>
      <c r="R3760" s="105" t="s">
        <v>14688</v>
      </c>
      <c r="S3760" s="103" t="s">
        <v>8322</v>
      </c>
      <c r="T3760" s="103" t="s">
        <v>128</v>
      </c>
      <c r="U3760" s="106" t="s">
        <v>20372</v>
      </c>
      <c r="V3760" s="105" t="s">
        <v>23638</v>
      </c>
      <c r="W3760" s="110" t="s">
        <v>471</v>
      </c>
      <c r="X3760" t="s">
        <v>23639</v>
      </c>
      <c r="AA3760">
        <f ca="1" t="shared" si="117"/>
        <v>15</v>
      </c>
    </row>
    <row r="3761" spans="1:27">
      <c r="A3761" s="101">
        <v>19</v>
      </c>
      <c r="B3761" s="89" t="str">
        <f t="shared" si="116"/>
        <v>45122920020910181X</v>
      </c>
      <c r="C3761" s="89" t="s">
        <v>471</v>
      </c>
      <c r="D3761" s="102" t="s">
        <v>14690</v>
      </c>
      <c r="E3761" s="102" t="s">
        <v>24</v>
      </c>
      <c r="F3761" s="103" t="s">
        <v>20178</v>
      </c>
      <c r="G3761" s="103" t="s">
        <v>20143</v>
      </c>
      <c r="H3761" s="104" t="s">
        <v>14689</v>
      </c>
      <c r="I3761" s="103" t="s">
        <v>27</v>
      </c>
      <c r="J3761" s="103" t="s">
        <v>30</v>
      </c>
      <c r="K3761" s="103" t="s">
        <v>27</v>
      </c>
      <c r="L3761" s="103" t="s">
        <v>30</v>
      </c>
      <c r="M3761" s="103" t="s">
        <v>30</v>
      </c>
      <c r="N3761" s="103" t="s">
        <v>30</v>
      </c>
      <c r="O3761" s="103" t="s">
        <v>27</v>
      </c>
      <c r="P3761" s="103" t="s">
        <v>8322</v>
      </c>
      <c r="Q3761" s="103" t="s">
        <v>14692</v>
      </c>
      <c r="R3761" s="105">
        <v>18877855004</v>
      </c>
      <c r="S3761" s="103" t="s">
        <v>8322</v>
      </c>
      <c r="T3761" s="103" t="s">
        <v>115</v>
      </c>
      <c r="U3761" s="106" t="s">
        <v>20440</v>
      </c>
      <c r="V3761" s="105" t="s">
        <v>24524</v>
      </c>
      <c r="W3761" s="110" t="s">
        <v>471</v>
      </c>
      <c r="X3761" t="s">
        <v>19503</v>
      </c>
      <c r="AA3761">
        <f ca="1" t="shared" si="117"/>
        <v>18</v>
      </c>
    </row>
    <row r="3762" spans="1:27">
      <c r="A3762" s="101">
        <v>20</v>
      </c>
      <c r="B3762" s="89" t="str">
        <f t="shared" si="116"/>
        <v>45122920050719062x</v>
      </c>
      <c r="C3762" s="89" t="s">
        <v>471</v>
      </c>
      <c r="D3762" s="102" t="s">
        <v>14694</v>
      </c>
      <c r="E3762" s="102" t="s">
        <v>143</v>
      </c>
      <c r="F3762" s="103" t="s">
        <v>20178</v>
      </c>
      <c r="G3762" s="103" t="s">
        <v>21180</v>
      </c>
      <c r="H3762" s="104" t="s">
        <v>14693</v>
      </c>
      <c r="I3762" s="103" t="s">
        <v>30</v>
      </c>
      <c r="J3762" s="103" t="s">
        <v>30</v>
      </c>
      <c r="K3762" s="103" t="s">
        <v>30</v>
      </c>
      <c r="L3762" s="103" t="s">
        <v>30</v>
      </c>
      <c r="M3762" s="103" t="s">
        <v>30</v>
      </c>
      <c r="N3762" s="103" t="s">
        <v>30</v>
      </c>
      <c r="O3762" s="103" t="s">
        <v>27</v>
      </c>
      <c r="P3762" s="103" t="s">
        <v>99</v>
      </c>
      <c r="Q3762" s="103" t="s">
        <v>8921</v>
      </c>
      <c r="R3762" s="105" t="s">
        <v>14696</v>
      </c>
      <c r="S3762" s="103" t="s">
        <v>8322</v>
      </c>
      <c r="T3762" s="103" t="s">
        <v>99</v>
      </c>
      <c r="U3762" s="106" t="s">
        <v>23534</v>
      </c>
      <c r="V3762" s="105" t="s">
        <v>24525</v>
      </c>
      <c r="W3762" s="110" t="s">
        <v>471</v>
      </c>
      <c r="X3762" t="s">
        <v>24526</v>
      </c>
      <c r="AA3762">
        <f ca="1" t="shared" si="117"/>
        <v>16</v>
      </c>
    </row>
    <row r="3763" spans="1:27">
      <c r="A3763" s="101">
        <v>21</v>
      </c>
      <c r="B3763" s="89" t="str">
        <f t="shared" si="116"/>
        <v>452731200501265424</v>
      </c>
      <c r="C3763" s="89" t="s">
        <v>471</v>
      </c>
      <c r="D3763" s="102" t="s">
        <v>14699</v>
      </c>
      <c r="E3763" s="102" t="s">
        <v>143</v>
      </c>
      <c r="F3763" s="103" t="s">
        <v>20131</v>
      </c>
      <c r="G3763" s="103" t="s">
        <v>22169</v>
      </c>
      <c r="H3763" s="104" t="s">
        <v>14698</v>
      </c>
      <c r="I3763" s="103" t="s">
        <v>30</v>
      </c>
      <c r="J3763" s="103" t="s">
        <v>30</v>
      </c>
      <c r="K3763" s="103" t="s">
        <v>30</v>
      </c>
      <c r="L3763" s="103" t="s">
        <v>30</v>
      </c>
      <c r="M3763" s="103" t="s">
        <v>30</v>
      </c>
      <c r="N3763" s="103" t="s">
        <v>30</v>
      </c>
      <c r="O3763" s="103" t="s">
        <v>27</v>
      </c>
      <c r="P3763" s="103" t="s">
        <v>93</v>
      </c>
      <c r="Q3763" s="103" t="s">
        <v>14700</v>
      </c>
      <c r="R3763" s="105">
        <v>13641495978</v>
      </c>
      <c r="S3763" s="103" t="s">
        <v>8322</v>
      </c>
      <c r="T3763" s="103" t="s">
        <v>93</v>
      </c>
      <c r="U3763" s="106" t="s">
        <v>21803</v>
      </c>
      <c r="V3763" s="105" t="s">
        <v>23198</v>
      </c>
      <c r="W3763" s="110" t="s">
        <v>471</v>
      </c>
      <c r="X3763" t="s">
        <v>23199</v>
      </c>
      <c r="AA3763">
        <f ca="1" t="shared" si="117"/>
        <v>16</v>
      </c>
    </row>
    <row r="3764" spans="1:27">
      <c r="A3764" s="101">
        <v>22</v>
      </c>
      <c r="B3764" s="89" t="str">
        <f t="shared" si="116"/>
        <v>45122920041004452x</v>
      </c>
      <c r="C3764" s="89" t="s">
        <v>471</v>
      </c>
      <c r="D3764" s="102" t="s">
        <v>14702</v>
      </c>
      <c r="E3764" s="102" t="s">
        <v>143</v>
      </c>
      <c r="F3764" s="103" t="s">
        <v>20131</v>
      </c>
      <c r="G3764" s="103" t="s">
        <v>20412</v>
      </c>
      <c r="H3764" s="104" t="s">
        <v>14701</v>
      </c>
      <c r="I3764" s="103" t="s">
        <v>30</v>
      </c>
      <c r="J3764" s="103" t="s">
        <v>30</v>
      </c>
      <c r="K3764" s="103" t="s">
        <v>30</v>
      </c>
      <c r="L3764" s="103" t="s">
        <v>30</v>
      </c>
      <c r="M3764" s="103" t="s">
        <v>30</v>
      </c>
      <c r="N3764" s="103" t="s">
        <v>30</v>
      </c>
      <c r="O3764" s="103" t="s">
        <v>27</v>
      </c>
      <c r="P3764" s="103" t="s">
        <v>8322</v>
      </c>
      <c r="Q3764" s="103" t="s">
        <v>14704</v>
      </c>
      <c r="R3764" s="105" t="s">
        <v>14705</v>
      </c>
      <c r="S3764" s="103" t="s">
        <v>8322</v>
      </c>
      <c r="T3764" s="103" t="s">
        <v>110</v>
      </c>
      <c r="U3764" s="106" t="s">
        <v>20413</v>
      </c>
      <c r="V3764" s="105" t="s">
        <v>24527</v>
      </c>
      <c r="W3764" s="110" t="s">
        <v>471</v>
      </c>
      <c r="X3764" t="s">
        <v>24528</v>
      </c>
      <c r="AA3764">
        <f ca="1" t="shared" si="117"/>
        <v>16</v>
      </c>
    </row>
    <row r="3765" spans="1:27">
      <c r="A3765" s="101">
        <v>23</v>
      </c>
      <c r="B3765" s="89" t="str">
        <f t="shared" si="116"/>
        <v>451229200507150046</v>
      </c>
      <c r="C3765" s="89" t="s">
        <v>471</v>
      </c>
      <c r="D3765" s="102" t="s">
        <v>14707</v>
      </c>
      <c r="E3765" s="102" t="s">
        <v>143</v>
      </c>
      <c r="F3765" s="103" t="s">
        <v>20131</v>
      </c>
      <c r="G3765" s="103" t="s">
        <v>21180</v>
      </c>
      <c r="H3765" s="104" t="s">
        <v>14706</v>
      </c>
      <c r="I3765" s="103" t="s">
        <v>30</v>
      </c>
      <c r="J3765" s="103" t="s">
        <v>30</v>
      </c>
      <c r="K3765" s="103" t="s">
        <v>27</v>
      </c>
      <c r="L3765" s="103" t="s">
        <v>30</v>
      </c>
      <c r="M3765" s="103" t="s">
        <v>30</v>
      </c>
      <c r="N3765" s="103" t="s">
        <v>30</v>
      </c>
      <c r="O3765" s="103" t="s">
        <v>27</v>
      </c>
      <c r="P3765" s="103" t="s">
        <v>8322</v>
      </c>
      <c r="Q3765" s="103" t="s">
        <v>14708</v>
      </c>
      <c r="R3765" s="105">
        <v>15913660082</v>
      </c>
      <c r="S3765" s="103" t="s">
        <v>8322</v>
      </c>
      <c r="T3765" s="103" t="s">
        <v>63</v>
      </c>
      <c r="U3765" s="106" t="s">
        <v>23014</v>
      </c>
      <c r="V3765" s="105" t="s">
        <v>22259</v>
      </c>
      <c r="W3765" s="110" t="s">
        <v>471</v>
      </c>
      <c r="X3765" t="s">
        <v>24529</v>
      </c>
      <c r="AA3765">
        <f ca="1" t="shared" si="117"/>
        <v>16</v>
      </c>
    </row>
    <row r="3766" spans="1:27">
      <c r="A3766" s="101">
        <v>24</v>
      </c>
      <c r="B3766" s="89" t="str">
        <f t="shared" si="116"/>
        <v>452127200404304543</v>
      </c>
      <c r="C3766" s="89" t="s">
        <v>471</v>
      </c>
      <c r="D3766" s="102" t="s">
        <v>14710</v>
      </c>
      <c r="E3766" s="102" t="s">
        <v>143</v>
      </c>
      <c r="F3766" s="103" t="s">
        <v>20131</v>
      </c>
      <c r="G3766" s="103" t="s">
        <v>20255</v>
      </c>
      <c r="H3766" s="104" t="s">
        <v>14709</v>
      </c>
      <c r="I3766" s="103" t="s">
        <v>30</v>
      </c>
      <c r="J3766" s="103" t="s">
        <v>30</v>
      </c>
      <c r="K3766" s="103" t="s">
        <v>30</v>
      </c>
      <c r="L3766" s="103" t="s">
        <v>30</v>
      </c>
      <c r="M3766" s="103" t="s">
        <v>30</v>
      </c>
      <c r="N3766" s="103" t="s">
        <v>30</v>
      </c>
      <c r="O3766" s="103" t="s">
        <v>27</v>
      </c>
      <c r="P3766" s="103" t="s">
        <v>21315</v>
      </c>
      <c r="Q3766" s="103" t="s">
        <v>14712</v>
      </c>
      <c r="R3766" s="105">
        <v>18378891851</v>
      </c>
      <c r="S3766" s="103" t="s">
        <v>21315</v>
      </c>
      <c r="T3766" s="103" t="s">
        <v>24530</v>
      </c>
      <c r="U3766" s="106" t="s">
        <v>24531</v>
      </c>
      <c r="V3766" s="105" t="s">
        <v>24532</v>
      </c>
      <c r="W3766" s="110" t="s">
        <v>471</v>
      </c>
      <c r="X3766" t="s">
        <v>24533</v>
      </c>
      <c r="AA3766">
        <f ca="1" t="shared" si="117"/>
        <v>17</v>
      </c>
    </row>
    <row r="3767" spans="1:27">
      <c r="A3767" s="101">
        <v>25</v>
      </c>
      <c r="B3767" s="89" t="str">
        <f t="shared" si="116"/>
        <v>452731200309102158</v>
      </c>
      <c r="C3767" s="89" t="s">
        <v>471</v>
      </c>
      <c r="D3767" s="102" t="s">
        <v>14714</v>
      </c>
      <c r="E3767" s="102" t="s">
        <v>24</v>
      </c>
      <c r="F3767" s="103" t="s">
        <v>20178</v>
      </c>
      <c r="G3767" s="103">
        <v>200309</v>
      </c>
      <c r="H3767" s="104" t="s">
        <v>14713</v>
      </c>
      <c r="I3767" s="103" t="s">
        <v>30</v>
      </c>
      <c r="J3767" s="103" t="s">
        <v>30</v>
      </c>
      <c r="K3767" s="103" t="s">
        <v>30</v>
      </c>
      <c r="L3767" s="103" t="s">
        <v>30</v>
      </c>
      <c r="M3767" s="103" t="s">
        <v>30</v>
      </c>
      <c r="N3767" s="103" t="s">
        <v>30</v>
      </c>
      <c r="O3767" s="103" t="s">
        <v>27</v>
      </c>
      <c r="P3767" s="103" t="s">
        <v>1517</v>
      </c>
      <c r="Q3767" s="103" t="s">
        <v>14716</v>
      </c>
      <c r="R3767" s="105">
        <v>15807781216</v>
      </c>
      <c r="S3767" s="103" t="s">
        <v>1517</v>
      </c>
      <c r="T3767" s="103" t="s">
        <v>20240</v>
      </c>
      <c r="U3767" s="106" t="s">
        <v>20489</v>
      </c>
      <c r="V3767" s="105" t="s">
        <v>24534</v>
      </c>
      <c r="W3767" s="110" t="s">
        <v>471</v>
      </c>
      <c r="X3767" t="s">
        <v>14715</v>
      </c>
      <c r="AA3767">
        <f ca="1" t="shared" si="117"/>
        <v>17</v>
      </c>
    </row>
    <row r="3768" spans="1:27">
      <c r="A3768" s="101">
        <v>26</v>
      </c>
      <c r="B3768" s="89" t="str">
        <f t="shared" si="116"/>
        <v>451229200407182446</v>
      </c>
      <c r="C3768" s="89" t="s">
        <v>471</v>
      </c>
      <c r="D3768" s="102" t="s">
        <v>3449</v>
      </c>
      <c r="E3768" s="102" t="s">
        <v>143</v>
      </c>
      <c r="F3768" s="103" t="s">
        <v>20178</v>
      </c>
      <c r="G3768" s="103">
        <v>200407</v>
      </c>
      <c r="H3768" s="104" t="s">
        <v>14717</v>
      </c>
      <c r="I3768" s="103" t="s">
        <v>27</v>
      </c>
      <c r="J3768" s="103" t="s">
        <v>30</v>
      </c>
      <c r="K3768" s="103" t="s">
        <v>27</v>
      </c>
      <c r="L3768" s="103" t="s">
        <v>30</v>
      </c>
      <c r="M3768" s="103" t="s">
        <v>30</v>
      </c>
      <c r="N3768" s="103" t="s">
        <v>30</v>
      </c>
      <c r="O3768" s="103" t="s">
        <v>27</v>
      </c>
      <c r="P3768" s="103" t="s">
        <v>20191</v>
      </c>
      <c r="Q3768" s="103" t="s">
        <v>2224</v>
      </c>
      <c r="R3768" s="105">
        <v>13557886454</v>
      </c>
      <c r="S3768" s="103" t="s">
        <v>1517</v>
      </c>
      <c r="T3768" s="103" t="s">
        <v>20191</v>
      </c>
      <c r="U3768" s="106" t="s">
        <v>20466</v>
      </c>
      <c r="V3768" s="105" t="s">
        <v>24535</v>
      </c>
      <c r="W3768" s="110" t="s">
        <v>471</v>
      </c>
      <c r="X3768" t="s">
        <v>14718</v>
      </c>
      <c r="AA3768">
        <f ca="1" t="shared" si="117"/>
        <v>17</v>
      </c>
    </row>
    <row r="3769" spans="1:27">
      <c r="A3769" s="101">
        <v>27</v>
      </c>
      <c r="B3769" s="89" t="str">
        <f t="shared" si="116"/>
        <v>451229200404012425</v>
      </c>
      <c r="C3769" s="89" t="s">
        <v>471</v>
      </c>
      <c r="D3769" s="102" t="s">
        <v>14720</v>
      </c>
      <c r="E3769" s="102" t="s">
        <v>143</v>
      </c>
      <c r="F3769" s="103" t="s">
        <v>20178</v>
      </c>
      <c r="G3769" s="103" t="s">
        <v>20255</v>
      </c>
      <c r="H3769" s="104" t="s">
        <v>14719</v>
      </c>
      <c r="I3769" s="103" t="s">
        <v>27</v>
      </c>
      <c r="J3769" s="103" t="s">
        <v>30</v>
      </c>
      <c r="K3769" s="103" t="s">
        <v>27</v>
      </c>
      <c r="L3769" s="103" t="s">
        <v>30</v>
      </c>
      <c r="M3769" s="103" t="s">
        <v>30</v>
      </c>
      <c r="N3769" s="103" t="s">
        <v>27</v>
      </c>
      <c r="O3769" s="103" t="s">
        <v>27</v>
      </c>
      <c r="P3769" s="103" t="s">
        <v>8322</v>
      </c>
      <c r="Q3769" s="103" t="s">
        <v>14722</v>
      </c>
      <c r="R3769" s="105" t="s">
        <v>14723</v>
      </c>
      <c r="S3769" s="103" t="s">
        <v>8322</v>
      </c>
      <c r="T3769" s="103" t="s">
        <v>140</v>
      </c>
      <c r="U3769" s="106" t="s">
        <v>20487</v>
      </c>
      <c r="V3769" s="105" t="s">
        <v>24536</v>
      </c>
      <c r="W3769" s="110" t="s">
        <v>471</v>
      </c>
      <c r="X3769" t="s">
        <v>24537</v>
      </c>
      <c r="AA3769">
        <f ca="1" t="shared" si="117"/>
        <v>17</v>
      </c>
    </row>
    <row r="3770" spans="1:27">
      <c r="A3770" s="101">
        <v>28</v>
      </c>
      <c r="B3770" s="89" t="str">
        <f t="shared" si="116"/>
        <v>451229200305293620</v>
      </c>
      <c r="C3770" s="89" t="s">
        <v>471</v>
      </c>
      <c r="D3770" s="102" t="s">
        <v>14725</v>
      </c>
      <c r="E3770" s="102" t="s">
        <v>143</v>
      </c>
      <c r="F3770" s="103" t="s">
        <v>20178</v>
      </c>
      <c r="G3770" s="103" t="s">
        <v>20172</v>
      </c>
      <c r="H3770" s="104" t="s">
        <v>14724</v>
      </c>
      <c r="I3770" s="103" t="s">
        <v>30</v>
      </c>
      <c r="J3770" s="103" t="s">
        <v>30</v>
      </c>
      <c r="K3770" s="103" t="s">
        <v>30</v>
      </c>
      <c r="L3770" s="103" t="s">
        <v>30</v>
      </c>
      <c r="M3770" s="103" t="s">
        <v>30</v>
      </c>
      <c r="N3770" s="103" t="s">
        <v>30</v>
      </c>
      <c r="O3770" s="103" t="s">
        <v>27</v>
      </c>
      <c r="P3770" s="103" t="s">
        <v>8322</v>
      </c>
      <c r="Q3770" s="103" t="s">
        <v>14727</v>
      </c>
      <c r="R3770" s="105">
        <v>18278872600</v>
      </c>
      <c r="S3770" s="103" t="s">
        <v>8322</v>
      </c>
      <c r="T3770" s="103" t="s">
        <v>81</v>
      </c>
      <c r="U3770" s="106" t="s">
        <v>22956</v>
      </c>
      <c r="V3770" s="105" t="s">
        <v>24538</v>
      </c>
      <c r="W3770" s="110" t="s">
        <v>471</v>
      </c>
      <c r="X3770" t="s">
        <v>19504</v>
      </c>
      <c r="AA3770">
        <f ca="1" t="shared" si="117"/>
        <v>18</v>
      </c>
    </row>
    <row r="3771" spans="1:27">
      <c r="A3771" s="101">
        <v>29</v>
      </c>
      <c r="B3771" s="89" t="str">
        <f t="shared" si="116"/>
        <v>452731200407014581</v>
      </c>
      <c r="C3771" s="89" t="s">
        <v>471</v>
      </c>
      <c r="D3771" s="102" t="s">
        <v>14730</v>
      </c>
      <c r="E3771" s="102" t="s">
        <v>143</v>
      </c>
      <c r="F3771" s="103" t="s">
        <v>20178</v>
      </c>
      <c r="G3771" s="103" t="s">
        <v>20271</v>
      </c>
      <c r="H3771" s="104" t="s">
        <v>14729</v>
      </c>
      <c r="I3771" s="103" t="s">
        <v>27</v>
      </c>
      <c r="J3771" s="103" t="s">
        <v>30</v>
      </c>
      <c r="K3771" s="103" t="s">
        <v>30</v>
      </c>
      <c r="L3771" s="103" t="s">
        <v>30</v>
      </c>
      <c r="M3771" s="103" t="s">
        <v>30</v>
      </c>
      <c r="N3771" s="103" t="s">
        <v>30</v>
      </c>
      <c r="O3771" s="103" t="s">
        <v>27</v>
      </c>
      <c r="P3771" s="103" t="s">
        <v>63</v>
      </c>
      <c r="Q3771" s="103" t="s">
        <v>14732</v>
      </c>
      <c r="R3771" s="105">
        <v>18077899214</v>
      </c>
      <c r="S3771" s="103" t="s">
        <v>8322</v>
      </c>
      <c r="T3771" s="103" t="s">
        <v>110</v>
      </c>
      <c r="U3771" s="106" t="s">
        <v>24212</v>
      </c>
      <c r="V3771" s="105" t="s">
        <v>22544</v>
      </c>
      <c r="W3771" s="110" t="s">
        <v>471</v>
      </c>
      <c r="X3771" t="s">
        <v>24539</v>
      </c>
      <c r="AA3771">
        <f ca="1" t="shared" si="117"/>
        <v>17</v>
      </c>
    </row>
    <row r="3772" spans="1:27">
      <c r="A3772" s="101">
        <v>30</v>
      </c>
      <c r="B3772" s="89" t="str">
        <f t="shared" si="116"/>
        <v>451229200411142420</v>
      </c>
      <c r="C3772" s="89" t="s">
        <v>471</v>
      </c>
      <c r="D3772" s="102" t="s">
        <v>14735</v>
      </c>
      <c r="E3772" s="102" t="s">
        <v>143</v>
      </c>
      <c r="F3772" s="103" t="s">
        <v>20205</v>
      </c>
      <c r="G3772" s="103" t="s">
        <v>20823</v>
      </c>
      <c r="H3772" s="104" t="s">
        <v>14734</v>
      </c>
      <c r="I3772" s="103" t="s">
        <v>27</v>
      </c>
      <c r="J3772" s="103" t="s">
        <v>30</v>
      </c>
      <c r="K3772" s="103" t="s">
        <v>30</v>
      </c>
      <c r="L3772" s="103" t="s">
        <v>30</v>
      </c>
      <c r="M3772" s="103" t="s">
        <v>30</v>
      </c>
      <c r="N3772" s="103" t="s">
        <v>30</v>
      </c>
      <c r="O3772" s="103" t="s">
        <v>27</v>
      </c>
      <c r="P3772" s="103" t="s">
        <v>8322</v>
      </c>
      <c r="Q3772" s="103" t="s">
        <v>12568</v>
      </c>
      <c r="R3772" s="105">
        <v>18777269725</v>
      </c>
      <c r="S3772" s="103" t="s">
        <v>8322</v>
      </c>
      <c r="T3772" s="103" t="s">
        <v>140</v>
      </c>
      <c r="U3772" s="106" t="s">
        <v>23066</v>
      </c>
      <c r="V3772" s="105" t="s">
        <v>24540</v>
      </c>
      <c r="W3772" s="110" t="s">
        <v>471</v>
      </c>
      <c r="X3772" t="s">
        <v>24541</v>
      </c>
      <c r="AA3772">
        <f ca="1" t="shared" si="117"/>
        <v>16</v>
      </c>
    </row>
    <row r="3773" spans="1:27">
      <c r="A3773" s="101">
        <v>31</v>
      </c>
      <c r="B3773" s="89" t="str">
        <f t="shared" si="116"/>
        <v>45122920050326242X</v>
      </c>
      <c r="C3773" s="89" t="s">
        <v>471</v>
      </c>
      <c r="D3773" s="102" t="s">
        <v>14739</v>
      </c>
      <c r="E3773" s="102" t="s">
        <v>143</v>
      </c>
      <c r="F3773" s="103" t="s">
        <v>20205</v>
      </c>
      <c r="G3773" s="103" t="s">
        <v>21473</v>
      </c>
      <c r="H3773" s="104" t="s">
        <v>14738</v>
      </c>
      <c r="I3773" s="103" t="s">
        <v>27</v>
      </c>
      <c r="J3773" s="103" t="s">
        <v>30</v>
      </c>
      <c r="K3773" s="103" t="s">
        <v>30</v>
      </c>
      <c r="L3773" s="103" t="s">
        <v>30</v>
      </c>
      <c r="M3773" s="103" t="s">
        <v>30</v>
      </c>
      <c r="N3773" s="103" t="s">
        <v>30</v>
      </c>
      <c r="O3773" s="103" t="s">
        <v>27</v>
      </c>
      <c r="P3773" s="103" t="s">
        <v>8322</v>
      </c>
      <c r="Q3773" s="103" t="s">
        <v>14741</v>
      </c>
      <c r="R3773" s="105" t="s">
        <v>14742</v>
      </c>
      <c r="S3773" s="103" t="s">
        <v>8322</v>
      </c>
      <c r="T3773" s="103" t="s">
        <v>140</v>
      </c>
      <c r="U3773" s="106" t="s">
        <v>22096</v>
      </c>
      <c r="V3773" s="105" t="s">
        <v>20437</v>
      </c>
      <c r="W3773" s="110" t="s">
        <v>471</v>
      </c>
      <c r="X3773" t="s">
        <v>24542</v>
      </c>
      <c r="AA3773">
        <f ca="1" t="shared" si="117"/>
        <v>16</v>
      </c>
    </row>
    <row r="3774" spans="1:27">
      <c r="A3774" s="101">
        <v>32</v>
      </c>
      <c r="B3774" s="89" t="str">
        <f t="shared" si="116"/>
        <v>452731200407012121</v>
      </c>
      <c r="C3774" s="89" t="s">
        <v>471</v>
      </c>
      <c r="D3774" s="102" t="s">
        <v>14744</v>
      </c>
      <c r="E3774" s="102" t="s">
        <v>143</v>
      </c>
      <c r="F3774" s="103" t="s">
        <v>20205</v>
      </c>
      <c r="G3774" s="103" t="s">
        <v>20271</v>
      </c>
      <c r="H3774" s="104" t="s">
        <v>14743</v>
      </c>
      <c r="I3774" s="103" t="s">
        <v>30</v>
      </c>
      <c r="J3774" s="103" t="s">
        <v>30</v>
      </c>
      <c r="K3774" s="103" t="s">
        <v>30</v>
      </c>
      <c r="L3774" s="103" t="s">
        <v>30</v>
      </c>
      <c r="M3774" s="103" t="s">
        <v>30</v>
      </c>
      <c r="N3774" s="103" t="s">
        <v>30</v>
      </c>
      <c r="O3774" s="103" t="s">
        <v>27</v>
      </c>
      <c r="P3774" s="103" t="s">
        <v>8322</v>
      </c>
      <c r="Q3774" s="103" t="s">
        <v>14746</v>
      </c>
      <c r="R3774" s="105">
        <v>17777939453</v>
      </c>
      <c r="S3774" s="103" t="s">
        <v>8322</v>
      </c>
      <c r="T3774" s="103" t="s">
        <v>20240</v>
      </c>
      <c r="U3774" s="106" t="s">
        <v>20806</v>
      </c>
      <c r="V3774" s="105" t="s">
        <v>24543</v>
      </c>
      <c r="W3774" s="110" t="s">
        <v>471</v>
      </c>
      <c r="X3774" t="s">
        <v>24544</v>
      </c>
      <c r="AA3774">
        <f ca="1" t="shared" si="117"/>
        <v>17</v>
      </c>
    </row>
    <row r="3775" spans="1:27">
      <c r="A3775" s="101">
        <v>33</v>
      </c>
      <c r="B3775" s="89" t="str">
        <f t="shared" si="116"/>
        <v>451229200210205712</v>
      </c>
      <c r="C3775" s="89" t="s">
        <v>471</v>
      </c>
      <c r="D3775" s="102" t="s">
        <v>14749</v>
      </c>
      <c r="E3775" s="102" t="s">
        <v>24</v>
      </c>
      <c r="F3775" s="103" t="s">
        <v>20205</v>
      </c>
      <c r="G3775" s="103" t="s">
        <v>20132</v>
      </c>
      <c r="H3775" s="104" t="s">
        <v>14748</v>
      </c>
      <c r="I3775" s="103" t="s">
        <v>30</v>
      </c>
      <c r="J3775" s="103" t="s">
        <v>30</v>
      </c>
      <c r="K3775" s="103" t="s">
        <v>30</v>
      </c>
      <c r="L3775" s="103" t="s">
        <v>30</v>
      </c>
      <c r="M3775" s="103" t="s">
        <v>30</v>
      </c>
      <c r="N3775" s="103" t="s">
        <v>30</v>
      </c>
      <c r="O3775" s="103" t="s">
        <v>27</v>
      </c>
      <c r="P3775" s="103" t="s">
        <v>8322</v>
      </c>
      <c r="Q3775" s="103" t="s">
        <v>14751</v>
      </c>
      <c r="R3775" s="105" t="s">
        <v>14752</v>
      </c>
      <c r="S3775" s="103" t="s">
        <v>8322</v>
      </c>
      <c r="T3775" s="103" t="s">
        <v>63</v>
      </c>
      <c r="U3775" s="106" t="s">
        <v>22386</v>
      </c>
      <c r="V3775" s="105" t="s">
        <v>24545</v>
      </c>
      <c r="W3775" s="110" t="s">
        <v>471</v>
      </c>
      <c r="X3775" t="s">
        <v>19505</v>
      </c>
      <c r="AA3775">
        <f ca="1" t="shared" si="117"/>
        <v>18</v>
      </c>
    </row>
    <row r="3776" spans="1:27">
      <c r="A3776" s="101">
        <v>34</v>
      </c>
      <c r="B3776" s="89" t="str">
        <f t="shared" si="116"/>
        <v>452731200412073623</v>
      </c>
      <c r="C3776" s="89" t="s">
        <v>471</v>
      </c>
      <c r="D3776" s="102" t="s">
        <v>14754</v>
      </c>
      <c r="E3776" s="102" t="s">
        <v>143</v>
      </c>
      <c r="F3776" s="103" t="s">
        <v>20131</v>
      </c>
      <c r="G3776" s="103" t="s">
        <v>20996</v>
      </c>
      <c r="H3776" s="104" t="s">
        <v>14753</v>
      </c>
      <c r="I3776" s="103" t="s">
        <v>30</v>
      </c>
      <c r="J3776" s="103" t="s">
        <v>30</v>
      </c>
      <c r="K3776" s="103" t="s">
        <v>30</v>
      </c>
      <c r="L3776" s="103" t="s">
        <v>30</v>
      </c>
      <c r="M3776" s="103" t="s">
        <v>30</v>
      </c>
      <c r="N3776" s="103" t="s">
        <v>30</v>
      </c>
      <c r="O3776" s="103" t="s">
        <v>27</v>
      </c>
      <c r="P3776" s="103" t="s">
        <v>8322</v>
      </c>
      <c r="Q3776" s="103" t="s">
        <v>14756</v>
      </c>
      <c r="R3776" s="105" t="s">
        <v>14757</v>
      </c>
      <c r="S3776" s="103" t="s">
        <v>8322</v>
      </c>
      <c r="T3776" s="103" t="s">
        <v>81</v>
      </c>
      <c r="U3776" s="106" t="s">
        <v>22516</v>
      </c>
      <c r="V3776" s="105" t="s">
        <v>24546</v>
      </c>
      <c r="W3776" s="110" t="s">
        <v>471</v>
      </c>
      <c r="X3776" t="s">
        <v>24547</v>
      </c>
      <c r="AA3776">
        <f ca="1" t="shared" si="117"/>
        <v>16</v>
      </c>
    </row>
    <row r="3777" spans="1:27">
      <c r="A3777" s="101">
        <v>35</v>
      </c>
      <c r="B3777" s="89" t="str">
        <f t="shared" si="116"/>
        <v>452731200406143621</v>
      </c>
      <c r="C3777" s="89" t="s">
        <v>471</v>
      </c>
      <c r="D3777" s="102" t="s">
        <v>14760</v>
      </c>
      <c r="E3777" s="102" t="s">
        <v>143</v>
      </c>
      <c r="F3777" s="103" t="s">
        <v>20131</v>
      </c>
      <c r="G3777" s="103" t="s">
        <v>21826</v>
      </c>
      <c r="H3777" s="104" t="s">
        <v>14759</v>
      </c>
      <c r="I3777" s="103" t="s">
        <v>27</v>
      </c>
      <c r="J3777" s="103" t="s">
        <v>30</v>
      </c>
      <c r="K3777" s="103" t="s">
        <v>30</v>
      </c>
      <c r="L3777" s="103" t="s">
        <v>30</v>
      </c>
      <c r="M3777" s="103" t="s">
        <v>30</v>
      </c>
      <c r="N3777" s="103" t="s">
        <v>30</v>
      </c>
      <c r="O3777" s="103" t="s">
        <v>27</v>
      </c>
      <c r="P3777" s="103" t="s">
        <v>8322</v>
      </c>
      <c r="Q3777" s="103" t="s">
        <v>14761</v>
      </c>
      <c r="R3777" s="105">
        <v>13768480629</v>
      </c>
      <c r="S3777" s="103" t="s">
        <v>8322</v>
      </c>
      <c r="T3777" s="103" t="s">
        <v>81</v>
      </c>
      <c r="U3777" s="106" t="s">
        <v>23259</v>
      </c>
      <c r="V3777" s="105">
        <v>0</v>
      </c>
      <c r="W3777" s="110" t="s">
        <v>471</v>
      </c>
      <c r="X3777" t="s">
        <v>24548</v>
      </c>
      <c r="AA3777">
        <f ca="1" t="shared" si="117"/>
        <v>17</v>
      </c>
    </row>
    <row r="3778" spans="1:27">
      <c r="A3778" s="101">
        <v>36</v>
      </c>
      <c r="B3778" s="89" t="str">
        <f t="shared" si="116"/>
        <v>452731200505134843</v>
      </c>
      <c r="C3778" s="89" t="s">
        <v>471</v>
      </c>
      <c r="D3778" s="102" t="s">
        <v>14763</v>
      </c>
      <c r="E3778" s="102" t="s">
        <v>143</v>
      </c>
      <c r="F3778" s="103" t="s">
        <v>20131</v>
      </c>
      <c r="G3778" s="103" t="s">
        <v>20371</v>
      </c>
      <c r="H3778" s="104" t="s">
        <v>14762</v>
      </c>
      <c r="I3778" s="103" t="s">
        <v>30</v>
      </c>
      <c r="J3778" s="103" t="s">
        <v>30</v>
      </c>
      <c r="K3778" s="103" t="s">
        <v>30</v>
      </c>
      <c r="L3778" s="103" t="s">
        <v>30</v>
      </c>
      <c r="M3778" s="103" t="s">
        <v>30</v>
      </c>
      <c r="N3778" s="103" t="s">
        <v>30</v>
      </c>
      <c r="O3778" s="103" t="s">
        <v>27</v>
      </c>
      <c r="P3778" s="103" t="s">
        <v>63</v>
      </c>
      <c r="Q3778" s="103" t="s">
        <v>14765</v>
      </c>
      <c r="R3778" s="105" t="s">
        <v>14766</v>
      </c>
      <c r="S3778" s="103" t="s">
        <v>8322</v>
      </c>
      <c r="T3778" s="103" t="s">
        <v>63</v>
      </c>
      <c r="U3778" s="106" t="s">
        <v>22981</v>
      </c>
      <c r="V3778" s="105" t="s">
        <v>24549</v>
      </c>
      <c r="W3778" s="110" t="s">
        <v>471</v>
      </c>
      <c r="X3778" t="s">
        <v>24550</v>
      </c>
      <c r="AA3778">
        <f ca="1" t="shared" si="117"/>
        <v>16</v>
      </c>
    </row>
    <row r="3779" spans="1:27">
      <c r="A3779" s="101">
        <v>37</v>
      </c>
      <c r="B3779" s="89" t="str">
        <f t="shared" ref="B3779:B3842" si="118">H3779</f>
        <v>452731200406211225</v>
      </c>
      <c r="C3779" s="89" t="s">
        <v>471</v>
      </c>
      <c r="D3779" s="102" t="s">
        <v>14768</v>
      </c>
      <c r="E3779" s="102" t="s">
        <v>143</v>
      </c>
      <c r="F3779" s="103" t="s">
        <v>20131</v>
      </c>
      <c r="G3779" s="103" t="s">
        <v>21826</v>
      </c>
      <c r="H3779" s="104" t="s">
        <v>14767</v>
      </c>
      <c r="I3779" s="103" t="s">
        <v>30</v>
      </c>
      <c r="J3779" s="103" t="s">
        <v>30</v>
      </c>
      <c r="K3779" s="103" t="s">
        <v>30</v>
      </c>
      <c r="L3779" s="103" t="s">
        <v>30</v>
      </c>
      <c r="M3779" s="103" t="s">
        <v>30</v>
      </c>
      <c r="N3779" s="103" t="s">
        <v>30</v>
      </c>
      <c r="O3779" s="103" t="s">
        <v>27</v>
      </c>
      <c r="P3779" s="103" t="s">
        <v>76</v>
      </c>
      <c r="Q3779" s="103" t="s">
        <v>14770</v>
      </c>
      <c r="R3779" s="105">
        <v>13788283833</v>
      </c>
      <c r="S3779" s="103" t="s">
        <v>8322</v>
      </c>
      <c r="T3779" s="103" t="s">
        <v>76</v>
      </c>
      <c r="U3779" s="106" t="s">
        <v>22373</v>
      </c>
      <c r="V3779" s="105" t="s">
        <v>24551</v>
      </c>
      <c r="W3779" s="110" t="s">
        <v>471</v>
      </c>
      <c r="X3779" t="s">
        <v>24552</v>
      </c>
      <c r="AA3779">
        <f ca="1" t="shared" si="117"/>
        <v>17</v>
      </c>
    </row>
    <row r="3780" spans="1:27">
      <c r="A3780" s="101">
        <v>38</v>
      </c>
      <c r="B3780" s="89" t="str">
        <f t="shared" si="118"/>
        <v>452731200501140613</v>
      </c>
      <c r="C3780" s="89" t="s">
        <v>471</v>
      </c>
      <c r="D3780" s="102" t="s">
        <v>14772</v>
      </c>
      <c r="E3780" s="102" t="s">
        <v>24</v>
      </c>
      <c r="F3780" s="103" t="s">
        <v>20131</v>
      </c>
      <c r="G3780" s="103" t="s">
        <v>22169</v>
      </c>
      <c r="H3780" s="104" t="s">
        <v>14771</v>
      </c>
      <c r="I3780" s="103" t="s">
        <v>30</v>
      </c>
      <c r="J3780" s="103" t="s">
        <v>30</v>
      </c>
      <c r="K3780" s="103" t="s">
        <v>30</v>
      </c>
      <c r="L3780" s="103" t="s">
        <v>30</v>
      </c>
      <c r="M3780" s="103" t="s">
        <v>30</v>
      </c>
      <c r="N3780" s="103" t="s">
        <v>30</v>
      </c>
      <c r="O3780" s="103" t="s">
        <v>27</v>
      </c>
      <c r="P3780" s="103" t="s">
        <v>8322</v>
      </c>
      <c r="Q3780" s="103" t="s">
        <v>14774</v>
      </c>
      <c r="R3780" s="105" t="s">
        <v>14775</v>
      </c>
      <c r="S3780" s="103" t="s">
        <v>8322</v>
      </c>
      <c r="T3780" s="103" t="s">
        <v>99</v>
      </c>
      <c r="U3780" s="106" t="s">
        <v>22995</v>
      </c>
      <c r="V3780" s="105" t="s">
        <v>24553</v>
      </c>
      <c r="W3780" s="110" t="s">
        <v>471</v>
      </c>
      <c r="X3780" t="s">
        <v>24554</v>
      </c>
      <c r="AA3780">
        <f ca="1" t="shared" ref="AA3780:AA3843" si="119">DATEDIF(TEXT(MID(H3780,7,8),"00-00-00"),TODAY(),"y")</f>
        <v>16</v>
      </c>
    </row>
    <row r="3781" spans="1:27">
      <c r="A3781" s="101">
        <v>39</v>
      </c>
      <c r="B3781" s="89" t="str">
        <f t="shared" si="118"/>
        <v>45122920040619092X</v>
      </c>
      <c r="C3781" s="89" t="s">
        <v>471</v>
      </c>
      <c r="D3781" s="102" t="s">
        <v>14777</v>
      </c>
      <c r="E3781" s="102" t="s">
        <v>143</v>
      </c>
      <c r="F3781" s="103" t="s">
        <v>20131</v>
      </c>
      <c r="G3781" s="103" t="s">
        <v>21826</v>
      </c>
      <c r="H3781" s="104" t="s">
        <v>14776</v>
      </c>
      <c r="I3781" s="103" t="s">
        <v>30</v>
      </c>
      <c r="J3781" s="103" t="s">
        <v>30</v>
      </c>
      <c r="K3781" s="103" t="s">
        <v>30</v>
      </c>
      <c r="L3781" s="103" t="s">
        <v>30</v>
      </c>
      <c r="M3781" s="103" t="s">
        <v>30</v>
      </c>
      <c r="N3781" s="103" t="s">
        <v>30</v>
      </c>
      <c r="O3781" s="103" t="s">
        <v>27</v>
      </c>
      <c r="P3781" s="103" t="s">
        <v>8322</v>
      </c>
      <c r="Q3781" s="103" t="s">
        <v>14779</v>
      </c>
      <c r="R3781" s="105" t="s">
        <v>14780</v>
      </c>
      <c r="S3781" s="103" t="s">
        <v>8322</v>
      </c>
      <c r="T3781" s="103" t="s">
        <v>69</v>
      </c>
      <c r="U3781" s="106" t="s">
        <v>21000</v>
      </c>
      <c r="V3781" s="105" t="s">
        <v>24555</v>
      </c>
      <c r="W3781" s="110" t="s">
        <v>471</v>
      </c>
      <c r="X3781" t="s">
        <v>24556</v>
      </c>
      <c r="AA3781">
        <f ca="1" t="shared" si="119"/>
        <v>17</v>
      </c>
    </row>
    <row r="3782" spans="1:27">
      <c r="A3782" s="101">
        <v>40</v>
      </c>
      <c r="B3782" s="89" t="str">
        <f t="shared" si="118"/>
        <v>452731200507085424</v>
      </c>
      <c r="C3782" s="89" t="s">
        <v>471</v>
      </c>
      <c r="D3782" s="102" t="s">
        <v>14782</v>
      </c>
      <c r="E3782" s="102" t="s">
        <v>143</v>
      </c>
      <c r="F3782" s="103" t="s">
        <v>20131</v>
      </c>
      <c r="G3782" s="103" t="s">
        <v>21180</v>
      </c>
      <c r="H3782" s="104" t="s">
        <v>14781</v>
      </c>
      <c r="I3782" s="103" t="s">
        <v>27</v>
      </c>
      <c r="J3782" s="103" t="s">
        <v>30</v>
      </c>
      <c r="K3782" s="103" t="s">
        <v>30</v>
      </c>
      <c r="L3782" s="103" t="s">
        <v>30</v>
      </c>
      <c r="M3782" s="103" t="s">
        <v>30</v>
      </c>
      <c r="N3782" s="103" t="s">
        <v>30</v>
      </c>
      <c r="O3782" s="103" t="s">
        <v>27</v>
      </c>
      <c r="P3782" s="103" t="s">
        <v>8322</v>
      </c>
      <c r="Q3782" s="103" t="s">
        <v>14784</v>
      </c>
      <c r="R3782" s="105" t="s">
        <v>14785</v>
      </c>
      <c r="S3782" s="103" t="s">
        <v>8322</v>
      </c>
      <c r="T3782" s="103" t="s">
        <v>93</v>
      </c>
      <c r="U3782" s="106" t="s">
        <v>23368</v>
      </c>
      <c r="V3782" s="105" t="s">
        <v>24557</v>
      </c>
      <c r="W3782" s="110" t="s">
        <v>471</v>
      </c>
      <c r="X3782" t="s">
        <v>24558</v>
      </c>
      <c r="AA3782">
        <f ca="1" t="shared" si="119"/>
        <v>16</v>
      </c>
    </row>
    <row r="3783" spans="1:27">
      <c r="A3783" s="101">
        <v>41</v>
      </c>
      <c r="B3783" s="89" t="str">
        <f t="shared" si="118"/>
        <v>451229200507270320</v>
      </c>
      <c r="C3783" s="89" t="s">
        <v>471</v>
      </c>
      <c r="D3783" s="102" t="s">
        <v>14787</v>
      </c>
      <c r="E3783" s="102" t="s">
        <v>143</v>
      </c>
      <c r="F3783" s="103" t="s">
        <v>20131</v>
      </c>
      <c r="G3783" s="103" t="s">
        <v>21180</v>
      </c>
      <c r="H3783" s="104" t="s">
        <v>14786</v>
      </c>
      <c r="I3783" s="103" t="s">
        <v>30</v>
      </c>
      <c r="J3783" s="103" t="s">
        <v>30</v>
      </c>
      <c r="K3783" s="103" t="s">
        <v>30</v>
      </c>
      <c r="L3783" s="103" t="s">
        <v>30</v>
      </c>
      <c r="M3783" s="103" t="s">
        <v>30</v>
      </c>
      <c r="N3783" s="103" t="s">
        <v>30</v>
      </c>
      <c r="O3783" s="103" t="s">
        <v>27</v>
      </c>
      <c r="P3783" s="103" t="s">
        <v>8322</v>
      </c>
      <c r="Q3783" s="103" t="s">
        <v>14789</v>
      </c>
      <c r="R3783" s="105">
        <v>13768280670</v>
      </c>
      <c r="S3783" s="103" t="s">
        <v>8322</v>
      </c>
      <c r="T3783" s="103" t="s">
        <v>151</v>
      </c>
      <c r="U3783" s="106" t="s">
        <v>20442</v>
      </c>
      <c r="V3783" s="105" t="s">
        <v>24559</v>
      </c>
      <c r="W3783" s="110" t="s">
        <v>471</v>
      </c>
      <c r="X3783" t="s">
        <v>24560</v>
      </c>
      <c r="AA3783">
        <f ca="1" t="shared" si="119"/>
        <v>16</v>
      </c>
    </row>
    <row r="3784" spans="1:27">
      <c r="A3784" s="101">
        <v>42</v>
      </c>
      <c r="B3784" s="89" t="str">
        <f t="shared" si="118"/>
        <v>451229200411050024</v>
      </c>
      <c r="C3784" s="89" t="s">
        <v>471</v>
      </c>
      <c r="D3784" s="102" t="s">
        <v>14791</v>
      </c>
      <c r="E3784" s="102" t="s">
        <v>143</v>
      </c>
      <c r="F3784" s="103" t="s">
        <v>20131</v>
      </c>
      <c r="G3784" s="103" t="s">
        <v>20823</v>
      </c>
      <c r="H3784" s="104" t="s">
        <v>14790</v>
      </c>
      <c r="I3784" s="103" t="s">
        <v>30</v>
      </c>
      <c r="J3784" s="103" t="s">
        <v>30</v>
      </c>
      <c r="K3784" s="103" t="s">
        <v>30</v>
      </c>
      <c r="L3784" s="103" t="s">
        <v>30</v>
      </c>
      <c r="M3784" s="103" t="s">
        <v>30</v>
      </c>
      <c r="N3784" s="103" t="s">
        <v>30</v>
      </c>
      <c r="O3784" s="103" t="s">
        <v>27</v>
      </c>
      <c r="P3784" s="103" t="s">
        <v>8322</v>
      </c>
      <c r="Q3784" s="103" t="s">
        <v>14793</v>
      </c>
      <c r="R3784" s="105" t="s">
        <v>14794</v>
      </c>
      <c r="S3784" s="103" t="s">
        <v>8322</v>
      </c>
      <c r="T3784" s="103" t="s">
        <v>63</v>
      </c>
      <c r="U3784" s="106" t="s">
        <v>20468</v>
      </c>
      <c r="V3784" s="105" t="s">
        <v>24561</v>
      </c>
      <c r="W3784" s="110" t="s">
        <v>471</v>
      </c>
      <c r="X3784" t="s">
        <v>24562</v>
      </c>
      <c r="AA3784">
        <f ca="1" t="shared" si="119"/>
        <v>16</v>
      </c>
    </row>
    <row r="3785" spans="1:27">
      <c r="A3785" s="101">
        <v>43</v>
      </c>
      <c r="B3785" s="89" t="str">
        <f t="shared" si="118"/>
        <v>452731200410015411</v>
      </c>
      <c r="C3785" s="89" t="s">
        <v>471</v>
      </c>
      <c r="D3785" s="102" t="s">
        <v>14796</v>
      </c>
      <c r="E3785" s="102" t="s">
        <v>24</v>
      </c>
      <c r="F3785" s="103" t="s">
        <v>20131</v>
      </c>
      <c r="G3785" s="103" t="s">
        <v>20412</v>
      </c>
      <c r="H3785" s="104" t="s">
        <v>14795</v>
      </c>
      <c r="I3785" s="103" t="s">
        <v>30</v>
      </c>
      <c r="J3785" s="103" t="s">
        <v>30</v>
      </c>
      <c r="K3785" s="103" t="s">
        <v>30</v>
      </c>
      <c r="L3785" s="103" t="s">
        <v>30</v>
      </c>
      <c r="M3785" s="103" t="s">
        <v>30</v>
      </c>
      <c r="N3785" s="103" t="s">
        <v>30</v>
      </c>
      <c r="O3785" s="103" t="s">
        <v>27</v>
      </c>
      <c r="P3785" s="103" t="s">
        <v>8322</v>
      </c>
      <c r="Q3785" s="103" t="s">
        <v>14798</v>
      </c>
      <c r="R3785" s="105" t="s">
        <v>14799</v>
      </c>
      <c r="S3785" s="103" t="s">
        <v>8322</v>
      </c>
      <c r="T3785" s="103" t="s">
        <v>93</v>
      </c>
      <c r="U3785" s="106" t="s">
        <v>23394</v>
      </c>
      <c r="V3785" s="105" t="s">
        <v>24563</v>
      </c>
      <c r="W3785" s="110" t="s">
        <v>471</v>
      </c>
      <c r="X3785" t="s">
        <v>24564</v>
      </c>
      <c r="AA3785">
        <f ca="1" t="shared" si="119"/>
        <v>16</v>
      </c>
    </row>
    <row r="3786" spans="1:27">
      <c r="A3786" s="101">
        <v>44</v>
      </c>
      <c r="B3786" s="89" t="str">
        <f t="shared" si="118"/>
        <v>452731200408283628</v>
      </c>
      <c r="C3786" s="89" t="s">
        <v>471</v>
      </c>
      <c r="D3786" s="102" t="s">
        <v>14802</v>
      </c>
      <c r="E3786" s="102" t="s">
        <v>143</v>
      </c>
      <c r="F3786" s="103" t="s">
        <v>20131</v>
      </c>
      <c r="G3786" s="103" t="s">
        <v>20757</v>
      </c>
      <c r="H3786" s="104" t="s">
        <v>14801</v>
      </c>
      <c r="I3786" s="103" t="s">
        <v>30</v>
      </c>
      <c r="J3786" s="103" t="s">
        <v>30</v>
      </c>
      <c r="K3786" s="103" t="s">
        <v>30</v>
      </c>
      <c r="L3786" s="103" t="s">
        <v>30</v>
      </c>
      <c r="M3786" s="103" t="s">
        <v>30</v>
      </c>
      <c r="N3786" s="103" t="s">
        <v>30</v>
      </c>
      <c r="O3786" s="103" t="s">
        <v>27</v>
      </c>
      <c r="P3786" s="103" t="s">
        <v>8322</v>
      </c>
      <c r="Q3786" s="103" t="s">
        <v>14803</v>
      </c>
      <c r="R3786" s="105">
        <v>17754598641</v>
      </c>
      <c r="S3786" s="103" t="s">
        <v>8322</v>
      </c>
      <c r="T3786" s="103" t="s">
        <v>20158</v>
      </c>
      <c r="U3786" s="106" t="s">
        <v>20195</v>
      </c>
      <c r="V3786" s="105" t="s">
        <v>20745</v>
      </c>
      <c r="W3786" s="110" t="s">
        <v>471</v>
      </c>
      <c r="X3786" t="s">
        <v>24565</v>
      </c>
      <c r="AA3786">
        <f ca="1" t="shared" si="119"/>
        <v>16</v>
      </c>
    </row>
    <row r="3787" spans="1:27">
      <c r="A3787" s="101">
        <v>45</v>
      </c>
      <c r="B3787" s="89" t="str">
        <f t="shared" si="118"/>
        <v>45273120041002182X</v>
      </c>
      <c r="C3787" s="89" t="s">
        <v>471</v>
      </c>
      <c r="D3787" s="102" t="s">
        <v>14805</v>
      </c>
      <c r="E3787" s="102" t="s">
        <v>143</v>
      </c>
      <c r="F3787" s="103" t="s">
        <v>20131</v>
      </c>
      <c r="G3787" s="103" t="s">
        <v>20412</v>
      </c>
      <c r="H3787" s="104" t="s">
        <v>14804</v>
      </c>
      <c r="I3787" s="103" t="s">
        <v>30</v>
      </c>
      <c r="J3787" s="103" t="s">
        <v>30</v>
      </c>
      <c r="K3787" s="103" t="s">
        <v>27</v>
      </c>
      <c r="L3787" s="103" t="s">
        <v>30</v>
      </c>
      <c r="M3787" s="103" t="s">
        <v>30</v>
      </c>
      <c r="N3787" s="103" t="s">
        <v>30</v>
      </c>
      <c r="O3787" s="103" t="s">
        <v>27</v>
      </c>
      <c r="P3787" s="103" t="s">
        <v>8322</v>
      </c>
      <c r="Q3787" s="103" t="s">
        <v>14806</v>
      </c>
      <c r="R3787" s="105">
        <v>13412614098</v>
      </c>
      <c r="S3787" s="103" t="s">
        <v>8322</v>
      </c>
      <c r="T3787" s="103" t="s">
        <v>115</v>
      </c>
      <c r="U3787" s="106" t="s">
        <v>22911</v>
      </c>
      <c r="V3787" s="105" t="s">
        <v>24566</v>
      </c>
      <c r="W3787" s="110" t="s">
        <v>471</v>
      </c>
      <c r="X3787" t="s">
        <v>24567</v>
      </c>
      <c r="AA3787">
        <f ca="1" t="shared" si="119"/>
        <v>16</v>
      </c>
    </row>
    <row r="3788" spans="1:27">
      <c r="A3788" s="101">
        <v>46</v>
      </c>
      <c r="B3788" s="89" t="str">
        <f t="shared" si="118"/>
        <v>452731200312231233</v>
      </c>
      <c r="C3788" s="89" t="s">
        <v>471</v>
      </c>
      <c r="D3788" s="102" t="s">
        <v>14809</v>
      </c>
      <c r="E3788" s="102" t="s">
        <v>24</v>
      </c>
      <c r="F3788" s="103" t="s">
        <v>20131</v>
      </c>
      <c r="G3788" s="103" t="s">
        <v>20433</v>
      </c>
      <c r="H3788" s="104" t="s">
        <v>14808</v>
      </c>
      <c r="I3788" s="103" t="s">
        <v>27</v>
      </c>
      <c r="J3788" s="103" t="s">
        <v>30</v>
      </c>
      <c r="K3788" s="103" t="s">
        <v>30</v>
      </c>
      <c r="L3788" s="103" t="s">
        <v>30</v>
      </c>
      <c r="M3788" s="103" t="s">
        <v>27</v>
      </c>
      <c r="N3788" s="103" t="s">
        <v>30</v>
      </c>
      <c r="O3788" s="103" t="s">
        <v>27</v>
      </c>
      <c r="P3788" s="103" t="s">
        <v>8322</v>
      </c>
      <c r="Q3788" s="103" t="s">
        <v>14811</v>
      </c>
      <c r="R3788" s="105">
        <v>15878822453</v>
      </c>
      <c r="S3788" s="103" t="s">
        <v>8322</v>
      </c>
      <c r="T3788" s="103" t="s">
        <v>76</v>
      </c>
      <c r="U3788" s="106" t="s">
        <v>20388</v>
      </c>
      <c r="V3788" s="105" t="s">
        <v>24568</v>
      </c>
      <c r="W3788" s="110" t="s">
        <v>471</v>
      </c>
      <c r="X3788" t="s">
        <v>24569</v>
      </c>
      <c r="AA3788">
        <f ca="1" t="shared" si="119"/>
        <v>17</v>
      </c>
    </row>
    <row r="3789" spans="1:27">
      <c r="A3789" s="101">
        <v>47</v>
      </c>
      <c r="B3789" s="89" t="str">
        <f t="shared" si="118"/>
        <v>451229200508160043</v>
      </c>
      <c r="C3789" s="89" t="s">
        <v>471</v>
      </c>
      <c r="D3789" s="102" t="s">
        <v>14814</v>
      </c>
      <c r="E3789" s="102" t="s">
        <v>143</v>
      </c>
      <c r="F3789" s="103" t="s">
        <v>20131</v>
      </c>
      <c r="G3789" s="103" t="s">
        <v>20921</v>
      </c>
      <c r="H3789" s="104" t="s">
        <v>14813</v>
      </c>
      <c r="I3789" s="103" t="s">
        <v>30</v>
      </c>
      <c r="J3789" s="103" t="s">
        <v>30</v>
      </c>
      <c r="K3789" s="103" t="s">
        <v>30</v>
      </c>
      <c r="L3789" s="103" t="s">
        <v>30</v>
      </c>
      <c r="M3789" s="103" t="s">
        <v>30</v>
      </c>
      <c r="N3789" s="103" t="s">
        <v>30</v>
      </c>
      <c r="O3789" s="103" t="s">
        <v>27</v>
      </c>
      <c r="P3789" s="103" t="s">
        <v>8322</v>
      </c>
      <c r="Q3789" s="103" t="s">
        <v>14816</v>
      </c>
      <c r="R3789" s="105" t="s">
        <v>14817</v>
      </c>
      <c r="S3789" s="103" t="s">
        <v>8322</v>
      </c>
      <c r="T3789" s="103" t="s">
        <v>63</v>
      </c>
      <c r="U3789" s="106" t="s">
        <v>21070</v>
      </c>
      <c r="V3789" s="105" t="s">
        <v>24570</v>
      </c>
      <c r="W3789" s="110" t="s">
        <v>471</v>
      </c>
      <c r="X3789" t="s">
        <v>24571</v>
      </c>
      <c r="AA3789">
        <f ca="1" t="shared" si="119"/>
        <v>15</v>
      </c>
    </row>
    <row r="3790" spans="1:27">
      <c r="A3790" s="101">
        <v>48</v>
      </c>
      <c r="B3790" s="89" t="str">
        <f t="shared" si="118"/>
        <v>45273120040222271x</v>
      </c>
      <c r="C3790" s="89" t="s">
        <v>471</v>
      </c>
      <c r="D3790" s="102" t="s">
        <v>14819</v>
      </c>
      <c r="E3790" s="102" t="s">
        <v>24</v>
      </c>
      <c r="F3790" s="103" t="s">
        <v>20131</v>
      </c>
      <c r="G3790" s="103" t="s">
        <v>20742</v>
      </c>
      <c r="H3790" s="104" t="s">
        <v>14818</v>
      </c>
      <c r="I3790" s="103" t="s">
        <v>27</v>
      </c>
      <c r="J3790" s="103" t="s">
        <v>30</v>
      </c>
      <c r="K3790" s="103" t="s">
        <v>30</v>
      </c>
      <c r="L3790" s="103" t="s">
        <v>30</v>
      </c>
      <c r="M3790" s="103" t="s">
        <v>30</v>
      </c>
      <c r="N3790" s="103" t="s">
        <v>30</v>
      </c>
      <c r="O3790" s="103" t="s">
        <v>27</v>
      </c>
      <c r="P3790" s="103" t="s">
        <v>8322</v>
      </c>
      <c r="Q3790" s="103" t="s">
        <v>14821</v>
      </c>
      <c r="R3790" s="105" t="s">
        <v>14822</v>
      </c>
      <c r="S3790" s="103" t="s">
        <v>8322</v>
      </c>
      <c r="T3790" s="103" t="s">
        <v>146</v>
      </c>
      <c r="U3790" s="106" t="s">
        <v>23891</v>
      </c>
      <c r="V3790" s="105" t="s">
        <v>24572</v>
      </c>
      <c r="W3790" s="110" t="s">
        <v>471</v>
      </c>
      <c r="X3790" t="s">
        <v>24573</v>
      </c>
      <c r="AA3790">
        <f ca="1" t="shared" si="119"/>
        <v>17</v>
      </c>
    </row>
    <row r="3791" spans="1:27">
      <c r="A3791" s="101">
        <v>49</v>
      </c>
      <c r="B3791" s="89" t="str">
        <f t="shared" si="118"/>
        <v>451229200503101861</v>
      </c>
      <c r="C3791" s="89" t="s">
        <v>471</v>
      </c>
      <c r="D3791" s="102" t="s">
        <v>14824</v>
      </c>
      <c r="E3791" s="102" t="s">
        <v>143</v>
      </c>
      <c r="F3791" s="103" t="s">
        <v>20178</v>
      </c>
      <c r="G3791" s="103" t="s">
        <v>21473</v>
      </c>
      <c r="H3791" s="104" t="s">
        <v>14823</v>
      </c>
      <c r="I3791" s="103" t="s">
        <v>30</v>
      </c>
      <c r="J3791" s="103" t="s">
        <v>30</v>
      </c>
      <c r="K3791" s="103" t="s">
        <v>30</v>
      </c>
      <c r="L3791" s="103" t="s">
        <v>30</v>
      </c>
      <c r="M3791" s="103" t="s">
        <v>30</v>
      </c>
      <c r="N3791" s="103" t="s">
        <v>30</v>
      </c>
      <c r="O3791" s="103" t="s">
        <v>27</v>
      </c>
      <c r="P3791" s="103" t="s">
        <v>8322</v>
      </c>
      <c r="Q3791" s="103" t="s">
        <v>14826</v>
      </c>
      <c r="R3791" s="105" t="s">
        <v>14827</v>
      </c>
      <c r="S3791" s="103" t="s">
        <v>8322</v>
      </c>
      <c r="T3791" s="103" t="s">
        <v>115</v>
      </c>
      <c r="U3791" s="106" t="s">
        <v>23640</v>
      </c>
      <c r="V3791" s="105" t="s">
        <v>24574</v>
      </c>
      <c r="W3791" s="110" t="s">
        <v>471</v>
      </c>
      <c r="X3791" t="s">
        <v>24575</v>
      </c>
      <c r="AA3791">
        <f ca="1" t="shared" si="119"/>
        <v>16</v>
      </c>
    </row>
    <row r="3792" spans="1:27">
      <c r="A3792" s="101">
        <v>50</v>
      </c>
      <c r="B3792" s="89" t="str">
        <f t="shared" si="118"/>
        <v>452731200303191225</v>
      </c>
      <c r="C3792" s="89" t="s">
        <v>471</v>
      </c>
      <c r="D3792" s="102" t="s">
        <v>14829</v>
      </c>
      <c r="E3792" s="102" t="s">
        <v>143</v>
      </c>
      <c r="F3792" s="103" t="s">
        <v>20131</v>
      </c>
      <c r="G3792" s="103" t="s">
        <v>20202</v>
      </c>
      <c r="H3792" s="104" t="s">
        <v>14828</v>
      </c>
      <c r="I3792" s="103" t="s">
        <v>27</v>
      </c>
      <c r="J3792" s="103" t="s">
        <v>27</v>
      </c>
      <c r="K3792" s="103" t="s">
        <v>30</v>
      </c>
      <c r="L3792" s="103" t="s">
        <v>30</v>
      </c>
      <c r="M3792" s="103" t="s">
        <v>30</v>
      </c>
      <c r="N3792" s="103" t="s">
        <v>30</v>
      </c>
      <c r="O3792" s="103" t="s">
        <v>27</v>
      </c>
      <c r="P3792" s="103" t="s">
        <v>8322</v>
      </c>
      <c r="Q3792" s="103" t="s">
        <v>14831</v>
      </c>
      <c r="R3792" s="105" t="s">
        <v>14832</v>
      </c>
      <c r="S3792" s="103" t="s">
        <v>8322</v>
      </c>
      <c r="T3792" s="103" t="s">
        <v>76</v>
      </c>
      <c r="U3792" s="106" t="s">
        <v>22373</v>
      </c>
      <c r="V3792" s="105" t="s">
        <v>24576</v>
      </c>
      <c r="W3792" s="110" t="s">
        <v>471</v>
      </c>
      <c r="X3792" t="s">
        <v>19506</v>
      </c>
      <c r="AA3792">
        <f ca="1" t="shared" si="119"/>
        <v>18</v>
      </c>
    </row>
    <row r="3793" spans="1:27">
      <c r="A3793" s="101">
        <v>51</v>
      </c>
      <c r="B3793" s="89" t="str">
        <f t="shared" si="118"/>
        <v>451229200605150613</v>
      </c>
      <c r="C3793" s="89" t="s">
        <v>471</v>
      </c>
      <c r="D3793" s="102" t="s">
        <v>10390</v>
      </c>
      <c r="E3793" s="102" t="s">
        <v>24</v>
      </c>
      <c r="F3793" s="103" t="s">
        <v>20178</v>
      </c>
      <c r="G3793" s="103" t="s">
        <v>22048</v>
      </c>
      <c r="H3793" s="104" t="s">
        <v>14833</v>
      </c>
      <c r="I3793" s="103" t="s">
        <v>27</v>
      </c>
      <c r="J3793" s="103" t="s">
        <v>30</v>
      </c>
      <c r="K3793" s="103" t="s">
        <v>30</v>
      </c>
      <c r="L3793" s="103" t="s">
        <v>30</v>
      </c>
      <c r="M3793" s="103" t="s">
        <v>30</v>
      </c>
      <c r="N3793" s="103" t="s">
        <v>30</v>
      </c>
      <c r="O3793" s="103" t="s">
        <v>27</v>
      </c>
      <c r="P3793" s="103" t="s">
        <v>8322</v>
      </c>
      <c r="Q3793" s="103" t="s">
        <v>14835</v>
      </c>
      <c r="R3793" s="105" t="s">
        <v>14836</v>
      </c>
      <c r="S3793" s="103" t="s">
        <v>8322</v>
      </c>
      <c r="T3793" s="103" t="s">
        <v>99</v>
      </c>
      <c r="U3793" s="106" t="s">
        <v>21867</v>
      </c>
      <c r="V3793" s="105" t="s">
        <v>23572</v>
      </c>
      <c r="W3793" s="110" t="s">
        <v>471</v>
      </c>
      <c r="X3793" t="s">
        <v>24577</v>
      </c>
      <c r="AA3793">
        <f ca="1" t="shared" si="119"/>
        <v>15</v>
      </c>
    </row>
    <row r="3794" spans="1:27">
      <c r="A3794" s="101">
        <v>52</v>
      </c>
      <c r="B3794" s="89" t="str">
        <f t="shared" si="118"/>
        <v>452731200412235717</v>
      </c>
      <c r="C3794" s="89" t="s">
        <v>471</v>
      </c>
      <c r="D3794" s="102" t="s">
        <v>14838</v>
      </c>
      <c r="E3794" s="102" t="s">
        <v>24</v>
      </c>
      <c r="F3794" s="103" t="s">
        <v>20131</v>
      </c>
      <c r="G3794" s="103" t="s">
        <v>20996</v>
      </c>
      <c r="H3794" s="104" t="s">
        <v>14837</v>
      </c>
      <c r="I3794" s="103" t="s">
        <v>30</v>
      </c>
      <c r="J3794" s="103" t="s">
        <v>30</v>
      </c>
      <c r="K3794" s="103" t="s">
        <v>30</v>
      </c>
      <c r="L3794" s="103" t="s">
        <v>30</v>
      </c>
      <c r="M3794" s="103" t="s">
        <v>30</v>
      </c>
      <c r="N3794" s="103" t="s">
        <v>30</v>
      </c>
      <c r="O3794" s="103" t="s">
        <v>27</v>
      </c>
      <c r="P3794" s="103" t="s">
        <v>63</v>
      </c>
      <c r="Q3794" s="103" t="s">
        <v>14840</v>
      </c>
      <c r="R3794" s="105" t="s">
        <v>14841</v>
      </c>
      <c r="S3794" s="103" t="s">
        <v>8322</v>
      </c>
      <c r="T3794" s="103" t="s">
        <v>63</v>
      </c>
      <c r="U3794" s="106" t="s">
        <v>21274</v>
      </c>
      <c r="V3794" s="105" t="s">
        <v>24578</v>
      </c>
      <c r="W3794" s="110" t="s">
        <v>471</v>
      </c>
      <c r="X3794" t="s">
        <v>24579</v>
      </c>
      <c r="AA3794">
        <f ca="1" t="shared" si="119"/>
        <v>16</v>
      </c>
    </row>
    <row r="3795" spans="1:27">
      <c r="A3795" s="101">
        <v>53</v>
      </c>
      <c r="B3795" s="89" t="str">
        <f t="shared" si="118"/>
        <v>451229200503270913</v>
      </c>
      <c r="C3795" s="89" t="s">
        <v>471</v>
      </c>
      <c r="D3795" s="102" t="s">
        <v>14843</v>
      </c>
      <c r="E3795" s="102" t="s">
        <v>24</v>
      </c>
      <c r="F3795" s="103" t="s">
        <v>20131</v>
      </c>
      <c r="G3795" s="103" t="s">
        <v>21473</v>
      </c>
      <c r="H3795" s="104" t="s">
        <v>14842</v>
      </c>
      <c r="I3795" s="103" t="s">
        <v>27</v>
      </c>
      <c r="J3795" s="103" t="s">
        <v>30</v>
      </c>
      <c r="K3795" s="103" t="s">
        <v>30</v>
      </c>
      <c r="L3795" s="103" t="s">
        <v>30</v>
      </c>
      <c r="M3795" s="103" t="s">
        <v>30</v>
      </c>
      <c r="N3795" s="103" t="s">
        <v>30</v>
      </c>
      <c r="O3795" s="103" t="s">
        <v>30</v>
      </c>
      <c r="P3795" s="103" t="s">
        <v>8322</v>
      </c>
      <c r="Q3795" s="103" t="s">
        <v>7229</v>
      </c>
      <c r="R3795" s="105">
        <v>13877128714</v>
      </c>
      <c r="S3795" s="103" t="s">
        <v>8322</v>
      </c>
      <c r="T3795" s="103" t="s">
        <v>69</v>
      </c>
      <c r="U3795" s="106" t="s">
        <v>22984</v>
      </c>
      <c r="V3795" s="105" t="s">
        <v>24580</v>
      </c>
      <c r="W3795" s="110" t="s">
        <v>471</v>
      </c>
      <c r="X3795" t="s">
        <v>24581</v>
      </c>
      <c r="AA3795">
        <f ca="1" t="shared" si="119"/>
        <v>16</v>
      </c>
    </row>
    <row r="3796" spans="1:27">
      <c r="A3796" s="101">
        <v>54</v>
      </c>
      <c r="B3796" s="89" t="str">
        <f t="shared" si="118"/>
        <v>45273120050831572x</v>
      </c>
      <c r="C3796" s="89" t="s">
        <v>471</v>
      </c>
      <c r="D3796" s="102" t="s">
        <v>3003</v>
      </c>
      <c r="E3796" s="102" t="s">
        <v>143</v>
      </c>
      <c r="F3796" s="103" t="s">
        <v>20131</v>
      </c>
      <c r="G3796" s="103">
        <v>200508</v>
      </c>
      <c r="H3796" s="104" t="s">
        <v>14844</v>
      </c>
      <c r="I3796" s="103" t="s">
        <v>30</v>
      </c>
      <c r="J3796" s="103" t="s">
        <v>30</v>
      </c>
      <c r="K3796" s="103" t="s">
        <v>30</v>
      </c>
      <c r="L3796" s="103" t="s">
        <v>30</v>
      </c>
      <c r="M3796" s="103" t="s">
        <v>30</v>
      </c>
      <c r="N3796" s="103" t="s">
        <v>30</v>
      </c>
      <c r="O3796" s="103" t="s">
        <v>27</v>
      </c>
      <c r="P3796" s="103" t="s">
        <v>1517</v>
      </c>
      <c r="Q3796" s="103" t="s">
        <v>14846</v>
      </c>
      <c r="R3796" s="105">
        <v>18907781890</v>
      </c>
      <c r="S3796" s="103" t="s">
        <v>1517</v>
      </c>
      <c r="T3796" s="103" t="s">
        <v>20593</v>
      </c>
      <c r="U3796" s="106" t="s">
        <v>20593</v>
      </c>
      <c r="V3796" s="105" t="s">
        <v>24582</v>
      </c>
      <c r="W3796" s="110" t="s">
        <v>471</v>
      </c>
      <c r="X3796" t="s">
        <v>14845</v>
      </c>
      <c r="AA3796">
        <f ca="1" t="shared" si="119"/>
        <v>15</v>
      </c>
    </row>
    <row r="3797" spans="1:27">
      <c r="A3797" s="101">
        <v>55</v>
      </c>
      <c r="B3797" s="89" t="str">
        <f t="shared" si="118"/>
        <v>451229200404261226</v>
      </c>
      <c r="C3797" s="89" t="s">
        <v>471</v>
      </c>
      <c r="D3797" s="102" t="s">
        <v>5898</v>
      </c>
      <c r="E3797" s="102" t="s">
        <v>143</v>
      </c>
      <c r="F3797" s="103" t="s">
        <v>20131</v>
      </c>
      <c r="G3797" s="103" t="s">
        <v>20255</v>
      </c>
      <c r="H3797" s="104" t="s">
        <v>14847</v>
      </c>
      <c r="I3797" s="103" t="s">
        <v>30</v>
      </c>
      <c r="J3797" s="103" t="s">
        <v>30</v>
      </c>
      <c r="K3797" s="103" t="s">
        <v>30</v>
      </c>
      <c r="L3797" s="103" t="s">
        <v>30</v>
      </c>
      <c r="M3797" s="103" t="s">
        <v>30</v>
      </c>
      <c r="N3797" s="103" t="s">
        <v>30</v>
      </c>
      <c r="O3797" s="103" t="s">
        <v>27</v>
      </c>
      <c r="P3797" s="103" t="s">
        <v>76</v>
      </c>
      <c r="Q3797" s="103" t="s">
        <v>14849</v>
      </c>
      <c r="R3797" s="105">
        <v>15877846255</v>
      </c>
      <c r="S3797" s="103" t="s">
        <v>8322</v>
      </c>
      <c r="T3797" s="103" t="s">
        <v>76</v>
      </c>
      <c r="U3797" s="106" t="s">
        <v>22373</v>
      </c>
      <c r="V3797" s="105" t="s">
        <v>24583</v>
      </c>
      <c r="W3797" s="110" t="s">
        <v>471</v>
      </c>
      <c r="X3797" t="s">
        <v>24584</v>
      </c>
      <c r="AA3797">
        <f ca="1" t="shared" si="119"/>
        <v>17</v>
      </c>
    </row>
    <row r="3798" spans="1:27">
      <c r="A3798" s="101">
        <v>56</v>
      </c>
      <c r="B3798" s="89" t="str">
        <f t="shared" si="118"/>
        <v>452731200507135727</v>
      </c>
      <c r="C3798" s="89" t="s">
        <v>471</v>
      </c>
      <c r="D3798" s="102" t="s">
        <v>14852</v>
      </c>
      <c r="E3798" s="102" t="s">
        <v>143</v>
      </c>
      <c r="F3798" s="103" t="s">
        <v>20131</v>
      </c>
      <c r="G3798" s="103" t="s">
        <v>21180</v>
      </c>
      <c r="H3798" s="104" t="s">
        <v>14851</v>
      </c>
      <c r="I3798" s="103" t="s">
        <v>30</v>
      </c>
      <c r="J3798" s="103" t="s">
        <v>30</v>
      </c>
      <c r="K3798" s="103" t="s">
        <v>30</v>
      </c>
      <c r="L3798" s="103" t="s">
        <v>30</v>
      </c>
      <c r="M3798" s="103" t="s">
        <v>30</v>
      </c>
      <c r="N3798" s="103" t="s">
        <v>30</v>
      </c>
      <c r="O3798" s="103" t="s">
        <v>27</v>
      </c>
      <c r="P3798" s="103" t="s">
        <v>8322</v>
      </c>
      <c r="Q3798" s="103" t="s">
        <v>2202</v>
      </c>
      <c r="R3798" s="105" t="s">
        <v>14854</v>
      </c>
      <c r="S3798" s="103" t="s">
        <v>8322</v>
      </c>
      <c r="T3798" s="103" t="s">
        <v>63</v>
      </c>
      <c r="U3798" s="106" t="s">
        <v>24585</v>
      </c>
      <c r="V3798" s="105" t="s">
        <v>24586</v>
      </c>
      <c r="W3798" s="110" t="s">
        <v>471</v>
      </c>
      <c r="X3798" t="s">
        <v>24587</v>
      </c>
      <c r="AA3798">
        <f ca="1" t="shared" si="119"/>
        <v>16</v>
      </c>
    </row>
    <row r="3799" spans="1:27">
      <c r="A3799" s="101">
        <v>57</v>
      </c>
      <c r="B3799" s="89" t="str">
        <f t="shared" si="118"/>
        <v>452731200502024825</v>
      </c>
      <c r="C3799" s="89" t="s">
        <v>471</v>
      </c>
      <c r="D3799" s="102" t="s">
        <v>14856</v>
      </c>
      <c r="E3799" s="102" t="s">
        <v>143</v>
      </c>
      <c r="F3799" s="103" t="s">
        <v>20131</v>
      </c>
      <c r="G3799" s="103" t="s">
        <v>21431</v>
      </c>
      <c r="H3799" s="104" t="s">
        <v>14855</v>
      </c>
      <c r="I3799" s="103" t="s">
        <v>30</v>
      </c>
      <c r="J3799" s="103" t="s">
        <v>30</v>
      </c>
      <c r="K3799" s="103" t="s">
        <v>30</v>
      </c>
      <c r="L3799" s="103" t="s">
        <v>30</v>
      </c>
      <c r="M3799" s="103" t="s">
        <v>30</v>
      </c>
      <c r="N3799" s="103" t="s">
        <v>30</v>
      </c>
      <c r="O3799" s="103" t="s">
        <v>27</v>
      </c>
      <c r="P3799" s="103" t="s">
        <v>63</v>
      </c>
      <c r="Q3799" s="103" t="s">
        <v>14858</v>
      </c>
      <c r="R3799" s="105" t="s">
        <v>14859</v>
      </c>
      <c r="S3799" s="103" t="s">
        <v>8322</v>
      </c>
      <c r="T3799" s="103" t="s">
        <v>63</v>
      </c>
      <c r="U3799" s="106" t="s">
        <v>20436</v>
      </c>
      <c r="V3799" s="105" t="s">
        <v>24588</v>
      </c>
      <c r="W3799" s="110" t="s">
        <v>471</v>
      </c>
      <c r="X3799" t="s">
        <v>24589</v>
      </c>
      <c r="AA3799">
        <f ca="1" t="shared" si="119"/>
        <v>16</v>
      </c>
    </row>
    <row r="3800" spans="1:27">
      <c r="A3800" s="101">
        <v>58</v>
      </c>
      <c r="B3800" s="89" t="str">
        <f t="shared" si="118"/>
        <v>451229200406020023</v>
      </c>
      <c r="C3800" s="89" t="s">
        <v>471</v>
      </c>
      <c r="D3800" s="102" t="s">
        <v>14861</v>
      </c>
      <c r="E3800" s="102" t="s">
        <v>143</v>
      </c>
      <c r="F3800" s="103" t="s">
        <v>20131</v>
      </c>
      <c r="G3800" s="103" t="s">
        <v>21826</v>
      </c>
      <c r="H3800" s="104" t="s">
        <v>14860</v>
      </c>
      <c r="I3800" s="103" t="s">
        <v>30</v>
      </c>
      <c r="J3800" s="103" t="s">
        <v>30</v>
      </c>
      <c r="K3800" s="103" t="s">
        <v>30</v>
      </c>
      <c r="L3800" s="103" t="s">
        <v>30</v>
      </c>
      <c r="M3800" s="103" t="s">
        <v>30</v>
      </c>
      <c r="N3800" s="103" t="s">
        <v>30</v>
      </c>
      <c r="O3800" s="103" t="s">
        <v>27</v>
      </c>
      <c r="P3800" s="103" t="s">
        <v>8322</v>
      </c>
      <c r="Q3800" s="103" t="s">
        <v>14863</v>
      </c>
      <c r="R3800" s="105" t="s">
        <v>14864</v>
      </c>
      <c r="S3800" s="103" t="s">
        <v>8322</v>
      </c>
      <c r="T3800" s="103" t="s">
        <v>63</v>
      </c>
      <c r="U3800" s="106" t="s">
        <v>23059</v>
      </c>
      <c r="V3800" s="105" t="s">
        <v>24590</v>
      </c>
      <c r="W3800" s="110" t="s">
        <v>471</v>
      </c>
      <c r="X3800" t="s">
        <v>24591</v>
      </c>
      <c r="AA3800">
        <f ca="1" t="shared" si="119"/>
        <v>17</v>
      </c>
    </row>
    <row r="3801" spans="1:27">
      <c r="A3801" s="101">
        <v>59</v>
      </c>
      <c r="B3801" s="89" t="str">
        <f t="shared" si="118"/>
        <v>452731200501234820</v>
      </c>
      <c r="C3801" s="89" t="s">
        <v>471</v>
      </c>
      <c r="D3801" s="102" t="s">
        <v>14866</v>
      </c>
      <c r="E3801" s="102" t="s">
        <v>143</v>
      </c>
      <c r="F3801" s="103" t="s">
        <v>20131</v>
      </c>
      <c r="G3801" s="103" t="s">
        <v>22169</v>
      </c>
      <c r="H3801" s="104" t="s">
        <v>14865</v>
      </c>
      <c r="I3801" s="103" t="s">
        <v>30</v>
      </c>
      <c r="J3801" s="103" t="s">
        <v>30</v>
      </c>
      <c r="K3801" s="103" t="s">
        <v>30</v>
      </c>
      <c r="L3801" s="103" t="s">
        <v>30</v>
      </c>
      <c r="M3801" s="103" t="s">
        <v>30</v>
      </c>
      <c r="N3801" s="103" t="s">
        <v>30</v>
      </c>
      <c r="O3801" s="103" t="s">
        <v>27</v>
      </c>
      <c r="P3801" s="103" t="s">
        <v>8322</v>
      </c>
      <c r="Q3801" s="103" t="s">
        <v>14868</v>
      </c>
      <c r="R3801" s="105" t="s">
        <v>14869</v>
      </c>
      <c r="S3801" s="103" t="s">
        <v>8322</v>
      </c>
      <c r="T3801" s="103" t="s">
        <v>63</v>
      </c>
      <c r="U3801" s="106" t="s">
        <v>23133</v>
      </c>
      <c r="V3801" s="105" t="s">
        <v>24592</v>
      </c>
      <c r="W3801" s="110" t="s">
        <v>471</v>
      </c>
      <c r="X3801" t="s">
        <v>24593</v>
      </c>
      <c r="AA3801">
        <f ca="1" t="shared" si="119"/>
        <v>16</v>
      </c>
    </row>
    <row r="3802" spans="1:27">
      <c r="A3802" s="101">
        <v>60</v>
      </c>
      <c r="B3802" s="89" t="str">
        <f t="shared" si="118"/>
        <v>451229200506251865</v>
      </c>
      <c r="C3802" s="89" t="s">
        <v>471</v>
      </c>
      <c r="D3802" s="102" t="s">
        <v>14871</v>
      </c>
      <c r="E3802" s="102" t="s">
        <v>143</v>
      </c>
      <c r="F3802" s="103" t="s">
        <v>20178</v>
      </c>
      <c r="G3802" s="103" t="s">
        <v>21389</v>
      </c>
      <c r="H3802" s="104" t="s">
        <v>14870</v>
      </c>
      <c r="I3802" s="103" t="s">
        <v>30</v>
      </c>
      <c r="J3802" s="103" t="s">
        <v>30</v>
      </c>
      <c r="K3802" s="103" t="s">
        <v>30</v>
      </c>
      <c r="L3802" s="103" t="s">
        <v>30</v>
      </c>
      <c r="M3802" s="103" t="s">
        <v>30</v>
      </c>
      <c r="N3802" s="103" t="s">
        <v>30</v>
      </c>
      <c r="O3802" s="103" t="s">
        <v>27</v>
      </c>
      <c r="P3802" s="103" t="s">
        <v>63</v>
      </c>
      <c r="Q3802" s="103" t="s">
        <v>14872</v>
      </c>
      <c r="R3802" s="105">
        <v>13676036639</v>
      </c>
      <c r="S3802" s="103" t="s">
        <v>8322</v>
      </c>
      <c r="T3802" s="103" t="s">
        <v>115</v>
      </c>
      <c r="U3802" s="106" t="s">
        <v>24461</v>
      </c>
      <c r="V3802" s="105" t="s">
        <v>24594</v>
      </c>
      <c r="W3802" s="110" t="s">
        <v>471</v>
      </c>
      <c r="X3802" t="s">
        <v>24595</v>
      </c>
      <c r="AA3802">
        <f ca="1" t="shared" si="119"/>
        <v>16</v>
      </c>
    </row>
    <row r="3803" spans="1:27">
      <c r="A3803" s="101">
        <v>61</v>
      </c>
      <c r="B3803" s="89" t="str">
        <f t="shared" si="118"/>
        <v>452731200503014231</v>
      </c>
      <c r="C3803" s="89" t="s">
        <v>471</v>
      </c>
      <c r="D3803" s="102" t="s">
        <v>14874</v>
      </c>
      <c r="E3803" s="102" t="s">
        <v>24</v>
      </c>
      <c r="F3803" s="103" t="s">
        <v>20131</v>
      </c>
      <c r="G3803" s="103" t="s">
        <v>21473</v>
      </c>
      <c r="H3803" s="104" t="s">
        <v>14873</v>
      </c>
      <c r="I3803" s="103" t="s">
        <v>30</v>
      </c>
      <c r="J3803" s="103" t="s">
        <v>30</v>
      </c>
      <c r="K3803" s="103" t="s">
        <v>30</v>
      </c>
      <c r="L3803" s="103" t="s">
        <v>30</v>
      </c>
      <c r="M3803" s="103" t="s">
        <v>30</v>
      </c>
      <c r="N3803" s="103" t="s">
        <v>30</v>
      </c>
      <c r="O3803" s="103" t="s">
        <v>27</v>
      </c>
      <c r="P3803" s="103" t="s">
        <v>121</v>
      </c>
      <c r="Q3803" s="103" t="s">
        <v>3115</v>
      </c>
      <c r="R3803" s="105" t="s">
        <v>14876</v>
      </c>
      <c r="S3803" s="103" t="s">
        <v>8322</v>
      </c>
      <c r="T3803" s="103" t="s">
        <v>121</v>
      </c>
      <c r="U3803" s="106" t="s">
        <v>23239</v>
      </c>
      <c r="V3803" s="105" t="s">
        <v>24596</v>
      </c>
      <c r="W3803" s="110" t="s">
        <v>471</v>
      </c>
      <c r="X3803" t="s">
        <v>24597</v>
      </c>
      <c r="AA3803">
        <f ca="1" t="shared" si="119"/>
        <v>16</v>
      </c>
    </row>
    <row r="3804" spans="1:27">
      <c r="A3804" s="101">
        <v>62</v>
      </c>
      <c r="B3804" s="89" t="str">
        <f t="shared" si="118"/>
        <v>451229200510045722</v>
      </c>
      <c r="C3804" s="89" t="s">
        <v>471</v>
      </c>
      <c r="D3804" s="102" t="s">
        <v>14879</v>
      </c>
      <c r="E3804" s="102" t="s">
        <v>143</v>
      </c>
      <c r="F3804" s="103" t="s">
        <v>20131</v>
      </c>
      <c r="G3804" s="103" t="s">
        <v>20937</v>
      </c>
      <c r="H3804" s="104" t="s">
        <v>14878</v>
      </c>
      <c r="I3804" s="103" t="s">
        <v>30</v>
      </c>
      <c r="J3804" s="103" t="s">
        <v>30</v>
      </c>
      <c r="K3804" s="103" t="s">
        <v>30</v>
      </c>
      <c r="L3804" s="103" t="s">
        <v>30</v>
      </c>
      <c r="M3804" s="103" t="s">
        <v>30</v>
      </c>
      <c r="N3804" s="103" t="s">
        <v>30</v>
      </c>
      <c r="O3804" s="103" t="s">
        <v>27</v>
      </c>
      <c r="P3804" s="103" t="s">
        <v>8322</v>
      </c>
      <c r="Q3804" s="103" t="s">
        <v>14881</v>
      </c>
      <c r="R3804" s="105">
        <v>15994715578</v>
      </c>
      <c r="S3804" s="103" t="s">
        <v>8322</v>
      </c>
      <c r="T3804" s="103" t="s">
        <v>63</v>
      </c>
      <c r="U3804" s="106" t="s">
        <v>24598</v>
      </c>
      <c r="V3804" s="105" t="s">
        <v>24599</v>
      </c>
      <c r="W3804" s="110" t="s">
        <v>471</v>
      </c>
      <c r="X3804" t="s">
        <v>24600</v>
      </c>
      <c r="AA3804">
        <f ca="1" t="shared" si="119"/>
        <v>15</v>
      </c>
    </row>
    <row r="3805" spans="1:27">
      <c r="A3805" s="101">
        <v>63</v>
      </c>
      <c r="B3805" s="89" t="str">
        <f t="shared" si="118"/>
        <v>45273120040720481X</v>
      </c>
      <c r="C3805" s="89" t="s">
        <v>471</v>
      </c>
      <c r="D3805" s="102" t="s">
        <v>14883</v>
      </c>
      <c r="E3805" s="102" t="s">
        <v>24</v>
      </c>
      <c r="F3805" s="103" t="s">
        <v>20131</v>
      </c>
      <c r="G3805" s="103" t="s">
        <v>20271</v>
      </c>
      <c r="H3805" s="104" t="s">
        <v>14882</v>
      </c>
      <c r="I3805" s="103" t="s">
        <v>30</v>
      </c>
      <c r="J3805" s="103" t="s">
        <v>30</v>
      </c>
      <c r="K3805" s="103" t="s">
        <v>30</v>
      </c>
      <c r="L3805" s="103" t="s">
        <v>30</v>
      </c>
      <c r="M3805" s="103" t="s">
        <v>30</v>
      </c>
      <c r="N3805" s="103" t="s">
        <v>30</v>
      </c>
      <c r="O3805" s="103" t="s">
        <v>27</v>
      </c>
      <c r="P3805" s="103" t="s">
        <v>8322</v>
      </c>
      <c r="Q3805" s="103" t="s">
        <v>14884</v>
      </c>
      <c r="R3805" s="105">
        <v>15177385317</v>
      </c>
      <c r="S3805" s="103" t="s">
        <v>8322</v>
      </c>
      <c r="T3805" s="103" t="s">
        <v>63</v>
      </c>
      <c r="U3805" s="106" t="s">
        <v>20436</v>
      </c>
      <c r="V3805" s="105" t="s">
        <v>24601</v>
      </c>
      <c r="W3805" s="110" t="s">
        <v>471</v>
      </c>
      <c r="X3805" t="s">
        <v>24602</v>
      </c>
      <c r="AA3805">
        <f ca="1" t="shared" si="119"/>
        <v>17</v>
      </c>
    </row>
    <row r="3806" spans="1:27">
      <c r="A3806" s="101">
        <v>64</v>
      </c>
      <c r="B3806" s="89" t="str">
        <f t="shared" si="118"/>
        <v>452731200406280327</v>
      </c>
      <c r="C3806" s="89" t="s">
        <v>471</v>
      </c>
      <c r="D3806" s="102" t="s">
        <v>14886</v>
      </c>
      <c r="E3806" s="102" t="s">
        <v>143</v>
      </c>
      <c r="F3806" s="103" t="s">
        <v>20131</v>
      </c>
      <c r="G3806" s="103" t="s">
        <v>21826</v>
      </c>
      <c r="H3806" s="104" t="s">
        <v>14885</v>
      </c>
      <c r="I3806" s="103" t="s">
        <v>30</v>
      </c>
      <c r="J3806" s="103" t="s">
        <v>30</v>
      </c>
      <c r="K3806" s="103" t="s">
        <v>30</v>
      </c>
      <c r="L3806" s="103" t="s">
        <v>30</v>
      </c>
      <c r="M3806" s="103" t="s">
        <v>30</v>
      </c>
      <c r="N3806" s="103" t="s">
        <v>30</v>
      </c>
      <c r="O3806" s="103" t="s">
        <v>27</v>
      </c>
      <c r="P3806" s="103" t="s">
        <v>63</v>
      </c>
      <c r="Q3806" s="103" t="s">
        <v>14887</v>
      </c>
      <c r="R3806" s="105" t="s">
        <v>14888</v>
      </c>
      <c r="S3806" s="103" t="s">
        <v>8322</v>
      </c>
      <c r="T3806" s="103" t="s">
        <v>151</v>
      </c>
      <c r="U3806" s="106" t="s">
        <v>23145</v>
      </c>
      <c r="V3806" s="105" t="s">
        <v>24382</v>
      </c>
      <c r="W3806" s="110" t="s">
        <v>471</v>
      </c>
      <c r="X3806" t="s">
        <v>24383</v>
      </c>
      <c r="AA3806">
        <f ca="1" t="shared" si="119"/>
        <v>17</v>
      </c>
    </row>
    <row r="3807" spans="1:27">
      <c r="A3807" s="101">
        <v>65</v>
      </c>
      <c r="B3807" s="89" t="str">
        <f t="shared" si="118"/>
        <v>451229200312152121</v>
      </c>
      <c r="C3807" s="89" t="s">
        <v>471</v>
      </c>
      <c r="D3807" s="102" t="s">
        <v>14890</v>
      </c>
      <c r="E3807" s="102" t="s">
        <v>143</v>
      </c>
      <c r="F3807" s="103" t="s">
        <v>20178</v>
      </c>
      <c r="G3807" s="103" t="s">
        <v>20433</v>
      </c>
      <c r="H3807" s="104" t="s">
        <v>14889</v>
      </c>
      <c r="I3807" s="103" t="s">
        <v>27</v>
      </c>
      <c r="J3807" s="103" t="s">
        <v>30</v>
      </c>
      <c r="K3807" s="103" t="s">
        <v>30</v>
      </c>
      <c r="L3807" s="103" t="s">
        <v>30</v>
      </c>
      <c r="M3807" s="103" t="s">
        <v>30</v>
      </c>
      <c r="N3807" s="103" t="s">
        <v>30</v>
      </c>
      <c r="O3807" s="103" t="s">
        <v>27</v>
      </c>
      <c r="P3807" s="103" t="s">
        <v>8322</v>
      </c>
      <c r="Q3807" s="103" t="s">
        <v>14892</v>
      </c>
      <c r="R3807" s="105" t="s">
        <v>14893</v>
      </c>
      <c r="S3807" s="103" t="s">
        <v>8322</v>
      </c>
      <c r="T3807" s="103" t="s">
        <v>22557</v>
      </c>
      <c r="U3807" s="106" t="s">
        <v>23151</v>
      </c>
      <c r="V3807" s="105" t="s">
        <v>24603</v>
      </c>
      <c r="W3807" s="110" t="s">
        <v>471</v>
      </c>
      <c r="X3807" t="s">
        <v>24604</v>
      </c>
      <c r="AA3807">
        <f ca="1" t="shared" si="119"/>
        <v>17</v>
      </c>
    </row>
    <row r="3808" spans="1:27">
      <c r="A3808" s="101">
        <v>66</v>
      </c>
      <c r="B3808" s="89" t="str">
        <f t="shared" si="118"/>
        <v>452731200409185122</v>
      </c>
      <c r="C3808" s="89" t="s">
        <v>471</v>
      </c>
      <c r="D3808" s="102" t="s">
        <v>14895</v>
      </c>
      <c r="E3808" s="102" t="s">
        <v>143</v>
      </c>
      <c r="F3808" s="103" t="s">
        <v>20131</v>
      </c>
      <c r="G3808" s="103" t="s">
        <v>20351</v>
      </c>
      <c r="H3808" s="104" t="s">
        <v>14894</v>
      </c>
      <c r="I3808" s="103" t="s">
        <v>27</v>
      </c>
      <c r="J3808" s="103" t="s">
        <v>30</v>
      </c>
      <c r="K3808" s="103" t="s">
        <v>30</v>
      </c>
      <c r="L3808" s="103" t="s">
        <v>30</v>
      </c>
      <c r="M3808" s="103" t="s">
        <v>30</v>
      </c>
      <c r="N3808" s="103" t="s">
        <v>30</v>
      </c>
      <c r="O3808" s="103" t="s">
        <v>27</v>
      </c>
      <c r="P3808" s="103" t="s">
        <v>8322</v>
      </c>
      <c r="Q3808" s="103" t="s">
        <v>14897</v>
      </c>
      <c r="R3808" s="105" t="s">
        <v>14898</v>
      </c>
      <c r="S3808" s="103" t="s">
        <v>8322</v>
      </c>
      <c r="T3808" s="103" t="s">
        <v>88</v>
      </c>
      <c r="U3808" s="106" t="s">
        <v>22377</v>
      </c>
      <c r="V3808" s="105" t="s">
        <v>24605</v>
      </c>
      <c r="W3808" s="110" t="s">
        <v>471</v>
      </c>
      <c r="X3808" t="s">
        <v>24606</v>
      </c>
      <c r="AA3808">
        <f ca="1" t="shared" si="119"/>
        <v>16</v>
      </c>
    </row>
    <row r="3809" spans="1:27">
      <c r="A3809" s="101">
        <v>67</v>
      </c>
      <c r="B3809" s="89" t="str">
        <f t="shared" si="118"/>
        <v>452731200505100037</v>
      </c>
      <c r="C3809" s="89" t="s">
        <v>471</v>
      </c>
      <c r="D3809" s="102" t="s">
        <v>14901</v>
      </c>
      <c r="E3809" s="102" t="s">
        <v>24</v>
      </c>
      <c r="F3809" s="103" t="s">
        <v>20131</v>
      </c>
      <c r="G3809" s="103" t="s">
        <v>20371</v>
      </c>
      <c r="H3809" s="104" t="s">
        <v>14900</v>
      </c>
      <c r="I3809" s="103" t="s">
        <v>27</v>
      </c>
      <c r="J3809" s="103" t="s">
        <v>30</v>
      </c>
      <c r="K3809" s="103" t="s">
        <v>27</v>
      </c>
      <c r="L3809" s="103" t="s">
        <v>30</v>
      </c>
      <c r="M3809" s="103" t="s">
        <v>30</v>
      </c>
      <c r="N3809" s="103" t="s">
        <v>30</v>
      </c>
      <c r="O3809" s="103" t="s">
        <v>27</v>
      </c>
      <c r="P3809" s="103" t="s">
        <v>8322</v>
      </c>
      <c r="Q3809" s="103" t="s">
        <v>14903</v>
      </c>
      <c r="R3809" s="105" t="s">
        <v>14904</v>
      </c>
      <c r="S3809" s="103" t="s">
        <v>8322</v>
      </c>
      <c r="T3809" s="103" t="s">
        <v>63</v>
      </c>
      <c r="U3809" s="106" t="s">
        <v>22317</v>
      </c>
      <c r="V3809" s="105" t="s">
        <v>24607</v>
      </c>
      <c r="W3809" s="110" t="s">
        <v>471</v>
      </c>
      <c r="X3809" t="s">
        <v>24608</v>
      </c>
      <c r="AA3809">
        <f ca="1" t="shared" si="119"/>
        <v>16</v>
      </c>
    </row>
    <row r="3810" spans="1:27">
      <c r="A3810" s="101">
        <v>68</v>
      </c>
      <c r="B3810" s="89" t="str">
        <f t="shared" si="118"/>
        <v>452731200510245417</v>
      </c>
      <c r="C3810" s="89" t="s">
        <v>471</v>
      </c>
      <c r="D3810" s="102" t="s">
        <v>14906</v>
      </c>
      <c r="E3810" s="102" t="s">
        <v>24</v>
      </c>
      <c r="F3810" s="103" t="s">
        <v>20131</v>
      </c>
      <c r="G3810" s="103" t="s">
        <v>20937</v>
      </c>
      <c r="H3810" s="104" t="s">
        <v>14905</v>
      </c>
      <c r="I3810" s="103" t="s">
        <v>30</v>
      </c>
      <c r="J3810" s="103" t="s">
        <v>30</v>
      </c>
      <c r="K3810" s="103" t="s">
        <v>27</v>
      </c>
      <c r="L3810" s="103" t="s">
        <v>30</v>
      </c>
      <c r="M3810" s="103" t="s">
        <v>30</v>
      </c>
      <c r="N3810" s="103" t="s">
        <v>30</v>
      </c>
      <c r="O3810" s="103" t="s">
        <v>27</v>
      </c>
      <c r="P3810" s="103" t="s">
        <v>8322</v>
      </c>
      <c r="Q3810" s="103" t="s">
        <v>14908</v>
      </c>
      <c r="R3810" s="105" t="s">
        <v>14909</v>
      </c>
      <c r="S3810" s="103" t="s">
        <v>8322</v>
      </c>
      <c r="T3810" s="103" t="s">
        <v>93</v>
      </c>
      <c r="U3810" s="106" t="s">
        <v>20471</v>
      </c>
      <c r="V3810" s="105" t="s">
        <v>24609</v>
      </c>
      <c r="W3810" s="110" t="s">
        <v>471</v>
      </c>
      <c r="X3810" t="s">
        <v>24610</v>
      </c>
      <c r="AA3810">
        <f ca="1" t="shared" si="119"/>
        <v>15</v>
      </c>
    </row>
    <row r="3811" spans="1:27">
      <c r="A3811" s="101">
        <v>69</v>
      </c>
      <c r="B3811" s="89" t="str">
        <f t="shared" si="118"/>
        <v>452731200412260015</v>
      </c>
      <c r="C3811" s="89" t="s">
        <v>471</v>
      </c>
      <c r="D3811" s="102" t="s">
        <v>14911</v>
      </c>
      <c r="E3811" s="102" t="s">
        <v>24</v>
      </c>
      <c r="F3811" s="103" t="s">
        <v>20131</v>
      </c>
      <c r="G3811" s="103" t="s">
        <v>20996</v>
      </c>
      <c r="H3811" s="104" t="s">
        <v>14910</v>
      </c>
      <c r="I3811" s="103" t="s">
        <v>30</v>
      </c>
      <c r="J3811" s="103" t="s">
        <v>30</v>
      </c>
      <c r="K3811" s="103" t="s">
        <v>30</v>
      </c>
      <c r="L3811" s="103" t="s">
        <v>30</v>
      </c>
      <c r="M3811" s="103" t="s">
        <v>30</v>
      </c>
      <c r="N3811" s="103" t="s">
        <v>30</v>
      </c>
      <c r="O3811" s="103" t="s">
        <v>27</v>
      </c>
      <c r="P3811" s="103" t="s">
        <v>8322</v>
      </c>
      <c r="Q3811" s="103" t="s">
        <v>14913</v>
      </c>
      <c r="R3811" s="105" t="s">
        <v>14914</v>
      </c>
      <c r="S3811" s="103" t="s">
        <v>8322</v>
      </c>
      <c r="T3811" s="103" t="s">
        <v>63</v>
      </c>
      <c r="U3811" s="106" t="s">
        <v>21946</v>
      </c>
      <c r="V3811" s="105" t="s">
        <v>24611</v>
      </c>
      <c r="W3811" s="110" t="s">
        <v>471</v>
      </c>
      <c r="X3811" t="s">
        <v>24612</v>
      </c>
      <c r="AA3811">
        <f ca="1" t="shared" si="119"/>
        <v>16</v>
      </c>
    </row>
    <row r="3812" spans="1:27">
      <c r="A3812" s="101">
        <v>70</v>
      </c>
      <c r="B3812" s="89" t="str">
        <f t="shared" si="118"/>
        <v>452731200504070315</v>
      </c>
      <c r="C3812" s="89" t="s">
        <v>471</v>
      </c>
      <c r="D3812" s="102" t="s">
        <v>14916</v>
      </c>
      <c r="E3812" s="102" t="s">
        <v>24</v>
      </c>
      <c r="F3812" s="103" t="s">
        <v>20131</v>
      </c>
      <c r="G3812" s="103" t="s">
        <v>20543</v>
      </c>
      <c r="H3812" s="104" t="s">
        <v>14915</v>
      </c>
      <c r="I3812" s="103" t="s">
        <v>30</v>
      </c>
      <c r="J3812" s="103" t="s">
        <v>30</v>
      </c>
      <c r="K3812" s="103" t="s">
        <v>30</v>
      </c>
      <c r="L3812" s="103" t="s">
        <v>30</v>
      </c>
      <c r="M3812" s="103" t="s">
        <v>30</v>
      </c>
      <c r="N3812" s="103" t="s">
        <v>30</v>
      </c>
      <c r="O3812" s="103" t="s">
        <v>27</v>
      </c>
      <c r="P3812" s="103" t="s">
        <v>63</v>
      </c>
      <c r="Q3812" s="103" t="s">
        <v>14918</v>
      </c>
      <c r="R3812" s="105" t="s">
        <v>14919</v>
      </c>
      <c r="S3812" s="103" t="s">
        <v>8322</v>
      </c>
      <c r="T3812" s="103" t="s">
        <v>151</v>
      </c>
      <c r="U3812" s="106" t="s">
        <v>23191</v>
      </c>
      <c r="V3812" s="105" t="s">
        <v>24613</v>
      </c>
      <c r="W3812" s="110" t="s">
        <v>471</v>
      </c>
      <c r="X3812" t="s">
        <v>24614</v>
      </c>
      <c r="AA3812">
        <f ca="1" t="shared" si="119"/>
        <v>16</v>
      </c>
    </row>
    <row r="3813" spans="1:27">
      <c r="A3813" s="101">
        <v>71</v>
      </c>
      <c r="B3813" s="89" t="str">
        <f t="shared" si="118"/>
        <v>451229200408093613</v>
      </c>
      <c r="C3813" s="89" t="s">
        <v>471</v>
      </c>
      <c r="D3813" s="102" t="s">
        <v>14921</v>
      </c>
      <c r="E3813" s="102" t="s">
        <v>24</v>
      </c>
      <c r="F3813" s="103" t="s">
        <v>20131</v>
      </c>
      <c r="G3813" s="103" t="s">
        <v>20757</v>
      </c>
      <c r="H3813" s="104" t="s">
        <v>14920</v>
      </c>
      <c r="I3813" s="103" t="s">
        <v>30</v>
      </c>
      <c r="J3813" s="103" t="s">
        <v>30</v>
      </c>
      <c r="K3813" s="103" t="s">
        <v>30</v>
      </c>
      <c r="L3813" s="103" t="s">
        <v>30</v>
      </c>
      <c r="M3813" s="103" t="s">
        <v>30</v>
      </c>
      <c r="N3813" s="103" t="s">
        <v>30</v>
      </c>
      <c r="O3813" s="103" t="s">
        <v>27</v>
      </c>
      <c r="P3813" s="103" t="s">
        <v>8322</v>
      </c>
      <c r="Q3813" s="103" t="s">
        <v>14922</v>
      </c>
      <c r="R3813" s="105" t="s">
        <v>14923</v>
      </c>
      <c r="S3813" s="103" t="s">
        <v>8322</v>
      </c>
      <c r="T3813" s="103" t="s">
        <v>81</v>
      </c>
      <c r="U3813" s="106" t="s">
        <v>20419</v>
      </c>
      <c r="V3813" s="105" t="s">
        <v>24615</v>
      </c>
      <c r="W3813" s="110" t="s">
        <v>471</v>
      </c>
      <c r="X3813" t="s">
        <v>24616</v>
      </c>
      <c r="AA3813">
        <f ca="1" t="shared" si="119"/>
        <v>17</v>
      </c>
    </row>
    <row r="3814" spans="1:27">
      <c r="A3814" s="101">
        <v>72</v>
      </c>
      <c r="B3814" s="89" t="str">
        <f t="shared" si="118"/>
        <v>452127200508013329</v>
      </c>
      <c r="C3814" s="89" t="s">
        <v>471</v>
      </c>
      <c r="D3814" s="102" t="s">
        <v>14926</v>
      </c>
      <c r="E3814" s="102" t="s">
        <v>143</v>
      </c>
      <c r="F3814" s="103" t="s">
        <v>20131</v>
      </c>
      <c r="G3814" s="103" t="s">
        <v>20921</v>
      </c>
      <c r="H3814" s="104" t="s">
        <v>14925</v>
      </c>
      <c r="I3814" s="103" t="s">
        <v>30</v>
      </c>
      <c r="J3814" s="103" t="s">
        <v>30</v>
      </c>
      <c r="K3814" s="103" t="s">
        <v>30</v>
      </c>
      <c r="L3814" s="103" t="s">
        <v>30</v>
      </c>
      <c r="M3814" s="103" t="s">
        <v>30</v>
      </c>
      <c r="N3814" s="103" t="s">
        <v>30</v>
      </c>
      <c r="O3814" s="103" t="s">
        <v>27</v>
      </c>
      <c r="P3814" s="103" t="s">
        <v>8322</v>
      </c>
      <c r="Q3814" s="103" t="s">
        <v>14928</v>
      </c>
      <c r="R3814" s="105" t="s">
        <v>14929</v>
      </c>
      <c r="S3814" s="103" t="s">
        <v>8322</v>
      </c>
      <c r="T3814" s="103" t="s">
        <v>63</v>
      </c>
      <c r="U3814" s="106" t="s">
        <v>21722</v>
      </c>
      <c r="V3814" s="105" t="s">
        <v>24617</v>
      </c>
      <c r="W3814" s="110" t="s">
        <v>471</v>
      </c>
      <c r="X3814" t="s">
        <v>24618</v>
      </c>
      <c r="AA3814">
        <f ca="1" t="shared" si="119"/>
        <v>16</v>
      </c>
    </row>
    <row r="3815" spans="1:27">
      <c r="A3815" s="101">
        <v>73</v>
      </c>
      <c r="B3815" s="89" t="str">
        <f t="shared" si="118"/>
        <v>452731200410205717</v>
      </c>
      <c r="C3815" s="89" t="s">
        <v>471</v>
      </c>
      <c r="D3815" s="102" t="s">
        <v>14931</v>
      </c>
      <c r="E3815" s="102" t="s">
        <v>24</v>
      </c>
      <c r="F3815" s="103" t="s">
        <v>20131</v>
      </c>
      <c r="G3815" s="103" t="s">
        <v>20412</v>
      </c>
      <c r="H3815" s="104" t="s">
        <v>14930</v>
      </c>
      <c r="I3815" s="103" t="s">
        <v>30</v>
      </c>
      <c r="J3815" s="103" t="s">
        <v>30</v>
      </c>
      <c r="K3815" s="103" t="s">
        <v>30</v>
      </c>
      <c r="L3815" s="103" t="s">
        <v>30</v>
      </c>
      <c r="M3815" s="103" t="s">
        <v>30</v>
      </c>
      <c r="N3815" s="103" t="s">
        <v>27</v>
      </c>
      <c r="O3815" s="103" t="s">
        <v>30</v>
      </c>
      <c r="P3815" s="103" t="s">
        <v>63</v>
      </c>
      <c r="Q3815" s="103" t="s">
        <v>14933</v>
      </c>
      <c r="R3815" s="105" t="s">
        <v>14934</v>
      </c>
      <c r="S3815" s="103" t="s">
        <v>8322</v>
      </c>
      <c r="T3815" s="103" t="s">
        <v>63</v>
      </c>
      <c r="U3815" s="106" t="s">
        <v>21722</v>
      </c>
      <c r="V3815" s="105" t="s">
        <v>24619</v>
      </c>
      <c r="W3815" s="110" t="s">
        <v>471</v>
      </c>
      <c r="X3815" t="s">
        <v>24620</v>
      </c>
      <c r="AA3815">
        <f ca="1" t="shared" si="119"/>
        <v>16</v>
      </c>
    </row>
    <row r="3816" spans="1:27">
      <c r="A3816" s="101">
        <v>74</v>
      </c>
      <c r="B3816" s="89" t="str">
        <f t="shared" si="118"/>
        <v>452127200407012722</v>
      </c>
      <c r="C3816" s="89" t="s">
        <v>471</v>
      </c>
      <c r="D3816" s="102" t="s">
        <v>14936</v>
      </c>
      <c r="E3816" s="102" t="s">
        <v>143</v>
      </c>
      <c r="F3816" s="103" t="s">
        <v>20205</v>
      </c>
      <c r="G3816" s="103" t="s">
        <v>20271</v>
      </c>
      <c r="H3816" s="104" t="s">
        <v>14935</v>
      </c>
      <c r="I3816" s="103" t="s">
        <v>30</v>
      </c>
      <c r="J3816" s="103" t="s">
        <v>30</v>
      </c>
      <c r="K3816" s="103" t="s">
        <v>30</v>
      </c>
      <c r="L3816" s="103" t="s">
        <v>30</v>
      </c>
      <c r="M3816" s="103" t="s">
        <v>30</v>
      </c>
      <c r="N3816" s="103" t="s">
        <v>30</v>
      </c>
      <c r="O3816" s="103" t="s">
        <v>27</v>
      </c>
      <c r="P3816" s="103" t="s">
        <v>21315</v>
      </c>
      <c r="Q3816" s="103" t="s">
        <v>14938</v>
      </c>
      <c r="R3816" s="105" t="s">
        <v>14939</v>
      </c>
      <c r="S3816" s="103" t="s">
        <v>21315</v>
      </c>
      <c r="T3816" s="103" t="s">
        <v>20446</v>
      </c>
      <c r="U3816" s="106" t="s">
        <v>24621</v>
      </c>
      <c r="V3816" s="105" t="s">
        <v>20741</v>
      </c>
      <c r="W3816" s="110" t="s">
        <v>471</v>
      </c>
      <c r="X3816" t="s">
        <v>24622</v>
      </c>
      <c r="AA3816">
        <f ca="1" t="shared" si="119"/>
        <v>17</v>
      </c>
    </row>
    <row r="3817" spans="1:27">
      <c r="A3817" s="101">
        <v>1</v>
      </c>
      <c r="B3817" s="89" t="str">
        <f t="shared" si="118"/>
        <v>451229200503180029</v>
      </c>
      <c r="C3817" s="89" t="s">
        <v>477</v>
      </c>
      <c r="D3817" s="102" t="s">
        <v>13777</v>
      </c>
      <c r="E3817" s="102" t="s">
        <v>143</v>
      </c>
      <c r="F3817" s="103" t="s">
        <v>20131</v>
      </c>
      <c r="G3817" s="103" t="s">
        <v>21473</v>
      </c>
      <c r="H3817" s="104" t="s">
        <v>14940</v>
      </c>
      <c r="I3817" s="103" t="s">
        <v>30</v>
      </c>
      <c r="J3817" s="103" t="s">
        <v>30</v>
      </c>
      <c r="K3817" s="103" t="s">
        <v>30</v>
      </c>
      <c r="L3817" s="103" t="s">
        <v>30</v>
      </c>
      <c r="M3817" s="103" t="s">
        <v>30</v>
      </c>
      <c r="N3817" s="103" t="s">
        <v>30</v>
      </c>
      <c r="O3817" s="103" t="s">
        <v>27</v>
      </c>
      <c r="P3817" s="103" t="s">
        <v>8322</v>
      </c>
      <c r="Q3817" s="103" t="s">
        <v>14942</v>
      </c>
      <c r="R3817" s="105">
        <v>15277850198</v>
      </c>
      <c r="S3817" s="103" t="s">
        <v>8322</v>
      </c>
      <c r="T3817" s="103" t="s">
        <v>63</v>
      </c>
      <c r="U3817" s="106" t="s">
        <v>20436</v>
      </c>
      <c r="V3817" s="105" t="s">
        <v>24623</v>
      </c>
      <c r="W3817" s="107" t="s">
        <v>477</v>
      </c>
      <c r="X3817" t="s">
        <v>24624</v>
      </c>
      <c r="AA3817">
        <f ca="1" t="shared" si="119"/>
        <v>16</v>
      </c>
    </row>
    <row r="3818" spans="1:27">
      <c r="A3818" s="101">
        <v>2</v>
      </c>
      <c r="B3818" s="89" t="str">
        <f t="shared" si="118"/>
        <v>45122920040912002X</v>
      </c>
      <c r="C3818" s="89" t="s">
        <v>477</v>
      </c>
      <c r="D3818" s="102" t="s">
        <v>13270</v>
      </c>
      <c r="E3818" s="102" t="s">
        <v>143</v>
      </c>
      <c r="F3818" s="103" t="s">
        <v>20131</v>
      </c>
      <c r="G3818" s="103" t="s">
        <v>20351</v>
      </c>
      <c r="H3818" s="104" t="s">
        <v>14944</v>
      </c>
      <c r="I3818" s="103" t="s">
        <v>30</v>
      </c>
      <c r="J3818" s="103" t="s">
        <v>30</v>
      </c>
      <c r="K3818" s="103" t="s">
        <v>30</v>
      </c>
      <c r="L3818" s="103" t="s">
        <v>30</v>
      </c>
      <c r="M3818" s="103" t="s">
        <v>30</v>
      </c>
      <c r="N3818" s="103" t="s">
        <v>30</v>
      </c>
      <c r="O3818" s="103" t="s">
        <v>30</v>
      </c>
      <c r="P3818" s="103" t="s">
        <v>8322</v>
      </c>
      <c r="Q3818" s="103" t="s">
        <v>14945</v>
      </c>
      <c r="R3818" s="105" t="s">
        <v>14946</v>
      </c>
      <c r="S3818" s="103" t="s">
        <v>8322</v>
      </c>
      <c r="T3818" s="103" t="s">
        <v>63</v>
      </c>
      <c r="U3818" s="106" t="s">
        <v>21538</v>
      </c>
      <c r="V3818" s="105" t="s">
        <v>24625</v>
      </c>
      <c r="W3818" s="107" t="s">
        <v>477</v>
      </c>
      <c r="X3818" t="s">
        <v>24626</v>
      </c>
      <c r="AA3818">
        <f ca="1" t="shared" si="119"/>
        <v>16</v>
      </c>
    </row>
    <row r="3819" spans="1:27">
      <c r="A3819" s="101">
        <v>3</v>
      </c>
      <c r="B3819" s="89" t="str">
        <f t="shared" si="118"/>
        <v>45122920051008211X</v>
      </c>
      <c r="C3819" s="89" t="s">
        <v>477</v>
      </c>
      <c r="D3819" s="102" t="s">
        <v>14948</v>
      </c>
      <c r="E3819" s="102" t="s">
        <v>24</v>
      </c>
      <c r="F3819" s="103" t="s">
        <v>20205</v>
      </c>
      <c r="G3819" s="103" t="s">
        <v>20937</v>
      </c>
      <c r="H3819" s="104" t="s">
        <v>14947</v>
      </c>
      <c r="I3819" s="103" t="s">
        <v>27</v>
      </c>
      <c r="J3819" s="103" t="s">
        <v>30</v>
      </c>
      <c r="K3819" s="103" t="s">
        <v>30</v>
      </c>
      <c r="L3819" s="103" t="s">
        <v>30</v>
      </c>
      <c r="M3819" s="103" t="s">
        <v>30</v>
      </c>
      <c r="N3819" s="103" t="s">
        <v>30</v>
      </c>
      <c r="O3819" s="103" t="s">
        <v>27</v>
      </c>
      <c r="P3819" s="103" t="s">
        <v>8322</v>
      </c>
      <c r="Q3819" s="103" t="s">
        <v>14950</v>
      </c>
      <c r="R3819" s="105">
        <v>18070860389</v>
      </c>
      <c r="S3819" s="103" t="s">
        <v>8322</v>
      </c>
      <c r="T3819" s="103" t="s">
        <v>20240</v>
      </c>
      <c r="U3819" s="106" t="s">
        <v>23374</v>
      </c>
      <c r="V3819" s="105" t="s">
        <v>24627</v>
      </c>
      <c r="W3819" s="107" t="s">
        <v>477</v>
      </c>
      <c r="X3819" t="s">
        <v>24628</v>
      </c>
      <c r="AA3819">
        <f ca="1" t="shared" si="119"/>
        <v>15</v>
      </c>
    </row>
    <row r="3820" spans="1:27">
      <c r="A3820" s="101">
        <v>4</v>
      </c>
      <c r="B3820" s="89" t="str">
        <f t="shared" si="118"/>
        <v>451229200104072725</v>
      </c>
      <c r="C3820" s="89" t="s">
        <v>477</v>
      </c>
      <c r="D3820" s="102" t="s">
        <v>14952</v>
      </c>
      <c r="E3820" s="102" t="s">
        <v>143</v>
      </c>
      <c r="F3820" s="103" t="s">
        <v>20178</v>
      </c>
      <c r="G3820" s="103" t="s">
        <v>20335</v>
      </c>
      <c r="H3820" s="104" t="s">
        <v>14951</v>
      </c>
      <c r="I3820" s="103" t="s">
        <v>27</v>
      </c>
      <c r="J3820" s="103" t="s">
        <v>30</v>
      </c>
      <c r="K3820" s="103" t="s">
        <v>30</v>
      </c>
      <c r="L3820" s="103" t="s">
        <v>30</v>
      </c>
      <c r="M3820" s="103" t="s">
        <v>30</v>
      </c>
      <c r="N3820" s="103" t="s">
        <v>30</v>
      </c>
      <c r="O3820" s="103" t="s">
        <v>27</v>
      </c>
      <c r="P3820" s="103" t="s">
        <v>8322</v>
      </c>
      <c r="Q3820" s="103" t="s">
        <v>14953</v>
      </c>
      <c r="R3820" s="105">
        <v>18077894238</v>
      </c>
      <c r="S3820" s="103" t="s">
        <v>8322</v>
      </c>
      <c r="T3820" s="103" t="s">
        <v>146</v>
      </c>
      <c r="U3820" s="106" t="s">
        <v>21809</v>
      </c>
      <c r="V3820" s="105" t="s">
        <v>24629</v>
      </c>
      <c r="W3820" s="107" t="s">
        <v>477</v>
      </c>
      <c r="X3820" t="s">
        <v>19507</v>
      </c>
      <c r="AA3820">
        <f ca="1" t="shared" si="119"/>
        <v>20</v>
      </c>
    </row>
    <row r="3821" spans="1:27">
      <c r="A3821" s="101">
        <v>5</v>
      </c>
      <c r="B3821" s="89" t="str">
        <f t="shared" si="118"/>
        <v>452731200411041822</v>
      </c>
      <c r="C3821" s="89" t="s">
        <v>477</v>
      </c>
      <c r="D3821" s="102" t="s">
        <v>14955</v>
      </c>
      <c r="E3821" s="102" t="s">
        <v>143</v>
      </c>
      <c r="F3821" s="103" t="s">
        <v>20131</v>
      </c>
      <c r="G3821" s="103" t="s">
        <v>20823</v>
      </c>
      <c r="H3821" s="104" t="s">
        <v>14954</v>
      </c>
      <c r="I3821" s="103" t="s">
        <v>30</v>
      </c>
      <c r="J3821" s="103" t="s">
        <v>30</v>
      </c>
      <c r="K3821" s="103" t="s">
        <v>30</v>
      </c>
      <c r="L3821" s="103" t="s">
        <v>30</v>
      </c>
      <c r="M3821" s="103" t="s">
        <v>30</v>
      </c>
      <c r="N3821" s="103" t="s">
        <v>30</v>
      </c>
      <c r="O3821" s="103" t="s">
        <v>27</v>
      </c>
      <c r="P3821" s="103" t="s">
        <v>8322</v>
      </c>
      <c r="Q3821" s="103" t="s">
        <v>14957</v>
      </c>
      <c r="R3821" s="105">
        <v>13737982561</v>
      </c>
      <c r="S3821" s="103" t="s">
        <v>8322</v>
      </c>
      <c r="T3821" s="103" t="s">
        <v>115</v>
      </c>
      <c r="U3821" s="106" t="s">
        <v>22320</v>
      </c>
      <c r="V3821" s="105" t="s">
        <v>24630</v>
      </c>
      <c r="W3821" s="107" t="s">
        <v>477</v>
      </c>
      <c r="X3821" t="s">
        <v>24631</v>
      </c>
      <c r="AA3821">
        <f ca="1" t="shared" si="119"/>
        <v>16</v>
      </c>
    </row>
    <row r="3822" spans="1:27">
      <c r="A3822" s="101">
        <v>6</v>
      </c>
      <c r="B3822" s="89" t="str">
        <f t="shared" si="118"/>
        <v>452731200503150600</v>
      </c>
      <c r="C3822" s="89" t="s">
        <v>477</v>
      </c>
      <c r="D3822" s="102" t="s">
        <v>14959</v>
      </c>
      <c r="E3822" s="102" t="s">
        <v>143</v>
      </c>
      <c r="F3822" s="103" t="s">
        <v>20131</v>
      </c>
      <c r="G3822" s="103" t="s">
        <v>21473</v>
      </c>
      <c r="H3822" s="104" t="s">
        <v>14958</v>
      </c>
      <c r="I3822" s="103" t="s">
        <v>30</v>
      </c>
      <c r="J3822" s="103" t="s">
        <v>30</v>
      </c>
      <c r="K3822" s="103" t="s">
        <v>30</v>
      </c>
      <c r="L3822" s="103" t="s">
        <v>30</v>
      </c>
      <c r="M3822" s="103" t="s">
        <v>30</v>
      </c>
      <c r="N3822" s="103" t="s">
        <v>30</v>
      </c>
      <c r="O3822" s="103" t="s">
        <v>27</v>
      </c>
      <c r="P3822" s="103" t="s">
        <v>8322</v>
      </c>
      <c r="Q3822" s="103" t="s">
        <v>14961</v>
      </c>
      <c r="R3822" s="105" t="s">
        <v>14962</v>
      </c>
      <c r="S3822" s="103" t="s">
        <v>8322</v>
      </c>
      <c r="T3822" s="103" t="s">
        <v>99</v>
      </c>
      <c r="U3822" s="106" t="s">
        <v>22995</v>
      </c>
      <c r="V3822" s="105" t="s">
        <v>24632</v>
      </c>
      <c r="W3822" s="107" t="s">
        <v>477</v>
      </c>
      <c r="X3822" t="s">
        <v>24633</v>
      </c>
      <c r="AA3822">
        <f ca="1" t="shared" si="119"/>
        <v>16</v>
      </c>
    </row>
    <row r="3823" spans="1:27">
      <c r="A3823" s="101">
        <v>7</v>
      </c>
      <c r="B3823" s="89" t="str">
        <f t="shared" si="118"/>
        <v>451229200402044220</v>
      </c>
      <c r="C3823" s="89" t="s">
        <v>477</v>
      </c>
      <c r="D3823" s="102" t="s">
        <v>14964</v>
      </c>
      <c r="E3823" s="102" t="s">
        <v>143</v>
      </c>
      <c r="F3823" s="103" t="s">
        <v>20205</v>
      </c>
      <c r="G3823" s="103" t="s">
        <v>20742</v>
      </c>
      <c r="H3823" s="104" t="s">
        <v>14963</v>
      </c>
      <c r="I3823" s="103" t="s">
        <v>30</v>
      </c>
      <c r="J3823" s="103" t="s">
        <v>30</v>
      </c>
      <c r="K3823" s="103" t="s">
        <v>30</v>
      </c>
      <c r="L3823" s="103" t="s">
        <v>30</v>
      </c>
      <c r="M3823" s="103" t="s">
        <v>30</v>
      </c>
      <c r="N3823" s="103" t="s">
        <v>30</v>
      </c>
      <c r="O3823" s="103" t="s">
        <v>27</v>
      </c>
      <c r="P3823" s="103" t="s">
        <v>8322</v>
      </c>
      <c r="Q3823" s="103" t="s">
        <v>14965</v>
      </c>
      <c r="R3823" s="105">
        <v>18777192852</v>
      </c>
      <c r="S3823" s="103" t="s">
        <v>8322</v>
      </c>
      <c r="T3823" s="103" t="s">
        <v>121</v>
      </c>
      <c r="U3823" s="106" t="s">
        <v>23316</v>
      </c>
      <c r="V3823" s="105" t="s">
        <v>24162</v>
      </c>
      <c r="W3823" s="107" t="s">
        <v>477</v>
      </c>
      <c r="X3823" t="s">
        <v>24163</v>
      </c>
      <c r="AA3823">
        <f ca="1" t="shared" si="119"/>
        <v>17</v>
      </c>
    </row>
    <row r="3824" spans="1:27">
      <c r="A3824" s="101">
        <v>8</v>
      </c>
      <c r="B3824" s="89" t="str">
        <f t="shared" si="118"/>
        <v>452731200409100926</v>
      </c>
      <c r="C3824" s="89" t="s">
        <v>477</v>
      </c>
      <c r="D3824" s="102" t="s">
        <v>14967</v>
      </c>
      <c r="E3824" s="102" t="s">
        <v>143</v>
      </c>
      <c r="F3824" s="103" t="s">
        <v>20131</v>
      </c>
      <c r="G3824" s="103" t="s">
        <v>20351</v>
      </c>
      <c r="H3824" s="104" t="s">
        <v>14966</v>
      </c>
      <c r="I3824" s="103" t="s">
        <v>30</v>
      </c>
      <c r="J3824" s="103" t="s">
        <v>30</v>
      </c>
      <c r="K3824" s="103" t="s">
        <v>30</v>
      </c>
      <c r="L3824" s="103" t="s">
        <v>30</v>
      </c>
      <c r="M3824" s="103" t="s">
        <v>30</v>
      </c>
      <c r="N3824" s="103" t="s">
        <v>30</v>
      </c>
      <c r="O3824" s="103" t="s">
        <v>27</v>
      </c>
      <c r="P3824" s="103" t="s">
        <v>8322</v>
      </c>
      <c r="Q3824" s="103" t="s">
        <v>14969</v>
      </c>
      <c r="R3824" s="105">
        <v>13415925558</v>
      </c>
      <c r="S3824" s="103" t="s">
        <v>8322</v>
      </c>
      <c r="T3824" s="103" t="s">
        <v>69</v>
      </c>
      <c r="U3824" s="106" t="s">
        <v>23337</v>
      </c>
      <c r="V3824" s="105" t="s">
        <v>24634</v>
      </c>
      <c r="W3824" s="107" t="s">
        <v>477</v>
      </c>
      <c r="X3824" t="s">
        <v>24635</v>
      </c>
      <c r="AA3824">
        <f ca="1" t="shared" si="119"/>
        <v>16</v>
      </c>
    </row>
    <row r="3825" spans="1:27">
      <c r="A3825" s="101">
        <v>9</v>
      </c>
      <c r="B3825" s="89" t="str">
        <f t="shared" si="118"/>
        <v>451229200504225129</v>
      </c>
      <c r="C3825" s="89" t="s">
        <v>477</v>
      </c>
      <c r="D3825" s="102" t="s">
        <v>14971</v>
      </c>
      <c r="E3825" s="102" t="s">
        <v>143</v>
      </c>
      <c r="F3825" s="103" t="s">
        <v>20131</v>
      </c>
      <c r="G3825" s="103" t="s">
        <v>20543</v>
      </c>
      <c r="H3825" s="104" t="s">
        <v>14970</v>
      </c>
      <c r="I3825" s="103" t="s">
        <v>30</v>
      </c>
      <c r="J3825" s="103" t="s">
        <v>30</v>
      </c>
      <c r="K3825" s="103" t="s">
        <v>30</v>
      </c>
      <c r="L3825" s="103" t="s">
        <v>30</v>
      </c>
      <c r="M3825" s="103" t="s">
        <v>30</v>
      </c>
      <c r="N3825" s="103" t="s">
        <v>30</v>
      </c>
      <c r="O3825" s="103" t="s">
        <v>27</v>
      </c>
      <c r="P3825" s="103" t="s">
        <v>8322</v>
      </c>
      <c r="Q3825" s="103" t="s">
        <v>14973</v>
      </c>
      <c r="R3825" s="105" t="s">
        <v>14974</v>
      </c>
      <c r="S3825" s="103" t="s">
        <v>8322</v>
      </c>
      <c r="T3825" s="103" t="s">
        <v>88</v>
      </c>
      <c r="U3825" s="106" t="s">
        <v>23078</v>
      </c>
      <c r="V3825" s="105" t="s">
        <v>24636</v>
      </c>
      <c r="W3825" s="107" t="s">
        <v>477</v>
      </c>
      <c r="X3825" t="s">
        <v>24637</v>
      </c>
      <c r="AA3825">
        <f ca="1" t="shared" si="119"/>
        <v>16</v>
      </c>
    </row>
    <row r="3826" spans="1:27">
      <c r="A3826" s="101">
        <v>10</v>
      </c>
      <c r="B3826" s="89" t="str">
        <f t="shared" si="118"/>
        <v>451229200108151869</v>
      </c>
      <c r="C3826" s="89" t="s">
        <v>477</v>
      </c>
      <c r="D3826" s="102" t="s">
        <v>14976</v>
      </c>
      <c r="E3826" s="102" t="s">
        <v>143</v>
      </c>
      <c r="F3826" s="103" t="s">
        <v>20178</v>
      </c>
      <c r="G3826" s="103" t="s">
        <v>21038</v>
      </c>
      <c r="H3826" s="104" t="s">
        <v>14975</v>
      </c>
      <c r="I3826" s="103" t="s">
        <v>30</v>
      </c>
      <c r="J3826" s="103" t="s">
        <v>30</v>
      </c>
      <c r="K3826" s="103" t="s">
        <v>30</v>
      </c>
      <c r="L3826" s="103" t="s">
        <v>30</v>
      </c>
      <c r="M3826" s="103" t="s">
        <v>30</v>
      </c>
      <c r="N3826" s="103" t="s">
        <v>30</v>
      </c>
      <c r="O3826" s="103" t="s">
        <v>27</v>
      </c>
      <c r="P3826" s="103" t="s">
        <v>8322</v>
      </c>
      <c r="Q3826" s="103" t="s">
        <v>14977</v>
      </c>
      <c r="R3826" s="105">
        <v>18934965798</v>
      </c>
      <c r="S3826" s="103" t="s">
        <v>8322</v>
      </c>
      <c r="T3826" s="103" t="s">
        <v>115</v>
      </c>
      <c r="U3826" s="106" t="s">
        <v>23298</v>
      </c>
      <c r="V3826" s="105" t="s">
        <v>24638</v>
      </c>
      <c r="W3826" s="107" t="s">
        <v>477</v>
      </c>
      <c r="X3826" t="s">
        <v>19508</v>
      </c>
      <c r="AA3826">
        <f ca="1" t="shared" si="119"/>
        <v>20</v>
      </c>
    </row>
    <row r="3827" spans="1:27">
      <c r="A3827" s="101">
        <v>11</v>
      </c>
      <c r="B3827" s="89" t="str">
        <f t="shared" si="118"/>
        <v>451229200509175124</v>
      </c>
      <c r="C3827" s="89" t="s">
        <v>477</v>
      </c>
      <c r="D3827" s="102" t="s">
        <v>14979</v>
      </c>
      <c r="E3827" s="102" t="s">
        <v>143</v>
      </c>
      <c r="F3827" s="103" t="s">
        <v>20178</v>
      </c>
      <c r="G3827" s="103" t="s">
        <v>21283</v>
      </c>
      <c r="H3827" s="104" t="s">
        <v>14978</v>
      </c>
      <c r="I3827" s="103" t="s">
        <v>30</v>
      </c>
      <c r="J3827" s="103" t="s">
        <v>30</v>
      </c>
      <c r="K3827" s="103" t="s">
        <v>30</v>
      </c>
      <c r="L3827" s="103" t="s">
        <v>30</v>
      </c>
      <c r="M3827" s="103" t="s">
        <v>30</v>
      </c>
      <c r="N3827" s="103" t="s">
        <v>30</v>
      </c>
      <c r="O3827" s="103" t="s">
        <v>27</v>
      </c>
      <c r="P3827" s="103" t="s">
        <v>8322</v>
      </c>
      <c r="Q3827" s="103" t="s">
        <v>2630</v>
      </c>
      <c r="R3827" s="105" t="s">
        <v>14980</v>
      </c>
      <c r="S3827" s="103" t="s">
        <v>8322</v>
      </c>
      <c r="T3827" s="103" t="s">
        <v>88</v>
      </c>
      <c r="U3827" s="106" t="s">
        <v>22377</v>
      </c>
      <c r="V3827" s="105" t="s">
        <v>24639</v>
      </c>
      <c r="W3827" s="107" t="s">
        <v>477</v>
      </c>
      <c r="X3827" t="s">
        <v>24640</v>
      </c>
      <c r="AA3827">
        <f ca="1" t="shared" si="119"/>
        <v>15</v>
      </c>
    </row>
    <row r="3828" spans="1:27">
      <c r="A3828" s="101">
        <v>12</v>
      </c>
      <c r="B3828" s="89" t="str">
        <f t="shared" si="118"/>
        <v>451229200104055431</v>
      </c>
      <c r="C3828" s="89" t="s">
        <v>477</v>
      </c>
      <c r="D3828" s="102" t="s">
        <v>14982</v>
      </c>
      <c r="E3828" s="102" t="s">
        <v>24</v>
      </c>
      <c r="F3828" s="103" t="s">
        <v>20178</v>
      </c>
      <c r="G3828" s="103" t="s">
        <v>20335</v>
      </c>
      <c r="H3828" s="104" t="s">
        <v>14981</v>
      </c>
      <c r="I3828" s="103" t="s">
        <v>30</v>
      </c>
      <c r="J3828" s="103" t="s">
        <v>27</v>
      </c>
      <c r="K3828" s="103" t="s">
        <v>30</v>
      </c>
      <c r="L3828" s="103" t="s">
        <v>30</v>
      </c>
      <c r="M3828" s="103" t="s">
        <v>30</v>
      </c>
      <c r="N3828" s="103" t="s">
        <v>30</v>
      </c>
      <c r="O3828" s="103" t="s">
        <v>27</v>
      </c>
      <c r="P3828" s="103" t="s">
        <v>8322</v>
      </c>
      <c r="Q3828" s="103" t="s">
        <v>14984</v>
      </c>
      <c r="R3828" s="105" t="s">
        <v>14985</v>
      </c>
      <c r="S3828" s="103" t="s">
        <v>8322</v>
      </c>
      <c r="T3828" s="103" t="s">
        <v>93</v>
      </c>
      <c r="U3828" s="106" t="s">
        <v>24641</v>
      </c>
      <c r="V3828" s="105" t="s">
        <v>24642</v>
      </c>
      <c r="W3828" s="107" t="s">
        <v>477</v>
      </c>
      <c r="X3828" t="s">
        <v>19509</v>
      </c>
      <c r="AA3828">
        <f ca="1" t="shared" si="119"/>
        <v>20</v>
      </c>
    </row>
    <row r="3829" spans="1:27">
      <c r="A3829" s="101">
        <v>13</v>
      </c>
      <c r="B3829" s="89" t="str">
        <f t="shared" si="118"/>
        <v>45122920031015246X</v>
      </c>
      <c r="C3829" s="89" t="s">
        <v>477</v>
      </c>
      <c r="D3829" s="102" t="s">
        <v>14987</v>
      </c>
      <c r="E3829" s="102" t="s">
        <v>143</v>
      </c>
      <c r="F3829" s="103" t="s">
        <v>20178</v>
      </c>
      <c r="G3829" s="103" t="s">
        <v>20307</v>
      </c>
      <c r="H3829" s="104" t="s">
        <v>14986</v>
      </c>
      <c r="I3829" s="103" t="s">
        <v>27</v>
      </c>
      <c r="J3829" s="103" t="s">
        <v>30</v>
      </c>
      <c r="K3829" s="103" t="s">
        <v>30</v>
      </c>
      <c r="L3829" s="103" t="s">
        <v>30</v>
      </c>
      <c r="M3829" s="103" t="s">
        <v>30</v>
      </c>
      <c r="N3829" s="103" t="s">
        <v>30</v>
      </c>
      <c r="O3829" s="103" t="s">
        <v>27</v>
      </c>
      <c r="P3829" s="103" t="s">
        <v>8322</v>
      </c>
      <c r="Q3829" s="103" t="s">
        <v>8149</v>
      </c>
      <c r="R3829" s="105" t="s">
        <v>14989</v>
      </c>
      <c r="S3829" s="103" t="s">
        <v>8322</v>
      </c>
      <c r="T3829" s="103" t="s">
        <v>140</v>
      </c>
      <c r="U3829" s="106" t="s">
        <v>22368</v>
      </c>
      <c r="V3829" s="105" t="s">
        <v>24643</v>
      </c>
      <c r="W3829" s="107" t="s">
        <v>477</v>
      </c>
      <c r="X3829" t="s">
        <v>24644</v>
      </c>
      <c r="AA3829">
        <f ca="1" t="shared" si="119"/>
        <v>17</v>
      </c>
    </row>
    <row r="3830" spans="1:27">
      <c r="A3830" s="101">
        <v>14</v>
      </c>
      <c r="B3830" s="89" t="str">
        <f t="shared" si="118"/>
        <v>452127200411063047</v>
      </c>
      <c r="C3830" s="89" t="s">
        <v>477</v>
      </c>
      <c r="D3830" s="102" t="s">
        <v>14991</v>
      </c>
      <c r="E3830" s="102" t="s">
        <v>143</v>
      </c>
      <c r="F3830" s="103" t="s">
        <v>20205</v>
      </c>
      <c r="G3830" s="103" t="s">
        <v>20823</v>
      </c>
      <c r="H3830" s="104" t="s">
        <v>14990</v>
      </c>
      <c r="I3830" s="103" t="s">
        <v>27</v>
      </c>
      <c r="J3830" s="103" t="s">
        <v>30</v>
      </c>
      <c r="K3830" s="103" t="s">
        <v>30</v>
      </c>
      <c r="L3830" s="103" t="s">
        <v>30</v>
      </c>
      <c r="M3830" s="103" t="s">
        <v>30</v>
      </c>
      <c r="N3830" s="103" t="s">
        <v>30</v>
      </c>
      <c r="O3830" s="103" t="s">
        <v>27</v>
      </c>
      <c r="P3830" s="103" t="s">
        <v>21315</v>
      </c>
      <c r="Q3830" s="103" t="s">
        <v>14993</v>
      </c>
      <c r="R3830" s="105">
        <v>18378892902</v>
      </c>
      <c r="S3830" s="103" t="s">
        <v>21315</v>
      </c>
      <c r="T3830" s="103" t="s">
        <v>20398</v>
      </c>
      <c r="U3830" s="106" t="s">
        <v>24645</v>
      </c>
      <c r="V3830" s="105" t="s">
        <v>24646</v>
      </c>
      <c r="W3830" s="107" t="s">
        <v>477</v>
      </c>
      <c r="X3830" t="s">
        <v>24647</v>
      </c>
      <c r="AA3830">
        <f ca="1" t="shared" si="119"/>
        <v>16</v>
      </c>
    </row>
    <row r="3831" spans="1:27">
      <c r="A3831" s="101">
        <v>15</v>
      </c>
      <c r="B3831" s="89" t="str">
        <f t="shared" si="118"/>
        <v>452731200401145118</v>
      </c>
      <c r="C3831" s="89" t="s">
        <v>477</v>
      </c>
      <c r="D3831" s="102" t="s">
        <v>14996</v>
      </c>
      <c r="E3831" s="102" t="s">
        <v>24</v>
      </c>
      <c r="F3831" s="103" t="s">
        <v>20131</v>
      </c>
      <c r="G3831" s="103" t="s">
        <v>20232</v>
      </c>
      <c r="H3831" s="104" t="s">
        <v>14995</v>
      </c>
      <c r="I3831" s="103" t="s">
        <v>30</v>
      </c>
      <c r="J3831" s="103" t="s">
        <v>30</v>
      </c>
      <c r="K3831" s="103" t="s">
        <v>30</v>
      </c>
      <c r="L3831" s="103" t="s">
        <v>30</v>
      </c>
      <c r="M3831" s="103" t="s">
        <v>30</v>
      </c>
      <c r="N3831" s="103" t="s">
        <v>30</v>
      </c>
      <c r="O3831" s="103" t="s">
        <v>27</v>
      </c>
      <c r="P3831" s="103" t="s">
        <v>8322</v>
      </c>
      <c r="Q3831" s="103" t="s">
        <v>14998</v>
      </c>
      <c r="R3831" s="105" t="s">
        <v>14999</v>
      </c>
      <c r="S3831" s="103" t="s">
        <v>8322</v>
      </c>
      <c r="T3831" s="103" t="s">
        <v>88</v>
      </c>
      <c r="U3831" s="106" t="s">
        <v>23029</v>
      </c>
      <c r="V3831" s="105" t="s">
        <v>24648</v>
      </c>
      <c r="W3831" s="107" t="s">
        <v>477</v>
      </c>
      <c r="X3831" t="s">
        <v>24649</v>
      </c>
      <c r="AA3831">
        <f ca="1" t="shared" si="119"/>
        <v>17</v>
      </c>
    </row>
    <row r="3832" spans="1:27">
      <c r="A3832" s="101">
        <v>16</v>
      </c>
      <c r="B3832" s="89" t="str">
        <f t="shared" si="118"/>
        <v>452731200408232724</v>
      </c>
      <c r="C3832" s="89" t="s">
        <v>477</v>
      </c>
      <c r="D3832" s="102" t="s">
        <v>15001</v>
      </c>
      <c r="E3832" s="102" t="s">
        <v>143</v>
      </c>
      <c r="F3832" s="103" t="s">
        <v>20131</v>
      </c>
      <c r="G3832" s="103" t="s">
        <v>20757</v>
      </c>
      <c r="H3832" s="104" t="s">
        <v>15000</v>
      </c>
      <c r="I3832" s="103" t="s">
        <v>27</v>
      </c>
      <c r="J3832" s="103" t="s">
        <v>30</v>
      </c>
      <c r="K3832" s="103" t="s">
        <v>30</v>
      </c>
      <c r="L3832" s="103" t="s">
        <v>30</v>
      </c>
      <c r="M3832" s="103" t="s">
        <v>30</v>
      </c>
      <c r="N3832" s="103" t="s">
        <v>30</v>
      </c>
      <c r="O3832" s="103" t="s">
        <v>27</v>
      </c>
      <c r="P3832" s="103" t="s">
        <v>8322</v>
      </c>
      <c r="Q3832" s="103" t="s">
        <v>15002</v>
      </c>
      <c r="R3832" s="105">
        <v>15177893160</v>
      </c>
      <c r="S3832" s="103" t="s">
        <v>8322</v>
      </c>
      <c r="T3832" s="103" t="s">
        <v>146</v>
      </c>
      <c r="U3832" s="106" t="s">
        <v>20390</v>
      </c>
      <c r="V3832" s="105" t="s">
        <v>24195</v>
      </c>
      <c r="W3832" s="107" t="s">
        <v>477</v>
      </c>
      <c r="X3832" t="s">
        <v>24196</v>
      </c>
      <c r="AA3832">
        <f ca="1" t="shared" si="119"/>
        <v>16</v>
      </c>
    </row>
    <row r="3833" spans="1:27">
      <c r="A3833" s="101">
        <v>17</v>
      </c>
      <c r="B3833" s="89" t="str">
        <f t="shared" si="118"/>
        <v>452731200502025721</v>
      </c>
      <c r="C3833" s="89" t="s">
        <v>477</v>
      </c>
      <c r="D3833" s="102" t="s">
        <v>15004</v>
      </c>
      <c r="E3833" s="102" t="s">
        <v>143</v>
      </c>
      <c r="F3833" s="103" t="s">
        <v>20131</v>
      </c>
      <c r="G3833" s="103" t="s">
        <v>21431</v>
      </c>
      <c r="H3833" s="104" t="s">
        <v>15003</v>
      </c>
      <c r="I3833" s="103" t="s">
        <v>30</v>
      </c>
      <c r="J3833" s="103" t="s">
        <v>30</v>
      </c>
      <c r="K3833" s="103" t="s">
        <v>30</v>
      </c>
      <c r="L3833" s="103" t="s">
        <v>30</v>
      </c>
      <c r="M3833" s="103" t="s">
        <v>30</v>
      </c>
      <c r="N3833" s="103" t="s">
        <v>30</v>
      </c>
      <c r="O3833" s="103" t="s">
        <v>27</v>
      </c>
      <c r="P3833" s="103" t="s">
        <v>8322</v>
      </c>
      <c r="Q3833" s="103" t="s">
        <v>15006</v>
      </c>
      <c r="R3833" s="105" t="s">
        <v>15007</v>
      </c>
      <c r="S3833" s="103" t="s">
        <v>8322</v>
      </c>
      <c r="T3833" s="103" t="s">
        <v>63</v>
      </c>
      <c r="U3833" s="106" t="s">
        <v>21274</v>
      </c>
      <c r="V3833" s="105" t="s">
        <v>24650</v>
      </c>
      <c r="W3833" s="107" t="s">
        <v>477</v>
      </c>
      <c r="X3833" t="s">
        <v>24651</v>
      </c>
      <c r="AA3833">
        <f ca="1" t="shared" si="119"/>
        <v>16</v>
      </c>
    </row>
    <row r="3834" spans="1:27">
      <c r="A3834" s="101">
        <v>18</v>
      </c>
      <c r="B3834" s="89" t="str">
        <f t="shared" si="118"/>
        <v>452731200508144828</v>
      </c>
      <c r="C3834" s="89" t="s">
        <v>477</v>
      </c>
      <c r="D3834" s="102" t="s">
        <v>15009</v>
      </c>
      <c r="E3834" s="102" t="s">
        <v>143</v>
      </c>
      <c r="F3834" s="103" t="s">
        <v>20131</v>
      </c>
      <c r="G3834" s="103" t="s">
        <v>20921</v>
      </c>
      <c r="H3834" s="104" t="s">
        <v>15008</v>
      </c>
      <c r="I3834" s="103" t="s">
        <v>30</v>
      </c>
      <c r="J3834" s="103" t="s">
        <v>30</v>
      </c>
      <c r="K3834" s="103" t="s">
        <v>30</v>
      </c>
      <c r="L3834" s="103" t="s">
        <v>30</v>
      </c>
      <c r="M3834" s="103" t="s">
        <v>30</v>
      </c>
      <c r="N3834" s="103" t="s">
        <v>30</v>
      </c>
      <c r="O3834" s="103" t="s">
        <v>27</v>
      </c>
      <c r="P3834" s="103" t="s">
        <v>8322</v>
      </c>
      <c r="Q3834" s="103" t="s">
        <v>15010</v>
      </c>
      <c r="R3834" s="105">
        <v>18174937601</v>
      </c>
      <c r="S3834" s="103" t="s">
        <v>8322</v>
      </c>
      <c r="T3834" s="103" t="s">
        <v>63</v>
      </c>
      <c r="U3834" s="106" t="s">
        <v>21538</v>
      </c>
      <c r="V3834" s="105" t="s">
        <v>24652</v>
      </c>
      <c r="W3834" s="107" t="s">
        <v>477</v>
      </c>
      <c r="X3834" t="s">
        <v>24653</v>
      </c>
      <c r="AA3834">
        <f ca="1" t="shared" si="119"/>
        <v>16</v>
      </c>
    </row>
    <row r="3835" spans="1:27">
      <c r="A3835" s="101">
        <v>19</v>
      </c>
      <c r="B3835" s="89" t="str">
        <f t="shared" si="118"/>
        <v>451229200312302724</v>
      </c>
      <c r="C3835" s="89" t="s">
        <v>477</v>
      </c>
      <c r="D3835" s="102" t="s">
        <v>15012</v>
      </c>
      <c r="E3835" s="102" t="s">
        <v>143</v>
      </c>
      <c r="F3835" s="103" t="s">
        <v>20178</v>
      </c>
      <c r="G3835" s="103" t="s">
        <v>20433</v>
      </c>
      <c r="H3835" s="104" t="s">
        <v>15011</v>
      </c>
      <c r="I3835" s="103" t="s">
        <v>27</v>
      </c>
      <c r="J3835" s="103" t="s">
        <v>27</v>
      </c>
      <c r="K3835" s="103" t="s">
        <v>27</v>
      </c>
      <c r="L3835" s="103" t="s">
        <v>30</v>
      </c>
      <c r="M3835" s="103" t="s">
        <v>30</v>
      </c>
      <c r="N3835" s="103" t="s">
        <v>30</v>
      </c>
      <c r="O3835" s="103" t="s">
        <v>27</v>
      </c>
      <c r="P3835" s="103" t="s">
        <v>8322</v>
      </c>
      <c r="Q3835" s="103" t="s">
        <v>15014</v>
      </c>
      <c r="R3835" s="105" t="s">
        <v>15015</v>
      </c>
      <c r="S3835" s="103" t="s">
        <v>8322</v>
      </c>
      <c r="T3835" s="103" t="s">
        <v>146</v>
      </c>
      <c r="U3835" s="106" t="s">
        <v>21809</v>
      </c>
      <c r="V3835" s="105" t="s">
        <v>24654</v>
      </c>
      <c r="W3835" s="107" t="s">
        <v>477</v>
      </c>
      <c r="X3835" t="s">
        <v>24655</v>
      </c>
      <c r="AA3835">
        <f ca="1" t="shared" si="119"/>
        <v>17</v>
      </c>
    </row>
    <row r="3836" spans="1:27">
      <c r="A3836" s="101">
        <v>20</v>
      </c>
      <c r="B3836" s="89" t="str">
        <f t="shared" si="118"/>
        <v>451229200508230320</v>
      </c>
      <c r="C3836" s="89" t="s">
        <v>477</v>
      </c>
      <c r="D3836" s="102" t="s">
        <v>15017</v>
      </c>
      <c r="E3836" s="102" t="s">
        <v>143</v>
      </c>
      <c r="F3836" s="103" t="s">
        <v>20131</v>
      </c>
      <c r="G3836" s="103">
        <v>200508</v>
      </c>
      <c r="H3836" s="104" t="s">
        <v>15016</v>
      </c>
      <c r="I3836" s="103" t="s">
        <v>30</v>
      </c>
      <c r="J3836" s="103" t="s">
        <v>30</v>
      </c>
      <c r="K3836" s="103" t="s">
        <v>30</v>
      </c>
      <c r="L3836" s="103" t="s">
        <v>30</v>
      </c>
      <c r="M3836" s="103" t="s">
        <v>30</v>
      </c>
      <c r="N3836" s="103" t="s">
        <v>30</v>
      </c>
      <c r="O3836" s="103" t="s">
        <v>27</v>
      </c>
      <c r="P3836" s="103" t="s">
        <v>1517</v>
      </c>
      <c r="Q3836" s="103" t="s">
        <v>7044</v>
      </c>
      <c r="R3836" s="105">
        <v>15878821196</v>
      </c>
      <c r="S3836" s="103" t="s">
        <v>1517</v>
      </c>
      <c r="T3836" s="103" t="s">
        <v>151</v>
      </c>
      <c r="U3836" s="106" t="s">
        <v>21471</v>
      </c>
      <c r="V3836" s="105" t="s">
        <v>24656</v>
      </c>
      <c r="W3836" s="107" t="s">
        <v>477</v>
      </c>
      <c r="X3836" t="s">
        <v>24657</v>
      </c>
      <c r="AA3836">
        <f ca="1" t="shared" si="119"/>
        <v>15</v>
      </c>
    </row>
    <row r="3837" spans="1:27">
      <c r="A3837" s="101">
        <v>21</v>
      </c>
      <c r="B3837" s="89" t="str">
        <f t="shared" si="118"/>
        <v>451229200401295714</v>
      </c>
      <c r="C3837" s="89" t="s">
        <v>477</v>
      </c>
      <c r="D3837" s="102" t="s">
        <v>15020</v>
      </c>
      <c r="E3837" s="102" t="s">
        <v>24</v>
      </c>
      <c r="F3837" s="103" t="s">
        <v>20178</v>
      </c>
      <c r="G3837" s="103" t="s">
        <v>20232</v>
      </c>
      <c r="H3837" s="104" t="s">
        <v>15019</v>
      </c>
      <c r="I3837" s="103" t="s">
        <v>30</v>
      </c>
      <c r="J3837" s="103" t="s">
        <v>30</v>
      </c>
      <c r="K3837" s="103" t="s">
        <v>30</v>
      </c>
      <c r="L3837" s="103" t="s">
        <v>30</v>
      </c>
      <c r="M3837" s="103" t="s">
        <v>30</v>
      </c>
      <c r="N3837" s="103" t="s">
        <v>30</v>
      </c>
      <c r="O3837" s="103" t="s">
        <v>27</v>
      </c>
      <c r="P3837" s="103" t="s">
        <v>8322</v>
      </c>
      <c r="Q3837" s="103" t="s">
        <v>15022</v>
      </c>
      <c r="R3837" s="105" t="s">
        <v>15023</v>
      </c>
      <c r="S3837" s="103" t="s">
        <v>8322</v>
      </c>
      <c r="T3837" s="103" t="s">
        <v>24658</v>
      </c>
      <c r="U3837" s="106" t="s">
        <v>24659</v>
      </c>
      <c r="V3837" s="105" t="s">
        <v>24660</v>
      </c>
      <c r="W3837" s="107" t="s">
        <v>477</v>
      </c>
      <c r="X3837" t="s">
        <v>24661</v>
      </c>
      <c r="AA3837">
        <f ca="1" t="shared" si="119"/>
        <v>17</v>
      </c>
    </row>
    <row r="3838" spans="1:27">
      <c r="A3838" s="101">
        <v>22</v>
      </c>
      <c r="B3838" s="89" t="str">
        <f t="shared" si="118"/>
        <v>452731200501091823</v>
      </c>
      <c r="C3838" s="89" t="s">
        <v>477</v>
      </c>
      <c r="D3838" s="102" t="s">
        <v>15025</v>
      </c>
      <c r="E3838" s="102" t="s">
        <v>143</v>
      </c>
      <c r="F3838" s="103" t="s">
        <v>20131</v>
      </c>
      <c r="G3838" s="103" t="s">
        <v>22169</v>
      </c>
      <c r="H3838" s="104" t="s">
        <v>15024</v>
      </c>
      <c r="I3838" s="103" t="s">
        <v>27</v>
      </c>
      <c r="J3838" s="103" t="s">
        <v>30</v>
      </c>
      <c r="K3838" s="103" t="s">
        <v>30</v>
      </c>
      <c r="L3838" s="103" t="s">
        <v>30</v>
      </c>
      <c r="M3838" s="103" t="s">
        <v>30</v>
      </c>
      <c r="N3838" s="103" t="s">
        <v>30</v>
      </c>
      <c r="O3838" s="103" t="s">
        <v>27</v>
      </c>
      <c r="P3838" s="103" t="s">
        <v>8322</v>
      </c>
      <c r="Q3838" s="103" t="s">
        <v>15026</v>
      </c>
      <c r="R3838" s="105" t="s">
        <v>15027</v>
      </c>
      <c r="S3838" s="103" t="s">
        <v>8322</v>
      </c>
      <c r="T3838" s="103" t="s">
        <v>115</v>
      </c>
      <c r="U3838" s="106" t="s">
        <v>20341</v>
      </c>
      <c r="V3838" s="105" t="s">
        <v>22809</v>
      </c>
      <c r="W3838" s="107" t="s">
        <v>477</v>
      </c>
      <c r="X3838" t="s">
        <v>24662</v>
      </c>
      <c r="AA3838">
        <f ca="1" t="shared" si="119"/>
        <v>16</v>
      </c>
    </row>
    <row r="3839" spans="1:27">
      <c r="A3839" s="101">
        <v>23</v>
      </c>
      <c r="B3839" s="89" t="str">
        <f t="shared" si="118"/>
        <v>451229200405102748</v>
      </c>
      <c r="C3839" s="89" t="s">
        <v>477</v>
      </c>
      <c r="D3839" s="102" t="s">
        <v>15029</v>
      </c>
      <c r="E3839" s="102" t="s">
        <v>143</v>
      </c>
      <c r="F3839" s="103" t="s">
        <v>20178</v>
      </c>
      <c r="G3839" s="103" t="s">
        <v>20608</v>
      </c>
      <c r="H3839" s="104" t="s">
        <v>15028</v>
      </c>
      <c r="I3839" s="103" t="s">
        <v>27</v>
      </c>
      <c r="J3839" s="103" t="s">
        <v>30</v>
      </c>
      <c r="K3839" s="103" t="s">
        <v>30</v>
      </c>
      <c r="L3839" s="103" t="s">
        <v>27</v>
      </c>
      <c r="M3839" s="103" t="s">
        <v>30</v>
      </c>
      <c r="N3839" s="103" t="s">
        <v>30</v>
      </c>
      <c r="O3839" s="103" t="s">
        <v>27</v>
      </c>
      <c r="P3839" s="103" t="s">
        <v>8322</v>
      </c>
      <c r="Q3839" s="103" t="s">
        <v>15030</v>
      </c>
      <c r="R3839" s="105" t="s">
        <v>15031</v>
      </c>
      <c r="S3839" s="103" t="s">
        <v>8322</v>
      </c>
      <c r="T3839" s="103" t="s">
        <v>146</v>
      </c>
      <c r="U3839" s="106" t="s">
        <v>21809</v>
      </c>
      <c r="V3839" s="105" t="s">
        <v>24663</v>
      </c>
      <c r="W3839" s="107" t="s">
        <v>477</v>
      </c>
      <c r="X3839" t="s">
        <v>24664</v>
      </c>
      <c r="AA3839">
        <f ca="1" t="shared" si="119"/>
        <v>17</v>
      </c>
    </row>
    <row r="3840" spans="1:27">
      <c r="A3840" s="101">
        <v>24</v>
      </c>
      <c r="B3840" s="89" t="str">
        <f t="shared" si="118"/>
        <v>451229200602075718</v>
      </c>
      <c r="C3840" s="89" t="s">
        <v>477</v>
      </c>
      <c r="D3840" s="102" t="s">
        <v>15033</v>
      </c>
      <c r="E3840" s="102" t="s">
        <v>24</v>
      </c>
      <c r="F3840" s="103" t="s">
        <v>20131</v>
      </c>
      <c r="G3840" s="103" t="s">
        <v>21891</v>
      </c>
      <c r="H3840" s="104" t="s">
        <v>15032</v>
      </c>
      <c r="I3840" s="103" t="s">
        <v>30</v>
      </c>
      <c r="J3840" s="103" t="s">
        <v>30</v>
      </c>
      <c r="K3840" s="103" t="s">
        <v>30</v>
      </c>
      <c r="L3840" s="103" t="s">
        <v>30</v>
      </c>
      <c r="M3840" s="103" t="s">
        <v>30</v>
      </c>
      <c r="N3840" s="103" t="s">
        <v>30</v>
      </c>
      <c r="O3840" s="103" t="s">
        <v>27</v>
      </c>
      <c r="P3840" s="103" t="s">
        <v>8322</v>
      </c>
      <c r="Q3840" s="103" t="s">
        <v>15035</v>
      </c>
      <c r="R3840" s="105" t="s">
        <v>15036</v>
      </c>
      <c r="S3840" s="103" t="s">
        <v>8322</v>
      </c>
      <c r="T3840" s="103" t="s">
        <v>63</v>
      </c>
      <c r="U3840" s="106" t="s">
        <v>22386</v>
      </c>
      <c r="V3840" s="105" t="s">
        <v>24665</v>
      </c>
      <c r="W3840" s="107" t="s">
        <v>477</v>
      </c>
      <c r="X3840" t="s">
        <v>24666</v>
      </c>
      <c r="AA3840">
        <f ca="1" t="shared" si="119"/>
        <v>15</v>
      </c>
    </row>
    <row r="3841" spans="1:27">
      <c r="A3841" s="101">
        <v>25</v>
      </c>
      <c r="B3841" s="89" t="str">
        <f t="shared" si="118"/>
        <v>451229200301165744</v>
      </c>
      <c r="C3841" s="89" t="s">
        <v>477</v>
      </c>
      <c r="D3841" s="102" t="s">
        <v>15038</v>
      </c>
      <c r="E3841" s="102" t="s">
        <v>143</v>
      </c>
      <c r="F3841" s="103" t="s">
        <v>20131</v>
      </c>
      <c r="G3841" s="103" t="s">
        <v>20157</v>
      </c>
      <c r="H3841" s="104" t="s">
        <v>15037</v>
      </c>
      <c r="I3841" s="103" t="s">
        <v>30</v>
      </c>
      <c r="J3841" s="103" t="s">
        <v>30</v>
      </c>
      <c r="K3841" s="103" t="s">
        <v>30</v>
      </c>
      <c r="L3841" s="103" t="s">
        <v>30</v>
      </c>
      <c r="M3841" s="103" t="s">
        <v>30</v>
      </c>
      <c r="N3841" s="103" t="s">
        <v>30</v>
      </c>
      <c r="O3841" s="103" t="s">
        <v>27</v>
      </c>
      <c r="P3841" s="103" t="s">
        <v>8322</v>
      </c>
      <c r="Q3841" s="103" t="s">
        <v>6812</v>
      </c>
      <c r="R3841" s="105">
        <v>18378896398</v>
      </c>
      <c r="S3841" s="103" t="s">
        <v>8322</v>
      </c>
      <c r="T3841" s="103" t="s">
        <v>20272</v>
      </c>
      <c r="U3841" s="106" t="s">
        <v>21983</v>
      </c>
      <c r="V3841" s="105" t="s">
        <v>24667</v>
      </c>
      <c r="W3841" s="107" t="s">
        <v>477</v>
      </c>
      <c r="X3841" t="s">
        <v>19510</v>
      </c>
      <c r="AA3841">
        <f ca="1" t="shared" si="119"/>
        <v>18</v>
      </c>
    </row>
    <row r="3842" spans="1:27">
      <c r="A3842" s="101">
        <v>26</v>
      </c>
      <c r="B3842" s="89" t="str">
        <f t="shared" si="118"/>
        <v>451229200705200315</v>
      </c>
      <c r="C3842" s="89" t="s">
        <v>477</v>
      </c>
      <c r="D3842" s="102" t="s">
        <v>15041</v>
      </c>
      <c r="E3842" s="102" t="s">
        <v>24</v>
      </c>
      <c r="F3842" s="103" t="s">
        <v>20131</v>
      </c>
      <c r="G3842" s="103" t="s">
        <v>3269</v>
      </c>
      <c r="H3842" s="104" t="s">
        <v>15040</v>
      </c>
      <c r="I3842" s="103" t="s">
        <v>30</v>
      </c>
      <c r="J3842" s="103" t="s">
        <v>30</v>
      </c>
      <c r="K3842" s="103" t="s">
        <v>30</v>
      </c>
      <c r="L3842" s="103" t="s">
        <v>30</v>
      </c>
      <c r="M3842" s="103" t="s">
        <v>30</v>
      </c>
      <c r="N3842" s="103" t="s">
        <v>30</v>
      </c>
      <c r="O3842" s="103" t="s">
        <v>27</v>
      </c>
      <c r="P3842" s="103" t="s">
        <v>8322</v>
      </c>
      <c r="Q3842" s="103" t="s">
        <v>1980</v>
      </c>
      <c r="R3842" s="105">
        <v>19978846553</v>
      </c>
      <c r="S3842" s="103" t="s">
        <v>8322</v>
      </c>
      <c r="T3842" s="103" t="s">
        <v>151</v>
      </c>
      <c r="U3842" s="106" t="s">
        <v>22987</v>
      </c>
      <c r="V3842" s="105" t="s">
        <v>24668</v>
      </c>
      <c r="W3842" s="107" t="s">
        <v>477</v>
      </c>
      <c r="X3842" t="s">
        <v>24669</v>
      </c>
      <c r="AA3842">
        <f ca="1" t="shared" si="119"/>
        <v>14</v>
      </c>
    </row>
    <row r="3843" spans="1:27">
      <c r="A3843" s="101">
        <v>27</v>
      </c>
      <c r="B3843" s="89" t="str">
        <f t="shared" ref="B3843:B3906" si="120">H3843</f>
        <v>452731200503253611</v>
      </c>
      <c r="C3843" s="89" t="s">
        <v>477</v>
      </c>
      <c r="D3843" s="102" t="s">
        <v>15044</v>
      </c>
      <c r="E3843" s="102" t="s">
        <v>24</v>
      </c>
      <c r="F3843" s="103" t="s">
        <v>20131</v>
      </c>
      <c r="G3843" s="103" t="s">
        <v>21473</v>
      </c>
      <c r="H3843" s="104" t="s">
        <v>15043</v>
      </c>
      <c r="I3843" s="103" t="s">
        <v>30</v>
      </c>
      <c r="J3843" s="103" t="s">
        <v>30</v>
      </c>
      <c r="K3843" s="103" t="s">
        <v>30</v>
      </c>
      <c r="L3843" s="103" t="s">
        <v>27</v>
      </c>
      <c r="M3843" s="103" t="s">
        <v>30</v>
      </c>
      <c r="N3843" s="103" t="s">
        <v>30</v>
      </c>
      <c r="O3843" s="103" t="s">
        <v>27</v>
      </c>
      <c r="P3843" s="103" t="s">
        <v>8322</v>
      </c>
      <c r="Q3843" s="103" t="s">
        <v>15046</v>
      </c>
      <c r="R3843" s="105" t="s">
        <v>15047</v>
      </c>
      <c r="S3843" s="103" t="s">
        <v>8322</v>
      </c>
      <c r="T3843" s="103" t="s">
        <v>81</v>
      </c>
      <c r="U3843" s="106" t="s">
        <v>22516</v>
      </c>
      <c r="V3843" s="105" t="s">
        <v>24670</v>
      </c>
      <c r="W3843" s="107" t="s">
        <v>477</v>
      </c>
      <c r="X3843" t="s">
        <v>24671</v>
      </c>
      <c r="AA3843">
        <f ca="1" t="shared" si="119"/>
        <v>16</v>
      </c>
    </row>
    <row r="3844" spans="1:27">
      <c r="A3844" s="101">
        <v>28</v>
      </c>
      <c r="B3844" s="89" t="str">
        <f t="shared" si="120"/>
        <v>452731200508011216</v>
      </c>
      <c r="C3844" s="89" t="s">
        <v>477</v>
      </c>
      <c r="D3844" s="102" t="s">
        <v>15049</v>
      </c>
      <c r="E3844" s="102" t="s">
        <v>24</v>
      </c>
      <c r="F3844" s="103" t="s">
        <v>20131</v>
      </c>
      <c r="G3844" s="103" t="s">
        <v>20921</v>
      </c>
      <c r="H3844" s="104" t="s">
        <v>15048</v>
      </c>
      <c r="I3844" s="103" t="s">
        <v>30</v>
      </c>
      <c r="J3844" s="103" t="s">
        <v>30</v>
      </c>
      <c r="K3844" s="103" t="s">
        <v>30</v>
      </c>
      <c r="L3844" s="103" t="s">
        <v>30</v>
      </c>
      <c r="M3844" s="103" t="s">
        <v>30</v>
      </c>
      <c r="N3844" s="103" t="s">
        <v>30</v>
      </c>
      <c r="O3844" s="103" t="s">
        <v>27</v>
      </c>
      <c r="P3844" s="103" t="s">
        <v>8322</v>
      </c>
      <c r="Q3844" s="103" t="s">
        <v>15050</v>
      </c>
      <c r="R3844" s="105" t="s">
        <v>15051</v>
      </c>
      <c r="S3844" s="103" t="s">
        <v>8322</v>
      </c>
      <c r="T3844" s="103" t="s">
        <v>76</v>
      </c>
      <c r="U3844" s="106" t="s">
        <v>21305</v>
      </c>
      <c r="V3844" s="105" t="s">
        <v>21566</v>
      </c>
      <c r="W3844" s="107" t="s">
        <v>477</v>
      </c>
      <c r="X3844" t="s">
        <v>24672</v>
      </c>
      <c r="AA3844">
        <f ca="1" t="shared" ref="AA3844:AA3907" si="121">DATEDIF(TEXT(MID(H3844,7,8),"00-00-00"),TODAY(),"y")</f>
        <v>16</v>
      </c>
    </row>
    <row r="3845" spans="1:27">
      <c r="A3845" s="101">
        <v>29</v>
      </c>
      <c r="B3845" s="89" t="str">
        <f t="shared" si="120"/>
        <v>450124200507283334</v>
      </c>
      <c r="C3845" s="89" t="s">
        <v>477</v>
      </c>
      <c r="D3845" s="102" t="s">
        <v>15053</v>
      </c>
      <c r="E3845" s="102" t="s">
        <v>24</v>
      </c>
      <c r="F3845" s="103" t="s">
        <v>20131</v>
      </c>
      <c r="G3845" s="103" t="s">
        <v>21180</v>
      </c>
      <c r="H3845" s="104" t="s">
        <v>15052</v>
      </c>
      <c r="I3845" s="103" t="s">
        <v>30</v>
      </c>
      <c r="J3845" s="103" t="s">
        <v>30</v>
      </c>
      <c r="K3845" s="103" t="s">
        <v>30</v>
      </c>
      <c r="L3845" s="103" t="s">
        <v>30</v>
      </c>
      <c r="M3845" s="103" t="s">
        <v>30</v>
      </c>
      <c r="N3845" s="103" t="s">
        <v>30</v>
      </c>
      <c r="O3845" s="103" t="s">
        <v>27</v>
      </c>
      <c r="P3845" s="103" t="s">
        <v>21315</v>
      </c>
      <c r="Q3845" s="103" t="s">
        <v>15055</v>
      </c>
      <c r="R3845" s="105" t="s">
        <v>15056</v>
      </c>
      <c r="S3845" s="103" t="s">
        <v>21315</v>
      </c>
      <c r="T3845" s="103" t="s">
        <v>23233</v>
      </c>
      <c r="U3845" s="106" t="s">
        <v>24673</v>
      </c>
      <c r="V3845" s="105" t="s">
        <v>24674</v>
      </c>
      <c r="W3845" s="107" t="s">
        <v>477</v>
      </c>
      <c r="X3845" t="s">
        <v>24675</v>
      </c>
      <c r="AA3845">
        <f ca="1" t="shared" si="121"/>
        <v>16</v>
      </c>
    </row>
    <row r="3846" spans="1:27">
      <c r="A3846" s="101">
        <v>30</v>
      </c>
      <c r="B3846" s="89" t="str">
        <f t="shared" si="120"/>
        <v>451229200307242122</v>
      </c>
      <c r="C3846" s="89" t="s">
        <v>477</v>
      </c>
      <c r="D3846" s="102" t="s">
        <v>15060</v>
      </c>
      <c r="E3846" s="102" t="s">
        <v>143</v>
      </c>
      <c r="F3846" s="103" t="s">
        <v>20178</v>
      </c>
      <c r="G3846" s="103" t="s">
        <v>20214</v>
      </c>
      <c r="H3846" s="104" t="s">
        <v>15059</v>
      </c>
      <c r="I3846" s="103" t="s">
        <v>27</v>
      </c>
      <c r="J3846" s="103" t="s">
        <v>30</v>
      </c>
      <c r="K3846" s="103" t="s">
        <v>30</v>
      </c>
      <c r="L3846" s="103" t="s">
        <v>30</v>
      </c>
      <c r="M3846" s="103" t="s">
        <v>30</v>
      </c>
      <c r="N3846" s="103" t="s">
        <v>27</v>
      </c>
      <c r="O3846" s="103" t="s">
        <v>27</v>
      </c>
      <c r="P3846" s="103" t="s">
        <v>8322</v>
      </c>
      <c r="Q3846" s="103" t="s">
        <v>15062</v>
      </c>
      <c r="R3846" s="105" t="s">
        <v>15063</v>
      </c>
      <c r="S3846" s="103" t="s">
        <v>8322</v>
      </c>
      <c r="T3846" s="103" t="s">
        <v>20240</v>
      </c>
      <c r="U3846" s="106" t="s">
        <v>20417</v>
      </c>
      <c r="V3846" s="105" t="s">
        <v>24676</v>
      </c>
      <c r="W3846" s="107" t="s">
        <v>477</v>
      </c>
      <c r="X3846" t="s">
        <v>19511</v>
      </c>
      <c r="AA3846">
        <f ca="1" t="shared" si="121"/>
        <v>18</v>
      </c>
    </row>
    <row r="3847" spans="1:27">
      <c r="A3847" s="101">
        <v>31</v>
      </c>
      <c r="B3847" s="89" t="str">
        <f t="shared" si="120"/>
        <v>451229200204182120</v>
      </c>
      <c r="C3847" s="89" t="s">
        <v>477</v>
      </c>
      <c r="D3847" s="102" t="s">
        <v>15065</v>
      </c>
      <c r="E3847" s="102" t="s">
        <v>143</v>
      </c>
      <c r="F3847" s="103" t="s">
        <v>20178</v>
      </c>
      <c r="G3847" s="103" t="s">
        <v>20297</v>
      </c>
      <c r="H3847" s="104" t="s">
        <v>15064</v>
      </c>
      <c r="I3847" s="103" t="s">
        <v>27</v>
      </c>
      <c r="J3847" s="103" t="s">
        <v>30</v>
      </c>
      <c r="K3847" s="103" t="s">
        <v>30</v>
      </c>
      <c r="L3847" s="103" t="s">
        <v>30</v>
      </c>
      <c r="M3847" s="103" t="s">
        <v>30</v>
      </c>
      <c r="N3847" s="103" t="s">
        <v>30</v>
      </c>
      <c r="O3847" s="103" t="s">
        <v>27</v>
      </c>
      <c r="P3847" s="103" t="s">
        <v>8322</v>
      </c>
      <c r="Q3847" s="103" t="s">
        <v>15067</v>
      </c>
      <c r="R3847" s="105">
        <v>19978820952</v>
      </c>
      <c r="S3847" s="103" t="s">
        <v>8322</v>
      </c>
      <c r="T3847" s="103" t="s">
        <v>22557</v>
      </c>
      <c r="U3847" s="106" t="s">
        <v>20506</v>
      </c>
      <c r="V3847" s="105" t="s">
        <v>24677</v>
      </c>
      <c r="W3847" s="107" t="s">
        <v>477</v>
      </c>
      <c r="X3847" t="s">
        <v>19512</v>
      </c>
      <c r="AA3847">
        <f ca="1" t="shared" si="121"/>
        <v>19</v>
      </c>
    </row>
    <row r="3848" spans="1:27">
      <c r="A3848" s="101">
        <v>32</v>
      </c>
      <c r="B3848" s="89" t="str">
        <f t="shared" si="120"/>
        <v>451229200410202161</v>
      </c>
      <c r="C3848" s="89" t="s">
        <v>477</v>
      </c>
      <c r="D3848" s="102" t="s">
        <v>15069</v>
      </c>
      <c r="E3848" s="102" t="s">
        <v>143</v>
      </c>
      <c r="F3848" s="103" t="s">
        <v>20178</v>
      </c>
      <c r="G3848" s="103" t="s">
        <v>20412</v>
      </c>
      <c r="H3848" s="104" t="s">
        <v>15068</v>
      </c>
      <c r="I3848" s="103" t="s">
        <v>27</v>
      </c>
      <c r="J3848" s="103" t="s">
        <v>30</v>
      </c>
      <c r="K3848" s="103" t="s">
        <v>30</v>
      </c>
      <c r="L3848" s="103" t="s">
        <v>30</v>
      </c>
      <c r="M3848" s="103" t="s">
        <v>30</v>
      </c>
      <c r="N3848" s="103" t="s">
        <v>27</v>
      </c>
      <c r="O3848" s="103" t="s">
        <v>27</v>
      </c>
      <c r="P3848" s="103" t="s">
        <v>8322</v>
      </c>
      <c r="Q3848" s="103" t="s">
        <v>5817</v>
      </c>
      <c r="R3848" s="105" t="s">
        <v>15071</v>
      </c>
      <c r="S3848" s="103" t="s">
        <v>8322</v>
      </c>
      <c r="T3848" s="103" t="s">
        <v>20240</v>
      </c>
      <c r="U3848" s="106" t="s">
        <v>23598</v>
      </c>
      <c r="V3848" s="105" t="s">
        <v>24678</v>
      </c>
      <c r="W3848" s="107" t="s">
        <v>477</v>
      </c>
      <c r="X3848" t="s">
        <v>24679</v>
      </c>
      <c r="AA3848">
        <f ca="1" t="shared" si="121"/>
        <v>16</v>
      </c>
    </row>
    <row r="3849" spans="1:27">
      <c r="A3849" s="101">
        <v>33</v>
      </c>
      <c r="B3849" s="89" t="str">
        <f t="shared" si="120"/>
        <v>451229200508162129</v>
      </c>
      <c r="C3849" s="89" t="s">
        <v>477</v>
      </c>
      <c r="D3849" s="102" t="s">
        <v>15073</v>
      </c>
      <c r="E3849" s="102" t="s">
        <v>143</v>
      </c>
      <c r="F3849" s="103" t="s">
        <v>20178</v>
      </c>
      <c r="G3849" s="103" t="s">
        <v>20921</v>
      </c>
      <c r="H3849" s="104" t="s">
        <v>15072</v>
      </c>
      <c r="I3849" s="103" t="s">
        <v>27</v>
      </c>
      <c r="J3849" s="103" t="s">
        <v>30</v>
      </c>
      <c r="K3849" s="103" t="s">
        <v>30</v>
      </c>
      <c r="L3849" s="103" t="s">
        <v>30</v>
      </c>
      <c r="M3849" s="103" t="s">
        <v>30</v>
      </c>
      <c r="N3849" s="103" t="s">
        <v>30</v>
      </c>
      <c r="O3849" s="103" t="s">
        <v>27</v>
      </c>
      <c r="P3849" s="103" t="s">
        <v>8322</v>
      </c>
      <c r="Q3849" s="103" t="s">
        <v>3931</v>
      </c>
      <c r="R3849" s="105" t="s">
        <v>15075</v>
      </c>
      <c r="S3849" s="103" t="s">
        <v>8322</v>
      </c>
      <c r="T3849" s="103" t="s">
        <v>20240</v>
      </c>
      <c r="U3849" s="106" t="s">
        <v>22417</v>
      </c>
      <c r="V3849" s="105" t="s">
        <v>24680</v>
      </c>
      <c r="W3849" s="107" t="s">
        <v>477</v>
      </c>
      <c r="X3849" t="s">
        <v>24681</v>
      </c>
      <c r="AA3849">
        <f ca="1" t="shared" si="121"/>
        <v>15</v>
      </c>
    </row>
    <row r="3850" spans="1:27">
      <c r="A3850" s="101">
        <v>34</v>
      </c>
      <c r="B3850" s="89" t="str">
        <f t="shared" si="120"/>
        <v>451024200409262017</v>
      </c>
      <c r="C3850" s="89" t="s">
        <v>477</v>
      </c>
      <c r="D3850" s="102" t="s">
        <v>15077</v>
      </c>
      <c r="E3850" s="102" t="s">
        <v>24</v>
      </c>
      <c r="F3850" s="103" t="s">
        <v>20131</v>
      </c>
      <c r="G3850" s="103" t="s">
        <v>20351</v>
      </c>
      <c r="H3850" s="104" t="s">
        <v>15076</v>
      </c>
      <c r="I3850" s="103" t="s">
        <v>30</v>
      </c>
      <c r="J3850" s="103" t="s">
        <v>30</v>
      </c>
      <c r="K3850" s="103" t="s">
        <v>30</v>
      </c>
      <c r="L3850" s="103" t="s">
        <v>27</v>
      </c>
      <c r="M3850" s="103" t="s">
        <v>30</v>
      </c>
      <c r="N3850" s="103" t="s">
        <v>30</v>
      </c>
      <c r="O3850" s="103" t="s">
        <v>27</v>
      </c>
      <c r="P3850" s="103" t="s">
        <v>1517</v>
      </c>
      <c r="Q3850" s="103" t="s">
        <v>15079</v>
      </c>
      <c r="R3850" s="105">
        <v>15277893052</v>
      </c>
      <c r="S3850" s="103" t="s">
        <v>8322</v>
      </c>
      <c r="T3850" s="103" t="s">
        <v>63</v>
      </c>
      <c r="U3850" s="106" t="s">
        <v>20162</v>
      </c>
      <c r="V3850" s="105" t="s">
        <v>24682</v>
      </c>
      <c r="W3850" s="107" t="s">
        <v>477</v>
      </c>
      <c r="X3850" t="s">
        <v>24683</v>
      </c>
      <c r="AA3850">
        <f ca="1" t="shared" si="121"/>
        <v>16</v>
      </c>
    </row>
    <row r="3851" spans="1:27">
      <c r="A3851" s="101">
        <v>35</v>
      </c>
      <c r="B3851" s="89" t="str">
        <f t="shared" si="120"/>
        <v>450921200404302023</v>
      </c>
      <c r="C3851" s="89" t="s">
        <v>477</v>
      </c>
      <c r="D3851" s="102" t="s">
        <v>15081</v>
      </c>
      <c r="E3851" s="102" t="s">
        <v>143</v>
      </c>
      <c r="F3851" s="103" t="s">
        <v>20205</v>
      </c>
      <c r="G3851" s="103" t="s">
        <v>20255</v>
      </c>
      <c r="H3851" s="104" t="s">
        <v>15080</v>
      </c>
      <c r="I3851" s="103" t="s">
        <v>30</v>
      </c>
      <c r="J3851" s="103" t="s">
        <v>30</v>
      </c>
      <c r="K3851" s="103" t="s">
        <v>27</v>
      </c>
      <c r="L3851" s="103" t="s">
        <v>30</v>
      </c>
      <c r="M3851" s="103" t="s">
        <v>30</v>
      </c>
      <c r="N3851" s="103" t="s">
        <v>30</v>
      </c>
      <c r="O3851" s="103" t="s">
        <v>27</v>
      </c>
      <c r="P3851" s="103" t="s">
        <v>24684</v>
      </c>
      <c r="Q3851" s="103" t="s">
        <v>15083</v>
      </c>
      <c r="R3851" s="105">
        <v>15977034246</v>
      </c>
      <c r="S3851" s="103" t="s">
        <v>24684</v>
      </c>
      <c r="T3851" s="103" t="s">
        <v>24685</v>
      </c>
      <c r="U3851" s="106" t="s">
        <v>24686</v>
      </c>
      <c r="V3851" s="105" t="s">
        <v>24687</v>
      </c>
      <c r="W3851" s="107" t="s">
        <v>477</v>
      </c>
      <c r="X3851" t="s">
        <v>24688</v>
      </c>
      <c r="AA3851">
        <f ca="1" t="shared" si="121"/>
        <v>17</v>
      </c>
    </row>
    <row r="3852" spans="1:27">
      <c r="A3852" s="101">
        <v>36</v>
      </c>
      <c r="B3852" s="89" t="str">
        <f t="shared" si="120"/>
        <v>452731200612160019</v>
      </c>
      <c r="C3852" s="89" t="s">
        <v>477</v>
      </c>
      <c r="D3852" s="102" t="s">
        <v>15087</v>
      </c>
      <c r="E3852" s="102" t="s">
        <v>24</v>
      </c>
      <c r="F3852" s="103" t="s">
        <v>20131</v>
      </c>
      <c r="G3852" s="103" t="s">
        <v>22066</v>
      </c>
      <c r="H3852" s="104" t="s">
        <v>15086</v>
      </c>
      <c r="I3852" s="103" t="s">
        <v>30</v>
      </c>
      <c r="J3852" s="103" t="s">
        <v>30</v>
      </c>
      <c r="K3852" s="103" t="s">
        <v>30</v>
      </c>
      <c r="L3852" s="103" t="s">
        <v>30</v>
      </c>
      <c r="M3852" s="103" t="s">
        <v>30</v>
      </c>
      <c r="N3852" s="103" t="s">
        <v>30</v>
      </c>
      <c r="O3852" s="103" t="s">
        <v>27</v>
      </c>
      <c r="P3852" s="103" t="s">
        <v>8322</v>
      </c>
      <c r="Q3852" s="103" t="s">
        <v>8134</v>
      </c>
      <c r="R3852" s="105" t="s">
        <v>15089</v>
      </c>
      <c r="S3852" s="103" t="s">
        <v>8322</v>
      </c>
      <c r="T3852" s="103" t="s">
        <v>81</v>
      </c>
      <c r="U3852" s="106" t="s">
        <v>23280</v>
      </c>
      <c r="V3852" s="105" t="s">
        <v>24689</v>
      </c>
      <c r="W3852" s="107" t="s">
        <v>477</v>
      </c>
      <c r="X3852" t="s">
        <v>24690</v>
      </c>
      <c r="AA3852">
        <f ca="1" t="shared" si="121"/>
        <v>14</v>
      </c>
    </row>
    <row r="3853" spans="1:27">
      <c r="A3853" s="101">
        <v>37</v>
      </c>
      <c r="B3853" s="89" t="str">
        <f t="shared" si="120"/>
        <v>451229200507124227</v>
      </c>
      <c r="C3853" s="89" t="s">
        <v>477</v>
      </c>
      <c r="D3853" s="102" t="s">
        <v>15091</v>
      </c>
      <c r="E3853" s="102" t="s">
        <v>143</v>
      </c>
      <c r="F3853" s="103" t="s">
        <v>20178</v>
      </c>
      <c r="G3853" s="103" t="s">
        <v>21180</v>
      </c>
      <c r="H3853" s="104" t="s">
        <v>15090</v>
      </c>
      <c r="I3853" s="103" t="s">
        <v>30</v>
      </c>
      <c r="J3853" s="103" t="s">
        <v>30</v>
      </c>
      <c r="K3853" s="103" t="s">
        <v>30</v>
      </c>
      <c r="L3853" s="103" t="s">
        <v>30</v>
      </c>
      <c r="M3853" s="103" t="s">
        <v>30</v>
      </c>
      <c r="N3853" s="103" t="s">
        <v>30</v>
      </c>
      <c r="O3853" s="103" t="s">
        <v>27</v>
      </c>
      <c r="P3853" s="103" t="s">
        <v>8322</v>
      </c>
      <c r="Q3853" s="103" t="s">
        <v>15093</v>
      </c>
      <c r="R3853" s="105" t="s">
        <v>15094</v>
      </c>
      <c r="S3853" s="103" t="s">
        <v>8322</v>
      </c>
      <c r="T3853" s="103" t="s">
        <v>121</v>
      </c>
      <c r="U3853" s="106" t="s">
        <v>23096</v>
      </c>
      <c r="V3853" s="105" t="s">
        <v>24691</v>
      </c>
      <c r="W3853" s="107" t="s">
        <v>477</v>
      </c>
      <c r="X3853" t="s">
        <v>24692</v>
      </c>
      <c r="AA3853">
        <f ca="1" t="shared" si="121"/>
        <v>16</v>
      </c>
    </row>
    <row r="3854" spans="1:27">
      <c r="A3854" s="101">
        <v>38</v>
      </c>
      <c r="B3854" s="89" t="str">
        <f t="shared" si="120"/>
        <v>451229200006082460</v>
      </c>
      <c r="C3854" s="89" t="s">
        <v>477</v>
      </c>
      <c r="D3854" s="102" t="s">
        <v>10038</v>
      </c>
      <c r="E3854" s="102" t="s">
        <v>143</v>
      </c>
      <c r="F3854" s="103" t="s">
        <v>20178</v>
      </c>
      <c r="G3854" s="103" t="s">
        <v>20175</v>
      </c>
      <c r="H3854" s="104" t="s">
        <v>15095</v>
      </c>
      <c r="I3854" s="103" t="s">
        <v>30</v>
      </c>
      <c r="J3854" s="103" t="s">
        <v>30</v>
      </c>
      <c r="K3854" s="103" t="s">
        <v>30</v>
      </c>
      <c r="L3854" s="103" t="s">
        <v>30</v>
      </c>
      <c r="M3854" s="103" t="s">
        <v>30</v>
      </c>
      <c r="N3854" s="103" t="s">
        <v>27</v>
      </c>
      <c r="O3854" s="103" t="s">
        <v>27</v>
      </c>
      <c r="P3854" s="103" t="s">
        <v>1517</v>
      </c>
      <c r="Q3854" s="103" t="s">
        <v>15097</v>
      </c>
      <c r="R3854" s="105">
        <v>19127013118</v>
      </c>
      <c r="S3854" s="103" t="s">
        <v>1517</v>
      </c>
      <c r="T3854" s="103" t="s">
        <v>140</v>
      </c>
      <c r="U3854" s="106" t="s">
        <v>22368</v>
      </c>
      <c r="V3854" s="105" t="s">
        <v>24693</v>
      </c>
      <c r="W3854" s="107" t="s">
        <v>477</v>
      </c>
      <c r="X3854" t="s">
        <v>24694</v>
      </c>
      <c r="AA3854">
        <f ca="1" t="shared" si="121"/>
        <v>21</v>
      </c>
    </row>
    <row r="3855" spans="1:27">
      <c r="A3855" s="101">
        <v>39</v>
      </c>
      <c r="B3855" s="89" t="str">
        <f t="shared" si="120"/>
        <v>451229200412063628</v>
      </c>
      <c r="C3855" s="89" t="s">
        <v>477</v>
      </c>
      <c r="D3855" s="102" t="s">
        <v>15099</v>
      </c>
      <c r="E3855" s="102" t="s">
        <v>143</v>
      </c>
      <c r="F3855" s="103" t="s">
        <v>20131</v>
      </c>
      <c r="G3855" s="103" t="s">
        <v>20996</v>
      </c>
      <c r="H3855" s="104" t="s">
        <v>15098</v>
      </c>
      <c r="I3855" s="103" t="s">
        <v>30</v>
      </c>
      <c r="J3855" s="103" t="s">
        <v>27</v>
      </c>
      <c r="K3855" s="103" t="s">
        <v>27</v>
      </c>
      <c r="L3855" s="103" t="s">
        <v>30</v>
      </c>
      <c r="M3855" s="103" t="s">
        <v>30</v>
      </c>
      <c r="N3855" s="103" t="s">
        <v>30</v>
      </c>
      <c r="O3855" s="103" t="s">
        <v>27</v>
      </c>
      <c r="P3855" s="103" t="s">
        <v>8322</v>
      </c>
      <c r="Q3855" s="103" t="s">
        <v>15101</v>
      </c>
      <c r="R3855" s="105" t="s">
        <v>15102</v>
      </c>
      <c r="S3855" s="103" t="s">
        <v>8322</v>
      </c>
      <c r="T3855" s="103" t="s">
        <v>81</v>
      </c>
      <c r="U3855" s="106" t="s">
        <v>23259</v>
      </c>
      <c r="V3855" s="105" t="s">
        <v>24695</v>
      </c>
      <c r="W3855" s="107" t="s">
        <v>477</v>
      </c>
      <c r="X3855" t="s">
        <v>24696</v>
      </c>
      <c r="AA3855">
        <f ca="1" t="shared" si="121"/>
        <v>16</v>
      </c>
    </row>
    <row r="3856" spans="1:27">
      <c r="A3856" s="101">
        <v>40</v>
      </c>
      <c r="B3856" s="89" t="str">
        <f t="shared" si="120"/>
        <v>452731200404144217</v>
      </c>
      <c r="C3856" s="89" t="s">
        <v>477</v>
      </c>
      <c r="D3856" s="102" t="s">
        <v>15105</v>
      </c>
      <c r="E3856" s="102" t="s">
        <v>24</v>
      </c>
      <c r="F3856" s="103" t="s">
        <v>20131</v>
      </c>
      <c r="G3856" s="103" t="s">
        <v>20255</v>
      </c>
      <c r="H3856" s="104" t="s">
        <v>15104</v>
      </c>
      <c r="I3856" s="103" t="s">
        <v>30</v>
      </c>
      <c r="J3856" s="103" t="s">
        <v>30</v>
      </c>
      <c r="K3856" s="103" t="s">
        <v>30</v>
      </c>
      <c r="L3856" s="103" t="s">
        <v>30</v>
      </c>
      <c r="M3856" s="103" t="s">
        <v>30</v>
      </c>
      <c r="N3856" s="103" t="s">
        <v>30</v>
      </c>
      <c r="O3856" s="103" t="s">
        <v>27</v>
      </c>
      <c r="P3856" s="103" t="s">
        <v>8322</v>
      </c>
      <c r="Q3856" s="103" t="s">
        <v>15107</v>
      </c>
      <c r="R3856" s="105" t="s">
        <v>15108</v>
      </c>
      <c r="S3856" s="103" t="s">
        <v>8322</v>
      </c>
      <c r="T3856" s="103" t="s">
        <v>121</v>
      </c>
      <c r="U3856" s="106" t="s">
        <v>23096</v>
      </c>
      <c r="V3856" s="105" t="s">
        <v>24697</v>
      </c>
      <c r="W3856" s="107" t="s">
        <v>477</v>
      </c>
      <c r="X3856" t="s">
        <v>24698</v>
      </c>
      <c r="AA3856">
        <f ca="1" t="shared" si="121"/>
        <v>17</v>
      </c>
    </row>
    <row r="3857" spans="1:27">
      <c r="A3857" s="101">
        <v>41</v>
      </c>
      <c r="B3857" s="89" t="str">
        <f t="shared" si="120"/>
        <v>452731200509042428</v>
      </c>
      <c r="C3857" s="89" t="s">
        <v>477</v>
      </c>
      <c r="D3857" s="102" t="s">
        <v>10557</v>
      </c>
      <c r="E3857" s="102" t="s">
        <v>143</v>
      </c>
      <c r="F3857" s="103" t="s">
        <v>20131</v>
      </c>
      <c r="G3857" s="103">
        <v>200509</v>
      </c>
      <c r="H3857" s="104" t="s">
        <v>15109</v>
      </c>
      <c r="I3857" s="103" t="s">
        <v>30</v>
      </c>
      <c r="J3857" s="103" t="s">
        <v>30</v>
      </c>
      <c r="K3857" s="103" t="s">
        <v>30</v>
      </c>
      <c r="L3857" s="103" t="s">
        <v>30</v>
      </c>
      <c r="M3857" s="103" t="s">
        <v>30</v>
      </c>
      <c r="N3857" s="103" t="s">
        <v>30</v>
      </c>
      <c r="O3857" s="103" t="s">
        <v>27</v>
      </c>
      <c r="P3857" s="103" t="s">
        <v>1517</v>
      </c>
      <c r="Q3857" s="103" t="s">
        <v>15111</v>
      </c>
      <c r="R3857" s="105">
        <v>13727958140</v>
      </c>
      <c r="S3857" s="103" t="s">
        <v>1517</v>
      </c>
      <c r="T3857" s="103" t="s">
        <v>140</v>
      </c>
      <c r="U3857" s="106" t="s">
        <v>20453</v>
      </c>
      <c r="V3857" s="105" t="s">
        <v>24699</v>
      </c>
      <c r="W3857" s="107" t="s">
        <v>477</v>
      </c>
      <c r="X3857" t="s">
        <v>24700</v>
      </c>
      <c r="AA3857">
        <f ca="1" t="shared" si="121"/>
        <v>15</v>
      </c>
    </row>
    <row r="3858" spans="1:27">
      <c r="A3858" s="101">
        <v>42</v>
      </c>
      <c r="B3858" s="89" t="str">
        <f t="shared" si="120"/>
        <v>45122920030721392X</v>
      </c>
      <c r="C3858" s="89" t="s">
        <v>477</v>
      </c>
      <c r="D3858" s="102" t="s">
        <v>15113</v>
      </c>
      <c r="E3858" s="102" t="s">
        <v>143</v>
      </c>
      <c r="F3858" s="103" t="s">
        <v>20131</v>
      </c>
      <c r="G3858" s="103" t="s">
        <v>20214</v>
      </c>
      <c r="H3858" s="104" t="s">
        <v>15112</v>
      </c>
      <c r="I3858" s="103" t="s">
        <v>27</v>
      </c>
      <c r="J3858" s="103" t="s">
        <v>30</v>
      </c>
      <c r="K3858" s="103" t="s">
        <v>30</v>
      </c>
      <c r="L3858" s="103" t="s">
        <v>27</v>
      </c>
      <c r="M3858" s="103" t="s">
        <v>30</v>
      </c>
      <c r="N3858" s="103" t="s">
        <v>30</v>
      </c>
      <c r="O3858" s="103" t="s">
        <v>27</v>
      </c>
      <c r="P3858" s="103" t="s">
        <v>8322</v>
      </c>
      <c r="Q3858" s="103" t="s">
        <v>15114</v>
      </c>
      <c r="R3858" s="105">
        <v>18070866005</v>
      </c>
      <c r="S3858" s="103" t="s">
        <v>8322</v>
      </c>
      <c r="T3858" s="103" t="s">
        <v>128</v>
      </c>
      <c r="U3858" s="106" t="s">
        <v>21813</v>
      </c>
      <c r="V3858" s="105" t="s">
        <v>23659</v>
      </c>
      <c r="W3858" s="107" t="s">
        <v>477</v>
      </c>
      <c r="X3858" t="s">
        <v>19513</v>
      </c>
      <c r="AA3858">
        <f ca="1" t="shared" si="121"/>
        <v>18</v>
      </c>
    </row>
    <row r="3859" spans="1:27">
      <c r="A3859" s="101">
        <v>43</v>
      </c>
      <c r="B3859" s="89" t="str">
        <f t="shared" si="120"/>
        <v>451229200508105722</v>
      </c>
      <c r="C3859" s="89" t="s">
        <v>477</v>
      </c>
      <c r="D3859" s="102" t="s">
        <v>15116</v>
      </c>
      <c r="E3859" s="102" t="s">
        <v>143</v>
      </c>
      <c r="F3859" s="103" t="s">
        <v>20131</v>
      </c>
      <c r="G3859" s="103" t="s">
        <v>20921</v>
      </c>
      <c r="H3859" s="104" t="s">
        <v>15115</v>
      </c>
      <c r="I3859" s="103" t="s">
        <v>30</v>
      </c>
      <c r="J3859" s="103" t="s">
        <v>30</v>
      </c>
      <c r="K3859" s="103" t="s">
        <v>30</v>
      </c>
      <c r="L3859" s="103" t="s">
        <v>30</v>
      </c>
      <c r="M3859" s="103" t="s">
        <v>30</v>
      </c>
      <c r="N3859" s="103" t="s">
        <v>30</v>
      </c>
      <c r="O3859" s="103" t="s">
        <v>27</v>
      </c>
      <c r="P3859" s="103" t="s">
        <v>8322</v>
      </c>
      <c r="Q3859" s="103" t="s">
        <v>15117</v>
      </c>
      <c r="R3859" s="105">
        <v>18178844871</v>
      </c>
      <c r="S3859" s="103" t="s">
        <v>8322</v>
      </c>
      <c r="T3859" s="103" t="s">
        <v>63</v>
      </c>
      <c r="U3859" s="106" t="s">
        <v>21274</v>
      </c>
      <c r="V3859" s="105" t="s">
        <v>24701</v>
      </c>
      <c r="W3859" s="107" t="s">
        <v>477</v>
      </c>
      <c r="X3859" t="s">
        <v>24702</v>
      </c>
      <c r="AA3859">
        <f ca="1" t="shared" si="121"/>
        <v>16</v>
      </c>
    </row>
    <row r="3860" spans="1:27">
      <c r="A3860" s="101">
        <v>44</v>
      </c>
      <c r="B3860" s="89" t="str">
        <f t="shared" si="120"/>
        <v>451229200402222162</v>
      </c>
      <c r="C3860" s="89" t="s">
        <v>477</v>
      </c>
      <c r="D3860" s="102" t="s">
        <v>15119</v>
      </c>
      <c r="E3860" s="102" t="s">
        <v>143</v>
      </c>
      <c r="F3860" s="103" t="s">
        <v>20205</v>
      </c>
      <c r="G3860" s="103" t="s">
        <v>20742</v>
      </c>
      <c r="H3860" s="104" t="s">
        <v>15118</v>
      </c>
      <c r="I3860" s="103" t="s">
        <v>27</v>
      </c>
      <c r="J3860" s="103" t="s">
        <v>30</v>
      </c>
      <c r="K3860" s="103" t="s">
        <v>30</v>
      </c>
      <c r="L3860" s="103" t="s">
        <v>30</v>
      </c>
      <c r="M3860" s="103" t="s">
        <v>30</v>
      </c>
      <c r="N3860" s="103" t="s">
        <v>30</v>
      </c>
      <c r="O3860" s="103" t="s">
        <v>27</v>
      </c>
      <c r="P3860" s="103" t="s">
        <v>8322</v>
      </c>
      <c r="Q3860" s="103" t="s">
        <v>15121</v>
      </c>
      <c r="R3860" s="105">
        <v>15177893573</v>
      </c>
      <c r="S3860" s="103" t="s">
        <v>8322</v>
      </c>
      <c r="T3860" s="103" t="s">
        <v>20240</v>
      </c>
      <c r="U3860" s="106" t="s">
        <v>23598</v>
      </c>
      <c r="V3860" s="105" t="s">
        <v>24703</v>
      </c>
      <c r="W3860" s="107" t="s">
        <v>477</v>
      </c>
      <c r="X3860" t="s">
        <v>24704</v>
      </c>
      <c r="AA3860">
        <f ca="1" t="shared" si="121"/>
        <v>17</v>
      </c>
    </row>
    <row r="3861" spans="1:27">
      <c r="A3861" s="101">
        <v>45</v>
      </c>
      <c r="B3861" s="89" t="str">
        <f t="shared" si="120"/>
        <v>451229200406141220</v>
      </c>
      <c r="C3861" s="89" t="s">
        <v>477</v>
      </c>
      <c r="D3861" s="102" t="s">
        <v>15124</v>
      </c>
      <c r="E3861" s="102" t="s">
        <v>143</v>
      </c>
      <c r="F3861" s="103" t="s">
        <v>20131</v>
      </c>
      <c r="G3861" s="103" t="s">
        <v>21826</v>
      </c>
      <c r="H3861" s="104" t="s">
        <v>15123</v>
      </c>
      <c r="I3861" s="103" t="s">
        <v>30</v>
      </c>
      <c r="J3861" s="103" t="s">
        <v>30</v>
      </c>
      <c r="K3861" s="103" t="s">
        <v>30</v>
      </c>
      <c r="L3861" s="103" t="s">
        <v>27</v>
      </c>
      <c r="M3861" s="103" t="s">
        <v>30</v>
      </c>
      <c r="N3861" s="103" t="s">
        <v>30</v>
      </c>
      <c r="O3861" s="103" t="s">
        <v>27</v>
      </c>
      <c r="P3861" s="103" t="s">
        <v>8322</v>
      </c>
      <c r="Q3861" s="103" t="s">
        <v>15126</v>
      </c>
      <c r="R3861" s="105">
        <v>15977864288</v>
      </c>
      <c r="S3861" s="103" t="s">
        <v>8322</v>
      </c>
      <c r="T3861" s="103" t="s">
        <v>76</v>
      </c>
      <c r="U3861" s="106" t="s">
        <v>20388</v>
      </c>
      <c r="V3861" s="105" t="s">
        <v>24705</v>
      </c>
      <c r="W3861" s="107" t="s">
        <v>477</v>
      </c>
      <c r="X3861" t="s">
        <v>24706</v>
      </c>
      <c r="AA3861">
        <f ca="1" t="shared" si="121"/>
        <v>17</v>
      </c>
    </row>
    <row r="3862" spans="1:27">
      <c r="A3862" s="101">
        <v>46</v>
      </c>
      <c r="B3862" s="89" t="str">
        <f t="shared" si="120"/>
        <v>451229200805240314</v>
      </c>
      <c r="C3862" s="89" t="s">
        <v>477</v>
      </c>
      <c r="D3862" s="102" t="s">
        <v>15128</v>
      </c>
      <c r="E3862" s="102" t="s">
        <v>24</v>
      </c>
      <c r="F3862" s="103" t="s">
        <v>20131</v>
      </c>
      <c r="G3862" s="103" t="s">
        <v>24008</v>
      </c>
      <c r="H3862" s="104" t="s">
        <v>15127</v>
      </c>
      <c r="I3862" s="103" t="s">
        <v>30</v>
      </c>
      <c r="J3862" s="103" t="s">
        <v>30</v>
      </c>
      <c r="K3862" s="103" t="s">
        <v>27</v>
      </c>
      <c r="L3862" s="103" t="s">
        <v>30</v>
      </c>
      <c r="M3862" s="103" t="s">
        <v>30</v>
      </c>
      <c r="N3862" s="103" t="s">
        <v>30</v>
      </c>
      <c r="O3862" s="103" t="s">
        <v>27</v>
      </c>
      <c r="P3862" s="103" t="s">
        <v>1517</v>
      </c>
      <c r="Q3862" s="103" t="s">
        <v>15130</v>
      </c>
      <c r="R3862" s="105">
        <v>15014425627</v>
      </c>
      <c r="S3862" s="103" t="s">
        <v>8322</v>
      </c>
      <c r="T3862" s="103" t="s">
        <v>20280</v>
      </c>
      <c r="U3862" s="106" t="s">
        <v>20712</v>
      </c>
      <c r="V3862" s="105" t="s">
        <v>21231</v>
      </c>
      <c r="W3862" s="107" t="s">
        <v>477</v>
      </c>
      <c r="X3862" t="s">
        <v>24707</v>
      </c>
      <c r="AA3862">
        <f ca="1" t="shared" si="121"/>
        <v>13</v>
      </c>
    </row>
    <row r="3863" spans="1:27">
      <c r="A3863" s="101">
        <v>47</v>
      </c>
      <c r="B3863" s="89" t="str">
        <f t="shared" si="120"/>
        <v>45273120050125571X</v>
      </c>
      <c r="C3863" s="89" t="s">
        <v>477</v>
      </c>
      <c r="D3863" s="102" t="s">
        <v>15132</v>
      </c>
      <c r="E3863" s="102" t="s">
        <v>24</v>
      </c>
      <c r="F3863" s="103" t="s">
        <v>20131</v>
      </c>
      <c r="G3863" s="103" t="s">
        <v>22169</v>
      </c>
      <c r="H3863" s="104" t="s">
        <v>15131</v>
      </c>
      <c r="I3863" s="103" t="s">
        <v>30</v>
      </c>
      <c r="J3863" s="103" t="s">
        <v>30</v>
      </c>
      <c r="K3863" s="103" t="s">
        <v>30</v>
      </c>
      <c r="L3863" s="103" t="s">
        <v>27</v>
      </c>
      <c r="M3863" s="103" t="s">
        <v>30</v>
      </c>
      <c r="N3863" s="103" t="s">
        <v>30</v>
      </c>
      <c r="O3863" s="103" t="s">
        <v>27</v>
      </c>
      <c r="P3863" s="103" t="s">
        <v>8322</v>
      </c>
      <c r="Q3863" s="103" t="s">
        <v>15133</v>
      </c>
      <c r="R3863" s="105" t="s">
        <v>15134</v>
      </c>
      <c r="S3863" s="103" t="s">
        <v>8322</v>
      </c>
      <c r="T3863" s="103" t="s">
        <v>63</v>
      </c>
      <c r="U3863" s="106" t="s">
        <v>21274</v>
      </c>
      <c r="V3863" s="105" t="s">
        <v>23127</v>
      </c>
      <c r="W3863" s="107" t="s">
        <v>477</v>
      </c>
      <c r="X3863" t="s">
        <v>24708</v>
      </c>
      <c r="AA3863">
        <f ca="1" t="shared" si="121"/>
        <v>16</v>
      </c>
    </row>
    <row r="3864" spans="1:27">
      <c r="A3864" s="101">
        <v>48</v>
      </c>
      <c r="B3864" s="89" t="str">
        <f t="shared" si="120"/>
        <v>452731200412271216</v>
      </c>
      <c r="C3864" s="89" t="s">
        <v>477</v>
      </c>
      <c r="D3864" s="102" t="s">
        <v>15136</v>
      </c>
      <c r="E3864" s="102" t="s">
        <v>24</v>
      </c>
      <c r="F3864" s="103" t="s">
        <v>20131</v>
      </c>
      <c r="G3864" s="103" t="s">
        <v>20996</v>
      </c>
      <c r="H3864" s="104" t="s">
        <v>15135</v>
      </c>
      <c r="I3864" s="103" t="s">
        <v>27</v>
      </c>
      <c r="J3864" s="103" t="s">
        <v>30</v>
      </c>
      <c r="K3864" s="103" t="s">
        <v>30</v>
      </c>
      <c r="L3864" s="103" t="s">
        <v>30</v>
      </c>
      <c r="M3864" s="103" t="s">
        <v>30</v>
      </c>
      <c r="N3864" s="103" t="s">
        <v>30</v>
      </c>
      <c r="O3864" s="103" t="s">
        <v>27</v>
      </c>
      <c r="P3864" s="103" t="s">
        <v>8322</v>
      </c>
      <c r="Q3864" s="103" t="s">
        <v>15138</v>
      </c>
      <c r="R3864" s="105">
        <v>17776576411</v>
      </c>
      <c r="S3864" s="103" t="s">
        <v>8322</v>
      </c>
      <c r="T3864" s="103" t="s">
        <v>76</v>
      </c>
      <c r="U3864" s="106" t="s">
        <v>22373</v>
      </c>
      <c r="V3864" s="105" t="s">
        <v>24709</v>
      </c>
      <c r="W3864" s="107" t="s">
        <v>477</v>
      </c>
      <c r="X3864" t="s">
        <v>24710</v>
      </c>
      <c r="AA3864">
        <f ca="1" t="shared" si="121"/>
        <v>16</v>
      </c>
    </row>
    <row r="3865" spans="1:27">
      <c r="A3865" s="101">
        <v>49</v>
      </c>
      <c r="B3865" s="89" t="str">
        <f t="shared" si="120"/>
        <v>452731200403244822</v>
      </c>
      <c r="C3865" s="89" t="s">
        <v>477</v>
      </c>
      <c r="D3865" s="102" t="s">
        <v>15140</v>
      </c>
      <c r="E3865" s="102" t="s">
        <v>143</v>
      </c>
      <c r="F3865" s="103" t="s">
        <v>20131</v>
      </c>
      <c r="G3865" s="103" t="s">
        <v>20707</v>
      </c>
      <c r="H3865" s="104" t="s">
        <v>15139</v>
      </c>
      <c r="I3865" s="103" t="s">
        <v>30</v>
      </c>
      <c r="J3865" s="103" t="s">
        <v>30</v>
      </c>
      <c r="K3865" s="103" t="s">
        <v>30</v>
      </c>
      <c r="L3865" s="103" t="s">
        <v>27</v>
      </c>
      <c r="M3865" s="103" t="s">
        <v>30</v>
      </c>
      <c r="N3865" s="103" t="s">
        <v>30</v>
      </c>
      <c r="O3865" s="103" t="s">
        <v>27</v>
      </c>
      <c r="P3865" s="103" t="s">
        <v>8322</v>
      </c>
      <c r="Q3865" s="103" t="s">
        <v>15142</v>
      </c>
      <c r="R3865" s="105" t="s">
        <v>15143</v>
      </c>
      <c r="S3865" s="103" t="s">
        <v>8322</v>
      </c>
      <c r="T3865" s="103" t="s">
        <v>22022</v>
      </c>
      <c r="U3865" s="106" t="s">
        <v>24337</v>
      </c>
      <c r="V3865" s="105" t="s">
        <v>22497</v>
      </c>
      <c r="W3865" s="107" t="s">
        <v>477</v>
      </c>
      <c r="X3865" t="s">
        <v>24711</v>
      </c>
      <c r="AA3865">
        <f ca="1" t="shared" si="121"/>
        <v>17</v>
      </c>
    </row>
    <row r="3866" spans="1:27">
      <c r="A3866" s="101">
        <v>50</v>
      </c>
      <c r="B3866" s="89" t="str">
        <f t="shared" si="120"/>
        <v>452731200502055728</v>
      </c>
      <c r="C3866" s="89" t="s">
        <v>477</v>
      </c>
      <c r="D3866" s="102" t="s">
        <v>15145</v>
      </c>
      <c r="E3866" s="102" t="s">
        <v>143</v>
      </c>
      <c r="F3866" s="103" t="s">
        <v>23680</v>
      </c>
      <c r="G3866" s="103" t="s">
        <v>21431</v>
      </c>
      <c r="H3866" s="104" t="s">
        <v>15144</v>
      </c>
      <c r="I3866" s="103" t="s">
        <v>30</v>
      </c>
      <c r="J3866" s="103" t="s">
        <v>30</v>
      </c>
      <c r="K3866" s="103" t="s">
        <v>30</v>
      </c>
      <c r="L3866" s="103" t="s">
        <v>30</v>
      </c>
      <c r="M3866" s="103" t="s">
        <v>30</v>
      </c>
      <c r="N3866" s="103" t="s">
        <v>30</v>
      </c>
      <c r="O3866" s="103" t="s">
        <v>27</v>
      </c>
      <c r="P3866" s="103" t="s">
        <v>8322</v>
      </c>
      <c r="Q3866" s="103" t="s">
        <v>15147</v>
      </c>
      <c r="R3866" s="105" t="s">
        <v>15148</v>
      </c>
      <c r="S3866" s="103" t="s">
        <v>8322</v>
      </c>
      <c r="T3866" s="103" t="s">
        <v>63</v>
      </c>
      <c r="U3866" s="106" t="s">
        <v>24712</v>
      </c>
      <c r="V3866" s="105" t="s">
        <v>24713</v>
      </c>
      <c r="W3866" s="107" t="s">
        <v>477</v>
      </c>
      <c r="X3866" t="s">
        <v>24714</v>
      </c>
      <c r="AA3866">
        <f ca="1" t="shared" si="121"/>
        <v>16</v>
      </c>
    </row>
    <row r="3867" spans="1:27">
      <c r="A3867" s="101">
        <v>51</v>
      </c>
      <c r="B3867" s="89" t="str">
        <f t="shared" si="120"/>
        <v>451229200511121846</v>
      </c>
      <c r="C3867" s="89" t="s">
        <v>477</v>
      </c>
      <c r="D3867" s="102" t="s">
        <v>15150</v>
      </c>
      <c r="E3867" s="102" t="s">
        <v>143</v>
      </c>
      <c r="F3867" s="103" t="s">
        <v>23643</v>
      </c>
      <c r="G3867" s="103" t="s">
        <v>22148</v>
      </c>
      <c r="H3867" s="104" t="s">
        <v>15149</v>
      </c>
      <c r="I3867" s="103" t="s">
        <v>30</v>
      </c>
      <c r="J3867" s="103" t="s">
        <v>30</v>
      </c>
      <c r="K3867" s="103" t="s">
        <v>30</v>
      </c>
      <c r="L3867" s="103" t="s">
        <v>30</v>
      </c>
      <c r="M3867" s="103" t="s">
        <v>30</v>
      </c>
      <c r="N3867" s="103" t="s">
        <v>30</v>
      </c>
      <c r="O3867" s="103" t="s">
        <v>27</v>
      </c>
      <c r="P3867" s="103" t="s">
        <v>8322</v>
      </c>
      <c r="Q3867" s="103" t="s">
        <v>15152</v>
      </c>
      <c r="R3867" s="105" t="s">
        <v>15153</v>
      </c>
      <c r="S3867" s="103" t="s">
        <v>8322</v>
      </c>
      <c r="T3867" s="103" t="s">
        <v>115</v>
      </c>
      <c r="U3867" s="106" t="s">
        <v>22911</v>
      </c>
      <c r="V3867" s="105" t="s">
        <v>24715</v>
      </c>
      <c r="W3867" s="107" t="s">
        <v>477</v>
      </c>
      <c r="X3867" t="s">
        <v>24716</v>
      </c>
      <c r="AA3867">
        <f ca="1" t="shared" si="121"/>
        <v>15</v>
      </c>
    </row>
    <row r="3868" spans="1:27">
      <c r="A3868" s="101">
        <v>52</v>
      </c>
      <c r="B3868" s="89" t="str">
        <f t="shared" si="120"/>
        <v>45122920050401361X</v>
      </c>
      <c r="C3868" s="89" t="s">
        <v>477</v>
      </c>
      <c r="D3868" s="102" t="s">
        <v>15155</v>
      </c>
      <c r="E3868" s="102" t="s">
        <v>24</v>
      </c>
      <c r="F3868" s="103" t="s">
        <v>23643</v>
      </c>
      <c r="G3868" s="103" t="s">
        <v>20543</v>
      </c>
      <c r="H3868" s="104" t="s">
        <v>15154</v>
      </c>
      <c r="I3868" s="103" t="s">
        <v>30</v>
      </c>
      <c r="J3868" s="103" t="s">
        <v>30</v>
      </c>
      <c r="K3868" s="103" t="s">
        <v>27</v>
      </c>
      <c r="L3868" s="103" t="s">
        <v>30</v>
      </c>
      <c r="M3868" s="103" t="s">
        <v>30</v>
      </c>
      <c r="N3868" s="103" t="s">
        <v>30</v>
      </c>
      <c r="O3868" s="103" t="s">
        <v>27</v>
      </c>
      <c r="P3868" s="103" t="s">
        <v>8322</v>
      </c>
      <c r="Q3868" s="103" t="s">
        <v>15157</v>
      </c>
      <c r="R3868" s="105" t="s">
        <v>15158</v>
      </c>
      <c r="S3868" s="103" t="s">
        <v>8322</v>
      </c>
      <c r="T3868" s="103" t="s">
        <v>81</v>
      </c>
      <c r="U3868" s="106" t="s">
        <v>23259</v>
      </c>
      <c r="V3868" s="105" t="s">
        <v>24717</v>
      </c>
      <c r="W3868" s="107" t="s">
        <v>477</v>
      </c>
      <c r="X3868" t="s">
        <v>24718</v>
      </c>
      <c r="AA3868">
        <f ca="1" t="shared" si="121"/>
        <v>16</v>
      </c>
    </row>
    <row r="3869" spans="1:27">
      <c r="A3869" s="101">
        <v>53</v>
      </c>
      <c r="B3869" s="89" t="str">
        <f t="shared" si="120"/>
        <v>451229200407294229</v>
      </c>
      <c r="C3869" s="89" t="s">
        <v>477</v>
      </c>
      <c r="D3869" s="102" t="s">
        <v>15160</v>
      </c>
      <c r="E3869" s="102" t="s">
        <v>143</v>
      </c>
      <c r="F3869" s="103" t="s">
        <v>23771</v>
      </c>
      <c r="G3869" s="103" t="s">
        <v>20271</v>
      </c>
      <c r="H3869" s="104" t="s">
        <v>15159</v>
      </c>
      <c r="I3869" s="103" t="s">
        <v>30</v>
      </c>
      <c r="J3869" s="103" t="s">
        <v>30</v>
      </c>
      <c r="K3869" s="103" t="s">
        <v>30</v>
      </c>
      <c r="L3869" s="103" t="s">
        <v>30</v>
      </c>
      <c r="M3869" s="103" t="s">
        <v>30</v>
      </c>
      <c r="N3869" s="103" t="s">
        <v>30</v>
      </c>
      <c r="O3869" s="103" t="s">
        <v>27</v>
      </c>
      <c r="P3869" s="103" t="s">
        <v>8322</v>
      </c>
      <c r="Q3869" s="103" t="s">
        <v>15161</v>
      </c>
      <c r="R3869" s="105" t="s">
        <v>15162</v>
      </c>
      <c r="S3869" s="103" t="s">
        <v>8322</v>
      </c>
      <c r="T3869" s="103" t="s">
        <v>121</v>
      </c>
      <c r="U3869" s="106" t="s">
        <v>21880</v>
      </c>
      <c r="V3869" s="105" t="s">
        <v>24719</v>
      </c>
      <c r="W3869" s="107" t="s">
        <v>477</v>
      </c>
      <c r="X3869" t="s">
        <v>24720</v>
      </c>
      <c r="AA3869">
        <f ca="1" t="shared" si="121"/>
        <v>17</v>
      </c>
    </row>
    <row r="3870" spans="1:27">
      <c r="A3870" s="101">
        <v>54</v>
      </c>
      <c r="B3870" s="89" t="str">
        <f t="shared" si="120"/>
        <v>450124200502050929</v>
      </c>
      <c r="C3870" s="89" t="s">
        <v>477</v>
      </c>
      <c r="D3870" s="102" t="s">
        <v>15164</v>
      </c>
      <c r="E3870" s="102" t="s">
        <v>143</v>
      </c>
      <c r="F3870" s="103" t="s">
        <v>23643</v>
      </c>
      <c r="G3870" s="103" t="s">
        <v>21431</v>
      </c>
      <c r="H3870" s="104" t="s">
        <v>15163</v>
      </c>
      <c r="I3870" s="103" t="s">
        <v>30</v>
      </c>
      <c r="J3870" s="103" t="s">
        <v>30</v>
      </c>
      <c r="K3870" s="103" t="s">
        <v>30</v>
      </c>
      <c r="L3870" s="103" t="s">
        <v>30</v>
      </c>
      <c r="M3870" s="103" t="s">
        <v>30</v>
      </c>
      <c r="N3870" s="103" t="s">
        <v>30</v>
      </c>
      <c r="O3870" s="103" t="s">
        <v>30</v>
      </c>
      <c r="P3870" s="103" t="s">
        <v>8322</v>
      </c>
      <c r="Q3870" s="103" t="s">
        <v>15166</v>
      </c>
      <c r="R3870" s="105">
        <v>15296076867</v>
      </c>
      <c r="S3870" s="103" t="s">
        <v>8322</v>
      </c>
      <c r="T3870" s="103" t="s">
        <v>63</v>
      </c>
      <c r="U3870" s="106" t="s">
        <v>24721</v>
      </c>
      <c r="V3870" s="105" t="s">
        <v>24722</v>
      </c>
      <c r="W3870" s="107" t="s">
        <v>477</v>
      </c>
      <c r="X3870" t="s">
        <v>24723</v>
      </c>
      <c r="AA3870">
        <f ca="1" t="shared" si="121"/>
        <v>16</v>
      </c>
    </row>
    <row r="3871" spans="1:27">
      <c r="A3871" s="101">
        <v>55</v>
      </c>
      <c r="B3871" s="89" t="str">
        <f t="shared" si="120"/>
        <v>451229200304041827</v>
      </c>
      <c r="C3871" s="89" t="s">
        <v>477</v>
      </c>
      <c r="D3871" s="102" t="s">
        <v>15168</v>
      </c>
      <c r="E3871" s="102" t="s">
        <v>143</v>
      </c>
      <c r="F3871" s="103" t="s">
        <v>23771</v>
      </c>
      <c r="G3871" s="103" t="s">
        <v>20154</v>
      </c>
      <c r="H3871" s="104" t="s">
        <v>15167</v>
      </c>
      <c r="I3871" s="103" t="s">
        <v>30</v>
      </c>
      <c r="J3871" s="103" t="s">
        <v>30</v>
      </c>
      <c r="K3871" s="103" t="s">
        <v>27</v>
      </c>
      <c r="L3871" s="103" t="s">
        <v>30</v>
      </c>
      <c r="M3871" s="103" t="s">
        <v>30</v>
      </c>
      <c r="N3871" s="103" t="s">
        <v>30</v>
      </c>
      <c r="O3871" s="103" t="s">
        <v>27</v>
      </c>
      <c r="P3871" s="103" t="s">
        <v>8322</v>
      </c>
      <c r="Q3871" s="103" t="s">
        <v>15170</v>
      </c>
      <c r="R3871" s="105" t="s">
        <v>15171</v>
      </c>
      <c r="S3871" s="103" t="s">
        <v>8322</v>
      </c>
      <c r="T3871" s="103" t="s">
        <v>115</v>
      </c>
      <c r="U3871" s="106" t="s">
        <v>20440</v>
      </c>
      <c r="V3871" s="105" t="s">
        <v>24724</v>
      </c>
      <c r="W3871" s="107" t="s">
        <v>477</v>
      </c>
      <c r="X3871" t="s">
        <v>19514</v>
      </c>
      <c r="AA3871">
        <f ca="1" t="shared" si="121"/>
        <v>18</v>
      </c>
    </row>
    <row r="3872" spans="1:27">
      <c r="A3872" s="101">
        <v>56</v>
      </c>
      <c r="B3872" s="89" t="str">
        <f t="shared" si="120"/>
        <v>451229200501265424</v>
      </c>
      <c r="C3872" s="89" t="s">
        <v>477</v>
      </c>
      <c r="D3872" s="102" t="s">
        <v>15173</v>
      </c>
      <c r="E3872" s="102" t="s">
        <v>143</v>
      </c>
      <c r="F3872" s="103" t="s">
        <v>23643</v>
      </c>
      <c r="G3872" s="103" t="s">
        <v>22169</v>
      </c>
      <c r="H3872" s="104" t="s">
        <v>15172</v>
      </c>
      <c r="I3872" s="103" t="s">
        <v>30</v>
      </c>
      <c r="J3872" s="103" t="s">
        <v>30</v>
      </c>
      <c r="K3872" s="103" t="s">
        <v>30</v>
      </c>
      <c r="L3872" s="103" t="s">
        <v>30</v>
      </c>
      <c r="M3872" s="103" t="s">
        <v>30</v>
      </c>
      <c r="N3872" s="103" t="s">
        <v>30</v>
      </c>
      <c r="O3872" s="103" t="s">
        <v>27</v>
      </c>
      <c r="P3872" s="103" t="s">
        <v>8322</v>
      </c>
      <c r="Q3872" s="103" t="s">
        <v>15175</v>
      </c>
      <c r="R3872" s="105" t="s">
        <v>15176</v>
      </c>
      <c r="S3872" s="103" t="s">
        <v>8322</v>
      </c>
      <c r="T3872" s="103" t="s">
        <v>93</v>
      </c>
      <c r="U3872" s="106" t="s">
        <v>23671</v>
      </c>
      <c r="V3872" s="105" t="s">
        <v>24725</v>
      </c>
      <c r="W3872" s="107" t="s">
        <v>477</v>
      </c>
      <c r="X3872" t="s">
        <v>24726</v>
      </c>
      <c r="AA3872">
        <f ca="1" t="shared" si="121"/>
        <v>16</v>
      </c>
    </row>
    <row r="3873" spans="1:27">
      <c r="A3873" s="101">
        <v>57</v>
      </c>
      <c r="B3873" s="89" t="str">
        <f t="shared" si="120"/>
        <v>45122920050218452X</v>
      </c>
      <c r="C3873" s="89" t="s">
        <v>477</v>
      </c>
      <c r="D3873" s="102" t="s">
        <v>15178</v>
      </c>
      <c r="E3873" s="102" t="s">
        <v>143</v>
      </c>
      <c r="F3873" s="103" t="s">
        <v>23643</v>
      </c>
      <c r="G3873" s="103" t="s">
        <v>21431</v>
      </c>
      <c r="H3873" s="104" t="s">
        <v>15177</v>
      </c>
      <c r="I3873" s="103" t="s">
        <v>27</v>
      </c>
      <c r="J3873" s="103" t="s">
        <v>30</v>
      </c>
      <c r="K3873" s="103" t="s">
        <v>30</v>
      </c>
      <c r="L3873" s="103" t="s">
        <v>30</v>
      </c>
      <c r="M3873" s="103" t="s">
        <v>30</v>
      </c>
      <c r="N3873" s="103" t="s">
        <v>30</v>
      </c>
      <c r="O3873" s="103" t="s">
        <v>27</v>
      </c>
      <c r="P3873" s="103" t="s">
        <v>110</v>
      </c>
      <c r="Q3873" s="103" t="s">
        <v>15180</v>
      </c>
      <c r="R3873" s="105" t="s">
        <v>15181</v>
      </c>
      <c r="S3873" s="103" t="s">
        <v>110</v>
      </c>
      <c r="T3873" s="103" t="s">
        <v>110</v>
      </c>
      <c r="U3873" s="106" t="s">
        <v>24212</v>
      </c>
      <c r="V3873" s="105" t="s">
        <v>23311</v>
      </c>
      <c r="W3873" s="107" t="s">
        <v>477</v>
      </c>
      <c r="X3873" t="s">
        <v>24727</v>
      </c>
      <c r="AA3873">
        <f ca="1" t="shared" si="121"/>
        <v>16</v>
      </c>
    </row>
    <row r="3874" spans="1:27">
      <c r="A3874" s="101">
        <v>58</v>
      </c>
      <c r="B3874" s="89" t="str">
        <f t="shared" si="120"/>
        <v>45122920051009273X</v>
      </c>
      <c r="C3874" s="89" t="s">
        <v>477</v>
      </c>
      <c r="D3874" s="102" t="s">
        <v>15183</v>
      </c>
      <c r="E3874" s="102" t="s">
        <v>24</v>
      </c>
      <c r="F3874" s="103" t="s">
        <v>23771</v>
      </c>
      <c r="G3874" s="103" t="s">
        <v>20937</v>
      </c>
      <c r="H3874" s="104" t="s">
        <v>15182</v>
      </c>
      <c r="I3874" s="103" t="s">
        <v>27</v>
      </c>
      <c r="J3874" s="103" t="s">
        <v>30</v>
      </c>
      <c r="K3874" s="103" t="s">
        <v>30</v>
      </c>
      <c r="L3874" s="103" t="s">
        <v>30</v>
      </c>
      <c r="M3874" s="103" t="s">
        <v>30</v>
      </c>
      <c r="N3874" s="103" t="s">
        <v>30</v>
      </c>
      <c r="O3874" s="103" t="s">
        <v>27</v>
      </c>
      <c r="P3874" s="103" t="s">
        <v>8322</v>
      </c>
      <c r="Q3874" s="103" t="s">
        <v>15185</v>
      </c>
      <c r="R3874" s="105">
        <v>19976126085</v>
      </c>
      <c r="S3874" s="103" t="s">
        <v>8322</v>
      </c>
      <c r="T3874" s="103" t="s">
        <v>146</v>
      </c>
      <c r="U3874" s="106" t="s">
        <v>22597</v>
      </c>
      <c r="V3874" s="105" t="s">
        <v>24728</v>
      </c>
      <c r="W3874" s="107" t="s">
        <v>477</v>
      </c>
      <c r="X3874" t="s">
        <v>24729</v>
      </c>
      <c r="AA3874">
        <f ca="1" t="shared" si="121"/>
        <v>15</v>
      </c>
    </row>
    <row r="3875" spans="1:27">
      <c r="A3875" s="101">
        <v>59</v>
      </c>
      <c r="B3875" s="89" t="str">
        <f t="shared" si="120"/>
        <v>451229200403155766</v>
      </c>
      <c r="C3875" s="89" t="s">
        <v>477</v>
      </c>
      <c r="D3875" s="102" t="s">
        <v>15187</v>
      </c>
      <c r="E3875" s="102" t="s">
        <v>143</v>
      </c>
      <c r="F3875" s="103" t="s">
        <v>23643</v>
      </c>
      <c r="G3875" s="103" t="s">
        <v>20707</v>
      </c>
      <c r="H3875" s="104" t="s">
        <v>15186</v>
      </c>
      <c r="I3875" s="103" t="s">
        <v>30</v>
      </c>
      <c r="J3875" s="103" t="s">
        <v>30</v>
      </c>
      <c r="K3875" s="103" t="s">
        <v>30</v>
      </c>
      <c r="L3875" s="103" t="s">
        <v>30</v>
      </c>
      <c r="M3875" s="103" t="s">
        <v>30</v>
      </c>
      <c r="N3875" s="103" t="s">
        <v>30</v>
      </c>
      <c r="O3875" s="103" t="s">
        <v>27</v>
      </c>
      <c r="P3875" s="103" t="s">
        <v>8322</v>
      </c>
      <c r="Q3875" s="103" t="s">
        <v>15189</v>
      </c>
      <c r="R3875" s="105" t="s">
        <v>15190</v>
      </c>
      <c r="S3875" s="103" t="s">
        <v>8322</v>
      </c>
      <c r="T3875" s="103" t="s">
        <v>63</v>
      </c>
      <c r="U3875" s="106" t="s">
        <v>23032</v>
      </c>
      <c r="V3875" s="105" t="s">
        <v>24730</v>
      </c>
      <c r="W3875" s="107" t="s">
        <v>477</v>
      </c>
      <c r="X3875" t="s">
        <v>24731</v>
      </c>
      <c r="AA3875">
        <f ca="1" t="shared" si="121"/>
        <v>17</v>
      </c>
    </row>
    <row r="3876" spans="1:27">
      <c r="A3876" s="101">
        <v>60</v>
      </c>
      <c r="B3876" s="89" t="str">
        <f t="shared" si="120"/>
        <v>452731200507302724</v>
      </c>
      <c r="C3876" s="89" t="s">
        <v>477</v>
      </c>
      <c r="D3876" s="102" t="s">
        <v>15192</v>
      </c>
      <c r="E3876" s="102" t="s">
        <v>143</v>
      </c>
      <c r="F3876" s="103" t="s">
        <v>23643</v>
      </c>
      <c r="G3876" s="103" t="s">
        <v>21180</v>
      </c>
      <c r="H3876" s="104" t="s">
        <v>15191</v>
      </c>
      <c r="I3876" s="103" t="s">
        <v>30</v>
      </c>
      <c r="J3876" s="103" t="s">
        <v>30</v>
      </c>
      <c r="K3876" s="103" t="s">
        <v>27</v>
      </c>
      <c r="L3876" s="103" t="s">
        <v>30</v>
      </c>
      <c r="M3876" s="103" t="s">
        <v>30</v>
      </c>
      <c r="N3876" s="103" t="s">
        <v>30</v>
      </c>
      <c r="O3876" s="103" t="s">
        <v>27</v>
      </c>
      <c r="P3876" s="103" t="s">
        <v>8322</v>
      </c>
      <c r="Q3876" s="103" t="s">
        <v>15194</v>
      </c>
      <c r="R3876" s="105">
        <v>15878846696</v>
      </c>
      <c r="S3876" s="103" t="s">
        <v>8322</v>
      </c>
      <c r="T3876" s="103" t="s">
        <v>63</v>
      </c>
      <c r="U3876" s="106" t="s">
        <v>20162</v>
      </c>
      <c r="V3876" s="105" t="s">
        <v>24732</v>
      </c>
      <c r="W3876" s="107" t="s">
        <v>477</v>
      </c>
      <c r="X3876" t="s">
        <v>24733</v>
      </c>
      <c r="AA3876">
        <f ca="1" t="shared" si="121"/>
        <v>16</v>
      </c>
    </row>
    <row r="3877" spans="1:27">
      <c r="A3877" s="101">
        <v>61</v>
      </c>
      <c r="B3877" s="89" t="str">
        <f t="shared" si="120"/>
        <v>451229200603051224</v>
      </c>
      <c r="C3877" s="89" t="s">
        <v>477</v>
      </c>
      <c r="D3877" s="102" t="s">
        <v>15196</v>
      </c>
      <c r="E3877" s="102" t="s">
        <v>143</v>
      </c>
      <c r="F3877" s="103" t="s">
        <v>23643</v>
      </c>
      <c r="G3877" s="103" t="s">
        <v>22707</v>
      </c>
      <c r="H3877" s="104" t="s">
        <v>15195</v>
      </c>
      <c r="I3877" s="103" t="s">
        <v>30</v>
      </c>
      <c r="J3877" s="103" t="s">
        <v>30</v>
      </c>
      <c r="K3877" s="103" t="s">
        <v>30</v>
      </c>
      <c r="L3877" s="103" t="s">
        <v>30</v>
      </c>
      <c r="M3877" s="103" t="s">
        <v>30</v>
      </c>
      <c r="N3877" s="103" t="s">
        <v>30</v>
      </c>
      <c r="O3877" s="103" t="s">
        <v>30</v>
      </c>
      <c r="P3877" s="103" t="s">
        <v>8322</v>
      </c>
      <c r="Q3877" s="103" t="s">
        <v>15198</v>
      </c>
      <c r="R3877" s="105" t="s">
        <v>15199</v>
      </c>
      <c r="S3877" s="103" t="s">
        <v>8322</v>
      </c>
      <c r="T3877" s="103" t="s">
        <v>76</v>
      </c>
      <c r="U3877" s="106" t="s">
        <v>21411</v>
      </c>
      <c r="V3877" s="105" t="s">
        <v>24734</v>
      </c>
      <c r="W3877" s="107" t="s">
        <v>477</v>
      </c>
      <c r="X3877" t="s">
        <v>24735</v>
      </c>
      <c r="AA3877">
        <f ca="1" t="shared" si="121"/>
        <v>15</v>
      </c>
    </row>
    <row r="3878" spans="1:27">
      <c r="A3878" s="101">
        <v>62</v>
      </c>
      <c r="B3878" s="89" t="str">
        <f t="shared" si="120"/>
        <v>452731200405034829</v>
      </c>
      <c r="C3878" s="89" t="s">
        <v>477</v>
      </c>
      <c r="D3878" s="102" t="s">
        <v>15201</v>
      </c>
      <c r="E3878" s="102" t="s">
        <v>143</v>
      </c>
      <c r="F3878" s="103" t="s">
        <v>23643</v>
      </c>
      <c r="G3878" s="103" t="s">
        <v>20608</v>
      </c>
      <c r="H3878" s="104" t="s">
        <v>15200</v>
      </c>
      <c r="I3878" s="103" t="s">
        <v>30</v>
      </c>
      <c r="J3878" s="103" t="s">
        <v>30</v>
      </c>
      <c r="K3878" s="103" t="s">
        <v>30</v>
      </c>
      <c r="L3878" s="103" t="s">
        <v>30</v>
      </c>
      <c r="M3878" s="103" t="s">
        <v>30</v>
      </c>
      <c r="N3878" s="103" t="s">
        <v>30</v>
      </c>
      <c r="O3878" s="103" t="s">
        <v>27</v>
      </c>
      <c r="P3878" s="103" t="s">
        <v>8322</v>
      </c>
      <c r="Q3878" s="103" t="s">
        <v>15203</v>
      </c>
      <c r="R3878" s="105" t="s">
        <v>15204</v>
      </c>
      <c r="S3878" s="103" t="s">
        <v>8322</v>
      </c>
      <c r="T3878" s="103" t="s">
        <v>63</v>
      </c>
      <c r="U3878" s="106" t="s">
        <v>23022</v>
      </c>
      <c r="V3878" s="105" t="s">
        <v>24736</v>
      </c>
      <c r="W3878" s="107" t="s">
        <v>477</v>
      </c>
      <c r="X3878" t="s">
        <v>24737</v>
      </c>
      <c r="AA3878">
        <f ca="1" t="shared" si="121"/>
        <v>17</v>
      </c>
    </row>
    <row r="3879" spans="1:27">
      <c r="A3879" s="101">
        <v>63</v>
      </c>
      <c r="B3879" s="89" t="str">
        <f t="shared" si="120"/>
        <v>452731200303190628</v>
      </c>
      <c r="C3879" s="89" t="s">
        <v>477</v>
      </c>
      <c r="D3879" s="102" t="s">
        <v>15206</v>
      </c>
      <c r="E3879" s="102" t="s">
        <v>143</v>
      </c>
      <c r="F3879" s="103" t="s">
        <v>20178</v>
      </c>
      <c r="G3879" s="103" t="s">
        <v>20202</v>
      </c>
      <c r="H3879" s="104" t="s">
        <v>15205</v>
      </c>
      <c r="I3879" s="103" t="s">
        <v>30</v>
      </c>
      <c r="J3879" s="103" t="s">
        <v>30</v>
      </c>
      <c r="K3879" s="103" t="s">
        <v>27</v>
      </c>
      <c r="L3879" s="103" t="s">
        <v>30</v>
      </c>
      <c r="M3879" s="103" t="s">
        <v>30</v>
      </c>
      <c r="N3879" s="103" t="s">
        <v>30</v>
      </c>
      <c r="O3879" s="103" t="s">
        <v>27</v>
      </c>
      <c r="P3879" s="103" t="s">
        <v>8322</v>
      </c>
      <c r="Q3879" s="103" t="s">
        <v>15208</v>
      </c>
      <c r="R3879" s="105">
        <v>18978757546</v>
      </c>
      <c r="S3879" s="103" t="s">
        <v>8322</v>
      </c>
      <c r="T3879" s="103" t="s">
        <v>99</v>
      </c>
      <c r="U3879" s="106" t="s">
        <v>23677</v>
      </c>
      <c r="V3879" s="105" t="s">
        <v>24738</v>
      </c>
      <c r="W3879" s="107" t="s">
        <v>477</v>
      </c>
      <c r="X3879" t="s">
        <v>19515</v>
      </c>
      <c r="AA3879">
        <f ca="1" t="shared" si="121"/>
        <v>18</v>
      </c>
    </row>
    <row r="3880" spans="1:27">
      <c r="A3880" s="101">
        <v>64</v>
      </c>
      <c r="B3880" s="89" t="str">
        <f t="shared" si="120"/>
        <v>451229200108163624</v>
      </c>
      <c r="C3880" s="89" t="s">
        <v>477</v>
      </c>
      <c r="D3880" s="102" t="s">
        <v>15210</v>
      </c>
      <c r="E3880" s="102" t="s">
        <v>143</v>
      </c>
      <c r="F3880" s="103" t="s">
        <v>20178</v>
      </c>
      <c r="G3880" s="103" t="s">
        <v>21038</v>
      </c>
      <c r="H3880" s="104" t="s">
        <v>15209</v>
      </c>
      <c r="I3880" s="103" t="s">
        <v>27</v>
      </c>
      <c r="J3880" s="103" t="s">
        <v>30</v>
      </c>
      <c r="K3880" s="103" t="s">
        <v>27</v>
      </c>
      <c r="L3880" s="103" t="s">
        <v>30</v>
      </c>
      <c r="M3880" s="103" t="s">
        <v>30</v>
      </c>
      <c r="N3880" s="103" t="s">
        <v>30</v>
      </c>
      <c r="O3880" s="103" t="s">
        <v>27</v>
      </c>
      <c r="P3880" s="103" t="s">
        <v>8322</v>
      </c>
      <c r="Q3880" s="103" t="s">
        <v>15212</v>
      </c>
      <c r="R3880" s="105" t="s">
        <v>15213</v>
      </c>
      <c r="S3880" s="103" t="s">
        <v>8322</v>
      </c>
      <c r="T3880" s="103" t="s">
        <v>81</v>
      </c>
      <c r="U3880" s="106" t="s">
        <v>22956</v>
      </c>
      <c r="V3880" s="105" t="s">
        <v>24739</v>
      </c>
      <c r="W3880" s="107" t="s">
        <v>477</v>
      </c>
      <c r="X3880" t="s">
        <v>19516</v>
      </c>
      <c r="AA3880">
        <f ca="1" t="shared" si="121"/>
        <v>19</v>
      </c>
    </row>
    <row r="3881" spans="1:27">
      <c r="A3881" s="101">
        <v>65</v>
      </c>
      <c r="B3881" s="89" t="str">
        <f t="shared" si="120"/>
        <v>451229200312302740</v>
      </c>
      <c r="C3881" s="89" t="s">
        <v>477</v>
      </c>
      <c r="D3881" s="102" t="s">
        <v>15215</v>
      </c>
      <c r="E3881" s="102" t="s">
        <v>143</v>
      </c>
      <c r="F3881" s="103" t="s">
        <v>20178</v>
      </c>
      <c r="G3881" s="103" t="s">
        <v>20433</v>
      </c>
      <c r="H3881" s="104" t="s">
        <v>15214</v>
      </c>
      <c r="I3881" s="103" t="s">
        <v>30</v>
      </c>
      <c r="J3881" s="103" t="s">
        <v>30</v>
      </c>
      <c r="K3881" s="103" t="s">
        <v>30</v>
      </c>
      <c r="L3881" s="103" t="s">
        <v>30</v>
      </c>
      <c r="M3881" s="103" t="s">
        <v>30</v>
      </c>
      <c r="N3881" s="103" t="s">
        <v>30</v>
      </c>
      <c r="O3881" s="103" t="s">
        <v>27</v>
      </c>
      <c r="P3881" s="103" t="s">
        <v>8322</v>
      </c>
      <c r="Q3881" s="103" t="s">
        <v>15217</v>
      </c>
      <c r="R3881" s="105">
        <v>17807838941</v>
      </c>
      <c r="S3881" s="103" t="s">
        <v>8322</v>
      </c>
      <c r="T3881" s="103" t="s">
        <v>146</v>
      </c>
      <c r="U3881" s="106" t="s">
        <v>22876</v>
      </c>
      <c r="V3881" s="105" t="s">
        <v>24740</v>
      </c>
      <c r="W3881" s="107" t="s">
        <v>477</v>
      </c>
      <c r="X3881" t="s">
        <v>24741</v>
      </c>
      <c r="AA3881">
        <f ca="1" t="shared" si="121"/>
        <v>17</v>
      </c>
    </row>
    <row r="3882" spans="1:27">
      <c r="A3882" s="101">
        <v>66</v>
      </c>
      <c r="B3882" s="89" t="str">
        <f t="shared" si="120"/>
        <v>451229200302072742</v>
      </c>
      <c r="C3882" s="89" t="s">
        <v>477</v>
      </c>
      <c r="D3882" s="102" t="s">
        <v>15219</v>
      </c>
      <c r="E3882" s="102" t="s">
        <v>143</v>
      </c>
      <c r="F3882" s="103" t="s">
        <v>20178</v>
      </c>
      <c r="G3882" s="103" t="s">
        <v>20161</v>
      </c>
      <c r="H3882" s="104" t="s">
        <v>15218</v>
      </c>
      <c r="I3882" s="103" t="s">
        <v>27</v>
      </c>
      <c r="J3882" s="103" t="s">
        <v>30</v>
      </c>
      <c r="K3882" s="103" t="s">
        <v>30</v>
      </c>
      <c r="L3882" s="103" t="s">
        <v>30</v>
      </c>
      <c r="M3882" s="103" t="s">
        <v>30</v>
      </c>
      <c r="N3882" s="103" t="s">
        <v>30</v>
      </c>
      <c r="O3882" s="103" t="s">
        <v>27</v>
      </c>
      <c r="P3882" s="103" t="s">
        <v>8322</v>
      </c>
      <c r="Q3882" s="103" t="s">
        <v>7308</v>
      </c>
      <c r="R3882" s="105">
        <v>17776589830</v>
      </c>
      <c r="S3882" s="103" t="s">
        <v>8322</v>
      </c>
      <c r="T3882" s="103" t="s">
        <v>146</v>
      </c>
      <c r="U3882" s="106" t="s">
        <v>20392</v>
      </c>
      <c r="V3882" s="105" t="s">
        <v>24742</v>
      </c>
      <c r="W3882" s="107" t="s">
        <v>477</v>
      </c>
      <c r="X3882" t="s">
        <v>19517</v>
      </c>
      <c r="AA3882">
        <f ca="1" t="shared" si="121"/>
        <v>18</v>
      </c>
    </row>
    <row r="3883" spans="1:27">
      <c r="A3883" s="101">
        <v>67</v>
      </c>
      <c r="B3883" s="89" t="str">
        <f t="shared" si="120"/>
        <v>451229200402281242</v>
      </c>
      <c r="C3883" s="89" t="s">
        <v>477</v>
      </c>
      <c r="D3883" s="102" t="s">
        <v>15221</v>
      </c>
      <c r="E3883" s="102" t="s">
        <v>143</v>
      </c>
      <c r="F3883" s="103" t="s">
        <v>20131</v>
      </c>
      <c r="G3883" s="103" t="s">
        <v>20742</v>
      </c>
      <c r="H3883" s="104" t="s">
        <v>15220</v>
      </c>
      <c r="I3883" s="103" t="s">
        <v>30</v>
      </c>
      <c r="J3883" s="103" t="s">
        <v>30</v>
      </c>
      <c r="K3883" s="103" t="s">
        <v>30</v>
      </c>
      <c r="L3883" s="103" t="s">
        <v>30</v>
      </c>
      <c r="M3883" s="103" t="s">
        <v>30</v>
      </c>
      <c r="N3883" s="103" t="s">
        <v>30</v>
      </c>
      <c r="O3883" s="103" t="s">
        <v>27</v>
      </c>
      <c r="P3883" s="103" t="s">
        <v>8322</v>
      </c>
      <c r="Q3883" s="103" t="s">
        <v>15222</v>
      </c>
      <c r="R3883" s="105" t="s">
        <v>15223</v>
      </c>
      <c r="S3883" s="103" t="s">
        <v>8322</v>
      </c>
      <c r="T3883" s="103" t="s">
        <v>76</v>
      </c>
      <c r="U3883" s="106" t="s">
        <v>21305</v>
      </c>
      <c r="V3883" s="105" t="s">
        <v>24743</v>
      </c>
      <c r="W3883" s="107" t="s">
        <v>477</v>
      </c>
      <c r="X3883" t="s">
        <v>24744</v>
      </c>
      <c r="AA3883">
        <f ca="1" t="shared" si="121"/>
        <v>17</v>
      </c>
    </row>
    <row r="3884" spans="1:27">
      <c r="A3884" s="101">
        <v>68</v>
      </c>
      <c r="B3884" s="89" t="str">
        <f t="shared" si="120"/>
        <v>45122920040503241X</v>
      </c>
      <c r="C3884" s="89" t="s">
        <v>477</v>
      </c>
      <c r="D3884" s="102" t="s">
        <v>1076</v>
      </c>
      <c r="E3884" s="102" t="s">
        <v>24</v>
      </c>
      <c r="F3884" s="103" t="s">
        <v>20178</v>
      </c>
      <c r="G3884" s="103" t="s">
        <v>20608</v>
      </c>
      <c r="H3884" s="104" t="s">
        <v>15224</v>
      </c>
      <c r="I3884" s="103" t="s">
        <v>27</v>
      </c>
      <c r="J3884" s="103" t="s">
        <v>30</v>
      </c>
      <c r="K3884" s="103" t="s">
        <v>30</v>
      </c>
      <c r="L3884" s="103" t="s">
        <v>30</v>
      </c>
      <c r="M3884" s="103" t="s">
        <v>30</v>
      </c>
      <c r="N3884" s="103" t="s">
        <v>30</v>
      </c>
      <c r="O3884" s="103" t="s">
        <v>27</v>
      </c>
      <c r="P3884" s="103" t="s">
        <v>8322</v>
      </c>
      <c r="Q3884" s="103" t="s">
        <v>13691</v>
      </c>
      <c r="R3884" s="105">
        <v>19976125243</v>
      </c>
      <c r="S3884" s="103" t="s">
        <v>8322</v>
      </c>
      <c r="T3884" s="103" t="s">
        <v>140</v>
      </c>
      <c r="U3884" s="106" t="s">
        <v>20487</v>
      </c>
      <c r="V3884" s="105" t="s">
        <v>24745</v>
      </c>
      <c r="W3884" s="107" t="s">
        <v>477</v>
      </c>
      <c r="X3884" t="s">
        <v>24746</v>
      </c>
      <c r="AA3884">
        <f ca="1" t="shared" si="121"/>
        <v>17</v>
      </c>
    </row>
    <row r="3885" spans="1:27">
      <c r="A3885" s="101">
        <v>69</v>
      </c>
      <c r="B3885" s="89" t="str">
        <f t="shared" si="120"/>
        <v>452731200407073629</v>
      </c>
      <c r="C3885" s="89" t="s">
        <v>477</v>
      </c>
      <c r="D3885" s="102" t="s">
        <v>15227</v>
      </c>
      <c r="E3885" s="102" t="s">
        <v>143</v>
      </c>
      <c r="F3885" s="103" t="s">
        <v>20131</v>
      </c>
      <c r="G3885" s="103" t="s">
        <v>20271</v>
      </c>
      <c r="H3885" s="104" t="s">
        <v>15226</v>
      </c>
      <c r="I3885" s="103" t="s">
        <v>30</v>
      </c>
      <c r="J3885" s="103" t="s">
        <v>30</v>
      </c>
      <c r="K3885" s="103" t="s">
        <v>30</v>
      </c>
      <c r="L3885" s="103" t="s">
        <v>30</v>
      </c>
      <c r="M3885" s="103" t="s">
        <v>27</v>
      </c>
      <c r="N3885" s="103" t="s">
        <v>30</v>
      </c>
      <c r="O3885" s="103" t="s">
        <v>27</v>
      </c>
      <c r="P3885" s="103" t="s">
        <v>8322</v>
      </c>
      <c r="Q3885" s="103" t="s">
        <v>15229</v>
      </c>
      <c r="R3885" s="105" t="s">
        <v>15230</v>
      </c>
      <c r="S3885" s="103" t="s">
        <v>8322</v>
      </c>
      <c r="T3885" s="103" t="s">
        <v>81</v>
      </c>
      <c r="U3885" s="106" t="s">
        <v>23259</v>
      </c>
      <c r="V3885" s="105" t="s">
        <v>24747</v>
      </c>
      <c r="W3885" s="107" t="s">
        <v>477</v>
      </c>
      <c r="X3885" t="s">
        <v>24748</v>
      </c>
      <c r="AA3885">
        <f ca="1" t="shared" si="121"/>
        <v>17</v>
      </c>
    </row>
    <row r="3886" spans="1:27">
      <c r="A3886" s="101">
        <v>70</v>
      </c>
      <c r="B3886" s="89" t="str">
        <f t="shared" si="120"/>
        <v>451229200506145720</v>
      </c>
      <c r="C3886" s="89" t="s">
        <v>477</v>
      </c>
      <c r="D3886" s="102" t="s">
        <v>15232</v>
      </c>
      <c r="E3886" s="102" t="s">
        <v>143</v>
      </c>
      <c r="F3886" s="103" t="s">
        <v>20131</v>
      </c>
      <c r="G3886" s="103" t="s">
        <v>21389</v>
      </c>
      <c r="H3886" s="104" t="s">
        <v>15231</v>
      </c>
      <c r="I3886" s="103" t="s">
        <v>30</v>
      </c>
      <c r="J3886" s="103" t="s">
        <v>30</v>
      </c>
      <c r="K3886" s="103" t="s">
        <v>30</v>
      </c>
      <c r="L3886" s="103" t="s">
        <v>30</v>
      </c>
      <c r="M3886" s="103" t="s">
        <v>30</v>
      </c>
      <c r="N3886" s="103" t="s">
        <v>27</v>
      </c>
      <c r="O3886" s="103" t="s">
        <v>27</v>
      </c>
      <c r="P3886" s="103" t="s">
        <v>8322</v>
      </c>
      <c r="Q3886" s="103" t="s">
        <v>15233</v>
      </c>
      <c r="R3886" s="105" t="s">
        <v>15234</v>
      </c>
      <c r="S3886" s="103" t="s">
        <v>8322</v>
      </c>
      <c r="T3886" s="103" t="s">
        <v>88</v>
      </c>
      <c r="U3886" s="106" t="s">
        <v>23108</v>
      </c>
      <c r="V3886" s="105" t="s">
        <v>24749</v>
      </c>
      <c r="W3886" s="107" t="s">
        <v>477</v>
      </c>
      <c r="X3886" t="s">
        <v>24750</v>
      </c>
      <c r="AA3886">
        <f ca="1" t="shared" si="121"/>
        <v>16</v>
      </c>
    </row>
    <row r="3887" spans="1:27">
      <c r="A3887" s="101">
        <v>71</v>
      </c>
      <c r="B3887" s="89" t="str">
        <f t="shared" si="120"/>
        <v>452731200308151812</v>
      </c>
      <c r="C3887" s="89" t="s">
        <v>477</v>
      </c>
      <c r="D3887" s="102" t="s">
        <v>15236</v>
      </c>
      <c r="E3887" s="102" t="s">
        <v>24</v>
      </c>
      <c r="F3887" s="103" t="s">
        <v>20178</v>
      </c>
      <c r="G3887" s="103" t="s">
        <v>20163</v>
      </c>
      <c r="H3887" s="104" t="s">
        <v>15235</v>
      </c>
      <c r="I3887" s="103" t="s">
        <v>30</v>
      </c>
      <c r="J3887" s="103" t="s">
        <v>30</v>
      </c>
      <c r="K3887" s="103" t="s">
        <v>30</v>
      </c>
      <c r="L3887" s="103" t="s">
        <v>30</v>
      </c>
      <c r="M3887" s="103" t="s">
        <v>30</v>
      </c>
      <c r="N3887" s="103" t="s">
        <v>30</v>
      </c>
      <c r="O3887" s="103" t="s">
        <v>27</v>
      </c>
      <c r="P3887" s="103" t="s">
        <v>8322</v>
      </c>
      <c r="Q3887" s="103" t="s">
        <v>15238</v>
      </c>
      <c r="R3887" s="105" t="s">
        <v>15239</v>
      </c>
      <c r="S3887" s="103" t="s">
        <v>8322</v>
      </c>
      <c r="T3887" s="103" t="s">
        <v>115</v>
      </c>
      <c r="U3887" s="106" t="s">
        <v>24461</v>
      </c>
      <c r="V3887" s="105" t="s">
        <v>24751</v>
      </c>
      <c r="W3887" s="107" t="s">
        <v>477</v>
      </c>
      <c r="X3887" t="s">
        <v>24752</v>
      </c>
      <c r="AA3887">
        <f ca="1" t="shared" si="121"/>
        <v>18</v>
      </c>
    </row>
    <row r="3888" spans="1:27">
      <c r="A3888" s="101">
        <v>72</v>
      </c>
      <c r="B3888" s="89" t="str">
        <f t="shared" si="120"/>
        <v>451229200203212738</v>
      </c>
      <c r="C3888" s="89" t="s">
        <v>477</v>
      </c>
      <c r="D3888" s="102" t="s">
        <v>15241</v>
      </c>
      <c r="E3888" s="102" t="s">
        <v>24</v>
      </c>
      <c r="F3888" s="103" t="s">
        <v>20178</v>
      </c>
      <c r="G3888" s="103" t="s">
        <v>20288</v>
      </c>
      <c r="H3888" s="104" t="s">
        <v>15240</v>
      </c>
      <c r="I3888" s="103" t="s">
        <v>30</v>
      </c>
      <c r="J3888" s="103" t="s">
        <v>30</v>
      </c>
      <c r="K3888" s="103" t="s">
        <v>30</v>
      </c>
      <c r="L3888" s="103" t="s">
        <v>30</v>
      </c>
      <c r="M3888" s="103" t="s">
        <v>30</v>
      </c>
      <c r="N3888" s="103" t="s">
        <v>30</v>
      </c>
      <c r="O3888" s="103" t="s">
        <v>27</v>
      </c>
      <c r="P3888" s="103" t="s">
        <v>8322</v>
      </c>
      <c r="Q3888" s="103" t="s">
        <v>15243</v>
      </c>
      <c r="R3888" s="105" t="s">
        <v>15244</v>
      </c>
      <c r="S3888" s="103" t="s">
        <v>8322</v>
      </c>
      <c r="T3888" s="103" t="s">
        <v>146</v>
      </c>
      <c r="U3888" s="106" t="s">
        <v>22940</v>
      </c>
      <c r="V3888" s="105" t="s">
        <v>24753</v>
      </c>
      <c r="W3888" s="107" t="s">
        <v>477</v>
      </c>
      <c r="X3888" t="s">
        <v>19518</v>
      </c>
      <c r="AA3888">
        <f ca="1" t="shared" si="121"/>
        <v>19</v>
      </c>
    </row>
    <row r="3889" spans="1:27">
      <c r="A3889" s="101">
        <v>73</v>
      </c>
      <c r="B3889" s="89" t="str">
        <f t="shared" si="120"/>
        <v>451229200512281825</v>
      </c>
      <c r="C3889" s="89" t="s">
        <v>477</v>
      </c>
      <c r="D3889" s="102" t="s">
        <v>15246</v>
      </c>
      <c r="E3889" s="102" t="s">
        <v>143</v>
      </c>
      <c r="F3889" s="103" t="s">
        <v>20178</v>
      </c>
      <c r="G3889" s="103" t="s">
        <v>21519</v>
      </c>
      <c r="H3889" s="104" t="s">
        <v>15245</v>
      </c>
      <c r="I3889" s="103" t="s">
        <v>30</v>
      </c>
      <c r="J3889" s="103" t="s">
        <v>30</v>
      </c>
      <c r="K3889" s="103" t="s">
        <v>30</v>
      </c>
      <c r="L3889" s="103" t="s">
        <v>30</v>
      </c>
      <c r="M3889" s="103" t="s">
        <v>30</v>
      </c>
      <c r="N3889" s="103" t="s">
        <v>30</v>
      </c>
      <c r="O3889" s="103" t="s">
        <v>27</v>
      </c>
      <c r="P3889" s="103" t="s">
        <v>8322</v>
      </c>
      <c r="Q3889" s="103" t="s">
        <v>15248</v>
      </c>
      <c r="R3889" s="105" t="s">
        <v>15249</v>
      </c>
      <c r="S3889" s="103" t="s">
        <v>8322</v>
      </c>
      <c r="T3889" s="103" t="s">
        <v>115</v>
      </c>
      <c r="U3889" s="106" t="s">
        <v>24461</v>
      </c>
      <c r="V3889" s="105" t="s">
        <v>24754</v>
      </c>
      <c r="W3889" s="107" t="s">
        <v>477</v>
      </c>
      <c r="X3889" t="s">
        <v>24755</v>
      </c>
      <c r="AA3889">
        <f ca="1" t="shared" si="121"/>
        <v>15</v>
      </c>
    </row>
    <row r="3890" spans="1:27">
      <c r="A3890" s="101">
        <v>74</v>
      </c>
      <c r="B3890" s="89" t="str">
        <f t="shared" si="120"/>
        <v>452731200501235719</v>
      </c>
      <c r="C3890" s="89" t="s">
        <v>477</v>
      </c>
      <c r="D3890" s="102" t="s">
        <v>15251</v>
      </c>
      <c r="E3890" s="102" t="s">
        <v>24</v>
      </c>
      <c r="F3890" s="103" t="s">
        <v>20205</v>
      </c>
      <c r="G3890" s="103" t="s">
        <v>22169</v>
      </c>
      <c r="H3890" s="104" t="s">
        <v>15250</v>
      </c>
      <c r="I3890" s="103" t="s">
        <v>30</v>
      </c>
      <c r="J3890" s="103" t="s">
        <v>30</v>
      </c>
      <c r="K3890" s="103" t="s">
        <v>30</v>
      </c>
      <c r="L3890" s="103" t="s">
        <v>30</v>
      </c>
      <c r="M3890" s="103" t="s">
        <v>30</v>
      </c>
      <c r="N3890" s="103" t="s">
        <v>30</v>
      </c>
      <c r="O3890" s="103" t="s">
        <v>27</v>
      </c>
      <c r="P3890" s="103" t="s">
        <v>8322</v>
      </c>
      <c r="Q3890" s="103" t="s">
        <v>15253</v>
      </c>
      <c r="R3890" s="105" t="s">
        <v>15254</v>
      </c>
      <c r="S3890" s="103" t="s">
        <v>8322</v>
      </c>
      <c r="T3890" s="103" t="s">
        <v>63</v>
      </c>
      <c r="U3890" s="106" t="s">
        <v>21722</v>
      </c>
      <c r="V3890" s="105" t="s">
        <v>24756</v>
      </c>
      <c r="W3890" s="107" t="s">
        <v>477</v>
      </c>
      <c r="X3890" t="s">
        <v>24757</v>
      </c>
      <c r="AA3890">
        <f ca="1" t="shared" si="121"/>
        <v>16</v>
      </c>
    </row>
    <row r="3891" spans="1:27">
      <c r="A3891" s="101">
        <v>75</v>
      </c>
      <c r="B3891" s="89" t="str">
        <f t="shared" si="120"/>
        <v>452731200312203910</v>
      </c>
      <c r="C3891" s="89" t="s">
        <v>477</v>
      </c>
      <c r="D3891" s="102" t="s">
        <v>15256</v>
      </c>
      <c r="E3891" s="102" t="s">
        <v>24</v>
      </c>
      <c r="F3891" s="103" t="s">
        <v>20131</v>
      </c>
      <c r="G3891" s="103" t="s">
        <v>20433</v>
      </c>
      <c r="H3891" s="104" t="s">
        <v>15255</v>
      </c>
      <c r="I3891" s="103" t="s">
        <v>27</v>
      </c>
      <c r="J3891" s="103" t="s">
        <v>30</v>
      </c>
      <c r="K3891" s="103" t="s">
        <v>30</v>
      </c>
      <c r="L3891" s="103" t="s">
        <v>30</v>
      </c>
      <c r="M3891" s="103" t="s">
        <v>30</v>
      </c>
      <c r="N3891" s="103" t="s">
        <v>30</v>
      </c>
      <c r="O3891" s="103" t="s">
        <v>27</v>
      </c>
      <c r="P3891" s="103" t="s">
        <v>8322</v>
      </c>
      <c r="Q3891" s="103" t="s">
        <v>15258</v>
      </c>
      <c r="R3891" s="105" t="s">
        <v>15259</v>
      </c>
      <c r="S3891" s="103" t="s">
        <v>8322</v>
      </c>
      <c r="T3891" s="103" t="s">
        <v>128</v>
      </c>
      <c r="U3891" s="106" t="s">
        <v>23176</v>
      </c>
      <c r="V3891" s="105" t="s">
        <v>24758</v>
      </c>
      <c r="W3891" s="107" t="s">
        <v>477</v>
      </c>
      <c r="X3891" t="s">
        <v>24759</v>
      </c>
      <c r="AA3891">
        <f ca="1" t="shared" si="121"/>
        <v>17</v>
      </c>
    </row>
    <row r="3892" spans="1:27">
      <c r="A3892" s="101">
        <v>76</v>
      </c>
      <c r="B3892" s="89" t="str">
        <f t="shared" si="120"/>
        <v>452731200104162712</v>
      </c>
      <c r="C3892" s="89" t="s">
        <v>477</v>
      </c>
      <c r="D3892" s="102" t="s">
        <v>11512</v>
      </c>
      <c r="E3892" s="102" t="s">
        <v>24</v>
      </c>
      <c r="F3892" s="103" t="s">
        <v>23771</v>
      </c>
      <c r="G3892" s="103" t="s">
        <v>20335</v>
      </c>
      <c r="H3892" s="104" t="s">
        <v>11511</v>
      </c>
      <c r="I3892" s="103" t="s">
        <v>27</v>
      </c>
      <c r="J3892" s="103" t="s">
        <v>30</v>
      </c>
      <c r="K3892" s="103" t="s">
        <v>30</v>
      </c>
      <c r="L3892" s="103" t="s">
        <v>30</v>
      </c>
      <c r="M3892" s="103" t="s">
        <v>30</v>
      </c>
      <c r="N3892" s="103" t="s">
        <v>30</v>
      </c>
      <c r="O3892" s="103" t="s">
        <v>27</v>
      </c>
      <c r="P3892" s="103" t="s">
        <v>8322</v>
      </c>
      <c r="Q3892" s="103" t="s">
        <v>15260</v>
      </c>
      <c r="R3892" s="105">
        <v>13640445245</v>
      </c>
      <c r="S3892" s="103" t="s">
        <v>8322</v>
      </c>
      <c r="T3892" s="103" t="s">
        <v>20277</v>
      </c>
      <c r="U3892" s="106" t="s">
        <v>23451</v>
      </c>
      <c r="V3892" s="105" t="s">
        <v>24760</v>
      </c>
      <c r="W3892" s="107" t="s">
        <v>477</v>
      </c>
      <c r="X3892" t="s">
        <v>24761</v>
      </c>
      <c r="AA3892">
        <f ca="1" t="shared" si="121"/>
        <v>20</v>
      </c>
    </row>
    <row r="3893" spans="1:27">
      <c r="A3893" s="101">
        <v>1</v>
      </c>
      <c r="B3893" s="89" t="str">
        <f t="shared" si="120"/>
        <v>451229199902082420</v>
      </c>
      <c r="C3893" s="89" t="s">
        <v>482</v>
      </c>
      <c r="D3893" s="102" t="s">
        <v>6021</v>
      </c>
      <c r="E3893" s="102" t="s">
        <v>143</v>
      </c>
      <c r="F3893" s="103" t="s">
        <v>20178</v>
      </c>
      <c r="G3893" s="103" t="s">
        <v>21977</v>
      </c>
      <c r="H3893" s="104" t="s">
        <v>15261</v>
      </c>
      <c r="I3893" s="103" t="s">
        <v>27</v>
      </c>
      <c r="J3893" s="103" t="s">
        <v>30</v>
      </c>
      <c r="K3893" s="103" t="s">
        <v>30</v>
      </c>
      <c r="L3893" s="103" t="s">
        <v>30</v>
      </c>
      <c r="M3893" s="103" t="s">
        <v>30</v>
      </c>
      <c r="N3893" s="103" t="s">
        <v>30</v>
      </c>
      <c r="O3893" s="103" t="s">
        <v>27</v>
      </c>
      <c r="P3893" s="103" t="s">
        <v>8322</v>
      </c>
      <c r="Q3893" s="103" t="s">
        <v>15263</v>
      </c>
      <c r="R3893" s="105">
        <v>13367588344</v>
      </c>
      <c r="S3893" s="103" t="s">
        <v>8322</v>
      </c>
      <c r="T3893" s="103" t="s">
        <v>140</v>
      </c>
      <c r="U3893" s="106" t="s">
        <v>20269</v>
      </c>
      <c r="V3893" s="105" t="s">
        <v>24762</v>
      </c>
      <c r="W3893" s="107" t="s">
        <v>482</v>
      </c>
      <c r="X3893" t="s">
        <v>24763</v>
      </c>
      <c r="AA3893">
        <f ca="1" t="shared" si="121"/>
        <v>22</v>
      </c>
    </row>
    <row r="3894" spans="1:27">
      <c r="A3894" s="101">
        <v>2</v>
      </c>
      <c r="B3894" s="89" t="str">
        <f t="shared" si="120"/>
        <v>452731200502102424</v>
      </c>
      <c r="C3894" s="89" t="s">
        <v>482</v>
      </c>
      <c r="D3894" s="102" t="s">
        <v>15265</v>
      </c>
      <c r="E3894" s="102" t="s">
        <v>143</v>
      </c>
      <c r="F3894" s="103" t="s">
        <v>20131</v>
      </c>
      <c r="G3894" s="103" t="s">
        <v>21431</v>
      </c>
      <c r="H3894" s="104" t="s">
        <v>15264</v>
      </c>
      <c r="I3894" s="103" t="s">
        <v>30</v>
      </c>
      <c r="J3894" s="103" t="s">
        <v>30</v>
      </c>
      <c r="K3894" s="103" t="s">
        <v>30</v>
      </c>
      <c r="L3894" s="103" t="s">
        <v>30</v>
      </c>
      <c r="M3894" s="103" t="s">
        <v>30</v>
      </c>
      <c r="N3894" s="103" t="s">
        <v>30</v>
      </c>
      <c r="O3894" s="103" t="s">
        <v>27</v>
      </c>
      <c r="P3894" s="103" t="s">
        <v>8322</v>
      </c>
      <c r="Q3894" s="103" t="s">
        <v>15266</v>
      </c>
      <c r="R3894" s="105">
        <v>18707782362</v>
      </c>
      <c r="S3894" s="103" t="s">
        <v>8322</v>
      </c>
      <c r="T3894" s="103" t="s">
        <v>140</v>
      </c>
      <c r="U3894" s="106" t="s">
        <v>20453</v>
      </c>
      <c r="V3894" s="105" t="s">
        <v>24764</v>
      </c>
      <c r="W3894" s="107" t="s">
        <v>482</v>
      </c>
      <c r="X3894" t="s">
        <v>24765</v>
      </c>
      <c r="AA3894">
        <f ca="1" t="shared" si="121"/>
        <v>16</v>
      </c>
    </row>
    <row r="3895" spans="1:27">
      <c r="A3895" s="101">
        <v>3</v>
      </c>
      <c r="B3895" s="89" t="str">
        <f t="shared" si="120"/>
        <v>451229200309162417</v>
      </c>
      <c r="C3895" s="89" t="s">
        <v>482</v>
      </c>
      <c r="D3895" s="102" t="s">
        <v>15268</v>
      </c>
      <c r="E3895" s="102" t="s">
        <v>24</v>
      </c>
      <c r="F3895" s="103" t="s">
        <v>20178</v>
      </c>
      <c r="G3895" s="103" t="s">
        <v>20168</v>
      </c>
      <c r="H3895" s="104" t="s">
        <v>15267</v>
      </c>
      <c r="I3895" s="103" t="s">
        <v>27</v>
      </c>
      <c r="J3895" s="103" t="s">
        <v>30</v>
      </c>
      <c r="K3895" s="103" t="s">
        <v>30</v>
      </c>
      <c r="L3895" s="103" t="s">
        <v>30</v>
      </c>
      <c r="M3895" s="103" t="s">
        <v>30</v>
      </c>
      <c r="N3895" s="103" t="s">
        <v>30</v>
      </c>
      <c r="O3895" s="103" t="s">
        <v>27</v>
      </c>
      <c r="P3895" s="103" t="s">
        <v>8322</v>
      </c>
      <c r="Q3895" s="103" t="s">
        <v>7905</v>
      </c>
      <c r="R3895" s="105">
        <v>18176139586</v>
      </c>
      <c r="S3895" s="103" t="s">
        <v>8322</v>
      </c>
      <c r="T3895" s="103" t="s">
        <v>140</v>
      </c>
      <c r="U3895" s="106" t="s">
        <v>23674</v>
      </c>
      <c r="V3895" s="105" t="s">
        <v>24766</v>
      </c>
      <c r="W3895" s="107" t="s">
        <v>482</v>
      </c>
      <c r="X3895" t="s">
        <v>24767</v>
      </c>
      <c r="AA3895">
        <f ca="1" t="shared" si="121"/>
        <v>17</v>
      </c>
    </row>
    <row r="3896" spans="1:27">
      <c r="A3896" s="101">
        <v>4</v>
      </c>
      <c r="B3896" s="89" t="str">
        <f t="shared" si="120"/>
        <v>451229200512210912</v>
      </c>
      <c r="C3896" s="89" t="s">
        <v>482</v>
      </c>
      <c r="D3896" s="102" t="s">
        <v>15272</v>
      </c>
      <c r="E3896" s="102" t="s">
        <v>24</v>
      </c>
      <c r="F3896" s="103" t="s">
        <v>20131</v>
      </c>
      <c r="G3896" s="103" t="s">
        <v>21519</v>
      </c>
      <c r="H3896" s="104" t="s">
        <v>15271</v>
      </c>
      <c r="I3896" s="103" t="s">
        <v>27</v>
      </c>
      <c r="J3896" s="103" t="s">
        <v>30</v>
      </c>
      <c r="K3896" s="103" t="s">
        <v>30</v>
      </c>
      <c r="L3896" s="103" t="s">
        <v>30</v>
      </c>
      <c r="M3896" s="103" t="s">
        <v>30</v>
      </c>
      <c r="N3896" s="103" t="s">
        <v>30</v>
      </c>
      <c r="O3896" s="103" t="s">
        <v>30</v>
      </c>
      <c r="P3896" s="103" t="s">
        <v>8322</v>
      </c>
      <c r="Q3896" s="103" t="s">
        <v>15274</v>
      </c>
      <c r="R3896" s="105" t="s">
        <v>15275</v>
      </c>
      <c r="S3896" s="103" t="s">
        <v>8322</v>
      </c>
      <c r="T3896" s="103" t="s">
        <v>69</v>
      </c>
      <c r="U3896" s="106" t="s">
        <v>22388</v>
      </c>
      <c r="V3896" s="105" t="s">
        <v>24768</v>
      </c>
      <c r="W3896" s="107" t="s">
        <v>482</v>
      </c>
      <c r="X3896" t="s">
        <v>24769</v>
      </c>
      <c r="AA3896">
        <f ca="1" t="shared" si="121"/>
        <v>15</v>
      </c>
    </row>
    <row r="3897" spans="1:27">
      <c r="A3897" s="101">
        <v>5</v>
      </c>
      <c r="B3897" s="89" t="str">
        <f t="shared" si="120"/>
        <v>45122920040612181x</v>
      </c>
      <c r="C3897" s="89" t="s">
        <v>482</v>
      </c>
      <c r="D3897" s="102" t="s">
        <v>15277</v>
      </c>
      <c r="E3897" s="102" t="s">
        <v>24</v>
      </c>
      <c r="F3897" s="103" t="s">
        <v>20131</v>
      </c>
      <c r="G3897" s="103" t="s">
        <v>21826</v>
      </c>
      <c r="H3897" s="104" t="s">
        <v>15276</v>
      </c>
      <c r="I3897" s="103" t="s">
        <v>30</v>
      </c>
      <c r="J3897" s="103" t="s">
        <v>30</v>
      </c>
      <c r="K3897" s="103" t="s">
        <v>30</v>
      </c>
      <c r="L3897" s="103" t="s">
        <v>30</v>
      </c>
      <c r="M3897" s="103" t="s">
        <v>30</v>
      </c>
      <c r="N3897" s="103" t="s">
        <v>30</v>
      </c>
      <c r="O3897" s="103" t="s">
        <v>27</v>
      </c>
      <c r="P3897" s="103" t="s">
        <v>8322</v>
      </c>
      <c r="Q3897" s="103" t="s">
        <v>10543</v>
      </c>
      <c r="R3897" s="105" t="s">
        <v>15279</v>
      </c>
      <c r="S3897" s="103" t="s">
        <v>8322</v>
      </c>
      <c r="T3897" s="103" t="s">
        <v>115</v>
      </c>
      <c r="U3897" s="106" t="s">
        <v>20402</v>
      </c>
      <c r="V3897" s="105" t="s">
        <v>24770</v>
      </c>
      <c r="W3897" s="107" t="s">
        <v>482</v>
      </c>
      <c r="X3897" t="s">
        <v>24771</v>
      </c>
      <c r="AA3897">
        <f ca="1" t="shared" si="121"/>
        <v>17</v>
      </c>
    </row>
    <row r="3898" spans="1:27">
      <c r="A3898" s="101">
        <v>6</v>
      </c>
      <c r="B3898" s="89" t="str">
        <f t="shared" si="120"/>
        <v>452731200402145419</v>
      </c>
      <c r="C3898" s="89" t="s">
        <v>482</v>
      </c>
      <c r="D3898" s="102" t="s">
        <v>15281</v>
      </c>
      <c r="E3898" s="102" t="s">
        <v>24</v>
      </c>
      <c r="F3898" s="103" t="s">
        <v>20131</v>
      </c>
      <c r="G3898" s="103" t="s">
        <v>20742</v>
      </c>
      <c r="H3898" s="104" t="s">
        <v>15280</v>
      </c>
      <c r="I3898" s="103" t="s">
        <v>27</v>
      </c>
      <c r="J3898" s="103" t="s">
        <v>30</v>
      </c>
      <c r="K3898" s="103" t="s">
        <v>30</v>
      </c>
      <c r="L3898" s="103" t="s">
        <v>30</v>
      </c>
      <c r="M3898" s="103" t="s">
        <v>27</v>
      </c>
      <c r="N3898" s="103" t="s">
        <v>30</v>
      </c>
      <c r="O3898" s="103" t="s">
        <v>27</v>
      </c>
      <c r="P3898" s="103" t="s">
        <v>8322</v>
      </c>
      <c r="Q3898" s="103" t="s">
        <v>15283</v>
      </c>
      <c r="R3898" s="105" t="s">
        <v>15284</v>
      </c>
      <c r="S3898" s="103" t="s">
        <v>8322</v>
      </c>
      <c r="T3898" s="103" t="s">
        <v>93</v>
      </c>
      <c r="U3898" s="106" t="s">
        <v>20471</v>
      </c>
      <c r="V3898" s="105" t="s">
        <v>24772</v>
      </c>
      <c r="W3898" s="107" t="s">
        <v>482</v>
      </c>
      <c r="X3898" t="s">
        <v>24773</v>
      </c>
      <c r="AA3898">
        <f ca="1" t="shared" si="121"/>
        <v>17</v>
      </c>
    </row>
    <row r="3899" spans="1:27">
      <c r="A3899" s="101">
        <v>7</v>
      </c>
      <c r="B3899" s="89" t="str">
        <f t="shared" si="120"/>
        <v>451229200604112412</v>
      </c>
      <c r="C3899" s="89" t="s">
        <v>482</v>
      </c>
      <c r="D3899" s="102" t="s">
        <v>15287</v>
      </c>
      <c r="E3899" s="102" t="s">
        <v>24</v>
      </c>
      <c r="F3899" s="103" t="s">
        <v>20205</v>
      </c>
      <c r="G3899" s="103" t="s">
        <v>23219</v>
      </c>
      <c r="H3899" s="104" t="s">
        <v>15286</v>
      </c>
      <c r="I3899" s="103" t="s">
        <v>30</v>
      </c>
      <c r="J3899" s="103" t="s">
        <v>30</v>
      </c>
      <c r="K3899" s="103" t="s">
        <v>30</v>
      </c>
      <c r="L3899" s="103" t="s">
        <v>30</v>
      </c>
      <c r="M3899" s="103" t="s">
        <v>30</v>
      </c>
      <c r="N3899" s="103" t="s">
        <v>30</v>
      </c>
      <c r="O3899" s="103" t="s">
        <v>27</v>
      </c>
      <c r="P3899" s="103" t="s">
        <v>8322</v>
      </c>
      <c r="Q3899" s="103" t="s">
        <v>15289</v>
      </c>
      <c r="R3899" s="105">
        <v>15878846266</v>
      </c>
      <c r="S3899" s="103" t="s">
        <v>8322</v>
      </c>
      <c r="T3899" s="103" t="s">
        <v>140</v>
      </c>
      <c r="U3899" s="106" t="s">
        <v>22884</v>
      </c>
      <c r="V3899" s="105" t="e">
        <v>#REF!</v>
      </c>
      <c r="W3899" s="107" t="s">
        <v>482</v>
      </c>
      <c r="X3899" t="e">
        <v>#REF!</v>
      </c>
      <c r="AA3899">
        <f ca="1" t="shared" si="121"/>
        <v>15</v>
      </c>
    </row>
    <row r="3900" spans="1:27">
      <c r="A3900" s="101">
        <v>8</v>
      </c>
      <c r="B3900" s="89" t="str">
        <f t="shared" si="120"/>
        <v>452731200410150015</v>
      </c>
      <c r="C3900" s="89" t="s">
        <v>482</v>
      </c>
      <c r="D3900" s="102" t="s">
        <v>15291</v>
      </c>
      <c r="E3900" s="102" t="s">
        <v>24</v>
      </c>
      <c r="F3900" s="103" t="s">
        <v>20131</v>
      </c>
      <c r="G3900" s="103" t="s">
        <v>20412</v>
      </c>
      <c r="H3900" s="104" t="s">
        <v>15290</v>
      </c>
      <c r="I3900" s="103" t="s">
        <v>30</v>
      </c>
      <c r="J3900" s="103" t="s">
        <v>30</v>
      </c>
      <c r="K3900" s="103" t="s">
        <v>30</v>
      </c>
      <c r="L3900" s="103" t="s">
        <v>30</v>
      </c>
      <c r="M3900" s="103" t="s">
        <v>30</v>
      </c>
      <c r="N3900" s="103" t="s">
        <v>30</v>
      </c>
      <c r="O3900" s="103" t="s">
        <v>30</v>
      </c>
      <c r="P3900" s="103" t="s">
        <v>8322</v>
      </c>
      <c r="Q3900" s="103" t="s">
        <v>15293</v>
      </c>
      <c r="R3900" s="105" t="s">
        <v>15294</v>
      </c>
      <c r="S3900" s="103" t="s">
        <v>8322</v>
      </c>
      <c r="T3900" s="103" t="s">
        <v>63</v>
      </c>
      <c r="U3900" s="106" t="s">
        <v>24774</v>
      </c>
      <c r="V3900" s="105" t="s">
        <v>24775</v>
      </c>
      <c r="W3900" s="107" t="s">
        <v>482</v>
      </c>
      <c r="X3900" t="s">
        <v>24776</v>
      </c>
      <c r="AA3900">
        <f ca="1" t="shared" si="121"/>
        <v>16</v>
      </c>
    </row>
    <row r="3901" spans="1:27">
      <c r="A3901" s="101">
        <v>9</v>
      </c>
      <c r="B3901" s="89" t="str">
        <f t="shared" si="120"/>
        <v>452731200410270922</v>
      </c>
      <c r="C3901" s="89" t="s">
        <v>482</v>
      </c>
      <c r="D3901" s="102" t="s">
        <v>15296</v>
      </c>
      <c r="E3901" s="102" t="s">
        <v>143</v>
      </c>
      <c r="F3901" s="103" t="s">
        <v>20131</v>
      </c>
      <c r="G3901" s="103" t="s">
        <v>20412</v>
      </c>
      <c r="H3901" s="104" t="s">
        <v>15295</v>
      </c>
      <c r="I3901" s="103" t="s">
        <v>27</v>
      </c>
      <c r="J3901" s="103" t="s">
        <v>30</v>
      </c>
      <c r="K3901" s="103" t="s">
        <v>30</v>
      </c>
      <c r="L3901" s="103" t="s">
        <v>30</v>
      </c>
      <c r="M3901" s="103" t="s">
        <v>30</v>
      </c>
      <c r="N3901" s="103" t="s">
        <v>30</v>
      </c>
      <c r="O3901" s="103" t="s">
        <v>27</v>
      </c>
      <c r="P3901" s="103" t="s">
        <v>8322</v>
      </c>
      <c r="Q3901" s="103" t="s">
        <v>15297</v>
      </c>
      <c r="R3901" s="105" t="s">
        <v>15298</v>
      </c>
      <c r="S3901" s="103" t="s">
        <v>8322</v>
      </c>
      <c r="T3901" s="103" t="s">
        <v>69</v>
      </c>
      <c r="U3901" s="106" t="s">
        <v>22984</v>
      </c>
      <c r="V3901" s="105" t="s">
        <v>24777</v>
      </c>
      <c r="W3901" s="107" t="s">
        <v>482</v>
      </c>
      <c r="X3901" t="s">
        <v>24778</v>
      </c>
      <c r="AA3901">
        <f ca="1" t="shared" si="121"/>
        <v>16</v>
      </c>
    </row>
    <row r="3902" spans="1:27">
      <c r="A3902" s="101">
        <v>10</v>
      </c>
      <c r="B3902" s="89" t="str">
        <f t="shared" si="120"/>
        <v>451229200710032125</v>
      </c>
      <c r="C3902" s="89" t="s">
        <v>482</v>
      </c>
      <c r="D3902" s="102" t="s">
        <v>15300</v>
      </c>
      <c r="E3902" s="102" t="s">
        <v>143</v>
      </c>
      <c r="F3902" s="103" t="s">
        <v>20178</v>
      </c>
      <c r="G3902" s="103" t="s">
        <v>24779</v>
      </c>
      <c r="H3902" s="104" t="s">
        <v>15299</v>
      </c>
      <c r="I3902" s="103" t="s">
        <v>27</v>
      </c>
      <c r="J3902" s="103" t="s">
        <v>30</v>
      </c>
      <c r="K3902" s="103" t="s">
        <v>30</v>
      </c>
      <c r="L3902" s="103" t="s">
        <v>30</v>
      </c>
      <c r="M3902" s="103" t="s">
        <v>30</v>
      </c>
      <c r="N3902" s="103" t="s">
        <v>30</v>
      </c>
      <c r="O3902" s="103" t="s">
        <v>27</v>
      </c>
      <c r="P3902" s="103" t="s">
        <v>8322</v>
      </c>
      <c r="Q3902" s="103" t="s">
        <v>15302</v>
      </c>
      <c r="R3902" s="105" t="s">
        <v>15303</v>
      </c>
      <c r="S3902" s="103" t="s">
        <v>8322</v>
      </c>
      <c r="T3902" s="103" t="s">
        <v>20240</v>
      </c>
      <c r="U3902" s="106" t="s">
        <v>22417</v>
      </c>
      <c r="V3902" s="105" t="s">
        <v>24780</v>
      </c>
      <c r="W3902" s="107" t="s">
        <v>482</v>
      </c>
      <c r="X3902" t="s">
        <v>24781</v>
      </c>
      <c r="AA3902">
        <f ca="1" t="shared" si="121"/>
        <v>13</v>
      </c>
    </row>
    <row r="3903" spans="1:27">
      <c r="A3903" s="101">
        <v>11</v>
      </c>
      <c r="B3903" s="89" t="str">
        <f t="shared" si="120"/>
        <v>451229200505172129</v>
      </c>
      <c r="C3903" s="89" t="s">
        <v>482</v>
      </c>
      <c r="D3903" s="102" t="s">
        <v>15305</v>
      </c>
      <c r="E3903" s="102" t="s">
        <v>143</v>
      </c>
      <c r="F3903" s="103" t="s">
        <v>20178</v>
      </c>
      <c r="G3903" s="103" t="s">
        <v>20371</v>
      </c>
      <c r="H3903" s="104" t="s">
        <v>15304</v>
      </c>
      <c r="I3903" s="103" t="s">
        <v>27</v>
      </c>
      <c r="J3903" s="103" t="s">
        <v>27</v>
      </c>
      <c r="K3903" s="103" t="s">
        <v>27</v>
      </c>
      <c r="L3903" s="103" t="s">
        <v>30</v>
      </c>
      <c r="M3903" s="103" t="s">
        <v>30</v>
      </c>
      <c r="N3903" s="103" t="s">
        <v>30</v>
      </c>
      <c r="O3903" s="103" t="s">
        <v>27</v>
      </c>
      <c r="P3903" s="103" t="s">
        <v>8322</v>
      </c>
      <c r="Q3903" s="103" t="s">
        <v>15306</v>
      </c>
      <c r="R3903" s="105" t="s">
        <v>15307</v>
      </c>
      <c r="S3903" s="103" t="s">
        <v>8322</v>
      </c>
      <c r="T3903" s="103" t="s">
        <v>63</v>
      </c>
      <c r="U3903" s="106" t="s">
        <v>22961</v>
      </c>
      <c r="V3903" s="105" t="s">
        <v>21515</v>
      </c>
      <c r="W3903" s="107" t="s">
        <v>482</v>
      </c>
      <c r="X3903" t="s">
        <v>24782</v>
      </c>
      <c r="AA3903">
        <f ca="1" t="shared" si="121"/>
        <v>16</v>
      </c>
    </row>
    <row r="3904" spans="1:27">
      <c r="A3904" s="101">
        <v>12</v>
      </c>
      <c r="B3904" s="89" t="str">
        <f t="shared" si="120"/>
        <v>452731200503275432</v>
      </c>
      <c r="C3904" s="89" t="s">
        <v>482</v>
      </c>
      <c r="D3904" s="102" t="s">
        <v>15309</v>
      </c>
      <c r="E3904" s="102" t="s">
        <v>143</v>
      </c>
      <c r="F3904" s="103" t="s">
        <v>20178</v>
      </c>
      <c r="G3904" s="103" t="s">
        <v>21473</v>
      </c>
      <c r="H3904" s="104" t="s">
        <v>15308</v>
      </c>
      <c r="I3904" s="103" t="s">
        <v>30</v>
      </c>
      <c r="J3904" s="103" t="s">
        <v>30</v>
      </c>
      <c r="K3904" s="103" t="s">
        <v>30</v>
      </c>
      <c r="L3904" s="103" t="s">
        <v>30</v>
      </c>
      <c r="M3904" s="103" t="s">
        <v>30</v>
      </c>
      <c r="N3904" s="103" t="s">
        <v>30</v>
      </c>
      <c r="O3904" s="103" t="s">
        <v>27</v>
      </c>
      <c r="P3904" s="103" t="s">
        <v>8322</v>
      </c>
      <c r="Q3904" s="103" t="s">
        <v>4730</v>
      </c>
      <c r="R3904" s="105" t="s">
        <v>15311</v>
      </c>
      <c r="S3904" s="103" t="s">
        <v>8322</v>
      </c>
      <c r="T3904" s="103" t="s">
        <v>93</v>
      </c>
      <c r="U3904" s="106" t="s">
        <v>21563</v>
      </c>
      <c r="V3904" s="105" t="s">
        <v>24783</v>
      </c>
      <c r="W3904" s="107" t="s">
        <v>482</v>
      </c>
      <c r="X3904" t="s">
        <v>24784</v>
      </c>
      <c r="AA3904">
        <f ca="1" t="shared" si="121"/>
        <v>16</v>
      </c>
    </row>
    <row r="3905" spans="1:27">
      <c r="A3905" s="101">
        <v>13</v>
      </c>
      <c r="B3905" s="89" t="str">
        <f t="shared" si="120"/>
        <v>451229200402062111</v>
      </c>
      <c r="C3905" s="89" t="s">
        <v>482</v>
      </c>
      <c r="D3905" s="102" t="s">
        <v>15313</v>
      </c>
      <c r="E3905" s="102" t="s">
        <v>24</v>
      </c>
      <c r="F3905" s="103" t="s">
        <v>20178</v>
      </c>
      <c r="G3905" s="103" t="s">
        <v>20742</v>
      </c>
      <c r="H3905" s="104" t="s">
        <v>15312</v>
      </c>
      <c r="I3905" s="103" t="s">
        <v>27</v>
      </c>
      <c r="J3905" s="103" t="s">
        <v>30</v>
      </c>
      <c r="K3905" s="103" t="s">
        <v>30</v>
      </c>
      <c r="L3905" s="103" t="s">
        <v>30</v>
      </c>
      <c r="M3905" s="103" t="s">
        <v>30</v>
      </c>
      <c r="N3905" s="103" t="s">
        <v>30</v>
      </c>
      <c r="O3905" s="103" t="s">
        <v>27</v>
      </c>
      <c r="P3905" s="103" t="s">
        <v>8322</v>
      </c>
      <c r="Q3905" s="103" t="s">
        <v>15315</v>
      </c>
      <c r="R3905" s="105">
        <v>18877824025</v>
      </c>
      <c r="S3905" s="103" t="s">
        <v>8322</v>
      </c>
      <c r="T3905" s="103" t="s">
        <v>20240</v>
      </c>
      <c r="U3905" s="106" t="s">
        <v>20405</v>
      </c>
      <c r="V3905" s="105" t="s">
        <v>24785</v>
      </c>
      <c r="W3905" s="107" t="s">
        <v>482</v>
      </c>
      <c r="X3905" t="s">
        <v>24786</v>
      </c>
      <c r="AA3905">
        <f ca="1" t="shared" si="121"/>
        <v>17</v>
      </c>
    </row>
    <row r="3906" spans="1:27">
      <c r="A3906" s="101">
        <v>14</v>
      </c>
      <c r="B3906" s="89" t="str">
        <f t="shared" si="120"/>
        <v>452626200503053808</v>
      </c>
      <c r="C3906" s="89" t="s">
        <v>482</v>
      </c>
      <c r="D3906" s="102" t="s">
        <v>15317</v>
      </c>
      <c r="E3906" s="102" t="s">
        <v>143</v>
      </c>
      <c r="F3906" s="103" t="s">
        <v>20131</v>
      </c>
      <c r="G3906" s="103" t="s">
        <v>21473</v>
      </c>
      <c r="H3906" s="104" t="s">
        <v>15316</v>
      </c>
      <c r="I3906" s="103" t="s">
        <v>30</v>
      </c>
      <c r="J3906" s="103" t="s">
        <v>30</v>
      </c>
      <c r="K3906" s="103" t="s">
        <v>30</v>
      </c>
      <c r="L3906" s="103" t="s">
        <v>30</v>
      </c>
      <c r="M3906" s="103" t="s">
        <v>30</v>
      </c>
      <c r="N3906" s="103" t="s">
        <v>30</v>
      </c>
      <c r="O3906" s="103" t="s">
        <v>27</v>
      </c>
      <c r="P3906" s="103" t="s">
        <v>8322</v>
      </c>
      <c r="Q3906" s="103" t="s">
        <v>15319</v>
      </c>
      <c r="R3906" s="105" t="s">
        <v>15320</v>
      </c>
      <c r="S3906" s="103" t="s">
        <v>8322</v>
      </c>
      <c r="T3906" s="103" t="s">
        <v>63</v>
      </c>
      <c r="U3906" s="106" t="s">
        <v>24712</v>
      </c>
      <c r="V3906" s="105" t="s">
        <v>24787</v>
      </c>
      <c r="W3906" s="107" t="s">
        <v>482</v>
      </c>
      <c r="X3906" t="s">
        <v>24788</v>
      </c>
      <c r="AA3906">
        <f ca="1" t="shared" si="121"/>
        <v>16</v>
      </c>
    </row>
    <row r="3907" spans="1:27">
      <c r="A3907" s="101">
        <v>15</v>
      </c>
      <c r="B3907" s="89" t="str">
        <f t="shared" ref="B3907:B3970" si="122">H3907</f>
        <v>452731200409165420</v>
      </c>
      <c r="C3907" s="89" t="s">
        <v>482</v>
      </c>
      <c r="D3907" s="102" t="s">
        <v>15322</v>
      </c>
      <c r="E3907" s="102" t="s">
        <v>143</v>
      </c>
      <c r="F3907" s="103" t="s">
        <v>20131</v>
      </c>
      <c r="G3907" s="103" t="s">
        <v>20351</v>
      </c>
      <c r="H3907" s="104" t="s">
        <v>15321</v>
      </c>
      <c r="I3907" s="103" t="s">
        <v>30</v>
      </c>
      <c r="J3907" s="103" t="s">
        <v>30</v>
      </c>
      <c r="K3907" s="103" t="s">
        <v>30</v>
      </c>
      <c r="L3907" s="103" t="s">
        <v>30</v>
      </c>
      <c r="M3907" s="103" t="s">
        <v>30</v>
      </c>
      <c r="N3907" s="103" t="s">
        <v>30</v>
      </c>
      <c r="O3907" s="103" t="s">
        <v>27</v>
      </c>
      <c r="P3907" s="103" t="s">
        <v>8322</v>
      </c>
      <c r="Q3907" s="103" t="s">
        <v>15323</v>
      </c>
      <c r="R3907" s="105">
        <v>15878823856</v>
      </c>
      <c r="S3907" s="103" t="s">
        <v>8322</v>
      </c>
      <c r="T3907" s="103" t="s">
        <v>93</v>
      </c>
      <c r="U3907" s="106" t="s">
        <v>23671</v>
      </c>
      <c r="V3907" s="105" t="s">
        <v>24142</v>
      </c>
      <c r="W3907" s="107" t="s">
        <v>482</v>
      </c>
      <c r="X3907" t="s">
        <v>24789</v>
      </c>
      <c r="AA3907">
        <f ca="1" t="shared" si="121"/>
        <v>16</v>
      </c>
    </row>
    <row r="3908" spans="1:27">
      <c r="A3908" s="101">
        <v>16</v>
      </c>
      <c r="B3908" s="89" t="str">
        <f t="shared" si="122"/>
        <v>451229200502270647</v>
      </c>
      <c r="C3908" s="89" t="s">
        <v>482</v>
      </c>
      <c r="D3908" s="102" t="s">
        <v>15325</v>
      </c>
      <c r="E3908" s="102" t="s">
        <v>143</v>
      </c>
      <c r="F3908" s="103" t="s">
        <v>20131</v>
      </c>
      <c r="G3908" s="103" t="s">
        <v>21431</v>
      </c>
      <c r="H3908" s="104" t="s">
        <v>15324</v>
      </c>
      <c r="I3908" s="103" t="s">
        <v>30</v>
      </c>
      <c r="J3908" s="103" t="s">
        <v>30</v>
      </c>
      <c r="K3908" s="103" t="s">
        <v>30</v>
      </c>
      <c r="L3908" s="103" t="s">
        <v>30</v>
      </c>
      <c r="M3908" s="103" t="s">
        <v>30</v>
      </c>
      <c r="N3908" s="103" t="s">
        <v>30</v>
      </c>
      <c r="O3908" s="103" t="s">
        <v>27</v>
      </c>
      <c r="P3908" s="103" t="s">
        <v>8322</v>
      </c>
      <c r="Q3908" s="103" t="s">
        <v>13145</v>
      </c>
      <c r="R3908" s="105" t="s">
        <v>15326</v>
      </c>
      <c r="S3908" s="103" t="s">
        <v>8322</v>
      </c>
      <c r="T3908" s="103" t="s">
        <v>99</v>
      </c>
      <c r="U3908" s="106" t="s">
        <v>20884</v>
      </c>
      <c r="V3908" s="105" t="s">
        <v>23718</v>
      </c>
      <c r="W3908" s="107" t="s">
        <v>482</v>
      </c>
      <c r="X3908" t="s">
        <v>23719</v>
      </c>
      <c r="AA3908">
        <f ca="1" t="shared" ref="AA3908:AA3971" si="123">DATEDIF(TEXT(MID(H3908,7,8),"00-00-00"),TODAY(),"y")</f>
        <v>16</v>
      </c>
    </row>
    <row r="3909" spans="1:27">
      <c r="A3909" s="101">
        <v>17</v>
      </c>
      <c r="B3909" s="89" t="str">
        <f t="shared" si="122"/>
        <v>452731200412064225</v>
      </c>
      <c r="C3909" s="89" t="s">
        <v>482</v>
      </c>
      <c r="D3909" s="102" t="s">
        <v>15328</v>
      </c>
      <c r="E3909" s="102" t="s">
        <v>143</v>
      </c>
      <c r="F3909" s="103" t="s">
        <v>20131</v>
      </c>
      <c r="G3909" s="103" t="s">
        <v>20996</v>
      </c>
      <c r="H3909" s="104" t="s">
        <v>15327</v>
      </c>
      <c r="I3909" s="103" t="s">
        <v>30</v>
      </c>
      <c r="J3909" s="103" t="s">
        <v>30</v>
      </c>
      <c r="K3909" s="103" t="s">
        <v>30</v>
      </c>
      <c r="L3909" s="103" t="s">
        <v>30</v>
      </c>
      <c r="M3909" s="103" t="s">
        <v>30</v>
      </c>
      <c r="N3909" s="103" t="s">
        <v>30</v>
      </c>
      <c r="O3909" s="103" t="s">
        <v>27</v>
      </c>
      <c r="P3909" s="103" t="s">
        <v>8322</v>
      </c>
      <c r="Q3909" s="103" t="s">
        <v>15329</v>
      </c>
      <c r="R3909" s="105" t="s">
        <v>15330</v>
      </c>
      <c r="S3909" s="103" t="s">
        <v>8322</v>
      </c>
      <c r="T3909" s="103" t="s">
        <v>121</v>
      </c>
      <c r="U3909" s="106" t="s">
        <v>23316</v>
      </c>
      <c r="V3909" s="105" t="s">
        <v>24790</v>
      </c>
      <c r="W3909" s="107" t="s">
        <v>482</v>
      </c>
      <c r="X3909" t="s">
        <v>24791</v>
      </c>
      <c r="AA3909">
        <f ca="1" t="shared" si="123"/>
        <v>16</v>
      </c>
    </row>
    <row r="3910" spans="1:27">
      <c r="A3910" s="101">
        <v>18</v>
      </c>
      <c r="B3910" s="89" t="str">
        <f t="shared" si="122"/>
        <v>452731200408280910</v>
      </c>
      <c r="C3910" s="89" t="s">
        <v>482</v>
      </c>
      <c r="D3910" s="102" t="s">
        <v>15333</v>
      </c>
      <c r="E3910" s="102" t="s">
        <v>24</v>
      </c>
      <c r="F3910" s="103" t="s">
        <v>20131</v>
      </c>
      <c r="G3910" s="103" t="s">
        <v>20757</v>
      </c>
      <c r="H3910" s="104" t="s">
        <v>15332</v>
      </c>
      <c r="I3910" s="103" t="s">
        <v>30</v>
      </c>
      <c r="J3910" s="103" t="s">
        <v>30</v>
      </c>
      <c r="K3910" s="103" t="s">
        <v>30</v>
      </c>
      <c r="L3910" s="103" t="s">
        <v>30</v>
      </c>
      <c r="M3910" s="103" t="s">
        <v>30</v>
      </c>
      <c r="N3910" s="103" t="s">
        <v>30</v>
      </c>
      <c r="O3910" s="103" t="s">
        <v>27</v>
      </c>
      <c r="P3910" s="103" t="s">
        <v>8322</v>
      </c>
      <c r="Q3910" s="103" t="s">
        <v>15334</v>
      </c>
      <c r="R3910" s="105">
        <v>13687780271</v>
      </c>
      <c r="S3910" s="103" t="s">
        <v>8322</v>
      </c>
      <c r="T3910" s="103" t="s">
        <v>69</v>
      </c>
      <c r="U3910" s="106" t="s">
        <v>24792</v>
      </c>
      <c r="V3910" s="105" t="s">
        <v>23572</v>
      </c>
      <c r="W3910" s="107" t="s">
        <v>482</v>
      </c>
      <c r="X3910" t="s">
        <v>24793</v>
      </c>
      <c r="AA3910">
        <f ca="1" t="shared" si="123"/>
        <v>16</v>
      </c>
    </row>
    <row r="3911" spans="1:27">
      <c r="A3911" s="101">
        <v>19</v>
      </c>
      <c r="B3911" s="89" t="str">
        <f t="shared" si="122"/>
        <v>452731200502080042</v>
      </c>
      <c r="C3911" s="89" t="s">
        <v>482</v>
      </c>
      <c r="D3911" s="102" t="s">
        <v>15336</v>
      </c>
      <c r="E3911" s="102" t="s">
        <v>143</v>
      </c>
      <c r="F3911" s="103" t="s">
        <v>20131</v>
      </c>
      <c r="G3911" s="103" t="s">
        <v>21431</v>
      </c>
      <c r="H3911" s="104" t="s">
        <v>15335</v>
      </c>
      <c r="I3911" s="103" t="s">
        <v>30</v>
      </c>
      <c r="J3911" s="103" t="s">
        <v>30</v>
      </c>
      <c r="K3911" s="103" t="s">
        <v>30</v>
      </c>
      <c r="L3911" s="103" t="s">
        <v>30</v>
      </c>
      <c r="M3911" s="103" t="s">
        <v>30</v>
      </c>
      <c r="N3911" s="103" t="s">
        <v>30</v>
      </c>
      <c r="O3911" s="103" t="s">
        <v>27</v>
      </c>
      <c r="P3911" s="103" t="s">
        <v>8322</v>
      </c>
      <c r="Q3911" s="103" t="s">
        <v>15338</v>
      </c>
      <c r="R3911" s="105">
        <v>14736272589</v>
      </c>
      <c r="S3911" s="103" t="s">
        <v>8322</v>
      </c>
      <c r="T3911" s="103" t="s">
        <v>63</v>
      </c>
      <c r="U3911" s="106" t="s">
        <v>24080</v>
      </c>
      <c r="V3911" s="105" t="s">
        <v>24794</v>
      </c>
      <c r="W3911" s="107" t="s">
        <v>482</v>
      </c>
      <c r="X3911" t="s">
        <v>24795</v>
      </c>
      <c r="AA3911">
        <f ca="1" t="shared" si="123"/>
        <v>16</v>
      </c>
    </row>
    <row r="3912" spans="1:27">
      <c r="A3912" s="101">
        <v>20</v>
      </c>
      <c r="B3912" s="89" t="str">
        <f t="shared" si="122"/>
        <v>451229200410050022</v>
      </c>
      <c r="C3912" s="89" t="s">
        <v>482</v>
      </c>
      <c r="D3912" s="102" t="s">
        <v>15340</v>
      </c>
      <c r="E3912" s="102" t="s">
        <v>143</v>
      </c>
      <c r="F3912" s="103" t="s">
        <v>20178</v>
      </c>
      <c r="G3912" s="103" t="s">
        <v>20412</v>
      </c>
      <c r="H3912" s="104" t="s">
        <v>15339</v>
      </c>
      <c r="I3912" s="103" t="s">
        <v>27</v>
      </c>
      <c r="J3912" s="103" t="s">
        <v>27</v>
      </c>
      <c r="K3912" s="103" t="s">
        <v>30</v>
      </c>
      <c r="L3912" s="103" t="s">
        <v>30</v>
      </c>
      <c r="M3912" s="103" t="s">
        <v>30</v>
      </c>
      <c r="N3912" s="103" t="s">
        <v>30</v>
      </c>
      <c r="O3912" s="103" t="s">
        <v>27</v>
      </c>
      <c r="P3912" s="103" t="s">
        <v>8322</v>
      </c>
      <c r="Q3912" s="103" t="s">
        <v>4358</v>
      </c>
      <c r="R3912" s="105" t="s">
        <v>15342</v>
      </c>
      <c r="S3912" s="103" t="s">
        <v>8322</v>
      </c>
      <c r="T3912" s="103" t="s">
        <v>63</v>
      </c>
      <c r="U3912" s="106" t="s">
        <v>23022</v>
      </c>
      <c r="V3912" s="105" t="s">
        <v>24796</v>
      </c>
      <c r="W3912" s="107" t="s">
        <v>482</v>
      </c>
      <c r="X3912" t="s">
        <v>24797</v>
      </c>
      <c r="AA3912">
        <f ca="1" t="shared" si="123"/>
        <v>16</v>
      </c>
    </row>
    <row r="3913" spans="1:27">
      <c r="A3913" s="101">
        <v>21</v>
      </c>
      <c r="B3913" s="89" t="str">
        <f t="shared" si="122"/>
        <v>452730200402258910</v>
      </c>
      <c r="C3913" s="89" t="s">
        <v>482</v>
      </c>
      <c r="D3913" s="102" t="s">
        <v>11503</v>
      </c>
      <c r="E3913" s="102" t="s">
        <v>24</v>
      </c>
      <c r="F3913" s="103" t="s">
        <v>20131</v>
      </c>
      <c r="G3913" s="103">
        <v>200402</v>
      </c>
      <c r="H3913" s="104" t="s">
        <v>15343</v>
      </c>
      <c r="I3913" s="103" t="s">
        <v>30</v>
      </c>
      <c r="J3913" s="103" t="s">
        <v>30</v>
      </c>
      <c r="K3913" s="103" t="s">
        <v>30</v>
      </c>
      <c r="L3913" s="103" t="s">
        <v>30</v>
      </c>
      <c r="M3913" s="103" t="s">
        <v>30</v>
      </c>
      <c r="N3913" s="103" t="s">
        <v>30</v>
      </c>
      <c r="O3913" s="103" t="s">
        <v>27</v>
      </c>
      <c r="P3913" s="103" t="s">
        <v>21665</v>
      </c>
      <c r="Q3913" s="103" t="s">
        <v>15345</v>
      </c>
      <c r="R3913" s="105">
        <v>13481855972</v>
      </c>
      <c r="S3913" s="103" t="s">
        <v>21665</v>
      </c>
      <c r="T3913" s="103" t="s">
        <v>24115</v>
      </c>
      <c r="U3913" s="106" t="s">
        <v>24798</v>
      </c>
      <c r="V3913" s="105" t="s">
        <v>24799</v>
      </c>
      <c r="W3913" s="107" t="s">
        <v>482</v>
      </c>
      <c r="X3913" t="s">
        <v>24800</v>
      </c>
      <c r="AA3913">
        <f ca="1" t="shared" si="123"/>
        <v>17</v>
      </c>
    </row>
    <row r="3914" spans="1:27">
      <c r="A3914" s="101">
        <v>22</v>
      </c>
      <c r="B3914" s="89" t="str">
        <f t="shared" si="122"/>
        <v>452731200410240010</v>
      </c>
      <c r="C3914" s="89" t="s">
        <v>482</v>
      </c>
      <c r="D3914" s="102" t="s">
        <v>15349</v>
      </c>
      <c r="E3914" s="102" t="s">
        <v>24</v>
      </c>
      <c r="F3914" s="103" t="s">
        <v>20131</v>
      </c>
      <c r="G3914" s="103" t="s">
        <v>20412</v>
      </c>
      <c r="H3914" s="104" t="s">
        <v>15348</v>
      </c>
      <c r="I3914" s="103" t="s">
        <v>30</v>
      </c>
      <c r="J3914" s="103" t="s">
        <v>30</v>
      </c>
      <c r="K3914" s="103" t="s">
        <v>30</v>
      </c>
      <c r="L3914" s="103" t="s">
        <v>30</v>
      </c>
      <c r="M3914" s="103" t="s">
        <v>30</v>
      </c>
      <c r="N3914" s="103" t="s">
        <v>30</v>
      </c>
      <c r="O3914" s="103" t="s">
        <v>27</v>
      </c>
      <c r="P3914" s="103" t="s">
        <v>8322</v>
      </c>
      <c r="Q3914" s="103" t="s">
        <v>15351</v>
      </c>
      <c r="R3914" s="105" t="s">
        <v>15352</v>
      </c>
      <c r="S3914" s="103" t="s">
        <v>8322</v>
      </c>
      <c r="T3914" s="103" t="s">
        <v>63</v>
      </c>
      <c r="U3914" s="106" t="s">
        <v>24801</v>
      </c>
      <c r="V3914" s="105" t="s">
        <v>24601</v>
      </c>
      <c r="W3914" s="107" t="s">
        <v>482</v>
      </c>
      <c r="X3914" t="s">
        <v>24802</v>
      </c>
      <c r="AA3914">
        <f ca="1" t="shared" si="123"/>
        <v>16</v>
      </c>
    </row>
    <row r="3915" spans="1:27">
      <c r="A3915" s="101">
        <v>23</v>
      </c>
      <c r="B3915" s="89" t="str">
        <f t="shared" si="122"/>
        <v>452731200501154847</v>
      </c>
      <c r="C3915" s="89" t="s">
        <v>482</v>
      </c>
      <c r="D3915" s="102" t="s">
        <v>15354</v>
      </c>
      <c r="E3915" s="102" t="s">
        <v>143</v>
      </c>
      <c r="F3915" s="103" t="s">
        <v>20131</v>
      </c>
      <c r="G3915" s="103" t="s">
        <v>22169</v>
      </c>
      <c r="H3915" s="104" t="s">
        <v>15353</v>
      </c>
      <c r="I3915" s="103" t="s">
        <v>30</v>
      </c>
      <c r="J3915" s="103" t="s">
        <v>30</v>
      </c>
      <c r="K3915" s="103" t="s">
        <v>30</v>
      </c>
      <c r="L3915" s="103" t="s">
        <v>30</v>
      </c>
      <c r="M3915" s="103" t="s">
        <v>30</v>
      </c>
      <c r="N3915" s="103" t="s">
        <v>30</v>
      </c>
      <c r="O3915" s="103" t="s">
        <v>27</v>
      </c>
      <c r="P3915" s="103" t="s">
        <v>8322</v>
      </c>
      <c r="Q3915" s="103" t="s">
        <v>15356</v>
      </c>
      <c r="R3915" s="105" t="s">
        <v>15357</v>
      </c>
      <c r="S3915" s="103" t="s">
        <v>8322</v>
      </c>
      <c r="T3915" s="103" t="s">
        <v>63</v>
      </c>
      <c r="U3915" s="106" t="s">
        <v>23307</v>
      </c>
      <c r="V3915" s="105" t="s">
        <v>24803</v>
      </c>
      <c r="W3915" s="107" t="s">
        <v>482</v>
      </c>
      <c r="X3915" t="s">
        <v>24804</v>
      </c>
      <c r="AA3915">
        <f ca="1" t="shared" si="123"/>
        <v>16</v>
      </c>
    </row>
    <row r="3916" spans="1:27">
      <c r="A3916" s="101">
        <v>24</v>
      </c>
      <c r="B3916" s="89" t="str">
        <f t="shared" si="122"/>
        <v>451229200404212128</v>
      </c>
      <c r="C3916" s="89" t="s">
        <v>482</v>
      </c>
      <c r="D3916" s="102" t="s">
        <v>15359</v>
      </c>
      <c r="E3916" s="102" t="s">
        <v>143</v>
      </c>
      <c r="F3916" s="103" t="s">
        <v>20131</v>
      </c>
      <c r="G3916" s="103" t="s">
        <v>20255</v>
      </c>
      <c r="H3916" s="104" t="s">
        <v>15358</v>
      </c>
      <c r="I3916" s="103" t="s">
        <v>27</v>
      </c>
      <c r="J3916" s="103" t="s">
        <v>27</v>
      </c>
      <c r="K3916" s="103" t="s">
        <v>27</v>
      </c>
      <c r="L3916" s="103" t="s">
        <v>30</v>
      </c>
      <c r="M3916" s="103" t="s">
        <v>27</v>
      </c>
      <c r="N3916" s="103" t="s">
        <v>30</v>
      </c>
      <c r="O3916" s="103" t="s">
        <v>27</v>
      </c>
      <c r="P3916" s="103" t="s">
        <v>8322</v>
      </c>
      <c r="Q3916" s="103" t="s">
        <v>15361</v>
      </c>
      <c r="R3916" s="105" t="s">
        <v>15362</v>
      </c>
      <c r="S3916" s="103" t="s">
        <v>8322</v>
      </c>
      <c r="T3916" s="103" t="s">
        <v>22557</v>
      </c>
      <c r="U3916" s="106" t="s">
        <v>23374</v>
      </c>
      <c r="V3916" s="105" t="s">
        <v>24805</v>
      </c>
      <c r="W3916" s="107" t="s">
        <v>482</v>
      </c>
      <c r="X3916" t="s">
        <v>24806</v>
      </c>
      <c r="AA3916">
        <f ca="1" t="shared" si="123"/>
        <v>17</v>
      </c>
    </row>
    <row r="3917" spans="1:27">
      <c r="A3917" s="101">
        <v>25</v>
      </c>
      <c r="B3917" s="89" t="str">
        <f t="shared" si="122"/>
        <v>452731200511272425</v>
      </c>
      <c r="C3917" s="89" t="s">
        <v>482</v>
      </c>
      <c r="D3917" s="102" t="s">
        <v>15365</v>
      </c>
      <c r="E3917" s="102" t="s">
        <v>143</v>
      </c>
      <c r="F3917" s="103" t="s">
        <v>20205</v>
      </c>
      <c r="G3917" s="103" t="s">
        <v>22148</v>
      </c>
      <c r="H3917" s="104" t="s">
        <v>15364</v>
      </c>
      <c r="I3917" s="103" t="s">
        <v>27</v>
      </c>
      <c r="J3917" s="103" t="s">
        <v>30</v>
      </c>
      <c r="K3917" s="103" t="s">
        <v>27</v>
      </c>
      <c r="L3917" s="103" t="s">
        <v>30</v>
      </c>
      <c r="M3917" s="103" t="s">
        <v>30</v>
      </c>
      <c r="N3917" s="103" t="s">
        <v>30</v>
      </c>
      <c r="O3917" s="103" t="s">
        <v>27</v>
      </c>
      <c r="P3917" s="103" t="s">
        <v>8322</v>
      </c>
      <c r="Q3917" s="103" t="s">
        <v>15367</v>
      </c>
      <c r="R3917" s="105">
        <v>13317685736</v>
      </c>
      <c r="S3917" s="103" t="s">
        <v>8322</v>
      </c>
      <c r="T3917" s="103" t="s">
        <v>140</v>
      </c>
      <c r="U3917" s="106" t="s">
        <v>22368</v>
      </c>
      <c r="V3917" s="105" t="s">
        <v>24807</v>
      </c>
      <c r="W3917" s="107" t="s">
        <v>482</v>
      </c>
      <c r="X3917" t="s">
        <v>24808</v>
      </c>
      <c r="AA3917">
        <f ca="1" t="shared" si="123"/>
        <v>15</v>
      </c>
    </row>
    <row r="3918" spans="1:27">
      <c r="A3918" s="101">
        <v>26</v>
      </c>
      <c r="B3918" s="89" t="str">
        <f t="shared" si="122"/>
        <v>452731200508180028</v>
      </c>
      <c r="C3918" s="89" t="s">
        <v>482</v>
      </c>
      <c r="D3918" s="102" t="s">
        <v>15370</v>
      </c>
      <c r="E3918" s="102" t="s">
        <v>143</v>
      </c>
      <c r="F3918" s="103" t="s">
        <v>20131</v>
      </c>
      <c r="G3918" s="103" t="s">
        <v>20921</v>
      </c>
      <c r="H3918" s="104" t="s">
        <v>15369</v>
      </c>
      <c r="I3918" s="103" t="s">
        <v>30</v>
      </c>
      <c r="J3918" s="103" t="s">
        <v>30</v>
      </c>
      <c r="K3918" s="103" t="s">
        <v>30</v>
      </c>
      <c r="L3918" s="103" t="s">
        <v>30</v>
      </c>
      <c r="M3918" s="103" t="s">
        <v>30</v>
      </c>
      <c r="N3918" s="103" t="s">
        <v>30</v>
      </c>
      <c r="O3918" s="103" t="s">
        <v>27</v>
      </c>
      <c r="P3918" s="103" t="s">
        <v>8322</v>
      </c>
      <c r="Q3918" s="103" t="s">
        <v>15372</v>
      </c>
      <c r="R3918" s="105" t="s">
        <v>15373</v>
      </c>
      <c r="S3918" s="103" t="s">
        <v>8322</v>
      </c>
      <c r="T3918" s="103" t="s">
        <v>63</v>
      </c>
      <c r="U3918" s="106" t="s">
        <v>23544</v>
      </c>
      <c r="V3918" s="105" t="s">
        <v>24809</v>
      </c>
      <c r="W3918" s="107" t="s">
        <v>482</v>
      </c>
      <c r="X3918" t="s">
        <v>24810</v>
      </c>
      <c r="AA3918">
        <f ca="1" t="shared" si="123"/>
        <v>15</v>
      </c>
    </row>
    <row r="3919" spans="1:27">
      <c r="A3919" s="101">
        <v>27</v>
      </c>
      <c r="B3919" s="89" t="str">
        <f t="shared" si="122"/>
        <v>452731200504021820</v>
      </c>
      <c r="C3919" s="89" t="s">
        <v>482</v>
      </c>
      <c r="D3919" s="102" t="s">
        <v>15375</v>
      </c>
      <c r="E3919" s="102" t="s">
        <v>143</v>
      </c>
      <c r="F3919" s="103" t="s">
        <v>20131</v>
      </c>
      <c r="G3919" s="103" t="s">
        <v>20543</v>
      </c>
      <c r="H3919" s="104" t="s">
        <v>15374</v>
      </c>
      <c r="I3919" s="103" t="s">
        <v>30</v>
      </c>
      <c r="J3919" s="103" t="s">
        <v>30</v>
      </c>
      <c r="K3919" s="103" t="s">
        <v>27</v>
      </c>
      <c r="L3919" s="103" t="s">
        <v>30</v>
      </c>
      <c r="M3919" s="103" t="s">
        <v>30</v>
      </c>
      <c r="N3919" s="103" t="s">
        <v>30</v>
      </c>
      <c r="O3919" s="103" t="s">
        <v>27</v>
      </c>
      <c r="P3919" s="103" t="s">
        <v>8322</v>
      </c>
      <c r="Q3919" s="103" t="s">
        <v>15377</v>
      </c>
      <c r="R3919" s="105" t="s">
        <v>15378</v>
      </c>
      <c r="S3919" s="103" t="s">
        <v>8322</v>
      </c>
      <c r="T3919" s="103" t="s">
        <v>115</v>
      </c>
      <c r="U3919" s="106" t="s">
        <v>22911</v>
      </c>
      <c r="V3919" s="105" t="s">
        <v>24811</v>
      </c>
      <c r="W3919" s="107" t="s">
        <v>482</v>
      </c>
      <c r="X3919" t="s">
        <v>24812</v>
      </c>
      <c r="AA3919">
        <f ca="1" t="shared" si="123"/>
        <v>16</v>
      </c>
    </row>
    <row r="3920" spans="1:27">
      <c r="A3920" s="101">
        <v>28</v>
      </c>
      <c r="B3920" s="89" t="str">
        <f t="shared" si="122"/>
        <v>45273120041021033x</v>
      </c>
      <c r="C3920" s="89" t="s">
        <v>482</v>
      </c>
      <c r="D3920" s="102" t="s">
        <v>15380</v>
      </c>
      <c r="E3920" s="102" t="s">
        <v>24</v>
      </c>
      <c r="F3920" s="103" t="s">
        <v>20131</v>
      </c>
      <c r="G3920" s="103" t="s">
        <v>20412</v>
      </c>
      <c r="H3920" s="104" t="s">
        <v>15379</v>
      </c>
      <c r="I3920" s="103" t="s">
        <v>30</v>
      </c>
      <c r="J3920" s="103" t="s">
        <v>30</v>
      </c>
      <c r="K3920" s="103" t="s">
        <v>30</v>
      </c>
      <c r="L3920" s="103" t="s">
        <v>30</v>
      </c>
      <c r="M3920" s="103" t="s">
        <v>30</v>
      </c>
      <c r="N3920" s="103" t="s">
        <v>30</v>
      </c>
      <c r="O3920" s="103" t="s">
        <v>27</v>
      </c>
      <c r="P3920" s="103" t="s">
        <v>8322</v>
      </c>
      <c r="Q3920" s="103" t="s">
        <v>15381</v>
      </c>
      <c r="R3920" s="105">
        <v>15977887689</v>
      </c>
      <c r="S3920" s="103" t="s">
        <v>8322</v>
      </c>
      <c r="T3920" s="103" t="s">
        <v>151</v>
      </c>
      <c r="U3920" s="106" t="s">
        <v>23304</v>
      </c>
      <c r="V3920" s="105" t="s">
        <v>21590</v>
      </c>
      <c r="W3920" s="107" t="s">
        <v>482</v>
      </c>
      <c r="X3920" t="s">
        <v>24813</v>
      </c>
      <c r="AA3920">
        <f ca="1" t="shared" si="123"/>
        <v>16</v>
      </c>
    </row>
    <row r="3921" spans="1:27">
      <c r="A3921" s="101">
        <v>29</v>
      </c>
      <c r="B3921" s="89" t="str">
        <f t="shared" si="122"/>
        <v>451229200409270028</v>
      </c>
      <c r="C3921" s="89" t="s">
        <v>482</v>
      </c>
      <c r="D3921" s="102" t="s">
        <v>15383</v>
      </c>
      <c r="E3921" s="102" t="s">
        <v>143</v>
      </c>
      <c r="F3921" s="103" t="s">
        <v>20178</v>
      </c>
      <c r="G3921" s="103" t="s">
        <v>20351</v>
      </c>
      <c r="H3921" s="104" t="s">
        <v>15382</v>
      </c>
      <c r="I3921" s="103" t="s">
        <v>27</v>
      </c>
      <c r="J3921" s="103" t="s">
        <v>30</v>
      </c>
      <c r="K3921" s="103" t="s">
        <v>30</v>
      </c>
      <c r="L3921" s="103" t="s">
        <v>30</v>
      </c>
      <c r="M3921" s="103" t="s">
        <v>30</v>
      </c>
      <c r="N3921" s="103" t="s">
        <v>30</v>
      </c>
      <c r="O3921" s="103" t="s">
        <v>30</v>
      </c>
      <c r="P3921" s="103" t="s">
        <v>8322</v>
      </c>
      <c r="Q3921" s="103" t="s">
        <v>15384</v>
      </c>
      <c r="R3921" s="105" t="s">
        <v>15385</v>
      </c>
      <c r="S3921" s="103" t="s">
        <v>8322</v>
      </c>
      <c r="T3921" s="103" t="s">
        <v>63</v>
      </c>
      <c r="U3921" s="106" t="s">
        <v>22317</v>
      </c>
      <c r="V3921" s="105" t="s">
        <v>24814</v>
      </c>
      <c r="W3921" s="107" t="s">
        <v>482</v>
      </c>
      <c r="X3921" t="s">
        <v>24815</v>
      </c>
      <c r="AA3921">
        <f ca="1" t="shared" si="123"/>
        <v>16</v>
      </c>
    </row>
    <row r="3922" spans="1:27">
      <c r="A3922" s="101">
        <v>30</v>
      </c>
      <c r="B3922" s="89" t="str">
        <f t="shared" si="122"/>
        <v>452731200503124529</v>
      </c>
      <c r="C3922" s="89" t="s">
        <v>482</v>
      </c>
      <c r="D3922" s="102" t="s">
        <v>15387</v>
      </c>
      <c r="E3922" s="102" t="s">
        <v>143</v>
      </c>
      <c r="F3922" s="103" t="s">
        <v>20131</v>
      </c>
      <c r="G3922" s="103" t="s">
        <v>21473</v>
      </c>
      <c r="H3922" s="104" t="s">
        <v>15386</v>
      </c>
      <c r="I3922" s="103" t="s">
        <v>18798</v>
      </c>
      <c r="J3922" s="103" t="s">
        <v>30</v>
      </c>
      <c r="K3922" s="103" t="s">
        <v>30</v>
      </c>
      <c r="L3922" s="103" t="s">
        <v>30</v>
      </c>
      <c r="M3922" s="103" t="s">
        <v>30</v>
      </c>
      <c r="N3922" s="103" t="s">
        <v>27</v>
      </c>
      <c r="O3922" s="103" t="s">
        <v>27</v>
      </c>
      <c r="P3922" s="103" t="s">
        <v>110</v>
      </c>
      <c r="Q3922" s="103" t="s">
        <v>15388</v>
      </c>
      <c r="R3922" s="105">
        <v>18070860741</v>
      </c>
      <c r="S3922" s="103" t="s">
        <v>8322</v>
      </c>
      <c r="T3922" s="103" t="s">
        <v>110</v>
      </c>
      <c r="U3922" s="106" t="s">
        <v>20413</v>
      </c>
      <c r="V3922" s="105" t="s">
        <v>24816</v>
      </c>
      <c r="W3922" s="107" t="s">
        <v>482</v>
      </c>
      <c r="X3922" t="s">
        <v>24817</v>
      </c>
      <c r="AA3922">
        <f ca="1" t="shared" si="123"/>
        <v>16</v>
      </c>
    </row>
    <row r="3923" spans="1:27">
      <c r="A3923" s="101">
        <v>31</v>
      </c>
      <c r="B3923" s="89" t="str">
        <f t="shared" si="122"/>
        <v>45122920030227212x</v>
      </c>
      <c r="C3923" s="89" t="s">
        <v>482</v>
      </c>
      <c r="D3923" s="102" t="s">
        <v>15390</v>
      </c>
      <c r="E3923" s="102" t="s">
        <v>143</v>
      </c>
      <c r="F3923" s="103" t="s">
        <v>20178</v>
      </c>
      <c r="G3923" s="103" t="s">
        <v>20161</v>
      </c>
      <c r="H3923" s="104" t="s">
        <v>15389</v>
      </c>
      <c r="I3923" s="103" t="s">
        <v>27</v>
      </c>
      <c r="J3923" s="103" t="s">
        <v>30</v>
      </c>
      <c r="K3923" s="103" t="s">
        <v>30</v>
      </c>
      <c r="L3923" s="103" t="s">
        <v>30</v>
      </c>
      <c r="M3923" s="103" t="s">
        <v>30</v>
      </c>
      <c r="N3923" s="103" t="s">
        <v>30</v>
      </c>
      <c r="O3923" s="103" t="s">
        <v>27</v>
      </c>
      <c r="P3923" s="103" t="s">
        <v>23090</v>
      </c>
      <c r="Q3923" s="103" t="s">
        <v>15392</v>
      </c>
      <c r="R3923" s="105" t="s">
        <v>15393</v>
      </c>
      <c r="S3923" s="103" t="s">
        <v>23090</v>
      </c>
      <c r="T3923" s="103" t="s">
        <v>22557</v>
      </c>
      <c r="U3923" s="106" t="s">
        <v>20405</v>
      </c>
      <c r="V3923" s="105" t="s">
        <v>24818</v>
      </c>
      <c r="W3923" s="107" t="s">
        <v>482</v>
      </c>
      <c r="X3923" t="s">
        <v>19519</v>
      </c>
      <c r="AA3923">
        <f ca="1" t="shared" si="123"/>
        <v>18</v>
      </c>
    </row>
    <row r="3924" spans="1:27">
      <c r="A3924" s="101">
        <v>32</v>
      </c>
      <c r="B3924" s="89" t="str">
        <f t="shared" si="122"/>
        <v>451229200502062434</v>
      </c>
      <c r="C3924" s="89" t="s">
        <v>482</v>
      </c>
      <c r="D3924" s="102" t="s">
        <v>15395</v>
      </c>
      <c r="E3924" s="102" t="s">
        <v>24</v>
      </c>
      <c r="F3924" s="103" t="s">
        <v>20178</v>
      </c>
      <c r="G3924" s="103" t="s">
        <v>21431</v>
      </c>
      <c r="H3924" s="104" t="s">
        <v>15394</v>
      </c>
      <c r="I3924" s="103" t="s">
        <v>30</v>
      </c>
      <c r="J3924" s="103" t="s">
        <v>30</v>
      </c>
      <c r="K3924" s="103" t="s">
        <v>30</v>
      </c>
      <c r="L3924" s="103" t="s">
        <v>30</v>
      </c>
      <c r="M3924" s="103" t="s">
        <v>30</v>
      </c>
      <c r="N3924" s="103" t="s">
        <v>30</v>
      </c>
      <c r="O3924" s="103" t="s">
        <v>27</v>
      </c>
      <c r="P3924" s="103" t="s">
        <v>8322</v>
      </c>
      <c r="Q3924" s="103" t="s">
        <v>15396</v>
      </c>
      <c r="R3924" s="105">
        <v>15949329478</v>
      </c>
      <c r="S3924" s="103" t="s">
        <v>8322</v>
      </c>
      <c r="T3924" s="103" t="s">
        <v>140</v>
      </c>
      <c r="U3924" s="106" t="s">
        <v>20482</v>
      </c>
      <c r="V3924" s="105" t="s">
        <v>24819</v>
      </c>
      <c r="W3924" s="107" t="s">
        <v>482</v>
      </c>
      <c r="X3924" t="s">
        <v>24820</v>
      </c>
      <c r="AA3924">
        <f ca="1" t="shared" si="123"/>
        <v>16</v>
      </c>
    </row>
    <row r="3925" spans="1:27">
      <c r="A3925" s="101">
        <v>33</v>
      </c>
      <c r="B3925" s="89" t="str">
        <f t="shared" si="122"/>
        <v>451229200311180040</v>
      </c>
      <c r="C3925" s="89" t="s">
        <v>482</v>
      </c>
      <c r="D3925" s="102" t="s">
        <v>15398</v>
      </c>
      <c r="E3925" s="102" t="s">
        <v>143</v>
      </c>
      <c r="F3925" s="103" t="s">
        <v>20178</v>
      </c>
      <c r="G3925" s="103" t="s">
        <v>20423</v>
      </c>
      <c r="H3925" s="104" t="s">
        <v>15397</v>
      </c>
      <c r="I3925" s="103" t="s">
        <v>27</v>
      </c>
      <c r="J3925" s="103" t="s">
        <v>30</v>
      </c>
      <c r="K3925" s="103" t="s">
        <v>30</v>
      </c>
      <c r="L3925" s="103" t="s">
        <v>30</v>
      </c>
      <c r="M3925" s="103" t="s">
        <v>30</v>
      </c>
      <c r="N3925" s="103" t="s">
        <v>30</v>
      </c>
      <c r="O3925" s="103" t="s">
        <v>27</v>
      </c>
      <c r="P3925" s="103" t="s">
        <v>8322</v>
      </c>
      <c r="Q3925" s="103" t="s">
        <v>15400</v>
      </c>
      <c r="R3925" s="105" t="s">
        <v>15401</v>
      </c>
      <c r="S3925" s="103" t="s">
        <v>8322</v>
      </c>
      <c r="T3925" s="103" t="s">
        <v>63</v>
      </c>
      <c r="U3925" s="106" t="s">
        <v>22022</v>
      </c>
      <c r="V3925" s="105" t="s">
        <v>24821</v>
      </c>
      <c r="W3925" s="107" t="s">
        <v>482</v>
      </c>
      <c r="X3925" t="s">
        <v>24822</v>
      </c>
      <c r="AA3925">
        <f ca="1" t="shared" si="123"/>
        <v>17</v>
      </c>
    </row>
    <row r="3926" spans="1:27">
      <c r="A3926" s="101">
        <v>34</v>
      </c>
      <c r="B3926" s="89" t="str">
        <f t="shared" si="122"/>
        <v>452731200507281812</v>
      </c>
      <c r="C3926" s="89" t="s">
        <v>482</v>
      </c>
      <c r="D3926" s="102" t="s">
        <v>15403</v>
      </c>
      <c r="E3926" s="102" t="s">
        <v>24</v>
      </c>
      <c r="F3926" s="103" t="s">
        <v>20131</v>
      </c>
      <c r="G3926" s="103" t="s">
        <v>21180</v>
      </c>
      <c r="H3926" s="104" t="s">
        <v>15402</v>
      </c>
      <c r="I3926" s="103" t="s">
        <v>30</v>
      </c>
      <c r="J3926" s="103" t="s">
        <v>30</v>
      </c>
      <c r="K3926" s="103" t="s">
        <v>30</v>
      </c>
      <c r="L3926" s="103" t="s">
        <v>30</v>
      </c>
      <c r="M3926" s="103" t="s">
        <v>30</v>
      </c>
      <c r="N3926" s="103" t="s">
        <v>30</v>
      </c>
      <c r="O3926" s="103" t="s">
        <v>27</v>
      </c>
      <c r="P3926" s="103" t="s">
        <v>8322</v>
      </c>
      <c r="Q3926" s="103" t="s">
        <v>15405</v>
      </c>
      <c r="R3926" s="105" t="s">
        <v>15406</v>
      </c>
      <c r="S3926" s="103" t="s">
        <v>8322</v>
      </c>
      <c r="T3926" s="103" t="s">
        <v>115</v>
      </c>
      <c r="U3926" s="106" t="s">
        <v>20402</v>
      </c>
      <c r="V3926" s="105" t="s">
        <v>24823</v>
      </c>
      <c r="W3926" s="107" t="s">
        <v>482</v>
      </c>
      <c r="X3926" t="s">
        <v>24824</v>
      </c>
      <c r="AA3926">
        <f ca="1" t="shared" si="123"/>
        <v>16</v>
      </c>
    </row>
    <row r="3927" spans="1:27">
      <c r="A3927" s="101">
        <v>35</v>
      </c>
      <c r="B3927" s="89" t="str">
        <f t="shared" si="122"/>
        <v>452731200401101211</v>
      </c>
      <c r="C3927" s="89" t="s">
        <v>482</v>
      </c>
      <c r="D3927" s="102" t="s">
        <v>2445</v>
      </c>
      <c r="E3927" s="102" t="s">
        <v>24</v>
      </c>
      <c r="F3927" s="103" t="s">
        <v>20131</v>
      </c>
      <c r="G3927" s="103">
        <v>200401</v>
      </c>
      <c r="H3927" s="104" t="s">
        <v>15407</v>
      </c>
      <c r="I3927" s="103" t="s">
        <v>30</v>
      </c>
      <c r="J3927" s="103" t="s">
        <v>27</v>
      </c>
      <c r="K3927" s="103" t="s">
        <v>30</v>
      </c>
      <c r="L3927" s="103" t="s">
        <v>30</v>
      </c>
      <c r="M3927" s="103" t="s">
        <v>30</v>
      </c>
      <c r="N3927" s="103" t="s">
        <v>30</v>
      </c>
      <c r="O3927" s="103" t="s">
        <v>27</v>
      </c>
      <c r="P3927" s="103" t="s">
        <v>1517</v>
      </c>
      <c r="Q3927" s="103" t="s">
        <v>15408</v>
      </c>
      <c r="R3927" s="105">
        <v>18929007559</v>
      </c>
      <c r="S3927" s="103" t="s">
        <v>1517</v>
      </c>
      <c r="T3927" s="103" t="s">
        <v>76</v>
      </c>
      <c r="U3927" s="106" t="s">
        <v>20508</v>
      </c>
      <c r="V3927" s="105" t="s">
        <v>20759</v>
      </c>
      <c r="W3927" s="107" t="s">
        <v>482</v>
      </c>
      <c r="X3927" t="s">
        <v>24825</v>
      </c>
      <c r="AA3927">
        <f ca="1" t="shared" si="123"/>
        <v>17</v>
      </c>
    </row>
    <row r="3928" spans="1:27">
      <c r="A3928" s="101">
        <v>36</v>
      </c>
      <c r="B3928" s="89" t="str">
        <f t="shared" si="122"/>
        <v>45273120050113482X</v>
      </c>
      <c r="C3928" s="89" t="s">
        <v>482</v>
      </c>
      <c r="D3928" s="102" t="s">
        <v>15410</v>
      </c>
      <c r="E3928" s="102" t="s">
        <v>143</v>
      </c>
      <c r="F3928" s="103" t="s">
        <v>20131</v>
      </c>
      <c r="G3928" s="103" t="s">
        <v>22169</v>
      </c>
      <c r="H3928" s="104" t="s">
        <v>15409</v>
      </c>
      <c r="I3928" s="103" t="s">
        <v>30</v>
      </c>
      <c r="J3928" s="103" t="s">
        <v>30</v>
      </c>
      <c r="K3928" s="103" t="s">
        <v>30</v>
      </c>
      <c r="L3928" s="103" t="s">
        <v>30</v>
      </c>
      <c r="M3928" s="103" t="s">
        <v>30</v>
      </c>
      <c r="N3928" s="103" t="s">
        <v>30</v>
      </c>
      <c r="O3928" s="103" t="s">
        <v>30</v>
      </c>
      <c r="P3928" s="103" t="s">
        <v>8322</v>
      </c>
      <c r="Q3928" s="103" t="s">
        <v>15411</v>
      </c>
      <c r="R3928" s="105">
        <v>13367588808</v>
      </c>
      <c r="S3928" s="103" t="s">
        <v>8322</v>
      </c>
      <c r="T3928" s="103" t="s">
        <v>63</v>
      </c>
      <c r="U3928" s="106" t="s">
        <v>22981</v>
      </c>
      <c r="V3928" s="105" t="s">
        <v>24826</v>
      </c>
      <c r="W3928" s="107" t="s">
        <v>482</v>
      </c>
      <c r="X3928" t="s">
        <v>24827</v>
      </c>
      <c r="AA3928">
        <f ca="1" t="shared" si="123"/>
        <v>16</v>
      </c>
    </row>
    <row r="3929" spans="1:27">
      <c r="A3929" s="101">
        <v>37</v>
      </c>
      <c r="B3929" s="89" t="str">
        <f t="shared" si="122"/>
        <v>45122920041001032x</v>
      </c>
      <c r="C3929" s="89" t="s">
        <v>482</v>
      </c>
      <c r="D3929" s="102" t="s">
        <v>15413</v>
      </c>
      <c r="E3929" s="102" t="s">
        <v>143</v>
      </c>
      <c r="F3929" s="103" t="s">
        <v>20131</v>
      </c>
      <c r="G3929" s="103" t="s">
        <v>20412</v>
      </c>
      <c r="H3929" s="104" t="s">
        <v>15412</v>
      </c>
      <c r="I3929" s="103" t="s">
        <v>30</v>
      </c>
      <c r="J3929" s="103" t="s">
        <v>30</v>
      </c>
      <c r="K3929" s="103" t="s">
        <v>30</v>
      </c>
      <c r="L3929" s="103" t="s">
        <v>30</v>
      </c>
      <c r="M3929" s="103" t="s">
        <v>30</v>
      </c>
      <c r="N3929" s="103" t="s">
        <v>30</v>
      </c>
      <c r="O3929" s="103" t="s">
        <v>30</v>
      </c>
      <c r="P3929" s="103" t="s">
        <v>8322</v>
      </c>
      <c r="Q3929" s="103" t="s">
        <v>15415</v>
      </c>
      <c r="R3929" s="105">
        <v>15977888093</v>
      </c>
      <c r="S3929" s="103" t="s">
        <v>8322</v>
      </c>
      <c r="T3929" s="103" t="s">
        <v>151</v>
      </c>
      <c r="U3929" s="106" t="s">
        <v>23304</v>
      </c>
      <c r="V3929" s="105" t="s">
        <v>24828</v>
      </c>
      <c r="W3929" s="107" t="s">
        <v>482</v>
      </c>
      <c r="X3929" t="s">
        <v>24829</v>
      </c>
      <c r="AA3929">
        <f ca="1" t="shared" si="123"/>
        <v>16</v>
      </c>
    </row>
    <row r="3930" spans="1:27">
      <c r="A3930" s="101">
        <v>38</v>
      </c>
      <c r="B3930" s="89" t="str">
        <f t="shared" si="122"/>
        <v>451228200311055921</v>
      </c>
      <c r="C3930" s="89" t="s">
        <v>482</v>
      </c>
      <c r="D3930" s="102" t="s">
        <v>15417</v>
      </c>
      <c r="E3930" s="102" t="s">
        <v>143</v>
      </c>
      <c r="F3930" s="103" t="s">
        <v>20131</v>
      </c>
      <c r="G3930" s="103" t="s">
        <v>20423</v>
      </c>
      <c r="H3930" s="104" t="s">
        <v>15416</v>
      </c>
      <c r="I3930" s="103" t="s">
        <v>30</v>
      </c>
      <c r="J3930" s="103" t="s">
        <v>30</v>
      </c>
      <c r="K3930" s="103" t="s">
        <v>27</v>
      </c>
      <c r="L3930" s="103" t="s">
        <v>30</v>
      </c>
      <c r="M3930" s="103" t="s">
        <v>30</v>
      </c>
      <c r="N3930" s="103" t="s">
        <v>30</v>
      </c>
      <c r="O3930" s="103" t="s">
        <v>27</v>
      </c>
      <c r="P3930" s="103" t="s">
        <v>8322</v>
      </c>
      <c r="Q3930" s="103" t="s">
        <v>15419</v>
      </c>
      <c r="R3930" s="105">
        <v>18773857419</v>
      </c>
      <c r="S3930" s="103" t="s">
        <v>8322</v>
      </c>
      <c r="T3930" s="103" t="s">
        <v>105</v>
      </c>
      <c r="U3930" s="106" t="s">
        <v>20500</v>
      </c>
      <c r="V3930" s="105" t="s">
        <v>24830</v>
      </c>
      <c r="W3930" s="107" t="s">
        <v>482</v>
      </c>
      <c r="X3930" t="s">
        <v>24831</v>
      </c>
      <c r="AA3930">
        <f ca="1" t="shared" si="123"/>
        <v>17</v>
      </c>
    </row>
    <row r="3931" spans="1:27">
      <c r="A3931" s="101">
        <v>39</v>
      </c>
      <c r="B3931" s="89" t="str">
        <f t="shared" si="122"/>
        <v>451229200405143929</v>
      </c>
      <c r="C3931" s="89" t="s">
        <v>482</v>
      </c>
      <c r="D3931" s="102" t="s">
        <v>15421</v>
      </c>
      <c r="E3931" s="102" t="s">
        <v>143</v>
      </c>
      <c r="F3931" s="103" t="s">
        <v>20178</v>
      </c>
      <c r="G3931" s="103" t="s">
        <v>20608</v>
      </c>
      <c r="H3931" s="104" t="s">
        <v>15420</v>
      </c>
      <c r="I3931" s="103" t="s">
        <v>30</v>
      </c>
      <c r="J3931" s="103" t="s">
        <v>30</v>
      </c>
      <c r="K3931" s="103" t="s">
        <v>30</v>
      </c>
      <c r="L3931" s="103" t="s">
        <v>30</v>
      </c>
      <c r="M3931" s="103" t="s">
        <v>30</v>
      </c>
      <c r="N3931" s="103" t="s">
        <v>30</v>
      </c>
      <c r="O3931" s="103" t="s">
        <v>27</v>
      </c>
      <c r="P3931" s="103" t="s">
        <v>8322</v>
      </c>
      <c r="Q3931" s="103" t="s">
        <v>15422</v>
      </c>
      <c r="R3931" s="105">
        <v>18278853488</v>
      </c>
      <c r="S3931" s="103" t="s">
        <v>8322</v>
      </c>
      <c r="T3931" s="103" t="s">
        <v>128</v>
      </c>
      <c r="U3931" s="106" t="s">
        <v>22857</v>
      </c>
      <c r="V3931" s="105" t="s">
        <v>24832</v>
      </c>
      <c r="W3931" s="107" t="s">
        <v>482</v>
      </c>
      <c r="X3931" t="s">
        <v>24833</v>
      </c>
      <c r="AA3931">
        <f ca="1" t="shared" si="123"/>
        <v>17</v>
      </c>
    </row>
    <row r="3932" spans="1:27">
      <c r="A3932" s="101">
        <v>40</v>
      </c>
      <c r="B3932" s="89" t="str">
        <f t="shared" si="122"/>
        <v>451229200504103914</v>
      </c>
      <c r="C3932" s="89" t="s">
        <v>482</v>
      </c>
      <c r="D3932" s="102" t="s">
        <v>15424</v>
      </c>
      <c r="E3932" s="102" t="s">
        <v>24</v>
      </c>
      <c r="F3932" s="103" t="s">
        <v>20178</v>
      </c>
      <c r="G3932" s="103" t="s">
        <v>20543</v>
      </c>
      <c r="H3932" s="104" t="s">
        <v>15423</v>
      </c>
      <c r="I3932" s="103" t="s">
        <v>30</v>
      </c>
      <c r="J3932" s="103" t="s">
        <v>30</v>
      </c>
      <c r="K3932" s="103" t="s">
        <v>27</v>
      </c>
      <c r="L3932" s="103" t="s">
        <v>30</v>
      </c>
      <c r="M3932" s="103" t="s">
        <v>30</v>
      </c>
      <c r="N3932" s="103" t="s">
        <v>30</v>
      </c>
      <c r="O3932" s="103" t="s">
        <v>27</v>
      </c>
      <c r="P3932" s="103" t="s">
        <v>8322</v>
      </c>
      <c r="Q3932" s="103" t="s">
        <v>15426</v>
      </c>
      <c r="R3932" s="105">
        <v>13317784292</v>
      </c>
      <c r="S3932" s="103" t="s">
        <v>8322</v>
      </c>
      <c r="T3932" s="103" t="s">
        <v>128</v>
      </c>
      <c r="U3932" s="106" t="s">
        <v>22857</v>
      </c>
      <c r="V3932" s="105" t="s">
        <v>24834</v>
      </c>
      <c r="W3932" s="107" t="s">
        <v>482</v>
      </c>
      <c r="X3932" t="s">
        <v>24835</v>
      </c>
      <c r="AA3932">
        <f ca="1" t="shared" si="123"/>
        <v>16</v>
      </c>
    </row>
    <row r="3933" spans="1:27">
      <c r="A3933" s="101">
        <v>41</v>
      </c>
      <c r="B3933" s="89" t="str">
        <f t="shared" si="122"/>
        <v>45122920041003361X</v>
      </c>
      <c r="C3933" s="89" t="s">
        <v>482</v>
      </c>
      <c r="D3933" s="102" t="s">
        <v>15428</v>
      </c>
      <c r="E3933" s="102" t="s">
        <v>24</v>
      </c>
      <c r="F3933" s="103" t="s">
        <v>20131</v>
      </c>
      <c r="G3933" s="103" t="s">
        <v>20412</v>
      </c>
      <c r="H3933" s="104" t="s">
        <v>15427</v>
      </c>
      <c r="I3933" s="103" t="s">
        <v>30</v>
      </c>
      <c r="J3933" s="103" t="s">
        <v>30</v>
      </c>
      <c r="K3933" s="103" t="s">
        <v>27</v>
      </c>
      <c r="L3933" s="103" t="s">
        <v>30</v>
      </c>
      <c r="M3933" s="103" t="s">
        <v>30</v>
      </c>
      <c r="N3933" s="103" t="s">
        <v>30</v>
      </c>
      <c r="O3933" s="103" t="s">
        <v>27</v>
      </c>
      <c r="P3933" s="103" t="s">
        <v>8322</v>
      </c>
      <c r="Q3933" s="103" t="s">
        <v>15430</v>
      </c>
      <c r="R3933" s="105" t="s">
        <v>15431</v>
      </c>
      <c r="S3933" s="103" t="s">
        <v>8322</v>
      </c>
      <c r="T3933" s="103" t="s">
        <v>81</v>
      </c>
      <c r="U3933" s="106" t="s">
        <v>23072</v>
      </c>
      <c r="V3933" s="105" t="s">
        <v>24836</v>
      </c>
      <c r="W3933" s="107" t="s">
        <v>482</v>
      </c>
      <c r="X3933" t="s">
        <v>24837</v>
      </c>
      <c r="AA3933">
        <f ca="1" t="shared" si="123"/>
        <v>16</v>
      </c>
    </row>
    <row r="3934" spans="1:27">
      <c r="A3934" s="101">
        <v>42</v>
      </c>
      <c r="B3934" s="89" t="str">
        <f t="shared" si="122"/>
        <v>451229200461222124</v>
      </c>
      <c r="C3934" s="89" t="s">
        <v>482</v>
      </c>
      <c r="D3934" s="102" t="s">
        <v>9246</v>
      </c>
      <c r="E3934" s="102" t="s">
        <v>143</v>
      </c>
      <c r="F3934" s="103" t="s">
        <v>20178</v>
      </c>
      <c r="G3934" s="103">
        <v>200406</v>
      </c>
      <c r="H3934" s="104" t="s">
        <v>15432</v>
      </c>
      <c r="I3934" s="103" t="s">
        <v>27</v>
      </c>
      <c r="J3934" s="103" t="s">
        <v>30</v>
      </c>
      <c r="K3934" s="103" t="s">
        <v>30</v>
      </c>
      <c r="L3934" s="103" t="s">
        <v>30</v>
      </c>
      <c r="M3934" s="103" t="s">
        <v>27</v>
      </c>
      <c r="N3934" s="103" t="s">
        <v>30</v>
      </c>
      <c r="O3934" s="103" t="s">
        <v>27</v>
      </c>
      <c r="P3934" s="103" t="s">
        <v>1517</v>
      </c>
      <c r="Q3934" s="103" t="s">
        <v>7999</v>
      </c>
      <c r="R3934" s="105">
        <v>18122496991</v>
      </c>
      <c r="S3934" s="103" t="s">
        <v>1517</v>
      </c>
      <c r="T3934" s="103" t="s">
        <v>146</v>
      </c>
      <c r="U3934" s="106" t="s">
        <v>22876</v>
      </c>
      <c r="V3934" s="105" t="s">
        <v>21834</v>
      </c>
      <c r="W3934" s="107" t="s">
        <v>482</v>
      </c>
      <c r="X3934" t="s">
        <v>24838</v>
      </c>
      <c r="AA3934" t="e">
        <f ca="1" t="shared" si="123"/>
        <v>#VALUE!</v>
      </c>
    </row>
    <row r="3935" spans="1:27">
      <c r="A3935" s="101">
        <v>43</v>
      </c>
      <c r="B3935" s="89" t="str">
        <f t="shared" si="122"/>
        <v>451229200307230623</v>
      </c>
      <c r="C3935" s="89" t="s">
        <v>482</v>
      </c>
      <c r="D3935" s="102" t="s">
        <v>15434</v>
      </c>
      <c r="E3935" s="102" t="s">
        <v>143</v>
      </c>
      <c r="F3935" s="103" t="s">
        <v>20131</v>
      </c>
      <c r="G3935" s="103" t="s">
        <v>20214</v>
      </c>
      <c r="H3935" s="104" t="s">
        <v>15433</v>
      </c>
      <c r="I3935" s="103" t="s">
        <v>27</v>
      </c>
      <c r="J3935" s="103" t="s">
        <v>30</v>
      </c>
      <c r="K3935" s="103" t="s">
        <v>30</v>
      </c>
      <c r="L3935" s="103" t="s">
        <v>30</v>
      </c>
      <c r="M3935" s="103" t="s">
        <v>30</v>
      </c>
      <c r="N3935" s="103" t="s">
        <v>30</v>
      </c>
      <c r="O3935" s="103" t="s">
        <v>27</v>
      </c>
      <c r="P3935" s="103" t="s">
        <v>8322</v>
      </c>
      <c r="Q3935" s="103" t="s">
        <v>15436</v>
      </c>
      <c r="R3935" s="105" t="s">
        <v>15437</v>
      </c>
      <c r="S3935" s="103" t="s">
        <v>8322</v>
      </c>
      <c r="T3935" s="103" t="s">
        <v>99</v>
      </c>
      <c r="U3935" s="106" t="s">
        <v>23534</v>
      </c>
      <c r="V3935" s="105" t="s">
        <v>24839</v>
      </c>
      <c r="W3935" s="107" t="s">
        <v>482</v>
      </c>
      <c r="X3935" t="s">
        <v>19520</v>
      </c>
      <c r="AA3935">
        <f ca="1" t="shared" si="123"/>
        <v>18</v>
      </c>
    </row>
    <row r="3936" spans="1:27">
      <c r="A3936" s="101">
        <v>44</v>
      </c>
      <c r="B3936" s="89" t="str">
        <f t="shared" si="122"/>
        <v>452731200411050622</v>
      </c>
      <c r="C3936" s="89" t="s">
        <v>482</v>
      </c>
      <c r="D3936" s="102" t="s">
        <v>15439</v>
      </c>
      <c r="E3936" s="102" t="s">
        <v>143</v>
      </c>
      <c r="F3936" s="103" t="s">
        <v>20131</v>
      </c>
      <c r="G3936" s="103" t="s">
        <v>20823</v>
      </c>
      <c r="H3936" s="104" t="s">
        <v>15438</v>
      </c>
      <c r="I3936" s="103" t="s">
        <v>30</v>
      </c>
      <c r="J3936" s="103" t="s">
        <v>30</v>
      </c>
      <c r="K3936" s="103" t="s">
        <v>30</v>
      </c>
      <c r="L3936" s="103" t="s">
        <v>30</v>
      </c>
      <c r="M3936" s="103" t="s">
        <v>30</v>
      </c>
      <c r="N3936" s="103" t="s">
        <v>30</v>
      </c>
      <c r="O3936" s="103" t="s">
        <v>27</v>
      </c>
      <c r="P3936" s="103" t="s">
        <v>8322</v>
      </c>
      <c r="Q3936" s="103" t="s">
        <v>15441</v>
      </c>
      <c r="R3936" s="105">
        <v>18278862877</v>
      </c>
      <c r="S3936" s="103" t="s">
        <v>8322</v>
      </c>
      <c r="T3936" s="103" t="s">
        <v>99</v>
      </c>
      <c r="U3936" s="106" t="s">
        <v>20884</v>
      </c>
      <c r="V3936" s="105" t="s">
        <v>24840</v>
      </c>
      <c r="W3936" s="107" t="s">
        <v>482</v>
      </c>
      <c r="X3936" t="s">
        <v>24841</v>
      </c>
      <c r="AA3936">
        <f ca="1" t="shared" si="123"/>
        <v>16</v>
      </c>
    </row>
    <row r="3937" spans="1:27">
      <c r="A3937" s="101">
        <v>45</v>
      </c>
      <c r="B3937" s="89" t="str">
        <f t="shared" si="122"/>
        <v>452731200409273616</v>
      </c>
      <c r="C3937" s="89" t="s">
        <v>482</v>
      </c>
      <c r="D3937" s="102" t="s">
        <v>15443</v>
      </c>
      <c r="E3937" s="102" t="s">
        <v>24</v>
      </c>
      <c r="F3937" s="103" t="s">
        <v>20131</v>
      </c>
      <c r="G3937" s="103" t="s">
        <v>20351</v>
      </c>
      <c r="H3937" s="104" t="s">
        <v>15442</v>
      </c>
      <c r="I3937" s="103" t="s">
        <v>27</v>
      </c>
      <c r="J3937" s="103" t="s">
        <v>30</v>
      </c>
      <c r="K3937" s="103" t="s">
        <v>30</v>
      </c>
      <c r="L3937" s="103" t="s">
        <v>30</v>
      </c>
      <c r="M3937" s="103" t="s">
        <v>30</v>
      </c>
      <c r="N3937" s="103" t="s">
        <v>30</v>
      </c>
      <c r="O3937" s="103" t="s">
        <v>27</v>
      </c>
      <c r="P3937" s="103" t="s">
        <v>8322</v>
      </c>
      <c r="Q3937" s="103" t="s">
        <v>15445</v>
      </c>
      <c r="R3937" s="105" t="s">
        <v>15446</v>
      </c>
      <c r="S3937" s="103" t="s">
        <v>8322</v>
      </c>
      <c r="T3937" s="103" t="s">
        <v>81</v>
      </c>
      <c r="U3937" s="106" t="s">
        <v>23072</v>
      </c>
      <c r="V3937" s="105" t="s">
        <v>24842</v>
      </c>
      <c r="W3937" s="107" t="s">
        <v>482</v>
      </c>
      <c r="X3937" t="s">
        <v>24843</v>
      </c>
      <c r="AA3937">
        <f ca="1" t="shared" si="123"/>
        <v>16</v>
      </c>
    </row>
    <row r="3938" spans="1:27">
      <c r="A3938" s="101">
        <v>46</v>
      </c>
      <c r="B3938" s="89" t="str">
        <f t="shared" si="122"/>
        <v>452731200501024815</v>
      </c>
      <c r="C3938" s="89" t="s">
        <v>482</v>
      </c>
      <c r="D3938" s="102" t="s">
        <v>15448</v>
      </c>
      <c r="E3938" s="102" t="s">
        <v>24</v>
      </c>
      <c r="F3938" s="103" t="s">
        <v>20131</v>
      </c>
      <c r="G3938" s="103" t="s">
        <v>22169</v>
      </c>
      <c r="H3938" s="104" t="s">
        <v>15447</v>
      </c>
      <c r="I3938" s="103" t="s">
        <v>27</v>
      </c>
      <c r="J3938" s="103" t="s">
        <v>30</v>
      </c>
      <c r="K3938" s="103" t="s">
        <v>30</v>
      </c>
      <c r="L3938" s="103" t="s">
        <v>30</v>
      </c>
      <c r="M3938" s="103" t="s">
        <v>30</v>
      </c>
      <c r="N3938" s="103" t="s">
        <v>30</v>
      </c>
      <c r="O3938" s="103" t="s">
        <v>27</v>
      </c>
      <c r="P3938" s="103" t="s">
        <v>8322</v>
      </c>
      <c r="Q3938" s="103" t="s">
        <v>9753</v>
      </c>
      <c r="R3938" s="105">
        <v>15807783624</v>
      </c>
      <c r="S3938" s="103" t="s">
        <v>8322</v>
      </c>
      <c r="T3938" s="103" t="s">
        <v>63</v>
      </c>
      <c r="U3938" s="106" t="s">
        <v>22022</v>
      </c>
      <c r="V3938" s="105" t="s">
        <v>24844</v>
      </c>
      <c r="W3938" s="107" t="s">
        <v>482</v>
      </c>
      <c r="X3938" t="s">
        <v>24845</v>
      </c>
      <c r="AA3938">
        <f ca="1" t="shared" si="123"/>
        <v>16</v>
      </c>
    </row>
    <row r="3939" spans="1:27">
      <c r="A3939" s="101">
        <v>47</v>
      </c>
      <c r="B3939" s="89" t="str">
        <f t="shared" si="122"/>
        <v>451229200601092735</v>
      </c>
      <c r="C3939" s="89" t="s">
        <v>482</v>
      </c>
      <c r="D3939" s="102" t="s">
        <v>15451</v>
      </c>
      <c r="E3939" s="102" t="s">
        <v>24</v>
      </c>
      <c r="F3939" s="103" t="s">
        <v>20178</v>
      </c>
      <c r="G3939" s="103" t="s">
        <v>21904</v>
      </c>
      <c r="H3939" s="104" t="s">
        <v>15450</v>
      </c>
      <c r="I3939" s="103" t="s">
        <v>30</v>
      </c>
      <c r="J3939" s="103" t="s">
        <v>30</v>
      </c>
      <c r="K3939" s="103" t="s">
        <v>30</v>
      </c>
      <c r="L3939" s="103" t="s">
        <v>30</v>
      </c>
      <c r="M3939" s="103" t="s">
        <v>30</v>
      </c>
      <c r="N3939" s="103" t="s">
        <v>30</v>
      </c>
      <c r="O3939" s="103" t="s">
        <v>27</v>
      </c>
      <c r="P3939" s="103" t="s">
        <v>8322</v>
      </c>
      <c r="Q3939" s="103" t="s">
        <v>15453</v>
      </c>
      <c r="R3939" s="105">
        <v>19148601097</v>
      </c>
      <c r="S3939" s="103" t="s">
        <v>8322</v>
      </c>
      <c r="T3939" s="103" t="s">
        <v>146</v>
      </c>
      <c r="U3939" s="106" t="s">
        <v>20392</v>
      </c>
      <c r="V3939" s="105" t="s">
        <v>24846</v>
      </c>
      <c r="W3939" s="107" t="s">
        <v>482</v>
      </c>
      <c r="X3939" t="s">
        <v>24847</v>
      </c>
      <c r="AA3939">
        <f ca="1" t="shared" si="123"/>
        <v>15</v>
      </c>
    </row>
    <row r="3940" spans="1:27">
      <c r="A3940" s="101">
        <v>48</v>
      </c>
      <c r="B3940" s="89" t="str">
        <f t="shared" si="122"/>
        <v>452731200405113922</v>
      </c>
      <c r="C3940" s="89" t="s">
        <v>482</v>
      </c>
      <c r="D3940" s="102" t="s">
        <v>15455</v>
      </c>
      <c r="E3940" s="102" t="s">
        <v>143</v>
      </c>
      <c r="F3940" s="103" t="s">
        <v>20131</v>
      </c>
      <c r="G3940" s="103" t="s">
        <v>20608</v>
      </c>
      <c r="H3940" s="104" t="s">
        <v>15454</v>
      </c>
      <c r="I3940" s="103" t="s">
        <v>27</v>
      </c>
      <c r="J3940" s="103" t="s">
        <v>30</v>
      </c>
      <c r="K3940" s="103" t="s">
        <v>30</v>
      </c>
      <c r="L3940" s="103" t="s">
        <v>30</v>
      </c>
      <c r="M3940" s="103" t="s">
        <v>30</v>
      </c>
      <c r="N3940" s="103" t="s">
        <v>30</v>
      </c>
      <c r="O3940" s="103" t="s">
        <v>27</v>
      </c>
      <c r="P3940" s="103" t="s">
        <v>8322</v>
      </c>
      <c r="Q3940" s="103" t="s">
        <v>15457</v>
      </c>
      <c r="R3940" s="105" t="s">
        <v>15458</v>
      </c>
      <c r="S3940" s="103" t="s">
        <v>8322</v>
      </c>
      <c r="T3940" s="103" t="s">
        <v>128</v>
      </c>
      <c r="U3940" s="106" t="s">
        <v>22857</v>
      </c>
      <c r="V3940" s="105" t="s">
        <v>24848</v>
      </c>
      <c r="W3940" s="107" t="s">
        <v>482</v>
      </c>
      <c r="X3940" t="s">
        <v>24849</v>
      </c>
      <c r="AA3940">
        <f ca="1" t="shared" si="123"/>
        <v>17</v>
      </c>
    </row>
    <row r="3941" spans="1:27">
      <c r="A3941" s="101">
        <v>49</v>
      </c>
      <c r="B3941" s="89" t="str">
        <f t="shared" si="122"/>
        <v>451229200408232740</v>
      </c>
      <c r="C3941" s="89" t="s">
        <v>482</v>
      </c>
      <c r="D3941" s="102" t="s">
        <v>15460</v>
      </c>
      <c r="E3941" s="102" t="s">
        <v>143</v>
      </c>
      <c r="F3941" s="103" t="s">
        <v>20178</v>
      </c>
      <c r="G3941" s="103" t="s">
        <v>20757</v>
      </c>
      <c r="H3941" s="104" t="s">
        <v>15459</v>
      </c>
      <c r="I3941" s="103" t="s">
        <v>27</v>
      </c>
      <c r="J3941" s="103" t="s">
        <v>30</v>
      </c>
      <c r="K3941" s="103" t="s">
        <v>30</v>
      </c>
      <c r="L3941" s="103" t="s">
        <v>30</v>
      </c>
      <c r="M3941" s="103" t="s">
        <v>30</v>
      </c>
      <c r="N3941" s="103" t="s">
        <v>30</v>
      </c>
      <c r="O3941" s="103" t="s">
        <v>27</v>
      </c>
      <c r="P3941" s="103" t="s">
        <v>8322</v>
      </c>
      <c r="Q3941" s="103" t="s">
        <v>15462</v>
      </c>
      <c r="R3941" s="105" t="s">
        <v>15463</v>
      </c>
      <c r="S3941" s="103" t="s">
        <v>8322</v>
      </c>
      <c r="T3941" s="103" t="s">
        <v>146</v>
      </c>
      <c r="U3941" s="106" t="s">
        <v>22998</v>
      </c>
      <c r="V3941" s="105" t="s">
        <v>24850</v>
      </c>
      <c r="W3941" s="107" t="s">
        <v>482</v>
      </c>
      <c r="X3941" t="s">
        <v>24851</v>
      </c>
      <c r="AA3941">
        <f ca="1" t="shared" si="123"/>
        <v>16</v>
      </c>
    </row>
    <row r="3942" spans="1:27">
      <c r="A3942" s="101">
        <v>50</v>
      </c>
      <c r="B3942" s="89" t="str">
        <f t="shared" si="122"/>
        <v>452731200505313921</v>
      </c>
      <c r="C3942" s="89" t="s">
        <v>482</v>
      </c>
      <c r="D3942" s="102" t="s">
        <v>15465</v>
      </c>
      <c r="E3942" s="102" t="s">
        <v>143</v>
      </c>
      <c r="F3942" s="103" t="s">
        <v>20131</v>
      </c>
      <c r="G3942" s="103" t="s">
        <v>20371</v>
      </c>
      <c r="H3942" s="104" t="s">
        <v>15464</v>
      </c>
      <c r="I3942" s="103" t="s">
        <v>30</v>
      </c>
      <c r="J3942" s="103" t="s">
        <v>30</v>
      </c>
      <c r="K3942" s="103" t="s">
        <v>30</v>
      </c>
      <c r="L3942" s="103" t="s">
        <v>30</v>
      </c>
      <c r="M3942" s="103" t="s">
        <v>30</v>
      </c>
      <c r="N3942" s="103" t="s">
        <v>30</v>
      </c>
      <c r="O3942" s="103" t="s">
        <v>30</v>
      </c>
      <c r="P3942" s="103" t="s">
        <v>8322</v>
      </c>
      <c r="Q3942" s="103" t="s">
        <v>15466</v>
      </c>
      <c r="R3942" s="105">
        <v>19977829025</v>
      </c>
      <c r="S3942" s="103" t="s">
        <v>8322</v>
      </c>
      <c r="T3942" s="103" t="s">
        <v>128</v>
      </c>
      <c r="U3942" s="106" t="s">
        <v>20372</v>
      </c>
      <c r="V3942" s="105" t="s">
        <v>20373</v>
      </c>
      <c r="W3942" s="107" t="s">
        <v>482</v>
      </c>
      <c r="X3942" t="s">
        <v>24852</v>
      </c>
      <c r="AA3942">
        <f ca="1" t="shared" si="123"/>
        <v>16</v>
      </c>
    </row>
    <row r="3943" spans="1:27">
      <c r="A3943" s="101">
        <v>51</v>
      </c>
      <c r="B3943" s="89" t="str">
        <f t="shared" si="122"/>
        <v>452731200410111825</v>
      </c>
      <c r="C3943" s="89" t="s">
        <v>482</v>
      </c>
      <c r="D3943" s="102" t="s">
        <v>15468</v>
      </c>
      <c r="E3943" s="102" t="s">
        <v>143</v>
      </c>
      <c r="F3943" s="103" t="s">
        <v>20131</v>
      </c>
      <c r="G3943" s="103" t="s">
        <v>20412</v>
      </c>
      <c r="H3943" s="104" t="s">
        <v>15467</v>
      </c>
      <c r="I3943" s="103" t="s">
        <v>27</v>
      </c>
      <c r="J3943" s="103" t="s">
        <v>27</v>
      </c>
      <c r="K3943" s="103" t="s">
        <v>30</v>
      </c>
      <c r="L3943" s="103" t="s">
        <v>30</v>
      </c>
      <c r="M3943" s="103" t="s">
        <v>30</v>
      </c>
      <c r="N3943" s="103" t="s">
        <v>27</v>
      </c>
      <c r="O3943" s="103" t="s">
        <v>27</v>
      </c>
      <c r="P3943" s="103" t="s">
        <v>8322</v>
      </c>
      <c r="Q3943" s="103" t="s">
        <v>15469</v>
      </c>
      <c r="R3943" s="105" t="s">
        <v>15470</v>
      </c>
      <c r="S3943" s="103" t="s">
        <v>8322</v>
      </c>
      <c r="T3943" s="103" t="s">
        <v>115</v>
      </c>
      <c r="U3943" s="106" t="s">
        <v>24853</v>
      </c>
      <c r="V3943" s="105" t="s">
        <v>20247</v>
      </c>
      <c r="W3943" s="107" t="s">
        <v>482</v>
      </c>
      <c r="X3943" t="s">
        <v>24854</v>
      </c>
      <c r="AA3943">
        <f ca="1" t="shared" si="123"/>
        <v>16</v>
      </c>
    </row>
    <row r="3944" spans="1:27">
      <c r="A3944" s="101">
        <v>52</v>
      </c>
      <c r="B3944" s="89" t="str">
        <f t="shared" si="122"/>
        <v>450124200502120624</v>
      </c>
      <c r="C3944" s="89" t="s">
        <v>482</v>
      </c>
      <c r="D3944" s="102" t="s">
        <v>10616</v>
      </c>
      <c r="E3944" s="102" t="s">
        <v>143</v>
      </c>
      <c r="F3944" s="103" t="s">
        <v>20131</v>
      </c>
      <c r="G3944" s="103">
        <v>200502</v>
      </c>
      <c r="H3944" s="104" t="s">
        <v>15471</v>
      </c>
      <c r="I3944" s="103" t="s">
        <v>30</v>
      </c>
      <c r="J3944" s="103" t="s">
        <v>30</v>
      </c>
      <c r="K3944" s="103" t="s">
        <v>30</v>
      </c>
      <c r="L3944" s="103" t="s">
        <v>30</v>
      </c>
      <c r="M3944" s="103" t="s">
        <v>30</v>
      </c>
      <c r="N3944" s="103" t="s">
        <v>30</v>
      </c>
      <c r="O3944" s="103" t="s">
        <v>27</v>
      </c>
      <c r="P3944" s="103" t="s">
        <v>21315</v>
      </c>
      <c r="Q3944" s="103" t="s">
        <v>24855</v>
      </c>
      <c r="R3944" s="105">
        <v>18276100773</v>
      </c>
      <c r="S3944" s="103" t="s">
        <v>21315</v>
      </c>
      <c r="T3944" s="103" t="s">
        <v>20909</v>
      </c>
      <c r="U3944" s="106" t="s">
        <v>24856</v>
      </c>
      <c r="V3944" s="105" t="s">
        <v>24857</v>
      </c>
      <c r="W3944" s="107" t="s">
        <v>482</v>
      </c>
      <c r="X3944" t="s">
        <v>24858</v>
      </c>
      <c r="AA3944">
        <f ca="1" t="shared" si="123"/>
        <v>16</v>
      </c>
    </row>
    <row r="3945" spans="1:27">
      <c r="A3945" s="101">
        <v>53</v>
      </c>
      <c r="B3945" s="89" t="str">
        <f t="shared" si="122"/>
        <v>451229200508082727</v>
      </c>
      <c r="C3945" s="89" t="s">
        <v>482</v>
      </c>
      <c r="D3945" s="102" t="s">
        <v>10499</v>
      </c>
      <c r="E3945" s="102" t="s">
        <v>143</v>
      </c>
      <c r="F3945" s="103" t="s">
        <v>20178</v>
      </c>
      <c r="G3945" s="103">
        <v>200508</v>
      </c>
      <c r="H3945" s="104" t="s">
        <v>15474</v>
      </c>
      <c r="I3945" s="103" t="s">
        <v>30</v>
      </c>
      <c r="J3945" s="103" t="s">
        <v>30</v>
      </c>
      <c r="K3945" s="103" t="s">
        <v>30</v>
      </c>
      <c r="L3945" s="103" t="s">
        <v>30</v>
      </c>
      <c r="M3945" s="103" t="s">
        <v>30</v>
      </c>
      <c r="N3945" s="103" t="s">
        <v>30</v>
      </c>
      <c r="O3945" s="103" t="s">
        <v>27</v>
      </c>
      <c r="P3945" s="103" t="s">
        <v>1517</v>
      </c>
      <c r="Q3945" s="103" t="s">
        <v>4075</v>
      </c>
      <c r="R3945" s="105">
        <v>17807872289</v>
      </c>
      <c r="S3945" s="103" t="s">
        <v>1517</v>
      </c>
      <c r="T3945" s="103" t="s">
        <v>146</v>
      </c>
      <c r="U3945" s="106" t="s">
        <v>20434</v>
      </c>
      <c r="V3945" s="105" t="s">
        <v>24859</v>
      </c>
      <c r="W3945" s="107" t="s">
        <v>482</v>
      </c>
      <c r="X3945" t="s">
        <v>24860</v>
      </c>
      <c r="AA3945">
        <f ca="1" t="shared" si="123"/>
        <v>16</v>
      </c>
    </row>
    <row r="3946" spans="1:27">
      <c r="A3946" s="101">
        <v>54</v>
      </c>
      <c r="B3946" s="89" t="str">
        <f t="shared" si="122"/>
        <v>450202200501251427</v>
      </c>
      <c r="C3946" s="89" t="s">
        <v>482</v>
      </c>
      <c r="D3946" s="102" t="s">
        <v>15476</v>
      </c>
      <c r="E3946" s="102" t="s">
        <v>143</v>
      </c>
      <c r="F3946" s="103" t="s">
        <v>20205</v>
      </c>
      <c r="G3946" s="103" t="s">
        <v>22169</v>
      </c>
      <c r="H3946" s="104" t="s">
        <v>15475</v>
      </c>
      <c r="I3946" s="103" t="s">
        <v>30</v>
      </c>
      <c r="J3946" s="103" t="s">
        <v>30</v>
      </c>
      <c r="K3946" s="103" t="s">
        <v>30</v>
      </c>
      <c r="L3946" s="103" t="s">
        <v>30</v>
      </c>
      <c r="M3946" s="103" t="s">
        <v>30</v>
      </c>
      <c r="N3946" s="103" t="s">
        <v>30</v>
      </c>
      <c r="O3946" s="103" t="s">
        <v>27</v>
      </c>
      <c r="P3946" s="103" t="s">
        <v>24861</v>
      </c>
      <c r="Q3946" s="103" t="s">
        <v>15478</v>
      </c>
      <c r="R3946" s="105" t="s">
        <v>15479</v>
      </c>
      <c r="S3946" s="103" t="s">
        <v>24861</v>
      </c>
      <c r="T3946" s="103" t="s">
        <v>24862</v>
      </c>
      <c r="U3946" s="106" t="s">
        <v>24863</v>
      </c>
      <c r="V3946" s="105" t="s">
        <v>24864</v>
      </c>
      <c r="W3946" s="107" t="s">
        <v>482</v>
      </c>
      <c r="X3946" t="s">
        <v>24865</v>
      </c>
      <c r="AA3946">
        <f ca="1" t="shared" si="123"/>
        <v>16</v>
      </c>
    </row>
    <row r="3947" spans="1:27">
      <c r="A3947" s="101">
        <v>55</v>
      </c>
      <c r="B3947" s="89" t="str">
        <f t="shared" si="122"/>
        <v>452731200502135429</v>
      </c>
      <c r="C3947" s="89" t="s">
        <v>482</v>
      </c>
      <c r="D3947" s="102" t="s">
        <v>15481</v>
      </c>
      <c r="E3947" s="102" t="s">
        <v>143</v>
      </c>
      <c r="F3947" s="103" t="s">
        <v>20131</v>
      </c>
      <c r="G3947" s="103" t="s">
        <v>21431</v>
      </c>
      <c r="H3947" s="104" t="s">
        <v>15480</v>
      </c>
      <c r="I3947" s="103" t="s">
        <v>30</v>
      </c>
      <c r="J3947" s="103" t="s">
        <v>30</v>
      </c>
      <c r="K3947" s="103" t="s">
        <v>30</v>
      </c>
      <c r="L3947" s="103" t="s">
        <v>30</v>
      </c>
      <c r="M3947" s="103" t="s">
        <v>30</v>
      </c>
      <c r="N3947" s="103" t="s">
        <v>30</v>
      </c>
      <c r="O3947" s="103" t="s">
        <v>27</v>
      </c>
      <c r="P3947" s="103" t="s">
        <v>8322</v>
      </c>
      <c r="Q3947" s="103" t="s">
        <v>15483</v>
      </c>
      <c r="R3947" s="105" t="s">
        <v>15484</v>
      </c>
      <c r="S3947" s="103" t="s">
        <v>8322</v>
      </c>
      <c r="T3947" s="103" t="s">
        <v>93</v>
      </c>
      <c r="U3947" s="106" t="s">
        <v>23368</v>
      </c>
      <c r="V3947" s="105" t="s">
        <v>24866</v>
      </c>
      <c r="W3947" s="107" t="s">
        <v>482</v>
      </c>
      <c r="X3947" t="s">
        <v>24867</v>
      </c>
      <c r="AA3947">
        <f ca="1" t="shared" si="123"/>
        <v>16</v>
      </c>
    </row>
    <row r="3948" spans="1:27">
      <c r="A3948" s="101">
        <v>56</v>
      </c>
      <c r="B3948" s="89" t="str">
        <f t="shared" si="122"/>
        <v>451229200309181829</v>
      </c>
      <c r="C3948" s="89" t="s">
        <v>482</v>
      </c>
      <c r="D3948" s="102" t="s">
        <v>15486</v>
      </c>
      <c r="E3948" s="102" t="s">
        <v>143</v>
      </c>
      <c r="F3948" s="103" t="s">
        <v>20178</v>
      </c>
      <c r="G3948" s="103" t="s">
        <v>20168</v>
      </c>
      <c r="H3948" s="104" t="s">
        <v>15485</v>
      </c>
      <c r="I3948" s="103" t="s">
        <v>30</v>
      </c>
      <c r="J3948" s="103" t="s">
        <v>30</v>
      </c>
      <c r="K3948" s="103" t="s">
        <v>27</v>
      </c>
      <c r="L3948" s="103" t="s">
        <v>30</v>
      </c>
      <c r="M3948" s="103" t="s">
        <v>30</v>
      </c>
      <c r="N3948" s="103" t="s">
        <v>30</v>
      </c>
      <c r="O3948" s="103" t="s">
        <v>27</v>
      </c>
      <c r="P3948" s="103" t="s">
        <v>8322</v>
      </c>
      <c r="Q3948" s="103" t="s">
        <v>10977</v>
      </c>
      <c r="R3948" s="105" t="s">
        <v>15488</v>
      </c>
      <c r="S3948" s="103" t="s">
        <v>8322</v>
      </c>
      <c r="T3948" s="103" t="s">
        <v>88</v>
      </c>
      <c r="U3948" s="106" t="s">
        <v>20496</v>
      </c>
      <c r="V3948" s="105" t="s">
        <v>24319</v>
      </c>
      <c r="W3948" s="107" t="s">
        <v>482</v>
      </c>
      <c r="X3948" t="s">
        <v>24868</v>
      </c>
      <c r="AA3948">
        <f ca="1" t="shared" si="123"/>
        <v>17</v>
      </c>
    </row>
    <row r="3949" spans="1:27">
      <c r="A3949" s="101">
        <v>57</v>
      </c>
      <c r="B3949" s="89" t="str">
        <f t="shared" si="122"/>
        <v>452731200505220928</v>
      </c>
      <c r="C3949" s="89" t="s">
        <v>482</v>
      </c>
      <c r="D3949" s="102" t="s">
        <v>15491</v>
      </c>
      <c r="E3949" s="102" t="s">
        <v>143</v>
      </c>
      <c r="F3949" s="103" t="s">
        <v>20178</v>
      </c>
      <c r="G3949" s="103" t="s">
        <v>20371</v>
      </c>
      <c r="H3949" s="104" t="s">
        <v>15490</v>
      </c>
      <c r="I3949" s="103" t="s">
        <v>27</v>
      </c>
      <c r="J3949" s="103" t="s">
        <v>30</v>
      </c>
      <c r="K3949" s="103" t="s">
        <v>30</v>
      </c>
      <c r="L3949" s="103" t="s">
        <v>30</v>
      </c>
      <c r="M3949" s="103" t="s">
        <v>30</v>
      </c>
      <c r="N3949" s="103" t="s">
        <v>30</v>
      </c>
      <c r="O3949" s="103" t="s">
        <v>27</v>
      </c>
      <c r="P3949" s="103" t="s">
        <v>8322</v>
      </c>
      <c r="Q3949" s="103" t="s">
        <v>12788</v>
      </c>
      <c r="R3949" s="105">
        <v>13557886852</v>
      </c>
      <c r="S3949" s="103" t="s">
        <v>8322</v>
      </c>
      <c r="T3949" s="103" t="s">
        <v>69</v>
      </c>
      <c r="U3949" s="106" t="s">
        <v>23364</v>
      </c>
      <c r="V3949" s="105" t="s">
        <v>24869</v>
      </c>
      <c r="W3949" s="107" t="s">
        <v>482</v>
      </c>
      <c r="X3949" t="s">
        <v>24870</v>
      </c>
      <c r="AA3949">
        <f ca="1" t="shared" si="123"/>
        <v>16</v>
      </c>
    </row>
    <row r="3950" spans="1:27">
      <c r="A3950" s="101">
        <v>58</v>
      </c>
      <c r="B3950" s="89" t="str">
        <f t="shared" si="122"/>
        <v>45122920041109422x</v>
      </c>
      <c r="C3950" s="89" t="s">
        <v>482</v>
      </c>
      <c r="D3950" s="102" t="s">
        <v>15494</v>
      </c>
      <c r="E3950" s="102" t="s">
        <v>143</v>
      </c>
      <c r="F3950" s="103" t="s">
        <v>20131</v>
      </c>
      <c r="G3950" s="103" t="s">
        <v>20823</v>
      </c>
      <c r="H3950" s="104" t="s">
        <v>15493</v>
      </c>
      <c r="I3950" s="103" t="s">
        <v>30</v>
      </c>
      <c r="J3950" s="103" t="s">
        <v>30</v>
      </c>
      <c r="K3950" s="103" t="s">
        <v>30</v>
      </c>
      <c r="L3950" s="103" t="s">
        <v>30</v>
      </c>
      <c r="M3950" s="103" t="s">
        <v>30</v>
      </c>
      <c r="N3950" s="103" t="s">
        <v>30</v>
      </c>
      <c r="O3950" s="103" t="s">
        <v>27</v>
      </c>
      <c r="P3950" s="103" t="s">
        <v>8322</v>
      </c>
      <c r="Q3950" s="103" t="s">
        <v>15495</v>
      </c>
      <c r="R3950" s="105" t="s">
        <v>15496</v>
      </c>
      <c r="S3950" s="103" t="s">
        <v>8322</v>
      </c>
      <c r="T3950" s="103" t="s">
        <v>121</v>
      </c>
      <c r="U3950" s="106" t="s">
        <v>23316</v>
      </c>
      <c r="V3950" s="105" t="s">
        <v>24871</v>
      </c>
      <c r="W3950" s="107" t="s">
        <v>482</v>
      </c>
      <c r="X3950" t="s">
        <v>24872</v>
      </c>
      <c r="AA3950">
        <f ca="1" t="shared" si="123"/>
        <v>16</v>
      </c>
    </row>
    <row r="3951" spans="1:27">
      <c r="A3951" s="101">
        <v>59</v>
      </c>
      <c r="B3951" s="89" t="str">
        <f t="shared" si="122"/>
        <v>45122920040620122x</v>
      </c>
      <c r="C3951" s="89" t="s">
        <v>482</v>
      </c>
      <c r="D3951" s="102" t="s">
        <v>15499</v>
      </c>
      <c r="E3951" s="102" t="s">
        <v>143</v>
      </c>
      <c r="F3951" s="103" t="s">
        <v>20131</v>
      </c>
      <c r="G3951" s="103" t="s">
        <v>21826</v>
      </c>
      <c r="H3951" s="104" t="s">
        <v>15498</v>
      </c>
      <c r="I3951" s="103" t="s">
        <v>30</v>
      </c>
      <c r="J3951" s="103" t="s">
        <v>30</v>
      </c>
      <c r="K3951" s="103" t="s">
        <v>30</v>
      </c>
      <c r="L3951" s="103" t="s">
        <v>30</v>
      </c>
      <c r="M3951" s="103" t="s">
        <v>30</v>
      </c>
      <c r="N3951" s="103" t="s">
        <v>30</v>
      </c>
      <c r="O3951" s="103" t="s">
        <v>27</v>
      </c>
      <c r="P3951" s="103" t="s">
        <v>8322</v>
      </c>
      <c r="Q3951" s="103" t="s">
        <v>15501</v>
      </c>
      <c r="R3951" s="105">
        <v>15078635881</v>
      </c>
      <c r="S3951" s="103" t="s">
        <v>8322</v>
      </c>
      <c r="T3951" s="103" t="s">
        <v>76</v>
      </c>
      <c r="U3951" s="106" t="s">
        <v>24873</v>
      </c>
      <c r="V3951" s="105" t="s">
        <v>23842</v>
      </c>
      <c r="W3951" s="107" t="s">
        <v>482</v>
      </c>
      <c r="X3951" t="s">
        <v>24874</v>
      </c>
      <c r="AA3951">
        <f ca="1" t="shared" si="123"/>
        <v>17</v>
      </c>
    </row>
    <row r="3952" spans="1:27">
      <c r="A3952" s="101">
        <v>60</v>
      </c>
      <c r="B3952" s="89" t="str">
        <f t="shared" si="122"/>
        <v>452731200312031821</v>
      </c>
      <c r="C3952" s="89" t="s">
        <v>482</v>
      </c>
      <c r="D3952" s="102" t="s">
        <v>15503</v>
      </c>
      <c r="E3952" s="102" t="s">
        <v>143</v>
      </c>
      <c r="F3952" s="103" t="s">
        <v>20178</v>
      </c>
      <c r="G3952" s="103" t="s">
        <v>20433</v>
      </c>
      <c r="H3952" s="104" t="s">
        <v>15502</v>
      </c>
      <c r="I3952" s="103" t="s">
        <v>27</v>
      </c>
      <c r="J3952" s="103" t="s">
        <v>30</v>
      </c>
      <c r="K3952" s="103" t="s">
        <v>30</v>
      </c>
      <c r="L3952" s="103" t="s">
        <v>30</v>
      </c>
      <c r="M3952" s="103" t="s">
        <v>30</v>
      </c>
      <c r="N3952" s="103" t="s">
        <v>30</v>
      </c>
      <c r="O3952" s="103" t="s">
        <v>27</v>
      </c>
      <c r="P3952" s="103" t="s">
        <v>8322</v>
      </c>
      <c r="Q3952" s="103" t="s">
        <v>15505</v>
      </c>
      <c r="R3952" s="105">
        <v>15977838190</v>
      </c>
      <c r="S3952" s="103" t="s">
        <v>8322</v>
      </c>
      <c r="T3952" s="103" t="s">
        <v>115</v>
      </c>
      <c r="U3952" s="106" t="s">
        <v>20458</v>
      </c>
      <c r="V3952" s="105" t="s">
        <v>24875</v>
      </c>
      <c r="W3952" s="107" t="s">
        <v>482</v>
      </c>
      <c r="X3952" t="s">
        <v>24876</v>
      </c>
      <c r="AA3952">
        <f ca="1" t="shared" si="123"/>
        <v>17</v>
      </c>
    </row>
    <row r="3953" spans="1:27">
      <c r="A3953" s="101">
        <v>61</v>
      </c>
      <c r="B3953" s="89" t="str">
        <f t="shared" si="122"/>
        <v>451229200410092126</v>
      </c>
      <c r="C3953" s="89" t="s">
        <v>482</v>
      </c>
      <c r="D3953" s="102" t="s">
        <v>10309</v>
      </c>
      <c r="E3953" s="102" t="s">
        <v>143</v>
      </c>
      <c r="F3953" s="103" t="s">
        <v>20178</v>
      </c>
      <c r="G3953" s="103">
        <v>200410</v>
      </c>
      <c r="H3953" s="104" t="s">
        <v>15507</v>
      </c>
      <c r="I3953" s="103" t="s">
        <v>27</v>
      </c>
      <c r="J3953" s="103" t="s">
        <v>30</v>
      </c>
      <c r="K3953" s="103" t="s">
        <v>30</v>
      </c>
      <c r="L3953" s="103" t="s">
        <v>30</v>
      </c>
      <c r="M3953" s="103" t="s">
        <v>30</v>
      </c>
      <c r="N3953" s="103" t="s">
        <v>30</v>
      </c>
      <c r="O3953" s="103" t="s">
        <v>27</v>
      </c>
      <c r="P3953" s="103" t="s">
        <v>1517</v>
      </c>
      <c r="Q3953" s="103" t="s">
        <v>15509</v>
      </c>
      <c r="R3953" s="105">
        <v>18176149356</v>
      </c>
      <c r="S3953" s="103" t="s">
        <v>1517</v>
      </c>
      <c r="T3953" s="103" t="s">
        <v>20240</v>
      </c>
      <c r="U3953" s="106" t="s">
        <v>23151</v>
      </c>
      <c r="V3953" s="105" t="s">
        <v>24877</v>
      </c>
      <c r="W3953" s="107" t="s">
        <v>482</v>
      </c>
      <c r="X3953" t="s">
        <v>24878</v>
      </c>
      <c r="AA3953">
        <f ca="1" t="shared" si="123"/>
        <v>16</v>
      </c>
    </row>
    <row r="3954" spans="1:27">
      <c r="A3954" s="101">
        <v>62</v>
      </c>
      <c r="B3954" s="89" t="str">
        <f t="shared" si="122"/>
        <v>451229200405022123</v>
      </c>
      <c r="C3954" s="89" t="s">
        <v>482</v>
      </c>
      <c r="D3954" s="102" t="s">
        <v>15511</v>
      </c>
      <c r="E3954" s="102" t="s">
        <v>143</v>
      </c>
      <c r="F3954" s="103" t="s">
        <v>20178</v>
      </c>
      <c r="G3954" s="103" t="s">
        <v>20608</v>
      </c>
      <c r="H3954" s="104" t="s">
        <v>15510</v>
      </c>
      <c r="I3954" s="103" t="s">
        <v>27</v>
      </c>
      <c r="J3954" s="103" t="s">
        <v>30</v>
      </c>
      <c r="K3954" s="103" t="s">
        <v>30</v>
      </c>
      <c r="L3954" s="103" t="s">
        <v>30</v>
      </c>
      <c r="M3954" s="103" t="s">
        <v>30</v>
      </c>
      <c r="N3954" s="103" t="s">
        <v>30</v>
      </c>
      <c r="O3954" s="103" t="s">
        <v>27</v>
      </c>
      <c r="P3954" s="103" t="s">
        <v>8322</v>
      </c>
      <c r="Q3954" s="103" t="s">
        <v>15513</v>
      </c>
      <c r="R3954" s="105">
        <v>15676172005</v>
      </c>
      <c r="S3954" s="103" t="s">
        <v>8322</v>
      </c>
      <c r="T3954" s="103" t="s">
        <v>20240</v>
      </c>
      <c r="U3954" s="106" t="s">
        <v>22098</v>
      </c>
      <c r="V3954" s="105" t="s">
        <v>24879</v>
      </c>
      <c r="W3954" s="107" t="s">
        <v>482</v>
      </c>
      <c r="X3954" t="s">
        <v>24880</v>
      </c>
      <c r="AA3954">
        <f ca="1" t="shared" si="123"/>
        <v>17</v>
      </c>
    </row>
    <row r="3955" spans="1:27">
      <c r="A3955" s="101">
        <v>63</v>
      </c>
      <c r="B3955" s="89" t="str">
        <f t="shared" si="122"/>
        <v>451229200404302123</v>
      </c>
      <c r="C3955" s="89" t="s">
        <v>482</v>
      </c>
      <c r="D3955" s="102" t="s">
        <v>15515</v>
      </c>
      <c r="E3955" s="102" t="s">
        <v>143</v>
      </c>
      <c r="F3955" s="103" t="s">
        <v>20178</v>
      </c>
      <c r="G3955" s="103" t="s">
        <v>20255</v>
      </c>
      <c r="H3955" s="104" t="s">
        <v>15514</v>
      </c>
      <c r="I3955" s="103" t="s">
        <v>27</v>
      </c>
      <c r="J3955" s="103" t="s">
        <v>27</v>
      </c>
      <c r="K3955" s="103" t="s">
        <v>27</v>
      </c>
      <c r="L3955" s="103" t="s">
        <v>30</v>
      </c>
      <c r="M3955" s="103" t="s">
        <v>30</v>
      </c>
      <c r="N3955" s="103" t="s">
        <v>30</v>
      </c>
      <c r="O3955" s="103" t="s">
        <v>27</v>
      </c>
      <c r="P3955" s="103" t="s">
        <v>8322</v>
      </c>
      <c r="Q3955" s="103" t="s">
        <v>4298</v>
      </c>
      <c r="R3955" s="105" t="s">
        <v>15517</v>
      </c>
      <c r="S3955" s="103" t="s">
        <v>8322</v>
      </c>
      <c r="T3955" s="103" t="s">
        <v>20240</v>
      </c>
      <c r="U3955" s="106" t="s">
        <v>23607</v>
      </c>
      <c r="V3955" s="105" t="s">
        <v>24881</v>
      </c>
      <c r="W3955" s="107" t="s">
        <v>482</v>
      </c>
      <c r="X3955" t="s">
        <v>24882</v>
      </c>
      <c r="AA3955">
        <f ca="1" t="shared" si="123"/>
        <v>17</v>
      </c>
    </row>
    <row r="3956" spans="1:27">
      <c r="A3956" s="101">
        <v>64</v>
      </c>
      <c r="B3956" s="89" t="str">
        <f t="shared" si="122"/>
        <v>451229200510211225</v>
      </c>
      <c r="C3956" s="89" t="s">
        <v>482</v>
      </c>
      <c r="D3956" s="102" t="s">
        <v>15519</v>
      </c>
      <c r="E3956" s="102" t="s">
        <v>143</v>
      </c>
      <c r="F3956" s="103" t="s">
        <v>20131</v>
      </c>
      <c r="G3956" s="103" t="s">
        <v>20937</v>
      </c>
      <c r="H3956" s="104" t="s">
        <v>15518</v>
      </c>
      <c r="I3956" s="103" t="s">
        <v>30</v>
      </c>
      <c r="J3956" s="103" t="s">
        <v>30</v>
      </c>
      <c r="K3956" s="103" t="s">
        <v>30</v>
      </c>
      <c r="L3956" s="103" t="s">
        <v>30</v>
      </c>
      <c r="M3956" s="103" t="s">
        <v>30</v>
      </c>
      <c r="N3956" s="103" t="s">
        <v>30</v>
      </c>
      <c r="O3956" s="103" t="s">
        <v>27</v>
      </c>
      <c r="P3956" s="103" t="s">
        <v>8322</v>
      </c>
      <c r="Q3956" s="103" t="s">
        <v>15521</v>
      </c>
      <c r="R3956" s="105">
        <v>13481849558</v>
      </c>
      <c r="S3956" s="103" t="s">
        <v>8322</v>
      </c>
      <c r="T3956" s="103" t="s">
        <v>76</v>
      </c>
      <c r="U3956" s="106" t="s">
        <v>20508</v>
      </c>
      <c r="V3956" s="105" t="s">
        <v>24883</v>
      </c>
      <c r="W3956" s="107" t="s">
        <v>482</v>
      </c>
      <c r="X3956" t="s">
        <v>24884</v>
      </c>
      <c r="AA3956">
        <f ca="1" t="shared" si="123"/>
        <v>15</v>
      </c>
    </row>
    <row r="3957" spans="1:27">
      <c r="A3957" s="101">
        <v>65</v>
      </c>
      <c r="B3957" s="89" t="str">
        <f t="shared" si="122"/>
        <v>452731200408152126</v>
      </c>
      <c r="C3957" s="89" t="s">
        <v>482</v>
      </c>
      <c r="D3957" s="102" t="s">
        <v>15523</v>
      </c>
      <c r="E3957" s="102" t="s">
        <v>143</v>
      </c>
      <c r="F3957" s="103" t="s">
        <v>20131</v>
      </c>
      <c r="G3957" s="103" t="s">
        <v>20757</v>
      </c>
      <c r="H3957" s="104" t="s">
        <v>15522</v>
      </c>
      <c r="I3957" s="103" t="s">
        <v>27</v>
      </c>
      <c r="J3957" s="103" t="s">
        <v>30</v>
      </c>
      <c r="K3957" s="103" t="s">
        <v>30</v>
      </c>
      <c r="L3957" s="103" t="s">
        <v>30</v>
      </c>
      <c r="M3957" s="103" t="s">
        <v>30</v>
      </c>
      <c r="N3957" s="103" t="s">
        <v>30</v>
      </c>
      <c r="O3957" s="103" t="s">
        <v>27</v>
      </c>
      <c r="P3957" s="103" t="s">
        <v>8322</v>
      </c>
      <c r="Q3957" s="103" t="s">
        <v>15525</v>
      </c>
      <c r="R3957" s="105" t="s">
        <v>15526</v>
      </c>
      <c r="S3957" s="103" t="s">
        <v>8322</v>
      </c>
      <c r="T3957" s="103" t="s">
        <v>20240</v>
      </c>
      <c r="U3957" s="106" t="s">
        <v>23607</v>
      </c>
      <c r="V3957" s="105" t="s">
        <v>24885</v>
      </c>
      <c r="W3957" s="107" t="s">
        <v>482</v>
      </c>
      <c r="X3957" t="s">
        <v>24886</v>
      </c>
      <c r="AA3957">
        <f ca="1" t="shared" si="123"/>
        <v>17</v>
      </c>
    </row>
    <row r="3958" spans="1:27">
      <c r="A3958" s="101">
        <v>66</v>
      </c>
      <c r="B3958" s="89" t="str">
        <f t="shared" si="122"/>
        <v>451229200503293912</v>
      </c>
      <c r="C3958" s="89" t="s">
        <v>482</v>
      </c>
      <c r="D3958" s="102" t="s">
        <v>15528</v>
      </c>
      <c r="E3958" s="102" t="s">
        <v>24</v>
      </c>
      <c r="F3958" s="103" t="s">
        <v>20131</v>
      </c>
      <c r="G3958" s="103" t="s">
        <v>21473</v>
      </c>
      <c r="H3958" s="104" t="s">
        <v>15527</v>
      </c>
      <c r="I3958" s="103" t="s">
        <v>30</v>
      </c>
      <c r="J3958" s="103" t="s">
        <v>30</v>
      </c>
      <c r="K3958" s="103" t="s">
        <v>30</v>
      </c>
      <c r="L3958" s="103" t="s">
        <v>30</v>
      </c>
      <c r="M3958" s="103" t="s">
        <v>30</v>
      </c>
      <c r="N3958" s="103" t="s">
        <v>30</v>
      </c>
      <c r="O3958" s="103" t="s">
        <v>27</v>
      </c>
      <c r="P3958" s="103" t="s">
        <v>8322</v>
      </c>
      <c r="Q3958" s="103" t="s">
        <v>15530</v>
      </c>
      <c r="R3958" s="105" t="s">
        <v>15531</v>
      </c>
      <c r="S3958" s="103" t="s">
        <v>8322</v>
      </c>
      <c r="T3958" s="103" t="s">
        <v>128</v>
      </c>
      <c r="U3958" s="106" t="s">
        <v>20372</v>
      </c>
      <c r="V3958" s="105" t="s">
        <v>24887</v>
      </c>
      <c r="W3958" s="107" t="s">
        <v>482</v>
      </c>
      <c r="X3958" t="s">
        <v>24888</v>
      </c>
      <c r="AA3958">
        <f ca="1" t="shared" si="123"/>
        <v>16</v>
      </c>
    </row>
    <row r="3959" spans="1:27">
      <c r="A3959" s="101">
        <v>67</v>
      </c>
      <c r="B3959" s="89" t="str">
        <f t="shared" si="122"/>
        <v>451229200501260316</v>
      </c>
      <c r="C3959" s="89" t="s">
        <v>482</v>
      </c>
      <c r="D3959" s="102" t="s">
        <v>15534</v>
      </c>
      <c r="E3959" s="102" t="s">
        <v>24</v>
      </c>
      <c r="F3959" s="103" t="s">
        <v>20131</v>
      </c>
      <c r="G3959" s="103" t="s">
        <v>22169</v>
      </c>
      <c r="H3959" s="104" t="s">
        <v>15533</v>
      </c>
      <c r="I3959" s="103" t="s">
        <v>27</v>
      </c>
      <c r="J3959" s="103" t="s">
        <v>30</v>
      </c>
      <c r="K3959" s="103" t="s">
        <v>27</v>
      </c>
      <c r="L3959" s="103" t="s">
        <v>30</v>
      </c>
      <c r="M3959" s="103" t="s">
        <v>30</v>
      </c>
      <c r="N3959" s="103" t="s">
        <v>27</v>
      </c>
      <c r="O3959" s="103" t="s">
        <v>27</v>
      </c>
      <c r="P3959" s="103" t="s">
        <v>8322</v>
      </c>
      <c r="Q3959" s="103" t="s">
        <v>15536</v>
      </c>
      <c r="R3959" s="105" t="s">
        <v>15537</v>
      </c>
      <c r="S3959" s="103" t="s">
        <v>8322</v>
      </c>
      <c r="T3959" s="103" t="s">
        <v>151</v>
      </c>
      <c r="U3959" s="106" t="s">
        <v>23352</v>
      </c>
      <c r="V3959" s="105" t="s">
        <v>24889</v>
      </c>
      <c r="W3959" s="107" t="s">
        <v>482</v>
      </c>
      <c r="X3959" t="s">
        <v>24890</v>
      </c>
      <c r="AA3959">
        <f ca="1" t="shared" si="123"/>
        <v>16</v>
      </c>
    </row>
    <row r="3960" spans="1:27">
      <c r="A3960" s="101">
        <v>68</v>
      </c>
      <c r="B3960" s="89" t="str">
        <f t="shared" si="122"/>
        <v>451229200411255724</v>
      </c>
      <c r="C3960" s="89" t="s">
        <v>482</v>
      </c>
      <c r="D3960" s="102" t="s">
        <v>15539</v>
      </c>
      <c r="E3960" s="102" t="s">
        <v>143</v>
      </c>
      <c r="F3960" s="103" t="s">
        <v>20131</v>
      </c>
      <c r="G3960" s="103" t="s">
        <v>20823</v>
      </c>
      <c r="H3960" s="104" t="s">
        <v>15538</v>
      </c>
      <c r="I3960" s="103" t="s">
        <v>30</v>
      </c>
      <c r="J3960" s="103" t="s">
        <v>30</v>
      </c>
      <c r="K3960" s="103" t="s">
        <v>30</v>
      </c>
      <c r="L3960" s="103" t="s">
        <v>30</v>
      </c>
      <c r="M3960" s="103" t="s">
        <v>30</v>
      </c>
      <c r="N3960" s="103" t="s">
        <v>30</v>
      </c>
      <c r="O3960" s="103" t="s">
        <v>27</v>
      </c>
      <c r="P3960" s="103" t="s">
        <v>8322</v>
      </c>
      <c r="Q3960" s="103" t="s">
        <v>15540</v>
      </c>
      <c r="R3960" s="105" t="s">
        <v>15541</v>
      </c>
      <c r="S3960" s="103" t="s">
        <v>8322</v>
      </c>
      <c r="T3960" s="103" t="s">
        <v>63</v>
      </c>
      <c r="U3960" s="106" t="s">
        <v>23009</v>
      </c>
      <c r="V3960" s="105" t="s">
        <v>24097</v>
      </c>
      <c r="W3960" s="107" t="s">
        <v>482</v>
      </c>
      <c r="X3960" t="s">
        <v>24098</v>
      </c>
      <c r="AA3960">
        <f ca="1" t="shared" si="123"/>
        <v>16</v>
      </c>
    </row>
    <row r="3961" spans="1:27">
      <c r="A3961" s="101">
        <v>69</v>
      </c>
      <c r="B3961" s="89" t="str">
        <f t="shared" si="122"/>
        <v>451229200505075425</v>
      </c>
      <c r="C3961" s="89" t="s">
        <v>482</v>
      </c>
      <c r="D3961" s="102" t="s">
        <v>15543</v>
      </c>
      <c r="E3961" s="102" t="s">
        <v>143</v>
      </c>
      <c r="F3961" s="103" t="s">
        <v>20131</v>
      </c>
      <c r="G3961" s="103" t="s">
        <v>20371</v>
      </c>
      <c r="H3961" s="104" t="s">
        <v>15542</v>
      </c>
      <c r="I3961" s="103" t="s">
        <v>30</v>
      </c>
      <c r="J3961" s="103" t="s">
        <v>30</v>
      </c>
      <c r="K3961" s="103" t="s">
        <v>30</v>
      </c>
      <c r="L3961" s="103" t="s">
        <v>30</v>
      </c>
      <c r="M3961" s="103" t="s">
        <v>30</v>
      </c>
      <c r="N3961" s="103" t="s">
        <v>30</v>
      </c>
      <c r="O3961" s="103" t="s">
        <v>27</v>
      </c>
      <c r="P3961" s="103" t="s">
        <v>8322</v>
      </c>
      <c r="Q3961" s="103" t="s">
        <v>15455</v>
      </c>
      <c r="R3961" s="105" t="s">
        <v>15545</v>
      </c>
      <c r="S3961" s="103" t="s">
        <v>8322</v>
      </c>
      <c r="T3961" s="103" t="s">
        <v>93</v>
      </c>
      <c r="U3961" s="106" t="s">
        <v>20471</v>
      </c>
      <c r="V3961" s="105" t="s">
        <v>24891</v>
      </c>
      <c r="W3961" s="107" t="s">
        <v>482</v>
      </c>
      <c r="X3961" t="s">
        <v>24892</v>
      </c>
      <c r="AA3961">
        <f ca="1" t="shared" si="123"/>
        <v>16</v>
      </c>
    </row>
    <row r="3962" spans="1:27">
      <c r="A3962" s="101">
        <v>70</v>
      </c>
      <c r="B3962" s="89" t="str">
        <f t="shared" si="122"/>
        <v>451229200403042729</v>
      </c>
      <c r="C3962" s="89" t="s">
        <v>482</v>
      </c>
      <c r="D3962" s="102" t="s">
        <v>15547</v>
      </c>
      <c r="E3962" s="102" t="s">
        <v>143</v>
      </c>
      <c r="F3962" s="103" t="s">
        <v>20131</v>
      </c>
      <c r="G3962" s="103" t="s">
        <v>20707</v>
      </c>
      <c r="H3962" s="104" t="s">
        <v>15546</v>
      </c>
      <c r="I3962" s="103" t="s">
        <v>27</v>
      </c>
      <c r="J3962" s="103" t="s">
        <v>30</v>
      </c>
      <c r="K3962" s="103" t="s">
        <v>30</v>
      </c>
      <c r="L3962" s="103" t="s">
        <v>30</v>
      </c>
      <c r="M3962" s="103" t="s">
        <v>30</v>
      </c>
      <c r="N3962" s="103" t="s">
        <v>30</v>
      </c>
      <c r="O3962" s="103" t="s">
        <v>27</v>
      </c>
      <c r="P3962" s="103" t="s">
        <v>8322</v>
      </c>
      <c r="Q3962" s="103" t="s">
        <v>9240</v>
      </c>
      <c r="R3962" s="105" t="s">
        <v>15548</v>
      </c>
      <c r="S3962" s="103" t="s">
        <v>8322</v>
      </c>
      <c r="T3962" s="103" t="s">
        <v>146</v>
      </c>
      <c r="U3962" s="106" t="s">
        <v>23891</v>
      </c>
      <c r="V3962" s="105" t="s">
        <v>24427</v>
      </c>
      <c r="W3962" s="107" t="s">
        <v>482</v>
      </c>
      <c r="X3962" t="s">
        <v>24893</v>
      </c>
      <c r="AA3962">
        <f ca="1" t="shared" si="123"/>
        <v>17</v>
      </c>
    </row>
    <row r="3963" spans="1:27">
      <c r="A3963" s="101">
        <v>71</v>
      </c>
      <c r="B3963" s="89" t="str">
        <f t="shared" si="122"/>
        <v>451229200503095721</v>
      </c>
      <c r="C3963" s="89" t="s">
        <v>482</v>
      </c>
      <c r="D3963" s="102" t="s">
        <v>501</v>
      </c>
      <c r="E3963" s="102" t="s">
        <v>143</v>
      </c>
      <c r="F3963" s="103" t="s">
        <v>20131</v>
      </c>
      <c r="G3963" s="103" t="s">
        <v>21473</v>
      </c>
      <c r="H3963" s="104" t="s">
        <v>15550</v>
      </c>
      <c r="I3963" s="103" t="s">
        <v>30</v>
      </c>
      <c r="J3963" s="103" t="s">
        <v>30</v>
      </c>
      <c r="K3963" s="103" t="s">
        <v>30</v>
      </c>
      <c r="L3963" s="103" t="s">
        <v>30</v>
      </c>
      <c r="M3963" s="103" t="s">
        <v>30</v>
      </c>
      <c r="N3963" s="103" t="s">
        <v>30</v>
      </c>
      <c r="O3963" s="103" t="s">
        <v>27</v>
      </c>
      <c r="P3963" s="103" t="s">
        <v>8322</v>
      </c>
      <c r="Q3963" s="103" t="s">
        <v>15552</v>
      </c>
      <c r="R3963" s="105">
        <v>19978831029</v>
      </c>
      <c r="S3963" s="103" t="s">
        <v>8322</v>
      </c>
      <c r="T3963" s="103" t="s">
        <v>63</v>
      </c>
      <c r="U3963" s="106" t="s">
        <v>21274</v>
      </c>
      <c r="V3963" s="105" t="s">
        <v>24894</v>
      </c>
      <c r="W3963" s="107" t="s">
        <v>482</v>
      </c>
      <c r="X3963" t="s">
        <v>24895</v>
      </c>
      <c r="AA3963">
        <f ca="1" t="shared" si="123"/>
        <v>16</v>
      </c>
    </row>
    <row r="3964" spans="1:27">
      <c r="A3964" s="101">
        <v>72</v>
      </c>
      <c r="B3964" s="89" t="str">
        <f t="shared" si="122"/>
        <v>451229200506110026</v>
      </c>
      <c r="C3964" s="89" t="s">
        <v>482</v>
      </c>
      <c r="D3964" s="102" t="s">
        <v>15554</v>
      </c>
      <c r="E3964" s="102" t="s">
        <v>143</v>
      </c>
      <c r="F3964" s="103" t="s">
        <v>20131</v>
      </c>
      <c r="G3964" s="103" t="s">
        <v>21389</v>
      </c>
      <c r="H3964" s="104" t="s">
        <v>15553</v>
      </c>
      <c r="I3964" s="103" t="s">
        <v>30</v>
      </c>
      <c r="J3964" s="103" t="s">
        <v>30</v>
      </c>
      <c r="K3964" s="103" t="s">
        <v>30</v>
      </c>
      <c r="L3964" s="103" t="s">
        <v>30</v>
      </c>
      <c r="M3964" s="103" t="s">
        <v>30</v>
      </c>
      <c r="N3964" s="103" t="s">
        <v>30</v>
      </c>
      <c r="O3964" s="103" t="s">
        <v>27</v>
      </c>
      <c r="P3964" s="103" t="s">
        <v>8322</v>
      </c>
      <c r="Q3964" s="103" t="s">
        <v>1631</v>
      </c>
      <c r="R3964" s="105" t="s">
        <v>15556</v>
      </c>
      <c r="S3964" s="103" t="s">
        <v>8322</v>
      </c>
      <c r="T3964" s="103" t="s">
        <v>63</v>
      </c>
      <c r="U3964" s="106" t="s">
        <v>23014</v>
      </c>
      <c r="V3964" s="105" t="s">
        <v>24896</v>
      </c>
      <c r="W3964" s="107" t="s">
        <v>482</v>
      </c>
      <c r="X3964" t="s">
        <v>24897</v>
      </c>
      <c r="AA3964">
        <f ca="1" t="shared" si="123"/>
        <v>16</v>
      </c>
    </row>
    <row r="3965" spans="1:27">
      <c r="A3965" s="101">
        <v>73</v>
      </c>
      <c r="B3965" s="89" t="str">
        <f t="shared" si="122"/>
        <v>451229200308262141</v>
      </c>
      <c r="C3965" s="89" t="s">
        <v>482</v>
      </c>
      <c r="D3965" s="102" t="s">
        <v>15559</v>
      </c>
      <c r="E3965" s="102" t="s">
        <v>143</v>
      </c>
      <c r="F3965" s="103" t="s">
        <v>20178</v>
      </c>
      <c r="G3965" s="103" t="s">
        <v>20163</v>
      </c>
      <c r="H3965" s="104" t="s">
        <v>15558</v>
      </c>
      <c r="I3965" s="103" t="s">
        <v>27</v>
      </c>
      <c r="J3965" s="103" t="s">
        <v>30</v>
      </c>
      <c r="K3965" s="103" t="s">
        <v>30</v>
      </c>
      <c r="L3965" s="103" t="s">
        <v>30</v>
      </c>
      <c r="M3965" s="103" t="s">
        <v>30</v>
      </c>
      <c r="N3965" s="103" t="s">
        <v>30</v>
      </c>
      <c r="O3965" s="103" t="s">
        <v>27</v>
      </c>
      <c r="P3965" s="103" t="s">
        <v>8322</v>
      </c>
      <c r="Q3965" s="103" t="s">
        <v>15561</v>
      </c>
      <c r="R3965" s="105">
        <v>18070810712</v>
      </c>
      <c r="S3965" s="103" t="s">
        <v>8322</v>
      </c>
      <c r="T3965" s="103" t="s">
        <v>22557</v>
      </c>
      <c r="U3965" s="106" t="s">
        <v>23151</v>
      </c>
      <c r="V3965" s="105" t="s">
        <v>24898</v>
      </c>
      <c r="W3965" s="107" t="s">
        <v>482</v>
      </c>
      <c r="X3965" t="s">
        <v>24899</v>
      </c>
      <c r="AA3965">
        <f ca="1" t="shared" si="123"/>
        <v>17</v>
      </c>
    </row>
    <row r="3966" spans="1:27">
      <c r="A3966" s="101">
        <v>74</v>
      </c>
      <c r="B3966" s="89" t="str">
        <f t="shared" si="122"/>
        <v>451229200505221242</v>
      </c>
      <c r="C3966" s="89" t="s">
        <v>482</v>
      </c>
      <c r="D3966" s="102" t="s">
        <v>15563</v>
      </c>
      <c r="E3966" s="102" t="s">
        <v>143</v>
      </c>
      <c r="F3966" s="103" t="s">
        <v>20131</v>
      </c>
      <c r="G3966" s="103" t="s">
        <v>20371</v>
      </c>
      <c r="H3966" s="104" t="s">
        <v>15562</v>
      </c>
      <c r="I3966" s="103" t="s">
        <v>30</v>
      </c>
      <c r="J3966" s="103" t="s">
        <v>30</v>
      </c>
      <c r="K3966" s="103" t="s">
        <v>30</v>
      </c>
      <c r="L3966" s="103" t="s">
        <v>30</v>
      </c>
      <c r="M3966" s="103" t="s">
        <v>30</v>
      </c>
      <c r="N3966" s="103" t="s">
        <v>30</v>
      </c>
      <c r="O3966" s="103" t="s">
        <v>27</v>
      </c>
      <c r="P3966" s="103" t="s">
        <v>8322</v>
      </c>
      <c r="Q3966" s="103" t="s">
        <v>15564</v>
      </c>
      <c r="R3966" s="105">
        <v>13788283616</v>
      </c>
      <c r="S3966" s="103" t="s">
        <v>8322</v>
      </c>
      <c r="T3966" s="103" t="s">
        <v>76</v>
      </c>
      <c r="U3966" s="106" t="s">
        <v>22373</v>
      </c>
      <c r="V3966" s="105" t="s">
        <v>24900</v>
      </c>
      <c r="W3966" s="107" t="s">
        <v>482</v>
      </c>
      <c r="X3966" t="s">
        <v>24901</v>
      </c>
      <c r="AA3966">
        <f ca="1" t="shared" si="123"/>
        <v>16</v>
      </c>
    </row>
    <row r="3967" spans="1:27">
      <c r="A3967" s="101">
        <v>75</v>
      </c>
      <c r="B3967" s="89" t="str">
        <f t="shared" si="122"/>
        <v>451229200410041249</v>
      </c>
      <c r="C3967" s="89" t="s">
        <v>482</v>
      </c>
      <c r="D3967" s="102" t="s">
        <v>15566</v>
      </c>
      <c r="E3967" s="102" t="s">
        <v>143</v>
      </c>
      <c r="F3967" s="103" t="s">
        <v>20131</v>
      </c>
      <c r="G3967" s="103" t="s">
        <v>20412</v>
      </c>
      <c r="H3967" s="104" t="s">
        <v>15565</v>
      </c>
      <c r="I3967" s="103" t="s">
        <v>30</v>
      </c>
      <c r="J3967" s="103" t="s">
        <v>30</v>
      </c>
      <c r="K3967" s="103" t="s">
        <v>30</v>
      </c>
      <c r="L3967" s="103" t="s">
        <v>30</v>
      </c>
      <c r="M3967" s="103" t="s">
        <v>30</v>
      </c>
      <c r="N3967" s="103" t="s">
        <v>30</v>
      </c>
      <c r="O3967" s="103" t="s">
        <v>27</v>
      </c>
      <c r="P3967" s="103" t="s">
        <v>8322</v>
      </c>
      <c r="Q3967" s="103" t="s">
        <v>15567</v>
      </c>
      <c r="R3967" s="105" t="s">
        <v>15568</v>
      </c>
      <c r="S3967" s="103" t="s">
        <v>8322</v>
      </c>
      <c r="T3967" s="103" t="s">
        <v>76</v>
      </c>
      <c r="U3967" s="106" t="s">
        <v>21811</v>
      </c>
      <c r="V3967" s="105" t="s">
        <v>24902</v>
      </c>
      <c r="W3967" s="107" t="s">
        <v>482</v>
      </c>
      <c r="X3967" t="s">
        <v>24903</v>
      </c>
      <c r="AA3967">
        <f ca="1" t="shared" si="123"/>
        <v>16</v>
      </c>
    </row>
    <row r="3968" spans="1:27">
      <c r="A3968" s="101">
        <v>76</v>
      </c>
      <c r="B3968" s="89" t="str">
        <f t="shared" si="122"/>
        <v>451229200410126621</v>
      </c>
      <c r="C3968" s="89" t="s">
        <v>482</v>
      </c>
      <c r="D3968" s="102" t="s">
        <v>2859</v>
      </c>
      <c r="E3968" s="102" t="s">
        <v>143</v>
      </c>
      <c r="F3968" s="103" t="s">
        <v>20178</v>
      </c>
      <c r="G3968" s="103" t="s">
        <v>20412</v>
      </c>
      <c r="H3968" s="104" t="s">
        <v>15569</v>
      </c>
      <c r="I3968" s="103" t="s">
        <v>30</v>
      </c>
      <c r="J3968" s="103" t="s">
        <v>27</v>
      </c>
      <c r="K3968" s="103" t="s">
        <v>30</v>
      </c>
      <c r="L3968" s="103" t="s">
        <v>30</v>
      </c>
      <c r="M3968" s="103" t="s">
        <v>30</v>
      </c>
      <c r="N3968" s="103" t="s">
        <v>30</v>
      </c>
      <c r="O3968" s="103" t="s">
        <v>30</v>
      </c>
      <c r="P3968" s="103" t="s">
        <v>8322</v>
      </c>
      <c r="Q3968" s="103" t="s">
        <v>15571</v>
      </c>
      <c r="R3968" s="105">
        <v>18176118318</v>
      </c>
      <c r="S3968" s="103" t="s">
        <v>8322</v>
      </c>
      <c r="T3968" s="103" t="s">
        <v>105</v>
      </c>
      <c r="U3968" s="106" t="s">
        <v>24904</v>
      </c>
      <c r="V3968" s="105" t="s">
        <v>24905</v>
      </c>
      <c r="W3968" s="107" t="s">
        <v>482</v>
      </c>
      <c r="X3968" t="s">
        <v>24906</v>
      </c>
      <c r="AA3968">
        <f ca="1" t="shared" si="123"/>
        <v>16</v>
      </c>
    </row>
    <row r="3969" spans="1:27">
      <c r="A3969" s="101">
        <v>77</v>
      </c>
      <c r="B3969" s="89" t="str">
        <f t="shared" si="122"/>
        <v>451229200407315413</v>
      </c>
      <c r="C3969" s="89" t="s">
        <v>482</v>
      </c>
      <c r="D3969" s="102" t="s">
        <v>15573</v>
      </c>
      <c r="E3969" s="102" t="s">
        <v>24</v>
      </c>
      <c r="F3969" s="103" t="s">
        <v>20131</v>
      </c>
      <c r="G3969" s="103" t="s">
        <v>20271</v>
      </c>
      <c r="H3969" s="104" t="s">
        <v>15572</v>
      </c>
      <c r="I3969" s="103" t="s">
        <v>30</v>
      </c>
      <c r="J3969" s="103" t="s">
        <v>30</v>
      </c>
      <c r="K3969" s="103" t="s">
        <v>30</v>
      </c>
      <c r="L3969" s="103" t="s">
        <v>30</v>
      </c>
      <c r="M3969" s="103" t="s">
        <v>30</v>
      </c>
      <c r="N3969" s="103" t="s">
        <v>30</v>
      </c>
      <c r="O3969" s="103" t="s">
        <v>27</v>
      </c>
      <c r="P3969" s="103" t="s">
        <v>8322</v>
      </c>
      <c r="Q3969" s="103" t="s">
        <v>15575</v>
      </c>
      <c r="R3969" s="105" t="s">
        <v>15576</v>
      </c>
      <c r="S3969" s="103" t="s">
        <v>8322</v>
      </c>
      <c r="T3969" s="103" t="s">
        <v>93</v>
      </c>
      <c r="U3969" s="106" t="s">
        <v>23394</v>
      </c>
      <c r="V3969" s="105" t="s">
        <v>24907</v>
      </c>
      <c r="W3969" s="107" t="s">
        <v>482</v>
      </c>
      <c r="X3969" t="s">
        <v>24908</v>
      </c>
      <c r="AA3969">
        <f ca="1" t="shared" si="123"/>
        <v>17</v>
      </c>
    </row>
    <row r="3970" spans="1:27">
      <c r="A3970" s="101">
        <v>78</v>
      </c>
      <c r="B3970" s="89" t="str">
        <f t="shared" si="122"/>
        <v>451229200408183942</v>
      </c>
      <c r="C3970" s="89" t="s">
        <v>482</v>
      </c>
      <c r="D3970" s="102" t="s">
        <v>1769</v>
      </c>
      <c r="E3970" s="102" t="s">
        <v>143</v>
      </c>
      <c r="F3970" s="103" t="s">
        <v>20131</v>
      </c>
      <c r="G3970" s="103" t="s">
        <v>20757</v>
      </c>
      <c r="H3970" s="104" t="s">
        <v>15578</v>
      </c>
      <c r="I3970" s="103" t="s">
        <v>27</v>
      </c>
      <c r="J3970" s="103" t="s">
        <v>30</v>
      </c>
      <c r="K3970" s="103" t="s">
        <v>30</v>
      </c>
      <c r="L3970" s="103" t="s">
        <v>30</v>
      </c>
      <c r="M3970" s="103" t="s">
        <v>30</v>
      </c>
      <c r="N3970" s="103" t="s">
        <v>30</v>
      </c>
      <c r="O3970" s="103" t="s">
        <v>27</v>
      </c>
      <c r="P3970" s="103" t="s">
        <v>8322</v>
      </c>
      <c r="Q3970" s="103" t="s">
        <v>15580</v>
      </c>
      <c r="R3970" s="105" t="s">
        <v>15581</v>
      </c>
      <c r="S3970" s="103" t="s">
        <v>8322</v>
      </c>
      <c r="T3970" s="103" t="s">
        <v>128</v>
      </c>
      <c r="U3970" s="106" t="s">
        <v>23176</v>
      </c>
      <c r="V3970" s="105" t="s">
        <v>24909</v>
      </c>
      <c r="W3970" s="107" t="s">
        <v>482</v>
      </c>
      <c r="X3970" t="s">
        <v>24910</v>
      </c>
      <c r="AA3970">
        <f ca="1" t="shared" si="123"/>
        <v>16</v>
      </c>
    </row>
    <row r="3971" spans="1:27">
      <c r="A3971" s="101">
        <v>1</v>
      </c>
      <c r="B3971" s="89" t="str">
        <f t="shared" ref="B3971:B4034" si="124">H3971</f>
        <v>451229200307011818</v>
      </c>
      <c r="C3971" s="89" t="s">
        <v>487</v>
      </c>
      <c r="D3971" s="102" t="s">
        <v>15583</v>
      </c>
      <c r="E3971" s="102" t="s">
        <v>24</v>
      </c>
      <c r="F3971" s="103" t="s">
        <v>20178</v>
      </c>
      <c r="G3971" s="103" t="s">
        <v>20214</v>
      </c>
      <c r="H3971" s="104" t="s">
        <v>15582</v>
      </c>
      <c r="I3971" s="103" t="s">
        <v>30</v>
      </c>
      <c r="J3971" s="103" t="s">
        <v>30</v>
      </c>
      <c r="K3971" s="103" t="s">
        <v>30</v>
      </c>
      <c r="L3971" s="103" t="s">
        <v>30</v>
      </c>
      <c r="M3971" s="103" t="s">
        <v>30</v>
      </c>
      <c r="N3971" s="103" t="s">
        <v>30</v>
      </c>
      <c r="O3971" s="103" t="s">
        <v>27</v>
      </c>
      <c r="P3971" s="103" t="s">
        <v>8322</v>
      </c>
      <c r="Q3971" s="103" t="s">
        <v>15585</v>
      </c>
      <c r="R3971" s="105">
        <v>15949328752</v>
      </c>
      <c r="S3971" s="103" t="s">
        <v>8322</v>
      </c>
      <c r="T3971" s="103" t="s">
        <v>115</v>
      </c>
      <c r="U3971" s="106" t="s">
        <v>20402</v>
      </c>
      <c r="V3971" s="105" t="s">
        <v>24911</v>
      </c>
      <c r="W3971" s="107" t="s">
        <v>487</v>
      </c>
      <c r="X3971" t="s">
        <v>19521</v>
      </c>
      <c r="AA3971">
        <f ca="1" t="shared" si="123"/>
        <v>18</v>
      </c>
    </row>
    <row r="3972" spans="1:27">
      <c r="A3972" s="101">
        <v>2</v>
      </c>
      <c r="B3972" s="89" t="str">
        <f t="shared" si="124"/>
        <v>451229200501296618</v>
      </c>
      <c r="C3972" s="89" t="s">
        <v>487</v>
      </c>
      <c r="D3972" s="102" t="s">
        <v>15587</v>
      </c>
      <c r="E3972" s="102" t="s">
        <v>24</v>
      </c>
      <c r="F3972" s="103" t="s">
        <v>20131</v>
      </c>
      <c r="G3972" s="103" t="s">
        <v>22169</v>
      </c>
      <c r="H3972" s="104" t="s">
        <v>15586</v>
      </c>
      <c r="I3972" s="103" t="s">
        <v>30</v>
      </c>
      <c r="J3972" s="103" t="s">
        <v>30</v>
      </c>
      <c r="K3972" s="103" t="s">
        <v>30</v>
      </c>
      <c r="L3972" s="103" t="s">
        <v>30</v>
      </c>
      <c r="M3972" s="103" t="s">
        <v>30</v>
      </c>
      <c r="N3972" s="103" t="s">
        <v>30</v>
      </c>
      <c r="O3972" s="103" t="s">
        <v>27</v>
      </c>
      <c r="P3972" s="103" t="s">
        <v>8322</v>
      </c>
      <c r="Q3972" s="103" t="s">
        <v>15589</v>
      </c>
      <c r="R3972" s="105">
        <v>13690329057</v>
      </c>
      <c r="S3972" s="103" t="s">
        <v>8322</v>
      </c>
      <c r="T3972" s="103" t="s">
        <v>63</v>
      </c>
      <c r="U3972" s="106" t="s">
        <v>21144</v>
      </c>
      <c r="V3972" s="105" t="s">
        <v>24912</v>
      </c>
      <c r="W3972" s="107" t="s">
        <v>487</v>
      </c>
      <c r="X3972" t="s">
        <v>24913</v>
      </c>
      <c r="AA3972">
        <f ca="1" t="shared" ref="AA3972:AA4035" si="125">DATEDIF(TEXT(MID(H3972,7,8),"00-00-00"),TODAY(),"y")</f>
        <v>16</v>
      </c>
    </row>
    <row r="3973" spans="1:27">
      <c r="A3973" s="101">
        <v>3</v>
      </c>
      <c r="B3973" s="89" t="str">
        <f t="shared" si="124"/>
        <v>451229200304302724</v>
      </c>
      <c r="C3973" s="89" t="s">
        <v>487</v>
      </c>
      <c r="D3973" s="102" t="s">
        <v>15591</v>
      </c>
      <c r="E3973" s="102" t="s">
        <v>143</v>
      </c>
      <c r="F3973" s="103" t="s">
        <v>20178</v>
      </c>
      <c r="G3973" s="103" t="s">
        <v>20154</v>
      </c>
      <c r="H3973" s="104" t="s">
        <v>15590</v>
      </c>
      <c r="I3973" s="103" t="s">
        <v>27</v>
      </c>
      <c r="J3973" s="103" t="s">
        <v>30</v>
      </c>
      <c r="K3973" s="103" t="s">
        <v>30</v>
      </c>
      <c r="L3973" s="103" t="s">
        <v>30</v>
      </c>
      <c r="M3973" s="103" t="s">
        <v>30</v>
      </c>
      <c r="N3973" s="103" t="s">
        <v>30</v>
      </c>
      <c r="O3973" s="103" t="s">
        <v>27</v>
      </c>
      <c r="P3973" s="103" t="s">
        <v>8322</v>
      </c>
      <c r="Q3973" s="103" t="s">
        <v>15593</v>
      </c>
      <c r="R3973" s="105" t="s">
        <v>15594</v>
      </c>
      <c r="S3973" s="103" t="s">
        <v>8322</v>
      </c>
      <c r="T3973" s="103" t="s">
        <v>146</v>
      </c>
      <c r="U3973" s="106" t="s">
        <v>22597</v>
      </c>
      <c r="V3973" s="105" t="s">
        <v>24914</v>
      </c>
      <c r="W3973" s="107" t="s">
        <v>487</v>
      </c>
      <c r="X3973" t="s">
        <v>19522</v>
      </c>
      <c r="AA3973">
        <f ca="1" t="shared" si="125"/>
        <v>18</v>
      </c>
    </row>
    <row r="3974" spans="1:27">
      <c r="A3974" s="101">
        <v>4</v>
      </c>
      <c r="B3974" s="89" t="str">
        <f t="shared" si="124"/>
        <v>451229200305062128</v>
      </c>
      <c r="C3974" s="89" t="s">
        <v>487</v>
      </c>
      <c r="D3974" s="102" t="s">
        <v>15596</v>
      </c>
      <c r="E3974" s="102" t="s">
        <v>143</v>
      </c>
      <c r="F3974" s="103" t="s">
        <v>20178</v>
      </c>
      <c r="G3974" s="103" t="s">
        <v>20172</v>
      </c>
      <c r="H3974" s="104" t="s">
        <v>15595</v>
      </c>
      <c r="I3974" s="103" t="s">
        <v>27</v>
      </c>
      <c r="J3974" s="103" t="s">
        <v>30</v>
      </c>
      <c r="K3974" s="103" t="s">
        <v>30</v>
      </c>
      <c r="L3974" s="103" t="s">
        <v>30</v>
      </c>
      <c r="M3974" s="103" t="s">
        <v>30</v>
      </c>
      <c r="N3974" s="103" t="s">
        <v>30</v>
      </c>
      <c r="O3974" s="103" t="s">
        <v>27</v>
      </c>
      <c r="P3974" s="103" t="s">
        <v>8322</v>
      </c>
      <c r="Q3974" s="103" t="s">
        <v>15598</v>
      </c>
      <c r="R3974" s="105" t="s">
        <v>15599</v>
      </c>
      <c r="S3974" s="103" t="s">
        <v>8322</v>
      </c>
      <c r="T3974" s="103" t="s">
        <v>20240</v>
      </c>
      <c r="U3974" s="106" t="s">
        <v>22916</v>
      </c>
      <c r="V3974" s="105" t="s">
        <v>24915</v>
      </c>
      <c r="W3974" s="107" t="s">
        <v>487</v>
      </c>
      <c r="X3974" t="s">
        <v>19523</v>
      </c>
      <c r="AA3974">
        <f ca="1" t="shared" si="125"/>
        <v>18</v>
      </c>
    </row>
    <row r="3975" spans="1:27">
      <c r="A3975" s="101">
        <v>5</v>
      </c>
      <c r="B3975" s="89" t="str">
        <f t="shared" si="124"/>
        <v>452731200410105126</v>
      </c>
      <c r="C3975" s="89" t="s">
        <v>487</v>
      </c>
      <c r="D3975" s="102" t="s">
        <v>15601</v>
      </c>
      <c r="E3975" s="102" t="s">
        <v>143</v>
      </c>
      <c r="F3975" s="103" t="s">
        <v>20131</v>
      </c>
      <c r="G3975" s="103" t="s">
        <v>20412</v>
      </c>
      <c r="H3975" s="104" t="s">
        <v>15600</v>
      </c>
      <c r="I3975" s="103" t="s">
        <v>30</v>
      </c>
      <c r="J3975" s="103" t="s">
        <v>30</v>
      </c>
      <c r="K3975" s="103" t="s">
        <v>30</v>
      </c>
      <c r="L3975" s="103" t="s">
        <v>30</v>
      </c>
      <c r="M3975" s="103" t="s">
        <v>30</v>
      </c>
      <c r="N3975" s="103" t="s">
        <v>30</v>
      </c>
      <c r="O3975" s="103" t="s">
        <v>27</v>
      </c>
      <c r="P3975" s="103" t="s">
        <v>8322</v>
      </c>
      <c r="Q3975" s="103" t="s">
        <v>15603</v>
      </c>
      <c r="R3975" s="105" t="s">
        <v>15604</v>
      </c>
      <c r="S3975" s="103" t="s">
        <v>8322</v>
      </c>
      <c r="T3975" s="103" t="s">
        <v>88</v>
      </c>
      <c r="U3975" s="106" t="s">
        <v>20503</v>
      </c>
      <c r="V3975" s="105" t="s">
        <v>24916</v>
      </c>
      <c r="W3975" s="107" t="s">
        <v>487</v>
      </c>
      <c r="X3975" t="s">
        <v>24917</v>
      </c>
      <c r="AA3975">
        <f ca="1" t="shared" si="125"/>
        <v>16</v>
      </c>
    </row>
    <row r="3976" spans="1:27">
      <c r="A3976" s="101">
        <v>6</v>
      </c>
      <c r="B3976" s="89" t="str">
        <f t="shared" si="124"/>
        <v>452731200409304822</v>
      </c>
      <c r="C3976" s="89" t="s">
        <v>487</v>
      </c>
      <c r="D3976" s="102" t="s">
        <v>15606</v>
      </c>
      <c r="E3976" s="102" t="s">
        <v>143</v>
      </c>
      <c r="F3976" s="103" t="s">
        <v>20131</v>
      </c>
      <c r="G3976" s="103" t="s">
        <v>20351</v>
      </c>
      <c r="H3976" s="104" t="s">
        <v>15605</v>
      </c>
      <c r="I3976" s="103" t="s">
        <v>27</v>
      </c>
      <c r="J3976" s="103" t="s">
        <v>30</v>
      </c>
      <c r="K3976" s="103" t="s">
        <v>30</v>
      </c>
      <c r="L3976" s="103" t="s">
        <v>30</v>
      </c>
      <c r="M3976" s="103" t="s">
        <v>30</v>
      </c>
      <c r="N3976" s="103" t="s">
        <v>30</v>
      </c>
      <c r="O3976" s="103" t="s">
        <v>27</v>
      </c>
      <c r="P3976" s="103" t="s">
        <v>8322</v>
      </c>
      <c r="Q3976" s="103" t="s">
        <v>15608</v>
      </c>
      <c r="R3976" s="105" t="s">
        <v>15609</v>
      </c>
      <c r="S3976" s="103" t="s">
        <v>8322</v>
      </c>
      <c r="T3976" s="103" t="s">
        <v>63</v>
      </c>
      <c r="U3976" s="106" t="s">
        <v>23022</v>
      </c>
      <c r="V3976" s="105" t="s">
        <v>24918</v>
      </c>
      <c r="W3976" s="107" t="s">
        <v>487</v>
      </c>
      <c r="X3976" t="s">
        <v>24919</v>
      </c>
      <c r="AA3976">
        <f ca="1" t="shared" si="125"/>
        <v>16</v>
      </c>
    </row>
    <row r="3977" spans="1:27">
      <c r="A3977" s="101">
        <v>7</v>
      </c>
      <c r="B3977" s="89" t="str">
        <f t="shared" si="124"/>
        <v>451229200407072124</v>
      </c>
      <c r="C3977" s="89" t="s">
        <v>487</v>
      </c>
      <c r="D3977" s="102" t="s">
        <v>15611</v>
      </c>
      <c r="E3977" s="102" t="s">
        <v>143</v>
      </c>
      <c r="F3977" s="103" t="s">
        <v>20178</v>
      </c>
      <c r="G3977" s="103" t="s">
        <v>20271</v>
      </c>
      <c r="H3977" s="104" t="s">
        <v>15610</v>
      </c>
      <c r="I3977" s="103" t="s">
        <v>27</v>
      </c>
      <c r="J3977" s="103" t="s">
        <v>30</v>
      </c>
      <c r="K3977" s="103" t="s">
        <v>30</v>
      </c>
      <c r="L3977" s="103" t="s">
        <v>30</v>
      </c>
      <c r="M3977" s="103" t="s">
        <v>30</v>
      </c>
      <c r="N3977" s="103" t="s">
        <v>30</v>
      </c>
      <c r="O3977" s="103" t="s">
        <v>27</v>
      </c>
      <c r="P3977" s="103" t="s">
        <v>8322</v>
      </c>
      <c r="Q3977" s="103" t="s">
        <v>15613</v>
      </c>
      <c r="R3977" s="105" t="s">
        <v>15614</v>
      </c>
      <c r="S3977" s="103" t="s">
        <v>8322</v>
      </c>
      <c r="T3977" s="103" t="s">
        <v>20240</v>
      </c>
      <c r="U3977" s="106" t="s">
        <v>23301</v>
      </c>
      <c r="V3977" s="105" t="s">
        <v>24920</v>
      </c>
      <c r="W3977" s="107" t="s">
        <v>487</v>
      </c>
      <c r="X3977" t="s">
        <v>24921</v>
      </c>
      <c r="AA3977">
        <f ca="1" t="shared" si="125"/>
        <v>17</v>
      </c>
    </row>
    <row r="3978" spans="1:27">
      <c r="A3978" s="101">
        <v>8</v>
      </c>
      <c r="B3978" s="89" t="str">
        <f t="shared" si="124"/>
        <v>451229200509235123</v>
      </c>
      <c r="C3978" s="89" t="s">
        <v>487</v>
      </c>
      <c r="D3978" s="102" t="s">
        <v>15616</v>
      </c>
      <c r="E3978" s="102" t="s">
        <v>143</v>
      </c>
      <c r="F3978" s="103" t="s">
        <v>20131</v>
      </c>
      <c r="G3978" s="103" t="s">
        <v>21283</v>
      </c>
      <c r="H3978" s="104" t="s">
        <v>15615</v>
      </c>
      <c r="I3978" s="103" t="s">
        <v>30</v>
      </c>
      <c r="J3978" s="103" t="s">
        <v>30</v>
      </c>
      <c r="K3978" s="103" t="s">
        <v>27</v>
      </c>
      <c r="L3978" s="103" t="s">
        <v>30</v>
      </c>
      <c r="M3978" s="103" t="s">
        <v>30</v>
      </c>
      <c r="N3978" s="103" t="s">
        <v>30</v>
      </c>
      <c r="O3978" s="103" t="s">
        <v>27</v>
      </c>
      <c r="P3978" s="103" t="s">
        <v>8322</v>
      </c>
      <c r="Q3978" s="103" t="s">
        <v>15617</v>
      </c>
      <c r="R3978" s="105" t="s">
        <v>15618</v>
      </c>
      <c r="S3978" s="103" t="s">
        <v>8322</v>
      </c>
      <c r="T3978" s="103" t="s">
        <v>88</v>
      </c>
      <c r="U3978" s="106" t="s">
        <v>23029</v>
      </c>
      <c r="V3978" s="105" t="s">
        <v>24922</v>
      </c>
      <c r="W3978" s="107" t="s">
        <v>487</v>
      </c>
      <c r="X3978" t="s">
        <v>24923</v>
      </c>
      <c r="AA3978">
        <f ca="1" t="shared" si="125"/>
        <v>15</v>
      </c>
    </row>
    <row r="3979" spans="1:27">
      <c r="A3979" s="101">
        <v>9</v>
      </c>
      <c r="B3979" s="89" t="str">
        <f t="shared" si="124"/>
        <v>451229200401270330</v>
      </c>
      <c r="C3979" s="89" t="s">
        <v>487</v>
      </c>
      <c r="D3979" s="102" t="s">
        <v>15620</v>
      </c>
      <c r="E3979" s="102" t="s">
        <v>24</v>
      </c>
      <c r="F3979" s="103" t="s">
        <v>20178</v>
      </c>
      <c r="G3979" s="103" t="s">
        <v>20232</v>
      </c>
      <c r="H3979" s="104" t="s">
        <v>15619</v>
      </c>
      <c r="I3979" s="103" t="s">
        <v>30</v>
      </c>
      <c r="J3979" s="103" t="s">
        <v>30</v>
      </c>
      <c r="K3979" s="103" t="s">
        <v>30</v>
      </c>
      <c r="L3979" s="103" t="s">
        <v>30</v>
      </c>
      <c r="M3979" s="103" t="s">
        <v>30</v>
      </c>
      <c r="N3979" s="103" t="s">
        <v>30</v>
      </c>
      <c r="O3979" s="103" t="s">
        <v>27</v>
      </c>
      <c r="P3979" s="103" t="s">
        <v>8322</v>
      </c>
      <c r="Q3979" s="103" t="s">
        <v>15622</v>
      </c>
      <c r="R3979" s="105" t="s">
        <v>15623</v>
      </c>
      <c r="S3979" s="103" t="s">
        <v>8322</v>
      </c>
      <c r="T3979" s="103" t="s">
        <v>151</v>
      </c>
      <c r="U3979" s="106" t="s">
        <v>22543</v>
      </c>
      <c r="V3979" s="105" t="s">
        <v>24924</v>
      </c>
      <c r="W3979" s="107" t="s">
        <v>487</v>
      </c>
      <c r="X3979" t="s">
        <v>24925</v>
      </c>
      <c r="AA3979">
        <f ca="1" t="shared" si="125"/>
        <v>17</v>
      </c>
    </row>
    <row r="3980" spans="1:27">
      <c r="A3980" s="101">
        <v>10</v>
      </c>
      <c r="B3980" s="89" t="str">
        <f t="shared" si="124"/>
        <v>451229200303092120</v>
      </c>
      <c r="C3980" s="89" t="s">
        <v>487</v>
      </c>
      <c r="D3980" s="102" t="s">
        <v>15625</v>
      </c>
      <c r="E3980" s="102" t="s">
        <v>143</v>
      </c>
      <c r="F3980" s="103" t="s">
        <v>20178</v>
      </c>
      <c r="G3980" s="103" t="s">
        <v>20202</v>
      </c>
      <c r="H3980" s="104" t="s">
        <v>15624</v>
      </c>
      <c r="I3980" s="103" t="s">
        <v>27</v>
      </c>
      <c r="J3980" s="103" t="s">
        <v>30</v>
      </c>
      <c r="K3980" s="103" t="s">
        <v>30</v>
      </c>
      <c r="L3980" s="103" t="s">
        <v>30</v>
      </c>
      <c r="M3980" s="103" t="s">
        <v>30</v>
      </c>
      <c r="N3980" s="103" t="s">
        <v>30</v>
      </c>
      <c r="O3980" s="103" t="s">
        <v>27</v>
      </c>
      <c r="P3980" s="103" t="s">
        <v>8322</v>
      </c>
      <c r="Q3980" s="103" t="s">
        <v>15627</v>
      </c>
      <c r="R3980" s="105" t="s">
        <v>15628</v>
      </c>
      <c r="S3980" s="103" t="s">
        <v>8322</v>
      </c>
      <c r="T3980" s="103" t="s">
        <v>20240</v>
      </c>
      <c r="U3980" s="106" t="s">
        <v>22098</v>
      </c>
      <c r="V3980" s="105" t="s">
        <v>24926</v>
      </c>
      <c r="W3980" s="107" t="s">
        <v>487</v>
      </c>
      <c r="X3980" t="s">
        <v>19524</v>
      </c>
      <c r="AA3980">
        <f ca="1" t="shared" si="125"/>
        <v>18</v>
      </c>
    </row>
    <row r="3981" spans="1:27">
      <c r="A3981" s="101">
        <v>11</v>
      </c>
      <c r="B3981" s="89" t="str">
        <f t="shared" si="124"/>
        <v>452731200404102148</v>
      </c>
      <c r="C3981" s="89" t="s">
        <v>487</v>
      </c>
      <c r="D3981" s="102" t="s">
        <v>15630</v>
      </c>
      <c r="E3981" s="102" t="s">
        <v>143</v>
      </c>
      <c r="F3981" s="103" t="s">
        <v>20178</v>
      </c>
      <c r="G3981" s="103" t="s">
        <v>20255</v>
      </c>
      <c r="H3981" s="104" t="s">
        <v>15629</v>
      </c>
      <c r="I3981" s="103" t="s">
        <v>27</v>
      </c>
      <c r="J3981" s="103" t="s">
        <v>30</v>
      </c>
      <c r="K3981" s="103" t="s">
        <v>30</v>
      </c>
      <c r="L3981" s="103" t="s">
        <v>27</v>
      </c>
      <c r="M3981" s="103" t="s">
        <v>30</v>
      </c>
      <c r="N3981" s="103" t="s">
        <v>30</v>
      </c>
      <c r="O3981" s="103" t="s">
        <v>27</v>
      </c>
      <c r="P3981" s="103" t="s">
        <v>8322</v>
      </c>
      <c r="Q3981" s="103" t="s">
        <v>10362</v>
      </c>
      <c r="R3981" s="105" t="s">
        <v>15632</v>
      </c>
      <c r="S3981" s="103" t="s">
        <v>8322</v>
      </c>
      <c r="T3981" s="103" t="s">
        <v>20240</v>
      </c>
      <c r="U3981" s="106" t="s">
        <v>22098</v>
      </c>
      <c r="V3981" s="105" t="s">
        <v>24927</v>
      </c>
      <c r="W3981" s="107" t="s">
        <v>487</v>
      </c>
      <c r="X3981" t="s">
        <v>24928</v>
      </c>
      <c r="AA3981">
        <f ca="1" t="shared" si="125"/>
        <v>17</v>
      </c>
    </row>
    <row r="3982" spans="1:27">
      <c r="A3982" s="101">
        <v>12</v>
      </c>
      <c r="B3982" s="89" t="str">
        <f t="shared" si="124"/>
        <v>452731200511095123</v>
      </c>
      <c r="C3982" s="89" t="s">
        <v>487</v>
      </c>
      <c r="D3982" s="102" t="s">
        <v>15634</v>
      </c>
      <c r="E3982" s="102" t="s">
        <v>143</v>
      </c>
      <c r="F3982" s="103" t="s">
        <v>20131</v>
      </c>
      <c r="G3982" s="103" t="s">
        <v>22148</v>
      </c>
      <c r="H3982" s="104" t="s">
        <v>15633</v>
      </c>
      <c r="I3982" s="103" t="s">
        <v>30</v>
      </c>
      <c r="J3982" s="103" t="s">
        <v>30</v>
      </c>
      <c r="K3982" s="103" t="s">
        <v>30</v>
      </c>
      <c r="L3982" s="103" t="s">
        <v>30</v>
      </c>
      <c r="M3982" s="103" t="s">
        <v>30</v>
      </c>
      <c r="N3982" s="103" t="s">
        <v>30</v>
      </c>
      <c r="O3982" s="103" t="s">
        <v>27</v>
      </c>
      <c r="P3982" s="103" t="s">
        <v>8322</v>
      </c>
      <c r="Q3982" s="103" t="s">
        <v>15636</v>
      </c>
      <c r="R3982" s="105" t="s">
        <v>15637</v>
      </c>
      <c r="S3982" s="103" t="s">
        <v>8322</v>
      </c>
      <c r="T3982" s="103" t="s">
        <v>88</v>
      </c>
      <c r="U3982" s="106" t="s">
        <v>22377</v>
      </c>
      <c r="V3982" s="105" t="s">
        <v>24929</v>
      </c>
      <c r="W3982" s="107" t="s">
        <v>487</v>
      </c>
      <c r="X3982" t="s">
        <v>24930</v>
      </c>
      <c r="AA3982">
        <f ca="1" t="shared" si="125"/>
        <v>15</v>
      </c>
    </row>
    <row r="3983" spans="1:27">
      <c r="A3983" s="101">
        <v>13</v>
      </c>
      <c r="B3983" s="89" t="str">
        <f t="shared" si="124"/>
        <v>45273120050110572X</v>
      </c>
      <c r="C3983" s="89" t="s">
        <v>487</v>
      </c>
      <c r="D3983" s="102" t="s">
        <v>15639</v>
      </c>
      <c r="E3983" s="102" t="s">
        <v>143</v>
      </c>
      <c r="F3983" s="103" t="s">
        <v>20131</v>
      </c>
      <c r="G3983" s="103" t="s">
        <v>22169</v>
      </c>
      <c r="H3983" s="104" t="s">
        <v>15638</v>
      </c>
      <c r="I3983" s="103" t="s">
        <v>27</v>
      </c>
      <c r="J3983" s="103" t="s">
        <v>30</v>
      </c>
      <c r="K3983" s="103" t="s">
        <v>30</v>
      </c>
      <c r="L3983" s="103" t="s">
        <v>30</v>
      </c>
      <c r="M3983" s="103" t="s">
        <v>30</v>
      </c>
      <c r="N3983" s="103" t="s">
        <v>30</v>
      </c>
      <c r="O3983" s="103" t="s">
        <v>27</v>
      </c>
      <c r="P3983" s="103" t="s">
        <v>8322</v>
      </c>
      <c r="Q3983" s="103" t="s">
        <v>15641</v>
      </c>
      <c r="R3983" s="105" t="s">
        <v>15642</v>
      </c>
      <c r="S3983" s="103" t="s">
        <v>8322</v>
      </c>
      <c r="T3983" s="103" t="s">
        <v>21722</v>
      </c>
      <c r="U3983" s="106" t="s">
        <v>24931</v>
      </c>
      <c r="V3983" s="105" t="s">
        <v>24932</v>
      </c>
      <c r="W3983" s="107" t="s">
        <v>487</v>
      </c>
      <c r="X3983" t="s">
        <v>24933</v>
      </c>
      <c r="AA3983">
        <f ca="1" t="shared" si="125"/>
        <v>16</v>
      </c>
    </row>
    <row r="3984" spans="1:27">
      <c r="A3984" s="101">
        <v>14</v>
      </c>
      <c r="B3984" s="89" t="str">
        <f t="shared" si="124"/>
        <v>45122920040314272X</v>
      </c>
      <c r="C3984" s="89" t="s">
        <v>487</v>
      </c>
      <c r="D3984" s="102" t="s">
        <v>15644</v>
      </c>
      <c r="E3984" s="102" t="s">
        <v>143</v>
      </c>
      <c r="F3984" s="103" t="s">
        <v>20178</v>
      </c>
      <c r="G3984" s="103" t="s">
        <v>20707</v>
      </c>
      <c r="H3984" s="104" t="s">
        <v>15643</v>
      </c>
      <c r="I3984" s="103" t="s">
        <v>30</v>
      </c>
      <c r="J3984" s="103" t="s">
        <v>30</v>
      </c>
      <c r="K3984" s="103" t="s">
        <v>30</v>
      </c>
      <c r="L3984" s="103" t="s">
        <v>30</v>
      </c>
      <c r="M3984" s="103" t="s">
        <v>30</v>
      </c>
      <c r="N3984" s="103" t="s">
        <v>30</v>
      </c>
      <c r="O3984" s="103" t="s">
        <v>27</v>
      </c>
      <c r="P3984" s="103" t="s">
        <v>8322</v>
      </c>
      <c r="Q3984" s="103" t="s">
        <v>15646</v>
      </c>
      <c r="R3984" s="105" t="s">
        <v>15647</v>
      </c>
      <c r="S3984" s="103" t="s">
        <v>8322</v>
      </c>
      <c r="T3984" s="103" t="s">
        <v>146</v>
      </c>
      <c r="U3984" s="106" t="s">
        <v>22597</v>
      </c>
      <c r="V3984" s="105" t="s">
        <v>24934</v>
      </c>
      <c r="W3984" s="107" t="s">
        <v>487</v>
      </c>
      <c r="X3984" t="s">
        <v>24935</v>
      </c>
      <c r="AA3984">
        <f ca="1" t="shared" si="125"/>
        <v>17</v>
      </c>
    </row>
    <row r="3985" spans="1:27">
      <c r="A3985" s="101">
        <v>15</v>
      </c>
      <c r="B3985" s="89" t="str">
        <f t="shared" si="124"/>
        <v>45273120031230691X</v>
      </c>
      <c r="C3985" s="89" t="s">
        <v>487</v>
      </c>
      <c r="D3985" s="102" t="s">
        <v>15649</v>
      </c>
      <c r="E3985" s="102" t="s">
        <v>24</v>
      </c>
      <c r="F3985" s="103" t="s">
        <v>20178</v>
      </c>
      <c r="G3985" s="103" t="s">
        <v>20433</v>
      </c>
      <c r="H3985" s="104" t="s">
        <v>15648</v>
      </c>
      <c r="I3985" s="103" t="s">
        <v>30</v>
      </c>
      <c r="J3985" s="103" t="s">
        <v>30</v>
      </c>
      <c r="K3985" s="103" t="s">
        <v>30</v>
      </c>
      <c r="L3985" s="103" t="s">
        <v>30</v>
      </c>
      <c r="M3985" s="103" t="s">
        <v>30</v>
      </c>
      <c r="N3985" s="103" t="s">
        <v>30</v>
      </c>
      <c r="O3985" s="103" t="s">
        <v>27</v>
      </c>
      <c r="P3985" s="103" t="s">
        <v>8322</v>
      </c>
      <c r="Q3985" s="103" t="s">
        <v>15651</v>
      </c>
      <c r="R3985" s="105" t="s">
        <v>15652</v>
      </c>
      <c r="S3985" s="103" t="s">
        <v>8322</v>
      </c>
      <c r="T3985" s="103" t="s">
        <v>63</v>
      </c>
      <c r="U3985" s="106" t="s">
        <v>22386</v>
      </c>
      <c r="V3985" s="105" t="s">
        <v>24936</v>
      </c>
      <c r="W3985" s="107" t="s">
        <v>487</v>
      </c>
      <c r="X3985" t="s">
        <v>24937</v>
      </c>
      <c r="AA3985">
        <f ca="1" t="shared" si="125"/>
        <v>17</v>
      </c>
    </row>
    <row r="3986" spans="1:27">
      <c r="A3986" s="101">
        <v>16</v>
      </c>
      <c r="B3986" s="89" t="str">
        <f t="shared" si="124"/>
        <v>452731200404154810</v>
      </c>
      <c r="C3986" s="89" t="s">
        <v>487</v>
      </c>
      <c r="D3986" s="102" t="s">
        <v>15654</v>
      </c>
      <c r="E3986" s="102" t="s">
        <v>24</v>
      </c>
      <c r="F3986" s="103" t="s">
        <v>20131</v>
      </c>
      <c r="G3986" s="103" t="s">
        <v>20255</v>
      </c>
      <c r="H3986" s="104" t="s">
        <v>15653</v>
      </c>
      <c r="I3986" s="103" t="s">
        <v>30</v>
      </c>
      <c r="J3986" s="103" t="s">
        <v>30</v>
      </c>
      <c r="K3986" s="103" t="s">
        <v>30</v>
      </c>
      <c r="L3986" s="103" t="s">
        <v>30</v>
      </c>
      <c r="M3986" s="103" t="s">
        <v>30</v>
      </c>
      <c r="N3986" s="103" t="s">
        <v>30</v>
      </c>
      <c r="O3986" s="103" t="s">
        <v>30</v>
      </c>
      <c r="P3986" s="103" t="s">
        <v>8322</v>
      </c>
      <c r="Q3986" s="103" t="s">
        <v>15656</v>
      </c>
      <c r="R3986" s="105" t="s">
        <v>15657</v>
      </c>
      <c r="S3986" s="103" t="s">
        <v>8322</v>
      </c>
      <c r="T3986" s="103" t="s">
        <v>63</v>
      </c>
      <c r="U3986" s="106" t="s">
        <v>20498</v>
      </c>
      <c r="V3986" s="105" t="s">
        <v>24938</v>
      </c>
      <c r="W3986" s="107" t="s">
        <v>487</v>
      </c>
      <c r="X3986" t="s">
        <v>24939</v>
      </c>
      <c r="AA3986">
        <f ca="1" t="shared" si="125"/>
        <v>17</v>
      </c>
    </row>
    <row r="3987" spans="1:27">
      <c r="A3987" s="101">
        <v>17</v>
      </c>
      <c r="B3987" s="89" t="str">
        <f t="shared" si="124"/>
        <v>452731200302082123</v>
      </c>
      <c r="C3987" s="89" t="s">
        <v>487</v>
      </c>
      <c r="D3987" s="102" t="s">
        <v>15659</v>
      </c>
      <c r="E3987" s="102" t="s">
        <v>143</v>
      </c>
      <c r="F3987" s="103" t="s">
        <v>20205</v>
      </c>
      <c r="G3987" s="103" t="s">
        <v>20161</v>
      </c>
      <c r="H3987" s="104" t="s">
        <v>15658</v>
      </c>
      <c r="I3987" s="103" t="s">
        <v>27</v>
      </c>
      <c r="J3987" s="103" t="s">
        <v>30</v>
      </c>
      <c r="K3987" s="103" t="s">
        <v>30</v>
      </c>
      <c r="L3987" s="103" t="s">
        <v>30</v>
      </c>
      <c r="M3987" s="103" t="s">
        <v>27</v>
      </c>
      <c r="N3987" s="103" t="s">
        <v>30</v>
      </c>
      <c r="O3987" s="103" t="s">
        <v>27</v>
      </c>
      <c r="P3987" s="103" t="s">
        <v>8322</v>
      </c>
      <c r="Q3987" s="103" t="s">
        <v>15660</v>
      </c>
      <c r="R3987" s="105">
        <v>18176483218</v>
      </c>
      <c r="S3987" s="103" t="s">
        <v>8322</v>
      </c>
      <c r="T3987" s="103" t="s">
        <v>134</v>
      </c>
      <c r="U3987" s="106" t="s">
        <v>22310</v>
      </c>
      <c r="V3987" s="105" t="s">
        <v>22350</v>
      </c>
      <c r="W3987" s="107" t="s">
        <v>487</v>
      </c>
      <c r="X3987" t="s">
        <v>19525</v>
      </c>
      <c r="AA3987">
        <f ca="1" t="shared" si="125"/>
        <v>18</v>
      </c>
    </row>
    <row r="3988" spans="1:27">
      <c r="A3988" s="101">
        <v>18</v>
      </c>
      <c r="B3988" s="89" t="str">
        <f t="shared" si="124"/>
        <v>45122920060209576X</v>
      </c>
      <c r="C3988" s="89" t="s">
        <v>487</v>
      </c>
      <c r="D3988" s="102" t="s">
        <v>15662</v>
      </c>
      <c r="E3988" s="102" t="s">
        <v>143</v>
      </c>
      <c r="F3988" s="103" t="s">
        <v>20131</v>
      </c>
      <c r="G3988" s="103" t="s">
        <v>21891</v>
      </c>
      <c r="H3988" s="104" t="s">
        <v>15661</v>
      </c>
      <c r="I3988" s="103" t="s">
        <v>30</v>
      </c>
      <c r="J3988" s="103" t="s">
        <v>30</v>
      </c>
      <c r="K3988" s="103" t="s">
        <v>30</v>
      </c>
      <c r="L3988" s="103" t="s">
        <v>30</v>
      </c>
      <c r="M3988" s="103" t="s">
        <v>30</v>
      </c>
      <c r="N3988" s="103" t="s">
        <v>30</v>
      </c>
      <c r="O3988" s="103" t="s">
        <v>27</v>
      </c>
      <c r="P3988" s="103" t="s">
        <v>8322</v>
      </c>
      <c r="Q3988" s="103" t="s">
        <v>15663</v>
      </c>
      <c r="R3988" s="105">
        <v>15977864341</v>
      </c>
      <c r="S3988" s="103" t="s">
        <v>8322</v>
      </c>
      <c r="T3988" s="103" t="s">
        <v>63</v>
      </c>
      <c r="U3988" s="106" t="s">
        <v>23009</v>
      </c>
      <c r="V3988" s="105" t="s">
        <v>24940</v>
      </c>
      <c r="W3988" s="107" t="s">
        <v>487</v>
      </c>
      <c r="X3988" t="s">
        <v>24941</v>
      </c>
      <c r="AA3988">
        <f ca="1" t="shared" si="125"/>
        <v>15</v>
      </c>
    </row>
    <row r="3989" spans="1:27">
      <c r="A3989" s="101">
        <v>19</v>
      </c>
      <c r="B3989" s="89" t="str">
        <f t="shared" si="124"/>
        <v>452730200501250226</v>
      </c>
      <c r="C3989" s="89" t="s">
        <v>487</v>
      </c>
      <c r="D3989" s="102" t="s">
        <v>15665</v>
      </c>
      <c r="E3989" s="102" t="s">
        <v>143</v>
      </c>
      <c r="F3989" s="103" t="s">
        <v>20131</v>
      </c>
      <c r="G3989" s="103" t="s">
        <v>22169</v>
      </c>
      <c r="H3989" s="104" t="s">
        <v>15664</v>
      </c>
      <c r="I3989" s="103" t="s">
        <v>30</v>
      </c>
      <c r="J3989" s="103" t="s">
        <v>30</v>
      </c>
      <c r="K3989" s="103" t="s">
        <v>30</v>
      </c>
      <c r="L3989" s="103" t="s">
        <v>30</v>
      </c>
      <c r="M3989" s="103" t="s">
        <v>30</v>
      </c>
      <c r="N3989" s="103" t="s">
        <v>30</v>
      </c>
      <c r="O3989" s="103" t="s">
        <v>27</v>
      </c>
      <c r="P3989" s="103" t="s">
        <v>8322</v>
      </c>
      <c r="Q3989" s="103" t="s">
        <v>15667</v>
      </c>
      <c r="R3989" s="105" t="s">
        <v>15668</v>
      </c>
      <c r="S3989" s="103" t="s">
        <v>8322</v>
      </c>
      <c r="T3989" s="103" t="s">
        <v>63</v>
      </c>
      <c r="U3989" s="106" t="s">
        <v>21070</v>
      </c>
      <c r="V3989" s="105" t="s">
        <v>24942</v>
      </c>
      <c r="W3989" s="107" t="s">
        <v>487</v>
      </c>
      <c r="X3989" t="s">
        <v>24943</v>
      </c>
      <c r="AA3989">
        <f ca="1" t="shared" si="125"/>
        <v>16</v>
      </c>
    </row>
    <row r="3990" spans="1:27">
      <c r="A3990" s="101">
        <v>20</v>
      </c>
      <c r="B3990" s="89" t="str">
        <f t="shared" si="124"/>
        <v>451229200210082724</v>
      </c>
      <c r="C3990" s="89" t="s">
        <v>487</v>
      </c>
      <c r="D3990" s="102" t="s">
        <v>19527</v>
      </c>
      <c r="E3990" s="102" t="s">
        <v>143</v>
      </c>
      <c r="F3990" s="103" t="s">
        <v>20178</v>
      </c>
      <c r="G3990" s="103" t="s">
        <v>20132</v>
      </c>
      <c r="H3990" s="104" t="s">
        <v>19526</v>
      </c>
      <c r="I3990" s="103" t="s">
        <v>27</v>
      </c>
      <c r="J3990" s="103" t="s">
        <v>27</v>
      </c>
      <c r="K3990" s="103" t="s">
        <v>30</v>
      </c>
      <c r="L3990" s="103" t="s">
        <v>30</v>
      </c>
      <c r="M3990" s="103" t="s">
        <v>30</v>
      </c>
      <c r="N3990" s="103" t="s">
        <v>27</v>
      </c>
      <c r="O3990" s="103" t="s">
        <v>27</v>
      </c>
      <c r="P3990" s="103" t="s">
        <v>8322</v>
      </c>
      <c r="Q3990" s="103" t="s">
        <v>19529</v>
      </c>
      <c r="R3990" s="105">
        <v>17305838054</v>
      </c>
      <c r="S3990" s="103" t="s">
        <v>8322</v>
      </c>
      <c r="T3990" s="103" t="s">
        <v>146</v>
      </c>
      <c r="U3990" s="106" t="s">
        <v>21809</v>
      </c>
      <c r="V3990" s="105" t="s">
        <v>24944</v>
      </c>
      <c r="W3990" s="107" t="s">
        <v>487</v>
      </c>
      <c r="X3990" t="s">
        <v>19528</v>
      </c>
      <c r="AA3990">
        <f ca="1" t="shared" si="125"/>
        <v>18</v>
      </c>
    </row>
    <row r="3991" spans="1:27">
      <c r="A3991" s="101">
        <v>21</v>
      </c>
      <c r="B3991" s="89" t="str">
        <f t="shared" si="124"/>
        <v>451229200310282125</v>
      </c>
      <c r="C3991" s="89" t="s">
        <v>487</v>
      </c>
      <c r="D3991" s="102" t="s">
        <v>15670</v>
      </c>
      <c r="E3991" s="102" t="s">
        <v>143</v>
      </c>
      <c r="F3991" s="103" t="s">
        <v>20178</v>
      </c>
      <c r="G3991" s="103" t="s">
        <v>20307</v>
      </c>
      <c r="H3991" s="104" t="s">
        <v>15669</v>
      </c>
      <c r="I3991" s="103" t="s">
        <v>27</v>
      </c>
      <c r="J3991" s="103" t="s">
        <v>27</v>
      </c>
      <c r="K3991" s="103" t="s">
        <v>30</v>
      </c>
      <c r="L3991" s="103" t="s">
        <v>30</v>
      </c>
      <c r="M3991" s="103" t="s">
        <v>30</v>
      </c>
      <c r="N3991" s="103" t="s">
        <v>30</v>
      </c>
      <c r="O3991" s="103" t="s">
        <v>27</v>
      </c>
      <c r="P3991" s="103" t="s">
        <v>8322</v>
      </c>
      <c r="Q3991" s="103" t="s">
        <v>15672</v>
      </c>
      <c r="R3991" s="105">
        <v>17377032451</v>
      </c>
      <c r="S3991" s="103" t="s">
        <v>8322</v>
      </c>
      <c r="T3991" s="103" t="s">
        <v>134</v>
      </c>
      <c r="U3991" s="106" t="s">
        <v>23151</v>
      </c>
      <c r="V3991" s="105" t="s">
        <v>24945</v>
      </c>
      <c r="W3991" s="107" t="s">
        <v>487</v>
      </c>
      <c r="X3991" t="s">
        <v>24946</v>
      </c>
      <c r="AA3991">
        <f ca="1" t="shared" si="125"/>
        <v>17</v>
      </c>
    </row>
    <row r="3992" spans="1:27">
      <c r="A3992" s="101">
        <v>22</v>
      </c>
      <c r="B3992" s="89" t="str">
        <f t="shared" si="124"/>
        <v>451229200408190632</v>
      </c>
      <c r="C3992" s="89" t="s">
        <v>487</v>
      </c>
      <c r="D3992" s="102" t="s">
        <v>15674</v>
      </c>
      <c r="E3992" s="102" t="s">
        <v>24</v>
      </c>
      <c r="F3992" s="103" t="s">
        <v>20178</v>
      </c>
      <c r="G3992" s="103" t="s">
        <v>20757</v>
      </c>
      <c r="H3992" s="104" t="s">
        <v>15673</v>
      </c>
      <c r="I3992" s="103" t="s">
        <v>30</v>
      </c>
      <c r="J3992" s="103" t="s">
        <v>30</v>
      </c>
      <c r="K3992" s="103" t="s">
        <v>30</v>
      </c>
      <c r="L3992" s="103" t="s">
        <v>30</v>
      </c>
      <c r="M3992" s="103" t="s">
        <v>30</v>
      </c>
      <c r="N3992" s="103" t="s">
        <v>30</v>
      </c>
      <c r="O3992" s="103" t="s">
        <v>27</v>
      </c>
      <c r="P3992" s="103" t="s">
        <v>8322</v>
      </c>
      <c r="Q3992" s="103" t="s">
        <v>15676</v>
      </c>
      <c r="R3992" s="105" t="s">
        <v>15677</v>
      </c>
      <c r="S3992" s="103" t="s">
        <v>8322</v>
      </c>
      <c r="T3992" s="103" t="s">
        <v>99</v>
      </c>
      <c r="U3992" s="106" t="s">
        <v>22297</v>
      </c>
      <c r="V3992" s="105" t="s">
        <v>24947</v>
      </c>
      <c r="W3992" s="107" t="s">
        <v>487</v>
      </c>
      <c r="X3992" t="s">
        <v>24948</v>
      </c>
      <c r="AA3992">
        <f ca="1" t="shared" si="125"/>
        <v>16</v>
      </c>
    </row>
    <row r="3993" spans="1:27">
      <c r="A3993" s="101">
        <v>23</v>
      </c>
      <c r="B3993" s="89" t="str">
        <f t="shared" si="124"/>
        <v>451229200502040024</v>
      </c>
      <c r="C3993" s="89" t="s">
        <v>487</v>
      </c>
      <c r="D3993" s="102" t="s">
        <v>15679</v>
      </c>
      <c r="E3993" s="102" t="s">
        <v>143</v>
      </c>
      <c r="F3993" s="103" t="s">
        <v>20131</v>
      </c>
      <c r="G3993" s="103" t="s">
        <v>21431</v>
      </c>
      <c r="H3993" s="104" t="s">
        <v>15678</v>
      </c>
      <c r="I3993" s="103" t="s">
        <v>30</v>
      </c>
      <c r="J3993" s="103" t="s">
        <v>30</v>
      </c>
      <c r="K3993" s="103" t="s">
        <v>30</v>
      </c>
      <c r="L3993" s="103" t="s">
        <v>30</v>
      </c>
      <c r="M3993" s="103" t="s">
        <v>30</v>
      </c>
      <c r="N3993" s="103" t="s">
        <v>30</v>
      </c>
      <c r="O3993" s="103" t="s">
        <v>27</v>
      </c>
      <c r="P3993" s="103" t="s">
        <v>8322</v>
      </c>
      <c r="Q3993" s="103" t="s">
        <v>15680</v>
      </c>
      <c r="R3993" s="105">
        <v>17754792169</v>
      </c>
      <c r="S3993" s="103" t="s">
        <v>8322</v>
      </c>
      <c r="T3993" s="103" t="s">
        <v>63</v>
      </c>
      <c r="U3993" s="106" t="s">
        <v>24949</v>
      </c>
      <c r="V3993" s="105" t="s">
        <v>24950</v>
      </c>
      <c r="W3993" s="107" t="s">
        <v>487</v>
      </c>
      <c r="X3993" t="s">
        <v>24951</v>
      </c>
      <c r="AA3993">
        <f ca="1" t="shared" si="125"/>
        <v>16</v>
      </c>
    </row>
    <row r="3994" spans="1:27">
      <c r="A3994" s="101">
        <v>24</v>
      </c>
      <c r="B3994" s="89" t="str">
        <f t="shared" si="124"/>
        <v>452731200502200956</v>
      </c>
      <c r="C3994" s="89" t="s">
        <v>487</v>
      </c>
      <c r="D3994" s="102" t="s">
        <v>15682</v>
      </c>
      <c r="E3994" s="102" t="s">
        <v>24</v>
      </c>
      <c r="F3994" s="103" t="s">
        <v>20131</v>
      </c>
      <c r="G3994" s="103" t="s">
        <v>21431</v>
      </c>
      <c r="H3994" s="104" t="s">
        <v>15681</v>
      </c>
      <c r="I3994" s="103" t="s">
        <v>30</v>
      </c>
      <c r="J3994" s="103" t="s">
        <v>30</v>
      </c>
      <c r="K3994" s="103" t="s">
        <v>30</v>
      </c>
      <c r="L3994" s="103" t="s">
        <v>30</v>
      </c>
      <c r="M3994" s="103" t="s">
        <v>30</v>
      </c>
      <c r="N3994" s="103" t="s">
        <v>30</v>
      </c>
      <c r="O3994" s="103" t="s">
        <v>27</v>
      </c>
      <c r="P3994" s="103" t="s">
        <v>8322</v>
      </c>
      <c r="Q3994" s="103" t="s">
        <v>15684</v>
      </c>
      <c r="R3994" s="105">
        <v>15977864249</v>
      </c>
      <c r="S3994" s="103" t="s">
        <v>8322</v>
      </c>
      <c r="T3994" s="103" t="s">
        <v>69</v>
      </c>
      <c r="U3994" s="106" t="s">
        <v>20701</v>
      </c>
      <c r="V3994" s="105" t="s">
        <v>24952</v>
      </c>
      <c r="W3994" s="107" t="s">
        <v>487</v>
      </c>
      <c r="X3994" t="s">
        <v>24953</v>
      </c>
      <c r="AA3994">
        <f ca="1" t="shared" si="125"/>
        <v>16</v>
      </c>
    </row>
    <row r="3995" spans="1:27">
      <c r="A3995" s="101">
        <v>25</v>
      </c>
      <c r="B3995" s="89" t="str">
        <f t="shared" si="124"/>
        <v>452731200409260321</v>
      </c>
      <c r="C3995" s="89" t="s">
        <v>487</v>
      </c>
      <c r="D3995" s="102" t="s">
        <v>15686</v>
      </c>
      <c r="E3995" s="102" t="s">
        <v>143</v>
      </c>
      <c r="F3995" s="103" t="s">
        <v>20131</v>
      </c>
      <c r="G3995" s="103" t="s">
        <v>20351</v>
      </c>
      <c r="H3995" s="104" t="s">
        <v>15685</v>
      </c>
      <c r="I3995" s="103" t="s">
        <v>30</v>
      </c>
      <c r="J3995" s="103" t="s">
        <v>30</v>
      </c>
      <c r="K3995" s="103" t="s">
        <v>30</v>
      </c>
      <c r="L3995" s="103" t="s">
        <v>30</v>
      </c>
      <c r="M3995" s="103" t="s">
        <v>30</v>
      </c>
      <c r="N3995" s="103" t="s">
        <v>30</v>
      </c>
      <c r="O3995" s="103" t="s">
        <v>27</v>
      </c>
      <c r="P3995" s="103" t="s">
        <v>8322</v>
      </c>
      <c r="Q3995" s="103" t="s">
        <v>15687</v>
      </c>
      <c r="R3995" s="105" t="s">
        <v>15688</v>
      </c>
      <c r="S3995" s="103" t="s">
        <v>8322</v>
      </c>
      <c r="T3995" s="103" t="s">
        <v>151</v>
      </c>
      <c r="U3995" s="106" t="s">
        <v>23352</v>
      </c>
      <c r="V3995" s="105" t="s">
        <v>24954</v>
      </c>
      <c r="W3995" s="107" t="s">
        <v>487</v>
      </c>
      <c r="X3995" t="s">
        <v>24955</v>
      </c>
      <c r="AA3995">
        <f ca="1" t="shared" si="125"/>
        <v>16</v>
      </c>
    </row>
    <row r="3996" spans="1:27">
      <c r="A3996" s="101">
        <v>26</v>
      </c>
      <c r="B3996" s="89" t="str">
        <f t="shared" si="124"/>
        <v>452731200504152118</v>
      </c>
      <c r="C3996" s="89" t="s">
        <v>487</v>
      </c>
      <c r="D3996" s="102" t="s">
        <v>15690</v>
      </c>
      <c r="E3996" s="102" t="s">
        <v>24</v>
      </c>
      <c r="F3996" s="103" t="s">
        <v>20131</v>
      </c>
      <c r="G3996" s="103" t="s">
        <v>20543</v>
      </c>
      <c r="H3996" s="104" t="s">
        <v>15689</v>
      </c>
      <c r="I3996" s="103" t="s">
        <v>30</v>
      </c>
      <c r="J3996" s="103" t="s">
        <v>30</v>
      </c>
      <c r="K3996" s="103" t="s">
        <v>30</v>
      </c>
      <c r="L3996" s="103" t="s">
        <v>30</v>
      </c>
      <c r="M3996" s="103" t="s">
        <v>30</v>
      </c>
      <c r="N3996" s="103" t="s">
        <v>30</v>
      </c>
      <c r="O3996" s="103" t="s">
        <v>27</v>
      </c>
      <c r="P3996" s="103" t="s">
        <v>23090</v>
      </c>
      <c r="Q3996" s="103" t="s">
        <v>15692</v>
      </c>
      <c r="R3996" s="105">
        <v>18977802420</v>
      </c>
      <c r="S3996" s="103" t="s">
        <v>23090</v>
      </c>
      <c r="T3996" s="103" t="s">
        <v>22557</v>
      </c>
      <c r="U3996" s="106" t="s">
        <v>20405</v>
      </c>
      <c r="V3996" s="105" t="s">
        <v>24956</v>
      </c>
      <c r="W3996" s="107" t="s">
        <v>487</v>
      </c>
      <c r="X3996" t="s">
        <v>24957</v>
      </c>
      <c r="AA3996">
        <f ca="1" t="shared" si="125"/>
        <v>16</v>
      </c>
    </row>
    <row r="3997" spans="1:27">
      <c r="A3997" s="101">
        <v>27</v>
      </c>
      <c r="B3997" s="89" t="str">
        <f t="shared" si="124"/>
        <v>452731200501045122</v>
      </c>
      <c r="C3997" s="89" t="s">
        <v>487</v>
      </c>
      <c r="D3997" s="102" t="s">
        <v>15694</v>
      </c>
      <c r="E3997" s="102" t="s">
        <v>143</v>
      </c>
      <c r="F3997" s="103" t="s">
        <v>23643</v>
      </c>
      <c r="G3997" s="103" t="s">
        <v>22169</v>
      </c>
      <c r="H3997" s="104" t="s">
        <v>15693</v>
      </c>
      <c r="I3997" s="103" t="s">
        <v>27</v>
      </c>
      <c r="J3997" s="103" t="s">
        <v>30</v>
      </c>
      <c r="K3997" s="103" t="s">
        <v>27</v>
      </c>
      <c r="L3997" s="103" t="s">
        <v>30</v>
      </c>
      <c r="M3997" s="103" t="s">
        <v>30</v>
      </c>
      <c r="N3997" s="103" t="s">
        <v>30</v>
      </c>
      <c r="O3997" s="103" t="s">
        <v>27</v>
      </c>
      <c r="P3997" s="103" t="s">
        <v>8322</v>
      </c>
      <c r="Q3997" s="103" t="s">
        <v>15696</v>
      </c>
      <c r="R3997" s="105" t="s">
        <v>15697</v>
      </c>
      <c r="S3997" s="103" t="s">
        <v>8322</v>
      </c>
      <c r="T3997" s="103" t="s">
        <v>88</v>
      </c>
      <c r="U3997" s="106" t="s">
        <v>22377</v>
      </c>
      <c r="V3997" s="105" t="s">
        <v>24958</v>
      </c>
      <c r="W3997" s="107" t="s">
        <v>487</v>
      </c>
      <c r="X3997" t="s">
        <v>24959</v>
      </c>
      <c r="AA3997">
        <f ca="1" t="shared" si="125"/>
        <v>16</v>
      </c>
    </row>
    <row r="3998" spans="1:27">
      <c r="A3998" s="101">
        <v>28</v>
      </c>
      <c r="B3998" s="89" t="str">
        <f t="shared" si="124"/>
        <v>45122920041106272X</v>
      </c>
      <c r="C3998" s="89" t="s">
        <v>487</v>
      </c>
      <c r="D3998" s="102" t="s">
        <v>24960</v>
      </c>
      <c r="E3998" s="102" t="s">
        <v>143</v>
      </c>
      <c r="F3998" s="103" t="s">
        <v>20178</v>
      </c>
      <c r="G3998" s="103" t="s">
        <v>20823</v>
      </c>
      <c r="H3998" s="104" t="s">
        <v>24961</v>
      </c>
      <c r="I3998" s="103" t="s">
        <v>30</v>
      </c>
      <c r="J3998" s="103" t="s">
        <v>30</v>
      </c>
      <c r="K3998" s="103" t="s">
        <v>30</v>
      </c>
      <c r="L3998" s="103" t="s">
        <v>30</v>
      </c>
      <c r="M3998" s="103" t="s">
        <v>30</v>
      </c>
      <c r="N3998" s="103" t="s">
        <v>30</v>
      </c>
      <c r="O3998" s="103" t="s">
        <v>27</v>
      </c>
      <c r="P3998" s="103" t="s">
        <v>8322</v>
      </c>
      <c r="Q3998" s="103" t="s">
        <v>24962</v>
      </c>
      <c r="R3998" s="105" t="s">
        <v>24963</v>
      </c>
      <c r="S3998" s="103" t="s">
        <v>8322</v>
      </c>
      <c r="T3998" s="103" t="s">
        <v>146</v>
      </c>
      <c r="U3998" s="106" t="s">
        <v>20390</v>
      </c>
      <c r="V3998" s="105" t="s">
        <v>24964</v>
      </c>
      <c r="W3998" s="107" t="s">
        <v>487</v>
      </c>
      <c r="X3998" t="s">
        <v>24965</v>
      </c>
      <c r="AA3998">
        <f ca="1" t="shared" si="125"/>
        <v>16</v>
      </c>
    </row>
    <row r="3999" spans="1:27">
      <c r="A3999" s="101">
        <v>29</v>
      </c>
      <c r="B3999" s="89" t="str">
        <f t="shared" si="124"/>
        <v>45273120040110544x</v>
      </c>
      <c r="C3999" s="89" t="s">
        <v>487</v>
      </c>
      <c r="D3999" s="102" t="s">
        <v>15699</v>
      </c>
      <c r="E3999" s="102" t="s">
        <v>143</v>
      </c>
      <c r="F3999" s="103" t="s">
        <v>20131</v>
      </c>
      <c r="G3999" s="103" t="s">
        <v>20232</v>
      </c>
      <c r="H3999" s="104" t="s">
        <v>15698</v>
      </c>
      <c r="I3999" s="103" t="s">
        <v>30</v>
      </c>
      <c r="J3999" s="103" t="s">
        <v>30</v>
      </c>
      <c r="K3999" s="103" t="s">
        <v>27</v>
      </c>
      <c r="L3999" s="103" t="s">
        <v>30</v>
      </c>
      <c r="M3999" s="103" t="s">
        <v>30</v>
      </c>
      <c r="N3999" s="103" t="s">
        <v>30</v>
      </c>
      <c r="O3999" s="103" t="s">
        <v>27</v>
      </c>
      <c r="P3999" s="103" t="s">
        <v>8322</v>
      </c>
      <c r="Q3999" s="103" t="s">
        <v>12187</v>
      </c>
      <c r="R3999" s="105">
        <v>15296077239</v>
      </c>
      <c r="S3999" s="103" t="s">
        <v>8322</v>
      </c>
      <c r="T3999" s="103" t="s">
        <v>93</v>
      </c>
      <c r="U3999" s="106" t="s">
        <v>21803</v>
      </c>
      <c r="V3999" s="105" t="s">
        <v>24966</v>
      </c>
      <c r="W3999" s="107" t="s">
        <v>487</v>
      </c>
      <c r="X3999" t="s">
        <v>24967</v>
      </c>
      <c r="AA3999">
        <f ca="1" t="shared" si="125"/>
        <v>17</v>
      </c>
    </row>
    <row r="4000" spans="1:27">
      <c r="A4000" s="101">
        <v>30</v>
      </c>
      <c r="B4000" s="89" t="str">
        <f t="shared" si="124"/>
        <v>451229200701040318</v>
      </c>
      <c r="C4000" s="89" t="s">
        <v>487</v>
      </c>
      <c r="D4000" s="102" t="s">
        <v>15702</v>
      </c>
      <c r="E4000" s="102" t="s">
        <v>24</v>
      </c>
      <c r="F4000" s="103" t="s">
        <v>20131</v>
      </c>
      <c r="G4000" s="103" t="s">
        <v>21806</v>
      </c>
      <c r="H4000" s="104" t="s">
        <v>15701</v>
      </c>
      <c r="I4000" s="103" t="s">
        <v>30</v>
      </c>
      <c r="J4000" s="103" t="s">
        <v>30</v>
      </c>
      <c r="K4000" s="103" t="s">
        <v>27</v>
      </c>
      <c r="L4000" s="103" t="s">
        <v>30</v>
      </c>
      <c r="M4000" s="103" t="s">
        <v>30</v>
      </c>
      <c r="N4000" s="103" t="s">
        <v>30</v>
      </c>
      <c r="O4000" s="103" t="s">
        <v>27</v>
      </c>
      <c r="P4000" s="103" t="s">
        <v>8322</v>
      </c>
      <c r="Q4000" s="103" t="s">
        <v>15703</v>
      </c>
      <c r="R4000" s="105" t="s">
        <v>15704</v>
      </c>
      <c r="S4000" s="103" t="s">
        <v>8322</v>
      </c>
      <c r="T4000" s="103" t="s">
        <v>151</v>
      </c>
      <c r="U4000" s="106" t="s">
        <v>23352</v>
      </c>
      <c r="V4000" s="105" t="s">
        <v>24968</v>
      </c>
      <c r="W4000" s="107" t="s">
        <v>487</v>
      </c>
      <c r="X4000" t="s">
        <v>24969</v>
      </c>
      <c r="AA4000">
        <f ca="1" t="shared" si="125"/>
        <v>14</v>
      </c>
    </row>
    <row r="4001" spans="1:27">
      <c r="A4001" s="101">
        <v>31</v>
      </c>
      <c r="B4001" s="89" t="str">
        <f t="shared" si="124"/>
        <v>452731200602080322</v>
      </c>
      <c r="C4001" s="89" t="s">
        <v>487</v>
      </c>
      <c r="D4001" s="102" t="s">
        <v>15706</v>
      </c>
      <c r="E4001" s="102" t="s">
        <v>143</v>
      </c>
      <c r="F4001" s="103" t="s">
        <v>20131</v>
      </c>
      <c r="G4001" s="103" t="s">
        <v>21891</v>
      </c>
      <c r="H4001" s="104" t="s">
        <v>15705</v>
      </c>
      <c r="I4001" s="103" t="s">
        <v>30</v>
      </c>
      <c r="J4001" s="103" t="s">
        <v>30</v>
      </c>
      <c r="K4001" s="103" t="s">
        <v>30</v>
      </c>
      <c r="L4001" s="103" t="s">
        <v>30</v>
      </c>
      <c r="M4001" s="103" t="s">
        <v>30</v>
      </c>
      <c r="N4001" s="103" t="s">
        <v>30</v>
      </c>
      <c r="O4001" s="103" t="s">
        <v>27</v>
      </c>
      <c r="P4001" s="103" t="s">
        <v>8322</v>
      </c>
      <c r="Q4001" s="103" t="s">
        <v>15708</v>
      </c>
      <c r="R4001" s="105">
        <v>18377892883</v>
      </c>
      <c r="S4001" s="103" t="s">
        <v>8322</v>
      </c>
      <c r="T4001" s="103" t="s">
        <v>151</v>
      </c>
      <c r="U4001" s="106" t="s">
        <v>23683</v>
      </c>
      <c r="V4001" s="105" t="s">
        <v>24970</v>
      </c>
      <c r="W4001" s="107" t="s">
        <v>487</v>
      </c>
      <c r="X4001" t="s">
        <v>24971</v>
      </c>
      <c r="AA4001">
        <f ca="1" t="shared" si="125"/>
        <v>15</v>
      </c>
    </row>
    <row r="4002" spans="1:27">
      <c r="A4002" s="101">
        <v>32</v>
      </c>
      <c r="B4002" s="89" t="str">
        <f t="shared" si="124"/>
        <v>452731200501094223</v>
      </c>
      <c r="C4002" s="89" t="s">
        <v>487</v>
      </c>
      <c r="D4002" s="102" t="s">
        <v>15710</v>
      </c>
      <c r="E4002" s="102" t="s">
        <v>143</v>
      </c>
      <c r="F4002" s="103" t="s">
        <v>20131</v>
      </c>
      <c r="G4002" s="103" t="s">
        <v>22169</v>
      </c>
      <c r="H4002" s="104" t="s">
        <v>15709</v>
      </c>
      <c r="I4002" s="103" t="s">
        <v>30</v>
      </c>
      <c r="J4002" s="103" t="s">
        <v>30</v>
      </c>
      <c r="K4002" s="103" t="s">
        <v>30</v>
      </c>
      <c r="L4002" s="103" t="s">
        <v>30</v>
      </c>
      <c r="M4002" s="103" t="s">
        <v>30</v>
      </c>
      <c r="N4002" s="103" t="s">
        <v>30</v>
      </c>
      <c r="O4002" s="103" t="s">
        <v>27</v>
      </c>
      <c r="P4002" s="103" t="s">
        <v>8322</v>
      </c>
      <c r="Q4002" s="103" t="s">
        <v>15712</v>
      </c>
      <c r="R4002" s="105">
        <v>18776877281</v>
      </c>
      <c r="S4002" s="103" t="s">
        <v>8322</v>
      </c>
      <c r="T4002" s="103" t="s">
        <v>121</v>
      </c>
      <c r="U4002" s="106" t="s">
        <v>23096</v>
      </c>
      <c r="V4002" s="105" t="s">
        <v>24972</v>
      </c>
      <c r="W4002" s="107" t="s">
        <v>487</v>
      </c>
      <c r="X4002" t="s">
        <v>24973</v>
      </c>
      <c r="AA4002">
        <f ca="1" t="shared" si="125"/>
        <v>16</v>
      </c>
    </row>
    <row r="4003" spans="1:27">
      <c r="A4003" s="101">
        <v>33</v>
      </c>
      <c r="B4003" s="89" t="str">
        <f t="shared" si="124"/>
        <v>452731200403103923</v>
      </c>
      <c r="C4003" s="89" t="s">
        <v>487</v>
      </c>
      <c r="D4003" s="102" t="s">
        <v>15714</v>
      </c>
      <c r="E4003" s="102" t="s">
        <v>143</v>
      </c>
      <c r="F4003" s="103" t="s">
        <v>20131</v>
      </c>
      <c r="G4003" s="103" t="s">
        <v>20707</v>
      </c>
      <c r="H4003" s="104" t="s">
        <v>15713</v>
      </c>
      <c r="I4003" s="103" t="s">
        <v>30</v>
      </c>
      <c r="J4003" s="103" t="s">
        <v>30</v>
      </c>
      <c r="K4003" s="103" t="s">
        <v>27</v>
      </c>
      <c r="L4003" s="103" t="s">
        <v>30</v>
      </c>
      <c r="M4003" s="103" t="s">
        <v>30</v>
      </c>
      <c r="N4003" s="103" t="s">
        <v>27</v>
      </c>
      <c r="O4003" s="103" t="s">
        <v>27</v>
      </c>
      <c r="P4003" s="103" t="s">
        <v>8322</v>
      </c>
      <c r="Q4003" s="103" t="s">
        <v>18790</v>
      </c>
      <c r="R4003" s="105" t="s">
        <v>15717</v>
      </c>
      <c r="S4003" s="103" t="s">
        <v>8322</v>
      </c>
      <c r="T4003" s="103" t="s">
        <v>128</v>
      </c>
      <c r="U4003" s="106" t="s">
        <v>20424</v>
      </c>
      <c r="V4003" s="105" t="s">
        <v>24974</v>
      </c>
      <c r="W4003" s="107" t="s">
        <v>487</v>
      </c>
      <c r="X4003" t="s">
        <v>24975</v>
      </c>
      <c r="AA4003">
        <f ca="1" t="shared" si="125"/>
        <v>17</v>
      </c>
    </row>
    <row r="4004" spans="1:27">
      <c r="A4004" s="101">
        <v>34</v>
      </c>
      <c r="B4004" s="89" t="str">
        <f t="shared" si="124"/>
        <v>451229200310102438</v>
      </c>
      <c r="C4004" s="89" t="s">
        <v>487</v>
      </c>
      <c r="D4004" s="102" t="s">
        <v>15719</v>
      </c>
      <c r="E4004" s="102" t="s">
        <v>24</v>
      </c>
      <c r="F4004" s="103" t="s">
        <v>20205</v>
      </c>
      <c r="G4004" s="103" t="s">
        <v>20307</v>
      </c>
      <c r="H4004" s="104" t="s">
        <v>15718</v>
      </c>
      <c r="I4004" s="103" t="s">
        <v>27</v>
      </c>
      <c r="J4004" s="103" t="s">
        <v>30</v>
      </c>
      <c r="K4004" s="103" t="s">
        <v>30</v>
      </c>
      <c r="L4004" s="103" t="s">
        <v>30</v>
      </c>
      <c r="M4004" s="103" t="s">
        <v>30</v>
      </c>
      <c r="N4004" s="103" t="s">
        <v>30</v>
      </c>
      <c r="O4004" s="103" t="s">
        <v>27</v>
      </c>
      <c r="P4004" s="103" t="s">
        <v>8322</v>
      </c>
      <c r="Q4004" s="103" t="s">
        <v>15721</v>
      </c>
      <c r="R4004" s="105" t="s">
        <v>15722</v>
      </c>
      <c r="S4004" s="103" t="s">
        <v>8322</v>
      </c>
      <c r="T4004" s="103" t="s">
        <v>140</v>
      </c>
      <c r="U4004" s="106" t="s">
        <v>20487</v>
      </c>
      <c r="V4004" s="105" t="s">
        <v>24976</v>
      </c>
      <c r="W4004" s="107" t="s">
        <v>487</v>
      </c>
      <c r="X4004" t="s">
        <v>24977</v>
      </c>
      <c r="AA4004">
        <f ca="1" t="shared" si="125"/>
        <v>17</v>
      </c>
    </row>
    <row r="4005" spans="1:27">
      <c r="A4005" s="101">
        <v>35</v>
      </c>
      <c r="B4005" s="89" t="str">
        <f t="shared" si="124"/>
        <v>451229200412085421</v>
      </c>
      <c r="C4005" s="89" t="s">
        <v>487</v>
      </c>
      <c r="D4005" s="102" t="s">
        <v>15724</v>
      </c>
      <c r="E4005" s="102" t="s">
        <v>143</v>
      </c>
      <c r="F4005" s="103" t="s">
        <v>20178</v>
      </c>
      <c r="G4005" s="103" t="s">
        <v>20996</v>
      </c>
      <c r="H4005" s="104" t="s">
        <v>15723</v>
      </c>
      <c r="I4005" s="103" t="s">
        <v>30</v>
      </c>
      <c r="J4005" s="103" t="s">
        <v>30</v>
      </c>
      <c r="K4005" s="103" t="s">
        <v>30</v>
      </c>
      <c r="L4005" s="103" t="s">
        <v>30</v>
      </c>
      <c r="M4005" s="103" t="s">
        <v>30</v>
      </c>
      <c r="N4005" s="103" t="s">
        <v>30</v>
      </c>
      <c r="O4005" s="103" t="s">
        <v>27</v>
      </c>
      <c r="P4005" s="103" t="s">
        <v>8322</v>
      </c>
      <c r="Q4005" s="103" t="s">
        <v>10223</v>
      </c>
      <c r="R4005" s="105" t="s">
        <v>15725</v>
      </c>
      <c r="S4005" s="103" t="s">
        <v>8322</v>
      </c>
      <c r="T4005" s="103" t="s">
        <v>93</v>
      </c>
      <c r="U4005" s="106" t="s">
        <v>21563</v>
      </c>
      <c r="V4005" s="105" t="s">
        <v>24978</v>
      </c>
      <c r="W4005" s="107" t="s">
        <v>487</v>
      </c>
      <c r="X4005" t="s">
        <v>24979</v>
      </c>
      <c r="AA4005">
        <f ca="1" t="shared" si="125"/>
        <v>16</v>
      </c>
    </row>
    <row r="4006" spans="1:27">
      <c r="A4006" s="101">
        <v>36</v>
      </c>
      <c r="B4006" s="89" t="str">
        <f t="shared" si="124"/>
        <v>451229200304053617</v>
      </c>
      <c r="C4006" s="89" t="s">
        <v>487</v>
      </c>
      <c r="D4006" s="102" t="s">
        <v>6123</v>
      </c>
      <c r="E4006" s="102" t="s">
        <v>24</v>
      </c>
      <c r="F4006" s="103" t="s">
        <v>20178</v>
      </c>
      <c r="G4006" s="103" t="s">
        <v>20154</v>
      </c>
      <c r="H4006" s="104" t="s">
        <v>15726</v>
      </c>
      <c r="I4006" s="103" t="s">
        <v>30</v>
      </c>
      <c r="J4006" s="103" t="s">
        <v>30</v>
      </c>
      <c r="K4006" s="103" t="s">
        <v>30</v>
      </c>
      <c r="L4006" s="103" t="s">
        <v>30</v>
      </c>
      <c r="M4006" s="103" t="s">
        <v>30</v>
      </c>
      <c r="N4006" s="103" t="s">
        <v>30</v>
      </c>
      <c r="O4006" s="103" t="s">
        <v>27</v>
      </c>
      <c r="P4006" s="103" t="s">
        <v>8322</v>
      </c>
      <c r="Q4006" s="103" t="s">
        <v>15727</v>
      </c>
      <c r="R4006" s="105" t="s">
        <v>15728</v>
      </c>
      <c r="S4006" s="103" t="s">
        <v>8322</v>
      </c>
      <c r="T4006" s="103" t="s">
        <v>81</v>
      </c>
      <c r="U4006" s="106" t="s">
        <v>22956</v>
      </c>
      <c r="V4006" s="105" t="s">
        <v>24980</v>
      </c>
      <c r="W4006" s="107" t="s">
        <v>487</v>
      </c>
      <c r="X4006" t="s">
        <v>19530</v>
      </c>
      <c r="AA4006">
        <f ca="1" t="shared" si="125"/>
        <v>18</v>
      </c>
    </row>
    <row r="4007" spans="1:27">
      <c r="A4007" s="101">
        <v>37</v>
      </c>
      <c r="B4007" s="89" t="str">
        <f t="shared" si="124"/>
        <v>452731200310140629</v>
      </c>
      <c r="C4007" s="89" t="s">
        <v>487</v>
      </c>
      <c r="D4007" s="102" t="s">
        <v>15730</v>
      </c>
      <c r="E4007" s="102" t="s">
        <v>143</v>
      </c>
      <c r="F4007" s="103" t="s">
        <v>20178</v>
      </c>
      <c r="G4007" s="103" t="s">
        <v>20307</v>
      </c>
      <c r="H4007" s="104" t="s">
        <v>15729</v>
      </c>
      <c r="I4007" s="103" t="s">
        <v>30</v>
      </c>
      <c r="J4007" s="103" t="s">
        <v>30</v>
      </c>
      <c r="K4007" s="103" t="s">
        <v>27</v>
      </c>
      <c r="L4007" s="103" t="s">
        <v>30</v>
      </c>
      <c r="M4007" s="103" t="s">
        <v>30</v>
      </c>
      <c r="N4007" s="103" t="s">
        <v>30</v>
      </c>
      <c r="O4007" s="103" t="s">
        <v>27</v>
      </c>
      <c r="P4007" s="103" t="s">
        <v>8322</v>
      </c>
      <c r="Q4007" s="103" t="s">
        <v>15732</v>
      </c>
      <c r="R4007" s="105" t="s">
        <v>15733</v>
      </c>
      <c r="S4007" s="103" t="s">
        <v>8322</v>
      </c>
      <c r="T4007" s="103" t="s">
        <v>99</v>
      </c>
      <c r="U4007" s="106" t="s">
        <v>23677</v>
      </c>
      <c r="V4007" s="105" t="s">
        <v>24981</v>
      </c>
      <c r="W4007" s="107" t="s">
        <v>487</v>
      </c>
      <c r="X4007" t="s">
        <v>24982</v>
      </c>
      <c r="AA4007">
        <f ca="1" t="shared" si="125"/>
        <v>17</v>
      </c>
    </row>
    <row r="4008" spans="1:27">
      <c r="A4008" s="101">
        <v>38</v>
      </c>
      <c r="B4008" s="89" t="str">
        <f t="shared" si="124"/>
        <v>452731200503150647</v>
      </c>
      <c r="C4008" s="89" t="s">
        <v>487</v>
      </c>
      <c r="D4008" s="102" t="s">
        <v>2828</v>
      </c>
      <c r="E4008" s="102" t="s">
        <v>143</v>
      </c>
      <c r="F4008" s="103" t="s">
        <v>20131</v>
      </c>
      <c r="G4008" s="103" t="s">
        <v>21473</v>
      </c>
      <c r="H4008" s="104" t="s">
        <v>15734</v>
      </c>
      <c r="I4008" s="103" t="s">
        <v>30</v>
      </c>
      <c r="J4008" s="103" t="s">
        <v>30</v>
      </c>
      <c r="K4008" s="103" t="s">
        <v>30</v>
      </c>
      <c r="L4008" s="103" t="s">
        <v>30</v>
      </c>
      <c r="M4008" s="103" t="s">
        <v>30</v>
      </c>
      <c r="N4008" s="103" t="s">
        <v>30</v>
      </c>
      <c r="O4008" s="103" t="s">
        <v>27</v>
      </c>
      <c r="P4008" s="103" t="s">
        <v>8322</v>
      </c>
      <c r="Q4008" s="103" t="s">
        <v>15736</v>
      </c>
      <c r="R4008" s="105" t="s">
        <v>15737</v>
      </c>
      <c r="S4008" s="103" t="s">
        <v>8322</v>
      </c>
      <c r="T4008" s="103" t="s">
        <v>99</v>
      </c>
      <c r="U4008" s="106" t="s">
        <v>23534</v>
      </c>
      <c r="V4008" s="105" t="s">
        <v>24983</v>
      </c>
      <c r="W4008" s="107" t="s">
        <v>487</v>
      </c>
      <c r="X4008" t="s">
        <v>24984</v>
      </c>
      <c r="AA4008">
        <f ca="1" t="shared" si="125"/>
        <v>16</v>
      </c>
    </row>
    <row r="4009" spans="1:27">
      <c r="A4009" s="101">
        <v>39</v>
      </c>
      <c r="B4009" s="89" t="str">
        <f t="shared" si="124"/>
        <v>451229200311035425</v>
      </c>
      <c r="C4009" s="89" t="s">
        <v>487</v>
      </c>
      <c r="D4009" s="102" t="s">
        <v>15739</v>
      </c>
      <c r="E4009" s="102" t="s">
        <v>143</v>
      </c>
      <c r="F4009" s="103" t="s">
        <v>20178</v>
      </c>
      <c r="G4009" s="103" t="s">
        <v>20423</v>
      </c>
      <c r="H4009" s="104" t="s">
        <v>15738</v>
      </c>
      <c r="I4009" s="103" t="s">
        <v>30</v>
      </c>
      <c r="J4009" s="103" t="s">
        <v>30</v>
      </c>
      <c r="K4009" s="103" t="s">
        <v>30</v>
      </c>
      <c r="L4009" s="103" t="s">
        <v>30</v>
      </c>
      <c r="M4009" s="103" t="s">
        <v>30</v>
      </c>
      <c r="N4009" s="103" t="s">
        <v>30</v>
      </c>
      <c r="O4009" s="103" t="s">
        <v>27</v>
      </c>
      <c r="P4009" s="103" t="s">
        <v>8322</v>
      </c>
      <c r="Q4009" s="103" t="s">
        <v>15740</v>
      </c>
      <c r="R4009" s="105" t="s">
        <v>15741</v>
      </c>
      <c r="S4009" s="103" t="s">
        <v>8322</v>
      </c>
      <c r="T4009" s="103" t="s">
        <v>93</v>
      </c>
      <c r="U4009" s="106" t="s">
        <v>21563</v>
      </c>
      <c r="V4009" s="105" t="s">
        <v>24978</v>
      </c>
      <c r="W4009" s="107" t="s">
        <v>487</v>
      </c>
      <c r="X4009" t="s">
        <v>24979</v>
      </c>
      <c r="AA4009">
        <f ca="1" t="shared" si="125"/>
        <v>17</v>
      </c>
    </row>
    <row r="4010" spans="1:27">
      <c r="A4010" s="101">
        <v>40</v>
      </c>
      <c r="B4010" s="89" t="str">
        <f t="shared" si="124"/>
        <v>451229200410200916</v>
      </c>
      <c r="C4010" s="89" t="s">
        <v>487</v>
      </c>
      <c r="D4010" s="102" t="s">
        <v>15743</v>
      </c>
      <c r="E4010" s="102" t="s">
        <v>24</v>
      </c>
      <c r="F4010" s="103" t="s">
        <v>20131</v>
      </c>
      <c r="G4010" s="103" t="s">
        <v>20412</v>
      </c>
      <c r="H4010" s="104" t="s">
        <v>15742</v>
      </c>
      <c r="I4010" s="103" t="s">
        <v>30</v>
      </c>
      <c r="J4010" s="103" t="s">
        <v>30</v>
      </c>
      <c r="K4010" s="103" t="s">
        <v>30</v>
      </c>
      <c r="L4010" s="103" t="s">
        <v>30</v>
      </c>
      <c r="M4010" s="103" t="s">
        <v>30</v>
      </c>
      <c r="N4010" s="103" t="s">
        <v>30</v>
      </c>
      <c r="O4010" s="103" t="s">
        <v>27</v>
      </c>
      <c r="P4010" s="103" t="s">
        <v>8322</v>
      </c>
      <c r="Q4010" s="103" t="s">
        <v>15745</v>
      </c>
      <c r="R4010" s="105">
        <v>19977843896</v>
      </c>
      <c r="S4010" s="103" t="s">
        <v>8322</v>
      </c>
      <c r="T4010" s="103" t="s">
        <v>69</v>
      </c>
      <c r="U4010" s="106" t="s">
        <v>23507</v>
      </c>
      <c r="V4010" s="105" t="s">
        <v>24985</v>
      </c>
      <c r="W4010" s="107" t="s">
        <v>487</v>
      </c>
      <c r="X4010" t="s">
        <v>24986</v>
      </c>
      <c r="AA4010">
        <f ca="1" t="shared" si="125"/>
        <v>16</v>
      </c>
    </row>
    <row r="4011" spans="1:27">
      <c r="A4011" s="101">
        <v>41</v>
      </c>
      <c r="B4011" s="89" t="str">
        <f t="shared" si="124"/>
        <v>451229200411025718</v>
      </c>
      <c r="C4011" s="89" t="s">
        <v>487</v>
      </c>
      <c r="D4011" s="102" t="s">
        <v>15747</v>
      </c>
      <c r="E4011" s="102" t="s">
        <v>24</v>
      </c>
      <c r="F4011" s="103" t="s">
        <v>20131</v>
      </c>
      <c r="G4011" s="103" t="s">
        <v>20823</v>
      </c>
      <c r="H4011" s="104" t="s">
        <v>15746</v>
      </c>
      <c r="I4011" s="103" t="s">
        <v>30</v>
      </c>
      <c r="J4011" s="103" t="s">
        <v>30</v>
      </c>
      <c r="K4011" s="103" t="s">
        <v>30</v>
      </c>
      <c r="L4011" s="103" t="s">
        <v>30</v>
      </c>
      <c r="M4011" s="103" t="s">
        <v>30</v>
      </c>
      <c r="N4011" s="103" t="s">
        <v>30</v>
      </c>
      <c r="O4011" s="103" t="s">
        <v>27</v>
      </c>
      <c r="P4011" s="103" t="s">
        <v>8322</v>
      </c>
      <c r="Q4011" s="103" t="s">
        <v>15749</v>
      </c>
      <c r="R4011" s="105">
        <v>18776873197</v>
      </c>
      <c r="S4011" s="103" t="s">
        <v>8322</v>
      </c>
      <c r="T4011" s="103" t="s">
        <v>63</v>
      </c>
      <c r="U4011" s="106" t="s">
        <v>24987</v>
      </c>
      <c r="V4011" s="105"/>
      <c r="W4011" s="107" t="s">
        <v>487</v>
      </c>
      <c r="X4011" t="s">
        <v>24988</v>
      </c>
      <c r="AA4011">
        <f ca="1" t="shared" si="125"/>
        <v>16</v>
      </c>
    </row>
    <row r="4012" spans="1:27">
      <c r="A4012" s="101">
        <v>42</v>
      </c>
      <c r="B4012" s="89" t="str">
        <f t="shared" si="124"/>
        <v>450124200410222711</v>
      </c>
      <c r="C4012" s="89" t="s">
        <v>487</v>
      </c>
      <c r="D4012" s="102" t="s">
        <v>15751</v>
      </c>
      <c r="E4012" s="102" t="s">
        <v>24</v>
      </c>
      <c r="F4012" s="103" t="s">
        <v>20131</v>
      </c>
      <c r="G4012" s="103" t="s">
        <v>20412</v>
      </c>
      <c r="H4012" s="104" t="s">
        <v>15750</v>
      </c>
      <c r="I4012" s="103" t="s">
        <v>30</v>
      </c>
      <c r="J4012" s="103" t="s">
        <v>30</v>
      </c>
      <c r="K4012" s="103" t="s">
        <v>30</v>
      </c>
      <c r="L4012" s="103" t="s">
        <v>30</v>
      </c>
      <c r="M4012" s="103" t="s">
        <v>30</v>
      </c>
      <c r="N4012" s="103" t="s">
        <v>30</v>
      </c>
      <c r="O4012" s="103" t="s">
        <v>27</v>
      </c>
      <c r="P4012" s="103" t="s">
        <v>21315</v>
      </c>
      <c r="Q4012" s="103" t="s">
        <v>15752</v>
      </c>
      <c r="R4012" s="105">
        <v>17807838447</v>
      </c>
      <c r="S4012" s="103" t="s">
        <v>21315</v>
      </c>
      <c r="T4012" s="103" t="s">
        <v>20446</v>
      </c>
      <c r="U4012" s="106" t="s">
        <v>22881</v>
      </c>
      <c r="V4012" s="105" t="s">
        <v>21968</v>
      </c>
      <c r="W4012" s="107" t="s">
        <v>487</v>
      </c>
      <c r="X4012" t="s">
        <v>24989</v>
      </c>
      <c r="AA4012">
        <f ca="1" t="shared" si="125"/>
        <v>16</v>
      </c>
    </row>
    <row r="4013" spans="1:27">
      <c r="A4013" s="101">
        <v>43</v>
      </c>
      <c r="B4013" s="89" t="str">
        <f t="shared" si="124"/>
        <v>452731200507190312</v>
      </c>
      <c r="C4013" s="89" t="s">
        <v>487</v>
      </c>
      <c r="D4013" s="102" t="s">
        <v>15755</v>
      </c>
      <c r="E4013" s="102" t="s">
        <v>24</v>
      </c>
      <c r="F4013" s="103" t="s">
        <v>20131</v>
      </c>
      <c r="G4013" s="103" t="s">
        <v>21180</v>
      </c>
      <c r="H4013" s="104" t="s">
        <v>15754</v>
      </c>
      <c r="I4013" s="103" t="s">
        <v>30</v>
      </c>
      <c r="J4013" s="103" t="s">
        <v>30</v>
      </c>
      <c r="K4013" s="103" t="s">
        <v>30</v>
      </c>
      <c r="L4013" s="103" t="s">
        <v>30</v>
      </c>
      <c r="M4013" s="103" t="s">
        <v>30</v>
      </c>
      <c r="N4013" s="103" t="s">
        <v>30</v>
      </c>
      <c r="O4013" s="103" t="s">
        <v>27</v>
      </c>
      <c r="P4013" s="103" t="s">
        <v>8322</v>
      </c>
      <c r="Q4013" s="103" t="s">
        <v>15757</v>
      </c>
      <c r="R4013" s="105" t="s">
        <v>15758</v>
      </c>
      <c r="S4013" s="103" t="s">
        <v>8322</v>
      </c>
      <c r="T4013" s="103" t="s">
        <v>151</v>
      </c>
      <c r="U4013" s="106" t="s">
        <v>23069</v>
      </c>
      <c r="V4013" s="105" t="s">
        <v>24990</v>
      </c>
      <c r="W4013" s="107" t="s">
        <v>487</v>
      </c>
      <c r="X4013" t="s">
        <v>24991</v>
      </c>
      <c r="AA4013">
        <f ca="1" t="shared" si="125"/>
        <v>16</v>
      </c>
    </row>
    <row r="4014" spans="1:27">
      <c r="A4014" s="101">
        <v>44</v>
      </c>
      <c r="B4014" s="89" t="str">
        <f t="shared" si="124"/>
        <v>451229200503042734</v>
      </c>
      <c r="C4014" s="89" t="s">
        <v>487</v>
      </c>
      <c r="D4014" s="102" t="s">
        <v>15760</v>
      </c>
      <c r="E4014" s="102" t="s">
        <v>24</v>
      </c>
      <c r="F4014" s="103" t="s">
        <v>20178</v>
      </c>
      <c r="G4014" s="103" t="s">
        <v>21473</v>
      </c>
      <c r="H4014" s="104" t="s">
        <v>15759</v>
      </c>
      <c r="I4014" s="103" t="s">
        <v>27</v>
      </c>
      <c r="J4014" s="103" t="s">
        <v>30</v>
      </c>
      <c r="K4014" s="103" t="s">
        <v>30</v>
      </c>
      <c r="L4014" s="103" t="s">
        <v>30</v>
      </c>
      <c r="M4014" s="103" t="s">
        <v>30</v>
      </c>
      <c r="N4014" s="103" t="s">
        <v>30</v>
      </c>
      <c r="O4014" s="103" t="s">
        <v>27</v>
      </c>
      <c r="P4014" s="103" t="s">
        <v>146</v>
      </c>
      <c r="Q4014" s="103" t="s">
        <v>15761</v>
      </c>
      <c r="R4014" s="105" t="s">
        <v>15762</v>
      </c>
      <c r="S4014" s="103" t="s">
        <v>8322</v>
      </c>
      <c r="T4014" s="103" t="s">
        <v>146</v>
      </c>
      <c r="U4014" s="106" t="s">
        <v>22876</v>
      </c>
      <c r="V4014" s="105" t="s">
        <v>24992</v>
      </c>
      <c r="W4014" s="107" t="s">
        <v>487</v>
      </c>
      <c r="X4014" t="s">
        <v>24993</v>
      </c>
      <c r="AA4014">
        <f ca="1" t="shared" si="125"/>
        <v>16</v>
      </c>
    </row>
    <row r="4015" spans="1:27">
      <c r="A4015" s="101">
        <v>45</v>
      </c>
      <c r="B4015" s="89" t="str">
        <f t="shared" si="124"/>
        <v>452731200407260619</v>
      </c>
      <c r="C4015" s="89" t="s">
        <v>487</v>
      </c>
      <c r="D4015" s="102" t="s">
        <v>15764</v>
      </c>
      <c r="E4015" s="102" t="s">
        <v>24</v>
      </c>
      <c r="F4015" s="103" t="s">
        <v>23643</v>
      </c>
      <c r="G4015" s="103" t="s">
        <v>20271</v>
      </c>
      <c r="H4015" s="104" t="s">
        <v>15763</v>
      </c>
      <c r="I4015" s="103" t="s">
        <v>30</v>
      </c>
      <c r="J4015" s="103" t="s">
        <v>30</v>
      </c>
      <c r="K4015" s="103" t="s">
        <v>30</v>
      </c>
      <c r="L4015" s="103" t="s">
        <v>30</v>
      </c>
      <c r="M4015" s="103" t="s">
        <v>30</v>
      </c>
      <c r="N4015" s="103" t="s">
        <v>30</v>
      </c>
      <c r="O4015" s="103" t="s">
        <v>27</v>
      </c>
      <c r="P4015" s="103" t="s">
        <v>8322</v>
      </c>
      <c r="Q4015" s="103" t="s">
        <v>15765</v>
      </c>
      <c r="R4015" s="105">
        <v>15177386172</v>
      </c>
      <c r="S4015" s="103" t="s">
        <v>8322</v>
      </c>
      <c r="T4015" s="103" t="s">
        <v>99</v>
      </c>
      <c r="U4015" s="106" t="s">
        <v>20884</v>
      </c>
      <c r="V4015" s="105" t="s">
        <v>23250</v>
      </c>
      <c r="W4015" s="107" t="s">
        <v>487</v>
      </c>
      <c r="X4015" t="s">
        <v>24994</v>
      </c>
      <c r="AA4015">
        <f ca="1" t="shared" si="125"/>
        <v>17</v>
      </c>
    </row>
    <row r="4016" spans="1:27">
      <c r="A4016" s="101">
        <v>46</v>
      </c>
      <c r="B4016" s="89" t="str">
        <f t="shared" si="124"/>
        <v>45273120041014183X</v>
      </c>
      <c r="C4016" s="89" t="s">
        <v>487</v>
      </c>
      <c r="D4016" s="102" t="s">
        <v>15767</v>
      </c>
      <c r="E4016" s="102" t="s">
        <v>24</v>
      </c>
      <c r="F4016" s="103" t="s">
        <v>23643</v>
      </c>
      <c r="G4016" s="103" t="s">
        <v>20412</v>
      </c>
      <c r="H4016" s="104" t="s">
        <v>15766</v>
      </c>
      <c r="I4016" s="103" t="s">
        <v>30</v>
      </c>
      <c r="J4016" s="103" t="s">
        <v>30</v>
      </c>
      <c r="K4016" s="103" t="s">
        <v>30</v>
      </c>
      <c r="L4016" s="103" t="s">
        <v>30</v>
      </c>
      <c r="M4016" s="103" t="s">
        <v>30</v>
      </c>
      <c r="N4016" s="103" t="s">
        <v>30</v>
      </c>
      <c r="O4016" s="103" t="s">
        <v>27</v>
      </c>
      <c r="P4016" s="103" t="s">
        <v>8322</v>
      </c>
      <c r="Q4016" s="103" t="s">
        <v>15769</v>
      </c>
      <c r="R4016" s="105">
        <v>13667780245</v>
      </c>
      <c r="S4016" s="103" t="s">
        <v>8322</v>
      </c>
      <c r="T4016" s="103" t="s">
        <v>115</v>
      </c>
      <c r="U4016" s="106" t="s">
        <v>22911</v>
      </c>
      <c r="V4016" s="105" t="s">
        <v>24995</v>
      </c>
      <c r="W4016" s="107" t="s">
        <v>487</v>
      </c>
      <c r="X4016" t="s">
        <v>24996</v>
      </c>
      <c r="AA4016">
        <f ca="1" t="shared" si="125"/>
        <v>16</v>
      </c>
    </row>
    <row r="4017" spans="1:27">
      <c r="A4017" s="101">
        <v>47</v>
      </c>
      <c r="B4017" s="89" t="str">
        <f t="shared" si="124"/>
        <v>452731200602084518</v>
      </c>
      <c r="C4017" s="89" t="s">
        <v>487</v>
      </c>
      <c r="D4017" s="102" t="s">
        <v>15771</v>
      </c>
      <c r="E4017" s="102" t="s">
        <v>24</v>
      </c>
      <c r="F4017" s="103" t="s">
        <v>23643</v>
      </c>
      <c r="G4017" s="103" t="s">
        <v>21891</v>
      </c>
      <c r="H4017" s="104" t="s">
        <v>15770</v>
      </c>
      <c r="I4017" s="103" t="s">
        <v>27</v>
      </c>
      <c r="J4017" s="103" t="s">
        <v>30</v>
      </c>
      <c r="K4017" s="103" t="s">
        <v>30</v>
      </c>
      <c r="L4017" s="103" t="s">
        <v>30</v>
      </c>
      <c r="M4017" s="103" t="s">
        <v>30</v>
      </c>
      <c r="N4017" s="103" t="s">
        <v>30</v>
      </c>
      <c r="O4017" s="103" t="s">
        <v>27</v>
      </c>
      <c r="P4017" s="103" t="s">
        <v>8322</v>
      </c>
      <c r="Q4017" s="103" t="s">
        <v>1428</v>
      </c>
      <c r="R4017" s="105">
        <v>15777879690</v>
      </c>
      <c r="S4017" s="103" t="s">
        <v>8322</v>
      </c>
      <c r="T4017" s="103" t="s">
        <v>110</v>
      </c>
      <c r="U4017" s="106" t="s">
        <v>20413</v>
      </c>
      <c r="V4017" s="105" t="s">
        <v>24997</v>
      </c>
      <c r="W4017" s="107" t="s">
        <v>487</v>
      </c>
      <c r="X4017" t="s">
        <v>24998</v>
      </c>
      <c r="AA4017">
        <f ca="1" t="shared" si="125"/>
        <v>15</v>
      </c>
    </row>
    <row r="4018" spans="1:27">
      <c r="A4018" s="101">
        <v>48</v>
      </c>
      <c r="B4018" s="89" t="str">
        <f t="shared" si="124"/>
        <v>452731200507181811</v>
      </c>
      <c r="C4018" s="89" t="s">
        <v>487</v>
      </c>
      <c r="D4018" s="102" t="s">
        <v>15773</v>
      </c>
      <c r="E4018" s="102" t="s">
        <v>24</v>
      </c>
      <c r="F4018" s="103" t="s">
        <v>23643</v>
      </c>
      <c r="G4018" s="103" t="s">
        <v>21180</v>
      </c>
      <c r="H4018" s="104" t="s">
        <v>15772</v>
      </c>
      <c r="I4018" s="103" t="s">
        <v>30</v>
      </c>
      <c r="J4018" s="103" t="s">
        <v>30</v>
      </c>
      <c r="K4018" s="103" t="s">
        <v>30</v>
      </c>
      <c r="L4018" s="103" t="s">
        <v>30</v>
      </c>
      <c r="M4018" s="103" t="s">
        <v>30</v>
      </c>
      <c r="N4018" s="103" t="s">
        <v>30</v>
      </c>
      <c r="O4018" s="103" t="s">
        <v>27</v>
      </c>
      <c r="P4018" s="103" t="s">
        <v>8322</v>
      </c>
      <c r="Q4018" s="103" t="s">
        <v>7800</v>
      </c>
      <c r="R4018" s="105">
        <v>15078636855</v>
      </c>
      <c r="S4018" s="103" t="s">
        <v>8322</v>
      </c>
      <c r="T4018" s="103" t="s">
        <v>115</v>
      </c>
      <c r="U4018" s="106" t="s">
        <v>23443</v>
      </c>
      <c r="V4018" s="105" t="s">
        <v>24999</v>
      </c>
      <c r="W4018" s="107" t="s">
        <v>487</v>
      </c>
      <c r="X4018" t="s">
        <v>25000</v>
      </c>
      <c r="AA4018">
        <f ca="1" t="shared" si="125"/>
        <v>16</v>
      </c>
    </row>
    <row r="4019" spans="1:27">
      <c r="A4019" s="101">
        <v>49</v>
      </c>
      <c r="B4019" s="89" t="str">
        <f t="shared" si="124"/>
        <v>452731200505175434</v>
      </c>
      <c r="C4019" s="89" t="s">
        <v>487</v>
      </c>
      <c r="D4019" s="102" t="s">
        <v>15775</v>
      </c>
      <c r="E4019" s="102" t="s">
        <v>24</v>
      </c>
      <c r="F4019" s="103" t="s">
        <v>23643</v>
      </c>
      <c r="G4019" s="103" t="s">
        <v>20371</v>
      </c>
      <c r="H4019" s="104" t="s">
        <v>15774</v>
      </c>
      <c r="I4019" s="103" t="s">
        <v>30</v>
      </c>
      <c r="J4019" s="103" t="s">
        <v>30</v>
      </c>
      <c r="K4019" s="103" t="s">
        <v>30</v>
      </c>
      <c r="L4019" s="103" t="s">
        <v>30</v>
      </c>
      <c r="M4019" s="103" t="s">
        <v>30</v>
      </c>
      <c r="N4019" s="103" t="s">
        <v>30</v>
      </c>
      <c r="O4019" s="103" t="s">
        <v>27</v>
      </c>
      <c r="P4019" s="103" t="s">
        <v>8322</v>
      </c>
      <c r="Q4019" s="103" t="s">
        <v>15777</v>
      </c>
      <c r="R4019" s="105" t="s">
        <v>15778</v>
      </c>
      <c r="S4019" s="103" t="s">
        <v>8322</v>
      </c>
      <c r="T4019" s="103" t="s">
        <v>63</v>
      </c>
      <c r="U4019" s="106" t="s">
        <v>25001</v>
      </c>
      <c r="V4019" s="105" t="s">
        <v>25002</v>
      </c>
      <c r="W4019" s="107" t="s">
        <v>487</v>
      </c>
      <c r="X4019" t="s">
        <v>25003</v>
      </c>
      <c r="AA4019">
        <f ca="1" t="shared" si="125"/>
        <v>16</v>
      </c>
    </row>
    <row r="4020" spans="1:27">
      <c r="A4020" s="101">
        <v>50</v>
      </c>
      <c r="B4020" s="89" t="str">
        <f t="shared" si="124"/>
        <v>45122920040629274X</v>
      </c>
      <c r="C4020" s="89" t="s">
        <v>487</v>
      </c>
      <c r="D4020" s="102" t="s">
        <v>15780</v>
      </c>
      <c r="E4020" s="102" t="s">
        <v>143</v>
      </c>
      <c r="F4020" s="103" t="s">
        <v>23771</v>
      </c>
      <c r="G4020" s="103" t="s">
        <v>21826</v>
      </c>
      <c r="H4020" s="104" t="s">
        <v>15779</v>
      </c>
      <c r="I4020" s="103" t="s">
        <v>30</v>
      </c>
      <c r="J4020" s="103" t="s">
        <v>30</v>
      </c>
      <c r="K4020" s="103" t="s">
        <v>30</v>
      </c>
      <c r="L4020" s="103" t="s">
        <v>30</v>
      </c>
      <c r="M4020" s="103" t="s">
        <v>30</v>
      </c>
      <c r="N4020" s="103" t="s">
        <v>30</v>
      </c>
      <c r="O4020" s="103" t="s">
        <v>27</v>
      </c>
      <c r="P4020" s="103" t="s">
        <v>8322</v>
      </c>
      <c r="Q4020" s="103" t="s">
        <v>15782</v>
      </c>
      <c r="R4020" s="105" t="s">
        <v>15783</v>
      </c>
      <c r="S4020" s="103" t="s">
        <v>8322</v>
      </c>
      <c r="T4020" s="103" t="s">
        <v>146</v>
      </c>
      <c r="U4020" s="106" t="s">
        <v>23742</v>
      </c>
      <c r="V4020" s="105" t="s">
        <v>25004</v>
      </c>
      <c r="W4020" s="107" t="s">
        <v>487</v>
      </c>
      <c r="X4020" t="s">
        <v>25005</v>
      </c>
      <c r="AA4020">
        <f ca="1" t="shared" si="125"/>
        <v>17</v>
      </c>
    </row>
    <row r="4021" spans="1:27">
      <c r="A4021" s="101">
        <v>51</v>
      </c>
      <c r="B4021" s="89" t="str">
        <f t="shared" si="124"/>
        <v>451229200709082141</v>
      </c>
      <c r="C4021" s="89" t="s">
        <v>487</v>
      </c>
      <c r="D4021" s="102" t="s">
        <v>15785</v>
      </c>
      <c r="E4021" s="102" t="s">
        <v>143</v>
      </c>
      <c r="F4021" s="103" t="s">
        <v>23771</v>
      </c>
      <c r="G4021" s="103" t="s">
        <v>23695</v>
      </c>
      <c r="H4021" s="104" t="s">
        <v>15784</v>
      </c>
      <c r="I4021" s="103" t="s">
        <v>27</v>
      </c>
      <c r="J4021" s="103" t="s">
        <v>30</v>
      </c>
      <c r="K4021" s="103" t="s">
        <v>27</v>
      </c>
      <c r="L4021" s="103" t="s">
        <v>30</v>
      </c>
      <c r="M4021" s="103" t="s">
        <v>30</v>
      </c>
      <c r="N4021" s="103" t="s">
        <v>30</v>
      </c>
      <c r="O4021" s="103" t="s">
        <v>27</v>
      </c>
      <c r="P4021" s="103" t="s">
        <v>8322</v>
      </c>
      <c r="Q4021" s="103" t="s">
        <v>15787</v>
      </c>
      <c r="R4021" s="105" t="s">
        <v>15788</v>
      </c>
      <c r="S4021" s="103" t="s">
        <v>8322</v>
      </c>
      <c r="T4021" s="103" t="s">
        <v>20240</v>
      </c>
      <c r="U4021" s="106" t="s">
        <v>25006</v>
      </c>
      <c r="V4021" s="105" t="s">
        <v>25007</v>
      </c>
      <c r="W4021" s="107" t="s">
        <v>487</v>
      </c>
      <c r="X4021" t="s">
        <v>25008</v>
      </c>
      <c r="AA4021">
        <f ca="1" t="shared" si="125"/>
        <v>13</v>
      </c>
    </row>
    <row r="4022" spans="1:27">
      <c r="A4022" s="101">
        <v>52</v>
      </c>
      <c r="B4022" s="89" t="str">
        <f t="shared" si="124"/>
        <v>451229200612082190</v>
      </c>
      <c r="C4022" s="89" t="s">
        <v>487</v>
      </c>
      <c r="D4022" s="102" t="s">
        <v>15790</v>
      </c>
      <c r="E4022" s="102" t="s">
        <v>24</v>
      </c>
      <c r="F4022" s="103" t="s">
        <v>23771</v>
      </c>
      <c r="G4022" s="103" t="s">
        <v>22066</v>
      </c>
      <c r="H4022" s="104" t="s">
        <v>15789</v>
      </c>
      <c r="I4022" s="103" t="s">
        <v>27</v>
      </c>
      <c r="J4022" s="103" t="s">
        <v>27</v>
      </c>
      <c r="K4022" s="103" t="s">
        <v>30</v>
      </c>
      <c r="L4022" s="103" t="s">
        <v>30</v>
      </c>
      <c r="M4022" s="103" t="s">
        <v>30</v>
      </c>
      <c r="N4022" s="103" t="s">
        <v>30</v>
      </c>
      <c r="O4022" s="103" t="s">
        <v>27</v>
      </c>
      <c r="P4022" s="103" t="s">
        <v>8322</v>
      </c>
      <c r="Q4022" s="103" t="s">
        <v>18795</v>
      </c>
      <c r="R4022" s="105" t="s">
        <v>15792</v>
      </c>
      <c r="S4022" s="103" t="s">
        <v>8322</v>
      </c>
      <c r="T4022" s="103" t="s">
        <v>20240</v>
      </c>
      <c r="U4022" s="106" t="s">
        <v>23607</v>
      </c>
      <c r="V4022" s="105" t="s">
        <v>25009</v>
      </c>
      <c r="W4022" s="107" t="s">
        <v>487</v>
      </c>
      <c r="X4022" t="s">
        <v>25010</v>
      </c>
      <c r="AA4022">
        <f ca="1" t="shared" si="125"/>
        <v>14</v>
      </c>
    </row>
    <row r="4023" spans="1:27">
      <c r="A4023" s="101">
        <v>53</v>
      </c>
      <c r="B4023" s="89" t="str">
        <f t="shared" si="124"/>
        <v>452731200407051868</v>
      </c>
      <c r="C4023" s="89" t="s">
        <v>487</v>
      </c>
      <c r="D4023" s="102" t="s">
        <v>15794</v>
      </c>
      <c r="E4023" s="102" t="s">
        <v>143</v>
      </c>
      <c r="F4023" s="103" t="s">
        <v>23771</v>
      </c>
      <c r="G4023" s="103" t="s">
        <v>20271</v>
      </c>
      <c r="H4023" s="104" t="s">
        <v>15793</v>
      </c>
      <c r="I4023" s="103" t="s">
        <v>27</v>
      </c>
      <c r="J4023" s="103" t="s">
        <v>27</v>
      </c>
      <c r="K4023" s="103" t="s">
        <v>30</v>
      </c>
      <c r="L4023" s="103" t="s">
        <v>30</v>
      </c>
      <c r="M4023" s="103" t="s">
        <v>30</v>
      </c>
      <c r="N4023" s="103" t="s">
        <v>27</v>
      </c>
      <c r="O4023" s="103" t="s">
        <v>27</v>
      </c>
      <c r="P4023" s="103" t="s">
        <v>8322</v>
      </c>
      <c r="Q4023" s="103" t="s">
        <v>15796</v>
      </c>
      <c r="R4023" s="105" t="s">
        <v>15797</v>
      </c>
      <c r="S4023" s="103" t="s">
        <v>8322</v>
      </c>
      <c r="T4023" s="103" t="s">
        <v>115</v>
      </c>
      <c r="U4023" s="106" t="s">
        <v>25011</v>
      </c>
      <c r="V4023" s="105" t="s">
        <v>25012</v>
      </c>
      <c r="W4023" s="107" t="s">
        <v>487</v>
      </c>
      <c r="X4023" t="s">
        <v>25013</v>
      </c>
      <c r="AA4023">
        <f ca="1" t="shared" si="125"/>
        <v>17</v>
      </c>
    </row>
    <row r="4024" spans="1:27">
      <c r="A4024" s="101">
        <v>54</v>
      </c>
      <c r="B4024" s="89" t="str">
        <f t="shared" si="124"/>
        <v>451229200405265416</v>
      </c>
      <c r="C4024" s="89" t="s">
        <v>487</v>
      </c>
      <c r="D4024" s="102" t="s">
        <v>15799</v>
      </c>
      <c r="E4024" s="102" t="s">
        <v>24</v>
      </c>
      <c r="F4024" s="103" t="s">
        <v>23643</v>
      </c>
      <c r="G4024" s="103" t="s">
        <v>20608</v>
      </c>
      <c r="H4024" s="104" t="s">
        <v>15798</v>
      </c>
      <c r="I4024" s="103" t="s">
        <v>30</v>
      </c>
      <c r="J4024" s="103" t="s">
        <v>30</v>
      </c>
      <c r="K4024" s="103" t="s">
        <v>27</v>
      </c>
      <c r="L4024" s="103" t="s">
        <v>30</v>
      </c>
      <c r="M4024" s="103" t="s">
        <v>30</v>
      </c>
      <c r="N4024" s="103" t="s">
        <v>30</v>
      </c>
      <c r="O4024" s="103" t="s">
        <v>27</v>
      </c>
      <c r="P4024" s="103" t="s">
        <v>8322</v>
      </c>
      <c r="Q4024" s="103" t="s">
        <v>15801</v>
      </c>
      <c r="R4024" s="105" t="s">
        <v>15802</v>
      </c>
      <c r="S4024" s="103" t="s">
        <v>8322</v>
      </c>
      <c r="T4024" s="103" t="s">
        <v>93</v>
      </c>
      <c r="U4024" s="106" t="s">
        <v>23368</v>
      </c>
      <c r="V4024" s="105" t="s">
        <v>25014</v>
      </c>
      <c r="W4024" s="107" t="s">
        <v>487</v>
      </c>
      <c r="X4024" t="s">
        <v>25015</v>
      </c>
      <c r="AA4024">
        <f ca="1" t="shared" si="125"/>
        <v>17</v>
      </c>
    </row>
    <row r="4025" spans="1:27">
      <c r="A4025" s="101">
        <v>55</v>
      </c>
      <c r="B4025" s="89" t="str">
        <f t="shared" si="124"/>
        <v>452731200412240030</v>
      </c>
      <c r="C4025" s="89" t="s">
        <v>487</v>
      </c>
      <c r="D4025" s="102" t="s">
        <v>12767</v>
      </c>
      <c r="E4025" s="102" t="s">
        <v>24</v>
      </c>
      <c r="F4025" s="103" t="s">
        <v>23643</v>
      </c>
      <c r="G4025" s="103" t="s">
        <v>20996</v>
      </c>
      <c r="H4025" s="104" t="s">
        <v>15803</v>
      </c>
      <c r="I4025" s="103" t="s">
        <v>30</v>
      </c>
      <c r="J4025" s="103" t="s">
        <v>27</v>
      </c>
      <c r="K4025" s="103" t="s">
        <v>30</v>
      </c>
      <c r="L4025" s="103" t="s">
        <v>30</v>
      </c>
      <c r="M4025" s="103" t="s">
        <v>30</v>
      </c>
      <c r="N4025" s="103" t="s">
        <v>30</v>
      </c>
      <c r="O4025" s="103" t="s">
        <v>27</v>
      </c>
      <c r="P4025" s="103" t="s">
        <v>8322</v>
      </c>
      <c r="Q4025" s="103" t="s">
        <v>5292</v>
      </c>
      <c r="R4025" s="105" t="s">
        <v>15805</v>
      </c>
      <c r="S4025" s="103" t="s">
        <v>8322</v>
      </c>
      <c r="T4025" s="103" t="s">
        <v>24801</v>
      </c>
      <c r="U4025" s="106" t="s">
        <v>21538</v>
      </c>
      <c r="V4025" s="105" t="s">
        <v>25016</v>
      </c>
      <c r="W4025" s="107" t="s">
        <v>487</v>
      </c>
      <c r="X4025" t="s">
        <v>25017</v>
      </c>
      <c r="AA4025">
        <f ca="1" t="shared" si="125"/>
        <v>16</v>
      </c>
    </row>
    <row r="4026" spans="1:27">
      <c r="A4026" s="101">
        <v>56</v>
      </c>
      <c r="B4026" s="89" t="str">
        <f t="shared" si="124"/>
        <v>451226200610121076</v>
      </c>
      <c r="C4026" s="89" t="s">
        <v>487</v>
      </c>
      <c r="D4026" s="102" t="s">
        <v>12493</v>
      </c>
      <c r="E4026" s="102" t="s">
        <v>24</v>
      </c>
      <c r="F4026" s="103" t="s">
        <v>23643</v>
      </c>
      <c r="G4026" s="103" t="s">
        <v>21605</v>
      </c>
      <c r="H4026" s="104" t="s">
        <v>15806</v>
      </c>
      <c r="I4026" s="103" t="s">
        <v>30</v>
      </c>
      <c r="J4026" s="103" t="s">
        <v>30</v>
      </c>
      <c r="K4026" s="103" t="s">
        <v>30</v>
      </c>
      <c r="L4026" s="103" t="s">
        <v>30</v>
      </c>
      <c r="M4026" s="103" t="s">
        <v>30</v>
      </c>
      <c r="N4026" s="103" t="s">
        <v>30</v>
      </c>
      <c r="O4026" s="103" t="s">
        <v>27</v>
      </c>
      <c r="P4026" s="103" t="s">
        <v>8322</v>
      </c>
      <c r="Q4026" s="103" t="s">
        <v>15808</v>
      </c>
      <c r="R4026" s="105" t="s">
        <v>15809</v>
      </c>
      <c r="S4026" s="103" t="s">
        <v>8322</v>
      </c>
      <c r="T4026" s="103" t="s">
        <v>151</v>
      </c>
      <c r="U4026" s="106" t="s">
        <v>25018</v>
      </c>
      <c r="V4026" s="105" t="s">
        <v>25019</v>
      </c>
      <c r="W4026" s="107" t="s">
        <v>487</v>
      </c>
      <c r="X4026" t="s">
        <v>25020</v>
      </c>
      <c r="AA4026">
        <f ca="1" t="shared" si="125"/>
        <v>14</v>
      </c>
    </row>
    <row r="4027" spans="1:27">
      <c r="A4027" s="101">
        <v>57</v>
      </c>
      <c r="B4027" s="89" t="str">
        <f t="shared" si="124"/>
        <v>452731200410055130</v>
      </c>
      <c r="C4027" s="89" t="s">
        <v>487</v>
      </c>
      <c r="D4027" s="102" t="s">
        <v>15811</v>
      </c>
      <c r="E4027" s="102" t="s">
        <v>24</v>
      </c>
      <c r="F4027" s="103" t="s">
        <v>23643</v>
      </c>
      <c r="G4027" s="103" t="s">
        <v>20412</v>
      </c>
      <c r="H4027" s="104" t="s">
        <v>15810</v>
      </c>
      <c r="I4027" s="103" t="s">
        <v>30</v>
      </c>
      <c r="J4027" s="103" t="s">
        <v>30</v>
      </c>
      <c r="K4027" s="103" t="s">
        <v>30</v>
      </c>
      <c r="L4027" s="103" t="s">
        <v>30</v>
      </c>
      <c r="M4027" s="103" t="s">
        <v>30</v>
      </c>
      <c r="N4027" s="103" t="s">
        <v>30</v>
      </c>
      <c r="O4027" s="103" t="s">
        <v>27</v>
      </c>
      <c r="P4027" s="103" t="s">
        <v>8322</v>
      </c>
      <c r="Q4027" s="103" t="s">
        <v>15812</v>
      </c>
      <c r="R4027" s="105" t="s">
        <v>15813</v>
      </c>
      <c r="S4027" s="103" t="s">
        <v>8322</v>
      </c>
      <c r="T4027" s="103" t="s">
        <v>88</v>
      </c>
      <c r="U4027" s="106" t="s">
        <v>20477</v>
      </c>
      <c r="V4027" s="105" t="s">
        <v>25021</v>
      </c>
      <c r="W4027" s="107" t="s">
        <v>487</v>
      </c>
      <c r="X4027" t="s">
        <v>25022</v>
      </c>
      <c r="AA4027">
        <f ca="1" t="shared" si="125"/>
        <v>16</v>
      </c>
    </row>
    <row r="4028" spans="1:27">
      <c r="A4028" s="101">
        <v>58</v>
      </c>
      <c r="B4028" s="89" t="str">
        <f t="shared" si="124"/>
        <v>451229200404092728</v>
      </c>
      <c r="C4028" s="89" t="s">
        <v>487</v>
      </c>
      <c r="D4028" s="102" t="s">
        <v>15815</v>
      </c>
      <c r="E4028" s="102" t="s">
        <v>143</v>
      </c>
      <c r="F4028" s="103" t="s">
        <v>23771</v>
      </c>
      <c r="G4028" s="103" t="s">
        <v>20255</v>
      </c>
      <c r="H4028" s="104" t="s">
        <v>15814</v>
      </c>
      <c r="I4028" s="103" t="s">
        <v>30</v>
      </c>
      <c r="J4028" s="103" t="s">
        <v>27</v>
      </c>
      <c r="K4028" s="103" t="s">
        <v>30</v>
      </c>
      <c r="L4028" s="103" t="s">
        <v>30</v>
      </c>
      <c r="M4028" s="103" t="s">
        <v>30</v>
      </c>
      <c r="N4028" s="103" t="s">
        <v>30</v>
      </c>
      <c r="O4028" s="103" t="s">
        <v>27</v>
      </c>
      <c r="P4028" s="103" t="s">
        <v>8322</v>
      </c>
      <c r="Q4028" s="103" t="s">
        <v>15817</v>
      </c>
      <c r="R4028" s="105" t="s">
        <v>15818</v>
      </c>
      <c r="S4028" s="103" t="s">
        <v>8322</v>
      </c>
      <c r="T4028" s="103" t="s">
        <v>146</v>
      </c>
      <c r="U4028" s="106" t="s">
        <v>22597</v>
      </c>
      <c r="V4028" s="105" t="s">
        <v>25023</v>
      </c>
      <c r="W4028" s="107" t="s">
        <v>487</v>
      </c>
      <c r="X4028" t="s">
        <v>25024</v>
      </c>
      <c r="AA4028">
        <f ca="1" t="shared" si="125"/>
        <v>17</v>
      </c>
    </row>
    <row r="4029" spans="1:27">
      <c r="A4029" s="101">
        <v>59</v>
      </c>
      <c r="B4029" s="89" t="str">
        <f t="shared" si="124"/>
        <v>451229200208083621</v>
      </c>
      <c r="C4029" s="89" t="s">
        <v>487</v>
      </c>
      <c r="D4029" s="102" t="s">
        <v>15820</v>
      </c>
      <c r="E4029" s="102" t="s">
        <v>143</v>
      </c>
      <c r="F4029" s="103" t="s">
        <v>23771</v>
      </c>
      <c r="G4029" s="103" t="s">
        <v>20182</v>
      </c>
      <c r="H4029" s="104" t="s">
        <v>15819</v>
      </c>
      <c r="I4029" s="103" t="s">
        <v>30</v>
      </c>
      <c r="J4029" s="103" t="s">
        <v>30</v>
      </c>
      <c r="K4029" s="103" t="s">
        <v>30</v>
      </c>
      <c r="L4029" s="103" t="s">
        <v>30</v>
      </c>
      <c r="M4029" s="103" t="s">
        <v>30</v>
      </c>
      <c r="N4029" s="103" t="s">
        <v>30</v>
      </c>
      <c r="O4029" s="103" t="s">
        <v>27</v>
      </c>
      <c r="P4029" s="103" t="s">
        <v>8322</v>
      </c>
      <c r="Q4029" s="103" t="s">
        <v>15822</v>
      </c>
      <c r="R4029" s="105" t="s">
        <v>15823</v>
      </c>
      <c r="S4029" s="103" t="s">
        <v>8322</v>
      </c>
      <c r="T4029" s="103" t="s">
        <v>81</v>
      </c>
      <c r="U4029" s="106" t="s">
        <v>22956</v>
      </c>
      <c r="V4029" s="105" t="s">
        <v>25025</v>
      </c>
      <c r="W4029" s="107" t="s">
        <v>487</v>
      </c>
      <c r="X4029" t="s">
        <v>19531</v>
      </c>
      <c r="AA4029">
        <f ca="1" t="shared" si="125"/>
        <v>19</v>
      </c>
    </row>
    <row r="4030" spans="1:27">
      <c r="A4030" s="101">
        <v>60</v>
      </c>
      <c r="B4030" s="89" t="str">
        <f t="shared" si="124"/>
        <v>451229200308204216</v>
      </c>
      <c r="C4030" s="89" t="s">
        <v>487</v>
      </c>
      <c r="D4030" s="102" t="s">
        <v>496</v>
      </c>
      <c r="E4030" s="102" t="s">
        <v>24</v>
      </c>
      <c r="F4030" s="103" t="s">
        <v>23643</v>
      </c>
      <c r="G4030" s="103" t="s">
        <v>20163</v>
      </c>
      <c r="H4030" s="104" t="s">
        <v>15824</v>
      </c>
      <c r="I4030" s="103" t="s">
        <v>27</v>
      </c>
      <c r="J4030" s="103" t="s">
        <v>30</v>
      </c>
      <c r="K4030" s="103" t="s">
        <v>30</v>
      </c>
      <c r="L4030" s="103" t="s">
        <v>30</v>
      </c>
      <c r="M4030" s="103" t="s">
        <v>30</v>
      </c>
      <c r="N4030" s="103" t="s">
        <v>30</v>
      </c>
      <c r="O4030" s="103" t="s">
        <v>27</v>
      </c>
      <c r="P4030" s="103" t="s">
        <v>8322</v>
      </c>
      <c r="Q4030" s="103" t="s">
        <v>15825</v>
      </c>
      <c r="R4030" s="105" t="s">
        <v>15826</v>
      </c>
      <c r="S4030" s="103" t="s">
        <v>8322</v>
      </c>
      <c r="T4030" s="103" t="s">
        <v>121</v>
      </c>
      <c r="U4030" s="106" t="s">
        <v>22741</v>
      </c>
      <c r="V4030" s="105" t="s">
        <v>25026</v>
      </c>
      <c r="W4030" s="107" t="s">
        <v>487</v>
      </c>
      <c r="X4030" t="s">
        <v>19572</v>
      </c>
      <c r="AA4030">
        <f ca="1" t="shared" si="125"/>
        <v>17</v>
      </c>
    </row>
    <row r="4031" spans="1:27">
      <c r="A4031" s="101">
        <v>61</v>
      </c>
      <c r="B4031" s="89" t="str">
        <f t="shared" si="124"/>
        <v>451229200406111822</v>
      </c>
      <c r="C4031" s="89" t="s">
        <v>487</v>
      </c>
      <c r="D4031" s="102" t="s">
        <v>4160</v>
      </c>
      <c r="E4031" s="102" t="s">
        <v>143</v>
      </c>
      <c r="F4031" s="103" t="s">
        <v>23771</v>
      </c>
      <c r="G4031" s="103" t="s">
        <v>21826</v>
      </c>
      <c r="H4031" s="104" t="s">
        <v>15827</v>
      </c>
      <c r="I4031" s="103" t="s">
        <v>27</v>
      </c>
      <c r="J4031" s="103" t="s">
        <v>30</v>
      </c>
      <c r="K4031" s="103" t="s">
        <v>30</v>
      </c>
      <c r="L4031" s="103" t="s">
        <v>30</v>
      </c>
      <c r="M4031" s="103" t="s">
        <v>30</v>
      </c>
      <c r="N4031" s="103" t="s">
        <v>27</v>
      </c>
      <c r="O4031" s="103" t="s">
        <v>27</v>
      </c>
      <c r="P4031" s="103" t="s">
        <v>8322</v>
      </c>
      <c r="Q4031" s="103" t="s">
        <v>15408</v>
      </c>
      <c r="R4031" s="105" t="s">
        <v>15829</v>
      </c>
      <c r="S4031" s="103" t="s">
        <v>8322</v>
      </c>
      <c r="T4031" s="103" t="s">
        <v>115</v>
      </c>
      <c r="U4031" s="106" t="s">
        <v>24461</v>
      </c>
      <c r="V4031" s="105" t="s">
        <v>25027</v>
      </c>
      <c r="W4031" s="107" t="s">
        <v>487</v>
      </c>
      <c r="X4031" t="s">
        <v>25028</v>
      </c>
      <c r="AA4031">
        <f ca="1" t="shared" si="125"/>
        <v>17</v>
      </c>
    </row>
    <row r="4032" spans="1:27">
      <c r="A4032" s="101">
        <v>62</v>
      </c>
      <c r="B4032" s="89" t="str">
        <f t="shared" si="124"/>
        <v>450124200407181867</v>
      </c>
      <c r="C4032" s="89" t="s">
        <v>487</v>
      </c>
      <c r="D4032" s="102" t="s">
        <v>15831</v>
      </c>
      <c r="E4032" s="102" t="s">
        <v>143</v>
      </c>
      <c r="F4032" s="103" t="s">
        <v>23643</v>
      </c>
      <c r="G4032" s="103" t="s">
        <v>20271</v>
      </c>
      <c r="H4032" s="104" t="s">
        <v>15830</v>
      </c>
      <c r="I4032" s="103" t="s">
        <v>27</v>
      </c>
      <c r="J4032" s="103" t="s">
        <v>30</v>
      </c>
      <c r="K4032" s="103" t="s">
        <v>30</v>
      </c>
      <c r="L4032" s="103" t="s">
        <v>30</v>
      </c>
      <c r="M4032" s="103" t="s">
        <v>30</v>
      </c>
      <c r="N4032" s="103" t="s">
        <v>30</v>
      </c>
      <c r="O4032" s="103" t="s">
        <v>27</v>
      </c>
      <c r="P4032" s="103" t="s">
        <v>21315</v>
      </c>
      <c r="Q4032" s="103" t="s">
        <v>15833</v>
      </c>
      <c r="R4032" s="105">
        <v>19543737735</v>
      </c>
      <c r="S4032" s="103" t="s">
        <v>21315</v>
      </c>
      <c r="T4032" s="103" t="s">
        <v>25029</v>
      </c>
      <c r="U4032" s="106" t="s">
        <v>25030</v>
      </c>
      <c r="V4032" s="105" t="s">
        <v>25031</v>
      </c>
      <c r="W4032" s="107" t="s">
        <v>487</v>
      </c>
      <c r="X4032" t="s">
        <v>25032</v>
      </c>
      <c r="AA4032">
        <f ca="1" t="shared" si="125"/>
        <v>17</v>
      </c>
    </row>
    <row r="4033" spans="1:27">
      <c r="A4033" s="101">
        <v>63</v>
      </c>
      <c r="B4033" s="89" t="str">
        <f t="shared" si="124"/>
        <v>451229200003022120</v>
      </c>
      <c r="C4033" s="89" t="s">
        <v>487</v>
      </c>
      <c r="D4033" s="102" t="s">
        <v>15836</v>
      </c>
      <c r="E4033" s="102" t="s">
        <v>143</v>
      </c>
      <c r="F4033" s="103" t="s">
        <v>23771</v>
      </c>
      <c r="G4033" s="103" t="s">
        <v>20416</v>
      </c>
      <c r="H4033" s="104" t="s">
        <v>15835</v>
      </c>
      <c r="I4033" s="103" t="s">
        <v>27</v>
      </c>
      <c r="J4033" s="103" t="s">
        <v>30</v>
      </c>
      <c r="K4033" s="103" t="s">
        <v>30</v>
      </c>
      <c r="L4033" s="103" t="s">
        <v>30</v>
      </c>
      <c r="M4033" s="103" t="s">
        <v>30</v>
      </c>
      <c r="N4033" s="103" t="s">
        <v>30</v>
      </c>
      <c r="O4033" s="103" t="s">
        <v>27</v>
      </c>
      <c r="P4033" s="103" t="s">
        <v>8322</v>
      </c>
      <c r="Q4033" s="103" t="s">
        <v>15838</v>
      </c>
      <c r="R4033" s="105" t="s">
        <v>15839</v>
      </c>
      <c r="S4033" s="103" t="s">
        <v>8322</v>
      </c>
      <c r="T4033" s="103" t="s">
        <v>20240</v>
      </c>
      <c r="U4033" s="106" t="s">
        <v>22098</v>
      </c>
      <c r="V4033" s="105" t="s">
        <v>25033</v>
      </c>
      <c r="W4033" s="107" t="s">
        <v>487</v>
      </c>
      <c r="X4033" t="s">
        <v>19532</v>
      </c>
      <c r="AA4033">
        <f ca="1" t="shared" si="125"/>
        <v>21</v>
      </c>
    </row>
    <row r="4034" spans="1:27">
      <c r="A4034" s="101">
        <v>64</v>
      </c>
      <c r="B4034" s="89" t="str">
        <f t="shared" si="124"/>
        <v>451229200411010646</v>
      </c>
      <c r="C4034" s="89" t="s">
        <v>487</v>
      </c>
      <c r="D4034" s="102" t="s">
        <v>15841</v>
      </c>
      <c r="E4034" s="102" t="s">
        <v>143</v>
      </c>
      <c r="F4034" s="103" t="s">
        <v>23643</v>
      </c>
      <c r="G4034" s="103" t="s">
        <v>20823</v>
      </c>
      <c r="H4034" s="104" t="s">
        <v>15840</v>
      </c>
      <c r="I4034" s="103" t="s">
        <v>27</v>
      </c>
      <c r="J4034" s="103" t="s">
        <v>30</v>
      </c>
      <c r="K4034" s="103" t="s">
        <v>30</v>
      </c>
      <c r="L4034" s="103" t="s">
        <v>30</v>
      </c>
      <c r="M4034" s="103" t="s">
        <v>30</v>
      </c>
      <c r="N4034" s="103" t="s">
        <v>30</v>
      </c>
      <c r="O4034" s="103" t="s">
        <v>27</v>
      </c>
      <c r="P4034" s="103" t="s">
        <v>8322</v>
      </c>
      <c r="Q4034" s="103" t="s">
        <v>15843</v>
      </c>
      <c r="R4034" s="105" t="s">
        <v>15844</v>
      </c>
      <c r="S4034" s="103" t="s">
        <v>8322</v>
      </c>
      <c r="T4034" s="103" t="s">
        <v>69</v>
      </c>
      <c r="U4034" s="106" t="s">
        <v>22388</v>
      </c>
      <c r="V4034" s="105" t="s">
        <v>25034</v>
      </c>
      <c r="W4034" s="107" t="s">
        <v>487</v>
      </c>
      <c r="X4034" t="s">
        <v>25035</v>
      </c>
      <c r="AA4034">
        <f ca="1" t="shared" si="125"/>
        <v>16</v>
      </c>
    </row>
    <row r="4035" spans="1:27">
      <c r="A4035" s="101">
        <v>65</v>
      </c>
      <c r="B4035" s="89" t="str">
        <f t="shared" ref="B4035:B4098" si="126">H4035</f>
        <v>451229200504203624</v>
      </c>
      <c r="C4035" s="89" t="s">
        <v>487</v>
      </c>
      <c r="D4035" s="102" t="s">
        <v>15846</v>
      </c>
      <c r="E4035" s="102" t="s">
        <v>143</v>
      </c>
      <c r="F4035" s="103" t="s">
        <v>23643</v>
      </c>
      <c r="G4035" s="103" t="s">
        <v>20543</v>
      </c>
      <c r="H4035" s="104" t="s">
        <v>15845</v>
      </c>
      <c r="I4035" s="103" t="s">
        <v>30</v>
      </c>
      <c r="J4035" s="103" t="s">
        <v>30</v>
      </c>
      <c r="K4035" s="103" t="s">
        <v>30</v>
      </c>
      <c r="L4035" s="103" t="s">
        <v>30</v>
      </c>
      <c r="M4035" s="103" t="s">
        <v>30</v>
      </c>
      <c r="N4035" s="103" t="s">
        <v>30</v>
      </c>
      <c r="O4035" s="103" t="s">
        <v>27</v>
      </c>
      <c r="P4035" s="103" t="s">
        <v>8322</v>
      </c>
      <c r="Q4035" s="103" t="s">
        <v>10912</v>
      </c>
      <c r="R4035" s="105" t="s">
        <v>15848</v>
      </c>
      <c r="S4035" s="103" t="s">
        <v>8322</v>
      </c>
      <c r="T4035" s="103" t="s">
        <v>81</v>
      </c>
      <c r="U4035" s="106" t="s">
        <v>23280</v>
      </c>
      <c r="V4035" s="105" t="s">
        <v>25036</v>
      </c>
      <c r="W4035" s="107" t="s">
        <v>487</v>
      </c>
      <c r="X4035" t="s">
        <v>25037</v>
      </c>
      <c r="AA4035">
        <f ca="1" t="shared" si="125"/>
        <v>16</v>
      </c>
    </row>
    <row r="4036" spans="1:27">
      <c r="A4036" s="101">
        <v>66</v>
      </c>
      <c r="B4036" s="89" t="str">
        <f t="shared" si="126"/>
        <v>451229200501012136</v>
      </c>
      <c r="C4036" s="89" t="s">
        <v>487</v>
      </c>
      <c r="D4036" s="102" t="s">
        <v>15850</v>
      </c>
      <c r="E4036" s="102" t="s">
        <v>24</v>
      </c>
      <c r="F4036" s="103" t="s">
        <v>23771</v>
      </c>
      <c r="G4036" s="103" t="s">
        <v>22169</v>
      </c>
      <c r="H4036" s="104" t="s">
        <v>15849</v>
      </c>
      <c r="I4036" s="103" t="s">
        <v>27</v>
      </c>
      <c r="J4036" s="103" t="s">
        <v>30</v>
      </c>
      <c r="K4036" s="103" t="s">
        <v>27</v>
      </c>
      <c r="L4036" s="103" t="s">
        <v>30</v>
      </c>
      <c r="M4036" s="103" t="s">
        <v>30</v>
      </c>
      <c r="N4036" s="103" t="s">
        <v>30</v>
      </c>
      <c r="O4036" s="103" t="s">
        <v>27</v>
      </c>
      <c r="P4036" s="103" t="s">
        <v>8322</v>
      </c>
      <c r="Q4036" s="103" t="s">
        <v>15852</v>
      </c>
      <c r="R4036" s="105" t="s">
        <v>15853</v>
      </c>
      <c r="S4036" s="103" t="s">
        <v>8322</v>
      </c>
      <c r="T4036" s="103" t="s">
        <v>22557</v>
      </c>
      <c r="U4036" s="106" t="s">
        <v>22433</v>
      </c>
      <c r="V4036" s="105" t="s">
        <v>22434</v>
      </c>
      <c r="W4036" s="107" t="s">
        <v>487</v>
      </c>
      <c r="X4036" t="s">
        <v>25038</v>
      </c>
      <c r="AA4036">
        <f ca="1" t="shared" ref="AA4036:AA4099" si="127">DATEDIF(TEXT(MID(H4036,7,8),"00-00-00"),TODAY(),"y")</f>
        <v>16</v>
      </c>
    </row>
    <row r="4037" spans="1:27">
      <c r="A4037" s="101">
        <v>67</v>
      </c>
      <c r="B4037" s="89" t="str">
        <f t="shared" si="126"/>
        <v>450922200403090504</v>
      </c>
      <c r="C4037" s="89" t="s">
        <v>487</v>
      </c>
      <c r="D4037" s="102" t="s">
        <v>15855</v>
      </c>
      <c r="E4037" s="102" t="s">
        <v>143</v>
      </c>
      <c r="F4037" s="103" t="s">
        <v>23680</v>
      </c>
      <c r="G4037" s="103" t="s">
        <v>20707</v>
      </c>
      <c r="H4037" s="104" t="s">
        <v>15854</v>
      </c>
      <c r="I4037" s="103" t="s">
        <v>30</v>
      </c>
      <c r="J4037" s="103" t="s">
        <v>30</v>
      </c>
      <c r="K4037" s="103" t="s">
        <v>30</v>
      </c>
      <c r="L4037" s="103" t="s">
        <v>30</v>
      </c>
      <c r="M4037" s="103" t="s">
        <v>30</v>
      </c>
      <c r="N4037" s="103" t="s">
        <v>30</v>
      </c>
      <c r="O4037" s="103" t="s">
        <v>27</v>
      </c>
      <c r="P4037" s="103" t="s">
        <v>25039</v>
      </c>
      <c r="Q4037" s="103" t="s">
        <v>15857</v>
      </c>
      <c r="R4037" s="105" t="s">
        <v>15858</v>
      </c>
      <c r="S4037" s="103" t="s">
        <v>25039</v>
      </c>
      <c r="T4037" s="103" t="s">
        <v>25040</v>
      </c>
      <c r="U4037" s="106" t="s">
        <v>25041</v>
      </c>
      <c r="V4037" s="105" t="s">
        <v>25042</v>
      </c>
      <c r="W4037" s="107" t="s">
        <v>487</v>
      </c>
      <c r="X4037" t="s">
        <v>15856</v>
      </c>
      <c r="AA4037">
        <f ca="1" t="shared" si="127"/>
        <v>17</v>
      </c>
    </row>
    <row r="4038" spans="1:27">
      <c r="A4038" s="101">
        <v>68</v>
      </c>
      <c r="B4038" s="89" t="str">
        <f t="shared" si="126"/>
        <v>451229200507105747</v>
      </c>
      <c r="C4038" s="89" t="s">
        <v>487</v>
      </c>
      <c r="D4038" s="102" t="s">
        <v>15861</v>
      </c>
      <c r="E4038" s="102" t="s">
        <v>143</v>
      </c>
      <c r="F4038" s="103" t="s">
        <v>23643</v>
      </c>
      <c r="G4038" s="103" t="s">
        <v>21180</v>
      </c>
      <c r="H4038" s="104" t="s">
        <v>15860</v>
      </c>
      <c r="I4038" s="103" t="s">
        <v>30</v>
      </c>
      <c r="J4038" s="103" t="s">
        <v>30</v>
      </c>
      <c r="K4038" s="103" t="s">
        <v>30</v>
      </c>
      <c r="L4038" s="103" t="s">
        <v>30</v>
      </c>
      <c r="M4038" s="103" t="s">
        <v>30</v>
      </c>
      <c r="N4038" s="103" t="s">
        <v>30</v>
      </c>
      <c r="O4038" s="103" t="s">
        <v>27</v>
      </c>
      <c r="P4038" s="103" t="s">
        <v>8322</v>
      </c>
      <c r="Q4038" s="103" t="s">
        <v>92</v>
      </c>
      <c r="R4038" s="105" t="s">
        <v>15862</v>
      </c>
      <c r="S4038" s="103" t="s">
        <v>8322</v>
      </c>
      <c r="T4038" s="103" t="s">
        <v>63</v>
      </c>
      <c r="U4038" s="106" t="s">
        <v>23009</v>
      </c>
      <c r="V4038" s="105" t="s">
        <v>25043</v>
      </c>
      <c r="W4038" s="107" t="s">
        <v>487</v>
      </c>
      <c r="X4038" t="s">
        <v>25044</v>
      </c>
      <c r="AA4038">
        <f ca="1" t="shared" si="127"/>
        <v>16</v>
      </c>
    </row>
    <row r="4039" spans="1:27">
      <c r="A4039" s="101">
        <v>69</v>
      </c>
      <c r="B4039" s="89" t="str">
        <f t="shared" si="126"/>
        <v>452731200401312115</v>
      </c>
      <c r="C4039" s="89" t="s">
        <v>487</v>
      </c>
      <c r="D4039" s="102" t="s">
        <v>15864</v>
      </c>
      <c r="E4039" s="102" t="s">
        <v>24</v>
      </c>
      <c r="F4039" s="103" t="s">
        <v>23680</v>
      </c>
      <c r="G4039" s="103" t="s">
        <v>20232</v>
      </c>
      <c r="H4039" s="104" t="s">
        <v>15863</v>
      </c>
      <c r="I4039" s="103" t="s">
        <v>30</v>
      </c>
      <c r="J4039" s="103" t="s">
        <v>30</v>
      </c>
      <c r="K4039" s="103" t="s">
        <v>30</v>
      </c>
      <c r="L4039" s="103" t="s">
        <v>30</v>
      </c>
      <c r="M4039" s="103" t="s">
        <v>30</v>
      </c>
      <c r="N4039" s="103" t="s">
        <v>30</v>
      </c>
      <c r="O4039" s="103" t="s">
        <v>27</v>
      </c>
      <c r="P4039" s="103" t="s">
        <v>8322</v>
      </c>
      <c r="Q4039" s="103" t="s">
        <v>15866</v>
      </c>
      <c r="R4039" s="105" t="s">
        <v>15867</v>
      </c>
      <c r="S4039" s="103" t="s">
        <v>8322</v>
      </c>
      <c r="T4039" s="103" t="s">
        <v>20240</v>
      </c>
      <c r="U4039" s="106" t="s">
        <v>22916</v>
      </c>
      <c r="V4039" s="105" t="s">
        <v>25045</v>
      </c>
      <c r="W4039" s="107" t="s">
        <v>487</v>
      </c>
      <c r="X4039" t="s">
        <v>25046</v>
      </c>
      <c r="AA4039">
        <f ca="1" t="shared" si="127"/>
        <v>17</v>
      </c>
    </row>
    <row r="4040" spans="1:27">
      <c r="A4040" s="101">
        <v>70</v>
      </c>
      <c r="B4040" s="89" t="str">
        <f t="shared" si="126"/>
        <v>451229200508165119</v>
      </c>
      <c r="C4040" s="89" t="s">
        <v>487</v>
      </c>
      <c r="D4040" s="102" t="s">
        <v>15869</v>
      </c>
      <c r="E4040" s="102" t="s">
        <v>24</v>
      </c>
      <c r="F4040" s="103" t="s">
        <v>23643</v>
      </c>
      <c r="G4040" s="103" t="s">
        <v>20921</v>
      </c>
      <c r="H4040" s="104" t="s">
        <v>15868</v>
      </c>
      <c r="I4040" s="103" t="s">
        <v>30</v>
      </c>
      <c r="J4040" s="103" t="s">
        <v>30</v>
      </c>
      <c r="K4040" s="103" t="s">
        <v>30</v>
      </c>
      <c r="L4040" s="103" t="s">
        <v>30</v>
      </c>
      <c r="M4040" s="103" t="s">
        <v>30</v>
      </c>
      <c r="N4040" s="103" t="s">
        <v>30</v>
      </c>
      <c r="O4040" s="103" t="s">
        <v>27</v>
      </c>
      <c r="P4040" s="103" t="s">
        <v>8322</v>
      </c>
      <c r="Q4040" s="103" t="s">
        <v>15870</v>
      </c>
      <c r="R4040" s="105" t="s">
        <v>15871</v>
      </c>
      <c r="S4040" s="103" t="s">
        <v>8322</v>
      </c>
      <c r="T4040" s="103" t="s">
        <v>88</v>
      </c>
      <c r="U4040" s="106" t="s">
        <v>22377</v>
      </c>
      <c r="V4040" s="105" t="s">
        <v>25047</v>
      </c>
      <c r="W4040" s="107" t="s">
        <v>487</v>
      </c>
      <c r="X4040" t="s">
        <v>25048</v>
      </c>
      <c r="AA4040">
        <f ca="1" t="shared" si="127"/>
        <v>15</v>
      </c>
    </row>
    <row r="4041" spans="1:27">
      <c r="A4041" s="101">
        <v>71</v>
      </c>
      <c r="B4041" s="89" t="str">
        <f t="shared" si="126"/>
        <v>451229200004262425</v>
      </c>
      <c r="C4041" s="89" t="s">
        <v>487</v>
      </c>
      <c r="D4041" s="102" t="s">
        <v>15873</v>
      </c>
      <c r="E4041" s="102" t="s">
        <v>143</v>
      </c>
      <c r="F4041" s="103" t="s">
        <v>20178</v>
      </c>
      <c r="G4041" s="103" t="s">
        <v>22710</v>
      </c>
      <c r="H4041" s="104" t="s">
        <v>15872</v>
      </c>
      <c r="I4041" s="103" t="s">
        <v>30</v>
      </c>
      <c r="J4041" s="103" t="s">
        <v>30</v>
      </c>
      <c r="K4041" s="103" t="s">
        <v>30</v>
      </c>
      <c r="L4041" s="103" t="s">
        <v>30</v>
      </c>
      <c r="M4041" s="103" t="s">
        <v>30</v>
      </c>
      <c r="N4041" s="103" t="s">
        <v>30</v>
      </c>
      <c r="O4041" s="103" t="s">
        <v>27</v>
      </c>
      <c r="P4041" s="103" t="s">
        <v>140</v>
      </c>
      <c r="Q4041" s="103" t="s">
        <v>15875</v>
      </c>
      <c r="R4041" s="105">
        <v>19127175580</v>
      </c>
      <c r="S4041" s="103" t="s">
        <v>8322</v>
      </c>
      <c r="T4041" s="103" t="s">
        <v>140</v>
      </c>
      <c r="U4041" s="106" t="s">
        <v>22540</v>
      </c>
      <c r="V4041" s="105" t="s">
        <v>25049</v>
      </c>
      <c r="W4041" s="107" t="s">
        <v>487</v>
      </c>
      <c r="X4041" t="s">
        <v>19533</v>
      </c>
      <c r="AA4041">
        <f ca="1" t="shared" si="127"/>
        <v>21</v>
      </c>
    </row>
    <row r="4042" spans="1:27">
      <c r="A4042" s="101">
        <v>72</v>
      </c>
      <c r="B4042" s="89" t="str">
        <f t="shared" si="126"/>
        <v>451229200508122442</v>
      </c>
      <c r="C4042" s="89" t="s">
        <v>487</v>
      </c>
      <c r="D4042" s="102" t="s">
        <v>15877</v>
      </c>
      <c r="E4042" s="102" t="s">
        <v>143</v>
      </c>
      <c r="F4042" s="103" t="s">
        <v>20178</v>
      </c>
      <c r="G4042" s="103" t="s">
        <v>20921</v>
      </c>
      <c r="H4042" s="104" t="s">
        <v>15876</v>
      </c>
      <c r="I4042" s="103" t="s">
        <v>30</v>
      </c>
      <c r="J4042" s="103" t="s">
        <v>30</v>
      </c>
      <c r="K4042" s="103" t="s">
        <v>30</v>
      </c>
      <c r="L4042" s="103" t="s">
        <v>30</v>
      </c>
      <c r="M4042" s="103" t="s">
        <v>30</v>
      </c>
      <c r="N4042" s="103" t="s">
        <v>30</v>
      </c>
      <c r="O4042" s="103" t="s">
        <v>27</v>
      </c>
      <c r="P4042" s="103" t="s">
        <v>63</v>
      </c>
      <c r="Q4042" s="103" t="s">
        <v>7133</v>
      </c>
      <c r="R4042" s="105">
        <v>18934965435</v>
      </c>
      <c r="S4042" s="103" t="s">
        <v>8322</v>
      </c>
      <c r="T4042" s="103" t="s">
        <v>140</v>
      </c>
      <c r="U4042" s="106" t="s">
        <v>23674</v>
      </c>
      <c r="V4042" s="105" t="s">
        <v>25050</v>
      </c>
      <c r="W4042" s="107" t="s">
        <v>487</v>
      </c>
      <c r="X4042" t="s">
        <v>25051</v>
      </c>
      <c r="AA4042">
        <f ca="1" t="shared" si="127"/>
        <v>16</v>
      </c>
    </row>
    <row r="4043" spans="1:27">
      <c r="A4043" s="101">
        <v>73</v>
      </c>
      <c r="B4043" s="89" t="str">
        <f t="shared" si="126"/>
        <v>45122920030718062X</v>
      </c>
      <c r="C4043" s="89" t="s">
        <v>487</v>
      </c>
      <c r="D4043" s="102" t="s">
        <v>15880</v>
      </c>
      <c r="E4043" s="102" t="s">
        <v>143</v>
      </c>
      <c r="F4043" s="103" t="s">
        <v>20178</v>
      </c>
      <c r="G4043" s="103" t="s">
        <v>20214</v>
      </c>
      <c r="H4043" s="104" t="s">
        <v>15879</v>
      </c>
      <c r="I4043" s="103" t="s">
        <v>30</v>
      </c>
      <c r="J4043" s="103" t="s">
        <v>30</v>
      </c>
      <c r="K4043" s="103" t="s">
        <v>30</v>
      </c>
      <c r="L4043" s="103" t="s">
        <v>30</v>
      </c>
      <c r="M4043" s="103" t="s">
        <v>30</v>
      </c>
      <c r="N4043" s="103" t="s">
        <v>30</v>
      </c>
      <c r="O4043" s="103" t="s">
        <v>27</v>
      </c>
      <c r="P4043" s="103" t="s">
        <v>8322</v>
      </c>
      <c r="Q4043" s="103" t="s">
        <v>2956</v>
      </c>
      <c r="R4043" s="105" t="s">
        <v>15882</v>
      </c>
      <c r="S4043" s="103" t="s">
        <v>8322</v>
      </c>
      <c r="T4043" s="103" t="s">
        <v>99</v>
      </c>
      <c r="U4043" s="106" t="s">
        <v>20884</v>
      </c>
      <c r="V4043" s="105" t="s">
        <v>25052</v>
      </c>
      <c r="W4043" s="107" t="s">
        <v>487</v>
      </c>
      <c r="X4043" t="s">
        <v>19534</v>
      </c>
      <c r="AA4043">
        <f ca="1" t="shared" si="127"/>
        <v>18</v>
      </c>
    </row>
    <row r="4044" spans="1:27">
      <c r="A4044" s="101">
        <v>74</v>
      </c>
      <c r="B4044" s="89" t="str">
        <f t="shared" si="126"/>
        <v>452731200411090018</v>
      </c>
      <c r="C4044" s="89" t="s">
        <v>487</v>
      </c>
      <c r="D4044" s="102" t="s">
        <v>15884</v>
      </c>
      <c r="E4044" s="102" t="s">
        <v>24</v>
      </c>
      <c r="F4044" s="103" t="s">
        <v>23643</v>
      </c>
      <c r="G4044" s="103" t="s">
        <v>20823</v>
      </c>
      <c r="H4044" s="104" t="s">
        <v>15883</v>
      </c>
      <c r="I4044" s="103" t="s">
        <v>30</v>
      </c>
      <c r="J4044" s="103" t="s">
        <v>30</v>
      </c>
      <c r="K4044" s="103" t="s">
        <v>30</v>
      </c>
      <c r="L4044" s="103" t="s">
        <v>30</v>
      </c>
      <c r="M4044" s="103" t="s">
        <v>30</v>
      </c>
      <c r="N4044" s="103" t="s">
        <v>30</v>
      </c>
      <c r="O4044" s="103" t="s">
        <v>30</v>
      </c>
      <c r="P4044" s="103" t="s">
        <v>8322</v>
      </c>
      <c r="Q4044" s="103" t="s">
        <v>15886</v>
      </c>
      <c r="R4044" s="105" t="s">
        <v>15887</v>
      </c>
      <c r="S4044" s="103" t="s">
        <v>8322</v>
      </c>
      <c r="T4044" s="103" t="s">
        <v>63</v>
      </c>
      <c r="U4044" s="106" t="s">
        <v>20579</v>
      </c>
      <c r="V4044" s="105" t="s">
        <v>25053</v>
      </c>
      <c r="W4044" s="107" t="s">
        <v>487</v>
      </c>
      <c r="X4044" t="s">
        <v>25054</v>
      </c>
      <c r="AA4044">
        <f ca="1" t="shared" si="127"/>
        <v>16</v>
      </c>
    </row>
    <row r="4045" spans="1:27">
      <c r="A4045" s="101">
        <v>75</v>
      </c>
      <c r="B4045" s="89" t="str">
        <f t="shared" si="126"/>
        <v>451229200603040349</v>
      </c>
      <c r="C4045" s="89" t="s">
        <v>487</v>
      </c>
      <c r="D4045" s="102" t="s">
        <v>15889</v>
      </c>
      <c r="E4045" s="102" t="s">
        <v>143</v>
      </c>
      <c r="F4045" s="103" t="s">
        <v>20178</v>
      </c>
      <c r="G4045" s="103" t="s">
        <v>22707</v>
      </c>
      <c r="H4045" s="104" t="s">
        <v>15888</v>
      </c>
      <c r="I4045" s="103" t="s">
        <v>30</v>
      </c>
      <c r="J4045" s="103" t="s">
        <v>30</v>
      </c>
      <c r="K4045" s="103" t="s">
        <v>30</v>
      </c>
      <c r="L4045" s="103" t="s">
        <v>30</v>
      </c>
      <c r="M4045" s="103" t="s">
        <v>30</v>
      </c>
      <c r="N4045" s="103" t="s">
        <v>30</v>
      </c>
      <c r="O4045" s="103" t="s">
        <v>30</v>
      </c>
      <c r="P4045" s="103" t="s">
        <v>8322</v>
      </c>
      <c r="Q4045" s="103" t="s">
        <v>15891</v>
      </c>
      <c r="R4045" s="105" t="s">
        <v>15892</v>
      </c>
      <c r="S4045" s="103" t="s">
        <v>8322</v>
      </c>
      <c r="T4045" s="103" t="s">
        <v>151</v>
      </c>
      <c r="U4045" s="106" t="s">
        <v>23069</v>
      </c>
      <c r="V4045" s="105" t="s">
        <v>25055</v>
      </c>
      <c r="W4045" s="107" t="s">
        <v>487</v>
      </c>
      <c r="X4045" t="s">
        <v>25056</v>
      </c>
      <c r="AA4045">
        <f ca="1" t="shared" si="127"/>
        <v>15</v>
      </c>
    </row>
    <row r="4046" spans="1:27">
      <c r="A4046" s="101">
        <v>76</v>
      </c>
      <c r="B4046" s="89" t="str">
        <f t="shared" si="126"/>
        <v>452731200511280011</v>
      </c>
      <c r="C4046" s="89" t="s">
        <v>487</v>
      </c>
      <c r="D4046" s="102" t="s">
        <v>15894</v>
      </c>
      <c r="E4046" s="102" t="s">
        <v>24</v>
      </c>
      <c r="F4046" s="103" t="s">
        <v>20178</v>
      </c>
      <c r="G4046" s="103" t="s">
        <v>22148</v>
      </c>
      <c r="H4046" s="104" t="s">
        <v>15893</v>
      </c>
      <c r="I4046" s="103" t="s">
        <v>30</v>
      </c>
      <c r="J4046" s="103" t="s">
        <v>30</v>
      </c>
      <c r="K4046" s="103" t="s">
        <v>30</v>
      </c>
      <c r="L4046" s="103" t="s">
        <v>30</v>
      </c>
      <c r="M4046" s="103" t="s">
        <v>30</v>
      </c>
      <c r="N4046" s="103" t="s">
        <v>30</v>
      </c>
      <c r="O4046" s="103" t="s">
        <v>30</v>
      </c>
      <c r="P4046" s="103" t="s">
        <v>8322</v>
      </c>
      <c r="Q4046" s="103" t="s">
        <v>15896</v>
      </c>
      <c r="R4046" s="105" t="s">
        <v>15897</v>
      </c>
      <c r="S4046" s="103" t="s">
        <v>8322</v>
      </c>
      <c r="T4046" s="103" t="s">
        <v>63</v>
      </c>
      <c r="U4046" s="106" t="s">
        <v>22022</v>
      </c>
      <c r="V4046" s="105" t="s">
        <v>25057</v>
      </c>
      <c r="W4046" s="107" t="s">
        <v>487</v>
      </c>
      <c r="X4046" t="s">
        <v>25058</v>
      </c>
      <c r="AA4046">
        <f ca="1" t="shared" si="127"/>
        <v>15</v>
      </c>
    </row>
    <row r="4047" spans="1:27">
      <c r="A4047" s="101">
        <v>77</v>
      </c>
      <c r="B4047" s="89" t="str">
        <f t="shared" si="126"/>
        <v>451229200412115141</v>
      </c>
      <c r="C4047" s="89" t="s">
        <v>487</v>
      </c>
      <c r="D4047" s="102" t="s">
        <v>15899</v>
      </c>
      <c r="E4047" s="102" t="s">
        <v>143</v>
      </c>
      <c r="F4047" s="103" t="s">
        <v>23643</v>
      </c>
      <c r="G4047" s="103">
        <v>200412</v>
      </c>
      <c r="H4047" s="104" t="s">
        <v>15898</v>
      </c>
      <c r="I4047" s="103" t="s">
        <v>30</v>
      </c>
      <c r="J4047" s="103" t="s">
        <v>30</v>
      </c>
      <c r="K4047" s="103" t="s">
        <v>30</v>
      </c>
      <c r="L4047" s="103" t="s">
        <v>30</v>
      </c>
      <c r="M4047" s="103" t="s">
        <v>30</v>
      </c>
      <c r="N4047" s="103" t="s">
        <v>30</v>
      </c>
      <c r="O4047" s="103" t="s">
        <v>27</v>
      </c>
      <c r="P4047" s="103" t="s">
        <v>8322</v>
      </c>
      <c r="Q4047" s="103" t="s">
        <v>15901</v>
      </c>
      <c r="R4047" s="105">
        <v>13481196041</v>
      </c>
      <c r="S4047" s="103" t="s">
        <v>8322</v>
      </c>
      <c r="T4047" s="103" t="s">
        <v>25059</v>
      </c>
      <c r="U4047" s="106" t="s">
        <v>23050</v>
      </c>
      <c r="V4047" s="105" t="s">
        <v>23505</v>
      </c>
      <c r="W4047" s="107" t="s">
        <v>487</v>
      </c>
      <c r="X4047" t="s">
        <v>25060</v>
      </c>
      <c r="AA4047">
        <f ca="1" t="shared" si="127"/>
        <v>16</v>
      </c>
    </row>
    <row r="4048" spans="1:27">
      <c r="A4048" s="101">
        <v>1</v>
      </c>
      <c r="B4048" s="89" t="str">
        <f t="shared" si="126"/>
        <v>45122920030212272X</v>
      </c>
      <c r="C4048" s="89" t="s">
        <v>492</v>
      </c>
      <c r="D4048" s="102" t="s">
        <v>15903</v>
      </c>
      <c r="E4048" s="102" t="s">
        <v>143</v>
      </c>
      <c r="F4048" s="103" t="s">
        <v>20178</v>
      </c>
      <c r="G4048" s="103" t="s">
        <v>20161</v>
      </c>
      <c r="H4048" s="104" t="s">
        <v>15902</v>
      </c>
      <c r="I4048" s="103" t="s">
        <v>27</v>
      </c>
      <c r="J4048" s="103" t="s">
        <v>30</v>
      </c>
      <c r="K4048" s="103" t="s">
        <v>30</v>
      </c>
      <c r="L4048" s="103" t="s">
        <v>30</v>
      </c>
      <c r="M4048" s="103" t="s">
        <v>30</v>
      </c>
      <c r="N4048" s="103" t="s">
        <v>30</v>
      </c>
      <c r="O4048" s="103" t="s">
        <v>27</v>
      </c>
      <c r="P4048" s="103" t="s">
        <v>8322</v>
      </c>
      <c r="Q4048" s="103" t="s">
        <v>15904</v>
      </c>
      <c r="R4048" s="105">
        <v>15277851426</v>
      </c>
      <c r="S4048" s="103" t="s">
        <v>8322</v>
      </c>
      <c r="T4048" s="103" t="s">
        <v>146</v>
      </c>
      <c r="U4048" s="106" t="s">
        <v>21809</v>
      </c>
      <c r="V4048" s="105" t="s">
        <v>25061</v>
      </c>
      <c r="W4048" s="107" t="s">
        <v>492</v>
      </c>
      <c r="X4048" t="s">
        <v>19535</v>
      </c>
      <c r="AA4048">
        <f ca="1" t="shared" si="127"/>
        <v>18</v>
      </c>
    </row>
    <row r="4049" spans="1:27">
      <c r="A4049" s="101">
        <v>2</v>
      </c>
      <c r="B4049" s="89" t="str">
        <f t="shared" si="126"/>
        <v>451229200412182731</v>
      </c>
      <c r="C4049" s="89" t="s">
        <v>492</v>
      </c>
      <c r="D4049" s="102" t="s">
        <v>15906</v>
      </c>
      <c r="E4049" s="102" t="s">
        <v>24</v>
      </c>
      <c r="F4049" s="103" t="s">
        <v>20178</v>
      </c>
      <c r="G4049" s="103" t="s">
        <v>20996</v>
      </c>
      <c r="H4049" s="104" t="s">
        <v>15905</v>
      </c>
      <c r="I4049" s="103" t="s">
        <v>27</v>
      </c>
      <c r="J4049" s="103" t="s">
        <v>30</v>
      </c>
      <c r="K4049" s="103" t="s">
        <v>27</v>
      </c>
      <c r="L4049" s="103" t="s">
        <v>30</v>
      </c>
      <c r="M4049" s="103" t="s">
        <v>30</v>
      </c>
      <c r="N4049" s="103" t="s">
        <v>30</v>
      </c>
      <c r="O4049" s="103" t="s">
        <v>27</v>
      </c>
      <c r="P4049" s="103" t="s">
        <v>8322</v>
      </c>
      <c r="Q4049" s="103" t="s">
        <v>15907</v>
      </c>
      <c r="R4049" s="105">
        <v>18070864434</v>
      </c>
      <c r="S4049" s="103" t="s">
        <v>8322</v>
      </c>
      <c r="T4049" s="103" t="s">
        <v>146</v>
      </c>
      <c r="U4049" s="106" t="s">
        <v>20392</v>
      </c>
      <c r="V4049" s="105" t="s">
        <v>25062</v>
      </c>
      <c r="W4049" s="107" t="s">
        <v>492</v>
      </c>
      <c r="X4049" t="s">
        <v>25063</v>
      </c>
      <c r="AA4049">
        <f ca="1" t="shared" si="127"/>
        <v>16</v>
      </c>
    </row>
    <row r="4050" spans="1:27">
      <c r="A4050" s="101">
        <v>3</v>
      </c>
      <c r="B4050" s="89" t="str">
        <f t="shared" si="126"/>
        <v>451229200307091221</v>
      </c>
      <c r="C4050" s="89" t="s">
        <v>492</v>
      </c>
      <c r="D4050" s="102" t="s">
        <v>15909</v>
      </c>
      <c r="E4050" s="102" t="s">
        <v>143</v>
      </c>
      <c r="F4050" s="103" t="s">
        <v>20131</v>
      </c>
      <c r="G4050" s="103" t="s">
        <v>20214</v>
      </c>
      <c r="H4050" s="104" t="s">
        <v>15908</v>
      </c>
      <c r="I4050" s="103" t="s">
        <v>30</v>
      </c>
      <c r="J4050" s="103" t="s">
        <v>30</v>
      </c>
      <c r="K4050" s="103" t="s">
        <v>30</v>
      </c>
      <c r="L4050" s="103" t="s">
        <v>30</v>
      </c>
      <c r="M4050" s="103" t="s">
        <v>30</v>
      </c>
      <c r="N4050" s="103" t="s">
        <v>30</v>
      </c>
      <c r="O4050" s="103" t="s">
        <v>27</v>
      </c>
      <c r="P4050" s="103" t="s">
        <v>8322</v>
      </c>
      <c r="Q4050" s="103" t="s">
        <v>15911</v>
      </c>
      <c r="R4050" s="105">
        <v>13627780353</v>
      </c>
      <c r="S4050" s="103" t="s">
        <v>8322</v>
      </c>
      <c r="T4050" s="103" t="s">
        <v>20169</v>
      </c>
      <c r="U4050" s="106" t="s">
        <v>20540</v>
      </c>
      <c r="V4050" s="105" t="s">
        <v>25064</v>
      </c>
      <c r="W4050" s="107" t="s">
        <v>492</v>
      </c>
      <c r="X4050" t="s">
        <v>19536</v>
      </c>
      <c r="AA4050">
        <f ca="1" t="shared" si="127"/>
        <v>18</v>
      </c>
    </row>
    <row r="4051" spans="1:27">
      <c r="A4051" s="101">
        <v>4</v>
      </c>
      <c r="B4051" s="89" t="str">
        <f t="shared" si="126"/>
        <v>450981200404025421</v>
      </c>
      <c r="C4051" s="89" t="s">
        <v>492</v>
      </c>
      <c r="D4051" s="102" t="s">
        <v>3983</v>
      </c>
      <c r="E4051" s="102" t="s">
        <v>143</v>
      </c>
      <c r="F4051" s="103" t="s">
        <v>20205</v>
      </c>
      <c r="G4051" s="103" t="s">
        <v>20255</v>
      </c>
      <c r="H4051" s="104" t="s">
        <v>15912</v>
      </c>
      <c r="I4051" s="103" t="s">
        <v>30</v>
      </c>
      <c r="J4051" s="103" t="s">
        <v>30</v>
      </c>
      <c r="K4051" s="103" t="s">
        <v>30</v>
      </c>
      <c r="L4051" s="103" t="s">
        <v>30</v>
      </c>
      <c r="M4051" s="103" t="s">
        <v>30</v>
      </c>
      <c r="N4051" s="103" t="s">
        <v>30</v>
      </c>
      <c r="O4051" s="103" t="s">
        <v>27</v>
      </c>
      <c r="P4051" s="103" t="s">
        <v>25065</v>
      </c>
      <c r="Q4051" s="103" t="s">
        <v>15914</v>
      </c>
      <c r="R4051" s="105">
        <v>13760311290</v>
      </c>
      <c r="S4051" s="103" t="s">
        <v>25065</v>
      </c>
      <c r="T4051" s="103" t="s">
        <v>25066</v>
      </c>
      <c r="U4051" s="106" t="s">
        <v>25067</v>
      </c>
      <c r="V4051" s="105" t="s">
        <v>25068</v>
      </c>
      <c r="W4051" s="107" t="s">
        <v>492</v>
      </c>
      <c r="X4051" t="s">
        <v>25069</v>
      </c>
      <c r="AA4051">
        <f ca="1" t="shared" si="127"/>
        <v>17</v>
      </c>
    </row>
    <row r="4052" spans="1:27">
      <c r="A4052" s="101">
        <v>5</v>
      </c>
      <c r="B4052" s="89" t="str">
        <f t="shared" si="126"/>
        <v>451229200004051847</v>
      </c>
      <c r="C4052" s="89" t="s">
        <v>492</v>
      </c>
      <c r="D4052" s="102" t="s">
        <v>15916</v>
      </c>
      <c r="E4052" s="102" t="s">
        <v>143</v>
      </c>
      <c r="F4052" s="103" t="s">
        <v>20178</v>
      </c>
      <c r="G4052" s="103" t="s">
        <v>22710</v>
      </c>
      <c r="H4052" s="104" t="s">
        <v>15915</v>
      </c>
      <c r="I4052" s="103" t="s">
        <v>27</v>
      </c>
      <c r="J4052" s="103" t="s">
        <v>30</v>
      </c>
      <c r="K4052" s="103" t="s">
        <v>30</v>
      </c>
      <c r="L4052" s="103" t="s">
        <v>30</v>
      </c>
      <c r="M4052" s="103" t="s">
        <v>30</v>
      </c>
      <c r="N4052" s="103" t="s">
        <v>27</v>
      </c>
      <c r="O4052" s="103" t="s">
        <v>27</v>
      </c>
      <c r="P4052" s="103" t="s">
        <v>8322</v>
      </c>
      <c r="Q4052" s="103" t="s">
        <v>15917</v>
      </c>
      <c r="R4052" s="105" t="s">
        <v>19538</v>
      </c>
      <c r="S4052" s="103" t="s">
        <v>8322</v>
      </c>
      <c r="T4052" s="103" t="s">
        <v>115</v>
      </c>
      <c r="U4052" s="106" t="s">
        <v>23376</v>
      </c>
      <c r="V4052" s="105" t="s">
        <v>22795</v>
      </c>
      <c r="W4052" s="107" t="s">
        <v>492</v>
      </c>
      <c r="X4052" t="s">
        <v>19537</v>
      </c>
      <c r="AA4052">
        <f ca="1" t="shared" si="127"/>
        <v>21</v>
      </c>
    </row>
    <row r="4053" spans="1:27">
      <c r="A4053" s="101">
        <v>6</v>
      </c>
      <c r="B4053" s="89" t="str">
        <f t="shared" si="126"/>
        <v>452731200201262117</v>
      </c>
      <c r="C4053" s="89" t="s">
        <v>492</v>
      </c>
      <c r="D4053" s="102" t="s">
        <v>15919</v>
      </c>
      <c r="E4053" s="102" t="s">
        <v>24</v>
      </c>
      <c r="F4053" s="103" t="s">
        <v>20178</v>
      </c>
      <c r="G4053" s="103" t="s">
        <v>20175</v>
      </c>
      <c r="H4053" s="104" t="s">
        <v>15918</v>
      </c>
      <c r="I4053" s="103" t="s">
        <v>27</v>
      </c>
      <c r="J4053" s="103" t="s">
        <v>30</v>
      </c>
      <c r="K4053" s="103" t="s">
        <v>30</v>
      </c>
      <c r="L4053" s="103" t="s">
        <v>30</v>
      </c>
      <c r="M4053" s="103" t="s">
        <v>30</v>
      </c>
      <c r="N4053" s="103" t="s">
        <v>30</v>
      </c>
      <c r="O4053" s="103" t="s">
        <v>27</v>
      </c>
      <c r="P4053" s="103" t="s">
        <v>8322</v>
      </c>
      <c r="Q4053" s="103" t="s">
        <v>15921</v>
      </c>
      <c r="R4053" s="105">
        <v>19977870174</v>
      </c>
      <c r="S4053" s="103" t="s">
        <v>8322</v>
      </c>
      <c r="T4053" s="103" t="s">
        <v>20240</v>
      </c>
      <c r="U4053" s="106" t="s">
        <v>20506</v>
      </c>
      <c r="V4053" s="105" t="s">
        <v>25070</v>
      </c>
      <c r="W4053" s="107" t="s">
        <v>492</v>
      </c>
      <c r="X4053" t="s">
        <v>19539</v>
      </c>
      <c r="AA4053">
        <f ca="1" t="shared" si="127"/>
        <v>19</v>
      </c>
    </row>
    <row r="4054" spans="1:27">
      <c r="A4054" s="101">
        <v>7</v>
      </c>
      <c r="B4054" s="89" t="str">
        <f t="shared" si="126"/>
        <v>451229200110212122</v>
      </c>
      <c r="C4054" s="89" t="s">
        <v>492</v>
      </c>
      <c r="D4054" s="102" t="s">
        <v>9018</v>
      </c>
      <c r="E4054" s="102" t="s">
        <v>143</v>
      </c>
      <c r="F4054" s="103" t="s">
        <v>20178</v>
      </c>
      <c r="G4054" s="103" t="s">
        <v>20236</v>
      </c>
      <c r="H4054" s="104" t="s">
        <v>15922</v>
      </c>
      <c r="I4054" s="103" t="s">
        <v>27</v>
      </c>
      <c r="J4054" s="103" t="s">
        <v>30</v>
      </c>
      <c r="K4054" s="103" t="s">
        <v>30</v>
      </c>
      <c r="L4054" s="103" t="s">
        <v>30</v>
      </c>
      <c r="M4054" s="103" t="s">
        <v>30</v>
      </c>
      <c r="N4054" s="103" t="s">
        <v>30</v>
      </c>
      <c r="O4054" s="103" t="s">
        <v>27</v>
      </c>
      <c r="P4054" s="103" t="s">
        <v>8322</v>
      </c>
      <c r="Q4054" s="103" t="s">
        <v>15923</v>
      </c>
      <c r="R4054" s="105" t="s">
        <v>19541</v>
      </c>
      <c r="S4054" s="103" t="s">
        <v>8322</v>
      </c>
      <c r="T4054" s="103" t="s">
        <v>20240</v>
      </c>
      <c r="U4054" s="106" t="s">
        <v>20506</v>
      </c>
      <c r="V4054" s="105" t="s">
        <v>25071</v>
      </c>
      <c r="W4054" s="107" t="s">
        <v>492</v>
      </c>
      <c r="X4054" t="s">
        <v>19540</v>
      </c>
      <c r="AA4054">
        <f ca="1" t="shared" si="127"/>
        <v>19</v>
      </c>
    </row>
    <row r="4055" spans="1:27">
      <c r="A4055" s="101">
        <v>8</v>
      </c>
      <c r="B4055" s="89" t="str">
        <f t="shared" si="126"/>
        <v>452731200401150320</v>
      </c>
      <c r="C4055" s="89" t="s">
        <v>492</v>
      </c>
      <c r="D4055" s="102" t="s">
        <v>15925</v>
      </c>
      <c r="E4055" s="102" t="s">
        <v>143</v>
      </c>
      <c r="F4055" s="103" t="s">
        <v>20131</v>
      </c>
      <c r="G4055" s="103" t="s">
        <v>20232</v>
      </c>
      <c r="H4055" s="104" t="s">
        <v>15924</v>
      </c>
      <c r="I4055" s="103" t="s">
        <v>30</v>
      </c>
      <c r="J4055" s="103" t="s">
        <v>30</v>
      </c>
      <c r="K4055" s="103" t="s">
        <v>30</v>
      </c>
      <c r="L4055" s="103" t="s">
        <v>30</v>
      </c>
      <c r="M4055" s="103" t="s">
        <v>30</v>
      </c>
      <c r="N4055" s="103" t="s">
        <v>30</v>
      </c>
      <c r="O4055" s="103" t="s">
        <v>27</v>
      </c>
      <c r="P4055" s="103" t="s">
        <v>8322</v>
      </c>
      <c r="Q4055" s="103" t="s">
        <v>15926</v>
      </c>
      <c r="R4055" s="105" t="s">
        <v>25072</v>
      </c>
      <c r="S4055" s="103" t="s">
        <v>8322</v>
      </c>
      <c r="T4055" s="103" t="s">
        <v>151</v>
      </c>
      <c r="U4055" s="106" t="s">
        <v>23145</v>
      </c>
      <c r="V4055" s="105" t="s">
        <v>25073</v>
      </c>
      <c r="W4055" s="107" t="s">
        <v>492</v>
      </c>
      <c r="X4055" t="s">
        <v>25074</v>
      </c>
      <c r="AA4055">
        <f ca="1" t="shared" si="127"/>
        <v>17</v>
      </c>
    </row>
    <row r="4056" spans="1:27">
      <c r="A4056" s="101">
        <v>9</v>
      </c>
      <c r="B4056" s="89" t="str">
        <f t="shared" si="126"/>
        <v>45122920030322033X</v>
      </c>
      <c r="C4056" s="89" t="s">
        <v>492</v>
      </c>
      <c r="D4056" s="102" t="s">
        <v>15928</v>
      </c>
      <c r="E4056" s="102" t="s">
        <v>24</v>
      </c>
      <c r="F4056" s="103" t="s">
        <v>20178</v>
      </c>
      <c r="G4056" s="103" t="s">
        <v>20202</v>
      </c>
      <c r="H4056" s="104" t="s">
        <v>15927</v>
      </c>
      <c r="I4056" s="103" t="s">
        <v>30</v>
      </c>
      <c r="J4056" s="103" t="s">
        <v>30</v>
      </c>
      <c r="K4056" s="103" t="s">
        <v>27</v>
      </c>
      <c r="L4056" s="103" t="s">
        <v>30</v>
      </c>
      <c r="M4056" s="103" t="s">
        <v>30</v>
      </c>
      <c r="N4056" s="103" t="s">
        <v>30</v>
      </c>
      <c r="O4056" s="103" t="s">
        <v>27</v>
      </c>
      <c r="P4056" s="103" t="s">
        <v>8322</v>
      </c>
      <c r="Q4056" s="103" t="s">
        <v>15929</v>
      </c>
      <c r="R4056" s="105" t="s">
        <v>19543</v>
      </c>
      <c r="S4056" s="103" t="s">
        <v>8322</v>
      </c>
      <c r="T4056" s="103" t="s">
        <v>151</v>
      </c>
      <c r="U4056" s="106" t="s">
        <v>23683</v>
      </c>
      <c r="V4056" s="105" t="s">
        <v>24968</v>
      </c>
      <c r="W4056" s="107" t="s">
        <v>492</v>
      </c>
      <c r="X4056" t="s">
        <v>19542</v>
      </c>
      <c r="AA4056">
        <f ca="1" t="shared" si="127"/>
        <v>18</v>
      </c>
    </row>
    <row r="4057" spans="1:27">
      <c r="A4057" s="101">
        <v>10</v>
      </c>
      <c r="B4057" s="89" t="str">
        <f t="shared" si="126"/>
        <v>452731200601081817</v>
      </c>
      <c r="C4057" s="89" t="s">
        <v>492</v>
      </c>
      <c r="D4057" s="102" t="s">
        <v>15931</v>
      </c>
      <c r="E4057" s="102" t="s">
        <v>24</v>
      </c>
      <c r="F4057" s="103" t="s">
        <v>20131</v>
      </c>
      <c r="G4057" s="103" t="s">
        <v>21904</v>
      </c>
      <c r="H4057" s="104" t="s">
        <v>15930</v>
      </c>
      <c r="I4057" s="103" t="s">
        <v>30</v>
      </c>
      <c r="J4057" s="103" t="s">
        <v>30</v>
      </c>
      <c r="K4057" s="103" t="s">
        <v>30</v>
      </c>
      <c r="L4057" s="103" t="s">
        <v>30</v>
      </c>
      <c r="M4057" s="103" t="s">
        <v>30</v>
      </c>
      <c r="N4057" s="103" t="s">
        <v>30</v>
      </c>
      <c r="O4057" s="103" t="s">
        <v>27</v>
      </c>
      <c r="P4057" s="103" t="s">
        <v>8322</v>
      </c>
      <c r="Q4057" s="103" t="s">
        <v>1989</v>
      </c>
      <c r="R4057" s="105">
        <v>18177873745</v>
      </c>
      <c r="S4057" s="103" t="s">
        <v>8322</v>
      </c>
      <c r="T4057" s="103" t="s">
        <v>20208</v>
      </c>
      <c r="U4057" s="106" t="s">
        <v>20343</v>
      </c>
      <c r="V4057" s="105" t="s">
        <v>20247</v>
      </c>
      <c r="W4057" s="107" t="s">
        <v>492</v>
      </c>
      <c r="X4057" t="s">
        <v>25075</v>
      </c>
      <c r="AA4057">
        <f ca="1" t="shared" si="127"/>
        <v>15</v>
      </c>
    </row>
    <row r="4058" spans="1:27">
      <c r="A4058" s="101">
        <v>11</v>
      </c>
      <c r="B4058" s="89" t="str">
        <f t="shared" si="126"/>
        <v>451229200405062125</v>
      </c>
      <c r="C4058" s="89" t="s">
        <v>492</v>
      </c>
      <c r="D4058" s="102" t="s">
        <v>15933</v>
      </c>
      <c r="E4058" s="102" t="s">
        <v>143</v>
      </c>
      <c r="F4058" s="103" t="s">
        <v>20178</v>
      </c>
      <c r="G4058" s="103" t="s">
        <v>20608</v>
      </c>
      <c r="H4058" s="104" t="s">
        <v>15932</v>
      </c>
      <c r="I4058" s="103" t="s">
        <v>27</v>
      </c>
      <c r="J4058" s="103" t="s">
        <v>30</v>
      </c>
      <c r="K4058" s="103" t="s">
        <v>30</v>
      </c>
      <c r="L4058" s="103" t="s">
        <v>30</v>
      </c>
      <c r="M4058" s="103" t="s">
        <v>30</v>
      </c>
      <c r="N4058" s="103" t="s">
        <v>30</v>
      </c>
      <c r="O4058" s="103" t="s">
        <v>27</v>
      </c>
      <c r="P4058" s="103" t="s">
        <v>8322</v>
      </c>
      <c r="Q4058" s="103" t="s">
        <v>15935</v>
      </c>
      <c r="R4058" s="105" t="s">
        <v>18805</v>
      </c>
      <c r="S4058" s="103" t="s">
        <v>8322</v>
      </c>
      <c r="T4058" s="103" t="s">
        <v>20240</v>
      </c>
      <c r="U4058" s="106" t="s">
        <v>22433</v>
      </c>
      <c r="V4058" s="105" t="s">
        <v>25076</v>
      </c>
      <c r="W4058" s="107" t="s">
        <v>492</v>
      </c>
      <c r="X4058" t="s">
        <v>25077</v>
      </c>
      <c r="AA4058">
        <f ca="1" t="shared" si="127"/>
        <v>17</v>
      </c>
    </row>
    <row r="4059" spans="1:27">
      <c r="A4059" s="101">
        <v>12</v>
      </c>
      <c r="B4059" s="89" t="str">
        <f t="shared" si="126"/>
        <v>451229200212302110</v>
      </c>
      <c r="C4059" s="89" t="s">
        <v>492</v>
      </c>
      <c r="D4059" s="102" t="s">
        <v>12402</v>
      </c>
      <c r="E4059" s="102" t="s">
        <v>24</v>
      </c>
      <c r="F4059" s="103" t="s">
        <v>20178</v>
      </c>
      <c r="G4059" s="103" t="s">
        <v>20136</v>
      </c>
      <c r="H4059" s="104" t="s">
        <v>15936</v>
      </c>
      <c r="I4059" s="103" t="s">
        <v>27</v>
      </c>
      <c r="J4059" s="103" t="s">
        <v>30</v>
      </c>
      <c r="K4059" s="103" t="s">
        <v>30</v>
      </c>
      <c r="L4059" s="103" t="s">
        <v>30</v>
      </c>
      <c r="M4059" s="103" t="s">
        <v>30</v>
      </c>
      <c r="N4059" s="103" t="s">
        <v>30</v>
      </c>
      <c r="O4059" s="103" t="s">
        <v>27</v>
      </c>
      <c r="P4059" s="103" t="s">
        <v>8322</v>
      </c>
      <c r="Q4059" s="103" t="s">
        <v>15938</v>
      </c>
      <c r="R4059" s="105">
        <v>19177884431</v>
      </c>
      <c r="S4059" s="103" t="s">
        <v>8322</v>
      </c>
      <c r="T4059" s="103" t="s">
        <v>20240</v>
      </c>
      <c r="U4059" s="106" t="s">
        <v>20396</v>
      </c>
      <c r="V4059" s="105" t="s">
        <v>25078</v>
      </c>
      <c r="W4059" s="107" t="s">
        <v>492</v>
      </c>
      <c r="X4059" t="s">
        <v>19544</v>
      </c>
      <c r="AA4059">
        <f ca="1" t="shared" si="127"/>
        <v>18</v>
      </c>
    </row>
    <row r="4060" spans="1:27">
      <c r="A4060" s="101">
        <v>13</v>
      </c>
      <c r="B4060" s="89" t="str">
        <f t="shared" si="126"/>
        <v>451229200308152110</v>
      </c>
      <c r="C4060" s="89" t="s">
        <v>492</v>
      </c>
      <c r="D4060" s="102" t="s">
        <v>15940</v>
      </c>
      <c r="E4060" s="102" t="s">
        <v>24</v>
      </c>
      <c r="F4060" s="103" t="s">
        <v>20178</v>
      </c>
      <c r="G4060" s="103" t="s">
        <v>20163</v>
      </c>
      <c r="H4060" s="104" t="s">
        <v>15939</v>
      </c>
      <c r="I4060" s="103" t="s">
        <v>27</v>
      </c>
      <c r="J4060" s="103" t="s">
        <v>30</v>
      </c>
      <c r="K4060" s="103" t="s">
        <v>30</v>
      </c>
      <c r="L4060" s="103" t="s">
        <v>30</v>
      </c>
      <c r="M4060" s="103" t="s">
        <v>27</v>
      </c>
      <c r="N4060" s="103" t="s">
        <v>30</v>
      </c>
      <c r="O4060" s="103" t="s">
        <v>27</v>
      </c>
      <c r="P4060" s="103" t="s">
        <v>8322</v>
      </c>
      <c r="Q4060" s="103" t="s">
        <v>15942</v>
      </c>
      <c r="R4060" s="105" t="s">
        <v>18806</v>
      </c>
      <c r="S4060" s="103" t="s">
        <v>8322</v>
      </c>
      <c r="T4060" s="103" t="s">
        <v>20240</v>
      </c>
      <c r="U4060" s="106" t="s">
        <v>23374</v>
      </c>
      <c r="V4060" s="105" t="s">
        <v>25079</v>
      </c>
      <c r="W4060" s="107" t="s">
        <v>492</v>
      </c>
      <c r="X4060" t="s">
        <v>25080</v>
      </c>
      <c r="AA4060">
        <f ca="1" t="shared" si="127"/>
        <v>18</v>
      </c>
    </row>
    <row r="4061" spans="1:27">
      <c r="A4061" s="101">
        <v>14</v>
      </c>
      <c r="B4061" s="89" t="str">
        <f t="shared" si="126"/>
        <v>450124200412311814</v>
      </c>
      <c r="C4061" s="89" t="s">
        <v>492</v>
      </c>
      <c r="D4061" s="102" t="s">
        <v>15944</v>
      </c>
      <c r="E4061" s="102" t="s">
        <v>24</v>
      </c>
      <c r="F4061" s="103" t="s">
        <v>20178</v>
      </c>
      <c r="G4061" s="103" t="s">
        <v>20996</v>
      </c>
      <c r="H4061" s="104" t="s">
        <v>15943</v>
      </c>
      <c r="I4061" s="103" t="s">
        <v>27</v>
      </c>
      <c r="J4061" s="103" t="s">
        <v>30</v>
      </c>
      <c r="K4061" s="103" t="s">
        <v>30</v>
      </c>
      <c r="L4061" s="103" t="s">
        <v>30</v>
      </c>
      <c r="M4061" s="103" t="s">
        <v>30</v>
      </c>
      <c r="N4061" s="103" t="s">
        <v>30</v>
      </c>
      <c r="O4061" s="103" t="s">
        <v>27</v>
      </c>
      <c r="P4061" s="103" t="s">
        <v>21315</v>
      </c>
      <c r="Q4061" s="103" t="s">
        <v>15946</v>
      </c>
      <c r="R4061" s="105" t="s">
        <v>18807</v>
      </c>
      <c r="S4061" s="103" t="s">
        <v>21315</v>
      </c>
      <c r="T4061" s="103" t="s">
        <v>20882</v>
      </c>
      <c r="U4061" s="106" t="s">
        <v>25081</v>
      </c>
      <c r="V4061" s="105" t="s">
        <v>25082</v>
      </c>
      <c r="W4061" s="107" t="s">
        <v>492</v>
      </c>
      <c r="X4061" t="s">
        <v>25083</v>
      </c>
      <c r="AA4061">
        <f ca="1" t="shared" si="127"/>
        <v>16</v>
      </c>
    </row>
    <row r="4062" spans="1:27">
      <c r="A4062" s="101">
        <v>15</v>
      </c>
      <c r="B4062" s="89" t="str">
        <f t="shared" si="126"/>
        <v>452731200502031224</v>
      </c>
      <c r="C4062" s="89" t="s">
        <v>492</v>
      </c>
      <c r="D4062" s="102" t="s">
        <v>15948</v>
      </c>
      <c r="E4062" s="102" t="s">
        <v>143</v>
      </c>
      <c r="F4062" s="103" t="s">
        <v>20205</v>
      </c>
      <c r="G4062" s="103" t="s">
        <v>21431</v>
      </c>
      <c r="H4062" s="104" t="s">
        <v>15947</v>
      </c>
      <c r="I4062" s="103" t="s">
        <v>30</v>
      </c>
      <c r="J4062" s="103" t="s">
        <v>30</v>
      </c>
      <c r="K4062" s="103" t="s">
        <v>30</v>
      </c>
      <c r="L4062" s="103" t="s">
        <v>30</v>
      </c>
      <c r="M4062" s="103" t="s">
        <v>30</v>
      </c>
      <c r="N4062" s="103" t="s">
        <v>30</v>
      </c>
      <c r="O4062" s="103" t="s">
        <v>27</v>
      </c>
      <c r="P4062" s="103" t="s">
        <v>8322</v>
      </c>
      <c r="Q4062" s="103" t="s">
        <v>15949</v>
      </c>
      <c r="R4062" s="105">
        <v>15807783463</v>
      </c>
      <c r="S4062" s="103" t="s">
        <v>8322</v>
      </c>
      <c r="T4062" s="103" t="s">
        <v>76</v>
      </c>
      <c r="U4062" s="106" t="s">
        <v>20508</v>
      </c>
      <c r="V4062" s="105" t="s">
        <v>24451</v>
      </c>
      <c r="W4062" s="107" t="s">
        <v>492</v>
      </c>
      <c r="X4062" t="s">
        <v>24452</v>
      </c>
      <c r="AA4062">
        <f ca="1" t="shared" si="127"/>
        <v>16</v>
      </c>
    </row>
    <row r="4063" spans="1:27">
      <c r="A4063" s="101">
        <v>16</v>
      </c>
      <c r="B4063" s="89" t="str">
        <f t="shared" si="126"/>
        <v>452731200502283616</v>
      </c>
      <c r="C4063" s="89" t="s">
        <v>492</v>
      </c>
      <c r="D4063" s="102" t="s">
        <v>15951</v>
      </c>
      <c r="E4063" s="102" t="s">
        <v>24</v>
      </c>
      <c r="F4063" s="103" t="s">
        <v>20131</v>
      </c>
      <c r="G4063" s="103" t="s">
        <v>21431</v>
      </c>
      <c r="H4063" s="104" t="s">
        <v>15950</v>
      </c>
      <c r="I4063" s="103" t="s">
        <v>30</v>
      </c>
      <c r="J4063" s="103" t="s">
        <v>30</v>
      </c>
      <c r="K4063" s="103" t="s">
        <v>30</v>
      </c>
      <c r="L4063" s="103" t="s">
        <v>30</v>
      </c>
      <c r="M4063" s="103" t="s">
        <v>30</v>
      </c>
      <c r="N4063" s="103" t="s">
        <v>30</v>
      </c>
      <c r="O4063" s="103" t="s">
        <v>30</v>
      </c>
      <c r="P4063" s="103" t="s">
        <v>8322</v>
      </c>
      <c r="Q4063" s="103" t="s">
        <v>15953</v>
      </c>
      <c r="R4063" s="105" t="s">
        <v>18809</v>
      </c>
      <c r="S4063" s="103" t="s">
        <v>8322</v>
      </c>
      <c r="T4063" s="103" t="s">
        <v>81</v>
      </c>
      <c r="U4063" s="106" t="s">
        <v>23072</v>
      </c>
      <c r="V4063" s="105" t="s">
        <v>25084</v>
      </c>
      <c r="W4063" s="107" t="s">
        <v>492</v>
      </c>
      <c r="X4063" t="s">
        <v>25085</v>
      </c>
      <c r="AA4063">
        <f ca="1" t="shared" si="127"/>
        <v>16</v>
      </c>
    </row>
    <row r="4064" spans="1:27">
      <c r="A4064" s="101">
        <v>17</v>
      </c>
      <c r="B4064" s="89" t="str">
        <f t="shared" si="126"/>
        <v>451229200508253928</v>
      </c>
      <c r="C4064" s="89" t="s">
        <v>492</v>
      </c>
      <c r="D4064" s="102" t="s">
        <v>15955</v>
      </c>
      <c r="E4064" s="102" t="s">
        <v>143</v>
      </c>
      <c r="F4064" s="103" t="s">
        <v>20131</v>
      </c>
      <c r="G4064" s="103" t="s">
        <v>20921</v>
      </c>
      <c r="H4064" s="104" t="s">
        <v>15954</v>
      </c>
      <c r="I4064" s="103" t="s">
        <v>27</v>
      </c>
      <c r="J4064" s="103" t="s">
        <v>30</v>
      </c>
      <c r="K4064" s="103" t="s">
        <v>30</v>
      </c>
      <c r="L4064" s="103" t="s">
        <v>30</v>
      </c>
      <c r="M4064" s="103" t="s">
        <v>30</v>
      </c>
      <c r="N4064" s="103" t="s">
        <v>30</v>
      </c>
      <c r="O4064" s="103" t="s">
        <v>27</v>
      </c>
      <c r="P4064" s="103" t="s">
        <v>8322</v>
      </c>
      <c r="Q4064" s="103" t="s">
        <v>15956</v>
      </c>
      <c r="R4064" s="105">
        <v>18777846053</v>
      </c>
      <c r="S4064" s="103" t="s">
        <v>8322</v>
      </c>
      <c r="T4064" s="103" t="s">
        <v>128</v>
      </c>
      <c r="U4064" s="106" t="s">
        <v>20424</v>
      </c>
      <c r="V4064" s="105" t="s">
        <v>20425</v>
      </c>
      <c r="W4064" s="107" t="s">
        <v>492</v>
      </c>
      <c r="X4064" t="s">
        <v>25086</v>
      </c>
      <c r="AA4064">
        <f ca="1" t="shared" si="127"/>
        <v>15</v>
      </c>
    </row>
    <row r="4065" spans="1:27">
      <c r="A4065" s="101">
        <v>18</v>
      </c>
      <c r="B4065" s="89" t="str">
        <f t="shared" si="126"/>
        <v>451229200505084524</v>
      </c>
      <c r="C4065" s="89" t="s">
        <v>492</v>
      </c>
      <c r="D4065" s="102" t="s">
        <v>15958</v>
      </c>
      <c r="E4065" s="102" t="s">
        <v>143</v>
      </c>
      <c r="F4065" s="103" t="s">
        <v>20178</v>
      </c>
      <c r="G4065" s="103" t="s">
        <v>20371</v>
      </c>
      <c r="H4065" s="104" t="s">
        <v>15957</v>
      </c>
      <c r="I4065" s="103" t="s">
        <v>27</v>
      </c>
      <c r="J4065" s="103" t="s">
        <v>27</v>
      </c>
      <c r="K4065" s="103" t="s">
        <v>30</v>
      </c>
      <c r="L4065" s="103" t="s">
        <v>30</v>
      </c>
      <c r="M4065" s="103" t="s">
        <v>30</v>
      </c>
      <c r="N4065" s="103" t="s">
        <v>30</v>
      </c>
      <c r="O4065" s="103" t="s">
        <v>27</v>
      </c>
      <c r="P4065" s="103" t="s">
        <v>8322</v>
      </c>
      <c r="Q4065" s="103" t="s">
        <v>783</v>
      </c>
      <c r="R4065" s="105" t="s">
        <v>18810</v>
      </c>
      <c r="S4065" s="103" t="s">
        <v>8322</v>
      </c>
      <c r="T4065" s="103" t="s">
        <v>110</v>
      </c>
      <c r="U4065" s="106" t="s">
        <v>20413</v>
      </c>
      <c r="V4065" s="105" t="s">
        <v>25087</v>
      </c>
      <c r="W4065" s="107" t="s">
        <v>492</v>
      </c>
      <c r="X4065" t="s">
        <v>25088</v>
      </c>
      <c r="AA4065">
        <f ca="1" t="shared" si="127"/>
        <v>16</v>
      </c>
    </row>
    <row r="4066" spans="1:27">
      <c r="A4066" s="101">
        <v>19</v>
      </c>
      <c r="B4066" s="89" t="str">
        <f t="shared" si="126"/>
        <v>452731200404155426</v>
      </c>
      <c r="C4066" s="89" t="s">
        <v>492</v>
      </c>
      <c r="D4066" s="102" t="s">
        <v>15961</v>
      </c>
      <c r="E4066" s="102" t="s">
        <v>143</v>
      </c>
      <c r="F4066" s="103" t="s">
        <v>20178</v>
      </c>
      <c r="G4066" s="103" t="s">
        <v>20255</v>
      </c>
      <c r="H4066" s="104" t="s">
        <v>15960</v>
      </c>
      <c r="I4066" s="103" t="s">
        <v>30</v>
      </c>
      <c r="J4066" s="103" t="s">
        <v>30</v>
      </c>
      <c r="K4066" s="103" t="s">
        <v>30</v>
      </c>
      <c r="L4066" s="103" t="s">
        <v>30</v>
      </c>
      <c r="M4066" s="103" t="s">
        <v>30</v>
      </c>
      <c r="N4066" s="103" t="s">
        <v>30</v>
      </c>
      <c r="O4066" s="103" t="s">
        <v>27</v>
      </c>
      <c r="P4066" s="103" t="s">
        <v>8322</v>
      </c>
      <c r="Q4066" s="103" t="s">
        <v>15963</v>
      </c>
      <c r="R4066" s="105" t="s">
        <v>18811</v>
      </c>
      <c r="S4066" s="103" t="s">
        <v>8322</v>
      </c>
      <c r="T4066" s="103" t="s">
        <v>93</v>
      </c>
      <c r="U4066" s="106" t="s">
        <v>25089</v>
      </c>
      <c r="V4066" s="105" t="s">
        <v>25090</v>
      </c>
      <c r="W4066" s="107" t="s">
        <v>492</v>
      </c>
      <c r="X4066" t="s">
        <v>25091</v>
      </c>
      <c r="AA4066">
        <f ca="1" t="shared" si="127"/>
        <v>17</v>
      </c>
    </row>
    <row r="4067" spans="1:27">
      <c r="A4067" s="101">
        <v>20</v>
      </c>
      <c r="B4067" s="89" t="str">
        <f t="shared" si="126"/>
        <v>452731200507180018</v>
      </c>
      <c r="C4067" s="89" t="s">
        <v>492</v>
      </c>
      <c r="D4067" s="102" t="s">
        <v>15965</v>
      </c>
      <c r="E4067" s="102" t="s">
        <v>24</v>
      </c>
      <c r="F4067" s="103" t="s">
        <v>20131</v>
      </c>
      <c r="G4067" s="103" t="s">
        <v>21180</v>
      </c>
      <c r="H4067" s="104" t="s">
        <v>15964</v>
      </c>
      <c r="I4067" s="103" t="s">
        <v>30</v>
      </c>
      <c r="J4067" s="103" t="s">
        <v>30</v>
      </c>
      <c r="K4067" s="103" t="s">
        <v>30</v>
      </c>
      <c r="L4067" s="103" t="s">
        <v>30</v>
      </c>
      <c r="M4067" s="103" t="s">
        <v>30</v>
      </c>
      <c r="N4067" s="103" t="s">
        <v>30</v>
      </c>
      <c r="O4067" s="103" t="s">
        <v>27</v>
      </c>
      <c r="P4067" s="103" t="s">
        <v>8322</v>
      </c>
      <c r="Q4067" s="103" t="s">
        <v>15967</v>
      </c>
      <c r="R4067" s="105" t="s">
        <v>18813</v>
      </c>
      <c r="S4067" s="103" t="s">
        <v>8322</v>
      </c>
      <c r="T4067" s="103" t="s">
        <v>63</v>
      </c>
      <c r="U4067" s="106" t="s">
        <v>24376</v>
      </c>
      <c r="V4067" s="105" t="s">
        <v>25092</v>
      </c>
      <c r="W4067" s="107" t="s">
        <v>492</v>
      </c>
      <c r="X4067" t="s">
        <v>25093</v>
      </c>
      <c r="AA4067">
        <f ca="1" t="shared" si="127"/>
        <v>16</v>
      </c>
    </row>
    <row r="4068" spans="1:27">
      <c r="A4068" s="101">
        <v>21</v>
      </c>
      <c r="B4068" s="89" t="str">
        <f t="shared" si="126"/>
        <v>452731200408205144</v>
      </c>
      <c r="C4068" s="89" t="s">
        <v>492</v>
      </c>
      <c r="D4068" s="102" t="s">
        <v>15969</v>
      </c>
      <c r="E4068" s="102" t="s">
        <v>143</v>
      </c>
      <c r="F4068" s="103" t="s">
        <v>20131</v>
      </c>
      <c r="G4068" s="103" t="s">
        <v>20757</v>
      </c>
      <c r="H4068" s="104" t="s">
        <v>15968</v>
      </c>
      <c r="I4068" s="103" t="s">
        <v>30</v>
      </c>
      <c r="J4068" s="103" t="s">
        <v>30</v>
      </c>
      <c r="K4068" s="103" t="s">
        <v>27</v>
      </c>
      <c r="L4068" s="103" t="s">
        <v>30</v>
      </c>
      <c r="M4068" s="103" t="s">
        <v>30</v>
      </c>
      <c r="N4068" s="103" t="s">
        <v>30</v>
      </c>
      <c r="O4068" s="103" t="s">
        <v>27</v>
      </c>
      <c r="P4068" s="103" t="s">
        <v>8322</v>
      </c>
      <c r="Q4068" s="103" t="s">
        <v>15971</v>
      </c>
      <c r="R4068" s="105">
        <v>15813480012</v>
      </c>
      <c r="S4068" s="103" t="s">
        <v>8322</v>
      </c>
      <c r="T4068" s="103" t="s">
        <v>88</v>
      </c>
      <c r="U4068" s="106" t="s">
        <v>25094</v>
      </c>
      <c r="V4068" s="105" t="s">
        <v>25095</v>
      </c>
      <c r="W4068" s="107" t="s">
        <v>492</v>
      </c>
      <c r="X4068" t="s">
        <v>25096</v>
      </c>
      <c r="AA4068">
        <f ca="1" t="shared" si="127"/>
        <v>16</v>
      </c>
    </row>
    <row r="4069" spans="1:27">
      <c r="A4069" s="101">
        <v>22</v>
      </c>
      <c r="B4069" s="89" t="str">
        <f t="shared" si="126"/>
        <v>451229200311123644</v>
      </c>
      <c r="C4069" s="89" t="s">
        <v>492</v>
      </c>
      <c r="D4069" s="102" t="s">
        <v>15973</v>
      </c>
      <c r="E4069" s="102" t="s">
        <v>143</v>
      </c>
      <c r="F4069" s="103" t="s">
        <v>20178</v>
      </c>
      <c r="G4069" s="103" t="s">
        <v>20423</v>
      </c>
      <c r="H4069" s="104" t="s">
        <v>15972</v>
      </c>
      <c r="I4069" s="103" t="s">
        <v>30</v>
      </c>
      <c r="J4069" s="103" t="s">
        <v>30</v>
      </c>
      <c r="K4069" s="103" t="s">
        <v>30</v>
      </c>
      <c r="L4069" s="103" t="s">
        <v>30</v>
      </c>
      <c r="M4069" s="103" t="s">
        <v>30</v>
      </c>
      <c r="N4069" s="103" t="s">
        <v>30</v>
      </c>
      <c r="O4069" s="103" t="s">
        <v>27</v>
      </c>
      <c r="P4069" s="103" t="s">
        <v>8322</v>
      </c>
      <c r="Q4069" s="103" t="s">
        <v>15974</v>
      </c>
      <c r="R4069" s="105" t="s">
        <v>18815</v>
      </c>
      <c r="S4069" s="103" t="s">
        <v>8322</v>
      </c>
      <c r="T4069" s="103" t="s">
        <v>81</v>
      </c>
      <c r="U4069" s="106" t="s">
        <v>20487</v>
      </c>
      <c r="V4069" s="105" t="s">
        <v>25097</v>
      </c>
      <c r="W4069" s="107" t="s">
        <v>492</v>
      </c>
      <c r="X4069" t="s">
        <v>25098</v>
      </c>
      <c r="AA4069">
        <f ca="1" t="shared" si="127"/>
        <v>17</v>
      </c>
    </row>
    <row r="4070" spans="1:27">
      <c r="A4070" s="101">
        <v>23</v>
      </c>
      <c r="B4070" s="89" t="str">
        <f t="shared" si="126"/>
        <v>451229200310143627</v>
      </c>
      <c r="C4070" s="89" t="s">
        <v>492</v>
      </c>
      <c r="D4070" s="102" t="s">
        <v>15977</v>
      </c>
      <c r="E4070" s="102" t="s">
        <v>143</v>
      </c>
      <c r="F4070" s="103" t="s">
        <v>20178</v>
      </c>
      <c r="G4070" s="103" t="s">
        <v>20307</v>
      </c>
      <c r="H4070" s="104" t="s">
        <v>15976</v>
      </c>
      <c r="I4070" s="103" t="s">
        <v>27</v>
      </c>
      <c r="J4070" s="103" t="s">
        <v>30</v>
      </c>
      <c r="K4070" s="103" t="s">
        <v>30</v>
      </c>
      <c r="L4070" s="103" t="s">
        <v>30</v>
      </c>
      <c r="M4070" s="103" t="s">
        <v>30</v>
      </c>
      <c r="N4070" s="103" t="s">
        <v>30</v>
      </c>
      <c r="O4070" s="103" t="s">
        <v>27</v>
      </c>
      <c r="P4070" s="103" t="s">
        <v>8322</v>
      </c>
      <c r="Q4070" s="103" t="s">
        <v>15979</v>
      </c>
      <c r="R4070" s="105" t="s">
        <v>18817</v>
      </c>
      <c r="S4070" s="103" t="s">
        <v>8322</v>
      </c>
      <c r="T4070" s="103" t="s">
        <v>81</v>
      </c>
      <c r="U4070" s="106" t="s">
        <v>22956</v>
      </c>
      <c r="V4070" s="105" t="s">
        <v>25099</v>
      </c>
      <c r="W4070" s="107" t="s">
        <v>492</v>
      </c>
      <c r="X4070" t="s">
        <v>25100</v>
      </c>
      <c r="AA4070">
        <f ca="1" t="shared" si="127"/>
        <v>17</v>
      </c>
    </row>
    <row r="4071" spans="1:27">
      <c r="A4071" s="101">
        <v>24</v>
      </c>
      <c r="B4071" s="89" t="str">
        <f t="shared" si="126"/>
        <v>451229200409292120</v>
      </c>
      <c r="C4071" s="89" t="s">
        <v>492</v>
      </c>
      <c r="D4071" s="102" t="s">
        <v>15981</v>
      </c>
      <c r="E4071" s="102" t="s">
        <v>143</v>
      </c>
      <c r="F4071" s="103" t="s">
        <v>20178</v>
      </c>
      <c r="G4071" s="103" t="s">
        <v>20351</v>
      </c>
      <c r="H4071" s="104" t="s">
        <v>15980</v>
      </c>
      <c r="I4071" s="103" t="s">
        <v>27</v>
      </c>
      <c r="J4071" s="103" t="s">
        <v>30</v>
      </c>
      <c r="K4071" s="103" t="s">
        <v>30</v>
      </c>
      <c r="L4071" s="103" t="s">
        <v>30</v>
      </c>
      <c r="M4071" s="103" t="s">
        <v>30</v>
      </c>
      <c r="N4071" s="103" t="s">
        <v>30</v>
      </c>
      <c r="O4071" s="103" t="s">
        <v>27</v>
      </c>
      <c r="P4071" s="103" t="s">
        <v>8322</v>
      </c>
      <c r="Q4071" s="103" t="s">
        <v>15983</v>
      </c>
      <c r="R4071" s="105" t="s">
        <v>18818</v>
      </c>
      <c r="S4071" s="103" t="s">
        <v>8322</v>
      </c>
      <c r="T4071" s="103" t="s">
        <v>20240</v>
      </c>
      <c r="U4071" s="106" t="s">
        <v>20806</v>
      </c>
      <c r="V4071" s="105" t="s">
        <v>25101</v>
      </c>
      <c r="W4071" s="107" t="s">
        <v>492</v>
      </c>
      <c r="X4071" t="s">
        <v>25102</v>
      </c>
      <c r="AA4071">
        <f ca="1" t="shared" si="127"/>
        <v>16</v>
      </c>
    </row>
    <row r="4072" spans="1:27">
      <c r="A4072" s="101">
        <v>25</v>
      </c>
      <c r="B4072" s="89" t="str">
        <f t="shared" si="126"/>
        <v>451229200301093613</v>
      </c>
      <c r="C4072" s="89" t="s">
        <v>492</v>
      </c>
      <c r="D4072" s="102" t="s">
        <v>15985</v>
      </c>
      <c r="E4072" s="102" t="s">
        <v>24</v>
      </c>
      <c r="F4072" s="103" t="s">
        <v>20178</v>
      </c>
      <c r="G4072" s="103" t="s">
        <v>20157</v>
      </c>
      <c r="H4072" s="104" t="s">
        <v>15984</v>
      </c>
      <c r="I4072" s="103" t="s">
        <v>27</v>
      </c>
      <c r="J4072" s="103" t="s">
        <v>30</v>
      </c>
      <c r="K4072" s="103" t="s">
        <v>30</v>
      </c>
      <c r="L4072" s="103" t="s">
        <v>30</v>
      </c>
      <c r="M4072" s="103" t="s">
        <v>30</v>
      </c>
      <c r="N4072" s="103" t="s">
        <v>30</v>
      </c>
      <c r="O4072" s="103" t="s">
        <v>27</v>
      </c>
      <c r="P4072" s="103" t="s">
        <v>8322</v>
      </c>
      <c r="Q4072" s="103" t="s">
        <v>15987</v>
      </c>
      <c r="R4072" s="105">
        <v>15078612337</v>
      </c>
      <c r="S4072" s="103" t="s">
        <v>8322</v>
      </c>
      <c r="T4072" s="103" t="s">
        <v>81</v>
      </c>
      <c r="U4072" s="106" t="s">
        <v>21168</v>
      </c>
      <c r="V4072" s="105" t="s">
        <v>25103</v>
      </c>
      <c r="W4072" s="107" t="s">
        <v>492</v>
      </c>
      <c r="X4072" t="s">
        <v>19545</v>
      </c>
      <c r="AA4072">
        <f ca="1" t="shared" si="127"/>
        <v>18</v>
      </c>
    </row>
    <row r="4073" spans="1:27">
      <c r="A4073" s="101">
        <v>26</v>
      </c>
      <c r="B4073" s="89" t="str">
        <f t="shared" si="126"/>
        <v>451229200301052125</v>
      </c>
      <c r="C4073" s="89" t="s">
        <v>492</v>
      </c>
      <c r="D4073" s="102" t="s">
        <v>15989</v>
      </c>
      <c r="E4073" s="102" t="s">
        <v>143</v>
      </c>
      <c r="F4073" s="103" t="s">
        <v>20178</v>
      </c>
      <c r="G4073" s="103" t="s">
        <v>20157</v>
      </c>
      <c r="H4073" s="104" t="s">
        <v>15988</v>
      </c>
      <c r="I4073" s="103" t="s">
        <v>27</v>
      </c>
      <c r="J4073" s="103" t="s">
        <v>30</v>
      </c>
      <c r="K4073" s="103" t="s">
        <v>30</v>
      </c>
      <c r="L4073" s="103" t="s">
        <v>30</v>
      </c>
      <c r="M4073" s="103" t="s">
        <v>30</v>
      </c>
      <c r="N4073" s="103" t="s">
        <v>30</v>
      </c>
      <c r="O4073" s="103" t="s">
        <v>27</v>
      </c>
      <c r="P4073" s="103" t="s">
        <v>8322</v>
      </c>
      <c r="Q4073" s="103" t="s">
        <v>15991</v>
      </c>
      <c r="R4073" s="105" t="s">
        <v>19547</v>
      </c>
      <c r="S4073" s="103" t="s">
        <v>8322</v>
      </c>
      <c r="T4073" s="103" t="s">
        <v>20240</v>
      </c>
      <c r="U4073" s="106" t="s">
        <v>23151</v>
      </c>
      <c r="V4073" s="105" t="s">
        <v>25104</v>
      </c>
      <c r="W4073" s="107" t="s">
        <v>492</v>
      </c>
      <c r="X4073" t="s">
        <v>19546</v>
      </c>
      <c r="AA4073">
        <f ca="1" t="shared" si="127"/>
        <v>18</v>
      </c>
    </row>
    <row r="4074" spans="1:27">
      <c r="A4074" s="101">
        <v>27</v>
      </c>
      <c r="B4074" s="89" t="str">
        <f t="shared" si="126"/>
        <v>451229200608062125</v>
      </c>
      <c r="C4074" s="89" t="s">
        <v>492</v>
      </c>
      <c r="D4074" s="102" t="s">
        <v>15993</v>
      </c>
      <c r="E4074" s="102" t="s">
        <v>143</v>
      </c>
      <c r="F4074" s="103" t="s">
        <v>20178</v>
      </c>
      <c r="G4074" s="103" t="s">
        <v>20404</v>
      </c>
      <c r="H4074" s="104" t="s">
        <v>15992</v>
      </c>
      <c r="I4074" s="103" t="s">
        <v>27</v>
      </c>
      <c r="J4074" s="103" t="s">
        <v>30</v>
      </c>
      <c r="K4074" s="103" t="s">
        <v>30</v>
      </c>
      <c r="L4074" s="103" t="s">
        <v>30</v>
      </c>
      <c r="M4074" s="103" t="s">
        <v>30</v>
      </c>
      <c r="N4074" s="103" t="s">
        <v>30</v>
      </c>
      <c r="O4074" s="103" t="s">
        <v>27</v>
      </c>
      <c r="P4074" s="103" t="s">
        <v>8322</v>
      </c>
      <c r="Q4074" s="103" t="s">
        <v>15995</v>
      </c>
      <c r="R4074" s="105">
        <v>13367588351</v>
      </c>
      <c r="S4074" s="103" t="s">
        <v>8322</v>
      </c>
      <c r="T4074" s="103" t="s">
        <v>20240</v>
      </c>
      <c r="U4074" s="106" t="s">
        <v>22433</v>
      </c>
      <c r="V4074" s="105" t="s">
        <v>25105</v>
      </c>
      <c r="W4074" s="107" t="s">
        <v>492</v>
      </c>
      <c r="X4074" t="s">
        <v>19563</v>
      </c>
      <c r="AA4074">
        <f ca="1" t="shared" si="127"/>
        <v>15</v>
      </c>
    </row>
    <row r="4075" spans="1:27">
      <c r="A4075" s="101">
        <v>28</v>
      </c>
      <c r="B4075" s="89" t="str">
        <f t="shared" si="126"/>
        <v>451229200401152721</v>
      </c>
      <c r="C4075" s="89" t="s">
        <v>492</v>
      </c>
      <c r="D4075" s="102" t="s">
        <v>15998</v>
      </c>
      <c r="E4075" s="102" t="s">
        <v>143</v>
      </c>
      <c r="F4075" s="103" t="s">
        <v>20178</v>
      </c>
      <c r="G4075" s="103" t="s">
        <v>20232</v>
      </c>
      <c r="H4075" s="104" t="s">
        <v>15997</v>
      </c>
      <c r="I4075" s="103" t="s">
        <v>27</v>
      </c>
      <c r="J4075" s="103" t="s">
        <v>27</v>
      </c>
      <c r="K4075" s="103" t="s">
        <v>30</v>
      </c>
      <c r="L4075" s="103" t="s">
        <v>30</v>
      </c>
      <c r="M4075" s="103" t="s">
        <v>30</v>
      </c>
      <c r="N4075" s="103" t="s">
        <v>30</v>
      </c>
      <c r="O4075" s="103" t="s">
        <v>27</v>
      </c>
      <c r="P4075" s="103" t="s">
        <v>8322</v>
      </c>
      <c r="Q4075" s="103" t="s">
        <v>16000</v>
      </c>
      <c r="R4075" s="105">
        <v>18377896439</v>
      </c>
      <c r="S4075" s="103" t="s">
        <v>8322</v>
      </c>
      <c r="T4075" s="103" t="s">
        <v>146</v>
      </c>
      <c r="U4075" s="106" t="s">
        <v>23451</v>
      </c>
      <c r="V4075" s="105" t="s">
        <v>23929</v>
      </c>
      <c r="W4075" s="107" t="s">
        <v>492</v>
      </c>
      <c r="X4075" t="s">
        <v>25106</v>
      </c>
      <c r="AA4075">
        <f ca="1" t="shared" si="127"/>
        <v>17</v>
      </c>
    </row>
    <row r="4076" spans="1:27">
      <c r="A4076" s="101">
        <v>29</v>
      </c>
      <c r="B4076" s="89" t="str">
        <f t="shared" si="126"/>
        <v>451229200206123642</v>
      </c>
      <c r="C4076" s="89" t="s">
        <v>492</v>
      </c>
      <c r="D4076" s="102" t="s">
        <v>16002</v>
      </c>
      <c r="E4076" s="102" t="s">
        <v>143</v>
      </c>
      <c r="F4076" s="103" t="s">
        <v>20178</v>
      </c>
      <c r="G4076" s="103" t="s">
        <v>20190</v>
      </c>
      <c r="H4076" s="104" t="s">
        <v>16001</v>
      </c>
      <c r="I4076" s="103" t="s">
        <v>27</v>
      </c>
      <c r="J4076" s="103" t="s">
        <v>30</v>
      </c>
      <c r="K4076" s="103" t="s">
        <v>30</v>
      </c>
      <c r="L4076" s="103" t="s">
        <v>27</v>
      </c>
      <c r="M4076" s="103" t="s">
        <v>30</v>
      </c>
      <c r="N4076" s="103" t="s">
        <v>30</v>
      </c>
      <c r="O4076" s="103" t="s">
        <v>27</v>
      </c>
      <c r="P4076" s="103" t="s">
        <v>8322</v>
      </c>
      <c r="Q4076" s="103" t="s">
        <v>16004</v>
      </c>
      <c r="R4076" s="105">
        <v>19127173240</v>
      </c>
      <c r="S4076" s="103" t="s">
        <v>8322</v>
      </c>
      <c r="T4076" s="103" t="s">
        <v>22515</v>
      </c>
      <c r="U4076" s="106" t="s">
        <v>21168</v>
      </c>
      <c r="V4076" s="105" t="s">
        <v>25107</v>
      </c>
      <c r="W4076" s="107" t="s">
        <v>492</v>
      </c>
      <c r="X4076" t="s">
        <v>19548</v>
      </c>
      <c r="AA4076">
        <f ca="1" t="shared" si="127"/>
        <v>19</v>
      </c>
    </row>
    <row r="4077" spans="1:27">
      <c r="A4077" s="101">
        <v>30</v>
      </c>
      <c r="B4077" s="89" t="str">
        <f t="shared" si="126"/>
        <v>451229200408270624</v>
      </c>
      <c r="C4077" s="89" t="s">
        <v>492</v>
      </c>
      <c r="D4077" s="102" t="s">
        <v>16006</v>
      </c>
      <c r="E4077" s="102" t="s">
        <v>143</v>
      </c>
      <c r="F4077" s="103" t="s">
        <v>20178</v>
      </c>
      <c r="G4077" s="103" t="s">
        <v>20757</v>
      </c>
      <c r="H4077" s="104" t="s">
        <v>16005</v>
      </c>
      <c r="I4077" s="103" t="s">
        <v>30</v>
      </c>
      <c r="J4077" s="103" t="s">
        <v>30</v>
      </c>
      <c r="K4077" s="103" t="s">
        <v>27</v>
      </c>
      <c r="L4077" s="103" t="s">
        <v>30</v>
      </c>
      <c r="M4077" s="103" t="s">
        <v>30</v>
      </c>
      <c r="N4077" s="103" t="s">
        <v>30</v>
      </c>
      <c r="O4077" s="103" t="s">
        <v>27</v>
      </c>
      <c r="P4077" s="103" t="s">
        <v>8322</v>
      </c>
      <c r="Q4077" s="103" t="s">
        <v>16008</v>
      </c>
      <c r="R4077" s="105" t="s">
        <v>18819</v>
      </c>
      <c r="S4077" s="103" t="s">
        <v>8322</v>
      </c>
      <c r="T4077" s="103" t="s">
        <v>99</v>
      </c>
      <c r="U4077" s="106" t="s">
        <v>20884</v>
      </c>
      <c r="V4077" s="105" t="s">
        <v>25108</v>
      </c>
      <c r="W4077" s="107" t="s">
        <v>492</v>
      </c>
      <c r="X4077" t="s">
        <v>25109</v>
      </c>
      <c r="AA4077">
        <f ca="1" t="shared" si="127"/>
        <v>16</v>
      </c>
    </row>
    <row r="4078" spans="1:27">
      <c r="A4078" s="101">
        <v>31</v>
      </c>
      <c r="B4078" s="89" t="str">
        <f t="shared" si="126"/>
        <v>451229200204111816</v>
      </c>
      <c r="C4078" s="89" t="s">
        <v>492</v>
      </c>
      <c r="D4078" s="102" t="s">
        <v>16010</v>
      </c>
      <c r="E4078" s="102" t="s">
        <v>24</v>
      </c>
      <c r="F4078" s="103" t="s">
        <v>20178</v>
      </c>
      <c r="G4078" s="103" t="s">
        <v>20297</v>
      </c>
      <c r="H4078" s="104" t="s">
        <v>16009</v>
      </c>
      <c r="I4078" s="103" t="s">
        <v>27</v>
      </c>
      <c r="J4078" s="103" t="s">
        <v>30</v>
      </c>
      <c r="K4078" s="103" t="s">
        <v>30</v>
      </c>
      <c r="L4078" s="103" t="s">
        <v>30</v>
      </c>
      <c r="M4078" s="103" t="s">
        <v>30</v>
      </c>
      <c r="N4078" s="103" t="s">
        <v>30</v>
      </c>
      <c r="O4078" s="103" t="s">
        <v>27</v>
      </c>
      <c r="P4078" s="103" t="s">
        <v>115</v>
      </c>
      <c r="Q4078" s="103" t="s">
        <v>16011</v>
      </c>
      <c r="R4078" s="105" t="s">
        <v>25110</v>
      </c>
      <c r="S4078" s="103" t="s">
        <v>8322</v>
      </c>
      <c r="T4078" s="103" t="s">
        <v>115</v>
      </c>
      <c r="U4078" s="106" t="s">
        <v>23298</v>
      </c>
      <c r="V4078" s="105" t="s">
        <v>25111</v>
      </c>
      <c r="W4078" s="107" t="s">
        <v>492</v>
      </c>
      <c r="X4078" t="s">
        <v>19549</v>
      </c>
      <c r="AA4078">
        <f ca="1" t="shared" si="127"/>
        <v>19</v>
      </c>
    </row>
    <row r="4079" spans="1:27">
      <c r="A4079" s="101">
        <v>32</v>
      </c>
      <c r="B4079" s="89" t="str">
        <f t="shared" si="126"/>
        <v>451229200403072418</v>
      </c>
      <c r="C4079" s="89" t="s">
        <v>492</v>
      </c>
      <c r="D4079" s="102" t="s">
        <v>16013</v>
      </c>
      <c r="E4079" s="102" t="s">
        <v>24</v>
      </c>
      <c r="F4079" s="103" t="s">
        <v>20178</v>
      </c>
      <c r="G4079" s="103" t="s">
        <v>20707</v>
      </c>
      <c r="H4079" s="104" t="s">
        <v>16012</v>
      </c>
      <c r="I4079" s="103" t="s">
        <v>27</v>
      </c>
      <c r="J4079" s="103" t="s">
        <v>30</v>
      </c>
      <c r="K4079" s="103" t="s">
        <v>30</v>
      </c>
      <c r="L4079" s="103" t="s">
        <v>30</v>
      </c>
      <c r="M4079" s="103" t="s">
        <v>30</v>
      </c>
      <c r="N4079" s="103" t="s">
        <v>30</v>
      </c>
      <c r="O4079" s="103" t="s">
        <v>27</v>
      </c>
      <c r="P4079" s="103" t="s">
        <v>8322</v>
      </c>
      <c r="Q4079" s="103" t="s">
        <v>13680</v>
      </c>
      <c r="R4079" s="105" t="s">
        <v>18820</v>
      </c>
      <c r="S4079" s="103" t="s">
        <v>8322</v>
      </c>
      <c r="T4079" s="103" t="s">
        <v>140</v>
      </c>
      <c r="U4079" s="106" t="s">
        <v>23674</v>
      </c>
      <c r="V4079" s="105" t="s">
        <v>25112</v>
      </c>
      <c r="W4079" s="107" t="s">
        <v>492</v>
      </c>
      <c r="X4079" t="s">
        <v>25113</v>
      </c>
      <c r="AA4079">
        <f ca="1" t="shared" si="127"/>
        <v>17</v>
      </c>
    </row>
    <row r="4080" spans="1:27">
      <c r="A4080" s="101">
        <v>33</v>
      </c>
      <c r="B4080" s="89" t="str">
        <f t="shared" si="126"/>
        <v>452731200409030622</v>
      </c>
      <c r="C4080" s="89" t="s">
        <v>492</v>
      </c>
      <c r="D4080" s="102" t="s">
        <v>16016</v>
      </c>
      <c r="E4080" s="102" t="s">
        <v>143</v>
      </c>
      <c r="F4080" s="103" t="s">
        <v>20178</v>
      </c>
      <c r="G4080" s="103" t="s">
        <v>20351</v>
      </c>
      <c r="H4080" s="104" t="s">
        <v>16015</v>
      </c>
      <c r="I4080" s="103" t="s">
        <v>27</v>
      </c>
      <c r="J4080" s="103" t="s">
        <v>30</v>
      </c>
      <c r="K4080" s="103" t="s">
        <v>30</v>
      </c>
      <c r="L4080" s="103" t="s">
        <v>30</v>
      </c>
      <c r="M4080" s="103" t="s">
        <v>30</v>
      </c>
      <c r="N4080" s="103" t="s">
        <v>30</v>
      </c>
      <c r="O4080" s="103" t="s">
        <v>27</v>
      </c>
      <c r="P4080" s="103" t="s">
        <v>8322</v>
      </c>
      <c r="Q4080" s="103" t="s">
        <v>13429</v>
      </c>
      <c r="R4080" s="105" t="s">
        <v>18821</v>
      </c>
      <c r="S4080" s="103" t="s">
        <v>8322</v>
      </c>
      <c r="T4080" s="103" t="s">
        <v>99</v>
      </c>
      <c r="U4080" s="106" t="s">
        <v>23534</v>
      </c>
      <c r="V4080" s="105" t="s">
        <v>25114</v>
      </c>
      <c r="W4080" s="107" t="s">
        <v>492</v>
      </c>
      <c r="X4080" t="s">
        <v>25115</v>
      </c>
      <c r="AA4080">
        <f ca="1" t="shared" si="127"/>
        <v>16</v>
      </c>
    </row>
    <row r="4081" spans="1:27">
      <c r="A4081" s="101">
        <v>34</v>
      </c>
      <c r="B4081" s="89" t="str">
        <f t="shared" si="126"/>
        <v>451229200310210025</v>
      </c>
      <c r="C4081" s="89" t="s">
        <v>492</v>
      </c>
      <c r="D4081" s="102" t="s">
        <v>16019</v>
      </c>
      <c r="E4081" s="102" t="s">
        <v>143</v>
      </c>
      <c r="F4081" s="103" t="s">
        <v>20178</v>
      </c>
      <c r="G4081" s="103" t="s">
        <v>20307</v>
      </c>
      <c r="H4081" s="104" t="s">
        <v>16018</v>
      </c>
      <c r="I4081" s="103" t="s">
        <v>30</v>
      </c>
      <c r="J4081" s="103" t="s">
        <v>30</v>
      </c>
      <c r="K4081" s="103" t="s">
        <v>30</v>
      </c>
      <c r="L4081" s="103" t="s">
        <v>30</v>
      </c>
      <c r="M4081" s="103" t="s">
        <v>30</v>
      </c>
      <c r="N4081" s="103" t="s">
        <v>30</v>
      </c>
      <c r="O4081" s="103" t="s">
        <v>27</v>
      </c>
      <c r="P4081" s="103" t="s">
        <v>8322</v>
      </c>
      <c r="Q4081" s="103" t="s">
        <v>16021</v>
      </c>
      <c r="R4081" s="105" t="s">
        <v>18823</v>
      </c>
      <c r="S4081" s="103" t="s">
        <v>8322</v>
      </c>
      <c r="T4081" s="103" t="s">
        <v>63</v>
      </c>
      <c r="U4081" s="106" t="s">
        <v>22022</v>
      </c>
      <c r="V4081" s="105" t="s">
        <v>25116</v>
      </c>
      <c r="W4081" s="107" t="s">
        <v>492</v>
      </c>
      <c r="X4081" t="s">
        <v>25117</v>
      </c>
      <c r="AA4081">
        <f ca="1" t="shared" si="127"/>
        <v>17</v>
      </c>
    </row>
    <row r="4082" spans="1:27">
      <c r="A4082" s="101">
        <v>35</v>
      </c>
      <c r="B4082" s="89" t="str">
        <f t="shared" si="126"/>
        <v>451229200401010635</v>
      </c>
      <c r="C4082" s="89" t="s">
        <v>492</v>
      </c>
      <c r="D4082" s="102" t="s">
        <v>16024</v>
      </c>
      <c r="E4082" s="102" t="s">
        <v>24</v>
      </c>
      <c r="F4082" s="103" t="s">
        <v>20178</v>
      </c>
      <c r="G4082" s="103" t="s">
        <v>20232</v>
      </c>
      <c r="H4082" s="104" t="s">
        <v>16023</v>
      </c>
      <c r="I4082" s="103" t="s">
        <v>27</v>
      </c>
      <c r="J4082" s="103" t="s">
        <v>30</v>
      </c>
      <c r="K4082" s="103" t="s">
        <v>30</v>
      </c>
      <c r="L4082" s="103" t="s">
        <v>30</v>
      </c>
      <c r="M4082" s="103" t="s">
        <v>30</v>
      </c>
      <c r="N4082" s="103" t="s">
        <v>30</v>
      </c>
      <c r="O4082" s="103" t="s">
        <v>27</v>
      </c>
      <c r="P4082" s="103" t="s">
        <v>8322</v>
      </c>
      <c r="Q4082" s="103" t="s">
        <v>16026</v>
      </c>
      <c r="R4082" s="105">
        <v>18977800427</v>
      </c>
      <c r="S4082" s="103" t="s">
        <v>8322</v>
      </c>
      <c r="T4082" s="103" t="s">
        <v>99</v>
      </c>
      <c r="U4082" s="106" t="s">
        <v>20884</v>
      </c>
      <c r="V4082" s="105" t="s">
        <v>23505</v>
      </c>
      <c r="W4082" s="107" t="s">
        <v>492</v>
      </c>
      <c r="X4082" t="s">
        <v>25118</v>
      </c>
      <c r="AA4082">
        <f ca="1" t="shared" si="127"/>
        <v>17</v>
      </c>
    </row>
    <row r="4083" spans="1:27">
      <c r="A4083" s="101">
        <v>36</v>
      </c>
      <c r="B4083" s="89" t="str">
        <f t="shared" si="126"/>
        <v>451229200605102128</v>
      </c>
      <c r="C4083" s="89" t="s">
        <v>492</v>
      </c>
      <c r="D4083" s="102" t="s">
        <v>16028</v>
      </c>
      <c r="E4083" s="102" t="s">
        <v>143</v>
      </c>
      <c r="F4083" s="103" t="s">
        <v>20178</v>
      </c>
      <c r="G4083" s="103" t="s">
        <v>22048</v>
      </c>
      <c r="H4083" s="104" t="s">
        <v>16027</v>
      </c>
      <c r="I4083" s="103" t="s">
        <v>27</v>
      </c>
      <c r="J4083" s="103" t="s">
        <v>30</v>
      </c>
      <c r="K4083" s="103" t="s">
        <v>30</v>
      </c>
      <c r="L4083" s="103" t="s">
        <v>30</v>
      </c>
      <c r="M4083" s="103" t="s">
        <v>30</v>
      </c>
      <c r="N4083" s="103" t="s">
        <v>30</v>
      </c>
      <c r="O4083" s="103" t="s">
        <v>27</v>
      </c>
      <c r="P4083" s="103" t="s">
        <v>8322</v>
      </c>
      <c r="Q4083" s="103" t="s">
        <v>16030</v>
      </c>
      <c r="R4083" s="105" t="s">
        <v>18824</v>
      </c>
      <c r="S4083" s="103" t="s">
        <v>8322</v>
      </c>
      <c r="T4083" s="103" t="s">
        <v>20240</v>
      </c>
      <c r="U4083" s="106" t="s">
        <v>20506</v>
      </c>
      <c r="V4083" s="105" t="s">
        <v>25119</v>
      </c>
      <c r="W4083" s="107" t="s">
        <v>492</v>
      </c>
      <c r="X4083" t="s">
        <v>25120</v>
      </c>
      <c r="AA4083">
        <f ca="1" t="shared" si="127"/>
        <v>15</v>
      </c>
    </row>
    <row r="4084" spans="1:27">
      <c r="A4084" s="101">
        <v>37</v>
      </c>
      <c r="B4084" s="89" t="str">
        <f t="shared" si="126"/>
        <v>452731200402284515</v>
      </c>
      <c r="C4084" s="89" t="s">
        <v>492</v>
      </c>
      <c r="D4084" s="102" t="s">
        <v>16032</v>
      </c>
      <c r="E4084" s="102" t="s">
        <v>24</v>
      </c>
      <c r="F4084" s="103" t="s">
        <v>20131</v>
      </c>
      <c r="G4084" s="103" t="s">
        <v>20742</v>
      </c>
      <c r="H4084" s="104" t="s">
        <v>16031</v>
      </c>
      <c r="I4084" s="103" t="s">
        <v>27</v>
      </c>
      <c r="J4084" s="103" t="s">
        <v>30</v>
      </c>
      <c r="K4084" s="103" t="s">
        <v>27</v>
      </c>
      <c r="L4084" s="103" t="s">
        <v>30</v>
      </c>
      <c r="M4084" s="103" t="s">
        <v>30</v>
      </c>
      <c r="N4084" s="103" t="s">
        <v>30</v>
      </c>
      <c r="O4084" s="103" t="s">
        <v>27</v>
      </c>
      <c r="P4084" s="103" t="s">
        <v>8322</v>
      </c>
      <c r="Q4084" s="103" t="s">
        <v>16034</v>
      </c>
      <c r="R4084" s="105" t="s">
        <v>18825</v>
      </c>
      <c r="S4084" s="103" t="s">
        <v>8322</v>
      </c>
      <c r="T4084" s="103" t="s">
        <v>110</v>
      </c>
      <c r="U4084" s="106" t="s">
        <v>23361</v>
      </c>
      <c r="V4084" s="105" t="s">
        <v>25121</v>
      </c>
      <c r="W4084" s="107" t="s">
        <v>492</v>
      </c>
      <c r="X4084" t="s">
        <v>25122</v>
      </c>
      <c r="AA4084">
        <f ca="1" t="shared" si="127"/>
        <v>17</v>
      </c>
    </row>
    <row r="4085" spans="1:27">
      <c r="A4085" s="101">
        <v>38</v>
      </c>
      <c r="B4085" s="89" t="str">
        <f t="shared" si="126"/>
        <v>45273120040910541X</v>
      </c>
      <c r="C4085" s="89" t="s">
        <v>492</v>
      </c>
      <c r="D4085" s="102" t="s">
        <v>16036</v>
      </c>
      <c r="E4085" s="102" t="s">
        <v>24</v>
      </c>
      <c r="F4085" s="103" t="s">
        <v>20131</v>
      </c>
      <c r="G4085" s="103" t="s">
        <v>20351</v>
      </c>
      <c r="H4085" s="104" t="s">
        <v>16035</v>
      </c>
      <c r="I4085" s="103" t="s">
        <v>30</v>
      </c>
      <c r="J4085" s="103" t="s">
        <v>30</v>
      </c>
      <c r="K4085" s="103" t="s">
        <v>30</v>
      </c>
      <c r="L4085" s="103" t="s">
        <v>30</v>
      </c>
      <c r="M4085" s="103" t="s">
        <v>30</v>
      </c>
      <c r="N4085" s="103" t="s">
        <v>30</v>
      </c>
      <c r="O4085" s="103" t="s">
        <v>27</v>
      </c>
      <c r="P4085" s="103" t="s">
        <v>8322</v>
      </c>
      <c r="Q4085" s="103" t="s">
        <v>16038</v>
      </c>
      <c r="R4085" s="105">
        <v>18977894595</v>
      </c>
      <c r="S4085" s="103" t="s">
        <v>8322</v>
      </c>
      <c r="T4085" s="103" t="s">
        <v>93</v>
      </c>
      <c r="U4085" s="106" t="s">
        <v>23368</v>
      </c>
      <c r="V4085" s="105" t="s">
        <v>25123</v>
      </c>
      <c r="W4085" s="107" t="s">
        <v>492</v>
      </c>
      <c r="X4085" t="s">
        <v>25124</v>
      </c>
      <c r="AA4085">
        <f ca="1" t="shared" si="127"/>
        <v>16</v>
      </c>
    </row>
    <row r="4086" spans="1:27">
      <c r="A4086" s="101">
        <v>39</v>
      </c>
      <c r="B4086" s="89" t="str">
        <f t="shared" si="126"/>
        <v>451229200503121221</v>
      </c>
      <c r="C4086" s="89" t="s">
        <v>492</v>
      </c>
      <c r="D4086" s="102" t="s">
        <v>16041</v>
      </c>
      <c r="E4086" s="102" t="s">
        <v>143</v>
      </c>
      <c r="F4086" s="103" t="s">
        <v>20131</v>
      </c>
      <c r="G4086" s="103" t="s">
        <v>21473</v>
      </c>
      <c r="H4086" s="104" t="s">
        <v>16040</v>
      </c>
      <c r="I4086" s="103" t="s">
        <v>27</v>
      </c>
      <c r="J4086" s="103" t="s">
        <v>30</v>
      </c>
      <c r="K4086" s="103" t="s">
        <v>27</v>
      </c>
      <c r="L4086" s="103" t="s">
        <v>30</v>
      </c>
      <c r="M4086" s="103" t="s">
        <v>30</v>
      </c>
      <c r="N4086" s="103" t="s">
        <v>30</v>
      </c>
      <c r="O4086" s="103" t="s">
        <v>27</v>
      </c>
      <c r="P4086" s="103" t="s">
        <v>8322</v>
      </c>
      <c r="Q4086" s="103" t="s">
        <v>16042</v>
      </c>
      <c r="R4086" s="105">
        <v>15907782074</v>
      </c>
      <c r="S4086" s="103" t="s">
        <v>8322</v>
      </c>
      <c r="T4086" s="103" t="s">
        <v>76</v>
      </c>
      <c r="U4086" s="106" t="s">
        <v>21305</v>
      </c>
      <c r="V4086" s="105" t="s">
        <v>25125</v>
      </c>
      <c r="W4086" s="107" t="s">
        <v>492</v>
      </c>
      <c r="X4086" t="s">
        <v>25126</v>
      </c>
      <c r="AA4086">
        <f ca="1" t="shared" si="127"/>
        <v>16</v>
      </c>
    </row>
    <row r="4087" spans="1:27">
      <c r="A4087" s="101">
        <v>40</v>
      </c>
      <c r="B4087" s="89" t="str">
        <f t="shared" si="126"/>
        <v>451229200411303925</v>
      </c>
      <c r="C4087" s="89" t="s">
        <v>492</v>
      </c>
      <c r="D4087" s="102" t="s">
        <v>16044</v>
      </c>
      <c r="E4087" s="102" t="s">
        <v>143</v>
      </c>
      <c r="F4087" s="103" t="s">
        <v>20131</v>
      </c>
      <c r="G4087" s="103" t="s">
        <v>20823</v>
      </c>
      <c r="H4087" s="104" t="s">
        <v>16043</v>
      </c>
      <c r="I4087" s="103" t="s">
        <v>27</v>
      </c>
      <c r="J4087" s="103" t="s">
        <v>27</v>
      </c>
      <c r="K4087" s="103" t="s">
        <v>30</v>
      </c>
      <c r="L4087" s="103" t="s">
        <v>30</v>
      </c>
      <c r="M4087" s="103" t="s">
        <v>30</v>
      </c>
      <c r="N4087" s="103" t="s">
        <v>30</v>
      </c>
      <c r="O4087" s="103" t="s">
        <v>27</v>
      </c>
      <c r="P4087" s="103" t="s">
        <v>8322</v>
      </c>
      <c r="Q4087" s="103" t="s">
        <v>1405</v>
      </c>
      <c r="R4087" s="105" t="s">
        <v>18827</v>
      </c>
      <c r="S4087" s="103" t="s">
        <v>8322</v>
      </c>
      <c r="T4087" s="103" t="s">
        <v>128</v>
      </c>
      <c r="U4087" s="106" t="s">
        <v>20141</v>
      </c>
      <c r="V4087" s="105" t="s">
        <v>25127</v>
      </c>
      <c r="W4087" s="107" t="s">
        <v>492</v>
      </c>
      <c r="X4087" t="s">
        <v>25128</v>
      </c>
      <c r="AA4087">
        <f ca="1" t="shared" si="127"/>
        <v>16</v>
      </c>
    </row>
    <row r="4088" spans="1:27">
      <c r="A4088" s="101">
        <v>41</v>
      </c>
      <c r="B4088" s="89" t="str">
        <f t="shared" si="126"/>
        <v>452731200504133611</v>
      </c>
      <c r="C4088" s="89" t="s">
        <v>492</v>
      </c>
      <c r="D4088" s="102" t="s">
        <v>16047</v>
      </c>
      <c r="E4088" s="102" t="s">
        <v>24</v>
      </c>
      <c r="F4088" s="103" t="s">
        <v>20131</v>
      </c>
      <c r="G4088" s="103" t="s">
        <v>20543</v>
      </c>
      <c r="H4088" s="104" t="s">
        <v>16046</v>
      </c>
      <c r="I4088" s="103" t="s">
        <v>27</v>
      </c>
      <c r="J4088" s="103" t="s">
        <v>27</v>
      </c>
      <c r="K4088" s="103" t="s">
        <v>30</v>
      </c>
      <c r="L4088" s="103" t="s">
        <v>30</v>
      </c>
      <c r="M4088" s="103" t="s">
        <v>30</v>
      </c>
      <c r="N4088" s="103" t="s">
        <v>30</v>
      </c>
      <c r="O4088" s="103" t="s">
        <v>27</v>
      </c>
      <c r="P4088" s="103" t="s">
        <v>8322</v>
      </c>
      <c r="Q4088" s="103" t="s">
        <v>16049</v>
      </c>
      <c r="R4088" s="105" t="s">
        <v>18829</v>
      </c>
      <c r="S4088" s="103" t="s">
        <v>8322</v>
      </c>
      <c r="T4088" s="103" t="s">
        <v>81</v>
      </c>
      <c r="U4088" s="106" t="s">
        <v>23259</v>
      </c>
      <c r="V4088" s="105" t="s">
        <v>25129</v>
      </c>
      <c r="W4088" s="107" t="s">
        <v>492</v>
      </c>
      <c r="X4088" t="s">
        <v>25130</v>
      </c>
      <c r="AA4088">
        <f ca="1" t="shared" si="127"/>
        <v>16</v>
      </c>
    </row>
    <row r="4089" spans="1:27">
      <c r="A4089" s="101">
        <v>42</v>
      </c>
      <c r="B4089" s="89" t="str">
        <f t="shared" si="126"/>
        <v>451229200410203623</v>
      </c>
      <c r="C4089" s="89" t="s">
        <v>492</v>
      </c>
      <c r="D4089" s="102" t="s">
        <v>16051</v>
      </c>
      <c r="E4089" s="102" t="s">
        <v>143</v>
      </c>
      <c r="F4089" s="103" t="s">
        <v>20131</v>
      </c>
      <c r="G4089" s="103" t="s">
        <v>20412</v>
      </c>
      <c r="H4089" s="104" t="s">
        <v>16050</v>
      </c>
      <c r="I4089" s="103" t="s">
        <v>27</v>
      </c>
      <c r="J4089" s="103" t="s">
        <v>30</v>
      </c>
      <c r="K4089" s="103" t="s">
        <v>30</v>
      </c>
      <c r="L4089" s="103" t="s">
        <v>30</v>
      </c>
      <c r="M4089" s="103" t="s">
        <v>30</v>
      </c>
      <c r="N4089" s="103" t="s">
        <v>30</v>
      </c>
      <c r="O4089" s="103" t="s">
        <v>27</v>
      </c>
      <c r="P4089" s="103" t="s">
        <v>8322</v>
      </c>
      <c r="Q4089" s="103" t="s">
        <v>16053</v>
      </c>
      <c r="R4089" s="105" t="s">
        <v>18831</v>
      </c>
      <c r="S4089" s="103" t="s">
        <v>8322</v>
      </c>
      <c r="T4089" s="103" t="s">
        <v>81</v>
      </c>
      <c r="U4089" s="106" t="s">
        <v>23259</v>
      </c>
      <c r="V4089" s="105" t="s">
        <v>25131</v>
      </c>
      <c r="W4089" s="107" t="s">
        <v>492</v>
      </c>
      <c r="X4089" t="s">
        <v>25132</v>
      </c>
      <c r="AA4089">
        <f ca="1" t="shared" si="127"/>
        <v>16</v>
      </c>
    </row>
    <row r="4090" spans="1:27">
      <c r="A4090" s="101">
        <v>43</v>
      </c>
      <c r="B4090" s="89" t="str">
        <f t="shared" si="126"/>
        <v>452731200401271229</v>
      </c>
      <c r="C4090" s="89" t="s">
        <v>492</v>
      </c>
      <c r="D4090" s="102" t="s">
        <v>16055</v>
      </c>
      <c r="E4090" s="102" t="s">
        <v>143</v>
      </c>
      <c r="F4090" s="103" t="s">
        <v>20131</v>
      </c>
      <c r="G4090" s="103" t="s">
        <v>20232</v>
      </c>
      <c r="H4090" s="104" t="s">
        <v>16054</v>
      </c>
      <c r="I4090" s="103" t="s">
        <v>30</v>
      </c>
      <c r="J4090" s="103" t="s">
        <v>30</v>
      </c>
      <c r="K4090" s="103" t="s">
        <v>30</v>
      </c>
      <c r="L4090" s="103" t="s">
        <v>30</v>
      </c>
      <c r="M4090" s="103" t="s">
        <v>30</v>
      </c>
      <c r="N4090" s="103" t="s">
        <v>30</v>
      </c>
      <c r="O4090" s="103" t="s">
        <v>27</v>
      </c>
      <c r="P4090" s="103" t="s">
        <v>8322</v>
      </c>
      <c r="Q4090" s="103" t="s">
        <v>950</v>
      </c>
      <c r="R4090" s="105" t="s">
        <v>18833</v>
      </c>
      <c r="S4090" s="103" t="s">
        <v>8322</v>
      </c>
      <c r="T4090" s="103" t="s">
        <v>76</v>
      </c>
      <c r="U4090" s="106" t="s">
        <v>20508</v>
      </c>
      <c r="V4090" s="105" t="s">
        <v>25133</v>
      </c>
      <c r="W4090" s="107" t="s">
        <v>492</v>
      </c>
      <c r="X4090" t="s">
        <v>25134</v>
      </c>
      <c r="AA4090">
        <f ca="1" t="shared" si="127"/>
        <v>17</v>
      </c>
    </row>
    <row r="4091" spans="1:27">
      <c r="A4091" s="101">
        <v>44</v>
      </c>
      <c r="B4091" s="89" t="str">
        <f t="shared" si="126"/>
        <v>452731200411230623</v>
      </c>
      <c r="C4091" s="89" t="s">
        <v>492</v>
      </c>
      <c r="D4091" s="102" t="s">
        <v>16057</v>
      </c>
      <c r="E4091" s="102" t="s">
        <v>143</v>
      </c>
      <c r="F4091" s="103" t="s">
        <v>20131</v>
      </c>
      <c r="G4091" s="103" t="s">
        <v>20823</v>
      </c>
      <c r="H4091" s="104" t="s">
        <v>16056</v>
      </c>
      <c r="I4091" s="103" t="s">
        <v>30</v>
      </c>
      <c r="J4091" s="103" t="s">
        <v>30</v>
      </c>
      <c r="K4091" s="103" t="s">
        <v>30</v>
      </c>
      <c r="L4091" s="103" t="s">
        <v>30</v>
      </c>
      <c r="M4091" s="103" t="s">
        <v>30</v>
      </c>
      <c r="N4091" s="103" t="s">
        <v>30</v>
      </c>
      <c r="O4091" s="103" t="s">
        <v>27</v>
      </c>
      <c r="P4091" s="103" t="s">
        <v>8322</v>
      </c>
      <c r="Q4091" s="103" t="s">
        <v>16059</v>
      </c>
      <c r="R4091" s="105" t="s">
        <v>18834</v>
      </c>
      <c r="S4091" s="103" t="s">
        <v>8322</v>
      </c>
      <c r="T4091" s="103" t="s">
        <v>99</v>
      </c>
      <c r="U4091" s="106" t="s">
        <v>20884</v>
      </c>
      <c r="V4091" s="105" t="s">
        <v>25135</v>
      </c>
      <c r="W4091" s="107" t="s">
        <v>492</v>
      </c>
      <c r="X4091" t="s">
        <v>25136</v>
      </c>
      <c r="AA4091">
        <f ca="1" t="shared" si="127"/>
        <v>16</v>
      </c>
    </row>
    <row r="4092" spans="1:27">
      <c r="A4092" s="101">
        <v>45</v>
      </c>
      <c r="B4092" s="89" t="str">
        <f t="shared" si="126"/>
        <v>45273120040930091x</v>
      </c>
      <c r="C4092" s="89" t="s">
        <v>492</v>
      </c>
      <c r="D4092" s="102" t="s">
        <v>16061</v>
      </c>
      <c r="E4092" s="102" t="s">
        <v>24</v>
      </c>
      <c r="F4092" s="103" t="s">
        <v>20131</v>
      </c>
      <c r="G4092" s="103" t="s">
        <v>20351</v>
      </c>
      <c r="H4092" s="104" t="s">
        <v>16060</v>
      </c>
      <c r="I4092" s="103" t="s">
        <v>27</v>
      </c>
      <c r="J4092" s="103" t="s">
        <v>30</v>
      </c>
      <c r="K4092" s="103" t="s">
        <v>30</v>
      </c>
      <c r="L4092" s="103" t="s">
        <v>30</v>
      </c>
      <c r="M4092" s="103" t="s">
        <v>30</v>
      </c>
      <c r="N4092" s="103" t="s">
        <v>30</v>
      </c>
      <c r="O4092" s="103" t="s">
        <v>27</v>
      </c>
      <c r="P4092" s="103" t="s">
        <v>8322</v>
      </c>
      <c r="Q4092" s="103" t="s">
        <v>16063</v>
      </c>
      <c r="R4092" s="105" t="s">
        <v>18836</v>
      </c>
      <c r="S4092" s="103" t="s">
        <v>8322</v>
      </c>
      <c r="T4092" s="103" t="s">
        <v>69</v>
      </c>
      <c r="U4092" s="106" t="s">
        <v>23256</v>
      </c>
      <c r="V4092" s="105" t="s">
        <v>25137</v>
      </c>
      <c r="W4092" s="107" t="s">
        <v>492</v>
      </c>
      <c r="X4092" t="s">
        <v>25138</v>
      </c>
      <c r="AA4092">
        <f ca="1" t="shared" si="127"/>
        <v>16</v>
      </c>
    </row>
    <row r="4093" spans="1:27">
      <c r="A4093" s="101">
        <v>46</v>
      </c>
      <c r="B4093" s="89" t="str">
        <f t="shared" si="126"/>
        <v>430124200406193299</v>
      </c>
      <c r="C4093" s="89" t="s">
        <v>492</v>
      </c>
      <c r="D4093" s="102" t="s">
        <v>16065</v>
      </c>
      <c r="E4093" s="102" t="s">
        <v>24</v>
      </c>
      <c r="F4093" s="103" t="s">
        <v>20205</v>
      </c>
      <c r="G4093" s="103" t="s">
        <v>21826</v>
      </c>
      <c r="H4093" s="104" t="s">
        <v>16064</v>
      </c>
      <c r="I4093" s="103" t="s">
        <v>27</v>
      </c>
      <c r="J4093" s="103" t="s">
        <v>30</v>
      </c>
      <c r="K4093" s="103" t="s">
        <v>30</v>
      </c>
      <c r="L4093" s="103" t="s">
        <v>30</v>
      </c>
      <c r="M4093" s="103" t="s">
        <v>30</v>
      </c>
      <c r="N4093" s="103" t="s">
        <v>30</v>
      </c>
      <c r="O4093" s="103" t="s">
        <v>27</v>
      </c>
      <c r="P4093" s="103" t="s">
        <v>8322</v>
      </c>
      <c r="Q4093" s="103" t="s">
        <v>16067</v>
      </c>
      <c r="R4093" s="105" t="s">
        <v>18838</v>
      </c>
      <c r="S4093" s="103" t="s">
        <v>8322</v>
      </c>
      <c r="T4093" s="103" t="s">
        <v>69</v>
      </c>
      <c r="U4093" s="106" t="s">
        <v>23507</v>
      </c>
      <c r="V4093" s="105" t="s">
        <v>25139</v>
      </c>
      <c r="W4093" s="107" t="s">
        <v>492</v>
      </c>
      <c r="X4093" t="s">
        <v>25140</v>
      </c>
      <c r="AA4093">
        <f ca="1" t="shared" si="127"/>
        <v>17</v>
      </c>
    </row>
    <row r="4094" spans="1:27">
      <c r="A4094" s="101">
        <v>47</v>
      </c>
      <c r="B4094" s="89" t="str">
        <f t="shared" si="126"/>
        <v>451229200507094224</v>
      </c>
      <c r="C4094" s="89" t="s">
        <v>492</v>
      </c>
      <c r="D4094" s="102" t="s">
        <v>16069</v>
      </c>
      <c r="E4094" s="102" t="s">
        <v>143</v>
      </c>
      <c r="F4094" s="103" t="s">
        <v>20131</v>
      </c>
      <c r="G4094" s="103" t="s">
        <v>21180</v>
      </c>
      <c r="H4094" s="104" t="s">
        <v>16068</v>
      </c>
      <c r="I4094" s="103" t="s">
        <v>27</v>
      </c>
      <c r="J4094" s="103" t="s">
        <v>30</v>
      </c>
      <c r="K4094" s="103" t="s">
        <v>30</v>
      </c>
      <c r="L4094" s="103" t="s">
        <v>30</v>
      </c>
      <c r="M4094" s="103" t="s">
        <v>30</v>
      </c>
      <c r="N4094" s="103" t="s">
        <v>30</v>
      </c>
      <c r="O4094" s="103" t="s">
        <v>27</v>
      </c>
      <c r="P4094" s="103" t="s">
        <v>8322</v>
      </c>
      <c r="Q4094" s="103" t="s">
        <v>16070</v>
      </c>
      <c r="R4094" s="105" t="s">
        <v>18839</v>
      </c>
      <c r="S4094" s="103" t="s">
        <v>8322</v>
      </c>
      <c r="T4094" s="103" t="s">
        <v>121</v>
      </c>
      <c r="U4094" s="106" t="s">
        <v>22741</v>
      </c>
      <c r="V4094" s="105" t="s">
        <v>24386</v>
      </c>
      <c r="W4094" s="107" t="s">
        <v>492</v>
      </c>
      <c r="X4094" t="s">
        <v>24387</v>
      </c>
      <c r="AA4094">
        <f ca="1" t="shared" si="127"/>
        <v>16</v>
      </c>
    </row>
    <row r="4095" spans="1:27">
      <c r="A4095" s="101">
        <v>48</v>
      </c>
      <c r="B4095" s="89" t="str">
        <f t="shared" si="126"/>
        <v>451229200506142722</v>
      </c>
      <c r="C4095" s="89" t="s">
        <v>492</v>
      </c>
      <c r="D4095" s="102" t="s">
        <v>16072</v>
      </c>
      <c r="E4095" s="102" t="s">
        <v>143</v>
      </c>
      <c r="F4095" s="103" t="s">
        <v>20131</v>
      </c>
      <c r="G4095" s="103" t="s">
        <v>21389</v>
      </c>
      <c r="H4095" s="104" t="s">
        <v>16071</v>
      </c>
      <c r="I4095" s="103" t="s">
        <v>30</v>
      </c>
      <c r="J4095" s="103" t="s">
        <v>27</v>
      </c>
      <c r="K4095" s="103" t="s">
        <v>30</v>
      </c>
      <c r="L4095" s="103" t="s">
        <v>30</v>
      </c>
      <c r="M4095" s="103" t="s">
        <v>30</v>
      </c>
      <c r="N4095" s="103" t="s">
        <v>30</v>
      </c>
      <c r="O4095" s="103" t="s">
        <v>27</v>
      </c>
      <c r="P4095" s="103" t="s">
        <v>8322</v>
      </c>
      <c r="Q4095" s="103" t="s">
        <v>16074</v>
      </c>
      <c r="R4095" s="105">
        <v>19978820824</v>
      </c>
      <c r="S4095" s="103" t="s">
        <v>8322</v>
      </c>
      <c r="T4095" s="103" t="s">
        <v>146</v>
      </c>
      <c r="U4095" s="106" t="s">
        <v>22384</v>
      </c>
      <c r="V4095" s="105" t="s">
        <v>25141</v>
      </c>
      <c r="W4095" s="107" t="s">
        <v>492</v>
      </c>
      <c r="X4095" t="s">
        <v>25142</v>
      </c>
      <c r="AA4095">
        <f ca="1" t="shared" si="127"/>
        <v>16</v>
      </c>
    </row>
    <row r="4096" spans="1:27">
      <c r="A4096" s="101">
        <v>49</v>
      </c>
      <c r="B4096" s="89" t="str">
        <f t="shared" si="126"/>
        <v>451229200501242126</v>
      </c>
      <c r="C4096" s="89" t="s">
        <v>492</v>
      </c>
      <c r="D4096" s="102" t="s">
        <v>16076</v>
      </c>
      <c r="E4096" s="102" t="s">
        <v>143</v>
      </c>
      <c r="F4096" s="103" t="s">
        <v>20131</v>
      </c>
      <c r="G4096" s="103" t="s">
        <v>22169</v>
      </c>
      <c r="H4096" s="104" t="s">
        <v>16075</v>
      </c>
      <c r="I4096" s="103" t="s">
        <v>27</v>
      </c>
      <c r="J4096" s="103" t="s">
        <v>30</v>
      </c>
      <c r="K4096" s="103" t="s">
        <v>30</v>
      </c>
      <c r="L4096" s="103" t="s">
        <v>30</v>
      </c>
      <c r="M4096" s="103" t="s">
        <v>30</v>
      </c>
      <c r="N4096" s="103" t="s">
        <v>30</v>
      </c>
      <c r="O4096" s="103" t="s">
        <v>27</v>
      </c>
      <c r="P4096" s="103" t="s">
        <v>8322</v>
      </c>
      <c r="Q4096" s="103" t="s">
        <v>16077</v>
      </c>
      <c r="R4096" s="105">
        <v>19907789843</v>
      </c>
      <c r="S4096" s="103" t="s">
        <v>8322</v>
      </c>
      <c r="T4096" s="103" t="s">
        <v>20240</v>
      </c>
      <c r="U4096" s="106" t="s">
        <v>23374</v>
      </c>
      <c r="V4096" s="105" t="s">
        <v>25143</v>
      </c>
      <c r="W4096" s="107" t="s">
        <v>492</v>
      </c>
      <c r="X4096" t="s">
        <v>25144</v>
      </c>
      <c r="AA4096">
        <f ca="1" t="shared" si="127"/>
        <v>16</v>
      </c>
    </row>
    <row r="4097" spans="1:27">
      <c r="A4097" s="101">
        <v>50</v>
      </c>
      <c r="B4097" s="89" t="str">
        <f t="shared" si="126"/>
        <v>45122920030418211X</v>
      </c>
      <c r="C4097" s="89" t="s">
        <v>492</v>
      </c>
      <c r="D4097" s="102" t="s">
        <v>7651</v>
      </c>
      <c r="E4097" s="102" t="s">
        <v>24</v>
      </c>
      <c r="F4097" s="103" t="s">
        <v>20205</v>
      </c>
      <c r="G4097" s="103" t="s">
        <v>20154</v>
      </c>
      <c r="H4097" s="104" t="s">
        <v>16078</v>
      </c>
      <c r="I4097" s="103" t="s">
        <v>27</v>
      </c>
      <c r="J4097" s="103" t="s">
        <v>30</v>
      </c>
      <c r="K4097" s="103" t="s">
        <v>30</v>
      </c>
      <c r="L4097" s="103" t="s">
        <v>30</v>
      </c>
      <c r="M4097" s="103" t="s">
        <v>30</v>
      </c>
      <c r="N4097" s="103" t="s">
        <v>30</v>
      </c>
      <c r="O4097" s="103" t="s">
        <v>27</v>
      </c>
      <c r="P4097" s="103" t="s">
        <v>8322</v>
      </c>
      <c r="Q4097" s="103" t="s">
        <v>16079</v>
      </c>
      <c r="R4097" s="105">
        <v>15296077498</v>
      </c>
      <c r="S4097" s="103" t="s">
        <v>1517</v>
      </c>
      <c r="T4097" s="103" t="s">
        <v>20240</v>
      </c>
      <c r="U4097" s="106" t="s">
        <v>20241</v>
      </c>
      <c r="V4097" s="105" t="s">
        <v>20241</v>
      </c>
      <c r="W4097" s="107" t="s">
        <v>492</v>
      </c>
      <c r="X4097" t="s">
        <v>257</v>
      </c>
      <c r="AA4097">
        <f ca="1" t="shared" si="127"/>
        <v>18</v>
      </c>
    </row>
    <row r="4098" spans="1:27">
      <c r="A4098" s="101">
        <v>51</v>
      </c>
      <c r="B4098" s="89" t="str">
        <f t="shared" si="126"/>
        <v>452730200505206214</v>
      </c>
      <c r="C4098" s="89" t="s">
        <v>492</v>
      </c>
      <c r="D4098" s="102" t="s">
        <v>16081</v>
      </c>
      <c r="E4098" s="102" t="s">
        <v>24</v>
      </c>
      <c r="F4098" s="103" t="s">
        <v>20131</v>
      </c>
      <c r="G4098" s="103" t="s">
        <v>20371</v>
      </c>
      <c r="H4098" s="104" t="s">
        <v>16080</v>
      </c>
      <c r="I4098" s="103" t="s">
        <v>30</v>
      </c>
      <c r="J4098" s="103" t="s">
        <v>30</v>
      </c>
      <c r="K4098" s="103" t="s">
        <v>30</v>
      </c>
      <c r="L4098" s="103" t="s">
        <v>30</v>
      </c>
      <c r="M4098" s="103" t="s">
        <v>30</v>
      </c>
      <c r="N4098" s="103" t="s">
        <v>30</v>
      </c>
      <c r="O4098" s="103" t="s">
        <v>27</v>
      </c>
      <c r="P4098" s="103" t="s">
        <v>8322</v>
      </c>
      <c r="Q4098" s="103" t="s">
        <v>16083</v>
      </c>
      <c r="R4098" s="105">
        <v>13907884750</v>
      </c>
      <c r="S4098" s="103" t="s">
        <v>21665</v>
      </c>
      <c r="T4098" s="103" t="s">
        <v>25145</v>
      </c>
      <c r="U4098" s="106" t="s">
        <v>25146</v>
      </c>
      <c r="V4098" s="105" t="s">
        <v>25147</v>
      </c>
      <c r="W4098" s="107" t="s">
        <v>492</v>
      </c>
      <c r="X4098" t="s">
        <v>25148</v>
      </c>
      <c r="AA4098">
        <f ca="1" t="shared" si="127"/>
        <v>16</v>
      </c>
    </row>
    <row r="4099" spans="1:27">
      <c r="A4099" s="101">
        <v>52</v>
      </c>
      <c r="B4099" s="89" t="str">
        <f t="shared" ref="B4099:B4162" si="128">H4099</f>
        <v>451229200201010622</v>
      </c>
      <c r="C4099" s="89" t="s">
        <v>492</v>
      </c>
      <c r="D4099" s="102" t="s">
        <v>16085</v>
      </c>
      <c r="E4099" s="102" t="s">
        <v>143</v>
      </c>
      <c r="F4099" s="103" t="s">
        <v>20131</v>
      </c>
      <c r="G4099" s="103" t="s">
        <v>20175</v>
      </c>
      <c r="H4099" s="104" t="s">
        <v>16084</v>
      </c>
      <c r="I4099" s="103" t="s">
        <v>30</v>
      </c>
      <c r="J4099" s="103" t="s">
        <v>30</v>
      </c>
      <c r="K4099" s="103" t="s">
        <v>30</v>
      </c>
      <c r="L4099" s="103" t="s">
        <v>30</v>
      </c>
      <c r="M4099" s="103" t="s">
        <v>30</v>
      </c>
      <c r="N4099" s="103" t="s">
        <v>30</v>
      </c>
      <c r="O4099" s="103" t="s">
        <v>27</v>
      </c>
      <c r="P4099" s="103" t="s">
        <v>8322</v>
      </c>
      <c r="Q4099" s="103" t="s">
        <v>16087</v>
      </c>
      <c r="R4099" s="105">
        <v>15289656599</v>
      </c>
      <c r="S4099" s="103" t="s">
        <v>8322</v>
      </c>
      <c r="T4099" s="103" t="s">
        <v>99</v>
      </c>
      <c r="U4099" s="106" t="s">
        <v>22297</v>
      </c>
      <c r="V4099" s="105" t="s">
        <v>25149</v>
      </c>
      <c r="W4099" s="107" t="s">
        <v>492</v>
      </c>
      <c r="X4099" t="s">
        <v>19551</v>
      </c>
      <c r="AA4099">
        <f ca="1" t="shared" si="127"/>
        <v>19</v>
      </c>
    </row>
    <row r="4100" spans="1:27">
      <c r="A4100" s="101">
        <v>53</v>
      </c>
      <c r="B4100" s="89" t="str">
        <f t="shared" si="128"/>
        <v>451229200403234528</v>
      </c>
      <c r="C4100" s="89" t="s">
        <v>492</v>
      </c>
      <c r="D4100" s="102" t="s">
        <v>16089</v>
      </c>
      <c r="E4100" s="102" t="s">
        <v>143</v>
      </c>
      <c r="F4100" s="103" t="s">
        <v>20131</v>
      </c>
      <c r="G4100" s="103" t="s">
        <v>20707</v>
      </c>
      <c r="H4100" s="104" t="s">
        <v>16088</v>
      </c>
      <c r="I4100" s="103" t="s">
        <v>30</v>
      </c>
      <c r="J4100" s="103" t="s">
        <v>30</v>
      </c>
      <c r="K4100" s="103" t="s">
        <v>30</v>
      </c>
      <c r="L4100" s="103" t="s">
        <v>30</v>
      </c>
      <c r="M4100" s="103" t="s">
        <v>30</v>
      </c>
      <c r="N4100" s="103" t="s">
        <v>27</v>
      </c>
      <c r="O4100" s="103" t="s">
        <v>27</v>
      </c>
      <c r="P4100" s="103" t="s">
        <v>8322</v>
      </c>
      <c r="Q4100" s="103" t="s">
        <v>16091</v>
      </c>
      <c r="R4100" s="105">
        <v>15177883980</v>
      </c>
      <c r="S4100" s="103" t="s">
        <v>8322</v>
      </c>
      <c r="T4100" s="103" t="s">
        <v>110</v>
      </c>
      <c r="U4100" s="106" t="s">
        <v>25150</v>
      </c>
      <c r="V4100" s="105" t="s">
        <v>25151</v>
      </c>
      <c r="W4100" s="107" t="s">
        <v>492</v>
      </c>
      <c r="X4100" t="s">
        <v>25152</v>
      </c>
      <c r="AA4100">
        <f ca="1" t="shared" ref="AA4100:AA4163" si="129">DATEDIF(TEXT(MID(H4100,7,8),"00-00-00"),TODAY(),"y")</f>
        <v>17</v>
      </c>
    </row>
    <row r="4101" spans="1:27">
      <c r="A4101" s="101">
        <v>54</v>
      </c>
      <c r="B4101" s="89" t="str">
        <f t="shared" si="128"/>
        <v>452731200307105427</v>
      </c>
      <c r="C4101" s="89" t="s">
        <v>492</v>
      </c>
      <c r="D4101" s="102" t="s">
        <v>13738</v>
      </c>
      <c r="E4101" s="102" t="s">
        <v>143</v>
      </c>
      <c r="F4101" s="103" t="s">
        <v>20178</v>
      </c>
      <c r="G4101" s="103" t="s">
        <v>20214</v>
      </c>
      <c r="H4101" s="104" t="s">
        <v>16092</v>
      </c>
      <c r="I4101" s="103" t="s">
        <v>27</v>
      </c>
      <c r="J4101" s="103" t="s">
        <v>30</v>
      </c>
      <c r="K4101" s="103" t="s">
        <v>30</v>
      </c>
      <c r="L4101" s="103" t="s">
        <v>30</v>
      </c>
      <c r="M4101" s="103" t="s">
        <v>30</v>
      </c>
      <c r="N4101" s="103" t="s">
        <v>30</v>
      </c>
      <c r="O4101" s="103" t="s">
        <v>27</v>
      </c>
      <c r="P4101" s="103" t="s">
        <v>8322</v>
      </c>
      <c r="Q4101" s="103" t="s">
        <v>16094</v>
      </c>
      <c r="R4101" s="105">
        <v>18666369447</v>
      </c>
      <c r="S4101" s="103" t="s">
        <v>8322</v>
      </c>
      <c r="T4101" s="103" t="s">
        <v>93</v>
      </c>
      <c r="U4101" s="106" t="s">
        <v>21563</v>
      </c>
      <c r="V4101" s="105" t="s">
        <v>25153</v>
      </c>
      <c r="W4101" s="107" t="s">
        <v>492</v>
      </c>
      <c r="X4101" t="s">
        <v>25154</v>
      </c>
      <c r="AA4101">
        <f ca="1" t="shared" si="129"/>
        <v>18</v>
      </c>
    </row>
    <row r="4102" spans="1:27">
      <c r="A4102" s="101">
        <v>55</v>
      </c>
      <c r="B4102" s="89" t="str">
        <f t="shared" si="128"/>
        <v>451229200410150023</v>
      </c>
      <c r="C4102" s="89" t="s">
        <v>492</v>
      </c>
      <c r="D4102" s="102" t="s">
        <v>16096</v>
      </c>
      <c r="E4102" s="102" t="s">
        <v>143</v>
      </c>
      <c r="F4102" s="103" t="s">
        <v>20131</v>
      </c>
      <c r="G4102" s="103" t="s">
        <v>20412</v>
      </c>
      <c r="H4102" s="104" t="s">
        <v>16095</v>
      </c>
      <c r="I4102" s="103" t="s">
        <v>27</v>
      </c>
      <c r="J4102" s="103" t="s">
        <v>30</v>
      </c>
      <c r="K4102" s="103" t="s">
        <v>30</v>
      </c>
      <c r="L4102" s="103" t="s">
        <v>30</v>
      </c>
      <c r="M4102" s="103" t="s">
        <v>30</v>
      </c>
      <c r="N4102" s="103" t="s">
        <v>30</v>
      </c>
      <c r="O4102" s="103" t="s">
        <v>27</v>
      </c>
      <c r="P4102" s="103" t="s">
        <v>8322</v>
      </c>
      <c r="Q4102" s="103" t="s">
        <v>16097</v>
      </c>
      <c r="R4102" s="105" t="s">
        <v>18840</v>
      </c>
      <c r="S4102" s="103" t="s">
        <v>8322</v>
      </c>
      <c r="T4102" s="103" t="s">
        <v>63</v>
      </c>
      <c r="U4102" s="106" t="s">
        <v>21538</v>
      </c>
      <c r="V4102" s="105" t="s">
        <v>23165</v>
      </c>
      <c r="W4102" s="107" t="s">
        <v>492</v>
      </c>
      <c r="X4102" t="s">
        <v>23166</v>
      </c>
      <c r="AA4102">
        <f ca="1" t="shared" si="129"/>
        <v>16</v>
      </c>
    </row>
    <row r="4103" spans="1:27">
      <c r="A4103" s="101">
        <v>56</v>
      </c>
      <c r="B4103" s="89" t="str">
        <f t="shared" si="128"/>
        <v>452731200412213622</v>
      </c>
      <c r="C4103" s="89" t="s">
        <v>492</v>
      </c>
      <c r="D4103" s="102" t="s">
        <v>16099</v>
      </c>
      <c r="E4103" s="102" t="s">
        <v>143</v>
      </c>
      <c r="F4103" s="103" t="s">
        <v>20131</v>
      </c>
      <c r="G4103" s="103" t="s">
        <v>20996</v>
      </c>
      <c r="H4103" s="104" t="s">
        <v>16098</v>
      </c>
      <c r="I4103" s="103" t="s">
        <v>30</v>
      </c>
      <c r="J4103" s="103" t="s">
        <v>30</v>
      </c>
      <c r="K4103" s="103" t="s">
        <v>30</v>
      </c>
      <c r="L4103" s="103" t="s">
        <v>30</v>
      </c>
      <c r="M4103" s="103" t="s">
        <v>30</v>
      </c>
      <c r="N4103" s="103" t="s">
        <v>30</v>
      </c>
      <c r="O4103" s="103" t="s">
        <v>27</v>
      </c>
      <c r="P4103" s="103" t="s">
        <v>8322</v>
      </c>
      <c r="Q4103" s="103" t="s">
        <v>16100</v>
      </c>
      <c r="R4103" s="105">
        <v>19977818742</v>
      </c>
      <c r="S4103" s="103" t="s">
        <v>8322</v>
      </c>
      <c r="T4103" s="103" t="s">
        <v>81</v>
      </c>
      <c r="U4103" s="106" t="s">
        <v>22516</v>
      </c>
      <c r="V4103" s="105" t="s">
        <v>23449</v>
      </c>
      <c r="W4103" s="107" t="s">
        <v>492</v>
      </c>
      <c r="X4103" t="s">
        <v>23450</v>
      </c>
      <c r="AA4103">
        <f ca="1" t="shared" si="129"/>
        <v>16</v>
      </c>
    </row>
    <row r="4104" spans="1:27">
      <c r="A4104" s="101">
        <v>57</v>
      </c>
      <c r="B4104" s="89" t="str">
        <f t="shared" si="128"/>
        <v>451229200501280923</v>
      </c>
      <c r="C4104" s="89" t="s">
        <v>492</v>
      </c>
      <c r="D4104" s="102" t="s">
        <v>16102</v>
      </c>
      <c r="E4104" s="102" t="s">
        <v>143</v>
      </c>
      <c r="F4104" s="103" t="s">
        <v>20131</v>
      </c>
      <c r="G4104" s="103" t="s">
        <v>22169</v>
      </c>
      <c r="H4104" s="104" t="s">
        <v>16101</v>
      </c>
      <c r="I4104" s="103" t="s">
        <v>27</v>
      </c>
      <c r="J4104" s="103" t="s">
        <v>30</v>
      </c>
      <c r="K4104" s="103" t="s">
        <v>27</v>
      </c>
      <c r="L4104" s="103" t="s">
        <v>30</v>
      </c>
      <c r="M4104" s="103" t="s">
        <v>30</v>
      </c>
      <c r="N4104" s="103" t="s">
        <v>30</v>
      </c>
      <c r="O4104" s="103" t="s">
        <v>27</v>
      </c>
      <c r="P4104" s="103" t="s">
        <v>8322</v>
      </c>
      <c r="Q4104" s="103" t="s">
        <v>16104</v>
      </c>
      <c r="R4104" s="105">
        <v>18276682088</v>
      </c>
      <c r="S4104" s="103" t="s">
        <v>8322</v>
      </c>
      <c r="T4104" s="103" t="s">
        <v>69</v>
      </c>
      <c r="U4104" s="106" t="s">
        <v>23337</v>
      </c>
      <c r="V4104" s="105" t="s">
        <v>25155</v>
      </c>
      <c r="W4104" s="107" t="s">
        <v>492</v>
      </c>
      <c r="X4104" t="s">
        <v>25156</v>
      </c>
      <c r="AA4104">
        <f ca="1" t="shared" si="129"/>
        <v>16</v>
      </c>
    </row>
    <row r="4105" spans="1:27">
      <c r="A4105" s="101">
        <v>58</v>
      </c>
      <c r="B4105" s="89" t="str">
        <f t="shared" si="128"/>
        <v>451229200508275713</v>
      </c>
      <c r="C4105" s="89" t="s">
        <v>492</v>
      </c>
      <c r="D4105" s="102" t="s">
        <v>9062</v>
      </c>
      <c r="E4105" s="102" t="s">
        <v>24</v>
      </c>
      <c r="F4105" s="103" t="s">
        <v>20131</v>
      </c>
      <c r="G4105" s="103" t="s">
        <v>20921</v>
      </c>
      <c r="H4105" s="104" t="s">
        <v>16105</v>
      </c>
      <c r="I4105" s="103" t="s">
        <v>30</v>
      </c>
      <c r="J4105" s="103" t="s">
        <v>30</v>
      </c>
      <c r="K4105" s="103" t="s">
        <v>30</v>
      </c>
      <c r="L4105" s="103" t="s">
        <v>30</v>
      </c>
      <c r="M4105" s="103" t="s">
        <v>30</v>
      </c>
      <c r="N4105" s="103" t="s">
        <v>30</v>
      </c>
      <c r="O4105" s="103" t="s">
        <v>27</v>
      </c>
      <c r="P4105" s="103" t="s">
        <v>8322</v>
      </c>
      <c r="Q4105" s="103" t="s">
        <v>16107</v>
      </c>
      <c r="R4105" s="105" t="s">
        <v>18844</v>
      </c>
      <c r="S4105" s="103" t="s">
        <v>8322</v>
      </c>
      <c r="T4105" s="103" t="s">
        <v>63</v>
      </c>
      <c r="U4105" s="106" t="s">
        <v>22961</v>
      </c>
      <c r="V4105" s="105" t="s">
        <v>25157</v>
      </c>
      <c r="W4105" s="107" t="s">
        <v>492</v>
      </c>
      <c r="X4105" t="s">
        <v>25158</v>
      </c>
      <c r="AA4105">
        <f ca="1" t="shared" si="129"/>
        <v>15</v>
      </c>
    </row>
    <row r="4106" spans="1:27">
      <c r="A4106" s="101">
        <v>59</v>
      </c>
      <c r="B4106" s="89" t="str">
        <f t="shared" si="128"/>
        <v>452731200403154827</v>
      </c>
      <c r="C4106" s="89" t="s">
        <v>492</v>
      </c>
      <c r="D4106" s="102" t="s">
        <v>16109</v>
      </c>
      <c r="E4106" s="102" t="s">
        <v>143</v>
      </c>
      <c r="F4106" s="103" t="s">
        <v>20131</v>
      </c>
      <c r="G4106" s="103" t="s">
        <v>20707</v>
      </c>
      <c r="H4106" s="104" t="s">
        <v>16108</v>
      </c>
      <c r="I4106" s="103" t="s">
        <v>27</v>
      </c>
      <c r="J4106" s="103" t="s">
        <v>30</v>
      </c>
      <c r="K4106" s="103" t="s">
        <v>30</v>
      </c>
      <c r="L4106" s="103" t="s">
        <v>30</v>
      </c>
      <c r="M4106" s="103" t="s">
        <v>30</v>
      </c>
      <c r="N4106" s="103" t="s">
        <v>30</v>
      </c>
      <c r="O4106" s="103" t="s">
        <v>27</v>
      </c>
      <c r="P4106" s="103" t="s">
        <v>8322</v>
      </c>
      <c r="Q4106" s="103" t="s">
        <v>16111</v>
      </c>
      <c r="R4106" s="105" t="s">
        <v>18846</v>
      </c>
      <c r="S4106" s="103" t="s">
        <v>8322</v>
      </c>
      <c r="T4106" s="103" t="s">
        <v>63</v>
      </c>
      <c r="U4106" s="106" t="s">
        <v>23022</v>
      </c>
      <c r="V4106" s="105" t="s">
        <v>25159</v>
      </c>
      <c r="W4106" s="107" t="s">
        <v>492</v>
      </c>
      <c r="X4106" t="s">
        <v>25160</v>
      </c>
      <c r="AA4106">
        <f ca="1" t="shared" si="129"/>
        <v>17</v>
      </c>
    </row>
    <row r="4107" spans="1:27">
      <c r="A4107" s="101">
        <v>60</v>
      </c>
      <c r="B4107" s="89" t="str">
        <f t="shared" si="128"/>
        <v>451229200310260014</v>
      </c>
      <c r="C4107" s="89" t="s">
        <v>492</v>
      </c>
      <c r="D4107" s="102" t="s">
        <v>1852</v>
      </c>
      <c r="E4107" s="102" t="s">
        <v>24</v>
      </c>
      <c r="F4107" s="103" t="s">
        <v>20178</v>
      </c>
      <c r="G4107" s="103" t="s">
        <v>20307</v>
      </c>
      <c r="H4107" s="104" t="s">
        <v>16113</v>
      </c>
      <c r="I4107" s="103" t="s">
        <v>27</v>
      </c>
      <c r="J4107" s="103" t="s">
        <v>30</v>
      </c>
      <c r="K4107" s="103" t="s">
        <v>30</v>
      </c>
      <c r="L4107" s="103" t="s">
        <v>30</v>
      </c>
      <c r="M4107" s="103" t="s">
        <v>30</v>
      </c>
      <c r="N4107" s="103" t="s">
        <v>30</v>
      </c>
      <c r="O4107" s="103" t="s">
        <v>27</v>
      </c>
      <c r="P4107" s="103" t="s">
        <v>8322</v>
      </c>
      <c r="Q4107" s="103" t="s">
        <v>16115</v>
      </c>
      <c r="R4107" s="105">
        <v>17776589397</v>
      </c>
      <c r="S4107" s="103" t="s">
        <v>8322</v>
      </c>
      <c r="T4107" s="103" t="s">
        <v>63</v>
      </c>
      <c r="U4107" s="106" t="s">
        <v>23059</v>
      </c>
      <c r="V4107" s="105" t="s">
        <v>25161</v>
      </c>
      <c r="W4107" s="107" t="s">
        <v>492</v>
      </c>
      <c r="X4107" t="s">
        <v>25162</v>
      </c>
      <c r="AA4107">
        <f ca="1" t="shared" si="129"/>
        <v>17</v>
      </c>
    </row>
    <row r="4108" spans="1:27">
      <c r="A4108" s="101">
        <v>61</v>
      </c>
      <c r="B4108" s="89" t="str">
        <f t="shared" si="128"/>
        <v>451228200510295610</v>
      </c>
      <c r="C4108" s="89" t="s">
        <v>492</v>
      </c>
      <c r="D4108" s="102" t="s">
        <v>16117</v>
      </c>
      <c r="E4108" s="102" t="s">
        <v>24</v>
      </c>
      <c r="F4108" s="103" t="s">
        <v>20131</v>
      </c>
      <c r="G4108" s="103" t="s">
        <v>20937</v>
      </c>
      <c r="H4108" s="104" t="s">
        <v>16116</v>
      </c>
      <c r="I4108" s="103" t="s">
        <v>30</v>
      </c>
      <c r="J4108" s="103" t="s">
        <v>30</v>
      </c>
      <c r="K4108" s="103" t="s">
        <v>30</v>
      </c>
      <c r="L4108" s="103" t="s">
        <v>30</v>
      </c>
      <c r="M4108" s="103" t="s">
        <v>30</v>
      </c>
      <c r="N4108" s="103" t="s">
        <v>30</v>
      </c>
      <c r="O4108" s="103" t="s">
        <v>27</v>
      </c>
      <c r="P4108" s="103" t="s">
        <v>8322</v>
      </c>
      <c r="Q4108" s="103" t="s">
        <v>16119</v>
      </c>
      <c r="R4108" s="105" t="s">
        <v>18849</v>
      </c>
      <c r="S4108" s="103" t="s">
        <v>8322</v>
      </c>
      <c r="T4108" s="103" t="s">
        <v>63</v>
      </c>
      <c r="U4108" s="106" t="s">
        <v>23691</v>
      </c>
      <c r="V4108" s="105" t="s">
        <v>25163</v>
      </c>
      <c r="W4108" s="107" t="s">
        <v>492</v>
      </c>
      <c r="X4108" t="s">
        <v>25164</v>
      </c>
      <c r="AA4108">
        <f ca="1" t="shared" si="129"/>
        <v>15</v>
      </c>
    </row>
    <row r="4109" spans="1:27">
      <c r="A4109" s="101">
        <v>62</v>
      </c>
      <c r="B4109" s="89" t="str">
        <f t="shared" si="128"/>
        <v>452731200411145410</v>
      </c>
      <c r="C4109" s="89" t="s">
        <v>492</v>
      </c>
      <c r="D4109" s="102" t="s">
        <v>16121</v>
      </c>
      <c r="E4109" s="102" t="s">
        <v>24</v>
      </c>
      <c r="F4109" s="103" t="s">
        <v>20131</v>
      </c>
      <c r="G4109" s="103" t="s">
        <v>20823</v>
      </c>
      <c r="H4109" s="104" t="s">
        <v>16120</v>
      </c>
      <c r="I4109" s="103" t="s">
        <v>30</v>
      </c>
      <c r="J4109" s="103" t="s">
        <v>30</v>
      </c>
      <c r="K4109" s="103" t="s">
        <v>30</v>
      </c>
      <c r="L4109" s="103" t="s">
        <v>30</v>
      </c>
      <c r="M4109" s="103" t="s">
        <v>30</v>
      </c>
      <c r="N4109" s="103" t="s">
        <v>30</v>
      </c>
      <c r="O4109" s="103" t="s">
        <v>27</v>
      </c>
      <c r="P4109" s="103" t="s">
        <v>8322</v>
      </c>
      <c r="Q4109" s="103" t="s">
        <v>16123</v>
      </c>
      <c r="R4109" s="105" t="s">
        <v>18850</v>
      </c>
      <c r="S4109" s="103" t="s">
        <v>8322</v>
      </c>
      <c r="T4109" s="103" t="s">
        <v>93</v>
      </c>
      <c r="U4109" s="106" t="s">
        <v>23671</v>
      </c>
      <c r="V4109" s="105" t="s">
        <v>25165</v>
      </c>
      <c r="W4109" s="107" t="s">
        <v>492</v>
      </c>
      <c r="X4109" t="s">
        <v>25166</v>
      </c>
      <c r="AA4109">
        <f ca="1" t="shared" si="129"/>
        <v>16</v>
      </c>
    </row>
    <row r="4110" spans="1:27">
      <c r="A4110" s="101">
        <v>63</v>
      </c>
      <c r="B4110" s="89" t="str">
        <f t="shared" si="128"/>
        <v>452127200406202727</v>
      </c>
      <c r="C4110" s="89" t="s">
        <v>492</v>
      </c>
      <c r="D4110" s="102" t="s">
        <v>14872</v>
      </c>
      <c r="E4110" s="102" t="s">
        <v>143</v>
      </c>
      <c r="F4110" s="103" t="s">
        <v>20131</v>
      </c>
      <c r="G4110" s="103" t="s">
        <v>21826</v>
      </c>
      <c r="H4110" s="104" t="s">
        <v>16124</v>
      </c>
      <c r="I4110" s="103" t="s">
        <v>30</v>
      </c>
      <c r="J4110" s="103" t="s">
        <v>30</v>
      </c>
      <c r="K4110" s="103" t="s">
        <v>30</v>
      </c>
      <c r="L4110" s="103" t="s">
        <v>30</v>
      </c>
      <c r="M4110" s="103" t="s">
        <v>30</v>
      </c>
      <c r="N4110" s="103" t="s">
        <v>30</v>
      </c>
      <c r="O4110" s="103" t="s">
        <v>27</v>
      </c>
      <c r="P4110" s="103" t="s">
        <v>21315</v>
      </c>
      <c r="Q4110" s="103" t="s">
        <v>16126</v>
      </c>
      <c r="R4110" s="105" t="s">
        <v>18852</v>
      </c>
      <c r="S4110" s="103" t="s">
        <v>21315</v>
      </c>
      <c r="T4110" s="103" t="s">
        <v>20446</v>
      </c>
      <c r="U4110" s="106" t="s">
        <v>23124</v>
      </c>
      <c r="V4110" s="105" t="s">
        <v>25167</v>
      </c>
      <c r="W4110" s="107" t="s">
        <v>492</v>
      </c>
      <c r="X4110" t="s">
        <v>25168</v>
      </c>
      <c r="AA4110">
        <f ca="1" t="shared" si="129"/>
        <v>17</v>
      </c>
    </row>
    <row r="4111" spans="1:27">
      <c r="A4111" s="101">
        <v>64</v>
      </c>
      <c r="B4111" s="89" t="str">
        <f t="shared" si="128"/>
        <v>451229200402285729</v>
      </c>
      <c r="C4111" s="89" t="s">
        <v>492</v>
      </c>
      <c r="D4111" s="102" t="s">
        <v>16128</v>
      </c>
      <c r="E4111" s="102" t="s">
        <v>143</v>
      </c>
      <c r="F4111" s="103" t="s">
        <v>20131</v>
      </c>
      <c r="G4111" s="103" t="s">
        <v>20742</v>
      </c>
      <c r="H4111" s="104" t="s">
        <v>16127</v>
      </c>
      <c r="I4111" s="103" t="s">
        <v>30</v>
      </c>
      <c r="J4111" s="103" t="s">
        <v>27</v>
      </c>
      <c r="K4111" s="103" t="s">
        <v>30</v>
      </c>
      <c r="L4111" s="103" t="s">
        <v>30</v>
      </c>
      <c r="M4111" s="103" t="s">
        <v>30</v>
      </c>
      <c r="N4111" s="103" t="s">
        <v>30</v>
      </c>
      <c r="O4111" s="103" t="s">
        <v>27</v>
      </c>
      <c r="P4111" s="103" t="s">
        <v>8322</v>
      </c>
      <c r="Q4111" s="103" t="s">
        <v>16130</v>
      </c>
      <c r="R4111" s="105">
        <v>15078574260</v>
      </c>
      <c r="S4111" s="103" t="s">
        <v>8322</v>
      </c>
      <c r="T4111" s="103" t="s">
        <v>63</v>
      </c>
      <c r="U4111" s="106" t="s">
        <v>22386</v>
      </c>
      <c r="V4111" s="105" t="s">
        <v>25169</v>
      </c>
      <c r="W4111" s="107" t="s">
        <v>492</v>
      </c>
      <c r="X4111" t="s">
        <v>25170</v>
      </c>
      <c r="AA4111">
        <f ca="1" t="shared" si="129"/>
        <v>17</v>
      </c>
    </row>
    <row r="4112" spans="1:27">
      <c r="A4112" s="101">
        <v>65</v>
      </c>
      <c r="B4112" s="89" t="str">
        <f t="shared" si="128"/>
        <v>451229200501280317</v>
      </c>
      <c r="C4112" s="89" t="s">
        <v>492</v>
      </c>
      <c r="D4112" s="102" t="s">
        <v>16132</v>
      </c>
      <c r="E4112" s="102" t="s">
        <v>24</v>
      </c>
      <c r="F4112" s="103" t="s">
        <v>20131</v>
      </c>
      <c r="G4112" s="103" t="s">
        <v>22169</v>
      </c>
      <c r="H4112" s="104" t="s">
        <v>16131</v>
      </c>
      <c r="I4112" s="103" t="s">
        <v>30</v>
      </c>
      <c r="J4112" s="103" t="s">
        <v>30</v>
      </c>
      <c r="K4112" s="103" t="s">
        <v>30</v>
      </c>
      <c r="L4112" s="103" t="s">
        <v>30</v>
      </c>
      <c r="M4112" s="103" t="s">
        <v>30</v>
      </c>
      <c r="N4112" s="103" t="s">
        <v>30</v>
      </c>
      <c r="O4112" s="103" t="s">
        <v>27</v>
      </c>
      <c r="P4112" s="103" t="s">
        <v>8322</v>
      </c>
      <c r="Q4112" s="103" t="s">
        <v>16134</v>
      </c>
      <c r="R4112" s="105" t="s">
        <v>18853</v>
      </c>
      <c r="S4112" s="103" t="s">
        <v>8322</v>
      </c>
      <c r="T4112" s="103" t="s">
        <v>151</v>
      </c>
      <c r="U4112" s="106" t="s">
        <v>23304</v>
      </c>
      <c r="V4112" s="105" t="s">
        <v>25171</v>
      </c>
      <c r="W4112" s="107" t="s">
        <v>492</v>
      </c>
      <c r="X4112" t="s">
        <v>25172</v>
      </c>
      <c r="AA4112">
        <f ca="1" t="shared" si="129"/>
        <v>16</v>
      </c>
    </row>
    <row r="4113" spans="1:27">
      <c r="A4113" s="101">
        <v>66</v>
      </c>
      <c r="B4113" s="89" t="str">
        <f t="shared" si="128"/>
        <v>451229200407261216</v>
      </c>
      <c r="C4113" s="89" t="s">
        <v>492</v>
      </c>
      <c r="D4113" s="102" t="s">
        <v>16136</v>
      </c>
      <c r="E4113" s="102" t="s">
        <v>24</v>
      </c>
      <c r="F4113" s="103" t="s">
        <v>20131</v>
      </c>
      <c r="G4113" s="103" t="s">
        <v>20271</v>
      </c>
      <c r="H4113" s="104" t="s">
        <v>16135</v>
      </c>
      <c r="I4113" s="103" t="s">
        <v>30</v>
      </c>
      <c r="J4113" s="103" t="s">
        <v>30</v>
      </c>
      <c r="K4113" s="103" t="s">
        <v>30</v>
      </c>
      <c r="L4113" s="103" t="s">
        <v>30</v>
      </c>
      <c r="M4113" s="103" t="s">
        <v>30</v>
      </c>
      <c r="N4113" s="103" t="s">
        <v>30</v>
      </c>
      <c r="O4113" s="103" t="s">
        <v>27</v>
      </c>
      <c r="P4113" s="103" t="s">
        <v>8322</v>
      </c>
      <c r="Q4113" s="103" t="s">
        <v>16137</v>
      </c>
      <c r="R4113" s="105" t="s">
        <v>18854</v>
      </c>
      <c r="S4113" s="103" t="s">
        <v>8322</v>
      </c>
      <c r="T4113" s="103" t="s">
        <v>76</v>
      </c>
      <c r="U4113" s="106" t="s">
        <v>21811</v>
      </c>
      <c r="V4113" s="105" t="s">
        <v>25173</v>
      </c>
      <c r="W4113" s="107" t="s">
        <v>492</v>
      </c>
      <c r="X4113" t="s">
        <v>25174</v>
      </c>
      <c r="AA4113">
        <f ca="1" t="shared" si="129"/>
        <v>17</v>
      </c>
    </row>
    <row r="4114" spans="1:27">
      <c r="A4114" s="101">
        <v>67</v>
      </c>
      <c r="B4114" s="89" t="str">
        <f t="shared" si="128"/>
        <v>45273120041209482X</v>
      </c>
      <c r="C4114" s="89" t="s">
        <v>492</v>
      </c>
      <c r="D4114" s="102" t="s">
        <v>16139</v>
      </c>
      <c r="E4114" s="102" t="s">
        <v>143</v>
      </c>
      <c r="F4114" s="103" t="s">
        <v>20178</v>
      </c>
      <c r="G4114" s="103" t="s">
        <v>20996</v>
      </c>
      <c r="H4114" s="104" t="s">
        <v>16138</v>
      </c>
      <c r="I4114" s="103" t="s">
        <v>27</v>
      </c>
      <c r="J4114" s="103" t="s">
        <v>30</v>
      </c>
      <c r="K4114" s="103" t="s">
        <v>27</v>
      </c>
      <c r="L4114" s="103" t="s">
        <v>30</v>
      </c>
      <c r="M4114" s="103" t="s">
        <v>30</v>
      </c>
      <c r="N4114" s="103" t="s">
        <v>30</v>
      </c>
      <c r="O4114" s="103" t="s">
        <v>27</v>
      </c>
      <c r="P4114" s="103" t="s">
        <v>8322</v>
      </c>
      <c r="Q4114" s="103" t="s">
        <v>16141</v>
      </c>
      <c r="R4114" s="105">
        <v>19127210635</v>
      </c>
      <c r="S4114" s="103" t="s">
        <v>8322</v>
      </c>
      <c r="T4114" s="103" t="s">
        <v>63</v>
      </c>
      <c r="U4114" s="106" t="s">
        <v>23014</v>
      </c>
      <c r="V4114" s="105" t="s">
        <v>25175</v>
      </c>
      <c r="W4114" s="107" t="s">
        <v>492</v>
      </c>
      <c r="X4114" t="s">
        <v>25176</v>
      </c>
      <c r="AA4114">
        <f ca="1" t="shared" si="129"/>
        <v>16</v>
      </c>
    </row>
    <row r="4115" spans="1:27">
      <c r="A4115" s="101">
        <v>68</v>
      </c>
      <c r="B4115" s="89" t="str">
        <f t="shared" si="128"/>
        <v>451229200503294229</v>
      </c>
      <c r="C4115" s="89" t="s">
        <v>492</v>
      </c>
      <c r="D4115" s="102" t="s">
        <v>16143</v>
      </c>
      <c r="E4115" s="102" t="s">
        <v>143</v>
      </c>
      <c r="F4115" s="103" t="s">
        <v>20178</v>
      </c>
      <c r="G4115" s="103" t="s">
        <v>21473</v>
      </c>
      <c r="H4115" s="104" t="s">
        <v>16142</v>
      </c>
      <c r="I4115" s="103" t="s">
        <v>30</v>
      </c>
      <c r="J4115" s="103" t="s">
        <v>30</v>
      </c>
      <c r="K4115" s="103" t="s">
        <v>30</v>
      </c>
      <c r="L4115" s="103" t="s">
        <v>30</v>
      </c>
      <c r="M4115" s="103" t="s">
        <v>30</v>
      </c>
      <c r="N4115" s="103" t="s">
        <v>30</v>
      </c>
      <c r="O4115" s="103" t="s">
        <v>27</v>
      </c>
      <c r="P4115" s="103" t="s">
        <v>8322</v>
      </c>
      <c r="Q4115" s="103" t="s">
        <v>16145</v>
      </c>
      <c r="R4115" s="105" t="s">
        <v>18856</v>
      </c>
      <c r="S4115" s="103" t="s">
        <v>8322</v>
      </c>
      <c r="T4115" s="103" t="s">
        <v>121</v>
      </c>
      <c r="U4115" s="106" t="s">
        <v>23063</v>
      </c>
      <c r="V4115" s="105" t="s">
        <v>25177</v>
      </c>
      <c r="W4115" s="107" t="s">
        <v>492</v>
      </c>
      <c r="X4115" t="s">
        <v>25178</v>
      </c>
      <c r="AA4115">
        <f ca="1" t="shared" si="129"/>
        <v>16</v>
      </c>
    </row>
    <row r="4116" spans="1:27">
      <c r="A4116" s="101">
        <v>69</v>
      </c>
      <c r="B4116" s="89" t="str">
        <f t="shared" si="128"/>
        <v>451229200111222445</v>
      </c>
      <c r="C4116" s="89" t="s">
        <v>492</v>
      </c>
      <c r="D4116" s="102" t="s">
        <v>16147</v>
      </c>
      <c r="E4116" s="102" t="s">
        <v>143</v>
      </c>
      <c r="F4116" s="103" t="s">
        <v>20178</v>
      </c>
      <c r="G4116" s="103" t="s">
        <v>20222</v>
      </c>
      <c r="H4116" s="104" t="s">
        <v>16146</v>
      </c>
      <c r="I4116" s="103" t="s">
        <v>27</v>
      </c>
      <c r="J4116" s="103" t="s">
        <v>30</v>
      </c>
      <c r="K4116" s="103" t="s">
        <v>30</v>
      </c>
      <c r="L4116" s="103" t="s">
        <v>30</v>
      </c>
      <c r="M4116" s="103" t="s">
        <v>30</v>
      </c>
      <c r="N4116" s="103" t="s">
        <v>30</v>
      </c>
      <c r="O4116" s="103" t="s">
        <v>27</v>
      </c>
      <c r="P4116" s="103" t="s">
        <v>8322</v>
      </c>
      <c r="Q4116" s="103" t="s">
        <v>2505</v>
      </c>
      <c r="R4116" s="105" t="s">
        <v>19554</v>
      </c>
      <c r="S4116" s="103" t="s">
        <v>8322</v>
      </c>
      <c r="T4116" s="103" t="s">
        <v>140</v>
      </c>
      <c r="U4116" s="106" t="s">
        <v>22884</v>
      </c>
      <c r="V4116" s="105" t="s">
        <v>25179</v>
      </c>
      <c r="W4116" s="107" t="s">
        <v>492</v>
      </c>
      <c r="X4116" t="s">
        <v>19553</v>
      </c>
      <c r="AA4116">
        <f ca="1" t="shared" si="129"/>
        <v>19</v>
      </c>
    </row>
    <row r="4117" spans="1:27">
      <c r="A4117" s="101">
        <v>70</v>
      </c>
      <c r="B4117" s="89" t="str">
        <f t="shared" si="128"/>
        <v>452731200412255718</v>
      </c>
      <c r="C4117" s="89" t="s">
        <v>492</v>
      </c>
      <c r="D4117" s="102" t="s">
        <v>16150</v>
      </c>
      <c r="E4117" s="102" t="s">
        <v>24</v>
      </c>
      <c r="F4117" s="103" t="s">
        <v>20131</v>
      </c>
      <c r="G4117" s="103" t="s">
        <v>20996</v>
      </c>
      <c r="H4117" s="104" t="s">
        <v>16149</v>
      </c>
      <c r="I4117" s="103" t="s">
        <v>30</v>
      </c>
      <c r="J4117" s="103" t="s">
        <v>30</v>
      </c>
      <c r="K4117" s="103" t="s">
        <v>30</v>
      </c>
      <c r="L4117" s="103" t="s">
        <v>30</v>
      </c>
      <c r="M4117" s="103" t="s">
        <v>30</v>
      </c>
      <c r="N4117" s="103" t="s">
        <v>27</v>
      </c>
      <c r="O4117" s="103" t="s">
        <v>27</v>
      </c>
      <c r="P4117" s="103" t="s">
        <v>8322</v>
      </c>
      <c r="Q4117" s="103" t="s">
        <v>16152</v>
      </c>
      <c r="R4117" s="105">
        <v>15078635746</v>
      </c>
      <c r="S4117" s="103" t="s">
        <v>8322</v>
      </c>
      <c r="T4117" s="103" t="s">
        <v>63</v>
      </c>
      <c r="U4117" s="106" t="s">
        <v>21274</v>
      </c>
      <c r="V4117" s="105" t="s">
        <v>25180</v>
      </c>
      <c r="W4117" s="107" t="s">
        <v>492</v>
      </c>
      <c r="X4117" t="s">
        <v>25181</v>
      </c>
      <c r="AA4117">
        <f ca="1" t="shared" si="129"/>
        <v>16</v>
      </c>
    </row>
    <row r="4118" spans="1:27">
      <c r="A4118" s="101">
        <v>71</v>
      </c>
      <c r="B4118" s="89" t="str">
        <f t="shared" si="128"/>
        <v>451229200503050021</v>
      </c>
      <c r="C4118" s="89" t="s">
        <v>492</v>
      </c>
      <c r="D4118" s="102" t="s">
        <v>16154</v>
      </c>
      <c r="E4118" s="102" t="s">
        <v>143</v>
      </c>
      <c r="F4118" s="103" t="s">
        <v>20131</v>
      </c>
      <c r="G4118" s="103" t="s">
        <v>21473</v>
      </c>
      <c r="H4118" s="104" t="s">
        <v>16153</v>
      </c>
      <c r="I4118" s="103" t="s">
        <v>27</v>
      </c>
      <c r="J4118" s="103" t="s">
        <v>30</v>
      </c>
      <c r="K4118" s="103" t="s">
        <v>30</v>
      </c>
      <c r="L4118" s="103" t="s">
        <v>30</v>
      </c>
      <c r="M4118" s="103" t="s">
        <v>30</v>
      </c>
      <c r="N4118" s="103" t="s">
        <v>30</v>
      </c>
      <c r="O4118" s="103" t="s">
        <v>27</v>
      </c>
      <c r="P4118" s="103" t="s">
        <v>8322</v>
      </c>
      <c r="Q4118" s="103" t="s">
        <v>16156</v>
      </c>
      <c r="R4118" s="105" t="s">
        <v>18859</v>
      </c>
      <c r="S4118" s="103" t="s">
        <v>8322</v>
      </c>
      <c r="T4118" s="103" t="s">
        <v>63</v>
      </c>
      <c r="U4118" s="106" t="s">
        <v>20436</v>
      </c>
      <c r="V4118" s="105" t="s">
        <v>25182</v>
      </c>
      <c r="W4118" s="107" t="s">
        <v>492</v>
      </c>
      <c r="X4118" t="s">
        <v>25183</v>
      </c>
      <c r="AA4118">
        <f ca="1" t="shared" si="129"/>
        <v>16</v>
      </c>
    </row>
    <row r="4119" spans="1:27">
      <c r="A4119" s="101">
        <v>72</v>
      </c>
      <c r="B4119" s="89" t="str">
        <f t="shared" si="128"/>
        <v>450124200411162714</v>
      </c>
      <c r="C4119" s="89" t="s">
        <v>492</v>
      </c>
      <c r="D4119" s="102" t="s">
        <v>16158</v>
      </c>
      <c r="E4119" s="102" t="s">
        <v>24</v>
      </c>
      <c r="F4119" s="103" t="s">
        <v>20205</v>
      </c>
      <c r="G4119" s="103" t="s">
        <v>20823</v>
      </c>
      <c r="H4119" s="104" t="s">
        <v>16157</v>
      </c>
      <c r="I4119" s="103" t="s">
        <v>30</v>
      </c>
      <c r="J4119" s="103" t="s">
        <v>30</v>
      </c>
      <c r="K4119" s="103" t="s">
        <v>30</v>
      </c>
      <c r="L4119" s="103" t="s">
        <v>30</v>
      </c>
      <c r="M4119" s="103" t="s">
        <v>30</v>
      </c>
      <c r="N4119" s="103" t="s">
        <v>30</v>
      </c>
      <c r="O4119" s="103" t="s">
        <v>27</v>
      </c>
      <c r="P4119" s="103" t="s">
        <v>21315</v>
      </c>
      <c r="Q4119" s="103" t="s">
        <v>1112</v>
      </c>
      <c r="R4119" s="105">
        <v>15807781073</v>
      </c>
      <c r="S4119" s="103" t="s">
        <v>21315</v>
      </c>
      <c r="T4119" s="103" t="s">
        <v>20446</v>
      </c>
      <c r="U4119" s="106" t="s">
        <v>22881</v>
      </c>
      <c r="V4119" s="105" t="s">
        <v>25184</v>
      </c>
      <c r="W4119" s="107" t="s">
        <v>492</v>
      </c>
      <c r="X4119" t="s">
        <v>25185</v>
      </c>
      <c r="AA4119">
        <f ca="1" t="shared" si="129"/>
        <v>16</v>
      </c>
    </row>
    <row r="4120" spans="1:27">
      <c r="A4120" s="101">
        <v>1</v>
      </c>
      <c r="B4120" s="89" t="str">
        <f t="shared" si="128"/>
        <v>452731200502034820</v>
      </c>
      <c r="C4120" s="89" t="s">
        <v>497</v>
      </c>
      <c r="D4120" s="102" t="s">
        <v>16161</v>
      </c>
      <c r="E4120" s="102" t="s">
        <v>143</v>
      </c>
      <c r="F4120" s="103" t="s">
        <v>20131</v>
      </c>
      <c r="G4120" s="103" t="s">
        <v>21431</v>
      </c>
      <c r="H4120" s="104" t="s">
        <v>16160</v>
      </c>
      <c r="I4120" s="103" t="s">
        <v>30</v>
      </c>
      <c r="J4120" s="103" t="s">
        <v>27</v>
      </c>
      <c r="K4120" s="103" t="s">
        <v>30</v>
      </c>
      <c r="L4120" s="103" t="s">
        <v>30</v>
      </c>
      <c r="M4120" s="103" t="s">
        <v>30</v>
      </c>
      <c r="N4120" s="103" t="s">
        <v>30</v>
      </c>
      <c r="O4120" s="103" t="s">
        <v>27</v>
      </c>
      <c r="P4120" s="103" t="s">
        <v>8322</v>
      </c>
      <c r="Q4120" s="103" t="s">
        <v>11479</v>
      </c>
      <c r="R4120" s="105" t="s">
        <v>18862</v>
      </c>
      <c r="S4120" s="103" t="s">
        <v>8322</v>
      </c>
      <c r="T4120" s="103" t="s">
        <v>63</v>
      </c>
      <c r="U4120" s="106" t="s">
        <v>21538</v>
      </c>
      <c r="V4120" s="105" t="s">
        <v>25186</v>
      </c>
      <c r="W4120" s="107" t="s">
        <v>497</v>
      </c>
      <c r="X4120" t="s">
        <v>25187</v>
      </c>
      <c r="AA4120">
        <f ca="1" t="shared" si="129"/>
        <v>16</v>
      </c>
    </row>
    <row r="4121" spans="1:27">
      <c r="A4121" s="101">
        <v>2</v>
      </c>
      <c r="B4121" s="89" t="str">
        <f t="shared" si="128"/>
        <v>451229200205171829</v>
      </c>
      <c r="C4121" s="89" t="s">
        <v>497</v>
      </c>
      <c r="D4121" s="102" t="s">
        <v>16164</v>
      </c>
      <c r="E4121" s="102" t="s">
        <v>143</v>
      </c>
      <c r="F4121" s="103" t="s">
        <v>20178</v>
      </c>
      <c r="G4121" s="103" t="s">
        <v>20150</v>
      </c>
      <c r="H4121" s="104" t="s">
        <v>16163</v>
      </c>
      <c r="I4121" s="103" t="s">
        <v>27</v>
      </c>
      <c r="J4121" s="103" t="s">
        <v>27</v>
      </c>
      <c r="K4121" s="103" t="s">
        <v>30</v>
      </c>
      <c r="L4121" s="103" t="s">
        <v>30</v>
      </c>
      <c r="M4121" s="103" t="s">
        <v>30</v>
      </c>
      <c r="N4121" s="103" t="s">
        <v>30</v>
      </c>
      <c r="O4121" s="103" t="s">
        <v>27</v>
      </c>
      <c r="P4121" s="103" t="s">
        <v>8322</v>
      </c>
      <c r="Q4121" s="103" t="s">
        <v>16166</v>
      </c>
      <c r="R4121" s="105">
        <v>18707783039</v>
      </c>
      <c r="S4121" s="103" t="s">
        <v>8322</v>
      </c>
      <c r="T4121" s="103" t="s">
        <v>115</v>
      </c>
      <c r="U4121" s="106" t="s">
        <v>24461</v>
      </c>
      <c r="V4121" s="105" t="s">
        <v>25188</v>
      </c>
      <c r="W4121" s="107" t="s">
        <v>497</v>
      </c>
      <c r="X4121" t="s">
        <v>19555</v>
      </c>
      <c r="AA4121">
        <f ca="1" t="shared" si="129"/>
        <v>19</v>
      </c>
    </row>
    <row r="4122" spans="1:27">
      <c r="A4122" s="101">
        <v>3</v>
      </c>
      <c r="B4122" s="89" t="str">
        <f t="shared" si="128"/>
        <v>451229200508160027</v>
      </c>
      <c r="C4122" s="89" t="s">
        <v>497</v>
      </c>
      <c r="D4122" s="102" t="s">
        <v>16168</v>
      </c>
      <c r="E4122" s="102" t="s">
        <v>143</v>
      </c>
      <c r="F4122" s="103" t="s">
        <v>20178</v>
      </c>
      <c r="G4122" s="103" t="s">
        <v>20921</v>
      </c>
      <c r="H4122" s="104" t="s">
        <v>16167</v>
      </c>
      <c r="I4122" s="103" t="s">
        <v>27</v>
      </c>
      <c r="J4122" s="103" t="s">
        <v>30</v>
      </c>
      <c r="K4122" s="103" t="s">
        <v>27</v>
      </c>
      <c r="L4122" s="103" t="s">
        <v>30</v>
      </c>
      <c r="M4122" s="103" t="s">
        <v>30</v>
      </c>
      <c r="N4122" s="103" t="s">
        <v>30</v>
      </c>
      <c r="O4122" s="103" t="s">
        <v>27</v>
      </c>
      <c r="P4122" s="103" t="s">
        <v>8322</v>
      </c>
      <c r="Q4122" s="103" t="s">
        <v>16170</v>
      </c>
      <c r="R4122" s="105">
        <v>19127173772</v>
      </c>
      <c r="S4122" s="103" t="s">
        <v>8322</v>
      </c>
      <c r="T4122" s="103" t="s">
        <v>63</v>
      </c>
      <c r="U4122" s="106" t="s">
        <v>23014</v>
      </c>
      <c r="V4122" s="105" t="s">
        <v>25189</v>
      </c>
      <c r="W4122" s="107" t="s">
        <v>497</v>
      </c>
      <c r="X4122" t="s">
        <v>25190</v>
      </c>
      <c r="AA4122">
        <f ca="1" t="shared" si="129"/>
        <v>15</v>
      </c>
    </row>
    <row r="4123" spans="1:27">
      <c r="A4123" s="101">
        <v>4</v>
      </c>
      <c r="B4123" s="89" t="str">
        <f t="shared" si="128"/>
        <v>451229200411051844</v>
      </c>
      <c r="C4123" s="89" t="s">
        <v>497</v>
      </c>
      <c r="D4123" s="102" t="s">
        <v>16172</v>
      </c>
      <c r="E4123" s="102" t="s">
        <v>143</v>
      </c>
      <c r="F4123" s="103" t="s">
        <v>20131</v>
      </c>
      <c r="G4123" s="103" t="s">
        <v>20823</v>
      </c>
      <c r="H4123" s="104" t="s">
        <v>16171</v>
      </c>
      <c r="I4123" s="103" t="s">
        <v>30</v>
      </c>
      <c r="J4123" s="103" t="s">
        <v>27</v>
      </c>
      <c r="K4123" s="103" t="s">
        <v>30</v>
      </c>
      <c r="L4123" s="103" t="s">
        <v>30</v>
      </c>
      <c r="M4123" s="103" t="s">
        <v>30</v>
      </c>
      <c r="N4123" s="103" t="s">
        <v>30</v>
      </c>
      <c r="O4123" s="103" t="s">
        <v>27</v>
      </c>
      <c r="P4123" s="103" t="s">
        <v>8322</v>
      </c>
      <c r="Q4123" s="103" t="s">
        <v>16174</v>
      </c>
      <c r="R4123" s="105" t="s">
        <v>18864</v>
      </c>
      <c r="S4123" s="103" t="s">
        <v>8322</v>
      </c>
      <c r="T4123" s="103" t="s">
        <v>115</v>
      </c>
      <c r="U4123" s="106" t="s">
        <v>22911</v>
      </c>
      <c r="V4123" s="105" t="s">
        <v>25191</v>
      </c>
      <c r="W4123" s="107" t="s">
        <v>497</v>
      </c>
      <c r="X4123" t="s">
        <v>25192</v>
      </c>
      <c r="AA4123">
        <f ca="1" t="shared" si="129"/>
        <v>16</v>
      </c>
    </row>
    <row r="4124" spans="1:27">
      <c r="A4124" s="101">
        <v>5</v>
      </c>
      <c r="B4124" s="89" t="str">
        <f t="shared" si="128"/>
        <v>451229200503034216</v>
      </c>
      <c r="C4124" s="89" t="s">
        <v>497</v>
      </c>
      <c r="D4124" s="102" t="s">
        <v>16176</v>
      </c>
      <c r="E4124" s="102" t="s">
        <v>24</v>
      </c>
      <c r="F4124" s="103" t="s">
        <v>20131</v>
      </c>
      <c r="G4124" s="103" t="s">
        <v>21473</v>
      </c>
      <c r="H4124" s="104" t="s">
        <v>16175</v>
      </c>
      <c r="I4124" s="103" t="s">
        <v>30</v>
      </c>
      <c r="J4124" s="103" t="s">
        <v>30</v>
      </c>
      <c r="K4124" s="103" t="s">
        <v>27</v>
      </c>
      <c r="L4124" s="103" t="s">
        <v>30</v>
      </c>
      <c r="M4124" s="103" t="s">
        <v>30</v>
      </c>
      <c r="N4124" s="103" t="s">
        <v>30</v>
      </c>
      <c r="O4124" s="103" t="s">
        <v>27</v>
      </c>
      <c r="P4124" s="103" t="s">
        <v>8322</v>
      </c>
      <c r="Q4124" s="103" t="s">
        <v>16177</v>
      </c>
      <c r="R4124" s="105">
        <v>18707780268</v>
      </c>
      <c r="S4124" s="103" t="s">
        <v>8322</v>
      </c>
      <c r="T4124" s="103" t="s">
        <v>121</v>
      </c>
      <c r="U4124" s="106" t="s">
        <v>22741</v>
      </c>
      <c r="V4124" s="105" t="s">
        <v>25193</v>
      </c>
      <c r="W4124" s="107" t="s">
        <v>497</v>
      </c>
      <c r="X4124" t="s">
        <v>25194</v>
      </c>
      <c r="AA4124">
        <f ca="1" t="shared" si="129"/>
        <v>16</v>
      </c>
    </row>
    <row r="4125" spans="1:27">
      <c r="A4125" s="101">
        <v>6</v>
      </c>
      <c r="B4125" s="89" t="str">
        <f t="shared" si="128"/>
        <v>452731200502235112</v>
      </c>
      <c r="C4125" s="89" t="s">
        <v>497</v>
      </c>
      <c r="D4125" s="102" t="s">
        <v>16179</v>
      </c>
      <c r="E4125" s="102" t="s">
        <v>24</v>
      </c>
      <c r="F4125" s="103" t="s">
        <v>20131</v>
      </c>
      <c r="G4125" s="103" t="s">
        <v>21431</v>
      </c>
      <c r="H4125" s="104" t="s">
        <v>16178</v>
      </c>
      <c r="I4125" s="103" t="s">
        <v>30</v>
      </c>
      <c r="J4125" s="103" t="s">
        <v>30</v>
      </c>
      <c r="K4125" s="103" t="s">
        <v>30</v>
      </c>
      <c r="L4125" s="103" t="s">
        <v>30</v>
      </c>
      <c r="M4125" s="103" t="s">
        <v>30</v>
      </c>
      <c r="N4125" s="103" t="s">
        <v>30</v>
      </c>
      <c r="O4125" s="103" t="s">
        <v>27</v>
      </c>
      <c r="P4125" s="103" t="s">
        <v>8322</v>
      </c>
      <c r="Q4125" s="103" t="s">
        <v>16181</v>
      </c>
      <c r="R4125" s="105">
        <v>15277851136</v>
      </c>
      <c r="S4125" s="103" t="s">
        <v>8322</v>
      </c>
      <c r="T4125" s="103" t="s">
        <v>88</v>
      </c>
      <c r="U4125" s="106" t="s">
        <v>22377</v>
      </c>
      <c r="V4125" s="105" t="s">
        <v>25195</v>
      </c>
      <c r="W4125" s="107" t="s">
        <v>497</v>
      </c>
      <c r="X4125" t="s">
        <v>25196</v>
      </c>
      <c r="AA4125">
        <f ca="1" t="shared" si="129"/>
        <v>16</v>
      </c>
    </row>
    <row r="4126" spans="1:27">
      <c r="A4126" s="101">
        <v>7</v>
      </c>
      <c r="B4126" s="89" t="str">
        <f t="shared" si="128"/>
        <v>452731200407020025</v>
      </c>
      <c r="C4126" s="89" t="s">
        <v>497</v>
      </c>
      <c r="D4126" s="102" t="s">
        <v>16183</v>
      </c>
      <c r="E4126" s="102" t="s">
        <v>143</v>
      </c>
      <c r="F4126" s="103" t="s">
        <v>20131</v>
      </c>
      <c r="G4126" s="103" t="s">
        <v>20271</v>
      </c>
      <c r="H4126" s="104" t="s">
        <v>16182</v>
      </c>
      <c r="I4126" s="103" t="s">
        <v>30</v>
      </c>
      <c r="J4126" s="103" t="s">
        <v>30</v>
      </c>
      <c r="K4126" s="103" t="s">
        <v>30</v>
      </c>
      <c r="L4126" s="103" t="s">
        <v>30</v>
      </c>
      <c r="M4126" s="103" t="s">
        <v>30</v>
      </c>
      <c r="N4126" s="103" t="s">
        <v>30</v>
      </c>
      <c r="O4126" s="103" t="s">
        <v>27</v>
      </c>
      <c r="P4126" s="103" t="s">
        <v>8322</v>
      </c>
      <c r="Q4126" s="103" t="s">
        <v>16185</v>
      </c>
      <c r="R4126" s="105" t="s">
        <v>18866</v>
      </c>
      <c r="S4126" s="103" t="s">
        <v>8322</v>
      </c>
      <c r="T4126" s="103" t="s">
        <v>63</v>
      </c>
      <c r="U4126" s="106" t="s">
        <v>20498</v>
      </c>
      <c r="V4126" s="105" t="s">
        <v>25197</v>
      </c>
      <c r="W4126" s="107" t="s">
        <v>497</v>
      </c>
      <c r="X4126" t="s">
        <v>25198</v>
      </c>
      <c r="AA4126">
        <f ca="1" t="shared" si="129"/>
        <v>17</v>
      </c>
    </row>
    <row r="4127" spans="1:27">
      <c r="A4127" s="101">
        <v>8</v>
      </c>
      <c r="B4127" s="89" t="str">
        <f t="shared" si="128"/>
        <v>451229200412122720</v>
      </c>
      <c r="C4127" s="89" t="s">
        <v>497</v>
      </c>
      <c r="D4127" s="102" t="s">
        <v>16187</v>
      </c>
      <c r="E4127" s="102" t="s">
        <v>143</v>
      </c>
      <c r="F4127" s="103" t="s">
        <v>20178</v>
      </c>
      <c r="G4127" s="103" t="s">
        <v>20996</v>
      </c>
      <c r="H4127" s="104" t="s">
        <v>16186</v>
      </c>
      <c r="I4127" s="103" t="s">
        <v>27</v>
      </c>
      <c r="J4127" s="103" t="s">
        <v>30</v>
      </c>
      <c r="K4127" s="103" t="s">
        <v>30</v>
      </c>
      <c r="L4127" s="103" t="s">
        <v>30</v>
      </c>
      <c r="M4127" s="103" t="s">
        <v>30</v>
      </c>
      <c r="N4127" s="103" t="s">
        <v>30</v>
      </c>
      <c r="O4127" s="103" t="s">
        <v>27</v>
      </c>
      <c r="P4127" s="103" t="s">
        <v>8322</v>
      </c>
      <c r="Q4127" s="103" t="s">
        <v>16189</v>
      </c>
      <c r="R4127" s="105" t="s">
        <v>18867</v>
      </c>
      <c r="S4127" s="103" t="s">
        <v>8322</v>
      </c>
      <c r="T4127" s="103" t="s">
        <v>146</v>
      </c>
      <c r="U4127" s="106" t="s">
        <v>22384</v>
      </c>
      <c r="V4127" s="105" t="s">
        <v>25199</v>
      </c>
      <c r="W4127" s="107" t="s">
        <v>497</v>
      </c>
      <c r="X4127" t="s">
        <v>25200</v>
      </c>
      <c r="AA4127">
        <f ca="1" t="shared" si="129"/>
        <v>16</v>
      </c>
    </row>
    <row r="4128" spans="1:27">
      <c r="A4128" s="101">
        <v>9</v>
      </c>
      <c r="B4128" s="89" t="str">
        <f t="shared" si="128"/>
        <v>452731200404035192</v>
      </c>
      <c r="C4128" s="89" t="s">
        <v>497</v>
      </c>
      <c r="D4128" s="102" t="s">
        <v>16191</v>
      </c>
      <c r="E4128" s="102" t="s">
        <v>24</v>
      </c>
      <c r="F4128" s="103" t="s">
        <v>20131</v>
      </c>
      <c r="G4128" s="103" t="s">
        <v>20255</v>
      </c>
      <c r="H4128" s="104" t="s">
        <v>16190</v>
      </c>
      <c r="I4128" s="103" t="s">
        <v>30</v>
      </c>
      <c r="J4128" s="103" t="s">
        <v>30</v>
      </c>
      <c r="K4128" s="103" t="s">
        <v>30</v>
      </c>
      <c r="L4128" s="103" t="s">
        <v>30</v>
      </c>
      <c r="M4128" s="103" t="s">
        <v>30</v>
      </c>
      <c r="N4128" s="103" t="s">
        <v>27</v>
      </c>
      <c r="O4128" s="103" t="s">
        <v>27</v>
      </c>
      <c r="P4128" s="103" t="s">
        <v>8322</v>
      </c>
      <c r="Q4128" s="103" t="s">
        <v>16193</v>
      </c>
      <c r="R4128" s="105">
        <v>13877876292</v>
      </c>
      <c r="S4128" s="103" t="s">
        <v>8322</v>
      </c>
      <c r="T4128" s="103" t="s">
        <v>88</v>
      </c>
      <c r="U4128" s="106" t="s">
        <v>23078</v>
      </c>
      <c r="V4128" s="105" t="s">
        <v>25201</v>
      </c>
      <c r="W4128" s="107" t="s">
        <v>497</v>
      </c>
      <c r="X4128" t="s">
        <v>25202</v>
      </c>
      <c r="AA4128">
        <f ca="1" t="shared" si="129"/>
        <v>17</v>
      </c>
    </row>
    <row r="4129" spans="1:27">
      <c r="A4129" s="101">
        <v>10</v>
      </c>
      <c r="B4129" s="89" t="str">
        <f t="shared" si="128"/>
        <v>451229200408103922</v>
      </c>
      <c r="C4129" s="89" t="s">
        <v>497</v>
      </c>
      <c r="D4129" s="102" t="s">
        <v>16195</v>
      </c>
      <c r="E4129" s="102" t="s">
        <v>143</v>
      </c>
      <c r="F4129" s="103" t="s">
        <v>20131</v>
      </c>
      <c r="G4129" s="103" t="s">
        <v>20757</v>
      </c>
      <c r="H4129" s="104" t="s">
        <v>16194</v>
      </c>
      <c r="I4129" s="103" t="s">
        <v>27</v>
      </c>
      <c r="J4129" s="103" t="s">
        <v>30</v>
      </c>
      <c r="K4129" s="103" t="s">
        <v>30</v>
      </c>
      <c r="L4129" s="103" t="s">
        <v>30</v>
      </c>
      <c r="M4129" s="103" t="s">
        <v>27</v>
      </c>
      <c r="N4129" s="103" t="s">
        <v>30</v>
      </c>
      <c r="O4129" s="103" t="s">
        <v>27</v>
      </c>
      <c r="P4129" s="103" t="s">
        <v>8322</v>
      </c>
      <c r="Q4129" s="103" t="s">
        <v>11935</v>
      </c>
      <c r="R4129" s="105" t="s">
        <v>18868</v>
      </c>
      <c r="S4129" s="103" t="s">
        <v>8322</v>
      </c>
      <c r="T4129" s="103" t="s">
        <v>128</v>
      </c>
      <c r="U4129" s="106" t="s">
        <v>22857</v>
      </c>
      <c r="V4129" s="105" t="s">
        <v>25203</v>
      </c>
      <c r="W4129" s="107" t="s">
        <v>497</v>
      </c>
      <c r="X4129" t="s">
        <v>25204</v>
      </c>
      <c r="AA4129">
        <f ca="1" t="shared" si="129"/>
        <v>17</v>
      </c>
    </row>
    <row r="4130" spans="1:27">
      <c r="A4130" s="101">
        <v>11</v>
      </c>
      <c r="B4130" s="89" t="str">
        <f t="shared" si="128"/>
        <v>452731200504105119</v>
      </c>
      <c r="C4130" s="89" t="s">
        <v>497</v>
      </c>
      <c r="D4130" s="102" t="s">
        <v>16197</v>
      </c>
      <c r="E4130" s="102" t="s">
        <v>24</v>
      </c>
      <c r="F4130" s="103" t="s">
        <v>20131</v>
      </c>
      <c r="G4130" s="103" t="s">
        <v>20543</v>
      </c>
      <c r="H4130" s="104" t="s">
        <v>16196</v>
      </c>
      <c r="I4130" s="103" t="s">
        <v>30</v>
      </c>
      <c r="J4130" s="103" t="s">
        <v>30</v>
      </c>
      <c r="K4130" s="103" t="s">
        <v>27</v>
      </c>
      <c r="L4130" s="103" t="s">
        <v>30</v>
      </c>
      <c r="M4130" s="103" t="s">
        <v>30</v>
      </c>
      <c r="N4130" s="103" t="s">
        <v>30</v>
      </c>
      <c r="O4130" s="103" t="s">
        <v>27</v>
      </c>
      <c r="P4130" s="103" t="s">
        <v>8322</v>
      </c>
      <c r="Q4130" s="103" t="s">
        <v>16198</v>
      </c>
      <c r="R4130" s="105" t="s">
        <v>18869</v>
      </c>
      <c r="S4130" s="103" t="s">
        <v>8322</v>
      </c>
      <c r="T4130" s="103" t="s">
        <v>88</v>
      </c>
      <c r="U4130" s="106" t="s">
        <v>23029</v>
      </c>
      <c r="V4130" s="105" t="s">
        <v>24922</v>
      </c>
      <c r="W4130" s="107" t="s">
        <v>497</v>
      </c>
      <c r="X4130" t="s">
        <v>24923</v>
      </c>
      <c r="AA4130">
        <f ca="1" t="shared" si="129"/>
        <v>16</v>
      </c>
    </row>
    <row r="4131" spans="1:27">
      <c r="A4131" s="101">
        <v>12</v>
      </c>
      <c r="B4131" s="89" t="str">
        <f t="shared" si="128"/>
        <v>45273120050726422X</v>
      </c>
      <c r="C4131" s="89" t="s">
        <v>497</v>
      </c>
      <c r="D4131" s="102" t="s">
        <v>16200</v>
      </c>
      <c r="E4131" s="102" t="s">
        <v>143</v>
      </c>
      <c r="F4131" s="103" t="s">
        <v>20131</v>
      </c>
      <c r="G4131" s="103" t="s">
        <v>21180</v>
      </c>
      <c r="H4131" s="104" t="s">
        <v>16199</v>
      </c>
      <c r="I4131" s="103" t="s">
        <v>30</v>
      </c>
      <c r="J4131" s="103" t="s">
        <v>27</v>
      </c>
      <c r="K4131" s="103" t="s">
        <v>27</v>
      </c>
      <c r="L4131" s="103" t="s">
        <v>30</v>
      </c>
      <c r="M4131" s="103" t="s">
        <v>30</v>
      </c>
      <c r="N4131" s="103" t="s">
        <v>30</v>
      </c>
      <c r="O4131" s="103" t="s">
        <v>27</v>
      </c>
      <c r="P4131" s="103" t="s">
        <v>8322</v>
      </c>
      <c r="Q4131" s="103" t="s">
        <v>16201</v>
      </c>
      <c r="R4131" s="105" t="s">
        <v>18870</v>
      </c>
      <c r="S4131" s="103" t="s">
        <v>8322</v>
      </c>
      <c r="T4131" s="103" t="s">
        <v>121</v>
      </c>
      <c r="U4131" s="106" t="s">
        <v>23239</v>
      </c>
      <c r="V4131" s="105" t="s">
        <v>25205</v>
      </c>
      <c r="W4131" s="107" t="s">
        <v>497</v>
      </c>
      <c r="X4131" t="s">
        <v>25206</v>
      </c>
      <c r="AA4131">
        <f ca="1" t="shared" si="129"/>
        <v>16</v>
      </c>
    </row>
    <row r="4132" spans="1:27">
      <c r="A4132" s="101">
        <v>13</v>
      </c>
      <c r="B4132" s="89" t="str">
        <f t="shared" si="128"/>
        <v>451229200412290628</v>
      </c>
      <c r="C4132" s="89" t="s">
        <v>497</v>
      </c>
      <c r="D4132" s="102" t="s">
        <v>16203</v>
      </c>
      <c r="E4132" s="102" t="s">
        <v>143</v>
      </c>
      <c r="F4132" s="103" t="s">
        <v>20131</v>
      </c>
      <c r="G4132" s="103" t="s">
        <v>20996</v>
      </c>
      <c r="H4132" s="104" t="s">
        <v>16202</v>
      </c>
      <c r="I4132" s="103" t="s">
        <v>30</v>
      </c>
      <c r="J4132" s="103" t="s">
        <v>30</v>
      </c>
      <c r="K4132" s="103" t="s">
        <v>30</v>
      </c>
      <c r="L4132" s="103" t="s">
        <v>30</v>
      </c>
      <c r="M4132" s="103" t="s">
        <v>30</v>
      </c>
      <c r="N4132" s="103" t="s">
        <v>30</v>
      </c>
      <c r="O4132" s="103" t="s">
        <v>27</v>
      </c>
      <c r="P4132" s="103" t="s">
        <v>8322</v>
      </c>
      <c r="Q4132" s="103" t="s">
        <v>16205</v>
      </c>
      <c r="R4132" s="105" t="s">
        <v>18871</v>
      </c>
      <c r="S4132" s="103" t="s">
        <v>8322</v>
      </c>
      <c r="T4132" s="103" t="s">
        <v>99</v>
      </c>
      <c r="U4132" s="106" t="s">
        <v>22995</v>
      </c>
      <c r="V4132" s="105" t="s">
        <v>25207</v>
      </c>
      <c r="W4132" s="107" t="s">
        <v>497</v>
      </c>
      <c r="X4132" t="s">
        <v>25208</v>
      </c>
      <c r="AA4132">
        <f ca="1" t="shared" si="129"/>
        <v>16</v>
      </c>
    </row>
    <row r="4133" spans="1:27">
      <c r="A4133" s="101">
        <v>14</v>
      </c>
      <c r="B4133" s="89" t="str">
        <f t="shared" si="128"/>
        <v>45122920011211362X</v>
      </c>
      <c r="C4133" s="89" t="s">
        <v>497</v>
      </c>
      <c r="D4133" s="102" t="s">
        <v>16207</v>
      </c>
      <c r="E4133" s="102" t="s">
        <v>143</v>
      </c>
      <c r="F4133" s="103" t="s">
        <v>20178</v>
      </c>
      <c r="G4133" s="103" t="s">
        <v>20179</v>
      </c>
      <c r="H4133" s="104" t="s">
        <v>16206</v>
      </c>
      <c r="I4133" s="103" t="s">
        <v>27</v>
      </c>
      <c r="J4133" s="103" t="s">
        <v>30</v>
      </c>
      <c r="K4133" s="103" t="s">
        <v>27</v>
      </c>
      <c r="L4133" s="103" t="s">
        <v>30</v>
      </c>
      <c r="M4133" s="103" t="s">
        <v>30</v>
      </c>
      <c r="N4133" s="103" t="s">
        <v>30</v>
      </c>
      <c r="O4133" s="103" t="s">
        <v>27</v>
      </c>
      <c r="P4133" s="103" t="s">
        <v>8322</v>
      </c>
      <c r="Q4133" s="103" t="s">
        <v>16209</v>
      </c>
      <c r="R4133" s="105" t="s">
        <v>19557</v>
      </c>
      <c r="S4133" s="103" t="s">
        <v>8322</v>
      </c>
      <c r="T4133" s="103" t="s">
        <v>81</v>
      </c>
      <c r="U4133" s="106" t="s">
        <v>22956</v>
      </c>
      <c r="V4133" s="105" t="s">
        <v>25209</v>
      </c>
      <c r="W4133" s="107" t="s">
        <v>497</v>
      </c>
      <c r="X4133" t="s">
        <v>19556</v>
      </c>
      <c r="AA4133">
        <f ca="1" t="shared" si="129"/>
        <v>19</v>
      </c>
    </row>
    <row r="4134" spans="1:27">
      <c r="A4134" s="101">
        <v>15</v>
      </c>
      <c r="B4134" s="89" t="str">
        <f t="shared" si="128"/>
        <v>451229200310292120</v>
      </c>
      <c r="C4134" s="89" t="s">
        <v>497</v>
      </c>
      <c r="D4134" s="102" t="s">
        <v>16211</v>
      </c>
      <c r="E4134" s="102" t="s">
        <v>143</v>
      </c>
      <c r="F4134" s="103" t="s">
        <v>20178</v>
      </c>
      <c r="G4134" s="103" t="s">
        <v>20307</v>
      </c>
      <c r="H4134" s="104" t="s">
        <v>16210</v>
      </c>
      <c r="I4134" s="103" t="s">
        <v>27</v>
      </c>
      <c r="J4134" s="103" t="s">
        <v>30</v>
      </c>
      <c r="K4134" s="103" t="s">
        <v>30</v>
      </c>
      <c r="L4134" s="103" t="s">
        <v>30</v>
      </c>
      <c r="M4134" s="103" t="s">
        <v>30</v>
      </c>
      <c r="N4134" s="103" t="s">
        <v>30</v>
      </c>
      <c r="O4134" s="103" t="s">
        <v>27</v>
      </c>
      <c r="P4134" s="103" t="s">
        <v>8322</v>
      </c>
      <c r="Q4134" s="103" t="s">
        <v>16213</v>
      </c>
      <c r="R4134" s="105" t="s">
        <v>18872</v>
      </c>
      <c r="S4134" s="103" t="s">
        <v>8322</v>
      </c>
      <c r="T4134" s="103" t="s">
        <v>20240</v>
      </c>
      <c r="U4134" s="106" t="s">
        <v>22098</v>
      </c>
      <c r="V4134" s="105" t="s">
        <v>25210</v>
      </c>
      <c r="W4134" s="107" t="s">
        <v>497</v>
      </c>
      <c r="X4134" t="s">
        <v>25211</v>
      </c>
      <c r="AA4134">
        <f ca="1" t="shared" si="129"/>
        <v>17</v>
      </c>
    </row>
    <row r="4135" spans="1:27">
      <c r="A4135" s="101">
        <v>16</v>
      </c>
      <c r="B4135" s="89" t="str">
        <f t="shared" si="128"/>
        <v>451229200501215726</v>
      </c>
      <c r="C4135" s="89" t="s">
        <v>497</v>
      </c>
      <c r="D4135" s="102" t="s">
        <v>16215</v>
      </c>
      <c r="E4135" s="102" t="s">
        <v>143</v>
      </c>
      <c r="F4135" s="103" t="s">
        <v>20131</v>
      </c>
      <c r="G4135" s="103" t="s">
        <v>22169</v>
      </c>
      <c r="H4135" s="104" t="s">
        <v>16214</v>
      </c>
      <c r="I4135" s="103" t="s">
        <v>30</v>
      </c>
      <c r="J4135" s="103" t="s">
        <v>30</v>
      </c>
      <c r="K4135" s="103" t="s">
        <v>30</v>
      </c>
      <c r="L4135" s="103" t="s">
        <v>30</v>
      </c>
      <c r="M4135" s="103" t="s">
        <v>30</v>
      </c>
      <c r="N4135" s="103" t="s">
        <v>30</v>
      </c>
      <c r="O4135" s="103" t="s">
        <v>27</v>
      </c>
      <c r="P4135" s="103" t="s">
        <v>8322</v>
      </c>
      <c r="Q4135" s="103" t="s">
        <v>16217</v>
      </c>
      <c r="R4135" s="105" t="s">
        <v>18874</v>
      </c>
      <c r="S4135" s="103" t="s">
        <v>8322</v>
      </c>
      <c r="T4135" s="103" t="s">
        <v>63</v>
      </c>
      <c r="U4135" s="106" t="s">
        <v>22961</v>
      </c>
      <c r="V4135" s="105" t="s">
        <v>25212</v>
      </c>
      <c r="W4135" s="107" t="s">
        <v>497</v>
      </c>
      <c r="X4135" t="s">
        <v>25213</v>
      </c>
      <c r="AA4135">
        <f ca="1" t="shared" si="129"/>
        <v>16</v>
      </c>
    </row>
    <row r="4136" spans="1:27">
      <c r="A4136" s="101">
        <v>17</v>
      </c>
      <c r="B4136" s="89" t="str">
        <f t="shared" si="128"/>
        <v>452127200404080340</v>
      </c>
      <c r="C4136" s="89" t="s">
        <v>497</v>
      </c>
      <c r="D4136" s="102" t="s">
        <v>16219</v>
      </c>
      <c r="E4136" s="102" t="s">
        <v>143</v>
      </c>
      <c r="F4136" s="103" t="s">
        <v>20131</v>
      </c>
      <c r="G4136" s="103" t="s">
        <v>20255</v>
      </c>
      <c r="H4136" s="104" t="s">
        <v>16218</v>
      </c>
      <c r="I4136" s="103" t="s">
        <v>30</v>
      </c>
      <c r="J4136" s="103" t="s">
        <v>30</v>
      </c>
      <c r="K4136" s="103" t="s">
        <v>30</v>
      </c>
      <c r="L4136" s="103" t="s">
        <v>30</v>
      </c>
      <c r="M4136" s="103" t="s">
        <v>30</v>
      </c>
      <c r="N4136" s="103" t="s">
        <v>30</v>
      </c>
      <c r="O4136" s="103" t="s">
        <v>30</v>
      </c>
      <c r="P4136" s="103" t="s">
        <v>21315</v>
      </c>
      <c r="Q4136" s="103" t="s">
        <v>16221</v>
      </c>
      <c r="R4136" s="105">
        <v>13977876034</v>
      </c>
      <c r="S4136" s="103" t="s">
        <v>21315</v>
      </c>
      <c r="T4136" s="103" t="s">
        <v>25214</v>
      </c>
      <c r="U4136" s="106" t="s">
        <v>25215</v>
      </c>
      <c r="V4136" s="105" t="s">
        <v>25216</v>
      </c>
      <c r="W4136" s="107" t="s">
        <v>497</v>
      </c>
      <c r="X4136" t="s">
        <v>25217</v>
      </c>
      <c r="AA4136">
        <f ca="1" t="shared" si="129"/>
        <v>17</v>
      </c>
    </row>
    <row r="4137" spans="1:27">
      <c r="A4137" s="101">
        <v>18</v>
      </c>
      <c r="B4137" s="89" t="str">
        <f t="shared" si="128"/>
        <v>452731200406281813</v>
      </c>
      <c r="C4137" s="89" t="s">
        <v>497</v>
      </c>
      <c r="D4137" s="102" t="s">
        <v>16223</v>
      </c>
      <c r="E4137" s="102" t="s">
        <v>24</v>
      </c>
      <c r="F4137" s="103" t="s">
        <v>20131</v>
      </c>
      <c r="G4137" s="103" t="s">
        <v>21826</v>
      </c>
      <c r="H4137" s="104" t="s">
        <v>16222</v>
      </c>
      <c r="I4137" s="103" t="s">
        <v>30</v>
      </c>
      <c r="J4137" s="103" t="s">
        <v>30</v>
      </c>
      <c r="K4137" s="103" t="s">
        <v>30</v>
      </c>
      <c r="L4137" s="103" t="s">
        <v>30</v>
      </c>
      <c r="M4137" s="103" t="s">
        <v>30</v>
      </c>
      <c r="N4137" s="103" t="s">
        <v>30</v>
      </c>
      <c r="O4137" s="103" t="s">
        <v>27</v>
      </c>
      <c r="P4137" s="103" t="s">
        <v>8322</v>
      </c>
      <c r="Q4137" s="103" t="s">
        <v>16225</v>
      </c>
      <c r="R4137" s="105">
        <v>15277783118</v>
      </c>
      <c r="S4137" s="103" t="s">
        <v>8322</v>
      </c>
      <c r="T4137" s="103" t="s">
        <v>115</v>
      </c>
      <c r="U4137" s="106" t="s">
        <v>23443</v>
      </c>
      <c r="V4137" s="105" t="s">
        <v>20252</v>
      </c>
      <c r="W4137" s="107" t="s">
        <v>497</v>
      </c>
      <c r="X4137" t="s">
        <v>25218</v>
      </c>
      <c r="AA4137">
        <f ca="1" t="shared" si="129"/>
        <v>17</v>
      </c>
    </row>
    <row r="4138" spans="1:27">
      <c r="A4138" s="101">
        <v>19</v>
      </c>
      <c r="B4138" s="89" t="str">
        <f t="shared" si="128"/>
        <v>452731200302250318</v>
      </c>
      <c r="C4138" s="89" t="s">
        <v>497</v>
      </c>
      <c r="D4138" s="102" t="s">
        <v>16227</v>
      </c>
      <c r="E4138" s="102" t="s">
        <v>24</v>
      </c>
      <c r="F4138" s="103" t="s">
        <v>20131</v>
      </c>
      <c r="G4138" s="103" t="s">
        <v>20161</v>
      </c>
      <c r="H4138" s="104" t="s">
        <v>16226</v>
      </c>
      <c r="I4138" s="103" t="s">
        <v>30</v>
      </c>
      <c r="J4138" s="103" t="s">
        <v>30</v>
      </c>
      <c r="K4138" s="103" t="s">
        <v>30</v>
      </c>
      <c r="L4138" s="103" t="s">
        <v>30</v>
      </c>
      <c r="M4138" s="103" t="s">
        <v>30</v>
      </c>
      <c r="N4138" s="103" t="s">
        <v>30</v>
      </c>
      <c r="O4138" s="103" t="s">
        <v>30</v>
      </c>
      <c r="P4138" s="103" t="s">
        <v>8322</v>
      </c>
      <c r="Q4138" s="103" t="s">
        <v>16228</v>
      </c>
      <c r="R4138" s="105">
        <v>15277852696</v>
      </c>
      <c r="S4138" s="103" t="s">
        <v>8322</v>
      </c>
      <c r="T4138" s="103" t="s">
        <v>151</v>
      </c>
      <c r="U4138" s="106" t="s">
        <v>21471</v>
      </c>
      <c r="V4138" s="105" t="s">
        <v>25219</v>
      </c>
      <c r="W4138" s="107" t="s">
        <v>497</v>
      </c>
      <c r="X4138" t="s">
        <v>19558</v>
      </c>
      <c r="AA4138">
        <f ca="1" t="shared" si="129"/>
        <v>18</v>
      </c>
    </row>
    <row r="4139" spans="1:27">
      <c r="A4139" s="101">
        <v>20</v>
      </c>
      <c r="B4139" s="89" t="str">
        <f t="shared" si="128"/>
        <v>451229200001124529</v>
      </c>
      <c r="C4139" s="89" t="s">
        <v>497</v>
      </c>
      <c r="D4139" s="102" t="s">
        <v>16230</v>
      </c>
      <c r="E4139" s="102" t="s">
        <v>143</v>
      </c>
      <c r="F4139" s="103" t="s">
        <v>20131</v>
      </c>
      <c r="G4139" s="103" t="s">
        <v>20147</v>
      </c>
      <c r="H4139" s="104" t="s">
        <v>16229</v>
      </c>
      <c r="I4139" s="103" t="s">
        <v>27</v>
      </c>
      <c r="J4139" s="103" t="s">
        <v>30</v>
      </c>
      <c r="K4139" s="103" t="s">
        <v>30</v>
      </c>
      <c r="L4139" s="103" t="s">
        <v>30</v>
      </c>
      <c r="M4139" s="103" t="s">
        <v>30</v>
      </c>
      <c r="N4139" s="103" t="s">
        <v>30</v>
      </c>
      <c r="O4139" s="103" t="s">
        <v>27</v>
      </c>
      <c r="P4139" s="103" t="s">
        <v>8322</v>
      </c>
      <c r="Q4139" s="103" t="s">
        <v>16231</v>
      </c>
      <c r="R4139" s="105">
        <v>19978824247</v>
      </c>
      <c r="S4139" s="103" t="s">
        <v>8322</v>
      </c>
      <c r="T4139" s="103" t="s">
        <v>110</v>
      </c>
      <c r="U4139" s="106" t="s">
        <v>20413</v>
      </c>
      <c r="V4139" s="105" t="s">
        <v>25220</v>
      </c>
      <c r="W4139" s="107" t="s">
        <v>497</v>
      </c>
      <c r="X4139" t="s">
        <v>19559</v>
      </c>
      <c r="AA4139">
        <f ca="1" t="shared" si="129"/>
        <v>21</v>
      </c>
    </row>
    <row r="4140" spans="1:27">
      <c r="A4140" s="101">
        <v>21</v>
      </c>
      <c r="B4140" s="89" t="str">
        <f t="shared" si="128"/>
        <v>451229200303081819</v>
      </c>
      <c r="C4140" s="89" t="s">
        <v>497</v>
      </c>
      <c r="D4140" s="102" t="s">
        <v>16233</v>
      </c>
      <c r="E4140" s="102" t="s">
        <v>24</v>
      </c>
      <c r="F4140" s="103" t="s">
        <v>20178</v>
      </c>
      <c r="G4140" s="103" t="s">
        <v>20202</v>
      </c>
      <c r="H4140" s="104" t="s">
        <v>16232</v>
      </c>
      <c r="I4140" s="103" t="s">
        <v>30</v>
      </c>
      <c r="J4140" s="103" t="s">
        <v>30</v>
      </c>
      <c r="K4140" s="103" t="s">
        <v>30</v>
      </c>
      <c r="L4140" s="103" t="s">
        <v>30</v>
      </c>
      <c r="M4140" s="103" t="s">
        <v>30</v>
      </c>
      <c r="N4140" s="103" t="s">
        <v>30</v>
      </c>
      <c r="O4140" s="103" t="s">
        <v>27</v>
      </c>
      <c r="P4140" s="103" t="s">
        <v>8322</v>
      </c>
      <c r="Q4140" s="103" t="s">
        <v>16235</v>
      </c>
      <c r="R4140" s="105">
        <v>17344521015</v>
      </c>
      <c r="S4140" s="103" t="s">
        <v>8322</v>
      </c>
      <c r="T4140" s="103" t="s">
        <v>115</v>
      </c>
      <c r="U4140" s="106" t="s">
        <v>23376</v>
      </c>
      <c r="V4140" s="105" t="s">
        <v>25221</v>
      </c>
      <c r="W4140" s="107" t="s">
        <v>497</v>
      </c>
      <c r="X4140" t="s">
        <v>19560</v>
      </c>
      <c r="AA4140">
        <f ca="1" t="shared" si="129"/>
        <v>18</v>
      </c>
    </row>
    <row r="4141" spans="1:27">
      <c r="A4141" s="101">
        <v>22</v>
      </c>
      <c r="B4141" s="89" t="str">
        <f t="shared" si="128"/>
        <v>452731200406120016</v>
      </c>
      <c r="C4141" s="89" t="s">
        <v>497</v>
      </c>
      <c r="D4141" s="102" t="s">
        <v>16237</v>
      </c>
      <c r="E4141" s="102" t="s">
        <v>24</v>
      </c>
      <c r="F4141" s="103" t="s">
        <v>20131</v>
      </c>
      <c r="G4141" s="103" t="s">
        <v>21826</v>
      </c>
      <c r="H4141" s="104" t="s">
        <v>16236</v>
      </c>
      <c r="I4141" s="103" t="s">
        <v>30</v>
      </c>
      <c r="J4141" s="103" t="s">
        <v>30</v>
      </c>
      <c r="K4141" s="103" t="s">
        <v>30</v>
      </c>
      <c r="L4141" s="103" t="s">
        <v>30</v>
      </c>
      <c r="M4141" s="103" t="s">
        <v>30</v>
      </c>
      <c r="N4141" s="103" t="s">
        <v>30</v>
      </c>
      <c r="O4141" s="103" t="s">
        <v>27</v>
      </c>
      <c r="P4141" s="103" t="s">
        <v>8322</v>
      </c>
      <c r="Q4141" s="103" t="s">
        <v>16239</v>
      </c>
      <c r="R4141" s="105" t="s">
        <v>18877</v>
      </c>
      <c r="S4141" s="103" t="s">
        <v>8322</v>
      </c>
      <c r="T4141" s="103" t="s">
        <v>63</v>
      </c>
      <c r="U4141" s="106" t="s">
        <v>23544</v>
      </c>
      <c r="V4141" s="105" t="s">
        <v>25222</v>
      </c>
      <c r="W4141" s="107" t="s">
        <v>497</v>
      </c>
      <c r="X4141" t="s">
        <v>25223</v>
      </c>
      <c r="AA4141">
        <f ca="1" t="shared" si="129"/>
        <v>17</v>
      </c>
    </row>
    <row r="4142" spans="1:27">
      <c r="A4142" s="101">
        <v>23</v>
      </c>
      <c r="B4142" s="89" t="str">
        <f t="shared" si="128"/>
        <v>451229200402142111</v>
      </c>
      <c r="C4142" s="89" t="s">
        <v>497</v>
      </c>
      <c r="D4142" s="102" t="s">
        <v>16241</v>
      </c>
      <c r="E4142" s="102" t="s">
        <v>24</v>
      </c>
      <c r="F4142" s="103" t="s">
        <v>20131</v>
      </c>
      <c r="G4142" s="103" t="s">
        <v>20742</v>
      </c>
      <c r="H4142" s="104" t="s">
        <v>16240</v>
      </c>
      <c r="I4142" s="103" t="s">
        <v>30</v>
      </c>
      <c r="J4142" s="103" t="s">
        <v>30</v>
      </c>
      <c r="K4142" s="103" t="s">
        <v>27</v>
      </c>
      <c r="L4142" s="103" t="s">
        <v>30</v>
      </c>
      <c r="M4142" s="103" t="s">
        <v>30</v>
      </c>
      <c r="N4142" s="103" t="s">
        <v>30</v>
      </c>
      <c r="O4142" s="103" t="s">
        <v>27</v>
      </c>
      <c r="P4142" s="103" t="s">
        <v>8322</v>
      </c>
      <c r="Q4142" s="103" t="s">
        <v>16243</v>
      </c>
      <c r="R4142" s="105" t="s">
        <v>18878</v>
      </c>
      <c r="S4142" s="103" t="s">
        <v>8322</v>
      </c>
      <c r="T4142" s="103" t="s">
        <v>20240</v>
      </c>
      <c r="U4142" s="106" t="s">
        <v>23607</v>
      </c>
      <c r="V4142" s="105" t="s">
        <v>25224</v>
      </c>
      <c r="W4142" s="107" t="s">
        <v>497</v>
      </c>
      <c r="X4142" t="s">
        <v>25225</v>
      </c>
      <c r="AA4142">
        <f ca="1" t="shared" si="129"/>
        <v>17</v>
      </c>
    </row>
    <row r="4143" spans="1:27">
      <c r="A4143" s="101">
        <v>24</v>
      </c>
      <c r="B4143" s="89" t="str">
        <f t="shared" si="128"/>
        <v>451229200611072113</v>
      </c>
      <c r="C4143" s="89" t="s">
        <v>497</v>
      </c>
      <c r="D4143" s="102" t="s">
        <v>16245</v>
      </c>
      <c r="E4143" s="102" t="s">
        <v>24</v>
      </c>
      <c r="F4143" s="103" t="s">
        <v>20178</v>
      </c>
      <c r="G4143" s="103" t="s">
        <v>23150</v>
      </c>
      <c r="H4143" s="104" t="s">
        <v>16244</v>
      </c>
      <c r="I4143" s="103" t="s">
        <v>27</v>
      </c>
      <c r="J4143" s="103" t="s">
        <v>27</v>
      </c>
      <c r="K4143" s="103" t="s">
        <v>30</v>
      </c>
      <c r="L4143" s="103" t="s">
        <v>30</v>
      </c>
      <c r="M4143" s="103" t="s">
        <v>30</v>
      </c>
      <c r="N4143" s="103" t="s">
        <v>30</v>
      </c>
      <c r="O4143" s="103" t="s">
        <v>27</v>
      </c>
      <c r="P4143" s="103" t="s">
        <v>8322</v>
      </c>
      <c r="Q4143" s="103" t="s">
        <v>16247</v>
      </c>
      <c r="R4143" s="105" t="s">
        <v>18879</v>
      </c>
      <c r="S4143" s="103" t="s">
        <v>8322</v>
      </c>
      <c r="T4143" s="103" t="s">
        <v>20240</v>
      </c>
      <c r="U4143" s="106" t="s">
        <v>24298</v>
      </c>
      <c r="V4143" s="105" t="s">
        <v>25226</v>
      </c>
      <c r="W4143" s="107" t="s">
        <v>497</v>
      </c>
      <c r="X4143" t="s">
        <v>25227</v>
      </c>
      <c r="AA4143">
        <f ca="1" t="shared" si="129"/>
        <v>14</v>
      </c>
    </row>
    <row r="4144" spans="1:27">
      <c r="A4144" s="101">
        <v>25</v>
      </c>
      <c r="B4144" s="89" t="str">
        <f t="shared" si="128"/>
        <v>451229200410202145</v>
      </c>
      <c r="C4144" s="89" t="s">
        <v>497</v>
      </c>
      <c r="D4144" s="102" t="s">
        <v>16249</v>
      </c>
      <c r="E4144" s="102" t="s">
        <v>143</v>
      </c>
      <c r="F4144" s="103" t="s">
        <v>20178</v>
      </c>
      <c r="G4144" s="103" t="s">
        <v>20412</v>
      </c>
      <c r="H4144" s="104" t="s">
        <v>16248</v>
      </c>
      <c r="I4144" s="103" t="s">
        <v>27</v>
      </c>
      <c r="J4144" s="103" t="s">
        <v>30</v>
      </c>
      <c r="K4144" s="103" t="s">
        <v>30</v>
      </c>
      <c r="L4144" s="103" t="s">
        <v>30</v>
      </c>
      <c r="M4144" s="103" t="s">
        <v>27</v>
      </c>
      <c r="N4144" s="103" t="s">
        <v>30</v>
      </c>
      <c r="O4144" s="103" t="s">
        <v>27</v>
      </c>
      <c r="P4144" s="103" t="s">
        <v>8322</v>
      </c>
      <c r="Q4144" s="103" t="s">
        <v>16251</v>
      </c>
      <c r="R4144" s="105" t="s">
        <v>1752</v>
      </c>
      <c r="S4144" s="103" t="s">
        <v>8322</v>
      </c>
      <c r="T4144" s="103" t="s">
        <v>20240</v>
      </c>
      <c r="U4144" s="106" t="s">
        <v>22098</v>
      </c>
      <c r="V4144" s="105" t="s">
        <v>25228</v>
      </c>
      <c r="W4144" s="107" t="s">
        <v>497</v>
      </c>
      <c r="X4144" t="s">
        <v>25229</v>
      </c>
      <c r="AA4144">
        <f ca="1" t="shared" si="129"/>
        <v>16</v>
      </c>
    </row>
    <row r="4145" spans="1:27">
      <c r="A4145" s="101">
        <v>26</v>
      </c>
      <c r="B4145" s="89" t="str">
        <f t="shared" si="128"/>
        <v>452731200503212123</v>
      </c>
      <c r="C4145" s="89" t="s">
        <v>497</v>
      </c>
      <c r="D4145" s="102" t="s">
        <v>16253</v>
      </c>
      <c r="E4145" s="102" t="s">
        <v>143</v>
      </c>
      <c r="F4145" s="103" t="s">
        <v>20178</v>
      </c>
      <c r="G4145" s="103" t="s">
        <v>21473</v>
      </c>
      <c r="H4145" s="104" t="s">
        <v>16252</v>
      </c>
      <c r="I4145" s="103" t="s">
        <v>27</v>
      </c>
      <c r="J4145" s="103" t="s">
        <v>27</v>
      </c>
      <c r="K4145" s="103" t="s">
        <v>30</v>
      </c>
      <c r="L4145" s="103" t="s">
        <v>30</v>
      </c>
      <c r="M4145" s="103" t="s">
        <v>30</v>
      </c>
      <c r="N4145" s="103" t="s">
        <v>30</v>
      </c>
      <c r="O4145" s="103" t="s">
        <v>27</v>
      </c>
      <c r="P4145" s="103" t="s">
        <v>8322</v>
      </c>
      <c r="Q4145" s="103" t="s">
        <v>16255</v>
      </c>
      <c r="R4145" s="105" t="s">
        <v>18880</v>
      </c>
      <c r="S4145" s="103" t="s">
        <v>8322</v>
      </c>
      <c r="T4145" s="103" t="s">
        <v>20240</v>
      </c>
      <c r="U4145" s="106" t="s">
        <v>22916</v>
      </c>
      <c r="V4145" s="105" t="s">
        <v>25230</v>
      </c>
      <c r="W4145" s="107" t="s">
        <v>497</v>
      </c>
      <c r="X4145" t="s">
        <v>25231</v>
      </c>
      <c r="AA4145">
        <f ca="1" t="shared" si="129"/>
        <v>16</v>
      </c>
    </row>
    <row r="4146" spans="1:27">
      <c r="A4146" s="101">
        <v>27</v>
      </c>
      <c r="B4146" s="89" t="str">
        <f t="shared" si="128"/>
        <v>452731200404033920</v>
      </c>
      <c r="C4146" s="89" t="s">
        <v>497</v>
      </c>
      <c r="D4146" s="102" t="s">
        <v>16257</v>
      </c>
      <c r="E4146" s="102" t="s">
        <v>143</v>
      </c>
      <c r="F4146" s="103" t="s">
        <v>20131</v>
      </c>
      <c r="G4146" s="103" t="s">
        <v>20255</v>
      </c>
      <c r="H4146" s="104" t="s">
        <v>16256</v>
      </c>
      <c r="I4146" s="103" t="s">
        <v>27</v>
      </c>
      <c r="J4146" s="103" t="s">
        <v>30</v>
      </c>
      <c r="K4146" s="103" t="s">
        <v>30</v>
      </c>
      <c r="L4146" s="103" t="s">
        <v>30</v>
      </c>
      <c r="M4146" s="103" t="s">
        <v>27</v>
      </c>
      <c r="N4146" s="103" t="s">
        <v>30</v>
      </c>
      <c r="O4146" s="103" t="s">
        <v>27</v>
      </c>
      <c r="P4146" s="103" t="s">
        <v>8322</v>
      </c>
      <c r="Q4146" s="103" t="s">
        <v>16259</v>
      </c>
      <c r="R4146" s="105">
        <v>18877897276</v>
      </c>
      <c r="S4146" s="103" t="s">
        <v>8322</v>
      </c>
      <c r="T4146" s="103" t="s">
        <v>128</v>
      </c>
      <c r="U4146" s="106" t="s">
        <v>20424</v>
      </c>
      <c r="V4146" s="105" t="s">
        <v>25232</v>
      </c>
      <c r="W4146" s="107" t="s">
        <v>497</v>
      </c>
      <c r="X4146" t="s">
        <v>25233</v>
      </c>
      <c r="AA4146">
        <f ca="1" t="shared" si="129"/>
        <v>17</v>
      </c>
    </row>
    <row r="4147" spans="1:27">
      <c r="A4147" s="101">
        <v>28</v>
      </c>
      <c r="B4147" s="89" t="str">
        <f t="shared" si="128"/>
        <v>452731200404161818</v>
      </c>
      <c r="C4147" s="89" t="s">
        <v>497</v>
      </c>
      <c r="D4147" s="102" t="s">
        <v>3977</v>
      </c>
      <c r="E4147" s="102" t="s">
        <v>24</v>
      </c>
      <c r="F4147" s="103" t="s">
        <v>20131</v>
      </c>
      <c r="G4147" s="103" t="s">
        <v>20255</v>
      </c>
      <c r="H4147" s="104" t="s">
        <v>16260</v>
      </c>
      <c r="I4147" s="103" t="s">
        <v>30</v>
      </c>
      <c r="J4147" s="103" t="s">
        <v>30</v>
      </c>
      <c r="K4147" s="103" t="s">
        <v>30</v>
      </c>
      <c r="L4147" s="103" t="s">
        <v>30</v>
      </c>
      <c r="M4147" s="103" t="s">
        <v>30</v>
      </c>
      <c r="N4147" s="103" t="s">
        <v>30</v>
      </c>
      <c r="O4147" s="103" t="s">
        <v>30</v>
      </c>
      <c r="P4147" s="103" t="s">
        <v>8322</v>
      </c>
      <c r="Q4147" s="103" t="s">
        <v>16261</v>
      </c>
      <c r="R4147" s="105">
        <v>13471801675</v>
      </c>
      <c r="S4147" s="103" t="s">
        <v>8322</v>
      </c>
      <c r="T4147" s="103" t="s">
        <v>115</v>
      </c>
      <c r="U4147" s="106" t="s">
        <v>22320</v>
      </c>
      <c r="V4147" s="105" t="s">
        <v>22905</v>
      </c>
      <c r="W4147" s="107" t="s">
        <v>497</v>
      </c>
      <c r="X4147" t="s">
        <v>22906</v>
      </c>
      <c r="AA4147">
        <f ca="1" t="shared" si="129"/>
        <v>17</v>
      </c>
    </row>
    <row r="4148" spans="1:27">
      <c r="A4148" s="101">
        <v>29</v>
      </c>
      <c r="B4148" s="89" t="str">
        <f t="shared" si="128"/>
        <v>451229200412152137</v>
      </c>
      <c r="C4148" s="89" t="s">
        <v>497</v>
      </c>
      <c r="D4148" s="102" t="s">
        <v>16263</v>
      </c>
      <c r="E4148" s="102" t="s">
        <v>24</v>
      </c>
      <c r="F4148" s="103" t="s">
        <v>20178</v>
      </c>
      <c r="G4148" s="103" t="s">
        <v>20996</v>
      </c>
      <c r="H4148" s="104" t="s">
        <v>16262</v>
      </c>
      <c r="I4148" s="103" t="s">
        <v>27</v>
      </c>
      <c r="J4148" s="103" t="s">
        <v>30</v>
      </c>
      <c r="K4148" s="103" t="s">
        <v>30</v>
      </c>
      <c r="L4148" s="103" t="s">
        <v>30</v>
      </c>
      <c r="M4148" s="103" t="s">
        <v>30</v>
      </c>
      <c r="N4148" s="103" t="s">
        <v>30</v>
      </c>
      <c r="O4148" s="103" t="s">
        <v>27</v>
      </c>
      <c r="P4148" s="103" t="s">
        <v>8322</v>
      </c>
      <c r="Q4148" s="103" t="s">
        <v>16265</v>
      </c>
      <c r="R4148" s="105">
        <v>17344524297</v>
      </c>
      <c r="S4148" s="103" t="s">
        <v>8322</v>
      </c>
      <c r="T4148" s="103" t="s">
        <v>20240</v>
      </c>
      <c r="U4148" s="106" t="s">
        <v>22433</v>
      </c>
      <c r="V4148" s="105" t="s">
        <v>25234</v>
      </c>
      <c r="W4148" s="107" t="s">
        <v>497</v>
      </c>
      <c r="X4148" t="s">
        <v>25235</v>
      </c>
      <c r="AA4148">
        <f ca="1" t="shared" si="129"/>
        <v>16</v>
      </c>
    </row>
    <row r="4149" spans="1:27">
      <c r="A4149" s="101">
        <v>30</v>
      </c>
      <c r="B4149" s="89" t="str">
        <f t="shared" si="128"/>
        <v>451229200407212123</v>
      </c>
      <c r="C4149" s="89" t="s">
        <v>497</v>
      </c>
      <c r="D4149" s="102" t="s">
        <v>16267</v>
      </c>
      <c r="E4149" s="102" t="s">
        <v>143</v>
      </c>
      <c r="F4149" s="103" t="s">
        <v>20178</v>
      </c>
      <c r="G4149" s="103" t="s">
        <v>20271</v>
      </c>
      <c r="H4149" s="104" t="s">
        <v>16266</v>
      </c>
      <c r="I4149" s="103" t="s">
        <v>27</v>
      </c>
      <c r="J4149" s="103" t="s">
        <v>30</v>
      </c>
      <c r="K4149" s="103" t="s">
        <v>30</v>
      </c>
      <c r="L4149" s="103" t="s">
        <v>30</v>
      </c>
      <c r="M4149" s="103" t="s">
        <v>30</v>
      </c>
      <c r="N4149" s="103" t="s">
        <v>30</v>
      </c>
      <c r="O4149" s="103" t="s">
        <v>27</v>
      </c>
      <c r="P4149" s="103" t="s">
        <v>8322</v>
      </c>
      <c r="Q4149" s="103" t="s">
        <v>16269</v>
      </c>
      <c r="R4149" s="105" t="s">
        <v>18881</v>
      </c>
      <c r="S4149" s="103" t="s">
        <v>8322</v>
      </c>
      <c r="T4149" s="103" t="s">
        <v>20240</v>
      </c>
      <c r="U4149" s="106" t="s">
        <v>23607</v>
      </c>
      <c r="V4149" s="105" t="s">
        <v>25236</v>
      </c>
      <c r="W4149" s="107" t="s">
        <v>497</v>
      </c>
      <c r="X4149" t="s">
        <v>25237</v>
      </c>
      <c r="AA4149">
        <f ca="1" t="shared" si="129"/>
        <v>17</v>
      </c>
    </row>
    <row r="4150" spans="1:27">
      <c r="A4150" s="101">
        <v>31</v>
      </c>
      <c r="B4150" s="89" t="str">
        <f t="shared" si="128"/>
        <v>451229200211073643</v>
      </c>
      <c r="C4150" s="89" t="s">
        <v>497</v>
      </c>
      <c r="D4150" s="102" t="s">
        <v>16271</v>
      </c>
      <c r="E4150" s="102" t="s">
        <v>143</v>
      </c>
      <c r="F4150" s="103" t="s">
        <v>20178</v>
      </c>
      <c r="G4150" s="103" t="s">
        <v>20276</v>
      </c>
      <c r="H4150" s="104" t="s">
        <v>16270</v>
      </c>
      <c r="I4150" s="103" t="s">
        <v>27</v>
      </c>
      <c r="J4150" s="103" t="s">
        <v>30</v>
      </c>
      <c r="K4150" s="103" t="s">
        <v>30</v>
      </c>
      <c r="L4150" s="103" t="s">
        <v>30</v>
      </c>
      <c r="M4150" s="103" t="s">
        <v>30</v>
      </c>
      <c r="N4150" s="103" t="s">
        <v>30</v>
      </c>
      <c r="O4150" s="103" t="s">
        <v>27</v>
      </c>
      <c r="P4150" s="103" t="s">
        <v>8322</v>
      </c>
      <c r="Q4150" s="103" t="s">
        <v>16273</v>
      </c>
      <c r="R4150" s="105">
        <v>17776571520</v>
      </c>
      <c r="S4150" s="103" t="s">
        <v>8322</v>
      </c>
      <c r="T4150" s="103" t="s">
        <v>25238</v>
      </c>
      <c r="U4150" s="106" t="s">
        <v>22956</v>
      </c>
      <c r="V4150" s="105" t="s">
        <v>22599</v>
      </c>
      <c r="W4150" s="107" t="s">
        <v>497</v>
      </c>
      <c r="X4150" t="s">
        <v>19561</v>
      </c>
      <c r="AA4150">
        <f ca="1" t="shared" si="129"/>
        <v>18</v>
      </c>
    </row>
    <row r="4151" spans="1:27">
      <c r="A4151" s="101">
        <v>32</v>
      </c>
      <c r="B4151" s="89" t="str">
        <f t="shared" si="128"/>
        <v>451229200105255419</v>
      </c>
      <c r="C4151" s="89" t="s">
        <v>497</v>
      </c>
      <c r="D4151" s="102" t="s">
        <v>16275</v>
      </c>
      <c r="E4151" s="102" t="s">
        <v>24</v>
      </c>
      <c r="F4151" s="103" t="s">
        <v>20178</v>
      </c>
      <c r="G4151" s="103" t="s">
        <v>20317</v>
      </c>
      <c r="H4151" s="104" t="s">
        <v>16274</v>
      </c>
      <c r="I4151" s="103" t="s">
        <v>30</v>
      </c>
      <c r="J4151" s="103" t="s">
        <v>30</v>
      </c>
      <c r="K4151" s="103" t="s">
        <v>30</v>
      </c>
      <c r="L4151" s="103" t="s">
        <v>30</v>
      </c>
      <c r="M4151" s="103" t="s">
        <v>30</v>
      </c>
      <c r="N4151" s="103" t="s">
        <v>30</v>
      </c>
      <c r="O4151" s="103" t="s">
        <v>27</v>
      </c>
      <c r="P4151" s="103" t="s">
        <v>8322</v>
      </c>
      <c r="Q4151" s="103" t="s">
        <v>16277</v>
      </c>
      <c r="R4151" s="105">
        <v>17776575387</v>
      </c>
      <c r="S4151" s="103" t="s">
        <v>8322</v>
      </c>
      <c r="T4151" s="103" t="s">
        <v>63</v>
      </c>
      <c r="U4151" s="106" t="s">
        <v>23014</v>
      </c>
      <c r="V4151" s="105"/>
      <c r="W4151" s="107" t="s">
        <v>497</v>
      </c>
      <c r="X4151" t="s">
        <v>19562</v>
      </c>
      <c r="AA4151">
        <f ca="1" t="shared" si="129"/>
        <v>20</v>
      </c>
    </row>
    <row r="4152" spans="1:27">
      <c r="A4152" s="101">
        <v>33</v>
      </c>
      <c r="B4152" s="89" t="str">
        <f t="shared" si="128"/>
        <v>452731200504245429</v>
      </c>
      <c r="C4152" s="89" t="s">
        <v>497</v>
      </c>
      <c r="D4152" s="102" t="s">
        <v>16279</v>
      </c>
      <c r="E4152" s="102" t="s">
        <v>143</v>
      </c>
      <c r="F4152" s="103" t="s">
        <v>20131</v>
      </c>
      <c r="G4152" s="103" t="s">
        <v>20543</v>
      </c>
      <c r="H4152" s="104" t="s">
        <v>16278</v>
      </c>
      <c r="I4152" s="103" t="s">
        <v>30</v>
      </c>
      <c r="J4152" s="103" t="s">
        <v>30</v>
      </c>
      <c r="K4152" s="103" t="s">
        <v>30</v>
      </c>
      <c r="L4152" s="103" t="s">
        <v>27</v>
      </c>
      <c r="M4152" s="103" t="s">
        <v>30</v>
      </c>
      <c r="N4152" s="103" t="s">
        <v>30</v>
      </c>
      <c r="O4152" s="103" t="s">
        <v>27</v>
      </c>
      <c r="P4152" s="103" t="s">
        <v>8322</v>
      </c>
      <c r="Q4152" s="103" t="s">
        <v>16281</v>
      </c>
      <c r="R4152" s="105" t="s">
        <v>18882</v>
      </c>
      <c r="S4152" s="103" t="s">
        <v>8322</v>
      </c>
      <c r="T4152" s="103" t="s">
        <v>93</v>
      </c>
      <c r="U4152" s="106" t="s">
        <v>21803</v>
      </c>
      <c r="V4152" s="105" t="s">
        <v>25239</v>
      </c>
      <c r="W4152" s="107" t="s">
        <v>497</v>
      </c>
      <c r="X4152" t="s">
        <v>25240</v>
      </c>
      <c r="AA4152">
        <f ca="1" t="shared" si="129"/>
        <v>16</v>
      </c>
    </row>
    <row r="4153" spans="1:27">
      <c r="A4153" s="101">
        <v>34</v>
      </c>
      <c r="B4153" s="89" t="str">
        <f t="shared" si="128"/>
        <v>452731200507111223</v>
      </c>
      <c r="C4153" s="89" t="s">
        <v>497</v>
      </c>
      <c r="D4153" s="102" t="s">
        <v>16283</v>
      </c>
      <c r="E4153" s="102" t="s">
        <v>143</v>
      </c>
      <c r="F4153" s="103" t="s">
        <v>20131</v>
      </c>
      <c r="G4153" s="103" t="s">
        <v>21180</v>
      </c>
      <c r="H4153" s="104" t="s">
        <v>16282</v>
      </c>
      <c r="I4153" s="103" t="s">
        <v>30</v>
      </c>
      <c r="J4153" s="103" t="s">
        <v>30</v>
      </c>
      <c r="K4153" s="103" t="s">
        <v>30</v>
      </c>
      <c r="L4153" s="103" t="s">
        <v>30</v>
      </c>
      <c r="M4153" s="103" t="s">
        <v>27</v>
      </c>
      <c r="N4153" s="103" t="s">
        <v>30</v>
      </c>
      <c r="O4153" s="103" t="s">
        <v>27</v>
      </c>
      <c r="P4153" s="103" t="s">
        <v>8322</v>
      </c>
      <c r="Q4153" s="103" t="s">
        <v>16285</v>
      </c>
      <c r="R4153" s="105" t="s">
        <v>18883</v>
      </c>
      <c r="S4153" s="103" t="s">
        <v>8322</v>
      </c>
      <c r="T4153" s="103" t="s">
        <v>76</v>
      </c>
      <c r="U4153" s="106" t="s">
        <v>22373</v>
      </c>
      <c r="V4153" s="105" t="s">
        <v>25241</v>
      </c>
      <c r="W4153" s="107" t="s">
        <v>497</v>
      </c>
      <c r="X4153" t="s">
        <v>25242</v>
      </c>
      <c r="AA4153">
        <f ca="1" t="shared" si="129"/>
        <v>16</v>
      </c>
    </row>
    <row r="4154" spans="1:27">
      <c r="A4154" s="101">
        <v>35</v>
      </c>
      <c r="B4154" s="89" t="str">
        <f t="shared" si="128"/>
        <v>452731200510174815</v>
      </c>
      <c r="C4154" s="89" t="s">
        <v>497</v>
      </c>
      <c r="D4154" s="102" t="s">
        <v>16287</v>
      </c>
      <c r="E4154" s="102" t="s">
        <v>24</v>
      </c>
      <c r="F4154" s="103" t="s">
        <v>20131</v>
      </c>
      <c r="G4154" s="103" t="s">
        <v>20937</v>
      </c>
      <c r="H4154" s="104" t="s">
        <v>16286</v>
      </c>
      <c r="I4154" s="103" t="s">
        <v>30</v>
      </c>
      <c r="J4154" s="103" t="s">
        <v>30</v>
      </c>
      <c r="K4154" s="103" t="s">
        <v>30</v>
      </c>
      <c r="L4154" s="103" t="s">
        <v>30</v>
      </c>
      <c r="M4154" s="103" t="s">
        <v>30</v>
      </c>
      <c r="N4154" s="103" t="s">
        <v>30</v>
      </c>
      <c r="O4154" s="103" t="s">
        <v>27</v>
      </c>
      <c r="P4154" s="103" t="s">
        <v>63</v>
      </c>
      <c r="Q4154" s="103" t="s">
        <v>16289</v>
      </c>
      <c r="R4154" s="105">
        <v>18977802340</v>
      </c>
      <c r="S4154" s="103" t="s">
        <v>8322</v>
      </c>
      <c r="T4154" s="103" t="s">
        <v>63</v>
      </c>
      <c r="U4154" s="106" t="s">
        <v>21722</v>
      </c>
      <c r="V4154" s="105" t="s">
        <v>25243</v>
      </c>
      <c r="W4154" s="107" t="s">
        <v>497</v>
      </c>
      <c r="X4154" t="s">
        <v>25244</v>
      </c>
      <c r="AA4154">
        <f ca="1" t="shared" si="129"/>
        <v>15</v>
      </c>
    </row>
    <row r="4155" spans="1:27">
      <c r="A4155" s="101">
        <v>36</v>
      </c>
      <c r="B4155" s="89" t="str">
        <f t="shared" si="128"/>
        <v>451229200610032427</v>
      </c>
      <c r="C4155" s="89" t="s">
        <v>497</v>
      </c>
      <c r="D4155" s="102" t="s">
        <v>5753</v>
      </c>
      <c r="E4155" s="102" t="s">
        <v>143</v>
      </c>
      <c r="F4155" s="103" t="s">
        <v>20178</v>
      </c>
      <c r="G4155" s="103" t="s">
        <v>21605</v>
      </c>
      <c r="H4155" s="104" t="s">
        <v>16290</v>
      </c>
      <c r="I4155" s="103" t="s">
        <v>27</v>
      </c>
      <c r="J4155" s="103" t="s">
        <v>30</v>
      </c>
      <c r="K4155" s="103" t="s">
        <v>30</v>
      </c>
      <c r="L4155" s="103" t="s">
        <v>30</v>
      </c>
      <c r="M4155" s="103" t="s">
        <v>30</v>
      </c>
      <c r="N4155" s="103" t="s">
        <v>30</v>
      </c>
      <c r="O4155" s="103" t="s">
        <v>27</v>
      </c>
      <c r="P4155" s="103" t="s">
        <v>63</v>
      </c>
      <c r="Q4155" s="103" t="s">
        <v>16292</v>
      </c>
      <c r="R4155" s="105" t="s">
        <v>18885</v>
      </c>
      <c r="S4155" s="103" t="s">
        <v>8322</v>
      </c>
      <c r="T4155" s="103" t="s">
        <v>140</v>
      </c>
      <c r="U4155" s="106" t="s">
        <v>22947</v>
      </c>
      <c r="V4155" s="105" t="s">
        <v>24543</v>
      </c>
      <c r="W4155" s="107" t="s">
        <v>497</v>
      </c>
      <c r="X4155" t="s">
        <v>25245</v>
      </c>
      <c r="AA4155">
        <f ca="1" t="shared" si="129"/>
        <v>14</v>
      </c>
    </row>
    <row r="4156" spans="1:27">
      <c r="A4156" s="101">
        <v>37</v>
      </c>
      <c r="B4156" s="89" t="str">
        <f t="shared" si="128"/>
        <v>451229200507251824</v>
      </c>
      <c r="C4156" s="89" t="s">
        <v>497</v>
      </c>
      <c r="D4156" s="102" t="s">
        <v>16294</v>
      </c>
      <c r="E4156" s="102" t="s">
        <v>143</v>
      </c>
      <c r="F4156" s="103" t="s">
        <v>20178</v>
      </c>
      <c r="G4156" s="103" t="s">
        <v>21180</v>
      </c>
      <c r="H4156" s="104" t="s">
        <v>16293</v>
      </c>
      <c r="I4156" s="103" t="s">
        <v>27</v>
      </c>
      <c r="J4156" s="103" t="s">
        <v>30</v>
      </c>
      <c r="K4156" s="103" t="s">
        <v>30</v>
      </c>
      <c r="L4156" s="103" t="s">
        <v>30</v>
      </c>
      <c r="M4156" s="103" t="s">
        <v>30</v>
      </c>
      <c r="N4156" s="103" t="s">
        <v>30</v>
      </c>
      <c r="O4156" s="103" t="s">
        <v>27</v>
      </c>
      <c r="P4156" s="103" t="s">
        <v>115</v>
      </c>
      <c r="Q4156" s="103" t="s">
        <v>16296</v>
      </c>
      <c r="R4156" s="105">
        <v>18378890309</v>
      </c>
      <c r="S4156" s="103" t="s">
        <v>8322</v>
      </c>
      <c r="T4156" s="103" t="s">
        <v>115</v>
      </c>
      <c r="U4156" s="106" t="s">
        <v>20402</v>
      </c>
      <c r="V4156" s="105" t="s">
        <v>25246</v>
      </c>
      <c r="W4156" s="107" t="s">
        <v>497</v>
      </c>
      <c r="X4156" t="s">
        <v>25247</v>
      </c>
      <c r="AA4156">
        <f ca="1" t="shared" si="129"/>
        <v>16</v>
      </c>
    </row>
    <row r="4157" spans="1:27">
      <c r="A4157" s="101">
        <v>38</v>
      </c>
      <c r="B4157" s="89" t="str">
        <f t="shared" si="128"/>
        <v>451229200509240627</v>
      </c>
      <c r="C4157" s="89" t="s">
        <v>497</v>
      </c>
      <c r="D4157" s="102" t="s">
        <v>16298</v>
      </c>
      <c r="E4157" s="102" t="s">
        <v>143</v>
      </c>
      <c r="F4157" s="103" t="s">
        <v>20131</v>
      </c>
      <c r="G4157" s="103" t="s">
        <v>21283</v>
      </c>
      <c r="H4157" s="104" t="s">
        <v>16297</v>
      </c>
      <c r="I4157" s="103" t="s">
        <v>30</v>
      </c>
      <c r="J4157" s="103" t="s">
        <v>30</v>
      </c>
      <c r="K4157" s="103" t="s">
        <v>30</v>
      </c>
      <c r="L4157" s="103" t="s">
        <v>30</v>
      </c>
      <c r="M4157" s="103" t="s">
        <v>30</v>
      </c>
      <c r="N4157" s="103" t="s">
        <v>30</v>
      </c>
      <c r="O4157" s="103" t="s">
        <v>27</v>
      </c>
      <c r="P4157" s="103" t="s">
        <v>63</v>
      </c>
      <c r="Q4157" s="103" t="s">
        <v>16299</v>
      </c>
      <c r="R4157" s="105">
        <v>18070863707</v>
      </c>
      <c r="S4157" s="103" t="s">
        <v>8322</v>
      </c>
      <c r="T4157" s="103" t="s">
        <v>99</v>
      </c>
      <c r="U4157" s="106" t="s">
        <v>22995</v>
      </c>
      <c r="V4157" s="105" t="s">
        <v>25248</v>
      </c>
      <c r="W4157" s="107" t="s">
        <v>497</v>
      </c>
      <c r="X4157" t="s">
        <v>25249</v>
      </c>
      <c r="AA4157">
        <f ca="1" t="shared" si="129"/>
        <v>15</v>
      </c>
    </row>
    <row r="4158" spans="1:27">
      <c r="A4158" s="101">
        <v>39</v>
      </c>
      <c r="B4158" s="89" t="str">
        <f t="shared" si="128"/>
        <v>452731200409115423</v>
      </c>
      <c r="C4158" s="89" t="s">
        <v>497</v>
      </c>
      <c r="D4158" s="102" t="s">
        <v>16301</v>
      </c>
      <c r="E4158" s="102" t="s">
        <v>143</v>
      </c>
      <c r="F4158" s="103" t="s">
        <v>20131</v>
      </c>
      <c r="G4158" s="103" t="s">
        <v>20351</v>
      </c>
      <c r="H4158" s="104" t="s">
        <v>16300</v>
      </c>
      <c r="I4158" s="103" t="s">
        <v>30</v>
      </c>
      <c r="J4158" s="103" t="s">
        <v>30</v>
      </c>
      <c r="K4158" s="103" t="s">
        <v>30</v>
      </c>
      <c r="L4158" s="103" t="s">
        <v>30</v>
      </c>
      <c r="M4158" s="103" t="s">
        <v>30</v>
      </c>
      <c r="N4158" s="103" t="s">
        <v>30</v>
      </c>
      <c r="O4158" s="103" t="s">
        <v>27</v>
      </c>
      <c r="P4158" s="103" t="s">
        <v>93</v>
      </c>
      <c r="Q4158" s="103" t="s">
        <v>16303</v>
      </c>
      <c r="R4158" s="105">
        <v>13481848159</v>
      </c>
      <c r="S4158" s="103" t="s">
        <v>8322</v>
      </c>
      <c r="T4158" s="103" t="s">
        <v>93</v>
      </c>
      <c r="U4158" s="106" t="s">
        <v>20471</v>
      </c>
      <c r="V4158" s="105" t="s">
        <v>25250</v>
      </c>
      <c r="W4158" s="107" t="s">
        <v>497</v>
      </c>
      <c r="X4158" t="s">
        <v>25251</v>
      </c>
      <c r="AA4158">
        <f ca="1" t="shared" si="129"/>
        <v>16</v>
      </c>
    </row>
    <row r="4159" spans="1:27">
      <c r="A4159" s="101">
        <v>40</v>
      </c>
      <c r="B4159" s="89" t="str">
        <f t="shared" si="128"/>
        <v>451229200409061234</v>
      </c>
      <c r="C4159" s="89" t="s">
        <v>497</v>
      </c>
      <c r="D4159" s="102" t="s">
        <v>16305</v>
      </c>
      <c r="E4159" s="102" t="s">
        <v>24</v>
      </c>
      <c r="F4159" s="103" t="s">
        <v>20205</v>
      </c>
      <c r="G4159" s="103" t="s">
        <v>20351</v>
      </c>
      <c r="H4159" s="104" t="s">
        <v>16304</v>
      </c>
      <c r="I4159" s="103" t="s">
        <v>30</v>
      </c>
      <c r="J4159" s="103" t="s">
        <v>27</v>
      </c>
      <c r="K4159" s="103" t="s">
        <v>30</v>
      </c>
      <c r="L4159" s="103" t="s">
        <v>30</v>
      </c>
      <c r="M4159" s="103" t="s">
        <v>30</v>
      </c>
      <c r="N4159" s="103" t="s">
        <v>30</v>
      </c>
      <c r="O4159" s="103" t="s">
        <v>27</v>
      </c>
      <c r="P4159" s="103" t="s">
        <v>76</v>
      </c>
      <c r="Q4159" s="103" t="s">
        <v>16306</v>
      </c>
      <c r="R4159" s="105">
        <v>15777803677</v>
      </c>
      <c r="S4159" s="103" t="s">
        <v>8322</v>
      </c>
      <c r="T4159" s="103" t="s">
        <v>76</v>
      </c>
      <c r="U4159" s="106" t="s">
        <v>20508</v>
      </c>
      <c r="V4159" s="105" t="s">
        <v>24451</v>
      </c>
      <c r="W4159" s="107" t="s">
        <v>497</v>
      </c>
      <c r="X4159" t="s">
        <v>24452</v>
      </c>
      <c r="AA4159">
        <f ca="1" t="shared" si="129"/>
        <v>16</v>
      </c>
    </row>
    <row r="4160" spans="1:27">
      <c r="A4160" s="101">
        <v>41</v>
      </c>
      <c r="B4160" s="89" t="str">
        <f t="shared" si="128"/>
        <v>451229200610201227</v>
      </c>
      <c r="C4160" s="89" t="s">
        <v>497</v>
      </c>
      <c r="D4160" s="102" t="s">
        <v>16308</v>
      </c>
      <c r="E4160" s="102" t="s">
        <v>143</v>
      </c>
      <c r="F4160" s="103" t="s">
        <v>20131</v>
      </c>
      <c r="G4160" s="103" t="s">
        <v>21605</v>
      </c>
      <c r="H4160" s="104" t="s">
        <v>16307</v>
      </c>
      <c r="I4160" s="103" t="s">
        <v>27</v>
      </c>
      <c r="J4160" s="103" t="s">
        <v>30</v>
      </c>
      <c r="K4160" s="103" t="s">
        <v>30</v>
      </c>
      <c r="L4160" s="103" t="s">
        <v>30</v>
      </c>
      <c r="M4160" s="103" t="s">
        <v>30</v>
      </c>
      <c r="N4160" s="103" t="s">
        <v>30</v>
      </c>
      <c r="O4160" s="103" t="s">
        <v>27</v>
      </c>
      <c r="P4160" s="103" t="s">
        <v>8322</v>
      </c>
      <c r="Q4160" s="103" t="s">
        <v>16310</v>
      </c>
      <c r="R4160" s="105" t="s">
        <v>18888</v>
      </c>
      <c r="S4160" s="103" t="s">
        <v>8322</v>
      </c>
      <c r="T4160" s="103" t="s">
        <v>76</v>
      </c>
      <c r="U4160" s="106" t="s">
        <v>20508</v>
      </c>
      <c r="V4160" s="105" t="s">
        <v>25252</v>
      </c>
      <c r="W4160" s="107" t="s">
        <v>497</v>
      </c>
      <c r="X4160" t="s">
        <v>25253</v>
      </c>
      <c r="AA4160">
        <f ca="1" t="shared" si="129"/>
        <v>14</v>
      </c>
    </row>
    <row r="4161" spans="1:27">
      <c r="A4161" s="101">
        <v>42</v>
      </c>
      <c r="B4161" s="89" t="str">
        <f t="shared" si="128"/>
        <v>452731200401015145</v>
      </c>
      <c r="C4161" s="89" t="s">
        <v>497</v>
      </c>
      <c r="D4161" s="102" t="s">
        <v>16312</v>
      </c>
      <c r="E4161" s="102" t="s">
        <v>143</v>
      </c>
      <c r="F4161" s="103" t="s">
        <v>20131</v>
      </c>
      <c r="G4161" s="103" t="s">
        <v>20232</v>
      </c>
      <c r="H4161" s="104" t="s">
        <v>16311</v>
      </c>
      <c r="I4161" s="103" t="s">
        <v>30</v>
      </c>
      <c r="J4161" s="103" t="s">
        <v>30</v>
      </c>
      <c r="K4161" s="103" t="s">
        <v>30</v>
      </c>
      <c r="L4161" s="103" t="s">
        <v>30</v>
      </c>
      <c r="M4161" s="103" t="s">
        <v>30</v>
      </c>
      <c r="N4161" s="103" t="s">
        <v>27</v>
      </c>
      <c r="O4161" s="103" t="s">
        <v>27</v>
      </c>
      <c r="P4161" s="103" t="s">
        <v>8322</v>
      </c>
      <c r="Q4161" s="103" t="s">
        <v>16313</v>
      </c>
      <c r="R4161" s="105">
        <v>13530877102</v>
      </c>
      <c r="S4161" s="103" t="s">
        <v>8322</v>
      </c>
      <c r="T4161" s="103" t="s">
        <v>88</v>
      </c>
      <c r="U4161" s="106" t="s">
        <v>25094</v>
      </c>
      <c r="V4161" s="105" t="s">
        <v>25254</v>
      </c>
      <c r="W4161" s="107" t="s">
        <v>497</v>
      </c>
      <c r="X4161" t="s">
        <v>25255</v>
      </c>
      <c r="AA4161">
        <f ca="1" t="shared" si="129"/>
        <v>17</v>
      </c>
    </row>
    <row r="4162" spans="1:27">
      <c r="A4162" s="101">
        <v>43</v>
      </c>
      <c r="B4162" s="89" t="str">
        <f t="shared" si="128"/>
        <v>331024200508032519</v>
      </c>
      <c r="C4162" s="89" t="s">
        <v>497</v>
      </c>
      <c r="D4162" s="102" t="s">
        <v>16315</v>
      </c>
      <c r="E4162" s="102" t="s">
        <v>24</v>
      </c>
      <c r="F4162" s="103" t="s">
        <v>20205</v>
      </c>
      <c r="G4162" s="103" t="s">
        <v>20921</v>
      </c>
      <c r="H4162" s="104" t="s">
        <v>16314</v>
      </c>
      <c r="I4162" s="103" t="s">
        <v>30</v>
      </c>
      <c r="J4162" s="103" t="s">
        <v>30</v>
      </c>
      <c r="K4162" s="103" t="s">
        <v>30</v>
      </c>
      <c r="L4162" s="103" t="s">
        <v>30</v>
      </c>
      <c r="M4162" s="103" t="s">
        <v>30</v>
      </c>
      <c r="N4162" s="103" t="s">
        <v>30</v>
      </c>
      <c r="O4162" s="103" t="s">
        <v>30</v>
      </c>
      <c r="P4162" s="103" t="s">
        <v>25256</v>
      </c>
      <c r="Q4162" s="103" t="s">
        <v>16317</v>
      </c>
      <c r="R4162" s="105">
        <v>18934969986</v>
      </c>
      <c r="S4162" s="103" t="s">
        <v>25256</v>
      </c>
      <c r="T4162" s="103" t="s">
        <v>25257</v>
      </c>
      <c r="U4162" s="106" t="s">
        <v>25258</v>
      </c>
      <c r="V4162" s="105"/>
      <c r="W4162" s="107" t="s">
        <v>497</v>
      </c>
      <c r="X4162" t="s">
        <v>25259</v>
      </c>
      <c r="AA4162">
        <f ca="1" t="shared" si="129"/>
        <v>16</v>
      </c>
    </row>
    <row r="4163" spans="1:27">
      <c r="A4163" s="101">
        <v>44</v>
      </c>
      <c r="B4163" s="89" t="str">
        <f t="shared" ref="B4163:B4226" si="130">H4163</f>
        <v>45122920041201392X</v>
      </c>
      <c r="C4163" s="89" t="s">
        <v>497</v>
      </c>
      <c r="D4163" s="102" t="s">
        <v>16319</v>
      </c>
      <c r="E4163" s="102" t="s">
        <v>143</v>
      </c>
      <c r="F4163" s="103" t="s">
        <v>20131</v>
      </c>
      <c r="G4163" s="103" t="s">
        <v>20996</v>
      </c>
      <c r="H4163" s="104" t="s">
        <v>16318</v>
      </c>
      <c r="I4163" s="103" t="s">
        <v>27</v>
      </c>
      <c r="J4163" s="103" t="s">
        <v>30</v>
      </c>
      <c r="K4163" s="103" t="s">
        <v>30</v>
      </c>
      <c r="L4163" s="103" t="s">
        <v>30</v>
      </c>
      <c r="M4163" s="103" t="s">
        <v>30</v>
      </c>
      <c r="N4163" s="103" t="s">
        <v>30</v>
      </c>
      <c r="O4163" s="103" t="s">
        <v>27</v>
      </c>
      <c r="P4163" s="103" t="s">
        <v>8322</v>
      </c>
      <c r="Q4163" s="103" t="s">
        <v>16320</v>
      </c>
      <c r="R4163" s="105">
        <v>13471802489</v>
      </c>
      <c r="S4163" s="103" t="s">
        <v>8322</v>
      </c>
      <c r="T4163" s="103" t="s">
        <v>128</v>
      </c>
      <c r="U4163" s="106" t="s">
        <v>21813</v>
      </c>
      <c r="V4163" s="105" t="s">
        <v>24393</v>
      </c>
      <c r="W4163" s="107" t="s">
        <v>497</v>
      </c>
      <c r="X4163" t="s">
        <v>24394</v>
      </c>
      <c r="AA4163">
        <f ca="1" t="shared" si="129"/>
        <v>16</v>
      </c>
    </row>
    <row r="4164" spans="1:27">
      <c r="A4164" s="101">
        <v>45</v>
      </c>
      <c r="B4164" s="89" t="str">
        <f t="shared" si="130"/>
        <v>452731200507291818</v>
      </c>
      <c r="C4164" s="89" t="s">
        <v>497</v>
      </c>
      <c r="D4164" s="102" t="s">
        <v>16322</v>
      </c>
      <c r="E4164" s="102" t="s">
        <v>24</v>
      </c>
      <c r="F4164" s="103" t="s">
        <v>20131</v>
      </c>
      <c r="G4164" s="103" t="s">
        <v>21180</v>
      </c>
      <c r="H4164" s="104" t="s">
        <v>16321</v>
      </c>
      <c r="I4164" s="103" t="s">
        <v>30</v>
      </c>
      <c r="J4164" s="103" t="s">
        <v>30</v>
      </c>
      <c r="K4164" s="103" t="s">
        <v>30</v>
      </c>
      <c r="L4164" s="103" t="s">
        <v>30</v>
      </c>
      <c r="M4164" s="103" t="s">
        <v>30</v>
      </c>
      <c r="N4164" s="103" t="s">
        <v>30</v>
      </c>
      <c r="O4164" s="103" t="s">
        <v>27</v>
      </c>
      <c r="P4164" s="103" t="s">
        <v>8322</v>
      </c>
      <c r="Q4164" s="103" t="s">
        <v>16324</v>
      </c>
      <c r="R4164" s="105">
        <v>13877807748</v>
      </c>
      <c r="S4164" s="103" t="s">
        <v>8322</v>
      </c>
      <c r="T4164" s="103" t="s">
        <v>115</v>
      </c>
      <c r="U4164" s="106" t="s">
        <v>22280</v>
      </c>
      <c r="V4164" s="105" t="s">
        <v>25260</v>
      </c>
      <c r="W4164" s="107" t="s">
        <v>497</v>
      </c>
      <c r="X4164" t="s">
        <v>25261</v>
      </c>
      <c r="AA4164">
        <f ca="1" t="shared" ref="AA4164:AA4227" si="131">DATEDIF(TEXT(MID(H4164,7,8),"00-00-00"),TODAY(),"y")</f>
        <v>16</v>
      </c>
    </row>
    <row r="4165" spans="1:27">
      <c r="A4165" s="101">
        <v>46</v>
      </c>
      <c r="B4165" s="89" t="str">
        <f t="shared" si="130"/>
        <v>452731200506214212</v>
      </c>
      <c r="C4165" s="89" t="s">
        <v>497</v>
      </c>
      <c r="D4165" s="102" t="s">
        <v>16327</v>
      </c>
      <c r="E4165" s="102" t="s">
        <v>24</v>
      </c>
      <c r="F4165" s="103" t="s">
        <v>20131</v>
      </c>
      <c r="G4165" s="103" t="s">
        <v>21389</v>
      </c>
      <c r="H4165" s="104" t="s">
        <v>16326</v>
      </c>
      <c r="I4165" s="103" t="s">
        <v>27</v>
      </c>
      <c r="J4165" s="103" t="s">
        <v>30</v>
      </c>
      <c r="K4165" s="103" t="s">
        <v>30</v>
      </c>
      <c r="L4165" s="103" t="s">
        <v>30</v>
      </c>
      <c r="M4165" s="103" t="s">
        <v>30</v>
      </c>
      <c r="N4165" s="103" t="s">
        <v>30</v>
      </c>
      <c r="O4165" s="103" t="s">
        <v>27</v>
      </c>
      <c r="P4165" s="103" t="s">
        <v>8322</v>
      </c>
      <c r="Q4165" s="103" t="s">
        <v>16328</v>
      </c>
      <c r="R4165" s="105">
        <v>13977876442</v>
      </c>
      <c r="S4165" s="103" t="s">
        <v>8322</v>
      </c>
      <c r="T4165" s="103" t="s">
        <v>121</v>
      </c>
      <c r="U4165" s="106" t="s">
        <v>23239</v>
      </c>
      <c r="V4165" s="105" t="s">
        <v>25205</v>
      </c>
      <c r="W4165" s="107" t="s">
        <v>497</v>
      </c>
      <c r="X4165" t="s">
        <v>25206</v>
      </c>
      <c r="AA4165">
        <f ca="1" t="shared" si="131"/>
        <v>16</v>
      </c>
    </row>
    <row r="4166" spans="1:27">
      <c r="A4166" s="101">
        <v>47</v>
      </c>
      <c r="B4166" s="89" t="str">
        <f t="shared" si="130"/>
        <v>452731200411071212</v>
      </c>
      <c r="C4166" s="89" t="s">
        <v>497</v>
      </c>
      <c r="D4166" s="102" t="s">
        <v>16330</v>
      </c>
      <c r="E4166" s="102" t="s">
        <v>24</v>
      </c>
      <c r="F4166" s="103" t="s">
        <v>20131</v>
      </c>
      <c r="G4166" s="103" t="s">
        <v>20823</v>
      </c>
      <c r="H4166" s="104" t="s">
        <v>16329</v>
      </c>
      <c r="I4166" s="103" t="s">
        <v>30</v>
      </c>
      <c r="J4166" s="103" t="s">
        <v>27</v>
      </c>
      <c r="K4166" s="103" t="s">
        <v>30</v>
      </c>
      <c r="L4166" s="103" t="s">
        <v>30</v>
      </c>
      <c r="M4166" s="103" t="s">
        <v>30</v>
      </c>
      <c r="N4166" s="103" t="s">
        <v>30</v>
      </c>
      <c r="O4166" s="103" t="s">
        <v>27</v>
      </c>
      <c r="P4166" s="103" t="s">
        <v>8322</v>
      </c>
      <c r="Q4166" s="103" t="s">
        <v>16332</v>
      </c>
      <c r="R4166" s="105">
        <v>18776872918</v>
      </c>
      <c r="S4166" s="103" t="s">
        <v>8322</v>
      </c>
      <c r="T4166" s="103" t="s">
        <v>76</v>
      </c>
      <c r="U4166" s="106" t="s">
        <v>20508</v>
      </c>
      <c r="V4166" s="105" t="s">
        <v>25262</v>
      </c>
      <c r="W4166" s="107" t="s">
        <v>497</v>
      </c>
      <c r="X4166" t="s">
        <v>25263</v>
      </c>
      <c r="AA4166">
        <f ca="1" t="shared" si="131"/>
        <v>16</v>
      </c>
    </row>
    <row r="4167" spans="1:27">
      <c r="A4167" s="101">
        <v>48</v>
      </c>
      <c r="B4167" s="89" t="str">
        <f t="shared" si="130"/>
        <v>451229200310114519</v>
      </c>
      <c r="C4167" s="89" t="s">
        <v>497</v>
      </c>
      <c r="D4167" s="102" t="s">
        <v>16334</v>
      </c>
      <c r="E4167" s="102" t="s">
        <v>24</v>
      </c>
      <c r="F4167" s="103" t="s">
        <v>20178</v>
      </c>
      <c r="G4167" s="103" t="s">
        <v>20307</v>
      </c>
      <c r="H4167" s="104" t="s">
        <v>16333</v>
      </c>
      <c r="I4167" s="103" t="s">
        <v>30</v>
      </c>
      <c r="J4167" s="103" t="s">
        <v>30</v>
      </c>
      <c r="K4167" s="103" t="s">
        <v>30</v>
      </c>
      <c r="L4167" s="103" t="s">
        <v>30</v>
      </c>
      <c r="M4167" s="103" t="s">
        <v>30</v>
      </c>
      <c r="N4167" s="103" t="s">
        <v>30</v>
      </c>
      <c r="O4167" s="103" t="s">
        <v>27</v>
      </c>
      <c r="P4167" s="103" t="s">
        <v>110</v>
      </c>
      <c r="Q4167" s="103" t="s">
        <v>16335</v>
      </c>
      <c r="R4167" s="105" t="s">
        <v>18889</v>
      </c>
      <c r="S4167" s="103" t="s">
        <v>8322</v>
      </c>
      <c r="T4167" s="103" t="s">
        <v>110</v>
      </c>
      <c r="U4167" s="106" t="s">
        <v>20413</v>
      </c>
      <c r="V4167" s="105" t="s">
        <v>25220</v>
      </c>
      <c r="W4167" s="107" t="s">
        <v>497</v>
      </c>
      <c r="X4167" t="s">
        <v>19559</v>
      </c>
      <c r="AA4167">
        <f ca="1" t="shared" si="131"/>
        <v>17</v>
      </c>
    </row>
    <row r="4168" spans="1:27">
      <c r="A4168" s="101">
        <v>49</v>
      </c>
      <c r="B4168" s="89" t="str">
        <f t="shared" si="130"/>
        <v>452731200412045411</v>
      </c>
      <c r="C4168" s="89" t="s">
        <v>497</v>
      </c>
      <c r="D4168" s="102" t="s">
        <v>16337</v>
      </c>
      <c r="E4168" s="102" t="s">
        <v>24</v>
      </c>
      <c r="F4168" s="103" t="s">
        <v>20131</v>
      </c>
      <c r="G4168" s="103" t="s">
        <v>20996</v>
      </c>
      <c r="H4168" s="104" t="s">
        <v>16336</v>
      </c>
      <c r="I4168" s="103" t="s">
        <v>30</v>
      </c>
      <c r="J4168" s="103" t="s">
        <v>30</v>
      </c>
      <c r="K4168" s="103" t="s">
        <v>30</v>
      </c>
      <c r="L4168" s="103" t="s">
        <v>30</v>
      </c>
      <c r="M4168" s="103" t="s">
        <v>30</v>
      </c>
      <c r="N4168" s="103" t="s">
        <v>30</v>
      </c>
      <c r="O4168" s="103" t="s">
        <v>27</v>
      </c>
      <c r="P4168" s="103" t="s">
        <v>8322</v>
      </c>
      <c r="Q4168" s="103" t="s">
        <v>16339</v>
      </c>
      <c r="R4168" s="105" t="s">
        <v>18891</v>
      </c>
      <c r="S4168" s="103" t="s">
        <v>8322</v>
      </c>
      <c r="T4168" s="103" t="s">
        <v>63</v>
      </c>
      <c r="U4168" s="106" t="s">
        <v>22961</v>
      </c>
      <c r="V4168" s="105" t="s">
        <v>25264</v>
      </c>
      <c r="W4168" s="107" t="s">
        <v>497</v>
      </c>
      <c r="X4168" t="s">
        <v>25265</v>
      </c>
      <c r="AA4168">
        <f ca="1" t="shared" si="131"/>
        <v>16</v>
      </c>
    </row>
    <row r="4169" spans="1:27">
      <c r="A4169" s="101">
        <v>50</v>
      </c>
      <c r="B4169" s="89" t="str">
        <f t="shared" si="130"/>
        <v>452731200311260016</v>
      </c>
      <c r="C4169" s="89" t="s">
        <v>497</v>
      </c>
      <c r="D4169" s="102" t="s">
        <v>16342</v>
      </c>
      <c r="E4169" s="102" t="s">
        <v>24</v>
      </c>
      <c r="F4169" s="103" t="s">
        <v>20131</v>
      </c>
      <c r="G4169" s="103" t="s">
        <v>20423</v>
      </c>
      <c r="H4169" s="104" t="s">
        <v>16341</v>
      </c>
      <c r="I4169" s="103" t="s">
        <v>30</v>
      </c>
      <c r="J4169" s="103" t="s">
        <v>30</v>
      </c>
      <c r="K4169" s="103" t="s">
        <v>30</v>
      </c>
      <c r="L4169" s="103" t="s">
        <v>30</v>
      </c>
      <c r="M4169" s="103" t="s">
        <v>30</v>
      </c>
      <c r="N4169" s="103" t="s">
        <v>30</v>
      </c>
      <c r="O4169" s="103" t="s">
        <v>30</v>
      </c>
      <c r="P4169" s="103" t="s">
        <v>8322</v>
      </c>
      <c r="Q4169" s="103" t="s">
        <v>16344</v>
      </c>
      <c r="R4169" s="105" t="s">
        <v>18892</v>
      </c>
      <c r="S4169" s="103" t="s">
        <v>8322</v>
      </c>
      <c r="T4169" s="103" t="s">
        <v>63</v>
      </c>
      <c r="U4169" s="106" t="s">
        <v>25266</v>
      </c>
      <c r="V4169" s="105" t="s">
        <v>25267</v>
      </c>
      <c r="W4169" s="107" t="s">
        <v>497</v>
      </c>
      <c r="X4169" t="s">
        <v>25268</v>
      </c>
      <c r="AA4169">
        <f ca="1" t="shared" si="131"/>
        <v>17</v>
      </c>
    </row>
    <row r="4170" spans="1:27">
      <c r="A4170" s="101">
        <v>51</v>
      </c>
      <c r="B4170" s="89" t="str">
        <f t="shared" si="130"/>
        <v>451229200404291823</v>
      </c>
      <c r="C4170" s="89" t="s">
        <v>497</v>
      </c>
      <c r="D4170" s="102" t="s">
        <v>16346</v>
      </c>
      <c r="E4170" s="102" t="s">
        <v>143</v>
      </c>
      <c r="F4170" s="103" t="s">
        <v>20131</v>
      </c>
      <c r="G4170" s="103" t="s">
        <v>20255</v>
      </c>
      <c r="H4170" s="104" t="s">
        <v>16345</v>
      </c>
      <c r="I4170" s="103" t="s">
        <v>30</v>
      </c>
      <c r="J4170" s="103" t="s">
        <v>30</v>
      </c>
      <c r="K4170" s="103" t="s">
        <v>30</v>
      </c>
      <c r="L4170" s="103" t="s">
        <v>30</v>
      </c>
      <c r="M4170" s="103" t="s">
        <v>30</v>
      </c>
      <c r="N4170" s="103" t="s">
        <v>30</v>
      </c>
      <c r="O4170" s="103" t="s">
        <v>27</v>
      </c>
      <c r="P4170" s="103" t="s">
        <v>8322</v>
      </c>
      <c r="Q4170" s="103" t="s">
        <v>16348</v>
      </c>
      <c r="R4170" s="105" t="s">
        <v>18894</v>
      </c>
      <c r="S4170" s="103" t="s">
        <v>8322</v>
      </c>
      <c r="T4170" s="103" t="s">
        <v>115</v>
      </c>
      <c r="U4170" s="106" t="s">
        <v>23376</v>
      </c>
      <c r="V4170" s="105" t="s">
        <v>25269</v>
      </c>
      <c r="W4170" s="107" t="s">
        <v>497</v>
      </c>
      <c r="X4170" t="s">
        <v>25270</v>
      </c>
      <c r="AA4170">
        <f ca="1" t="shared" si="131"/>
        <v>17</v>
      </c>
    </row>
    <row r="4171" spans="1:27">
      <c r="A4171" s="101">
        <v>52</v>
      </c>
      <c r="B4171" s="89" t="str">
        <f t="shared" si="130"/>
        <v>451229200507215428</v>
      </c>
      <c r="C4171" s="89" t="s">
        <v>497</v>
      </c>
      <c r="D4171" s="102" t="s">
        <v>16350</v>
      </c>
      <c r="E4171" s="102" t="s">
        <v>143</v>
      </c>
      <c r="F4171" s="103" t="s">
        <v>20131</v>
      </c>
      <c r="G4171" s="103" t="s">
        <v>21180</v>
      </c>
      <c r="H4171" s="104" t="s">
        <v>16349</v>
      </c>
      <c r="I4171" s="103" t="s">
        <v>27</v>
      </c>
      <c r="J4171" s="103" t="s">
        <v>30</v>
      </c>
      <c r="K4171" s="103" t="s">
        <v>30</v>
      </c>
      <c r="L4171" s="103" t="s">
        <v>30</v>
      </c>
      <c r="M4171" s="103" t="s">
        <v>30</v>
      </c>
      <c r="N4171" s="103" t="s">
        <v>30</v>
      </c>
      <c r="O4171" s="103" t="s">
        <v>27</v>
      </c>
      <c r="P4171" s="103" t="s">
        <v>8322</v>
      </c>
      <c r="Q4171" s="103" t="s">
        <v>16352</v>
      </c>
      <c r="R4171" s="105" t="s">
        <v>18895</v>
      </c>
      <c r="S4171" s="103" t="s">
        <v>8322</v>
      </c>
      <c r="T4171" s="103" t="s">
        <v>93</v>
      </c>
      <c r="U4171" s="106" t="s">
        <v>23368</v>
      </c>
      <c r="V4171" s="105" t="s">
        <v>25271</v>
      </c>
      <c r="W4171" s="107" t="s">
        <v>497</v>
      </c>
      <c r="X4171" t="s">
        <v>25272</v>
      </c>
      <c r="AA4171">
        <f ca="1" t="shared" si="131"/>
        <v>16</v>
      </c>
    </row>
    <row r="4172" spans="1:27">
      <c r="A4172" s="101">
        <v>53</v>
      </c>
      <c r="B4172" s="89" t="str">
        <f t="shared" si="130"/>
        <v>451229200507295720</v>
      </c>
      <c r="C4172" s="89" t="s">
        <v>497</v>
      </c>
      <c r="D4172" s="102" t="s">
        <v>16354</v>
      </c>
      <c r="E4172" s="102" t="s">
        <v>143</v>
      </c>
      <c r="F4172" s="103" t="s">
        <v>20178</v>
      </c>
      <c r="G4172" s="103" t="s">
        <v>21180</v>
      </c>
      <c r="H4172" s="104" t="s">
        <v>16353</v>
      </c>
      <c r="I4172" s="103" t="s">
        <v>27</v>
      </c>
      <c r="J4172" s="103" t="s">
        <v>30</v>
      </c>
      <c r="K4172" s="103" t="s">
        <v>30</v>
      </c>
      <c r="L4172" s="103" t="s">
        <v>30</v>
      </c>
      <c r="M4172" s="103" t="s">
        <v>30</v>
      </c>
      <c r="N4172" s="103" t="s">
        <v>30</v>
      </c>
      <c r="O4172" s="103" t="s">
        <v>27</v>
      </c>
      <c r="P4172" s="103" t="s">
        <v>8322</v>
      </c>
      <c r="Q4172" s="103" t="s">
        <v>16355</v>
      </c>
      <c r="R4172" s="105" t="s">
        <v>18896</v>
      </c>
      <c r="S4172" s="103" t="s">
        <v>8322</v>
      </c>
      <c r="T4172" s="103" t="s">
        <v>63</v>
      </c>
      <c r="U4172" s="106" t="s">
        <v>22961</v>
      </c>
      <c r="V4172" s="105" t="s">
        <v>23208</v>
      </c>
      <c r="W4172" s="107" t="s">
        <v>497</v>
      </c>
      <c r="X4172" t="s">
        <v>23209</v>
      </c>
      <c r="AA4172">
        <f ca="1" t="shared" si="131"/>
        <v>16</v>
      </c>
    </row>
    <row r="4173" spans="1:27">
      <c r="A4173" s="101">
        <v>54</v>
      </c>
      <c r="B4173" s="89" t="str">
        <f t="shared" si="130"/>
        <v>451229200604080326</v>
      </c>
      <c r="C4173" s="89" t="s">
        <v>497</v>
      </c>
      <c r="D4173" s="102" t="s">
        <v>16357</v>
      </c>
      <c r="E4173" s="102" t="s">
        <v>143</v>
      </c>
      <c r="F4173" s="103" t="s">
        <v>20178</v>
      </c>
      <c r="G4173" s="103" t="s">
        <v>23219</v>
      </c>
      <c r="H4173" s="104" t="s">
        <v>16356</v>
      </c>
      <c r="I4173" s="103" t="s">
        <v>30</v>
      </c>
      <c r="J4173" s="103" t="s">
        <v>30</v>
      </c>
      <c r="K4173" s="103" t="s">
        <v>30</v>
      </c>
      <c r="L4173" s="103" t="s">
        <v>30</v>
      </c>
      <c r="M4173" s="103" t="s">
        <v>30</v>
      </c>
      <c r="N4173" s="103" t="s">
        <v>30</v>
      </c>
      <c r="O4173" s="103" t="s">
        <v>27</v>
      </c>
      <c r="P4173" s="103" t="s">
        <v>8322</v>
      </c>
      <c r="Q4173" s="103" t="s">
        <v>16359</v>
      </c>
      <c r="R4173" s="105" t="s">
        <v>18897</v>
      </c>
      <c r="S4173" s="103" t="s">
        <v>8322</v>
      </c>
      <c r="T4173" s="103" t="s">
        <v>151</v>
      </c>
      <c r="U4173" s="106" t="s">
        <v>22987</v>
      </c>
      <c r="V4173" s="105" t="s">
        <v>25273</v>
      </c>
      <c r="W4173" s="107" t="s">
        <v>497</v>
      </c>
      <c r="X4173" t="s">
        <v>25274</v>
      </c>
      <c r="AA4173">
        <f ca="1" t="shared" si="131"/>
        <v>15</v>
      </c>
    </row>
    <row r="4174" spans="1:27">
      <c r="A4174" s="101">
        <v>55</v>
      </c>
      <c r="B4174" s="89" t="str">
        <f t="shared" si="130"/>
        <v>451229200410092142</v>
      </c>
      <c r="C4174" s="89" t="s">
        <v>497</v>
      </c>
      <c r="D4174" s="102" t="s">
        <v>16361</v>
      </c>
      <c r="E4174" s="102" t="s">
        <v>143</v>
      </c>
      <c r="F4174" s="103" t="s">
        <v>20178</v>
      </c>
      <c r="G4174" s="103" t="s">
        <v>20412</v>
      </c>
      <c r="H4174" s="104" t="s">
        <v>16360</v>
      </c>
      <c r="I4174" s="103" t="s">
        <v>30</v>
      </c>
      <c r="J4174" s="103" t="s">
        <v>30</v>
      </c>
      <c r="K4174" s="103" t="s">
        <v>30</v>
      </c>
      <c r="L4174" s="103" t="s">
        <v>30</v>
      </c>
      <c r="M4174" s="103" t="s">
        <v>30</v>
      </c>
      <c r="N4174" s="103" t="s">
        <v>30</v>
      </c>
      <c r="O4174" s="103" t="s">
        <v>27</v>
      </c>
      <c r="P4174" s="103" t="s">
        <v>8322</v>
      </c>
      <c r="Q4174" s="103" t="s">
        <v>16363</v>
      </c>
      <c r="R4174" s="105" t="s">
        <v>18898</v>
      </c>
      <c r="S4174" s="103" t="s">
        <v>8322</v>
      </c>
      <c r="T4174" s="103" t="s">
        <v>20240</v>
      </c>
      <c r="U4174" s="106" t="s">
        <v>22916</v>
      </c>
      <c r="V4174" s="105" t="s">
        <v>25275</v>
      </c>
      <c r="W4174" s="107" t="s">
        <v>497</v>
      </c>
      <c r="X4174" t="s">
        <v>25276</v>
      </c>
      <c r="AA4174">
        <f ca="1" t="shared" si="131"/>
        <v>16</v>
      </c>
    </row>
    <row r="4175" spans="1:27">
      <c r="A4175" s="101">
        <v>56</v>
      </c>
      <c r="B4175" s="89" t="str">
        <f t="shared" si="130"/>
        <v>451229200102142427</v>
      </c>
      <c r="C4175" s="89" t="s">
        <v>497</v>
      </c>
      <c r="D4175" s="102" t="s">
        <v>15993</v>
      </c>
      <c r="E4175" s="102" t="s">
        <v>143</v>
      </c>
      <c r="F4175" s="103" t="s">
        <v>20178</v>
      </c>
      <c r="G4175" s="103" t="s">
        <v>20249</v>
      </c>
      <c r="H4175" s="104" t="s">
        <v>16364</v>
      </c>
      <c r="I4175" s="103" t="s">
        <v>27</v>
      </c>
      <c r="J4175" s="103" t="s">
        <v>30</v>
      </c>
      <c r="K4175" s="103" t="s">
        <v>30</v>
      </c>
      <c r="L4175" s="103" t="s">
        <v>30</v>
      </c>
      <c r="M4175" s="103" t="s">
        <v>30</v>
      </c>
      <c r="N4175" s="103" t="s">
        <v>30</v>
      </c>
      <c r="O4175" s="103" t="s">
        <v>27</v>
      </c>
      <c r="P4175" s="103" t="s">
        <v>8322</v>
      </c>
      <c r="Q4175" s="103" t="s">
        <v>16366</v>
      </c>
      <c r="R4175" s="105" t="s">
        <v>19564</v>
      </c>
      <c r="S4175" s="103" t="s">
        <v>8322</v>
      </c>
      <c r="T4175" s="103" t="s">
        <v>140</v>
      </c>
      <c r="U4175" s="106" t="s">
        <v>22368</v>
      </c>
      <c r="V4175" s="105" t="s">
        <v>25277</v>
      </c>
      <c r="W4175" s="107" t="s">
        <v>497</v>
      </c>
      <c r="X4175" t="s">
        <v>25278</v>
      </c>
      <c r="AA4175">
        <f ca="1" t="shared" si="131"/>
        <v>20</v>
      </c>
    </row>
    <row r="4176" spans="1:27">
      <c r="A4176" s="101">
        <v>57</v>
      </c>
      <c r="B4176" s="89" t="str">
        <f t="shared" si="130"/>
        <v>451229200210162441</v>
      </c>
      <c r="C4176" s="89" t="s">
        <v>497</v>
      </c>
      <c r="D4176" s="102" t="s">
        <v>16368</v>
      </c>
      <c r="E4176" s="102" t="s">
        <v>143</v>
      </c>
      <c r="F4176" s="103" t="s">
        <v>20178</v>
      </c>
      <c r="G4176" s="103" t="s">
        <v>20132</v>
      </c>
      <c r="H4176" s="104" t="s">
        <v>16367</v>
      </c>
      <c r="I4176" s="103" t="s">
        <v>27</v>
      </c>
      <c r="J4176" s="103" t="s">
        <v>30</v>
      </c>
      <c r="K4176" s="103" t="s">
        <v>30</v>
      </c>
      <c r="L4176" s="103" t="s">
        <v>30</v>
      </c>
      <c r="M4176" s="103" t="s">
        <v>30</v>
      </c>
      <c r="N4176" s="103" t="s">
        <v>30</v>
      </c>
      <c r="O4176" s="103" t="s">
        <v>27</v>
      </c>
      <c r="P4176" s="103" t="s">
        <v>8322</v>
      </c>
      <c r="Q4176" s="103" t="s">
        <v>16370</v>
      </c>
      <c r="R4176" s="105" t="s">
        <v>19566</v>
      </c>
      <c r="S4176" s="103" t="s">
        <v>8322</v>
      </c>
      <c r="T4176" s="103" t="s">
        <v>140</v>
      </c>
      <c r="U4176" s="106" t="s">
        <v>22368</v>
      </c>
      <c r="V4176" s="105" t="s">
        <v>25279</v>
      </c>
      <c r="W4176" s="107" t="s">
        <v>497</v>
      </c>
      <c r="X4176" t="s">
        <v>19565</v>
      </c>
      <c r="AA4176">
        <f ca="1" t="shared" si="131"/>
        <v>18</v>
      </c>
    </row>
    <row r="4177" spans="1:27">
      <c r="A4177" s="101">
        <v>58</v>
      </c>
      <c r="B4177" s="89" t="str">
        <f t="shared" si="130"/>
        <v>451229200611262128</v>
      </c>
      <c r="C4177" s="89" t="s">
        <v>497</v>
      </c>
      <c r="D4177" s="102" t="s">
        <v>16372</v>
      </c>
      <c r="E4177" s="102" t="s">
        <v>143</v>
      </c>
      <c r="F4177" s="103" t="s">
        <v>20178</v>
      </c>
      <c r="G4177" s="103" t="s">
        <v>23150</v>
      </c>
      <c r="H4177" s="104" t="s">
        <v>16371</v>
      </c>
      <c r="I4177" s="103" t="s">
        <v>27</v>
      </c>
      <c r="J4177" s="103" t="s">
        <v>27</v>
      </c>
      <c r="K4177" s="103" t="s">
        <v>27</v>
      </c>
      <c r="L4177" s="103" t="s">
        <v>30</v>
      </c>
      <c r="M4177" s="103" t="s">
        <v>30</v>
      </c>
      <c r="N4177" s="103" t="s">
        <v>30</v>
      </c>
      <c r="O4177" s="103" t="s">
        <v>27</v>
      </c>
      <c r="P4177" s="103" t="s">
        <v>8322</v>
      </c>
      <c r="Q4177" s="103" t="s">
        <v>1751</v>
      </c>
      <c r="R4177" s="105" t="s">
        <v>18899</v>
      </c>
      <c r="S4177" s="103" t="s">
        <v>8322</v>
      </c>
      <c r="T4177" s="103" t="s">
        <v>22557</v>
      </c>
      <c r="U4177" s="106" t="s">
        <v>20506</v>
      </c>
      <c r="V4177" s="105" t="s">
        <v>25280</v>
      </c>
      <c r="W4177" s="107" t="s">
        <v>497</v>
      </c>
      <c r="X4177" t="s">
        <v>25281</v>
      </c>
      <c r="AA4177">
        <f ca="1" t="shared" si="131"/>
        <v>14</v>
      </c>
    </row>
    <row r="4178" spans="1:27">
      <c r="A4178" s="101">
        <v>59</v>
      </c>
      <c r="B4178" s="89" t="str">
        <f t="shared" si="130"/>
        <v>451229200504024221</v>
      </c>
      <c r="C4178" s="89" t="s">
        <v>497</v>
      </c>
      <c r="D4178" s="102" t="s">
        <v>16375</v>
      </c>
      <c r="E4178" s="102" t="s">
        <v>143</v>
      </c>
      <c r="F4178" s="103" t="s">
        <v>20131</v>
      </c>
      <c r="G4178" s="103" t="s">
        <v>20543</v>
      </c>
      <c r="H4178" s="104" t="s">
        <v>16374</v>
      </c>
      <c r="I4178" s="103" t="s">
        <v>30</v>
      </c>
      <c r="J4178" s="103" t="s">
        <v>30</v>
      </c>
      <c r="K4178" s="103" t="s">
        <v>30</v>
      </c>
      <c r="L4178" s="103" t="s">
        <v>30</v>
      </c>
      <c r="M4178" s="103" t="s">
        <v>30</v>
      </c>
      <c r="N4178" s="103" t="s">
        <v>30</v>
      </c>
      <c r="O4178" s="103" t="s">
        <v>27</v>
      </c>
      <c r="P4178" s="103" t="s">
        <v>8322</v>
      </c>
      <c r="Q4178" s="103" t="s">
        <v>5646</v>
      </c>
      <c r="R4178" s="105" t="s">
        <v>18900</v>
      </c>
      <c r="S4178" s="103" t="s">
        <v>8322</v>
      </c>
      <c r="T4178" s="103" t="s">
        <v>121</v>
      </c>
      <c r="U4178" s="106" t="s">
        <v>23096</v>
      </c>
      <c r="V4178" s="105" t="s">
        <v>25282</v>
      </c>
      <c r="W4178" s="107" t="s">
        <v>497</v>
      </c>
      <c r="X4178" t="s">
        <v>25283</v>
      </c>
      <c r="AA4178">
        <f ca="1" t="shared" si="131"/>
        <v>16</v>
      </c>
    </row>
    <row r="4179" spans="1:27">
      <c r="A4179" s="101">
        <v>60</v>
      </c>
      <c r="B4179" s="89" t="str">
        <f t="shared" si="130"/>
        <v>451229200408022743</v>
      </c>
      <c r="C4179" s="89" t="s">
        <v>497</v>
      </c>
      <c r="D4179" s="102" t="s">
        <v>11025</v>
      </c>
      <c r="E4179" s="102" t="s">
        <v>143</v>
      </c>
      <c r="F4179" s="103" t="s">
        <v>20178</v>
      </c>
      <c r="G4179" s="103" t="s">
        <v>20757</v>
      </c>
      <c r="H4179" s="104" t="s">
        <v>16377</v>
      </c>
      <c r="I4179" s="103" t="s">
        <v>30</v>
      </c>
      <c r="J4179" s="103" t="s">
        <v>30</v>
      </c>
      <c r="K4179" s="103" t="s">
        <v>27</v>
      </c>
      <c r="L4179" s="103" t="s">
        <v>30</v>
      </c>
      <c r="M4179" s="103" t="s">
        <v>30</v>
      </c>
      <c r="N4179" s="103" t="s">
        <v>30</v>
      </c>
      <c r="O4179" s="103" t="s">
        <v>27</v>
      </c>
      <c r="P4179" s="103" t="s">
        <v>8322</v>
      </c>
      <c r="Q4179" s="103" t="s">
        <v>2702</v>
      </c>
      <c r="R4179" s="105" t="s">
        <v>18901</v>
      </c>
      <c r="S4179" s="103" t="s">
        <v>8322</v>
      </c>
      <c r="T4179" s="103" t="s">
        <v>146</v>
      </c>
      <c r="U4179" s="106" t="s">
        <v>22597</v>
      </c>
      <c r="V4179" s="105" t="s">
        <v>25284</v>
      </c>
      <c r="W4179" s="107" t="s">
        <v>497</v>
      </c>
      <c r="X4179" t="s">
        <v>25285</v>
      </c>
      <c r="AA4179">
        <f ca="1" t="shared" si="131"/>
        <v>17</v>
      </c>
    </row>
    <row r="4180" spans="1:27">
      <c r="A4180" s="101">
        <v>61</v>
      </c>
      <c r="B4180" s="89" t="str">
        <f t="shared" si="130"/>
        <v>451229200409143926</v>
      </c>
      <c r="C4180" s="89" t="s">
        <v>497</v>
      </c>
      <c r="D4180" s="102" t="s">
        <v>16379</v>
      </c>
      <c r="E4180" s="102" t="s">
        <v>143</v>
      </c>
      <c r="F4180" s="103" t="s">
        <v>20131</v>
      </c>
      <c r="G4180" s="103" t="s">
        <v>20351</v>
      </c>
      <c r="H4180" s="104" t="s">
        <v>16378</v>
      </c>
      <c r="I4180" s="103" t="s">
        <v>27</v>
      </c>
      <c r="J4180" s="103" t="s">
        <v>30</v>
      </c>
      <c r="K4180" s="103" t="s">
        <v>30</v>
      </c>
      <c r="L4180" s="103" t="s">
        <v>30</v>
      </c>
      <c r="M4180" s="103" t="s">
        <v>30</v>
      </c>
      <c r="N4180" s="103" t="s">
        <v>30</v>
      </c>
      <c r="O4180" s="103" t="s">
        <v>27</v>
      </c>
      <c r="P4180" s="103" t="s">
        <v>8322</v>
      </c>
      <c r="Q4180" s="103" t="s">
        <v>16381</v>
      </c>
      <c r="R4180" s="105" t="s">
        <v>18902</v>
      </c>
      <c r="S4180" s="103" t="s">
        <v>8322</v>
      </c>
      <c r="T4180" s="103" t="s">
        <v>128</v>
      </c>
      <c r="U4180" s="106" t="s">
        <v>22857</v>
      </c>
      <c r="V4180" s="105" t="s">
        <v>25286</v>
      </c>
      <c r="W4180" s="107" t="s">
        <v>497</v>
      </c>
      <c r="X4180" t="s">
        <v>25287</v>
      </c>
      <c r="AA4180">
        <f ca="1" t="shared" si="131"/>
        <v>16</v>
      </c>
    </row>
    <row r="4181" spans="1:27">
      <c r="A4181" s="101">
        <v>62</v>
      </c>
      <c r="B4181" s="89" t="str">
        <f t="shared" si="130"/>
        <v>452731200506224824</v>
      </c>
      <c r="C4181" s="89" t="s">
        <v>497</v>
      </c>
      <c r="D4181" s="102" t="s">
        <v>16384</v>
      </c>
      <c r="E4181" s="102" t="s">
        <v>143</v>
      </c>
      <c r="F4181" s="103" t="s">
        <v>20131</v>
      </c>
      <c r="G4181" s="103" t="s">
        <v>21389</v>
      </c>
      <c r="H4181" s="104" t="s">
        <v>16383</v>
      </c>
      <c r="I4181" s="103" t="s">
        <v>30</v>
      </c>
      <c r="J4181" s="103" t="s">
        <v>30</v>
      </c>
      <c r="K4181" s="103" t="s">
        <v>30</v>
      </c>
      <c r="L4181" s="103" t="s">
        <v>30</v>
      </c>
      <c r="M4181" s="103" t="s">
        <v>30</v>
      </c>
      <c r="N4181" s="103" t="s">
        <v>30</v>
      </c>
      <c r="O4181" s="103" t="s">
        <v>27</v>
      </c>
      <c r="P4181" s="103" t="s">
        <v>8322</v>
      </c>
      <c r="Q4181" s="103" t="s">
        <v>16385</v>
      </c>
      <c r="R4181" s="105" t="s">
        <v>18903</v>
      </c>
      <c r="S4181" s="103" t="s">
        <v>8322</v>
      </c>
      <c r="T4181" s="103" t="s">
        <v>63</v>
      </c>
      <c r="U4181" s="106" t="s">
        <v>20436</v>
      </c>
      <c r="V4181" s="105" t="s">
        <v>25288</v>
      </c>
      <c r="W4181" s="107" t="s">
        <v>497</v>
      </c>
      <c r="X4181" t="s">
        <v>25289</v>
      </c>
      <c r="AA4181">
        <f ca="1" t="shared" si="131"/>
        <v>16</v>
      </c>
    </row>
    <row r="4182" spans="1:27">
      <c r="A4182" s="101">
        <v>63</v>
      </c>
      <c r="B4182" s="89" t="str">
        <f t="shared" si="130"/>
        <v>452731200404230625</v>
      </c>
      <c r="C4182" s="89" t="s">
        <v>497</v>
      </c>
      <c r="D4182" s="102" t="s">
        <v>16387</v>
      </c>
      <c r="E4182" s="102" t="s">
        <v>143</v>
      </c>
      <c r="F4182" s="103" t="s">
        <v>20131</v>
      </c>
      <c r="G4182" s="103" t="s">
        <v>20255</v>
      </c>
      <c r="H4182" s="104" t="s">
        <v>16386</v>
      </c>
      <c r="I4182" s="103" t="s">
        <v>30</v>
      </c>
      <c r="J4182" s="103" t="s">
        <v>30</v>
      </c>
      <c r="K4182" s="103" t="s">
        <v>27</v>
      </c>
      <c r="L4182" s="103" t="s">
        <v>30</v>
      </c>
      <c r="M4182" s="103" t="s">
        <v>30</v>
      </c>
      <c r="N4182" s="103" t="s">
        <v>30</v>
      </c>
      <c r="O4182" s="103" t="s">
        <v>27</v>
      </c>
      <c r="P4182" s="103" t="s">
        <v>8322</v>
      </c>
      <c r="Q4182" s="103" t="s">
        <v>16388</v>
      </c>
      <c r="R4182" s="105" t="s">
        <v>18904</v>
      </c>
      <c r="S4182" s="103" t="s">
        <v>8322</v>
      </c>
      <c r="T4182" s="103" t="s">
        <v>99</v>
      </c>
      <c r="U4182" s="106" t="s">
        <v>22995</v>
      </c>
      <c r="V4182" s="105" t="s">
        <v>25290</v>
      </c>
      <c r="W4182" s="107" t="s">
        <v>497</v>
      </c>
      <c r="X4182" t="s">
        <v>25291</v>
      </c>
      <c r="AA4182">
        <f ca="1" t="shared" si="131"/>
        <v>17</v>
      </c>
    </row>
    <row r="4183" spans="1:27">
      <c r="A4183" s="101">
        <v>64</v>
      </c>
      <c r="B4183" s="89" t="str">
        <f t="shared" si="130"/>
        <v>451229200411052126</v>
      </c>
      <c r="C4183" s="89" t="s">
        <v>497</v>
      </c>
      <c r="D4183" s="102" t="s">
        <v>16390</v>
      </c>
      <c r="E4183" s="102" t="s">
        <v>143</v>
      </c>
      <c r="F4183" s="103" t="s">
        <v>20131</v>
      </c>
      <c r="G4183" s="103" t="s">
        <v>20823</v>
      </c>
      <c r="H4183" s="104" t="s">
        <v>16389</v>
      </c>
      <c r="I4183" s="103" t="s">
        <v>30</v>
      </c>
      <c r="J4183" s="103" t="s">
        <v>30</v>
      </c>
      <c r="K4183" s="103" t="s">
        <v>30</v>
      </c>
      <c r="L4183" s="103" t="s">
        <v>30</v>
      </c>
      <c r="M4183" s="103" t="s">
        <v>30</v>
      </c>
      <c r="N4183" s="103" t="s">
        <v>30</v>
      </c>
      <c r="O4183" s="103" t="s">
        <v>27</v>
      </c>
      <c r="P4183" s="103" t="s">
        <v>8322</v>
      </c>
      <c r="Q4183" s="103" t="s">
        <v>16391</v>
      </c>
      <c r="R4183" s="105" t="s">
        <v>18905</v>
      </c>
      <c r="S4183" s="103" t="s">
        <v>8322</v>
      </c>
      <c r="T4183" s="103" t="s">
        <v>81</v>
      </c>
      <c r="U4183" s="106" t="s">
        <v>22798</v>
      </c>
      <c r="V4183" s="105" t="s">
        <v>25292</v>
      </c>
      <c r="W4183" s="107" t="s">
        <v>497</v>
      </c>
      <c r="X4183" t="s">
        <v>25293</v>
      </c>
      <c r="AA4183">
        <f ca="1" t="shared" si="131"/>
        <v>16</v>
      </c>
    </row>
    <row r="4184" spans="1:27">
      <c r="A4184" s="101">
        <v>65</v>
      </c>
      <c r="B4184" s="89" t="str">
        <f t="shared" si="130"/>
        <v>451229200007172740</v>
      </c>
      <c r="C4184" s="89" t="s">
        <v>497</v>
      </c>
      <c r="D4184" s="102" t="s">
        <v>3973</v>
      </c>
      <c r="E4184" s="102" t="s">
        <v>143</v>
      </c>
      <c r="F4184" s="103" t="s">
        <v>20178</v>
      </c>
      <c r="G4184" s="103" t="s">
        <v>20139</v>
      </c>
      <c r="H4184" s="104" t="s">
        <v>16392</v>
      </c>
      <c r="I4184" s="103" t="s">
        <v>30</v>
      </c>
      <c r="J4184" s="103" t="s">
        <v>30</v>
      </c>
      <c r="K4184" s="103" t="s">
        <v>30</v>
      </c>
      <c r="L4184" s="103" t="s">
        <v>30</v>
      </c>
      <c r="M4184" s="103" t="s">
        <v>30</v>
      </c>
      <c r="N4184" s="103" t="s">
        <v>30</v>
      </c>
      <c r="O4184" s="103" t="s">
        <v>27</v>
      </c>
      <c r="P4184" s="103" t="s">
        <v>8322</v>
      </c>
      <c r="Q4184" s="103" t="s">
        <v>16394</v>
      </c>
      <c r="R4184" s="105" t="s">
        <v>19568</v>
      </c>
      <c r="S4184" s="103" t="s">
        <v>8322</v>
      </c>
      <c r="T4184" s="103" t="s">
        <v>146</v>
      </c>
      <c r="U4184" s="106" t="s">
        <v>22597</v>
      </c>
      <c r="V4184" s="105" t="s">
        <v>20450</v>
      </c>
      <c r="W4184" s="107" t="s">
        <v>497</v>
      </c>
      <c r="X4184" t="s">
        <v>25294</v>
      </c>
      <c r="AA4184">
        <f ca="1" t="shared" si="131"/>
        <v>21</v>
      </c>
    </row>
    <row r="4185" spans="1:27">
      <c r="A4185" s="101">
        <v>66</v>
      </c>
      <c r="B4185" s="89" t="str">
        <f t="shared" si="130"/>
        <v>45122920041009181X</v>
      </c>
      <c r="C4185" s="89" t="s">
        <v>497</v>
      </c>
      <c r="D4185" s="102" t="s">
        <v>16396</v>
      </c>
      <c r="E4185" s="102" t="s">
        <v>24</v>
      </c>
      <c r="F4185" s="103" t="s">
        <v>20131</v>
      </c>
      <c r="G4185" s="103" t="s">
        <v>20412</v>
      </c>
      <c r="H4185" s="104" t="s">
        <v>16395</v>
      </c>
      <c r="I4185" s="103" t="s">
        <v>30</v>
      </c>
      <c r="J4185" s="103" t="s">
        <v>30</v>
      </c>
      <c r="K4185" s="103" t="s">
        <v>30</v>
      </c>
      <c r="L4185" s="103" t="s">
        <v>30</v>
      </c>
      <c r="M4185" s="103" t="s">
        <v>30</v>
      </c>
      <c r="N4185" s="103" t="s">
        <v>30</v>
      </c>
      <c r="O4185" s="103" t="s">
        <v>27</v>
      </c>
      <c r="P4185" s="103" t="s">
        <v>8322</v>
      </c>
      <c r="Q4185" s="103" t="s">
        <v>16398</v>
      </c>
      <c r="R4185" s="105" t="s">
        <v>18906</v>
      </c>
      <c r="S4185" s="103" t="s">
        <v>8322</v>
      </c>
      <c r="T4185" s="103" t="s">
        <v>115</v>
      </c>
      <c r="U4185" s="106" t="s">
        <v>23443</v>
      </c>
      <c r="V4185" s="105" t="s">
        <v>25295</v>
      </c>
      <c r="W4185" s="107" t="s">
        <v>497</v>
      </c>
      <c r="X4185" t="s">
        <v>25296</v>
      </c>
      <c r="AA4185">
        <f ca="1" t="shared" si="131"/>
        <v>16</v>
      </c>
    </row>
    <row r="4186" spans="1:27">
      <c r="A4186" s="101">
        <v>67</v>
      </c>
      <c r="B4186" s="89" t="str">
        <f t="shared" si="130"/>
        <v>451229200408160919</v>
      </c>
      <c r="C4186" s="89" t="s">
        <v>497</v>
      </c>
      <c r="D4186" s="102" t="s">
        <v>16400</v>
      </c>
      <c r="E4186" s="102" t="s">
        <v>24</v>
      </c>
      <c r="F4186" s="103" t="s">
        <v>20131</v>
      </c>
      <c r="G4186" s="103" t="s">
        <v>20757</v>
      </c>
      <c r="H4186" s="104" t="s">
        <v>16399</v>
      </c>
      <c r="I4186" s="103" t="s">
        <v>30</v>
      </c>
      <c r="J4186" s="103" t="s">
        <v>30</v>
      </c>
      <c r="K4186" s="103" t="s">
        <v>30</v>
      </c>
      <c r="L4186" s="103" t="s">
        <v>30</v>
      </c>
      <c r="M4186" s="103" t="s">
        <v>30</v>
      </c>
      <c r="N4186" s="103" t="s">
        <v>30</v>
      </c>
      <c r="O4186" s="103" t="s">
        <v>27</v>
      </c>
      <c r="P4186" s="103" t="s">
        <v>8322</v>
      </c>
      <c r="Q4186" s="103" t="s">
        <v>16401</v>
      </c>
      <c r="R4186" s="105" t="s">
        <v>18907</v>
      </c>
      <c r="S4186" s="103" t="s">
        <v>8322</v>
      </c>
      <c r="T4186" s="103" t="s">
        <v>69</v>
      </c>
      <c r="U4186" s="106" t="s">
        <v>23337</v>
      </c>
      <c r="V4186" s="105" t="s">
        <v>20499</v>
      </c>
      <c r="W4186" s="107" t="s">
        <v>497</v>
      </c>
      <c r="X4186" t="s">
        <v>23522</v>
      </c>
      <c r="AA4186">
        <f ca="1" t="shared" si="131"/>
        <v>16</v>
      </c>
    </row>
    <row r="4187" spans="1:27">
      <c r="A4187" s="101">
        <v>68</v>
      </c>
      <c r="B4187" s="89" t="str">
        <f t="shared" si="130"/>
        <v>452731200407270331</v>
      </c>
      <c r="C4187" s="89" t="s">
        <v>497</v>
      </c>
      <c r="D4187" s="102" t="s">
        <v>16403</v>
      </c>
      <c r="E4187" s="102" t="s">
        <v>24</v>
      </c>
      <c r="F4187" s="103" t="s">
        <v>20131</v>
      </c>
      <c r="G4187" s="103" t="s">
        <v>20271</v>
      </c>
      <c r="H4187" s="104" t="s">
        <v>16402</v>
      </c>
      <c r="I4187" s="103" t="s">
        <v>30</v>
      </c>
      <c r="J4187" s="103" t="s">
        <v>30</v>
      </c>
      <c r="K4187" s="103" t="s">
        <v>30</v>
      </c>
      <c r="L4187" s="103" t="s">
        <v>30</v>
      </c>
      <c r="M4187" s="103" t="s">
        <v>30</v>
      </c>
      <c r="N4187" s="103" t="s">
        <v>30</v>
      </c>
      <c r="O4187" s="103" t="s">
        <v>27</v>
      </c>
      <c r="P4187" s="103" t="s">
        <v>8322</v>
      </c>
      <c r="Q4187" s="103" t="s">
        <v>16405</v>
      </c>
      <c r="R4187" s="105" t="s">
        <v>18908</v>
      </c>
      <c r="S4187" s="103" t="s">
        <v>8322</v>
      </c>
      <c r="T4187" s="103" t="s">
        <v>151</v>
      </c>
      <c r="U4187" s="106" t="s">
        <v>22987</v>
      </c>
      <c r="V4187" s="105" t="s">
        <v>25297</v>
      </c>
      <c r="W4187" s="107" t="s">
        <v>497</v>
      </c>
      <c r="X4187" t="s">
        <v>25298</v>
      </c>
      <c r="AA4187">
        <f ca="1" t="shared" si="131"/>
        <v>17</v>
      </c>
    </row>
    <row r="4188" spans="1:27">
      <c r="A4188" s="101">
        <v>69</v>
      </c>
      <c r="B4188" s="89" t="str">
        <f t="shared" si="130"/>
        <v>451229200409120054</v>
      </c>
      <c r="C4188" s="89" t="s">
        <v>497</v>
      </c>
      <c r="D4188" s="102" t="s">
        <v>1668</v>
      </c>
      <c r="E4188" s="102" t="s">
        <v>24</v>
      </c>
      <c r="F4188" s="103" t="s">
        <v>20131</v>
      </c>
      <c r="G4188" s="103" t="s">
        <v>20351</v>
      </c>
      <c r="H4188" s="104" t="s">
        <v>16406</v>
      </c>
      <c r="I4188" s="103" t="s">
        <v>30</v>
      </c>
      <c r="J4188" s="103" t="s">
        <v>30</v>
      </c>
      <c r="K4188" s="103" t="s">
        <v>30</v>
      </c>
      <c r="L4188" s="103" t="s">
        <v>30</v>
      </c>
      <c r="M4188" s="103" t="s">
        <v>30</v>
      </c>
      <c r="N4188" s="103" t="s">
        <v>30</v>
      </c>
      <c r="O4188" s="103" t="s">
        <v>27</v>
      </c>
      <c r="P4188" s="103" t="s">
        <v>8322</v>
      </c>
      <c r="Q4188" s="103" t="s">
        <v>16407</v>
      </c>
      <c r="R4188" s="105">
        <v>18378897031</v>
      </c>
      <c r="S4188" s="103" t="s">
        <v>8322</v>
      </c>
      <c r="T4188" s="103" t="s">
        <v>63</v>
      </c>
      <c r="U4188" s="106" t="s">
        <v>23014</v>
      </c>
      <c r="V4188" s="105" t="s">
        <v>22259</v>
      </c>
      <c r="W4188" s="107" t="s">
        <v>497</v>
      </c>
      <c r="X4188" t="s">
        <v>24529</v>
      </c>
      <c r="AA4188">
        <f ca="1" t="shared" si="131"/>
        <v>16</v>
      </c>
    </row>
    <row r="4189" spans="1:27">
      <c r="A4189" s="101">
        <v>70</v>
      </c>
      <c r="B4189" s="89" t="str">
        <f t="shared" si="130"/>
        <v>452731200403252830</v>
      </c>
      <c r="C4189" s="89" t="s">
        <v>497</v>
      </c>
      <c r="D4189" s="102" t="s">
        <v>6424</v>
      </c>
      <c r="E4189" s="102" t="s">
        <v>24</v>
      </c>
      <c r="F4189" s="103" t="s">
        <v>20178</v>
      </c>
      <c r="G4189" s="103" t="s">
        <v>20707</v>
      </c>
      <c r="H4189" s="104" t="s">
        <v>16408</v>
      </c>
      <c r="I4189" s="103" t="s">
        <v>30</v>
      </c>
      <c r="J4189" s="103" t="s">
        <v>30</v>
      </c>
      <c r="K4189" s="103" t="s">
        <v>30</v>
      </c>
      <c r="L4189" s="103" t="s">
        <v>30</v>
      </c>
      <c r="M4189" s="103" t="s">
        <v>30</v>
      </c>
      <c r="N4189" s="103" t="s">
        <v>30</v>
      </c>
      <c r="O4189" s="103" t="s">
        <v>27</v>
      </c>
      <c r="P4189" s="103" t="s">
        <v>8322</v>
      </c>
      <c r="Q4189" s="103" t="s">
        <v>16410</v>
      </c>
      <c r="R4189" s="105">
        <v>19978801124</v>
      </c>
      <c r="S4189" s="103" t="s">
        <v>8322</v>
      </c>
      <c r="T4189" s="103" t="s">
        <v>146</v>
      </c>
      <c r="U4189" s="106" t="s">
        <v>22940</v>
      </c>
      <c r="V4189" s="105" t="s">
        <v>25299</v>
      </c>
      <c r="W4189" s="107" t="s">
        <v>497</v>
      </c>
      <c r="X4189" t="s">
        <v>25300</v>
      </c>
      <c r="AA4189">
        <f ca="1" t="shared" si="131"/>
        <v>17</v>
      </c>
    </row>
    <row r="4190" spans="1:27">
      <c r="A4190" s="101">
        <v>71</v>
      </c>
      <c r="B4190" s="89" t="str">
        <f t="shared" si="130"/>
        <v>451229200410261225</v>
      </c>
      <c r="C4190" s="89" t="s">
        <v>497</v>
      </c>
      <c r="D4190" s="102" t="s">
        <v>16412</v>
      </c>
      <c r="E4190" s="102" t="s">
        <v>143</v>
      </c>
      <c r="F4190" s="103" t="s">
        <v>20131</v>
      </c>
      <c r="G4190" s="103" t="s">
        <v>20412</v>
      </c>
      <c r="H4190" s="104" t="s">
        <v>16411</v>
      </c>
      <c r="I4190" s="103" t="s">
        <v>27</v>
      </c>
      <c r="J4190" s="103" t="s">
        <v>30</v>
      </c>
      <c r="K4190" s="103" t="s">
        <v>30</v>
      </c>
      <c r="L4190" s="103" t="s">
        <v>30</v>
      </c>
      <c r="M4190" s="103" t="s">
        <v>30</v>
      </c>
      <c r="N4190" s="103" t="s">
        <v>30</v>
      </c>
      <c r="O4190" s="103" t="s">
        <v>27</v>
      </c>
      <c r="P4190" s="103" t="s">
        <v>8322</v>
      </c>
      <c r="Q4190" s="103" t="s">
        <v>16414</v>
      </c>
      <c r="R4190" s="105" t="s">
        <v>18909</v>
      </c>
      <c r="S4190" s="103" t="s">
        <v>8322</v>
      </c>
      <c r="T4190" s="103" t="s">
        <v>76</v>
      </c>
      <c r="U4190" s="106" t="s">
        <v>20508</v>
      </c>
      <c r="V4190" s="105" t="s">
        <v>25301</v>
      </c>
      <c r="W4190" s="107" t="s">
        <v>497</v>
      </c>
      <c r="X4190" t="s">
        <v>25302</v>
      </c>
      <c r="AA4190">
        <f ca="1" t="shared" si="131"/>
        <v>16</v>
      </c>
    </row>
    <row r="4191" spans="1:27">
      <c r="A4191" s="101">
        <v>72</v>
      </c>
      <c r="B4191" s="89" t="str">
        <f t="shared" si="130"/>
        <v>452731200508115410</v>
      </c>
      <c r="C4191" s="89" t="s">
        <v>497</v>
      </c>
      <c r="D4191" s="102" t="s">
        <v>16416</v>
      </c>
      <c r="E4191" s="102" t="s">
        <v>24</v>
      </c>
      <c r="F4191" s="103" t="s">
        <v>20131</v>
      </c>
      <c r="G4191" s="103" t="s">
        <v>20921</v>
      </c>
      <c r="H4191" s="104" t="s">
        <v>16415</v>
      </c>
      <c r="I4191" s="103" t="s">
        <v>30</v>
      </c>
      <c r="J4191" s="103" t="s">
        <v>30</v>
      </c>
      <c r="K4191" s="103" t="s">
        <v>30</v>
      </c>
      <c r="L4191" s="103" t="s">
        <v>30</v>
      </c>
      <c r="M4191" s="103" t="s">
        <v>30</v>
      </c>
      <c r="N4191" s="103" t="s">
        <v>30</v>
      </c>
      <c r="O4191" s="103" t="s">
        <v>27</v>
      </c>
      <c r="P4191" s="103" t="s">
        <v>8322</v>
      </c>
      <c r="Q4191" s="103" t="s">
        <v>16418</v>
      </c>
      <c r="R4191" s="105" t="s">
        <v>18910</v>
      </c>
      <c r="S4191" s="103" t="s">
        <v>8322</v>
      </c>
      <c r="T4191" s="103" t="s">
        <v>93</v>
      </c>
      <c r="U4191" s="106" t="s">
        <v>25303</v>
      </c>
      <c r="V4191" s="105" t="s">
        <v>25304</v>
      </c>
      <c r="W4191" s="107" t="s">
        <v>497</v>
      </c>
      <c r="X4191" t="s">
        <v>25305</v>
      </c>
      <c r="AA4191">
        <f ca="1" t="shared" si="131"/>
        <v>16</v>
      </c>
    </row>
    <row r="4192" spans="1:27">
      <c r="A4192" s="101">
        <v>73</v>
      </c>
      <c r="B4192" s="89" t="str">
        <f t="shared" si="130"/>
        <v>45273120041122512X</v>
      </c>
      <c r="C4192" s="89" t="s">
        <v>497</v>
      </c>
      <c r="D4192" s="102" t="s">
        <v>16420</v>
      </c>
      <c r="E4192" s="102" t="s">
        <v>143</v>
      </c>
      <c r="F4192" s="103" t="s">
        <v>20131</v>
      </c>
      <c r="G4192" s="103" t="s">
        <v>20823</v>
      </c>
      <c r="H4192" s="104" t="s">
        <v>16419</v>
      </c>
      <c r="I4192" s="103" t="s">
        <v>30</v>
      </c>
      <c r="J4192" s="103" t="s">
        <v>30</v>
      </c>
      <c r="K4192" s="103" t="s">
        <v>30</v>
      </c>
      <c r="L4192" s="103" t="s">
        <v>30</v>
      </c>
      <c r="M4192" s="103" t="s">
        <v>30</v>
      </c>
      <c r="N4192" s="103" t="s">
        <v>30</v>
      </c>
      <c r="O4192" s="103" t="s">
        <v>27</v>
      </c>
      <c r="P4192" s="103" t="s">
        <v>63</v>
      </c>
      <c r="Q4192" s="103" t="s">
        <v>16421</v>
      </c>
      <c r="R4192" s="105" t="s">
        <v>18911</v>
      </c>
      <c r="S4192" s="103" t="s">
        <v>8322</v>
      </c>
      <c r="T4192" s="103" t="s">
        <v>88</v>
      </c>
      <c r="U4192" s="106" t="s">
        <v>23029</v>
      </c>
      <c r="V4192" s="105" t="s">
        <v>23030</v>
      </c>
      <c r="W4192" s="107" t="s">
        <v>497</v>
      </c>
      <c r="X4192" t="s">
        <v>23031</v>
      </c>
      <c r="AA4192">
        <f ca="1" t="shared" si="131"/>
        <v>16</v>
      </c>
    </row>
    <row r="4193" spans="1:27">
      <c r="A4193" s="101">
        <v>74</v>
      </c>
      <c r="B4193" s="89" t="str">
        <f t="shared" si="130"/>
        <v>45273120030821182X</v>
      </c>
      <c r="C4193" s="89" t="s">
        <v>497</v>
      </c>
      <c r="D4193" s="102" t="s">
        <v>1751</v>
      </c>
      <c r="E4193" s="102" t="s">
        <v>143</v>
      </c>
      <c r="F4193" s="103" t="s">
        <v>20178</v>
      </c>
      <c r="G4193" s="103" t="s">
        <v>20163</v>
      </c>
      <c r="H4193" s="104" t="s">
        <v>16422</v>
      </c>
      <c r="I4193" s="103" t="s">
        <v>27</v>
      </c>
      <c r="J4193" s="103" t="s">
        <v>30</v>
      </c>
      <c r="K4193" s="103" t="s">
        <v>30</v>
      </c>
      <c r="L4193" s="103" t="s">
        <v>30</v>
      </c>
      <c r="M4193" s="103" t="s">
        <v>30</v>
      </c>
      <c r="N4193" s="103" t="s">
        <v>27</v>
      </c>
      <c r="O4193" s="103" t="s">
        <v>27</v>
      </c>
      <c r="P4193" s="103" t="s">
        <v>8322</v>
      </c>
      <c r="Q4193" s="103" t="s">
        <v>16424</v>
      </c>
      <c r="R4193" s="105" t="s">
        <v>18912</v>
      </c>
      <c r="S4193" s="103" t="s">
        <v>8322</v>
      </c>
      <c r="T4193" s="103" t="s">
        <v>115</v>
      </c>
      <c r="U4193" s="106" t="s">
        <v>23075</v>
      </c>
      <c r="V4193" s="105" t="s">
        <v>25306</v>
      </c>
      <c r="W4193" s="107" t="s">
        <v>497</v>
      </c>
      <c r="X4193" t="s">
        <v>25307</v>
      </c>
      <c r="AA4193">
        <f ca="1" t="shared" si="131"/>
        <v>17</v>
      </c>
    </row>
    <row r="4194" spans="1:27">
      <c r="A4194" s="101">
        <v>75</v>
      </c>
      <c r="B4194" s="89" t="str">
        <f t="shared" si="130"/>
        <v>452731200308060347</v>
      </c>
      <c r="C4194" s="89" t="s">
        <v>497</v>
      </c>
      <c r="D4194" s="102" t="s">
        <v>16426</v>
      </c>
      <c r="E4194" s="102" t="s">
        <v>143</v>
      </c>
      <c r="F4194" s="103" t="s">
        <v>20178</v>
      </c>
      <c r="G4194" s="103" t="s">
        <v>20163</v>
      </c>
      <c r="H4194" s="104" t="s">
        <v>16425</v>
      </c>
      <c r="I4194" s="103" t="s">
        <v>30</v>
      </c>
      <c r="J4194" s="103" t="s">
        <v>30</v>
      </c>
      <c r="K4194" s="103" t="s">
        <v>30</v>
      </c>
      <c r="L4194" s="103" t="s">
        <v>30</v>
      </c>
      <c r="M4194" s="103" t="s">
        <v>30</v>
      </c>
      <c r="N4194" s="103" t="s">
        <v>30</v>
      </c>
      <c r="O4194" s="103" t="s">
        <v>27</v>
      </c>
      <c r="P4194" s="103" t="s">
        <v>25308</v>
      </c>
      <c r="Q4194" s="103" t="s">
        <v>16428</v>
      </c>
      <c r="R4194" s="105">
        <v>15078614125</v>
      </c>
      <c r="S4194" s="103" t="s">
        <v>8322</v>
      </c>
      <c r="T4194" s="103" t="s">
        <v>151</v>
      </c>
      <c r="U4194" s="106" t="s">
        <v>23683</v>
      </c>
      <c r="V4194" s="105" t="s">
        <v>25309</v>
      </c>
      <c r="W4194" s="107" t="s">
        <v>497</v>
      </c>
      <c r="X4194" t="s">
        <v>19569</v>
      </c>
      <c r="AA4194">
        <f ca="1" t="shared" si="131"/>
        <v>18</v>
      </c>
    </row>
    <row r="4195" spans="1:27">
      <c r="A4195" s="101">
        <v>76</v>
      </c>
      <c r="B4195" s="89" t="str">
        <f t="shared" si="130"/>
        <v>451229200410200027</v>
      </c>
      <c r="C4195" s="89" t="s">
        <v>497</v>
      </c>
      <c r="D4195" s="102" t="s">
        <v>16430</v>
      </c>
      <c r="E4195" s="102" t="s">
        <v>143</v>
      </c>
      <c r="F4195" s="103" t="s">
        <v>20131</v>
      </c>
      <c r="G4195" s="103" t="s">
        <v>20412</v>
      </c>
      <c r="H4195" s="104" t="s">
        <v>16429</v>
      </c>
      <c r="I4195" s="103" t="s">
        <v>30</v>
      </c>
      <c r="J4195" s="103" t="s">
        <v>27</v>
      </c>
      <c r="K4195" s="103" t="s">
        <v>30</v>
      </c>
      <c r="L4195" s="103" t="s">
        <v>30</v>
      </c>
      <c r="M4195" s="103" t="s">
        <v>30</v>
      </c>
      <c r="N4195" s="103" t="s">
        <v>30</v>
      </c>
      <c r="O4195" s="103" t="s">
        <v>30</v>
      </c>
      <c r="P4195" s="103" t="s">
        <v>8322</v>
      </c>
      <c r="Q4195" s="103" t="s">
        <v>16432</v>
      </c>
      <c r="R4195" s="105" t="s">
        <v>18913</v>
      </c>
      <c r="S4195" s="103" t="s">
        <v>8322</v>
      </c>
      <c r="T4195" s="103" t="s">
        <v>25310</v>
      </c>
      <c r="U4195" s="106" t="s">
        <v>25311</v>
      </c>
      <c r="V4195" s="105" t="s">
        <v>25312</v>
      </c>
      <c r="W4195" s="107" t="s">
        <v>497</v>
      </c>
      <c r="X4195" t="s">
        <v>25313</v>
      </c>
      <c r="AA4195">
        <f ca="1" t="shared" si="131"/>
        <v>16</v>
      </c>
    </row>
    <row r="4196" spans="1:27">
      <c r="A4196" s="101">
        <v>77</v>
      </c>
      <c r="B4196" s="89" t="str">
        <f t="shared" si="130"/>
        <v>452731200409072718</v>
      </c>
      <c r="C4196" s="89" t="s">
        <v>497</v>
      </c>
      <c r="D4196" s="102" t="s">
        <v>16434</v>
      </c>
      <c r="E4196" s="102" t="s">
        <v>24</v>
      </c>
      <c r="F4196" s="103" t="s">
        <v>20131</v>
      </c>
      <c r="G4196" s="103" t="s">
        <v>20351</v>
      </c>
      <c r="H4196" s="104" t="s">
        <v>16433</v>
      </c>
      <c r="I4196" s="103" t="s">
        <v>30</v>
      </c>
      <c r="J4196" s="103" t="s">
        <v>30</v>
      </c>
      <c r="K4196" s="103" t="s">
        <v>27</v>
      </c>
      <c r="L4196" s="103" t="s">
        <v>30</v>
      </c>
      <c r="M4196" s="103" t="s">
        <v>30</v>
      </c>
      <c r="N4196" s="103" t="s">
        <v>30</v>
      </c>
      <c r="O4196" s="103" t="s">
        <v>30</v>
      </c>
      <c r="P4196" s="103" t="s">
        <v>8322</v>
      </c>
      <c r="Q4196" s="103" t="s">
        <v>15747</v>
      </c>
      <c r="R4196" s="105">
        <v>19907789878</v>
      </c>
      <c r="S4196" s="103" t="s">
        <v>8322</v>
      </c>
      <c r="T4196" s="103" t="s">
        <v>146</v>
      </c>
      <c r="U4196" s="106" t="s">
        <v>20392</v>
      </c>
      <c r="V4196" s="105" t="s">
        <v>24668</v>
      </c>
      <c r="W4196" s="107" t="s">
        <v>497</v>
      </c>
      <c r="X4196" t="s">
        <v>25314</v>
      </c>
      <c r="AA4196">
        <f ca="1" t="shared" si="131"/>
        <v>16</v>
      </c>
    </row>
    <row r="4197" spans="1:27">
      <c r="A4197" s="101">
        <v>1</v>
      </c>
      <c r="B4197" s="89" t="str">
        <f t="shared" si="130"/>
        <v>451229200407142719</v>
      </c>
      <c r="C4197" s="89" t="s">
        <v>502</v>
      </c>
      <c r="D4197" s="102" t="s">
        <v>4821</v>
      </c>
      <c r="E4197" s="102" t="s">
        <v>24</v>
      </c>
      <c r="F4197" s="103" t="s">
        <v>20178</v>
      </c>
      <c r="G4197" s="103" t="s">
        <v>20271</v>
      </c>
      <c r="H4197" s="104" t="s">
        <v>16436</v>
      </c>
      <c r="I4197" s="103" t="s">
        <v>27</v>
      </c>
      <c r="J4197" s="103" t="s">
        <v>30</v>
      </c>
      <c r="K4197" s="103" t="s">
        <v>30</v>
      </c>
      <c r="L4197" s="103" t="s">
        <v>30</v>
      </c>
      <c r="M4197" s="103" t="s">
        <v>30</v>
      </c>
      <c r="N4197" s="103" t="s">
        <v>30</v>
      </c>
      <c r="O4197" s="103" t="s">
        <v>27</v>
      </c>
      <c r="P4197" s="103" t="s">
        <v>63</v>
      </c>
      <c r="Q4197" s="103" t="s">
        <v>16438</v>
      </c>
      <c r="R4197" s="105">
        <v>15177890594</v>
      </c>
      <c r="S4197" s="103" t="s">
        <v>8322</v>
      </c>
      <c r="T4197" s="103" t="s">
        <v>146</v>
      </c>
      <c r="U4197" s="106" t="s">
        <v>21809</v>
      </c>
      <c r="V4197" s="105" t="s">
        <v>25315</v>
      </c>
      <c r="W4197" s="107" t="s">
        <v>502</v>
      </c>
      <c r="X4197" t="s">
        <v>25316</v>
      </c>
      <c r="AA4197">
        <f ca="1" t="shared" si="131"/>
        <v>17</v>
      </c>
    </row>
    <row r="4198" spans="1:27">
      <c r="A4198" s="101">
        <v>2</v>
      </c>
      <c r="B4198" s="89" t="str">
        <f t="shared" si="130"/>
        <v>452731200408115720</v>
      </c>
      <c r="C4198" s="89" t="s">
        <v>502</v>
      </c>
      <c r="D4198" s="102" t="s">
        <v>16085</v>
      </c>
      <c r="E4198" s="102" t="s">
        <v>143</v>
      </c>
      <c r="F4198" s="103" t="s">
        <v>20131</v>
      </c>
      <c r="G4198" s="103" t="s">
        <v>20757</v>
      </c>
      <c r="H4198" s="104" t="s">
        <v>16439</v>
      </c>
      <c r="I4198" s="103" t="s">
        <v>30</v>
      </c>
      <c r="J4198" s="103" t="s">
        <v>30</v>
      </c>
      <c r="K4198" s="103" t="s">
        <v>30</v>
      </c>
      <c r="L4198" s="103" t="s">
        <v>30</v>
      </c>
      <c r="M4198" s="103" t="s">
        <v>30</v>
      </c>
      <c r="N4198" s="103" t="s">
        <v>30</v>
      </c>
      <c r="O4198" s="103" t="s">
        <v>27</v>
      </c>
      <c r="P4198" s="103" t="s">
        <v>8322</v>
      </c>
      <c r="Q4198" s="103" t="s">
        <v>16440</v>
      </c>
      <c r="R4198" s="105">
        <v>13657780490</v>
      </c>
      <c r="S4198" s="103" t="s">
        <v>8322</v>
      </c>
      <c r="T4198" s="103" t="s">
        <v>63</v>
      </c>
      <c r="U4198" s="106" t="s">
        <v>21274</v>
      </c>
      <c r="V4198" s="105" t="s">
        <v>21160</v>
      </c>
      <c r="W4198" s="107" t="s">
        <v>502</v>
      </c>
      <c r="X4198" t="s">
        <v>25317</v>
      </c>
      <c r="AA4198">
        <f ca="1" t="shared" si="131"/>
        <v>17</v>
      </c>
    </row>
    <row r="4199" spans="1:27">
      <c r="A4199" s="101">
        <v>3</v>
      </c>
      <c r="B4199" s="89" t="str">
        <f t="shared" si="130"/>
        <v>452731200412175726</v>
      </c>
      <c r="C4199" s="89" t="s">
        <v>502</v>
      </c>
      <c r="D4199" s="102" t="s">
        <v>5898</v>
      </c>
      <c r="E4199" s="102" t="s">
        <v>143</v>
      </c>
      <c r="F4199" s="103" t="s">
        <v>20131</v>
      </c>
      <c r="G4199" s="103" t="s">
        <v>20996</v>
      </c>
      <c r="H4199" s="104" t="s">
        <v>16441</v>
      </c>
      <c r="I4199" s="103" t="s">
        <v>30</v>
      </c>
      <c r="J4199" s="103" t="s">
        <v>30</v>
      </c>
      <c r="K4199" s="103" t="s">
        <v>30</v>
      </c>
      <c r="L4199" s="103" t="s">
        <v>30</v>
      </c>
      <c r="M4199" s="103" t="s">
        <v>30</v>
      </c>
      <c r="N4199" s="103" t="s">
        <v>30</v>
      </c>
      <c r="O4199" s="103" t="s">
        <v>27</v>
      </c>
      <c r="P4199" s="103" t="s">
        <v>8322</v>
      </c>
      <c r="Q4199" s="103" t="s">
        <v>16442</v>
      </c>
      <c r="R4199" s="105" t="s">
        <v>16443</v>
      </c>
      <c r="S4199" s="103" t="s">
        <v>8322</v>
      </c>
      <c r="T4199" s="103" t="s">
        <v>63</v>
      </c>
      <c r="U4199" s="106" t="s">
        <v>21946</v>
      </c>
      <c r="V4199" s="105" t="s">
        <v>21947</v>
      </c>
      <c r="W4199" s="107" t="s">
        <v>502</v>
      </c>
      <c r="X4199" t="s">
        <v>25318</v>
      </c>
      <c r="AA4199">
        <f ca="1" t="shared" si="131"/>
        <v>16</v>
      </c>
    </row>
    <row r="4200" spans="1:27">
      <c r="A4200" s="101">
        <v>4</v>
      </c>
      <c r="B4200" s="89" t="str">
        <f t="shared" si="130"/>
        <v>452731200501185723</v>
      </c>
      <c r="C4200" s="89" t="s">
        <v>502</v>
      </c>
      <c r="D4200" s="102" t="s">
        <v>2250</v>
      </c>
      <c r="E4200" s="102" t="s">
        <v>143</v>
      </c>
      <c r="F4200" s="103" t="s">
        <v>20131</v>
      </c>
      <c r="G4200" s="103" t="s">
        <v>22169</v>
      </c>
      <c r="H4200" s="104" t="s">
        <v>16444</v>
      </c>
      <c r="I4200" s="103" t="s">
        <v>30</v>
      </c>
      <c r="J4200" s="103" t="s">
        <v>30</v>
      </c>
      <c r="K4200" s="103" t="s">
        <v>30</v>
      </c>
      <c r="L4200" s="103" t="s">
        <v>30</v>
      </c>
      <c r="M4200" s="103" t="s">
        <v>30</v>
      </c>
      <c r="N4200" s="103" t="s">
        <v>30</v>
      </c>
      <c r="O4200" s="103" t="s">
        <v>27</v>
      </c>
      <c r="P4200" s="103" t="s">
        <v>8322</v>
      </c>
      <c r="Q4200" s="103" t="s">
        <v>16446</v>
      </c>
      <c r="R4200" s="105">
        <v>15078638568</v>
      </c>
      <c r="S4200" s="103" t="s">
        <v>8322</v>
      </c>
      <c r="T4200" s="103" t="s">
        <v>63</v>
      </c>
      <c r="U4200" s="106"/>
      <c r="V4200" s="105" t="s">
        <v>23494</v>
      </c>
      <c r="W4200" s="107" t="s">
        <v>502</v>
      </c>
      <c r="X4200" t="s">
        <v>25319</v>
      </c>
      <c r="AA4200">
        <f ca="1" t="shared" si="131"/>
        <v>16</v>
      </c>
    </row>
    <row r="4201" spans="1:27">
      <c r="A4201" s="101">
        <v>5</v>
      </c>
      <c r="B4201" s="89" t="str">
        <f t="shared" si="130"/>
        <v>451229200508050020</v>
      </c>
      <c r="C4201" s="89" t="s">
        <v>502</v>
      </c>
      <c r="D4201" s="102" t="s">
        <v>12472</v>
      </c>
      <c r="E4201" s="102" t="s">
        <v>143</v>
      </c>
      <c r="F4201" s="103" t="s">
        <v>20131</v>
      </c>
      <c r="G4201" s="103" t="s">
        <v>20921</v>
      </c>
      <c r="H4201" s="104" t="s">
        <v>16447</v>
      </c>
      <c r="I4201" s="103" t="s">
        <v>30</v>
      </c>
      <c r="J4201" s="103" t="s">
        <v>30</v>
      </c>
      <c r="K4201" s="103" t="s">
        <v>30</v>
      </c>
      <c r="L4201" s="103" t="s">
        <v>30</v>
      </c>
      <c r="M4201" s="103" t="s">
        <v>30</v>
      </c>
      <c r="N4201" s="103" t="s">
        <v>30</v>
      </c>
      <c r="O4201" s="103" t="s">
        <v>27</v>
      </c>
      <c r="P4201" s="103" t="s">
        <v>8322</v>
      </c>
      <c r="Q4201" s="103" t="s">
        <v>6988</v>
      </c>
      <c r="R4201" s="105">
        <v>19977825785</v>
      </c>
      <c r="S4201" s="103" t="s">
        <v>8322</v>
      </c>
      <c r="T4201" s="103" t="s">
        <v>63</v>
      </c>
      <c r="U4201" s="106" t="s">
        <v>21538</v>
      </c>
      <c r="V4201" s="105" t="s">
        <v>25320</v>
      </c>
      <c r="W4201" s="107" t="s">
        <v>502</v>
      </c>
      <c r="X4201" t="s">
        <v>25321</v>
      </c>
      <c r="AA4201">
        <f ca="1" t="shared" si="131"/>
        <v>16</v>
      </c>
    </row>
    <row r="4202" spans="1:27">
      <c r="A4202" s="101">
        <v>6</v>
      </c>
      <c r="B4202" s="89" t="str">
        <f t="shared" si="130"/>
        <v>450124200504022737</v>
      </c>
      <c r="C4202" s="89" t="s">
        <v>502</v>
      </c>
      <c r="D4202" s="102" t="s">
        <v>16450</v>
      </c>
      <c r="E4202" s="102" t="s">
        <v>24</v>
      </c>
      <c r="F4202" s="103" t="s">
        <v>20131</v>
      </c>
      <c r="G4202" s="103" t="s">
        <v>20543</v>
      </c>
      <c r="H4202" s="104" t="s">
        <v>16449</v>
      </c>
      <c r="I4202" s="103" t="s">
        <v>30</v>
      </c>
      <c r="J4202" s="103" t="s">
        <v>30</v>
      </c>
      <c r="K4202" s="103" t="s">
        <v>30</v>
      </c>
      <c r="L4202" s="103" t="s">
        <v>30</v>
      </c>
      <c r="M4202" s="103" t="s">
        <v>30</v>
      </c>
      <c r="N4202" s="103" t="s">
        <v>30</v>
      </c>
      <c r="O4202" s="103" t="s">
        <v>27</v>
      </c>
      <c r="P4202" s="103" t="s">
        <v>21315</v>
      </c>
      <c r="Q4202" s="103" t="s">
        <v>16452</v>
      </c>
      <c r="R4202" s="105" t="s">
        <v>16453</v>
      </c>
      <c r="S4202" s="103" t="s">
        <v>21315</v>
      </c>
      <c r="T4202" s="103" t="s">
        <v>20446</v>
      </c>
      <c r="U4202" s="106" t="s">
        <v>24493</v>
      </c>
      <c r="V4202" s="105" t="s">
        <v>25322</v>
      </c>
      <c r="W4202" s="107" t="s">
        <v>502</v>
      </c>
      <c r="X4202" t="s">
        <v>25323</v>
      </c>
      <c r="AA4202">
        <f ca="1" t="shared" si="131"/>
        <v>16</v>
      </c>
    </row>
    <row r="4203" spans="1:27">
      <c r="A4203" s="101">
        <v>7</v>
      </c>
      <c r="B4203" s="89" t="str">
        <f t="shared" si="130"/>
        <v>451229200408045718</v>
      </c>
      <c r="C4203" s="89" t="s">
        <v>502</v>
      </c>
      <c r="D4203" s="102" t="s">
        <v>16455</v>
      </c>
      <c r="E4203" s="102" t="s">
        <v>24</v>
      </c>
      <c r="F4203" s="103" t="s">
        <v>20178</v>
      </c>
      <c r="G4203" s="103" t="s">
        <v>20757</v>
      </c>
      <c r="H4203" s="104" t="s">
        <v>16454</v>
      </c>
      <c r="I4203" s="103" t="s">
        <v>30</v>
      </c>
      <c r="J4203" s="103" t="s">
        <v>30</v>
      </c>
      <c r="K4203" s="103" t="s">
        <v>30</v>
      </c>
      <c r="L4203" s="103" t="s">
        <v>30</v>
      </c>
      <c r="M4203" s="103" t="s">
        <v>30</v>
      </c>
      <c r="N4203" s="103" t="s">
        <v>30</v>
      </c>
      <c r="O4203" s="103" t="s">
        <v>27</v>
      </c>
      <c r="P4203" s="103" t="s">
        <v>63</v>
      </c>
      <c r="Q4203" s="103" t="s">
        <v>16457</v>
      </c>
      <c r="R4203" s="105">
        <v>19977818540</v>
      </c>
      <c r="S4203" s="103" t="s">
        <v>8322</v>
      </c>
      <c r="T4203" s="103" t="s">
        <v>63</v>
      </c>
      <c r="U4203" s="106" t="s">
        <v>22961</v>
      </c>
      <c r="V4203" s="105" t="s">
        <v>25324</v>
      </c>
      <c r="W4203" s="107" t="s">
        <v>502</v>
      </c>
      <c r="X4203" t="s">
        <v>25325</v>
      </c>
      <c r="AA4203">
        <f ca="1" t="shared" si="131"/>
        <v>17</v>
      </c>
    </row>
    <row r="4204" spans="1:27">
      <c r="A4204" s="101">
        <v>8</v>
      </c>
      <c r="B4204" s="89" t="str">
        <f t="shared" si="130"/>
        <v>45122920011230184x</v>
      </c>
      <c r="C4204" s="89" t="s">
        <v>502</v>
      </c>
      <c r="D4204" s="102" t="s">
        <v>16459</v>
      </c>
      <c r="E4204" s="102" t="s">
        <v>143</v>
      </c>
      <c r="F4204" s="103" t="s">
        <v>20178</v>
      </c>
      <c r="G4204" s="103" t="s">
        <v>20179</v>
      </c>
      <c r="H4204" s="104" t="s">
        <v>16458</v>
      </c>
      <c r="I4204" s="103" t="s">
        <v>27</v>
      </c>
      <c r="J4204" s="103" t="s">
        <v>30</v>
      </c>
      <c r="K4204" s="103" t="s">
        <v>30</v>
      </c>
      <c r="L4204" s="103" t="s">
        <v>30</v>
      </c>
      <c r="M4204" s="103" t="s">
        <v>30</v>
      </c>
      <c r="N4204" s="103" t="s">
        <v>30</v>
      </c>
      <c r="O4204" s="103" t="s">
        <v>27</v>
      </c>
      <c r="P4204" s="103" t="s">
        <v>63</v>
      </c>
      <c r="Q4204" s="103" t="s">
        <v>16461</v>
      </c>
      <c r="R4204" s="105">
        <v>19968255643</v>
      </c>
      <c r="S4204" s="103" t="s">
        <v>8322</v>
      </c>
      <c r="T4204" s="103" t="s">
        <v>115</v>
      </c>
      <c r="U4204" s="106" t="s">
        <v>23298</v>
      </c>
      <c r="V4204" s="105" t="s">
        <v>25326</v>
      </c>
      <c r="W4204" s="107" t="s">
        <v>502</v>
      </c>
      <c r="X4204" t="s">
        <v>19570</v>
      </c>
      <c r="AA4204">
        <f ca="1" t="shared" si="131"/>
        <v>19</v>
      </c>
    </row>
    <row r="4205" spans="1:27">
      <c r="A4205" s="101">
        <v>9</v>
      </c>
      <c r="B4205" s="89" t="str">
        <f t="shared" si="130"/>
        <v>451229200407222129</v>
      </c>
      <c r="C4205" s="89" t="s">
        <v>502</v>
      </c>
      <c r="D4205" s="102" t="s">
        <v>16463</v>
      </c>
      <c r="E4205" s="102" t="s">
        <v>143</v>
      </c>
      <c r="F4205" s="103" t="s">
        <v>20178</v>
      </c>
      <c r="G4205" s="103" t="s">
        <v>20271</v>
      </c>
      <c r="H4205" s="104" t="s">
        <v>16462</v>
      </c>
      <c r="I4205" s="103" t="s">
        <v>30</v>
      </c>
      <c r="J4205" s="103" t="s">
        <v>30</v>
      </c>
      <c r="K4205" s="103" t="s">
        <v>30</v>
      </c>
      <c r="L4205" s="103" t="s">
        <v>30</v>
      </c>
      <c r="M4205" s="103" t="s">
        <v>30</v>
      </c>
      <c r="N4205" s="103" t="s">
        <v>30</v>
      </c>
      <c r="O4205" s="103" t="s">
        <v>27</v>
      </c>
      <c r="P4205" s="103" t="s">
        <v>134</v>
      </c>
      <c r="Q4205" s="103" t="s">
        <v>11328</v>
      </c>
      <c r="R4205" s="105" t="s">
        <v>16464</v>
      </c>
      <c r="S4205" s="103" t="s">
        <v>8322</v>
      </c>
      <c r="T4205" s="103" t="s">
        <v>20240</v>
      </c>
      <c r="U4205" s="106" t="s">
        <v>23151</v>
      </c>
      <c r="V4205" s="105" t="s">
        <v>21417</v>
      </c>
      <c r="W4205" s="107" t="s">
        <v>502</v>
      </c>
      <c r="X4205" t="s">
        <v>25327</v>
      </c>
      <c r="AA4205">
        <f ca="1" t="shared" si="131"/>
        <v>17</v>
      </c>
    </row>
    <row r="4206" spans="1:27">
      <c r="A4206" s="101">
        <v>10</v>
      </c>
      <c r="B4206" s="89" t="str">
        <f t="shared" si="130"/>
        <v>452731200402191829</v>
      </c>
      <c r="C4206" s="89" t="s">
        <v>502</v>
      </c>
      <c r="D4206" s="102" t="s">
        <v>16466</v>
      </c>
      <c r="E4206" s="102" t="s">
        <v>143</v>
      </c>
      <c r="F4206" s="103" t="s">
        <v>20131</v>
      </c>
      <c r="G4206" s="103" t="s">
        <v>20742</v>
      </c>
      <c r="H4206" s="104" t="s">
        <v>16465</v>
      </c>
      <c r="I4206" s="103" t="s">
        <v>30</v>
      </c>
      <c r="J4206" s="103" t="s">
        <v>30</v>
      </c>
      <c r="K4206" s="103" t="s">
        <v>30</v>
      </c>
      <c r="L4206" s="103" t="s">
        <v>30</v>
      </c>
      <c r="M4206" s="103" t="s">
        <v>30</v>
      </c>
      <c r="N4206" s="103" t="s">
        <v>30</v>
      </c>
      <c r="O4206" s="103" t="s">
        <v>27</v>
      </c>
      <c r="P4206" s="103" t="s">
        <v>69</v>
      </c>
      <c r="Q4206" s="103" t="s">
        <v>16467</v>
      </c>
      <c r="R4206" s="105" t="s">
        <v>16468</v>
      </c>
      <c r="S4206" s="103" t="s">
        <v>8322</v>
      </c>
      <c r="T4206" s="103" t="s">
        <v>115</v>
      </c>
      <c r="U4206" s="106" t="s">
        <v>23443</v>
      </c>
      <c r="V4206" s="105" t="s">
        <v>21067</v>
      </c>
      <c r="W4206" s="107" t="s">
        <v>502</v>
      </c>
      <c r="X4206" t="s">
        <v>25328</v>
      </c>
      <c r="AA4206">
        <f ca="1" t="shared" si="131"/>
        <v>17</v>
      </c>
    </row>
    <row r="4207" spans="1:27">
      <c r="A4207" s="101">
        <v>11</v>
      </c>
      <c r="B4207" s="89" t="str">
        <f t="shared" si="130"/>
        <v>451229200408120618</v>
      </c>
      <c r="C4207" s="89" t="s">
        <v>502</v>
      </c>
      <c r="D4207" s="102" t="s">
        <v>16470</v>
      </c>
      <c r="E4207" s="102" t="s">
        <v>24</v>
      </c>
      <c r="F4207" s="103" t="s">
        <v>20178</v>
      </c>
      <c r="G4207" s="103" t="s">
        <v>20757</v>
      </c>
      <c r="H4207" s="104" t="s">
        <v>16469</v>
      </c>
      <c r="I4207" s="103" t="s">
        <v>30</v>
      </c>
      <c r="J4207" s="103" t="s">
        <v>30</v>
      </c>
      <c r="K4207" s="103" t="s">
        <v>30</v>
      </c>
      <c r="L4207" s="103" t="s">
        <v>30</v>
      </c>
      <c r="M4207" s="103" t="s">
        <v>30</v>
      </c>
      <c r="N4207" s="103" t="s">
        <v>30</v>
      </c>
      <c r="O4207" s="103" t="s">
        <v>27</v>
      </c>
      <c r="P4207" s="103" t="s">
        <v>8322</v>
      </c>
      <c r="Q4207" s="103" t="s">
        <v>16094</v>
      </c>
      <c r="R4207" s="105" t="s">
        <v>16472</v>
      </c>
      <c r="S4207" s="103" t="s">
        <v>8322</v>
      </c>
      <c r="T4207" s="103" t="s">
        <v>99</v>
      </c>
      <c r="U4207" s="106" t="s">
        <v>23534</v>
      </c>
      <c r="V4207" s="105" t="s">
        <v>25329</v>
      </c>
      <c r="W4207" s="107" t="s">
        <v>502</v>
      </c>
      <c r="X4207" t="s">
        <v>25330</v>
      </c>
      <c r="AA4207">
        <f ca="1" t="shared" si="131"/>
        <v>17</v>
      </c>
    </row>
    <row r="4208" spans="1:27">
      <c r="A4208" s="101">
        <v>12</v>
      </c>
      <c r="B4208" s="89" t="str">
        <f t="shared" si="130"/>
        <v>452731200301034875</v>
      </c>
      <c r="C4208" s="89" t="s">
        <v>502</v>
      </c>
      <c r="D4208" s="102" t="s">
        <v>13462</v>
      </c>
      <c r="E4208" s="102" t="s">
        <v>24</v>
      </c>
      <c r="F4208" s="103" t="s">
        <v>20178</v>
      </c>
      <c r="G4208" s="103" t="s">
        <v>20157</v>
      </c>
      <c r="H4208" s="104" t="s">
        <v>16474</v>
      </c>
      <c r="I4208" s="103" t="s">
        <v>27</v>
      </c>
      <c r="J4208" s="103" t="s">
        <v>30</v>
      </c>
      <c r="K4208" s="103" t="s">
        <v>30</v>
      </c>
      <c r="L4208" s="103" t="s">
        <v>30</v>
      </c>
      <c r="M4208" s="103" t="s">
        <v>30</v>
      </c>
      <c r="N4208" s="103" t="s">
        <v>30</v>
      </c>
      <c r="O4208" s="103" t="s">
        <v>27</v>
      </c>
      <c r="P4208" s="103" t="s">
        <v>63</v>
      </c>
      <c r="Q4208" s="103" t="s">
        <v>16476</v>
      </c>
      <c r="R4208" s="105" t="s">
        <v>16477</v>
      </c>
      <c r="S4208" s="103" t="s">
        <v>8322</v>
      </c>
      <c r="T4208" s="103" t="s">
        <v>63</v>
      </c>
      <c r="U4208" s="106" t="s">
        <v>20436</v>
      </c>
      <c r="V4208" s="105" t="s">
        <v>23852</v>
      </c>
      <c r="W4208" s="107" t="s">
        <v>502</v>
      </c>
      <c r="X4208" t="s">
        <v>19571</v>
      </c>
      <c r="AA4208">
        <f ca="1" t="shared" si="131"/>
        <v>18</v>
      </c>
    </row>
    <row r="4209" spans="1:27">
      <c r="A4209" s="101">
        <v>13</v>
      </c>
      <c r="B4209" s="89" t="str">
        <f t="shared" si="130"/>
        <v>451229200203014221</v>
      </c>
      <c r="C4209" s="89" t="s">
        <v>502</v>
      </c>
      <c r="D4209" s="102" t="s">
        <v>16479</v>
      </c>
      <c r="E4209" s="102" t="s">
        <v>143</v>
      </c>
      <c r="F4209" s="103" t="s">
        <v>20131</v>
      </c>
      <c r="G4209" s="103" t="s">
        <v>20288</v>
      </c>
      <c r="H4209" s="104" t="s">
        <v>16478</v>
      </c>
      <c r="I4209" s="103" t="s">
        <v>27</v>
      </c>
      <c r="J4209" s="103" t="s">
        <v>27</v>
      </c>
      <c r="K4209" s="103" t="s">
        <v>30</v>
      </c>
      <c r="L4209" s="103" t="s">
        <v>30</v>
      </c>
      <c r="M4209" s="103" t="s">
        <v>30</v>
      </c>
      <c r="N4209" s="103" t="s">
        <v>30</v>
      </c>
      <c r="O4209" s="103" t="s">
        <v>27</v>
      </c>
      <c r="P4209" s="103" t="s">
        <v>8322</v>
      </c>
      <c r="Q4209" s="103" t="s">
        <v>13600</v>
      </c>
      <c r="R4209" s="105">
        <v>14736277938</v>
      </c>
      <c r="S4209" s="103" t="s">
        <v>8322</v>
      </c>
      <c r="T4209" s="103" t="s">
        <v>121</v>
      </c>
      <c r="U4209" s="106" t="s">
        <v>22741</v>
      </c>
      <c r="V4209" s="105" t="s">
        <v>25026</v>
      </c>
      <c r="W4209" s="107" t="s">
        <v>502</v>
      </c>
      <c r="X4209" t="s">
        <v>19572</v>
      </c>
      <c r="AA4209">
        <f ca="1" t="shared" si="131"/>
        <v>19</v>
      </c>
    </row>
    <row r="4210" spans="1:27">
      <c r="A4210" s="101">
        <v>14</v>
      </c>
      <c r="B4210" s="89" t="str">
        <f t="shared" si="130"/>
        <v>451229200404201859</v>
      </c>
      <c r="C4210" s="89" t="s">
        <v>502</v>
      </c>
      <c r="D4210" s="102" t="s">
        <v>16481</v>
      </c>
      <c r="E4210" s="102" t="s">
        <v>24</v>
      </c>
      <c r="F4210" s="103" t="s">
        <v>20178</v>
      </c>
      <c r="G4210" s="103" t="s">
        <v>20255</v>
      </c>
      <c r="H4210" s="104" t="s">
        <v>16480</v>
      </c>
      <c r="I4210" s="103" t="s">
        <v>27</v>
      </c>
      <c r="J4210" s="103" t="s">
        <v>30</v>
      </c>
      <c r="K4210" s="103" t="s">
        <v>30</v>
      </c>
      <c r="L4210" s="103" t="s">
        <v>30</v>
      </c>
      <c r="M4210" s="103" t="s">
        <v>30</v>
      </c>
      <c r="N4210" s="103" t="s">
        <v>30</v>
      </c>
      <c r="O4210" s="103" t="s">
        <v>27</v>
      </c>
      <c r="P4210" s="103" t="s">
        <v>115</v>
      </c>
      <c r="Q4210" s="103" t="s">
        <v>16483</v>
      </c>
      <c r="R4210" s="105" t="s">
        <v>16484</v>
      </c>
      <c r="S4210" s="103" t="s">
        <v>8322</v>
      </c>
      <c r="T4210" s="103" t="s">
        <v>115</v>
      </c>
      <c r="U4210" s="106" t="s">
        <v>23298</v>
      </c>
      <c r="V4210" s="105" t="s">
        <v>25331</v>
      </c>
      <c r="W4210" s="107" t="s">
        <v>502</v>
      </c>
      <c r="X4210" t="s">
        <v>25332</v>
      </c>
      <c r="AA4210">
        <f ca="1" t="shared" si="131"/>
        <v>17</v>
      </c>
    </row>
    <row r="4211" spans="1:27">
      <c r="A4211" s="101">
        <v>15</v>
      </c>
      <c r="B4211" s="89" t="str">
        <f t="shared" si="130"/>
        <v>451229200409090326</v>
      </c>
      <c r="C4211" s="89" t="s">
        <v>502</v>
      </c>
      <c r="D4211" s="102" t="s">
        <v>16486</v>
      </c>
      <c r="E4211" s="102" t="s">
        <v>143</v>
      </c>
      <c r="F4211" s="103" t="s">
        <v>20131</v>
      </c>
      <c r="G4211" s="103" t="s">
        <v>20351</v>
      </c>
      <c r="H4211" s="104" t="s">
        <v>16485</v>
      </c>
      <c r="I4211" s="103" t="s">
        <v>30</v>
      </c>
      <c r="J4211" s="103" t="s">
        <v>27</v>
      </c>
      <c r="K4211" s="103" t="s">
        <v>30</v>
      </c>
      <c r="L4211" s="103" t="s">
        <v>30</v>
      </c>
      <c r="M4211" s="103" t="s">
        <v>30</v>
      </c>
      <c r="N4211" s="103" t="s">
        <v>27</v>
      </c>
      <c r="O4211" s="103" t="s">
        <v>27</v>
      </c>
      <c r="P4211" s="103" t="s">
        <v>8322</v>
      </c>
      <c r="Q4211" s="103" t="s">
        <v>16488</v>
      </c>
      <c r="R4211" s="105" t="s">
        <v>16489</v>
      </c>
      <c r="S4211" s="103" t="s">
        <v>8322</v>
      </c>
      <c r="T4211" s="103" t="s">
        <v>151</v>
      </c>
      <c r="U4211" s="106" t="s">
        <v>22987</v>
      </c>
      <c r="V4211" s="105" t="s">
        <v>25333</v>
      </c>
      <c r="W4211" s="107" t="s">
        <v>502</v>
      </c>
      <c r="X4211" t="s">
        <v>25334</v>
      </c>
      <c r="AA4211">
        <f ca="1" t="shared" si="131"/>
        <v>16</v>
      </c>
    </row>
    <row r="4212" spans="1:27">
      <c r="A4212" s="101">
        <v>16</v>
      </c>
      <c r="B4212" s="89" t="str">
        <f t="shared" si="130"/>
        <v>451227200508101278</v>
      </c>
      <c r="C4212" s="89" t="s">
        <v>502</v>
      </c>
      <c r="D4212" s="102" t="s">
        <v>16491</v>
      </c>
      <c r="E4212" s="102" t="s">
        <v>24</v>
      </c>
      <c r="F4212" s="103" t="s">
        <v>20178</v>
      </c>
      <c r="G4212" s="103" t="s">
        <v>20921</v>
      </c>
      <c r="H4212" s="104" t="s">
        <v>16490</v>
      </c>
      <c r="I4212" s="103" t="s">
        <v>30</v>
      </c>
      <c r="J4212" s="103" t="s">
        <v>30</v>
      </c>
      <c r="K4212" s="103" t="s">
        <v>30</v>
      </c>
      <c r="L4212" s="103" t="s">
        <v>30</v>
      </c>
      <c r="M4212" s="103" t="s">
        <v>30</v>
      </c>
      <c r="N4212" s="103" t="s">
        <v>30</v>
      </c>
      <c r="O4212" s="103" t="s">
        <v>27</v>
      </c>
      <c r="P4212" s="103" t="s">
        <v>8322</v>
      </c>
      <c r="Q4212" s="103" t="s">
        <v>16492</v>
      </c>
      <c r="R4212" s="105" t="s">
        <v>16493</v>
      </c>
      <c r="S4212" s="103" t="s">
        <v>8322</v>
      </c>
      <c r="T4212" s="103" t="s">
        <v>81</v>
      </c>
      <c r="U4212" s="106" t="s">
        <v>22956</v>
      </c>
      <c r="V4212" s="105" t="s">
        <v>25335</v>
      </c>
      <c r="W4212" s="107" t="s">
        <v>502</v>
      </c>
      <c r="X4212" t="s">
        <v>25336</v>
      </c>
      <c r="AA4212">
        <f ca="1" t="shared" si="131"/>
        <v>16</v>
      </c>
    </row>
    <row r="4213" spans="1:27">
      <c r="A4213" s="101">
        <v>17</v>
      </c>
      <c r="B4213" s="89" t="str">
        <f t="shared" si="130"/>
        <v>451229200304132438</v>
      </c>
      <c r="C4213" s="89" t="s">
        <v>502</v>
      </c>
      <c r="D4213" s="102" t="s">
        <v>16495</v>
      </c>
      <c r="E4213" s="102" t="s">
        <v>24</v>
      </c>
      <c r="F4213" s="103" t="s">
        <v>20178</v>
      </c>
      <c r="G4213" s="103" t="s">
        <v>20154</v>
      </c>
      <c r="H4213" s="104" t="s">
        <v>16494</v>
      </c>
      <c r="I4213" s="103" t="s">
        <v>27</v>
      </c>
      <c r="J4213" s="103" t="s">
        <v>30</v>
      </c>
      <c r="K4213" s="103" t="s">
        <v>30</v>
      </c>
      <c r="L4213" s="103" t="s">
        <v>30</v>
      </c>
      <c r="M4213" s="103" t="s">
        <v>30</v>
      </c>
      <c r="N4213" s="103" t="s">
        <v>30</v>
      </c>
      <c r="O4213" s="103" t="s">
        <v>27</v>
      </c>
      <c r="P4213" s="103" t="s">
        <v>8322</v>
      </c>
      <c r="Q4213" s="103" t="s">
        <v>16497</v>
      </c>
      <c r="R4213" s="105">
        <v>15177833804</v>
      </c>
      <c r="S4213" s="103" t="s">
        <v>8322</v>
      </c>
      <c r="T4213" s="103" t="s">
        <v>140</v>
      </c>
      <c r="U4213" s="106" t="s">
        <v>22884</v>
      </c>
      <c r="V4213" s="105" t="s">
        <v>25337</v>
      </c>
      <c r="W4213" s="107" t="s">
        <v>502</v>
      </c>
      <c r="X4213" t="s">
        <v>19573</v>
      </c>
      <c r="AA4213">
        <f ca="1" t="shared" si="131"/>
        <v>18</v>
      </c>
    </row>
    <row r="4214" spans="1:27">
      <c r="A4214" s="101">
        <v>18</v>
      </c>
      <c r="B4214" s="89" t="str">
        <f t="shared" si="130"/>
        <v>451229200403122147</v>
      </c>
      <c r="C4214" s="89" t="s">
        <v>502</v>
      </c>
      <c r="D4214" s="102" t="s">
        <v>5559</v>
      </c>
      <c r="E4214" s="102" t="s">
        <v>143</v>
      </c>
      <c r="F4214" s="103" t="s">
        <v>20178</v>
      </c>
      <c r="G4214" s="103">
        <v>200403</v>
      </c>
      <c r="H4214" s="104" t="s">
        <v>16499</v>
      </c>
      <c r="I4214" s="103" t="s">
        <v>27</v>
      </c>
      <c r="J4214" s="103" t="s">
        <v>30</v>
      </c>
      <c r="K4214" s="103" t="s">
        <v>30</v>
      </c>
      <c r="L4214" s="103" t="s">
        <v>30</v>
      </c>
      <c r="M4214" s="103" t="s">
        <v>30</v>
      </c>
      <c r="N4214" s="103" t="s">
        <v>30</v>
      </c>
      <c r="O4214" s="103" t="s">
        <v>27</v>
      </c>
      <c r="P4214" s="103" t="s">
        <v>1517</v>
      </c>
      <c r="Q4214" s="103" t="s">
        <v>5145</v>
      </c>
      <c r="R4214" s="105">
        <v>17807874418</v>
      </c>
      <c r="S4214" s="103" t="s">
        <v>8322</v>
      </c>
      <c r="T4214" s="103" t="s">
        <v>134</v>
      </c>
      <c r="U4214" s="106" t="s">
        <v>20506</v>
      </c>
      <c r="V4214" s="105" t="s">
        <v>25280</v>
      </c>
      <c r="W4214" s="107" t="s">
        <v>502</v>
      </c>
      <c r="X4214" t="s">
        <v>25338</v>
      </c>
      <c r="AA4214">
        <f ca="1" t="shared" si="131"/>
        <v>17</v>
      </c>
    </row>
    <row r="4215" spans="1:27">
      <c r="A4215" s="101">
        <v>19</v>
      </c>
      <c r="B4215" s="89" t="str">
        <f t="shared" si="130"/>
        <v>451229200407101220</v>
      </c>
      <c r="C4215" s="89" t="s">
        <v>502</v>
      </c>
      <c r="D4215" s="102" t="s">
        <v>16503</v>
      </c>
      <c r="E4215" s="102" t="s">
        <v>143</v>
      </c>
      <c r="F4215" s="103" t="s">
        <v>20131</v>
      </c>
      <c r="G4215" s="103" t="s">
        <v>20271</v>
      </c>
      <c r="H4215" s="104" t="s">
        <v>16502</v>
      </c>
      <c r="I4215" s="103" t="s">
        <v>30</v>
      </c>
      <c r="J4215" s="103" t="s">
        <v>30</v>
      </c>
      <c r="K4215" s="103" t="s">
        <v>30</v>
      </c>
      <c r="L4215" s="103" t="s">
        <v>30</v>
      </c>
      <c r="M4215" s="103" t="s">
        <v>30</v>
      </c>
      <c r="N4215" s="103" t="s">
        <v>30</v>
      </c>
      <c r="O4215" s="103" t="s">
        <v>27</v>
      </c>
      <c r="P4215" s="103" t="s">
        <v>8322</v>
      </c>
      <c r="Q4215" s="103" t="s">
        <v>16505</v>
      </c>
      <c r="R4215" s="105">
        <v>18276683423</v>
      </c>
      <c r="S4215" s="103" t="s">
        <v>8322</v>
      </c>
      <c r="T4215" s="103" t="s">
        <v>76</v>
      </c>
      <c r="U4215" s="106" t="s">
        <v>20508</v>
      </c>
      <c r="V4215" s="105" t="s">
        <v>25339</v>
      </c>
      <c r="W4215" s="107" t="s">
        <v>502</v>
      </c>
      <c r="X4215" t="s">
        <v>25340</v>
      </c>
      <c r="AA4215">
        <f ca="1" t="shared" si="131"/>
        <v>17</v>
      </c>
    </row>
    <row r="4216" spans="1:27">
      <c r="A4216" s="101">
        <v>20</v>
      </c>
      <c r="B4216" s="89" t="str">
        <f t="shared" si="130"/>
        <v>451229200310104521</v>
      </c>
      <c r="C4216" s="89" t="s">
        <v>502</v>
      </c>
      <c r="D4216" s="102" t="s">
        <v>16507</v>
      </c>
      <c r="E4216" s="102" t="s">
        <v>143</v>
      </c>
      <c r="F4216" s="103" t="s">
        <v>20131</v>
      </c>
      <c r="G4216" s="103" t="s">
        <v>20307</v>
      </c>
      <c r="H4216" s="104" t="s">
        <v>16506</v>
      </c>
      <c r="I4216" s="103" t="s">
        <v>27</v>
      </c>
      <c r="J4216" s="103" t="s">
        <v>27</v>
      </c>
      <c r="K4216" s="103" t="s">
        <v>30</v>
      </c>
      <c r="L4216" s="103" t="s">
        <v>30</v>
      </c>
      <c r="M4216" s="103" t="s">
        <v>30</v>
      </c>
      <c r="N4216" s="103" t="s">
        <v>30</v>
      </c>
      <c r="O4216" s="103" t="s">
        <v>27</v>
      </c>
      <c r="P4216" s="103" t="s">
        <v>110</v>
      </c>
      <c r="Q4216" s="103" t="s">
        <v>6057</v>
      </c>
      <c r="R4216" s="105" t="s">
        <v>16509</v>
      </c>
      <c r="S4216" s="103" t="s">
        <v>8322</v>
      </c>
      <c r="T4216" s="103" t="s">
        <v>110</v>
      </c>
      <c r="U4216" s="106" t="s">
        <v>22971</v>
      </c>
      <c r="V4216" s="105" t="s">
        <v>25341</v>
      </c>
      <c r="W4216" s="107" t="s">
        <v>502</v>
      </c>
      <c r="X4216" t="s">
        <v>25342</v>
      </c>
      <c r="AA4216">
        <f ca="1" t="shared" si="131"/>
        <v>17</v>
      </c>
    </row>
    <row r="4217" spans="1:27">
      <c r="A4217" s="101">
        <v>21</v>
      </c>
      <c r="B4217" s="89" t="str">
        <f t="shared" si="130"/>
        <v>451229200312040621</v>
      </c>
      <c r="C4217" s="89" t="s">
        <v>502</v>
      </c>
      <c r="D4217" s="102" t="s">
        <v>16511</v>
      </c>
      <c r="E4217" s="102" t="s">
        <v>143</v>
      </c>
      <c r="F4217" s="103" t="s">
        <v>20131</v>
      </c>
      <c r="G4217" s="103" t="s">
        <v>20433</v>
      </c>
      <c r="H4217" s="104" t="s">
        <v>16510</v>
      </c>
      <c r="I4217" s="103" t="s">
        <v>30</v>
      </c>
      <c r="J4217" s="103" t="s">
        <v>30</v>
      </c>
      <c r="K4217" s="103" t="s">
        <v>30</v>
      </c>
      <c r="L4217" s="103" t="s">
        <v>30</v>
      </c>
      <c r="M4217" s="103" t="s">
        <v>30</v>
      </c>
      <c r="N4217" s="103" t="s">
        <v>30</v>
      </c>
      <c r="O4217" s="103" t="s">
        <v>27</v>
      </c>
      <c r="P4217" s="103" t="s">
        <v>8322</v>
      </c>
      <c r="Q4217" s="103" t="s">
        <v>16512</v>
      </c>
      <c r="R4217" s="105">
        <v>19907881746</v>
      </c>
      <c r="S4217" s="103" t="s">
        <v>8322</v>
      </c>
      <c r="T4217" s="103" t="s">
        <v>99</v>
      </c>
      <c r="U4217" s="106" t="s">
        <v>22995</v>
      </c>
      <c r="V4217" s="105" t="s">
        <v>25343</v>
      </c>
      <c r="W4217" s="107" t="s">
        <v>502</v>
      </c>
      <c r="X4217" t="s">
        <v>25344</v>
      </c>
      <c r="AA4217">
        <f ca="1" t="shared" si="131"/>
        <v>17</v>
      </c>
    </row>
    <row r="4218" spans="1:27">
      <c r="A4218" s="101">
        <v>22</v>
      </c>
      <c r="B4218" s="89" t="str">
        <f t="shared" si="130"/>
        <v>451229200502073926</v>
      </c>
      <c r="C4218" s="89" t="s">
        <v>502</v>
      </c>
      <c r="D4218" s="102" t="s">
        <v>16514</v>
      </c>
      <c r="E4218" s="102" t="s">
        <v>143</v>
      </c>
      <c r="F4218" s="103" t="s">
        <v>20131</v>
      </c>
      <c r="G4218" s="103" t="s">
        <v>21431</v>
      </c>
      <c r="H4218" s="104" t="s">
        <v>16513</v>
      </c>
      <c r="I4218" s="103" t="s">
        <v>30</v>
      </c>
      <c r="J4218" s="103" t="s">
        <v>30</v>
      </c>
      <c r="K4218" s="103" t="s">
        <v>30</v>
      </c>
      <c r="L4218" s="103" t="s">
        <v>30</v>
      </c>
      <c r="M4218" s="103" t="s">
        <v>30</v>
      </c>
      <c r="N4218" s="103" t="s">
        <v>30</v>
      </c>
      <c r="O4218" s="103" t="s">
        <v>27</v>
      </c>
      <c r="P4218" s="103" t="s">
        <v>8322</v>
      </c>
      <c r="Q4218" s="103" t="s">
        <v>16515</v>
      </c>
      <c r="R4218" s="105" t="s">
        <v>16516</v>
      </c>
      <c r="S4218" s="103" t="s">
        <v>8322</v>
      </c>
      <c r="T4218" s="103" t="s">
        <v>128</v>
      </c>
      <c r="U4218" s="106" t="s">
        <v>23176</v>
      </c>
      <c r="V4218" s="105" t="s">
        <v>25345</v>
      </c>
      <c r="W4218" s="107" t="s">
        <v>502</v>
      </c>
      <c r="X4218" t="s">
        <v>25346</v>
      </c>
      <c r="AA4218">
        <f ca="1" t="shared" si="131"/>
        <v>16</v>
      </c>
    </row>
    <row r="4219" spans="1:27">
      <c r="A4219" s="101">
        <v>23</v>
      </c>
      <c r="B4219" s="89" t="str">
        <f t="shared" si="130"/>
        <v>451229200305014222</v>
      </c>
      <c r="C4219" s="89" t="s">
        <v>502</v>
      </c>
      <c r="D4219" s="102" t="s">
        <v>16518</v>
      </c>
      <c r="E4219" s="102" t="s">
        <v>143</v>
      </c>
      <c r="F4219" s="103" t="s">
        <v>20131</v>
      </c>
      <c r="G4219" s="103" t="s">
        <v>20172</v>
      </c>
      <c r="H4219" s="104" t="s">
        <v>16517</v>
      </c>
      <c r="I4219" s="103" t="s">
        <v>27</v>
      </c>
      <c r="J4219" s="103" t="s">
        <v>30</v>
      </c>
      <c r="K4219" s="103" t="s">
        <v>27</v>
      </c>
      <c r="L4219" s="103" t="s">
        <v>30</v>
      </c>
      <c r="M4219" s="103" t="s">
        <v>30</v>
      </c>
      <c r="N4219" s="103" t="s">
        <v>30</v>
      </c>
      <c r="O4219" s="103" t="s">
        <v>27</v>
      </c>
      <c r="P4219" s="103" t="s">
        <v>8322</v>
      </c>
      <c r="Q4219" s="103" t="s">
        <v>16520</v>
      </c>
      <c r="R4219" s="105" t="s">
        <v>16521</v>
      </c>
      <c r="S4219" s="103" t="s">
        <v>8322</v>
      </c>
      <c r="T4219" s="103" t="s">
        <v>121</v>
      </c>
      <c r="U4219" s="106" t="s">
        <v>23096</v>
      </c>
      <c r="V4219" s="105" t="s">
        <v>25347</v>
      </c>
      <c r="W4219" s="107" t="s">
        <v>502</v>
      </c>
      <c r="X4219" t="s">
        <v>19574</v>
      </c>
      <c r="AA4219">
        <f ca="1" t="shared" si="131"/>
        <v>18</v>
      </c>
    </row>
    <row r="4220" spans="1:27">
      <c r="A4220" s="101">
        <v>24</v>
      </c>
      <c r="B4220" s="89" t="str">
        <f t="shared" si="130"/>
        <v>452731200409232427</v>
      </c>
      <c r="C4220" s="89" t="s">
        <v>502</v>
      </c>
      <c r="D4220" s="102" t="s">
        <v>16523</v>
      </c>
      <c r="E4220" s="102" t="s">
        <v>143</v>
      </c>
      <c r="F4220" s="103" t="s">
        <v>20131</v>
      </c>
      <c r="G4220" s="103" t="s">
        <v>20351</v>
      </c>
      <c r="H4220" s="104" t="s">
        <v>16522</v>
      </c>
      <c r="I4220" s="103" t="s">
        <v>30</v>
      </c>
      <c r="J4220" s="103" t="s">
        <v>30</v>
      </c>
      <c r="K4220" s="103" t="s">
        <v>30</v>
      </c>
      <c r="L4220" s="103" t="s">
        <v>30</v>
      </c>
      <c r="M4220" s="103" t="s">
        <v>30</v>
      </c>
      <c r="N4220" s="103" t="s">
        <v>30</v>
      </c>
      <c r="O4220" s="103" t="s">
        <v>27</v>
      </c>
      <c r="P4220" s="103" t="s">
        <v>8322</v>
      </c>
      <c r="Q4220" s="103" t="s">
        <v>16525</v>
      </c>
      <c r="R4220" s="105" t="s">
        <v>16526</v>
      </c>
      <c r="S4220" s="103" t="s">
        <v>8322</v>
      </c>
      <c r="T4220" s="103" t="s">
        <v>140</v>
      </c>
      <c r="U4220" s="106" t="s">
        <v>20431</v>
      </c>
      <c r="V4220" s="105" t="s">
        <v>25348</v>
      </c>
      <c r="W4220" s="107" t="s">
        <v>502</v>
      </c>
      <c r="X4220" t="s">
        <v>25349</v>
      </c>
      <c r="AA4220">
        <f ca="1" t="shared" si="131"/>
        <v>16</v>
      </c>
    </row>
    <row r="4221" spans="1:27">
      <c r="A4221" s="101">
        <v>25</v>
      </c>
      <c r="B4221" s="89" t="str">
        <f t="shared" si="130"/>
        <v>452731200505060629</v>
      </c>
      <c r="C4221" s="89" t="s">
        <v>502</v>
      </c>
      <c r="D4221" s="102" t="s">
        <v>16529</v>
      </c>
      <c r="E4221" s="102" t="s">
        <v>143</v>
      </c>
      <c r="F4221" s="103" t="s">
        <v>20131</v>
      </c>
      <c r="G4221" s="103" t="s">
        <v>20371</v>
      </c>
      <c r="H4221" s="104" t="s">
        <v>16528</v>
      </c>
      <c r="I4221" s="103" t="s">
        <v>30</v>
      </c>
      <c r="J4221" s="103" t="s">
        <v>30</v>
      </c>
      <c r="K4221" s="103" t="s">
        <v>27</v>
      </c>
      <c r="L4221" s="103" t="s">
        <v>30</v>
      </c>
      <c r="M4221" s="103" t="s">
        <v>30</v>
      </c>
      <c r="N4221" s="103" t="s">
        <v>30</v>
      </c>
      <c r="O4221" s="103" t="s">
        <v>27</v>
      </c>
      <c r="P4221" s="103" t="s">
        <v>8322</v>
      </c>
      <c r="Q4221" s="103" t="s">
        <v>13139</v>
      </c>
      <c r="R4221" s="105" t="s">
        <v>16531</v>
      </c>
      <c r="S4221" s="103" t="s">
        <v>8322</v>
      </c>
      <c r="T4221" s="103" t="s">
        <v>63</v>
      </c>
      <c r="U4221" s="106" t="s">
        <v>20455</v>
      </c>
      <c r="V4221" s="105" t="s">
        <v>25350</v>
      </c>
      <c r="W4221" s="107" t="s">
        <v>502</v>
      </c>
      <c r="X4221" t="s">
        <v>25351</v>
      </c>
      <c r="AA4221">
        <f ca="1" t="shared" si="131"/>
        <v>16</v>
      </c>
    </row>
    <row r="4222" spans="1:27">
      <c r="A4222" s="101">
        <v>26</v>
      </c>
      <c r="B4222" s="89" t="str">
        <f t="shared" si="130"/>
        <v>451229200503093646</v>
      </c>
      <c r="C4222" s="89" t="s">
        <v>502</v>
      </c>
      <c r="D4222" s="102" t="s">
        <v>16533</v>
      </c>
      <c r="E4222" s="102" t="s">
        <v>143</v>
      </c>
      <c r="F4222" s="103" t="s">
        <v>20131</v>
      </c>
      <c r="G4222" s="103" t="s">
        <v>21473</v>
      </c>
      <c r="H4222" s="104" t="s">
        <v>16532</v>
      </c>
      <c r="I4222" s="103" t="s">
        <v>30</v>
      </c>
      <c r="J4222" s="103" t="s">
        <v>30</v>
      </c>
      <c r="K4222" s="103" t="s">
        <v>27</v>
      </c>
      <c r="L4222" s="103" t="s">
        <v>30</v>
      </c>
      <c r="M4222" s="103" t="s">
        <v>30</v>
      </c>
      <c r="N4222" s="103" t="s">
        <v>30</v>
      </c>
      <c r="O4222" s="103" t="s">
        <v>27</v>
      </c>
      <c r="P4222" s="103" t="s">
        <v>8322</v>
      </c>
      <c r="Q4222" s="103" t="s">
        <v>16535</v>
      </c>
      <c r="R4222" s="105" t="s">
        <v>16536</v>
      </c>
      <c r="S4222" s="103" t="s">
        <v>8322</v>
      </c>
      <c r="T4222" s="103" t="s">
        <v>81</v>
      </c>
      <c r="U4222" s="106" t="s">
        <v>23280</v>
      </c>
      <c r="V4222" s="105" t="s">
        <v>25352</v>
      </c>
      <c r="W4222" s="107" t="s">
        <v>502</v>
      </c>
      <c r="X4222" t="s">
        <v>25353</v>
      </c>
      <c r="AA4222">
        <f ca="1" t="shared" si="131"/>
        <v>16</v>
      </c>
    </row>
    <row r="4223" spans="1:27">
      <c r="A4223" s="101">
        <v>27</v>
      </c>
      <c r="B4223" s="89" t="str">
        <f t="shared" si="130"/>
        <v>452731200410162112</v>
      </c>
      <c r="C4223" s="89" t="s">
        <v>502</v>
      </c>
      <c r="D4223" s="102" t="s">
        <v>16538</v>
      </c>
      <c r="E4223" s="102" t="s">
        <v>24</v>
      </c>
      <c r="F4223" s="103" t="s">
        <v>20131</v>
      </c>
      <c r="G4223" s="103" t="s">
        <v>20412</v>
      </c>
      <c r="H4223" s="104" t="s">
        <v>16537</v>
      </c>
      <c r="I4223" s="103" t="s">
        <v>27</v>
      </c>
      <c r="J4223" s="103" t="s">
        <v>30</v>
      </c>
      <c r="K4223" s="103" t="s">
        <v>30</v>
      </c>
      <c r="L4223" s="103" t="s">
        <v>30</v>
      </c>
      <c r="M4223" s="103" t="s">
        <v>30</v>
      </c>
      <c r="N4223" s="103" t="s">
        <v>30</v>
      </c>
      <c r="O4223" s="103" t="s">
        <v>27</v>
      </c>
      <c r="P4223" s="103" t="s">
        <v>8322</v>
      </c>
      <c r="Q4223" s="103" t="s">
        <v>5097</v>
      </c>
      <c r="R4223" s="105" t="s">
        <v>16540</v>
      </c>
      <c r="S4223" s="103" t="s">
        <v>8322</v>
      </c>
      <c r="T4223" s="103" t="s">
        <v>20240</v>
      </c>
      <c r="U4223" s="106" t="s">
        <v>23607</v>
      </c>
      <c r="V4223" s="105" t="s">
        <v>25354</v>
      </c>
      <c r="W4223" s="107" t="s">
        <v>502</v>
      </c>
      <c r="X4223" t="s">
        <v>25355</v>
      </c>
      <c r="AA4223">
        <f ca="1" t="shared" si="131"/>
        <v>16</v>
      </c>
    </row>
    <row r="4224" spans="1:27">
      <c r="A4224" s="101">
        <v>28</v>
      </c>
      <c r="B4224" s="89" t="str">
        <f t="shared" si="130"/>
        <v>451229200302255426</v>
      </c>
      <c r="C4224" s="89" t="s">
        <v>502</v>
      </c>
      <c r="D4224" s="102" t="s">
        <v>16542</v>
      </c>
      <c r="E4224" s="102" t="s">
        <v>143</v>
      </c>
      <c r="F4224" s="103" t="s">
        <v>20131</v>
      </c>
      <c r="G4224" s="103" t="s">
        <v>20161</v>
      </c>
      <c r="H4224" s="104" t="s">
        <v>16541</v>
      </c>
      <c r="I4224" s="103" t="s">
        <v>30</v>
      </c>
      <c r="J4224" s="103" t="s">
        <v>30</v>
      </c>
      <c r="K4224" s="103" t="s">
        <v>30</v>
      </c>
      <c r="L4224" s="103" t="s">
        <v>30</v>
      </c>
      <c r="M4224" s="103" t="s">
        <v>30</v>
      </c>
      <c r="N4224" s="103" t="s">
        <v>30</v>
      </c>
      <c r="O4224" s="103" t="s">
        <v>27</v>
      </c>
      <c r="P4224" s="103" t="s">
        <v>8322</v>
      </c>
      <c r="Q4224" s="103" t="s">
        <v>16544</v>
      </c>
      <c r="R4224" s="105" t="s">
        <v>16545</v>
      </c>
      <c r="S4224" s="103" t="s">
        <v>8322</v>
      </c>
      <c r="T4224" s="103" t="s">
        <v>93</v>
      </c>
      <c r="U4224" s="106" t="s">
        <v>23671</v>
      </c>
      <c r="V4224" s="105" t="s">
        <v>25356</v>
      </c>
      <c r="W4224" s="107" t="s">
        <v>502</v>
      </c>
      <c r="X4224" t="s">
        <v>19575</v>
      </c>
      <c r="AA4224">
        <f ca="1" t="shared" si="131"/>
        <v>18</v>
      </c>
    </row>
    <row r="4225" spans="1:27">
      <c r="A4225" s="101">
        <v>29</v>
      </c>
      <c r="B4225" s="89" t="str">
        <f t="shared" si="130"/>
        <v>451229200510190022</v>
      </c>
      <c r="C4225" s="89" t="s">
        <v>502</v>
      </c>
      <c r="D4225" s="102" t="s">
        <v>16547</v>
      </c>
      <c r="E4225" s="102" t="s">
        <v>143</v>
      </c>
      <c r="F4225" s="103" t="s">
        <v>20131</v>
      </c>
      <c r="G4225" s="103" t="s">
        <v>20937</v>
      </c>
      <c r="H4225" s="104" t="s">
        <v>16546</v>
      </c>
      <c r="I4225" s="103" t="s">
        <v>30</v>
      </c>
      <c r="J4225" s="103" t="s">
        <v>30</v>
      </c>
      <c r="K4225" s="103" t="s">
        <v>30</v>
      </c>
      <c r="L4225" s="103" t="s">
        <v>30</v>
      </c>
      <c r="M4225" s="103" t="s">
        <v>30</v>
      </c>
      <c r="N4225" s="103" t="s">
        <v>30</v>
      </c>
      <c r="O4225" s="103" t="s">
        <v>27</v>
      </c>
      <c r="P4225" s="103" t="s">
        <v>8322</v>
      </c>
      <c r="Q4225" s="103" t="s">
        <v>16549</v>
      </c>
      <c r="R4225" s="105" t="s">
        <v>16550</v>
      </c>
      <c r="S4225" s="103" t="s">
        <v>8322</v>
      </c>
      <c r="T4225" s="103" t="s">
        <v>63</v>
      </c>
      <c r="U4225" s="106" t="s">
        <v>20455</v>
      </c>
      <c r="V4225" s="105" t="s">
        <v>25357</v>
      </c>
      <c r="W4225" s="107" t="s">
        <v>502</v>
      </c>
      <c r="X4225" t="s">
        <v>25358</v>
      </c>
      <c r="AA4225">
        <f ca="1" t="shared" si="131"/>
        <v>15</v>
      </c>
    </row>
    <row r="4226" spans="1:27">
      <c r="A4226" s="101">
        <v>30</v>
      </c>
      <c r="B4226" s="89" t="str">
        <f t="shared" si="130"/>
        <v>451229200506192711</v>
      </c>
      <c r="C4226" s="89" t="s">
        <v>502</v>
      </c>
      <c r="D4226" s="102" t="s">
        <v>16552</v>
      </c>
      <c r="E4226" s="102" t="s">
        <v>24</v>
      </c>
      <c r="F4226" s="103" t="s">
        <v>20131</v>
      </c>
      <c r="G4226" s="103" t="s">
        <v>21389</v>
      </c>
      <c r="H4226" s="104" t="s">
        <v>16551</v>
      </c>
      <c r="I4226" s="103" t="s">
        <v>30</v>
      </c>
      <c r="J4226" s="103" t="s">
        <v>30</v>
      </c>
      <c r="K4226" s="103" t="s">
        <v>30</v>
      </c>
      <c r="L4226" s="103" t="s">
        <v>30</v>
      </c>
      <c r="M4226" s="103" t="s">
        <v>30</v>
      </c>
      <c r="N4226" s="103" t="s">
        <v>30</v>
      </c>
      <c r="O4226" s="103" t="s">
        <v>27</v>
      </c>
      <c r="P4226" s="103" t="s">
        <v>8322</v>
      </c>
      <c r="Q4226" s="103" t="s">
        <v>16554</v>
      </c>
      <c r="R4226" s="105" t="s">
        <v>16555</v>
      </c>
      <c r="S4226" s="103" t="s">
        <v>8322</v>
      </c>
      <c r="T4226" s="103" t="s">
        <v>146</v>
      </c>
      <c r="U4226" s="106" t="s">
        <v>22384</v>
      </c>
      <c r="V4226" s="105" t="s">
        <v>25359</v>
      </c>
      <c r="W4226" s="107" t="s">
        <v>502</v>
      </c>
      <c r="X4226" t="s">
        <v>25360</v>
      </c>
      <c r="AA4226">
        <f ca="1" t="shared" si="131"/>
        <v>16</v>
      </c>
    </row>
    <row r="4227" spans="1:27">
      <c r="A4227" s="101">
        <v>31</v>
      </c>
      <c r="B4227" s="89" t="str">
        <f t="shared" ref="B4227:B4290" si="132">H4227</f>
        <v>452731200409050949</v>
      </c>
      <c r="C4227" s="89" t="s">
        <v>502</v>
      </c>
      <c r="D4227" s="102" t="s">
        <v>16557</v>
      </c>
      <c r="E4227" s="102" t="s">
        <v>143</v>
      </c>
      <c r="F4227" s="103" t="s">
        <v>20131</v>
      </c>
      <c r="G4227" s="103" t="s">
        <v>20351</v>
      </c>
      <c r="H4227" s="104" t="s">
        <v>16556</v>
      </c>
      <c r="I4227" s="103" t="s">
        <v>30</v>
      </c>
      <c r="J4227" s="103" t="s">
        <v>30</v>
      </c>
      <c r="K4227" s="103" t="s">
        <v>30</v>
      </c>
      <c r="L4227" s="103" t="s">
        <v>30</v>
      </c>
      <c r="M4227" s="103" t="s">
        <v>30</v>
      </c>
      <c r="N4227" s="103" t="s">
        <v>30</v>
      </c>
      <c r="O4227" s="103" t="s">
        <v>27</v>
      </c>
      <c r="P4227" s="103" t="s">
        <v>8322</v>
      </c>
      <c r="Q4227" s="103" t="s">
        <v>16559</v>
      </c>
      <c r="R4227" s="105">
        <v>13407750153</v>
      </c>
      <c r="S4227" s="103" t="s">
        <v>8322</v>
      </c>
      <c r="T4227" s="103" t="s">
        <v>69</v>
      </c>
      <c r="U4227" s="106" t="s">
        <v>23364</v>
      </c>
      <c r="V4227" s="105" t="s">
        <v>25361</v>
      </c>
      <c r="W4227" s="107" t="s">
        <v>502</v>
      </c>
      <c r="X4227" t="s">
        <v>25362</v>
      </c>
      <c r="AA4227">
        <f ca="1" t="shared" si="131"/>
        <v>16</v>
      </c>
    </row>
    <row r="4228" spans="1:27">
      <c r="A4228" s="101">
        <v>32</v>
      </c>
      <c r="B4228" s="89" t="str">
        <f t="shared" si="132"/>
        <v>451229200210010624</v>
      </c>
      <c r="C4228" s="89" t="s">
        <v>502</v>
      </c>
      <c r="D4228" s="102" t="s">
        <v>16561</v>
      </c>
      <c r="E4228" s="102" t="s">
        <v>143</v>
      </c>
      <c r="F4228" s="103" t="s">
        <v>20131</v>
      </c>
      <c r="G4228" s="103" t="s">
        <v>20132</v>
      </c>
      <c r="H4228" s="104" t="s">
        <v>16560</v>
      </c>
      <c r="I4228" s="103" t="s">
        <v>27</v>
      </c>
      <c r="J4228" s="103" t="s">
        <v>30</v>
      </c>
      <c r="K4228" s="103" t="s">
        <v>30</v>
      </c>
      <c r="L4228" s="103" t="s">
        <v>30</v>
      </c>
      <c r="M4228" s="103" t="s">
        <v>30</v>
      </c>
      <c r="N4228" s="103" t="s">
        <v>30</v>
      </c>
      <c r="O4228" s="103" t="s">
        <v>27</v>
      </c>
      <c r="P4228" s="103" t="s">
        <v>8322</v>
      </c>
      <c r="Q4228" s="103" t="s">
        <v>16563</v>
      </c>
      <c r="R4228" s="105" t="s">
        <v>16564</v>
      </c>
      <c r="S4228" s="103" t="s">
        <v>8322</v>
      </c>
      <c r="T4228" s="103" t="s">
        <v>99</v>
      </c>
      <c r="U4228" s="106" t="s">
        <v>22995</v>
      </c>
      <c r="V4228" s="105" t="s">
        <v>25363</v>
      </c>
      <c r="W4228" s="107" t="s">
        <v>502</v>
      </c>
      <c r="X4228" t="s">
        <v>19576</v>
      </c>
      <c r="AA4228">
        <f ca="1" t="shared" ref="AA4228:AA4291" si="133">DATEDIF(TEXT(MID(H4228,7,8),"00-00-00"),TODAY(),"y")</f>
        <v>18</v>
      </c>
    </row>
    <row r="4229" spans="1:27">
      <c r="A4229" s="101">
        <v>33</v>
      </c>
      <c r="B4229" s="89" t="str">
        <f t="shared" si="132"/>
        <v>451229200507303620</v>
      </c>
      <c r="C4229" s="89" t="s">
        <v>502</v>
      </c>
      <c r="D4229" s="102" t="s">
        <v>16566</v>
      </c>
      <c r="E4229" s="102" t="s">
        <v>143</v>
      </c>
      <c r="F4229" s="103" t="s">
        <v>20131</v>
      </c>
      <c r="G4229" s="103" t="s">
        <v>21180</v>
      </c>
      <c r="H4229" s="104" t="s">
        <v>16565</v>
      </c>
      <c r="I4229" s="103" t="s">
        <v>27</v>
      </c>
      <c r="J4229" s="103" t="s">
        <v>30</v>
      </c>
      <c r="K4229" s="103" t="s">
        <v>30</v>
      </c>
      <c r="L4229" s="103" t="s">
        <v>30</v>
      </c>
      <c r="M4229" s="103" t="s">
        <v>30</v>
      </c>
      <c r="N4229" s="103" t="s">
        <v>30</v>
      </c>
      <c r="O4229" s="103" t="s">
        <v>27</v>
      </c>
      <c r="P4229" s="103" t="s">
        <v>8322</v>
      </c>
      <c r="Q4229" s="103" t="s">
        <v>16568</v>
      </c>
      <c r="R4229" s="105">
        <v>15078575249</v>
      </c>
      <c r="S4229" s="103" t="s">
        <v>8322</v>
      </c>
      <c r="T4229" s="103" t="s">
        <v>81</v>
      </c>
      <c r="U4229" s="106" t="s">
        <v>22516</v>
      </c>
      <c r="V4229" s="105" t="s">
        <v>25364</v>
      </c>
      <c r="W4229" s="107" t="s">
        <v>502</v>
      </c>
      <c r="X4229" t="s">
        <v>25365</v>
      </c>
      <c r="AA4229">
        <f ca="1" t="shared" si="133"/>
        <v>16</v>
      </c>
    </row>
    <row r="4230" spans="1:27">
      <c r="A4230" s="101">
        <v>34</v>
      </c>
      <c r="B4230" s="89" t="str">
        <f t="shared" si="132"/>
        <v>451229200502103929</v>
      </c>
      <c r="C4230" s="89" t="s">
        <v>502</v>
      </c>
      <c r="D4230" s="102" t="s">
        <v>16570</v>
      </c>
      <c r="E4230" s="102" t="s">
        <v>143</v>
      </c>
      <c r="F4230" s="103" t="s">
        <v>20131</v>
      </c>
      <c r="G4230" s="103" t="s">
        <v>21431</v>
      </c>
      <c r="H4230" s="104" t="s">
        <v>16569</v>
      </c>
      <c r="I4230" s="103" t="s">
        <v>30</v>
      </c>
      <c r="J4230" s="103" t="s">
        <v>30</v>
      </c>
      <c r="K4230" s="103" t="s">
        <v>30</v>
      </c>
      <c r="L4230" s="103" t="s">
        <v>27</v>
      </c>
      <c r="M4230" s="103" t="s">
        <v>30</v>
      </c>
      <c r="N4230" s="103" t="s">
        <v>30</v>
      </c>
      <c r="O4230" s="103" t="s">
        <v>27</v>
      </c>
      <c r="P4230" s="103" t="s">
        <v>8322</v>
      </c>
      <c r="Q4230" s="103" t="s">
        <v>16572</v>
      </c>
      <c r="R4230" s="105" t="s">
        <v>16573</v>
      </c>
      <c r="S4230" s="103" t="s">
        <v>8322</v>
      </c>
      <c r="T4230" s="103" t="s">
        <v>128</v>
      </c>
      <c r="U4230" s="106" t="s">
        <v>23176</v>
      </c>
      <c r="V4230" s="105" t="s">
        <v>25366</v>
      </c>
      <c r="W4230" s="107" t="s">
        <v>502</v>
      </c>
      <c r="X4230" t="s">
        <v>25367</v>
      </c>
      <c r="AA4230">
        <f ca="1" t="shared" si="133"/>
        <v>16</v>
      </c>
    </row>
    <row r="4231" spans="1:27">
      <c r="A4231" s="101">
        <v>35</v>
      </c>
      <c r="B4231" s="89" t="str">
        <f t="shared" si="132"/>
        <v>452731200509184522</v>
      </c>
      <c r="C4231" s="89" t="s">
        <v>502</v>
      </c>
      <c r="D4231" s="102" t="s">
        <v>16575</v>
      </c>
      <c r="E4231" s="102" t="s">
        <v>143</v>
      </c>
      <c r="F4231" s="103" t="s">
        <v>20131</v>
      </c>
      <c r="G4231" s="103" t="s">
        <v>21283</v>
      </c>
      <c r="H4231" s="104" t="s">
        <v>16574</v>
      </c>
      <c r="I4231" s="103" t="s">
        <v>30</v>
      </c>
      <c r="J4231" s="103" t="s">
        <v>30</v>
      </c>
      <c r="K4231" s="103" t="s">
        <v>30</v>
      </c>
      <c r="L4231" s="103" t="s">
        <v>27</v>
      </c>
      <c r="M4231" s="103" t="s">
        <v>30</v>
      </c>
      <c r="N4231" s="103" t="s">
        <v>30</v>
      </c>
      <c r="O4231" s="103" t="s">
        <v>27</v>
      </c>
      <c r="P4231" s="103" t="s">
        <v>8322</v>
      </c>
      <c r="Q4231" s="103" t="s">
        <v>16576</v>
      </c>
      <c r="R4231" s="105" t="s">
        <v>16577</v>
      </c>
      <c r="S4231" s="103" t="s">
        <v>8322</v>
      </c>
      <c r="T4231" s="103" t="s">
        <v>110</v>
      </c>
      <c r="U4231" s="106" t="s">
        <v>25368</v>
      </c>
      <c r="V4231" s="105" t="s">
        <v>25369</v>
      </c>
      <c r="W4231" s="107" t="s">
        <v>502</v>
      </c>
      <c r="X4231" t="s">
        <v>25370</v>
      </c>
      <c r="AA4231">
        <f ca="1" t="shared" si="133"/>
        <v>15</v>
      </c>
    </row>
    <row r="4232" spans="1:27">
      <c r="A4232" s="101">
        <v>36</v>
      </c>
      <c r="B4232" s="89" t="str">
        <f t="shared" si="132"/>
        <v>452127200411084518</v>
      </c>
      <c r="C4232" s="89" t="s">
        <v>502</v>
      </c>
      <c r="D4232" s="102" t="s">
        <v>16579</v>
      </c>
      <c r="E4232" s="102" t="s">
        <v>24</v>
      </c>
      <c r="F4232" s="103" t="s">
        <v>20131</v>
      </c>
      <c r="G4232" s="103" t="s">
        <v>20823</v>
      </c>
      <c r="H4232" s="104" t="s">
        <v>16578</v>
      </c>
      <c r="I4232" s="103" t="s">
        <v>30</v>
      </c>
      <c r="J4232" s="103" t="s">
        <v>30</v>
      </c>
      <c r="K4232" s="103" t="s">
        <v>27</v>
      </c>
      <c r="L4232" s="103" t="s">
        <v>30</v>
      </c>
      <c r="M4232" s="103" t="s">
        <v>30</v>
      </c>
      <c r="N4232" s="103" t="s">
        <v>30</v>
      </c>
      <c r="O4232" s="103" t="s">
        <v>27</v>
      </c>
      <c r="P4232" s="103" t="s">
        <v>21315</v>
      </c>
      <c r="Q4232" s="103" t="s">
        <v>16581</v>
      </c>
      <c r="R4232" s="105" t="s">
        <v>16582</v>
      </c>
      <c r="S4232" s="103" t="s">
        <v>21315</v>
      </c>
      <c r="T4232" s="103" t="s">
        <v>24530</v>
      </c>
      <c r="U4232" s="106" t="s">
        <v>25371</v>
      </c>
      <c r="V4232" s="105" t="s">
        <v>25372</v>
      </c>
      <c r="W4232" s="107" t="s">
        <v>502</v>
      </c>
      <c r="X4232" t="s">
        <v>25373</v>
      </c>
      <c r="AA4232">
        <f ca="1" t="shared" si="133"/>
        <v>16</v>
      </c>
    </row>
    <row r="4233" spans="1:27">
      <c r="A4233" s="101">
        <v>37</v>
      </c>
      <c r="B4233" s="89" t="str">
        <f t="shared" si="132"/>
        <v>45122920040623542X</v>
      </c>
      <c r="C4233" s="89" t="s">
        <v>502</v>
      </c>
      <c r="D4233" s="102" t="s">
        <v>16584</v>
      </c>
      <c r="E4233" s="102" t="s">
        <v>143</v>
      </c>
      <c r="F4233" s="103" t="s">
        <v>20131</v>
      </c>
      <c r="G4233" s="103" t="s">
        <v>21826</v>
      </c>
      <c r="H4233" s="104" t="s">
        <v>16583</v>
      </c>
      <c r="I4233" s="103" t="s">
        <v>30</v>
      </c>
      <c r="J4233" s="103" t="s">
        <v>30</v>
      </c>
      <c r="K4233" s="103" t="s">
        <v>30</v>
      </c>
      <c r="L4233" s="103" t="s">
        <v>27</v>
      </c>
      <c r="M4233" s="103" t="s">
        <v>30</v>
      </c>
      <c r="N4233" s="103" t="s">
        <v>30</v>
      </c>
      <c r="O4233" s="103" t="s">
        <v>27</v>
      </c>
      <c r="P4233" s="103" t="s">
        <v>8322</v>
      </c>
      <c r="Q4233" s="103" t="s">
        <v>16586</v>
      </c>
      <c r="R4233" s="105">
        <v>13627814979</v>
      </c>
      <c r="S4233" s="103" t="s">
        <v>8322</v>
      </c>
      <c r="T4233" s="103" t="s">
        <v>93</v>
      </c>
      <c r="U4233" s="106" t="s">
        <v>21803</v>
      </c>
      <c r="V4233" s="105" t="s">
        <v>20499</v>
      </c>
      <c r="W4233" s="107" t="s">
        <v>502</v>
      </c>
      <c r="X4233" t="s">
        <v>25374</v>
      </c>
      <c r="AA4233">
        <f ca="1" t="shared" si="133"/>
        <v>17</v>
      </c>
    </row>
    <row r="4234" spans="1:27">
      <c r="A4234" s="101">
        <v>38</v>
      </c>
      <c r="B4234" s="89" t="str">
        <f t="shared" si="132"/>
        <v>451229200507250928</v>
      </c>
      <c r="C4234" s="89" t="s">
        <v>502</v>
      </c>
      <c r="D4234" s="102" t="s">
        <v>16588</v>
      </c>
      <c r="E4234" s="102" t="s">
        <v>143</v>
      </c>
      <c r="F4234" s="103" t="s">
        <v>20131</v>
      </c>
      <c r="G4234" s="103" t="s">
        <v>21180</v>
      </c>
      <c r="H4234" s="104" t="s">
        <v>16587</v>
      </c>
      <c r="I4234" s="103" t="s">
        <v>30</v>
      </c>
      <c r="J4234" s="103" t="s">
        <v>30</v>
      </c>
      <c r="K4234" s="103" t="s">
        <v>30</v>
      </c>
      <c r="L4234" s="103" t="s">
        <v>27</v>
      </c>
      <c r="M4234" s="103" t="s">
        <v>30</v>
      </c>
      <c r="N4234" s="103" t="s">
        <v>30</v>
      </c>
      <c r="O4234" s="103" t="s">
        <v>27</v>
      </c>
      <c r="P4234" s="103" t="s">
        <v>8322</v>
      </c>
      <c r="Q4234" s="103" t="s">
        <v>16590</v>
      </c>
      <c r="R4234" s="105">
        <v>19977828235</v>
      </c>
      <c r="S4234" s="103" t="s">
        <v>8322</v>
      </c>
      <c r="T4234" s="103" t="s">
        <v>69</v>
      </c>
      <c r="U4234" s="106" t="s">
        <v>23256</v>
      </c>
      <c r="V4234" s="105" t="s">
        <v>25375</v>
      </c>
      <c r="W4234" s="107" t="s">
        <v>502</v>
      </c>
      <c r="X4234" t="s">
        <v>25376</v>
      </c>
      <c r="AA4234">
        <f ca="1" t="shared" si="133"/>
        <v>16</v>
      </c>
    </row>
    <row r="4235" spans="1:27">
      <c r="A4235" s="101">
        <v>39</v>
      </c>
      <c r="B4235" s="89" t="str">
        <f t="shared" si="132"/>
        <v>451229200501122415</v>
      </c>
      <c r="C4235" s="89" t="s">
        <v>502</v>
      </c>
      <c r="D4235" s="102" t="s">
        <v>443</v>
      </c>
      <c r="E4235" s="102" t="s">
        <v>24</v>
      </c>
      <c r="F4235" s="103" t="s">
        <v>20131</v>
      </c>
      <c r="G4235" s="103">
        <v>200501</v>
      </c>
      <c r="H4235" s="104" t="s">
        <v>16591</v>
      </c>
      <c r="I4235" s="103" t="s">
        <v>30</v>
      </c>
      <c r="J4235" s="103" t="s">
        <v>30</v>
      </c>
      <c r="K4235" s="103" t="s">
        <v>30</v>
      </c>
      <c r="L4235" s="103" t="s">
        <v>30</v>
      </c>
      <c r="M4235" s="103" t="s">
        <v>30</v>
      </c>
      <c r="N4235" s="103" t="s">
        <v>30</v>
      </c>
      <c r="O4235" s="103" t="s">
        <v>27</v>
      </c>
      <c r="P4235" s="103" t="s">
        <v>1517</v>
      </c>
      <c r="Q4235" s="103" t="s">
        <v>16592</v>
      </c>
      <c r="R4235" s="105">
        <v>13737981691</v>
      </c>
      <c r="S4235" s="103" t="s">
        <v>1517</v>
      </c>
      <c r="T4235" s="103" t="s">
        <v>20191</v>
      </c>
      <c r="U4235" s="106" t="s">
        <v>20431</v>
      </c>
      <c r="V4235" s="105" t="s">
        <v>22595</v>
      </c>
      <c r="W4235" s="107" t="s">
        <v>502</v>
      </c>
      <c r="X4235" t="s">
        <v>25377</v>
      </c>
      <c r="AA4235">
        <f ca="1" t="shared" si="133"/>
        <v>16</v>
      </c>
    </row>
    <row r="4236" spans="1:27">
      <c r="A4236" s="101">
        <v>40</v>
      </c>
      <c r="B4236" s="89" t="str">
        <f t="shared" si="132"/>
        <v>452731200501152710</v>
      </c>
      <c r="C4236" s="89" t="s">
        <v>502</v>
      </c>
      <c r="D4236" s="102" t="s">
        <v>9445</v>
      </c>
      <c r="E4236" s="102" t="s">
        <v>24</v>
      </c>
      <c r="F4236" s="103" t="s">
        <v>20131</v>
      </c>
      <c r="G4236" s="103" t="s">
        <v>22169</v>
      </c>
      <c r="H4236" s="104" t="s">
        <v>16593</v>
      </c>
      <c r="I4236" s="103" t="s">
        <v>30</v>
      </c>
      <c r="J4236" s="103" t="s">
        <v>30</v>
      </c>
      <c r="K4236" s="103" t="s">
        <v>30</v>
      </c>
      <c r="L4236" s="103" t="s">
        <v>30</v>
      </c>
      <c r="M4236" s="103" t="s">
        <v>30</v>
      </c>
      <c r="N4236" s="103" t="s">
        <v>30</v>
      </c>
      <c r="O4236" s="103" t="s">
        <v>27</v>
      </c>
      <c r="P4236" s="103" t="s">
        <v>8322</v>
      </c>
      <c r="Q4236" s="103" t="s">
        <v>16595</v>
      </c>
      <c r="R4236" s="105" t="s">
        <v>16596</v>
      </c>
      <c r="S4236" s="103" t="s">
        <v>8322</v>
      </c>
      <c r="T4236" s="103" t="s">
        <v>146</v>
      </c>
      <c r="U4236" s="106" t="s">
        <v>21809</v>
      </c>
      <c r="V4236" s="105" t="s">
        <v>20511</v>
      </c>
      <c r="W4236" s="107" t="s">
        <v>502</v>
      </c>
      <c r="X4236" t="s">
        <v>25378</v>
      </c>
      <c r="AA4236">
        <f ca="1" t="shared" si="133"/>
        <v>16</v>
      </c>
    </row>
    <row r="4237" spans="1:27">
      <c r="A4237" s="101">
        <v>41</v>
      </c>
      <c r="B4237" s="89" t="str">
        <f t="shared" si="132"/>
        <v>452731200309010915</v>
      </c>
      <c r="C4237" s="89" t="s">
        <v>502</v>
      </c>
      <c r="D4237" s="102" t="s">
        <v>7866</v>
      </c>
      <c r="E4237" s="102" t="s">
        <v>24</v>
      </c>
      <c r="F4237" s="103" t="s">
        <v>20131</v>
      </c>
      <c r="G4237" s="103" t="s">
        <v>20168</v>
      </c>
      <c r="H4237" s="104" t="s">
        <v>16598</v>
      </c>
      <c r="I4237" s="103" t="s">
        <v>30</v>
      </c>
      <c r="J4237" s="103" t="s">
        <v>30</v>
      </c>
      <c r="K4237" s="103" t="s">
        <v>30</v>
      </c>
      <c r="L4237" s="103" t="s">
        <v>30</v>
      </c>
      <c r="M4237" s="103" t="s">
        <v>30</v>
      </c>
      <c r="N4237" s="103" t="s">
        <v>30</v>
      </c>
      <c r="O4237" s="103" t="s">
        <v>27</v>
      </c>
      <c r="P4237" s="103" t="s">
        <v>1517</v>
      </c>
      <c r="Q4237" s="103" t="s">
        <v>16599</v>
      </c>
      <c r="R4237" s="105">
        <v>13407750481</v>
      </c>
      <c r="S4237" s="103" t="s">
        <v>1517</v>
      </c>
      <c r="T4237" s="103" t="s">
        <v>20151</v>
      </c>
      <c r="U4237" s="106" t="s">
        <v>20311</v>
      </c>
      <c r="V4237" s="105" t="s">
        <v>23321</v>
      </c>
      <c r="W4237" s="107" t="s">
        <v>502</v>
      </c>
      <c r="X4237" t="s">
        <v>25379</v>
      </c>
      <c r="AA4237">
        <f ca="1" t="shared" si="133"/>
        <v>17</v>
      </c>
    </row>
    <row r="4238" spans="1:27">
      <c r="A4238" s="101">
        <v>42</v>
      </c>
      <c r="B4238" s="89" t="str">
        <f t="shared" si="132"/>
        <v>452731200411035414</v>
      </c>
      <c r="C4238" s="89" t="s">
        <v>502</v>
      </c>
      <c r="D4238" s="102" t="s">
        <v>16601</v>
      </c>
      <c r="E4238" s="102" t="s">
        <v>24</v>
      </c>
      <c r="F4238" s="103" t="s">
        <v>20131</v>
      </c>
      <c r="G4238" s="103" t="s">
        <v>20823</v>
      </c>
      <c r="H4238" s="104" t="s">
        <v>16600</v>
      </c>
      <c r="I4238" s="103" t="s">
        <v>30</v>
      </c>
      <c r="J4238" s="103" t="s">
        <v>30</v>
      </c>
      <c r="K4238" s="103" t="s">
        <v>30</v>
      </c>
      <c r="L4238" s="103" t="s">
        <v>30</v>
      </c>
      <c r="M4238" s="103" t="s">
        <v>30</v>
      </c>
      <c r="N4238" s="103" t="s">
        <v>30</v>
      </c>
      <c r="O4238" s="103" t="s">
        <v>27</v>
      </c>
      <c r="P4238" s="103" t="s">
        <v>8322</v>
      </c>
      <c r="Q4238" s="103" t="s">
        <v>16602</v>
      </c>
      <c r="R4238" s="105">
        <v>18278875896</v>
      </c>
      <c r="S4238" s="103" t="s">
        <v>8322</v>
      </c>
      <c r="T4238" s="103" t="s">
        <v>63</v>
      </c>
      <c r="U4238" s="106" t="s">
        <v>23009</v>
      </c>
      <c r="V4238" s="105" t="s">
        <v>25043</v>
      </c>
      <c r="W4238" s="107" t="s">
        <v>502</v>
      </c>
      <c r="X4238" t="s">
        <v>25044</v>
      </c>
      <c r="AA4238">
        <f ca="1" t="shared" si="133"/>
        <v>16</v>
      </c>
    </row>
    <row r="4239" spans="1:27">
      <c r="A4239" s="101">
        <v>43</v>
      </c>
      <c r="B4239" s="89" t="str">
        <f t="shared" si="132"/>
        <v>452126200507213613</v>
      </c>
      <c r="C4239" s="89" t="s">
        <v>502</v>
      </c>
      <c r="D4239" s="102" t="s">
        <v>16604</v>
      </c>
      <c r="E4239" s="102" t="s">
        <v>24</v>
      </c>
      <c r="F4239" s="103" t="s">
        <v>20131</v>
      </c>
      <c r="G4239" s="103" t="s">
        <v>21180</v>
      </c>
      <c r="H4239" s="104" t="s">
        <v>16603</v>
      </c>
      <c r="I4239" s="103" t="s">
        <v>30</v>
      </c>
      <c r="J4239" s="103" t="s">
        <v>30</v>
      </c>
      <c r="K4239" s="103" t="s">
        <v>30</v>
      </c>
      <c r="L4239" s="103" t="s">
        <v>27</v>
      </c>
      <c r="M4239" s="103" t="s">
        <v>30</v>
      </c>
      <c r="N4239" s="103" t="s">
        <v>30</v>
      </c>
      <c r="O4239" s="103" t="s">
        <v>27</v>
      </c>
      <c r="P4239" s="103" t="s">
        <v>1517</v>
      </c>
      <c r="Q4239" s="103" t="s">
        <v>16605</v>
      </c>
      <c r="R4239" s="105">
        <v>13407782587</v>
      </c>
      <c r="S4239" s="103" t="s">
        <v>8322</v>
      </c>
      <c r="T4239" s="103" t="s">
        <v>20233</v>
      </c>
      <c r="U4239" s="106" t="s">
        <v>21424</v>
      </c>
      <c r="V4239" s="105" t="e">
        <v>#REF!</v>
      </c>
      <c r="W4239" s="107" t="s">
        <v>502</v>
      </c>
      <c r="X4239" t="e">
        <v>#REF!</v>
      </c>
      <c r="AA4239">
        <f ca="1" t="shared" si="133"/>
        <v>16</v>
      </c>
    </row>
    <row r="4240" spans="1:27">
      <c r="A4240" s="101">
        <v>44</v>
      </c>
      <c r="B4240" s="89" t="str">
        <f t="shared" si="132"/>
        <v>452731200502062717</v>
      </c>
      <c r="C4240" s="89" t="s">
        <v>502</v>
      </c>
      <c r="D4240" s="102" t="s">
        <v>16607</v>
      </c>
      <c r="E4240" s="102" t="s">
        <v>24</v>
      </c>
      <c r="F4240" s="103" t="s">
        <v>20178</v>
      </c>
      <c r="G4240" s="103" t="s">
        <v>21431</v>
      </c>
      <c r="H4240" s="104" t="s">
        <v>16606</v>
      </c>
      <c r="I4240" s="103" t="s">
        <v>27</v>
      </c>
      <c r="J4240" s="103" t="s">
        <v>30</v>
      </c>
      <c r="K4240" s="103" t="s">
        <v>30</v>
      </c>
      <c r="L4240" s="103" t="s">
        <v>30</v>
      </c>
      <c r="M4240" s="103" t="s">
        <v>30</v>
      </c>
      <c r="N4240" s="103" t="s">
        <v>30</v>
      </c>
      <c r="O4240" s="103" t="s">
        <v>27</v>
      </c>
      <c r="P4240" s="103" t="s">
        <v>8322</v>
      </c>
      <c r="Q4240" s="103" t="s">
        <v>16609</v>
      </c>
      <c r="R4240" s="105">
        <v>15977864022</v>
      </c>
      <c r="S4240" s="103" t="s">
        <v>8322</v>
      </c>
      <c r="T4240" s="103" t="s">
        <v>146</v>
      </c>
      <c r="U4240" s="106" t="s">
        <v>22998</v>
      </c>
      <c r="V4240" s="105" t="s">
        <v>25380</v>
      </c>
      <c r="W4240" s="107" t="s">
        <v>502</v>
      </c>
      <c r="X4240" t="s">
        <v>25381</v>
      </c>
      <c r="AA4240">
        <f ca="1" t="shared" si="133"/>
        <v>16</v>
      </c>
    </row>
    <row r="4241" spans="1:27">
      <c r="A4241" s="101">
        <v>45</v>
      </c>
      <c r="B4241" s="89" t="str">
        <f t="shared" si="132"/>
        <v>451229200405292713</v>
      </c>
      <c r="C4241" s="89" t="s">
        <v>502</v>
      </c>
      <c r="D4241" s="102" t="s">
        <v>16611</v>
      </c>
      <c r="E4241" s="102" t="s">
        <v>24</v>
      </c>
      <c r="F4241" s="103" t="s">
        <v>20131</v>
      </c>
      <c r="G4241" s="103" t="s">
        <v>20608</v>
      </c>
      <c r="H4241" s="104" t="s">
        <v>16610</v>
      </c>
      <c r="I4241" s="103" t="s">
        <v>30</v>
      </c>
      <c r="J4241" s="103" t="s">
        <v>30</v>
      </c>
      <c r="K4241" s="103" t="s">
        <v>30</v>
      </c>
      <c r="L4241" s="103" t="s">
        <v>30</v>
      </c>
      <c r="M4241" s="103" t="s">
        <v>30</v>
      </c>
      <c r="N4241" s="103" t="s">
        <v>30</v>
      </c>
      <c r="O4241" s="103" t="s">
        <v>27</v>
      </c>
      <c r="P4241" s="103" t="s">
        <v>8322</v>
      </c>
      <c r="Q4241" s="103" t="s">
        <v>16613</v>
      </c>
      <c r="R4241" s="105" t="s">
        <v>16614</v>
      </c>
      <c r="S4241" s="103" t="s">
        <v>8322</v>
      </c>
      <c r="T4241" s="103" t="s">
        <v>146</v>
      </c>
      <c r="U4241" s="106" t="s">
        <v>20392</v>
      </c>
      <c r="V4241" s="105" t="s">
        <v>25382</v>
      </c>
      <c r="W4241" s="107" t="s">
        <v>502</v>
      </c>
      <c r="X4241" t="s">
        <v>25383</v>
      </c>
      <c r="AA4241">
        <f ca="1" t="shared" si="133"/>
        <v>17</v>
      </c>
    </row>
    <row r="4242" spans="1:27">
      <c r="A4242" s="101">
        <v>46</v>
      </c>
      <c r="B4242" s="89" t="str">
        <f t="shared" si="132"/>
        <v>451229200310191821</v>
      </c>
      <c r="C4242" s="89" t="s">
        <v>502</v>
      </c>
      <c r="D4242" s="102" t="s">
        <v>16616</v>
      </c>
      <c r="E4242" s="102" t="s">
        <v>143</v>
      </c>
      <c r="F4242" s="103" t="s">
        <v>20178</v>
      </c>
      <c r="G4242" s="103" t="s">
        <v>20307</v>
      </c>
      <c r="H4242" s="104" t="s">
        <v>16615</v>
      </c>
      <c r="I4242" s="103" t="s">
        <v>30</v>
      </c>
      <c r="J4242" s="103" t="s">
        <v>30</v>
      </c>
      <c r="K4242" s="103" t="s">
        <v>30</v>
      </c>
      <c r="L4242" s="103" t="s">
        <v>30</v>
      </c>
      <c r="M4242" s="103" t="s">
        <v>30</v>
      </c>
      <c r="N4242" s="103" t="s">
        <v>30</v>
      </c>
      <c r="O4242" s="103" t="s">
        <v>27</v>
      </c>
      <c r="P4242" s="103" t="s">
        <v>8322</v>
      </c>
      <c r="Q4242" s="103" t="s">
        <v>2569</v>
      </c>
      <c r="R4242" s="105" t="s">
        <v>16618</v>
      </c>
      <c r="S4242" s="103" t="s">
        <v>8322</v>
      </c>
      <c r="T4242" s="103" t="s">
        <v>115</v>
      </c>
      <c r="U4242" s="106" t="s">
        <v>23075</v>
      </c>
      <c r="V4242" s="105" t="s">
        <v>25384</v>
      </c>
      <c r="W4242" s="107" t="s">
        <v>502</v>
      </c>
      <c r="X4242" t="s">
        <v>25385</v>
      </c>
      <c r="AA4242">
        <f ca="1" t="shared" si="133"/>
        <v>17</v>
      </c>
    </row>
    <row r="4243" spans="1:27">
      <c r="A4243" s="101">
        <v>47</v>
      </c>
      <c r="B4243" s="89" t="str">
        <f t="shared" si="132"/>
        <v>45122920021008181X</v>
      </c>
      <c r="C4243" s="89" t="s">
        <v>502</v>
      </c>
      <c r="D4243" s="102" t="s">
        <v>16620</v>
      </c>
      <c r="E4243" s="102" t="s">
        <v>24</v>
      </c>
      <c r="F4243" s="103" t="s">
        <v>20178</v>
      </c>
      <c r="G4243" s="103" t="s">
        <v>20132</v>
      </c>
      <c r="H4243" s="104" t="s">
        <v>16619</v>
      </c>
      <c r="I4243" s="103" t="s">
        <v>27</v>
      </c>
      <c r="J4243" s="103" t="s">
        <v>27</v>
      </c>
      <c r="K4243" s="103" t="s">
        <v>30</v>
      </c>
      <c r="L4243" s="103" t="s">
        <v>30</v>
      </c>
      <c r="M4243" s="103" t="s">
        <v>30</v>
      </c>
      <c r="N4243" s="103" t="s">
        <v>30</v>
      </c>
      <c r="O4243" s="103" t="s">
        <v>27</v>
      </c>
      <c r="P4243" s="103" t="s">
        <v>8322</v>
      </c>
      <c r="Q4243" s="103" t="s">
        <v>16622</v>
      </c>
      <c r="R4243" s="105">
        <v>17377448355</v>
      </c>
      <c r="S4243" s="103" t="s">
        <v>8322</v>
      </c>
      <c r="T4243" s="103" t="s">
        <v>115</v>
      </c>
      <c r="U4243" s="106" t="s">
        <v>23376</v>
      </c>
      <c r="V4243" s="105" t="s">
        <v>25386</v>
      </c>
      <c r="W4243" s="107" t="s">
        <v>502</v>
      </c>
      <c r="X4243" t="s">
        <v>19577</v>
      </c>
      <c r="AA4243">
        <f ca="1" t="shared" si="133"/>
        <v>18</v>
      </c>
    </row>
    <row r="4244" spans="1:27">
      <c r="A4244" s="101">
        <v>48</v>
      </c>
      <c r="B4244" s="89" t="str">
        <f t="shared" si="132"/>
        <v>45273120050819362X</v>
      </c>
      <c r="C4244" s="89" t="s">
        <v>502</v>
      </c>
      <c r="D4244" s="102" t="s">
        <v>16624</v>
      </c>
      <c r="E4244" s="102" t="s">
        <v>143</v>
      </c>
      <c r="F4244" s="103" t="s">
        <v>20131</v>
      </c>
      <c r="G4244" s="103" t="s">
        <v>20921</v>
      </c>
      <c r="H4244" s="104" t="s">
        <v>16623</v>
      </c>
      <c r="I4244" s="103" t="s">
        <v>30</v>
      </c>
      <c r="J4244" s="103" t="s">
        <v>30</v>
      </c>
      <c r="K4244" s="103" t="s">
        <v>30</v>
      </c>
      <c r="L4244" s="103" t="s">
        <v>30</v>
      </c>
      <c r="M4244" s="103" t="s">
        <v>30</v>
      </c>
      <c r="N4244" s="103" t="s">
        <v>30</v>
      </c>
      <c r="O4244" s="103" t="s">
        <v>30</v>
      </c>
      <c r="P4244" s="103" t="s">
        <v>8322</v>
      </c>
      <c r="Q4244" s="103" t="s">
        <v>16626</v>
      </c>
      <c r="R4244" s="105" t="s">
        <v>16627</v>
      </c>
      <c r="S4244" s="103" t="s">
        <v>8322</v>
      </c>
      <c r="T4244" s="103" t="s">
        <v>81</v>
      </c>
      <c r="U4244" s="106" t="s">
        <v>22691</v>
      </c>
      <c r="V4244" s="105" t="s">
        <v>25387</v>
      </c>
      <c r="W4244" s="107" t="s">
        <v>502</v>
      </c>
      <c r="X4244" t="s">
        <v>25388</v>
      </c>
      <c r="AA4244">
        <f ca="1" t="shared" si="133"/>
        <v>15</v>
      </c>
    </row>
    <row r="4245" spans="1:27">
      <c r="A4245" s="101">
        <v>49</v>
      </c>
      <c r="B4245" s="89" t="str">
        <f t="shared" si="132"/>
        <v>45273120050311091X</v>
      </c>
      <c r="C4245" s="89" t="s">
        <v>502</v>
      </c>
      <c r="D4245" s="102" t="s">
        <v>16629</v>
      </c>
      <c r="E4245" s="102" t="s">
        <v>24</v>
      </c>
      <c r="F4245" s="103" t="s">
        <v>20131</v>
      </c>
      <c r="G4245" s="103" t="s">
        <v>21473</v>
      </c>
      <c r="H4245" s="104" t="s">
        <v>16628</v>
      </c>
      <c r="I4245" s="103" t="s">
        <v>27</v>
      </c>
      <c r="J4245" s="103" t="s">
        <v>30</v>
      </c>
      <c r="K4245" s="103" t="s">
        <v>30</v>
      </c>
      <c r="L4245" s="103" t="s">
        <v>30</v>
      </c>
      <c r="M4245" s="103" t="s">
        <v>30</v>
      </c>
      <c r="N4245" s="103" t="s">
        <v>30</v>
      </c>
      <c r="O4245" s="103" t="s">
        <v>27</v>
      </c>
      <c r="P4245" s="103" t="s">
        <v>8322</v>
      </c>
      <c r="Q4245" s="103" t="s">
        <v>2607</v>
      </c>
      <c r="R4245" s="105">
        <v>13471801332</v>
      </c>
      <c r="S4245" s="103" t="s">
        <v>8322</v>
      </c>
      <c r="T4245" s="103" t="s">
        <v>69</v>
      </c>
      <c r="U4245" s="106" t="s">
        <v>23364</v>
      </c>
      <c r="V4245" s="105" t="s">
        <v>25389</v>
      </c>
      <c r="W4245" s="107" t="s">
        <v>502</v>
      </c>
      <c r="X4245" t="s">
        <v>25390</v>
      </c>
      <c r="AA4245">
        <f ca="1" t="shared" si="133"/>
        <v>16</v>
      </c>
    </row>
    <row r="4246" spans="1:27">
      <c r="A4246" s="101">
        <v>50</v>
      </c>
      <c r="B4246" s="89" t="str">
        <f t="shared" si="132"/>
        <v>451229200411215722</v>
      </c>
      <c r="C4246" s="89" t="s">
        <v>502</v>
      </c>
      <c r="D4246" s="102" t="s">
        <v>16632</v>
      </c>
      <c r="E4246" s="102" t="s">
        <v>143</v>
      </c>
      <c r="F4246" s="103" t="s">
        <v>20131</v>
      </c>
      <c r="G4246" s="103" t="s">
        <v>20823</v>
      </c>
      <c r="H4246" s="104" t="s">
        <v>16631</v>
      </c>
      <c r="I4246" s="103" t="s">
        <v>27</v>
      </c>
      <c r="J4246" s="103" t="s">
        <v>30</v>
      </c>
      <c r="K4246" s="103" t="s">
        <v>30</v>
      </c>
      <c r="L4246" s="103" t="s">
        <v>30</v>
      </c>
      <c r="M4246" s="103" t="s">
        <v>30</v>
      </c>
      <c r="N4246" s="103" t="s">
        <v>30</v>
      </c>
      <c r="O4246" s="103" t="s">
        <v>27</v>
      </c>
      <c r="P4246" s="103" t="s">
        <v>8322</v>
      </c>
      <c r="Q4246" s="103" t="s">
        <v>16634</v>
      </c>
      <c r="R4246" s="105" t="s">
        <v>16635</v>
      </c>
      <c r="S4246" s="103" t="s">
        <v>8322</v>
      </c>
      <c r="T4246" s="103" t="s">
        <v>63</v>
      </c>
      <c r="U4246" s="106" t="s">
        <v>21274</v>
      </c>
      <c r="V4246" s="105" t="s">
        <v>25391</v>
      </c>
      <c r="W4246" s="107" t="s">
        <v>502</v>
      </c>
      <c r="X4246" t="s">
        <v>25392</v>
      </c>
      <c r="AA4246">
        <f ca="1" t="shared" si="133"/>
        <v>16</v>
      </c>
    </row>
    <row r="4247" spans="1:27">
      <c r="A4247" s="101">
        <v>51</v>
      </c>
      <c r="B4247" s="89" t="str">
        <f t="shared" si="132"/>
        <v>451229200601152718</v>
      </c>
      <c r="C4247" s="89" t="s">
        <v>502</v>
      </c>
      <c r="D4247" s="102" t="s">
        <v>16637</v>
      </c>
      <c r="E4247" s="102" t="s">
        <v>24</v>
      </c>
      <c r="F4247" s="103" t="s">
        <v>20131</v>
      </c>
      <c r="G4247" s="103" t="s">
        <v>21904</v>
      </c>
      <c r="H4247" s="104" t="s">
        <v>16636</v>
      </c>
      <c r="I4247" s="103" t="s">
        <v>30</v>
      </c>
      <c r="J4247" s="103" t="s">
        <v>30</v>
      </c>
      <c r="K4247" s="103" t="s">
        <v>30</v>
      </c>
      <c r="L4247" s="103" t="s">
        <v>30</v>
      </c>
      <c r="M4247" s="103" t="s">
        <v>30</v>
      </c>
      <c r="N4247" s="103" t="s">
        <v>30</v>
      </c>
      <c r="O4247" s="103" t="s">
        <v>27</v>
      </c>
      <c r="P4247" s="103" t="s">
        <v>8322</v>
      </c>
      <c r="Q4247" s="103" t="s">
        <v>16639</v>
      </c>
      <c r="R4247" s="105">
        <v>18174937232</v>
      </c>
      <c r="S4247" s="103" t="s">
        <v>8322</v>
      </c>
      <c r="T4247" s="103" t="s">
        <v>146</v>
      </c>
      <c r="U4247" s="106" t="s">
        <v>21809</v>
      </c>
      <c r="V4247" s="105" t="s">
        <v>25393</v>
      </c>
      <c r="W4247" s="107" t="s">
        <v>502</v>
      </c>
      <c r="X4247" t="s">
        <v>25394</v>
      </c>
      <c r="AA4247">
        <f ca="1" t="shared" si="133"/>
        <v>15</v>
      </c>
    </row>
    <row r="4248" spans="1:27">
      <c r="A4248" s="101">
        <v>52</v>
      </c>
      <c r="B4248" s="89" t="str">
        <f t="shared" si="132"/>
        <v>451229200405062117</v>
      </c>
      <c r="C4248" s="89" t="s">
        <v>502</v>
      </c>
      <c r="D4248" s="102" t="s">
        <v>16642</v>
      </c>
      <c r="E4248" s="102" t="s">
        <v>24</v>
      </c>
      <c r="F4248" s="103" t="s">
        <v>20178</v>
      </c>
      <c r="G4248" s="103" t="s">
        <v>20608</v>
      </c>
      <c r="H4248" s="104" t="s">
        <v>16641</v>
      </c>
      <c r="I4248" s="103" t="s">
        <v>27</v>
      </c>
      <c r="J4248" s="103" t="s">
        <v>30</v>
      </c>
      <c r="K4248" s="103" t="s">
        <v>30</v>
      </c>
      <c r="L4248" s="103" t="s">
        <v>30</v>
      </c>
      <c r="M4248" s="103" t="s">
        <v>30</v>
      </c>
      <c r="N4248" s="103" t="s">
        <v>30</v>
      </c>
      <c r="O4248" s="103" t="s">
        <v>27</v>
      </c>
      <c r="P4248" s="103" t="s">
        <v>8322</v>
      </c>
      <c r="Q4248" s="103" t="s">
        <v>16643</v>
      </c>
      <c r="R4248" s="105">
        <v>13235822530</v>
      </c>
      <c r="S4248" s="103" t="s">
        <v>8322</v>
      </c>
      <c r="T4248" s="103" t="s">
        <v>20240</v>
      </c>
      <c r="U4248" s="106" t="s">
        <v>21226</v>
      </c>
      <c r="V4248" s="105" t="s">
        <v>21317</v>
      </c>
      <c r="W4248" s="107" t="s">
        <v>502</v>
      </c>
      <c r="X4248" t="s">
        <v>25395</v>
      </c>
      <c r="AA4248">
        <f ca="1" t="shared" si="133"/>
        <v>17</v>
      </c>
    </row>
    <row r="4249" spans="1:27">
      <c r="A4249" s="101">
        <v>53</v>
      </c>
      <c r="B4249" s="89" t="str">
        <f t="shared" si="132"/>
        <v>451229200202221819</v>
      </c>
      <c r="C4249" s="89" t="s">
        <v>502</v>
      </c>
      <c r="D4249" s="102" t="s">
        <v>3839</v>
      </c>
      <c r="E4249" s="102" t="s">
        <v>24</v>
      </c>
      <c r="F4249" s="103" t="s">
        <v>20178</v>
      </c>
      <c r="G4249" s="103">
        <v>200222</v>
      </c>
      <c r="H4249" s="104" t="s">
        <v>16644</v>
      </c>
      <c r="I4249" s="103" t="s">
        <v>30</v>
      </c>
      <c r="J4249" s="103" t="s">
        <v>30</v>
      </c>
      <c r="K4249" s="103" t="s">
        <v>30</v>
      </c>
      <c r="L4249" s="103" t="s">
        <v>30</v>
      </c>
      <c r="M4249" s="103" t="s">
        <v>30</v>
      </c>
      <c r="N4249" s="103" t="s">
        <v>30</v>
      </c>
      <c r="O4249" s="103" t="s">
        <v>27</v>
      </c>
      <c r="P4249" s="103" t="s">
        <v>1517</v>
      </c>
      <c r="Q4249" s="103" t="s">
        <v>13396</v>
      </c>
      <c r="R4249" s="105">
        <v>15723803146</v>
      </c>
      <c r="S4249" s="103" t="s">
        <v>1517</v>
      </c>
      <c r="T4249" s="103" t="s">
        <v>115</v>
      </c>
      <c r="U4249" s="106" t="s">
        <v>20747</v>
      </c>
      <c r="V4249" s="105" t="s">
        <v>25396</v>
      </c>
      <c r="W4249" s="107" t="s">
        <v>502</v>
      </c>
      <c r="X4249" t="s">
        <v>25397</v>
      </c>
      <c r="AA4249">
        <f ca="1" t="shared" si="133"/>
        <v>19</v>
      </c>
    </row>
    <row r="4250" spans="1:27">
      <c r="A4250" s="101">
        <v>54</v>
      </c>
      <c r="B4250" s="89" t="str">
        <f t="shared" si="132"/>
        <v>451229200305102126</v>
      </c>
      <c r="C4250" s="89" t="s">
        <v>502</v>
      </c>
      <c r="D4250" s="102" t="s">
        <v>16646</v>
      </c>
      <c r="E4250" s="102" t="s">
        <v>143</v>
      </c>
      <c r="F4250" s="103" t="s">
        <v>20178</v>
      </c>
      <c r="G4250" s="103" t="s">
        <v>20172</v>
      </c>
      <c r="H4250" s="104" t="s">
        <v>16645</v>
      </c>
      <c r="I4250" s="103" t="s">
        <v>27</v>
      </c>
      <c r="J4250" s="103" t="s">
        <v>30</v>
      </c>
      <c r="K4250" s="103" t="s">
        <v>30</v>
      </c>
      <c r="L4250" s="103" t="s">
        <v>30</v>
      </c>
      <c r="M4250" s="103" t="s">
        <v>30</v>
      </c>
      <c r="N4250" s="103" t="s">
        <v>30</v>
      </c>
      <c r="O4250" s="103" t="s">
        <v>27</v>
      </c>
      <c r="P4250" s="103" t="s">
        <v>8322</v>
      </c>
      <c r="Q4250" s="103" t="s">
        <v>5834</v>
      </c>
      <c r="R4250" s="105" t="s">
        <v>16648</v>
      </c>
      <c r="S4250" s="103" t="s">
        <v>23090</v>
      </c>
      <c r="T4250" s="103" t="s">
        <v>22557</v>
      </c>
      <c r="U4250" s="106" t="s">
        <v>23151</v>
      </c>
      <c r="V4250" s="105" t="s">
        <v>25398</v>
      </c>
      <c r="W4250" s="107" t="s">
        <v>502</v>
      </c>
      <c r="X4250" t="s">
        <v>19578</v>
      </c>
      <c r="AA4250">
        <f ca="1" t="shared" si="133"/>
        <v>18</v>
      </c>
    </row>
    <row r="4251" spans="1:27">
      <c r="A4251" s="101">
        <v>55</v>
      </c>
      <c r="B4251" s="89" t="str">
        <f t="shared" si="132"/>
        <v>451229200401202418</v>
      </c>
      <c r="C4251" s="89" t="s">
        <v>502</v>
      </c>
      <c r="D4251" s="102" t="s">
        <v>16650</v>
      </c>
      <c r="E4251" s="102" t="s">
        <v>24</v>
      </c>
      <c r="F4251" s="103" t="s">
        <v>20178</v>
      </c>
      <c r="G4251" s="103" t="s">
        <v>20232</v>
      </c>
      <c r="H4251" s="104" t="s">
        <v>16649</v>
      </c>
      <c r="I4251" s="103" t="s">
        <v>27</v>
      </c>
      <c r="J4251" s="103" t="s">
        <v>30</v>
      </c>
      <c r="K4251" s="103" t="s">
        <v>30</v>
      </c>
      <c r="L4251" s="103" t="s">
        <v>30</v>
      </c>
      <c r="M4251" s="103" t="s">
        <v>30</v>
      </c>
      <c r="N4251" s="103" t="s">
        <v>30</v>
      </c>
      <c r="O4251" s="103" t="s">
        <v>27</v>
      </c>
      <c r="P4251" s="103" t="s">
        <v>8322</v>
      </c>
      <c r="Q4251" s="103" t="s">
        <v>2106</v>
      </c>
      <c r="R4251" s="105">
        <v>19978820972</v>
      </c>
      <c r="S4251" s="103" t="s">
        <v>8322</v>
      </c>
      <c r="T4251" s="103" t="s">
        <v>20173</v>
      </c>
      <c r="U4251" s="106" t="s">
        <v>25399</v>
      </c>
      <c r="V4251" s="105" t="s">
        <v>20807</v>
      </c>
      <c r="W4251" s="107" t="s">
        <v>502</v>
      </c>
      <c r="X4251" t="s">
        <v>25400</v>
      </c>
      <c r="AA4251">
        <f ca="1" t="shared" si="133"/>
        <v>17</v>
      </c>
    </row>
    <row r="4252" spans="1:27">
      <c r="A4252" s="101">
        <v>56</v>
      </c>
      <c r="B4252" s="89" t="str">
        <f t="shared" si="132"/>
        <v>451229200512250324</v>
      </c>
      <c r="C4252" s="89" t="s">
        <v>502</v>
      </c>
      <c r="D4252" s="102" t="s">
        <v>16652</v>
      </c>
      <c r="E4252" s="102" t="s">
        <v>143</v>
      </c>
      <c r="F4252" s="103" t="s">
        <v>20178</v>
      </c>
      <c r="G4252" s="103" t="s">
        <v>21519</v>
      </c>
      <c r="H4252" s="104" t="s">
        <v>16651</v>
      </c>
      <c r="I4252" s="103" t="s">
        <v>27</v>
      </c>
      <c r="J4252" s="103" t="s">
        <v>30</v>
      </c>
      <c r="K4252" s="103" t="s">
        <v>30</v>
      </c>
      <c r="L4252" s="103" t="s">
        <v>30</v>
      </c>
      <c r="M4252" s="103" t="s">
        <v>30</v>
      </c>
      <c r="N4252" s="103" t="s">
        <v>30</v>
      </c>
      <c r="O4252" s="103" t="s">
        <v>27</v>
      </c>
      <c r="P4252" s="103" t="s">
        <v>8322</v>
      </c>
      <c r="Q4252" s="103" t="s">
        <v>16653</v>
      </c>
      <c r="R4252" s="105" t="s">
        <v>16654</v>
      </c>
      <c r="S4252" s="103" t="s">
        <v>8322</v>
      </c>
      <c r="T4252" s="103" t="s">
        <v>151</v>
      </c>
      <c r="U4252" s="106" t="s">
        <v>23352</v>
      </c>
      <c r="V4252" s="105" t="s">
        <v>25401</v>
      </c>
      <c r="W4252" s="107" t="s">
        <v>502</v>
      </c>
      <c r="X4252" t="s">
        <v>25402</v>
      </c>
      <c r="AA4252">
        <f ca="1" t="shared" si="133"/>
        <v>15</v>
      </c>
    </row>
    <row r="4253" spans="1:27">
      <c r="A4253" s="101">
        <v>57</v>
      </c>
      <c r="B4253" s="89" t="str">
        <f t="shared" si="132"/>
        <v>451229200404225420</v>
      </c>
      <c r="C4253" s="89" t="s">
        <v>502</v>
      </c>
      <c r="D4253" s="102" t="s">
        <v>16657</v>
      </c>
      <c r="E4253" s="102" t="s">
        <v>143</v>
      </c>
      <c r="F4253" s="103" t="s">
        <v>20131</v>
      </c>
      <c r="G4253" s="103" t="s">
        <v>20255</v>
      </c>
      <c r="H4253" s="104" t="s">
        <v>16656</v>
      </c>
      <c r="I4253" s="103" t="s">
        <v>30</v>
      </c>
      <c r="J4253" s="103" t="s">
        <v>30</v>
      </c>
      <c r="K4253" s="103" t="s">
        <v>30</v>
      </c>
      <c r="L4253" s="103" t="s">
        <v>30</v>
      </c>
      <c r="M4253" s="103" t="s">
        <v>30</v>
      </c>
      <c r="N4253" s="103" t="s">
        <v>30</v>
      </c>
      <c r="O4253" s="103" t="s">
        <v>27</v>
      </c>
      <c r="P4253" s="103" t="s">
        <v>8322</v>
      </c>
      <c r="Q4253" s="103" t="s">
        <v>16659</v>
      </c>
      <c r="R4253" s="105">
        <v>18877824683</v>
      </c>
      <c r="S4253" s="103" t="s">
        <v>8322</v>
      </c>
      <c r="T4253" s="103" t="s">
        <v>93</v>
      </c>
      <c r="U4253" s="106" t="s">
        <v>23671</v>
      </c>
      <c r="V4253" s="105" t="s">
        <v>25403</v>
      </c>
      <c r="W4253" s="107" t="s">
        <v>502</v>
      </c>
      <c r="X4253" t="s">
        <v>25404</v>
      </c>
      <c r="AA4253">
        <f ca="1" t="shared" si="133"/>
        <v>17</v>
      </c>
    </row>
    <row r="4254" spans="1:27">
      <c r="A4254" s="101">
        <v>58</v>
      </c>
      <c r="B4254" s="89" t="str">
        <f t="shared" si="132"/>
        <v>451229200412062721</v>
      </c>
      <c r="C4254" s="89" t="s">
        <v>502</v>
      </c>
      <c r="D4254" s="102" t="s">
        <v>16661</v>
      </c>
      <c r="E4254" s="102" t="s">
        <v>143</v>
      </c>
      <c r="F4254" s="103" t="s">
        <v>20131</v>
      </c>
      <c r="G4254" s="103" t="s">
        <v>20996</v>
      </c>
      <c r="H4254" s="104" t="s">
        <v>16660</v>
      </c>
      <c r="I4254" s="103" t="s">
        <v>30</v>
      </c>
      <c r="J4254" s="103" t="s">
        <v>30</v>
      </c>
      <c r="K4254" s="103" t="s">
        <v>30</v>
      </c>
      <c r="L4254" s="103" t="s">
        <v>30</v>
      </c>
      <c r="M4254" s="103" t="s">
        <v>30</v>
      </c>
      <c r="N4254" s="103" t="s">
        <v>30</v>
      </c>
      <c r="O4254" s="103" t="s">
        <v>27</v>
      </c>
      <c r="P4254" s="103" t="s">
        <v>8322</v>
      </c>
      <c r="Q4254" s="103" t="s">
        <v>16662</v>
      </c>
      <c r="R4254" s="105">
        <v>17307781500</v>
      </c>
      <c r="S4254" s="103" t="s">
        <v>8322</v>
      </c>
      <c r="T4254" s="103" t="s">
        <v>146</v>
      </c>
      <c r="U4254" s="106" t="s">
        <v>20392</v>
      </c>
      <c r="V4254" s="105" t="s">
        <v>25405</v>
      </c>
      <c r="W4254" s="107" t="s">
        <v>502</v>
      </c>
      <c r="X4254" t="s">
        <v>25406</v>
      </c>
      <c r="AA4254">
        <f ca="1" t="shared" si="133"/>
        <v>16</v>
      </c>
    </row>
    <row r="4255" spans="1:27">
      <c r="A4255" s="101">
        <v>59</v>
      </c>
      <c r="B4255" s="89" t="str">
        <f t="shared" si="132"/>
        <v>452731200208032437</v>
      </c>
      <c r="C4255" s="89" t="s">
        <v>502</v>
      </c>
      <c r="D4255" s="102" t="s">
        <v>16665</v>
      </c>
      <c r="E4255" s="102" t="s">
        <v>24</v>
      </c>
      <c r="F4255" s="103" t="s">
        <v>20205</v>
      </c>
      <c r="G4255" s="103" t="s">
        <v>20182</v>
      </c>
      <c r="H4255" s="104" t="s">
        <v>16664</v>
      </c>
      <c r="I4255" s="103" t="s">
        <v>27</v>
      </c>
      <c r="J4255" s="103" t="s">
        <v>30</v>
      </c>
      <c r="K4255" s="103" t="s">
        <v>30</v>
      </c>
      <c r="L4255" s="103" t="s">
        <v>27</v>
      </c>
      <c r="M4255" s="103" t="s">
        <v>30</v>
      </c>
      <c r="N4255" s="103" t="s">
        <v>30</v>
      </c>
      <c r="O4255" s="103" t="s">
        <v>27</v>
      </c>
      <c r="P4255" s="103" t="s">
        <v>8322</v>
      </c>
      <c r="Q4255" s="103" t="s">
        <v>16667</v>
      </c>
      <c r="R4255" s="105" t="s">
        <v>16668</v>
      </c>
      <c r="S4255" s="103" t="s">
        <v>8322</v>
      </c>
      <c r="T4255" s="103" t="s">
        <v>140</v>
      </c>
      <c r="U4255" s="106" t="s">
        <v>23066</v>
      </c>
      <c r="V4255" s="105" t="s">
        <v>25407</v>
      </c>
      <c r="W4255" s="107" t="s">
        <v>502</v>
      </c>
      <c r="X4255" t="s">
        <v>19579</v>
      </c>
      <c r="AA4255">
        <f ca="1" t="shared" si="133"/>
        <v>19</v>
      </c>
    </row>
    <row r="4256" spans="1:27">
      <c r="A4256" s="101">
        <v>60</v>
      </c>
      <c r="B4256" s="89" t="str">
        <f t="shared" si="132"/>
        <v>452731200402120369</v>
      </c>
      <c r="C4256" s="89" t="s">
        <v>502</v>
      </c>
      <c r="D4256" s="102" t="s">
        <v>16670</v>
      </c>
      <c r="E4256" s="102" t="s">
        <v>143</v>
      </c>
      <c r="F4256" s="103" t="s">
        <v>20131</v>
      </c>
      <c r="G4256" s="103" t="s">
        <v>20742</v>
      </c>
      <c r="H4256" s="104" t="s">
        <v>16669</v>
      </c>
      <c r="I4256" s="103" t="s">
        <v>30</v>
      </c>
      <c r="J4256" s="103" t="s">
        <v>30</v>
      </c>
      <c r="K4256" s="103" t="s">
        <v>30</v>
      </c>
      <c r="L4256" s="103" t="s">
        <v>30</v>
      </c>
      <c r="M4256" s="103" t="s">
        <v>30</v>
      </c>
      <c r="N4256" s="103" t="s">
        <v>30</v>
      </c>
      <c r="O4256" s="103" t="s">
        <v>27</v>
      </c>
      <c r="P4256" s="103" t="s">
        <v>9309</v>
      </c>
      <c r="Q4256" s="103" t="s">
        <v>16671</v>
      </c>
      <c r="R4256" s="105">
        <v>18776927627</v>
      </c>
      <c r="S4256" s="103" t="s">
        <v>9309</v>
      </c>
      <c r="T4256" s="103" t="e">
        <v>#REF!</v>
      </c>
      <c r="U4256" s="106" t="e">
        <v>#REF!</v>
      </c>
      <c r="V4256" s="105" t="e">
        <v>#REF!</v>
      </c>
      <c r="W4256" s="107" t="s">
        <v>502</v>
      </c>
      <c r="X4256" t="e">
        <v>#REF!</v>
      </c>
      <c r="AA4256">
        <f ca="1" t="shared" si="133"/>
        <v>17</v>
      </c>
    </row>
    <row r="4257" spans="1:27">
      <c r="A4257" s="101">
        <v>61</v>
      </c>
      <c r="B4257" s="89" t="str">
        <f t="shared" si="132"/>
        <v>452731200412123926</v>
      </c>
      <c r="C4257" s="89" t="s">
        <v>502</v>
      </c>
      <c r="D4257" s="102" t="s">
        <v>16674</v>
      </c>
      <c r="E4257" s="102" t="s">
        <v>143</v>
      </c>
      <c r="F4257" s="103" t="s">
        <v>20131</v>
      </c>
      <c r="G4257" s="103" t="s">
        <v>20996</v>
      </c>
      <c r="H4257" s="104" t="s">
        <v>16673</v>
      </c>
      <c r="I4257" s="103" t="s">
        <v>30</v>
      </c>
      <c r="J4257" s="103" t="s">
        <v>30</v>
      </c>
      <c r="K4257" s="103" t="s">
        <v>30</v>
      </c>
      <c r="L4257" s="103" t="s">
        <v>30</v>
      </c>
      <c r="M4257" s="103" t="s">
        <v>30</v>
      </c>
      <c r="N4257" s="103" t="s">
        <v>30</v>
      </c>
      <c r="O4257" s="103" t="s">
        <v>27</v>
      </c>
      <c r="P4257" s="103" t="s">
        <v>8322</v>
      </c>
      <c r="Q4257" s="103" t="s">
        <v>16675</v>
      </c>
      <c r="R4257" s="105" t="s">
        <v>16676</v>
      </c>
      <c r="S4257" s="103" t="s">
        <v>8322</v>
      </c>
      <c r="T4257" s="103" t="s">
        <v>128</v>
      </c>
      <c r="U4257" s="106" t="s">
        <v>20372</v>
      </c>
      <c r="V4257" s="105" t="s">
        <v>20373</v>
      </c>
      <c r="W4257" s="107" t="s">
        <v>502</v>
      </c>
      <c r="X4257" t="s">
        <v>24852</v>
      </c>
      <c r="AA4257">
        <f ca="1" t="shared" si="133"/>
        <v>16</v>
      </c>
    </row>
    <row r="4258" spans="1:27">
      <c r="A4258" s="101">
        <v>62</v>
      </c>
      <c r="B4258" s="89" t="str">
        <f t="shared" si="132"/>
        <v>451229200411063626</v>
      </c>
      <c r="C4258" s="89" t="s">
        <v>502</v>
      </c>
      <c r="D4258" s="102" t="s">
        <v>2246</v>
      </c>
      <c r="E4258" s="102" t="s">
        <v>143</v>
      </c>
      <c r="F4258" s="103" t="s">
        <v>20131</v>
      </c>
      <c r="G4258" s="103">
        <v>200411</v>
      </c>
      <c r="H4258" s="104" t="s">
        <v>16677</v>
      </c>
      <c r="I4258" s="103" t="s">
        <v>30</v>
      </c>
      <c r="J4258" s="103" t="s">
        <v>30</v>
      </c>
      <c r="K4258" s="103" t="s">
        <v>30</v>
      </c>
      <c r="L4258" s="103" t="s">
        <v>30</v>
      </c>
      <c r="M4258" s="103" t="s">
        <v>30</v>
      </c>
      <c r="N4258" s="103" t="s">
        <v>30</v>
      </c>
      <c r="O4258" s="103" t="s">
        <v>27</v>
      </c>
      <c r="P4258" s="103" t="s">
        <v>1517</v>
      </c>
      <c r="Q4258" s="103" t="s">
        <v>16679</v>
      </c>
      <c r="R4258" s="105">
        <v>13600272672</v>
      </c>
      <c r="S4258" s="103" t="s">
        <v>1517</v>
      </c>
      <c r="T4258" s="103" t="s">
        <v>81</v>
      </c>
      <c r="U4258" s="106" t="s">
        <v>25408</v>
      </c>
      <c r="V4258" s="105" t="s">
        <v>24388</v>
      </c>
      <c r="W4258" s="107" t="s">
        <v>502</v>
      </c>
      <c r="X4258" t="s">
        <v>25409</v>
      </c>
      <c r="AA4258">
        <f ca="1" t="shared" si="133"/>
        <v>16</v>
      </c>
    </row>
    <row r="4259" spans="1:27">
      <c r="A4259" s="101">
        <v>63</v>
      </c>
      <c r="B4259" s="89" t="str">
        <f t="shared" si="132"/>
        <v>451229200404234220</v>
      </c>
      <c r="C4259" s="89" t="s">
        <v>502</v>
      </c>
      <c r="D4259" s="102" t="s">
        <v>16681</v>
      </c>
      <c r="E4259" s="102" t="s">
        <v>143</v>
      </c>
      <c r="F4259" s="103" t="s">
        <v>20131</v>
      </c>
      <c r="G4259" s="103" t="s">
        <v>20255</v>
      </c>
      <c r="H4259" s="104" t="s">
        <v>16680</v>
      </c>
      <c r="I4259" s="103" t="s">
        <v>30</v>
      </c>
      <c r="J4259" s="103" t="s">
        <v>30</v>
      </c>
      <c r="K4259" s="103" t="s">
        <v>30</v>
      </c>
      <c r="L4259" s="103" t="s">
        <v>30</v>
      </c>
      <c r="M4259" s="103" t="s">
        <v>30</v>
      </c>
      <c r="N4259" s="103" t="s">
        <v>27</v>
      </c>
      <c r="O4259" s="103" t="s">
        <v>27</v>
      </c>
      <c r="P4259" s="103" t="s">
        <v>8322</v>
      </c>
      <c r="Q4259" s="103" t="s">
        <v>16682</v>
      </c>
      <c r="R4259" s="105" t="s">
        <v>16683</v>
      </c>
      <c r="S4259" s="103" t="s">
        <v>8322</v>
      </c>
      <c r="T4259" s="103" t="s">
        <v>121</v>
      </c>
      <c r="U4259" s="106" t="s">
        <v>22741</v>
      </c>
      <c r="V4259" s="105" t="s">
        <v>25410</v>
      </c>
      <c r="W4259" s="107" t="s">
        <v>502</v>
      </c>
      <c r="X4259" t="s">
        <v>25411</v>
      </c>
      <c r="AA4259">
        <f ca="1" t="shared" si="133"/>
        <v>17</v>
      </c>
    </row>
    <row r="4260" spans="1:27">
      <c r="A4260" s="101">
        <v>64</v>
      </c>
      <c r="B4260" s="89" t="str">
        <f t="shared" si="132"/>
        <v>451229200408261824</v>
      </c>
      <c r="C4260" s="89" t="s">
        <v>502</v>
      </c>
      <c r="D4260" s="102" t="s">
        <v>1776</v>
      </c>
      <c r="E4260" s="102" t="s">
        <v>143</v>
      </c>
      <c r="F4260" s="103" t="s">
        <v>20178</v>
      </c>
      <c r="G4260" s="103">
        <v>200408</v>
      </c>
      <c r="H4260" s="104" t="s">
        <v>16684</v>
      </c>
      <c r="I4260" s="103" t="s">
        <v>30</v>
      </c>
      <c r="J4260" s="103" t="s">
        <v>30</v>
      </c>
      <c r="K4260" s="103" t="s">
        <v>30</v>
      </c>
      <c r="L4260" s="103" t="s">
        <v>30</v>
      </c>
      <c r="M4260" s="103" t="s">
        <v>30</v>
      </c>
      <c r="N4260" s="103" t="s">
        <v>30</v>
      </c>
      <c r="O4260" s="103" t="s">
        <v>27</v>
      </c>
      <c r="P4260" s="103" t="s">
        <v>1517</v>
      </c>
      <c r="Q4260" s="103" t="s">
        <v>16686</v>
      </c>
      <c r="R4260" s="105">
        <v>18934965936</v>
      </c>
      <c r="S4260" s="103" t="s">
        <v>1517</v>
      </c>
      <c r="T4260" s="103" t="s">
        <v>115</v>
      </c>
      <c r="U4260" s="106" t="s">
        <v>24461</v>
      </c>
      <c r="V4260" s="105" t="s">
        <v>25412</v>
      </c>
      <c r="W4260" s="107" t="s">
        <v>502</v>
      </c>
      <c r="X4260" t="s">
        <v>25413</v>
      </c>
      <c r="AA4260">
        <f ca="1" t="shared" si="133"/>
        <v>16</v>
      </c>
    </row>
    <row r="4261" spans="1:27">
      <c r="A4261" s="101">
        <v>65</v>
      </c>
      <c r="B4261" s="89" t="str">
        <f t="shared" si="132"/>
        <v>452731200502192714</v>
      </c>
      <c r="C4261" s="89" t="s">
        <v>502</v>
      </c>
      <c r="D4261" s="102" t="s">
        <v>16688</v>
      </c>
      <c r="E4261" s="102" t="s">
        <v>24</v>
      </c>
      <c r="F4261" s="103" t="s">
        <v>20131</v>
      </c>
      <c r="G4261" s="103" t="s">
        <v>21431</v>
      </c>
      <c r="H4261" s="104" t="s">
        <v>16687</v>
      </c>
      <c r="I4261" s="103" t="s">
        <v>27</v>
      </c>
      <c r="J4261" s="103" t="s">
        <v>30</v>
      </c>
      <c r="K4261" s="103" t="s">
        <v>30</v>
      </c>
      <c r="L4261" s="103" t="s">
        <v>30</v>
      </c>
      <c r="M4261" s="103" t="s">
        <v>30</v>
      </c>
      <c r="N4261" s="103" t="s">
        <v>30</v>
      </c>
      <c r="O4261" s="103" t="s">
        <v>27</v>
      </c>
      <c r="P4261" s="103" t="s">
        <v>8322</v>
      </c>
      <c r="Q4261" s="103" t="s">
        <v>16690</v>
      </c>
      <c r="R4261" s="105" t="s">
        <v>16691</v>
      </c>
      <c r="S4261" s="103" t="s">
        <v>8322</v>
      </c>
      <c r="T4261" s="103" t="s">
        <v>146</v>
      </c>
      <c r="U4261" s="106" t="s">
        <v>23742</v>
      </c>
      <c r="V4261" s="105" t="s">
        <v>23106</v>
      </c>
      <c r="W4261" s="107" t="s">
        <v>502</v>
      </c>
      <c r="X4261" t="s">
        <v>25414</v>
      </c>
      <c r="AA4261">
        <f ca="1" t="shared" si="133"/>
        <v>16</v>
      </c>
    </row>
    <row r="4262" spans="1:27">
      <c r="A4262" s="101">
        <v>66</v>
      </c>
      <c r="B4262" s="89" t="str">
        <f t="shared" si="132"/>
        <v>451229200410252724</v>
      </c>
      <c r="C4262" s="89" t="s">
        <v>502</v>
      </c>
      <c r="D4262" s="102" t="s">
        <v>16693</v>
      </c>
      <c r="E4262" s="102" t="s">
        <v>143</v>
      </c>
      <c r="F4262" s="103" t="s">
        <v>20178</v>
      </c>
      <c r="G4262" s="103" t="s">
        <v>20412</v>
      </c>
      <c r="H4262" s="104" t="s">
        <v>16692</v>
      </c>
      <c r="I4262" s="103" t="s">
        <v>27</v>
      </c>
      <c r="J4262" s="103" t="s">
        <v>27</v>
      </c>
      <c r="K4262" s="103" t="s">
        <v>30</v>
      </c>
      <c r="L4262" s="103" t="s">
        <v>30</v>
      </c>
      <c r="M4262" s="103" t="s">
        <v>30</v>
      </c>
      <c r="N4262" s="103" t="s">
        <v>30</v>
      </c>
      <c r="O4262" s="103" t="s">
        <v>27</v>
      </c>
      <c r="P4262" s="103" t="s">
        <v>8322</v>
      </c>
      <c r="Q4262" s="103" t="s">
        <v>16694</v>
      </c>
      <c r="R4262" s="105">
        <v>13407753727</v>
      </c>
      <c r="S4262" s="103" t="s">
        <v>8322</v>
      </c>
      <c r="T4262" s="103" t="s">
        <v>146</v>
      </c>
      <c r="U4262" s="106" t="s">
        <v>22953</v>
      </c>
      <c r="V4262" s="105" t="s">
        <v>23457</v>
      </c>
      <c r="W4262" s="107" t="s">
        <v>502</v>
      </c>
      <c r="X4262" t="s">
        <v>23458</v>
      </c>
      <c r="AA4262">
        <f ca="1" t="shared" si="133"/>
        <v>16</v>
      </c>
    </row>
    <row r="4263" spans="1:27">
      <c r="A4263" s="101">
        <v>67</v>
      </c>
      <c r="B4263" s="89" t="str">
        <f t="shared" si="132"/>
        <v>451229200408182413</v>
      </c>
      <c r="C4263" s="89" t="s">
        <v>502</v>
      </c>
      <c r="D4263" s="102" t="s">
        <v>16696</v>
      </c>
      <c r="E4263" s="102" t="s">
        <v>24</v>
      </c>
      <c r="F4263" s="103" t="s">
        <v>20131</v>
      </c>
      <c r="G4263" s="103" t="s">
        <v>20757</v>
      </c>
      <c r="H4263" s="104" t="s">
        <v>16695</v>
      </c>
      <c r="I4263" s="103" t="s">
        <v>30</v>
      </c>
      <c r="J4263" s="103" t="s">
        <v>30</v>
      </c>
      <c r="K4263" s="103" t="s">
        <v>30</v>
      </c>
      <c r="L4263" s="103" t="s">
        <v>30</v>
      </c>
      <c r="M4263" s="103" t="s">
        <v>30</v>
      </c>
      <c r="N4263" s="103" t="s">
        <v>30</v>
      </c>
      <c r="O4263" s="103" t="s">
        <v>27</v>
      </c>
      <c r="P4263" s="103" t="s">
        <v>8322</v>
      </c>
      <c r="Q4263" s="103" t="s">
        <v>16698</v>
      </c>
      <c r="R4263" s="105">
        <v>18707782707</v>
      </c>
      <c r="S4263" s="103" t="s">
        <v>8322</v>
      </c>
      <c r="T4263" s="103" t="s">
        <v>140</v>
      </c>
      <c r="U4263" s="106" t="s">
        <v>20453</v>
      </c>
      <c r="V4263" s="105" t="s">
        <v>25415</v>
      </c>
      <c r="W4263" s="107" t="s">
        <v>502</v>
      </c>
      <c r="X4263" t="s">
        <v>25416</v>
      </c>
      <c r="AA4263">
        <f ca="1" t="shared" si="133"/>
        <v>16</v>
      </c>
    </row>
    <row r="4264" spans="1:27">
      <c r="A4264" s="101">
        <v>68</v>
      </c>
      <c r="B4264" s="89" t="str">
        <f t="shared" si="132"/>
        <v>452731200402283926</v>
      </c>
      <c r="C4264" s="89" t="s">
        <v>502</v>
      </c>
      <c r="D4264" s="102" t="s">
        <v>16700</v>
      </c>
      <c r="E4264" s="102" t="s">
        <v>143</v>
      </c>
      <c r="F4264" s="103" t="s">
        <v>20131</v>
      </c>
      <c r="G4264" s="103" t="s">
        <v>20742</v>
      </c>
      <c r="H4264" s="104" t="s">
        <v>16699</v>
      </c>
      <c r="I4264" s="103" t="s">
        <v>30</v>
      </c>
      <c r="J4264" s="103" t="s">
        <v>30</v>
      </c>
      <c r="K4264" s="103" t="s">
        <v>27</v>
      </c>
      <c r="L4264" s="103" t="s">
        <v>30</v>
      </c>
      <c r="M4264" s="103" t="s">
        <v>30</v>
      </c>
      <c r="N4264" s="103" t="s">
        <v>30</v>
      </c>
      <c r="O4264" s="103" t="s">
        <v>27</v>
      </c>
      <c r="P4264" s="103" t="s">
        <v>8322</v>
      </c>
      <c r="Q4264" s="103" t="s">
        <v>16701</v>
      </c>
      <c r="R4264" s="105">
        <v>13807788638</v>
      </c>
      <c r="S4264" s="103" t="s">
        <v>8322</v>
      </c>
      <c r="T4264" s="103" t="s">
        <v>128</v>
      </c>
      <c r="U4264" s="106" t="s">
        <v>22857</v>
      </c>
      <c r="V4264" s="105" t="s">
        <v>22903</v>
      </c>
      <c r="W4264" s="107" t="s">
        <v>502</v>
      </c>
      <c r="X4264" t="s">
        <v>22904</v>
      </c>
      <c r="AA4264">
        <f ca="1" t="shared" si="133"/>
        <v>17</v>
      </c>
    </row>
    <row r="4265" spans="1:27">
      <c r="A4265" s="101">
        <v>69</v>
      </c>
      <c r="B4265" s="89" t="str">
        <f t="shared" si="132"/>
        <v>452731200402265111</v>
      </c>
      <c r="C4265" s="89" t="s">
        <v>502</v>
      </c>
      <c r="D4265" s="102" t="s">
        <v>16703</v>
      </c>
      <c r="E4265" s="102" t="s">
        <v>24</v>
      </c>
      <c r="F4265" s="103" t="s">
        <v>20131</v>
      </c>
      <c r="G4265" s="103" t="s">
        <v>20742</v>
      </c>
      <c r="H4265" s="104" t="s">
        <v>16702</v>
      </c>
      <c r="I4265" s="103" t="s">
        <v>30</v>
      </c>
      <c r="J4265" s="103" t="s">
        <v>30</v>
      </c>
      <c r="K4265" s="103" t="s">
        <v>30</v>
      </c>
      <c r="L4265" s="103" t="s">
        <v>30</v>
      </c>
      <c r="M4265" s="103" t="s">
        <v>30</v>
      </c>
      <c r="N4265" s="103" t="s">
        <v>27</v>
      </c>
      <c r="O4265" s="103" t="s">
        <v>27</v>
      </c>
      <c r="P4265" s="103" t="s">
        <v>8322</v>
      </c>
      <c r="Q4265" s="103" t="s">
        <v>16705</v>
      </c>
      <c r="R4265" s="105">
        <v>13728660882</v>
      </c>
      <c r="S4265" s="103" t="s">
        <v>8322</v>
      </c>
      <c r="T4265" s="103" t="s">
        <v>88</v>
      </c>
      <c r="U4265" s="106" t="s">
        <v>22377</v>
      </c>
      <c r="V4265" s="105" t="s">
        <v>25417</v>
      </c>
      <c r="W4265" s="107" t="s">
        <v>502</v>
      </c>
      <c r="X4265" t="s">
        <v>25418</v>
      </c>
      <c r="AA4265">
        <f ca="1" t="shared" si="133"/>
        <v>17</v>
      </c>
    </row>
    <row r="4266" spans="1:27">
      <c r="A4266" s="101">
        <v>70</v>
      </c>
      <c r="B4266" s="89" t="str">
        <f t="shared" si="132"/>
        <v>451229200411024248</v>
      </c>
      <c r="C4266" s="89" t="s">
        <v>502</v>
      </c>
      <c r="D4266" s="102" t="s">
        <v>16707</v>
      </c>
      <c r="E4266" s="102" t="s">
        <v>143</v>
      </c>
      <c r="F4266" s="103" t="s">
        <v>20131</v>
      </c>
      <c r="G4266" s="103" t="s">
        <v>20823</v>
      </c>
      <c r="H4266" s="104" t="s">
        <v>16706</v>
      </c>
      <c r="I4266" s="103" t="s">
        <v>30</v>
      </c>
      <c r="J4266" s="103" t="s">
        <v>30</v>
      </c>
      <c r="K4266" s="103" t="s">
        <v>30</v>
      </c>
      <c r="L4266" s="103" t="s">
        <v>30</v>
      </c>
      <c r="M4266" s="103" t="s">
        <v>30</v>
      </c>
      <c r="N4266" s="103" t="s">
        <v>30</v>
      </c>
      <c r="O4266" s="103" t="s">
        <v>27</v>
      </c>
      <c r="P4266" s="103" t="s">
        <v>8322</v>
      </c>
      <c r="Q4266" s="103" t="s">
        <v>16709</v>
      </c>
      <c r="R4266" s="105" t="s">
        <v>16710</v>
      </c>
      <c r="S4266" s="103" t="s">
        <v>8322</v>
      </c>
      <c r="T4266" s="103" t="s">
        <v>121</v>
      </c>
      <c r="U4266" s="106" t="s">
        <v>23063</v>
      </c>
      <c r="V4266" s="105" t="s">
        <v>25419</v>
      </c>
      <c r="W4266" s="107" t="s">
        <v>502</v>
      </c>
      <c r="X4266" t="s">
        <v>25420</v>
      </c>
      <c r="AA4266">
        <f ca="1" t="shared" si="133"/>
        <v>16</v>
      </c>
    </row>
    <row r="4267" spans="1:27">
      <c r="A4267" s="101">
        <v>71</v>
      </c>
      <c r="B4267" s="89" t="str">
        <f t="shared" si="132"/>
        <v>452731200311072728</v>
      </c>
      <c r="C4267" s="89" t="s">
        <v>502</v>
      </c>
      <c r="D4267" s="102" t="s">
        <v>2859</v>
      </c>
      <c r="E4267" s="102" t="s">
        <v>143</v>
      </c>
      <c r="F4267" s="103" t="s">
        <v>20131</v>
      </c>
      <c r="G4267" s="103" t="s">
        <v>20423</v>
      </c>
      <c r="H4267" s="104" t="s">
        <v>16711</v>
      </c>
      <c r="I4267" s="103" t="s">
        <v>30</v>
      </c>
      <c r="J4267" s="103" t="s">
        <v>30</v>
      </c>
      <c r="K4267" s="103" t="s">
        <v>30</v>
      </c>
      <c r="L4267" s="103" t="s">
        <v>30</v>
      </c>
      <c r="M4267" s="103" t="s">
        <v>30</v>
      </c>
      <c r="N4267" s="103" t="s">
        <v>30</v>
      </c>
      <c r="O4267" s="103" t="s">
        <v>27</v>
      </c>
      <c r="P4267" s="103" t="s">
        <v>8322</v>
      </c>
      <c r="Q4267" s="103" t="s">
        <v>16713</v>
      </c>
      <c r="R4267" s="105" t="s">
        <v>16714</v>
      </c>
      <c r="S4267" s="103" t="s">
        <v>8322</v>
      </c>
      <c r="T4267" s="103" t="s">
        <v>146</v>
      </c>
      <c r="U4267" s="106" t="s">
        <v>22384</v>
      </c>
      <c r="V4267" s="105" t="s">
        <v>25421</v>
      </c>
      <c r="W4267" s="107" t="s">
        <v>502</v>
      </c>
      <c r="X4267" t="s">
        <v>25422</v>
      </c>
      <c r="AA4267">
        <f ca="1" t="shared" si="133"/>
        <v>17</v>
      </c>
    </row>
    <row r="4268" spans="1:27">
      <c r="A4268" s="101">
        <v>72</v>
      </c>
      <c r="B4268" s="89" t="str">
        <f t="shared" si="132"/>
        <v>451229200310252743</v>
      </c>
      <c r="C4268" s="89" t="s">
        <v>502</v>
      </c>
      <c r="D4268" s="102" t="s">
        <v>16716</v>
      </c>
      <c r="E4268" s="102" t="s">
        <v>143</v>
      </c>
      <c r="F4268" s="103" t="s">
        <v>20178</v>
      </c>
      <c r="G4268" s="103" t="s">
        <v>20307</v>
      </c>
      <c r="H4268" s="104" t="s">
        <v>16715</v>
      </c>
      <c r="I4268" s="103" t="s">
        <v>27</v>
      </c>
      <c r="J4268" s="103" t="s">
        <v>30</v>
      </c>
      <c r="K4268" s="103" t="s">
        <v>30</v>
      </c>
      <c r="L4268" s="103" t="s">
        <v>30</v>
      </c>
      <c r="M4268" s="103" t="s">
        <v>30</v>
      </c>
      <c r="N4268" s="103" t="s">
        <v>30</v>
      </c>
      <c r="O4268" s="103" t="s">
        <v>27</v>
      </c>
      <c r="P4268" s="103" t="s">
        <v>8322</v>
      </c>
      <c r="Q4268" s="103" t="s">
        <v>16717</v>
      </c>
      <c r="R4268" s="105">
        <v>17776588317</v>
      </c>
      <c r="S4268" s="103" t="s">
        <v>8322</v>
      </c>
      <c r="T4268" s="103" t="s">
        <v>146</v>
      </c>
      <c r="U4268" s="106" t="s">
        <v>22953</v>
      </c>
      <c r="V4268" s="105" t="s">
        <v>23745</v>
      </c>
      <c r="W4268" s="107" t="s">
        <v>502</v>
      </c>
      <c r="X4268" t="s">
        <v>19632</v>
      </c>
      <c r="AA4268">
        <f ca="1" t="shared" si="133"/>
        <v>17</v>
      </c>
    </row>
    <row r="4269" spans="1:27">
      <c r="A4269" s="101">
        <v>1</v>
      </c>
      <c r="B4269" s="89" t="str">
        <f t="shared" si="132"/>
        <v>451229200305101828</v>
      </c>
      <c r="C4269" s="89" t="s">
        <v>507</v>
      </c>
      <c r="D4269" s="102" t="s">
        <v>2250</v>
      </c>
      <c r="E4269" s="102" t="s">
        <v>143</v>
      </c>
      <c r="F4269" s="103" t="s">
        <v>20178</v>
      </c>
      <c r="G4269" s="103" t="s">
        <v>20172</v>
      </c>
      <c r="H4269" s="104" t="s">
        <v>16962</v>
      </c>
      <c r="I4269" s="103" t="s">
        <v>27</v>
      </c>
      <c r="J4269" s="103" t="s">
        <v>30</v>
      </c>
      <c r="K4269" s="103" t="s">
        <v>30</v>
      </c>
      <c r="L4269" s="103" t="s">
        <v>30</v>
      </c>
      <c r="M4269" s="103" t="s">
        <v>30</v>
      </c>
      <c r="N4269" s="103" t="s">
        <v>30</v>
      </c>
      <c r="O4269" s="103" t="s">
        <v>27</v>
      </c>
      <c r="P4269" s="103" t="s">
        <v>8322</v>
      </c>
      <c r="Q4269" s="103" t="s">
        <v>16964</v>
      </c>
      <c r="R4269" s="105">
        <v>13324788159</v>
      </c>
      <c r="S4269" s="103" t="s">
        <v>8322</v>
      </c>
      <c r="T4269" s="103" t="s">
        <v>115</v>
      </c>
      <c r="U4269" s="106" t="s">
        <v>20440</v>
      </c>
      <c r="V4269" s="105" t="s">
        <v>25423</v>
      </c>
      <c r="W4269" s="107" t="s">
        <v>507</v>
      </c>
      <c r="X4269" t="s">
        <v>25424</v>
      </c>
      <c r="AA4269">
        <f ca="1" t="shared" si="133"/>
        <v>18</v>
      </c>
    </row>
    <row r="4270" spans="1:27">
      <c r="A4270" s="101">
        <v>2</v>
      </c>
      <c r="B4270" s="89" t="str">
        <f t="shared" si="132"/>
        <v>451229200408244522</v>
      </c>
      <c r="C4270" s="89" t="s">
        <v>507</v>
      </c>
      <c r="D4270" s="102" t="s">
        <v>16719</v>
      </c>
      <c r="E4270" s="102" t="s">
        <v>143</v>
      </c>
      <c r="F4270" s="103" t="s">
        <v>20178</v>
      </c>
      <c r="G4270" s="103" t="s">
        <v>20757</v>
      </c>
      <c r="H4270" s="104" t="s">
        <v>16718</v>
      </c>
      <c r="I4270" s="103" t="s">
        <v>30</v>
      </c>
      <c r="J4270" s="103" t="s">
        <v>30</v>
      </c>
      <c r="K4270" s="103" t="s">
        <v>30</v>
      </c>
      <c r="L4270" s="103" t="s">
        <v>30</v>
      </c>
      <c r="M4270" s="103" t="s">
        <v>30</v>
      </c>
      <c r="N4270" s="103" t="s">
        <v>30</v>
      </c>
      <c r="O4270" s="103" t="s">
        <v>27</v>
      </c>
      <c r="P4270" s="103" t="s">
        <v>8322</v>
      </c>
      <c r="Q4270" s="103" t="s">
        <v>16721</v>
      </c>
      <c r="R4270" s="105" t="s">
        <v>18943</v>
      </c>
      <c r="S4270" s="103" t="s">
        <v>8322</v>
      </c>
      <c r="T4270" s="103" t="s">
        <v>110</v>
      </c>
      <c r="U4270" s="106" t="s">
        <v>23361</v>
      </c>
      <c r="V4270" s="105" t="s">
        <v>25425</v>
      </c>
      <c r="W4270" s="107" t="s">
        <v>507</v>
      </c>
      <c r="X4270" t="s">
        <v>25426</v>
      </c>
      <c r="AA4270">
        <f ca="1" t="shared" si="133"/>
        <v>16</v>
      </c>
    </row>
    <row r="4271" spans="1:27">
      <c r="A4271" s="101">
        <v>3</v>
      </c>
      <c r="B4271" s="89" t="str">
        <f t="shared" si="132"/>
        <v>451229200109182763</v>
      </c>
      <c r="C4271" s="89" t="s">
        <v>507</v>
      </c>
      <c r="D4271" s="102" t="s">
        <v>17000</v>
      </c>
      <c r="E4271" s="102" t="s">
        <v>143</v>
      </c>
      <c r="F4271" s="103" t="s">
        <v>20178</v>
      </c>
      <c r="G4271" s="103" t="s">
        <v>20197</v>
      </c>
      <c r="H4271" s="104" t="s">
        <v>16999</v>
      </c>
      <c r="I4271" s="103" t="s">
        <v>27</v>
      </c>
      <c r="J4271" s="103" t="s">
        <v>27</v>
      </c>
      <c r="K4271" s="103" t="s">
        <v>30</v>
      </c>
      <c r="L4271" s="103" t="s">
        <v>30</v>
      </c>
      <c r="M4271" s="103" t="s">
        <v>30</v>
      </c>
      <c r="N4271" s="103" t="s">
        <v>27</v>
      </c>
      <c r="O4271" s="103" t="s">
        <v>27</v>
      </c>
      <c r="P4271" s="103" t="s">
        <v>8322</v>
      </c>
      <c r="Q4271" s="103" t="s">
        <v>17002</v>
      </c>
      <c r="R4271" s="105">
        <v>19978820308</v>
      </c>
      <c r="S4271" s="103" t="s">
        <v>8322</v>
      </c>
      <c r="T4271" s="103" t="s">
        <v>146</v>
      </c>
      <c r="U4271" s="106" t="s">
        <v>21809</v>
      </c>
      <c r="V4271" s="105" t="s">
        <v>25427</v>
      </c>
      <c r="W4271" s="107" t="s">
        <v>507</v>
      </c>
      <c r="X4271" t="s">
        <v>19580</v>
      </c>
      <c r="AA4271">
        <f ca="1" t="shared" si="133"/>
        <v>19</v>
      </c>
    </row>
    <row r="4272" spans="1:27">
      <c r="A4272" s="101">
        <v>4</v>
      </c>
      <c r="B4272" s="89" t="str">
        <f t="shared" si="132"/>
        <v>451229200410022726</v>
      </c>
      <c r="C4272" s="89" t="s">
        <v>507</v>
      </c>
      <c r="D4272" s="102" t="s">
        <v>16725</v>
      </c>
      <c r="E4272" s="102" t="s">
        <v>143</v>
      </c>
      <c r="F4272" s="103" t="s">
        <v>20178</v>
      </c>
      <c r="G4272" s="103" t="s">
        <v>20412</v>
      </c>
      <c r="H4272" s="104" t="s">
        <v>16724</v>
      </c>
      <c r="I4272" s="103" t="s">
        <v>27</v>
      </c>
      <c r="J4272" s="103" t="s">
        <v>30</v>
      </c>
      <c r="K4272" s="103" t="s">
        <v>27</v>
      </c>
      <c r="L4272" s="103" t="s">
        <v>30</v>
      </c>
      <c r="M4272" s="103" t="s">
        <v>30</v>
      </c>
      <c r="N4272" s="103" t="s">
        <v>30</v>
      </c>
      <c r="O4272" s="103" t="s">
        <v>27</v>
      </c>
      <c r="P4272" s="103" t="s">
        <v>8322</v>
      </c>
      <c r="Q4272" s="103" t="s">
        <v>16727</v>
      </c>
      <c r="R4272" s="105" t="s">
        <v>18944</v>
      </c>
      <c r="S4272" s="103" t="s">
        <v>8322</v>
      </c>
      <c r="T4272" s="103" t="s">
        <v>146</v>
      </c>
      <c r="U4272" s="106" t="s">
        <v>22940</v>
      </c>
      <c r="V4272" s="105" t="s">
        <v>23581</v>
      </c>
      <c r="W4272" s="107" t="s">
        <v>507</v>
      </c>
      <c r="X4272" t="s">
        <v>25428</v>
      </c>
      <c r="AA4272">
        <f ca="1" t="shared" si="133"/>
        <v>16</v>
      </c>
    </row>
    <row r="4273" spans="1:27">
      <c r="A4273" s="101">
        <v>5</v>
      </c>
      <c r="B4273" s="89" t="str">
        <f t="shared" si="132"/>
        <v>451228200401266829</v>
      </c>
      <c r="C4273" s="89" t="s">
        <v>507</v>
      </c>
      <c r="D4273" s="102" t="s">
        <v>16729</v>
      </c>
      <c r="E4273" s="102" t="s">
        <v>143</v>
      </c>
      <c r="F4273" s="103" t="s">
        <v>20178</v>
      </c>
      <c r="G4273" s="103" t="s">
        <v>20232</v>
      </c>
      <c r="H4273" s="104" t="s">
        <v>16728</v>
      </c>
      <c r="I4273" s="103" t="s">
        <v>30</v>
      </c>
      <c r="J4273" s="103" t="s">
        <v>30</v>
      </c>
      <c r="K4273" s="103" t="s">
        <v>30</v>
      </c>
      <c r="L4273" s="103" t="s">
        <v>30</v>
      </c>
      <c r="M4273" s="103" t="s">
        <v>30</v>
      </c>
      <c r="N4273" s="103" t="s">
        <v>30</v>
      </c>
      <c r="O4273" s="103" t="s">
        <v>30</v>
      </c>
      <c r="P4273" s="103" t="s">
        <v>8322</v>
      </c>
      <c r="Q4273" s="103" t="s">
        <v>16730</v>
      </c>
      <c r="R4273" s="105" t="s">
        <v>18945</v>
      </c>
      <c r="S4273" s="103" t="s">
        <v>8322</v>
      </c>
      <c r="T4273" s="103" t="s">
        <v>63</v>
      </c>
      <c r="U4273" s="106" t="s">
        <v>21070</v>
      </c>
      <c r="V4273" s="105" t="s">
        <v>24482</v>
      </c>
      <c r="W4273" s="107" t="s">
        <v>507</v>
      </c>
      <c r="X4273" t="s">
        <v>24483</v>
      </c>
      <c r="AA4273">
        <f ca="1" t="shared" si="133"/>
        <v>17</v>
      </c>
    </row>
    <row r="4274" spans="1:27">
      <c r="A4274" s="101">
        <v>6</v>
      </c>
      <c r="B4274" s="89" t="str">
        <f t="shared" si="132"/>
        <v>45122920050401062x</v>
      </c>
      <c r="C4274" s="89" t="s">
        <v>507</v>
      </c>
      <c r="D4274" s="102" t="s">
        <v>16732</v>
      </c>
      <c r="E4274" s="102" t="s">
        <v>143</v>
      </c>
      <c r="F4274" s="103" t="s">
        <v>20131</v>
      </c>
      <c r="G4274" s="103" t="s">
        <v>20543</v>
      </c>
      <c r="H4274" s="104" t="s">
        <v>16731</v>
      </c>
      <c r="I4274" s="103" t="s">
        <v>30</v>
      </c>
      <c r="J4274" s="103" t="s">
        <v>30</v>
      </c>
      <c r="K4274" s="103" t="s">
        <v>30</v>
      </c>
      <c r="L4274" s="103" t="s">
        <v>30</v>
      </c>
      <c r="M4274" s="103" t="s">
        <v>30</v>
      </c>
      <c r="N4274" s="103" t="s">
        <v>30</v>
      </c>
      <c r="O4274" s="103" t="s">
        <v>27</v>
      </c>
      <c r="P4274" s="103" t="s">
        <v>8322</v>
      </c>
      <c r="Q4274" s="103" t="s">
        <v>16734</v>
      </c>
      <c r="R4274" s="105" t="s">
        <v>18946</v>
      </c>
      <c r="S4274" s="103" t="s">
        <v>8322</v>
      </c>
      <c r="T4274" s="103" t="s">
        <v>99</v>
      </c>
      <c r="U4274" s="106" t="s">
        <v>22995</v>
      </c>
      <c r="V4274" s="105" t="s">
        <v>25429</v>
      </c>
      <c r="W4274" s="107" t="s">
        <v>507</v>
      </c>
      <c r="X4274" t="s">
        <v>25430</v>
      </c>
      <c r="AA4274">
        <f ca="1" t="shared" si="133"/>
        <v>16</v>
      </c>
    </row>
    <row r="4275" spans="1:27">
      <c r="A4275" s="101">
        <v>7</v>
      </c>
      <c r="B4275" s="89" t="str">
        <f t="shared" si="132"/>
        <v>451229200303252120</v>
      </c>
      <c r="C4275" s="89" t="s">
        <v>507</v>
      </c>
      <c r="D4275" s="102" t="s">
        <v>16845</v>
      </c>
      <c r="E4275" s="102" t="s">
        <v>143</v>
      </c>
      <c r="F4275" s="103" t="s">
        <v>20178</v>
      </c>
      <c r="G4275" s="103" t="s">
        <v>20202</v>
      </c>
      <c r="H4275" s="104" t="s">
        <v>16844</v>
      </c>
      <c r="I4275" s="103" t="s">
        <v>27</v>
      </c>
      <c r="J4275" s="103" t="s">
        <v>30</v>
      </c>
      <c r="K4275" s="103" t="s">
        <v>30</v>
      </c>
      <c r="L4275" s="103" t="s">
        <v>30</v>
      </c>
      <c r="M4275" s="103" t="s">
        <v>30</v>
      </c>
      <c r="N4275" s="103" t="s">
        <v>30</v>
      </c>
      <c r="O4275" s="103" t="s">
        <v>27</v>
      </c>
      <c r="P4275" s="103" t="s">
        <v>8322</v>
      </c>
      <c r="Q4275" s="103" t="s">
        <v>16847</v>
      </c>
      <c r="R4275" s="105">
        <v>17776588841</v>
      </c>
      <c r="S4275" s="103" t="s">
        <v>8322</v>
      </c>
      <c r="T4275" s="103" t="s">
        <v>134</v>
      </c>
      <c r="U4275" s="106" t="s">
        <v>23151</v>
      </c>
      <c r="V4275" s="105" t="s">
        <v>25431</v>
      </c>
      <c r="W4275" s="107" t="s">
        <v>507</v>
      </c>
      <c r="X4275" t="s">
        <v>19581</v>
      </c>
      <c r="AA4275">
        <f ca="1" t="shared" si="133"/>
        <v>18</v>
      </c>
    </row>
    <row r="4276" spans="1:27">
      <c r="A4276" s="101">
        <v>8</v>
      </c>
      <c r="B4276" s="89" t="str">
        <f t="shared" si="132"/>
        <v>452731200411124513</v>
      </c>
      <c r="C4276" s="89" t="s">
        <v>507</v>
      </c>
      <c r="D4276" s="102" t="s">
        <v>16736</v>
      </c>
      <c r="E4276" s="102" t="s">
        <v>24</v>
      </c>
      <c r="F4276" s="103" t="s">
        <v>20131</v>
      </c>
      <c r="G4276" s="103" t="s">
        <v>20823</v>
      </c>
      <c r="H4276" s="104" t="s">
        <v>16735</v>
      </c>
      <c r="I4276" s="103" t="s">
        <v>27</v>
      </c>
      <c r="J4276" s="103" t="s">
        <v>27</v>
      </c>
      <c r="K4276" s="103" t="s">
        <v>27</v>
      </c>
      <c r="L4276" s="103" t="s">
        <v>30</v>
      </c>
      <c r="M4276" s="103" t="s">
        <v>30</v>
      </c>
      <c r="N4276" s="103" t="s">
        <v>30</v>
      </c>
      <c r="O4276" s="103" t="s">
        <v>27</v>
      </c>
      <c r="P4276" s="103" t="s">
        <v>8322</v>
      </c>
      <c r="Q4276" s="103" t="s">
        <v>16738</v>
      </c>
      <c r="R4276" s="105">
        <v>15177038920</v>
      </c>
      <c r="S4276" s="103" t="s">
        <v>8322</v>
      </c>
      <c r="T4276" s="103" t="s">
        <v>110</v>
      </c>
      <c r="U4276" s="106" t="s">
        <v>24212</v>
      </c>
      <c r="V4276" s="105" t="s">
        <v>25432</v>
      </c>
      <c r="W4276" s="107" t="s">
        <v>507</v>
      </c>
      <c r="X4276" t="s">
        <v>25433</v>
      </c>
      <c r="AA4276">
        <f ca="1" t="shared" si="133"/>
        <v>16</v>
      </c>
    </row>
    <row r="4277" spans="1:27">
      <c r="A4277" s="101">
        <v>9</v>
      </c>
      <c r="B4277" s="89" t="str">
        <f t="shared" si="132"/>
        <v>451229200110136625</v>
      </c>
      <c r="C4277" s="89" t="s">
        <v>507</v>
      </c>
      <c r="D4277" s="102" t="s">
        <v>16995</v>
      </c>
      <c r="E4277" s="102" t="s">
        <v>143</v>
      </c>
      <c r="F4277" s="103" t="s">
        <v>20178</v>
      </c>
      <c r="G4277" s="103" t="s">
        <v>20236</v>
      </c>
      <c r="H4277" s="104" t="s">
        <v>16994</v>
      </c>
      <c r="I4277" s="103" t="s">
        <v>30</v>
      </c>
      <c r="J4277" s="103" t="s">
        <v>30</v>
      </c>
      <c r="K4277" s="103" t="s">
        <v>30</v>
      </c>
      <c r="L4277" s="103" t="s">
        <v>30</v>
      </c>
      <c r="M4277" s="103" t="s">
        <v>30</v>
      </c>
      <c r="N4277" s="103" t="s">
        <v>30</v>
      </c>
      <c r="O4277" s="103" t="s">
        <v>27</v>
      </c>
      <c r="P4277" s="103" t="s">
        <v>8322</v>
      </c>
      <c r="Q4277" s="103" t="s">
        <v>16997</v>
      </c>
      <c r="R4277" s="105" t="s">
        <v>19583</v>
      </c>
      <c r="S4277" s="103" t="s">
        <v>8322</v>
      </c>
      <c r="T4277" s="103" t="s">
        <v>105</v>
      </c>
      <c r="U4277" s="106" t="s">
        <v>25434</v>
      </c>
      <c r="V4277" s="105" t="s">
        <v>25435</v>
      </c>
      <c r="W4277" s="107" t="s">
        <v>507</v>
      </c>
      <c r="X4277" t="s">
        <v>19582</v>
      </c>
      <c r="AA4277">
        <f ca="1" t="shared" si="133"/>
        <v>19</v>
      </c>
    </row>
    <row r="4278" spans="1:27">
      <c r="A4278" s="101">
        <v>10</v>
      </c>
      <c r="B4278" s="89" t="str">
        <f t="shared" si="132"/>
        <v>452731200407304212</v>
      </c>
      <c r="C4278" s="89" t="s">
        <v>507</v>
      </c>
      <c r="D4278" s="102" t="s">
        <v>16740</v>
      </c>
      <c r="E4278" s="102" t="s">
        <v>24</v>
      </c>
      <c r="F4278" s="103" t="s">
        <v>20131</v>
      </c>
      <c r="G4278" s="103" t="s">
        <v>20271</v>
      </c>
      <c r="H4278" s="104" t="s">
        <v>16739</v>
      </c>
      <c r="I4278" s="103" t="s">
        <v>30</v>
      </c>
      <c r="J4278" s="103" t="s">
        <v>30</v>
      </c>
      <c r="K4278" s="103" t="s">
        <v>30</v>
      </c>
      <c r="L4278" s="103" t="s">
        <v>30</v>
      </c>
      <c r="M4278" s="103" t="s">
        <v>30</v>
      </c>
      <c r="N4278" s="103" t="s">
        <v>30</v>
      </c>
      <c r="O4278" s="103" t="s">
        <v>27</v>
      </c>
      <c r="P4278" s="103" t="s">
        <v>8322</v>
      </c>
      <c r="Q4278" s="103" t="s">
        <v>16742</v>
      </c>
      <c r="R4278" s="105">
        <v>17807839577</v>
      </c>
      <c r="S4278" s="103" t="s">
        <v>8322</v>
      </c>
      <c r="T4278" s="103" t="s">
        <v>121</v>
      </c>
      <c r="U4278" s="106" t="s">
        <v>22741</v>
      </c>
      <c r="V4278" s="105" t="s">
        <v>25436</v>
      </c>
      <c r="W4278" s="107" t="s">
        <v>507</v>
      </c>
      <c r="X4278" t="s">
        <v>25437</v>
      </c>
      <c r="AA4278">
        <f ca="1" t="shared" si="133"/>
        <v>17</v>
      </c>
    </row>
    <row r="4279" spans="1:27">
      <c r="A4279" s="101">
        <v>11</v>
      </c>
      <c r="B4279" s="89" t="str">
        <f t="shared" si="132"/>
        <v>452731200403212425</v>
      </c>
      <c r="C4279" s="89" t="s">
        <v>507</v>
      </c>
      <c r="D4279" s="102" t="s">
        <v>16744</v>
      </c>
      <c r="E4279" s="102" t="s">
        <v>143</v>
      </c>
      <c r="F4279" s="103" t="s">
        <v>20131</v>
      </c>
      <c r="G4279" s="103" t="s">
        <v>20707</v>
      </c>
      <c r="H4279" s="104" t="s">
        <v>16743</v>
      </c>
      <c r="I4279" s="103" t="s">
        <v>30</v>
      </c>
      <c r="J4279" s="103" t="s">
        <v>30</v>
      </c>
      <c r="K4279" s="103" t="s">
        <v>30</v>
      </c>
      <c r="L4279" s="103" t="s">
        <v>30</v>
      </c>
      <c r="M4279" s="103" t="s">
        <v>30</v>
      </c>
      <c r="N4279" s="103" t="s">
        <v>30</v>
      </c>
      <c r="O4279" s="103" t="s">
        <v>27</v>
      </c>
      <c r="P4279" s="103" t="s">
        <v>8322</v>
      </c>
      <c r="Q4279" s="103" t="s">
        <v>16746</v>
      </c>
      <c r="R4279" s="105" t="s">
        <v>18947</v>
      </c>
      <c r="S4279" s="103" t="s">
        <v>8322</v>
      </c>
      <c r="T4279" s="103" t="s">
        <v>140</v>
      </c>
      <c r="U4279" s="106" t="s">
        <v>20431</v>
      </c>
      <c r="V4279" s="105" t="s">
        <v>25438</v>
      </c>
      <c r="W4279" s="107" t="s">
        <v>507</v>
      </c>
      <c r="X4279" t="s">
        <v>25439</v>
      </c>
      <c r="AA4279">
        <f ca="1" t="shared" si="133"/>
        <v>17</v>
      </c>
    </row>
    <row r="4280" spans="1:27">
      <c r="A4280" s="101">
        <v>12</v>
      </c>
      <c r="B4280" s="89" t="str">
        <f t="shared" si="132"/>
        <v>451229200504255715</v>
      </c>
      <c r="C4280" s="89" t="s">
        <v>507</v>
      </c>
      <c r="D4280" s="102" t="s">
        <v>16748</v>
      </c>
      <c r="E4280" s="102" t="s">
        <v>24</v>
      </c>
      <c r="F4280" s="103" t="s">
        <v>20131</v>
      </c>
      <c r="G4280" s="103" t="s">
        <v>20543</v>
      </c>
      <c r="H4280" s="104" t="s">
        <v>16747</v>
      </c>
      <c r="I4280" s="103" t="s">
        <v>30</v>
      </c>
      <c r="J4280" s="103" t="s">
        <v>30</v>
      </c>
      <c r="K4280" s="103" t="s">
        <v>30</v>
      </c>
      <c r="L4280" s="103" t="s">
        <v>30</v>
      </c>
      <c r="M4280" s="103" t="s">
        <v>30</v>
      </c>
      <c r="N4280" s="103" t="s">
        <v>30</v>
      </c>
      <c r="O4280" s="103" t="s">
        <v>27</v>
      </c>
      <c r="P4280" s="103" t="s">
        <v>8322</v>
      </c>
      <c r="Q4280" s="103" t="s">
        <v>16750</v>
      </c>
      <c r="R4280" s="105" t="s">
        <v>18949</v>
      </c>
      <c r="S4280" s="103" t="s">
        <v>8322</v>
      </c>
      <c r="T4280" s="103" t="s">
        <v>63</v>
      </c>
      <c r="U4280" s="106" t="s">
        <v>21722</v>
      </c>
      <c r="V4280" s="105" t="s">
        <v>25440</v>
      </c>
      <c r="W4280" s="107" t="s">
        <v>507</v>
      </c>
      <c r="X4280" t="s">
        <v>25441</v>
      </c>
      <c r="AA4280">
        <f ca="1" t="shared" si="133"/>
        <v>16</v>
      </c>
    </row>
    <row r="4281" spans="1:27">
      <c r="A4281" s="101">
        <v>13</v>
      </c>
      <c r="B4281" s="89" t="str">
        <f t="shared" si="132"/>
        <v>452731200305212720</v>
      </c>
      <c r="C4281" s="89" t="s">
        <v>507</v>
      </c>
      <c r="D4281" s="102" t="s">
        <v>16960</v>
      </c>
      <c r="E4281" s="102" t="s">
        <v>143</v>
      </c>
      <c r="F4281" s="103" t="s">
        <v>20131</v>
      </c>
      <c r="G4281" s="103" t="s">
        <v>20172</v>
      </c>
      <c r="H4281" s="104" t="s">
        <v>16959</v>
      </c>
      <c r="I4281" s="103" t="s">
        <v>30</v>
      </c>
      <c r="J4281" s="103" t="s">
        <v>30</v>
      </c>
      <c r="K4281" s="103" t="s">
        <v>30</v>
      </c>
      <c r="L4281" s="103" t="s">
        <v>30</v>
      </c>
      <c r="M4281" s="103" t="s">
        <v>30</v>
      </c>
      <c r="N4281" s="103" t="s">
        <v>30</v>
      </c>
      <c r="O4281" s="103" t="s">
        <v>27</v>
      </c>
      <c r="P4281" s="103" t="s">
        <v>8322</v>
      </c>
      <c r="Q4281" s="103" t="s">
        <v>19586</v>
      </c>
      <c r="R4281" s="105" t="s">
        <v>19587</v>
      </c>
      <c r="S4281" s="103" t="s">
        <v>8322</v>
      </c>
      <c r="T4281" s="103" t="s">
        <v>146</v>
      </c>
      <c r="U4281" s="106" t="s">
        <v>22384</v>
      </c>
      <c r="V4281" s="105" t="s">
        <v>25442</v>
      </c>
      <c r="W4281" s="107" t="s">
        <v>507</v>
      </c>
      <c r="X4281" t="s">
        <v>19585</v>
      </c>
      <c r="AA4281">
        <f ca="1" t="shared" si="133"/>
        <v>18</v>
      </c>
    </row>
    <row r="4282" spans="1:27">
      <c r="A4282" s="101">
        <v>14</v>
      </c>
      <c r="B4282" s="89" t="str">
        <f t="shared" si="132"/>
        <v>452731200507054214</v>
      </c>
      <c r="C4282" s="89" t="s">
        <v>507</v>
      </c>
      <c r="D4282" s="102" t="s">
        <v>16752</v>
      </c>
      <c r="E4282" s="102" t="s">
        <v>24</v>
      </c>
      <c r="F4282" s="103" t="s">
        <v>20131</v>
      </c>
      <c r="G4282" s="103" t="s">
        <v>21180</v>
      </c>
      <c r="H4282" s="104" t="s">
        <v>16751</v>
      </c>
      <c r="I4282" s="103" t="s">
        <v>30</v>
      </c>
      <c r="J4282" s="103" t="s">
        <v>30</v>
      </c>
      <c r="K4282" s="103" t="s">
        <v>27</v>
      </c>
      <c r="L4282" s="103" t="s">
        <v>30</v>
      </c>
      <c r="M4282" s="103" t="s">
        <v>30</v>
      </c>
      <c r="N4282" s="103" t="s">
        <v>30</v>
      </c>
      <c r="O4282" s="103" t="s">
        <v>27</v>
      </c>
      <c r="P4282" s="103" t="s">
        <v>8322</v>
      </c>
      <c r="Q4282" s="103" t="s">
        <v>5603</v>
      </c>
      <c r="R4282" s="105" t="s">
        <v>18950</v>
      </c>
      <c r="S4282" s="103" t="s">
        <v>8322</v>
      </c>
      <c r="T4282" s="103" t="s">
        <v>121</v>
      </c>
      <c r="U4282" s="106" t="s">
        <v>23239</v>
      </c>
      <c r="V4282" s="105" t="s">
        <v>25443</v>
      </c>
      <c r="W4282" s="107" t="s">
        <v>507</v>
      </c>
      <c r="X4282" t="s">
        <v>25444</v>
      </c>
      <c r="AA4282">
        <f ca="1" t="shared" si="133"/>
        <v>16</v>
      </c>
    </row>
    <row r="4283" spans="1:27">
      <c r="A4283" s="101">
        <v>15</v>
      </c>
      <c r="B4283" s="89" t="str">
        <f t="shared" si="132"/>
        <v>452731200412254838</v>
      </c>
      <c r="C4283" s="89" t="s">
        <v>507</v>
      </c>
      <c r="D4283" s="102" t="s">
        <v>3509</v>
      </c>
      <c r="E4283" s="102" t="s">
        <v>24</v>
      </c>
      <c r="F4283" s="103" t="s">
        <v>20131</v>
      </c>
      <c r="G4283" s="103" t="s">
        <v>20996</v>
      </c>
      <c r="H4283" s="104" t="s">
        <v>16754</v>
      </c>
      <c r="I4283" s="103" t="s">
        <v>30</v>
      </c>
      <c r="J4283" s="103" t="s">
        <v>30</v>
      </c>
      <c r="K4283" s="103" t="s">
        <v>30</v>
      </c>
      <c r="L4283" s="103" t="s">
        <v>30</v>
      </c>
      <c r="M4283" s="103" t="s">
        <v>30</v>
      </c>
      <c r="N4283" s="103" t="s">
        <v>30</v>
      </c>
      <c r="O4283" s="103" t="s">
        <v>27</v>
      </c>
      <c r="P4283" s="103" t="s">
        <v>8322</v>
      </c>
      <c r="Q4283" s="103" t="s">
        <v>16756</v>
      </c>
      <c r="R4283" s="105">
        <v>13877821789</v>
      </c>
      <c r="S4283" s="103" t="s">
        <v>8322</v>
      </c>
      <c r="T4283" s="103" t="s">
        <v>63</v>
      </c>
      <c r="U4283" s="106" t="s">
        <v>20436</v>
      </c>
      <c r="V4283" s="105" t="s">
        <v>25445</v>
      </c>
      <c r="W4283" s="107" t="s">
        <v>507</v>
      </c>
      <c r="X4283" t="s">
        <v>25446</v>
      </c>
      <c r="AA4283">
        <f ca="1" t="shared" si="133"/>
        <v>16</v>
      </c>
    </row>
    <row r="4284" spans="1:27">
      <c r="A4284" s="101">
        <v>16</v>
      </c>
      <c r="B4284" s="89" t="str">
        <f t="shared" si="132"/>
        <v>451229200410154534</v>
      </c>
      <c r="C4284" s="89" t="s">
        <v>507</v>
      </c>
      <c r="D4284" s="102" t="s">
        <v>16758</v>
      </c>
      <c r="E4284" s="102" t="s">
        <v>24</v>
      </c>
      <c r="F4284" s="103" t="s">
        <v>20131</v>
      </c>
      <c r="G4284" s="103" t="s">
        <v>20412</v>
      </c>
      <c r="H4284" s="104" t="s">
        <v>16757</v>
      </c>
      <c r="I4284" s="103" t="s">
        <v>30</v>
      </c>
      <c r="J4284" s="103" t="s">
        <v>30</v>
      </c>
      <c r="K4284" s="103" t="s">
        <v>27</v>
      </c>
      <c r="L4284" s="103" t="s">
        <v>30</v>
      </c>
      <c r="M4284" s="103" t="s">
        <v>30</v>
      </c>
      <c r="N4284" s="103" t="s">
        <v>30</v>
      </c>
      <c r="O4284" s="103" t="s">
        <v>27</v>
      </c>
      <c r="P4284" s="103" t="s">
        <v>8322</v>
      </c>
      <c r="Q4284" s="103" t="s">
        <v>16760</v>
      </c>
      <c r="R4284" s="105">
        <v>13307884515</v>
      </c>
      <c r="S4284" s="103" t="s">
        <v>1517</v>
      </c>
      <c r="T4284" s="103" t="s">
        <v>20211</v>
      </c>
      <c r="U4284" s="106" t="s">
        <v>21108</v>
      </c>
      <c r="V4284" s="105" t="s">
        <v>25447</v>
      </c>
      <c r="W4284" s="107" t="s">
        <v>507</v>
      </c>
      <c r="X4284" t="s">
        <v>25448</v>
      </c>
      <c r="AA4284">
        <f ca="1" t="shared" si="133"/>
        <v>16</v>
      </c>
    </row>
    <row r="4285" spans="1:27">
      <c r="A4285" s="101">
        <v>17</v>
      </c>
      <c r="B4285" s="89" t="str">
        <f t="shared" si="132"/>
        <v>451229200303050043</v>
      </c>
      <c r="C4285" s="89" t="s">
        <v>507</v>
      </c>
      <c r="D4285" s="102" t="s">
        <v>16957</v>
      </c>
      <c r="E4285" s="102" t="s">
        <v>143</v>
      </c>
      <c r="F4285" s="103" t="s">
        <v>20178</v>
      </c>
      <c r="G4285" s="103" t="s">
        <v>20202</v>
      </c>
      <c r="H4285" s="104" t="s">
        <v>16956</v>
      </c>
      <c r="I4285" s="103" t="s">
        <v>27</v>
      </c>
      <c r="J4285" s="103" t="s">
        <v>30</v>
      </c>
      <c r="K4285" s="103" t="s">
        <v>30</v>
      </c>
      <c r="L4285" s="103" t="s">
        <v>30</v>
      </c>
      <c r="M4285" s="103" t="s">
        <v>30</v>
      </c>
      <c r="N4285" s="103" t="s">
        <v>30</v>
      </c>
      <c r="O4285" s="103" t="s">
        <v>27</v>
      </c>
      <c r="P4285" s="103" t="s">
        <v>8322</v>
      </c>
      <c r="Q4285" s="103" t="s">
        <v>19589</v>
      </c>
      <c r="R4285" s="105" t="s">
        <v>19590</v>
      </c>
      <c r="S4285" s="103" t="s">
        <v>8322</v>
      </c>
      <c r="T4285" s="103" t="s">
        <v>63</v>
      </c>
      <c r="U4285" s="106" t="s">
        <v>23133</v>
      </c>
      <c r="V4285" s="105" t="s">
        <v>25449</v>
      </c>
      <c r="W4285" s="107" t="s">
        <v>507</v>
      </c>
      <c r="X4285" t="s">
        <v>19588</v>
      </c>
      <c r="AA4285">
        <f ca="1" t="shared" si="133"/>
        <v>18</v>
      </c>
    </row>
    <row r="4286" spans="1:27">
      <c r="A4286" s="101">
        <v>18</v>
      </c>
      <c r="B4286" s="89" t="str">
        <f t="shared" si="132"/>
        <v>45122920050125002X</v>
      </c>
      <c r="C4286" s="89" t="s">
        <v>507</v>
      </c>
      <c r="D4286" s="102" t="s">
        <v>16762</v>
      </c>
      <c r="E4286" s="102" t="s">
        <v>143</v>
      </c>
      <c r="F4286" s="103" t="s">
        <v>20131</v>
      </c>
      <c r="G4286" s="103" t="s">
        <v>22169</v>
      </c>
      <c r="H4286" s="104" t="s">
        <v>16761</v>
      </c>
      <c r="I4286" s="103" t="s">
        <v>30</v>
      </c>
      <c r="J4286" s="103" t="s">
        <v>30</v>
      </c>
      <c r="K4286" s="103" t="s">
        <v>30</v>
      </c>
      <c r="L4286" s="103" t="s">
        <v>30</v>
      </c>
      <c r="M4286" s="103" t="s">
        <v>30</v>
      </c>
      <c r="N4286" s="103" t="s">
        <v>30</v>
      </c>
      <c r="O4286" s="103" t="s">
        <v>27</v>
      </c>
      <c r="P4286" s="103" t="s">
        <v>8322</v>
      </c>
      <c r="Q4286" s="103" t="s">
        <v>16764</v>
      </c>
      <c r="R4286" s="105" t="s">
        <v>18953</v>
      </c>
      <c r="S4286" s="103" t="s">
        <v>8322</v>
      </c>
      <c r="T4286" s="103" t="s">
        <v>63</v>
      </c>
      <c r="U4286" s="106" t="s">
        <v>20436</v>
      </c>
      <c r="V4286" s="105" t="s">
        <v>25450</v>
      </c>
      <c r="W4286" s="107" t="s">
        <v>507</v>
      </c>
      <c r="X4286" t="s">
        <v>25451</v>
      </c>
      <c r="AA4286">
        <f ca="1" t="shared" si="133"/>
        <v>16</v>
      </c>
    </row>
    <row r="4287" spans="1:27">
      <c r="A4287" s="101">
        <v>19</v>
      </c>
      <c r="B4287" s="89" t="str">
        <f t="shared" si="132"/>
        <v>450124200501072720</v>
      </c>
      <c r="C4287" s="89" t="s">
        <v>507</v>
      </c>
      <c r="D4287" s="102" t="s">
        <v>16766</v>
      </c>
      <c r="E4287" s="102" t="s">
        <v>143</v>
      </c>
      <c r="F4287" s="103" t="s">
        <v>20131</v>
      </c>
      <c r="G4287" s="103" t="s">
        <v>22169</v>
      </c>
      <c r="H4287" s="104" t="s">
        <v>16765</v>
      </c>
      <c r="I4287" s="103" t="s">
        <v>30</v>
      </c>
      <c r="J4287" s="103" t="s">
        <v>30</v>
      </c>
      <c r="K4287" s="103" t="s">
        <v>30</v>
      </c>
      <c r="L4287" s="103" t="s">
        <v>30</v>
      </c>
      <c r="M4287" s="103" t="s">
        <v>30</v>
      </c>
      <c r="N4287" s="103" t="s">
        <v>30</v>
      </c>
      <c r="O4287" s="103" t="s">
        <v>27</v>
      </c>
      <c r="P4287" s="103" t="s">
        <v>21315</v>
      </c>
      <c r="Q4287" s="103" t="s">
        <v>5202</v>
      </c>
      <c r="R4287" s="105" t="s">
        <v>18955</v>
      </c>
      <c r="S4287" s="103" t="s">
        <v>21315</v>
      </c>
      <c r="T4287" s="103" t="s">
        <v>20446</v>
      </c>
      <c r="U4287" s="106" t="s">
        <v>22881</v>
      </c>
      <c r="V4287" s="105" t="s">
        <v>25452</v>
      </c>
      <c r="W4287" s="107" t="s">
        <v>507</v>
      </c>
      <c r="X4287" t="s">
        <v>25453</v>
      </c>
      <c r="AA4287">
        <f ca="1" t="shared" si="133"/>
        <v>16</v>
      </c>
    </row>
    <row r="4288" spans="1:27">
      <c r="A4288" s="101">
        <v>20</v>
      </c>
      <c r="B4288" s="89" t="str">
        <f t="shared" si="132"/>
        <v>45273120041217001X</v>
      </c>
      <c r="C4288" s="89" t="s">
        <v>507</v>
      </c>
      <c r="D4288" s="102" t="s">
        <v>16769</v>
      </c>
      <c r="E4288" s="102" t="s">
        <v>24</v>
      </c>
      <c r="F4288" s="103" t="s">
        <v>20131</v>
      </c>
      <c r="G4288" s="103" t="s">
        <v>20996</v>
      </c>
      <c r="H4288" s="104" t="s">
        <v>16768</v>
      </c>
      <c r="I4288" s="103" t="s">
        <v>30</v>
      </c>
      <c r="J4288" s="103" t="s">
        <v>30</v>
      </c>
      <c r="K4288" s="103" t="s">
        <v>30</v>
      </c>
      <c r="L4288" s="103" t="s">
        <v>30</v>
      </c>
      <c r="M4288" s="103" t="s">
        <v>30</v>
      </c>
      <c r="N4288" s="103" t="s">
        <v>30</v>
      </c>
      <c r="O4288" s="103" t="s">
        <v>30</v>
      </c>
      <c r="P4288" s="103" t="s">
        <v>8322</v>
      </c>
      <c r="Q4288" s="103" t="s">
        <v>16771</v>
      </c>
      <c r="R4288" s="105" t="s">
        <v>18957</v>
      </c>
      <c r="S4288" s="103" t="s">
        <v>8322</v>
      </c>
      <c r="T4288" s="103" t="s">
        <v>63</v>
      </c>
      <c r="U4288" s="106" t="s">
        <v>25266</v>
      </c>
      <c r="V4288" s="105" t="s">
        <v>25454</v>
      </c>
      <c r="W4288" s="107" t="s">
        <v>507</v>
      </c>
      <c r="X4288" t="s">
        <v>25455</v>
      </c>
      <c r="AA4288">
        <f ca="1" t="shared" si="133"/>
        <v>16</v>
      </c>
    </row>
    <row r="4289" spans="1:27">
      <c r="A4289" s="101">
        <v>21</v>
      </c>
      <c r="B4289" s="89" t="str">
        <f t="shared" si="132"/>
        <v>451228200403141456</v>
      </c>
      <c r="C4289" s="89" t="s">
        <v>507</v>
      </c>
      <c r="D4289" s="102" t="s">
        <v>16773</v>
      </c>
      <c r="E4289" s="102" t="s">
        <v>24</v>
      </c>
      <c r="F4289" s="103" t="s">
        <v>20205</v>
      </c>
      <c r="G4289" s="103" t="s">
        <v>20707</v>
      </c>
      <c r="H4289" s="104" t="s">
        <v>16772</v>
      </c>
      <c r="I4289" s="103" t="s">
        <v>27</v>
      </c>
      <c r="J4289" s="103" t="s">
        <v>30</v>
      </c>
      <c r="K4289" s="103" t="s">
        <v>30</v>
      </c>
      <c r="L4289" s="103" t="s">
        <v>27</v>
      </c>
      <c r="M4289" s="103" t="s">
        <v>30</v>
      </c>
      <c r="N4289" s="103" t="s">
        <v>30</v>
      </c>
      <c r="O4289" s="103" t="s">
        <v>27</v>
      </c>
      <c r="P4289" s="103" t="s">
        <v>21665</v>
      </c>
      <c r="Q4289" s="103" t="s">
        <v>16775</v>
      </c>
      <c r="R4289" s="105" t="s">
        <v>18958</v>
      </c>
      <c r="S4289" s="103" t="s">
        <v>21665</v>
      </c>
      <c r="T4289" s="103" t="s">
        <v>25456</v>
      </c>
      <c r="U4289" s="106" t="s">
        <v>25457</v>
      </c>
      <c r="V4289" s="105" t="s">
        <v>25458</v>
      </c>
      <c r="W4289" s="107" t="s">
        <v>507</v>
      </c>
      <c r="X4289" t="s">
        <v>25459</v>
      </c>
      <c r="AA4289">
        <f ca="1" t="shared" si="133"/>
        <v>17</v>
      </c>
    </row>
    <row r="4290" spans="1:27">
      <c r="A4290" s="101">
        <v>22</v>
      </c>
      <c r="B4290" s="89" t="str">
        <f t="shared" si="132"/>
        <v>45122919990507272x</v>
      </c>
      <c r="C4290" s="89" t="s">
        <v>507</v>
      </c>
      <c r="D4290" s="102" t="s">
        <v>16970</v>
      </c>
      <c r="E4290" s="102" t="s">
        <v>143</v>
      </c>
      <c r="F4290" s="103" t="s">
        <v>20178</v>
      </c>
      <c r="G4290" s="103" t="s">
        <v>20346</v>
      </c>
      <c r="H4290" s="104" t="s">
        <v>16969</v>
      </c>
      <c r="I4290" s="103" t="s">
        <v>27</v>
      </c>
      <c r="J4290" s="103" t="s">
        <v>30</v>
      </c>
      <c r="K4290" s="103" t="s">
        <v>30</v>
      </c>
      <c r="L4290" s="103" t="s">
        <v>30</v>
      </c>
      <c r="M4290" s="103" t="s">
        <v>30</v>
      </c>
      <c r="N4290" s="103" t="s">
        <v>30</v>
      </c>
      <c r="O4290" s="103" t="s">
        <v>27</v>
      </c>
      <c r="P4290" s="103" t="s">
        <v>8322</v>
      </c>
      <c r="Q4290" s="103" t="s">
        <v>16972</v>
      </c>
      <c r="R4290" s="105">
        <v>15177890696</v>
      </c>
      <c r="S4290" s="103" t="s">
        <v>8322</v>
      </c>
      <c r="T4290" s="103" t="s">
        <v>146</v>
      </c>
      <c r="U4290" s="106" t="s">
        <v>23891</v>
      </c>
      <c r="V4290" s="105" t="s">
        <v>25460</v>
      </c>
      <c r="W4290" s="107" t="s">
        <v>507</v>
      </c>
      <c r="X4290" t="s">
        <v>19591</v>
      </c>
      <c r="AA4290">
        <f ca="1" t="shared" si="133"/>
        <v>22</v>
      </c>
    </row>
    <row r="4291" spans="1:27">
      <c r="A4291" s="101">
        <v>23</v>
      </c>
      <c r="B4291" s="89" t="str">
        <f t="shared" ref="B4291:B4354" si="134">H4291</f>
        <v>450124200504150923</v>
      </c>
      <c r="C4291" s="89" t="s">
        <v>507</v>
      </c>
      <c r="D4291" s="102" t="s">
        <v>16778</v>
      </c>
      <c r="E4291" s="102" t="s">
        <v>143</v>
      </c>
      <c r="F4291" s="103" t="s">
        <v>20205</v>
      </c>
      <c r="G4291" s="103" t="s">
        <v>20543</v>
      </c>
      <c r="H4291" s="104" t="s">
        <v>16777</v>
      </c>
      <c r="I4291" s="103" t="s">
        <v>30</v>
      </c>
      <c r="J4291" s="103" t="s">
        <v>30</v>
      </c>
      <c r="K4291" s="103" t="s">
        <v>30</v>
      </c>
      <c r="L4291" s="103" t="s">
        <v>30</v>
      </c>
      <c r="M4291" s="103" t="s">
        <v>30</v>
      </c>
      <c r="N4291" s="103" t="s">
        <v>27</v>
      </c>
      <c r="O4291" s="103" t="s">
        <v>27</v>
      </c>
      <c r="P4291" s="103" t="s">
        <v>21315</v>
      </c>
      <c r="Q4291" s="103" t="s">
        <v>16780</v>
      </c>
      <c r="R4291" s="105">
        <v>15777833425</v>
      </c>
      <c r="S4291" s="103" t="s">
        <v>21315</v>
      </c>
      <c r="T4291" s="103" t="s">
        <v>20398</v>
      </c>
      <c r="U4291" s="106" t="s">
        <v>23214</v>
      </c>
      <c r="V4291" s="105" t="s">
        <v>25461</v>
      </c>
      <c r="W4291" s="107" t="s">
        <v>507</v>
      </c>
      <c r="X4291" t="s">
        <v>25462</v>
      </c>
      <c r="AA4291">
        <f ca="1" t="shared" si="133"/>
        <v>16</v>
      </c>
    </row>
    <row r="4292" spans="1:27">
      <c r="A4292" s="101">
        <v>24</v>
      </c>
      <c r="B4292" s="89" t="str">
        <f t="shared" si="134"/>
        <v>452731200410261815</v>
      </c>
      <c r="C4292" s="89" t="s">
        <v>507</v>
      </c>
      <c r="D4292" s="102" t="s">
        <v>16782</v>
      </c>
      <c r="E4292" s="102" t="s">
        <v>24</v>
      </c>
      <c r="F4292" s="103" t="s">
        <v>20131</v>
      </c>
      <c r="G4292" s="103" t="s">
        <v>20412</v>
      </c>
      <c r="H4292" s="104" t="s">
        <v>16781</v>
      </c>
      <c r="I4292" s="103" t="s">
        <v>30</v>
      </c>
      <c r="J4292" s="103" t="s">
        <v>30</v>
      </c>
      <c r="K4292" s="103" t="s">
        <v>27</v>
      </c>
      <c r="L4292" s="103" t="s">
        <v>30</v>
      </c>
      <c r="M4292" s="103" t="s">
        <v>30</v>
      </c>
      <c r="N4292" s="103" t="s">
        <v>30</v>
      </c>
      <c r="O4292" s="103" t="s">
        <v>27</v>
      </c>
      <c r="P4292" s="103" t="s">
        <v>8322</v>
      </c>
      <c r="Q4292" s="103" t="s">
        <v>16783</v>
      </c>
      <c r="R4292" s="105">
        <v>13690324955</v>
      </c>
      <c r="S4292" s="103" t="s">
        <v>8322</v>
      </c>
      <c r="T4292" s="103" t="s">
        <v>115</v>
      </c>
      <c r="U4292" s="106" t="s">
        <v>22280</v>
      </c>
      <c r="V4292" s="105" t="s">
        <v>25463</v>
      </c>
      <c r="W4292" s="107" t="s">
        <v>507</v>
      </c>
      <c r="X4292" t="s">
        <v>25464</v>
      </c>
      <c r="AA4292">
        <f ca="1" t="shared" ref="AA4292:AA4355" si="135">DATEDIF(TEXT(MID(H4292,7,8),"00-00-00"),TODAY(),"y")</f>
        <v>16</v>
      </c>
    </row>
    <row r="4293" spans="1:27">
      <c r="A4293" s="101">
        <v>25</v>
      </c>
      <c r="B4293" s="89" t="str">
        <f t="shared" si="134"/>
        <v>451229200801273645</v>
      </c>
      <c r="C4293" s="89" t="s">
        <v>507</v>
      </c>
      <c r="D4293" s="102" t="s">
        <v>16785</v>
      </c>
      <c r="E4293" s="102" t="s">
        <v>143</v>
      </c>
      <c r="F4293" s="103" t="s">
        <v>20205</v>
      </c>
      <c r="G4293" s="103" t="s">
        <v>22778</v>
      </c>
      <c r="H4293" s="104" t="s">
        <v>16784</v>
      </c>
      <c r="I4293" s="103" t="s">
        <v>27</v>
      </c>
      <c r="J4293" s="103" t="s">
        <v>30</v>
      </c>
      <c r="K4293" s="103" t="s">
        <v>30</v>
      </c>
      <c r="L4293" s="103" t="s">
        <v>30</v>
      </c>
      <c r="M4293" s="103" t="s">
        <v>30</v>
      </c>
      <c r="N4293" s="103" t="s">
        <v>30</v>
      </c>
      <c r="O4293" s="103" t="s">
        <v>27</v>
      </c>
      <c r="P4293" s="103" t="s">
        <v>8322</v>
      </c>
      <c r="Q4293" s="103" t="s">
        <v>16786</v>
      </c>
      <c r="R4293" s="105">
        <v>17377032350</v>
      </c>
      <c r="S4293" s="103" t="s">
        <v>8322</v>
      </c>
      <c r="T4293" s="103" t="s">
        <v>88</v>
      </c>
      <c r="U4293" s="106" t="s">
        <v>20496</v>
      </c>
      <c r="V4293" s="105" t="s">
        <v>23888</v>
      </c>
      <c r="W4293" s="107" t="s">
        <v>507</v>
      </c>
      <c r="X4293" t="s">
        <v>19465</v>
      </c>
      <c r="AA4293">
        <f ca="1" t="shared" si="135"/>
        <v>13</v>
      </c>
    </row>
    <row r="4294" spans="1:27">
      <c r="A4294" s="101">
        <v>26</v>
      </c>
      <c r="B4294" s="89" t="str">
        <f t="shared" si="134"/>
        <v>451229200404032127</v>
      </c>
      <c r="C4294" s="89" t="s">
        <v>507</v>
      </c>
      <c r="D4294" s="102" t="s">
        <v>16966</v>
      </c>
      <c r="E4294" s="102" t="s">
        <v>143</v>
      </c>
      <c r="F4294" s="103" t="s">
        <v>20178</v>
      </c>
      <c r="G4294" s="103" t="s">
        <v>20255</v>
      </c>
      <c r="H4294" s="104" t="s">
        <v>16965</v>
      </c>
      <c r="I4294" s="103" t="s">
        <v>27</v>
      </c>
      <c r="J4294" s="103" t="s">
        <v>30</v>
      </c>
      <c r="K4294" s="103" t="s">
        <v>30</v>
      </c>
      <c r="L4294" s="103" t="s">
        <v>30</v>
      </c>
      <c r="M4294" s="103" t="s">
        <v>30</v>
      </c>
      <c r="N4294" s="103" t="s">
        <v>30</v>
      </c>
      <c r="O4294" s="103" t="s">
        <v>27</v>
      </c>
      <c r="P4294" s="103" t="s">
        <v>8322</v>
      </c>
      <c r="Q4294" s="103" t="s">
        <v>16968</v>
      </c>
      <c r="R4294" s="105" t="s">
        <v>25465</v>
      </c>
      <c r="S4294" s="103" t="s">
        <v>8322</v>
      </c>
      <c r="T4294" s="103" t="s">
        <v>20240</v>
      </c>
      <c r="U4294" s="106" t="s">
        <v>22098</v>
      </c>
      <c r="V4294" s="105" t="s">
        <v>25466</v>
      </c>
      <c r="W4294" s="107" t="s">
        <v>507</v>
      </c>
      <c r="X4294" t="s">
        <v>25467</v>
      </c>
      <c r="AA4294">
        <f ca="1" t="shared" si="135"/>
        <v>17</v>
      </c>
    </row>
    <row r="4295" spans="1:27">
      <c r="A4295" s="101">
        <v>27</v>
      </c>
      <c r="B4295" s="89" t="str">
        <f t="shared" si="134"/>
        <v>450124200503281542</v>
      </c>
      <c r="C4295" s="89" t="s">
        <v>507</v>
      </c>
      <c r="D4295" s="102" t="s">
        <v>16789</v>
      </c>
      <c r="E4295" s="102" t="s">
        <v>143</v>
      </c>
      <c r="F4295" s="103" t="s">
        <v>20131</v>
      </c>
      <c r="G4295" s="103" t="s">
        <v>21473</v>
      </c>
      <c r="H4295" s="104" t="s">
        <v>16788</v>
      </c>
      <c r="I4295" s="103" t="s">
        <v>30</v>
      </c>
      <c r="J4295" s="103" t="s">
        <v>30</v>
      </c>
      <c r="K4295" s="103" t="s">
        <v>30</v>
      </c>
      <c r="L4295" s="103" t="s">
        <v>30</v>
      </c>
      <c r="M4295" s="103" t="s">
        <v>30</v>
      </c>
      <c r="N4295" s="103" t="s">
        <v>30</v>
      </c>
      <c r="O4295" s="103" t="s">
        <v>27</v>
      </c>
      <c r="P4295" s="103" t="s">
        <v>8322</v>
      </c>
      <c r="Q4295" s="103" t="s">
        <v>16791</v>
      </c>
      <c r="R4295" s="105" t="s">
        <v>18961</v>
      </c>
      <c r="S4295" s="103" t="s">
        <v>8322</v>
      </c>
      <c r="T4295" s="103" t="s">
        <v>63</v>
      </c>
      <c r="U4295" s="106" t="s">
        <v>21722</v>
      </c>
      <c r="V4295" s="105" t="s">
        <v>25468</v>
      </c>
      <c r="W4295" s="107" t="s">
        <v>507</v>
      </c>
      <c r="X4295" t="s">
        <v>25469</v>
      </c>
      <c r="AA4295">
        <f ca="1" t="shared" si="135"/>
        <v>16</v>
      </c>
    </row>
    <row r="4296" spans="1:27">
      <c r="A4296" s="101">
        <v>28</v>
      </c>
      <c r="B4296" s="89" t="str">
        <f t="shared" si="134"/>
        <v>452731200406270620</v>
      </c>
      <c r="C4296" s="89" t="s">
        <v>507</v>
      </c>
      <c r="D4296" s="102" t="s">
        <v>16793</v>
      </c>
      <c r="E4296" s="102" t="s">
        <v>143</v>
      </c>
      <c r="F4296" s="103" t="s">
        <v>20178</v>
      </c>
      <c r="G4296" s="103" t="s">
        <v>21826</v>
      </c>
      <c r="H4296" s="104" t="s">
        <v>16792</v>
      </c>
      <c r="I4296" s="103" t="s">
        <v>27</v>
      </c>
      <c r="J4296" s="103" t="s">
        <v>30</v>
      </c>
      <c r="K4296" s="103" t="s">
        <v>30</v>
      </c>
      <c r="L4296" s="103" t="s">
        <v>30</v>
      </c>
      <c r="M4296" s="103" t="s">
        <v>30</v>
      </c>
      <c r="N4296" s="103" t="s">
        <v>30</v>
      </c>
      <c r="O4296" s="103" t="s">
        <v>27</v>
      </c>
      <c r="P4296" s="103" t="s">
        <v>8322</v>
      </c>
      <c r="Q4296" s="103" t="s">
        <v>16795</v>
      </c>
      <c r="R4296" s="105">
        <v>18877841564</v>
      </c>
      <c r="S4296" s="103" t="s">
        <v>8322</v>
      </c>
      <c r="T4296" s="103" t="s">
        <v>99</v>
      </c>
      <c r="U4296" s="106" t="s">
        <v>23602</v>
      </c>
      <c r="V4296" s="105" t="s">
        <v>25470</v>
      </c>
      <c r="W4296" s="107" t="s">
        <v>507</v>
      </c>
      <c r="X4296" t="s">
        <v>25471</v>
      </c>
      <c r="AA4296">
        <f ca="1" t="shared" si="135"/>
        <v>17</v>
      </c>
    </row>
    <row r="4297" spans="1:27">
      <c r="A4297" s="101">
        <v>29</v>
      </c>
      <c r="B4297" s="89" t="str">
        <f t="shared" si="134"/>
        <v>452731200408195425</v>
      </c>
      <c r="C4297" s="89" t="s">
        <v>507</v>
      </c>
      <c r="D4297" s="102" t="s">
        <v>16797</v>
      </c>
      <c r="E4297" s="102" t="s">
        <v>143</v>
      </c>
      <c r="F4297" s="103" t="s">
        <v>20131</v>
      </c>
      <c r="G4297" s="103" t="s">
        <v>20757</v>
      </c>
      <c r="H4297" s="104" t="s">
        <v>16796</v>
      </c>
      <c r="I4297" s="103" t="s">
        <v>30</v>
      </c>
      <c r="J4297" s="103" t="s">
        <v>30</v>
      </c>
      <c r="K4297" s="103" t="s">
        <v>30</v>
      </c>
      <c r="L4297" s="103" t="s">
        <v>30</v>
      </c>
      <c r="M4297" s="103" t="s">
        <v>30</v>
      </c>
      <c r="N4297" s="103" t="s">
        <v>30</v>
      </c>
      <c r="O4297" s="103" t="s">
        <v>27</v>
      </c>
      <c r="P4297" s="103" t="s">
        <v>8322</v>
      </c>
      <c r="Q4297" s="103" t="s">
        <v>16799</v>
      </c>
      <c r="R4297" s="105">
        <v>19943110615</v>
      </c>
      <c r="S4297" s="103" t="s">
        <v>8322</v>
      </c>
      <c r="T4297" s="103" t="s">
        <v>63</v>
      </c>
      <c r="U4297" s="106" t="s">
        <v>23009</v>
      </c>
      <c r="V4297" s="105" t="s">
        <v>25472</v>
      </c>
      <c r="W4297" s="107" t="s">
        <v>507</v>
      </c>
      <c r="X4297" t="s">
        <v>25473</v>
      </c>
      <c r="AA4297">
        <f ca="1" t="shared" si="135"/>
        <v>16</v>
      </c>
    </row>
    <row r="4298" spans="1:27">
      <c r="A4298" s="101">
        <v>30</v>
      </c>
      <c r="B4298" s="89" t="str">
        <f t="shared" si="134"/>
        <v>451229200810155421</v>
      </c>
      <c r="C4298" s="89" t="s">
        <v>507</v>
      </c>
      <c r="D4298" s="102" t="s">
        <v>16801</v>
      </c>
      <c r="E4298" s="102" t="s">
        <v>143</v>
      </c>
      <c r="F4298" s="103" t="s">
        <v>20178</v>
      </c>
      <c r="G4298" s="103" t="s">
        <v>23898</v>
      </c>
      <c r="H4298" s="104" t="s">
        <v>16800</v>
      </c>
      <c r="I4298" s="103" t="s">
        <v>30</v>
      </c>
      <c r="J4298" s="103" t="s">
        <v>30</v>
      </c>
      <c r="K4298" s="103" t="s">
        <v>30</v>
      </c>
      <c r="L4298" s="103" t="s">
        <v>30</v>
      </c>
      <c r="M4298" s="103" t="s">
        <v>30</v>
      </c>
      <c r="N4298" s="103" t="s">
        <v>30</v>
      </c>
      <c r="O4298" s="103" t="s">
        <v>27</v>
      </c>
      <c r="P4298" s="103" t="s">
        <v>8322</v>
      </c>
      <c r="Q4298" s="103" t="s">
        <v>16803</v>
      </c>
      <c r="R4298" s="105" t="s">
        <v>18964</v>
      </c>
      <c r="S4298" s="103" t="s">
        <v>8322</v>
      </c>
      <c r="T4298" s="103" t="s">
        <v>93</v>
      </c>
      <c r="U4298" s="106" t="s">
        <v>22689</v>
      </c>
      <c r="V4298" s="105" t="s">
        <v>25474</v>
      </c>
      <c r="W4298" s="107" t="s">
        <v>507</v>
      </c>
      <c r="X4298" t="s">
        <v>25475</v>
      </c>
      <c r="AA4298">
        <f ca="1" t="shared" si="135"/>
        <v>12</v>
      </c>
    </row>
    <row r="4299" spans="1:27">
      <c r="A4299" s="101">
        <v>31</v>
      </c>
      <c r="B4299" s="89" t="str">
        <f t="shared" si="134"/>
        <v>451229200505012432</v>
      </c>
      <c r="C4299" s="89" t="s">
        <v>507</v>
      </c>
      <c r="D4299" s="102" t="s">
        <v>16805</v>
      </c>
      <c r="E4299" s="102" t="s">
        <v>24</v>
      </c>
      <c r="F4299" s="103" t="s">
        <v>20178</v>
      </c>
      <c r="G4299" s="103" t="s">
        <v>20371</v>
      </c>
      <c r="H4299" s="104" t="s">
        <v>16804</v>
      </c>
      <c r="I4299" s="103" t="s">
        <v>27</v>
      </c>
      <c r="J4299" s="103" t="s">
        <v>30</v>
      </c>
      <c r="K4299" s="103" t="s">
        <v>30</v>
      </c>
      <c r="L4299" s="103" t="s">
        <v>30</v>
      </c>
      <c r="M4299" s="103" t="s">
        <v>27</v>
      </c>
      <c r="N4299" s="103" t="s">
        <v>30</v>
      </c>
      <c r="O4299" s="103" t="s">
        <v>27</v>
      </c>
      <c r="P4299" s="103" t="s">
        <v>8322</v>
      </c>
      <c r="Q4299" s="103" t="s">
        <v>16807</v>
      </c>
      <c r="R4299" s="105">
        <v>19127012730</v>
      </c>
      <c r="S4299" s="103" t="s">
        <v>8322</v>
      </c>
      <c r="T4299" s="103" t="s">
        <v>140</v>
      </c>
      <c r="U4299" s="106" t="s">
        <v>22947</v>
      </c>
      <c r="V4299" s="105" t="s">
        <v>25476</v>
      </c>
      <c r="W4299" s="107" t="s">
        <v>507</v>
      </c>
      <c r="X4299" t="s">
        <v>25477</v>
      </c>
      <c r="AA4299">
        <f ca="1" t="shared" si="135"/>
        <v>16</v>
      </c>
    </row>
    <row r="4300" spans="1:27">
      <c r="A4300" s="101">
        <v>32</v>
      </c>
      <c r="B4300" s="89" t="str">
        <f t="shared" si="134"/>
        <v>451229199811142424</v>
      </c>
      <c r="C4300" s="89" t="s">
        <v>507</v>
      </c>
      <c r="D4300" s="102" t="s">
        <v>16987</v>
      </c>
      <c r="E4300" s="102" t="s">
        <v>143</v>
      </c>
      <c r="F4300" s="103" t="s">
        <v>20178</v>
      </c>
      <c r="G4300" s="103" t="s">
        <v>20462</v>
      </c>
      <c r="H4300" s="104" t="s">
        <v>16986</v>
      </c>
      <c r="I4300" s="103" t="s">
        <v>27</v>
      </c>
      <c r="J4300" s="103" t="s">
        <v>27</v>
      </c>
      <c r="K4300" s="103" t="s">
        <v>30</v>
      </c>
      <c r="L4300" s="103" t="s">
        <v>30</v>
      </c>
      <c r="M4300" s="103" t="s">
        <v>30</v>
      </c>
      <c r="N4300" s="103" t="s">
        <v>30</v>
      </c>
      <c r="O4300" s="103" t="s">
        <v>27</v>
      </c>
      <c r="P4300" s="103" t="s">
        <v>8322</v>
      </c>
      <c r="Q4300" s="103" t="s">
        <v>16989</v>
      </c>
      <c r="R4300" s="105">
        <v>18007785007</v>
      </c>
      <c r="S4300" s="103" t="s">
        <v>8322</v>
      </c>
      <c r="T4300" s="103" t="s">
        <v>140</v>
      </c>
      <c r="U4300" s="106" t="s">
        <v>20487</v>
      </c>
      <c r="V4300" s="105" t="s">
        <v>25478</v>
      </c>
      <c r="W4300" s="107" t="s">
        <v>507</v>
      </c>
      <c r="X4300" t="s">
        <v>19592</v>
      </c>
      <c r="AA4300">
        <f ca="1" t="shared" si="135"/>
        <v>22</v>
      </c>
    </row>
    <row r="4301" spans="1:27">
      <c r="A4301" s="101">
        <v>33</v>
      </c>
      <c r="B4301" s="89" t="str">
        <f t="shared" si="134"/>
        <v>451229200603152113</v>
      </c>
      <c r="C4301" s="89" t="s">
        <v>507</v>
      </c>
      <c r="D4301" s="102" t="s">
        <v>16810</v>
      </c>
      <c r="E4301" s="102" t="s">
        <v>24</v>
      </c>
      <c r="F4301" s="103" t="s">
        <v>20178</v>
      </c>
      <c r="G4301" s="103" t="s">
        <v>22707</v>
      </c>
      <c r="H4301" s="104" t="s">
        <v>16809</v>
      </c>
      <c r="I4301" s="103" t="s">
        <v>27</v>
      </c>
      <c r="J4301" s="103" t="s">
        <v>30</v>
      </c>
      <c r="K4301" s="103" t="s">
        <v>27</v>
      </c>
      <c r="L4301" s="103" t="s">
        <v>30</v>
      </c>
      <c r="M4301" s="103" t="s">
        <v>30</v>
      </c>
      <c r="N4301" s="103" t="s">
        <v>30</v>
      </c>
      <c r="O4301" s="103" t="s">
        <v>27</v>
      </c>
      <c r="P4301" s="103" t="s">
        <v>8322</v>
      </c>
      <c r="Q4301" s="103" t="s">
        <v>16812</v>
      </c>
      <c r="R4301" s="105" t="s">
        <v>18965</v>
      </c>
      <c r="S4301" s="103" t="s">
        <v>8322</v>
      </c>
      <c r="T4301" s="103" t="s">
        <v>20240</v>
      </c>
      <c r="U4301" s="106" t="s">
        <v>22098</v>
      </c>
      <c r="V4301" s="105" t="s">
        <v>25479</v>
      </c>
      <c r="W4301" s="107" t="s">
        <v>507</v>
      </c>
      <c r="X4301" t="s">
        <v>25480</v>
      </c>
      <c r="AA4301">
        <f ca="1" t="shared" si="135"/>
        <v>15</v>
      </c>
    </row>
    <row r="4302" spans="1:27">
      <c r="A4302" s="101">
        <v>34</v>
      </c>
      <c r="B4302" s="89" t="str">
        <f t="shared" si="134"/>
        <v>452731200508292417</v>
      </c>
      <c r="C4302" s="89" t="s">
        <v>507</v>
      </c>
      <c r="D4302" s="102" t="s">
        <v>16814</v>
      </c>
      <c r="E4302" s="102" t="s">
        <v>24</v>
      </c>
      <c r="F4302" s="103" t="s">
        <v>20131</v>
      </c>
      <c r="G4302" s="103" t="s">
        <v>20921</v>
      </c>
      <c r="H4302" s="104" t="s">
        <v>16813</v>
      </c>
      <c r="I4302" s="103" t="s">
        <v>27</v>
      </c>
      <c r="J4302" s="103" t="s">
        <v>30</v>
      </c>
      <c r="K4302" s="103" t="s">
        <v>30</v>
      </c>
      <c r="L4302" s="103" t="s">
        <v>30</v>
      </c>
      <c r="M4302" s="103" t="s">
        <v>30</v>
      </c>
      <c r="N4302" s="103" t="s">
        <v>30</v>
      </c>
      <c r="O4302" s="103" t="s">
        <v>27</v>
      </c>
      <c r="P4302" s="103" t="s">
        <v>8322</v>
      </c>
      <c r="Q4302" s="103" t="s">
        <v>16816</v>
      </c>
      <c r="R4302" s="105" t="s">
        <v>18966</v>
      </c>
      <c r="S4302" s="103" t="s">
        <v>8322</v>
      </c>
      <c r="T4302" s="103" t="s">
        <v>140</v>
      </c>
      <c r="U4302" s="106" t="s">
        <v>20453</v>
      </c>
      <c r="V4302" s="105" t="s">
        <v>25481</v>
      </c>
      <c r="W4302" s="107" t="s">
        <v>507</v>
      </c>
      <c r="X4302" t="s">
        <v>25482</v>
      </c>
      <c r="AA4302">
        <f ca="1" t="shared" si="135"/>
        <v>15</v>
      </c>
    </row>
    <row r="4303" spans="1:27">
      <c r="A4303" s="101">
        <v>35</v>
      </c>
      <c r="B4303" s="89" t="str">
        <f t="shared" si="134"/>
        <v>451229200503013925</v>
      </c>
      <c r="C4303" s="89" t="s">
        <v>507</v>
      </c>
      <c r="D4303" s="102" t="s">
        <v>16818</v>
      </c>
      <c r="E4303" s="102" t="s">
        <v>143</v>
      </c>
      <c r="F4303" s="103" t="s">
        <v>20131</v>
      </c>
      <c r="G4303" s="103" t="s">
        <v>21473</v>
      </c>
      <c r="H4303" s="104" t="s">
        <v>16817</v>
      </c>
      <c r="I4303" s="103" t="s">
        <v>27</v>
      </c>
      <c r="J4303" s="103" t="s">
        <v>30</v>
      </c>
      <c r="K4303" s="103" t="s">
        <v>30</v>
      </c>
      <c r="L4303" s="103" t="s">
        <v>30</v>
      </c>
      <c r="M4303" s="103" t="s">
        <v>27</v>
      </c>
      <c r="N4303" s="103" t="s">
        <v>30</v>
      </c>
      <c r="O4303" s="103" t="s">
        <v>27</v>
      </c>
      <c r="P4303" s="103" t="s">
        <v>8322</v>
      </c>
      <c r="Q4303" s="103" t="s">
        <v>16820</v>
      </c>
      <c r="R4303" s="105" t="s">
        <v>18967</v>
      </c>
      <c r="S4303" s="103" t="s">
        <v>8322</v>
      </c>
      <c r="T4303" s="103" t="s">
        <v>128</v>
      </c>
      <c r="U4303" s="106" t="s">
        <v>23176</v>
      </c>
      <c r="V4303" s="105" t="s">
        <v>25483</v>
      </c>
      <c r="W4303" s="107" t="s">
        <v>507</v>
      </c>
      <c r="X4303" t="s">
        <v>25484</v>
      </c>
      <c r="AA4303">
        <f ca="1" t="shared" si="135"/>
        <v>16</v>
      </c>
    </row>
    <row r="4304" spans="1:27">
      <c r="A4304" s="101">
        <v>36</v>
      </c>
      <c r="B4304" s="89" t="str">
        <f t="shared" si="134"/>
        <v>452731200309231216</v>
      </c>
      <c r="C4304" s="89" t="s">
        <v>507</v>
      </c>
      <c r="D4304" s="102" t="s">
        <v>16822</v>
      </c>
      <c r="E4304" s="102" t="s">
        <v>24</v>
      </c>
      <c r="F4304" s="103" t="s">
        <v>20131</v>
      </c>
      <c r="G4304" s="103" t="s">
        <v>20168</v>
      </c>
      <c r="H4304" s="104" t="s">
        <v>16821</v>
      </c>
      <c r="I4304" s="103" t="s">
        <v>30</v>
      </c>
      <c r="J4304" s="103" t="s">
        <v>30</v>
      </c>
      <c r="K4304" s="103" t="s">
        <v>30</v>
      </c>
      <c r="L4304" s="103" t="s">
        <v>30</v>
      </c>
      <c r="M4304" s="103" t="s">
        <v>30</v>
      </c>
      <c r="N4304" s="103" t="s">
        <v>27</v>
      </c>
      <c r="O4304" s="103" t="s">
        <v>27</v>
      </c>
      <c r="P4304" s="103" t="s">
        <v>8322</v>
      </c>
      <c r="Q4304" s="103" t="s">
        <v>15764</v>
      </c>
      <c r="R4304" s="105" t="s">
        <v>18969</v>
      </c>
      <c r="S4304" s="103" t="s">
        <v>8322</v>
      </c>
      <c r="T4304" s="103" t="s">
        <v>76</v>
      </c>
      <c r="U4304" s="106" t="s">
        <v>22570</v>
      </c>
      <c r="V4304" s="105" t="s">
        <v>25485</v>
      </c>
      <c r="W4304" s="107" t="s">
        <v>507</v>
      </c>
      <c r="X4304" t="s">
        <v>25486</v>
      </c>
      <c r="AA4304">
        <f ca="1" t="shared" si="135"/>
        <v>17</v>
      </c>
    </row>
    <row r="4305" spans="1:27">
      <c r="A4305" s="101">
        <v>37</v>
      </c>
      <c r="B4305" s="89" t="str">
        <f t="shared" si="134"/>
        <v>451229200301211210</v>
      </c>
      <c r="C4305" s="89" t="s">
        <v>507</v>
      </c>
      <c r="D4305" s="102" t="s">
        <v>16954</v>
      </c>
      <c r="E4305" s="102" t="s">
        <v>24</v>
      </c>
      <c r="F4305" s="103" t="s">
        <v>20131</v>
      </c>
      <c r="G4305" s="103" t="s">
        <v>20157</v>
      </c>
      <c r="H4305" s="104" t="s">
        <v>16953</v>
      </c>
      <c r="I4305" s="103" t="s">
        <v>30</v>
      </c>
      <c r="J4305" s="103" t="s">
        <v>30</v>
      </c>
      <c r="K4305" s="103" t="s">
        <v>30</v>
      </c>
      <c r="L4305" s="103" t="s">
        <v>30</v>
      </c>
      <c r="M4305" s="103" t="s">
        <v>30</v>
      </c>
      <c r="N4305" s="103" t="s">
        <v>30</v>
      </c>
      <c r="O4305" s="103" t="s">
        <v>27</v>
      </c>
      <c r="P4305" s="103" t="s">
        <v>8322</v>
      </c>
      <c r="Q4305" s="103" t="s">
        <v>16955</v>
      </c>
      <c r="R4305" s="105">
        <v>13977891739</v>
      </c>
      <c r="S4305" s="103" t="s">
        <v>8322</v>
      </c>
      <c r="T4305" s="103" t="s">
        <v>76</v>
      </c>
      <c r="U4305" s="106" t="s">
        <v>22570</v>
      </c>
      <c r="V4305" s="105" t="s">
        <v>25487</v>
      </c>
      <c r="W4305" s="107" t="s">
        <v>507</v>
      </c>
      <c r="X4305" t="s">
        <v>19593</v>
      </c>
      <c r="AA4305">
        <f ca="1" t="shared" si="135"/>
        <v>18</v>
      </c>
    </row>
    <row r="4306" spans="1:27">
      <c r="A4306" s="101">
        <v>38</v>
      </c>
      <c r="B4306" s="89" t="str">
        <f t="shared" si="134"/>
        <v>451229200412181210</v>
      </c>
      <c r="C4306" s="89" t="s">
        <v>507</v>
      </c>
      <c r="D4306" s="102" t="s">
        <v>8451</v>
      </c>
      <c r="E4306" s="102" t="s">
        <v>24</v>
      </c>
      <c r="F4306" s="103" t="s">
        <v>20131</v>
      </c>
      <c r="G4306" s="103" t="s">
        <v>20996</v>
      </c>
      <c r="H4306" s="104" t="s">
        <v>16824</v>
      </c>
      <c r="I4306" s="103" t="s">
        <v>30</v>
      </c>
      <c r="J4306" s="103" t="s">
        <v>30</v>
      </c>
      <c r="K4306" s="103" t="s">
        <v>30</v>
      </c>
      <c r="L4306" s="103" t="s">
        <v>30</v>
      </c>
      <c r="M4306" s="103" t="s">
        <v>30</v>
      </c>
      <c r="N4306" s="103" t="s">
        <v>30</v>
      </c>
      <c r="O4306" s="103" t="s">
        <v>27</v>
      </c>
      <c r="P4306" s="103" t="s">
        <v>8322</v>
      </c>
      <c r="Q4306" s="103" t="s">
        <v>16826</v>
      </c>
      <c r="R4306" s="105">
        <v>15277849226</v>
      </c>
      <c r="S4306" s="103" t="s">
        <v>8322</v>
      </c>
      <c r="T4306" s="103" t="s">
        <v>76</v>
      </c>
      <c r="U4306" s="106" t="s">
        <v>22570</v>
      </c>
      <c r="V4306" s="105" t="s">
        <v>25488</v>
      </c>
      <c r="W4306" s="107" t="s">
        <v>507</v>
      </c>
      <c r="X4306" t="s">
        <v>25489</v>
      </c>
      <c r="AA4306">
        <f ca="1" t="shared" si="135"/>
        <v>16</v>
      </c>
    </row>
    <row r="4307" spans="1:27">
      <c r="A4307" s="101">
        <v>39</v>
      </c>
      <c r="B4307" s="89" t="str">
        <f t="shared" si="134"/>
        <v>452731200410124239</v>
      </c>
      <c r="C4307" s="89" t="s">
        <v>507</v>
      </c>
      <c r="D4307" s="102" t="s">
        <v>16828</v>
      </c>
      <c r="E4307" s="102" t="s">
        <v>24</v>
      </c>
      <c r="F4307" s="103" t="s">
        <v>20131</v>
      </c>
      <c r="G4307" s="103" t="s">
        <v>20412</v>
      </c>
      <c r="H4307" s="104" t="s">
        <v>16827</v>
      </c>
      <c r="I4307" s="103" t="s">
        <v>30</v>
      </c>
      <c r="J4307" s="103" t="s">
        <v>30</v>
      </c>
      <c r="K4307" s="103" t="s">
        <v>30</v>
      </c>
      <c r="L4307" s="103" t="s">
        <v>30</v>
      </c>
      <c r="M4307" s="103" t="s">
        <v>30</v>
      </c>
      <c r="N4307" s="103" t="s">
        <v>27</v>
      </c>
      <c r="O4307" s="103" t="s">
        <v>27</v>
      </c>
      <c r="P4307" s="103" t="s">
        <v>8322</v>
      </c>
      <c r="Q4307" s="103" t="s">
        <v>16829</v>
      </c>
      <c r="R4307" s="105" t="s">
        <v>18971</v>
      </c>
      <c r="S4307" s="103" t="s">
        <v>8322</v>
      </c>
      <c r="T4307" s="103" t="s">
        <v>121</v>
      </c>
      <c r="U4307" s="106" t="s">
        <v>21880</v>
      </c>
      <c r="V4307" s="105" t="s">
        <v>25490</v>
      </c>
      <c r="W4307" s="107" t="s">
        <v>507</v>
      </c>
      <c r="X4307" t="s">
        <v>25491</v>
      </c>
      <c r="AA4307">
        <f ca="1" t="shared" si="135"/>
        <v>16</v>
      </c>
    </row>
    <row r="4308" spans="1:27">
      <c r="A4308" s="101">
        <v>40</v>
      </c>
      <c r="B4308" s="89" t="str">
        <f t="shared" si="134"/>
        <v>451229200411300011</v>
      </c>
      <c r="C4308" s="89" t="s">
        <v>507</v>
      </c>
      <c r="D4308" s="102" t="s">
        <v>16832</v>
      </c>
      <c r="E4308" s="102" t="s">
        <v>24</v>
      </c>
      <c r="F4308" s="103" t="s">
        <v>20131</v>
      </c>
      <c r="G4308" s="103" t="s">
        <v>20823</v>
      </c>
      <c r="H4308" s="104" t="s">
        <v>16831</v>
      </c>
      <c r="I4308" s="103" t="s">
        <v>30</v>
      </c>
      <c r="J4308" s="103" t="s">
        <v>30</v>
      </c>
      <c r="K4308" s="103" t="s">
        <v>30</v>
      </c>
      <c r="L4308" s="103" t="s">
        <v>30</v>
      </c>
      <c r="M4308" s="103" t="s">
        <v>30</v>
      </c>
      <c r="N4308" s="103" t="s">
        <v>30</v>
      </c>
      <c r="O4308" s="103" t="s">
        <v>27</v>
      </c>
      <c r="P4308" s="103" t="s">
        <v>8322</v>
      </c>
      <c r="Q4308" s="103" t="s">
        <v>16834</v>
      </c>
      <c r="R4308" s="105" t="s">
        <v>18973</v>
      </c>
      <c r="S4308" s="103" t="s">
        <v>8322</v>
      </c>
      <c r="T4308" s="103" t="s">
        <v>63</v>
      </c>
      <c r="U4308" s="106" t="s">
        <v>23014</v>
      </c>
      <c r="V4308" s="105" t="s">
        <v>25492</v>
      </c>
      <c r="W4308" s="107" t="s">
        <v>507</v>
      </c>
      <c r="X4308" t="s">
        <v>25493</v>
      </c>
      <c r="AA4308">
        <f ca="1" t="shared" si="135"/>
        <v>16</v>
      </c>
    </row>
    <row r="4309" spans="1:27">
      <c r="A4309" s="101">
        <v>41</v>
      </c>
      <c r="B4309" s="89" t="str">
        <f t="shared" si="134"/>
        <v>452731200411304813</v>
      </c>
      <c r="C4309" s="89" t="s">
        <v>507</v>
      </c>
      <c r="D4309" s="102" t="s">
        <v>14453</v>
      </c>
      <c r="E4309" s="102" t="s">
        <v>24</v>
      </c>
      <c r="F4309" s="103" t="s">
        <v>20131</v>
      </c>
      <c r="G4309" s="103" t="s">
        <v>20823</v>
      </c>
      <c r="H4309" s="104" t="s">
        <v>16835</v>
      </c>
      <c r="I4309" s="103" t="s">
        <v>30</v>
      </c>
      <c r="J4309" s="103" t="s">
        <v>30</v>
      </c>
      <c r="K4309" s="103" t="s">
        <v>30</v>
      </c>
      <c r="L4309" s="103" t="s">
        <v>30</v>
      </c>
      <c r="M4309" s="103" t="s">
        <v>30</v>
      </c>
      <c r="N4309" s="103" t="s">
        <v>30</v>
      </c>
      <c r="O4309" s="103" t="s">
        <v>27</v>
      </c>
      <c r="P4309" s="103" t="s">
        <v>8322</v>
      </c>
      <c r="Q4309" s="103" t="s">
        <v>16836</v>
      </c>
      <c r="R4309" s="105">
        <v>18378888893</v>
      </c>
      <c r="S4309" s="103" t="s">
        <v>8322</v>
      </c>
      <c r="T4309" s="103" t="s">
        <v>63</v>
      </c>
      <c r="U4309" s="106" t="s">
        <v>23014</v>
      </c>
      <c r="V4309" s="105" t="s">
        <v>25494</v>
      </c>
      <c r="W4309" s="107" t="s">
        <v>507</v>
      </c>
      <c r="X4309" t="s">
        <v>25495</v>
      </c>
      <c r="AA4309">
        <f ca="1" t="shared" si="135"/>
        <v>16</v>
      </c>
    </row>
    <row r="4310" spans="1:27">
      <c r="A4310" s="101">
        <v>42</v>
      </c>
      <c r="B4310" s="89" t="str">
        <f t="shared" si="134"/>
        <v>451229200501070010</v>
      </c>
      <c r="C4310" s="89" t="s">
        <v>507</v>
      </c>
      <c r="D4310" s="102" t="s">
        <v>16852</v>
      </c>
      <c r="E4310" s="102" t="s">
        <v>24</v>
      </c>
      <c r="F4310" s="103" t="s">
        <v>20131</v>
      </c>
      <c r="G4310" s="103" t="s">
        <v>22169</v>
      </c>
      <c r="H4310" s="104" t="s">
        <v>16851</v>
      </c>
      <c r="I4310" s="103" t="s">
        <v>27</v>
      </c>
      <c r="J4310" s="103" t="s">
        <v>30</v>
      </c>
      <c r="K4310" s="103" t="s">
        <v>30</v>
      </c>
      <c r="L4310" s="103" t="s">
        <v>30</v>
      </c>
      <c r="M4310" s="103" t="s">
        <v>30</v>
      </c>
      <c r="N4310" s="103" t="s">
        <v>27</v>
      </c>
      <c r="O4310" s="103" t="s">
        <v>27</v>
      </c>
      <c r="P4310" s="103" t="s">
        <v>8322</v>
      </c>
      <c r="Q4310" s="103" t="s">
        <v>16854</v>
      </c>
      <c r="R4310" s="105" t="s">
        <v>18975</v>
      </c>
      <c r="S4310" s="103" t="s">
        <v>8322</v>
      </c>
      <c r="T4310" s="103" t="s">
        <v>63</v>
      </c>
      <c r="U4310" s="106" t="s">
        <v>21538</v>
      </c>
      <c r="V4310" s="105" t="s">
        <v>25496</v>
      </c>
      <c r="W4310" s="107" t="s">
        <v>507</v>
      </c>
      <c r="X4310" t="s">
        <v>25497</v>
      </c>
      <c r="AA4310">
        <f ca="1" t="shared" si="135"/>
        <v>16</v>
      </c>
    </row>
    <row r="4311" spans="1:27">
      <c r="A4311" s="101">
        <v>43</v>
      </c>
      <c r="B4311" s="89" t="str">
        <f t="shared" si="134"/>
        <v>451229200406190321</v>
      </c>
      <c r="C4311" s="89" t="s">
        <v>507</v>
      </c>
      <c r="D4311" s="102" t="s">
        <v>16856</v>
      </c>
      <c r="E4311" s="102" t="s">
        <v>143</v>
      </c>
      <c r="F4311" s="103" t="s">
        <v>20178</v>
      </c>
      <c r="G4311" s="103" t="s">
        <v>21826</v>
      </c>
      <c r="H4311" s="104" t="s">
        <v>16855</v>
      </c>
      <c r="I4311" s="103" t="s">
        <v>30</v>
      </c>
      <c r="J4311" s="103" t="s">
        <v>30</v>
      </c>
      <c r="K4311" s="103" t="s">
        <v>30</v>
      </c>
      <c r="L4311" s="103" t="s">
        <v>30</v>
      </c>
      <c r="M4311" s="103" t="s">
        <v>30</v>
      </c>
      <c r="N4311" s="103" t="s">
        <v>30</v>
      </c>
      <c r="O4311" s="103" t="s">
        <v>27</v>
      </c>
      <c r="P4311" s="103" t="s">
        <v>8322</v>
      </c>
      <c r="Q4311" s="103" t="s">
        <v>16858</v>
      </c>
      <c r="R4311" s="105" t="s">
        <v>18977</v>
      </c>
      <c r="S4311" s="103" t="s">
        <v>8322</v>
      </c>
      <c r="T4311" s="103" t="s">
        <v>151</v>
      </c>
      <c r="U4311" s="106" t="s">
        <v>21816</v>
      </c>
      <c r="V4311" s="105" t="s">
        <v>24044</v>
      </c>
      <c r="W4311" s="107" t="s">
        <v>507</v>
      </c>
      <c r="X4311" t="s">
        <v>25498</v>
      </c>
      <c r="AA4311">
        <f ca="1" t="shared" si="135"/>
        <v>17</v>
      </c>
    </row>
    <row r="4312" spans="1:27">
      <c r="A4312" s="101">
        <v>44</v>
      </c>
      <c r="B4312" s="89" t="str">
        <f t="shared" si="134"/>
        <v>452731200306074825</v>
      </c>
      <c r="C4312" s="89" t="s">
        <v>507</v>
      </c>
      <c r="D4312" s="102" t="s">
        <v>8336</v>
      </c>
      <c r="E4312" s="102" t="s">
        <v>143</v>
      </c>
      <c r="F4312" s="103" t="s">
        <v>20131</v>
      </c>
      <c r="G4312" s="103" t="s">
        <v>20229</v>
      </c>
      <c r="H4312" s="104" t="s">
        <v>16837</v>
      </c>
      <c r="I4312" s="103" t="s">
        <v>30</v>
      </c>
      <c r="J4312" s="103" t="s">
        <v>30</v>
      </c>
      <c r="K4312" s="103" t="s">
        <v>30</v>
      </c>
      <c r="L4312" s="103" t="s">
        <v>30</v>
      </c>
      <c r="M4312" s="103" t="s">
        <v>30</v>
      </c>
      <c r="N4312" s="103" t="s">
        <v>30</v>
      </c>
      <c r="O4312" s="103" t="s">
        <v>27</v>
      </c>
      <c r="P4312" s="103" t="s">
        <v>8322</v>
      </c>
      <c r="Q4312" s="103" t="s">
        <v>2202</v>
      </c>
      <c r="R4312" s="105">
        <v>13977109396</v>
      </c>
      <c r="S4312" s="103" t="s">
        <v>8322</v>
      </c>
      <c r="T4312" s="103" t="s">
        <v>63</v>
      </c>
      <c r="U4312" s="106" t="s">
        <v>22022</v>
      </c>
      <c r="V4312" s="105" t="s">
        <v>25499</v>
      </c>
      <c r="W4312" s="107" t="s">
        <v>507</v>
      </c>
      <c r="X4312" t="s">
        <v>25500</v>
      </c>
      <c r="AA4312">
        <f ca="1" t="shared" si="135"/>
        <v>18</v>
      </c>
    </row>
    <row r="4313" spans="1:27">
      <c r="A4313" s="101">
        <v>45</v>
      </c>
      <c r="B4313" s="89" t="str">
        <f t="shared" si="134"/>
        <v>452731200409035423</v>
      </c>
      <c r="C4313" s="89" t="s">
        <v>507</v>
      </c>
      <c r="D4313" s="102" t="s">
        <v>16860</v>
      </c>
      <c r="E4313" s="102" t="s">
        <v>143</v>
      </c>
      <c r="F4313" s="103" t="s">
        <v>20131</v>
      </c>
      <c r="G4313" s="103" t="s">
        <v>20351</v>
      </c>
      <c r="H4313" s="104" t="s">
        <v>16859</v>
      </c>
      <c r="I4313" s="103" t="s">
        <v>30</v>
      </c>
      <c r="J4313" s="103" t="s">
        <v>30</v>
      </c>
      <c r="K4313" s="103" t="s">
        <v>30</v>
      </c>
      <c r="L4313" s="103" t="s">
        <v>30</v>
      </c>
      <c r="M4313" s="103" t="s">
        <v>30</v>
      </c>
      <c r="N4313" s="103" t="s">
        <v>27</v>
      </c>
      <c r="O4313" s="103" t="s">
        <v>30</v>
      </c>
      <c r="P4313" s="103" t="s">
        <v>8322</v>
      </c>
      <c r="Q4313" s="103" t="s">
        <v>16862</v>
      </c>
      <c r="R4313" s="105" t="s">
        <v>18979</v>
      </c>
      <c r="S4313" s="103" t="s">
        <v>8322</v>
      </c>
      <c r="T4313" s="103" t="s">
        <v>63</v>
      </c>
      <c r="U4313" s="106" t="s">
        <v>20382</v>
      </c>
      <c r="V4313" s="105" t="s">
        <v>25501</v>
      </c>
      <c r="W4313" s="107" t="s">
        <v>507</v>
      </c>
      <c r="X4313" t="s">
        <v>25502</v>
      </c>
      <c r="AA4313">
        <f ca="1" t="shared" si="135"/>
        <v>16</v>
      </c>
    </row>
    <row r="4314" spans="1:27">
      <c r="A4314" s="101">
        <v>46</v>
      </c>
      <c r="B4314" s="89" t="str">
        <f t="shared" si="134"/>
        <v>452731200301085410</v>
      </c>
      <c r="C4314" s="89" t="s">
        <v>507</v>
      </c>
      <c r="D4314" s="102" t="s">
        <v>16991</v>
      </c>
      <c r="E4314" s="102" t="s">
        <v>24</v>
      </c>
      <c r="F4314" s="103" t="s">
        <v>20178</v>
      </c>
      <c r="G4314" s="103" t="s">
        <v>20157</v>
      </c>
      <c r="H4314" s="104" t="s">
        <v>16990</v>
      </c>
      <c r="I4314" s="103" t="s">
        <v>30</v>
      </c>
      <c r="J4314" s="103" t="s">
        <v>30</v>
      </c>
      <c r="K4314" s="103" t="s">
        <v>30</v>
      </c>
      <c r="L4314" s="103" t="s">
        <v>30</v>
      </c>
      <c r="M4314" s="103" t="s">
        <v>27</v>
      </c>
      <c r="N4314" s="103" t="s">
        <v>30</v>
      </c>
      <c r="O4314" s="103" t="s">
        <v>27</v>
      </c>
      <c r="P4314" s="103" t="s">
        <v>8322</v>
      </c>
      <c r="Q4314" s="103" t="s">
        <v>16993</v>
      </c>
      <c r="R4314" s="105" t="s">
        <v>19595</v>
      </c>
      <c r="S4314" s="103" t="s">
        <v>8322</v>
      </c>
      <c r="T4314" s="103" t="s">
        <v>93</v>
      </c>
      <c r="U4314" s="106" t="s">
        <v>21563</v>
      </c>
      <c r="V4314" s="105" t="s">
        <v>25503</v>
      </c>
      <c r="W4314" s="107" t="s">
        <v>507</v>
      </c>
      <c r="X4314" t="s">
        <v>19594</v>
      </c>
      <c r="AA4314">
        <f ca="1" t="shared" si="135"/>
        <v>18</v>
      </c>
    </row>
    <row r="4315" spans="1:27">
      <c r="A4315" s="101">
        <v>47</v>
      </c>
      <c r="B4315" s="89" t="str">
        <f t="shared" si="134"/>
        <v>451229200402291221</v>
      </c>
      <c r="C4315" s="89" t="s">
        <v>507</v>
      </c>
      <c r="D4315" s="102" t="s">
        <v>16864</v>
      </c>
      <c r="E4315" s="102" t="s">
        <v>143</v>
      </c>
      <c r="F4315" s="103" t="s">
        <v>20131</v>
      </c>
      <c r="G4315" s="103" t="s">
        <v>20742</v>
      </c>
      <c r="H4315" s="104" t="s">
        <v>16863</v>
      </c>
      <c r="I4315" s="103" t="s">
        <v>30</v>
      </c>
      <c r="J4315" s="103" t="s">
        <v>30</v>
      </c>
      <c r="K4315" s="103" t="s">
        <v>30</v>
      </c>
      <c r="L4315" s="103" t="s">
        <v>30</v>
      </c>
      <c r="M4315" s="103" t="s">
        <v>30</v>
      </c>
      <c r="N4315" s="103" t="s">
        <v>30</v>
      </c>
      <c r="O4315" s="103" t="s">
        <v>27</v>
      </c>
      <c r="P4315" s="103" t="s">
        <v>8322</v>
      </c>
      <c r="Q4315" s="103" t="s">
        <v>16866</v>
      </c>
      <c r="R4315" s="105" t="s">
        <v>18981</v>
      </c>
      <c r="S4315" s="103" t="s">
        <v>8322</v>
      </c>
      <c r="T4315" s="103" t="s">
        <v>76</v>
      </c>
      <c r="U4315" s="106" t="s">
        <v>21411</v>
      </c>
      <c r="V4315" s="105" t="s">
        <v>25504</v>
      </c>
      <c r="W4315" s="107" t="s">
        <v>507</v>
      </c>
      <c r="X4315" t="s">
        <v>25505</v>
      </c>
      <c r="AA4315">
        <f ca="1" t="shared" si="135"/>
        <v>17</v>
      </c>
    </row>
    <row r="4316" spans="1:27">
      <c r="A4316" s="101">
        <v>48</v>
      </c>
      <c r="B4316" s="89" t="str">
        <f t="shared" si="134"/>
        <v>452731200504206016</v>
      </c>
      <c r="C4316" s="89" t="s">
        <v>507</v>
      </c>
      <c r="D4316" s="102" t="s">
        <v>16868</v>
      </c>
      <c r="E4316" s="102" t="s">
        <v>24</v>
      </c>
      <c r="F4316" s="103" t="s">
        <v>20205</v>
      </c>
      <c r="G4316" s="103" t="s">
        <v>20543</v>
      </c>
      <c r="H4316" s="104" t="s">
        <v>16867</v>
      </c>
      <c r="I4316" s="103" t="s">
        <v>30</v>
      </c>
      <c r="J4316" s="103" t="s">
        <v>30</v>
      </c>
      <c r="K4316" s="103" t="s">
        <v>30</v>
      </c>
      <c r="L4316" s="103" t="s">
        <v>30</v>
      </c>
      <c r="M4316" s="103" t="s">
        <v>30</v>
      </c>
      <c r="N4316" s="103" t="s">
        <v>30</v>
      </c>
      <c r="O4316" s="103" t="s">
        <v>27</v>
      </c>
      <c r="P4316" s="103" t="s">
        <v>8322</v>
      </c>
      <c r="Q4316" s="103" t="s">
        <v>16870</v>
      </c>
      <c r="R4316" s="105">
        <v>13907789842</v>
      </c>
      <c r="S4316" s="103" t="s">
        <v>8322</v>
      </c>
      <c r="T4316" s="103" t="s">
        <v>63</v>
      </c>
      <c r="U4316" s="106" t="s">
        <v>20766</v>
      </c>
      <c r="V4316" s="105" t="s">
        <v>25506</v>
      </c>
      <c r="W4316" s="107" t="s">
        <v>507</v>
      </c>
      <c r="X4316" t="s">
        <v>25507</v>
      </c>
      <c r="AA4316">
        <f ca="1" t="shared" si="135"/>
        <v>16</v>
      </c>
    </row>
    <row r="4317" spans="1:27">
      <c r="A4317" s="101">
        <v>49</v>
      </c>
      <c r="B4317" s="89" t="str">
        <f t="shared" si="134"/>
        <v>451229200406112120</v>
      </c>
      <c r="C4317" s="89" t="s">
        <v>507</v>
      </c>
      <c r="D4317" s="102" t="s">
        <v>4093</v>
      </c>
      <c r="E4317" s="102" t="s">
        <v>143</v>
      </c>
      <c r="F4317" s="103" t="s">
        <v>20178</v>
      </c>
      <c r="G4317" s="103" t="s">
        <v>21826</v>
      </c>
      <c r="H4317" s="104" t="s">
        <v>16871</v>
      </c>
      <c r="I4317" s="103" t="s">
        <v>27</v>
      </c>
      <c r="J4317" s="103" t="s">
        <v>30</v>
      </c>
      <c r="K4317" s="103" t="s">
        <v>30</v>
      </c>
      <c r="L4317" s="103" t="s">
        <v>30</v>
      </c>
      <c r="M4317" s="103" t="s">
        <v>30</v>
      </c>
      <c r="N4317" s="103" t="s">
        <v>30</v>
      </c>
      <c r="O4317" s="103" t="s">
        <v>27</v>
      </c>
      <c r="P4317" s="103" t="s">
        <v>8322</v>
      </c>
      <c r="Q4317" s="103" t="s">
        <v>16873</v>
      </c>
      <c r="R4317" s="105" t="s">
        <v>18983</v>
      </c>
      <c r="S4317" s="103" t="s">
        <v>8322</v>
      </c>
      <c r="T4317" s="103" t="s">
        <v>20240</v>
      </c>
      <c r="U4317" s="106" t="s">
        <v>25508</v>
      </c>
      <c r="V4317" s="105" t="s">
        <v>25509</v>
      </c>
      <c r="W4317" s="107" t="s">
        <v>507</v>
      </c>
      <c r="X4317" t="s">
        <v>25510</v>
      </c>
      <c r="AA4317">
        <f ca="1" t="shared" si="135"/>
        <v>17</v>
      </c>
    </row>
    <row r="4318" spans="1:27">
      <c r="A4318" s="101">
        <v>50</v>
      </c>
      <c r="B4318" s="89" t="str">
        <f t="shared" si="134"/>
        <v>451229200406080923</v>
      </c>
      <c r="C4318" s="89" t="s">
        <v>507</v>
      </c>
      <c r="D4318" s="102" t="s">
        <v>16876</v>
      </c>
      <c r="E4318" s="102" t="s">
        <v>143</v>
      </c>
      <c r="F4318" s="103" t="s">
        <v>20178</v>
      </c>
      <c r="G4318" s="103" t="s">
        <v>21826</v>
      </c>
      <c r="H4318" s="104" t="s">
        <v>16875</v>
      </c>
      <c r="I4318" s="103" t="s">
        <v>30</v>
      </c>
      <c r="J4318" s="103" t="s">
        <v>30</v>
      </c>
      <c r="K4318" s="103" t="s">
        <v>30</v>
      </c>
      <c r="L4318" s="103" t="s">
        <v>30</v>
      </c>
      <c r="M4318" s="103" t="s">
        <v>30</v>
      </c>
      <c r="N4318" s="103" t="s">
        <v>30</v>
      </c>
      <c r="O4318" s="103" t="s">
        <v>27</v>
      </c>
      <c r="P4318" s="103" t="s">
        <v>8322</v>
      </c>
      <c r="Q4318" s="103" t="s">
        <v>16877</v>
      </c>
      <c r="R4318" s="105">
        <v>15977887634</v>
      </c>
      <c r="S4318" s="103" t="s">
        <v>8322</v>
      </c>
      <c r="T4318" s="103" t="s">
        <v>69</v>
      </c>
      <c r="U4318" s="106" t="s">
        <v>23364</v>
      </c>
      <c r="V4318" s="105" t="s">
        <v>24869</v>
      </c>
      <c r="W4318" s="107" t="s">
        <v>507</v>
      </c>
      <c r="X4318" t="s">
        <v>24870</v>
      </c>
      <c r="AA4318">
        <f ca="1" t="shared" si="135"/>
        <v>17</v>
      </c>
    </row>
    <row r="4319" spans="1:27">
      <c r="A4319" s="101">
        <v>51</v>
      </c>
      <c r="B4319" s="89" t="str">
        <f t="shared" si="134"/>
        <v>451229200411232127</v>
      </c>
      <c r="C4319" s="89" t="s">
        <v>507</v>
      </c>
      <c r="D4319" s="102" t="s">
        <v>12673</v>
      </c>
      <c r="E4319" s="102" t="s">
        <v>143</v>
      </c>
      <c r="F4319" s="103" t="s">
        <v>20178</v>
      </c>
      <c r="G4319" s="103" t="s">
        <v>20823</v>
      </c>
      <c r="H4319" s="104" t="s">
        <v>16878</v>
      </c>
      <c r="I4319" s="103" t="s">
        <v>27</v>
      </c>
      <c r="J4319" s="103" t="s">
        <v>30</v>
      </c>
      <c r="K4319" s="103" t="s">
        <v>30</v>
      </c>
      <c r="L4319" s="103" t="s">
        <v>30</v>
      </c>
      <c r="M4319" s="103" t="s">
        <v>30</v>
      </c>
      <c r="N4319" s="103" t="s">
        <v>30</v>
      </c>
      <c r="O4319" s="103" t="s">
        <v>27</v>
      </c>
      <c r="P4319" s="103" t="s">
        <v>8322</v>
      </c>
      <c r="Q4319" s="103" t="s">
        <v>16880</v>
      </c>
      <c r="R4319" s="105" t="s">
        <v>18986</v>
      </c>
      <c r="S4319" s="103" t="s">
        <v>8322</v>
      </c>
      <c r="T4319" s="103" t="s">
        <v>20240</v>
      </c>
      <c r="U4319" s="106" t="s">
        <v>23598</v>
      </c>
      <c r="V4319" s="105" t="s">
        <v>25511</v>
      </c>
      <c r="W4319" s="107" t="s">
        <v>507</v>
      </c>
      <c r="X4319" t="s">
        <v>25512</v>
      </c>
      <c r="AA4319">
        <f ca="1" t="shared" si="135"/>
        <v>16</v>
      </c>
    </row>
    <row r="4320" spans="1:27">
      <c r="A4320" s="101">
        <v>52</v>
      </c>
      <c r="B4320" s="89" t="str">
        <f t="shared" si="134"/>
        <v>452731200409155716</v>
      </c>
      <c r="C4320" s="89" t="s">
        <v>507</v>
      </c>
      <c r="D4320" s="102" t="s">
        <v>16849</v>
      </c>
      <c r="E4320" s="102" t="s">
        <v>24</v>
      </c>
      <c r="F4320" s="103" t="s">
        <v>20205</v>
      </c>
      <c r="G4320" s="103" t="s">
        <v>20351</v>
      </c>
      <c r="H4320" s="104" t="s">
        <v>16848</v>
      </c>
      <c r="I4320" s="103" t="s">
        <v>30</v>
      </c>
      <c r="J4320" s="103" t="s">
        <v>30</v>
      </c>
      <c r="K4320" s="103" t="s">
        <v>30</v>
      </c>
      <c r="L4320" s="103" t="s">
        <v>30</v>
      </c>
      <c r="M4320" s="103" t="s">
        <v>30</v>
      </c>
      <c r="N4320" s="103" t="s">
        <v>30</v>
      </c>
      <c r="O4320" s="103" t="s">
        <v>27</v>
      </c>
      <c r="P4320" s="103" t="s">
        <v>8322</v>
      </c>
      <c r="Q4320" s="103" t="s">
        <v>25513</v>
      </c>
      <c r="R4320" s="105" t="s">
        <v>25514</v>
      </c>
      <c r="S4320" s="103" t="s">
        <v>8322</v>
      </c>
      <c r="T4320" s="103" t="s">
        <v>63</v>
      </c>
      <c r="U4320" s="106" t="s">
        <v>23277</v>
      </c>
      <c r="V4320" s="105" t="s">
        <v>25515</v>
      </c>
      <c r="W4320" s="107" t="s">
        <v>507</v>
      </c>
      <c r="X4320" t="s">
        <v>25516</v>
      </c>
      <c r="AA4320">
        <f ca="1" t="shared" si="135"/>
        <v>16</v>
      </c>
    </row>
    <row r="4321" spans="1:27">
      <c r="A4321" s="101">
        <v>53</v>
      </c>
      <c r="B4321" s="89" t="str">
        <f t="shared" si="134"/>
        <v>451229200308143628</v>
      </c>
      <c r="C4321" s="89" t="s">
        <v>507</v>
      </c>
      <c r="D4321" s="102" t="s">
        <v>16882</v>
      </c>
      <c r="E4321" s="102" t="s">
        <v>143</v>
      </c>
      <c r="F4321" s="103" t="s">
        <v>20205</v>
      </c>
      <c r="G4321" s="103" t="s">
        <v>20163</v>
      </c>
      <c r="H4321" s="104" t="s">
        <v>16881</v>
      </c>
      <c r="I4321" s="103" t="s">
        <v>27</v>
      </c>
      <c r="J4321" s="103" t="s">
        <v>30</v>
      </c>
      <c r="K4321" s="103" t="s">
        <v>30</v>
      </c>
      <c r="L4321" s="103" t="s">
        <v>30</v>
      </c>
      <c r="M4321" s="103" t="s">
        <v>30</v>
      </c>
      <c r="N4321" s="103" t="s">
        <v>30</v>
      </c>
      <c r="O4321" s="103" t="s">
        <v>27</v>
      </c>
      <c r="P4321" s="103" t="s">
        <v>8322</v>
      </c>
      <c r="Q4321" s="103" t="s">
        <v>693</v>
      </c>
      <c r="R4321" s="105" t="s">
        <v>694</v>
      </c>
      <c r="S4321" s="103" t="s">
        <v>8322</v>
      </c>
      <c r="T4321" s="103" t="s">
        <v>22515</v>
      </c>
      <c r="U4321" s="106" t="s">
        <v>20419</v>
      </c>
      <c r="V4321" s="105" t="s">
        <v>25517</v>
      </c>
      <c r="W4321" s="107" t="s">
        <v>507</v>
      </c>
      <c r="X4321" t="s">
        <v>25518</v>
      </c>
      <c r="AA4321">
        <f ca="1" t="shared" si="135"/>
        <v>18</v>
      </c>
    </row>
    <row r="4322" spans="1:27">
      <c r="A4322" s="101">
        <v>54</v>
      </c>
      <c r="B4322" s="89" t="str">
        <f t="shared" si="134"/>
        <v>451229200412302123</v>
      </c>
      <c r="C4322" s="89" t="s">
        <v>507</v>
      </c>
      <c r="D4322" s="102" t="s">
        <v>16885</v>
      </c>
      <c r="E4322" s="102" t="s">
        <v>143</v>
      </c>
      <c r="F4322" s="103" t="s">
        <v>20178</v>
      </c>
      <c r="G4322" s="103" t="s">
        <v>20996</v>
      </c>
      <c r="H4322" s="104" t="s">
        <v>16884</v>
      </c>
      <c r="I4322" s="103" t="s">
        <v>27</v>
      </c>
      <c r="J4322" s="103" t="s">
        <v>30</v>
      </c>
      <c r="K4322" s="103" t="s">
        <v>30</v>
      </c>
      <c r="L4322" s="103" t="s">
        <v>30</v>
      </c>
      <c r="M4322" s="103" t="s">
        <v>30</v>
      </c>
      <c r="N4322" s="103" t="s">
        <v>30</v>
      </c>
      <c r="O4322" s="103" t="s">
        <v>27</v>
      </c>
      <c r="P4322" s="103" t="s">
        <v>8322</v>
      </c>
      <c r="Q4322" s="103" t="s">
        <v>11434</v>
      </c>
      <c r="R4322" s="105">
        <v>13652203956</v>
      </c>
      <c r="S4322" s="103" t="s">
        <v>8322</v>
      </c>
      <c r="T4322" s="103" t="s">
        <v>20240</v>
      </c>
      <c r="U4322" s="106" t="s">
        <v>23301</v>
      </c>
      <c r="V4322" s="105" t="s">
        <v>25519</v>
      </c>
      <c r="W4322" s="107" t="s">
        <v>507</v>
      </c>
      <c r="X4322" t="s">
        <v>25520</v>
      </c>
      <c r="AA4322">
        <f ca="1" t="shared" si="135"/>
        <v>16</v>
      </c>
    </row>
    <row r="4323" spans="1:27">
      <c r="A4323" s="101">
        <v>55</v>
      </c>
      <c r="B4323" s="89" t="str">
        <f t="shared" si="134"/>
        <v>452731200408246616</v>
      </c>
      <c r="C4323" s="89" t="s">
        <v>507</v>
      </c>
      <c r="D4323" s="102" t="s">
        <v>16890</v>
      </c>
      <c r="E4323" s="102" t="s">
        <v>24</v>
      </c>
      <c r="F4323" s="103" t="s">
        <v>20178</v>
      </c>
      <c r="G4323" s="103" t="s">
        <v>20757</v>
      </c>
      <c r="H4323" s="104" t="s">
        <v>16889</v>
      </c>
      <c r="I4323" s="103" t="s">
        <v>30</v>
      </c>
      <c r="J4323" s="103" t="s">
        <v>30</v>
      </c>
      <c r="K4323" s="103" t="s">
        <v>30</v>
      </c>
      <c r="L4323" s="103" t="s">
        <v>30</v>
      </c>
      <c r="M4323" s="103" t="s">
        <v>30</v>
      </c>
      <c r="N4323" s="103" t="s">
        <v>30</v>
      </c>
      <c r="O4323" s="103" t="s">
        <v>27</v>
      </c>
      <c r="P4323" s="103" t="s">
        <v>8322</v>
      </c>
      <c r="Q4323" s="103" t="s">
        <v>16892</v>
      </c>
      <c r="R4323" s="105" t="s">
        <v>18988</v>
      </c>
      <c r="S4323" s="103" t="s">
        <v>8322</v>
      </c>
      <c r="T4323" s="103" t="s">
        <v>105</v>
      </c>
      <c r="U4323" s="106" t="s">
        <v>24904</v>
      </c>
      <c r="V4323" s="105" t="s">
        <v>25521</v>
      </c>
      <c r="W4323" s="107" t="s">
        <v>507</v>
      </c>
      <c r="X4323" t="s">
        <v>25522</v>
      </c>
      <c r="AA4323">
        <f ca="1" t="shared" si="135"/>
        <v>16</v>
      </c>
    </row>
    <row r="4324" spans="1:27">
      <c r="A4324" s="101">
        <v>56</v>
      </c>
      <c r="B4324" s="89" t="str">
        <f t="shared" si="134"/>
        <v>452731200503084213</v>
      </c>
      <c r="C4324" s="89" t="s">
        <v>507</v>
      </c>
      <c r="D4324" s="102" t="s">
        <v>16894</v>
      </c>
      <c r="E4324" s="102" t="s">
        <v>24</v>
      </c>
      <c r="F4324" s="103" t="s">
        <v>20131</v>
      </c>
      <c r="G4324" s="103" t="s">
        <v>21473</v>
      </c>
      <c r="H4324" s="104" t="s">
        <v>16893</v>
      </c>
      <c r="I4324" s="103" t="s">
        <v>30</v>
      </c>
      <c r="J4324" s="103" t="s">
        <v>30</v>
      </c>
      <c r="K4324" s="103" t="s">
        <v>30</v>
      </c>
      <c r="L4324" s="103" t="s">
        <v>30</v>
      </c>
      <c r="M4324" s="103" t="s">
        <v>30</v>
      </c>
      <c r="N4324" s="103" t="s">
        <v>30</v>
      </c>
      <c r="O4324" s="103" t="s">
        <v>27</v>
      </c>
      <c r="P4324" s="103" t="s">
        <v>8322</v>
      </c>
      <c r="Q4324" s="103" t="s">
        <v>16895</v>
      </c>
      <c r="R4324" s="105">
        <v>18977838923</v>
      </c>
      <c r="S4324" s="103" t="s">
        <v>8322</v>
      </c>
      <c r="T4324" s="103" t="s">
        <v>121</v>
      </c>
      <c r="U4324" s="106" t="s">
        <v>23096</v>
      </c>
      <c r="V4324" s="105" t="s">
        <v>25523</v>
      </c>
      <c r="W4324" s="107" t="s">
        <v>507</v>
      </c>
      <c r="X4324" t="s">
        <v>25524</v>
      </c>
      <c r="AA4324">
        <f ca="1" t="shared" si="135"/>
        <v>16</v>
      </c>
    </row>
    <row r="4325" spans="1:27">
      <c r="A4325" s="101">
        <v>57</v>
      </c>
      <c r="B4325" s="89" t="str">
        <f t="shared" si="134"/>
        <v>451229200401241222</v>
      </c>
      <c r="C4325" s="89" t="s">
        <v>507</v>
      </c>
      <c r="D4325" s="102" t="s">
        <v>16897</v>
      </c>
      <c r="E4325" s="102" t="s">
        <v>143</v>
      </c>
      <c r="F4325" s="103" t="s">
        <v>20131</v>
      </c>
      <c r="G4325" s="103" t="s">
        <v>20232</v>
      </c>
      <c r="H4325" s="104" t="s">
        <v>16896</v>
      </c>
      <c r="I4325" s="103" t="s">
        <v>30</v>
      </c>
      <c r="J4325" s="103" t="s">
        <v>30</v>
      </c>
      <c r="K4325" s="103" t="s">
        <v>30</v>
      </c>
      <c r="L4325" s="103" t="s">
        <v>30</v>
      </c>
      <c r="M4325" s="103" t="s">
        <v>30</v>
      </c>
      <c r="N4325" s="103" t="s">
        <v>30</v>
      </c>
      <c r="O4325" s="103" t="s">
        <v>27</v>
      </c>
      <c r="P4325" s="103" t="s">
        <v>8322</v>
      </c>
      <c r="Q4325" s="103" t="s">
        <v>16899</v>
      </c>
      <c r="R4325" s="105" t="s">
        <v>18990</v>
      </c>
      <c r="S4325" s="103" t="s">
        <v>8322</v>
      </c>
      <c r="T4325" s="103" t="s">
        <v>63</v>
      </c>
      <c r="U4325" s="106" t="s">
        <v>25525</v>
      </c>
      <c r="V4325" s="105" t="s">
        <v>25526</v>
      </c>
      <c r="W4325" s="107" t="s">
        <v>507</v>
      </c>
      <c r="X4325" t="s">
        <v>25527</v>
      </c>
      <c r="AA4325">
        <f ca="1" t="shared" si="135"/>
        <v>17</v>
      </c>
    </row>
    <row r="4326" spans="1:27">
      <c r="A4326" s="101">
        <v>58</v>
      </c>
      <c r="B4326" s="89" t="str">
        <f t="shared" si="134"/>
        <v>452731200410224838</v>
      </c>
      <c r="C4326" s="89" t="s">
        <v>507</v>
      </c>
      <c r="D4326" s="102" t="s">
        <v>16901</v>
      </c>
      <c r="E4326" s="102" t="s">
        <v>24</v>
      </c>
      <c r="F4326" s="103" t="s">
        <v>20131</v>
      </c>
      <c r="G4326" s="103" t="s">
        <v>20412</v>
      </c>
      <c r="H4326" s="104" t="s">
        <v>16900</v>
      </c>
      <c r="I4326" s="103" t="s">
        <v>30</v>
      </c>
      <c r="J4326" s="103" t="s">
        <v>30</v>
      </c>
      <c r="K4326" s="103" t="s">
        <v>30</v>
      </c>
      <c r="L4326" s="103" t="s">
        <v>30</v>
      </c>
      <c r="M4326" s="103" t="s">
        <v>30</v>
      </c>
      <c r="N4326" s="103" t="s">
        <v>30</v>
      </c>
      <c r="O4326" s="103" t="s">
        <v>27</v>
      </c>
      <c r="P4326" s="103" t="s">
        <v>8322</v>
      </c>
      <c r="Q4326" s="103" t="s">
        <v>16903</v>
      </c>
      <c r="R4326" s="105" t="s">
        <v>18992</v>
      </c>
      <c r="S4326" s="103" t="s">
        <v>8322</v>
      </c>
      <c r="T4326" s="103" t="s">
        <v>63</v>
      </c>
      <c r="U4326" s="106" t="s">
        <v>20219</v>
      </c>
      <c r="V4326" s="105" t="s">
        <v>25528</v>
      </c>
      <c r="W4326" s="107" t="s">
        <v>507</v>
      </c>
      <c r="X4326" t="s">
        <v>25529</v>
      </c>
      <c r="AA4326">
        <f ca="1" t="shared" si="135"/>
        <v>16</v>
      </c>
    </row>
    <row r="4327" spans="1:27">
      <c r="A4327" s="101">
        <v>59</v>
      </c>
      <c r="B4327" s="89" t="str">
        <f t="shared" si="134"/>
        <v>451229200402272725</v>
      </c>
      <c r="C4327" s="89" t="s">
        <v>507</v>
      </c>
      <c r="D4327" s="102" t="s">
        <v>16905</v>
      </c>
      <c r="E4327" s="102" t="s">
        <v>143</v>
      </c>
      <c r="F4327" s="103" t="s">
        <v>20131</v>
      </c>
      <c r="G4327" s="103" t="s">
        <v>20742</v>
      </c>
      <c r="H4327" s="104" t="s">
        <v>16904</v>
      </c>
      <c r="I4327" s="103" t="s">
        <v>27</v>
      </c>
      <c r="J4327" s="103" t="s">
        <v>30</v>
      </c>
      <c r="K4327" s="103" t="s">
        <v>30</v>
      </c>
      <c r="L4327" s="103" t="s">
        <v>30</v>
      </c>
      <c r="M4327" s="103" t="s">
        <v>30</v>
      </c>
      <c r="N4327" s="103" t="s">
        <v>30</v>
      </c>
      <c r="O4327" s="103" t="s">
        <v>27</v>
      </c>
      <c r="P4327" s="103" t="s">
        <v>8322</v>
      </c>
      <c r="Q4327" s="103" t="s">
        <v>16906</v>
      </c>
      <c r="R4327" s="105">
        <v>17776575491</v>
      </c>
      <c r="S4327" s="103" t="s">
        <v>8322</v>
      </c>
      <c r="T4327" s="103" t="s">
        <v>146</v>
      </c>
      <c r="U4327" s="106" t="s">
        <v>21809</v>
      </c>
      <c r="V4327" s="105" t="s">
        <v>20495</v>
      </c>
      <c r="W4327" s="107" t="s">
        <v>507</v>
      </c>
      <c r="X4327" t="s">
        <v>23590</v>
      </c>
      <c r="AA4327">
        <f ca="1" t="shared" si="135"/>
        <v>17</v>
      </c>
    </row>
    <row r="4328" spans="1:27">
      <c r="A4328" s="101">
        <v>60</v>
      </c>
      <c r="B4328" s="89" t="str">
        <f t="shared" si="134"/>
        <v>452731200411074827</v>
      </c>
      <c r="C4328" s="89" t="s">
        <v>507</v>
      </c>
      <c r="D4328" s="102" t="s">
        <v>16908</v>
      </c>
      <c r="E4328" s="102" t="s">
        <v>143</v>
      </c>
      <c r="F4328" s="103" t="s">
        <v>20131</v>
      </c>
      <c r="G4328" s="103" t="s">
        <v>20823</v>
      </c>
      <c r="H4328" s="104" t="s">
        <v>16907</v>
      </c>
      <c r="I4328" s="103" t="s">
        <v>30</v>
      </c>
      <c r="J4328" s="103" t="s">
        <v>30</v>
      </c>
      <c r="K4328" s="103" t="s">
        <v>30</v>
      </c>
      <c r="L4328" s="103" t="s">
        <v>30</v>
      </c>
      <c r="M4328" s="103" t="s">
        <v>30</v>
      </c>
      <c r="N4328" s="103" t="s">
        <v>30</v>
      </c>
      <c r="O4328" s="103" t="s">
        <v>27</v>
      </c>
      <c r="P4328" s="103" t="s">
        <v>8322</v>
      </c>
      <c r="Q4328" s="103" t="s">
        <v>16909</v>
      </c>
      <c r="R4328" s="105" t="s">
        <v>18994</v>
      </c>
      <c r="S4328" s="103" t="s">
        <v>8322</v>
      </c>
      <c r="T4328" s="103" t="s">
        <v>63</v>
      </c>
      <c r="U4328" s="106" t="s">
        <v>23133</v>
      </c>
      <c r="V4328" s="105" t="s">
        <v>23957</v>
      </c>
      <c r="W4328" s="107" t="s">
        <v>507</v>
      </c>
      <c r="X4328" t="s">
        <v>23958</v>
      </c>
      <c r="AA4328">
        <f ca="1" t="shared" si="135"/>
        <v>16</v>
      </c>
    </row>
    <row r="4329" spans="1:27">
      <c r="A4329" s="101">
        <v>61</v>
      </c>
      <c r="B4329" s="89" t="str">
        <f t="shared" si="134"/>
        <v>451229200612264221</v>
      </c>
      <c r="C4329" s="89" t="s">
        <v>507</v>
      </c>
      <c r="D4329" s="102" t="s">
        <v>16911</v>
      </c>
      <c r="E4329" s="102" t="s">
        <v>143</v>
      </c>
      <c r="F4329" s="103" t="s">
        <v>20178</v>
      </c>
      <c r="G4329" s="103" t="s">
        <v>22066</v>
      </c>
      <c r="H4329" s="104" t="s">
        <v>16910</v>
      </c>
      <c r="I4329" s="103" t="s">
        <v>30</v>
      </c>
      <c r="J4329" s="103" t="s">
        <v>30</v>
      </c>
      <c r="K4329" s="103" t="s">
        <v>30</v>
      </c>
      <c r="L4329" s="103" t="s">
        <v>30</v>
      </c>
      <c r="M4329" s="103" t="s">
        <v>30</v>
      </c>
      <c r="N4329" s="103" t="s">
        <v>30</v>
      </c>
      <c r="O4329" s="103" t="s">
        <v>27</v>
      </c>
      <c r="P4329" s="103" t="s">
        <v>8322</v>
      </c>
      <c r="Q4329" s="103" t="s">
        <v>16145</v>
      </c>
      <c r="R4329" s="105" t="s">
        <v>18856</v>
      </c>
      <c r="S4329" s="103" t="s">
        <v>8322</v>
      </c>
      <c r="T4329" s="103" t="s">
        <v>121</v>
      </c>
      <c r="U4329" s="106" t="s">
        <v>23063</v>
      </c>
      <c r="V4329" s="105" t="s">
        <v>25530</v>
      </c>
      <c r="W4329" s="107" t="s">
        <v>507</v>
      </c>
      <c r="X4329" t="s">
        <v>25531</v>
      </c>
      <c r="AA4329">
        <f ca="1" t="shared" si="135"/>
        <v>14</v>
      </c>
    </row>
    <row r="4330" spans="1:27">
      <c r="A4330" s="101">
        <v>62</v>
      </c>
      <c r="B4330" s="89" t="str">
        <f t="shared" si="134"/>
        <v>452731200407222727</v>
      </c>
      <c r="C4330" s="89" t="s">
        <v>507</v>
      </c>
      <c r="D4330" s="102" t="s">
        <v>16914</v>
      </c>
      <c r="E4330" s="102" t="s">
        <v>143</v>
      </c>
      <c r="F4330" s="103" t="s">
        <v>20178</v>
      </c>
      <c r="G4330" s="103" t="s">
        <v>20271</v>
      </c>
      <c r="H4330" s="104" t="s">
        <v>16913</v>
      </c>
      <c r="I4330" s="103" t="s">
        <v>30</v>
      </c>
      <c r="J4330" s="103" t="s">
        <v>30</v>
      </c>
      <c r="K4330" s="103" t="s">
        <v>30</v>
      </c>
      <c r="L4330" s="103" t="s">
        <v>30</v>
      </c>
      <c r="M4330" s="103" t="s">
        <v>30</v>
      </c>
      <c r="N4330" s="103" t="s">
        <v>30</v>
      </c>
      <c r="O4330" s="103" t="s">
        <v>27</v>
      </c>
      <c r="P4330" s="103" t="s">
        <v>8322</v>
      </c>
      <c r="Q4330" s="103" t="s">
        <v>16916</v>
      </c>
      <c r="R4330" s="105">
        <v>18177873327</v>
      </c>
      <c r="S4330" s="103" t="s">
        <v>8322</v>
      </c>
      <c r="T4330" s="103" t="s">
        <v>146</v>
      </c>
      <c r="U4330" s="106" t="s">
        <v>23206</v>
      </c>
      <c r="V4330" s="105" t="s">
        <v>25532</v>
      </c>
      <c r="W4330" s="107" t="s">
        <v>507</v>
      </c>
      <c r="X4330" t="s">
        <v>25533</v>
      </c>
      <c r="AA4330">
        <f ca="1" t="shared" si="135"/>
        <v>17</v>
      </c>
    </row>
    <row r="4331" spans="1:27">
      <c r="A4331" s="101">
        <v>63</v>
      </c>
      <c r="B4331" s="89" t="str">
        <f t="shared" si="134"/>
        <v>452730200305126527</v>
      </c>
      <c r="C4331" s="89" t="s">
        <v>507</v>
      </c>
      <c r="D4331" s="102" t="s">
        <v>16978</v>
      </c>
      <c r="E4331" s="102" t="s">
        <v>143</v>
      </c>
      <c r="F4331" s="103" t="s">
        <v>20131</v>
      </c>
      <c r="G4331" s="103" t="s">
        <v>20172</v>
      </c>
      <c r="H4331" s="104" t="s">
        <v>16977</v>
      </c>
      <c r="I4331" s="103" t="s">
        <v>30</v>
      </c>
      <c r="J4331" s="103" t="s">
        <v>30</v>
      </c>
      <c r="K4331" s="103" t="s">
        <v>27</v>
      </c>
      <c r="L4331" s="103" t="s">
        <v>30</v>
      </c>
      <c r="M4331" s="103" t="s">
        <v>30</v>
      </c>
      <c r="N4331" s="103" t="s">
        <v>30</v>
      </c>
      <c r="O4331" s="103" t="s">
        <v>27</v>
      </c>
      <c r="P4331" s="103" t="s">
        <v>21665</v>
      </c>
      <c r="Q4331" s="103" t="s">
        <v>16980</v>
      </c>
      <c r="R4331" s="105">
        <v>18775852208</v>
      </c>
      <c r="S4331" s="103" t="s">
        <v>21665</v>
      </c>
      <c r="T4331" s="103" t="s">
        <v>25534</v>
      </c>
      <c r="U4331" s="106" t="s">
        <v>25535</v>
      </c>
      <c r="V4331" s="105" t="s">
        <v>25536</v>
      </c>
      <c r="W4331" s="107" t="s">
        <v>507</v>
      </c>
      <c r="X4331" t="s">
        <v>19596</v>
      </c>
      <c r="AA4331">
        <f ca="1" t="shared" si="135"/>
        <v>18</v>
      </c>
    </row>
    <row r="4332" spans="1:27">
      <c r="A4332" s="101">
        <v>64</v>
      </c>
      <c r="B4332" s="89" t="str">
        <f t="shared" si="134"/>
        <v>452731200412114819</v>
      </c>
      <c r="C4332" s="89" t="s">
        <v>507</v>
      </c>
      <c r="D4332" s="102" t="s">
        <v>16918</v>
      </c>
      <c r="E4332" s="102" t="s">
        <v>24</v>
      </c>
      <c r="F4332" s="103" t="s">
        <v>20131</v>
      </c>
      <c r="G4332" s="103" t="s">
        <v>20996</v>
      </c>
      <c r="H4332" s="104" t="s">
        <v>16917</v>
      </c>
      <c r="I4332" s="103" t="s">
        <v>30</v>
      </c>
      <c r="J4332" s="103" t="s">
        <v>30</v>
      </c>
      <c r="K4332" s="103" t="s">
        <v>27</v>
      </c>
      <c r="L4332" s="103" t="s">
        <v>30</v>
      </c>
      <c r="M4332" s="103" t="s">
        <v>30</v>
      </c>
      <c r="N4332" s="103" t="s">
        <v>30</v>
      </c>
      <c r="O4332" s="103" t="s">
        <v>27</v>
      </c>
      <c r="P4332" s="103" t="s">
        <v>8322</v>
      </c>
      <c r="Q4332" s="103" t="s">
        <v>16919</v>
      </c>
      <c r="R4332" s="105">
        <v>15977863856</v>
      </c>
      <c r="S4332" s="103" t="s">
        <v>8322</v>
      </c>
      <c r="T4332" s="103" t="s">
        <v>63</v>
      </c>
      <c r="U4332" s="106" t="s">
        <v>20498</v>
      </c>
      <c r="V4332" s="105" t="s">
        <v>24142</v>
      </c>
      <c r="W4332" s="107" t="s">
        <v>507</v>
      </c>
      <c r="X4332" t="s">
        <v>25537</v>
      </c>
      <c r="AA4332">
        <f ca="1" t="shared" si="135"/>
        <v>16</v>
      </c>
    </row>
    <row r="4333" spans="1:27">
      <c r="A4333" s="101">
        <v>65</v>
      </c>
      <c r="B4333" s="89" t="str">
        <f t="shared" si="134"/>
        <v>452127200406242729</v>
      </c>
      <c r="C4333" s="89" t="s">
        <v>507</v>
      </c>
      <c r="D4333" s="102" t="s">
        <v>16921</v>
      </c>
      <c r="E4333" s="102" t="s">
        <v>143</v>
      </c>
      <c r="F4333" s="103" t="s">
        <v>20131</v>
      </c>
      <c r="G4333" s="103" t="s">
        <v>21826</v>
      </c>
      <c r="H4333" s="104" t="s">
        <v>16920</v>
      </c>
      <c r="I4333" s="103" t="s">
        <v>30</v>
      </c>
      <c r="J4333" s="103" t="s">
        <v>30</v>
      </c>
      <c r="K4333" s="103" t="s">
        <v>30</v>
      </c>
      <c r="L4333" s="103" t="s">
        <v>30</v>
      </c>
      <c r="M4333" s="103" t="s">
        <v>30</v>
      </c>
      <c r="N4333" s="103" t="s">
        <v>30</v>
      </c>
      <c r="O4333" s="103" t="s">
        <v>27</v>
      </c>
      <c r="P4333" s="103" t="s">
        <v>21315</v>
      </c>
      <c r="Q4333" s="103" t="s">
        <v>16923</v>
      </c>
      <c r="R4333" s="105" t="s">
        <v>18997</v>
      </c>
      <c r="S4333" s="103" t="s">
        <v>21315</v>
      </c>
      <c r="T4333" s="103" t="s">
        <v>20446</v>
      </c>
      <c r="U4333" s="106" t="s">
        <v>24395</v>
      </c>
      <c r="V4333" s="105" t="s">
        <v>25538</v>
      </c>
      <c r="W4333" s="107" t="s">
        <v>507</v>
      </c>
      <c r="X4333" t="s">
        <v>25539</v>
      </c>
      <c r="AA4333">
        <f ca="1" t="shared" si="135"/>
        <v>17</v>
      </c>
    </row>
    <row r="4334" spans="1:27">
      <c r="A4334" s="101">
        <v>66</v>
      </c>
      <c r="B4334" s="89" t="str">
        <f t="shared" si="134"/>
        <v>452731200501065721</v>
      </c>
      <c r="C4334" s="89" t="s">
        <v>507</v>
      </c>
      <c r="D4334" s="102" t="s">
        <v>16925</v>
      </c>
      <c r="E4334" s="102" t="s">
        <v>143</v>
      </c>
      <c r="F4334" s="103" t="s">
        <v>20131</v>
      </c>
      <c r="G4334" s="103" t="s">
        <v>22169</v>
      </c>
      <c r="H4334" s="104" t="s">
        <v>16924</v>
      </c>
      <c r="I4334" s="103" t="s">
        <v>30</v>
      </c>
      <c r="J4334" s="103" t="s">
        <v>30</v>
      </c>
      <c r="K4334" s="103" t="s">
        <v>30</v>
      </c>
      <c r="L4334" s="103" t="s">
        <v>30</v>
      </c>
      <c r="M4334" s="103" t="s">
        <v>30</v>
      </c>
      <c r="N4334" s="103" t="s">
        <v>30</v>
      </c>
      <c r="O4334" s="103" t="s">
        <v>27</v>
      </c>
      <c r="P4334" s="103" t="s">
        <v>8322</v>
      </c>
      <c r="Q4334" s="103" t="s">
        <v>16926</v>
      </c>
      <c r="R4334" s="105" t="s">
        <v>18998</v>
      </c>
      <c r="S4334" s="103" t="s">
        <v>8322</v>
      </c>
      <c r="T4334" s="103" t="s">
        <v>63</v>
      </c>
      <c r="U4334" s="106" t="s">
        <v>21274</v>
      </c>
      <c r="V4334" s="105" t="s">
        <v>23127</v>
      </c>
      <c r="W4334" s="107" t="s">
        <v>507</v>
      </c>
      <c r="X4334" t="s">
        <v>24708</v>
      </c>
      <c r="AA4334">
        <f ca="1" t="shared" si="135"/>
        <v>16</v>
      </c>
    </row>
    <row r="4335" spans="1:27">
      <c r="A4335" s="101">
        <v>67</v>
      </c>
      <c r="B4335" s="89" t="str">
        <f t="shared" si="134"/>
        <v>451229200512252741</v>
      </c>
      <c r="C4335" s="89" t="s">
        <v>507</v>
      </c>
      <c r="D4335" s="102" t="s">
        <v>16929</v>
      </c>
      <c r="E4335" s="102" t="s">
        <v>143</v>
      </c>
      <c r="F4335" s="103" t="s">
        <v>20178</v>
      </c>
      <c r="G4335" s="103" t="s">
        <v>21519</v>
      </c>
      <c r="H4335" s="104" t="s">
        <v>16928</v>
      </c>
      <c r="I4335" s="103" t="s">
        <v>27</v>
      </c>
      <c r="J4335" s="103" t="s">
        <v>30</v>
      </c>
      <c r="K4335" s="103" t="s">
        <v>30</v>
      </c>
      <c r="L4335" s="103" t="s">
        <v>30</v>
      </c>
      <c r="M4335" s="103" t="s">
        <v>30</v>
      </c>
      <c r="N4335" s="103" t="s">
        <v>30</v>
      </c>
      <c r="O4335" s="103" t="s">
        <v>27</v>
      </c>
      <c r="P4335" s="103" t="s">
        <v>8322</v>
      </c>
      <c r="Q4335" s="103" t="s">
        <v>16930</v>
      </c>
      <c r="R4335" s="105">
        <v>18077823922</v>
      </c>
      <c r="S4335" s="103" t="s">
        <v>8322</v>
      </c>
      <c r="T4335" s="103" t="s">
        <v>146</v>
      </c>
      <c r="U4335" s="106" t="s">
        <v>22953</v>
      </c>
      <c r="V4335" s="105" t="s">
        <v>23457</v>
      </c>
      <c r="W4335" s="107" t="s">
        <v>507</v>
      </c>
      <c r="X4335" t="s">
        <v>23458</v>
      </c>
      <c r="AA4335">
        <f ca="1" t="shared" si="135"/>
        <v>15</v>
      </c>
    </row>
    <row r="4336" spans="1:27">
      <c r="A4336" s="101">
        <v>68</v>
      </c>
      <c r="B4336" s="89" t="str">
        <f t="shared" si="134"/>
        <v>451024200505012725</v>
      </c>
      <c r="C4336" s="89" t="s">
        <v>507</v>
      </c>
      <c r="D4336" s="102" t="s">
        <v>16932</v>
      </c>
      <c r="E4336" s="102" t="s">
        <v>143</v>
      </c>
      <c r="F4336" s="103" t="s">
        <v>20205</v>
      </c>
      <c r="G4336" s="103" t="s">
        <v>20371</v>
      </c>
      <c r="H4336" s="104" t="s">
        <v>16931</v>
      </c>
      <c r="I4336" s="103" t="s">
        <v>30</v>
      </c>
      <c r="J4336" s="103" t="s">
        <v>30</v>
      </c>
      <c r="K4336" s="103" t="s">
        <v>30</v>
      </c>
      <c r="L4336" s="103" t="s">
        <v>30</v>
      </c>
      <c r="M4336" s="103" t="s">
        <v>30</v>
      </c>
      <c r="N4336" s="103" t="s">
        <v>30</v>
      </c>
      <c r="O4336" s="103" t="s">
        <v>27</v>
      </c>
      <c r="P4336" s="103" t="s">
        <v>21315</v>
      </c>
      <c r="Q4336" s="103" t="s">
        <v>16934</v>
      </c>
      <c r="R4336" s="105" t="s">
        <v>19000</v>
      </c>
      <c r="S4336" s="103" t="s">
        <v>21315</v>
      </c>
      <c r="T4336" s="103" t="s">
        <v>20446</v>
      </c>
      <c r="U4336" s="106" t="s">
        <v>25540</v>
      </c>
      <c r="V4336" s="105" t="s">
        <v>25541</v>
      </c>
      <c r="W4336" s="107" t="s">
        <v>507</v>
      </c>
      <c r="X4336" t="s">
        <v>25542</v>
      </c>
      <c r="AA4336">
        <f ca="1" t="shared" si="135"/>
        <v>16</v>
      </c>
    </row>
    <row r="4337" spans="1:27">
      <c r="A4337" s="101">
        <v>69</v>
      </c>
      <c r="B4337" s="89" t="str">
        <f t="shared" si="134"/>
        <v>452731200501013649</v>
      </c>
      <c r="C4337" s="89" t="s">
        <v>507</v>
      </c>
      <c r="D4337" s="102" t="s">
        <v>16936</v>
      </c>
      <c r="E4337" s="102" t="s">
        <v>143</v>
      </c>
      <c r="F4337" s="103" t="s">
        <v>20131</v>
      </c>
      <c r="G4337" s="103" t="s">
        <v>22169</v>
      </c>
      <c r="H4337" s="104" t="s">
        <v>16935</v>
      </c>
      <c r="I4337" s="103" t="s">
        <v>30</v>
      </c>
      <c r="J4337" s="103" t="s">
        <v>30</v>
      </c>
      <c r="K4337" s="103" t="s">
        <v>27</v>
      </c>
      <c r="L4337" s="103" t="s">
        <v>30</v>
      </c>
      <c r="M4337" s="103" t="s">
        <v>30</v>
      </c>
      <c r="N4337" s="103" t="s">
        <v>30</v>
      </c>
      <c r="O4337" s="103" t="s">
        <v>27</v>
      </c>
      <c r="P4337" s="103" t="s">
        <v>8322</v>
      </c>
      <c r="Q4337" s="103" t="s">
        <v>16938</v>
      </c>
      <c r="R4337" s="105" t="s">
        <v>19002</v>
      </c>
      <c r="S4337" s="103" t="s">
        <v>8322</v>
      </c>
      <c r="T4337" s="103" t="s">
        <v>81</v>
      </c>
      <c r="U4337" s="106" t="s">
        <v>22516</v>
      </c>
      <c r="V4337" s="105" t="s">
        <v>25543</v>
      </c>
      <c r="W4337" s="107" t="s">
        <v>507</v>
      </c>
      <c r="X4337" t="s">
        <v>25544</v>
      </c>
      <c r="AA4337">
        <f ca="1" t="shared" si="135"/>
        <v>16</v>
      </c>
    </row>
    <row r="4338" spans="1:27">
      <c r="A4338" s="101">
        <v>70</v>
      </c>
      <c r="B4338" s="89" t="str">
        <f t="shared" si="134"/>
        <v>451229200306043623</v>
      </c>
      <c r="C4338" s="89" t="s">
        <v>507</v>
      </c>
      <c r="D4338" s="102" t="s">
        <v>16974</v>
      </c>
      <c r="E4338" s="102" t="s">
        <v>143</v>
      </c>
      <c r="F4338" s="103" t="s">
        <v>20205</v>
      </c>
      <c r="G4338" s="103" t="s">
        <v>20229</v>
      </c>
      <c r="H4338" s="104" t="s">
        <v>16973</v>
      </c>
      <c r="I4338" s="103" t="s">
        <v>30</v>
      </c>
      <c r="J4338" s="103" t="s">
        <v>30</v>
      </c>
      <c r="K4338" s="103" t="s">
        <v>30</v>
      </c>
      <c r="L4338" s="103" t="s">
        <v>30</v>
      </c>
      <c r="M4338" s="103" t="s">
        <v>30</v>
      </c>
      <c r="N4338" s="103" t="s">
        <v>30</v>
      </c>
      <c r="O4338" s="103" t="s">
        <v>27</v>
      </c>
      <c r="P4338" s="103" t="s">
        <v>8322</v>
      </c>
      <c r="Q4338" s="103" t="s">
        <v>16976</v>
      </c>
      <c r="R4338" s="105" t="s">
        <v>19598</v>
      </c>
      <c r="S4338" s="103" t="s">
        <v>8322</v>
      </c>
      <c r="T4338" s="103" t="s">
        <v>22515</v>
      </c>
      <c r="U4338" s="106" t="s">
        <v>20487</v>
      </c>
      <c r="V4338" s="105" t="s">
        <v>25545</v>
      </c>
      <c r="W4338" s="107" t="s">
        <v>507</v>
      </c>
      <c r="X4338" t="s">
        <v>19597</v>
      </c>
      <c r="AA4338">
        <f ca="1" t="shared" si="135"/>
        <v>18</v>
      </c>
    </row>
    <row r="4339" spans="1:27">
      <c r="A4339" s="101">
        <v>71</v>
      </c>
      <c r="B4339" s="89" t="str">
        <f t="shared" si="134"/>
        <v>451224200410051824</v>
      </c>
      <c r="C4339" s="89" t="s">
        <v>507</v>
      </c>
      <c r="D4339" s="102" t="s">
        <v>16940</v>
      </c>
      <c r="E4339" s="102" t="s">
        <v>143</v>
      </c>
      <c r="F4339" s="103" t="s">
        <v>20131</v>
      </c>
      <c r="G4339" s="103" t="s">
        <v>20412</v>
      </c>
      <c r="H4339" s="104" t="s">
        <v>16939</v>
      </c>
      <c r="I4339" s="103" t="s">
        <v>30</v>
      </c>
      <c r="J4339" s="103" t="s">
        <v>30</v>
      </c>
      <c r="K4339" s="103" t="s">
        <v>27</v>
      </c>
      <c r="L4339" s="103" t="s">
        <v>30</v>
      </c>
      <c r="M4339" s="103" t="s">
        <v>30</v>
      </c>
      <c r="N4339" s="103" t="s">
        <v>30</v>
      </c>
      <c r="O4339" s="103" t="s">
        <v>27</v>
      </c>
      <c r="P4339" s="103" t="s">
        <v>22443</v>
      </c>
      <c r="Q4339" s="103" t="s">
        <v>16942</v>
      </c>
      <c r="R4339" s="105" t="s">
        <v>19004</v>
      </c>
      <c r="S4339" s="103" t="s">
        <v>22443</v>
      </c>
      <c r="T4339" s="103" t="s">
        <v>25546</v>
      </c>
      <c r="U4339" s="106" t="s">
        <v>25547</v>
      </c>
      <c r="V4339" s="105" t="s">
        <v>25548</v>
      </c>
      <c r="W4339" s="107" t="s">
        <v>507</v>
      </c>
      <c r="X4339" t="s">
        <v>25549</v>
      </c>
      <c r="AA4339">
        <f ca="1" t="shared" si="135"/>
        <v>16</v>
      </c>
    </row>
    <row r="4340" spans="1:27">
      <c r="A4340" s="101">
        <v>72</v>
      </c>
      <c r="B4340" s="89" t="str">
        <f t="shared" si="134"/>
        <v>452731200508285719</v>
      </c>
      <c r="C4340" s="89" t="s">
        <v>507</v>
      </c>
      <c r="D4340" s="102" t="s">
        <v>16945</v>
      </c>
      <c r="E4340" s="102" t="s">
        <v>24</v>
      </c>
      <c r="F4340" s="103" t="s">
        <v>20131</v>
      </c>
      <c r="G4340" s="103" t="s">
        <v>20921</v>
      </c>
      <c r="H4340" s="104" t="s">
        <v>16944</v>
      </c>
      <c r="I4340" s="103" t="s">
        <v>30</v>
      </c>
      <c r="J4340" s="103" t="s">
        <v>30</v>
      </c>
      <c r="K4340" s="103" t="s">
        <v>30</v>
      </c>
      <c r="L4340" s="103" t="s">
        <v>30</v>
      </c>
      <c r="M4340" s="103" t="s">
        <v>30</v>
      </c>
      <c r="N4340" s="103" t="s">
        <v>30</v>
      </c>
      <c r="O4340" s="103" t="s">
        <v>27</v>
      </c>
      <c r="P4340" s="103" t="s">
        <v>8322</v>
      </c>
      <c r="Q4340" s="103" t="s">
        <v>16947</v>
      </c>
      <c r="R4340" s="105" t="s">
        <v>19006</v>
      </c>
      <c r="S4340" s="103" t="s">
        <v>8322</v>
      </c>
      <c r="T4340" s="103" t="s">
        <v>63</v>
      </c>
      <c r="U4340" s="106" t="s">
        <v>21946</v>
      </c>
      <c r="V4340" s="105" t="s">
        <v>25550</v>
      </c>
      <c r="W4340" s="107" t="s">
        <v>507</v>
      </c>
      <c r="X4340" t="s">
        <v>25551</v>
      </c>
      <c r="AA4340">
        <f ca="1" t="shared" si="135"/>
        <v>15</v>
      </c>
    </row>
    <row r="4341" spans="1:27">
      <c r="A4341" s="101">
        <v>73</v>
      </c>
      <c r="B4341" s="89" t="str">
        <f t="shared" si="134"/>
        <v>451229200305101844</v>
      </c>
      <c r="C4341" s="89" t="s">
        <v>507</v>
      </c>
      <c r="D4341" s="102" t="s">
        <v>16982</v>
      </c>
      <c r="E4341" s="102" t="s">
        <v>143</v>
      </c>
      <c r="F4341" s="103" t="s">
        <v>20178</v>
      </c>
      <c r="G4341" s="103" t="s">
        <v>20172</v>
      </c>
      <c r="H4341" s="104" t="s">
        <v>16981</v>
      </c>
      <c r="I4341" s="103" t="s">
        <v>27</v>
      </c>
      <c r="J4341" s="103" t="s">
        <v>30</v>
      </c>
      <c r="K4341" s="103" t="s">
        <v>30</v>
      </c>
      <c r="L4341" s="103" t="s">
        <v>30</v>
      </c>
      <c r="M4341" s="103" t="s">
        <v>30</v>
      </c>
      <c r="N4341" s="103" t="s">
        <v>27</v>
      </c>
      <c r="O4341" s="103" t="s">
        <v>27</v>
      </c>
      <c r="P4341" s="103" t="s">
        <v>8322</v>
      </c>
      <c r="Q4341" s="103" t="s">
        <v>16984</v>
      </c>
      <c r="R4341" s="105" t="s">
        <v>19600</v>
      </c>
      <c r="S4341" s="103" t="s">
        <v>8322</v>
      </c>
      <c r="T4341" s="103" t="s">
        <v>115</v>
      </c>
      <c r="U4341" s="106" t="s">
        <v>25552</v>
      </c>
      <c r="V4341" s="105" t="s">
        <v>25553</v>
      </c>
      <c r="W4341" s="107" t="s">
        <v>507</v>
      </c>
      <c r="X4341" t="s">
        <v>19599</v>
      </c>
      <c r="AA4341">
        <f ca="1" t="shared" si="135"/>
        <v>18</v>
      </c>
    </row>
    <row r="4342" spans="1:27">
      <c r="A4342" s="101">
        <v>74</v>
      </c>
      <c r="B4342" s="89" t="str">
        <f t="shared" si="134"/>
        <v>45122920041216244X</v>
      </c>
      <c r="C4342" s="89" t="s">
        <v>507</v>
      </c>
      <c r="D4342" s="102" t="s">
        <v>15973</v>
      </c>
      <c r="E4342" s="102" t="s">
        <v>143</v>
      </c>
      <c r="F4342" s="103" t="s">
        <v>20178</v>
      </c>
      <c r="G4342" s="103" t="s">
        <v>20996</v>
      </c>
      <c r="H4342" s="104" t="s">
        <v>16948</v>
      </c>
      <c r="I4342" s="103" t="s">
        <v>27</v>
      </c>
      <c r="J4342" s="103" t="s">
        <v>30</v>
      </c>
      <c r="K4342" s="103" t="s">
        <v>30</v>
      </c>
      <c r="L4342" s="103" t="s">
        <v>30</v>
      </c>
      <c r="M4342" s="103" t="s">
        <v>30</v>
      </c>
      <c r="N4342" s="103" t="s">
        <v>30</v>
      </c>
      <c r="O4342" s="103" t="s">
        <v>27</v>
      </c>
      <c r="P4342" s="103" t="s">
        <v>8322</v>
      </c>
      <c r="Q4342" s="103" t="s">
        <v>16950</v>
      </c>
      <c r="R4342" s="105">
        <v>18176755433</v>
      </c>
      <c r="S4342" s="103" t="s">
        <v>8322</v>
      </c>
      <c r="T4342" s="103" t="s">
        <v>140</v>
      </c>
      <c r="U4342" s="106" t="s">
        <v>22540</v>
      </c>
      <c r="V4342" s="105" t="s">
        <v>25554</v>
      </c>
      <c r="W4342" s="107" t="s">
        <v>507</v>
      </c>
      <c r="X4342" t="s">
        <v>25555</v>
      </c>
      <c r="AA4342">
        <f ca="1" t="shared" si="135"/>
        <v>16</v>
      </c>
    </row>
    <row r="4343" spans="1:27">
      <c r="A4343" s="101">
        <v>75</v>
      </c>
      <c r="B4343" s="89" t="str">
        <f t="shared" si="134"/>
        <v>451229200306032721</v>
      </c>
      <c r="C4343" s="89" t="s">
        <v>507</v>
      </c>
      <c r="D4343" s="102" t="s">
        <v>16840</v>
      </c>
      <c r="E4343" s="102" t="s">
        <v>143</v>
      </c>
      <c r="F4343" s="103" t="s">
        <v>20178</v>
      </c>
      <c r="G4343" s="103" t="s">
        <v>20229</v>
      </c>
      <c r="H4343" s="104" t="s">
        <v>16839</v>
      </c>
      <c r="I4343" s="103" t="s">
        <v>27</v>
      </c>
      <c r="J4343" s="103" t="s">
        <v>30</v>
      </c>
      <c r="K4343" s="103" t="s">
        <v>30</v>
      </c>
      <c r="L4343" s="103" t="s">
        <v>30</v>
      </c>
      <c r="M4343" s="103" t="s">
        <v>30</v>
      </c>
      <c r="N4343" s="103" t="s">
        <v>30</v>
      </c>
      <c r="O4343" s="103" t="s">
        <v>27</v>
      </c>
      <c r="P4343" s="103" t="s">
        <v>8322</v>
      </c>
      <c r="Q4343" s="103" t="s">
        <v>16842</v>
      </c>
      <c r="R4343" s="105">
        <v>17776182442</v>
      </c>
      <c r="S4343" s="103" t="s">
        <v>8322</v>
      </c>
      <c r="T4343" s="103" t="s">
        <v>146</v>
      </c>
      <c r="U4343" s="106" t="s">
        <v>22597</v>
      </c>
      <c r="V4343" s="105" t="s">
        <v>25556</v>
      </c>
      <c r="W4343" s="107" t="s">
        <v>507</v>
      </c>
      <c r="X4343" t="s">
        <v>19601</v>
      </c>
      <c r="AA4343">
        <f ca="1" t="shared" si="135"/>
        <v>18</v>
      </c>
    </row>
    <row r="4344" spans="1:27">
      <c r="A4344" s="101">
        <v>1</v>
      </c>
      <c r="B4344" s="89" t="str">
        <f t="shared" si="134"/>
        <v>452731200411094211</v>
      </c>
      <c r="C4344" s="89" t="s">
        <v>512</v>
      </c>
      <c r="D4344" s="102" t="s">
        <v>17004</v>
      </c>
      <c r="E4344" s="102" t="s">
        <v>24</v>
      </c>
      <c r="F4344" s="103" t="s">
        <v>20131</v>
      </c>
      <c r="G4344" s="103">
        <v>20041109</v>
      </c>
      <c r="H4344" s="104" t="s">
        <v>17003</v>
      </c>
      <c r="I4344" s="103" t="s">
        <v>30</v>
      </c>
      <c r="J4344" s="103" t="s">
        <v>30</v>
      </c>
      <c r="K4344" s="103" t="s">
        <v>30</v>
      </c>
      <c r="L4344" s="103" t="s">
        <v>30</v>
      </c>
      <c r="M4344" s="103" t="s">
        <v>30</v>
      </c>
      <c r="N4344" s="103" t="s">
        <v>30</v>
      </c>
      <c r="O4344" s="103" t="s">
        <v>27</v>
      </c>
      <c r="P4344" s="103" t="s">
        <v>8322</v>
      </c>
      <c r="Q4344" s="103" t="s">
        <v>17005</v>
      </c>
      <c r="R4344" s="105">
        <v>15807782782</v>
      </c>
      <c r="S4344" s="103" t="s">
        <v>8322</v>
      </c>
      <c r="T4344" s="103" t="s">
        <v>121</v>
      </c>
      <c r="U4344" s="106" t="s">
        <v>23063</v>
      </c>
      <c r="V4344" s="105" t="s">
        <v>25557</v>
      </c>
      <c r="W4344" s="107" t="s">
        <v>512</v>
      </c>
      <c r="X4344" t="s">
        <v>25558</v>
      </c>
      <c r="AA4344">
        <f ca="1" t="shared" si="135"/>
        <v>16</v>
      </c>
    </row>
    <row r="4345" spans="1:27">
      <c r="A4345" s="101">
        <v>2</v>
      </c>
      <c r="B4345" s="89" t="str">
        <f t="shared" si="134"/>
        <v>452731200402072416</v>
      </c>
      <c r="C4345" s="89" t="s">
        <v>512</v>
      </c>
      <c r="D4345" s="102" t="s">
        <v>17007</v>
      </c>
      <c r="E4345" s="102" t="s">
        <v>24</v>
      </c>
      <c r="F4345" s="103" t="s">
        <v>20131</v>
      </c>
      <c r="G4345" s="103">
        <v>20040207</v>
      </c>
      <c r="H4345" s="104" t="s">
        <v>17006</v>
      </c>
      <c r="I4345" s="103" t="s">
        <v>30</v>
      </c>
      <c r="J4345" s="103" t="s">
        <v>30</v>
      </c>
      <c r="K4345" s="103" t="s">
        <v>30</v>
      </c>
      <c r="L4345" s="103" t="s">
        <v>30</v>
      </c>
      <c r="M4345" s="103" t="s">
        <v>30</v>
      </c>
      <c r="N4345" s="103" t="s">
        <v>30</v>
      </c>
      <c r="O4345" s="103" t="s">
        <v>27</v>
      </c>
      <c r="P4345" s="103" t="s">
        <v>8322</v>
      </c>
      <c r="Q4345" s="103" t="s">
        <v>17009</v>
      </c>
      <c r="R4345" s="105">
        <v>15119142003</v>
      </c>
      <c r="S4345" s="103" t="s">
        <v>8322</v>
      </c>
      <c r="T4345" s="103" t="s">
        <v>140</v>
      </c>
      <c r="U4345" s="106" t="s">
        <v>20453</v>
      </c>
      <c r="V4345" s="105" t="s">
        <v>25559</v>
      </c>
      <c r="W4345" s="107" t="s">
        <v>512</v>
      </c>
      <c r="X4345" t="s">
        <v>25560</v>
      </c>
      <c r="AA4345">
        <f ca="1" t="shared" si="135"/>
        <v>17</v>
      </c>
    </row>
    <row r="4346" spans="1:27">
      <c r="A4346" s="101">
        <v>3</v>
      </c>
      <c r="B4346" s="89" t="str">
        <f t="shared" si="134"/>
        <v>451229200412060312</v>
      </c>
      <c r="C4346" s="89" t="s">
        <v>512</v>
      </c>
      <c r="D4346" s="102" t="s">
        <v>17011</v>
      </c>
      <c r="E4346" s="102" t="s">
        <v>24</v>
      </c>
      <c r="F4346" s="103" t="s">
        <v>20131</v>
      </c>
      <c r="G4346" s="103">
        <v>20041206</v>
      </c>
      <c r="H4346" s="104" t="s">
        <v>17010</v>
      </c>
      <c r="I4346" s="103" t="s">
        <v>30</v>
      </c>
      <c r="J4346" s="103" t="s">
        <v>30</v>
      </c>
      <c r="K4346" s="103" t="s">
        <v>30</v>
      </c>
      <c r="L4346" s="103" t="s">
        <v>30</v>
      </c>
      <c r="M4346" s="103" t="s">
        <v>30</v>
      </c>
      <c r="N4346" s="103" t="s">
        <v>30</v>
      </c>
      <c r="O4346" s="103" t="s">
        <v>27</v>
      </c>
      <c r="P4346" s="103" t="s">
        <v>8322</v>
      </c>
      <c r="Q4346" s="103" t="s">
        <v>17013</v>
      </c>
      <c r="R4346" s="105">
        <v>13737964856</v>
      </c>
      <c r="S4346" s="103" t="s">
        <v>8322</v>
      </c>
      <c r="T4346" s="103" t="s">
        <v>151</v>
      </c>
      <c r="U4346" s="106" t="s">
        <v>20442</v>
      </c>
      <c r="V4346" s="105" t="s">
        <v>25561</v>
      </c>
      <c r="W4346" s="107" t="s">
        <v>512</v>
      </c>
      <c r="X4346" t="s">
        <v>25562</v>
      </c>
      <c r="AA4346">
        <f ca="1" t="shared" si="135"/>
        <v>16</v>
      </c>
    </row>
    <row r="4347" spans="1:27">
      <c r="A4347" s="101">
        <v>4</v>
      </c>
      <c r="B4347" s="89" t="str">
        <f t="shared" si="134"/>
        <v>451229200408102719</v>
      </c>
      <c r="C4347" s="89" t="s">
        <v>512</v>
      </c>
      <c r="D4347" s="102" t="s">
        <v>7237</v>
      </c>
      <c r="E4347" s="102" t="s">
        <v>24</v>
      </c>
      <c r="F4347" s="103" t="s">
        <v>20178</v>
      </c>
      <c r="G4347" s="103">
        <v>20040810</v>
      </c>
      <c r="H4347" s="104" t="s">
        <v>17014</v>
      </c>
      <c r="I4347" s="103" t="s">
        <v>30</v>
      </c>
      <c r="J4347" s="103" t="s">
        <v>30</v>
      </c>
      <c r="K4347" s="103" t="s">
        <v>30</v>
      </c>
      <c r="L4347" s="103" t="s">
        <v>30</v>
      </c>
      <c r="M4347" s="103" t="s">
        <v>30</v>
      </c>
      <c r="N4347" s="103" t="s">
        <v>30</v>
      </c>
      <c r="O4347" s="103" t="s">
        <v>27</v>
      </c>
      <c r="P4347" s="103" t="s">
        <v>8322</v>
      </c>
      <c r="Q4347" s="103" t="s">
        <v>17016</v>
      </c>
      <c r="R4347" s="105">
        <v>18807880538</v>
      </c>
      <c r="S4347" s="103" t="s">
        <v>1517</v>
      </c>
      <c r="T4347" s="103" t="s">
        <v>146</v>
      </c>
      <c r="U4347" s="106" t="s">
        <v>23891</v>
      </c>
      <c r="V4347" s="105" t="s">
        <v>23111</v>
      </c>
      <c r="W4347" s="107" t="s">
        <v>512</v>
      </c>
      <c r="X4347" t="s">
        <v>25563</v>
      </c>
      <c r="AA4347">
        <f ca="1" t="shared" si="135"/>
        <v>17</v>
      </c>
    </row>
    <row r="4348" spans="1:27">
      <c r="A4348" s="101">
        <v>5</v>
      </c>
      <c r="B4348" s="89" t="str">
        <f t="shared" si="134"/>
        <v>451229200203043911</v>
      </c>
      <c r="C4348" s="89" t="s">
        <v>512</v>
      </c>
      <c r="D4348" s="102" t="s">
        <v>17018</v>
      </c>
      <c r="E4348" s="102" t="s">
        <v>24</v>
      </c>
      <c r="F4348" s="103" t="s">
        <v>20131</v>
      </c>
      <c r="G4348" s="103">
        <v>20020304</v>
      </c>
      <c r="H4348" s="104" t="s">
        <v>17017</v>
      </c>
      <c r="I4348" s="103" t="s">
        <v>27</v>
      </c>
      <c r="J4348" s="103" t="s">
        <v>30</v>
      </c>
      <c r="K4348" s="103" t="s">
        <v>30</v>
      </c>
      <c r="L4348" s="103" t="s">
        <v>30</v>
      </c>
      <c r="M4348" s="103" t="s">
        <v>30</v>
      </c>
      <c r="N4348" s="103" t="s">
        <v>30</v>
      </c>
      <c r="O4348" s="103" t="s">
        <v>27</v>
      </c>
      <c r="P4348" s="103" t="s">
        <v>8322</v>
      </c>
      <c r="Q4348" s="103" t="s">
        <v>17019</v>
      </c>
      <c r="R4348" s="105" t="s">
        <v>17020</v>
      </c>
      <c r="S4348" s="103" t="s">
        <v>8322</v>
      </c>
      <c r="T4348" s="103" t="s">
        <v>128</v>
      </c>
      <c r="U4348" s="106" t="s">
        <v>21813</v>
      </c>
      <c r="V4348" s="105" t="s">
        <v>24049</v>
      </c>
      <c r="W4348" s="107" t="s">
        <v>512</v>
      </c>
      <c r="X4348" t="s">
        <v>19602</v>
      </c>
      <c r="AA4348">
        <f ca="1" t="shared" si="135"/>
        <v>19</v>
      </c>
    </row>
    <row r="4349" spans="1:27">
      <c r="A4349" s="101">
        <v>6</v>
      </c>
      <c r="B4349" s="89" t="str">
        <f t="shared" si="134"/>
        <v>452731200412056612</v>
      </c>
      <c r="C4349" s="89" t="s">
        <v>512</v>
      </c>
      <c r="D4349" s="102" t="s">
        <v>17022</v>
      </c>
      <c r="E4349" s="102" t="s">
        <v>24</v>
      </c>
      <c r="F4349" s="103" t="s">
        <v>20131</v>
      </c>
      <c r="G4349" s="103">
        <v>20041205</v>
      </c>
      <c r="H4349" s="104" t="s">
        <v>17021</v>
      </c>
      <c r="I4349" s="103" t="s">
        <v>30</v>
      </c>
      <c r="J4349" s="103" t="s">
        <v>30</v>
      </c>
      <c r="K4349" s="103" t="s">
        <v>30</v>
      </c>
      <c r="L4349" s="103" t="s">
        <v>30</v>
      </c>
      <c r="M4349" s="103" t="s">
        <v>30</v>
      </c>
      <c r="N4349" s="103" t="s">
        <v>30</v>
      </c>
      <c r="O4349" s="103" t="s">
        <v>27</v>
      </c>
      <c r="P4349" s="103" t="s">
        <v>8322</v>
      </c>
      <c r="Q4349" s="103" t="s">
        <v>17024</v>
      </c>
      <c r="R4349" s="105" t="s">
        <v>17025</v>
      </c>
      <c r="S4349" s="103" t="s">
        <v>8322</v>
      </c>
      <c r="T4349" s="103" t="s">
        <v>20500</v>
      </c>
      <c r="U4349" s="106" t="s">
        <v>25564</v>
      </c>
      <c r="V4349" s="105" t="s">
        <v>25565</v>
      </c>
      <c r="W4349" s="107" t="s">
        <v>512</v>
      </c>
      <c r="X4349" t="s">
        <v>25566</v>
      </c>
      <c r="AA4349">
        <f ca="1" t="shared" si="135"/>
        <v>16</v>
      </c>
    </row>
    <row r="4350" spans="1:27">
      <c r="A4350" s="101">
        <v>7</v>
      </c>
      <c r="B4350" s="89" t="str">
        <f t="shared" si="134"/>
        <v>451229200412122114</v>
      </c>
      <c r="C4350" s="89" t="s">
        <v>512</v>
      </c>
      <c r="D4350" s="102" t="s">
        <v>12767</v>
      </c>
      <c r="E4350" s="102" t="s">
        <v>24</v>
      </c>
      <c r="F4350" s="103" t="s">
        <v>20178</v>
      </c>
      <c r="G4350" s="103">
        <v>20041212</v>
      </c>
      <c r="H4350" s="104" t="s">
        <v>17026</v>
      </c>
      <c r="I4350" s="103" t="s">
        <v>27</v>
      </c>
      <c r="J4350" s="103" t="s">
        <v>30</v>
      </c>
      <c r="K4350" s="103" t="s">
        <v>30</v>
      </c>
      <c r="L4350" s="103" t="s">
        <v>30</v>
      </c>
      <c r="M4350" s="103" t="s">
        <v>30</v>
      </c>
      <c r="N4350" s="103" t="s">
        <v>27</v>
      </c>
      <c r="O4350" s="103" t="s">
        <v>27</v>
      </c>
      <c r="P4350" s="103" t="s">
        <v>8322</v>
      </c>
      <c r="Q4350" s="103" t="s">
        <v>17028</v>
      </c>
      <c r="R4350" s="105">
        <v>17733180690</v>
      </c>
      <c r="S4350" s="103" t="s">
        <v>8322</v>
      </c>
      <c r="T4350" s="103" t="s">
        <v>20240</v>
      </c>
      <c r="U4350" s="106" t="s">
        <v>20405</v>
      </c>
      <c r="V4350" s="105" t="s">
        <v>25567</v>
      </c>
      <c r="W4350" s="107" t="s">
        <v>512</v>
      </c>
      <c r="X4350" t="s">
        <v>25568</v>
      </c>
      <c r="AA4350">
        <f ca="1" t="shared" si="135"/>
        <v>16</v>
      </c>
    </row>
    <row r="4351" spans="1:27">
      <c r="A4351" s="101">
        <v>8</v>
      </c>
      <c r="B4351" s="89" t="str">
        <f t="shared" si="134"/>
        <v>452731200309046619</v>
      </c>
      <c r="C4351" s="89" t="s">
        <v>512</v>
      </c>
      <c r="D4351" s="102" t="s">
        <v>15111</v>
      </c>
      <c r="E4351" s="102" t="s">
        <v>24</v>
      </c>
      <c r="F4351" s="103" t="s">
        <v>20131</v>
      </c>
      <c r="G4351" s="103">
        <v>20030904</v>
      </c>
      <c r="H4351" s="104" t="s">
        <v>17029</v>
      </c>
      <c r="I4351" s="103" t="s">
        <v>30</v>
      </c>
      <c r="J4351" s="103" t="s">
        <v>30</v>
      </c>
      <c r="K4351" s="103" t="s">
        <v>30</v>
      </c>
      <c r="L4351" s="103" t="s">
        <v>30</v>
      </c>
      <c r="M4351" s="103" t="s">
        <v>30</v>
      </c>
      <c r="N4351" s="103" t="s">
        <v>30</v>
      </c>
      <c r="O4351" s="103" t="s">
        <v>27</v>
      </c>
      <c r="P4351" s="103" t="s">
        <v>8322</v>
      </c>
      <c r="Q4351" s="103" t="s">
        <v>17031</v>
      </c>
      <c r="R4351" s="105" t="s">
        <v>17032</v>
      </c>
      <c r="S4351" s="103" t="s">
        <v>8322</v>
      </c>
      <c r="T4351" s="103" t="s">
        <v>105</v>
      </c>
      <c r="U4351" s="106" t="s">
        <v>25434</v>
      </c>
      <c r="V4351" s="105" t="s">
        <v>25569</v>
      </c>
      <c r="W4351" s="107" t="s">
        <v>512</v>
      </c>
      <c r="X4351" t="s">
        <v>25570</v>
      </c>
      <c r="AA4351">
        <f ca="1" t="shared" si="135"/>
        <v>17</v>
      </c>
    </row>
    <row r="4352" spans="1:27">
      <c r="A4352" s="101">
        <v>9</v>
      </c>
      <c r="B4352" s="89" t="str">
        <f t="shared" si="134"/>
        <v>451229200311232752</v>
      </c>
      <c r="C4352" s="89" t="s">
        <v>512</v>
      </c>
      <c r="D4352" s="102" t="s">
        <v>17035</v>
      </c>
      <c r="E4352" s="102" t="s">
        <v>24</v>
      </c>
      <c r="F4352" s="103" t="s">
        <v>20178</v>
      </c>
      <c r="G4352" s="103">
        <v>20031123</v>
      </c>
      <c r="H4352" s="104" t="s">
        <v>17034</v>
      </c>
      <c r="I4352" s="103" t="s">
        <v>30</v>
      </c>
      <c r="J4352" s="103" t="s">
        <v>30</v>
      </c>
      <c r="K4352" s="103" t="s">
        <v>30</v>
      </c>
      <c r="L4352" s="103" t="s">
        <v>30</v>
      </c>
      <c r="M4352" s="103" t="s">
        <v>30</v>
      </c>
      <c r="N4352" s="103" t="s">
        <v>30</v>
      </c>
      <c r="O4352" s="103" t="s">
        <v>27</v>
      </c>
      <c r="P4352" s="103" t="s">
        <v>8322</v>
      </c>
      <c r="Q4352" s="103" t="s">
        <v>5638</v>
      </c>
      <c r="R4352" s="105" t="s">
        <v>17036</v>
      </c>
      <c r="S4352" s="103" t="s">
        <v>8322</v>
      </c>
      <c r="T4352" s="103" t="s">
        <v>146</v>
      </c>
      <c r="U4352" s="106" t="s">
        <v>22940</v>
      </c>
      <c r="V4352" s="105" t="s">
        <v>25315</v>
      </c>
      <c r="W4352" s="107" t="s">
        <v>512</v>
      </c>
      <c r="X4352" t="s">
        <v>25571</v>
      </c>
      <c r="AA4352">
        <f ca="1" t="shared" si="135"/>
        <v>17</v>
      </c>
    </row>
    <row r="4353" spans="1:27">
      <c r="A4353" s="101">
        <v>10</v>
      </c>
      <c r="B4353" s="89" t="str">
        <f t="shared" si="134"/>
        <v>451229200612022759</v>
      </c>
      <c r="C4353" s="89" t="s">
        <v>512</v>
      </c>
      <c r="D4353" s="102" t="s">
        <v>17038</v>
      </c>
      <c r="E4353" s="102" t="s">
        <v>24</v>
      </c>
      <c r="F4353" s="103" t="s">
        <v>20131</v>
      </c>
      <c r="G4353" s="103">
        <v>20061202</v>
      </c>
      <c r="H4353" s="104" t="s">
        <v>17037</v>
      </c>
      <c r="I4353" s="103" t="s">
        <v>27</v>
      </c>
      <c r="J4353" s="103" t="s">
        <v>30</v>
      </c>
      <c r="K4353" s="103" t="s">
        <v>30</v>
      </c>
      <c r="L4353" s="103" t="s">
        <v>30</v>
      </c>
      <c r="M4353" s="103" t="s">
        <v>30</v>
      </c>
      <c r="N4353" s="103" t="s">
        <v>30</v>
      </c>
      <c r="O4353" s="103" t="s">
        <v>27</v>
      </c>
      <c r="P4353" s="103" t="s">
        <v>8322</v>
      </c>
      <c r="Q4353" s="103" t="s">
        <v>17040</v>
      </c>
      <c r="R4353" s="105" t="s">
        <v>17041</v>
      </c>
      <c r="S4353" s="103" t="s">
        <v>8322</v>
      </c>
      <c r="T4353" s="103" t="s">
        <v>146</v>
      </c>
      <c r="U4353" s="106" t="s">
        <v>23206</v>
      </c>
      <c r="V4353" s="105" t="s">
        <v>25572</v>
      </c>
      <c r="W4353" s="107" t="s">
        <v>512</v>
      </c>
      <c r="X4353" t="s">
        <v>19640</v>
      </c>
      <c r="AA4353">
        <f ca="1" t="shared" si="135"/>
        <v>14</v>
      </c>
    </row>
    <row r="4354" spans="1:27">
      <c r="A4354" s="101">
        <v>11</v>
      </c>
      <c r="B4354" s="89" t="str">
        <f t="shared" si="134"/>
        <v>452731200409122412</v>
      </c>
      <c r="C4354" s="89" t="s">
        <v>512</v>
      </c>
      <c r="D4354" s="102" t="s">
        <v>17043</v>
      </c>
      <c r="E4354" s="102" t="s">
        <v>24</v>
      </c>
      <c r="F4354" s="103" t="s">
        <v>20131</v>
      </c>
      <c r="G4354" s="103">
        <v>20040912</v>
      </c>
      <c r="H4354" s="104" t="s">
        <v>17042</v>
      </c>
      <c r="I4354" s="103" t="s">
        <v>30</v>
      </c>
      <c r="J4354" s="103" t="s">
        <v>30</v>
      </c>
      <c r="K4354" s="103" t="s">
        <v>30</v>
      </c>
      <c r="L4354" s="103" t="s">
        <v>30</v>
      </c>
      <c r="M4354" s="103" t="s">
        <v>30</v>
      </c>
      <c r="N4354" s="103" t="s">
        <v>30</v>
      </c>
      <c r="O4354" s="103" t="s">
        <v>27</v>
      </c>
      <c r="P4354" s="103" t="s">
        <v>8322</v>
      </c>
      <c r="Q4354" s="103" t="s">
        <v>17045</v>
      </c>
      <c r="R4354" s="105" t="s">
        <v>17046</v>
      </c>
      <c r="S4354" s="103" t="s">
        <v>8322</v>
      </c>
      <c r="T4354" s="103" t="s">
        <v>140</v>
      </c>
      <c r="U4354" s="106" t="s">
        <v>20453</v>
      </c>
      <c r="V4354" s="105" t="s">
        <v>25573</v>
      </c>
      <c r="W4354" s="107" t="s">
        <v>512</v>
      </c>
      <c r="X4354" t="s">
        <v>25574</v>
      </c>
      <c r="AA4354">
        <f ca="1" t="shared" si="135"/>
        <v>16</v>
      </c>
    </row>
    <row r="4355" spans="1:27">
      <c r="A4355" s="101">
        <v>12</v>
      </c>
      <c r="B4355" s="89" t="str">
        <f t="shared" ref="B4355:B4418" si="136">H4355</f>
        <v>451229200410170913</v>
      </c>
      <c r="C4355" s="89" t="s">
        <v>512</v>
      </c>
      <c r="D4355" s="102" t="s">
        <v>17048</v>
      </c>
      <c r="E4355" s="102" t="s">
        <v>24</v>
      </c>
      <c r="F4355" s="103" t="s">
        <v>20131</v>
      </c>
      <c r="G4355" s="103">
        <v>20041017</v>
      </c>
      <c r="H4355" s="104" t="s">
        <v>17047</v>
      </c>
      <c r="I4355" s="103" t="s">
        <v>30</v>
      </c>
      <c r="J4355" s="103" t="s">
        <v>30</v>
      </c>
      <c r="K4355" s="103" t="s">
        <v>30</v>
      </c>
      <c r="L4355" s="103" t="s">
        <v>30</v>
      </c>
      <c r="M4355" s="103" t="s">
        <v>30</v>
      </c>
      <c r="N4355" s="103" t="s">
        <v>30</v>
      </c>
      <c r="O4355" s="103" t="s">
        <v>27</v>
      </c>
      <c r="P4355" s="103" t="s">
        <v>8322</v>
      </c>
      <c r="Q4355" s="103" t="s">
        <v>8567</v>
      </c>
      <c r="R4355" s="105">
        <v>13877146596</v>
      </c>
      <c r="S4355" s="103" t="s">
        <v>8322</v>
      </c>
      <c r="T4355" s="103" t="s">
        <v>69</v>
      </c>
      <c r="U4355" s="106" t="s">
        <v>23337</v>
      </c>
      <c r="V4355" s="105" t="s">
        <v>25575</v>
      </c>
      <c r="W4355" s="107" t="s">
        <v>512</v>
      </c>
      <c r="X4355" t="s">
        <v>25576</v>
      </c>
      <c r="AA4355">
        <f ca="1" t="shared" si="135"/>
        <v>16</v>
      </c>
    </row>
    <row r="4356" spans="1:27">
      <c r="A4356" s="101">
        <v>13</v>
      </c>
      <c r="B4356" s="89" t="str">
        <f t="shared" si="136"/>
        <v>452731200506270951</v>
      </c>
      <c r="C4356" s="89" t="s">
        <v>512</v>
      </c>
      <c r="D4356" s="102" t="s">
        <v>17051</v>
      </c>
      <c r="E4356" s="102" t="s">
        <v>24</v>
      </c>
      <c r="F4356" s="103" t="s">
        <v>20131</v>
      </c>
      <c r="G4356" s="103">
        <v>20050627</v>
      </c>
      <c r="H4356" s="104" t="s">
        <v>17050</v>
      </c>
      <c r="I4356" s="103" t="s">
        <v>30</v>
      </c>
      <c r="J4356" s="103" t="s">
        <v>30</v>
      </c>
      <c r="K4356" s="103" t="s">
        <v>27</v>
      </c>
      <c r="L4356" s="103" t="s">
        <v>30</v>
      </c>
      <c r="M4356" s="103" t="s">
        <v>30</v>
      </c>
      <c r="N4356" s="103" t="s">
        <v>30</v>
      </c>
      <c r="O4356" s="103" t="s">
        <v>27</v>
      </c>
      <c r="P4356" s="103" t="s">
        <v>8322</v>
      </c>
      <c r="Q4356" s="103" t="s">
        <v>17053</v>
      </c>
      <c r="R4356" s="105">
        <v>13317788737</v>
      </c>
      <c r="S4356" s="103" t="s">
        <v>8322</v>
      </c>
      <c r="T4356" s="103" t="s">
        <v>69</v>
      </c>
      <c r="U4356" s="106" t="s">
        <v>23507</v>
      </c>
      <c r="V4356" s="105" t="s">
        <v>25577</v>
      </c>
      <c r="W4356" s="107" t="s">
        <v>512</v>
      </c>
      <c r="X4356" t="s">
        <v>25578</v>
      </c>
      <c r="AA4356">
        <f ca="1" t="shared" ref="AA4356:AA4419" si="137">DATEDIF(TEXT(MID(H4356,7,8),"00-00-00"),TODAY(),"y")</f>
        <v>16</v>
      </c>
    </row>
    <row r="4357" spans="1:27">
      <c r="A4357" s="101">
        <v>14</v>
      </c>
      <c r="B4357" s="89" t="str">
        <f t="shared" si="136"/>
        <v>451229200312171816</v>
      </c>
      <c r="C4357" s="89" t="s">
        <v>512</v>
      </c>
      <c r="D4357" s="102" t="s">
        <v>17055</v>
      </c>
      <c r="E4357" s="102" t="s">
        <v>24</v>
      </c>
      <c r="F4357" s="103" t="s">
        <v>20178</v>
      </c>
      <c r="G4357" s="103">
        <v>20031217</v>
      </c>
      <c r="H4357" s="104" t="s">
        <v>17054</v>
      </c>
      <c r="I4357" s="103" t="s">
        <v>27</v>
      </c>
      <c r="J4357" s="103" t="s">
        <v>30</v>
      </c>
      <c r="K4357" s="103" t="s">
        <v>30</v>
      </c>
      <c r="L4357" s="103" t="s">
        <v>30</v>
      </c>
      <c r="M4357" s="103" t="s">
        <v>30</v>
      </c>
      <c r="N4357" s="103" t="s">
        <v>30</v>
      </c>
      <c r="O4357" s="103" t="s">
        <v>27</v>
      </c>
      <c r="P4357" s="103" t="s">
        <v>8322</v>
      </c>
      <c r="Q4357" s="103" t="s">
        <v>17057</v>
      </c>
      <c r="R4357" s="105">
        <v>13737966218</v>
      </c>
      <c r="S4357" s="103" t="s">
        <v>8322</v>
      </c>
      <c r="T4357" s="103" t="s">
        <v>115</v>
      </c>
      <c r="U4357" s="106" t="s">
        <v>20659</v>
      </c>
      <c r="V4357" s="105" t="s">
        <v>25579</v>
      </c>
      <c r="W4357" s="107" t="s">
        <v>512</v>
      </c>
      <c r="X4357" t="s">
        <v>25580</v>
      </c>
      <c r="AA4357">
        <f ca="1" t="shared" si="137"/>
        <v>17</v>
      </c>
    </row>
    <row r="4358" spans="1:27">
      <c r="A4358" s="101">
        <v>15</v>
      </c>
      <c r="B4358" s="89" t="str">
        <f t="shared" si="136"/>
        <v>451229200411170018</v>
      </c>
      <c r="C4358" s="89" t="s">
        <v>512</v>
      </c>
      <c r="D4358" s="102" t="s">
        <v>17059</v>
      </c>
      <c r="E4358" s="102" t="s">
        <v>24</v>
      </c>
      <c r="F4358" s="103" t="s">
        <v>20131</v>
      </c>
      <c r="G4358" s="103">
        <v>20041117</v>
      </c>
      <c r="H4358" s="104" t="s">
        <v>17058</v>
      </c>
      <c r="I4358" s="103" t="s">
        <v>30</v>
      </c>
      <c r="J4358" s="103" t="s">
        <v>30</v>
      </c>
      <c r="K4358" s="103" t="s">
        <v>30</v>
      </c>
      <c r="L4358" s="103" t="s">
        <v>30</v>
      </c>
      <c r="M4358" s="103" t="s">
        <v>30</v>
      </c>
      <c r="N4358" s="103" t="s">
        <v>30</v>
      </c>
      <c r="O4358" s="103" t="s">
        <v>27</v>
      </c>
      <c r="P4358" s="103" t="s">
        <v>8322</v>
      </c>
      <c r="Q4358" s="103" t="s">
        <v>17061</v>
      </c>
      <c r="R4358" s="105">
        <v>13977876264</v>
      </c>
      <c r="S4358" s="103" t="s">
        <v>8322</v>
      </c>
      <c r="T4358" s="103" t="s">
        <v>63</v>
      </c>
      <c r="U4358" s="106" t="s">
        <v>23022</v>
      </c>
      <c r="V4358" s="105" t="s">
        <v>25581</v>
      </c>
      <c r="W4358" s="107" t="s">
        <v>512</v>
      </c>
      <c r="X4358" t="s">
        <v>25582</v>
      </c>
      <c r="AA4358">
        <f ca="1" t="shared" si="137"/>
        <v>16</v>
      </c>
    </row>
    <row r="4359" spans="1:27">
      <c r="A4359" s="101">
        <v>16</v>
      </c>
      <c r="B4359" s="89" t="str">
        <f t="shared" si="136"/>
        <v>452731200503023314</v>
      </c>
      <c r="C4359" s="89" t="s">
        <v>512</v>
      </c>
      <c r="D4359" s="102" t="s">
        <v>17063</v>
      </c>
      <c r="E4359" s="102" t="s">
        <v>24</v>
      </c>
      <c r="F4359" s="103" t="s">
        <v>20131</v>
      </c>
      <c r="G4359" s="103">
        <v>20050302</v>
      </c>
      <c r="H4359" s="104" t="s">
        <v>17062</v>
      </c>
      <c r="I4359" s="103" t="s">
        <v>30</v>
      </c>
      <c r="J4359" s="103" t="s">
        <v>30</v>
      </c>
      <c r="K4359" s="103" t="s">
        <v>30</v>
      </c>
      <c r="L4359" s="103" t="s">
        <v>30</v>
      </c>
      <c r="M4359" s="103" t="s">
        <v>30</v>
      </c>
      <c r="N4359" s="103" t="s">
        <v>30</v>
      </c>
      <c r="O4359" s="103" t="s">
        <v>27</v>
      </c>
      <c r="P4359" s="103" t="s">
        <v>8322</v>
      </c>
      <c r="Q4359" s="103" t="s">
        <v>17065</v>
      </c>
      <c r="R4359" s="105" t="s">
        <v>17066</v>
      </c>
      <c r="S4359" s="103" t="s">
        <v>8322</v>
      </c>
      <c r="T4359" s="103" t="s">
        <v>63</v>
      </c>
      <c r="U4359" s="106" t="s">
        <v>21722</v>
      </c>
      <c r="V4359" s="105" t="s">
        <v>25583</v>
      </c>
      <c r="W4359" s="107" t="s">
        <v>512</v>
      </c>
      <c r="X4359" t="s">
        <v>25584</v>
      </c>
      <c r="AA4359">
        <f ca="1" t="shared" si="137"/>
        <v>16</v>
      </c>
    </row>
    <row r="4360" spans="1:27">
      <c r="A4360" s="101">
        <v>17</v>
      </c>
      <c r="B4360" s="89" t="str">
        <f t="shared" si="136"/>
        <v>452731200412183611</v>
      </c>
      <c r="C4360" s="89" t="s">
        <v>512</v>
      </c>
      <c r="D4360" s="102" t="s">
        <v>17068</v>
      </c>
      <c r="E4360" s="102" t="s">
        <v>24</v>
      </c>
      <c r="F4360" s="103" t="s">
        <v>20131</v>
      </c>
      <c r="G4360" s="103">
        <v>20041208</v>
      </c>
      <c r="H4360" s="104" t="s">
        <v>17067</v>
      </c>
      <c r="I4360" s="103" t="s">
        <v>27</v>
      </c>
      <c r="J4360" s="103" t="s">
        <v>27</v>
      </c>
      <c r="K4360" s="103" t="s">
        <v>30</v>
      </c>
      <c r="L4360" s="103" t="s">
        <v>30</v>
      </c>
      <c r="M4360" s="103" t="s">
        <v>30</v>
      </c>
      <c r="N4360" s="103" t="s">
        <v>30</v>
      </c>
      <c r="O4360" s="103" t="s">
        <v>27</v>
      </c>
      <c r="P4360" s="103" t="s">
        <v>8322</v>
      </c>
      <c r="Q4360" s="103" t="s">
        <v>17070</v>
      </c>
      <c r="R4360" s="105" t="s">
        <v>17071</v>
      </c>
      <c r="S4360" s="103" t="s">
        <v>8322</v>
      </c>
      <c r="T4360" s="103" t="s">
        <v>22515</v>
      </c>
      <c r="U4360" s="106" t="s">
        <v>22516</v>
      </c>
      <c r="V4360" s="105" t="s">
        <v>25585</v>
      </c>
      <c r="W4360" s="107" t="s">
        <v>512</v>
      </c>
      <c r="X4360" t="s">
        <v>25586</v>
      </c>
      <c r="AA4360">
        <f ca="1" t="shared" si="137"/>
        <v>16</v>
      </c>
    </row>
    <row r="4361" spans="1:27">
      <c r="A4361" s="101">
        <v>18</v>
      </c>
      <c r="B4361" s="89" t="str">
        <f t="shared" si="136"/>
        <v>451229200401140915</v>
      </c>
      <c r="C4361" s="89" t="s">
        <v>512</v>
      </c>
      <c r="D4361" s="102" t="s">
        <v>17073</v>
      </c>
      <c r="E4361" s="102" t="s">
        <v>24</v>
      </c>
      <c r="F4361" s="103" t="s">
        <v>20131</v>
      </c>
      <c r="G4361" s="103">
        <v>20040114</v>
      </c>
      <c r="H4361" s="104" t="s">
        <v>17072</v>
      </c>
      <c r="I4361" s="103" t="s">
        <v>30</v>
      </c>
      <c r="J4361" s="103" t="s">
        <v>30</v>
      </c>
      <c r="K4361" s="103" t="s">
        <v>27</v>
      </c>
      <c r="L4361" s="103" t="s">
        <v>30</v>
      </c>
      <c r="M4361" s="103" t="s">
        <v>30</v>
      </c>
      <c r="N4361" s="103" t="s">
        <v>27</v>
      </c>
      <c r="O4361" s="103" t="s">
        <v>27</v>
      </c>
      <c r="P4361" s="103" t="s">
        <v>8322</v>
      </c>
      <c r="Q4361" s="103" t="s">
        <v>7913</v>
      </c>
      <c r="R4361" s="105" t="s">
        <v>17075</v>
      </c>
      <c r="S4361" s="103" t="s">
        <v>8322</v>
      </c>
      <c r="T4361" s="103" t="s">
        <v>69</v>
      </c>
      <c r="U4361" s="106" t="s">
        <v>23364</v>
      </c>
      <c r="V4361" s="105" t="s">
        <v>25587</v>
      </c>
      <c r="W4361" s="107" t="s">
        <v>512</v>
      </c>
      <c r="X4361" t="s">
        <v>25588</v>
      </c>
      <c r="AA4361">
        <f ca="1" t="shared" si="137"/>
        <v>17</v>
      </c>
    </row>
    <row r="4362" spans="1:27">
      <c r="A4362" s="101">
        <v>19</v>
      </c>
      <c r="B4362" s="89" t="str">
        <f t="shared" si="136"/>
        <v>451229200409272410</v>
      </c>
      <c r="C4362" s="89" t="s">
        <v>512</v>
      </c>
      <c r="D4362" s="102" t="s">
        <v>17077</v>
      </c>
      <c r="E4362" s="102" t="s">
        <v>24</v>
      </c>
      <c r="F4362" s="103" t="s">
        <v>20205</v>
      </c>
      <c r="G4362" s="103">
        <v>20040927</v>
      </c>
      <c r="H4362" s="104" t="s">
        <v>17076</v>
      </c>
      <c r="I4362" s="103" t="s">
        <v>27</v>
      </c>
      <c r="J4362" s="103" t="s">
        <v>30</v>
      </c>
      <c r="K4362" s="103" t="s">
        <v>30</v>
      </c>
      <c r="L4362" s="103" t="s">
        <v>30</v>
      </c>
      <c r="M4362" s="103" t="s">
        <v>30</v>
      </c>
      <c r="N4362" s="103" t="s">
        <v>30</v>
      </c>
      <c r="O4362" s="103" t="s">
        <v>27</v>
      </c>
      <c r="P4362" s="103" t="s">
        <v>8322</v>
      </c>
      <c r="Q4362" s="103" t="s">
        <v>17079</v>
      </c>
      <c r="R4362" s="105">
        <v>18934967297</v>
      </c>
      <c r="S4362" s="103" t="s">
        <v>8322</v>
      </c>
      <c r="T4362" s="103" t="s">
        <v>140</v>
      </c>
      <c r="U4362" s="106" t="s">
        <v>23066</v>
      </c>
      <c r="V4362" s="105" t="s">
        <v>25589</v>
      </c>
      <c r="W4362" s="107" t="s">
        <v>512</v>
      </c>
      <c r="X4362" t="s">
        <v>25590</v>
      </c>
      <c r="AA4362">
        <f ca="1" t="shared" si="137"/>
        <v>16</v>
      </c>
    </row>
    <row r="4363" spans="1:27">
      <c r="A4363" s="101">
        <v>20</v>
      </c>
      <c r="B4363" s="89" t="str">
        <f t="shared" si="136"/>
        <v>452731200508055710</v>
      </c>
      <c r="C4363" s="89" t="s">
        <v>512</v>
      </c>
      <c r="D4363" s="102" t="s">
        <v>17081</v>
      </c>
      <c r="E4363" s="102" t="s">
        <v>24</v>
      </c>
      <c r="F4363" s="103" t="s">
        <v>20131</v>
      </c>
      <c r="G4363" s="103">
        <v>20050805</v>
      </c>
      <c r="H4363" s="104" t="s">
        <v>17080</v>
      </c>
      <c r="I4363" s="103" t="s">
        <v>30</v>
      </c>
      <c r="J4363" s="103" t="s">
        <v>30</v>
      </c>
      <c r="K4363" s="103" t="s">
        <v>30</v>
      </c>
      <c r="L4363" s="103" t="s">
        <v>30</v>
      </c>
      <c r="M4363" s="103" t="s">
        <v>30</v>
      </c>
      <c r="N4363" s="103" t="s">
        <v>30</v>
      </c>
      <c r="O4363" s="103" t="s">
        <v>27</v>
      </c>
      <c r="P4363" s="103" t="s">
        <v>8322</v>
      </c>
      <c r="Q4363" s="103" t="s">
        <v>17083</v>
      </c>
      <c r="R4363" s="105" t="s">
        <v>17084</v>
      </c>
      <c r="S4363" s="103" t="s">
        <v>8322</v>
      </c>
      <c r="T4363" s="103" t="s">
        <v>63</v>
      </c>
      <c r="U4363" s="106" t="s">
        <v>21946</v>
      </c>
      <c r="V4363" s="105" t="s">
        <v>25591</v>
      </c>
      <c r="W4363" s="107" t="s">
        <v>512</v>
      </c>
      <c r="X4363" t="s">
        <v>25592</v>
      </c>
      <c r="AA4363">
        <f ca="1" t="shared" si="137"/>
        <v>16</v>
      </c>
    </row>
    <row r="4364" spans="1:27">
      <c r="A4364" s="101">
        <v>21</v>
      </c>
      <c r="B4364" s="89" t="str">
        <f t="shared" si="136"/>
        <v>452127200411260913</v>
      </c>
      <c r="C4364" s="89" t="s">
        <v>512</v>
      </c>
      <c r="D4364" s="102" t="s">
        <v>17086</v>
      </c>
      <c r="E4364" s="102" t="s">
        <v>24</v>
      </c>
      <c r="F4364" s="103" t="s">
        <v>20131</v>
      </c>
      <c r="G4364" s="103">
        <v>20041126</v>
      </c>
      <c r="H4364" s="104" t="s">
        <v>17085</v>
      </c>
      <c r="I4364" s="103" t="s">
        <v>30</v>
      </c>
      <c r="J4364" s="103" t="s">
        <v>30</v>
      </c>
      <c r="K4364" s="103" t="s">
        <v>30</v>
      </c>
      <c r="L4364" s="103" t="s">
        <v>30</v>
      </c>
      <c r="M4364" s="103" t="s">
        <v>30</v>
      </c>
      <c r="N4364" s="103" t="s">
        <v>30</v>
      </c>
      <c r="O4364" s="103" t="s">
        <v>27</v>
      </c>
      <c r="P4364" s="103" t="s">
        <v>8322</v>
      </c>
      <c r="Q4364" s="103" t="s">
        <v>17088</v>
      </c>
      <c r="R4364" s="105" t="s">
        <v>17089</v>
      </c>
      <c r="S4364" s="103" t="s">
        <v>21315</v>
      </c>
      <c r="T4364" s="103" t="s">
        <v>23167</v>
      </c>
      <c r="U4364" s="106" t="s">
        <v>25593</v>
      </c>
      <c r="V4364" s="105" t="s">
        <v>25594</v>
      </c>
      <c r="W4364" s="107" t="s">
        <v>512</v>
      </c>
      <c r="X4364" t="s">
        <v>25595</v>
      </c>
      <c r="AA4364">
        <f ca="1" t="shared" si="137"/>
        <v>16</v>
      </c>
    </row>
    <row r="4365" spans="1:27">
      <c r="A4365" s="101">
        <v>22</v>
      </c>
      <c r="B4365" s="89" t="str">
        <f t="shared" si="136"/>
        <v>452731200410046613</v>
      </c>
      <c r="C4365" s="89" t="s">
        <v>512</v>
      </c>
      <c r="D4365" s="102" t="s">
        <v>17092</v>
      </c>
      <c r="E4365" s="102" t="s">
        <v>24</v>
      </c>
      <c r="F4365" s="103" t="s">
        <v>20131</v>
      </c>
      <c r="G4365" s="103">
        <v>20041004</v>
      </c>
      <c r="H4365" s="104" t="s">
        <v>17091</v>
      </c>
      <c r="I4365" s="103" t="s">
        <v>30</v>
      </c>
      <c r="J4365" s="103" t="s">
        <v>30</v>
      </c>
      <c r="K4365" s="103" t="s">
        <v>30</v>
      </c>
      <c r="L4365" s="103" t="s">
        <v>30</v>
      </c>
      <c r="M4365" s="103" t="s">
        <v>30</v>
      </c>
      <c r="N4365" s="103" t="s">
        <v>30</v>
      </c>
      <c r="O4365" s="103" t="s">
        <v>30</v>
      </c>
      <c r="P4365" s="103" t="s">
        <v>8322</v>
      </c>
      <c r="Q4365" s="103" t="s">
        <v>17094</v>
      </c>
      <c r="R4365" s="105" t="s">
        <v>17095</v>
      </c>
      <c r="S4365" s="103" t="s">
        <v>8322</v>
      </c>
      <c r="T4365" s="103" t="s">
        <v>105</v>
      </c>
      <c r="U4365" s="106" t="s">
        <v>20500</v>
      </c>
      <c r="V4365" s="105" t="s">
        <v>25596</v>
      </c>
      <c r="W4365" s="107" t="s">
        <v>512</v>
      </c>
      <c r="X4365" t="s">
        <v>25597</v>
      </c>
      <c r="AA4365">
        <f ca="1" t="shared" si="137"/>
        <v>16</v>
      </c>
    </row>
    <row r="4366" spans="1:27">
      <c r="A4366" s="101">
        <v>23</v>
      </c>
      <c r="B4366" s="89" t="str">
        <f t="shared" si="136"/>
        <v>452731200409213613</v>
      </c>
      <c r="C4366" s="89" t="s">
        <v>512</v>
      </c>
      <c r="D4366" s="102" t="s">
        <v>17097</v>
      </c>
      <c r="E4366" s="102" t="s">
        <v>24</v>
      </c>
      <c r="F4366" s="103" t="s">
        <v>20131</v>
      </c>
      <c r="G4366" s="103">
        <v>20040921</v>
      </c>
      <c r="H4366" s="104" t="s">
        <v>17096</v>
      </c>
      <c r="I4366" s="103" t="s">
        <v>30</v>
      </c>
      <c r="J4366" s="103" t="s">
        <v>30</v>
      </c>
      <c r="K4366" s="103" t="s">
        <v>30</v>
      </c>
      <c r="L4366" s="103" t="s">
        <v>30</v>
      </c>
      <c r="M4366" s="103" t="s">
        <v>30</v>
      </c>
      <c r="N4366" s="103" t="s">
        <v>30</v>
      </c>
      <c r="O4366" s="103" t="s">
        <v>27</v>
      </c>
      <c r="P4366" s="103" t="s">
        <v>8322</v>
      </c>
      <c r="Q4366" s="103" t="s">
        <v>17098</v>
      </c>
      <c r="R4366" s="105">
        <v>15777833095</v>
      </c>
      <c r="S4366" s="103" t="s">
        <v>8322</v>
      </c>
      <c r="T4366" s="103" t="s">
        <v>81</v>
      </c>
      <c r="U4366" s="106" t="s">
        <v>23259</v>
      </c>
      <c r="V4366" s="105" t="s">
        <v>20301</v>
      </c>
      <c r="W4366" s="107" t="s">
        <v>512</v>
      </c>
      <c r="X4366" t="s">
        <v>25598</v>
      </c>
      <c r="AA4366">
        <f ca="1" t="shared" si="137"/>
        <v>16</v>
      </c>
    </row>
    <row r="4367" spans="1:27">
      <c r="A4367" s="101">
        <v>24</v>
      </c>
      <c r="B4367" s="89" t="str">
        <f t="shared" si="136"/>
        <v>452731200411062412</v>
      </c>
      <c r="C4367" s="89" t="s">
        <v>512</v>
      </c>
      <c r="D4367" s="102" t="s">
        <v>17100</v>
      </c>
      <c r="E4367" s="102" t="s">
        <v>24</v>
      </c>
      <c r="F4367" s="103" t="s">
        <v>20131</v>
      </c>
      <c r="G4367" s="103">
        <v>20041106</v>
      </c>
      <c r="H4367" s="104" t="s">
        <v>17099</v>
      </c>
      <c r="I4367" s="103" t="s">
        <v>30</v>
      </c>
      <c r="J4367" s="103" t="s">
        <v>30</v>
      </c>
      <c r="K4367" s="103" t="s">
        <v>30</v>
      </c>
      <c r="L4367" s="103" t="s">
        <v>30</v>
      </c>
      <c r="M4367" s="103" t="s">
        <v>30</v>
      </c>
      <c r="N4367" s="103" t="s">
        <v>30</v>
      </c>
      <c r="O4367" s="103" t="s">
        <v>27</v>
      </c>
      <c r="P4367" s="103" t="s">
        <v>8322</v>
      </c>
      <c r="Q4367" s="103" t="s">
        <v>17101</v>
      </c>
      <c r="R4367" s="105">
        <v>13794414802</v>
      </c>
      <c r="S4367" s="103" t="s">
        <v>8322</v>
      </c>
      <c r="T4367" s="103" t="s">
        <v>140</v>
      </c>
      <c r="U4367" s="106" t="s">
        <v>20453</v>
      </c>
      <c r="V4367" s="105" t="s">
        <v>25599</v>
      </c>
      <c r="W4367" s="107" t="s">
        <v>512</v>
      </c>
      <c r="X4367" t="s">
        <v>25600</v>
      </c>
      <c r="AA4367">
        <f ca="1" t="shared" si="137"/>
        <v>16</v>
      </c>
    </row>
    <row r="4368" spans="1:27">
      <c r="A4368" s="101">
        <v>25</v>
      </c>
      <c r="B4368" s="89" t="str">
        <f t="shared" si="136"/>
        <v>533325200308060832</v>
      </c>
      <c r="C4368" s="89" t="s">
        <v>512</v>
      </c>
      <c r="D4368" s="102" t="s">
        <v>17103</v>
      </c>
      <c r="E4368" s="102" t="s">
        <v>24</v>
      </c>
      <c r="F4368" s="103" t="s">
        <v>20205</v>
      </c>
      <c r="G4368" s="103">
        <v>20030806</v>
      </c>
      <c r="H4368" s="104" t="s">
        <v>17102</v>
      </c>
      <c r="I4368" s="103" t="s">
        <v>27</v>
      </c>
      <c r="J4368" s="103" t="s">
        <v>30</v>
      </c>
      <c r="K4368" s="103" t="s">
        <v>30</v>
      </c>
      <c r="L4368" s="103" t="s">
        <v>30</v>
      </c>
      <c r="M4368" s="103" t="s">
        <v>30</v>
      </c>
      <c r="N4368" s="103" t="s">
        <v>30</v>
      </c>
      <c r="O4368" s="103" t="s">
        <v>27</v>
      </c>
      <c r="P4368" s="103" t="s">
        <v>8322</v>
      </c>
      <c r="Q4368" s="103" t="s">
        <v>17105</v>
      </c>
      <c r="R4368" s="105">
        <v>15777802599</v>
      </c>
      <c r="S4368" s="103" t="s">
        <v>8322</v>
      </c>
      <c r="T4368" s="103" t="s">
        <v>140</v>
      </c>
      <c r="U4368" s="106" t="s">
        <v>23066</v>
      </c>
      <c r="V4368" s="105" t="s">
        <v>25601</v>
      </c>
      <c r="W4368" s="107" t="s">
        <v>512</v>
      </c>
      <c r="X4368" t="s">
        <v>19603</v>
      </c>
      <c r="AA4368">
        <f ca="1" t="shared" si="137"/>
        <v>18</v>
      </c>
    </row>
    <row r="4369" spans="1:27">
      <c r="A4369" s="101">
        <v>26</v>
      </c>
      <c r="B4369" s="89" t="str">
        <f t="shared" si="136"/>
        <v>452731200406035110</v>
      </c>
      <c r="C4369" s="89" t="s">
        <v>512</v>
      </c>
      <c r="D4369" s="102" t="s">
        <v>17107</v>
      </c>
      <c r="E4369" s="102" t="s">
        <v>24</v>
      </c>
      <c r="F4369" s="103" t="s">
        <v>20131</v>
      </c>
      <c r="G4369" s="103">
        <v>20040603</v>
      </c>
      <c r="H4369" s="104" t="s">
        <v>17106</v>
      </c>
      <c r="I4369" s="103" t="s">
        <v>30</v>
      </c>
      <c r="J4369" s="103" t="s">
        <v>30</v>
      </c>
      <c r="K4369" s="103" t="s">
        <v>30</v>
      </c>
      <c r="L4369" s="103" t="s">
        <v>30</v>
      </c>
      <c r="M4369" s="103" t="s">
        <v>30</v>
      </c>
      <c r="N4369" s="103" t="s">
        <v>30</v>
      </c>
      <c r="O4369" s="103" t="s">
        <v>27</v>
      </c>
      <c r="P4369" s="103" t="s">
        <v>8322</v>
      </c>
      <c r="Q4369" s="103" t="s">
        <v>17109</v>
      </c>
      <c r="R4369" s="105">
        <v>15577842108</v>
      </c>
      <c r="S4369" s="103" t="s">
        <v>8322</v>
      </c>
      <c r="T4369" s="103" t="s">
        <v>88</v>
      </c>
      <c r="U4369" s="106" t="s">
        <v>23746</v>
      </c>
      <c r="V4369" s="105" t="s">
        <v>25602</v>
      </c>
      <c r="W4369" s="107" t="s">
        <v>512</v>
      </c>
      <c r="X4369" t="s">
        <v>25603</v>
      </c>
      <c r="AA4369">
        <f ca="1" t="shared" si="137"/>
        <v>17</v>
      </c>
    </row>
    <row r="4370" spans="1:27">
      <c r="A4370" s="101">
        <v>27</v>
      </c>
      <c r="B4370" s="89" t="str">
        <f t="shared" si="136"/>
        <v>451229200303252411</v>
      </c>
      <c r="C4370" s="89" t="s">
        <v>512</v>
      </c>
      <c r="D4370" s="102" t="s">
        <v>17111</v>
      </c>
      <c r="E4370" s="102" t="s">
        <v>24</v>
      </c>
      <c r="F4370" s="103" t="s">
        <v>20178</v>
      </c>
      <c r="G4370" s="103">
        <v>20030325</v>
      </c>
      <c r="H4370" s="104" t="s">
        <v>17110</v>
      </c>
      <c r="I4370" s="103" t="s">
        <v>30</v>
      </c>
      <c r="J4370" s="103" t="s">
        <v>30</v>
      </c>
      <c r="K4370" s="103" t="s">
        <v>30</v>
      </c>
      <c r="L4370" s="103" t="s">
        <v>30</v>
      </c>
      <c r="M4370" s="103" t="s">
        <v>30</v>
      </c>
      <c r="N4370" s="103" t="s">
        <v>30</v>
      </c>
      <c r="O4370" s="103" t="s">
        <v>27</v>
      </c>
      <c r="P4370" s="103" t="s">
        <v>8322</v>
      </c>
      <c r="Q4370" s="103" t="s">
        <v>8231</v>
      </c>
      <c r="R4370" s="105">
        <v>15277894697</v>
      </c>
      <c r="S4370" s="103" t="s">
        <v>8322</v>
      </c>
      <c r="T4370" s="103" t="s">
        <v>140</v>
      </c>
      <c r="U4370" s="106" t="s">
        <v>20386</v>
      </c>
      <c r="V4370" s="105" t="s">
        <v>25604</v>
      </c>
      <c r="W4370" s="107" t="s">
        <v>512</v>
      </c>
      <c r="X4370" t="s">
        <v>19604</v>
      </c>
      <c r="AA4370">
        <f ca="1" t="shared" si="137"/>
        <v>18</v>
      </c>
    </row>
    <row r="4371" spans="1:27">
      <c r="A4371" s="101">
        <v>28</v>
      </c>
      <c r="B4371" s="89" t="str">
        <f t="shared" si="136"/>
        <v>45273120030801181X</v>
      </c>
      <c r="C4371" s="89" t="s">
        <v>512</v>
      </c>
      <c r="D4371" s="102" t="s">
        <v>17114</v>
      </c>
      <c r="E4371" s="102" t="s">
        <v>24</v>
      </c>
      <c r="F4371" s="103" t="s">
        <v>20178</v>
      </c>
      <c r="G4371" s="103">
        <v>20030801</v>
      </c>
      <c r="H4371" s="104" t="s">
        <v>17113</v>
      </c>
      <c r="I4371" s="103" t="s">
        <v>30</v>
      </c>
      <c r="J4371" s="103" t="s">
        <v>30</v>
      </c>
      <c r="K4371" s="103" t="s">
        <v>30</v>
      </c>
      <c r="L4371" s="103" t="s">
        <v>30</v>
      </c>
      <c r="M4371" s="103" t="s">
        <v>30</v>
      </c>
      <c r="N4371" s="103" t="s">
        <v>30</v>
      </c>
      <c r="O4371" s="103" t="s">
        <v>27</v>
      </c>
      <c r="P4371" s="103" t="s">
        <v>8322</v>
      </c>
      <c r="Q4371" s="103" t="s">
        <v>17116</v>
      </c>
      <c r="R4371" s="105" t="s">
        <v>17117</v>
      </c>
      <c r="S4371" s="103" t="s">
        <v>8322</v>
      </c>
      <c r="T4371" s="103" t="s">
        <v>115</v>
      </c>
      <c r="U4371" s="106" t="s">
        <v>20402</v>
      </c>
      <c r="V4371" s="105" t="s">
        <v>25605</v>
      </c>
      <c r="W4371" s="107" t="s">
        <v>512</v>
      </c>
      <c r="X4371" t="s">
        <v>19605</v>
      </c>
      <c r="AA4371">
        <f ca="1" t="shared" si="137"/>
        <v>18</v>
      </c>
    </row>
    <row r="4372" spans="1:27">
      <c r="A4372" s="101">
        <v>29</v>
      </c>
      <c r="B4372" s="89" t="str">
        <f t="shared" si="136"/>
        <v>452731200403281834</v>
      </c>
      <c r="C4372" s="89" t="s">
        <v>512</v>
      </c>
      <c r="D4372" s="102" t="s">
        <v>17119</v>
      </c>
      <c r="E4372" s="102" t="s">
        <v>24</v>
      </c>
      <c r="F4372" s="103" t="s">
        <v>20178</v>
      </c>
      <c r="G4372" s="103">
        <v>20040328</v>
      </c>
      <c r="H4372" s="104" t="s">
        <v>17118</v>
      </c>
      <c r="I4372" s="103" t="s">
        <v>30</v>
      </c>
      <c r="J4372" s="103" t="s">
        <v>30</v>
      </c>
      <c r="K4372" s="103" t="s">
        <v>30</v>
      </c>
      <c r="L4372" s="103" t="s">
        <v>30</v>
      </c>
      <c r="M4372" s="103" t="s">
        <v>30</v>
      </c>
      <c r="N4372" s="103" t="s">
        <v>30</v>
      </c>
      <c r="O4372" s="103" t="s">
        <v>27</v>
      </c>
      <c r="P4372" s="103" t="s">
        <v>8322</v>
      </c>
      <c r="Q4372" s="103" t="s">
        <v>17121</v>
      </c>
      <c r="R4372" s="105" t="s">
        <v>17122</v>
      </c>
      <c r="S4372" s="103" t="s">
        <v>8322</v>
      </c>
      <c r="T4372" s="103" t="s">
        <v>115</v>
      </c>
      <c r="U4372" s="106" t="s">
        <v>23640</v>
      </c>
      <c r="V4372" s="105" t="s">
        <v>25606</v>
      </c>
      <c r="W4372" s="107" t="s">
        <v>512</v>
      </c>
      <c r="X4372" t="s">
        <v>25607</v>
      </c>
      <c r="AA4372">
        <f ca="1" t="shared" si="137"/>
        <v>17</v>
      </c>
    </row>
    <row r="4373" spans="1:27">
      <c r="A4373" s="101">
        <v>30</v>
      </c>
      <c r="B4373" s="89" t="str">
        <f t="shared" si="136"/>
        <v>451229200311071813</v>
      </c>
      <c r="C4373" s="89" t="s">
        <v>512</v>
      </c>
      <c r="D4373" s="102" t="s">
        <v>17124</v>
      </c>
      <c r="E4373" s="102" t="s">
        <v>24</v>
      </c>
      <c r="F4373" s="103" t="s">
        <v>20178</v>
      </c>
      <c r="G4373" s="103">
        <v>20031107</v>
      </c>
      <c r="H4373" s="104" t="s">
        <v>17123</v>
      </c>
      <c r="I4373" s="103" t="s">
        <v>27</v>
      </c>
      <c r="J4373" s="103" t="s">
        <v>30</v>
      </c>
      <c r="K4373" s="103" t="s">
        <v>30</v>
      </c>
      <c r="L4373" s="103" t="s">
        <v>30</v>
      </c>
      <c r="M4373" s="103" t="s">
        <v>30</v>
      </c>
      <c r="N4373" s="103" t="s">
        <v>27</v>
      </c>
      <c r="O4373" s="103" t="s">
        <v>27</v>
      </c>
      <c r="P4373" s="103" t="s">
        <v>8322</v>
      </c>
      <c r="Q4373" s="103" t="s">
        <v>7293</v>
      </c>
      <c r="R4373" s="105" t="s">
        <v>17126</v>
      </c>
      <c r="S4373" s="103" t="s">
        <v>8322</v>
      </c>
      <c r="T4373" s="103" t="s">
        <v>115</v>
      </c>
      <c r="U4373" s="106" t="s">
        <v>25608</v>
      </c>
      <c r="V4373" s="105" t="s">
        <v>22394</v>
      </c>
      <c r="W4373" s="107" t="s">
        <v>512</v>
      </c>
      <c r="X4373" t="s">
        <v>25609</v>
      </c>
      <c r="AA4373">
        <f ca="1" t="shared" si="137"/>
        <v>17</v>
      </c>
    </row>
    <row r="4374" spans="1:27">
      <c r="A4374" s="101">
        <v>31</v>
      </c>
      <c r="B4374" s="89" t="str">
        <f t="shared" si="136"/>
        <v>452731200404233615</v>
      </c>
      <c r="C4374" s="89" t="s">
        <v>512</v>
      </c>
      <c r="D4374" s="102" t="s">
        <v>11180</v>
      </c>
      <c r="E4374" s="102" t="s">
        <v>24</v>
      </c>
      <c r="F4374" s="103" t="s">
        <v>20131</v>
      </c>
      <c r="G4374" s="103">
        <v>20040423</v>
      </c>
      <c r="H4374" s="104" t="s">
        <v>17127</v>
      </c>
      <c r="I4374" s="103" t="s">
        <v>30</v>
      </c>
      <c r="J4374" s="103" t="s">
        <v>30</v>
      </c>
      <c r="K4374" s="103" t="s">
        <v>30</v>
      </c>
      <c r="L4374" s="103" t="s">
        <v>30</v>
      </c>
      <c r="M4374" s="103" t="s">
        <v>30</v>
      </c>
      <c r="N4374" s="103" t="s">
        <v>30</v>
      </c>
      <c r="O4374" s="103" t="s">
        <v>27</v>
      </c>
      <c r="P4374" s="103" t="s">
        <v>8322</v>
      </c>
      <c r="Q4374" s="103" t="s">
        <v>17128</v>
      </c>
      <c r="R4374" s="105">
        <v>15277858713</v>
      </c>
      <c r="S4374" s="103" t="s">
        <v>1517</v>
      </c>
      <c r="T4374" s="103" t="s">
        <v>20158</v>
      </c>
      <c r="U4374" s="106" t="s">
        <v>20364</v>
      </c>
      <c r="V4374" s="105" t="s">
        <v>25610</v>
      </c>
      <c r="W4374" s="107" t="s">
        <v>512</v>
      </c>
      <c r="X4374" t="s">
        <v>19022</v>
      </c>
      <c r="AA4374">
        <f ca="1" t="shared" si="137"/>
        <v>17</v>
      </c>
    </row>
    <row r="4375" spans="1:27">
      <c r="A4375" s="101">
        <v>32</v>
      </c>
      <c r="B4375" s="89" t="str">
        <f t="shared" si="136"/>
        <v>451229200401050311</v>
      </c>
      <c r="C4375" s="89" t="s">
        <v>512</v>
      </c>
      <c r="D4375" s="102" t="s">
        <v>17130</v>
      </c>
      <c r="E4375" s="102" t="s">
        <v>24</v>
      </c>
      <c r="F4375" s="103" t="s">
        <v>20131</v>
      </c>
      <c r="G4375" s="103">
        <v>20040105</v>
      </c>
      <c r="H4375" s="104" t="s">
        <v>17129</v>
      </c>
      <c r="I4375" s="103" t="s">
        <v>30</v>
      </c>
      <c r="J4375" s="103" t="s">
        <v>30</v>
      </c>
      <c r="K4375" s="103" t="s">
        <v>27</v>
      </c>
      <c r="L4375" s="103" t="s">
        <v>30</v>
      </c>
      <c r="M4375" s="103" t="s">
        <v>30</v>
      </c>
      <c r="N4375" s="103" t="s">
        <v>30</v>
      </c>
      <c r="O4375" s="103" t="s">
        <v>27</v>
      </c>
      <c r="P4375" s="103" t="s">
        <v>8322</v>
      </c>
      <c r="Q4375" s="103" t="s">
        <v>17132</v>
      </c>
      <c r="R4375" s="105" t="s">
        <v>17133</v>
      </c>
      <c r="S4375" s="103" t="s">
        <v>8322</v>
      </c>
      <c r="T4375" s="103" t="s">
        <v>151</v>
      </c>
      <c r="U4375" s="106" t="s">
        <v>22987</v>
      </c>
      <c r="V4375" s="105" t="s">
        <v>25611</v>
      </c>
      <c r="W4375" s="107" t="s">
        <v>512</v>
      </c>
      <c r="X4375" t="s">
        <v>25612</v>
      </c>
      <c r="AA4375">
        <f ca="1" t="shared" si="137"/>
        <v>17</v>
      </c>
    </row>
    <row r="4376" spans="1:27">
      <c r="A4376" s="101">
        <v>33</v>
      </c>
      <c r="B4376" s="89" t="str">
        <f t="shared" si="136"/>
        <v>451229200507185134</v>
      </c>
      <c r="C4376" s="89" t="s">
        <v>512</v>
      </c>
      <c r="D4376" s="102" t="s">
        <v>17135</v>
      </c>
      <c r="E4376" s="102" t="s">
        <v>24</v>
      </c>
      <c r="F4376" s="103" t="s">
        <v>20178</v>
      </c>
      <c r="G4376" s="103">
        <v>20050718</v>
      </c>
      <c r="H4376" s="104" t="s">
        <v>17134</v>
      </c>
      <c r="I4376" s="103" t="s">
        <v>30</v>
      </c>
      <c r="J4376" s="103" t="s">
        <v>30</v>
      </c>
      <c r="K4376" s="103" t="s">
        <v>30</v>
      </c>
      <c r="L4376" s="103" t="s">
        <v>30</v>
      </c>
      <c r="M4376" s="103" t="s">
        <v>30</v>
      </c>
      <c r="N4376" s="103" t="s">
        <v>30</v>
      </c>
      <c r="O4376" s="103" t="s">
        <v>27</v>
      </c>
      <c r="P4376" s="103" t="s">
        <v>8322</v>
      </c>
      <c r="Q4376" s="103" t="s">
        <v>12644</v>
      </c>
      <c r="R4376" s="105" t="s">
        <v>17136</v>
      </c>
      <c r="S4376" s="103" t="s">
        <v>8322</v>
      </c>
      <c r="T4376" s="103" t="s">
        <v>88</v>
      </c>
      <c r="U4376" s="106" t="s">
        <v>22377</v>
      </c>
      <c r="V4376" s="105" t="s">
        <v>24958</v>
      </c>
      <c r="W4376" s="107" t="s">
        <v>512</v>
      </c>
      <c r="X4376" t="s">
        <v>24959</v>
      </c>
      <c r="AA4376">
        <f ca="1" t="shared" si="137"/>
        <v>16</v>
      </c>
    </row>
    <row r="4377" spans="1:27">
      <c r="A4377" s="101">
        <v>34</v>
      </c>
      <c r="B4377" s="89" t="str">
        <f t="shared" si="136"/>
        <v>451229200603184211</v>
      </c>
      <c r="C4377" s="89" t="s">
        <v>512</v>
      </c>
      <c r="D4377" s="102" t="s">
        <v>17138</v>
      </c>
      <c r="E4377" s="102" t="s">
        <v>24</v>
      </c>
      <c r="F4377" s="103" t="s">
        <v>20131</v>
      </c>
      <c r="G4377" s="103">
        <v>20060318</v>
      </c>
      <c r="H4377" s="104" t="s">
        <v>17137</v>
      </c>
      <c r="I4377" s="103" t="s">
        <v>27</v>
      </c>
      <c r="J4377" s="103" t="s">
        <v>30</v>
      </c>
      <c r="K4377" s="103" t="s">
        <v>30</v>
      </c>
      <c r="L4377" s="103" t="s">
        <v>30</v>
      </c>
      <c r="M4377" s="103" t="s">
        <v>30</v>
      </c>
      <c r="N4377" s="103" t="s">
        <v>30</v>
      </c>
      <c r="O4377" s="103" t="s">
        <v>27</v>
      </c>
      <c r="P4377" s="103" t="s">
        <v>8322</v>
      </c>
      <c r="Q4377" s="103" t="s">
        <v>17139</v>
      </c>
      <c r="R4377" s="105" t="s">
        <v>17140</v>
      </c>
      <c r="S4377" s="103" t="s">
        <v>8322</v>
      </c>
      <c r="T4377" s="103" t="s">
        <v>121</v>
      </c>
      <c r="U4377" s="106" t="s">
        <v>22741</v>
      </c>
      <c r="V4377" s="105" t="s">
        <v>25205</v>
      </c>
      <c r="W4377" s="107" t="s">
        <v>512</v>
      </c>
      <c r="X4377" t="s">
        <v>25613</v>
      </c>
      <c r="AA4377">
        <f ca="1" t="shared" si="137"/>
        <v>15</v>
      </c>
    </row>
    <row r="4378" spans="1:27">
      <c r="A4378" s="101">
        <v>35</v>
      </c>
      <c r="B4378" s="89" t="str">
        <f t="shared" si="136"/>
        <v>45122920030613391X</v>
      </c>
      <c r="C4378" s="89" t="s">
        <v>512</v>
      </c>
      <c r="D4378" s="102" t="s">
        <v>3445</v>
      </c>
      <c r="E4378" s="102" t="s">
        <v>24</v>
      </c>
      <c r="F4378" s="103" t="s">
        <v>20131</v>
      </c>
      <c r="G4378" s="103">
        <v>20030613</v>
      </c>
      <c r="H4378" s="104" t="s">
        <v>17141</v>
      </c>
      <c r="I4378" s="103" t="s">
        <v>27</v>
      </c>
      <c r="J4378" s="103" t="s">
        <v>30</v>
      </c>
      <c r="K4378" s="103" t="s">
        <v>30</v>
      </c>
      <c r="L4378" s="103" t="s">
        <v>30</v>
      </c>
      <c r="M4378" s="103" t="s">
        <v>30</v>
      </c>
      <c r="N4378" s="103" t="s">
        <v>30</v>
      </c>
      <c r="O4378" s="103" t="s">
        <v>27</v>
      </c>
      <c r="P4378" s="103" t="s">
        <v>8322</v>
      </c>
      <c r="Q4378" s="103" t="s">
        <v>17142</v>
      </c>
      <c r="R4378" s="105" t="s">
        <v>17143</v>
      </c>
      <c r="S4378" s="103" t="s">
        <v>8322</v>
      </c>
      <c r="T4378" s="103" t="s">
        <v>128</v>
      </c>
      <c r="U4378" s="106" t="s">
        <v>21813</v>
      </c>
      <c r="V4378" s="105" t="s">
        <v>23659</v>
      </c>
      <c r="W4378" s="107" t="s">
        <v>512</v>
      </c>
      <c r="X4378" t="s">
        <v>19513</v>
      </c>
      <c r="AA4378">
        <f ca="1" t="shared" si="137"/>
        <v>18</v>
      </c>
    </row>
    <row r="4379" spans="1:27">
      <c r="A4379" s="101">
        <v>36</v>
      </c>
      <c r="B4379" s="89" t="str">
        <f t="shared" si="136"/>
        <v>452731200404045411</v>
      </c>
      <c r="C4379" s="89" t="s">
        <v>512</v>
      </c>
      <c r="D4379" s="102" t="s">
        <v>17145</v>
      </c>
      <c r="E4379" s="102" t="s">
        <v>24</v>
      </c>
      <c r="F4379" s="103" t="s">
        <v>20131</v>
      </c>
      <c r="G4379" s="103">
        <v>20040404</v>
      </c>
      <c r="H4379" s="104" t="s">
        <v>17144</v>
      </c>
      <c r="I4379" s="103" t="s">
        <v>30</v>
      </c>
      <c r="J4379" s="103" t="s">
        <v>30</v>
      </c>
      <c r="K4379" s="103" t="s">
        <v>30</v>
      </c>
      <c r="L4379" s="103" t="s">
        <v>30</v>
      </c>
      <c r="M4379" s="103" t="s">
        <v>30</v>
      </c>
      <c r="N4379" s="103" t="s">
        <v>30</v>
      </c>
      <c r="O4379" s="103" t="s">
        <v>27</v>
      </c>
      <c r="P4379" s="103" t="s">
        <v>8322</v>
      </c>
      <c r="Q4379" s="103" t="s">
        <v>17147</v>
      </c>
      <c r="R4379" s="105" t="s">
        <v>17148</v>
      </c>
      <c r="S4379" s="103" t="s">
        <v>8322</v>
      </c>
      <c r="T4379" s="103" t="s">
        <v>93</v>
      </c>
      <c r="U4379" s="106" t="s">
        <v>23368</v>
      </c>
      <c r="V4379" s="105" t="s">
        <v>25614</v>
      </c>
      <c r="W4379" s="107" t="s">
        <v>512</v>
      </c>
      <c r="X4379" t="s">
        <v>25615</v>
      </c>
      <c r="AA4379">
        <f ca="1" t="shared" si="137"/>
        <v>17</v>
      </c>
    </row>
    <row r="4380" spans="1:27">
      <c r="A4380" s="101">
        <v>37</v>
      </c>
      <c r="B4380" s="89" t="str">
        <f t="shared" si="136"/>
        <v>451229200508152414</v>
      </c>
      <c r="C4380" s="89" t="s">
        <v>512</v>
      </c>
      <c r="D4380" s="102" t="s">
        <v>17150</v>
      </c>
      <c r="E4380" s="102" t="s">
        <v>24</v>
      </c>
      <c r="F4380" s="103" t="s">
        <v>20178</v>
      </c>
      <c r="G4380" s="103">
        <v>20050815</v>
      </c>
      <c r="H4380" s="104" t="s">
        <v>17149</v>
      </c>
      <c r="I4380" s="103" t="s">
        <v>27</v>
      </c>
      <c r="J4380" s="103" t="s">
        <v>30</v>
      </c>
      <c r="K4380" s="103" t="s">
        <v>30</v>
      </c>
      <c r="L4380" s="103" t="s">
        <v>30</v>
      </c>
      <c r="M4380" s="103" t="s">
        <v>30</v>
      </c>
      <c r="N4380" s="103" t="s">
        <v>30</v>
      </c>
      <c r="O4380" s="103" t="s">
        <v>27</v>
      </c>
      <c r="P4380" s="103" t="s">
        <v>8322</v>
      </c>
      <c r="Q4380" s="103" t="s">
        <v>17152</v>
      </c>
      <c r="R4380" s="105" t="s">
        <v>17153</v>
      </c>
      <c r="S4380" s="103" t="s">
        <v>8322</v>
      </c>
      <c r="T4380" s="103" t="s">
        <v>140</v>
      </c>
      <c r="U4380" s="106" t="s">
        <v>22540</v>
      </c>
      <c r="V4380" s="105" t="s">
        <v>25616</v>
      </c>
      <c r="W4380" s="107" t="s">
        <v>512</v>
      </c>
      <c r="X4380" t="s">
        <v>25617</v>
      </c>
      <c r="AA4380">
        <f ca="1" t="shared" si="137"/>
        <v>16</v>
      </c>
    </row>
    <row r="4381" spans="1:27">
      <c r="A4381" s="101">
        <v>38</v>
      </c>
      <c r="B4381" s="89" t="str">
        <f t="shared" si="136"/>
        <v>451229200501152198</v>
      </c>
      <c r="C4381" s="89" t="s">
        <v>512</v>
      </c>
      <c r="D4381" s="102" t="s">
        <v>17155</v>
      </c>
      <c r="E4381" s="102" t="s">
        <v>24</v>
      </c>
      <c r="F4381" s="103" t="s">
        <v>20131</v>
      </c>
      <c r="G4381" s="103">
        <v>20050115</v>
      </c>
      <c r="H4381" s="104" t="s">
        <v>17154</v>
      </c>
      <c r="I4381" s="103" t="s">
        <v>30</v>
      </c>
      <c r="J4381" s="103" t="s">
        <v>30</v>
      </c>
      <c r="K4381" s="103" t="s">
        <v>30</v>
      </c>
      <c r="L4381" s="103" t="s">
        <v>30</v>
      </c>
      <c r="M4381" s="103" t="s">
        <v>30</v>
      </c>
      <c r="N4381" s="103" t="s">
        <v>30</v>
      </c>
      <c r="O4381" s="103" t="s">
        <v>27</v>
      </c>
      <c r="P4381" s="103" t="s">
        <v>8322</v>
      </c>
      <c r="Q4381" s="103" t="s">
        <v>17157</v>
      </c>
      <c r="R4381" s="105" t="s">
        <v>17158</v>
      </c>
      <c r="S4381" s="103" t="s">
        <v>8322</v>
      </c>
      <c r="T4381" s="103" t="s">
        <v>20240</v>
      </c>
      <c r="U4381" s="106" t="s">
        <v>21589</v>
      </c>
      <c r="V4381" s="105" t="s">
        <v>25618</v>
      </c>
      <c r="W4381" s="107" t="s">
        <v>512</v>
      </c>
      <c r="X4381" t="s">
        <v>25619</v>
      </c>
      <c r="AA4381">
        <f ca="1" t="shared" si="137"/>
        <v>16</v>
      </c>
    </row>
    <row r="4382" spans="1:27">
      <c r="A4382" s="101">
        <v>39</v>
      </c>
      <c r="B4382" s="89" t="str">
        <f t="shared" si="136"/>
        <v>452731200501290013</v>
      </c>
      <c r="C4382" s="89" t="s">
        <v>512</v>
      </c>
      <c r="D4382" s="102" t="s">
        <v>17160</v>
      </c>
      <c r="E4382" s="102" t="s">
        <v>24</v>
      </c>
      <c r="F4382" s="103" t="s">
        <v>20131</v>
      </c>
      <c r="G4382" s="103">
        <v>20050129</v>
      </c>
      <c r="H4382" s="104" t="s">
        <v>17159</v>
      </c>
      <c r="I4382" s="103" t="s">
        <v>30</v>
      </c>
      <c r="J4382" s="103" t="s">
        <v>30</v>
      </c>
      <c r="K4382" s="103" t="s">
        <v>30</v>
      </c>
      <c r="L4382" s="103" t="s">
        <v>30</v>
      </c>
      <c r="M4382" s="103" t="s">
        <v>30</v>
      </c>
      <c r="N4382" s="103" t="s">
        <v>30</v>
      </c>
      <c r="O4382" s="103" t="s">
        <v>27</v>
      </c>
      <c r="P4382" s="103" t="s">
        <v>8322</v>
      </c>
      <c r="Q4382" s="103" t="s">
        <v>13501</v>
      </c>
      <c r="R4382" s="105" t="s">
        <v>17162</v>
      </c>
      <c r="S4382" s="103" t="s">
        <v>8322</v>
      </c>
      <c r="T4382" s="103" t="s">
        <v>63</v>
      </c>
      <c r="U4382" s="106" t="s">
        <v>20219</v>
      </c>
      <c r="V4382" s="105" t="s">
        <v>25620</v>
      </c>
      <c r="W4382" s="107" t="s">
        <v>512</v>
      </c>
      <c r="X4382" t="s">
        <v>25621</v>
      </c>
      <c r="AA4382">
        <f ca="1" t="shared" si="137"/>
        <v>16</v>
      </c>
    </row>
    <row r="4383" spans="1:27">
      <c r="A4383" s="101">
        <v>40</v>
      </c>
      <c r="B4383" s="89" t="str">
        <f t="shared" si="136"/>
        <v>452729200407041131</v>
      </c>
      <c r="C4383" s="89" t="s">
        <v>512</v>
      </c>
      <c r="D4383" s="102" t="s">
        <v>17164</v>
      </c>
      <c r="E4383" s="102" t="s">
        <v>24</v>
      </c>
      <c r="F4383" s="103" t="s">
        <v>20131</v>
      </c>
      <c r="G4383" s="103">
        <v>20040704</v>
      </c>
      <c r="H4383" s="104" t="s">
        <v>17163</v>
      </c>
      <c r="I4383" s="103" t="s">
        <v>30</v>
      </c>
      <c r="J4383" s="103" t="s">
        <v>30</v>
      </c>
      <c r="K4383" s="103" t="s">
        <v>30</v>
      </c>
      <c r="L4383" s="103" t="s">
        <v>30</v>
      </c>
      <c r="M4383" s="103" t="s">
        <v>30</v>
      </c>
      <c r="N4383" s="103" t="s">
        <v>30</v>
      </c>
      <c r="O4383" s="103" t="s">
        <v>30</v>
      </c>
      <c r="P4383" s="103" t="s">
        <v>8322</v>
      </c>
      <c r="Q4383" s="103" t="s">
        <v>17166</v>
      </c>
      <c r="R4383" s="105">
        <v>13647899078</v>
      </c>
      <c r="S4383" s="103" t="s">
        <v>8322</v>
      </c>
      <c r="T4383" s="103" t="s">
        <v>63</v>
      </c>
      <c r="U4383" s="106" t="s">
        <v>20484</v>
      </c>
      <c r="V4383" s="105" t="s">
        <v>25622</v>
      </c>
      <c r="W4383" s="107" t="s">
        <v>512</v>
      </c>
      <c r="X4383" t="s">
        <v>25623</v>
      </c>
      <c r="AA4383">
        <f ca="1" t="shared" si="137"/>
        <v>17</v>
      </c>
    </row>
    <row r="4384" spans="1:27">
      <c r="A4384" s="101">
        <v>41</v>
      </c>
      <c r="B4384" s="89" t="str">
        <f t="shared" si="136"/>
        <v>452731200510255412</v>
      </c>
      <c r="C4384" s="89" t="s">
        <v>512</v>
      </c>
      <c r="D4384" s="102" t="s">
        <v>17168</v>
      </c>
      <c r="E4384" s="102" t="s">
        <v>24</v>
      </c>
      <c r="F4384" s="103" t="s">
        <v>20178</v>
      </c>
      <c r="G4384" s="103">
        <v>20051025</v>
      </c>
      <c r="H4384" s="104" t="s">
        <v>17167</v>
      </c>
      <c r="I4384" s="103" t="s">
        <v>27</v>
      </c>
      <c r="J4384" s="103" t="s">
        <v>27</v>
      </c>
      <c r="K4384" s="103" t="s">
        <v>30</v>
      </c>
      <c r="L4384" s="103" t="s">
        <v>30</v>
      </c>
      <c r="M4384" s="103" t="s">
        <v>30</v>
      </c>
      <c r="N4384" s="103" t="s">
        <v>30</v>
      </c>
      <c r="O4384" s="103" t="s">
        <v>27</v>
      </c>
      <c r="P4384" s="103" t="s">
        <v>8322</v>
      </c>
      <c r="Q4384" s="103" t="s">
        <v>9018</v>
      </c>
      <c r="R4384" s="105">
        <v>18977894297</v>
      </c>
      <c r="S4384" s="103" t="s">
        <v>8322</v>
      </c>
      <c r="T4384" s="103" t="s">
        <v>93</v>
      </c>
      <c r="U4384" s="106" t="s">
        <v>22689</v>
      </c>
      <c r="V4384" s="105" t="s">
        <v>25624</v>
      </c>
      <c r="W4384" s="107" t="s">
        <v>512</v>
      </c>
      <c r="X4384" t="s">
        <v>25625</v>
      </c>
      <c r="AA4384">
        <f ca="1" t="shared" si="137"/>
        <v>15</v>
      </c>
    </row>
    <row r="4385" spans="1:27">
      <c r="A4385" s="101">
        <v>42</v>
      </c>
      <c r="B4385" s="89" t="str">
        <f t="shared" si="136"/>
        <v>452731200411203617</v>
      </c>
      <c r="C4385" s="89" t="s">
        <v>512</v>
      </c>
      <c r="D4385" s="102" t="s">
        <v>17171</v>
      </c>
      <c r="E4385" s="102" t="s">
        <v>24</v>
      </c>
      <c r="F4385" s="103" t="s">
        <v>20131</v>
      </c>
      <c r="G4385" s="103">
        <v>20041120</v>
      </c>
      <c r="H4385" s="104" t="s">
        <v>17170</v>
      </c>
      <c r="I4385" s="103" t="s">
        <v>30</v>
      </c>
      <c r="J4385" s="103" t="s">
        <v>30</v>
      </c>
      <c r="K4385" s="103" t="s">
        <v>30</v>
      </c>
      <c r="L4385" s="103" t="s">
        <v>30</v>
      </c>
      <c r="M4385" s="103" t="s">
        <v>30</v>
      </c>
      <c r="N4385" s="103" t="s">
        <v>30</v>
      </c>
      <c r="O4385" s="103" t="s">
        <v>27</v>
      </c>
      <c r="P4385" s="103" t="s">
        <v>8322</v>
      </c>
      <c r="Q4385" s="103" t="s">
        <v>17173</v>
      </c>
      <c r="R4385" s="105">
        <v>19978807462</v>
      </c>
      <c r="S4385" s="103" t="s">
        <v>8322</v>
      </c>
      <c r="T4385" s="103" t="s">
        <v>81</v>
      </c>
      <c r="U4385" s="106" t="s">
        <v>23072</v>
      </c>
      <c r="V4385" s="105" t="s">
        <v>25626</v>
      </c>
      <c r="W4385" s="107" t="s">
        <v>512</v>
      </c>
      <c r="X4385" t="s">
        <v>25627</v>
      </c>
      <c r="AA4385">
        <f ca="1" t="shared" si="137"/>
        <v>16</v>
      </c>
    </row>
    <row r="4386" spans="1:27">
      <c r="A4386" s="101">
        <v>43</v>
      </c>
      <c r="B4386" s="89" t="str">
        <f t="shared" si="136"/>
        <v>451229200504202111</v>
      </c>
      <c r="C4386" s="89" t="s">
        <v>512</v>
      </c>
      <c r="D4386" s="102" t="s">
        <v>17175</v>
      </c>
      <c r="E4386" s="102" t="s">
        <v>24</v>
      </c>
      <c r="F4386" s="103" t="s">
        <v>20131</v>
      </c>
      <c r="G4386" s="103">
        <v>20050420</v>
      </c>
      <c r="H4386" s="104" t="s">
        <v>17174</v>
      </c>
      <c r="I4386" s="103" t="s">
        <v>27</v>
      </c>
      <c r="J4386" s="103" t="s">
        <v>30</v>
      </c>
      <c r="K4386" s="103" t="s">
        <v>30</v>
      </c>
      <c r="L4386" s="103" t="s">
        <v>30</v>
      </c>
      <c r="M4386" s="103" t="s">
        <v>30</v>
      </c>
      <c r="N4386" s="103" t="s">
        <v>30</v>
      </c>
      <c r="O4386" s="103" t="s">
        <v>27</v>
      </c>
      <c r="P4386" s="103" t="s">
        <v>8322</v>
      </c>
      <c r="Q4386" s="103" t="s">
        <v>17177</v>
      </c>
      <c r="R4386" s="105">
        <v>13607789978</v>
      </c>
      <c r="S4386" s="103" t="s">
        <v>8322</v>
      </c>
      <c r="T4386" s="103" t="s">
        <v>20240</v>
      </c>
      <c r="U4386" s="106" t="s">
        <v>22274</v>
      </c>
      <c r="V4386" s="105" t="s">
        <v>25628</v>
      </c>
      <c r="W4386" s="107" t="s">
        <v>512</v>
      </c>
      <c r="X4386" t="s">
        <v>25629</v>
      </c>
      <c r="AA4386">
        <f ca="1" t="shared" si="137"/>
        <v>16</v>
      </c>
    </row>
    <row r="4387" spans="1:27">
      <c r="A4387" s="101">
        <v>44</v>
      </c>
      <c r="B4387" s="89" t="str">
        <f t="shared" si="136"/>
        <v>452731200411135116</v>
      </c>
      <c r="C4387" s="89" t="s">
        <v>512</v>
      </c>
      <c r="D4387" s="102" t="s">
        <v>17179</v>
      </c>
      <c r="E4387" s="102" t="s">
        <v>24</v>
      </c>
      <c r="F4387" s="103" t="s">
        <v>20178</v>
      </c>
      <c r="G4387" s="103">
        <v>20041113</v>
      </c>
      <c r="H4387" s="104" t="s">
        <v>17178</v>
      </c>
      <c r="I4387" s="103" t="s">
        <v>30</v>
      </c>
      <c r="J4387" s="103" t="s">
        <v>30</v>
      </c>
      <c r="K4387" s="103" t="s">
        <v>30</v>
      </c>
      <c r="L4387" s="103" t="s">
        <v>30</v>
      </c>
      <c r="M4387" s="103" t="s">
        <v>30</v>
      </c>
      <c r="N4387" s="103" t="s">
        <v>30</v>
      </c>
      <c r="O4387" s="103" t="s">
        <v>27</v>
      </c>
      <c r="P4387" s="103" t="s">
        <v>8322</v>
      </c>
      <c r="Q4387" s="103" t="s">
        <v>17181</v>
      </c>
      <c r="R4387" s="105">
        <v>17776589062</v>
      </c>
      <c r="S4387" s="103" t="s">
        <v>8322</v>
      </c>
      <c r="T4387" s="103" t="s">
        <v>88</v>
      </c>
      <c r="U4387" s="106" t="s">
        <v>20503</v>
      </c>
      <c r="V4387" s="105" t="s">
        <v>25630</v>
      </c>
      <c r="W4387" s="107" t="s">
        <v>512</v>
      </c>
      <c r="X4387" t="s">
        <v>25631</v>
      </c>
      <c r="AA4387">
        <f ca="1" t="shared" si="137"/>
        <v>16</v>
      </c>
    </row>
    <row r="4388" spans="1:27">
      <c r="A4388" s="101">
        <v>45</v>
      </c>
      <c r="B4388" s="89" t="str">
        <f t="shared" si="136"/>
        <v>451229200603011812</v>
      </c>
      <c r="C4388" s="89" t="s">
        <v>512</v>
      </c>
      <c r="D4388" s="102" t="s">
        <v>17183</v>
      </c>
      <c r="E4388" s="102" t="s">
        <v>24</v>
      </c>
      <c r="F4388" s="103" t="s">
        <v>20178</v>
      </c>
      <c r="G4388" s="103">
        <v>20060301</v>
      </c>
      <c r="H4388" s="104" t="s">
        <v>17182</v>
      </c>
      <c r="I4388" s="103" t="s">
        <v>30</v>
      </c>
      <c r="J4388" s="103" t="s">
        <v>30</v>
      </c>
      <c r="K4388" s="103" t="s">
        <v>30</v>
      </c>
      <c r="L4388" s="103" t="s">
        <v>30</v>
      </c>
      <c r="M4388" s="103" t="s">
        <v>30</v>
      </c>
      <c r="N4388" s="103" t="s">
        <v>30</v>
      </c>
      <c r="O4388" s="103" t="s">
        <v>27</v>
      </c>
      <c r="P4388" s="103" t="s">
        <v>8322</v>
      </c>
      <c r="Q4388" s="103" t="s">
        <v>17185</v>
      </c>
      <c r="R4388" s="105" t="s">
        <v>17186</v>
      </c>
      <c r="S4388" s="103" t="s">
        <v>8322</v>
      </c>
      <c r="T4388" s="103" t="s">
        <v>115</v>
      </c>
      <c r="U4388" s="106" t="s">
        <v>20440</v>
      </c>
      <c r="V4388" s="105" t="s">
        <v>25632</v>
      </c>
      <c r="W4388" s="107" t="s">
        <v>512</v>
      </c>
      <c r="X4388" t="s">
        <v>25633</v>
      </c>
      <c r="AA4388">
        <f ca="1" t="shared" si="137"/>
        <v>15</v>
      </c>
    </row>
    <row r="4389" spans="1:27">
      <c r="A4389" s="101">
        <v>46</v>
      </c>
      <c r="B4389" s="89" t="str">
        <f t="shared" si="136"/>
        <v>452731200412243653</v>
      </c>
      <c r="C4389" s="89" t="s">
        <v>512</v>
      </c>
      <c r="D4389" s="102" t="s">
        <v>17188</v>
      </c>
      <c r="E4389" s="102" t="s">
        <v>24</v>
      </c>
      <c r="F4389" s="103" t="s">
        <v>20131</v>
      </c>
      <c r="G4389" s="103">
        <v>20041224</v>
      </c>
      <c r="H4389" s="104" t="s">
        <v>17187</v>
      </c>
      <c r="I4389" s="103" t="s">
        <v>27</v>
      </c>
      <c r="J4389" s="103" t="s">
        <v>30</v>
      </c>
      <c r="K4389" s="103" t="s">
        <v>30</v>
      </c>
      <c r="L4389" s="103" t="s">
        <v>30</v>
      </c>
      <c r="M4389" s="103" t="s">
        <v>30</v>
      </c>
      <c r="N4389" s="103" t="s">
        <v>30</v>
      </c>
      <c r="O4389" s="103" t="s">
        <v>27</v>
      </c>
      <c r="P4389" s="103" t="s">
        <v>8322</v>
      </c>
      <c r="Q4389" s="103" t="s">
        <v>17189</v>
      </c>
      <c r="R4389" s="105" t="s">
        <v>17190</v>
      </c>
      <c r="S4389" s="103" t="s">
        <v>8322</v>
      </c>
      <c r="T4389" s="103" t="s">
        <v>81</v>
      </c>
      <c r="U4389" s="106" t="s">
        <v>22798</v>
      </c>
      <c r="V4389" s="105" t="s">
        <v>25634</v>
      </c>
      <c r="W4389" s="107" t="s">
        <v>512</v>
      </c>
      <c r="X4389" t="s">
        <v>25635</v>
      </c>
      <c r="AA4389">
        <f ca="1" t="shared" si="137"/>
        <v>16</v>
      </c>
    </row>
    <row r="4390" spans="1:27">
      <c r="A4390" s="101">
        <v>47</v>
      </c>
      <c r="B4390" s="89" t="str">
        <f t="shared" si="136"/>
        <v>452731200310250633</v>
      </c>
      <c r="C4390" s="89" t="s">
        <v>512</v>
      </c>
      <c r="D4390" s="102" t="s">
        <v>17192</v>
      </c>
      <c r="E4390" s="102" t="s">
        <v>24</v>
      </c>
      <c r="F4390" s="103" t="s">
        <v>20131</v>
      </c>
      <c r="G4390" s="103">
        <v>20031025</v>
      </c>
      <c r="H4390" s="104" t="s">
        <v>17191</v>
      </c>
      <c r="I4390" s="103" t="s">
        <v>30</v>
      </c>
      <c r="J4390" s="103" t="s">
        <v>30</v>
      </c>
      <c r="K4390" s="103" t="s">
        <v>30</v>
      </c>
      <c r="L4390" s="103" t="s">
        <v>30</v>
      </c>
      <c r="M4390" s="103" t="s">
        <v>30</v>
      </c>
      <c r="N4390" s="103" t="s">
        <v>30</v>
      </c>
      <c r="O4390" s="103" t="s">
        <v>27</v>
      </c>
      <c r="P4390" s="103" t="s">
        <v>8322</v>
      </c>
      <c r="Q4390" s="103" t="s">
        <v>17193</v>
      </c>
      <c r="R4390" s="105">
        <v>15947324631</v>
      </c>
      <c r="S4390" s="103" t="s">
        <v>8322</v>
      </c>
      <c r="T4390" s="103" t="s">
        <v>99</v>
      </c>
      <c r="U4390" s="106" t="s">
        <v>20884</v>
      </c>
      <c r="V4390" s="105" t="s">
        <v>23250</v>
      </c>
      <c r="W4390" s="107" t="s">
        <v>512</v>
      </c>
      <c r="X4390" t="s">
        <v>24994</v>
      </c>
      <c r="AA4390">
        <f ca="1" t="shared" si="137"/>
        <v>17</v>
      </c>
    </row>
    <row r="4391" spans="1:27">
      <c r="A4391" s="101">
        <v>48</v>
      </c>
      <c r="B4391" s="89" t="str">
        <f t="shared" si="136"/>
        <v>451229200512040319</v>
      </c>
      <c r="C4391" s="89" t="s">
        <v>512</v>
      </c>
      <c r="D4391" s="102" t="s">
        <v>17195</v>
      </c>
      <c r="E4391" s="102" t="s">
        <v>24</v>
      </c>
      <c r="F4391" s="103" t="s">
        <v>20178</v>
      </c>
      <c r="G4391" s="103">
        <v>20051204</v>
      </c>
      <c r="H4391" s="104" t="s">
        <v>17194</v>
      </c>
      <c r="I4391" s="103" t="s">
        <v>30</v>
      </c>
      <c r="J4391" s="103" t="s">
        <v>30</v>
      </c>
      <c r="K4391" s="103" t="s">
        <v>27</v>
      </c>
      <c r="L4391" s="103" t="s">
        <v>30</v>
      </c>
      <c r="M4391" s="103" t="s">
        <v>30</v>
      </c>
      <c r="N4391" s="103" t="s">
        <v>30</v>
      </c>
      <c r="O4391" s="103" t="s">
        <v>27</v>
      </c>
      <c r="P4391" s="103" t="s">
        <v>8322</v>
      </c>
      <c r="Q4391" s="103" t="s">
        <v>17197</v>
      </c>
      <c r="R4391" s="105" t="s">
        <v>17198</v>
      </c>
      <c r="S4391" s="103" t="s">
        <v>8322</v>
      </c>
      <c r="T4391" s="103" t="s">
        <v>151</v>
      </c>
      <c r="U4391" s="106" t="s">
        <v>22987</v>
      </c>
      <c r="V4391" s="105" t="s">
        <v>25636</v>
      </c>
      <c r="W4391" s="107" t="s">
        <v>512</v>
      </c>
      <c r="X4391" t="s">
        <v>25637</v>
      </c>
      <c r="AA4391">
        <f ca="1" t="shared" si="137"/>
        <v>15</v>
      </c>
    </row>
    <row r="4392" spans="1:27">
      <c r="A4392" s="101">
        <v>49</v>
      </c>
      <c r="B4392" s="89" t="str">
        <f t="shared" si="136"/>
        <v>451229200602152410</v>
      </c>
      <c r="C4392" s="89" t="s">
        <v>512</v>
      </c>
      <c r="D4392" s="102" t="s">
        <v>17200</v>
      </c>
      <c r="E4392" s="102" t="s">
        <v>24</v>
      </c>
      <c r="F4392" s="103" t="s">
        <v>20178</v>
      </c>
      <c r="G4392" s="103">
        <v>20060215</v>
      </c>
      <c r="H4392" s="104" t="s">
        <v>17199</v>
      </c>
      <c r="I4392" s="103" t="s">
        <v>30</v>
      </c>
      <c r="J4392" s="103" t="s">
        <v>30</v>
      </c>
      <c r="K4392" s="103" t="s">
        <v>30</v>
      </c>
      <c r="L4392" s="103" t="s">
        <v>30</v>
      </c>
      <c r="M4392" s="103" t="s">
        <v>30</v>
      </c>
      <c r="N4392" s="103" t="s">
        <v>30</v>
      </c>
      <c r="O4392" s="103" t="s">
        <v>27</v>
      </c>
      <c r="P4392" s="103" t="s">
        <v>8322</v>
      </c>
      <c r="Q4392" s="103" t="s">
        <v>17202</v>
      </c>
      <c r="R4392" s="105" t="s">
        <v>17203</v>
      </c>
      <c r="S4392" s="103" t="s">
        <v>8322</v>
      </c>
      <c r="T4392" s="103" t="s">
        <v>140</v>
      </c>
      <c r="U4392" s="106" t="s">
        <v>22096</v>
      </c>
      <c r="V4392" s="105" t="s">
        <v>25638</v>
      </c>
      <c r="W4392" s="107" t="s">
        <v>512</v>
      </c>
      <c r="X4392" t="s">
        <v>25639</v>
      </c>
      <c r="AA4392">
        <f ca="1" t="shared" si="137"/>
        <v>15</v>
      </c>
    </row>
    <row r="4393" spans="1:27">
      <c r="A4393" s="101">
        <v>50</v>
      </c>
      <c r="B4393" s="89" t="str">
        <f t="shared" si="136"/>
        <v>452731200605274210</v>
      </c>
      <c r="C4393" s="89" t="s">
        <v>512</v>
      </c>
      <c r="D4393" s="102" t="s">
        <v>17206</v>
      </c>
      <c r="E4393" s="102" t="s">
        <v>24</v>
      </c>
      <c r="F4393" s="103" t="s">
        <v>20131</v>
      </c>
      <c r="G4393" s="103">
        <v>20060527</v>
      </c>
      <c r="H4393" s="104" t="s">
        <v>17205</v>
      </c>
      <c r="I4393" s="103" t="s">
        <v>30</v>
      </c>
      <c r="J4393" s="103" t="s">
        <v>30</v>
      </c>
      <c r="K4393" s="103" t="s">
        <v>30</v>
      </c>
      <c r="L4393" s="103" t="s">
        <v>30</v>
      </c>
      <c r="M4393" s="103" t="s">
        <v>30</v>
      </c>
      <c r="N4393" s="103" t="s">
        <v>30</v>
      </c>
      <c r="O4393" s="103" t="s">
        <v>27</v>
      </c>
      <c r="P4393" s="103" t="s">
        <v>8322</v>
      </c>
      <c r="Q4393" s="103" t="s">
        <v>17208</v>
      </c>
      <c r="R4393" s="105" t="s">
        <v>17209</v>
      </c>
      <c r="S4393" s="103" t="s">
        <v>8322</v>
      </c>
      <c r="T4393" s="103" t="s">
        <v>121</v>
      </c>
      <c r="U4393" s="106" t="s">
        <v>23239</v>
      </c>
      <c r="V4393" s="105" t="s">
        <v>25640</v>
      </c>
      <c r="W4393" s="107" t="s">
        <v>512</v>
      </c>
      <c r="X4393" t="s">
        <v>25641</v>
      </c>
      <c r="AA4393">
        <f ca="1" t="shared" si="137"/>
        <v>15</v>
      </c>
    </row>
    <row r="4394" spans="1:27">
      <c r="A4394" s="101">
        <v>51</v>
      </c>
      <c r="B4394" s="89" t="str">
        <f t="shared" si="136"/>
        <v>451229200109203632</v>
      </c>
      <c r="C4394" s="89" t="s">
        <v>512</v>
      </c>
      <c r="D4394" s="102" t="s">
        <v>17211</v>
      </c>
      <c r="E4394" s="102" t="s">
        <v>24</v>
      </c>
      <c r="F4394" s="103" t="s">
        <v>20131</v>
      </c>
      <c r="G4394" s="103">
        <v>20010920</v>
      </c>
      <c r="H4394" s="104" t="s">
        <v>17210</v>
      </c>
      <c r="I4394" s="103" t="s">
        <v>27</v>
      </c>
      <c r="J4394" s="103" t="s">
        <v>30</v>
      </c>
      <c r="K4394" s="103" t="s">
        <v>30</v>
      </c>
      <c r="L4394" s="103" t="s">
        <v>30</v>
      </c>
      <c r="M4394" s="103" t="s">
        <v>30</v>
      </c>
      <c r="N4394" s="103" t="s">
        <v>30</v>
      </c>
      <c r="O4394" s="103" t="s">
        <v>27</v>
      </c>
      <c r="P4394" s="103" t="s">
        <v>8322</v>
      </c>
      <c r="Q4394" s="103" t="s">
        <v>5964</v>
      </c>
      <c r="R4394" s="105" t="s">
        <v>17212</v>
      </c>
      <c r="S4394" s="103" t="s">
        <v>8322</v>
      </c>
      <c r="T4394" s="103" t="s">
        <v>81</v>
      </c>
      <c r="U4394" s="106" t="s">
        <v>22956</v>
      </c>
      <c r="V4394" s="105" t="s">
        <v>23498</v>
      </c>
      <c r="W4394" s="107" t="s">
        <v>512</v>
      </c>
      <c r="X4394" t="s">
        <v>19423</v>
      </c>
      <c r="AA4394">
        <f ca="1" t="shared" si="137"/>
        <v>19</v>
      </c>
    </row>
    <row r="4395" spans="1:27">
      <c r="A4395" s="101">
        <v>52</v>
      </c>
      <c r="B4395" s="89" t="str">
        <f t="shared" si="136"/>
        <v>452731200401122119</v>
      </c>
      <c r="C4395" s="89" t="s">
        <v>512</v>
      </c>
      <c r="D4395" s="102" t="s">
        <v>17214</v>
      </c>
      <c r="E4395" s="102" t="s">
        <v>24</v>
      </c>
      <c r="F4395" s="103" t="s">
        <v>20131</v>
      </c>
      <c r="G4395" s="103">
        <v>20040112</v>
      </c>
      <c r="H4395" s="104" t="s">
        <v>17213</v>
      </c>
      <c r="I4395" s="103" t="s">
        <v>27</v>
      </c>
      <c r="J4395" s="103" t="s">
        <v>30</v>
      </c>
      <c r="K4395" s="103" t="s">
        <v>30</v>
      </c>
      <c r="L4395" s="103" t="s">
        <v>30</v>
      </c>
      <c r="M4395" s="103" t="s">
        <v>30</v>
      </c>
      <c r="N4395" s="103" t="s">
        <v>30</v>
      </c>
      <c r="O4395" s="103" t="s">
        <v>27</v>
      </c>
      <c r="P4395" s="103" t="s">
        <v>8322</v>
      </c>
      <c r="Q4395" s="103" t="s">
        <v>17216</v>
      </c>
      <c r="R4395" s="105" t="s">
        <v>17217</v>
      </c>
      <c r="S4395" s="103" t="s">
        <v>8322</v>
      </c>
      <c r="T4395" s="103" t="s">
        <v>20240</v>
      </c>
      <c r="U4395" s="106" t="s">
        <v>20405</v>
      </c>
      <c r="V4395" s="105" t="s">
        <v>22537</v>
      </c>
      <c r="W4395" s="107" t="s">
        <v>512</v>
      </c>
      <c r="X4395" t="s">
        <v>25642</v>
      </c>
      <c r="AA4395">
        <f ca="1" t="shared" si="137"/>
        <v>17</v>
      </c>
    </row>
    <row r="4396" spans="1:27">
      <c r="A4396" s="101">
        <v>53</v>
      </c>
      <c r="B4396" s="89" t="str">
        <f t="shared" si="136"/>
        <v>451229200311182169</v>
      </c>
      <c r="C4396" s="89" t="s">
        <v>512</v>
      </c>
      <c r="D4396" s="102" t="s">
        <v>17219</v>
      </c>
      <c r="E4396" s="102" t="s">
        <v>143</v>
      </c>
      <c r="F4396" s="103" t="s">
        <v>20178</v>
      </c>
      <c r="G4396" s="103">
        <v>20031118</v>
      </c>
      <c r="H4396" s="104" t="s">
        <v>17218</v>
      </c>
      <c r="I4396" s="103" t="s">
        <v>27</v>
      </c>
      <c r="J4396" s="103" t="s">
        <v>30</v>
      </c>
      <c r="K4396" s="103" t="s">
        <v>30</v>
      </c>
      <c r="L4396" s="103" t="s">
        <v>30</v>
      </c>
      <c r="M4396" s="103" t="s">
        <v>30</v>
      </c>
      <c r="N4396" s="103" t="s">
        <v>30</v>
      </c>
      <c r="O4396" s="103" t="s">
        <v>27</v>
      </c>
      <c r="P4396" s="103" t="s">
        <v>8322</v>
      </c>
      <c r="Q4396" s="103" t="s">
        <v>16847</v>
      </c>
      <c r="R4396" s="105">
        <v>13471802249</v>
      </c>
      <c r="S4396" s="103" t="s">
        <v>8322</v>
      </c>
      <c r="T4396" s="103" t="s">
        <v>134</v>
      </c>
      <c r="U4396" s="106" t="s">
        <v>20405</v>
      </c>
      <c r="V4396" s="105" t="s">
        <v>25643</v>
      </c>
      <c r="W4396" s="107" t="s">
        <v>512</v>
      </c>
      <c r="X4396" t="s">
        <v>25644</v>
      </c>
      <c r="AA4396">
        <f ca="1" t="shared" si="137"/>
        <v>17</v>
      </c>
    </row>
    <row r="4397" spans="1:27">
      <c r="A4397" s="101">
        <v>54</v>
      </c>
      <c r="B4397" s="89" t="str">
        <f t="shared" si="136"/>
        <v>451229200302193624</v>
      </c>
      <c r="C4397" s="89" t="s">
        <v>512</v>
      </c>
      <c r="D4397" s="102" t="s">
        <v>17222</v>
      </c>
      <c r="E4397" s="102" t="s">
        <v>143</v>
      </c>
      <c r="F4397" s="103" t="s">
        <v>20178</v>
      </c>
      <c r="G4397" s="103">
        <v>20030219</v>
      </c>
      <c r="H4397" s="104" t="s">
        <v>17221</v>
      </c>
      <c r="I4397" s="103" t="s">
        <v>30</v>
      </c>
      <c r="J4397" s="103" t="s">
        <v>30</v>
      </c>
      <c r="K4397" s="103" t="s">
        <v>30</v>
      </c>
      <c r="L4397" s="103" t="s">
        <v>30</v>
      </c>
      <c r="M4397" s="103" t="s">
        <v>30</v>
      </c>
      <c r="N4397" s="103" t="s">
        <v>30</v>
      </c>
      <c r="O4397" s="103" t="s">
        <v>27</v>
      </c>
      <c r="P4397" s="103" t="s">
        <v>8322</v>
      </c>
      <c r="Q4397" s="103" t="s">
        <v>17223</v>
      </c>
      <c r="R4397" s="105" t="s">
        <v>17224</v>
      </c>
      <c r="S4397" s="103" t="s">
        <v>8322</v>
      </c>
      <c r="T4397" s="103" t="s">
        <v>81</v>
      </c>
      <c r="U4397" s="106" t="s">
        <v>20487</v>
      </c>
      <c r="V4397" s="105" t="s">
        <v>21325</v>
      </c>
      <c r="W4397" s="107" t="s">
        <v>512</v>
      </c>
      <c r="X4397" t="s">
        <v>19606</v>
      </c>
      <c r="AA4397">
        <f ca="1" t="shared" si="137"/>
        <v>18</v>
      </c>
    </row>
    <row r="4398" spans="1:27">
      <c r="A4398" s="101">
        <v>55</v>
      </c>
      <c r="B4398" s="89" t="str">
        <f t="shared" si="136"/>
        <v>451229200412110025</v>
      </c>
      <c r="C4398" s="89" t="s">
        <v>512</v>
      </c>
      <c r="D4398" s="102" t="s">
        <v>17227</v>
      </c>
      <c r="E4398" s="102" t="s">
        <v>143</v>
      </c>
      <c r="F4398" s="103" t="s">
        <v>20131</v>
      </c>
      <c r="G4398" s="103">
        <v>20041211</v>
      </c>
      <c r="H4398" s="104" t="s">
        <v>17226</v>
      </c>
      <c r="I4398" s="103" t="s">
        <v>30</v>
      </c>
      <c r="J4398" s="103" t="s">
        <v>30</v>
      </c>
      <c r="K4398" s="103" t="s">
        <v>30</v>
      </c>
      <c r="L4398" s="103" t="s">
        <v>30</v>
      </c>
      <c r="M4398" s="103" t="s">
        <v>30</v>
      </c>
      <c r="N4398" s="103" t="s">
        <v>30</v>
      </c>
      <c r="O4398" s="103" t="s">
        <v>30</v>
      </c>
      <c r="P4398" s="103" t="s">
        <v>8322</v>
      </c>
      <c r="Q4398" s="103" t="s">
        <v>17229</v>
      </c>
      <c r="R4398" s="105" t="s">
        <v>17230</v>
      </c>
      <c r="S4398" s="103" t="s">
        <v>8322</v>
      </c>
      <c r="T4398" s="103" t="s">
        <v>63</v>
      </c>
      <c r="U4398" s="106" t="s">
        <v>25645</v>
      </c>
      <c r="V4398" s="105" t="s">
        <v>25646</v>
      </c>
      <c r="W4398" s="107" t="s">
        <v>512</v>
      </c>
      <c r="X4398" t="s">
        <v>25647</v>
      </c>
      <c r="AA4398">
        <f ca="1" t="shared" si="137"/>
        <v>16</v>
      </c>
    </row>
    <row r="4399" spans="1:27">
      <c r="A4399" s="101">
        <v>56</v>
      </c>
      <c r="B4399" s="89" t="str">
        <f t="shared" si="136"/>
        <v>451229200003081841</v>
      </c>
      <c r="C4399" s="89" t="s">
        <v>512</v>
      </c>
      <c r="D4399" s="102" t="s">
        <v>17232</v>
      </c>
      <c r="E4399" s="102" t="s">
        <v>143</v>
      </c>
      <c r="F4399" s="103" t="s">
        <v>20178</v>
      </c>
      <c r="G4399" s="103">
        <v>20000308</v>
      </c>
      <c r="H4399" s="104" t="s">
        <v>17231</v>
      </c>
      <c r="I4399" s="103" t="s">
        <v>27</v>
      </c>
      <c r="J4399" s="103" t="s">
        <v>30</v>
      </c>
      <c r="K4399" s="103" t="s">
        <v>30</v>
      </c>
      <c r="L4399" s="103" t="s">
        <v>30</v>
      </c>
      <c r="M4399" s="103" t="s">
        <v>30</v>
      </c>
      <c r="N4399" s="103" t="s">
        <v>30</v>
      </c>
      <c r="O4399" s="103" t="s">
        <v>27</v>
      </c>
      <c r="P4399" s="103" t="s">
        <v>8322</v>
      </c>
      <c r="Q4399" s="103" t="s">
        <v>16461</v>
      </c>
      <c r="R4399" s="105">
        <v>19968255643</v>
      </c>
      <c r="S4399" s="103" t="s">
        <v>8322</v>
      </c>
      <c r="T4399" s="103" t="s">
        <v>20208</v>
      </c>
      <c r="U4399" s="106" t="s">
        <v>23298</v>
      </c>
      <c r="V4399" s="105" t="s">
        <v>25326</v>
      </c>
      <c r="W4399" s="107" t="s">
        <v>512</v>
      </c>
      <c r="X4399" t="s">
        <v>19607</v>
      </c>
      <c r="AA4399">
        <f ca="1" t="shared" si="137"/>
        <v>21</v>
      </c>
    </row>
    <row r="4400" spans="1:27">
      <c r="A4400" s="101">
        <v>57</v>
      </c>
      <c r="B4400" s="89" t="str">
        <f t="shared" si="136"/>
        <v>452731200404155127</v>
      </c>
      <c r="C4400" s="89" t="s">
        <v>512</v>
      </c>
      <c r="D4400" s="102" t="s">
        <v>17234</v>
      </c>
      <c r="E4400" s="102" t="s">
        <v>143</v>
      </c>
      <c r="F4400" s="103" t="s">
        <v>20131</v>
      </c>
      <c r="G4400" s="103">
        <v>20040415</v>
      </c>
      <c r="H4400" s="104" t="s">
        <v>17233</v>
      </c>
      <c r="I4400" s="103" t="s">
        <v>30</v>
      </c>
      <c r="J4400" s="103" t="s">
        <v>30</v>
      </c>
      <c r="K4400" s="103" t="s">
        <v>30</v>
      </c>
      <c r="L4400" s="103" t="s">
        <v>30</v>
      </c>
      <c r="M4400" s="103" t="s">
        <v>30</v>
      </c>
      <c r="N4400" s="103" t="s">
        <v>30</v>
      </c>
      <c r="O4400" s="103" t="s">
        <v>27</v>
      </c>
      <c r="P4400" s="103" t="s">
        <v>8322</v>
      </c>
      <c r="Q4400" s="103" t="s">
        <v>17236</v>
      </c>
      <c r="R4400" s="105">
        <v>13667780172</v>
      </c>
      <c r="S4400" s="103" t="s">
        <v>8322</v>
      </c>
      <c r="T4400" s="103" t="s">
        <v>88</v>
      </c>
      <c r="U4400" s="106" t="s">
        <v>20477</v>
      </c>
      <c r="V4400" s="105" t="s">
        <v>25648</v>
      </c>
      <c r="W4400" s="107" t="s">
        <v>512</v>
      </c>
      <c r="X4400" t="s">
        <v>25649</v>
      </c>
      <c r="AA4400">
        <f ca="1" t="shared" si="137"/>
        <v>17</v>
      </c>
    </row>
    <row r="4401" spans="1:27">
      <c r="A4401" s="101">
        <v>58</v>
      </c>
      <c r="B4401" s="89" t="str">
        <f t="shared" si="136"/>
        <v>45122920031118122X</v>
      </c>
      <c r="C4401" s="89" t="s">
        <v>512</v>
      </c>
      <c r="D4401" s="102" t="s">
        <v>25650</v>
      </c>
      <c r="E4401" s="102" t="s">
        <v>143</v>
      </c>
      <c r="F4401" s="103" t="s">
        <v>20131</v>
      </c>
      <c r="G4401" s="103">
        <v>20031118</v>
      </c>
      <c r="H4401" s="104" t="s">
        <v>25651</v>
      </c>
      <c r="I4401" s="103" t="s">
        <v>30</v>
      </c>
      <c r="J4401" s="103" t="s">
        <v>30</v>
      </c>
      <c r="K4401" s="103" t="s">
        <v>30</v>
      </c>
      <c r="L4401" s="103" t="s">
        <v>30</v>
      </c>
      <c r="M4401" s="103" t="s">
        <v>30</v>
      </c>
      <c r="N4401" s="103" t="s">
        <v>30</v>
      </c>
      <c r="O4401" s="103" t="s">
        <v>27</v>
      </c>
      <c r="P4401" s="103" t="s">
        <v>8322</v>
      </c>
      <c r="Q4401" s="103" t="s">
        <v>25652</v>
      </c>
      <c r="R4401" s="105">
        <v>13132989124</v>
      </c>
      <c r="S4401" s="103" t="s">
        <v>8322</v>
      </c>
      <c r="T4401" s="103" t="s">
        <v>76</v>
      </c>
      <c r="U4401" s="106" t="s">
        <v>25653</v>
      </c>
      <c r="V4401" s="105" t="s">
        <v>25654</v>
      </c>
      <c r="W4401" s="107" t="s">
        <v>512</v>
      </c>
      <c r="X4401" t="s">
        <v>25655</v>
      </c>
      <c r="AA4401">
        <f ca="1" t="shared" si="137"/>
        <v>17</v>
      </c>
    </row>
    <row r="4402" spans="1:27">
      <c r="A4402" s="101">
        <v>59</v>
      </c>
      <c r="B4402" s="89" t="str">
        <f t="shared" si="136"/>
        <v>450621200404010825</v>
      </c>
      <c r="C4402" s="89" t="s">
        <v>512</v>
      </c>
      <c r="D4402" s="102" t="s">
        <v>17238</v>
      </c>
      <c r="E4402" s="102" t="s">
        <v>143</v>
      </c>
      <c r="F4402" s="103" t="s">
        <v>20131</v>
      </c>
      <c r="G4402" s="103">
        <v>20040401</v>
      </c>
      <c r="H4402" s="104" t="s">
        <v>17237</v>
      </c>
      <c r="I4402" s="103" t="s">
        <v>27</v>
      </c>
      <c r="J4402" s="103" t="s">
        <v>30</v>
      </c>
      <c r="K4402" s="103" t="s">
        <v>30</v>
      </c>
      <c r="L4402" s="103" t="s">
        <v>30</v>
      </c>
      <c r="M4402" s="103" t="s">
        <v>30</v>
      </c>
      <c r="N4402" s="103" t="s">
        <v>30</v>
      </c>
      <c r="O4402" s="103" t="s">
        <v>27</v>
      </c>
      <c r="P4402" s="103" t="s">
        <v>8322</v>
      </c>
      <c r="Q4402" s="103" t="s">
        <v>17239</v>
      </c>
      <c r="R4402" s="105" t="s">
        <v>17240</v>
      </c>
      <c r="S4402" s="103" t="s">
        <v>8322</v>
      </c>
      <c r="T4402" s="103" t="s">
        <v>88</v>
      </c>
      <c r="U4402" s="106" t="s">
        <v>20496</v>
      </c>
      <c r="V4402" s="105" t="s">
        <v>23888</v>
      </c>
      <c r="W4402" s="107" t="s">
        <v>512</v>
      </c>
      <c r="X4402" t="s">
        <v>19465</v>
      </c>
      <c r="AA4402">
        <f ca="1" t="shared" si="137"/>
        <v>17</v>
      </c>
    </row>
    <row r="4403" spans="1:27">
      <c r="A4403" s="101">
        <v>60</v>
      </c>
      <c r="B4403" s="89" t="str">
        <f t="shared" si="136"/>
        <v>451229200412144524</v>
      </c>
      <c r="C4403" s="89" t="s">
        <v>512</v>
      </c>
      <c r="D4403" s="102" t="s">
        <v>17243</v>
      </c>
      <c r="E4403" s="102" t="s">
        <v>143</v>
      </c>
      <c r="F4403" s="103" t="s">
        <v>20131</v>
      </c>
      <c r="G4403" s="103">
        <v>20041214</v>
      </c>
      <c r="H4403" s="104" t="s">
        <v>17242</v>
      </c>
      <c r="I4403" s="103" t="s">
        <v>30</v>
      </c>
      <c r="J4403" s="103" t="s">
        <v>30</v>
      </c>
      <c r="K4403" s="103" t="s">
        <v>30</v>
      </c>
      <c r="L4403" s="103" t="s">
        <v>30</v>
      </c>
      <c r="M4403" s="103" t="s">
        <v>30</v>
      </c>
      <c r="N4403" s="103" t="s">
        <v>30</v>
      </c>
      <c r="O4403" s="103" t="s">
        <v>27</v>
      </c>
      <c r="P4403" s="103" t="s">
        <v>8322</v>
      </c>
      <c r="Q4403" s="103" t="s">
        <v>17245</v>
      </c>
      <c r="R4403" s="105">
        <v>19977618033</v>
      </c>
      <c r="S4403" s="103" t="s">
        <v>8322</v>
      </c>
      <c r="T4403" s="103" t="s">
        <v>110</v>
      </c>
      <c r="U4403" s="106" t="s">
        <v>23230</v>
      </c>
      <c r="V4403" s="105" t="s">
        <v>25656</v>
      </c>
      <c r="W4403" s="107" t="s">
        <v>512</v>
      </c>
      <c r="X4403" t="s">
        <v>25657</v>
      </c>
      <c r="AA4403">
        <f ca="1" t="shared" si="137"/>
        <v>16</v>
      </c>
    </row>
    <row r="4404" spans="1:27">
      <c r="A4404" s="101">
        <v>61</v>
      </c>
      <c r="B4404" s="89" t="str">
        <f t="shared" si="136"/>
        <v>451229200505250342</v>
      </c>
      <c r="C4404" s="89" t="s">
        <v>512</v>
      </c>
      <c r="D4404" s="102" t="s">
        <v>17247</v>
      </c>
      <c r="E4404" s="102" t="s">
        <v>143</v>
      </c>
      <c r="F4404" s="103" t="s">
        <v>20131</v>
      </c>
      <c r="G4404" s="103">
        <v>20050525</v>
      </c>
      <c r="H4404" s="104" t="s">
        <v>17246</v>
      </c>
      <c r="I4404" s="103" t="s">
        <v>30</v>
      </c>
      <c r="J4404" s="103" t="s">
        <v>30</v>
      </c>
      <c r="K4404" s="103" t="s">
        <v>30</v>
      </c>
      <c r="L4404" s="103" t="s">
        <v>30</v>
      </c>
      <c r="M4404" s="103" t="s">
        <v>30</v>
      </c>
      <c r="N4404" s="103" t="s">
        <v>30</v>
      </c>
      <c r="O4404" s="103" t="s">
        <v>27</v>
      </c>
      <c r="P4404" s="103" t="s">
        <v>8322</v>
      </c>
      <c r="Q4404" s="103" t="s">
        <v>17249</v>
      </c>
      <c r="R4404" s="105" t="s">
        <v>17250</v>
      </c>
      <c r="S4404" s="103" t="s">
        <v>8322</v>
      </c>
      <c r="T4404" s="103" t="s">
        <v>151</v>
      </c>
      <c r="U4404" s="106" t="s">
        <v>23683</v>
      </c>
      <c r="V4404" s="105" t="s">
        <v>25658</v>
      </c>
      <c r="W4404" s="107" t="s">
        <v>512</v>
      </c>
      <c r="X4404" t="s">
        <v>25659</v>
      </c>
      <c r="AA4404">
        <f ca="1" t="shared" si="137"/>
        <v>16</v>
      </c>
    </row>
    <row r="4405" spans="1:27">
      <c r="A4405" s="101">
        <v>62</v>
      </c>
      <c r="B4405" s="89" t="str">
        <f t="shared" si="136"/>
        <v>451229200410052423</v>
      </c>
      <c r="C4405" s="89" t="s">
        <v>512</v>
      </c>
      <c r="D4405" s="102" t="s">
        <v>17252</v>
      </c>
      <c r="E4405" s="102" t="s">
        <v>143</v>
      </c>
      <c r="F4405" s="103" t="s">
        <v>20131</v>
      </c>
      <c r="G4405" s="103">
        <v>20041005</v>
      </c>
      <c r="H4405" s="104" t="s">
        <v>17251</v>
      </c>
      <c r="I4405" s="103" t="s">
        <v>27</v>
      </c>
      <c r="J4405" s="103" t="s">
        <v>30</v>
      </c>
      <c r="K4405" s="103" t="s">
        <v>30</v>
      </c>
      <c r="L4405" s="103" t="s">
        <v>30</v>
      </c>
      <c r="M4405" s="103" t="s">
        <v>30</v>
      </c>
      <c r="N4405" s="103" t="s">
        <v>30</v>
      </c>
      <c r="O4405" s="103" t="s">
        <v>27</v>
      </c>
      <c r="P4405" s="103" t="s">
        <v>8322</v>
      </c>
      <c r="Q4405" s="103" t="s">
        <v>17254</v>
      </c>
      <c r="R4405" s="105" t="s">
        <v>17255</v>
      </c>
      <c r="S4405" s="103" t="s">
        <v>8322</v>
      </c>
      <c r="T4405" s="103" t="s">
        <v>140</v>
      </c>
      <c r="U4405" s="106" t="s">
        <v>20453</v>
      </c>
      <c r="V4405" s="105" t="s">
        <v>25660</v>
      </c>
      <c r="W4405" s="107" t="s">
        <v>512</v>
      </c>
      <c r="X4405" t="s">
        <v>25661</v>
      </c>
      <c r="AA4405">
        <f ca="1" t="shared" si="137"/>
        <v>16</v>
      </c>
    </row>
    <row r="4406" spans="1:27">
      <c r="A4406" s="101">
        <v>63</v>
      </c>
      <c r="B4406" s="89" t="str">
        <f t="shared" si="136"/>
        <v>452731200412014826</v>
      </c>
      <c r="C4406" s="89" t="s">
        <v>512</v>
      </c>
      <c r="D4406" s="102" t="s">
        <v>17257</v>
      </c>
      <c r="E4406" s="102" t="s">
        <v>143</v>
      </c>
      <c r="F4406" s="103" t="s">
        <v>20131</v>
      </c>
      <c r="G4406" s="103">
        <v>20041204</v>
      </c>
      <c r="H4406" s="104" t="s">
        <v>17256</v>
      </c>
      <c r="I4406" s="103" t="s">
        <v>30</v>
      </c>
      <c r="J4406" s="103" t="s">
        <v>30</v>
      </c>
      <c r="K4406" s="103" t="s">
        <v>30</v>
      </c>
      <c r="L4406" s="103" t="s">
        <v>30</v>
      </c>
      <c r="M4406" s="103" t="s">
        <v>30</v>
      </c>
      <c r="N4406" s="103" t="s">
        <v>30</v>
      </c>
      <c r="O4406" s="103" t="s">
        <v>30</v>
      </c>
      <c r="P4406" s="103" t="s">
        <v>8322</v>
      </c>
      <c r="Q4406" s="103" t="s">
        <v>17259</v>
      </c>
      <c r="R4406" s="105" t="s">
        <v>17260</v>
      </c>
      <c r="S4406" s="103" t="s">
        <v>8322</v>
      </c>
      <c r="T4406" s="103" t="s">
        <v>63</v>
      </c>
      <c r="U4406" s="106" t="s">
        <v>22022</v>
      </c>
      <c r="V4406" s="105" t="s">
        <v>25662</v>
      </c>
      <c r="W4406" s="107" t="s">
        <v>512</v>
      </c>
      <c r="X4406" t="s">
        <v>25663</v>
      </c>
      <c r="AA4406">
        <f ca="1" t="shared" si="137"/>
        <v>16</v>
      </c>
    </row>
    <row r="4407" spans="1:27">
      <c r="A4407" s="101">
        <v>64</v>
      </c>
      <c r="B4407" s="89" t="str">
        <f t="shared" si="136"/>
        <v>452731200406110328</v>
      </c>
      <c r="C4407" s="89" t="s">
        <v>512</v>
      </c>
      <c r="D4407" s="102" t="s">
        <v>17262</v>
      </c>
      <c r="E4407" s="102" t="s">
        <v>143</v>
      </c>
      <c r="F4407" s="103" t="s">
        <v>20131</v>
      </c>
      <c r="G4407" s="103">
        <v>20040611</v>
      </c>
      <c r="H4407" s="104" t="s">
        <v>17261</v>
      </c>
      <c r="I4407" s="103" t="s">
        <v>30</v>
      </c>
      <c r="J4407" s="103" t="s">
        <v>30</v>
      </c>
      <c r="K4407" s="103" t="s">
        <v>30</v>
      </c>
      <c r="L4407" s="103" t="s">
        <v>30</v>
      </c>
      <c r="M4407" s="103" t="s">
        <v>30</v>
      </c>
      <c r="N4407" s="103" t="s">
        <v>30</v>
      </c>
      <c r="O4407" s="103" t="s">
        <v>27</v>
      </c>
      <c r="P4407" s="103" t="s">
        <v>8322</v>
      </c>
      <c r="Q4407" s="103" t="s">
        <v>17264</v>
      </c>
      <c r="R4407" s="105" t="s">
        <v>17265</v>
      </c>
      <c r="S4407" s="103" t="s">
        <v>8322</v>
      </c>
      <c r="T4407" s="103" t="s">
        <v>151</v>
      </c>
      <c r="U4407" s="106" t="s">
        <v>21471</v>
      </c>
      <c r="V4407" s="105" t="s">
        <v>25664</v>
      </c>
      <c r="W4407" s="107" t="s">
        <v>512</v>
      </c>
      <c r="X4407" t="s">
        <v>25665</v>
      </c>
      <c r="AA4407">
        <f ca="1" t="shared" si="137"/>
        <v>17</v>
      </c>
    </row>
    <row r="4408" spans="1:27">
      <c r="A4408" s="101">
        <v>65</v>
      </c>
      <c r="B4408" s="89" t="str">
        <f t="shared" si="136"/>
        <v>451229200506102747</v>
      </c>
      <c r="C4408" s="89" t="s">
        <v>512</v>
      </c>
      <c r="D4408" s="102" t="s">
        <v>17268</v>
      </c>
      <c r="E4408" s="102" t="s">
        <v>143</v>
      </c>
      <c r="F4408" s="103" t="s">
        <v>20178</v>
      </c>
      <c r="G4408" s="103">
        <v>20050610</v>
      </c>
      <c r="H4408" s="104" t="s">
        <v>17267</v>
      </c>
      <c r="I4408" s="103" t="s">
        <v>27</v>
      </c>
      <c r="J4408" s="103" t="s">
        <v>30</v>
      </c>
      <c r="K4408" s="103" t="s">
        <v>30</v>
      </c>
      <c r="L4408" s="103" t="s">
        <v>30</v>
      </c>
      <c r="M4408" s="103" t="s">
        <v>30</v>
      </c>
      <c r="N4408" s="103" t="s">
        <v>30</v>
      </c>
      <c r="O4408" s="103" t="s">
        <v>27</v>
      </c>
      <c r="P4408" s="103" t="s">
        <v>8322</v>
      </c>
      <c r="Q4408" s="103" t="s">
        <v>17269</v>
      </c>
      <c r="R4408" s="105">
        <v>16621259342</v>
      </c>
      <c r="S4408" s="103" t="s">
        <v>8322</v>
      </c>
      <c r="T4408" s="103" t="s">
        <v>146</v>
      </c>
      <c r="U4408" s="106" t="s">
        <v>21809</v>
      </c>
      <c r="V4408" s="105" t="s">
        <v>25666</v>
      </c>
      <c r="W4408" s="107" t="s">
        <v>512</v>
      </c>
      <c r="X4408" t="s">
        <v>25667</v>
      </c>
      <c r="AA4408">
        <f ca="1" t="shared" si="137"/>
        <v>16</v>
      </c>
    </row>
    <row r="4409" spans="1:27">
      <c r="A4409" s="101">
        <v>66</v>
      </c>
      <c r="B4409" s="89" t="str">
        <f t="shared" si="136"/>
        <v>451229200309245722</v>
      </c>
      <c r="C4409" s="89" t="s">
        <v>512</v>
      </c>
      <c r="D4409" s="102" t="s">
        <v>17271</v>
      </c>
      <c r="E4409" s="102" t="s">
        <v>143</v>
      </c>
      <c r="F4409" s="103" t="s">
        <v>20131</v>
      </c>
      <c r="G4409" s="103">
        <v>20030924</v>
      </c>
      <c r="H4409" s="104" t="s">
        <v>17270</v>
      </c>
      <c r="I4409" s="103" t="s">
        <v>30</v>
      </c>
      <c r="J4409" s="103" t="s">
        <v>30</v>
      </c>
      <c r="K4409" s="103" t="s">
        <v>30</v>
      </c>
      <c r="L4409" s="103" t="s">
        <v>30</v>
      </c>
      <c r="M4409" s="103" t="s">
        <v>30</v>
      </c>
      <c r="N4409" s="103" t="s">
        <v>30</v>
      </c>
      <c r="O4409" s="103" t="s">
        <v>27</v>
      </c>
      <c r="P4409" s="103" t="s">
        <v>8322</v>
      </c>
      <c r="Q4409" s="103" t="s">
        <v>17273</v>
      </c>
      <c r="R4409" s="105" t="s">
        <v>17274</v>
      </c>
      <c r="S4409" s="103" t="s">
        <v>8322</v>
      </c>
      <c r="T4409" s="103" t="s">
        <v>63</v>
      </c>
      <c r="U4409" s="106" t="s">
        <v>23032</v>
      </c>
      <c r="V4409" s="105" t="s">
        <v>25668</v>
      </c>
      <c r="W4409" s="107" t="s">
        <v>512</v>
      </c>
      <c r="X4409" t="s">
        <v>25669</v>
      </c>
      <c r="AA4409">
        <f ca="1" t="shared" si="137"/>
        <v>17</v>
      </c>
    </row>
    <row r="4410" spans="1:27">
      <c r="A4410" s="101">
        <v>67</v>
      </c>
      <c r="B4410" s="89" t="str">
        <f t="shared" si="136"/>
        <v>452731200404253026</v>
      </c>
      <c r="C4410" s="89" t="s">
        <v>512</v>
      </c>
      <c r="D4410" s="102" t="s">
        <v>17276</v>
      </c>
      <c r="E4410" s="102" t="s">
        <v>143</v>
      </c>
      <c r="F4410" s="103" t="s">
        <v>20178</v>
      </c>
      <c r="G4410" s="103">
        <v>20040425</v>
      </c>
      <c r="H4410" s="104" t="s">
        <v>17275</v>
      </c>
      <c r="I4410" s="103" t="s">
        <v>27</v>
      </c>
      <c r="J4410" s="103" t="s">
        <v>27</v>
      </c>
      <c r="K4410" s="103" t="s">
        <v>27</v>
      </c>
      <c r="L4410" s="103" t="s">
        <v>30</v>
      </c>
      <c r="M4410" s="103" t="s">
        <v>30</v>
      </c>
      <c r="N4410" s="103" t="s">
        <v>27</v>
      </c>
      <c r="O4410" s="103" t="s">
        <v>27</v>
      </c>
      <c r="P4410" s="103" t="s">
        <v>8322</v>
      </c>
      <c r="Q4410" s="103" t="s">
        <v>17278</v>
      </c>
      <c r="R4410" s="105" t="s">
        <v>17279</v>
      </c>
      <c r="S4410" s="103" t="s">
        <v>8322</v>
      </c>
      <c r="T4410" s="103" t="s">
        <v>146</v>
      </c>
      <c r="U4410" s="106" t="s">
        <v>22953</v>
      </c>
      <c r="V4410" s="105" t="s">
        <v>22847</v>
      </c>
      <c r="W4410" s="107" t="s">
        <v>512</v>
      </c>
      <c r="X4410" t="s">
        <v>25670</v>
      </c>
      <c r="AA4410">
        <f ca="1" t="shared" si="137"/>
        <v>17</v>
      </c>
    </row>
    <row r="4411" spans="1:27">
      <c r="A4411" s="101">
        <v>68</v>
      </c>
      <c r="B4411" s="89" t="str">
        <f t="shared" si="136"/>
        <v>451229200602283621</v>
      </c>
      <c r="C4411" s="89" t="s">
        <v>512</v>
      </c>
      <c r="D4411" s="102" t="s">
        <v>17281</v>
      </c>
      <c r="E4411" s="102" t="s">
        <v>143</v>
      </c>
      <c r="F4411" s="103" t="s">
        <v>20131</v>
      </c>
      <c r="G4411" s="103">
        <v>20060228</v>
      </c>
      <c r="H4411" s="104" t="s">
        <v>17280</v>
      </c>
      <c r="I4411" s="103" t="s">
        <v>27</v>
      </c>
      <c r="J4411" s="103" t="s">
        <v>30</v>
      </c>
      <c r="K4411" s="103" t="s">
        <v>30</v>
      </c>
      <c r="L4411" s="103" t="s">
        <v>30</v>
      </c>
      <c r="M4411" s="103" t="s">
        <v>30</v>
      </c>
      <c r="N4411" s="103" t="s">
        <v>30</v>
      </c>
      <c r="O4411" s="103" t="s">
        <v>27</v>
      </c>
      <c r="P4411" s="103" t="s">
        <v>8322</v>
      </c>
      <c r="Q4411" s="103" t="s">
        <v>17283</v>
      </c>
      <c r="R4411" s="105" t="s">
        <v>17284</v>
      </c>
      <c r="S4411" s="103" t="s">
        <v>8322</v>
      </c>
      <c r="T4411" s="103" t="s">
        <v>81</v>
      </c>
      <c r="U4411" s="106" t="s">
        <v>23259</v>
      </c>
      <c r="V4411" s="105" t="s">
        <v>25671</v>
      </c>
      <c r="W4411" s="107" t="s">
        <v>512</v>
      </c>
      <c r="X4411" t="s">
        <v>25672</v>
      </c>
      <c r="AA4411">
        <f ca="1" t="shared" si="137"/>
        <v>15</v>
      </c>
    </row>
    <row r="4412" spans="1:27">
      <c r="A4412" s="101">
        <v>69</v>
      </c>
      <c r="B4412" s="89" t="str">
        <f t="shared" si="136"/>
        <v>452731200304022124</v>
      </c>
      <c r="C4412" s="89" t="s">
        <v>512</v>
      </c>
      <c r="D4412" s="102" t="s">
        <v>17286</v>
      </c>
      <c r="E4412" s="102" t="s">
        <v>143</v>
      </c>
      <c r="F4412" s="103" t="s">
        <v>20131</v>
      </c>
      <c r="G4412" s="103">
        <v>20030402</v>
      </c>
      <c r="H4412" s="104" t="s">
        <v>17285</v>
      </c>
      <c r="I4412" s="103" t="s">
        <v>27</v>
      </c>
      <c r="J4412" s="103" t="s">
        <v>30</v>
      </c>
      <c r="K4412" s="103" t="s">
        <v>27</v>
      </c>
      <c r="L4412" s="103" t="s">
        <v>30</v>
      </c>
      <c r="M4412" s="103" t="s">
        <v>27</v>
      </c>
      <c r="N4412" s="103" t="s">
        <v>30</v>
      </c>
      <c r="O4412" s="103" t="s">
        <v>27</v>
      </c>
      <c r="P4412" s="103" t="s">
        <v>8322</v>
      </c>
      <c r="Q4412" s="103" t="s">
        <v>17288</v>
      </c>
      <c r="R4412" s="105" t="s">
        <v>17289</v>
      </c>
      <c r="S4412" s="103" t="s">
        <v>8322</v>
      </c>
      <c r="T4412" s="103" t="s">
        <v>20240</v>
      </c>
      <c r="U4412" s="106" t="s">
        <v>24298</v>
      </c>
      <c r="V4412" s="105" t="s">
        <v>25673</v>
      </c>
      <c r="W4412" s="107" t="s">
        <v>512</v>
      </c>
      <c r="X4412" t="s">
        <v>19608</v>
      </c>
      <c r="AA4412">
        <f ca="1" t="shared" si="137"/>
        <v>18</v>
      </c>
    </row>
    <row r="4413" spans="1:27">
      <c r="A4413" s="101">
        <v>70</v>
      </c>
      <c r="B4413" s="89" t="str">
        <f t="shared" si="136"/>
        <v>451229200305032121</v>
      </c>
      <c r="C4413" s="89" t="s">
        <v>512</v>
      </c>
      <c r="D4413" s="102" t="s">
        <v>17291</v>
      </c>
      <c r="E4413" s="102" t="s">
        <v>143</v>
      </c>
      <c r="F4413" s="103" t="s">
        <v>20178</v>
      </c>
      <c r="G4413" s="103">
        <v>20030503</v>
      </c>
      <c r="H4413" s="104" t="s">
        <v>17290</v>
      </c>
      <c r="I4413" s="103" t="s">
        <v>27</v>
      </c>
      <c r="J4413" s="103" t="s">
        <v>30</v>
      </c>
      <c r="K4413" s="103" t="s">
        <v>30</v>
      </c>
      <c r="L4413" s="103" t="s">
        <v>30</v>
      </c>
      <c r="M4413" s="103" t="s">
        <v>30</v>
      </c>
      <c r="N4413" s="103" t="s">
        <v>30</v>
      </c>
      <c r="O4413" s="103" t="s">
        <v>27</v>
      </c>
      <c r="P4413" s="103" t="s">
        <v>8322</v>
      </c>
      <c r="Q4413" s="103" t="s">
        <v>805</v>
      </c>
      <c r="R4413" s="105" t="s">
        <v>17293</v>
      </c>
      <c r="S4413" s="103" t="s">
        <v>8322</v>
      </c>
      <c r="T4413" s="103" t="s">
        <v>20240</v>
      </c>
      <c r="U4413" s="106" t="s">
        <v>20405</v>
      </c>
      <c r="V4413" s="105" t="s">
        <v>25674</v>
      </c>
      <c r="W4413" s="107" t="s">
        <v>512</v>
      </c>
      <c r="X4413" t="s">
        <v>19609</v>
      </c>
      <c r="AA4413">
        <f ca="1" t="shared" si="137"/>
        <v>18</v>
      </c>
    </row>
    <row r="4414" spans="1:27">
      <c r="A4414" s="101">
        <v>71</v>
      </c>
      <c r="B4414" s="89" t="str">
        <f t="shared" si="136"/>
        <v>452731200501055443</v>
      </c>
      <c r="C4414" s="89" t="s">
        <v>512</v>
      </c>
      <c r="D4414" s="102" t="s">
        <v>17295</v>
      </c>
      <c r="E4414" s="102" t="s">
        <v>143</v>
      </c>
      <c r="F4414" s="103" t="s">
        <v>20131</v>
      </c>
      <c r="G4414" s="103" t="s">
        <v>22169</v>
      </c>
      <c r="H4414" s="104" t="s">
        <v>17294</v>
      </c>
      <c r="I4414" s="103" t="s">
        <v>30</v>
      </c>
      <c r="J4414" s="103" t="s">
        <v>30</v>
      </c>
      <c r="K4414" s="103" t="s">
        <v>30</v>
      </c>
      <c r="L4414" s="103" t="s">
        <v>30</v>
      </c>
      <c r="M4414" s="103" t="s">
        <v>30</v>
      </c>
      <c r="N4414" s="103" t="s">
        <v>27</v>
      </c>
      <c r="O4414" s="103" t="s">
        <v>27</v>
      </c>
      <c r="P4414" s="103" t="s">
        <v>8322</v>
      </c>
      <c r="Q4414" s="103" t="s">
        <v>17297</v>
      </c>
      <c r="R4414" s="105">
        <v>18877841288</v>
      </c>
      <c r="S4414" s="103" t="s">
        <v>8322</v>
      </c>
      <c r="T4414" s="103" t="s">
        <v>63</v>
      </c>
      <c r="U4414" s="106" t="s">
        <v>22961</v>
      </c>
      <c r="V4414" s="105" t="s">
        <v>25675</v>
      </c>
      <c r="W4414" s="107" t="s">
        <v>512</v>
      </c>
      <c r="X4414" t="s">
        <v>25676</v>
      </c>
      <c r="AA4414">
        <f ca="1" t="shared" si="137"/>
        <v>16</v>
      </c>
    </row>
    <row r="4415" spans="1:27">
      <c r="A4415" s="101">
        <v>72</v>
      </c>
      <c r="B4415" s="89" t="str">
        <f t="shared" si="136"/>
        <v>452731200412214828</v>
      </c>
      <c r="C4415" s="89" t="s">
        <v>512</v>
      </c>
      <c r="D4415" s="102" t="s">
        <v>17299</v>
      </c>
      <c r="E4415" s="102" t="s">
        <v>143</v>
      </c>
      <c r="F4415" s="103" t="s">
        <v>20131</v>
      </c>
      <c r="G4415" s="103" t="s">
        <v>20996</v>
      </c>
      <c r="H4415" s="104" t="s">
        <v>17298</v>
      </c>
      <c r="I4415" s="103" t="s">
        <v>30</v>
      </c>
      <c r="J4415" s="103" t="s">
        <v>30</v>
      </c>
      <c r="K4415" s="103" t="s">
        <v>30</v>
      </c>
      <c r="L4415" s="103" t="s">
        <v>30</v>
      </c>
      <c r="M4415" s="103" t="s">
        <v>30</v>
      </c>
      <c r="N4415" s="103" t="s">
        <v>30</v>
      </c>
      <c r="O4415" s="103" t="s">
        <v>27</v>
      </c>
      <c r="P4415" s="103" t="s">
        <v>8322</v>
      </c>
      <c r="Q4415" s="103" t="s">
        <v>17301</v>
      </c>
      <c r="R4415" s="105" t="s">
        <v>17302</v>
      </c>
      <c r="S4415" s="103" t="s">
        <v>8322</v>
      </c>
      <c r="T4415" s="103" t="s">
        <v>63</v>
      </c>
      <c r="U4415" s="106" t="s">
        <v>20498</v>
      </c>
      <c r="V4415" s="105" t="s">
        <v>25677</v>
      </c>
      <c r="W4415" s="107" t="s">
        <v>512</v>
      </c>
      <c r="X4415" t="s">
        <v>25678</v>
      </c>
      <c r="AA4415">
        <f ca="1" t="shared" si="137"/>
        <v>16</v>
      </c>
    </row>
    <row r="4416" spans="1:27">
      <c r="A4416" s="101">
        <v>73</v>
      </c>
      <c r="B4416" s="89" t="str">
        <f t="shared" si="136"/>
        <v>451229200508185726</v>
      </c>
      <c r="C4416" s="89" t="s">
        <v>512</v>
      </c>
      <c r="D4416" s="102" t="s">
        <v>4565</v>
      </c>
      <c r="E4416" s="102" t="s">
        <v>143</v>
      </c>
      <c r="F4416" s="103" t="s">
        <v>20131</v>
      </c>
      <c r="G4416" s="103" t="s">
        <v>20921</v>
      </c>
      <c r="H4416" s="104" t="s">
        <v>17303</v>
      </c>
      <c r="I4416" s="103" t="s">
        <v>30</v>
      </c>
      <c r="J4416" s="103" t="s">
        <v>30</v>
      </c>
      <c r="K4416" s="103" t="s">
        <v>30</v>
      </c>
      <c r="L4416" s="103" t="s">
        <v>30</v>
      </c>
      <c r="M4416" s="103" t="s">
        <v>30</v>
      </c>
      <c r="N4416" s="103" t="s">
        <v>30</v>
      </c>
      <c r="O4416" s="103" t="s">
        <v>27</v>
      </c>
      <c r="P4416" s="103" t="s">
        <v>8322</v>
      </c>
      <c r="Q4416" s="103" t="s">
        <v>17305</v>
      </c>
      <c r="R4416" s="105">
        <v>19925874977</v>
      </c>
      <c r="S4416" s="103" t="s">
        <v>8322</v>
      </c>
      <c r="T4416" s="103" t="s">
        <v>63</v>
      </c>
      <c r="U4416" s="106" t="s">
        <v>22961</v>
      </c>
      <c r="V4416" s="105" t="s">
        <v>25679</v>
      </c>
      <c r="W4416" s="107" t="s">
        <v>512</v>
      </c>
      <c r="X4416" t="s">
        <v>25680</v>
      </c>
      <c r="AA4416">
        <f ca="1" t="shared" si="137"/>
        <v>15</v>
      </c>
    </row>
    <row r="4417" spans="1:27">
      <c r="A4417" s="101">
        <v>1</v>
      </c>
      <c r="B4417" s="89" t="str">
        <f t="shared" si="136"/>
        <v>451229200606012749</v>
      </c>
      <c r="C4417" s="89" t="s">
        <v>517</v>
      </c>
      <c r="D4417" s="102" t="s">
        <v>17307</v>
      </c>
      <c r="E4417" s="102" t="s">
        <v>143</v>
      </c>
      <c r="F4417" s="103" t="s">
        <v>20178</v>
      </c>
      <c r="G4417" s="103" t="s">
        <v>21458</v>
      </c>
      <c r="H4417" s="104" t="s">
        <v>17306</v>
      </c>
      <c r="I4417" s="103" t="s">
        <v>27</v>
      </c>
      <c r="J4417" s="103" t="s">
        <v>30</v>
      </c>
      <c r="K4417" s="103" t="s">
        <v>30</v>
      </c>
      <c r="L4417" s="103" t="s">
        <v>30</v>
      </c>
      <c r="M4417" s="103" t="s">
        <v>30</v>
      </c>
      <c r="N4417" s="103" t="s">
        <v>27</v>
      </c>
      <c r="O4417" s="103" t="s">
        <v>27</v>
      </c>
      <c r="P4417" s="103" t="s">
        <v>8322</v>
      </c>
      <c r="Q4417" s="103" t="s">
        <v>17308</v>
      </c>
      <c r="R4417" s="105">
        <v>18176137204</v>
      </c>
      <c r="S4417" s="103" t="s">
        <v>8322</v>
      </c>
      <c r="T4417" s="103" t="s">
        <v>146</v>
      </c>
      <c r="U4417" s="106" t="s">
        <v>22953</v>
      </c>
      <c r="V4417" s="105" t="s">
        <v>25681</v>
      </c>
      <c r="W4417" s="107" t="s">
        <v>517</v>
      </c>
      <c r="X4417" t="s">
        <v>25682</v>
      </c>
      <c r="AA4417">
        <f ca="1" t="shared" si="137"/>
        <v>15</v>
      </c>
    </row>
    <row r="4418" spans="1:27">
      <c r="A4418" s="101">
        <v>2</v>
      </c>
      <c r="B4418" s="89" t="str">
        <f t="shared" si="136"/>
        <v>45122120041221021X</v>
      </c>
      <c r="C4418" s="89" t="s">
        <v>517</v>
      </c>
      <c r="D4418" s="102" t="s">
        <v>17310</v>
      </c>
      <c r="E4418" s="102" t="s">
        <v>24</v>
      </c>
      <c r="F4418" s="103" t="s">
        <v>25683</v>
      </c>
      <c r="G4418" s="103" t="s">
        <v>20996</v>
      </c>
      <c r="H4418" s="104" t="s">
        <v>17309</v>
      </c>
      <c r="I4418" s="103" t="s">
        <v>30</v>
      </c>
      <c r="J4418" s="103" t="s">
        <v>30</v>
      </c>
      <c r="K4418" s="103" t="s">
        <v>30</v>
      </c>
      <c r="L4418" s="103" t="s">
        <v>30</v>
      </c>
      <c r="M4418" s="103" t="s">
        <v>30</v>
      </c>
      <c r="N4418" s="103" t="s">
        <v>30</v>
      </c>
      <c r="O4418" s="103" t="s">
        <v>30</v>
      </c>
      <c r="P4418" s="103" t="s">
        <v>21315</v>
      </c>
      <c r="Q4418" s="103" t="s">
        <v>17312</v>
      </c>
      <c r="R4418" s="105" t="s">
        <v>17313</v>
      </c>
      <c r="S4418" s="103" t="s">
        <v>21315</v>
      </c>
      <c r="T4418" s="103" t="s">
        <v>21876</v>
      </c>
      <c r="U4418" s="106" t="s">
        <v>25684</v>
      </c>
      <c r="V4418" s="105" t="s">
        <v>25685</v>
      </c>
      <c r="W4418" s="107" t="s">
        <v>517</v>
      </c>
      <c r="X4418" t="s">
        <v>25686</v>
      </c>
      <c r="AA4418">
        <f ca="1" t="shared" si="137"/>
        <v>16</v>
      </c>
    </row>
    <row r="4419" spans="1:27">
      <c r="A4419" s="101">
        <v>3</v>
      </c>
      <c r="B4419" s="89" t="str">
        <f t="shared" ref="B4419:B4482" si="138">H4419</f>
        <v>451229200304052796</v>
      </c>
      <c r="C4419" s="89" t="s">
        <v>517</v>
      </c>
      <c r="D4419" s="102" t="s">
        <v>17316</v>
      </c>
      <c r="E4419" s="102" t="s">
        <v>24</v>
      </c>
      <c r="F4419" s="103" t="s">
        <v>20178</v>
      </c>
      <c r="G4419" s="103" t="s">
        <v>20154</v>
      </c>
      <c r="H4419" s="104" t="s">
        <v>17315</v>
      </c>
      <c r="I4419" s="103" t="s">
        <v>27</v>
      </c>
      <c r="J4419" s="103" t="s">
        <v>30</v>
      </c>
      <c r="K4419" s="103" t="s">
        <v>30</v>
      </c>
      <c r="L4419" s="103" t="s">
        <v>30</v>
      </c>
      <c r="M4419" s="103" t="s">
        <v>30</v>
      </c>
      <c r="N4419" s="103" t="s">
        <v>30</v>
      </c>
      <c r="O4419" s="103" t="s">
        <v>27</v>
      </c>
      <c r="P4419" s="103" t="s">
        <v>8322</v>
      </c>
      <c r="Q4419" s="103" t="s">
        <v>17318</v>
      </c>
      <c r="R4419" s="105">
        <v>17344524354</v>
      </c>
      <c r="S4419" s="103" t="s">
        <v>8322</v>
      </c>
      <c r="T4419" s="103" t="s">
        <v>146</v>
      </c>
      <c r="U4419" s="106" t="s">
        <v>22597</v>
      </c>
      <c r="V4419" s="105" t="s">
        <v>25687</v>
      </c>
      <c r="W4419" s="107" t="s">
        <v>517</v>
      </c>
      <c r="X4419" t="s">
        <v>19610</v>
      </c>
      <c r="AA4419">
        <f ca="1" t="shared" si="137"/>
        <v>18</v>
      </c>
    </row>
    <row r="4420" spans="1:27">
      <c r="A4420" s="101">
        <v>4</v>
      </c>
      <c r="B4420" s="89" t="str">
        <f t="shared" si="138"/>
        <v>451229200006072721</v>
      </c>
      <c r="C4420" s="89" t="s">
        <v>517</v>
      </c>
      <c r="D4420" s="102" t="s">
        <v>17320</v>
      </c>
      <c r="E4420" s="102" t="s">
        <v>143</v>
      </c>
      <c r="F4420" s="103" t="s">
        <v>20178</v>
      </c>
      <c r="G4420" s="103" t="s">
        <v>20268</v>
      </c>
      <c r="H4420" s="104" t="s">
        <v>17319</v>
      </c>
      <c r="I4420" s="103" t="s">
        <v>27</v>
      </c>
      <c r="J4420" s="103" t="s">
        <v>30</v>
      </c>
      <c r="K4420" s="103" t="s">
        <v>27</v>
      </c>
      <c r="L4420" s="103" t="s">
        <v>30</v>
      </c>
      <c r="M4420" s="103" t="s">
        <v>30</v>
      </c>
      <c r="N4420" s="103" t="s">
        <v>27</v>
      </c>
      <c r="O4420" s="103" t="s">
        <v>27</v>
      </c>
      <c r="P4420" s="103" t="s">
        <v>8322</v>
      </c>
      <c r="Q4420" s="103" t="s">
        <v>17322</v>
      </c>
      <c r="R4420" s="105">
        <v>13557218035</v>
      </c>
      <c r="S4420" s="103" t="s">
        <v>8322</v>
      </c>
      <c r="T4420" s="103" t="s">
        <v>146</v>
      </c>
      <c r="U4420" s="106" t="s">
        <v>22876</v>
      </c>
      <c r="V4420" s="105" t="s">
        <v>25688</v>
      </c>
      <c r="W4420" s="107" t="s">
        <v>517</v>
      </c>
      <c r="X4420" t="s">
        <v>19611</v>
      </c>
      <c r="AA4420">
        <f ca="1" t="shared" ref="AA4420:AA4483" si="139">DATEDIF(TEXT(MID(H4420,7,8),"00-00-00"),TODAY(),"y")</f>
        <v>21</v>
      </c>
    </row>
    <row r="4421" spans="1:27">
      <c r="A4421" s="101">
        <v>5</v>
      </c>
      <c r="B4421" s="89" t="str">
        <f t="shared" si="138"/>
        <v>451229200601271813</v>
      </c>
      <c r="C4421" s="89" t="s">
        <v>517</v>
      </c>
      <c r="D4421" s="102" t="s">
        <v>17324</v>
      </c>
      <c r="E4421" s="102" t="s">
        <v>24</v>
      </c>
      <c r="F4421" s="103" t="s">
        <v>20131</v>
      </c>
      <c r="G4421" s="103" t="s">
        <v>21904</v>
      </c>
      <c r="H4421" s="104" t="s">
        <v>17323</v>
      </c>
      <c r="I4421" s="103" t="s">
        <v>27</v>
      </c>
      <c r="J4421" s="103" t="s">
        <v>30</v>
      </c>
      <c r="K4421" s="103" t="s">
        <v>30</v>
      </c>
      <c r="L4421" s="103" t="s">
        <v>30</v>
      </c>
      <c r="M4421" s="103" t="s">
        <v>30</v>
      </c>
      <c r="N4421" s="103" t="s">
        <v>30</v>
      </c>
      <c r="O4421" s="103" t="s">
        <v>27</v>
      </c>
      <c r="P4421" s="103" t="s">
        <v>8322</v>
      </c>
      <c r="Q4421" s="103" t="s">
        <v>17325</v>
      </c>
      <c r="R4421" s="105">
        <v>17396795595</v>
      </c>
      <c r="S4421" s="103" t="s">
        <v>8322</v>
      </c>
      <c r="T4421" s="103" t="s">
        <v>115</v>
      </c>
      <c r="U4421" s="106" t="s">
        <v>22320</v>
      </c>
      <c r="V4421" s="105" t="s">
        <v>24451</v>
      </c>
      <c r="W4421" s="107" t="s">
        <v>517</v>
      </c>
      <c r="X4421" t="s">
        <v>25689</v>
      </c>
      <c r="AA4421">
        <f ca="1" t="shared" si="139"/>
        <v>15</v>
      </c>
    </row>
    <row r="4422" spans="1:27">
      <c r="A4422" s="101">
        <v>6</v>
      </c>
      <c r="B4422" s="89" t="str">
        <f t="shared" si="138"/>
        <v>451229200211191818</v>
      </c>
      <c r="C4422" s="89" t="s">
        <v>517</v>
      </c>
      <c r="D4422" s="102" t="s">
        <v>17327</v>
      </c>
      <c r="E4422" s="102" t="s">
        <v>24</v>
      </c>
      <c r="F4422" s="103" t="s">
        <v>20178</v>
      </c>
      <c r="G4422" s="103" t="s">
        <v>20276</v>
      </c>
      <c r="H4422" s="104" t="s">
        <v>17326</v>
      </c>
      <c r="I4422" s="103" t="s">
        <v>30</v>
      </c>
      <c r="J4422" s="103" t="s">
        <v>30</v>
      </c>
      <c r="K4422" s="103" t="s">
        <v>30</v>
      </c>
      <c r="L4422" s="103" t="s">
        <v>30</v>
      </c>
      <c r="M4422" s="103" t="s">
        <v>30</v>
      </c>
      <c r="N4422" s="103" t="s">
        <v>30</v>
      </c>
      <c r="O4422" s="103" t="s">
        <v>27</v>
      </c>
      <c r="P4422" s="103" t="s">
        <v>8322</v>
      </c>
      <c r="Q4422" s="103" t="s">
        <v>684</v>
      </c>
      <c r="R4422" s="105">
        <v>13377494989</v>
      </c>
      <c r="S4422" s="103" t="s">
        <v>8322</v>
      </c>
      <c r="T4422" s="103" t="s">
        <v>115</v>
      </c>
      <c r="U4422" s="106" t="s">
        <v>23376</v>
      </c>
      <c r="V4422" s="105" t="s">
        <v>20526</v>
      </c>
      <c r="W4422" s="107" t="s">
        <v>517</v>
      </c>
      <c r="X4422" t="s">
        <v>19612</v>
      </c>
      <c r="AA4422">
        <f ca="1" t="shared" si="139"/>
        <v>18</v>
      </c>
    </row>
    <row r="4423" spans="1:27">
      <c r="A4423" s="101">
        <v>7</v>
      </c>
      <c r="B4423" s="89" t="str">
        <f t="shared" si="138"/>
        <v>452731200408115413</v>
      </c>
      <c r="C4423" s="89" t="s">
        <v>517</v>
      </c>
      <c r="D4423" s="102" t="s">
        <v>25690</v>
      </c>
      <c r="E4423" s="102" t="s">
        <v>24</v>
      </c>
      <c r="F4423" s="103" t="s">
        <v>20131</v>
      </c>
      <c r="G4423" s="103" t="s">
        <v>20757</v>
      </c>
      <c r="H4423" s="104" t="s">
        <v>25691</v>
      </c>
      <c r="I4423" s="103" t="s">
        <v>27</v>
      </c>
      <c r="J4423" s="103" t="s">
        <v>27</v>
      </c>
      <c r="K4423" s="103" t="s">
        <v>30</v>
      </c>
      <c r="L4423" s="103" t="s">
        <v>30</v>
      </c>
      <c r="M4423" s="103" t="s">
        <v>30</v>
      </c>
      <c r="N4423" s="103" t="s">
        <v>30</v>
      </c>
      <c r="O4423" s="103" t="s">
        <v>27</v>
      </c>
      <c r="P4423" s="103" t="s">
        <v>8322</v>
      </c>
      <c r="Q4423" s="103" t="s">
        <v>25692</v>
      </c>
      <c r="R4423" s="105" t="s">
        <v>25693</v>
      </c>
      <c r="S4423" s="103" t="s">
        <v>8322</v>
      </c>
      <c r="T4423" s="103" t="s">
        <v>93</v>
      </c>
      <c r="U4423" s="106" t="s">
        <v>25303</v>
      </c>
      <c r="V4423" s="105" t="s">
        <v>25501</v>
      </c>
      <c r="W4423" s="107" t="s">
        <v>517</v>
      </c>
      <c r="X4423" t="s">
        <v>25694</v>
      </c>
      <c r="AA4423">
        <f ca="1" t="shared" si="139"/>
        <v>17</v>
      </c>
    </row>
    <row r="4424" spans="1:27">
      <c r="A4424" s="101">
        <v>8</v>
      </c>
      <c r="B4424" s="89" t="str">
        <f t="shared" si="138"/>
        <v>45122920040604122X</v>
      </c>
      <c r="C4424" s="89" t="s">
        <v>517</v>
      </c>
      <c r="D4424" s="102" t="s">
        <v>17331</v>
      </c>
      <c r="E4424" s="102" t="s">
        <v>143</v>
      </c>
      <c r="F4424" s="103" t="s">
        <v>20131</v>
      </c>
      <c r="G4424" s="103" t="s">
        <v>21826</v>
      </c>
      <c r="H4424" s="104" t="s">
        <v>17330</v>
      </c>
      <c r="I4424" s="103" t="s">
        <v>30</v>
      </c>
      <c r="J4424" s="103" t="s">
        <v>30</v>
      </c>
      <c r="K4424" s="103" t="s">
        <v>30</v>
      </c>
      <c r="L4424" s="103" t="s">
        <v>30</v>
      </c>
      <c r="M4424" s="103" t="s">
        <v>30</v>
      </c>
      <c r="N4424" s="103" t="s">
        <v>30</v>
      </c>
      <c r="O4424" s="103" t="s">
        <v>27</v>
      </c>
      <c r="P4424" s="103" t="s">
        <v>8322</v>
      </c>
      <c r="Q4424" s="103" t="s">
        <v>17332</v>
      </c>
      <c r="R4424" s="105" t="s">
        <v>17333</v>
      </c>
      <c r="S4424" s="103" t="s">
        <v>8322</v>
      </c>
      <c r="T4424" s="103" t="s">
        <v>76</v>
      </c>
      <c r="U4424" s="106" t="s">
        <v>20388</v>
      </c>
      <c r="V4424" s="105" t="s">
        <v>25695</v>
      </c>
      <c r="W4424" s="107" t="s">
        <v>517</v>
      </c>
      <c r="X4424" t="s">
        <v>25696</v>
      </c>
      <c r="AA4424">
        <f ca="1" t="shared" si="139"/>
        <v>17</v>
      </c>
    </row>
    <row r="4425" spans="1:27">
      <c r="A4425" s="101">
        <v>9</v>
      </c>
      <c r="B4425" s="89" t="str">
        <f t="shared" si="138"/>
        <v>45122920020305272X</v>
      </c>
      <c r="C4425" s="89" t="s">
        <v>517</v>
      </c>
      <c r="D4425" s="102" t="s">
        <v>17335</v>
      </c>
      <c r="E4425" s="102" t="s">
        <v>143</v>
      </c>
      <c r="F4425" s="103" t="s">
        <v>20178</v>
      </c>
      <c r="G4425" s="103" t="s">
        <v>20288</v>
      </c>
      <c r="H4425" s="104" t="s">
        <v>17334</v>
      </c>
      <c r="I4425" s="103" t="s">
        <v>27</v>
      </c>
      <c r="J4425" s="103" t="s">
        <v>30</v>
      </c>
      <c r="K4425" s="103" t="s">
        <v>30</v>
      </c>
      <c r="L4425" s="103" t="s">
        <v>30</v>
      </c>
      <c r="M4425" s="103" t="s">
        <v>30</v>
      </c>
      <c r="N4425" s="103" t="s">
        <v>30</v>
      </c>
      <c r="O4425" s="103" t="s">
        <v>27</v>
      </c>
      <c r="P4425" s="103" t="s">
        <v>8322</v>
      </c>
      <c r="Q4425" s="103" t="s">
        <v>17336</v>
      </c>
      <c r="R4425" s="105" t="s">
        <v>17337</v>
      </c>
      <c r="S4425" s="103" t="s">
        <v>8322</v>
      </c>
      <c r="T4425" s="103" t="s">
        <v>146</v>
      </c>
      <c r="U4425" s="106" t="s">
        <v>22876</v>
      </c>
      <c r="V4425" s="105" t="s">
        <v>25688</v>
      </c>
      <c r="W4425" s="107" t="s">
        <v>517</v>
      </c>
      <c r="X4425" t="s">
        <v>19611</v>
      </c>
      <c r="AA4425">
        <f ca="1" t="shared" si="139"/>
        <v>19</v>
      </c>
    </row>
    <row r="4426" spans="1:27">
      <c r="A4426" s="101">
        <v>10</v>
      </c>
      <c r="B4426" s="89" t="str">
        <f t="shared" si="138"/>
        <v>452127200402180911</v>
      </c>
      <c r="C4426" s="89" t="s">
        <v>517</v>
      </c>
      <c r="D4426" s="102" t="s">
        <v>17339</v>
      </c>
      <c r="E4426" s="102" t="s">
        <v>24</v>
      </c>
      <c r="F4426" s="103" t="s">
        <v>20131</v>
      </c>
      <c r="G4426" s="103" t="s">
        <v>20742</v>
      </c>
      <c r="H4426" s="104" t="s">
        <v>17338</v>
      </c>
      <c r="I4426" s="103" t="s">
        <v>30</v>
      </c>
      <c r="J4426" s="103" t="s">
        <v>30</v>
      </c>
      <c r="K4426" s="103" t="s">
        <v>30</v>
      </c>
      <c r="L4426" s="103" t="s">
        <v>30</v>
      </c>
      <c r="M4426" s="103" t="s">
        <v>30</v>
      </c>
      <c r="N4426" s="103" t="s">
        <v>30</v>
      </c>
      <c r="O4426" s="103" t="s">
        <v>27</v>
      </c>
      <c r="P4426" s="103" t="s">
        <v>21315</v>
      </c>
      <c r="Q4426" s="103" t="s">
        <v>17341</v>
      </c>
      <c r="R4426" s="105" t="s">
        <v>17342</v>
      </c>
      <c r="S4426" s="103" t="s">
        <v>21315</v>
      </c>
      <c r="T4426" s="103" t="s">
        <v>20398</v>
      </c>
      <c r="U4426" s="106" t="s">
        <v>25697</v>
      </c>
      <c r="V4426" s="105" t="s">
        <v>25698</v>
      </c>
      <c r="W4426" s="107" t="s">
        <v>517</v>
      </c>
      <c r="X4426" t="s">
        <v>25699</v>
      </c>
      <c r="AA4426">
        <f ca="1" t="shared" si="139"/>
        <v>17</v>
      </c>
    </row>
    <row r="4427" spans="1:27">
      <c r="A4427" s="101">
        <v>11</v>
      </c>
      <c r="B4427" s="89" t="str">
        <f t="shared" si="138"/>
        <v>45122920040329394X</v>
      </c>
      <c r="C4427" s="89" t="s">
        <v>517</v>
      </c>
      <c r="D4427" s="102" t="s">
        <v>17345</v>
      </c>
      <c r="E4427" s="102" t="s">
        <v>143</v>
      </c>
      <c r="F4427" s="103" t="s">
        <v>20131</v>
      </c>
      <c r="G4427" s="103" t="s">
        <v>20707</v>
      </c>
      <c r="H4427" s="104" t="s">
        <v>17344</v>
      </c>
      <c r="I4427" s="103" t="s">
        <v>27</v>
      </c>
      <c r="J4427" s="103" t="s">
        <v>30</v>
      </c>
      <c r="K4427" s="103" t="s">
        <v>30</v>
      </c>
      <c r="L4427" s="103" t="s">
        <v>30</v>
      </c>
      <c r="M4427" s="103" t="s">
        <v>27</v>
      </c>
      <c r="N4427" s="103" t="s">
        <v>30</v>
      </c>
      <c r="O4427" s="103" t="s">
        <v>27</v>
      </c>
      <c r="P4427" s="103" t="s">
        <v>8322</v>
      </c>
      <c r="Q4427" s="103" t="s">
        <v>17347</v>
      </c>
      <c r="R4427" s="105">
        <v>18249919813</v>
      </c>
      <c r="S4427" s="103" t="s">
        <v>8322</v>
      </c>
      <c r="T4427" s="103" t="s">
        <v>128</v>
      </c>
      <c r="U4427" s="106" t="s">
        <v>22857</v>
      </c>
      <c r="V4427" s="105" t="s">
        <v>25700</v>
      </c>
      <c r="W4427" s="107" t="s">
        <v>517</v>
      </c>
      <c r="X4427" t="s">
        <v>25701</v>
      </c>
      <c r="AA4427">
        <f ca="1" t="shared" si="139"/>
        <v>17</v>
      </c>
    </row>
    <row r="4428" spans="1:27">
      <c r="A4428" s="101">
        <v>12</v>
      </c>
      <c r="B4428" s="89" t="str">
        <f t="shared" si="138"/>
        <v>451229200311215418</v>
      </c>
      <c r="C4428" s="89" t="s">
        <v>517</v>
      </c>
      <c r="D4428" s="102" t="s">
        <v>17349</v>
      </c>
      <c r="E4428" s="102" t="s">
        <v>24</v>
      </c>
      <c r="F4428" s="103" t="s">
        <v>20178</v>
      </c>
      <c r="G4428" s="103" t="s">
        <v>20423</v>
      </c>
      <c r="H4428" s="104" t="s">
        <v>17348</v>
      </c>
      <c r="I4428" s="103" t="s">
        <v>27</v>
      </c>
      <c r="J4428" s="103" t="s">
        <v>30</v>
      </c>
      <c r="K4428" s="103" t="s">
        <v>30</v>
      </c>
      <c r="L4428" s="103" t="s">
        <v>30</v>
      </c>
      <c r="M4428" s="103" t="s">
        <v>30</v>
      </c>
      <c r="N4428" s="103" t="s">
        <v>30</v>
      </c>
      <c r="O4428" s="103" t="s">
        <v>27</v>
      </c>
      <c r="P4428" s="103" t="s">
        <v>8322</v>
      </c>
      <c r="Q4428" s="103" t="s">
        <v>17351</v>
      </c>
      <c r="R4428" s="105" t="s">
        <v>17352</v>
      </c>
      <c r="S4428" s="103" t="s">
        <v>8322</v>
      </c>
      <c r="T4428" s="103" t="s">
        <v>93</v>
      </c>
      <c r="U4428" s="106" t="s">
        <v>22689</v>
      </c>
      <c r="V4428" s="105" t="s">
        <v>25702</v>
      </c>
      <c r="W4428" s="107" t="s">
        <v>517</v>
      </c>
      <c r="X4428" t="s">
        <v>25703</v>
      </c>
      <c r="AA4428">
        <f ca="1" t="shared" si="139"/>
        <v>17</v>
      </c>
    </row>
    <row r="4429" spans="1:27">
      <c r="A4429" s="101">
        <v>13</v>
      </c>
      <c r="B4429" s="89" t="str">
        <f t="shared" si="138"/>
        <v>451229200412202456</v>
      </c>
      <c r="C4429" s="89" t="s">
        <v>517</v>
      </c>
      <c r="D4429" s="102" t="s">
        <v>17354</v>
      </c>
      <c r="E4429" s="102" t="s">
        <v>24</v>
      </c>
      <c r="F4429" s="103" t="s">
        <v>20178</v>
      </c>
      <c r="G4429" s="103" t="s">
        <v>20996</v>
      </c>
      <c r="H4429" s="104" t="s">
        <v>17353</v>
      </c>
      <c r="I4429" s="103" t="s">
        <v>30</v>
      </c>
      <c r="J4429" s="103" t="s">
        <v>30</v>
      </c>
      <c r="K4429" s="103" t="s">
        <v>30</v>
      </c>
      <c r="L4429" s="103" t="s">
        <v>30</v>
      </c>
      <c r="M4429" s="103" t="s">
        <v>30</v>
      </c>
      <c r="N4429" s="103" t="s">
        <v>30</v>
      </c>
      <c r="O4429" s="103" t="s">
        <v>27</v>
      </c>
      <c r="P4429" s="103" t="s">
        <v>8322</v>
      </c>
      <c r="Q4429" s="103" t="s">
        <v>17356</v>
      </c>
      <c r="R4429" s="105" t="s">
        <v>17357</v>
      </c>
      <c r="S4429" s="103" t="s">
        <v>8322</v>
      </c>
      <c r="T4429" s="103" t="s">
        <v>140</v>
      </c>
      <c r="U4429" s="106" t="s">
        <v>22540</v>
      </c>
      <c r="V4429" s="105" t="s">
        <v>25704</v>
      </c>
      <c r="W4429" s="107" t="s">
        <v>517</v>
      </c>
      <c r="X4429" t="s">
        <v>25705</v>
      </c>
      <c r="AA4429">
        <f ca="1" t="shared" si="139"/>
        <v>16</v>
      </c>
    </row>
    <row r="4430" spans="1:27">
      <c r="A4430" s="101">
        <v>14</v>
      </c>
      <c r="B4430" s="89" t="str">
        <f t="shared" si="138"/>
        <v>451229200101082717</v>
      </c>
      <c r="C4430" s="89" t="s">
        <v>517</v>
      </c>
      <c r="D4430" s="102" t="s">
        <v>17359</v>
      </c>
      <c r="E4430" s="102" t="s">
        <v>24</v>
      </c>
      <c r="F4430" s="103" t="s">
        <v>20178</v>
      </c>
      <c r="G4430" s="103" t="s">
        <v>20618</v>
      </c>
      <c r="H4430" s="104" t="s">
        <v>17358</v>
      </c>
      <c r="I4430" s="103" t="s">
        <v>30</v>
      </c>
      <c r="J4430" s="103" t="s">
        <v>30</v>
      </c>
      <c r="K4430" s="103" t="s">
        <v>30</v>
      </c>
      <c r="L4430" s="103" t="s">
        <v>30</v>
      </c>
      <c r="M4430" s="103" t="s">
        <v>30</v>
      </c>
      <c r="N4430" s="103" t="s">
        <v>30</v>
      </c>
      <c r="O4430" s="103" t="s">
        <v>27</v>
      </c>
      <c r="P4430" s="103" t="s">
        <v>8322</v>
      </c>
      <c r="Q4430" s="103" t="s">
        <v>17360</v>
      </c>
      <c r="R4430" s="105" t="s">
        <v>17361</v>
      </c>
      <c r="S4430" s="103" t="s">
        <v>8322</v>
      </c>
      <c r="T4430" s="103" t="s">
        <v>146</v>
      </c>
      <c r="U4430" s="106" t="s">
        <v>22597</v>
      </c>
      <c r="V4430" s="105" t="s">
        <v>24146</v>
      </c>
      <c r="W4430" s="107" t="s">
        <v>517</v>
      </c>
      <c r="X4430" t="s">
        <v>19613</v>
      </c>
      <c r="AA4430">
        <f ca="1" t="shared" si="139"/>
        <v>20</v>
      </c>
    </row>
    <row r="4431" spans="1:27">
      <c r="A4431" s="101">
        <v>15</v>
      </c>
      <c r="B4431" s="89" t="str">
        <f t="shared" si="138"/>
        <v>452731200504200925</v>
      </c>
      <c r="C4431" s="89" t="s">
        <v>517</v>
      </c>
      <c r="D4431" s="102" t="s">
        <v>17363</v>
      </c>
      <c r="E4431" s="102" t="s">
        <v>143</v>
      </c>
      <c r="F4431" s="103" t="s">
        <v>20131</v>
      </c>
      <c r="G4431" s="103" t="s">
        <v>20543</v>
      </c>
      <c r="H4431" s="104" t="s">
        <v>17362</v>
      </c>
      <c r="I4431" s="103" t="s">
        <v>30</v>
      </c>
      <c r="J4431" s="103" t="s">
        <v>30</v>
      </c>
      <c r="K4431" s="103" t="s">
        <v>30</v>
      </c>
      <c r="L4431" s="103" t="s">
        <v>30</v>
      </c>
      <c r="M4431" s="103" t="s">
        <v>30</v>
      </c>
      <c r="N4431" s="103" t="s">
        <v>30</v>
      </c>
      <c r="O4431" s="103" t="s">
        <v>27</v>
      </c>
      <c r="P4431" s="103" t="s">
        <v>8322</v>
      </c>
      <c r="Q4431" s="103" t="s">
        <v>17365</v>
      </c>
      <c r="R4431" s="105" t="s">
        <v>17366</v>
      </c>
      <c r="S4431" s="103" t="s">
        <v>8322</v>
      </c>
      <c r="T4431" s="103" t="s">
        <v>69</v>
      </c>
      <c r="U4431" s="106" t="s">
        <v>22388</v>
      </c>
      <c r="V4431" s="105" t="s">
        <v>25706</v>
      </c>
      <c r="W4431" s="107" t="s">
        <v>517</v>
      </c>
      <c r="X4431" t="s">
        <v>25707</v>
      </c>
      <c r="AA4431">
        <f ca="1" t="shared" si="139"/>
        <v>16</v>
      </c>
    </row>
    <row r="4432" spans="1:27">
      <c r="A4432" s="101">
        <v>16</v>
      </c>
      <c r="B4432" s="89" t="str">
        <f t="shared" si="138"/>
        <v>452731200410234251</v>
      </c>
      <c r="C4432" s="89" t="s">
        <v>517</v>
      </c>
      <c r="D4432" s="102" t="s">
        <v>17368</v>
      </c>
      <c r="E4432" s="102" t="s">
        <v>24</v>
      </c>
      <c r="F4432" s="103" t="s">
        <v>20131</v>
      </c>
      <c r="G4432" s="103" t="s">
        <v>20412</v>
      </c>
      <c r="H4432" s="104" t="s">
        <v>17367</v>
      </c>
      <c r="I4432" s="103" t="s">
        <v>30</v>
      </c>
      <c r="J4432" s="103" t="s">
        <v>30</v>
      </c>
      <c r="K4432" s="103" t="s">
        <v>30</v>
      </c>
      <c r="L4432" s="103" t="s">
        <v>30</v>
      </c>
      <c r="M4432" s="103" t="s">
        <v>30</v>
      </c>
      <c r="N4432" s="103" t="s">
        <v>30</v>
      </c>
      <c r="O4432" s="103" t="s">
        <v>27</v>
      </c>
      <c r="P4432" s="103" t="s">
        <v>8322</v>
      </c>
      <c r="Q4432" s="103" t="s">
        <v>17370</v>
      </c>
      <c r="R4432" s="105" t="s">
        <v>17371</v>
      </c>
      <c r="S4432" s="103" t="s">
        <v>8322</v>
      </c>
      <c r="T4432" s="103" t="s">
        <v>121</v>
      </c>
      <c r="U4432" s="106" t="s">
        <v>23096</v>
      </c>
      <c r="V4432" s="105" t="s">
        <v>25708</v>
      </c>
      <c r="W4432" s="107" t="s">
        <v>517</v>
      </c>
      <c r="X4432" t="s">
        <v>25709</v>
      </c>
      <c r="AA4432">
        <f ca="1" t="shared" si="139"/>
        <v>16</v>
      </c>
    </row>
    <row r="4433" spans="1:27">
      <c r="A4433" s="101">
        <v>17</v>
      </c>
      <c r="B4433" s="89" t="str">
        <f t="shared" si="138"/>
        <v>452731200410223632</v>
      </c>
      <c r="C4433" s="89" t="s">
        <v>517</v>
      </c>
      <c r="D4433" s="102" t="s">
        <v>17373</v>
      </c>
      <c r="E4433" s="102" t="s">
        <v>24</v>
      </c>
      <c r="F4433" s="103" t="s">
        <v>20131</v>
      </c>
      <c r="G4433" s="103" t="s">
        <v>20412</v>
      </c>
      <c r="H4433" s="104" t="s">
        <v>17372</v>
      </c>
      <c r="I4433" s="103" t="s">
        <v>27</v>
      </c>
      <c r="J4433" s="103" t="s">
        <v>30</v>
      </c>
      <c r="K4433" s="103" t="s">
        <v>30</v>
      </c>
      <c r="L4433" s="103" t="s">
        <v>30</v>
      </c>
      <c r="M4433" s="103" t="s">
        <v>30</v>
      </c>
      <c r="N4433" s="103" t="s">
        <v>30</v>
      </c>
      <c r="O4433" s="103" t="s">
        <v>27</v>
      </c>
      <c r="P4433" s="103" t="s">
        <v>8322</v>
      </c>
      <c r="Q4433" s="103" t="s">
        <v>17374</v>
      </c>
      <c r="R4433" s="105" t="s">
        <v>17375</v>
      </c>
      <c r="S4433" s="103" t="s">
        <v>8322</v>
      </c>
      <c r="T4433" s="103" t="s">
        <v>81</v>
      </c>
      <c r="U4433" s="106" t="s">
        <v>22798</v>
      </c>
      <c r="V4433" s="105" t="s">
        <v>25710</v>
      </c>
      <c r="W4433" s="107" t="s">
        <v>517</v>
      </c>
      <c r="X4433" t="s">
        <v>25711</v>
      </c>
      <c r="AA4433">
        <f ca="1" t="shared" si="139"/>
        <v>16</v>
      </c>
    </row>
    <row r="4434" spans="1:27">
      <c r="A4434" s="101">
        <v>18</v>
      </c>
      <c r="B4434" s="89" t="str">
        <f t="shared" si="138"/>
        <v>451229200306223915</v>
      </c>
      <c r="C4434" s="89" t="s">
        <v>517</v>
      </c>
      <c r="D4434" s="102" t="s">
        <v>17377</v>
      </c>
      <c r="E4434" s="102" t="s">
        <v>24</v>
      </c>
      <c r="F4434" s="103" t="s">
        <v>20131</v>
      </c>
      <c r="G4434" s="103" t="s">
        <v>20229</v>
      </c>
      <c r="H4434" s="104" t="s">
        <v>17376</v>
      </c>
      <c r="I4434" s="103" t="s">
        <v>30</v>
      </c>
      <c r="J4434" s="103" t="s">
        <v>30</v>
      </c>
      <c r="K4434" s="103" t="s">
        <v>30</v>
      </c>
      <c r="L4434" s="103" t="s">
        <v>30</v>
      </c>
      <c r="M4434" s="103" t="s">
        <v>30</v>
      </c>
      <c r="N4434" s="103" t="s">
        <v>30</v>
      </c>
      <c r="O4434" s="103" t="s">
        <v>27</v>
      </c>
      <c r="P4434" s="103" t="s">
        <v>8322</v>
      </c>
      <c r="Q4434" s="103" t="s">
        <v>17379</v>
      </c>
      <c r="R4434" s="105" t="s">
        <v>17380</v>
      </c>
      <c r="S4434" s="103" t="s">
        <v>8322</v>
      </c>
      <c r="T4434" s="103" t="s">
        <v>128</v>
      </c>
      <c r="U4434" s="106" t="s">
        <v>21813</v>
      </c>
      <c r="V4434" s="105" t="s">
        <v>25712</v>
      </c>
      <c r="W4434" s="107" t="s">
        <v>517</v>
      </c>
      <c r="X4434" t="s">
        <v>19614</v>
      </c>
      <c r="AA4434">
        <f ca="1" t="shared" si="139"/>
        <v>18</v>
      </c>
    </row>
    <row r="4435" spans="1:27">
      <c r="A4435" s="101">
        <v>19</v>
      </c>
      <c r="B4435" s="89" t="str">
        <f t="shared" si="138"/>
        <v>451229200407112421</v>
      </c>
      <c r="C4435" s="89" t="s">
        <v>517</v>
      </c>
      <c r="D4435" s="102" t="s">
        <v>17382</v>
      </c>
      <c r="E4435" s="102" t="s">
        <v>143</v>
      </c>
      <c r="F4435" s="103" t="s">
        <v>20131</v>
      </c>
      <c r="G4435" s="103" t="s">
        <v>20271</v>
      </c>
      <c r="H4435" s="104" t="s">
        <v>17381</v>
      </c>
      <c r="I4435" s="103" t="s">
        <v>30</v>
      </c>
      <c r="J4435" s="103" t="s">
        <v>30</v>
      </c>
      <c r="K4435" s="103" t="s">
        <v>30</v>
      </c>
      <c r="L4435" s="103" t="s">
        <v>30</v>
      </c>
      <c r="M4435" s="103" t="s">
        <v>30</v>
      </c>
      <c r="N4435" s="103" t="s">
        <v>30</v>
      </c>
      <c r="O4435" s="103" t="s">
        <v>27</v>
      </c>
      <c r="P4435" s="103" t="s">
        <v>8322</v>
      </c>
      <c r="Q4435" s="103" t="s">
        <v>17384</v>
      </c>
      <c r="R4435" s="105" t="s">
        <v>17385</v>
      </c>
      <c r="S4435" s="103" t="s">
        <v>8322</v>
      </c>
      <c r="T4435" s="103" t="s">
        <v>140</v>
      </c>
      <c r="U4435" s="106" t="s">
        <v>20453</v>
      </c>
      <c r="V4435" s="105" t="s">
        <v>25713</v>
      </c>
      <c r="W4435" s="107" t="s">
        <v>517</v>
      </c>
      <c r="X4435" t="s">
        <v>25714</v>
      </c>
      <c r="AA4435">
        <f ca="1" t="shared" si="139"/>
        <v>17</v>
      </c>
    </row>
    <row r="4436" spans="1:27">
      <c r="A4436" s="101">
        <v>20</v>
      </c>
      <c r="B4436" s="89" t="str">
        <f t="shared" si="138"/>
        <v>451229200403201216</v>
      </c>
      <c r="C4436" s="89" t="s">
        <v>517</v>
      </c>
      <c r="D4436" s="102" t="s">
        <v>17387</v>
      </c>
      <c r="E4436" s="102" t="s">
        <v>24</v>
      </c>
      <c r="F4436" s="103" t="s">
        <v>20131</v>
      </c>
      <c r="G4436" s="103" t="s">
        <v>20707</v>
      </c>
      <c r="H4436" s="104" t="s">
        <v>17386</v>
      </c>
      <c r="I4436" s="103" t="s">
        <v>30</v>
      </c>
      <c r="J4436" s="103" t="s">
        <v>30</v>
      </c>
      <c r="K4436" s="103" t="s">
        <v>30</v>
      </c>
      <c r="L4436" s="103" t="s">
        <v>30</v>
      </c>
      <c r="M4436" s="103" t="s">
        <v>30</v>
      </c>
      <c r="N4436" s="103" t="s">
        <v>30</v>
      </c>
      <c r="O4436" s="103" t="s">
        <v>27</v>
      </c>
      <c r="P4436" s="103" t="s">
        <v>8322</v>
      </c>
      <c r="Q4436" s="103" t="s">
        <v>17389</v>
      </c>
      <c r="R4436" s="105">
        <v>19977846910</v>
      </c>
      <c r="S4436" s="103" t="s">
        <v>8322</v>
      </c>
      <c r="T4436" s="103" t="s">
        <v>76</v>
      </c>
      <c r="U4436" s="106" t="s">
        <v>22570</v>
      </c>
      <c r="V4436" s="105" t="s">
        <v>25715</v>
      </c>
      <c r="W4436" s="107" t="s">
        <v>517</v>
      </c>
      <c r="X4436" t="s">
        <v>25716</v>
      </c>
      <c r="AA4436">
        <f ca="1" t="shared" si="139"/>
        <v>17</v>
      </c>
    </row>
    <row r="4437" spans="1:27">
      <c r="A4437" s="101">
        <v>21</v>
      </c>
      <c r="B4437" s="89" t="str">
        <f t="shared" si="138"/>
        <v>451229200402033019</v>
      </c>
      <c r="C4437" s="89" t="s">
        <v>517</v>
      </c>
      <c r="D4437" s="102" t="s">
        <v>17391</v>
      </c>
      <c r="E4437" s="102" t="s">
        <v>24</v>
      </c>
      <c r="F4437" s="103" t="s">
        <v>20131</v>
      </c>
      <c r="G4437" s="103" t="s">
        <v>20742</v>
      </c>
      <c r="H4437" s="104" t="s">
        <v>17390</v>
      </c>
      <c r="I4437" s="103" t="s">
        <v>30</v>
      </c>
      <c r="J4437" s="103" t="s">
        <v>30</v>
      </c>
      <c r="K4437" s="103" t="s">
        <v>27</v>
      </c>
      <c r="L4437" s="103" t="s">
        <v>30</v>
      </c>
      <c r="M4437" s="103" t="s">
        <v>30</v>
      </c>
      <c r="N4437" s="103" t="s">
        <v>30</v>
      </c>
      <c r="O4437" s="103" t="s">
        <v>27</v>
      </c>
      <c r="P4437" s="103" t="s">
        <v>8322</v>
      </c>
      <c r="Q4437" s="103" t="s">
        <v>17393</v>
      </c>
      <c r="R4437" s="105">
        <v>15017326337</v>
      </c>
      <c r="S4437" s="103" t="s">
        <v>8322</v>
      </c>
      <c r="T4437" s="103" t="s">
        <v>128</v>
      </c>
      <c r="U4437" s="106" t="s">
        <v>21813</v>
      </c>
      <c r="V4437" s="105" t="s">
        <v>25717</v>
      </c>
      <c r="W4437" s="107" t="s">
        <v>517</v>
      </c>
      <c r="X4437" t="s">
        <v>25718</v>
      </c>
      <c r="AA4437">
        <f ca="1" t="shared" si="139"/>
        <v>17</v>
      </c>
    </row>
    <row r="4438" spans="1:27">
      <c r="A4438" s="101">
        <v>22</v>
      </c>
      <c r="B4438" s="89" t="str">
        <f t="shared" si="138"/>
        <v>451229200502103611</v>
      </c>
      <c r="C4438" s="89" t="s">
        <v>517</v>
      </c>
      <c r="D4438" s="102" t="s">
        <v>17395</v>
      </c>
      <c r="E4438" s="102" t="s">
        <v>24</v>
      </c>
      <c r="F4438" s="103" t="s">
        <v>20131</v>
      </c>
      <c r="G4438" s="103" t="s">
        <v>21431</v>
      </c>
      <c r="H4438" s="104" t="s">
        <v>17394</v>
      </c>
      <c r="I4438" s="103" t="s">
        <v>30</v>
      </c>
      <c r="J4438" s="103" t="s">
        <v>27</v>
      </c>
      <c r="K4438" s="103" t="s">
        <v>30</v>
      </c>
      <c r="L4438" s="103" t="s">
        <v>27</v>
      </c>
      <c r="M4438" s="103" t="s">
        <v>30</v>
      </c>
      <c r="N4438" s="103" t="s">
        <v>30</v>
      </c>
      <c r="O4438" s="103" t="s">
        <v>27</v>
      </c>
      <c r="P4438" s="103" t="s">
        <v>21665</v>
      </c>
      <c r="Q4438" s="103" t="s">
        <v>17397</v>
      </c>
      <c r="R4438" s="105" t="s">
        <v>17398</v>
      </c>
      <c r="S4438" s="103" t="s">
        <v>21665</v>
      </c>
      <c r="T4438" s="103" t="s">
        <v>24115</v>
      </c>
      <c r="U4438" s="106" t="s">
        <v>24116</v>
      </c>
      <c r="V4438" s="105" t="s">
        <v>25719</v>
      </c>
      <c r="W4438" s="107" t="s">
        <v>517</v>
      </c>
      <c r="X4438" t="s">
        <v>25720</v>
      </c>
      <c r="AA4438">
        <f ca="1" t="shared" si="139"/>
        <v>16</v>
      </c>
    </row>
    <row r="4439" spans="1:27">
      <c r="A4439" s="101">
        <v>23</v>
      </c>
      <c r="B4439" s="89" t="str">
        <f t="shared" si="138"/>
        <v>452731200509155731</v>
      </c>
      <c r="C4439" s="89" t="s">
        <v>517</v>
      </c>
      <c r="D4439" s="102" t="s">
        <v>17402</v>
      </c>
      <c r="E4439" s="102" t="s">
        <v>24</v>
      </c>
      <c r="F4439" s="103" t="s">
        <v>20131</v>
      </c>
      <c r="G4439" s="103" t="s">
        <v>21283</v>
      </c>
      <c r="H4439" s="104" t="s">
        <v>17401</v>
      </c>
      <c r="I4439" s="103" t="s">
        <v>30</v>
      </c>
      <c r="J4439" s="103" t="s">
        <v>30</v>
      </c>
      <c r="K4439" s="103" t="s">
        <v>30</v>
      </c>
      <c r="L4439" s="103" t="s">
        <v>30</v>
      </c>
      <c r="M4439" s="103" t="s">
        <v>30</v>
      </c>
      <c r="N4439" s="103" t="s">
        <v>30</v>
      </c>
      <c r="O4439" s="103" t="s">
        <v>27</v>
      </c>
      <c r="P4439" s="103" t="s">
        <v>8322</v>
      </c>
      <c r="Q4439" s="103" t="s">
        <v>17404</v>
      </c>
      <c r="R4439" s="105" t="s">
        <v>17405</v>
      </c>
      <c r="S4439" s="103" t="s">
        <v>8322</v>
      </c>
      <c r="T4439" s="103" t="s">
        <v>63</v>
      </c>
      <c r="U4439" s="106" t="s">
        <v>20238</v>
      </c>
      <c r="V4439" s="105" t="s">
        <v>25721</v>
      </c>
      <c r="W4439" s="107" t="s">
        <v>517</v>
      </c>
      <c r="X4439" t="s">
        <v>25722</v>
      </c>
      <c r="AA4439">
        <f ca="1" t="shared" si="139"/>
        <v>15</v>
      </c>
    </row>
    <row r="4440" spans="1:27">
      <c r="A4440" s="101">
        <v>24</v>
      </c>
      <c r="B4440" s="89" t="str">
        <f t="shared" si="138"/>
        <v>451229200402041863</v>
      </c>
      <c r="C4440" s="89" t="s">
        <v>517</v>
      </c>
      <c r="D4440" s="102" t="s">
        <v>17407</v>
      </c>
      <c r="E4440" s="102" t="s">
        <v>143</v>
      </c>
      <c r="F4440" s="103" t="s">
        <v>20178</v>
      </c>
      <c r="G4440" s="103" t="s">
        <v>20742</v>
      </c>
      <c r="H4440" s="104" t="s">
        <v>17406</v>
      </c>
      <c r="I4440" s="103" t="s">
        <v>27</v>
      </c>
      <c r="J4440" s="103" t="s">
        <v>30</v>
      </c>
      <c r="K4440" s="103" t="s">
        <v>27</v>
      </c>
      <c r="L4440" s="103" t="s">
        <v>30</v>
      </c>
      <c r="M4440" s="103" t="s">
        <v>30</v>
      </c>
      <c r="N4440" s="103" t="s">
        <v>27</v>
      </c>
      <c r="O4440" s="103" t="s">
        <v>27</v>
      </c>
      <c r="P4440" s="103" t="s">
        <v>8322</v>
      </c>
      <c r="Q4440" s="103" t="s">
        <v>17409</v>
      </c>
      <c r="R4440" s="105" t="s">
        <v>17410</v>
      </c>
      <c r="S4440" s="103" t="s">
        <v>8322</v>
      </c>
      <c r="T4440" s="103" t="s">
        <v>115</v>
      </c>
      <c r="U4440" s="106" t="s">
        <v>20402</v>
      </c>
      <c r="V4440" s="105" t="s">
        <v>25723</v>
      </c>
      <c r="W4440" s="107" t="s">
        <v>517</v>
      </c>
      <c r="X4440" t="s">
        <v>25724</v>
      </c>
      <c r="AA4440">
        <f ca="1" t="shared" si="139"/>
        <v>17</v>
      </c>
    </row>
    <row r="4441" spans="1:27">
      <c r="A4441" s="101">
        <v>25</v>
      </c>
      <c r="B4441" s="89" t="str">
        <f t="shared" si="138"/>
        <v>452724200406261317</v>
      </c>
      <c r="C4441" s="89" t="s">
        <v>517</v>
      </c>
      <c r="D4441" s="102" t="s">
        <v>17412</v>
      </c>
      <c r="E4441" s="102" t="s">
        <v>24</v>
      </c>
      <c r="F4441" s="103" t="s">
        <v>20131</v>
      </c>
      <c r="G4441" s="103" t="s">
        <v>21826</v>
      </c>
      <c r="H4441" s="104" t="s">
        <v>17411</v>
      </c>
      <c r="I4441" s="103" t="s">
        <v>30</v>
      </c>
      <c r="J4441" s="103" t="s">
        <v>30</v>
      </c>
      <c r="K4441" s="103" t="s">
        <v>30</v>
      </c>
      <c r="L4441" s="103" t="s">
        <v>30</v>
      </c>
      <c r="M4441" s="103" t="s">
        <v>30</v>
      </c>
      <c r="N4441" s="103" t="s">
        <v>30</v>
      </c>
      <c r="O4441" s="103" t="s">
        <v>27</v>
      </c>
      <c r="P4441" s="103" t="s">
        <v>8322</v>
      </c>
      <c r="Q4441" s="103" t="s">
        <v>17413</v>
      </c>
      <c r="R4441" s="105" t="s">
        <v>17414</v>
      </c>
      <c r="S4441" s="103" t="s">
        <v>8322</v>
      </c>
      <c r="T4441" s="103" t="s">
        <v>63</v>
      </c>
      <c r="U4441" s="106" t="s">
        <v>22386</v>
      </c>
      <c r="V4441" s="105" t="s">
        <v>25725</v>
      </c>
      <c r="W4441" s="107" t="s">
        <v>517</v>
      </c>
      <c r="X4441" t="s">
        <v>25726</v>
      </c>
      <c r="AA4441">
        <f ca="1" t="shared" si="139"/>
        <v>17</v>
      </c>
    </row>
    <row r="4442" spans="1:27">
      <c r="A4442" s="101">
        <v>26</v>
      </c>
      <c r="B4442" s="89" t="str">
        <f t="shared" si="138"/>
        <v>451229200505255717</v>
      </c>
      <c r="C4442" s="89" t="s">
        <v>517</v>
      </c>
      <c r="D4442" s="102" t="s">
        <v>17416</v>
      </c>
      <c r="E4442" s="102" t="s">
        <v>24</v>
      </c>
      <c r="F4442" s="103" t="s">
        <v>20131</v>
      </c>
      <c r="G4442" s="103" t="s">
        <v>20371</v>
      </c>
      <c r="H4442" s="104" t="s">
        <v>17415</v>
      </c>
      <c r="I4442" s="103" t="s">
        <v>30</v>
      </c>
      <c r="J4442" s="103" t="s">
        <v>30</v>
      </c>
      <c r="K4442" s="103" t="s">
        <v>30</v>
      </c>
      <c r="L4442" s="103" t="s">
        <v>30</v>
      </c>
      <c r="M4442" s="103" t="s">
        <v>30</v>
      </c>
      <c r="N4442" s="103" t="s">
        <v>30</v>
      </c>
      <c r="O4442" s="103" t="s">
        <v>27</v>
      </c>
      <c r="P4442" s="103" t="s">
        <v>8322</v>
      </c>
      <c r="Q4442" s="103" t="s">
        <v>17418</v>
      </c>
      <c r="R4442" s="105" t="s">
        <v>17419</v>
      </c>
      <c r="S4442" s="103" t="s">
        <v>8322</v>
      </c>
      <c r="T4442" s="103" t="s">
        <v>88</v>
      </c>
      <c r="U4442" s="106" t="s">
        <v>22377</v>
      </c>
      <c r="V4442" s="105" t="s">
        <v>25727</v>
      </c>
      <c r="W4442" s="107" t="s">
        <v>517</v>
      </c>
      <c r="X4442" t="s">
        <v>25728</v>
      </c>
      <c r="AA4442">
        <f ca="1" t="shared" si="139"/>
        <v>16</v>
      </c>
    </row>
    <row r="4443" spans="1:27">
      <c r="A4443" s="101">
        <v>27</v>
      </c>
      <c r="B4443" s="89" t="str">
        <f t="shared" si="138"/>
        <v>451229200312011214</v>
      </c>
      <c r="C4443" s="89" t="s">
        <v>517</v>
      </c>
      <c r="D4443" s="102" t="s">
        <v>17421</v>
      </c>
      <c r="E4443" s="102" t="s">
        <v>24</v>
      </c>
      <c r="F4443" s="103" t="s">
        <v>20131</v>
      </c>
      <c r="G4443" s="103" t="s">
        <v>20433</v>
      </c>
      <c r="H4443" s="104" t="s">
        <v>17420</v>
      </c>
      <c r="I4443" s="103" t="s">
        <v>30</v>
      </c>
      <c r="J4443" s="103" t="s">
        <v>27</v>
      </c>
      <c r="K4443" s="103" t="s">
        <v>30</v>
      </c>
      <c r="L4443" s="103" t="s">
        <v>30</v>
      </c>
      <c r="M4443" s="103" t="s">
        <v>30</v>
      </c>
      <c r="N4443" s="103" t="s">
        <v>30</v>
      </c>
      <c r="O4443" s="103" t="s">
        <v>27</v>
      </c>
      <c r="P4443" s="103" t="s">
        <v>8322</v>
      </c>
      <c r="Q4443" s="103" t="s">
        <v>17422</v>
      </c>
      <c r="R4443" s="105" t="s">
        <v>17423</v>
      </c>
      <c r="S4443" s="103" t="s">
        <v>8322</v>
      </c>
      <c r="T4443" s="103" t="s">
        <v>76</v>
      </c>
      <c r="U4443" s="106" t="s">
        <v>21811</v>
      </c>
      <c r="V4443" s="105" t="s">
        <v>21493</v>
      </c>
      <c r="W4443" s="107" t="s">
        <v>517</v>
      </c>
      <c r="X4443" t="s">
        <v>25729</v>
      </c>
      <c r="AA4443">
        <f ca="1" t="shared" si="139"/>
        <v>17</v>
      </c>
    </row>
    <row r="4444" spans="1:27">
      <c r="A4444" s="101">
        <v>28</v>
      </c>
      <c r="B4444" s="89" t="str">
        <f t="shared" si="138"/>
        <v>451229200208253643</v>
      </c>
      <c r="C4444" s="89" t="s">
        <v>517</v>
      </c>
      <c r="D4444" s="102" t="s">
        <v>17425</v>
      </c>
      <c r="E4444" s="102" t="s">
        <v>143</v>
      </c>
      <c r="F4444" s="103" t="s">
        <v>20178</v>
      </c>
      <c r="G4444" s="103" t="s">
        <v>20182</v>
      </c>
      <c r="H4444" s="104" t="s">
        <v>17424</v>
      </c>
      <c r="I4444" s="103" t="s">
        <v>30</v>
      </c>
      <c r="J4444" s="103" t="s">
        <v>30</v>
      </c>
      <c r="K4444" s="103" t="s">
        <v>27</v>
      </c>
      <c r="L4444" s="103" t="s">
        <v>30</v>
      </c>
      <c r="M4444" s="103" t="s">
        <v>30</v>
      </c>
      <c r="N4444" s="103" t="s">
        <v>30</v>
      </c>
      <c r="O4444" s="103" t="s">
        <v>27</v>
      </c>
      <c r="P4444" s="103" t="s">
        <v>8322</v>
      </c>
      <c r="Q4444" s="103" t="s">
        <v>17426</v>
      </c>
      <c r="R4444" s="105">
        <v>18278851039</v>
      </c>
      <c r="S4444" s="103" t="s">
        <v>8322</v>
      </c>
      <c r="T4444" s="103" t="s">
        <v>81</v>
      </c>
      <c r="U4444" s="106" t="s">
        <v>20487</v>
      </c>
      <c r="V4444" s="105" t="s">
        <v>25730</v>
      </c>
      <c r="W4444" s="107" t="s">
        <v>517</v>
      </c>
      <c r="X4444" t="s">
        <v>19615</v>
      </c>
      <c r="AA4444">
        <f ca="1" t="shared" si="139"/>
        <v>18</v>
      </c>
    </row>
    <row r="4445" spans="1:27">
      <c r="A4445" s="101">
        <v>29</v>
      </c>
      <c r="B4445" s="89" t="str">
        <f t="shared" si="138"/>
        <v>45122920060815031x</v>
      </c>
      <c r="C4445" s="89" t="s">
        <v>517</v>
      </c>
      <c r="D4445" s="102" t="s">
        <v>17429</v>
      </c>
      <c r="E4445" s="102" t="s">
        <v>24</v>
      </c>
      <c r="F4445" s="103" t="s">
        <v>20178</v>
      </c>
      <c r="G4445" s="103" t="s">
        <v>20404</v>
      </c>
      <c r="H4445" s="104" t="s">
        <v>17428</v>
      </c>
      <c r="I4445" s="103" t="s">
        <v>27</v>
      </c>
      <c r="J4445" s="103" t="s">
        <v>30</v>
      </c>
      <c r="K4445" s="103" t="s">
        <v>30</v>
      </c>
      <c r="L4445" s="103" t="s">
        <v>30</v>
      </c>
      <c r="M4445" s="103" t="s">
        <v>30</v>
      </c>
      <c r="N4445" s="103" t="s">
        <v>30</v>
      </c>
      <c r="O4445" s="103" t="s">
        <v>27</v>
      </c>
      <c r="P4445" s="103" t="s">
        <v>8322</v>
      </c>
      <c r="Q4445" s="103" t="s">
        <v>17431</v>
      </c>
      <c r="R4445" s="105">
        <v>18070863073</v>
      </c>
      <c r="S4445" s="103" t="s">
        <v>8322</v>
      </c>
      <c r="T4445" s="103" t="s">
        <v>151</v>
      </c>
      <c r="U4445" s="106" t="s">
        <v>23352</v>
      </c>
      <c r="V4445" s="105" t="s">
        <v>25731</v>
      </c>
      <c r="W4445" s="107" t="s">
        <v>517</v>
      </c>
      <c r="X4445" t="s">
        <v>25732</v>
      </c>
      <c r="AA4445">
        <f ca="1" t="shared" si="139"/>
        <v>15</v>
      </c>
    </row>
    <row r="4446" spans="1:27">
      <c r="A4446" s="101">
        <v>30</v>
      </c>
      <c r="B4446" s="89" t="str">
        <f t="shared" si="138"/>
        <v>451227200406193314</v>
      </c>
      <c r="C4446" s="89" t="s">
        <v>517</v>
      </c>
      <c r="D4446" s="102" t="s">
        <v>17433</v>
      </c>
      <c r="E4446" s="102" t="s">
        <v>24</v>
      </c>
      <c r="F4446" s="103" t="s">
        <v>20131</v>
      </c>
      <c r="G4446" s="103" t="s">
        <v>21826</v>
      </c>
      <c r="H4446" s="104" t="s">
        <v>17432</v>
      </c>
      <c r="I4446" s="103" t="s">
        <v>30</v>
      </c>
      <c r="J4446" s="103" t="s">
        <v>30</v>
      </c>
      <c r="K4446" s="103" t="s">
        <v>30</v>
      </c>
      <c r="L4446" s="103" t="s">
        <v>30</v>
      </c>
      <c r="M4446" s="103" t="s">
        <v>30</v>
      </c>
      <c r="N4446" s="103" t="s">
        <v>30</v>
      </c>
      <c r="O4446" s="103" t="s">
        <v>27</v>
      </c>
      <c r="P4446" s="103" t="s">
        <v>21315</v>
      </c>
      <c r="Q4446" s="103" t="s">
        <v>12802</v>
      </c>
      <c r="R4446" s="105">
        <v>13662719342</v>
      </c>
      <c r="S4446" s="103" t="s">
        <v>8322</v>
      </c>
      <c r="T4446" s="103" t="s">
        <v>21722</v>
      </c>
      <c r="U4446" s="106" t="s">
        <v>25733</v>
      </c>
      <c r="V4446" s="105" t="s">
        <v>25734</v>
      </c>
      <c r="W4446" s="107" t="s">
        <v>517</v>
      </c>
      <c r="X4446" t="s">
        <v>25735</v>
      </c>
      <c r="AA4446">
        <f ca="1" t="shared" si="139"/>
        <v>17</v>
      </c>
    </row>
    <row r="4447" spans="1:27">
      <c r="A4447" s="101">
        <v>31</v>
      </c>
      <c r="B4447" s="89" t="str">
        <f t="shared" si="138"/>
        <v>451227200405313337</v>
      </c>
      <c r="C4447" s="89" t="s">
        <v>517</v>
      </c>
      <c r="D4447" s="102" t="s">
        <v>17436</v>
      </c>
      <c r="E4447" s="102" t="s">
        <v>24</v>
      </c>
      <c r="F4447" s="103" t="s">
        <v>20131</v>
      </c>
      <c r="G4447" s="103" t="s">
        <v>20608</v>
      </c>
      <c r="H4447" s="104" t="s">
        <v>17435</v>
      </c>
      <c r="I4447" s="103" t="s">
        <v>30</v>
      </c>
      <c r="J4447" s="103" t="s">
        <v>30</v>
      </c>
      <c r="K4447" s="103" t="s">
        <v>30</v>
      </c>
      <c r="L4447" s="103" t="s">
        <v>30</v>
      </c>
      <c r="M4447" s="103" t="s">
        <v>30</v>
      </c>
      <c r="N4447" s="103" t="s">
        <v>30</v>
      </c>
      <c r="O4447" s="103" t="s">
        <v>27</v>
      </c>
      <c r="P4447" s="103" t="s">
        <v>21315</v>
      </c>
      <c r="Q4447" s="103" t="s">
        <v>17438</v>
      </c>
      <c r="R4447" s="105">
        <v>13078612648</v>
      </c>
      <c r="S4447" s="103" t="s">
        <v>8322</v>
      </c>
      <c r="T4447" s="103" t="s">
        <v>63</v>
      </c>
      <c r="U4447" s="106" t="s">
        <v>25736</v>
      </c>
      <c r="V4447" s="105" t="s">
        <v>25737</v>
      </c>
      <c r="W4447" s="107" t="s">
        <v>517</v>
      </c>
      <c r="X4447" t="s">
        <v>25738</v>
      </c>
      <c r="AA4447">
        <f ca="1" t="shared" si="139"/>
        <v>17</v>
      </c>
    </row>
    <row r="4448" spans="1:27">
      <c r="A4448" s="101">
        <v>32</v>
      </c>
      <c r="B4448" s="89" t="str">
        <f t="shared" si="138"/>
        <v>452731200302064157</v>
      </c>
      <c r="C4448" s="89" t="s">
        <v>517</v>
      </c>
      <c r="D4448" s="102" t="s">
        <v>17440</v>
      </c>
      <c r="E4448" s="102" t="s">
        <v>24</v>
      </c>
      <c r="F4448" s="103" t="s">
        <v>20178</v>
      </c>
      <c r="G4448" s="103" t="s">
        <v>20161</v>
      </c>
      <c r="H4448" s="104" t="s">
        <v>17439</v>
      </c>
      <c r="I4448" s="103" t="s">
        <v>30</v>
      </c>
      <c r="J4448" s="103" t="s">
        <v>30</v>
      </c>
      <c r="K4448" s="103" t="s">
        <v>30</v>
      </c>
      <c r="L4448" s="103" t="s">
        <v>30</v>
      </c>
      <c r="M4448" s="103" t="s">
        <v>30</v>
      </c>
      <c r="N4448" s="103" t="s">
        <v>30</v>
      </c>
      <c r="O4448" s="103" t="s">
        <v>27</v>
      </c>
      <c r="P4448" s="103" t="s">
        <v>8322</v>
      </c>
      <c r="Q4448" s="103" t="s">
        <v>1704</v>
      </c>
      <c r="R4448" s="105">
        <v>19127174040</v>
      </c>
      <c r="S4448" s="103" t="s">
        <v>8322</v>
      </c>
      <c r="T4448" s="103" t="s">
        <v>20240</v>
      </c>
      <c r="U4448" s="106" t="s">
        <v>20417</v>
      </c>
      <c r="V4448" s="105" t="s">
        <v>25739</v>
      </c>
      <c r="W4448" s="107" t="s">
        <v>517</v>
      </c>
      <c r="X4448" t="s">
        <v>19616</v>
      </c>
      <c r="AA4448">
        <f ca="1" t="shared" si="139"/>
        <v>18</v>
      </c>
    </row>
    <row r="4449" spans="1:27">
      <c r="A4449" s="101">
        <v>33</v>
      </c>
      <c r="B4449" s="89" t="str">
        <f t="shared" si="138"/>
        <v>451229200405102414</v>
      </c>
      <c r="C4449" s="89" t="s">
        <v>517</v>
      </c>
      <c r="D4449" s="102" t="s">
        <v>17443</v>
      </c>
      <c r="E4449" s="102" t="s">
        <v>24</v>
      </c>
      <c r="F4449" s="103" t="s">
        <v>20178</v>
      </c>
      <c r="G4449" s="103" t="s">
        <v>20608</v>
      </c>
      <c r="H4449" s="104" t="s">
        <v>17442</v>
      </c>
      <c r="I4449" s="103" t="s">
        <v>27</v>
      </c>
      <c r="J4449" s="103" t="s">
        <v>27</v>
      </c>
      <c r="K4449" s="103" t="s">
        <v>30</v>
      </c>
      <c r="L4449" s="103" t="s">
        <v>30</v>
      </c>
      <c r="M4449" s="103" t="s">
        <v>30</v>
      </c>
      <c r="N4449" s="103" t="s">
        <v>30</v>
      </c>
      <c r="O4449" s="103" t="s">
        <v>27</v>
      </c>
      <c r="P4449" s="103" t="s">
        <v>8322</v>
      </c>
      <c r="Q4449" s="103" t="s">
        <v>5443</v>
      </c>
      <c r="R4449" s="105">
        <v>19978451560</v>
      </c>
      <c r="S4449" s="103" t="s">
        <v>8322</v>
      </c>
      <c r="T4449" s="103" t="s">
        <v>140</v>
      </c>
      <c r="U4449" s="106" t="s">
        <v>20487</v>
      </c>
      <c r="V4449" s="105" t="s">
        <v>25740</v>
      </c>
      <c r="W4449" s="107" t="s">
        <v>517</v>
      </c>
      <c r="X4449" t="s">
        <v>25741</v>
      </c>
      <c r="AA4449">
        <f ca="1" t="shared" si="139"/>
        <v>17</v>
      </c>
    </row>
    <row r="4450" spans="1:27">
      <c r="A4450" s="101">
        <v>34</v>
      </c>
      <c r="B4450" s="89" t="str">
        <f t="shared" si="138"/>
        <v>451229200403032432</v>
      </c>
      <c r="C4450" s="89" t="s">
        <v>517</v>
      </c>
      <c r="D4450" s="102" t="s">
        <v>17446</v>
      </c>
      <c r="E4450" s="102" t="s">
        <v>24</v>
      </c>
      <c r="F4450" s="103" t="s">
        <v>20178</v>
      </c>
      <c r="G4450" s="103" t="s">
        <v>20707</v>
      </c>
      <c r="H4450" s="104" t="s">
        <v>17445</v>
      </c>
      <c r="I4450" s="103" t="s">
        <v>27</v>
      </c>
      <c r="J4450" s="103" t="s">
        <v>30</v>
      </c>
      <c r="K4450" s="103" t="s">
        <v>30</v>
      </c>
      <c r="L4450" s="103" t="s">
        <v>30</v>
      </c>
      <c r="M4450" s="103" t="s">
        <v>30</v>
      </c>
      <c r="N4450" s="103" t="s">
        <v>30</v>
      </c>
      <c r="O4450" s="103" t="s">
        <v>27</v>
      </c>
      <c r="P4450" s="103" t="s">
        <v>8322</v>
      </c>
      <c r="Q4450" s="103" t="s">
        <v>6123</v>
      </c>
      <c r="R4450" s="105">
        <v>15777830235</v>
      </c>
      <c r="S4450" s="103" t="s">
        <v>8322</v>
      </c>
      <c r="T4450" s="103" t="s">
        <v>140</v>
      </c>
      <c r="U4450" s="106" t="s">
        <v>22947</v>
      </c>
      <c r="V4450" s="105" t="s">
        <v>25742</v>
      </c>
      <c r="W4450" s="107" t="s">
        <v>517</v>
      </c>
      <c r="X4450" t="s">
        <v>25743</v>
      </c>
      <c r="AA4450">
        <f ca="1" t="shared" si="139"/>
        <v>17</v>
      </c>
    </row>
    <row r="4451" spans="1:27">
      <c r="A4451" s="101">
        <v>35</v>
      </c>
      <c r="B4451" s="89" t="str">
        <f t="shared" si="138"/>
        <v>451229200501262119</v>
      </c>
      <c r="C4451" s="89" t="s">
        <v>517</v>
      </c>
      <c r="D4451" s="102" t="s">
        <v>17449</v>
      </c>
      <c r="E4451" s="102" t="s">
        <v>24</v>
      </c>
      <c r="F4451" s="103" t="s">
        <v>20205</v>
      </c>
      <c r="G4451" s="103" t="s">
        <v>22169</v>
      </c>
      <c r="H4451" s="104" t="s">
        <v>17448</v>
      </c>
      <c r="I4451" s="103" t="s">
        <v>30</v>
      </c>
      <c r="J4451" s="103" t="s">
        <v>30</v>
      </c>
      <c r="K4451" s="103" t="s">
        <v>30</v>
      </c>
      <c r="L4451" s="103" t="s">
        <v>30</v>
      </c>
      <c r="M4451" s="103" t="s">
        <v>30</v>
      </c>
      <c r="N4451" s="103" t="s">
        <v>30</v>
      </c>
      <c r="O4451" s="103" t="s">
        <v>27</v>
      </c>
      <c r="P4451" s="103" t="s">
        <v>8322</v>
      </c>
      <c r="Q4451" s="103" t="s">
        <v>17451</v>
      </c>
      <c r="R4451" s="105" t="s">
        <v>17452</v>
      </c>
      <c r="S4451" s="103" t="s">
        <v>8322</v>
      </c>
      <c r="T4451" s="103" t="s">
        <v>20240</v>
      </c>
      <c r="U4451" s="106" t="s">
        <v>20241</v>
      </c>
      <c r="V4451" s="105" t="s">
        <v>25744</v>
      </c>
      <c r="W4451" s="107" t="s">
        <v>517</v>
      </c>
      <c r="X4451" t="s">
        <v>25745</v>
      </c>
      <c r="AA4451">
        <f ca="1" t="shared" si="139"/>
        <v>16</v>
      </c>
    </row>
    <row r="4452" spans="1:27">
      <c r="A4452" s="101">
        <v>36</v>
      </c>
      <c r="B4452" s="89" t="str">
        <f t="shared" si="138"/>
        <v>452731200504181226</v>
      </c>
      <c r="C4452" s="89" t="s">
        <v>517</v>
      </c>
      <c r="D4452" s="102" t="s">
        <v>17454</v>
      </c>
      <c r="E4452" s="102" t="s">
        <v>143</v>
      </c>
      <c r="F4452" s="103" t="s">
        <v>20131</v>
      </c>
      <c r="G4452" s="103" t="s">
        <v>20543</v>
      </c>
      <c r="H4452" s="104" t="s">
        <v>17453</v>
      </c>
      <c r="I4452" s="103" t="s">
        <v>30</v>
      </c>
      <c r="J4452" s="103" t="s">
        <v>30</v>
      </c>
      <c r="K4452" s="103" t="s">
        <v>30</v>
      </c>
      <c r="L4452" s="103" t="s">
        <v>30</v>
      </c>
      <c r="M4452" s="103" t="s">
        <v>30</v>
      </c>
      <c r="N4452" s="103" t="s">
        <v>30</v>
      </c>
      <c r="O4452" s="103" t="s">
        <v>27</v>
      </c>
      <c r="P4452" s="103" t="s">
        <v>8322</v>
      </c>
      <c r="Q4452" s="103" t="s">
        <v>17456</v>
      </c>
      <c r="R4452" s="105">
        <v>13647789096</v>
      </c>
      <c r="S4452" s="103" t="s">
        <v>8322</v>
      </c>
      <c r="T4452" s="103" t="s">
        <v>76</v>
      </c>
      <c r="U4452" s="106" t="s">
        <v>20813</v>
      </c>
      <c r="V4452" s="105" t="s">
        <v>21463</v>
      </c>
      <c r="W4452" s="107" t="s">
        <v>517</v>
      </c>
      <c r="X4452" t="s">
        <v>25746</v>
      </c>
      <c r="AA4452">
        <f ca="1" t="shared" si="139"/>
        <v>16</v>
      </c>
    </row>
    <row r="4453" spans="1:27">
      <c r="A4453" s="101">
        <v>37</v>
      </c>
      <c r="B4453" s="89" t="str">
        <f t="shared" si="138"/>
        <v>452731200402215739</v>
      </c>
      <c r="C4453" s="89" t="s">
        <v>517</v>
      </c>
      <c r="D4453" s="102" t="s">
        <v>17458</v>
      </c>
      <c r="E4453" s="102" t="s">
        <v>24</v>
      </c>
      <c r="F4453" s="103" t="s">
        <v>20131</v>
      </c>
      <c r="G4453" s="103" t="s">
        <v>20742</v>
      </c>
      <c r="H4453" s="104" t="s">
        <v>17457</v>
      </c>
      <c r="I4453" s="103" t="s">
        <v>30</v>
      </c>
      <c r="J4453" s="103" t="s">
        <v>30</v>
      </c>
      <c r="K4453" s="103" t="s">
        <v>30</v>
      </c>
      <c r="L4453" s="103" t="s">
        <v>30</v>
      </c>
      <c r="M4453" s="103" t="s">
        <v>30</v>
      </c>
      <c r="N4453" s="103" t="s">
        <v>30</v>
      </c>
      <c r="O4453" s="103" t="s">
        <v>27</v>
      </c>
      <c r="P4453" s="103" t="s">
        <v>8322</v>
      </c>
      <c r="Q4453" s="103" t="s">
        <v>17460</v>
      </c>
      <c r="R4453" s="105">
        <v>15277895758</v>
      </c>
      <c r="S4453" s="103" t="s">
        <v>8322</v>
      </c>
      <c r="T4453" s="103" t="s">
        <v>63</v>
      </c>
      <c r="U4453" s="106">
        <v>0</v>
      </c>
      <c r="V4453" s="105" t="s">
        <v>21160</v>
      </c>
      <c r="W4453" s="107" t="s">
        <v>517</v>
      </c>
      <c r="X4453" t="s">
        <v>25747</v>
      </c>
      <c r="AA4453">
        <f ca="1" t="shared" si="139"/>
        <v>17</v>
      </c>
    </row>
    <row r="4454" spans="1:27">
      <c r="A4454" s="101">
        <v>38</v>
      </c>
      <c r="B4454" s="89" t="str">
        <f t="shared" si="138"/>
        <v>451229200501122116</v>
      </c>
      <c r="C4454" s="89" t="s">
        <v>517</v>
      </c>
      <c r="D4454" s="102" t="s">
        <v>17462</v>
      </c>
      <c r="E4454" s="102" t="s">
        <v>24</v>
      </c>
      <c r="F4454" s="103" t="s">
        <v>20131</v>
      </c>
      <c r="G4454" s="103" t="s">
        <v>22169</v>
      </c>
      <c r="H4454" s="104" t="s">
        <v>17461</v>
      </c>
      <c r="I4454" s="103" t="s">
        <v>30</v>
      </c>
      <c r="J4454" s="103" t="s">
        <v>30</v>
      </c>
      <c r="K4454" s="103" t="s">
        <v>30</v>
      </c>
      <c r="L4454" s="103" t="s">
        <v>30</v>
      </c>
      <c r="M4454" s="103" t="s">
        <v>30</v>
      </c>
      <c r="N4454" s="103" t="s">
        <v>30</v>
      </c>
      <c r="O4454" s="103" t="s">
        <v>27</v>
      </c>
      <c r="P4454" s="103" t="s">
        <v>8322</v>
      </c>
      <c r="Q4454" s="103" t="s">
        <v>17464</v>
      </c>
      <c r="R4454" s="105" t="s">
        <v>17465</v>
      </c>
      <c r="S4454" s="103" t="s">
        <v>8322</v>
      </c>
      <c r="T4454" s="103" t="s">
        <v>20240</v>
      </c>
      <c r="U4454" s="106" t="s">
        <v>25748</v>
      </c>
      <c r="V4454" s="105" t="s">
        <v>25749</v>
      </c>
      <c r="W4454" s="107" t="s">
        <v>517</v>
      </c>
      <c r="X4454" t="s">
        <v>25750</v>
      </c>
      <c r="AA4454">
        <f ca="1" t="shared" si="139"/>
        <v>16</v>
      </c>
    </row>
    <row r="4455" spans="1:27">
      <c r="A4455" s="101">
        <v>39</v>
      </c>
      <c r="B4455" s="89" t="str">
        <f t="shared" si="138"/>
        <v>452731200405033914</v>
      </c>
      <c r="C4455" s="89" t="s">
        <v>517</v>
      </c>
      <c r="D4455" s="102" t="s">
        <v>17467</v>
      </c>
      <c r="E4455" s="102" t="s">
        <v>24</v>
      </c>
      <c r="F4455" s="103" t="s">
        <v>20131</v>
      </c>
      <c r="G4455" s="103" t="s">
        <v>20608</v>
      </c>
      <c r="H4455" s="104" t="s">
        <v>17466</v>
      </c>
      <c r="I4455" s="103" t="s">
        <v>30</v>
      </c>
      <c r="J4455" s="103" t="s">
        <v>30</v>
      </c>
      <c r="K4455" s="103" t="s">
        <v>30</v>
      </c>
      <c r="L4455" s="103" t="s">
        <v>27</v>
      </c>
      <c r="M4455" s="103" t="s">
        <v>30</v>
      </c>
      <c r="N4455" s="103" t="s">
        <v>30</v>
      </c>
      <c r="O4455" s="103" t="s">
        <v>27</v>
      </c>
      <c r="P4455" s="103" t="s">
        <v>1517</v>
      </c>
      <c r="Q4455" s="103" t="s">
        <v>4347</v>
      </c>
      <c r="R4455" s="105">
        <v>13878713349</v>
      </c>
      <c r="S4455" s="103" t="s">
        <v>1517</v>
      </c>
      <c r="T4455" s="103" t="s">
        <v>128</v>
      </c>
      <c r="U4455" s="106" t="s">
        <v>20372</v>
      </c>
      <c r="V4455" s="105" t="s">
        <v>21989</v>
      </c>
      <c r="W4455" s="107" t="s">
        <v>517</v>
      </c>
      <c r="X4455" t="s">
        <v>25751</v>
      </c>
      <c r="AA4455">
        <f ca="1" t="shared" si="139"/>
        <v>17</v>
      </c>
    </row>
    <row r="4456" spans="1:27">
      <c r="A4456" s="101">
        <v>40</v>
      </c>
      <c r="B4456" s="89" t="str">
        <f t="shared" si="138"/>
        <v>45273120020103312x</v>
      </c>
      <c r="C4456" s="89" t="s">
        <v>517</v>
      </c>
      <c r="D4456" s="102" t="s">
        <v>17469</v>
      </c>
      <c r="E4456" s="102" t="s">
        <v>143</v>
      </c>
      <c r="F4456" s="103" t="s">
        <v>20178</v>
      </c>
      <c r="G4456" s="103" t="s">
        <v>20175</v>
      </c>
      <c r="H4456" s="104" t="s">
        <v>17468</v>
      </c>
      <c r="I4456" s="103" t="s">
        <v>27</v>
      </c>
      <c r="J4456" s="103" t="s">
        <v>30</v>
      </c>
      <c r="K4456" s="103" t="s">
        <v>27</v>
      </c>
      <c r="L4456" s="103" t="s">
        <v>30</v>
      </c>
      <c r="M4456" s="103" t="s">
        <v>30</v>
      </c>
      <c r="N4456" s="103" t="s">
        <v>30</v>
      </c>
      <c r="O4456" s="103" t="s">
        <v>27</v>
      </c>
      <c r="P4456" s="103" t="s">
        <v>8322</v>
      </c>
      <c r="Q4456" s="103" t="s">
        <v>17470</v>
      </c>
      <c r="R4456" s="105" t="s">
        <v>17471</v>
      </c>
      <c r="S4456" s="103" t="s">
        <v>8322</v>
      </c>
      <c r="T4456" s="103" t="s">
        <v>146</v>
      </c>
      <c r="U4456" s="106" t="s">
        <v>22876</v>
      </c>
      <c r="V4456" s="105" t="s">
        <v>23303</v>
      </c>
      <c r="W4456" s="107" t="s">
        <v>517</v>
      </c>
      <c r="X4456" t="s">
        <v>19420</v>
      </c>
      <c r="AA4456">
        <f ca="1" t="shared" si="139"/>
        <v>19</v>
      </c>
    </row>
    <row r="4457" spans="1:27">
      <c r="A4457" s="101">
        <v>41</v>
      </c>
      <c r="B4457" s="89" t="str">
        <f t="shared" si="138"/>
        <v>452731200411034825</v>
      </c>
      <c r="C4457" s="89" t="s">
        <v>517</v>
      </c>
      <c r="D4457" s="102" t="s">
        <v>17473</v>
      </c>
      <c r="E4457" s="102" t="s">
        <v>143</v>
      </c>
      <c r="F4457" s="103" t="s">
        <v>20178</v>
      </c>
      <c r="G4457" s="103" t="s">
        <v>20823</v>
      </c>
      <c r="H4457" s="104" t="s">
        <v>17472</v>
      </c>
      <c r="I4457" s="103" t="s">
        <v>30</v>
      </c>
      <c r="J4457" s="103" t="s">
        <v>30</v>
      </c>
      <c r="K4457" s="103" t="s">
        <v>30</v>
      </c>
      <c r="L4457" s="103" t="s">
        <v>30</v>
      </c>
      <c r="M4457" s="103" t="s">
        <v>30</v>
      </c>
      <c r="N4457" s="103" t="s">
        <v>30</v>
      </c>
      <c r="O4457" s="103" t="s">
        <v>27</v>
      </c>
      <c r="P4457" s="103" t="s">
        <v>8322</v>
      </c>
      <c r="Q4457" s="103" t="s">
        <v>1762</v>
      </c>
      <c r="R4457" s="105" t="s">
        <v>17474</v>
      </c>
      <c r="S4457" s="103" t="s">
        <v>8322</v>
      </c>
      <c r="T4457" s="103" t="s">
        <v>63</v>
      </c>
      <c r="U4457" s="106" t="s">
        <v>23014</v>
      </c>
      <c r="V4457" s="105" t="s">
        <v>25752</v>
      </c>
      <c r="W4457" s="107" t="s">
        <v>517</v>
      </c>
      <c r="X4457" t="s">
        <v>25753</v>
      </c>
      <c r="AA4457">
        <f ca="1" t="shared" si="139"/>
        <v>16</v>
      </c>
    </row>
    <row r="4458" spans="1:27">
      <c r="A4458" s="101">
        <v>42</v>
      </c>
      <c r="B4458" s="89" t="str">
        <f t="shared" si="138"/>
        <v>452731200206264816</v>
      </c>
      <c r="C4458" s="89" t="s">
        <v>517</v>
      </c>
      <c r="D4458" s="102" t="s">
        <v>1675</v>
      </c>
      <c r="E4458" s="102" t="s">
        <v>24</v>
      </c>
      <c r="F4458" s="103" t="s">
        <v>20131</v>
      </c>
      <c r="G4458" s="103">
        <v>2005625</v>
      </c>
      <c r="H4458" s="104" t="s">
        <v>1674</v>
      </c>
      <c r="I4458" s="103" t="s">
        <v>30</v>
      </c>
      <c r="J4458" s="103" t="s">
        <v>30</v>
      </c>
      <c r="K4458" s="103" t="s">
        <v>30</v>
      </c>
      <c r="L4458" s="103" t="s">
        <v>30</v>
      </c>
      <c r="M4458" s="103" t="s">
        <v>30</v>
      </c>
      <c r="N4458" s="103" t="s">
        <v>30</v>
      </c>
      <c r="O4458" s="103" t="s">
        <v>27</v>
      </c>
      <c r="P4458" s="103" t="s">
        <v>1517</v>
      </c>
      <c r="Q4458" s="103" t="s">
        <v>17475</v>
      </c>
      <c r="R4458" s="105">
        <v>13707787085</v>
      </c>
      <c r="S4458" s="103" t="s">
        <v>1517</v>
      </c>
      <c r="T4458" s="103" t="s">
        <v>1517</v>
      </c>
      <c r="U4458" s="106" t="s">
        <v>20628</v>
      </c>
      <c r="V4458" s="105" t="s">
        <v>20786</v>
      </c>
      <c r="W4458" s="107" t="s">
        <v>517</v>
      </c>
      <c r="X4458" t="s">
        <v>19617</v>
      </c>
      <c r="AA4458">
        <f ca="1" t="shared" si="139"/>
        <v>19</v>
      </c>
    </row>
    <row r="4459" spans="1:27">
      <c r="A4459" s="101">
        <v>43</v>
      </c>
      <c r="B4459" s="89" t="str">
        <f t="shared" si="138"/>
        <v>452731200509275416</v>
      </c>
      <c r="C4459" s="89" t="s">
        <v>517</v>
      </c>
      <c r="D4459" s="102" t="s">
        <v>17477</v>
      </c>
      <c r="E4459" s="102" t="s">
        <v>24</v>
      </c>
      <c r="F4459" s="103" t="s">
        <v>20131</v>
      </c>
      <c r="G4459" s="103" t="s">
        <v>21283</v>
      </c>
      <c r="H4459" s="104" t="s">
        <v>17476</v>
      </c>
      <c r="I4459" s="103" t="s">
        <v>30</v>
      </c>
      <c r="J4459" s="103" t="s">
        <v>30</v>
      </c>
      <c r="K4459" s="103" t="s">
        <v>30</v>
      </c>
      <c r="L4459" s="103" t="s">
        <v>30</v>
      </c>
      <c r="M4459" s="103" t="s">
        <v>30</v>
      </c>
      <c r="N4459" s="103" t="s">
        <v>30</v>
      </c>
      <c r="O4459" s="103" t="s">
        <v>27</v>
      </c>
      <c r="P4459" s="103" t="s">
        <v>8322</v>
      </c>
      <c r="Q4459" s="103" t="s">
        <v>9280</v>
      </c>
      <c r="R4459" s="105">
        <v>13877817961</v>
      </c>
      <c r="S4459" s="103" t="s">
        <v>8322</v>
      </c>
      <c r="T4459" s="103" t="s">
        <v>25754</v>
      </c>
      <c r="U4459" s="106" t="s">
        <v>21136</v>
      </c>
      <c r="V4459" s="105" t="s">
        <v>25755</v>
      </c>
      <c r="W4459" s="107" t="s">
        <v>517</v>
      </c>
      <c r="X4459" t="s">
        <v>25756</v>
      </c>
      <c r="AA4459">
        <f ca="1" t="shared" si="139"/>
        <v>15</v>
      </c>
    </row>
    <row r="4460" spans="1:27">
      <c r="A4460" s="101">
        <v>44</v>
      </c>
      <c r="B4460" s="89" t="str">
        <f t="shared" si="138"/>
        <v>451229200408123616</v>
      </c>
      <c r="C4460" s="89" t="s">
        <v>517</v>
      </c>
      <c r="D4460" s="102" t="s">
        <v>17480</v>
      </c>
      <c r="E4460" s="102" t="s">
        <v>24</v>
      </c>
      <c r="F4460" s="103" t="s">
        <v>20131</v>
      </c>
      <c r="G4460" s="103" t="s">
        <v>20757</v>
      </c>
      <c r="H4460" s="104" t="s">
        <v>17479</v>
      </c>
      <c r="I4460" s="103" t="s">
        <v>27</v>
      </c>
      <c r="J4460" s="103" t="s">
        <v>30</v>
      </c>
      <c r="K4460" s="103" t="s">
        <v>30</v>
      </c>
      <c r="L4460" s="103" t="s">
        <v>30</v>
      </c>
      <c r="M4460" s="103" t="s">
        <v>30</v>
      </c>
      <c r="N4460" s="103" t="s">
        <v>30</v>
      </c>
      <c r="O4460" s="103" t="s">
        <v>27</v>
      </c>
      <c r="P4460" s="103" t="s">
        <v>8322</v>
      </c>
      <c r="Q4460" s="103" t="s">
        <v>16634</v>
      </c>
      <c r="R4460" s="105">
        <v>19976127290</v>
      </c>
      <c r="S4460" s="103" t="s">
        <v>8322</v>
      </c>
      <c r="T4460" s="103" t="s">
        <v>81</v>
      </c>
      <c r="U4460" s="106" t="s">
        <v>20419</v>
      </c>
      <c r="V4460" s="105" t="s">
        <v>25757</v>
      </c>
      <c r="W4460" s="107" t="s">
        <v>517</v>
      </c>
      <c r="X4460" t="s">
        <v>25758</v>
      </c>
      <c r="AA4460">
        <f ca="1" t="shared" si="139"/>
        <v>17</v>
      </c>
    </row>
    <row r="4461" spans="1:27">
      <c r="A4461" s="101">
        <v>45</v>
      </c>
      <c r="B4461" s="89" t="str">
        <f t="shared" si="138"/>
        <v>45122920040611242x</v>
      </c>
      <c r="C4461" s="89" t="s">
        <v>517</v>
      </c>
      <c r="D4461" s="102" t="s">
        <v>17483</v>
      </c>
      <c r="E4461" s="102" t="s">
        <v>143</v>
      </c>
      <c r="F4461" s="103" t="s">
        <v>20205</v>
      </c>
      <c r="G4461" s="103" t="s">
        <v>21826</v>
      </c>
      <c r="H4461" s="104" t="s">
        <v>17482</v>
      </c>
      <c r="I4461" s="103" t="s">
        <v>27</v>
      </c>
      <c r="J4461" s="103" t="s">
        <v>30</v>
      </c>
      <c r="K4461" s="103" t="s">
        <v>30</v>
      </c>
      <c r="L4461" s="103" t="s">
        <v>30</v>
      </c>
      <c r="M4461" s="103" t="s">
        <v>30</v>
      </c>
      <c r="N4461" s="103" t="s">
        <v>30</v>
      </c>
      <c r="O4461" s="103" t="s">
        <v>30</v>
      </c>
      <c r="P4461" s="103" t="s">
        <v>8322</v>
      </c>
      <c r="Q4461" s="103" t="s">
        <v>17485</v>
      </c>
      <c r="R4461" s="105" t="s">
        <v>17486</v>
      </c>
      <c r="S4461" s="103" t="s">
        <v>8322</v>
      </c>
      <c r="T4461" s="103" t="s">
        <v>140</v>
      </c>
      <c r="U4461" s="106" t="s">
        <v>25399</v>
      </c>
      <c r="V4461" s="105" t="s">
        <v>25759</v>
      </c>
      <c r="W4461" s="107" t="s">
        <v>517</v>
      </c>
      <c r="X4461" t="s">
        <v>25760</v>
      </c>
      <c r="AA4461">
        <f ca="1" t="shared" si="139"/>
        <v>17</v>
      </c>
    </row>
    <row r="4462" spans="1:27">
      <c r="A4462" s="101">
        <v>46</v>
      </c>
      <c r="B4462" s="89" t="str">
        <f t="shared" si="138"/>
        <v>451229200403050614</v>
      </c>
      <c r="C4462" s="89" t="s">
        <v>517</v>
      </c>
      <c r="D4462" s="102" t="s">
        <v>17488</v>
      </c>
      <c r="E4462" s="102" t="s">
        <v>24</v>
      </c>
      <c r="F4462" s="103" t="s">
        <v>20131</v>
      </c>
      <c r="G4462" s="103" t="s">
        <v>20707</v>
      </c>
      <c r="H4462" s="104" t="s">
        <v>17487</v>
      </c>
      <c r="I4462" s="103" t="s">
        <v>30</v>
      </c>
      <c r="J4462" s="103" t="s">
        <v>30</v>
      </c>
      <c r="K4462" s="103" t="s">
        <v>30</v>
      </c>
      <c r="L4462" s="103" t="s">
        <v>30</v>
      </c>
      <c r="M4462" s="103" t="s">
        <v>30</v>
      </c>
      <c r="N4462" s="103" t="s">
        <v>30</v>
      </c>
      <c r="O4462" s="103" t="s">
        <v>27</v>
      </c>
      <c r="P4462" s="103" t="s">
        <v>8322</v>
      </c>
      <c r="Q4462" s="103" t="s">
        <v>17490</v>
      </c>
      <c r="R4462" s="105">
        <v>17754792541</v>
      </c>
      <c r="S4462" s="103" t="s">
        <v>8322</v>
      </c>
      <c r="T4462" s="103" t="s">
        <v>99</v>
      </c>
      <c r="U4462" s="106" t="s">
        <v>22995</v>
      </c>
      <c r="V4462" s="105" t="s">
        <v>25761</v>
      </c>
      <c r="W4462" s="107" t="s">
        <v>517</v>
      </c>
      <c r="X4462" t="s">
        <v>25762</v>
      </c>
      <c r="AA4462">
        <f ca="1" t="shared" si="139"/>
        <v>17</v>
      </c>
    </row>
    <row r="4463" spans="1:27">
      <c r="A4463" s="101">
        <v>47</v>
      </c>
      <c r="B4463" s="89" t="str">
        <f t="shared" si="138"/>
        <v>452731200505131810</v>
      </c>
      <c r="C4463" s="89" t="s">
        <v>517</v>
      </c>
      <c r="D4463" s="102" t="s">
        <v>17492</v>
      </c>
      <c r="E4463" s="102" t="s">
        <v>24</v>
      </c>
      <c r="F4463" s="103" t="s">
        <v>20178</v>
      </c>
      <c r="G4463" s="103" t="s">
        <v>20371</v>
      </c>
      <c r="H4463" s="104" t="s">
        <v>17491</v>
      </c>
      <c r="I4463" s="103" t="s">
        <v>27</v>
      </c>
      <c r="J4463" s="103" t="s">
        <v>30</v>
      </c>
      <c r="K4463" s="103" t="s">
        <v>30</v>
      </c>
      <c r="L4463" s="103" t="s">
        <v>30</v>
      </c>
      <c r="M4463" s="103" t="s">
        <v>30</v>
      </c>
      <c r="N4463" s="103" t="s">
        <v>30</v>
      </c>
      <c r="O4463" s="103" t="s">
        <v>27</v>
      </c>
      <c r="P4463" s="103" t="s">
        <v>8322</v>
      </c>
      <c r="Q4463" s="103" t="s">
        <v>6385</v>
      </c>
      <c r="R4463" s="105" t="s">
        <v>17494</v>
      </c>
      <c r="S4463" s="103" t="s">
        <v>8322</v>
      </c>
      <c r="T4463" s="103" t="s">
        <v>115</v>
      </c>
      <c r="U4463" s="106" t="s">
        <v>23640</v>
      </c>
      <c r="V4463" s="105" t="s">
        <v>25763</v>
      </c>
      <c r="W4463" s="107" t="s">
        <v>517</v>
      </c>
      <c r="X4463" t="s">
        <v>25764</v>
      </c>
      <c r="AA4463">
        <f ca="1" t="shared" si="139"/>
        <v>16</v>
      </c>
    </row>
    <row r="4464" spans="1:27">
      <c r="A4464" s="101">
        <v>48</v>
      </c>
      <c r="B4464" s="89" t="str">
        <f t="shared" si="138"/>
        <v>451229200506195437</v>
      </c>
      <c r="C4464" s="89" t="s">
        <v>517</v>
      </c>
      <c r="D4464" s="102" t="s">
        <v>17496</v>
      </c>
      <c r="E4464" s="102" t="s">
        <v>24</v>
      </c>
      <c r="F4464" s="103" t="s">
        <v>20131</v>
      </c>
      <c r="G4464" s="103" t="s">
        <v>21389</v>
      </c>
      <c r="H4464" s="104" t="s">
        <v>17495</v>
      </c>
      <c r="I4464" s="103" t="s">
        <v>27</v>
      </c>
      <c r="J4464" s="103" t="s">
        <v>30</v>
      </c>
      <c r="K4464" s="103" t="s">
        <v>30</v>
      </c>
      <c r="L4464" s="103" t="s">
        <v>30</v>
      </c>
      <c r="M4464" s="103" t="s">
        <v>30</v>
      </c>
      <c r="N4464" s="103" t="s">
        <v>30</v>
      </c>
      <c r="O4464" s="103" t="s">
        <v>27</v>
      </c>
      <c r="P4464" s="103" t="s">
        <v>8322</v>
      </c>
      <c r="Q4464" s="103" t="s">
        <v>17498</v>
      </c>
      <c r="R4464" s="105" t="s">
        <v>17499</v>
      </c>
      <c r="S4464" s="103" t="s">
        <v>8322</v>
      </c>
      <c r="T4464" s="103" t="s">
        <v>93</v>
      </c>
      <c r="U4464" s="106" t="s">
        <v>23394</v>
      </c>
      <c r="V4464" s="105" t="s">
        <v>25765</v>
      </c>
      <c r="W4464" s="107" t="s">
        <v>517</v>
      </c>
      <c r="X4464" t="s">
        <v>25766</v>
      </c>
      <c r="AA4464">
        <f ca="1" t="shared" si="139"/>
        <v>16</v>
      </c>
    </row>
    <row r="4465" spans="1:27">
      <c r="A4465" s="101">
        <v>49</v>
      </c>
      <c r="B4465" s="89" t="str">
        <f t="shared" si="138"/>
        <v>451229200402050612</v>
      </c>
      <c r="C4465" s="89" t="s">
        <v>517</v>
      </c>
      <c r="D4465" s="102" t="s">
        <v>17501</v>
      </c>
      <c r="E4465" s="102" t="s">
        <v>24</v>
      </c>
      <c r="F4465" s="103" t="s">
        <v>20131</v>
      </c>
      <c r="G4465" s="103" t="s">
        <v>20742</v>
      </c>
      <c r="H4465" s="104" t="s">
        <v>17500</v>
      </c>
      <c r="I4465" s="103" t="s">
        <v>30</v>
      </c>
      <c r="J4465" s="103" t="s">
        <v>27</v>
      </c>
      <c r="K4465" s="103" t="s">
        <v>30</v>
      </c>
      <c r="L4465" s="103" t="s">
        <v>30</v>
      </c>
      <c r="M4465" s="103" t="s">
        <v>30</v>
      </c>
      <c r="N4465" s="103" t="s">
        <v>30</v>
      </c>
      <c r="O4465" s="103" t="s">
        <v>30</v>
      </c>
      <c r="P4465" s="103" t="s">
        <v>8322</v>
      </c>
      <c r="Q4465" s="103" t="s">
        <v>17503</v>
      </c>
      <c r="R4465" s="105" t="s">
        <v>17504</v>
      </c>
      <c r="S4465" s="103" t="s">
        <v>8322</v>
      </c>
      <c r="T4465" s="103" t="s">
        <v>99</v>
      </c>
      <c r="U4465" s="106" t="s">
        <v>23222</v>
      </c>
      <c r="V4465" s="105" t="s">
        <v>25767</v>
      </c>
      <c r="W4465" s="107" t="s">
        <v>517</v>
      </c>
      <c r="X4465" t="s">
        <v>25768</v>
      </c>
      <c r="AA4465">
        <f ca="1" t="shared" si="139"/>
        <v>17</v>
      </c>
    </row>
    <row r="4466" spans="1:27">
      <c r="A4466" s="101">
        <v>50</v>
      </c>
      <c r="B4466" s="89" t="str">
        <f t="shared" si="138"/>
        <v>452127200311130636</v>
      </c>
      <c r="C4466" s="89" t="s">
        <v>517</v>
      </c>
      <c r="D4466" s="102" t="s">
        <v>17506</v>
      </c>
      <c r="E4466" s="102" t="s">
        <v>24</v>
      </c>
      <c r="F4466" s="103" t="s">
        <v>20131</v>
      </c>
      <c r="G4466" s="103" t="s">
        <v>20423</v>
      </c>
      <c r="H4466" s="104" t="s">
        <v>17505</v>
      </c>
      <c r="I4466" s="103" t="s">
        <v>30</v>
      </c>
      <c r="J4466" s="103" t="s">
        <v>27</v>
      </c>
      <c r="K4466" s="103" t="s">
        <v>30</v>
      </c>
      <c r="L4466" s="103" t="s">
        <v>30</v>
      </c>
      <c r="M4466" s="103" t="s">
        <v>30</v>
      </c>
      <c r="N4466" s="103" t="s">
        <v>30</v>
      </c>
      <c r="O4466" s="103" t="s">
        <v>27</v>
      </c>
      <c r="P4466" s="103" t="s">
        <v>21315</v>
      </c>
      <c r="Q4466" s="103" t="s">
        <v>17508</v>
      </c>
      <c r="R4466" s="105" t="s">
        <v>17509</v>
      </c>
      <c r="S4466" s="103" t="s">
        <v>21315</v>
      </c>
      <c r="T4466" s="103" t="s">
        <v>21876</v>
      </c>
      <c r="U4466" s="106" t="s">
        <v>25769</v>
      </c>
      <c r="V4466" s="105" t="s">
        <v>25770</v>
      </c>
      <c r="W4466" s="107" t="s">
        <v>517</v>
      </c>
      <c r="X4466" t="s">
        <v>25771</v>
      </c>
      <c r="AA4466">
        <f ca="1" t="shared" si="139"/>
        <v>17</v>
      </c>
    </row>
    <row r="4467" spans="1:27">
      <c r="A4467" s="101">
        <v>51</v>
      </c>
      <c r="B4467" s="89" t="str">
        <f t="shared" si="138"/>
        <v>45122920050826511X</v>
      </c>
      <c r="C4467" s="89" t="s">
        <v>517</v>
      </c>
      <c r="D4467" s="102" t="s">
        <v>17511</v>
      </c>
      <c r="E4467" s="102" t="s">
        <v>24</v>
      </c>
      <c r="F4467" s="103" t="s">
        <v>20131</v>
      </c>
      <c r="G4467" s="103" t="s">
        <v>20921</v>
      </c>
      <c r="H4467" s="104" t="s">
        <v>17510</v>
      </c>
      <c r="I4467" s="103" t="s">
        <v>30</v>
      </c>
      <c r="J4467" s="103" t="s">
        <v>27</v>
      </c>
      <c r="K4467" s="103" t="s">
        <v>30</v>
      </c>
      <c r="L4467" s="103" t="s">
        <v>30</v>
      </c>
      <c r="M4467" s="103" t="s">
        <v>30</v>
      </c>
      <c r="N4467" s="103" t="s">
        <v>30</v>
      </c>
      <c r="O4467" s="103" t="s">
        <v>27</v>
      </c>
      <c r="P4467" s="103" t="s">
        <v>8322</v>
      </c>
      <c r="Q4467" s="103" t="s">
        <v>17513</v>
      </c>
      <c r="R4467" s="105" t="s">
        <v>17514</v>
      </c>
      <c r="S4467" s="103" t="s">
        <v>8322</v>
      </c>
      <c r="T4467" s="103" t="s">
        <v>88</v>
      </c>
      <c r="U4467" s="106" t="s">
        <v>23108</v>
      </c>
      <c r="V4467" s="105" t="s">
        <v>25772</v>
      </c>
      <c r="W4467" s="107" t="s">
        <v>517</v>
      </c>
      <c r="X4467" t="s">
        <v>25773</v>
      </c>
      <c r="AA4467">
        <f ca="1" t="shared" si="139"/>
        <v>15</v>
      </c>
    </row>
    <row r="4468" spans="1:27">
      <c r="A4468" s="101">
        <v>52</v>
      </c>
      <c r="B4468" s="89" t="str">
        <f t="shared" si="138"/>
        <v>452731200508185718</v>
      </c>
      <c r="C4468" s="89" t="s">
        <v>517</v>
      </c>
      <c r="D4468" s="102" t="s">
        <v>17516</v>
      </c>
      <c r="E4468" s="102" t="s">
        <v>24</v>
      </c>
      <c r="F4468" s="103" t="s">
        <v>20131</v>
      </c>
      <c r="G4468" s="103" t="s">
        <v>20921</v>
      </c>
      <c r="H4468" s="104" t="s">
        <v>17515</v>
      </c>
      <c r="I4468" s="103" t="s">
        <v>30</v>
      </c>
      <c r="J4468" s="103" t="s">
        <v>30</v>
      </c>
      <c r="K4468" s="103" t="s">
        <v>30</v>
      </c>
      <c r="L4468" s="103" t="s">
        <v>30</v>
      </c>
      <c r="M4468" s="103" t="s">
        <v>30</v>
      </c>
      <c r="N4468" s="103" t="s">
        <v>30</v>
      </c>
      <c r="O4468" s="103" t="s">
        <v>27</v>
      </c>
      <c r="P4468" s="103" t="s">
        <v>8322</v>
      </c>
      <c r="Q4468" s="103" t="s">
        <v>17518</v>
      </c>
      <c r="R4468" s="105">
        <v>18776873614</v>
      </c>
      <c r="S4468" s="103" t="s">
        <v>8322</v>
      </c>
      <c r="T4468" s="103" t="s">
        <v>63</v>
      </c>
      <c r="U4468" s="106" t="s">
        <v>21274</v>
      </c>
      <c r="V4468" s="105" t="s">
        <v>25774</v>
      </c>
      <c r="W4468" s="107" t="s">
        <v>517</v>
      </c>
      <c r="X4468" t="s">
        <v>25775</v>
      </c>
      <c r="AA4468">
        <f ca="1" t="shared" si="139"/>
        <v>15</v>
      </c>
    </row>
    <row r="4469" spans="1:27">
      <c r="A4469" s="101">
        <v>53</v>
      </c>
      <c r="B4469" s="89" t="str">
        <f t="shared" si="138"/>
        <v>452731200401225425</v>
      </c>
      <c r="C4469" s="89" t="s">
        <v>517</v>
      </c>
      <c r="D4469" s="102" t="s">
        <v>17520</v>
      </c>
      <c r="E4469" s="102" t="s">
        <v>143</v>
      </c>
      <c r="F4469" s="103" t="s">
        <v>20131</v>
      </c>
      <c r="G4469" s="103" t="s">
        <v>20232</v>
      </c>
      <c r="H4469" s="104" t="s">
        <v>17519</v>
      </c>
      <c r="I4469" s="103" t="s">
        <v>30</v>
      </c>
      <c r="J4469" s="103" t="s">
        <v>30</v>
      </c>
      <c r="K4469" s="103" t="s">
        <v>27</v>
      </c>
      <c r="L4469" s="103" t="s">
        <v>30</v>
      </c>
      <c r="M4469" s="103" t="s">
        <v>30</v>
      </c>
      <c r="N4469" s="103" t="s">
        <v>30</v>
      </c>
      <c r="O4469" s="103" t="s">
        <v>27</v>
      </c>
      <c r="P4469" s="103" t="s">
        <v>8322</v>
      </c>
      <c r="Q4469" s="103" t="s">
        <v>17522</v>
      </c>
      <c r="R4469" s="105" t="s">
        <v>17523</v>
      </c>
      <c r="S4469" s="103" t="s">
        <v>8322</v>
      </c>
      <c r="T4469" s="103" t="s">
        <v>93</v>
      </c>
      <c r="U4469" s="106" t="s">
        <v>23368</v>
      </c>
      <c r="V4469" s="105" t="s">
        <v>25776</v>
      </c>
      <c r="W4469" s="107" t="s">
        <v>517</v>
      </c>
      <c r="X4469" t="s">
        <v>25777</v>
      </c>
      <c r="AA4469">
        <f ca="1" t="shared" si="139"/>
        <v>17</v>
      </c>
    </row>
    <row r="4470" spans="1:27">
      <c r="A4470" s="101">
        <v>54</v>
      </c>
      <c r="B4470" s="89" t="str">
        <f t="shared" si="138"/>
        <v>451229200311100012</v>
      </c>
      <c r="C4470" s="89" t="s">
        <v>517</v>
      </c>
      <c r="D4470" s="102" t="s">
        <v>17525</v>
      </c>
      <c r="E4470" s="102" t="s">
        <v>24</v>
      </c>
      <c r="F4470" s="103" t="s">
        <v>20178</v>
      </c>
      <c r="G4470" s="103" t="s">
        <v>20423</v>
      </c>
      <c r="H4470" s="104" t="s">
        <v>17524</v>
      </c>
      <c r="I4470" s="103" t="s">
        <v>30</v>
      </c>
      <c r="J4470" s="103" t="s">
        <v>30</v>
      </c>
      <c r="K4470" s="103" t="s">
        <v>27</v>
      </c>
      <c r="L4470" s="103" t="s">
        <v>30</v>
      </c>
      <c r="M4470" s="103" t="s">
        <v>30</v>
      </c>
      <c r="N4470" s="103" t="s">
        <v>30</v>
      </c>
      <c r="O4470" s="103" t="s">
        <v>27</v>
      </c>
      <c r="P4470" s="103" t="s">
        <v>8322</v>
      </c>
      <c r="Q4470" s="103" t="s">
        <v>17527</v>
      </c>
      <c r="R4470" s="105" t="s">
        <v>17528</v>
      </c>
      <c r="S4470" s="103" t="s">
        <v>8322</v>
      </c>
      <c r="T4470" s="103" t="s">
        <v>63</v>
      </c>
      <c r="U4470" s="106" t="s">
        <v>20436</v>
      </c>
      <c r="V4470" s="105" t="s">
        <v>25778</v>
      </c>
      <c r="W4470" s="107" t="s">
        <v>517</v>
      </c>
      <c r="X4470" t="s">
        <v>25779</v>
      </c>
      <c r="AA4470">
        <f ca="1" t="shared" si="139"/>
        <v>17</v>
      </c>
    </row>
    <row r="4471" spans="1:27">
      <c r="A4471" s="101">
        <v>55</v>
      </c>
      <c r="B4471" s="89" t="str">
        <f t="shared" si="138"/>
        <v>45122920050311091x</v>
      </c>
      <c r="C4471" s="89" t="s">
        <v>517</v>
      </c>
      <c r="D4471" s="102" t="s">
        <v>17530</v>
      </c>
      <c r="E4471" s="102" t="s">
        <v>24</v>
      </c>
      <c r="F4471" s="103" t="s">
        <v>20205</v>
      </c>
      <c r="G4471" s="103" t="s">
        <v>21473</v>
      </c>
      <c r="H4471" s="104" t="s">
        <v>17529</v>
      </c>
      <c r="I4471" s="103" t="s">
        <v>27</v>
      </c>
      <c r="J4471" s="103" t="s">
        <v>30</v>
      </c>
      <c r="K4471" s="103" t="s">
        <v>30</v>
      </c>
      <c r="L4471" s="103" t="s">
        <v>30</v>
      </c>
      <c r="M4471" s="103" t="s">
        <v>30</v>
      </c>
      <c r="N4471" s="103" t="s">
        <v>30</v>
      </c>
      <c r="O4471" s="103" t="s">
        <v>27</v>
      </c>
      <c r="P4471" s="103" t="s">
        <v>8322</v>
      </c>
      <c r="Q4471" s="103" t="s">
        <v>17532</v>
      </c>
      <c r="R4471" s="105">
        <v>15382881478</v>
      </c>
      <c r="S4471" s="103" t="s">
        <v>8322</v>
      </c>
      <c r="T4471" s="103" t="s">
        <v>69</v>
      </c>
      <c r="U4471" s="106" t="s">
        <v>23364</v>
      </c>
      <c r="V4471" s="105" t="s">
        <v>25780</v>
      </c>
      <c r="W4471" s="107" t="s">
        <v>517</v>
      </c>
      <c r="X4471" t="s">
        <v>25781</v>
      </c>
      <c r="AA4471">
        <f ca="1" t="shared" si="139"/>
        <v>16</v>
      </c>
    </row>
    <row r="4472" spans="1:27">
      <c r="A4472" s="101">
        <v>56</v>
      </c>
      <c r="B4472" s="89" t="str">
        <f t="shared" si="138"/>
        <v>452731200504180012</v>
      </c>
      <c r="C4472" s="89" t="s">
        <v>517</v>
      </c>
      <c r="D4472" s="102" t="s">
        <v>17534</v>
      </c>
      <c r="E4472" s="102" t="s">
        <v>24</v>
      </c>
      <c r="F4472" s="103" t="s">
        <v>20131</v>
      </c>
      <c r="G4472" s="103" t="s">
        <v>20543</v>
      </c>
      <c r="H4472" s="104" t="s">
        <v>17533</v>
      </c>
      <c r="I4472" s="103" t="s">
        <v>30</v>
      </c>
      <c r="J4472" s="103" t="s">
        <v>30</v>
      </c>
      <c r="K4472" s="103" t="s">
        <v>30</v>
      </c>
      <c r="L4472" s="103" t="s">
        <v>30</v>
      </c>
      <c r="M4472" s="103" t="s">
        <v>30</v>
      </c>
      <c r="N4472" s="103" t="s">
        <v>30</v>
      </c>
      <c r="O4472" s="103" t="s">
        <v>27</v>
      </c>
      <c r="P4472" s="103" t="s">
        <v>8322</v>
      </c>
      <c r="Q4472" s="103" t="s">
        <v>17536</v>
      </c>
      <c r="R4472" s="105" t="s">
        <v>17537</v>
      </c>
      <c r="S4472" s="103" t="s">
        <v>8322</v>
      </c>
      <c r="T4472" s="103" t="s">
        <v>8322</v>
      </c>
      <c r="U4472" s="106" t="s">
        <v>20740</v>
      </c>
      <c r="V4472" s="105" t="s">
        <v>25782</v>
      </c>
      <c r="W4472" s="107" t="s">
        <v>517</v>
      </c>
      <c r="X4472" t="s">
        <v>25783</v>
      </c>
      <c r="AA4472">
        <f ca="1" t="shared" si="139"/>
        <v>16</v>
      </c>
    </row>
    <row r="4473" spans="1:27">
      <c r="A4473" s="101">
        <v>57</v>
      </c>
      <c r="B4473" s="89" t="str">
        <f t="shared" si="138"/>
        <v>451229200403095425</v>
      </c>
      <c r="C4473" s="89" t="s">
        <v>517</v>
      </c>
      <c r="D4473" s="102" t="s">
        <v>17539</v>
      </c>
      <c r="E4473" s="102" t="s">
        <v>143</v>
      </c>
      <c r="F4473" s="103" t="s">
        <v>20178</v>
      </c>
      <c r="G4473" s="103" t="s">
        <v>20707</v>
      </c>
      <c r="H4473" s="104" t="s">
        <v>17538</v>
      </c>
      <c r="I4473" s="103" t="s">
        <v>27</v>
      </c>
      <c r="J4473" s="103" t="s">
        <v>30</v>
      </c>
      <c r="K4473" s="103" t="s">
        <v>30</v>
      </c>
      <c r="L4473" s="103" t="s">
        <v>30</v>
      </c>
      <c r="M4473" s="103" t="s">
        <v>30</v>
      </c>
      <c r="N4473" s="103" t="s">
        <v>30</v>
      </c>
      <c r="O4473" s="103" t="s">
        <v>27</v>
      </c>
      <c r="P4473" s="103" t="s">
        <v>8322</v>
      </c>
      <c r="Q4473" s="103" t="s">
        <v>17541</v>
      </c>
      <c r="R4473" s="105">
        <v>18176755227</v>
      </c>
      <c r="S4473" s="103" t="s">
        <v>8322</v>
      </c>
      <c r="T4473" s="103" t="s">
        <v>93</v>
      </c>
      <c r="U4473" s="106" t="s">
        <v>22689</v>
      </c>
      <c r="V4473" s="105" t="s">
        <v>25784</v>
      </c>
      <c r="W4473" s="107" t="s">
        <v>517</v>
      </c>
      <c r="X4473" t="s">
        <v>25785</v>
      </c>
      <c r="AA4473">
        <f ca="1" t="shared" si="139"/>
        <v>17</v>
      </c>
    </row>
    <row r="4474" spans="1:27">
      <c r="A4474" s="101">
        <v>58</v>
      </c>
      <c r="B4474" s="89" t="str">
        <f t="shared" si="138"/>
        <v>451229200412031810</v>
      </c>
      <c r="C4474" s="89" t="s">
        <v>517</v>
      </c>
      <c r="D4474" s="102" t="s">
        <v>10479</v>
      </c>
      <c r="E4474" s="102" t="s">
        <v>24</v>
      </c>
      <c r="F4474" s="103" t="s">
        <v>20178</v>
      </c>
      <c r="G4474" s="103" t="s">
        <v>20996</v>
      </c>
      <c r="H4474" s="104" t="s">
        <v>17542</v>
      </c>
      <c r="I4474" s="103" t="s">
        <v>27</v>
      </c>
      <c r="J4474" s="103" t="s">
        <v>30</v>
      </c>
      <c r="K4474" s="103" t="s">
        <v>30</v>
      </c>
      <c r="L4474" s="103" t="s">
        <v>30</v>
      </c>
      <c r="M4474" s="103" t="s">
        <v>30</v>
      </c>
      <c r="N4474" s="103" t="s">
        <v>30</v>
      </c>
      <c r="O4474" s="103" t="s">
        <v>27</v>
      </c>
      <c r="P4474" s="103" t="s">
        <v>8322</v>
      </c>
      <c r="Q4474" s="103" t="s">
        <v>17544</v>
      </c>
      <c r="R4474" s="105" t="s">
        <v>17545</v>
      </c>
      <c r="S4474" s="103" t="s">
        <v>8322</v>
      </c>
      <c r="T4474" s="103" t="s">
        <v>115</v>
      </c>
      <c r="U4474" s="106" t="s">
        <v>25786</v>
      </c>
      <c r="V4474" s="105" t="s">
        <v>25787</v>
      </c>
      <c r="W4474" s="107" t="s">
        <v>517</v>
      </c>
      <c r="X4474" t="s">
        <v>25788</v>
      </c>
      <c r="AA4474">
        <f ca="1" t="shared" si="139"/>
        <v>16</v>
      </c>
    </row>
    <row r="4475" spans="1:27">
      <c r="A4475" s="101">
        <v>59</v>
      </c>
      <c r="B4475" s="89" t="str">
        <f t="shared" si="138"/>
        <v>452731199706153332</v>
      </c>
      <c r="C4475" s="89" t="s">
        <v>517</v>
      </c>
      <c r="D4475" s="102" t="s">
        <v>17547</v>
      </c>
      <c r="E4475" s="102" t="s">
        <v>24</v>
      </c>
      <c r="F4475" s="103" t="s">
        <v>20178</v>
      </c>
      <c r="G4475" s="103" t="s">
        <v>21338</v>
      </c>
      <c r="H4475" s="104" t="s">
        <v>17546</v>
      </c>
      <c r="I4475" s="103" t="s">
        <v>27</v>
      </c>
      <c r="J4475" s="103" t="s">
        <v>30</v>
      </c>
      <c r="K4475" s="103" t="s">
        <v>27</v>
      </c>
      <c r="L4475" s="103" t="s">
        <v>30</v>
      </c>
      <c r="M4475" s="103" t="s">
        <v>30</v>
      </c>
      <c r="N4475" s="103" t="s">
        <v>30</v>
      </c>
      <c r="O4475" s="103" t="s">
        <v>27</v>
      </c>
      <c r="P4475" s="103" t="s">
        <v>8322</v>
      </c>
      <c r="Q4475" s="103" t="s">
        <v>17548</v>
      </c>
      <c r="R4475" s="105" t="s">
        <v>17549</v>
      </c>
      <c r="S4475" s="103" t="s">
        <v>8322</v>
      </c>
      <c r="T4475" s="103" t="s">
        <v>81</v>
      </c>
      <c r="U4475" s="106" t="s">
        <v>22956</v>
      </c>
      <c r="V4475" s="105" t="s">
        <v>25209</v>
      </c>
      <c r="W4475" s="107" t="s">
        <v>517</v>
      </c>
      <c r="X4475" t="s">
        <v>19556</v>
      </c>
      <c r="AA4475">
        <f ca="1" t="shared" si="139"/>
        <v>24</v>
      </c>
    </row>
    <row r="4476" spans="1:27">
      <c r="A4476" s="101">
        <v>60</v>
      </c>
      <c r="B4476" s="89" t="str">
        <f t="shared" si="138"/>
        <v>452731200403085710</v>
      </c>
      <c r="C4476" s="89" t="s">
        <v>517</v>
      </c>
      <c r="D4476" s="102" t="s">
        <v>17551</v>
      </c>
      <c r="E4476" s="102" t="s">
        <v>24</v>
      </c>
      <c r="F4476" s="103" t="s">
        <v>20205</v>
      </c>
      <c r="G4476" s="103" t="s">
        <v>20707</v>
      </c>
      <c r="H4476" s="104" t="s">
        <v>17550</v>
      </c>
      <c r="I4476" s="103" t="s">
        <v>30</v>
      </c>
      <c r="J4476" s="103" t="s">
        <v>30</v>
      </c>
      <c r="K4476" s="103" t="s">
        <v>30</v>
      </c>
      <c r="L4476" s="103" t="s">
        <v>30</v>
      </c>
      <c r="M4476" s="103" t="s">
        <v>30</v>
      </c>
      <c r="N4476" s="103" t="s">
        <v>27</v>
      </c>
      <c r="O4476" s="103" t="s">
        <v>27</v>
      </c>
      <c r="P4476" s="103" t="s">
        <v>8322</v>
      </c>
      <c r="Q4476" s="103" t="s">
        <v>17553</v>
      </c>
      <c r="R4476" s="105" t="s">
        <v>17554</v>
      </c>
      <c r="S4476" s="103" t="s">
        <v>8322</v>
      </c>
      <c r="T4476" s="103" t="s">
        <v>63</v>
      </c>
      <c r="U4476" s="106" t="s">
        <v>21274</v>
      </c>
      <c r="V4476" s="105" t="s">
        <v>25789</v>
      </c>
      <c r="W4476" s="107" t="s">
        <v>517</v>
      </c>
      <c r="X4476" t="s">
        <v>25790</v>
      </c>
      <c r="AA4476">
        <f ca="1" t="shared" si="139"/>
        <v>17</v>
      </c>
    </row>
    <row r="4477" spans="1:27">
      <c r="A4477" s="101">
        <v>61</v>
      </c>
      <c r="B4477" s="89" t="str">
        <f t="shared" si="138"/>
        <v>451229200511192118</v>
      </c>
      <c r="C4477" s="89" t="s">
        <v>517</v>
      </c>
      <c r="D4477" s="102" t="s">
        <v>17556</v>
      </c>
      <c r="E4477" s="102" t="s">
        <v>24</v>
      </c>
      <c r="F4477" s="103" t="s">
        <v>20178</v>
      </c>
      <c r="G4477" s="103" t="s">
        <v>22148</v>
      </c>
      <c r="H4477" s="104" t="s">
        <v>17555</v>
      </c>
      <c r="I4477" s="103" t="s">
        <v>27</v>
      </c>
      <c r="J4477" s="103" t="s">
        <v>30</v>
      </c>
      <c r="K4477" s="103" t="s">
        <v>27</v>
      </c>
      <c r="L4477" s="103" t="s">
        <v>30</v>
      </c>
      <c r="M4477" s="103" t="s">
        <v>30</v>
      </c>
      <c r="N4477" s="103" t="s">
        <v>30</v>
      </c>
      <c r="O4477" s="103" t="s">
        <v>27</v>
      </c>
      <c r="P4477" s="103" t="s">
        <v>8322</v>
      </c>
      <c r="Q4477" s="103" t="s">
        <v>17558</v>
      </c>
      <c r="R4477" s="105" t="s">
        <v>17559</v>
      </c>
      <c r="S4477" s="103" t="s">
        <v>8322</v>
      </c>
      <c r="T4477" s="103" t="s">
        <v>20240</v>
      </c>
      <c r="U4477" s="106" t="s">
        <v>23607</v>
      </c>
      <c r="V4477" s="105" t="s">
        <v>25791</v>
      </c>
      <c r="W4477" s="107" t="s">
        <v>517</v>
      </c>
      <c r="X4477" t="s">
        <v>25792</v>
      </c>
      <c r="AA4477">
        <f ca="1" t="shared" si="139"/>
        <v>15</v>
      </c>
    </row>
    <row r="4478" spans="1:27">
      <c r="A4478" s="101">
        <v>62</v>
      </c>
      <c r="B4478" s="89" t="str">
        <f t="shared" si="138"/>
        <v>432531200507180616</v>
      </c>
      <c r="C4478" s="89" t="s">
        <v>517</v>
      </c>
      <c r="D4478" s="102" t="s">
        <v>17561</v>
      </c>
      <c r="E4478" s="102" t="s">
        <v>24</v>
      </c>
      <c r="F4478" s="103" t="s">
        <v>20131</v>
      </c>
      <c r="G4478" s="103" t="s">
        <v>21180</v>
      </c>
      <c r="H4478" s="104" t="s">
        <v>17560</v>
      </c>
      <c r="I4478" s="103" t="s">
        <v>30</v>
      </c>
      <c r="J4478" s="103" t="s">
        <v>30</v>
      </c>
      <c r="K4478" s="103" t="s">
        <v>30</v>
      </c>
      <c r="L4478" s="103" t="s">
        <v>30</v>
      </c>
      <c r="M4478" s="103" t="s">
        <v>30</v>
      </c>
      <c r="N4478" s="103" t="s">
        <v>30</v>
      </c>
      <c r="O4478" s="103" t="s">
        <v>27</v>
      </c>
      <c r="P4478" s="103" t="s">
        <v>8322</v>
      </c>
      <c r="Q4478" s="103" t="s">
        <v>17562</v>
      </c>
      <c r="R4478" s="105" t="s">
        <v>17563</v>
      </c>
      <c r="S4478" s="103" t="s">
        <v>8322</v>
      </c>
      <c r="T4478" s="103" t="s">
        <v>99</v>
      </c>
      <c r="U4478" s="106" t="s">
        <v>23222</v>
      </c>
      <c r="V4478" s="105" t="s">
        <v>25793</v>
      </c>
      <c r="W4478" s="107" t="s">
        <v>517</v>
      </c>
      <c r="X4478" t="s">
        <v>25794</v>
      </c>
      <c r="AA4478">
        <f ca="1" t="shared" si="139"/>
        <v>16</v>
      </c>
    </row>
    <row r="4479" spans="1:27">
      <c r="A4479" s="101">
        <v>63</v>
      </c>
      <c r="B4479" s="89" t="str">
        <f t="shared" si="138"/>
        <v>452731200410262412</v>
      </c>
      <c r="C4479" s="89" t="s">
        <v>517</v>
      </c>
      <c r="D4479" s="102" t="s">
        <v>17565</v>
      </c>
      <c r="E4479" s="102" t="s">
        <v>24</v>
      </c>
      <c r="F4479" s="103" t="s">
        <v>20131</v>
      </c>
      <c r="G4479" s="103" t="s">
        <v>20412</v>
      </c>
      <c r="H4479" s="104" t="s">
        <v>17564</v>
      </c>
      <c r="I4479" s="103" t="s">
        <v>30</v>
      </c>
      <c r="J4479" s="103" t="s">
        <v>30</v>
      </c>
      <c r="K4479" s="103" t="s">
        <v>30</v>
      </c>
      <c r="L4479" s="103" t="s">
        <v>30</v>
      </c>
      <c r="M4479" s="103" t="s">
        <v>30</v>
      </c>
      <c r="N4479" s="103" t="s">
        <v>30</v>
      </c>
      <c r="O4479" s="103" t="s">
        <v>27</v>
      </c>
      <c r="P4479" s="103" t="s">
        <v>8322</v>
      </c>
      <c r="Q4479" s="103" t="s">
        <v>17567</v>
      </c>
      <c r="R4479" s="105" t="s">
        <v>17568</v>
      </c>
      <c r="S4479" s="103" t="s">
        <v>8322</v>
      </c>
      <c r="T4479" s="103" t="s">
        <v>140</v>
      </c>
      <c r="U4479" s="106" t="s">
        <v>20453</v>
      </c>
      <c r="V4479" s="105" t="s">
        <v>25795</v>
      </c>
      <c r="W4479" s="107" t="s">
        <v>517</v>
      </c>
      <c r="X4479" t="s">
        <v>25796</v>
      </c>
      <c r="AA4479">
        <f ca="1" t="shared" si="139"/>
        <v>16</v>
      </c>
    </row>
    <row r="4480" spans="1:27">
      <c r="A4480" s="101">
        <v>64</v>
      </c>
      <c r="B4480" s="89" t="str">
        <f t="shared" si="138"/>
        <v>452731200310102411</v>
      </c>
      <c r="C4480" s="89" t="s">
        <v>517</v>
      </c>
      <c r="D4480" s="102" t="s">
        <v>17570</v>
      </c>
      <c r="E4480" s="102" t="s">
        <v>24</v>
      </c>
      <c r="F4480" s="103" t="s">
        <v>20131</v>
      </c>
      <c r="G4480" s="103" t="s">
        <v>20307</v>
      </c>
      <c r="H4480" s="104" t="s">
        <v>17569</v>
      </c>
      <c r="I4480" s="103" t="s">
        <v>27</v>
      </c>
      <c r="J4480" s="103" t="s">
        <v>30</v>
      </c>
      <c r="K4480" s="103" t="s">
        <v>27</v>
      </c>
      <c r="L4480" s="103" t="s">
        <v>30</v>
      </c>
      <c r="M4480" s="103" t="s">
        <v>30</v>
      </c>
      <c r="N4480" s="103" t="s">
        <v>30</v>
      </c>
      <c r="O4480" s="103" t="s">
        <v>27</v>
      </c>
      <c r="P4480" s="103" t="s">
        <v>8322</v>
      </c>
      <c r="Q4480" s="103" t="s">
        <v>17572</v>
      </c>
      <c r="R4480" s="105">
        <v>15296879438</v>
      </c>
      <c r="S4480" s="103" t="s">
        <v>8322</v>
      </c>
      <c r="T4480" s="103" t="s">
        <v>140</v>
      </c>
      <c r="U4480" s="106" t="s">
        <v>20453</v>
      </c>
      <c r="V4480" s="105" t="s">
        <v>25797</v>
      </c>
      <c r="W4480" s="107" t="s">
        <v>517</v>
      </c>
      <c r="X4480" t="s">
        <v>25798</v>
      </c>
      <c r="AA4480">
        <f ca="1" t="shared" si="139"/>
        <v>17</v>
      </c>
    </row>
    <row r="4481" spans="1:27">
      <c r="A4481" s="101">
        <v>65</v>
      </c>
      <c r="B4481" s="89" t="str">
        <f t="shared" si="138"/>
        <v>452731200407040616</v>
      </c>
      <c r="C4481" s="89" t="s">
        <v>517</v>
      </c>
      <c r="D4481" s="102" t="s">
        <v>25799</v>
      </c>
      <c r="E4481" s="102" t="s">
        <v>24</v>
      </c>
      <c r="F4481" s="103" t="s">
        <v>20131</v>
      </c>
      <c r="G4481" s="103" t="s">
        <v>20271</v>
      </c>
      <c r="H4481" s="104" t="s">
        <v>25800</v>
      </c>
      <c r="I4481" s="103" t="s">
        <v>30</v>
      </c>
      <c r="J4481" s="103" t="s">
        <v>30</v>
      </c>
      <c r="K4481" s="103" t="s">
        <v>30</v>
      </c>
      <c r="L4481" s="103" t="s">
        <v>30</v>
      </c>
      <c r="M4481" s="103" t="s">
        <v>30</v>
      </c>
      <c r="N4481" s="103" t="s">
        <v>30</v>
      </c>
      <c r="O4481" s="103" t="s">
        <v>27</v>
      </c>
      <c r="P4481" s="103" t="s">
        <v>8322</v>
      </c>
      <c r="Q4481" s="103" t="s">
        <v>25801</v>
      </c>
      <c r="R4481" s="105">
        <v>15177891786</v>
      </c>
      <c r="S4481" s="103" t="s">
        <v>8322</v>
      </c>
      <c r="T4481" s="103" t="s">
        <v>99</v>
      </c>
      <c r="U4481" s="106" t="s">
        <v>20884</v>
      </c>
      <c r="V4481" s="105" t="s">
        <v>23250</v>
      </c>
      <c r="W4481" s="107" t="s">
        <v>517</v>
      </c>
      <c r="X4481" t="s">
        <v>24994</v>
      </c>
      <c r="AA4481">
        <f ca="1" t="shared" si="139"/>
        <v>17</v>
      </c>
    </row>
    <row r="4482" spans="1:27">
      <c r="A4482" s="101">
        <v>66</v>
      </c>
      <c r="B4482" s="89" t="str">
        <f t="shared" si="138"/>
        <v>45273120040413481x</v>
      </c>
      <c r="C4482" s="89" t="s">
        <v>517</v>
      </c>
      <c r="D4482" s="102" t="s">
        <v>17574</v>
      </c>
      <c r="E4482" s="102" t="s">
        <v>24</v>
      </c>
      <c r="F4482" s="103" t="s">
        <v>20131</v>
      </c>
      <c r="G4482" s="103" t="s">
        <v>20255</v>
      </c>
      <c r="H4482" s="104" t="s">
        <v>17573</v>
      </c>
      <c r="I4482" s="103" t="s">
        <v>30</v>
      </c>
      <c r="J4482" s="103" t="s">
        <v>30</v>
      </c>
      <c r="K4482" s="103" t="s">
        <v>30</v>
      </c>
      <c r="L4482" s="103" t="s">
        <v>30</v>
      </c>
      <c r="M4482" s="103" t="s">
        <v>30</v>
      </c>
      <c r="N4482" s="103" t="s">
        <v>30</v>
      </c>
      <c r="O4482" s="103" t="s">
        <v>27</v>
      </c>
      <c r="P4482" s="103" t="s">
        <v>8322</v>
      </c>
      <c r="Q4482" s="103" t="s">
        <v>109</v>
      </c>
      <c r="R4482" s="105">
        <v>18776875603</v>
      </c>
      <c r="S4482" s="103" t="s">
        <v>8322</v>
      </c>
      <c r="T4482" s="103" t="s">
        <v>63</v>
      </c>
      <c r="U4482" s="106" t="s">
        <v>20436</v>
      </c>
      <c r="V4482" s="105" t="s">
        <v>25802</v>
      </c>
      <c r="W4482" s="107" t="s">
        <v>517</v>
      </c>
      <c r="X4482" t="s">
        <v>25803</v>
      </c>
      <c r="AA4482">
        <f ca="1" t="shared" si="139"/>
        <v>17</v>
      </c>
    </row>
    <row r="4483" spans="1:27">
      <c r="A4483" s="101">
        <v>67</v>
      </c>
      <c r="B4483" s="89" t="str">
        <f t="shared" ref="B4483:B4485" si="140">H4483</f>
        <v>451229200103152758</v>
      </c>
      <c r="C4483" s="89" t="s">
        <v>517</v>
      </c>
      <c r="D4483" s="102" t="s">
        <v>17577</v>
      </c>
      <c r="E4483" s="102" t="s">
        <v>24</v>
      </c>
      <c r="F4483" s="103" t="s">
        <v>20178</v>
      </c>
      <c r="G4483" s="103" t="s">
        <v>20384</v>
      </c>
      <c r="H4483" s="104" t="s">
        <v>17576</v>
      </c>
      <c r="I4483" s="103" t="s">
        <v>27</v>
      </c>
      <c r="J4483" s="103" t="s">
        <v>30</v>
      </c>
      <c r="K4483" s="103" t="s">
        <v>30</v>
      </c>
      <c r="L4483" s="103" t="s">
        <v>30</v>
      </c>
      <c r="M4483" s="103" t="s">
        <v>30</v>
      </c>
      <c r="N4483" s="103" t="s">
        <v>30</v>
      </c>
      <c r="O4483" s="103" t="s">
        <v>27</v>
      </c>
      <c r="P4483" s="103" t="s">
        <v>8322</v>
      </c>
      <c r="Q4483" s="103" t="s">
        <v>17579</v>
      </c>
      <c r="R4483" s="105">
        <v>15817419559</v>
      </c>
      <c r="S4483" s="103" t="s">
        <v>8322</v>
      </c>
      <c r="T4483" s="103" t="s">
        <v>146</v>
      </c>
      <c r="U4483" s="106" t="s">
        <v>21809</v>
      </c>
      <c r="V4483" s="105" t="s">
        <v>25804</v>
      </c>
      <c r="W4483" s="107" t="s">
        <v>517</v>
      </c>
      <c r="X4483" t="s">
        <v>19618</v>
      </c>
      <c r="AA4483">
        <f ca="1" t="shared" si="139"/>
        <v>20</v>
      </c>
    </row>
    <row r="4484" spans="1:27">
      <c r="A4484" s="101">
        <v>68</v>
      </c>
      <c r="B4484" s="89" t="str">
        <f t="shared" si="140"/>
        <v>452731200405244826</v>
      </c>
      <c r="C4484" s="89" t="s">
        <v>517</v>
      </c>
      <c r="D4484" s="102" t="s">
        <v>17581</v>
      </c>
      <c r="E4484" s="102" t="s">
        <v>143</v>
      </c>
      <c r="F4484" s="103" t="s">
        <v>20131</v>
      </c>
      <c r="G4484" s="103" t="s">
        <v>20608</v>
      </c>
      <c r="H4484" s="104" t="s">
        <v>17580</v>
      </c>
      <c r="I4484" s="103" t="s">
        <v>30</v>
      </c>
      <c r="J4484" s="103" t="s">
        <v>30</v>
      </c>
      <c r="K4484" s="103" t="s">
        <v>30</v>
      </c>
      <c r="L4484" s="103" t="s">
        <v>30</v>
      </c>
      <c r="M4484" s="103" t="s">
        <v>30</v>
      </c>
      <c r="N4484" s="103" t="s">
        <v>30</v>
      </c>
      <c r="O4484" s="103" t="s">
        <v>27</v>
      </c>
      <c r="P4484" s="103" t="s">
        <v>8322</v>
      </c>
      <c r="Q4484" s="103" t="s">
        <v>17583</v>
      </c>
      <c r="R4484" s="105" t="s">
        <v>17584</v>
      </c>
      <c r="S4484" s="103" t="s">
        <v>8322</v>
      </c>
      <c r="T4484" s="103" t="s">
        <v>63</v>
      </c>
      <c r="U4484" s="106" t="s">
        <v>23133</v>
      </c>
      <c r="V4484" s="105" t="s">
        <v>25805</v>
      </c>
      <c r="W4484" s="107" t="s">
        <v>517</v>
      </c>
      <c r="X4484" t="s">
        <v>25806</v>
      </c>
      <c r="AA4484">
        <f ca="1">DATEDIF(TEXT(MID(H4484,7,8),"00-00-00"),TODAY(),"y")</f>
        <v>17</v>
      </c>
    </row>
    <row r="4485" spans="1:27">
      <c r="A4485" s="101">
        <v>69</v>
      </c>
      <c r="B4485" s="89" t="str">
        <f t="shared" si="140"/>
        <v>452731200302252129</v>
      </c>
      <c r="C4485" s="89" t="s">
        <v>517</v>
      </c>
      <c r="D4485" s="102" t="s">
        <v>17586</v>
      </c>
      <c r="E4485" s="102" t="s">
        <v>143</v>
      </c>
      <c r="F4485" s="103" t="s">
        <v>20205</v>
      </c>
      <c r="G4485" s="103" t="s">
        <v>20161</v>
      </c>
      <c r="H4485" s="104" t="s">
        <v>17585</v>
      </c>
      <c r="I4485" s="103" t="s">
        <v>27</v>
      </c>
      <c r="J4485" s="103" t="s">
        <v>30</v>
      </c>
      <c r="K4485" s="103" t="s">
        <v>30</v>
      </c>
      <c r="L4485" s="103" t="s">
        <v>30</v>
      </c>
      <c r="M4485" s="103" t="s">
        <v>30</v>
      </c>
      <c r="N4485" s="103" t="s">
        <v>30</v>
      </c>
      <c r="O4485" s="103" t="s">
        <v>27</v>
      </c>
      <c r="P4485" s="103" t="s">
        <v>8322</v>
      </c>
      <c r="Q4485" s="103" t="s">
        <v>17588</v>
      </c>
      <c r="R4485" s="105" t="s">
        <v>17589</v>
      </c>
      <c r="S4485" s="103" t="s">
        <v>8322</v>
      </c>
      <c r="T4485" s="103" t="s">
        <v>20240</v>
      </c>
      <c r="U4485" s="106" t="s">
        <v>23598</v>
      </c>
      <c r="V4485" s="105" t="s">
        <v>25807</v>
      </c>
      <c r="W4485" s="107" t="s">
        <v>517</v>
      </c>
      <c r="X4485" t="s">
        <v>19619</v>
      </c>
      <c r="AA4485">
        <f ca="1">DATEDIF(TEXT(MID(H4485,7,8),"00-00-00"),TODAY(),"y")</f>
        <v>18</v>
      </c>
    </row>
  </sheetData>
  <mergeCells count="18">
    <mergeCell ref="S1:V1"/>
    <mergeCell ref="A1:A2"/>
    <mergeCell ref="D1:D2"/>
    <mergeCell ref="E1:E2"/>
    <mergeCell ref="F1:F2"/>
    <mergeCell ref="G1:G2"/>
    <mergeCell ref="H1:H2"/>
    <mergeCell ref="I1:I2"/>
    <mergeCell ref="J1:J2"/>
    <mergeCell ref="K1:K2"/>
    <mergeCell ref="L1:L2"/>
    <mergeCell ref="M1:M2"/>
    <mergeCell ref="N1:N2"/>
    <mergeCell ref="O1:O2"/>
    <mergeCell ref="P1:P2"/>
    <mergeCell ref="Q1:Q2"/>
    <mergeCell ref="R1:R2"/>
    <mergeCell ref="W1:W2"/>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
  <sheetViews>
    <sheetView workbookViewId="0">
      <selection activeCell="C4" sqref="C4"/>
    </sheetView>
  </sheetViews>
  <sheetFormatPr defaultColWidth="9" defaultRowHeight="13.5" outlineLevelCol="2"/>
  <sheetData>
    <row r="1" spans="1:3">
      <c r="A1" s="5" t="s">
        <v>22</v>
      </c>
      <c r="B1" s="5" t="s">
        <v>23</v>
      </c>
      <c r="C1" t="s">
        <v>24</v>
      </c>
    </row>
  </sheetData>
  <conditionalFormatting sqref="B1">
    <cfRule type="duplicateValues" dxfId="0" priority="1"/>
  </conditionalFormatting>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71"/>
  <sheetViews>
    <sheetView topLeftCell="A29" workbookViewId="0">
      <selection activeCell="A1" sqref="A1:O70"/>
    </sheetView>
  </sheetViews>
  <sheetFormatPr defaultColWidth="9" defaultRowHeight="13.5"/>
  <cols>
    <col min="1" max="3" width="9" style="31"/>
    <col min="4" max="4" width="22" style="31" customWidth="1"/>
    <col min="5" max="5" width="9" style="31"/>
    <col min="6" max="6" width="15.125" style="31" customWidth="1"/>
    <col min="7" max="7" width="9" style="31"/>
    <col min="8" max="9" width="10.375" style="31"/>
    <col min="10" max="16380" width="9" style="31"/>
  </cols>
  <sheetData>
    <row r="1" ht="14.25" spans="1:15">
      <c r="A1" s="12" t="s">
        <v>3601</v>
      </c>
      <c r="B1" s="12" t="s">
        <v>24</v>
      </c>
      <c r="C1" s="12">
        <v>20</v>
      </c>
      <c r="D1" s="12" t="s">
        <v>19938</v>
      </c>
      <c r="E1" s="12" t="s">
        <v>3603</v>
      </c>
      <c r="F1" s="12">
        <v>15077130806</v>
      </c>
      <c r="G1" s="73" t="s">
        <v>27</v>
      </c>
      <c r="H1" s="74">
        <v>44331</v>
      </c>
      <c r="I1" s="79" t="s">
        <v>28</v>
      </c>
      <c r="J1" s="79" t="s">
        <v>27</v>
      </c>
      <c r="K1" s="74">
        <v>44400</v>
      </c>
      <c r="L1" s="80" t="s">
        <v>3606</v>
      </c>
      <c r="M1" s="12"/>
      <c r="N1" s="12"/>
      <c r="O1" s="12"/>
    </row>
    <row r="2" ht="14.25" spans="1:15">
      <c r="A2" s="12" t="s">
        <v>3608</v>
      </c>
      <c r="B2" s="12" t="s">
        <v>24</v>
      </c>
      <c r="C2" s="12">
        <v>18</v>
      </c>
      <c r="D2" s="12" t="s">
        <v>3609</v>
      </c>
      <c r="E2" s="12" t="s">
        <v>3610</v>
      </c>
      <c r="F2" s="12">
        <v>15677141819</v>
      </c>
      <c r="G2" s="73" t="s">
        <v>27</v>
      </c>
      <c r="H2" s="74">
        <v>44331</v>
      </c>
      <c r="I2" s="79" t="s">
        <v>28</v>
      </c>
      <c r="J2" s="79" t="s">
        <v>27</v>
      </c>
      <c r="K2" s="74">
        <v>44362</v>
      </c>
      <c r="L2" s="79" t="s">
        <v>28</v>
      </c>
      <c r="M2" s="12"/>
      <c r="N2" s="12"/>
      <c r="O2" s="12"/>
    </row>
    <row r="3" ht="14.25" spans="1:15">
      <c r="A3" s="12" t="s">
        <v>3613</v>
      </c>
      <c r="B3" s="12" t="s">
        <v>143</v>
      </c>
      <c r="C3" s="12">
        <v>18</v>
      </c>
      <c r="D3" s="12" t="s">
        <v>19939</v>
      </c>
      <c r="E3" s="12" t="s">
        <v>3615</v>
      </c>
      <c r="F3" s="12">
        <v>13768380251</v>
      </c>
      <c r="G3" s="73" t="s">
        <v>27</v>
      </c>
      <c r="H3" s="74">
        <v>44331</v>
      </c>
      <c r="I3" s="79" t="s">
        <v>28</v>
      </c>
      <c r="J3" s="79" t="s">
        <v>27</v>
      </c>
      <c r="K3" s="74">
        <v>44361</v>
      </c>
      <c r="L3" s="79" t="s">
        <v>28</v>
      </c>
      <c r="M3" s="12"/>
      <c r="N3" s="12"/>
      <c r="O3" s="12"/>
    </row>
    <row r="4" ht="14.25" spans="1:15">
      <c r="A4" s="12" t="s">
        <v>1238</v>
      </c>
      <c r="B4" s="12" t="s">
        <v>143</v>
      </c>
      <c r="C4" s="12">
        <v>18</v>
      </c>
      <c r="D4" s="12" t="s">
        <v>3618</v>
      </c>
      <c r="E4" s="12" t="s">
        <v>1428</v>
      </c>
      <c r="F4" s="12" t="s">
        <v>3619</v>
      </c>
      <c r="G4" s="73" t="s">
        <v>27</v>
      </c>
      <c r="H4" s="74">
        <v>44331</v>
      </c>
      <c r="I4" s="79" t="s">
        <v>28</v>
      </c>
      <c r="J4" s="79" t="s">
        <v>27</v>
      </c>
      <c r="K4" s="74">
        <v>44362</v>
      </c>
      <c r="L4" s="80" t="s">
        <v>28</v>
      </c>
      <c r="M4" s="12"/>
      <c r="N4" s="12"/>
      <c r="O4" s="12"/>
    </row>
    <row r="5" ht="14.25" spans="1:15">
      <c r="A5" s="12" t="s">
        <v>3621</v>
      </c>
      <c r="B5" s="12" t="s">
        <v>143</v>
      </c>
      <c r="C5" s="12">
        <v>19</v>
      </c>
      <c r="D5" s="12" t="s">
        <v>2386</v>
      </c>
      <c r="E5" s="12" t="s">
        <v>3622</v>
      </c>
      <c r="F5" s="12">
        <v>19907882419</v>
      </c>
      <c r="G5" s="73" t="s">
        <v>27</v>
      </c>
      <c r="H5" s="74">
        <v>44331</v>
      </c>
      <c r="I5" s="79" t="s">
        <v>28</v>
      </c>
      <c r="J5" s="79" t="s">
        <v>27</v>
      </c>
      <c r="K5" s="74">
        <v>44362</v>
      </c>
      <c r="L5" s="80" t="s">
        <v>29</v>
      </c>
      <c r="M5" s="12"/>
      <c r="N5" s="12"/>
      <c r="O5" s="12"/>
    </row>
    <row r="6" ht="14.25" spans="1:15">
      <c r="A6" s="12" t="s">
        <v>3624</v>
      </c>
      <c r="B6" s="12" t="s">
        <v>143</v>
      </c>
      <c r="C6" s="12">
        <v>19</v>
      </c>
      <c r="D6" s="12" t="s">
        <v>3625</v>
      </c>
      <c r="E6" s="12" t="s">
        <v>3626</v>
      </c>
      <c r="F6" s="12">
        <v>18070860674</v>
      </c>
      <c r="G6" s="73" t="s">
        <v>27</v>
      </c>
      <c r="H6" s="74">
        <v>44331</v>
      </c>
      <c r="I6" s="79" t="s">
        <v>28</v>
      </c>
      <c r="J6" s="79" t="s">
        <v>27</v>
      </c>
      <c r="K6" s="74">
        <v>44362</v>
      </c>
      <c r="L6" s="79" t="s">
        <v>28</v>
      </c>
      <c r="M6" s="12"/>
      <c r="N6" s="12"/>
      <c r="O6" s="12"/>
    </row>
    <row r="7" ht="14.25" spans="1:15">
      <c r="A7" s="12" t="s">
        <v>3628</v>
      </c>
      <c r="B7" s="12" t="s">
        <v>24</v>
      </c>
      <c r="C7" s="12">
        <v>18</v>
      </c>
      <c r="D7" s="12" t="s">
        <v>3629</v>
      </c>
      <c r="E7" s="12" t="s">
        <v>3630</v>
      </c>
      <c r="F7" s="12">
        <v>13768480953</v>
      </c>
      <c r="G7" s="73" t="s">
        <v>27</v>
      </c>
      <c r="H7" s="74">
        <v>44331</v>
      </c>
      <c r="I7" s="79" t="s">
        <v>28</v>
      </c>
      <c r="J7" s="79" t="s">
        <v>27</v>
      </c>
      <c r="K7" s="74">
        <v>44362</v>
      </c>
      <c r="L7" s="80" t="s">
        <v>28</v>
      </c>
      <c r="M7" s="12"/>
      <c r="N7" s="12"/>
      <c r="O7" s="12"/>
    </row>
    <row r="8" ht="14.25" spans="1:15">
      <c r="A8" s="55" t="s">
        <v>3632</v>
      </c>
      <c r="B8" s="55" t="s">
        <v>143</v>
      </c>
      <c r="C8" s="55">
        <v>15</v>
      </c>
      <c r="D8" s="55" t="s">
        <v>21284</v>
      </c>
      <c r="E8" s="55" t="s">
        <v>3634</v>
      </c>
      <c r="F8" s="55">
        <v>13877894673</v>
      </c>
      <c r="G8" s="75" t="s">
        <v>27</v>
      </c>
      <c r="H8" s="76">
        <v>44395</v>
      </c>
      <c r="I8" s="81" t="s">
        <v>28</v>
      </c>
      <c r="J8" s="81" t="s">
        <v>30</v>
      </c>
      <c r="K8" s="81"/>
      <c r="L8" s="82"/>
      <c r="M8" s="55"/>
      <c r="N8" s="55"/>
      <c r="O8" s="82" t="s">
        <v>3636</v>
      </c>
    </row>
    <row r="9" ht="14.25" spans="1:15">
      <c r="A9" s="12" t="s">
        <v>3638</v>
      </c>
      <c r="B9" s="12" t="s">
        <v>143</v>
      </c>
      <c r="C9" s="12">
        <v>19</v>
      </c>
      <c r="D9" s="12" t="s">
        <v>17778</v>
      </c>
      <c r="E9" s="12" t="s">
        <v>3639</v>
      </c>
      <c r="F9" s="12">
        <v>13397886096</v>
      </c>
      <c r="G9" s="73" t="s">
        <v>27</v>
      </c>
      <c r="H9" s="74">
        <v>44331</v>
      </c>
      <c r="I9" s="79" t="s">
        <v>28</v>
      </c>
      <c r="J9" s="79" t="s">
        <v>27</v>
      </c>
      <c r="K9" s="74">
        <v>44374</v>
      </c>
      <c r="L9" s="80" t="s">
        <v>98</v>
      </c>
      <c r="M9" s="12"/>
      <c r="N9" s="12"/>
      <c r="O9" s="80"/>
    </row>
    <row r="10" ht="14.25" spans="1:15">
      <c r="A10" s="55" t="s">
        <v>3642</v>
      </c>
      <c r="B10" s="55" t="s">
        <v>143</v>
      </c>
      <c r="C10" s="55">
        <v>17</v>
      </c>
      <c r="D10" s="55" t="s">
        <v>3643</v>
      </c>
      <c r="E10" s="55" t="s">
        <v>3558</v>
      </c>
      <c r="F10" s="55">
        <v>18070864090</v>
      </c>
      <c r="G10" s="75" t="s">
        <v>27</v>
      </c>
      <c r="H10" s="76">
        <v>44402</v>
      </c>
      <c r="I10" s="81" t="s">
        <v>3645</v>
      </c>
      <c r="J10" s="81" t="s">
        <v>30</v>
      </c>
      <c r="K10" s="81"/>
      <c r="L10" s="82"/>
      <c r="M10" s="55"/>
      <c r="N10" s="55"/>
      <c r="O10" s="82" t="s">
        <v>3636</v>
      </c>
    </row>
    <row r="11" spans="1:15">
      <c r="A11" s="12" t="s">
        <v>3647</v>
      </c>
      <c r="B11" s="12" t="s">
        <v>24</v>
      </c>
      <c r="C11" s="12">
        <v>21</v>
      </c>
      <c r="D11" s="12" t="s">
        <v>3648</v>
      </c>
      <c r="E11" s="12" t="s">
        <v>3649</v>
      </c>
      <c r="F11" s="12">
        <v>18176137994</v>
      </c>
      <c r="G11" s="77" t="s">
        <v>27</v>
      </c>
      <c r="H11" s="74">
        <v>44331</v>
      </c>
      <c r="I11" s="79" t="s">
        <v>28</v>
      </c>
      <c r="J11" s="79" t="s">
        <v>27</v>
      </c>
      <c r="K11" s="74">
        <v>44362</v>
      </c>
      <c r="L11" s="79" t="s">
        <v>28</v>
      </c>
      <c r="M11" s="12"/>
      <c r="N11" s="12"/>
      <c r="O11" s="80"/>
    </row>
    <row r="12" ht="14.25" spans="1:15">
      <c r="A12" s="12" t="s">
        <v>3651</v>
      </c>
      <c r="B12" s="12" t="s">
        <v>24</v>
      </c>
      <c r="C12" s="12">
        <v>21</v>
      </c>
      <c r="D12" s="12" t="s">
        <v>3652</v>
      </c>
      <c r="E12" s="12" t="s">
        <v>3653</v>
      </c>
      <c r="F12" s="12">
        <v>18177870605</v>
      </c>
      <c r="G12" s="73" t="s">
        <v>27</v>
      </c>
      <c r="H12" s="74">
        <v>44331</v>
      </c>
      <c r="I12" s="79" t="s">
        <v>28</v>
      </c>
      <c r="J12" s="79" t="s">
        <v>27</v>
      </c>
      <c r="K12" s="74">
        <v>44366</v>
      </c>
      <c r="L12" s="79" t="s">
        <v>28</v>
      </c>
      <c r="M12" s="12"/>
      <c r="N12" s="12"/>
      <c r="O12" s="80"/>
    </row>
    <row r="13" ht="14.25" spans="1:15">
      <c r="A13" s="55" t="s">
        <v>3656</v>
      </c>
      <c r="B13" s="55" t="s">
        <v>24</v>
      </c>
      <c r="C13" s="55">
        <v>17</v>
      </c>
      <c r="D13" s="55" t="s">
        <v>3657</v>
      </c>
      <c r="E13" s="55" t="s">
        <v>3658</v>
      </c>
      <c r="F13" s="55">
        <v>15878688771</v>
      </c>
      <c r="G13" s="75" t="s">
        <v>27</v>
      </c>
      <c r="H13" s="76">
        <v>44398</v>
      </c>
      <c r="I13" s="81" t="s">
        <v>28</v>
      </c>
      <c r="J13" s="81" t="s">
        <v>30</v>
      </c>
      <c r="K13" s="81"/>
      <c r="L13" s="81"/>
      <c r="M13" s="55"/>
      <c r="N13" s="55"/>
      <c r="O13" s="82" t="s">
        <v>3636</v>
      </c>
    </row>
    <row r="14" spans="1:15">
      <c r="A14" s="12" t="s">
        <v>370</v>
      </c>
      <c r="B14" s="12" t="s">
        <v>24</v>
      </c>
      <c r="C14" s="12">
        <v>19</v>
      </c>
      <c r="D14" s="12" t="s">
        <v>3661</v>
      </c>
      <c r="E14" s="12" t="s">
        <v>3662</v>
      </c>
      <c r="F14" s="12">
        <v>15218777949</v>
      </c>
      <c r="G14" s="27" t="s">
        <v>27</v>
      </c>
      <c r="H14" s="78">
        <v>44331</v>
      </c>
      <c r="I14" s="79" t="s">
        <v>28</v>
      </c>
      <c r="J14" s="83" t="s">
        <v>27</v>
      </c>
      <c r="K14" s="78">
        <v>44363</v>
      </c>
      <c r="L14" s="80" t="s">
        <v>29</v>
      </c>
      <c r="M14" s="12"/>
      <c r="N14" s="12"/>
      <c r="O14" s="80"/>
    </row>
    <row r="15" ht="14.25" spans="1:15">
      <c r="A15" s="12" t="s">
        <v>3665</v>
      </c>
      <c r="B15" s="12" t="s">
        <v>143</v>
      </c>
      <c r="C15" s="12">
        <v>22</v>
      </c>
      <c r="D15" s="12" t="s">
        <v>3666</v>
      </c>
      <c r="E15" s="12" t="s">
        <v>3667</v>
      </c>
      <c r="F15" s="12">
        <v>19977898039</v>
      </c>
      <c r="G15" s="73" t="s">
        <v>27</v>
      </c>
      <c r="H15" s="74">
        <v>44331</v>
      </c>
      <c r="I15" s="79" t="s">
        <v>28</v>
      </c>
      <c r="J15" s="79" t="s">
        <v>27</v>
      </c>
      <c r="K15" s="74">
        <v>44358</v>
      </c>
      <c r="L15" s="80" t="s">
        <v>29</v>
      </c>
      <c r="M15" s="12"/>
      <c r="N15" s="12"/>
      <c r="O15" s="80"/>
    </row>
    <row r="16" ht="14.25" spans="1:15">
      <c r="A16" s="12" t="s">
        <v>3670</v>
      </c>
      <c r="B16" s="12" t="s">
        <v>24</v>
      </c>
      <c r="C16" s="12">
        <v>19</v>
      </c>
      <c r="D16" s="12" t="s">
        <v>3671</v>
      </c>
      <c r="E16" s="12" t="s">
        <v>3672</v>
      </c>
      <c r="F16" s="12">
        <v>15876134241</v>
      </c>
      <c r="G16" s="73" t="s">
        <v>27</v>
      </c>
      <c r="H16" s="74">
        <v>44331</v>
      </c>
      <c r="I16" s="79" t="s">
        <v>28</v>
      </c>
      <c r="J16" s="79" t="s">
        <v>27</v>
      </c>
      <c r="K16" s="74">
        <v>44361</v>
      </c>
      <c r="L16" s="79" t="s">
        <v>28</v>
      </c>
      <c r="M16" s="12"/>
      <c r="N16" s="12"/>
      <c r="O16" s="80"/>
    </row>
    <row r="17" ht="14.25" spans="1:15">
      <c r="A17" s="12" t="s">
        <v>3674</v>
      </c>
      <c r="B17" s="12" t="s">
        <v>143</v>
      </c>
      <c r="C17" s="12">
        <v>19</v>
      </c>
      <c r="D17" s="12" t="s">
        <v>17840</v>
      </c>
      <c r="E17" s="12" t="s">
        <v>3675</v>
      </c>
      <c r="F17" s="12">
        <v>13557488792</v>
      </c>
      <c r="G17" s="73" t="s">
        <v>27</v>
      </c>
      <c r="H17" s="74">
        <v>44331</v>
      </c>
      <c r="I17" s="79" t="s">
        <v>28</v>
      </c>
      <c r="J17" s="79" t="s">
        <v>27</v>
      </c>
      <c r="K17" s="74">
        <v>44374</v>
      </c>
      <c r="L17" s="80" t="s">
        <v>54</v>
      </c>
      <c r="M17" s="12"/>
      <c r="N17" s="12"/>
      <c r="O17" s="80"/>
    </row>
    <row r="18" ht="14.25" spans="1:15">
      <c r="A18" s="12" t="s">
        <v>3677</v>
      </c>
      <c r="B18" s="12" t="s">
        <v>143</v>
      </c>
      <c r="C18" s="12">
        <v>18</v>
      </c>
      <c r="D18" s="12" t="s">
        <v>3678</v>
      </c>
      <c r="E18" s="12" t="s">
        <v>3679</v>
      </c>
      <c r="F18" s="12">
        <v>17754791782</v>
      </c>
      <c r="G18" s="73" t="s">
        <v>27</v>
      </c>
      <c r="H18" s="74">
        <v>44331</v>
      </c>
      <c r="I18" s="79" t="s">
        <v>28</v>
      </c>
      <c r="J18" s="79" t="s">
        <v>27</v>
      </c>
      <c r="K18" s="74">
        <v>44362</v>
      </c>
      <c r="L18" s="80" t="s">
        <v>28</v>
      </c>
      <c r="M18" s="12"/>
      <c r="N18" s="12"/>
      <c r="O18" s="80"/>
    </row>
    <row r="19" ht="14.25" spans="1:15">
      <c r="A19" s="12" t="s">
        <v>3681</v>
      </c>
      <c r="B19" s="12" t="s">
        <v>143</v>
      </c>
      <c r="C19" s="12">
        <v>19</v>
      </c>
      <c r="D19" s="12" t="s">
        <v>3682</v>
      </c>
      <c r="E19" s="12" t="s">
        <v>1980</v>
      </c>
      <c r="F19" s="12">
        <v>18278866061</v>
      </c>
      <c r="G19" s="73" t="s">
        <v>27</v>
      </c>
      <c r="H19" s="74">
        <v>44331</v>
      </c>
      <c r="I19" s="79" t="s">
        <v>28</v>
      </c>
      <c r="J19" s="79" t="s">
        <v>27</v>
      </c>
      <c r="K19" s="74">
        <v>44361</v>
      </c>
      <c r="L19" s="79" t="s">
        <v>28</v>
      </c>
      <c r="M19" s="12"/>
      <c r="N19" s="12"/>
      <c r="O19" s="80"/>
    </row>
    <row r="20" ht="14.25" spans="1:15">
      <c r="A20" s="12" t="s">
        <v>3684</v>
      </c>
      <c r="B20" s="12" t="s">
        <v>143</v>
      </c>
      <c r="C20" s="12">
        <v>18</v>
      </c>
      <c r="D20" s="12" t="s">
        <v>17698</v>
      </c>
      <c r="E20" s="12" t="s">
        <v>3686</v>
      </c>
      <c r="F20" s="12">
        <v>13481869208</v>
      </c>
      <c r="G20" s="73" t="s">
        <v>27</v>
      </c>
      <c r="H20" s="74">
        <v>44331</v>
      </c>
      <c r="I20" s="79" t="s">
        <v>28</v>
      </c>
      <c r="J20" s="79" t="s">
        <v>27</v>
      </c>
      <c r="K20" s="74">
        <v>44365</v>
      </c>
      <c r="L20" s="80" t="s">
        <v>28</v>
      </c>
      <c r="M20" s="12"/>
      <c r="N20" s="12"/>
      <c r="O20" s="80"/>
    </row>
    <row r="21" ht="14.25" spans="1:15">
      <c r="A21" s="12" t="s">
        <v>3689</v>
      </c>
      <c r="B21" s="12" t="s">
        <v>24</v>
      </c>
      <c r="C21" s="12">
        <v>24</v>
      </c>
      <c r="D21" s="12" t="s">
        <v>3690</v>
      </c>
      <c r="E21" s="12" t="s">
        <v>3691</v>
      </c>
      <c r="F21" s="12">
        <v>15302528757</v>
      </c>
      <c r="G21" s="73" t="s">
        <v>27</v>
      </c>
      <c r="H21" s="74">
        <v>44331</v>
      </c>
      <c r="I21" s="79" t="s">
        <v>28</v>
      </c>
      <c r="J21" s="79" t="s">
        <v>27</v>
      </c>
      <c r="K21" s="74">
        <v>44371</v>
      </c>
      <c r="L21" s="80" t="s">
        <v>3693</v>
      </c>
      <c r="M21" s="12"/>
      <c r="N21" s="12"/>
      <c r="O21" s="80"/>
    </row>
    <row r="22" ht="14.25" spans="1:15">
      <c r="A22" s="12" t="s">
        <v>3695</v>
      </c>
      <c r="B22" s="12" t="s">
        <v>143</v>
      </c>
      <c r="C22" s="12">
        <v>18</v>
      </c>
      <c r="D22" s="12" t="s">
        <v>2578</v>
      </c>
      <c r="E22" s="12" t="s">
        <v>3696</v>
      </c>
      <c r="F22" s="12">
        <v>13877895025</v>
      </c>
      <c r="G22" s="73" t="s">
        <v>27</v>
      </c>
      <c r="H22" s="74">
        <v>44331</v>
      </c>
      <c r="I22" s="79" t="s">
        <v>28</v>
      </c>
      <c r="J22" s="79" t="s">
        <v>27</v>
      </c>
      <c r="K22" s="74">
        <v>44365</v>
      </c>
      <c r="L22" s="80" t="s">
        <v>1217</v>
      </c>
      <c r="M22" s="12"/>
      <c r="N22" s="12"/>
      <c r="O22" s="80"/>
    </row>
    <row r="23" ht="14.25" spans="1:15">
      <c r="A23" s="55" t="s">
        <v>3698</v>
      </c>
      <c r="B23" s="55" t="s">
        <v>143</v>
      </c>
      <c r="C23" s="55">
        <v>17</v>
      </c>
      <c r="D23" s="55" t="s">
        <v>21302</v>
      </c>
      <c r="E23" s="55" t="s">
        <v>3700</v>
      </c>
      <c r="F23" s="55">
        <v>5821469</v>
      </c>
      <c r="G23" s="75" t="s">
        <v>27</v>
      </c>
      <c r="H23" s="76">
        <v>44408</v>
      </c>
      <c r="I23" s="81" t="s">
        <v>3702</v>
      </c>
      <c r="J23" s="81" t="s">
        <v>30</v>
      </c>
      <c r="K23" s="81"/>
      <c r="L23" s="82"/>
      <c r="M23" s="55"/>
      <c r="N23" s="55"/>
      <c r="O23" s="82" t="s">
        <v>3636</v>
      </c>
    </row>
    <row r="24" ht="14.25" spans="1:15">
      <c r="A24" s="12" t="s">
        <v>3704</v>
      </c>
      <c r="B24" s="12" t="s">
        <v>143</v>
      </c>
      <c r="C24" s="12">
        <v>19</v>
      </c>
      <c r="D24" s="12" t="s">
        <v>3705</v>
      </c>
      <c r="E24" s="12" t="s">
        <v>3706</v>
      </c>
      <c r="F24" s="12">
        <v>18174939046</v>
      </c>
      <c r="G24" s="73" t="s">
        <v>27</v>
      </c>
      <c r="H24" s="74">
        <v>44331</v>
      </c>
      <c r="I24" s="79" t="s">
        <v>28</v>
      </c>
      <c r="J24" s="79" t="s">
        <v>27</v>
      </c>
      <c r="K24" s="74">
        <v>44361</v>
      </c>
      <c r="L24" s="80" t="s">
        <v>28</v>
      </c>
      <c r="M24" s="12"/>
      <c r="N24" s="12"/>
      <c r="O24" s="80"/>
    </row>
    <row r="25" ht="14.25" spans="1:15">
      <c r="A25" s="12" t="s">
        <v>3708</v>
      </c>
      <c r="B25" s="12" t="s">
        <v>24</v>
      </c>
      <c r="C25" s="12">
        <v>20</v>
      </c>
      <c r="D25" s="12" t="s">
        <v>19942</v>
      </c>
      <c r="E25" s="12" t="s">
        <v>3710</v>
      </c>
      <c r="F25" s="12">
        <v>15078614434</v>
      </c>
      <c r="G25" s="73" t="s">
        <v>27</v>
      </c>
      <c r="H25" s="74">
        <v>44331</v>
      </c>
      <c r="I25" s="79" t="s">
        <v>28</v>
      </c>
      <c r="J25" s="79" t="s">
        <v>27</v>
      </c>
      <c r="K25" s="74">
        <v>44388</v>
      </c>
      <c r="L25" s="80" t="s">
        <v>185</v>
      </c>
      <c r="M25" s="12"/>
      <c r="N25" s="12"/>
      <c r="O25" s="80"/>
    </row>
    <row r="26" spans="1:15">
      <c r="A26" s="12" t="s">
        <v>3713</v>
      </c>
      <c r="B26" s="12" t="s">
        <v>24</v>
      </c>
      <c r="C26" s="12">
        <v>21</v>
      </c>
      <c r="D26" s="12" t="s">
        <v>3714</v>
      </c>
      <c r="E26" s="12" t="s">
        <v>3715</v>
      </c>
      <c r="F26" s="12">
        <v>13978643772</v>
      </c>
      <c r="G26" s="77" t="s">
        <v>27</v>
      </c>
      <c r="H26" s="74">
        <v>44331</v>
      </c>
      <c r="I26" s="79" t="s">
        <v>28</v>
      </c>
      <c r="J26" s="79" t="s">
        <v>27</v>
      </c>
      <c r="K26" s="74">
        <v>44385</v>
      </c>
      <c r="L26" s="80"/>
      <c r="M26" s="12"/>
      <c r="N26" s="12"/>
      <c r="O26" s="80"/>
    </row>
    <row r="27" ht="14.25" spans="1:15">
      <c r="A27" s="12" t="s">
        <v>3718</v>
      </c>
      <c r="B27" s="12" t="s">
        <v>143</v>
      </c>
      <c r="C27" s="12">
        <v>18</v>
      </c>
      <c r="D27" s="12" t="s">
        <v>293</v>
      </c>
      <c r="E27" s="12" t="s">
        <v>92</v>
      </c>
      <c r="F27" s="12">
        <v>15277852259</v>
      </c>
      <c r="G27" s="73" t="s">
        <v>27</v>
      </c>
      <c r="H27" s="74">
        <v>44331</v>
      </c>
      <c r="I27" s="79" t="s">
        <v>28</v>
      </c>
      <c r="J27" s="79" t="s">
        <v>27</v>
      </c>
      <c r="K27" s="74">
        <v>44362</v>
      </c>
      <c r="L27" s="79" t="s">
        <v>28</v>
      </c>
      <c r="M27" s="12"/>
      <c r="N27" s="12"/>
      <c r="O27" s="80"/>
    </row>
    <row r="28" spans="1:15">
      <c r="A28" s="12" t="s">
        <v>3720</v>
      </c>
      <c r="B28" s="12" t="s">
        <v>24</v>
      </c>
      <c r="C28" s="12">
        <v>19</v>
      </c>
      <c r="D28" s="12" t="s">
        <v>25808</v>
      </c>
      <c r="E28" s="12" t="s">
        <v>3721</v>
      </c>
      <c r="F28" s="12">
        <v>13481866410</v>
      </c>
      <c r="G28" s="77" t="s">
        <v>27</v>
      </c>
      <c r="H28" s="74">
        <v>44331</v>
      </c>
      <c r="I28" s="79" t="s">
        <v>28</v>
      </c>
      <c r="J28" s="79" t="s">
        <v>27</v>
      </c>
      <c r="K28" s="74">
        <v>44378</v>
      </c>
      <c r="L28" s="79" t="s">
        <v>3723</v>
      </c>
      <c r="M28" s="12"/>
      <c r="N28" s="12"/>
      <c r="O28" s="80"/>
    </row>
    <row r="29" ht="14.25" spans="1:15">
      <c r="A29" s="55" t="s">
        <v>3725</v>
      </c>
      <c r="B29" s="55" t="s">
        <v>143</v>
      </c>
      <c r="C29" s="55">
        <v>17</v>
      </c>
      <c r="D29" s="55" t="s">
        <v>3726</v>
      </c>
      <c r="E29" s="55" t="s">
        <v>3727</v>
      </c>
      <c r="F29" s="55">
        <v>13877877362</v>
      </c>
      <c r="G29" s="75" t="s">
        <v>27</v>
      </c>
      <c r="H29" s="76">
        <v>44404</v>
      </c>
      <c r="I29" s="81" t="s">
        <v>3729</v>
      </c>
      <c r="J29" s="81" t="s">
        <v>30</v>
      </c>
      <c r="K29" s="81"/>
      <c r="L29" s="82"/>
      <c r="M29" s="55"/>
      <c r="N29" s="55"/>
      <c r="O29" s="82" t="s">
        <v>3636</v>
      </c>
    </row>
    <row r="30" ht="14.25" spans="1:15">
      <c r="A30" s="12" t="s">
        <v>3731</v>
      </c>
      <c r="B30" s="12" t="s">
        <v>24</v>
      </c>
      <c r="C30" s="12">
        <v>18</v>
      </c>
      <c r="D30" s="12" t="s">
        <v>3732</v>
      </c>
      <c r="E30" s="12" t="s">
        <v>3733</v>
      </c>
      <c r="F30" s="12">
        <v>13877877198</v>
      </c>
      <c r="G30" s="73" t="s">
        <v>27</v>
      </c>
      <c r="H30" s="74">
        <v>44331</v>
      </c>
      <c r="I30" s="79" t="s">
        <v>28</v>
      </c>
      <c r="J30" s="79" t="s">
        <v>27</v>
      </c>
      <c r="K30" s="74">
        <v>44365</v>
      </c>
      <c r="L30" s="80" t="s">
        <v>3734</v>
      </c>
      <c r="M30" s="12"/>
      <c r="N30" s="12"/>
      <c r="O30" s="80"/>
    </row>
    <row r="31" ht="14.25" spans="1:15">
      <c r="A31" s="12" t="s">
        <v>3736</v>
      </c>
      <c r="B31" s="12" t="s">
        <v>24</v>
      </c>
      <c r="C31" s="12">
        <v>18</v>
      </c>
      <c r="D31" s="12" t="s">
        <v>17751</v>
      </c>
      <c r="E31" s="12" t="s">
        <v>3738</v>
      </c>
      <c r="F31" s="12">
        <v>18378898142</v>
      </c>
      <c r="G31" s="73" t="s">
        <v>27</v>
      </c>
      <c r="H31" s="74">
        <v>44331</v>
      </c>
      <c r="I31" s="79" t="s">
        <v>28</v>
      </c>
      <c r="J31" s="79" t="s">
        <v>27</v>
      </c>
      <c r="K31" s="74">
        <v>44374</v>
      </c>
      <c r="L31" s="80" t="s">
        <v>98</v>
      </c>
      <c r="M31" s="12"/>
      <c r="N31" s="12"/>
      <c r="O31" s="80"/>
    </row>
    <row r="32" ht="14.25" spans="1:15">
      <c r="A32" s="55" t="s">
        <v>3740</v>
      </c>
      <c r="B32" s="55" t="s">
        <v>143</v>
      </c>
      <c r="C32" s="55">
        <v>17</v>
      </c>
      <c r="D32" s="55" t="s">
        <v>3741</v>
      </c>
      <c r="E32" s="55" t="s">
        <v>3742</v>
      </c>
      <c r="F32" s="55">
        <v>13977876618</v>
      </c>
      <c r="G32" s="75" t="s">
        <v>27</v>
      </c>
      <c r="H32" s="76">
        <v>44396</v>
      </c>
      <c r="I32" s="81" t="s">
        <v>28</v>
      </c>
      <c r="J32" s="81" t="s">
        <v>30</v>
      </c>
      <c r="K32" s="81"/>
      <c r="L32" s="82"/>
      <c r="M32" s="55"/>
      <c r="N32" s="55"/>
      <c r="O32" s="82" t="s">
        <v>3636</v>
      </c>
    </row>
    <row r="33" ht="14.25" spans="1:15">
      <c r="A33" s="12" t="s">
        <v>3745</v>
      </c>
      <c r="B33" s="12" t="s">
        <v>143</v>
      </c>
      <c r="C33" s="12">
        <v>18</v>
      </c>
      <c r="D33" s="12" t="s">
        <v>3746</v>
      </c>
      <c r="E33" s="12" t="s">
        <v>3747</v>
      </c>
      <c r="F33" s="12">
        <v>15986985099</v>
      </c>
      <c r="G33" s="73" t="s">
        <v>27</v>
      </c>
      <c r="H33" s="74">
        <v>44331</v>
      </c>
      <c r="I33" s="79" t="s">
        <v>28</v>
      </c>
      <c r="J33" s="79" t="s">
        <v>27</v>
      </c>
      <c r="K33" s="74">
        <v>44366</v>
      </c>
      <c r="L33" s="80" t="s">
        <v>28</v>
      </c>
      <c r="M33" s="12"/>
      <c r="N33" s="12"/>
      <c r="O33" s="80"/>
    </row>
    <row r="34" ht="14.25" spans="1:15">
      <c r="A34" s="12" t="s">
        <v>3749</v>
      </c>
      <c r="B34" s="12" t="s">
        <v>143</v>
      </c>
      <c r="C34" s="12">
        <v>18</v>
      </c>
      <c r="D34" s="12" t="s">
        <v>19944</v>
      </c>
      <c r="E34" s="12" t="s">
        <v>3751</v>
      </c>
      <c r="F34" s="12">
        <v>18776875045</v>
      </c>
      <c r="G34" s="73" t="s">
        <v>27</v>
      </c>
      <c r="H34" s="74">
        <v>44331</v>
      </c>
      <c r="I34" s="79" t="s">
        <v>28</v>
      </c>
      <c r="J34" s="79" t="s">
        <v>27</v>
      </c>
      <c r="K34" s="74">
        <v>44365</v>
      </c>
      <c r="L34" s="80" t="s">
        <v>28</v>
      </c>
      <c r="M34" s="12"/>
      <c r="N34" s="12"/>
      <c r="O34" s="80"/>
    </row>
    <row r="35" ht="14.25" spans="1:15">
      <c r="A35" s="12" t="s">
        <v>2202</v>
      </c>
      <c r="B35" s="12" t="s">
        <v>24</v>
      </c>
      <c r="C35" s="12">
        <v>18</v>
      </c>
      <c r="D35" s="12" t="s">
        <v>19945</v>
      </c>
      <c r="E35" s="12" t="s">
        <v>3753</v>
      </c>
      <c r="F35" s="12">
        <v>14797768672</v>
      </c>
      <c r="G35" s="73" t="s">
        <v>27</v>
      </c>
      <c r="H35" s="74">
        <v>44331</v>
      </c>
      <c r="I35" s="79" t="s">
        <v>28</v>
      </c>
      <c r="J35" s="79" t="s">
        <v>27</v>
      </c>
      <c r="K35" s="74">
        <v>44379</v>
      </c>
      <c r="L35" s="80" t="s">
        <v>28</v>
      </c>
      <c r="M35" s="12"/>
      <c r="N35" s="12"/>
      <c r="O35" s="80"/>
    </row>
    <row r="36" ht="14.25" spans="1:15">
      <c r="A36" s="12" t="s">
        <v>3756</v>
      </c>
      <c r="B36" s="12" t="s">
        <v>143</v>
      </c>
      <c r="C36" s="12">
        <v>19</v>
      </c>
      <c r="D36" s="12" t="s">
        <v>25809</v>
      </c>
      <c r="E36" s="12" t="s">
        <v>3758</v>
      </c>
      <c r="F36" s="12">
        <v>18278873295</v>
      </c>
      <c r="G36" s="73" t="s">
        <v>27</v>
      </c>
      <c r="H36" s="74">
        <v>44331</v>
      </c>
      <c r="I36" s="79" t="s">
        <v>28</v>
      </c>
      <c r="J36" s="79" t="s">
        <v>27</v>
      </c>
      <c r="K36" s="74">
        <v>44348</v>
      </c>
      <c r="L36" s="80" t="s">
        <v>28</v>
      </c>
      <c r="M36" s="12"/>
      <c r="N36" s="12"/>
      <c r="O36" s="80"/>
    </row>
    <row r="37" ht="14.25" spans="1:15">
      <c r="A37" s="12" t="s">
        <v>3761</v>
      </c>
      <c r="B37" s="12" t="s">
        <v>24</v>
      </c>
      <c r="C37" s="12">
        <v>18</v>
      </c>
      <c r="D37" s="12" t="s">
        <v>19947</v>
      </c>
      <c r="E37" s="12" t="s">
        <v>3763</v>
      </c>
      <c r="F37" s="12">
        <v>15078612988</v>
      </c>
      <c r="G37" s="73" t="s">
        <v>27</v>
      </c>
      <c r="H37" s="74">
        <v>44331</v>
      </c>
      <c r="I37" s="79" t="s">
        <v>28</v>
      </c>
      <c r="J37" s="79" t="s">
        <v>27</v>
      </c>
      <c r="K37" s="74">
        <v>44363</v>
      </c>
      <c r="L37" s="80" t="s">
        <v>28</v>
      </c>
      <c r="M37" s="12"/>
      <c r="N37" s="12"/>
      <c r="O37" s="80"/>
    </row>
    <row r="38" spans="1:15">
      <c r="A38" s="12" t="s">
        <v>3765</v>
      </c>
      <c r="B38" s="12" t="s">
        <v>143</v>
      </c>
      <c r="C38" s="12">
        <v>18</v>
      </c>
      <c r="D38" s="12" t="s">
        <v>19655</v>
      </c>
      <c r="E38" s="12" t="s">
        <v>3766</v>
      </c>
      <c r="F38" s="12">
        <v>18877842358</v>
      </c>
      <c r="G38" s="27" t="s">
        <v>27</v>
      </c>
      <c r="H38" s="78">
        <v>44390</v>
      </c>
      <c r="I38" s="80" t="s">
        <v>98</v>
      </c>
      <c r="J38" s="83" t="s">
        <v>27</v>
      </c>
      <c r="K38" s="78">
        <v>44412</v>
      </c>
      <c r="L38" s="80" t="s">
        <v>98</v>
      </c>
      <c r="M38" s="12"/>
      <c r="N38" s="12"/>
      <c r="O38" s="80"/>
    </row>
    <row r="39" ht="14.25" spans="1:15">
      <c r="A39" s="12" t="s">
        <v>3009</v>
      </c>
      <c r="B39" s="12" t="s">
        <v>143</v>
      </c>
      <c r="C39" s="12">
        <v>19</v>
      </c>
      <c r="D39" s="12" t="s">
        <v>3409</v>
      </c>
      <c r="E39" s="12" t="s">
        <v>3770</v>
      </c>
      <c r="F39" s="12">
        <v>17776180323</v>
      </c>
      <c r="G39" s="73" t="s">
        <v>27</v>
      </c>
      <c r="H39" s="74">
        <v>44331</v>
      </c>
      <c r="I39" s="79" t="s">
        <v>28</v>
      </c>
      <c r="J39" s="79" t="s">
        <v>27</v>
      </c>
      <c r="K39" s="74">
        <v>44391</v>
      </c>
      <c r="L39" s="80" t="s">
        <v>3772</v>
      </c>
      <c r="M39" s="12"/>
      <c r="N39" s="12"/>
      <c r="O39" s="80"/>
    </row>
    <row r="40" ht="14.25" spans="1:15">
      <c r="A40" s="12" t="s">
        <v>3774</v>
      </c>
      <c r="B40" s="12" t="s">
        <v>143</v>
      </c>
      <c r="C40" s="12">
        <v>18</v>
      </c>
      <c r="D40" s="12" t="s">
        <v>19948</v>
      </c>
      <c r="E40" s="12" t="s">
        <v>3776</v>
      </c>
      <c r="F40" s="12">
        <v>18707780156</v>
      </c>
      <c r="G40" s="73" t="s">
        <v>27</v>
      </c>
      <c r="H40" s="74">
        <v>44331</v>
      </c>
      <c r="I40" s="79" t="s">
        <v>28</v>
      </c>
      <c r="J40" s="79" t="s">
        <v>27</v>
      </c>
      <c r="K40" s="74">
        <v>44361</v>
      </c>
      <c r="L40" s="79" t="s">
        <v>28</v>
      </c>
      <c r="M40" s="12"/>
      <c r="N40" s="12"/>
      <c r="O40" s="80"/>
    </row>
    <row r="41" ht="14.25" spans="1:15">
      <c r="A41" s="12" t="s">
        <v>3778</v>
      </c>
      <c r="B41" s="12" t="s">
        <v>143</v>
      </c>
      <c r="C41" s="12">
        <v>18</v>
      </c>
      <c r="D41" s="12" t="s">
        <v>3779</v>
      </c>
      <c r="E41" s="12" t="s">
        <v>3780</v>
      </c>
      <c r="F41" s="12">
        <v>15949303093</v>
      </c>
      <c r="G41" s="73" t="s">
        <v>27</v>
      </c>
      <c r="H41" s="74">
        <v>44331</v>
      </c>
      <c r="I41" s="79" t="s">
        <v>28</v>
      </c>
      <c r="J41" s="79" t="s">
        <v>27</v>
      </c>
      <c r="K41" s="74">
        <v>44365</v>
      </c>
      <c r="L41" s="79" t="s">
        <v>28</v>
      </c>
      <c r="M41" s="12"/>
      <c r="N41" s="12"/>
      <c r="O41" s="80"/>
    </row>
    <row r="42" ht="14.25" spans="1:15">
      <c r="A42" s="12" t="s">
        <v>3782</v>
      </c>
      <c r="B42" s="12" t="s">
        <v>143</v>
      </c>
      <c r="C42" s="12">
        <v>18</v>
      </c>
      <c r="D42" s="12" t="s">
        <v>3548</v>
      </c>
      <c r="E42" s="12" t="s">
        <v>3783</v>
      </c>
      <c r="F42" s="12">
        <v>18607781489</v>
      </c>
      <c r="G42" s="73" t="s">
        <v>27</v>
      </c>
      <c r="H42" s="74">
        <v>44353</v>
      </c>
      <c r="I42" s="79" t="s">
        <v>3785</v>
      </c>
      <c r="J42" s="79" t="s">
        <v>27</v>
      </c>
      <c r="K42" s="74">
        <v>44373</v>
      </c>
      <c r="L42" s="80" t="s">
        <v>29</v>
      </c>
      <c r="M42" s="12"/>
      <c r="N42" s="12"/>
      <c r="O42" s="80"/>
    </row>
    <row r="43" ht="14.25" spans="1:15">
      <c r="A43" s="55" t="s">
        <v>3788</v>
      </c>
      <c r="B43" s="55" t="s">
        <v>143</v>
      </c>
      <c r="C43" s="55">
        <v>17</v>
      </c>
      <c r="D43" s="55" t="s">
        <v>17631</v>
      </c>
      <c r="E43" s="55" t="s">
        <v>3790</v>
      </c>
      <c r="F43" s="55">
        <v>15078611614</v>
      </c>
      <c r="G43" s="75" t="s">
        <v>27</v>
      </c>
      <c r="H43" s="76">
        <v>44404</v>
      </c>
      <c r="I43" s="81" t="s">
        <v>3729</v>
      </c>
      <c r="J43" s="81" t="s">
        <v>30</v>
      </c>
      <c r="K43" s="81"/>
      <c r="L43" s="82"/>
      <c r="M43" s="55"/>
      <c r="N43" s="55"/>
      <c r="O43" s="82" t="s">
        <v>3636</v>
      </c>
    </row>
    <row r="44" ht="14.25" spans="1:15">
      <c r="A44" s="12" t="s">
        <v>3792</v>
      </c>
      <c r="B44" s="12" t="s">
        <v>143</v>
      </c>
      <c r="C44" s="12">
        <v>20</v>
      </c>
      <c r="D44" s="12" t="s">
        <v>3793</v>
      </c>
      <c r="E44" s="12" t="s">
        <v>3794</v>
      </c>
      <c r="F44" s="12">
        <v>18174936584</v>
      </c>
      <c r="G44" s="73" t="s">
        <v>27</v>
      </c>
      <c r="H44" s="74">
        <v>44331</v>
      </c>
      <c r="I44" s="79" t="s">
        <v>28</v>
      </c>
      <c r="J44" s="79" t="s">
        <v>27</v>
      </c>
      <c r="K44" s="74">
        <v>44361</v>
      </c>
      <c r="L44" s="79" t="s">
        <v>28</v>
      </c>
      <c r="M44" s="12"/>
      <c r="N44" s="12"/>
      <c r="O44" s="80"/>
    </row>
    <row r="45" ht="14.25" spans="1:15">
      <c r="A45" s="12" t="s">
        <v>3796</v>
      </c>
      <c r="B45" s="12" t="s">
        <v>24</v>
      </c>
      <c r="C45" s="12">
        <v>21</v>
      </c>
      <c r="D45" s="12" t="s">
        <v>3797</v>
      </c>
      <c r="E45" s="12" t="s">
        <v>3798</v>
      </c>
      <c r="F45" s="12">
        <v>18178866079</v>
      </c>
      <c r="G45" s="73" t="s">
        <v>27</v>
      </c>
      <c r="H45" s="74">
        <v>44331</v>
      </c>
      <c r="I45" s="79" t="s">
        <v>28</v>
      </c>
      <c r="J45" s="79" t="s">
        <v>27</v>
      </c>
      <c r="K45" s="74">
        <v>44365</v>
      </c>
      <c r="L45" s="79" t="s">
        <v>28</v>
      </c>
      <c r="M45" s="12"/>
      <c r="N45" s="12"/>
      <c r="O45" s="80"/>
    </row>
    <row r="46" ht="14.25" spans="1:15">
      <c r="A46" s="12" t="s">
        <v>3800</v>
      </c>
      <c r="B46" s="12" t="s">
        <v>143</v>
      </c>
      <c r="C46" s="12">
        <v>18</v>
      </c>
      <c r="D46" s="12" t="s">
        <v>17926</v>
      </c>
      <c r="E46" s="12" t="s">
        <v>3802</v>
      </c>
      <c r="F46" s="12">
        <v>13768480309</v>
      </c>
      <c r="G46" s="73" t="s">
        <v>27</v>
      </c>
      <c r="H46" s="74">
        <v>44375</v>
      </c>
      <c r="I46" s="79" t="s">
        <v>28</v>
      </c>
      <c r="J46" s="79" t="s">
        <v>27</v>
      </c>
      <c r="K46" s="74">
        <v>44396</v>
      </c>
      <c r="L46" s="79" t="s">
        <v>28</v>
      </c>
      <c r="M46" s="12"/>
      <c r="N46" s="12"/>
      <c r="O46" s="80"/>
    </row>
    <row r="47" ht="14.25" spans="1:15">
      <c r="A47" s="12" t="s">
        <v>3805</v>
      </c>
      <c r="B47" s="12" t="s">
        <v>143</v>
      </c>
      <c r="C47" s="12">
        <v>18</v>
      </c>
      <c r="D47" s="12" t="s">
        <v>3806</v>
      </c>
      <c r="E47" s="12" t="s">
        <v>3807</v>
      </c>
      <c r="F47" s="12">
        <v>18107882378</v>
      </c>
      <c r="G47" s="73" t="s">
        <v>27</v>
      </c>
      <c r="H47" s="74">
        <v>44331</v>
      </c>
      <c r="I47" s="79" t="s">
        <v>28</v>
      </c>
      <c r="J47" s="79" t="s">
        <v>27</v>
      </c>
      <c r="K47" s="74">
        <v>44361</v>
      </c>
      <c r="L47" s="80" t="s">
        <v>28</v>
      </c>
      <c r="M47" s="12"/>
      <c r="N47" s="12"/>
      <c r="O47" s="80"/>
    </row>
    <row r="48" ht="14.25" spans="1:15">
      <c r="A48" s="55" t="s">
        <v>3809</v>
      </c>
      <c r="B48" s="55" t="s">
        <v>24</v>
      </c>
      <c r="C48" s="55">
        <v>18</v>
      </c>
      <c r="D48" s="55" t="s">
        <v>3810</v>
      </c>
      <c r="E48" s="55" t="s">
        <v>3811</v>
      </c>
      <c r="F48" s="55">
        <v>17807836392</v>
      </c>
      <c r="G48" s="75" t="s">
        <v>27</v>
      </c>
      <c r="H48" s="76">
        <v>44392</v>
      </c>
      <c r="I48" s="81" t="s">
        <v>28</v>
      </c>
      <c r="J48" s="81" t="s">
        <v>30</v>
      </c>
      <c r="K48" s="81"/>
      <c r="L48" s="82"/>
      <c r="M48" s="55"/>
      <c r="N48" s="55"/>
      <c r="O48" s="82" t="s">
        <v>3813</v>
      </c>
    </row>
    <row r="49" ht="14.25" spans="1:15">
      <c r="A49" s="12" t="s">
        <v>3815</v>
      </c>
      <c r="B49" s="12" t="s">
        <v>24</v>
      </c>
      <c r="C49" s="12">
        <v>20</v>
      </c>
      <c r="D49" s="12" t="s">
        <v>3816</v>
      </c>
      <c r="E49" s="12" t="s">
        <v>3817</v>
      </c>
      <c r="F49" s="12" t="s">
        <v>3818</v>
      </c>
      <c r="G49" s="73" t="s">
        <v>27</v>
      </c>
      <c r="H49" s="74">
        <v>44331</v>
      </c>
      <c r="I49" s="79" t="s">
        <v>28</v>
      </c>
      <c r="J49" s="79" t="s">
        <v>27</v>
      </c>
      <c r="K49" s="74">
        <v>44375</v>
      </c>
      <c r="L49" s="80" t="s">
        <v>3819</v>
      </c>
      <c r="M49" s="12"/>
      <c r="N49" s="12"/>
      <c r="O49" s="80"/>
    </row>
    <row r="50" ht="14.25" spans="1:15">
      <c r="A50" s="12" t="s">
        <v>3821</v>
      </c>
      <c r="B50" s="12" t="s">
        <v>24</v>
      </c>
      <c r="C50" s="12">
        <v>18</v>
      </c>
      <c r="D50" s="12" t="s">
        <v>3822</v>
      </c>
      <c r="E50" s="12" t="s">
        <v>3823</v>
      </c>
      <c r="F50" s="12">
        <v>15878825008</v>
      </c>
      <c r="G50" s="73" t="s">
        <v>27</v>
      </c>
      <c r="H50" s="74">
        <v>44351</v>
      </c>
      <c r="I50" s="79" t="s">
        <v>3825</v>
      </c>
      <c r="J50" s="79" t="s">
        <v>27</v>
      </c>
      <c r="K50" s="79" t="s">
        <v>25810</v>
      </c>
      <c r="L50" s="80" t="s">
        <v>3827</v>
      </c>
      <c r="M50" s="12"/>
      <c r="N50" s="12"/>
      <c r="O50" s="80"/>
    </row>
    <row r="51" ht="14.25" spans="1:15">
      <c r="A51" s="12" t="s">
        <v>3829</v>
      </c>
      <c r="B51" s="12" t="s">
        <v>143</v>
      </c>
      <c r="C51" s="12">
        <v>18</v>
      </c>
      <c r="D51" s="12" t="s">
        <v>3830</v>
      </c>
      <c r="E51" s="12" t="s">
        <v>3831</v>
      </c>
      <c r="F51" s="12" t="s">
        <v>3832</v>
      </c>
      <c r="G51" s="73" t="s">
        <v>27</v>
      </c>
      <c r="H51" s="74">
        <v>44334</v>
      </c>
      <c r="I51" s="79" t="s">
        <v>28</v>
      </c>
      <c r="J51" s="79" t="s">
        <v>27</v>
      </c>
      <c r="K51" s="74">
        <v>44361</v>
      </c>
      <c r="L51" s="80" t="s">
        <v>28</v>
      </c>
      <c r="M51" s="12"/>
      <c r="N51" s="12"/>
      <c r="O51" s="80"/>
    </row>
    <row r="52" ht="14.25" spans="1:15">
      <c r="A52" s="12" t="s">
        <v>3835</v>
      </c>
      <c r="B52" s="12" t="s">
        <v>24</v>
      </c>
      <c r="C52" s="12">
        <v>19</v>
      </c>
      <c r="D52" s="12" t="s">
        <v>3836</v>
      </c>
      <c r="E52" s="12" t="s">
        <v>3837</v>
      </c>
      <c r="F52" s="12">
        <v>13423006113</v>
      </c>
      <c r="G52" s="73" t="s">
        <v>27</v>
      </c>
      <c r="H52" s="74">
        <v>44331</v>
      </c>
      <c r="I52" s="79" t="s">
        <v>28</v>
      </c>
      <c r="J52" s="79" t="s">
        <v>27</v>
      </c>
      <c r="K52" s="74">
        <v>44365</v>
      </c>
      <c r="L52" s="79" t="s">
        <v>28</v>
      </c>
      <c r="M52" s="12"/>
      <c r="N52" s="12"/>
      <c r="O52" s="80"/>
    </row>
    <row r="53" spans="1:15">
      <c r="A53" s="12" t="s">
        <v>3839</v>
      </c>
      <c r="B53" s="12" t="s">
        <v>24</v>
      </c>
      <c r="C53" s="12">
        <v>19</v>
      </c>
      <c r="D53" s="12" t="s">
        <v>19346</v>
      </c>
      <c r="E53" s="12" t="s">
        <v>3840</v>
      </c>
      <c r="F53" s="12">
        <v>18944707942</v>
      </c>
      <c r="G53" s="77" t="s">
        <v>27</v>
      </c>
      <c r="H53" s="74">
        <v>44331</v>
      </c>
      <c r="I53" s="79" t="s">
        <v>28</v>
      </c>
      <c r="J53" s="79" t="s">
        <v>27</v>
      </c>
      <c r="K53" s="74">
        <v>44362</v>
      </c>
      <c r="L53" s="80" t="s">
        <v>54</v>
      </c>
      <c r="M53" s="12"/>
      <c r="N53" s="12"/>
      <c r="O53" s="80"/>
    </row>
    <row r="54" ht="14.25" spans="1:15">
      <c r="A54" s="12" t="s">
        <v>3842</v>
      </c>
      <c r="B54" s="12" t="s">
        <v>143</v>
      </c>
      <c r="C54" s="12">
        <v>21</v>
      </c>
      <c r="D54" s="12" t="s">
        <v>19753</v>
      </c>
      <c r="E54" s="12" t="s">
        <v>3843</v>
      </c>
      <c r="F54" s="12">
        <v>18707780516</v>
      </c>
      <c r="G54" s="73" t="s">
        <v>27</v>
      </c>
      <c r="H54" s="74">
        <v>44376</v>
      </c>
      <c r="I54" s="80" t="s">
        <v>28</v>
      </c>
      <c r="J54" s="79" t="s">
        <v>27</v>
      </c>
      <c r="K54" s="74">
        <v>44399</v>
      </c>
      <c r="L54" s="80" t="s">
        <v>28</v>
      </c>
      <c r="M54" s="12"/>
      <c r="N54" s="12"/>
      <c r="O54" s="80"/>
    </row>
    <row r="55" ht="14.25" spans="1:15">
      <c r="A55" s="12" t="s">
        <v>3847</v>
      </c>
      <c r="B55" s="12" t="s">
        <v>143</v>
      </c>
      <c r="C55" s="12">
        <v>19</v>
      </c>
      <c r="D55" s="12" t="s">
        <v>3848</v>
      </c>
      <c r="E55" s="12" t="s">
        <v>3849</v>
      </c>
      <c r="F55" s="12">
        <v>14736275253</v>
      </c>
      <c r="G55" s="73" t="s">
        <v>27</v>
      </c>
      <c r="H55" s="74">
        <v>44331</v>
      </c>
      <c r="I55" s="79" t="s">
        <v>28</v>
      </c>
      <c r="J55" s="79" t="s">
        <v>27</v>
      </c>
      <c r="K55" s="74">
        <v>44378</v>
      </c>
      <c r="L55" s="79" t="s">
        <v>28</v>
      </c>
      <c r="M55" s="12"/>
      <c r="N55" s="12"/>
      <c r="O55" s="80"/>
    </row>
    <row r="56" ht="14.25" spans="1:15">
      <c r="A56" s="12" t="s">
        <v>3851</v>
      </c>
      <c r="B56" s="12" t="s">
        <v>143</v>
      </c>
      <c r="C56" s="12">
        <v>18</v>
      </c>
      <c r="D56" s="12" t="s">
        <v>3852</v>
      </c>
      <c r="E56" s="12" t="s">
        <v>3853</v>
      </c>
      <c r="F56" s="12">
        <v>17807835541</v>
      </c>
      <c r="G56" s="73" t="s">
        <v>27</v>
      </c>
      <c r="H56" s="74">
        <v>44331</v>
      </c>
      <c r="I56" s="79" t="s">
        <v>28</v>
      </c>
      <c r="J56" s="79" t="s">
        <v>27</v>
      </c>
      <c r="K56" s="74">
        <v>44365</v>
      </c>
      <c r="L56" s="80" t="s">
        <v>29</v>
      </c>
      <c r="M56" s="12"/>
      <c r="N56" s="12"/>
      <c r="O56" s="80"/>
    </row>
    <row r="57" ht="14.25" spans="1:15">
      <c r="A57" s="55" t="s">
        <v>3855</v>
      </c>
      <c r="B57" s="55" t="s">
        <v>143</v>
      </c>
      <c r="C57" s="55">
        <v>17</v>
      </c>
      <c r="D57" s="55" t="s">
        <v>3856</v>
      </c>
      <c r="E57" s="55" t="s">
        <v>3857</v>
      </c>
      <c r="F57" s="55">
        <v>13877894413</v>
      </c>
      <c r="G57" s="75" t="s">
        <v>27</v>
      </c>
      <c r="H57" s="76">
        <v>44404</v>
      </c>
      <c r="I57" s="81" t="s">
        <v>3645</v>
      </c>
      <c r="J57" s="81" t="s">
        <v>30</v>
      </c>
      <c r="K57" s="81"/>
      <c r="L57" s="82"/>
      <c r="M57" s="55"/>
      <c r="N57" s="55"/>
      <c r="O57" s="82" t="s">
        <v>3636</v>
      </c>
    </row>
    <row r="58" ht="14.25" spans="1:15">
      <c r="A58" s="12" t="s">
        <v>3859</v>
      </c>
      <c r="B58" s="12" t="s">
        <v>143</v>
      </c>
      <c r="C58" s="12">
        <v>18</v>
      </c>
      <c r="D58" s="12" t="s">
        <v>3860</v>
      </c>
      <c r="E58" s="12" t="s">
        <v>3861</v>
      </c>
      <c r="F58" s="12">
        <v>13528667329</v>
      </c>
      <c r="G58" s="73" t="s">
        <v>27</v>
      </c>
      <c r="H58" s="74">
        <v>44331</v>
      </c>
      <c r="I58" s="79" t="s">
        <v>28</v>
      </c>
      <c r="J58" s="79" t="s">
        <v>27</v>
      </c>
      <c r="K58" s="74">
        <v>44384</v>
      </c>
      <c r="L58" s="80" t="s">
        <v>3863</v>
      </c>
      <c r="M58" s="12"/>
      <c r="N58" s="12"/>
      <c r="O58" s="80"/>
    </row>
    <row r="59" ht="14.25" spans="1:15">
      <c r="A59" s="12" t="s">
        <v>3865</v>
      </c>
      <c r="B59" s="12" t="s">
        <v>24</v>
      </c>
      <c r="C59" s="12">
        <v>18</v>
      </c>
      <c r="D59" s="12" t="s">
        <v>19950</v>
      </c>
      <c r="E59" s="12" t="s">
        <v>3867</v>
      </c>
      <c r="F59" s="12">
        <v>13977881929</v>
      </c>
      <c r="G59" s="73" t="s">
        <v>27</v>
      </c>
      <c r="H59" s="74">
        <v>44331</v>
      </c>
      <c r="I59" s="79" t="s">
        <v>28</v>
      </c>
      <c r="J59" s="79" t="s">
        <v>27</v>
      </c>
      <c r="K59" s="74">
        <v>44359</v>
      </c>
      <c r="L59" s="80" t="s">
        <v>28</v>
      </c>
      <c r="M59" s="12"/>
      <c r="N59" s="12"/>
      <c r="O59" s="80"/>
    </row>
    <row r="60" ht="14.25" spans="1:15">
      <c r="A60" s="12" t="s">
        <v>3870</v>
      </c>
      <c r="B60" s="12" t="s">
        <v>24</v>
      </c>
      <c r="C60" s="12">
        <v>19</v>
      </c>
      <c r="D60" s="12" t="s">
        <v>19951</v>
      </c>
      <c r="E60" s="12" t="s">
        <v>3872</v>
      </c>
      <c r="F60" s="12">
        <v>19878428347</v>
      </c>
      <c r="G60" s="73" t="s">
        <v>27</v>
      </c>
      <c r="H60" s="74">
        <v>44335</v>
      </c>
      <c r="I60" s="80" t="s">
        <v>28</v>
      </c>
      <c r="J60" s="79" t="s">
        <v>27</v>
      </c>
      <c r="K60" s="74">
        <v>44365</v>
      </c>
      <c r="L60" s="80" t="s">
        <v>28</v>
      </c>
      <c r="M60" s="12"/>
      <c r="N60" s="12"/>
      <c r="O60" s="80"/>
    </row>
    <row r="61" ht="14.25" spans="1:15">
      <c r="A61" s="55" t="s">
        <v>3875</v>
      </c>
      <c r="B61" s="55" t="s">
        <v>143</v>
      </c>
      <c r="C61" s="55">
        <v>19</v>
      </c>
      <c r="D61" s="55" t="s">
        <v>3876</v>
      </c>
      <c r="E61" s="55" t="s">
        <v>3877</v>
      </c>
      <c r="F61" s="55">
        <v>13324788599</v>
      </c>
      <c r="G61" s="75" t="s">
        <v>27</v>
      </c>
      <c r="H61" s="76">
        <v>44398</v>
      </c>
      <c r="I61" s="82" t="s">
        <v>54</v>
      </c>
      <c r="J61" s="81" t="s">
        <v>30</v>
      </c>
      <c r="K61" s="81"/>
      <c r="L61" s="82"/>
      <c r="M61" s="55"/>
      <c r="N61" s="55"/>
      <c r="O61" s="82" t="s">
        <v>3813</v>
      </c>
    </row>
    <row r="62" ht="14.25" spans="1:15">
      <c r="A62" s="12" t="s">
        <v>3879</v>
      </c>
      <c r="B62" s="12" t="s">
        <v>24</v>
      </c>
      <c r="C62" s="12">
        <v>18</v>
      </c>
      <c r="D62" s="12" t="s">
        <v>3172</v>
      </c>
      <c r="E62" s="12" t="s">
        <v>3880</v>
      </c>
      <c r="F62" s="12">
        <v>18318899373</v>
      </c>
      <c r="G62" s="73" t="s">
        <v>27</v>
      </c>
      <c r="H62" s="74">
        <v>44331</v>
      </c>
      <c r="I62" s="79" t="s">
        <v>28</v>
      </c>
      <c r="J62" s="79" t="s">
        <v>27</v>
      </c>
      <c r="K62" s="74">
        <v>44362</v>
      </c>
      <c r="L62" s="79" t="s">
        <v>28</v>
      </c>
      <c r="M62" s="12"/>
      <c r="N62" s="12"/>
      <c r="O62" s="80"/>
    </row>
    <row r="63" ht="14.25" spans="1:15">
      <c r="A63" s="55" t="s">
        <v>3882</v>
      </c>
      <c r="B63" s="55" t="s">
        <v>24</v>
      </c>
      <c r="C63" s="55">
        <v>17</v>
      </c>
      <c r="D63" s="55" t="s">
        <v>19307</v>
      </c>
      <c r="E63" s="55" t="s">
        <v>3883</v>
      </c>
      <c r="F63" s="55" t="s">
        <v>3884</v>
      </c>
      <c r="G63" s="75" t="s">
        <v>27</v>
      </c>
      <c r="H63" s="76">
        <v>44395</v>
      </c>
      <c r="I63" s="81" t="s">
        <v>3885</v>
      </c>
      <c r="J63" s="81" t="s">
        <v>30</v>
      </c>
      <c r="K63" s="81"/>
      <c r="L63" s="82"/>
      <c r="M63" s="55"/>
      <c r="N63" s="55"/>
      <c r="O63" s="82" t="s">
        <v>3636</v>
      </c>
    </row>
    <row r="64" ht="14.25" spans="1:15">
      <c r="A64" s="55" t="s">
        <v>3887</v>
      </c>
      <c r="B64" s="55" t="s">
        <v>143</v>
      </c>
      <c r="C64" s="55">
        <v>18</v>
      </c>
      <c r="D64" s="55" t="s">
        <v>3888</v>
      </c>
      <c r="E64" s="55" t="s">
        <v>3889</v>
      </c>
      <c r="F64" s="55">
        <v>17754792322</v>
      </c>
      <c r="G64" s="75" t="s">
        <v>27</v>
      </c>
      <c r="H64" s="76">
        <v>44392</v>
      </c>
      <c r="I64" s="81" t="s">
        <v>3890</v>
      </c>
      <c r="J64" s="81" t="s">
        <v>30</v>
      </c>
      <c r="K64" s="81"/>
      <c r="L64" s="82"/>
      <c r="M64" s="55"/>
      <c r="N64" s="55"/>
      <c r="O64" s="82" t="s">
        <v>3891</v>
      </c>
    </row>
    <row r="65" ht="14.25" spans="1:15">
      <c r="A65" s="12" t="s">
        <v>3893</v>
      </c>
      <c r="B65" s="12" t="s">
        <v>24</v>
      </c>
      <c r="C65" s="12">
        <v>24</v>
      </c>
      <c r="D65" s="12" t="s">
        <v>3894</v>
      </c>
      <c r="E65" s="12" t="s">
        <v>3895</v>
      </c>
      <c r="F65" s="12">
        <v>15177781348</v>
      </c>
      <c r="G65" s="73" t="s">
        <v>27</v>
      </c>
      <c r="H65" s="79" t="s">
        <v>3896</v>
      </c>
      <c r="I65" s="79" t="s">
        <v>28</v>
      </c>
      <c r="J65" s="79" t="s">
        <v>27</v>
      </c>
      <c r="K65" s="79" t="s">
        <v>3897</v>
      </c>
      <c r="L65" s="80" t="s">
        <v>29</v>
      </c>
      <c r="M65" s="12"/>
      <c r="N65" s="12"/>
      <c r="O65" s="80"/>
    </row>
    <row r="66" ht="14.25" spans="1:15">
      <c r="A66" s="12" t="s">
        <v>3899</v>
      </c>
      <c r="B66" s="12" t="s">
        <v>24</v>
      </c>
      <c r="C66" s="12">
        <v>19</v>
      </c>
      <c r="D66" s="12" t="s">
        <v>19952</v>
      </c>
      <c r="E66" s="12" t="s">
        <v>3900</v>
      </c>
      <c r="F66" s="12">
        <v>13471802656</v>
      </c>
      <c r="G66" s="73" t="s">
        <v>27</v>
      </c>
      <c r="H66" s="74">
        <v>44331</v>
      </c>
      <c r="I66" s="79" t="s">
        <v>28</v>
      </c>
      <c r="J66" s="79" t="s">
        <v>27</v>
      </c>
      <c r="K66" s="74">
        <v>44368</v>
      </c>
      <c r="L66" s="80" t="s">
        <v>1303</v>
      </c>
      <c r="M66" s="12"/>
      <c r="N66" s="12"/>
      <c r="O66" s="80"/>
    </row>
    <row r="67" spans="1:15">
      <c r="A67" s="12" t="s">
        <v>3903</v>
      </c>
      <c r="B67" s="12" t="s">
        <v>24</v>
      </c>
      <c r="C67" s="12">
        <v>18</v>
      </c>
      <c r="D67" s="12" t="s">
        <v>17799</v>
      </c>
      <c r="E67" s="12" t="s">
        <v>3905</v>
      </c>
      <c r="F67" s="12">
        <v>15977846981</v>
      </c>
      <c r="G67" s="77" t="s">
        <v>18798</v>
      </c>
      <c r="H67" s="74">
        <v>44331</v>
      </c>
      <c r="I67" s="80" t="s">
        <v>28</v>
      </c>
      <c r="J67" s="79" t="s">
        <v>27</v>
      </c>
      <c r="K67" s="74">
        <v>44362</v>
      </c>
      <c r="L67" s="80" t="s">
        <v>28</v>
      </c>
      <c r="M67" s="12"/>
      <c r="N67" s="12"/>
      <c r="O67" s="80"/>
    </row>
    <row r="68" spans="1:15">
      <c r="A68" s="12" t="s">
        <v>3907</v>
      </c>
      <c r="B68" s="12" t="s">
        <v>24</v>
      </c>
      <c r="C68" s="12">
        <v>19</v>
      </c>
      <c r="D68" s="12" t="s">
        <v>3908</v>
      </c>
      <c r="E68" s="12" t="s">
        <v>3909</v>
      </c>
      <c r="F68" s="12">
        <v>15277854953</v>
      </c>
      <c r="G68" s="77" t="s">
        <v>27</v>
      </c>
      <c r="H68" s="74">
        <v>44331</v>
      </c>
      <c r="I68" s="79" t="s">
        <v>28</v>
      </c>
      <c r="J68" s="79" t="s">
        <v>27</v>
      </c>
      <c r="K68" s="74">
        <v>44362</v>
      </c>
      <c r="L68" s="79" t="s">
        <v>28</v>
      </c>
      <c r="M68" s="12"/>
      <c r="N68" s="12"/>
      <c r="O68" s="80"/>
    </row>
    <row r="69" spans="1:15">
      <c r="A69" s="12" t="s">
        <v>3911</v>
      </c>
      <c r="B69" s="12" t="s">
        <v>143</v>
      </c>
      <c r="C69" s="12">
        <v>19</v>
      </c>
      <c r="D69" s="12" t="s">
        <v>3912</v>
      </c>
      <c r="E69" s="12" t="s">
        <v>3913</v>
      </c>
      <c r="F69" s="12">
        <v>15977838868</v>
      </c>
      <c r="G69" s="77" t="s">
        <v>27</v>
      </c>
      <c r="H69" s="74">
        <v>44331</v>
      </c>
      <c r="I69" s="79" t="s">
        <v>28</v>
      </c>
      <c r="J69" s="79" t="s">
        <v>27</v>
      </c>
      <c r="K69" s="74">
        <v>44362</v>
      </c>
      <c r="L69" s="80" t="s">
        <v>28</v>
      </c>
      <c r="M69" s="12"/>
      <c r="N69" s="12"/>
      <c r="O69" s="80"/>
    </row>
    <row r="70" spans="1:15">
      <c r="A70" s="55" t="s">
        <v>3915</v>
      </c>
      <c r="B70" s="55" t="s">
        <v>143</v>
      </c>
      <c r="C70" s="55">
        <v>18</v>
      </c>
      <c r="D70" s="55" t="s">
        <v>3340</v>
      </c>
      <c r="E70" s="55" t="s">
        <v>3916</v>
      </c>
      <c r="F70" s="55">
        <v>13977840867</v>
      </c>
      <c r="G70" s="84" t="s">
        <v>27</v>
      </c>
      <c r="H70" s="81" t="s">
        <v>25811</v>
      </c>
      <c r="I70" s="81" t="s">
        <v>28</v>
      </c>
      <c r="J70" s="81" t="s">
        <v>30</v>
      </c>
      <c r="K70" s="81"/>
      <c r="L70" s="82"/>
      <c r="M70" s="55"/>
      <c r="N70" s="55"/>
      <c r="O70" s="82" t="s">
        <v>3813</v>
      </c>
    </row>
    <row r="71" ht="14.25" spans="1:15">
      <c r="A71" s="12" t="s">
        <v>3918</v>
      </c>
      <c r="B71" s="12" t="s">
        <v>143</v>
      </c>
      <c r="C71" s="12">
        <v>18</v>
      </c>
      <c r="D71" s="12" t="s">
        <v>3919</v>
      </c>
      <c r="E71" s="12" t="s">
        <v>3920</v>
      </c>
      <c r="F71" s="12">
        <v>13768380852</v>
      </c>
      <c r="G71" s="73" t="s">
        <v>27</v>
      </c>
      <c r="H71" s="74">
        <v>44375</v>
      </c>
      <c r="I71" s="80" t="s">
        <v>28</v>
      </c>
      <c r="J71" s="79" t="s">
        <v>27</v>
      </c>
      <c r="K71" s="74">
        <v>44403</v>
      </c>
      <c r="L71" s="80" t="s">
        <v>28</v>
      </c>
      <c r="M71" s="12"/>
      <c r="N71" s="12"/>
      <c r="O71" s="12"/>
    </row>
  </sheetData>
  <dataValidations count="2">
    <dataValidation type="date" operator="between" allowBlank="1" showErrorMessage="1" promptTitle="提示" prompt="请用横杠“/”隔开，如：2021/7/8" sqref="G1:G38 G39:G71" errorStyle="warning">
      <formula1>43466</formula1>
      <formula2>43466</formula2>
    </dataValidation>
    <dataValidation type="list" allowBlank="1" showErrorMessage="1" sqref="H1:I71" errorStyle="warning">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547"/>
  <sheetViews>
    <sheetView topLeftCell="A1507" workbookViewId="0">
      <selection activeCell="R1523" sqref="R1523"/>
    </sheetView>
  </sheetViews>
  <sheetFormatPr defaultColWidth="4.875" defaultRowHeight="13.5"/>
  <cols>
    <col min="1" max="1" width="4.875" style="27" customWidth="1"/>
    <col min="2" max="3" width="4.875" style="31" hidden="1" customWidth="1"/>
    <col min="4" max="4" width="4.875" style="27" customWidth="1"/>
    <col min="5" max="5" width="10.375" style="27" customWidth="1"/>
    <col min="6" max="6" width="3.075" style="27" customWidth="1"/>
    <col min="7" max="7" width="3.5" style="27" customWidth="1"/>
    <col min="8" max="8" width="21.375" style="27" customWidth="1"/>
    <col min="9" max="9" width="13.5" style="27" customWidth="1"/>
    <col min="10" max="10" width="12.35" style="27" customWidth="1"/>
    <col min="11" max="11" width="4.775" style="27" customWidth="1"/>
    <col min="12" max="12" width="9.68333333333333" style="32" customWidth="1"/>
    <col min="13" max="13" width="12.9166666666667" style="27" customWidth="1"/>
    <col min="14" max="14" width="4.875" style="27" customWidth="1"/>
    <col min="15" max="15" width="8.41666666666667" style="32" customWidth="1"/>
    <col min="16" max="17" width="4.875" style="27" customWidth="1"/>
    <col min="18" max="18" width="11.9333333333333" style="27" customWidth="1"/>
    <col min="19" max="16384" width="4.875" style="27" customWidth="1"/>
  </cols>
  <sheetData>
    <row r="1" s="27" customFormat="1" ht="22.5" spans="1:16383">
      <c r="A1" s="33" t="s">
        <v>25812</v>
      </c>
      <c r="B1" s="33"/>
      <c r="C1" s="33"/>
      <c r="D1" s="33"/>
      <c r="E1" s="33"/>
      <c r="F1" s="33"/>
      <c r="G1" s="33"/>
      <c r="H1" s="33"/>
      <c r="I1" s="33"/>
      <c r="J1" s="33"/>
      <c r="K1" s="33"/>
      <c r="L1" s="39"/>
      <c r="M1" s="33"/>
      <c r="N1" s="33"/>
      <c r="O1" s="39"/>
      <c r="P1" s="33"/>
      <c r="Q1" s="33"/>
      <c r="R1" s="33"/>
      <c r="S1" s="33"/>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28"/>
      <c r="IX1" s="28"/>
      <c r="IY1" s="28"/>
      <c r="IZ1" s="28"/>
      <c r="JA1" s="28"/>
      <c r="JB1" s="28"/>
      <c r="JC1" s="28"/>
      <c r="JD1" s="28"/>
      <c r="JE1" s="28"/>
      <c r="JF1" s="28"/>
      <c r="JG1" s="28"/>
      <c r="JH1" s="28"/>
      <c r="JI1" s="28"/>
      <c r="JJ1" s="28"/>
      <c r="JK1" s="28"/>
      <c r="JL1" s="28"/>
      <c r="JM1" s="28"/>
      <c r="JN1" s="28"/>
      <c r="JO1" s="28"/>
      <c r="JP1" s="28"/>
      <c r="JQ1" s="28"/>
      <c r="JR1" s="28"/>
      <c r="JS1" s="28"/>
      <c r="JT1" s="28"/>
      <c r="JU1" s="28"/>
      <c r="JV1" s="28"/>
      <c r="JW1" s="28"/>
      <c r="JX1" s="28"/>
      <c r="JY1" s="28"/>
      <c r="JZ1" s="28"/>
      <c r="KA1" s="28"/>
      <c r="KB1" s="28"/>
      <c r="KC1" s="28"/>
      <c r="KD1" s="28"/>
      <c r="KE1" s="28"/>
      <c r="KF1" s="28"/>
      <c r="KG1" s="28"/>
      <c r="KH1" s="28"/>
      <c r="KI1" s="28"/>
      <c r="KJ1" s="28"/>
      <c r="KK1" s="28"/>
      <c r="KL1" s="28"/>
      <c r="KM1" s="28"/>
      <c r="KN1" s="28"/>
      <c r="KO1" s="28"/>
      <c r="KP1" s="28"/>
      <c r="KQ1" s="28"/>
      <c r="KR1" s="28"/>
      <c r="KS1" s="28"/>
      <c r="KT1" s="28"/>
      <c r="KU1" s="28"/>
      <c r="KV1" s="28"/>
      <c r="KW1" s="28"/>
      <c r="KX1" s="28"/>
      <c r="KY1" s="28"/>
      <c r="KZ1" s="28"/>
      <c r="LA1" s="28"/>
      <c r="LB1" s="28"/>
      <c r="LC1" s="28"/>
      <c r="LD1" s="28"/>
      <c r="LE1" s="28"/>
      <c r="LF1" s="28"/>
      <c r="LG1" s="28"/>
      <c r="LH1" s="28"/>
      <c r="LI1" s="28"/>
      <c r="LJ1" s="28"/>
      <c r="LK1" s="28"/>
      <c r="LL1" s="28"/>
      <c r="LM1" s="28"/>
      <c r="LN1" s="28"/>
      <c r="LO1" s="28"/>
      <c r="LP1" s="28"/>
      <c r="LQ1" s="28"/>
      <c r="LR1" s="28"/>
      <c r="LS1" s="28"/>
      <c r="LT1" s="28"/>
      <c r="LU1" s="28"/>
      <c r="LV1" s="28"/>
      <c r="LW1" s="28"/>
      <c r="LX1" s="28"/>
      <c r="LY1" s="28"/>
      <c r="LZ1" s="28"/>
      <c r="MA1" s="28"/>
      <c r="MB1" s="28"/>
      <c r="MC1" s="28"/>
      <c r="MD1" s="28"/>
      <c r="ME1" s="28"/>
      <c r="MF1" s="28"/>
      <c r="MG1" s="28"/>
      <c r="MH1" s="28"/>
      <c r="MI1" s="28"/>
      <c r="MJ1" s="28"/>
      <c r="MK1" s="28"/>
      <c r="ML1" s="28"/>
      <c r="MM1" s="28"/>
      <c r="MN1" s="28"/>
      <c r="MO1" s="28"/>
      <c r="MP1" s="28"/>
      <c r="MQ1" s="28"/>
      <c r="MR1" s="28"/>
      <c r="MS1" s="28"/>
      <c r="MT1" s="28"/>
      <c r="MU1" s="28"/>
      <c r="MV1" s="28"/>
      <c r="MW1" s="28"/>
      <c r="MX1" s="28"/>
      <c r="MY1" s="28"/>
      <c r="MZ1" s="28"/>
      <c r="NA1" s="28"/>
      <c r="NB1" s="28"/>
      <c r="NC1" s="28"/>
      <c r="ND1" s="28"/>
      <c r="NE1" s="28"/>
      <c r="NF1" s="28"/>
      <c r="NG1" s="28"/>
      <c r="NH1" s="28"/>
      <c r="NI1" s="28"/>
      <c r="NJ1" s="28"/>
      <c r="NK1" s="28"/>
      <c r="NL1" s="28"/>
      <c r="NM1" s="28"/>
      <c r="NN1" s="28"/>
      <c r="NO1" s="28"/>
      <c r="NP1" s="28"/>
      <c r="NQ1" s="28"/>
      <c r="NR1" s="28"/>
      <c r="NS1" s="28"/>
      <c r="NT1" s="28"/>
      <c r="NU1" s="28"/>
      <c r="NV1" s="28"/>
      <c r="NW1" s="28"/>
      <c r="NX1" s="28"/>
      <c r="NY1" s="28"/>
      <c r="NZ1" s="28"/>
      <c r="OA1" s="28"/>
      <c r="OB1" s="28"/>
      <c r="OC1" s="28"/>
      <c r="OD1" s="28"/>
      <c r="OE1" s="28"/>
      <c r="OF1" s="28"/>
      <c r="OG1" s="28"/>
      <c r="OH1" s="28"/>
      <c r="OI1" s="28"/>
      <c r="OJ1" s="28"/>
      <c r="OK1" s="28"/>
      <c r="OL1" s="28"/>
      <c r="OM1" s="28"/>
      <c r="ON1" s="28"/>
      <c r="OO1" s="28"/>
      <c r="OP1" s="28"/>
      <c r="OQ1" s="28"/>
      <c r="OR1" s="28"/>
      <c r="OS1" s="28"/>
      <c r="OT1" s="28"/>
      <c r="OU1" s="28"/>
      <c r="OV1" s="28"/>
      <c r="OW1" s="28"/>
      <c r="OX1" s="28"/>
      <c r="OY1" s="28"/>
      <c r="OZ1" s="28"/>
      <c r="PA1" s="28"/>
      <c r="PB1" s="28"/>
      <c r="PC1" s="28"/>
      <c r="PD1" s="28"/>
      <c r="PE1" s="28"/>
      <c r="PF1" s="28"/>
      <c r="PG1" s="28"/>
      <c r="PH1" s="28"/>
      <c r="PI1" s="28"/>
      <c r="PJ1" s="28"/>
      <c r="PK1" s="28"/>
      <c r="PL1" s="28"/>
      <c r="PM1" s="28"/>
      <c r="PN1" s="28"/>
      <c r="PO1" s="28"/>
      <c r="PP1" s="28"/>
      <c r="PQ1" s="28"/>
      <c r="PR1" s="28"/>
      <c r="PS1" s="28"/>
      <c r="PT1" s="28"/>
      <c r="PU1" s="28"/>
      <c r="PV1" s="28"/>
      <c r="PW1" s="28"/>
      <c r="PX1" s="28"/>
      <c r="PY1" s="28"/>
      <c r="PZ1" s="28"/>
      <c r="QA1" s="28"/>
      <c r="QB1" s="28"/>
      <c r="QC1" s="28"/>
      <c r="QD1" s="28"/>
      <c r="QE1" s="28"/>
      <c r="QF1" s="28"/>
      <c r="QG1" s="28"/>
      <c r="QH1" s="28"/>
      <c r="QI1" s="28"/>
      <c r="QJ1" s="28"/>
      <c r="QK1" s="28"/>
      <c r="QL1" s="28"/>
      <c r="QM1" s="28"/>
      <c r="QN1" s="28"/>
      <c r="QO1" s="28"/>
      <c r="QP1" s="28"/>
      <c r="QQ1" s="28"/>
      <c r="QR1" s="28"/>
      <c r="QS1" s="28"/>
      <c r="QT1" s="28"/>
      <c r="QU1" s="28"/>
      <c r="QV1" s="28"/>
      <c r="QW1" s="28"/>
      <c r="QX1" s="28"/>
      <c r="QY1" s="28"/>
      <c r="QZ1" s="28"/>
      <c r="RA1" s="28"/>
      <c r="RB1" s="28"/>
      <c r="RC1" s="28"/>
      <c r="RD1" s="28"/>
      <c r="RE1" s="28"/>
      <c r="RF1" s="28"/>
      <c r="RG1" s="28"/>
      <c r="RH1" s="28"/>
      <c r="RI1" s="28"/>
      <c r="RJ1" s="28"/>
      <c r="RK1" s="28"/>
      <c r="RL1" s="28"/>
      <c r="RM1" s="28"/>
      <c r="RN1" s="28"/>
      <c r="RO1" s="28"/>
      <c r="RP1" s="28"/>
      <c r="RQ1" s="28"/>
      <c r="RR1" s="28"/>
      <c r="RS1" s="28"/>
      <c r="RT1" s="28"/>
      <c r="RU1" s="28"/>
      <c r="RV1" s="28"/>
      <c r="RW1" s="28"/>
      <c r="RX1" s="28"/>
      <c r="RY1" s="28"/>
      <c r="RZ1" s="28"/>
      <c r="SA1" s="28"/>
      <c r="SB1" s="28"/>
      <c r="SC1" s="28"/>
      <c r="SD1" s="28"/>
      <c r="SE1" s="28"/>
      <c r="SF1" s="28"/>
      <c r="SG1" s="28"/>
      <c r="SH1" s="28"/>
      <c r="SI1" s="28"/>
      <c r="SJ1" s="28"/>
      <c r="SK1" s="28"/>
      <c r="SL1" s="28"/>
      <c r="SM1" s="28"/>
      <c r="SN1" s="28"/>
      <c r="SO1" s="28"/>
      <c r="SP1" s="28"/>
      <c r="SQ1" s="28"/>
      <c r="SR1" s="28"/>
      <c r="SS1" s="28"/>
      <c r="ST1" s="28"/>
      <c r="SU1" s="28"/>
      <c r="SV1" s="28"/>
      <c r="SW1" s="28"/>
      <c r="SX1" s="28"/>
      <c r="SY1" s="28"/>
      <c r="SZ1" s="28"/>
      <c r="TA1" s="28"/>
      <c r="TB1" s="28"/>
      <c r="TC1" s="28"/>
      <c r="TD1" s="28"/>
      <c r="TE1" s="28"/>
      <c r="TF1" s="28"/>
      <c r="TG1" s="28"/>
      <c r="TH1" s="28"/>
      <c r="TI1" s="28"/>
      <c r="TJ1" s="28"/>
      <c r="TK1" s="28"/>
      <c r="TL1" s="28"/>
      <c r="TM1" s="28"/>
      <c r="TN1" s="28"/>
      <c r="TO1" s="28"/>
      <c r="TP1" s="28"/>
      <c r="TQ1" s="28"/>
      <c r="TR1" s="28"/>
      <c r="TS1" s="28"/>
      <c r="TT1" s="28"/>
      <c r="TU1" s="28"/>
      <c r="TV1" s="28"/>
      <c r="TW1" s="28"/>
      <c r="TX1" s="28"/>
      <c r="TY1" s="28"/>
      <c r="TZ1" s="28"/>
      <c r="UA1" s="28"/>
      <c r="UB1" s="28"/>
      <c r="UC1" s="28"/>
      <c r="UD1" s="28"/>
      <c r="UE1" s="28"/>
      <c r="UF1" s="28"/>
      <c r="UG1" s="28"/>
      <c r="UH1" s="28"/>
      <c r="UI1" s="28"/>
      <c r="UJ1" s="28"/>
      <c r="UK1" s="28"/>
      <c r="UL1" s="28"/>
      <c r="UM1" s="28"/>
      <c r="UN1" s="28"/>
      <c r="UO1" s="28"/>
      <c r="UP1" s="28"/>
      <c r="UQ1" s="28"/>
      <c r="UR1" s="28"/>
      <c r="US1" s="28"/>
      <c r="UT1" s="28"/>
      <c r="UU1" s="28"/>
      <c r="UV1" s="28"/>
      <c r="UW1" s="28"/>
      <c r="UX1" s="28"/>
      <c r="UY1" s="28"/>
      <c r="UZ1" s="28"/>
      <c r="VA1" s="28"/>
      <c r="VB1" s="28"/>
      <c r="VC1" s="28"/>
      <c r="VD1" s="28"/>
      <c r="VE1" s="28"/>
      <c r="VF1" s="28"/>
      <c r="VG1" s="28"/>
      <c r="VH1" s="28"/>
      <c r="VI1" s="28"/>
      <c r="VJ1" s="28"/>
      <c r="VK1" s="28"/>
      <c r="VL1" s="28"/>
      <c r="VM1" s="28"/>
      <c r="VN1" s="28"/>
      <c r="VO1" s="28"/>
      <c r="VP1" s="28"/>
      <c r="VQ1" s="28"/>
      <c r="VR1" s="28"/>
      <c r="VS1" s="28"/>
      <c r="VT1" s="28"/>
      <c r="VU1" s="28"/>
      <c r="VV1" s="28"/>
      <c r="VW1" s="28"/>
      <c r="VX1" s="28"/>
      <c r="VY1" s="28"/>
      <c r="VZ1" s="28"/>
      <c r="WA1" s="28"/>
      <c r="WB1" s="28"/>
      <c r="WC1" s="28"/>
      <c r="WD1" s="28"/>
      <c r="WE1" s="28"/>
      <c r="WF1" s="28"/>
      <c r="WG1" s="28"/>
      <c r="WH1" s="28"/>
      <c r="WI1" s="28"/>
      <c r="WJ1" s="28"/>
      <c r="WK1" s="28"/>
      <c r="WL1" s="28"/>
      <c r="WM1" s="28"/>
      <c r="WN1" s="28"/>
      <c r="WO1" s="28"/>
      <c r="WP1" s="28"/>
      <c r="WQ1" s="28"/>
      <c r="WR1" s="28"/>
      <c r="WS1" s="28"/>
      <c r="WT1" s="28"/>
      <c r="WU1" s="28"/>
      <c r="WV1" s="28"/>
      <c r="WW1" s="28"/>
      <c r="WX1" s="28"/>
      <c r="WY1" s="28"/>
      <c r="WZ1" s="28"/>
      <c r="XA1" s="28"/>
      <c r="XB1" s="28"/>
      <c r="XC1" s="28"/>
      <c r="XD1" s="28"/>
      <c r="XE1" s="28"/>
      <c r="XF1" s="28"/>
      <c r="XG1" s="28"/>
      <c r="XH1" s="28"/>
      <c r="XI1" s="28"/>
      <c r="XJ1" s="28"/>
      <c r="XK1" s="28"/>
      <c r="XL1" s="28"/>
      <c r="XM1" s="28"/>
      <c r="XN1" s="28"/>
      <c r="XO1" s="28"/>
      <c r="XP1" s="28"/>
      <c r="XQ1" s="28"/>
      <c r="XR1" s="28"/>
      <c r="XS1" s="28"/>
      <c r="XT1" s="28"/>
      <c r="XU1" s="28"/>
      <c r="XV1" s="28"/>
      <c r="XW1" s="28"/>
      <c r="XX1" s="28"/>
      <c r="XY1" s="28"/>
      <c r="XZ1" s="28"/>
      <c r="YA1" s="28"/>
      <c r="YB1" s="28"/>
      <c r="YC1" s="28"/>
      <c r="YD1" s="28"/>
      <c r="YE1" s="28"/>
      <c r="YF1" s="28"/>
      <c r="YG1" s="28"/>
      <c r="YH1" s="28"/>
      <c r="YI1" s="28"/>
      <c r="YJ1" s="28"/>
      <c r="YK1" s="28"/>
      <c r="YL1" s="28"/>
      <c r="YM1" s="28"/>
      <c r="YN1" s="28"/>
      <c r="YO1" s="28"/>
      <c r="YP1" s="28"/>
      <c r="YQ1" s="28"/>
      <c r="YR1" s="28"/>
      <c r="YS1" s="28"/>
      <c r="YT1" s="28"/>
      <c r="YU1" s="28"/>
      <c r="YV1" s="28"/>
      <c r="YW1" s="28"/>
      <c r="YX1" s="28"/>
      <c r="YY1" s="28"/>
      <c r="YZ1" s="28"/>
      <c r="ZA1" s="28"/>
      <c r="ZB1" s="28"/>
      <c r="ZC1" s="28"/>
      <c r="ZD1" s="28"/>
      <c r="ZE1" s="28"/>
      <c r="ZF1" s="28"/>
      <c r="ZG1" s="28"/>
      <c r="ZH1" s="28"/>
      <c r="ZI1" s="28"/>
      <c r="ZJ1" s="28"/>
      <c r="ZK1" s="28"/>
      <c r="ZL1" s="28"/>
      <c r="ZM1" s="28"/>
      <c r="ZN1" s="28"/>
      <c r="ZO1" s="28"/>
      <c r="ZP1" s="28"/>
      <c r="ZQ1" s="28"/>
      <c r="ZR1" s="28"/>
      <c r="ZS1" s="28"/>
      <c r="ZT1" s="28"/>
      <c r="ZU1" s="28"/>
      <c r="ZV1" s="28"/>
      <c r="ZW1" s="28"/>
      <c r="ZX1" s="28"/>
      <c r="ZY1" s="28"/>
      <c r="ZZ1" s="28"/>
      <c r="AAA1" s="28"/>
      <c r="AAB1" s="28"/>
      <c r="AAC1" s="28"/>
      <c r="AAD1" s="28"/>
      <c r="AAE1" s="28"/>
      <c r="AAF1" s="28"/>
      <c r="AAG1" s="28"/>
      <c r="AAH1" s="28"/>
      <c r="AAI1" s="28"/>
      <c r="AAJ1" s="28"/>
      <c r="AAK1" s="28"/>
      <c r="AAL1" s="28"/>
      <c r="AAM1" s="28"/>
      <c r="AAN1" s="28"/>
      <c r="AAO1" s="28"/>
      <c r="AAP1" s="28"/>
      <c r="AAQ1" s="28"/>
      <c r="AAR1" s="28"/>
      <c r="AAS1" s="28"/>
      <c r="AAT1" s="28"/>
      <c r="AAU1" s="28"/>
      <c r="AAV1" s="28"/>
      <c r="AAW1" s="28"/>
      <c r="AAX1" s="28"/>
      <c r="AAY1" s="28"/>
      <c r="AAZ1" s="28"/>
      <c r="ABA1" s="28"/>
      <c r="ABB1" s="28"/>
      <c r="ABC1" s="28"/>
      <c r="ABD1" s="28"/>
      <c r="ABE1" s="28"/>
      <c r="ABF1" s="28"/>
      <c r="ABG1" s="28"/>
      <c r="ABH1" s="28"/>
      <c r="ABI1" s="28"/>
      <c r="ABJ1" s="28"/>
      <c r="ABK1" s="28"/>
      <c r="ABL1" s="28"/>
      <c r="ABM1" s="28"/>
      <c r="ABN1" s="28"/>
      <c r="ABO1" s="28"/>
      <c r="ABP1" s="28"/>
      <c r="ABQ1" s="28"/>
      <c r="ABR1" s="28"/>
      <c r="ABS1" s="28"/>
      <c r="ABT1" s="28"/>
      <c r="ABU1" s="28"/>
      <c r="ABV1" s="28"/>
      <c r="ABW1" s="28"/>
      <c r="ABX1" s="28"/>
      <c r="ABY1" s="28"/>
      <c r="ABZ1" s="28"/>
      <c r="ACA1" s="28"/>
      <c r="ACB1" s="28"/>
      <c r="ACC1" s="28"/>
      <c r="ACD1" s="28"/>
      <c r="ACE1" s="28"/>
      <c r="ACF1" s="28"/>
      <c r="ACG1" s="28"/>
      <c r="ACH1" s="28"/>
      <c r="ACI1" s="28"/>
      <c r="ACJ1" s="28"/>
      <c r="ACK1" s="28"/>
      <c r="ACL1" s="28"/>
      <c r="ACM1" s="28"/>
      <c r="ACN1" s="28"/>
      <c r="ACO1" s="28"/>
      <c r="ACP1" s="28"/>
      <c r="ACQ1" s="28"/>
      <c r="ACR1" s="28"/>
      <c r="ACS1" s="28"/>
      <c r="ACT1" s="28"/>
      <c r="ACU1" s="28"/>
      <c r="ACV1" s="28"/>
      <c r="ACW1" s="28"/>
      <c r="ACX1" s="28"/>
      <c r="ACY1" s="28"/>
      <c r="ACZ1" s="28"/>
      <c r="ADA1" s="28"/>
      <c r="ADB1" s="28"/>
      <c r="ADC1" s="28"/>
      <c r="ADD1" s="28"/>
      <c r="ADE1" s="28"/>
      <c r="ADF1" s="28"/>
      <c r="ADG1" s="28"/>
      <c r="ADH1" s="28"/>
      <c r="ADI1" s="28"/>
      <c r="ADJ1" s="28"/>
      <c r="ADK1" s="28"/>
      <c r="ADL1" s="28"/>
      <c r="ADM1" s="28"/>
      <c r="ADN1" s="28"/>
      <c r="ADO1" s="28"/>
      <c r="ADP1" s="28"/>
      <c r="ADQ1" s="28"/>
      <c r="ADR1" s="28"/>
      <c r="ADS1" s="28"/>
      <c r="ADT1" s="28"/>
      <c r="ADU1" s="28"/>
      <c r="ADV1" s="28"/>
      <c r="ADW1" s="28"/>
      <c r="ADX1" s="28"/>
      <c r="ADY1" s="28"/>
      <c r="ADZ1" s="28"/>
      <c r="AEA1" s="28"/>
      <c r="AEB1" s="28"/>
      <c r="AEC1" s="28"/>
      <c r="AED1" s="28"/>
      <c r="AEE1" s="28"/>
      <c r="AEF1" s="28"/>
      <c r="AEG1" s="28"/>
      <c r="AEH1" s="28"/>
      <c r="AEI1" s="28"/>
      <c r="AEJ1" s="28"/>
      <c r="AEK1" s="28"/>
      <c r="AEL1" s="28"/>
      <c r="AEM1" s="28"/>
      <c r="AEN1" s="28"/>
      <c r="AEO1" s="28"/>
      <c r="AEP1" s="28"/>
      <c r="AEQ1" s="28"/>
      <c r="AER1" s="28"/>
      <c r="AES1" s="28"/>
      <c r="AET1" s="28"/>
      <c r="AEU1" s="28"/>
      <c r="AEV1" s="28"/>
      <c r="AEW1" s="28"/>
      <c r="AEX1" s="28"/>
      <c r="AEY1" s="28"/>
      <c r="AEZ1" s="28"/>
      <c r="AFA1" s="28"/>
      <c r="AFB1" s="28"/>
      <c r="AFC1" s="28"/>
      <c r="AFD1" s="28"/>
      <c r="AFE1" s="28"/>
      <c r="AFF1" s="28"/>
      <c r="AFG1" s="28"/>
      <c r="AFH1" s="28"/>
      <c r="AFI1" s="28"/>
      <c r="AFJ1" s="28"/>
      <c r="AFK1" s="28"/>
      <c r="AFL1" s="28"/>
      <c r="AFM1" s="28"/>
      <c r="AFN1" s="28"/>
      <c r="AFO1" s="28"/>
      <c r="AFP1" s="28"/>
      <c r="AFQ1" s="28"/>
      <c r="AFR1" s="28"/>
      <c r="AFS1" s="28"/>
      <c r="AFT1" s="28"/>
      <c r="AFU1" s="28"/>
      <c r="AFV1" s="28"/>
      <c r="AFW1" s="28"/>
      <c r="AFX1" s="28"/>
      <c r="AFY1" s="28"/>
      <c r="AFZ1" s="28"/>
      <c r="AGA1" s="28"/>
      <c r="AGB1" s="28"/>
      <c r="AGC1" s="28"/>
      <c r="AGD1" s="28"/>
      <c r="AGE1" s="28"/>
      <c r="AGF1" s="28"/>
      <c r="AGG1" s="28"/>
      <c r="AGH1" s="28"/>
      <c r="AGI1" s="28"/>
      <c r="AGJ1" s="28"/>
      <c r="AGK1" s="28"/>
      <c r="AGL1" s="28"/>
      <c r="AGM1" s="28"/>
      <c r="AGN1" s="28"/>
      <c r="AGO1" s="28"/>
      <c r="AGP1" s="28"/>
      <c r="AGQ1" s="28"/>
      <c r="AGR1" s="28"/>
      <c r="AGS1" s="28"/>
      <c r="AGT1" s="28"/>
      <c r="AGU1" s="28"/>
      <c r="AGV1" s="28"/>
      <c r="AGW1" s="28"/>
      <c r="AGX1" s="28"/>
      <c r="AGY1" s="28"/>
      <c r="AGZ1" s="28"/>
      <c r="AHA1" s="28"/>
      <c r="AHB1" s="28"/>
      <c r="AHC1" s="28"/>
      <c r="AHD1" s="28"/>
      <c r="AHE1" s="28"/>
      <c r="AHF1" s="28"/>
      <c r="AHG1" s="28"/>
      <c r="AHH1" s="28"/>
      <c r="AHI1" s="28"/>
      <c r="AHJ1" s="28"/>
      <c r="AHK1" s="28"/>
      <c r="AHL1" s="28"/>
      <c r="AHM1" s="28"/>
      <c r="AHN1" s="28"/>
      <c r="AHO1" s="28"/>
      <c r="AHP1" s="28"/>
      <c r="AHQ1" s="28"/>
      <c r="AHR1" s="28"/>
      <c r="AHS1" s="28"/>
      <c r="AHT1" s="28"/>
      <c r="AHU1" s="28"/>
      <c r="AHV1" s="28"/>
      <c r="AHW1" s="28"/>
      <c r="AHX1" s="28"/>
      <c r="AHY1" s="28"/>
      <c r="AHZ1" s="28"/>
      <c r="AIA1" s="28"/>
      <c r="AIB1" s="28"/>
      <c r="AIC1" s="28"/>
      <c r="AID1" s="28"/>
      <c r="AIE1" s="28"/>
      <c r="AIF1" s="28"/>
      <c r="AIG1" s="28"/>
      <c r="AIH1" s="28"/>
      <c r="AII1" s="28"/>
      <c r="AIJ1" s="28"/>
      <c r="AIK1" s="28"/>
      <c r="AIL1" s="28"/>
      <c r="AIM1" s="28"/>
      <c r="AIN1" s="28"/>
      <c r="AIO1" s="28"/>
      <c r="AIP1" s="28"/>
      <c r="AIQ1" s="28"/>
      <c r="AIR1" s="28"/>
      <c r="AIS1" s="28"/>
      <c r="AIT1" s="28"/>
      <c r="AIU1" s="28"/>
      <c r="AIV1" s="28"/>
      <c r="AIW1" s="28"/>
      <c r="AIX1" s="28"/>
      <c r="AIY1" s="28"/>
      <c r="AIZ1" s="28"/>
      <c r="AJA1" s="28"/>
      <c r="AJB1" s="28"/>
      <c r="AJC1" s="28"/>
      <c r="AJD1" s="28"/>
      <c r="AJE1" s="28"/>
      <c r="AJF1" s="28"/>
      <c r="AJG1" s="28"/>
      <c r="AJH1" s="28"/>
      <c r="AJI1" s="28"/>
      <c r="AJJ1" s="28"/>
      <c r="AJK1" s="28"/>
      <c r="AJL1" s="28"/>
      <c r="AJM1" s="28"/>
      <c r="AJN1" s="28"/>
      <c r="AJO1" s="28"/>
      <c r="AJP1" s="28"/>
      <c r="AJQ1" s="28"/>
      <c r="AJR1" s="28"/>
      <c r="AJS1" s="28"/>
      <c r="AJT1" s="28"/>
      <c r="AJU1" s="28"/>
      <c r="AJV1" s="28"/>
      <c r="AJW1" s="28"/>
      <c r="AJX1" s="28"/>
      <c r="AJY1" s="28"/>
      <c r="AJZ1" s="28"/>
      <c r="AKA1" s="28"/>
      <c r="AKB1" s="28"/>
      <c r="AKC1" s="28"/>
      <c r="AKD1" s="28"/>
      <c r="AKE1" s="28"/>
      <c r="AKF1" s="28"/>
      <c r="AKG1" s="28"/>
      <c r="AKH1" s="28"/>
      <c r="AKI1" s="28"/>
      <c r="AKJ1" s="28"/>
      <c r="AKK1" s="28"/>
      <c r="AKL1" s="28"/>
      <c r="AKM1" s="28"/>
      <c r="AKN1" s="28"/>
      <c r="AKO1" s="28"/>
      <c r="AKP1" s="28"/>
      <c r="AKQ1" s="28"/>
      <c r="AKR1" s="28"/>
      <c r="AKS1" s="28"/>
      <c r="AKT1" s="28"/>
      <c r="AKU1" s="28"/>
      <c r="AKV1" s="28"/>
      <c r="AKW1" s="28"/>
      <c r="AKX1" s="28"/>
      <c r="AKY1" s="28"/>
      <c r="AKZ1" s="28"/>
      <c r="ALA1" s="28"/>
      <c r="ALB1" s="28"/>
      <c r="ALC1" s="28"/>
      <c r="ALD1" s="28"/>
      <c r="ALE1" s="28"/>
      <c r="ALF1" s="28"/>
      <c r="ALG1" s="28"/>
      <c r="ALH1" s="28"/>
      <c r="ALI1" s="28"/>
      <c r="ALJ1" s="28"/>
      <c r="ALK1" s="28"/>
      <c r="ALL1" s="28"/>
      <c r="ALM1" s="28"/>
      <c r="ALN1" s="28"/>
      <c r="ALO1" s="28"/>
      <c r="ALP1" s="28"/>
      <c r="ALQ1" s="28"/>
      <c r="ALR1" s="28"/>
      <c r="ALS1" s="28"/>
      <c r="ALT1" s="28"/>
      <c r="ALU1" s="28"/>
      <c r="ALV1" s="28"/>
      <c r="ALW1" s="28"/>
      <c r="ALX1" s="28"/>
      <c r="ALY1" s="28"/>
      <c r="ALZ1" s="28"/>
      <c r="AMA1" s="28"/>
      <c r="AMB1" s="28"/>
      <c r="AMC1" s="28"/>
      <c r="AMD1" s="28"/>
      <c r="AME1" s="28"/>
      <c r="AMF1" s="28"/>
      <c r="AMG1" s="28"/>
      <c r="AMH1" s="28"/>
      <c r="AMI1" s="28"/>
      <c r="AMJ1" s="28"/>
      <c r="AMK1" s="28"/>
      <c r="AML1" s="28"/>
      <c r="AMM1" s="28"/>
      <c r="AMN1" s="28"/>
      <c r="AMO1" s="28"/>
      <c r="AMP1" s="28"/>
      <c r="AMQ1" s="28"/>
      <c r="AMR1" s="28"/>
      <c r="AMS1" s="28"/>
      <c r="AMT1" s="28"/>
      <c r="AMU1" s="28"/>
      <c r="AMV1" s="28"/>
      <c r="AMW1" s="28"/>
      <c r="AMX1" s="28"/>
      <c r="AMY1" s="28"/>
      <c r="AMZ1" s="28"/>
      <c r="ANA1" s="28"/>
      <c r="ANB1" s="28"/>
      <c r="ANC1" s="28"/>
      <c r="AND1" s="28"/>
      <c r="ANE1" s="28"/>
      <c r="ANF1" s="28"/>
      <c r="ANG1" s="28"/>
      <c r="ANH1" s="28"/>
      <c r="ANI1" s="28"/>
      <c r="ANJ1" s="28"/>
      <c r="ANK1" s="28"/>
      <c r="ANL1" s="28"/>
      <c r="ANM1" s="28"/>
      <c r="ANN1" s="28"/>
      <c r="ANO1" s="28"/>
      <c r="ANP1" s="28"/>
      <c r="ANQ1" s="28"/>
      <c r="ANR1" s="28"/>
      <c r="ANS1" s="28"/>
      <c r="ANT1" s="28"/>
      <c r="ANU1" s="28"/>
      <c r="ANV1" s="28"/>
      <c r="ANW1" s="28"/>
      <c r="ANX1" s="28"/>
      <c r="ANY1" s="28"/>
      <c r="ANZ1" s="28"/>
      <c r="AOA1" s="28"/>
      <c r="AOB1" s="28"/>
      <c r="AOC1" s="28"/>
      <c r="AOD1" s="28"/>
      <c r="AOE1" s="28"/>
      <c r="AOF1" s="28"/>
      <c r="AOG1" s="28"/>
      <c r="AOH1" s="28"/>
      <c r="AOI1" s="28"/>
      <c r="AOJ1" s="28"/>
      <c r="AOK1" s="28"/>
      <c r="AOL1" s="28"/>
      <c r="AOM1" s="28"/>
      <c r="AON1" s="28"/>
      <c r="AOO1" s="28"/>
      <c r="AOP1" s="28"/>
      <c r="AOQ1" s="28"/>
      <c r="AOR1" s="28"/>
      <c r="AOS1" s="28"/>
      <c r="AOT1" s="28"/>
      <c r="AOU1" s="28"/>
      <c r="AOV1" s="28"/>
      <c r="AOW1" s="28"/>
      <c r="AOX1" s="28"/>
      <c r="AOY1" s="28"/>
      <c r="AOZ1" s="28"/>
      <c r="APA1" s="28"/>
      <c r="APB1" s="28"/>
      <c r="APC1" s="28"/>
      <c r="APD1" s="28"/>
      <c r="APE1" s="28"/>
      <c r="APF1" s="28"/>
      <c r="APG1" s="28"/>
      <c r="APH1" s="28"/>
      <c r="API1" s="28"/>
      <c r="APJ1" s="28"/>
      <c r="APK1" s="28"/>
      <c r="APL1" s="28"/>
      <c r="APM1" s="28"/>
      <c r="APN1" s="28"/>
      <c r="APO1" s="28"/>
      <c r="APP1" s="28"/>
      <c r="APQ1" s="28"/>
      <c r="APR1" s="28"/>
      <c r="APS1" s="28"/>
      <c r="APT1" s="28"/>
      <c r="APU1" s="28"/>
      <c r="APV1" s="28"/>
      <c r="APW1" s="28"/>
      <c r="APX1" s="28"/>
      <c r="APY1" s="28"/>
      <c r="APZ1" s="28"/>
      <c r="AQA1" s="28"/>
      <c r="AQB1" s="28"/>
      <c r="AQC1" s="28"/>
      <c r="AQD1" s="28"/>
      <c r="AQE1" s="28"/>
      <c r="AQF1" s="28"/>
      <c r="AQG1" s="28"/>
      <c r="AQH1" s="28"/>
      <c r="AQI1" s="28"/>
      <c r="AQJ1" s="28"/>
      <c r="AQK1" s="28"/>
      <c r="AQL1" s="28"/>
      <c r="AQM1" s="28"/>
      <c r="AQN1" s="28"/>
      <c r="AQO1" s="28"/>
      <c r="AQP1" s="28"/>
      <c r="AQQ1" s="28"/>
      <c r="AQR1" s="28"/>
      <c r="AQS1" s="28"/>
      <c r="AQT1" s="28"/>
      <c r="AQU1" s="28"/>
      <c r="AQV1" s="28"/>
      <c r="AQW1" s="28"/>
      <c r="AQX1" s="28"/>
      <c r="AQY1" s="28"/>
      <c r="AQZ1" s="28"/>
      <c r="ARA1" s="28"/>
      <c r="ARB1" s="28"/>
      <c r="ARC1" s="28"/>
      <c r="ARD1" s="28"/>
      <c r="ARE1" s="28"/>
      <c r="ARF1" s="28"/>
      <c r="ARG1" s="28"/>
      <c r="ARH1" s="28"/>
      <c r="ARI1" s="28"/>
      <c r="ARJ1" s="28"/>
      <c r="ARK1" s="28"/>
      <c r="ARL1" s="28"/>
      <c r="ARM1" s="28"/>
      <c r="ARN1" s="28"/>
      <c r="ARO1" s="28"/>
      <c r="ARP1" s="28"/>
      <c r="ARQ1" s="28"/>
      <c r="ARR1" s="28"/>
      <c r="ARS1" s="28"/>
      <c r="ART1" s="28"/>
      <c r="ARU1" s="28"/>
      <c r="ARV1" s="28"/>
      <c r="ARW1" s="28"/>
      <c r="ARX1" s="28"/>
      <c r="ARY1" s="28"/>
      <c r="ARZ1" s="28"/>
      <c r="ASA1" s="28"/>
      <c r="ASB1" s="28"/>
      <c r="ASC1" s="28"/>
      <c r="ASD1" s="28"/>
      <c r="ASE1" s="28"/>
      <c r="ASF1" s="28"/>
      <c r="ASG1" s="28"/>
      <c r="ASH1" s="28"/>
      <c r="ASI1" s="28"/>
      <c r="ASJ1" s="28"/>
      <c r="ASK1" s="28"/>
      <c r="ASL1" s="28"/>
      <c r="ASM1" s="28"/>
      <c r="ASN1" s="28"/>
      <c r="ASO1" s="28"/>
      <c r="ASP1" s="28"/>
      <c r="ASQ1" s="28"/>
      <c r="ASR1" s="28"/>
      <c r="ASS1" s="28"/>
      <c r="AST1" s="28"/>
      <c r="ASU1" s="28"/>
      <c r="ASV1" s="28"/>
      <c r="ASW1" s="28"/>
      <c r="ASX1" s="28"/>
      <c r="ASY1" s="28"/>
      <c r="ASZ1" s="28"/>
      <c r="ATA1" s="28"/>
      <c r="ATB1" s="28"/>
      <c r="ATC1" s="28"/>
      <c r="ATD1" s="28"/>
      <c r="ATE1" s="28"/>
      <c r="ATF1" s="28"/>
      <c r="ATG1" s="28"/>
      <c r="ATH1" s="28"/>
      <c r="ATI1" s="28"/>
      <c r="ATJ1" s="28"/>
      <c r="ATK1" s="28"/>
      <c r="ATL1" s="28"/>
      <c r="ATM1" s="28"/>
      <c r="ATN1" s="28"/>
      <c r="ATO1" s="28"/>
      <c r="ATP1" s="28"/>
      <c r="ATQ1" s="28"/>
      <c r="ATR1" s="28"/>
      <c r="ATS1" s="28"/>
      <c r="ATT1" s="28"/>
      <c r="ATU1" s="28"/>
      <c r="ATV1" s="28"/>
      <c r="ATW1" s="28"/>
      <c r="ATX1" s="28"/>
      <c r="ATY1" s="28"/>
      <c r="ATZ1" s="28"/>
      <c r="AUA1" s="28"/>
      <c r="AUB1" s="28"/>
      <c r="AUC1" s="28"/>
      <c r="AUD1" s="28"/>
      <c r="AUE1" s="28"/>
      <c r="AUF1" s="28"/>
      <c r="AUG1" s="28"/>
      <c r="AUH1" s="28"/>
      <c r="AUI1" s="28"/>
      <c r="AUJ1" s="28"/>
      <c r="AUK1" s="28"/>
      <c r="AUL1" s="28"/>
      <c r="AUM1" s="28"/>
      <c r="AUN1" s="28"/>
      <c r="AUO1" s="28"/>
      <c r="AUP1" s="28"/>
      <c r="AUQ1" s="28"/>
      <c r="AUR1" s="28"/>
      <c r="AUS1" s="28"/>
      <c r="AUT1" s="28"/>
      <c r="AUU1" s="28"/>
      <c r="AUV1" s="28"/>
      <c r="AUW1" s="28"/>
      <c r="AUX1" s="28"/>
      <c r="AUY1" s="28"/>
      <c r="AUZ1" s="28"/>
      <c r="AVA1" s="28"/>
      <c r="AVB1" s="28"/>
      <c r="AVC1" s="28"/>
      <c r="AVD1" s="28"/>
      <c r="AVE1" s="28"/>
      <c r="AVF1" s="28"/>
      <c r="AVG1" s="28"/>
      <c r="AVH1" s="28"/>
      <c r="AVI1" s="28"/>
      <c r="AVJ1" s="28"/>
      <c r="AVK1" s="28"/>
      <c r="AVL1" s="28"/>
      <c r="AVM1" s="28"/>
      <c r="AVN1" s="28"/>
      <c r="AVO1" s="28"/>
      <c r="AVP1" s="28"/>
      <c r="AVQ1" s="28"/>
      <c r="AVR1" s="28"/>
      <c r="AVS1" s="28"/>
      <c r="AVT1" s="28"/>
      <c r="AVU1" s="28"/>
      <c r="AVV1" s="28"/>
      <c r="AVW1" s="28"/>
      <c r="AVX1" s="28"/>
      <c r="AVY1" s="28"/>
      <c r="AVZ1" s="28"/>
      <c r="AWA1" s="28"/>
      <c r="AWB1" s="28"/>
      <c r="AWC1" s="28"/>
      <c r="AWD1" s="28"/>
      <c r="AWE1" s="28"/>
      <c r="AWF1" s="28"/>
      <c r="AWG1" s="28"/>
      <c r="AWH1" s="28"/>
      <c r="AWI1" s="28"/>
      <c r="AWJ1" s="28"/>
      <c r="AWK1" s="28"/>
      <c r="AWL1" s="28"/>
      <c r="AWM1" s="28"/>
      <c r="AWN1" s="28"/>
      <c r="AWO1" s="28"/>
      <c r="AWP1" s="28"/>
      <c r="AWQ1" s="28"/>
      <c r="AWR1" s="28"/>
      <c r="AWS1" s="28"/>
      <c r="AWT1" s="28"/>
      <c r="AWU1" s="28"/>
      <c r="AWV1" s="28"/>
      <c r="AWW1" s="28"/>
      <c r="AWX1" s="28"/>
      <c r="AWY1" s="28"/>
      <c r="AWZ1" s="28"/>
      <c r="AXA1" s="28"/>
      <c r="AXB1" s="28"/>
      <c r="AXC1" s="28"/>
      <c r="AXD1" s="28"/>
      <c r="AXE1" s="28"/>
      <c r="AXF1" s="28"/>
      <c r="AXG1" s="28"/>
      <c r="AXH1" s="28"/>
      <c r="AXI1" s="28"/>
      <c r="AXJ1" s="28"/>
      <c r="AXK1" s="28"/>
      <c r="AXL1" s="28"/>
      <c r="AXM1" s="28"/>
      <c r="AXN1" s="28"/>
      <c r="AXO1" s="28"/>
      <c r="AXP1" s="28"/>
      <c r="AXQ1" s="28"/>
      <c r="AXR1" s="28"/>
      <c r="AXS1" s="28"/>
      <c r="AXT1" s="28"/>
      <c r="AXU1" s="28"/>
      <c r="AXV1" s="28"/>
      <c r="AXW1" s="28"/>
      <c r="AXX1" s="28"/>
      <c r="AXY1" s="28"/>
      <c r="AXZ1" s="28"/>
      <c r="AYA1" s="28"/>
      <c r="AYB1" s="28"/>
      <c r="AYC1" s="28"/>
      <c r="AYD1" s="28"/>
      <c r="AYE1" s="28"/>
      <c r="AYF1" s="28"/>
      <c r="AYG1" s="28"/>
      <c r="AYH1" s="28"/>
      <c r="AYI1" s="28"/>
      <c r="AYJ1" s="28"/>
      <c r="AYK1" s="28"/>
      <c r="AYL1" s="28"/>
      <c r="AYM1" s="28"/>
      <c r="AYN1" s="28"/>
      <c r="AYO1" s="28"/>
      <c r="AYP1" s="28"/>
      <c r="AYQ1" s="28"/>
      <c r="AYR1" s="28"/>
      <c r="AYS1" s="28"/>
      <c r="AYT1" s="28"/>
      <c r="AYU1" s="28"/>
      <c r="AYV1" s="28"/>
      <c r="AYW1" s="28"/>
      <c r="AYX1" s="28"/>
      <c r="AYY1" s="28"/>
      <c r="AYZ1" s="28"/>
      <c r="AZA1" s="28"/>
      <c r="AZB1" s="28"/>
      <c r="AZC1" s="28"/>
      <c r="AZD1" s="28"/>
      <c r="AZE1" s="28"/>
      <c r="AZF1" s="28"/>
      <c r="AZG1" s="28"/>
      <c r="AZH1" s="28"/>
      <c r="AZI1" s="28"/>
      <c r="AZJ1" s="28"/>
      <c r="AZK1" s="28"/>
      <c r="AZL1" s="28"/>
      <c r="AZM1" s="28"/>
      <c r="AZN1" s="28"/>
      <c r="AZO1" s="28"/>
      <c r="AZP1" s="28"/>
      <c r="AZQ1" s="28"/>
      <c r="AZR1" s="28"/>
      <c r="AZS1" s="28"/>
      <c r="AZT1" s="28"/>
      <c r="AZU1" s="28"/>
      <c r="AZV1" s="28"/>
      <c r="AZW1" s="28"/>
      <c r="AZX1" s="28"/>
      <c r="AZY1" s="28"/>
      <c r="AZZ1" s="28"/>
      <c r="BAA1" s="28"/>
      <c r="BAB1" s="28"/>
      <c r="BAC1" s="28"/>
      <c r="BAD1" s="28"/>
      <c r="BAE1" s="28"/>
      <c r="BAF1" s="28"/>
      <c r="BAG1" s="28"/>
      <c r="BAH1" s="28"/>
      <c r="BAI1" s="28"/>
      <c r="BAJ1" s="28"/>
      <c r="BAK1" s="28"/>
      <c r="BAL1" s="28"/>
      <c r="BAM1" s="28"/>
      <c r="BAN1" s="28"/>
      <c r="BAO1" s="28"/>
      <c r="BAP1" s="28"/>
      <c r="BAQ1" s="28"/>
      <c r="BAR1" s="28"/>
      <c r="BAS1" s="28"/>
      <c r="BAT1" s="28"/>
      <c r="BAU1" s="28"/>
      <c r="BAV1" s="28"/>
      <c r="BAW1" s="28"/>
      <c r="BAX1" s="28"/>
      <c r="BAY1" s="28"/>
      <c r="BAZ1" s="28"/>
      <c r="BBA1" s="28"/>
      <c r="BBB1" s="28"/>
      <c r="BBC1" s="28"/>
      <c r="BBD1" s="28"/>
      <c r="BBE1" s="28"/>
      <c r="BBF1" s="28"/>
      <c r="BBG1" s="28"/>
      <c r="BBH1" s="28"/>
      <c r="BBI1" s="28"/>
      <c r="BBJ1" s="28"/>
      <c r="BBK1" s="28"/>
      <c r="BBL1" s="28"/>
      <c r="BBM1" s="28"/>
      <c r="BBN1" s="28"/>
      <c r="BBO1" s="28"/>
      <c r="BBP1" s="28"/>
      <c r="BBQ1" s="28"/>
      <c r="BBR1" s="28"/>
      <c r="BBS1" s="28"/>
      <c r="BBT1" s="28"/>
      <c r="BBU1" s="28"/>
      <c r="BBV1" s="28"/>
      <c r="BBW1" s="28"/>
      <c r="BBX1" s="28"/>
      <c r="BBY1" s="28"/>
      <c r="BBZ1" s="28"/>
      <c r="BCA1" s="28"/>
      <c r="BCB1" s="28"/>
      <c r="BCC1" s="28"/>
      <c r="BCD1" s="28"/>
      <c r="BCE1" s="28"/>
      <c r="BCF1" s="28"/>
      <c r="BCG1" s="28"/>
      <c r="BCH1" s="28"/>
      <c r="BCI1" s="28"/>
      <c r="BCJ1" s="28"/>
      <c r="BCK1" s="28"/>
      <c r="BCL1" s="28"/>
      <c r="BCM1" s="28"/>
      <c r="BCN1" s="28"/>
      <c r="BCO1" s="28"/>
      <c r="BCP1" s="28"/>
      <c r="BCQ1" s="28"/>
      <c r="BCR1" s="28"/>
      <c r="BCS1" s="28"/>
      <c r="BCT1" s="28"/>
      <c r="BCU1" s="28"/>
      <c r="BCV1" s="28"/>
      <c r="BCW1" s="28"/>
      <c r="BCX1" s="28"/>
      <c r="BCY1" s="28"/>
      <c r="BCZ1" s="28"/>
      <c r="BDA1" s="28"/>
      <c r="BDB1" s="28"/>
      <c r="BDC1" s="28"/>
      <c r="BDD1" s="28"/>
      <c r="BDE1" s="28"/>
      <c r="BDF1" s="28"/>
      <c r="BDG1" s="28"/>
      <c r="BDH1" s="28"/>
      <c r="BDI1" s="28"/>
      <c r="BDJ1" s="28"/>
      <c r="BDK1" s="28"/>
      <c r="BDL1" s="28"/>
      <c r="BDM1" s="28"/>
      <c r="BDN1" s="28"/>
      <c r="BDO1" s="28"/>
      <c r="BDP1" s="28"/>
      <c r="BDQ1" s="28"/>
      <c r="BDR1" s="28"/>
      <c r="BDS1" s="28"/>
      <c r="BDT1" s="28"/>
      <c r="BDU1" s="28"/>
      <c r="BDV1" s="28"/>
      <c r="BDW1" s="28"/>
      <c r="BDX1" s="28"/>
      <c r="BDY1" s="28"/>
      <c r="BDZ1" s="28"/>
      <c r="BEA1" s="28"/>
      <c r="BEB1" s="28"/>
      <c r="BEC1" s="28"/>
      <c r="BED1" s="28"/>
      <c r="BEE1" s="28"/>
      <c r="BEF1" s="28"/>
      <c r="BEG1" s="28"/>
      <c r="BEH1" s="28"/>
      <c r="BEI1" s="28"/>
      <c r="BEJ1" s="28"/>
      <c r="BEK1" s="28"/>
      <c r="BEL1" s="28"/>
      <c r="BEM1" s="28"/>
      <c r="BEN1" s="28"/>
      <c r="BEO1" s="28"/>
      <c r="BEP1" s="28"/>
      <c r="BEQ1" s="28"/>
      <c r="BER1" s="28"/>
      <c r="BES1" s="28"/>
      <c r="BET1" s="28"/>
      <c r="BEU1" s="28"/>
      <c r="BEV1" s="28"/>
      <c r="BEW1" s="28"/>
      <c r="BEX1" s="28"/>
      <c r="BEY1" s="28"/>
      <c r="BEZ1" s="28"/>
      <c r="BFA1" s="28"/>
      <c r="BFB1" s="28"/>
      <c r="BFC1" s="28"/>
      <c r="BFD1" s="28"/>
      <c r="BFE1" s="28"/>
      <c r="BFF1" s="28"/>
      <c r="BFG1" s="28"/>
      <c r="BFH1" s="28"/>
      <c r="BFI1" s="28"/>
      <c r="BFJ1" s="28"/>
      <c r="BFK1" s="28"/>
      <c r="BFL1" s="28"/>
      <c r="BFM1" s="28"/>
      <c r="BFN1" s="28"/>
      <c r="BFO1" s="28"/>
      <c r="BFP1" s="28"/>
      <c r="BFQ1" s="28"/>
      <c r="BFR1" s="28"/>
      <c r="BFS1" s="28"/>
      <c r="BFT1" s="28"/>
      <c r="BFU1" s="28"/>
      <c r="BFV1" s="28"/>
      <c r="BFW1" s="28"/>
      <c r="BFX1" s="28"/>
      <c r="BFY1" s="28"/>
      <c r="BFZ1" s="28"/>
      <c r="BGA1" s="28"/>
      <c r="BGB1" s="28"/>
      <c r="BGC1" s="28"/>
      <c r="BGD1" s="28"/>
      <c r="BGE1" s="28"/>
      <c r="BGF1" s="28"/>
      <c r="BGG1" s="28"/>
      <c r="BGH1" s="28"/>
      <c r="BGI1" s="28"/>
      <c r="BGJ1" s="28"/>
      <c r="BGK1" s="28"/>
      <c r="BGL1" s="28"/>
      <c r="BGM1" s="28"/>
      <c r="BGN1" s="28"/>
      <c r="BGO1" s="28"/>
      <c r="BGP1" s="28"/>
      <c r="BGQ1" s="28"/>
      <c r="BGR1" s="28"/>
      <c r="BGS1" s="28"/>
      <c r="BGT1" s="28"/>
      <c r="BGU1" s="28"/>
      <c r="BGV1" s="28"/>
      <c r="BGW1" s="28"/>
      <c r="BGX1" s="28"/>
      <c r="BGY1" s="28"/>
      <c r="BGZ1" s="28"/>
      <c r="BHA1" s="28"/>
      <c r="BHB1" s="28"/>
      <c r="BHC1" s="28"/>
      <c r="BHD1" s="28"/>
      <c r="BHE1" s="28"/>
      <c r="BHF1" s="28"/>
      <c r="BHG1" s="28"/>
      <c r="BHH1" s="28"/>
      <c r="BHI1" s="28"/>
      <c r="BHJ1" s="28"/>
      <c r="BHK1" s="28"/>
      <c r="BHL1" s="28"/>
      <c r="BHM1" s="28"/>
      <c r="BHN1" s="28"/>
      <c r="BHO1" s="28"/>
      <c r="BHP1" s="28"/>
      <c r="BHQ1" s="28"/>
      <c r="BHR1" s="28"/>
      <c r="BHS1" s="28"/>
      <c r="BHT1" s="28"/>
      <c r="BHU1" s="28"/>
      <c r="BHV1" s="28"/>
      <c r="BHW1" s="28"/>
      <c r="BHX1" s="28"/>
      <c r="BHY1" s="28"/>
      <c r="BHZ1" s="28"/>
      <c r="BIA1" s="28"/>
      <c r="BIB1" s="28"/>
      <c r="BIC1" s="28"/>
      <c r="BID1" s="28"/>
      <c r="BIE1" s="28"/>
      <c r="BIF1" s="28"/>
      <c r="BIG1" s="28"/>
      <c r="BIH1" s="28"/>
      <c r="BII1" s="28"/>
      <c r="BIJ1" s="28"/>
      <c r="BIK1" s="28"/>
      <c r="BIL1" s="28"/>
      <c r="BIM1" s="28"/>
      <c r="BIN1" s="28"/>
      <c r="BIO1" s="28"/>
      <c r="BIP1" s="28"/>
      <c r="BIQ1" s="28"/>
      <c r="BIR1" s="28"/>
      <c r="BIS1" s="28"/>
      <c r="BIT1" s="28"/>
      <c r="BIU1" s="28"/>
      <c r="BIV1" s="28"/>
      <c r="BIW1" s="28"/>
      <c r="BIX1" s="28"/>
      <c r="BIY1" s="28"/>
      <c r="BIZ1" s="28"/>
      <c r="BJA1" s="28"/>
      <c r="BJB1" s="28"/>
      <c r="BJC1" s="28"/>
      <c r="BJD1" s="28"/>
      <c r="BJE1" s="28"/>
      <c r="BJF1" s="28"/>
      <c r="BJG1" s="28"/>
      <c r="BJH1" s="28"/>
      <c r="BJI1" s="28"/>
      <c r="BJJ1" s="28"/>
      <c r="BJK1" s="28"/>
      <c r="BJL1" s="28"/>
      <c r="BJM1" s="28"/>
      <c r="BJN1" s="28"/>
      <c r="BJO1" s="28"/>
      <c r="BJP1" s="28"/>
      <c r="BJQ1" s="28"/>
      <c r="BJR1" s="28"/>
      <c r="BJS1" s="28"/>
      <c r="BJT1" s="28"/>
      <c r="BJU1" s="28"/>
      <c r="BJV1" s="28"/>
      <c r="BJW1" s="28"/>
      <c r="BJX1" s="28"/>
      <c r="BJY1" s="28"/>
      <c r="BJZ1" s="28"/>
      <c r="BKA1" s="28"/>
      <c r="BKB1" s="28"/>
      <c r="BKC1" s="28"/>
      <c r="BKD1" s="28"/>
      <c r="BKE1" s="28"/>
      <c r="BKF1" s="28"/>
      <c r="BKG1" s="28"/>
      <c r="BKH1" s="28"/>
      <c r="BKI1" s="28"/>
      <c r="BKJ1" s="28"/>
      <c r="BKK1" s="28"/>
      <c r="BKL1" s="28"/>
      <c r="BKM1" s="28"/>
      <c r="BKN1" s="28"/>
      <c r="BKO1" s="28"/>
      <c r="BKP1" s="28"/>
      <c r="BKQ1" s="28"/>
      <c r="BKR1" s="28"/>
      <c r="BKS1" s="28"/>
      <c r="BKT1" s="28"/>
      <c r="BKU1" s="28"/>
      <c r="BKV1" s="28"/>
      <c r="BKW1" s="28"/>
      <c r="BKX1" s="28"/>
      <c r="BKY1" s="28"/>
      <c r="BKZ1" s="28"/>
      <c r="BLA1" s="28"/>
      <c r="BLB1" s="28"/>
      <c r="BLC1" s="28"/>
      <c r="BLD1" s="28"/>
      <c r="BLE1" s="28"/>
      <c r="BLF1" s="28"/>
      <c r="BLG1" s="28"/>
      <c r="BLH1" s="28"/>
      <c r="BLI1" s="28"/>
      <c r="BLJ1" s="28"/>
      <c r="BLK1" s="28"/>
      <c r="BLL1" s="28"/>
      <c r="BLM1" s="28"/>
      <c r="BLN1" s="28"/>
      <c r="BLO1" s="28"/>
      <c r="BLP1" s="28"/>
      <c r="BLQ1" s="28"/>
      <c r="BLR1" s="28"/>
      <c r="BLS1" s="28"/>
      <c r="BLT1" s="28"/>
      <c r="BLU1" s="28"/>
      <c r="BLV1" s="28"/>
      <c r="BLW1" s="28"/>
      <c r="BLX1" s="28"/>
      <c r="BLY1" s="28"/>
      <c r="BLZ1" s="28"/>
      <c r="BMA1" s="28"/>
      <c r="BMB1" s="28"/>
      <c r="BMC1" s="28"/>
      <c r="BMD1" s="28"/>
      <c r="BME1" s="28"/>
      <c r="BMF1" s="28"/>
      <c r="BMG1" s="28"/>
      <c r="BMH1" s="28"/>
      <c r="BMI1" s="28"/>
      <c r="BMJ1" s="28"/>
      <c r="BMK1" s="28"/>
      <c r="BML1" s="28"/>
      <c r="BMM1" s="28"/>
      <c r="BMN1" s="28"/>
      <c r="BMO1" s="28"/>
      <c r="BMP1" s="28"/>
      <c r="BMQ1" s="28"/>
      <c r="BMR1" s="28"/>
      <c r="BMS1" s="28"/>
      <c r="BMT1" s="28"/>
      <c r="BMU1" s="28"/>
      <c r="BMV1" s="28"/>
      <c r="BMW1" s="28"/>
      <c r="BMX1" s="28"/>
      <c r="BMY1" s="28"/>
      <c r="BMZ1" s="28"/>
      <c r="BNA1" s="28"/>
      <c r="BNB1" s="28"/>
      <c r="BNC1" s="28"/>
      <c r="BND1" s="28"/>
      <c r="BNE1" s="28"/>
      <c r="BNF1" s="28"/>
      <c r="BNG1" s="28"/>
      <c r="BNH1" s="28"/>
      <c r="BNI1" s="28"/>
      <c r="BNJ1" s="28"/>
      <c r="BNK1" s="28"/>
      <c r="BNL1" s="28"/>
      <c r="BNM1" s="28"/>
      <c r="BNN1" s="28"/>
      <c r="BNO1" s="28"/>
      <c r="BNP1" s="28"/>
      <c r="BNQ1" s="28"/>
      <c r="BNR1" s="28"/>
      <c r="BNS1" s="28"/>
      <c r="BNT1" s="28"/>
      <c r="BNU1" s="28"/>
      <c r="BNV1" s="28"/>
      <c r="BNW1" s="28"/>
      <c r="BNX1" s="28"/>
      <c r="BNY1" s="28"/>
      <c r="BNZ1" s="28"/>
      <c r="BOA1" s="28"/>
      <c r="BOB1" s="28"/>
      <c r="BOC1" s="28"/>
      <c r="BOD1" s="28"/>
      <c r="BOE1" s="28"/>
      <c r="BOF1" s="28"/>
      <c r="BOG1" s="28"/>
      <c r="BOH1" s="28"/>
      <c r="BOI1" s="28"/>
      <c r="BOJ1" s="28"/>
      <c r="BOK1" s="28"/>
      <c r="BOL1" s="28"/>
      <c r="BOM1" s="28"/>
      <c r="BON1" s="28"/>
      <c r="BOO1" s="28"/>
      <c r="BOP1" s="28"/>
      <c r="BOQ1" s="28"/>
      <c r="BOR1" s="28"/>
      <c r="BOS1" s="28"/>
      <c r="BOT1" s="28"/>
      <c r="BOU1" s="28"/>
      <c r="BOV1" s="28"/>
      <c r="BOW1" s="28"/>
      <c r="BOX1" s="28"/>
      <c r="BOY1" s="28"/>
      <c r="BOZ1" s="28"/>
      <c r="BPA1" s="28"/>
      <c r="BPB1" s="28"/>
      <c r="BPC1" s="28"/>
      <c r="BPD1" s="28"/>
      <c r="BPE1" s="28"/>
      <c r="BPF1" s="28"/>
      <c r="BPG1" s="28"/>
      <c r="BPH1" s="28"/>
      <c r="BPI1" s="28"/>
      <c r="BPJ1" s="28"/>
      <c r="BPK1" s="28"/>
      <c r="BPL1" s="28"/>
      <c r="BPM1" s="28"/>
      <c r="BPN1" s="28"/>
      <c r="BPO1" s="28"/>
      <c r="BPP1" s="28"/>
      <c r="BPQ1" s="28"/>
      <c r="BPR1" s="28"/>
      <c r="BPS1" s="28"/>
      <c r="BPT1" s="28"/>
      <c r="BPU1" s="28"/>
      <c r="BPV1" s="28"/>
      <c r="BPW1" s="28"/>
      <c r="BPX1" s="28"/>
      <c r="BPY1" s="28"/>
      <c r="BPZ1" s="28"/>
      <c r="BQA1" s="28"/>
      <c r="BQB1" s="28"/>
      <c r="BQC1" s="28"/>
      <c r="BQD1" s="28"/>
      <c r="BQE1" s="28"/>
      <c r="BQF1" s="28"/>
      <c r="BQG1" s="28"/>
      <c r="BQH1" s="28"/>
      <c r="BQI1" s="28"/>
      <c r="BQJ1" s="28"/>
      <c r="BQK1" s="28"/>
      <c r="BQL1" s="28"/>
      <c r="BQM1" s="28"/>
      <c r="BQN1" s="28"/>
      <c r="BQO1" s="28"/>
      <c r="BQP1" s="28"/>
      <c r="BQQ1" s="28"/>
      <c r="BQR1" s="28"/>
      <c r="BQS1" s="28"/>
      <c r="BQT1" s="28"/>
      <c r="BQU1" s="28"/>
      <c r="BQV1" s="28"/>
      <c r="BQW1" s="28"/>
      <c r="BQX1" s="28"/>
      <c r="BQY1" s="28"/>
      <c r="BQZ1" s="28"/>
      <c r="BRA1" s="28"/>
      <c r="BRB1" s="28"/>
      <c r="BRC1" s="28"/>
      <c r="BRD1" s="28"/>
      <c r="BRE1" s="28"/>
      <c r="BRF1" s="28"/>
      <c r="BRG1" s="28"/>
      <c r="BRH1" s="28"/>
      <c r="BRI1" s="28"/>
      <c r="BRJ1" s="28"/>
      <c r="BRK1" s="28"/>
      <c r="BRL1" s="28"/>
      <c r="BRM1" s="28"/>
      <c r="BRN1" s="28"/>
      <c r="BRO1" s="28"/>
      <c r="BRP1" s="28"/>
      <c r="BRQ1" s="28"/>
      <c r="BRR1" s="28"/>
      <c r="BRS1" s="28"/>
      <c r="BRT1" s="28"/>
      <c r="BRU1" s="28"/>
      <c r="BRV1" s="28"/>
      <c r="BRW1" s="28"/>
      <c r="BRX1" s="28"/>
      <c r="BRY1" s="28"/>
      <c r="BRZ1" s="28"/>
      <c r="BSA1" s="28"/>
      <c r="BSB1" s="28"/>
      <c r="BSC1" s="28"/>
      <c r="BSD1" s="28"/>
      <c r="BSE1" s="28"/>
      <c r="BSF1" s="28"/>
      <c r="BSG1" s="28"/>
      <c r="BSH1" s="28"/>
      <c r="BSI1" s="28"/>
      <c r="BSJ1" s="28"/>
      <c r="BSK1" s="28"/>
      <c r="BSL1" s="28"/>
      <c r="BSM1" s="28"/>
      <c r="BSN1" s="28"/>
      <c r="BSO1" s="28"/>
      <c r="BSP1" s="28"/>
      <c r="BSQ1" s="28"/>
      <c r="BSR1" s="28"/>
      <c r="BSS1" s="28"/>
      <c r="BST1" s="28"/>
      <c r="BSU1" s="28"/>
      <c r="BSV1" s="28"/>
      <c r="BSW1" s="28"/>
      <c r="BSX1" s="28"/>
      <c r="BSY1" s="28"/>
      <c r="BSZ1" s="28"/>
      <c r="BTA1" s="28"/>
      <c r="BTB1" s="28"/>
      <c r="BTC1" s="28"/>
      <c r="BTD1" s="28"/>
      <c r="BTE1" s="28"/>
      <c r="BTF1" s="28"/>
      <c r="BTG1" s="28"/>
      <c r="BTH1" s="28"/>
      <c r="BTI1" s="28"/>
      <c r="BTJ1" s="28"/>
      <c r="BTK1" s="28"/>
      <c r="BTL1" s="28"/>
      <c r="BTM1" s="28"/>
      <c r="BTN1" s="28"/>
      <c r="BTO1" s="28"/>
      <c r="BTP1" s="28"/>
      <c r="BTQ1" s="28"/>
      <c r="BTR1" s="28"/>
      <c r="BTS1" s="28"/>
      <c r="BTT1" s="28"/>
      <c r="BTU1" s="28"/>
      <c r="BTV1" s="28"/>
      <c r="BTW1" s="28"/>
      <c r="BTX1" s="28"/>
      <c r="BTY1" s="28"/>
      <c r="BTZ1" s="28"/>
      <c r="BUA1" s="28"/>
      <c r="BUB1" s="28"/>
      <c r="BUC1" s="28"/>
      <c r="BUD1" s="28"/>
      <c r="BUE1" s="28"/>
      <c r="BUF1" s="28"/>
      <c r="BUG1" s="28"/>
      <c r="BUH1" s="28"/>
      <c r="BUI1" s="28"/>
      <c r="BUJ1" s="28"/>
      <c r="BUK1" s="28"/>
      <c r="BUL1" s="28"/>
      <c r="BUM1" s="28"/>
      <c r="BUN1" s="28"/>
      <c r="BUO1" s="28"/>
      <c r="BUP1" s="28"/>
      <c r="BUQ1" s="28"/>
      <c r="BUR1" s="28"/>
      <c r="BUS1" s="28"/>
      <c r="BUT1" s="28"/>
      <c r="BUU1" s="28"/>
      <c r="BUV1" s="28"/>
      <c r="BUW1" s="28"/>
      <c r="BUX1" s="28"/>
      <c r="BUY1" s="28"/>
      <c r="BUZ1" s="28"/>
      <c r="BVA1" s="28"/>
      <c r="BVB1" s="28"/>
      <c r="BVC1" s="28"/>
      <c r="BVD1" s="28"/>
      <c r="BVE1" s="28"/>
      <c r="BVF1" s="28"/>
      <c r="BVG1" s="28"/>
      <c r="BVH1" s="28"/>
      <c r="BVI1" s="28"/>
      <c r="BVJ1" s="28"/>
      <c r="BVK1" s="28"/>
      <c r="BVL1" s="28"/>
      <c r="BVM1" s="28"/>
      <c r="BVN1" s="28"/>
      <c r="BVO1" s="28"/>
      <c r="BVP1" s="28"/>
      <c r="BVQ1" s="28"/>
      <c r="BVR1" s="28"/>
      <c r="BVS1" s="28"/>
      <c r="BVT1" s="28"/>
      <c r="BVU1" s="28"/>
      <c r="BVV1" s="28"/>
      <c r="BVW1" s="28"/>
      <c r="BVX1" s="28"/>
      <c r="BVY1" s="28"/>
      <c r="BVZ1" s="28"/>
      <c r="BWA1" s="28"/>
      <c r="BWB1" s="28"/>
      <c r="BWC1" s="28"/>
      <c r="BWD1" s="28"/>
      <c r="BWE1" s="28"/>
      <c r="BWF1" s="28"/>
      <c r="BWG1" s="28"/>
      <c r="BWH1" s="28"/>
      <c r="BWI1" s="28"/>
      <c r="BWJ1" s="28"/>
      <c r="BWK1" s="28"/>
      <c r="BWL1" s="28"/>
      <c r="BWM1" s="28"/>
      <c r="BWN1" s="28"/>
      <c r="BWO1" s="28"/>
      <c r="BWP1" s="28"/>
      <c r="BWQ1" s="28"/>
      <c r="BWR1" s="28"/>
      <c r="BWS1" s="28"/>
      <c r="BWT1" s="28"/>
      <c r="BWU1" s="28"/>
      <c r="BWV1" s="28"/>
      <c r="BWW1" s="28"/>
      <c r="BWX1" s="28"/>
      <c r="BWY1" s="28"/>
      <c r="BWZ1" s="28"/>
      <c r="BXA1" s="28"/>
      <c r="BXB1" s="28"/>
      <c r="BXC1" s="28"/>
      <c r="BXD1" s="28"/>
      <c r="BXE1" s="28"/>
      <c r="BXF1" s="28"/>
      <c r="BXG1" s="28"/>
      <c r="BXH1" s="28"/>
      <c r="BXI1" s="28"/>
      <c r="BXJ1" s="28"/>
      <c r="BXK1" s="28"/>
      <c r="BXL1" s="28"/>
      <c r="BXM1" s="28"/>
      <c r="BXN1" s="28"/>
      <c r="BXO1" s="28"/>
      <c r="BXP1" s="28"/>
      <c r="BXQ1" s="28"/>
      <c r="BXR1" s="28"/>
      <c r="BXS1" s="28"/>
      <c r="BXT1" s="28"/>
      <c r="BXU1" s="28"/>
      <c r="BXV1" s="28"/>
      <c r="BXW1" s="28"/>
      <c r="BXX1" s="28"/>
      <c r="BXY1" s="28"/>
      <c r="BXZ1" s="28"/>
      <c r="BYA1" s="28"/>
      <c r="BYB1" s="28"/>
      <c r="BYC1" s="28"/>
      <c r="BYD1" s="28"/>
      <c r="BYE1" s="28"/>
      <c r="BYF1" s="28"/>
      <c r="BYG1" s="28"/>
      <c r="BYH1" s="28"/>
      <c r="BYI1" s="28"/>
      <c r="BYJ1" s="28"/>
      <c r="BYK1" s="28"/>
      <c r="BYL1" s="28"/>
      <c r="BYM1" s="28"/>
      <c r="BYN1" s="28"/>
      <c r="BYO1" s="28"/>
      <c r="BYP1" s="28"/>
      <c r="BYQ1" s="28"/>
      <c r="BYR1" s="28"/>
      <c r="BYS1" s="28"/>
      <c r="BYT1" s="28"/>
      <c r="BYU1" s="28"/>
      <c r="BYV1" s="28"/>
      <c r="BYW1" s="28"/>
      <c r="BYX1" s="28"/>
      <c r="BYY1" s="28"/>
      <c r="BYZ1" s="28"/>
      <c r="BZA1" s="28"/>
      <c r="BZB1" s="28"/>
      <c r="BZC1" s="28"/>
      <c r="BZD1" s="28"/>
      <c r="BZE1" s="28"/>
      <c r="BZF1" s="28"/>
      <c r="BZG1" s="28"/>
      <c r="BZH1" s="28"/>
      <c r="BZI1" s="28"/>
      <c r="BZJ1" s="28"/>
      <c r="BZK1" s="28"/>
      <c r="BZL1" s="28"/>
      <c r="BZM1" s="28"/>
      <c r="BZN1" s="28"/>
      <c r="BZO1" s="28"/>
      <c r="BZP1" s="28"/>
      <c r="BZQ1" s="28"/>
      <c r="BZR1" s="28"/>
      <c r="BZS1" s="28"/>
      <c r="BZT1" s="28"/>
      <c r="BZU1" s="28"/>
      <c r="BZV1" s="28"/>
      <c r="BZW1" s="28"/>
      <c r="BZX1" s="28"/>
      <c r="BZY1" s="28"/>
      <c r="BZZ1" s="28"/>
      <c r="CAA1" s="28"/>
      <c r="CAB1" s="28"/>
      <c r="CAC1" s="28"/>
      <c r="CAD1" s="28"/>
      <c r="CAE1" s="28"/>
      <c r="CAF1" s="28"/>
      <c r="CAG1" s="28"/>
      <c r="CAH1" s="28"/>
      <c r="CAI1" s="28"/>
      <c r="CAJ1" s="28"/>
      <c r="CAK1" s="28"/>
      <c r="CAL1" s="28"/>
      <c r="CAM1" s="28"/>
      <c r="CAN1" s="28"/>
      <c r="CAO1" s="28"/>
      <c r="CAP1" s="28"/>
      <c r="CAQ1" s="28"/>
      <c r="CAR1" s="28"/>
      <c r="CAS1" s="28"/>
      <c r="CAT1" s="28"/>
      <c r="CAU1" s="28"/>
      <c r="CAV1" s="28"/>
      <c r="CAW1" s="28"/>
      <c r="CAX1" s="28"/>
      <c r="CAY1" s="28"/>
      <c r="CAZ1" s="28"/>
      <c r="CBA1" s="28"/>
      <c r="CBB1" s="28"/>
      <c r="CBC1" s="28"/>
      <c r="CBD1" s="28"/>
      <c r="CBE1" s="28"/>
      <c r="CBF1" s="28"/>
      <c r="CBG1" s="28"/>
      <c r="CBH1" s="28"/>
      <c r="CBI1" s="28"/>
      <c r="CBJ1" s="28"/>
      <c r="CBK1" s="28"/>
      <c r="CBL1" s="28"/>
      <c r="CBM1" s="28"/>
      <c r="CBN1" s="28"/>
      <c r="CBO1" s="28"/>
      <c r="CBP1" s="28"/>
      <c r="CBQ1" s="28"/>
      <c r="CBR1" s="28"/>
      <c r="CBS1" s="28"/>
      <c r="CBT1" s="28"/>
      <c r="CBU1" s="28"/>
      <c r="CBV1" s="28"/>
      <c r="CBW1" s="28"/>
      <c r="CBX1" s="28"/>
      <c r="CBY1" s="28"/>
      <c r="CBZ1" s="28"/>
      <c r="CCA1" s="28"/>
      <c r="CCB1" s="28"/>
      <c r="CCC1" s="28"/>
      <c r="CCD1" s="28"/>
      <c r="CCE1" s="28"/>
      <c r="CCF1" s="28"/>
      <c r="CCG1" s="28"/>
      <c r="CCH1" s="28"/>
      <c r="CCI1" s="28"/>
      <c r="CCJ1" s="28"/>
      <c r="CCK1" s="28"/>
      <c r="CCL1" s="28"/>
      <c r="CCM1" s="28"/>
      <c r="CCN1" s="28"/>
      <c r="CCO1" s="28"/>
      <c r="CCP1" s="28"/>
      <c r="CCQ1" s="28"/>
      <c r="CCR1" s="28"/>
      <c r="CCS1" s="28"/>
      <c r="CCT1" s="28"/>
      <c r="CCU1" s="28"/>
      <c r="CCV1" s="28"/>
      <c r="CCW1" s="28"/>
      <c r="CCX1" s="28"/>
      <c r="CCY1" s="28"/>
      <c r="CCZ1" s="28"/>
      <c r="CDA1" s="28"/>
      <c r="CDB1" s="28"/>
      <c r="CDC1" s="28"/>
      <c r="CDD1" s="28"/>
      <c r="CDE1" s="28"/>
      <c r="CDF1" s="28"/>
      <c r="CDG1" s="28"/>
      <c r="CDH1" s="28"/>
      <c r="CDI1" s="28"/>
      <c r="CDJ1" s="28"/>
      <c r="CDK1" s="28"/>
      <c r="CDL1" s="28"/>
      <c r="CDM1" s="28"/>
      <c r="CDN1" s="28"/>
      <c r="CDO1" s="28"/>
      <c r="CDP1" s="28"/>
      <c r="CDQ1" s="28"/>
      <c r="CDR1" s="28"/>
      <c r="CDS1" s="28"/>
      <c r="CDT1" s="28"/>
      <c r="CDU1" s="28"/>
      <c r="CDV1" s="28"/>
      <c r="CDW1" s="28"/>
      <c r="CDX1" s="28"/>
      <c r="CDY1" s="28"/>
      <c r="CDZ1" s="28"/>
      <c r="CEA1" s="28"/>
      <c r="CEB1" s="28"/>
      <c r="CEC1" s="28"/>
      <c r="CED1" s="28"/>
      <c r="CEE1" s="28"/>
      <c r="CEF1" s="28"/>
      <c r="CEG1" s="28"/>
      <c r="CEH1" s="28"/>
      <c r="CEI1" s="28"/>
      <c r="CEJ1" s="28"/>
      <c r="CEK1" s="28"/>
      <c r="CEL1" s="28"/>
      <c r="CEM1" s="28"/>
      <c r="CEN1" s="28"/>
      <c r="CEO1" s="28"/>
      <c r="CEP1" s="28"/>
      <c r="CEQ1" s="28"/>
      <c r="CER1" s="28"/>
      <c r="CES1" s="28"/>
      <c r="CET1" s="28"/>
      <c r="CEU1" s="28"/>
      <c r="CEV1" s="28"/>
      <c r="CEW1" s="28"/>
      <c r="CEX1" s="28"/>
      <c r="CEY1" s="28"/>
      <c r="CEZ1" s="28"/>
      <c r="CFA1" s="28"/>
      <c r="CFB1" s="28"/>
      <c r="CFC1" s="28"/>
      <c r="CFD1" s="28"/>
      <c r="CFE1" s="28"/>
      <c r="CFF1" s="28"/>
      <c r="CFG1" s="28"/>
      <c r="CFH1" s="28"/>
      <c r="CFI1" s="28"/>
      <c r="CFJ1" s="28"/>
      <c r="CFK1" s="28"/>
      <c r="CFL1" s="28"/>
      <c r="CFM1" s="28"/>
      <c r="CFN1" s="28"/>
      <c r="CFO1" s="28"/>
      <c r="CFP1" s="28"/>
      <c r="CFQ1" s="28"/>
      <c r="CFR1" s="28"/>
      <c r="CFS1" s="28"/>
      <c r="CFT1" s="28"/>
      <c r="CFU1" s="28"/>
      <c r="CFV1" s="28"/>
      <c r="CFW1" s="28"/>
      <c r="CFX1" s="28"/>
      <c r="CFY1" s="28"/>
      <c r="CFZ1" s="28"/>
      <c r="CGA1" s="28"/>
      <c r="CGB1" s="28"/>
      <c r="CGC1" s="28"/>
      <c r="CGD1" s="28"/>
      <c r="CGE1" s="28"/>
      <c r="CGF1" s="28"/>
      <c r="CGG1" s="28"/>
      <c r="CGH1" s="28"/>
      <c r="CGI1" s="28"/>
      <c r="CGJ1" s="28"/>
      <c r="CGK1" s="28"/>
      <c r="CGL1" s="28"/>
      <c r="CGM1" s="28"/>
      <c r="CGN1" s="28"/>
      <c r="CGO1" s="28"/>
      <c r="CGP1" s="28"/>
      <c r="CGQ1" s="28"/>
      <c r="CGR1" s="28"/>
      <c r="CGS1" s="28"/>
      <c r="CGT1" s="28"/>
      <c r="CGU1" s="28"/>
      <c r="CGV1" s="28"/>
      <c r="CGW1" s="28"/>
      <c r="CGX1" s="28"/>
      <c r="CGY1" s="28"/>
      <c r="CGZ1" s="28"/>
      <c r="CHA1" s="28"/>
      <c r="CHB1" s="28"/>
      <c r="CHC1" s="28"/>
      <c r="CHD1" s="28"/>
      <c r="CHE1" s="28"/>
      <c r="CHF1" s="28"/>
      <c r="CHG1" s="28"/>
      <c r="CHH1" s="28"/>
      <c r="CHI1" s="28"/>
      <c r="CHJ1" s="28"/>
      <c r="CHK1" s="28"/>
      <c r="CHL1" s="28"/>
      <c r="CHM1" s="28"/>
      <c r="CHN1" s="28"/>
      <c r="CHO1" s="28"/>
      <c r="CHP1" s="28"/>
      <c r="CHQ1" s="28"/>
      <c r="CHR1" s="28"/>
      <c r="CHS1" s="28"/>
      <c r="CHT1" s="28"/>
      <c r="CHU1" s="28"/>
      <c r="CHV1" s="28"/>
      <c r="CHW1" s="28"/>
      <c r="CHX1" s="28"/>
      <c r="CHY1" s="28"/>
      <c r="CHZ1" s="28"/>
      <c r="CIA1" s="28"/>
      <c r="CIB1" s="28"/>
      <c r="CIC1" s="28"/>
      <c r="CID1" s="28"/>
      <c r="CIE1" s="28"/>
      <c r="CIF1" s="28"/>
      <c r="CIG1" s="28"/>
      <c r="CIH1" s="28"/>
      <c r="CII1" s="28"/>
      <c r="CIJ1" s="28"/>
      <c r="CIK1" s="28"/>
      <c r="CIL1" s="28"/>
      <c r="CIM1" s="28"/>
      <c r="CIN1" s="28"/>
      <c r="CIO1" s="28"/>
      <c r="CIP1" s="28"/>
      <c r="CIQ1" s="28"/>
      <c r="CIR1" s="28"/>
      <c r="CIS1" s="28"/>
      <c r="CIT1" s="28"/>
      <c r="CIU1" s="28"/>
      <c r="CIV1" s="28"/>
      <c r="CIW1" s="28"/>
      <c r="CIX1" s="28"/>
      <c r="CIY1" s="28"/>
      <c r="CIZ1" s="28"/>
      <c r="CJA1" s="28"/>
      <c r="CJB1" s="28"/>
      <c r="CJC1" s="28"/>
      <c r="CJD1" s="28"/>
      <c r="CJE1" s="28"/>
      <c r="CJF1" s="28"/>
      <c r="CJG1" s="28"/>
      <c r="CJH1" s="28"/>
      <c r="CJI1" s="28"/>
      <c r="CJJ1" s="28"/>
      <c r="CJK1" s="28"/>
      <c r="CJL1" s="28"/>
      <c r="CJM1" s="28"/>
      <c r="CJN1" s="28"/>
      <c r="CJO1" s="28"/>
      <c r="CJP1" s="28"/>
      <c r="CJQ1" s="28"/>
      <c r="CJR1" s="28"/>
      <c r="CJS1" s="28"/>
      <c r="CJT1" s="28"/>
      <c r="CJU1" s="28"/>
      <c r="CJV1" s="28"/>
      <c r="CJW1" s="28"/>
      <c r="CJX1" s="28"/>
      <c r="CJY1" s="28"/>
      <c r="CJZ1" s="28"/>
      <c r="CKA1" s="28"/>
      <c r="CKB1" s="28"/>
      <c r="CKC1" s="28"/>
      <c r="CKD1" s="28"/>
      <c r="CKE1" s="28"/>
      <c r="CKF1" s="28"/>
      <c r="CKG1" s="28"/>
      <c r="CKH1" s="28"/>
      <c r="CKI1" s="28"/>
      <c r="CKJ1" s="28"/>
      <c r="CKK1" s="28"/>
      <c r="CKL1" s="28"/>
      <c r="CKM1" s="28"/>
      <c r="CKN1" s="28"/>
      <c r="CKO1" s="28"/>
      <c r="CKP1" s="28"/>
      <c r="CKQ1" s="28"/>
      <c r="CKR1" s="28"/>
      <c r="CKS1" s="28"/>
      <c r="CKT1" s="28"/>
      <c r="CKU1" s="28"/>
      <c r="CKV1" s="28"/>
      <c r="CKW1" s="28"/>
      <c r="CKX1" s="28"/>
      <c r="CKY1" s="28"/>
      <c r="CKZ1" s="28"/>
      <c r="CLA1" s="28"/>
      <c r="CLB1" s="28"/>
      <c r="CLC1" s="28"/>
      <c r="CLD1" s="28"/>
      <c r="CLE1" s="28"/>
      <c r="CLF1" s="28"/>
      <c r="CLG1" s="28"/>
      <c r="CLH1" s="28"/>
      <c r="CLI1" s="28"/>
      <c r="CLJ1" s="28"/>
      <c r="CLK1" s="28"/>
      <c r="CLL1" s="28"/>
      <c r="CLM1" s="28"/>
      <c r="CLN1" s="28"/>
      <c r="CLO1" s="28"/>
      <c r="CLP1" s="28"/>
      <c r="CLQ1" s="28"/>
      <c r="CLR1" s="28"/>
      <c r="CLS1" s="28"/>
      <c r="CLT1" s="28"/>
      <c r="CLU1" s="28"/>
      <c r="CLV1" s="28"/>
      <c r="CLW1" s="28"/>
      <c r="CLX1" s="28"/>
      <c r="CLY1" s="28"/>
      <c r="CLZ1" s="28"/>
      <c r="CMA1" s="28"/>
      <c r="CMB1" s="28"/>
      <c r="CMC1" s="28"/>
      <c r="CMD1" s="28"/>
      <c r="CME1" s="28"/>
      <c r="CMF1" s="28"/>
      <c r="CMG1" s="28"/>
      <c r="CMH1" s="28"/>
      <c r="CMI1" s="28"/>
      <c r="CMJ1" s="28"/>
      <c r="CMK1" s="28"/>
      <c r="CML1" s="28"/>
      <c r="CMM1" s="28"/>
      <c r="CMN1" s="28"/>
      <c r="CMO1" s="28"/>
      <c r="CMP1" s="28"/>
      <c r="CMQ1" s="28"/>
      <c r="CMR1" s="28"/>
      <c r="CMS1" s="28"/>
      <c r="CMT1" s="28"/>
      <c r="CMU1" s="28"/>
      <c r="CMV1" s="28"/>
      <c r="CMW1" s="28"/>
      <c r="CMX1" s="28"/>
      <c r="CMY1" s="28"/>
      <c r="CMZ1" s="28"/>
      <c r="CNA1" s="28"/>
      <c r="CNB1" s="28"/>
      <c r="CNC1" s="28"/>
      <c r="CND1" s="28"/>
      <c r="CNE1" s="28"/>
      <c r="CNF1" s="28"/>
      <c r="CNG1" s="28"/>
      <c r="CNH1" s="28"/>
      <c r="CNI1" s="28"/>
      <c r="CNJ1" s="28"/>
      <c r="CNK1" s="28"/>
      <c r="CNL1" s="28"/>
      <c r="CNM1" s="28"/>
      <c r="CNN1" s="28"/>
      <c r="CNO1" s="28"/>
      <c r="CNP1" s="28"/>
      <c r="CNQ1" s="28"/>
      <c r="CNR1" s="28"/>
      <c r="CNS1" s="28"/>
      <c r="CNT1" s="28"/>
      <c r="CNU1" s="28"/>
      <c r="CNV1" s="28"/>
      <c r="CNW1" s="28"/>
      <c r="CNX1" s="28"/>
      <c r="CNY1" s="28"/>
      <c r="CNZ1" s="28"/>
      <c r="COA1" s="28"/>
      <c r="COB1" s="28"/>
      <c r="COC1" s="28"/>
      <c r="COD1" s="28"/>
      <c r="COE1" s="28"/>
      <c r="COF1" s="28"/>
      <c r="COG1" s="28"/>
      <c r="COH1" s="28"/>
      <c r="COI1" s="28"/>
      <c r="COJ1" s="28"/>
      <c r="COK1" s="28"/>
      <c r="COL1" s="28"/>
      <c r="COM1" s="28"/>
      <c r="CON1" s="28"/>
      <c r="COO1" s="28"/>
      <c r="COP1" s="28"/>
      <c r="COQ1" s="28"/>
      <c r="COR1" s="28"/>
      <c r="COS1" s="28"/>
      <c r="COT1" s="28"/>
      <c r="COU1" s="28"/>
      <c r="COV1" s="28"/>
      <c r="COW1" s="28"/>
      <c r="COX1" s="28"/>
      <c r="COY1" s="28"/>
      <c r="COZ1" s="28"/>
      <c r="CPA1" s="28"/>
      <c r="CPB1" s="28"/>
      <c r="CPC1" s="28"/>
      <c r="CPD1" s="28"/>
      <c r="CPE1" s="28"/>
      <c r="CPF1" s="28"/>
      <c r="CPG1" s="28"/>
      <c r="CPH1" s="28"/>
      <c r="CPI1" s="28"/>
      <c r="CPJ1" s="28"/>
      <c r="CPK1" s="28"/>
      <c r="CPL1" s="28"/>
      <c r="CPM1" s="28"/>
      <c r="CPN1" s="28"/>
      <c r="CPO1" s="28"/>
      <c r="CPP1" s="28"/>
      <c r="CPQ1" s="28"/>
      <c r="CPR1" s="28"/>
      <c r="CPS1" s="28"/>
      <c r="CPT1" s="28"/>
      <c r="CPU1" s="28"/>
      <c r="CPV1" s="28"/>
      <c r="CPW1" s="28"/>
      <c r="CPX1" s="28"/>
      <c r="CPY1" s="28"/>
      <c r="CPZ1" s="28"/>
      <c r="CQA1" s="28"/>
      <c r="CQB1" s="28"/>
      <c r="CQC1" s="28"/>
      <c r="CQD1" s="28"/>
      <c r="CQE1" s="28"/>
      <c r="CQF1" s="28"/>
      <c r="CQG1" s="28"/>
      <c r="CQH1" s="28"/>
      <c r="CQI1" s="28"/>
      <c r="CQJ1" s="28"/>
      <c r="CQK1" s="28"/>
      <c r="CQL1" s="28"/>
      <c r="CQM1" s="28"/>
      <c r="CQN1" s="28"/>
      <c r="CQO1" s="28"/>
      <c r="CQP1" s="28"/>
      <c r="CQQ1" s="28"/>
      <c r="CQR1" s="28"/>
      <c r="CQS1" s="28"/>
      <c r="CQT1" s="28"/>
      <c r="CQU1" s="28"/>
      <c r="CQV1" s="28"/>
      <c r="CQW1" s="28"/>
      <c r="CQX1" s="28"/>
      <c r="CQY1" s="28"/>
      <c r="CQZ1" s="28"/>
      <c r="CRA1" s="28"/>
      <c r="CRB1" s="28"/>
      <c r="CRC1" s="28"/>
      <c r="CRD1" s="28"/>
      <c r="CRE1" s="28"/>
      <c r="CRF1" s="28"/>
      <c r="CRG1" s="28"/>
      <c r="CRH1" s="28"/>
      <c r="CRI1" s="28"/>
      <c r="CRJ1" s="28"/>
      <c r="CRK1" s="28"/>
      <c r="CRL1" s="28"/>
      <c r="CRM1" s="28"/>
      <c r="CRN1" s="28"/>
      <c r="CRO1" s="28"/>
      <c r="CRP1" s="28"/>
      <c r="CRQ1" s="28"/>
      <c r="CRR1" s="28"/>
      <c r="CRS1" s="28"/>
      <c r="CRT1" s="28"/>
      <c r="CRU1" s="28"/>
      <c r="CRV1" s="28"/>
      <c r="CRW1" s="28"/>
      <c r="CRX1" s="28"/>
      <c r="CRY1" s="28"/>
      <c r="CRZ1" s="28"/>
      <c r="CSA1" s="28"/>
      <c r="CSB1" s="28"/>
      <c r="CSC1" s="28"/>
      <c r="CSD1" s="28"/>
      <c r="CSE1" s="28"/>
      <c r="CSF1" s="28"/>
      <c r="CSG1" s="28"/>
      <c r="CSH1" s="28"/>
      <c r="CSI1" s="28"/>
      <c r="CSJ1" s="28"/>
      <c r="CSK1" s="28"/>
      <c r="CSL1" s="28"/>
      <c r="CSM1" s="28"/>
      <c r="CSN1" s="28"/>
      <c r="CSO1" s="28"/>
      <c r="CSP1" s="28"/>
      <c r="CSQ1" s="28"/>
      <c r="CSR1" s="28"/>
      <c r="CSS1" s="28"/>
      <c r="CST1" s="28"/>
      <c r="CSU1" s="28"/>
      <c r="CSV1" s="28"/>
      <c r="CSW1" s="28"/>
      <c r="CSX1" s="28"/>
      <c r="CSY1" s="28"/>
      <c r="CSZ1" s="28"/>
      <c r="CTA1" s="28"/>
      <c r="CTB1" s="28"/>
      <c r="CTC1" s="28"/>
      <c r="CTD1" s="28"/>
      <c r="CTE1" s="28"/>
      <c r="CTF1" s="28"/>
      <c r="CTG1" s="28"/>
      <c r="CTH1" s="28"/>
      <c r="CTI1" s="28"/>
      <c r="CTJ1" s="28"/>
      <c r="CTK1" s="28"/>
      <c r="CTL1" s="28"/>
      <c r="CTM1" s="28"/>
      <c r="CTN1" s="28"/>
      <c r="CTO1" s="28"/>
      <c r="CTP1" s="28"/>
      <c r="CTQ1" s="28"/>
      <c r="CTR1" s="28"/>
      <c r="CTS1" s="28"/>
      <c r="CTT1" s="28"/>
      <c r="CTU1" s="28"/>
      <c r="CTV1" s="28"/>
      <c r="CTW1" s="28"/>
      <c r="CTX1" s="28"/>
      <c r="CTY1" s="28"/>
      <c r="CTZ1" s="28"/>
      <c r="CUA1" s="28"/>
      <c r="CUB1" s="28"/>
      <c r="CUC1" s="28"/>
      <c r="CUD1" s="28"/>
      <c r="CUE1" s="28"/>
      <c r="CUF1" s="28"/>
      <c r="CUG1" s="28"/>
      <c r="CUH1" s="28"/>
      <c r="CUI1" s="28"/>
      <c r="CUJ1" s="28"/>
      <c r="CUK1" s="28"/>
      <c r="CUL1" s="28"/>
      <c r="CUM1" s="28"/>
      <c r="CUN1" s="28"/>
      <c r="CUO1" s="28"/>
      <c r="CUP1" s="28"/>
      <c r="CUQ1" s="28"/>
      <c r="CUR1" s="28"/>
      <c r="CUS1" s="28"/>
      <c r="CUT1" s="28"/>
      <c r="CUU1" s="28"/>
      <c r="CUV1" s="28"/>
      <c r="CUW1" s="28"/>
      <c r="CUX1" s="28"/>
      <c r="CUY1" s="28"/>
      <c r="CUZ1" s="28"/>
      <c r="CVA1" s="28"/>
      <c r="CVB1" s="28"/>
      <c r="CVC1" s="28"/>
      <c r="CVD1" s="28"/>
      <c r="CVE1" s="28"/>
      <c r="CVF1" s="28"/>
      <c r="CVG1" s="28"/>
      <c r="CVH1" s="28"/>
      <c r="CVI1" s="28"/>
      <c r="CVJ1" s="28"/>
      <c r="CVK1" s="28"/>
      <c r="CVL1" s="28"/>
      <c r="CVM1" s="28"/>
      <c r="CVN1" s="28"/>
      <c r="CVO1" s="28"/>
      <c r="CVP1" s="28"/>
      <c r="CVQ1" s="28"/>
      <c r="CVR1" s="28"/>
      <c r="CVS1" s="28"/>
      <c r="CVT1" s="28"/>
      <c r="CVU1" s="28"/>
      <c r="CVV1" s="28"/>
      <c r="CVW1" s="28"/>
      <c r="CVX1" s="28"/>
      <c r="CVY1" s="28"/>
      <c r="CVZ1" s="28"/>
      <c r="CWA1" s="28"/>
      <c r="CWB1" s="28"/>
      <c r="CWC1" s="28"/>
      <c r="CWD1" s="28"/>
      <c r="CWE1" s="28"/>
      <c r="CWF1" s="28"/>
      <c r="CWG1" s="28"/>
      <c r="CWH1" s="28"/>
      <c r="CWI1" s="28"/>
      <c r="CWJ1" s="28"/>
      <c r="CWK1" s="28"/>
      <c r="CWL1" s="28"/>
      <c r="CWM1" s="28"/>
      <c r="CWN1" s="28"/>
      <c r="CWO1" s="28"/>
      <c r="CWP1" s="28"/>
      <c r="CWQ1" s="28"/>
      <c r="CWR1" s="28"/>
      <c r="CWS1" s="28"/>
      <c r="CWT1" s="28"/>
      <c r="CWU1" s="28"/>
      <c r="CWV1" s="28"/>
      <c r="CWW1" s="28"/>
      <c r="CWX1" s="28"/>
      <c r="CWY1" s="28"/>
      <c r="CWZ1" s="28"/>
      <c r="CXA1" s="28"/>
      <c r="CXB1" s="28"/>
      <c r="CXC1" s="28"/>
      <c r="CXD1" s="28"/>
      <c r="CXE1" s="28"/>
      <c r="CXF1" s="28"/>
      <c r="CXG1" s="28"/>
      <c r="CXH1" s="28"/>
      <c r="CXI1" s="28"/>
      <c r="CXJ1" s="28"/>
      <c r="CXK1" s="28"/>
      <c r="CXL1" s="28"/>
      <c r="CXM1" s="28"/>
      <c r="CXN1" s="28"/>
      <c r="CXO1" s="28"/>
      <c r="CXP1" s="28"/>
      <c r="CXQ1" s="28"/>
      <c r="CXR1" s="28"/>
      <c r="CXS1" s="28"/>
      <c r="CXT1" s="28"/>
      <c r="CXU1" s="28"/>
      <c r="CXV1" s="28"/>
      <c r="CXW1" s="28"/>
      <c r="CXX1" s="28"/>
      <c r="CXY1" s="28"/>
      <c r="CXZ1" s="28"/>
      <c r="CYA1" s="28"/>
      <c r="CYB1" s="28"/>
      <c r="CYC1" s="28"/>
      <c r="CYD1" s="28"/>
      <c r="CYE1" s="28"/>
      <c r="CYF1" s="28"/>
      <c r="CYG1" s="28"/>
      <c r="CYH1" s="28"/>
      <c r="CYI1" s="28"/>
      <c r="CYJ1" s="28"/>
      <c r="CYK1" s="28"/>
      <c r="CYL1" s="28"/>
      <c r="CYM1" s="28"/>
      <c r="CYN1" s="28"/>
      <c r="CYO1" s="28"/>
      <c r="CYP1" s="28"/>
      <c r="CYQ1" s="28"/>
      <c r="CYR1" s="28"/>
      <c r="CYS1" s="28"/>
      <c r="CYT1" s="28"/>
      <c r="CYU1" s="28"/>
      <c r="CYV1" s="28"/>
      <c r="CYW1" s="28"/>
      <c r="CYX1" s="28"/>
      <c r="CYY1" s="28"/>
      <c r="CYZ1" s="28"/>
      <c r="CZA1" s="28"/>
      <c r="CZB1" s="28"/>
      <c r="CZC1" s="28"/>
      <c r="CZD1" s="28"/>
      <c r="CZE1" s="28"/>
      <c r="CZF1" s="28"/>
      <c r="CZG1" s="28"/>
      <c r="CZH1" s="28"/>
      <c r="CZI1" s="28"/>
      <c r="CZJ1" s="28"/>
      <c r="CZK1" s="28"/>
      <c r="CZL1" s="28"/>
      <c r="CZM1" s="28"/>
      <c r="CZN1" s="28"/>
      <c r="CZO1" s="28"/>
      <c r="CZP1" s="28"/>
      <c r="CZQ1" s="28"/>
      <c r="CZR1" s="28"/>
      <c r="CZS1" s="28"/>
      <c r="CZT1" s="28"/>
      <c r="CZU1" s="28"/>
      <c r="CZV1" s="28"/>
      <c r="CZW1" s="28"/>
      <c r="CZX1" s="28"/>
      <c r="CZY1" s="28"/>
      <c r="CZZ1" s="28"/>
      <c r="DAA1" s="28"/>
      <c r="DAB1" s="28"/>
      <c r="DAC1" s="28"/>
      <c r="DAD1" s="28"/>
      <c r="DAE1" s="28"/>
      <c r="DAF1" s="28"/>
      <c r="DAG1" s="28"/>
      <c r="DAH1" s="28"/>
      <c r="DAI1" s="28"/>
      <c r="DAJ1" s="28"/>
      <c r="DAK1" s="28"/>
      <c r="DAL1" s="28"/>
      <c r="DAM1" s="28"/>
      <c r="DAN1" s="28"/>
      <c r="DAO1" s="28"/>
      <c r="DAP1" s="28"/>
      <c r="DAQ1" s="28"/>
      <c r="DAR1" s="28"/>
      <c r="DAS1" s="28"/>
      <c r="DAT1" s="28"/>
      <c r="DAU1" s="28"/>
      <c r="DAV1" s="28"/>
      <c r="DAW1" s="28"/>
      <c r="DAX1" s="28"/>
      <c r="DAY1" s="28"/>
      <c r="DAZ1" s="28"/>
      <c r="DBA1" s="28"/>
      <c r="DBB1" s="28"/>
      <c r="DBC1" s="28"/>
      <c r="DBD1" s="28"/>
      <c r="DBE1" s="28"/>
      <c r="DBF1" s="28"/>
      <c r="DBG1" s="28"/>
      <c r="DBH1" s="28"/>
      <c r="DBI1" s="28"/>
      <c r="DBJ1" s="28"/>
      <c r="DBK1" s="28"/>
      <c r="DBL1" s="28"/>
      <c r="DBM1" s="28"/>
      <c r="DBN1" s="28"/>
      <c r="DBO1" s="28"/>
      <c r="DBP1" s="28"/>
      <c r="DBQ1" s="28"/>
      <c r="DBR1" s="28"/>
      <c r="DBS1" s="28"/>
      <c r="DBT1" s="28"/>
      <c r="DBU1" s="28"/>
      <c r="DBV1" s="28"/>
      <c r="DBW1" s="28"/>
      <c r="DBX1" s="28"/>
      <c r="DBY1" s="28"/>
      <c r="DBZ1" s="28"/>
      <c r="DCA1" s="28"/>
      <c r="DCB1" s="28"/>
      <c r="DCC1" s="28"/>
      <c r="DCD1" s="28"/>
      <c r="DCE1" s="28"/>
      <c r="DCF1" s="28"/>
      <c r="DCG1" s="28"/>
      <c r="DCH1" s="28"/>
      <c r="DCI1" s="28"/>
      <c r="DCJ1" s="28"/>
      <c r="DCK1" s="28"/>
      <c r="DCL1" s="28"/>
      <c r="DCM1" s="28"/>
      <c r="DCN1" s="28"/>
      <c r="DCO1" s="28"/>
      <c r="DCP1" s="28"/>
      <c r="DCQ1" s="28"/>
      <c r="DCR1" s="28"/>
      <c r="DCS1" s="28"/>
      <c r="DCT1" s="28"/>
      <c r="DCU1" s="28"/>
      <c r="DCV1" s="28"/>
      <c r="DCW1" s="28"/>
      <c r="DCX1" s="28"/>
      <c r="DCY1" s="28"/>
      <c r="DCZ1" s="28"/>
      <c r="DDA1" s="28"/>
      <c r="DDB1" s="28"/>
      <c r="DDC1" s="28"/>
      <c r="DDD1" s="28"/>
      <c r="DDE1" s="28"/>
      <c r="DDF1" s="28"/>
      <c r="DDG1" s="28"/>
      <c r="DDH1" s="28"/>
      <c r="DDI1" s="28"/>
      <c r="DDJ1" s="28"/>
      <c r="DDK1" s="28"/>
      <c r="DDL1" s="28"/>
      <c r="DDM1" s="28"/>
      <c r="DDN1" s="28"/>
      <c r="DDO1" s="28"/>
      <c r="DDP1" s="28"/>
      <c r="DDQ1" s="28"/>
      <c r="DDR1" s="28"/>
      <c r="DDS1" s="28"/>
      <c r="DDT1" s="28"/>
      <c r="DDU1" s="28"/>
      <c r="DDV1" s="28"/>
      <c r="DDW1" s="28"/>
      <c r="DDX1" s="28"/>
      <c r="DDY1" s="28"/>
      <c r="DDZ1" s="28"/>
      <c r="DEA1" s="28"/>
      <c r="DEB1" s="28"/>
      <c r="DEC1" s="28"/>
      <c r="DED1" s="28"/>
      <c r="DEE1" s="28"/>
      <c r="DEF1" s="28"/>
      <c r="DEG1" s="28"/>
      <c r="DEH1" s="28"/>
      <c r="DEI1" s="28"/>
      <c r="DEJ1" s="28"/>
      <c r="DEK1" s="28"/>
      <c r="DEL1" s="28"/>
      <c r="DEM1" s="28"/>
      <c r="DEN1" s="28"/>
      <c r="DEO1" s="28"/>
      <c r="DEP1" s="28"/>
      <c r="DEQ1" s="28"/>
      <c r="DER1" s="28"/>
      <c r="DES1" s="28"/>
      <c r="DET1" s="28"/>
      <c r="DEU1" s="28"/>
      <c r="DEV1" s="28"/>
      <c r="DEW1" s="28"/>
      <c r="DEX1" s="28"/>
      <c r="DEY1" s="28"/>
      <c r="DEZ1" s="28"/>
      <c r="DFA1" s="28"/>
      <c r="DFB1" s="28"/>
      <c r="DFC1" s="28"/>
      <c r="DFD1" s="28"/>
      <c r="DFE1" s="28"/>
      <c r="DFF1" s="28"/>
      <c r="DFG1" s="28"/>
      <c r="DFH1" s="28"/>
      <c r="DFI1" s="28"/>
      <c r="DFJ1" s="28"/>
      <c r="DFK1" s="28"/>
      <c r="DFL1" s="28"/>
      <c r="DFM1" s="28"/>
      <c r="DFN1" s="28"/>
      <c r="DFO1" s="28"/>
      <c r="DFP1" s="28"/>
      <c r="DFQ1" s="28"/>
      <c r="DFR1" s="28"/>
      <c r="DFS1" s="28"/>
      <c r="DFT1" s="28"/>
      <c r="DFU1" s="28"/>
      <c r="DFV1" s="28"/>
      <c r="DFW1" s="28"/>
      <c r="DFX1" s="28"/>
      <c r="DFY1" s="28"/>
      <c r="DFZ1" s="28"/>
      <c r="DGA1" s="28"/>
      <c r="DGB1" s="28"/>
      <c r="DGC1" s="28"/>
      <c r="DGD1" s="28"/>
      <c r="DGE1" s="28"/>
      <c r="DGF1" s="28"/>
      <c r="DGG1" s="28"/>
      <c r="DGH1" s="28"/>
      <c r="DGI1" s="28"/>
      <c r="DGJ1" s="28"/>
      <c r="DGK1" s="28"/>
      <c r="DGL1" s="28"/>
      <c r="DGM1" s="28"/>
      <c r="DGN1" s="28"/>
      <c r="DGO1" s="28"/>
      <c r="DGP1" s="28"/>
      <c r="DGQ1" s="28"/>
      <c r="DGR1" s="28"/>
      <c r="DGS1" s="28"/>
      <c r="DGT1" s="28"/>
      <c r="DGU1" s="28"/>
      <c r="DGV1" s="28"/>
      <c r="DGW1" s="28"/>
      <c r="DGX1" s="28"/>
      <c r="DGY1" s="28"/>
      <c r="DGZ1" s="28"/>
      <c r="DHA1" s="28"/>
      <c r="DHB1" s="28"/>
      <c r="DHC1" s="28"/>
      <c r="DHD1" s="28"/>
      <c r="DHE1" s="28"/>
      <c r="DHF1" s="28"/>
      <c r="DHG1" s="28"/>
      <c r="DHH1" s="28"/>
      <c r="DHI1" s="28"/>
      <c r="DHJ1" s="28"/>
      <c r="DHK1" s="28"/>
      <c r="DHL1" s="28"/>
      <c r="DHM1" s="28"/>
      <c r="DHN1" s="28"/>
      <c r="DHO1" s="28"/>
      <c r="DHP1" s="28"/>
      <c r="DHQ1" s="28"/>
      <c r="DHR1" s="28"/>
      <c r="DHS1" s="28"/>
      <c r="DHT1" s="28"/>
      <c r="DHU1" s="28"/>
      <c r="DHV1" s="28"/>
      <c r="DHW1" s="28"/>
      <c r="DHX1" s="28"/>
      <c r="DHY1" s="28"/>
      <c r="DHZ1" s="28"/>
      <c r="DIA1" s="28"/>
      <c r="DIB1" s="28"/>
      <c r="DIC1" s="28"/>
      <c r="DID1" s="28"/>
      <c r="DIE1" s="28"/>
      <c r="DIF1" s="28"/>
      <c r="DIG1" s="28"/>
      <c r="DIH1" s="28"/>
      <c r="DII1" s="28"/>
      <c r="DIJ1" s="28"/>
      <c r="DIK1" s="28"/>
      <c r="DIL1" s="28"/>
      <c r="DIM1" s="28"/>
      <c r="DIN1" s="28"/>
      <c r="DIO1" s="28"/>
      <c r="DIP1" s="28"/>
      <c r="DIQ1" s="28"/>
      <c r="DIR1" s="28"/>
      <c r="DIS1" s="28"/>
      <c r="DIT1" s="28"/>
      <c r="DIU1" s="28"/>
      <c r="DIV1" s="28"/>
      <c r="DIW1" s="28"/>
      <c r="DIX1" s="28"/>
      <c r="DIY1" s="28"/>
      <c r="DIZ1" s="28"/>
      <c r="DJA1" s="28"/>
      <c r="DJB1" s="28"/>
      <c r="DJC1" s="28"/>
      <c r="DJD1" s="28"/>
      <c r="DJE1" s="28"/>
      <c r="DJF1" s="28"/>
      <c r="DJG1" s="28"/>
      <c r="DJH1" s="28"/>
      <c r="DJI1" s="28"/>
      <c r="DJJ1" s="28"/>
      <c r="DJK1" s="28"/>
      <c r="DJL1" s="28"/>
      <c r="DJM1" s="28"/>
      <c r="DJN1" s="28"/>
      <c r="DJO1" s="28"/>
      <c r="DJP1" s="28"/>
      <c r="DJQ1" s="28"/>
      <c r="DJR1" s="28"/>
      <c r="DJS1" s="28"/>
      <c r="DJT1" s="28"/>
      <c r="DJU1" s="28"/>
      <c r="DJV1" s="28"/>
      <c r="DJW1" s="28"/>
      <c r="DJX1" s="28"/>
      <c r="DJY1" s="28"/>
      <c r="DJZ1" s="28"/>
      <c r="DKA1" s="28"/>
      <c r="DKB1" s="28"/>
      <c r="DKC1" s="28"/>
      <c r="DKD1" s="28"/>
      <c r="DKE1" s="28"/>
      <c r="DKF1" s="28"/>
      <c r="DKG1" s="28"/>
      <c r="DKH1" s="28"/>
      <c r="DKI1" s="28"/>
      <c r="DKJ1" s="28"/>
      <c r="DKK1" s="28"/>
      <c r="DKL1" s="28"/>
      <c r="DKM1" s="28"/>
      <c r="DKN1" s="28"/>
      <c r="DKO1" s="28"/>
      <c r="DKP1" s="28"/>
      <c r="DKQ1" s="28"/>
      <c r="DKR1" s="28"/>
      <c r="DKS1" s="28"/>
      <c r="DKT1" s="28"/>
      <c r="DKU1" s="28"/>
      <c r="DKV1" s="28"/>
      <c r="DKW1" s="28"/>
      <c r="DKX1" s="28"/>
      <c r="DKY1" s="28"/>
      <c r="DKZ1" s="28"/>
      <c r="DLA1" s="28"/>
      <c r="DLB1" s="28"/>
      <c r="DLC1" s="28"/>
      <c r="DLD1" s="28"/>
      <c r="DLE1" s="28"/>
      <c r="DLF1" s="28"/>
      <c r="DLG1" s="28"/>
      <c r="DLH1" s="28"/>
      <c r="DLI1" s="28"/>
      <c r="DLJ1" s="28"/>
      <c r="DLK1" s="28"/>
      <c r="DLL1" s="28"/>
      <c r="DLM1" s="28"/>
      <c r="DLN1" s="28"/>
      <c r="DLO1" s="28"/>
      <c r="DLP1" s="28"/>
      <c r="DLQ1" s="28"/>
      <c r="DLR1" s="28"/>
      <c r="DLS1" s="28"/>
      <c r="DLT1" s="28"/>
      <c r="DLU1" s="28"/>
      <c r="DLV1" s="28"/>
      <c r="DLW1" s="28"/>
      <c r="DLX1" s="28"/>
      <c r="DLY1" s="28"/>
      <c r="DLZ1" s="28"/>
      <c r="DMA1" s="28"/>
      <c r="DMB1" s="28"/>
      <c r="DMC1" s="28"/>
      <c r="DMD1" s="28"/>
      <c r="DME1" s="28"/>
      <c r="DMF1" s="28"/>
      <c r="DMG1" s="28"/>
      <c r="DMH1" s="28"/>
      <c r="DMI1" s="28"/>
      <c r="DMJ1" s="28"/>
      <c r="DMK1" s="28"/>
      <c r="DML1" s="28"/>
      <c r="DMM1" s="28"/>
      <c r="DMN1" s="28"/>
      <c r="DMO1" s="28"/>
      <c r="DMP1" s="28"/>
      <c r="DMQ1" s="28"/>
      <c r="DMR1" s="28"/>
      <c r="DMS1" s="28"/>
      <c r="DMT1" s="28"/>
      <c r="DMU1" s="28"/>
      <c r="DMV1" s="28"/>
      <c r="DMW1" s="28"/>
      <c r="DMX1" s="28"/>
      <c r="DMY1" s="28"/>
      <c r="DMZ1" s="28"/>
      <c r="DNA1" s="28"/>
      <c r="DNB1" s="28"/>
      <c r="DNC1" s="28"/>
      <c r="DND1" s="28"/>
      <c r="DNE1" s="28"/>
      <c r="DNF1" s="28"/>
      <c r="DNG1" s="28"/>
      <c r="DNH1" s="28"/>
      <c r="DNI1" s="28"/>
      <c r="DNJ1" s="28"/>
      <c r="DNK1" s="28"/>
      <c r="DNL1" s="28"/>
      <c r="DNM1" s="28"/>
      <c r="DNN1" s="28"/>
      <c r="DNO1" s="28"/>
      <c r="DNP1" s="28"/>
      <c r="DNQ1" s="28"/>
      <c r="DNR1" s="28"/>
      <c r="DNS1" s="28"/>
      <c r="DNT1" s="28"/>
      <c r="DNU1" s="28"/>
      <c r="DNV1" s="28"/>
      <c r="DNW1" s="28"/>
      <c r="DNX1" s="28"/>
      <c r="DNY1" s="28"/>
      <c r="DNZ1" s="28"/>
      <c r="DOA1" s="28"/>
      <c r="DOB1" s="28"/>
      <c r="DOC1" s="28"/>
      <c r="DOD1" s="28"/>
      <c r="DOE1" s="28"/>
      <c r="DOF1" s="28"/>
      <c r="DOG1" s="28"/>
      <c r="DOH1" s="28"/>
      <c r="DOI1" s="28"/>
      <c r="DOJ1" s="28"/>
      <c r="DOK1" s="28"/>
      <c r="DOL1" s="28"/>
      <c r="DOM1" s="28"/>
      <c r="DON1" s="28"/>
      <c r="DOO1" s="28"/>
      <c r="DOP1" s="28"/>
      <c r="DOQ1" s="28"/>
      <c r="DOR1" s="28"/>
      <c r="DOS1" s="28"/>
      <c r="DOT1" s="28"/>
      <c r="DOU1" s="28"/>
      <c r="DOV1" s="28"/>
      <c r="DOW1" s="28"/>
      <c r="DOX1" s="28"/>
      <c r="DOY1" s="28"/>
      <c r="DOZ1" s="28"/>
      <c r="DPA1" s="28"/>
      <c r="DPB1" s="28"/>
      <c r="DPC1" s="28"/>
      <c r="DPD1" s="28"/>
      <c r="DPE1" s="28"/>
      <c r="DPF1" s="28"/>
      <c r="DPG1" s="28"/>
      <c r="DPH1" s="28"/>
      <c r="DPI1" s="28"/>
      <c r="DPJ1" s="28"/>
      <c r="DPK1" s="28"/>
      <c r="DPL1" s="28"/>
      <c r="DPM1" s="28"/>
      <c r="DPN1" s="28"/>
      <c r="DPO1" s="28"/>
      <c r="DPP1" s="28"/>
      <c r="DPQ1" s="28"/>
      <c r="DPR1" s="28"/>
      <c r="DPS1" s="28"/>
      <c r="DPT1" s="28"/>
      <c r="DPU1" s="28"/>
      <c r="DPV1" s="28"/>
      <c r="DPW1" s="28"/>
      <c r="DPX1" s="28"/>
      <c r="DPY1" s="28"/>
      <c r="DPZ1" s="28"/>
      <c r="DQA1" s="28"/>
      <c r="DQB1" s="28"/>
      <c r="DQC1" s="28"/>
      <c r="DQD1" s="28"/>
      <c r="DQE1" s="28"/>
      <c r="DQF1" s="28"/>
      <c r="DQG1" s="28"/>
      <c r="DQH1" s="28"/>
      <c r="DQI1" s="28"/>
      <c r="DQJ1" s="28"/>
      <c r="DQK1" s="28"/>
      <c r="DQL1" s="28"/>
      <c r="DQM1" s="28"/>
      <c r="DQN1" s="28"/>
      <c r="DQO1" s="28"/>
      <c r="DQP1" s="28"/>
      <c r="DQQ1" s="28"/>
      <c r="DQR1" s="28"/>
      <c r="DQS1" s="28"/>
      <c r="DQT1" s="28"/>
      <c r="DQU1" s="28"/>
      <c r="DQV1" s="28"/>
      <c r="DQW1" s="28"/>
      <c r="DQX1" s="28"/>
      <c r="DQY1" s="28"/>
      <c r="DQZ1" s="28"/>
      <c r="DRA1" s="28"/>
      <c r="DRB1" s="28"/>
      <c r="DRC1" s="28"/>
      <c r="DRD1" s="28"/>
      <c r="DRE1" s="28"/>
      <c r="DRF1" s="28"/>
      <c r="DRG1" s="28"/>
      <c r="DRH1" s="28"/>
      <c r="DRI1" s="28"/>
      <c r="DRJ1" s="28"/>
      <c r="DRK1" s="28"/>
      <c r="DRL1" s="28"/>
      <c r="DRM1" s="28"/>
      <c r="DRN1" s="28"/>
      <c r="DRO1" s="28"/>
      <c r="DRP1" s="28"/>
      <c r="DRQ1" s="28"/>
      <c r="DRR1" s="28"/>
      <c r="DRS1" s="28"/>
      <c r="DRT1" s="28"/>
      <c r="DRU1" s="28"/>
      <c r="DRV1" s="28"/>
      <c r="DRW1" s="28"/>
      <c r="DRX1" s="28"/>
      <c r="DRY1" s="28"/>
      <c r="DRZ1" s="28"/>
      <c r="DSA1" s="28"/>
      <c r="DSB1" s="28"/>
      <c r="DSC1" s="28"/>
      <c r="DSD1" s="28"/>
      <c r="DSE1" s="28"/>
      <c r="DSF1" s="28"/>
      <c r="DSG1" s="28"/>
      <c r="DSH1" s="28"/>
      <c r="DSI1" s="28"/>
      <c r="DSJ1" s="28"/>
      <c r="DSK1" s="28"/>
      <c r="DSL1" s="28"/>
      <c r="DSM1" s="28"/>
      <c r="DSN1" s="28"/>
      <c r="DSO1" s="28"/>
      <c r="DSP1" s="28"/>
      <c r="DSQ1" s="28"/>
      <c r="DSR1" s="28"/>
      <c r="DSS1" s="28"/>
      <c r="DST1" s="28"/>
      <c r="DSU1" s="28"/>
      <c r="DSV1" s="28"/>
      <c r="DSW1" s="28"/>
      <c r="DSX1" s="28"/>
      <c r="DSY1" s="28"/>
      <c r="DSZ1" s="28"/>
      <c r="DTA1" s="28"/>
      <c r="DTB1" s="28"/>
      <c r="DTC1" s="28"/>
      <c r="DTD1" s="28"/>
      <c r="DTE1" s="28"/>
      <c r="DTF1" s="28"/>
      <c r="DTG1" s="28"/>
      <c r="DTH1" s="28"/>
      <c r="DTI1" s="28"/>
      <c r="DTJ1" s="28"/>
      <c r="DTK1" s="28"/>
      <c r="DTL1" s="28"/>
      <c r="DTM1" s="28"/>
      <c r="DTN1" s="28"/>
      <c r="DTO1" s="28"/>
      <c r="DTP1" s="28"/>
      <c r="DTQ1" s="28"/>
      <c r="DTR1" s="28"/>
      <c r="DTS1" s="28"/>
      <c r="DTT1" s="28"/>
      <c r="DTU1" s="28"/>
      <c r="DTV1" s="28"/>
      <c r="DTW1" s="28"/>
      <c r="DTX1" s="28"/>
      <c r="DTY1" s="28"/>
      <c r="DTZ1" s="28"/>
      <c r="DUA1" s="28"/>
      <c r="DUB1" s="28"/>
      <c r="DUC1" s="28"/>
      <c r="DUD1" s="28"/>
      <c r="DUE1" s="28"/>
      <c r="DUF1" s="28"/>
      <c r="DUG1" s="28"/>
      <c r="DUH1" s="28"/>
      <c r="DUI1" s="28"/>
      <c r="DUJ1" s="28"/>
      <c r="DUK1" s="28"/>
      <c r="DUL1" s="28"/>
      <c r="DUM1" s="28"/>
      <c r="DUN1" s="28"/>
      <c r="DUO1" s="28"/>
      <c r="DUP1" s="28"/>
      <c r="DUQ1" s="28"/>
      <c r="DUR1" s="28"/>
      <c r="DUS1" s="28"/>
      <c r="DUT1" s="28"/>
      <c r="DUU1" s="28"/>
      <c r="DUV1" s="28"/>
      <c r="DUW1" s="28"/>
      <c r="DUX1" s="28"/>
      <c r="DUY1" s="28"/>
      <c r="DUZ1" s="28"/>
      <c r="DVA1" s="28"/>
      <c r="DVB1" s="28"/>
      <c r="DVC1" s="28"/>
      <c r="DVD1" s="28"/>
      <c r="DVE1" s="28"/>
      <c r="DVF1" s="28"/>
      <c r="DVG1" s="28"/>
      <c r="DVH1" s="28"/>
      <c r="DVI1" s="28"/>
      <c r="DVJ1" s="28"/>
      <c r="DVK1" s="28"/>
      <c r="DVL1" s="28"/>
      <c r="DVM1" s="28"/>
      <c r="DVN1" s="28"/>
      <c r="DVO1" s="28"/>
      <c r="DVP1" s="28"/>
      <c r="DVQ1" s="28"/>
      <c r="DVR1" s="28"/>
      <c r="DVS1" s="28"/>
      <c r="DVT1" s="28"/>
      <c r="DVU1" s="28"/>
      <c r="DVV1" s="28"/>
      <c r="DVW1" s="28"/>
      <c r="DVX1" s="28"/>
      <c r="DVY1" s="28"/>
      <c r="DVZ1" s="28"/>
      <c r="DWA1" s="28"/>
      <c r="DWB1" s="28"/>
      <c r="DWC1" s="28"/>
      <c r="DWD1" s="28"/>
      <c r="DWE1" s="28"/>
      <c r="DWF1" s="28"/>
      <c r="DWG1" s="28"/>
      <c r="DWH1" s="28"/>
      <c r="DWI1" s="28"/>
      <c r="DWJ1" s="28"/>
      <c r="DWK1" s="28"/>
      <c r="DWL1" s="28"/>
      <c r="DWM1" s="28"/>
      <c r="DWN1" s="28"/>
      <c r="DWO1" s="28"/>
      <c r="DWP1" s="28"/>
      <c r="DWQ1" s="28"/>
      <c r="DWR1" s="28"/>
      <c r="DWS1" s="28"/>
      <c r="DWT1" s="28"/>
      <c r="DWU1" s="28"/>
      <c r="DWV1" s="28"/>
      <c r="DWW1" s="28"/>
      <c r="DWX1" s="28"/>
      <c r="DWY1" s="28"/>
      <c r="DWZ1" s="28"/>
      <c r="DXA1" s="28"/>
      <c r="DXB1" s="28"/>
      <c r="DXC1" s="28"/>
      <c r="DXD1" s="28"/>
      <c r="DXE1" s="28"/>
      <c r="DXF1" s="28"/>
      <c r="DXG1" s="28"/>
      <c r="DXH1" s="28"/>
      <c r="DXI1" s="28"/>
      <c r="DXJ1" s="28"/>
      <c r="DXK1" s="28"/>
      <c r="DXL1" s="28"/>
      <c r="DXM1" s="28"/>
      <c r="DXN1" s="28"/>
      <c r="DXO1" s="28"/>
      <c r="DXP1" s="28"/>
      <c r="DXQ1" s="28"/>
      <c r="DXR1" s="28"/>
      <c r="DXS1" s="28"/>
      <c r="DXT1" s="28"/>
      <c r="DXU1" s="28"/>
      <c r="DXV1" s="28"/>
      <c r="DXW1" s="28"/>
      <c r="DXX1" s="28"/>
      <c r="DXY1" s="28"/>
      <c r="DXZ1" s="28"/>
      <c r="DYA1" s="28"/>
      <c r="DYB1" s="28"/>
      <c r="DYC1" s="28"/>
      <c r="DYD1" s="28"/>
      <c r="DYE1" s="28"/>
      <c r="DYF1" s="28"/>
      <c r="DYG1" s="28"/>
      <c r="DYH1" s="28"/>
      <c r="DYI1" s="28"/>
      <c r="DYJ1" s="28"/>
      <c r="DYK1" s="28"/>
      <c r="DYL1" s="28"/>
      <c r="DYM1" s="28"/>
      <c r="DYN1" s="28"/>
      <c r="DYO1" s="28"/>
      <c r="DYP1" s="28"/>
      <c r="DYQ1" s="28"/>
      <c r="DYR1" s="28"/>
      <c r="DYS1" s="28"/>
      <c r="DYT1" s="28"/>
      <c r="DYU1" s="28"/>
      <c r="DYV1" s="28"/>
      <c r="DYW1" s="28"/>
      <c r="DYX1" s="28"/>
      <c r="DYY1" s="28"/>
      <c r="DYZ1" s="28"/>
      <c r="DZA1" s="28"/>
      <c r="DZB1" s="28"/>
      <c r="DZC1" s="28"/>
      <c r="DZD1" s="28"/>
      <c r="DZE1" s="28"/>
      <c r="DZF1" s="28"/>
      <c r="DZG1" s="28"/>
      <c r="DZH1" s="28"/>
      <c r="DZI1" s="28"/>
      <c r="DZJ1" s="28"/>
      <c r="DZK1" s="28"/>
      <c r="DZL1" s="28"/>
      <c r="DZM1" s="28"/>
      <c r="DZN1" s="28"/>
      <c r="DZO1" s="28"/>
      <c r="DZP1" s="28"/>
      <c r="DZQ1" s="28"/>
      <c r="DZR1" s="28"/>
      <c r="DZS1" s="28"/>
      <c r="DZT1" s="28"/>
      <c r="DZU1" s="28"/>
      <c r="DZV1" s="28"/>
      <c r="DZW1" s="28"/>
      <c r="DZX1" s="28"/>
      <c r="DZY1" s="28"/>
      <c r="DZZ1" s="28"/>
      <c r="EAA1" s="28"/>
      <c r="EAB1" s="28"/>
      <c r="EAC1" s="28"/>
      <c r="EAD1" s="28"/>
      <c r="EAE1" s="28"/>
      <c r="EAF1" s="28"/>
      <c r="EAG1" s="28"/>
      <c r="EAH1" s="28"/>
      <c r="EAI1" s="28"/>
      <c r="EAJ1" s="28"/>
      <c r="EAK1" s="28"/>
      <c r="EAL1" s="28"/>
      <c r="EAM1" s="28"/>
      <c r="EAN1" s="28"/>
      <c r="EAO1" s="28"/>
      <c r="EAP1" s="28"/>
      <c r="EAQ1" s="28"/>
      <c r="EAR1" s="28"/>
      <c r="EAS1" s="28"/>
      <c r="EAT1" s="28"/>
      <c r="EAU1" s="28"/>
      <c r="EAV1" s="28"/>
      <c r="EAW1" s="28"/>
      <c r="EAX1" s="28"/>
      <c r="EAY1" s="28"/>
      <c r="EAZ1" s="28"/>
      <c r="EBA1" s="28"/>
      <c r="EBB1" s="28"/>
      <c r="EBC1" s="28"/>
      <c r="EBD1" s="28"/>
      <c r="EBE1" s="28"/>
      <c r="EBF1" s="28"/>
      <c r="EBG1" s="28"/>
      <c r="EBH1" s="28"/>
      <c r="EBI1" s="28"/>
      <c r="EBJ1" s="28"/>
      <c r="EBK1" s="28"/>
      <c r="EBL1" s="28"/>
      <c r="EBM1" s="28"/>
      <c r="EBN1" s="28"/>
      <c r="EBO1" s="28"/>
      <c r="EBP1" s="28"/>
      <c r="EBQ1" s="28"/>
      <c r="EBR1" s="28"/>
      <c r="EBS1" s="28"/>
      <c r="EBT1" s="28"/>
      <c r="EBU1" s="28"/>
      <c r="EBV1" s="28"/>
      <c r="EBW1" s="28"/>
      <c r="EBX1" s="28"/>
      <c r="EBY1" s="28"/>
      <c r="EBZ1" s="28"/>
      <c r="ECA1" s="28"/>
      <c r="ECB1" s="28"/>
      <c r="ECC1" s="28"/>
      <c r="ECD1" s="28"/>
      <c r="ECE1" s="28"/>
      <c r="ECF1" s="28"/>
      <c r="ECG1" s="28"/>
      <c r="ECH1" s="28"/>
      <c r="ECI1" s="28"/>
      <c r="ECJ1" s="28"/>
      <c r="ECK1" s="28"/>
      <c r="ECL1" s="28"/>
      <c r="ECM1" s="28"/>
      <c r="ECN1" s="28"/>
      <c r="ECO1" s="28"/>
      <c r="ECP1" s="28"/>
      <c r="ECQ1" s="28"/>
      <c r="ECR1" s="28"/>
      <c r="ECS1" s="28"/>
      <c r="ECT1" s="28"/>
      <c r="ECU1" s="28"/>
      <c r="ECV1" s="28"/>
      <c r="ECW1" s="28"/>
      <c r="ECX1" s="28"/>
      <c r="ECY1" s="28"/>
      <c r="ECZ1" s="28"/>
      <c r="EDA1" s="28"/>
      <c r="EDB1" s="28"/>
      <c r="EDC1" s="28"/>
      <c r="EDD1" s="28"/>
      <c r="EDE1" s="28"/>
      <c r="EDF1" s="28"/>
      <c r="EDG1" s="28"/>
      <c r="EDH1" s="28"/>
      <c r="EDI1" s="28"/>
      <c r="EDJ1" s="28"/>
      <c r="EDK1" s="28"/>
      <c r="EDL1" s="28"/>
      <c r="EDM1" s="28"/>
      <c r="EDN1" s="28"/>
      <c r="EDO1" s="28"/>
      <c r="EDP1" s="28"/>
      <c r="EDQ1" s="28"/>
      <c r="EDR1" s="28"/>
      <c r="EDS1" s="28"/>
      <c r="EDT1" s="28"/>
      <c r="EDU1" s="28"/>
      <c r="EDV1" s="28"/>
      <c r="EDW1" s="28"/>
      <c r="EDX1" s="28"/>
      <c r="EDY1" s="28"/>
      <c r="EDZ1" s="28"/>
      <c r="EEA1" s="28"/>
      <c r="EEB1" s="28"/>
      <c r="EEC1" s="28"/>
      <c r="EED1" s="28"/>
      <c r="EEE1" s="28"/>
      <c r="EEF1" s="28"/>
      <c r="EEG1" s="28"/>
      <c r="EEH1" s="28"/>
      <c r="EEI1" s="28"/>
      <c r="EEJ1" s="28"/>
      <c r="EEK1" s="28"/>
      <c r="EEL1" s="28"/>
      <c r="EEM1" s="28"/>
      <c r="EEN1" s="28"/>
      <c r="EEO1" s="28"/>
      <c r="EEP1" s="28"/>
      <c r="EEQ1" s="28"/>
      <c r="EER1" s="28"/>
      <c r="EES1" s="28"/>
      <c r="EET1" s="28"/>
      <c r="EEU1" s="28"/>
      <c r="EEV1" s="28"/>
      <c r="EEW1" s="28"/>
      <c r="EEX1" s="28"/>
      <c r="EEY1" s="28"/>
      <c r="EEZ1" s="28"/>
      <c r="EFA1" s="28"/>
      <c r="EFB1" s="28"/>
      <c r="EFC1" s="28"/>
      <c r="EFD1" s="28"/>
      <c r="EFE1" s="28"/>
      <c r="EFF1" s="28"/>
      <c r="EFG1" s="28"/>
      <c r="EFH1" s="28"/>
      <c r="EFI1" s="28"/>
      <c r="EFJ1" s="28"/>
      <c r="EFK1" s="28"/>
      <c r="EFL1" s="28"/>
      <c r="EFM1" s="28"/>
      <c r="EFN1" s="28"/>
      <c r="EFO1" s="28"/>
      <c r="EFP1" s="28"/>
      <c r="EFQ1" s="28"/>
      <c r="EFR1" s="28"/>
      <c r="EFS1" s="28"/>
      <c r="EFT1" s="28"/>
      <c r="EFU1" s="28"/>
      <c r="EFV1" s="28"/>
      <c r="EFW1" s="28"/>
      <c r="EFX1" s="28"/>
      <c r="EFY1" s="28"/>
      <c r="EFZ1" s="28"/>
      <c r="EGA1" s="28"/>
      <c r="EGB1" s="28"/>
      <c r="EGC1" s="28"/>
      <c r="EGD1" s="28"/>
      <c r="EGE1" s="28"/>
      <c r="EGF1" s="28"/>
      <c r="EGG1" s="28"/>
      <c r="EGH1" s="28"/>
      <c r="EGI1" s="28"/>
      <c r="EGJ1" s="28"/>
      <c r="EGK1" s="28"/>
      <c r="EGL1" s="28"/>
      <c r="EGM1" s="28"/>
      <c r="EGN1" s="28"/>
      <c r="EGO1" s="28"/>
      <c r="EGP1" s="28"/>
      <c r="EGQ1" s="28"/>
      <c r="EGR1" s="28"/>
      <c r="EGS1" s="28"/>
      <c r="EGT1" s="28"/>
      <c r="EGU1" s="28"/>
      <c r="EGV1" s="28"/>
      <c r="EGW1" s="28"/>
      <c r="EGX1" s="28"/>
      <c r="EGY1" s="28"/>
      <c r="EGZ1" s="28"/>
      <c r="EHA1" s="28"/>
      <c r="EHB1" s="28"/>
      <c r="EHC1" s="28"/>
      <c r="EHD1" s="28"/>
      <c r="EHE1" s="28"/>
      <c r="EHF1" s="28"/>
      <c r="EHG1" s="28"/>
      <c r="EHH1" s="28"/>
      <c r="EHI1" s="28"/>
      <c r="EHJ1" s="28"/>
      <c r="EHK1" s="28"/>
      <c r="EHL1" s="28"/>
      <c r="EHM1" s="28"/>
      <c r="EHN1" s="28"/>
      <c r="EHO1" s="28"/>
      <c r="EHP1" s="28"/>
      <c r="EHQ1" s="28"/>
      <c r="EHR1" s="28"/>
      <c r="EHS1" s="28"/>
      <c r="EHT1" s="28"/>
      <c r="EHU1" s="28"/>
      <c r="EHV1" s="28"/>
      <c r="EHW1" s="28"/>
      <c r="EHX1" s="28"/>
      <c r="EHY1" s="28"/>
      <c r="EHZ1" s="28"/>
      <c r="EIA1" s="28"/>
      <c r="EIB1" s="28"/>
      <c r="EIC1" s="28"/>
      <c r="EID1" s="28"/>
      <c r="EIE1" s="28"/>
      <c r="EIF1" s="28"/>
      <c r="EIG1" s="28"/>
      <c r="EIH1" s="28"/>
      <c r="EII1" s="28"/>
      <c r="EIJ1" s="28"/>
      <c r="EIK1" s="28"/>
      <c r="EIL1" s="28"/>
      <c r="EIM1" s="28"/>
      <c r="EIN1" s="28"/>
      <c r="EIO1" s="28"/>
      <c r="EIP1" s="28"/>
      <c r="EIQ1" s="28"/>
      <c r="EIR1" s="28"/>
      <c r="EIS1" s="28"/>
      <c r="EIT1" s="28"/>
      <c r="EIU1" s="28"/>
      <c r="EIV1" s="28"/>
      <c r="EIW1" s="28"/>
      <c r="EIX1" s="28"/>
      <c r="EIY1" s="28"/>
      <c r="EIZ1" s="28"/>
      <c r="EJA1" s="28"/>
      <c r="EJB1" s="28"/>
      <c r="EJC1" s="28"/>
      <c r="EJD1" s="28"/>
      <c r="EJE1" s="28"/>
      <c r="EJF1" s="28"/>
      <c r="EJG1" s="28"/>
      <c r="EJH1" s="28"/>
      <c r="EJI1" s="28"/>
      <c r="EJJ1" s="28"/>
      <c r="EJK1" s="28"/>
      <c r="EJL1" s="28"/>
      <c r="EJM1" s="28"/>
      <c r="EJN1" s="28"/>
      <c r="EJO1" s="28"/>
      <c r="EJP1" s="28"/>
      <c r="EJQ1" s="28"/>
      <c r="EJR1" s="28"/>
      <c r="EJS1" s="28"/>
      <c r="EJT1" s="28"/>
      <c r="EJU1" s="28"/>
      <c r="EJV1" s="28"/>
      <c r="EJW1" s="28"/>
      <c r="EJX1" s="28"/>
      <c r="EJY1" s="28"/>
      <c r="EJZ1" s="28"/>
      <c r="EKA1" s="28"/>
      <c r="EKB1" s="28"/>
      <c r="EKC1" s="28"/>
      <c r="EKD1" s="28"/>
      <c r="EKE1" s="28"/>
      <c r="EKF1" s="28"/>
      <c r="EKG1" s="28"/>
      <c r="EKH1" s="28"/>
      <c r="EKI1" s="28"/>
      <c r="EKJ1" s="28"/>
      <c r="EKK1" s="28"/>
      <c r="EKL1" s="28"/>
      <c r="EKM1" s="28"/>
      <c r="EKN1" s="28"/>
      <c r="EKO1" s="28"/>
      <c r="EKP1" s="28"/>
      <c r="EKQ1" s="28"/>
      <c r="EKR1" s="28"/>
      <c r="EKS1" s="28"/>
      <c r="EKT1" s="28"/>
      <c r="EKU1" s="28"/>
      <c r="EKV1" s="28"/>
      <c r="EKW1" s="28"/>
      <c r="EKX1" s="28"/>
      <c r="EKY1" s="28"/>
      <c r="EKZ1" s="28"/>
      <c r="ELA1" s="28"/>
      <c r="ELB1" s="28"/>
      <c r="ELC1" s="28"/>
      <c r="ELD1" s="28"/>
      <c r="ELE1" s="28"/>
      <c r="ELF1" s="28"/>
      <c r="ELG1" s="28"/>
      <c r="ELH1" s="28"/>
      <c r="ELI1" s="28"/>
      <c r="ELJ1" s="28"/>
      <c r="ELK1" s="28"/>
      <c r="ELL1" s="28"/>
      <c r="ELM1" s="28"/>
      <c r="ELN1" s="28"/>
      <c r="ELO1" s="28"/>
      <c r="ELP1" s="28"/>
      <c r="ELQ1" s="28"/>
      <c r="ELR1" s="28"/>
      <c r="ELS1" s="28"/>
      <c r="ELT1" s="28"/>
      <c r="ELU1" s="28"/>
      <c r="ELV1" s="28"/>
      <c r="ELW1" s="28"/>
      <c r="ELX1" s="28"/>
      <c r="ELY1" s="28"/>
      <c r="ELZ1" s="28"/>
      <c r="EMA1" s="28"/>
      <c r="EMB1" s="28"/>
      <c r="EMC1" s="28"/>
      <c r="EMD1" s="28"/>
      <c r="EME1" s="28"/>
      <c r="EMF1" s="28"/>
      <c r="EMG1" s="28"/>
      <c r="EMH1" s="28"/>
      <c r="EMI1" s="28"/>
      <c r="EMJ1" s="28"/>
      <c r="EMK1" s="28"/>
      <c r="EML1" s="28"/>
      <c r="EMM1" s="28"/>
      <c r="EMN1" s="28"/>
      <c r="EMO1" s="28"/>
      <c r="EMP1" s="28"/>
      <c r="EMQ1" s="28"/>
      <c r="EMR1" s="28"/>
      <c r="EMS1" s="28"/>
      <c r="EMT1" s="28"/>
      <c r="EMU1" s="28"/>
      <c r="EMV1" s="28"/>
      <c r="EMW1" s="28"/>
      <c r="EMX1" s="28"/>
      <c r="EMY1" s="28"/>
      <c r="EMZ1" s="28"/>
      <c r="ENA1" s="28"/>
      <c r="ENB1" s="28"/>
      <c r="ENC1" s="28"/>
      <c r="END1" s="28"/>
      <c r="ENE1" s="28"/>
      <c r="ENF1" s="28"/>
      <c r="ENG1" s="28"/>
      <c r="ENH1" s="28"/>
      <c r="ENI1" s="28"/>
      <c r="ENJ1" s="28"/>
      <c r="ENK1" s="28"/>
      <c r="ENL1" s="28"/>
      <c r="ENM1" s="28"/>
      <c r="ENN1" s="28"/>
      <c r="ENO1" s="28"/>
      <c r="ENP1" s="28"/>
      <c r="ENQ1" s="28"/>
      <c r="ENR1" s="28"/>
      <c r="ENS1" s="28"/>
      <c r="ENT1" s="28"/>
      <c r="ENU1" s="28"/>
      <c r="ENV1" s="28"/>
      <c r="ENW1" s="28"/>
      <c r="ENX1" s="28"/>
      <c r="ENY1" s="28"/>
      <c r="ENZ1" s="28"/>
      <c r="EOA1" s="28"/>
      <c r="EOB1" s="28"/>
      <c r="EOC1" s="28"/>
      <c r="EOD1" s="28"/>
      <c r="EOE1" s="28"/>
      <c r="EOF1" s="28"/>
      <c r="EOG1" s="28"/>
      <c r="EOH1" s="28"/>
      <c r="EOI1" s="28"/>
      <c r="EOJ1" s="28"/>
      <c r="EOK1" s="28"/>
      <c r="EOL1" s="28"/>
      <c r="EOM1" s="28"/>
      <c r="EON1" s="28"/>
      <c r="EOO1" s="28"/>
      <c r="EOP1" s="28"/>
      <c r="EOQ1" s="28"/>
      <c r="EOR1" s="28"/>
      <c r="EOS1" s="28"/>
      <c r="EOT1" s="28"/>
      <c r="EOU1" s="28"/>
      <c r="EOV1" s="28"/>
      <c r="EOW1" s="28"/>
      <c r="EOX1" s="28"/>
      <c r="EOY1" s="28"/>
      <c r="EOZ1" s="28"/>
      <c r="EPA1" s="28"/>
      <c r="EPB1" s="28"/>
      <c r="EPC1" s="28"/>
      <c r="EPD1" s="28"/>
      <c r="EPE1" s="28"/>
      <c r="EPF1" s="28"/>
      <c r="EPG1" s="28"/>
      <c r="EPH1" s="28"/>
      <c r="EPI1" s="28"/>
      <c r="EPJ1" s="28"/>
      <c r="EPK1" s="28"/>
      <c r="EPL1" s="28"/>
      <c r="EPM1" s="28"/>
      <c r="EPN1" s="28"/>
      <c r="EPO1" s="28"/>
      <c r="EPP1" s="28"/>
      <c r="EPQ1" s="28"/>
      <c r="EPR1" s="28"/>
      <c r="EPS1" s="28"/>
      <c r="EPT1" s="28"/>
      <c r="EPU1" s="28"/>
      <c r="EPV1" s="28"/>
      <c r="EPW1" s="28"/>
      <c r="EPX1" s="28"/>
      <c r="EPY1" s="28"/>
      <c r="EPZ1" s="28"/>
      <c r="EQA1" s="28"/>
      <c r="EQB1" s="28"/>
      <c r="EQC1" s="28"/>
      <c r="EQD1" s="28"/>
      <c r="EQE1" s="28"/>
      <c r="EQF1" s="28"/>
      <c r="EQG1" s="28"/>
      <c r="EQH1" s="28"/>
      <c r="EQI1" s="28"/>
      <c r="EQJ1" s="28"/>
      <c r="EQK1" s="28"/>
      <c r="EQL1" s="28"/>
      <c r="EQM1" s="28"/>
      <c r="EQN1" s="28"/>
      <c r="EQO1" s="28"/>
      <c r="EQP1" s="28"/>
      <c r="EQQ1" s="28"/>
      <c r="EQR1" s="28"/>
      <c r="EQS1" s="28"/>
      <c r="EQT1" s="28"/>
      <c r="EQU1" s="28"/>
      <c r="EQV1" s="28"/>
      <c r="EQW1" s="28"/>
      <c r="EQX1" s="28"/>
      <c r="EQY1" s="28"/>
      <c r="EQZ1" s="28"/>
      <c r="ERA1" s="28"/>
      <c r="ERB1" s="28"/>
      <c r="ERC1" s="28"/>
      <c r="ERD1" s="28"/>
      <c r="ERE1" s="28"/>
      <c r="ERF1" s="28"/>
      <c r="ERG1" s="28"/>
      <c r="ERH1" s="28"/>
      <c r="ERI1" s="28"/>
      <c r="ERJ1" s="28"/>
      <c r="ERK1" s="28"/>
      <c r="ERL1" s="28"/>
      <c r="ERM1" s="28"/>
      <c r="ERN1" s="28"/>
      <c r="ERO1" s="28"/>
      <c r="ERP1" s="28"/>
      <c r="ERQ1" s="28"/>
      <c r="ERR1" s="28"/>
      <c r="ERS1" s="28"/>
      <c r="ERT1" s="28"/>
      <c r="ERU1" s="28"/>
      <c r="ERV1" s="28"/>
      <c r="ERW1" s="28"/>
      <c r="ERX1" s="28"/>
      <c r="ERY1" s="28"/>
      <c r="ERZ1" s="28"/>
      <c r="ESA1" s="28"/>
      <c r="ESB1" s="28"/>
      <c r="ESC1" s="28"/>
      <c r="ESD1" s="28"/>
      <c r="ESE1" s="28"/>
      <c r="ESF1" s="28"/>
      <c r="ESG1" s="28"/>
      <c r="ESH1" s="28"/>
      <c r="ESI1" s="28"/>
      <c r="ESJ1" s="28"/>
      <c r="ESK1" s="28"/>
      <c r="ESL1" s="28"/>
      <c r="ESM1" s="28"/>
      <c r="ESN1" s="28"/>
      <c r="ESO1" s="28"/>
      <c r="ESP1" s="28"/>
      <c r="ESQ1" s="28"/>
      <c r="ESR1" s="28"/>
      <c r="ESS1" s="28"/>
      <c r="EST1" s="28"/>
      <c r="ESU1" s="28"/>
      <c r="ESV1" s="28"/>
      <c r="ESW1" s="28"/>
      <c r="ESX1" s="28"/>
      <c r="ESY1" s="28"/>
      <c r="ESZ1" s="28"/>
      <c r="ETA1" s="28"/>
      <c r="ETB1" s="28"/>
      <c r="ETC1" s="28"/>
      <c r="ETD1" s="28"/>
      <c r="ETE1" s="28"/>
      <c r="ETF1" s="28"/>
      <c r="ETG1" s="28"/>
      <c r="ETH1" s="28"/>
      <c r="ETI1" s="28"/>
      <c r="ETJ1" s="28"/>
      <c r="ETK1" s="28"/>
      <c r="ETL1" s="28"/>
      <c r="ETM1" s="28"/>
      <c r="ETN1" s="28"/>
      <c r="ETO1" s="28"/>
      <c r="ETP1" s="28"/>
      <c r="ETQ1" s="28"/>
      <c r="ETR1" s="28"/>
      <c r="ETS1" s="28"/>
      <c r="ETT1" s="28"/>
      <c r="ETU1" s="28"/>
      <c r="ETV1" s="28"/>
      <c r="ETW1" s="28"/>
      <c r="ETX1" s="28"/>
      <c r="ETY1" s="28"/>
      <c r="ETZ1" s="28"/>
      <c r="EUA1" s="28"/>
      <c r="EUB1" s="28"/>
      <c r="EUC1" s="28"/>
      <c r="EUD1" s="28"/>
      <c r="EUE1" s="28"/>
      <c r="EUF1" s="28"/>
      <c r="EUG1" s="28"/>
      <c r="EUH1" s="28"/>
      <c r="EUI1" s="28"/>
      <c r="EUJ1" s="28"/>
      <c r="EUK1" s="28"/>
      <c r="EUL1" s="28"/>
      <c r="EUM1" s="28"/>
      <c r="EUN1" s="28"/>
      <c r="EUO1" s="28"/>
      <c r="EUP1" s="28"/>
      <c r="EUQ1" s="28"/>
      <c r="EUR1" s="28"/>
      <c r="EUS1" s="28"/>
      <c r="EUT1" s="28"/>
      <c r="EUU1" s="28"/>
      <c r="EUV1" s="28"/>
      <c r="EUW1" s="28"/>
      <c r="EUX1" s="28"/>
      <c r="EUY1" s="28"/>
      <c r="EUZ1" s="28"/>
      <c r="EVA1" s="28"/>
      <c r="EVB1" s="28"/>
      <c r="EVC1" s="28"/>
      <c r="EVD1" s="28"/>
      <c r="EVE1" s="28"/>
      <c r="EVF1" s="28"/>
      <c r="EVG1" s="28"/>
      <c r="EVH1" s="28"/>
      <c r="EVI1" s="28"/>
      <c r="EVJ1" s="28"/>
      <c r="EVK1" s="28"/>
      <c r="EVL1" s="28"/>
      <c r="EVM1" s="28"/>
      <c r="EVN1" s="28"/>
      <c r="EVO1" s="28"/>
      <c r="EVP1" s="28"/>
      <c r="EVQ1" s="28"/>
      <c r="EVR1" s="28"/>
      <c r="EVS1" s="28"/>
      <c r="EVT1" s="28"/>
      <c r="EVU1" s="28"/>
      <c r="EVV1" s="28"/>
      <c r="EVW1" s="28"/>
      <c r="EVX1" s="28"/>
      <c r="EVY1" s="28"/>
      <c r="EVZ1" s="28"/>
      <c r="EWA1" s="28"/>
      <c r="EWB1" s="28"/>
      <c r="EWC1" s="28"/>
      <c r="EWD1" s="28"/>
      <c r="EWE1" s="28"/>
      <c r="EWF1" s="28"/>
      <c r="EWG1" s="28"/>
      <c r="EWH1" s="28"/>
      <c r="EWI1" s="28"/>
      <c r="EWJ1" s="28"/>
      <c r="EWK1" s="28"/>
      <c r="EWL1" s="28"/>
      <c r="EWM1" s="28"/>
      <c r="EWN1" s="28"/>
      <c r="EWO1" s="28"/>
      <c r="EWP1" s="28"/>
      <c r="EWQ1" s="28"/>
      <c r="EWR1" s="28"/>
      <c r="EWS1" s="28"/>
      <c r="EWT1" s="28"/>
      <c r="EWU1" s="28"/>
      <c r="EWV1" s="28"/>
      <c r="EWW1" s="28"/>
      <c r="EWX1" s="28"/>
      <c r="EWY1" s="28"/>
      <c r="EWZ1" s="28"/>
      <c r="EXA1" s="28"/>
      <c r="EXB1" s="28"/>
      <c r="EXC1" s="28"/>
      <c r="EXD1" s="28"/>
      <c r="EXE1" s="28"/>
      <c r="EXF1" s="28"/>
      <c r="EXG1" s="28"/>
      <c r="EXH1" s="28"/>
      <c r="EXI1" s="28"/>
      <c r="EXJ1" s="28"/>
      <c r="EXK1" s="28"/>
      <c r="EXL1" s="28"/>
      <c r="EXM1" s="28"/>
      <c r="EXN1" s="28"/>
      <c r="EXO1" s="28"/>
      <c r="EXP1" s="28"/>
      <c r="EXQ1" s="28"/>
      <c r="EXR1" s="28"/>
      <c r="EXS1" s="28"/>
      <c r="EXT1" s="28"/>
      <c r="EXU1" s="28"/>
      <c r="EXV1" s="28"/>
      <c r="EXW1" s="28"/>
      <c r="EXX1" s="28"/>
      <c r="EXY1" s="28"/>
      <c r="EXZ1" s="28"/>
      <c r="EYA1" s="28"/>
      <c r="EYB1" s="28"/>
      <c r="EYC1" s="28"/>
      <c r="EYD1" s="28"/>
      <c r="EYE1" s="28"/>
      <c r="EYF1" s="28"/>
      <c r="EYG1" s="28"/>
      <c r="EYH1" s="28"/>
      <c r="EYI1" s="28"/>
      <c r="EYJ1" s="28"/>
      <c r="EYK1" s="28"/>
      <c r="EYL1" s="28"/>
      <c r="EYM1" s="28"/>
      <c r="EYN1" s="28"/>
      <c r="EYO1" s="28"/>
      <c r="EYP1" s="28"/>
      <c r="EYQ1" s="28"/>
      <c r="EYR1" s="28"/>
      <c r="EYS1" s="28"/>
      <c r="EYT1" s="28"/>
      <c r="EYU1" s="28"/>
      <c r="EYV1" s="28"/>
      <c r="EYW1" s="28"/>
      <c r="EYX1" s="28"/>
      <c r="EYY1" s="28"/>
      <c r="EYZ1" s="28"/>
      <c r="EZA1" s="28"/>
      <c r="EZB1" s="28"/>
      <c r="EZC1" s="28"/>
      <c r="EZD1" s="28"/>
      <c r="EZE1" s="28"/>
      <c r="EZF1" s="28"/>
      <c r="EZG1" s="28"/>
      <c r="EZH1" s="28"/>
      <c r="EZI1" s="28"/>
      <c r="EZJ1" s="28"/>
      <c r="EZK1" s="28"/>
      <c r="EZL1" s="28"/>
      <c r="EZM1" s="28"/>
      <c r="EZN1" s="28"/>
      <c r="EZO1" s="28"/>
      <c r="EZP1" s="28"/>
      <c r="EZQ1" s="28"/>
      <c r="EZR1" s="28"/>
      <c r="EZS1" s="28"/>
      <c r="EZT1" s="28"/>
      <c r="EZU1" s="28"/>
      <c r="EZV1" s="28"/>
      <c r="EZW1" s="28"/>
      <c r="EZX1" s="28"/>
      <c r="EZY1" s="28"/>
      <c r="EZZ1" s="28"/>
      <c r="FAA1" s="28"/>
      <c r="FAB1" s="28"/>
      <c r="FAC1" s="28"/>
      <c r="FAD1" s="28"/>
      <c r="FAE1" s="28"/>
      <c r="FAF1" s="28"/>
      <c r="FAG1" s="28"/>
      <c r="FAH1" s="28"/>
      <c r="FAI1" s="28"/>
      <c r="FAJ1" s="28"/>
      <c r="FAK1" s="28"/>
      <c r="FAL1" s="28"/>
      <c r="FAM1" s="28"/>
      <c r="FAN1" s="28"/>
      <c r="FAO1" s="28"/>
      <c r="FAP1" s="28"/>
      <c r="FAQ1" s="28"/>
      <c r="FAR1" s="28"/>
      <c r="FAS1" s="28"/>
      <c r="FAT1" s="28"/>
      <c r="FAU1" s="28"/>
      <c r="FAV1" s="28"/>
      <c r="FAW1" s="28"/>
      <c r="FAX1" s="28"/>
      <c r="FAY1" s="28"/>
      <c r="FAZ1" s="28"/>
      <c r="FBA1" s="28"/>
      <c r="FBB1" s="28"/>
      <c r="FBC1" s="28"/>
      <c r="FBD1" s="28"/>
      <c r="FBE1" s="28"/>
      <c r="FBF1" s="28"/>
      <c r="FBG1" s="28"/>
      <c r="FBH1" s="28"/>
      <c r="FBI1" s="28"/>
      <c r="FBJ1" s="28"/>
      <c r="FBK1" s="28"/>
      <c r="FBL1" s="28"/>
      <c r="FBM1" s="28"/>
      <c r="FBN1" s="28"/>
      <c r="FBO1" s="28"/>
      <c r="FBP1" s="28"/>
      <c r="FBQ1" s="28"/>
      <c r="FBR1" s="28"/>
      <c r="FBS1" s="28"/>
      <c r="FBT1" s="28"/>
      <c r="FBU1" s="28"/>
      <c r="FBV1" s="28"/>
      <c r="FBW1" s="28"/>
      <c r="FBX1" s="28"/>
      <c r="FBY1" s="28"/>
      <c r="FBZ1" s="28"/>
      <c r="FCA1" s="28"/>
      <c r="FCB1" s="28"/>
      <c r="FCC1" s="28"/>
      <c r="FCD1" s="28"/>
      <c r="FCE1" s="28"/>
      <c r="FCF1" s="28"/>
      <c r="FCG1" s="28"/>
      <c r="FCH1" s="28"/>
      <c r="FCI1" s="28"/>
      <c r="FCJ1" s="28"/>
      <c r="FCK1" s="28"/>
      <c r="FCL1" s="28"/>
      <c r="FCM1" s="28"/>
      <c r="FCN1" s="28"/>
      <c r="FCO1" s="28"/>
      <c r="FCP1" s="28"/>
      <c r="FCQ1" s="28"/>
      <c r="FCR1" s="28"/>
      <c r="FCS1" s="28"/>
      <c r="FCT1" s="28"/>
      <c r="FCU1" s="28"/>
      <c r="FCV1" s="28"/>
      <c r="FCW1" s="28"/>
      <c r="FCX1" s="28"/>
      <c r="FCY1" s="28"/>
      <c r="FCZ1" s="28"/>
      <c r="FDA1" s="28"/>
      <c r="FDB1" s="28"/>
      <c r="FDC1" s="28"/>
      <c r="FDD1" s="28"/>
      <c r="FDE1" s="28"/>
      <c r="FDF1" s="28"/>
      <c r="FDG1" s="28"/>
      <c r="FDH1" s="28"/>
      <c r="FDI1" s="28"/>
      <c r="FDJ1" s="28"/>
      <c r="FDK1" s="28"/>
      <c r="FDL1" s="28"/>
      <c r="FDM1" s="28"/>
      <c r="FDN1" s="28"/>
      <c r="FDO1" s="28"/>
      <c r="FDP1" s="28"/>
      <c r="FDQ1" s="28"/>
      <c r="FDR1" s="28"/>
      <c r="FDS1" s="28"/>
      <c r="FDT1" s="28"/>
      <c r="FDU1" s="28"/>
      <c r="FDV1" s="28"/>
      <c r="FDW1" s="28"/>
      <c r="FDX1" s="28"/>
      <c r="FDY1" s="28"/>
      <c r="FDZ1" s="28"/>
      <c r="FEA1" s="28"/>
      <c r="FEB1" s="28"/>
      <c r="FEC1" s="28"/>
      <c r="FED1" s="28"/>
      <c r="FEE1" s="28"/>
      <c r="FEF1" s="28"/>
      <c r="FEG1" s="28"/>
      <c r="FEH1" s="28"/>
      <c r="FEI1" s="28"/>
      <c r="FEJ1" s="28"/>
      <c r="FEK1" s="28"/>
      <c r="FEL1" s="28"/>
      <c r="FEM1" s="28"/>
      <c r="FEN1" s="28"/>
      <c r="FEO1" s="28"/>
      <c r="FEP1" s="28"/>
      <c r="FEQ1" s="28"/>
      <c r="FER1" s="28"/>
      <c r="FES1" s="28"/>
      <c r="FET1" s="28"/>
      <c r="FEU1" s="28"/>
      <c r="FEV1" s="28"/>
      <c r="FEW1" s="28"/>
      <c r="FEX1" s="28"/>
      <c r="FEY1" s="28"/>
      <c r="FEZ1" s="28"/>
      <c r="FFA1" s="28"/>
      <c r="FFB1" s="28"/>
      <c r="FFC1" s="28"/>
      <c r="FFD1" s="28"/>
      <c r="FFE1" s="28"/>
      <c r="FFF1" s="28"/>
      <c r="FFG1" s="28"/>
      <c r="FFH1" s="28"/>
      <c r="FFI1" s="28"/>
      <c r="FFJ1" s="28"/>
      <c r="FFK1" s="28"/>
      <c r="FFL1" s="28"/>
      <c r="FFM1" s="28"/>
      <c r="FFN1" s="28"/>
      <c r="FFO1" s="28"/>
      <c r="FFP1" s="28"/>
      <c r="FFQ1" s="28"/>
      <c r="FFR1" s="28"/>
      <c r="FFS1" s="28"/>
      <c r="FFT1" s="28"/>
      <c r="FFU1" s="28"/>
      <c r="FFV1" s="28"/>
      <c r="FFW1" s="28"/>
      <c r="FFX1" s="28"/>
      <c r="FFY1" s="28"/>
      <c r="FFZ1" s="28"/>
      <c r="FGA1" s="28"/>
      <c r="FGB1" s="28"/>
      <c r="FGC1" s="28"/>
      <c r="FGD1" s="28"/>
      <c r="FGE1" s="28"/>
      <c r="FGF1" s="28"/>
      <c r="FGG1" s="28"/>
      <c r="FGH1" s="28"/>
      <c r="FGI1" s="28"/>
      <c r="FGJ1" s="28"/>
      <c r="FGK1" s="28"/>
      <c r="FGL1" s="28"/>
      <c r="FGM1" s="28"/>
      <c r="FGN1" s="28"/>
      <c r="FGO1" s="28"/>
      <c r="FGP1" s="28"/>
      <c r="FGQ1" s="28"/>
      <c r="FGR1" s="28"/>
      <c r="FGS1" s="28"/>
      <c r="FGT1" s="28"/>
      <c r="FGU1" s="28"/>
      <c r="FGV1" s="28"/>
      <c r="FGW1" s="28"/>
      <c r="FGX1" s="28"/>
      <c r="FGY1" s="28"/>
      <c r="FGZ1" s="28"/>
      <c r="FHA1" s="28"/>
      <c r="FHB1" s="28"/>
      <c r="FHC1" s="28"/>
      <c r="FHD1" s="28"/>
      <c r="FHE1" s="28"/>
      <c r="FHF1" s="28"/>
      <c r="FHG1" s="28"/>
      <c r="FHH1" s="28"/>
      <c r="FHI1" s="28"/>
      <c r="FHJ1" s="28"/>
      <c r="FHK1" s="28"/>
      <c r="FHL1" s="28"/>
      <c r="FHM1" s="28"/>
      <c r="FHN1" s="28"/>
      <c r="FHO1" s="28"/>
      <c r="FHP1" s="28"/>
      <c r="FHQ1" s="28"/>
      <c r="FHR1" s="28"/>
      <c r="FHS1" s="28"/>
      <c r="FHT1" s="28"/>
      <c r="FHU1" s="28"/>
      <c r="FHV1" s="28"/>
      <c r="FHW1" s="28"/>
      <c r="FHX1" s="28"/>
      <c r="FHY1" s="28"/>
      <c r="FHZ1" s="28"/>
      <c r="FIA1" s="28"/>
      <c r="FIB1" s="28"/>
      <c r="FIC1" s="28"/>
      <c r="FID1" s="28"/>
      <c r="FIE1" s="28"/>
      <c r="FIF1" s="28"/>
      <c r="FIG1" s="28"/>
      <c r="FIH1" s="28"/>
      <c r="FII1" s="28"/>
      <c r="FIJ1" s="28"/>
      <c r="FIK1" s="28"/>
      <c r="FIL1" s="28"/>
      <c r="FIM1" s="28"/>
      <c r="FIN1" s="28"/>
      <c r="FIO1" s="28"/>
      <c r="FIP1" s="28"/>
      <c r="FIQ1" s="28"/>
      <c r="FIR1" s="28"/>
      <c r="FIS1" s="28"/>
      <c r="FIT1" s="28"/>
      <c r="FIU1" s="28"/>
      <c r="FIV1" s="28"/>
      <c r="FIW1" s="28"/>
      <c r="FIX1" s="28"/>
      <c r="FIY1" s="28"/>
      <c r="FIZ1" s="28"/>
      <c r="FJA1" s="28"/>
      <c r="FJB1" s="28"/>
      <c r="FJC1" s="28"/>
      <c r="FJD1" s="28"/>
      <c r="FJE1" s="28"/>
      <c r="FJF1" s="28"/>
      <c r="FJG1" s="28"/>
      <c r="FJH1" s="28"/>
      <c r="FJI1" s="28"/>
      <c r="FJJ1" s="28"/>
      <c r="FJK1" s="28"/>
      <c r="FJL1" s="28"/>
      <c r="FJM1" s="28"/>
      <c r="FJN1" s="28"/>
      <c r="FJO1" s="28"/>
      <c r="FJP1" s="28"/>
      <c r="FJQ1" s="28"/>
      <c r="FJR1" s="28"/>
      <c r="FJS1" s="28"/>
      <c r="FJT1" s="28"/>
      <c r="FJU1" s="28"/>
      <c r="FJV1" s="28"/>
      <c r="FJW1" s="28"/>
      <c r="FJX1" s="28"/>
      <c r="FJY1" s="28"/>
      <c r="FJZ1" s="28"/>
      <c r="FKA1" s="28"/>
      <c r="FKB1" s="28"/>
      <c r="FKC1" s="28"/>
      <c r="FKD1" s="28"/>
      <c r="FKE1" s="28"/>
      <c r="FKF1" s="28"/>
      <c r="FKG1" s="28"/>
      <c r="FKH1" s="28"/>
      <c r="FKI1" s="28"/>
      <c r="FKJ1" s="28"/>
      <c r="FKK1" s="28"/>
      <c r="FKL1" s="28"/>
      <c r="FKM1" s="28"/>
      <c r="FKN1" s="28"/>
      <c r="FKO1" s="28"/>
      <c r="FKP1" s="28"/>
      <c r="FKQ1" s="28"/>
      <c r="FKR1" s="28"/>
      <c r="FKS1" s="28"/>
      <c r="FKT1" s="28"/>
      <c r="FKU1" s="28"/>
      <c r="FKV1" s="28"/>
      <c r="FKW1" s="28"/>
      <c r="FKX1" s="28"/>
      <c r="FKY1" s="28"/>
      <c r="FKZ1" s="28"/>
      <c r="FLA1" s="28"/>
      <c r="FLB1" s="28"/>
      <c r="FLC1" s="28"/>
      <c r="FLD1" s="28"/>
      <c r="FLE1" s="28"/>
      <c r="FLF1" s="28"/>
      <c r="FLG1" s="28"/>
      <c r="FLH1" s="28"/>
      <c r="FLI1" s="28"/>
      <c r="FLJ1" s="28"/>
      <c r="FLK1" s="28"/>
      <c r="FLL1" s="28"/>
      <c r="FLM1" s="28"/>
      <c r="FLN1" s="28"/>
      <c r="FLO1" s="28"/>
      <c r="FLP1" s="28"/>
      <c r="FLQ1" s="28"/>
      <c r="FLR1" s="28"/>
      <c r="FLS1" s="28"/>
      <c r="FLT1" s="28"/>
      <c r="FLU1" s="28"/>
      <c r="FLV1" s="28"/>
      <c r="FLW1" s="28"/>
      <c r="FLX1" s="28"/>
      <c r="FLY1" s="28"/>
      <c r="FLZ1" s="28"/>
      <c r="FMA1" s="28"/>
      <c r="FMB1" s="28"/>
      <c r="FMC1" s="28"/>
      <c r="FMD1" s="28"/>
      <c r="FME1" s="28"/>
      <c r="FMF1" s="28"/>
      <c r="FMG1" s="28"/>
      <c r="FMH1" s="28"/>
      <c r="FMI1" s="28"/>
      <c r="FMJ1" s="28"/>
      <c r="FMK1" s="28"/>
      <c r="FML1" s="28"/>
      <c r="FMM1" s="28"/>
      <c r="FMN1" s="28"/>
      <c r="FMO1" s="28"/>
      <c r="FMP1" s="28"/>
      <c r="FMQ1" s="28"/>
      <c r="FMR1" s="28"/>
      <c r="FMS1" s="28"/>
      <c r="FMT1" s="28"/>
      <c r="FMU1" s="28"/>
      <c r="FMV1" s="28"/>
      <c r="FMW1" s="28"/>
      <c r="FMX1" s="28"/>
      <c r="FMY1" s="28"/>
      <c r="FMZ1" s="28"/>
      <c r="FNA1" s="28"/>
      <c r="FNB1" s="28"/>
      <c r="FNC1" s="28"/>
      <c r="FND1" s="28"/>
      <c r="FNE1" s="28"/>
      <c r="FNF1" s="28"/>
      <c r="FNG1" s="28"/>
      <c r="FNH1" s="28"/>
      <c r="FNI1" s="28"/>
      <c r="FNJ1" s="28"/>
      <c r="FNK1" s="28"/>
      <c r="FNL1" s="28"/>
      <c r="FNM1" s="28"/>
      <c r="FNN1" s="28"/>
      <c r="FNO1" s="28"/>
      <c r="FNP1" s="28"/>
      <c r="FNQ1" s="28"/>
      <c r="FNR1" s="28"/>
      <c r="FNS1" s="28"/>
      <c r="FNT1" s="28"/>
      <c r="FNU1" s="28"/>
      <c r="FNV1" s="28"/>
      <c r="FNW1" s="28"/>
      <c r="FNX1" s="28"/>
      <c r="FNY1" s="28"/>
      <c r="FNZ1" s="28"/>
      <c r="FOA1" s="28"/>
      <c r="FOB1" s="28"/>
      <c r="FOC1" s="28"/>
      <c r="FOD1" s="28"/>
      <c r="FOE1" s="28"/>
      <c r="FOF1" s="28"/>
      <c r="FOG1" s="28"/>
      <c r="FOH1" s="28"/>
      <c r="FOI1" s="28"/>
      <c r="FOJ1" s="28"/>
      <c r="FOK1" s="28"/>
      <c r="FOL1" s="28"/>
      <c r="FOM1" s="28"/>
      <c r="FON1" s="28"/>
      <c r="FOO1" s="28"/>
      <c r="FOP1" s="28"/>
      <c r="FOQ1" s="28"/>
      <c r="FOR1" s="28"/>
      <c r="FOS1" s="28"/>
      <c r="FOT1" s="28"/>
      <c r="FOU1" s="28"/>
      <c r="FOV1" s="28"/>
      <c r="FOW1" s="28"/>
      <c r="FOX1" s="28"/>
      <c r="FOY1" s="28"/>
      <c r="FOZ1" s="28"/>
      <c r="FPA1" s="28"/>
      <c r="FPB1" s="28"/>
      <c r="FPC1" s="28"/>
      <c r="FPD1" s="28"/>
      <c r="FPE1" s="28"/>
      <c r="FPF1" s="28"/>
      <c r="FPG1" s="28"/>
      <c r="FPH1" s="28"/>
      <c r="FPI1" s="28"/>
      <c r="FPJ1" s="28"/>
      <c r="FPK1" s="28"/>
      <c r="FPL1" s="28"/>
      <c r="FPM1" s="28"/>
      <c r="FPN1" s="28"/>
      <c r="FPO1" s="28"/>
      <c r="FPP1" s="28"/>
      <c r="FPQ1" s="28"/>
      <c r="FPR1" s="28"/>
      <c r="FPS1" s="28"/>
      <c r="FPT1" s="28"/>
      <c r="FPU1" s="28"/>
      <c r="FPV1" s="28"/>
      <c r="FPW1" s="28"/>
      <c r="FPX1" s="28"/>
      <c r="FPY1" s="28"/>
      <c r="FPZ1" s="28"/>
      <c r="FQA1" s="28"/>
      <c r="FQB1" s="28"/>
      <c r="FQC1" s="28"/>
      <c r="FQD1" s="28"/>
      <c r="FQE1" s="28"/>
      <c r="FQF1" s="28"/>
      <c r="FQG1" s="28"/>
      <c r="FQH1" s="28"/>
      <c r="FQI1" s="28"/>
      <c r="FQJ1" s="28"/>
      <c r="FQK1" s="28"/>
      <c r="FQL1" s="28"/>
      <c r="FQM1" s="28"/>
      <c r="FQN1" s="28"/>
      <c r="FQO1" s="28"/>
      <c r="FQP1" s="28"/>
      <c r="FQQ1" s="28"/>
      <c r="FQR1" s="28"/>
      <c r="FQS1" s="28"/>
      <c r="FQT1" s="28"/>
      <c r="FQU1" s="28"/>
      <c r="FQV1" s="28"/>
      <c r="FQW1" s="28"/>
      <c r="FQX1" s="28"/>
      <c r="FQY1" s="28"/>
      <c r="FQZ1" s="28"/>
      <c r="FRA1" s="28"/>
      <c r="FRB1" s="28"/>
      <c r="FRC1" s="28"/>
      <c r="FRD1" s="28"/>
      <c r="FRE1" s="28"/>
      <c r="FRF1" s="28"/>
      <c r="FRG1" s="28"/>
      <c r="FRH1" s="28"/>
      <c r="FRI1" s="28"/>
      <c r="FRJ1" s="28"/>
      <c r="FRK1" s="28"/>
      <c r="FRL1" s="28"/>
      <c r="FRM1" s="28"/>
      <c r="FRN1" s="28"/>
      <c r="FRO1" s="28"/>
      <c r="FRP1" s="28"/>
      <c r="FRQ1" s="28"/>
      <c r="FRR1" s="28"/>
      <c r="FRS1" s="28"/>
      <c r="FRT1" s="28"/>
      <c r="FRU1" s="28"/>
      <c r="FRV1" s="28"/>
      <c r="FRW1" s="28"/>
      <c r="FRX1" s="28"/>
      <c r="FRY1" s="28"/>
      <c r="FRZ1" s="28"/>
      <c r="FSA1" s="28"/>
      <c r="FSB1" s="28"/>
      <c r="FSC1" s="28"/>
      <c r="FSD1" s="28"/>
      <c r="FSE1" s="28"/>
      <c r="FSF1" s="28"/>
      <c r="FSG1" s="28"/>
      <c r="FSH1" s="28"/>
      <c r="FSI1" s="28"/>
      <c r="FSJ1" s="28"/>
      <c r="FSK1" s="28"/>
      <c r="FSL1" s="28"/>
      <c r="FSM1" s="28"/>
      <c r="FSN1" s="28"/>
      <c r="FSO1" s="28"/>
      <c r="FSP1" s="28"/>
      <c r="FSQ1" s="28"/>
      <c r="FSR1" s="28"/>
      <c r="FSS1" s="28"/>
      <c r="FST1" s="28"/>
      <c r="FSU1" s="28"/>
      <c r="FSV1" s="28"/>
      <c r="FSW1" s="28"/>
      <c r="FSX1" s="28"/>
      <c r="FSY1" s="28"/>
      <c r="FSZ1" s="28"/>
      <c r="FTA1" s="28"/>
      <c r="FTB1" s="28"/>
      <c r="FTC1" s="28"/>
      <c r="FTD1" s="28"/>
      <c r="FTE1" s="28"/>
      <c r="FTF1" s="28"/>
      <c r="FTG1" s="28"/>
      <c r="FTH1" s="28"/>
      <c r="FTI1" s="28"/>
      <c r="FTJ1" s="28"/>
      <c r="FTK1" s="28"/>
      <c r="FTL1" s="28"/>
      <c r="FTM1" s="28"/>
      <c r="FTN1" s="28"/>
      <c r="FTO1" s="28"/>
      <c r="FTP1" s="28"/>
      <c r="FTQ1" s="28"/>
      <c r="FTR1" s="28"/>
      <c r="FTS1" s="28"/>
      <c r="FTT1" s="28"/>
      <c r="FTU1" s="28"/>
      <c r="FTV1" s="28"/>
      <c r="FTW1" s="28"/>
      <c r="FTX1" s="28"/>
      <c r="FTY1" s="28"/>
      <c r="FTZ1" s="28"/>
      <c r="FUA1" s="28"/>
      <c r="FUB1" s="28"/>
      <c r="FUC1" s="28"/>
      <c r="FUD1" s="28"/>
      <c r="FUE1" s="28"/>
      <c r="FUF1" s="28"/>
      <c r="FUG1" s="28"/>
      <c r="FUH1" s="28"/>
      <c r="FUI1" s="28"/>
      <c r="FUJ1" s="28"/>
      <c r="FUK1" s="28"/>
      <c r="FUL1" s="28"/>
      <c r="FUM1" s="28"/>
      <c r="FUN1" s="28"/>
      <c r="FUO1" s="28"/>
      <c r="FUP1" s="28"/>
      <c r="FUQ1" s="28"/>
      <c r="FUR1" s="28"/>
      <c r="FUS1" s="28"/>
      <c r="FUT1" s="28"/>
      <c r="FUU1" s="28"/>
      <c r="FUV1" s="28"/>
      <c r="FUW1" s="28"/>
      <c r="FUX1" s="28"/>
      <c r="FUY1" s="28"/>
      <c r="FUZ1" s="28"/>
      <c r="FVA1" s="28"/>
      <c r="FVB1" s="28"/>
      <c r="FVC1" s="28"/>
      <c r="FVD1" s="28"/>
      <c r="FVE1" s="28"/>
      <c r="FVF1" s="28"/>
      <c r="FVG1" s="28"/>
      <c r="FVH1" s="28"/>
      <c r="FVI1" s="28"/>
      <c r="FVJ1" s="28"/>
      <c r="FVK1" s="28"/>
      <c r="FVL1" s="28"/>
      <c r="FVM1" s="28"/>
      <c r="FVN1" s="28"/>
      <c r="FVO1" s="28"/>
      <c r="FVP1" s="28"/>
      <c r="FVQ1" s="28"/>
      <c r="FVR1" s="28"/>
      <c r="FVS1" s="28"/>
      <c r="FVT1" s="28"/>
      <c r="FVU1" s="28"/>
      <c r="FVV1" s="28"/>
      <c r="FVW1" s="28"/>
      <c r="FVX1" s="28"/>
      <c r="FVY1" s="28"/>
      <c r="FVZ1" s="28"/>
      <c r="FWA1" s="28"/>
      <c r="FWB1" s="28"/>
      <c r="FWC1" s="28"/>
      <c r="FWD1" s="28"/>
      <c r="FWE1" s="28"/>
      <c r="FWF1" s="28"/>
      <c r="FWG1" s="28"/>
      <c r="FWH1" s="28"/>
      <c r="FWI1" s="28"/>
      <c r="FWJ1" s="28"/>
      <c r="FWK1" s="28"/>
      <c r="FWL1" s="28"/>
      <c r="FWM1" s="28"/>
      <c r="FWN1" s="28"/>
      <c r="FWO1" s="28"/>
      <c r="FWP1" s="28"/>
      <c r="FWQ1" s="28"/>
      <c r="FWR1" s="28"/>
      <c r="FWS1" s="28"/>
      <c r="FWT1" s="28"/>
      <c r="FWU1" s="28"/>
      <c r="FWV1" s="28"/>
      <c r="FWW1" s="28"/>
      <c r="FWX1" s="28"/>
      <c r="FWY1" s="28"/>
      <c r="FWZ1" s="28"/>
      <c r="FXA1" s="28"/>
      <c r="FXB1" s="28"/>
      <c r="FXC1" s="28"/>
      <c r="FXD1" s="28"/>
      <c r="FXE1" s="28"/>
      <c r="FXF1" s="28"/>
      <c r="FXG1" s="28"/>
      <c r="FXH1" s="28"/>
      <c r="FXI1" s="28"/>
      <c r="FXJ1" s="28"/>
      <c r="FXK1" s="28"/>
      <c r="FXL1" s="28"/>
      <c r="FXM1" s="28"/>
      <c r="FXN1" s="28"/>
      <c r="FXO1" s="28"/>
      <c r="FXP1" s="28"/>
      <c r="FXQ1" s="28"/>
      <c r="FXR1" s="28"/>
      <c r="FXS1" s="28"/>
      <c r="FXT1" s="28"/>
      <c r="FXU1" s="28"/>
      <c r="FXV1" s="28"/>
      <c r="FXW1" s="28"/>
      <c r="FXX1" s="28"/>
      <c r="FXY1" s="28"/>
      <c r="FXZ1" s="28"/>
      <c r="FYA1" s="28"/>
      <c r="FYB1" s="28"/>
      <c r="FYC1" s="28"/>
      <c r="FYD1" s="28"/>
      <c r="FYE1" s="28"/>
      <c r="FYF1" s="28"/>
      <c r="FYG1" s="28"/>
      <c r="FYH1" s="28"/>
      <c r="FYI1" s="28"/>
      <c r="FYJ1" s="28"/>
      <c r="FYK1" s="28"/>
      <c r="FYL1" s="28"/>
      <c r="FYM1" s="28"/>
      <c r="FYN1" s="28"/>
      <c r="FYO1" s="28"/>
      <c r="FYP1" s="28"/>
      <c r="FYQ1" s="28"/>
      <c r="FYR1" s="28"/>
      <c r="FYS1" s="28"/>
      <c r="FYT1" s="28"/>
      <c r="FYU1" s="28"/>
      <c r="FYV1" s="28"/>
      <c r="FYW1" s="28"/>
      <c r="FYX1" s="28"/>
      <c r="FYY1" s="28"/>
      <c r="FYZ1" s="28"/>
      <c r="FZA1" s="28"/>
      <c r="FZB1" s="28"/>
      <c r="FZC1" s="28"/>
      <c r="FZD1" s="28"/>
      <c r="FZE1" s="28"/>
      <c r="FZF1" s="28"/>
      <c r="FZG1" s="28"/>
      <c r="FZH1" s="28"/>
      <c r="FZI1" s="28"/>
      <c r="FZJ1" s="28"/>
      <c r="FZK1" s="28"/>
      <c r="FZL1" s="28"/>
      <c r="FZM1" s="28"/>
      <c r="FZN1" s="28"/>
      <c r="FZO1" s="28"/>
      <c r="FZP1" s="28"/>
      <c r="FZQ1" s="28"/>
      <c r="FZR1" s="28"/>
      <c r="FZS1" s="28"/>
      <c r="FZT1" s="28"/>
      <c r="FZU1" s="28"/>
      <c r="FZV1" s="28"/>
      <c r="FZW1" s="28"/>
      <c r="FZX1" s="28"/>
      <c r="FZY1" s="28"/>
      <c r="FZZ1" s="28"/>
      <c r="GAA1" s="28"/>
      <c r="GAB1" s="28"/>
      <c r="GAC1" s="28"/>
      <c r="GAD1" s="28"/>
      <c r="GAE1" s="28"/>
      <c r="GAF1" s="28"/>
      <c r="GAG1" s="28"/>
      <c r="GAH1" s="28"/>
      <c r="GAI1" s="28"/>
      <c r="GAJ1" s="28"/>
      <c r="GAK1" s="28"/>
      <c r="GAL1" s="28"/>
      <c r="GAM1" s="28"/>
      <c r="GAN1" s="28"/>
      <c r="GAO1" s="28"/>
      <c r="GAP1" s="28"/>
      <c r="GAQ1" s="28"/>
      <c r="GAR1" s="28"/>
      <c r="GAS1" s="28"/>
      <c r="GAT1" s="28"/>
      <c r="GAU1" s="28"/>
      <c r="GAV1" s="28"/>
      <c r="GAW1" s="28"/>
      <c r="GAX1" s="28"/>
      <c r="GAY1" s="28"/>
      <c r="GAZ1" s="28"/>
      <c r="GBA1" s="28"/>
      <c r="GBB1" s="28"/>
      <c r="GBC1" s="28"/>
      <c r="GBD1" s="28"/>
      <c r="GBE1" s="28"/>
      <c r="GBF1" s="28"/>
      <c r="GBG1" s="28"/>
      <c r="GBH1" s="28"/>
      <c r="GBI1" s="28"/>
      <c r="GBJ1" s="28"/>
      <c r="GBK1" s="28"/>
      <c r="GBL1" s="28"/>
      <c r="GBM1" s="28"/>
      <c r="GBN1" s="28"/>
      <c r="GBO1" s="28"/>
      <c r="GBP1" s="28"/>
      <c r="GBQ1" s="28"/>
      <c r="GBR1" s="28"/>
      <c r="GBS1" s="28"/>
      <c r="GBT1" s="28"/>
      <c r="GBU1" s="28"/>
      <c r="GBV1" s="28"/>
      <c r="GBW1" s="28"/>
      <c r="GBX1" s="28"/>
      <c r="GBY1" s="28"/>
      <c r="GBZ1" s="28"/>
      <c r="GCA1" s="28"/>
      <c r="GCB1" s="28"/>
      <c r="GCC1" s="28"/>
      <c r="GCD1" s="28"/>
      <c r="GCE1" s="28"/>
      <c r="GCF1" s="28"/>
      <c r="GCG1" s="28"/>
      <c r="GCH1" s="28"/>
      <c r="GCI1" s="28"/>
      <c r="GCJ1" s="28"/>
      <c r="GCK1" s="28"/>
      <c r="GCL1" s="28"/>
      <c r="GCM1" s="28"/>
      <c r="GCN1" s="28"/>
      <c r="GCO1" s="28"/>
      <c r="GCP1" s="28"/>
      <c r="GCQ1" s="28"/>
      <c r="GCR1" s="28"/>
      <c r="GCS1" s="28"/>
      <c r="GCT1" s="28"/>
      <c r="GCU1" s="28"/>
      <c r="GCV1" s="28"/>
      <c r="GCW1" s="28"/>
      <c r="GCX1" s="28"/>
      <c r="GCY1" s="28"/>
      <c r="GCZ1" s="28"/>
      <c r="GDA1" s="28"/>
      <c r="GDB1" s="28"/>
      <c r="GDC1" s="28"/>
      <c r="GDD1" s="28"/>
      <c r="GDE1" s="28"/>
      <c r="GDF1" s="28"/>
      <c r="GDG1" s="28"/>
      <c r="GDH1" s="28"/>
      <c r="GDI1" s="28"/>
      <c r="GDJ1" s="28"/>
      <c r="GDK1" s="28"/>
      <c r="GDL1" s="28"/>
      <c r="GDM1" s="28"/>
      <c r="GDN1" s="28"/>
      <c r="GDO1" s="28"/>
      <c r="GDP1" s="28"/>
      <c r="GDQ1" s="28"/>
      <c r="GDR1" s="28"/>
      <c r="GDS1" s="28"/>
      <c r="GDT1" s="28"/>
      <c r="GDU1" s="28"/>
      <c r="GDV1" s="28"/>
      <c r="GDW1" s="28"/>
      <c r="GDX1" s="28"/>
      <c r="GDY1" s="28"/>
      <c r="GDZ1" s="28"/>
      <c r="GEA1" s="28"/>
      <c r="GEB1" s="28"/>
      <c r="GEC1" s="28"/>
      <c r="GED1" s="28"/>
      <c r="GEE1" s="28"/>
      <c r="GEF1" s="28"/>
      <c r="GEG1" s="28"/>
      <c r="GEH1" s="28"/>
      <c r="GEI1" s="28"/>
      <c r="GEJ1" s="28"/>
      <c r="GEK1" s="28"/>
      <c r="GEL1" s="28"/>
      <c r="GEM1" s="28"/>
      <c r="GEN1" s="28"/>
      <c r="GEO1" s="28"/>
      <c r="GEP1" s="28"/>
      <c r="GEQ1" s="28"/>
      <c r="GER1" s="28"/>
      <c r="GES1" s="28"/>
      <c r="GET1" s="28"/>
      <c r="GEU1" s="28"/>
      <c r="GEV1" s="28"/>
      <c r="GEW1" s="28"/>
      <c r="GEX1" s="28"/>
      <c r="GEY1" s="28"/>
      <c r="GEZ1" s="28"/>
      <c r="GFA1" s="28"/>
      <c r="GFB1" s="28"/>
      <c r="GFC1" s="28"/>
      <c r="GFD1" s="28"/>
      <c r="GFE1" s="28"/>
      <c r="GFF1" s="28"/>
      <c r="GFG1" s="28"/>
      <c r="GFH1" s="28"/>
      <c r="GFI1" s="28"/>
      <c r="GFJ1" s="28"/>
      <c r="GFK1" s="28"/>
      <c r="GFL1" s="28"/>
      <c r="GFM1" s="28"/>
      <c r="GFN1" s="28"/>
      <c r="GFO1" s="28"/>
      <c r="GFP1" s="28"/>
      <c r="GFQ1" s="28"/>
      <c r="GFR1" s="28"/>
      <c r="GFS1" s="28"/>
      <c r="GFT1" s="28"/>
      <c r="GFU1" s="28"/>
      <c r="GFV1" s="28"/>
      <c r="GFW1" s="28"/>
      <c r="GFX1" s="28"/>
      <c r="GFY1" s="28"/>
      <c r="GFZ1" s="28"/>
      <c r="GGA1" s="28"/>
      <c r="GGB1" s="28"/>
      <c r="GGC1" s="28"/>
      <c r="GGD1" s="28"/>
      <c r="GGE1" s="28"/>
      <c r="GGF1" s="28"/>
      <c r="GGG1" s="28"/>
      <c r="GGH1" s="28"/>
      <c r="GGI1" s="28"/>
      <c r="GGJ1" s="28"/>
      <c r="GGK1" s="28"/>
      <c r="GGL1" s="28"/>
      <c r="GGM1" s="28"/>
      <c r="GGN1" s="28"/>
      <c r="GGO1" s="28"/>
      <c r="GGP1" s="28"/>
      <c r="GGQ1" s="28"/>
      <c r="GGR1" s="28"/>
      <c r="GGS1" s="28"/>
      <c r="GGT1" s="28"/>
      <c r="GGU1" s="28"/>
      <c r="GGV1" s="28"/>
      <c r="GGW1" s="28"/>
      <c r="GGX1" s="28"/>
      <c r="GGY1" s="28"/>
      <c r="GGZ1" s="28"/>
      <c r="GHA1" s="28"/>
      <c r="GHB1" s="28"/>
      <c r="GHC1" s="28"/>
      <c r="GHD1" s="28"/>
      <c r="GHE1" s="28"/>
      <c r="GHF1" s="28"/>
      <c r="GHG1" s="28"/>
      <c r="GHH1" s="28"/>
      <c r="GHI1" s="28"/>
      <c r="GHJ1" s="28"/>
      <c r="GHK1" s="28"/>
      <c r="GHL1" s="28"/>
      <c r="GHM1" s="28"/>
      <c r="GHN1" s="28"/>
      <c r="GHO1" s="28"/>
      <c r="GHP1" s="28"/>
      <c r="GHQ1" s="28"/>
      <c r="GHR1" s="28"/>
      <c r="GHS1" s="28"/>
      <c r="GHT1" s="28"/>
      <c r="GHU1" s="28"/>
      <c r="GHV1" s="28"/>
      <c r="GHW1" s="28"/>
      <c r="GHX1" s="28"/>
      <c r="GHY1" s="28"/>
      <c r="GHZ1" s="28"/>
      <c r="GIA1" s="28"/>
      <c r="GIB1" s="28"/>
      <c r="GIC1" s="28"/>
      <c r="GID1" s="28"/>
      <c r="GIE1" s="28"/>
      <c r="GIF1" s="28"/>
      <c r="GIG1" s="28"/>
      <c r="GIH1" s="28"/>
      <c r="GII1" s="28"/>
      <c r="GIJ1" s="28"/>
      <c r="GIK1" s="28"/>
      <c r="GIL1" s="28"/>
      <c r="GIM1" s="28"/>
      <c r="GIN1" s="28"/>
      <c r="GIO1" s="28"/>
      <c r="GIP1" s="28"/>
      <c r="GIQ1" s="28"/>
      <c r="GIR1" s="28"/>
      <c r="GIS1" s="28"/>
      <c r="GIT1" s="28"/>
      <c r="GIU1" s="28"/>
      <c r="GIV1" s="28"/>
      <c r="GIW1" s="28"/>
      <c r="GIX1" s="28"/>
      <c r="GIY1" s="28"/>
      <c r="GIZ1" s="28"/>
      <c r="GJA1" s="28"/>
      <c r="GJB1" s="28"/>
      <c r="GJC1" s="28"/>
      <c r="GJD1" s="28"/>
      <c r="GJE1" s="28"/>
      <c r="GJF1" s="28"/>
      <c r="GJG1" s="28"/>
      <c r="GJH1" s="28"/>
      <c r="GJI1" s="28"/>
      <c r="GJJ1" s="28"/>
      <c r="GJK1" s="28"/>
      <c r="GJL1" s="28"/>
      <c r="GJM1" s="28"/>
      <c r="GJN1" s="28"/>
      <c r="GJO1" s="28"/>
      <c r="GJP1" s="28"/>
      <c r="GJQ1" s="28"/>
      <c r="GJR1" s="28"/>
      <c r="GJS1" s="28"/>
      <c r="GJT1" s="28"/>
      <c r="GJU1" s="28"/>
      <c r="GJV1" s="28"/>
      <c r="GJW1" s="28"/>
      <c r="GJX1" s="28"/>
      <c r="GJY1" s="28"/>
      <c r="GJZ1" s="28"/>
      <c r="GKA1" s="28"/>
      <c r="GKB1" s="28"/>
      <c r="GKC1" s="28"/>
      <c r="GKD1" s="28"/>
      <c r="GKE1" s="28"/>
      <c r="GKF1" s="28"/>
      <c r="GKG1" s="28"/>
      <c r="GKH1" s="28"/>
      <c r="GKI1" s="28"/>
      <c r="GKJ1" s="28"/>
      <c r="GKK1" s="28"/>
      <c r="GKL1" s="28"/>
      <c r="GKM1" s="28"/>
      <c r="GKN1" s="28"/>
      <c r="GKO1" s="28"/>
      <c r="GKP1" s="28"/>
      <c r="GKQ1" s="28"/>
      <c r="GKR1" s="28"/>
      <c r="GKS1" s="28"/>
      <c r="GKT1" s="28"/>
      <c r="GKU1" s="28"/>
      <c r="GKV1" s="28"/>
      <c r="GKW1" s="28"/>
      <c r="GKX1" s="28"/>
      <c r="GKY1" s="28"/>
      <c r="GKZ1" s="28"/>
      <c r="GLA1" s="28"/>
      <c r="GLB1" s="28"/>
      <c r="GLC1" s="28"/>
      <c r="GLD1" s="28"/>
      <c r="GLE1" s="28"/>
      <c r="GLF1" s="28"/>
      <c r="GLG1" s="28"/>
      <c r="GLH1" s="28"/>
      <c r="GLI1" s="28"/>
      <c r="GLJ1" s="28"/>
      <c r="GLK1" s="28"/>
      <c r="GLL1" s="28"/>
      <c r="GLM1" s="28"/>
      <c r="GLN1" s="28"/>
      <c r="GLO1" s="28"/>
      <c r="GLP1" s="28"/>
      <c r="GLQ1" s="28"/>
      <c r="GLR1" s="28"/>
      <c r="GLS1" s="28"/>
      <c r="GLT1" s="28"/>
      <c r="GLU1" s="28"/>
      <c r="GLV1" s="28"/>
      <c r="GLW1" s="28"/>
      <c r="GLX1" s="28"/>
      <c r="GLY1" s="28"/>
      <c r="GLZ1" s="28"/>
      <c r="GMA1" s="28"/>
      <c r="GMB1" s="28"/>
      <c r="GMC1" s="28"/>
      <c r="GMD1" s="28"/>
      <c r="GME1" s="28"/>
      <c r="GMF1" s="28"/>
      <c r="GMG1" s="28"/>
      <c r="GMH1" s="28"/>
      <c r="GMI1" s="28"/>
      <c r="GMJ1" s="28"/>
      <c r="GMK1" s="28"/>
      <c r="GML1" s="28"/>
      <c r="GMM1" s="28"/>
      <c r="GMN1" s="28"/>
      <c r="GMO1" s="28"/>
      <c r="GMP1" s="28"/>
      <c r="GMQ1" s="28"/>
      <c r="GMR1" s="28"/>
      <c r="GMS1" s="28"/>
      <c r="GMT1" s="28"/>
      <c r="GMU1" s="28"/>
      <c r="GMV1" s="28"/>
      <c r="GMW1" s="28"/>
      <c r="GMX1" s="28"/>
      <c r="GMY1" s="28"/>
      <c r="GMZ1" s="28"/>
      <c r="GNA1" s="28"/>
      <c r="GNB1" s="28"/>
      <c r="GNC1" s="28"/>
      <c r="GND1" s="28"/>
      <c r="GNE1" s="28"/>
      <c r="GNF1" s="28"/>
      <c r="GNG1" s="28"/>
      <c r="GNH1" s="28"/>
      <c r="GNI1" s="28"/>
      <c r="GNJ1" s="28"/>
      <c r="GNK1" s="28"/>
      <c r="GNL1" s="28"/>
      <c r="GNM1" s="28"/>
      <c r="GNN1" s="28"/>
      <c r="GNO1" s="28"/>
      <c r="GNP1" s="28"/>
      <c r="GNQ1" s="28"/>
      <c r="GNR1" s="28"/>
      <c r="GNS1" s="28"/>
      <c r="GNT1" s="28"/>
      <c r="GNU1" s="28"/>
      <c r="GNV1" s="28"/>
      <c r="GNW1" s="28"/>
      <c r="GNX1" s="28"/>
      <c r="GNY1" s="28"/>
      <c r="GNZ1" s="28"/>
      <c r="GOA1" s="28"/>
      <c r="GOB1" s="28"/>
      <c r="GOC1" s="28"/>
      <c r="GOD1" s="28"/>
      <c r="GOE1" s="28"/>
      <c r="GOF1" s="28"/>
      <c r="GOG1" s="28"/>
      <c r="GOH1" s="28"/>
      <c r="GOI1" s="28"/>
      <c r="GOJ1" s="28"/>
      <c r="GOK1" s="28"/>
      <c r="GOL1" s="28"/>
      <c r="GOM1" s="28"/>
      <c r="GON1" s="28"/>
      <c r="GOO1" s="28"/>
      <c r="GOP1" s="28"/>
      <c r="GOQ1" s="28"/>
      <c r="GOR1" s="28"/>
      <c r="GOS1" s="28"/>
      <c r="GOT1" s="28"/>
      <c r="GOU1" s="28"/>
      <c r="GOV1" s="28"/>
      <c r="GOW1" s="28"/>
      <c r="GOX1" s="28"/>
      <c r="GOY1" s="28"/>
      <c r="GOZ1" s="28"/>
      <c r="GPA1" s="28"/>
      <c r="GPB1" s="28"/>
      <c r="GPC1" s="28"/>
      <c r="GPD1" s="28"/>
      <c r="GPE1" s="28"/>
      <c r="GPF1" s="28"/>
      <c r="GPG1" s="28"/>
      <c r="GPH1" s="28"/>
      <c r="GPI1" s="28"/>
      <c r="GPJ1" s="28"/>
      <c r="GPK1" s="28"/>
      <c r="GPL1" s="28"/>
      <c r="GPM1" s="28"/>
      <c r="GPN1" s="28"/>
      <c r="GPO1" s="28"/>
      <c r="GPP1" s="28"/>
      <c r="GPQ1" s="28"/>
      <c r="GPR1" s="28"/>
      <c r="GPS1" s="28"/>
      <c r="GPT1" s="28"/>
      <c r="GPU1" s="28"/>
      <c r="GPV1" s="28"/>
      <c r="GPW1" s="28"/>
      <c r="GPX1" s="28"/>
      <c r="GPY1" s="28"/>
      <c r="GPZ1" s="28"/>
      <c r="GQA1" s="28"/>
      <c r="GQB1" s="28"/>
      <c r="GQC1" s="28"/>
      <c r="GQD1" s="28"/>
      <c r="GQE1" s="28"/>
      <c r="GQF1" s="28"/>
      <c r="GQG1" s="28"/>
      <c r="GQH1" s="28"/>
      <c r="GQI1" s="28"/>
      <c r="GQJ1" s="28"/>
      <c r="GQK1" s="28"/>
      <c r="GQL1" s="28"/>
      <c r="GQM1" s="28"/>
      <c r="GQN1" s="28"/>
      <c r="GQO1" s="28"/>
      <c r="GQP1" s="28"/>
      <c r="GQQ1" s="28"/>
      <c r="GQR1" s="28"/>
      <c r="GQS1" s="28"/>
      <c r="GQT1" s="28"/>
      <c r="GQU1" s="28"/>
      <c r="GQV1" s="28"/>
      <c r="GQW1" s="28"/>
      <c r="GQX1" s="28"/>
      <c r="GQY1" s="28"/>
      <c r="GQZ1" s="28"/>
      <c r="GRA1" s="28"/>
      <c r="GRB1" s="28"/>
      <c r="GRC1" s="28"/>
      <c r="GRD1" s="28"/>
      <c r="GRE1" s="28"/>
      <c r="GRF1" s="28"/>
      <c r="GRG1" s="28"/>
      <c r="GRH1" s="28"/>
      <c r="GRI1" s="28"/>
      <c r="GRJ1" s="28"/>
      <c r="GRK1" s="28"/>
      <c r="GRL1" s="28"/>
      <c r="GRM1" s="28"/>
      <c r="GRN1" s="28"/>
      <c r="GRO1" s="28"/>
      <c r="GRP1" s="28"/>
      <c r="GRQ1" s="28"/>
      <c r="GRR1" s="28"/>
      <c r="GRS1" s="28"/>
      <c r="GRT1" s="28"/>
      <c r="GRU1" s="28"/>
      <c r="GRV1" s="28"/>
      <c r="GRW1" s="28"/>
      <c r="GRX1" s="28"/>
      <c r="GRY1" s="28"/>
      <c r="GRZ1" s="28"/>
      <c r="GSA1" s="28"/>
      <c r="GSB1" s="28"/>
      <c r="GSC1" s="28"/>
      <c r="GSD1" s="28"/>
      <c r="GSE1" s="28"/>
      <c r="GSF1" s="28"/>
      <c r="GSG1" s="28"/>
      <c r="GSH1" s="28"/>
      <c r="GSI1" s="28"/>
      <c r="GSJ1" s="28"/>
      <c r="GSK1" s="28"/>
      <c r="GSL1" s="28"/>
      <c r="GSM1" s="28"/>
      <c r="GSN1" s="28"/>
      <c r="GSO1" s="28"/>
      <c r="GSP1" s="28"/>
      <c r="GSQ1" s="28"/>
      <c r="GSR1" s="28"/>
      <c r="GSS1" s="28"/>
      <c r="GST1" s="28"/>
      <c r="GSU1" s="28"/>
      <c r="GSV1" s="28"/>
      <c r="GSW1" s="28"/>
      <c r="GSX1" s="28"/>
      <c r="GSY1" s="28"/>
      <c r="GSZ1" s="28"/>
      <c r="GTA1" s="28"/>
      <c r="GTB1" s="28"/>
      <c r="GTC1" s="28"/>
      <c r="GTD1" s="28"/>
      <c r="GTE1" s="28"/>
      <c r="GTF1" s="28"/>
      <c r="GTG1" s="28"/>
      <c r="GTH1" s="28"/>
      <c r="GTI1" s="28"/>
      <c r="GTJ1" s="28"/>
      <c r="GTK1" s="28"/>
      <c r="GTL1" s="28"/>
      <c r="GTM1" s="28"/>
      <c r="GTN1" s="28"/>
      <c r="GTO1" s="28"/>
      <c r="GTP1" s="28"/>
      <c r="GTQ1" s="28"/>
      <c r="GTR1" s="28"/>
      <c r="GTS1" s="28"/>
      <c r="GTT1" s="28"/>
      <c r="GTU1" s="28"/>
      <c r="GTV1" s="28"/>
      <c r="GTW1" s="28"/>
      <c r="GTX1" s="28"/>
      <c r="GTY1" s="28"/>
      <c r="GTZ1" s="28"/>
      <c r="GUA1" s="28"/>
      <c r="GUB1" s="28"/>
      <c r="GUC1" s="28"/>
      <c r="GUD1" s="28"/>
      <c r="GUE1" s="28"/>
      <c r="GUF1" s="28"/>
      <c r="GUG1" s="28"/>
      <c r="GUH1" s="28"/>
      <c r="GUI1" s="28"/>
      <c r="GUJ1" s="28"/>
      <c r="GUK1" s="28"/>
      <c r="GUL1" s="28"/>
      <c r="GUM1" s="28"/>
      <c r="GUN1" s="28"/>
      <c r="GUO1" s="28"/>
      <c r="GUP1" s="28"/>
      <c r="GUQ1" s="28"/>
      <c r="GUR1" s="28"/>
      <c r="GUS1" s="28"/>
      <c r="GUT1" s="28"/>
      <c r="GUU1" s="28"/>
      <c r="GUV1" s="28"/>
      <c r="GUW1" s="28"/>
      <c r="GUX1" s="28"/>
      <c r="GUY1" s="28"/>
      <c r="GUZ1" s="28"/>
      <c r="GVA1" s="28"/>
      <c r="GVB1" s="28"/>
      <c r="GVC1" s="28"/>
      <c r="GVD1" s="28"/>
      <c r="GVE1" s="28"/>
      <c r="GVF1" s="28"/>
      <c r="GVG1" s="28"/>
      <c r="GVH1" s="28"/>
      <c r="GVI1" s="28"/>
      <c r="GVJ1" s="28"/>
      <c r="GVK1" s="28"/>
      <c r="GVL1" s="28"/>
      <c r="GVM1" s="28"/>
      <c r="GVN1" s="28"/>
      <c r="GVO1" s="28"/>
      <c r="GVP1" s="28"/>
      <c r="GVQ1" s="28"/>
      <c r="GVR1" s="28"/>
      <c r="GVS1" s="28"/>
      <c r="GVT1" s="28"/>
      <c r="GVU1" s="28"/>
      <c r="GVV1" s="28"/>
      <c r="GVW1" s="28"/>
      <c r="GVX1" s="28"/>
      <c r="GVY1" s="28"/>
      <c r="GVZ1" s="28"/>
      <c r="GWA1" s="28"/>
      <c r="GWB1" s="28"/>
      <c r="GWC1" s="28"/>
      <c r="GWD1" s="28"/>
      <c r="GWE1" s="28"/>
      <c r="GWF1" s="28"/>
      <c r="GWG1" s="28"/>
      <c r="GWH1" s="28"/>
      <c r="GWI1" s="28"/>
      <c r="GWJ1" s="28"/>
      <c r="GWK1" s="28"/>
      <c r="GWL1" s="28"/>
      <c r="GWM1" s="28"/>
      <c r="GWN1" s="28"/>
      <c r="GWO1" s="28"/>
      <c r="GWP1" s="28"/>
      <c r="GWQ1" s="28"/>
      <c r="GWR1" s="28"/>
      <c r="GWS1" s="28"/>
      <c r="GWT1" s="28"/>
      <c r="GWU1" s="28"/>
      <c r="GWV1" s="28"/>
      <c r="GWW1" s="28"/>
      <c r="GWX1" s="28"/>
      <c r="GWY1" s="28"/>
      <c r="GWZ1" s="28"/>
      <c r="GXA1" s="28"/>
      <c r="GXB1" s="28"/>
      <c r="GXC1" s="28"/>
      <c r="GXD1" s="28"/>
      <c r="GXE1" s="28"/>
      <c r="GXF1" s="28"/>
      <c r="GXG1" s="28"/>
      <c r="GXH1" s="28"/>
      <c r="GXI1" s="28"/>
      <c r="GXJ1" s="28"/>
      <c r="GXK1" s="28"/>
      <c r="GXL1" s="28"/>
      <c r="GXM1" s="28"/>
      <c r="GXN1" s="28"/>
      <c r="GXO1" s="28"/>
      <c r="GXP1" s="28"/>
      <c r="GXQ1" s="28"/>
      <c r="GXR1" s="28"/>
      <c r="GXS1" s="28"/>
      <c r="GXT1" s="28"/>
      <c r="GXU1" s="28"/>
      <c r="GXV1" s="28"/>
      <c r="GXW1" s="28"/>
      <c r="GXX1" s="28"/>
      <c r="GXY1" s="28"/>
      <c r="GXZ1" s="28"/>
      <c r="GYA1" s="28"/>
      <c r="GYB1" s="28"/>
      <c r="GYC1" s="28"/>
      <c r="GYD1" s="28"/>
      <c r="GYE1" s="28"/>
      <c r="GYF1" s="28"/>
      <c r="GYG1" s="28"/>
      <c r="GYH1" s="28"/>
      <c r="GYI1" s="28"/>
      <c r="GYJ1" s="28"/>
      <c r="GYK1" s="28"/>
      <c r="GYL1" s="28"/>
      <c r="GYM1" s="28"/>
      <c r="GYN1" s="28"/>
      <c r="GYO1" s="28"/>
      <c r="GYP1" s="28"/>
      <c r="GYQ1" s="28"/>
      <c r="GYR1" s="28"/>
      <c r="GYS1" s="28"/>
      <c r="GYT1" s="28"/>
      <c r="GYU1" s="28"/>
      <c r="GYV1" s="28"/>
      <c r="GYW1" s="28"/>
      <c r="GYX1" s="28"/>
      <c r="GYY1" s="28"/>
      <c r="GYZ1" s="28"/>
      <c r="GZA1" s="28"/>
      <c r="GZB1" s="28"/>
      <c r="GZC1" s="28"/>
      <c r="GZD1" s="28"/>
      <c r="GZE1" s="28"/>
      <c r="GZF1" s="28"/>
      <c r="GZG1" s="28"/>
      <c r="GZH1" s="28"/>
      <c r="GZI1" s="28"/>
      <c r="GZJ1" s="28"/>
      <c r="GZK1" s="28"/>
      <c r="GZL1" s="28"/>
      <c r="GZM1" s="28"/>
      <c r="GZN1" s="28"/>
      <c r="GZO1" s="28"/>
      <c r="GZP1" s="28"/>
      <c r="GZQ1" s="28"/>
      <c r="GZR1" s="28"/>
      <c r="GZS1" s="28"/>
      <c r="GZT1" s="28"/>
      <c r="GZU1" s="28"/>
      <c r="GZV1" s="28"/>
      <c r="GZW1" s="28"/>
      <c r="GZX1" s="28"/>
      <c r="GZY1" s="28"/>
      <c r="GZZ1" s="28"/>
      <c r="HAA1" s="28"/>
      <c r="HAB1" s="28"/>
      <c r="HAC1" s="28"/>
      <c r="HAD1" s="28"/>
      <c r="HAE1" s="28"/>
      <c r="HAF1" s="28"/>
      <c r="HAG1" s="28"/>
      <c r="HAH1" s="28"/>
      <c r="HAI1" s="28"/>
      <c r="HAJ1" s="28"/>
      <c r="HAK1" s="28"/>
      <c r="HAL1" s="28"/>
      <c r="HAM1" s="28"/>
      <c r="HAN1" s="28"/>
      <c r="HAO1" s="28"/>
      <c r="HAP1" s="28"/>
      <c r="HAQ1" s="28"/>
      <c r="HAR1" s="28"/>
      <c r="HAS1" s="28"/>
      <c r="HAT1" s="28"/>
      <c r="HAU1" s="28"/>
      <c r="HAV1" s="28"/>
      <c r="HAW1" s="28"/>
      <c r="HAX1" s="28"/>
      <c r="HAY1" s="28"/>
      <c r="HAZ1" s="28"/>
      <c r="HBA1" s="28"/>
      <c r="HBB1" s="28"/>
      <c r="HBC1" s="28"/>
      <c r="HBD1" s="28"/>
      <c r="HBE1" s="28"/>
      <c r="HBF1" s="28"/>
      <c r="HBG1" s="28"/>
      <c r="HBH1" s="28"/>
      <c r="HBI1" s="28"/>
      <c r="HBJ1" s="28"/>
      <c r="HBK1" s="28"/>
      <c r="HBL1" s="28"/>
      <c r="HBM1" s="28"/>
      <c r="HBN1" s="28"/>
      <c r="HBO1" s="28"/>
      <c r="HBP1" s="28"/>
      <c r="HBQ1" s="28"/>
      <c r="HBR1" s="28"/>
      <c r="HBS1" s="28"/>
      <c r="HBT1" s="28"/>
      <c r="HBU1" s="28"/>
      <c r="HBV1" s="28"/>
      <c r="HBW1" s="28"/>
      <c r="HBX1" s="28"/>
      <c r="HBY1" s="28"/>
      <c r="HBZ1" s="28"/>
      <c r="HCA1" s="28"/>
      <c r="HCB1" s="28"/>
      <c r="HCC1" s="28"/>
      <c r="HCD1" s="28"/>
      <c r="HCE1" s="28"/>
      <c r="HCF1" s="28"/>
      <c r="HCG1" s="28"/>
      <c r="HCH1" s="28"/>
      <c r="HCI1" s="28"/>
      <c r="HCJ1" s="28"/>
      <c r="HCK1" s="28"/>
      <c r="HCL1" s="28"/>
      <c r="HCM1" s="28"/>
      <c r="HCN1" s="28"/>
      <c r="HCO1" s="28"/>
      <c r="HCP1" s="28"/>
      <c r="HCQ1" s="28"/>
      <c r="HCR1" s="28"/>
      <c r="HCS1" s="28"/>
      <c r="HCT1" s="28"/>
      <c r="HCU1" s="28"/>
      <c r="HCV1" s="28"/>
      <c r="HCW1" s="28"/>
      <c r="HCX1" s="28"/>
      <c r="HCY1" s="28"/>
      <c r="HCZ1" s="28"/>
      <c r="HDA1" s="28"/>
      <c r="HDB1" s="28"/>
      <c r="HDC1" s="28"/>
      <c r="HDD1" s="28"/>
      <c r="HDE1" s="28"/>
      <c r="HDF1" s="28"/>
      <c r="HDG1" s="28"/>
      <c r="HDH1" s="28"/>
      <c r="HDI1" s="28"/>
      <c r="HDJ1" s="28"/>
      <c r="HDK1" s="28"/>
      <c r="HDL1" s="28"/>
      <c r="HDM1" s="28"/>
      <c r="HDN1" s="28"/>
      <c r="HDO1" s="28"/>
      <c r="HDP1" s="28"/>
      <c r="HDQ1" s="28"/>
      <c r="HDR1" s="28"/>
      <c r="HDS1" s="28"/>
      <c r="HDT1" s="28"/>
      <c r="HDU1" s="28"/>
      <c r="HDV1" s="28"/>
      <c r="HDW1" s="28"/>
      <c r="HDX1" s="28"/>
      <c r="HDY1" s="28"/>
      <c r="HDZ1" s="28"/>
      <c r="HEA1" s="28"/>
      <c r="HEB1" s="28"/>
      <c r="HEC1" s="28"/>
      <c r="HED1" s="28"/>
      <c r="HEE1" s="28"/>
      <c r="HEF1" s="28"/>
      <c r="HEG1" s="28"/>
      <c r="HEH1" s="28"/>
      <c r="HEI1" s="28"/>
      <c r="HEJ1" s="28"/>
      <c r="HEK1" s="28"/>
      <c r="HEL1" s="28"/>
      <c r="HEM1" s="28"/>
      <c r="HEN1" s="28"/>
      <c r="HEO1" s="28"/>
      <c r="HEP1" s="28"/>
      <c r="HEQ1" s="28"/>
      <c r="HER1" s="28"/>
      <c r="HES1" s="28"/>
      <c r="HET1" s="28"/>
      <c r="HEU1" s="28"/>
      <c r="HEV1" s="28"/>
      <c r="HEW1" s="28"/>
      <c r="HEX1" s="28"/>
      <c r="HEY1" s="28"/>
      <c r="HEZ1" s="28"/>
      <c r="HFA1" s="28"/>
      <c r="HFB1" s="28"/>
      <c r="HFC1" s="28"/>
      <c r="HFD1" s="28"/>
      <c r="HFE1" s="28"/>
      <c r="HFF1" s="28"/>
      <c r="HFG1" s="28"/>
      <c r="HFH1" s="28"/>
      <c r="HFI1" s="28"/>
      <c r="HFJ1" s="28"/>
      <c r="HFK1" s="28"/>
      <c r="HFL1" s="28"/>
      <c r="HFM1" s="28"/>
      <c r="HFN1" s="28"/>
      <c r="HFO1" s="28"/>
      <c r="HFP1" s="28"/>
      <c r="HFQ1" s="28"/>
      <c r="HFR1" s="28"/>
      <c r="HFS1" s="28"/>
      <c r="HFT1" s="28"/>
      <c r="HFU1" s="28"/>
      <c r="HFV1" s="28"/>
      <c r="HFW1" s="28"/>
      <c r="HFX1" s="28"/>
      <c r="HFY1" s="28"/>
      <c r="HFZ1" s="28"/>
      <c r="HGA1" s="28"/>
      <c r="HGB1" s="28"/>
      <c r="HGC1" s="28"/>
      <c r="HGD1" s="28"/>
      <c r="HGE1" s="28"/>
      <c r="HGF1" s="28"/>
      <c r="HGG1" s="28"/>
      <c r="HGH1" s="28"/>
      <c r="HGI1" s="28"/>
      <c r="HGJ1" s="28"/>
      <c r="HGK1" s="28"/>
      <c r="HGL1" s="28"/>
      <c r="HGM1" s="28"/>
      <c r="HGN1" s="28"/>
      <c r="HGO1" s="28"/>
      <c r="HGP1" s="28"/>
      <c r="HGQ1" s="28"/>
      <c r="HGR1" s="28"/>
      <c r="HGS1" s="28"/>
      <c r="HGT1" s="28"/>
      <c r="HGU1" s="28"/>
      <c r="HGV1" s="28"/>
      <c r="HGW1" s="28"/>
      <c r="HGX1" s="28"/>
      <c r="HGY1" s="28"/>
      <c r="HGZ1" s="28"/>
      <c r="HHA1" s="28"/>
      <c r="HHB1" s="28"/>
      <c r="HHC1" s="28"/>
      <c r="HHD1" s="28"/>
      <c r="HHE1" s="28"/>
      <c r="HHF1" s="28"/>
      <c r="HHG1" s="28"/>
      <c r="HHH1" s="28"/>
      <c r="HHI1" s="28"/>
      <c r="HHJ1" s="28"/>
      <c r="HHK1" s="28"/>
      <c r="HHL1" s="28"/>
      <c r="HHM1" s="28"/>
      <c r="HHN1" s="28"/>
      <c r="HHO1" s="28"/>
      <c r="HHP1" s="28"/>
      <c r="HHQ1" s="28"/>
      <c r="HHR1" s="28"/>
      <c r="HHS1" s="28"/>
      <c r="HHT1" s="28"/>
      <c r="HHU1" s="28"/>
      <c r="HHV1" s="28"/>
      <c r="HHW1" s="28"/>
      <c r="HHX1" s="28"/>
      <c r="HHY1" s="28"/>
      <c r="HHZ1" s="28"/>
      <c r="HIA1" s="28"/>
      <c r="HIB1" s="28"/>
      <c r="HIC1" s="28"/>
      <c r="HID1" s="28"/>
      <c r="HIE1" s="28"/>
      <c r="HIF1" s="28"/>
      <c r="HIG1" s="28"/>
      <c r="HIH1" s="28"/>
      <c r="HII1" s="28"/>
      <c r="HIJ1" s="28"/>
      <c r="HIK1" s="28"/>
      <c r="HIL1" s="28"/>
      <c r="HIM1" s="28"/>
      <c r="HIN1" s="28"/>
      <c r="HIO1" s="28"/>
      <c r="HIP1" s="28"/>
      <c r="HIQ1" s="28"/>
      <c r="HIR1" s="28"/>
      <c r="HIS1" s="28"/>
      <c r="HIT1" s="28"/>
      <c r="HIU1" s="28"/>
      <c r="HIV1" s="28"/>
      <c r="HIW1" s="28"/>
      <c r="HIX1" s="28"/>
      <c r="HIY1" s="28"/>
      <c r="HIZ1" s="28"/>
      <c r="HJA1" s="28"/>
      <c r="HJB1" s="28"/>
      <c r="HJC1" s="28"/>
      <c r="HJD1" s="28"/>
      <c r="HJE1" s="28"/>
      <c r="HJF1" s="28"/>
      <c r="HJG1" s="28"/>
      <c r="HJH1" s="28"/>
      <c r="HJI1" s="28"/>
      <c r="HJJ1" s="28"/>
      <c r="HJK1" s="28"/>
      <c r="HJL1" s="28"/>
      <c r="HJM1" s="28"/>
      <c r="HJN1" s="28"/>
      <c r="HJO1" s="28"/>
      <c r="HJP1" s="28"/>
      <c r="HJQ1" s="28"/>
      <c r="HJR1" s="28"/>
      <c r="HJS1" s="28"/>
      <c r="HJT1" s="28"/>
      <c r="HJU1" s="28"/>
      <c r="HJV1" s="28"/>
      <c r="HJW1" s="28"/>
      <c r="HJX1" s="28"/>
      <c r="HJY1" s="28"/>
      <c r="HJZ1" s="28"/>
      <c r="HKA1" s="28"/>
      <c r="HKB1" s="28"/>
      <c r="HKC1" s="28"/>
      <c r="HKD1" s="28"/>
      <c r="HKE1" s="28"/>
      <c r="HKF1" s="28"/>
      <c r="HKG1" s="28"/>
      <c r="HKH1" s="28"/>
      <c r="HKI1" s="28"/>
      <c r="HKJ1" s="28"/>
      <c r="HKK1" s="28"/>
      <c r="HKL1" s="28"/>
      <c r="HKM1" s="28"/>
      <c r="HKN1" s="28"/>
      <c r="HKO1" s="28"/>
      <c r="HKP1" s="28"/>
      <c r="HKQ1" s="28"/>
      <c r="HKR1" s="28"/>
      <c r="HKS1" s="28"/>
      <c r="HKT1" s="28"/>
      <c r="HKU1" s="28"/>
      <c r="HKV1" s="28"/>
      <c r="HKW1" s="28"/>
      <c r="HKX1" s="28"/>
      <c r="HKY1" s="28"/>
      <c r="HKZ1" s="28"/>
      <c r="HLA1" s="28"/>
      <c r="HLB1" s="28"/>
      <c r="HLC1" s="28"/>
      <c r="HLD1" s="28"/>
      <c r="HLE1" s="28"/>
      <c r="HLF1" s="28"/>
      <c r="HLG1" s="28"/>
      <c r="HLH1" s="28"/>
      <c r="HLI1" s="28"/>
      <c r="HLJ1" s="28"/>
      <c r="HLK1" s="28"/>
      <c r="HLL1" s="28"/>
      <c r="HLM1" s="28"/>
      <c r="HLN1" s="28"/>
      <c r="HLO1" s="28"/>
      <c r="HLP1" s="28"/>
      <c r="HLQ1" s="28"/>
      <c r="HLR1" s="28"/>
      <c r="HLS1" s="28"/>
      <c r="HLT1" s="28"/>
      <c r="HLU1" s="28"/>
      <c r="HLV1" s="28"/>
      <c r="HLW1" s="28"/>
      <c r="HLX1" s="28"/>
      <c r="HLY1" s="28"/>
      <c r="HLZ1" s="28"/>
      <c r="HMA1" s="28"/>
      <c r="HMB1" s="28"/>
      <c r="HMC1" s="28"/>
      <c r="HMD1" s="28"/>
      <c r="HME1" s="28"/>
      <c r="HMF1" s="28"/>
      <c r="HMG1" s="28"/>
      <c r="HMH1" s="28"/>
      <c r="HMI1" s="28"/>
      <c r="HMJ1" s="28"/>
      <c r="HMK1" s="28"/>
      <c r="HML1" s="28"/>
      <c r="HMM1" s="28"/>
      <c r="HMN1" s="28"/>
      <c r="HMO1" s="28"/>
      <c r="HMP1" s="28"/>
      <c r="HMQ1" s="28"/>
      <c r="HMR1" s="28"/>
      <c r="HMS1" s="28"/>
      <c r="HMT1" s="28"/>
      <c r="HMU1" s="28"/>
      <c r="HMV1" s="28"/>
      <c r="HMW1" s="28"/>
      <c r="HMX1" s="28"/>
      <c r="HMY1" s="28"/>
      <c r="HMZ1" s="28"/>
      <c r="HNA1" s="28"/>
      <c r="HNB1" s="28"/>
      <c r="HNC1" s="28"/>
      <c r="HND1" s="28"/>
      <c r="HNE1" s="28"/>
      <c r="HNF1" s="28"/>
      <c r="HNG1" s="28"/>
      <c r="HNH1" s="28"/>
      <c r="HNI1" s="28"/>
      <c r="HNJ1" s="28"/>
      <c r="HNK1" s="28"/>
      <c r="HNL1" s="28"/>
      <c r="HNM1" s="28"/>
      <c r="HNN1" s="28"/>
      <c r="HNO1" s="28"/>
      <c r="HNP1" s="28"/>
      <c r="HNQ1" s="28"/>
      <c r="HNR1" s="28"/>
      <c r="HNS1" s="28"/>
      <c r="HNT1" s="28"/>
      <c r="HNU1" s="28"/>
      <c r="HNV1" s="28"/>
      <c r="HNW1" s="28"/>
      <c r="HNX1" s="28"/>
      <c r="HNY1" s="28"/>
      <c r="HNZ1" s="28"/>
      <c r="HOA1" s="28"/>
      <c r="HOB1" s="28"/>
      <c r="HOC1" s="28"/>
      <c r="HOD1" s="28"/>
      <c r="HOE1" s="28"/>
      <c r="HOF1" s="28"/>
      <c r="HOG1" s="28"/>
      <c r="HOH1" s="28"/>
      <c r="HOI1" s="28"/>
      <c r="HOJ1" s="28"/>
      <c r="HOK1" s="28"/>
      <c r="HOL1" s="28"/>
      <c r="HOM1" s="28"/>
      <c r="HON1" s="28"/>
      <c r="HOO1" s="28"/>
      <c r="HOP1" s="28"/>
      <c r="HOQ1" s="28"/>
      <c r="HOR1" s="28"/>
      <c r="HOS1" s="28"/>
      <c r="HOT1" s="28"/>
      <c r="HOU1" s="28"/>
      <c r="HOV1" s="28"/>
      <c r="HOW1" s="28"/>
      <c r="HOX1" s="28"/>
      <c r="HOY1" s="28"/>
      <c r="HOZ1" s="28"/>
      <c r="HPA1" s="28"/>
      <c r="HPB1" s="28"/>
      <c r="HPC1" s="28"/>
      <c r="HPD1" s="28"/>
      <c r="HPE1" s="28"/>
      <c r="HPF1" s="28"/>
      <c r="HPG1" s="28"/>
      <c r="HPH1" s="28"/>
      <c r="HPI1" s="28"/>
      <c r="HPJ1" s="28"/>
      <c r="HPK1" s="28"/>
      <c r="HPL1" s="28"/>
      <c r="HPM1" s="28"/>
      <c r="HPN1" s="28"/>
      <c r="HPO1" s="28"/>
      <c r="HPP1" s="28"/>
      <c r="HPQ1" s="28"/>
      <c r="HPR1" s="28"/>
      <c r="HPS1" s="28"/>
      <c r="HPT1" s="28"/>
      <c r="HPU1" s="28"/>
      <c r="HPV1" s="28"/>
      <c r="HPW1" s="28"/>
      <c r="HPX1" s="28"/>
      <c r="HPY1" s="28"/>
      <c r="HPZ1" s="28"/>
      <c r="HQA1" s="28"/>
      <c r="HQB1" s="28"/>
      <c r="HQC1" s="28"/>
      <c r="HQD1" s="28"/>
      <c r="HQE1" s="28"/>
      <c r="HQF1" s="28"/>
      <c r="HQG1" s="28"/>
      <c r="HQH1" s="28"/>
      <c r="HQI1" s="28"/>
      <c r="HQJ1" s="28"/>
      <c r="HQK1" s="28"/>
      <c r="HQL1" s="28"/>
      <c r="HQM1" s="28"/>
      <c r="HQN1" s="28"/>
      <c r="HQO1" s="28"/>
      <c r="HQP1" s="28"/>
      <c r="HQQ1" s="28"/>
      <c r="HQR1" s="28"/>
      <c r="HQS1" s="28"/>
      <c r="HQT1" s="28"/>
      <c r="HQU1" s="28"/>
      <c r="HQV1" s="28"/>
      <c r="HQW1" s="28"/>
      <c r="HQX1" s="28"/>
      <c r="HQY1" s="28"/>
      <c r="HQZ1" s="28"/>
      <c r="HRA1" s="28"/>
      <c r="HRB1" s="28"/>
      <c r="HRC1" s="28"/>
      <c r="HRD1" s="28"/>
      <c r="HRE1" s="28"/>
      <c r="HRF1" s="28"/>
      <c r="HRG1" s="28"/>
      <c r="HRH1" s="28"/>
      <c r="HRI1" s="28"/>
      <c r="HRJ1" s="28"/>
      <c r="HRK1" s="28"/>
      <c r="HRL1" s="28"/>
      <c r="HRM1" s="28"/>
      <c r="HRN1" s="28"/>
      <c r="HRO1" s="28"/>
      <c r="HRP1" s="28"/>
      <c r="HRQ1" s="28"/>
      <c r="HRR1" s="28"/>
      <c r="HRS1" s="28"/>
      <c r="HRT1" s="28"/>
      <c r="HRU1" s="28"/>
      <c r="HRV1" s="28"/>
      <c r="HRW1" s="28"/>
      <c r="HRX1" s="28"/>
      <c r="HRY1" s="28"/>
      <c r="HRZ1" s="28"/>
      <c r="HSA1" s="28"/>
      <c r="HSB1" s="28"/>
      <c r="HSC1" s="28"/>
      <c r="HSD1" s="28"/>
      <c r="HSE1" s="28"/>
      <c r="HSF1" s="28"/>
      <c r="HSG1" s="28"/>
      <c r="HSH1" s="28"/>
      <c r="HSI1" s="28"/>
      <c r="HSJ1" s="28"/>
      <c r="HSK1" s="28"/>
      <c r="HSL1" s="28"/>
      <c r="HSM1" s="28"/>
      <c r="HSN1" s="28"/>
      <c r="HSO1" s="28"/>
      <c r="HSP1" s="28"/>
      <c r="HSQ1" s="28"/>
      <c r="HSR1" s="28"/>
      <c r="HSS1" s="28"/>
      <c r="HST1" s="28"/>
      <c r="HSU1" s="28"/>
      <c r="HSV1" s="28"/>
      <c r="HSW1" s="28"/>
      <c r="HSX1" s="28"/>
      <c r="HSY1" s="28"/>
      <c r="HSZ1" s="28"/>
      <c r="HTA1" s="28"/>
      <c r="HTB1" s="28"/>
      <c r="HTC1" s="28"/>
      <c r="HTD1" s="28"/>
      <c r="HTE1" s="28"/>
      <c r="HTF1" s="28"/>
      <c r="HTG1" s="28"/>
      <c r="HTH1" s="28"/>
      <c r="HTI1" s="28"/>
      <c r="HTJ1" s="28"/>
      <c r="HTK1" s="28"/>
      <c r="HTL1" s="28"/>
      <c r="HTM1" s="28"/>
      <c r="HTN1" s="28"/>
      <c r="HTO1" s="28"/>
      <c r="HTP1" s="28"/>
      <c r="HTQ1" s="28"/>
      <c r="HTR1" s="28"/>
      <c r="HTS1" s="28"/>
      <c r="HTT1" s="28"/>
      <c r="HTU1" s="28"/>
      <c r="HTV1" s="28"/>
      <c r="HTW1" s="28"/>
      <c r="HTX1" s="28"/>
      <c r="HTY1" s="28"/>
      <c r="HTZ1" s="28"/>
      <c r="HUA1" s="28"/>
      <c r="HUB1" s="28"/>
      <c r="HUC1" s="28"/>
      <c r="HUD1" s="28"/>
      <c r="HUE1" s="28"/>
      <c r="HUF1" s="28"/>
      <c r="HUG1" s="28"/>
      <c r="HUH1" s="28"/>
      <c r="HUI1" s="28"/>
      <c r="HUJ1" s="28"/>
      <c r="HUK1" s="28"/>
      <c r="HUL1" s="28"/>
      <c r="HUM1" s="28"/>
      <c r="HUN1" s="28"/>
      <c r="HUO1" s="28"/>
      <c r="HUP1" s="28"/>
      <c r="HUQ1" s="28"/>
      <c r="HUR1" s="28"/>
      <c r="HUS1" s="28"/>
      <c r="HUT1" s="28"/>
      <c r="HUU1" s="28"/>
      <c r="HUV1" s="28"/>
      <c r="HUW1" s="28"/>
      <c r="HUX1" s="28"/>
      <c r="HUY1" s="28"/>
      <c r="HUZ1" s="28"/>
      <c r="HVA1" s="28"/>
      <c r="HVB1" s="28"/>
      <c r="HVC1" s="28"/>
      <c r="HVD1" s="28"/>
      <c r="HVE1" s="28"/>
      <c r="HVF1" s="28"/>
      <c r="HVG1" s="28"/>
      <c r="HVH1" s="28"/>
      <c r="HVI1" s="28"/>
      <c r="HVJ1" s="28"/>
      <c r="HVK1" s="28"/>
      <c r="HVL1" s="28"/>
      <c r="HVM1" s="28"/>
      <c r="HVN1" s="28"/>
      <c r="HVO1" s="28"/>
      <c r="HVP1" s="28"/>
      <c r="HVQ1" s="28"/>
      <c r="HVR1" s="28"/>
      <c r="HVS1" s="28"/>
      <c r="HVT1" s="28"/>
      <c r="HVU1" s="28"/>
      <c r="HVV1" s="28"/>
      <c r="HVW1" s="28"/>
      <c r="HVX1" s="28"/>
      <c r="HVY1" s="28"/>
      <c r="HVZ1" s="28"/>
      <c r="HWA1" s="28"/>
      <c r="HWB1" s="28"/>
      <c r="HWC1" s="28"/>
      <c r="HWD1" s="28"/>
      <c r="HWE1" s="28"/>
      <c r="HWF1" s="28"/>
      <c r="HWG1" s="28"/>
      <c r="HWH1" s="28"/>
      <c r="HWI1" s="28"/>
      <c r="HWJ1" s="28"/>
      <c r="HWK1" s="28"/>
      <c r="HWL1" s="28"/>
      <c r="HWM1" s="28"/>
      <c r="HWN1" s="28"/>
      <c r="HWO1" s="28"/>
      <c r="HWP1" s="28"/>
      <c r="HWQ1" s="28"/>
      <c r="HWR1" s="28"/>
      <c r="HWS1" s="28"/>
      <c r="HWT1" s="28"/>
      <c r="HWU1" s="28"/>
      <c r="HWV1" s="28"/>
      <c r="HWW1" s="28"/>
      <c r="HWX1" s="28"/>
      <c r="HWY1" s="28"/>
      <c r="HWZ1" s="28"/>
      <c r="HXA1" s="28"/>
      <c r="HXB1" s="28"/>
      <c r="HXC1" s="28"/>
      <c r="HXD1" s="28"/>
      <c r="HXE1" s="28"/>
      <c r="HXF1" s="28"/>
      <c r="HXG1" s="28"/>
      <c r="HXH1" s="28"/>
      <c r="HXI1" s="28"/>
      <c r="HXJ1" s="28"/>
      <c r="HXK1" s="28"/>
      <c r="HXL1" s="28"/>
      <c r="HXM1" s="28"/>
      <c r="HXN1" s="28"/>
      <c r="HXO1" s="28"/>
      <c r="HXP1" s="28"/>
      <c r="HXQ1" s="28"/>
      <c r="HXR1" s="28"/>
      <c r="HXS1" s="28"/>
      <c r="HXT1" s="28"/>
      <c r="HXU1" s="28"/>
      <c r="HXV1" s="28"/>
      <c r="HXW1" s="28"/>
      <c r="HXX1" s="28"/>
      <c r="HXY1" s="28"/>
      <c r="HXZ1" s="28"/>
      <c r="HYA1" s="28"/>
      <c r="HYB1" s="28"/>
      <c r="HYC1" s="28"/>
      <c r="HYD1" s="28"/>
      <c r="HYE1" s="28"/>
      <c r="HYF1" s="28"/>
      <c r="HYG1" s="28"/>
      <c r="HYH1" s="28"/>
      <c r="HYI1" s="28"/>
      <c r="HYJ1" s="28"/>
      <c r="HYK1" s="28"/>
      <c r="HYL1" s="28"/>
      <c r="HYM1" s="28"/>
      <c r="HYN1" s="28"/>
      <c r="HYO1" s="28"/>
      <c r="HYP1" s="28"/>
      <c r="HYQ1" s="28"/>
      <c r="HYR1" s="28"/>
      <c r="HYS1" s="28"/>
      <c r="HYT1" s="28"/>
      <c r="HYU1" s="28"/>
      <c r="HYV1" s="28"/>
      <c r="HYW1" s="28"/>
      <c r="HYX1" s="28"/>
      <c r="HYY1" s="28"/>
      <c r="HYZ1" s="28"/>
      <c r="HZA1" s="28"/>
      <c r="HZB1" s="28"/>
      <c r="HZC1" s="28"/>
      <c r="HZD1" s="28"/>
      <c r="HZE1" s="28"/>
      <c r="HZF1" s="28"/>
      <c r="HZG1" s="28"/>
      <c r="HZH1" s="28"/>
      <c r="HZI1" s="28"/>
      <c r="HZJ1" s="28"/>
      <c r="HZK1" s="28"/>
      <c r="HZL1" s="28"/>
      <c r="HZM1" s="28"/>
      <c r="HZN1" s="28"/>
      <c r="HZO1" s="28"/>
      <c r="HZP1" s="28"/>
      <c r="HZQ1" s="28"/>
      <c r="HZR1" s="28"/>
      <c r="HZS1" s="28"/>
      <c r="HZT1" s="28"/>
      <c r="HZU1" s="28"/>
      <c r="HZV1" s="28"/>
      <c r="HZW1" s="28"/>
      <c r="HZX1" s="28"/>
      <c r="HZY1" s="28"/>
      <c r="HZZ1" s="28"/>
      <c r="IAA1" s="28"/>
      <c r="IAB1" s="28"/>
      <c r="IAC1" s="28"/>
      <c r="IAD1" s="28"/>
      <c r="IAE1" s="28"/>
      <c r="IAF1" s="28"/>
      <c r="IAG1" s="28"/>
      <c r="IAH1" s="28"/>
      <c r="IAI1" s="28"/>
      <c r="IAJ1" s="28"/>
      <c r="IAK1" s="28"/>
      <c r="IAL1" s="28"/>
      <c r="IAM1" s="28"/>
      <c r="IAN1" s="28"/>
      <c r="IAO1" s="28"/>
      <c r="IAP1" s="28"/>
      <c r="IAQ1" s="28"/>
      <c r="IAR1" s="28"/>
      <c r="IAS1" s="28"/>
      <c r="IAT1" s="28"/>
      <c r="IAU1" s="28"/>
      <c r="IAV1" s="28"/>
      <c r="IAW1" s="28"/>
      <c r="IAX1" s="28"/>
      <c r="IAY1" s="28"/>
      <c r="IAZ1" s="28"/>
      <c r="IBA1" s="28"/>
      <c r="IBB1" s="28"/>
      <c r="IBC1" s="28"/>
      <c r="IBD1" s="28"/>
      <c r="IBE1" s="28"/>
      <c r="IBF1" s="28"/>
      <c r="IBG1" s="28"/>
      <c r="IBH1" s="28"/>
      <c r="IBI1" s="28"/>
      <c r="IBJ1" s="28"/>
      <c r="IBK1" s="28"/>
      <c r="IBL1" s="28"/>
      <c r="IBM1" s="28"/>
      <c r="IBN1" s="28"/>
      <c r="IBO1" s="28"/>
      <c r="IBP1" s="28"/>
      <c r="IBQ1" s="28"/>
      <c r="IBR1" s="28"/>
      <c r="IBS1" s="28"/>
      <c r="IBT1" s="28"/>
      <c r="IBU1" s="28"/>
      <c r="IBV1" s="28"/>
      <c r="IBW1" s="28"/>
      <c r="IBX1" s="28"/>
      <c r="IBY1" s="28"/>
      <c r="IBZ1" s="28"/>
      <c r="ICA1" s="28"/>
      <c r="ICB1" s="28"/>
      <c r="ICC1" s="28"/>
      <c r="ICD1" s="28"/>
      <c r="ICE1" s="28"/>
      <c r="ICF1" s="28"/>
      <c r="ICG1" s="28"/>
      <c r="ICH1" s="28"/>
      <c r="ICI1" s="28"/>
      <c r="ICJ1" s="28"/>
      <c r="ICK1" s="28"/>
      <c r="ICL1" s="28"/>
      <c r="ICM1" s="28"/>
      <c r="ICN1" s="28"/>
      <c r="ICO1" s="28"/>
      <c r="ICP1" s="28"/>
      <c r="ICQ1" s="28"/>
      <c r="ICR1" s="28"/>
      <c r="ICS1" s="28"/>
      <c r="ICT1" s="28"/>
      <c r="ICU1" s="28"/>
      <c r="ICV1" s="28"/>
      <c r="ICW1" s="28"/>
      <c r="ICX1" s="28"/>
      <c r="ICY1" s="28"/>
      <c r="ICZ1" s="28"/>
      <c r="IDA1" s="28"/>
      <c r="IDB1" s="28"/>
      <c r="IDC1" s="28"/>
      <c r="IDD1" s="28"/>
      <c r="IDE1" s="28"/>
      <c r="IDF1" s="28"/>
      <c r="IDG1" s="28"/>
      <c r="IDH1" s="28"/>
      <c r="IDI1" s="28"/>
      <c r="IDJ1" s="28"/>
      <c r="IDK1" s="28"/>
      <c r="IDL1" s="28"/>
      <c r="IDM1" s="28"/>
      <c r="IDN1" s="28"/>
      <c r="IDO1" s="28"/>
      <c r="IDP1" s="28"/>
      <c r="IDQ1" s="28"/>
      <c r="IDR1" s="28"/>
      <c r="IDS1" s="28"/>
      <c r="IDT1" s="28"/>
      <c r="IDU1" s="28"/>
      <c r="IDV1" s="28"/>
      <c r="IDW1" s="28"/>
      <c r="IDX1" s="28"/>
      <c r="IDY1" s="28"/>
      <c r="IDZ1" s="28"/>
      <c r="IEA1" s="28"/>
      <c r="IEB1" s="28"/>
      <c r="IEC1" s="28"/>
      <c r="IED1" s="28"/>
      <c r="IEE1" s="28"/>
      <c r="IEF1" s="28"/>
      <c r="IEG1" s="28"/>
      <c r="IEH1" s="28"/>
      <c r="IEI1" s="28"/>
      <c r="IEJ1" s="28"/>
      <c r="IEK1" s="28"/>
      <c r="IEL1" s="28"/>
      <c r="IEM1" s="28"/>
      <c r="IEN1" s="28"/>
      <c r="IEO1" s="28"/>
      <c r="IEP1" s="28"/>
      <c r="IEQ1" s="28"/>
      <c r="IER1" s="28"/>
      <c r="IES1" s="28"/>
      <c r="IET1" s="28"/>
      <c r="IEU1" s="28"/>
      <c r="IEV1" s="28"/>
      <c r="IEW1" s="28"/>
      <c r="IEX1" s="28"/>
      <c r="IEY1" s="28"/>
      <c r="IEZ1" s="28"/>
      <c r="IFA1" s="28"/>
      <c r="IFB1" s="28"/>
      <c r="IFC1" s="28"/>
      <c r="IFD1" s="28"/>
      <c r="IFE1" s="28"/>
      <c r="IFF1" s="28"/>
      <c r="IFG1" s="28"/>
      <c r="IFH1" s="28"/>
      <c r="IFI1" s="28"/>
      <c r="IFJ1" s="28"/>
      <c r="IFK1" s="28"/>
      <c r="IFL1" s="28"/>
      <c r="IFM1" s="28"/>
      <c r="IFN1" s="28"/>
      <c r="IFO1" s="28"/>
      <c r="IFP1" s="28"/>
      <c r="IFQ1" s="28"/>
      <c r="IFR1" s="28"/>
      <c r="IFS1" s="28"/>
      <c r="IFT1" s="28"/>
      <c r="IFU1" s="28"/>
      <c r="IFV1" s="28"/>
      <c r="IFW1" s="28"/>
      <c r="IFX1" s="28"/>
      <c r="IFY1" s="28"/>
      <c r="IFZ1" s="28"/>
      <c r="IGA1" s="28"/>
      <c r="IGB1" s="28"/>
      <c r="IGC1" s="28"/>
      <c r="IGD1" s="28"/>
      <c r="IGE1" s="28"/>
      <c r="IGF1" s="28"/>
      <c r="IGG1" s="28"/>
      <c r="IGH1" s="28"/>
      <c r="IGI1" s="28"/>
      <c r="IGJ1" s="28"/>
      <c r="IGK1" s="28"/>
      <c r="IGL1" s="28"/>
      <c r="IGM1" s="28"/>
      <c r="IGN1" s="28"/>
      <c r="IGO1" s="28"/>
      <c r="IGP1" s="28"/>
      <c r="IGQ1" s="28"/>
      <c r="IGR1" s="28"/>
      <c r="IGS1" s="28"/>
      <c r="IGT1" s="28"/>
      <c r="IGU1" s="28"/>
      <c r="IGV1" s="28"/>
      <c r="IGW1" s="28"/>
      <c r="IGX1" s="28"/>
      <c r="IGY1" s="28"/>
      <c r="IGZ1" s="28"/>
      <c r="IHA1" s="28"/>
      <c r="IHB1" s="28"/>
      <c r="IHC1" s="28"/>
      <c r="IHD1" s="28"/>
      <c r="IHE1" s="28"/>
      <c r="IHF1" s="28"/>
      <c r="IHG1" s="28"/>
      <c r="IHH1" s="28"/>
      <c r="IHI1" s="28"/>
      <c r="IHJ1" s="28"/>
      <c r="IHK1" s="28"/>
      <c r="IHL1" s="28"/>
      <c r="IHM1" s="28"/>
      <c r="IHN1" s="28"/>
      <c r="IHO1" s="28"/>
      <c r="IHP1" s="28"/>
      <c r="IHQ1" s="28"/>
      <c r="IHR1" s="28"/>
      <c r="IHS1" s="28"/>
      <c r="IHT1" s="28"/>
      <c r="IHU1" s="28"/>
      <c r="IHV1" s="28"/>
      <c r="IHW1" s="28"/>
      <c r="IHX1" s="28"/>
      <c r="IHY1" s="28"/>
      <c r="IHZ1" s="28"/>
      <c r="IIA1" s="28"/>
      <c r="IIB1" s="28"/>
      <c r="IIC1" s="28"/>
      <c r="IID1" s="28"/>
      <c r="IIE1" s="28"/>
      <c r="IIF1" s="28"/>
      <c r="IIG1" s="28"/>
      <c r="IIH1" s="28"/>
      <c r="III1" s="28"/>
      <c r="IIJ1" s="28"/>
      <c r="IIK1" s="28"/>
      <c r="IIL1" s="28"/>
      <c r="IIM1" s="28"/>
      <c r="IIN1" s="28"/>
      <c r="IIO1" s="28"/>
      <c r="IIP1" s="28"/>
      <c r="IIQ1" s="28"/>
      <c r="IIR1" s="28"/>
      <c r="IIS1" s="28"/>
      <c r="IIT1" s="28"/>
      <c r="IIU1" s="28"/>
      <c r="IIV1" s="28"/>
      <c r="IIW1" s="28"/>
      <c r="IIX1" s="28"/>
      <c r="IIY1" s="28"/>
      <c r="IIZ1" s="28"/>
      <c r="IJA1" s="28"/>
      <c r="IJB1" s="28"/>
      <c r="IJC1" s="28"/>
      <c r="IJD1" s="28"/>
      <c r="IJE1" s="28"/>
      <c r="IJF1" s="28"/>
      <c r="IJG1" s="28"/>
      <c r="IJH1" s="28"/>
      <c r="IJI1" s="28"/>
      <c r="IJJ1" s="28"/>
      <c r="IJK1" s="28"/>
      <c r="IJL1" s="28"/>
      <c r="IJM1" s="28"/>
      <c r="IJN1" s="28"/>
      <c r="IJO1" s="28"/>
      <c r="IJP1" s="28"/>
      <c r="IJQ1" s="28"/>
      <c r="IJR1" s="28"/>
      <c r="IJS1" s="28"/>
      <c r="IJT1" s="28"/>
      <c r="IJU1" s="28"/>
      <c r="IJV1" s="28"/>
      <c r="IJW1" s="28"/>
      <c r="IJX1" s="28"/>
      <c r="IJY1" s="28"/>
      <c r="IJZ1" s="28"/>
      <c r="IKA1" s="28"/>
      <c r="IKB1" s="28"/>
      <c r="IKC1" s="28"/>
      <c r="IKD1" s="28"/>
      <c r="IKE1" s="28"/>
      <c r="IKF1" s="28"/>
      <c r="IKG1" s="28"/>
      <c r="IKH1" s="28"/>
      <c r="IKI1" s="28"/>
      <c r="IKJ1" s="28"/>
      <c r="IKK1" s="28"/>
      <c r="IKL1" s="28"/>
      <c r="IKM1" s="28"/>
      <c r="IKN1" s="28"/>
      <c r="IKO1" s="28"/>
      <c r="IKP1" s="28"/>
      <c r="IKQ1" s="28"/>
      <c r="IKR1" s="28"/>
      <c r="IKS1" s="28"/>
      <c r="IKT1" s="28"/>
      <c r="IKU1" s="28"/>
      <c r="IKV1" s="28"/>
      <c r="IKW1" s="28"/>
      <c r="IKX1" s="28"/>
      <c r="IKY1" s="28"/>
      <c r="IKZ1" s="28"/>
      <c r="ILA1" s="28"/>
      <c r="ILB1" s="28"/>
      <c r="ILC1" s="28"/>
      <c r="ILD1" s="28"/>
      <c r="ILE1" s="28"/>
      <c r="ILF1" s="28"/>
      <c r="ILG1" s="28"/>
      <c r="ILH1" s="28"/>
      <c r="ILI1" s="28"/>
      <c r="ILJ1" s="28"/>
      <c r="ILK1" s="28"/>
      <c r="ILL1" s="28"/>
      <c r="ILM1" s="28"/>
      <c r="ILN1" s="28"/>
      <c r="ILO1" s="28"/>
      <c r="ILP1" s="28"/>
      <c r="ILQ1" s="28"/>
      <c r="ILR1" s="28"/>
      <c r="ILS1" s="28"/>
      <c r="ILT1" s="28"/>
      <c r="ILU1" s="28"/>
      <c r="ILV1" s="28"/>
      <c r="ILW1" s="28"/>
      <c r="ILX1" s="28"/>
      <c r="ILY1" s="28"/>
      <c r="ILZ1" s="28"/>
      <c r="IMA1" s="28"/>
      <c r="IMB1" s="28"/>
      <c r="IMC1" s="28"/>
      <c r="IMD1" s="28"/>
      <c r="IME1" s="28"/>
      <c r="IMF1" s="28"/>
      <c r="IMG1" s="28"/>
      <c r="IMH1" s="28"/>
      <c r="IMI1" s="28"/>
      <c r="IMJ1" s="28"/>
      <c r="IMK1" s="28"/>
      <c r="IML1" s="28"/>
      <c r="IMM1" s="28"/>
      <c r="IMN1" s="28"/>
      <c r="IMO1" s="28"/>
      <c r="IMP1" s="28"/>
      <c r="IMQ1" s="28"/>
      <c r="IMR1" s="28"/>
      <c r="IMS1" s="28"/>
      <c r="IMT1" s="28"/>
      <c r="IMU1" s="28"/>
      <c r="IMV1" s="28"/>
      <c r="IMW1" s="28"/>
      <c r="IMX1" s="28"/>
      <c r="IMY1" s="28"/>
      <c r="IMZ1" s="28"/>
      <c r="INA1" s="28"/>
      <c r="INB1" s="28"/>
      <c r="INC1" s="28"/>
      <c r="IND1" s="28"/>
      <c r="INE1" s="28"/>
      <c r="INF1" s="28"/>
      <c r="ING1" s="28"/>
      <c r="INH1" s="28"/>
      <c r="INI1" s="28"/>
      <c r="INJ1" s="28"/>
      <c r="INK1" s="28"/>
      <c r="INL1" s="28"/>
      <c r="INM1" s="28"/>
      <c r="INN1" s="28"/>
      <c r="INO1" s="28"/>
      <c r="INP1" s="28"/>
      <c r="INQ1" s="28"/>
      <c r="INR1" s="28"/>
      <c r="INS1" s="28"/>
      <c r="INT1" s="28"/>
      <c r="INU1" s="28"/>
      <c r="INV1" s="28"/>
      <c r="INW1" s="28"/>
      <c r="INX1" s="28"/>
      <c r="INY1" s="28"/>
      <c r="INZ1" s="28"/>
      <c r="IOA1" s="28"/>
      <c r="IOB1" s="28"/>
      <c r="IOC1" s="28"/>
      <c r="IOD1" s="28"/>
      <c r="IOE1" s="28"/>
      <c r="IOF1" s="28"/>
      <c r="IOG1" s="28"/>
      <c r="IOH1" s="28"/>
      <c r="IOI1" s="28"/>
      <c r="IOJ1" s="28"/>
      <c r="IOK1" s="28"/>
      <c r="IOL1" s="28"/>
      <c r="IOM1" s="28"/>
      <c r="ION1" s="28"/>
      <c r="IOO1" s="28"/>
      <c r="IOP1" s="28"/>
      <c r="IOQ1" s="28"/>
      <c r="IOR1" s="28"/>
      <c r="IOS1" s="28"/>
      <c r="IOT1" s="28"/>
      <c r="IOU1" s="28"/>
      <c r="IOV1" s="28"/>
      <c r="IOW1" s="28"/>
      <c r="IOX1" s="28"/>
      <c r="IOY1" s="28"/>
      <c r="IOZ1" s="28"/>
      <c r="IPA1" s="28"/>
      <c r="IPB1" s="28"/>
      <c r="IPC1" s="28"/>
      <c r="IPD1" s="28"/>
      <c r="IPE1" s="28"/>
      <c r="IPF1" s="28"/>
      <c r="IPG1" s="28"/>
      <c r="IPH1" s="28"/>
      <c r="IPI1" s="28"/>
      <c r="IPJ1" s="28"/>
      <c r="IPK1" s="28"/>
      <c r="IPL1" s="28"/>
      <c r="IPM1" s="28"/>
      <c r="IPN1" s="28"/>
      <c r="IPO1" s="28"/>
      <c r="IPP1" s="28"/>
      <c r="IPQ1" s="28"/>
      <c r="IPR1" s="28"/>
      <c r="IPS1" s="28"/>
      <c r="IPT1" s="28"/>
      <c r="IPU1" s="28"/>
      <c r="IPV1" s="28"/>
      <c r="IPW1" s="28"/>
      <c r="IPX1" s="28"/>
      <c r="IPY1" s="28"/>
      <c r="IPZ1" s="28"/>
      <c r="IQA1" s="28"/>
      <c r="IQB1" s="28"/>
      <c r="IQC1" s="28"/>
      <c r="IQD1" s="28"/>
      <c r="IQE1" s="28"/>
      <c r="IQF1" s="28"/>
      <c r="IQG1" s="28"/>
      <c r="IQH1" s="28"/>
      <c r="IQI1" s="28"/>
      <c r="IQJ1" s="28"/>
      <c r="IQK1" s="28"/>
      <c r="IQL1" s="28"/>
      <c r="IQM1" s="28"/>
      <c r="IQN1" s="28"/>
      <c r="IQO1" s="28"/>
      <c r="IQP1" s="28"/>
      <c r="IQQ1" s="28"/>
      <c r="IQR1" s="28"/>
      <c r="IQS1" s="28"/>
      <c r="IQT1" s="28"/>
      <c r="IQU1" s="28"/>
      <c r="IQV1" s="28"/>
      <c r="IQW1" s="28"/>
      <c r="IQX1" s="28"/>
      <c r="IQY1" s="28"/>
      <c r="IQZ1" s="28"/>
      <c r="IRA1" s="28"/>
      <c r="IRB1" s="28"/>
      <c r="IRC1" s="28"/>
      <c r="IRD1" s="28"/>
      <c r="IRE1" s="28"/>
      <c r="IRF1" s="28"/>
      <c r="IRG1" s="28"/>
      <c r="IRH1" s="28"/>
      <c r="IRI1" s="28"/>
      <c r="IRJ1" s="28"/>
      <c r="IRK1" s="28"/>
      <c r="IRL1" s="28"/>
      <c r="IRM1" s="28"/>
      <c r="IRN1" s="28"/>
      <c r="IRO1" s="28"/>
      <c r="IRP1" s="28"/>
      <c r="IRQ1" s="28"/>
      <c r="IRR1" s="28"/>
      <c r="IRS1" s="28"/>
      <c r="IRT1" s="28"/>
      <c r="IRU1" s="28"/>
      <c r="IRV1" s="28"/>
      <c r="IRW1" s="28"/>
      <c r="IRX1" s="28"/>
      <c r="IRY1" s="28"/>
      <c r="IRZ1" s="28"/>
      <c r="ISA1" s="28"/>
      <c r="ISB1" s="28"/>
      <c r="ISC1" s="28"/>
      <c r="ISD1" s="28"/>
      <c r="ISE1" s="28"/>
      <c r="ISF1" s="28"/>
      <c r="ISG1" s="28"/>
      <c r="ISH1" s="28"/>
      <c r="ISI1" s="28"/>
      <c r="ISJ1" s="28"/>
      <c r="ISK1" s="28"/>
      <c r="ISL1" s="28"/>
      <c r="ISM1" s="28"/>
      <c r="ISN1" s="28"/>
      <c r="ISO1" s="28"/>
      <c r="ISP1" s="28"/>
      <c r="ISQ1" s="28"/>
      <c r="ISR1" s="28"/>
      <c r="ISS1" s="28"/>
      <c r="IST1" s="28"/>
      <c r="ISU1" s="28"/>
      <c r="ISV1" s="28"/>
      <c r="ISW1" s="28"/>
      <c r="ISX1" s="28"/>
      <c r="ISY1" s="28"/>
      <c r="ISZ1" s="28"/>
      <c r="ITA1" s="28"/>
      <c r="ITB1" s="28"/>
      <c r="ITC1" s="28"/>
      <c r="ITD1" s="28"/>
      <c r="ITE1" s="28"/>
      <c r="ITF1" s="28"/>
      <c r="ITG1" s="28"/>
      <c r="ITH1" s="28"/>
      <c r="ITI1" s="28"/>
      <c r="ITJ1" s="28"/>
      <c r="ITK1" s="28"/>
      <c r="ITL1" s="28"/>
      <c r="ITM1" s="28"/>
      <c r="ITN1" s="28"/>
      <c r="ITO1" s="28"/>
      <c r="ITP1" s="28"/>
      <c r="ITQ1" s="28"/>
      <c r="ITR1" s="28"/>
      <c r="ITS1" s="28"/>
      <c r="ITT1" s="28"/>
      <c r="ITU1" s="28"/>
      <c r="ITV1" s="28"/>
      <c r="ITW1" s="28"/>
      <c r="ITX1" s="28"/>
      <c r="ITY1" s="28"/>
      <c r="ITZ1" s="28"/>
      <c r="IUA1" s="28"/>
      <c r="IUB1" s="28"/>
      <c r="IUC1" s="28"/>
      <c r="IUD1" s="28"/>
      <c r="IUE1" s="28"/>
      <c r="IUF1" s="28"/>
      <c r="IUG1" s="28"/>
      <c r="IUH1" s="28"/>
      <c r="IUI1" s="28"/>
      <c r="IUJ1" s="28"/>
      <c r="IUK1" s="28"/>
      <c r="IUL1" s="28"/>
      <c r="IUM1" s="28"/>
      <c r="IUN1" s="28"/>
      <c r="IUO1" s="28"/>
      <c r="IUP1" s="28"/>
      <c r="IUQ1" s="28"/>
      <c r="IUR1" s="28"/>
      <c r="IUS1" s="28"/>
      <c r="IUT1" s="28"/>
      <c r="IUU1" s="28"/>
      <c r="IUV1" s="28"/>
      <c r="IUW1" s="28"/>
      <c r="IUX1" s="28"/>
      <c r="IUY1" s="28"/>
      <c r="IUZ1" s="28"/>
      <c r="IVA1" s="28"/>
      <c r="IVB1" s="28"/>
      <c r="IVC1" s="28"/>
      <c r="IVD1" s="28"/>
      <c r="IVE1" s="28"/>
      <c r="IVF1" s="28"/>
      <c r="IVG1" s="28"/>
      <c r="IVH1" s="28"/>
      <c r="IVI1" s="28"/>
      <c r="IVJ1" s="28"/>
      <c r="IVK1" s="28"/>
      <c r="IVL1" s="28"/>
      <c r="IVM1" s="28"/>
      <c r="IVN1" s="28"/>
      <c r="IVO1" s="28"/>
      <c r="IVP1" s="28"/>
      <c r="IVQ1" s="28"/>
      <c r="IVR1" s="28"/>
      <c r="IVS1" s="28"/>
      <c r="IVT1" s="28"/>
      <c r="IVU1" s="28"/>
      <c r="IVV1" s="28"/>
      <c r="IVW1" s="28"/>
      <c r="IVX1" s="28"/>
      <c r="IVY1" s="28"/>
      <c r="IVZ1" s="28"/>
      <c r="IWA1" s="28"/>
      <c r="IWB1" s="28"/>
      <c r="IWC1" s="28"/>
      <c r="IWD1" s="28"/>
      <c r="IWE1" s="28"/>
      <c r="IWF1" s="28"/>
      <c r="IWG1" s="28"/>
      <c r="IWH1" s="28"/>
      <c r="IWI1" s="28"/>
      <c r="IWJ1" s="28"/>
      <c r="IWK1" s="28"/>
      <c r="IWL1" s="28"/>
      <c r="IWM1" s="28"/>
      <c r="IWN1" s="28"/>
      <c r="IWO1" s="28"/>
      <c r="IWP1" s="28"/>
      <c r="IWQ1" s="28"/>
      <c r="IWR1" s="28"/>
      <c r="IWS1" s="28"/>
      <c r="IWT1" s="28"/>
      <c r="IWU1" s="28"/>
      <c r="IWV1" s="28"/>
      <c r="IWW1" s="28"/>
      <c r="IWX1" s="28"/>
      <c r="IWY1" s="28"/>
      <c r="IWZ1" s="28"/>
      <c r="IXA1" s="28"/>
      <c r="IXB1" s="28"/>
      <c r="IXC1" s="28"/>
      <c r="IXD1" s="28"/>
      <c r="IXE1" s="28"/>
      <c r="IXF1" s="28"/>
      <c r="IXG1" s="28"/>
      <c r="IXH1" s="28"/>
      <c r="IXI1" s="28"/>
      <c r="IXJ1" s="28"/>
      <c r="IXK1" s="28"/>
      <c r="IXL1" s="28"/>
      <c r="IXM1" s="28"/>
      <c r="IXN1" s="28"/>
      <c r="IXO1" s="28"/>
      <c r="IXP1" s="28"/>
      <c r="IXQ1" s="28"/>
      <c r="IXR1" s="28"/>
      <c r="IXS1" s="28"/>
      <c r="IXT1" s="28"/>
      <c r="IXU1" s="28"/>
      <c r="IXV1" s="28"/>
      <c r="IXW1" s="28"/>
      <c r="IXX1" s="28"/>
      <c r="IXY1" s="28"/>
      <c r="IXZ1" s="28"/>
      <c r="IYA1" s="28"/>
      <c r="IYB1" s="28"/>
      <c r="IYC1" s="28"/>
      <c r="IYD1" s="28"/>
      <c r="IYE1" s="28"/>
      <c r="IYF1" s="28"/>
      <c r="IYG1" s="28"/>
      <c r="IYH1" s="28"/>
      <c r="IYI1" s="28"/>
      <c r="IYJ1" s="28"/>
      <c r="IYK1" s="28"/>
      <c r="IYL1" s="28"/>
      <c r="IYM1" s="28"/>
      <c r="IYN1" s="28"/>
      <c r="IYO1" s="28"/>
      <c r="IYP1" s="28"/>
      <c r="IYQ1" s="28"/>
      <c r="IYR1" s="28"/>
      <c r="IYS1" s="28"/>
      <c r="IYT1" s="28"/>
      <c r="IYU1" s="28"/>
      <c r="IYV1" s="28"/>
      <c r="IYW1" s="28"/>
      <c r="IYX1" s="28"/>
      <c r="IYY1" s="28"/>
      <c r="IYZ1" s="28"/>
      <c r="IZA1" s="28"/>
      <c r="IZB1" s="28"/>
      <c r="IZC1" s="28"/>
      <c r="IZD1" s="28"/>
      <c r="IZE1" s="28"/>
      <c r="IZF1" s="28"/>
      <c r="IZG1" s="28"/>
      <c r="IZH1" s="28"/>
      <c r="IZI1" s="28"/>
      <c r="IZJ1" s="28"/>
      <c r="IZK1" s="28"/>
      <c r="IZL1" s="28"/>
      <c r="IZM1" s="28"/>
      <c r="IZN1" s="28"/>
      <c r="IZO1" s="28"/>
      <c r="IZP1" s="28"/>
      <c r="IZQ1" s="28"/>
      <c r="IZR1" s="28"/>
      <c r="IZS1" s="28"/>
      <c r="IZT1" s="28"/>
      <c r="IZU1" s="28"/>
      <c r="IZV1" s="28"/>
      <c r="IZW1" s="28"/>
      <c r="IZX1" s="28"/>
      <c r="IZY1" s="28"/>
      <c r="IZZ1" s="28"/>
      <c r="JAA1" s="28"/>
      <c r="JAB1" s="28"/>
      <c r="JAC1" s="28"/>
      <c r="JAD1" s="28"/>
      <c r="JAE1" s="28"/>
      <c r="JAF1" s="28"/>
      <c r="JAG1" s="28"/>
      <c r="JAH1" s="28"/>
      <c r="JAI1" s="28"/>
      <c r="JAJ1" s="28"/>
      <c r="JAK1" s="28"/>
      <c r="JAL1" s="28"/>
      <c r="JAM1" s="28"/>
      <c r="JAN1" s="28"/>
      <c r="JAO1" s="28"/>
      <c r="JAP1" s="28"/>
      <c r="JAQ1" s="28"/>
      <c r="JAR1" s="28"/>
      <c r="JAS1" s="28"/>
      <c r="JAT1" s="28"/>
      <c r="JAU1" s="28"/>
      <c r="JAV1" s="28"/>
      <c r="JAW1" s="28"/>
      <c r="JAX1" s="28"/>
      <c r="JAY1" s="28"/>
      <c r="JAZ1" s="28"/>
      <c r="JBA1" s="28"/>
      <c r="JBB1" s="28"/>
      <c r="JBC1" s="28"/>
      <c r="JBD1" s="28"/>
      <c r="JBE1" s="28"/>
      <c r="JBF1" s="28"/>
      <c r="JBG1" s="28"/>
      <c r="JBH1" s="28"/>
      <c r="JBI1" s="28"/>
      <c r="JBJ1" s="28"/>
      <c r="JBK1" s="28"/>
      <c r="JBL1" s="28"/>
      <c r="JBM1" s="28"/>
      <c r="JBN1" s="28"/>
      <c r="JBO1" s="28"/>
      <c r="JBP1" s="28"/>
      <c r="JBQ1" s="28"/>
      <c r="JBR1" s="28"/>
      <c r="JBS1" s="28"/>
      <c r="JBT1" s="28"/>
      <c r="JBU1" s="28"/>
      <c r="JBV1" s="28"/>
      <c r="JBW1" s="28"/>
      <c r="JBX1" s="28"/>
      <c r="JBY1" s="28"/>
      <c r="JBZ1" s="28"/>
      <c r="JCA1" s="28"/>
      <c r="JCB1" s="28"/>
      <c r="JCC1" s="28"/>
      <c r="JCD1" s="28"/>
      <c r="JCE1" s="28"/>
      <c r="JCF1" s="28"/>
      <c r="JCG1" s="28"/>
      <c r="JCH1" s="28"/>
      <c r="JCI1" s="28"/>
      <c r="JCJ1" s="28"/>
      <c r="JCK1" s="28"/>
      <c r="JCL1" s="28"/>
      <c r="JCM1" s="28"/>
      <c r="JCN1" s="28"/>
      <c r="JCO1" s="28"/>
      <c r="JCP1" s="28"/>
      <c r="JCQ1" s="28"/>
      <c r="JCR1" s="28"/>
      <c r="JCS1" s="28"/>
      <c r="JCT1" s="28"/>
      <c r="JCU1" s="28"/>
      <c r="JCV1" s="28"/>
      <c r="JCW1" s="28"/>
      <c r="JCX1" s="28"/>
      <c r="JCY1" s="28"/>
      <c r="JCZ1" s="28"/>
      <c r="JDA1" s="28"/>
      <c r="JDB1" s="28"/>
      <c r="JDC1" s="28"/>
      <c r="JDD1" s="28"/>
      <c r="JDE1" s="28"/>
      <c r="JDF1" s="28"/>
      <c r="JDG1" s="28"/>
      <c r="JDH1" s="28"/>
      <c r="JDI1" s="28"/>
      <c r="JDJ1" s="28"/>
      <c r="JDK1" s="28"/>
      <c r="JDL1" s="28"/>
      <c r="JDM1" s="28"/>
      <c r="JDN1" s="28"/>
      <c r="JDO1" s="28"/>
      <c r="JDP1" s="28"/>
      <c r="JDQ1" s="28"/>
      <c r="JDR1" s="28"/>
      <c r="JDS1" s="28"/>
      <c r="JDT1" s="28"/>
      <c r="JDU1" s="28"/>
      <c r="JDV1" s="28"/>
      <c r="JDW1" s="28"/>
      <c r="JDX1" s="28"/>
      <c r="JDY1" s="28"/>
      <c r="JDZ1" s="28"/>
      <c r="JEA1" s="28"/>
      <c r="JEB1" s="28"/>
      <c r="JEC1" s="28"/>
      <c r="JED1" s="28"/>
      <c r="JEE1" s="28"/>
      <c r="JEF1" s="28"/>
      <c r="JEG1" s="28"/>
      <c r="JEH1" s="28"/>
      <c r="JEI1" s="28"/>
      <c r="JEJ1" s="28"/>
      <c r="JEK1" s="28"/>
      <c r="JEL1" s="28"/>
      <c r="JEM1" s="28"/>
      <c r="JEN1" s="28"/>
      <c r="JEO1" s="28"/>
      <c r="JEP1" s="28"/>
      <c r="JEQ1" s="28"/>
      <c r="JER1" s="28"/>
      <c r="JES1" s="28"/>
      <c r="JET1" s="28"/>
      <c r="JEU1" s="28"/>
      <c r="JEV1" s="28"/>
      <c r="JEW1" s="28"/>
      <c r="JEX1" s="28"/>
      <c r="JEY1" s="28"/>
      <c r="JEZ1" s="28"/>
      <c r="JFA1" s="28"/>
      <c r="JFB1" s="28"/>
      <c r="JFC1" s="28"/>
      <c r="JFD1" s="28"/>
      <c r="JFE1" s="28"/>
      <c r="JFF1" s="28"/>
      <c r="JFG1" s="28"/>
      <c r="JFH1" s="28"/>
      <c r="JFI1" s="28"/>
      <c r="JFJ1" s="28"/>
      <c r="JFK1" s="28"/>
      <c r="JFL1" s="28"/>
      <c r="JFM1" s="28"/>
      <c r="JFN1" s="28"/>
      <c r="JFO1" s="28"/>
      <c r="JFP1" s="28"/>
      <c r="JFQ1" s="28"/>
      <c r="JFR1" s="28"/>
      <c r="JFS1" s="28"/>
      <c r="JFT1" s="28"/>
      <c r="JFU1" s="28"/>
      <c r="JFV1" s="28"/>
      <c r="JFW1" s="28"/>
      <c r="JFX1" s="28"/>
      <c r="JFY1" s="28"/>
      <c r="JFZ1" s="28"/>
      <c r="JGA1" s="28"/>
      <c r="JGB1" s="28"/>
      <c r="JGC1" s="28"/>
      <c r="JGD1" s="28"/>
      <c r="JGE1" s="28"/>
      <c r="JGF1" s="28"/>
      <c r="JGG1" s="28"/>
      <c r="JGH1" s="28"/>
      <c r="JGI1" s="28"/>
      <c r="JGJ1" s="28"/>
      <c r="JGK1" s="28"/>
      <c r="JGL1" s="28"/>
      <c r="JGM1" s="28"/>
      <c r="JGN1" s="28"/>
      <c r="JGO1" s="28"/>
      <c r="JGP1" s="28"/>
      <c r="JGQ1" s="28"/>
      <c r="JGR1" s="28"/>
      <c r="JGS1" s="28"/>
      <c r="JGT1" s="28"/>
      <c r="JGU1" s="28"/>
      <c r="JGV1" s="28"/>
      <c r="JGW1" s="28"/>
      <c r="JGX1" s="28"/>
      <c r="JGY1" s="28"/>
      <c r="JGZ1" s="28"/>
      <c r="JHA1" s="28"/>
      <c r="JHB1" s="28"/>
      <c r="JHC1" s="28"/>
      <c r="JHD1" s="28"/>
      <c r="JHE1" s="28"/>
      <c r="JHF1" s="28"/>
      <c r="JHG1" s="28"/>
      <c r="JHH1" s="28"/>
      <c r="JHI1" s="28"/>
      <c r="JHJ1" s="28"/>
      <c r="JHK1" s="28"/>
      <c r="JHL1" s="28"/>
      <c r="JHM1" s="28"/>
      <c r="JHN1" s="28"/>
      <c r="JHO1" s="28"/>
      <c r="JHP1" s="28"/>
      <c r="JHQ1" s="28"/>
      <c r="JHR1" s="28"/>
      <c r="JHS1" s="28"/>
      <c r="JHT1" s="28"/>
      <c r="JHU1" s="28"/>
      <c r="JHV1" s="28"/>
      <c r="JHW1" s="28"/>
      <c r="JHX1" s="28"/>
      <c r="JHY1" s="28"/>
      <c r="JHZ1" s="28"/>
      <c r="JIA1" s="28"/>
      <c r="JIB1" s="28"/>
      <c r="JIC1" s="28"/>
      <c r="JID1" s="28"/>
      <c r="JIE1" s="28"/>
      <c r="JIF1" s="28"/>
      <c r="JIG1" s="28"/>
      <c r="JIH1" s="28"/>
      <c r="JII1" s="28"/>
      <c r="JIJ1" s="28"/>
      <c r="JIK1" s="28"/>
      <c r="JIL1" s="28"/>
      <c r="JIM1" s="28"/>
      <c r="JIN1" s="28"/>
      <c r="JIO1" s="28"/>
      <c r="JIP1" s="28"/>
      <c r="JIQ1" s="28"/>
      <c r="JIR1" s="28"/>
      <c r="JIS1" s="28"/>
      <c r="JIT1" s="28"/>
      <c r="JIU1" s="28"/>
      <c r="JIV1" s="28"/>
      <c r="JIW1" s="28"/>
      <c r="JIX1" s="28"/>
      <c r="JIY1" s="28"/>
      <c r="JIZ1" s="28"/>
      <c r="JJA1" s="28"/>
      <c r="JJB1" s="28"/>
      <c r="JJC1" s="28"/>
      <c r="JJD1" s="28"/>
      <c r="JJE1" s="28"/>
      <c r="JJF1" s="28"/>
      <c r="JJG1" s="28"/>
      <c r="JJH1" s="28"/>
      <c r="JJI1" s="28"/>
      <c r="JJJ1" s="28"/>
      <c r="JJK1" s="28"/>
      <c r="JJL1" s="28"/>
      <c r="JJM1" s="28"/>
      <c r="JJN1" s="28"/>
      <c r="JJO1" s="28"/>
      <c r="JJP1" s="28"/>
      <c r="JJQ1" s="28"/>
      <c r="JJR1" s="28"/>
      <c r="JJS1" s="28"/>
      <c r="JJT1" s="28"/>
      <c r="JJU1" s="28"/>
      <c r="JJV1" s="28"/>
      <c r="JJW1" s="28"/>
      <c r="JJX1" s="28"/>
      <c r="JJY1" s="28"/>
      <c r="JJZ1" s="28"/>
      <c r="JKA1" s="28"/>
      <c r="JKB1" s="28"/>
      <c r="JKC1" s="28"/>
      <c r="JKD1" s="28"/>
      <c r="JKE1" s="28"/>
      <c r="JKF1" s="28"/>
      <c r="JKG1" s="28"/>
      <c r="JKH1" s="28"/>
      <c r="JKI1" s="28"/>
      <c r="JKJ1" s="28"/>
      <c r="JKK1" s="28"/>
      <c r="JKL1" s="28"/>
      <c r="JKM1" s="28"/>
      <c r="JKN1" s="28"/>
      <c r="JKO1" s="28"/>
      <c r="JKP1" s="28"/>
      <c r="JKQ1" s="28"/>
      <c r="JKR1" s="28"/>
      <c r="JKS1" s="28"/>
      <c r="JKT1" s="28"/>
      <c r="JKU1" s="28"/>
      <c r="JKV1" s="28"/>
      <c r="JKW1" s="28"/>
      <c r="JKX1" s="28"/>
      <c r="JKY1" s="28"/>
      <c r="JKZ1" s="28"/>
      <c r="JLA1" s="28"/>
      <c r="JLB1" s="28"/>
      <c r="JLC1" s="28"/>
      <c r="JLD1" s="28"/>
      <c r="JLE1" s="28"/>
      <c r="JLF1" s="28"/>
      <c r="JLG1" s="28"/>
      <c r="JLH1" s="28"/>
      <c r="JLI1" s="28"/>
      <c r="JLJ1" s="28"/>
      <c r="JLK1" s="28"/>
      <c r="JLL1" s="28"/>
      <c r="JLM1" s="28"/>
      <c r="JLN1" s="28"/>
      <c r="JLO1" s="28"/>
      <c r="JLP1" s="28"/>
      <c r="JLQ1" s="28"/>
      <c r="JLR1" s="28"/>
      <c r="JLS1" s="28"/>
      <c r="JLT1" s="28"/>
      <c r="JLU1" s="28"/>
      <c r="JLV1" s="28"/>
      <c r="JLW1" s="28"/>
      <c r="JLX1" s="28"/>
      <c r="JLY1" s="28"/>
      <c r="JLZ1" s="28"/>
      <c r="JMA1" s="28"/>
      <c r="JMB1" s="28"/>
      <c r="JMC1" s="28"/>
      <c r="JMD1" s="28"/>
      <c r="JME1" s="28"/>
      <c r="JMF1" s="28"/>
      <c r="JMG1" s="28"/>
      <c r="JMH1" s="28"/>
      <c r="JMI1" s="28"/>
      <c r="JMJ1" s="28"/>
      <c r="JMK1" s="28"/>
      <c r="JML1" s="28"/>
      <c r="JMM1" s="28"/>
      <c r="JMN1" s="28"/>
      <c r="JMO1" s="28"/>
      <c r="JMP1" s="28"/>
      <c r="JMQ1" s="28"/>
      <c r="JMR1" s="28"/>
      <c r="JMS1" s="28"/>
      <c r="JMT1" s="28"/>
      <c r="JMU1" s="28"/>
      <c r="JMV1" s="28"/>
      <c r="JMW1" s="28"/>
      <c r="JMX1" s="28"/>
      <c r="JMY1" s="28"/>
      <c r="JMZ1" s="28"/>
      <c r="JNA1" s="28"/>
      <c r="JNB1" s="28"/>
      <c r="JNC1" s="28"/>
      <c r="JND1" s="28"/>
      <c r="JNE1" s="28"/>
      <c r="JNF1" s="28"/>
      <c r="JNG1" s="28"/>
      <c r="JNH1" s="28"/>
      <c r="JNI1" s="28"/>
      <c r="JNJ1" s="28"/>
      <c r="JNK1" s="28"/>
      <c r="JNL1" s="28"/>
      <c r="JNM1" s="28"/>
      <c r="JNN1" s="28"/>
      <c r="JNO1" s="28"/>
      <c r="JNP1" s="28"/>
      <c r="JNQ1" s="28"/>
      <c r="JNR1" s="28"/>
      <c r="JNS1" s="28"/>
      <c r="JNT1" s="28"/>
      <c r="JNU1" s="28"/>
      <c r="JNV1" s="28"/>
      <c r="JNW1" s="28"/>
      <c r="JNX1" s="28"/>
      <c r="JNY1" s="28"/>
      <c r="JNZ1" s="28"/>
      <c r="JOA1" s="28"/>
      <c r="JOB1" s="28"/>
      <c r="JOC1" s="28"/>
      <c r="JOD1" s="28"/>
      <c r="JOE1" s="28"/>
      <c r="JOF1" s="28"/>
      <c r="JOG1" s="28"/>
      <c r="JOH1" s="28"/>
      <c r="JOI1" s="28"/>
      <c r="JOJ1" s="28"/>
      <c r="JOK1" s="28"/>
      <c r="JOL1" s="28"/>
      <c r="JOM1" s="28"/>
      <c r="JON1" s="28"/>
      <c r="JOO1" s="28"/>
      <c r="JOP1" s="28"/>
      <c r="JOQ1" s="28"/>
      <c r="JOR1" s="28"/>
      <c r="JOS1" s="28"/>
      <c r="JOT1" s="28"/>
      <c r="JOU1" s="28"/>
      <c r="JOV1" s="28"/>
      <c r="JOW1" s="28"/>
      <c r="JOX1" s="28"/>
      <c r="JOY1" s="28"/>
      <c r="JOZ1" s="28"/>
      <c r="JPA1" s="28"/>
      <c r="JPB1" s="28"/>
      <c r="JPC1" s="28"/>
      <c r="JPD1" s="28"/>
      <c r="JPE1" s="28"/>
      <c r="JPF1" s="28"/>
      <c r="JPG1" s="28"/>
      <c r="JPH1" s="28"/>
      <c r="JPI1" s="28"/>
      <c r="JPJ1" s="28"/>
      <c r="JPK1" s="28"/>
      <c r="JPL1" s="28"/>
      <c r="JPM1" s="28"/>
      <c r="JPN1" s="28"/>
      <c r="JPO1" s="28"/>
      <c r="JPP1" s="28"/>
      <c r="JPQ1" s="28"/>
      <c r="JPR1" s="28"/>
      <c r="JPS1" s="28"/>
      <c r="JPT1" s="28"/>
      <c r="JPU1" s="28"/>
      <c r="JPV1" s="28"/>
      <c r="JPW1" s="28"/>
      <c r="JPX1" s="28"/>
      <c r="JPY1" s="28"/>
      <c r="JPZ1" s="28"/>
      <c r="JQA1" s="28"/>
      <c r="JQB1" s="28"/>
      <c r="JQC1" s="28"/>
      <c r="JQD1" s="28"/>
      <c r="JQE1" s="28"/>
      <c r="JQF1" s="28"/>
      <c r="JQG1" s="28"/>
      <c r="JQH1" s="28"/>
      <c r="JQI1" s="28"/>
      <c r="JQJ1" s="28"/>
      <c r="JQK1" s="28"/>
      <c r="JQL1" s="28"/>
      <c r="JQM1" s="28"/>
      <c r="JQN1" s="28"/>
      <c r="JQO1" s="28"/>
      <c r="JQP1" s="28"/>
      <c r="JQQ1" s="28"/>
      <c r="JQR1" s="28"/>
      <c r="JQS1" s="28"/>
      <c r="JQT1" s="28"/>
      <c r="JQU1" s="28"/>
      <c r="JQV1" s="28"/>
      <c r="JQW1" s="28"/>
      <c r="JQX1" s="28"/>
      <c r="JQY1" s="28"/>
      <c r="JQZ1" s="28"/>
      <c r="JRA1" s="28"/>
      <c r="JRB1" s="28"/>
      <c r="JRC1" s="28"/>
      <c r="JRD1" s="28"/>
      <c r="JRE1" s="28"/>
      <c r="JRF1" s="28"/>
      <c r="JRG1" s="28"/>
      <c r="JRH1" s="28"/>
      <c r="JRI1" s="28"/>
      <c r="JRJ1" s="28"/>
      <c r="JRK1" s="28"/>
      <c r="JRL1" s="28"/>
      <c r="JRM1" s="28"/>
      <c r="JRN1" s="28"/>
      <c r="JRO1" s="28"/>
      <c r="JRP1" s="28"/>
      <c r="JRQ1" s="28"/>
      <c r="JRR1" s="28"/>
      <c r="JRS1" s="28"/>
      <c r="JRT1" s="28"/>
      <c r="JRU1" s="28"/>
      <c r="JRV1" s="28"/>
      <c r="JRW1" s="28"/>
      <c r="JRX1" s="28"/>
      <c r="JRY1" s="28"/>
      <c r="JRZ1" s="28"/>
      <c r="JSA1" s="28"/>
      <c r="JSB1" s="28"/>
      <c r="JSC1" s="28"/>
      <c r="JSD1" s="28"/>
      <c r="JSE1" s="28"/>
      <c r="JSF1" s="28"/>
      <c r="JSG1" s="28"/>
      <c r="JSH1" s="28"/>
      <c r="JSI1" s="28"/>
      <c r="JSJ1" s="28"/>
      <c r="JSK1" s="28"/>
      <c r="JSL1" s="28"/>
      <c r="JSM1" s="28"/>
      <c r="JSN1" s="28"/>
      <c r="JSO1" s="28"/>
      <c r="JSP1" s="28"/>
      <c r="JSQ1" s="28"/>
      <c r="JSR1" s="28"/>
      <c r="JSS1" s="28"/>
      <c r="JST1" s="28"/>
      <c r="JSU1" s="28"/>
      <c r="JSV1" s="28"/>
      <c r="JSW1" s="28"/>
      <c r="JSX1" s="28"/>
      <c r="JSY1" s="28"/>
      <c r="JSZ1" s="28"/>
      <c r="JTA1" s="28"/>
      <c r="JTB1" s="28"/>
      <c r="JTC1" s="28"/>
      <c r="JTD1" s="28"/>
      <c r="JTE1" s="28"/>
      <c r="JTF1" s="28"/>
      <c r="JTG1" s="28"/>
      <c r="JTH1" s="28"/>
      <c r="JTI1" s="28"/>
      <c r="JTJ1" s="28"/>
      <c r="JTK1" s="28"/>
      <c r="JTL1" s="28"/>
      <c r="JTM1" s="28"/>
      <c r="JTN1" s="28"/>
      <c r="JTO1" s="28"/>
      <c r="JTP1" s="28"/>
      <c r="JTQ1" s="28"/>
      <c r="JTR1" s="28"/>
      <c r="JTS1" s="28"/>
      <c r="JTT1" s="28"/>
      <c r="JTU1" s="28"/>
      <c r="JTV1" s="28"/>
      <c r="JTW1" s="28"/>
      <c r="JTX1" s="28"/>
      <c r="JTY1" s="28"/>
      <c r="JTZ1" s="28"/>
      <c r="JUA1" s="28"/>
      <c r="JUB1" s="28"/>
      <c r="JUC1" s="28"/>
      <c r="JUD1" s="28"/>
      <c r="JUE1" s="28"/>
      <c r="JUF1" s="28"/>
      <c r="JUG1" s="28"/>
      <c r="JUH1" s="28"/>
      <c r="JUI1" s="28"/>
      <c r="JUJ1" s="28"/>
      <c r="JUK1" s="28"/>
      <c r="JUL1" s="28"/>
      <c r="JUM1" s="28"/>
      <c r="JUN1" s="28"/>
      <c r="JUO1" s="28"/>
      <c r="JUP1" s="28"/>
      <c r="JUQ1" s="28"/>
      <c r="JUR1" s="28"/>
      <c r="JUS1" s="28"/>
      <c r="JUT1" s="28"/>
      <c r="JUU1" s="28"/>
      <c r="JUV1" s="28"/>
      <c r="JUW1" s="28"/>
      <c r="JUX1" s="28"/>
      <c r="JUY1" s="28"/>
      <c r="JUZ1" s="28"/>
      <c r="JVA1" s="28"/>
      <c r="JVB1" s="28"/>
      <c r="JVC1" s="28"/>
      <c r="JVD1" s="28"/>
      <c r="JVE1" s="28"/>
      <c r="JVF1" s="28"/>
      <c r="JVG1" s="28"/>
      <c r="JVH1" s="28"/>
      <c r="JVI1" s="28"/>
      <c r="JVJ1" s="28"/>
      <c r="JVK1" s="28"/>
      <c r="JVL1" s="28"/>
      <c r="JVM1" s="28"/>
      <c r="JVN1" s="28"/>
      <c r="JVO1" s="28"/>
      <c r="JVP1" s="28"/>
      <c r="JVQ1" s="28"/>
      <c r="JVR1" s="28"/>
      <c r="JVS1" s="28"/>
      <c r="JVT1" s="28"/>
      <c r="JVU1" s="28"/>
      <c r="JVV1" s="28"/>
      <c r="JVW1" s="28"/>
      <c r="JVX1" s="28"/>
      <c r="JVY1" s="28"/>
      <c r="JVZ1" s="28"/>
      <c r="JWA1" s="28"/>
      <c r="JWB1" s="28"/>
      <c r="JWC1" s="28"/>
      <c r="JWD1" s="28"/>
      <c r="JWE1" s="28"/>
      <c r="JWF1" s="28"/>
      <c r="JWG1" s="28"/>
      <c r="JWH1" s="28"/>
      <c r="JWI1" s="28"/>
      <c r="JWJ1" s="28"/>
      <c r="JWK1" s="28"/>
      <c r="JWL1" s="28"/>
      <c r="JWM1" s="28"/>
      <c r="JWN1" s="28"/>
      <c r="JWO1" s="28"/>
      <c r="JWP1" s="28"/>
      <c r="JWQ1" s="28"/>
      <c r="JWR1" s="28"/>
      <c r="JWS1" s="28"/>
      <c r="JWT1" s="28"/>
      <c r="JWU1" s="28"/>
      <c r="JWV1" s="28"/>
      <c r="JWW1" s="28"/>
      <c r="JWX1" s="28"/>
      <c r="JWY1" s="28"/>
      <c r="JWZ1" s="28"/>
      <c r="JXA1" s="28"/>
      <c r="JXB1" s="28"/>
      <c r="JXC1" s="28"/>
      <c r="JXD1" s="28"/>
      <c r="JXE1" s="28"/>
      <c r="JXF1" s="28"/>
      <c r="JXG1" s="28"/>
      <c r="JXH1" s="28"/>
      <c r="JXI1" s="28"/>
      <c r="JXJ1" s="28"/>
      <c r="JXK1" s="28"/>
      <c r="JXL1" s="28"/>
      <c r="JXM1" s="28"/>
      <c r="JXN1" s="28"/>
      <c r="JXO1" s="28"/>
      <c r="JXP1" s="28"/>
      <c r="JXQ1" s="28"/>
      <c r="JXR1" s="28"/>
      <c r="JXS1" s="28"/>
      <c r="JXT1" s="28"/>
      <c r="JXU1" s="28"/>
      <c r="JXV1" s="28"/>
      <c r="JXW1" s="28"/>
      <c r="JXX1" s="28"/>
      <c r="JXY1" s="28"/>
      <c r="JXZ1" s="28"/>
      <c r="JYA1" s="28"/>
      <c r="JYB1" s="28"/>
      <c r="JYC1" s="28"/>
      <c r="JYD1" s="28"/>
      <c r="JYE1" s="28"/>
      <c r="JYF1" s="28"/>
      <c r="JYG1" s="28"/>
      <c r="JYH1" s="28"/>
      <c r="JYI1" s="28"/>
      <c r="JYJ1" s="28"/>
      <c r="JYK1" s="28"/>
      <c r="JYL1" s="28"/>
      <c r="JYM1" s="28"/>
      <c r="JYN1" s="28"/>
      <c r="JYO1" s="28"/>
      <c r="JYP1" s="28"/>
      <c r="JYQ1" s="28"/>
      <c r="JYR1" s="28"/>
      <c r="JYS1" s="28"/>
      <c r="JYT1" s="28"/>
      <c r="JYU1" s="28"/>
      <c r="JYV1" s="28"/>
      <c r="JYW1" s="28"/>
      <c r="JYX1" s="28"/>
      <c r="JYY1" s="28"/>
      <c r="JYZ1" s="28"/>
      <c r="JZA1" s="28"/>
      <c r="JZB1" s="28"/>
      <c r="JZC1" s="28"/>
      <c r="JZD1" s="28"/>
      <c r="JZE1" s="28"/>
      <c r="JZF1" s="28"/>
      <c r="JZG1" s="28"/>
      <c r="JZH1" s="28"/>
      <c r="JZI1" s="28"/>
      <c r="JZJ1" s="28"/>
      <c r="JZK1" s="28"/>
      <c r="JZL1" s="28"/>
      <c r="JZM1" s="28"/>
      <c r="JZN1" s="28"/>
      <c r="JZO1" s="28"/>
      <c r="JZP1" s="28"/>
      <c r="JZQ1" s="28"/>
      <c r="JZR1" s="28"/>
      <c r="JZS1" s="28"/>
      <c r="JZT1" s="28"/>
      <c r="JZU1" s="28"/>
      <c r="JZV1" s="28"/>
      <c r="JZW1" s="28"/>
      <c r="JZX1" s="28"/>
      <c r="JZY1" s="28"/>
      <c r="JZZ1" s="28"/>
      <c r="KAA1" s="28"/>
      <c r="KAB1" s="28"/>
      <c r="KAC1" s="28"/>
      <c r="KAD1" s="28"/>
      <c r="KAE1" s="28"/>
      <c r="KAF1" s="28"/>
      <c r="KAG1" s="28"/>
      <c r="KAH1" s="28"/>
      <c r="KAI1" s="28"/>
      <c r="KAJ1" s="28"/>
      <c r="KAK1" s="28"/>
      <c r="KAL1" s="28"/>
      <c r="KAM1" s="28"/>
      <c r="KAN1" s="28"/>
      <c r="KAO1" s="28"/>
      <c r="KAP1" s="28"/>
      <c r="KAQ1" s="28"/>
      <c r="KAR1" s="28"/>
      <c r="KAS1" s="28"/>
      <c r="KAT1" s="28"/>
      <c r="KAU1" s="28"/>
      <c r="KAV1" s="28"/>
      <c r="KAW1" s="28"/>
      <c r="KAX1" s="28"/>
      <c r="KAY1" s="28"/>
      <c r="KAZ1" s="28"/>
      <c r="KBA1" s="28"/>
      <c r="KBB1" s="28"/>
      <c r="KBC1" s="28"/>
      <c r="KBD1" s="28"/>
      <c r="KBE1" s="28"/>
      <c r="KBF1" s="28"/>
      <c r="KBG1" s="28"/>
      <c r="KBH1" s="28"/>
      <c r="KBI1" s="28"/>
      <c r="KBJ1" s="28"/>
      <c r="KBK1" s="28"/>
      <c r="KBL1" s="28"/>
      <c r="KBM1" s="28"/>
      <c r="KBN1" s="28"/>
      <c r="KBO1" s="28"/>
      <c r="KBP1" s="28"/>
      <c r="KBQ1" s="28"/>
      <c r="KBR1" s="28"/>
      <c r="KBS1" s="28"/>
      <c r="KBT1" s="28"/>
      <c r="KBU1" s="28"/>
      <c r="KBV1" s="28"/>
      <c r="KBW1" s="28"/>
      <c r="KBX1" s="28"/>
      <c r="KBY1" s="28"/>
      <c r="KBZ1" s="28"/>
      <c r="KCA1" s="28"/>
      <c r="KCB1" s="28"/>
      <c r="KCC1" s="28"/>
      <c r="KCD1" s="28"/>
      <c r="KCE1" s="28"/>
      <c r="KCF1" s="28"/>
      <c r="KCG1" s="28"/>
      <c r="KCH1" s="28"/>
      <c r="KCI1" s="28"/>
      <c r="KCJ1" s="28"/>
      <c r="KCK1" s="28"/>
      <c r="KCL1" s="28"/>
      <c r="KCM1" s="28"/>
      <c r="KCN1" s="28"/>
      <c r="KCO1" s="28"/>
      <c r="KCP1" s="28"/>
      <c r="KCQ1" s="28"/>
      <c r="KCR1" s="28"/>
      <c r="KCS1" s="28"/>
      <c r="KCT1" s="28"/>
      <c r="KCU1" s="28"/>
      <c r="KCV1" s="28"/>
      <c r="KCW1" s="28"/>
      <c r="KCX1" s="28"/>
      <c r="KCY1" s="28"/>
      <c r="KCZ1" s="28"/>
      <c r="KDA1" s="28"/>
      <c r="KDB1" s="28"/>
      <c r="KDC1" s="28"/>
      <c r="KDD1" s="28"/>
      <c r="KDE1" s="28"/>
      <c r="KDF1" s="28"/>
      <c r="KDG1" s="28"/>
      <c r="KDH1" s="28"/>
      <c r="KDI1" s="28"/>
      <c r="KDJ1" s="28"/>
      <c r="KDK1" s="28"/>
      <c r="KDL1" s="28"/>
      <c r="KDM1" s="28"/>
      <c r="KDN1" s="28"/>
      <c r="KDO1" s="28"/>
      <c r="KDP1" s="28"/>
      <c r="KDQ1" s="28"/>
      <c r="KDR1" s="28"/>
      <c r="KDS1" s="28"/>
      <c r="KDT1" s="28"/>
      <c r="KDU1" s="28"/>
      <c r="KDV1" s="28"/>
      <c r="KDW1" s="28"/>
      <c r="KDX1" s="28"/>
      <c r="KDY1" s="28"/>
      <c r="KDZ1" s="28"/>
      <c r="KEA1" s="28"/>
      <c r="KEB1" s="28"/>
      <c r="KEC1" s="28"/>
      <c r="KED1" s="28"/>
      <c r="KEE1" s="28"/>
      <c r="KEF1" s="28"/>
      <c r="KEG1" s="28"/>
      <c r="KEH1" s="28"/>
      <c r="KEI1" s="28"/>
      <c r="KEJ1" s="28"/>
      <c r="KEK1" s="28"/>
      <c r="KEL1" s="28"/>
      <c r="KEM1" s="28"/>
      <c r="KEN1" s="28"/>
      <c r="KEO1" s="28"/>
      <c r="KEP1" s="28"/>
      <c r="KEQ1" s="28"/>
      <c r="KER1" s="28"/>
      <c r="KES1" s="28"/>
      <c r="KET1" s="28"/>
      <c r="KEU1" s="28"/>
      <c r="KEV1" s="28"/>
      <c r="KEW1" s="28"/>
      <c r="KEX1" s="28"/>
      <c r="KEY1" s="28"/>
      <c r="KEZ1" s="28"/>
      <c r="KFA1" s="28"/>
      <c r="KFB1" s="28"/>
      <c r="KFC1" s="28"/>
      <c r="KFD1" s="28"/>
      <c r="KFE1" s="28"/>
      <c r="KFF1" s="28"/>
      <c r="KFG1" s="28"/>
      <c r="KFH1" s="28"/>
      <c r="KFI1" s="28"/>
      <c r="KFJ1" s="28"/>
      <c r="KFK1" s="28"/>
      <c r="KFL1" s="28"/>
      <c r="KFM1" s="28"/>
      <c r="KFN1" s="28"/>
      <c r="KFO1" s="28"/>
      <c r="KFP1" s="28"/>
      <c r="KFQ1" s="28"/>
      <c r="KFR1" s="28"/>
      <c r="KFS1" s="28"/>
      <c r="KFT1" s="28"/>
      <c r="KFU1" s="28"/>
      <c r="KFV1" s="28"/>
      <c r="KFW1" s="28"/>
      <c r="KFX1" s="28"/>
      <c r="KFY1" s="28"/>
      <c r="KFZ1" s="28"/>
      <c r="KGA1" s="28"/>
      <c r="KGB1" s="28"/>
      <c r="KGC1" s="28"/>
      <c r="KGD1" s="28"/>
      <c r="KGE1" s="28"/>
      <c r="KGF1" s="28"/>
      <c r="KGG1" s="28"/>
      <c r="KGH1" s="28"/>
      <c r="KGI1" s="28"/>
      <c r="KGJ1" s="28"/>
      <c r="KGK1" s="28"/>
      <c r="KGL1" s="28"/>
      <c r="KGM1" s="28"/>
      <c r="KGN1" s="28"/>
      <c r="KGO1" s="28"/>
      <c r="KGP1" s="28"/>
      <c r="KGQ1" s="28"/>
      <c r="KGR1" s="28"/>
      <c r="KGS1" s="28"/>
      <c r="KGT1" s="28"/>
      <c r="KGU1" s="28"/>
      <c r="KGV1" s="28"/>
      <c r="KGW1" s="28"/>
      <c r="KGX1" s="28"/>
      <c r="KGY1" s="28"/>
      <c r="KGZ1" s="28"/>
      <c r="KHA1" s="28"/>
      <c r="KHB1" s="28"/>
      <c r="KHC1" s="28"/>
      <c r="KHD1" s="28"/>
      <c r="KHE1" s="28"/>
      <c r="KHF1" s="28"/>
      <c r="KHG1" s="28"/>
      <c r="KHH1" s="28"/>
      <c r="KHI1" s="28"/>
      <c r="KHJ1" s="28"/>
      <c r="KHK1" s="28"/>
      <c r="KHL1" s="28"/>
      <c r="KHM1" s="28"/>
      <c r="KHN1" s="28"/>
      <c r="KHO1" s="28"/>
      <c r="KHP1" s="28"/>
      <c r="KHQ1" s="28"/>
      <c r="KHR1" s="28"/>
      <c r="KHS1" s="28"/>
      <c r="KHT1" s="28"/>
      <c r="KHU1" s="28"/>
      <c r="KHV1" s="28"/>
      <c r="KHW1" s="28"/>
      <c r="KHX1" s="28"/>
      <c r="KHY1" s="28"/>
      <c r="KHZ1" s="28"/>
      <c r="KIA1" s="28"/>
      <c r="KIB1" s="28"/>
      <c r="KIC1" s="28"/>
      <c r="KID1" s="28"/>
      <c r="KIE1" s="28"/>
      <c r="KIF1" s="28"/>
      <c r="KIG1" s="28"/>
      <c r="KIH1" s="28"/>
      <c r="KII1" s="28"/>
      <c r="KIJ1" s="28"/>
      <c r="KIK1" s="28"/>
      <c r="KIL1" s="28"/>
      <c r="KIM1" s="28"/>
      <c r="KIN1" s="28"/>
      <c r="KIO1" s="28"/>
      <c r="KIP1" s="28"/>
      <c r="KIQ1" s="28"/>
      <c r="KIR1" s="28"/>
      <c r="KIS1" s="28"/>
      <c r="KIT1" s="28"/>
      <c r="KIU1" s="28"/>
      <c r="KIV1" s="28"/>
      <c r="KIW1" s="28"/>
      <c r="KIX1" s="28"/>
      <c r="KIY1" s="28"/>
      <c r="KIZ1" s="28"/>
      <c r="KJA1" s="28"/>
      <c r="KJB1" s="28"/>
      <c r="KJC1" s="28"/>
      <c r="KJD1" s="28"/>
      <c r="KJE1" s="28"/>
      <c r="KJF1" s="28"/>
      <c r="KJG1" s="28"/>
      <c r="KJH1" s="28"/>
      <c r="KJI1" s="28"/>
      <c r="KJJ1" s="28"/>
      <c r="KJK1" s="28"/>
      <c r="KJL1" s="28"/>
      <c r="KJM1" s="28"/>
      <c r="KJN1" s="28"/>
      <c r="KJO1" s="28"/>
      <c r="KJP1" s="28"/>
      <c r="KJQ1" s="28"/>
      <c r="KJR1" s="28"/>
      <c r="KJS1" s="28"/>
      <c r="KJT1" s="28"/>
      <c r="KJU1" s="28"/>
      <c r="KJV1" s="28"/>
      <c r="KJW1" s="28"/>
      <c r="KJX1" s="28"/>
      <c r="KJY1" s="28"/>
      <c r="KJZ1" s="28"/>
      <c r="KKA1" s="28"/>
      <c r="KKB1" s="28"/>
      <c r="KKC1" s="28"/>
      <c r="KKD1" s="28"/>
      <c r="KKE1" s="28"/>
      <c r="KKF1" s="28"/>
      <c r="KKG1" s="28"/>
      <c r="KKH1" s="28"/>
      <c r="KKI1" s="28"/>
      <c r="KKJ1" s="28"/>
      <c r="KKK1" s="28"/>
      <c r="KKL1" s="28"/>
      <c r="KKM1" s="28"/>
      <c r="KKN1" s="28"/>
      <c r="KKO1" s="28"/>
      <c r="KKP1" s="28"/>
      <c r="KKQ1" s="28"/>
      <c r="KKR1" s="28"/>
      <c r="KKS1" s="28"/>
      <c r="KKT1" s="28"/>
      <c r="KKU1" s="28"/>
      <c r="KKV1" s="28"/>
      <c r="KKW1" s="28"/>
      <c r="KKX1" s="28"/>
      <c r="KKY1" s="28"/>
      <c r="KKZ1" s="28"/>
      <c r="KLA1" s="28"/>
      <c r="KLB1" s="28"/>
      <c r="KLC1" s="28"/>
      <c r="KLD1" s="28"/>
      <c r="KLE1" s="28"/>
      <c r="KLF1" s="28"/>
      <c r="KLG1" s="28"/>
      <c r="KLH1" s="28"/>
      <c r="KLI1" s="28"/>
      <c r="KLJ1" s="28"/>
      <c r="KLK1" s="28"/>
      <c r="KLL1" s="28"/>
      <c r="KLM1" s="28"/>
      <c r="KLN1" s="28"/>
      <c r="KLO1" s="28"/>
      <c r="KLP1" s="28"/>
      <c r="KLQ1" s="28"/>
      <c r="KLR1" s="28"/>
      <c r="KLS1" s="28"/>
      <c r="KLT1" s="28"/>
      <c r="KLU1" s="28"/>
      <c r="KLV1" s="28"/>
      <c r="KLW1" s="28"/>
      <c r="KLX1" s="28"/>
      <c r="KLY1" s="28"/>
      <c r="KLZ1" s="28"/>
      <c r="KMA1" s="28"/>
      <c r="KMB1" s="28"/>
      <c r="KMC1" s="28"/>
      <c r="KMD1" s="28"/>
      <c r="KME1" s="28"/>
      <c r="KMF1" s="28"/>
      <c r="KMG1" s="28"/>
      <c r="KMH1" s="28"/>
      <c r="KMI1" s="28"/>
      <c r="KMJ1" s="28"/>
      <c r="KMK1" s="28"/>
      <c r="KML1" s="28"/>
      <c r="KMM1" s="28"/>
      <c r="KMN1" s="28"/>
      <c r="KMO1" s="28"/>
      <c r="KMP1" s="28"/>
      <c r="KMQ1" s="28"/>
      <c r="KMR1" s="28"/>
      <c r="KMS1" s="28"/>
      <c r="KMT1" s="28"/>
      <c r="KMU1" s="28"/>
      <c r="KMV1" s="28"/>
      <c r="KMW1" s="28"/>
      <c r="KMX1" s="28"/>
      <c r="KMY1" s="28"/>
      <c r="KMZ1" s="28"/>
      <c r="KNA1" s="28"/>
      <c r="KNB1" s="28"/>
      <c r="KNC1" s="28"/>
      <c r="KND1" s="28"/>
      <c r="KNE1" s="28"/>
      <c r="KNF1" s="28"/>
      <c r="KNG1" s="28"/>
      <c r="KNH1" s="28"/>
      <c r="KNI1" s="28"/>
      <c r="KNJ1" s="28"/>
      <c r="KNK1" s="28"/>
      <c r="KNL1" s="28"/>
      <c r="KNM1" s="28"/>
      <c r="KNN1" s="28"/>
      <c r="KNO1" s="28"/>
      <c r="KNP1" s="28"/>
      <c r="KNQ1" s="28"/>
      <c r="KNR1" s="28"/>
      <c r="KNS1" s="28"/>
      <c r="KNT1" s="28"/>
      <c r="KNU1" s="28"/>
      <c r="KNV1" s="28"/>
      <c r="KNW1" s="28"/>
      <c r="KNX1" s="28"/>
      <c r="KNY1" s="28"/>
      <c r="KNZ1" s="28"/>
      <c r="KOA1" s="28"/>
      <c r="KOB1" s="28"/>
      <c r="KOC1" s="28"/>
      <c r="KOD1" s="28"/>
      <c r="KOE1" s="28"/>
      <c r="KOF1" s="28"/>
      <c r="KOG1" s="28"/>
      <c r="KOH1" s="28"/>
      <c r="KOI1" s="28"/>
      <c r="KOJ1" s="28"/>
      <c r="KOK1" s="28"/>
      <c r="KOL1" s="28"/>
      <c r="KOM1" s="28"/>
      <c r="KON1" s="28"/>
      <c r="KOO1" s="28"/>
      <c r="KOP1" s="28"/>
      <c r="KOQ1" s="28"/>
      <c r="KOR1" s="28"/>
      <c r="KOS1" s="28"/>
      <c r="KOT1" s="28"/>
      <c r="KOU1" s="28"/>
      <c r="KOV1" s="28"/>
      <c r="KOW1" s="28"/>
      <c r="KOX1" s="28"/>
      <c r="KOY1" s="28"/>
      <c r="KOZ1" s="28"/>
      <c r="KPA1" s="28"/>
      <c r="KPB1" s="28"/>
      <c r="KPC1" s="28"/>
      <c r="KPD1" s="28"/>
      <c r="KPE1" s="28"/>
      <c r="KPF1" s="28"/>
      <c r="KPG1" s="28"/>
      <c r="KPH1" s="28"/>
      <c r="KPI1" s="28"/>
      <c r="KPJ1" s="28"/>
      <c r="KPK1" s="28"/>
      <c r="KPL1" s="28"/>
      <c r="KPM1" s="28"/>
      <c r="KPN1" s="28"/>
      <c r="KPO1" s="28"/>
      <c r="KPP1" s="28"/>
      <c r="KPQ1" s="28"/>
      <c r="KPR1" s="28"/>
      <c r="KPS1" s="28"/>
      <c r="KPT1" s="28"/>
      <c r="KPU1" s="28"/>
      <c r="KPV1" s="28"/>
      <c r="KPW1" s="28"/>
      <c r="KPX1" s="28"/>
      <c r="KPY1" s="28"/>
      <c r="KPZ1" s="28"/>
      <c r="KQA1" s="28"/>
      <c r="KQB1" s="28"/>
      <c r="KQC1" s="28"/>
      <c r="KQD1" s="28"/>
      <c r="KQE1" s="28"/>
      <c r="KQF1" s="28"/>
      <c r="KQG1" s="28"/>
      <c r="KQH1" s="28"/>
      <c r="KQI1" s="28"/>
      <c r="KQJ1" s="28"/>
      <c r="KQK1" s="28"/>
      <c r="KQL1" s="28"/>
      <c r="KQM1" s="28"/>
      <c r="KQN1" s="28"/>
      <c r="KQO1" s="28"/>
      <c r="KQP1" s="28"/>
      <c r="KQQ1" s="28"/>
      <c r="KQR1" s="28"/>
      <c r="KQS1" s="28"/>
      <c r="KQT1" s="28"/>
      <c r="KQU1" s="28"/>
      <c r="KQV1" s="28"/>
      <c r="KQW1" s="28"/>
      <c r="KQX1" s="28"/>
      <c r="KQY1" s="28"/>
      <c r="KQZ1" s="28"/>
      <c r="KRA1" s="28"/>
      <c r="KRB1" s="28"/>
      <c r="KRC1" s="28"/>
      <c r="KRD1" s="28"/>
      <c r="KRE1" s="28"/>
      <c r="KRF1" s="28"/>
      <c r="KRG1" s="28"/>
      <c r="KRH1" s="28"/>
      <c r="KRI1" s="28"/>
      <c r="KRJ1" s="28"/>
      <c r="KRK1" s="28"/>
      <c r="KRL1" s="28"/>
      <c r="KRM1" s="28"/>
      <c r="KRN1" s="28"/>
      <c r="KRO1" s="28"/>
      <c r="KRP1" s="28"/>
      <c r="KRQ1" s="28"/>
      <c r="KRR1" s="28"/>
      <c r="KRS1" s="28"/>
      <c r="KRT1" s="28"/>
      <c r="KRU1" s="28"/>
      <c r="KRV1" s="28"/>
      <c r="KRW1" s="28"/>
      <c r="KRX1" s="28"/>
      <c r="KRY1" s="28"/>
      <c r="KRZ1" s="28"/>
      <c r="KSA1" s="28"/>
      <c r="KSB1" s="28"/>
      <c r="KSC1" s="28"/>
      <c r="KSD1" s="28"/>
      <c r="KSE1" s="28"/>
      <c r="KSF1" s="28"/>
      <c r="KSG1" s="28"/>
      <c r="KSH1" s="28"/>
      <c r="KSI1" s="28"/>
      <c r="KSJ1" s="28"/>
      <c r="KSK1" s="28"/>
      <c r="KSL1" s="28"/>
      <c r="KSM1" s="28"/>
      <c r="KSN1" s="28"/>
      <c r="KSO1" s="28"/>
      <c r="KSP1" s="28"/>
      <c r="KSQ1" s="28"/>
      <c r="KSR1" s="28"/>
      <c r="KSS1" s="28"/>
      <c r="KST1" s="28"/>
      <c r="KSU1" s="28"/>
      <c r="KSV1" s="28"/>
      <c r="KSW1" s="28"/>
      <c r="KSX1" s="28"/>
      <c r="KSY1" s="28"/>
      <c r="KSZ1" s="28"/>
      <c r="KTA1" s="28"/>
      <c r="KTB1" s="28"/>
      <c r="KTC1" s="28"/>
      <c r="KTD1" s="28"/>
      <c r="KTE1" s="28"/>
      <c r="KTF1" s="28"/>
      <c r="KTG1" s="28"/>
      <c r="KTH1" s="28"/>
      <c r="KTI1" s="28"/>
      <c r="KTJ1" s="28"/>
      <c r="KTK1" s="28"/>
      <c r="KTL1" s="28"/>
      <c r="KTM1" s="28"/>
      <c r="KTN1" s="28"/>
      <c r="KTO1" s="28"/>
      <c r="KTP1" s="28"/>
      <c r="KTQ1" s="28"/>
      <c r="KTR1" s="28"/>
      <c r="KTS1" s="28"/>
      <c r="KTT1" s="28"/>
      <c r="KTU1" s="28"/>
      <c r="KTV1" s="28"/>
      <c r="KTW1" s="28"/>
      <c r="KTX1" s="28"/>
      <c r="KTY1" s="28"/>
      <c r="KTZ1" s="28"/>
      <c r="KUA1" s="28"/>
      <c r="KUB1" s="28"/>
      <c r="KUC1" s="28"/>
      <c r="KUD1" s="28"/>
      <c r="KUE1" s="28"/>
      <c r="KUF1" s="28"/>
      <c r="KUG1" s="28"/>
      <c r="KUH1" s="28"/>
      <c r="KUI1" s="28"/>
      <c r="KUJ1" s="28"/>
      <c r="KUK1" s="28"/>
      <c r="KUL1" s="28"/>
      <c r="KUM1" s="28"/>
      <c r="KUN1" s="28"/>
      <c r="KUO1" s="28"/>
      <c r="KUP1" s="28"/>
      <c r="KUQ1" s="28"/>
      <c r="KUR1" s="28"/>
      <c r="KUS1" s="28"/>
      <c r="KUT1" s="28"/>
      <c r="KUU1" s="28"/>
      <c r="KUV1" s="28"/>
      <c r="KUW1" s="28"/>
      <c r="KUX1" s="28"/>
      <c r="KUY1" s="28"/>
      <c r="KUZ1" s="28"/>
      <c r="KVA1" s="28"/>
      <c r="KVB1" s="28"/>
      <c r="KVC1" s="28"/>
      <c r="KVD1" s="28"/>
      <c r="KVE1" s="28"/>
      <c r="KVF1" s="28"/>
      <c r="KVG1" s="28"/>
      <c r="KVH1" s="28"/>
      <c r="KVI1" s="28"/>
      <c r="KVJ1" s="28"/>
      <c r="KVK1" s="28"/>
      <c r="KVL1" s="28"/>
      <c r="KVM1" s="28"/>
      <c r="KVN1" s="28"/>
      <c r="KVO1" s="28"/>
      <c r="KVP1" s="28"/>
      <c r="KVQ1" s="28"/>
      <c r="KVR1" s="28"/>
      <c r="KVS1" s="28"/>
      <c r="KVT1" s="28"/>
      <c r="KVU1" s="28"/>
      <c r="KVV1" s="28"/>
      <c r="KVW1" s="28"/>
      <c r="KVX1" s="28"/>
      <c r="KVY1" s="28"/>
      <c r="KVZ1" s="28"/>
      <c r="KWA1" s="28"/>
      <c r="KWB1" s="28"/>
      <c r="KWC1" s="28"/>
      <c r="KWD1" s="28"/>
      <c r="KWE1" s="28"/>
      <c r="KWF1" s="28"/>
      <c r="KWG1" s="28"/>
      <c r="KWH1" s="28"/>
      <c r="KWI1" s="28"/>
      <c r="KWJ1" s="28"/>
      <c r="KWK1" s="28"/>
      <c r="KWL1" s="28"/>
      <c r="KWM1" s="28"/>
      <c r="KWN1" s="28"/>
      <c r="KWO1" s="28"/>
      <c r="KWP1" s="28"/>
      <c r="KWQ1" s="28"/>
      <c r="KWR1" s="28"/>
      <c r="KWS1" s="28"/>
      <c r="KWT1" s="28"/>
      <c r="KWU1" s="28"/>
      <c r="KWV1" s="28"/>
      <c r="KWW1" s="28"/>
      <c r="KWX1" s="28"/>
      <c r="KWY1" s="28"/>
      <c r="KWZ1" s="28"/>
      <c r="KXA1" s="28"/>
      <c r="KXB1" s="28"/>
      <c r="KXC1" s="28"/>
      <c r="KXD1" s="28"/>
      <c r="KXE1" s="28"/>
      <c r="KXF1" s="28"/>
      <c r="KXG1" s="28"/>
      <c r="KXH1" s="28"/>
      <c r="KXI1" s="28"/>
      <c r="KXJ1" s="28"/>
      <c r="KXK1" s="28"/>
      <c r="KXL1" s="28"/>
      <c r="KXM1" s="28"/>
      <c r="KXN1" s="28"/>
      <c r="KXO1" s="28"/>
      <c r="KXP1" s="28"/>
      <c r="KXQ1" s="28"/>
      <c r="KXR1" s="28"/>
      <c r="KXS1" s="28"/>
      <c r="KXT1" s="28"/>
      <c r="KXU1" s="28"/>
      <c r="KXV1" s="28"/>
      <c r="KXW1" s="28"/>
      <c r="KXX1" s="28"/>
      <c r="KXY1" s="28"/>
      <c r="KXZ1" s="28"/>
      <c r="KYA1" s="28"/>
      <c r="KYB1" s="28"/>
      <c r="KYC1" s="28"/>
      <c r="KYD1" s="28"/>
      <c r="KYE1" s="28"/>
      <c r="KYF1" s="28"/>
      <c r="KYG1" s="28"/>
      <c r="KYH1" s="28"/>
      <c r="KYI1" s="28"/>
      <c r="KYJ1" s="28"/>
      <c r="KYK1" s="28"/>
      <c r="KYL1" s="28"/>
      <c r="KYM1" s="28"/>
      <c r="KYN1" s="28"/>
      <c r="KYO1" s="28"/>
      <c r="KYP1" s="28"/>
      <c r="KYQ1" s="28"/>
      <c r="KYR1" s="28"/>
      <c r="KYS1" s="28"/>
      <c r="KYT1" s="28"/>
      <c r="KYU1" s="28"/>
      <c r="KYV1" s="28"/>
      <c r="KYW1" s="28"/>
      <c r="KYX1" s="28"/>
      <c r="KYY1" s="28"/>
      <c r="KYZ1" s="28"/>
      <c r="KZA1" s="28"/>
      <c r="KZB1" s="28"/>
      <c r="KZC1" s="28"/>
      <c r="KZD1" s="28"/>
      <c r="KZE1" s="28"/>
      <c r="KZF1" s="28"/>
      <c r="KZG1" s="28"/>
      <c r="KZH1" s="28"/>
      <c r="KZI1" s="28"/>
      <c r="KZJ1" s="28"/>
      <c r="KZK1" s="28"/>
      <c r="KZL1" s="28"/>
      <c r="KZM1" s="28"/>
      <c r="KZN1" s="28"/>
      <c r="KZO1" s="28"/>
      <c r="KZP1" s="28"/>
      <c r="KZQ1" s="28"/>
      <c r="KZR1" s="28"/>
      <c r="KZS1" s="28"/>
      <c r="KZT1" s="28"/>
      <c r="KZU1" s="28"/>
      <c r="KZV1" s="28"/>
      <c r="KZW1" s="28"/>
      <c r="KZX1" s="28"/>
      <c r="KZY1" s="28"/>
      <c r="KZZ1" s="28"/>
      <c r="LAA1" s="28"/>
      <c r="LAB1" s="28"/>
      <c r="LAC1" s="28"/>
      <c r="LAD1" s="28"/>
      <c r="LAE1" s="28"/>
      <c r="LAF1" s="28"/>
      <c r="LAG1" s="28"/>
      <c r="LAH1" s="28"/>
      <c r="LAI1" s="28"/>
      <c r="LAJ1" s="28"/>
      <c r="LAK1" s="28"/>
      <c r="LAL1" s="28"/>
      <c r="LAM1" s="28"/>
      <c r="LAN1" s="28"/>
      <c r="LAO1" s="28"/>
      <c r="LAP1" s="28"/>
      <c r="LAQ1" s="28"/>
      <c r="LAR1" s="28"/>
      <c r="LAS1" s="28"/>
      <c r="LAT1" s="28"/>
      <c r="LAU1" s="28"/>
      <c r="LAV1" s="28"/>
      <c r="LAW1" s="28"/>
      <c r="LAX1" s="28"/>
      <c r="LAY1" s="28"/>
      <c r="LAZ1" s="28"/>
      <c r="LBA1" s="28"/>
      <c r="LBB1" s="28"/>
      <c r="LBC1" s="28"/>
      <c r="LBD1" s="28"/>
      <c r="LBE1" s="28"/>
      <c r="LBF1" s="28"/>
      <c r="LBG1" s="28"/>
      <c r="LBH1" s="28"/>
      <c r="LBI1" s="28"/>
      <c r="LBJ1" s="28"/>
      <c r="LBK1" s="28"/>
      <c r="LBL1" s="28"/>
      <c r="LBM1" s="28"/>
      <c r="LBN1" s="28"/>
      <c r="LBO1" s="28"/>
      <c r="LBP1" s="28"/>
      <c r="LBQ1" s="28"/>
      <c r="LBR1" s="28"/>
      <c r="LBS1" s="28"/>
      <c r="LBT1" s="28"/>
      <c r="LBU1" s="28"/>
      <c r="LBV1" s="28"/>
      <c r="LBW1" s="28"/>
      <c r="LBX1" s="28"/>
      <c r="LBY1" s="28"/>
      <c r="LBZ1" s="28"/>
      <c r="LCA1" s="28"/>
      <c r="LCB1" s="28"/>
      <c r="LCC1" s="28"/>
      <c r="LCD1" s="28"/>
      <c r="LCE1" s="28"/>
      <c r="LCF1" s="28"/>
      <c r="LCG1" s="28"/>
      <c r="LCH1" s="28"/>
      <c r="LCI1" s="28"/>
      <c r="LCJ1" s="28"/>
      <c r="LCK1" s="28"/>
      <c r="LCL1" s="28"/>
      <c r="LCM1" s="28"/>
      <c r="LCN1" s="28"/>
      <c r="LCO1" s="28"/>
      <c r="LCP1" s="28"/>
      <c r="LCQ1" s="28"/>
      <c r="LCR1" s="28"/>
      <c r="LCS1" s="28"/>
      <c r="LCT1" s="28"/>
      <c r="LCU1" s="28"/>
      <c r="LCV1" s="28"/>
      <c r="LCW1" s="28"/>
      <c r="LCX1" s="28"/>
      <c r="LCY1" s="28"/>
      <c r="LCZ1" s="28"/>
      <c r="LDA1" s="28"/>
      <c r="LDB1" s="28"/>
      <c r="LDC1" s="28"/>
      <c r="LDD1" s="28"/>
      <c r="LDE1" s="28"/>
      <c r="LDF1" s="28"/>
      <c r="LDG1" s="28"/>
      <c r="LDH1" s="28"/>
      <c r="LDI1" s="28"/>
      <c r="LDJ1" s="28"/>
      <c r="LDK1" s="28"/>
      <c r="LDL1" s="28"/>
      <c r="LDM1" s="28"/>
      <c r="LDN1" s="28"/>
      <c r="LDO1" s="28"/>
      <c r="LDP1" s="28"/>
      <c r="LDQ1" s="28"/>
      <c r="LDR1" s="28"/>
      <c r="LDS1" s="28"/>
      <c r="LDT1" s="28"/>
      <c r="LDU1" s="28"/>
      <c r="LDV1" s="28"/>
      <c r="LDW1" s="28"/>
      <c r="LDX1" s="28"/>
      <c r="LDY1" s="28"/>
      <c r="LDZ1" s="28"/>
      <c r="LEA1" s="28"/>
      <c r="LEB1" s="28"/>
      <c r="LEC1" s="28"/>
      <c r="LED1" s="28"/>
      <c r="LEE1" s="28"/>
      <c r="LEF1" s="28"/>
      <c r="LEG1" s="28"/>
      <c r="LEH1" s="28"/>
      <c r="LEI1" s="28"/>
      <c r="LEJ1" s="28"/>
      <c r="LEK1" s="28"/>
      <c r="LEL1" s="28"/>
      <c r="LEM1" s="28"/>
      <c r="LEN1" s="28"/>
      <c r="LEO1" s="28"/>
      <c r="LEP1" s="28"/>
      <c r="LEQ1" s="28"/>
      <c r="LER1" s="28"/>
      <c r="LES1" s="28"/>
      <c r="LET1" s="28"/>
      <c r="LEU1" s="28"/>
      <c r="LEV1" s="28"/>
      <c r="LEW1" s="28"/>
      <c r="LEX1" s="28"/>
      <c r="LEY1" s="28"/>
      <c r="LEZ1" s="28"/>
      <c r="LFA1" s="28"/>
      <c r="LFB1" s="28"/>
      <c r="LFC1" s="28"/>
      <c r="LFD1" s="28"/>
      <c r="LFE1" s="28"/>
      <c r="LFF1" s="28"/>
      <c r="LFG1" s="28"/>
      <c r="LFH1" s="28"/>
      <c r="LFI1" s="28"/>
      <c r="LFJ1" s="28"/>
      <c r="LFK1" s="28"/>
      <c r="LFL1" s="28"/>
      <c r="LFM1" s="28"/>
      <c r="LFN1" s="28"/>
      <c r="LFO1" s="28"/>
      <c r="LFP1" s="28"/>
      <c r="LFQ1" s="28"/>
      <c r="LFR1" s="28"/>
      <c r="LFS1" s="28"/>
      <c r="LFT1" s="28"/>
      <c r="LFU1" s="28"/>
      <c r="LFV1" s="28"/>
      <c r="LFW1" s="28"/>
      <c r="LFX1" s="28"/>
      <c r="LFY1" s="28"/>
      <c r="LFZ1" s="28"/>
      <c r="LGA1" s="28"/>
      <c r="LGB1" s="28"/>
      <c r="LGC1" s="28"/>
      <c r="LGD1" s="28"/>
      <c r="LGE1" s="28"/>
      <c r="LGF1" s="28"/>
      <c r="LGG1" s="28"/>
      <c r="LGH1" s="28"/>
      <c r="LGI1" s="28"/>
      <c r="LGJ1" s="28"/>
      <c r="LGK1" s="28"/>
      <c r="LGL1" s="28"/>
      <c r="LGM1" s="28"/>
      <c r="LGN1" s="28"/>
      <c r="LGO1" s="28"/>
      <c r="LGP1" s="28"/>
      <c r="LGQ1" s="28"/>
      <c r="LGR1" s="28"/>
      <c r="LGS1" s="28"/>
      <c r="LGT1" s="28"/>
      <c r="LGU1" s="28"/>
      <c r="LGV1" s="28"/>
      <c r="LGW1" s="28"/>
      <c r="LGX1" s="28"/>
      <c r="LGY1" s="28"/>
      <c r="LGZ1" s="28"/>
      <c r="LHA1" s="28"/>
      <c r="LHB1" s="28"/>
      <c r="LHC1" s="28"/>
      <c r="LHD1" s="28"/>
      <c r="LHE1" s="28"/>
      <c r="LHF1" s="28"/>
      <c r="LHG1" s="28"/>
      <c r="LHH1" s="28"/>
      <c r="LHI1" s="28"/>
      <c r="LHJ1" s="28"/>
      <c r="LHK1" s="28"/>
      <c r="LHL1" s="28"/>
      <c r="LHM1" s="28"/>
      <c r="LHN1" s="28"/>
      <c r="LHO1" s="28"/>
      <c r="LHP1" s="28"/>
      <c r="LHQ1" s="28"/>
      <c r="LHR1" s="28"/>
      <c r="LHS1" s="28"/>
      <c r="LHT1" s="28"/>
      <c r="LHU1" s="28"/>
      <c r="LHV1" s="28"/>
      <c r="LHW1" s="28"/>
      <c r="LHX1" s="28"/>
      <c r="LHY1" s="28"/>
      <c r="LHZ1" s="28"/>
      <c r="LIA1" s="28"/>
      <c r="LIB1" s="28"/>
      <c r="LIC1" s="28"/>
      <c r="LID1" s="28"/>
      <c r="LIE1" s="28"/>
      <c r="LIF1" s="28"/>
      <c r="LIG1" s="28"/>
      <c r="LIH1" s="28"/>
      <c r="LII1" s="28"/>
      <c r="LIJ1" s="28"/>
      <c r="LIK1" s="28"/>
      <c r="LIL1" s="28"/>
      <c r="LIM1" s="28"/>
      <c r="LIN1" s="28"/>
      <c r="LIO1" s="28"/>
      <c r="LIP1" s="28"/>
      <c r="LIQ1" s="28"/>
      <c r="LIR1" s="28"/>
      <c r="LIS1" s="28"/>
      <c r="LIT1" s="28"/>
      <c r="LIU1" s="28"/>
      <c r="LIV1" s="28"/>
      <c r="LIW1" s="28"/>
      <c r="LIX1" s="28"/>
      <c r="LIY1" s="28"/>
      <c r="LIZ1" s="28"/>
      <c r="LJA1" s="28"/>
      <c r="LJB1" s="28"/>
      <c r="LJC1" s="28"/>
      <c r="LJD1" s="28"/>
      <c r="LJE1" s="28"/>
      <c r="LJF1" s="28"/>
      <c r="LJG1" s="28"/>
      <c r="LJH1" s="28"/>
      <c r="LJI1" s="28"/>
      <c r="LJJ1" s="28"/>
      <c r="LJK1" s="28"/>
      <c r="LJL1" s="28"/>
      <c r="LJM1" s="28"/>
      <c r="LJN1" s="28"/>
      <c r="LJO1" s="28"/>
      <c r="LJP1" s="28"/>
      <c r="LJQ1" s="28"/>
      <c r="LJR1" s="28"/>
      <c r="LJS1" s="28"/>
      <c r="LJT1" s="28"/>
      <c r="LJU1" s="28"/>
      <c r="LJV1" s="28"/>
      <c r="LJW1" s="28"/>
      <c r="LJX1" s="28"/>
      <c r="LJY1" s="28"/>
      <c r="LJZ1" s="28"/>
      <c r="LKA1" s="28"/>
      <c r="LKB1" s="28"/>
      <c r="LKC1" s="28"/>
      <c r="LKD1" s="28"/>
      <c r="LKE1" s="28"/>
      <c r="LKF1" s="28"/>
      <c r="LKG1" s="28"/>
      <c r="LKH1" s="28"/>
      <c r="LKI1" s="28"/>
      <c r="LKJ1" s="28"/>
      <c r="LKK1" s="28"/>
      <c r="LKL1" s="28"/>
      <c r="LKM1" s="28"/>
      <c r="LKN1" s="28"/>
      <c r="LKO1" s="28"/>
      <c r="LKP1" s="28"/>
      <c r="LKQ1" s="28"/>
      <c r="LKR1" s="28"/>
      <c r="LKS1" s="28"/>
      <c r="LKT1" s="28"/>
      <c r="LKU1" s="28"/>
      <c r="LKV1" s="28"/>
      <c r="LKW1" s="28"/>
      <c r="LKX1" s="28"/>
      <c r="LKY1" s="28"/>
      <c r="LKZ1" s="28"/>
      <c r="LLA1" s="28"/>
      <c r="LLB1" s="28"/>
      <c r="LLC1" s="28"/>
      <c r="LLD1" s="28"/>
      <c r="LLE1" s="28"/>
      <c r="LLF1" s="28"/>
      <c r="LLG1" s="28"/>
      <c r="LLH1" s="28"/>
      <c r="LLI1" s="28"/>
      <c r="LLJ1" s="28"/>
      <c r="LLK1" s="28"/>
      <c r="LLL1" s="28"/>
      <c r="LLM1" s="28"/>
      <c r="LLN1" s="28"/>
      <c r="LLO1" s="28"/>
      <c r="LLP1" s="28"/>
      <c r="LLQ1" s="28"/>
      <c r="LLR1" s="28"/>
      <c r="LLS1" s="28"/>
      <c r="LLT1" s="28"/>
      <c r="LLU1" s="28"/>
      <c r="LLV1" s="28"/>
      <c r="LLW1" s="28"/>
      <c r="LLX1" s="28"/>
      <c r="LLY1" s="28"/>
      <c r="LLZ1" s="28"/>
      <c r="LMA1" s="28"/>
      <c r="LMB1" s="28"/>
      <c r="LMC1" s="28"/>
      <c r="LMD1" s="28"/>
      <c r="LME1" s="28"/>
      <c r="LMF1" s="28"/>
      <c r="LMG1" s="28"/>
      <c r="LMH1" s="28"/>
      <c r="LMI1" s="28"/>
      <c r="LMJ1" s="28"/>
      <c r="LMK1" s="28"/>
      <c r="LML1" s="28"/>
      <c r="LMM1" s="28"/>
      <c r="LMN1" s="28"/>
      <c r="LMO1" s="28"/>
      <c r="LMP1" s="28"/>
      <c r="LMQ1" s="28"/>
      <c r="LMR1" s="28"/>
      <c r="LMS1" s="28"/>
      <c r="LMT1" s="28"/>
      <c r="LMU1" s="28"/>
      <c r="LMV1" s="28"/>
      <c r="LMW1" s="28"/>
      <c r="LMX1" s="28"/>
      <c r="LMY1" s="28"/>
      <c r="LMZ1" s="28"/>
      <c r="LNA1" s="28"/>
      <c r="LNB1" s="28"/>
      <c r="LNC1" s="28"/>
      <c r="LND1" s="28"/>
      <c r="LNE1" s="28"/>
      <c r="LNF1" s="28"/>
      <c r="LNG1" s="28"/>
      <c r="LNH1" s="28"/>
      <c r="LNI1" s="28"/>
      <c r="LNJ1" s="28"/>
      <c r="LNK1" s="28"/>
      <c r="LNL1" s="28"/>
      <c r="LNM1" s="28"/>
      <c r="LNN1" s="28"/>
      <c r="LNO1" s="28"/>
      <c r="LNP1" s="28"/>
      <c r="LNQ1" s="28"/>
      <c r="LNR1" s="28"/>
      <c r="LNS1" s="28"/>
      <c r="LNT1" s="28"/>
      <c r="LNU1" s="28"/>
      <c r="LNV1" s="28"/>
      <c r="LNW1" s="28"/>
      <c r="LNX1" s="28"/>
      <c r="LNY1" s="28"/>
      <c r="LNZ1" s="28"/>
      <c r="LOA1" s="28"/>
      <c r="LOB1" s="28"/>
      <c r="LOC1" s="28"/>
      <c r="LOD1" s="28"/>
      <c r="LOE1" s="28"/>
      <c r="LOF1" s="28"/>
      <c r="LOG1" s="28"/>
      <c r="LOH1" s="28"/>
      <c r="LOI1" s="28"/>
      <c r="LOJ1" s="28"/>
      <c r="LOK1" s="28"/>
      <c r="LOL1" s="28"/>
      <c r="LOM1" s="28"/>
      <c r="LON1" s="28"/>
      <c r="LOO1" s="28"/>
      <c r="LOP1" s="28"/>
      <c r="LOQ1" s="28"/>
      <c r="LOR1" s="28"/>
      <c r="LOS1" s="28"/>
      <c r="LOT1" s="28"/>
      <c r="LOU1" s="28"/>
      <c r="LOV1" s="28"/>
      <c r="LOW1" s="28"/>
      <c r="LOX1" s="28"/>
      <c r="LOY1" s="28"/>
      <c r="LOZ1" s="28"/>
      <c r="LPA1" s="28"/>
      <c r="LPB1" s="28"/>
      <c r="LPC1" s="28"/>
      <c r="LPD1" s="28"/>
      <c r="LPE1" s="28"/>
      <c r="LPF1" s="28"/>
      <c r="LPG1" s="28"/>
      <c r="LPH1" s="28"/>
      <c r="LPI1" s="28"/>
      <c r="LPJ1" s="28"/>
      <c r="LPK1" s="28"/>
      <c r="LPL1" s="28"/>
      <c r="LPM1" s="28"/>
      <c r="LPN1" s="28"/>
      <c r="LPO1" s="28"/>
      <c r="LPP1" s="28"/>
      <c r="LPQ1" s="28"/>
      <c r="LPR1" s="28"/>
      <c r="LPS1" s="28"/>
      <c r="LPT1" s="28"/>
      <c r="LPU1" s="28"/>
      <c r="LPV1" s="28"/>
      <c r="LPW1" s="28"/>
      <c r="LPX1" s="28"/>
      <c r="LPY1" s="28"/>
      <c r="LPZ1" s="28"/>
      <c r="LQA1" s="28"/>
      <c r="LQB1" s="28"/>
      <c r="LQC1" s="28"/>
      <c r="LQD1" s="28"/>
      <c r="LQE1" s="28"/>
      <c r="LQF1" s="28"/>
      <c r="LQG1" s="28"/>
      <c r="LQH1" s="28"/>
      <c r="LQI1" s="28"/>
      <c r="LQJ1" s="28"/>
      <c r="LQK1" s="28"/>
      <c r="LQL1" s="28"/>
      <c r="LQM1" s="28"/>
      <c r="LQN1" s="28"/>
      <c r="LQO1" s="28"/>
      <c r="LQP1" s="28"/>
      <c r="LQQ1" s="28"/>
      <c r="LQR1" s="28"/>
      <c r="LQS1" s="28"/>
      <c r="LQT1" s="28"/>
      <c r="LQU1" s="28"/>
      <c r="LQV1" s="28"/>
      <c r="LQW1" s="28"/>
      <c r="LQX1" s="28"/>
      <c r="LQY1" s="28"/>
      <c r="LQZ1" s="28"/>
      <c r="LRA1" s="28"/>
      <c r="LRB1" s="28"/>
      <c r="LRC1" s="28"/>
      <c r="LRD1" s="28"/>
      <c r="LRE1" s="28"/>
      <c r="LRF1" s="28"/>
      <c r="LRG1" s="28"/>
      <c r="LRH1" s="28"/>
      <c r="LRI1" s="28"/>
      <c r="LRJ1" s="28"/>
      <c r="LRK1" s="28"/>
      <c r="LRL1" s="28"/>
      <c r="LRM1" s="28"/>
      <c r="LRN1" s="28"/>
      <c r="LRO1" s="28"/>
      <c r="LRP1" s="28"/>
      <c r="LRQ1" s="28"/>
      <c r="LRR1" s="28"/>
      <c r="LRS1" s="28"/>
      <c r="LRT1" s="28"/>
      <c r="LRU1" s="28"/>
      <c r="LRV1" s="28"/>
      <c r="LRW1" s="28"/>
      <c r="LRX1" s="28"/>
      <c r="LRY1" s="28"/>
      <c r="LRZ1" s="28"/>
      <c r="LSA1" s="28"/>
      <c r="LSB1" s="28"/>
      <c r="LSC1" s="28"/>
      <c r="LSD1" s="28"/>
      <c r="LSE1" s="28"/>
      <c r="LSF1" s="28"/>
      <c r="LSG1" s="28"/>
      <c r="LSH1" s="28"/>
      <c r="LSI1" s="28"/>
      <c r="LSJ1" s="28"/>
      <c r="LSK1" s="28"/>
      <c r="LSL1" s="28"/>
      <c r="LSM1" s="28"/>
      <c r="LSN1" s="28"/>
      <c r="LSO1" s="28"/>
      <c r="LSP1" s="28"/>
      <c r="LSQ1" s="28"/>
      <c r="LSR1" s="28"/>
      <c r="LSS1" s="28"/>
      <c r="LST1" s="28"/>
      <c r="LSU1" s="28"/>
      <c r="LSV1" s="28"/>
      <c r="LSW1" s="28"/>
      <c r="LSX1" s="28"/>
      <c r="LSY1" s="28"/>
      <c r="LSZ1" s="28"/>
      <c r="LTA1" s="28"/>
      <c r="LTB1" s="28"/>
      <c r="LTC1" s="28"/>
      <c r="LTD1" s="28"/>
      <c r="LTE1" s="28"/>
      <c r="LTF1" s="28"/>
      <c r="LTG1" s="28"/>
      <c r="LTH1" s="28"/>
      <c r="LTI1" s="28"/>
      <c r="LTJ1" s="28"/>
      <c r="LTK1" s="28"/>
      <c r="LTL1" s="28"/>
      <c r="LTM1" s="28"/>
      <c r="LTN1" s="28"/>
      <c r="LTO1" s="28"/>
      <c r="LTP1" s="28"/>
      <c r="LTQ1" s="28"/>
      <c r="LTR1" s="28"/>
      <c r="LTS1" s="28"/>
      <c r="LTT1" s="28"/>
      <c r="LTU1" s="28"/>
      <c r="LTV1" s="28"/>
      <c r="LTW1" s="28"/>
      <c r="LTX1" s="28"/>
      <c r="LTY1" s="28"/>
      <c r="LTZ1" s="28"/>
      <c r="LUA1" s="28"/>
      <c r="LUB1" s="28"/>
      <c r="LUC1" s="28"/>
      <c r="LUD1" s="28"/>
      <c r="LUE1" s="28"/>
      <c r="LUF1" s="28"/>
      <c r="LUG1" s="28"/>
      <c r="LUH1" s="28"/>
      <c r="LUI1" s="28"/>
      <c r="LUJ1" s="28"/>
      <c r="LUK1" s="28"/>
      <c r="LUL1" s="28"/>
      <c r="LUM1" s="28"/>
      <c r="LUN1" s="28"/>
      <c r="LUO1" s="28"/>
      <c r="LUP1" s="28"/>
      <c r="LUQ1" s="28"/>
      <c r="LUR1" s="28"/>
      <c r="LUS1" s="28"/>
      <c r="LUT1" s="28"/>
      <c r="LUU1" s="28"/>
      <c r="LUV1" s="28"/>
      <c r="LUW1" s="28"/>
      <c r="LUX1" s="28"/>
      <c r="LUY1" s="28"/>
      <c r="LUZ1" s="28"/>
      <c r="LVA1" s="28"/>
      <c r="LVB1" s="28"/>
      <c r="LVC1" s="28"/>
      <c r="LVD1" s="28"/>
      <c r="LVE1" s="28"/>
      <c r="LVF1" s="28"/>
      <c r="LVG1" s="28"/>
      <c r="LVH1" s="28"/>
      <c r="LVI1" s="28"/>
      <c r="LVJ1" s="28"/>
      <c r="LVK1" s="28"/>
      <c r="LVL1" s="28"/>
      <c r="LVM1" s="28"/>
      <c r="LVN1" s="28"/>
      <c r="LVO1" s="28"/>
      <c r="LVP1" s="28"/>
      <c r="LVQ1" s="28"/>
      <c r="LVR1" s="28"/>
      <c r="LVS1" s="28"/>
      <c r="LVT1" s="28"/>
      <c r="LVU1" s="28"/>
      <c r="LVV1" s="28"/>
      <c r="LVW1" s="28"/>
      <c r="LVX1" s="28"/>
      <c r="LVY1" s="28"/>
      <c r="LVZ1" s="28"/>
      <c r="LWA1" s="28"/>
      <c r="LWB1" s="28"/>
      <c r="LWC1" s="28"/>
      <c r="LWD1" s="28"/>
      <c r="LWE1" s="28"/>
      <c r="LWF1" s="28"/>
      <c r="LWG1" s="28"/>
      <c r="LWH1" s="28"/>
      <c r="LWI1" s="28"/>
      <c r="LWJ1" s="28"/>
      <c r="LWK1" s="28"/>
      <c r="LWL1" s="28"/>
      <c r="LWM1" s="28"/>
      <c r="LWN1" s="28"/>
      <c r="LWO1" s="28"/>
      <c r="LWP1" s="28"/>
      <c r="LWQ1" s="28"/>
      <c r="LWR1" s="28"/>
      <c r="LWS1" s="28"/>
      <c r="LWT1" s="28"/>
      <c r="LWU1" s="28"/>
      <c r="LWV1" s="28"/>
      <c r="LWW1" s="28"/>
      <c r="LWX1" s="28"/>
      <c r="LWY1" s="28"/>
      <c r="LWZ1" s="28"/>
      <c r="LXA1" s="28"/>
      <c r="LXB1" s="28"/>
      <c r="LXC1" s="28"/>
      <c r="LXD1" s="28"/>
      <c r="LXE1" s="28"/>
      <c r="LXF1" s="28"/>
      <c r="LXG1" s="28"/>
      <c r="LXH1" s="28"/>
      <c r="LXI1" s="28"/>
      <c r="LXJ1" s="28"/>
      <c r="LXK1" s="28"/>
      <c r="LXL1" s="28"/>
      <c r="LXM1" s="28"/>
      <c r="LXN1" s="28"/>
      <c r="LXO1" s="28"/>
      <c r="LXP1" s="28"/>
      <c r="LXQ1" s="28"/>
      <c r="LXR1" s="28"/>
      <c r="LXS1" s="28"/>
      <c r="LXT1" s="28"/>
      <c r="LXU1" s="28"/>
      <c r="LXV1" s="28"/>
      <c r="LXW1" s="28"/>
      <c r="LXX1" s="28"/>
      <c r="LXY1" s="28"/>
      <c r="LXZ1" s="28"/>
      <c r="LYA1" s="28"/>
      <c r="LYB1" s="28"/>
      <c r="LYC1" s="28"/>
      <c r="LYD1" s="28"/>
      <c r="LYE1" s="28"/>
      <c r="LYF1" s="28"/>
      <c r="LYG1" s="28"/>
      <c r="LYH1" s="28"/>
      <c r="LYI1" s="28"/>
      <c r="LYJ1" s="28"/>
      <c r="LYK1" s="28"/>
      <c r="LYL1" s="28"/>
      <c r="LYM1" s="28"/>
      <c r="LYN1" s="28"/>
      <c r="LYO1" s="28"/>
      <c r="LYP1" s="28"/>
      <c r="LYQ1" s="28"/>
      <c r="LYR1" s="28"/>
      <c r="LYS1" s="28"/>
      <c r="LYT1" s="28"/>
      <c r="LYU1" s="28"/>
      <c r="LYV1" s="28"/>
      <c r="LYW1" s="28"/>
      <c r="LYX1" s="28"/>
      <c r="LYY1" s="28"/>
      <c r="LYZ1" s="28"/>
      <c r="LZA1" s="28"/>
      <c r="LZB1" s="28"/>
      <c r="LZC1" s="28"/>
      <c r="LZD1" s="28"/>
      <c r="LZE1" s="28"/>
      <c r="LZF1" s="28"/>
      <c r="LZG1" s="28"/>
      <c r="LZH1" s="28"/>
      <c r="LZI1" s="28"/>
      <c r="LZJ1" s="28"/>
      <c r="LZK1" s="28"/>
      <c r="LZL1" s="28"/>
      <c r="LZM1" s="28"/>
      <c r="LZN1" s="28"/>
      <c r="LZO1" s="28"/>
      <c r="LZP1" s="28"/>
      <c r="LZQ1" s="28"/>
      <c r="LZR1" s="28"/>
      <c r="LZS1" s="28"/>
      <c r="LZT1" s="28"/>
      <c r="LZU1" s="28"/>
      <c r="LZV1" s="28"/>
      <c r="LZW1" s="28"/>
      <c r="LZX1" s="28"/>
      <c r="LZY1" s="28"/>
      <c r="LZZ1" s="28"/>
      <c r="MAA1" s="28"/>
      <c r="MAB1" s="28"/>
      <c r="MAC1" s="28"/>
      <c r="MAD1" s="28"/>
      <c r="MAE1" s="28"/>
      <c r="MAF1" s="28"/>
      <c r="MAG1" s="28"/>
      <c r="MAH1" s="28"/>
      <c r="MAI1" s="28"/>
      <c r="MAJ1" s="28"/>
      <c r="MAK1" s="28"/>
      <c r="MAL1" s="28"/>
      <c r="MAM1" s="28"/>
      <c r="MAN1" s="28"/>
      <c r="MAO1" s="28"/>
      <c r="MAP1" s="28"/>
      <c r="MAQ1" s="28"/>
      <c r="MAR1" s="28"/>
      <c r="MAS1" s="28"/>
      <c r="MAT1" s="28"/>
      <c r="MAU1" s="28"/>
      <c r="MAV1" s="28"/>
      <c r="MAW1" s="28"/>
      <c r="MAX1" s="28"/>
      <c r="MAY1" s="28"/>
      <c r="MAZ1" s="28"/>
      <c r="MBA1" s="28"/>
      <c r="MBB1" s="28"/>
      <c r="MBC1" s="28"/>
      <c r="MBD1" s="28"/>
      <c r="MBE1" s="28"/>
      <c r="MBF1" s="28"/>
      <c r="MBG1" s="28"/>
      <c r="MBH1" s="28"/>
      <c r="MBI1" s="28"/>
      <c r="MBJ1" s="28"/>
      <c r="MBK1" s="28"/>
      <c r="MBL1" s="28"/>
      <c r="MBM1" s="28"/>
      <c r="MBN1" s="28"/>
      <c r="MBO1" s="28"/>
      <c r="MBP1" s="28"/>
      <c r="MBQ1" s="28"/>
      <c r="MBR1" s="28"/>
      <c r="MBS1" s="28"/>
      <c r="MBT1" s="28"/>
      <c r="MBU1" s="28"/>
      <c r="MBV1" s="28"/>
      <c r="MBW1" s="28"/>
      <c r="MBX1" s="28"/>
      <c r="MBY1" s="28"/>
      <c r="MBZ1" s="28"/>
      <c r="MCA1" s="28"/>
      <c r="MCB1" s="28"/>
      <c r="MCC1" s="28"/>
      <c r="MCD1" s="28"/>
      <c r="MCE1" s="28"/>
      <c r="MCF1" s="28"/>
      <c r="MCG1" s="28"/>
      <c r="MCH1" s="28"/>
      <c r="MCI1" s="28"/>
      <c r="MCJ1" s="28"/>
      <c r="MCK1" s="28"/>
      <c r="MCL1" s="28"/>
      <c r="MCM1" s="28"/>
      <c r="MCN1" s="28"/>
      <c r="MCO1" s="28"/>
      <c r="MCP1" s="28"/>
      <c r="MCQ1" s="28"/>
      <c r="MCR1" s="28"/>
      <c r="MCS1" s="28"/>
      <c r="MCT1" s="28"/>
      <c r="MCU1" s="28"/>
      <c r="MCV1" s="28"/>
      <c r="MCW1" s="28"/>
      <c r="MCX1" s="28"/>
      <c r="MCY1" s="28"/>
      <c r="MCZ1" s="28"/>
      <c r="MDA1" s="28"/>
      <c r="MDB1" s="28"/>
      <c r="MDC1" s="28"/>
      <c r="MDD1" s="28"/>
      <c r="MDE1" s="28"/>
      <c r="MDF1" s="28"/>
      <c r="MDG1" s="28"/>
      <c r="MDH1" s="28"/>
      <c r="MDI1" s="28"/>
      <c r="MDJ1" s="28"/>
      <c r="MDK1" s="28"/>
      <c r="MDL1" s="28"/>
      <c r="MDM1" s="28"/>
      <c r="MDN1" s="28"/>
      <c r="MDO1" s="28"/>
      <c r="MDP1" s="28"/>
      <c r="MDQ1" s="28"/>
      <c r="MDR1" s="28"/>
      <c r="MDS1" s="28"/>
      <c r="MDT1" s="28"/>
      <c r="MDU1" s="28"/>
      <c r="MDV1" s="28"/>
      <c r="MDW1" s="28"/>
      <c r="MDX1" s="28"/>
      <c r="MDY1" s="28"/>
      <c r="MDZ1" s="28"/>
      <c r="MEA1" s="28"/>
      <c r="MEB1" s="28"/>
      <c r="MEC1" s="28"/>
      <c r="MED1" s="28"/>
      <c r="MEE1" s="28"/>
      <c r="MEF1" s="28"/>
      <c r="MEG1" s="28"/>
      <c r="MEH1" s="28"/>
      <c r="MEI1" s="28"/>
      <c r="MEJ1" s="28"/>
      <c r="MEK1" s="28"/>
      <c r="MEL1" s="28"/>
      <c r="MEM1" s="28"/>
      <c r="MEN1" s="28"/>
      <c r="MEO1" s="28"/>
      <c r="MEP1" s="28"/>
      <c r="MEQ1" s="28"/>
      <c r="MER1" s="28"/>
      <c r="MES1" s="28"/>
      <c r="MET1" s="28"/>
      <c r="MEU1" s="28"/>
      <c r="MEV1" s="28"/>
      <c r="MEW1" s="28"/>
      <c r="MEX1" s="28"/>
      <c r="MEY1" s="28"/>
      <c r="MEZ1" s="28"/>
      <c r="MFA1" s="28"/>
      <c r="MFB1" s="28"/>
      <c r="MFC1" s="28"/>
      <c r="MFD1" s="28"/>
      <c r="MFE1" s="28"/>
      <c r="MFF1" s="28"/>
      <c r="MFG1" s="28"/>
      <c r="MFH1" s="28"/>
      <c r="MFI1" s="28"/>
      <c r="MFJ1" s="28"/>
      <c r="MFK1" s="28"/>
      <c r="MFL1" s="28"/>
      <c r="MFM1" s="28"/>
      <c r="MFN1" s="28"/>
      <c r="MFO1" s="28"/>
      <c r="MFP1" s="28"/>
      <c r="MFQ1" s="28"/>
      <c r="MFR1" s="28"/>
      <c r="MFS1" s="28"/>
      <c r="MFT1" s="28"/>
      <c r="MFU1" s="28"/>
      <c r="MFV1" s="28"/>
      <c r="MFW1" s="28"/>
      <c r="MFX1" s="28"/>
      <c r="MFY1" s="28"/>
      <c r="MFZ1" s="28"/>
      <c r="MGA1" s="28"/>
      <c r="MGB1" s="28"/>
      <c r="MGC1" s="28"/>
      <c r="MGD1" s="28"/>
      <c r="MGE1" s="28"/>
      <c r="MGF1" s="28"/>
      <c r="MGG1" s="28"/>
      <c r="MGH1" s="28"/>
      <c r="MGI1" s="28"/>
      <c r="MGJ1" s="28"/>
      <c r="MGK1" s="28"/>
      <c r="MGL1" s="28"/>
      <c r="MGM1" s="28"/>
      <c r="MGN1" s="28"/>
      <c r="MGO1" s="28"/>
      <c r="MGP1" s="28"/>
      <c r="MGQ1" s="28"/>
      <c r="MGR1" s="28"/>
      <c r="MGS1" s="28"/>
      <c r="MGT1" s="28"/>
      <c r="MGU1" s="28"/>
      <c r="MGV1" s="28"/>
      <c r="MGW1" s="28"/>
      <c r="MGX1" s="28"/>
      <c r="MGY1" s="28"/>
      <c r="MGZ1" s="28"/>
      <c r="MHA1" s="28"/>
      <c r="MHB1" s="28"/>
      <c r="MHC1" s="28"/>
      <c r="MHD1" s="28"/>
      <c r="MHE1" s="28"/>
      <c r="MHF1" s="28"/>
      <c r="MHG1" s="28"/>
      <c r="MHH1" s="28"/>
      <c r="MHI1" s="28"/>
      <c r="MHJ1" s="28"/>
      <c r="MHK1" s="28"/>
      <c r="MHL1" s="28"/>
      <c r="MHM1" s="28"/>
      <c r="MHN1" s="28"/>
      <c r="MHO1" s="28"/>
      <c r="MHP1" s="28"/>
      <c r="MHQ1" s="28"/>
      <c r="MHR1" s="28"/>
      <c r="MHS1" s="28"/>
      <c r="MHT1" s="28"/>
      <c r="MHU1" s="28"/>
      <c r="MHV1" s="28"/>
      <c r="MHW1" s="28"/>
      <c r="MHX1" s="28"/>
      <c r="MHY1" s="28"/>
      <c r="MHZ1" s="28"/>
      <c r="MIA1" s="28"/>
      <c r="MIB1" s="28"/>
      <c r="MIC1" s="28"/>
      <c r="MID1" s="28"/>
      <c r="MIE1" s="28"/>
      <c r="MIF1" s="28"/>
      <c r="MIG1" s="28"/>
      <c r="MIH1" s="28"/>
      <c r="MII1" s="28"/>
      <c r="MIJ1" s="28"/>
      <c r="MIK1" s="28"/>
      <c r="MIL1" s="28"/>
      <c r="MIM1" s="28"/>
      <c r="MIN1" s="28"/>
      <c r="MIO1" s="28"/>
      <c r="MIP1" s="28"/>
      <c r="MIQ1" s="28"/>
      <c r="MIR1" s="28"/>
      <c r="MIS1" s="28"/>
      <c r="MIT1" s="28"/>
      <c r="MIU1" s="28"/>
      <c r="MIV1" s="28"/>
      <c r="MIW1" s="28"/>
      <c r="MIX1" s="28"/>
      <c r="MIY1" s="28"/>
      <c r="MIZ1" s="28"/>
      <c r="MJA1" s="28"/>
      <c r="MJB1" s="28"/>
      <c r="MJC1" s="28"/>
      <c r="MJD1" s="28"/>
      <c r="MJE1" s="28"/>
      <c r="MJF1" s="28"/>
      <c r="MJG1" s="28"/>
      <c r="MJH1" s="28"/>
      <c r="MJI1" s="28"/>
      <c r="MJJ1" s="28"/>
      <c r="MJK1" s="28"/>
      <c r="MJL1" s="28"/>
      <c r="MJM1" s="28"/>
      <c r="MJN1" s="28"/>
      <c r="MJO1" s="28"/>
      <c r="MJP1" s="28"/>
      <c r="MJQ1" s="28"/>
      <c r="MJR1" s="28"/>
      <c r="MJS1" s="28"/>
      <c r="MJT1" s="28"/>
      <c r="MJU1" s="28"/>
      <c r="MJV1" s="28"/>
      <c r="MJW1" s="28"/>
      <c r="MJX1" s="28"/>
      <c r="MJY1" s="28"/>
      <c r="MJZ1" s="28"/>
      <c r="MKA1" s="28"/>
      <c r="MKB1" s="28"/>
      <c r="MKC1" s="28"/>
      <c r="MKD1" s="28"/>
      <c r="MKE1" s="28"/>
      <c r="MKF1" s="28"/>
      <c r="MKG1" s="28"/>
      <c r="MKH1" s="28"/>
      <c r="MKI1" s="28"/>
      <c r="MKJ1" s="28"/>
      <c r="MKK1" s="28"/>
      <c r="MKL1" s="28"/>
      <c r="MKM1" s="28"/>
      <c r="MKN1" s="28"/>
      <c r="MKO1" s="28"/>
      <c r="MKP1" s="28"/>
      <c r="MKQ1" s="28"/>
      <c r="MKR1" s="28"/>
      <c r="MKS1" s="28"/>
      <c r="MKT1" s="28"/>
      <c r="MKU1" s="28"/>
      <c r="MKV1" s="28"/>
      <c r="MKW1" s="28"/>
      <c r="MKX1" s="28"/>
      <c r="MKY1" s="28"/>
      <c r="MKZ1" s="28"/>
      <c r="MLA1" s="28"/>
      <c r="MLB1" s="28"/>
      <c r="MLC1" s="28"/>
      <c r="MLD1" s="28"/>
      <c r="MLE1" s="28"/>
      <c r="MLF1" s="28"/>
      <c r="MLG1" s="28"/>
      <c r="MLH1" s="28"/>
      <c r="MLI1" s="28"/>
      <c r="MLJ1" s="28"/>
      <c r="MLK1" s="28"/>
      <c r="MLL1" s="28"/>
      <c r="MLM1" s="28"/>
      <c r="MLN1" s="28"/>
      <c r="MLO1" s="28"/>
      <c r="MLP1" s="28"/>
      <c r="MLQ1" s="28"/>
      <c r="MLR1" s="28"/>
      <c r="MLS1" s="28"/>
      <c r="MLT1" s="28"/>
      <c r="MLU1" s="28"/>
      <c r="MLV1" s="28"/>
      <c r="MLW1" s="28"/>
      <c r="MLX1" s="28"/>
      <c r="MLY1" s="28"/>
      <c r="MLZ1" s="28"/>
      <c r="MMA1" s="28"/>
      <c r="MMB1" s="28"/>
      <c r="MMC1" s="28"/>
      <c r="MMD1" s="28"/>
      <c r="MME1" s="28"/>
      <c r="MMF1" s="28"/>
      <c r="MMG1" s="28"/>
      <c r="MMH1" s="28"/>
      <c r="MMI1" s="28"/>
      <c r="MMJ1" s="28"/>
      <c r="MMK1" s="28"/>
      <c r="MML1" s="28"/>
      <c r="MMM1" s="28"/>
      <c r="MMN1" s="28"/>
      <c r="MMO1" s="28"/>
      <c r="MMP1" s="28"/>
      <c r="MMQ1" s="28"/>
      <c r="MMR1" s="28"/>
      <c r="MMS1" s="28"/>
      <c r="MMT1" s="28"/>
      <c r="MMU1" s="28"/>
      <c r="MMV1" s="28"/>
      <c r="MMW1" s="28"/>
      <c r="MMX1" s="28"/>
      <c r="MMY1" s="28"/>
      <c r="MMZ1" s="28"/>
      <c r="MNA1" s="28"/>
      <c r="MNB1" s="28"/>
      <c r="MNC1" s="28"/>
      <c r="MND1" s="28"/>
      <c r="MNE1" s="28"/>
      <c r="MNF1" s="28"/>
      <c r="MNG1" s="28"/>
      <c r="MNH1" s="28"/>
      <c r="MNI1" s="28"/>
      <c r="MNJ1" s="28"/>
      <c r="MNK1" s="28"/>
      <c r="MNL1" s="28"/>
      <c r="MNM1" s="28"/>
      <c r="MNN1" s="28"/>
      <c r="MNO1" s="28"/>
      <c r="MNP1" s="28"/>
      <c r="MNQ1" s="28"/>
      <c r="MNR1" s="28"/>
      <c r="MNS1" s="28"/>
      <c r="MNT1" s="28"/>
      <c r="MNU1" s="28"/>
      <c r="MNV1" s="28"/>
      <c r="MNW1" s="28"/>
      <c r="MNX1" s="28"/>
      <c r="MNY1" s="28"/>
      <c r="MNZ1" s="28"/>
      <c r="MOA1" s="28"/>
      <c r="MOB1" s="28"/>
      <c r="MOC1" s="28"/>
      <c r="MOD1" s="28"/>
      <c r="MOE1" s="28"/>
      <c r="MOF1" s="28"/>
      <c r="MOG1" s="28"/>
      <c r="MOH1" s="28"/>
      <c r="MOI1" s="28"/>
      <c r="MOJ1" s="28"/>
      <c r="MOK1" s="28"/>
      <c r="MOL1" s="28"/>
      <c r="MOM1" s="28"/>
      <c r="MON1" s="28"/>
      <c r="MOO1" s="28"/>
      <c r="MOP1" s="28"/>
      <c r="MOQ1" s="28"/>
      <c r="MOR1" s="28"/>
      <c r="MOS1" s="28"/>
      <c r="MOT1" s="28"/>
      <c r="MOU1" s="28"/>
      <c r="MOV1" s="28"/>
      <c r="MOW1" s="28"/>
      <c r="MOX1" s="28"/>
      <c r="MOY1" s="28"/>
      <c r="MOZ1" s="28"/>
      <c r="MPA1" s="28"/>
      <c r="MPB1" s="28"/>
      <c r="MPC1" s="28"/>
      <c r="MPD1" s="28"/>
      <c r="MPE1" s="28"/>
      <c r="MPF1" s="28"/>
      <c r="MPG1" s="28"/>
      <c r="MPH1" s="28"/>
      <c r="MPI1" s="28"/>
      <c r="MPJ1" s="28"/>
      <c r="MPK1" s="28"/>
      <c r="MPL1" s="28"/>
      <c r="MPM1" s="28"/>
      <c r="MPN1" s="28"/>
      <c r="MPO1" s="28"/>
      <c r="MPP1" s="28"/>
      <c r="MPQ1" s="28"/>
      <c r="MPR1" s="28"/>
      <c r="MPS1" s="28"/>
      <c r="MPT1" s="28"/>
      <c r="MPU1" s="28"/>
      <c r="MPV1" s="28"/>
      <c r="MPW1" s="28"/>
      <c r="MPX1" s="28"/>
      <c r="MPY1" s="28"/>
      <c r="MPZ1" s="28"/>
      <c r="MQA1" s="28"/>
      <c r="MQB1" s="28"/>
      <c r="MQC1" s="28"/>
      <c r="MQD1" s="28"/>
      <c r="MQE1" s="28"/>
      <c r="MQF1" s="28"/>
      <c r="MQG1" s="28"/>
      <c r="MQH1" s="28"/>
      <c r="MQI1" s="28"/>
      <c r="MQJ1" s="28"/>
      <c r="MQK1" s="28"/>
      <c r="MQL1" s="28"/>
      <c r="MQM1" s="28"/>
      <c r="MQN1" s="28"/>
      <c r="MQO1" s="28"/>
      <c r="MQP1" s="28"/>
      <c r="MQQ1" s="28"/>
      <c r="MQR1" s="28"/>
      <c r="MQS1" s="28"/>
      <c r="MQT1" s="28"/>
      <c r="MQU1" s="28"/>
      <c r="MQV1" s="28"/>
      <c r="MQW1" s="28"/>
      <c r="MQX1" s="28"/>
      <c r="MQY1" s="28"/>
      <c r="MQZ1" s="28"/>
      <c r="MRA1" s="28"/>
      <c r="MRB1" s="28"/>
      <c r="MRC1" s="28"/>
      <c r="MRD1" s="28"/>
      <c r="MRE1" s="28"/>
      <c r="MRF1" s="28"/>
      <c r="MRG1" s="28"/>
      <c r="MRH1" s="28"/>
      <c r="MRI1" s="28"/>
      <c r="MRJ1" s="28"/>
      <c r="MRK1" s="28"/>
      <c r="MRL1" s="28"/>
      <c r="MRM1" s="28"/>
      <c r="MRN1" s="28"/>
      <c r="MRO1" s="28"/>
      <c r="MRP1" s="28"/>
      <c r="MRQ1" s="28"/>
      <c r="MRR1" s="28"/>
      <c r="MRS1" s="28"/>
      <c r="MRT1" s="28"/>
      <c r="MRU1" s="28"/>
      <c r="MRV1" s="28"/>
      <c r="MRW1" s="28"/>
      <c r="MRX1" s="28"/>
      <c r="MRY1" s="28"/>
      <c r="MRZ1" s="28"/>
      <c r="MSA1" s="28"/>
      <c r="MSB1" s="28"/>
      <c r="MSC1" s="28"/>
      <c r="MSD1" s="28"/>
      <c r="MSE1" s="28"/>
      <c r="MSF1" s="28"/>
      <c r="MSG1" s="28"/>
      <c r="MSH1" s="28"/>
      <c r="MSI1" s="28"/>
      <c r="MSJ1" s="28"/>
      <c r="MSK1" s="28"/>
      <c r="MSL1" s="28"/>
      <c r="MSM1" s="28"/>
      <c r="MSN1" s="28"/>
      <c r="MSO1" s="28"/>
      <c r="MSP1" s="28"/>
      <c r="MSQ1" s="28"/>
      <c r="MSR1" s="28"/>
      <c r="MSS1" s="28"/>
      <c r="MST1" s="28"/>
      <c r="MSU1" s="28"/>
      <c r="MSV1" s="28"/>
      <c r="MSW1" s="28"/>
      <c r="MSX1" s="28"/>
      <c r="MSY1" s="28"/>
      <c r="MSZ1" s="28"/>
      <c r="MTA1" s="28"/>
      <c r="MTB1" s="28"/>
      <c r="MTC1" s="28"/>
      <c r="MTD1" s="28"/>
      <c r="MTE1" s="28"/>
      <c r="MTF1" s="28"/>
      <c r="MTG1" s="28"/>
      <c r="MTH1" s="28"/>
      <c r="MTI1" s="28"/>
      <c r="MTJ1" s="28"/>
      <c r="MTK1" s="28"/>
      <c r="MTL1" s="28"/>
      <c r="MTM1" s="28"/>
      <c r="MTN1" s="28"/>
      <c r="MTO1" s="28"/>
      <c r="MTP1" s="28"/>
      <c r="MTQ1" s="28"/>
      <c r="MTR1" s="28"/>
      <c r="MTS1" s="28"/>
      <c r="MTT1" s="28"/>
      <c r="MTU1" s="28"/>
      <c r="MTV1" s="28"/>
      <c r="MTW1" s="28"/>
      <c r="MTX1" s="28"/>
      <c r="MTY1" s="28"/>
      <c r="MTZ1" s="28"/>
      <c r="MUA1" s="28"/>
      <c r="MUB1" s="28"/>
      <c r="MUC1" s="28"/>
      <c r="MUD1" s="28"/>
      <c r="MUE1" s="28"/>
      <c r="MUF1" s="28"/>
      <c r="MUG1" s="28"/>
      <c r="MUH1" s="28"/>
      <c r="MUI1" s="28"/>
      <c r="MUJ1" s="28"/>
      <c r="MUK1" s="28"/>
      <c r="MUL1" s="28"/>
      <c r="MUM1" s="28"/>
      <c r="MUN1" s="28"/>
      <c r="MUO1" s="28"/>
      <c r="MUP1" s="28"/>
      <c r="MUQ1" s="28"/>
      <c r="MUR1" s="28"/>
      <c r="MUS1" s="28"/>
      <c r="MUT1" s="28"/>
      <c r="MUU1" s="28"/>
      <c r="MUV1" s="28"/>
      <c r="MUW1" s="28"/>
      <c r="MUX1" s="28"/>
      <c r="MUY1" s="28"/>
      <c r="MUZ1" s="28"/>
      <c r="MVA1" s="28"/>
      <c r="MVB1" s="28"/>
      <c r="MVC1" s="28"/>
      <c r="MVD1" s="28"/>
      <c r="MVE1" s="28"/>
      <c r="MVF1" s="28"/>
      <c r="MVG1" s="28"/>
      <c r="MVH1" s="28"/>
      <c r="MVI1" s="28"/>
      <c r="MVJ1" s="28"/>
      <c r="MVK1" s="28"/>
      <c r="MVL1" s="28"/>
      <c r="MVM1" s="28"/>
      <c r="MVN1" s="28"/>
      <c r="MVO1" s="28"/>
      <c r="MVP1" s="28"/>
      <c r="MVQ1" s="28"/>
      <c r="MVR1" s="28"/>
      <c r="MVS1" s="28"/>
      <c r="MVT1" s="28"/>
      <c r="MVU1" s="28"/>
      <c r="MVV1" s="28"/>
      <c r="MVW1" s="28"/>
      <c r="MVX1" s="28"/>
      <c r="MVY1" s="28"/>
      <c r="MVZ1" s="28"/>
      <c r="MWA1" s="28"/>
      <c r="MWB1" s="28"/>
      <c r="MWC1" s="28"/>
      <c r="MWD1" s="28"/>
      <c r="MWE1" s="28"/>
      <c r="MWF1" s="28"/>
      <c r="MWG1" s="28"/>
      <c r="MWH1" s="28"/>
      <c r="MWI1" s="28"/>
      <c r="MWJ1" s="28"/>
      <c r="MWK1" s="28"/>
      <c r="MWL1" s="28"/>
      <c r="MWM1" s="28"/>
      <c r="MWN1" s="28"/>
      <c r="MWO1" s="28"/>
      <c r="MWP1" s="28"/>
      <c r="MWQ1" s="28"/>
      <c r="MWR1" s="28"/>
      <c r="MWS1" s="28"/>
      <c r="MWT1" s="28"/>
      <c r="MWU1" s="28"/>
      <c r="MWV1" s="28"/>
      <c r="MWW1" s="28"/>
      <c r="MWX1" s="28"/>
      <c r="MWY1" s="28"/>
      <c r="MWZ1" s="28"/>
      <c r="MXA1" s="28"/>
      <c r="MXB1" s="28"/>
      <c r="MXC1" s="28"/>
      <c r="MXD1" s="28"/>
      <c r="MXE1" s="28"/>
      <c r="MXF1" s="28"/>
      <c r="MXG1" s="28"/>
      <c r="MXH1" s="28"/>
      <c r="MXI1" s="28"/>
      <c r="MXJ1" s="28"/>
      <c r="MXK1" s="28"/>
      <c r="MXL1" s="28"/>
      <c r="MXM1" s="28"/>
      <c r="MXN1" s="28"/>
      <c r="MXO1" s="28"/>
      <c r="MXP1" s="28"/>
      <c r="MXQ1" s="28"/>
      <c r="MXR1" s="28"/>
      <c r="MXS1" s="28"/>
      <c r="MXT1" s="28"/>
      <c r="MXU1" s="28"/>
      <c r="MXV1" s="28"/>
      <c r="MXW1" s="28"/>
      <c r="MXX1" s="28"/>
      <c r="MXY1" s="28"/>
      <c r="MXZ1" s="28"/>
      <c r="MYA1" s="28"/>
      <c r="MYB1" s="28"/>
      <c r="MYC1" s="28"/>
      <c r="MYD1" s="28"/>
      <c r="MYE1" s="28"/>
      <c r="MYF1" s="28"/>
      <c r="MYG1" s="28"/>
      <c r="MYH1" s="28"/>
      <c r="MYI1" s="28"/>
      <c r="MYJ1" s="28"/>
      <c r="MYK1" s="28"/>
      <c r="MYL1" s="28"/>
      <c r="MYM1" s="28"/>
      <c r="MYN1" s="28"/>
      <c r="MYO1" s="28"/>
      <c r="MYP1" s="28"/>
      <c r="MYQ1" s="28"/>
      <c r="MYR1" s="28"/>
      <c r="MYS1" s="28"/>
      <c r="MYT1" s="28"/>
      <c r="MYU1" s="28"/>
      <c r="MYV1" s="28"/>
      <c r="MYW1" s="28"/>
      <c r="MYX1" s="28"/>
      <c r="MYY1" s="28"/>
      <c r="MYZ1" s="28"/>
      <c r="MZA1" s="28"/>
      <c r="MZB1" s="28"/>
      <c r="MZC1" s="28"/>
      <c r="MZD1" s="28"/>
      <c r="MZE1" s="28"/>
      <c r="MZF1" s="28"/>
      <c r="MZG1" s="28"/>
      <c r="MZH1" s="28"/>
      <c r="MZI1" s="28"/>
      <c r="MZJ1" s="28"/>
      <c r="MZK1" s="28"/>
      <c r="MZL1" s="28"/>
      <c r="MZM1" s="28"/>
      <c r="MZN1" s="28"/>
      <c r="MZO1" s="28"/>
      <c r="MZP1" s="28"/>
      <c r="MZQ1" s="28"/>
      <c r="MZR1" s="28"/>
      <c r="MZS1" s="28"/>
      <c r="MZT1" s="28"/>
      <c r="MZU1" s="28"/>
      <c r="MZV1" s="28"/>
      <c r="MZW1" s="28"/>
      <c r="MZX1" s="28"/>
      <c r="MZY1" s="28"/>
      <c r="MZZ1" s="28"/>
      <c r="NAA1" s="28"/>
      <c r="NAB1" s="28"/>
      <c r="NAC1" s="28"/>
      <c r="NAD1" s="28"/>
      <c r="NAE1" s="28"/>
      <c r="NAF1" s="28"/>
      <c r="NAG1" s="28"/>
      <c r="NAH1" s="28"/>
      <c r="NAI1" s="28"/>
      <c r="NAJ1" s="28"/>
      <c r="NAK1" s="28"/>
      <c r="NAL1" s="28"/>
      <c r="NAM1" s="28"/>
      <c r="NAN1" s="28"/>
      <c r="NAO1" s="28"/>
      <c r="NAP1" s="28"/>
      <c r="NAQ1" s="28"/>
      <c r="NAR1" s="28"/>
      <c r="NAS1" s="28"/>
      <c r="NAT1" s="28"/>
      <c r="NAU1" s="28"/>
      <c r="NAV1" s="28"/>
      <c r="NAW1" s="28"/>
      <c r="NAX1" s="28"/>
      <c r="NAY1" s="28"/>
      <c r="NAZ1" s="28"/>
      <c r="NBA1" s="28"/>
      <c r="NBB1" s="28"/>
      <c r="NBC1" s="28"/>
      <c r="NBD1" s="28"/>
      <c r="NBE1" s="28"/>
      <c r="NBF1" s="28"/>
      <c r="NBG1" s="28"/>
      <c r="NBH1" s="28"/>
      <c r="NBI1" s="28"/>
      <c r="NBJ1" s="28"/>
      <c r="NBK1" s="28"/>
      <c r="NBL1" s="28"/>
      <c r="NBM1" s="28"/>
      <c r="NBN1" s="28"/>
      <c r="NBO1" s="28"/>
      <c r="NBP1" s="28"/>
      <c r="NBQ1" s="28"/>
      <c r="NBR1" s="28"/>
      <c r="NBS1" s="28"/>
      <c r="NBT1" s="28"/>
      <c r="NBU1" s="28"/>
      <c r="NBV1" s="28"/>
      <c r="NBW1" s="28"/>
      <c r="NBX1" s="28"/>
      <c r="NBY1" s="28"/>
      <c r="NBZ1" s="28"/>
      <c r="NCA1" s="28"/>
      <c r="NCB1" s="28"/>
      <c r="NCC1" s="28"/>
      <c r="NCD1" s="28"/>
      <c r="NCE1" s="28"/>
      <c r="NCF1" s="28"/>
      <c r="NCG1" s="28"/>
      <c r="NCH1" s="28"/>
      <c r="NCI1" s="28"/>
      <c r="NCJ1" s="28"/>
      <c r="NCK1" s="28"/>
      <c r="NCL1" s="28"/>
      <c r="NCM1" s="28"/>
      <c r="NCN1" s="28"/>
      <c r="NCO1" s="28"/>
      <c r="NCP1" s="28"/>
      <c r="NCQ1" s="28"/>
      <c r="NCR1" s="28"/>
      <c r="NCS1" s="28"/>
      <c r="NCT1" s="28"/>
      <c r="NCU1" s="28"/>
      <c r="NCV1" s="28"/>
      <c r="NCW1" s="28"/>
      <c r="NCX1" s="28"/>
      <c r="NCY1" s="28"/>
      <c r="NCZ1" s="28"/>
      <c r="NDA1" s="28"/>
      <c r="NDB1" s="28"/>
      <c r="NDC1" s="28"/>
      <c r="NDD1" s="28"/>
      <c r="NDE1" s="28"/>
      <c r="NDF1" s="28"/>
      <c r="NDG1" s="28"/>
      <c r="NDH1" s="28"/>
      <c r="NDI1" s="28"/>
      <c r="NDJ1" s="28"/>
      <c r="NDK1" s="28"/>
      <c r="NDL1" s="28"/>
      <c r="NDM1" s="28"/>
      <c r="NDN1" s="28"/>
      <c r="NDO1" s="28"/>
      <c r="NDP1" s="28"/>
      <c r="NDQ1" s="28"/>
      <c r="NDR1" s="28"/>
      <c r="NDS1" s="28"/>
      <c r="NDT1" s="28"/>
      <c r="NDU1" s="28"/>
      <c r="NDV1" s="28"/>
      <c r="NDW1" s="28"/>
      <c r="NDX1" s="28"/>
      <c r="NDY1" s="28"/>
      <c r="NDZ1" s="28"/>
      <c r="NEA1" s="28"/>
      <c r="NEB1" s="28"/>
      <c r="NEC1" s="28"/>
      <c r="NED1" s="28"/>
      <c r="NEE1" s="28"/>
      <c r="NEF1" s="28"/>
      <c r="NEG1" s="28"/>
      <c r="NEH1" s="28"/>
      <c r="NEI1" s="28"/>
      <c r="NEJ1" s="28"/>
      <c r="NEK1" s="28"/>
      <c r="NEL1" s="28"/>
      <c r="NEM1" s="28"/>
      <c r="NEN1" s="28"/>
      <c r="NEO1" s="28"/>
      <c r="NEP1" s="28"/>
      <c r="NEQ1" s="28"/>
      <c r="NER1" s="28"/>
      <c r="NES1" s="28"/>
      <c r="NET1" s="28"/>
      <c r="NEU1" s="28"/>
      <c r="NEV1" s="28"/>
      <c r="NEW1" s="28"/>
      <c r="NEX1" s="28"/>
      <c r="NEY1" s="28"/>
      <c r="NEZ1" s="28"/>
      <c r="NFA1" s="28"/>
      <c r="NFB1" s="28"/>
      <c r="NFC1" s="28"/>
      <c r="NFD1" s="28"/>
      <c r="NFE1" s="28"/>
      <c r="NFF1" s="28"/>
      <c r="NFG1" s="28"/>
      <c r="NFH1" s="28"/>
      <c r="NFI1" s="28"/>
      <c r="NFJ1" s="28"/>
      <c r="NFK1" s="28"/>
      <c r="NFL1" s="28"/>
      <c r="NFM1" s="28"/>
      <c r="NFN1" s="28"/>
      <c r="NFO1" s="28"/>
      <c r="NFP1" s="28"/>
      <c r="NFQ1" s="28"/>
      <c r="NFR1" s="28"/>
      <c r="NFS1" s="28"/>
      <c r="NFT1" s="28"/>
      <c r="NFU1" s="28"/>
      <c r="NFV1" s="28"/>
      <c r="NFW1" s="28"/>
      <c r="NFX1" s="28"/>
      <c r="NFY1" s="28"/>
      <c r="NFZ1" s="28"/>
      <c r="NGA1" s="28"/>
      <c r="NGB1" s="28"/>
      <c r="NGC1" s="28"/>
      <c r="NGD1" s="28"/>
      <c r="NGE1" s="28"/>
      <c r="NGF1" s="28"/>
      <c r="NGG1" s="28"/>
      <c r="NGH1" s="28"/>
      <c r="NGI1" s="28"/>
      <c r="NGJ1" s="28"/>
      <c r="NGK1" s="28"/>
      <c r="NGL1" s="28"/>
      <c r="NGM1" s="28"/>
      <c r="NGN1" s="28"/>
      <c r="NGO1" s="28"/>
      <c r="NGP1" s="28"/>
      <c r="NGQ1" s="28"/>
      <c r="NGR1" s="28"/>
      <c r="NGS1" s="28"/>
      <c r="NGT1" s="28"/>
      <c r="NGU1" s="28"/>
      <c r="NGV1" s="28"/>
      <c r="NGW1" s="28"/>
      <c r="NGX1" s="28"/>
      <c r="NGY1" s="28"/>
      <c r="NGZ1" s="28"/>
      <c r="NHA1" s="28"/>
      <c r="NHB1" s="28"/>
      <c r="NHC1" s="28"/>
      <c r="NHD1" s="28"/>
      <c r="NHE1" s="28"/>
      <c r="NHF1" s="28"/>
      <c r="NHG1" s="28"/>
      <c r="NHH1" s="28"/>
      <c r="NHI1" s="28"/>
      <c r="NHJ1" s="28"/>
      <c r="NHK1" s="28"/>
      <c r="NHL1" s="28"/>
      <c r="NHM1" s="28"/>
      <c r="NHN1" s="28"/>
      <c r="NHO1" s="28"/>
      <c r="NHP1" s="28"/>
      <c r="NHQ1" s="28"/>
      <c r="NHR1" s="28"/>
      <c r="NHS1" s="28"/>
      <c r="NHT1" s="28"/>
      <c r="NHU1" s="28"/>
      <c r="NHV1" s="28"/>
      <c r="NHW1" s="28"/>
      <c r="NHX1" s="28"/>
      <c r="NHY1" s="28"/>
      <c r="NHZ1" s="28"/>
      <c r="NIA1" s="28"/>
      <c r="NIB1" s="28"/>
      <c r="NIC1" s="28"/>
      <c r="NID1" s="28"/>
      <c r="NIE1" s="28"/>
      <c r="NIF1" s="28"/>
      <c r="NIG1" s="28"/>
      <c r="NIH1" s="28"/>
      <c r="NII1" s="28"/>
      <c r="NIJ1" s="28"/>
      <c r="NIK1" s="28"/>
      <c r="NIL1" s="28"/>
      <c r="NIM1" s="28"/>
      <c r="NIN1" s="28"/>
      <c r="NIO1" s="28"/>
      <c r="NIP1" s="28"/>
      <c r="NIQ1" s="28"/>
      <c r="NIR1" s="28"/>
      <c r="NIS1" s="28"/>
      <c r="NIT1" s="28"/>
      <c r="NIU1" s="28"/>
      <c r="NIV1" s="28"/>
      <c r="NIW1" s="28"/>
      <c r="NIX1" s="28"/>
      <c r="NIY1" s="28"/>
      <c r="NIZ1" s="28"/>
      <c r="NJA1" s="28"/>
      <c r="NJB1" s="28"/>
      <c r="NJC1" s="28"/>
      <c r="NJD1" s="28"/>
      <c r="NJE1" s="28"/>
      <c r="NJF1" s="28"/>
      <c r="NJG1" s="28"/>
      <c r="NJH1" s="28"/>
      <c r="NJI1" s="28"/>
      <c r="NJJ1" s="28"/>
      <c r="NJK1" s="28"/>
      <c r="NJL1" s="28"/>
      <c r="NJM1" s="28"/>
      <c r="NJN1" s="28"/>
      <c r="NJO1" s="28"/>
      <c r="NJP1" s="28"/>
      <c r="NJQ1" s="28"/>
      <c r="NJR1" s="28"/>
      <c r="NJS1" s="28"/>
      <c r="NJT1" s="28"/>
      <c r="NJU1" s="28"/>
      <c r="NJV1" s="28"/>
      <c r="NJW1" s="28"/>
      <c r="NJX1" s="28"/>
      <c r="NJY1" s="28"/>
      <c r="NJZ1" s="28"/>
      <c r="NKA1" s="28"/>
      <c r="NKB1" s="28"/>
      <c r="NKC1" s="28"/>
      <c r="NKD1" s="28"/>
      <c r="NKE1" s="28"/>
      <c r="NKF1" s="28"/>
      <c r="NKG1" s="28"/>
      <c r="NKH1" s="28"/>
      <c r="NKI1" s="28"/>
      <c r="NKJ1" s="28"/>
      <c r="NKK1" s="28"/>
      <c r="NKL1" s="28"/>
      <c r="NKM1" s="28"/>
      <c r="NKN1" s="28"/>
      <c r="NKO1" s="28"/>
      <c r="NKP1" s="28"/>
      <c r="NKQ1" s="28"/>
      <c r="NKR1" s="28"/>
      <c r="NKS1" s="28"/>
      <c r="NKT1" s="28"/>
      <c r="NKU1" s="28"/>
      <c r="NKV1" s="28"/>
      <c r="NKW1" s="28"/>
      <c r="NKX1" s="28"/>
      <c r="NKY1" s="28"/>
      <c r="NKZ1" s="28"/>
      <c r="NLA1" s="28"/>
      <c r="NLB1" s="28"/>
      <c r="NLC1" s="28"/>
      <c r="NLD1" s="28"/>
      <c r="NLE1" s="28"/>
      <c r="NLF1" s="28"/>
      <c r="NLG1" s="28"/>
      <c r="NLH1" s="28"/>
      <c r="NLI1" s="28"/>
      <c r="NLJ1" s="28"/>
      <c r="NLK1" s="28"/>
      <c r="NLL1" s="28"/>
      <c r="NLM1" s="28"/>
      <c r="NLN1" s="28"/>
      <c r="NLO1" s="28"/>
      <c r="NLP1" s="28"/>
      <c r="NLQ1" s="28"/>
      <c r="NLR1" s="28"/>
      <c r="NLS1" s="28"/>
      <c r="NLT1" s="28"/>
      <c r="NLU1" s="28"/>
      <c r="NLV1" s="28"/>
      <c r="NLW1" s="28"/>
      <c r="NLX1" s="28"/>
      <c r="NLY1" s="28"/>
      <c r="NLZ1" s="28"/>
      <c r="NMA1" s="28"/>
      <c r="NMB1" s="28"/>
      <c r="NMC1" s="28"/>
      <c r="NMD1" s="28"/>
      <c r="NME1" s="28"/>
      <c r="NMF1" s="28"/>
      <c r="NMG1" s="28"/>
      <c r="NMH1" s="28"/>
      <c r="NMI1" s="28"/>
      <c r="NMJ1" s="28"/>
      <c r="NMK1" s="28"/>
      <c r="NML1" s="28"/>
      <c r="NMM1" s="28"/>
      <c r="NMN1" s="28"/>
      <c r="NMO1" s="28"/>
      <c r="NMP1" s="28"/>
      <c r="NMQ1" s="28"/>
      <c r="NMR1" s="28"/>
      <c r="NMS1" s="28"/>
      <c r="NMT1" s="28"/>
      <c r="NMU1" s="28"/>
      <c r="NMV1" s="28"/>
      <c r="NMW1" s="28"/>
      <c r="NMX1" s="28"/>
      <c r="NMY1" s="28"/>
      <c r="NMZ1" s="28"/>
      <c r="NNA1" s="28"/>
      <c r="NNB1" s="28"/>
      <c r="NNC1" s="28"/>
      <c r="NND1" s="28"/>
      <c r="NNE1" s="28"/>
      <c r="NNF1" s="28"/>
      <c r="NNG1" s="28"/>
      <c r="NNH1" s="28"/>
      <c r="NNI1" s="28"/>
      <c r="NNJ1" s="28"/>
      <c r="NNK1" s="28"/>
      <c r="NNL1" s="28"/>
      <c r="NNM1" s="28"/>
      <c r="NNN1" s="28"/>
      <c r="NNO1" s="28"/>
      <c r="NNP1" s="28"/>
      <c r="NNQ1" s="28"/>
      <c r="NNR1" s="28"/>
      <c r="NNS1" s="28"/>
      <c r="NNT1" s="28"/>
      <c r="NNU1" s="28"/>
      <c r="NNV1" s="28"/>
      <c r="NNW1" s="28"/>
      <c r="NNX1" s="28"/>
      <c r="NNY1" s="28"/>
      <c r="NNZ1" s="28"/>
      <c r="NOA1" s="28"/>
      <c r="NOB1" s="28"/>
      <c r="NOC1" s="28"/>
      <c r="NOD1" s="28"/>
      <c r="NOE1" s="28"/>
      <c r="NOF1" s="28"/>
      <c r="NOG1" s="28"/>
      <c r="NOH1" s="28"/>
      <c r="NOI1" s="28"/>
      <c r="NOJ1" s="28"/>
      <c r="NOK1" s="28"/>
      <c r="NOL1" s="28"/>
      <c r="NOM1" s="28"/>
      <c r="NON1" s="28"/>
      <c r="NOO1" s="28"/>
      <c r="NOP1" s="28"/>
      <c r="NOQ1" s="28"/>
      <c r="NOR1" s="28"/>
      <c r="NOS1" s="28"/>
      <c r="NOT1" s="28"/>
      <c r="NOU1" s="28"/>
      <c r="NOV1" s="28"/>
      <c r="NOW1" s="28"/>
      <c r="NOX1" s="28"/>
      <c r="NOY1" s="28"/>
      <c r="NOZ1" s="28"/>
      <c r="NPA1" s="28"/>
      <c r="NPB1" s="28"/>
      <c r="NPC1" s="28"/>
      <c r="NPD1" s="28"/>
      <c r="NPE1" s="28"/>
      <c r="NPF1" s="28"/>
      <c r="NPG1" s="28"/>
      <c r="NPH1" s="28"/>
      <c r="NPI1" s="28"/>
      <c r="NPJ1" s="28"/>
      <c r="NPK1" s="28"/>
      <c r="NPL1" s="28"/>
      <c r="NPM1" s="28"/>
      <c r="NPN1" s="28"/>
      <c r="NPO1" s="28"/>
      <c r="NPP1" s="28"/>
      <c r="NPQ1" s="28"/>
      <c r="NPR1" s="28"/>
      <c r="NPS1" s="28"/>
      <c r="NPT1" s="28"/>
      <c r="NPU1" s="28"/>
      <c r="NPV1" s="28"/>
      <c r="NPW1" s="28"/>
      <c r="NPX1" s="28"/>
      <c r="NPY1" s="28"/>
      <c r="NPZ1" s="28"/>
      <c r="NQA1" s="28"/>
      <c r="NQB1" s="28"/>
      <c r="NQC1" s="28"/>
      <c r="NQD1" s="28"/>
      <c r="NQE1" s="28"/>
      <c r="NQF1" s="28"/>
      <c r="NQG1" s="28"/>
      <c r="NQH1" s="28"/>
      <c r="NQI1" s="28"/>
      <c r="NQJ1" s="28"/>
      <c r="NQK1" s="28"/>
      <c r="NQL1" s="28"/>
      <c r="NQM1" s="28"/>
      <c r="NQN1" s="28"/>
      <c r="NQO1" s="28"/>
      <c r="NQP1" s="28"/>
      <c r="NQQ1" s="28"/>
      <c r="NQR1" s="28"/>
      <c r="NQS1" s="28"/>
      <c r="NQT1" s="28"/>
      <c r="NQU1" s="28"/>
      <c r="NQV1" s="28"/>
      <c r="NQW1" s="28"/>
      <c r="NQX1" s="28"/>
      <c r="NQY1" s="28"/>
      <c r="NQZ1" s="28"/>
      <c r="NRA1" s="28"/>
      <c r="NRB1" s="28"/>
      <c r="NRC1" s="28"/>
      <c r="NRD1" s="28"/>
      <c r="NRE1" s="28"/>
      <c r="NRF1" s="28"/>
      <c r="NRG1" s="28"/>
      <c r="NRH1" s="28"/>
      <c r="NRI1" s="28"/>
      <c r="NRJ1" s="28"/>
      <c r="NRK1" s="28"/>
      <c r="NRL1" s="28"/>
      <c r="NRM1" s="28"/>
      <c r="NRN1" s="28"/>
      <c r="NRO1" s="28"/>
      <c r="NRP1" s="28"/>
      <c r="NRQ1" s="28"/>
      <c r="NRR1" s="28"/>
      <c r="NRS1" s="28"/>
      <c r="NRT1" s="28"/>
      <c r="NRU1" s="28"/>
      <c r="NRV1" s="28"/>
      <c r="NRW1" s="28"/>
      <c r="NRX1" s="28"/>
      <c r="NRY1" s="28"/>
      <c r="NRZ1" s="28"/>
      <c r="NSA1" s="28"/>
      <c r="NSB1" s="28"/>
      <c r="NSC1" s="28"/>
      <c r="NSD1" s="28"/>
      <c r="NSE1" s="28"/>
      <c r="NSF1" s="28"/>
      <c r="NSG1" s="28"/>
      <c r="NSH1" s="28"/>
      <c r="NSI1" s="28"/>
      <c r="NSJ1" s="28"/>
      <c r="NSK1" s="28"/>
      <c r="NSL1" s="28"/>
      <c r="NSM1" s="28"/>
      <c r="NSN1" s="28"/>
      <c r="NSO1" s="28"/>
      <c r="NSP1" s="28"/>
      <c r="NSQ1" s="28"/>
      <c r="NSR1" s="28"/>
      <c r="NSS1" s="28"/>
      <c r="NST1" s="28"/>
      <c r="NSU1" s="28"/>
      <c r="NSV1" s="28"/>
      <c r="NSW1" s="28"/>
      <c r="NSX1" s="28"/>
      <c r="NSY1" s="28"/>
      <c r="NSZ1" s="28"/>
      <c r="NTA1" s="28"/>
      <c r="NTB1" s="28"/>
      <c r="NTC1" s="28"/>
      <c r="NTD1" s="28"/>
      <c r="NTE1" s="28"/>
      <c r="NTF1" s="28"/>
      <c r="NTG1" s="28"/>
      <c r="NTH1" s="28"/>
      <c r="NTI1" s="28"/>
      <c r="NTJ1" s="28"/>
      <c r="NTK1" s="28"/>
      <c r="NTL1" s="28"/>
      <c r="NTM1" s="28"/>
      <c r="NTN1" s="28"/>
      <c r="NTO1" s="28"/>
      <c r="NTP1" s="28"/>
      <c r="NTQ1" s="28"/>
      <c r="NTR1" s="28"/>
      <c r="NTS1" s="28"/>
      <c r="NTT1" s="28"/>
      <c r="NTU1" s="28"/>
      <c r="NTV1" s="28"/>
      <c r="NTW1" s="28"/>
      <c r="NTX1" s="28"/>
      <c r="NTY1" s="28"/>
      <c r="NTZ1" s="28"/>
      <c r="NUA1" s="28"/>
      <c r="NUB1" s="28"/>
      <c r="NUC1" s="28"/>
      <c r="NUD1" s="28"/>
      <c r="NUE1" s="28"/>
      <c r="NUF1" s="28"/>
      <c r="NUG1" s="28"/>
      <c r="NUH1" s="28"/>
      <c r="NUI1" s="28"/>
      <c r="NUJ1" s="28"/>
      <c r="NUK1" s="28"/>
      <c r="NUL1" s="28"/>
      <c r="NUM1" s="28"/>
      <c r="NUN1" s="28"/>
      <c r="NUO1" s="28"/>
      <c r="NUP1" s="28"/>
      <c r="NUQ1" s="28"/>
      <c r="NUR1" s="28"/>
      <c r="NUS1" s="28"/>
      <c r="NUT1" s="28"/>
      <c r="NUU1" s="28"/>
      <c r="NUV1" s="28"/>
      <c r="NUW1" s="28"/>
      <c r="NUX1" s="28"/>
      <c r="NUY1" s="28"/>
      <c r="NUZ1" s="28"/>
      <c r="NVA1" s="28"/>
      <c r="NVB1" s="28"/>
      <c r="NVC1" s="28"/>
      <c r="NVD1" s="28"/>
      <c r="NVE1" s="28"/>
      <c r="NVF1" s="28"/>
      <c r="NVG1" s="28"/>
      <c r="NVH1" s="28"/>
      <c r="NVI1" s="28"/>
      <c r="NVJ1" s="28"/>
      <c r="NVK1" s="28"/>
      <c r="NVL1" s="28"/>
      <c r="NVM1" s="28"/>
      <c r="NVN1" s="28"/>
      <c r="NVO1" s="28"/>
      <c r="NVP1" s="28"/>
      <c r="NVQ1" s="28"/>
      <c r="NVR1" s="28"/>
      <c r="NVS1" s="28"/>
      <c r="NVT1" s="28"/>
      <c r="NVU1" s="28"/>
      <c r="NVV1" s="28"/>
      <c r="NVW1" s="28"/>
      <c r="NVX1" s="28"/>
      <c r="NVY1" s="28"/>
      <c r="NVZ1" s="28"/>
      <c r="NWA1" s="28"/>
      <c r="NWB1" s="28"/>
      <c r="NWC1" s="28"/>
      <c r="NWD1" s="28"/>
      <c r="NWE1" s="28"/>
      <c r="NWF1" s="28"/>
      <c r="NWG1" s="28"/>
      <c r="NWH1" s="28"/>
      <c r="NWI1" s="28"/>
      <c r="NWJ1" s="28"/>
      <c r="NWK1" s="28"/>
      <c r="NWL1" s="28"/>
      <c r="NWM1" s="28"/>
      <c r="NWN1" s="28"/>
      <c r="NWO1" s="28"/>
      <c r="NWP1" s="28"/>
      <c r="NWQ1" s="28"/>
      <c r="NWR1" s="28"/>
      <c r="NWS1" s="28"/>
      <c r="NWT1" s="28"/>
      <c r="NWU1" s="28"/>
      <c r="NWV1" s="28"/>
      <c r="NWW1" s="28"/>
      <c r="NWX1" s="28"/>
      <c r="NWY1" s="28"/>
      <c r="NWZ1" s="28"/>
      <c r="NXA1" s="28"/>
      <c r="NXB1" s="28"/>
      <c r="NXC1" s="28"/>
      <c r="NXD1" s="28"/>
      <c r="NXE1" s="28"/>
      <c r="NXF1" s="28"/>
      <c r="NXG1" s="28"/>
      <c r="NXH1" s="28"/>
      <c r="NXI1" s="28"/>
      <c r="NXJ1" s="28"/>
      <c r="NXK1" s="28"/>
      <c r="NXL1" s="28"/>
      <c r="NXM1" s="28"/>
      <c r="NXN1" s="28"/>
      <c r="NXO1" s="28"/>
      <c r="NXP1" s="28"/>
      <c r="NXQ1" s="28"/>
      <c r="NXR1" s="28"/>
      <c r="NXS1" s="28"/>
      <c r="NXT1" s="28"/>
      <c r="NXU1" s="28"/>
      <c r="NXV1" s="28"/>
      <c r="NXW1" s="28"/>
      <c r="NXX1" s="28"/>
      <c r="NXY1" s="28"/>
      <c r="NXZ1" s="28"/>
      <c r="NYA1" s="28"/>
      <c r="NYB1" s="28"/>
      <c r="NYC1" s="28"/>
      <c r="NYD1" s="28"/>
      <c r="NYE1" s="28"/>
      <c r="NYF1" s="28"/>
      <c r="NYG1" s="28"/>
      <c r="NYH1" s="28"/>
      <c r="NYI1" s="28"/>
      <c r="NYJ1" s="28"/>
      <c r="NYK1" s="28"/>
      <c r="NYL1" s="28"/>
      <c r="NYM1" s="28"/>
      <c r="NYN1" s="28"/>
      <c r="NYO1" s="28"/>
      <c r="NYP1" s="28"/>
      <c r="NYQ1" s="28"/>
      <c r="NYR1" s="28"/>
      <c r="NYS1" s="28"/>
      <c r="NYT1" s="28"/>
      <c r="NYU1" s="28"/>
      <c r="NYV1" s="28"/>
      <c r="NYW1" s="28"/>
      <c r="NYX1" s="28"/>
      <c r="NYY1" s="28"/>
      <c r="NYZ1" s="28"/>
      <c r="NZA1" s="28"/>
      <c r="NZB1" s="28"/>
      <c r="NZC1" s="28"/>
      <c r="NZD1" s="28"/>
      <c r="NZE1" s="28"/>
      <c r="NZF1" s="28"/>
      <c r="NZG1" s="28"/>
      <c r="NZH1" s="28"/>
      <c r="NZI1" s="28"/>
      <c r="NZJ1" s="28"/>
      <c r="NZK1" s="28"/>
      <c r="NZL1" s="28"/>
      <c r="NZM1" s="28"/>
      <c r="NZN1" s="28"/>
      <c r="NZO1" s="28"/>
      <c r="NZP1" s="28"/>
      <c r="NZQ1" s="28"/>
      <c r="NZR1" s="28"/>
      <c r="NZS1" s="28"/>
      <c r="NZT1" s="28"/>
      <c r="NZU1" s="28"/>
      <c r="NZV1" s="28"/>
      <c r="NZW1" s="28"/>
      <c r="NZX1" s="28"/>
      <c r="NZY1" s="28"/>
      <c r="NZZ1" s="28"/>
      <c r="OAA1" s="28"/>
      <c r="OAB1" s="28"/>
      <c r="OAC1" s="28"/>
      <c r="OAD1" s="28"/>
      <c r="OAE1" s="28"/>
      <c r="OAF1" s="28"/>
      <c r="OAG1" s="28"/>
      <c r="OAH1" s="28"/>
      <c r="OAI1" s="28"/>
      <c r="OAJ1" s="28"/>
      <c r="OAK1" s="28"/>
      <c r="OAL1" s="28"/>
      <c r="OAM1" s="28"/>
      <c r="OAN1" s="28"/>
      <c r="OAO1" s="28"/>
      <c r="OAP1" s="28"/>
      <c r="OAQ1" s="28"/>
      <c r="OAR1" s="28"/>
      <c r="OAS1" s="28"/>
      <c r="OAT1" s="28"/>
      <c r="OAU1" s="28"/>
      <c r="OAV1" s="28"/>
      <c r="OAW1" s="28"/>
      <c r="OAX1" s="28"/>
      <c r="OAY1" s="28"/>
      <c r="OAZ1" s="28"/>
      <c r="OBA1" s="28"/>
      <c r="OBB1" s="28"/>
      <c r="OBC1" s="28"/>
      <c r="OBD1" s="28"/>
      <c r="OBE1" s="28"/>
      <c r="OBF1" s="28"/>
      <c r="OBG1" s="28"/>
      <c r="OBH1" s="28"/>
      <c r="OBI1" s="28"/>
      <c r="OBJ1" s="28"/>
      <c r="OBK1" s="28"/>
      <c r="OBL1" s="28"/>
      <c r="OBM1" s="28"/>
      <c r="OBN1" s="28"/>
      <c r="OBO1" s="28"/>
      <c r="OBP1" s="28"/>
      <c r="OBQ1" s="28"/>
      <c r="OBR1" s="28"/>
      <c r="OBS1" s="28"/>
      <c r="OBT1" s="28"/>
      <c r="OBU1" s="28"/>
      <c r="OBV1" s="28"/>
      <c r="OBW1" s="28"/>
      <c r="OBX1" s="28"/>
      <c r="OBY1" s="28"/>
      <c r="OBZ1" s="28"/>
      <c r="OCA1" s="28"/>
      <c r="OCB1" s="28"/>
      <c r="OCC1" s="28"/>
      <c r="OCD1" s="28"/>
      <c r="OCE1" s="28"/>
      <c r="OCF1" s="28"/>
      <c r="OCG1" s="28"/>
      <c r="OCH1" s="28"/>
      <c r="OCI1" s="28"/>
      <c r="OCJ1" s="28"/>
      <c r="OCK1" s="28"/>
      <c r="OCL1" s="28"/>
      <c r="OCM1" s="28"/>
      <c r="OCN1" s="28"/>
      <c r="OCO1" s="28"/>
      <c r="OCP1" s="28"/>
      <c r="OCQ1" s="28"/>
      <c r="OCR1" s="28"/>
      <c r="OCS1" s="28"/>
      <c r="OCT1" s="28"/>
      <c r="OCU1" s="28"/>
      <c r="OCV1" s="28"/>
      <c r="OCW1" s="28"/>
      <c r="OCX1" s="28"/>
      <c r="OCY1" s="28"/>
      <c r="OCZ1" s="28"/>
      <c r="ODA1" s="28"/>
      <c r="ODB1" s="28"/>
      <c r="ODC1" s="28"/>
      <c r="ODD1" s="28"/>
      <c r="ODE1" s="28"/>
      <c r="ODF1" s="28"/>
      <c r="ODG1" s="28"/>
      <c r="ODH1" s="28"/>
      <c r="ODI1" s="28"/>
      <c r="ODJ1" s="28"/>
      <c r="ODK1" s="28"/>
      <c r="ODL1" s="28"/>
      <c r="ODM1" s="28"/>
      <c r="ODN1" s="28"/>
      <c r="ODO1" s="28"/>
      <c r="ODP1" s="28"/>
      <c r="ODQ1" s="28"/>
      <c r="ODR1" s="28"/>
      <c r="ODS1" s="28"/>
      <c r="ODT1" s="28"/>
      <c r="ODU1" s="28"/>
      <c r="ODV1" s="28"/>
      <c r="ODW1" s="28"/>
      <c r="ODX1" s="28"/>
      <c r="ODY1" s="28"/>
      <c r="ODZ1" s="28"/>
      <c r="OEA1" s="28"/>
      <c r="OEB1" s="28"/>
      <c r="OEC1" s="28"/>
      <c r="OED1" s="28"/>
      <c r="OEE1" s="28"/>
      <c r="OEF1" s="28"/>
      <c r="OEG1" s="28"/>
      <c r="OEH1" s="28"/>
      <c r="OEI1" s="28"/>
      <c r="OEJ1" s="28"/>
      <c r="OEK1" s="28"/>
      <c r="OEL1" s="28"/>
      <c r="OEM1" s="28"/>
      <c r="OEN1" s="28"/>
      <c r="OEO1" s="28"/>
      <c r="OEP1" s="28"/>
      <c r="OEQ1" s="28"/>
      <c r="OER1" s="28"/>
      <c r="OES1" s="28"/>
      <c r="OET1" s="28"/>
      <c r="OEU1" s="28"/>
      <c r="OEV1" s="28"/>
      <c r="OEW1" s="28"/>
      <c r="OEX1" s="28"/>
      <c r="OEY1" s="28"/>
      <c r="OEZ1" s="28"/>
      <c r="OFA1" s="28"/>
      <c r="OFB1" s="28"/>
      <c r="OFC1" s="28"/>
      <c r="OFD1" s="28"/>
      <c r="OFE1" s="28"/>
      <c r="OFF1" s="28"/>
      <c r="OFG1" s="28"/>
      <c r="OFH1" s="28"/>
      <c r="OFI1" s="28"/>
      <c r="OFJ1" s="28"/>
      <c r="OFK1" s="28"/>
      <c r="OFL1" s="28"/>
      <c r="OFM1" s="28"/>
      <c r="OFN1" s="28"/>
      <c r="OFO1" s="28"/>
      <c r="OFP1" s="28"/>
      <c r="OFQ1" s="28"/>
      <c r="OFR1" s="28"/>
      <c r="OFS1" s="28"/>
      <c r="OFT1" s="28"/>
      <c r="OFU1" s="28"/>
      <c r="OFV1" s="28"/>
      <c r="OFW1" s="28"/>
      <c r="OFX1" s="28"/>
      <c r="OFY1" s="28"/>
      <c r="OFZ1" s="28"/>
      <c r="OGA1" s="28"/>
      <c r="OGB1" s="28"/>
      <c r="OGC1" s="28"/>
      <c r="OGD1" s="28"/>
      <c r="OGE1" s="28"/>
      <c r="OGF1" s="28"/>
      <c r="OGG1" s="28"/>
      <c r="OGH1" s="28"/>
      <c r="OGI1" s="28"/>
      <c r="OGJ1" s="28"/>
      <c r="OGK1" s="28"/>
      <c r="OGL1" s="28"/>
      <c r="OGM1" s="28"/>
      <c r="OGN1" s="28"/>
      <c r="OGO1" s="28"/>
      <c r="OGP1" s="28"/>
      <c r="OGQ1" s="28"/>
      <c r="OGR1" s="28"/>
      <c r="OGS1" s="28"/>
      <c r="OGT1" s="28"/>
      <c r="OGU1" s="28"/>
      <c r="OGV1" s="28"/>
      <c r="OGW1" s="28"/>
      <c r="OGX1" s="28"/>
      <c r="OGY1" s="28"/>
      <c r="OGZ1" s="28"/>
      <c r="OHA1" s="28"/>
      <c r="OHB1" s="28"/>
      <c r="OHC1" s="28"/>
      <c r="OHD1" s="28"/>
      <c r="OHE1" s="28"/>
      <c r="OHF1" s="28"/>
      <c r="OHG1" s="28"/>
      <c r="OHH1" s="28"/>
      <c r="OHI1" s="28"/>
      <c r="OHJ1" s="28"/>
      <c r="OHK1" s="28"/>
      <c r="OHL1" s="28"/>
      <c r="OHM1" s="28"/>
      <c r="OHN1" s="28"/>
      <c r="OHO1" s="28"/>
      <c r="OHP1" s="28"/>
      <c r="OHQ1" s="28"/>
      <c r="OHR1" s="28"/>
      <c r="OHS1" s="28"/>
      <c r="OHT1" s="28"/>
      <c r="OHU1" s="28"/>
      <c r="OHV1" s="28"/>
      <c r="OHW1" s="28"/>
      <c r="OHX1" s="28"/>
      <c r="OHY1" s="28"/>
      <c r="OHZ1" s="28"/>
      <c r="OIA1" s="28"/>
      <c r="OIB1" s="28"/>
      <c r="OIC1" s="28"/>
      <c r="OID1" s="28"/>
      <c r="OIE1" s="28"/>
      <c r="OIF1" s="28"/>
      <c r="OIG1" s="28"/>
      <c r="OIH1" s="28"/>
      <c r="OII1" s="28"/>
      <c r="OIJ1" s="28"/>
      <c r="OIK1" s="28"/>
      <c r="OIL1" s="28"/>
      <c r="OIM1" s="28"/>
      <c r="OIN1" s="28"/>
      <c r="OIO1" s="28"/>
      <c r="OIP1" s="28"/>
      <c r="OIQ1" s="28"/>
      <c r="OIR1" s="28"/>
      <c r="OIS1" s="28"/>
      <c r="OIT1" s="28"/>
      <c r="OIU1" s="28"/>
      <c r="OIV1" s="28"/>
      <c r="OIW1" s="28"/>
      <c r="OIX1" s="28"/>
      <c r="OIY1" s="28"/>
      <c r="OIZ1" s="28"/>
      <c r="OJA1" s="28"/>
      <c r="OJB1" s="28"/>
      <c r="OJC1" s="28"/>
      <c r="OJD1" s="28"/>
      <c r="OJE1" s="28"/>
      <c r="OJF1" s="28"/>
      <c r="OJG1" s="28"/>
      <c r="OJH1" s="28"/>
      <c r="OJI1" s="28"/>
      <c r="OJJ1" s="28"/>
      <c r="OJK1" s="28"/>
      <c r="OJL1" s="28"/>
      <c r="OJM1" s="28"/>
      <c r="OJN1" s="28"/>
      <c r="OJO1" s="28"/>
      <c r="OJP1" s="28"/>
      <c r="OJQ1" s="28"/>
      <c r="OJR1" s="28"/>
      <c r="OJS1" s="28"/>
      <c r="OJT1" s="28"/>
      <c r="OJU1" s="28"/>
      <c r="OJV1" s="28"/>
      <c r="OJW1" s="28"/>
      <c r="OJX1" s="28"/>
      <c r="OJY1" s="28"/>
      <c r="OJZ1" s="28"/>
      <c r="OKA1" s="28"/>
      <c r="OKB1" s="28"/>
      <c r="OKC1" s="28"/>
      <c r="OKD1" s="28"/>
      <c r="OKE1" s="28"/>
      <c r="OKF1" s="28"/>
      <c r="OKG1" s="28"/>
      <c r="OKH1" s="28"/>
      <c r="OKI1" s="28"/>
      <c r="OKJ1" s="28"/>
      <c r="OKK1" s="28"/>
      <c r="OKL1" s="28"/>
      <c r="OKM1" s="28"/>
      <c r="OKN1" s="28"/>
      <c r="OKO1" s="28"/>
      <c r="OKP1" s="28"/>
      <c r="OKQ1" s="28"/>
      <c r="OKR1" s="28"/>
      <c r="OKS1" s="28"/>
      <c r="OKT1" s="28"/>
      <c r="OKU1" s="28"/>
      <c r="OKV1" s="28"/>
      <c r="OKW1" s="28"/>
      <c r="OKX1" s="28"/>
      <c r="OKY1" s="28"/>
      <c r="OKZ1" s="28"/>
      <c r="OLA1" s="28"/>
      <c r="OLB1" s="28"/>
      <c r="OLC1" s="28"/>
      <c r="OLD1" s="28"/>
      <c r="OLE1" s="28"/>
      <c r="OLF1" s="28"/>
      <c r="OLG1" s="28"/>
      <c r="OLH1" s="28"/>
      <c r="OLI1" s="28"/>
      <c r="OLJ1" s="28"/>
      <c r="OLK1" s="28"/>
      <c r="OLL1" s="28"/>
      <c r="OLM1" s="28"/>
      <c r="OLN1" s="28"/>
      <c r="OLO1" s="28"/>
      <c r="OLP1" s="28"/>
      <c r="OLQ1" s="28"/>
      <c r="OLR1" s="28"/>
      <c r="OLS1" s="28"/>
      <c r="OLT1" s="28"/>
      <c r="OLU1" s="28"/>
      <c r="OLV1" s="28"/>
      <c r="OLW1" s="28"/>
      <c r="OLX1" s="28"/>
      <c r="OLY1" s="28"/>
      <c r="OLZ1" s="28"/>
      <c r="OMA1" s="28"/>
      <c r="OMB1" s="28"/>
      <c r="OMC1" s="28"/>
      <c r="OMD1" s="28"/>
      <c r="OME1" s="28"/>
      <c r="OMF1" s="28"/>
      <c r="OMG1" s="28"/>
      <c r="OMH1" s="28"/>
      <c r="OMI1" s="28"/>
      <c r="OMJ1" s="28"/>
      <c r="OMK1" s="28"/>
      <c r="OML1" s="28"/>
      <c r="OMM1" s="28"/>
      <c r="OMN1" s="28"/>
      <c r="OMO1" s="28"/>
      <c r="OMP1" s="28"/>
      <c r="OMQ1" s="28"/>
      <c r="OMR1" s="28"/>
      <c r="OMS1" s="28"/>
      <c r="OMT1" s="28"/>
      <c r="OMU1" s="28"/>
      <c r="OMV1" s="28"/>
      <c r="OMW1" s="28"/>
      <c r="OMX1" s="28"/>
      <c r="OMY1" s="28"/>
      <c r="OMZ1" s="28"/>
      <c r="ONA1" s="28"/>
      <c r="ONB1" s="28"/>
      <c r="ONC1" s="28"/>
      <c r="OND1" s="28"/>
      <c r="ONE1" s="28"/>
      <c r="ONF1" s="28"/>
      <c r="ONG1" s="28"/>
      <c r="ONH1" s="28"/>
      <c r="ONI1" s="28"/>
      <c r="ONJ1" s="28"/>
      <c r="ONK1" s="28"/>
      <c r="ONL1" s="28"/>
      <c r="ONM1" s="28"/>
      <c r="ONN1" s="28"/>
      <c r="ONO1" s="28"/>
      <c r="ONP1" s="28"/>
      <c r="ONQ1" s="28"/>
      <c r="ONR1" s="28"/>
      <c r="ONS1" s="28"/>
      <c r="ONT1" s="28"/>
      <c r="ONU1" s="28"/>
      <c r="ONV1" s="28"/>
      <c r="ONW1" s="28"/>
      <c r="ONX1" s="28"/>
      <c r="ONY1" s="28"/>
      <c r="ONZ1" s="28"/>
      <c r="OOA1" s="28"/>
      <c r="OOB1" s="28"/>
      <c r="OOC1" s="28"/>
      <c r="OOD1" s="28"/>
      <c r="OOE1" s="28"/>
      <c r="OOF1" s="28"/>
      <c r="OOG1" s="28"/>
      <c r="OOH1" s="28"/>
      <c r="OOI1" s="28"/>
      <c r="OOJ1" s="28"/>
      <c r="OOK1" s="28"/>
      <c r="OOL1" s="28"/>
      <c r="OOM1" s="28"/>
      <c r="OON1" s="28"/>
      <c r="OOO1" s="28"/>
      <c r="OOP1" s="28"/>
      <c r="OOQ1" s="28"/>
      <c r="OOR1" s="28"/>
      <c r="OOS1" s="28"/>
      <c r="OOT1" s="28"/>
      <c r="OOU1" s="28"/>
      <c r="OOV1" s="28"/>
      <c r="OOW1" s="28"/>
      <c r="OOX1" s="28"/>
      <c r="OOY1" s="28"/>
      <c r="OOZ1" s="28"/>
      <c r="OPA1" s="28"/>
      <c r="OPB1" s="28"/>
      <c r="OPC1" s="28"/>
      <c r="OPD1" s="28"/>
      <c r="OPE1" s="28"/>
      <c r="OPF1" s="28"/>
      <c r="OPG1" s="28"/>
      <c r="OPH1" s="28"/>
      <c r="OPI1" s="28"/>
      <c r="OPJ1" s="28"/>
      <c r="OPK1" s="28"/>
      <c r="OPL1" s="28"/>
      <c r="OPM1" s="28"/>
      <c r="OPN1" s="28"/>
      <c r="OPO1" s="28"/>
      <c r="OPP1" s="28"/>
      <c r="OPQ1" s="28"/>
      <c r="OPR1" s="28"/>
      <c r="OPS1" s="28"/>
      <c r="OPT1" s="28"/>
      <c r="OPU1" s="28"/>
      <c r="OPV1" s="28"/>
      <c r="OPW1" s="28"/>
      <c r="OPX1" s="28"/>
      <c r="OPY1" s="28"/>
      <c r="OPZ1" s="28"/>
      <c r="OQA1" s="28"/>
      <c r="OQB1" s="28"/>
      <c r="OQC1" s="28"/>
      <c r="OQD1" s="28"/>
      <c r="OQE1" s="28"/>
      <c r="OQF1" s="28"/>
      <c r="OQG1" s="28"/>
      <c r="OQH1" s="28"/>
      <c r="OQI1" s="28"/>
      <c r="OQJ1" s="28"/>
      <c r="OQK1" s="28"/>
      <c r="OQL1" s="28"/>
      <c r="OQM1" s="28"/>
      <c r="OQN1" s="28"/>
      <c r="OQO1" s="28"/>
      <c r="OQP1" s="28"/>
      <c r="OQQ1" s="28"/>
      <c r="OQR1" s="28"/>
      <c r="OQS1" s="28"/>
      <c r="OQT1" s="28"/>
      <c r="OQU1" s="28"/>
      <c r="OQV1" s="28"/>
      <c r="OQW1" s="28"/>
      <c r="OQX1" s="28"/>
      <c r="OQY1" s="28"/>
      <c r="OQZ1" s="28"/>
      <c r="ORA1" s="28"/>
      <c r="ORB1" s="28"/>
      <c r="ORC1" s="28"/>
      <c r="ORD1" s="28"/>
      <c r="ORE1" s="28"/>
      <c r="ORF1" s="28"/>
      <c r="ORG1" s="28"/>
      <c r="ORH1" s="28"/>
      <c r="ORI1" s="28"/>
      <c r="ORJ1" s="28"/>
      <c r="ORK1" s="28"/>
      <c r="ORL1" s="28"/>
      <c r="ORM1" s="28"/>
      <c r="ORN1" s="28"/>
      <c r="ORO1" s="28"/>
      <c r="ORP1" s="28"/>
      <c r="ORQ1" s="28"/>
      <c r="ORR1" s="28"/>
      <c r="ORS1" s="28"/>
      <c r="ORT1" s="28"/>
      <c r="ORU1" s="28"/>
      <c r="ORV1" s="28"/>
      <c r="ORW1" s="28"/>
      <c r="ORX1" s="28"/>
      <c r="ORY1" s="28"/>
      <c r="ORZ1" s="28"/>
      <c r="OSA1" s="28"/>
      <c r="OSB1" s="28"/>
      <c r="OSC1" s="28"/>
      <c r="OSD1" s="28"/>
      <c r="OSE1" s="28"/>
      <c r="OSF1" s="28"/>
      <c r="OSG1" s="28"/>
      <c r="OSH1" s="28"/>
      <c r="OSI1" s="28"/>
      <c r="OSJ1" s="28"/>
      <c r="OSK1" s="28"/>
      <c r="OSL1" s="28"/>
      <c r="OSM1" s="28"/>
      <c r="OSN1" s="28"/>
      <c r="OSO1" s="28"/>
      <c r="OSP1" s="28"/>
      <c r="OSQ1" s="28"/>
      <c r="OSR1" s="28"/>
      <c r="OSS1" s="28"/>
      <c r="OST1" s="28"/>
      <c r="OSU1" s="28"/>
      <c r="OSV1" s="28"/>
      <c r="OSW1" s="28"/>
      <c r="OSX1" s="28"/>
      <c r="OSY1" s="28"/>
      <c r="OSZ1" s="28"/>
      <c r="OTA1" s="28"/>
      <c r="OTB1" s="28"/>
      <c r="OTC1" s="28"/>
      <c r="OTD1" s="28"/>
      <c r="OTE1" s="28"/>
      <c r="OTF1" s="28"/>
      <c r="OTG1" s="28"/>
      <c r="OTH1" s="28"/>
      <c r="OTI1" s="28"/>
      <c r="OTJ1" s="28"/>
      <c r="OTK1" s="28"/>
      <c r="OTL1" s="28"/>
      <c r="OTM1" s="28"/>
      <c r="OTN1" s="28"/>
      <c r="OTO1" s="28"/>
      <c r="OTP1" s="28"/>
      <c r="OTQ1" s="28"/>
      <c r="OTR1" s="28"/>
      <c r="OTS1" s="28"/>
      <c r="OTT1" s="28"/>
      <c r="OTU1" s="28"/>
      <c r="OTV1" s="28"/>
      <c r="OTW1" s="28"/>
      <c r="OTX1" s="28"/>
      <c r="OTY1" s="28"/>
      <c r="OTZ1" s="28"/>
      <c r="OUA1" s="28"/>
      <c r="OUB1" s="28"/>
      <c r="OUC1" s="28"/>
      <c r="OUD1" s="28"/>
      <c r="OUE1" s="28"/>
      <c r="OUF1" s="28"/>
      <c r="OUG1" s="28"/>
      <c r="OUH1" s="28"/>
      <c r="OUI1" s="28"/>
      <c r="OUJ1" s="28"/>
      <c r="OUK1" s="28"/>
      <c r="OUL1" s="28"/>
      <c r="OUM1" s="28"/>
      <c r="OUN1" s="28"/>
      <c r="OUO1" s="28"/>
      <c r="OUP1" s="28"/>
      <c r="OUQ1" s="28"/>
      <c r="OUR1" s="28"/>
      <c r="OUS1" s="28"/>
      <c r="OUT1" s="28"/>
      <c r="OUU1" s="28"/>
      <c r="OUV1" s="28"/>
      <c r="OUW1" s="28"/>
      <c r="OUX1" s="28"/>
      <c r="OUY1" s="28"/>
      <c r="OUZ1" s="28"/>
      <c r="OVA1" s="28"/>
      <c r="OVB1" s="28"/>
      <c r="OVC1" s="28"/>
      <c r="OVD1" s="28"/>
      <c r="OVE1" s="28"/>
      <c r="OVF1" s="28"/>
      <c r="OVG1" s="28"/>
      <c r="OVH1" s="28"/>
      <c r="OVI1" s="28"/>
      <c r="OVJ1" s="28"/>
      <c r="OVK1" s="28"/>
      <c r="OVL1" s="28"/>
      <c r="OVM1" s="28"/>
      <c r="OVN1" s="28"/>
      <c r="OVO1" s="28"/>
      <c r="OVP1" s="28"/>
      <c r="OVQ1" s="28"/>
      <c r="OVR1" s="28"/>
      <c r="OVS1" s="28"/>
      <c r="OVT1" s="28"/>
      <c r="OVU1" s="28"/>
      <c r="OVV1" s="28"/>
      <c r="OVW1" s="28"/>
      <c r="OVX1" s="28"/>
      <c r="OVY1" s="28"/>
      <c r="OVZ1" s="28"/>
      <c r="OWA1" s="28"/>
      <c r="OWB1" s="28"/>
      <c r="OWC1" s="28"/>
      <c r="OWD1" s="28"/>
      <c r="OWE1" s="28"/>
      <c r="OWF1" s="28"/>
      <c r="OWG1" s="28"/>
      <c r="OWH1" s="28"/>
      <c r="OWI1" s="28"/>
      <c r="OWJ1" s="28"/>
      <c r="OWK1" s="28"/>
      <c r="OWL1" s="28"/>
      <c r="OWM1" s="28"/>
      <c r="OWN1" s="28"/>
      <c r="OWO1" s="28"/>
      <c r="OWP1" s="28"/>
      <c r="OWQ1" s="28"/>
      <c r="OWR1" s="28"/>
      <c r="OWS1" s="28"/>
      <c r="OWT1" s="28"/>
      <c r="OWU1" s="28"/>
      <c r="OWV1" s="28"/>
      <c r="OWW1" s="28"/>
      <c r="OWX1" s="28"/>
      <c r="OWY1" s="28"/>
      <c r="OWZ1" s="28"/>
      <c r="OXA1" s="28"/>
      <c r="OXB1" s="28"/>
      <c r="OXC1" s="28"/>
      <c r="OXD1" s="28"/>
      <c r="OXE1" s="28"/>
      <c r="OXF1" s="28"/>
      <c r="OXG1" s="28"/>
      <c r="OXH1" s="28"/>
      <c r="OXI1" s="28"/>
      <c r="OXJ1" s="28"/>
      <c r="OXK1" s="28"/>
      <c r="OXL1" s="28"/>
      <c r="OXM1" s="28"/>
      <c r="OXN1" s="28"/>
      <c r="OXO1" s="28"/>
      <c r="OXP1" s="28"/>
      <c r="OXQ1" s="28"/>
      <c r="OXR1" s="28"/>
      <c r="OXS1" s="28"/>
      <c r="OXT1" s="28"/>
      <c r="OXU1" s="28"/>
      <c r="OXV1" s="28"/>
      <c r="OXW1" s="28"/>
      <c r="OXX1" s="28"/>
      <c r="OXY1" s="28"/>
      <c r="OXZ1" s="28"/>
      <c r="OYA1" s="28"/>
      <c r="OYB1" s="28"/>
      <c r="OYC1" s="28"/>
      <c r="OYD1" s="28"/>
      <c r="OYE1" s="28"/>
      <c r="OYF1" s="28"/>
      <c r="OYG1" s="28"/>
      <c r="OYH1" s="28"/>
      <c r="OYI1" s="28"/>
      <c r="OYJ1" s="28"/>
      <c r="OYK1" s="28"/>
      <c r="OYL1" s="28"/>
      <c r="OYM1" s="28"/>
      <c r="OYN1" s="28"/>
      <c r="OYO1" s="28"/>
      <c r="OYP1" s="28"/>
      <c r="OYQ1" s="28"/>
      <c r="OYR1" s="28"/>
      <c r="OYS1" s="28"/>
      <c r="OYT1" s="28"/>
      <c r="OYU1" s="28"/>
      <c r="OYV1" s="28"/>
      <c r="OYW1" s="28"/>
      <c r="OYX1" s="28"/>
      <c r="OYY1" s="28"/>
      <c r="OYZ1" s="28"/>
      <c r="OZA1" s="28"/>
      <c r="OZB1" s="28"/>
      <c r="OZC1" s="28"/>
      <c r="OZD1" s="28"/>
      <c r="OZE1" s="28"/>
      <c r="OZF1" s="28"/>
      <c r="OZG1" s="28"/>
      <c r="OZH1" s="28"/>
      <c r="OZI1" s="28"/>
      <c r="OZJ1" s="28"/>
      <c r="OZK1" s="28"/>
      <c r="OZL1" s="28"/>
      <c r="OZM1" s="28"/>
      <c r="OZN1" s="28"/>
      <c r="OZO1" s="28"/>
      <c r="OZP1" s="28"/>
      <c r="OZQ1" s="28"/>
      <c r="OZR1" s="28"/>
      <c r="OZS1" s="28"/>
      <c r="OZT1" s="28"/>
      <c r="OZU1" s="28"/>
      <c r="OZV1" s="28"/>
      <c r="OZW1" s="28"/>
      <c r="OZX1" s="28"/>
      <c r="OZY1" s="28"/>
      <c r="OZZ1" s="28"/>
      <c r="PAA1" s="28"/>
      <c r="PAB1" s="28"/>
      <c r="PAC1" s="28"/>
      <c r="PAD1" s="28"/>
      <c r="PAE1" s="28"/>
      <c r="PAF1" s="28"/>
      <c r="PAG1" s="28"/>
      <c r="PAH1" s="28"/>
      <c r="PAI1" s="28"/>
      <c r="PAJ1" s="28"/>
      <c r="PAK1" s="28"/>
      <c r="PAL1" s="28"/>
      <c r="PAM1" s="28"/>
      <c r="PAN1" s="28"/>
      <c r="PAO1" s="28"/>
      <c r="PAP1" s="28"/>
      <c r="PAQ1" s="28"/>
      <c r="PAR1" s="28"/>
      <c r="PAS1" s="28"/>
      <c r="PAT1" s="28"/>
      <c r="PAU1" s="28"/>
      <c r="PAV1" s="28"/>
      <c r="PAW1" s="28"/>
      <c r="PAX1" s="28"/>
      <c r="PAY1" s="28"/>
      <c r="PAZ1" s="28"/>
      <c r="PBA1" s="28"/>
      <c r="PBB1" s="28"/>
      <c r="PBC1" s="28"/>
      <c r="PBD1" s="28"/>
      <c r="PBE1" s="28"/>
      <c r="PBF1" s="28"/>
      <c r="PBG1" s="28"/>
      <c r="PBH1" s="28"/>
      <c r="PBI1" s="28"/>
      <c r="PBJ1" s="28"/>
      <c r="PBK1" s="28"/>
      <c r="PBL1" s="28"/>
      <c r="PBM1" s="28"/>
      <c r="PBN1" s="28"/>
      <c r="PBO1" s="28"/>
      <c r="PBP1" s="28"/>
      <c r="PBQ1" s="28"/>
      <c r="PBR1" s="28"/>
      <c r="PBS1" s="28"/>
      <c r="PBT1" s="28"/>
      <c r="PBU1" s="28"/>
      <c r="PBV1" s="28"/>
      <c r="PBW1" s="28"/>
      <c r="PBX1" s="28"/>
      <c r="PBY1" s="28"/>
      <c r="PBZ1" s="28"/>
      <c r="PCA1" s="28"/>
      <c r="PCB1" s="28"/>
      <c r="PCC1" s="28"/>
      <c r="PCD1" s="28"/>
      <c r="PCE1" s="28"/>
      <c r="PCF1" s="28"/>
      <c r="PCG1" s="28"/>
      <c r="PCH1" s="28"/>
      <c r="PCI1" s="28"/>
      <c r="PCJ1" s="28"/>
      <c r="PCK1" s="28"/>
      <c r="PCL1" s="28"/>
      <c r="PCM1" s="28"/>
      <c r="PCN1" s="28"/>
      <c r="PCO1" s="28"/>
      <c r="PCP1" s="28"/>
      <c r="PCQ1" s="28"/>
      <c r="PCR1" s="28"/>
      <c r="PCS1" s="28"/>
      <c r="PCT1" s="28"/>
      <c r="PCU1" s="28"/>
      <c r="PCV1" s="28"/>
      <c r="PCW1" s="28"/>
      <c r="PCX1" s="28"/>
      <c r="PCY1" s="28"/>
      <c r="PCZ1" s="28"/>
      <c r="PDA1" s="28"/>
      <c r="PDB1" s="28"/>
      <c r="PDC1" s="28"/>
      <c r="PDD1" s="28"/>
      <c r="PDE1" s="28"/>
      <c r="PDF1" s="28"/>
      <c r="PDG1" s="28"/>
      <c r="PDH1" s="28"/>
      <c r="PDI1" s="28"/>
      <c r="PDJ1" s="28"/>
      <c r="PDK1" s="28"/>
      <c r="PDL1" s="28"/>
      <c r="PDM1" s="28"/>
      <c r="PDN1" s="28"/>
      <c r="PDO1" s="28"/>
      <c r="PDP1" s="28"/>
      <c r="PDQ1" s="28"/>
      <c r="PDR1" s="28"/>
      <c r="PDS1" s="28"/>
      <c r="PDT1" s="28"/>
      <c r="PDU1" s="28"/>
      <c r="PDV1" s="28"/>
      <c r="PDW1" s="28"/>
      <c r="PDX1" s="28"/>
      <c r="PDY1" s="28"/>
      <c r="PDZ1" s="28"/>
      <c r="PEA1" s="28"/>
      <c r="PEB1" s="28"/>
      <c r="PEC1" s="28"/>
      <c r="PED1" s="28"/>
      <c r="PEE1" s="28"/>
      <c r="PEF1" s="28"/>
      <c r="PEG1" s="28"/>
      <c r="PEH1" s="28"/>
      <c r="PEI1" s="28"/>
      <c r="PEJ1" s="28"/>
      <c r="PEK1" s="28"/>
      <c r="PEL1" s="28"/>
      <c r="PEM1" s="28"/>
      <c r="PEN1" s="28"/>
      <c r="PEO1" s="28"/>
      <c r="PEP1" s="28"/>
      <c r="PEQ1" s="28"/>
      <c r="PER1" s="28"/>
      <c r="PES1" s="28"/>
      <c r="PET1" s="28"/>
      <c r="PEU1" s="28"/>
      <c r="PEV1" s="28"/>
      <c r="PEW1" s="28"/>
      <c r="PEX1" s="28"/>
      <c r="PEY1" s="28"/>
      <c r="PEZ1" s="28"/>
      <c r="PFA1" s="28"/>
      <c r="PFB1" s="28"/>
      <c r="PFC1" s="28"/>
      <c r="PFD1" s="28"/>
      <c r="PFE1" s="28"/>
      <c r="PFF1" s="28"/>
      <c r="PFG1" s="28"/>
      <c r="PFH1" s="28"/>
      <c r="PFI1" s="28"/>
      <c r="PFJ1" s="28"/>
      <c r="PFK1" s="28"/>
      <c r="PFL1" s="28"/>
      <c r="PFM1" s="28"/>
      <c r="PFN1" s="28"/>
      <c r="PFO1" s="28"/>
      <c r="PFP1" s="28"/>
      <c r="PFQ1" s="28"/>
      <c r="PFR1" s="28"/>
      <c r="PFS1" s="28"/>
      <c r="PFT1" s="28"/>
      <c r="PFU1" s="28"/>
      <c r="PFV1" s="28"/>
      <c r="PFW1" s="28"/>
      <c r="PFX1" s="28"/>
      <c r="PFY1" s="28"/>
      <c r="PFZ1" s="28"/>
      <c r="PGA1" s="28"/>
      <c r="PGB1" s="28"/>
      <c r="PGC1" s="28"/>
      <c r="PGD1" s="28"/>
      <c r="PGE1" s="28"/>
      <c r="PGF1" s="28"/>
      <c r="PGG1" s="28"/>
      <c r="PGH1" s="28"/>
      <c r="PGI1" s="28"/>
      <c r="PGJ1" s="28"/>
      <c r="PGK1" s="28"/>
      <c r="PGL1" s="28"/>
      <c r="PGM1" s="28"/>
      <c r="PGN1" s="28"/>
      <c r="PGO1" s="28"/>
      <c r="PGP1" s="28"/>
      <c r="PGQ1" s="28"/>
      <c r="PGR1" s="28"/>
      <c r="PGS1" s="28"/>
      <c r="PGT1" s="28"/>
      <c r="PGU1" s="28"/>
      <c r="PGV1" s="28"/>
      <c r="PGW1" s="28"/>
      <c r="PGX1" s="28"/>
      <c r="PGY1" s="28"/>
      <c r="PGZ1" s="28"/>
      <c r="PHA1" s="28"/>
      <c r="PHB1" s="28"/>
      <c r="PHC1" s="28"/>
      <c r="PHD1" s="28"/>
      <c r="PHE1" s="28"/>
      <c r="PHF1" s="28"/>
      <c r="PHG1" s="28"/>
      <c r="PHH1" s="28"/>
      <c r="PHI1" s="28"/>
      <c r="PHJ1" s="28"/>
      <c r="PHK1" s="28"/>
      <c r="PHL1" s="28"/>
      <c r="PHM1" s="28"/>
      <c r="PHN1" s="28"/>
      <c r="PHO1" s="28"/>
      <c r="PHP1" s="28"/>
      <c r="PHQ1" s="28"/>
      <c r="PHR1" s="28"/>
      <c r="PHS1" s="28"/>
      <c r="PHT1" s="28"/>
      <c r="PHU1" s="28"/>
      <c r="PHV1" s="28"/>
      <c r="PHW1" s="28"/>
      <c r="PHX1" s="28"/>
      <c r="PHY1" s="28"/>
      <c r="PHZ1" s="28"/>
      <c r="PIA1" s="28"/>
      <c r="PIB1" s="28"/>
      <c r="PIC1" s="28"/>
      <c r="PID1" s="28"/>
      <c r="PIE1" s="28"/>
      <c r="PIF1" s="28"/>
      <c r="PIG1" s="28"/>
      <c r="PIH1" s="28"/>
      <c r="PII1" s="28"/>
      <c r="PIJ1" s="28"/>
      <c r="PIK1" s="28"/>
      <c r="PIL1" s="28"/>
      <c r="PIM1" s="28"/>
      <c r="PIN1" s="28"/>
      <c r="PIO1" s="28"/>
      <c r="PIP1" s="28"/>
      <c r="PIQ1" s="28"/>
      <c r="PIR1" s="28"/>
      <c r="PIS1" s="28"/>
      <c r="PIT1" s="28"/>
      <c r="PIU1" s="28"/>
      <c r="PIV1" s="28"/>
      <c r="PIW1" s="28"/>
      <c r="PIX1" s="28"/>
      <c r="PIY1" s="28"/>
      <c r="PIZ1" s="28"/>
      <c r="PJA1" s="28"/>
      <c r="PJB1" s="28"/>
      <c r="PJC1" s="28"/>
      <c r="PJD1" s="28"/>
      <c r="PJE1" s="28"/>
      <c r="PJF1" s="28"/>
      <c r="PJG1" s="28"/>
      <c r="PJH1" s="28"/>
      <c r="PJI1" s="28"/>
      <c r="PJJ1" s="28"/>
      <c r="PJK1" s="28"/>
      <c r="PJL1" s="28"/>
      <c r="PJM1" s="28"/>
      <c r="PJN1" s="28"/>
      <c r="PJO1" s="28"/>
      <c r="PJP1" s="28"/>
      <c r="PJQ1" s="28"/>
      <c r="PJR1" s="28"/>
      <c r="PJS1" s="28"/>
      <c r="PJT1" s="28"/>
      <c r="PJU1" s="28"/>
      <c r="PJV1" s="28"/>
      <c r="PJW1" s="28"/>
      <c r="PJX1" s="28"/>
      <c r="PJY1" s="28"/>
      <c r="PJZ1" s="28"/>
      <c r="PKA1" s="28"/>
      <c r="PKB1" s="28"/>
      <c r="PKC1" s="28"/>
      <c r="PKD1" s="28"/>
      <c r="PKE1" s="28"/>
      <c r="PKF1" s="28"/>
      <c r="PKG1" s="28"/>
      <c r="PKH1" s="28"/>
      <c r="PKI1" s="28"/>
      <c r="PKJ1" s="28"/>
      <c r="PKK1" s="28"/>
      <c r="PKL1" s="28"/>
      <c r="PKM1" s="28"/>
      <c r="PKN1" s="28"/>
      <c r="PKO1" s="28"/>
      <c r="PKP1" s="28"/>
      <c r="PKQ1" s="28"/>
      <c r="PKR1" s="28"/>
      <c r="PKS1" s="28"/>
      <c r="PKT1" s="28"/>
      <c r="PKU1" s="28"/>
      <c r="PKV1" s="28"/>
      <c r="PKW1" s="28"/>
      <c r="PKX1" s="28"/>
      <c r="PKY1" s="28"/>
      <c r="PKZ1" s="28"/>
      <c r="PLA1" s="28"/>
      <c r="PLB1" s="28"/>
      <c r="PLC1" s="28"/>
      <c r="PLD1" s="28"/>
      <c r="PLE1" s="28"/>
      <c r="PLF1" s="28"/>
      <c r="PLG1" s="28"/>
      <c r="PLH1" s="28"/>
      <c r="PLI1" s="28"/>
      <c r="PLJ1" s="28"/>
      <c r="PLK1" s="28"/>
      <c r="PLL1" s="28"/>
      <c r="PLM1" s="28"/>
      <c r="PLN1" s="28"/>
      <c r="PLO1" s="28"/>
      <c r="PLP1" s="28"/>
      <c r="PLQ1" s="28"/>
      <c r="PLR1" s="28"/>
      <c r="PLS1" s="28"/>
      <c r="PLT1" s="28"/>
      <c r="PLU1" s="28"/>
      <c r="PLV1" s="28"/>
      <c r="PLW1" s="28"/>
      <c r="PLX1" s="28"/>
      <c r="PLY1" s="28"/>
      <c r="PLZ1" s="28"/>
      <c r="PMA1" s="28"/>
      <c r="PMB1" s="28"/>
      <c r="PMC1" s="28"/>
      <c r="PMD1" s="28"/>
      <c r="PME1" s="28"/>
      <c r="PMF1" s="28"/>
      <c r="PMG1" s="28"/>
      <c r="PMH1" s="28"/>
      <c r="PMI1" s="28"/>
      <c r="PMJ1" s="28"/>
      <c r="PMK1" s="28"/>
      <c r="PML1" s="28"/>
      <c r="PMM1" s="28"/>
      <c r="PMN1" s="28"/>
      <c r="PMO1" s="28"/>
      <c r="PMP1" s="28"/>
      <c r="PMQ1" s="28"/>
      <c r="PMR1" s="28"/>
      <c r="PMS1" s="28"/>
      <c r="PMT1" s="28"/>
      <c r="PMU1" s="28"/>
      <c r="PMV1" s="28"/>
      <c r="PMW1" s="28"/>
      <c r="PMX1" s="28"/>
      <c r="PMY1" s="28"/>
      <c r="PMZ1" s="28"/>
      <c r="PNA1" s="28"/>
      <c r="PNB1" s="28"/>
      <c r="PNC1" s="28"/>
      <c r="PND1" s="28"/>
      <c r="PNE1" s="28"/>
      <c r="PNF1" s="28"/>
      <c r="PNG1" s="28"/>
      <c r="PNH1" s="28"/>
      <c r="PNI1" s="28"/>
      <c r="PNJ1" s="28"/>
      <c r="PNK1" s="28"/>
      <c r="PNL1" s="28"/>
      <c r="PNM1" s="28"/>
      <c r="PNN1" s="28"/>
      <c r="PNO1" s="28"/>
      <c r="PNP1" s="28"/>
      <c r="PNQ1" s="28"/>
      <c r="PNR1" s="28"/>
      <c r="PNS1" s="28"/>
      <c r="PNT1" s="28"/>
      <c r="PNU1" s="28"/>
      <c r="PNV1" s="28"/>
      <c r="PNW1" s="28"/>
      <c r="PNX1" s="28"/>
      <c r="PNY1" s="28"/>
      <c r="PNZ1" s="28"/>
      <c r="POA1" s="28"/>
      <c r="POB1" s="28"/>
      <c r="POC1" s="28"/>
      <c r="POD1" s="28"/>
      <c r="POE1" s="28"/>
      <c r="POF1" s="28"/>
      <c r="POG1" s="28"/>
      <c r="POH1" s="28"/>
      <c r="POI1" s="28"/>
      <c r="POJ1" s="28"/>
      <c r="POK1" s="28"/>
      <c r="POL1" s="28"/>
      <c r="POM1" s="28"/>
      <c r="PON1" s="28"/>
      <c r="POO1" s="28"/>
      <c r="POP1" s="28"/>
      <c r="POQ1" s="28"/>
      <c r="POR1" s="28"/>
      <c r="POS1" s="28"/>
      <c r="POT1" s="28"/>
      <c r="POU1" s="28"/>
      <c r="POV1" s="28"/>
      <c r="POW1" s="28"/>
      <c r="POX1" s="28"/>
      <c r="POY1" s="28"/>
      <c r="POZ1" s="28"/>
      <c r="PPA1" s="28"/>
      <c r="PPB1" s="28"/>
      <c r="PPC1" s="28"/>
      <c r="PPD1" s="28"/>
      <c r="PPE1" s="28"/>
      <c r="PPF1" s="28"/>
      <c r="PPG1" s="28"/>
      <c r="PPH1" s="28"/>
      <c r="PPI1" s="28"/>
      <c r="PPJ1" s="28"/>
      <c r="PPK1" s="28"/>
      <c r="PPL1" s="28"/>
      <c r="PPM1" s="28"/>
      <c r="PPN1" s="28"/>
      <c r="PPO1" s="28"/>
      <c r="PPP1" s="28"/>
      <c r="PPQ1" s="28"/>
      <c r="PPR1" s="28"/>
      <c r="PPS1" s="28"/>
      <c r="PPT1" s="28"/>
      <c r="PPU1" s="28"/>
      <c r="PPV1" s="28"/>
      <c r="PPW1" s="28"/>
      <c r="PPX1" s="28"/>
      <c r="PPY1" s="28"/>
      <c r="PPZ1" s="28"/>
      <c r="PQA1" s="28"/>
      <c r="PQB1" s="28"/>
      <c r="PQC1" s="28"/>
      <c r="PQD1" s="28"/>
      <c r="PQE1" s="28"/>
      <c r="PQF1" s="28"/>
      <c r="PQG1" s="28"/>
      <c r="PQH1" s="28"/>
      <c r="PQI1" s="28"/>
      <c r="PQJ1" s="28"/>
      <c r="PQK1" s="28"/>
      <c r="PQL1" s="28"/>
      <c r="PQM1" s="28"/>
      <c r="PQN1" s="28"/>
      <c r="PQO1" s="28"/>
      <c r="PQP1" s="28"/>
      <c r="PQQ1" s="28"/>
      <c r="PQR1" s="28"/>
      <c r="PQS1" s="28"/>
      <c r="PQT1" s="28"/>
      <c r="PQU1" s="28"/>
      <c r="PQV1" s="28"/>
      <c r="PQW1" s="28"/>
      <c r="PQX1" s="28"/>
      <c r="PQY1" s="28"/>
      <c r="PQZ1" s="28"/>
      <c r="PRA1" s="28"/>
      <c r="PRB1" s="28"/>
      <c r="PRC1" s="28"/>
      <c r="PRD1" s="28"/>
      <c r="PRE1" s="28"/>
      <c r="PRF1" s="28"/>
      <c r="PRG1" s="28"/>
      <c r="PRH1" s="28"/>
      <c r="PRI1" s="28"/>
      <c r="PRJ1" s="28"/>
      <c r="PRK1" s="28"/>
      <c r="PRL1" s="28"/>
      <c r="PRM1" s="28"/>
      <c r="PRN1" s="28"/>
      <c r="PRO1" s="28"/>
      <c r="PRP1" s="28"/>
      <c r="PRQ1" s="28"/>
      <c r="PRR1" s="28"/>
      <c r="PRS1" s="28"/>
      <c r="PRT1" s="28"/>
      <c r="PRU1" s="28"/>
      <c r="PRV1" s="28"/>
      <c r="PRW1" s="28"/>
      <c r="PRX1" s="28"/>
      <c r="PRY1" s="28"/>
      <c r="PRZ1" s="28"/>
      <c r="PSA1" s="28"/>
      <c r="PSB1" s="28"/>
      <c r="PSC1" s="28"/>
      <c r="PSD1" s="28"/>
      <c r="PSE1" s="28"/>
      <c r="PSF1" s="28"/>
      <c r="PSG1" s="28"/>
      <c r="PSH1" s="28"/>
      <c r="PSI1" s="28"/>
      <c r="PSJ1" s="28"/>
      <c r="PSK1" s="28"/>
      <c r="PSL1" s="28"/>
      <c r="PSM1" s="28"/>
      <c r="PSN1" s="28"/>
      <c r="PSO1" s="28"/>
      <c r="PSP1" s="28"/>
      <c r="PSQ1" s="28"/>
      <c r="PSR1" s="28"/>
      <c r="PSS1" s="28"/>
      <c r="PST1" s="28"/>
      <c r="PSU1" s="28"/>
      <c r="PSV1" s="28"/>
      <c r="PSW1" s="28"/>
      <c r="PSX1" s="28"/>
      <c r="PSY1" s="28"/>
      <c r="PSZ1" s="28"/>
      <c r="PTA1" s="28"/>
      <c r="PTB1" s="28"/>
      <c r="PTC1" s="28"/>
      <c r="PTD1" s="28"/>
      <c r="PTE1" s="28"/>
      <c r="PTF1" s="28"/>
      <c r="PTG1" s="28"/>
      <c r="PTH1" s="28"/>
      <c r="PTI1" s="28"/>
      <c r="PTJ1" s="28"/>
      <c r="PTK1" s="28"/>
      <c r="PTL1" s="28"/>
      <c r="PTM1" s="28"/>
      <c r="PTN1" s="28"/>
      <c r="PTO1" s="28"/>
      <c r="PTP1" s="28"/>
      <c r="PTQ1" s="28"/>
      <c r="PTR1" s="28"/>
      <c r="PTS1" s="28"/>
      <c r="PTT1" s="28"/>
      <c r="PTU1" s="28"/>
      <c r="PTV1" s="28"/>
      <c r="PTW1" s="28"/>
      <c r="PTX1" s="28"/>
      <c r="PTY1" s="28"/>
      <c r="PTZ1" s="28"/>
      <c r="PUA1" s="28"/>
      <c r="PUB1" s="28"/>
      <c r="PUC1" s="28"/>
      <c r="PUD1" s="28"/>
      <c r="PUE1" s="28"/>
      <c r="PUF1" s="28"/>
      <c r="PUG1" s="28"/>
      <c r="PUH1" s="28"/>
      <c r="PUI1" s="28"/>
      <c r="PUJ1" s="28"/>
      <c r="PUK1" s="28"/>
      <c r="PUL1" s="28"/>
      <c r="PUM1" s="28"/>
      <c r="PUN1" s="28"/>
      <c r="PUO1" s="28"/>
      <c r="PUP1" s="28"/>
      <c r="PUQ1" s="28"/>
      <c r="PUR1" s="28"/>
      <c r="PUS1" s="28"/>
      <c r="PUT1" s="28"/>
      <c r="PUU1" s="28"/>
      <c r="PUV1" s="28"/>
      <c r="PUW1" s="28"/>
      <c r="PUX1" s="28"/>
      <c r="PUY1" s="28"/>
      <c r="PUZ1" s="28"/>
      <c r="PVA1" s="28"/>
      <c r="PVB1" s="28"/>
      <c r="PVC1" s="28"/>
      <c r="PVD1" s="28"/>
      <c r="PVE1" s="28"/>
      <c r="PVF1" s="28"/>
      <c r="PVG1" s="28"/>
      <c r="PVH1" s="28"/>
      <c r="PVI1" s="28"/>
      <c r="PVJ1" s="28"/>
      <c r="PVK1" s="28"/>
      <c r="PVL1" s="28"/>
      <c r="PVM1" s="28"/>
      <c r="PVN1" s="28"/>
      <c r="PVO1" s="28"/>
      <c r="PVP1" s="28"/>
      <c r="PVQ1" s="28"/>
      <c r="PVR1" s="28"/>
      <c r="PVS1" s="28"/>
      <c r="PVT1" s="28"/>
      <c r="PVU1" s="28"/>
      <c r="PVV1" s="28"/>
      <c r="PVW1" s="28"/>
      <c r="PVX1" s="28"/>
      <c r="PVY1" s="28"/>
      <c r="PVZ1" s="28"/>
      <c r="PWA1" s="28"/>
      <c r="PWB1" s="28"/>
      <c r="PWC1" s="28"/>
      <c r="PWD1" s="28"/>
      <c r="PWE1" s="28"/>
      <c r="PWF1" s="28"/>
      <c r="PWG1" s="28"/>
      <c r="PWH1" s="28"/>
      <c r="PWI1" s="28"/>
      <c r="PWJ1" s="28"/>
      <c r="PWK1" s="28"/>
      <c r="PWL1" s="28"/>
      <c r="PWM1" s="28"/>
      <c r="PWN1" s="28"/>
      <c r="PWO1" s="28"/>
      <c r="PWP1" s="28"/>
      <c r="PWQ1" s="28"/>
      <c r="PWR1" s="28"/>
      <c r="PWS1" s="28"/>
      <c r="PWT1" s="28"/>
      <c r="PWU1" s="28"/>
      <c r="PWV1" s="28"/>
      <c r="PWW1" s="28"/>
      <c r="PWX1" s="28"/>
      <c r="PWY1" s="28"/>
      <c r="PWZ1" s="28"/>
      <c r="PXA1" s="28"/>
      <c r="PXB1" s="28"/>
      <c r="PXC1" s="28"/>
      <c r="PXD1" s="28"/>
      <c r="PXE1" s="28"/>
      <c r="PXF1" s="28"/>
      <c r="PXG1" s="28"/>
      <c r="PXH1" s="28"/>
      <c r="PXI1" s="28"/>
      <c r="PXJ1" s="28"/>
      <c r="PXK1" s="28"/>
      <c r="PXL1" s="28"/>
      <c r="PXM1" s="28"/>
      <c r="PXN1" s="28"/>
      <c r="PXO1" s="28"/>
      <c r="PXP1" s="28"/>
      <c r="PXQ1" s="28"/>
      <c r="PXR1" s="28"/>
      <c r="PXS1" s="28"/>
      <c r="PXT1" s="28"/>
      <c r="PXU1" s="28"/>
      <c r="PXV1" s="28"/>
      <c r="PXW1" s="28"/>
      <c r="PXX1" s="28"/>
      <c r="PXY1" s="28"/>
      <c r="PXZ1" s="28"/>
      <c r="PYA1" s="28"/>
      <c r="PYB1" s="28"/>
      <c r="PYC1" s="28"/>
      <c r="PYD1" s="28"/>
      <c r="PYE1" s="28"/>
      <c r="PYF1" s="28"/>
      <c r="PYG1" s="28"/>
      <c r="PYH1" s="28"/>
      <c r="PYI1" s="28"/>
      <c r="PYJ1" s="28"/>
      <c r="PYK1" s="28"/>
      <c r="PYL1" s="28"/>
      <c r="PYM1" s="28"/>
      <c r="PYN1" s="28"/>
      <c r="PYO1" s="28"/>
      <c r="PYP1" s="28"/>
      <c r="PYQ1" s="28"/>
      <c r="PYR1" s="28"/>
      <c r="PYS1" s="28"/>
      <c r="PYT1" s="28"/>
      <c r="PYU1" s="28"/>
      <c r="PYV1" s="28"/>
      <c r="PYW1" s="28"/>
      <c r="PYX1" s="28"/>
      <c r="PYY1" s="28"/>
      <c r="PYZ1" s="28"/>
      <c r="PZA1" s="28"/>
      <c r="PZB1" s="28"/>
      <c r="PZC1" s="28"/>
      <c r="PZD1" s="28"/>
      <c r="PZE1" s="28"/>
      <c r="PZF1" s="28"/>
      <c r="PZG1" s="28"/>
      <c r="PZH1" s="28"/>
      <c r="PZI1" s="28"/>
      <c r="PZJ1" s="28"/>
      <c r="PZK1" s="28"/>
      <c r="PZL1" s="28"/>
      <c r="PZM1" s="28"/>
      <c r="PZN1" s="28"/>
      <c r="PZO1" s="28"/>
      <c r="PZP1" s="28"/>
      <c r="PZQ1" s="28"/>
      <c r="PZR1" s="28"/>
      <c r="PZS1" s="28"/>
      <c r="PZT1" s="28"/>
      <c r="PZU1" s="28"/>
      <c r="PZV1" s="28"/>
      <c r="PZW1" s="28"/>
      <c r="PZX1" s="28"/>
      <c r="PZY1" s="28"/>
      <c r="PZZ1" s="28"/>
      <c r="QAA1" s="28"/>
      <c r="QAB1" s="28"/>
      <c r="QAC1" s="28"/>
      <c r="QAD1" s="28"/>
      <c r="QAE1" s="28"/>
      <c r="QAF1" s="28"/>
      <c r="QAG1" s="28"/>
      <c r="QAH1" s="28"/>
      <c r="QAI1" s="28"/>
      <c r="QAJ1" s="28"/>
      <c r="QAK1" s="28"/>
      <c r="QAL1" s="28"/>
      <c r="QAM1" s="28"/>
      <c r="QAN1" s="28"/>
      <c r="QAO1" s="28"/>
      <c r="QAP1" s="28"/>
      <c r="QAQ1" s="28"/>
      <c r="QAR1" s="28"/>
      <c r="QAS1" s="28"/>
      <c r="QAT1" s="28"/>
      <c r="QAU1" s="28"/>
      <c r="QAV1" s="28"/>
      <c r="QAW1" s="28"/>
      <c r="QAX1" s="28"/>
      <c r="QAY1" s="28"/>
      <c r="QAZ1" s="28"/>
      <c r="QBA1" s="28"/>
      <c r="QBB1" s="28"/>
      <c r="QBC1" s="28"/>
      <c r="QBD1" s="28"/>
      <c r="QBE1" s="28"/>
      <c r="QBF1" s="28"/>
      <c r="QBG1" s="28"/>
      <c r="QBH1" s="28"/>
      <c r="QBI1" s="28"/>
      <c r="QBJ1" s="28"/>
      <c r="QBK1" s="28"/>
      <c r="QBL1" s="28"/>
      <c r="QBM1" s="28"/>
      <c r="QBN1" s="28"/>
      <c r="QBO1" s="28"/>
      <c r="QBP1" s="28"/>
      <c r="QBQ1" s="28"/>
      <c r="QBR1" s="28"/>
      <c r="QBS1" s="28"/>
      <c r="QBT1" s="28"/>
      <c r="QBU1" s="28"/>
      <c r="QBV1" s="28"/>
      <c r="QBW1" s="28"/>
      <c r="QBX1" s="28"/>
      <c r="QBY1" s="28"/>
      <c r="QBZ1" s="28"/>
      <c r="QCA1" s="28"/>
      <c r="QCB1" s="28"/>
      <c r="QCC1" s="28"/>
      <c r="QCD1" s="28"/>
      <c r="QCE1" s="28"/>
      <c r="QCF1" s="28"/>
      <c r="QCG1" s="28"/>
      <c r="QCH1" s="28"/>
      <c r="QCI1" s="28"/>
      <c r="QCJ1" s="28"/>
      <c r="QCK1" s="28"/>
      <c r="QCL1" s="28"/>
      <c r="QCM1" s="28"/>
      <c r="QCN1" s="28"/>
      <c r="QCO1" s="28"/>
      <c r="QCP1" s="28"/>
      <c r="QCQ1" s="28"/>
      <c r="QCR1" s="28"/>
      <c r="QCS1" s="28"/>
      <c r="QCT1" s="28"/>
      <c r="QCU1" s="28"/>
      <c r="QCV1" s="28"/>
      <c r="QCW1" s="28"/>
      <c r="QCX1" s="28"/>
      <c r="QCY1" s="28"/>
      <c r="QCZ1" s="28"/>
      <c r="QDA1" s="28"/>
      <c r="QDB1" s="28"/>
      <c r="QDC1" s="28"/>
      <c r="QDD1" s="28"/>
      <c r="QDE1" s="28"/>
      <c r="QDF1" s="28"/>
      <c r="QDG1" s="28"/>
      <c r="QDH1" s="28"/>
      <c r="QDI1" s="28"/>
      <c r="QDJ1" s="28"/>
      <c r="QDK1" s="28"/>
      <c r="QDL1" s="28"/>
      <c r="QDM1" s="28"/>
      <c r="QDN1" s="28"/>
      <c r="QDO1" s="28"/>
      <c r="QDP1" s="28"/>
      <c r="QDQ1" s="28"/>
      <c r="QDR1" s="28"/>
      <c r="QDS1" s="28"/>
      <c r="QDT1" s="28"/>
      <c r="QDU1" s="28"/>
      <c r="QDV1" s="28"/>
      <c r="QDW1" s="28"/>
      <c r="QDX1" s="28"/>
      <c r="QDY1" s="28"/>
      <c r="QDZ1" s="28"/>
      <c r="QEA1" s="28"/>
      <c r="QEB1" s="28"/>
      <c r="QEC1" s="28"/>
      <c r="QED1" s="28"/>
      <c r="QEE1" s="28"/>
      <c r="QEF1" s="28"/>
      <c r="QEG1" s="28"/>
      <c r="QEH1" s="28"/>
      <c r="QEI1" s="28"/>
      <c r="QEJ1" s="28"/>
      <c r="QEK1" s="28"/>
      <c r="QEL1" s="28"/>
      <c r="QEM1" s="28"/>
      <c r="QEN1" s="28"/>
      <c r="QEO1" s="28"/>
      <c r="QEP1" s="28"/>
      <c r="QEQ1" s="28"/>
      <c r="QER1" s="28"/>
      <c r="QES1" s="28"/>
      <c r="QET1" s="28"/>
      <c r="QEU1" s="28"/>
      <c r="QEV1" s="28"/>
      <c r="QEW1" s="28"/>
      <c r="QEX1" s="28"/>
      <c r="QEY1" s="28"/>
      <c r="QEZ1" s="28"/>
      <c r="QFA1" s="28"/>
      <c r="QFB1" s="28"/>
      <c r="QFC1" s="28"/>
      <c r="QFD1" s="28"/>
      <c r="QFE1" s="28"/>
      <c r="QFF1" s="28"/>
      <c r="QFG1" s="28"/>
      <c r="QFH1" s="28"/>
      <c r="QFI1" s="28"/>
      <c r="QFJ1" s="28"/>
      <c r="QFK1" s="28"/>
      <c r="QFL1" s="28"/>
      <c r="QFM1" s="28"/>
      <c r="QFN1" s="28"/>
      <c r="QFO1" s="28"/>
      <c r="QFP1" s="28"/>
      <c r="QFQ1" s="28"/>
      <c r="QFR1" s="28"/>
      <c r="QFS1" s="28"/>
      <c r="QFT1" s="28"/>
      <c r="QFU1" s="28"/>
      <c r="QFV1" s="28"/>
      <c r="QFW1" s="28"/>
      <c r="QFX1" s="28"/>
      <c r="QFY1" s="28"/>
      <c r="QFZ1" s="28"/>
      <c r="QGA1" s="28"/>
      <c r="QGB1" s="28"/>
      <c r="QGC1" s="28"/>
      <c r="QGD1" s="28"/>
      <c r="QGE1" s="28"/>
      <c r="QGF1" s="28"/>
      <c r="QGG1" s="28"/>
      <c r="QGH1" s="28"/>
      <c r="QGI1" s="28"/>
      <c r="QGJ1" s="28"/>
      <c r="QGK1" s="28"/>
      <c r="QGL1" s="28"/>
      <c r="QGM1" s="28"/>
      <c r="QGN1" s="28"/>
      <c r="QGO1" s="28"/>
      <c r="QGP1" s="28"/>
      <c r="QGQ1" s="28"/>
      <c r="QGR1" s="28"/>
      <c r="QGS1" s="28"/>
      <c r="QGT1" s="28"/>
      <c r="QGU1" s="28"/>
      <c r="QGV1" s="28"/>
      <c r="QGW1" s="28"/>
      <c r="QGX1" s="28"/>
      <c r="QGY1" s="28"/>
      <c r="QGZ1" s="28"/>
      <c r="QHA1" s="28"/>
      <c r="QHB1" s="28"/>
      <c r="QHC1" s="28"/>
      <c r="QHD1" s="28"/>
      <c r="QHE1" s="28"/>
      <c r="QHF1" s="28"/>
      <c r="QHG1" s="28"/>
      <c r="QHH1" s="28"/>
      <c r="QHI1" s="28"/>
      <c r="QHJ1" s="28"/>
      <c r="QHK1" s="28"/>
      <c r="QHL1" s="28"/>
      <c r="QHM1" s="28"/>
      <c r="QHN1" s="28"/>
      <c r="QHO1" s="28"/>
      <c r="QHP1" s="28"/>
      <c r="QHQ1" s="28"/>
      <c r="QHR1" s="28"/>
      <c r="QHS1" s="28"/>
      <c r="QHT1" s="28"/>
      <c r="QHU1" s="28"/>
      <c r="QHV1" s="28"/>
      <c r="QHW1" s="28"/>
      <c r="QHX1" s="28"/>
      <c r="QHY1" s="28"/>
      <c r="QHZ1" s="28"/>
      <c r="QIA1" s="28"/>
      <c r="QIB1" s="28"/>
      <c r="QIC1" s="28"/>
      <c r="QID1" s="28"/>
      <c r="QIE1" s="28"/>
      <c r="QIF1" s="28"/>
      <c r="QIG1" s="28"/>
      <c r="QIH1" s="28"/>
      <c r="QII1" s="28"/>
      <c r="QIJ1" s="28"/>
      <c r="QIK1" s="28"/>
      <c r="QIL1" s="28"/>
      <c r="QIM1" s="28"/>
      <c r="QIN1" s="28"/>
      <c r="QIO1" s="28"/>
      <c r="QIP1" s="28"/>
      <c r="QIQ1" s="28"/>
      <c r="QIR1" s="28"/>
      <c r="QIS1" s="28"/>
      <c r="QIT1" s="28"/>
      <c r="QIU1" s="28"/>
      <c r="QIV1" s="28"/>
      <c r="QIW1" s="28"/>
      <c r="QIX1" s="28"/>
      <c r="QIY1" s="28"/>
      <c r="QIZ1" s="28"/>
      <c r="QJA1" s="28"/>
      <c r="QJB1" s="28"/>
      <c r="QJC1" s="28"/>
      <c r="QJD1" s="28"/>
      <c r="QJE1" s="28"/>
      <c r="QJF1" s="28"/>
      <c r="QJG1" s="28"/>
      <c r="QJH1" s="28"/>
      <c r="QJI1" s="28"/>
      <c r="QJJ1" s="28"/>
      <c r="QJK1" s="28"/>
      <c r="QJL1" s="28"/>
      <c r="QJM1" s="28"/>
      <c r="QJN1" s="28"/>
      <c r="QJO1" s="28"/>
      <c r="QJP1" s="28"/>
      <c r="QJQ1" s="28"/>
      <c r="QJR1" s="28"/>
      <c r="QJS1" s="28"/>
      <c r="QJT1" s="28"/>
      <c r="QJU1" s="28"/>
      <c r="QJV1" s="28"/>
      <c r="QJW1" s="28"/>
      <c r="QJX1" s="28"/>
      <c r="QJY1" s="28"/>
      <c r="QJZ1" s="28"/>
      <c r="QKA1" s="28"/>
      <c r="QKB1" s="28"/>
      <c r="QKC1" s="28"/>
      <c r="QKD1" s="28"/>
      <c r="QKE1" s="28"/>
      <c r="QKF1" s="28"/>
      <c r="QKG1" s="28"/>
      <c r="QKH1" s="28"/>
      <c r="QKI1" s="28"/>
      <c r="QKJ1" s="28"/>
      <c r="QKK1" s="28"/>
      <c r="QKL1" s="28"/>
      <c r="QKM1" s="28"/>
      <c r="QKN1" s="28"/>
      <c r="QKO1" s="28"/>
      <c r="QKP1" s="28"/>
      <c r="QKQ1" s="28"/>
      <c r="QKR1" s="28"/>
      <c r="QKS1" s="28"/>
      <c r="QKT1" s="28"/>
      <c r="QKU1" s="28"/>
      <c r="QKV1" s="28"/>
      <c r="QKW1" s="28"/>
      <c r="QKX1" s="28"/>
      <c r="QKY1" s="28"/>
      <c r="QKZ1" s="28"/>
      <c r="QLA1" s="28"/>
      <c r="QLB1" s="28"/>
      <c r="QLC1" s="28"/>
      <c r="QLD1" s="28"/>
      <c r="QLE1" s="28"/>
      <c r="QLF1" s="28"/>
      <c r="QLG1" s="28"/>
      <c r="QLH1" s="28"/>
      <c r="QLI1" s="28"/>
      <c r="QLJ1" s="28"/>
      <c r="QLK1" s="28"/>
      <c r="QLL1" s="28"/>
      <c r="QLM1" s="28"/>
      <c r="QLN1" s="28"/>
      <c r="QLO1" s="28"/>
      <c r="QLP1" s="28"/>
      <c r="QLQ1" s="28"/>
      <c r="QLR1" s="28"/>
      <c r="QLS1" s="28"/>
      <c r="QLT1" s="28"/>
      <c r="QLU1" s="28"/>
      <c r="QLV1" s="28"/>
      <c r="QLW1" s="28"/>
      <c r="QLX1" s="28"/>
      <c r="QLY1" s="28"/>
      <c r="QLZ1" s="28"/>
      <c r="QMA1" s="28"/>
      <c r="QMB1" s="28"/>
      <c r="QMC1" s="28"/>
      <c r="QMD1" s="28"/>
      <c r="QME1" s="28"/>
      <c r="QMF1" s="28"/>
      <c r="QMG1" s="28"/>
      <c r="QMH1" s="28"/>
      <c r="QMI1" s="28"/>
      <c r="QMJ1" s="28"/>
      <c r="QMK1" s="28"/>
      <c r="QML1" s="28"/>
      <c r="QMM1" s="28"/>
      <c r="QMN1" s="28"/>
      <c r="QMO1" s="28"/>
      <c r="QMP1" s="28"/>
      <c r="QMQ1" s="28"/>
      <c r="QMR1" s="28"/>
      <c r="QMS1" s="28"/>
      <c r="QMT1" s="28"/>
      <c r="QMU1" s="28"/>
      <c r="QMV1" s="28"/>
      <c r="QMW1" s="28"/>
      <c r="QMX1" s="28"/>
      <c r="QMY1" s="28"/>
      <c r="QMZ1" s="28"/>
      <c r="QNA1" s="28"/>
      <c r="QNB1" s="28"/>
      <c r="QNC1" s="28"/>
      <c r="QND1" s="28"/>
      <c r="QNE1" s="28"/>
      <c r="QNF1" s="28"/>
      <c r="QNG1" s="28"/>
      <c r="QNH1" s="28"/>
      <c r="QNI1" s="28"/>
      <c r="QNJ1" s="28"/>
      <c r="QNK1" s="28"/>
      <c r="QNL1" s="28"/>
      <c r="QNM1" s="28"/>
      <c r="QNN1" s="28"/>
      <c r="QNO1" s="28"/>
      <c r="QNP1" s="28"/>
      <c r="QNQ1" s="28"/>
      <c r="QNR1" s="28"/>
      <c r="QNS1" s="28"/>
      <c r="QNT1" s="28"/>
      <c r="QNU1" s="28"/>
      <c r="QNV1" s="28"/>
      <c r="QNW1" s="28"/>
      <c r="QNX1" s="28"/>
      <c r="QNY1" s="28"/>
      <c r="QNZ1" s="28"/>
      <c r="QOA1" s="28"/>
      <c r="QOB1" s="28"/>
      <c r="QOC1" s="28"/>
      <c r="QOD1" s="28"/>
      <c r="QOE1" s="28"/>
      <c r="QOF1" s="28"/>
      <c r="QOG1" s="28"/>
      <c r="QOH1" s="28"/>
      <c r="QOI1" s="28"/>
      <c r="QOJ1" s="28"/>
      <c r="QOK1" s="28"/>
      <c r="QOL1" s="28"/>
      <c r="QOM1" s="28"/>
      <c r="QON1" s="28"/>
      <c r="QOO1" s="28"/>
      <c r="QOP1" s="28"/>
      <c r="QOQ1" s="28"/>
      <c r="QOR1" s="28"/>
      <c r="QOS1" s="28"/>
      <c r="QOT1" s="28"/>
      <c r="QOU1" s="28"/>
      <c r="QOV1" s="28"/>
      <c r="QOW1" s="28"/>
      <c r="QOX1" s="28"/>
      <c r="QOY1" s="28"/>
      <c r="QOZ1" s="28"/>
      <c r="QPA1" s="28"/>
      <c r="QPB1" s="28"/>
      <c r="QPC1" s="28"/>
      <c r="QPD1" s="28"/>
      <c r="QPE1" s="28"/>
      <c r="QPF1" s="28"/>
      <c r="QPG1" s="28"/>
      <c r="QPH1" s="28"/>
      <c r="QPI1" s="28"/>
      <c r="QPJ1" s="28"/>
      <c r="QPK1" s="28"/>
      <c r="QPL1" s="28"/>
      <c r="QPM1" s="28"/>
      <c r="QPN1" s="28"/>
      <c r="QPO1" s="28"/>
      <c r="QPP1" s="28"/>
      <c r="QPQ1" s="28"/>
      <c r="QPR1" s="28"/>
      <c r="QPS1" s="28"/>
      <c r="QPT1" s="28"/>
      <c r="QPU1" s="28"/>
      <c r="QPV1" s="28"/>
      <c r="QPW1" s="28"/>
      <c r="QPX1" s="28"/>
      <c r="QPY1" s="28"/>
      <c r="QPZ1" s="28"/>
      <c r="QQA1" s="28"/>
      <c r="QQB1" s="28"/>
      <c r="QQC1" s="28"/>
      <c r="QQD1" s="28"/>
      <c r="QQE1" s="28"/>
      <c r="QQF1" s="28"/>
      <c r="QQG1" s="28"/>
      <c r="QQH1" s="28"/>
      <c r="QQI1" s="28"/>
      <c r="QQJ1" s="28"/>
      <c r="QQK1" s="28"/>
      <c r="QQL1" s="28"/>
      <c r="QQM1" s="28"/>
      <c r="QQN1" s="28"/>
      <c r="QQO1" s="28"/>
      <c r="QQP1" s="28"/>
      <c r="QQQ1" s="28"/>
      <c r="QQR1" s="28"/>
      <c r="QQS1" s="28"/>
      <c r="QQT1" s="28"/>
      <c r="QQU1" s="28"/>
      <c r="QQV1" s="28"/>
      <c r="QQW1" s="28"/>
      <c r="QQX1" s="28"/>
      <c r="QQY1" s="28"/>
      <c r="QQZ1" s="28"/>
      <c r="QRA1" s="28"/>
      <c r="QRB1" s="28"/>
      <c r="QRC1" s="28"/>
      <c r="QRD1" s="28"/>
      <c r="QRE1" s="28"/>
      <c r="QRF1" s="28"/>
      <c r="QRG1" s="28"/>
      <c r="QRH1" s="28"/>
      <c r="QRI1" s="28"/>
      <c r="QRJ1" s="28"/>
      <c r="QRK1" s="28"/>
      <c r="QRL1" s="28"/>
      <c r="QRM1" s="28"/>
      <c r="QRN1" s="28"/>
      <c r="QRO1" s="28"/>
      <c r="QRP1" s="28"/>
      <c r="QRQ1" s="28"/>
      <c r="QRR1" s="28"/>
      <c r="QRS1" s="28"/>
      <c r="QRT1" s="28"/>
      <c r="QRU1" s="28"/>
      <c r="QRV1" s="28"/>
      <c r="QRW1" s="28"/>
      <c r="QRX1" s="28"/>
      <c r="QRY1" s="28"/>
      <c r="QRZ1" s="28"/>
      <c r="QSA1" s="28"/>
      <c r="QSB1" s="28"/>
      <c r="QSC1" s="28"/>
      <c r="QSD1" s="28"/>
      <c r="QSE1" s="28"/>
      <c r="QSF1" s="28"/>
      <c r="QSG1" s="28"/>
      <c r="QSH1" s="28"/>
      <c r="QSI1" s="28"/>
      <c r="QSJ1" s="28"/>
      <c r="QSK1" s="28"/>
      <c r="QSL1" s="28"/>
      <c r="QSM1" s="28"/>
      <c r="QSN1" s="28"/>
      <c r="QSO1" s="28"/>
      <c r="QSP1" s="28"/>
      <c r="QSQ1" s="28"/>
      <c r="QSR1" s="28"/>
      <c r="QSS1" s="28"/>
      <c r="QST1" s="28"/>
      <c r="QSU1" s="28"/>
      <c r="QSV1" s="28"/>
      <c r="QSW1" s="28"/>
      <c r="QSX1" s="28"/>
      <c r="QSY1" s="28"/>
      <c r="QSZ1" s="28"/>
      <c r="QTA1" s="28"/>
      <c r="QTB1" s="28"/>
      <c r="QTC1" s="28"/>
      <c r="QTD1" s="28"/>
      <c r="QTE1" s="28"/>
      <c r="QTF1" s="28"/>
      <c r="QTG1" s="28"/>
      <c r="QTH1" s="28"/>
      <c r="QTI1" s="28"/>
      <c r="QTJ1" s="28"/>
      <c r="QTK1" s="28"/>
      <c r="QTL1" s="28"/>
      <c r="QTM1" s="28"/>
      <c r="QTN1" s="28"/>
      <c r="QTO1" s="28"/>
      <c r="QTP1" s="28"/>
      <c r="QTQ1" s="28"/>
      <c r="QTR1" s="28"/>
      <c r="QTS1" s="28"/>
      <c r="QTT1" s="28"/>
      <c r="QTU1" s="28"/>
      <c r="QTV1" s="28"/>
      <c r="QTW1" s="28"/>
      <c r="QTX1" s="28"/>
      <c r="QTY1" s="28"/>
      <c r="QTZ1" s="28"/>
      <c r="QUA1" s="28"/>
      <c r="QUB1" s="28"/>
      <c r="QUC1" s="28"/>
      <c r="QUD1" s="28"/>
      <c r="QUE1" s="28"/>
      <c r="QUF1" s="28"/>
      <c r="QUG1" s="28"/>
      <c r="QUH1" s="28"/>
      <c r="QUI1" s="28"/>
      <c r="QUJ1" s="28"/>
      <c r="QUK1" s="28"/>
      <c r="QUL1" s="28"/>
      <c r="QUM1" s="28"/>
      <c r="QUN1" s="28"/>
      <c r="QUO1" s="28"/>
      <c r="QUP1" s="28"/>
      <c r="QUQ1" s="28"/>
      <c r="QUR1" s="28"/>
      <c r="QUS1" s="28"/>
      <c r="QUT1" s="28"/>
      <c r="QUU1" s="28"/>
      <c r="QUV1" s="28"/>
      <c r="QUW1" s="28"/>
      <c r="QUX1" s="28"/>
      <c r="QUY1" s="28"/>
      <c r="QUZ1" s="28"/>
      <c r="QVA1" s="28"/>
      <c r="QVB1" s="28"/>
      <c r="QVC1" s="28"/>
      <c r="QVD1" s="28"/>
      <c r="QVE1" s="28"/>
      <c r="QVF1" s="28"/>
      <c r="QVG1" s="28"/>
      <c r="QVH1" s="28"/>
      <c r="QVI1" s="28"/>
      <c r="QVJ1" s="28"/>
      <c r="QVK1" s="28"/>
      <c r="QVL1" s="28"/>
      <c r="QVM1" s="28"/>
      <c r="QVN1" s="28"/>
      <c r="QVO1" s="28"/>
      <c r="QVP1" s="28"/>
      <c r="QVQ1" s="28"/>
      <c r="QVR1" s="28"/>
      <c r="QVS1" s="28"/>
      <c r="QVT1" s="28"/>
      <c r="QVU1" s="28"/>
      <c r="QVV1" s="28"/>
      <c r="QVW1" s="28"/>
      <c r="QVX1" s="28"/>
      <c r="QVY1" s="28"/>
      <c r="QVZ1" s="28"/>
      <c r="QWA1" s="28"/>
      <c r="QWB1" s="28"/>
      <c r="QWC1" s="28"/>
      <c r="QWD1" s="28"/>
      <c r="QWE1" s="28"/>
      <c r="QWF1" s="28"/>
      <c r="QWG1" s="28"/>
      <c r="QWH1" s="28"/>
      <c r="QWI1" s="28"/>
      <c r="QWJ1" s="28"/>
      <c r="QWK1" s="28"/>
      <c r="QWL1" s="28"/>
      <c r="QWM1" s="28"/>
      <c r="QWN1" s="28"/>
      <c r="QWO1" s="28"/>
      <c r="QWP1" s="28"/>
      <c r="QWQ1" s="28"/>
      <c r="QWR1" s="28"/>
      <c r="QWS1" s="28"/>
      <c r="QWT1" s="28"/>
      <c r="QWU1" s="28"/>
      <c r="QWV1" s="28"/>
      <c r="QWW1" s="28"/>
      <c r="QWX1" s="28"/>
      <c r="QWY1" s="28"/>
      <c r="QWZ1" s="28"/>
      <c r="QXA1" s="28"/>
      <c r="QXB1" s="28"/>
      <c r="QXC1" s="28"/>
      <c r="QXD1" s="28"/>
      <c r="QXE1" s="28"/>
      <c r="QXF1" s="28"/>
      <c r="QXG1" s="28"/>
      <c r="QXH1" s="28"/>
      <c r="QXI1" s="28"/>
      <c r="QXJ1" s="28"/>
      <c r="QXK1" s="28"/>
      <c r="QXL1" s="28"/>
      <c r="QXM1" s="28"/>
      <c r="QXN1" s="28"/>
      <c r="QXO1" s="28"/>
      <c r="QXP1" s="28"/>
      <c r="QXQ1" s="28"/>
      <c r="QXR1" s="28"/>
      <c r="QXS1" s="28"/>
      <c r="QXT1" s="28"/>
      <c r="QXU1" s="28"/>
      <c r="QXV1" s="28"/>
      <c r="QXW1" s="28"/>
      <c r="QXX1" s="28"/>
      <c r="QXY1" s="28"/>
      <c r="QXZ1" s="28"/>
      <c r="QYA1" s="28"/>
      <c r="QYB1" s="28"/>
      <c r="QYC1" s="28"/>
      <c r="QYD1" s="28"/>
      <c r="QYE1" s="28"/>
      <c r="QYF1" s="28"/>
      <c r="QYG1" s="28"/>
      <c r="QYH1" s="28"/>
      <c r="QYI1" s="28"/>
      <c r="QYJ1" s="28"/>
      <c r="QYK1" s="28"/>
      <c r="QYL1" s="28"/>
      <c r="QYM1" s="28"/>
      <c r="QYN1" s="28"/>
      <c r="QYO1" s="28"/>
      <c r="QYP1" s="28"/>
      <c r="QYQ1" s="28"/>
      <c r="QYR1" s="28"/>
      <c r="QYS1" s="28"/>
      <c r="QYT1" s="28"/>
      <c r="QYU1" s="28"/>
      <c r="QYV1" s="28"/>
      <c r="QYW1" s="28"/>
      <c r="QYX1" s="28"/>
      <c r="QYY1" s="28"/>
      <c r="QYZ1" s="28"/>
      <c r="QZA1" s="28"/>
      <c r="QZB1" s="28"/>
      <c r="QZC1" s="28"/>
      <c r="QZD1" s="28"/>
      <c r="QZE1" s="28"/>
      <c r="QZF1" s="28"/>
      <c r="QZG1" s="28"/>
      <c r="QZH1" s="28"/>
      <c r="QZI1" s="28"/>
      <c r="QZJ1" s="28"/>
      <c r="QZK1" s="28"/>
      <c r="QZL1" s="28"/>
      <c r="QZM1" s="28"/>
      <c r="QZN1" s="28"/>
      <c r="QZO1" s="28"/>
      <c r="QZP1" s="28"/>
      <c r="QZQ1" s="28"/>
      <c r="QZR1" s="28"/>
      <c r="QZS1" s="28"/>
      <c r="QZT1" s="28"/>
      <c r="QZU1" s="28"/>
      <c r="QZV1" s="28"/>
      <c r="QZW1" s="28"/>
      <c r="QZX1" s="28"/>
      <c r="QZY1" s="28"/>
      <c r="QZZ1" s="28"/>
      <c r="RAA1" s="28"/>
      <c r="RAB1" s="28"/>
      <c r="RAC1" s="28"/>
      <c r="RAD1" s="28"/>
      <c r="RAE1" s="28"/>
      <c r="RAF1" s="28"/>
      <c r="RAG1" s="28"/>
      <c r="RAH1" s="28"/>
      <c r="RAI1" s="28"/>
      <c r="RAJ1" s="28"/>
      <c r="RAK1" s="28"/>
      <c r="RAL1" s="28"/>
      <c r="RAM1" s="28"/>
      <c r="RAN1" s="28"/>
      <c r="RAO1" s="28"/>
      <c r="RAP1" s="28"/>
      <c r="RAQ1" s="28"/>
      <c r="RAR1" s="28"/>
      <c r="RAS1" s="28"/>
      <c r="RAT1" s="28"/>
      <c r="RAU1" s="28"/>
      <c r="RAV1" s="28"/>
      <c r="RAW1" s="28"/>
      <c r="RAX1" s="28"/>
      <c r="RAY1" s="28"/>
      <c r="RAZ1" s="28"/>
      <c r="RBA1" s="28"/>
      <c r="RBB1" s="28"/>
      <c r="RBC1" s="28"/>
      <c r="RBD1" s="28"/>
      <c r="RBE1" s="28"/>
      <c r="RBF1" s="28"/>
      <c r="RBG1" s="28"/>
      <c r="RBH1" s="28"/>
      <c r="RBI1" s="28"/>
      <c r="RBJ1" s="28"/>
      <c r="RBK1" s="28"/>
      <c r="RBL1" s="28"/>
      <c r="RBM1" s="28"/>
      <c r="RBN1" s="28"/>
      <c r="RBO1" s="28"/>
      <c r="RBP1" s="28"/>
      <c r="RBQ1" s="28"/>
      <c r="RBR1" s="28"/>
      <c r="RBS1" s="28"/>
      <c r="RBT1" s="28"/>
      <c r="RBU1" s="28"/>
      <c r="RBV1" s="28"/>
      <c r="RBW1" s="28"/>
      <c r="RBX1" s="28"/>
      <c r="RBY1" s="28"/>
      <c r="RBZ1" s="28"/>
      <c r="RCA1" s="28"/>
      <c r="RCB1" s="28"/>
      <c r="RCC1" s="28"/>
      <c r="RCD1" s="28"/>
      <c r="RCE1" s="28"/>
      <c r="RCF1" s="28"/>
      <c r="RCG1" s="28"/>
      <c r="RCH1" s="28"/>
      <c r="RCI1" s="28"/>
      <c r="RCJ1" s="28"/>
      <c r="RCK1" s="28"/>
      <c r="RCL1" s="28"/>
      <c r="RCM1" s="28"/>
      <c r="RCN1" s="28"/>
      <c r="RCO1" s="28"/>
      <c r="RCP1" s="28"/>
      <c r="RCQ1" s="28"/>
      <c r="RCR1" s="28"/>
      <c r="RCS1" s="28"/>
      <c r="RCT1" s="28"/>
      <c r="RCU1" s="28"/>
      <c r="RCV1" s="28"/>
      <c r="RCW1" s="28"/>
      <c r="RCX1" s="28"/>
      <c r="RCY1" s="28"/>
      <c r="RCZ1" s="28"/>
      <c r="RDA1" s="28"/>
      <c r="RDB1" s="28"/>
      <c r="RDC1" s="28"/>
      <c r="RDD1" s="28"/>
      <c r="RDE1" s="28"/>
      <c r="RDF1" s="28"/>
      <c r="RDG1" s="28"/>
      <c r="RDH1" s="28"/>
      <c r="RDI1" s="28"/>
      <c r="RDJ1" s="28"/>
      <c r="RDK1" s="28"/>
      <c r="RDL1" s="28"/>
      <c r="RDM1" s="28"/>
      <c r="RDN1" s="28"/>
      <c r="RDO1" s="28"/>
      <c r="RDP1" s="28"/>
      <c r="RDQ1" s="28"/>
      <c r="RDR1" s="28"/>
      <c r="RDS1" s="28"/>
      <c r="RDT1" s="28"/>
      <c r="RDU1" s="28"/>
      <c r="RDV1" s="28"/>
      <c r="RDW1" s="28"/>
      <c r="RDX1" s="28"/>
      <c r="RDY1" s="28"/>
      <c r="RDZ1" s="28"/>
      <c r="REA1" s="28"/>
      <c r="REB1" s="28"/>
      <c r="REC1" s="28"/>
      <c r="RED1" s="28"/>
      <c r="REE1" s="28"/>
      <c r="REF1" s="28"/>
      <c r="REG1" s="28"/>
      <c r="REH1" s="28"/>
      <c r="REI1" s="28"/>
      <c r="REJ1" s="28"/>
      <c r="REK1" s="28"/>
      <c r="REL1" s="28"/>
      <c r="REM1" s="28"/>
      <c r="REN1" s="28"/>
      <c r="REO1" s="28"/>
      <c r="REP1" s="28"/>
      <c r="REQ1" s="28"/>
      <c r="RER1" s="28"/>
      <c r="RES1" s="28"/>
      <c r="RET1" s="28"/>
      <c r="REU1" s="28"/>
      <c r="REV1" s="28"/>
      <c r="REW1" s="28"/>
      <c r="REX1" s="28"/>
      <c r="REY1" s="28"/>
      <c r="REZ1" s="28"/>
      <c r="RFA1" s="28"/>
      <c r="RFB1" s="28"/>
      <c r="RFC1" s="28"/>
      <c r="RFD1" s="28"/>
      <c r="RFE1" s="28"/>
      <c r="RFF1" s="28"/>
      <c r="RFG1" s="28"/>
      <c r="RFH1" s="28"/>
      <c r="RFI1" s="28"/>
      <c r="RFJ1" s="28"/>
      <c r="RFK1" s="28"/>
      <c r="RFL1" s="28"/>
      <c r="RFM1" s="28"/>
      <c r="RFN1" s="28"/>
      <c r="RFO1" s="28"/>
      <c r="RFP1" s="28"/>
      <c r="RFQ1" s="28"/>
      <c r="RFR1" s="28"/>
      <c r="RFS1" s="28"/>
      <c r="RFT1" s="28"/>
      <c r="RFU1" s="28"/>
      <c r="RFV1" s="28"/>
      <c r="RFW1" s="28"/>
      <c r="RFX1" s="28"/>
      <c r="RFY1" s="28"/>
      <c r="RFZ1" s="28"/>
      <c r="RGA1" s="28"/>
      <c r="RGB1" s="28"/>
      <c r="RGC1" s="28"/>
      <c r="RGD1" s="28"/>
      <c r="RGE1" s="28"/>
      <c r="RGF1" s="28"/>
      <c r="RGG1" s="28"/>
      <c r="RGH1" s="28"/>
      <c r="RGI1" s="28"/>
      <c r="RGJ1" s="28"/>
      <c r="RGK1" s="28"/>
      <c r="RGL1" s="28"/>
      <c r="RGM1" s="28"/>
      <c r="RGN1" s="28"/>
      <c r="RGO1" s="28"/>
      <c r="RGP1" s="28"/>
      <c r="RGQ1" s="28"/>
      <c r="RGR1" s="28"/>
      <c r="RGS1" s="28"/>
      <c r="RGT1" s="28"/>
      <c r="RGU1" s="28"/>
      <c r="RGV1" s="28"/>
      <c r="RGW1" s="28"/>
      <c r="RGX1" s="28"/>
      <c r="RGY1" s="28"/>
      <c r="RGZ1" s="28"/>
      <c r="RHA1" s="28"/>
      <c r="RHB1" s="28"/>
      <c r="RHC1" s="28"/>
      <c r="RHD1" s="28"/>
      <c r="RHE1" s="28"/>
      <c r="RHF1" s="28"/>
      <c r="RHG1" s="28"/>
      <c r="RHH1" s="28"/>
      <c r="RHI1" s="28"/>
      <c r="RHJ1" s="28"/>
      <c r="RHK1" s="28"/>
      <c r="RHL1" s="28"/>
      <c r="RHM1" s="28"/>
      <c r="RHN1" s="28"/>
      <c r="RHO1" s="28"/>
      <c r="RHP1" s="28"/>
      <c r="RHQ1" s="28"/>
      <c r="RHR1" s="28"/>
      <c r="RHS1" s="28"/>
      <c r="RHT1" s="28"/>
      <c r="RHU1" s="28"/>
      <c r="RHV1" s="28"/>
      <c r="RHW1" s="28"/>
      <c r="RHX1" s="28"/>
      <c r="RHY1" s="28"/>
      <c r="RHZ1" s="28"/>
      <c r="RIA1" s="28"/>
      <c r="RIB1" s="28"/>
      <c r="RIC1" s="28"/>
      <c r="RID1" s="28"/>
      <c r="RIE1" s="28"/>
      <c r="RIF1" s="28"/>
      <c r="RIG1" s="28"/>
      <c r="RIH1" s="28"/>
      <c r="RII1" s="28"/>
      <c r="RIJ1" s="28"/>
      <c r="RIK1" s="28"/>
      <c r="RIL1" s="28"/>
      <c r="RIM1" s="28"/>
      <c r="RIN1" s="28"/>
      <c r="RIO1" s="28"/>
      <c r="RIP1" s="28"/>
      <c r="RIQ1" s="28"/>
      <c r="RIR1" s="28"/>
      <c r="RIS1" s="28"/>
      <c r="RIT1" s="28"/>
      <c r="RIU1" s="28"/>
      <c r="RIV1" s="28"/>
      <c r="RIW1" s="28"/>
      <c r="RIX1" s="28"/>
      <c r="RIY1" s="28"/>
      <c r="RIZ1" s="28"/>
      <c r="RJA1" s="28"/>
      <c r="RJB1" s="28"/>
      <c r="RJC1" s="28"/>
      <c r="RJD1" s="28"/>
      <c r="RJE1" s="28"/>
      <c r="RJF1" s="28"/>
      <c r="RJG1" s="28"/>
      <c r="RJH1" s="28"/>
      <c r="RJI1" s="28"/>
      <c r="RJJ1" s="28"/>
      <c r="RJK1" s="28"/>
      <c r="RJL1" s="28"/>
      <c r="RJM1" s="28"/>
      <c r="RJN1" s="28"/>
      <c r="RJO1" s="28"/>
      <c r="RJP1" s="28"/>
      <c r="RJQ1" s="28"/>
      <c r="RJR1" s="28"/>
      <c r="RJS1" s="28"/>
      <c r="RJT1" s="28"/>
      <c r="RJU1" s="28"/>
      <c r="RJV1" s="28"/>
      <c r="RJW1" s="28"/>
      <c r="RJX1" s="28"/>
      <c r="RJY1" s="28"/>
      <c r="RJZ1" s="28"/>
      <c r="RKA1" s="28"/>
      <c r="RKB1" s="28"/>
      <c r="RKC1" s="28"/>
      <c r="RKD1" s="28"/>
      <c r="RKE1" s="28"/>
      <c r="RKF1" s="28"/>
      <c r="RKG1" s="28"/>
      <c r="RKH1" s="28"/>
      <c r="RKI1" s="28"/>
      <c r="RKJ1" s="28"/>
      <c r="RKK1" s="28"/>
      <c r="RKL1" s="28"/>
      <c r="RKM1" s="28"/>
      <c r="RKN1" s="28"/>
      <c r="RKO1" s="28"/>
      <c r="RKP1" s="28"/>
      <c r="RKQ1" s="28"/>
      <c r="RKR1" s="28"/>
      <c r="RKS1" s="28"/>
      <c r="RKT1" s="28"/>
      <c r="RKU1" s="28"/>
      <c r="RKV1" s="28"/>
      <c r="RKW1" s="28"/>
      <c r="RKX1" s="28"/>
      <c r="RKY1" s="28"/>
      <c r="RKZ1" s="28"/>
      <c r="RLA1" s="28"/>
      <c r="RLB1" s="28"/>
      <c r="RLC1" s="28"/>
      <c r="RLD1" s="28"/>
      <c r="RLE1" s="28"/>
      <c r="RLF1" s="28"/>
      <c r="RLG1" s="28"/>
      <c r="RLH1" s="28"/>
      <c r="RLI1" s="28"/>
      <c r="RLJ1" s="28"/>
      <c r="RLK1" s="28"/>
      <c r="RLL1" s="28"/>
      <c r="RLM1" s="28"/>
      <c r="RLN1" s="28"/>
      <c r="RLO1" s="28"/>
      <c r="RLP1" s="28"/>
      <c r="RLQ1" s="28"/>
      <c r="RLR1" s="28"/>
      <c r="RLS1" s="28"/>
      <c r="RLT1" s="28"/>
      <c r="RLU1" s="28"/>
      <c r="RLV1" s="28"/>
      <c r="RLW1" s="28"/>
      <c r="RLX1" s="28"/>
      <c r="RLY1" s="28"/>
      <c r="RLZ1" s="28"/>
      <c r="RMA1" s="28"/>
      <c r="RMB1" s="28"/>
      <c r="RMC1" s="28"/>
      <c r="RMD1" s="28"/>
      <c r="RME1" s="28"/>
      <c r="RMF1" s="28"/>
      <c r="RMG1" s="28"/>
      <c r="RMH1" s="28"/>
      <c r="RMI1" s="28"/>
      <c r="RMJ1" s="28"/>
      <c r="RMK1" s="28"/>
      <c r="RML1" s="28"/>
      <c r="RMM1" s="28"/>
      <c r="RMN1" s="28"/>
      <c r="RMO1" s="28"/>
      <c r="RMP1" s="28"/>
      <c r="RMQ1" s="28"/>
      <c r="RMR1" s="28"/>
      <c r="RMS1" s="28"/>
      <c r="RMT1" s="28"/>
      <c r="RMU1" s="28"/>
      <c r="RMV1" s="28"/>
      <c r="RMW1" s="28"/>
      <c r="RMX1" s="28"/>
      <c r="RMY1" s="28"/>
      <c r="RMZ1" s="28"/>
      <c r="RNA1" s="28"/>
      <c r="RNB1" s="28"/>
      <c r="RNC1" s="28"/>
      <c r="RND1" s="28"/>
      <c r="RNE1" s="28"/>
      <c r="RNF1" s="28"/>
      <c r="RNG1" s="28"/>
      <c r="RNH1" s="28"/>
      <c r="RNI1" s="28"/>
      <c r="RNJ1" s="28"/>
      <c r="RNK1" s="28"/>
      <c r="RNL1" s="28"/>
      <c r="RNM1" s="28"/>
      <c r="RNN1" s="28"/>
      <c r="RNO1" s="28"/>
      <c r="RNP1" s="28"/>
      <c r="RNQ1" s="28"/>
      <c r="RNR1" s="28"/>
      <c r="RNS1" s="28"/>
      <c r="RNT1" s="28"/>
      <c r="RNU1" s="28"/>
      <c r="RNV1" s="28"/>
      <c r="RNW1" s="28"/>
      <c r="RNX1" s="28"/>
      <c r="RNY1" s="28"/>
      <c r="RNZ1" s="28"/>
      <c r="ROA1" s="28"/>
      <c r="ROB1" s="28"/>
      <c r="ROC1" s="28"/>
      <c r="ROD1" s="28"/>
      <c r="ROE1" s="28"/>
      <c r="ROF1" s="28"/>
      <c r="ROG1" s="28"/>
      <c r="ROH1" s="28"/>
      <c r="ROI1" s="28"/>
      <c r="ROJ1" s="28"/>
      <c r="ROK1" s="28"/>
      <c r="ROL1" s="28"/>
      <c r="ROM1" s="28"/>
      <c r="RON1" s="28"/>
      <c r="ROO1" s="28"/>
      <c r="ROP1" s="28"/>
      <c r="ROQ1" s="28"/>
      <c r="ROR1" s="28"/>
      <c r="ROS1" s="28"/>
      <c r="ROT1" s="28"/>
      <c r="ROU1" s="28"/>
      <c r="ROV1" s="28"/>
      <c r="ROW1" s="28"/>
      <c r="ROX1" s="28"/>
      <c r="ROY1" s="28"/>
      <c r="ROZ1" s="28"/>
      <c r="RPA1" s="28"/>
      <c r="RPB1" s="28"/>
      <c r="RPC1" s="28"/>
      <c r="RPD1" s="28"/>
      <c r="RPE1" s="28"/>
      <c r="RPF1" s="28"/>
      <c r="RPG1" s="28"/>
      <c r="RPH1" s="28"/>
      <c r="RPI1" s="28"/>
      <c r="RPJ1" s="28"/>
      <c r="RPK1" s="28"/>
      <c r="RPL1" s="28"/>
      <c r="RPM1" s="28"/>
      <c r="RPN1" s="28"/>
      <c r="RPO1" s="28"/>
      <c r="RPP1" s="28"/>
      <c r="RPQ1" s="28"/>
      <c r="RPR1" s="28"/>
      <c r="RPS1" s="28"/>
      <c r="RPT1" s="28"/>
      <c r="RPU1" s="28"/>
      <c r="RPV1" s="28"/>
      <c r="RPW1" s="28"/>
      <c r="RPX1" s="28"/>
      <c r="RPY1" s="28"/>
      <c r="RPZ1" s="28"/>
      <c r="RQA1" s="28"/>
      <c r="RQB1" s="28"/>
      <c r="RQC1" s="28"/>
      <c r="RQD1" s="28"/>
      <c r="RQE1" s="28"/>
      <c r="RQF1" s="28"/>
      <c r="RQG1" s="28"/>
      <c r="RQH1" s="28"/>
      <c r="RQI1" s="28"/>
      <c r="RQJ1" s="28"/>
      <c r="RQK1" s="28"/>
      <c r="RQL1" s="28"/>
      <c r="RQM1" s="28"/>
      <c r="RQN1" s="28"/>
      <c r="RQO1" s="28"/>
      <c r="RQP1" s="28"/>
      <c r="RQQ1" s="28"/>
      <c r="RQR1" s="28"/>
      <c r="RQS1" s="28"/>
      <c r="RQT1" s="28"/>
      <c r="RQU1" s="28"/>
      <c r="RQV1" s="28"/>
      <c r="RQW1" s="28"/>
      <c r="RQX1" s="28"/>
      <c r="RQY1" s="28"/>
      <c r="RQZ1" s="28"/>
      <c r="RRA1" s="28"/>
      <c r="RRB1" s="28"/>
      <c r="RRC1" s="28"/>
      <c r="RRD1" s="28"/>
      <c r="RRE1" s="28"/>
      <c r="RRF1" s="28"/>
      <c r="RRG1" s="28"/>
      <c r="RRH1" s="28"/>
      <c r="RRI1" s="28"/>
      <c r="RRJ1" s="28"/>
      <c r="RRK1" s="28"/>
      <c r="RRL1" s="28"/>
      <c r="RRM1" s="28"/>
      <c r="RRN1" s="28"/>
      <c r="RRO1" s="28"/>
      <c r="RRP1" s="28"/>
      <c r="RRQ1" s="28"/>
      <c r="RRR1" s="28"/>
      <c r="RRS1" s="28"/>
      <c r="RRT1" s="28"/>
      <c r="RRU1" s="28"/>
      <c r="RRV1" s="28"/>
      <c r="RRW1" s="28"/>
      <c r="RRX1" s="28"/>
      <c r="RRY1" s="28"/>
      <c r="RRZ1" s="28"/>
      <c r="RSA1" s="28"/>
      <c r="RSB1" s="28"/>
      <c r="RSC1" s="28"/>
      <c r="RSD1" s="28"/>
      <c r="RSE1" s="28"/>
      <c r="RSF1" s="28"/>
      <c r="RSG1" s="28"/>
      <c r="RSH1" s="28"/>
      <c r="RSI1" s="28"/>
      <c r="RSJ1" s="28"/>
      <c r="RSK1" s="28"/>
      <c r="RSL1" s="28"/>
      <c r="RSM1" s="28"/>
      <c r="RSN1" s="28"/>
      <c r="RSO1" s="28"/>
      <c r="RSP1" s="28"/>
      <c r="RSQ1" s="28"/>
      <c r="RSR1" s="28"/>
      <c r="RSS1" s="28"/>
      <c r="RST1" s="28"/>
      <c r="RSU1" s="28"/>
      <c r="RSV1" s="28"/>
      <c r="RSW1" s="28"/>
      <c r="RSX1" s="28"/>
      <c r="RSY1" s="28"/>
      <c r="RSZ1" s="28"/>
      <c r="RTA1" s="28"/>
      <c r="RTB1" s="28"/>
      <c r="RTC1" s="28"/>
      <c r="RTD1" s="28"/>
      <c r="RTE1" s="28"/>
      <c r="RTF1" s="28"/>
      <c r="RTG1" s="28"/>
      <c r="RTH1" s="28"/>
      <c r="RTI1" s="28"/>
      <c r="RTJ1" s="28"/>
      <c r="RTK1" s="28"/>
      <c r="RTL1" s="28"/>
      <c r="RTM1" s="28"/>
      <c r="RTN1" s="28"/>
      <c r="RTO1" s="28"/>
      <c r="RTP1" s="28"/>
      <c r="RTQ1" s="28"/>
      <c r="RTR1" s="28"/>
      <c r="RTS1" s="28"/>
      <c r="RTT1" s="28"/>
      <c r="RTU1" s="28"/>
      <c r="RTV1" s="28"/>
      <c r="RTW1" s="28"/>
      <c r="RTX1" s="28"/>
      <c r="RTY1" s="28"/>
      <c r="RTZ1" s="28"/>
      <c r="RUA1" s="28"/>
      <c r="RUB1" s="28"/>
      <c r="RUC1" s="28"/>
      <c r="RUD1" s="28"/>
      <c r="RUE1" s="28"/>
      <c r="RUF1" s="28"/>
      <c r="RUG1" s="28"/>
      <c r="RUH1" s="28"/>
      <c r="RUI1" s="28"/>
      <c r="RUJ1" s="28"/>
      <c r="RUK1" s="28"/>
      <c r="RUL1" s="28"/>
      <c r="RUM1" s="28"/>
      <c r="RUN1" s="28"/>
      <c r="RUO1" s="28"/>
      <c r="RUP1" s="28"/>
      <c r="RUQ1" s="28"/>
      <c r="RUR1" s="28"/>
      <c r="RUS1" s="28"/>
      <c r="RUT1" s="28"/>
      <c r="RUU1" s="28"/>
      <c r="RUV1" s="28"/>
      <c r="RUW1" s="28"/>
      <c r="RUX1" s="28"/>
      <c r="RUY1" s="28"/>
      <c r="RUZ1" s="28"/>
      <c r="RVA1" s="28"/>
      <c r="RVB1" s="28"/>
      <c r="RVC1" s="28"/>
      <c r="RVD1" s="28"/>
      <c r="RVE1" s="28"/>
      <c r="RVF1" s="28"/>
      <c r="RVG1" s="28"/>
      <c r="RVH1" s="28"/>
      <c r="RVI1" s="28"/>
      <c r="RVJ1" s="28"/>
      <c r="RVK1" s="28"/>
      <c r="RVL1" s="28"/>
      <c r="RVM1" s="28"/>
      <c r="RVN1" s="28"/>
      <c r="RVO1" s="28"/>
      <c r="RVP1" s="28"/>
      <c r="RVQ1" s="28"/>
      <c r="RVR1" s="28"/>
      <c r="RVS1" s="28"/>
      <c r="RVT1" s="28"/>
      <c r="RVU1" s="28"/>
      <c r="RVV1" s="28"/>
      <c r="RVW1" s="28"/>
      <c r="RVX1" s="28"/>
      <c r="RVY1" s="28"/>
      <c r="RVZ1" s="28"/>
      <c r="RWA1" s="28"/>
      <c r="RWB1" s="28"/>
      <c r="RWC1" s="28"/>
      <c r="RWD1" s="28"/>
      <c r="RWE1" s="28"/>
      <c r="RWF1" s="28"/>
      <c r="RWG1" s="28"/>
      <c r="RWH1" s="28"/>
      <c r="RWI1" s="28"/>
      <c r="RWJ1" s="28"/>
      <c r="RWK1" s="28"/>
      <c r="RWL1" s="28"/>
      <c r="RWM1" s="28"/>
      <c r="RWN1" s="28"/>
      <c r="RWO1" s="28"/>
      <c r="RWP1" s="28"/>
      <c r="RWQ1" s="28"/>
      <c r="RWR1" s="28"/>
      <c r="RWS1" s="28"/>
      <c r="RWT1" s="28"/>
      <c r="RWU1" s="28"/>
      <c r="RWV1" s="28"/>
      <c r="RWW1" s="28"/>
      <c r="RWX1" s="28"/>
      <c r="RWY1" s="28"/>
      <c r="RWZ1" s="28"/>
      <c r="RXA1" s="28"/>
      <c r="RXB1" s="28"/>
      <c r="RXC1" s="28"/>
      <c r="RXD1" s="28"/>
      <c r="RXE1" s="28"/>
      <c r="RXF1" s="28"/>
      <c r="RXG1" s="28"/>
      <c r="RXH1" s="28"/>
      <c r="RXI1" s="28"/>
      <c r="RXJ1" s="28"/>
      <c r="RXK1" s="28"/>
      <c r="RXL1" s="28"/>
      <c r="RXM1" s="28"/>
      <c r="RXN1" s="28"/>
      <c r="RXO1" s="28"/>
      <c r="RXP1" s="28"/>
      <c r="RXQ1" s="28"/>
      <c r="RXR1" s="28"/>
      <c r="RXS1" s="28"/>
      <c r="RXT1" s="28"/>
      <c r="RXU1" s="28"/>
      <c r="RXV1" s="28"/>
      <c r="RXW1" s="28"/>
      <c r="RXX1" s="28"/>
      <c r="RXY1" s="28"/>
      <c r="RXZ1" s="28"/>
      <c r="RYA1" s="28"/>
      <c r="RYB1" s="28"/>
      <c r="RYC1" s="28"/>
      <c r="RYD1" s="28"/>
      <c r="RYE1" s="28"/>
      <c r="RYF1" s="28"/>
      <c r="RYG1" s="28"/>
      <c r="RYH1" s="28"/>
      <c r="RYI1" s="28"/>
      <c r="RYJ1" s="28"/>
      <c r="RYK1" s="28"/>
      <c r="RYL1" s="28"/>
      <c r="RYM1" s="28"/>
      <c r="RYN1" s="28"/>
      <c r="RYO1" s="28"/>
      <c r="RYP1" s="28"/>
      <c r="RYQ1" s="28"/>
      <c r="RYR1" s="28"/>
      <c r="RYS1" s="28"/>
      <c r="RYT1" s="28"/>
      <c r="RYU1" s="28"/>
      <c r="RYV1" s="28"/>
      <c r="RYW1" s="28"/>
      <c r="RYX1" s="28"/>
      <c r="RYY1" s="28"/>
      <c r="RYZ1" s="28"/>
      <c r="RZA1" s="28"/>
      <c r="RZB1" s="28"/>
      <c r="RZC1" s="28"/>
      <c r="RZD1" s="28"/>
      <c r="RZE1" s="28"/>
      <c r="RZF1" s="28"/>
      <c r="RZG1" s="28"/>
      <c r="RZH1" s="28"/>
      <c r="RZI1" s="28"/>
      <c r="RZJ1" s="28"/>
      <c r="RZK1" s="28"/>
      <c r="RZL1" s="28"/>
      <c r="RZM1" s="28"/>
      <c r="RZN1" s="28"/>
      <c r="RZO1" s="28"/>
      <c r="RZP1" s="28"/>
      <c r="RZQ1" s="28"/>
      <c r="RZR1" s="28"/>
      <c r="RZS1" s="28"/>
      <c r="RZT1" s="28"/>
      <c r="RZU1" s="28"/>
      <c r="RZV1" s="28"/>
      <c r="RZW1" s="28"/>
      <c r="RZX1" s="28"/>
      <c r="RZY1" s="28"/>
      <c r="RZZ1" s="28"/>
      <c r="SAA1" s="28"/>
      <c r="SAB1" s="28"/>
      <c r="SAC1" s="28"/>
      <c r="SAD1" s="28"/>
      <c r="SAE1" s="28"/>
      <c r="SAF1" s="28"/>
      <c r="SAG1" s="28"/>
      <c r="SAH1" s="28"/>
      <c r="SAI1" s="28"/>
      <c r="SAJ1" s="28"/>
      <c r="SAK1" s="28"/>
      <c r="SAL1" s="28"/>
      <c r="SAM1" s="28"/>
      <c r="SAN1" s="28"/>
      <c r="SAO1" s="28"/>
      <c r="SAP1" s="28"/>
      <c r="SAQ1" s="28"/>
      <c r="SAR1" s="28"/>
      <c r="SAS1" s="28"/>
      <c r="SAT1" s="28"/>
      <c r="SAU1" s="28"/>
      <c r="SAV1" s="28"/>
      <c r="SAW1" s="28"/>
      <c r="SAX1" s="28"/>
      <c r="SAY1" s="28"/>
      <c r="SAZ1" s="28"/>
      <c r="SBA1" s="28"/>
      <c r="SBB1" s="28"/>
      <c r="SBC1" s="28"/>
      <c r="SBD1" s="28"/>
      <c r="SBE1" s="28"/>
      <c r="SBF1" s="28"/>
      <c r="SBG1" s="28"/>
      <c r="SBH1" s="28"/>
      <c r="SBI1" s="28"/>
      <c r="SBJ1" s="28"/>
      <c r="SBK1" s="28"/>
      <c r="SBL1" s="28"/>
      <c r="SBM1" s="28"/>
      <c r="SBN1" s="28"/>
      <c r="SBO1" s="28"/>
      <c r="SBP1" s="28"/>
      <c r="SBQ1" s="28"/>
      <c r="SBR1" s="28"/>
      <c r="SBS1" s="28"/>
      <c r="SBT1" s="28"/>
      <c r="SBU1" s="28"/>
      <c r="SBV1" s="28"/>
      <c r="SBW1" s="28"/>
      <c r="SBX1" s="28"/>
      <c r="SBY1" s="28"/>
      <c r="SBZ1" s="28"/>
      <c r="SCA1" s="28"/>
      <c r="SCB1" s="28"/>
      <c r="SCC1" s="28"/>
      <c r="SCD1" s="28"/>
      <c r="SCE1" s="28"/>
      <c r="SCF1" s="28"/>
      <c r="SCG1" s="28"/>
      <c r="SCH1" s="28"/>
      <c r="SCI1" s="28"/>
      <c r="SCJ1" s="28"/>
      <c r="SCK1" s="28"/>
      <c r="SCL1" s="28"/>
      <c r="SCM1" s="28"/>
      <c r="SCN1" s="28"/>
      <c r="SCO1" s="28"/>
      <c r="SCP1" s="28"/>
      <c r="SCQ1" s="28"/>
      <c r="SCR1" s="28"/>
      <c r="SCS1" s="28"/>
      <c r="SCT1" s="28"/>
      <c r="SCU1" s="28"/>
      <c r="SCV1" s="28"/>
      <c r="SCW1" s="28"/>
      <c r="SCX1" s="28"/>
      <c r="SCY1" s="28"/>
      <c r="SCZ1" s="28"/>
      <c r="SDA1" s="28"/>
      <c r="SDB1" s="28"/>
      <c r="SDC1" s="28"/>
      <c r="SDD1" s="28"/>
      <c r="SDE1" s="28"/>
      <c r="SDF1" s="28"/>
      <c r="SDG1" s="28"/>
      <c r="SDH1" s="28"/>
      <c r="SDI1" s="28"/>
      <c r="SDJ1" s="28"/>
      <c r="SDK1" s="28"/>
      <c r="SDL1" s="28"/>
      <c r="SDM1" s="28"/>
      <c r="SDN1" s="28"/>
      <c r="SDO1" s="28"/>
      <c r="SDP1" s="28"/>
      <c r="SDQ1" s="28"/>
      <c r="SDR1" s="28"/>
      <c r="SDS1" s="28"/>
      <c r="SDT1" s="28"/>
      <c r="SDU1" s="28"/>
      <c r="SDV1" s="28"/>
      <c r="SDW1" s="28"/>
      <c r="SDX1" s="28"/>
      <c r="SDY1" s="28"/>
      <c r="SDZ1" s="28"/>
      <c r="SEA1" s="28"/>
      <c r="SEB1" s="28"/>
      <c r="SEC1" s="28"/>
      <c r="SED1" s="28"/>
      <c r="SEE1" s="28"/>
      <c r="SEF1" s="28"/>
      <c r="SEG1" s="28"/>
      <c r="SEH1" s="28"/>
      <c r="SEI1" s="28"/>
      <c r="SEJ1" s="28"/>
      <c r="SEK1" s="28"/>
      <c r="SEL1" s="28"/>
      <c r="SEM1" s="28"/>
      <c r="SEN1" s="28"/>
      <c r="SEO1" s="28"/>
      <c r="SEP1" s="28"/>
      <c r="SEQ1" s="28"/>
      <c r="SER1" s="28"/>
      <c r="SES1" s="28"/>
      <c r="SET1" s="28"/>
      <c r="SEU1" s="28"/>
      <c r="SEV1" s="28"/>
      <c r="SEW1" s="28"/>
      <c r="SEX1" s="28"/>
      <c r="SEY1" s="28"/>
      <c r="SEZ1" s="28"/>
      <c r="SFA1" s="28"/>
      <c r="SFB1" s="28"/>
      <c r="SFC1" s="28"/>
      <c r="SFD1" s="28"/>
      <c r="SFE1" s="28"/>
      <c r="SFF1" s="28"/>
      <c r="SFG1" s="28"/>
      <c r="SFH1" s="28"/>
      <c r="SFI1" s="28"/>
      <c r="SFJ1" s="28"/>
      <c r="SFK1" s="28"/>
      <c r="SFL1" s="28"/>
      <c r="SFM1" s="28"/>
      <c r="SFN1" s="28"/>
      <c r="SFO1" s="28"/>
      <c r="SFP1" s="28"/>
      <c r="SFQ1" s="28"/>
      <c r="SFR1" s="28"/>
      <c r="SFS1" s="28"/>
      <c r="SFT1" s="28"/>
      <c r="SFU1" s="28"/>
      <c r="SFV1" s="28"/>
      <c r="SFW1" s="28"/>
      <c r="SFX1" s="28"/>
      <c r="SFY1" s="28"/>
      <c r="SFZ1" s="28"/>
      <c r="SGA1" s="28"/>
      <c r="SGB1" s="28"/>
      <c r="SGC1" s="28"/>
      <c r="SGD1" s="28"/>
      <c r="SGE1" s="28"/>
      <c r="SGF1" s="28"/>
      <c r="SGG1" s="28"/>
      <c r="SGH1" s="28"/>
      <c r="SGI1" s="28"/>
      <c r="SGJ1" s="28"/>
      <c r="SGK1" s="28"/>
      <c r="SGL1" s="28"/>
      <c r="SGM1" s="28"/>
      <c r="SGN1" s="28"/>
      <c r="SGO1" s="28"/>
      <c r="SGP1" s="28"/>
      <c r="SGQ1" s="28"/>
      <c r="SGR1" s="28"/>
      <c r="SGS1" s="28"/>
      <c r="SGT1" s="28"/>
      <c r="SGU1" s="28"/>
      <c r="SGV1" s="28"/>
      <c r="SGW1" s="28"/>
      <c r="SGX1" s="28"/>
      <c r="SGY1" s="28"/>
      <c r="SGZ1" s="28"/>
      <c r="SHA1" s="28"/>
      <c r="SHB1" s="28"/>
      <c r="SHC1" s="28"/>
      <c r="SHD1" s="28"/>
      <c r="SHE1" s="28"/>
      <c r="SHF1" s="28"/>
      <c r="SHG1" s="28"/>
      <c r="SHH1" s="28"/>
      <c r="SHI1" s="28"/>
      <c r="SHJ1" s="28"/>
      <c r="SHK1" s="28"/>
      <c r="SHL1" s="28"/>
      <c r="SHM1" s="28"/>
      <c r="SHN1" s="28"/>
      <c r="SHO1" s="28"/>
      <c r="SHP1" s="28"/>
      <c r="SHQ1" s="28"/>
      <c r="SHR1" s="28"/>
      <c r="SHS1" s="28"/>
      <c r="SHT1" s="28"/>
      <c r="SHU1" s="28"/>
      <c r="SHV1" s="28"/>
      <c r="SHW1" s="28"/>
      <c r="SHX1" s="28"/>
      <c r="SHY1" s="28"/>
      <c r="SHZ1" s="28"/>
      <c r="SIA1" s="28"/>
      <c r="SIB1" s="28"/>
      <c r="SIC1" s="28"/>
      <c r="SID1" s="28"/>
      <c r="SIE1" s="28"/>
      <c r="SIF1" s="28"/>
      <c r="SIG1" s="28"/>
      <c r="SIH1" s="28"/>
      <c r="SII1" s="28"/>
      <c r="SIJ1" s="28"/>
      <c r="SIK1" s="28"/>
      <c r="SIL1" s="28"/>
      <c r="SIM1" s="28"/>
      <c r="SIN1" s="28"/>
      <c r="SIO1" s="28"/>
      <c r="SIP1" s="28"/>
      <c r="SIQ1" s="28"/>
      <c r="SIR1" s="28"/>
      <c r="SIS1" s="28"/>
      <c r="SIT1" s="28"/>
      <c r="SIU1" s="28"/>
      <c r="SIV1" s="28"/>
      <c r="SIW1" s="28"/>
      <c r="SIX1" s="28"/>
      <c r="SIY1" s="28"/>
      <c r="SIZ1" s="28"/>
      <c r="SJA1" s="28"/>
      <c r="SJB1" s="28"/>
      <c r="SJC1" s="28"/>
      <c r="SJD1" s="28"/>
      <c r="SJE1" s="28"/>
      <c r="SJF1" s="28"/>
      <c r="SJG1" s="28"/>
      <c r="SJH1" s="28"/>
      <c r="SJI1" s="28"/>
      <c r="SJJ1" s="28"/>
      <c r="SJK1" s="28"/>
      <c r="SJL1" s="28"/>
      <c r="SJM1" s="28"/>
      <c r="SJN1" s="28"/>
      <c r="SJO1" s="28"/>
      <c r="SJP1" s="28"/>
      <c r="SJQ1" s="28"/>
      <c r="SJR1" s="28"/>
      <c r="SJS1" s="28"/>
      <c r="SJT1" s="28"/>
      <c r="SJU1" s="28"/>
      <c r="SJV1" s="28"/>
      <c r="SJW1" s="28"/>
      <c r="SJX1" s="28"/>
      <c r="SJY1" s="28"/>
      <c r="SJZ1" s="28"/>
      <c r="SKA1" s="28"/>
      <c r="SKB1" s="28"/>
      <c r="SKC1" s="28"/>
      <c r="SKD1" s="28"/>
      <c r="SKE1" s="28"/>
      <c r="SKF1" s="28"/>
      <c r="SKG1" s="28"/>
      <c r="SKH1" s="28"/>
      <c r="SKI1" s="28"/>
      <c r="SKJ1" s="28"/>
      <c r="SKK1" s="28"/>
      <c r="SKL1" s="28"/>
      <c r="SKM1" s="28"/>
      <c r="SKN1" s="28"/>
      <c r="SKO1" s="28"/>
      <c r="SKP1" s="28"/>
      <c r="SKQ1" s="28"/>
      <c r="SKR1" s="28"/>
      <c r="SKS1" s="28"/>
      <c r="SKT1" s="28"/>
      <c r="SKU1" s="28"/>
      <c r="SKV1" s="28"/>
      <c r="SKW1" s="28"/>
      <c r="SKX1" s="28"/>
      <c r="SKY1" s="28"/>
      <c r="SKZ1" s="28"/>
      <c r="SLA1" s="28"/>
      <c r="SLB1" s="28"/>
      <c r="SLC1" s="28"/>
      <c r="SLD1" s="28"/>
      <c r="SLE1" s="28"/>
      <c r="SLF1" s="28"/>
      <c r="SLG1" s="28"/>
      <c r="SLH1" s="28"/>
      <c r="SLI1" s="28"/>
      <c r="SLJ1" s="28"/>
      <c r="SLK1" s="28"/>
      <c r="SLL1" s="28"/>
      <c r="SLM1" s="28"/>
      <c r="SLN1" s="28"/>
      <c r="SLO1" s="28"/>
      <c r="SLP1" s="28"/>
      <c r="SLQ1" s="28"/>
      <c r="SLR1" s="28"/>
      <c r="SLS1" s="28"/>
      <c r="SLT1" s="28"/>
      <c r="SLU1" s="28"/>
      <c r="SLV1" s="28"/>
      <c r="SLW1" s="28"/>
      <c r="SLX1" s="28"/>
      <c r="SLY1" s="28"/>
      <c r="SLZ1" s="28"/>
      <c r="SMA1" s="28"/>
      <c r="SMB1" s="28"/>
      <c r="SMC1" s="28"/>
      <c r="SMD1" s="28"/>
      <c r="SME1" s="28"/>
      <c r="SMF1" s="28"/>
      <c r="SMG1" s="28"/>
      <c r="SMH1" s="28"/>
      <c r="SMI1" s="28"/>
      <c r="SMJ1" s="28"/>
      <c r="SMK1" s="28"/>
      <c r="SML1" s="28"/>
      <c r="SMM1" s="28"/>
      <c r="SMN1" s="28"/>
      <c r="SMO1" s="28"/>
      <c r="SMP1" s="28"/>
      <c r="SMQ1" s="28"/>
      <c r="SMR1" s="28"/>
      <c r="SMS1" s="28"/>
      <c r="SMT1" s="28"/>
      <c r="SMU1" s="28"/>
      <c r="SMV1" s="28"/>
      <c r="SMW1" s="28"/>
      <c r="SMX1" s="28"/>
      <c r="SMY1" s="28"/>
      <c r="SMZ1" s="28"/>
      <c r="SNA1" s="28"/>
      <c r="SNB1" s="28"/>
      <c r="SNC1" s="28"/>
      <c r="SND1" s="28"/>
      <c r="SNE1" s="28"/>
      <c r="SNF1" s="28"/>
      <c r="SNG1" s="28"/>
      <c r="SNH1" s="28"/>
      <c r="SNI1" s="28"/>
      <c r="SNJ1" s="28"/>
      <c r="SNK1" s="28"/>
      <c r="SNL1" s="28"/>
      <c r="SNM1" s="28"/>
      <c r="SNN1" s="28"/>
      <c r="SNO1" s="28"/>
      <c r="SNP1" s="28"/>
      <c r="SNQ1" s="28"/>
      <c r="SNR1" s="28"/>
      <c r="SNS1" s="28"/>
      <c r="SNT1" s="28"/>
      <c r="SNU1" s="28"/>
      <c r="SNV1" s="28"/>
      <c r="SNW1" s="28"/>
      <c r="SNX1" s="28"/>
      <c r="SNY1" s="28"/>
      <c r="SNZ1" s="28"/>
      <c r="SOA1" s="28"/>
      <c r="SOB1" s="28"/>
      <c r="SOC1" s="28"/>
      <c r="SOD1" s="28"/>
      <c r="SOE1" s="28"/>
      <c r="SOF1" s="28"/>
      <c r="SOG1" s="28"/>
      <c r="SOH1" s="28"/>
      <c r="SOI1" s="28"/>
      <c r="SOJ1" s="28"/>
      <c r="SOK1" s="28"/>
      <c r="SOL1" s="28"/>
      <c r="SOM1" s="28"/>
      <c r="SON1" s="28"/>
      <c r="SOO1" s="28"/>
      <c r="SOP1" s="28"/>
      <c r="SOQ1" s="28"/>
      <c r="SOR1" s="28"/>
      <c r="SOS1" s="28"/>
      <c r="SOT1" s="28"/>
      <c r="SOU1" s="28"/>
      <c r="SOV1" s="28"/>
      <c r="SOW1" s="28"/>
      <c r="SOX1" s="28"/>
      <c r="SOY1" s="28"/>
      <c r="SOZ1" s="28"/>
      <c r="SPA1" s="28"/>
      <c r="SPB1" s="28"/>
      <c r="SPC1" s="28"/>
      <c r="SPD1" s="28"/>
      <c r="SPE1" s="28"/>
      <c r="SPF1" s="28"/>
      <c r="SPG1" s="28"/>
      <c r="SPH1" s="28"/>
      <c r="SPI1" s="28"/>
      <c r="SPJ1" s="28"/>
      <c r="SPK1" s="28"/>
      <c r="SPL1" s="28"/>
      <c r="SPM1" s="28"/>
      <c r="SPN1" s="28"/>
      <c r="SPO1" s="28"/>
      <c r="SPP1" s="28"/>
      <c r="SPQ1" s="28"/>
      <c r="SPR1" s="28"/>
      <c r="SPS1" s="28"/>
      <c r="SPT1" s="28"/>
      <c r="SPU1" s="28"/>
      <c r="SPV1" s="28"/>
      <c r="SPW1" s="28"/>
      <c r="SPX1" s="28"/>
      <c r="SPY1" s="28"/>
      <c r="SPZ1" s="28"/>
      <c r="SQA1" s="28"/>
      <c r="SQB1" s="28"/>
      <c r="SQC1" s="28"/>
      <c r="SQD1" s="28"/>
      <c r="SQE1" s="28"/>
      <c r="SQF1" s="28"/>
      <c r="SQG1" s="28"/>
      <c r="SQH1" s="28"/>
      <c r="SQI1" s="28"/>
      <c r="SQJ1" s="28"/>
      <c r="SQK1" s="28"/>
      <c r="SQL1" s="28"/>
      <c r="SQM1" s="28"/>
      <c r="SQN1" s="28"/>
      <c r="SQO1" s="28"/>
      <c r="SQP1" s="28"/>
      <c r="SQQ1" s="28"/>
      <c r="SQR1" s="28"/>
      <c r="SQS1" s="28"/>
      <c r="SQT1" s="28"/>
      <c r="SQU1" s="28"/>
      <c r="SQV1" s="28"/>
      <c r="SQW1" s="28"/>
      <c r="SQX1" s="28"/>
      <c r="SQY1" s="28"/>
      <c r="SQZ1" s="28"/>
      <c r="SRA1" s="28"/>
      <c r="SRB1" s="28"/>
      <c r="SRC1" s="28"/>
      <c r="SRD1" s="28"/>
      <c r="SRE1" s="28"/>
      <c r="SRF1" s="28"/>
      <c r="SRG1" s="28"/>
      <c r="SRH1" s="28"/>
      <c r="SRI1" s="28"/>
      <c r="SRJ1" s="28"/>
      <c r="SRK1" s="28"/>
      <c r="SRL1" s="28"/>
      <c r="SRM1" s="28"/>
      <c r="SRN1" s="28"/>
      <c r="SRO1" s="28"/>
      <c r="SRP1" s="28"/>
      <c r="SRQ1" s="28"/>
      <c r="SRR1" s="28"/>
      <c r="SRS1" s="28"/>
      <c r="SRT1" s="28"/>
      <c r="SRU1" s="28"/>
      <c r="SRV1" s="28"/>
      <c r="SRW1" s="28"/>
      <c r="SRX1" s="28"/>
      <c r="SRY1" s="28"/>
      <c r="SRZ1" s="28"/>
      <c r="SSA1" s="28"/>
      <c r="SSB1" s="28"/>
      <c r="SSC1" s="28"/>
      <c r="SSD1" s="28"/>
      <c r="SSE1" s="28"/>
      <c r="SSF1" s="28"/>
      <c r="SSG1" s="28"/>
      <c r="SSH1" s="28"/>
      <c r="SSI1" s="28"/>
      <c r="SSJ1" s="28"/>
      <c r="SSK1" s="28"/>
      <c r="SSL1" s="28"/>
      <c r="SSM1" s="28"/>
      <c r="SSN1" s="28"/>
      <c r="SSO1" s="28"/>
      <c r="SSP1" s="28"/>
      <c r="SSQ1" s="28"/>
      <c r="SSR1" s="28"/>
      <c r="SSS1" s="28"/>
      <c r="SST1" s="28"/>
      <c r="SSU1" s="28"/>
      <c r="SSV1" s="28"/>
      <c r="SSW1" s="28"/>
      <c r="SSX1" s="28"/>
      <c r="SSY1" s="28"/>
      <c r="SSZ1" s="28"/>
      <c r="STA1" s="28"/>
      <c r="STB1" s="28"/>
      <c r="STC1" s="28"/>
      <c r="STD1" s="28"/>
      <c r="STE1" s="28"/>
      <c r="STF1" s="28"/>
      <c r="STG1" s="28"/>
      <c r="STH1" s="28"/>
      <c r="STI1" s="28"/>
      <c r="STJ1" s="28"/>
      <c r="STK1" s="28"/>
      <c r="STL1" s="28"/>
      <c r="STM1" s="28"/>
      <c r="STN1" s="28"/>
      <c r="STO1" s="28"/>
      <c r="STP1" s="28"/>
      <c r="STQ1" s="28"/>
      <c r="STR1" s="28"/>
      <c r="STS1" s="28"/>
      <c r="STT1" s="28"/>
      <c r="STU1" s="28"/>
      <c r="STV1" s="28"/>
      <c r="STW1" s="28"/>
      <c r="STX1" s="28"/>
      <c r="STY1" s="28"/>
      <c r="STZ1" s="28"/>
      <c r="SUA1" s="28"/>
      <c r="SUB1" s="28"/>
      <c r="SUC1" s="28"/>
      <c r="SUD1" s="28"/>
      <c r="SUE1" s="28"/>
      <c r="SUF1" s="28"/>
      <c r="SUG1" s="28"/>
      <c r="SUH1" s="28"/>
      <c r="SUI1" s="28"/>
      <c r="SUJ1" s="28"/>
      <c r="SUK1" s="28"/>
      <c r="SUL1" s="28"/>
      <c r="SUM1" s="28"/>
      <c r="SUN1" s="28"/>
      <c r="SUO1" s="28"/>
      <c r="SUP1" s="28"/>
      <c r="SUQ1" s="28"/>
      <c r="SUR1" s="28"/>
      <c r="SUS1" s="28"/>
      <c r="SUT1" s="28"/>
      <c r="SUU1" s="28"/>
      <c r="SUV1" s="28"/>
      <c r="SUW1" s="28"/>
      <c r="SUX1" s="28"/>
      <c r="SUY1" s="28"/>
      <c r="SUZ1" s="28"/>
      <c r="SVA1" s="28"/>
      <c r="SVB1" s="28"/>
      <c r="SVC1" s="28"/>
      <c r="SVD1" s="28"/>
      <c r="SVE1" s="28"/>
      <c r="SVF1" s="28"/>
      <c r="SVG1" s="28"/>
      <c r="SVH1" s="28"/>
      <c r="SVI1" s="28"/>
      <c r="SVJ1" s="28"/>
      <c r="SVK1" s="28"/>
      <c r="SVL1" s="28"/>
      <c r="SVM1" s="28"/>
      <c r="SVN1" s="28"/>
      <c r="SVO1" s="28"/>
      <c r="SVP1" s="28"/>
      <c r="SVQ1" s="28"/>
      <c r="SVR1" s="28"/>
      <c r="SVS1" s="28"/>
      <c r="SVT1" s="28"/>
      <c r="SVU1" s="28"/>
      <c r="SVV1" s="28"/>
      <c r="SVW1" s="28"/>
      <c r="SVX1" s="28"/>
      <c r="SVY1" s="28"/>
      <c r="SVZ1" s="28"/>
      <c r="SWA1" s="28"/>
      <c r="SWB1" s="28"/>
      <c r="SWC1" s="28"/>
      <c r="SWD1" s="28"/>
      <c r="SWE1" s="28"/>
      <c r="SWF1" s="28"/>
      <c r="SWG1" s="28"/>
      <c r="SWH1" s="28"/>
      <c r="SWI1" s="28"/>
      <c r="SWJ1" s="28"/>
      <c r="SWK1" s="28"/>
      <c r="SWL1" s="28"/>
      <c r="SWM1" s="28"/>
      <c r="SWN1" s="28"/>
      <c r="SWO1" s="28"/>
      <c r="SWP1" s="28"/>
      <c r="SWQ1" s="28"/>
      <c r="SWR1" s="28"/>
      <c r="SWS1" s="28"/>
      <c r="SWT1" s="28"/>
      <c r="SWU1" s="28"/>
      <c r="SWV1" s="28"/>
      <c r="SWW1" s="28"/>
      <c r="SWX1" s="28"/>
      <c r="SWY1" s="28"/>
      <c r="SWZ1" s="28"/>
      <c r="SXA1" s="28"/>
      <c r="SXB1" s="28"/>
      <c r="SXC1" s="28"/>
      <c r="SXD1" s="28"/>
      <c r="SXE1" s="28"/>
      <c r="SXF1" s="28"/>
      <c r="SXG1" s="28"/>
      <c r="SXH1" s="28"/>
      <c r="SXI1" s="28"/>
      <c r="SXJ1" s="28"/>
      <c r="SXK1" s="28"/>
      <c r="SXL1" s="28"/>
      <c r="SXM1" s="28"/>
      <c r="SXN1" s="28"/>
      <c r="SXO1" s="28"/>
      <c r="SXP1" s="28"/>
      <c r="SXQ1" s="28"/>
      <c r="SXR1" s="28"/>
      <c r="SXS1" s="28"/>
      <c r="SXT1" s="28"/>
      <c r="SXU1" s="28"/>
      <c r="SXV1" s="28"/>
      <c r="SXW1" s="28"/>
      <c r="SXX1" s="28"/>
      <c r="SXY1" s="28"/>
      <c r="SXZ1" s="28"/>
      <c r="SYA1" s="28"/>
      <c r="SYB1" s="28"/>
      <c r="SYC1" s="28"/>
      <c r="SYD1" s="28"/>
      <c r="SYE1" s="28"/>
      <c r="SYF1" s="28"/>
      <c r="SYG1" s="28"/>
      <c r="SYH1" s="28"/>
      <c r="SYI1" s="28"/>
      <c r="SYJ1" s="28"/>
      <c r="SYK1" s="28"/>
      <c r="SYL1" s="28"/>
      <c r="SYM1" s="28"/>
      <c r="SYN1" s="28"/>
      <c r="SYO1" s="28"/>
      <c r="SYP1" s="28"/>
      <c r="SYQ1" s="28"/>
      <c r="SYR1" s="28"/>
      <c r="SYS1" s="28"/>
      <c r="SYT1" s="28"/>
      <c r="SYU1" s="28"/>
      <c r="SYV1" s="28"/>
      <c r="SYW1" s="28"/>
      <c r="SYX1" s="28"/>
      <c r="SYY1" s="28"/>
      <c r="SYZ1" s="28"/>
      <c r="SZA1" s="28"/>
      <c r="SZB1" s="28"/>
      <c r="SZC1" s="28"/>
      <c r="SZD1" s="28"/>
      <c r="SZE1" s="28"/>
      <c r="SZF1" s="28"/>
      <c r="SZG1" s="28"/>
      <c r="SZH1" s="28"/>
      <c r="SZI1" s="28"/>
      <c r="SZJ1" s="28"/>
      <c r="SZK1" s="28"/>
      <c r="SZL1" s="28"/>
      <c r="SZM1" s="28"/>
      <c r="SZN1" s="28"/>
      <c r="SZO1" s="28"/>
      <c r="SZP1" s="28"/>
      <c r="SZQ1" s="28"/>
      <c r="SZR1" s="28"/>
      <c r="SZS1" s="28"/>
      <c r="SZT1" s="28"/>
      <c r="SZU1" s="28"/>
      <c r="SZV1" s="28"/>
      <c r="SZW1" s="28"/>
      <c r="SZX1" s="28"/>
      <c r="SZY1" s="28"/>
      <c r="SZZ1" s="28"/>
      <c r="TAA1" s="28"/>
      <c r="TAB1" s="28"/>
      <c r="TAC1" s="28"/>
      <c r="TAD1" s="28"/>
      <c r="TAE1" s="28"/>
      <c r="TAF1" s="28"/>
      <c r="TAG1" s="28"/>
      <c r="TAH1" s="28"/>
      <c r="TAI1" s="28"/>
      <c r="TAJ1" s="28"/>
      <c r="TAK1" s="28"/>
      <c r="TAL1" s="28"/>
      <c r="TAM1" s="28"/>
      <c r="TAN1" s="28"/>
      <c r="TAO1" s="28"/>
      <c r="TAP1" s="28"/>
      <c r="TAQ1" s="28"/>
      <c r="TAR1" s="28"/>
      <c r="TAS1" s="28"/>
      <c r="TAT1" s="28"/>
      <c r="TAU1" s="28"/>
      <c r="TAV1" s="28"/>
      <c r="TAW1" s="28"/>
      <c r="TAX1" s="28"/>
      <c r="TAY1" s="28"/>
      <c r="TAZ1" s="28"/>
      <c r="TBA1" s="28"/>
      <c r="TBB1" s="28"/>
      <c r="TBC1" s="28"/>
      <c r="TBD1" s="28"/>
      <c r="TBE1" s="28"/>
      <c r="TBF1" s="28"/>
      <c r="TBG1" s="28"/>
      <c r="TBH1" s="28"/>
      <c r="TBI1" s="28"/>
      <c r="TBJ1" s="28"/>
      <c r="TBK1" s="28"/>
      <c r="TBL1" s="28"/>
      <c r="TBM1" s="28"/>
      <c r="TBN1" s="28"/>
      <c r="TBO1" s="28"/>
      <c r="TBP1" s="28"/>
      <c r="TBQ1" s="28"/>
      <c r="TBR1" s="28"/>
      <c r="TBS1" s="28"/>
      <c r="TBT1" s="28"/>
      <c r="TBU1" s="28"/>
      <c r="TBV1" s="28"/>
      <c r="TBW1" s="28"/>
      <c r="TBX1" s="28"/>
      <c r="TBY1" s="28"/>
      <c r="TBZ1" s="28"/>
      <c r="TCA1" s="28"/>
      <c r="TCB1" s="28"/>
      <c r="TCC1" s="28"/>
      <c r="TCD1" s="28"/>
      <c r="TCE1" s="28"/>
      <c r="TCF1" s="28"/>
      <c r="TCG1" s="28"/>
      <c r="TCH1" s="28"/>
      <c r="TCI1" s="28"/>
      <c r="TCJ1" s="28"/>
      <c r="TCK1" s="28"/>
      <c r="TCL1" s="28"/>
      <c r="TCM1" s="28"/>
      <c r="TCN1" s="28"/>
      <c r="TCO1" s="28"/>
      <c r="TCP1" s="28"/>
      <c r="TCQ1" s="28"/>
      <c r="TCR1" s="28"/>
      <c r="TCS1" s="28"/>
      <c r="TCT1" s="28"/>
      <c r="TCU1" s="28"/>
      <c r="TCV1" s="28"/>
      <c r="TCW1" s="28"/>
      <c r="TCX1" s="28"/>
      <c r="TCY1" s="28"/>
      <c r="TCZ1" s="28"/>
      <c r="TDA1" s="28"/>
      <c r="TDB1" s="28"/>
      <c r="TDC1" s="28"/>
      <c r="TDD1" s="28"/>
      <c r="TDE1" s="28"/>
      <c r="TDF1" s="28"/>
      <c r="TDG1" s="28"/>
      <c r="TDH1" s="28"/>
      <c r="TDI1" s="28"/>
      <c r="TDJ1" s="28"/>
      <c r="TDK1" s="28"/>
      <c r="TDL1" s="28"/>
      <c r="TDM1" s="28"/>
      <c r="TDN1" s="28"/>
      <c r="TDO1" s="28"/>
      <c r="TDP1" s="28"/>
      <c r="TDQ1" s="28"/>
      <c r="TDR1" s="28"/>
      <c r="TDS1" s="28"/>
      <c r="TDT1" s="28"/>
      <c r="TDU1" s="28"/>
      <c r="TDV1" s="28"/>
      <c r="TDW1" s="28"/>
      <c r="TDX1" s="28"/>
      <c r="TDY1" s="28"/>
      <c r="TDZ1" s="28"/>
      <c r="TEA1" s="28"/>
      <c r="TEB1" s="28"/>
      <c r="TEC1" s="28"/>
      <c r="TED1" s="28"/>
      <c r="TEE1" s="28"/>
      <c r="TEF1" s="28"/>
      <c r="TEG1" s="28"/>
      <c r="TEH1" s="28"/>
      <c r="TEI1" s="28"/>
      <c r="TEJ1" s="28"/>
      <c r="TEK1" s="28"/>
      <c r="TEL1" s="28"/>
      <c r="TEM1" s="28"/>
      <c r="TEN1" s="28"/>
      <c r="TEO1" s="28"/>
      <c r="TEP1" s="28"/>
      <c r="TEQ1" s="28"/>
      <c r="TER1" s="28"/>
      <c r="TES1" s="28"/>
      <c r="TET1" s="28"/>
      <c r="TEU1" s="28"/>
      <c r="TEV1" s="28"/>
      <c r="TEW1" s="28"/>
      <c r="TEX1" s="28"/>
      <c r="TEY1" s="28"/>
      <c r="TEZ1" s="28"/>
      <c r="TFA1" s="28"/>
      <c r="TFB1" s="28"/>
      <c r="TFC1" s="28"/>
      <c r="TFD1" s="28"/>
      <c r="TFE1" s="28"/>
      <c r="TFF1" s="28"/>
      <c r="TFG1" s="28"/>
      <c r="TFH1" s="28"/>
      <c r="TFI1" s="28"/>
      <c r="TFJ1" s="28"/>
      <c r="TFK1" s="28"/>
      <c r="TFL1" s="28"/>
      <c r="TFM1" s="28"/>
      <c r="TFN1" s="28"/>
      <c r="TFO1" s="28"/>
      <c r="TFP1" s="28"/>
      <c r="TFQ1" s="28"/>
      <c r="TFR1" s="28"/>
      <c r="TFS1" s="28"/>
      <c r="TFT1" s="28"/>
      <c r="TFU1" s="28"/>
      <c r="TFV1" s="28"/>
      <c r="TFW1" s="28"/>
      <c r="TFX1" s="28"/>
      <c r="TFY1" s="28"/>
      <c r="TFZ1" s="28"/>
      <c r="TGA1" s="28"/>
      <c r="TGB1" s="28"/>
      <c r="TGC1" s="28"/>
      <c r="TGD1" s="28"/>
      <c r="TGE1" s="28"/>
      <c r="TGF1" s="28"/>
      <c r="TGG1" s="28"/>
      <c r="TGH1" s="28"/>
      <c r="TGI1" s="28"/>
      <c r="TGJ1" s="28"/>
      <c r="TGK1" s="28"/>
      <c r="TGL1" s="28"/>
      <c r="TGM1" s="28"/>
      <c r="TGN1" s="28"/>
      <c r="TGO1" s="28"/>
      <c r="TGP1" s="28"/>
      <c r="TGQ1" s="28"/>
      <c r="TGR1" s="28"/>
      <c r="TGS1" s="28"/>
      <c r="TGT1" s="28"/>
      <c r="TGU1" s="28"/>
      <c r="TGV1" s="28"/>
      <c r="TGW1" s="28"/>
      <c r="TGX1" s="28"/>
      <c r="TGY1" s="28"/>
      <c r="TGZ1" s="28"/>
      <c r="THA1" s="28"/>
      <c r="THB1" s="28"/>
      <c r="THC1" s="28"/>
      <c r="THD1" s="28"/>
      <c r="THE1" s="28"/>
      <c r="THF1" s="28"/>
      <c r="THG1" s="28"/>
      <c r="THH1" s="28"/>
      <c r="THI1" s="28"/>
      <c r="THJ1" s="28"/>
      <c r="THK1" s="28"/>
      <c r="THL1" s="28"/>
      <c r="THM1" s="28"/>
      <c r="THN1" s="28"/>
      <c r="THO1" s="28"/>
      <c r="THP1" s="28"/>
      <c r="THQ1" s="28"/>
      <c r="THR1" s="28"/>
      <c r="THS1" s="28"/>
      <c r="THT1" s="28"/>
      <c r="THU1" s="28"/>
      <c r="THV1" s="28"/>
      <c r="THW1" s="28"/>
      <c r="THX1" s="28"/>
      <c r="THY1" s="28"/>
      <c r="THZ1" s="28"/>
      <c r="TIA1" s="28"/>
      <c r="TIB1" s="28"/>
      <c r="TIC1" s="28"/>
      <c r="TID1" s="28"/>
      <c r="TIE1" s="28"/>
      <c r="TIF1" s="28"/>
      <c r="TIG1" s="28"/>
      <c r="TIH1" s="28"/>
      <c r="TII1" s="28"/>
      <c r="TIJ1" s="28"/>
      <c r="TIK1" s="28"/>
      <c r="TIL1" s="28"/>
      <c r="TIM1" s="28"/>
      <c r="TIN1" s="28"/>
      <c r="TIO1" s="28"/>
      <c r="TIP1" s="28"/>
      <c r="TIQ1" s="28"/>
      <c r="TIR1" s="28"/>
      <c r="TIS1" s="28"/>
      <c r="TIT1" s="28"/>
      <c r="TIU1" s="28"/>
      <c r="TIV1" s="28"/>
      <c r="TIW1" s="28"/>
      <c r="TIX1" s="28"/>
      <c r="TIY1" s="28"/>
      <c r="TIZ1" s="28"/>
      <c r="TJA1" s="28"/>
      <c r="TJB1" s="28"/>
      <c r="TJC1" s="28"/>
      <c r="TJD1" s="28"/>
      <c r="TJE1" s="28"/>
      <c r="TJF1" s="28"/>
      <c r="TJG1" s="28"/>
      <c r="TJH1" s="28"/>
      <c r="TJI1" s="28"/>
      <c r="TJJ1" s="28"/>
      <c r="TJK1" s="28"/>
      <c r="TJL1" s="28"/>
      <c r="TJM1" s="28"/>
      <c r="TJN1" s="28"/>
      <c r="TJO1" s="28"/>
      <c r="TJP1" s="28"/>
      <c r="TJQ1" s="28"/>
      <c r="TJR1" s="28"/>
      <c r="TJS1" s="28"/>
      <c r="TJT1" s="28"/>
      <c r="TJU1" s="28"/>
      <c r="TJV1" s="28"/>
      <c r="TJW1" s="28"/>
      <c r="TJX1" s="28"/>
      <c r="TJY1" s="28"/>
      <c r="TJZ1" s="28"/>
      <c r="TKA1" s="28"/>
      <c r="TKB1" s="28"/>
      <c r="TKC1" s="28"/>
      <c r="TKD1" s="28"/>
      <c r="TKE1" s="28"/>
      <c r="TKF1" s="28"/>
      <c r="TKG1" s="28"/>
      <c r="TKH1" s="28"/>
      <c r="TKI1" s="28"/>
      <c r="TKJ1" s="28"/>
      <c r="TKK1" s="28"/>
      <c r="TKL1" s="28"/>
      <c r="TKM1" s="28"/>
      <c r="TKN1" s="28"/>
      <c r="TKO1" s="28"/>
      <c r="TKP1" s="28"/>
      <c r="TKQ1" s="28"/>
      <c r="TKR1" s="28"/>
      <c r="TKS1" s="28"/>
      <c r="TKT1" s="28"/>
      <c r="TKU1" s="28"/>
      <c r="TKV1" s="28"/>
      <c r="TKW1" s="28"/>
      <c r="TKX1" s="28"/>
      <c r="TKY1" s="28"/>
      <c r="TKZ1" s="28"/>
      <c r="TLA1" s="28"/>
      <c r="TLB1" s="28"/>
      <c r="TLC1" s="28"/>
      <c r="TLD1" s="28"/>
      <c r="TLE1" s="28"/>
      <c r="TLF1" s="28"/>
      <c r="TLG1" s="28"/>
      <c r="TLH1" s="28"/>
      <c r="TLI1" s="28"/>
      <c r="TLJ1" s="28"/>
      <c r="TLK1" s="28"/>
      <c r="TLL1" s="28"/>
      <c r="TLM1" s="28"/>
      <c r="TLN1" s="28"/>
      <c r="TLO1" s="28"/>
      <c r="TLP1" s="28"/>
      <c r="TLQ1" s="28"/>
      <c r="TLR1" s="28"/>
      <c r="TLS1" s="28"/>
      <c r="TLT1" s="28"/>
      <c r="TLU1" s="28"/>
      <c r="TLV1" s="28"/>
      <c r="TLW1" s="28"/>
      <c r="TLX1" s="28"/>
      <c r="TLY1" s="28"/>
      <c r="TLZ1" s="28"/>
      <c r="TMA1" s="28"/>
      <c r="TMB1" s="28"/>
      <c r="TMC1" s="28"/>
      <c r="TMD1" s="28"/>
      <c r="TME1" s="28"/>
      <c r="TMF1" s="28"/>
      <c r="TMG1" s="28"/>
      <c r="TMH1" s="28"/>
      <c r="TMI1" s="28"/>
      <c r="TMJ1" s="28"/>
      <c r="TMK1" s="28"/>
      <c r="TML1" s="28"/>
      <c r="TMM1" s="28"/>
      <c r="TMN1" s="28"/>
      <c r="TMO1" s="28"/>
      <c r="TMP1" s="28"/>
      <c r="TMQ1" s="28"/>
      <c r="TMR1" s="28"/>
      <c r="TMS1" s="28"/>
      <c r="TMT1" s="28"/>
      <c r="TMU1" s="28"/>
      <c r="TMV1" s="28"/>
      <c r="TMW1" s="28"/>
      <c r="TMX1" s="28"/>
      <c r="TMY1" s="28"/>
      <c r="TMZ1" s="28"/>
      <c r="TNA1" s="28"/>
      <c r="TNB1" s="28"/>
      <c r="TNC1" s="28"/>
      <c r="TND1" s="28"/>
      <c r="TNE1" s="28"/>
      <c r="TNF1" s="28"/>
      <c r="TNG1" s="28"/>
      <c r="TNH1" s="28"/>
      <c r="TNI1" s="28"/>
      <c r="TNJ1" s="28"/>
      <c r="TNK1" s="28"/>
      <c r="TNL1" s="28"/>
      <c r="TNM1" s="28"/>
      <c r="TNN1" s="28"/>
      <c r="TNO1" s="28"/>
      <c r="TNP1" s="28"/>
      <c r="TNQ1" s="28"/>
      <c r="TNR1" s="28"/>
      <c r="TNS1" s="28"/>
      <c r="TNT1" s="28"/>
      <c r="TNU1" s="28"/>
      <c r="TNV1" s="28"/>
      <c r="TNW1" s="28"/>
      <c r="TNX1" s="28"/>
      <c r="TNY1" s="28"/>
      <c r="TNZ1" s="28"/>
      <c r="TOA1" s="28"/>
      <c r="TOB1" s="28"/>
      <c r="TOC1" s="28"/>
      <c r="TOD1" s="28"/>
      <c r="TOE1" s="28"/>
      <c r="TOF1" s="28"/>
      <c r="TOG1" s="28"/>
      <c r="TOH1" s="28"/>
      <c r="TOI1" s="28"/>
      <c r="TOJ1" s="28"/>
      <c r="TOK1" s="28"/>
      <c r="TOL1" s="28"/>
      <c r="TOM1" s="28"/>
      <c r="TON1" s="28"/>
      <c r="TOO1" s="28"/>
      <c r="TOP1" s="28"/>
      <c r="TOQ1" s="28"/>
      <c r="TOR1" s="28"/>
      <c r="TOS1" s="28"/>
      <c r="TOT1" s="28"/>
      <c r="TOU1" s="28"/>
      <c r="TOV1" s="28"/>
      <c r="TOW1" s="28"/>
      <c r="TOX1" s="28"/>
      <c r="TOY1" s="28"/>
      <c r="TOZ1" s="28"/>
      <c r="TPA1" s="28"/>
      <c r="TPB1" s="28"/>
      <c r="TPC1" s="28"/>
      <c r="TPD1" s="28"/>
      <c r="TPE1" s="28"/>
      <c r="TPF1" s="28"/>
      <c r="TPG1" s="28"/>
      <c r="TPH1" s="28"/>
      <c r="TPI1" s="28"/>
      <c r="TPJ1" s="28"/>
      <c r="TPK1" s="28"/>
      <c r="TPL1" s="28"/>
      <c r="TPM1" s="28"/>
      <c r="TPN1" s="28"/>
      <c r="TPO1" s="28"/>
      <c r="TPP1" s="28"/>
      <c r="TPQ1" s="28"/>
      <c r="TPR1" s="28"/>
      <c r="TPS1" s="28"/>
      <c r="TPT1" s="28"/>
      <c r="TPU1" s="28"/>
      <c r="TPV1" s="28"/>
      <c r="TPW1" s="28"/>
      <c r="TPX1" s="28"/>
      <c r="TPY1" s="28"/>
      <c r="TPZ1" s="28"/>
      <c r="TQA1" s="28"/>
      <c r="TQB1" s="28"/>
      <c r="TQC1" s="28"/>
      <c r="TQD1" s="28"/>
      <c r="TQE1" s="28"/>
      <c r="TQF1" s="28"/>
      <c r="TQG1" s="28"/>
      <c r="TQH1" s="28"/>
      <c r="TQI1" s="28"/>
      <c r="TQJ1" s="28"/>
      <c r="TQK1" s="28"/>
      <c r="TQL1" s="28"/>
      <c r="TQM1" s="28"/>
      <c r="TQN1" s="28"/>
      <c r="TQO1" s="28"/>
      <c r="TQP1" s="28"/>
      <c r="TQQ1" s="28"/>
      <c r="TQR1" s="28"/>
      <c r="TQS1" s="28"/>
      <c r="TQT1" s="28"/>
      <c r="TQU1" s="28"/>
      <c r="TQV1" s="28"/>
      <c r="TQW1" s="28"/>
      <c r="TQX1" s="28"/>
      <c r="TQY1" s="28"/>
      <c r="TQZ1" s="28"/>
      <c r="TRA1" s="28"/>
      <c r="TRB1" s="28"/>
      <c r="TRC1" s="28"/>
      <c r="TRD1" s="28"/>
      <c r="TRE1" s="28"/>
      <c r="TRF1" s="28"/>
      <c r="TRG1" s="28"/>
      <c r="TRH1" s="28"/>
      <c r="TRI1" s="28"/>
      <c r="TRJ1" s="28"/>
      <c r="TRK1" s="28"/>
      <c r="TRL1" s="28"/>
      <c r="TRM1" s="28"/>
      <c r="TRN1" s="28"/>
      <c r="TRO1" s="28"/>
      <c r="TRP1" s="28"/>
      <c r="TRQ1" s="28"/>
      <c r="TRR1" s="28"/>
      <c r="TRS1" s="28"/>
      <c r="TRT1" s="28"/>
      <c r="TRU1" s="28"/>
      <c r="TRV1" s="28"/>
      <c r="TRW1" s="28"/>
      <c r="TRX1" s="28"/>
      <c r="TRY1" s="28"/>
      <c r="TRZ1" s="28"/>
      <c r="TSA1" s="28"/>
      <c r="TSB1" s="28"/>
      <c r="TSC1" s="28"/>
      <c r="TSD1" s="28"/>
      <c r="TSE1" s="28"/>
      <c r="TSF1" s="28"/>
      <c r="TSG1" s="28"/>
      <c r="TSH1" s="28"/>
      <c r="TSI1" s="28"/>
      <c r="TSJ1" s="28"/>
      <c r="TSK1" s="28"/>
      <c r="TSL1" s="28"/>
      <c r="TSM1" s="28"/>
      <c r="TSN1" s="28"/>
      <c r="TSO1" s="28"/>
      <c r="TSP1" s="28"/>
      <c r="TSQ1" s="28"/>
      <c r="TSR1" s="28"/>
      <c r="TSS1" s="28"/>
      <c r="TST1" s="28"/>
      <c r="TSU1" s="28"/>
      <c r="TSV1" s="28"/>
      <c r="TSW1" s="28"/>
      <c r="TSX1" s="28"/>
      <c r="TSY1" s="28"/>
      <c r="TSZ1" s="28"/>
      <c r="TTA1" s="28"/>
      <c r="TTB1" s="28"/>
      <c r="TTC1" s="28"/>
      <c r="TTD1" s="28"/>
      <c r="TTE1" s="28"/>
      <c r="TTF1" s="28"/>
      <c r="TTG1" s="28"/>
      <c r="TTH1" s="28"/>
      <c r="TTI1" s="28"/>
      <c r="TTJ1" s="28"/>
      <c r="TTK1" s="28"/>
      <c r="TTL1" s="28"/>
      <c r="TTM1" s="28"/>
      <c r="TTN1" s="28"/>
      <c r="TTO1" s="28"/>
      <c r="TTP1" s="28"/>
      <c r="TTQ1" s="28"/>
      <c r="TTR1" s="28"/>
      <c r="TTS1" s="28"/>
      <c r="TTT1" s="28"/>
      <c r="TTU1" s="28"/>
      <c r="TTV1" s="28"/>
      <c r="TTW1" s="28"/>
      <c r="TTX1" s="28"/>
      <c r="TTY1" s="28"/>
      <c r="TTZ1" s="28"/>
      <c r="TUA1" s="28"/>
      <c r="TUB1" s="28"/>
      <c r="TUC1" s="28"/>
      <c r="TUD1" s="28"/>
      <c r="TUE1" s="28"/>
      <c r="TUF1" s="28"/>
      <c r="TUG1" s="28"/>
      <c r="TUH1" s="28"/>
      <c r="TUI1" s="28"/>
      <c r="TUJ1" s="28"/>
      <c r="TUK1" s="28"/>
      <c r="TUL1" s="28"/>
      <c r="TUM1" s="28"/>
      <c r="TUN1" s="28"/>
      <c r="TUO1" s="28"/>
      <c r="TUP1" s="28"/>
      <c r="TUQ1" s="28"/>
      <c r="TUR1" s="28"/>
      <c r="TUS1" s="28"/>
      <c r="TUT1" s="28"/>
      <c r="TUU1" s="28"/>
      <c r="TUV1" s="28"/>
      <c r="TUW1" s="28"/>
      <c r="TUX1" s="28"/>
      <c r="TUY1" s="28"/>
      <c r="TUZ1" s="28"/>
      <c r="TVA1" s="28"/>
      <c r="TVB1" s="28"/>
      <c r="TVC1" s="28"/>
      <c r="TVD1" s="28"/>
      <c r="TVE1" s="28"/>
      <c r="TVF1" s="28"/>
      <c r="TVG1" s="28"/>
      <c r="TVH1" s="28"/>
      <c r="TVI1" s="28"/>
      <c r="TVJ1" s="28"/>
      <c r="TVK1" s="28"/>
      <c r="TVL1" s="28"/>
      <c r="TVM1" s="28"/>
      <c r="TVN1" s="28"/>
      <c r="TVO1" s="28"/>
      <c r="TVP1" s="28"/>
      <c r="TVQ1" s="28"/>
      <c r="TVR1" s="28"/>
      <c r="TVS1" s="28"/>
      <c r="TVT1" s="28"/>
      <c r="TVU1" s="28"/>
      <c r="TVV1" s="28"/>
      <c r="TVW1" s="28"/>
      <c r="TVX1" s="28"/>
      <c r="TVY1" s="28"/>
      <c r="TVZ1" s="28"/>
      <c r="TWA1" s="28"/>
      <c r="TWB1" s="28"/>
      <c r="TWC1" s="28"/>
      <c r="TWD1" s="28"/>
      <c r="TWE1" s="28"/>
      <c r="TWF1" s="28"/>
      <c r="TWG1" s="28"/>
      <c r="TWH1" s="28"/>
      <c r="TWI1" s="28"/>
      <c r="TWJ1" s="28"/>
      <c r="TWK1" s="28"/>
      <c r="TWL1" s="28"/>
      <c r="TWM1" s="28"/>
      <c r="TWN1" s="28"/>
      <c r="TWO1" s="28"/>
      <c r="TWP1" s="28"/>
      <c r="TWQ1" s="28"/>
      <c r="TWR1" s="28"/>
      <c r="TWS1" s="28"/>
      <c r="TWT1" s="28"/>
      <c r="TWU1" s="28"/>
      <c r="TWV1" s="28"/>
      <c r="TWW1" s="28"/>
      <c r="TWX1" s="28"/>
      <c r="TWY1" s="28"/>
      <c r="TWZ1" s="28"/>
      <c r="TXA1" s="28"/>
      <c r="TXB1" s="28"/>
      <c r="TXC1" s="28"/>
      <c r="TXD1" s="28"/>
      <c r="TXE1" s="28"/>
      <c r="TXF1" s="28"/>
      <c r="TXG1" s="28"/>
      <c r="TXH1" s="28"/>
      <c r="TXI1" s="28"/>
      <c r="TXJ1" s="28"/>
      <c r="TXK1" s="28"/>
      <c r="TXL1" s="28"/>
      <c r="TXM1" s="28"/>
      <c r="TXN1" s="28"/>
      <c r="TXO1" s="28"/>
      <c r="TXP1" s="28"/>
      <c r="TXQ1" s="28"/>
      <c r="TXR1" s="28"/>
      <c r="TXS1" s="28"/>
      <c r="TXT1" s="28"/>
      <c r="TXU1" s="28"/>
      <c r="TXV1" s="28"/>
      <c r="TXW1" s="28"/>
      <c r="TXX1" s="28"/>
      <c r="TXY1" s="28"/>
      <c r="TXZ1" s="28"/>
      <c r="TYA1" s="28"/>
      <c r="TYB1" s="28"/>
      <c r="TYC1" s="28"/>
      <c r="TYD1" s="28"/>
      <c r="TYE1" s="28"/>
      <c r="TYF1" s="28"/>
      <c r="TYG1" s="28"/>
      <c r="TYH1" s="28"/>
      <c r="TYI1" s="28"/>
      <c r="TYJ1" s="28"/>
      <c r="TYK1" s="28"/>
      <c r="TYL1" s="28"/>
      <c r="TYM1" s="28"/>
      <c r="TYN1" s="28"/>
      <c r="TYO1" s="28"/>
      <c r="TYP1" s="28"/>
      <c r="TYQ1" s="28"/>
      <c r="TYR1" s="28"/>
      <c r="TYS1" s="28"/>
      <c r="TYT1" s="28"/>
      <c r="TYU1" s="28"/>
      <c r="TYV1" s="28"/>
      <c r="TYW1" s="28"/>
      <c r="TYX1" s="28"/>
      <c r="TYY1" s="28"/>
      <c r="TYZ1" s="28"/>
      <c r="TZA1" s="28"/>
      <c r="TZB1" s="28"/>
      <c r="TZC1" s="28"/>
      <c r="TZD1" s="28"/>
      <c r="TZE1" s="28"/>
      <c r="TZF1" s="28"/>
      <c r="TZG1" s="28"/>
      <c r="TZH1" s="28"/>
      <c r="TZI1" s="28"/>
      <c r="TZJ1" s="28"/>
      <c r="TZK1" s="28"/>
      <c r="TZL1" s="28"/>
      <c r="TZM1" s="28"/>
      <c r="TZN1" s="28"/>
      <c r="TZO1" s="28"/>
      <c r="TZP1" s="28"/>
      <c r="TZQ1" s="28"/>
      <c r="TZR1" s="28"/>
      <c r="TZS1" s="28"/>
      <c r="TZT1" s="28"/>
      <c r="TZU1" s="28"/>
      <c r="TZV1" s="28"/>
      <c r="TZW1" s="28"/>
      <c r="TZX1" s="28"/>
      <c r="TZY1" s="28"/>
      <c r="TZZ1" s="28"/>
      <c r="UAA1" s="28"/>
      <c r="UAB1" s="28"/>
      <c r="UAC1" s="28"/>
      <c r="UAD1" s="28"/>
      <c r="UAE1" s="28"/>
      <c r="UAF1" s="28"/>
      <c r="UAG1" s="28"/>
      <c r="UAH1" s="28"/>
      <c r="UAI1" s="28"/>
      <c r="UAJ1" s="28"/>
      <c r="UAK1" s="28"/>
      <c r="UAL1" s="28"/>
      <c r="UAM1" s="28"/>
      <c r="UAN1" s="28"/>
      <c r="UAO1" s="28"/>
      <c r="UAP1" s="28"/>
      <c r="UAQ1" s="28"/>
      <c r="UAR1" s="28"/>
      <c r="UAS1" s="28"/>
      <c r="UAT1" s="28"/>
      <c r="UAU1" s="28"/>
      <c r="UAV1" s="28"/>
      <c r="UAW1" s="28"/>
      <c r="UAX1" s="28"/>
      <c r="UAY1" s="28"/>
      <c r="UAZ1" s="28"/>
      <c r="UBA1" s="28"/>
      <c r="UBB1" s="28"/>
      <c r="UBC1" s="28"/>
      <c r="UBD1" s="28"/>
      <c r="UBE1" s="28"/>
      <c r="UBF1" s="28"/>
      <c r="UBG1" s="28"/>
      <c r="UBH1" s="28"/>
      <c r="UBI1" s="28"/>
      <c r="UBJ1" s="28"/>
      <c r="UBK1" s="28"/>
      <c r="UBL1" s="28"/>
      <c r="UBM1" s="28"/>
      <c r="UBN1" s="28"/>
      <c r="UBO1" s="28"/>
      <c r="UBP1" s="28"/>
      <c r="UBQ1" s="28"/>
      <c r="UBR1" s="28"/>
      <c r="UBS1" s="28"/>
      <c r="UBT1" s="28"/>
      <c r="UBU1" s="28"/>
      <c r="UBV1" s="28"/>
      <c r="UBW1" s="28"/>
      <c r="UBX1" s="28"/>
      <c r="UBY1" s="28"/>
      <c r="UBZ1" s="28"/>
      <c r="UCA1" s="28"/>
      <c r="UCB1" s="28"/>
      <c r="UCC1" s="28"/>
      <c r="UCD1" s="28"/>
      <c r="UCE1" s="28"/>
      <c r="UCF1" s="28"/>
      <c r="UCG1" s="28"/>
      <c r="UCH1" s="28"/>
      <c r="UCI1" s="28"/>
      <c r="UCJ1" s="28"/>
      <c r="UCK1" s="28"/>
      <c r="UCL1" s="28"/>
      <c r="UCM1" s="28"/>
      <c r="UCN1" s="28"/>
      <c r="UCO1" s="28"/>
      <c r="UCP1" s="28"/>
      <c r="UCQ1" s="28"/>
      <c r="UCR1" s="28"/>
      <c r="UCS1" s="28"/>
      <c r="UCT1" s="28"/>
      <c r="UCU1" s="28"/>
      <c r="UCV1" s="28"/>
      <c r="UCW1" s="28"/>
      <c r="UCX1" s="28"/>
      <c r="UCY1" s="28"/>
      <c r="UCZ1" s="28"/>
      <c r="UDA1" s="28"/>
      <c r="UDB1" s="28"/>
      <c r="UDC1" s="28"/>
      <c r="UDD1" s="28"/>
      <c r="UDE1" s="28"/>
      <c r="UDF1" s="28"/>
      <c r="UDG1" s="28"/>
      <c r="UDH1" s="28"/>
      <c r="UDI1" s="28"/>
      <c r="UDJ1" s="28"/>
      <c r="UDK1" s="28"/>
      <c r="UDL1" s="28"/>
      <c r="UDM1" s="28"/>
      <c r="UDN1" s="28"/>
      <c r="UDO1" s="28"/>
      <c r="UDP1" s="28"/>
      <c r="UDQ1" s="28"/>
      <c r="UDR1" s="28"/>
      <c r="UDS1" s="28"/>
      <c r="UDT1" s="28"/>
      <c r="UDU1" s="28"/>
      <c r="UDV1" s="28"/>
      <c r="UDW1" s="28"/>
      <c r="UDX1" s="28"/>
      <c r="UDY1" s="28"/>
      <c r="UDZ1" s="28"/>
      <c r="UEA1" s="28"/>
      <c r="UEB1" s="28"/>
      <c r="UEC1" s="28"/>
      <c r="UED1" s="28"/>
      <c r="UEE1" s="28"/>
      <c r="UEF1" s="28"/>
      <c r="UEG1" s="28"/>
      <c r="UEH1" s="28"/>
      <c r="UEI1" s="28"/>
      <c r="UEJ1" s="28"/>
      <c r="UEK1" s="28"/>
      <c r="UEL1" s="28"/>
      <c r="UEM1" s="28"/>
      <c r="UEN1" s="28"/>
      <c r="UEO1" s="28"/>
      <c r="UEP1" s="28"/>
      <c r="UEQ1" s="28"/>
      <c r="UER1" s="28"/>
      <c r="UES1" s="28"/>
      <c r="UET1" s="28"/>
      <c r="UEU1" s="28"/>
      <c r="UEV1" s="28"/>
      <c r="UEW1" s="28"/>
      <c r="UEX1" s="28"/>
      <c r="UEY1" s="28"/>
      <c r="UEZ1" s="28"/>
      <c r="UFA1" s="28"/>
      <c r="UFB1" s="28"/>
      <c r="UFC1" s="28"/>
      <c r="UFD1" s="28"/>
      <c r="UFE1" s="28"/>
      <c r="UFF1" s="28"/>
      <c r="UFG1" s="28"/>
      <c r="UFH1" s="28"/>
      <c r="UFI1" s="28"/>
      <c r="UFJ1" s="28"/>
      <c r="UFK1" s="28"/>
      <c r="UFL1" s="28"/>
      <c r="UFM1" s="28"/>
      <c r="UFN1" s="28"/>
      <c r="UFO1" s="28"/>
      <c r="UFP1" s="28"/>
      <c r="UFQ1" s="28"/>
      <c r="UFR1" s="28"/>
      <c r="UFS1" s="28"/>
      <c r="UFT1" s="28"/>
      <c r="UFU1" s="28"/>
      <c r="UFV1" s="28"/>
      <c r="UFW1" s="28"/>
      <c r="UFX1" s="28"/>
      <c r="UFY1" s="28"/>
      <c r="UFZ1" s="28"/>
      <c r="UGA1" s="28"/>
      <c r="UGB1" s="28"/>
      <c r="UGC1" s="28"/>
      <c r="UGD1" s="28"/>
      <c r="UGE1" s="28"/>
      <c r="UGF1" s="28"/>
      <c r="UGG1" s="28"/>
      <c r="UGH1" s="28"/>
      <c r="UGI1" s="28"/>
      <c r="UGJ1" s="28"/>
      <c r="UGK1" s="28"/>
      <c r="UGL1" s="28"/>
      <c r="UGM1" s="28"/>
      <c r="UGN1" s="28"/>
      <c r="UGO1" s="28"/>
      <c r="UGP1" s="28"/>
      <c r="UGQ1" s="28"/>
      <c r="UGR1" s="28"/>
      <c r="UGS1" s="28"/>
      <c r="UGT1" s="28"/>
      <c r="UGU1" s="28"/>
      <c r="UGV1" s="28"/>
      <c r="UGW1" s="28"/>
      <c r="UGX1" s="28"/>
      <c r="UGY1" s="28"/>
      <c r="UGZ1" s="28"/>
      <c r="UHA1" s="28"/>
      <c r="UHB1" s="28"/>
      <c r="UHC1" s="28"/>
      <c r="UHD1" s="28"/>
      <c r="UHE1" s="28"/>
      <c r="UHF1" s="28"/>
      <c r="UHG1" s="28"/>
      <c r="UHH1" s="28"/>
      <c r="UHI1" s="28"/>
      <c r="UHJ1" s="28"/>
      <c r="UHK1" s="28"/>
      <c r="UHL1" s="28"/>
      <c r="UHM1" s="28"/>
      <c r="UHN1" s="28"/>
      <c r="UHO1" s="28"/>
      <c r="UHP1" s="28"/>
      <c r="UHQ1" s="28"/>
      <c r="UHR1" s="28"/>
      <c r="UHS1" s="28"/>
      <c r="UHT1" s="28"/>
      <c r="UHU1" s="28"/>
      <c r="UHV1" s="28"/>
      <c r="UHW1" s="28"/>
      <c r="UHX1" s="28"/>
      <c r="UHY1" s="28"/>
      <c r="UHZ1" s="28"/>
      <c r="UIA1" s="28"/>
      <c r="UIB1" s="28"/>
      <c r="UIC1" s="28"/>
      <c r="UID1" s="28"/>
      <c r="UIE1" s="28"/>
      <c r="UIF1" s="28"/>
      <c r="UIG1" s="28"/>
      <c r="UIH1" s="28"/>
      <c r="UII1" s="28"/>
      <c r="UIJ1" s="28"/>
      <c r="UIK1" s="28"/>
      <c r="UIL1" s="28"/>
      <c r="UIM1" s="28"/>
      <c r="UIN1" s="28"/>
      <c r="UIO1" s="28"/>
      <c r="UIP1" s="28"/>
      <c r="UIQ1" s="28"/>
      <c r="UIR1" s="28"/>
      <c r="UIS1" s="28"/>
      <c r="UIT1" s="28"/>
      <c r="UIU1" s="28"/>
      <c r="UIV1" s="28"/>
      <c r="UIW1" s="28"/>
      <c r="UIX1" s="28"/>
      <c r="UIY1" s="28"/>
      <c r="UIZ1" s="28"/>
      <c r="UJA1" s="28"/>
      <c r="UJB1" s="28"/>
      <c r="UJC1" s="28"/>
      <c r="UJD1" s="28"/>
      <c r="UJE1" s="28"/>
      <c r="UJF1" s="28"/>
      <c r="UJG1" s="28"/>
      <c r="UJH1" s="28"/>
      <c r="UJI1" s="28"/>
      <c r="UJJ1" s="28"/>
      <c r="UJK1" s="28"/>
      <c r="UJL1" s="28"/>
      <c r="UJM1" s="28"/>
      <c r="UJN1" s="28"/>
      <c r="UJO1" s="28"/>
      <c r="UJP1" s="28"/>
      <c r="UJQ1" s="28"/>
      <c r="UJR1" s="28"/>
      <c r="UJS1" s="28"/>
      <c r="UJT1" s="28"/>
      <c r="UJU1" s="28"/>
      <c r="UJV1" s="28"/>
      <c r="UJW1" s="28"/>
      <c r="UJX1" s="28"/>
      <c r="UJY1" s="28"/>
      <c r="UJZ1" s="28"/>
      <c r="UKA1" s="28"/>
      <c r="UKB1" s="28"/>
      <c r="UKC1" s="28"/>
      <c r="UKD1" s="28"/>
      <c r="UKE1" s="28"/>
      <c r="UKF1" s="28"/>
      <c r="UKG1" s="28"/>
      <c r="UKH1" s="28"/>
      <c r="UKI1" s="28"/>
      <c r="UKJ1" s="28"/>
      <c r="UKK1" s="28"/>
      <c r="UKL1" s="28"/>
      <c r="UKM1" s="28"/>
      <c r="UKN1" s="28"/>
      <c r="UKO1" s="28"/>
      <c r="UKP1" s="28"/>
      <c r="UKQ1" s="28"/>
      <c r="UKR1" s="28"/>
      <c r="UKS1" s="28"/>
      <c r="UKT1" s="28"/>
      <c r="UKU1" s="28"/>
      <c r="UKV1" s="28"/>
      <c r="UKW1" s="28"/>
      <c r="UKX1" s="28"/>
      <c r="UKY1" s="28"/>
      <c r="UKZ1" s="28"/>
      <c r="ULA1" s="28"/>
      <c r="ULB1" s="28"/>
      <c r="ULC1" s="28"/>
      <c r="ULD1" s="28"/>
      <c r="ULE1" s="28"/>
      <c r="ULF1" s="28"/>
      <c r="ULG1" s="28"/>
      <c r="ULH1" s="28"/>
      <c r="ULI1" s="28"/>
      <c r="ULJ1" s="28"/>
      <c r="ULK1" s="28"/>
      <c r="ULL1" s="28"/>
      <c r="ULM1" s="28"/>
      <c r="ULN1" s="28"/>
      <c r="ULO1" s="28"/>
      <c r="ULP1" s="28"/>
      <c r="ULQ1" s="28"/>
      <c r="ULR1" s="28"/>
      <c r="ULS1" s="28"/>
      <c r="ULT1" s="28"/>
      <c r="ULU1" s="28"/>
      <c r="ULV1" s="28"/>
      <c r="ULW1" s="28"/>
      <c r="ULX1" s="28"/>
      <c r="ULY1" s="28"/>
      <c r="ULZ1" s="28"/>
      <c r="UMA1" s="28"/>
      <c r="UMB1" s="28"/>
      <c r="UMC1" s="28"/>
      <c r="UMD1" s="28"/>
      <c r="UME1" s="28"/>
      <c r="UMF1" s="28"/>
      <c r="UMG1" s="28"/>
      <c r="UMH1" s="28"/>
      <c r="UMI1" s="28"/>
      <c r="UMJ1" s="28"/>
      <c r="UMK1" s="28"/>
      <c r="UML1" s="28"/>
      <c r="UMM1" s="28"/>
      <c r="UMN1" s="28"/>
      <c r="UMO1" s="28"/>
      <c r="UMP1" s="28"/>
      <c r="UMQ1" s="28"/>
      <c r="UMR1" s="28"/>
      <c r="UMS1" s="28"/>
      <c r="UMT1" s="28"/>
      <c r="UMU1" s="28"/>
      <c r="UMV1" s="28"/>
      <c r="UMW1" s="28"/>
      <c r="UMX1" s="28"/>
      <c r="UMY1" s="28"/>
      <c r="UMZ1" s="28"/>
      <c r="UNA1" s="28"/>
      <c r="UNB1" s="28"/>
      <c r="UNC1" s="28"/>
      <c r="UND1" s="28"/>
      <c r="UNE1" s="28"/>
      <c r="UNF1" s="28"/>
      <c r="UNG1" s="28"/>
      <c r="UNH1" s="28"/>
      <c r="UNI1" s="28"/>
      <c r="UNJ1" s="28"/>
      <c r="UNK1" s="28"/>
      <c r="UNL1" s="28"/>
      <c r="UNM1" s="28"/>
      <c r="UNN1" s="28"/>
      <c r="UNO1" s="28"/>
      <c r="UNP1" s="28"/>
      <c r="UNQ1" s="28"/>
      <c r="UNR1" s="28"/>
      <c r="UNS1" s="28"/>
      <c r="UNT1" s="28"/>
      <c r="UNU1" s="28"/>
      <c r="UNV1" s="28"/>
      <c r="UNW1" s="28"/>
      <c r="UNX1" s="28"/>
      <c r="UNY1" s="28"/>
      <c r="UNZ1" s="28"/>
      <c r="UOA1" s="28"/>
      <c r="UOB1" s="28"/>
      <c r="UOC1" s="28"/>
      <c r="UOD1" s="28"/>
      <c r="UOE1" s="28"/>
      <c r="UOF1" s="28"/>
      <c r="UOG1" s="28"/>
      <c r="UOH1" s="28"/>
      <c r="UOI1" s="28"/>
      <c r="UOJ1" s="28"/>
      <c r="UOK1" s="28"/>
      <c r="UOL1" s="28"/>
      <c r="UOM1" s="28"/>
      <c r="UON1" s="28"/>
      <c r="UOO1" s="28"/>
      <c r="UOP1" s="28"/>
      <c r="UOQ1" s="28"/>
      <c r="UOR1" s="28"/>
      <c r="UOS1" s="28"/>
      <c r="UOT1" s="28"/>
      <c r="UOU1" s="28"/>
      <c r="UOV1" s="28"/>
      <c r="UOW1" s="28"/>
      <c r="UOX1" s="28"/>
      <c r="UOY1" s="28"/>
      <c r="UOZ1" s="28"/>
      <c r="UPA1" s="28"/>
      <c r="UPB1" s="28"/>
      <c r="UPC1" s="28"/>
      <c r="UPD1" s="28"/>
      <c r="UPE1" s="28"/>
      <c r="UPF1" s="28"/>
      <c r="UPG1" s="28"/>
      <c r="UPH1" s="28"/>
      <c r="UPI1" s="28"/>
      <c r="UPJ1" s="28"/>
      <c r="UPK1" s="28"/>
      <c r="UPL1" s="28"/>
      <c r="UPM1" s="28"/>
      <c r="UPN1" s="28"/>
      <c r="UPO1" s="28"/>
      <c r="UPP1" s="28"/>
      <c r="UPQ1" s="28"/>
      <c r="UPR1" s="28"/>
      <c r="UPS1" s="28"/>
      <c r="UPT1" s="28"/>
      <c r="UPU1" s="28"/>
      <c r="UPV1" s="28"/>
      <c r="UPW1" s="28"/>
      <c r="UPX1" s="28"/>
      <c r="UPY1" s="28"/>
      <c r="UPZ1" s="28"/>
      <c r="UQA1" s="28"/>
      <c r="UQB1" s="28"/>
      <c r="UQC1" s="28"/>
      <c r="UQD1" s="28"/>
      <c r="UQE1" s="28"/>
      <c r="UQF1" s="28"/>
      <c r="UQG1" s="28"/>
      <c r="UQH1" s="28"/>
      <c r="UQI1" s="28"/>
      <c r="UQJ1" s="28"/>
      <c r="UQK1" s="28"/>
      <c r="UQL1" s="28"/>
      <c r="UQM1" s="28"/>
      <c r="UQN1" s="28"/>
      <c r="UQO1" s="28"/>
      <c r="UQP1" s="28"/>
      <c r="UQQ1" s="28"/>
      <c r="UQR1" s="28"/>
      <c r="UQS1" s="28"/>
      <c r="UQT1" s="28"/>
      <c r="UQU1" s="28"/>
      <c r="UQV1" s="28"/>
      <c r="UQW1" s="28"/>
      <c r="UQX1" s="28"/>
      <c r="UQY1" s="28"/>
      <c r="UQZ1" s="28"/>
      <c r="URA1" s="28"/>
      <c r="URB1" s="28"/>
      <c r="URC1" s="28"/>
      <c r="URD1" s="28"/>
      <c r="URE1" s="28"/>
      <c r="URF1" s="28"/>
      <c r="URG1" s="28"/>
      <c r="URH1" s="28"/>
      <c r="URI1" s="28"/>
      <c r="URJ1" s="28"/>
      <c r="URK1" s="28"/>
      <c r="URL1" s="28"/>
      <c r="URM1" s="28"/>
      <c r="URN1" s="28"/>
      <c r="URO1" s="28"/>
      <c r="URP1" s="28"/>
      <c r="URQ1" s="28"/>
      <c r="URR1" s="28"/>
      <c r="URS1" s="28"/>
      <c r="URT1" s="28"/>
      <c r="URU1" s="28"/>
      <c r="URV1" s="28"/>
      <c r="URW1" s="28"/>
      <c r="URX1" s="28"/>
      <c r="URY1" s="28"/>
      <c r="URZ1" s="28"/>
      <c r="USA1" s="28"/>
      <c r="USB1" s="28"/>
      <c r="USC1" s="28"/>
      <c r="USD1" s="28"/>
      <c r="USE1" s="28"/>
      <c r="USF1" s="28"/>
      <c r="USG1" s="28"/>
      <c r="USH1" s="28"/>
      <c r="USI1" s="28"/>
      <c r="USJ1" s="28"/>
      <c r="USK1" s="28"/>
      <c r="USL1" s="28"/>
      <c r="USM1" s="28"/>
      <c r="USN1" s="28"/>
      <c r="USO1" s="28"/>
      <c r="USP1" s="28"/>
      <c r="USQ1" s="28"/>
      <c r="USR1" s="28"/>
      <c r="USS1" s="28"/>
      <c r="UST1" s="28"/>
      <c r="USU1" s="28"/>
      <c r="USV1" s="28"/>
      <c r="USW1" s="28"/>
      <c r="USX1" s="28"/>
      <c r="USY1" s="28"/>
      <c r="USZ1" s="28"/>
      <c r="UTA1" s="28"/>
      <c r="UTB1" s="28"/>
      <c r="UTC1" s="28"/>
      <c r="UTD1" s="28"/>
      <c r="UTE1" s="28"/>
      <c r="UTF1" s="28"/>
      <c r="UTG1" s="28"/>
      <c r="UTH1" s="28"/>
      <c r="UTI1" s="28"/>
      <c r="UTJ1" s="28"/>
      <c r="UTK1" s="28"/>
      <c r="UTL1" s="28"/>
      <c r="UTM1" s="28"/>
      <c r="UTN1" s="28"/>
      <c r="UTO1" s="28"/>
      <c r="UTP1" s="28"/>
      <c r="UTQ1" s="28"/>
      <c r="UTR1" s="28"/>
      <c r="UTS1" s="28"/>
      <c r="UTT1" s="28"/>
      <c r="UTU1" s="28"/>
      <c r="UTV1" s="28"/>
      <c r="UTW1" s="28"/>
      <c r="UTX1" s="28"/>
      <c r="UTY1" s="28"/>
      <c r="UTZ1" s="28"/>
      <c r="UUA1" s="28"/>
      <c r="UUB1" s="28"/>
      <c r="UUC1" s="28"/>
      <c r="UUD1" s="28"/>
      <c r="UUE1" s="28"/>
      <c r="UUF1" s="28"/>
      <c r="UUG1" s="28"/>
      <c r="UUH1" s="28"/>
      <c r="UUI1" s="28"/>
      <c r="UUJ1" s="28"/>
      <c r="UUK1" s="28"/>
      <c r="UUL1" s="28"/>
      <c r="UUM1" s="28"/>
      <c r="UUN1" s="28"/>
      <c r="UUO1" s="28"/>
      <c r="UUP1" s="28"/>
      <c r="UUQ1" s="28"/>
      <c r="UUR1" s="28"/>
      <c r="UUS1" s="28"/>
      <c r="UUT1" s="28"/>
      <c r="UUU1" s="28"/>
      <c r="UUV1" s="28"/>
      <c r="UUW1" s="28"/>
      <c r="UUX1" s="28"/>
      <c r="UUY1" s="28"/>
      <c r="UUZ1" s="28"/>
      <c r="UVA1" s="28"/>
      <c r="UVB1" s="28"/>
      <c r="UVC1" s="28"/>
      <c r="UVD1" s="28"/>
      <c r="UVE1" s="28"/>
      <c r="UVF1" s="28"/>
      <c r="UVG1" s="28"/>
      <c r="UVH1" s="28"/>
      <c r="UVI1" s="28"/>
      <c r="UVJ1" s="28"/>
      <c r="UVK1" s="28"/>
      <c r="UVL1" s="28"/>
      <c r="UVM1" s="28"/>
      <c r="UVN1" s="28"/>
      <c r="UVO1" s="28"/>
      <c r="UVP1" s="28"/>
      <c r="UVQ1" s="28"/>
      <c r="UVR1" s="28"/>
      <c r="UVS1" s="28"/>
      <c r="UVT1" s="28"/>
      <c r="UVU1" s="28"/>
      <c r="UVV1" s="28"/>
      <c r="UVW1" s="28"/>
      <c r="UVX1" s="28"/>
      <c r="UVY1" s="28"/>
      <c r="UVZ1" s="28"/>
      <c r="UWA1" s="28"/>
      <c r="UWB1" s="28"/>
      <c r="UWC1" s="28"/>
      <c r="UWD1" s="28"/>
      <c r="UWE1" s="28"/>
      <c r="UWF1" s="28"/>
      <c r="UWG1" s="28"/>
      <c r="UWH1" s="28"/>
      <c r="UWI1" s="28"/>
      <c r="UWJ1" s="28"/>
      <c r="UWK1" s="28"/>
      <c r="UWL1" s="28"/>
      <c r="UWM1" s="28"/>
      <c r="UWN1" s="28"/>
      <c r="UWO1" s="28"/>
      <c r="UWP1" s="28"/>
      <c r="UWQ1" s="28"/>
      <c r="UWR1" s="28"/>
      <c r="UWS1" s="28"/>
      <c r="UWT1" s="28"/>
      <c r="UWU1" s="28"/>
      <c r="UWV1" s="28"/>
      <c r="UWW1" s="28"/>
      <c r="UWX1" s="28"/>
      <c r="UWY1" s="28"/>
      <c r="UWZ1" s="28"/>
      <c r="UXA1" s="28"/>
      <c r="UXB1" s="28"/>
      <c r="UXC1" s="28"/>
      <c r="UXD1" s="28"/>
      <c r="UXE1" s="28"/>
      <c r="UXF1" s="28"/>
      <c r="UXG1" s="28"/>
      <c r="UXH1" s="28"/>
      <c r="UXI1" s="28"/>
      <c r="UXJ1" s="28"/>
      <c r="UXK1" s="28"/>
      <c r="UXL1" s="28"/>
      <c r="UXM1" s="28"/>
      <c r="UXN1" s="28"/>
      <c r="UXO1" s="28"/>
      <c r="UXP1" s="28"/>
      <c r="UXQ1" s="28"/>
      <c r="UXR1" s="28"/>
      <c r="UXS1" s="28"/>
      <c r="UXT1" s="28"/>
      <c r="UXU1" s="28"/>
      <c r="UXV1" s="28"/>
      <c r="UXW1" s="28"/>
      <c r="UXX1" s="28"/>
      <c r="UXY1" s="28"/>
      <c r="UXZ1" s="28"/>
      <c r="UYA1" s="28"/>
      <c r="UYB1" s="28"/>
      <c r="UYC1" s="28"/>
      <c r="UYD1" s="28"/>
      <c r="UYE1" s="28"/>
      <c r="UYF1" s="28"/>
      <c r="UYG1" s="28"/>
      <c r="UYH1" s="28"/>
      <c r="UYI1" s="28"/>
      <c r="UYJ1" s="28"/>
      <c r="UYK1" s="28"/>
      <c r="UYL1" s="28"/>
      <c r="UYM1" s="28"/>
      <c r="UYN1" s="28"/>
      <c r="UYO1" s="28"/>
      <c r="UYP1" s="28"/>
      <c r="UYQ1" s="28"/>
      <c r="UYR1" s="28"/>
      <c r="UYS1" s="28"/>
      <c r="UYT1" s="28"/>
      <c r="UYU1" s="28"/>
      <c r="UYV1" s="28"/>
      <c r="UYW1" s="28"/>
      <c r="UYX1" s="28"/>
      <c r="UYY1" s="28"/>
      <c r="UYZ1" s="28"/>
      <c r="UZA1" s="28"/>
      <c r="UZB1" s="28"/>
      <c r="UZC1" s="28"/>
      <c r="UZD1" s="28"/>
      <c r="UZE1" s="28"/>
      <c r="UZF1" s="28"/>
      <c r="UZG1" s="28"/>
      <c r="UZH1" s="28"/>
      <c r="UZI1" s="28"/>
      <c r="UZJ1" s="28"/>
      <c r="UZK1" s="28"/>
      <c r="UZL1" s="28"/>
      <c r="UZM1" s="28"/>
      <c r="UZN1" s="28"/>
      <c r="UZO1" s="28"/>
      <c r="UZP1" s="28"/>
      <c r="UZQ1" s="28"/>
      <c r="UZR1" s="28"/>
      <c r="UZS1" s="28"/>
      <c r="UZT1" s="28"/>
      <c r="UZU1" s="28"/>
      <c r="UZV1" s="28"/>
      <c r="UZW1" s="28"/>
      <c r="UZX1" s="28"/>
      <c r="UZY1" s="28"/>
      <c r="UZZ1" s="28"/>
      <c r="VAA1" s="28"/>
      <c r="VAB1" s="28"/>
      <c r="VAC1" s="28"/>
      <c r="VAD1" s="28"/>
      <c r="VAE1" s="28"/>
      <c r="VAF1" s="28"/>
      <c r="VAG1" s="28"/>
      <c r="VAH1" s="28"/>
      <c r="VAI1" s="28"/>
      <c r="VAJ1" s="28"/>
      <c r="VAK1" s="28"/>
      <c r="VAL1" s="28"/>
      <c r="VAM1" s="28"/>
      <c r="VAN1" s="28"/>
      <c r="VAO1" s="28"/>
      <c r="VAP1" s="28"/>
      <c r="VAQ1" s="28"/>
      <c r="VAR1" s="28"/>
      <c r="VAS1" s="28"/>
      <c r="VAT1" s="28"/>
      <c r="VAU1" s="28"/>
      <c r="VAV1" s="28"/>
      <c r="VAW1" s="28"/>
      <c r="VAX1" s="28"/>
      <c r="VAY1" s="28"/>
      <c r="VAZ1" s="28"/>
      <c r="VBA1" s="28"/>
      <c r="VBB1" s="28"/>
      <c r="VBC1" s="28"/>
      <c r="VBD1" s="28"/>
      <c r="VBE1" s="28"/>
      <c r="VBF1" s="28"/>
      <c r="VBG1" s="28"/>
      <c r="VBH1" s="28"/>
      <c r="VBI1" s="28"/>
      <c r="VBJ1" s="28"/>
      <c r="VBK1" s="28"/>
      <c r="VBL1" s="28"/>
      <c r="VBM1" s="28"/>
      <c r="VBN1" s="28"/>
      <c r="VBO1" s="28"/>
      <c r="VBP1" s="28"/>
      <c r="VBQ1" s="28"/>
      <c r="VBR1" s="28"/>
      <c r="VBS1" s="28"/>
      <c r="VBT1" s="28"/>
      <c r="VBU1" s="28"/>
      <c r="VBV1" s="28"/>
      <c r="VBW1" s="28"/>
      <c r="VBX1" s="28"/>
      <c r="VBY1" s="28"/>
      <c r="VBZ1" s="28"/>
      <c r="VCA1" s="28"/>
      <c r="VCB1" s="28"/>
      <c r="VCC1" s="28"/>
      <c r="VCD1" s="28"/>
      <c r="VCE1" s="28"/>
      <c r="VCF1" s="28"/>
      <c r="VCG1" s="28"/>
      <c r="VCH1" s="28"/>
      <c r="VCI1" s="28"/>
      <c r="VCJ1" s="28"/>
      <c r="VCK1" s="28"/>
      <c r="VCL1" s="28"/>
      <c r="VCM1" s="28"/>
      <c r="VCN1" s="28"/>
      <c r="VCO1" s="28"/>
      <c r="VCP1" s="28"/>
      <c r="VCQ1" s="28"/>
      <c r="VCR1" s="28"/>
      <c r="VCS1" s="28"/>
      <c r="VCT1" s="28"/>
      <c r="VCU1" s="28"/>
      <c r="VCV1" s="28"/>
      <c r="VCW1" s="28"/>
      <c r="VCX1" s="28"/>
      <c r="VCY1" s="28"/>
      <c r="VCZ1" s="28"/>
      <c r="VDA1" s="28"/>
      <c r="VDB1" s="28"/>
      <c r="VDC1" s="28"/>
      <c r="VDD1" s="28"/>
      <c r="VDE1" s="28"/>
      <c r="VDF1" s="28"/>
      <c r="VDG1" s="28"/>
      <c r="VDH1" s="28"/>
      <c r="VDI1" s="28"/>
      <c r="VDJ1" s="28"/>
      <c r="VDK1" s="28"/>
      <c r="VDL1" s="28"/>
      <c r="VDM1" s="28"/>
      <c r="VDN1" s="28"/>
      <c r="VDO1" s="28"/>
      <c r="VDP1" s="28"/>
      <c r="VDQ1" s="28"/>
      <c r="VDR1" s="28"/>
      <c r="VDS1" s="28"/>
      <c r="VDT1" s="28"/>
      <c r="VDU1" s="28"/>
      <c r="VDV1" s="28"/>
      <c r="VDW1" s="28"/>
      <c r="VDX1" s="28"/>
      <c r="VDY1" s="28"/>
      <c r="VDZ1" s="28"/>
      <c r="VEA1" s="28"/>
      <c r="VEB1" s="28"/>
      <c r="VEC1" s="28"/>
      <c r="VED1" s="28"/>
      <c r="VEE1" s="28"/>
      <c r="VEF1" s="28"/>
      <c r="VEG1" s="28"/>
      <c r="VEH1" s="28"/>
      <c r="VEI1" s="28"/>
      <c r="VEJ1" s="28"/>
      <c r="VEK1" s="28"/>
      <c r="VEL1" s="28"/>
      <c r="VEM1" s="28"/>
      <c r="VEN1" s="28"/>
      <c r="VEO1" s="28"/>
      <c r="VEP1" s="28"/>
      <c r="VEQ1" s="28"/>
      <c r="VER1" s="28"/>
      <c r="VES1" s="28"/>
      <c r="VET1" s="28"/>
      <c r="VEU1" s="28"/>
      <c r="VEV1" s="28"/>
      <c r="VEW1" s="28"/>
      <c r="VEX1" s="28"/>
      <c r="VEY1" s="28"/>
      <c r="VEZ1" s="28"/>
      <c r="VFA1" s="28"/>
      <c r="VFB1" s="28"/>
      <c r="VFC1" s="28"/>
      <c r="VFD1" s="28"/>
      <c r="VFE1" s="28"/>
      <c r="VFF1" s="28"/>
      <c r="VFG1" s="28"/>
      <c r="VFH1" s="28"/>
      <c r="VFI1" s="28"/>
      <c r="VFJ1" s="28"/>
      <c r="VFK1" s="28"/>
      <c r="VFL1" s="28"/>
      <c r="VFM1" s="28"/>
      <c r="VFN1" s="28"/>
      <c r="VFO1" s="28"/>
      <c r="VFP1" s="28"/>
      <c r="VFQ1" s="28"/>
      <c r="VFR1" s="28"/>
      <c r="VFS1" s="28"/>
      <c r="VFT1" s="28"/>
      <c r="VFU1" s="28"/>
      <c r="VFV1" s="28"/>
      <c r="VFW1" s="28"/>
      <c r="VFX1" s="28"/>
      <c r="VFY1" s="28"/>
      <c r="VFZ1" s="28"/>
      <c r="VGA1" s="28"/>
      <c r="VGB1" s="28"/>
      <c r="VGC1" s="28"/>
      <c r="VGD1" s="28"/>
      <c r="VGE1" s="28"/>
      <c r="VGF1" s="28"/>
      <c r="VGG1" s="28"/>
      <c r="VGH1" s="28"/>
      <c r="VGI1" s="28"/>
      <c r="VGJ1" s="28"/>
      <c r="VGK1" s="28"/>
      <c r="VGL1" s="28"/>
      <c r="VGM1" s="28"/>
      <c r="VGN1" s="28"/>
      <c r="VGO1" s="28"/>
      <c r="VGP1" s="28"/>
      <c r="VGQ1" s="28"/>
      <c r="VGR1" s="28"/>
      <c r="VGS1" s="28"/>
      <c r="VGT1" s="28"/>
      <c r="VGU1" s="28"/>
      <c r="VGV1" s="28"/>
      <c r="VGW1" s="28"/>
      <c r="VGX1" s="28"/>
      <c r="VGY1" s="28"/>
      <c r="VGZ1" s="28"/>
      <c r="VHA1" s="28"/>
      <c r="VHB1" s="28"/>
      <c r="VHC1" s="28"/>
      <c r="VHD1" s="28"/>
      <c r="VHE1" s="28"/>
      <c r="VHF1" s="28"/>
      <c r="VHG1" s="28"/>
      <c r="VHH1" s="28"/>
      <c r="VHI1" s="28"/>
      <c r="VHJ1" s="28"/>
      <c r="VHK1" s="28"/>
      <c r="VHL1" s="28"/>
      <c r="VHM1" s="28"/>
      <c r="VHN1" s="28"/>
      <c r="VHO1" s="28"/>
      <c r="VHP1" s="28"/>
      <c r="VHQ1" s="28"/>
      <c r="VHR1" s="28"/>
      <c r="VHS1" s="28"/>
      <c r="VHT1" s="28"/>
      <c r="VHU1" s="28"/>
      <c r="VHV1" s="28"/>
      <c r="VHW1" s="28"/>
      <c r="VHX1" s="28"/>
      <c r="VHY1" s="28"/>
      <c r="VHZ1" s="28"/>
      <c r="VIA1" s="28"/>
      <c r="VIB1" s="28"/>
      <c r="VIC1" s="28"/>
      <c r="VID1" s="28"/>
      <c r="VIE1" s="28"/>
      <c r="VIF1" s="28"/>
      <c r="VIG1" s="28"/>
      <c r="VIH1" s="28"/>
      <c r="VII1" s="28"/>
      <c r="VIJ1" s="28"/>
      <c r="VIK1" s="28"/>
      <c r="VIL1" s="28"/>
      <c r="VIM1" s="28"/>
      <c r="VIN1" s="28"/>
      <c r="VIO1" s="28"/>
      <c r="VIP1" s="28"/>
      <c r="VIQ1" s="28"/>
      <c r="VIR1" s="28"/>
      <c r="VIS1" s="28"/>
      <c r="VIT1" s="28"/>
      <c r="VIU1" s="28"/>
      <c r="VIV1" s="28"/>
      <c r="VIW1" s="28"/>
      <c r="VIX1" s="28"/>
      <c r="VIY1" s="28"/>
      <c r="VIZ1" s="28"/>
      <c r="VJA1" s="28"/>
      <c r="VJB1" s="28"/>
      <c r="VJC1" s="28"/>
      <c r="VJD1" s="28"/>
      <c r="VJE1" s="28"/>
      <c r="VJF1" s="28"/>
      <c r="VJG1" s="28"/>
      <c r="VJH1" s="28"/>
      <c r="VJI1" s="28"/>
      <c r="VJJ1" s="28"/>
      <c r="VJK1" s="28"/>
      <c r="VJL1" s="28"/>
      <c r="VJM1" s="28"/>
      <c r="VJN1" s="28"/>
      <c r="VJO1" s="28"/>
      <c r="VJP1" s="28"/>
      <c r="VJQ1" s="28"/>
      <c r="VJR1" s="28"/>
      <c r="VJS1" s="28"/>
      <c r="VJT1" s="28"/>
      <c r="VJU1" s="28"/>
      <c r="VJV1" s="28"/>
      <c r="VJW1" s="28"/>
      <c r="VJX1" s="28"/>
      <c r="VJY1" s="28"/>
      <c r="VJZ1" s="28"/>
      <c r="VKA1" s="28"/>
      <c r="VKB1" s="28"/>
      <c r="VKC1" s="28"/>
      <c r="VKD1" s="28"/>
      <c r="VKE1" s="28"/>
      <c r="VKF1" s="28"/>
      <c r="VKG1" s="28"/>
      <c r="VKH1" s="28"/>
      <c r="VKI1" s="28"/>
      <c r="VKJ1" s="28"/>
      <c r="VKK1" s="28"/>
      <c r="VKL1" s="28"/>
      <c r="VKM1" s="28"/>
      <c r="VKN1" s="28"/>
      <c r="VKO1" s="28"/>
      <c r="VKP1" s="28"/>
      <c r="VKQ1" s="28"/>
      <c r="VKR1" s="28"/>
      <c r="VKS1" s="28"/>
      <c r="VKT1" s="28"/>
      <c r="VKU1" s="28"/>
      <c r="VKV1" s="28"/>
      <c r="VKW1" s="28"/>
      <c r="VKX1" s="28"/>
      <c r="VKY1" s="28"/>
      <c r="VKZ1" s="28"/>
      <c r="VLA1" s="28"/>
      <c r="VLB1" s="28"/>
      <c r="VLC1" s="28"/>
      <c r="VLD1" s="28"/>
      <c r="VLE1" s="28"/>
      <c r="VLF1" s="28"/>
      <c r="VLG1" s="28"/>
      <c r="VLH1" s="28"/>
      <c r="VLI1" s="28"/>
      <c r="VLJ1" s="28"/>
      <c r="VLK1" s="28"/>
      <c r="VLL1" s="28"/>
      <c r="VLM1" s="28"/>
      <c r="VLN1" s="28"/>
      <c r="VLO1" s="28"/>
      <c r="VLP1" s="28"/>
      <c r="VLQ1" s="28"/>
      <c r="VLR1" s="28"/>
      <c r="VLS1" s="28"/>
      <c r="VLT1" s="28"/>
      <c r="VLU1" s="28"/>
      <c r="VLV1" s="28"/>
      <c r="VLW1" s="28"/>
      <c r="VLX1" s="28"/>
      <c r="VLY1" s="28"/>
      <c r="VLZ1" s="28"/>
      <c r="VMA1" s="28"/>
      <c r="VMB1" s="28"/>
      <c r="VMC1" s="28"/>
      <c r="VMD1" s="28"/>
      <c r="VME1" s="28"/>
      <c r="VMF1" s="28"/>
      <c r="VMG1" s="28"/>
      <c r="VMH1" s="28"/>
      <c r="VMI1" s="28"/>
      <c r="VMJ1" s="28"/>
      <c r="VMK1" s="28"/>
      <c r="VML1" s="28"/>
      <c r="VMM1" s="28"/>
      <c r="VMN1" s="28"/>
      <c r="VMO1" s="28"/>
      <c r="VMP1" s="28"/>
      <c r="VMQ1" s="28"/>
      <c r="VMR1" s="28"/>
      <c r="VMS1" s="28"/>
      <c r="VMT1" s="28"/>
      <c r="VMU1" s="28"/>
      <c r="VMV1" s="28"/>
      <c r="VMW1" s="28"/>
      <c r="VMX1" s="28"/>
      <c r="VMY1" s="28"/>
      <c r="VMZ1" s="28"/>
      <c r="VNA1" s="28"/>
      <c r="VNB1" s="28"/>
      <c r="VNC1" s="28"/>
      <c r="VND1" s="28"/>
      <c r="VNE1" s="28"/>
      <c r="VNF1" s="28"/>
      <c r="VNG1" s="28"/>
      <c r="VNH1" s="28"/>
      <c r="VNI1" s="28"/>
      <c r="VNJ1" s="28"/>
      <c r="VNK1" s="28"/>
      <c r="VNL1" s="28"/>
      <c r="VNM1" s="28"/>
      <c r="VNN1" s="28"/>
      <c r="VNO1" s="28"/>
      <c r="VNP1" s="28"/>
      <c r="VNQ1" s="28"/>
      <c r="VNR1" s="28"/>
      <c r="VNS1" s="28"/>
      <c r="VNT1" s="28"/>
      <c r="VNU1" s="28"/>
      <c r="VNV1" s="28"/>
      <c r="VNW1" s="28"/>
      <c r="VNX1" s="28"/>
      <c r="VNY1" s="28"/>
      <c r="VNZ1" s="28"/>
      <c r="VOA1" s="28"/>
      <c r="VOB1" s="28"/>
      <c r="VOC1" s="28"/>
      <c r="VOD1" s="28"/>
      <c r="VOE1" s="28"/>
      <c r="VOF1" s="28"/>
      <c r="VOG1" s="28"/>
      <c r="VOH1" s="28"/>
      <c r="VOI1" s="28"/>
      <c r="VOJ1" s="28"/>
      <c r="VOK1" s="28"/>
      <c r="VOL1" s="28"/>
      <c r="VOM1" s="28"/>
      <c r="VON1" s="28"/>
      <c r="VOO1" s="28"/>
      <c r="VOP1" s="28"/>
      <c r="VOQ1" s="28"/>
      <c r="VOR1" s="28"/>
      <c r="VOS1" s="28"/>
      <c r="VOT1" s="28"/>
      <c r="VOU1" s="28"/>
      <c r="VOV1" s="28"/>
      <c r="VOW1" s="28"/>
      <c r="VOX1" s="28"/>
      <c r="VOY1" s="28"/>
      <c r="VOZ1" s="28"/>
      <c r="VPA1" s="28"/>
      <c r="VPB1" s="28"/>
      <c r="VPC1" s="28"/>
      <c r="VPD1" s="28"/>
      <c r="VPE1" s="28"/>
      <c r="VPF1" s="28"/>
      <c r="VPG1" s="28"/>
      <c r="VPH1" s="28"/>
      <c r="VPI1" s="28"/>
      <c r="VPJ1" s="28"/>
      <c r="VPK1" s="28"/>
      <c r="VPL1" s="28"/>
      <c r="VPM1" s="28"/>
      <c r="VPN1" s="28"/>
      <c r="VPO1" s="28"/>
      <c r="VPP1" s="28"/>
      <c r="VPQ1" s="28"/>
      <c r="VPR1" s="28"/>
      <c r="VPS1" s="28"/>
      <c r="VPT1" s="28"/>
      <c r="VPU1" s="28"/>
      <c r="VPV1" s="28"/>
      <c r="VPW1" s="28"/>
      <c r="VPX1" s="28"/>
      <c r="VPY1" s="28"/>
      <c r="VPZ1" s="28"/>
      <c r="VQA1" s="28"/>
      <c r="VQB1" s="28"/>
      <c r="VQC1" s="28"/>
      <c r="VQD1" s="28"/>
      <c r="VQE1" s="28"/>
      <c r="VQF1" s="28"/>
      <c r="VQG1" s="28"/>
      <c r="VQH1" s="28"/>
      <c r="VQI1" s="28"/>
      <c r="VQJ1" s="28"/>
      <c r="VQK1" s="28"/>
      <c r="VQL1" s="28"/>
      <c r="VQM1" s="28"/>
      <c r="VQN1" s="28"/>
      <c r="VQO1" s="28"/>
      <c r="VQP1" s="28"/>
      <c r="VQQ1" s="28"/>
      <c r="VQR1" s="28"/>
      <c r="VQS1" s="28"/>
      <c r="VQT1" s="28"/>
      <c r="VQU1" s="28"/>
      <c r="VQV1" s="28"/>
      <c r="VQW1" s="28"/>
      <c r="VQX1" s="28"/>
      <c r="VQY1" s="28"/>
      <c r="VQZ1" s="28"/>
      <c r="VRA1" s="28"/>
      <c r="VRB1" s="28"/>
      <c r="VRC1" s="28"/>
      <c r="VRD1" s="28"/>
      <c r="VRE1" s="28"/>
      <c r="VRF1" s="28"/>
      <c r="VRG1" s="28"/>
      <c r="VRH1" s="28"/>
      <c r="VRI1" s="28"/>
      <c r="VRJ1" s="28"/>
      <c r="VRK1" s="28"/>
      <c r="VRL1" s="28"/>
      <c r="VRM1" s="28"/>
      <c r="VRN1" s="28"/>
      <c r="VRO1" s="28"/>
      <c r="VRP1" s="28"/>
      <c r="VRQ1" s="28"/>
      <c r="VRR1" s="28"/>
      <c r="VRS1" s="28"/>
      <c r="VRT1" s="28"/>
      <c r="VRU1" s="28"/>
      <c r="VRV1" s="28"/>
      <c r="VRW1" s="28"/>
      <c r="VRX1" s="28"/>
      <c r="VRY1" s="28"/>
      <c r="VRZ1" s="28"/>
      <c r="VSA1" s="28"/>
      <c r="VSB1" s="28"/>
      <c r="VSC1" s="28"/>
      <c r="VSD1" s="28"/>
      <c r="VSE1" s="28"/>
      <c r="VSF1" s="28"/>
      <c r="VSG1" s="28"/>
      <c r="VSH1" s="28"/>
      <c r="VSI1" s="28"/>
      <c r="VSJ1" s="28"/>
      <c r="VSK1" s="28"/>
      <c r="VSL1" s="28"/>
      <c r="VSM1" s="28"/>
      <c r="VSN1" s="28"/>
      <c r="VSO1" s="28"/>
      <c r="VSP1" s="28"/>
      <c r="VSQ1" s="28"/>
      <c r="VSR1" s="28"/>
      <c r="VSS1" s="28"/>
      <c r="VST1" s="28"/>
      <c r="VSU1" s="28"/>
      <c r="VSV1" s="28"/>
      <c r="VSW1" s="28"/>
      <c r="VSX1" s="28"/>
      <c r="VSY1" s="28"/>
      <c r="VSZ1" s="28"/>
      <c r="VTA1" s="28"/>
      <c r="VTB1" s="28"/>
      <c r="VTC1" s="28"/>
      <c r="VTD1" s="28"/>
      <c r="VTE1" s="28"/>
      <c r="VTF1" s="28"/>
      <c r="VTG1" s="28"/>
      <c r="VTH1" s="28"/>
      <c r="VTI1" s="28"/>
      <c r="VTJ1" s="28"/>
      <c r="VTK1" s="28"/>
      <c r="VTL1" s="28"/>
      <c r="VTM1" s="28"/>
      <c r="VTN1" s="28"/>
      <c r="VTO1" s="28"/>
      <c r="VTP1" s="28"/>
      <c r="VTQ1" s="28"/>
      <c r="VTR1" s="28"/>
      <c r="VTS1" s="28"/>
      <c r="VTT1" s="28"/>
      <c r="VTU1" s="28"/>
      <c r="VTV1" s="28"/>
      <c r="VTW1" s="28"/>
      <c r="VTX1" s="28"/>
      <c r="VTY1" s="28"/>
      <c r="VTZ1" s="28"/>
      <c r="VUA1" s="28"/>
      <c r="VUB1" s="28"/>
      <c r="VUC1" s="28"/>
      <c r="VUD1" s="28"/>
      <c r="VUE1" s="28"/>
      <c r="VUF1" s="28"/>
      <c r="VUG1" s="28"/>
      <c r="VUH1" s="28"/>
      <c r="VUI1" s="28"/>
      <c r="VUJ1" s="28"/>
      <c r="VUK1" s="28"/>
      <c r="VUL1" s="28"/>
      <c r="VUM1" s="28"/>
      <c r="VUN1" s="28"/>
      <c r="VUO1" s="28"/>
      <c r="VUP1" s="28"/>
      <c r="VUQ1" s="28"/>
      <c r="VUR1" s="28"/>
      <c r="VUS1" s="28"/>
      <c r="VUT1" s="28"/>
      <c r="VUU1" s="28"/>
      <c r="VUV1" s="28"/>
      <c r="VUW1" s="28"/>
      <c r="VUX1" s="28"/>
      <c r="VUY1" s="28"/>
      <c r="VUZ1" s="28"/>
      <c r="VVA1" s="28"/>
      <c r="VVB1" s="28"/>
      <c r="VVC1" s="28"/>
      <c r="VVD1" s="28"/>
      <c r="VVE1" s="28"/>
      <c r="VVF1" s="28"/>
      <c r="VVG1" s="28"/>
      <c r="VVH1" s="28"/>
      <c r="VVI1" s="28"/>
      <c r="VVJ1" s="28"/>
      <c r="VVK1" s="28"/>
      <c r="VVL1" s="28"/>
      <c r="VVM1" s="28"/>
      <c r="VVN1" s="28"/>
      <c r="VVO1" s="28"/>
      <c r="VVP1" s="28"/>
      <c r="VVQ1" s="28"/>
      <c r="VVR1" s="28"/>
      <c r="VVS1" s="28"/>
      <c r="VVT1" s="28"/>
      <c r="VVU1" s="28"/>
      <c r="VVV1" s="28"/>
      <c r="VVW1" s="28"/>
      <c r="VVX1" s="28"/>
      <c r="VVY1" s="28"/>
      <c r="VVZ1" s="28"/>
      <c r="VWA1" s="28"/>
      <c r="VWB1" s="28"/>
      <c r="VWC1" s="28"/>
      <c r="VWD1" s="28"/>
      <c r="VWE1" s="28"/>
      <c r="VWF1" s="28"/>
      <c r="VWG1" s="28"/>
      <c r="VWH1" s="28"/>
      <c r="VWI1" s="28"/>
      <c r="VWJ1" s="28"/>
      <c r="VWK1" s="28"/>
      <c r="VWL1" s="28"/>
      <c r="VWM1" s="28"/>
      <c r="VWN1" s="28"/>
      <c r="VWO1" s="28"/>
      <c r="VWP1" s="28"/>
      <c r="VWQ1" s="28"/>
      <c r="VWR1" s="28"/>
      <c r="VWS1" s="28"/>
      <c r="VWT1" s="28"/>
      <c r="VWU1" s="28"/>
      <c r="VWV1" s="28"/>
      <c r="VWW1" s="28"/>
      <c r="VWX1" s="28"/>
      <c r="VWY1" s="28"/>
      <c r="VWZ1" s="28"/>
      <c r="VXA1" s="28"/>
      <c r="VXB1" s="28"/>
      <c r="VXC1" s="28"/>
      <c r="VXD1" s="28"/>
      <c r="VXE1" s="28"/>
      <c r="VXF1" s="28"/>
      <c r="VXG1" s="28"/>
      <c r="VXH1" s="28"/>
      <c r="VXI1" s="28"/>
      <c r="VXJ1" s="28"/>
      <c r="VXK1" s="28"/>
      <c r="VXL1" s="28"/>
      <c r="VXM1" s="28"/>
      <c r="VXN1" s="28"/>
      <c r="VXO1" s="28"/>
      <c r="VXP1" s="28"/>
      <c r="VXQ1" s="28"/>
      <c r="VXR1" s="28"/>
      <c r="VXS1" s="28"/>
      <c r="VXT1" s="28"/>
      <c r="VXU1" s="28"/>
      <c r="VXV1" s="28"/>
      <c r="VXW1" s="28"/>
      <c r="VXX1" s="28"/>
      <c r="VXY1" s="28"/>
      <c r="VXZ1" s="28"/>
      <c r="VYA1" s="28"/>
      <c r="VYB1" s="28"/>
      <c r="VYC1" s="28"/>
      <c r="VYD1" s="28"/>
      <c r="VYE1" s="28"/>
      <c r="VYF1" s="28"/>
      <c r="VYG1" s="28"/>
      <c r="VYH1" s="28"/>
      <c r="VYI1" s="28"/>
      <c r="VYJ1" s="28"/>
      <c r="VYK1" s="28"/>
      <c r="VYL1" s="28"/>
      <c r="VYM1" s="28"/>
      <c r="VYN1" s="28"/>
      <c r="VYO1" s="28"/>
      <c r="VYP1" s="28"/>
      <c r="VYQ1" s="28"/>
      <c r="VYR1" s="28"/>
      <c r="VYS1" s="28"/>
      <c r="VYT1" s="28"/>
      <c r="VYU1" s="28"/>
      <c r="VYV1" s="28"/>
      <c r="VYW1" s="28"/>
      <c r="VYX1" s="28"/>
      <c r="VYY1" s="28"/>
      <c r="VYZ1" s="28"/>
      <c r="VZA1" s="28"/>
      <c r="VZB1" s="28"/>
      <c r="VZC1" s="28"/>
      <c r="VZD1" s="28"/>
      <c r="VZE1" s="28"/>
      <c r="VZF1" s="28"/>
      <c r="VZG1" s="28"/>
      <c r="VZH1" s="28"/>
      <c r="VZI1" s="28"/>
      <c r="VZJ1" s="28"/>
      <c r="VZK1" s="28"/>
      <c r="VZL1" s="28"/>
      <c r="VZM1" s="28"/>
      <c r="VZN1" s="28"/>
      <c r="VZO1" s="28"/>
      <c r="VZP1" s="28"/>
      <c r="VZQ1" s="28"/>
      <c r="VZR1" s="28"/>
      <c r="VZS1" s="28"/>
      <c r="VZT1" s="28"/>
      <c r="VZU1" s="28"/>
      <c r="VZV1" s="28"/>
      <c r="VZW1" s="28"/>
      <c r="VZX1" s="28"/>
      <c r="VZY1" s="28"/>
      <c r="VZZ1" s="28"/>
      <c r="WAA1" s="28"/>
      <c r="WAB1" s="28"/>
      <c r="WAC1" s="28"/>
      <c r="WAD1" s="28"/>
      <c r="WAE1" s="28"/>
      <c r="WAF1" s="28"/>
      <c r="WAG1" s="28"/>
      <c r="WAH1" s="28"/>
      <c r="WAI1" s="28"/>
      <c r="WAJ1" s="28"/>
      <c r="WAK1" s="28"/>
      <c r="WAL1" s="28"/>
      <c r="WAM1" s="28"/>
      <c r="WAN1" s="28"/>
      <c r="WAO1" s="28"/>
      <c r="WAP1" s="28"/>
      <c r="WAQ1" s="28"/>
      <c r="WAR1" s="28"/>
      <c r="WAS1" s="28"/>
      <c r="WAT1" s="28"/>
      <c r="WAU1" s="28"/>
      <c r="WAV1" s="28"/>
      <c r="WAW1" s="28"/>
      <c r="WAX1" s="28"/>
      <c r="WAY1" s="28"/>
      <c r="WAZ1" s="28"/>
      <c r="WBA1" s="28"/>
      <c r="WBB1" s="28"/>
      <c r="WBC1" s="28"/>
      <c r="WBD1" s="28"/>
      <c r="WBE1" s="28"/>
      <c r="WBF1" s="28"/>
      <c r="WBG1" s="28"/>
      <c r="WBH1" s="28"/>
      <c r="WBI1" s="28"/>
      <c r="WBJ1" s="28"/>
      <c r="WBK1" s="28"/>
      <c r="WBL1" s="28"/>
      <c r="WBM1" s="28"/>
      <c r="WBN1" s="28"/>
      <c r="WBO1" s="28"/>
      <c r="WBP1" s="28"/>
      <c r="WBQ1" s="28"/>
      <c r="WBR1" s="28"/>
      <c r="WBS1" s="28"/>
      <c r="WBT1" s="28"/>
      <c r="WBU1" s="28"/>
      <c r="WBV1" s="28"/>
      <c r="WBW1" s="28"/>
      <c r="WBX1" s="28"/>
      <c r="WBY1" s="28"/>
      <c r="WBZ1" s="28"/>
      <c r="WCA1" s="28"/>
      <c r="WCB1" s="28"/>
      <c r="WCC1" s="28"/>
      <c r="WCD1" s="28"/>
      <c r="WCE1" s="28"/>
      <c r="WCF1" s="28"/>
      <c r="WCG1" s="28"/>
      <c r="WCH1" s="28"/>
      <c r="WCI1" s="28"/>
      <c r="WCJ1" s="28"/>
      <c r="WCK1" s="28"/>
      <c r="WCL1" s="28"/>
      <c r="WCM1" s="28"/>
      <c r="WCN1" s="28"/>
      <c r="WCO1" s="28"/>
      <c r="WCP1" s="28"/>
      <c r="WCQ1" s="28"/>
      <c r="WCR1" s="28"/>
      <c r="WCS1" s="28"/>
      <c r="WCT1" s="28"/>
      <c r="WCU1" s="28"/>
      <c r="WCV1" s="28"/>
      <c r="WCW1" s="28"/>
      <c r="WCX1" s="28"/>
      <c r="WCY1" s="28"/>
      <c r="WCZ1" s="28"/>
      <c r="WDA1" s="28"/>
      <c r="WDB1" s="28"/>
      <c r="WDC1" s="28"/>
      <c r="WDD1" s="28"/>
      <c r="WDE1" s="28"/>
      <c r="WDF1" s="28"/>
      <c r="WDG1" s="28"/>
      <c r="WDH1" s="28"/>
      <c r="WDI1" s="28"/>
      <c r="WDJ1" s="28"/>
      <c r="WDK1" s="28"/>
      <c r="WDL1" s="28"/>
      <c r="WDM1" s="28"/>
      <c r="WDN1" s="28"/>
      <c r="WDO1" s="28"/>
      <c r="WDP1" s="28"/>
      <c r="WDQ1" s="28"/>
      <c r="WDR1" s="28"/>
      <c r="WDS1" s="28"/>
      <c r="WDT1" s="28"/>
      <c r="WDU1" s="28"/>
      <c r="WDV1" s="28"/>
      <c r="WDW1" s="28"/>
      <c r="WDX1" s="28"/>
      <c r="WDY1" s="28"/>
      <c r="WDZ1" s="28"/>
      <c r="WEA1" s="28"/>
      <c r="WEB1" s="28"/>
      <c r="WEC1" s="28"/>
      <c r="WED1" s="28"/>
      <c r="WEE1" s="28"/>
      <c r="WEF1" s="28"/>
      <c r="WEG1" s="28"/>
      <c r="WEH1" s="28"/>
      <c r="WEI1" s="28"/>
      <c r="WEJ1" s="28"/>
      <c r="WEK1" s="28"/>
      <c r="WEL1" s="28"/>
      <c r="WEM1" s="28"/>
      <c r="WEN1" s="28"/>
      <c r="WEO1" s="28"/>
      <c r="WEP1" s="28"/>
      <c r="WEQ1" s="28"/>
      <c r="WER1" s="28"/>
      <c r="WES1" s="28"/>
      <c r="WET1" s="28"/>
      <c r="WEU1" s="28"/>
      <c r="WEV1" s="28"/>
      <c r="WEW1" s="28"/>
      <c r="WEX1" s="28"/>
      <c r="WEY1" s="28"/>
      <c r="WEZ1" s="28"/>
      <c r="WFA1" s="28"/>
      <c r="WFB1" s="28"/>
      <c r="WFC1" s="28"/>
      <c r="WFD1" s="28"/>
      <c r="WFE1" s="28"/>
      <c r="WFF1" s="28"/>
      <c r="WFG1" s="28"/>
      <c r="WFH1" s="28"/>
      <c r="WFI1" s="28"/>
      <c r="WFJ1" s="28"/>
      <c r="WFK1" s="28"/>
      <c r="WFL1" s="28"/>
      <c r="WFM1" s="28"/>
      <c r="WFN1" s="28"/>
      <c r="WFO1" s="28"/>
      <c r="WFP1" s="28"/>
      <c r="WFQ1" s="28"/>
      <c r="WFR1" s="28"/>
      <c r="WFS1" s="28"/>
      <c r="WFT1" s="28"/>
      <c r="WFU1" s="28"/>
      <c r="WFV1" s="28"/>
      <c r="WFW1" s="28"/>
      <c r="WFX1" s="28"/>
      <c r="WFY1" s="28"/>
      <c r="WFZ1" s="28"/>
      <c r="WGA1" s="28"/>
      <c r="WGB1" s="28"/>
      <c r="WGC1" s="28"/>
      <c r="WGD1" s="28"/>
      <c r="WGE1" s="28"/>
      <c r="WGF1" s="28"/>
      <c r="WGG1" s="28"/>
      <c r="WGH1" s="28"/>
      <c r="WGI1" s="28"/>
      <c r="WGJ1" s="28"/>
      <c r="WGK1" s="28"/>
      <c r="WGL1" s="28"/>
      <c r="WGM1" s="28"/>
      <c r="WGN1" s="28"/>
      <c r="WGO1" s="28"/>
      <c r="WGP1" s="28"/>
      <c r="WGQ1" s="28"/>
      <c r="WGR1" s="28"/>
      <c r="WGS1" s="28"/>
      <c r="WGT1" s="28"/>
      <c r="WGU1" s="28"/>
      <c r="WGV1" s="28"/>
      <c r="WGW1" s="28"/>
      <c r="WGX1" s="28"/>
      <c r="WGY1" s="28"/>
      <c r="WGZ1" s="28"/>
      <c r="WHA1" s="28"/>
      <c r="WHB1" s="28"/>
      <c r="WHC1" s="28"/>
      <c r="WHD1" s="28"/>
      <c r="WHE1" s="28"/>
      <c r="WHF1" s="28"/>
      <c r="WHG1" s="28"/>
      <c r="WHH1" s="28"/>
      <c r="WHI1" s="28"/>
      <c r="WHJ1" s="28"/>
      <c r="WHK1" s="28"/>
      <c r="WHL1" s="28"/>
      <c r="WHM1" s="28"/>
      <c r="WHN1" s="28"/>
      <c r="WHO1" s="28"/>
      <c r="WHP1" s="28"/>
      <c r="WHQ1" s="28"/>
      <c r="WHR1" s="28"/>
      <c r="WHS1" s="28"/>
      <c r="WHT1" s="28"/>
      <c r="WHU1" s="28"/>
      <c r="WHV1" s="28"/>
      <c r="WHW1" s="28"/>
      <c r="WHX1" s="28"/>
      <c r="WHY1" s="28"/>
      <c r="WHZ1" s="28"/>
      <c r="WIA1" s="28"/>
      <c r="WIB1" s="28"/>
      <c r="WIC1" s="28"/>
      <c r="WID1" s="28"/>
      <c r="WIE1" s="28"/>
      <c r="WIF1" s="28"/>
      <c r="WIG1" s="28"/>
      <c r="WIH1" s="28"/>
      <c r="WII1" s="28"/>
      <c r="WIJ1" s="28"/>
      <c r="WIK1" s="28"/>
      <c r="WIL1" s="28"/>
      <c r="WIM1" s="28"/>
      <c r="WIN1" s="28"/>
      <c r="WIO1" s="28"/>
      <c r="WIP1" s="28"/>
      <c r="WIQ1" s="28"/>
      <c r="WIR1" s="28"/>
      <c r="WIS1" s="28"/>
      <c r="WIT1" s="28"/>
      <c r="WIU1" s="28"/>
      <c r="WIV1" s="28"/>
      <c r="WIW1" s="28"/>
      <c r="WIX1" s="28"/>
      <c r="WIY1" s="28"/>
      <c r="WIZ1" s="28"/>
      <c r="WJA1" s="28"/>
      <c r="WJB1" s="28"/>
      <c r="WJC1" s="28"/>
      <c r="WJD1" s="28"/>
      <c r="WJE1" s="28"/>
      <c r="WJF1" s="28"/>
      <c r="WJG1" s="28"/>
      <c r="WJH1" s="28"/>
      <c r="WJI1" s="28"/>
      <c r="WJJ1" s="28"/>
      <c r="WJK1" s="28"/>
      <c r="WJL1" s="28"/>
      <c r="WJM1" s="28"/>
      <c r="WJN1" s="28"/>
      <c r="WJO1" s="28"/>
      <c r="WJP1" s="28"/>
      <c r="WJQ1" s="28"/>
      <c r="WJR1" s="28"/>
      <c r="WJS1" s="28"/>
      <c r="WJT1" s="28"/>
      <c r="WJU1" s="28"/>
      <c r="WJV1" s="28"/>
      <c r="WJW1" s="28"/>
      <c r="WJX1" s="28"/>
      <c r="WJY1" s="28"/>
      <c r="WJZ1" s="28"/>
      <c r="WKA1" s="28"/>
      <c r="WKB1" s="28"/>
      <c r="WKC1" s="28"/>
      <c r="WKD1" s="28"/>
      <c r="WKE1" s="28"/>
      <c r="WKF1" s="28"/>
      <c r="WKG1" s="28"/>
      <c r="WKH1" s="28"/>
      <c r="WKI1" s="28"/>
      <c r="WKJ1" s="28"/>
      <c r="WKK1" s="28"/>
      <c r="WKL1" s="28"/>
      <c r="WKM1" s="28"/>
      <c r="WKN1" s="28"/>
      <c r="WKO1" s="28"/>
      <c r="WKP1" s="28"/>
      <c r="WKQ1" s="28"/>
      <c r="WKR1" s="28"/>
      <c r="WKS1" s="28"/>
      <c r="WKT1" s="28"/>
      <c r="WKU1" s="28"/>
      <c r="WKV1" s="28"/>
      <c r="WKW1" s="28"/>
      <c r="WKX1" s="28"/>
      <c r="WKY1" s="28"/>
      <c r="WKZ1" s="28"/>
      <c r="WLA1" s="28"/>
      <c r="WLB1" s="28"/>
      <c r="WLC1" s="28"/>
      <c r="WLD1" s="28"/>
      <c r="WLE1" s="28"/>
      <c r="WLF1" s="28"/>
      <c r="WLG1" s="28"/>
      <c r="WLH1" s="28"/>
      <c r="WLI1" s="28"/>
      <c r="WLJ1" s="28"/>
      <c r="WLK1" s="28"/>
      <c r="WLL1" s="28"/>
      <c r="WLM1" s="28"/>
      <c r="WLN1" s="28"/>
      <c r="WLO1" s="28"/>
      <c r="WLP1" s="28"/>
      <c r="WLQ1" s="28"/>
      <c r="WLR1" s="28"/>
      <c r="WLS1" s="28"/>
      <c r="WLT1" s="28"/>
      <c r="WLU1" s="28"/>
      <c r="WLV1" s="28"/>
      <c r="WLW1" s="28"/>
      <c r="WLX1" s="28"/>
      <c r="WLY1" s="28"/>
      <c r="WLZ1" s="28"/>
      <c r="WMA1" s="28"/>
      <c r="WMB1" s="28"/>
      <c r="WMC1" s="28"/>
      <c r="WMD1" s="28"/>
      <c r="WME1" s="28"/>
      <c r="WMF1" s="28"/>
      <c r="WMG1" s="28"/>
      <c r="WMH1" s="28"/>
      <c r="WMI1" s="28"/>
      <c r="WMJ1" s="28"/>
      <c r="WMK1" s="28"/>
      <c r="WML1" s="28"/>
      <c r="WMM1" s="28"/>
      <c r="WMN1" s="28"/>
      <c r="WMO1" s="28"/>
      <c r="WMP1" s="28"/>
      <c r="WMQ1" s="28"/>
      <c r="WMR1" s="28"/>
      <c r="WMS1" s="28"/>
      <c r="WMT1" s="28"/>
      <c r="WMU1" s="28"/>
      <c r="WMV1" s="28"/>
      <c r="WMW1" s="28"/>
      <c r="WMX1" s="28"/>
      <c r="WMY1" s="28"/>
      <c r="WMZ1" s="28"/>
      <c r="WNA1" s="28"/>
      <c r="WNB1" s="28"/>
      <c r="WNC1" s="28"/>
      <c r="WND1" s="28"/>
      <c r="WNE1" s="28"/>
      <c r="WNF1" s="28"/>
      <c r="WNG1" s="28"/>
      <c r="WNH1" s="28"/>
      <c r="WNI1" s="28"/>
      <c r="WNJ1" s="28"/>
      <c r="WNK1" s="28"/>
      <c r="WNL1" s="28"/>
      <c r="WNM1" s="28"/>
      <c r="WNN1" s="28"/>
      <c r="WNO1" s="28"/>
      <c r="WNP1" s="28"/>
      <c r="WNQ1" s="28"/>
      <c r="WNR1" s="28"/>
      <c r="WNS1" s="28"/>
      <c r="WNT1" s="28"/>
      <c r="WNU1" s="28"/>
      <c r="WNV1" s="28"/>
      <c r="WNW1" s="28"/>
      <c r="WNX1" s="28"/>
      <c r="WNY1" s="28"/>
      <c r="WNZ1" s="28"/>
      <c r="WOA1" s="28"/>
      <c r="WOB1" s="28"/>
      <c r="WOC1" s="28"/>
      <c r="WOD1" s="28"/>
      <c r="WOE1" s="28"/>
      <c r="WOF1" s="28"/>
      <c r="WOG1" s="28"/>
      <c r="WOH1" s="28"/>
      <c r="WOI1" s="28"/>
      <c r="WOJ1" s="28"/>
      <c r="WOK1" s="28"/>
      <c r="WOL1" s="28"/>
      <c r="WOM1" s="28"/>
      <c r="WON1" s="28"/>
      <c r="WOO1" s="28"/>
      <c r="WOP1" s="28"/>
      <c r="WOQ1" s="28"/>
      <c r="WOR1" s="28"/>
      <c r="WOS1" s="28"/>
      <c r="WOT1" s="28"/>
      <c r="WOU1" s="28"/>
      <c r="WOV1" s="28"/>
      <c r="WOW1" s="28"/>
      <c r="WOX1" s="28"/>
      <c r="WOY1" s="28"/>
      <c r="WOZ1" s="28"/>
      <c r="WPA1" s="28"/>
      <c r="WPB1" s="28"/>
      <c r="WPC1" s="28"/>
      <c r="WPD1" s="28"/>
      <c r="WPE1" s="28"/>
      <c r="WPF1" s="28"/>
      <c r="WPG1" s="28"/>
      <c r="WPH1" s="28"/>
      <c r="WPI1" s="28"/>
      <c r="WPJ1" s="28"/>
      <c r="WPK1" s="28"/>
      <c r="WPL1" s="28"/>
      <c r="WPM1" s="28"/>
      <c r="WPN1" s="28"/>
      <c r="WPO1" s="28"/>
      <c r="WPP1" s="28"/>
      <c r="WPQ1" s="28"/>
      <c r="WPR1" s="28"/>
      <c r="WPS1" s="28"/>
      <c r="WPT1" s="28"/>
      <c r="WPU1" s="28"/>
      <c r="WPV1" s="28"/>
      <c r="WPW1" s="28"/>
      <c r="WPX1" s="28"/>
      <c r="WPY1" s="28"/>
      <c r="WPZ1" s="28"/>
      <c r="WQA1" s="28"/>
      <c r="WQB1" s="28"/>
      <c r="WQC1" s="28"/>
      <c r="WQD1" s="28"/>
      <c r="WQE1" s="28"/>
      <c r="WQF1" s="28"/>
      <c r="WQG1" s="28"/>
      <c r="WQH1" s="28"/>
      <c r="WQI1" s="28"/>
      <c r="WQJ1" s="28"/>
      <c r="WQK1" s="28"/>
      <c r="WQL1" s="28"/>
      <c r="WQM1" s="28"/>
      <c r="WQN1" s="28"/>
      <c r="WQO1" s="28"/>
      <c r="WQP1" s="28"/>
      <c r="WQQ1" s="28"/>
      <c r="WQR1" s="28"/>
      <c r="WQS1" s="28"/>
      <c r="WQT1" s="28"/>
      <c r="WQU1" s="28"/>
      <c r="WQV1" s="28"/>
      <c r="WQW1" s="28"/>
      <c r="WQX1" s="28"/>
      <c r="WQY1" s="28"/>
      <c r="WQZ1" s="28"/>
      <c r="WRA1" s="28"/>
      <c r="WRB1" s="28"/>
      <c r="WRC1" s="28"/>
      <c r="WRD1" s="28"/>
      <c r="WRE1" s="28"/>
      <c r="WRF1" s="28"/>
      <c r="WRG1" s="28"/>
      <c r="WRH1" s="28"/>
      <c r="WRI1" s="28"/>
      <c r="WRJ1" s="28"/>
      <c r="WRK1" s="28"/>
      <c r="WRL1" s="28"/>
      <c r="WRM1" s="28"/>
      <c r="WRN1" s="28"/>
      <c r="WRO1" s="28"/>
      <c r="WRP1" s="28"/>
      <c r="WRQ1" s="28"/>
      <c r="WRR1" s="28"/>
      <c r="WRS1" s="28"/>
      <c r="WRT1" s="28"/>
      <c r="WRU1" s="28"/>
      <c r="WRV1" s="28"/>
      <c r="WRW1" s="28"/>
      <c r="WRX1" s="28"/>
      <c r="WRY1" s="28"/>
      <c r="WRZ1" s="28"/>
      <c r="WSA1" s="28"/>
      <c r="WSB1" s="28"/>
      <c r="WSC1" s="28"/>
      <c r="WSD1" s="28"/>
      <c r="WSE1" s="28"/>
      <c r="WSF1" s="28"/>
      <c r="WSG1" s="28"/>
      <c r="WSH1" s="28"/>
      <c r="WSI1" s="28"/>
      <c r="WSJ1" s="28"/>
      <c r="WSK1" s="28"/>
      <c r="WSL1" s="28"/>
      <c r="WSM1" s="28"/>
      <c r="WSN1" s="28"/>
      <c r="WSO1" s="28"/>
      <c r="WSP1" s="28"/>
      <c r="WSQ1" s="28"/>
      <c r="WSR1" s="28"/>
      <c r="WSS1" s="28"/>
      <c r="WST1" s="28"/>
      <c r="WSU1" s="28"/>
      <c r="WSV1" s="28"/>
      <c r="WSW1" s="28"/>
      <c r="WSX1" s="28"/>
      <c r="WSY1" s="28"/>
      <c r="WSZ1" s="28"/>
      <c r="WTA1" s="28"/>
      <c r="WTB1" s="28"/>
      <c r="WTC1" s="28"/>
      <c r="WTD1" s="28"/>
      <c r="WTE1" s="28"/>
      <c r="WTF1" s="28"/>
      <c r="WTG1" s="28"/>
      <c r="WTH1" s="28"/>
      <c r="WTI1" s="28"/>
      <c r="WTJ1" s="28"/>
      <c r="WTK1" s="28"/>
      <c r="WTL1" s="28"/>
      <c r="WTM1" s="28"/>
      <c r="WTN1" s="28"/>
      <c r="WTO1" s="28"/>
      <c r="WTP1" s="28"/>
      <c r="WTQ1" s="28"/>
      <c r="WTR1" s="28"/>
      <c r="WTS1" s="28"/>
      <c r="WTT1" s="28"/>
      <c r="WTU1" s="28"/>
      <c r="WTV1" s="28"/>
      <c r="WTW1" s="28"/>
      <c r="WTX1" s="28"/>
      <c r="WTY1" s="28"/>
      <c r="WTZ1" s="28"/>
      <c r="WUA1" s="28"/>
      <c r="WUB1" s="28"/>
      <c r="WUC1" s="28"/>
      <c r="WUD1" s="28"/>
      <c r="WUE1" s="28"/>
      <c r="WUF1" s="28"/>
      <c r="WUG1" s="28"/>
      <c r="WUH1" s="28"/>
      <c r="WUI1" s="28"/>
      <c r="WUJ1" s="28"/>
      <c r="WUK1" s="28"/>
      <c r="WUL1" s="28"/>
      <c r="WUM1" s="28"/>
      <c r="WUN1" s="28"/>
      <c r="WUO1" s="28"/>
      <c r="WUP1" s="28"/>
      <c r="WUQ1" s="28"/>
      <c r="WUR1" s="28"/>
      <c r="WUS1" s="28"/>
      <c r="WUT1" s="28"/>
      <c r="WUU1" s="28"/>
      <c r="WUV1" s="28"/>
      <c r="WUW1" s="28"/>
      <c r="WUX1" s="28"/>
      <c r="WUY1" s="28"/>
      <c r="WUZ1" s="28"/>
      <c r="WVA1" s="28"/>
      <c r="WVB1" s="28"/>
      <c r="WVC1" s="28"/>
      <c r="WVD1" s="28"/>
      <c r="WVE1" s="28"/>
      <c r="WVF1" s="28"/>
      <c r="WVG1" s="28"/>
      <c r="WVH1" s="28"/>
      <c r="WVI1" s="28"/>
      <c r="WVJ1" s="28"/>
      <c r="WVK1" s="28"/>
      <c r="WVL1" s="28"/>
      <c r="WVM1" s="28"/>
      <c r="WVN1" s="28"/>
      <c r="WVO1" s="28"/>
      <c r="WVP1" s="28"/>
      <c r="WVQ1" s="28"/>
      <c r="WVR1" s="28"/>
      <c r="WVS1" s="28"/>
      <c r="WVT1" s="28"/>
      <c r="WVU1" s="28"/>
      <c r="WVV1" s="28"/>
      <c r="WVW1" s="28"/>
      <c r="WVX1" s="28"/>
      <c r="WVY1" s="28"/>
      <c r="WVZ1" s="28"/>
      <c r="WWA1" s="28"/>
      <c r="WWB1" s="28"/>
      <c r="WWC1" s="28"/>
      <c r="WWD1" s="28"/>
      <c r="WWE1" s="28"/>
      <c r="WWF1" s="28"/>
      <c r="WWG1" s="28"/>
      <c r="WWH1" s="28"/>
      <c r="WWI1" s="28"/>
      <c r="WWJ1" s="28"/>
      <c r="WWK1" s="28"/>
      <c r="WWL1" s="28"/>
      <c r="WWM1" s="28"/>
      <c r="WWN1" s="28"/>
      <c r="WWO1" s="28"/>
      <c r="WWP1" s="28"/>
      <c r="WWQ1" s="28"/>
      <c r="WWR1" s="28"/>
      <c r="WWS1" s="28"/>
      <c r="WWT1" s="28"/>
      <c r="WWU1" s="28"/>
      <c r="WWV1" s="28"/>
      <c r="WWW1" s="28"/>
      <c r="WWX1" s="28"/>
      <c r="WWY1" s="28"/>
      <c r="WWZ1" s="28"/>
      <c r="WXA1" s="28"/>
      <c r="WXB1" s="28"/>
      <c r="WXC1" s="28"/>
      <c r="WXD1" s="28"/>
      <c r="WXE1" s="28"/>
      <c r="WXF1" s="28"/>
      <c r="WXG1" s="28"/>
      <c r="WXH1" s="28"/>
      <c r="WXI1" s="28"/>
      <c r="WXJ1" s="28"/>
      <c r="WXK1" s="28"/>
      <c r="WXL1" s="28"/>
      <c r="WXM1" s="28"/>
      <c r="WXN1" s="28"/>
      <c r="WXO1" s="28"/>
      <c r="WXP1" s="28"/>
      <c r="WXQ1" s="28"/>
      <c r="WXR1" s="28"/>
      <c r="WXS1" s="28"/>
      <c r="WXT1" s="28"/>
      <c r="WXU1" s="28"/>
      <c r="WXV1" s="28"/>
      <c r="WXW1" s="28"/>
      <c r="WXX1" s="28"/>
      <c r="WXY1" s="28"/>
      <c r="WXZ1" s="28"/>
      <c r="WYA1" s="28"/>
      <c r="WYB1" s="28"/>
      <c r="WYC1" s="28"/>
      <c r="WYD1" s="28"/>
      <c r="WYE1" s="28"/>
      <c r="WYF1" s="28"/>
      <c r="WYG1" s="28"/>
      <c r="WYH1" s="28"/>
      <c r="WYI1" s="28"/>
      <c r="WYJ1" s="28"/>
      <c r="WYK1" s="28"/>
      <c r="WYL1" s="28"/>
      <c r="WYM1" s="28"/>
      <c r="WYN1" s="28"/>
      <c r="WYO1" s="28"/>
      <c r="WYP1" s="28"/>
      <c r="WYQ1" s="28"/>
      <c r="WYR1" s="28"/>
      <c r="WYS1" s="28"/>
      <c r="WYT1" s="28"/>
      <c r="WYU1" s="28"/>
      <c r="WYV1" s="28"/>
      <c r="WYW1" s="28"/>
      <c r="WYX1" s="28"/>
      <c r="WYY1" s="28"/>
      <c r="WYZ1" s="28"/>
      <c r="WZA1" s="28"/>
      <c r="WZB1" s="28"/>
      <c r="WZC1" s="28"/>
      <c r="WZD1" s="28"/>
      <c r="WZE1" s="28"/>
      <c r="WZF1" s="28"/>
      <c r="WZG1" s="28"/>
      <c r="WZH1" s="28"/>
      <c r="WZI1" s="28"/>
      <c r="WZJ1" s="28"/>
      <c r="WZK1" s="28"/>
      <c r="WZL1" s="28"/>
      <c r="WZM1" s="28"/>
      <c r="WZN1" s="28"/>
      <c r="WZO1" s="28"/>
      <c r="WZP1" s="28"/>
      <c r="WZQ1" s="28"/>
      <c r="WZR1" s="28"/>
      <c r="WZS1" s="28"/>
      <c r="WZT1" s="28"/>
      <c r="WZU1" s="28"/>
      <c r="WZV1" s="28"/>
      <c r="WZW1" s="28"/>
      <c r="WZX1" s="28"/>
      <c r="WZY1" s="28"/>
      <c r="WZZ1" s="28"/>
      <c r="XAA1" s="28"/>
      <c r="XAB1" s="28"/>
      <c r="XAC1" s="28"/>
      <c r="XAD1" s="28"/>
      <c r="XAE1" s="28"/>
      <c r="XAF1" s="28"/>
      <c r="XAG1" s="28"/>
      <c r="XAH1" s="28"/>
      <c r="XAI1" s="28"/>
      <c r="XAJ1" s="28"/>
      <c r="XAK1" s="28"/>
      <c r="XAL1" s="28"/>
      <c r="XAM1" s="28"/>
      <c r="XAN1" s="28"/>
      <c r="XAO1" s="28"/>
      <c r="XAP1" s="28"/>
      <c r="XAQ1" s="28"/>
      <c r="XAR1" s="28"/>
      <c r="XAS1" s="28"/>
      <c r="XAT1" s="28"/>
      <c r="XAU1" s="28"/>
      <c r="XAV1" s="28"/>
      <c r="XAW1" s="28"/>
      <c r="XAX1" s="28"/>
      <c r="XAY1" s="28"/>
      <c r="XAZ1" s="28"/>
      <c r="XBA1" s="28"/>
      <c r="XBB1" s="28"/>
      <c r="XBC1" s="28"/>
      <c r="XBD1" s="28"/>
      <c r="XBE1" s="28"/>
      <c r="XBF1" s="28"/>
      <c r="XBG1" s="28"/>
      <c r="XBH1" s="28"/>
      <c r="XBI1" s="28"/>
      <c r="XBJ1" s="28"/>
      <c r="XBK1" s="28"/>
      <c r="XBL1" s="28"/>
      <c r="XBM1" s="28"/>
      <c r="XBN1" s="28"/>
      <c r="XBO1" s="28"/>
      <c r="XBP1" s="28"/>
      <c r="XBQ1" s="28"/>
      <c r="XBR1" s="28"/>
      <c r="XBS1" s="28"/>
      <c r="XBT1" s="28"/>
      <c r="XBU1" s="28"/>
      <c r="XBV1" s="28"/>
      <c r="XBW1" s="28"/>
      <c r="XBX1" s="28"/>
      <c r="XBY1" s="28"/>
      <c r="XBZ1" s="28"/>
      <c r="XCA1" s="28"/>
      <c r="XCB1" s="28"/>
      <c r="XCC1" s="28"/>
      <c r="XCD1" s="28"/>
      <c r="XCE1" s="28"/>
      <c r="XCF1" s="28"/>
      <c r="XCG1" s="28"/>
      <c r="XCH1" s="28"/>
      <c r="XCI1" s="28"/>
      <c r="XCJ1" s="28"/>
      <c r="XCK1" s="28"/>
      <c r="XCL1" s="28"/>
      <c r="XCM1" s="28"/>
      <c r="XCN1" s="28"/>
      <c r="XCO1" s="28"/>
      <c r="XCP1" s="28"/>
      <c r="XCQ1" s="28"/>
      <c r="XCR1" s="28"/>
      <c r="XCS1" s="28"/>
      <c r="XCT1" s="28"/>
      <c r="XCU1" s="28"/>
      <c r="XCV1" s="28"/>
      <c r="XCW1" s="28"/>
      <c r="XCX1" s="28"/>
      <c r="XCY1" s="28"/>
      <c r="XCZ1" s="28"/>
      <c r="XDA1" s="28"/>
      <c r="XDB1" s="28"/>
      <c r="XDC1" s="28"/>
      <c r="XDD1" s="28"/>
      <c r="XDE1" s="28"/>
      <c r="XDF1" s="28"/>
      <c r="XDG1" s="28"/>
      <c r="XDH1" s="28"/>
      <c r="XDI1" s="28"/>
      <c r="XDJ1" s="28"/>
      <c r="XDK1" s="28"/>
      <c r="XDL1" s="28"/>
      <c r="XDM1" s="28"/>
      <c r="XDN1" s="28"/>
      <c r="XDO1" s="28"/>
      <c r="XDP1" s="28"/>
      <c r="XDQ1" s="28"/>
      <c r="XDR1" s="28"/>
      <c r="XDS1" s="28"/>
      <c r="XDT1" s="28"/>
      <c r="XDU1" s="28"/>
      <c r="XDV1" s="28"/>
      <c r="XDW1" s="28"/>
      <c r="XDX1" s="28"/>
      <c r="XDY1" s="28"/>
      <c r="XDZ1" s="28"/>
      <c r="XEA1" s="28"/>
      <c r="XEB1" s="28"/>
      <c r="XEC1" s="28"/>
      <c r="XED1" s="28"/>
      <c r="XEE1" s="28"/>
      <c r="XEF1" s="28"/>
      <c r="XEG1" s="28"/>
      <c r="XEH1" s="28"/>
      <c r="XEI1" s="28"/>
      <c r="XEJ1" s="28"/>
      <c r="XEK1" s="28"/>
      <c r="XEL1" s="28"/>
      <c r="XEM1" s="28"/>
      <c r="XEN1" s="28"/>
      <c r="XEO1" s="28"/>
      <c r="XEP1" s="28"/>
      <c r="XEQ1" s="28"/>
      <c r="XER1" s="28"/>
      <c r="XES1" s="28"/>
      <c r="XET1" s="28"/>
      <c r="XEU1" s="28"/>
      <c r="XEV1" s="28"/>
      <c r="XEW1" s="28"/>
      <c r="XEX1" s="28"/>
      <c r="XEY1" s="28"/>
      <c r="XEZ1" s="28"/>
      <c r="XFA1" s="28"/>
      <c r="XFB1" s="28"/>
      <c r="XFC1" s="28"/>
    </row>
    <row r="2" s="28" customFormat="1" spans="1:19">
      <c r="A2" s="34" t="s">
        <v>0</v>
      </c>
      <c r="B2" s="35"/>
      <c r="C2" s="35" t="s">
        <v>1</v>
      </c>
      <c r="D2" s="34" t="s">
        <v>2</v>
      </c>
      <c r="E2" s="34" t="s">
        <v>3</v>
      </c>
      <c r="F2" s="34" t="s">
        <v>4</v>
      </c>
      <c r="G2" s="34" t="s">
        <v>5</v>
      </c>
      <c r="H2" s="34" t="s">
        <v>6</v>
      </c>
      <c r="I2" s="34" t="s">
        <v>7</v>
      </c>
      <c r="J2" s="34" t="s">
        <v>8</v>
      </c>
      <c r="K2" s="40" t="s">
        <v>9</v>
      </c>
      <c r="L2" s="41"/>
      <c r="M2" s="42"/>
      <c r="N2" s="42"/>
      <c r="O2" s="41"/>
      <c r="P2" s="43"/>
      <c r="Q2" s="34" t="s">
        <v>10</v>
      </c>
      <c r="R2" s="47" t="s">
        <v>11</v>
      </c>
      <c r="S2" s="47"/>
    </row>
    <row r="3" s="28" customFormat="1" ht="84" customHeight="1" spans="1:19">
      <c r="A3" s="36"/>
      <c r="B3" s="37" t="s">
        <v>12</v>
      </c>
      <c r="C3" s="37"/>
      <c r="D3" s="36"/>
      <c r="E3" s="36"/>
      <c r="F3" s="36"/>
      <c r="G3" s="36"/>
      <c r="H3" s="36"/>
      <c r="I3" s="36"/>
      <c r="J3" s="36"/>
      <c r="K3" s="44" t="s">
        <v>13</v>
      </c>
      <c r="L3" s="45" t="s">
        <v>14</v>
      </c>
      <c r="M3" s="34" t="s">
        <v>15</v>
      </c>
      <c r="N3" s="44" t="s">
        <v>16</v>
      </c>
      <c r="O3" s="45" t="s">
        <v>17</v>
      </c>
      <c r="P3" s="34" t="s">
        <v>18</v>
      </c>
      <c r="Q3" s="36"/>
      <c r="R3" s="36"/>
      <c r="S3" s="36" t="s">
        <v>19</v>
      </c>
    </row>
    <row r="4" s="29" customFormat="1" spans="1:19">
      <c r="A4" s="12">
        <v>1</v>
      </c>
      <c r="B4" s="12" t="s">
        <v>11561</v>
      </c>
      <c r="C4" s="12"/>
      <c r="D4" s="38" t="s">
        <v>416</v>
      </c>
      <c r="E4" s="38" t="s">
        <v>11562</v>
      </c>
      <c r="F4" s="38" t="s">
        <v>24</v>
      </c>
      <c r="G4" s="38">
        <v>12</v>
      </c>
      <c r="H4" s="38" t="s">
        <v>11563</v>
      </c>
      <c r="I4" s="38" t="s">
        <v>11564</v>
      </c>
      <c r="J4" s="38">
        <v>19978845214</v>
      </c>
      <c r="K4" s="38" t="s">
        <v>27</v>
      </c>
      <c r="L4" s="46">
        <v>44415</v>
      </c>
      <c r="M4" s="38" t="s">
        <v>11565</v>
      </c>
      <c r="N4" s="38" t="s">
        <v>30</v>
      </c>
      <c r="O4" s="46"/>
      <c r="P4" s="38"/>
      <c r="Q4" s="38" t="s">
        <v>30</v>
      </c>
      <c r="R4" s="38"/>
      <c r="S4" s="38"/>
    </row>
    <row r="5" s="29" customFormat="1" spans="1:19">
      <c r="A5" s="12">
        <v>2</v>
      </c>
      <c r="B5" s="12" t="s">
        <v>11566</v>
      </c>
      <c r="C5" s="12"/>
      <c r="D5" s="38" t="s">
        <v>416</v>
      </c>
      <c r="E5" s="38" t="s">
        <v>11567</v>
      </c>
      <c r="F5" s="38" t="s">
        <v>24</v>
      </c>
      <c r="G5" s="38">
        <v>17</v>
      </c>
      <c r="H5" s="38" t="s">
        <v>18080</v>
      </c>
      <c r="I5" s="38" t="s">
        <v>11568</v>
      </c>
      <c r="J5" s="38" t="s">
        <v>11569</v>
      </c>
      <c r="K5" s="38" t="s">
        <v>27</v>
      </c>
      <c r="L5" s="46">
        <v>44399</v>
      </c>
      <c r="M5" s="38" t="s">
        <v>139</v>
      </c>
      <c r="N5" s="38" t="s">
        <v>30</v>
      </c>
      <c r="O5" s="46"/>
      <c r="P5" s="38"/>
      <c r="Q5" s="38" t="s">
        <v>30</v>
      </c>
      <c r="R5" s="38"/>
      <c r="S5" s="38"/>
    </row>
    <row r="6" s="29" customFormat="1" spans="1:19">
      <c r="A6" s="12">
        <v>3</v>
      </c>
      <c r="B6" s="12" t="s">
        <v>11570</v>
      </c>
      <c r="C6" s="12"/>
      <c r="D6" s="38" t="s">
        <v>416</v>
      </c>
      <c r="E6" s="38" t="s">
        <v>11571</v>
      </c>
      <c r="F6" s="38" t="s">
        <v>143</v>
      </c>
      <c r="G6" s="38">
        <v>16</v>
      </c>
      <c r="H6" s="38" t="s">
        <v>18081</v>
      </c>
      <c r="I6" s="38" t="s">
        <v>11573</v>
      </c>
      <c r="J6" s="38" t="s">
        <v>11574</v>
      </c>
      <c r="K6" s="38" t="s">
        <v>27</v>
      </c>
      <c r="L6" s="46">
        <v>44400</v>
      </c>
      <c r="M6" s="38" t="s">
        <v>28</v>
      </c>
      <c r="N6" s="38" t="s">
        <v>30</v>
      </c>
      <c r="O6" s="46"/>
      <c r="P6" s="38"/>
      <c r="Q6" s="38" t="s">
        <v>30</v>
      </c>
      <c r="R6" s="38"/>
      <c r="S6" s="38"/>
    </row>
    <row r="7" s="29" customFormat="1" spans="1:19">
      <c r="A7" s="12">
        <v>4</v>
      </c>
      <c r="B7" s="12" t="s">
        <v>11575</v>
      </c>
      <c r="C7" s="12"/>
      <c r="D7" s="38" t="s">
        <v>416</v>
      </c>
      <c r="E7" s="38" t="s">
        <v>11576</v>
      </c>
      <c r="F7" s="38" t="s">
        <v>24</v>
      </c>
      <c r="G7" s="38">
        <v>16</v>
      </c>
      <c r="H7" s="38" t="s">
        <v>11577</v>
      </c>
      <c r="I7" s="38" t="s">
        <v>11578</v>
      </c>
      <c r="J7" s="38">
        <v>18877886199</v>
      </c>
      <c r="K7" s="38" t="s">
        <v>27</v>
      </c>
      <c r="L7" s="46">
        <v>44394</v>
      </c>
      <c r="M7" s="38" t="s">
        <v>4299</v>
      </c>
      <c r="N7" s="38" t="s">
        <v>30</v>
      </c>
      <c r="O7" s="46"/>
      <c r="P7" s="38"/>
      <c r="Q7" s="38" t="s">
        <v>30</v>
      </c>
      <c r="R7" s="38"/>
      <c r="S7" s="38"/>
    </row>
    <row r="8" s="29" customFormat="1" spans="1:19">
      <c r="A8" s="12">
        <v>5</v>
      </c>
      <c r="B8" s="12" t="s">
        <v>11579</v>
      </c>
      <c r="C8" s="12"/>
      <c r="D8" s="38" t="s">
        <v>416</v>
      </c>
      <c r="E8" s="38" t="s">
        <v>11580</v>
      </c>
      <c r="F8" s="38" t="s">
        <v>24</v>
      </c>
      <c r="G8" s="38">
        <v>17</v>
      </c>
      <c r="H8" s="38" t="s">
        <v>18082</v>
      </c>
      <c r="I8" s="38" t="s">
        <v>11582</v>
      </c>
      <c r="J8" s="38" t="s">
        <v>11583</v>
      </c>
      <c r="K8" s="38" t="s">
        <v>27</v>
      </c>
      <c r="L8" s="46">
        <v>44394</v>
      </c>
      <c r="M8" s="38" t="s">
        <v>28</v>
      </c>
      <c r="N8" s="38" t="s">
        <v>30</v>
      </c>
      <c r="O8" s="46"/>
      <c r="P8" s="38"/>
      <c r="Q8" s="38" t="s">
        <v>30</v>
      </c>
      <c r="R8" s="38"/>
      <c r="S8" s="38"/>
    </row>
    <row r="9" s="28" customFormat="1" spans="1:19">
      <c r="A9" s="12">
        <v>6</v>
      </c>
      <c r="B9" s="12" t="s">
        <v>11584</v>
      </c>
      <c r="C9" s="12"/>
      <c r="D9" s="38" t="s">
        <v>416</v>
      </c>
      <c r="E9" s="38" t="s">
        <v>7034</v>
      </c>
      <c r="F9" s="38" t="s">
        <v>143</v>
      </c>
      <c r="G9" s="38">
        <v>16</v>
      </c>
      <c r="H9" s="38" t="s">
        <v>18083</v>
      </c>
      <c r="I9" s="38" t="s">
        <v>11586</v>
      </c>
      <c r="J9" s="38" t="s">
        <v>11587</v>
      </c>
      <c r="K9" s="38" t="s">
        <v>27</v>
      </c>
      <c r="L9" s="46">
        <v>44394</v>
      </c>
      <c r="M9" s="38" t="s">
        <v>28</v>
      </c>
      <c r="N9" s="38" t="s">
        <v>30</v>
      </c>
      <c r="O9" s="46"/>
      <c r="P9" s="38"/>
      <c r="Q9" s="38" t="s">
        <v>30</v>
      </c>
      <c r="R9" s="38"/>
      <c r="S9" s="38"/>
    </row>
    <row r="10" s="29" customFormat="1" spans="1:19">
      <c r="A10" s="12">
        <v>7</v>
      </c>
      <c r="B10" s="12" t="s">
        <v>11588</v>
      </c>
      <c r="C10" s="12"/>
      <c r="D10" s="38" t="s">
        <v>416</v>
      </c>
      <c r="E10" s="38" t="s">
        <v>11589</v>
      </c>
      <c r="F10" s="38" t="s">
        <v>24</v>
      </c>
      <c r="G10" s="38">
        <v>17</v>
      </c>
      <c r="H10" s="38" t="s">
        <v>11590</v>
      </c>
      <c r="I10" s="38" t="s">
        <v>11591</v>
      </c>
      <c r="J10" s="38" t="s">
        <v>11592</v>
      </c>
      <c r="K10" s="38" t="s">
        <v>27</v>
      </c>
      <c r="L10" s="46">
        <v>44399</v>
      </c>
      <c r="M10" s="38" t="s">
        <v>28</v>
      </c>
      <c r="N10" s="38" t="s">
        <v>30</v>
      </c>
      <c r="O10" s="46"/>
      <c r="P10" s="38"/>
      <c r="Q10" s="38" t="s">
        <v>30</v>
      </c>
      <c r="R10" s="38"/>
      <c r="S10" s="38"/>
    </row>
    <row r="11" s="29" customFormat="1" spans="1:19">
      <c r="A11" s="12">
        <v>8</v>
      </c>
      <c r="B11" s="12" t="s">
        <v>11593</v>
      </c>
      <c r="C11" s="12"/>
      <c r="D11" s="38" t="s">
        <v>416</v>
      </c>
      <c r="E11" s="38" t="s">
        <v>11594</v>
      </c>
      <c r="F11" s="38" t="s">
        <v>24</v>
      </c>
      <c r="G11" s="38">
        <v>16</v>
      </c>
      <c r="H11" s="38" t="s">
        <v>18084</v>
      </c>
      <c r="I11" s="38" t="s">
        <v>11596</v>
      </c>
      <c r="J11" s="38">
        <v>18077825809</v>
      </c>
      <c r="K11" s="38" t="s">
        <v>27</v>
      </c>
      <c r="L11" s="46">
        <v>44395</v>
      </c>
      <c r="M11" s="38" t="s">
        <v>28</v>
      </c>
      <c r="N11" s="38" t="s">
        <v>30</v>
      </c>
      <c r="O11" s="46"/>
      <c r="P11" s="38"/>
      <c r="Q11" s="38" t="s">
        <v>30</v>
      </c>
      <c r="R11" s="38"/>
      <c r="S11" s="38"/>
    </row>
    <row r="12" s="29" customFormat="1" spans="1:19">
      <c r="A12" s="12">
        <v>9</v>
      </c>
      <c r="B12" s="12" t="s">
        <v>11597</v>
      </c>
      <c r="C12" s="12"/>
      <c r="D12" s="38" t="s">
        <v>416</v>
      </c>
      <c r="E12" s="38" t="s">
        <v>11598</v>
      </c>
      <c r="F12" s="38" t="s">
        <v>143</v>
      </c>
      <c r="G12" s="38">
        <v>16</v>
      </c>
      <c r="H12" s="38" t="s">
        <v>11599</v>
      </c>
      <c r="I12" s="38" t="s">
        <v>11600</v>
      </c>
      <c r="J12" s="38">
        <v>19127010376</v>
      </c>
      <c r="K12" s="38" t="s">
        <v>27</v>
      </c>
      <c r="L12" s="46">
        <v>44395</v>
      </c>
      <c r="M12" s="38" t="s">
        <v>1352</v>
      </c>
      <c r="N12" s="38" t="s">
        <v>30</v>
      </c>
      <c r="O12" s="46"/>
      <c r="P12" s="38"/>
      <c r="Q12" s="38" t="s">
        <v>30</v>
      </c>
      <c r="R12" s="38"/>
      <c r="S12" s="38"/>
    </row>
    <row r="13" s="29" customFormat="1" spans="1:19">
      <c r="A13" s="12">
        <v>10</v>
      </c>
      <c r="B13" s="12" t="s">
        <v>11601</v>
      </c>
      <c r="C13" s="12"/>
      <c r="D13" s="38" t="s">
        <v>416</v>
      </c>
      <c r="E13" s="38" t="s">
        <v>4782</v>
      </c>
      <c r="F13" s="38" t="s">
        <v>24</v>
      </c>
      <c r="G13" s="38">
        <v>16</v>
      </c>
      <c r="H13" s="38" t="s">
        <v>3323</v>
      </c>
      <c r="I13" s="38" t="s">
        <v>7568</v>
      </c>
      <c r="J13" s="38">
        <v>13085889366</v>
      </c>
      <c r="K13" s="38" t="s">
        <v>27</v>
      </c>
      <c r="L13" s="46">
        <v>44397</v>
      </c>
      <c r="M13" s="38" t="s">
        <v>1303</v>
      </c>
      <c r="N13" s="38" t="s">
        <v>30</v>
      </c>
      <c r="O13" s="46"/>
      <c r="P13" s="38"/>
      <c r="Q13" s="38" t="s">
        <v>30</v>
      </c>
      <c r="R13" s="38"/>
      <c r="S13" s="38"/>
    </row>
    <row r="14" s="29" customFormat="1" spans="1:19">
      <c r="A14" s="12">
        <v>11</v>
      </c>
      <c r="B14" s="12" t="s">
        <v>11602</v>
      </c>
      <c r="C14" s="12"/>
      <c r="D14" s="38" t="s">
        <v>416</v>
      </c>
      <c r="E14" s="38" t="s">
        <v>11603</v>
      </c>
      <c r="F14" s="38" t="s">
        <v>24</v>
      </c>
      <c r="G14" s="38">
        <v>15</v>
      </c>
      <c r="H14" s="38" t="s">
        <v>11604</v>
      </c>
      <c r="I14" s="38" t="s">
        <v>11605</v>
      </c>
      <c r="J14" s="38" t="s">
        <v>11606</v>
      </c>
      <c r="K14" s="38" t="s">
        <v>27</v>
      </c>
      <c r="L14" s="46">
        <v>44399</v>
      </c>
      <c r="M14" s="38" t="s">
        <v>11607</v>
      </c>
      <c r="N14" s="38" t="s">
        <v>30</v>
      </c>
      <c r="O14" s="46"/>
      <c r="P14" s="38"/>
      <c r="Q14" s="38" t="s">
        <v>30</v>
      </c>
      <c r="R14" s="38"/>
      <c r="S14" s="38"/>
    </row>
    <row r="15" s="29" customFormat="1" spans="1:19">
      <c r="A15" s="12">
        <v>12</v>
      </c>
      <c r="B15" s="12" t="s">
        <v>11608</v>
      </c>
      <c r="C15" s="12"/>
      <c r="D15" s="38" t="s">
        <v>416</v>
      </c>
      <c r="E15" s="38" t="s">
        <v>11609</v>
      </c>
      <c r="F15" s="38" t="s">
        <v>24</v>
      </c>
      <c r="G15" s="38">
        <v>16</v>
      </c>
      <c r="H15" s="38" t="s">
        <v>11610</v>
      </c>
      <c r="I15" s="38" t="s">
        <v>11611</v>
      </c>
      <c r="J15" s="38">
        <v>13481891312</v>
      </c>
      <c r="K15" s="38" t="s">
        <v>27</v>
      </c>
      <c r="L15" s="46">
        <v>44396</v>
      </c>
      <c r="M15" s="38" t="s">
        <v>5398</v>
      </c>
      <c r="N15" s="38" t="s">
        <v>30</v>
      </c>
      <c r="O15" s="46"/>
      <c r="P15" s="38"/>
      <c r="Q15" s="38" t="s">
        <v>30</v>
      </c>
      <c r="R15" s="38"/>
      <c r="S15" s="38"/>
    </row>
    <row r="16" s="29" customFormat="1" spans="1:19">
      <c r="A16" s="12">
        <v>13</v>
      </c>
      <c r="B16" s="12" t="s">
        <v>11612</v>
      </c>
      <c r="C16" s="12"/>
      <c r="D16" s="38" t="s">
        <v>416</v>
      </c>
      <c r="E16" s="38" t="s">
        <v>11613</v>
      </c>
      <c r="F16" s="38" t="s">
        <v>24</v>
      </c>
      <c r="G16" s="38">
        <v>17</v>
      </c>
      <c r="H16" s="38" t="s">
        <v>5305</v>
      </c>
      <c r="I16" s="38" t="s">
        <v>11614</v>
      </c>
      <c r="J16" s="38">
        <v>13737982648</v>
      </c>
      <c r="K16" s="38" t="s">
        <v>27</v>
      </c>
      <c r="L16" s="46">
        <v>44398</v>
      </c>
      <c r="M16" s="38" t="s">
        <v>1352</v>
      </c>
      <c r="N16" s="38" t="s">
        <v>30</v>
      </c>
      <c r="O16" s="46"/>
      <c r="P16" s="38"/>
      <c r="Q16" s="38" t="s">
        <v>30</v>
      </c>
      <c r="R16" s="38"/>
      <c r="S16" s="38"/>
    </row>
    <row r="17" s="29" customFormat="1" spans="1:19">
      <c r="A17" s="12">
        <v>14</v>
      </c>
      <c r="B17" s="12" t="s">
        <v>11615</v>
      </c>
      <c r="C17" s="12"/>
      <c r="D17" s="38" t="s">
        <v>416</v>
      </c>
      <c r="E17" s="38" t="s">
        <v>11616</v>
      </c>
      <c r="F17" s="38" t="s">
        <v>24</v>
      </c>
      <c r="G17" s="38">
        <v>16</v>
      </c>
      <c r="H17" s="38" t="s">
        <v>17876</v>
      </c>
      <c r="I17" s="38" t="s">
        <v>11617</v>
      </c>
      <c r="J17" s="38">
        <v>15977839834</v>
      </c>
      <c r="K17" s="38" t="s">
        <v>27</v>
      </c>
      <c r="L17" s="46">
        <v>44401</v>
      </c>
      <c r="M17" s="38" t="s">
        <v>185</v>
      </c>
      <c r="N17" s="38" t="s">
        <v>30</v>
      </c>
      <c r="O17" s="46"/>
      <c r="P17" s="38"/>
      <c r="Q17" s="38" t="s">
        <v>30</v>
      </c>
      <c r="R17" s="38"/>
      <c r="S17" s="38"/>
    </row>
    <row r="18" s="29" customFormat="1" spans="1:19">
      <c r="A18" s="12">
        <v>15</v>
      </c>
      <c r="B18" s="12" t="s">
        <v>11618</v>
      </c>
      <c r="C18" s="12"/>
      <c r="D18" s="38" t="s">
        <v>416</v>
      </c>
      <c r="E18" s="38" t="s">
        <v>11619</v>
      </c>
      <c r="F18" s="38" t="s">
        <v>24</v>
      </c>
      <c r="G18" s="38">
        <v>17</v>
      </c>
      <c r="H18" s="38" t="s">
        <v>11620</v>
      </c>
      <c r="I18" s="38" t="s">
        <v>11621</v>
      </c>
      <c r="J18" s="38">
        <v>15277891011</v>
      </c>
      <c r="K18" s="38" t="s">
        <v>27</v>
      </c>
      <c r="L18" s="46">
        <v>44395</v>
      </c>
      <c r="M18" s="38" t="s">
        <v>11622</v>
      </c>
      <c r="N18" s="38" t="s">
        <v>30</v>
      </c>
      <c r="O18" s="46"/>
      <c r="P18" s="38"/>
      <c r="Q18" s="38" t="s">
        <v>30</v>
      </c>
      <c r="R18" s="38"/>
      <c r="S18" s="38"/>
    </row>
    <row r="19" s="29" customFormat="1" spans="1:19">
      <c r="A19" s="12">
        <v>16</v>
      </c>
      <c r="B19" s="12" t="s">
        <v>11623</v>
      </c>
      <c r="C19" s="12"/>
      <c r="D19" s="38" t="s">
        <v>416</v>
      </c>
      <c r="E19" s="38" t="s">
        <v>11624</v>
      </c>
      <c r="F19" s="38" t="s">
        <v>24</v>
      </c>
      <c r="G19" s="38">
        <v>17</v>
      </c>
      <c r="H19" s="38" t="s">
        <v>11625</v>
      </c>
      <c r="I19" s="38" t="s">
        <v>11626</v>
      </c>
      <c r="J19" s="38" t="s">
        <v>11627</v>
      </c>
      <c r="K19" s="38" t="s">
        <v>27</v>
      </c>
      <c r="L19" s="46">
        <v>44395</v>
      </c>
      <c r="M19" s="38" t="s">
        <v>1288</v>
      </c>
      <c r="N19" s="38" t="s">
        <v>30</v>
      </c>
      <c r="O19" s="46"/>
      <c r="P19" s="38"/>
      <c r="Q19" s="38" t="s">
        <v>30</v>
      </c>
      <c r="R19" s="38"/>
      <c r="S19" s="38"/>
    </row>
    <row r="20" s="29" customFormat="1" spans="1:19">
      <c r="A20" s="12">
        <v>17</v>
      </c>
      <c r="B20" s="12" t="s">
        <v>11628</v>
      </c>
      <c r="C20" s="12"/>
      <c r="D20" s="38" t="s">
        <v>416</v>
      </c>
      <c r="E20" s="38" t="s">
        <v>11629</v>
      </c>
      <c r="F20" s="38" t="s">
        <v>24</v>
      </c>
      <c r="G20" s="38">
        <v>17</v>
      </c>
      <c r="H20" s="38" t="s">
        <v>11630</v>
      </c>
      <c r="I20" s="38" t="s">
        <v>11631</v>
      </c>
      <c r="J20" s="38">
        <v>15777849568</v>
      </c>
      <c r="K20" s="38" t="s">
        <v>27</v>
      </c>
      <c r="L20" s="46">
        <v>44395</v>
      </c>
      <c r="M20" s="38" t="s">
        <v>9576</v>
      </c>
      <c r="N20" s="38" t="s">
        <v>30</v>
      </c>
      <c r="O20" s="46"/>
      <c r="P20" s="38"/>
      <c r="Q20" s="38" t="s">
        <v>30</v>
      </c>
      <c r="R20" s="38"/>
      <c r="S20" s="38"/>
    </row>
    <row r="21" s="29" customFormat="1" spans="1:19">
      <c r="A21" s="12">
        <v>18</v>
      </c>
      <c r="B21" s="12" t="s">
        <v>11632</v>
      </c>
      <c r="C21" s="12"/>
      <c r="D21" s="38" t="s">
        <v>416</v>
      </c>
      <c r="E21" s="38" t="s">
        <v>11633</v>
      </c>
      <c r="F21" s="38" t="s">
        <v>143</v>
      </c>
      <c r="G21" s="38">
        <v>17</v>
      </c>
      <c r="H21" s="38" t="s">
        <v>18087</v>
      </c>
      <c r="I21" s="38" t="s">
        <v>11635</v>
      </c>
      <c r="J21" s="38">
        <v>13788283916</v>
      </c>
      <c r="K21" s="38" t="s">
        <v>27</v>
      </c>
      <c r="L21" s="46">
        <v>44396</v>
      </c>
      <c r="M21" s="38" t="s">
        <v>11636</v>
      </c>
      <c r="N21" s="38" t="s">
        <v>30</v>
      </c>
      <c r="O21" s="46"/>
      <c r="P21" s="38"/>
      <c r="Q21" s="38" t="s">
        <v>30</v>
      </c>
      <c r="R21" s="38"/>
      <c r="S21" s="38"/>
    </row>
    <row r="22" s="29" customFormat="1" spans="1:19">
      <c r="A22" s="12">
        <v>19</v>
      </c>
      <c r="B22" s="12" t="s">
        <v>11637</v>
      </c>
      <c r="C22" s="12"/>
      <c r="D22" s="38" t="s">
        <v>416</v>
      </c>
      <c r="E22" s="38" t="s">
        <v>11638</v>
      </c>
      <c r="F22" s="38" t="s">
        <v>24</v>
      </c>
      <c r="G22" s="38">
        <v>17</v>
      </c>
      <c r="H22" s="38" t="s">
        <v>11639</v>
      </c>
      <c r="I22" s="38" t="s">
        <v>11640</v>
      </c>
      <c r="J22" s="38" t="s">
        <v>11641</v>
      </c>
      <c r="K22" s="38" t="s">
        <v>27</v>
      </c>
      <c r="L22" s="46">
        <v>44397</v>
      </c>
      <c r="M22" s="38" t="s">
        <v>1273</v>
      </c>
      <c r="N22" s="38" t="s">
        <v>30</v>
      </c>
      <c r="O22" s="46"/>
      <c r="P22" s="38"/>
      <c r="Q22" s="38" t="s">
        <v>30</v>
      </c>
      <c r="R22" s="38"/>
      <c r="S22" s="38"/>
    </row>
    <row r="23" s="29" customFormat="1" spans="1:19">
      <c r="A23" s="12">
        <v>20</v>
      </c>
      <c r="B23" s="12" t="s">
        <v>11642</v>
      </c>
      <c r="C23" s="12"/>
      <c r="D23" s="38" t="s">
        <v>416</v>
      </c>
      <c r="E23" s="38" t="s">
        <v>11643</v>
      </c>
      <c r="F23" s="38" t="s">
        <v>24</v>
      </c>
      <c r="G23" s="38">
        <v>15</v>
      </c>
      <c r="H23" s="38" t="s">
        <v>18089</v>
      </c>
      <c r="I23" s="38" t="s">
        <v>11645</v>
      </c>
      <c r="J23" s="38">
        <v>13924574588</v>
      </c>
      <c r="K23" s="38" t="s">
        <v>27</v>
      </c>
      <c r="L23" s="46">
        <v>44398</v>
      </c>
      <c r="M23" s="38" t="s">
        <v>54</v>
      </c>
      <c r="N23" s="38" t="s">
        <v>30</v>
      </c>
      <c r="O23" s="46"/>
      <c r="P23" s="38"/>
      <c r="Q23" s="38" t="s">
        <v>30</v>
      </c>
      <c r="R23" s="38"/>
      <c r="S23" s="38"/>
    </row>
    <row r="24" s="29" customFormat="1" spans="1:19">
      <c r="A24" s="12">
        <v>21</v>
      </c>
      <c r="B24" s="12" t="s">
        <v>11646</v>
      </c>
      <c r="C24" s="12"/>
      <c r="D24" s="38" t="s">
        <v>416</v>
      </c>
      <c r="E24" s="38" t="s">
        <v>11647</v>
      </c>
      <c r="F24" s="38" t="s">
        <v>143</v>
      </c>
      <c r="G24" s="38">
        <v>16</v>
      </c>
      <c r="H24" s="38" t="s">
        <v>11648</v>
      </c>
      <c r="I24" s="38" t="s">
        <v>4905</v>
      </c>
      <c r="J24" s="38" t="s">
        <v>11649</v>
      </c>
      <c r="K24" s="38" t="s">
        <v>27</v>
      </c>
      <c r="L24" s="46">
        <v>44396</v>
      </c>
      <c r="M24" s="38" t="s">
        <v>133</v>
      </c>
      <c r="N24" s="38" t="s">
        <v>30</v>
      </c>
      <c r="O24" s="46"/>
      <c r="P24" s="38"/>
      <c r="Q24" s="38" t="s">
        <v>30</v>
      </c>
      <c r="R24" s="38"/>
      <c r="S24" s="38"/>
    </row>
    <row r="25" s="29" customFormat="1" spans="1:19">
      <c r="A25" s="12">
        <v>22</v>
      </c>
      <c r="B25" s="12" t="s">
        <v>11650</v>
      </c>
      <c r="C25" s="12"/>
      <c r="D25" s="38" t="s">
        <v>416</v>
      </c>
      <c r="E25" s="38" t="s">
        <v>11651</v>
      </c>
      <c r="F25" s="38" t="s">
        <v>143</v>
      </c>
      <c r="G25" s="38">
        <v>14</v>
      </c>
      <c r="H25" s="38" t="s">
        <v>11652</v>
      </c>
      <c r="I25" s="38" t="s">
        <v>11653</v>
      </c>
      <c r="J25" s="38">
        <v>19177885619</v>
      </c>
      <c r="K25" s="38" t="s">
        <v>27</v>
      </c>
      <c r="L25" s="46">
        <v>44409</v>
      </c>
      <c r="M25" s="38" t="s">
        <v>1273</v>
      </c>
      <c r="N25" s="38" t="s">
        <v>30</v>
      </c>
      <c r="O25" s="46"/>
      <c r="P25" s="38"/>
      <c r="Q25" s="38" t="s">
        <v>30</v>
      </c>
      <c r="R25" s="38"/>
      <c r="S25" s="38"/>
    </row>
    <row r="26" s="29" customFormat="1" spans="1:19">
      <c r="A26" s="12">
        <v>23</v>
      </c>
      <c r="B26" s="12" t="s">
        <v>11654</v>
      </c>
      <c r="C26" s="12"/>
      <c r="D26" s="38" t="s">
        <v>416</v>
      </c>
      <c r="E26" s="38" t="s">
        <v>11655</v>
      </c>
      <c r="F26" s="38" t="s">
        <v>143</v>
      </c>
      <c r="G26" s="38">
        <v>16</v>
      </c>
      <c r="H26" s="38" t="s">
        <v>11656</v>
      </c>
      <c r="I26" s="38" t="s">
        <v>11657</v>
      </c>
      <c r="J26" s="38" t="s">
        <v>11658</v>
      </c>
      <c r="K26" s="38" t="s">
        <v>27</v>
      </c>
      <c r="L26" s="46">
        <v>44394</v>
      </c>
      <c r="M26" s="38" t="s">
        <v>29</v>
      </c>
      <c r="N26" s="38" t="s">
        <v>30</v>
      </c>
      <c r="O26" s="46"/>
      <c r="P26" s="38"/>
      <c r="Q26" s="38" t="s">
        <v>30</v>
      </c>
      <c r="R26" s="38"/>
      <c r="S26" s="38"/>
    </row>
    <row r="27" s="29" customFormat="1" spans="1:19">
      <c r="A27" s="12">
        <v>24</v>
      </c>
      <c r="B27" s="12" t="s">
        <v>11659</v>
      </c>
      <c r="C27" s="12"/>
      <c r="D27" s="38" t="s">
        <v>416</v>
      </c>
      <c r="E27" s="38" t="s">
        <v>11660</v>
      </c>
      <c r="F27" s="38" t="s">
        <v>24</v>
      </c>
      <c r="G27" s="38">
        <v>16</v>
      </c>
      <c r="H27" s="38" t="s">
        <v>25813</v>
      </c>
      <c r="I27" s="38" t="s">
        <v>11662</v>
      </c>
      <c r="J27" s="38" t="s">
        <v>11663</v>
      </c>
      <c r="K27" s="38" t="s">
        <v>27</v>
      </c>
      <c r="L27" s="46">
        <v>44402</v>
      </c>
      <c r="M27" s="38" t="s">
        <v>6144</v>
      </c>
      <c r="N27" s="38" t="s">
        <v>30</v>
      </c>
      <c r="O27" s="46"/>
      <c r="P27" s="38"/>
      <c r="Q27" s="38" t="s">
        <v>30</v>
      </c>
      <c r="R27" s="38"/>
      <c r="S27" s="38"/>
    </row>
    <row r="28" s="29" customFormat="1" spans="1:19">
      <c r="A28" s="12">
        <v>25</v>
      </c>
      <c r="B28" s="12" t="s">
        <v>11664</v>
      </c>
      <c r="C28" s="12"/>
      <c r="D28" s="38" t="s">
        <v>416</v>
      </c>
      <c r="E28" s="38" t="s">
        <v>11665</v>
      </c>
      <c r="F28" s="38" t="s">
        <v>143</v>
      </c>
      <c r="G28" s="38">
        <v>16</v>
      </c>
      <c r="H28" s="38" t="s">
        <v>683</v>
      </c>
      <c r="I28" s="38" t="s">
        <v>11666</v>
      </c>
      <c r="J28" s="38" t="s">
        <v>11667</v>
      </c>
      <c r="K28" s="38" t="s">
        <v>27</v>
      </c>
      <c r="L28" s="46">
        <v>44397</v>
      </c>
      <c r="M28" s="38" t="s">
        <v>301</v>
      </c>
      <c r="N28" s="38" t="s">
        <v>30</v>
      </c>
      <c r="O28" s="46"/>
      <c r="P28" s="38"/>
      <c r="Q28" s="38" t="s">
        <v>30</v>
      </c>
      <c r="R28" s="38"/>
      <c r="S28" s="38"/>
    </row>
    <row r="29" s="29" customFormat="1" spans="1:19">
      <c r="A29" s="12">
        <v>26</v>
      </c>
      <c r="B29" s="12" t="s">
        <v>11668</v>
      </c>
      <c r="C29" s="12"/>
      <c r="D29" s="38" t="s">
        <v>416</v>
      </c>
      <c r="E29" s="38" t="s">
        <v>11669</v>
      </c>
      <c r="F29" s="38" t="s">
        <v>24</v>
      </c>
      <c r="G29" s="38">
        <v>17</v>
      </c>
      <c r="H29" s="38" t="s">
        <v>18093</v>
      </c>
      <c r="I29" s="38" t="s">
        <v>321</v>
      </c>
      <c r="J29" s="38">
        <v>15078612896</v>
      </c>
      <c r="K29" s="38" t="s">
        <v>27</v>
      </c>
      <c r="L29" s="46">
        <v>44400</v>
      </c>
      <c r="M29" s="38" t="s">
        <v>28</v>
      </c>
      <c r="N29" s="38" t="s">
        <v>30</v>
      </c>
      <c r="O29" s="46"/>
      <c r="P29" s="38"/>
      <c r="Q29" s="38" t="s">
        <v>30</v>
      </c>
      <c r="R29" s="38"/>
      <c r="S29" s="38"/>
    </row>
    <row r="30" s="29" customFormat="1" spans="1:19">
      <c r="A30" s="12">
        <v>27</v>
      </c>
      <c r="B30" s="12" t="s">
        <v>11670</v>
      </c>
      <c r="C30" s="12"/>
      <c r="D30" s="38" t="s">
        <v>416</v>
      </c>
      <c r="E30" s="38" t="s">
        <v>11671</v>
      </c>
      <c r="F30" s="38" t="s">
        <v>143</v>
      </c>
      <c r="G30" s="38">
        <v>17</v>
      </c>
      <c r="H30" s="38" t="s">
        <v>11672</v>
      </c>
      <c r="I30" s="38" t="s">
        <v>11673</v>
      </c>
      <c r="J30" s="38" t="s">
        <v>11674</v>
      </c>
      <c r="K30" s="38" t="s">
        <v>27</v>
      </c>
      <c r="L30" s="46">
        <v>44395</v>
      </c>
      <c r="M30" s="38" t="s">
        <v>28</v>
      </c>
      <c r="N30" s="38" t="s">
        <v>30</v>
      </c>
      <c r="O30" s="46"/>
      <c r="P30" s="38"/>
      <c r="Q30" s="38" t="s">
        <v>30</v>
      </c>
      <c r="R30" s="38"/>
      <c r="S30" s="38"/>
    </row>
    <row r="31" s="29" customFormat="1" spans="1:19">
      <c r="A31" s="12">
        <v>28</v>
      </c>
      <c r="B31" s="12" t="s">
        <v>11675</v>
      </c>
      <c r="C31" s="12"/>
      <c r="D31" s="38" t="s">
        <v>416</v>
      </c>
      <c r="E31" s="38" t="s">
        <v>11676</v>
      </c>
      <c r="F31" s="38" t="s">
        <v>24</v>
      </c>
      <c r="G31" s="38">
        <v>16</v>
      </c>
      <c r="H31" s="38" t="s">
        <v>8386</v>
      </c>
      <c r="I31" s="38" t="s">
        <v>11677</v>
      </c>
      <c r="J31" s="38" t="s">
        <v>11678</v>
      </c>
      <c r="K31" s="38" t="s">
        <v>27</v>
      </c>
      <c r="L31" s="46">
        <v>44394</v>
      </c>
      <c r="M31" s="38" t="s">
        <v>1217</v>
      </c>
      <c r="N31" s="38" t="s">
        <v>30</v>
      </c>
      <c r="O31" s="46"/>
      <c r="P31" s="38"/>
      <c r="Q31" s="38" t="s">
        <v>30</v>
      </c>
      <c r="R31" s="38"/>
      <c r="S31" s="38"/>
    </row>
    <row r="32" s="29" customFormat="1" spans="1:19">
      <c r="A32" s="12">
        <v>29</v>
      </c>
      <c r="B32" s="12" t="s">
        <v>11679</v>
      </c>
      <c r="C32" s="12"/>
      <c r="D32" s="38" t="s">
        <v>416</v>
      </c>
      <c r="E32" s="38" t="s">
        <v>11680</v>
      </c>
      <c r="F32" s="38" t="s">
        <v>24</v>
      </c>
      <c r="G32" s="38">
        <v>16</v>
      </c>
      <c r="H32" s="38" t="s">
        <v>18094</v>
      </c>
      <c r="I32" s="38" t="s">
        <v>11682</v>
      </c>
      <c r="J32" s="38" t="s">
        <v>11683</v>
      </c>
      <c r="K32" s="38" t="s">
        <v>27</v>
      </c>
      <c r="L32" s="46">
        <v>44397</v>
      </c>
      <c r="M32" s="38" t="s">
        <v>2455</v>
      </c>
      <c r="N32" s="38" t="s">
        <v>30</v>
      </c>
      <c r="O32" s="46"/>
      <c r="P32" s="38"/>
      <c r="Q32" s="38" t="s">
        <v>30</v>
      </c>
      <c r="R32" s="38"/>
      <c r="S32" s="38"/>
    </row>
    <row r="33" s="29" customFormat="1" spans="1:19">
      <c r="A33" s="12">
        <v>30</v>
      </c>
      <c r="B33" s="12" t="s">
        <v>11684</v>
      </c>
      <c r="C33" s="12"/>
      <c r="D33" s="38" t="s">
        <v>416</v>
      </c>
      <c r="E33" s="38" t="s">
        <v>11685</v>
      </c>
      <c r="F33" s="38" t="s">
        <v>24</v>
      </c>
      <c r="G33" s="38">
        <v>15</v>
      </c>
      <c r="H33" s="38" t="s">
        <v>118</v>
      </c>
      <c r="I33" s="38" t="s">
        <v>10584</v>
      </c>
      <c r="J33" s="38">
        <v>14736271901</v>
      </c>
      <c r="K33" s="38" t="s">
        <v>27</v>
      </c>
      <c r="L33" s="46">
        <v>44404</v>
      </c>
      <c r="M33" s="38" t="s">
        <v>2172</v>
      </c>
      <c r="N33" s="38" t="s">
        <v>30</v>
      </c>
      <c r="O33" s="46"/>
      <c r="P33" s="38"/>
      <c r="Q33" s="38" t="s">
        <v>30</v>
      </c>
      <c r="R33" s="38"/>
      <c r="S33" s="38"/>
    </row>
    <row r="34" s="29" customFormat="1" spans="1:19">
      <c r="A34" s="12">
        <v>31</v>
      </c>
      <c r="B34" s="12" t="s">
        <v>11686</v>
      </c>
      <c r="C34" s="12"/>
      <c r="D34" s="38" t="s">
        <v>416</v>
      </c>
      <c r="E34" s="38" t="s">
        <v>11687</v>
      </c>
      <c r="F34" s="38" t="s">
        <v>143</v>
      </c>
      <c r="G34" s="38">
        <v>15</v>
      </c>
      <c r="H34" s="38" t="s">
        <v>1812</v>
      </c>
      <c r="I34" s="38" t="s">
        <v>11688</v>
      </c>
      <c r="J34" s="38">
        <v>14736270371</v>
      </c>
      <c r="K34" s="38" t="s">
        <v>27</v>
      </c>
      <c r="L34" s="46">
        <v>44394</v>
      </c>
      <c r="M34" s="38" t="s">
        <v>11689</v>
      </c>
      <c r="N34" s="38" t="s">
        <v>30</v>
      </c>
      <c r="O34" s="46"/>
      <c r="P34" s="38"/>
      <c r="Q34" s="38" t="s">
        <v>30</v>
      </c>
      <c r="R34" s="38"/>
      <c r="S34" s="38"/>
    </row>
    <row r="35" s="29" customFormat="1" spans="1:19">
      <c r="A35" s="12">
        <v>32</v>
      </c>
      <c r="B35" s="12" t="s">
        <v>11690</v>
      </c>
      <c r="C35" s="12"/>
      <c r="D35" s="38" t="s">
        <v>416</v>
      </c>
      <c r="E35" s="38" t="s">
        <v>11691</v>
      </c>
      <c r="F35" s="38" t="s">
        <v>24</v>
      </c>
      <c r="G35" s="38">
        <v>16</v>
      </c>
      <c r="H35" s="38" t="s">
        <v>18096</v>
      </c>
      <c r="I35" s="38" t="s">
        <v>11693</v>
      </c>
      <c r="J35" s="38" t="s">
        <v>11694</v>
      </c>
      <c r="K35" s="38" t="s">
        <v>27</v>
      </c>
      <c r="L35" s="46">
        <v>44396</v>
      </c>
      <c r="M35" s="38" t="s">
        <v>11695</v>
      </c>
      <c r="N35" s="38" t="s">
        <v>30</v>
      </c>
      <c r="O35" s="46"/>
      <c r="P35" s="38"/>
      <c r="Q35" s="38" t="s">
        <v>30</v>
      </c>
      <c r="R35" s="38"/>
      <c r="S35" s="38"/>
    </row>
    <row r="36" s="29" customFormat="1" spans="1:19">
      <c r="A36" s="12">
        <v>33</v>
      </c>
      <c r="B36" s="12" t="s">
        <v>11696</v>
      </c>
      <c r="C36" s="12"/>
      <c r="D36" s="38" t="s">
        <v>416</v>
      </c>
      <c r="E36" s="38" t="s">
        <v>11697</v>
      </c>
      <c r="F36" s="38" t="s">
        <v>24</v>
      </c>
      <c r="G36" s="38">
        <v>17</v>
      </c>
      <c r="H36" s="38" t="s">
        <v>11698</v>
      </c>
      <c r="I36" s="38" t="s">
        <v>11699</v>
      </c>
      <c r="J36" s="38" t="s">
        <v>11700</v>
      </c>
      <c r="K36" s="38" t="s">
        <v>27</v>
      </c>
      <c r="L36" s="46">
        <v>44394</v>
      </c>
      <c r="M36" s="38" t="s">
        <v>28</v>
      </c>
      <c r="N36" s="38" t="s">
        <v>27</v>
      </c>
      <c r="O36" s="46">
        <v>44418</v>
      </c>
      <c r="P36" s="38" t="s">
        <v>11701</v>
      </c>
      <c r="Q36" s="38" t="s">
        <v>30</v>
      </c>
      <c r="R36" s="38" t="s">
        <v>11702</v>
      </c>
      <c r="S36" s="38"/>
    </row>
    <row r="37" s="29" customFormat="1" spans="1:19">
      <c r="A37" s="12">
        <v>34</v>
      </c>
      <c r="B37" s="12" t="s">
        <v>11703</v>
      </c>
      <c r="C37" s="12"/>
      <c r="D37" s="38" t="s">
        <v>416</v>
      </c>
      <c r="E37" s="38" t="s">
        <v>11704</v>
      </c>
      <c r="F37" s="38" t="s">
        <v>24</v>
      </c>
      <c r="G37" s="38">
        <v>18</v>
      </c>
      <c r="H37" s="38" t="s">
        <v>11705</v>
      </c>
      <c r="I37" s="38" t="s">
        <v>11706</v>
      </c>
      <c r="J37" s="38">
        <v>13690660216</v>
      </c>
      <c r="K37" s="38" t="s">
        <v>27</v>
      </c>
      <c r="L37" s="46">
        <v>44402</v>
      </c>
      <c r="M37" s="38" t="s">
        <v>133</v>
      </c>
      <c r="N37" s="38" t="s">
        <v>30</v>
      </c>
      <c r="O37" s="46"/>
      <c r="P37" s="38"/>
      <c r="Q37" s="38" t="s">
        <v>30</v>
      </c>
      <c r="R37" s="38"/>
      <c r="S37" s="38"/>
    </row>
    <row r="38" s="29" customFormat="1" spans="1:19">
      <c r="A38" s="12">
        <v>35</v>
      </c>
      <c r="B38" s="12" t="s">
        <v>11707</v>
      </c>
      <c r="C38" s="12"/>
      <c r="D38" s="38" t="s">
        <v>416</v>
      </c>
      <c r="E38" s="38" t="s">
        <v>2630</v>
      </c>
      <c r="F38" s="38" t="s">
        <v>24</v>
      </c>
      <c r="G38" s="38">
        <v>15</v>
      </c>
      <c r="H38" s="38" t="s">
        <v>11708</v>
      </c>
      <c r="I38" s="38" t="s">
        <v>11709</v>
      </c>
      <c r="J38" s="38" t="s">
        <v>11710</v>
      </c>
      <c r="K38" s="38" t="s">
        <v>27</v>
      </c>
      <c r="L38" s="46">
        <v>44402</v>
      </c>
      <c r="M38" s="38" t="s">
        <v>133</v>
      </c>
      <c r="N38" s="38" t="s">
        <v>30</v>
      </c>
      <c r="O38" s="46"/>
      <c r="P38" s="38"/>
      <c r="Q38" s="38" t="s">
        <v>30</v>
      </c>
      <c r="R38" s="38"/>
      <c r="S38" s="38"/>
    </row>
    <row r="39" s="29" customFormat="1" spans="1:19">
      <c r="A39" s="12">
        <v>36</v>
      </c>
      <c r="B39" s="12" t="s">
        <v>11711</v>
      </c>
      <c r="C39" s="12"/>
      <c r="D39" s="38" t="s">
        <v>416</v>
      </c>
      <c r="E39" s="38" t="s">
        <v>11712</v>
      </c>
      <c r="F39" s="38" t="s">
        <v>24</v>
      </c>
      <c r="G39" s="38">
        <v>16</v>
      </c>
      <c r="H39" s="38" t="s">
        <v>5709</v>
      </c>
      <c r="I39" s="38" t="s">
        <v>11713</v>
      </c>
      <c r="J39" s="38" t="s">
        <v>11714</v>
      </c>
      <c r="K39" s="38" t="s">
        <v>27</v>
      </c>
      <c r="L39" s="46">
        <v>44400</v>
      </c>
      <c r="M39" s="38" t="s">
        <v>1273</v>
      </c>
      <c r="N39" s="38" t="s">
        <v>30</v>
      </c>
      <c r="O39" s="46"/>
      <c r="P39" s="38"/>
      <c r="Q39" s="38" t="s">
        <v>30</v>
      </c>
      <c r="R39" s="38"/>
      <c r="S39" s="38"/>
    </row>
    <row r="40" s="28" customFormat="1" spans="1:19">
      <c r="A40" s="12">
        <v>37</v>
      </c>
      <c r="B40" s="12" t="s">
        <v>11715</v>
      </c>
      <c r="C40" s="12"/>
      <c r="D40" s="38" t="s">
        <v>416</v>
      </c>
      <c r="E40" s="38" t="s">
        <v>8416</v>
      </c>
      <c r="F40" s="38" t="s">
        <v>24</v>
      </c>
      <c r="G40" s="38">
        <v>17</v>
      </c>
      <c r="H40" s="38" t="s">
        <v>6502</v>
      </c>
      <c r="I40" s="38" t="s">
        <v>11716</v>
      </c>
      <c r="J40" s="38" t="s">
        <v>11717</v>
      </c>
      <c r="K40" s="38" t="s">
        <v>27</v>
      </c>
      <c r="L40" s="46">
        <v>44397</v>
      </c>
      <c r="M40" s="38" t="s">
        <v>2747</v>
      </c>
      <c r="N40" s="38" t="s">
        <v>30</v>
      </c>
      <c r="O40" s="46"/>
      <c r="P40" s="38"/>
      <c r="Q40" s="38" t="s">
        <v>30</v>
      </c>
      <c r="R40" s="38"/>
      <c r="S40" s="38"/>
    </row>
    <row r="41" s="29" customFormat="1" spans="1:19">
      <c r="A41" s="12">
        <v>38</v>
      </c>
      <c r="B41" s="12" t="s">
        <v>11718</v>
      </c>
      <c r="C41" s="12"/>
      <c r="D41" s="38" t="s">
        <v>416</v>
      </c>
      <c r="E41" s="38" t="s">
        <v>11719</v>
      </c>
      <c r="F41" s="38" t="s">
        <v>24</v>
      </c>
      <c r="G41" s="38">
        <v>17</v>
      </c>
      <c r="H41" s="38" t="s">
        <v>18097</v>
      </c>
      <c r="I41" s="38" t="s">
        <v>11721</v>
      </c>
      <c r="J41" s="38" t="s">
        <v>11722</v>
      </c>
      <c r="K41" s="38" t="s">
        <v>27</v>
      </c>
      <c r="L41" s="46">
        <v>44405</v>
      </c>
      <c r="M41" s="38" t="s">
        <v>6399</v>
      </c>
      <c r="N41" s="38" t="s">
        <v>30</v>
      </c>
      <c r="O41" s="46"/>
      <c r="P41" s="38"/>
      <c r="Q41" s="38" t="s">
        <v>30</v>
      </c>
      <c r="R41" s="38"/>
      <c r="S41" s="38"/>
    </row>
    <row r="42" s="29" customFormat="1" spans="1:19">
      <c r="A42" s="12">
        <v>39</v>
      </c>
      <c r="B42" s="12" t="s">
        <v>11723</v>
      </c>
      <c r="C42" s="12"/>
      <c r="D42" s="38" t="s">
        <v>416</v>
      </c>
      <c r="E42" s="38" t="s">
        <v>11724</v>
      </c>
      <c r="F42" s="38" t="s">
        <v>143</v>
      </c>
      <c r="G42" s="38">
        <v>17</v>
      </c>
      <c r="H42" s="38" t="s">
        <v>11725</v>
      </c>
      <c r="I42" s="38" t="s">
        <v>11726</v>
      </c>
      <c r="J42" s="38">
        <v>19127018332</v>
      </c>
      <c r="K42" s="38" t="s">
        <v>27</v>
      </c>
      <c r="L42" s="46">
        <v>44403</v>
      </c>
      <c r="M42" s="38" t="s">
        <v>11727</v>
      </c>
      <c r="N42" s="38" t="s">
        <v>30</v>
      </c>
      <c r="O42" s="46"/>
      <c r="P42" s="38"/>
      <c r="Q42" s="38" t="s">
        <v>30</v>
      </c>
      <c r="R42" s="38" t="s">
        <v>11728</v>
      </c>
      <c r="S42" s="38"/>
    </row>
    <row r="43" s="29" customFormat="1" spans="1:19">
      <c r="A43" s="12">
        <v>40</v>
      </c>
      <c r="B43" s="12" t="s">
        <v>11729</v>
      </c>
      <c r="C43" s="12"/>
      <c r="D43" s="38" t="s">
        <v>416</v>
      </c>
      <c r="E43" s="38" t="s">
        <v>11730</v>
      </c>
      <c r="F43" s="38" t="s">
        <v>24</v>
      </c>
      <c r="G43" s="38">
        <v>15</v>
      </c>
      <c r="H43" s="38" t="s">
        <v>18098</v>
      </c>
      <c r="I43" s="38" t="s">
        <v>11732</v>
      </c>
      <c r="J43" s="38" t="s">
        <v>11733</v>
      </c>
      <c r="K43" s="38" t="s">
        <v>27</v>
      </c>
      <c r="L43" s="46">
        <v>44397</v>
      </c>
      <c r="M43" s="38" t="s">
        <v>28</v>
      </c>
      <c r="N43" s="38" t="s">
        <v>30</v>
      </c>
      <c r="O43" s="46"/>
      <c r="P43" s="38"/>
      <c r="Q43" s="38" t="s">
        <v>30</v>
      </c>
      <c r="R43" s="38"/>
      <c r="S43" s="38"/>
    </row>
    <row r="44" s="29" customFormat="1" spans="1:19">
      <c r="A44" s="12">
        <v>41</v>
      </c>
      <c r="B44" s="12" t="s">
        <v>11734</v>
      </c>
      <c r="C44" s="12"/>
      <c r="D44" s="38" t="s">
        <v>416</v>
      </c>
      <c r="E44" s="38" t="s">
        <v>11735</v>
      </c>
      <c r="F44" s="38" t="s">
        <v>24</v>
      </c>
      <c r="G44" s="38">
        <v>16</v>
      </c>
      <c r="H44" s="38" t="s">
        <v>18099</v>
      </c>
      <c r="I44" s="38" t="s">
        <v>11737</v>
      </c>
      <c r="J44" s="38" t="s">
        <v>11738</v>
      </c>
      <c r="K44" s="38" t="s">
        <v>27</v>
      </c>
      <c r="L44" s="46">
        <v>44398</v>
      </c>
      <c r="M44" s="38" t="s">
        <v>11739</v>
      </c>
      <c r="N44" s="38" t="s">
        <v>30</v>
      </c>
      <c r="O44" s="46"/>
      <c r="P44" s="38"/>
      <c r="Q44" s="38" t="s">
        <v>30</v>
      </c>
      <c r="R44" s="38"/>
      <c r="S44" s="38"/>
    </row>
    <row r="45" s="29" customFormat="1" spans="1:19">
      <c r="A45" s="12">
        <v>42</v>
      </c>
      <c r="B45" s="12" t="s">
        <v>11740</v>
      </c>
      <c r="C45" s="12"/>
      <c r="D45" s="38" t="s">
        <v>416</v>
      </c>
      <c r="E45" s="38" t="s">
        <v>11741</v>
      </c>
      <c r="F45" s="38" t="s">
        <v>24</v>
      </c>
      <c r="G45" s="38">
        <v>18</v>
      </c>
      <c r="H45" s="38" t="s">
        <v>11742</v>
      </c>
      <c r="I45" s="38" t="s">
        <v>11743</v>
      </c>
      <c r="J45" s="38" t="s">
        <v>11744</v>
      </c>
      <c r="K45" s="38" t="s">
        <v>27</v>
      </c>
      <c r="L45" s="46">
        <v>44402</v>
      </c>
      <c r="M45" s="38" t="s">
        <v>133</v>
      </c>
      <c r="N45" s="38" t="s">
        <v>30</v>
      </c>
      <c r="O45" s="46"/>
      <c r="P45" s="38"/>
      <c r="Q45" s="38" t="s">
        <v>30</v>
      </c>
      <c r="R45" s="38"/>
      <c r="S45" s="38"/>
    </row>
    <row r="46" s="29" customFormat="1" spans="1:19">
      <c r="A46" s="12">
        <v>43</v>
      </c>
      <c r="B46" s="12" t="s">
        <v>11745</v>
      </c>
      <c r="C46" s="12"/>
      <c r="D46" s="38" t="s">
        <v>416</v>
      </c>
      <c r="E46" s="38" t="s">
        <v>11746</v>
      </c>
      <c r="F46" s="38" t="s">
        <v>24</v>
      </c>
      <c r="G46" s="38">
        <v>18</v>
      </c>
      <c r="H46" s="38" t="s">
        <v>7206</v>
      </c>
      <c r="I46" s="38" t="s">
        <v>11747</v>
      </c>
      <c r="J46" s="38">
        <v>18676744568</v>
      </c>
      <c r="K46" s="38" t="s">
        <v>27</v>
      </c>
      <c r="L46" s="46">
        <v>44331</v>
      </c>
      <c r="M46" s="38" t="s">
        <v>28</v>
      </c>
      <c r="N46" s="38" t="s">
        <v>27</v>
      </c>
      <c r="O46" s="46">
        <v>44366</v>
      </c>
      <c r="P46" s="38" t="s">
        <v>28</v>
      </c>
      <c r="Q46" s="38" t="s">
        <v>30</v>
      </c>
      <c r="R46" s="38"/>
      <c r="S46" s="38"/>
    </row>
    <row r="47" s="29" customFormat="1" spans="1:19">
      <c r="A47" s="12">
        <v>44</v>
      </c>
      <c r="B47" s="12" t="s">
        <v>11748</v>
      </c>
      <c r="C47" s="12"/>
      <c r="D47" s="38" t="s">
        <v>416</v>
      </c>
      <c r="E47" s="38" t="s">
        <v>11749</v>
      </c>
      <c r="F47" s="38" t="s">
        <v>24</v>
      </c>
      <c r="G47" s="38">
        <v>16</v>
      </c>
      <c r="H47" s="38" t="s">
        <v>11750</v>
      </c>
      <c r="I47" s="38" t="s">
        <v>11751</v>
      </c>
      <c r="J47" s="38" t="s">
        <v>11752</v>
      </c>
      <c r="K47" s="38" t="s">
        <v>27</v>
      </c>
      <c r="L47" s="46">
        <v>44397</v>
      </c>
      <c r="M47" s="38" t="s">
        <v>11753</v>
      </c>
      <c r="N47" s="38" t="s">
        <v>30</v>
      </c>
      <c r="O47" s="46"/>
      <c r="P47" s="38"/>
      <c r="Q47" s="38" t="s">
        <v>30</v>
      </c>
      <c r="R47" s="38"/>
      <c r="S47" s="38"/>
    </row>
    <row r="48" s="29" customFormat="1" spans="1:19">
      <c r="A48" s="12">
        <v>45</v>
      </c>
      <c r="B48" s="12" t="s">
        <v>11754</v>
      </c>
      <c r="C48" s="12"/>
      <c r="D48" s="38" t="s">
        <v>416</v>
      </c>
      <c r="E48" s="38" t="s">
        <v>11755</v>
      </c>
      <c r="F48" s="38" t="s">
        <v>24</v>
      </c>
      <c r="G48" s="38">
        <v>15</v>
      </c>
      <c r="H48" s="38" t="s">
        <v>11756</v>
      </c>
      <c r="I48" s="38" t="s">
        <v>11757</v>
      </c>
      <c r="J48" s="38" t="s">
        <v>11758</v>
      </c>
      <c r="K48" s="38" t="s">
        <v>27</v>
      </c>
      <c r="L48" s="46">
        <v>44395</v>
      </c>
      <c r="M48" s="38" t="s">
        <v>28</v>
      </c>
      <c r="N48" s="38" t="s">
        <v>27</v>
      </c>
      <c r="O48" s="46">
        <v>44416</v>
      </c>
      <c r="P48" s="38" t="s">
        <v>28</v>
      </c>
      <c r="Q48" s="38" t="s">
        <v>30</v>
      </c>
      <c r="R48" s="38"/>
      <c r="S48" s="38"/>
    </row>
    <row r="49" s="29" customFormat="1" spans="1:19">
      <c r="A49" s="12">
        <v>46</v>
      </c>
      <c r="B49" s="12" t="s">
        <v>11759</v>
      </c>
      <c r="C49" s="12"/>
      <c r="D49" s="38" t="s">
        <v>416</v>
      </c>
      <c r="E49" s="38" t="s">
        <v>11760</v>
      </c>
      <c r="F49" s="38" t="s">
        <v>24</v>
      </c>
      <c r="G49" s="38">
        <v>16</v>
      </c>
      <c r="H49" s="38" t="s">
        <v>18100</v>
      </c>
      <c r="I49" s="38" t="s">
        <v>11762</v>
      </c>
      <c r="J49" s="38">
        <v>13517585457</v>
      </c>
      <c r="K49" s="38" t="s">
        <v>27</v>
      </c>
      <c r="L49" s="46">
        <v>44353</v>
      </c>
      <c r="M49" s="38" t="s">
        <v>6144</v>
      </c>
      <c r="N49" s="38" t="s">
        <v>27</v>
      </c>
      <c r="O49" s="46">
        <v>44403</v>
      </c>
      <c r="P49" s="38" t="s">
        <v>28</v>
      </c>
      <c r="Q49" s="38" t="s">
        <v>30</v>
      </c>
      <c r="R49" s="38"/>
      <c r="S49" s="38"/>
    </row>
    <row r="50" s="29" customFormat="1" spans="1:19">
      <c r="A50" s="12">
        <v>47</v>
      </c>
      <c r="B50" s="12" t="s">
        <v>11763</v>
      </c>
      <c r="C50" s="12"/>
      <c r="D50" s="38" t="s">
        <v>416</v>
      </c>
      <c r="E50" s="38" t="s">
        <v>11764</v>
      </c>
      <c r="F50" s="38" t="s">
        <v>24</v>
      </c>
      <c r="G50" s="38">
        <v>16</v>
      </c>
      <c r="H50" s="38" t="s">
        <v>18101</v>
      </c>
      <c r="I50" s="38" t="s">
        <v>11766</v>
      </c>
      <c r="J50" s="38" t="s">
        <v>11767</v>
      </c>
      <c r="K50" s="38" t="s">
        <v>27</v>
      </c>
      <c r="L50" s="46">
        <v>44395</v>
      </c>
      <c r="M50" s="38" t="s">
        <v>185</v>
      </c>
      <c r="N50" s="38" t="s">
        <v>30</v>
      </c>
      <c r="O50" s="46"/>
      <c r="P50" s="38"/>
      <c r="Q50" s="38" t="s">
        <v>30</v>
      </c>
      <c r="R50" s="38"/>
      <c r="S50" s="38"/>
    </row>
    <row r="51" s="29" customFormat="1" spans="1:19">
      <c r="A51" s="12">
        <v>48</v>
      </c>
      <c r="B51" s="12" t="s">
        <v>11768</v>
      </c>
      <c r="C51" s="12"/>
      <c r="D51" s="38" t="s">
        <v>416</v>
      </c>
      <c r="E51" s="38" t="s">
        <v>11769</v>
      </c>
      <c r="F51" s="38" t="s">
        <v>24</v>
      </c>
      <c r="G51" s="38">
        <v>16</v>
      </c>
      <c r="H51" s="38" t="s">
        <v>18102</v>
      </c>
      <c r="I51" s="38" t="s">
        <v>11771</v>
      </c>
      <c r="J51" s="38" t="s">
        <v>11772</v>
      </c>
      <c r="K51" s="38" t="s">
        <v>27</v>
      </c>
      <c r="L51" s="46">
        <v>44394</v>
      </c>
      <c r="M51" s="38" t="s">
        <v>28</v>
      </c>
      <c r="N51" s="38" t="s">
        <v>30</v>
      </c>
      <c r="O51" s="46"/>
      <c r="P51" s="38"/>
      <c r="Q51" s="38" t="s">
        <v>30</v>
      </c>
      <c r="R51" s="38"/>
      <c r="S51" s="38"/>
    </row>
    <row r="52" s="28" customFormat="1" spans="1:19">
      <c r="A52" s="12">
        <v>49</v>
      </c>
      <c r="B52" s="12" t="s">
        <v>11773</v>
      </c>
      <c r="C52" s="12"/>
      <c r="D52" s="38" t="s">
        <v>416</v>
      </c>
      <c r="E52" s="38" t="s">
        <v>1639</v>
      </c>
      <c r="F52" s="38" t="s">
        <v>24</v>
      </c>
      <c r="G52" s="38">
        <v>15</v>
      </c>
      <c r="H52" s="38" t="s">
        <v>18103</v>
      </c>
      <c r="I52" s="38" t="s">
        <v>11774</v>
      </c>
      <c r="J52" s="38">
        <v>13237788006</v>
      </c>
      <c r="K52" s="38" t="s">
        <v>27</v>
      </c>
      <c r="L52" s="46">
        <v>44401</v>
      </c>
      <c r="M52" s="38" t="s">
        <v>11775</v>
      </c>
      <c r="N52" s="38" t="s">
        <v>30</v>
      </c>
      <c r="O52" s="46"/>
      <c r="P52" s="38"/>
      <c r="Q52" s="38" t="s">
        <v>30</v>
      </c>
      <c r="R52" s="38"/>
      <c r="S52" s="38"/>
    </row>
    <row r="53" s="29" customFormat="1" spans="1:19">
      <c r="A53" s="12">
        <v>50</v>
      </c>
      <c r="B53" s="12" t="s">
        <v>11776</v>
      </c>
      <c r="C53" s="12"/>
      <c r="D53" s="38" t="s">
        <v>416</v>
      </c>
      <c r="E53" s="38" t="s">
        <v>11777</v>
      </c>
      <c r="F53" s="38" t="s">
        <v>24</v>
      </c>
      <c r="G53" s="38">
        <v>18</v>
      </c>
      <c r="H53" s="38" t="s">
        <v>11778</v>
      </c>
      <c r="I53" s="38" t="s">
        <v>1399</v>
      </c>
      <c r="J53" s="38" t="s">
        <v>11779</v>
      </c>
      <c r="K53" s="38" t="s">
        <v>27</v>
      </c>
      <c r="L53" s="46">
        <v>44396</v>
      </c>
      <c r="M53" s="38" t="s">
        <v>3693</v>
      </c>
      <c r="N53" s="38" t="s">
        <v>30</v>
      </c>
      <c r="O53" s="46"/>
      <c r="P53" s="38"/>
      <c r="Q53" s="38" t="s">
        <v>30</v>
      </c>
      <c r="R53" s="38"/>
      <c r="S53" s="38"/>
    </row>
    <row r="54" s="29" customFormat="1" spans="1:19">
      <c r="A54" s="12">
        <v>51</v>
      </c>
      <c r="B54" s="12" t="s">
        <v>11780</v>
      </c>
      <c r="C54" s="12"/>
      <c r="D54" s="38" t="s">
        <v>416</v>
      </c>
      <c r="E54" s="38" t="s">
        <v>11781</v>
      </c>
      <c r="F54" s="38" t="s">
        <v>24</v>
      </c>
      <c r="G54" s="38">
        <v>16</v>
      </c>
      <c r="H54" s="38" t="s">
        <v>18104</v>
      </c>
      <c r="I54" s="38" t="s">
        <v>11783</v>
      </c>
      <c r="J54" s="38" t="s">
        <v>11784</v>
      </c>
      <c r="K54" s="38" t="s">
        <v>27</v>
      </c>
      <c r="L54" s="46">
        <v>44395</v>
      </c>
      <c r="M54" s="38" t="s">
        <v>11785</v>
      </c>
      <c r="N54" s="38" t="s">
        <v>30</v>
      </c>
      <c r="O54" s="46"/>
      <c r="P54" s="38"/>
      <c r="Q54" s="38" t="s">
        <v>30</v>
      </c>
      <c r="R54" s="38"/>
      <c r="S54" s="38"/>
    </row>
    <row r="55" s="29" customFormat="1" spans="1:19">
      <c r="A55" s="12">
        <v>52</v>
      </c>
      <c r="B55" s="12" t="s">
        <v>11786</v>
      </c>
      <c r="C55" s="12"/>
      <c r="D55" s="38" t="s">
        <v>416</v>
      </c>
      <c r="E55" s="38" t="s">
        <v>11787</v>
      </c>
      <c r="F55" s="38" t="s">
        <v>24</v>
      </c>
      <c r="G55" s="38">
        <v>17</v>
      </c>
      <c r="H55" s="38" t="s">
        <v>11788</v>
      </c>
      <c r="I55" s="38" t="s">
        <v>11789</v>
      </c>
      <c r="J55" s="38" t="s">
        <v>11790</v>
      </c>
      <c r="K55" s="38" t="s">
        <v>27</v>
      </c>
      <c r="L55" s="46">
        <v>44398</v>
      </c>
      <c r="M55" s="38" t="s">
        <v>133</v>
      </c>
      <c r="N55" s="38" t="s">
        <v>30</v>
      </c>
      <c r="O55" s="46"/>
      <c r="P55" s="38"/>
      <c r="Q55" s="38" t="s">
        <v>30</v>
      </c>
      <c r="R55" s="38"/>
      <c r="S55" s="38"/>
    </row>
    <row r="56" s="29" customFormat="1" spans="1:19">
      <c r="A56" s="12">
        <v>53</v>
      </c>
      <c r="B56" s="12" t="s">
        <v>11791</v>
      </c>
      <c r="C56" s="12"/>
      <c r="D56" s="38" t="s">
        <v>416</v>
      </c>
      <c r="E56" s="38" t="s">
        <v>11792</v>
      </c>
      <c r="F56" s="38" t="s">
        <v>24</v>
      </c>
      <c r="G56" s="38">
        <v>15</v>
      </c>
      <c r="H56" s="38" t="s">
        <v>18105</v>
      </c>
      <c r="I56" s="38" t="s">
        <v>11794</v>
      </c>
      <c r="J56" s="38" t="s">
        <v>11795</v>
      </c>
      <c r="K56" s="38" t="s">
        <v>27</v>
      </c>
      <c r="L56" s="46">
        <v>44397</v>
      </c>
      <c r="M56" s="38" t="s">
        <v>2747</v>
      </c>
      <c r="N56" s="38" t="s">
        <v>30</v>
      </c>
      <c r="O56" s="46"/>
      <c r="P56" s="38"/>
      <c r="Q56" s="38" t="s">
        <v>30</v>
      </c>
      <c r="R56" s="38"/>
      <c r="S56" s="38"/>
    </row>
    <row r="57" s="29" customFormat="1" spans="1:19">
      <c r="A57" s="12">
        <v>54</v>
      </c>
      <c r="B57" s="12" t="s">
        <v>11796</v>
      </c>
      <c r="C57" s="12"/>
      <c r="D57" s="38" t="s">
        <v>416</v>
      </c>
      <c r="E57" s="38" t="s">
        <v>11293</v>
      </c>
      <c r="F57" s="38" t="s">
        <v>24</v>
      </c>
      <c r="G57" s="38">
        <v>16</v>
      </c>
      <c r="H57" s="38" t="s">
        <v>11797</v>
      </c>
      <c r="I57" s="38" t="s">
        <v>11798</v>
      </c>
      <c r="J57" s="38" t="s">
        <v>11799</v>
      </c>
      <c r="K57" s="38" t="s">
        <v>27</v>
      </c>
      <c r="L57" s="46">
        <v>44398</v>
      </c>
      <c r="M57" s="38" t="s">
        <v>11800</v>
      </c>
      <c r="N57" s="38" t="s">
        <v>30</v>
      </c>
      <c r="O57" s="46"/>
      <c r="P57" s="38"/>
      <c r="Q57" s="38" t="s">
        <v>30</v>
      </c>
      <c r="R57" s="38"/>
      <c r="S57" s="38"/>
    </row>
    <row r="58" s="29" customFormat="1" spans="1:19">
      <c r="A58" s="12">
        <v>55</v>
      </c>
      <c r="B58" s="12" t="s">
        <v>11801</v>
      </c>
      <c r="C58" s="12"/>
      <c r="D58" s="38" t="s">
        <v>416</v>
      </c>
      <c r="E58" s="38" t="s">
        <v>11802</v>
      </c>
      <c r="F58" s="38" t="s">
        <v>24</v>
      </c>
      <c r="G58" s="38">
        <v>16</v>
      </c>
      <c r="H58" s="38" t="s">
        <v>4418</v>
      </c>
      <c r="I58" s="38" t="s">
        <v>5697</v>
      </c>
      <c r="J58" s="38">
        <v>14736229349</v>
      </c>
      <c r="K58" s="38" t="s">
        <v>27</v>
      </c>
      <c r="L58" s="46">
        <v>44395</v>
      </c>
      <c r="M58" s="38" t="s">
        <v>28</v>
      </c>
      <c r="N58" s="38" t="s">
        <v>30</v>
      </c>
      <c r="O58" s="46"/>
      <c r="P58" s="38"/>
      <c r="Q58" s="38" t="s">
        <v>30</v>
      </c>
      <c r="R58" s="38"/>
      <c r="S58" s="38"/>
    </row>
    <row r="59" s="29" customFormat="1" spans="1:19">
      <c r="A59" s="12">
        <v>56</v>
      </c>
      <c r="B59" s="12" t="s">
        <v>11803</v>
      </c>
      <c r="C59" s="12"/>
      <c r="D59" s="38" t="s">
        <v>416</v>
      </c>
      <c r="E59" s="38" t="s">
        <v>11804</v>
      </c>
      <c r="F59" s="38" t="s">
        <v>24</v>
      </c>
      <c r="G59" s="38">
        <v>17</v>
      </c>
      <c r="H59" s="38" t="s">
        <v>18106</v>
      </c>
      <c r="I59" s="38" t="s">
        <v>11805</v>
      </c>
      <c r="J59" s="38">
        <v>18977826112</v>
      </c>
      <c r="K59" s="38" t="s">
        <v>27</v>
      </c>
      <c r="L59" s="46">
        <v>44402</v>
      </c>
      <c r="M59" s="38" t="s">
        <v>11806</v>
      </c>
      <c r="N59" s="38" t="s">
        <v>30</v>
      </c>
      <c r="O59" s="46"/>
      <c r="P59" s="38"/>
      <c r="Q59" s="38" t="s">
        <v>30</v>
      </c>
      <c r="R59" s="38"/>
      <c r="S59" s="38"/>
    </row>
    <row r="60" s="29" customFormat="1" spans="1:19">
      <c r="A60" s="12">
        <v>57</v>
      </c>
      <c r="B60" s="12" t="s">
        <v>11807</v>
      </c>
      <c r="C60" s="12"/>
      <c r="D60" s="38" t="s">
        <v>416</v>
      </c>
      <c r="E60" s="38" t="s">
        <v>11808</v>
      </c>
      <c r="F60" s="38" t="s">
        <v>24</v>
      </c>
      <c r="G60" s="38">
        <v>17</v>
      </c>
      <c r="H60" s="38" t="s">
        <v>18107</v>
      </c>
      <c r="I60" s="38" t="s">
        <v>11810</v>
      </c>
      <c r="J60" s="38">
        <v>18378895579</v>
      </c>
      <c r="K60" s="38" t="s">
        <v>27</v>
      </c>
      <c r="L60" s="46">
        <v>44398</v>
      </c>
      <c r="M60" s="38" t="s">
        <v>29</v>
      </c>
      <c r="N60" s="38" t="s">
        <v>30</v>
      </c>
      <c r="O60" s="46"/>
      <c r="P60" s="38"/>
      <c r="Q60" s="38" t="s">
        <v>30</v>
      </c>
      <c r="R60" s="38"/>
      <c r="S60" s="38"/>
    </row>
    <row r="61" s="29" customFormat="1" spans="1:19">
      <c r="A61" s="12">
        <v>58</v>
      </c>
      <c r="B61" s="12" t="s">
        <v>11811</v>
      </c>
      <c r="C61" s="12"/>
      <c r="D61" s="38" t="s">
        <v>416</v>
      </c>
      <c r="E61" s="38" t="s">
        <v>11812</v>
      </c>
      <c r="F61" s="38" t="s">
        <v>24</v>
      </c>
      <c r="G61" s="38">
        <v>14</v>
      </c>
      <c r="H61" s="38" t="s">
        <v>18108</v>
      </c>
      <c r="I61" s="38" t="s">
        <v>11814</v>
      </c>
      <c r="J61" s="38" t="s">
        <v>11815</v>
      </c>
      <c r="K61" s="38" t="s">
        <v>27</v>
      </c>
      <c r="L61" s="46">
        <v>44410</v>
      </c>
      <c r="M61" s="38" t="s">
        <v>28</v>
      </c>
      <c r="N61" s="38" t="s">
        <v>30</v>
      </c>
      <c r="O61" s="46"/>
      <c r="P61" s="38"/>
      <c r="Q61" s="38" t="s">
        <v>30</v>
      </c>
      <c r="R61" s="38"/>
      <c r="S61" s="38"/>
    </row>
    <row r="62" s="29" customFormat="1" spans="1:19">
      <c r="A62" s="12">
        <v>59</v>
      </c>
      <c r="B62" s="12" t="s">
        <v>11816</v>
      </c>
      <c r="C62" s="12"/>
      <c r="D62" s="38" t="s">
        <v>416</v>
      </c>
      <c r="E62" s="38" t="s">
        <v>11817</v>
      </c>
      <c r="F62" s="38" t="s">
        <v>143</v>
      </c>
      <c r="G62" s="38">
        <v>17</v>
      </c>
      <c r="H62" s="38" t="s">
        <v>18109</v>
      </c>
      <c r="I62" s="38" t="s">
        <v>11819</v>
      </c>
      <c r="J62" s="38" t="s">
        <v>11820</v>
      </c>
      <c r="K62" s="38" t="s">
        <v>27</v>
      </c>
      <c r="L62" s="46">
        <v>44397</v>
      </c>
      <c r="M62" s="38" t="s">
        <v>11821</v>
      </c>
      <c r="N62" s="38" t="s">
        <v>27</v>
      </c>
      <c r="O62" s="46">
        <v>44418</v>
      </c>
      <c r="P62" s="38" t="s">
        <v>11821</v>
      </c>
      <c r="Q62" s="38" t="s">
        <v>30</v>
      </c>
      <c r="R62" s="38"/>
      <c r="S62" s="38"/>
    </row>
    <row r="63" s="29" customFormat="1" spans="1:19">
      <c r="A63" s="12">
        <v>60</v>
      </c>
      <c r="B63" s="12" t="s">
        <v>11822</v>
      </c>
      <c r="C63" s="12"/>
      <c r="D63" s="38" t="s">
        <v>416</v>
      </c>
      <c r="E63" s="38" t="s">
        <v>11823</v>
      </c>
      <c r="F63" s="38" t="s">
        <v>143</v>
      </c>
      <c r="G63" s="38">
        <v>17</v>
      </c>
      <c r="H63" s="38" t="s">
        <v>18110</v>
      </c>
      <c r="I63" s="38" t="s">
        <v>3658</v>
      </c>
      <c r="J63" s="38" t="s">
        <v>11825</v>
      </c>
      <c r="K63" s="38" t="s">
        <v>27</v>
      </c>
      <c r="L63" s="46">
        <v>44396</v>
      </c>
      <c r="M63" s="38" t="s">
        <v>28</v>
      </c>
      <c r="N63" s="38" t="s">
        <v>30</v>
      </c>
      <c r="O63" s="46"/>
      <c r="P63" s="38"/>
      <c r="Q63" s="38" t="s">
        <v>30</v>
      </c>
      <c r="R63" s="38"/>
      <c r="S63" s="38"/>
    </row>
    <row r="64" s="29" customFormat="1" spans="1:19">
      <c r="A64" s="12">
        <v>61</v>
      </c>
      <c r="B64" s="12" t="s">
        <v>11826</v>
      </c>
      <c r="C64" s="12"/>
      <c r="D64" s="38" t="s">
        <v>416</v>
      </c>
      <c r="E64" s="38" t="s">
        <v>11827</v>
      </c>
      <c r="F64" s="38" t="s">
        <v>24</v>
      </c>
      <c r="G64" s="38">
        <v>17</v>
      </c>
      <c r="H64" s="38" t="s">
        <v>18111</v>
      </c>
      <c r="I64" s="38" t="s">
        <v>11829</v>
      </c>
      <c r="J64" s="38" t="s">
        <v>11830</v>
      </c>
      <c r="K64" s="38" t="s">
        <v>27</v>
      </c>
      <c r="L64" s="46">
        <v>44395</v>
      </c>
      <c r="M64" s="38" t="s">
        <v>28</v>
      </c>
      <c r="N64" s="38" t="s">
        <v>30</v>
      </c>
      <c r="O64" s="46"/>
      <c r="P64" s="38"/>
      <c r="Q64" s="38" t="s">
        <v>30</v>
      </c>
      <c r="R64" s="38"/>
      <c r="S64" s="38"/>
    </row>
    <row r="65" s="29" customFormat="1" spans="1:19">
      <c r="A65" s="12">
        <v>62</v>
      </c>
      <c r="B65" s="12" t="s">
        <v>11831</v>
      </c>
      <c r="C65" s="12"/>
      <c r="D65" s="38" t="s">
        <v>416</v>
      </c>
      <c r="E65" s="38" t="s">
        <v>11832</v>
      </c>
      <c r="F65" s="38" t="s">
        <v>143</v>
      </c>
      <c r="G65" s="38">
        <v>18</v>
      </c>
      <c r="H65" s="38" t="s">
        <v>25814</v>
      </c>
      <c r="I65" s="38" t="s">
        <v>11012</v>
      </c>
      <c r="J65" s="38" t="s">
        <v>11833</v>
      </c>
      <c r="K65" s="38" t="s">
        <v>27</v>
      </c>
      <c r="L65" s="46">
        <v>44395</v>
      </c>
      <c r="M65" s="38" t="s">
        <v>28</v>
      </c>
      <c r="N65" s="38" t="s">
        <v>30</v>
      </c>
      <c r="O65" s="46"/>
      <c r="P65" s="38"/>
      <c r="Q65" s="38" t="s">
        <v>30</v>
      </c>
      <c r="R65" s="38"/>
      <c r="S65" s="38"/>
    </row>
    <row r="66" s="28" customFormat="1" spans="1:19">
      <c r="A66" s="12">
        <v>63</v>
      </c>
      <c r="B66" s="12" t="s">
        <v>11834</v>
      </c>
      <c r="C66" s="12"/>
      <c r="D66" s="38" t="s">
        <v>416</v>
      </c>
      <c r="E66" s="38" t="s">
        <v>11835</v>
      </c>
      <c r="F66" s="38" t="s">
        <v>143</v>
      </c>
      <c r="G66" s="38">
        <v>16</v>
      </c>
      <c r="H66" s="38" t="s">
        <v>18112</v>
      </c>
      <c r="I66" s="38" t="s">
        <v>11837</v>
      </c>
      <c r="J66" s="38" t="s">
        <v>11838</v>
      </c>
      <c r="K66" s="38" t="s">
        <v>27</v>
      </c>
      <c r="L66" s="46">
        <v>44389</v>
      </c>
      <c r="M66" s="38" t="s">
        <v>29</v>
      </c>
      <c r="N66" s="38" t="s">
        <v>30</v>
      </c>
      <c r="O66" s="46"/>
      <c r="P66" s="38"/>
      <c r="Q66" s="38" t="s">
        <v>30</v>
      </c>
      <c r="R66" s="38"/>
      <c r="S66" s="38"/>
    </row>
    <row r="67" s="29" customFormat="1" spans="1:19">
      <c r="A67" s="12">
        <v>64</v>
      </c>
      <c r="B67" s="12" t="s">
        <v>11839</v>
      </c>
      <c r="C67" s="12"/>
      <c r="D67" s="38" t="s">
        <v>416</v>
      </c>
      <c r="E67" s="38" t="s">
        <v>11840</v>
      </c>
      <c r="F67" s="38" t="s">
        <v>143</v>
      </c>
      <c r="G67" s="38">
        <v>16</v>
      </c>
      <c r="H67" s="38" t="s">
        <v>18114</v>
      </c>
      <c r="I67" s="38" t="s">
        <v>11842</v>
      </c>
      <c r="J67" s="38" t="s">
        <v>11843</v>
      </c>
      <c r="K67" s="38" t="s">
        <v>27</v>
      </c>
      <c r="L67" s="46">
        <v>44395</v>
      </c>
      <c r="M67" s="38" t="s">
        <v>28</v>
      </c>
      <c r="N67" s="38" t="s">
        <v>30</v>
      </c>
      <c r="O67" s="46"/>
      <c r="P67" s="38"/>
      <c r="Q67" s="38" t="s">
        <v>30</v>
      </c>
      <c r="R67" s="38"/>
      <c r="S67" s="38"/>
    </row>
    <row r="68" s="29" customFormat="1" spans="1:19">
      <c r="A68" s="12">
        <v>65</v>
      </c>
      <c r="B68" s="12" t="s">
        <v>11844</v>
      </c>
      <c r="C68" s="12"/>
      <c r="D68" s="38" t="s">
        <v>416</v>
      </c>
      <c r="E68" s="38" t="s">
        <v>5547</v>
      </c>
      <c r="F68" s="38" t="s">
        <v>24</v>
      </c>
      <c r="G68" s="38">
        <v>17</v>
      </c>
      <c r="H68" s="38" t="s">
        <v>18115</v>
      </c>
      <c r="I68" s="38" t="s">
        <v>11846</v>
      </c>
      <c r="J68" s="38" t="s">
        <v>11847</v>
      </c>
      <c r="K68" s="38" t="s">
        <v>27</v>
      </c>
      <c r="L68" s="46">
        <v>44394</v>
      </c>
      <c r="M68" s="38" t="s">
        <v>28</v>
      </c>
      <c r="N68" s="38" t="s">
        <v>30</v>
      </c>
      <c r="O68" s="46"/>
      <c r="P68" s="38"/>
      <c r="Q68" s="38" t="s">
        <v>30</v>
      </c>
      <c r="R68" s="38"/>
      <c r="S68" s="38"/>
    </row>
    <row r="69" s="29" customFormat="1" spans="1:19">
      <c r="A69" s="12">
        <v>66</v>
      </c>
      <c r="B69" s="12" t="s">
        <v>11848</v>
      </c>
      <c r="C69" s="12"/>
      <c r="D69" s="38" t="s">
        <v>416</v>
      </c>
      <c r="E69" s="38" t="s">
        <v>11849</v>
      </c>
      <c r="F69" s="38" t="s">
        <v>24</v>
      </c>
      <c r="G69" s="38">
        <v>17</v>
      </c>
      <c r="H69" s="38" t="s">
        <v>18116</v>
      </c>
      <c r="I69" s="38" t="s">
        <v>11850</v>
      </c>
      <c r="J69" s="38" t="s">
        <v>11851</v>
      </c>
      <c r="K69" s="38" t="s">
        <v>27</v>
      </c>
      <c r="L69" s="46">
        <v>44407</v>
      </c>
      <c r="M69" s="38" t="s">
        <v>98</v>
      </c>
      <c r="N69" s="38" t="s">
        <v>30</v>
      </c>
      <c r="O69" s="46"/>
      <c r="P69" s="38"/>
      <c r="Q69" s="38" t="s">
        <v>30</v>
      </c>
      <c r="R69" s="38"/>
      <c r="S69" s="38"/>
    </row>
    <row r="70" s="29" customFormat="1" spans="1:19">
      <c r="A70" s="12">
        <v>67</v>
      </c>
      <c r="B70" s="12" t="s">
        <v>11852</v>
      </c>
      <c r="C70" s="12"/>
      <c r="D70" s="38" t="s">
        <v>416</v>
      </c>
      <c r="E70" s="38" t="s">
        <v>11853</v>
      </c>
      <c r="F70" s="38" t="s">
        <v>143</v>
      </c>
      <c r="G70" s="38">
        <v>16</v>
      </c>
      <c r="H70" s="38" t="s">
        <v>18117</v>
      </c>
      <c r="I70" s="38" t="s">
        <v>2997</v>
      </c>
      <c r="J70" s="38" t="s">
        <v>11855</v>
      </c>
      <c r="K70" s="38" t="s">
        <v>27</v>
      </c>
      <c r="L70" s="46">
        <v>44394</v>
      </c>
      <c r="M70" s="38" t="s">
        <v>28</v>
      </c>
      <c r="N70" s="38" t="s">
        <v>30</v>
      </c>
      <c r="O70" s="46"/>
      <c r="P70" s="38"/>
      <c r="Q70" s="38" t="s">
        <v>30</v>
      </c>
      <c r="R70" s="38"/>
      <c r="S70" s="38"/>
    </row>
    <row r="71" s="29" customFormat="1" spans="1:19">
      <c r="A71" s="12">
        <v>68</v>
      </c>
      <c r="B71" s="12" t="s">
        <v>11856</v>
      </c>
      <c r="C71" s="12"/>
      <c r="D71" s="38" t="s">
        <v>416</v>
      </c>
      <c r="E71" s="38" t="s">
        <v>11857</v>
      </c>
      <c r="F71" s="38" t="s">
        <v>24</v>
      </c>
      <c r="G71" s="38">
        <v>16</v>
      </c>
      <c r="H71" s="38" t="s">
        <v>18118</v>
      </c>
      <c r="I71" s="38" t="s">
        <v>11859</v>
      </c>
      <c r="J71" s="38" t="s">
        <v>11860</v>
      </c>
      <c r="K71" s="38" t="s">
        <v>27</v>
      </c>
      <c r="L71" s="46">
        <v>44394</v>
      </c>
      <c r="M71" s="38" t="s">
        <v>28</v>
      </c>
      <c r="N71" s="38" t="s">
        <v>30</v>
      </c>
      <c r="O71" s="46"/>
      <c r="P71" s="38"/>
      <c r="Q71" s="38" t="s">
        <v>30</v>
      </c>
      <c r="R71" s="38"/>
      <c r="S71" s="38"/>
    </row>
    <row r="72" s="29" customFormat="1" spans="1:19">
      <c r="A72" s="12">
        <v>69</v>
      </c>
      <c r="B72" s="12" t="s">
        <v>11861</v>
      </c>
      <c r="C72" s="12"/>
      <c r="D72" s="38" t="s">
        <v>416</v>
      </c>
      <c r="E72" s="38" t="s">
        <v>11862</v>
      </c>
      <c r="F72" s="38" t="s">
        <v>143</v>
      </c>
      <c r="G72" s="38">
        <v>16</v>
      </c>
      <c r="H72" s="38" t="s">
        <v>18119</v>
      </c>
      <c r="I72" s="38" t="s">
        <v>11863</v>
      </c>
      <c r="J72" s="38" t="s">
        <v>11864</v>
      </c>
      <c r="K72" s="38" t="s">
        <v>27</v>
      </c>
      <c r="L72" s="46">
        <v>44396</v>
      </c>
      <c r="M72" s="38" t="s">
        <v>28</v>
      </c>
      <c r="N72" s="38" t="s">
        <v>30</v>
      </c>
      <c r="O72" s="46"/>
      <c r="P72" s="38"/>
      <c r="Q72" s="38" t="s">
        <v>30</v>
      </c>
      <c r="R72" s="38"/>
      <c r="S72" s="38"/>
    </row>
    <row r="73" s="29" customFormat="1" spans="1:19">
      <c r="A73" s="12">
        <v>70</v>
      </c>
      <c r="B73" s="12" t="s">
        <v>11865</v>
      </c>
      <c r="C73" s="12"/>
      <c r="D73" s="38" t="s">
        <v>416</v>
      </c>
      <c r="E73" s="38" t="s">
        <v>11866</v>
      </c>
      <c r="F73" s="38" t="s">
        <v>143</v>
      </c>
      <c r="G73" s="38">
        <v>17</v>
      </c>
      <c r="H73" s="38" t="s">
        <v>1669</v>
      </c>
      <c r="I73" s="38" t="s">
        <v>11867</v>
      </c>
      <c r="J73" s="38">
        <v>15815676709</v>
      </c>
      <c r="K73" s="38" t="s">
        <v>27</v>
      </c>
      <c r="L73" s="46">
        <v>44397</v>
      </c>
      <c r="M73" s="38" t="s">
        <v>6528</v>
      </c>
      <c r="N73" s="38" t="s">
        <v>30</v>
      </c>
      <c r="O73" s="46"/>
      <c r="P73" s="38"/>
      <c r="Q73" s="38" t="s">
        <v>30</v>
      </c>
      <c r="R73" s="38"/>
      <c r="S73" s="38"/>
    </row>
    <row r="74" s="29" customFormat="1" spans="1:19">
      <c r="A74" s="12">
        <v>71</v>
      </c>
      <c r="B74" s="12" t="s">
        <v>11868</v>
      </c>
      <c r="C74" s="12"/>
      <c r="D74" s="38" t="s">
        <v>416</v>
      </c>
      <c r="E74" s="38" t="s">
        <v>11869</v>
      </c>
      <c r="F74" s="38" t="s">
        <v>24</v>
      </c>
      <c r="G74" s="38">
        <v>17</v>
      </c>
      <c r="H74" s="38" t="s">
        <v>18120</v>
      </c>
      <c r="I74" s="38" t="s">
        <v>11871</v>
      </c>
      <c r="J74" s="38" t="s">
        <v>11872</v>
      </c>
      <c r="K74" s="38" t="s">
        <v>27</v>
      </c>
      <c r="L74" s="46">
        <v>44399</v>
      </c>
      <c r="M74" s="38" t="s">
        <v>28</v>
      </c>
      <c r="N74" s="38" t="s">
        <v>30</v>
      </c>
      <c r="O74" s="46"/>
      <c r="P74" s="38"/>
      <c r="Q74" s="38" t="s">
        <v>30</v>
      </c>
      <c r="R74" s="38"/>
      <c r="S74" s="38"/>
    </row>
    <row r="75" s="29" customFormat="1" spans="1:19">
      <c r="A75" s="12">
        <v>72</v>
      </c>
      <c r="B75" s="12" t="s">
        <v>11873</v>
      </c>
      <c r="C75" s="12"/>
      <c r="D75" s="38" t="s">
        <v>416</v>
      </c>
      <c r="E75" s="38" t="s">
        <v>11874</v>
      </c>
      <c r="F75" s="38" t="s">
        <v>24</v>
      </c>
      <c r="G75" s="38">
        <v>16</v>
      </c>
      <c r="H75" s="38" t="s">
        <v>18121</v>
      </c>
      <c r="I75" s="38" t="s">
        <v>11876</v>
      </c>
      <c r="J75" s="38">
        <v>18666398156</v>
      </c>
      <c r="K75" s="38" t="s">
        <v>27</v>
      </c>
      <c r="L75" s="46">
        <v>44395</v>
      </c>
      <c r="M75" s="38" t="s">
        <v>28</v>
      </c>
      <c r="N75" s="38" t="s">
        <v>30</v>
      </c>
      <c r="O75" s="46"/>
      <c r="P75" s="38"/>
      <c r="Q75" s="38" t="s">
        <v>30</v>
      </c>
      <c r="R75" s="38"/>
      <c r="S75" s="38"/>
    </row>
    <row r="76" s="29" customFormat="1" spans="1:19">
      <c r="A76" s="12">
        <v>73</v>
      </c>
      <c r="B76" s="12" t="s">
        <v>11877</v>
      </c>
      <c r="C76" s="12"/>
      <c r="D76" s="38" t="s">
        <v>416</v>
      </c>
      <c r="E76" s="38" t="s">
        <v>11878</v>
      </c>
      <c r="F76" s="38" t="s">
        <v>24</v>
      </c>
      <c r="G76" s="38">
        <v>16</v>
      </c>
      <c r="H76" s="38" t="s">
        <v>1350</v>
      </c>
      <c r="I76" s="38" t="s">
        <v>11879</v>
      </c>
      <c r="J76" s="38" t="s">
        <v>11880</v>
      </c>
      <c r="K76" s="38" t="s">
        <v>27</v>
      </c>
      <c r="L76" s="46">
        <v>44394</v>
      </c>
      <c r="M76" s="38" t="s">
        <v>4299</v>
      </c>
      <c r="N76" s="38" t="s">
        <v>30</v>
      </c>
      <c r="O76" s="46"/>
      <c r="P76" s="38"/>
      <c r="Q76" s="38" t="s">
        <v>30</v>
      </c>
      <c r="R76" s="38" t="s">
        <v>11881</v>
      </c>
      <c r="S76" s="38"/>
    </row>
    <row r="77" s="29" customFormat="1" spans="1:19">
      <c r="A77" s="12">
        <v>74</v>
      </c>
      <c r="B77" s="12" t="s">
        <v>11882</v>
      </c>
      <c r="C77" s="12"/>
      <c r="D77" s="38" t="s">
        <v>416</v>
      </c>
      <c r="E77" s="38" t="s">
        <v>11883</v>
      </c>
      <c r="F77" s="38" t="s">
        <v>143</v>
      </c>
      <c r="G77" s="38">
        <v>16</v>
      </c>
      <c r="H77" s="38" t="s">
        <v>18122</v>
      </c>
      <c r="I77" s="38" t="s">
        <v>11884</v>
      </c>
      <c r="J77" s="38" t="s">
        <v>11885</v>
      </c>
      <c r="K77" s="38" t="s">
        <v>27</v>
      </c>
      <c r="L77" s="46">
        <v>44394</v>
      </c>
      <c r="M77" s="38" t="s">
        <v>28</v>
      </c>
      <c r="N77" s="38" t="s">
        <v>30</v>
      </c>
      <c r="O77" s="46"/>
      <c r="P77" s="38"/>
      <c r="Q77" s="38" t="s">
        <v>30</v>
      </c>
      <c r="R77" s="38"/>
      <c r="S77" s="38"/>
    </row>
    <row r="78" s="29" customFormat="1" spans="1:19">
      <c r="A78" s="12">
        <v>75</v>
      </c>
      <c r="B78" s="12" t="s">
        <v>11886</v>
      </c>
      <c r="C78" s="12"/>
      <c r="D78" s="38" t="s">
        <v>416</v>
      </c>
      <c r="E78" s="38" t="s">
        <v>11887</v>
      </c>
      <c r="F78" s="38" t="s">
        <v>24</v>
      </c>
      <c r="G78" s="38">
        <v>18</v>
      </c>
      <c r="H78" s="38" t="s">
        <v>11888</v>
      </c>
      <c r="I78" s="38" t="s">
        <v>2414</v>
      </c>
      <c r="J78" s="38" t="s">
        <v>11889</v>
      </c>
      <c r="K78" s="38" t="s">
        <v>27</v>
      </c>
      <c r="L78" s="46">
        <v>44378</v>
      </c>
      <c r="M78" s="38" t="s">
        <v>28</v>
      </c>
      <c r="N78" s="38" t="s">
        <v>30</v>
      </c>
      <c r="O78" s="46"/>
      <c r="P78" s="38"/>
      <c r="Q78" s="38" t="s">
        <v>30</v>
      </c>
      <c r="R78" s="38"/>
      <c r="S78" s="38"/>
    </row>
    <row r="79" s="29" customFormat="1" spans="1:19">
      <c r="A79" s="12">
        <v>76</v>
      </c>
      <c r="B79" s="12" t="s">
        <v>11890</v>
      </c>
      <c r="C79" s="12"/>
      <c r="D79" s="38" t="s">
        <v>416</v>
      </c>
      <c r="E79" s="38" t="s">
        <v>11891</v>
      </c>
      <c r="F79" s="38" t="s">
        <v>24</v>
      </c>
      <c r="G79" s="38">
        <v>17</v>
      </c>
      <c r="H79" s="38" t="s">
        <v>18124</v>
      </c>
      <c r="I79" s="38" t="s">
        <v>11378</v>
      </c>
      <c r="J79" s="38" t="s">
        <v>11893</v>
      </c>
      <c r="K79" s="38" t="s">
        <v>27</v>
      </c>
      <c r="L79" s="46">
        <v>44395</v>
      </c>
      <c r="M79" s="38" t="s">
        <v>28</v>
      </c>
      <c r="N79" s="38" t="s">
        <v>30</v>
      </c>
      <c r="O79" s="46"/>
      <c r="P79" s="38"/>
      <c r="Q79" s="38" t="s">
        <v>30</v>
      </c>
      <c r="R79" s="38"/>
      <c r="S79" s="38"/>
    </row>
    <row r="80" s="29" customFormat="1" spans="1:19">
      <c r="A80" s="12">
        <v>77</v>
      </c>
      <c r="B80" s="12" t="s">
        <v>11894</v>
      </c>
      <c r="C80" s="12"/>
      <c r="D80" s="38" t="s">
        <v>416</v>
      </c>
      <c r="E80" s="38" t="s">
        <v>11895</v>
      </c>
      <c r="F80" s="38" t="s">
        <v>24</v>
      </c>
      <c r="G80" s="38">
        <v>16</v>
      </c>
      <c r="H80" s="38" t="s">
        <v>11896</v>
      </c>
      <c r="I80" s="38" t="s">
        <v>11897</v>
      </c>
      <c r="J80" s="38" t="s">
        <v>11898</v>
      </c>
      <c r="K80" s="38" t="s">
        <v>27</v>
      </c>
      <c r="L80" s="46">
        <v>44394</v>
      </c>
      <c r="M80" s="38" t="s">
        <v>28</v>
      </c>
      <c r="N80" s="38" t="s">
        <v>30</v>
      </c>
      <c r="O80" s="46"/>
      <c r="P80" s="38"/>
      <c r="Q80" s="38" t="s">
        <v>30</v>
      </c>
      <c r="R80" s="38"/>
      <c r="S80" s="38"/>
    </row>
    <row r="81" s="29" customFormat="1" spans="1:19">
      <c r="A81" s="12">
        <v>78</v>
      </c>
      <c r="B81" s="12" t="s">
        <v>11899</v>
      </c>
      <c r="C81" s="12"/>
      <c r="D81" s="38" t="s">
        <v>416</v>
      </c>
      <c r="E81" s="38" t="s">
        <v>11900</v>
      </c>
      <c r="F81" s="38" t="s">
        <v>24</v>
      </c>
      <c r="G81" s="38">
        <v>16</v>
      </c>
      <c r="H81" s="38" t="s">
        <v>18125</v>
      </c>
      <c r="I81" s="38" t="s">
        <v>11902</v>
      </c>
      <c r="J81" s="38" t="s">
        <v>11903</v>
      </c>
      <c r="K81" s="38" t="s">
        <v>27</v>
      </c>
      <c r="L81" s="46">
        <v>44399</v>
      </c>
      <c r="M81" s="38" t="s">
        <v>11904</v>
      </c>
      <c r="N81" s="38" t="s">
        <v>30</v>
      </c>
      <c r="O81" s="46"/>
      <c r="P81" s="38"/>
      <c r="Q81" s="38" t="s">
        <v>30</v>
      </c>
      <c r="R81" s="38"/>
      <c r="S81" s="38"/>
    </row>
    <row r="82" s="30" customFormat="1" spans="1:19">
      <c r="A82" s="12">
        <v>79</v>
      </c>
      <c r="B82" s="48" t="s">
        <v>11905</v>
      </c>
      <c r="C82" s="48"/>
      <c r="D82" s="48" t="s">
        <v>421</v>
      </c>
      <c r="E82" s="48" t="s">
        <v>11906</v>
      </c>
      <c r="F82" s="48" t="s">
        <v>143</v>
      </c>
      <c r="G82" s="48">
        <v>16</v>
      </c>
      <c r="H82" s="48" t="s">
        <v>18127</v>
      </c>
      <c r="I82" s="48" t="s">
        <v>11908</v>
      </c>
      <c r="J82" s="48">
        <v>17807837748</v>
      </c>
      <c r="K82" s="48" t="s">
        <v>27</v>
      </c>
      <c r="L82" s="49">
        <v>44395</v>
      </c>
      <c r="M82" s="48" t="s">
        <v>4327</v>
      </c>
      <c r="N82" s="48" t="s">
        <v>30</v>
      </c>
      <c r="O82" s="49"/>
      <c r="P82" s="48"/>
      <c r="Q82" s="48" t="s">
        <v>30</v>
      </c>
      <c r="R82" s="48"/>
      <c r="S82" s="48"/>
    </row>
    <row r="83" s="30" customFormat="1" spans="1:19">
      <c r="A83" s="12">
        <v>80</v>
      </c>
      <c r="B83" s="48" t="s">
        <v>11909</v>
      </c>
      <c r="C83" s="48"/>
      <c r="D83" s="48" t="s">
        <v>421</v>
      </c>
      <c r="E83" s="48" t="s">
        <v>11910</v>
      </c>
      <c r="F83" s="48" t="s">
        <v>24</v>
      </c>
      <c r="G83" s="48">
        <v>20</v>
      </c>
      <c r="H83" s="48" t="s">
        <v>11911</v>
      </c>
      <c r="I83" s="48" t="s">
        <v>11912</v>
      </c>
      <c r="J83" s="48">
        <v>18174937248</v>
      </c>
      <c r="K83" s="48" t="s">
        <v>27</v>
      </c>
      <c r="L83" s="49">
        <v>44331</v>
      </c>
      <c r="M83" s="48" t="s">
        <v>2455</v>
      </c>
      <c r="N83" s="48" t="s">
        <v>27</v>
      </c>
      <c r="O83" s="49">
        <v>44366</v>
      </c>
      <c r="P83" s="48" t="s">
        <v>2455</v>
      </c>
      <c r="Q83" s="48" t="s">
        <v>30</v>
      </c>
      <c r="R83" s="48"/>
      <c r="S83" s="48"/>
    </row>
    <row r="84" s="30" customFormat="1" spans="1:19">
      <c r="A84" s="12">
        <v>81</v>
      </c>
      <c r="B84" s="48" t="s">
        <v>11913</v>
      </c>
      <c r="C84" s="48"/>
      <c r="D84" s="48" t="s">
        <v>421</v>
      </c>
      <c r="E84" s="48" t="s">
        <v>11914</v>
      </c>
      <c r="F84" s="48" t="s">
        <v>24</v>
      </c>
      <c r="G84" s="48">
        <v>16</v>
      </c>
      <c r="H84" s="48" t="s">
        <v>6582</v>
      </c>
      <c r="I84" s="48" t="s">
        <v>11915</v>
      </c>
      <c r="J84" s="48">
        <v>13677780227</v>
      </c>
      <c r="K84" s="48" t="s">
        <v>27</v>
      </c>
      <c r="L84" s="49">
        <v>44397</v>
      </c>
      <c r="M84" s="48" t="s">
        <v>6528</v>
      </c>
      <c r="N84" s="48" t="s">
        <v>30</v>
      </c>
      <c r="O84" s="49"/>
      <c r="P84" s="48"/>
      <c r="Q84" s="48" t="s">
        <v>30</v>
      </c>
      <c r="R84" s="48"/>
      <c r="S84" s="48"/>
    </row>
    <row r="85" s="30" customFormat="1" spans="1:19">
      <c r="A85" s="12">
        <v>82</v>
      </c>
      <c r="B85" s="48" t="s">
        <v>11916</v>
      </c>
      <c r="C85" s="48"/>
      <c r="D85" s="48" t="s">
        <v>421</v>
      </c>
      <c r="E85" s="48" t="s">
        <v>11917</v>
      </c>
      <c r="F85" s="48" t="s">
        <v>24</v>
      </c>
      <c r="G85" s="48">
        <v>17</v>
      </c>
      <c r="H85" s="48" t="s">
        <v>18128</v>
      </c>
      <c r="I85" s="48" t="s">
        <v>11919</v>
      </c>
      <c r="J85" s="48">
        <v>15877820048</v>
      </c>
      <c r="K85" s="48" t="s">
        <v>27</v>
      </c>
      <c r="L85" s="49">
        <v>44395</v>
      </c>
      <c r="M85" s="48" t="s">
        <v>2172</v>
      </c>
      <c r="N85" s="48" t="s">
        <v>30</v>
      </c>
      <c r="O85" s="49"/>
      <c r="P85" s="48"/>
      <c r="Q85" s="48" t="s">
        <v>30</v>
      </c>
      <c r="R85" s="48"/>
      <c r="S85" s="48"/>
    </row>
    <row r="86" s="30" customFormat="1" spans="1:19">
      <c r="A86" s="12">
        <v>83</v>
      </c>
      <c r="B86" s="48" t="s">
        <v>11920</v>
      </c>
      <c r="C86" s="48"/>
      <c r="D86" s="48" t="s">
        <v>421</v>
      </c>
      <c r="E86" s="48" t="s">
        <v>11921</v>
      </c>
      <c r="F86" s="48" t="s">
        <v>24</v>
      </c>
      <c r="G86" s="48">
        <v>16</v>
      </c>
      <c r="H86" s="48" t="s">
        <v>6311</v>
      </c>
      <c r="I86" s="48" t="s">
        <v>11922</v>
      </c>
      <c r="J86" s="48">
        <v>13768280200</v>
      </c>
      <c r="K86" s="48" t="s">
        <v>27</v>
      </c>
      <c r="L86" s="49">
        <v>44398</v>
      </c>
      <c r="M86" s="48" t="s">
        <v>2172</v>
      </c>
      <c r="N86" s="48" t="s">
        <v>30</v>
      </c>
      <c r="O86" s="49"/>
      <c r="P86" s="48"/>
      <c r="Q86" s="48" t="s">
        <v>30</v>
      </c>
      <c r="R86" s="48"/>
      <c r="S86" s="48"/>
    </row>
    <row r="87" s="30" customFormat="1" spans="1:19">
      <c r="A87" s="12">
        <v>84</v>
      </c>
      <c r="B87" s="48" t="s">
        <v>11923</v>
      </c>
      <c r="C87" s="48"/>
      <c r="D87" s="48" t="s">
        <v>421</v>
      </c>
      <c r="E87" s="48" t="s">
        <v>11924</v>
      </c>
      <c r="F87" s="48" t="s">
        <v>143</v>
      </c>
      <c r="G87" s="48">
        <v>16</v>
      </c>
      <c r="H87" s="48" t="s">
        <v>11925</v>
      </c>
      <c r="I87" s="48" t="s">
        <v>11926</v>
      </c>
      <c r="J87" s="48" t="s">
        <v>11927</v>
      </c>
      <c r="K87" s="48" t="s">
        <v>27</v>
      </c>
      <c r="L87" s="49">
        <v>44401</v>
      </c>
      <c r="M87" s="48" t="s">
        <v>10614</v>
      </c>
      <c r="N87" s="48" t="s">
        <v>30</v>
      </c>
      <c r="O87" s="49"/>
      <c r="P87" s="48"/>
      <c r="Q87" s="48" t="s">
        <v>30</v>
      </c>
      <c r="R87" s="48"/>
      <c r="S87" s="48"/>
    </row>
    <row r="88" s="30" customFormat="1" spans="1:19">
      <c r="A88" s="12">
        <v>85</v>
      </c>
      <c r="B88" s="48" t="s">
        <v>11928</v>
      </c>
      <c r="C88" s="48"/>
      <c r="D88" s="48" t="s">
        <v>421</v>
      </c>
      <c r="E88" s="48" t="s">
        <v>11929</v>
      </c>
      <c r="F88" s="48" t="s">
        <v>24</v>
      </c>
      <c r="G88" s="48">
        <v>16</v>
      </c>
      <c r="H88" s="48" t="s">
        <v>11930</v>
      </c>
      <c r="I88" s="48" t="s">
        <v>11931</v>
      </c>
      <c r="J88" s="48" t="s">
        <v>11932</v>
      </c>
      <c r="K88" s="48" t="s">
        <v>27</v>
      </c>
      <c r="L88" s="49">
        <v>44395</v>
      </c>
      <c r="M88" s="48" t="s">
        <v>2172</v>
      </c>
      <c r="N88" s="48" t="s">
        <v>30</v>
      </c>
      <c r="O88" s="49"/>
      <c r="P88" s="48"/>
      <c r="Q88" s="48" t="s">
        <v>30</v>
      </c>
      <c r="R88" s="48"/>
      <c r="S88" s="48"/>
    </row>
    <row r="89" s="30" customFormat="1" spans="1:19">
      <c r="A89" s="12">
        <v>86</v>
      </c>
      <c r="B89" s="48" t="s">
        <v>11933</v>
      </c>
      <c r="C89" s="48"/>
      <c r="D89" s="48" t="s">
        <v>421</v>
      </c>
      <c r="E89" s="48" t="s">
        <v>11934</v>
      </c>
      <c r="F89" s="48" t="s">
        <v>24</v>
      </c>
      <c r="G89" s="48">
        <v>16</v>
      </c>
      <c r="H89" s="48" t="s">
        <v>8169</v>
      </c>
      <c r="I89" s="48" t="s">
        <v>11935</v>
      </c>
      <c r="J89" s="48" t="s">
        <v>11936</v>
      </c>
      <c r="K89" s="48" t="s">
        <v>27</v>
      </c>
      <c r="L89" s="49">
        <v>44396</v>
      </c>
      <c r="M89" s="48" t="s">
        <v>68</v>
      </c>
      <c r="N89" s="48" t="s">
        <v>30</v>
      </c>
      <c r="O89" s="49"/>
      <c r="P89" s="48"/>
      <c r="Q89" s="48" t="s">
        <v>30</v>
      </c>
      <c r="R89" s="48"/>
      <c r="S89" s="48"/>
    </row>
    <row r="90" s="30" customFormat="1" spans="1:19">
      <c r="A90" s="12">
        <v>87</v>
      </c>
      <c r="B90" s="48" t="s">
        <v>11937</v>
      </c>
      <c r="C90" s="48"/>
      <c r="D90" s="48" t="s">
        <v>421</v>
      </c>
      <c r="E90" s="48" t="s">
        <v>11938</v>
      </c>
      <c r="F90" s="48" t="s">
        <v>24</v>
      </c>
      <c r="G90" s="48">
        <v>17</v>
      </c>
      <c r="H90" s="48" t="s">
        <v>11939</v>
      </c>
      <c r="I90" s="48" t="s">
        <v>11940</v>
      </c>
      <c r="J90" s="48" t="s">
        <v>11941</v>
      </c>
      <c r="K90" s="48" t="s">
        <v>27</v>
      </c>
      <c r="L90" s="49">
        <v>44396</v>
      </c>
      <c r="M90" s="48" t="s">
        <v>133</v>
      </c>
      <c r="N90" s="48" t="s">
        <v>30</v>
      </c>
      <c r="O90" s="49"/>
      <c r="P90" s="48"/>
      <c r="Q90" s="48" t="s">
        <v>30</v>
      </c>
      <c r="R90" s="48"/>
      <c r="S90" s="48"/>
    </row>
    <row r="91" s="30" customFormat="1" spans="1:19">
      <c r="A91" s="12">
        <v>88</v>
      </c>
      <c r="B91" s="48" t="s">
        <v>11942</v>
      </c>
      <c r="C91" s="48"/>
      <c r="D91" s="48" t="s">
        <v>421</v>
      </c>
      <c r="E91" s="48" t="s">
        <v>11943</v>
      </c>
      <c r="F91" s="48" t="s">
        <v>24</v>
      </c>
      <c r="G91" s="48">
        <v>16</v>
      </c>
      <c r="H91" s="48" t="s">
        <v>11944</v>
      </c>
      <c r="I91" s="48" t="s">
        <v>11945</v>
      </c>
      <c r="J91" s="48" t="s">
        <v>11946</v>
      </c>
      <c r="K91" s="48" t="s">
        <v>27</v>
      </c>
      <c r="L91" s="49">
        <v>44396</v>
      </c>
      <c r="M91" s="48" t="s">
        <v>2172</v>
      </c>
      <c r="N91" s="48" t="s">
        <v>30</v>
      </c>
      <c r="O91" s="49"/>
      <c r="P91" s="48"/>
      <c r="Q91" s="48" t="s">
        <v>30</v>
      </c>
      <c r="R91" s="48"/>
      <c r="S91" s="48"/>
    </row>
    <row r="92" s="30" customFormat="1" spans="1:19">
      <c r="A92" s="12">
        <v>89</v>
      </c>
      <c r="B92" s="48" t="s">
        <v>11947</v>
      </c>
      <c r="C92" s="48"/>
      <c r="D92" s="48" t="s">
        <v>421</v>
      </c>
      <c r="E92" s="48" t="s">
        <v>11948</v>
      </c>
      <c r="F92" s="48" t="s">
        <v>143</v>
      </c>
      <c r="G92" s="48">
        <v>16</v>
      </c>
      <c r="H92" s="48" t="s">
        <v>18129</v>
      </c>
      <c r="I92" s="48" t="s">
        <v>11949</v>
      </c>
      <c r="J92" s="48">
        <v>19976125065</v>
      </c>
      <c r="K92" s="48" t="s">
        <v>27</v>
      </c>
      <c r="L92" s="49">
        <v>44396</v>
      </c>
      <c r="M92" s="48" t="s">
        <v>4894</v>
      </c>
      <c r="N92" s="48" t="s">
        <v>30</v>
      </c>
      <c r="O92" s="49"/>
      <c r="P92" s="48"/>
      <c r="Q92" s="48" t="s">
        <v>30</v>
      </c>
      <c r="R92" s="48"/>
      <c r="S92" s="48"/>
    </row>
    <row r="93" s="30" customFormat="1" spans="1:19">
      <c r="A93" s="12">
        <v>90</v>
      </c>
      <c r="B93" s="48" t="s">
        <v>11950</v>
      </c>
      <c r="C93" s="48"/>
      <c r="D93" s="48" t="s">
        <v>421</v>
      </c>
      <c r="E93" s="48" t="s">
        <v>11951</v>
      </c>
      <c r="F93" s="48" t="s">
        <v>24</v>
      </c>
      <c r="G93" s="48">
        <v>16</v>
      </c>
      <c r="H93" s="48" t="s">
        <v>11952</v>
      </c>
      <c r="I93" s="48" t="s">
        <v>11953</v>
      </c>
      <c r="J93" s="48" t="s">
        <v>11954</v>
      </c>
      <c r="K93" s="48" t="s">
        <v>27</v>
      </c>
      <c r="L93" s="49">
        <v>44400</v>
      </c>
      <c r="M93" s="48" t="s">
        <v>2172</v>
      </c>
      <c r="N93" s="48" t="s">
        <v>30</v>
      </c>
      <c r="O93" s="49"/>
      <c r="P93" s="48"/>
      <c r="Q93" s="48" t="s">
        <v>30</v>
      </c>
      <c r="R93" s="48"/>
      <c r="S93" s="48"/>
    </row>
    <row r="94" s="30" customFormat="1" spans="1:19">
      <c r="A94" s="12">
        <v>91</v>
      </c>
      <c r="B94" s="48" t="s">
        <v>11955</v>
      </c>
      <c r="C94" s="48"/>
      <c r="D94" s="48" t="s">
        <v>421</v>
      </c>
      <c r="E94" s="48" t="s">
        <v>11956</v>
      </c>
      <c r="F94" s="48" t="s">
        <v>143</v>
      </c>
      <c r="G94" s="48">
        <v>16</v>
      </c>
      <c r="H94" s="48" t="s">
        <v>11957</v>
      </c>
      <c r="I94" s="48" t="s">
        <v>11958</v>
      </c>
      <c r="J94" s="48">
        <v>19978824200</v>
      </c>
      <c r="K94" s="48" t="s">
        <v>27</v>
      </c>
      <c r="L94" s="49">
        <v>44394</v>
      </c>
      <c r="M94" s="48" t="s">
        <v>6528</v>
      </c>
      <c r="N94" s="48" t="s">
        <v>27</v>
      </c>
      <c r="O94" s="49">
        <v>44416</v>
      </c>
      <c r="P94" s="48" t="s">
        <v>6528</v>
      </c>
      <c r="Q94" s="48" t="s">
        <v>30</v>
      </c>
      <c r="R94" s="48"/>
      <c r="S94" s="48"/>
    </row>
    <row r="95" s="30" customFormat="1" spans="1:19">
      <c r="A95" s="12">
        <v>92</v>
      </c>
      <c r="B95" s="48" t="s">
        <v>11959</v>
      </c>
      <c r="C95" s="48"/>
      <c r="D95" s="48" t="s">
        <v>421</v>
      </c>
      <c r="E95" s="48" t="s">
        <v>11960</v>
      </c>
      <c r="F95" s="48" t="s">
        <v>24</v>
      </c>
      <c r="G95" s="48">
        <v>16</v>
      </c>
      <c r="H95" s="48" t="s">
        <v>18131</v>
      </c>
      <c r="I95" s="48" t="s">
        <v>11962</v>
      </c>
      <c r="J95" s="48">
        <v>13788387997</v>
      </c>
      <c r="K95" s="48" t="s">
        <v>27</v>
      </c>
      <c r="L95" s="49">
        <v>44395</v>
      </c>
      <c r="M95" s="48" t="s">
        <v>2172</v>
      </c>
      <c r="N95" s="48" t="s">
        <v>30</v>
      </c>
      <c r="O95" s="49"/>
      <c r="P95" s="48"/>
      <c r="Q95" s="48" t="s">
        <v>30</v>
      </c>
      <c r="R95" s="48"/>
      <c r="S95" s="48"/>
    </row>
    <row r="96" s="30" customFormat="1" spans="1:19">
      <c r="A96" s="12">
        <v>93</v>
      </c>
      <c r="B96" s="48" t="s">
        <v>11963</v>
      </c>
      <c r="C96" s="48"/>
      <c r="D96" s="48" t="s">
        <v>421</v>
      </c>
      <c r="E96" s="48" t="s">
        <v>11964</v>
      </c>
      <c r="F96" s="48" t="s">
        <v>143</v>
      </c>
      <c r="G96" s="48">
        <v>16</v>
      </c>
      <c r="H96" s="48" t="s">
        <v>11965</v>
      </c>
      <c r="I96" s="48" t="s">
        <v>11966</v>
      </c>
      <c r="J96" s="48" t="s">
        <v>11967</v>
      </c>
      <c r="K96" s="48" t="s">
        <v>27</v>
      </c>
      <c r="L96" s="49">
        <v>44399</v>
      </c>
      <c r="M96" s="48" t="s">
        <v>133</v>
      </c>
      <c r="N96" s="48" t="s">
        <v>30</v>
      </c>
      <c r="O96" s="49"/>
      <c r="P96" s="48"/>
      <c r="Q96" s="48" t="s">
        <v>30</v>
      </c>
      <c r="R96" s="48"/>
      <c r="S96" s="48"/>
    </row>
    <row r="97" s="30" customFormat="1" spans="1:19">
      <c r="A97" s="12">
        <v>94</v>
      </c>
      <c r="B97" s="48" t="s">
        <v>11968</v>
      </c>
      <c r="C97" s="48"/>
      <c r="D97" s="48" t="s">
        <v>421</v>
      </c>
      <c r="E97" s="48" t="s">
        <v>11969</v>
      </c>
      <c r="F97" s="48" t="s">
        <v>24</v>
      </c>
      <c r="G97" s="48">
        <v>16</v>
      </c>
      <c r="H97" s="48" t="s">
        <v>18132</v>
      </c>
      <c r="I97" s="48" t="s">
        <v>11971</v>
      </c>
      <c r="J97" s="48" t="s">
        <v>11972</v>
      </c>
      <c r="K97" s="48" t="s">
        <v>27</v>
      </c>
      <c r="L97" s="49">
        <v>44400</v>
      </c>
      <c r="M97" s="48" t="s">
        <v>11973</v>
      </c>
      <c r="N97" s="48" t="s">
        <v>30</v>
      </c>
      <c r="O97" s="49"/>
      <c r="P97" s="48"/>
      <c r="Q97" s="48" t="s">
        <v>30</v>
      </c>
      <c r="R97" s="48"/>
      <c r="S97" s="48"/>
    </row>
    <row r="98" s="30" customFormat="1" spans="1:19">
      <c r="A98" s="12">
        <v>95</v>
      </c>
      <c r="B98" s="48" t="s">
        <v>11974</v>
      </c>
      <c r="C98" s="48"/>
      <c r="D98" s="48" t="s">
        <v>421</v>
      </c>
      <c r="E98" s="48" t="s">
        <v>10627</v>
      </c>
      <c r="F98" s="48" t="s">
        <v>24</v>
      </c>
      <c r="G98" s="48">
        <v>16</v>
      </c>
      <c r="H98" s="48" t="s">
        <v>11975</v>
      </c>
      <c r="I98" s="48" t="s">
        <v>11976</v>
      </c>
      <c r="J98" s="48" t="s">
        <v>11977</v>
      </c>
      <c r="K98" s="48" t="s">
        <v>27</v>
      </c>
      <c r="L98" s="49">
        <v>44397</v>
      </c>
      <c r="M98" s="48" t="s">
        <v>11978</v>
      </c>
      <c r="N98" s="48" t="s">
        <v>30</v>
      </c>
      <c r="O98" s="49"/>
      <c r="P98" s="48"/>
      <c r="Q98" s="48" t="s">
        <v>30</v>
      </c>
      <c r="R98" s="48"/>
      <c r="S98" s="48"/>
    </row>
    <row r="99" s="30" customFormat="1" spans="1:19">
      <c r="A99" s="12">
        <v>96</v>
      </c>
      <c r="B99" s="48" t="s">
        <v>11979</v>
      </c>
      <c r="C99" s="48"/>
      <c r="D99" s="48" t="s">
        <v>421</v>
      </c>
      <c r="E99" s="48" t="s">
        <v>11980</v>
      </c>
      <c r="F99" s="48" t="s">
        <v>24</v>
      </c>
      <c r="G99" s="48">
        <v>18</v>
      </c>
      <c r="H99" s="48" t="s">
        <v>11981</v>
      </c>
      <c r="I99" s="48" t="s">
        <v>11982</v>
      </c>
      <c r="J99" s="48" t="s">
        <v>11983</v>
      </c>
      <c r="K99" s="48" t="s">
        <v>27</v>
      </c>
      <c r="L99" s="49">
        <v>44331</v>
      </c>
      <c r="M99" s="48" t="s">
        <v>11984</v>
      </c>
      <c r="N99" s="48" t="s">
        <v>27</v>
      </c>
      <c r="O99" s="49">
        <v>44366</v>
      </c>
      <c r="P99" s="48" t="s">
        <v>2172</v>
      </c>
      <c r="Q99" s="48" t="s">
        <v>30</v>
      </c>
      <c r="R99" s="48"/>
      <c r="S99" s="48"/>
    </row>
    <row r="100" s="30" customFormat="1" spans="1:19">
      <c r="A100" s="12">
        <v>97</v>
      </c>
      <c r="B100" s="48" t="s">
        <v>11985</v>
      </c>
      <c r="C100" s="48"/>
      <c r="D100" s="48" t="s">
        <v>421</v>
      </c>
      <c r="E100" s="48" t="s">
        <v>11986</v>
      </c>
      <c r="F100" s="48" t="s">
        <v>24</v>
      </c>
      <c r="G100" s="48">
        <v>18</v>
      </c>
      <c r="H100" s="48" t="s">
        <v>11987</v>
      </c>
      <c r="I100" s="48" t="s">
        <v>11988</v>
      </c>
      <c r="J100" s="48" t="s">
        <v>11989</v>
      </c>
      <c r="K100" s="48" t="s">
        <v>27</v>
      </c>
      <c r="L100" s="49">
        <v>44331</v>
      </c>
      <c r="M100" s="48" t="s">
        <v>2172</v>
      </c>
      <c r="N100" s="48" t="s">
        <v>27</v>
      </c>
      <c r="O100" s="49">
        <v>44366</v>
      </c>
      <c r="P100" s="48" t="s">
        <v>2172</v>
      </c>
      <c r="Q100" s="48" t="s">
        <v>30</v>
      </c>
      <c r="R100" s="48"/>
      <c r="S100" s="48"/>
    </row>
    <row r="101" s="30" customFormat="1" spans="1:19">
      <c r="A101" s="12">
        <v>98</v>
      </c>
      <c r="B101" s="48" t="s">
        <v>11990</v>
      </c>
      <c r="C101" s="48"/>
      <c r="D101" s="48" t="s">
        <v>421</v>
      </c>
      <c r="E101" s="48" t="s">
        <v>11991</v>
      </c>
      <c r="F101" s="48" t="s">
        <v>24</v>
      </c>
      <c r="G101" s="48">
        <v>17</v>
      </c>
      <c r="H101" s="48" t="s">
        <v>18139</v>
      </c>
      <c r="I101" s="48" t="s">
        <v>11992</v>
      </c>
      <c r="J101" s="48">
        <v>15977887835</v>
      </c>
      <c r="K101" s="48" t="s">
        <v>27</v>
      </c>
      <c r="L101" s="49">
        <v>44396</v>
      </c>
      <c r="M101" s="48" t="s">
        <v>4424</v>
      </c>
      <c r="N101" s="48" t="s">
        <v>30</v>
      </c>
      <c r="O101" s="49"/>
      <c r="P101" s="48"/>
      <c r="Q101" s="48" t="s">
        <v>30</v>
      </c>
      <c r="R101" s="48"/>
      <c r="S101" s="48"/>
    </row>
    <row r="102" s="30" customFormat="1" spans="1:19">
      <c r="A102" s="12">
        <v>99</v>
      </c>
      <c r="B102" s="48" t="s">
        <v>11993</v>
      </c>
      <c r="C102" s="48"/>
      <c r="D102" s="48" t="s">
        <v>421</v>
      </c>
      <c r="E102" s="48" t="s">
        <v>11994</v>
      </c>
      <c r="F102" s="48" t="s">
        <v>24</v>
      </c>
      <c r="G102" s="48">
        <v>15</v>
      </c>
      <c r="H102" s="48" t="s">
        <v>4126</v>
      </c>
      <c r="I102" s="48" t="s">
        <v>11995</v>
      </c>
      <c r="J102" s="48" t="s">
        <v>11996</v>
      </c>
      <c r="K102" s="48" t="s">
        <v>27</v>
      </c>
      <c r="L102" s="49">
        <v>44396</v>
      </c>
      <c r="M102" s="48" t="s">
        <v>68</v>
      </c>
      <c r="N102" s="48" t="s">
        <v>30</v>
      </c>
      <c r="O102" s="49"/>
      <c r="P102" s="48"/>
      <c r="Q102" s="48" t="s">
        <v>30</v>
      </c>
      <c r="R102" s="48"/>
      <c r="S102" s="48"/>
    </row>
    <row r="103" s="30" customFormat="1" spans="1:19">
      <c r="A103" s="12">
        <v>100</v>
      </c>
      <c r="B103" s="48" t="s">
        <v>11997</v>
      </c>
      <c r="C103" s="48"/>
      <c r="D103" s="48" t="s">
        <v>421</v>
      </c>
      <c r="E103" s="48" t="s">
        <v>11998</v>
      </c>
      <c r="F103" s="48" t="s">
        <v>24</v>
      </c>
      <c r="G103" s="48">
        <v>16</v>
      </c>
      <c r="H103" s="48" t="s">
        <v>11999</v>
      </c>
      <c r="I103" s="48" t="s">
        <v>12000</v>
      </c>
      <c r="J103" s="48" t="s">
        <v>12001</v>
      </c>
      <c r="K103" s="48" t="s">
        <v>27</v>
      </c>
      <c r="L103" s="49">
        <v>44404</v>
      </c>
      <c r="M103" s="48" t="s">
        <v>2172</v>
      </c>
      <c r="N103" s="48" t="s">
        <v>30</v>
      </c>
      <c r="O103" s="49"/>
      <c r="P103" s="48"/>
      <c r="Q103" s="48" t="s">
        <v>30</v>
      </c>
      <c r="R103" s="48"/>
      <c r="S103" s="48"/>
    </row>
    <row r="104" s="30" customFormat="1" spans="1:19">
      <c r="A104" s="12">
        <v>101</v>
      </c>
      <c r="B104" s="48" t="s">
        <v>12002</v>
      </c>
      <c r="C104" s="48"/>
      <c r="D104" s="48" t="s">
        <v>421</v>
      </c>
      <c r="E104" s="48" t="s">
        <v>12003</v>
      </c>
      <c r="F104" s="48" t="s">
        <v>24</v>
      </c>
      <c r="G104" s="48">
        <v>18</v>
      </c>
      <c r="H104" s="48" t="s">
        <v>25815</v>
      </c>
      <c r="I104" s="48" t="s">
        <v>12005</v>
      </c>
      <c r="J104" s="48">
        <v>18278865889</v>
      </c>
      <c r="K104" s="48" t="s">
        <v>27</v>
      </c>
      <c r="L104" s="49">
        <v>44401</v>
      </c>
      <c r="M104" s="48" t="s">
        <v>6007</v>
      </c>
      <c r="N104" s="48" t="s">
        <v>30</v>
      </c>
      <c r="O104" s="49"/>
      <c r="P104" s="48"/>
      <c r="Q104" s="48" t="s">
        <v>30</v>
      </c>
      <c r="R104" s="48"/>
      <c r="S104" s="48" t="s">
        <v>12006</v>
      </c>
    </row>
    <row r="105" s="30" customFormat="1" spans="1:19">
      <c r="A105" s="12">
        <v>102</v>
      </c>
      <c r="B105" s="48" t="s">
        <v>12007</v>
      </c>
      <c r="C105" s="48"/>
      <c r="D105" s="48" t="s">
        <v>421</v>
      </c>
      <c r="E105" s="48" t="s">
        <v>12008</v>
      </c>
      <c r="F105" s="48" t="s">
        <v>24</v>
      </c>
      <c r="G105" s="48">
        <v>17</v>
      </c>
      <c r="H105" s="48" t="s">
        <v>12009</v>
      </c>
      <c r="I105" s="48" t="s">
        <v>12010</v>
      </c>
      <c r="J105" s="48" t="s">
        <v>12011</v>
      </c>
      <c r="K105" s="48" t="s">
        <v>27</v>
      </c>
      <c r="L105" s="49">
        <v>44396</v>
      </c>
      <c r="M105" s="48" t="s">
        <v>6798</v>
      </c>
      <c r="N105" s="48" t="s">
        <v>30</v>
      </c>
      <c r="O105" s="49"/>
      <c r="P105" s="48"/>
      <c r="Q105" s="48" t="s">
        <v>30</v>
      </c>
      <c r="R105" s="48"/>
      <c r="S105" s="48"/>
    </row>
    <row r="106" s="30" customFormat="1" spans="1:19">
      <c r="A106" s="12">
        <v>103</v>
      </c>
      <c r="B106" s="48" t="s">
        <v>12012</v>
      </c>
      <c r="C106" s="48"/>
      <c r="D106" s="48" t="s">
        <v>421</v>
      </c>
      <c r="E106" s="48" t="s">
        <v>12013</v>
      </c>
      <c r="F106" s="48" t="s">
        <v>24</v>
      </c>
      <c r="G106" s="48">
        <v>16</v>
      </c>
      <c r="H106" s="48" t="s">
        <v>18141</v>
      </c>
      <c r="I106" s="48" t="s">
        <v>12014</v>
      </c>
      <c r="J106" s="48">
        <v>19978831038</v>
      </c>
      <c r="K106" s="48" t="s">
        <v>27</v>
      </c>
      <c r="L106" s="49">
        <v>44395</v>
      </c>
      <c r="M106" s="48" t="s">
        <v>2172</v>
      </c>
      <c r="N106" s="48" t="s">
        <v>30</v>
      </c>
      <c r="O106" s="49"/>
      <c r="P106" s="48"/>
      <c r="Q106" s="48" t="s">
        <v>30</v>
      </c>
      <c r="R106" s="48"/>
      <c r="S106" s="48"/>
    </row>
    <row r="107" s="30" customFormat="1" spans="1:19">
      <c r="A107" s="12">
        <v>104</v>
      </c>
      <c r="B107" s="48" t="s">
        <v>12015</v>
      </c>
      <c r="C107" s="48"/>
      <c r="D107" s="48" t="s">
        <v>421</v>
      </c>
      <c r="E107" s="48" t="s">
        <v>12016</v>
      </c>
      <c r="F107" s="48" t="s">
        <v>24</v>
      </c>
      <c r="G107" s="48">
        <v>17</v>
      </c>
      <c r="H107" s="48" t="s">
        <v>18142</v>
      </c>
      <c r="I107" s="48" t="s">
        <v>12018</v>
      </c>
      <c r="J107" s="48">
        <v>13471802770</v>
      </c>
      <c r="K107" s="48" t="s">
        <v>27</v>
      </c>
      <c r="L107" s="49">
        <v>44405</v>
      </c>
      <c r="M107" s="48" t="s">
        <v>6224</v>
      </c>
      <c r="N107" s="48" t="s">
        <v>30</v>
      </c>
      <c r="O107" s="49"/>
      <c r="P107" s="48"/>
      <c r="Q107" s="48" t="s">
        <v>30</v>
      </c>
      <c r="R107" s="48"/>
      <c r="S107" s="48"/>
    </row>
    <row r="108" s="30" customFormat="1" spans="1:19">
      <c r="A108" s="12">
        <v>105</v>
      </c>
      <c r="B108" s="48" t="s">
        <v>12019</v>
      </c>
      <c r="C108" s="48"/>
      <c r="D108" s="48" t="s">
        <v>421</v>
      </c>
      <c r="E108" s="48" t="s">
        <v>12020</v>
      </c>
      <c r="F108" s="48" t="s">
        <v>143</v>
      </c>
      <c r="G108" s="48">
        <v>16</v>
      </c>
      <c r="H108" s="48" t="s">
        <v>4856</v>
      </c>
      <c r="I108" s="48" t="s">
        <v>12021</v>
      </c>
      <c r="J108" s="48" t="s">
        <v>12022</v>
      </c>
      <c r="K108" s="48" t="s">
        <v>27</v>
      </c>
      <c r="L108" s="49">
        <v>44394</v>
      </c>
      <c r="M108" s="48" t="s">
        <v>1217</v>
      </c>
      <c r="N108" s="48" t="s">
        <v>30</v>
      </c>
      <c r="O108" s="49"/>
      <c r="P108" s="48"/>
      <c r="Q108" s="48" t="s">
        <v>30</v>
      </c>
      <c r="R108" s="48"/>
      <c r="S108" s="48"/>
    </row>
    <row r="109" s="30" customFormat="1" spans="1:19">
      <c r="A109" s="12">
        <v>106</v>
      </c>
      <c r="B109" s="48" t="s">
        <v>12023</v>
      </c>
      <c r="C109" s="48"/>
      <c r="D109" s="48" t="s">
        <v>421</v>
      </c>
      <c r="E109" s="48" t="s">
        <v>12024</v>
      </c>
      <c r="F109" s="48" t="s">
        <v>24</v>
      </c>
      <c r="G109" s="48">
        <v>16</v>
      </c>
      <c r="H109" s="48" t="s">
        <v>12025</v>
      </c>
      <c r="I109" s="48" t="s">
        <v>12026</v>
      </c>
      <c r="J109" s="48">
        <v>17376186419</v>
      </c>
      <c r="K109" s="48" t="s">
        <v>27</v>
      </c>
      <c r="L109" s="49">
        <v>44395</v>
      </c>
      <c r="M109" s="48" t="s">
        <v>2747</v>
      </c>
      <c r="N109" s="48" t="s">
        <v>27</v>
      </c>
      <c r="O109" s="49">
        <v>44416</v>
      </c>
      <c r="P109" s="48" t="s">
        <v>2747</v>
      </c>
      <c r="Q109" s="48" t="s">
        <v>30</v>
      </c>
      <c r="R109" s="48"/>
      <c r="S109" s="48"/>
    </row>
    <row r="110" s="30" customFormat="1" spans="1:19">
      <c r="A110" s="12">
        <v>107</v>
      </c>
      <c r="B110" s="48" t="s">
        <v>12027</v>
      </c>
      <c r="C110" s="48"/>
      <c r="D110" s="48" t="s">
        <v>421</v>
      </c>
      <c r="E110" s="48" t="s">
        <v>12028</v>
      </c>
      <c r="F110" s="48" t="s">
        <v>24</v>
      </c>
      <c r="G110" s="48">
        <v>16</v>
      </c>
      <c r="H110" s="48" t="s">
        <v>18143</v>
      </c>
      <c r="I110" s="48" t="s">
        <v>12030</v>
      </c>
      <c r="J110" s="48" t="s">
        <v>12031</v>
      </c>
      <c r="K110" s="48" t="s">
        <v>27</v>
      </c>
      <c r="L110" s="49">
        <v>44397</v>
      </c>
      <c r="M110" s="48" t="s">
        <v>28</v>
      </c>
      <c r="N110" s="48" t="s">
        <v>30</v>
      </c>
      <c r="O110" s="49"/>
      <c r="P110" s="48"/>
      <c r="Q110" s="48" t="s">
        <v>30</v>
      </c>
      <c r="R110" s="48"/>
      <c r="S110" s="48"/>
    </row>
    <row r="111" s="30" customFormat="1" spans="1:19">
      <c r="A111" s="12">
        <v>108</v>
      </c>
      <c r="B111" s="48" t="s">
        <v>12032</v>
      </c>
      <c r="C111" s="48"/>
      <c r="D111" s="48" t="s">
        <v>421</v>
      </c>
      <c r="E111" s="48" t="s">
        <v>12033</v>
      </c>
      <c r="F111" s="48" t="s">
        <v>24</v>
      </c>
      <c r="G111" s="48">
        <v>13</v>
      </c>
      <c r="H111" s="48" t="s">
        <v>12034</v>
      </c>
      <c r="I111" s="48" t="s">
        <v>3099</v>
      </c>
      <c r="J111" s="48" t="s">
        <v>12035</v>
      </c>
      <c r="K111" s="48" t="s">
        <v>27</v>
      </c>
      <c r="L111" s="49">
        <v>44411</v>
      </c>
      <c r="M111" s="48" t="s">
        <v>28</v>
      </c>
      <c r="N111" s="48" t="s">
        <v>30</v>
      </c>
      <c r="O111" s="49"/>
      <c r="P111" s="48"/>
      <c r="Q111" s="48" t="s">
        <v>30</v>
      </c>
      <c r="R111" s="48"/>
      <c r="S111" s="48"/>
    </row>
    <row r="112" s="30" customFormat="1" spans="1:19">
      <c r="A112" s="12">
        <v>109</v>
      </c>
      <c r="B112" s="48" t="s">
        <v>12036</v>
      </c>
      <c r="C112" s="48"/>
      <c r="D112" s="48" t="s">
        <v>421</v>
      </c>
      <c r="E112" s="48" t="s">
        <v>12037</v>
      </c>
      <c r="F112" s="48" t="s">
        <v>24</v>
      </c>
      <c r="G112" s="48">
        <v>17</v>
      </c>
      <c r="H112" s="48" t="s">
        <v>18145</v>
      </c>
      <c r="I112" s="48" t="s">
        <v>3499</v>
      </c>
      <c r="J112" s="48">
        <v>13557280455</v>
      </c>
      <c r="K112" s="48" t="s">
        <v>27</v>
      </c>
      <c r="L112" s="49">
        <v>44394</v>
      </c>
      <c r="M112" s="48" t="s">
        <v>2172</v>
      </c>
      <c r="N112" s="48" t="s">
        <v>30</v>
      </c>
      <c r="O112" s="49"/>
      <c r="P112" s="48"/>
      <c r="Q112" s="48" t="s">
        <v>30</v>
      </c>
      <c r="R112" s="48"/>
      <c r="S112" s="48"/>
    </row>
    <row r="113" s="30" customFormat="1" spans="1:19">
      <c r="A113" s="12">
        <v>110</v>
      </c>
      <c r="B113" s="48" t="s">
        <v>12039</v>
      </c>
      <c r="C113" s="48"/>
      <c r="D113" s="48" t="s">
        <v>421</v>
      </c>
      <c r="E113" s="48" t="s">
        <v>12040</v>
      </c>
      <c r="F113" s="48" t="s">
        <v>24</v>
      </c>
      <c r="G113" s="48">
        <v>16</v>
      </c>
      <c r="H113" s="48" t="s">
        <v>18146</v>
      </c>
      <c r="I113" s="48" t="s">
        <v>12042</v>
      </c>
      <c r="J113" s="48">
        <v>15878685384</v>
      </c>
      <c r="K113" s="48" t="s">
        <v>27</v>
      </c>
      <c r="L113" s="49">
        <v>44394</v>
      </c>
      <c r="M113" s="48" t="s">
        <v>2172</v>
      </c>
      <c r="N113" s="48" t="s">
        <v>30</v>
      </c>
      <c r="O113" s="49"/>
      <c r="P113" s="48"/>
      <c r="Q113" s="48" t="s">
        <v>30</v>
      </c>
      <c r="R113" s="48"/>
      <c r="S113" s="48"/>
    </row>
    <row r="114" s="30" customFormat="1" spans="1:19">
      <c r="A114" s="12">
        <v>111</v>
      </c>
      <c r="B114" s="48" t="s">
        <v>12043</v>
      </c>
      <c r="C114" s="48"/>
      <c r="D114" s="48" t="s">
        <v>421</v>
      </c>
      <c r="E114" s="48" t="s">
        <v>12044</v>
      </c>
      <c r="F114" s="48" t="s">
        <v>24</v>
      </c>
      <c r="G114" s="48">
        <v>15</v>
      </c>
      <c r="H114" s="48" t="s">
        <v>18147</v>
      </c>
      <c r="I114" s="48" t="s">
        <v>12046</v>
      </c>
      <c r="J114" s="48">
        <v>15277851006</v>
      </c>
      <c r="K114" s="48" t="s">
        <v>27</v>
      </c>
      <c r="L114" s="49">
        <v>44394</v>
      </c>
      <c r="M114" s="48" t="s">
        <v>2172</v>
      </c>
      <c r="N114" s="48" t="s">
        <v>27</v>
      </c>
      <c r="O114" s="49">
        <v>44417</v>
      </c>
      <c r="P114" s="48" t="s">
        <v>12047</v>
      </c>
      <c r="Q114" s="48" t="s">
        <v>30</v>
      </c>
      <c r="R114" s="48" t="s">
        <v>12048</v>
      </c>
      <c r="S114" s="48"/>
    </row>
    <row r="115" s="30" customFormat="1" spans="1:19">
      <c r="A115" s="12">
        <v>112</v>
      </c>
      <c r="B115" s="48" t="s">
        <v>12049</v>
      </c>
      <c r="C115" s="48"/>
      <c r="D115" s="48" t="s">
        <v>421</v>
      </c>
      <c r="E115" s="48" t="s">
        <v>12050</v>
      </c>
      <c r="F115" s="48" t="s">
        <v>24</v>
      </c>
      <c r="G115" s="48">
        <v>16</v>
      </c>
      <c r="H115" s="48" t="s">
        <v>18149</v>
      </c>
      <c r="I115" s="48" t="s">
        <v>12052</v>
      </c>
      <c r="J115" s="48">
        <v>15878687289</v>
      </c>
      <c r="K115" s="48" t="s">
        <v>27</v>
      </c>
      <c r="L115" s="49">
        <v>44408</v>
      </c>
      <c r="M115" s="48" t="s">
        <v>28</v>
      </c>
      <c r="N115" s="48" t="s">
        <v>30</v>
      </c>
      <c r="O115" s="49"/>
      <c r="P115" s="48"/>
      <c r="Q115" s="48" t="s">
        <v>30</v>
      </c>
      <c r="R115" s="48" t="s">
        <v>12053</v>
      </c>
      <c r="S115" s="48"/>
    </row>
    <row r="116" s="30" customFormat="1" spans="1:19">
      <c r="A116" s="12">
        <v>113</v>
      </c>
      <c r="B116" s="48" t="s">
        <v>12054</v>
      </c>
      <c r="C116" s="48"/>
      <c r="D116" s="48" t="s">
        <v>421</v>
      </c>
      <c r="E116" s="48" t="s">
        <v>12055</v>
      </c>
      <c r="F116" s="48" t="s">
        <v>24</v>
      </c>
      <c r="G116" s="48">
        <v>17</v>
      </c>
      <c r="H116" s="48" t="s">
        <v>17827</v>
      </c>
      <c r="I116" s="48" t="s">
        <v>12056</v>
      </c>
      <c r="J116" s="48">
        <v>13737982296</v>
      </c>
      <c r="K116" s="48" t="s">
        <v>27</v>
      </c>
      <c r="L116" s="49">
        <v>44395</v>
      </c>
      <c r="M116" s="48" t="s">
        <v>5991</v>
      </c>
      <c r="N116" s="48" t="s">
        <v>30</v>
      </c>
      <c r="O116" s="49"/>
      <c r="P116" s="48"/>
      <c r="Q116" s="48" t="s">
        <v>30</v>
      </c>
      <c r="R116" s="48"/>
      <c r="S116" s="48"/>
    </row>
    <row r="117" s="30" customFormat="1" spans="1:19">
      <c r="A117" s="12">
        <v>114</v>
      </c>
      <c r="B117" s="48" t="s">
        <v>12057</v>
      </c>
      <c r="C117" s="48"/>
      <c r="D117" s="48" t="s">
        <v>421</v>
      </c>
      <c r="E117" s="48" t="s">
        <v>9363</v>
      </c>
      <c r="F117" s="48" t="s">
        <v>24</v>
      </c>
      <c r="G117" s="48">
        <v>17</v>
      </c>
      <c r="H117" s="48" t="s">
        <v>18150</v>
      </c>
      <c r="I117" s="48" t="s">
        <v>12059</v>
      </c>
      <c r="J117" s="48">
        <v>19977833510</v>
      </c>
      <c r="K117" s="48" t="s">
        <v>27</v>
      </c>
      <c r="L117" s="49" t="s">
        <v>12060</v>
      </c>
      <c r="M117" s="48" t="s">
        <v>2172</v>
      </c>
      <c r="N117" s="48"/>
      <c r="O117" s="49"/>
      <c r="P117" s="48"/>
      <c r="Q117" s="48"/>
      <c r="R117" s="48"/>
      <c r="S117" s="48"/>
    </row>
    <row r="118" s="30" customFormat="1" spans="1:19">
      <c r="A118" s="12">
        <v>115</v>
      </c>
      <c r="B118" s="48" t="s">
        <v>12061</v>
      </c>
      <c r="C118" s="48"/>
      <c r="D118" s="48" t="s">
        <v>421</v>
      </c>
      <c r="E118" s="48" t="s">
        <v>12062</v>
      </c>
      <c r="F118" s="48" t="s">
        <v>24</v>
      </c>
      <c r="G118" s="48">
        <v>15</v>
      </c>
      <c r="H118" s="48" t="s">
        <v>18151</v>
      </c>
      <c r="I118" s="48" t="s">
        <v>1618</v>
      </c>
      <c r="J118" s="48" t="s">
        <v>12064</v>
      </c>
      <c r="K118" s="48" t="s">
        <v>27</v>
      </c>
      <c r="L118" s="49">
        <v>44394</v>
      </c>
      <c r="M118" s="48" t="s">
        <v>28</v>
      </c>
      <c r="N118" s="48" t="s">
        <v>27</v>
      </c>
      <c r="O118" s="49">
        <v>44416</v>
      </c>
      <c r="P118" s="48" t="s">
        <v>2455</v>
      </c>
      <c r="Q118" s="48" t="s">
        <v>30</v>
      </c>
      <c r="R118" s="48"/>
      <c r="S118" s="48"/>
    </row>
    <row r="119" s="30" customFormat="1" spans="1:19">
      <c r="A119" s="12">
        <v>116</v>
      </c>
      <c r="B119" s="48" t="s">
        <v>12065</v>
      </c>
      <c r="C119" s="48"/>
      <c r="D119" s="48" t="s">
        <v>421</v>
      </c>
      <c r="E119" s="48" t="s">
        <v>12066</v>
      </c>
      <c r="F119" s="48" t="s">
        <v>143</v>
      </c>
      <c r="G119" s="48">
        <v>17</v>
      </c>
      <c r="H119" s="48" t="s">
        <v>25816</v>
      </c>
      <c r="I119" s="48" t="s">
        <v>12068</v>
      </c>
      <c r="J119" s="48">
        <v>19127175167</v>
      </c>
      <c r="K119" s="48" t="s">
        <v>27</v>
      </c>
      <c r="L119" s="49">
        <v>44395</v>
      </c>
      <c r="M119" s="48" t="s">
        <v>4327</v>
      </c>
      <c r="N119" s="48" t="s">
        <v>27</v>
      </c>
      <c r="O119" s="49">
        <v>44416</v>
      </c>
      <c r="P119" s="48" t="s">
        <v>4327</v>
      </c>
      <c r="Q119" s="48" t="s">
        <v>30</v>
      </c>
      <c r="R119" s="48"/>
      <c r="S119" s="48"/>
    </row>
    <row r="120" s="30" customFormat="1" spans="1:19">
      <c r="A120" s="12">
        <v>117</v>
      </c>
      <c r="B120" s="48" t="s">
        <v>12069</v>
      </c>
      <c r="C120" s="48"/>
      <c r="D120" s="48" t="s">
        <v>421</v>
      </c>
      <c r="E120" s="48" t="s">
        <v>12070</v>
      </c>
      <c r="F120" s="48" t="s">
        <v>143</v>
      </c>
      <c r="G120" s="48">
        <v>19</v>
      </c>
      <c r="H120" s="48" t="s">
        <v>12071</v>
      </c>
      <c r="I120" s="48" t="s">
        <v>12072</v>
      </c>
      <c r="J120" s="48" t="s">
        <v>12073</v>
      </c>
      <c r="K120" s="48" t="s">
        <v>27</v>
      </c>
      <c r="L120" s="49">
        <v>44396</v>
      </c>
      <c r="M120" s="48" t="s">
        <v>8491</v>
      </c>
      <c r="N120" s="48" t="s">
        <v>30</v>
      </c>
      <c r="O120" s="49"/>
      <c r="P120" s="48"/>
      <c r="Q120" s="48" t="s">
        <v>30</v>
      </c>
      <c r="R120" s="48"/>
      <c r="S120" s="48" t="s">
        <v>12006</v>
      </c>
    </row>
    <row r="121" s="30" customFormat="1" spans="1:19">
      <c r="A121" s="12">
        <v>118</v>
      </c>
      <c r="B121" s="48" t="s">
        <v>12074</v>
      </c>
      <c r="C121" s="48"/>
      <c r="D121" s="48" t="s">
        <v>421</v>
      </c>
      <c r="E121" s="48" t="s">
        <v>12075</v>
      </c>
      <c r="F121" s="48" t="s">
        <v>24</v>
      </c>
      <c r="G121" s="48">
        <v>16</v>
      </c>
      <c r="H121" s="48" t="s">
        <v>18157</v>
      </c>
      <c r="I121" s="48" t="s">
        <v>12077</v>
      </c>
      <c r="J121" s="48" t="s">
        <v>12078</v>
      </c>
      <c r="K121" s="48" t="s">
        <v>27</v>
      </c>
      <c r="L121" s="49">
        <v>44403</v>
      </c>
      <c r="M121" s="48" t="s">
        <v>2172</v>
      </c>
      <c r="N121" s="48" t="s">
        <v>30</v>
      </c>
      <c r="O121" s="49"/>
      <c r="P121" s="48"/>
      <c r="Q121" s="48" t="s">
        <v>30</v>
      </c>
      <c r="R121" s="48" t="s">
        <v>12079</v>
      </c>
      <c r="S121" s="48"/>
    </row>
    <row r="122" s="30" customFormat="1" spans="1:19">
      <c r="A122" s="12">
        <v>119</v>
      </c>
      <c r="B122" s="48" t="s">
        <v>12080</v>
      </c>
      <c r="C122" s="48"/>
      <c r="D122" s="48" t="s">
        <v>421</v>
      </c>
      <c r="E122" s="48" t="s">
        <v>12081</v>
      </c>
      <c r="F122" s="48" t="s">
        <v>24</v>
      </c>
      <c r="G122" s="48">
        <v>17</v>
      </c>
      <c r="H122" s="48" t="s">
        <v>18158</v>
      </c>
      <c r="I122" s="48" t="s">
        <v>12083</v>
      </c>
      <c r="J122" s="48" t="s">
        <v>12084</v>
      </c>
      <c r="K122" s="48" t="s">
        <v>27</v>
      </c>
      <c r="L122" s="49">
        <v>44395</v>
      </c>
      <c r="M122" s="48" t="s">
        <v>2172</v>
      </c>
      <c r="N122" s="48" t="s">
        <v>30</v>
      </c>
      <c r="O122" s="49"/>
      <c r="P122" s="48"/>
      <c r="Q122" s="48" t="s">
        <v>30</v>
      </c>
      <c r="R122" s="48"/>
      <c r="S122" s="48"/>
    </row>
    <row r="123" s="30" customFormat="1" spans="1:19">
      <c r="A123" s="12">
        <v>120</v>
      </c>
      <c r="B123" s="48" t="s">
        <v>12085</v>
      </c>
      <c r="C123" s="48"/>
      <c r="D123" s="48" t="s">
        <v>421</v>
      </c>
      <c r="E123" s="48" t="s">
        <v>12086</v>
      </c>
      <c r="F123" s="48" t="s">
        <v>24</v>
      </c>
      <c r="G123" s="48">
        <v>17</v>
      </c>
      <c r="H123" s="48" t="s">
        <v>18159</v>
      </c>
      <c r="I123" s="48" t="s">
        <v>12088</v>
      </c>
      <c r="J123" s="48" t="s">
        <v>12089</v>
      </c>
      <c r="K123" s="48" t="s">
        <v>27</v>
      </c>
      <c r="L123" s="49">
        <v>44394</v>
      </c>
      <c r="M123" s="48" t="s">
        <v>2172</v>
      </c>
      <c r="N123" s="48" t="s">
        <v>30</v>
      </c>
      <c r="O123" s="49"/>
      <c r="P123" s="48"/>
      <c r="Q123" s="48" t="s">
        <v>30</v>
      </c>
      <c r="R123" s="48"/>
      <c r="S123" s="48"/>
    </row>
    <row r="124" s="30" customFormat="1" spans="1:19">
      <c r="A124" s="12">
        <v>121</v>
      </c>
      <c r="B124" s="48" t="s">
        <v>12090</v>
      </c>
      <c r="C124" s="48"/>
      <c r="D124" s="48" t="s">
        <v>421</v>
      </c>
      <c r="E124" s="48" t="s">
        <v>12091</v>
      </c>
      <c r="F124" s="48" t="s">
        <v>143</v>
      </c>
      <c r="G124" s="48">
        <v>16</v>
      </c>
      <c r="H124" s="48" t="s">
        <v>12092</v>
      </c>
      <c r="I124" s="48" t="s">
        <v>12093</v>
      </c>
      <c r="J124" s="48">
        <v>13790577096</v>
      </c>
      <c r="K124" s="48" t="s">
        <v>27</v>
      </c>
      <c r="L124" s="49">
        <v>44405</v>
      </c>
      <c r="M124" s="48" t="s">
        <v>28</v>
      </c>
      <c r="N124" s="48" t="s">
        <v>30</v>
      </c>
      <c r="O124" s="49"/>
      <c r="P124" s="48"/>
      <c r="Q124" s="48" t="s">
        <v>30</v>
      </c>
      <c r="R124" s="48"/>
      <c r="S124" s="48"/>
    </row>
    <row r="125" s="30" customFormat="1" spans="1:19">
      <c r="A125" s="12">
        <v>122</v>
      </c>
      <c r="B125" s="48" t="s">
        <v>12094</v>
      </c>
      <c r="C125" s="48"/>
      <c r="D125" s="48" t="s">
        <v>421</v>
      </c>
      <c r="E125" s="48" t="s">
        <v>12095</v>
      </c>
      <c r="F125" s="48" t="s">
        <v>24</v>
      </c>
      <c r="G125" s="48">
        <v>17</v>
      </c>
      <c r="H125" s="48" t="s">
        <v>7696</v>
      </c>
      <c r="I125" s="48" t="s">
        <v>12096</v>
      </c>
      <c r="J125" s="48">
        <v>18177870091</v>
      </c>
      <c r="K125" s="48" t="s">
        <v>27</v>
      </c>
      <c r="L125" s="49">
        <v>44395</v>
      </c>
      <c r="M125" s="48" t="s">
        <v>3693</v>
      </c>
      <c r="N125" s="48" t="s">
        <v>30</v>
      </c>
      <c r="O125" s="49"/>
      <c r="P125" s="48"/>
      <c r="Q125" s="48" t="s">
        <v>30</v>
      </c>
      <c r="R125" s="48"/>
      <c r="S125" s="48"/>
    </row>
    <row r="126" s="30" customFormat="1" spans="1:19">
      <c r="A126" s="12">
        <v>123</v>
      </c>
      <c r="B126" s="48" t="s">
        <v>12097</v>
      </c>
      <c r="C126" s="48"/>
      <c r="D126" s="48" t="s">
        <v>421</v>
      </c>
      <c r="E126" s="48" t="s">
        <v>5748</v>
      </c>
      <c r="F126" s="48" t="s">
        <v>24</v>
      </c>
      <c r="G126" s="48">
        <v>16</v>
      </c>
      <c r="H126" s="48" t="s">
        <v>12098</v>
      </c>
      <c r="I126" s="48" t="s">
        <v>12099</v>
      </c>
      <c r="J126" s="48" t="s">
        <v>12100</v>
      </c>
      <c r="K126" s="48" t="s">
        <v>27</v>
      </c>
      <c r="L126" s="49">
        <v>44397</v>
      </c>
      <c r="M126" s="48" t="s">
        <v>1303</v>
      </c>
      <c r="N126" s="48" t="s">
        <v>30</v>
      </c>
      <c r="O126" s="49"/>
      <c r="P126" s="48"/>
      <c r="Q126" s="48" t="s">
        <v>30</v>
      </c>
      <c r="R126" s="48"/>
      <c r="S126" s="48"/>
    </row>
    <row r="127" s="30" customFormat="1" spans="1:19">
      <c r="A127" s="12">
        <v>124</v>
      </c>
      <c r="B127" s="48" t="s">
        <v>12101</v>
      </c>
      <c r="C127" s="48"/>
      <c r="D127" s="48" t="s">
        <v>421</v>
      </c>
      <c r="E127" s="48" t="s">
        <v>12102</v>
      </c>
      <c r="F127" s="48" t="s">
        <v>24</v>
      </c>
      <c r="G127" s="48">
        <v>14</v>
      </c>
      <c r="H127" s="48" t="s">
        <v>12103</v>
      </c>
      <c r="I127" s="48" t="s">
        <v>12104</v>
      </c>
      <c r="J127" s="48" t="s">
        <v>12105</v>
      </c>
      <c r="K127" s="48" t="s">
        <v>27</v>
      </c>
      <c r="L127" s="49">
        <v>44411</v>
      </c>
      <c r="M127" s="48" t="s">
        <v>12106</v>
      </c>
      <c r="N127" s="48" t="s">
        <v>30</v>
      </c>
      <c r="O127" s="49"/>
      <c r="P127" s="48"/>
      <c r="Q127" s="48" t="s">
        <v>30</v>
      </c>
      <c r="R127" s="48"/>
      <c r="S127" s="48"/>
    </row>
    <row r="128" s="30" customFormat="1" spans="1:19">
      <c r="A128" s="12">
        <v>125</v>
      </c>
      <c r="B128" s="48" t="s">
        <v>12107</v>
      </c>
      <c r="C128" s="48"/>
      <c r="D128" s="48" t="s">
        <v>421</v>
      </c>
      <c r="E128" s="48" t="s">
        <v>12108</v>
      </c>
      <c r="F128" s="48" t="s">
        <v>24</v>
      </c>
      <c r="G128" s="48">
        <v>15</v>
      </c>
      <c r="H128" s="48" t="s">
        <v>18160</v>
      </c>
      <c r="I128" s="48" t="s">
        <v>12110</v>
      </c>
      <c r="J128" s="48">
        <v>15078611998</v>
      </c>
      <c r="K128" s="48" t="s">
        <v>27</v>
      </c>
      <c r="L128" s="49">
        <v>44396</v>
      </c>
      <c r="M128" s="48" t="s">
        <v>2172</v>
      </c>
      <c r="N128" s="48" t="s">
        <v>30</v>
      </c>
      <c r="O128" s="49"/>
      <c r="P128" s="48"/>
      <c r="Q128" s="48" t="s">
        <v>30</v>
      </c>
      <c r="R128" s="48"/>
      <c r="S128" s="48"/>
    </row>
    <row r="129" s="30" customFormat="1" spans="1:19">
      <c r="A129" s="12">
        <v>126</v>
      </c>
      <c r="B129" s="48" t="s">
        <v>12111</v>
      </c>
      <c r="C129" s="48"/>
      <c r="D129" s="48" t="s">
        <v>421</v>
      </c>
      <c r="E129" s="48" t="s">
        <v>12112</v>
      </c>
      <c r="F129" s="48" t="s">
        <v>24</v>
      </c>
      <c r="G129" s="48">
        <v>16</v>
      </c>
      <c r="H129" s="48" t="s">
        <v>2521</v>
      </c>
      <c r="I129" s="48" t="s">
        <v>12113</v>
      </c>
      <c r="J129" s="48" t="s">
        <v>12114</v>
      </c>
      <c r="K129" s="48" t="s">
        <v>27</v>
      </c>
      <c r="L129" s="49">
        <v>44394</v>
      </c>
      <c r="M129" s="48" t="s">
        <v>12115</v>
      </c>
      <c r="N129" s="48" t="s">
        <v>30</v>
      </c>
      <c r="O129" s="49"/>
      <c r="P129" s="48"/>
      <c r="Q129" s="48" t="s">
        <v>30</v>
      </c>
      <c r="R129" s="48"/>
      <c r="S129" s="48"/>
    </row>
    <row r="130" s="30" customFormat="1" spans="1:19">
      <c r="A130" s="12">
        <v>127</v>
      </c>
      <c r="B130" s="48" t="s">
        <v>12116</v>
      </c>
      <c r="C130" s="48"/>
      <c r="D130" s="48" t="s">
        <v>421</v>
      </c>
      <c r="E130" s="48" t="s">
        <v>12117</v>
      </c>
      <c r="F130" s="48" t="s">
        <v>24</v>
      </c>
      <c r="G130" s="48">
        <v>17</v>
      </c>
      <c r="H130" s="48" t="s">
        <v>18161</v>
      </c>
      <c r="I130" s="48" t="s">
        <v>12119</v>
      </c>
      <c r="J130" s="48" t="s">
        <v>12120</v>
      </c>
      <c r="K130" s="48" t="s">
        <v>27</v>
      </c>
      <c r="L130" s="49">
        <v>44396</v>
      </c>
      <c r="M130" s="48" t="s">
        <v>4327</v>
      </c>
      <c r="N130" s="48" t="s">
        <v>30</v>
      </c>
      <c r="O130" s="49"/>
      <c r="P130" s="48"/>
      <c r="Q130" s="48" t="s">
        <v>30</v>
      </c>
      <c r="R130" s="48"/>
      <c r="S130" s="48"/>
    </row>
    <row r="131" s="30" customFormat="1" spans="1:19">
      <c r="A131" s="12">
        <v>128</v>
      </c>
      <c r="B131" s="48" t="s">
        <v>12121</v>
      </c>
      <c r="C131" s="48"/>
      <c r="D131" s="48" t="s">
        <v>421</v>
      </c>
      <c r="E131" s="48" t="s">
        <v>8478</v>
      </c>
      <c r="F131" s="48" t="s">
        <v>143</v>
      </c>
      <c r="G131" s="48">
        <v>17</v>
      </c>
      <c r="H131" s="48" t="s">
        <v>12122</v>
      </c>
      <c r="I131" s="48" t="s">
        <v>12123</v>
      </c>
      <c r="J131" s="48">
        <v>19978428472</v>
      </c>
      <c r="K131" s="48" t="s">
        <v>27</v>
      </c>
      <c r="L131" s="49" t="s">
        <v>12124</v>
      </c>
      <c r="M131" s="48" t="s">
        <v>6052</v>
      </c>
      <c r="N131" s="48" t="s">
        <v>30</v>
      </c>
      <c r="O131" s="49"/>
      <c r="P131" s="48"/>
      <c r="Q131" s="48" t="s">
        <v>30</v>
      </c>
      <c r="R131" s="48"/>
      <c r="S131" s="48"/>
    </row>
    <row r="132" s="30" customFormat="1" spans="1:19">
      <c r="A132" s="12">
        <v>129</v>
      </c>
      <c r="B132" s="48" t="s">
        <v>12125</v>
      </c>
      <c r="C132" s="48"/>
      <c r="D132" s="48" t="s">
        <v>421</v>
      </c>
      <c r="E132" s="48" t="s">
        <v>12126</v>
      </c>
      <c r="F132" s="48" t="s">
        <v>24</v>
      </c>
      <c r="G132" s="48">
        <v>16</v>
      </c>
      <c r="H132" s="48" t="s">
        <v>10600</v>
      </c>
      <c r="I132" s="48" t="s">
        <v>12127</v>
      </c>
      <c r="J132" s="48">
        <v>18378888322</v>
      </c>
      <c r="K132" s="48" t="s">
        <v>27</v>
      </c>
      <c r="L132" s="49">
        <v>44396</v>
      </c>
      <c r="M132" s="48" t="s">
        <v>3693</v>
      </c>
      <c r="N132" s="48" t="s">
        <v>30</v>
      </c>
      <c r="O132" s="49"/>
      <c r="P132" s="48"/>
      <c r="Q132" s="48" t="s">
        <v>30</v>
      </c>
      <c r="R132" s="48"/>
      <c r="S132" s="48"/>
    </row>
    <row r="133" s="30" customFormat="1" spans="1:19">
      <c r="A133" s="12">
        <v>130</v>
      </c>
      <c r="B133" s="48" t="s">
        <v>12128</v>
      </c>
      <c r="C133" s="48"/>
      <c r="D133" s="48" t="s">
        <v>421</v>
      </c>
      <c r="E133" s="48" t="s">
        <v>12129</v>
      </c>
      <c r="F133" s="48" t="s">
        <v>24</v>
      </c>
      <c r="G133" s="48">
        <v>16</v>
      </c>
      <c r="H133" s="48" t="s">
        <v>18162</v>
      </c>
      <c r="I133" s="48" t="s">
        <v>12131</v>
      </c>
      <c r="J133" s="48" t="s">
        <v>12132</v>
      </c>
      <c r="K133" s="48" t="s">
        <v>27</v>
      </c>
      <c r="L133" s="49">
        <v>44396</v>
      </c>
      <c r="M133" s="48" t="s">
        <v>2172</v>
      </c>
      <c r="N133" s="48" t="s">
        <v>30</v>
      </c>
      <c r="O133" s="49"/>
      <c r="P133" s="48"/>
      <c r="Q133" s="48" t="s">
        <v>30</v>
      </c>
      <c r="R133" s="48"/>
      <c r="S133" s="48"/>
    </row>
    <row r="134" s="30" customFormat="1" spans="1:19">
      <c r="A134" s="12">
        <v>131</v>
      </c>
      <c r="B134" s="48" t="s">
        <v>12133</v>
      </c>
      <c r="C134" s="48"/>
      <c r="D134" s="48" t="s">
        <v>421</v>
      </c>
      <c r="E134" s="48" t="s">
        <v>12134</v>
      </c>
      <c r="F134" s="48" t="s">
        <v>24</v>
      </c>
      <c r="G134" s="48">
        <v>16</v>
      </c>
      <c r="H134" s="48" t="s">
        <v>18163</v>
      </c>
      <c r="I134" s="48" t="s">
        <v>12136</v>
      </c>
      <c r="J134" s="48">
        <v>18077823491</v>
      </c>
      <c r="K134" s="48" t="s">
        <v>27</v>
      </c>
      <c r="L134" s="49">
        <v>44398</v>
      </c>
      <c r="M134" s="48" t="s">
        <v>2172</v>
      </c>
      <c r="N134" s="48" t="s">
        <v>30</v>
      </c>
      <c r="O134" s="49"/>
      <c r="P134" s="48"/>
      <c r="Q134" s="48" t="s">
        <v>30</v>
      </c>
      <c r="R134" s="48"/>
      <c r="S134" s="48"/>
    </row>
    <row r="135" s="30" customFormat="1" spans="1:19">
      <c r="A135" s="12">
        <v>132</v>
      </c>
      <c r="B135" s="48" t="s">
        <v>12137</v>
      </c>
      <c r="C135" s="48"/>
      <c r="D135" s="48" t="s">
        <v>421</v>
      </c>
      <c r="E135" s="48" t="s">
        <v>12138</v>
      </c>
      <c r="F135" s="48" t="s">
        <v>143</v>
      </c>
      <c r="G135" s="48">
        <v>16</v>
      </c>
      <c r="H135" s="48" t="s">
        <v>18164</v>
      </c>
      <c r="I135" s="48" t="s">
        <v>12140</v>
      </c>
      <c r="J135" s="48" t="s">
        <v>12141</v>
      </c>
      <c r="K135" s="48" t="s">
        <v>27</v>
      </c>
      <c r="L135" s="49">
        <v>44394</v>
      </c>
      <c r="M135" s="48" t="s">
        <v>2172</v>
      </c>
      <c r="N135" s="48" t="s">
        <v>30</v>
      </c>
      <c r="O135" s="49"/>
      <c r="P135" s="48"/>
      <c r="Q135" s="48" t="s">
        <v>30</v>
      </c>
      <c r="R135" s="48" t="s">
        <v>12142</v>
      </c>
      <c r="S135" s="48"/>
    </row>
    <row r="136" s="30" customFormat="1" spans="1:19">
      <c r="A136" s="12">
        <v>133</v>
      </c>
      <c r="B136" s="48" t="s">
        <v>12143</v>
      </c>
      <c r="C136" s="48"/>
      <c r="D136" s="48" t="s">
        <v>421</v>
      </c>
      <c r="E136" s="48" t="s">
        <v>12144</v>
      </c>
      <c r="F136" s="48" t="s">
        <v>143</v>
      </c>
      <c r="G136" s="48">
        <v>16</v>
      </c>
      <c r="H136" s="48" t="s">
        <v>12145</v>
      </c>
      <c r="I136" s="48" t="s">
        <v>12146</v>
      </c>
      <c r="J136" s="48" t="s">
        <v>12147</v>
      </c>
      <c r="K136" s="48" t="s">
        <v>27</v>
      </c>
      <c r="L136" s="49">
        <v>44394</v>
      </c>
      <c r="M136" s="48" t="s">
        <v>2172</v>
      </c>
      <c r="N136" s="48" t="s">
        <v>30</v>
      </c>
      <c r="O136" s="49"/>
      <c r="P136" s="48"/>
      <c r="Q136" s="48" t="s">
        <v>30</v>
      </c>
      <c r="R136" s="48" t="s">
        <v>12148</v>
      </c>
      <c r="S136" s="48"/>
    </row>
    <row r="137" s="30" customFormat="1" spans="1:19">
      <c r="A137" s="12">
        <v>134</v>
      </c>
      <c r="B137" s="48" t="s">
        <v>12149</v>
      </c>
      <c r="C137" s="48"/>
      <c r="D137" s="48" t="s">
        <v>421</v>
      </c>
      <c r="E137" s="48" t="s">
        <v>12150</v>
      </c>
      <c r="F137" s="48" t="s">
        <v>143</v>
      </c>
      <c r="G137" s="48">
        <v>17</v>
      </c>
      <c r="H137" s="48" t="s">
        <v>7689</v>
      </c>
      <c r="I137" s="48" t="s">
        <v>12151</v>
      </c>
      <c r="J137" s="48" t="s">
        <v>12152</v>
      </c>
      <c r="K137" s="48" t="s">
        <v>27</v>
      </c>
      <c r="L137" s="49">
        <v>44396</v>
      </c>
      <c r="M137" s="48" t="s">
        <v>12153</v>
      </c>
      <c r="N137" s="48" t="s">
        <v>30</v>
      </c>
      <c r="O137" s="49"/>
      <c r="P137" s="48"/>
      <c r="Q137" s="48" t="s">
        <v>30</v>
      </c>
      <c r="R137" s="48"/>
      <c r="S137" s="48"/>
    </row>
    <row r="138" s="30" customFormat="1" spans="1:19">
      <c r="A138" s="12">
        <v>135</v>
      </c>
      <c r="B138" s="48" t="s">
        <v>12154</v>
      </c>
      <c r="C138" s="48"/>
      <c r="D138" s="48" t="s">
        <v>421</v>
      </c>
      <c r="E138" s="48" t="s">
        <v>12155</v>
      </c>
      <c r="F138" s="48" t="s">
        <v>24</v>
      </c>
      <c r="G138" s="48">
        <v>17</v>
      </c>
      <c r="H138" s="48" t="s">
        <v>3298</v>
      </c>
      <c r="I138" s="48" t="s">
        <v>4745</v>
      </c>
      <c r="J138" s="48" t="s">
        <v>12156</v>
      </c>
      <c r="K138" s="48" t="s">
        <v>27</v>
      </c>
      <c r="L138" s="49">
        <v>44395</v>
      </c>
      <c r="M138" s="48" t="s">
        <v>11821</v>
      </c>
      <c r="N138" s="48" t="s">
        <v>30</v>
      </c>
      <c r="O138" s="49"/>
      <c r="P138" s="48"/>
      <c r="Q138" s="48" t="s">
        <v>30</v>
      </c>
      <c r="R138" s="48"/>
      <c r="S138" s="48"/>
    </row>
    <row r="139" s="30" customFormat="1" spans="1:19">
      <c r="A139" s="12">
        <v>136</v>
      </c>
      <c r="B139" s="48" t="s">
        <v>12157</v>
      </c>
      <c r="C139" s="48"/>
      <c r="D139" s="48" t="s">
        <v>421</v>
      </c>
      <c r="E139" s="48" t="s">
        <v>5978</v>
      </c>
      <c r="F139" s="48" t="s">
        <v>143</v>
      </c>
      <c r="G139" s="48">
        <v>20</v>
      </c>
      <c r="H139" s="48" t="s">
        <v>12158</v>
      </c>
      <c r="I139" s="48" t="s">
        <v>12159</v>
      </c>
      <c r="J139" s="48" t="s">
        <v>12160</v>
      </c>
      <c r="K139" s="48" t="s">
        <v>27</v>
      </c>
      <c r="L139" s="49">
        <v>44395</v>
      </c>
      <c r="M139" s="48" t="s">
        <v>8491</v>
      </c>
      <c r="N139" s="48" t="s">
        <v>30</v>
      </c>
      <c r="O139" s="49"/>
      <c r="P139" s="48"/>
      <c r="Q139" s="48" t="s">
        <v>30</v>
      </c>
      <c r="R139" s="48"/>
      <c r="S139" s="48"/>
    </row>
    <row r="140" s="30" customFormat="1" spans="1:19">
      <c r="A140" s="12">
        <v>137</v>
      </c>
      <c r="B140" s="48" t="s">
        <v>12161</v>
      </c>
      <c r="C140" s="48"/>
      <c r="D140" s="48" t="s">
        <v>421</v>
      </c>
      <c r="E140" s="48" t="s">
        <v>12162</v>
      </c>
      <c r="F140" s="48" t="s">
        <v>24</v>
      </c>
      <c r="G140" s="48">
        <v>17</v>
      </c>
      <c r="H140" s="48" t="s">
        <v>1593</v>
      </c>
      <c r="I140" s="48" t="s">
        <v>4347</v>
      </c>
      <c r="J140" s="48">
        <v>15766692503</v>
      </c>
      <c r="K140" s="48" t="s">
        <v>27</v>
      </c>
      <c r="L140" s="49">
        <v>44398</v>
      </c>
      <c r="M140" s="48" t="s">
        <v>2172</v>
      </c>
      <c r="N140" s="48" t="s">
        <v>30</v>
      </c>
      <c r="O140" s="49"/>
      <c r="P140" s="48"/>
      <c r="Q140" s="48" t="s">
        <v>30</v>
      </c>
      <c r="R140" s="48"/>
      <c r="S140" s="48"/>
    </row>
    <row r="141" s="30" customFormat="1" spans="1:19">
      <c r="A141" s="12">
        <v>138</v>
      </c>
      <c r="B141" s="48" t="s">
        <v>12163</v>
      </c>
      <c r="C141" s="48"/>
      <c r="D141" s="48" t="s">
        <v>421</v>
      </c>
      <c r="E141" s="48" t="s">
        <v>12164</v>
      </c>
      <c r="F141" s="48" t="s">
        <v>24</v>
      </c>
      <c r="G141" s="48">
        <v>17</v>
      </c>
      <c r="H141" s="48" t="s">
        <v>18166</v>
      </c>
      <c r="I141" s="48" t="s">
        <v>12166</v>
      </c>
      <c r="J141" s="48" t="s">
        <v>12167</v>
      </c>
      <c r="K141" s="48" t="s">
        <v>27</v>
      </c>
      <c r="L141" s="49">
        <v>44411</v>
      </c>
      <c r="M141" s="48" t="s">
        <v>2172</v>
      </c>
      <c r="N141" s="48" t="s">
        <v>30</v>
      </c>
      <c r="O141" s="49"/>
      <c r="P141" s="48"/>
      <c r="Q141" s="48" t="s">
        <v>30</v>
      </c>
      <c r="R141" s="48"/>
      <c r="S141" s="48"/>
    </row>
    <row r="142" s="30" customFormat="1" spans="1:19">
      <c r="A142" s="12">
        <v>139</v>
      </c>
      <c r="B142" s="48" t="s">
        <v>12168</v>
      </c>
      <c r="C142" s="48"/>
      <c r="D142" s="48" t="s">
        <v>421</v>
      </c>
      <c r="E142" s="48" t="s">
        <v>12169</v>
      </c>
      <c r="F142" s="48" t="s">
        <v>143</v>
      </c>
      <c r="G142" s="48">
        <v>17</v>
      </c>
      <c r="H142" s="48" t="s">
        <v>12170</v>
      </c>
      <c r="I142" s="48" t="s">
        <v>12171</v>
      </c>
      <c r="J142" s="48">
        <v>18776878768</v>
      </c>
      <c r="K142" s="48" t="s">
        <v>27</v>
      </c>
      <c r="L142" s="49">
        <v>44396</v>
      </c>
      <c r="M142" s="48" t="s">
        <v>12172</v>
      </c>
      <c r="N142" s="48" t="s">
        <v>30</v>
      </c>
      <c r="O142" s="49"/>
      <c r="P142" s="48"/>
      <c r="Q142" s="48" t="s">
        <v>30</v>
      </c>
      <c r="R142" s="48"/>
      <c r="S142" s="48"/>
    </row>
    <row r="143" s="30" customFormat="1" spans="1:19">
      <c r="A143" s="12">
        <v>140</v>
      </c>
      <c r="B143" s="48" t="s">
        <v>12173</v>
      </c>
      <c r="C143" s="48"/>
      <c r="D143" s="48" t="s">
        <v>421</v>
      </c>
      <c r="E143" s="48" t="s">
        <v>12174</v>
      </c>
      <c r="F143" s="48" t="s">
        <v>143</v>
      </c>
      <c r="G143" s="48">
        <v>17</v>
      </c>
      <c r="H143" s="48" t="s">
        <v>12175</v>
      </c>
      <c r="I143" s="48" t="s">
        <v>12176</v>
      </c>
      <c r="J143" s="48">
        <v>18174937008</v>
      </c>
      <c r="K143" s="48" t="s">
        <v>27</v>
      </c>
      <c r="L143" s="49">
        <v>44416</v>
      </c>
      <c r="M143" s="48" t="s">
        <v>4945</v>
      </c>
      <c r="N143" s="48" t="s">
        <v>30</v>
      </c>
      <c r="O143" s="49"/>
      <c r="P143" s="48"/>
      <c r="Q143" s="48" t="s">
        <v>30</v>
      </c>
      <c r="R143" s="48"/>
      <c r="S143" s="48"/>
    </row>
    <row r="144" s="30" customFormat="1" spans="1:19">
      <c r="A144" s="12">
        <v>141</v>
      </c>
      <c r="B144" s="48" t="s">
        <v>12177</v>
      </c>
      <c r="C144" s="48"/>
      <c r="D144" s="48" t="s">
        <v>421</v>
      </c>
      <c r="E144" s="48" t="s">
        <v>12178</v>
      </c>
      <c r="F144" s="48" t="s">
        <v>24</v>
      </c>
      <c r="G144" s="48">
        <v>16</v>
      </c>
      <c r="H144" s="48" t="s">
        <v>18167</v>
      </c>
      <c r="I144" s="48" t="s">
        <v>12180</v>
      </c>
      <c r="J144" s="48">
        <v>19978808368</v>
      </c>
      <c r="K144" s="48" t="s">
        <v>27</v>
      </c>
      <c r="L144" s="49">
        <v>44399</v>
      </c>
      <c r="M144" s="48" t="s">
        <v>2172</v>
      </c>
      <c r="N144" s="48" t="s">
        <v>30</v>
      </c>
      <c r="O144" s="49"/>
      <c r="P144" s="48"/>
      <c r="Q144" s="48" t="s">
        <v>30</v>
      </c>
      <c r="R144" s="48"/>
      <c r="S144" s="48"/>
    </row>
    <row r="145" s="30" customFormat="1" spans="1:19">
      <c r="A145" s="12">
        <v>142</v>
      </c>
      <c r="B145" s="48" t="s">
        <v>12181</v>
      </c>
      <c r="C145" s="48"/>
      <c r="D145" s="48" t="s">
        <v>421</v>
      </c>
      <c r="E145" s="48" t="s">
        <v>12182</v>
      </c>
      <c r="F145" s="48" t="s">
        <v>24</v>
      </c>
      <c r="G145" s="48">
        <v>16</v>
      </c>
      <c r="H145" s="48" t="s">
        <v>18168</v>
      </c>
      <c r="I145" s="48" t="s">
        <v>5724</v>
      </c>
      <c r="J145" s="48">
        <v>13907884633</v>
      </c>
      <c r="K145" s="48" t="s">
        <v>27</v>
      </c>
      <c r="L145" s="49">
        <v>44396</v>
      </c>
      <c r="M145" s="48" t="s">
        <v>4894</v>
      </c>
      <c r="N145" s="48" t="s">
        <v>30</v>
      </c>
      <c r="O145" s="49"/>
      <c r="P145" s="48"/>
      <c r="Q145" s="48" t="s">
        <v>30</v>
      </c>
      <c r="R145" s="48"/>
      <c r="S145" s="48"/>
    </row>
    <row r="146" s="30" customFormat="1" spans="1:19">
      <c r="A146" s="12">
        <v>143</v>
      </c>
      <c r="B146" s="48" t="s">
        <v>12184</v>
      </c>
      <c r="C146" s="48"/>
      <c r="D146" s="48" t="s">
        <v>421</v>
      </c>
      <c r="E146" s="48" t="s">
        <v>12185</v>
      </c>
      <c r="F146" s="48" t="s">
        <v>24</v>
      </c>
      <c r="G146" s="48">
        <v>15</v>
      </c>
      <c r="H146" s="48" t="s">
        <v>12186</v>
      </c>
      <c r="I146" s="48" t="s">
        <v>12187</v>
      </c>
      <c r="J146" s="48" t="s">
        <v>12188</v>
      </c>
      <c r="K146" s="48" t="s">
        <v>27</v>
      </c>
      <c r="L146" s="49">
        <v>44399</v>
      </c>
      <c r="M146" s="48" t="s">
        <v>6591</v>
      </c>
      <c r="N146" s="48" t="s">
        <v>30</v>
      </c>
      <c r="O146" s="49"/>
      <c r="P146" s="48"/>
      <c r="Q146" s="48" t="s">
        <v>30</v>
      </c>
      <c r="R146" s="48"/>
      <c r="S146" s="48"/>
    </row>
    <row r="147" s="30" customFormat="1" spans="1:19">
      <c r="A147" s="12">
        <v>144</v>
      </c>
      <c r="B147" s="48" t="s">
        <v>12189</v>
      </c>
      <c r="C147" s="48"/>
      <c r="D147" s="48" t="s">
        <v>421</v>
      </c>
      <c r="E147" s="48" t="s">
        <v>12190</v>
      </c>
      <c r="F147" s="48" t="s">
        <v>143</v>
      </c>
      <c r="G147" s="48">
        <v>17</v>
      </c>
      <c r="H147" s="48" t="s">
        <v>12191</v>
      </c>
      <c r="I147" s="48" t="s">
        <v>12192</v>
      </c>
      <c r="J147" s="48">
        <v>15277859612</v>
      </c>
      <c r="K147" s="48" t="s">
        <v>27</v>
      </c>
      <c r="L147" s="49">
        <v>44394</v>
      </c>
      <c r="M147" s="48" t="s">
        <v>2455</v>
      </c>
      <c r="N147" s="48" t="s">
        <v>30</v>
      </c>
      <c r="O147" s="49"/>
      <c r="P147" s="48"/>
      <c r="Q147" s="48" t="s">
        <v>30</v>
      </c>
      <c r="R147" s="48"/>
      <c r="S147" s="48"/>
    </row>
    <row r="148" s="30" customFormat="1" spans="1:19">
      <c r="A148" s="12">
        <v>145</v>
      </c>
      <c r="B148" s="48" t="s">
        <v>12193</v>
      </c>
      <c r="C148" s="48"/>
      <c r="D148" s="48" t="s">
        <v>421</v>
      </c>
      <c r="E148" s="48" t="s">
        <v>12194</v>
      </c>
      <c r="F148" s="48" t="s">
        <v>24</v>
      </c>
      <c r="G148" s="48">
        <v>17</v>
      </c>
      <c r="H148" s="48" t="s">
        <v>18169</v>
      </c>
      <c r="I148" s="48" t="s">
        <v>12196</v>
      </c>
      <c r="J148" s="48" t="s">
        <v>12197</v>
      </c>
      <c r="K148" s="48" t="s">
        <v>27</v>
      </c>
      <c r="L148" s="49">
        <v>44396</v>
      </c>
      <c r="M148" s="48" t="s">
        <v>2172</v>
      </c>
      <c r="N148" s="48" t="s">
        <v>30</v>
      </c>
      <c r="O148" s="49"/>
      <c r="P148" s="48"/>
      <c r="Q148" s="48" t="s">
        <v>30</v>
      </c>
      <c r="R148" s="48"/>
      <c r="S148" s="48"/>
    </row>
    <row r="149" s="30" customFormat="1" spans="1:19">
      <c r="A149" s="12">
        <v>146</v>
      </c>
      <c r="B149" s="48" t="s">
        <v>12198</v>
      </c>
      <c r="C149" s="48"/>
      <c r="D149" s="48" t="s">
        <v>421</v>
      </c>
      <c r="E149" s="48" t="s">
        <v>12199</v>
      </c>
      <c r="F149" s="48" t="s">
        <v>24</v>
      </c>
      <c r="G149" s="48">
        <v>17</v>
      </c>
      <c r="H149" s="48" t="s">
        <v>12200</v>
      </c>
      <c r="I149" s="48" t="s">
        <v>12201</v>
      </c>
      <c r="J149" s="48">
        <v>19907882984</v>
      </c>
      <c r="K149" s="48" t="s">
        <v>27</v>
      </c>
      <c r="L149" s="49">
        <v>44395</v>
      </c>
      <c r="M149" s="48" t="s">
        <v>2455</v>
      </c>
      <c r="N149" s="48" t="s">
        <v>30</v>
      </c>
      <c r="O149" s="49"/>
      <c r="P149" s="48"/>
      <c r="Q149" s="48" t="s">
        <v>30</v>
      </c>
      <c r="R149" s="48"/>
      <c r="S149" s="48"/>
    </row>
    <row r="150" s="30" customFormat="1" spans="1:19">
      <c r="A150" s="12">
        <v>147</v>
      </c>
      <c r="B150" s="48" t="s">
        <v>12202</v>
      </c>
      <c r="C150" s="48"/>
      <c r="D150" s="48" t="s">
        <v>421</v>
      </c>
      <c r="E150" s="48" t="s">
        <v>12203</v>
      </c>
      <c r="F150" s="48" t="s">
        <v>24</v>
      </c>
      <c r="G150" s="48">
        <v>16</v>
      </c>
      <c r="H150" s="48" t="s">
        <v>12204</v>
      </c>
      <c r="I150" s="48" t="s">
        <v>12205</v>
      </c>
      <c r="J150" s="48" t="s">
        <v>12206</v>
      </c>
      <c r="K150" s="48" t="s">
        <v>27</v>
      </c>
      <c r="L150" s="49">
        <v>44394</v>
      </c>
      <c r="M150" s="48" t="s">
        <v>8491</v>
      </c>
      <c r="N150" s="48" t="s">
        <v>27</v>
      </c>
      <c r="O150" s="49">
        <v>44419</v>
      </c>
      <c r="P150" s="48" t="s">
        <v>12207</v>
      </c>
      <c r="Q150" s="48" t="s">
        <v>30</v>
      </c>
      <c r="R150" s="48"/>
      <c r="S150" s="48"/>
    </row>
    <row r="151" s="29" customFormat="1" spans="1:19">
      <c r="A151" s="12">
        <v>148</v>
      </c>
      <c r="B151" s="12" t="s">
        <v>12208</v>
      </c>
      <c r="C151" s="12"/>
      <c r="D151" s="50" t="s">
        <v>426</v>
      </c>
      <c r="E151" s="50" t="s">
        <v>12209</v>
      </c>
      <c r="F151" s="50" t="s">
        <v>143</v>
      </c>
      <c r="G151" s="50">
        <v>15</v>
      </c>
      <c r="H151" s="50" t="s">
        <v>18178</v>
      </c>
      <c r="I151" s="50" t="s">
        <v>12211</v>
      </c>
      <c r="J151" s="50">
        <v>13113788074</v>
      </c>
      <c r="K151" s="50" t="s">
        <v>27</v>
      </c>
      <c r="L151" s="51">
        <v>44396</v>
      </c>
      <c r="M151" s="50" t="s">
        <v>2455</v>
      </c>
      <c r="N151" s="50" t="s">
        <v>30</v>
      </c>
      <c r="O151" s="51"/>
      <c r="P151" s="50"/>
      <c r="Q151" s="48" t="s">
        <v>30</v>
      </c>
      <c r="R151" s="50"/>
      <c r="S151" s="50"/>
    </row>
    <row r="152" s="29" customFormat="1" spans="1:19">
      <c r="A152" s="12">
        <v>149</v>
      </c>
      <c r="B152" s="12" t="s">
        <v>12212</v>
      </c>
      <c r="C152" s="12"/>
      <c r="D152" s="50" t="s">
        <v>426</v>
      </c>
      <c r="E152" s="50" t="s">
        <v>12213</v>
      </c>
      <c r="F152" s="50" t="s">
        <v>24</v>
      </c>
      <c r="G152" s="50">
        <v>15</v>
      </c>
      <c r="H152" s="50" t="s">
        <v>18179</v>
      </c>
      <c r="I152" s="50" t="s">
        <v>12214</v>
      </c>
      <c r="J152" s="50">
        <v>13977837457</v>
      </c>
      <c r="K152" s="50" t="s">
        <v>27</v>
      </c>
      <c r="L152" s="51">
        <v>44396</v>
      </c>
      <c r="M152" s="50" t="s">
        <v>2455</v>
      </c>
      <c r="N152" s="50" t="s">
        <v>30</v>
      </c>
      <c r="O152" s="51"/>
      <c r="P152" s="50"/>
      <c r="Q152" s="48" t="s">
        <v>30</v>
      </c>
      <c r="R152" s="50"/>
      <c r="S152" s="50"/>
    </row>
    <row r="153" s="29" customFormat="1" spans="1:19">
      <c r="A153" s="12">
        <v>150</v>
      </c>
      <c r="B153" s="12" t="s">
        <v>12215</v>
      </c>
      <c r="C153" s="12"/>
      <c r="D153" s="50" t="s">
        <v>426</v>
      </c>
      <c r="E153" s="50" t="s">
        <v>12216</v>
      </c>
      <c r="F153" s="50" t="s">
        <v>24</v>
      </c>
      <c r="G153" s="50">
        <v>17</v>
      </c>
      <c r="H153" s="50" t="s">
        <v>12217</v>
      </c>
      <c r="I153" s="50" t="s">
        <v>12218</v>
      </c>
      <c r="J153" s="50">
        <v>18877825418</v>
      </c>
      <c r="K153" s="50" t="s">
        <v>27</v>
      </c>
      <c r="L153" s="51">
        <v>44395</v>
      </c>
      <c r="M153" s="50" t="s">
        <v>1288</v>
      </c>
      <c r="N153" s="50" t="s">
        <v>30</v>
      </c>
      <c r="O153" s="51"/>
      <c r="P153" s="50"/>
      <c r="Q153" s="48" t="s">
        <v>30</v>
      </c>
      <c r="R153" s="50"/>
      <c r="S153" s="50"/>
    </row>
    <row r="154" s="29" customFormat="1" spans="1:19">
      <c r="A154" s="12">
        <v>151</v>
      </c>
      <c r="B154" s="12" t="s">
        <v>12219</v>
      </c>
      <c r="C154" s="12"/>
      <c r="D154" s="50" t="s">
        <v>426</v>
      </c>
      <c r="E154" s="50" t="s">
        <v>12220</v>
      </c>
      <c r="F154" s="50" t="s">
        <v>24</v>
      </c>
      <c r="G154" s="50">
        <v>17</v>
      </c>
      <c r="H154" s="50" t="s">
        <v>5391</v>
      </c>
      <c r="I154" s="50" t="s">
        <v>7569</v>
      </c>
      <c r="J154" s="50">
        <v>18278868294</v>
      </c>
      <c r="K154" s="50" t="s">
        <v>27</v>
      </c>
      <c r="L154" s="51">
        <v>44396</v>
      </c>
      <c r="M154" s="50" t="s">
        <v>2455</v>
      </c>
      <c r="N154" s="50" t="s">
        <v>30</v>
      </c>
      <c r="O154" s="51"/>
      <c r="P154" s="50"/>
      <c r="Q154" s="48" t="s">
        <v>30</v>
      </c>
      <c r="R154" s="50"/>
      <c r="S154" s="50"/>
    </row>
    <row r="155" s="29" customFormat="1" spans="1:19">
      <c r="A155" s="12">
        <v>152</v>
      </c>
      <c r="B155" s="12" t="s">
        <v>12221</v>
      </c>
      <c r="C155" s="12"/>
      <c r="D155" s="50" t="s">
        <v>426</v>
      </c>
      <c r="E155" s="50" t="s">
        <v>12222</v>
      </c>
      <c r="F155" s="50" t="s">
        <v>143</v>
      </c>
      <c r="G155" s="50">
        <v>17</v>
      </c>
      <c r="H155" s="50" t="s">
        <v>12223</v>
      </c>
      <c r="I155" s="50" t="s">
        <v>12224</v>
      </c>
      <c r="J155" s="50">
        <v>17777938748</v>
      </c>
      <c r="K155" s="50" t="s">
        <v>27</v>
      </c>
      <c r="L155" s="51">
        <v>44403</v>
      </c>
      <c r="M155" s="50" t="s">
        <v>1273</v>
      </c>
      <c r="N155" s="50" t="s">
        <v>30</v>
      </c>
      <c r="O155" s="51"/>
      <c r="P155" s="50"/>
      <c r="Q155" s="48" t="s">
        <v>30</v>
      </c>
      <c r="R155" s="50"/>
      <c r="S155" s="50"/>
    </row>
    <row r="156" s="29" customFormat="1" spans="1:19">
      <c r="A156" s="12">
        <v>153</v>
      </c>
      <c r="B156" s="12" t="s">
        <v>12225</v>
      </c>
      <c r="C156" s="12"/>
      <c r="D156" s="50" t="s">
        <v>426</v>
      </c>
      <c r="E156" s="50" t="s">
        <v>12226</v>
      </c>
      <c r="F156" s="50" t="s">
        <v>24</v>
      </c>
      <c r="G156" s="50">
        <v>15</v>
      </c>
      <c r="H156" s="50" t="s">
        <v>18181</v>
      </c>
      <c r="I156" s="50" t="s">
        <v>12228</v>
      </c>
      <c r="J156" s="50">
        <v>17776183868</v>
      </c>
      <c r="K156" s="50" t="s">
        <v>27</v>
      </c>
      <c r="L156" s="51">
        <v>44406</v>
      </c>
      <c r="M156" s="50" t="s">
        <v>2172</v>
      </c>
      <c r="N156" s="50" t="s">
        <v>30</v>
      </c>
      <c r="O156" s="51"/>
      <c r="P156" s="50"/>
      <c r="Q156" s="48" t="s">
        <v>30</v>
      </c>
      <c r="R156" s="50"/>
      <c r="S156" s="50"/>
    </row>
    <row r="157" s="29" customFormat="1" spans="1:19">
      <c r="A157" s="12">
        <v>154</v>
      </c>
      <c r="B157" s="12" t="s">
        <v>12229</v>
      </c>
      <c r="C157" s="12"/>
      <c r="D157" s="50" t="s">
        <v>426</v>
      </c>
      <c r="E157" s="50" t="s">
        <v>12230</v>
      </c>
      <c r="F157" s="50" t="s">
        <v>143</v>
      </c>
      <c r="G157" s="50">
        <v>17</v>
      </c>
      <c r="H157" s="50" t="s">
        <v>12231</v>
      </c>
      <c r="I157" s="50" t="s">
        <v>12232</v>
      </c>
      <c r="J157" s="50">
        <v>15878820387</v>
      </c>
      <c r="K157" s="50" t="s">
        <v>27</v>
      </c>
      <c r="L157" s="51">
        <v>44397</v>
      </c>
      <c r="M157" s="50" t="s">
        <v>2172</v>
      </c>
      <c r="N157" s="50" t="s">
        <v>30</v>
      </c>
      <c r="O157" s="51"/>
      <c r="P157" s="50"/>
      <c r="Q157" s="48" t="s">
        <v>30</v>
      </c>
      <c r="R157" s="50"/>
      <c r="S157" s="50"/>
    </row>
    <row r="158" s="29" customFormat="1" spans="1:19">
      <c r="A158" s="12">
        <v>155</v>
      </c>
      <c r="B158" s="12" t="s">
        <v>12233</v>
      </c>
      <c r="C158" s="12"/>
      <c r="D158" s="50" t="s">
        <v>426</v>
      </c>
      <c r="E158" s="50" t="s">
        <v>12234</v>
      </c>
      <c r="F158" s="50" t="s">
        <v>24</v>
      </c>
      <c r="G158" s="50">
        <v>16</v>
      </c>
      <c r="H158" s="50" t="s">
        <v>12235</v>
      </c>
      <c r="I158" s="50" t="s">
        <v>12236</v>
      </c>
      <c r="J158" s="50">
        <v>18977894267</v>
      </c>
      <c r="K158" s="50" t="s">
        <v>27</v>
      </c>
      <c r="L158" s="51">
        <v>44397</v>
      </c>
      <c r="M158" s="50" t="s">
        <v>1273</v>
      </c>
      <c r="N158" s="50" t="s">
        <v>30</v>
      </c>
      <c r="O158" s="51"/>
      <c r="P158" s="50"/>
      <c r="Q158" s="48" t="s">
        <v>30</v>
      </c>
      <c r="R158" s="50"/>
      <c r="S158" s="50"/>
    </row>
    <row r="159" s="29" customFormat="1" spans="1:19">
      <c r="A159" s="12">
        <v>156</v>
      </c>
      <c r="B159" s="12" t="s">
        <v>12237</v>
      </c>
      <c r="C159" s="12"/>
      <c r="D159" s="50" t="s">
        <v>426</v>
      </c>
      <c r="E159" s="50" t="s">
        <v>12238</v>
      </c>
      <c r="F159" s="50" t="s">
        <v>24</v>
      </c>
      <c r="G159" s="50">
        <v>15</v>
      </c>
      <c r="H159" s="50" t="s">
        <v>18184</v>
      </c>
      <c r="I159" s="50" t="s">
        <v>12240</v>
      </c>
      <c r="J159" s="50">
        <v>15977894269</v>
      </c>
      <c r="K159" s="50" t="s">
        <v>27</v>
      </c>
      <c r="L159" s="51">
        <v>44398</v>
      </c>
      <c r="M159" s="50" t="s">
        <v>12241</v>
      </c>
      <c r="N159" s="50" t="s">
        <v>30</v>
      </c>
      <c r="O159" s="51"/>
      <c r="P159" s="50"/>
      <c r="Q159" s="48" t="s">
        <v>30</v>
      </c>
      <c r="R159" s="50"/>
      <c r="S159" s="50"/>
    </row>
    <row r="160" s="29" customFormat="1" spans="1:19">
      <c r="A160" s="12">
        <v>157</v>
      </c>
      <c r="B160" s="12" t="s">
        <v>12242</v>
      </c>
      <c r="C160" s="12"/>
      <c r="D160" s="50" t="s">
        <v>426</v>
      </c>
      <c r="E160" s="50" t="s">
        <v>12243</v>
      </c>
      <c r="F160" s="50" t="s">
        <v>24</v>
      </c>
      <c r="G160" s="50">
        <v>17</v>
      </c>
      <c r="H160" s="50" t="s">
        <v>12244</v>
      </c>
      <c r="I160" s="50" t="s">
        <v>12245</v>
      </c>
      <c r="J160" s="50">
        <v>15296879340</v>
      </c>
      <c r="K160" s="50" t="s">
        <v>27</v>
      </c>
      <c r="L160" s="51">
        <v>44409</v>
      </c>
      <c r="M160" s="50" t="s">
        <v>18187</v>
      </c>
      <c r="N160" s="50" t="s">
        <v>30</v>
      </c>
      <c r="O160" s="51"/>
      <c r="P160" s="50"/>
      <c r="Q160" s="48" t="s">
        <v>30</v>
      </c>
      <c r="R160" s="50" t="s">
        <v>18188</v>
      </c>
      <c r="S160" s="50"/>
    </row>
    <row r="161" s="29" customFormat="1" spans="1:19">
      <c r="A161" s="12">
        <v>158</v>
      </c>
      <c r="B161" s="12" t="s">
        <v>12247</v>
      </c>
      <c r="C161" s="12"/>
      <c r="D161" s="50" t="s">
        <v>426</v>
      </c>
      <c r="E161" s="50" t="s">
        <v>12248</v>
      </c>
      <c r="F161" s="50" t="s">
        <v>143</v>
      </c>
      <c r="G161" s="50">
        <v>16</v>
      </c>
      <c r="H161" s="50" t="s">
        <v>12249</v>
      </c>
      <c r="I161" s="50" t="s">
        <v>12250</v>
      </c>
      <c r="J161" s="50">
        <v>13387780680</v>
      </c>
      <c r="K161" s="50" t="s">
        <v>27</v>
      </c>
      <c r="L161" s="51">
        <v>44403</v>
      </c>
      <c r="M161" s="50" t="s">
        <v>2172</v>
      </c>
      <c r="N161" s="50" t="s">
        <v>30</v>
      </c>
      <c r="O161" s="51"/>
      <c r="P161" s="50"/>
      <c r="Q161" s="48" t="s">
        <v>30</v>
      </c>
      <c r="R161" s="50"/>
      <c r="S161" s="50"/>
    </row>
    <row r="162" s="29" customFormat="1" spans="1:19">
      <c r="A162" s="12">
        <v>159</v>
      </c>
      <c r="B162" s="12" t="s">
        <v>12251</v>
      </c>
      <c r="C162" s="12"/>
      <c r="D162" s="50" t="s">
        <v>426</v>
      </c>
      <c r="E162" s="50" t="s">
        <v>12252</v>
      </c>
      <c r="F162" s="50" t="s">
        <v>143</v>
      </c>
      <c r="G162" s="50">
        <v>15</v>
      </c>
      <c r="H162" s="50" t="s">
        <v>8386</v>
      </c>
      <c r="I162" s="50" t="s">
        <v>12253</v>
      </c>
      <c r="J162" s="50">
        <v>13657780515</v>
      </c>
      <c r="K162" s="50" t="s">
        <v>27</v>
      </c>
      <c r="L162" s="51">
        <v>44395</v>
      </c>
      <c r="M162" s="50" t="s">
        <v>2172</v>
      </c>
      <c r="N162" s="50" t="s">
        <v>27</v>
      </c>
      <c r="O162" s="51">
        <v>44415</v>
      </c>
      <c r="P162" s="50" t="s">
        <v>12254</v>
      </c>
      <c r="Q162" s="48" t="s">
        <v>30</v>
      </c>
      <c r="R162" s="50" t="s">
        <v>12255</v>
      </c>
      <c r="S162" s="50"/>
    </row>
    <row r="163" s="29" customFormat="1" spans="1:19">
      <c r="A163" s="12">
        <v>160</v>
      </c>
      <c r="B163" s="12" t="s">
        <v>12256</v>
      </c>
      <c r="C163" s="12"/>
      <c r="D163" s="50" t="s">
        <v>426</v>
      </c>
      <c r="E163" s="50" t="s">
        <v>12257</v>
      </c>
      <c r="F163" s="50" t="s">
        <v>24</v>
      </c>
      <c r="G163" s="50">
        <v>15</v>
      </c>
      <c r="H163" s="50" t="s">
        <v>18191</v>
      </c>
      <c r="I163" s="50" t="s">
        <v>12259</v>
      </c>
      <c r="J163" s="50">
        <v>13592170425</v>
      </c>
      <c r="K163" s="50" t="s">
        <v>27</v>
      </c>
      <c r="L163" s="51">
        <v>44394</v>
      </c>
      <c r="M163" s="50" t="s">
        <v>2455</v>
      </c>
      <c r="N163" s="50" t="s">
        <v>30</v>
      </c>
      <c r="O163" s="51"/>
      <c r="P163" s="50"/>
      <c r="Q163" s="48" t="s">
        <v>30</v>
      </c>
      <c r="R163" s="50" t="s">
        <v>12260</v>
      </c>
      <c r="S163" s="50"/>
    </row>
    <row r="164" s="29" customFormat="1" spans="1:19">
      <c r="A164" s="12">
        <v>161</v>
      </c>
      <c r="B164" s="12" t="s">
        <v>12261</v>
      </c>
      <c r="C164" s="12"/>
      <c r="D164" s="50" t="s">
        <v>426</v>
      </c>
      <c r="E164" s="50" t="s">
        <v>12262</v>
      </c>
      <c r="F164" s="50" t="s">
        <v>143</v>
      </c>
      <c r="G164" s="50">
        <v>14</v>
      </c>
      <c r="H164" s="50" t="s">
        <v>25817</v>
      </c>
      <c r="I164" s="50" t="s">
        <v>12264</v>
      </c>
      <c r="J164" s="50">
        <v>19978809657</v>
      </c>
      <c r="K164" s="50" t="s">
        <v>27</v>
      </c>
      <c r="L164" s="51">
        <v>44411</v>
      </c>
      <c r="M164" s="50" t="s">
        <v>2455</v>
      </c>
      <c r="N164" s="50" t="s">
        <v>30</v>
      </c>
      <c r="O164" s="51"/>
      <c r="P164" s="50"/>
      <c r="Q164" s="48" t="s">
        <v>30</v>
      </c>
      <c r="R164" s="50"/>
      <c r="S164" s="50"/>
    </row>
    <row r="165" s="29" customFormat="1" spans="1:19">
      <c r="A165" s="12">
        <v>162</v>
      </c>
      <c r="B165" s="12" t="s">
        <v>12265</v>
      </c>
      <c r="C165" s="12"/>
      <c r="D165" s="50" t="s">
        <v>426</v>
      </c>
      <c r="E165" s="50" t="s">
        <v>12266</v>
      </c>
      <c r="F165" s="50" t="s">
        <v>24</v>
      </c>
      <c r="G165" s="50">
        <v>19</v>
      </c>
      <c r="H165" s="50" t="s">
        <v>25818</v>
      </c>
      <c r="I165" s="50" t="s">
        <v>12268</v>
      </c>
      <c r="J165" s="50">
        <v>18977800795</v>
      </c>
      <c r="K165" s="50" t="s">
        <v>27</v>
      </c>
      <c r="L165" s="51">
        <v>44331</v>
      </c>
      <c r="M165" s="50" t="s">
        <v>2455</v>
      </c>
      <c r="N165" s="50" t="s">
        <v>27</v>
      </c>
      <c r="O165" s="51">
        <v>44366</v>
      </c>
      <c r="P165" s="50" t="s">
        <v>2455</v>
      </c>
      <c r="Q165" s="48" t="s">
        <v>30</v>
      </c>
      <c r="R165" s="50"/>
      <c r="S165" s="50"/>
    </row>
    <row r="166" s="29" customFormat="1" spans="1:19">
      <c r="A166" s="12">
        <v>163</v>
      </c>
      <c r="B166" s="12" t="s">
        <v>12269</v>
      </c>
      <c r="C166" s="12"/>
      <c r="D166" s="50" t="s">
        <v>426</v>
      </c>
      <c r="E166" s="50" t="s">
        <v>12270</v>
      </c>
      <c r="F166" s="50" t="s">
        <v>24</v>
      </c>
      <c r="G166" s="50">
        <v>20</v>
      </c>
      <c r="H166" s="50" t="s">
        <v>3944</v>
      </c>
      <c r="I166" s="50" t="s">
        <v>12271</v>
      </c>
      <c r="J166" s="50">
        <v>15177890791</v>
      </c>
      <c r="K166" s="50" t="s">
        <v>27</v>
      </c>
      <c r="L166" s="51">
        <v>44331</v>
      </c>
      <c r="M166" s="50" t="s">
        <v>2455</v>
      </c>
      <c r="N166" s="50" t="s">
        <v>27</v>
      </c>
      <c r="O166" s="51">
        <v>44366</v>
      </c>
      <c r="P166" s="50" t="s">
        <v>2455</v>
      </c>
      <c r="Q166" s="48" t="s">
        <v>30</v>
      </c>
      <c r="R166" s="50"/>
      <c r="S166" s="50"/>
    </row>
    <row r="167" s="29" customFormat="1" spans="1:19">
      <c r="A167" s="12">
        <v>164</v>
      </c>
      <c r="B167" s="12" t="s">
        <v>12272</v>
      </c>
      <c r="C167" s="12"/>
      <c r="D167" s="50" t="s">
        <v>426</v>
      </c>
      <c r="E167" s="50" t="s">
        <v>12273</v>
      </c>
      <c r="F167" s="50" t="s">
        <v>24</v>
      </c>
      <c r="G167" s="50">
        <v>16</v>
      </c>
      <c r="H167" s="50" t="s">
        <v>12274</v>
      </c>
      <c r="I167" s="50" t="s">
        <v>12275</v>
      </c>
      <c r="J167" s="50">
        <v>13702636798</v>
      </c>
      <c r="K167" s="50" t="s">
        <v>27</v>
      </c>
      <c r="L167" s="51">
        <v>44396</v>
      </c>
      <c r="M167" s="50" t="s">
        <v>6237</v>
      </c>
      <c r="N167" s="50"/>
      <c r="O167" s="51"/>
      <c r="P167" s="50"/>
      <c r="Q167" s="48" t="s">
        <v>30</v>
      </c>
      <c r="R167" s="50"/>
      <c r="S167" s="50"/>
    </row>
    <row r="168" s="29" customFormat="1" spans="1:19">
      <c r="A168" s="12">
        <v>165</v>
      </c>
      <c r="B168" s="12" t="s">
        <v>12276</v>
      </c>
      <c r="C168" s="12"/>
      <c r="D168" s="50" t="s">
        <v>426</v>
      </c>
      <c r="E168" s="50" t="s">
        <v>12277</v>
      </c>
      <c r="F168" s="50" t="s">
        <v>143</v>
      </c>
      <c r="G168" s="50">
        <v>16</v>
      </c>
      <c r="H168" s="50" t="s">
        <v>12278</v>
      </c>
      <c r="I168" s="50" t="s">
        <v>8791</v>
      </c>
      <c r="J168" s="50">
        <v>18070810697</v>
      </c>
      <c r="K168" s="50" t="s">
        <v>27</v>
      </c>
      <c r="L168" s="51">
        <v>44405</v>
      </c>
      <c r="M168" s="50" t="s">
        <v>133</v>
      </c>
      <c r="N168" s="50"/>
      <c r="O168" s="51"/>
      <c r="P168" s="50"/>
      <c r="Q168" s="48" t="s">
        <v>30</v>
      </c>
      <c r="R168" s="50"/>
      <c r="S168" s="50"/>
    </row>
    <row r="169" s="29" customFormat="1" spans="1:19">
      <c r="A169" s="12">
        <v>166</v>
      </c>
      <c r="B169" s="12" t="s">
        <v>12279</v>
      </c>
      <c r="C169" s="12"/>
      <c r="D169" s="50" t="s">
        <v>426</v>
      </c>
      <c r="E169" s="50" t="s">
        <v>12280</v>
      </c>
      <c r="F169" s="50" t="s">
        <v>143</v>
      </c>
      <c r="G169" s="50">
        <v>16</v>
      </c>
      <c r="H169" s="50" t="s">
        <v>257</v>
      </c>
      <c r="I169" s="50" t="s">
        <v>12281</v>
      </c>
      <c r="J169" s="50">
        <v>13367588542</v>
      </c>
      <c r="K169" s="50" t="s">
        <v>27</v>
      </c>
      <c r="L169" s="51">
        <v>44398</v>
      </c>
      <c r="M169" s="50" t="s">
        <v>6052</v>
      </c>
      <c r="N169" s="50"/>
      <c r="O169" s="51"/>
      <c r="P169" s="50"/>
      <c r="Q169" s="48" t="s">
        <v>30</v>
      </c>
      <c r="R169" s="50"/>
      <c r="S169" s="50"/>
    </row>
    <row r="170" s="29" customFormat="1" spans="1:19">
      <c r="A170" s="12">
        <v>167</v>
      </c>
      <c r="B170" s="12" t="s">
        <v>12282</v>
      </c>
      <c r="C170" s="12"/>
      <c r="D170" s="50" t="s">
        <v>426</v>
      </c>
      <c r="E170" s="50" t="s">
        <v>12283</v>
      </c>
      <c r="F170" s="50" t="s">
        <v>24</v>
      </c>
      <c r="G170" s="50">
        <v>16</v>
      </c>
      <c r="H170" s="50" t="s">
        <v>18198</v>
      </c>
      <c r="I170" s="50" t="s">
        <v>12285</v>
      </c>
      <c r="J170" s="50">
        <v>15777808057</v>
      </c>
      <c r="K170" s="50" t="s">
        <v>27</v>
      </c>
      <c r="L170" s="51">
        <v>44396</v>
      </c>
      <c r="M170" s="50" t="s">
        <v>139</v>
      </c>
      <c r="N170" s="50"/>
      <c r="O170" s="51"/>
      <c r="P170" s="50"/>
      <c r="Q170" s="48" t="s">
        <v>30</v>
      </c>
      <c r="R170" s="50"/>
      <c r="S170" s="50"/>
    </row>
    <row r="171" s="29" customFormat="1" spans="1:19">
      <c r="A171" s="12">
        <v>168</v>
      </c>
      <c r="B171" s="12" t="s">
        <v>12286</v>
      </c>
      <c r="C171" s="12"/>
      <c r="D171" s="50" t="s">
        <v>426</v>
      </c>
      <c r="E171" s="50" t="s">
        <v>1980</v>
      </c>
      <c r="F171" s="50" t="s">
        <v>24</v>
      </c>
      <c r="G171" s="50">
        <v>17</v>
      </c>
      <c r="H171" s="50" t="s">
        <v>18199</v>
      </c>
      <c r="I171" s="50" t="s">
        <v>12288</v>
      </c>
      <c r="J171" s="50">
        <v>15807839158</v>
      </c>
      <c r="K171" s="50" t="s">
        <v>27</v>
      </c>
      <c r="L171" s="51">
        <v>44395</v>
      </c>
      <c r="M171" s="50" t="s">
        <v>12241</v>
      </c>
      <c r="N171" s="50" t="s">
        <v>27</v>
      </c>
      <c r="O171" s="51">
        <v>44416</v>
      </c>
      <c r="P171" s="50" t="s">
        <v>12241</v>
      </c>
      <c r="Q171" s="48" t="s">
        <v>30</v>
      </c>
      <c r="R171" s="50"/>
      <c r="S171" s="50"/>
    </row>
    <row r="172" s="29" customFormat="1" spans="1:19">
      <c r="A172" s="12">
        <v>169</v>
      </c>
      <c r="B172" s="12" t="s">
        <v>12289</v>
      </c>
      <c r="C172" s="12"/>
      <c r="D172" s="50" t="s">
        <v>426</v>
      </c>
      <c r="E172" s="50" t="s">
        <v>12290</v>
      </c>
      <c r="F172" s="50" t="s">
        <v>24</v>
      </c>
      <c r="G172" s="50">
        <v>16</v>
      </c>
      <c r="H172" s="50" t="s">
        <v>18200</v>
      </c>
      <c r="I172" s="50" t="s">
        <v>12292</v>
      </c>
      <c r="J172" s="50">
        <v>15878821660</v>
      </c>
      <c r="K172" s="50" t="s">
        <v>27</v>
      </c>
      <c r="L172" s="51">
        <v>44394</v>
      </c>
      <c r="M172" s="50" t="s">
        <v>2172</v>
      </c>
      <c r="N172" s="50"/>
      <c r="O172" s="51"/>
      <c r="P172" s="50"/>
      <c r="Q172" s="48" t="s">
        <v>30</v>
      </c>
      <c r="R172" s="50"/>
      <c r="S172" s="50"/>
    </row>
    <row r="173" s="29" customFormat="1" spans="1:19">
      <c r="A173" s="12">
        <v>170</v>
      </c>
      <c r="B173" s="12" t="s">
        <v>12293</v>
      </c>
      <c r="C173" s="12"/>
      <c r="D173" s="50" t="s">
        <v>426</v>
      </c>
      <c r="E173" s="50" t="s">
        <v>4807</v>
      </c>
      <c r="F173" s="50" t="s">
        <v>143</v>
      </c>
      <c r="G173" s="50">
        <v>16</v>
      </c>
      <c r="H173" s="50" t="s">
        <v>2317</v>
      </c>
      <c r="I173" s="50" t="s">
        <v>12294</v>
      </c>
      <c r="J173" s="50">
        <v>18278863295</v>
      </c>
      <c r="K173" s="50" t="s">
        <v>27</v>
      </c>
      <c r="L173" s="51">
        <v>44395</v>
      </c>
      <c r="M173" s="50" t="s">
        <v>10754</v>
      </c>
      <c r="N173" s="50" t="s">
        <v>27</v>
      </c>
      <c r="O173" s="51">
        <v>44416</v>
      </c>
      <c r="P173" s="50" t="s">
        <v>10754</v>
      </c>
      <c r="Q173" s="48" t="s">
        <v>30</v>
      </c>
      <c r="R173" s="50"/>
      <c r="S173" s="50"/>
    </row>
    <row r="174" s="29" customFormat="1" spans="1:19">
      <c r="A174" s="12">
        <v>171</v>
      </c>
      <c r="B174" s="12" t="s">
        <v>12295</v>
      </c>
      <c r="C174" s="12"/>
      <c r="D174" s="50" t="s">
        <v>426</v>
      </c>
      <c r="E174" s="50" t="s">
        <v>10241</v>
      </c>
      <c r="F174" s="50" t="s">
        <v>143</v>
      </c>
      <c r="G174" s="50">
        <v>16</v>
      </c>
      <c r="H174" s="50" t="s">
        <v>4200</v>
      </c>
      <c r="I174" s="50" t="s">
        <v>12296</v>
      </c>
      <c r="J174" s="50">
        <v>15323787520</v>
      </c>
      <c r="K174" s="50" t="s">
        <v>27</v>
      </c>
      <c r="L174" s="51">
        <v>44404</v>
      </c>
      <c r="M174" s="50" t="s">
        <v>3702</v>
      </c>
      <c r="N174" s="50"/>
      <c r="O174" s="51"/>
      <c r="P174" s="50"/>
      <c r="Q174" s="48" t="s">
        <v>30</v>
      </c>
      <c r="R174" s="50"/>
      <c r="S174" s="50"/>
    </row>
    <row r="175" s="29" customFormat="1" spans="1:19">
      <c r="A175" s="12">
        <v>172</v>
      </c>
      <c r="B175" s="12" t="s">
        <v>12297</v>
      </c>
      <c r="C175" s="12"/>
      <c r="D175" s="50" t="s">
        <v>426</v>
      </c>
      <c r="E175" s="50" t="s">
        <v>2874</v>
      </c>
      <c r="F175" s="50" t="s">
        <v>24</v>
      </c>
      <c r="G175" s="50">
        <v>15</v>
      </c>
      <c r="H175" s="50" t="s">
        <v>18202</v>
      </c>
      <c r="I175" s="50" t="s">
        <v>12299</v>
      </c>
      <c r="J175" s="50">
        <v>13926195426</v>
      </c>
      <c r="K175" s="50" t="s">
        <v>27</v>
      </c>
      <c r="L175" s="51">
        <v>44394</v>
      </c>
      <c r="M175" s="50" t="s">
        <v>2172</v>
      </c>
      <c r="N175" s="50"/>
      <c r="O175" s="51"/>
      <c r="P175" s="50"/>
      <c r="Q175" s="48" t="s">
        <v>30</v>
      </c>
      <c r="R175" s="50"/>
      <c r="S175" s="50"/>
    </row>
    <row r="176" s="29" customFormat="1" spans="1:19">
      <c r="A176" s="12">
        <v>173</v>
      </c>
      <c r="B176" s="12" t="s">
        <v>12300</v>
      </c>
      <c r="C176" s="12"/>
      <c r="D176" s="50" t="s">
        <v>426</v>
      </c>
      <c r="E176" s="50" t="s">
        <v>7559</v>
      </c>
      <c r="F176" s="50" t="s">
        <v>24</v>
      </c>
      <c r="G176" s="50">
        <v>17</v>
      </c>
      <c r="H176" s="50" t="s">
        <v>18203</v>
      </c>
      <c r="I176" s="50" t="s">
        <v>12301</v>
      </c>
      <c r="J176" s="50">
        <v>13557783353</v>
      </c>
      <c r="K176" s="50" t="s">
        <v>27</v>
      </c>
      <c r="L176" s="51">
        <v>44399</v>
      </c>
      <c r="M176" s="50" t="s">
        <v>12302</v>
      </c>
      <c r="N176" s="50"/>
      <c r="O176" s="51"/>
      <c r="P176" s="50"/>
      <c r="Q176" s="48" t="s">
        <v>30</v>
      </c>
      <c r="R176" s="50"/>
      <c r="S176" s="50"/>
    </row>
    <row r="177" s="29" customFormat="1" spans="1:19">
      <c r="A177" s="12">
        <v>174</v>
      </c>
      <c r="B177" s="12" t="s">
        <v>12303</v>
      </c>
      <c r="C177" s="12"/>
      <c r="D177" s="50" t="s">
        <v>426</v>
      </c>
      <c r="E177" s="50" t="s">
        <v>12304</v>
      </c>
      <c r="F177" s="50" t="s">
        <v>24</v>
      </c>
      <c r="G177" s="50">
        <v>17</v>
      </c>
      <c r="H177" s="50" t="s">
        <v>18205</v>
      </c>
      <c r="I177" s="50" t="s">
        <v>2426</v>
      </c>
      <c r="J177" s="50">
        <v>15177893539</v>
      </c>
      <c r="K177" s="50" t="s">
        <v>27</v>
      </c>
      <c r="L177" s="51">
        <v>44396</v>
      </c>
      <c r="M177" s="50" t="s">
        <v>185</v>
      </c>
      <c r="N177" s="50"/>
      <c r="O177" s="51"/>
      <c r="P177" s="50"/>
      <c r="Q177" s="48" t="s">
        <v>30</v>
      </c>
      <c r="R177" s="50"/>
      <c r="S177" s="50"/>
    </row>
    <row r="178" s="29" customFormat="1" spans="1:19">
      <c r="A178" s="12">
        <v>175</v>
      </c>
      <c r="B178" s="12" t="s">
        <v>12305</v>
      </c>
      <c r="C178" s="12"/>
      <c r="D178" s="50" t="s">
        <v>426</v>
      </c>
      <c r="E178" s="50" t="s">
        <v>6648</v>
      </c>
      <c r="F178" s="50" t="s">
        <v>143</v>
      </c>
      <c r="G178" s="50">
        <v>16</v>
      </c>
      <c r="H178" s="50" t="s">
        <v>25819</v>
      </c>
      <c r="I178" s="50" t="s">
        <v>12307</v>
      </c>
      <c r="J178" s="50">
        <v>15949328807</v>
      </c>
      <c r="K178" s="50" t="s">
        <v>27</v>
      </c>
      <c r="L178" s="51">
        <v>44396</v>
      </c>
      <c r="M178" s="50" t="s">
        <v>2172</v>
      </c>
      <c r="N178" s="50"/>
      <c r="O178" s="51"/>
      <c r="P178" s="50"/>
      <c r="Q178" s="48" t="s">
        <v>30</v>
      </c>
      <c r="R178" s="50"/>
      <c r="S178" s="50"/>
    </row>
    <row r="179" s="29" customFormat="1" spans="1:19">
      <c r="A179" s="12">
        <v>176</v>
      </c>
      <c r="B179" s="12" t="s">
        <v>12308</v>
      </c>
      <c r="C179" s="12"/>
      <c r="D179" s="50" t="s">
        <v>426</v>
      </c>
      <c r="E179" s="50" t="s">
        <v>12309</v>
      </c>
      <c r="F179" s="50" t="s">
        <v>24</v>
      </c>
      <c r="G179" s="50">
        <v>17</v>
      </c>
      <c r="H179" s="50" t="s">
        <v>18207</v>
      </c>
      <c r="I179" s="50" t="s">
        <v>1791</v>
      </c>
      <c r="J179" s="50">
        <v>15078573781</v>
      </c>
      <c r="K179" s="50" t="s">
        <v>27</v>
      </c>
      <c r="L179" s="51">
        <v>44400</v>
      </c>
      <c r="M179" s="50" t="s">
        <v>2172</v>
      </c>
      <c r="N179" s="50"/>
      <c r="O179" s="51"/>
      <c r="P179" s="50"/>
      <c r="Q179" s="48" t="s">
        <v>30</v>
      </c>
      <c r="R179" s="50"/>
      <c r="S179" s="50"/>
    </row>
    <row r="180" s="29" customFormat="1" spans="1:19">
      <c r="A180" s="12">
        <v>177</v>
      </c>
      <c r="B180" s="12" t="s">
        <v>12310</v>
      </c>
      <c r="C180" s="12"/>
      <c r="D180" s="50" t="s">
        <v>426</v>
      </c>
      <c r="E180" s="50" t="s">
        <v>12311</v>
      </c>
      <c r="F180" s="50" t="s">
        <v>143</v>
      </c>
      <c r="G180" s="50">
        <v>17</v>
      </c>
      <c r="H180" s="50" t="s">
        <v>4409</v>
      </c>
      <c r="I180" s="50" t="s">
        <v>12312</v>
      </c>
      <c r="J180" s="50">
        <v>19978428260</v>
      </c>
      <c r="K180" s="50" t="s">
        <v>27</v>
      </c>
      <c r="L180" s="51">
        <v>44420</v>
      </c>
      <c r="M180" s="50" t="s">
        <v>3702</v>
      </c>
      <c r="N180" s="50"/>
      <c r="O180" s="51"/>
      <c r="P180" s="50"/>
      <c r="Q180" s="48" t="s">
        <v>30</v>
      </c>
      <c r="R180" s="50"/>
      <c r="S180" s="50"/>
    </row>
    <row r="181" s="29" customFormat="1" spans="1:19">
      <c r="A181" s="12">
        <v>178</v>
      </c>
      <c r="B181" s="12" t="s">
        <v>12313</v>
      </c>
      <c r="C181" s="12"/>
      <c r="D181" s="50" t="s">
        <v>426</v>
      </c>
      <c r="E181" s="50" t="s">
        <v>12314</v>
      </c>
      <c r="F181" s="50" t="s">
        <v>24</v>
      </c>
      <c r="G181" s="50">
        <v>15</v>
      </c>
      <c r="H181" s="50" t="s">
        <v>6551</v>
      </c>
      <c r="I181" s="50" t="s">
        <v>12315</v>
      </c>
      <c r="J181" s="50">
        <v>13168572518</v>
      </c>
      <c r="K181" s="50" t="s">
        <v>27</v>
      </c>
      <c r="L181" s="51">
        <v>44394</v>
      </c>
      <c r="M181" s="50" t="s">
        <v>2455</v>
      </c>
      <c r="N181" s="50"/>
      <c r="O181" s="51"/>
      <c r="P181" s="50"/>
      <c r="Q181" s="48" t="s">
        <v>30</v>
      </c>
      <c r="R181" s="50"/>
      <c r="S181" s="50"/>
    </row>
    <row r="182" s="29" customFormat="1" spans="1:19">
      <c r="A182" s="12">
        <v>179</v>
      </c>
      <c r="B182" s="12" t="s">
        <v>12316</v>
      </c>
      <c r="C182" s="12"/>
      <c r="D182" s="50" t="s">
        <v>426</v>
      </c>
      <c r="E182" s="50" t="s">
        <v>12317</v>
      </c>
      <c r="F182" s="50" t="s">
        <v>24</v>
      </c>
      <c r="G182" s="50">
        <v>16</v>
      </c>
      <c r="H182" s="50" t="s">
        <v>7379</v>
      </c>
      <c r="I182" s="50" t="s">
        <v>12318</v>
      </c>
      <c r="J182" s="50">
        <v>18707781828</v>
      </c>
      <c r="K182" s="50" t="s">
        <v>27</v>
      </c>
      <c r="L182" s="51">
        <v>44405</v>
      </c>
      <c r="M182" s="50" t="s">
        <v>2455</v>
      </c>
      <c r="N182" s="50" t="s">
        <v>30</v>
      </c>
      <c r="O182" s="51"/>
      <c r="P182" s="50"/>
      <c r="Q182" s="48" t="s">
        <v>30</v>
      </c>
      <c r="R182" s="50"/>
      <c r="S182" s="50"/>
    </row>
    <row r="183" s="29" customFormat="1" spans="1:19">
      <c r="A183" s="12">
        <v>180</v>
      </c>
      <c r="B183" s="12" t="s">
        <v>12319</v>
      </c>
      <c r="C183" s="12"/>
      <c r="D183" s="50" t="s">
        <v>426</v>
      </c>
      <c r="E183" s="50" t="s">
        <v>12320</v>
      </c>
      <c r="F183" s="50" t="s">
        <v>24</v>
      </c>
      <c r="G183" s="50">
        <v>15</v>
      </c>
      <c r="H183" s="50" t="s">
        <v>18211</v>
      </c>
      <c r="I183" s="50" t="s">
        <v>12321</v>
      </c>
      <c r="J183" s="50">
        <v>15878678305</v>
      </c>
      <c r="K183" s="50" t="s">
        <v>27</v>
      </c>
      <c r="L183" s="51">
        <v>44394</v>
      </c>
      <c r="M183" s="50" t="s">
        <v>2455</v>
      </c>
      <c r="N183" s="50"/>
      <c r="O183" s="51"/>
      <c r="P183" s="50"/>
      <c r="Q183" s="48" t="s">
        <v>30</v>
      </c>
      <c r="R183" s="50"/>
      <c r="S183" s="50"/>
    </row>
    <row r="184" s="29" customFormat="1" spans="1:19">
      <c r="A184" s="12">
        <v>181</v>
      </c>
      <c r="B184" s="12" t="s">
        <v>12322</v>
      </c>
      <c r="C184" s="12"/>
      <c r="D184" s="50" t="s">
        <v>426</v>
      </c>
      <c r="E184" s="50" t="s">
        <v>12323</v>
      </c>
      <c r="F184" s="50" t="s">
        <v>143</v>
      </c>
      <c r="G184" s="50">
        <v>17</v>
      </c>
      <c r="H184" s="50" t="s">
        <v>12324</v>
      </c>
      <c r="I184" s="50" t="s">
        <v>12325</v>
      </c>
      <c r="J184" s="50">
        <v>19127016419</v>
      </c>
      <c r="K184" s="50" t="s">
        <v>27</v>
      </c>
      <c r="L184" s="51">
        <v>44404</v>
      </c>
      <c r="M184" s="50" t="s">
        <v>2455</v>
      </c>
      <c r="N184" s="50" t="s">
        <v>30</v>
      </c>
      <c r="O184" s="51"/>
      <c r="P184" s="50"/>
      <c r="Q184" s="48" t="s">
        <v>30</v>
      </c>
      <c r="R184" s="50"/>
      <c r="S184" s="50"/>
    </row>
    <row r="185" s="29" customFormat="1" spans="1:19">
      <c r="A185" s="12">
        <v>182</v>
      </c>
      <c r="B185" s="12" t="s">
        <v>12326</v>
      </c>
      <c r="C185" s="12"/>
      <c r="D185" s="50" t="s">
        <v>426</v>
      </c>
      <c r="E185" s="50" t="s">
        <v>12327</v>
      </c>
      <c r="F185" s="50" t="s">
        <v>24</v>
      </c>
      <c r="G185" s="50">
        <v>16</v>
      </c>
      <c r="H185" s="50" t="s">
        <v>12328</v>
      </c>
      <c r="I185" s="50" t="s">
        <v>12329</v>
      </c>
      <c r="J185" s="50">
        <v>15777883488</v>
      </c>
      <c r="K185" s="50" t="s">
        <v>27</v>
      </c>
      <c r="L185" s="51">
        <v>44403</v>
      </c>
      <c r="M185" s="50" t="s">
        <v>5175</v>
      </c>
      <c r="N185" s="50"/>
      <c r="O185" s="51"/>
      <c r="P185" s="50"/>
      <c r="Q185" s="48" t="s">
        <v>30</v>
      </c>
      <c r="R185" s="50"/>
      <c r="S185" s="50"/>
    </row>
    <row r="186" s="29" customFormat="1" spans="1:19">
      <c r="A186" s="12">
        <v>183</v>
      </c>
      <c r="B186" s="12" t="s">
        <v>12330</v>
      </c>
      <c r="C186" s="12"/>
      <c r="D186" s="50" t="s">
        <v>426</v>
      </c>
      <c r="E186" s="50" t="s">
        <v>12331</v>
      </c>
      <c r="F186" s="50" t="s">
        <v>24</v>
      </c>
      <c r="G186" s="50">
        <v>16</v>
      </c>
      <c r="H186" s="50" t="s">
        <v>25820</v>
      </c>
      <c r="I186" s="50" t="s">
        <v>12333</v>
      </c>
      <c r="J186" s="50">
        <v>13877862635</v>
      </c>
      <c r="K186" s="50" t="s">
        <v>27</v>
      </c>
      <c r="L186" s="51">
        <v>44406</v>
      </c>
      <c r="M186" s="50" t="s">
        <v>12334</v>
      </c>
      <c r="N186" s="50" t="s">
        <v>30</v>
      </c>
      <c r="O186" s="51"/>
      <c r="P186" s="50"/>
      <c r="Q186" s="48" t="s">
        <v>30</v>
      </c>
      <c r="R186" s="50"/>
      <c r="S186" s="50"/>
    </row>
    <row r="187" s="29" customFormat="1" spans="1:19">
      <c r="A187" s="12">
        <v>184</v>
      </c>
      <c r="B187" s="12" t="s">
        <v>12335</v>
      </c>
      <c r="C187" s="12"/>
      <c r="D187" s="50" t="s">
        <v>426</v>
      </c>
      <c r="E187" s="50" t="s">
        <v>1929</v>
      </c>
      <c r="F187" s="50" t="s">
        <v>24</v>
      </c>
      <c r="G187" s="50">
        <v>17</v>
      </c>
      <c r="H187" s="50" t="s">
        <v>18213</v>
      </c>
      <c r="I187" s="50" t="s">
        <v>12337</v>
      </c>
      <c r="J187" s="50">
        <v>13907884783</v>
      </c>
      <c r="K187" s="50" t="s">
        <v>27</v>
      </c>
      <c r="L187" s="51">
        <v>44397</v>
      </c>
      <c r="M187" s="50" t="s">
        <v>2172</v>
      </c>
      <c r="N187" s="50"/>
      <c r="O187" s="51"/>
      <c r="P187" s="50"/>
      <c r="Q187" s="48" t="s">
        <v>30</v>
      </c>
      <c r="R187" s="50"/>
      <c r="S187" s="50"/>
    </row>
    <row r="188" s="29" customFormat="1" spans="1:19">
      <c r="A188" s="12">
        <v>185</v>
      </c>
      <c r="B188" s="12" t="s">
        <v>12338</v>
      </c>
      <c r="C188" s="12"/>
      <c r="D188" s="50" t="s">
        <v>426</v>
      </c>
      <c r="E188" s="50" t="s">
        <v>12339</v>
      </c>
      <c r="F188" s="50" t="s">
        <v>24</v>
      </c>
      <c r="G188" s="50">
        <v>16</v>
      </c>
      <c r="H188" s="50" t="s">
        <v>18215</v>
      </c>
      <c r="I188" s="50" t="s">
        <v>12340</v>
      </c>
      <c r="J188" s="50">
        <v>13557012216</v>
      </c>
      <c r="K188" s="50" t="s">
        <v>27</v>
      </c>
      <c r="L188" s="51">
        <v>44399</v>
      </c>
      <c r="M188" s="50" t="s">
        <v>2172</v>
      </c>
      <c r="N188" s="50" t="s">
        <v>30</v>
      </c>
      <c r="O188" s="51"/>
      <c r="P188" s="50"/>
      <c r="Q188" s="48" t="s">
        <v>30</v>
      </c>
      <c r="R188" s="50"/>
      <c r="S188" s="50"/>
    </row>
    <row r="189" s="29" customFormat="1" spans="1:19">
      <c r="A189" s="12">
        <v>186</v>
      </c>
      <c r="B189" s="12" t="s">
        <v>12341</v>
      </c>
      <c r="C189" s="12"/>
      <c r="D189" s="50" t="s">
        <v>426</v>
      </c>
      <c r="E189" s="50" t="s">
        <v>12342</v>
      </c>
      <c r="F189" s="50" t="s">
        <v>24</v>
      </c>
      <c r="G189" s="50">
        <v>16</v>
      </c>
      <c r="H189" s="50" t="s">
        <v>25821</v>
      </c>
      <c r="I189" s="50" t="s">
        <v>12344</v>
      </c>
      <c r="J189" s="50">
        <v>18077825869</v>
      </c>
      <c r="K189" s="50" t="s">
        <v>27</v>
      </c>
      <c r="L189" s="51">
        <v>44396</v>
      </c>
      <c r="M189" s="50" t="s">
        <v>10175</v>
      </c>
      <c r="N189" s="50" t="s">
        <v>30</v>
      </c>
      <c r="O189" s="51"/>
      <c r="P189" s="50"/>
      <c r="Q189" s="48" t="s">
        <v>30</v>
      </c>
      <c r="R189" s="50"/>
      <c r="S189" s="50"/>
    </row>
    <row r="190" s="29" customFormat="1" spans="1:19">
      <c r="A190" s="12">
        <v>187</v>
      </c>
      <c r="B190" s="12" t="s">
        <v>12345</v>
      </c>
      <c r="C190" s="12"/>
      <c r="D190" s="50" t="s">
        <v>426</v>
      </c>
      <c r="E190" s="50" t="s">
        <v>12346</v>
      </c>
      <c r="F190" s="50" t="s">
        <v>24</v>
      </c>
      <c r="G190" s="50">
        <v>16</v>
      </c>
      <c r="H190" s="50" t="s">
        <v>12347</v>
      </c>
      <c r="I190" s="50" t="s">
        <v>12348</v>
      </c>
      <c r="J190" s="50">
        <v>15878821341</v>
      </c>
      <c r="K190" s="50" t="s">
        <v>27</v>
      </c>
      <c r="L190" s="51">
        <v>44396</v>
      </c>
      <c r="M190" s="50" t="s">
        <v>139</v>
      </c>
      <c r="N190" s="50"/>
      <c r="O190" s="51"/>
      <c r="P190" s="50"/>
      <c r="Q190" s="48" t="s">
        <v>30</v>
      </c>
      <c r="R190" s="50"/>
      <c r="S190" s="50"/>
    </row>
    <row r="191" s="29" customFormat="1" spans="1:19">
      <c r="A191" s="12">
        <v>188</v>
      </c>
      <c r="B191" s="12" t="s">
        <v>12349</v>
      </c>
      <c r="C191" s="12"/>
      <c r="D191" s="50" t="s">
        <v>426</v>
      </c>
      <c r="E191" s="50" t="s">
        <v>12350</v>
      </c>
      <c r="F191" s="50" t="s">
        <v>24</v>
      </c>
      <c r="G191" s="50">
        <v>16</v>
      </c>
      <c r="H191" s="50" t="s">
        <v>12351</v>
      </c>
      <c r="I191" s="50" t="s">
        <v>12352</v>
      </c>
      <c r="J191" s="50">
        <v>15878685084</v>
      </c>
      <c r="K191" s="50" t="s">
        <v>27</v>
      </c>
      <c r="L191" s="51">
        <v>44396</v>
      </c>
      <c r="M191" s="50" t="s">
        <v>6237</v>
      </c>
      <c r="N191" s="50" t="s">
        <v>30</v>
      </c>
      <c r="O191" s="51"/>
      <c r="P191" s="50"/>
      <c r="Q191" s="48" t="s">
        <v>30</v>
      </c>
      <c r="R191" s="50"/>
      <c r="S191" s="50"/>
    </row>
    <row r="192" s="29" customFormat="1" spans="1:19">
      <c r="A192" s="12">
        <v>189</v>
      </c>
      <c r="B192" s="12" t="s">
        <v>12353</v>
      </c>
      <c r="C192" s="12"/>
      <c r="D192" s="50" t="s">
        <v>426</v>
      </c>
      <c r="E192" s="50" t="s">
        <v>12354</v>
      </c>
      <c r="F192" s="50" t="s">
        <v>24</v>
      </c>
      <c r="G192" s="50">
        <v>16</v>
      </c>
      <c r="H192" s="50" t="s">
        <v>18220</v>
      </c>
      <c r="I192" s="50" t="s">
        <v>12355</v>
      </c>
      <c r="J192" s="50">
        <v>15878686398</v>
      </c>
      <c r="K192" s="50" t="s">
        <v>27</v>
      </c>
      <c r="L192" s="51">
        <v>44396</v>
      </c>
      <c r="M192" s="50" t="s">
        <v>139</v>
      </c>
      <c r="N192" s="50"/>
      <c r="O192" s="51"/>
      <c r="P192" s="50"/>
      <c r="Q192" s="48" t="s">
        <v>30</v>
      </c>
      <c r="R192" s="50"/>
      <c r="S192" s="50"/>
    </row>
    <row r="193" s="29" customFormat="1" spans="1:19">
      <c r="A193" s="12">
        <v>190</v>
      </c>
      <c r="B193" s="12" t="s">
        <v>12356</v>
      </c>
      <c r="C193" s="12"/>
      <c r="D193" s="50" t="s">
        <v>426</v>
      </c>
      <c r="E193" s="50" t="s">
        <v>12357</v>
      </c>
      <c r="F193" s="50" t="s">
        <v>24</v>
      </c>
      <c r="G193" s="50">
        <v>15</v>
      </c>
      <c r="H193" s="50" t="s">
        <v>12358</v>
      </c>
      <c r="I193" s="50" t="s">
        <v>12359</v>
      </c>
      <c r="J193" s="50">
        <v>18177873044</v>
      </c>
      <c r="K193" s="50" t="s">
        <v>27</v>
      </c>
      <c r="L193" s="51">
        <v>44397</v>
      </c>
      <c r="M193" s="50" t="s">
        <v>2172</v>
      </c>
      <c r="N193" s="50" t="s">
        <v>30</v>
      </c>
      <c r="O193" s="51"/>
      <c r="P193" s="50"/>
      <c r="Q193" s="48" t="s">
        <v>30</v>
      </c>
      <c r="R193" s="50"/>
      <c r="S193" s="50"/>
    </row>
    <row r="194" s="29" customFormat="1" spans="1:19">
      <c r="A194" s="12">
        <v>191</v>
      </c>
      <c r="B194" s="12" t="s">
        <v>12360</v>
      </c>
      <c r="C194" s="12"/>
      <c r="D194" s="50" t="s">
        <v>426</v>
      </c>
      <c r="E194" s="50" t="s">
        <v>12361</v>
      </c>
      <c r="F194" s="50" t="s">
        <v>24</v>
      </c>
      <c r="G194" s="50">
        <v>16</v>
      </c>
      <c r="H194" s="50" t="s">
        <v>18222</v>
      </c>
      <c r="I194" s="50" t="s">
        <v>12363</v>
      </c>
      <c r="J194" s="50">
        <v>13471820674</v>
      </c>
      <c r="K194" s="50" t="s">
        <v>27</v>
      </c>
      <c r="L194" s="51">
        <v>44397</v>
      </c>
      <c r="M194" s="50" t="s">
        <v>2172</v>
      </c>
      <c r="N194" s="50" t="s">
        <v>30</v>
      </c>
      <c r="O194" s="51"/>
      <c r="P194" s="50"/>
      <c r="Q194" s="48" t="s">
        <v>30</v>
      </c>
      <c r="R194" s="50"/>
      <c r="S194" s="50"/>
    </row>
    <row r="195" s="29" customFormat="1" spans="1:19">
      <c r="A195" s="12">
        <v>192</v>
      </c>
      <c r="B195" s="12" t="s">
        <v>12364</v>
      </c>
      <c r="C195" s="12"/>
      <c r="D195" s="50" t="s">
        <v>426</v>
      </c>
      <c r="E195" s="50" t="s">
        <v>12365</v>
      </c>
      <c r="F195" s="50" t="s">
        <v>24</v>
      </c>
      <c r="G195" s="50">
        <v>17</v>
      </c>
      <c r="H195" s="50" t="s">
        <v>25822</v>
      </c>
      <c r="I195" s="50" t="s">
        <v>12367</v>
      </c>
      <c r="J195" s="50">
        <v>15978180846</v>
      </c>
      <c r="K195" s="50" t="s">
        <v>27</v>
      </c>
      <c r="L195" s="51">
        <v>44399</v>
      </c>
      <c r="M195" s="50" t="s">
        <v>12368</v>
      </c>
      <c r="N195" s="50" t="s">
        <v>30</v>
      </c>
      <c r="O195" s="51"/>
      <c r="P195" s="50"/>
      <c r="Q195" s="48" t="s">
        <v>30</v>
      </c>
      <c r="R195" s="50"/>
      <c r="S195" s="50"/>
    </row>
    <row r="196" s="29" customFormat="1" spans="1:19">
      <c r="A196" s="12">
        <v>193</v>
      </c>
      <c r="B196" s="12" t="s">
        <v>12369</v>
      </c>
      <c r="C196" s="12"/>
      <c r="D196" s="50" t="s">
        <v>426</v>
      </c>
      <c r="E196" s="50" t="s">
        <v>1484</v>
      </c>
      <c r="F196" s="50" t="s">
        <v>24</v>
      </c>
      <c r="G196" s="50">
        <v>16</v>
      </c>
      <c r="H196" s="50" t="s">
        <v>12370</v>
      </c>
      <c r="I196" s="50" t="s">
        <v>12371</v>
      </c>
      <c r="J196" s="50">
        <v>15878822638</v>
      </c>
      <c r="K196" s="50" t="s">
        <v>27</v>
      </c>
      <c r="L196" s="51">
        <v>44395</v>
      </c>
      <c r="M196" s="50" t="s">
        <v>6386</v>
      </c>
      <c r="N196" s="50"/>
      <c r="O196" s="51"/>
      <c r="P196" s="50"/>
      <c r="Q196" s="48" t="s">
        <v>30</v>
      </c>
      <c r="R196" s="50"/>
      <c r="S196" s="50"/>
    </row>
    <row r="197" s="29" customFormat="1" spans="1:19">
      <c r="A197" s="12">
        <v>194</v>
      </c>
      <c r="B197" s="12" t="s">
        <v>12372</v>
      </c>
      <c r="C197" s="12"/>
      <c r="D197" s="50" t="s">
        <v>426</v>
      </c>
      <c r="E197" s="50" t="s">
        <v>12373</v>
      </c>
      <c r="F197" s="50" t="s">
        <v>24</v>
      </c>
      <c r="G197" s="50">
        <v>18</v>
      </c>
      <c r="H197" s="50" t="s">
        <v>12374</v>
      </c>
      <c r="I197" s="50" t="s">
        <v>8227</v>
      </c>
      <c r="J197" s="50">
        <v>19977828469</v>
      </c>
      <c r="K197" s="50" t="s">
        <v>27</v>
      </c>
      <c r="L197" s="51">
        <v>44331</v>
      </c>
      <c r="M197" s="50" t="s">
        <v>2455</v>
      </c>
      <c r="N197" s="50" t="s">
        <v>27</v>
      </c>
      <c r="O197" s="51">
        <v>44366</v>
      </c>
      <c r="P197" s="50" t="s">
        <v>2455</v>
      </c>
      <c r="Q197" s="48" t="s">
        <v>30</v>
      </c>
      <c r="R197" s="50"/>
      <c r="S197" s="50"/>
    </row>
    <row r="198" s="29" customFormat="1" spans="1:19">
      <c r="A198" s="12">
        <v>195</v>
      </c>
      <c r="B198" s="12" t="s">
        <v>12375</v>
      </c>
      <c r="C198" s="12"/>
      <c r="D198" s="50" t="s">
        <v>426</v>
      </c>
      <c r="E198" s="50" t="s">
        <v>12077</v>
      </c>
      <c r="F198" s="50" t="s">
        <v>24</v>
      </c>
      <c r="G198" s="50">
        <v>18</v>
      </c>
      <c r="H198" s="50" t="s">
        <v>12376</v>
      </c>
      <c r="I198" s="50" t="s">
        <v>12377</v>
      </c>
      <c r="J198" s="50">
        <v>17758678485</v>
      </c>
      <c r="K198" s="50" t="s">
        <v>27</v>
      </c>
      <c r="L198" s="51">
        <v>44331</v>
      </c>
      <c r="M198" s="50" t="s">
        <v>2455</v>
      </c>
      <c r="N198" s="50" t="s">
        <v>27</v>
      </c>
      <c r="O198" s="51">
        <v>44366</v>
      </c>
      <c r="P198" s="50" t="s">
        <v>2455</v>
      </c>
      <c r="Q198" s="48" t="s">
        <v>30</v>
      </c>
      <c r="R198" s="50"/>
      <c r="S198" s="50"/>
    </row>
    <row r="199" s="29" customFormat="1" spans="1:19">
      <c r="A199" s="12">
        <v>196</v>
      </c>
      <c r="B199" s="12" t="s">
        <v>12378</v>
      </c>
      <c r="C199" s="12"/>
      <c r="D199" s="50" t="s">
        <v>426</v>
      </c>
      <c r="E199" s="50" t="s">
        <v>12379</v>
      </c>
      <c r="F199" s="50" t="s">
        <v>24</v>
      </c>
      <c r="G199" s="50">
        <v>16</v>
      </c>
      <c r="H199" s="50" t="s">
        <v>12380</v>
      </c>
      <c r="I199" s="50" t="s">
        <v>12381</v>
      </c>
      <c r="J199" s="50">
        <v>18877898093</v>
      </c>
      <c r="K199" s="50" t="s">
        <v>27</v>
      </c>
      <c r="L199" s="51">
        <v>44398</v>
      </c>
      <c r="M199" s="50" t="s">
        <v>12382</v>
      </c>
      <c r="N199" s="50"/>
      <c r="O199" s="51"/>
      <c r="P199" s="50"/>
      <c r="Q199" s="48" t="s">
        <v>30</v>
      </c>
      <c r="R199" s="50"/>
      <c r="S199" s="50"/>
    </row>
    <row r="200" s="29" customFormat="1" spans="1:19">
      <c r="A200" s="12">
        <v>197</v>
      </c>
      <c r="B200" s="12" t="s">
        <v>12383</v>
      </c>
      <c r="C200" s="12"/>
      <c r="D200" s="50" t="s">
        <v>426</v>
      </c>
      <c r="E200" s="50" t="s">
        <v>12384</v>
      </c>
      <c r="F200" s="50" t="s">
        <v>24</v>
      </c>
      <c r="G200" s="50">
        <v>16</v>
      </c>
      <c r="H200" s="50" t="s">
        <v>18227</v>
      </c>
      <c r="I200" s="50" t="s">
        <v>12385</v>
      </c>
      <c r="J200" s="50">
        <v>13538288828</v>
      </c>
      <c r="K200" s="50" t="s">
        <v>27</v>
      </c>
      <c r="L200" s="51">
        <v>44416</v>
      </c>
      <c r="M200" s="50" t="s">
        <v>2455</v>
      </c>
      <c r="N200" s="50" t="s">
        <v>30</v>
      </c>
      <c r="O200" s="51"/>
      <c r="P200" s="50"/>
      <c r="Q200" s="48" t="s">
        <v>30</v>
      </c>
      <c r="R200" s="50"/>
      <c r="S200" s="50"/>
    </row>
    <row r="201" s="29" customFormat="1" spans="1:19">
      <c r="A201" s="12">
        <v>198</v>
      </c>
      <c r="B201" s="12" t="s">
        <v>12386</v>
      </c>
      <c r="C201" s="12"/>
      <c r="D201" s="50" t="s">
        <v>426</v>
      </c>
      <c r="E201" s="50" t="s">
        <v>12387</v>
      </c>
      <c r="F201" s="50" t="s">
        <v>24</v>
      </c>
      <c r="G201" s="50">
        <v>16</v>
      </c>
      <c r="H201" s="50" t="s">
        <v>18229</v>
      </c>
      <c r="I201" s="50" t="s">
        <v>12389</v>
      </c>
      <c r="J201" s="50">
        <v>15907811549</v>
      </c>
      <c r="K201" s="50" t="s">
        <v>27</v>
      </c>
      <c r="L201" s="51">
        <v>44399</v>
      </c>
      <c r="M201" s="50" t="s">
        <v>12390</v>
      </c>
      <c r="N201" s="50"/>
      <c r="O201" s="51"/>
      <c r="P201" s="50"/>
      <c r="Q201" s="48" t="s">
        <v>30</v>
      </c>
      <c r="R201" s="50" t="s">
        <v>12391</v>
      </c>
      <c r="S201" s="50"/>
    </row>
    <row r="202" s="29" customFormat="1" spans="1:19">
      <c r="A202" s="12">
        <v>199</v>
      </c>
      <c r="B202" s="12" t="s">
        <v>12392</v>
      </c>
      <c r="C202" s="12"/>
      <c r="D202" s="50" t="s">
        <v>426</v>
      </c>
      <c r="E202" s="50" t="s">
        <v>12393</v>
      </c>
      <c r="F202" s="50" t="s">
        <v>143</v>
      </c>
      <c r="G202" s="50">
        <v>17</v>
      </c>
      <c r="H202" s="50" t="s">
        <v>7989</v>
      </c>
      <c r="I202" s="50" t="s">
        <v>12394</v>
      </c>
      <c r="J202" s="50">
        <v>18777846836</v>
      </c>
      <c r="K202" s="50" t="s">
        <v>27</v>
      </c>
      <c r="L202" s="51">
        <v>44405</v>
      </c>
      <c r="M202" s="50" t="s">
        <v>6237</v>
      </c>
      <c r="N202" s="50" t="s">
        <v>30</v>
      </c>
      <c r="O202" s="51"/>
      <c r="P202" s="50"/>
      <c r="Q202" s="48" t="s">
        <v>30</v>
      </c>
      <c r="R202" s="50"/>
      <c r="S202" s="50"/>
    </row>
    <row r="203" s="29" customFormat="1" spans="1:19">
      <c r="A203" s="12">
        <v>200</v>
      </c>
      <c r="B203" s="12" t="s">
        <v>12395</v>
      </c>
      <c r="C203" s="12"/>
      <c r="D203" s="50" t="s">
        <v>426</v>
      </c>
      <c r="E203" s="50" t="s">
        <v>12396</v>
      </c>
      <c r="F203" s="50" t="s">
        <v>24</v>
      </c>
      <c r="G203" s="50">
        <v>16</v>
      </c>
      <c r="H203" s="50" t="s">
        <v>12397</v>
      </c>
      <c r="I203" s="50" t="s">
        <v>12398</v>
      </c>
      <c r="J203" s="50">
        <v>18178894068</v>
      </c>
      <c r="K203" s="50" t="s">
        <v>27</v>
      </c>
      <c r="L203" s="51">
        <v>44397</v>
      </c>
      <c r="M203" s="50" t="s">
        <v>12399</v>
      </c>
      <c r="N203" s="50"/>
      <c r="O203" s="51"/>
      <c r="P203" s="50"/>
      <c r="Q203" s="48" t="s">
        <v>30</v>
      </c>
      <c r="R203" s="50"/>
      <c r="S203" s="50"/>
    </row>
    <row r="204" s="29" customFormat="1" spans="1:19">
      <c r="A204" s="12">
        <v>201</v>
      </c>
      <c r="B204" s="12" t="s">
        <v>12400</v>
      </c>
      <c r="C204" s="12"/>
      <c r="D204" s="50" t="s">
        <v>426</v>
      </c>
      <c r="E204" s="50" t="s">
        <v>12401</v>
      </c>
      <c r="F204" s="50" t="s">
        <v>24</v>
      </c>
      <c r="G204" s="50">
        <v>16</v>
      </c>
      <c r="H204" s="50" t="s">
        <v>2015</v>
      </c>
      <c r="I204" s="50" t="s">
        <v>12402</v>
      </c>
      <c r="J204" s="50">
        <v>19977828769</v>
      </c>
      <c r="K204" s="50" t="s">
        <v>27</v>
      </c>
      <c r="L204" s="51">
        <v>44395</v>
      </c>
      <c r="M204" s="50" t="s">
        <v>6386</v>
      </c>
      <c r="N204" s="50" t="s">
        <v>27</v>
      </c>
      <c r="O204" s="51">
        <v>44416</v>
      </c>
      <c r="P204" s="50" t="s">
        <v>6386</v>
      </c>
      <c r="Q204" s="48" t="s">
        <v>30</v>
      </c>
      <c r="R204" s="50"/>
      <c r="S204" s="50"/>
    </row>
    <row r="205" s="29" customFormat="1" spans="1:19">
      <c r="A205" s="12">
        <v>202</v>
      </c>
      <c r="B205" s="12" t="s">
        <v>12403</v>
      </c>
      <c r="C205" s="12"/>
      <c r="D205" s="50" t="s">
        <v>426</v>
      </c>
      <c r="E205" s="50" t="s">
        <v>12404</v>
      </c>
      <c r="F205" s="50" t="s">
        <v>24</v>
      </c>
      <c r="G205" s="50">
        <v>17</v>
      </c>
      <c r="H205" s="50" t="s">
        <v>1871</v>
      </c>
      <c r="I205" s="50" t="s">
        <v>12405</v>
      </c>
      <c r="J205" s="50">
        <v>18278854044</v>
      </c>
      <c r="K205" s="50" t="s">
        <v>27</v>
      </c>
      <c r="L205" s="51">
        <v>44405</v>
      </c>
      <c r="M205" s="50" t="s">
        <v>6237</v>
      </c>
      <c r="N205" s="50"/>
      <c r="O205" s="51"/>
      <c r="P205" s="50"/>
      <c r="Q205" s="48" t="s">
        <v>30</v>
      </c>
      <c r="R205" s="50"/>
      <c r="S205" s="50"/>
    </row>
    <row r="206" s="29" customFormat="1" spans="1:19">
      <c r="A206" s="12">
        <v>203</v>
      </c>
      <c r="B206" s="12" t="s">
        <v>12406</v>
      </c>
      <c r="C206" s="12"/>
      <c r="D206" s="50" t="s">
        <v>426</v>
      </c>
      <c r="E206" s="50" t="s">
        <v>12407</v>
      </c>
      <c r="F206" s="50" t="s">
        <v>24</v>
      </c>
      <c r="G206" s="50">
        <v>17</v>
      </c>
      <c r="H206" s="50" t="s">
        <v>12408</v>
      </c>
      <c r="I206" s="50" t="s">
        <v>12409</v>
      </c>
      <c r="J206" s="50">
        <v>19107884083</v>
      </c>
      <c r="K206" s="50" t="s">
        <v>27</v>
      </c>
      <c r="L206" s="51">
        <v>44402</v>
      </c>
      <c r="M206" s="50" t="s">
        <v>1347</v>
      </c>
      <c r="N206" s="50"/>
      <c r="O206" s="51"/>
      <c r="P206" s="50"/>
      <c r="Q206" s="48" t="s">
        <v>30</v>
      </c>
      <c r="R206" s="50"/>
      <c r="S206" s="50"/>
    </row>
    <row r="207" s="29" customFormat="1" spans="1:19">
      <c r="A207" s="12">
        <v>204</v>
      </c>
      <c r="B207" s="12" t="s">
        <v>12410</v>
      </c>
      <c r="C207" s="12"/>
      <c r="D207" s="50" t="s">
        <v>426</v>
      </c>
      <c r="E207" s="50" t="s">
        <v>12411</v>
      </c>
      <c r="F207" s="50" t="s">
        <v>24</v>
      </c>
      <c r="G207" s="50">
        <v>16</v>
      </c>
      <c r="H207" s="50" t="s">
        <v>12412</v>
      </c>
      <c r="I207" s="50" t="s">
        <v>12413</v>
      </c>
      <c r="J207" s="50">
        <v>15177131672</v>
      </c>
      <c r="K207" s="50" t="s">
        <v>27</v>
      </c>
      <c r="L207" s="51">
        <v>44397</v>
      </c>
      <c r="M207" s="50" t="s">
        <v>12414</v>
      </c>
      <c r="N207" s="50" t="s">
        <v>30</v>
      </c>
      <c r="O207" s="51"/>
      <c r="P207" s="50"/>
      <c r="Q207" s="48" t="s">
        <v>30</v>
      </c>
      <c r="R207" s="50"/>
      <c r="S207" s="50"/>
    </row>
    <row r="208" s="29" customFormat="1" spans="1:19">
      <c r="A208" s="12">
        <v>205</v>
      </c>
      <c r="B208" s="12" t="s">
        <v>12415</v>
      </c>
      <c r="C208" s="12"/>
      <c r="D208" s="50" t="s">
        <v>426</v>
      </c>
      <c r="E208" s="50" t="s">
        <v>12416</v>
      </c>
      <c r="F208" s="50" t="s">
        <v>24</v>
      </c>
      <c r="G208" s="50">
        <v>16</v>
      </c>
      <c r="H208" s="50" t="s">
        <v>18235</v>
      </c>
      <c r="I208" s="50" t="s">
        <v>12418</v>
      </c>
      <c r="J208" s="50">
        <v>18934964155</v>
      </c>
      <c r="K208" s="50" t="s">
        <v>27</v>
      </c>
      <c r="L208" s="51">
        <v>44396</v>
      </c>
      <c r="M208" s="50" t="s">
        <v>2172</v>
      </c>
      <c r="N208" s="50"/>
      <c r="O208" s="51"/>
      <c r="P208" s="50"/>
      <c r="Q208" s="48" t="s">
        <v>30</v>
      </c>
      <c r="R208" s="50"/>
      <c r="S208" s="50"/>
    </row>
    <row r="209" s="29" customFormat="1" spans="1:19">
      <c r="A209" s="12">
        <v>206</v>
      </c>
      <c r="B209" s="12" t="s">
        <v>12419</v>
      </c>
      <c r="C209" s="12"/>
      <c r="D209" s="50" t="s">
        <v>426</v>
      </c>
      <c r="E209" s="50" t="s">
        <v>12420</v>
      </c>
      <c r="F209" s="50" t="s">
        <v>24</v>
      </c>
      <c r="G209" s="50">
        <v>16</v>
      </c>
      <c r="H209" s="50" t="s">
        <v>25823</v>
      </c>
      <c r="I209" s="50" t="s">
        <v>12422</v>
      </c>
      <c r="J209" s="50">
        <v>18378897775</v>
      </c>
      <c r="K209" s="50" t="s">
        <v>27</v>
      </c>
      <c r="L209" s="51">
        <v>44411</v>
      </c>
      <c r="M209" s="50" t="s">
        <v>2172</v>
      </c>
      <c r="N209" s="50" t="s">
        <v>30</v>
      </c>
      <c r="O209" s="51"/>
      <c r="P209" s="50"/>
      <c r="Q209" s="48" t="s">
        <v>30</v>
      </c>
      <c r="R209" s="50"/>
      <c r="S209" s="50"/>
    </row>
    <row r="210" s="29" customFormat="1" spans="1:19">
      <c r="A210" s="12">
        <v>207</v>
      </c>
      <c r="B210" s="12" t="s">
        <v>12423</v>
      </c>
      <c r="C210" s="12"/>
      <c r="D210" s="50" t="s">
        <v>426</v>
      </c>
      <c r="E210" s="50" t="s">
        <v>12424</v>
      </c>
      <c r="F210" s="50" t="s">
        <v>24</v>
      </c>
      <c r="G210" s="50">
        <v>16</v>
      </c>
      <c r="H210" s="50" t="s">
        <v>18238</v>
      </c>
      <c r="I210" s="50" t="s">
        <v>12426</v>
      </c>
      <c r="J210" s="50">
        <v>13423410508</v>
      </c>
      <c r="K210" s="50" t="s">
        <v>27</v>
      </c>
      <c r="L210" s="51">
        <v>44425</v>
      </c>
      <c r="M210" s="50" t="s">
        <v>2172</v>
      </c>
      <c r="N210" s="50" t="s">
        <v>30</v>
      </c>
      <c r="O210" s="51"/>
      <c r="P210" s="50"/>
      <c r="Q210" s="48" t="s">
        <v>30</v>
      </c>
      <c r="R210" s="50"/>
      <c r="S210" s="50"/>
    </row>
    <row r="211" s="29" customFormat="1" spans="1:19">
      <c r="A211" s="12">
        <v>208</v>
      </c>
      <c r="B211" s="12" t="s">
        <v>12427</v>
      </c>
      <c r="C211" s="12"/>
      <c r="D211" s="50" t="s">
        <v>426</v>
      </c>
      <c r="E211" s="50" t="s">
        <v>12428</v>
      </c>
      <c r="F211" s="50" t="s">
        <v>24</v>
      </c>
      <c r="G211" s="50">
        <v>17</v>
      </c>
      <c r="H211" s="50" t="s">
        <v>12429</v>
      </c>
      <c r="I211" s="50" t="s">
        <v>7559</v>
      </c>
      <c r="J211" s="50">
        <v>14736275105</v>
      </c>
      <c r="K211" s="50" t="s">
        <v>27</v>
      </c>
      <c r="L211" s="51">
        <v>44406</v>
      </c>
      <c r="M211" s="50" t="s">
        <v>2172</v>
      </c>
      <c r="N211" s="50"/>
      <c r="O211" s="51"/>
      <c r="P211" s="50"/>
      <c r="Q211" s="48" t="s">
        <v>30</v>
      </c>
      <c r="R211" s="50"/>
      <c r="S211" s="50"/>
    </row>
    <row r="212" s="29" customFormat="1" spans="1:19">
      <c r="A212" s="12">
        <v>209</v>
      </c>
      <c r="B212" s="12" t="s">
        <v>12430</v>
      </c>
      <c r="C212" s="12"/>
      <c r="D212" s="50" t="s">
        <v>426</v>
      </c>
      <c r="E212" s="50" t="s">
        <v>12431</v>
      </c>
      <c r="F212" s="50" t="s">
        <v>24</v>
      </c>
      <c r="G212" s="50">
        <v>15</v>
      </c>
      <c r="H212" s="50" t="s">
        <v>12432</v>
      </c>
      <c r="I212" s="50" t="s">
        <v>12433</v>
      </c>
      <c r="J212" s="50">
        <v>15277783671</v>
      </c>
      <c r="K212" s="50" t="s">
        <v>27</v>
      </c>
      <c r="L212" s="51">
        <v>44396</v>
      </c>
      <c r="M212" s="50" t="s">
        <v>2172</v>
      </c>
      <c r="N212" s="50"/>
      <c r="O212" s="51"/>
      <c r="P212" s="50"/>
      <c r="Q212" s="48" t="s">
        <v>30</v>
      </c>
      <c r="R212" s="50"/>
      <c r="S212" s="50"/>
    </row>
    <row r="213" s="29" customFormat="1" spans="1:19">
      <c r="A213" s="12">
        <v>210</v>
      </c>
      <c r="B213" s="12" t="s">
        <v>12434</v>
      </c>
      <c r="C213" s="12"/>
      <c r="D213" s="50" t="s">
        <v>426</v>
      </c>
      <c r="E213" s="50" t="s">
        <v>12435</v>
      </c>
      <c r="F213" s="50" t="s">
        <v>24</v>
      </c>
      <c r="G213" s="50">
        <v>16</v>
      </c>
      <c r="H213" s="50" t="s">
        <v>12436</v>
      </c>
      <c r="I213" s="50" t="s">
        <v>12437</v>
      </c>
      <c r="J213" s="50">
        <v>18707782667</v>
      </c>
      <c r="K213" s="50" t="s">
        <v>27</v>
      </c>
      <c r="L213" s="51">
        <v>44394</v>
      </c>
      <c r="M213" s="50" t="s">
        <v>2172</v>
      </c>
      <c r="N213" s="50" t="s">
        <v>30</v>
      </c>
      <c r="O213" s="51"/>
      <c r="P213" s="50"/>
      <c r="Q213" s="48" t="s">
        <v>30</v>
      </c>
      <c r="R213" s="50"/>
      <c r="S213" s="50"/>
    </row>
    <row r="214" s="29" customFormat="1" spans="1:19">
      <c r="A214" s="12">
        <v>211</v>
      </c>
      <c r="B214" s="12" t="s">
        <v>12438</v>
      </c>
      <c r="C214" s="12"/>
      <c r="D214" s="50" t="s">
        <v>426</v>
      </c>
      <c r="E214" s="50" t="s">
        <v>12439</v>
      </c>
      <c r="F214" s="50" t="s">
        <v>143</v>
      </c>
      <c r="G214" s="50">
        <v>16</v>
      </c>
      <c r="H214" s="50" t="s">
        <v>18241</v>
      </c>
      <c r="I214" s="50" t="s">
        <v>12440</v>
      </c>
      <c r="J214" s="50">
        <v>18707780485</v>
      </c>
      <c r="K214" s="50" t="s">
        <v>27</v>
      </c>
      <c r="L214" s="51">
        <v>44396</v>
      </c>
      <c r="M214" s="50" t="s">
        <v>11375</v>
      </c>
      <c r="N214" s="50" t="s">
        <v>30</v>
      </c>
      <c r="O214" s="51"/>
      <c r="P214" s="50"/>
      <c r="Q214" s="48" t="s">
        <v>30</v>
      </c>
      <c r="R214" s="50"/>
      <c r="S214" s="50"/>
    </row>
    <row r="215" s="29" customFormat="1" spans="1:19">
      <c r="A215" s="12">
        <v>212</v>
      </c>
      <c r="B215" s="12" t="s">
        <v>12441</v>
      </c>
      <c r="C215" s="12"/>
      <c r="D215" s="50" t="s">
        <v>426</v>
      </c>
      <c r="E215" s="50" t="s">
        <v>12442</v>
      </c>
      <c r="F215" s="50" t="s">
        <v>143</v>
      </c>
      <c r="G215" s="50">
        <v>16</v>
      </c>
      <c r="H215" s="50" t="s">
        <v>18243</v>
      </c>
      <c r="I215" s="50" t="s">
        <v>12444</v>
      </c>
      <c r="J215" s="50">
        <v>18278865483</v>
      </c>
      <c r="K215" s="50" t="s">
        <v>27</v>
      </c>
      <c r="L215" s="51">
        <v>44395</v>
      </c>
      <c r="M215" s="50" t="s">
        <v>98</v>
      </c>
      <c r="N215" s="50" t="s">
        <v>27</v>
      </c>
      <c r="O215" s="51">
        <v>44416</v>
      </c>
      <c r="P215" s="50" t="s">
        <v>98</v>
      </c>
      <c r="Q215" s="48" t="s">
        <v>30</v>
      </c>
      <c r="R215" s="50"/>
      <c r="S215" s="50"/>
    </row>
    <row r="216" s="29" customFormat="1" spans="1:19">
      <c r="A216" s="12">
        <v>213</v>
      </c>
      <c r="B216" s="12" t="s">
        <v>12445</v>
      </c>
      <c r="C216" s="12"/>
      <c r="D216" s="50" t="s">
        <v>426</v>
      </c>
      <c r="E216" s="50" t="s">
        <v>12446</v>
      </c>
      <c r="F216" s="50" t="s">
        <v>143</v>
      </c>
      <c r="G216" s="50">
        <v>16</v>
      </c>
      <c r="H216" s="50" t="s">
        <v>12447</v>
      </c>
      <c r="I216" s="50" t="s">
        <v>12448</v>
      </c>
      <c r="J216" s="50">
        <v>15976900890</v>
      </c>
      <c r="K216" s="50" t="s">
        <v>27</v>
      </c>
      <c r="L216" s="51">
        <v>44396</v>
      </c>
      <c r="M216" s="50" t="s">
        <v>12449</v>
      </c>
      <c r="N216" s="50" t="s">
        <v>30</v>
      </c>
      <c r="O216" s="51"/>
      <c r="P216" s="50"/>
      <c r="Q216" s="48" t="s">
        <v>30</v>
      </c>
      <c r="R216" s="50" t="s">
        <v>12450</v>
      </c>
      <c r="S216" s="50"/>
    </row>
    <row r="217" s="29" customFormat="1" spans="1:19">
      <c r="A217" s="12">
        <v>214</v>
      </c>
      <c r="B217" s="12" t="s">
        <v>12451</v>
      </c>
      <c r="C217" s="12"/>
      <c r="D217" s="50" t="s">
        <v>426</v>
      </c>
      <c r="E217" s="50" t="s">
        <v>721</v>
      </c>
      <c r="F217" s="50" t="s">
        <v>143</v>
      </c>
      <c r="G217" s="50">
        <v>17</v>
      </c>
      <c r="H217" s="50" t="s">
        <v>18246</v>
      </c>
      <c r="I217" s="50" t="s">
        <v>12453</v>
      </c>
      <c r="J217" s="50">
        <v>15015568629</v>
      </c>
      <c r="K217" s="50" t="s">
        <v>27</v>
      </c>
      <c r="L217" s="51">
        <v>44396</v>
      </c>
      <c r="M217" s="50" t="s">
        <v>98</v>
      </c>
      <c r="N217" s="50" t="s">
        <v>30</v>
      </c>
      <c r="O217" s="51"/>
      <c r="P217" s="50"/>
      <c r="Q217" s="48" t="s">
        <v>30</v>
      </c>
      <c r="R217" s="50"/>
      <c r="S217" s="50"/>
    </row>
    <row r="218" s="29" customFormat="1" spans="1:19">
      <c r="A218" s="12">
        <v>215</v>
      </c>
      <c r="B218" s="12" t="s">
        <v>12454</v>
      </c>
      <c r="C218" s="12"/>
      <c r="D218" s="50" t="s">
        <v>426</v>
      </c>
      <c r="E218" s="50" t="s">
        <v>12455</v>
      </c>
      <c r="F218" s="50" t="s">
        <v>143</v>
      </c>
      <c r="G218" s="50">
        <v>16</v>
      </c>
      <c r="H218" s="50" t="s">
        <v>7989</v>
      </c>
      <c r="I218" s="50" t="s">
        <v>12456</v>
      </c>
      <c r="J218" s="50">
        <v>15177387022</v>
      </c>
      <c r="K218" s="50" t="s">
        <v>27</v>
      </c>
      <c r="L218" s="51">
        <v>44396</v>
      </c>
      <c r="M218" s="50" t="s">
        <v>6237</v>
      </c>
      <c r="N218" s="50" t="s">
        <v>30</v>
      </c>
      <c r="O218" s="51"/>
      <c r="P218" s="50"/>
      <c r="Q218" s="48" t="s">
        <v>30</v>
      </c>
      <c r="R218" s="50"/>
      <c r="S218" s="50"/>
    </row>
    <row r="219" s="29" customFormat="1" spans="1:19">
      <c r="A219" s="12">
        <v>216</v>
      </c>
      <c r="B219" s="12" t="s">
        <v>12457</v>
      </c>
      <c r="C219" s="12"/>
      <c r="D219" s="50" t="s">
        <v>426</v>
      </c>
      <c r="E219" s="50" t="s">
        <v>12458</v>
      </c>
      <c r="F219" s="50" t="s">
        <v>24</v>
      </c>
      <c r="G219" s="50">
        <v>15</v>
      </c>
      <c r="H219" s="50" t="s">
        <v>725</v>
      </c>
      <c r="I219" s="50" t="s">
        <v>12459</v>
      </c>
      <c r="J219" s="50">
        <v>15277890131</v>
      </c>
      <c r="K219" s="50" t="s">
        <v>27</v>
      </c>
      <c r="L219" s="51">
        <v>44396</v>
      </c>
      <c r="M219" s="50" t="s">
        <v>8740</v>
      </c>
      <c r="N219" s="50" t="s">
        <v>30</v>
      </c>
      <c r="O219" s="51"/>
      <c r="P219" s="50"/>
      <c r="Q219" s="48" t="s">
        <v>30</v>
      </c>
      <c r="R219" s="50"/>
      <c r="S219" s="50"/>
    </row>
    <row r="220" s="29" customFormat="1" spans="1:19">
      <c r="A220" s="12">
        <v>217</v>
      </c>
      <c r="B220" s="12" t="s">
        <v>12460</v>
      </c>
      <c r="C220" s="12"/>
      <c r="D220" s="50" t="s">
        <v>426</v>
      </c>
      <c r="E220" s="50" t="s">
        <v>12461</v>
      </c>
      <c r="F220" s="50" t="s">
        <v>143</v>
      </c>
      <c r="G220" s="50">
        <v>15</v>
      </c>
      <c r="H220" s="50" t="s">
        <v>12462</v>
      </c>
      <c r="I220" s="50" t="s">
        <v>12463</v>
      </c>
      <c r="J220" s="50">
        <v>19994566097</v>
      </c>
      <c r="K220" s="50" t="s">
        <v>27</v>
      </c>
      <c r="L220" s="51">
        <v>44399</v>
      </c>
      <c r="M220" s="50" t="s">
        <v>12172</v>
      </c>
      <c r="N220" s="50" t="s">
        <v>30</v>
      </c>
      <c r="O220" s="51"/>
      <c r="P220" s="50"/>
      <c r="Q220" s="48" t="s">
        <v>30</v>
      </c>
      <c r="R220" s="50"/>
      <c r="S220" s="50"/>
    </row>
    <row r="221" s="29" customFormat="1" spans="1:19">
      <c r="A221" s="12">
        <v>218</v>
      </c>
      <c r="B221" s="12" t="s">
        <v>12464</v>
      </c>
      <c r="C221" s="12"/>
      <c r="D221" s="50" t="s">
        <v>426</v>
      </c>
      <c r="E221" s="50" t="s">
        <v>12465</v>
      </c>
      <c r="F221" s="50" t="s">
        <v>24</v>
      </c>
      <c r="G221" s="50">
        <v>16</v>
      </c>
      <c r="H221" s="50" t="s">
        <v>18249</v>
      </c>
      <c r="I221" s="50" t="s">
        <v>12467</v>
      </c>
      <c r="J221" s="50">
        <v>18776878276</v>
      </c>
      <c r="K221" s="50" t="s">
        <v>27</v>
      </c>
      <c r="L221" s="51">
        <v>44396</v>
      </c>
      <c r="M221" s="50" t="s">
        <v>28</v>
      </c>
      <c r="N221" s="50"/>
      <c r="O221" s="51"/>
      <c r="P221" s="50"/>
      <c r="Q221" s="48" t="s">
        <v>30</v>
      </c>
      <c r="R221" s="50"/>
      <c r="S221" s="50"/>
    </row>
    <row r="222" s="29" customFormat="1" spans="1:19">
      <c r="A222" s="12">
        <v>219</v>
      </c>
      <c r="B222" s="12" t="s">
        <v>12468</v>
      </c>
      <c r="C222" s="12"/>
      <c r="D222" s="52" t="s">
        <v>431</v>
      </c>
      <c r="E222" s="52" t="s">
        <v>4764</v>
      </c>
      <c r="F222" s="52" t="s">
        <v>143</v>
      </c>
      <c r="G222" s="52">
        <v>15</v>
      </c>
      <c r="H222" s="52" t="s">
        <v>12469</v>
      </c>
      <c r="I222" s="52" t="s">
        <v>2220</v>
      </c>
      <c r="J222" s="52" t="s">
        <v>12470</v>
      </c>
      <c r="K222" s="52" t="s">
        <v>27</v>
      </c>
      <c r="L222" s="53">
        <v>44396</v>
      </c>
      <c r="M222" s="52" t="s">
        <v>3693</v>
      </c>
      <c r="N222" s="52" t="s">
        <v>30</v>
      </c>
      <c r="O222" s="53"/>
      <c r="P222" s="52"/>
      <c r="Q222" s="48"/>
      <c r="R222" s="52"/>
      <c r="S222" s="52"/>
    </row>
    <row r="223" s="29" customFormat="1" spans="1:19">
      <c r="A223" s="12">
        <v>220</v>
      </c>
      <c r="B223" s="12" t="s">
        <v>12471</v>
      </c>
      <c r="C223" s="12"/>
      <c r="D223" s="52" t="s">
        <v>431</v>
      </c>
      <c r="E223" s="52" t="s">
        <v>12472</v>
      </c>
      <c r="F223" s="52" t="s">
        <v>143</v>
      </c>
      <c r="G223" s="52">
        <v>16</v>
      </c>
      <c r="H223" s="52" t="s">
        <v>25824</v>
      </c>
      <c r="I223" s="52" t="s">
        <v>12474</v>
      </c>
      <c r="J223" s="52">
        <v>13877876920</v>
      </c>
      <c r="K223" s="52" t="s">
        <v>27</v>
      </c>
      <c r="L223" s="53">
        <v>44394</v>
      </c>
      <c r="M223" s="52" t="s">
        <v>2455</v>
      </c>
      <c r="N223" s="52" t="s">
        <v>30</v>
      </c>
      <c r="O223" s="53"/>
      <c r="P223" s="52"/>
      <c r="Q223" s="48"/>
      <c r="R223" s="52"/>
      <c r="S223" s="52"/>
    </row>
    <row r="224" s="29" customFormat="1" spans="1:19">
      <c r="A224" s="12">
        <v>221</v>
      </c>
      <c r="B224" s="12" t="s">
        <v>12475</v>
      </c>
      <c r="C224" s="12"/>
      <c r="D224" s="52" t="s">
        <v>431</v>
      </c>
      <c r="E224" s="52" t="s">
        <v>6021</v>
      </c>
      <c r="F224" s="52" t="s">
        <v>143</v>
      </c>
      <c r="G224" s="52">
        <v>15</v>
      </c>
      <c r="H224" s="52" t="s">
        <v>12476</v>
      </c>
      <c r="I224" s="52" t="s">
        <v>12477</v>
      </c>
      <c r="J224" s="52">
        <v>18978755140</v>
      </c>
      <c r="K224" s="52" t="s">
        <v>27</v>
      </c>
      <c r="L224" s="53">
        <v>44403</v>
      </c>
      <c r="M224" s="52" t="s">
        <v>1347</v>
      </c>
      <c r="N224" s="52" t="s">
        <v>30</v>
      </c>
      <c r="O224" s="53"/>
      <c r="P224" s="52"/>
      <c r="Q224" s="48"/>
      <c r="R224" s="52"/>
      <c r="S224" s="52"/>
    </row>
    <row r="225" s="29" customFormat="1" spans="1:19">
      <c r="A225" s="12">
        <v>221</v>
      </c>
      <c r="B225" s="12" t="s">
        <v>12478</v>
      </c>
      <c r="C225" s="12"/>
      <c r="D225" s="52" t="s">
        <v>431</v>
      </c>
      <c r="E225" s="52" t="s">
        <v>1717</v>
      </c>
      <c r="F225" s="52" t="s">
        <v>24</v>
      </c>
      <c r="G225" s="52">
        <v>17</v>
      </c>
      <c r="H225" s="52" t="s">
        <v>25825</v>
      </c>
      <c r="I225" s="52" t="s">
        <v>12479</v>
      </c>
      <c r="J225" s="52">
        <v>13481868801</v>
      </c>
      <c r="K225" s="52" t="s">
        <v>27</v>
      </c>
      <c r="L225" s="53">
        <v>44396</v>
      </c>
      <c r="M225" s="52" t="s">
        <v>2455</v>
      </c>
      <c r="N225" s="52" t="s">
        <v>30</v>
      </c>
      <c r="O225" s="53"/>
      <c r="P225" s="52"/>
      <c r="Q225" s="48"/>
      <c r="R225" s="52"/>
      <c r="S225" s="52"/>
    </row>
    <row r="226" s="29" customFormat="1" spans="1:19">
      <c r="A226" s="12">
        <v>221</v>
      </c>
      <c r="B226" s="12" t="s">
        <v>12480</v>
      </c>
      <c r="C226" s="12"/>
      <c r="D226" s="52" t="s">
        <v>431</v>
      </c>
      <c r="E226" s="52" t="s">
        <v>12481</v>
      </c>
      <c r="F226" s="52" t="s">
        <v>24</v>
      </c>
      <c r="G226" s="52">
        <v>17</v>
      </c>
      <c r="H226" s="52" t="s">
        <v>17938</v>
      </c>
      <c r="I226" s="52" t="s">
        <v>12482</v>
      </c>
      <c r="J226" s="52" t="s">
        <v>12483</v>
      </c>
      <c r="K226" s="52" t="s">
        <v>27</v>
      </c>
      <c r="L226" s="53">
        <v>44395</v>
      </c>
      <c r="M226" s="52" t="s">
        <v>6007</v>
      </c>
      <c r="N226" s="52" t="s">
        <v>30</v>
      </c>
      <c r="O226" s="53"/>
      <c r="P226" s="52"/>
      <c r="Q226" s="48"/>
      <c r="R226" s="52"/>
      <c r="S226" s="52"/>
    </row>
    <row r="227" s="29" customFormat="1" spans="1:19">
      <c r="A227" s="12">
        <v>221</v>
      </c>
      <c r="B227" s="12" t="s">
        <v>12484</v>
      </c>
      <c r="C227" s="12"/>
      <c r="D227" s="52" t="s">
        <v>431</v>
      </c>
      <c r="E227" s="52" t="s">
        <v>12485</v>
      </c>
      <c r="F227" s="52" t="s">
        <v>143</v>
      </c>
      <c r="G227" s="52">
        <v>17</v>
      </c>
      <c r="H227" s="52" t="s">
        <v>12486</v>
      </c>
      <c r="I227" s="52" t="s">
        <v>12487</v>
      </c>
      <c r="J227" s="52">
        <v>15240678817</v>
      </c>
      <c r="K227" s="52" t="s">
        <v>27</v>
      </c>
      <c r="L227" s="53">
        <v>44395</v>
      </c>
      <c r="M227" s="52" t="s">
        <v>12488</v>
      </c>
      <c r="N227" s="52" t="s">
        <v>27</v>
      </c>
      <c r="O227" s="53">
        <v>44414</v>
      </c>
      <c r="P227" s="52" t="s">
        <v>12488</v>
      </c>
      <c r="Q227" s="48" t="s">
        <v>30</v>
      </c>
      <c r="R227" s="54" t="s">
        <v>12489</v>
      </c>
      <c r="S227" s="52"/>
    </row>
    <row r="228" s="29" customFormat="1" spans="1:19">
      <c r="A228" s="12">
        <v>221</v>
      </c>
      <c r="B228" s="12" t="s">
        <v>12490</v>
      </c>
      <c r="C228" s="12"/>
      <c r="D228" s="52" t="s">
        <v>431</v>
      </c>
      <c r="E228" s="52" t="s">
        <v>12491</v>
      </c>
      <c r="F228" s="52" t="s">
        <v>143</v>
      </c>
      <c r="G228" s="52">
        <v>18</v>
      </c>
      <c r="H228" s="52" t="s">
        <v>12492</v>
      </c>
      <c r="I228" s="52" t="s">
        <v>12493</v>
      </c>
      <c r="J228" s="52" t="s">
        <v>12494</v>
      </c>
      <c r="K228" s="52" t="s">
        <v>27</v>
      </c>
      <c r="L228" s="53">
        <v>44331</v>
      </c>
      <c r="M228" s="52" t="s">
        <v>2455</v>
      </c>
      <c r="N228" s="52" t="s">
        <v>30</v>
      </c>
      <c r="O228" s="53">
        <v>44366</v>
      </c>
      <c r="P228" s="52" t="s">
        <v>2455</v>
      </c>
      <c r="Q228" s="48" t="s">
        <v>30</v>
      </c>
      <c r="R228" s="52"/>
      <c r="S228" s="52"/>
    </row>
    <row r="229" s="29" customFormat="1" spans="1:19">
      <c r="A229" s="12">
        <v>221</v>
      </c>
      <c r="B229" s="12" t="s">
        <v>12495</v>
      </c>
      <c r="C229" s="12"/>
      <c r="D229" s="52" t="s">
        <v>431</v>
      </c>
      <c r="E229" s="52" t="s">
        <v>12496</v>
      </c>
      <c r="F229" s="52" t="s">
        <v>143</v>
      </c>
      <c r="G229" s="52">
        <v>18</v>
      </c>
      <c r="H229" s="52" t="s">
        <v>6147</v>
      </c>
      <c r="I229" s="52" t="s">
        <v>12497</v>
      </c>
      <c r="J229" s="52">
        <v>18176158784</v>
      </c>
      <c r="K229" s="52" t="s">
        <v>27</v>
      </c>
      <c r="L229" s="53">
        <v>44394</v>
      </c>
      <c r="M229" s="52" t="s">
        <v>1273</v>
      </c>
      <c r="N229" s="52" t="s">
        <v>30</v>
      </c>
      <c r="O229" s="53"/>
      <c r="P229" s="52"/>
      <c r="Q229" s="48"/>
      <c r="R229" s="52"/>
      <c r="S229" s="52"/>
    </row>
    <row r="230" s="29" customFormat="1" spans="1:19">
      <c r="A230" s="12">
        <v>221</v>
      </c>
      <c r="B230" s="12" t="s">
        <v>12498</v>
      </c>
      <c r="C230" s="12"/>
      <c r="D230" s="52" t="s">
        <v>431</v>
      </c>
      <c r="E230" s="52" t="s">
        <v>12499</v>
      </c>
      <c r="F230" s="52" t="s">
        <v>143</v>
      </c>
      <c r="G230" s="52">
        <v>15</v>
      </c>
      <c r="H230" s="52" t="s">
        <v>12500</v>
      </c>
      <c r="I230" s="52" t="s">
        <v>12501</v>
      </c>
      <c r="J230" s="52" t="s">
        <v>12502</v>
      </c>
      <c r="K230" s="52" t="s">
        <v>27</v>
      </c>
      <c r="L230" s="53">
        <v>44395</v>
      </c>
      <c r="M230" s="52" t="s">
        <v>1352</v>
      </c>
      <c r="N230" s="52" t="s">
        <v>30</v>
      </c>
      <c r="O230" s="53"/>
      <c r="P230" s="52"/>
      <c r="Q230" s="48"/>
      <c r="R230" s="52"/>
      <c r="S230" s="52"/>
    </row>
    <row r="231" s="29" customFormat="1" spans="1:19">
      <c r="A231" s="12">
        <v>221</v>
      </c>
      <c r="B231" s="12" t="s">
        <v>12507</v>
      </c>
      <c r="C231" s="12"/>
      <c r="D231" s="52" t="s">
        <v>431</v>
      </c>
      <c r="E231" s="52" t="s">
        <v>12504</v>
      </c>
      <c r="F231" s="52" t="s">
        <v>143</v>
      </c>
      <c r="G231" s="52">
        <v>16</v>
      </c>
      <c r="H231" s="52" t="s">
        <v>12505</v>
      </c>
      <c r="I231" s="52" t="s">
        <v>12506</v>
      </c>
      <c r="J231" s="52">
        <v>19807781295</v>
      </c>
      <c r="K231" s="52" t="s">
        <v>27</v>
      </c>
      <c r="L231" s="53">
        <v>44379</v>
      </c>
      <c r="M231" s="52" t="s">
        <v>3693</v>
      </c>
      <c r="N231" s="52" t="s">
        <v>30</v>
      </c>
      <c r="O231" s="53"/>
      <c r="P231" s="52"/>
      <c r="Q231" s="48"/>
      <c r="R231" s="52"/>
      <c r="S231" s="52"/>
    </row>
    <row r="232" s="29" customFormat="1" spans="1:19">
      <c r="A232" s="12">
        <v>221</v>
      </c>
      <c r="B232" s="12" t="s">
        <v>12512</v>
      </c>
      <c r="C232" s="12"/>
      <c r="D232" s="52" t="s">
        <v>431</v>
      </c>
      <c r="E232" s="52" t="s">
        <v>12508</v>
      </c>
      <c r="F232" s="52" t="s">
        <v>24</v>
      </c>
      <c r="G232" s="52">
        <v>16</v>
      </c>
      <c r="H232" s="52" t="s">
        <v>25826</v>
      </c>
      <c r="I232" s="52" t="s">
        <v>12510</v>
      </c>
      <c r="J232" s="52">
        <v>15277842670</v>
      </c>
      <c r="K232" s="52" t="s">
        <v>27</v>
      </c>
      <c r="L232" s="53">
        <v>44396</v>
      </c>
      <c r="M232" s="52" t="s">
        <v>12511</v>
      </c>
      <c r="N232" s="52" t="s">
        <v>30</v>
      </c>
      <c r="O232" s="53"/>
      <c r="P232" s="52"/>
      <c r="Q232" s="48"/>
      <c r="R232" s="52"/>
      <c r="S232" s="52"/>
    </row>
    <row r="233" s="29" customFormat="1" spans="1:19">
      <c r="A233" s="12">
        <v>221</v>
      </c>
      <c r="B233" s="12" t="s">
        <v>12516</v>
      </c>
      <c r="C233" s="12"/>
      <c r="D233" s="52" t="s">
        <v>431</v>
      </c>
      <c r="E233" s="52" t="s">
        <v>12513</v>
      </c>
      <c r="F233" s="52" t="s">
        <v>143</v>
      </c>
      <c r="G233" s="52">
        <v>16</v>
      </c>
      <c r="H233" s="52" t="s">
        <v>25827</v>
      </c>
      <c r="I233" s="52" t="s">
        <v>5630</v>
      </c>
      <c r="J233" s="52" t="s">
        <v>12515</v>
      </c>
      <c r="K233" s="52" t="s">
        <v>27</v>
      </c>
      <c r="L233" s="53">
        <v>44395</v>
      </c>
      <c r="M233" s="52" t="s">
        <v>1352</v>
      </c>
      <c r="N233" s="52" t="s">
        <v>27</v>
      </c>
      <c r="O233" s="53">
        <v>44416</v>
      </c>
      <c r="P233" s="52"/>
      <c r="Q233" s="48" t="s">
        <v>30</v>
      </c>
      <c r="R233" s="52"/>
      <c r="S233" s="52"/>
    </row>
    <row r="234" s="29" customFormat="1" spans="1:19">
      <c r="A234" s="12">
        <v>221</v>
      </c>
      <c r="B234" s="12" t="s">
        <v>12521</v>
      </c>
      <c r="C234" s="12"/>
      <c r="D234" s="52" t="s">
        <v>431</v>
      </c>
      <c r="E234" s="52" t="s">
        <v>12517</v>
      </c>
      <c r="F234" s="52" t="s">
        <v>24</v>
      </c>
      <c r="G234" s="52">
        <v>18</v>
      </c>
      <c r="H234" s="52" t="s">
        <v>25828</v>
      </c>
      <c r="I234" s="52" t="s">
        <v>12519</v>
      </c>
      <c r="J234" s="52" t="s">
        <v>12520</v>
      </c>
      <c r="K234" s="52" t="s">
        <v>27</v>
      </c>
      <c r="L234" s="53">
        <v>44412</v>
      </c>
      <c r="M234" s="52" t="s">
        <v>6144</v>
      </c>
      <c r="N234" s="52" t="s">
        <v>30</v>
      </c>
      <c r="O234" s="53"/>
      <c r="P234" s="52"/>
      <c r="Q234" s="48"/>
      <c r="R234" s="52"/>
      <c r="S234" s="52"/>
    </row>
    <row r="235" s="29" customFormat="1" spans="1:19">
      <c r="A235" s="12">
        <v>221</v>
      </c>
      <c r="B235" s="12" t="s">
        <v>12526</v>
      </c>
      <c r="C235" s="12"/>
      <c r="D235" s="52" t="s">
        <v>431</v>
      </c>
      <c r="E235" s="52" t="s">
        <v>12522</v>
      </c>
      <c r="F235" s="52" t="s">
        <v>24</v>
      </c>
      <c r="G235" s="52">
        <v>16</v>
      </c>
      <c r="H235" s="52" t="s">
        <v>12523</v>
      </c>
      <c r="I235" s="52" t="s">
        <v>12524</v>
      </c>
      <c r="J235" s="52" t="s">
        <v>12525</v>
      </c>
      <c r="K235" s="52" t="s">
        <v>27</v>
      </c>
      <c r="L235" s="53">
        <v>44399</v>
      </c>
      <c r="M235" s="52" t="s">
        <v>2455</v>
      </c>
      <c r="N235" s="52" t="s">
        <v>30</v>
      </c>
      <c r="O235" s="53"/>
      <c r="P235" s="52"/>
      <c r="Q235" s="48"/>
      <c r="R235" s="52"/>
      <c r="S235" s="52"/>
    </row>
    <row r="236" s="29" customFormat="1" spans="1:19">
      <c r="A236" s="12">
        <v>221</v>
      </c>
      <c r="B236" s="12" t="s">
        <v>12530</v>
      </c>
      <c r="C236" s="12"/>
      <c r="D236" s="52" t="s">
        <v>431</v>
      </c>
      <c r="E236" s="52" t="s">
        <v>12527</v>
      </c>
      <c r="F236" s="52" t="s">
        <v>24</v>
      </c>
      <c r="G236" s="52">
        <v>17</v>
      </c>
      <c r="H236" s="52" t="s">
        <v>7973</v>
      </c>
      <c r="I236" s="52" t="s">
        <v>12528</v>
      </c>
      <c r="J236" s="52" t="s">
        <v>12529</v>
      </c>
      <c r="K236" s="52" t="s">
        <v>27</v>
      </c>
      <c r="L236" s="53">
        <v>44411</v>
      </c>
      <c r="M236" s="52" t="s">
        <v>3693</v>
      </c>
      <c r="N236" s="52" t="s">
        <v>30</v>
      </c>
      <c r="O236" s="53"/>
      <c r="P236" s="52"/>
      <c r="Q236" s="48"/>
      <c r="R236" s="52"/>
      <c r="S236" s="52"/>
    </row>
    <row r="237" s="29" customFormat="1" spans="1:19">
      <c r="A237" s="12">
        <v>221</v>
      </c>
      <c r="B237" s="12" t="s">
        <v>12534</v>
      </c>
      <c r="C237" s="12"/>
      <c r="D237" s="52" t="s">
        <v>431</v>
      </c>
      <c r="E237" s="52" t="s">
        <v>12531</v>
      </c>
      <c r="F237" s="52" t="s">
        <v>143</v>
      </c>
      <c r="G237" s="52">
        <v>15</v>
      </c>
      <c r="H237" s="52" t="s">
        <v>12532</v>
      </c>
      <c r="I237" s="52" t="s">
        <v>12533</v>
      </c>
      <c r="J237" s="52">
        <v>15977838505</v>
      </c>
      <c r="K237" s="52" t="s">
        <v>27</v>
      </c>
      <c r="L237" s="53">
        <v>44395</v>
      </c>
      <c r="M237" s="52" t="s">
        <v>1352</v>
      </c>
      <c r="N237" s="52" t="s">
        <v>27</v>
      </c>
      <c r="O237" s="53">
        <v>44051</v>
      </c>
      <c r="P237" s="52" t="s">
        <v>1352</v>
      </c>
      <c r="Q237" s="48" t="s">
        <v>30</v>
      </c>
      <c r="R237" s="52"/>
      <c r="S237" s="52"/>
    </row>
    <row r="238" s="29" customFormat="1" spans="1:19">
      <c r="A238" s="12">
        <v>221</v>
      </c>
      <c r="B238" s="12" t="s">
        <v>12538</v>
      </c>
      <c r="C238" s="12"/>
      <c r="D238" s="52" t="s">
        <v>431</v>
      </c>
      <c r="E238" s="52" t="s">
        <v>12535</v>
      </c>
      <c r="F238" s="52" t="s">
        <v>24</v>
      </c>
      <c r="G238" s="52">
        <v>17</v>
      </c>
      <c r="H238" s="52" t="s">
        <v>25829</v>
      </c>
      <c r="I238" s="52" t="s">
        <v>12537</v>
      </c>
      <c r="J238" s="52">
        <v>18707785776</v>
      </c>
      <c r="K238" s="52" t="s">
        <v>27</v>
      </c>
      <c r="L238" s="53">
        <v>44394</v>
      </c>
      <c r="M238" s="52" t="s">
        <v>139</v>
      </c>
      <c r="N238" s="52" t="s">
        <v>30</v>
      </c>
      <c r="O238" s="53"/>
      <c r="P238" s="52"/>
      <c r="Q238" s="48"/>
      <c r="R238" s="52"/>
      <c r="S238" s="52"/>
    </row>
    <row r="239" s="29" customFormat="1" spans="1:19">
      <c r="A239" s="12">
        <v>221</v>
      </c>
      <c r="B239" s="12" t="s">
        <v>12542</v>
      </c>
      <c r="C239" s="12"/>
      <c r="D239" s="52" t="s">
        <v>431</v>
      </c>
      <c r="E239" s="52" t="s">
        <v>12539</v>
      </c>
      <c r="F239" s="52" t="s">
        <v>24</v>
      </c>
      <c r="G239" s="52">
        <v>18</v>
      </c>
      <c r="H239" s="52" t="s">
        <v>5709</v>
      </c>
      <c r="I239" s="52" t="s">
        <v>12540</v>
      </c>
      <c r="J239" s="52" t="s">
        <v>12541</v>
      </c>
      <c r="K239" s="52" t="s">
        <v>27</v>
      </c>
      <c r="L239" s="53">
        <v>44403</v>
      </c>
      <c r="M239" s="52" t="s">
        <v>1273</v>
      </c>
      <c r="N239" s="52" t="s">
        <v>30</v>
      </c>
      <c r="O239" s="53"/>
      <c r="P239" s="52"/>
      <c r="Q239" s="48"/>
      <c r="R239" s="52"/>
      <c r="S239" s="52"/>
    </row>
    <row r="240" s="29" customFormat="1" spans="1:19">
      <c r="A240" s="12">
        <v>221</v>
      </c>
      <c r="B240" s="12" t="s">
        <v>12546</v>
      </c>
      <c r="C240" s="12"/>
      <c r="D240" s="52" t="s">
        <v>431</v>
      </c>
      <c r="E240" s="52" t="s">
        <v>12543</v>
      </c>
      <c r="F240" s="52" t="s">
        <v>143</v>
      </c>
      <c r="G240" s="52">
        <v>16</v>
      </c>
      <c r="H240" s="52" t="s">
        <v>1375</v>
      </c>
      <c r="I240" s="52" t="s">
        <v>12544</v>
      </c>
      <c r="J240" s="52" t="s">
        <v>12545</v>
      </c>
      <c r="K240" s="52" t="s">
        <v>27</v>
      </c>
      <c r="L240" s="53">
        <v>44379</v>
      </c>
      <c r="M240" s="52" t="s">
        <v>1273</v>
      </c>
      <c r="N240" s="52" t="s">
        <v>30</v>
      </c>
      <c r="O240" s="53"/>
      <c r="P240" s="52"/>
      <c r="Q240" s="48"/>
      <c r="R240" s="52"/>
      <c r="S240" s="52"/>
    </row>
    <row r="241" s="29" customFormat="1" spans="1:19">
      <c r="A241" s="12">
        <v>221</v>
      </c>
      <c r="B241" s="12" t="s">
        <v>12552</v>
      </c>
      <c r="C241" s="12"/>
      <c r="D241" s="52" t="s">
        <v>431</v>
      </c>
      <c r="E241" s="52" t="s">
        <v>12547</v>
      </c>
      <c r="F241" s="52" t="s">
        <v>24</v>
      </c>
      <c r="G241" s="52">
        <v>14</v>
      </c>
      <c r="H241" s="52" t="s">
        <v>12548</v>
      </c>
      <c r="I241" s="52" t="s">
        <v>12549</v>
      </c>
      <c r="J241" s="52" t="s">
        <v>12550</v>
      </c>
      <c r="K241" s="52" t="s">
        <v>27</v>
      </c>
      <c r="L241" s="53">
        <v>44409</v>
      </c>
      <c r="M241" s="52" t="s">
        <v>12551</v>
      </c>
      <c r="N241" s="52" t="s">
        <v>30</v>
      </c>
      <c r="O241" s="53"/>
      <c r="P241" s="52"/>
      <c r="Q241" s="48"/>
      <c r="R241" s="52"/>
      <c r="S241" s="52"/>
    </row>
    <row r="242" s="29" customFormat="1" spans="1:19">
      <c r="A242" s="12">
        <v>221</v>
      </c>
      <c r="B242" s="12" t="s">
        <v>12555</v>
      </c>
      <c r="C242" s="12"/>
      <c r="D242" s="52" t="s">
        <v>431</v>
      </c>
      <c r="E242" s="52" t="s">
        <v>12553</v>
      </c>
      <c r="F242" s="52" t="s">
        <v>143</v>
      </c>
      <c r="G242" s="52">
        <v>17</v>
      </c>
      <c r="H242" s="52" t="s">
        <v>25830</v>
      </c>
      <c r="I242" s="52" t="s">
        <v>12554</v>
      </c>
      <c r="J242" s="52">
        <v>19978821496</v>
      </c>
      <c r="K242" s="52" t="s">
        <v>27</v>
      </c>
      <c r="L242" s="53">
        <v>44396</v>
      </c>
      <c r="M242" s="52" t="s">
        <v>2172</v>
      </c>
      <c r="N242" s="52" t="s">
        <v>30</v>
      </c>
      <c r="O242" s="53">
        <v>44416</v>
      </c>
      <c r="P242" s="52"/>
      <c r="Q242" s="48" t="s">
        <v>30</v>
      </c>
      <c r="R242" s="52"/>
      <c r="S242" s="52"/>
    </row>
    <row r="243" s="29" customFormat="1" spans="1:19">
      <c r="A243" s="12">
        <v>221</v>
      </c>
      <c r="B243" s="12" t="s">
        <v>12560</v>
      </c>
      <c r="C243" s="12"/>
      <c r="D243" s="52" t="s">
        <v>431</v>
      </c>
      <c r="E243" s="52" t="s">
        <v>12556</v>
      </c>
      <c r="F243" s="52" t="s">
        <v>24</v>
      </c>
      <c r="G243" s="52">
        <v>16</v>
      </c>
      <c r="H243" s="52" t="s">
        <v>12557</v>
      </c>
      <c r="I243" s="52" t="s">
        <v>12558</v>
      </c>
      <c r="J243" s="52" t="s">
        <v>12559</v>
      </c>
      <c r="K243" s="52" t="s">
        <v>27</v>
      </c>
      <c r="L243" s="53">
        <v>44397</v>
      </c>
      <c r="M243" s="52" t="s">
        <v>1217</v>
      </c>
      <c r="N243" s="52" t="s">
        <v>30</v>
      </c>
      <c r="O243" s="53"/>
      <c r="P243" s="52"/>
      <c r="Q243" s="48"/>
      <c r="R243" s="52"/>
      <c r="S243" s="52"/>
    </row>
    <row r="244" s="29" customFormat="1" spans="1:19">
      <c r="A244" s="12">
        <v>221</v>
      </c>
      <c r="B244" s="12" t="s">
        <v>12565</v>
      </c>
      <c r="C244" s="12"/>
      <c r="D244" s="52" t="s">
        <v>431</v>
      </c>
      <c r="E244" s="52" t="s">
        <v>12561</v>
      </c>
      <c r="F244" s="52" t="s">
        <v>24</v>
      </c>
      <c r="G244" s="52">
        <v>17</v>
      </c>
      <c r="H244" s="52" t="s">
        <v>25831</v>
      </c>
      <c r="I244" s="52" t="s">
        <v>12563</v>
      </c>
      <c r="J244" s="52" t="s">
        <v>12564</v>
      </c>
      <c r="K244" s="52" t="s">
        <v>27</v>
      </c>
      <c r="L244" s="53">
        <v>44394</v>
      </c>
      <c r="M244" s="52" t="s">
        <v>2455</v>
      </c>
      <c r="N244" s="52" t="s">
        <v>27</v>
      </c>
      <c r="O244" s="53"/>
      <c r="P244" s="52"/>
      <c r="Q244" s="48"/>
      <c r="R244" s="52"/>
      <c r="S244" s="52"/>
    </row>
    <row r="245" s="29" customFormat="1" spans="1:19">
      <c r="A245" s="12">
        <v>221</v>
      </c>
      <c r="B245" s="12" t="s">
        <v>12570</v>
      </c>
      <c r="C245" s="12"/>
      <c r="D245" s="52" t="s">
        <v>431</v>
      </c>
      <c r="E245" s="52" t="s">
        <v>12566</v>
      </c>
      <c r="F245" s="52" t="s">
        <v>24</v>
      </c>
      <c r="G245" s="52">
        <v>17</v>
      </c>
      <c r="H245" s="52" t="s">
        <v>25832</v>
      </c>
      <c r="I245" s="52" t="s">
        <v>12568</v>
      </c>
      <c r="J245" s="52" t="s">
        <v>12569</v>
      </c>
      <c r="K245" s="52" t="s">
        <v>27</v>
      </c>
      <c r="L245" s="53">
        <v>44399</v>
      </c>
      <c r="M245" s="52" t="s">
        <v>2455</v>
      </c>
      <c r="N245" s="52" t="s">
        <v>30</v>
      </c>
      <c r="O245" s="53"/>
      <c r="P245" s="52"/>
      <c r="Q245" s="48"/>
      <c r="R245" s="52"/>
      <c r="S245" s="52"/>
    </row>
    <row r="246" s="29" customFormat="1" spans="1:19">
      <c r="A246" s="12">
        <v>221</v>
      </c>
      <c r="B246" s="12" t="s">
        <v>12574</v>
      </c>
      <c r="C246" s="12"/>
      <c r="D246" s="52" t="s">
        <v>431</v>
      </c>
      <c r="E246" s="52" t="s">
        <v>12571</v>
      </c>
      <c r="F246" s="52" t="s">
        <v>24</v>
      </c>
      <c r="G246" s="52">
        <v>16</v>
      </c>
      <c r="H246" s="52" t="s">
        <v>1456</v>
      </c>
      <c r="I246" s="52" t="s">
        <v>12572</v>
      </c>
      <c r="J246" s="52" t="s">
        <v>12573</v>
      </c>
      <c r="K246" s="52" t="s">
        <v>27</v>
      </c>
      <c r="L246" s="53">
        <v>44395</v>
      </c>
      <c r="M246" s="52" t="s">
        <v>1352</v>
      </c>
      <c r="N246" s="52" t="s">
        <v>27</v>
      </c>
      <c r="O246" s="53">
        <v>44416</v>
      </c>
      <c r="P246" s="52" t="s">
        <v>1352</v>
      </c>
      <c r="Q246" s="48" t="s">
        <v>30</v>
      </c>
      <c r="R246" s="52"/>
      <c r="S246" s="52"/>
    </row>
    <row r="247" s="29" customFormat="1" spans="1:19">
      <c r="A247" s="12">
        <v>221</v>
      </c>
      <c r="B247" s="12" t="s">
        <v>12579</v>
      </c>
      <c r="C247" s="12"/>
      <c r="D247" s="52" t="s">
        <v>431</v>
      </c>
      <c r="E247" s="52" t="s">
        <v>12575</v>
      </c>
      <c r="F247" s="52" t="s">
        <v>24</v>
      </c>
      <c r="G247" s="52">
        <v>16</v>
      </c>
      <c r="H247" s="52" t="s">
        <v>12576</v>
      </c>
      <c r="I247" s="52" t="s">
        <v>12577</v>
      </c>
      <c r="J247" s="52" t="s">
        <v>12578</v>
      </c>
      <c r="K247" s="52" t="s">
        <v>27</v>
      </c>
      <c r="L247" s="53">
        <v>44406</v>
      </c>
      <c r="M247" s="52" t="s">
        <v>1352</v>
      </c>
      <c r="N247" s="52" t="s">
        <v>30</v>
      </c>
      <c r="O247" s="53"/>
      <c r="P247" s="52"/>
      <c r="Q247" s="48"/>
      <c r="R247" s="52"/>
      <c r="S247" s="52"/>
    </row>
    <row r="248" s="29" customFormat="1" spans="1:19">
      <c r="A248" s="12">
        <v>221</v>
      </c>
      <c r="B248" s="12" t="s">
        <v>12584</v>
      </c>
      <c r="C248" s="12"/>
      <c r="D248" s="52" t="s">
        <v>431</v>
      </c>
      <c r="E248" s="52" t="s">
        <v>12580</v>
      </c>
      <c r="F248" s="52" t="s">
        <v>143</v>
      </c>
      <c r="G248" s="52">
        <v>17</v>
      </c>
      <c r="H248" s="52" t="s">
        <v>25833</v>
      </c>
      <c r="I248" s="52" t="s">
        <v>12582</v>
      </c>
      <c r="J248" s="52" t="s">
        <v>12583</v>
      </c>
      <c r="K248" s="52" t="s">
        <v>27</v>
      </c>
      <c r="L248" s="53">
        <v>44395</v>
      </c>
      <c r="M248" s="52" t="s">
        <v>2455</v>
      </c>
      <c r="N248" s="52" t="s">
        <v>30</v>
      </c>
      <c r="O248" s="53"/>
      <c r="P248" s="52"/>
      <c r="Q248" s="48"/>
      <c r="R248" s="52"/>
      <c r="S248" s="52"/>
    </row>
    <row r="249" s="29" customFormat="1" spans="1:19">
      <c r="A249" s="12">
        <v>221</v>
      </c>
      <c r="B249" s="12" t="s">
        <v>12588</v>
      </c>
      <c r="C249" s="12"/>
      <c r="D249" s="52" t="s">
        <v>431</v>
      </c>
      <c r="E249" s="52" t="s">
        <v>12585</v>
      </c>
      <c r="F249" s="52" t="s">
        <v>24</v>
      </c>
      <c r="G249" s="52">
        <v>17</v>
      </c>
      <c r="H249" s="52" t="s">
        <v>25834</v>
      </c>
      <c r="I249" s="52" t="s">
        <v>12586</v>
      </c>
      <c r="J249" s="52" t="s">
        <v>12587</v>
      </c>
      <c r="K249" s="52" t="s">
        <v>27</v>
      </c>
      <c r="L249" s="53">
        <v>44395</v>
      </c>
      <c r="M249" s="52" t="s">
        <v>6007</v>
      </c>
      <c r="N249" s="52" t="s">
        <v>27</v>
      </c>
      <c r="O249" s="53">
        <v>44416</v>
      </c>
      <c r="P249" s="52" t="s">
        <v>6007</v>
      </c>
      <c r="Q249" s="48" t="s">
        <v>30</v>
      </c>
      <c r="R249" s="52"/>
      <c r="S249" s="52"/>
    </row>
    <row r="250" s="29" customFormat="1" spans="1:19">
      <c r="A250" s="12">
        <v>221</v>
      </c>
      <c r="B250" s="12" t="s">
        <v>12593</v>
      </c>
      <c r="C250" s="12"/>
      <c r="D250" s="52" t="s">
        <v>431</v>
      </c>
      <c r="E250" s="52" t="s">
        <v>12589</v>
      </c>
      <c r="F250" s="52" t="s">
        <v>143</v>
      </c>
      <c r="G250" s="52">
        <v>16</v>
      </c>
      <c r="H250" s="52" t="s">
        <v>25835</v>
      </c>
      <c r="I250" s="52" t="s">
        <v>12591</v>
      </c>
      <c r="J250" s="52" t="s">
        <v>12592</v>
      </c>
      <c r="K250" s="52" t="s">
        <v>27</v>
      </c>
      <c r="L250" s="53">
        <v>44396</v>
      </c>
      <c r="M250" s="52" t="s">
        <v>139</v>
      </c>
      <c r="N250" s="52" t="s">
        <v>27</v>
      </c>
      <c r="O250" s="53"/>
      <c r="P250" s="52"/>
      <c r="Q250" s="48"/>
      <c r="R250" s="52"/>
      <c r="S250" s="52"/>
    </row>
    <row r="251" s="29" customFormat="1" spans="1:19">
      <c r="A251" s="12">
        <v>221</v>
      </c>
      <c r="B251" s="12" t="s">
        <v>12598</v>
      </c>
      <c r="C251" s="12"/>
      <c r="D251" s="52" t="s">
        <v>431</v>
      </c>
      <c r="E251" s="52" t="s">
        <v>12594</v>
      </c>
      <c r="F251" s="52" t="s">
        <v>24</v>
      </c>
      <c r="G251" s="52">
        <v>17</v>
      </c>
      <c r="H251" s="52" t="s">
        <v>12595</v>
      </c>
      <c r="I251" s="52" t="s">
        <v>12596</v>
      </c>
      <c r="J251" s="52" t="s">
        <v>12597</v>
      </c>
      <c r="K251" s="52" t="s">
        <v>27</v>
      </c>
      <c r="L251" s="53">
        <v>44396</v>
      </c>
      <c r="M251" s="52" t="s">
        <v>133</v>
      </c>
      <c r="N251" s="52" t="s">
        <v>27</v>
      </c>
      <c r="O251" s="53"/>
      <c r="P251" s="52"/>
      <c r="Q251" s="48"/>
      <c r="R251" s="52"/>
      <c r="S251" s="52"/>
    </row>
    <row r="252" s="29" customFormat="1" spans="1:19">
      <c r="A252" s="12">
        <v>221</v>
      </c>
      <c r="B252" s="12" t="s">
        <v>12603</v>
      </c>
      <c r="C252" s="12"/>
      <c r="D252" s="52" t="s">
        <v>431</v>
      </c>
      <c r="E252" s="52" t="s">
        <v>12599</v>
      </c>
      <c r="F252" s="52" t="s">
        <v>143</v>
      </c>
      <c r="G252" s="52">
        <v>16</v>
      </c>
      <c r="H252" s="52" t="s">
        <v>25836</v>
      </c>
      <c r="I252" s="52" t="s">
        <v>12601</v>
      </c>
      <c r="J252" s="52">
        <v>15777832292</v>
      </c>
      <c r="K252" s="52" t="s">
        <v>27</v>
      </c>
      <c r="L252" s="53">
        <v>44394</v>
      </c>
      <c r="M252" s="52" t="s">
        <v>2455</v>
      </c>
      <c r="N252" s="52" t="s">
        <v>27</v>
      </c>
      <c r="O252" s="53">
        <v>44416</v>
      </c>
      <c r="P252" s="52" t="s">
        <v>12602</v>
      </c>
      <c r="Q252" s="48" t="s">
        <v>30</v>
      </c>
      <c r="R252" s="52"/>
      <c r="S252" s="52"/>
    </row>
    <row r="253" s="29" customFormat="1" spans="1:19">
      <c r="A253" s="12">
        <v>221</v>
      </c>
      <c r="B253" s="12" t="s">
        <v>12608</v>
      </c>
      <c r="C253" s="12"/>
      <c r="D253" s="52" t="s">
        <v>431</v>
      </c>
      <c r="E253" s="52" t="s">
        <v>12604</v>
      </c>
      <c r="F253" s="52" t="s">
        <v>143</v>
      </c>
      <c r="G253" s="52">
        <v>17</v>
      </c>
      <c r="H253" s="52" t="s">
        <v>12605</v>
      </c>
      <c r="I253" s="52" t="s">
        <v>12606</v>
      </c>
      <c r="J253" s="52" t="s">
        <v>12607</v>
      </c>
      <c r="K253" s="52" t="s">
        <v>27</v>
      </c>
      <c r="L253" s="53">
        <v>44394</v>
      </c>
      <c r="M253" s="52" t="s">
        <v>2455</v>
      </c>
      <c r="N253" s="52" t="s">
        <v>27</v>
      </c>
      <c r="O253" s="53"/>
      <c r="P253" s="52"/>
      <c r="Q253" s="48"/>
      <c r="R253" s="52"/>
      <c r="S253" s="52"/>
    </row>
    <row r="254" s="29" customFormat="1" spans="1:19">
      <c r="A254" s="12">
        <v>221</v>
      </c>
      <c r="B254" s="12" t="s">
        <v>12613</v>
      </c>
      <c r="C254" s="12"/>
      <c r="D254" s="52" t="s">
        <v>431</v>
      </c>
      <c r="E254" s="52" t="s">
        <v>12609</v>
      </c>
      <c r="F254" s="52" t="s">
        <v>24</v>
      </c>
      <c r="G254" s="52">
        <v>17</v>
      </c>
      <c r="H254" s="52" t="s">
        <v>12610</v>
      </c>
      <c r="I254" s="52" t="s">
        <v>12611</v>
      </c>
      <c r="J254" s="52" t="s">
        <v>12612</v>
      </c>
      <c r="K254" s="52" t="s">
        <v>27</v>
      </c>
      <c r="L254" s="53">
        <v>44379</v>
      </c>
      <c r="M254" s="52" t="s">
        <v>1273</v>
      </c>
      <c r="N254" s="52" t="s">
        <v>30</v>
      </c>
      <c r="O254" s="53"/>
      <c r="P254" s="52"/>
      <c r="Q254" s="48"/>
      <c r="R254" s="52"/>
      <c r="S254" s="52"/>
    </row>
    <row r="255" s="29" customFormat="1" spans="1:19">
      <c r="A255" s="12">
        <v>221</v>
      </c>
      <c r="B255" s="12" t="s">
        <v>12618</v>
      </c>
      <c r="C255" s="12"/>
      <c r="D255" s="52" t="s">
        <v>431</v>
      </c>
      <c r="E255" s="52" t="s">
        <v>12614</v>
      </c>
      <c r="F255" s="52" t="s">
        <v>24</v>
      </c>
      <c r="G255" s="52">
        <v>16</v>
      </c>
      <c r="H255" s="52" t="s">
        <v>25837</v>
      </c>
      <c r="I255" s="52" t="s">
        <v>12616</v>
      </c>
      <c r="J255" s="52" t="s">
        <v>12617</v>
      </c>
      <c r="K255" s="52" t="s">
        <v>27</v>
      </c>
      <c r="L255" s="53">
        <v>44400</v>
      </c>
      <c r="M255" s="52" t="s">
        <v>4299</v>
      </c>
      <c r="N255" s="52" t="s">
        <v>30</v>
      </c>
      <c r="O255" s="53"/>
      <c r="P255" s="52"/>
      <c r="Q255" s="48"/>
      <c r="R255" s="52"/>
      <c r="S255" s="52"/>
    </row>
    <row r="256" s="29" customFormat="1" spans="1:19">
      <c r="A256" s="12">
        <v>221</v>
      </c>
      <c r="B256" s="12" t="s">
        <v>12623</v>
      </c>
      <c r="C256" s="12"/>
      <c r="D256" s="52" t="s">
        <v>431</v>
      </c>
      <c r="E256" s="52" t="s">
        <v>12619</v>
      </c>
      <c r="F256" s="52" t="s">
        <v>143</v>
      </c>
      <c r="G256" s="52">
        <v>17</v>
      </c>
      <c r="H256" s="52" t="s">
        <v>12620</v>
      </c>
      <c r="I256" s="52" t="s">
        <v>12621</v>
      </c>
      <c r="J256" s="52" t="s">
        <v>12622</v>
      </c>
      <c r="K256" s="52" t="s">
        <v>27</v>
      </c>
      <c r="L256" s="53">
        <v>44396</v>
      </c>
      <c r="M256" s="52" t="s">
        <v>1352</v>
      </c>
      <c r="N256" s="52" t="s">
        <v>30</v>
      </c>
      <c r="O256" s="53"/>
      <c r="P256" s="52"/>
      <c r="Q256" s="48"/>
      <c r="R256" s="52"/>
      <c r="S256" s="52"/>
    </row>
    <row r="257" s="29" customFormat="1" spans="1:19">
      <c r="A257" s="12">
        <v>221</v>
      </c>
      <c r="B257" s="12" t="s">
        <v>12628</v>
      </c>
      <c r="C257" s="12"/>
      <c r="D257" s="52" t="s">
        <v>431</v>
      </c>
      <c r="E257" s="52" t="s">
        <v>12624</v>
      </c>
      <c r="F257" s="52" t="s">
        <v>143</v>
      </c>
      <c r="G257" s="52">
        <v>16</v>
      </c>
      <c r="H257" s="52" t="s">
        <v>15753</v>
      </c>
      <c r="I257" s="52" t="s">
        <v>12626</v>
      </c>
      <c r="J257" s="52" t="s">
        <v>12627</v>
      </c>
      <c r="K257" s="52" t="s">
        <v>27</v>
      </c>
      <c r="L257" s="53">
        <v>44395</v>
      </c>
      <c r="M257" s="52" t="s">
        <v>6007</v>
      </c>
      <c r="N257" s="52" t="s">
        <v>27</v>
      </c>
      <c r="O257" s="53">
        <v>44416</v>
      </c>
      <c r="P257" s="52" t="s">
        <v>6007</v>
      </c>
      <c r="Q257" s="48" t="s">
        <v>30</v>
      </c>
      <c r="R257" s="52"/>
      <c r="S257" s="52"/>
    </row>
    <row r="258" s="29" customFormat="1" spans="1:19">
      <c r="A258" s="12">
        <v>221</v>
      </c>
      <c r="B258" s="12" t="s">
        <v>12632</v>
      </c>
      <c r="C258" s="12"/>
      <c r="D258" s="52" t="s">
        <v>431</v>
      </c>
      <c r="E258" s="52" t="s">
        <v>12629</v>
      </c>
      <c r="F258" s="52" t="s">
        <v>143</v>
      </c>
      <c r="G258" s="52">
        <v>15</v>
      </c>
      <c r="H258" s="52" t="s">
        <v>25838</v>
      </c>
      <c r="I258" s="52" t="s">
        <v>12631</v>
      </c>
      <c r="J258" s="52">
        <v>15777804116</v>
      </c>
      <c r="K258" s="52" t="s">
        <v>27</v>
      </c>
      <c r="L258" s="53">
        <v>44399</v>
      </c>
      <c r="M258" s="52" t="s">
        <v>2455</v>
      </c>
      <c r="N258" s="52" t="s">
        <v>27</v>
      </c>
      <c r="O258" s="53"/>
      <c r="P258" s="52"/>
      <c r="Q258" s="48"/>
      <c r="R258" s="52"/>
      <c r="S258" s="52"/>
    </row>
    <row r="259" s="29" customFormat="1" spans="1:19">
      <c r="A259" s="12">
        <v>221</v>
      </c>
      <c r="B259" s="12" t="s">
        <v>12636</v>
      </c>
      <c r="C259" s="12"/>
      <c r="D259" s="52" t="s">
        <v>431</v>
      </c>
      <c r="E259" s="52" t="s">
        <v>10973</v>
      </c>
      <c r="F259" s="52" t="s">
        <v>24</v>
      </c>
      <c r="G259" s="52">
        <v>16</v>
      </c>
      <c r="H259" s="52" t="s">
        <v>12633</v>
      </c>
      <c r="I259" s="52" t="s">
        <v>12634</v>
      </c>
      <c r="J259" s="52" t="s">
        <v>12635</v>
      </c>
      <c r="K259" s="52" t="s">
        <v>27</v>
      </c>
      <c r="L259" s="53">
        <v>44395</v>
      </c>
      <c r="M259" s="52" t="s">
        <v>2455</v>
      </c>
      <c r="N259" s="52" t="s">
        <v>30</v>
      </c>
      <c r="O259" s="53"/>
      <c r="P259" s="52"/>
      <c r="Q259" s="48"/>
      <c r="R259" s="52"/>
      <c r="S259" s="52"/>
    </row>
    <row r="260" s="29" customFormat="1" spans="1:19">
      <c r="A260" s="12">
        <v>221</v>
      </c>
      <c r="B260" s="12" t="s">
        <v>12641</v>
      </c>
      <c r="C260" s="12"/>
      <c r="D260" s="52" t="s">
        <v>431</v>
      </c>
      <c r="E260" s="52" t="s">
        <v>12637</v>
      </c>
      <c r="F260" s="52" t="s">
        <v>24</v>
      </c>
      <c r="G260" s="52">
        <v>17</v>
      </c>
      <c r="H260" s="52" t="s">
        <v>25839</v>
      </c>
      <c r="I260" s="52" t="s">
        <v>12639</v>
      </c>
      <c r="J260" s="52" t="s">
        <v>12640</v>
      </c>
      <c r="K260" s="52" t="s">
        <v>27</v>
      </c>
      <c r="L260" s="53">
        <v>44398</v>
      </c>
      <c r="M260" s="52" t="s">
        <v>1352</v>
      </c>
      <c r="N260" s="52" t="s">
        <v>30</v>
      </c>
      <c r="O260" s="53"/>
      <c r="P260" s="52"/>
      <c r="Q260" s="48"/>
      <c r="R260" s="52"/>
      <c r="S260" s="52"/>
    </row>
    <row r="261" s="29" customFormat="1" spans="1:19">
      <c r="A261" s="12">
        <v>221</v>
      </c>
      <c r="B261" s="12" t="s">
        <v>12646</v>
      </c>
      <c r="C261" s="12"/>
      <c r="D261" s="52" t="s">
        <v>431</v>
      </c>
      <c r="E261" s="52" t="s">
        <v>12642</v>
      </c>
      <c r="F261" s="52" t="s">
        <v>24</v>
      </c>
      <c r="G261" s="52">
        <v>16</v>
      </c>
      <c r="H261" s="52" t="s">
        <v>12643</v>
      </c>
      <c r="I261" s="52" t="s">
        <v>12644</v>
      </c>
      <c r="J261" s="52" t="s">
        <v>12645</v>
      </c>
      <c r="K261" s="52" t="s">
        <v>27</v>
      </c>
      <c r="L261" s="53">
        <v>44396</v>
      </c>
      <c r="M261" s="52" t="s">
        <v>4424</v>
      </c>
      <c r="N261" s="52" t="s">
        <v>30</v>
      </c>
      <c r="O261" s="53"/>
      <c r="P261" s="52"/>
      <c r="Q261" s="48"/>
      <c r="R261" s="52"/>
      <c r="S261" s="52"/>
    </row>
    <row r="262" s="29" customFormat="1" spans="1:19">
      <c r="A262" s="12">
        <v>221</v>
      </c>
      <c r="B262" s="12" t="s">
        <v>12650</v>
      </c>
      <c r="C262" s="12"/>
      <c r="D262" s="52" t="s">
        <v>431</v>
      </c>
      <c r="E262" s="52" t="s">
        <v>12647</v>
      </c>
      <c r="F262" s="52" t="s">
        <v>24</v>
      </c>
      <c r="G262" s="52">
        <v>16</v>
      </c>
      <c r="H262" s="52" t="s">
        <v>18841</v>
      </c>
      <c r="I262" s="52" t="s">
        <v>12648</v>
      </c>
      <c r="J262" s="52" t="s">
        <v>12649</v>
      </c>
      <c r="K262" s="52" t="s">
        <v>27</v>
      </c>
      <c r="L262" s="53">
        <v>44396</v>
      </c>
      <c r="M262" s="52" t="s">
        <v>139</v>
      </c>
      <c r="N262" s="52" t="s">
        <v>30</v>
      </c>
      <c r="O262" s="53"/>
      <c r="P262" s="52"/>
      <c r="Q262" s="48"/>
      <c r="R262" s="52"/>
      <c r="S262" s="52"/>
    </row>
    <row r="263" s="29" customFormat="1" spans="1:19">
      <c r="A263" s="12">
        <v>221</v>
      </c>
      <c r="B263" s="12" t="s">
        <v>12653</v>
      </c>
      <c r="C263" s="12"/>
      <c r="D263" s="52" t="s">
        <v>431</v>
      </c>
      <c r="E263" s="52" t="s">
        <v>12651</v>
      </c>
      <c r="F263" s="52" t="s">
        <v>24</v>
      </c>
      <c r="G263" s="52">
        <v>16</v>
      </c>
      <c r="H263" s="52" t="s">
        <v>8738</v>
      </c>
      <c r="I263" s="52" t="s">
        <v>12652</v>
      </c>
      <c r="J263" s="52">
        <v>18776861137</v>
      </c>
      <c r="K263" s="52" t="s">
        <v>27</v>
      </c>
      <c r="L263" s="53">
        <v>44397</v>
      </c>
      <c r="M263" s="52" t="s">
        <v>2747</v>
      </c>
      <c r="N263" s="52" t="s">
        <v>30</v>
      </c>
      <c r="O263" s="53"/>
      <c r="P263" s="52"/>
      <c r="Q263" s="48"/>
      <c r="R263" s="52"/>
      <c r="S263" s="52"/>
    </row>
    <row r="264" s="28" customFormat="1" spans="1:19">
      <c r="A264" s="12">
        <v>262</v>
      </c>
      <c r="B264" s="12" t="s">
        <v>12659</v>
      </c>
      <c r="C264" s="12"/>
      <c r="D264" s="55" t="s">
        <v>431</v>
      </c>
      <c r="E264" s="55" t="s">
        <v>12654</v>
      </c>
      <c r="F264" s="55" t="s">
        <v>24</v>
      </c>
      <c r="G264" s="55">
        <v>16</v>
      </c>
      <c r="H264" s="55" t="s">
        <v>25840</v>
      </c>
      <c r="I264" s="55" t="s">
        <v>12656</v>
      </c>
      <c r="J264" s="55" t="s">
        <v>12657</v>
      </c>
      <c r="K264" s="55" t="s">
        <v>27</v>
      </c>
      <c r="L264" s="56">
        <v>44400</v>
      </c>
      <c r="M264" s="55" t="s">
        <v>12658</v>
      </c>
      <c r="N264" s="55" t="s">
        <v>30</v>
      </c>
      <c r="O264" s="56"/>
      <c r="P264" s="55"/>
      <c r="Q264" s="55"/>
      <c r="R264" s="55"/>
      <c r="S264" s="55"/>
    </row>
    <row r="265" s="29" customFormat="1" spans="1:19">
      <c r="A265" s="12">
        <v>221</v>
      </c>
      <c r="B265" s="12" t="s">
        <v>12662</v>
      </c>
      <c r="C265" s="12"/>
      <c r="D265" s="52" t="s">
        <v>431</v>
      </c>
      <c r="E265" s="52" t="s">
        <v>12660</v>
      </c>
      <c r="F265" s="52" t="s">
        <v>24</v>
      </c>
      <c r="G265" s="52">
        <v>16</v>
      </c>
      <c r="H265" s="52" t="s">
        <v>7908</v>
      </c>
      <c r="I265" s="52" t="s">
        <v>12661</v>
      </c>
      <c r="J265" s="52">
        <v>19927846843</v>
      </c>
      <c r="K265" s="52"/>
      <c r="L265" s="53"/>
      <c r="M265" s="52"/>
      <c r="N265" s="52"/>
      <c r="O265" s="53"/>
      <c r="P265" s="52"/>
      <c r="Q265" s="48"/>
      <c r="R265" s="52"/>
      <c r="S265" s="52" t="s">
        <v>17668</v>
      </c>
    </row>
    <row r="266" s="29" customFormat="1" spans="1:19">
      <c r="A266" s="12">
        <v>221</v>
      </c>
      <c r="B266" s="12" t="s">
        <v>12666</v>
      </c>
      <c r="C266" s="12"/>
      <c r="D266" s="52" t="s">
        <v>431</v>
      </c>
      <c r="E266" s="52" t="s">
        <v>12663</v>
      </c>
      <c r="F266" s="52" t="s">
        <v>143</v>
      </c>
      <c r="G266" s="52">
        <v>17</v>
      </c>
      <c r="H266" s="52" t="s">
        <v>12664</v>
      </c>
      <c r="I266" s="52" t="s">
        <v>10116</v>
      </c>
      <c r="J266" s="52" t="s">
        <v>12665</v>
      </c>
      <c r="K266" s="52" t="s">
        <v>27</v>
      </c>
      <c r="L266" s="53">
        <v>44397</v>
      </c>
      <c r="M266" s="52" t="s">
        <v>3326</v>
      </c>
      <c r="N266" s="52" t="s">
        <v>30</v>
      </c>
      <c r="O266" s="53"/>
      <c r="P266" s="52"/>
      <c r="Q266" s="48"/>
      <c r="R266" s="52"/>
      <c r="S266" s="52"/>
    </row>
    <row r="267" s="29" customFormat="1" spans="1:19">
      <c r="A267" s="12">
        <v>221</v>
      </c>
      <c r="B267" s="12" t="s">
        <v>12670</v>
      </c>
      <c r="C267" s="12"/>
      <c r="D267" s="52" t="s">
        <v>431</v>
      </c>
      <c r="E267" s="52" t="s">
        <v>12667</v>
      </c>
      <c r="F267" s="52" t="s">
        <v>143</v>
      </c>
      <c r="G267" s="52">
        <v>17</v>
      </c>
      <c r="H267" s="52" t="s">
        <v>9132</v>
      </c>
      <c r="I267" s="52" t="s">
        <v>12668</v>
      </c>
      <c r="J267" s="52" t="s">
        <v>12669</v>
      </c>
      <c r="K267" s="52" t="s">
        <v>27</v>
      </c>
      <c r="L267" s="53">
        <v>44395</v>
      </c>
      <c r="M267" s="54" t="s">
        <v>2747</v>
      </c>
      <c r="N267" s="52" t="s">
        <v>30</v>
      </c>
      <c r="O267" s="53"/>
      <c r="P267" s="52"/>
      <c r="Q267" s="48"/>
      <c r="R267" s="52"/>
      <c r="S267" s="52"/>
    </row>
    <row r="268" s="29" customFormat="1" spans="1:19">
      <c r="A268" s="12">
        <v>221</v>
      </c>
      <c r="B268" s="12" t="s">
        <v>12680</v>
      </c>
      <c r="C268" s="12"/>
      <c r="D268" s="52" t="s">
        <v>431</v>
      </c>
      <c r="E268" s="52" t="s">
        <v>12671</v>
      </c>
      <c r="F268" s="52" t="s">
        <v>24</v>
      </c>
      <c r="G268" s="52">
        <v>13</v>
      </c>
      <c r="H268" s="52" t="s">
        <v>12672</v>
      </c>
      <c r="I268" s="52" t="s">
        <v>12673</v>
      </c>
      <c r="J268" s="52">
        <v>13828849480</v>
      </c>
      <c r="K268" s="52" t="s">
        <v>27</v>
      </c>
      <c r="L268" s="53">
        <v>44412</v>
      </c>
      <c r="M268" s="52" t="s">
        <v>12674</v>
      </c>
      <c r="N268" s="52" t="s">
        <v>30</v>
      </c>
      <c r="O268" s="53"/>
      <c r="P268" s="52"/>
      <c r="Q268" s="48"/>
      <c r="R268" s="52"/>
      <c r="S268" s="52"/>
    </row>
    <row r="269" s="29" customFormat="1" spans="1:19">
      <c r="A269" s="12">
        <v>221</v>
      </c>
      <c r="B269" s="12" t="s">
        <v>12685</v>
      </c>
      <c r="C269" s="12"/>
      <c r="D269" s="52" t="s">
        <v>431</v>
      </c>
      <c r="E269" s="52" t="s">
        <v>12676</v>
      </c>
      <c r="F269" s="52" t="s">
        <v>24</v>
      </c>
      <c r="G269" s="52">
        <v>17</v>
      </c>
      <c r="H269" s="52" t="s">
        <v>25841</v>
      </c>
      <c r="I269" s="52" t="s">
        <v>12678</v>
      </c>
      <c r="J269" s="52" t="s">
        <v>12679</v>
      </c>
      <c r="K269" s="52" t="s">
        <v>27</v>
      </c>
      <c r="L269" s="53">
        <v>44394</v>
      </c>
      <c r="M269" s="52" t="s">
        <v>2455</v>
      </c>
      <c r="N269" s="52" t="s">
        <v>27</v>
      </c>
      <c r="O269" s="53"/>
      <c r="P269" s="52"/>
      <c r="Q269" s="48"/>
      <c r="R269" s="52"/>
      <c r="S269" s="52"/>
    </row>
    <row r="270" s="29" customFormat="1" spans="1:19">
      <c r="A270" s="12">
        <v>221</v>
      </c>
      <c r="B270" s="12" t="s">
        <v>12690</v>
      </c>
      <c r="C270" s="12"/>
      <c r="D270" s="52" t="s">
        <v>431</v>
      </c>
      <c r="E270" s="52" t="s">
        <v>12681</v>
      </c>
      <c r="F270" s="52" t="s">
        <v>24</v>
      </c>
      <c r="G270" s="52">
        <v>16</v>
      </c>
      <c r="H270" s="52" t="s">
        <v>12682</v>
      </c>
      <c r="I270" s="52" t="s">
        <v>12683</v>
      </c>
      <c r="J270" s="52" t="s">
        <v>12684</v>
      </c>
      <c r="K270" s="52" t="s">
        <v>27</v>
      </c>
      <c r="L270" s="53">
        <v>44394</v>
      </c>
      <c r="M270" s="52" t="s">
        <v>6237</v>
      </c>
      <c r="N270" s="52" t="s">
        <v>30</v>
      </c>
      <c r="O270" s="53"/>
      <c r="P270" s="52"/>
      <c r="Q270" s="48"/>
      <c r="R270" s="52"/>
      <c r="S270" s="52"/>
    </row>
    <row r="271" s="29" customFormat="1" spans="1:19">
      <c r="A271" s="12">
        <v>221</v>
      </c>
      <c r="B271" s="12" t="s">
        <v>12694</v>
      </c>
      <c r="C271" s="12"/>
      <c r="D271" s="52" t="s">
        <v>431</v>
      </c>
      <c r="E271" s="52" t="s">
        <v>12686</v>
      </c>
      <c r="F271" s="52" t="s">
        <v>24</v>
      </c>
      <c r="G271" s="52">
        <v>16</v>
      </c>
      <c r="H271" s="52" t="s">
        <v>12687</v>
      </c>
      <c r="I271" s="52" t="s">
        <v>12688</v>
      </c>
      <c r="J271" s="52" t="s">
        <v>12689</v>
      </c>
      <c r="K271" s="52" t="s">
        <v>27</v>
      </c>
      <c r="L271" s="53">
        <v>44395</v>
      </c>
      <c r="M271" s="52" t="s">
        <v>8491</v>
      </c>
      <c r="N271" s="52" t="s">
        <v>27</v>
      </c>
      <c r="O271" s="53">
        <v>44416</v>
      </c>
      <c r="P271" s="52" t="s">
        <v>8491</v>
      </c>
      <c r="Q271" s="48" t="s">
        <v>30</v>
      </c>
      <c r="R271" s="52" t="s">
        <v>12687</v>
      </c>
      <c r="S271" s="52"/>
    </row>
    <row r="272" s="29" customFormat="1" spans="1:19">
      <c r="A272" s="12">
        <v>221</v>
      </c>
      <c r="B272" s="12" t="s">
        <v>12699</v>
      </c>
      <c r="C272" s="12"/>
      <c r="D272" s="52" t="s">
        <v>431</v>
      </c>
      <c r="E272" s="52" t="s">
        <v>12691</v>
      </c>
      <c r="F272" s="52" t="s">
        <v>24</v>
      </c>
      <c r="G272" s="52">
        <v>16</v>
      </c>
      <c r="H272" s="52" t="s">
        <v>25842</v>
      </c>
      <c r="I272" s="52" t="s">
        <v>12692</v>
      </c>
      <c r="J272" s="52" t="s">
        <v>12693</v>
      </c>
      <c r="K272" s="52" t="s">
        <v>27</v>
      </c>
      <c r="L272" s="53">
        <v>44399</v>
      </c>
      <c r="M272" s="52" t="s">
        <v>10175</v>
      </c>
      <c r="N272" s="52" t="s">
        <v>30</v>
      </c>
      <c r="O272" s="53"/>
      <c r="P272" s="52"/>
      <c r="Q272" s="48"/>
      <c r="R272" s="52"/>
      <c r="S272" s="52"/>
    </row>
    <row r="273" s="29" customFormat="1" spans="1:19">
      <c r="A273" s="12">
        <v>221</v>
      </c>
      <c r="B273" s="12" t="s">
        <v>12702</v>
      </c>
      <c r="C273" s="12"/>
      <c r="D273" s="52" t="s">
        <v>431</v>
      </c>
      <c r="E273" s="52" t="s">
        <v>12695</v>
      </c>
      <c r="F273" s="52" t="s">
        <v>24</v>
      </c>
      <c r="G273" s="52">
        <v>16</v>
      </c>
      <c r="H273" s="52" t="s">
        <v>12696</v>
      </c>
      <c r="I273" s="52" t="s">
        <v>12697</v>
      </c>
      <c r="J273" s="52" t="s">
        <v>12698</v>
      </c>
      <c r="K273" s="52" t="s">
        <v>27</v>
      </c>
      <c r="L273" s="53">
        <v>44396</v>
      </c>
      <c r="M273" s="52"/>
      <c r="N273" s="52" t="s">
        <v>30</v>
      </c>
      <c r="O273" s="53"/>
      <c r="P273" s="52"/>
      <c r="Q273" s="48"/>
      <c r="R273" s="52"/>
      <c r="S273" s="52"/>
    </row>
    <row r="274" s="29" customFormat="1" spans="1:19">
      <c r="A274" s="12">
        <v>221</v>
      </c>
      <c r="B274" s="12" t="s">
        <v>12706</v>
      </c>
      <c r="C274" s="12"/>
      <c r="D274" s="52" t="s">
        <v>431</v>
      </c>
      <c r="E274" s="52" t="s">
        <v>12700</v>
      </c>
      <c r="F274" s="52" t="s">
        <v>24</v>
      </c>
      <c r="G274" s="52">
        <v>16</v>
      </c>
      <c r="H274" s="52" t="s">
        <v>25843</v>
      </c>
      <c r="I274" s="52" t="s">
        <v>6853</v>
      </c>
      <c r="J274" s="52" t="s">
        <v>12701</v>
      </c>
      <c r="K274" s="52" t="s">
        <v>27</v>
      </c>
      <c r="L274" s="53">
        <v>44398</v>
      </c>
      <c r="M274" s="52" t="s">
        <v>29</v>
      </c>
      <c r="N274" s="52" t="s">
        <v>30</v>
      </c>
      <c r="O274" s="53"/>
      <c r="P274" s="52"/>
      <c r="Q274" s="48"/>
      <c r="R274" s="52"/>
      <c r="S274" s="52"/>
    </row>
    <row r="275" s="29" customFormat="1" spans="1:19">
      <c r="A275" s="12">
        <v>221</v>
      </c>
      <c r="B275" s="12" t="s">
        <v>12711</v>
      </c>
      <c r="C275" s="12"/>
      <c r="D275" s="52" t="s">
        <v>431</v>
      </c>
      <c r="E275" s="52" t="s">
        <v>12703</v>
      </c>
      <c r="F275" s="52" t="s">
        <v>143</v>
      </c>
      <c r="G275" s="52">
        <v>16</v>
      </c>
      <c r="H275" s="52" t="s">
        <v>12704</v>
      </c>
      <c r="I275" s="52" t="s">
        <v>11994</v>
      </c>
      <c r="J275" s="52" t="s">
        <v>12705</v>
      </c>
      <c r="K275" s="52" t="s">
        <v>27</v>
      </c>
      <c r="L275" s="53">
        <v>44399</v>
      </c>
      <c r="M275" s="52" t="s">
        <v>2455</v>
      </c>
      <c r="N275" s="52" t="s">
        <v>27</v>
      </c>
      <c r="O275" s="53"/>
      <c r="P275" s="52"/>
      <c r="Q275" s="48"/>
      <c r="R275" s="52"/>
      <c r="S275" s="52"/>
    </row>
    <row r="276" s="28" customFormat="1" spans="1:19">
      <c r="A276" s="12">
        <v>275</v>
      </c>
      <c r="B276" s="12" t="s">
        <v>12715</v>
      </c>
      <c r="C276" s="12"/>
      <c r="D276" s="55" t="s">
        <v>431</v>
      </c>
      <c r="E276" s="55" t="s">
        <v>12707</v>
      </c>
      <c r="F276" s="55" t="s">
        <v>24</v>
      </c>
      <c r="G276" s="55">
        <v>16</v>
      </c>
      <c r="H276" s="55" t="s">
        <v>25844</v>
      </c>
      <c r="I276" s="55" t="s">
        <v>12709</v>
      </c>
      <c r="J276" s="55" t="s">
        <v>12710</v>
      </c>
      <c r="K276" s="55" t="s">
        <v>27</v>
      </c>
      <c r="L276" s="56">
        <v>44401</v>
      </c>
      <c r="M276" s="55" t="s">
        <v>2455</v>
      </c>
      <c r="N276" s="55" t="s">
        <v>27</v>
      </c>
      <c r="O276" s="56"/>
      <c r="P276" s="55"/>
      <c r="Q276" s="55"/>
      <c r="R276" s="55"/>
      <c r="S276" s="55"/>
    </row>
    <row r="277" s="29" customFormat="1" spans="1:19">
      <c r="A277" s="12">
        <v>221</v>
      </c>
      <c r="B277" s="12" t="s">
        <v>12719</v>
      </c>
      <c r="C277" s="12"/>
      <c r="D277" s="52" t="s">
        <v>431</v>
      </c>
      <c r="E277" s="52" t="s">
        <v>12712</v>
      </c>
      <c r="F277" s="52" t="s">
        <v>24</v>
      </c>
      <c r="G277" s="52">
        <v>16</v>
      </c>
      <c r="H277" s="52" t="s">
        <v>25845</v>
      </c>
      <c r="I277" s="52" t="s">
        <v>12714</v>
      </c>
      <c r="J277" s="52">
        <v>15878687298</v>
      </c>
      <c r="K277" s="52" t="s">
        <v>27</v>
      </c>
      <c r="L277" s="53">
        <v>44396</v>
      </c>
      <c r="M277" s="52" t="s">
        <v>139</v>
      </c>
      <c r="N277" s="52" t="s">
        <v>30</v>
      </c>
      <c r="O277" s="53"/>
      <c r="P277" s="52"/>
      <c r="Q277" s="48"/>
      <c r="R277" s="52"/>
      <c r="S277" s="52"/>
    </row>
    <row r="278" s="29" customFormat="1" spans="1:19">
      <c r="A278" s="12">
        <v>221</v>
      </c>
      <c r="B278" s="12" t="s">
        <v>12723</v>
      </c>
      <c r="C278" s="12"/>
      <c r="D278" s="52" t="s">
        <v>431</v>
      </c>
      <c r="E278" s="52" t="s">
        <v>12716</v>
      </c>
      <c r="F278" s="52" t="s">
        <v>24</v>
      </c>
      <c r="G278" s="52">
        <v>14</v>
      </c>
      <c r="H278" s="52" t="s">
        <v>12717</v>
      </c>
      <c r="I278" s="52" t="s">
        <v>4338</v>
      </c>
      <c r="J278" s="52" t="s">
        <v>12718</v>
      </c>
      <c r="K278" s="52"/>
      <c r="L278" s="53"/>
      <c r="M278" s="52"/>
      <c r="N278" s="52"/>
      <c r="O278" s="53"/>
      <c r="P278" s="52"/>
      <c r="Q278" s="48"/>
      <c r="R278" s="52"/>
      <c r="S278" s="52"/>
    </row>
    <row r="279" s="29" customFormat="1" spans="1:19">
      <c r="A279" s="12">
        <v>221</v>
      </c>
      <c r="B279" s="12" t="s">
        <v>12727</v>
      </c>
      <c r="C279" s="12"/>
      <c r="D279" s="52" t="s">
        <v>431</v>
      </c>
      <c r="E279" s="52" t="s">
        <v>12720</v>
      </c>
      <c r="F279" s="52" t="s">
        <v>24</v>
      </c>
      <c r="G279" s="52">
        <v>17</v>
      </c>
      <c r="H279" s="52" t="s">
        <v>25825</v>
      </c>
      <c r="I279" s="52" t="s">
        <v>12721</v>
      </c>
      <c r="J279" s="52" t="s">
        <v>12722</v>
      </c>
      <c r="K279" s="52" t="s">
        <v>27</v>
      </c>
      <c r="L279" s="53">
        <v>44402</v>
      </c>
      <c r="M279" s="52" t="s">
        <v>10175</v>
      </c>
      <c r="N279" s="52" t="s">
        <v>30</v>
      </c>
      <c r="O279" s="53"/>
      <c r="P279" s="52"/>
      <c r="Q279" s="48"/>
      <c r="R279" s="52"/>
      <c r="S279" s="52"/>
    </row>
    <row r="280" s="29" customFormat="1" spans="1:19">
      <c r="A280" s="12">
        <v>221</v>
      </c>
      <c r="B280" s="12" t="s">
        <v>12732</v>
      </c>
      <c r="C280" s="12"/>
      <c r="D280" s="52" t="s">
        <v>431</v>
      </c>
      <c r="E280" s="52" t="s">
        <v>12724</v>
      </c>
      <c r="F280" s="52" t="s">
        <v>24</v>
      </c>
      <c r="G280" s="52">
        <v>17</v>
      </c>
      <c r="H280" s="52" t="s">
        <v>25846</v>
      </c>
      <c r="I280" s="52" t="s">
        <v>12726</v>
      </c>
      <c r="J280" s="52">
        <v>15916282848</v>
      </c>
      <c r="K280" s="52" t="s">
        <v>27</v>
      </c>
      <c r="L280" s="53">
        <v>44411</v>
      </c>
      <c r="M280" s="52" t="s">
        <v>2455</v>
      </c>
      <c r="N280" s="52" t="s">
        <v>30</v>
      </c>
      <c r="O280" s="53"/>
      <c r="P280" s="52"/>
      <c r="Q280" s="48"/>
      <c r="R280" s="52"/>
      <c r="S280" s="52"/>
    </row>
    <row r="281" s="29" customFormat="1" spans="1:19">
      <c r="A281" s="12">
        <v>221</v>
      </c>
      <c r="B281" s="12" t="s">
        <v>12736</v>
      </c>
      <c r="C281" s="12"/>
      <c r="D281" s="52" t="s">
        <v>431</v>
      </c>
      <c r="E281" s="52" t="s">
        <v>12728</v>
      </c>
      <c r="F281" s="52" t="s">
        <v>24</v>
      </c>
      <c r="G281" s="52">
        <v>16</v>
      </c>
      <c r="H281" s="52" t="s">
        <v>25847</v>
      </c>
      <c r="I281" s="52" t="s">
        <v>12730</v>
      </c>
      <c r="J281" s="52" t="s">
        <v>12731</v>
      </c>
      <c r="K281" s="52" t="s">
        <v>27</v>
      </c>
      <c r="L281" s="53">
        <v>44396</v>
      </c>
      <c r="M281" s="52" t="s">
        <v>10175</v>
      </c>
      <c r="N281" s="52" t="s">
        <v>30</v>
      </c>
      <c r="O281" s="53"/>
      <c r="P281" s="52"/>
      <c r="Q281" s="48"/>
      <c r="R281" s="52"/>
      <c r="S281" s="52"/>
    </row>
    <row r="282" s="29" customFormat="1" spans="1:19">
      <c r="A282" s="12">
        <v>221</v>
      </c>
      <c r="B282" s="12" t="s">
        <v>12741</v>
      </c>
      <c r="C282" s="12"/>
      <c r="D282" s="52" t="s">
        <v>431</v>
      </c>
      <c r="E282" s="52" t="s">
        <v>12733</v>
      </c>
      <c r="F282" s="52" t="s">
        <v>24</v>
      </c>
      <c r="G282" s="52">
        <v>17</v>
      </c>
      <c r="H282" s="52" t="s">
        <v>25848</v>
      </c>
      <c r="I282" s="52" t="s">
        <v>12735</v>
      </c>
      <c r="J282" s="52">
        <v>15177890396</v>
      </c>
      <c r="K282" s="52" t="s">
        <v>27</v>
      </c>
      <c r="L282" s="53">
        <v>44395</v>
      </c>
      <c r="M282" s="52" t="s">
        <v>2455</v>
      </c>
      <c r="N282" s="52" t="s">
        <v>30</v>
      </c>
      <c r="O282" s="53"/>
      <c r="P282" s="52"/>
      <c r="Q282" s="48"/>
      <c r="R282" s="52"/>
      <c r="S282" s="52"/>
    </row>
    <row r="283" s="29" customFormat="1" spans="1:19">
      <c r="A283" s="12">
        <v>221</v>
      </c>
      <c r="B283" s="12" t="s">
        <v>12746</v>
      </c>
      <c r="C283" s="12"/>
      <c r="D283" s="52" t="s">
        <v>431</v>
      </c>
      <c r="E283" s="52" t="s">
        <v>12737</v>
      </c>
      <c r="F283" s="52" t="s">
        <v>24</v>
      </c>
      <c r="G283" s="52">
        <v>15</v>
      </c>
      <c r="H283" s="52" t="s">
        <v>12738</v>
      </c>
      <c r="I283" s="52" t="s">
        <v>12739</v>
      </c>
      <c r="J283" s="52" t="s">
        <v>12740</v>
      </c>
      <c r="K283" s="52" t="s">
        <v>27</v>
      </c>
      <c r="L283" s="53">
        <v>44412</v>
      </c>
      <c r="M283" s="52" t="s">
        <v>3326</v>
      </c>
      <c r="N283" s="52" t="s">
        <v>30</v>
      </c>
      <c r="O283" s="53"/>
      <c r="P283" s="52"/>
      <c r="Q283" s="48"/>
      <c r="R283" s="52"/>
      <c r="S283" s="52"/>
    </row>
    <row r="284" s="29" customFormat="1" spans="1:19">
      <c r="A284" s="12">
        <v>221</v>
      </c>
      <c r="B284" s="12" t="s">
        <v>12749</v>
      </c>
      <c r="C284" s="12"/>
      <c r="D284" s="52" t="s">
        <v>431</v>
      </c>
      <c r="E284" s="52" t="s">
        <v>12742</v>
      </c>
      <c r="F284" s="52" t="s">
        <v>24</v>
      </c>
      <c r="G284" s="52">
        <v>19</v>
      </c>
      <c r="H284" s="52" t="s">
        <v>25849</v>
      </c>
      <c r="I284" s="52" t="s">
        <v>12744</v>
      </c>
      <c r="J284" s="52" t="s">
        <v>12745</v>
      </c>
      <c r="K284" s="52" t="s">
        <v>27</v>
      </c>
      <c r="L284" s="53">
        <v>44331</v>
      </c>
      <c r="M284" s="52" t="s">
        <v>2455</v>
      </c>
      <c r="N284" s="52" t="s">
        <v>27</v>
      </c>
      <c r="O284" s="53">
        <v>44366</v>
      </c>
      <c r="P284" s="52" t="s">
        <v>2455</v>
      </c>
      <c r="Q284" s="48" t="s">
        <v>30</v>
      </c>
      <c r="R284" s="52"/>
      <c r="S284" s="52"/>
    </row>
    <row r="285" s="29" customFormat="1" spans="1:19">
      <c r="A285" s="12">
        <v>221</v>
      </c>
      <c r="B285" s="12" t="s">
        <v>12752</v>
      </c>
      <c r="C285" s="12"/>
      <c r="D285" s="52" t="s">
        <v>431</v>
      </c>
      <c r="E285" s="52" t="s">
        <v>12747</v>
      </c>
      <c r="F285" s="52" t="s">
        <v>24</v>
      </c>
      <c r="G285" s="52">
        <v>17</v>
      </c>
      <c r="H285" s="52" t="s">
        <v>2117</v>
      </c>
      <c r="I285" s="52" t="s">
        <v>12748</v>
      </c>
      <c r="J285" s="52">
        <v>13977859198</v>
      </c>
      <c r="K285" s="52" t="s">
        <v>27</v>
      </c>
      <c r="L285" s="53">
        <v>44394</v>
      </c>
      <c r="M285" s="52" t="s">
        <v>2455</v>
      </c>
      <c r="N285" s="52" t="s">
        <v>30</v>
      </c>
      <c r="O285" s="53"/>
      <c r="P285" s="52"/>
      <c r="Q285" s="48"/>
      <c r="R285" s="52"/>
      <c r="S285" s="52"/>
    </row>
    <row r="286" s="29" customFormat="1" spans="1:19">
      <c r="A286" s="12">
        <v>221</v>
      </c>
      <c r="B286" s="12" t="s">
        <v>12756</v>
      </c>
      <c r="C286" s="12"/>
      <c r="D286" s="52" t="s">
        <v>431</v>
      </c>
      <c r="E286" s="52" t="s">
        <v>12750</v>
      </c>
      <c r="F286" s="52" t="s">
        <v>24</v>
      </c>
      <c r="G286" s="52">
        <v>14</v>
      </c>
      <c r="H286" s="52" t="s">
        <v>12751</v>
      </c>
      <c r="I286" s="52" t="s">
        <v>10569</v>
      </c>
      <c r="J286" s="52">
        <v>17817649581</v>
      </c>
      <c r="K286" s="52" t="s">
        <v>27</v>
      </c>
      <c r="L286" s="53">
        <v>44411</v>
      </c>
      <c r="M286" s="52" t="s">
        <v>2455</v>
      </c>
      <c r="N286" s="52" t="s">
        <v>27</v>
      </c>
      <c r="O286" s="53"/>
      <c r="P286" s="52"/>
      <c r="Q286" s="48"/>
      <c r="R286" s="52"/>
      <c r="S286" s="52"/>
    </row>
    <row r="287" s="29" customFormat="1" spans="1:19">
      <c r="A287" s="12">
        <v>221</v>
      </c>
      <c r="B287" s="12" t="s">
        <v>12761</v>
      </c>
      <c r="C287" s="12"/>
      <c r="D287" s="52" t="s">
        <v>431</v>
      </c>
      <c r="E287" s="52" t="s">
        <v>12753</v>
      </c>
      <c r="F287" s="52" t="s">
        <v>24</v>
      </c>
      <c r="G287" s="52">
        <v>17</v>
      </c>
      <c r="H287" s="52" t="s">
        <v>25850</v>
      </c>
      <c r="I287" s="52" t="s">
        <v>109</v>
      </c>
      <c r="J287" s="52" t="s">
        <v>12755</v>
      </c>
      <c r="K287" s="52" t="s">
        <v>27</v>
      </c>
      <c r="L287" s="53">
        <v>44399</v>
      </c>
      <c r="M287" s="52" t="s">
        <v>6144</v>
      </c>
      <c r="N287" s="52" t="s">
        <v>30</v>
      </c>
      <c r="O287" s="53"/>
      <c r="P287" s="52"/>
      <c r="Q287" s="48"/>
      <c r="R287" s="52"/>
      <c r="S287" s="52"/>
    </row>
    <row r="288" s="29" customFormat="1" spans="1:19">
      <c r="A288" s="12">
        <v>221</v>
      </c>
      <c r="B288" s="12" t="s">
        <v>12766</v>
      </c>
      <c r="C288" s="12"/>
      <c r="D288" s="52" t="s">
        <v>431</v>
      </c>
      <c r="E288" s="52" t="s">
        <v>12757</v>
      </c>
      <c r="F288" s="52" t="s">
        <v>24</v>
      </c>
      <c r="G288" s="52">
        <v>16</v>
      </c>
      <c r="H288" s="52" t="s">
        <v>12758</v>
      </c>
      <c r="I288" s="52" t="s">
        <v>12759</v>
      </c>
      <c r="J288" s="52" t="s">
        <v>12760</v>
      </c>
      <c r="K288" s="52" t="s">
        <v>27</v>
      </c>
      <c r="L288" s="53">
        <v>44394</v>
      </c>
      <c r="M288" s="52" t="s">
        <v>2455</v>
      </c>
      <c r="N288" s="52" t="s">
        <v>30</v>
      </c>
      <c r="O288" s="53"/>
      <c r="P288" s="52"/>
      <c r="Q288" s="48"/>
      <c r="R288" s="52"/>
      <c r="S288" s="52"/>
    </row>
    <row r="289" s="29" customFormat="1" spans="1:19">
      <c r="A289" s="12">
        <v>221</v>
      </c>
      <c r="B289" s="12"/>
      <c r="C289" s="12"/>
      <c r="D289" s="52" t="s">
        <v>431</v>
      </c>
      <c r="E289" s="52" t="s">
        <v>12762</v>
      </c>
      <c r="F289" s="52" t="s">
        <v>24</v>
      </c>
      <c r="G289" s="52">
        <v>17</v>
      </c>
      <c r="H289" s="52" t="s">
        <v>25851</v>
      </c>
      <c r="I289" s="52" t="s">
        <v>12764</v>
      </c>
      <c r="J289" s="52" t="s">
        <v>12765</v>
      </c>
      <c r="K289" s="52" t="s">
        <v>27</v>
      </c>
      <c r="L289" s="53">
        <v>44396</v>
      </c>
      <c r="M289" s="52" t="s">
        <v>10175</v>
      </c>
      <c r="N289" s="52" t="s">
        <v>27</v>
      </c>
      <c r="O289" s="53"/>
      <c r="P289" s="52"/>
      <c r="Q289" s="48"/>
      <c r="R289" s="52"/>
      <c r="S289" s="52"/>
    </row>
    <row r="290" s="29" customFormat="1" spans="1:19">
      <c r="A290" s="12">
        <v>221</v>
      </c>
      <c r="B290" s="12"/>
      <c r="C290" s="12"/>
      <c r="D290" s="52" t="s">
        <v>431</v>
      </c>
      <c r="E290" s="52" t="s">
        <v>12767</v>
      </c>
      <c r="F290" s="52" t="s">
        <v>24</v>
      </c>
      <c r="G290" s="52">
        <v>17</v>
      </c>
      <c r="H290" s="52" t="s">
        <v>1593</v>
      </c>
      <c r="I290" s="52" t="s">
        <v>12768</v>
      </c>
      <c r="J290" s="52" t="s">
        <v>12769</v>
      </c>
      <c r="K290" s="52" t="s">
        <v>27</v>
      </c>
      <c r="L290" s="53">
        <v>44406</v>
      </c>
      <c r="M290" s="52" t="s">
        <v>3326</v>
      </c>
      <c r="N290" s="52" t="s">
        <v>30</v>
      </c>
      <c r="O290" s="53"/>
      <c r="P290" s="52"/>
      <c r="Q290" s="48"/>
      <c r="R290" s="52"/>
      <c r="S290" s="52"/>
    </row>
    <row r="291" s="29" customFormat="1" spans="1:19">
      <c r="A291" s="12">
        <v>221</v>
      </c>
      <c r="B291" s="12" t="s">
        <v>12770</v>
      </c>
      <c r="C291" s="12"/>
      <c r="D291" s="48" t="s">
        <v>436</v>
      </c>
      <c r="E291" s="48" t="s">
        <v>12771</v>
      </c>
      <c r="F291" s="48" t="s">
        <v>24</v>
      </c>
      <c r="G291" s="48">
        <v>15</v>
      </c>
      <c r="H291" s="48" t="s">
        <v>12772</v>
      </c>
      <c r="I291" s="48" t="s">
        <v>12773</v>
      </c>
      <c r="J291" s="48">
        <v>15777830736</v>
      </c>
      <c r="K291" s="48" t="s">
        <v>27</v>
      </c>
      <c r="L291" s="53">
        <v>44394</v>
      </c>
      <c r="M291" s="48" t="s">
        <v>6052</v>
      </c>
      <c r="N291" s="48" t="s">
        <v>27</v>
      </c>
      <c r="O291" s="53">
        <v>44416</v>
      </c>
      <c r="P291" s="48" t="s">
        <v>6052</v>
      </c>
      <c r="Q291" s="48" t="s">
        <v>30</v>
      </c>
      <c r="R291" s="48" t="s">
        <v>12774</v>
      </c>
      <c r="S291" s="48"/>
    </row>
    <row r="292" s="29" customFormat="1" spans="1:19">
      <c r="A292" s="12">
        <v>289</v>
      </c>
      <c r="B292" s="12" t="s">
        <v>12775</v>
      </c>
      <c r="C292" s="12"/>
      <c r="D292" s="48" t="s">
        <v>436</v>
      </c>
      <c r="E292" s="48" t="s">
        <v>12776</v>
      </c>
      <c r="F292" s="48" t="s">
        <v>143</v>
      </c>
      <c r="G292" s="48">
        <v>17</v>
      </c>
      <c r="H292" s="48" t="s">
        <v>12777</v>
      </c>
      <c r="I292" s="48" t="s">
        <v>12778</v>
      </c>
      <c r="J292" s="48">
        <v>18178894425</v>
      </c>
      <c r="K292" s="48" t="s">
        <v>27</v>
      </c>
      <c r="L292" s="49">
        <v>44394</v>
      </c>
      <c r="M292" s="48" t="s">
        <v>1347</v>
      </c>
      <c r="N292" s="48"/>
      <c r="O292" s="49"/>
      <c r="P292" s="48"/>
      <c r="Q292" s="48" t="s">
        <v>30</v>
      </c>
      <c r="R292" s="48"/>
      <c r="S292" s="48"/>
    </row>
    <row r="293" s="29" customFormat="1" spans="1:19">
      <c r="A293" s="12">
        <v>290</v>
      </c>
      <c r="B293" s="12" t="s">
        <v>12779</v>
      </c>
      <c r="C293" s="12"/>
      <c r="D293" s="48" t="s">
        <v>436</v>
      </c>
      <c r="E293" s="48" t="s">
        <v>12780</v>
      </c>
      <c r="F293" s="48" t="s">
        <v>143</v>
      </c>
      <c r="G293" s="48">
        <v>16</v>
      </c>
      <c r="H293" s="48" t="s">
        <v>1452</v>
      </c>
      <c r="I293" s="48" t="s">
        <v>18295</v>
      </c>
      <c r="J293" s="48">
        <v>1529676407</v>
      </c>
      <c r="K293" s="48" t="s">
        <v>27</v>
      </c>
      <c r="L293" s="49">
        <v>44394</v>
      </c>
      <c r="M293" s="48" t="s">
        <v>1288</v>
      </c>
      <c r="N293" s="48"/>
      <c r="O293" s="49"/>
      <c r="P293" s="48"/>
      <c r="Q293" s="48" t="s">
        <v>30</v>
      </c>
      <c r="R293" s="48"/>
      <c r="S293" s="48"/>
    </row>
    <row r="294" s="29" customFormat="1" spans="1:19">
      <c r="A294" s="12">
        <v>291</v>
      </c>
      <c r="B294" s="12" t="s">
        <v>12782</v>
      </c>
      <c r="C294" s="12"/>
      <c r="D294" s="48" t="s">
        <v>436</v>
      </c>
      <c r="E294" s="48" t="s">
        <v>12783</v>
      </c>
      <c r="F294" s="48" t="s">
        <v>24</v>
      </c>
      <c r="G294" s="48">
        <v>18</v>
      </c>
      <c r="H294" s="48" t="s">
        <v>12784</v>
      </c>
      <c r="I294" s="48" t="s">
        <v>12785</v>
      </c>
      <c r="J294" s="48">
        <v>18707763402</v>
      </c>
      <c r="K294" s="48" t="s">
        <v>27</v>
      </c>
      <c r="L294" s="49">
        <v>44394</v>
      </c>
      <c r="M294" s="48" t="s">
        <v>1352</v>
      </c>
      <c r="N294" s="48"/>
      <c r="O294" s="49"/>
      <c r="P294" s="48"/>
      <c r="Q294" s="48" t="s">
        <v>30</v>
      </c>
      <c r="R294" s="48"/>
      <c r="S294" s="48"/>
    </row>
    <row r="295" s="29" customFormat="1" spans="1:19">
      <c r="A295" s="12">
        <v>292</v>
      </c>
      <c r="B295" s="12" t="s">
        <v>9026</v>
      </c>
      <c r="C295" s="12"/>
      <c r="D295" s="48" t="s">
        <v>436</v>
      </c>
      <c r="E295" s="48" t="s">
        <v>9027</v>
      </c>
      <c r="F295" s="48" t="s">
        <v>24</v>
      </c>
      <c r="G295" s="48">
        <v>21</v>
      </c>
      <c r="H295" s="48" t="s">
        <v>664</v>
      </c>
      <c r="I295" s="48" t="s">
        <v>9028</v>
      </c>
      <c r="J295" s="48">
        <v>13878181951</v>
      </c>
      <c r="K295" s="48" t="s">
        <v>27</v>
      </c>
      <c r="L295" s="49">
        <v>44394</v>
      </c>
      <c r="M295" s="48" t="s">
        <v>1352</v>
      </c>
      <c r="N295" s="48"/>
      <c r="O295" s="49"/>
      <c r="P295" s="48"/>
      <c r="Q295" s="48" t="s">
        <v>30</v>
      </c>
      <c r="R295" s="48"/>
      <c r="S295" s="48"/>
    </row>
    <row r="296" s="29" customFormat="1" spans="1:19">
      <c r="A296" s="12">
        <v>293</v>
      </c>
      <c r="B296" s="12" t="s">
        <v>12786</v>
      </c>
      <c r="C296" s="12"/>
      <c r="D296" s="48" t="s">
        <v>436</v>
      </c>
      <c r="E296" s="48" t="s">
        <v>12787</v>
      </c>
      <c r="F296" s="48" t="s">
        <v>143</v>
      </c>
      <c r="G296" s="48">
        <v>16</v>
      </c>
      <c r="H296" s="48" t="s">
        <v>18296</v>
      </c>
      <c r="I296" s="48" t="s">
        <v>18297</v>
      </c>
      <c r="J296" s="48">
        <v>18278861922</v>
      </c>
      <c r="K296" s="48" t="s">
        <v>27</v>
      </c>
      <c r="L296" s="49">
        <v>44396</v>
      </c>
      <c r="M296" s="48" t="s">
        <v>185</v>
      </c>
      <c r="N296" s="48"/>
      <c r="O296" s="49"/>
      <c r="P296" s="48"/>
      <c r="Q296" s="48" t="s">
        <v>30</v>
      </c>
      <c r="R296" s="48"/>
      <c r="S296" s="48"/>
    </row>
    <row r="297" s="29" customFormat="1" spans="1:19">
      <c r="A297" s="12">
        <v>294</v>
      </c>
      <c r="B297" s="12" t="s">
        <v>12789</v>
      </c>
      <c r="C297" s="12"/>
      <c r="D297" s="48" t="s">
        <v>436</v>
      </c>
      <c r="E297" s="48" t="s">
        <v>12790</v>
      </c>
      <c r="F297" s="48" t="s">
        <v>24</v>
      </c>
      <c r="G297" s="48">
        <v>16</v>
      </c>
      <c r="H297" s="48" t="s">
        <v>18299</v>
      </c>
      <c r="I297" s="48" t="s">
        <v>12792</v>
      </c>
      <c r="J297" s="48">
        <v>18978754760</v>
      </c>
      <c r="K297" s="48" t="s">
        <v>27</v>
      </c>
      <c r="L297" s="49">
        <v>44396</v>
      </c>
      <c r="M297" s="48" t="s">
        <v>139</v>
      </c>
      <c r="N297" s="48"/>
      <c r="O297" s="49"/>
      <c r="P297" s="48"/>
      <c r="Q297" s="48" t="s">
        <v>30</v>
      </c>
      <c r="R297" s="48"/>
      <c r="S297" s="48"/>
    </row>
    <row r="298" s="29" customFormat="1" spans="1:19">
      <c r="A298" s="12">
        <v>295</v>
      </c>
      <c r="B298" s="12" t="s">
        <v>12793</v>
      </c>
      <c r="C298" s="12"/>
      <c r="D298" s="48" t="s">
        <v>436</v>
      </c>
      <c r="E298" s="48" t="s">
        <v>12794</v>
      </c>
      <c r="F298" s="48" t="s">
        <v>24</v>
      </c>
      <c r="G298" s="48">
        <v>17</v>
      </c>
      <c r="H298" s="48" t="s">
        <v>12795</v>
      </c>
      <c r="I298" s="48" t="s">
        <v>12796</v>
      </c>
      <c r="J298" s="48">
        <v>15296363291</v>
      </c>
      <c r="K298" s="48" t="s">
        <v>27</v>
      </c>
      <c r="L298" s="49">
        <v>44396</v>
      </c>
      <c r="M298" s="48" t="s">
        <v>12797</v>
      </c>
      <c r="N298" s="48"/>
      <c r="O298" s="49"/>
      <c r="P298" s="48"/>
      <c r="Q298" s="48" t="s">
        <v>30</v>
      </c>
      <c r="R298" s="48" t="s">
        <v>12798</v>
      </c>
      <c r="S298" s="48"/>
    </row>
    <row r="299" s="29" customFormat="1" spans="1:19">
      <c r="A299" s="12">
        <v>296</v>
      </c>
      <c r="B299" s="12" t="s">
        <v>12799</v>
      </c>
      <c r="C299" s="12"/>
      <c r="D299" s="48" t="s">
        <v>436</v>
      </c>
      <c r="E299" s="48" t="s">
        <v>12800</v>
      </c>
      <c r="F299" s="48" t="s">
        <v>143</v>
      </c>
      <c r="G299" s="48">
        <v>16</v>
      </c>
      <c r="H299" s="48" t="s">
        <v>25852</v>
      </c>
      <c r="I299" s="48" t="s">
        <v>12802</v>
      </c>
      <c r="J299" s="48">
        <v>18029437747</v>
      </c>
      <c r="K299" s="48" t="s">
        <v>27</v>
      </c>
      <c r="L299" s="49">
        <v>44394</v>
      </c>
      <c r="M299" s="48" t="s">
        <v>2172</v>
      </c>
      <c r="N299" s="48"/>
      <c r="O299" s="49"/>
      <c r="P299" s="48"/>
      <c r="Q299" s="48" t="s">
        <v>30</v>
      </c>
      <c r="R299" s="48"/>
      <c r="S299" s="48"/>
    </row>
    <row r="300" s="29" customFormat="1" spans="1:19">
      <c r="A300" s="12">
        <v>297</v>
      </c>
      <c r="B300" s="12" t="s">
        <v>12803</v>
      </c>
      <c r="C300" s="12"/>
      <c r="D300" s="48" t="s">
        <v>436</v>
      </c>
      <c r="E300" s="48" t="s">
        <v>12804</v>
      </c>
      <c r="F300" s="48" t="s">
        <v>24</v>
      </c>
      <c r="G300" s="48">
        <v>17</v>
      </c>
      <c r="H300" s="48" t="s">
        <v>12805</v>
      </c>
      <c r="I300" s="48" t="s">
        <v>12806</v>
      </c>
      <c r="J300" s="48">
        <v>19864337031</v>
      </c>
      <c r="K300" s="48" t="s">
        <v>27</v>
      </c>
      <c r="L300" s="49">
        <v>44420</v>
      </c>
      <c r="M300" s="48" t="s">
        <v>2172</v>
      </c>
      <c r="N300" s="48"/>
      <c r="O300" s="49"/>
      <c r="P300" s="48"/>
      <c r="Q300" s="48" t="s">
        <v>30</v>
      </c>
      <c r="R300" s="48"/>
      <c r="S300" s="48"/>
    </row>
    <row r="301" s="29" customFormat="1" spans="1:19">
      <c r="A301" s="12">
        <v>298</v>
      </c>
      <c r="B301" s="12" t="s">
        <v>12807</v>
      </c>
      <c r="C301" s="12"/>
      <c r="D301" s="48" t="s">
        <v>436</v>
      </c>
      <c r="E301" s="48" t="s">
        <v>12808</v>
      </c>
      <c r="F301" s="48" t="s">
        <v>24</v>
      </c>
      <c r="G301" s="48">
        <v>17</v>
      </c>
      <c r="H301" s="48" t="s">
        <v>12809</v>
      </c>
      <c r="I301" s="48" t="s">
        <v>12810</v>
      </c>
      <c r="J301" s="48">
        <v>18174939729</v>
      </c>
      <c r="K301" s="48" t="s">
        <v>27</v>
      </c>
      <c r="L301" s="49">
        <v>44398</v>
      </c>
      <c r="M301" s="48" t="s">
        <v>1217</v>
      </c>
      <c r="N301" s="48"/>
      <c r="O301" s="49"/>
      <c r="P301" s="48"/>
      <c r="Q301" s="48" t="s">
        <v>30</v>
      </c>
      <c r="R301" s="48"/>
      <c r="S301" s="48"/>
    </row>
    <row r="302" s="29" customFormat="1" spans="1:19">
      <c r="A302" s="12">
        <v>299</v>
      </c>
      <c r="B302" s="12" t="s">
        <v>12811</v>
      </c>
      <c r="C302" s="12"/>
      <c r="D302" s="48" t="s">
        <v>436</v>
      </c>
      <c r="E302" s="48" t="s">
        <v>12812</v>
      </c>
      <c r="F302" s="48" t="s">
        <v>24</v>
      </c>
      <c r="G302" s="48">
        <v>17</v>
      </c>
      <c r="H302" s="48" t="s">
        <v>12813</v>
      </c>
      <c r="I302" s="48" t="s">
        <v>12814</v>
      </c>
      <c r="J302" s="48">
        <v>15177892510</v>
      </c>
      <c r="K302" s="48" t="s">
        <v>27</v>
      </c>
      <c r="L302" s="49">
        <v>44399</v>
      </c>
      <c r="M302" s="48" t="s">
        <v>2172</v>
      </c>
      <c r="N302" s="48"/>
      <c r="O302" s="49"/>
      <c r="P302" s="48"/>
      <c r="Q302" s="48" t="s">
        <v>30</v>
      </c>
      <c r="R302" s="48"/>
      <c r="S302" s="48"/>
    </row>
    <row r="303" s="29" customFormat="1" spans="1:19">
      <c r="A303" s="12">
        <v>300</v>
      </c>
      <c r="B303" s="12" t="s">
        <v>12815</v>
      </c>
      <c r="C303" s="12"/>
      <c r="D303" s="48" t="s">
        <v>436</v>
      </c>
      <c r="E303" s="48" t="s">
        <v>12816</v>
      </c>
      <c r="F303" s="48" t="s">
        <v>24</v>
      </c>
      <c r="G303" s="48">
        <v>17</v>
      </c>
      <c r="H303" s="48" t="s">
        <v>18306</v>
      </c>
      <c r="I303" s="48" t="s">
        <v>12817</v>
      </c>
      <c r="J303" s="48">
        <v>13471802268</v>
      </c>
      <c r="K303" s="48" t="s">
        <v>27</v>
      </c>
      <c r="L303" s="49">
        <v>44396</v>
      </c>
      <c r="M303" s="48" t="s">
        <v>10175</v>
      </c>
      <c r="N303" s="48"/>
      <c r="O303" s="49"/>
      <c r="P303" s="48"/>
      <c r="Q303" s="48" t="s">
        <v>30</v>
      </c>
      <c r="R303" s="48"/>
      <c r="S303" s="48"/>
    </row>
    <row r="304" s="29" customFormat="1" spans="1:19">
      <c r="A304" s="12">
        <v>301</v>
      </c>
      <c r="B304" s="12" t="s">
        <v>12818</v>
      </c>
      <c r="C304" s="12"/>
      <c r="D304" s="48" t="s">
        <v>436</v>
      </c>
      <c r="E304" s="48" t="s">
        <v>12819</v>
      </c>
      <c r="F304" s="48" t="s">
        <v>24</v>
      </c>
      <c r="G304" s="48">
        <v>15</v>
      </c>
      <c r="H304" s="48" t="s">
        <v>18307</v>
      </c>
      <c r="I304" s="48" t="s">
        <v>3257</v>
      </c>
      <c r="J304" s="48">
        <v>15078635486</v>
      </c>
      <c r="K304" s="48" t="s">
        <v>27</v>
      </c>
      <c r="L304" s="49">
        <v>44396</v>
      </c>
      <c r="M304" s="48" t="s">
        <v>98</v>
      </c>
      <c r="N304" s="48"/>
      <c r="O304" s="49"/>
      <c r="P304" s="48"/>
      <c r="Q304" s="48" t="s">
        <v>30</v>
      </c>
      <c r="R304" s="48"/>
      <c r="S304" s="48"/>
    </row>
    <row r="305" s="29" customFormat="1" spans="1:19">
      <c r="A305" s="12">
        <v>302</v>
      </c>
      <c r="B305" s="12" t="s">
        <v>12821</v>
      </c>
      <c r="C305" s="12"/>
      <c r="D305" s="48" t="s">
        <v>436</v>
      </c>
      <c r="E305" s="48" t="s">
        <v>12822</v>
      </c>
      <c r="F305" s="48" t="s">
        <v>24</v>
      </c>
      <c r="G305" s="48">
        <v>17</v>
      </c>
      <c r="H305" s="48" t="s">
        <v>18308</v>
      </c>
      <c r="I305" s="48" t="s">
        <v>12824</v>
      </c>
      <c r="J305" s="48">
        <v>17807838318</v>
      </c>
      <c r="K305" s="48" t="s">
        <v>27</v>
      </c>
      <c r="L305" s="49">
        <v>44394</v>
      </c>
      <c r="M305" s="48" t="s">
        <v>10175</v>
      </c>
      <c r="N305" s="48" t="s">
        <v>27</v>
      </c>
      <c r="O305" s="49">
        <v>44416</v>
      </c>
      <c r="P305" s="48"/>
      <c r="Q305" s="48" t="s">
        <v>30</v>
      </c>
      <c r="R305" s="48"/>
      <c r="S305" s="48"/>
    </row>
    <row r="306" s="29" customFormat="1" spans="1:19">
      <c r="A306" s="12">
        <v>303</v>
      </c>
      <c r="B306" s="12" t="s">
        <v>12825</v>
      </c>
      <c r="C306" s="12"/>
      <c r="D306" s="48" t="s">
        <v>436</v>
      </c>
      <c r="E306" s="48" t="s">
        <v>12826</v>
      </c>
      <c r="F306" s="48" t="s">
        <v>24</v>
      </c>
      <c r="G306" s="48">
        <v>17</v>
      </c>
      <c r="H306" s="48" t="s">
        <v>12827</v>
      </c>
      <c r="I306" s="48" t="s">
        <v>12828</v>
      </c>
      <c r="J306" s="48">
        <v>15177893800</v>
      </c>
      <c r="K306" s="48" t="s">
        <v>27</v>
      </c>
      <c r="L306" s="53">
        <v>44394</v>
      </c>
      <c r="M306" s="48" t="s">
        <v>1352</v>
      </c>
      <c r="N306" s="48" t="s">
        <v>27</v>
      </c>
      <c r="O306" s="49">
        <v>44416</v>
      </c>
      <c r="P306" s="48" t="s">
        <v>1352</v>
      </c>
      <c r="Q306" s="48" t="s">
        <v>30</v>
      </c>
      <c r="R306" s="48"/>
      <c r="S306" s="48"/>
    </row>
    <row r="307" s="29" customFormat="1" spans="1:19">
      <c r="A307" s="12">
        <v>304</v>
      </c>
      <c r="B307" s="12" t="s">
        <v>4232</v>
      </c>
      <c r="C307" s="12"/>
      <c r="D307" s="48" t="s">
        <v>436</v>
      </c>
      <c r="E307" s="48" t="s">
        <v>4233</v>
      </c>
      <c r="F307" s="48" t="s">
        <v>24</v>
      </c>
      <c r="G307" s="48">
        <v>16</v>
      </c>
      <c r="H307" s="48" t="s">
        <v>18311</v>
      </c>
      <c r="I307" s="48" t="s">
        <v>4235</v>
      </c>
      <c r="J307" s="48">
        <v>15949329248</v>
      </c>
      <c r="K307" s="48" t="s">
        <v>27</v>
      </c>
      <c r="L307" s="49">
        <v>44395</v>
      </c>
      <c r="M307" s="48" t="s">
        <v>28</v>
      </c>
      <c r="N307" s="48"/>
      <c r="O307" s="49"/>
      <c r="P307" s="48"/>
      <c r="Q307" s="48" t="s">
        <v>30</v>
      </c>
      <c r="R307" s="48"/>
      <c r="S307" s="48"/>
    </row>
    <row r="308" s="29" customFormat="1" spans="1:19">
      <c r="A308" s="12">
        <v>305</v>
      </c>
      <c r="B308" s="12" t="s">
        <v>12829</v>
      </c>
      <c r="C308" s="12"/>
      <c r="D308" s="48" t="s">
        <v>436</v>
      </c>
      <c r="E308" s="48" t="s">
        <v>12830</v>
      </c>
      <c r="F308" s="48" t="s">
        <v>24</v>
      </c>
      <c r="G308" s="48">
        <v>17</v>
      </c>
      <c r="H308" s="48" t="s">
        <v>18312</v>
      </c>
      <c r="I308" s="48" t="s">
        <v>12832</v>
      </c>
      <c r="J308" s="48">
        <v>13317788890</v>
      </c>
      <c r="K308" s="48" t="s">
        <v>27</v>
      </c>
      <c r="L308" s="49">
        <v>44395</v>
      </c>
      <c r="M308" s="48" t="s">
        <v>2172</v>
      </c>
      <c r="N308" s="48"/>
      <c r="O308" s="49"/>
      <c r="P308" s="48"/>
      <c r="Q308" s="48" t="s">
        <v>30</v>
      </c>
      <c r="R308" s="48"/>
      <c r="S308" s="48"/>
    </row>
    <row r="309" s="29" customFormat="1" spans="1:19">
      <c r="A309" s="12">
        <v>306</v>
      </c>
      <c r="B309" s="12" t="s">
        <v>12833</v>
      </c>
      <c r="C309" s="12"/>
      <c r="D309" s="48" t="s">
        <v>436</v>
      </c>
      <c r="E309" s="48" t="s">
        <v>12834</v>
      </c>
      <c r="F309" s="48" t="s">
        <v>24</v>
      </c>
      <c r="G309" s="48">
        <v>17</v>
      </c>
      <c r="H309" s="48" t="s">
        <v>12835</v>
      </c>
      <c r="I309" s="48" t="s">
        <v>18313</v>
      </c>
      <c r="J309" s="48">
        <v>13471857932</v>
      </c>
      <c r="K309" s="48" t="s">
        <v>27</v>
      </c>
      <c r="L309" s="53">
        <v>44394</v>
      </c>
      <c r="M309" s="48" t="s">
        <v>2747</v>
      </c>
      <c r="N309" s="48" t="s">
        <v>27</v>
      </c>
      <c r="O309" s="49">
        <v>44417</v>
      </c>
      <c r="P309" s="48" t="s">
        <v>12837</v>
      </c>
      <c r="Q309" s="48" t="s">
        <v>30</v>
      </c>
      <c r="R309" s="48"/>
      <c r="S309" s="48"/>
    </row>
    <row r="310" s="29" customFormat="1" spans="1:19">
      <c r="A310" s="12">
        <v>307</v>
      </c>
      <c r="B310" s="12" t="s">
        <v>12838</v>
      </c>
      <c r="C310" s="12"/>
      <c r="D310" s="48" t="s">
        <v>436</v>
      </c>
      <c r="E310" s="48" t="s">
        <v>12839</v>
      </c>
      <c r="F310" s="48" t="s">
        <v>143</v>
      </c>
      <c r="G310" s="48">
        <v>16</v>
      </c>
      <c r="H310" s="48" t="s">
        <v>18315</v>
      </c>
      <c r="I310" s="48" t="s">
        <v>12841</v>
      </c>
      <c r="J310" s="48">
        <v>15277782172</v>
      </c>
      <c r="K310" s="48" t="s">
        <v>27</v>
      </c>
      <c r="L310" s="53">
        <v>44395</v>
      </c>
      <c r="M310" s="48" t="s">
        <v>5991</v>
      </c>
      <c r="N310" s="48" t="s">
        <v>27</v>
      </c>
      <c r="O310" s="49">
        <v>44416</v>
      </c>
      <c r="P310" s="48" t="s">
        <v>5991</v>
      </c>
      <c r="Q310" s="48" t="s">
        <v>30</v>
      </c>
      <c r="R310" s="48"/>
      <c r="S310" s="48"/>
    </row>
    <row r="311" s="29" customFormat="1" spans="1:19">
      <c r="A311" s="12">
        <v>308</v>
      </c>
      <c r="B311" s="12" t="s">
        <v>12842</v>
      </c>
      <c r="C311" s="12"/>
      <c r="D311" s="48" t="s">
        <v>436</v>
      </c>
      <c r="E311" s="48" t="s">
        <v>12843</v>
      </c>
      <c r="F311" s="48" t="s">
        <v>24</v>
      </c>
      <c r="G311" s="48">
        <v>16</v>
      </c>
      <c r="H311" s="48" t="s">
        <v>18317</v>
      </c>
      <c r="I311" s="48" t="s">
        <v>12845</v>
      </c>
      <c r="J311" s="48">
        <v>13737982236</v>
      </c>
      <c r="K311" s="48" t="s">
        <v>27</v>
      </c>
      <c r="L311" s="49">
        <v>44396</v>
      </c>
      <c r="M311" s="48" t="s">
        <v>10175</v>
      </c>
      <c r="N311" s="48"/>
      <c r="O311" s="49"/>
      <c r="P311" s="48"/>
      <c r="Q311" s="48" t="s">
        <v>30</v>
      </c>
      <c r="R311" s="48"/>
      <c r="S311" s="48"/>
    </row>
    <row r="312" s="29" customFormat="1" spans="1:19">
      <c r="A312" s="12">
        <v>309</v>
      </c>
      <c r="B312" s="12" t="s">
        <v>12846</v>
      </c>
      <c r="C312" s="12"/>
      <c r="D312" s="48" t="s">
        <v>436</v>
      </c>
      <c r="E312" s="48" t="s">
        <v>12847</v>
      </c>
      <c r="F312" s="48" t="s">
        <v>143</v>
      </c>
      <c r="G312" s="48">
        <v>17</v>
      </c>
      <c r="H312" s="48" t="s">
        <v>12848</v>
      </c>
      <c r="I312" s="48" t="s">
        <v>1508</v>
      </c>
      <c r="J312" s="48">
        <v>13902376739</v>
      </c>
      <c r="K312" s="48" t="s">
        <v>27</v>
      </c>
      <c r="L312" s="49">
        <v>44395</v>
      </c>
      <c r="M312" s="48" t="s">
        <v>2747</v>
      </c>
      <c r="N312" s="48"/>
      <c r="O312" s="49"/>
      <c r="P312" s="48"/>
      <c r="Q312" s="48" t="s">
        <v>30</v>
      </c>
      <c r="R312" s="48"/>
      <c r="S312" s="48"/>
    </row>
    <row r="313" s="29" customFormat="1" spans="1:19">
      <c r="A313" s="12">
        <v>310</v>
      </c>
      <c r="B313" s="12" t="s">
        <v>12849</v>
      </c>
      <c r="C313" s="12"/>
      <c r="D313" s="48" t="s">
        <v>436</v>
      </c>
      <c r="E313" s="48" t="s">
        <v>12850</v>
      </c>
      <c r="F313" s="48" t="s">
        <v>24</v>
      </c>
      <c r="G313" s="48">
        <v>16</v>
      </c>
      <c r="H313" s="48" t="s">
        <v>12851</v>
      </c>
      <c r="I313" s="48" t="s">
        <v>12852</v>
      </c>
      <c r="J313" s="48">
        <v>18278870042</v>
      </c>
      <c r="K313" s="48" t="s">
        <v>27</v>
      </c>
      <c r="L313" s="49">
        <v>44396</v>
      </c>
      <c r="M313" s="48" t="s">
        <v>1352</v>
      </c>
      <c r="N313" s="48"/>
      <c r="O313" s="49"/>
      <c r="P313" s="48"/>
      <c r="Q313" s="48" t="s">
        <v>30</v>
      </c>
      <c r="R313" s="48"/>
      <c r="S313" s="48"/>
    </row>
    <row r="314" s="29" customFormat="1" spans="1:19">
      <c r="A314" s="12">
        <v>311</v>
      </c>
      <c r="B314" s="12" t="s">
        <v>12853</v>
      </c>
      <c r="C314" s="12"/>
      <c r="D314" s="48" t="s">
        <v>436</v>
      </c>
      <c r="E314" s="48" t="s">
        <v>12854</v>
      </c>
      <c r="F314" s="48" t="s">
        <v>143</v>
      </c>
      <c r="G314" s="48">
        <v>16</v>
      </c>
      <c r="H314" s="48" t="s">
        <v>18321</v>
      </c>
      <c r="I314" s="48" t="s">
        <v>12856</v>
      </c>
      <c r="J314" s="48">
        <v>13407750722</v>
      </c>
      <c r="K314" s="48" t="s">
        <v>27</v>
      </c>
      <c r="L314" s="49">
        <v>44397</v>
      </c>
      <c r="M314" s="48" t="s">
        <v>2172</v>
      </c>
      <c r="N314" s="48"/>
      <c r="O314" s="49"/>
      <c r="P314" s="48"/>
      <c r="Q314" s="48" t="s">
        <v>30</v>
      </c>
      <c r="R314" s="48"/>
      <c r="S314" s="48"/>
    </row>
    <row r="315" s="29" customFormat="1" spans="1:19">
      <c r="A315" s="12">
        <v>312</v>
      </c>
      <c r="B315" s="12" t="s">
        <v>12857</v>
      </c>
      <c r="C315" s="12"/>
      <c r="D315" s="48" t="s">
        <v>436</v>
      </c>
      <c r="E315" s="48" t="s">
        <v>12858</v>
      </c>
      <c r="F315" s="48" t="s">
        <v>24</v>
      </c>
      <c r="G315" s="48">
        <v>15</v>
      </c>
      <c r="H315" s="48" t="s">
        <v>12859</v>
      </c>
      <c r="I315" s="48" t="s">
        <v>12860</v>
      </c>
      <c r="J315" s="48">
        <v>17776180688</v>
      </c>
      <c r="K315" s="48" t="s">
        <v>27</v>
      </c>
      <c r="L315" s="49">
        <v>44396</v>
      </c>
      <c r="M315" s="48" t="s">
        <v>133</v>
      </c>
      <c r="N315" s="48"/>
      <c r="O315" s="49"/>
      <c r="P315" s="48"/>
      <c r="Q315" s="48" t="s">
        <v>30</v>
      </c>
      <c r="R315" s="48"/>
      <c r="S315" s="48"/>
    </row>
    <row r="316" s="29" customFormat="1" spans="1:19">
      <c r="A316" s="12">
        <v>313</v>
      </c>
      <c r="B316" s="12" t="s">
        <v>12861</v>
      </c>
      <c r="C316" s="12"/>
      <c r="D316" s="48" t="s">
        <v>436</v>
      </c>
      <c r="E316" s="48" t="s">
        <v>12862</v>
      </c>
      <c r="F316" s="48" t="s">
        <v>24</v>
      </c>
      <c r="G316" s="48">
        <v>16</v>
      </c>
      <c r="H316" s="48" t="s">
        <v>18306</v>
      </c>
      <c r="I316" s="48" t="s">
        <v>12863</v>
      </c>
      <c r="J316" s="48">
        <v>18378897486</v>
      </c>
      <c r="K316" s="48" t="s">
        <v>27</v>
      </c>
      <c r="L316" s="49">
        <v>44394</v>
      </c>
      <c r="M316" s="48" t="s">
        <v>28</v>
      </c>
      <c r="N316" s="48"/>
      <c r="O316" s="49"/>
      <c r="P316" s="48"/>
      <c r="Q316" s="48" t="s">
        <v>30</v>
      </c>
      <c r="R316" s="48"/>
      <c r="S316" s="48"/>
    </row>
    <row r="317" s="29" customFormat="1" spans="1:19">
      <c r="A317" s="12">
        <v>314</v>
      </c>
      <c r="B317" s="12" t="s">
        <v>4240</v>
      </c>
      <c r="C317" s="12"/>
      <c r="D317" s="48" t="s">
        <v>436</v>
      </c>
      <c r="E317" s="48" t="s">
        <v>4241</v>
      </c>
      <c r="F317" s="48" t="s">
        <v>24</v>
      </c>
      <c r="G317" s="48">
        <v>18</v>
      </c>
      <c r="H317" s="48" t="s">
        <v>4242</v>
      </c>
      <c r="I317" s="48" t="s">
        <v>4243</v>
      </c>
      <c r="J317" s="48">
        <v>13481848588</v>
      </c>
      <c r="K317" s="48" t="s">
        <v>27</v>
      </c>
      <c r="L317" s="49">
        <v>44395</v>
      </c>
      <c r="M317" s="48" t="s">
        <v>1288</v>
      </c>
      <c r="N317" s="48"/>
      <c r="O317" s="49"/>
      <c r="P317" s="48"/>
      <c r="Q317" s="48" t="s">
        <v>30</v>
      </c>
      <c r="R317" s="48"/>
      <c r="S317" s="48"/>
    </row>
    <row r="318" s="29" customFormat="1" spans="1:19">
      <c r="A318" s="12">
        <v>315</v>
      </c>
      <c r="B318" s="12" t="s">
        <v>12864</v>
      </c>
      <c r="C318" s="12"/>
      <c r="D318" s="48" t="s">
        <v>436</v>
      </c>
      <c r="E318" s="48" t="s">
        <v>12865</v>
      </c>
      <c r="F318" s="48" t="s">
        <v>24</v>
      </c>
      <c r="G318" s="48">
        <v>17</v>
      </c>
      <c r="H318" s="48" t="s">
        <v>12866</v>
      </c>
      <c r="I318" s="48" t="s">
        <v>12867</v>
      </c>
      <c r="J318" s="48">
        <v>13686246262</v>
      </c>
      <c r="K318" s="48" t="s">
        <v>27</v>
      </c>
      <c r="L318" s="53">
        <v>44394</v>
      </c>
      <c r="M318" s="48" t="s">
        <v>4424</v>
      </c>
      <c r="N318" s="48" t="s">
        <v>27</v>
      </c>
      <c r="O318" s="49">
        <v>44420</v>
      </c>
      <c r="P318" s="48" t="s">
        <v>4424</v>
      </c>
      <c r="Q318" s="48" t="s">
        <v>30</v>
      </c>
      <c r="R318" s="48"/>
      <c r="S318" s="48"/>
    </row>
    <row r="319" s="29" customFormat="1" spans="1:19">
      <c r="A319" s="12">
        <v>316</v>
      </c>
      <c r="B319" s="12" t="s">
        <v>12868</v>
      </c>
      <c r="C319" s="12"/>
      <c r="D319" s="48" t="s">
        <v>436</v>
      </c>
      <c r="E319" s="48" t="s">
        <v>12869</v>
      </c>
      <c r="F319" s="48" t="s">
        <v>143</v>
      </c>
      <c r="G319" s="48">
        <v>20</v>
      </c>
      <c r="H319" s="48" t="s">
        <v>25853</v>
      </c>
      <c r="I319" s="48" t="s">
        <v>12871</v>
      </c>
      <c r="J319" s="48">
        <v>15777806783</v>
      </c>
      <c r="K319" s="48" t="s">
        <v>27</v>
      </c>
      <c r="L319" s="49">
        <v>44384</v>
      </c>
      <c r="M319" s="48" t="s">
        <v>28</v>
      </c>
      <c r="N319" s="48"/>
      <c r="O319" s="49"/>
      <c r="P319" s="48"/>
      <c r="Q319" s="48" t="s">
        <v>30</v>
      </c>
      <c r="R319" s="48"/>
      <c r="S319" s="48"/>
    </row>
    <row r="320" s="29" customFormat="1" spans="1:19">
      <c r="A320" s="12">
        <v>317</v>
      </c>
      <c r="B320" s="12" t="s">
        <v>4076</v>
      </c>
      <c r="C320" s="12"/>
      <c r="D320" s="48" t="s">
        <v>436</v>
      </c>
      <c r="E320" s="48" t="s">
        <v>4077</v>
      </c>
      <c r="F320" s="48" t="s">
        <v>143</v>
      </c>
      <c r="G320" s="48">
        <v>18</v>
      </c>
      <c r="H320" s="48" t="s">
        <v>4078</v>
      </c>
      <c r="I320" s="48" t="s">
        <v>4079</v>
      </c>
      <c r="J320" s="48">
        <v>17776575513</v>
      </c>
      <c r="K320" s="48" t="s">
        <v>27</v>
      </c>
      <c r="L320" s="49">
        <v>44395</v>
      </c>
      <c r="M320" s="48" t="s">
        <v>1352</v>
      </c>
      <c r="N320" s="48"/>
      <c r="O320" s="49"/>
      <c r="P320" s="48"/>
      <c r="Q320" s="48" t="s">
        <v>30</v>
      </c>
      <c r="R320" s="48"/>
      <c r="S320" s="48"/>
    </row>
    <row r="321" s="29" customFormat="1" spans="1:19">
      <c r="A321" s="12">
        <v>318</v>
      </c>
      <c r="B321" s="12" t="s">
        <v>12872</v>
      </c>
      <c r="C321" s="12"/>
      <c r="D321" s="48" t="s">
        <v>436</v>
      </c>
      <c r="E321" s="48" t="s">
        <v>12873</v>
      </c>
      <c r="F321" s="48" t="s">
        <v>143</v>
      </c>
      <c r="G321" s="48">
        <v>18</v>
      </c>
      <c r="H321" s="48" t="s">
        <v>25854</v>
      </c>
      <c r="I321" s="48" t="s">
        <v>12875</v>
      </c>
      <c r="J321" s="48">
        <v>15177890423</v>
      </c>
      <c r="K321" s="48" t="s">
        <v>27</v>
      </c>
      <c r="L321" s="49">
        <v>44394</v>
      </c>
      <c r="M321" s="48" t="s">
        <v>28</v>
      </c>
      <c r="N321" s="48"/>
      <c r="O321" s="49"/>
      <c r="P321" s="48"/>
      <c r="Q321" s="48" t="s">
        <v>30</v>
      </c>
      <c r="R321" s="48"/>
      <c r="S321" s="48"/>
    </row>
    <row r="322" s="29" customFormat="1" spans="1:19">
      <c r="A322" s="12">
        <v>319</v>
      </c>
      <c r="B322" s="12" t="s">
        <v>12876</v>
      </c>
      <c r="C322" s="12"/>
      <c r="D322" s="48" t="s">
        <v>436</v>
      </c>
      <c r="E322" s="48" t="s">
        <v>12877</v>
      </c>
      <c r="F322" s="48" t="s">
        <v>24</v>
      </c>
      <c r="G322" s="48">
        <v>16</v>
      </c>
      <c r="H322" s="48" t="s">
        <v>12878</v>
      </c>
      <c r="I322" s="48" t="s">
        <v>12879</v>
      </c>
      <c r="J322" s="48">
        <v>18278874505</v>
      </c>
      <c r="K322" s="48" t="s">
        <v>27</v>
      </c>
      <c r="L322" s="49">
        <v>44405</v>
      </c>
      <c r="M322" s="48" t="s">
        <v>133</v>
      </c>
      <c r="N322" s="48"/>
      <c r="O322" s="49"/>
      <c r="P322" s="48"/>
      <c r="Q322" s="48" t="s">
        <v>30</v>
      </c>
      <c r="R322" s="48"/>
      <c r="S322" s="48"/>
    </row>
    <row r="323" s="29" customFormat="1" spans="1:19">
      <c r="A323" s="12">
        <v>320</v>
      </c>
      <c r="B323" s="12" t="s">
        <v>12880</v>
      </c>
      <c r="C323" s="12"/>
      <c r="D323" s="48" t="s">
        <v>436</v>
      </c>
      <c r="E323" s="48" t="s">
        <v>12881</v>
      </c>
      <c r="F323" s="48" t="s">
        <v>24</v>
      </c>
      <c r="G323" s="48">
        <v>16</v>
      </c>
      <c r="H323" s="48" t="s">
        <v>12882</v>
      </c>
      <c r="I323" s="48" t="s">
        <v>12883</v>
      </c>
      <c r="J323" s="48">
        <v>18176755864</v>
      </c>
      <c r="K323" s="48" t="s">
        <v>27</v>
      </c>
      <c r="L323" s="49">
        <v>44395</v>
      </c>
      <c r="M323" s="48" t="s">
        <v>28</v>
      </c>
      <c r="N323" s="48"/>
      <c r="O323" s="49"/>
      <c r="P323" s="48"/>
      <c r="Q323" s="48" t="s">
        <v>30</v>
      </c>
      <c r="R323" s="48"/>
      <c r="S323" s="48"/>
    </row>
    <row r="324" s="29" customFormat="1" spans="1:19">
      <c r="A324" s="12">
        <v>321</v>
      </c>
      <c r="B324" s="12" t="s">
        <v>12884</v>
      </c>
      <c r="C324" s="12"/>
      <c r="D324" s="48" t="s">
        <v>436</v>
      </c>
      <c r="E324" s="48" t="s">
        <v>12885</v>
      </c>
      <c r="F324" s="48" t="s">
        <v>24</v>
      </c>
      <c r="G324" s="48">
        <v>17</v>
      </c>
      <c r="H324" s="48" t="s">
        <v>12886</v>
      </c>
      <c r="I324" s="48" t="s">
        <v>12887</v>
      </c>
      <c r="J324" s="48">
        <v>19978846507</v>
      </c>
      <c r="K324" s="48" t="s">
        <v>27</v>
      </c>
      <c r="L324" s="49">
        <v>44399</v>
      </c>
      <c r="M324" s="48" t="s">
        <v>4299</v>
      </c>
      <c r="N324" s="48"/>
      <c r="O324" s="49"/>
      <c r="P324" s="48"/>
      <c r="Q324" s="48" t="s">
        <v>30</v>
      </c>
      <c r="R324" s="48"/>
      <c r="S324" s="48"/>
    </row>
    <row r="325" s="29" customFormat="1" spans="1:19">
      <c r="A325" s="12">
        <v>322</v>
      </c>
      <c r="B325" s="12" t="s">
        <v>12888</v>
      </c>
      <c r="C325" s="12"/>
      <c r="D325" s="48" t="s">
        <v>436</v>
      </c>
      <c r="E325" s="48" t="s">
        <v>12889</v>
      </c>
      <c r="F325" s="48" t="s">
        <v>24</v>
      </c>
      <c r="G325" s="48">
        <v>16</v>
      </c>
      <c r="H325" s="48" t="s">
        <v>18327</v>
      </c>
      <c r="I325" s="48" t="s">
        <v>18328</v>
      </c>
      <c r="J325" s="48">
        <v>18178892685</v>
      </c>
      <c r="K325" s="48" t="s">
        <v>27</v>
      </c>
      <c r="L325" s="49">
        <v>44395</v>
      </c>
      <c r="M325" s="48" t="s">
        <v>185</v>
      </c>
      <c r="N325" s="48"/>
      <c r="O325" s="49"/>
      <c r="P325" s="48"/>
      <c r="Q325" s="48" t="s">
        <v>30</v>
      </c>
      <c r="R325" s="48"/>
      <c r="S325" s="48"/>
    </row>
    <row r="326" s="29" customFormat="1" spans="1:19">
      <c r="A326" s="12">
        <v>323</v>
      </c>
      <c r="B326" s="12" t="s">
        <v>12891</v>
      </c>
      <c r="C326" s="12"/>
      <c r="D326" s="48" t="s">
        <v>436</v>
      </c>
      <c r="E326" s="48" t="s">
        <v>12892</v>
      </c>
      <c r="F326" s="48" t="s">
        <v>143</v>
      </c>
      <c r="G326" s="48">
        <v>16</v>
      </c>
      <c r="H326" s="48" t="s">
        <v>18329</v>
      </c>
      <c r="I326" s="48" t="s">
        <v>976</v>
      </c>
      <c r="J326" s="48">
        <v>15078638767</v>
      </c>
      <c r="K326" s="48" t="s">
        <v>27</v>
      </c>
      <c r="L326" s="49">
        <v>44396</v>
      </c>
      <c r="M326" s="48" t="s">
        <v>139</v>
      </c>
      <c r="N326" s="48"/>
      <c r="O326" s="49"/>
      <c r="P326" s="48"/>
      <c r="Q326" s="48" t="s">
        <v>30</v>
      </c>
      <c r="R326" s="48"/>
      <c r="S326" s="48"/>
    </row>
    <row r="327" s="29" customFormat="1" spans="1:19">
      <c r="A327" s="12">
        <v>324</v>
      </c>
      <c r="B327" s="12" t="s">
        <v>12893</v>
      </c>
      <c r="C327" s="12"/>
      <c r="D327" s="48" t="s">
        <v>436</v>
      </c>
      <c r="E327" s="48" t="s">
        <v>12894</v>
      </c>
      <c r="F327" s="48" t="s">
        <v>24</v>
      </c>
      <c r="G327" s="48">
        <v>17</v>
      </c>
      <c r="H327" s="48" t="s">
        <v>12895</v>
      </c>
      <c r="I327" s="48" t="s">
        <v>12896</v>
      </c>
      <c r="J327" s="48">
        <v>17728317609</v>
      </c>
      <c r="K327" s="48" t="s">
        <v>27</v>
      </c>
      <c r="L327" s="49">
        <v>44396</v>
      </c>
      <c r="M327" s="48" t="s">
        <v>1288</v>
      </c>
      <c r="N327" s="48"/>
      <c r="O327" s="49"/>
      <c r="P327" s="48"/>
      <c r="Q327" s="48" t="s">
        <v>30</v>
      </c>
      <c r="R327" s="48"/>
      <c r="S327" s="48"/>
    </row>
    <row r="328" s="29" customFormat="1" spans="1:19">
      <c r="A328" s="12">
        <v>325</v>
      </c>
      <c r="B328" s="12" t="s">
        <v>12897</v>
      </c>
      <c r="C328" s="12"/>
      <c r="D328" s="48" t="s">
        <v>436</v>
      </c>
      <c r="E328" s="48" t="s">
        <v>12898</v>
      </c>
      <c r="F328" s="48" t="s">
        <v>143</v>
      </c>
      <c r="G328" s="48">
        <v>16</v>
      </c>
      <c r="H328" s="48" t="s">
        <v>18332</v>
      </c>
      <c r="I328" s="48" t="s">
        <v>12900</v>
      </c>
      <c r="J328" s="48">
        <v>18977819993</v>
      </c>
      <c r="K328" s="48" t="s">
        <v>27</v>
      </c>
      <c r="L328" s="49">
        <v>44395</v>
      </c>
      <c r="M328" s="48" t="s">
        <v>28</v>
      </c>
      <c r="N328" s="48"/>
      <c r="O328" s="49"/>
      <c r="P328" s="48"/>
      <c r="Q328" s="48" t="s">
        <v>30</v>
      </c>
      <c r="R328" s="48"/>
      <c r="S328" s="48"/>
    </row>
    <row r="329" s="29" customFormat="1" spans="1:19">
      <c r="A329" s="12">
        <v>326</v>
      </c>
      <c r="B329" s="12" t="s">
        <v>12901</v>
      </c>
      <c r="C329" s="12"/>
      <c r="D329" s="48" t="s">
        <v>436</v>
      </c>
      <c r="E329" s="48" t="s">
        <v>12902</v>
      </c>
      <c r="F329" s="48" t="s">
        <v>143</v>
      </c>
      <c r="G329" s="48">
        <v>22</v>
      </c>
      <c r="H329" s="48" t="s">
        <v>3894</v>
      </c>
      <c r="I329" s="48" t="s">
        <v>12903</v>
      </c>
      <c r="J329" s="48">
        <v>19977827247</v>
      </c>
      <c r="K329" s="48" t="s">
        <v>27</v>
      </c>
      <c r="L329" s="49">
        <v>44395</v>
      </c>
      <c r="M329" s="48" t="s">
        <v>2747</v>
      </c>
      <c r="N329" s="48" t="s">
        <v>27</v>
      </c>
      <c r="O329" s="49">
        <v>44420</v>
      </c>
      <c r="P329" s="48" t="s">
        <v>2747</v>
      </c>
      <c r="Q329" s="48" t="s">
        <v>30</v>
      </c>
      <c r="R329" s="48"/>
      <c r="S329" s="48"/>
    </row>
    <row r="330" s="29" customFormat="1" spans="1:19">
      <c r="A330" s="12">
        <v>327</v>
      </c>
      <c r="B330" s="12" t="s">
        <v>12904</v>
      </c>
      <c r="C330" s="12"/>
      <c r="D330" s="48" t="s">
        <v>436</v>
      </c>
      <c r="E330" s="48" t="s">
        <v>12905</v>
      </c>
      <c r="F330" s="48" t="s">
        <v>143</v>
      </c>
      <c r="G330" s="48">
        <v>17</v>
      </c>
      <c r="H330" s="48" t="s">
        <v>18334</v>
      </c>
      <c r="I330" s="48" t="s">
        <v>12907</v>
      </c>
      <c r="J330" s="48">
        <v>19924529702</v>
      </c>
      <c r="K330" s="48" t="s">
        <v>27</v>
      </c>
      <c r="L330" s="49">
        <v>44395</v>
      </c>
      <c r="M330" s="48" t="s">
        <v>139</v>
      </c>
      <c r="N330" s="48"/>
      <c r="O330" s="49"/>
      <c r="P330" s="48"/>
      <c r="Q330" s="48" t="s">
        <v>30</v>
      </c>
      <c r="R330" s="48"/>
      <c r="S330" s="48"/>
    </row>
    <row r="331" s="29" customFormat="1" spans="1:19">
      <c r="A331" s="12">
        <v>328</v>
      </c>
      <c r="B331" s="12" t="s">
        <v>12908</v>
      </c>
      <c r="C331" s="12"/>
      <c r="D331" s="48" t="s">
        <v>436</v>
      </c>
      <c r="E331" s="48" t="s">
        <v>12909</v>
      </c>
      <c r="F331" s="48" t="s">
        <v>143</v>
      </c>
      <c r="G331" s="48">
        <v>16</v>
      </c>
      <c r="H331" s="48" t="s">
        <v>18335</v>
      </c>
      <c r="I331" s="48" t="s">
        <v>12911</v>
      </c>
      <c r="J331" s="48">
        <v>15277782516</v>
      </c>
      <c r="K331" s="48" t="s">
        <v>27</v>
      </c>
      <c r="L331" s="49">
        <v>44428</v>
      </c>
      <c r="M331" s="48" t="s">
        <v>2172</v>
      </c>
      <c r="N331" s="48"/>
      <c r="O331" s="49"/>
      <c r="P331" s="48"/>
      <c r="Q331" s="48" t="s">
        <v>30</v>
      </c>
      <c r="R331" s="48"/>
      <c r="S331" s="48"/>
    </row>
    <row r="332" s="29" customFormat="1" spans="1:19">
      <c r="A332" s="12">
        <v>329</v>
      </c>
      <c r="B332" s="12" t="s">
        <v>12912</v>
      </c>
      <c r="C332" s="12"/>
      <c r="D332" s="48" t="s">
        <v>436</v>
      </c>
      <c r="E332" s="48" t="s">
        <v>12913</v>
      </c>
      <c r="F332" s="48" t="s">
        <v>143</v>
      </c>
      <c r="G332" s="48">
        <v>16</v>
      </c>
      <c r="H332" s="48" t="s">
        <v>18337</v>
      </c>
      <c r="I332" s="48" t="s">
        <v>12915</v>
      </c>
      <c r="J332" s="48">
        <v>13481849185</v>
      </c>
      <c r="K332" s="48" t="s">
        <v>27</v>
      </c>
      <c r="L332" s="49">
        <v>44395</v>
      </c>
      <c r="M332" s="48" t="s">
        <v>2172</v>
      </c>
      <c r="N332" s="48"/>
      <c r="O332" s="49"/>
      <c r="P332" s="48"/>
      <c r="Q332" s="48" t="s">
        <v>30</v>
      </c>
      <c r="R332" s="48"/>
      <c r="S332" s="48"/>
    </row>
    <row r="333" s="29" customFormat="1" spans="1:19">
      <c r="A333" s="12">
        <v>330</v>
      </c>
      <c r="B333" s="12" t="s">
        <v>12916</v>
      </c>
      <c r="C333" s="12"/>
      <c r="D333" s="48" t="s">
        <v>436</v>
      </c>
      <c r="E333" s="48" t="s">
        <v>12917</v>
      </c>
      <c r="F333" s="48" t="s">
        <v>24</v>
      </c>
      <c r="G333" s="48">
        <v>16</v>
      </c>
      <c r="H333" s="48" t="s">
        <v>18338</v>
      </c>
      <c r="I333" s="48" t="s">
        <v>12919</v>
      </c>
      <c r="J333" s="48">
        <v>18877857546</v>
      </c>
      <c r="K333" s="48" t="s">
        <v>27</v>
      </c>
      <c r="L333" s="49">
        <v>44395</v>
      </c>
      <c r="M333" s="48" t="s">
        <v>28</v>
      </c>
      <c r="N333" s="48"/>
      <c r="O333" s="49"/>
      <c r="P333" s="48"/>
      <c r="Q333" s="48" t="s">
        <v>30</v>
      </c>
      <c r="R333" s="48"/>
      <c r="S333" s="48"/>
    </row>
    <row r="334" s="29" customFormat="1" spans="1:19">
      <c r="A334" s="12">
        <v>331</v>
      </c>
      <c r="B334" s="12" t="s">
        <v>12920</v>
      </c>
      <c r="C334" s="12"/>
      <c r="D334" s="48" t="s">
        <v>436</v>
      </c>
      <c r="E334" s="48" t="s">
        <v>12921</v>
      </c>
      <c r="F334" s="48" t="s">
        <v>143</v>
      </c>
      <c r="G334" s="48">
        <v>17</v>
      </c>
      <c r="H334" s="48" t="s">
        <v>18340</v>
      </c>
      <c r="I334" s="48" t="s">
        <v>12922</v>
      </c>
      <c r="J334" s="48">
        <v>13557085708</v>
      </c>
      <c r="K334" s="48" t="s">
        <v>27</v>
      </c>
      <c r="L334" s="49">
        <v>44396</v>
      </c>
      <c r="M334" s="48" t="s">
        <v>8491</v>
      </c>
      <c r="N334" s="48"/>
      <c r="O334" s="49"/>
      <c r="P334" s="48"/>
      <c r="Q334" s="48" t="s">
        <v>30</v>
      </c>
      <c r="R334" s="48"/>
      <c r="S334" s="48"/>
    </row>
    <row r="335" s="29" customFormat="1" spans="1:19">
      <c r="A335" s="12">
        <v>332</v>
      </c>
      <c r="B335" s="12" t="s">
        <v>12923</v>
      </c>
      <c r="C335" s="12"/>
      <c r="D335" s="48" t="s">
        <v>436</v>
      </c>
      <c r="E335" s="48" t="s">
        <v>12924</v>
      </c>
      <c r="F335" s="48" t="s">
        <v>24</v>
      </c>
      <c r="G335" s="48">
        <v>16</v>
      </c>
      <c r="H335" s="48" t="s">
        <v>18341</v>
      </c>
      <c r="I335" s="48" t="s">
        <v>12926</v>
      </c>
      <c r="J335" s="48">
        <v>15878820156</v>
      </c>
      <c r="K335" s="48" t="s">
        <v>27</v>
      </c>
      <c r="L335" s="49">
        <v>44396</v>
      </c>
      <c r="M335" s="48" t="s">
        <v>28</v>
      </c>
      <c r="N335" s="48"/>
      <c r="O335" s="49"/>
      <c r="P335" s="48"/>
      <c r="Q335" s="48" t="s">
        <v>30</v>
      </c>
      <c r="R335" s="48"/>
      <c r="S335" s="48"/>
    </row>
    <row r="336" s="29" customFormat="1" spans="1:19">
      <c r="A336" s="12">
        <v>333</v>
      </c>
      <c r="B336" s="12" t="s">
        <v>12927</v>
      </c>
      <c r="C336" s="12"/>
      <c r="D336" s="48" t="s">
        <v>436</v>
      </c>
      <c r="E336" s="48" t="s">
        <v>1789</v>
      </c>
      <c r="F336" s="48" t="s">
        <v>24</v>
      </c>
      <c r="G336" s="48">
        <v>15</v>
      </c>
      <c r="H336" s="48" t="s">
        <v>12928</v>
      </c>
      <c r="I336" s="48" t="s">
        <v>12929</v>
      </c>
      <c r="J336" s="48">
        <v>17777927397</v>
      </c>
      <c r="K336" s="48" t="s">
        <v>27</v>
      </c>
      <c r="L336" s="49">
        <v>44396</v>
      </c>
      <c r="M336" s="48" t="s">
        <v>1288</v>
      </c>
      <c r="N336" s="48"/>
      <c r="O336" s="49"/>
      <c r="P336" s="48"/>
      <c r="Q336" s="48" t="s">
        <v>30</v>
      </c>
      <c r="R336" s="48"/>
      <c r="S336" s="48"/>
    </row>
    <row r="337" s="29" customFormat="1" spans="1:19">
      <c r="A337" s="12">
        <v>334</v>
      </c>
      <c r="B337" s="12" t="s">
        <v>12930</v>
      </c>
      <c r="C337" s="12"/>
      <c r="D337" s="48" t="s">
        <v>436</v>
      </c>
      <c r="E337" s="48" t="s">
        <v>12931</v>
      </c>
      <c r="F337" s="48" t="s">
        <v>24</v>
      </c>
      <c r="G337" s="48">
        <v>17</v>
      </c>
      <c r="H337" s="48" t="s">
        <v>18342</v>
      </c>
      <c r="I337" s="48" t="s">
        <v>12933</v>
      </c>
      <c r="J337" s="48">
        <v>15878822173</v>
      </c>
      <c r="K337" s="48" t="s">
        <v>27</v>
      </c>
      <c r="L337" s="49">
        <v>44394</v>
      </c>
      <c r="M337" s="48" t="s">
        <v>28</v>
      </c>
      <c r="N337" s="48"/>
      <c r="O337" s="49"/>
      <c r="P337" s="48"/>
      <c r="Q337" s="48" t="s">
        <v>30</v>
      </c>
      <c r="R337" s="48"/>
      <c r="S337" s="48"/>
    </row>
    <row r="338" s="29" customFormat="1" spans="1:19">
      <c r="A338" s="12">
        <v>335</v>
      </c>
      <c r="B338" s="12" t="s">
        <v>12934</v>
      </c>
      <c r="C338" s="12"/>
      <c r="D338" s="48" t="s">
        <v>436</v>
      </c>
      <c r="E338" s="48" t="s">
        <v>7259</v>
      </c>
      <c r="F338" s="48" t="s">
        <v>24</v>
      </c>
      <c r="G338" s="48">
        <v>17</v>
      </c>
      <c r="H338" s="48" t="s">
        <v>18343</v>
      </c>
      <c r="I338" s="48" t="s">
        <v>12936</v>
      </c>
      <c r="J338" s="48">
        <v>15078635739</v>
      </c>
      <c r="K338" s="48" t="s">
        <v>27</v>
      </c>
      <c r="L338" s="49">
        <v>44396</v>
      </c>
      <c r="M338" s="48" t="s">
        <v>28</v>
      </c>
      <c r="N338" s="48"/>
      <c r="O338" s="49"/>
      <c r="P338" s="48"/>
      <c r="Q338" s="48" t="s">
        <v>30</v>
      </c>
      <c r="R338" s="48"/>
      <c r="S338" s="48"/>
    </row>
    <row r="339" s="29" customFormat="1" spans="1:19">
      <c r="A339" s="12">
        <v>336</v>
      </c>
      <c r="B339" s="12" t="s">
        <v>12937</v>
      </c>
      <c r="C339" s="12"/>
      <c r="D339" s="48" t="s">
        <v>436</v>
      </c>
      <c r="E339" s="48" t="s">
        <v>12938</v>
      </c>
      <c r="F339" s="48" t="s">
        <v>24</v>
      </c>
      <c r="G339" s="48">
        <v>18</v>
      </c>
      <c r="H339" s="48" t="s">
        <v>1148</v>
      </c>
      <c r="I339" s="48" t="s">
        <v>1149</v>
      </c>
      <c r="J339" s="48">
        <v>18776862535</v>
      </c>
      <c r="K339" s="48" t="s">
        <v>27</v>
      </c>
      <c r="L339" s="49">
        <v>44396</v>
      </c>
      <c r="M339" s="48" t="s">
        <v>1273</v>
      </c>
      <c r="N339" s="48"/>
      <c r="O339" s="49"/>
      <c r="P339" s="48"/>
      <c r="Q339" s="48" t="s">
        <v>30</v>
      </c>
      <c r="R339" s="48"/>
      <c r="S339" s="48"/>
    </row>
    <row r="340" s="29" customFormat="1" spans="1:19">
      <c r="A340" s="12">
        <v>337</v>
      </c>
      <c r="B340" s="12" t="s">
        <v>12939</v>
      </c>
      <c r="C340" s="12"/>
      <c r="D340" s="48" t="s">
        <v>436</v>
      </c>
      <c r="E340" s="48" t="s">
        <v>12940</v>
      </c>
      <c r="F340" s="48" t="s">
        <v>24</v>
      </c>
      <c r="G340" s="48">
        <v>18</v>
      </c>
      <c r="H340" s="48" t="s">
        <v>12941</v>
      </c>
      <c r="I340" s="48" t="s">
        <v>12942</v>
      </c>
      <c r="J340" s="48">
        <v>19978832296</v>
      </c>
      <c r="K340" s="48" t="s">
        <v>27</v>
      </c>
      <c r="L340" s="49">
        <v>44331</v>
      </c>
      <c r="M340" s="48" t="s">
        <v>28</v>
      </c>
      <c r="N340" s="48" t="s">
        <v>27</v>
      </c>
      <c r="O340" s="49">
        <v>44366</v>
      </c>
      <c r="P340" s="48" t="s">
        <v>28</v>
      </c>
      <c r="Q340" s="48" t="s">
        <v>30</v>
      </c>
      <c r="R340" s="48"/>
      <c r="S340" s="48"/>
    </row>
    <row r="341" s="29" customFormat="1" spans="1:19">
      <c r="A341" s="12">
        <v>338</v>
      </c>
      <c r="B341" s="12" t="s">
        <v>12943</v>
      </c>
      <c r="C341" s="12"/>
      <c r="D341" s="48" t="s">
        <v>436</v>
      </c>
      <c r="E341" s="48" t="s">
        <v>12944</v>
      </c>
      <c r="F341" s="48" t="s">
        <v>143</v>
      </c>
      <c r="G341" s="48">
        <v>16</v>
      </c>
      <c r="H341" s="48" t="s">
        <v>12945</v>
      </c>
      <c r="I341" s="48" t="s">
        <v>12946</v>
      </c>
      <c r="J341" s="48">
        <v>18977328324</v>
      </c>
      <c r="K341" s="48" t="s">
        <v>27</v>
      </c>
      <c r="L341" s="49">
        <v>44396</v>
      </c>
      <c r="M341" s="48" t="s">
        <v>2747</v>
      </c>
      <c r="N341" s="48"/>
      <c r="O341" s="49"/>
      <c r="P341" s="48"/>
      <c r="Q341" s="48" t="s">
        <v>30</v>
      </c>
      <c r="R341" s="48"/>
      <c r="S341" s="48"/>
    </row>
    <row r="342" s="29" customFormat="1" spans="1:19">
      <c r="A342" s="12">
        <v>339</v>
      </c>
      <c r="B342" s="12" t="s">
        <v>12947</v>
      </c>
      <c r="C342" s="12"/>
      <c r="D342" s="48" t="s">
        <v>436</v>
      </c>
      <c r="E342" s="48" t="s">
        <v>12948</v>
      </c>
      <c r="F342" s="48" t="s">
        <v>24</v>
      </c>
      <c r="G342" s="48">
        <v>16</v>
      </c>
      <c r="H342" s="48" t="s">
        <v>12949</v>
      </c>
      <c r="I342" s="48" t="s">
        <v>12950</v>
      </c>
      <c r="J342" s="48">
        <v>17777938963</v>
      </c>
      <c r="K342" s="48" t="s">
        <v>27</v>
      </c>
      <c r="L342" s="49">
        <v>44395</v>
      </c>
      <c r="M342" s="48" t="s">
        <v>6662</v>
      </c>
      <c r="N342" s="48"/>
      <c r="O342" s="49"/>
      <c r="P342" s="48"/>
      <c r="Q342" s="48" t="s">
        <v>30</v>
      </c>
      <c r="R342" s="48"/>
      <c r="S342" s="48"/>
    </row>
    <row r="343" s="29" customFormat="1" spans="1:19">
      <c r="A343" s="12">
        <v>340</v>
      </c>
      <c r="B343" s="12" t="s">
        <v>12951</v>
      </c>
      <c r="C343" s="12"/>
      <c r="D343" s="48" t="s">
        <v>436</v>
      </c>
      <c r="E343" s="48" t="s">
        <v>12952</v>
      </c>
      <c r="F343" s="48" t="s">
        <v>24</v>
      </c>
      <c r="G343" s="48">
        <v>17</v>
      </c>
      <c r="H343" s="48" t="s">
        <v>12953</v>
      </c>
      <c r="I343" s="48" t="s">
        <v>12954</v>
      </c>
      <c r="J343" s="48">
        <v>15277850871</v>
      </c>
      <c r="K343" s="48" t="s">
        <v>27</v>
      </c>
      <c r="L343" s="49">
        <v>44396</v>
      </c>
      <c r="M343" s="48" t="s">
        <v>68</v>
      </c>
      <c r="N343" s="48"/>
      <c r="O343" s="49"/>
      <c r="P343" s="48"/>
      <c r="Q343" s="48" t="s">
        <v>30</v>
      </c>
      <c r="R343" s="48"/>
      <c r="S343" s="48"/>
    </row>
    <row r="344" s="29" customFormat="1" spans="1:19">
      <c r="A344" s="12">
        <v>341</v>
      </c>
      <c r="B344" s="12" t="s">
        <v>12955</v>
      </c>
      <c r="C344" s="12"/>
      <c r="D344" s="48" t="s">
        <v>436</v>
      </c>
      <c r="E344" s="48" t="s">
        <v>12956</v>
      </c>
      <c r="F344" s="48" t="s">
        <v>24</v>
      </c>
      <c r="G344" s="48">
        <v>16</v>
      </c>
      <c r="H344" s="48" t="s">
        <v>12957</v>
      </c>
      <c r="I344" s="48" t="s">
        <v>6039</v>
      </c>
      <c r="J344" s="48">
        <v>18775345066</v>
      </c>
      <c r="K344" s="48" t="s">
        <v>27</v>
      </c>
      <c r="L344" s="49">
        <v>44397</v>
      </c>
      <c r="M344" s="48" t="s">
        <v>12958</v>
      </c>
      <c r="N344" s="48"/>
      <c r="O344" s="49"/>
      <c r="P344" s="48"/>
      <c r="Q344" s="48" t="s">
        <v>30</v>
      </c>
      <c r="R344" s="48"/>
      <c r="S344" s="48"/>
    </row>
    <row r="345" s="29" customFormat="1" spans="1:19">
      <c r="A345" s="12">
        <v>342</v>
      </c>
      <c r="B345" s="12" t="s">
        <v>12959</v>
      </c>
      <c r="C345" s="12"/>
      <c r="D345" s="48" t="s">
        <v>436</v>
      </c>
      <c r="E345" s="48" t="s">
        <v>12960</v>
      </c>
      <c r="F345" s="48" t="s">
        <v>24</v>
      </c>
      <c r="G345" s="48">
        <v>16</v>
      </c>
      <c r="H345" s="48" t="s">
        <v>12961</v>
      </c>
      <c r="I345" s="48" t="s">
        <v>12962</v>
      </c>
      <c r="J345" s="48">
        <v>13411569106</v>
      </c>
      <c r="K345" s="48" t="s">
        <v>27</v>
      </c>
      <c r="L345" s="49">
        <v>44396</v>
      </c>
      <c r="M345" s="48" t="s">
        <v>12963</v>
      </c>
      <c r="N345" s="48"/>
      <c r="O345" s="49"/>
      <c r="P345" s="48"/>
      <c r="Q345" s="48" t="s">
        <v>30</v>
      </c>
      <c r="R345" s="48"/>
      <c r="S345" s="48"/>
    </row>
    <row r="346" s="29" customFormat="1" spans="1:19">
      <c r="A346" s="12">
        <v>343</v>
      </c>
      <c r="B346" s="12" t="s">
        <v>12964</v>
      </c>
      <c r="C346" s="12"/>
      <c r="D346" s="48" t="s">
        <v>436</v>
      </c>
      <c r="E346" s="48" t="s">
        <v>12965</v>
      </c>
      <c r="F346" s="48" t="s">
        <v>24</v>
      </c>
      <c r="G346" s="48">
        <v>16</v>
      </c>
      <c r="H346" s="48" t="s">
        <v>6325</v>
      </c>
      <c r="I346" s="48" t="s">
        <v>12966</v>
      </c>
      <c r="J346" s="48">
        <v>18877844568</v>
      </c>
      <c r="K346" s="48" t="s">
        <v>27</v>
      </c>
      <c r="L346" s="49">
        <v>44396</v>
      </c>
      <c r="M346" s="48" t="s">
        <v>28</v>
      </c>
      <c r="N346" s="48"/>
      <c r="O346" s="49"/>
      <c r="P346" s="48"/>
      <c r="Q346" s="48" t="s">
        <v>30</v>
      </c>
      <c r="R346" s="48"/>
      <c r="S346" s="48"/>
    </row>
    <row r="347" s="29" customFormat="1" spans="1:19">
      <c r="A347" s="12">
        <v>344</v>
      </c>
      <c r="B347" s="12" t="s">
        <v>12967</v>
      </c>
      <c r="C347" s="12"/>
      <c r="D347" s="48" t="s">
        <v>436</v>
      </c>
      <c r="E347" s="48" t="s">
        <v>12968</v>
      </c>
      <c r="F347" s="48" t="s">
        <v>143</v>
      </c>
      <c r="G347" s="48">
        <v>18</v>
      </c>
      <c r="H347" s="48" t="s">
        <v>12969</v>
      </c>
      <c r="I347" s="48" t="s">
        <v>12970</v>
      </c>
      <c r="J347" s="48">
        <v>15878686664</v>
      </c>
      <c r="K347" s="48" t="s">
        <v>27</v>
      </c>
      <c r="L347" s="49">
        <v>44395</v>
      </c>
      <c r="M347" s="48" t="s">
        <v>1352</v>
      </c>
      <c r="N347" s="48"/>
      <c r="O347" s="49"/>
      <c r="P347" s="48"/>
      <c r="Q347" s="48" t="s">
        <v>30</v>
      </c>
      <c r="R347" s="48"/>
      <c r="S347" s="48"/>
    </row>
    <row r="348" s="29" customFormat="1" spans="1:19">
      <c r="A348" s="12">
        <v>345</v>
      </c>
      <c r="B348" s="12" t="s">
        <v>965</v>
      </c>
      <c r="C348" s="12"/>
      <c r="D348" s="48" t="s">
        <v>436</v>
      </c>
      <c r="E348" s="48" t="s">
        <v>966</v>
      </c>
      <c r="F348" s="48" t="s">
        <v>24</v>
      </c>
      <c r="G348" s="48">
        <v>20</v>
      </c>
      <c r="H348" s="48" t="s">
        <v>12971</v>
      </c>
      <c r="I348" s="48" t="s">
        <v>968</v>
      </c>
      <c r="J348" s="48">
        <v>18278865059</v>
      </c>
      <c r="K348" s="48" t="s">
        <v>27</v>
      </c>
      <c r="L348" s="49">
        <v>44398</v>
      </c>
      <c r="M348" s="48" t="s">
        <v>1352</v>
      </c>
      <c r="N348" s="48"/>
      <c r="O348" s="49"/>
      <c r="P348" s="48"/>
      <c r="Q348" s="48" t="s">
        <v>30</v>
      </c>
      <c r="R348" s="48"/>
      <c r="S348" s="48"/>
    </row>
    <row r="349" s="29" customFormat="1" spans="1:19">
      <c r="A349" s="12">
        <v>346</v>
      </c>
      <c r="B349" s="12" t="s">
        <v>12972</v>
      </c>
      <c r="C349" s="12"/>
      <c r="D349" s="48" t="s">
        <v>436</v>
      </c>
      <c r="E349" s="48" t="s">
        <v>12973</v>
      </c>
      <c r="F349" s="48" t="s">
        <v>24</v>
      </c>
      <c r="G349" s="48">
        <v>17</v>
      </c>
      <c r="H349" s="48" t="s">
        <v>12974</v>
      </c>
      <c r="I349" s="48" t="s">
        <v>12975</v>
      </c>
      <c r="J349" s="48">
        <v>18078680448</v>
      </c>
      <c r="K349" s="48" t="s">
        <v>27</v>
      </c>
      <c r="L349" s="49">
        <v>44398</v>
      </c>
      <c r="M349" s="48" t="s">
        <v>1352</v>
      </c>
      <c r="N349" s="48"/>
      <c r="O349" s="49"/>
      <c r="P349" s="48"/>
      <c r="Q349" s="48" t="s">
        <v>30</v>
      </c>
      <c r="R349" s="48"/>
      <c r="S349" s="48"/>
    </row>
    <row r="350" s="29" customFormat="1" spans="1:19">
      <c r="A350" s="12">
        <v>347</v>
      </c>
      <c r="B350" s="12" t="s">
        <v>12976</v>
      </c>
      <c r="C350" s="12"/>
      <c r="D350" s="48" t="s">
        <v>436</v>
      </c>
      <c r="E350" s="48" t="s">
        <v>12977</v>
      </c>
      <c r="F350" s="48" t="s">
        <v>24</v>
      </c>
      <c r="G350" s="48">
        <v>17</v>
      </c>
      <c r="H350" s="48" t="s">
        <v>12978</v>
      </c>
      <c r="I350" s="48" t="s">
        <v>12979</v>
      </c>
      <c r="J350" s="48">
        <v>18978754473</v>
      </c>
      <c r="K350" s="48" t="s">
        <v>27</v>
      </c>
      <c r="L350" s="49">
        <v>44396</v>
      </c>
      <c r="M350" s="48" t="s">
        <v>12963</v>
      </c>
      <c r="N350" s="48"/>
      <c r="O350" s="49"/>
      <c r="P350" s="48"/>
      <c r="Q350" s="48" t="s">
        <v>30</v>
      </c>
      <c r="R350" s="48"/>
      <c r="S350" s="48"/>
    </row>
    <row r="351" s="29" customFormat="1" spans="1:19">
      <c r="A351" s="12">
        <v>348</v>
      </c>
      <c r="B351" s="12" t="s">
        <v>12980</v>
      </c>
      <c r="C351" s="12"/>
      <c r="D351" s="48" t="s">
        <v>436</v>
      </c>
      <c r="E351" s="48" t="s">
        <v>12981</v>
      </c>
      <c r="F351" s="48" t="s">
        <v>24</v>
      </c>
      <c r="G351" s="48">
        <v>16</v>
      </c>
      <c r="H351" s="48" t="s">
        <v>18350</v>
      </c>
      <c r="I351" s="48" t="s">
        <v>9651</v>
      </c>
      <c r="J351" s="48">
        <v>18889193938</v>
      </c>
      <c r="K351" s="48" t="s">
        <v>27</v>
      </c>
      <c r="L351" s="49">
        <v>44395</v>
      </c>
      <c r="M351" s="48" t="s">
        <v>28</v>
      </c>
      <c r="N351" s="48"/>
      <c r="O351" s="49"/>
      <c r="P351" s="48"/>
      <c r="Q351" s="48" t="s">
        <v>30</v>
      </c>
      <c r="R351" s="48"/>
      <c r="S351" s="48"/>
    </row>
    <row r="352" s="29" customFormat="1" spans="1:19">
      <c r="A352" s="12">
        <v>349</v>
      </c>
      <c r="B352" s="12" t="s">
        <v>12983</v>
      </c>
      <c r="C352" s="12"/>
      <c r="D352" s="48" t="s">
        <v>436</v>
      </c>
      <c r="E352" s="48" t="s">
        <v>12984</v>
      </c>
      <c r="F352" s="48" t="s">
        <v>24</v>
      </c>
      <c r="G352" s="48">
        <v>16</v>
      </c>
      <c r="H352" s="48" t="s">
        <v>12985</v>
      </c>
      <c r="I352" s="48" t="s">
        <v>12986</v>
      </c>
      <c r="J352" s="48">
        <v>15817839044</v>
      </c>
      <c r="K352" s="48" t="s">
        <v>27</v>
      </c>
      <c r="L352" s="49">
        <v>44396</v>
      </c>
      <c r="M352" s="48" t="s">
        <v>28</v>
      </c>
      <c r="N352" s="48"/>
      <c r="O352" s="49"/>
      <c r="P352" s="48"/>
      <c r="Q352" s="48" t="s">
        <v>30</v>
      </c>
      <c r="R352" s="48"/>
      <c r="S352" s="48"/>
    </row>
    <row r="353" s="29" customFormat="1" spans="1:19">
      <c r="A353" s="12">
        <v>350</v>
      </c>
      <c r="B353" s="12" t="s">
        <v>12987</v>
      </c>
      <c r="C353" s="12"/>
      <c r="D353" s="48" t="s">
        <v>436</v>
      </c>
      <c r="E353" s="48" t="s">
        <v>12988</v>
      </c>
      <c r="F353" s="48" t="s">
        <v>143</v>
      </c>
      <c r="G353" s="48">
        <v>16</v>
      </c>
      <c r="H353" s="48" t="s">
        <v>18352</v>
      </c>
      <c r="I353" s="48" t="s">
        <v>12990</v>
      </c>
      <c r="J353" s="48">
        <v>13877894282</v>
      </c>
      <c r="K353" s="48" t="s">
        <v>27</v>
      </c>
      <c r="L353" s="49">
        <v>44396</v>
      </c>
      <c r="M353" s="48" t="s">
        <v>28</v>
      </c>
      <c r="N353" s="48"/>
      <c r="O353" s="49"/>
      <c r="P353" s="48"/>
      <c r="Q353" s="48" t="s">
        <v>30</v>
      </c>
      <c r="R353" s="48"/>
      <c r="S353" s="48"/>
    </row>
    <row r="354" s="29" customFormat="1" spans="1:19">
      <c r="A354" s="12">
        <v>351</v>
      </c>
      <c r="B354" s="12" t="s">
        <v>12991</v>
      </c>
      <c r="C354" s="12"/>
      <c r="D354" s="48" t="s">
        <v>436</v>
      </c>
      <c r="E354" s="48" t="s">
        <v>12992</v>
      </c>
      <c r="F354" s="48" t="s">
        <v>24</v>
      </c>
      <c r="G354" s="48">
        <v>16</v>
      </c>
      <c r="H354" s="48" t="s">
        <v>18353</v>
      </c>
      <c r="I354" s="48" t="s">
        <v>12994</v>
      </c>
      <c r="J354" s="48">
        <v>18176116185</v>
      </c>
      <c r="K354" s="48" t="s">
        <v>27</v>
      </c>
      <c r="L354" s="49">
        <v>44395</v>
      </c>
      <c r="M354" s="48" t="s">
        <v>28</v>
      </c>
      <c r="N354" s="48"/>
      <c r="O354" s="49"/>
      <c r="P354" s="48"/>
      <c r="Q354" s="48" t="s">
        <v>30</v>
      </c>
      <c r="R354" s="48"/>
      <c r="S354" s="48"/>
    </row>
    <row r="355" s="29" customFormat="1" spans="1:19">
      <c r="A355" s="12">
        <v>352</v>
      </c>
      <c r="B355" s="12" t="s">
        <v>13061</v>
      </c>
      <c r="C355" s="12"/>
      <c r="D355" s="52" t="s">
        <v>441</v>
      </c>
      <c r="E355" s="52" t="s">
        <v>13062</v>
      </c>
      <c r="F355" s="52" t="s">
        <v>143</v>
      </c>
      <c r="G355" s="52">
        <v>16</v>
      </c>
      <c r="H355" s="52" t="s">
        <v>2681</v>
      </c>
      <c r="I355" s="52" t="s">
        <v>13063</v>
      </c>
      <c r="J355" s="52">
        <v>18276683103</v>
      </c>
      <c r="K355" s="52" t="s">
        <v>27</v>
      </c>
      <c r="L355" s="53">
        <v>44409</v>
      </c>
      <c r="M355" s="52" t="s">
        <v>1303</v>
      </c>
      <c r="N355" s="52"/>
      <c r="O355" s="53"/>
      <c r="P355" s="52"/>
      <c r="Q355" s="48" t="s">
        <v>30</v>
      </c>
      <c r="R355" s="52"/>
      <c r="S355" s="52"/>
    </row>
    <row r="356" s="29" customFormat="1" spans="1:19">
      <c r="A356" s="12">
        <v>353</v>
      </c>
      <c r="B356" s="12" t="s">
        <v>12995</v>
      </c>
      <c r="C356" s="12"/>
      <c r="D356" s="52" t="s">
        <v>441</v>
      </c>
      <c r="E356" s="52" t="s">
        <v>12996</v>
      </c>
      <c r="F356" s="52" t="s">
        <v>24</v>
      </c>
      <c r="G356" s="52">
        <v>17</v>
      </c>
      <c r="H356" s="52" t="s">
        <v>12997</v>
      </c>
      <c r="I356" s="52" t="s">
        <v>12998</v>
      </c>
      <c r="J356" s="52">
        <v>19977898916</v>
      </c>
      <c r="K356" s="52" t="s">
        <v>27</v>
      </c>
      <c r="L356" s="53">
        <v>44407</v>
      </c>
      <c r="M356" s="52" t="s">
        <v>1352</v>
      </c>
      <c r="N356" s="52"/>
      <c r="O356" s="53"/>
      <c r="P356" s="52"/>
      <c r="Q356" s="48" t="s">
        <v>30</v>
      </c>
      <c r="R356" s="52"/>
      <c r="S356" s="52"/>
    </row>
    <row r="357" s="29" customFormat="1" spans="1:19">
      <c r="A357" s="12">
        <v>354</v>
      </c>
      <c r="B357" s="12" t="s">
        <v>12999</v>
      </c>
      <c r="C357" s="12"/>
      <c r="D357" s="52" t="s">
        <v>441</v>
      </c>
      <c r="E357" s="52" t="s">
        <v>13000</v>
      </c>
      <c r="F357" s="52" t="s">
        <v>24</v>
      </c>
      <c r="G357" s="52">
        <v>17</v>
      </c>
      <c r="H357" s="52" t="s">
        <v>13001</v>
      </c>
      <c r="I357" s="52" t="s">
        <v>13002</v>
      </c>
      <c r="J357" s="52">
        <v>14797769860</v>
      </c>
      <c r="K357" s="52" t="s">
        <v>27</v>
      </c>
      <c r="L357" s="53">
        <v>44417</v>
      </c>
      <c r="M357" s="52" t="s">
        <v>1352</v>
      </c>
      <c r="N357" s="52"/>
      <c r="O357" s="53"/>
      <c r="P357" s="52"/>
      <c r="Q357" s="48" t="s">
        <v>30</v>
      </c>
      <c r="R357" s="52"/>
      <c r="S357" s="52"/>
    </row>
    <row r="358" s="29" customFormat="1" spans="1:19">
      <c r="A358" s="12">
        <v>355</v>
      </c>
      <c r="B358" s="12" t="s">
        <v>13003</v>
      </c>
      <c r="C358" s="12"/>
      <c r="D358" s="52" t="s">
        <v>441</v>
      </c>
      <c r="E358" s="52" t="s">
        <v>13004</v>
      </c>
      <c r="F358" s="52" t="s">
        <v>24</v>
      </c>
      <c r="G358" s="52">
        <v>17</v>
      </c>
      <c r="H358" s="52" t="s">
        <v>18358</v>
      </c>
      <c r="I358" s="52" t="s">
        <v>13005</v>
      </c>
      <c r="J358" s="52">
        <v>18776811502</v>
      </c>
      <c r="K358" s="52" t="s">
        <v>27</v>
      </c>
      <c r="L358" s="53">
        <v>44407</v>
      </c>
      <c r="M358" s="52" t="s">
        <v>9309</v>
      </c>
      <c r="N358" s="52"/>
      <c r="O358" s="53"/>
      <c r="P358" s="52"/>
      <c r="Q358" s="48" t="s">
        <v>30</v>
      </c>
      <c r="R358" s="52"/>
      <c r="S358" s="52"/>
    </row>
    <row r="359" s="29" customFormat="1" spans="1:19">
      <c r="A359" s="12">
        <v>356</v>
      </c>
      <c r="B359" s="12" t="s">
        <v>13006</v>
      </c>
      <c r="C359" s="12"/>
      <c r="D359" s="52" t="s">
        <v>441</v>
      </c>
      <c r="E359" s="52" t="s">
        <v>13007</v>
      </c>
      <c r="F359" s="52" t="s">
        <v>143</v>
      </c>
      <c r="G359" s="52">
        <v>16</v>
      </c>
      <c r="H359" s="52" t="s">
        <v>13008</v>
      </c>
      <c r="I359" s="52" t="s">
        <v>13009</v>
      </c>
      <c r="J359" s="52">
        <v>15777804899</v>
      </c>
      <c r="K359" s="52" t="s">
        <v>27</v>
      </c>
      <c r="L359" s="53">
        <v>44399</v>
      </c>
      <c r="M359" s="52" t="s">
        <v>133</v>
      </c>
      <c r="N359" s="52"/>
      <c r="O359" s="53"/>
      <c r="P359" s="52"/>
      <c r="Q359" s="48" t="s">
        <v>30</v>
      </c>
      <c r="R359" s="52"/>
      <c r="S359" s="52"/>
    </row>
    <row r="360" s="29" customFormat="1" spans="1:19">
      <c r="A360" s="12">
        <v>357</v>
      </c>
      <c r="B360" s="12" t="s">
        <v>13010</v>
      </c>
      <c r="C360" s="12"/>
      <c r="D360" s="52" t="s">
        <v>441</v>
      </c>
      <c r="E360" s="52" t="s">
        <v>13011</v>
      </c>
      <c r="F360" s="52" t="s">
        <v>24</v>
      </c>
      <c r="G360" s="52">
        <v>17</v>
      </c>
      <c r="H360" s="52" t="s">
        <v>18359</v>
      </c>
      <c r="I360" s="52" t="s">
        <v>13013</v>
      </c>
      <c r="J360" s="52">
        <v>13538581853</v>
      </c>
      <c r="K360" s="52" t="s">
        <v>27</v>
      </c>
      <c r="L360" s="53">
        <v>44395</v>
      </c>
      <c r="M360" s="52" t="s">
        <v>1352</v>
      </c>
      <c r="N360" s="52"/>
      <c r="O360" s="53"/>
      <c r="P360" s="52"/>
      <c r="Q360" s="48" t="s">
        <v>30</v>
      </c>
      <c r="R360" s="52"/>
      <c r="S360" s="52"/>
    </row>
    <row r="361" s="29" customFormat="1" spans="1:19">
      <c r="A361" s="12">
        <v>358</v>
      </c>
      <c r="B361" s="12" t="s">
        <v>13014</v>
      </c>
      <c r="C361" s="12"/>
      <c r="D361" s="52" t="s">
        <v>441</v>
      </c>
      <c r="E361" s="52" t="s">
        <v>13015</v>
      </c>
      <c r="F361" s="52" t="s">
        <v>143</v>
      </c>
      <c r="G361" s="52">
        <v>17</v>
      </c>
      <c r="H361" s="52" t="s">
        <v>13016</v>
      </c>
      <c r="I361" s="52" t="s">
        <v>13017</v>
      </c>
      <c r="J361" s="52">
        <v>15177890122</v>
      </c>
      <c r="K361" s="52" t="s">
        <v>27</v>
      </c>
      <c r="L361" s="53">
        <v>44394</v>
      </c>
      <c r="M361" s="52" t="s">
        <v>28</v>
      </c>
      <c r="N361" s="52"/>
      <c r="O361" s="53"/>
      <c r="P361" s="52"/>
      <c r="Q361" s="48" t="s">
        <v>30</v>
      </c>
      <c r="R361" s="52"/>
      <c r="S361" s="52"/>
    </row>
    <row r="362" s="29" customFormat="1" spans="1:19">
      <c r="A362" s="12">
        <v>359</v>
      </c>
      <c r="B362" s="12" t="s">
        <v>13018</v>
      </c>
      <c r="C362" s="12"/>
      <c r="D362" s="52" t="s">
        <v>441</v>
      </c>
      <c r="E362" s="52" t="s">
        <v>13019</v>
      </c>
      <c r="F362" s="52" t="s">
        <v>143</v>
      </c>
      <c r="G362" s="52">
        <v>16</v>
      </c>
      <c r="H362" s="52" t="s">
        <v>18367</v>
      </c>
      <c r="I362" s="52" t="s">
        <v>13020</v>
      </c>
      <c r="J362" s="52">
        <v>13877814879</v>
      </c>
      <c r="K362" s="52" t="s">
        <v>27</v>
      </c>
      <c r="L362" s="53">
        <v>44411</v>
      </c>
      <c r="M362" s="52" t="s">
        <v>13021</v>
      </c>
      <c r="N362" s="52"/>
      <c r="O362" s="53"/>
      <c r="P362" s="52"/>
      <c r="Q362" s="48" t="s">
        <v>30</v>
      </c>
      <c r="R362" s="52"/>
      <c r="S362" s="52"/>
    </row>
    <row r="363" s="29" customFormat="1" spans="1:19">
      <c r="A363" s="12">
        <v>360</v>
      </c>
      <c r="B363" s="12" t="s">
        <v>13022</v>
      </c>
      <c r="C363" s="12"/>
      <c r="D363" s="52" t="s">
        <v>441</v>
      </c>
      <c r="E363" s="52" t="s">
        <v>13023</v>
      </c>
      <c r="F363" s="52" t="s">
        <v>143</v>
      </c>
      <c r="G363" s="52">
        <v>17</v>
      </c>
      <c r="H363" s="52" t="s">
        <v>1444</v>
      </c>
      <c r="I363" s="52" t="s">
        <v>13024</v>
      </c>
      <c r="J363" s="52">
        <v>18278867698</v>
      </c>
      <c r="K363" s="52" t="s">
        <v>27</v>
      </c>
      <c r="L363" s="53">
        <v>44394</v>
      </c>
      <c r="M363" s="52" t="s">
        <v>1303</v>
      </c>
      <c r="N363" s="52" t="s">
        <v>27</v>
      </c>
      <c r="O363" s="49">
        <v>44420</v>
      </c>
      <c r="P363" s="52" t="s">
        <v>1303</v>
      </c>
      <c r="Q363" s="48" t="s">
        <v>30</v>
      </c>
      <c r="R363" s="52"/>
      <c r="S363" s="52"/>
    </row>
    <row r="364" s="29" customFormat="1" spans="1:19">
      <c r="A364" s="12">
        <v>361</v>
      </c>
      <c r="B364" s="12" t="s">
        <v>13025</v>
      </c>
      <c r="C364" s="12"/>
      <c r="D364" s="52" t="s">
        <v>441</v>
      </c>
      <c r="E364" s="52" t="s">
        <v>13026</v>
      </c>
      <c r="F364" s="52" t="s">
        <v>24</v>
      </c>
      <c r="G364" s="52">
        <v>16</v>
      </c>
      <c r="H364" s="52" t="s">
        <v>18369</v>
      </c>
      <c r="I364" s="52" t="s">
        <v>13028</v>
      </c>
      <c r="J364" s="52">
        <v>15878846433</v>
      </c>
      <c r="K364" s="52" t="s">
        <v>27</v>
      </c>
      <c r="L364" s="53">
        <v>44395</v>
      </c>
      <c r="M364" s="52" t="s">
        <v>98</v>
      </c>
      <c r="N364" s="52"/>
      <c r="O364" s="53"/>
      <c r="P364" s="52"/>
      <c r="Q364" s="48" t="s">
        <v>30</v>
      </c>
      <c r="R364" s="52"/>
      <c r="S364" s="52"/>
    </row>
    <row r="365" s="29" customFormat="1" spans="1:19">
      <c r="A365" s="12">
        <v>362</v>
      </c>
      <c r="B365" s="12" t="s">
        <v>13029</v>
      </c>
      <c r="C365" s="12"/>
      <c r="D365" s="52" t="s">
        <v>441</v>
      </c>
      <c r="E365" s="52" t="s">
        <v>13030</v>
      </c>
      <c r="F365" s="52" t="s">
        <v>143</v>
      </c>
      <c r="G365" s="52">
        <v>18</v>
      </c>
      <c r="H365" s="52" t="s">
        <v>18122</v>
      </c>
      <c r="I365" s="52" t="s">
        <v>13031</v>
      </c>
      <c r="J365" s="52">
        <v>19977825338</v>
      </c>
      <c r="K365" s="52" t="s">
        <v>27</v>
      </c>
      <c r="L365" s="53">
        <v>44396</v>
      </c>
      <c r="M365" s="52" t="s">
        <v>139</v>
      </c>
      <c r="N365" s="52"/>
      <c r="O365" s="53"/>
      <c r="P365" s="52"/>
      <c r="Q365" s="48" t="s">
        <v>30</v>
      </c>
      <c r="R365" s="52"/>
      <c r="S365" s="52"/>
    </row>
    <row r="366" s="29" customFormat="1" spans="1:19">
      <c r="A366" s="12">
        <v>363</v>
      </c>
      <c r="B366" s="12" t="s">
        <v>13032</v>
      </c>
      <c r="C366" s="12"/>
      <c r="D366" s="52" t="s">
        <v>441</v>
      </c>
      <c r="E366" s="52" t="s">
        <v>13033</v>
      </c>
      <c r="F366" s="52" t="s">
        <v>24</v>
      </c>
      <c r="G366" s="52">
        <v>16</v>
      </c>
      <c r="H366" s="52" t="e">
        <v>#REF!</v>
      </c>
      <c r="I366" s="52" t="s">
        <v>13035</v>
      </c>
      <c r="J366" s="52">
        <v>13237888191</v>
      </c>
      <c r="K366" s="52" t="s">
        <v>27</v>
      </c>
      <c r="L366" s="53">
        <v>44395</v>
      </c>
      <c r="M366" s="52"/>
      <c r="N366" s="52"/>
      <c r="O366" s="53"/>
      <c r="P366" s="52"/>
      <c r="Q366" s="48" t="s">
        <v>30</v>
      </c>
      <c r="R366" s="52"/>
      <c r="S366" s="52"/>
    </row>
    <row r="367" s="29" customFormat="1" spans="1:19">
      <c r="A367" s="12">
        <v>364</v>
      </c>
      <c r="B367" s="12" t="s">
        <v>13036</v>
      </c>
      <c r="C367" s="12"/>
      <c r="D367" s="52" t="s">
        <v>441</v>
      </c>
      <c r="E367" s="52" t="s">
        <v>13037</v>
      </c>
      <c r="F367" s="52" t="s">
        <v>24</v>
      </c>
      <c r="G367" s="52">
        <v>17</v>
      </c>
      <c r="H367" s="52" t="s">
        <v>18372</v>
      </c>
      <c r="I367" s="52" t="s">
        <v>13039</v>
      </c>
      <c r="J367" s="52">
        <v>13181868580</v>
      </c>
      <c r="K367" s="52" t="s">
        <v>27</v>
      </c>
      <c r="L367" s="53">
        <v>44395</v>
      </c>
      <c r="M367" s="52" t="s">
        <v>28</v>
      </c>
      <c r="N367" s="52"/>
      <c r="O367" s="53"/>
      <c r="P367" s="52"/>
      <c r="Q367" s="48" t="s">
        <v>30</v>
      </c>
      <c r="R367" s="52"/>
      <c r="S367" s="52"/>
    </row>
    <row r="368" s="29" customFormat="1" spans="1:19">
      <c r="A368" s="12">
        <v>365</v>
      </c>
      <c r="B368" s="12" t="s">
        <v>13040</v>
      </c>
      <c r="C368" s="12"/>
      <c r="D368" s="52" t="s">
        <v>441</v>
      </c>
      <c r="E368" s="52" t="s">
        <v>13041</v>
      </c>
      <c r="F368" s="52" t="s">
        <v>24</v>
      </c>
      <c r="G368" s="52">
        <v>16</v>
      </c>
      <c r="H368" s="52" t="s">
        <v>13042</v>
      </c>
      <c r="I368" s="52" t="s">
        <v>13043</v>
      </c>
      <c r="J368" s="52">
        <v>15878822388</v>
      </c>
      <c r="K368" s="52" t="s">
        <v>27</v>
      </c>
      <c r="L368" s="53">
        <v>44395</v>
      </c>
      <c r="M368" s="52" t="s">
        <v>28</v>
      </c>
      <c r="N368" s="52"/>
      <c r="O368" s="53"/>
      <c r="P368" s="52"/>
      <c r="Q368" s="48" t="s">
        <v>30</v>
      </c>
      <c r="R368" s="52"/>
      <c r="S368" s="52"/>
    </row>
    <row r="369" s="29" customFormat="1" spans="1:19">
      <c r="A369" s="12">
        <v>366</v>
      </c>
      <c r="B369" s="12" t="s">
        <v>13044</v>
      </c>
      <c r="C369" s="12"/>
      <c r="D369" s="52" t="s">
        <v>441</v>
      </c>
      <c r="E369" s="52" t="s">
        <v>13045</v>
      </c>
      <c r="F369" s="52" t="s">
        <v>143</v>
      </c>
      <c r="G369" s="52">
        <v>15</v>
      </c>
      <c r="H369" s="52" t="s">
        <v>13046</v>
      </c>
      <c r="I369" s="52" t="s">
        <v>4099</v>
      </c>
      <c r="J369" s="52">
        <v>18378898778</v>
      </c>
      <c r="K369" s="52" t="s">
        <v>27</v>
      </c>
      <c r="L369" s="53">
        <v>44403</v>
      </c>
      <c r="M369" s="52" t="s">
        <v>1273</v>
      </c>
      <c r="N369" s="52"/>
      <c r="O369" s="53"/>
      <c r="P369" s="52"/>
      <c r="Q369" s="48" t="s">
        <v>30</v>
      </c>
      <c r="R369" s="52"/>
      <c r="S369" s="52"/>
    </row>
    <row r="370" s="29" customFormat="1" spans="1:19">
      <c r="A370" s="12">
        <v>367</v>
      </c>
      <c r="B370" s="12" t="s">
        <v>13047</v>
      </c>
      <c r="C370" s="12"/>
      <c r="D370" s="52" t="s">
        <v>441</v>
      </c>
      <c r="E370" s="52" t="s">
        <v>13048</v>
      </c>
      <c r="F370" s="52" t="s">
        <v>24</v>
      </c>
      <c r="G370" s="52">
        <v>17</v>
      </c>
      <c r="H370" s="52" t="s">
        <v>13049</v>
      </c>
      <c r="I370" s="52" t="s">
        <v>13050</v>
      </c>
      <c r="J370" s="52">
        <v>18776874512</v>
      </c>
      <c r="K370" s="52" t="s">
        <v>27</v>
      </c>
      <c r="L370" s="53">
        <v>44395</v>
      </c>
      <c r="M370" s="52" t="s">
        <v>2172</v>
      </c>
      <c r="N370" s="52" t="s">
        <v>27</v>
      </c>
      <c r="O370" s="53">
        <v>44416</v>
      </c>
      <c r="P370" s="52" t="s">
        <v>9576</v>
      </c>
      <c r="Q370" s="52" t="s">
        <v>27</v>
      </c>
      <c r="R370" s="52"/>
      <c r="S370" s="52"/>
    </row>
    <row r="371" s="29" customFormat="1" spans="1:19">
      <c r="A371" s="12">
        <v>368</v>
      </c>
      <c r="B371" s="12" t="s">
        <v>13051</v>
      </c>
      <c r="C371" s="12"/>
      <c r="D371" s="52" t="s">
        <v>441</v>
      </c>
      <c r="E371" s="52" t="s">
        <v>13052</v>
      </c>
      <c r="F371" s="52" t="s">
        <v>24</v>
      </c>
      <c r="G371" s="52">
        <v>17</v>
      </c>
      <c r="H371" s="52" t="s">
        <v>18358</v>
      </c>
      <c r="I371" s="52" t="s">
        <v>7355</v>
      </c>
      <c r="J371" s="52">
        <v>15277853856</v>
      </c>
      <c r="K371" s="52" t="s">
        <v>27</v>
      </c>
      <c r="L371" s="53">
        <v>44400</v>
      </c>
      <c r="M371" s="52" t="s">
        <v>28</v>
      </c>
      <c r="N371" s="52"/>
      <c r="O371" s="53"/>
      <c r="P371" s="52"/>
      <c r="Q371" s="52" t="s">
        <v>30</v>
      </c>
      <c r="R371" s="52"/>
      <c r="S371" s="52"/>
    </row>
    <row r="372" s="29" customFormat="1" spans="1:19">
      <c r="A372" s="12">
        <v>369</v>
      </c>
      <c r="B372" s="12" t="s">
        <v>13053</v>
      </c>
      <c r="C372" s="12"/>
      <c r="D372" s="52" t="s">
        <v>441</v>
      </c>
      <c r="E372" s="52" t="s">
        <v>13054</v>
      </c>
      <c r="F372" s="52" t="s">
        <v>24</v>
      </c>
      <c r="G372" s="52">
        <v>16</v>
      </c>
      <c r="H372" s="52" t="s">
        <v>13055</v>
      </c>
      <c r="I372" s="52" t="s">
        <v>13056</v>
      </c>
      <c r="J372" s="52">
        <v>15307717230</v>
      </c>
      <c r="K372" s="52" t="s">
        <v>27</v>
      </c>
      <c r="L372" s="53">
        <v>44399</v>
      </c>
      <c r="M372" s="52" t="s">
        <v>4424</v>
      </c>
      <c r="N372" s="52"/>
      <c r="O372" s="53"/>
      <c r="P372" s="52"/>
      <c r="Q372" s="52" t="s">
        <v>30</v>
      </c>
      <c r="R372" s="52"/>
      <c r="S372" s="52"/>
    </row>
    <row r="373" s="29" customFormat="1" spans="1:19">
      <c r="A373" s="12">
        <v>370</v>
      </c>
      <c r="B373" s="12" t="s">
        <v>13057</v>
      </c>
      <c r="C373" s="12"/>
      <c r="D373" s="52" t="s">
        <v>441</v>
      </c>
      <c r="E373" s="52" t="s">
        <v>13058</v>
      </c>
      <c r="F373" s="52" t="s">
        <v>24</v>
      </c>
      <c r="G373" s="52">
        <v>16</v>
      </c>
      <c r="H373" s="52" t="s">
        <v>13059</v>
      </c>
      <c r="I373" s="52" t="s">
        <v>13060</v>
      </c>
      <c r="J373" s="52">
        <v>18218910290</v>
      </c>
      <c r="K373" s="52" t="s">
        <v>27</v>
      </c>
      <c r="L373" s="53">
        <v>44397</v>
      </c>
      <c r="M373" s="52" t="s">
        <v>133</v>
      </c>
      <c r="N373" s="52"/>
      <c r="O373" s="53"/>
      <c r="P373" s="52"/>
      <c r="Q373" s="52" t="s">
        <v>30</v>
      </c>
      <c r="R373" s="52"/>
      <c r="S373" s="52"/>
    </row>
    <row r="374" s="29" customFormat="1" spans="1:19">
      <c r="A374" s="12">
        <v>371</v>
      </c>
      <c r="B374" s="12" t="s">
        <v>13064</v>
      </c>
      <c r="C374" s="12"/>
      <c r="D374" s="52" t="s">
        <v>441</v>
      </c>
      <c r="E374" s="52" t="s">
        <v>13065</v>
      </c>
      <c r="F374" s="52" t="s">
        <v>143</v>
      </c>
      <c r="G374" s="52">
        <v>17</v>
      </c>
      <c r="H374" s="52" t="s">
        <v>13066</v>
      </c>
      <c r="I374" s="52" t="s">
        <v>13067</v>
      </c>
      <c r="J374" s="52">
        <v>18070862094</v>
      </c>
      <c r="K374" s="52" t="s">
        <v>27</v>
      </c>
      <c r="L374" s="53">
        <v>44395</v>
      </c>
      <c r="M374" s="52" t="s">
        <v>1288</v>
      </c>
      <c r="N374" s="52" t="s">
        <v>27</v>
      </c>
      <c r="O374" s="53">
        <v>44416</v>
      </c>
      <c r="P374" s="52" t="s">
        <v>1288</v>
      </c>
      <c r="Q374" s="52" t="s">
        <v>30</v>
      </c>
      <c r="R374" s="52"/>
      <c r="S374" s="52"/>
    </row>
    <row r="375" s="29" customFormat="1" spans="1:19">
      <c r="A375" s="12">
        <v>372</v>
      </c>
      <c r="B375" s="12" t="s">
        <v>13068</v>
      </c>
      <c r="C375" s="12"/>
      <c r="D375" s="52" t="s">
        <v>441</v>
      </c>
      <c r="E375" s="52" t="s">
        <v>13069</v>
      </c>
      <c r="F375" s="52" t="s">
        <v>24</v>
      </c>
      <c r="G375" s="52">
        <v>16</v>
      </c>
      <c r="H375" s="52" t="s">
        <v>13070</v>
      </c>
      <c r="I375" s="52" t="s">
        <v>13071</v>
      </c>
      <c r="J375" s="52">
        <v>15296887653</v>
      </c>
      <c r="K375" s="52" t="s">
        <v>27</v>
      </c>
      <c r="L375" s="53">
        <v>44416</v>
      </c>
      <c r="M375" s="52" t="s">
        <v>9309</v>
      </c>
      <c r="N375" s="52"/>
      <c r="O375" s="53"/>
      <c r="P375" s="52"/>
      <c r="Q375" s="52" t="s">
        <v>30</v>
      </c>
      <c r="R375" s="52"/>
      <c r="S375" s="52"/>
    </row>
    <row r="376" s="29" customFormat="1" spans="1:19">
      <c r="A376" s="12">
        <v>373</v>
      </c>
      <c r="B376" s="12" t="s">
        <v>13072</v>
      </c>
      <c r="C376" s="12"/>
      <c r="D376" s="52" t="s">
        <v>441</v>
      </c>
      <c r="E376" s="52" t="s">
        <v>13073</v>
      </c>
      <c r="F376" s="52" t="s">
        <v>24</v>
      </c>
      <c r="G376" s="52">
        <v>16</v>
      </c>
      <c r="H376" s="52" t="s">
        <v>13074</v>
      </c>
      <c r="I376" s="52" t="s">
        <v>13075</v>
      </c>
      <c r="J376" s="52">
        <v>19994450698</v>
      </c>
      <c r="K376" s="52" t="s">
        <v>27</v>
      </c>
      <c r="L376" s="53"/>
      <c r="M376" s="52" t="s">
        <v>13097</v>
      </c>
      <c r="N376" s="52"/>
      <c r="O376" s="53"/>
      <c r="P376" s="52"/>
      <c r="Q376" s="52" t="s">
        <v>30</v>
      </c>
      <c r="R376" s="52"/>
      <c r="S376" s="52" t="s">
        <v>13076</v>
      </c>
    </row>
    <row r="377" s="29" customFormat="1" spans="1:19">
      <c r="A377" s="12">
        <v>374</v>
      </c>
      <c r="B377" s="12" t="s">
        <v>13077</v>
      </c>
      <c r="C377" s="12"/>
      <c r="D377" s="52" t="s">
        <v>441</v>
      </c>
      <c r="E377" s="52" t="s">
        <v>13078</v>
      </c>
      <c r="F377" s="52" t="s">
        <v>143</v>
      </c>
      <c r="G377" s="52">
        <v>17</v>
      </c>
      <c r="H377" s="52" t="s">
        <v>13079</v>
      </c>
      <c r="I377" s="52" t="s">
        <v>13080</v>
      </c>
      <c r="J377" s="52">
        <v>18249919082</v>
      </c>
      <c r="K377" s="52" t="s">
        <v>27</v>
      </c>
      <c r="L377" s="53">
        <v>44395</v>
      </c>
      <c r="M377" s="52" t="s">
        <v>28</v>
      </c>
      <c r="N377" s="52"/>
      <c r="O377" s="53"/>
      <c r="P377" s="52"/>
      <c r="Q377" s="52" t="s">
        <v>30</v>
      </c>
      <c r="R377" s="52"/>
      <c r="S377" s="52"/>
    </row>
    <row r="378" s="29" customFormat="1" spans="1:19">
      <c r="A378" s="12">
        <v>375</v>
      </c>
      <c r="B378" s="12" t="s">
        <v>13081</v>
      </c>
      <c r="C378" s="12"/>
      <c r="D378" s="52" t="s">
        <v>441</v>
      </c>
      <c r="E378" s="52" t="s">
        <v>13082</v>
      </c>
      <c r="F378" s="52" t="s">
        <v>24</v>
      </c>
      <c r="G378" s="52">
        <v>16</v>
      </c>
      <c r="H378" s="52" t="s">
        <v>18379</v>
      </c>
      <c r="I378" s="52" t="s">
        <v>13084</v>
      </c>
      <c r="J378" s="52">
        <v>15077076306</v>
      </c>
      <c r="K378" s="52" t="s">
        <v>27</v>
      </c>
      <c r="L378" s="53">
        <v>44395</v>
      </c>
      <c r="M378" s="52" t="s">
        <v>2455</v>
      </c>
      <c r="N378" s="52"/>
      <c r="O378" s="53"/>
      <c r="P378" s="52"/>
      <c r="Q378" s="52" t="s">
        <v>30</v>
      </c>
      <c r="R378" s="52"/>
      <c r="S378" s="52"/>
    </row>
    <row r="379" s="29" customFormat="1" spans="1:19">
      <c r="A379" s="12">
        <v>376</v>
      </c>
      <c r="B379" s="12" t="s">
        <v>13085</v>
      </c>
      <c r="C379" s="12"/>
      <c r="D379" s="52" t="s">
        <v>441</v>
      </c>
      <c r="E379" s="52" t="s">
        <v>13086</v>
      </c>
      <c r="F379" s="52" t="s">
        <v>143</v>
      </c>
      <c r="G379" s="52">
        <v>17</v>
      </c>
      <c r="H379" s="52" t="s">
        <v>18381</v>
      </c>
      <c r="I379" s="52" t="s">
        <v>18382</v>
      </c>
      <c r="J379" s="52">
        <v>14736227889</v>
      </c>
      <c r="K379" s="52" t="s">
        <v>27</v>
      </c>
      <c r="L379" s="53">
        <v>44394</v>
      </c>
      <c r="M379" s="52" t="s">
        <v>2172</v>
      </c>
      <c r="N379" s="52" t="s">
        <v>27</v>
      </c>
      <c r="O379" s="49">
        <v>44420</v>
      </c>
      <c r="P379" s="52"/>
      <c r="Q379" s="52" t="s">
        <v>30</v>
      </c>
      <c r="R379" s="52"/>
      <c r="S379" s="52"/>
    </row>
    <row r="380" s="29" customFormat="1" spans="1:19">
      <c r="A380" s="12">
        <v>377</v>
      </c>
      <c r="B380" s="12" t="s">
        <v>13089</v>
      </c>
      <c r="C380" s="12"/>
      <c r="D380" s="52" t="s">
        <v>441</v>
      </c>
      <c r="E380" s="52" t="s">
        <v>13090</v>
      </c>
      <c r="F380" s="52" t="s">
        <v>24</v>
      </c>
      <c r="G380" s="52">
        <v>17</v>
      </c>
      <c r="H380" s="52" t="s">
        <v>18384</v>
      </c>
      <c r="I380" s="52" t="s">
        <v>10432</v>
      </c>
      <c r="J380" s="52">
        <v>13694940528</v>
      </c>
      <c r="K380" s="52" t="s">
        <v>27</v>
      </c>
      <c r="L380" s="53"/>
      <c r="M380" s="52"/>
      <c r="N380" s="52"/>
      <c r="O380" s="53"/>
      <c r="P380" s="52"/>
      <c r="Q380" s="52" t="s">
        <v>30</v>
      </c>
      <c r="R380" s="52"/>
      <c r="S380" s="52" t="s">
        <v>13092</v>
      </c>
    </row>
    <row r="381" s="29" customFormat="1" spans="1:19">
      <c r="A381" s="12">
        <v>378</v>
      </c>
      <c r="B381" s="12" t="s">
        <v>13093</v>
      </c>
      <c r="C381" s="12"/>
      <c r="D381" s="52" t="s">
        <v>441</v>
      </c>
      <c r="E381" s="52" t="s">
        <v>13094</v>
      </c>
      <c r="F381" s="52" t="s">
        <v>24</v>
      </c>
      <c r="G381" s="52">
        <v>18</v>
      </c>
      <c r="H381" s="52" t="s">
        <v>13095</v>
      </c>
      <c r="I381" s="52" t="s">
        <v>13096</v>
      </c>
      <c r="J381" s="52">
        <v>13558089870</v>
      </c>
      <c r="K381" s="52" t="s">
        <v>27</v>
      </c>
      <c r="L381" s="53">
        <v>44390</v>
      </c>
      <c r="M381" s="52" t="s">
        <v>13097</v>
      </c>
      <c r="N381" s="52"/>
      <c r="O381" s="53"/>
      <c r="P381" s="52"/>
      <c r="Q381" s="52" t="s">
        <v>30</v>
      </c>
      <c r="R381" s="52"/>
      <c r="S381" s="52"/>
    </row>
    <row r="382" s="29" customFormat="1" spans="1:19">
      <c r="A382" s="12">
        <v>379</v>
      </c>
      <c r="B382" s="12" t="s">
        <v>13098</v>
      </c>
      <c r="C382" s="12"/>
      <c r="D382" s="52" t="s">
        <v>441</v>
      </c>
      <c r="E382" s="52" t="s">
        <v>13099</v>
      </c>
      <c r="F382" s="52" t="s">
        <v>24</v>
      </c>
      <c r="G382" s="52">
        <v>13</v>
      </c>
      <c r="H382" s="52" t="s">
        <v>13100</v>
      </c>
      <c r="I382" s="52" t="s">
        <v>13101</v>
      </c>
      <c r="J382" s="52">
        <v>18077823095</v>
      </c>
      <c r="K382" s="52" t="s">
        <v>27</v>
      </c>
      <c r="L382" s="53">
        <v>44410</v>
      </c>
      <c r="M382" s="52" t="s">
        <v>2747</v>
      </c>
      <c r="N382" s="52"/>
      <c r="O382" s="53"/>
      <c r="P382" s="52"/>
      <c r="Q382" s="52" t="s">
        <v>30</v>
      </c>
      <c r="R382" s="52"/>
      <c r="S382" s="52"/>
    </row>
    <row r="383" s="29" customFormat="1" spans="1:19">
      <c r="A383" s="12">
        <v>380</v>
      </c>
      <c r="B383" s="12" t="s">
        <v>13102</v>
      </c>
      <c r="C383" s="12"/>
      <c r="D383" s="52" t="s">
        <v>441</v>
      </c>
      <c r="E383" s="52" t="s">
        <v>13103</v>
      </c>
      <c r="F383" s="52" t="s">
        <v>143</v>
      </c>
      <c r="G383" s="52">
        <v>15</v>
      </c>
      <c r="H383" s="52" t="s">
        <v>13104</v>
      </c>
      <c r="I383" s="52" t="s">
        <v>13105</v>
      </c>
      <c r="J383" s="52">
        <v>17877142468</v>
      </c>
      <c r="K383" s="52" t="s">
        <v>27</v>
      </c>
      <c r="L383" s="53">
        <v>44398</v>
      </c>
      <c r="M383" s="52" t="s">
        <v>1303</v>
      </c>
      <c r="N383" s="52"/>
      <c r="O383" s="53"/>
      <c r="P383" s="52"/>
      <c r="Q383" s="52" t="s">
        <v>30</v>
      </c>
      <c r="R383" s="52"/>
      <c r="S383" s="52"/>
    </row>
    <row r="384" s="29" customFormat="1" spans="1:19">
      <c r="A384" s="12">
        <v>381</v>
      </c>
      <c r="B384" s="12" t="s">
        <v>13106</v>
      </c>
      <c r="C384" s="12"/>
      <c r="D384" s="52" t="s">
        <v>441</v>
      </c>
      <c r="E384" s="52" t="s">
        <v>13107</v>
      </c>
      <c r="F384" s="52" t="s">
        <v>24</v>
      </c>
      <c r="G384" s="52">
        <v>16</v>
      </c>
      <c r="H384" s="52" t="s">
        <v>13108</v>
      </c>
      <c r="I384" s="52" t="s">
        <v>6251</v>
      </c>
      <c r="J384" s="52">
        <v>13471848858</v>
      </c>
      <c r="K384" s="52" t="s">
        <v>27</v>
      </c>
      <c r="L384" s="53">
        <v>44412</v>
      </c>
      <c r="M384" s="52" t="s">
        <v>9309</v>
      </c>
      <c r="N384" s="52"/>
      <c r="O384" s="53"/>
      <c r="P384" s="52"/>
      <c r="Q384" s="52" t="s">
        <v>30</v>
      </c>
      <c r="R384" s="52"/>
      <c r="S384" s="52"/>
    </row>
    <row r="385" s="29" customFormat="1" spans="1:19">
      <c r="A385" s="12">
        <v>382</v>
      </c>
      <c r="B385" s="12" t="s">
        <v>13109</v>
      </c>
      <c r="C385" s="12"/>
      <c r="D385" s="52" t="s">
        <v>441</v>
      </c>
      <c r="E385" s="52" t="s">
        <v>13110</v>
      </c>
      <c r="F385" s="52" t="s">
        <v>24</v>
      </c>
      <c r="G385" s="52">
        <v>18</v>
      </c>
      <c r="H385" s="52" t="s">
        <v>2568</v>
      </c>
      <c r="I385" s="52" t="s">
        <v>13111</v>
      </c>
      <c r="J385" s="52">
        <v>18007862606</v>
      </c>
      <c r="K385" s="52" t="s">
        <v>27</v>
      </c>
      <c r="L385" s="53">
        <v>44331</v>
      </c>
      <c r="M385" s="52" t="s">
        <v>28</v>
      </c>
      <c r="N385" s="52" t="s">
        <v>27</v>
      </c>
      <c r="O385" s="53">
        <v>44366</v>
      </c>
      <c r="P385" s="52" t="s">
        <v>28</v>
      </c>
      <c r="Q385" s="52" t="s">
        <v>30</v>
      </c>
      <c r="R385" s="52"/>
      <c r="S385" s="52"/>
    </row>
    <row r="386" s="29" customFormat="1" spans="1:19">
      <c r="A386" s="12">
        <v>383</v>
      </c>
      <c r="B386" s="12" t="s">
        <v>2123</v>
      </c>
      <c r="C386" s="12"/>
      <c r="D386" s="52" t="s">
        <v>441</v>
      </c>
      <c r="E386" s="52" t="s">
        <v>2124</v>
      </c>
      <c r="F386" s="52" t="s">
        <v>24</v>
      </c>
      <c r="G386" s="52">
        <v>19</v>
      </c>
      <c r="H386" s="52" t="s">
        <v>13112</v>
      </c>
      <c r="I386" s="52" t="s">
        <v>13113</v>
      </c>
      <c r="J386" s="52">
        <v>18777686289</v>
      </c>
      <c r="K386" s="52" t="s">
        <v>27</v>
      </c>
      <c r="L386" s="53">
        <v>44409</v>
      </c>
      <c r="M386" s="52" t="s">
        <v>1273</v>
      </c>
      <c r="N386" s="52"/>
      <c r="O386" s="53"/>
      <c r="P386" s="52"/>
      <c r="Q386" s="52" t="s">
        <v>30</v>
      </c>
      <c r="R386" s="52"/>
      <c r="S386" s="52"/>
    </row>
    <row r="387" s="29" customFormat="1" spans="1:19">
      <c r="A387" s="12">
        <v>384</v>
      </c>
      <c r="B387" s="12" t="s">
        <v>13114</v>
      </c>
      <c r="C387" s="12"/>
      <c r="D387" s="52" t="s">
        <v>441</v>
      </c>
      <c r="E387" s="52" t="s">
        <v>13115</v>
      </c>
      <c r="F387" s="52" t="s">
        <v>24</v>
      </c>
      <c r="G387" s="52">
        <v>15</v>
      </c>
      <c r="H387" s="52" t="s">
        <v>13116</v>
      </c>
      <c r="I387" s="52" t="s">
        <v>13117</v>
      </c>
      <c r="J387" s="52">
        <v>15907782390</v>
      </c>
      <c r="K387" s="52" t="s">
        <v>27</v>
      </c>
      <c r="L387" s="53">
        <v>44409</v>
      </c>
      <c r="M387" s="52" t="s">
        <v>68</v>
      </c>
      <c r="N387" s="52"/>
      <c r="O387" s="53"/>
      <c r="P387" s="52"/>
      <c r="Q387" s="52" t="s">
        <v>30</v>
      </c>
      <c r="R387" s="52"/>
      <c r="S387" s="52"/>
    </row>
    <row r="388" s="29" customFormat="1" spans="1:19">
      <c r="A388" s="12">
        <v>385</v>
      </c>
      <c r="B388" s="12" t="s">
        <v>13118</v>
      </c>
      <c r="C388" s="12"/>
      <c r="D388" s="52" t="s">
        <v>441</v>
      </c>
      <c r="E388" s="52" t="s">
        <v>13119</v>
      </c>
      <c r="F388" s="52" t="s">
        <v>24</v>
      </c>
      <c r="G388" s="52">
        <v>16</v>
      </c>
      <c r="H388" s="52" t="s">
        <v>18389</v>
      </c>
      <c r="I388" s="52" t="s">
        <v>13121</v>
      </c>
      <c r="J388" s="52">
        <v>15177893868</v>
      </c>
      <c r="K388" s="52" t="s">
        <v>27</v>
      </c>
      <c r="L388" s="53">
        <v>44395</v>
      </c>
      <c r="M388" s="52" t="s">
        <v>28</v>
      </c>
      <c r="N388" s="52" t="s">
        <v>27</v>
      </c>
      <c r="O388" s="53">
        <v>44416</v>
      </c>
      <c r="P388" s="52" t="s">
        <v>28</v>
      </c>
      <c r="Q388" s="52" t="s">
        <v>30</v>
      </c>
      <c r="R388" s="52"/>
      <c r="S388" s="52"/>
    </row>
    <row r="389" s="29" customFormat="1" spans="1:19">
      <c r="A389" s="12">
        <v>386</v>
      </c>
      <c r="B389" s="12" t="s">
        <v>13122</v>
      </c>
      <c r="C389" s="12"/>
      <c r="D389" s="52" t="s">
        <v>441</v>
      </c>
      <c r="E389" s="52" t="s">
        <v>13123</v>
      </c>
      <c r="F389" s="52" t="s">
        <v>143</v>
      </c>
      <c r="G389" s="52">
        <v>17</v>
      </c>
      <c r="H389" s="52" t="s">
        <v>837</v>
      </c>
      <c r="I389" s="52" t="s">
        <v>13124</v>
      </c>
      <c r="J389" s="52">
        <v>13416828255</v>
      </c>
      <c r="K389" s="52" t="s">
        <v>27</v>
      </c>
      <c r="L389" s="53">
        <v>44396</v>
      </c>
      <c r="M389" s="52" t="s">
        <v>1217</v>
      </c>
      <c r="N389" s="52"/>
      <c r="O389" s="53"/>
      <c r="P389" s="52"/>
      <c r="Q389" s="52" t="s">
        <v>30</v>
      </c>
      <c r="R389" s="52"/>
      <c r="S389" s="52"/>
    </row>
    <row r="390" s="29" customFormat="1" spans="1:19">
      <c r="A390" s="12">
        <v>387</v>
      </c>
      <c r="B390" s="12" t="s">
        <v>13125</v>
      </c>
      <c r="C390" s="12"/>
      <c r="D390" s="52" t="s">
        <v>441</v>
      </c>
      <c r="E390" s="52" t="s">
        <v>13126</v>
      </c>
      <c r="F390" s="52" t="s">
        <v>143</v>
      </c>
      <c r="G390" s="52">
        <v>17</v>
      </c>
      <c r="H390" s="52" t="s">
        <v>18392</v>
      </c>
      <c r="I390" s="52" t="s">
        <v>13128</v>
      </c>
      <c r="J390" s="52">
        <v>13977654969</v>
      </c>
      <c r="K390" s="52" t="s">
        <v>27</v>
      </c>
      <c r="L390" s="53">
        <v>44400</v>
      </c>
      <c r="M390" s="52" t="s">
        <v>13129</v>
      </c>
      <c r="N390" s="52"/>
      <c r="O390" s="53"/>
      <c r="P390" s="52"/>
      <c r="Q390" s="52" t="s">
        <v>30</v>
      </c>
      <c r="R390" s="52"/>
      <c r="S390" s="52"/>
    </row>
    <row r="391" s="29" customFormat="1" spans="1:19">
      <c r="A391" s="12">
        <v>388</v>
      </c>
      <c r="B391" s="12" t="s">
        <v>13130</v>
      </c>
      <c r="C391" s="12"/>
      <c r="D391" s="52" t="s">
        <v>441</v>
      </c>
      <c r="E391" s="52" t="s">
        <v>13131</v>
      </c>
      <c r="F391" s="52" t="s">
        <v>24</v>
      </c>
      <c r="G391" s="52">
        <v>16</v>
      </c>
      <c r="H391" s="52" t="s">
        <v>18394</v>
      </c>
      <c r="I391" s="52" t="s">
        <v>13133</v>
      </c>
      <c r="J391" s="52">
        <v>15777804640</v>
      </c>
      <c r="K391" s="52" t="s">
        <v>27</v>
      </c>
      <c r="L391" s="53">
        <v>44402</v>
      </c>
      <c r="M391" s="52" t="s">
        <v>29</v>
      </c>
      <c r="N391" s="52"/>
      <c r="O391" s="53"/>
      <c r="P391" s="52"/>
      <c r="Q391" s="52" t="s">
        <v>30</v>
      </c>
      <c r="R391" s="52"/>
      <c r="S391" s="52"/>
    </row>
    <row r="392" s="29" customFormat="1" spans="1:19">
      <c r="A392" s="12">
        <v>389</v>
      </c>
      <c r="B392" s="12" t="s">
        <v>13134</v>
      </c>
      <c r="C392" s="12"/>
      <c r="D392" s="52" t="s">
        <v>441</v>
      </c>
      <c r="E392" s="52" t="s">
        <v>13135</v>
      </c>
      <c r="F392" s="52" t="s">
        <v>143</v>
      </c>
      <c r="G392" s="52">
        <v>17</v>
      </c>
      <c r="H392" s="52" t="s">
        <v>18395</v>
      </c>
      <c r="I392" s="52" t="s">
        <v>13137</v>
      </c>
      <c r="J392" s="52">
        <v>15878820869</v>
      </c>
      <c r="K392" s="52" t="s">
        <v>27</v>
      </c>
      <c r="L392" s="53">
        <v>44395</v>
      </c>
      <c r="M392" s="52" t="s">
        <v>28</v>
      </c>
      <c r="N392" s="52"/>
      <c r="O392" s="53"/>
      <c r="P392" s="52"/>
      <c r="Q392" s="52" t="s">
        <v>30</v>
      </c>
      <c r="R392" s="52"/>
      <c r="S392" s="52"/>
    </row>
    <row r="393" s="29" customFormat="1" spans="1:19">
      <c r="A393" s="12">
        <v>390</v>
      </c>
      <c r="B393" s="12" t="s">
        <v>13138</v>
      </c>
      <c r="C393" s="12"/>
      <c r="D393" s="52" t="s">
        <v>441</v>
      </c>
      <c r="E393" s="52" t="s">
        <v>13139</v>
      </c>
      <c r="F393" s="52" t="s">
        <v>24</v>
      </c>
      <c r="G393" s="52">
        <v>17</v>
      </c>
      <c r="H393" s="52" t="s">
        <v>18397</v>
      </c>
      <c r="I393" s="52" t="s">
        <v>13141</v>
      </c>
      <c r="J393" s="52">
        <v>13423320207</v>
      </c>
      <c r="K393" s="52" t="s">
        <v>27</v>
      </c>
      <c r="L393" s="53">
        <v>44396</v>
      </c>
      <c r="M393" s="52" t="s">
        <v>139</v>
      </c>
      <c r="N393" s="52"/>
      <c r="O393" s="53"/>
      <c r="P393" s="52"/>
      <c r="Q393" s="52" t="s">
        <v>30</v>
      </c>
      <c r="R393" s="52"/>
      <c r="S393" s="52"/>
    </row>
    <row r="394" s="29" customFormat="1" spans="1:19">
      <c r="A394" s="12">
        <v>391</v>
      </c>
      <c r="B394" s="12" t="s">
        <v>13142</v>
      </c>
      <c r="C394" s="12"/>
      <c r="D394" s="52" t="s">
        <v>441</v>
      </c>
      <c r="E394" s="52" t="s">
        <v>13143</v>
      </c>
      <c r="F394" s="52" t="s">
        <v>143</v>
      </c>
      <c r="G394" s="52">
        <v>16</v>
      </c>
      <c r="H394" s="52" t="s">
        <v>13144</v>
      </c>
      <c r="I394" s="52" t="s">
        <v>13145</v>
      </c>
      <c r="J394" s="52">
        <v>15296879316</v>
      </c>
      <c r="K394" s="52" t="s">
        <v>27</v>
      </c>
      <c r="L394" s="53">
        <v>44420</v>
      </c>
      <c r="M394" s="52" t="s">
        <v>28</v>
      </c>
      <c r="N394" s="52"/>
      <c r="O394" s="53"/>
      <c r="P394" s="52"/>
      <c r="Q394" s="52" t="s">
        <v>30</v>
      </c>
      <c r="R394" s="52"/>
      <c r="S394" s="52"/>
    </row>
    <row r="395" s="29" customFormat="1" spans="1:19">
      <c r="A395" s="12">
        <v>392</v>
      </c>
      <c r="B395" s="12" t="s">
        <v>13146</v>
      </c>
      <c r="C395" s="12"/>
      <c r="D395" s="52" t="s">
        <v>441</v>
      </c>
      <c r="E395" s="52" t="s">
        <v>13147</v>
      </c>
      <c r="F395" s="52" t="s">
        <v>24</v>
      </c>
      <c r="G395" s="52">
        <v>17</v>
      </c>
      <c r="H395" s="52" t="s">
        <v>13148</v>
      </c>
      <c r="I395" s="52" t="s">
        <v>13149</v>
      </c>
      <c r="J395" s="52">
        <v>13481032705</v>
      </c>
      <c r="K395" s="52" t="s">
        <v>27</v>
      </c>
      <c r="L395" s="53">
        <v>44394</v>
      </c>
      <c r="M395" s="52" t="s">
        <v>28</v>
      </c>
      <c r="N395" s="52"/>
      <c r="O395" s="53"/>
      <c r="P395" s="52"/>
      <c r="Q395" s="52" t="s">
        <v>30</v>
      </c>
      <c r="R395" s="52"/>
      <c r="S395" s="52"/>
    </row>
    <row r="396" s="29" customFormat="1" spans="1:19">
      <c r="A396" s="12">
        <v>393</v>
      </c>
      <c r="B396" s="12" t="s">
        <v>13150</v>
      </c>
      <c r="C396" s="12"/>
      <c r="D396" s="52" t="s">
        <v>441</v>
      </c>
      <c r="E396" s="52" t="s">
        <v>13151</v>
      </c>
      <c r="F396" s="52" t="s">
        <v>24</v>
      </c>
      <c r="G396" s="52">
        <v>16</v>
      </c>
      <c r="H396" s="52" t="s">
        <v>13152</v>
      </c>
      <c r="I396" s="52" t="s">
        <v>13153</v>
      </c>
      <c r="J396" s="52">
        <v>13737980109</v>
      </c>
      <c r="K396" s="52" t="s">
        <v>27</v>
      </c>
      <c r="L396" s="53">
        <v>44389</v>
      </c>
      <c r="M396" s="52" t="s">
        <v>1352</v>
      </c>
      <c r="N396" s="52"/>
      <c r="O396" s="53"/>
      <c r="P396" s="52"/>
      <c r="Q396" s="52" t="s">
        <v>30</v>
      </c>
      <c r="R396" s="52"/>
      <c r="S396" s="52"/>
    </row>
    <row r="397" s="29" customFormat="1" spans="1:19">
      <c r="A397" s="12">
        <v>394</v>
      </c>
      <c r="B397" s="12" t="s">
        <v>13154</v>
      </c>
      <c r="C397" s="12"/>
      <c r="D397" s="52" t="s">
        <v>441</v>
      </c>
      <c r="E397" s="52" t="s">
        <v>13155</v>
      </c>
      <c r="F397" s="52" t="s">
        <v>143</v>
      </c>
      <c r="G397" s="52">
        <v>17</v>
      </c>
      <c r="H397" s="52" t="s">
        <v>13156</v>
      </c>
      <c r="I397" s="52" t="s">
        <v>13157</v>
      </c>
      <c r="J397" s="52">
        <v>13424585776</v>
      </c>
      <c r="K397" s="52" t="s">
        <v>27</v>
      </c>
      <c r="L397" s="53">
        <v>44395</v>
      </c>
      <c r="M397" s="52" t="s">
        <v>28</v>
      </c>
      <c r="N397" s="52"/>
      <c r="O397" s="53"/>
      <c r="P397" s="52"/>
      <c r="Q397" s="52" t="s">
        <v>30</v>
      </c>
      <c r="R397" s="52"/>
      <c r="S397" s="52"/>
    </row>
    <row r="398" s="29" customFormat="1" spans="1:19">
      <c r="A398" s="12">
        <v>395</v>
      </c>
      <c r="B398" s="12" t="s">
        <v>13158</v>
      </c>
      <c r="C398" s="12"/>
      <c r="D398" s="52" t="s">
        <v>441</v>
      </c>
      <c r="E398" s="52" t="s">
        <v>13159</v>
      </c>
      <c r="F398" s="52" t="s">
        <v>24</v>
      </c>
      <c r="G398" s="52">
        <v>16</v>
      </c>
      <c r="H398" s="52" t="s">
        <v>13160</v>
      </c>
      <c r="I398" s="52" t="s">
        <v>1297</v>
      </c>
      <c r="J398" s="52">
        <v>13367588885</v>
      </c>
      <c r="K398" s="52" t="s">
        <v>27</v>
      </c>
      <c r="L398" s="53">
        <v>44402</v>
      </c>
      <c r="M398" s="52" t="s">
        <v>54</v>
      </c>
      <c r="N398" s="52"/>
      <c r="O398" s="53"/>
      <c r="P398" s="52"/>
      <c r="Q398" s="52" t="s">
        <v>30</v>
      </c>
      <c r="R398" s="52"/>
      <c r="S398" s="52"/>
    </row>
    <row r="399" s="29" customFormat="1" spans="1:19">
      <c r="A399" s="12">
        <v>396</v>
      </c>
      <c r="B399" s="12" t="s">
        <v>13161</v>
      </c>
      <c r="C399" s="12"/>
      <c r="D399" s="52" t="s">
        <v>441</v>
      </c>
      <c r="E399" s="52" t="s">
        <v>13162</v>
      </c>
      <c r="F399" s="52" t="s">
        <v>24</v>
      </c>
      <c r="G399" s="52">
        <v>16</v>
      </c>
      <c r="H399" s="52" t="s">
        <v>18402</v>
      </c>
      <c r="I399" s="52" t="s">
        <v>13164</v>
      </c>
      <c r="J399" s="52">
        <v>14797769070</v>
      </c>
      <c r="K399" s="52" t="s">
        <v>27</v>
      </c>
      <c r="L399" s="53">
        <v>44396</v>
      </c>
      <c r="M399" s="52" t="s">
        <v>139</v>
      </c>
      <c r="N399" s="52"/>
      <c r="O399" s="53"/>
      <c r="P399" s="52"/>
      <c r="Q399" s="52" t="s">
        <v>30</v>
      </c>
      <c r="R399" s="52"/>
      <c r="S399" s="52"/>
    </row>
    <row r="400" s="29" customFormat="1" spans="1:19">
      <c r="A400" s="12">
        <v>397</v>
      </c>
      <c r="B400" s="12" t="s">
        <v>13165</v>
      </c>
      <c r="C400" s="12"/>
      <c r="D400" s="52" t="s">
        <v>441</v>
      </c>
      <c r="E400" s="52" t="s">
        <v>13166</v>
      </c>
      <c r="F400" s="52" t="s">
        <v>24</v>
      </c>
      <c r="G400" s="52">
        <v>15</v>
      </c>
      <c r="H400" s="52" t="s">
        <v>13167</v>
      </c>
      <c r="I400" s="52" t="s">
        <v>13168</v>
      </c>
      <c r="J400" s="52">
        <v>18174939174</v>
      </c>
      <c r="K400" s="52" t="s">
        <v>27</v>
      </c>
      <c r="L400" s="53">
        <v>44398</v>
      </c>
      <c r="M400" s="52" t="s">
        <v>28</v>
      </c>
      <c r="N400" s="52"/>
      <c r="O400" s="53"/>
      <c r="P400" s="52"/>
      <c r="Q400" s="52" t="s">
        <v>30</v>
      </c>
      <c r="R400" s="52"/>
      <c r="S400" s="52"/>
    </row>
    <row r="401" s="29" customFormat="1" spans="1:19">
      <c r="A401" s="12">
        <v>398</v>
      </c>
      <c r="B401" s="12" t="s">
        <v>13169</v>
      </c>
      <c r="C401" s="12"/>
      <c r="D401" s="52" t="s">
        <v>441</v>
      </c>
      <c r="E401" s="52" t="s">
        <v>1532</v>
      </c>
      <c r="F401" s="52" t="s">
        <v>24</v>
      </c>
      <c r="G401" s="52">
        <v>18</v>
      </c>
      <c r="H401" s="52" t="s">
        <v>2285</v>
      </c>
      <c r="I401" s="52" t="s">
        <v>13170</v>
      </c>
      <c r="J401" s="52">
        <v>13360681831</v>
      </c>
      <c r="K401" s="52" t="s">
        <v>27</v>
      </c>
      <c r="L401" s="53">
        <v>44331</v>
      </c>
      <c r="M401" s="52" t="s">
        <v>28</v>
      </c>
      <c r="N401" s="52" t="s">
        <v>27</v>
      </c>
      <c r="O401" s="53">
        <v>44366</v>
      </c>
      <c r="P401" s="52" t="s">
        <v>28</v>
      </c>
      <c r="Q401" s="52" t="s">
        <v>30</v>
      </c>
      <c r="R401" s="52"/>
      <c r="S401" s="52"/>
    </row>
    <row r="402" s="29" customFormat="1" spans="1:19">
      <c r="A402" s="12">
        <v>399</v>
      </c>
      <c r="B402" s="12" t="s">
        <v>13171</v>
      </c>
      <c r="C402" s="12"/>
      <c r="D402" s="52" t="s">
        <v>441</v>
      </c>
      <c r="E402" s="52" t="s">
        <v>13172</v>
      </c>
      <c r="F402" s="52" t="s">
        <v>143</v>
      </c>
      <c r="G402" s="52">
        <v>16</v>
      </c>
      <c r="H402" s="52" t="s">
        <v>18405</v>
      </c>
      <c r="I402" s="52" t="s">
        <v>5352</v>
      </c>
      <c r="J402" s="52">
        <v>19907882548</v>
      </c>
      <c r="K402" s="52" t="s">
        <v>27</v>
      </c>
      <c r="L402" s="53">
        <v>44396</v>
      </c>
      <c r="M402" s="52" t="s">
        <v>28</v>
      </c>
      <c r="N402" s="52" t="s">
        <v>27</v>
      </c>
      <c r="O402" s="53">
        <v>44420</v>
      </c>
      <c r="P402" s="52" t="s">
        <v>28</v>
      </c>
      <c r="Q402" s="52" t="s">
        <v>30</v>
      </c>
      <c r="R402" s="52"/>
      <c r="S402" s="52"/>
    </row>
    <row r="403" s="29" customFormat="1" spans="1:19">
      <c r="A403" s="12">
        <v>400</v>
      </c>
      <c r="B403" s="12" t="s">
        <v>13173</v>
      </c>
      <c r="C403" s="12"/>
      <c r="D403" s="52" t="s">
        <v>441</v>
      </c>
      <c r="E403" s="52" t="s">
        <v>274</v>
      </c>
      <c r="F403" s="52" t="s">
        <v>143</v>
      </c>
      <c r="G403" s="52">
        <v>17</v>
      </c>
      <c r="H403" s="52" t="s">
        <v>18407</v>
      </c>
      <c r="I403" s="52" t="s">
        <v>8633</v>
      </c>
      <c r="J403" s="52">
        <v>15877823570</v>
      </c>
      <c r="K403" s="52" t="s">
        <v>27</v>
      </c>
      <c r="L403" s="53">
        <v>44402</v>
      </c>
      <c r="M403" s="52" t="s">
        <v>139</v>
      </c>
      <c r="N403" s="52"/>
      <c r="O403" s="53"/>
      <c r="P403" s="52"/>
      <c r="Q403" s="52" t="s">
        <v>30</v>
      </c>
      <c r="R403" s="52"/>
      <c r="S403" s="52"/>
    </row>
    <row r="404" s="29" customFormat="1" spans="1:19">
      <c r="A404" s="12">
        <v>401</v>
      </c>
      <c r="B404" s="12" t="s">
        <v>13175</v>
      </c>
      <c r="C404" s="12"/>
      <c r="D404" s="52" t="s">
        <v>441</v>
      </c>
      <c r="E404" s="52" t="s">
        <v>13176</v>
      </c>
      <c r="F404" s="52" t="s">
        <v>24</v>
      </c>
      <c r="G404" s="52">
        <v>17</v>
      </c>
      <c r="H404" s="52" t="s">
        <v>13177</v>
      </c>
      <c r="I404" s="52" t="s">
        <v>13178</v>
      </c>
      <c r="J404" s="52">
        <v>18378891710</v>
      </c>
      <c r="K404" s="52" t="s">
        <v>27</v>
      </c>
      <c r="L404" s="53">
        <v>44412</v>
      </c>
      <c r="M404" s="52" t="s">
        <v>13179</v>
      </c>
      <c r="N404" s="52"/>
      <c r="O404" s="53"/>
      <c r="P404" s="52"/>
      <c r="Q404" s="52" t="s">
        <v>30</v>
      </c>
      <c r="R404" s="52"/>
      <c r="S404" s="52"/>
    </row>
    <row r="405" s="29" customFormat="1" spans="1:19">
      <c r="A405" s="12">
        <v>402</v>
      </c>
      <c r="B405" s="12" t="s">
        <v>13180</v>
      </c>
      <c r="C405" s="12"/>
      <c r="D405" s="52" t="s">
        <v>441</v>
      </c>
      <c r="E405" s="52" t="s">
        <v>13181</v>
      </c>
      <c r="F405" s="52" t="s">
        <v>24</v>
      </c>
      <c r="G405" s="52">
        <v>12</v>
      </c>
      <c r="H405" s="52" t="s">
        <v>13182</v>
      </c>
      <c r="I405" s="52" t="s">
        <v>13183</v>
      </c>
      <c r="J405" s="52">
        <v>18176483205</v>
      </c>
      <c r="K405" s="52" t="s">
        <v>27</v>
      </c>
      <c r="L405" s="53">
        <v>44415</v>
      </c>
      <c r="M405" s="52" t="s">
        <v>2747</v>
      </c>
      <c r="N405" s="52"/>
      <c r="O405" s="53"/>
      <c r="P405" s="52"/>
      <c r="Q405" s="52" t="s">
        <v>30</v>
      </c>
      <c r="R405" s="52"/>
      <c r="S405" s="52"/>
    </row>
    <row r="406" s="29" customFormat="1" spans="1:19">
      <c r="A406" s="12">
        <v>403</v>
      </c>
      <c r="B406" s="12" t="s">
        <v>13184</v>
      </c>
      <c r="C406" s="12"/>
      <c r="D406" s="52" t="s">
        <v>441</v>
      </c>
      <c r="E406" s="52" t="s">
        <v>13185</v>
      </c>
      <c r="F406" s="52" t="s">
        <v>24</v>
      </c>
      <c r="G406" s="52">
        <v>16</v>
      </c>
      <c r="H406" s="52" t="s">
        <v>13186</v>
      </c>
      <c r="I406" s="52" t="s">
        <v>13187</v>
      </c>
      <c r="J406" s="52">
        <v>18176755045</v>
      </c>
      <c r="K406" s="52" t="s">
        <v>27</v>
      </c>
      <c r="L406" s="53">
        <v>44395</v>
      </c>
      <c r="M406" s="52" t="s">
        <v>28</v>
      </c>
      <c r="N406" s="52"/>
      <c r="O406" s="53"/>
      <c r="P406" s="52"/>
      <c r="Q406" s="52" t="s">
        <v>30</v>
      </c>
      <c r="R406" s="52"/>
      <c r="S406" s="52"/>
    </row>
    <row r="407" s="29" customFormat="1" spans="1:19">
      <c r="A407" s="12">
        <v>404</v>
      </c>
      <c r="B407" s="12" t="s">
        <v>13188</v>
      </c>
      <c r="C407" s="12"/>
      <c r="D407" s="52" t="s">
        <v>441</v>
      </c>
      <c r="E407" s="52" t="s">
        <v>1428</v>
      </c>
      <c r="F407" s="52" t="s">
        <v>24</v>
      </c>
      <c r="G407" s="52">
        <v>15</v>
      </c>
      <c r="H407" s="52" t="s">
        <v>429</v>
      </c>
      <c r="I407" s="52" t="s">
        <v>13189</v>
      </c>
      <c r="J407" s="52">
        <v>14777393996</v>
      </c>
      <c r="K407" s="52" t="s">
        <v>27</v>
      </c>
      <c r="L407" s="53">
        <v>44390</v>
      </c>
      <c r="M407" s="52" t="s">
        <v>2747</v>
      </c>
      <c r="N407" s="52"/>
      <c r="O407" s="53"/>
      <c r="P407" s="52"/>
      <c r="Q407" s="52" t="s">
        <v>30</v>
      </c>
      <c r="R407" s="52"/>
      <c r="S407" s="52"/>
    </row>
    <row r="408" s="29" customFormat="1" spans="1:19">
      <c r="A408" s="12">
        <v>405</v>
      </c>
      <c r="B408" s="12" t="s">
        <v>13190</v>
      </c>
      <c r="C408" s="12"/>
      <c r="D408" s="52" t="s">
        <v>441</v>
      </c>
      <c r="E408" s="52" t="s">
        <v>13191</v>
      </c>
      <c r="F408" s="52" t="s">
        <v>24</v>
      </c>
      <c r="G408" s="52">
        <v>16</v>
      </c>
      <c r="H408" s="52" t="s">
        <v>13192</v>
      </c>
      <c r="I408" s="52" t="s">
        <v>13193</v>
      </c>
      <c r="J408" s="52">
        <v>18177872325</v>
      </c>
      <c r="K408" s="52" t="s">
        <v>27</v>
      </c>
      <c r="L408" s="53">
        <v>44413</v>
      </c>
      <c r="M408" s="52" t="s">
        <v>6144</v>
      </c>
      <c r="N408" s="52"/>
      <c r="O408" s="53"/>
      <c r="P408" s="52"/>
      <c r="Q408" s="52" t="s">
        <v>30</v>
      </c>
      <c r="R408" s="52"/>
      <c r="S408" s="52"/>
    </row>
    <row r="409" s="29" customFormat="1" spans="1:19">
      <c r="A409" s="12">
        <v>406</v>
      </c>
      <c r="B409" s="12" t="s">
        <v>13194</v>
      </c>
      <c r="C409" s="12"/>
      <c r="D409" s="52" t="s">
        <v>441</v>
      </c>
      <c r="E409" s="52" t="s">
        <v>6840</v>
      </c>
      <c r="F409" s="52" t="s">
        <v>24</v>
      </c>
      <c r="G409" s="52">
        <v>16</v>
      </c>
      <c r="H409" s="52" t="s">
        <v>17932</v>
      </c>
      <c r="I409" s="52" t="s">
        <v>12767</v>
      </c>
      <c r="J409" s="52">
        <v>18777687673</v>
      </c>
      <c r="K409" s="52" t="s">
        <v>27</v>
      </c>
      <c r="L409" s="53"/>
      <c r="M409" s="52" t="s">
        <v>28</v>
      </c>
      <c r="N409" s="52"/>
      <c r="O409" s="53"/>
      <c r="P409" s="52"/>
      <c r="Q409" s="52" t="s">
        <v>30</v>
      </c>
      <c r="R409" s="52"/>
      <c r="S409" s="52"/>
    </row>
    <row r="410" s="29" customFormat="1" spans="1:19">
      <c r="A410" s="12">
        <v>407</v>
      </c>
      <c r="B410" s="12" t="s">
        <v>13195</v>
      </c>
      <c r="C410" s="12"/>
      <c r="D410" s="52" t="s">
        <v>441</v>
      </c>
      <c r="E410" s="52" t="s">
        <v>13196</v>
      </c>
      <c r="F410" s="52" t="s">
        <v>24</v>
      </c>
      <c r="G410" s="52">
        <v>18</v>
      </c>
      <c r="H410" s="52" t="s">
        <v>725</v>
      </c>
      <c r="I410" s="52" t="s">
        <v>13197</v>
      </c>
      <c r="J410" s="52">
        <v>17807837597</v>
      </c>
      <c r="K410" s="52" t="s">
        <v>27</v>
      </c>
      <c r="L410" s="53"/>
      <c r="M410" s="52"/>
      <c r="N410" s="52"/>
      <c r="O410" s="53"/>
      <c r="P410" s="52"/>
      <c r="Q410" s="52" t="s">
        <v>30</v>
      </c>
      <c r="R410" s="52"/>
      <c r="S410" s="52" t="s">
        <v>13198</v>
      </c>
    </row>
    <row r="411" s="29" customFormat="1" spans="1:19">
      <c r="A411" s="12">
        <v>408</v>
      </c>
      <c r="B411" s="12" t="s">
        <v>13199</v>
      </c>
      <c r="C411" s="12"/>
      <c r="D411" s="52" t="s">
        <v>441</v>
      </c>
      <c r="E411" s="52" t="s">
        <v>13200</v>
      </c>
      <c r="F411" s="52" t="s">
        <v>24</v>
      </c>
      <c r="G411" s="52">
        <v>16</v>
      </c>
      <c r="H411" s="52" t="s">
        <v>18417</v>
      </c>
      <c r="I411" s="52" t="s">
        <v>13202</v>
      </c>
      <c r="J411" s="52">
        <v>18070860101</v>
      </c>
      <c r="K411" s="52" t="s">
        <v>27</v>
      </c>
      <c r="L411" s="53">
        <v>44416</v>
      </c>
      <c r="M411" s="52" t="s">
        <v>185</v>
      </c>
      <c r="N411" s="52"/>
      <c r="O411" s="53"/>
      <c r="P411" s="52"/>
      <c r="Q411" s="52" t="s">
        <v>30</v>
      </c>
      <c r="R411" s="52"/>
      <c r="S411" s="52"/>
    </row>
    <row r="412" s="29" customFormat="1" spans="1:19">
      <c r="A412" s="12">
        <v>409</v>
      </c>
      <c r="B412" s="12" t="s">
        <v>13203</v>
      </c>
      <c r="C412" s="12"/>
      <c r="D412" s="52" t="s">
        <v>441</v>
      </c>
      <c r="E412" s="52" t="s">
        <v>13204</v>
      </c>
      <c r="F412" s="52" t="s">
        <v>143</v>
      </c>
      <c r="G412" s="52">
        <v>16</v>
      </c>
      <c r="H412" s="52" t="s">
        <v>18419</v>
      </c>
      <c r="I412" s="52" t="s">
        <v>6727</v>
      </c>
      <c r="J412" s="52">
        <v>13922950485</v>
      </c>
      <c r="K412" s="52" t="s">
        <v>27</v>
      </c>
      <c r="L412" s="53">
        <v>44398</v>
      </c>
      <c r="M412" s="52" t="s">
        <v>28</v>
      </c>
      <c r="N412" s="52"/>
      <c r="O412" s="53"/>
      <c r="P412" s="52"/>
      <c r="Q412" s="52" t="s">
        <v>30</v>
      </c>
      <c r="R412" s="52"/>
      <c r="S412" s="52"/>
    </row>
    <row r="413" s="29" customFormat="1" spans="1:19">
      <c r="A413" s="12">
        <v>410</v>
      </c>
      <c r="B413" s="12" t="s">
        <v>13206</v>
      </c>
      <c r="C413" s="12"/>
      <c r="D413" s="52" t="s">
        <v>441</v>
      </c>
      <c r="E413" s="52" t="s">
        <v>13207</v>
      </c>
      <c r="F413" s="52" t="s">
        <v>143</v>
      </c>
      <c r="G413" s="52">
        <v>16</v>
      </c>
      <c r="H413" s="52" t="s">
        <v>13208</v>
      </c>
      <c r="I413" s="52" t="s">
        <v>6960</v>
      </c>
      <c r="J413" s="52">
        <v>13217881799</v>
      </c>
      <c r="K413" s="52" t="s">
        <v>27</v>
      </c>
      <c r="L413" s="53">
        <v>44396</v>
      </c>
      <c r="M413" s="52" t="s">
        <v>133</v>
      </c>
      <c r="N413" s="52"/>
      <c r="O413" s="53"/>
      <c r="P413" s="52"/>
      <c r="Q413" s="52" t="s">
        <v>30</v>
      </c>
      <c r="R413" s="52"/>
      <c r="S413" s="52"/>
    </row>
    <row r="414" s="29" customFormat="1" spans="1:19">
      <c r="A414" s="12">
        <v>411</v>
      </c>
      <c r="B414" s="12" t="s">
        <v>13209</v>
      </c>
      <c r="C414" s="12"/>
      <c r="D414" s="52" t="s">
        <v>441</v>
      </c>
      <c r="E414" s="52" t="s">
        <v>13210</v>
      </c>
      <c r="F414" s="52" t="s">
        <v>24</v>
      </c>
      <c r="G414" s="52">
        <v>16</v>
      </c>
      <c r="H414" s="52" t="s">
        <v>18422</v>
      </c>
      <c r="I414" s="52" t="s">
        <v>13211</v>
      </c>
      <c r="J414" s="52">
        <v>18776864991</v>
      </c>
      <c r="K414" s="52" t="s">
        <v>27</v>
      </c>
      <c r="L414" s="53">
        <v>44399</v>
      </c>
      <c r="M414" s="52" t="s">
        <v>185</v>
      </c>
      <c r="N414" s="52"/>
      <c r="O414" s="53"/>
      <c r="P414" s="52"/>
      <c r="Q414" s="52" t="s">
        <v>30</v>
      </c>
      <c r="R414" s="52"/>
      <c r="S414" s="52"/>
    </row>
    <row r="415" s="29" customFormat="1" spans="1:19">
      <c r="A415" s="12">
        <v>412</v>
      </c>
      <c r="B415" s="12" t="s">
        <v>13212</v>
      </c>
      <c r="C415" s="12"/>
      <c r="D415" s="52" t="s">
        <v>441</v>
      </c>
      <c r="E415" s="52" t="s">
        <v>13213</v>
      </c>
      <c r="F415" s="52" t="s">
        <v>24</v>
      </c>
      <c r="G415" s="52">
        <v>16</v>
      </c>
      <c r="H415" s="52" t="s">
        <v>13214</v>
      </c>
      <c r="I415" s="52" t="s">
        <v>13215</v>
      </c>
      <c r="J415" s="52">
        <v>13737966089</v>
      </c>
      <c r="K415" s="52" t="s">
        <v>27</v>
      </c>
      <c r="L415" s="53">
        <v>44399</v>
      </c>
      <c r="M415" s="52" t="s">
        <v>1288</v>
      </c>
      <c r="N415" s="52"/>
      <c r="O415" s="53"/>
      <c r="P415" s="52"/>
      <c r="Q415" s="52" t="s">
        <v>30</v>
      </c>
      <c r="R415" s="52"/>
      <c r="S415" s="52"/>
    </row>
    <row r="416" s="29" customFormat="1" spans="1:19">
      <c r="A416" s="12">
        <v>413</v>
      </c>
      <c r="B416" s="12" t="s">
        <v>13216</v>
      </c>
      <c r="C416" s="12"/>
      <c r="D416" s="52" t="s">
        <v>441</v>
      </c>
      <c r="E416" s="52" t="s">
        <v>13217</v>
      </c>
      <c r="F416" s="52" t="s">
        <v>24</v>
      </c>
      <c r="G416" s="52">
        <v>17</v>
      </c>
      <c r="H416" s="52" t="s">
        <v>18425</v>
      </c>
      <c r="I416" s="52" t="s">
        <v>13219</v>
      </c>
      <c r="J416" s="52">
        <v>18877857675</v>
      </c>
      <c r="K416" s="52" t="s">
        <v>27</v>
      </c>
      <c r="L416" s="53">
        <v>44394</v>
      </c>
      <c r="M416" s="52" t="s">
        <v>185</v>
      </c>
      <c r="N416" s="52" t="s">
        <v>27</v>
      </c>
      <c r="O416" s="53">
        <v>44420</v>
      </c>
      <c r="P416" s="52" t="s">
        <v>185</v>
      </c>
      <c r="Q416" s="52" t="s">
        <v>30</v>
      </c>
      <c r="R416" s="52"/>
      <c r="S416" s="52"/>
    </row>
    <row r="417" s="29" customFormat="1" spans="1:19">
      <c r="A417" s="12">
        <v>414</v>
      </c>
      <c r="B417" s="12" t="s">
        <v>13220</v>
      </c>
      <c r="C417" s="12"/>
      <c r="D417" s="52" t="s">
        <v>441</v>
      </c>
      <c r="E417" s="52" t="s">
        <v>13221</v>
      </c>
      <c r="F417" s="52" t="s">
        <v>24</v>
      </c>
      <c r="G417" s="52">
        <v>16</v>
      </c>
      <c r="H417" s="52" t="s">
        <v>13222</v>
      </c>
      <c r="I417" s="52" t="s">
        <v>13223</v>
      </c>
      <c r="J417" s="52">
        <v>13768281771</v>
      </c>
      <c r="K417" s="52" t="s">
        <v>27</v>
      </c>
      <c r="L417" s="53">
        <v>44395</v>
      </c>
      <c r="M417" s="52" t="s">
        <v>2747</v>
      </c>
      <c r="N417" s="52"/>
      <c r="O417" s="53"/>
      <c r="P417" s="52"/>
      <c r="Q417" s="52" t="s">
        <v>30</v>
      </c>
      <c r="R417" s="52"/>
      <c r="S417" s="52"/>
    </row>
    <row r="418" s="29" customFormat="1" spans="1:19">
      <c r="A418" s="12">
        <v>415</v>
      </c>
      <c r="B418" s="12" t="s">
        <v>13224</v>
      </c>
      <c r="C418" s="12"/>
      <c r="D418" s="52" t="s">
        <v>441</v>
      </c>
      <c r="E418" s="52" t="s">
        <v>13225</v>
      </c>
      <c r="F418" s="52" t="s">
        <v>24</v>
      </c>
      <c r="G418" s="52">
        <v>16</v>
      </c>
      <c r="H418" s="52" t="s">
        <v>18428</v>
      </c>
      <c r="I418" s="52" t="s">
        <v>13227</v>
      </c>
      <c r="J418" s="52">
        <v>18877857739</v>
      </c>
      <c r="K418" s="52" t="s">
        <v>27</v>
      </c>
      <c r="L418" s="53">
        <v>44393</v>
      </c>
      <c r="M418" s="52" t="s">
        <v>28</v>
      </c>
      <c r="N418" s="52"/>
      <c r="O418" s="53"/>
      <c r="P418" s="52"/>
      <c r="Q418" s="52" t="s">
        <v>30</v>
      </c>
      <c r="R418" s="52"/>
      <c r="S418" s="52"/>
    </row>
    <row r="419" s="29" customFormat="1" spans="1:19">
      <c r="A419" s="12">
        <v>416</v>
      </c>
      <c r="B419" s="12" t="s">
        <v>13228</v>
      </c>
      <c r="C419" s="12"/>
      <c r="D419" s="52" t="s">
        <v>441</v>
      </c>
      <c r="E419" s="52" t="s">
        <v>13229</v>
      </c>
      <c r="F419" s="52" t="s">
        <v>24</v>
      </c>
      <c r="G419" s="52">
        <v>16</v>
      </c>
      <c r="H419" s="52" t="s">
        <v>18430</v>
      </c>
      <c r="I419" s="52" t="s">
        <v>13231</v>
      </c>
      <c r="J419" s="52">
        <v>18776863676</v>
      </c>
      <c r="K419" s="52" t="s">
        <v>27</v>
      </c>
      <c r="L419" s="53">
        <v>44394</v>
      </c>
      <c r="M419" s="52" t="s">
        <v>28</v>
      </c>
      <c r="N419" s="52"/>
      <c r="O419" s="53"/>
      <c r="P419" s="52"/>
      <c r="Q419" s="52" t="s">
        <v>30</v>
      </c>
      <c r="R419" s="52"/>
      <c r="S419" s="52"/>
    </row>
    <row r="420" s="29" customFormat="1" spans="1:19">
      <c r="A420" s="12">
        <v>417</v>
      </c>
      <c r="B420" s="12" t="s">
        <v>13232</v>
      </c>
      <c r="C420" s="12"/>
      <c r="D420" s="52" t="s">
        <v>441</v>
      </c>
      <c r="E420" s="52" t="s">
        <v>13233</v>
      </c>
      <c r="F420" s="52" t="s">
        <v>24</v>
      </c>
      <c r="G420" s="52">
        <v>16</v>
      </c>
      <c r="H420" s="52" t="s">
        <v>18432</v>
      </c>
      <c r="I420" s="52" t="s">
        <v>13235</v>
      </c>
      <c r="J420" s="52">
        <v>13652418805</v>
      </c>
      <c r="K420" s="52" t="s">
        <v>27</v>
      </c>
      <c r="L420" s="53">
        <v>44395</v>
      </c>
      <c r="M420" s="52" t="s">
        <v>28</v>
      </c>
      <c r="N420" s="52"/>
      <c r="O420" s="53"/>
      <c r="P420" s="52"/>
      <c r="Q420" s="52" t="s">
        <v>30</v>
      </c>
      <c r="R420" s="52"/>
      <c r="S420" s="52"/>
    </row>
    <row r="421" s="29" customFormat="1" spans="1:19">
      <c r="A421" s="12">
        <v>418</v>
      </c>
      <c r="B421" s="12" t="s">
        <v>13236</v>
      </c>
      <c r="C421" s="12"/>
      <c r="D421" s="52" t="s">
        <v>441</v>
      </c>
      <c r="E421" s="52" t="s">
        <v>13237</v>
      </c>
      <c r="F421" s="52" t="s">
        <v>24</v>
      </c>
      <c r="G421" s="52">
        <v>17</v>
      </c>
      <c r="H421" s="52" t="s">
        <v>13238</v>
      </c>
      <c r="I421" s="52" t="s">
        <v>13239</v>
      </c>
      <c r="J421" s="52">
        <v>13307884728</v>
      </c>
      <c r="K421" s="52" t="s">
        <v>27</v>
      </c>
      <c r="L421" s="53">
        <v>44398</v>
      </c>
      <c r="M421" s="52" t="s">
        <v>2747</v>
      </c>
      <c r="N421" s="52"/>
      <c r="O421" s="53"/>
      <c r="P421" s="52"/>
      <c r="Q421" s="52" t="s">
        <v>30</v>
      </c>
      <c r="R421" s="52"/>
      <c r="S421" s="52"/>
    </row>
    <row r="422" s="29" customFormat="1" spans="1:19">
      <c r="A422" s="12">
        <v>419</v>
      </c>
      <c r="B422" s="12" t="s">
        <v>13241</v>
      </c>
      <c r="C422" s="12"/>
      <c r="D422" s="52" t="s">
        <v>441</v>
      </c>
      <c r="E422" s="52" t="s">
        <v>13242</v>
      </c>
      <c r="F422" s="52" t="s">
        <v>24</v>
      </c>
      <c r="G422" s="52">
        <v>16</v>
      </c>
      <c r="H422" s="52" t="s">
        <v>13243</v>
      </c>
      <c r="I422" s="52" t="s">
        <v>13244</v>
      </c>
      <c r="J422" s="52">
        <v>13910178479</v>
      </c>
      <c r="K422" s="52" t="s">
        <v>27</v>
      </c>
      <c r="L422" s="53">
        <v>44406</v>
      </c>
      <c r="M422" s="52" t="s">
        <v>6144</v>
      </c>
      <c r="N422" s="52"/>
      <c r="O422" s="53"/>
      <c r="P422" s="52"/>
      <c r="Q422" s="52" t="s">
        <v>30</v>
      </c>
      <c r="R422" s="52"/>
      <c r="S422" s="52"/>
    </row>
    <row r="423" s="29" customFormat="1" spans="1:19">
      <c r="A423" s="12">
        <v>420</v>
      </c>
      <c r="B423" s="12" t="s">
        <v>13245</v>
      </c>
      <c r="C423" s="12"/>
      <c r="D423" s="52" t="s">
        <v>441</v>
      </c>
      <c r="E423" s="52" t="s">
        <v>13246</v>
      </c>
      <c r="F423" s="52" t="s">
        <v>24</v>
      </c>
      <c r="G423" s="52">
        <v>16</v>
      </c>
      <c r="H423" s="52" t="s">
        <v>13247</v>
      </c>
      <c r="I423" s="52" t="s">
        <v>13248</v>
      </c>
      <c r="J423" s="52">
        <v>15078638902</v>
      </c>
      <c r="K423" s="52" t="s">
        <v>27</v>
      </c>
      <c r="L423" s="53">
        <v>44396</v>
      </c>
      <c r="M423" s="52" t="s">
        <v>4424</v>
      </c>
      <c r="N423" s="52"/>
      <c r="O423" s="53"/>
      <c r="P423" s="52"/>
      <c r="Q423" s="52" t="s">
        <v>30</v>
      </c>
      <c r="R423" s="52"/>
      <c r="S423" s="52"/>
    </row>
    <row r="424" s="29" customFormat="1" spans="1:19">
      <c r="A424" s="12">
        <v>421</v>
      </c>
      <c r="B424" s="12" t="s">
        <v>13249</v>
      </c>
      <c r="C424" s="12"/>
      <c r="D424" s="52" t="s">
        <v>441</v>
      </c>
      <c r="E424" s="52" t="s">
        <v>13250</v>
      </c>
      <c r="F424" s="52" t="s">
        <v>24</v>
      </c>
      <c r="G424" s="52">
        <v>16</v>
      </c>
      <c r="H424" s="52" t="s">
        <v>18437</v>
      </c>
      <c r="I424" s="52" t="s">
        <v>13251</v>
      </c>
      <c r="J424" s="52">
        <v>13481849908</v>
      </c>
      <c r="K424" s="52" t="s">
        <v>27</v>
      </c>
      <c r="L424" s="53">
        <v>44403</v>
      </c>
      <c r="M424" s="52" t="s">
        <v>28</v>
      </c>
      <c r="N424" s="52"/>
      <c r="O424" s="53"/>
      <c r="P424" s="52"/>
      <c r="Q424" s="52" t="s">
        <v>30</v>
      </c>
      <c r="R424" s="52"/>
      <c r="S424" s="52"/>
    </row>
    <row r="425" s="29" customFormat="1" spans="1:19">
      <c r="A425" s="12">
        <v>422</v>
      </c>
      <c r="B425" s="12" t="s">
        <v>13252</v>
      </c>
      <c r="C425" s="12"/>
      <c r="D425" s="52" t="s">
        <v>441</v>
      </c>
      <c r="E425" s="52" t="s">
        <v>13253</v>
      </c>
      <c r="F425" s="52" t="s">
        <v>143</v>
      </c>
      <c r="G425" s="52">
        <v>16</v>
      </c>
      <c r="H425" s="52" t="s">
        <v>13254</v>
      </c>
      <c r="I425" s="52" t="s">
        <v>13255</v>
      </c>
      <c r="J425" s="52">
        <v>15977884564</v>
      </c>
      <c r="K425" s="52" t="s">
        <v>27</v>
      </c>
      <c r="L425" s="53">
        <v>44395</v>
      </c>
      <c r="M425" s="52" t="s">
        <v>13256</v>
      </c>
      <c r="N425" s="52" t="s">
        <v>27</v>
      </c>
      <c r="O425" s="53">
        <v>44416</v>
      </c>
      <c r="P425" s="52" t="s">
        <v>13256</v>
      </c>
      <c r="Q425" s="52" t="s">
        <v>30</v>
      </c>
      <c r="R425" s="52" t="s">
        <v>13254</v>
      </c>
      <c r="S425" s="52"/>
    </row>
    <row r="426" s="29" customFormat="1" spans="1:19">
      <c r="A426" s="12">
        <v>423</v>
      </c>
      <c r="B426" s="12" t="s">
        <v>13257</v>
      </c>
      <c r="C426" s="12"/>
      <c r="D426" s="52" t="s">
        <v>441</v>
      </c>
      <c r="E426" s="52" t="s">
        <v>13258</v>
      </c>
      <c r="F426" s="52" t="s">
        <v>24</v>
      </c>
      <c r="G426" s="52">
        <v>18</v>
      </c>
      <c r="H426" s="52" t="s">
        <v>25855</v>
      </c>
      <c r="I426" s="52" t="s">
        <v>13260</v>
      </c>
      <c r="J426" s="52">
        <v>15277892619</v>
      </c>
      <c r="K426" s="52" t="s">
        <v>27</v>
      </c>
      <c r="L426" s="53">
        <v>44387</v>
      </c>
      <c r="M426" s="52" t="s">
        <v>139</v>
      </c>
      <c r="N426" s="52" t="s">
        <v>27</v>
      </c>
      <c r="O426" s="53">
        <v>44408</v>
      </c>
      <c r="P426" s="52" t="s">
        <v>139</v>
      </c>
      <c r="Q426" s="52" t="s">
        <v>30</v>
      </c>
      <c r="R426" s="52"/>
      <c r="S426" s="52"/>
    </row>
    <row r="427" s="29" customFormat="1" spans="1:19">
      <c r="A427" s="12">
        <v>424</v>
      </c>
      <c r="B427" s="12" t="s">
        <v>13261</v>
      </c>
      <c r="C427" s="12"/>
      <c r="D427" s="52" t="s">
        <v>441</v>
      </c>
      <c r="E427" s="52" t="s">
        <v>13262</v>
      </c>
      <c r="F427" s="52" t="s">
        <v>143</v>
      </c>
      <c r="G427" s="52">
        <v>16</v>
      </c>
      <c r="H427" s="52" t="s">
        <v>13263</v>
      </c>
      <c r="I427" s="52" t="s">
        <v>13264</v>
      </c>
      <c r="J427" s="52">
        <v>19127012068</v>
      </c>
      <c r="K427" s="52" t="s">
        <v>27</v>
      </c>
      <c r="L427" s="53">
        <v>44405</v>
      </c>
      <c r="M427" s="52" t="s">
        <v>133</v>
      </c>
      <c r="N427" s="52"/>
      <c r="O427" s="53"/>
      <c r="P427" s="52"/>
      <c r="Q427" s="52" t="s">
        <v>30</v>
      </c>
      <c r="R427" s="52"/>
      <c r="S427" s="52"/>
    </row>
    <row r="428" s="29" customFormat="1" spans="1:19">
      <c r="A428" s="12">
        <v>425</v>
      </c>
      <c r="B428" s="12" t="s">
        <v>13265</v>
      </c>
      <c r="C428" s="12"/>
      <c r="D428" s="52" t="s">
        <v>441</v>
      </c>
      <c r="E428" s="52" t="s">
        <v>13266</v>
      </c>
      <c r="F428" s="52" t="s">
        <v>24</v>
      </c>
      <c r="G428" s="52">
        <v>16</v>
      </c>
      <c r="H428" s="52" t="s">
        <v>18440</v>
      </c>
      <c r="I428" s="52" t="s">
        <v>13268</v>
      </c>
      <c r="J428" s="52">
        <v>15296043585</v>
      </c>
      <c r="K428" s="52" t="s">
        <v>27</v>
      </c>
      <c r="L428" s="53">
        <v>44395</v>
      </c>
      <c r="M428" s="52" t="s">
        <v>28</v>
      </c>
      <c r="N428" s="52"/>
      <c r="O428" s="53"/>
      <c r="P428" s="52"/>
      <c r="Q428" s="52" t="s">
        <v>30</v>
      </c>
      <c r="R428" s="52"/>
      <c r="S428" s="52"/>
    </row>
    <row r="429" s="29" customFormat="1" spans="1:19">
      <c r="A429" s="12">
        <v>426</v>
      </c>
      <c r="B429" s="12" t="s">
        <v>13269</v>
      </c>
      <c r="C429" s="12"/>
      <c r="D429" s="12" t="s">
        <v>446</v>
      </c>
      <c r="E429" s="12" t="s">
        <v>13270</v>
      </c>
      <c r="F429" s="12" t="s">
        <v>143</v>
      </c>
      <c r="G429" s="12">
        <v>16</v>
      </c>
      <c r="H429" s="12" t="s">
        <v>18446</v>
      </c>
      <c r="I429" s="12" t="s">
        <v>13272</v>
      </c>
      <c r="J429" s="12">
        <v>18707783865</v>
      </c>
      <c r="K429" s="12" t="s">
        <v>27</v>
      </c>
      <c r="L429" s="57">
        <v>44395</v>
      </c>
      <c r="M429" s="12" t="s">
        <v>28</v>
      </c>
      <c r="N429" s="12" t="s">
        <v>30</v>
      </c>
      <c r="O429" s="57"/>
      <c r="P429" s="12"/>
      <c r="Q429" s="52" t="s">
        <v>30</v>
      </c>
      <c r="R429" s="12"/>
      <c r="S429" s="12"/>
    </row>
    <row r="430" s="29" customFormat="1" spans="1:19">
      <c r="A430" s="12">
        <v>427</v>
      </c>
      <c r="B430" s="12" t="s">
        <v>13273</v>
      </c>
      <c r="C430" s="12"/>
      <c r="D430" s="12" t="s">
        <v>446</v>
      </c>
      <c r="E430" s="12" t="s">
        <v>4821</v>
      </c>
      <c r="F430" s="12" t="s">
        <v>24</v>
      </c>
      <c r="G430" s="12">
        <v>18</v>
      </c>
      <c r="H430" s="12" t="s">
        <v>13274</v>
      </c>
      <c r="I430" s="12" t="s">
        <v>9276</v>
      </c>
      <c r="J430" s="12">
        <v>15807784903</v>
      </c>
      <c r="K430" s="12" t="s">
        <v>27</v>
      </c>
      <c r="L430" s="57">
        <v>44331</v>
      </c>
      <c r="M430" s="12" t="s">
        <v>28</v>
      </c>
      <c r="N430" s="12" t="s">
        <v>27</v>
      </c>
      <c r="O430" s="57">
        <v>44348</v>
      </c>
      <c r="P430" s="12" t="s">
        <v>28</v>
      </c>
      <c r="Q430" s="52" t="s">
        <v>30</v>
      </c>
      <c r="R430" s="12"/>
      <c r="S430" s="12"/>
    </row>
    <row r="431" s="29" customFormat="1" spans="1:19">
      <c r="A431" s="12">
        <v>428</v>
      </c>
      <c r="B431" s="12" t="s">
        <v>13275</v>
      </c>
      <c r="C431" s="12"/>
      <c r="D431" s="12" t="s">
        <v>446</v>
      </c>
      <c r="E431" s="12" t="s">
        <v>13276</v>
      </c>
      <c r="F431" s="12" t="s">
        <v>24</v>
      </c>
      <c r="G431" s="12">
        <v>17</v>
      </c>
      <c r="H431" s="12" t="s">
        <v>13277</v>
      </c>
      <c r="I431" s="12" t="s">
        <v>7410</v>
      </c>
      <c r="J431" s="12">
        <v>18077896347</v>
      </c>
      <c r="K431" s="12" t="s">
        <v>27</v>
      </c>
      <c r="L431" s="57">
        <v>44396</v>
      </c>
      <c r="M431" s="12" t="s">
        <v>133</v>
      </c>
      <c r="N431" s="12" t="s">
        <v>30</v>
      </c>
      <c r="O431" s="57"/>
      <c r="P431" s="12"/>
      <c r="Q431" s="52" t="s">
        <v>30</v>
      </c>
      <c r="R431" s="12"/>
      <c r="S431" s="12"/>
    </row>
    <row r="432" s="29" customFormat="1" spans="1:19">
      <c r="A432" s="12">
        <v>429</v>
      </c>
      <c r="B432" s="12" t="s">
        <v>13278</v>
      </c>
      <c r="C432" s="12"/>
      <c r="D432" s="12" t="s">
        <v>446</v>
      </c>
      <c r="E432" s="12" t="s">
        <v>13279</v>
      </c>
      <c r="F432" s="12" t="s">
        <v>143</v>
      </c>
      <c r="G432" s="12">
        <v>16</v>
      </c>
      <c r="H432" s="12" t="s">
        <v>18449</v>
      </c>
      <c r="I432" s="12" t="s">
        <v>13281</v>
      </c>
      <c r="J432" s="12">
        <v>15949328677</v>
      </c>
      <c r="K432" s="12" t="s">
        <v>27</v>
      </c>
      <c r="L432" s="57">
        <v>44427</v>
      </c>
      <c r="M432" s="12" t="s">
        <v>28</v>
      </c>
      <c r="N432" s="12" t="s">
        <v>30</v>
      </c>
      <c r="O432" s="57"/>
      <c r="P432" s="12"/>
      <c r="Q432" s="52" t="s">
        <v>30</v>
      </c>
      <c r="R432" s="12"/>
      <c r="S432" s="12"/>
    </row>
    <row r="433" s="29" customFormat="1" spans="1:19">
      <c r="A433" s="12">
        <v>430</v>
      </c>
      <c r="B433" s="12" t="s">
        <v>13282</v>
      </c>
      <c r="C433" s="12"/>
      <c r="D433" s="12" t="s">
        <v>446</v>
      </c>
      <c r="E433" s="12" t="s">
        <v>13283</v>
      </c>
      <c r="F433" s="12" t="s">
        <v>24</v>
      </c>
      <c r="G433" s="12">
        <v>15</v>
      </c>
      <c r="H433" s="12" t="s">
        <v>18451</v>
      </c>
      <c r="I433" s="12" t="s">
        <v>9302</v>
      </c>
      <c r="J433" s="12">
        <v>15277843992</v>
      </c>
      <c r="K433" s="12" t="s">
        <v>27</v>
      </c>
      <c r="L433" s="57">
        <v>44395</v>
      </c>
      <c r="M433" s="12" t="s">
        <v>4894</v>
      </c>
      <c r="N433" s="12" t="s">
        <v>27</v>
      </c>
      <c r="O433" s="57">
        <v>44417</v>
      </c>
      <c r="P433" s="12" t="s">
        <v>13285</v>
      </c>
      <c r="Q433" s="52" t="s">
        <v>30</v>
      </c>
      <c r="R433" s="12"/>
      <c r="S433" s="12"/>
    </row>
    <row r="434" s="29" customFormat="1" spans="1:19">
      <c r="A434" s="12">
        <v>431</v>
      </c>
      <c r="B434" s="12" t="s">
        <v>13286</v>
      </c>
      <c r="C434" s="12"/>
      <c r="D434" s="12" t="s">
        <v>446</v>
      </c>
      <c r="E434" s="12" t="s">
        <v>13287</v>
      </c>
      <c r="F434" s="12" t="s">
        <v>24</v>
      </c>
      <c r="G434" s="12">
        <v>17</v>
      </c>
      <c r="H434" s="12" t="s">
        <v>13288</v>
      </c>
      <c r="I434" s="12" t="s">
        <v>13289</v>
      </c>
      <c r="J434" s="12">
        <v>13077709455</v>
      </c>
      <c r="K434" s="12" t="s">
        <v>27</v>
      </c>
      <c r="L434" s="57">
        <v>44394</v>
      </c>
      <c r="M434" s="12" t="s">
        <v>28</v>
      </c>
      <c r="N434" s="12" t="s">
        <v>30</v>
      </c>
      <c r="O434" s="57"/>
      <c r="P434" s="12"/>
      <c r="Q434" s="52" t="s">
        <v>30</v>
      </c>
      <c r="R434" s="12"/>
      <c r="S434" s="12"/>
    </row>
    <row r="435" s="29" customFormat="1" spans="1:19">
      <c r="A435" s="12">
        <v>432</v>
      </c>
      <c r="B435" s="12" t="s">
        <v>13290</v>
      </c>
      <c r="C435" s="12"/>
      <c r="D435" s="12" t="s">
        <v>446</v>
      </c>
      <c r="E435" s="12" t="s">
        <v>13291</v>
      </c>
      <c r="F435" s="12" t="s">
        <v>24</v>
      </c>
      <c r="G435" s="12">
        <v>17</v>
      </c>
      <c r="H435" s="12" t="s">
        <v>18454</v>
      </c>
      <c r="I435" s="12" t="s">
        <v>13293</v>
      </c>
      <c r="J435" s="12">
        <v>13682698340</v>
      </c>
      <c r="K435" s="12" t="s">
        <v>27</v>
      </c>
      <c r="L435" s="57">
        <v>44394</v>
      </c>
      <c r="M435" s="12" t="s">
        <v>4299</v>
      </c>
      <c r="N435" s="12" t="s">
        <v>27</v>
      </c>
      <c r="O435" s="57">
        <v>44416</v>
      </c>
      <c r="P435" s="12" t="s">
        <v>4299</v>
      </c>
      <c r="Q435" s="52" t="s">
        <v>30</v>
      </c>
      <c r="R435" s="12" t="s">
        <v>13294</v>
      </c>
      <c r="S435" s="12"/>
    </row>
    <row r="436" s="29" customFormat="1" spans="1:19">
      <c r="A436" s="12">
        <v>433</v>
      </c>
      <c r="B436" s="12" t="s">
        <v>13295</v>
      </c>
      <c r="C436" s="12"/>
      <c r="D436" s="12" t="s">
        <v>446</v>
      </c>
      <c r="E436" s="12" t="s">
        <v>13296</v>
      </c>
      <c r="F436" s="12" t="s">
        <v>24</v>
      </c>
      <c r="G436" s="12">
        <v>16</v>
      </c>
      <c r="H436" s="12" t="s">
        <v>18456</v>
      </c>
      <c r="I436" s="12" t="s">
        <v>13298</v>
      </c>
      <c r="J436" s="12">
        <v>13907789933</v>
      </c>
      <c r="K436" s="12" t="s">
        <v>27</v>
      </c>
      <c r="L436" s="57">
        <v>44398</v>
      </c>
      <c r="M436" s="12" t="s">
        <v>29</v>
      </c>
      <c r="N436" s="12" t="s">
        <v>30</v>
      </c>
      <c r="O436" s="57"/>
      <c r="P436" s="12"/>
      <c r="Q436" s="52" t="s">
        <v>30</v>
      </c>
      <c r="R436" s="12"/>
      <c r="S436" s="12"/>
    </row>
    <row r="437" s="29" customFormat="1" spans="1:19">
      <c r="A437" s="12">
        <v>434</v>
      </c>
      <c r="B437" s="12" t="s">
        <v>13299</v>
      </c>
      <c r="C437" s="12"/>
      <c r="D437" s="12" t="s">
        <v>446</v>
      </c>
      <c r="E437" s="12" t="s">
        <v>13300</v>
      </c>
      <c r="F437" s="12" t="s">
        <v>143</v>
      </c>
      <c r="G437" s="12">
        <v>18</v>
      </c>
      <c r="H437" s="12" t="s">
        <v>6061</v>
      </c>
      <c r="I437" s="12" t="s">
        <v>13301</v>
      </c>
      <c r="J437" s="12">
        <v>18249919917</v>
      </c>
      <c r="K437" s="12" t="s">
        <v>27</v>
      </c>
      <c r="L437" s="57">
        <v>44331</v>
      </c>
      <c r="M437" s="12" t="s">
        <v>28</v>
      </c>
      <c r="N437" s="12" t="s">
        <v>27</v>
      </c>
      <c r="O437" s="57">
        <v>44366</v>
      </c>
      <c r="P437" s="12" t="s">
        <v>28</v>
      </c>
      <c r="Q437" s="52" t="s">
        <v>30</v>
      </c>
      <c r="R437" s="12"/>
      <c r="S437" s="12"/>
    </row>
    <row r="438" s="29" customFormat="1" spans="1:19">
      <c r="A438" s="12">
        <v>435</v>
      </c>
      <c r="B438" s="12" t="s">
        <v>13302</v>
      </c>
      <c r="C438" s="12"/>
      <c r="D438" s="12" t="s">
        <v>446</v>
      </c>
      <c r="E438" s="12" t="s">
        <v>9679</v>
      </c>
      <c r="F438" s="12" t="s">
        <v>143</v>
      </c>
      <c r="G438" s="12">
        <v>17</v>
      </c>
      <c r="H438" s="12" t="s">
        <v>13303</v>
      </c>
      <c r="I438" s="12" t="s">
        <v>13304</v>
      </c>
      <c r="J438" s="12">
        <v>18174936416</v>
      </c>
      <c r="K438" s="12" t="s">
        <v>27</v>
      </c>
      <c r="L438" s="57">
        <v>44394</v>
      </c>
      <c r="M438" s="12" t="s">
        <v>1273</v>
      </c>
      <c r="N438" s="12" t="s">
        <v>30</v>
      </c>
      <c r="O438" s="57"/>
      <c r="P438" s="12"/>
      <c r="Q438" s="52" t="s">
        <v>30</v>
      </c>
      <c r="R438" s="12"/>
      <c r="S438" s="12"/>
    </row>
    <row r="439" s="29" customFormat="1" spans="1:19">
      <c r="A439" s="12">
        <v>436</v>
      </c>
      <c r="B439" s="12" t="s">
        <v>13305</v>
      </c>
      <c r="C439" s="12"/>
      <c r="D439" s="12" t="s">
        <v>446</v>
      </c>
      <c r="E439" s="12" t="s">
        <v>13306</v>
      </c>
      <c r="F439" s="12" t="s">
        <v>143</v>
      </c>
      <c r="G439" s="12">
        <v>16</v>
      </c>
      <c r="H439" s="12" t="s">
        <v>13307</v>
      </c>
      <c r="I439" s="12" t="s">
        <v>13308</v>
      </c>
      <c r="J439" s="12">
        <v>13768280192</v>
      </c>
      <c r="K439" s="12" t="s">
        <v>27</v>
      </c>
      <c r="L439" s="57">
        <v>44402</v>
      </c>
      <c r="M439" s="12" t="s">
        <v>5175</v>
      </c>
      <c r="N439" s="12" t="s">
        <v>30</v>
      </c>
      <c r="O439" s="57"/>
      <c r="P439" s="12"/>
      <c r="Q439" s="52" t="s">
        <v>30</v>
      </c>
      <c r="R439" s="12"/>
      <c r="S439" s="12"/>
    </row>
    <row r="440" s="29" customFormat="1" spans="1:19">
      <c r="A440" s="12">
        <v>437</v>
      </c>
      <c r="B440" s="12" t="s">
        <v>13309</v>
      </c>
      <c r="C440" s="12"/>
      <c r="D440" s="12" t="s">
        <v>446</v>
      </c>
      <c r="E440" s="12" t="s">
        <v>13310</v>
      </c>
      <c r="F440" s="12" t="s">
        <v>143</v>
      </c>
      <c r="G440" s="12">
        <v>17</v>
      </c>
      <c r="H440" s="12" t="s">
        <v>13311</v>
      </c>
      <c r="I440" s="12" t="s">
        <v>13312</v>
      </c>
      <c r="J440" s="12">
        <v>18775844358</v>
      </c>
      <c r="K440" s="12" t="s">
        <v>27</v>
      </c>
      <c r="L440" s="57">
        <v>44395</v>
      </c>
      <c r="M440" s="12" t="s">
        <v>5307</v>
      </c>
      <c r="N440" s="12" t="s">
        <v>30</v>
      </c>
      <c r="O440" s="57"/>
      <c r="P440" s="12"/>
      <c r="Q440" s="52" t="s">
        <v>30</v>
      </c>
      <c r="R440" s="12"/>
      <c r="S440" s="12"/>
    </row>
    <row r="441" s="29" customFormat="1" spans="1:19">
      <c r="A441" s="12">
        <v>438</v>
      </c>
      <c r="B441" s="12" t="s">
        <v>13313</v>
      </c>
      <c r="C441" s="12"/>
      <c r="D441" s="12" t="s">
        <v>446</v>
      </c>
      <c r="E441" s="12" t="s">
        <v>13314</v>
      </c>
      <c r="F441" s="12" t="s">
        <v>24</v>
      </c>
      <c r="G441" s="12">
        <v>16</v>
      </c>
      <c r="H441" s="12" t="s">
        <v>13315</v>
      </c>
      <c r="I441" s="12" t="s">
        <v>13316</v>
      </c>
      <c r="J441" s="12">
        <v>13690663024</v>
      </c>
      <c r="K441" s="12" t="s">
        <v>27</v>
      </c>
      <c r="L441" s="57">
        <v>44394</v>
      </c>
      <c r="M441" s="12" t="s">
        <v>28</v>
      </c>
      <c r="N441" s="12" t="s">
        <v>30</v>
      </c>
      <c r="O441" s="57"/>
      <c r="P441" s="12"/>
      <c r="Q441" s="52" t="s">
        <v>30</v>
      </c>
      <c r="R441" s="12"/>
      <c r="S441" s="12"/>
    </row>
    <row r="442" s="29" customFormat="1" spans="1:19">
      <c r="A442" s="12">
        <v>439</v>
      </c>
      <c r="B442" s="12" t="s">
        <v>13317</v>
      </c>
      <c r="C442" s="12"/>
      <c r="D442" s="12" t="s">
        <v>446</v>
      </c>
      <c r="E442" s="12" t="s">
        <v>13318</v>
      </c>
      <c r="F442" s="12" t="s">
        <v>143</v>
      </c>
      <c r="G442" s="12">
        <v>17</v>
      </c>
      <c r="H442" s="12" t="s">
        <v>13319</v>
      </c>
      <c r="I442" s="12" t="s">
        <v>13320</v>
      </c>
      <c r="J442" s="12">
        <v>18176149719</v>
      </c>
      <c r="K442" s="12" t="s">
        <v>27</v>
      </c>
      <c r="L442" s="57">
        <v>44395</v>
      </c>
      <c r="M442" s="12" t="s">
        <v>1352</v>
      </c>
      <c r="N442" s="12" t="s">
        <v>30</v>
      </c>
      <c r="O442" s="57"/>
      <c r="P442" s="12"/>
      <c r="Q442" s="52" t="s">
        <v>30</v>
      </c>
      <c r="R442" s="12"/>
      <c r="S442" s="12"/>
    </row>
    <row r="443" s="29" customFormat="1" spans="1:19">
      <c r="A443" s="12">
        <v>440</v>
      </c>
      <c r="B443" s="12" t="s">
        <v>13321</v>
      </c>
      <c r="C443" s="12"/>
      <c r="D443" s="12" t="s">
        <v>446</v>
      </c>
      <c r="E443" s="12" t="s">
        <v>13322</v>
      </c>
      <c r="F443" s="12" t="s">
        <v>143</v>
      </c>
      <c r="G443" s="12">
        <v>17</v>
      </c>
      <c r="H443" s="12" t="s">
        <v>18464</v>
      </c>
      <c r="I443" s="12" t="s">
        <v>13324</v>
      </c>
      <c r="J443" s="12">
        <v>15978189549</v>
      </c>
      <c r="K443" s="12" t="s">
        <v>27</v>
      </c>
      <c r="L443" s="57">
        <v>44397</v>
      </c>
      <c r="M443" s="12" t="s">
        <v>13325</v>
      </c>
      <c r="N443" s="12" t="s">
        <v>30</v>
      </c>
      <c r="O443" s="57"/>
      <c r="P443" s="12"/>
      <c r="Q443" s="52" t="s">
        <v>30</v>
      </c>
      <c r="R443" s="12"/>
      <c r="S443" s="12"/>
    </row>
    <row r="444" s="29" customFormat="1" spans="1:19">
      <c r="A444" s="12">
        <v>441</v>
      </c>
      <c r="B444" s="12" t="s">
        <v>13326</v>
      </c>
      <c r="C444" s="12"/>
      <c r="D444" s="12" t="s">
        <v>446</v>
      </c>
      <c r="E444" s="12" t="s">
        <v>13327</v>
      </c>
      <c r="F444" s="12" t="s">
        <v>24</v>
      </c>
      <c r="G444" s="12">
        <v>17</v>
      </c>
      <c r="H444" s="12" t="s">
        <v>13328</v>
      </c>
      <c r="I444" s="12" t="s">
        <v>13329</v>
      </c>
      <c r="J444" s="12">
        <v>18176139249</v>
      </c>
      <c r="K444" s="12" t="s">
        <v>27</v>
      </c>
      <c r="L444" s="57">
        <v>44403</v>
      </c>
      <c r="M444" s="12" t="s">
        <v>1273</v>
      </c>
      <c r="N444" s="12" t="s">
        <v>30</v>
      </c>
      <c r="O444" s="57"/>
      <c r="P444" s="12"/>
      <c r="Q444" s="52" t="s">
        <v>30</v>
      </c>
      <c r="R444" s="12" t="s">
        <v>13330</v>
      </c>
      <c r="S444" s="12"/>
    </row>
    <row r="445" s="29" customFormat="1" spans="1:19">
      <c r="A445" s="12">
        <v>442</v>
      </c>
      <c r="B445" s="12" t="s">
        <v>13331</v>
      </c>
      <c r="C445" s="12"/>
      <c r="D445" s="12" t="s">
        <v>446</v>
      </c>
      <c r="E445" s="12" t="s">
        <v>13332</v>
      </c>
      <c r="F445" s="12" t="s">
        <v>143</v>
      </c>
      <c r="G445" s="12">
        <v>16</v>
      </c>
      <c r="H445" s="12" t="s">
        <v>18467</v>
      </c>
      <c r="I445" s="12" t="s">
        <v>13334</v>
      </c>
      <c r="J445" s="12">
        <v>13690781711</v>
      </c>
      <c r="K445" s="12" t="s">
        <v>27</v>
      </c>
      <c r="L445" s="57">
        <v>44398</v>
      </c>
      <c r="M445" s="12" t="s">
        <v>2455</v>
      </c>
      <c r="N445" s="12" t="s">
        <v>30</v>
      </c>
      <c r="O445" s="57"/>
      <c r="P445" s="12"/>
      <c r="Q445" s="52" t="s">
        <v>30</v>
      </c>
      <c r="R445" s="12"/>
      <c r="S445" s="12"/>
    </row>
    <row r="446" s="29" customFormat="1" spans="1:19">
      <c r="A446" s="12">
        <v>443</v>
      </c>
      <c r="B446" s="12" t="s">
        <v>13335</v>
      </c>
      <c r="C446" s="12"/>
      <c r="D446" s="12" t="s">
        <v>446</v>
      </c>
      <c r="E446" s="12" t="s">
        <v>13336</v>
      </c>
      <c r="F446" s="12" t="s">
        <v>24</v>
      </c>
      <c r="G446" s="12">
        <v>17</v>
      </c>
      <c r="H446" s="12" t="s">
        <v>18469</v>
      </c>
      <c r="I446" s="12" t="s">
        <v>13337</v>
      </c>
      <c r="J446" s="12">
        <v>13531534368</v>
      </c>
      <c r="K446" s="12" t="s">
        <v>27</v>
      </c>
      <c r="L446" s="57">
        <v>44395</v>
      </c>
      <c r="M446" s="12" t="s">
        <v>98</v>
      </c>
      <c r="N446" s="12" t="s">
        <v>30</v>
      </c>
      <c r="O446" s="57"/>
      <c r="P446" s="12"/>
      <c r="Q446" s="52" t="s">
        <v>30</v>
      </c>
      <c r="R446" s="12"/>
      <c r="S446" s="12"/>
    </row>
    <row r="447" s="29" customFormat="1" spans="1:19">
      <c r="A447" s="12">
        <v>444</v>
      </c>
      <c r="B447" s="12" t="s">
        <v>13338</v>
      </c>
      <c r="C447" s="12"/>
      <c r="D447" s="12" t="s">
        <v>446</v>
      </c>
      <c r="E447" s="12" t="s">
        <v>13339</v>
      </c>
      <c r="F447" s="12" t="s">
        <v>24</v>
      </c>
      <c r="G447" s="12">
        <v>14</v>
      </c>
      <c r="H447" s="12" t="s">
        <v>3323</v>
      </c>
      <c r="I447" s="12" t="s">
        <v>3324</v>
      </c>
      <c r="J447" s="12">
        <v>15880926883</v>
      </c>
      <c r="K447" s="12" t="s">
        <v>27</v>
      </c>
      <c r="L447" s="57">
        <v>44415</v>
      </c>
      <c r="M447" s="12" t="s">
        <v>3326</v>
      </c>
      <c r="N447" s="12" t="s">
        <v>30</v>
      </c>
      <c r="O447" s="57"/>
      <c r="P447" s="12"/>
      <c r="Q447" s="52" t="s">
        <v>30</v>
      </c>
      <c r="R447" s="12"/>
      <c r="S447" s="12"/>
    </row>
    <row r="448" s="29" customFormat="1" spans="1:19">
      <c r="A448" s="12">
        <v>445</v>
      </c>
      <c r="B448" s="12" t="s">
        <v>13340</v>
      </c>
      <c r="C448" s="12"/>
      <c r="D448" s="12" t="s">
        <v>446</v>
      </c>
      <c r="E448" s="12" t="s">
        <v>13341</v>
      </c>
      <c r="F448" s="12" t="s">
        <v>24</v>
      </c>
      <c r="G448" s="12">
        <v>16</v>
      </c>
      <c r="H448" s="12" t="s">
        <v>18470</v>
      </c>
      <c r="I448" s="12" t="s">
        <v>13342</v>
      </c>
      <c r="J448" s="12">
        <v>13877896288</v>
      </c>
      <c r="K448" s="12" t="s">
        <v>27</v>
      </c>
      <c r="L448" s="57">
        <v>44395</v>
      </c>
      <c r="M448" s="12" t="s">
        <v>98</v>
      </c>
      <c r="N448" s="12" t="s">
        <v>30</v>
      </c>
      <c r="O448" s="57"/>
      <c r="P448" s="12"/>
      <c r="Q448" s="52" t="s">
        <v>30</v>
      </c>
      <c r="R448" s="12"/>
      <c r="S448" s="12"/>
    </row>
    <row r="449" s="29" customFormat="1" spans="1:19">
      <c r="A449" s="12">
        <v>446</v>
      </c>
      <c r="B449" s="12" t="s">
        <v>13343</v>
      </c>
      <c r="C449" s="12"/>
      <c r="D449" s="12" t="s">
        <v>446</v>
      </c>
      <c r="E449" s="12" t="s">
        <v>13344</v>
      </c>
      <c r="F449" s="12" t="s">
        <v>143</v>
      </c>
      <c r="G449" s="12">
        <v>17</v>
      </c>
      <c r="H449" s="12" t="s">
        <v>18472</v>
      </c>
      <c r="I449" s="12" t="s">
        <v>13346</v>
      </c>
      <c r="J449" s="12">
        <v>19127018761</v>
      </c>
      <c r="K449" s="12" t="s">
        <v>27</v>
      </c>
      <c r="L449" s="57">
        <v>44398</v>
      </c>
      <c r="M449" s="12" t="s">
        <v>28</v>
      </c>
      <c r="N449" s="12" t="s">
        <v>30</v>
      </c>
      <c r="O449" s="57"/>
      <c r="P449" s="12"/>
      <c r="Q449" s="52" t="s">
        <v>30</v>
      </c>
      <c r="R449" s="12"/>
      <c r="S449" s="12"/>
    </row>
    <row r="450" s="29" customFormat="1" spans="1:19">
      <c r="A450" s="12">
        <v>447</v>
      </c>
      <c r="B450" s="12" t="s">
        <v>13347</v>
      </c>
      <c r="C450" s="12"/>
      <c r="D450" s="12" t="s">
        <v>446</v>
      </c>
      <c r="E450" s="12" t="s">
        <v>13348</v>
      </c>
      <c r="F450" s="12" t="s">
        <v>143</v>
      </c>
      <c r="G450" s="12">
        <v>16</v>
      </c>
      <c r="H450" s="12" t="s">
        <v>18474</v>
      </c>
      <c r="I450" s="12" t="s">
        <v>13350</v>
      </c>
      <c r="J450" s="12">
        <v>15878820125</v>
      </c>
      <c r="K450" s="12" t="s">
        <v>27</v>
      </c>
      <c r="L450" s="57">
        <v>44396</v>
      </c>
      <c r="M450" s="12" t="s">
        <v>28</v>
      </c>
      <c r="N450" s="12" t="s">
        <v>30</v>
      </c>
      <c r="O450" s="57"/>
      <c r="P450" s="12"/>
      <c r="Q450" s="52" t="s">
        <v>30</v>
      </c>
      <c r="R450" s="12"/>
      <c r="S450" s="12"/>
    </row>
    <row r="451" s="29" customFormat="1" spans="1:19">
      <c r="A451" s="12">
        <v>448</v>
      </c>
      <c r="B451" s="12" t="s">
        <v>13351</v>
      </c>
      <c r="C451" s="12"/>
      <c r="D451" s="12" t="s">
        <v>446</v>
      </c>
      <c r="E451" s="12" t="s">
        <v>13352</v>
      </c>
      <c r="F451" s="12" t="s">
        <v>24</v>
      </c>
      <c r="G451" s="12">
        <v>17</v>
      </c>
      <c r="H451" s="12" t="s">
        <v>8738</v>
      </c>
      <c r="I451" s="12" t="s">
        <v>13353</v>
      </c>
      <c r="J451" s="12">
        <v>15091955708</v>
      </c>
      <c r="K451" s="12" t="s">
        <v>27</v>
      </c>
      <c r="L451" s="57">
        <v>44412</v>
      </c>
      <c r="M451" s="12" t="s">
        <v>13354</v>
      </c>
      <c r="N451" s="12" t="s">
        <v>30</v>
      </c>
      <c r="O451" s="57"/>
      <c r="P451" s="12"/>
      <c r="Q451" s="52" t="s">
        <v>30</v>
      </c>
      <c r="R451" s="12" t="s">
        <v>13355</v>
      </c>
      <c r="S451" s="12"/>
    </row>
    <row r="452" s="29" customFormat="1" spans="1:19">
      <c r="A452" s="12">
        <v>449</v>
      </c>
      <c r="B452" s="12" t="s">
        <v>13356</v>
      </c>
      <c r="C452" s="12"/>
      <c r="D452" s="12" t="s">
        <v>446</v>
      </c>
      <c r="E452" s="12" t="s">
        <v>13357</v>
      </c>
      <c r="F452" s="12" t="s">
        <v>143</v>
      </c>
      <c r="G452" s="12">
        <v>16</v>
      </c>
      <c r="H452" s="12" t="s">
        <v>13358</v>
      </c>
      <c r="I452" s="12" t="s">
        <v>3509</v>
      </c>
      <c r="J452" s="12">
        <v>18978755249</v>
      </c>
      <c r="K452" s="12" t="s">
        <v>27</v>
      </c>
      <c r="L452" s="57">
        <v>44396</v>
      </c>
      <c r="M452" s="12" t="s">
        <v>6184</v>
      </c>
      <c r="N452" s="12" t="s">
        <v>30</v>
      </c>
      <c r="O452" s="57"/>
      <c r="P452" s="12"/>
      <c r="Q452" s="52" t="s">
        <v>30</v>
      </c>
      <c r="R452" s="12"/>
      <c r="S452" s="12"/>
    </row>
    <row r="453" s="29" customFormat="1" spans="1:19">
      <c r="A453" s="12">
        <v>450</v>
      </c>
      <c r="B453" s="12" t="s">
        <v>13359</v>
      </c>
      <c r="C453" s="12"/>
      <c r="D453" s="12" t="s">
        <v>446</v>
      </c>
      <c r="E453" s="12" t="s">
        <v>13360</v>
      </c>
      <c r="F453" s="12" t="s">
        <v>24</v>
      </c>
      <c r="G453" s="12">
        <v>16</v>
      </c>
      <c r="H453" s="12" t="s">
        <v>13361</v>
      </c>
      <c r="I453" s="12" t="s">
        <v>13362</v>
      </c>
      <c r="J453" s="12">
        <v>15977847038</v>
      </c>
      <c r="K453" s="12" t="s">
        <v>27</v>
      </c>
      <c r="L453" s="57">
        <v>44399</v>
      </c>
      <c r="M453" s="12" t="s">
        <v>28</v>
      </c>
      <c r="N453" s="12" t="s">
        <v>30</v>
      </c>
      <c r="O453" s="57"/>
      <c r="P453" s="12"/>
      <c r="Q453" s="52" t="s">
        <v>30</v>
      </c>
      <c r="R453" s="12"/>
      <c r="S453" s="12"/>
    </row>
    <row r="454" s="29" customFormat="1" spans="1:19">
      <c r="A454" s="12">
        <v>451</v>
      </c>
      <c r="B454" s="12" t="s">
        <v>13363</v>
      </c>
      <c r="C454" s="12"/>
      <c r="D454" s="12" t="s">
        <v>446</v>
      </c>
      <c r="E454" s="12" t="s">
        <v>13364</v>
      </c>
      <c r="F454" s="12" t="s">
        <v>24</v>
      </c>
      <c r="G454" s="12">
        <v>17</v>
      </c>
      <c r="H454" s="12" t="s">
        <v>6689</v>
      </c>
      <c r="I454" s="12" t="s">
        <v>7423</v>
      </c>
      <c r="J454" s="12">
        <v>17807836146</v>
      </c>
      <c r="K454" s="12" t="s">
        <v>27</v>
      </c>
      <c r="L454" s="57">
        <v>44395</v>
      </c>
      <c r="M454" s="12" t="s">
        <v>2747</v>
      </c>
      <c r="N454" s="12" t="s">
        <v>27</v>
      </c>
      <c r="O454" s="53">
        <v>44420</v>
      </c>
      <c r="P454" s="12" t="s">
        <v>2747</v>
      </c>
      <c r="Q454" s="52" t="s">
        <v>30</v>
      </c>
      <c r="R454" s="12" t="s">
        <v>13365</v>
      </c>
      <c r="S454" s="12"/>
    </row>
    <row r="455" s="29" customFormat="1" spans="1:19">
      <c r="A455" s="12">
        <v>452</v>
      </c>
      <c r="B455" s="12" t="s">
        <v>13366</v>
      </c>
      <c r="C455" s="12"/>
      <c r="D455" s="12" t="s">
        <v>446</v>
      </c>
      <c r="E455" s="12" t="s">
        <v>13367</v>
      </c>
      <c r="F455" s="12" t="s">
        <v>24</v>
      </c>
      <c r="G455" s="12">
        <v>16</v>
      </c>
      <c r="H455" s="12" t="s">
        <v>18480</v>
      </c>
      <c r="I455" s="12" t="s">
        <v>13369</v>
      </c>
      <c r="J455" s="12">
        <v>15977838676</v>
      </c>
      <c r="K455" s="12" t="s">
        <v>27</v>
      </c>
      <c r="L455" s="57">
        <v>44398</v>
      </c>
      <c r="M455" s="12" t="s">
        <v>29</v>
      </c>
      <c r="N455" s="12" t="s">
        <v>30</v>
      </c>
      <c r="O455" s="57"/>
      <c r="P455" s="12"/>
      <c r="Q455" s="52" t="s">
        <v>30</v>
      </c>
      <c r="R455" s="12"/>
      <c r="S455" s="12"/>
    </row>
    <row r="456" s="29" customFormat="1" spans="1:19">
      <c r="A456" s="12">
        <v>453</v>
      </c>
      <c r="B456" s="12" t="s">
        <v>13370</v>
      </c>
      <c r="C456" s="12"/>
      <c r="D456" s="12" t="s">
        <v>446</v>
      </c>
      <c r="E456" s="12" t="s">
        <v>13371</v>
      </c>
      <c r="F456" s="12" t="s">
        <v>24</v>
      </c>
      <c r="G456" s="12">
        <v>14</v>
      </c>
      <c r="H456" s="12" t="s">
        <v>13372</v>
      </c>
      <c r="I456" s="12" t="s">
        <v>13373</v>
      </c>
      <c r="J456" s="12">
        <v>17307781249</v>
      </c>
      <c r="K456" s="12" t="s">
        <v>27</v>
      </c>
      <c r="L456" s="57">
        <v>44414</v>
      </c>
      <c r="M456" s="12" t="s">
        <v>13374</v>
      </c>
      <c r="N456" s="12" t="s">
        <v>30</v>
      </c>
      <c r="O456" s="57"/>
      <c r="P456" s="12"/>
      <c r="Q456" s="52" t="s">
        <v>30</v>
      </c>
      <c r="R456" s="12"/>
      <c r="S456" s="12"/>
    </row>
    <row r="457" s="29" customFormat="1" spans="1:19">
      <c r="A457" s="12">
        <v>454</v>
      </c>
      <c r="B457" s="12" t="s">
        <v>13375</v>
      </c>
      <c r="C457" s="12"/>
      <c r="D457" s="12" t="s">
        <v>446</v>
      </c>
      <c r="E457" s="12" t="s">
        <v>13376</v>
      </c>
      <c r="F457" s="12" t="s">
        <v>143</v>
      </c>
      <c r="G457" s="12">
        <v>22</v>
      </c>
      <c r="H457" s="12" t="s">
        <v>25856</v>
      </c>
      <c r="I457" s="12" t="s">
        <v>13378</v>
      </c>
      <c r="J457" s="12">
        <v>15728387400</v>
      </c>
      <c r="K457" s="12" t="s">
        <v>27</v>
      </c>
      <c r="L457" s="57">
        <v>44412</v>
      </c>
      <c r="M457" s="12" t="s">
        <v>13379</v>
      </c>
      <c r="N457" s="12" t="s">
        <v>30</v>
      </c>
      <c r="O457" s="57"/>
      <c r="P457" s="12"/>
      <c r="Q457" s="52" t="s">
        <v>30</v>
      </c>
      <c r="R457" s="12"/>
      <c r="S457" s="12"/>
    </row>
    <row r="458" s="29" customFormat="1" spans="1:19">
      <c r="A458" s="12">
        <v>455</v>
      </c>
      <c r="B458" s="12" t="s">
        <v>13380</v>
      </c>
      <c r="C458" s="12"/>
      <c r="D458" s="12" t="s">
        <v>446</v>
      </c>
      <c r="E458" s="12" t="s">
        <v>13381</v>
      </c>
      <c r="F458" s="12" t="s">
        <v>24</v>
      </c>
      <c r="G458" s="12">
        <v>17</v>
      </c>
      <c r="H458" s="12" t="s">
        <v>13382</v>
      </c>
      <c r="I458" s="12" t="s">
        <v>13383</v>
      </c>
      <c r="J458" s="12">
        <v>17776589253</v>
      </c>
      <c r="K458" s="12" t="s">
        <v>27</v>
      </c>
      <c r="L458" s="57">
        <v>44396</v>
      </c>
      <c r="M458" s="12" t="s">
        <v>13384</v>
      </c>
      <c r="N458" s="12" t="s">
        <v>30</v>
      </c>
      <c r="O458" s="57"/>
      <c r="P458" s="12"/>
      <c r="Q458" s="52" t="s">
        <v>30</v>
      </c>
      <c r="R458" s="12"/>
      <c r="S458" s="12"/>
    </row>
    <row r="459" s="29" customFormat="1" spans="1:19">
      <c r="A459" s="12">
        <v>456</v>
      </c>
      <c r="B459" s="12" t="s">
        <v>13385</v>
      </c>
      <c r="C459" s="12"/>
      <c r="D459" s="12" t="s">
        <v>446</v>
      </c>
      <c r="E459" s="12" t="s">
        <v>13386</v>
      </c>
      <c r="F459" s="12" t="s">
        <v>24</v>
      </c>
      <c r="G459" s="12">
        <v>17</v>
      </c>
      <c r="H459" s="12" t="s">
        <v>18483</v>
      </c>
      <c r="I459" s="12" t="s">
        <v>13388</v>
      </c>
      <c r="J459" s="12">
        <v>15807784442</v>
      </c>
      <c r="K459" s="12" t="s">
        <v>27</v>
      </c>
      <c r="L459" s="57">
        <v>44396</v>
      </c>
      <c r="M459" s="12" t="s">
        <v>28</v>
      </c>
      <c r="N459" s="12" t="s">
        <v>30</v>
      </c>
      <c r="O459" s="57"/>
      <c r="P459" s="12"/>
      <c r="Q459" s="52" t="s">
        <v>30</v>
      </c>
      <c r="R459" s="12" t="s">
        <v>13389</v>
      </c>
      <c r="S459" s="12"/>
    </row>
    <row r="460" s="29" customFormat="1" spans="1:19">
      <c r="A460" s="12">
        <v>457</v>
      </c>
      <c r="B460" s="12" t="s">
        <v>13390</v>
      </c>
      <c r="C460" s="12"/>
      <c r="D460" s="12" t="s">
        <v>446</v>
      </c>
      <c r="E460" s="12" t="s">
        <v>13391</v>
      </c>
      <c r="F460" s="12" t="s">
        <v>143</v>
      </c>
      <c r="G460" s="12">
        <v>17</v>
      </c>
      <c r="H460" s="12" t="s">
        <v>18485</v>
      </c>
      <c r="I460" s="12" t="s">
        <v>13392</v>
      </c>
      <c r="J460" s="12">
        <v>18178894958</v>
      </c>
      <c r="K460" s="12" t="s">
        <v>27</v>
      </c>
      <c r="L460" s="57">
        <v>44395</v>
      </c>
      <c r="M460" s="12" t="s">
        <v>28</v>
      </c>
      <c r="N460" s="12" t="s">
        <v>30</v>
      </c>
      <c r="O460" s="57"/>
      <c r="P460" s="12"/>
      <c r="Q460" s="52" t="s">
        <v>30</v>
      </c>
      <c r="R460" s="12"/>
      <c r="S460" s="12"/>
    </row>
    <row r="461" s="29" customFormat="1" ht="18" customHeight="1" spans="1:19">
      <c r="A461" s="12">
        <v>458</v>
      </c>
      <c r="B461" s="12" t="s">
        <v>13393</v>
      </c>
      <c r="C461" s="12"/>
      <c r="D461" s="12" t="s">
        <v>446</v>
      </c>
      <c r="E461" s="12" t="s">
        <v>13394</v>
      </c>
      <c r="F461" s="12" t="s">
        <v>24</v>
      </c>
      <c r="G461" s="12">
        <v>16</v>
      </c>
      <c r="H461" s="12" t="s">
        <v>13395</v>
      </c>
      <c r="I461" s="12" t="s">
        <v>13396</v>
      </c>
      <c r="J461" s="12">
        <v>19127011589</v>
      </c>
      <c r="K461" s="12" t="s">
        <v>27</v>
      </c>
      <c r="L461" s="57">
        <v>44395</v>
      </c>
      <c r="M461" s="60" t="s">
        <v>13397</v>
      </c>
      <c r="N461" s="12" t="s">
        <v>30</v>
      </c>
      <c r="O461" s="57"/>
      <c r="P461" s="12"/>
      <c r="Q461" s="52" t="s">
        <v>30</v>
      </c>
      <c r="R461" s="12" t="s">
        <v>13398</v>
      </c>
      <c r="S461" s="12"/>
    </row>
    <row r="462" s="29" customFormat="1" spans="1:19">
      <c r="A462" s="12">
        <v>459</v>
      </c>
      <c r="B462" s="12" t="s">
        <v>13399</v>
      </c>
      <c r="C462" s="12"/>
      <c r="D462" s="12" t="s">
        <v>446</v>
      </c>
      <c r="E462" s="12" t="s">
        <v>13400</v>
      </c>
      <c r="F462" s="12" t="s">
        <v>143</v>
      </c>
      <c r="G462" s="12">
        <v>21</v>
      </c>
      <c r="H462" s="12" t="s">
        <v>13401</v>
      </c>
      <c r="I462" s="12" t="s">
        <v>13402</v>
      </c>
      <c r="J462" s="12">
        <v>15878689725</v>
      </c>
      <c r="K462" s="12" t="s">
        <v>27</v>
      </c>
      <c r="L462" s="57">
        <v>44386</v>
      </c>
      <c r="M462" s="12" t="s">
        <v>1273</v>
      </c>
      <c r="N462" s="12" t="s">
        <v>27</v>
      </c>
      <c r="O462" s="57">
        <v>44412</v>
      </c>
      <c r="P462" s="12" t="s">
        <v>1273</v>
      </c>
      <c r="Q462" s="52" t="s">
        <v>30</v>
      </c>
      <c r="R462" s="12"/>
      <c r="S462" s="12"/>
    </row>
    <row r="463" s="29" customFormat="1" spans="1:19">
      <c r="A463" s="12">
        <v>460</v>
      </c>
      <c r="B463" s="12" t="s">
        <v>13403</v>
      </c>
      <c r="C463" s="12"/>
      <c r="D463" s="12" t="s">
        <v>446</v>
      </c>
      <c r="E463" s="12" t="s">
        <v>13404</v>
      </c>
      <c r="F463" s="12" t="s">
        <v>24</v>
      </c>
      <c r="G463" s="12">
        <v>17</v>
      </c>
      <c r="H463" s="12" t="s">
        <v>13405</v>
      </c>
      <c r="I463" s="12" t="s">
        <v>13406</v>
      </c>
      <c r="J463" s="12">
        <v>18707702588</v>
      </c>
      <c r="K463" s="12" t="s">
        <v>27</v>
      </c>
      <c r="L463" s="57">
        <v>44399</v>
      </c>
      <c r="M463" s="12" t="s">
        <v>6144</v>
      </c>
      <c r="N463" s="12" t="s">
        <v>30</v>
      </c>
      <c r="O463" s="57"/>
      <c r="P463" s="12"/>
      <c r="Q463" s="52" t="s">
        <v>30</v>
      </c>
      <c r="R463" s="12"/>
      <c r="S463" s="12"/>
    </row>
    <row r="464" s="29" customFormat="1" spans="1:19">
      <c r="A464" s="12">
        <v>461</v>
      </c>
      <c r="B464" s="12" t="s">
        <v>13407</v>
      </c>
      <c r="C464" s="12"/>
      <c r="D464" s="12" t="s">
        <v>446</v>
      </c>
      <c r="E464" s="12" t="s">
        <v>13408</v>
      </c>
      <c r="F464" s="12" t="s">
        <v>143</v>
      </c>
      <c r="G464" s="12">
        <v>17</v>
      </c>
      <c r="H464" s="12" t="s">
        <v>18488</v>
      </c>
      <c r="I464" s="12" t="s">
        <v>13409</v>
      </c>
      <c r="J464" s="12">
        <v>18776810891</v>
      </c>
      <c r="K464" s="12" t="s">
        <v>27</v>
      </c>
      <c r="L464" s="57">
        <v>44396</v>
      </c>
      <c r="M464" s="12" t="s">
        <v>139</v>
      </c>
      <c r="N464" s="12" t="s">
        <v>30</v>
      </c>
      <c r="O464" s="57"/>
      <c r="P464" s="12"/>
      <c r="Q464" s="52" t="s">
        <v>30</v>
      </c>
      <c r="R464" s="12"/>
      <c r="S464" s="12"/>
    </row>
    <row r="465" s="29" customFormat="1" spans="1:19">
      <c r="A465" s="12">
        <v>462</v>
      </c>
      <c r="B465" s="12" t="s">
        <v>13410</v>
      </c>
      <c r="C465" s="12"/>
      <c r="D465" s="12" t="s">
        <v>446</v>
      </c>
      <c r="E465" s="12" t="s">
        <v>13411</v>
      </c>
      <c r="F465" s="12" t="s">
        <v>24</v>
      </c>
      <c r="G465" s="12">
        <v>17</v>
      </c>
      <c r="H465" s="12" t="s">
        <v>18489</v>
      </c>
      <c r="I465" s="12" t="s">
        <v>13412</v>
      </c>
      <c r="J465" s="12">
        <v>18776877846</v>
      </c>
      <c r="K465" s="12" t="s">
        <v>27</v>
      </c>
      <c r="L465" s="57">
        <v>44395</v>
      </c>
      <c r="M465" s="12" t="s">
        <v>6662</v>
      </c>
      <c r="N465" s="12" t="s">
        <v>27</v>
      </c>
      <c r="O465" s="57">
        <v>44416</v>
      </c>
      <c r="P465" s="12" t="s">
        <v>6662</v>
      </c>
      <c r="Q465" s="52" t="s">
        <v>30</v>
      </c>
      <c r="R465" s="12" t="s">
        <v>13398</v>
      </c>
      <c r="S465" s="12"/>
    </row>
    <row r="466" s="29" customFormat="1" spans="1:19">
      <c r="A466" s="12">
        <v>463</v>
      </c>
      <c r="B466" s="12" t="s">
        <v>13413</v>
      </c>
      <c r="C466" s="12"/>
      <c r="D466" s="12" t="s">
        <v>446</v>
      </c>
      <c r="E466" s="12" t="s">
        <v>13414</v>
      </c>
      <c r="F466" s="12" t="s">
        <v>24</v>
      </c>
      <c r="G466" s="12">
        <v>16</v>
      </c>
      <c r="H466" s="12" t="s">
        <v>13415</v>
      </c>
      <c r="I466" s="12" t="s">
        <v>3562</v>
      </c>
      <c r="J466" s="12">
        <v>15777830699</v>
      </c>
      <c r="K466" s="12" t="s">
        <v>27</v>
      </c>
      <c r="L466" s="57">
        <v>44401</v>
      </c>
      <c r="M466" s="12" t="s">
        <v>2747</v>
      </c>
      <c r="N466" s="12" t="s">
        <v>30</v>
      </c>
      <c r="O466" s="57"/>
      <c r="P466" s="12"/>
      <c r="Q466" s="52" t="s">
        <v>30</v>
      </c>
      <c r="R466" s="12" t="s">
        <v>13416</v>
      </c>
      <c r="S466" s="12"/>
    </row>
    <row r="467" s="29" customFormat="1" spans="1:19">
      <c r="A467" s="12">
        <v>464</v>
      </c>
      <c r="B467" s="12" t="s">
        <v>13417</v>
      </c>
      <c r="C467" s="12"/>
      <c r="D467" s="12" t="s">
        <v>446</v>
      </c>
      <c r="E467" s="12" t="s">
        <v>13418</v>
      </c>
      <c r="F467" s="12" t="s">
        <v>143</v>
      </c>
      <c r="G467" s="12">
        <v>17</v>
      </c>
      <c r="H467" s="12" t="s">
        <v>13419</v>
      </c>
      <c r="I467" s="12" t="s">
        <v>10017</v>
      </c>
      <c r="J467" s="12">
        <v>19977884669</v>
      </c>
      <c r="K467" s="12" t="s">
        <v>27</v>
      </c>
      <c r="L467" s="57">
        <v>44394</v>
      </c>
      <c r="M467" s="12" t="s">
        <v>28</v>
      </c>
      <c r="N467" s="12" t="s">
        <v>30</v>
      </c>
      <c r="O467" s="57"/>
      <c r="P467" s="12"/>
      <c r="Q467" s="52" t="s">
        <v>30</v>
      </c>
      <c r="R467" s="12" t="s">
        <v>13420</v>
      </c>
      <c r="S467" s="12"/>
    </row>
    <row r="468" s="29" customFormat="1" spans="1:19">
      <c r="A468" s="12">
        <v>465</v>
      </c>
      <c r="B468" s="12" t="s">
        <v>13421</v>
      </c>
      <c r="C468" s="12"/>
      <c r="D468" s="12" t="s">
        <v>446</v>
      </c>
      <c r="E468" s="12" t="s">
        <v>982</v>
      </c>
      <c r="F468" s="12" t="s">
        <v>24</v>
      </c>
      <c r="G468" s="12">
        <v>16</v>
      </c>
      <c r="H468" s="12" t="s">
        <v>25857</v>
      </c>
      <c r="I468" s="12" t="s">
        <v>13423</v>
      </c>
      <c r="J468" s="12">
        <v>13471849590</v>
      </c>
      <c r="K468" s="12" t="s">
        <v>27</v>
      </c>
      <c r="L468" s="57">
        <v>44395</v>
      </c>
      <c r="M468" s="12" t="s">
        <v>2172</v>
      </c>
      <c r="N468" s="12" t="s">
        <v>30</v>
      </c>
      <c r="O468" s="57"/>
      <c r="P468" s="12"/>
      <c r="Q468" s="52" t="s">
        <v>30</v>
      </c>
      <c r="R468" s="12"/>
      <c r="S468" s="12"/>
    </row>
    <row r="469" s="29" customFormat="1" spans="1:19">
      <c r="A469" s="12">
        <v>466</v>
      </c>
      <c r="B469" s="12" t="s">
        <v>13424</v>
      </c>
      <c r="C469" s="12"/>
      <c r="D469" s="12" t="s">
        <v>446</v>
      </c>
      <c r="E469" s="12" t="s">
        <v>13425</v>
      </c>
      <c r="F469" s="12" t="s">
        <v>24</v>
      </c>
      <c r="G469" s="12">
        <v>18</v>
      </c>
      <c r="H469" s="12" t="s">
        <v>13426</v>
      </c>
      <c r="I469" s="12" t="s">
        <v>13427</v>
      </c>
      <c r="J469" s="12">
        <v>13557188814</v>
      </c>
      <c r="K469" s="12" t="s">
        <v>27</v>
      </c>
      <c r="L469" s="57">
        <v>44331</v>
      </c>
      <c r="M469" s="12" t="s">
        <v>28</v>
      </c>
      <c r="N469" s="12" t="s">
        <v>27</v>
      </c>
      <c r="O469" s="57">
        <v>44331</v>
      </c>
      <c r="P469" s="12" t="s">
        <v>28</v>
      </c>
      <c r="Q469" s="52" t="s">
        <v>30</v>
      </c>
      <c r="R469" s="12"/>
      <c r="S469" s="12"/>
    </row>
    <row r="470" s="29" customFormat="1" spans="1:19">
      <c r="A470" s="12">
        <v>467</v>
      </c>
      <c r="B470" s="12" t="s">
        <v>13428</v>
      </c>
      <c r="C470" s="12"/>
      <c r="D470" s="12" t="s">
        <v>446</v>
      </c>
      <c r="E470" s="12" t="s">
        <v>13429</v>
      </c>
      <c r="F470" s="12" t="s">
        <v>24</v>
      </c>
      <c r="G470" s="12">
        <v>18</v>
      </c>
      <c r="H470" s="12" t="s">
        <v>13430</v>
      </c>
      <c r="I470" s="12" t="s">
        <v>13431</v>
      </c>
      <c r="J470" s="12">
        <v>18178891805</v>
      </c>
      <c r="K470" s="12" t="s">
        <v>27</v>
      </c>
      <c r="L470" s="57">
        <v>44331</v>
      </c>
      <c r="M470" s="12" t="s">
        <v>28</v>
      </c>
      <c r="N470" s="12" t="s">
        <v>27</v>
      </c>
      <c r="O470" s="57">
        <v>44366</v>
      </c>
      <c r="P470" s="12" t="s">
        <v>28</v>
      </c>
      <c r="Q470" s="52" t="s">
        <v>30</v>
      </c>
      <c r="R470" s="12"/>
      <c r="S470" s="12"/>
    </row>
    <row r="471" s="29" customFormat="1" spans="1:19">
      <c r="A471" s="12">
        <v>468</v>
      </c>
      <c r="B471" s="12" t="s">
        <v>13432</v>
      </c>
      <c r="C471" s="12"/>
      <c r="D471" s="12" t="s">
        <v>446</v>
      </c>
      <c r="E471" s="12" t="s">
        <v>13433</v>
      </c>
      <c r="F471" s="12" t="s">
        <v>143</v>
      </c>
      <c r="G471" s="12">
        <v>16</v>
      </c>
      <c r="H471" s="12" t="s">
        <v>725</v>
      </c>
      <c r="I471" s="12" t="s">
        <v>4382</v>
      </c>
      <c r="J471" s="12">
        <v>19907789636</v>
      </c>
      <c r="K471" s="12" t="s">
        <v>27</v>
      </c>
      <c r="L471" s="57">
        <v>44396</v>
      </c>
      <c r="M471" s="12" t="s">
        <v>6224</v>
      </c>
      <c r="N471" s="12" t="s">
        <v>30</v>
      </c>
      <c r="O471" s="57"/>
      <c r="P471" s="12"/>
      <c r="Q471" s="52" t="s">
        <v>30</v>
      </c>
      <c r="R471" s="12" t="s">
        <v>725</v>
      </c>
      <c r="S471" s="12"/>
    </row>
    <row r="472" s="29" customFormat="1" spans="1:19">
      <c r="A472" s="12">
        <v>469</v>
      </c>
      <c r="B472" s="12" t="s">
        <v>13434</v>
      </c>
      <c r="C472" s="12"/>
      <c r="D472" s="12" t="s">
        <v>446</v>
      </c>
      <c r="E472" s="12" t="s">
        <v>13435</v>
      </c>
      <c r="F472" s="12" t="s">
        <v>24</v>
      </c>
      <c r="G472" s="12">
        <v>17</v>
      </c>
      <c r="H472" s="12" t="s">
        <v>13436</v>
      </c>
      <c r="I472" s="12" t="s">
        <v>9572</v>
      </c>
      <c r="J472" s="12">
        <v>18077824198</v>
      </c>
      <c r="K472" s="12" t="s">
        <v>27</v>
      </c>
      <c r="L472" s="57">
        <v>44396</v>
      </c>
      <c r="M472" s="12" t="s">
        <v>6224</v>
      </c>
      <c r="N472" s="12" t="s">
        <v>30</v>
      </c>
      <c r="O472" s="57"/>
      <c r="P472" s="12"/>
      <c r="Q472" s="52" t="s">
        <v>30</v>
      </c>
      <c r="R472" s="12"/>
      <c r="S472" s="12"/>
    </row>
    <row r="473" s="29" customFormat="1" spans="1:19">
      <c r="A473" s="12">
        <v>470</v>
      </c>
      <c r="B473" s="12" t="s">
        <v>13437</v>
      </c>
      <c r="C473" s="12"/>
      <c r="D473" s="12" t="s">
        <v>446</v>
      </c>
      <c r="E473" s="12" t="s">
        <v>13438</v>
      </c>
      <c r="F473" s="12" t="s">
        <v>24</v>
      </c>
      <c r="G473" s="12">
        <v>16</v>
      </c>
      <c r="H473" s="12" t="s">
        <v>13441</v>
      </c>
      <c r="I473" s="12" t="s">
        <v>13440</v>
      </c>
      <c r="J473" s="12">
        <v>13788283022</v>
      </c>
      <c r="K473" s="12" t="s">
        <v>27</v>
      </c>
      <c r="L473" s="57">
        <v>44394</v>
      </c>
      <c r="M473" s="12" t="s">
        <v>2172</v>
      </c>
      <c r="N473" s="12" t="s">
        <v>30</v>
      </c>
      <c r="O473" s="57"/>
      <c r="P473" s="12"/>
      <c r="Q473" s="52" t="s">
        <v>30</v>
      </c>
      <c r="R473" s="12" t="s">
        <v>13441</v>
      </c>
      <c r="S473" s="12"/>
    </row>
    <row r="474" s="29" customFormat="1" spans="1:19">
      <c r="A474" s="12">
        <v>471</v>
      </c>
      <c r="B474" s="12" t="s">
        <v>13442</v>
      </c>
      <c r="C474" s="12"/>
      <c r="D474" s="12" t="s">
        <v>446</v>
      </c>
      <c r="E474" s="12" t="s">
        <v>13443</v>
      </c>
      <c r="F474" s="12" t="s">
        <v>24</v>
      </c>
      <c r="G474" s="12">
        <v>16</v>
      </c>
      <c r="H474" s="12" t="s">
        <v>1756</v>
      </c>
      <c r="I474" s="12" t="s">
        <v>1864</v>
      </c>
      <c r="J474" s="12">
        <v>18907880821</v>
      </c>
      <c r="K474" s="12" t="s">
        <v>27</v>
      </c>
      <c r="L474" s="57">
        <v>44397</v>
      </c>
      <c r="M474" s="12" t="s">
        <v>1303</v>
      </c>
      <c r="N474" s="12" t="s">
        <v>30</v>
      </c>
      <c r="O474" s="57"/>
      <c r="P474" s="12"/>
      <c r="Q474" s="52" t="s">
        <v>30</v>
      </c>
      <c r="R474" s="12"/>
      <c r="S474" s="12"/>
    </row>
    <row r="475" s="29" customFormat="1" spans="1:19">
      <c r="A475" s="12">
        <v>472</v>
      </c>
      <c r="B475" s="12" t="s">
        <v>13444</v>
      </c>
      <c r="C475" s="12"/>
      <c r="D475" s="12" t="s">
        <v>446</v>
      </c>
      <c r="E475" s="12" t="s">
        <v>13445</v>
      </c>
      <c r="F475" s="12" t="s">
        <v>24</v>
      </c>
      <c r="G475" s="12">
        <v>16</v>
      </c>
      <c r="H475" s="12" t="s">
        <v>13446</v>
      </c>
      <c r="I475" s="12" t="s">
        <v>13447</v>
      </c>
      <c r="J475" s="12">
        <v>17807832390</v>
      </c>
      <c r="K475" s="12" t="s">
        <v>27</v>
      </c>
      <c r="L475" s="57">
        <v>44397</v>
      </c>
      <c r="M475" s="12" t="s">
        <v>1273</v>
      </c>
      <c r="N475" s="12" t="s">
        <v>30</v>
      </c>
      <c r="O475" s="57"/>
      <c r="P475" s="12"/>
      <c r="Q475" s="52" t="s">
        <v>30</v>
      </c>
      <c r="R475" s="12"/>
      <c r="S475" s="12"/>
    </row>
    <row r="476" s="29" customFormat="1" spans="1:19">
      <c r="A476" s="12">
        <v>473</v>
      </c>
      <c r="B476" s="12" t="s">
        <v>13448</v>
      </c>
      <c r="C476" s="12"/>
      <c r="D476" s="12" t="s">
        <v>446</v>
      </c>
      <c r="E476" s="12" t="s">
        <v>13449</v>
      </c>
      <c r="F476" s="12" t="s">
        <v>143</v>
      </c>
      <c r="G476" s="12">
        <v>17</v>
      </c>
      <c r="H476" s="12" t="s">
        <v>18500</v>
      </c>
      <c r="I476" s="12" t="s">
        <v>13451</v>
      </c>
      <c r="J476" s="12">
        <v>18070829002</v>
      </c>
      <c r="K476" s="12" t="s">
        <v>27</v>
      </c>
      <c r="L476" s="57">
        <v>44401</v>
      </c>
      <c r="M476" s="12" t="s">
        <v>139</v>
      </c>
      <c r="N476" s="12" t="s">
        <v>30</v>
      </c>
      <c r="O476" s="57"/>
      <c r="P476" s="12"/>
      <c r="Q476" s="52" t="s">
        <v>30</v>
      </c>
      <c r="R476" s="12"/>
      <c r="S476" s="12"/>
    </row>
    <row r="477" s="29" customFormat="1" spans="1:19">
      <c r="A477" s="12">
        <v>474</v>
      </c>
      <c r="B477" s="12" t="s">
        <v>13452</v>
      </c>
      <c r="C477" s="12"/>
      <c r="D477" s="12" t="s">
        <v>446</v>
      </c>
      <c r="E477" s="12" t="s">
        <v>4320</v>
      </c>
      <c r="F477" s="12" t="s">
        <v>143</v>
      </c>
      <c r="G477" s="12">
        <v>16</v>
      </c>
      <c r="H477" s="12" t="s">
        <v>13453</v>
      </c>
      <c r="I477" s="12" t="s">
        <v>13454</v>
      </c>
      <c r="J477" s="12">
        <v>18407780850</v>
      </c>
      <c r="K477" s="12" t="s">
        <v>27</v>
      </c>
      <c r="L477" s="57">
        <v>44395</v>
      </c>
      <c r="M477" s="12" t="s">
        <v>28</v>
      </c>
      <c r="N477" s="12" t="s">
        <v>30</v>
      </c>
      <c r="O477" s="57"/>
      <c r="P477" s="12"/>
      <c r="Q477" s="52" t="s">
        <v>30</v>
      </c>
      <c r="R477" s="12"/>
      <c r="S477" s="12"/>
    </row>
    <row r="478" s="29" customFormat="1" spans="1:19">
      <c r="A478" s="12">
        <v>475</v>
      </c>
      <c r="B478" s="12" t="s">
        <v>13455</v>
      </c>
      <c r="C478" s="12"/>
      <c r="D478" s="12" t="s">
        <v>446</v>
      </c>
      <c r="E478" s="12" t="s">
        <v>13456</v>
      </c>
      <c r="F478" s="12" t="s">
        <v>143</v>
      </c>
      <c r="G478" s="12">
        <v>17</v>
      </c>
      <c r="H478" s="12" t="s">
        <v>18501</v>
      </c>
      <c r="I478" s="12" t="s">
        <v>13458</v>
      </c>
      <c r="J478" s="12">
        <v>13977876300</v>
      </c>
      <c r="K478" s="12" t="s">
        <v>27</v>
      </c>
      <c r="L478" s="57">
        <v>44396</v>
      </c>
      <c r="M478" s="12" t="s">
        <v>18503</v>
      </c>
      <c r="N478" s="12" t="s">
        <v>30</v>
      </c>
      <c r="O478" s="57"/>
      <c r="P478" s="12"/>
      <c r="Q478" s="52" t="s">
        <v>30</v>
      </c>
      <c r="R478" s="12"/>
      <c r="S478" s="12"/>
    </row>
    <row r="479" s="29" customFormat="1" spans="1:19">
      <c r="A479" s="12">
        <v>476</v>
      </c>
      <c r="B479" s="12" t="s">
        <v>13459</v>
      </c>
      <c r="C479" s="12"/>
      <c r="D479" s="12" t="s">
        <v>446</v>
      </c>
      <c r="E479" s="12" t="s">
        <v>13460</v>
      </c>
      <c r="F479" s="12" t="s">
        <v>24</v>
      </c>
      <c r="G479" s="12">
        <v>17</v>
      </c>
      <c r="H479" s="12" t="s">
        <v>18504</v>
      </c>
      <c r="I479" s="12" t="s">
        <v>13462</v>
      </c>
      <c r="J479" s="12">
        <v>18077825033</v>
      </c>
      <c r="K479" s="12" t="s">
        <v>27</v>
      </c>
      <c r="L479" s="57">
        <v>44396</v>
      </c>
      <c r="M479" s="12" t="s">
        <v>28</v>
      </c>
      <c r="N479" s="12" t="s">
        <v>30</v>
      </c>
      <c r="O479" s="57"/>
      <c r="P479" s="12"/>
      <c r="Q479" s="52" t="s">
        <v>30</v>
      </c>
      <c r="R479" s="12"/>
      <c r="S479" s="12"/>
    </row>
    <row r="480" s="29" customFormat="1" spans="1:19">
      <c r="A480" s="12">
        <v>477</v>
      </c>
      <c r="B480" s="12" t="s">
        <v>23876</v>
      </c>
      <c r="C480" s="12"/>
      <c r="D480" s="12" t="s">
        <v>446</v>
      </c>
      <c r="E480" s="12" t="s">
        <v>13276</v>
      </c>
      <c r="F480" s="12" t="s">
        <v>24</v>
      </c>
      <c r="G480" s="12">
        <v>17</v>
      </c>
      <c r="H480" s="12" t="s">
        <v>18506</v>
      </c>
      <c r="I480" s="12" t="s">
        <v>13464</v>
      </c>
      <c r="J480" s="12">
        <v>18978760837</v>
      </c>
      <c r="K480" s="12" t="s">
        <v>27</v>
      </c>
      <c r="L480" s="57">
        <v>44398</v>
      </c>
      <c r="M480" s="12" t="s">
        <v>28</v>
      </c>
      <c r="N480" s="12" t="s">
        <v>30</v>
      </c>
      <c r="O480" s="57"/>
      <c r="P480" s="12"/>
      <c r="Q480" s="52" t="s">
        <v>30</v>
      </c>
      <c r="R480" s="12"/>
      <c r="S480" s="12"/>
    </row>
    <row r="481" s="29" customFormat="1" spans="1:19">
      <c r="A481" s="12">
        <v>478</v>
      </c>
      <c r="B481" s="12" t="s">
        <v>13465</v>
      </c>
      <c r="C481" s="12"/>
      <c r="D481" s="12" t="s">
        <v>446</v>
      </c>
      <c r="E481" s="12" t="s">
        <v>13466</v>
      </c>
      <c r="F481" s="12" t="s">
        <v>143</v>
      </c>
      <c r="G481" s="12">
        <v>15</v>
      </c>
      <c r="H481" s="12" t="s">
        <v>5842</v>
      </c>
      <c r="I481" s="12" t="s">
        <v>13467</v>
      </c>
      <c r="J481" s="12">
        <v>13560820951</v>
      </c>
      <c r="K481" s="12" t="s">
        <v>27</v>
      </c>
      <c r="L481" s="57">
        <v>44414</v>
      </c>
      <c r="M481" s="12" t="s">
        <v>13468</v>
      </c>
      <c r="N481" s="12" t="s">
        <v>30</v>
      </c>
      <c r="O481" s="57"/>
      <c r="P481" s="12"/>
      <c r="Q481" s="52" t="s">
        <v>30</v>
      </c>
      <c r="R481" s="12" t="s">
        <v>13469</v>
      </c>
      <c r="S481" s="12"/>
    </row>
    <row r="482" s="29" customFormat="1" spans="1:19">
      <c r="A482" s="12">
        <v>479</v>
      </c>
      <c r="B482" s="12" t="s">
        <v>13470</v>
      </c>
      <c r="C482" s="12"/>
      <c r="D482" s="12" t="s">
        <v>446</v>
      </c>
      <c r="E482" s="12" t="s">
        <v>13471</v>
      </c>
      <c r="F482" s="12" t="s">
        <v>24</v>
      </c>
      <c r="G482" s="12">
        <v>17</v>
      </c>
      <c r="H482" s="12" t="s">
        <v>1444</v>
      </c>
      <c r="I482" s="12" t="s">
        <v>13472</v>
      </c>
      <c r="J482" s="12">
        <v>17344529474</v>
      </c>
      <c r="K482" s="12" t="s">
        <v>27</v>
      </c>
      <c r="L482" s="57">
        <v>44419</v>
      </c>
      <c r="M482" s="12" t="s">
        <v>1303</v>
      </c>
      <c r="N482" s="12" t="s">
        <v>30</v>
      </c>
      <c r="O482" s="57"/>
      <c r="P482" s="12"/>
      <c r="Q482" s="52" t="s">
        <v>30</v>
      </c>
      <c r="R482" s="12"/>
      <c r="S482" s="12"/>
    </row>
    <row r="483" s="29" customFormat="1" spans="1:19">
      <c r="A483" s="12">
        <v>480</v>
      </c>
      <c r="B483" s="12" t="s">
        <v>13473</v>
      </c>
      <c r="C483" s="12"/>
      <c r="D483" s="12" t="s">
        <v>446</v>
      </c>
      <c r="E483" s="12" t="s">
        <v>13474</v>
      </c>
      <c r="F483" s="12" t="s">
        <v>24</v>
      </c>
      <c r="G483" s="12">
        <v>17</v>
      </c>
      <c r="H483" s="12" t="s">
        <v>13475</v>
      </c>
      <c r="I483" s="12" t="s">
        <v>13476</v>
      </c>
      <c r="J483" s="12">
        <v>17344512836</v>
      </c>
      <c r="K483" s="12" t="s">
        <v>27</v>
      </c>
      <c r="L483" s="57">
        <v>44396</v>
      </c>
      <c r="M483" s="12" t="s">
        <v>3693</v>
      </c>
      <c r="N483" s="12" t="s">
        <v>30</v>
      </c>
      <c r="O483" s="57"/>
      <c r="P483" s="12"/>
      <c r="Q483" s="52" t="s">
        <v>30</v>
      </c>
      <c r="R483" s="12"/>
      <c r="S483" s="12"/>
    </row>
    <row r="484" s="29" customFormat="1" spans="1:19">
      <c r="A484" s="12">
        <v>481</v>
      </c>
      <c r="B484" s="12" t="s">
        <v>13477</v>
      </c>
      <c r="C484" s="12"/>
      <c r="D484" s="12" t="s">
        <v>446</v>
      </c>
      <c r="E484" s="12" t="s">
        <v>13478</v>
      </c>
      <c r="F484" s="12" t="s">
        <v>24</v>
      </c>
      <c r="G484" s="12">
        <v>18</v>
      </c>
      <c r="H484" s="12" t="s">
        <v>25858</v>
      </c>
      <c r="I484" s="12" t="s">
        <v>13480</v>
      </c>
      <c r="J484" s="12">
        <v>18877840004</v>
      </c>
      <c r="K484" s="12" t="s">
        <v>27</v>
      </c>
      <c r="L484" s="57">
        <v>44331</v>
      </c>
      <c r="M484" s="12" t="s">
        <v>28</v>
      </c>
      <c r="N484" s="12" t="s">
        <v>30</v>
      </c>
      <c r="O484" s="57"/>
      <c r="P484" s="12"/>
      <c r="Q484" s="52" t="s">
        <v>30</v>
      </c>
      <c r="R484" s="12"/>
      <c r="S484" s="12"/>
    </row>
    <row r="485" s="29" customFormat="1" spans="1:19">
      <c r="A485" s="12">
        <v>482</v>
      </c>
      <c r="B485" s="12" t="s">
        <v>13481</v>
      </c>
      <c r="C485" s="12"/>
      <c r="D485" s="12" t="s">
        <v>446</v>
      </c>
      <c r="E485" s="12" t="s">
        <v>13482</v>
      </c>
      <c r="F485" s="12" t="s">
        <v>24</v>
      </c>
      <c r="G485" s="12">
        <v>18</v>
      </c>
      <c r="H485" s="12" t="s">
        <v>6147</v>
      </c>
      <c r="I485" s="12" t="s">
        <v>13483</v>
      </c>
      <c r="J485" s="12">
        <v>18070811264</v>
      </c>
      <c r="K485" s="12" t="s">
        <v>27</v>
      </c>
      <c r="L485" s="57">
        <v>44331</v>
      </c>
      <c r="M485" s="12" t="s">
        <v>28</v>
      </c>
      <c r="N485" s="12" t="s">
        <v>27</v>
      </c>
      <c r="O485" s="57">
        <v>44366</v>
      </c>
      <c r="P485" s="12" t="s">
        <v>28</v>
      </c>
      <c r="Q485" s="52" t="s">
        <v>30</v>
      </c>
      <c r="R485" s="12"/>
      <c r="S485" s="12"/>
    </row>
    <row r="486" s="29" customFormat="1" spans="1:19">
      <c r="A486" s="12">
        <v>483</v>
      </c>
      <c r="B486" s="12" t="s">
        <v>13484</v>
      </c>
      <c r="C486" s="12"/>
      <c r="D486" s="12" t="s">
        <v>446</v>
      </c>
      <c r="E486" s="12" t="s">
        <v>13485</v>
      </c>
      <c r="F486" s="12" t="s">
        <v>143</v>
      </c>
      <c r="G486" s="12">
        <v>17</v>
      </c>
      <c r="H486" s="12" t="s">
        <v>13486</v>
      </c>
      <c r="I486" s="12" t="s">
        <v>13487</v>
      </c>
      <c r="J486" s="12">
        <v>19907882248</v>
      </c>
      <c r="K486" s="12" t="s">
        <v>27</v>
      </c>
      <c r="L486" s="57">
        <v>44397</v>
      </c>
      <c r="M486" s="12" t="s">
        <v>1273</v>
      </c>
      <c r="N486" s="12" t="s">
        <v>30</v>
      </c>
      <c r="O486" s="57"/>
      <c r="P486" s="12"/>
      <c r="Q486" s="52" t="s">
        <v>30</v>
      </c>
      <c r="R486" s="12"/>
      <c r="S486" s="12"/>
    </row>
    <row r="487" s="29" customFormat="1" spans="1:19">
      <c r="A487" s="12">
        <v>484</v>
      </c>
      <c r="B487" s="12" t="s">
        <v>13488</v>
      </c>
      <c r="C487" s="12"/>
      <c r="D487" s="12" t="s">
        <v>446</v>
      </c>
      <c r="E487" s="12" t="s">
        <v>13489</v>
      </c>
      <c r="F487" s="12" t="s">
        <v>143</v>
      </c>
      <c r="G487" s="12">
        <v>16</v>
      </c>
      <c r="H487" s="12" t="s">
        <v>13490</v>
      </c>
      <c r="I487" s="12" t="s">
        <v>13491</v>
      </c>
      <c r="J487" s="12">
        <v>17707763046</v>
      </c>
      <c r="K487" s="12" t="s">
        <v>27</v>
      </c>
      <c r="L487" s="57">
        <v>44395</v>
      </c>
      <c r="M487" s="12" t="s">
        <v>10754</v>
      </c>
      <c r="N487" s="12" t="s">
        <v>27</v>
      </c>
      <c r="O487" s="57">
        <v>44416</v>
      </c>
      <c r="P487" s="12" t="s">
        <v>10754</v>
      </c>
      <c r="Q487" s="52" t="s">
        <v>30</v>
      </c>
      <c r="R487" s="12"/>
      <c r="S487" s="12"/>
    </row>
    <row r="488" s="29" customFormat="1" spans="1:19">
      <c r="A488" s="12">
        <v>485</v>
      </c>
      <c r="B488" s="12" t="s">
        <v>13492</v>
      </c>
      <c r="C488" s="12"/>
      <c r="D488" s="12" t="s">
        <v>446</v>
      </c>
      <c r="E488" s="12" t="s">
        <v>13493</v>
      </c>
      <c r="F488" s="12" t="s">
        <v>143</v>
      </c>
      <c r="G488" s="12">
        <v>19</v>
      </c>
      <c r="H488" s="12" t="s">
        <v>13494</v>
      </c>
      <c r="I488" s="12" t="s">
        <v>13495</v>
      </c>
      <c r="J488" s="12">
        <v>18978760587</v>
      </c>
      <c r="K488" s="12" t="s">
        <v>27</v>
      </c>
      <c r="L488" s="57">
        <v>44395</v>
      </c>
      <c r="M488" s="12" t="s">
        <v>28</v>
      </c>
      <c r="N488" s="12" t="s">
        <v>30</v>
      </c>
      <c r="O488" s="57"/>
      <c r="P488" s="12"/>
      <c r="Q488" s="52" t="s">
        <v>30</v>
      </c>
      <c r="R488" s="12"/>
      <c r="S488" s="12"/>
    </row>
    <row r="489" s="29" customFormat="1" spans="1:19">
      <c r="A489" s="12">
        <v>486</v>
      </c>
      <c r="B489" s="12" t="s">
        <v>13496</v>
      </c>
      <c r="C489" s="12"/>
      <c r="D489" s="12" t="s">
        <v>446</v>
      </c>
      <c r="E489" s="12" t="s">
        <v>13497</v>
      </c>
      <c r="F489" s="12" t="s">
        <v>24</v>
      </c>
      <c r="G489" s="12">
        <v>16</v>
      </c>
      <c r="H489" s="12" t="s">
        <v>18511</v>
      </c>
      <c r="I489" s="12" t="s">
        <v>13499</v>
      </c>
      <c r="J489" s="12">
        <v>15878687788</v>
      </c>
      <c r="K489" s="12" t="s">
        <v>27</v>
      </c>
      <c r="L489" s="57">
        <v>44396</v>
      </c>
      <c r="M489" s="12" t="s">
        <v>28</v>
      </c>
      <c r="N489" s="12" t="s">
        <v>30</v>
      </c>
      <c r="O489" s="57"/>
      <c r="P489" s="12"/>
      <c r="Q489" s="52" t="s">
        <v>30</v>
      </c>
      <c r="R489" s="12"/>
      <c r="S489" s="12"/>
    </row>
    <row r="490" s="29" customFormat="1" spans="1:19">
      <c r="A490" s="12">
        <v>487</v>
      </c>
      <c r="B490" s="12" t="s">
        <v>13500</v>
      </c>
      <c r="C490" s="12"/>
      <c r="D490" s="12" t="s">
        <v>446</v>
      </c>
      <c r="E490" s="12" t="s">
        <v>13501</v>
      </c>
      <c r="F490" s="12" t="s">
        <v>24</v>
      </c>
      <c r="G490" s="12">
        <v>17</v>
      </c>
      <c r="H490" s="12" t="s">
        <v>429</v>
      </c>
      <c r="I490" s="12" t="s">
        <v>13502</v>
      </c>
      <c r="J490" s="12">
        <v>19907882248</v>
      </c>
      <c r="K490" s="12" t="s">
        <v>27</v>
      </c>
      <c r="L490" s="57">
        <v>44395</v>
      </c>
      <c r="M490" s="12" t="s">
        <v>2747</v>
      </c>
      <c r="N490" s="12" t="s">
        <v>30</v>
      </c>
      <c r="O490" s="57"/>
      <c r="P490" s="12"/>
      <c r="Q490" s="52" t="s">
        <v>30</v>
      </c>
      <c r="R490" s="12"/>
      <c r="S490" s="12"/>
    </row>
    <row r="491" s="29" customFormat="1" spans="1:19">
      <c r="A491" s="12">
        <v>488</v>
      </c>
      <c r="B491" s="12" t="s">
        <v>13503</v>
      </c>
      <c r="C491" s="12"/>
      <c r="D491" s="12" t="s">
        <v>446</v>
      </c>
      <c r="E491" s="12" t="s">
        <v>13504</v>
      </c>
      <c r="F491" s="12" t="s">
        <v>143</v>
      </c>
      <c r="G491" s="12">
        <v>17</v>
      </c>
      <c r="H491" s="12" t="s">
        <v>13505</v>
      </c>
      <c r="I491" s="12" t="s">
        <v>13506</v>
      </c>
      <c r="J491" s="12">
        <v>13397886582</v>
      </c>
      <c r="K491" s="12" t="s">
        <v>27</v>
      </c>
      <c r="L491" s="57">
        <v>44394</v>
      </c>
      <c r="M491" s="12" t="s">
        <v>28</v>
      </c>
      <c r="N491" s="12" t="s">
        <v>30</v>
      </c>
      <c r="O491" s="57"/>
      <c r="P491" s="12"/>
      <c r="Q491" s="52" t="s">
        <v>30</v>
      </c>
      <c r="R491" s="12"/>
      <c r="S491" s="12"/>
    </row>
    <row r="492" s="29" customFormat="1" spans="1:19">
      <c r="A492" s="12">
        <v>489</v>
      </c>
      <c r="B492" s="12" t="s">
        <v>13507</v>
      </c>
      <c r="C492" s="12"/>
      <c r="D492" s="12" t="s">
        <v>446</v>
      </c>
      <c r="E492" s="12" t="s">
        <v>13508</v>
      </c>
      <c r="F492" s="12" t="s">
        <v>143</v>
      </c>
      <c r="G492" s="12">
        <v>16</v>
      </c>
      <c r="H492" s="12" t="s">
        <v>18514</v>
      </c>
      <c r="I492" s="12" t="s">
        <v>13509</v>
      </c>
      <c r="J492" s="12">
        <v>18278868431</v>
      </c>
      <c r="K492" s="12" t="s">
        <v>27</v>
      </c>
      <c r="L492" s="57">
        <v>44399</v>
      </c>
      <c r="M492" s="12" t="s">
        <v>29</v>
      </c>
      <c r="N492" s="12" t="s">
        <v>30</v>
      </c>
      <c r="O492" s="57"/>
      <c r="P492" s="12"/>
      <c r="Q492" s="52" t="s">
        <v>30</v>
      </c>
      <c r="R492" s="12"/>
      <c r="S492" s="12"/>
    </row>
    <row r="493" s="29" customFormat="1" spans="1:19">
      <c r="A493" s="12">
        <v>490</v>
      </c>
      <c r="B493" s="12" t="s">
        <v>13510</v>
      </c>
      <c r="C493" s="12"/>
      <c r="D493" s="12" t="s">
        <v>446</v>
      </c>
      <c r="E493" s="12" t="s">
        <v>13511</v>
      </c>
      <c r="F493" s="12" t="s">
        <v>24</v>
      </c>
      <c r="G493" s="12">
        <v>17</v>
      </c>
      <c r="H493" s="12" t="s">
        <v>13512</v>
      </c>
      <c r="I493" s="12" t="s">
        <v>13513</v>
      </c>
      <c r="J493" s="12">
        <v>13425092958</v>
      </c>
      <c r="K493" s="12" t="s">
        <v>27</v>
      </c>
      <c r="L493" s="57">
        <v>44400</v>
      </c>
      <c r="M493" s="12" t="s">
        <v>29</v>
      </c>
      <c r="N493" s="12" t="s">
        <v>30</v>
      </c>
      <c r="O493" s="57"/>
      <c r="P493" s="12"/>
      <c r="Q493" s="52" t="s">
        <v>30</v>
      </c>
      <c r="R493" s="12"/>
      <c r="S493" s="12"/>
    </row>
    <row r="494" s="29" customFormat="1" spans="1:19">
      <c r="A494" s="12">
        <v>491</v>
      </c>
      <c r="B494" s="12" t="s">
        <v>13514</v>
      </c>
      <c r="C494" s="12"/>
      <c r="D494" s="12" t="s">
        <v>446</v>
      </c>
      <c r="E494" s="12" t="s">
        <v>13515</v>
      </c>
      <c r="F494" s="12" t="s">
        <v>24</v>
      </c>
      <c r="G494" s="12">
        <v>12</v>
      </c>
      <c r="H494" s="12" t="s">
        <v>13516</v>
      </c>
      <c r="I494" s="12" t="s">
        <v>13517</v>
      </c>
      <c r="J494" s="12">
        <v>17329969893</v>
      </c>
      <c r="K494" s="12" t="s">
        <v>27</v>
      </c>
      <c r="L494" s="57">
        <v>44414</v>
      </c>
      <c r="M494" s="12" t="s">
        <v>13518</v>
      </c>
      <c r="N494" s="12" t="s">
        <v>30</v>
      </c>
      <c r="O494" s="57"/>
      <c r="P494" s="12"/>
      <c r="Q494" s="52" t="s">
        <v>30</v>
      </c>
      <c r="R494" s="12"/>
      <c r="S494" s="12"/>
    </row>
    <row r="495" s="29" customFormat="1" spans="1:19">
      <c r="A495" s="12">
        <v>492</v>
      </c>
      <c r="B495" s="12" t="s">
        <v>13519</v>
      </c>
      <c r="C495" s="12"/>
      <c r="D495" s="12" t="s">
        <v>446</v>
      </c>
      <c r="E495" s="12" t="s">
        <v>13520</v>
      </c>
      <c r="F495" s="12" t="s">
        <v>24</v>
      </c>
      <c r="G495" s="12">
        <v>16</v>
      </c>
      <c r="H495" s="12" t="s">
        <v>18515</v>
      </c>
      <c r="I495" s="12" t="s">
        <v>13522</v>
      </c>
      <c r="J495" s="12">
        <v>13669683180</v>
      </c>
      <c r="K495" s="12" t="s">
        <v>27</v>
      </c>
      <c r="L495" s="57">
        <v>44395</v>
      </c>
      <c r="M495" s="12" t="s">
        <v>13523</v>
      </c>
      <c r="N495" s="12" t="s">
        <v>30</v>
      </c>
      <c r="O495" s="57"/>
      <c r="P495" s="12"/>
      <c r="Q495" s="52" t="s">
        <v>30</v>
      </c>
      <c r="R495" s="12"/>
      <c r="S495" s="12"/>
    </row>
    <row r="496" s="29" customFormat="1" spans="1:19">
      <c r="A496" s="12">
        <v>493</v>
      </c>
      <c r="B496" s="12" t="s">
        <v>13524</v>
      </c>
      <c r="C496" s="12"/>
      <c r="D496" s="12" t="s">
        <v>446</v>
      </c>
      <c r="E496" s="12" t="s">
        <v>1717</v>
      </c>
      <c r="F496" s="12" t="s">
        <v>24</v>
      </c>
      <c r="G496" s="12">
        <v>16</v>
      </c>
      <c r="H496" s="12" t="s">
        <v>18517</v>
      </c>
      <c r="I496" s="12" t="s">
        <v>13526</v>
      </c>
      <c r="J496" s="12">
        <v>18776879198</v>
      </c>
      <c r="K496" s="12" t="s">
        <v>27</v>
      </c>
      <c r="L496" s="57">
        <v>44399</v>
      </c>
      <c r="M496" s="12" t="s">
        <v>28</v>
      </c>
      <c r="N496" s="12" t="s">
        <v>30</v>
      </c>
      <c r="O496" s="57"/>
      <c r="P496" s="12"/>
      <c r="Q496" s="52" t="s">
        <v>30</v>
      </c>
      <c r="R496" s="12"/>
      <c r="S496" s="12"/>
    </row>
    <row r="497" s="29" customFormat="1" spans="1:19">
      <c r="A497" s="12">
        <v>494</v>
      </c>
      <c r="B497" s="12" t="s">
        <v>13527</v>
      </c>
      <c r="C497" s="12"/>
      <c r="D497" s="12" t="s">
        <v>446</v>
      </c>
      <c r="E497" s="12" t="s">
        <v>13528</v>
      </c>
      <c r="F497" s="12" t="s">
        <v>143</v>
      </c>
      <c r="G497" s="12">
        <v>17</v>
      </c>
      <c r="H497" s="12" t="s">
        <v>25859</v>
      </c>
      <c r="I497" s="12" t="s">
        <v>13530</v>
      </c>
      <c r="J497" s="12">
        <v>17329710652</v>
      </c>
      <c r="K497" s="12" t="s">
        <v>27</v>
      </c>
      <c r="L497" s="57">
        <v>44395</v>
      </c>
      <c r="M497" s="12" t="s">
        <v>13531</v>
      </c>
      <c r="N497" s="12"/>
      <c r="O497" s="57"/>
      <c r="P497" s="12"/>
      <c r="Q497" s="52" t="s">
        <v>30</v>
      </c>
      <c r="R497" s="12"/>
      <c r="S497" s="12"/>
    </row>
    <row r="498" s="29" customFormat="1" spans="1:19">
      <c r="A498" s="12">
        <v>495</v>
      </c>
      <c r="B498" s="12" t="s">
        <v>13532</v>
      </c>
      <c r="C498" s="12"/>
      <c r="D498" s="12" t="s">
        <v>446</v>
      </c>
      <c r="E498" s="12" t="s">
        <v>9076</v>
      </c>
      <c r="F498" s="12" t="s">
        <v>24</v>
      </c>
      <c r="G498" s="12">
        <v>16</v>
      </c>
      <c r="H498" s="12" t="s">
        <v>25860</v>
      </c>
      <c r="I498" s="12" t="s">
        <v>13534</v>
      </c>
      <c r="J498" s="12">
        <v>15277859891</v>
      </c>
      <c r="K498" s="12" t="s">
        <v>27</v>
      </c>
      <c r="L498" s="57">
        <v>44394</v>
      </c>
      <c r="M498" s="12" t="s">
        <v>28</v>
      </c>
      <c r="N498" s="12" t="s">
        <v>30</v>
      </c>
      <c r="O498" s="57"/>
      <c r="P498" s="12"/>
      <c r="Q498" s="52" t="s">
        <v>30</v>
      </c>
      <c r="R498" s="12"/>
      <c r="S498" s="12"/>
    </row>
    <row r="499" s="29" customFormat="1" spans="1:19">
      <c r="A499" s="12">
        <v>496</v>
      </c>
      <c r="B499" s="12" t="s">
        <v>13535</v>
      </c>
      <c r="C499" s="12"/>
      <c r="D499" s="12" t="s">
        <v>446</v>
      </c>
      <c r="E499" s="12" t="s">
        <v>6894</v>
      </c>
      <c r="F499" s="12" t="s">
        <v>24</v>
      </c>
      <c r="G499" s="12">
        <v>17</v>
      </c>
      <c r="H499" s="12" t="s">
        <v>18519</v>
      </c>
      <c r="I499" s="12" t="s">
        <v>13536</v>
      </c>
      <c r="J499" s="12">
        <v>14736225783</v>
      </c>
      <c r="K499" s="12" t="s">
        <v>27</v>
      </c>
      <c r="L499" s="57">
        <v>44400</v>
      </c>
      <c r="M499" s="12" t="s">
        <v>29</v>
      </c>
      <c r="N499" s="12" t="s">
        <v>30</v>
      </c>
      <c r="O499" s="57"/>
      <c r="P499" s="12"/>
      <c r="Q499" s="52" t="s">
        <v>30</v>
      </c>
      <c r="R499" s="12"/>
      <c r="S499" s="12"/>
    </row>
    <row r="500" s="29" customFormat="1" spans="1:19">
      <c r="A500" s="12">
        <v>497</v>
      </c>
      <c r="B500" s="12" t="s">
        <v>13537</v>
      </c>
      <c r="C500" s="12"/>
      <c r="D500" s="12" t="s">
        <v>446</v>
      </c>
      <c r="E500" s="12" t="s">
        <v>13538</v>
      </c>
      <c r="F500" s="12" t="s">
        <v>143</v>
      </c>
      <c r="G500" s="12">
        <v>16</v>
      </c>
      <c r="H500" s="12" t="s">
        <v>18521</v>
      </c>
      <c r="I500" s="12" t="s">
        <v>13540</v>
      </c>
      <c r="J500" s="12">
        <v>13471802623</v>
      </c>
      <c r="K500" s="12" t="s">
        <v>27</v>
      </c>
      <c r="L500" s="57">
        <v>44401</v>
      </c>
      <c r="M500" s="12" t="s">
        <v>98</v>
      </c>
      <c r="N500" s="12" t="s">
        <v>30</v>
      </c>
      <c r="O500" s="57"/>
      <c r="P500" s="12"/>
      <c r="Q500" s="52" t="s">
        <v>30</v>
      </c>
      <c r="R500" s="12"/>
      <c r="S500" s="12"/>
    </row>
    <row r="501" s="29" customFormat="1" spans="1:19">
      <c r="A501" s="12">
        <v>498</v>
      </c>
      <c r="B501" s="12" t="s">
        <v>13541</v>
      </c>
      <c r="C501" s="12"/>
      <c r="D501" s="12" t="s">
        <v>446</v>
      </c>
      <c r="E501" s="12" t="s">
        <v>13103</v>
      </c>
      <c r="F501" s="12" t="s">
        <v>143</v>
      </c>
      <c r="G501" s="12">
        <v>18</v>
      </c>
      <c r="H501" s="12" t="s">
        <v>2398</v>
      </c>
      <c r="I501" s="12" t="s">
        <v>2399</v>
      </c>
      <c r="J501" s="12">
        <v>13481867349</v>
      </c>
      <c r="K501" s="12" t="s">
        <v>27</v>
      </c>
      <c r="L501" s="57">
        <v>44397</v>
      </c>
      <c r="M501" s="12" t="s">
        <v>1273</v>
      </c>
      <c r="N501" s="12" t="s">
        <v>30</v>
      </c>
      <c r="O501" s="57"/>
      <c r="P501" s="12"/>
      <c r="Q501" s="52" t="s">
        <v>30</v>
      </c>
      <c r="R501" s="12"/>
      <c r="S501" s="12"/>
    </row>
    <row r="502" s="29" customFormat="1" spans="1:20">
      <c r="A502" s="12">
        <v>499</v>
      </c>
      <c r="B502" s="12" t="s">
        <v>13542</v>
      </c>
      <c r="C502" s="12"/>
      <c r="D502" s="58" t="s">
        <v>451</v>
      </c>
      <c r="E502" s="58" t="s">
        <v>13543</v>
      </c>
      <c r="F502" s="58" t="s">
        <v>143</v>
      </c>
      <c r="G502" s="58">
        <v>17</v>
      </c>
      <c r="H502" s="58" t="s">
        <v>13544</v>
      </c>
      <c r="I502" s="58" t="s">
        <v>13545</v>
      </c>
      <c r="J502" s="58">
        <v>18176139742</v>
      </c>
      <c r="K502" s="58" t="s">
        <v>27</v>
      </c>
      <c r="L502" s="61">
        <v>44420</v>
      </c>
      <c r="M502" s="58" t="s">
        <v>28</v>
      </c>
      <c r="N502" s="58"/>
      <c r="O502" s="61"/>
      <c r="P502" s="58"/>
      <c r="Q502" s="52" t="s">
        <v>30</v>
      </c>
      <c r="R502" s="58"/>
      <c r="S502" s="58"/>
      <c r="T502" s="58"/>
    </row>
    <row r="503" s="29" customFormat="1" spans="1:20">
      <c r="A503" s="12">
        <v>500</v>
      </c>
      <c r="B503" s="12" t="s">
        <v>13546</v>
      </c>
      <c r="C503" s="12"/>
      <c r="D503" s="58" t="s">
        <v>451</v>
      </c>
      <c r="E503" s="58" t="s">
        <v>13547</v>
      </c>
      <c r="F503" s="58" t="s">
        <v>143</v>
      </c>
      <c r="G503" s="58">
        <v>15</v>
      </c>
      <c r="H503" s="58" t="s">
        <v>13550</v>
      </c>
      <c r="I503" s="58" t="s">
        <v>13549</v>
      </c>
      <c r="J503" s="58">
        <v>13650186813</v>
      </c>
      <c r="K503" s="58" t="s">
        <v>27</v>
      </c>
      <c r="L503" s="61">
        <v>44396</v>
      </c>
      <c r="M503" s="58" t="s">
        <v>8668</v>
      </c>
      <c r="N503" s="58"/>
      <c r="O503" s="61"/>
      <c r="P503" s="58"/>
      <c r="Q503" s="52" t="s">
        <v>30</v>
      </c>
      <c r="R503" s="58" t="s">
        <v>13550</v>
      </c>
      <c r="S503" s="58"/>
      <c r="T503" s="58"/>
    </row>
    <row r="504" s="29" customFormat="1" spans="1:20">
      <c r="A504" s="12">
        <v>501</v>
      </c>
      <c r="B504" s="12" t="s">
        <v>13551</v>
      </c>
      <c r="C504" s="12"/>
      <c r="D504" s="58" t="s">
        <v>451</v>
      </c>
      <c r="E504" s="58" t="s">
        <v>13552</v>
      </c>
      <c r="F504" s="58" t="s">
        <v>143</v>
      </c>
      <c r="G504" s="58">
        <v>19</v>
      </c>
      <c r="H504" s="58" t="s">
        <v>13553</v>
      </c>
      <c r="I504" s="58" t="s">
        <v>13554</v>
      </c>
      <c r="J504" s="58">
        <v>17776575418</v>
      </c>
      <c r="K504" s="58" t="s">
        <v>27</v>
      </c>
      <c r="L504" s="61">
        <v>44331</v>
      </c>
      <c r="M504" s="58" t="s">
        <v>2172</v>
      </c>
      <c r="N504" s="58" t="s">
        <v>27</v>
      </c>
      <c r="O504" s="61">
        <v>44366</v>
      </c>
      <c r="P504" s="58" t="s">
        <v>2172</v>
      </c>
      <c r="Q504" s="52" t="s">
        <v>30</v>
      </c>
      <c r="R504" s="58"/>
      <c r="S504" s="58"/>
      <c r="T504" s="58"/>
    </row>
    <row r="505" s="29" customFormat="1" spans="1:20">
      <c r="A505" s="12">
        <v>502</v>
      </c>
      <c r="B505" s="12" t="s">
        <v>13555</v>
      </c>
      <c r="C505" s="12"/>
      <c r="D505" s="59" t="s">
        <v>451</v>
      </c>
      <c r="E505" s="59" t="s">
        <v>13556</v>
      </c>
      <c r="F505" s="59" t="s">
        <v>24</v>
      </c>
      <c r="G505" s="59">
        <v>17</v>
      </c>
      <c r="H505" s="59" t="s">
        <v>13557</v>
      </c>
      <c r="I505" s="59" t="s">
        <v>13558</v>
      </c>
      <c r="J505" s="59">
        <v>17807879809</v>
      </c>
      <c r="K505" s="62" t="s">
        <v>27</v>
      </c>
      <c r="L505" s="63">
        <v>44422</v>
      </c>
      <c r="M505" s="62" t="s">
        <v>133</v>
      </c>
      <c r="N505" s="59"/>
      <c r="O505" s="64"/>
      <c r="P505" s="59"/>
      <c r="Q505" s="12" t="s">
        <v>30</v>
      </c>
      <c r="R505" s="59"/>
      <c r="S505" s="59"/>
      <c r="T505" s="59"/>
    </row>
    <row r="506" s="29" customFormat="1" spans="1:20">
      <c r="A506" s="12">
        <v>503</v>
      </c>
      <c r="B506" s="12" t="s">
        <v>13559</v>
      </c>
      <c r="C506" s="12"/>
      <c r="D506" s="58" t="s">
        <v>451</v>
      </c>
      <c r="E506" s="58" t="s">
        <v>13560</v>
      </c>
      <c r="F506" s="58" t="s">
        <v>143</v>
      </c>
      <c r="G506" s="58">
        <v>16</v>
      </c>
      <c r="H506" s="58" t="s">
        <v>13561</v>
      </c>
      <c r="I506" s="58" t="s">
        <v>13562</v>
      </c>
      <c r="J506" s="58">
        <v>19127018879</v>
      </c>
      <c r="K506" s="58" t="s">
        <v>27</v>
      </c>
      <c r="L506" s="61">
        <v>44395</v>
      </c>
      <c r="M506" s="58" t="s">
        <v>1352</v>
      </c>
      <c r="N506" s="58"/>
      <c r="O506" s="61"/>
      <c r="P506" s="58"/>
      <c r="Q506" s="52" t="s">
        <v>30</v>
      </c>
      <c r="R506" s="58"/>
      <c r="S506" s="58"/>
      <c r="T506" s="58"/>
    </row>
    <row r="507" s="29" customFormat="1" spans="1:20">
      <c r="A507" s="12">
        <v>504</v>
      </c>
      <c r="B507" s="12" t="s">
        <v>13563</v>
      </c>
      <c r="C507" s="12"/>
      <c r="D507" s="58" t="s">
        <v>451</v>
      </c>
      <c r="E507" s="58" t="s">
        <v>13564</v>
      </c>
      <c r="F507" s="58" t="s">
        <v>143</v>
      </c>
      <c r="G507" s="58">
        <v>16</v>
      </c>
      <c r="H507" s="58" t="s">
        <v>13565</v>
      </c>
      <c r="I507" s="58" t="s">
        <v>13566</v>
      </c>
      <c r="J507" s="58">
        <v>18877910308</v>
      </c>
      <c r="K507" s="58" t="s">
        <v>27</v>
      </c>
      <c r="L507" s="61">
        <v>44395</v>
      </c>
      <c r="M507" s="58" t="s">
        <v>1352</v>
      </c>
      <c r="N507" s="58"/>
      <c r="O507" s="61"/>
      <c r="P507" s="58"/>
      <c r="Q507" s="52" t="s">
        <v>30</v>
      </c>
      <c r="R507" s="58"/>
      <c r="S507" s="58"/>
      <c r="T507" s="58"/>
    </row>
    <row r="508" s="29" customFormat="1" spans="1:20">
      <c r="A508" s="12">
        <v>505</v>
      </c>
      <c r="B508" s="12" t="s">
        <v>13567</v>
      </c>
      <c r="C508" s="12"/>
      <c r="D508" s="58" t="s">
        <v>451</v>
      </c>
      <c r="E508" s="58" t="s">
        <v>13568</v>
      </c>
      <c r="F508" s="58" t="s">
        <v>143</v>
      </c>
      <c r="G508" s="58">
        <v>17</v>
      </c>
      <c r="H508" s="58" t="s">
        <v>13569</v>
      </c>
      <c r="I508" s="58" t="s">
        <v>13570</v>
      </c>
      <c r="J508" s="58">
        <v>18977802929</v>
      </c>
      <c r="K508" s="58" t="s">
        <v>27</v>
      </c>
      <c r="L508" s="61">
        <v>44396</v>
      </c>
      <c r="M508" s="58" t="s">
        <v>28</v>
      </c>
      <c r="N508" s="58"/>
      <c r="O508" s="61"/>
      <c r="P508" s="58"/>
      <c r="Q508" s="52" t="s">
        <v>30</v>
      </c>
      <c r="R508" s="58"/>
      <c r="S508" s="58"/>
      <c r="T508" s="58"/>
    </row>
    <row r="509" s="29" customFormat="1" spans="1:20">
      <c r="A509" s="12">
        <v>506</v>
      </c>
      <c r="B509" s="12" t="s">
        <v>13571</v>
      </c>
      <c r="C509" s="12"/>
      <c r="D509" s="58" t="s">
        <v>451</v>
      </c>
      <c r="E509" s="58" t="s">
        <v>13572</v>
      </c>
      <c r="F509" s="58" t="s">
        <v>143</v>
      </c>
      <c r="G509" s="58">
        <v>17</v>
      </c>
      <c r="H509" s="58" t="s">
        <v>4004</v>
      </c>
      <c r="I509" s="58" t="s">
        <v>13573</v>
      </c>
      <c r="J509" s="58">
        <v>15916620070</v>
      </c>
      <c r="K509" s="58" t="s">
        <v>27</v>
      </c>
      <c r="L509" s="61">
        <v>44398</v>
      </c>
      <c r="M509" s="58" t="s">
        <v>8668</v>
      </c>
      <c r="N509" s="58"/>
      <c r="O509" s="61"/>
      <c r="P509" s="58"/>
      <c r="Q509" s="52" t="s">
        <v>30</v>
      </c>
      <c r="R509" s="58"/>
      <c r="S509" s="58"/>
      <c r="T509" s="58"/>
    </row>
    <row r="510" s="29" customFormat="1" spans="1:20">
      <c r="A510" s="12">
        <v>507</v>
      </c>
      <c r="B510" s="12" t="s">
        <v>13574</v>
      </c>
      <c r="C510" s="12"/>
      <c r="D510" s="58" t="s">
        <v>451</v>
      </c>
      <c r="E510" s="58" t="s">
        <v>13575</v>
      </c>
      <c r="F510" s="58" t="s">
        <v>143</v>
      </c>
      <c r="G510" s="58">
        <v>16</v>
      </c>
      <c r="H510" s="58" t="s">
        <v>13576</v>
      </c>
      <c r="I510" s="58" t="s">
        <v>13577</v>
      </c>
      <c r="J510" s="58">
        <v>13481869638</v>
      </c>
      <c r="K510" s="58" t="s">
        <v>27</v>
      </c>
      <c r="L510" s="61">
        <v>44395</v>
      </c>
      <c r="M510" s="58" t="s">
        <v>13578</v>
      </c>
      <c r="N510" s="58"/>
      <c r="O510" s="61"/>
      <c r="P510" s="58"/>
      <c r="Q510" s="52" t="s">
        <v>30</v>
      </c>
      <c r="R510" s="58"/>
      <c r="S510" s="58"/>
      <c r="T510" s="58"/>
    </row>
    <row r="511" s="29" customFormat="1" spans="1:20">
      <c r="A511" s="12">
        <v>508</v>
      </c>
      <c r="B511" s="12" t="s">
        <v>13579</v>
      </c>
      <c r="C511" s="12"/>
      <c r="D511" s="58" t="s">
        <v>451</v>
      </c>
      <c r="E511" s="58" t="s">
        <v>13580</v>
      </c>
      <c r="F511" s="58" t="s">
        <v>143</v>
      </c>
      <c r="G511" s="58">
        <v>16</v>
      </c>
      <c r="H511" s="58" t="s">
        <v>13581</v>
      </c>
      <c r="I511" s="58" t="s">
        <v>13582</v>
      </c>
      <c r="J511" s="58">
        <v>17776576131</v>
      </c>
      <c r="K511" s="58" t="s">
        <v>27</v>
      </c>
      <c r="L511" s="61">
        <v>44396</v>
      </c>
      <c r="M511" s="58" t="s">
        <v>3693</v>
      </c>
      <c r="N511" s="58"/>
      <c r="O511" s="61"/>
      <c r="P511" s="58"/>
      <c r="Q511" s="52" t="s">
        <v>30</v>
      </c>
      <c r="R511" s="58"/>
      <c r="S511" s="58"/>
      <c r="T511" s="58"/>
    </row>
    <row r="512" s="29" customFormat="1" spans="1:20">
      <c r="A512" s="12">
        <v>509</v>
      </c>
      <c r="B512" s="12" t="s">
        <v>13583</v>
      </c>
      <c r="C512" s="12"/>
      <c r="D512" s="58" t="s">
        <v>451</v>
      </c>
      <c r="E512" s="58" t="s">
        <v>13584</v>
      </c>
      <c r="F512" s="58" t="s">
        <v>143</v>
      </c>
      <c r="G512" s="58">
        <v>17</v>
      </c>
      <c r="H512" s="58" t="s">
        <v>13585</v>
      </c>
      <c r="I512" s="58" t="s">
        <v>13586</v>
      </c>
      <c r="J512" s="58">
        <v>13788387102</v>
      </c>
      <c r="K512" s="58" t="s">
        <v>27</v>
      </c>
      <c r="L512" s="61">
        <v>44396</v>
      </c>
      <c r="M512" s="58" t="s">
        <v>4299</v>
      </c>
      <c r="N512" s="58"/>
      <c r="O512" s="61"/>
      <c r="P512" s="58"/>
      <c r="Q512" s="52" t="s">
        <v>30</v>
      </c>
      <c r="R512" s="58" t="s">
        <v>13585</v>
      </c>
      <c r="S512" s="58"/>
      <c r="T512" s="58"/>
    </row>
    <row r="513" s="29" customFormat="1" spans="1:20">
      <c r="A513" s="12">
        <v>510</v>
      </c>
      <c r="B513" s="12" t="s">
        <v>13587</v>
      </c>
      <c r="C513" s="12"/>
      <c r="D513" s="58" t="s">
        <v>451</v>
      </c>
      <c r="E513" s="58" t="s">
        <v>13588</v>
      </c>
      <c r="F513" s="58" t="s">
        <v>24</v>
      </c>
      <c r="G513" s="58">
        <v>17</v>
      </c>
      <c r="H513" s="58" t="s">
        <v>3779</v>
      </c>
      <c r="I513" s="58" t="s">
        <v>13589</v>
      </c>
      <c r="J513" s="58">
        <v>15977838540</v>
      </c>
      <c r="K513" s="58" t="s">
        <v>27</v>
      </c>
      <c r="L513" s="61">
        <v>44396</v>
      </c>
      <c r="M513" s="58" t="s">
        <v>28</v>
      </c>
      <c r="N513" s="58"/>
      <c r="O513" s="61"/>
      <c r="P513" s="58"/>
      <c r="Q513" s="52" t="s">
        <v>30</v>
      </c>
      <c r="R513" s="58"/>
      <c r="S513" s="58"/>
      <c r="T513" s="58"/>
    </row>
    <row r="514" s="29" customFormat="1" spans="1:20">
      <c r="A514" s="12">
        <v>511</v>
      </c>
      <c r="B514" s="12" t="s">
        <v>13590</v>
      </c>
      <c r="C514" s="12"/>
      <c r="D514" s="58" t="s">
        <v>451</v>
      </c>
      <c r="E514" s="58" t="s">
        <v>13591</v>
      </c>
      <c r="F514" s="58" t="s">
        <v>143</v>
      </c>
      <c r="G514" s="58">
        <v>16</v>
      </c>
      <c r="H514" s="58" t="s">
        <v>13592</v>
      </c>
      <c r="I514" s="58" t="s">
        <v>13593</v>
      </c>
      <c r="J514" s="58">
        <v>18978757607</v>
      </c>
      <c r="K514" s="58" t="s">
        <v>27</v>
      </c>
      <c r="L514" s="61">
        <v>44394</v>
      </c>
      <c r="M514" s="58" t="s">
        <v>1303</v>
      </c>
      <c r="N514" s="58"/>
      <c r="O514" s="61"/>
      <c r="P514" s="58"/>
      <c r="Q514" s="52" t="s">
        <v>30</v>
      </c>
      <c r="R514" s="58"/>
      <c r="S514" s="58"/>
      <c r="T514" s="58"/>
    </row>
    <row r="515" s="29" customFormat="1" spans="1:20">
      <c r="A515" s="12">
        <v>512</v>
      </c>
      <c r="B515" s="12" t="s">
        <v>13594</v>
      </c>
      <c r="C515" s="12"/>
      <c r="D515" s="58" t="s">
        <v>451</v>
      </c>
      <c r="E515" s="58" t="s">
        <v>13595</v>
      </c>
      <c r="F515" s="58" t="s">
        <v>143</v>
      </c>
      <c r="G515" s="58">
        <v>17</v>
      </c>
      <c r="H515" s="58" t="s">
        <v>1023</v>
      </c>
      <c r="I515" s="58" t="s">
        <v>13596</v>
      </c>
      <c r="J515" s="58">
        <v>18818594580</v>
      </c>
      <c r="K515" s="58" t="s">
        <v>27</v>
      </c>
      <c r="L515" s="61">
        <v>44394</v>
      </c>
      <c r="M515" s="58" t="s">
        <v>126</v>
      </c>
      <c r="N515" s="58"/>
      <c r="O515" s="61"/>
      <c r="P515" s="58"/>
      <c r="Q515" s="52" t="s">
        <v>30</v>
      </c>
      <c r="R515" s="58"/>
      <c r="S515" s="58"/>
      <c r="T515" s="58"/>
    </row>
    <row r="516" s="29" customFormat="1" spans="1:20">
      <c r="A516" s="12">
        <v>513</v>
      </c>
      <c r="B516" s="12" t="s">
        <v>13597</v>
      </c>
      <c r="C516" s="12"/>
      <c r="D516" s="58" t="s">
        <v>451</v>
      </c>
      <c r="E516" s="58" t="s">
        <v>13598</v>
      </c>
      <c r="F516" s="58" t="s">
        <v>143</v>
      </c>
      <c r="G516" s="58">
        <v>15</v>
      </c>
      <c r="H516" s="58" t="s">
        <v>18524</v>
      </c>
      <c r="I516" s="58" t="s">
        <v>13600</v>
      </c>
      <c r="J516" s="58">
        <v>14736277938</v>
      </c>
      <c r="K516" s="58" t="s">
        <v>27</v>
      </c>
      <c r="L516" s="61">
        <v>44396</v>
      </c>
      <c r="M516" s="58" t="s">
        <v>12241</v>
      </c>
      <c r="N516" s="58"/>
      <c r="O516" s="61"/>
      <c r="P516" s="58"/>
      <c r="Q516" s="52" t="s">
        <v>30</v>
      </c>
      <c r="R516" s="58"/>
      <c r="S516" s="58"/>
      <c r="T516" s="58"/>
    </row>
    <row r="517" s="29" customFormat="1" spans="1:20">
      <c r="A517" s="12">
        <v>514</v>
      </c>
      <c r="B517" s="12" t="s">
        <v>13601</v>
      </c>
      <c r="C517" s="12"/>
      <c r="D517" s="58" t="s">
        <v>451</v>
      </c>
      <c r="E517" s="58" t="s">
        <v>13602</v>
      </c>
      <c r="F517" s="58" t="s">
        <v>143</v>
      </c>
      <c r="G517" s="58">
        <v>16</v>
      </c>
      <c r="H517" s="58" t="s">
        <v>13603</v>
      </c>
      <c r="I517" s="58" t="s">
        <v>13604</v>
      </c>
      <c r="J517" s="58">
        <v>15800515077</v>
      </c>
      <c r="K517" s="58" t="s">
        <v>27</v>
      </c>
      <c r="L517" s="61">
        <v>44395</v>
      </c>
      <c r="M517" s="58" t="s">
        <v>8668</v>
      </c>
      <c r="N517" s="58"/>
      <c r="O517" s="61"/>
      <c r="P517" s="58"/>
      <c r="Q517" s="52" t="s">
        <v>30</v>
      </c>
      <c r="R517" s="58"/>
      <c r="S517" s="58"/>
      <c r="T517" s="58"/>
    </row>
    <row r="518" s="29" customFormat="1" spans="1:20">
      <c r="A518" s="12">
        <v>515</v>
      </c>
      <c r="B518" s="12" t="s">
        <v>13605</v>
      </c>
      <c r="C518" s="12"/>
      <c r="D518" s="58" t="s">
        <v>451</v>
      </c>
      <c r="E518" s="58" t="s">
        <v>13606</v>
      </c>
      <c r="F518" s="58" t="s">
        <v>143</v>
      </c>
      <c r="G518" s="58">
        <v>18</v>
      </c>
      <c r="H518" s="58" t="s">
        <v>1003</v>
      </c>
      <c r="I518" s="58" t="s">
        <v>13607</v>
      </c>
      <c r="J518" s="58">
        <v>15817562536</v>
      </c>
      <c r="K518" s="58" t="s">
        <v>27</v>
      </c>
      <c r="L518" s="61">
        <v>44331</v>
      </c>
      <c r="M518" s="58" t="s">
        <v>2172</v>
      </c>
      <c r="N518" s="58" t="s">
        <v>27</v>
      </c>
      <c r="O518" s="61">
        <v>44366</v>
      </c>
      <c r="P518" s="58" t="s">
        <v>2172</v>
      </c>
      <c r="Q518" s="52" t="s">
        <v>30</v>
      </c>
      <c r="R518" s="58"/>
      <c r="S518" s="58"/>
      <c r="T518" s="58"/>
    </row>
    <row r="519" s="29" customFormat="1" spans="1:20">
      <c r="A519" s="12">
        <v>516</v>
      </c>
      <c r="B519" s="12" t="s">
        <v>13608</v>
      </c>
      <c r="C519" s="12"/>
      <c r="D519" s="58" t="s">
        <v>451</v>
      </c>
      <c r="E519" s="58" t="s">
        <v>13609</v>
      </c>
      <c r="F519" s="58" t="s">
        <v>143</v>
      </c>
      <c r="G519" s="58">
        <v>17</v>
      </c>
      <c r="H519" s="58" t="s">
        <v>1003</v>
      </c>
      <c r="I519" s="58" t="s">
        <v>13610</v>
      </c>
      <c r="J519" s="58">
        <v>19978845298</v>
      </c>
      <c r="K519" s="58" t="s">
        <v>27</v>
      </c>
      <c r="L519" s="61">
        <v>44394</v>
      </c>
      <c r="M519" s="58" t="s">
        <v>133</v>
      </c>
      <c r="N519" s="58" t="s">
        <v>27</v>
      </c>
      <c r="O519" s="61" t="s">
        <v>13611</v>
      </c>
      <c r="P519" s="58" t="s">
        <v>133</v>
      </c>
      <c r="Q519" s="52" t="s">
        <v>30</v>
      </c>
      <c r="R519" s="58"/>
      <c r="S519" s="58"/>
      <c r="T519" s="58"/>
    </row>
    <row r="520" s="29" customFormat="1" spans="1:20">
      <c r="A520" s="12">
        <v>517</v>
      </c>
      <c r="B520" s="12" t="s">
        <v>13612</v>
      </c>
      <c r="C520" s="12"/>
      <c r="D520" s="58" t="s">
        <v>451</v>
      </c>
      <c r="E520" s="58" t="s">
        <v>13613</v>
      </c>
      <c r="F520" s="58" t="s">
        <v>24</v>
      </c>
      <c r="G520" s="58">
        <v>15</v>
      </c>
      <c r="H520" s="58" t="s">
        <v>13614</v>
      </c>
      <c r="I520" s="58" t="s">
        <v>12788</v>
      </c>
      <c r="J520" s="58">
        <v>17377049337</v>
      </c>
      <c r="K520" s="58" t="s">
        <v>27</v>
      </c>
      <c r="L520" s="61">
        <v>44395</v>
      </c>
      <c r="M520" s="58" t="s">
        <v>1288</v>
      </c>
      <c r="N520" s="58" t="s">
        <v>27</v>
      </c>
      <c r="O520" s="61">
        <v>44416</v>
      </c>
      <c r="P520" s="58" t="s">
        <v>1288</v>
      </c>
      <c r="Q520" s="52" t="s">
        <v>30</v>
      </c>
      <c r="R520" s="58"/>
      <c r="S520" s="58"/>
      <c r="T520" s="58"/>
    </row>
    <row r="521" s="29" customFormat="1" spans="1:20">
      <c r="A521" s="12">
        <v>518</v>
      </c>
      <c r="B521" s="12" t="s">
        <v>13615</v>
      </c>
      <c r="C521" s="12"/>
      <c r="D521" s="58" t="s">
        <v>451</v>
      </c>
      <c r="E521" s="58" t="s">
        <v>13616</v>
      </c>
      <c r="F521" s="58" t="s">
        <v>143</v>
      </c>
      <c r="G521" s="58">
        <v>16</v>
      </c>
      <c r="H521" s="58" t="s">
        <v>13617</v>
      </c>
      <c r="I521" s="58" t="s">
        <v>893</v>
      </c>
      <c r="J521" s="58">
        <v>13431692585</v>
      </c>
      <c r="K521" s="58" t="s">
        <v>27</v>
      </c>
      <c r="L521" s="61">
        <v>44395</v>
      </c>
      <c r="M521" s="58" t="s">
        <v>1352</v>
      </c>
      <c r="N521" s="58"/>
      <c r="O521" s="61"/>
      <c r="P521" s="58"/>
      <c r="Q521" s="52" t="s">
        <v>30</v>
      </c>
      <c r="R521" s="58"/>
      <c r="S521" s="58"/>
      <c r="T521" s="58"/>
    </row>
    <row r="522" s="29" customFormat="1" spans="1:20">
      <c r="A522" s="12">
        <v>519</v>
      </c>
      <c r="B522" s="12" t="s">
        <v>13618</v>
      </c>
      <c r="C522" s="12"/>
      <c r="D522" s="58" t="s">
        <v>451</v>
      </c>
      <c r="E522" s="58" t="s">
        <v>13619</v>
      </c>
      <c r="F522" s="58" t="s">
        <v>143</v>
      </c>
      <c r="G522" s="58">
        <v>16</v>
      </c>
      <c r="H522" s="58" t="s">
        <v>13620</v>
      </c>
      <c r="I522" s="58" t="s">
        <v>13621</v>
      </c>
      <c r="J522" s="58">
        <v>15277180825</v>
      </c>
      <c r="K522" s="58" t="s">
        <v>27</v>
      </c>
      <c r="L522" s="61">
        <v>44396</v>
      </c>
      <c r="M522" s="58" t="s">
        <v>13578</v>
      </c>
      <c r="N522" s="58"/>
      <c r="O522" s="61"/>
      <c r="P522" s="58"/>
      <c r="Q522" s="52" t="s">
        <v>30</v>
      </c>
      <c r="R522" s="58"/>
      <c r="S522" s="58"/>
      <c r="T522" s="58"/>
    </row>
    <row r="523" s="29" customFormat="1" spans="1:20">
      <c r="A523" s="12">
        <v>520</v>
      </c>
      <c r="B523" s="12" t="s">
        <v>13622</v>
      </c>
      <c r="C523" s="12"/>
      <c r="D523" s="58" t="s">
        <v>451</v>
      </c>
      <c r="E523" s="58" t="s">
        <v>13623</v>
      </c>
      <c r="F523" s="58" t="s">
        <v>143</v>
      </c>
      <c r="G523" s="58">
        <v>16</v>
      </c>
      <c r="H523" s="58" t="s">
        <v>13624</v>
      </c>
      <c r="I523" s="58" t="s">
        <v>13625</v>
      </c>
      <c r="J523" s="58">
        <v>18898600290</v>
      </c>
      <c r="K523" s="58" t="s">
        <v>27</v>
      </c>
      <c r="L523" s="61">
        <v>44407</v>
      </c>
      <c r="M523" s="58" t="s">
        <v>126</v>
      </c>
      <c r="N523" s="58"/>
      <c r="O523" s="61"/>
      <c r="P523" s="58"/>
      <c r="Q523" s="52" t="s">
        <v>30</v>
      </c>
      <c r="R523" s="58"/>
      <c r="S523" s="58"/>
      <c r="T523" s="58"/>
    </row>
    <row r="524" s="29" customFormat="1" spans="1:20">
      <c r="A524" s="12">
        <v>521</v>
      </c>
      <c r="B524" s="12" t="s">
        <v>13626</v>
      </c>
      <c r="C524" s="12"/>
      <c r="D524" s="58" t="s">
        <v>451</v>
      </c>
      <c r="E524" s="58" t="s">
        <v>13627</v>
      </c>
      <c r="F524" s="58" t="s">
        <v>143</v>
      </c>
      <c r="G524" s="58">
        <v>16</v>
      </c>
      <c r="H524" s="58" t="s">
        <v>13628</v>
      </c>
      <c r="I524" s="58" t="s">
        <v>13629</v>
      </c>
      <c r="J524" s="58">
        <v>13071338183</v>
      </c>
      <c r="K524" s="58" t="s">
        <v>27</v>
      </c>
      <c r="L524" s="61">
        <v>44396</v>
      </c>
      <c r="M524" s="58" t="s">
        <v>8668</v>
      </c>
      <c r="N524" s="58"/>
      <c r="O524" s="61"/>
      <c r="P524" s="58"/>
      <c r="Q524" s="52" t="s">
        <v>30</v>
      </c>
      <c r="R524" s="58"/>
      <c r="S524" s="58"/>
      <c r="T524" s="58"/>
    </row>
    <row r="525" s="29" customFormat="1" spans="1:20">
      <c r="A525" s="12">
        <v>522</v>
      </c>
      <c r="B525" s="12" t="s">
        <v>13630</v>
      </c>
      <c r="C525" s="12"/>
      <c r="D525" s="58" t="s">
        <v>451</v>
      </c>
      <c r="E525" s="58" t="s">
        <v>13631</v>
      </c>
      <c r="F525" s="58" t="s">
        <v>143</v>
      </c>
      <c r="G525" s="58">
        <v>17</v>
      </c>
      <c r="H525" s="58" t="s">
        <v>13632</v>
      </c>
      <c r="I525" s="58" t="s">
        <v>13633</v>
      </c>
      <c r="J525" s="58">
        <v>18176756176</v>
      </c>
      <c r="K525" s="58" t="s">
        <v>27</v>
      </c>
      <c r="L525" s="61">
        <v>44396</v>
      </c>
      <c r="M525" s="58" t="s">
        <v>3693</v>
      </c>
      <c r="N525" s="58"/>
      <c r="O525" s="61"/>
      <c r="P525" s="58"/>
      <c r="Q525" s="52" t="s">
        <v>30</v>
      </c>
      <c r="R525" s="58"/>
      <c r="S525" s="58"/>
      <c r="T525" s="58"/>
    </row>
    <row r="526" s="29" customFormat="1" spans="1:20">
      <c r="A526" s="12">
        <v>523</v>
      </c>
      <c r="B526" s="12" t="s">
        <v>13634</v>
      </c>
      <c r="C526" s="12"/>
      <c r="D526" s="58" t="s">
        <v>451</v>
      </c>
      <c r="E526" s="58" t="s">
        <v>13635</v>
      </c>
      <c r="F526" s="58" t="s">
        <v>143</v>
      </c>
      <c r="G526" s="58">
        <v>19</v>
      </c>
      <c r="H526" s="58" t="s">
        <v>13636</v>
      </c>
      <c r="I526" s="58" t="s">
        <v>13637</v>
      </c>
      <c r="J526" s="58">
        <v>18825989339</v>
      </c>
      <c r="K526" s="58" t="s">
        <v>27</v>
      </c>
      <c r="L526" s="61">
        <v>44331</v>
      </c>
      <c r="M526" s="58" t="s">
        <v>2172</v>
      </c>
      <c r="N526" s="58" t="s">
        <v>27</v>
      </c>
      <c r="O526" s="61">
        <v>44366</v>
      </c>
      <c r="P526" s="58" t="s">
        <v>2172</v>
      </c>
      <c r="Q526" s="52" t="s">
        <v>30</v>
      </c>
      <c r="R526" s="58"/>
      <c r="S526" s="58"/>
      <c r="T526" s="58"/>
    </row>
    <row r="527" s="29" customFormat="1" spans="1:20">
      <c r="A527" s="12">
        <v>524</v>
      </c>
      <c r="B527" s="12" t="s">
        <v>13638</v>
      </c>
      <c r="C527" s="12"/>
      <c r="D527" s="58" t="s">
        <v>451</v>
      </c>
      <c r="E527" s="58" t="s">
        <v>13639</v>
      </c>
      <c r="F527" s="58" t="s">
        <v>143</v>
      </c>
      <c r="G527" s="58">
        <v>14</v>
      </c>
      <c r="H527" s="58" t="s">
        <v>13640</v>
      </c>
      <c r="I527" s="58" t="s">
        <v>8040</v>
      </c>
      <c r="J527" s="58">
        <v>18275886799</v>
      </c>
      <c r="K527" s="58" t="s">
        <v>27</v>
      </c>
      <c r="L527" s="61">
        <v>44411</v>
      </c>
      <c r="M527" s="58" t="s">
        <v>133</v>
      </c>
      <c r="N527" s="58"/>
      <c r="O527" s="61"/>
      <c r="P527" s="58"/>
      <c r="Q527" s="52" t="s">
        <v>30</v>
      </c>
      <c r="R527" s="58"/>
      <c r="S527" s="58"/>
      <c r="T527" s="58"/>
    </row>
    <row r="528" s="29" customFormat="1" spans="1:20">
      <c r="A528" s="12">
        <v>525</v>
      </c>
      <c r="B528" s="12" t="s">
        <v>13641</v>
      </c>
      <c r="C528" s="12"/>
      <c r="D528" s="58" t="s">
        <v>451</v>
      </c>
      <c r="E528" s="58" t="s">
        <v>13642</v>
      </c>
      <c r="F528" s="58" t="s">
        <v>24</v>
      </c>
      <c r="G528" s="58">
        <v>16</v>
      </c>
      <c r="H528" s="58" t="s">
        <v>13643</v>
      </c>
      <c r="I528" s="58" t="s">
        <v>13644</v>
      </c>
      <c r="J528" s="58">
        <v>15277854996</v>
      </c>
      <c r="K528" s="58" t="s">
        <v>27</v>
      </c>
      <c r="L528" s="61">
        <v>44396</v>
      </c>
      <c r="M528" s="58" t="s">
        <v>139</v>
      </c>
      <c r="N528" s="58"/>
      <c r="O528" s="61"/>
      <c r="P528" s="58"/>
      <c r="Q528" s="52" t="s">
        <v>30</v>
      </c>
      <c r="R528" s="58"/>
      <c r="S528" s="58"/>
      <c r="T528" s="58"/>
    </row>
    <row r="529" s="29" customFormat="1" spans="1:20">
      <c r="A529" s="12">
        <v>526</v>
      </c>
      <c r="B529" s="12" t="s">
        <v>13645</v>
      </c>
      <c r="C529" s="12"/>
      <c r="D529" s="58" t="s">
        <v>451</v>
      </c>
      <c r="E529" s="58" t="s">
        <v>13646</v>
      </c>
      <c r="F529" s="58" t="s">
        <v>143</v>
      </c>
      <c r="G529" s="58">
        <v>15</v>
      </c>
      <c r="H529" s="58" t="s">
        <v>13647</v>
      </c>
      <c r="I529" s="58" t="s">
        <v>13648</v>
      </c>
      <c r="J529" s="58">
        <v>13407780940</v>
      </c>
      <c r="K529" s="58" t="s">
        <v>27</v>
      </c>
      <c r="L529" s="61">
        <v>44398</v>
      </c>
      <c r="M529" s="58" t="s">
        <v>133</v>
      </c>
      <c r="N529" s="58"/>
      <c r="O529" s="61"/>
      <c r="P529" s="58"/>
      <c r="Q529" s="52" t="s">
        <v>30</v>
      </c>
      <c r="R529" s="58"/>
      <c r="S529" s="58"/>
      <c r="T529" s="58"/>
    </row>
    <row r="530" s="29" customFormat="1" spans="1:20">
      <c r="A530" s="12">
        <v>527</v>
      </c>
      <c r="B530" s="12" t="s">
        <v>13649</v>
      </c>
      <c r="C530" s="12"/>
      <c r="D530" s="58" t="s">
        <v>451</v>
      </c>
      <c r="E530" s="58" t="s">
        <v>13650</v>
      </c>
      <c r="F530" s="58" t="s">
        <v>143</v>
      </c>
      <c r="G530" s="58">
        <v>16</v>
      </c>
      <c r="H530" s="58" t="s">
        <v>13651</v>
      </c>
      <c r="I530" s="58" t="s">
        <v>13652</v>
      </c>
      <c r="J530" s="58">
        <v>15078613051</v>
      </c>
      <c r="K530" s="58" t="s">
        <v>27</v>
      </c>
      <c r="L530" s="61">
        <v>44394</v>
      </c>
      <c r="M530" s="58" t="s">
        <v>1352</v>
      </c>
      <c r="N530" s="58"/>
      <c r="O530" s="61"/>
      <c r="P530" s="58"/>
      <c r="Q530" s="52" t="s">
        <v>30</v>
      </c>
      <c r="R530" s="58"/>
      <c r="S530" s="58"/>
      <c r="T530" s="58"/>
    </row>
    <row r="531" s="29" customFormat="1" spans="1:20">
      <c r="A531" s="12">
        <v>528</v>
      </c>
      <c r="B531" s="12" t="s">
        <v>13653</v>
      </c>
      <c r="C531" s="12"/>
      <c r="D531" s="58" t="s">
        <v>451</v>
      </c>
      <c r="E531" s="58" t="s">
        <v>2902</v>
      </c>
      <c r="F531" s="58" t="s">
        <v>143</v>
      </c>
      <c r="G531" s="58">
        <v>17</v>
      </c>
      <c r="H531" s="58" t="s">
        <v>13654</v>
      </c>
      <c r="I531" s="58" t="s">
        <v>13655</v>
      </c>
      <c r="J531" s="58">
        <v>18977076709</v>
      </c>
      <c r="K531" s="58" t="s">
        <v>27</v>
      </c>
      <c r="L531" s="61">
        <v>44394</v>
      </c>
      <c r="M531" s="58" t="s">
        <v>13578</v>
      </c>
      <c r="N531" s="58" t="s">
        <v>27</v>
      </c>
      <c r="O531" s="61">
        <v>44416</v>
      </c>
      <c r="P531" s="58" t="s">
        <v>1352</v>
      </c>
      <c r="Q531" s="52" t="s">
        <v>30</v>
      </c>
      <c r="R531" s="58"/>
      <c r="S531" s="58"/>
      <c r="T531" s="58"/>
    </row>
    <row r="532" s="29" customFormat="1" spans="1:20">
      <c r="A532" s="12">
        <v>529</v>
      </c>
      <c r="B532" s="12" t="s">
        <v>13656</v>
      </c>
      <c r="C532" s="12"/>
      <c r="D532" s="58" t="s">
        <v>451</v>
      </c>
      <c r="E532" s="58" t="s">
        <v>13657</v>
      </c>
      <c r="F532" s="58" t="s">
        <v>143</v>
      </c>
      <c r="G532" s="58">
        <v>16</v>
      </c>
      <c r="H532" s="58" t="s">
        <v>5850</v>
      </c>
      <c r="I532" s="58" t="s">
        <v>13658</v>
      </c>
      <c r="J532" s="58">
        <v>13558289471</v>
      </c>
      <c r="K532" s="58" t="s">
        <v>27</v>
      </c>
      <c r="L532" s="61">
        <v>44395</v>
      </c>
      <c r="M532" s="58" t="s">
        <v>1288</v>
      </c>
      <c r="N532" s="58" t="s">
        <v>27</v>
      </c>
      <c r="O532" s="61">
        <v>44416</v>
      </c>
      <c r="P532" s="58" t="s">
        <v>1288</v>
      </c>
      <c r="Q532" s="52" t="s">
        <v>30</v>
      </c>
      <c r="R532" s="58"/>
      <c r="S532" s="58"/>
      <c r="T532" s="58"/>
    </row>
    <row r="533" s="29" customFormat="1" spans="1:20">
      <c r="A533" s="12">
        <v>530</v>
      </c>
      <c r="B533" s="12" t="s">
        <v>13659</v>
      </c>
      <c r="C533" s="12"/>
      <c r="D533" s="58" t="s">
        <v>451</v>
      </c>
      <c r="E533" s="58" t="s">
        <v>13660</v>
      </c>
      <c r="F533" s="58" t="s">
        <v>143</v>
      </c>
      <c r="G533" s="58">
        <v>18</v>
      </c>
      <c r="H533" s="58" t="s">
        <v>13661</v>
      </c>
      <c r="I533" s="58" t="s">
        <v>13662</v>
      </c>
      <c r="J533" s="58">
        <v>13926307189</v>
      </c>
      <c r="K533" s="58" t="s">
        <v>27</v>
      </c>
      <c r="L533" s="61">
        <v>44396</v>
      </c>
      <c r="M533" s="58" t="s">
        <v>133</v>
      </c>
      <c r="N533" s="58" t="s">
        <v>30</v>
      </c>
      <c r="O533" s="61"/>
      <c r="P533" s="58"/>
      <c r="Q533" s="52" t="s">
        <v>30</v>
      </c>
      <c r="R533" s="58"/>
      <c r="S533" s="58"/>
      <c r="T533" s="58"/>
    </row>
    <row r="534" s="29" customFormat="1" spans="1:20">
      <c r="A534" s="12">
        <v>531</v>
      </c>
      <c r="B534" s="12" t="s">
        <v>13663</v>
      </c>
      <c r="C534" s="12"/>
      <c r="D534" s="58" t="s">
        <v>451</v>
      </c>
      <c r="E534" s="58" t="s">
        <v>10684</v>
      </c>
      <c r="F534" s="58" t="s">
        <v>24</v>
      </c>
      <c r="G534" s="58">
        <v>17</v>
      </c>
      <c r="H534" s="58" t="s">
        <v>18528</v>
      </c>
      <c r="I534" s="58" t="s">
        <v>13665</v>
      </c>
      <c r="J534" s="58">
        <v>18377806851</v>
      </c>
      <c r="K534" s="58" t="s">
        <v>27</v>
      </c>
      <c r="L534" s="61">
        <v>44395</v>
      </c>
      <c r="M534" s="58" t="s">
        <v>139</v>
      </c>
      <c r="N534" s="58"/>
      <c r="O534" s="61"/>
      <c r="P534" s="58"/>
      <c r="Q534" s="52" t="s">
        <v>30</v>
      </c>
      <c r="R534" s="58"/>
      <c r="S534" s="58"/>
      <c r="T534" s="58"/>
    </row>
    <row r="535" s="29" customFormat="1" spans="1:20">
      <c r="A535" s="12">
        <v>532</v>
      </c>
      <c r="B535" s="12" t="s">
        <v>13666</v>
      </c>
      <c r="C535" s="12"/>
      <c r="D535" s="58" t="s">
        <v>451</v>
      </c>
      <c r="E535" s="58" t="s">
        <v>13667</v>
      </c>
      <c r="F535" s="58" t="s">
        <v>143</v>
      </c>
      <c r="G535" s="58">
        <v>17</v>
      </c>
      <c r="H535" s="58" t="s">
        <v>13668</v>
      </c>
      <c r="I535" s="58" t="s">
        <v>13669</v>
      </c>
      <c r="J535" s="58">
        <v>18077897202</v>
      </c>
      <c r="K535" s="58" t="s">
        <v>27</v>
      </c>
      <c r="L535" s="61">
        <v>44396</v>
      </c>
      <c r="M535" s="58" t="s">
        <v>133</v>
      </c>
      <c r="N535" s="58"/>
      <c r="O535" s="61"/>
      <c r="P535" s="58"/>
      <c r="Q535" s="52" t="s">
        <v>30</v>
      </c>
      <c r="R535" s="58"/>
      <c r="S535" s="58"/>
      <c r="T535" s="58"/>
    </row>
    <row r="536" s="29" customFormat="1" spans="1:20">
      <c r="A536" s="12">
        <v>533</v>
      </c>
      <c r="B536" s="12" t="s">
        <v>13670</v>
      </c>
      <c r="C536" s="12"/>
      <c r="D536" s="58" t="s">
        <v>451</v>
      </c>
      <c r="E536" s="58" t="s">
        <v>13671</v>
      </c>
      <c r="F536" s="58" t="s">
        <v>143</v>
      </c>
      <c r="G536" s="58">
        <v>19</v>
      </c>
      <c r="H536" s="58" t="s">
        <v>13672</v>
      </c>
      <c r="I536" s="58" t="s">
        <v>13673</v>
      </c>
      <c r="J536" s="58">
        <v>18278863959</v>
      </c>
      <c r="K536" s="58" t="s">
        <v>27</v>
      </c>
      <c r="L536" s="61">
        <v>44331</v>
      </c>
      <c r="M536" s="58" t="s">
        <v>2172</v>
      </c>
      <c r="N536" s="58" t="s">
        <v>27</v>
      </c>
      <c r="O536" s="61">
        <v>44366</v>
      </c>
      <c r="P536" s="58" t="s">
        <v>2172</v>
      </c>
      <c r="Q536" s="52" t="s">
        <v>30</v>
      </c>
      <c r="R536" s="58"/>
      <c r="S536" s="58"/>
      <c r="T536" s="58"/>
    </row>
    <row r="537" s="29" customFormat="1" spans="1:20">
      <c r="A537" s="12">
        <v>534</v>
      </c>
      <c r="B537" s="12" t="s">
        <v>18562</v>
      </c>
      <c r="C537" s="12"/>
      <c r="D537" s="58" t="s">
        <v>451</v>
      </c>
      <c r="E537" s="58" t="s">
        <v>13675</v>
      </c>
      <c r="F537" s="58" t="s">
        <v>143</v>
      </c>
      <c r="G537" s="58">
        <v>13</v>
      </c>
      <c r="H537" s="58" t="s">
        <v>13676</v>
      </c>
      <c r="I537" s="58" t="s">
        <v>8620</v>
      </c>
      <c r="J537" s="58">
        <v>18178490980</v>
      </c>
      <c r="K537" s="58" t="s">
        <v>27</v>
      </c>
      <c r="L537" s="61">
        <v>44410</v>
      </c>
      <c r="M537" s="58" t="s">
        <v>133</v>
      </c>
      <c r="N537" s="58"/>
      <c r="O537" s="61"/>
      <c r="P537" s="58"/>
      <c r="Q537" s="52" t="s">
        <v>30</v>
      </c>
      <c r="R537" s="58"/>
      <c r="S537" s="58"/>
      <c r="T537" s="58"/>
    </row>
    <row r="538" s="29" customFormat="1" spans="1:20">
      <c r="A538" s="12">
        <v>535</v>
      </c>
      <c r="B538" s="12" t="s">
        <v>13674</v>
      </c>
      <c r="C538" s="12"/>
      <c r="D538" s="58" t="s">
        <v>451</v>
      </c>
      <c r="E538" s="58" t="s">
        <v>13678</v>
      </c>
      <c r="F538" s="58" t="s">
        <v>143</v>
      </c>
      <c r="G538" s="58">
        <v>17</v>
      </c>
      <c r="H538" s="58" t="s">
        <v>13679</v>
      </c>
      <c r="I538" s="58" t="s">
        <v>13680</v>
      </c>
      <c r="J538" s="58">
        <v>18877898156</v>
      </c>
      <c r="K538" s="58" t="s">
        <v>27</v>
      </c>
      <c r="L538" s="61">
        <v>44396</v>
      </c>
      <c r="M538" s="58" t="s">
        <v>133</v>
      </c>
      <c r="N538" s="58"/>
      <c r="O538" s="61"/>
      <c r="P538" s="58"/>
      <c r="Q538" s="52" t="s">
        <v>30</v>
      </c>
      <c r="R538" s="58"/>
      <c r="S538" s="58"/>
      <c r="T538" s="58"/>
    </row>
    <row r="539" s="29" customFormat="1" spans="1:20">
      <c r="A539" s="12">
        <v>536</v>
      </c>
      <c r="B539" s="12" t="s">
        <v>13677</v>
      </c>
      <c r="C539" s="12"/>
      <c r="D539" s="58" t="s">
        <v>451</v>
      </c>
      <c r="E539" s="58" t="s">
        <v>13682</v>
      </c>
      <c r="F539" s="58" t="s">
        <v>143</v>
      </c>
      <c r="G539" s="58">
        <v>22</v>
      </c>
      <c r="H539" s="58" t="s">
        <v>13683</v>
      </c>
      <c r="I539" s="58" t="s">
        <v>13684</v>
      </c>
      <c r="J539" s="58">
        <v>18174936020</v>
      </c>
      <c r="K539" s="58" t="s">
        <v>27</v>
      </c>
      <c r="L539" s="61">
        <v>44331</v>
      </c>
      <c r="M539" s="58" t="s">
        <v>2172</v>
      </c>
      <c r="N539" s="58" t="s">
        <v>27</v>
      </c>
      <c r="O539" s="61">
        <v>44366</v>
      </c>
      <c r="P539" s="58" t="s">
        <v>2172</v>
      </c>
      <c r="Q539" s="52" t="s">
        <v>30</v>
      </c>
      <c r="R539" s="58"/>
      <c r="S539" s="58"/>
      <c r="T539" s="58"/>
    </row>
    <row r="540" s="29" customFormat="1" spans="1:20">
      <c r="A540" s="12">
        <v>537</v>
      </c>
      <c r="B540" s="12" t="s">
        <v>13681</v>
      </c>
      <c r="C540" s="12"/>
      <c r="D540" s="58" t="s">
        <v>451</v>
      </c>
      <c r="E540" s="58" t="s">
        <v>13103</v>
      </c>
      <c r="F540" s="58" t="s">
        <v>143</v>
      </c>
      <c r="G540" s="58">
        <v>17</v>
      </c>
      <c r="H540" s="58" t="s">
        <v>13686</v>
      </c>
      <c r="I540" s="58" t="s">
        <v>13687</v>
      </c>
      <c r="J540" s="58">
        <v>15277854446</v>
      </c>
      <c r="K540" s="58" t="s">
        <v>27</v>
      </c>
      <c r="L540" s="61">
        <v>44402</v>
      </c>
      <c r="M540" s="58" t="s">
        <v>133</v>
      </c>
      <c r="N540" s="58"/>
      <c r="O540" s="61"/>
      <c r="P540" s="58"/>
      <c r="Q540" s="52" t="s">
        <v>30</v>
      </c>
      <c r="R540" s="58"/>
      <c r="S540" s="58"/>
      <c r="T540" s="58"/>
    </row>
    <row r="541" s="29" customFormat="1" spans="1:20">
      <c r="A541" s="12">
        <v>538</v>
      </c>
      <c r="B541" s="12" t="s">
        <v>13685</v>
      </c>
      <c r="C541" s="12"/>
      <c r="D541" s="58" t="s">
        <v>451</v>
      </c>
      <c r="E541" s="58" t="s">
        <v>13689</v>
      </c>
      <c r="F541" s="58" t="s">
        <v>24</v>
      </c>
      <c r="G541" s="58">
        <v>17</v>
      </c>
      <c r="H541" s="58" t="s">
        <v>13690</v>
      </c>
      <c r="I541" s="58" t="s">
        <v>13691</v>
      </c>
      <c r="J541" s="58">
        <v>17344512660</v>
      </c>
      <c r="K541" s="58" t="s">
        <v>27</v>
      </c>
      <c r="L541" s="61">
        <v>44399</v>
      </c>
      <c r="M541" s="58" t="s">
        <v>133</v>
      </c>
      <c r="N541" s="58"/>
      <c r="O541" s="61"/>
      <c r="P541" s="58"/>
      <c r="Q541" s="52" t="s">
        <v>30</v>
      </c>
      <c r="R541" s="58"/>
      <c r="S541" s="58"/>
      <c r="T541" s="58"/>
    </row>
    <row r="542" s="29" customFormat="1" spans="1:20">
      <c r="A542" s="12">
        <v>539</v>
      </c>
      <c r="B542" s="12" t="s">
        <v>13688</v>
      </c>
      <c r="C542" s="12"/>
      <c r="D542" s="58" t="s">
        <v>451</v>
      </c>
      <c r="E542" s="58" t="s">
        <v>13693</v>
      </c>
      <c r="F542" s="58" t="s">
        <v>143</v>
      </c>
      <c r="G542" s="58">
        <v>17</v>
      </c>
      <c r="H542" s="58" t="s">
        <v>13694</v>
      </c>
      <c r="I542" s="58" t="s">
        <v>13695</v>
      </c>
      <c r="J542" s="58">
        <v>15777806804</v>
      </c>
      <c r="K542" s="58" t="s">
        <v>27</v>
      </c>
      <c r="L542" s="61">
        <v>44411</v>
      </c>
      <c r="M542" s="58" t="s">
        <v>8668</v>
      </c>
      <c r="N542" s="58"/>
      <c r="O542" s="61"/>
      <c r="P542" s="58"/>
      <c r="Q542" s="52" t="s">
        <v>30</v>
      </c>
      <c r="R542" s="58"/>
      <c r="S542" s="58"/>
      <c r="T542" s="58"/>
    </row>
    <row r="543" s="29" customFormat="1" spans="1:20">
      <c r="A543" s="12">
        <v>540</v>
      </c>
      <c r="B543" s="12" t="s">
        <v>13692</v>
      </c>
      <c r="C543" s="12"/>
      <c r="D543" s="58" t="s">
        <v>451</v>
      </c>
      <c r="E543" s="58" t="s">
        <v>13697</v>
      </c>
      <c r="F543" s="58" t="s">
        <v>24</v>
      </c>
      <c r="G543" s="58">
        <v>17</v>
      </c>
      <c r="H543" s="58" t="s">
        <v>13698</v>
      </c>
      <c r="I543" s="58" t="s">
        <v>13699</v>
      </c>
      <c r="J543" s="58">
        <v>13877824015</v>
      </c>
      <c r="K543" s="58" t="s">
        <v>27</v>
      </c>
      <c r="L543" s="61">
        <v>44398</v>
      </c>
      <c r="M543" s="58" t="s">
        <v>126</v>
      </c>
      <c r="N543" s="58"/>
      <c r="O543" s="61"/>
      <c r="P543" s="58"/>
      <c r="Q543" s="52" t="s">
        <v>30</v>
      </c>
      <c r="R543" s="58"/>
      <c r="S543" s="58"/>
      <c r="T543" s="58"/>
    </row>
    <row r="544" s="29" customFormat="1" spans="1:20">
      <c r="A544" s="12">
        <v>541</v>
      </c>
      <c r="B544" s="12" t="s">
        <v>13696</v>
      </c>
      <c r="C544" s="12"/>
      <c r="D544" s="58" t="s">
        <v>451</v>
      </c>
      <c r="E544" s="58" t="s">
        <v>13701</v>
      </c>
      <c r="F544" s="58" t="s">
        <v>143</v>
      </c>
      <c r="G544" s="58">
        <v>16</v>
      </c>
      <c r="H544" s="58" t="s">
        <v>13702</v>
      </c>
      <c r="I544" s="58" t="s">
        <v>13703</v>
      </c>
      <c r="J544" s="58">
        <v>15296078178</v>
      </c>
      <c r="K544" s="58" t="s">
        <v>27</v>
      </c>
      <c r="L544" s="61">
        <v>44395</v>
      </c>
      <c r="M544" s="58" t="s">
        <v>1217</v>
      </c>
      <c r="N544" s="58" t="s">
        <v>27</v>
      </c>
      <c r="O544" s="61">
        <v>44416</v>
      </c>
      <c r="P544" s="58" t="s">
        <v>1217</v>
      </c>
      <c r="Q544" s="52" t="s">
        <v>30</v>
      </c>
      <c r="R544" s="58"/>
      <c r="S544" s="58"/>
      <c r="T544" s="58"/>
    </row>
    <row r="545" s="29" customFormat="1" spans="1:20">
      <c r="A545" s="12">
        <v>542</v>
      </c>
      <c r="B545" s="12" t="s">
        <v>13700</v>
      </c>
      <c r="C545" s="12"/>
      <c r="D545" s="58" t="s">
        <v>451</v>
      </c>
      <c r="E545" s="58" t="s">
        <v>13705</v>
      </c>
      <c r="F545" s="58" t="s">
        <v>24</v>
      </c>
      <c r="G545" s="58">
        <v>16</v>
      </c>
      <c r="H545" s="58" t="s">
        <v>13706</v>
      </c>
      <c r="I545" s="58" t="s">
        <v>13707</v>
      </c>
      <c r="J545" s="58">
        <v>15277782971</v>
      </c>
      <c r="K545" s="58" t="s">
        <v>27</v>
      </c>
      <c r="L545" s="61">
        <v>44399</v>
      </c>
      <c r="M545" s="58" t="s">
        <v>13708</v>
      </c>
      <c r="N545" s="58"/>
      <c r="O545" s="61"/>
      <c r="P545" s="58"/>
      <c r="Q545" s="52" t="s">
        <v>30</v>
      </c>
      <c r="R545" s="58" t="s">
        <v>13706</v>
      </c>
      <c r="S545" s="58"/>
      <c r="T545" s="58"/>
    </row>
    <row r="546" s="29" customFormat="1" spans="1:20">
      <c r="A546" s="12">
        <v>543</v>
      </c>
      <c r="B546" s="12" t="s">
        <v>13704</v>
      </c>
      <c r="C546" s="12"/>
      <c r="D546" s="58" t="s">
        <v>451</v>
      </c>
      <c r="E546" s="58" t="s">
        <v>13710</v>
      </c>
      <c r="F546" s="58" t="s">
        <v>143</v>
      </c>
      <c r="G546" s="58">
        <v>17</v>
      </c>
      <c r="H546" s="58" t="s">
        <v>18527</v>
      </c>
      <c r="I546" s="58" t="s">
        <v>13712</v>
      </c>
      <c r="J546" s="58">
        <v>14795570751</v>
      </c>
      <c r="K546" s="58" t="s">
        <v>27</v>
      </c>
      <c r="L546" s="61">
        <v>44408</v>
      </c>
      <c r="M546" s="58" t="s">
        <v>126</v>
      </c>
      <c r="N546" s="58"/>
      <c r="O546" s="61"/>
      <c r="P546" s="58"/>
      <c r="Q546" s="52" t="s">
        <v>30</v>
      </c>
      <c r="R546" s="58"/>
      <c r="S546" s="58"/>
      <c r="T546" s="58"/>
    </row>
    <row r="547" s="29" customFormat="1" spans="1:20">
      <c r="A547" s="12">
        <v>544</v>
      </c>
      <c r="B547" s="12" t="s">
        <v>13709</v>
      </c>
      <c r="C547" s="12"/>
      <c r="D547" s="58" t="s">
        <v>451</v>
      </c>
      <c r="E547" s="58" t="s">
        <v>13714</v>
      </c>
      <c r="F547" s="58" t="s">
        <v>143</v>
      </c>
      <c r="G547" s="58">
        <v>16</v>
      </c>
      <c r="H547" s="58" t="s">
        <v>13715</v>
      </c>
      <c r="I547" s="58" t="s">
        <v>13716</v>
      </c>
      <c r="J547" s="58">
        <v>13977859081</v>
      </c>
      <c r="K547" s="58" t="s">
        <v>27</v>
      </c>
      <c r="L547" s="61">
        <v>44396</v>
      </c>
      <c r="M547" s="58" t="s">
        <v>139</v>
      </c>
      <c r="N547" s="58" t="s">
        <v>27</v>
      </c>
      <c r="O547" s="53">
        <v>44420</v>
      </c>
      <c r="P547" s="58"/>
      <c r="Q547" s="52" t="s">
        <v>30</v>
      </c>
      <c r="R547" s="58"/>
      <c r="S547" s="58"/>
      <c r="T547" s="58"/>
    </row>
    <row r="548" s="29" customFormat="1" spans="1:20">
      <c r="A548" s="12">
        <v>545</v>
      </c>
      <c r="B548" s="12" t="s">
        <v>13713</v>
      </c>
      <c r="C548" s="12"/>
      <c r="D548" s="58" t="s">
        <v>451</v>
      </c>
      <c r="E548" s="58" t="s">
        <v>13718</v>
      </c>
      <c r="F548" s="58" t="s">
        <v>143</v>
      </c>
      <c r="G548" s="58">
        <v>17</v>
      </c>
      <c r="H548" s="58" t="s">
        <v>13719</v>
      </c>
      <c r="I548" s="58" t="s">
        <v>13720</v>
      </c>
      <c r="J548" s="58">
        <v>15078612845</v>
      </c>
      <c r="K548" s="58" t="s">
        <v>27</v>
      </c>
      <c r="L548" s="61">
        <v>44395</v>
      </c>
      <c r="M548" s="58" t="s">
        <v>98</v>
      </c>
      <c r="N548" s="58"/>
      <c r="O548" s="61"/>
      <c r="P548" s="58"/>
      <c r="Q548" s="52" t="s">
        <v>30</v>
      </c>
      <c r="R548" s="58"/>
      <c r="S548" s="58"/>
      <c r="T548" s="58"/>
    </row>
    <row r="549" s="29" customFormat="1" spans="1:20">
      <c r="A549" s="12">
        <v>546</v>
      </c>
      <c r="B549" s="12" t="s">
        <v>13717</v>
      </c>
      <c r="C549" s="12"/>
      <c r="D549" s="58" t="s">
        <v>451</v>
      </c>
      <c r="E549" s="58" t="s">
        <v>13722</v>
      </c>
      <c r="F549" s="58" t="s">
        <v>143</v>
      </c>
      <c r="G549" s="58">
        <v>16</v>
      </c>
      <c r="H549" s="58" t="s">
        <v>13723</v>
      </c>
      <c r="I549" s="58" t="s">
        <v>13724</v>
      </c>
      <c r="J549" s="58">
        <v>13713939190</v>
      </c>
      <c r="K549" s="58" t="s">
        <v>27</v>
      </c>
      <c r="L549" s="61">
        <v>44395</v>
      </c>
      <c r="M549" s="58" t="s">
        <v>13725</v>
      </c>
      <c r="N549" s="58"/>
      <c r="O549" s="61"/>
      <c r="P549" s="58"/>
      <c r="Q549" s="52" t="s">
        <v>30</v>
      </c>
      <c r="R549" s="58"/>
      <c r="S549" s="58"/>
      <c r="T549" s="58"/>
    </row>
    <row r="550" s="29" customFormat="1" spans="1:20">
      <c r="A550" s="12">
        <v>547</v>
      </c>
      <c r="B550" s="12" t="s">
        <v>13721</v>
      </c>
      <c r="C550" s="12"/>
      <c r="D550" s="58" t="s">
        <v>451</v>
      </c>
      <c r="E550" s="58" t="s">
        <v>13727</v>
      </c>
      <c r="F550" s="58" t="s">
        <v>143</v>
      </c>
      <c r="G550" s="58">
        <v>16</v>
      </c>
      <c r="H550" s="58" t="s">
        <v>72</v>
      </c>
      <c r="I550" s="58" t="s">
        <v>13728</v>
      </c>
      <c r="J550" s="58">
        <v>18077897907</v>
      </c>
      <c r="K550" s="58" t="s">
        <v>27</v>
      </c>
      <c r="L550" s="61">
        <v>44402</v>
      </c>
      <c r="M550" s="58" t="s">
        <v>139</v>
      </c>
      <c r="N550" s="58" t="s">
        <v>27</v>
      </c>
      <c r="O550" s="61">
        <v>44416</v>
      </c>
      <c r="P550" s="58" t="s">
        <v>139</v>
      </c>
      <c r="Q550" s="52" t="s">
        <v>30</v>
      </c>
      <c r="R550" s="58"/>
      <c r="S550" s="58"/>
      <c r="T550" s="58"/>
    </row>
    <row r="551" s="29" customFormat="1" spans="1:20">
      <c r="A551" s="12">
        <v>548</v>
      </c>
      <c r="B551" s="12" t="s">
        <v>13726</v>
      </c>
      <c r="C551" s="12"/>
      <c r="D551" s="58" t="s">
        <v>451</v>
      </c>
      <c r="E551" s="58" t="s">
        <v>13730</v>
      </c>
      <c r="F551" s="58" t="s">
        <v>24</v>
      </c>
      <c r="G551" s="58">
        <v>15</v>
      </c>
      <c r="H551" s="58" t="s">
        <v>18525</v>
      </c>
      <c r="I551" s="58" t="s">
        <v>13732</v>
      </c>
      <c r="J551" s="58">
        <v>15807783929</v>
      </c>
      <c r="K551" s="58" t="s">
        <v>27</v>
      </c>
      <c r="L551" s="61">
        <v>44395</v>
      </c>
      <c r="M551" s="58" t="s">
        <v>1352</v>
      </c>
      <c r="N551" s="58"/>
      <c r="O551" s="61"/>
      <c r="P551" s="58"/>
      <c r="Q551" s="52" t="s">
        <v>30</v>
      </c>
      <c r="R551" s="58"/>
      <c r="S551" s="58"/>
      <c r="T551" s="58"/>
    </row>
    <row r="552" s="29" customFormat="1" spans="1:20">
      <c r="A552" s="12">
        <v>549</v>
      </c>
      <c r="B552" s="12" t="s">
        <v>24047</v>
      </c>
      <c r="C552" s="12"/>
      <c r="D552" s="58" t="s">
        <v>451</v>
      </c>
      <c r="E552" s="58" t="s">
        <v>13734</v>
      </c>
      <c r="F552" s="58" t="s">
        <v>143</v>
      </c>
      <c r="G552" s="58">
        <v>17</v>
      </c>
      <c r="H552" s="58" t="s">
        <v>18529</v>
      </c>
      <c r="I552" s="58" t="s">
        <v>13736</v>
      </c>
      <c r="J552" s="58">
        <v>13025822658</v>
      </c>
      <c r="K552" s="58" t="s">
        <v>27</v>
      </c>
      <c r="L552" s="61">
        <v>44394</v>
      </c>
      <c r="M552" s="58" t="s">
        <v>28</v>
      </c>
      <c r="N552" s="58"/>
      <c r="O552" s="61"/>
      <c r="P552" s="58"/>
      <c r="Q552" s="52" t="s">
        <v>30</v>
      </c>
      <c r="R552" s="58"/>
      <c r="S552" s="58"/>
      <c r="T552" s="58"/>
    </row>
    <row r="553" s="29" customFormat="1" spans="1:20">
      <c r="A553" s="12">
        <v>550</v>
      </c>
      <c r="B553" s="12" t="s">
        <v>13729</v>
      </c>
      <c r="C553" s="12"/>
      <c r="D553" s="58" t="s">
        <v>451</v>
      </c>
      <c r="E553" s="58" t="s">
        <v>13738</v>
      </c>
      <c r="F553" s="58" t="s">
        <v>143</v>
      </c>
      <c r="G553" s="58">
        <v>17</v>
      </c>
      <c r="H553" s="58" t="s">
        <v>13739</v>
      </c>
      <c r="I553" s="58" t="s">
        <v>13740</v>
      </c>
      <c r="J553" s="58">
        <v>13670701147</v>
      </c>
      <c r="K553" s="58" t="s">
        <v>27</v>
      </c>
      <c r="L553" s="61">
        <v>44395</v>
      </c>
      <c r="M553" s="58" t="s">
        <v>1347</v>
      </c>
      <c r="N553" s="58" t="s">
        <v>27</v>
      </c>
      <c r="O553" s="61">
        <v>44416</v>
      </c>
      <c r="P553" s="58" t="s">
        <v>1347</v>
      </c>
      <c r="Q553" s="52" t="s">
        <v>30</v>
      </c>
      <c r="R553" s="58"/>
      <c r="S553" s="58"/>
      <c r="T553" s="58"/>
    </row>
    <row r="554" s="29" customFormat="1" spans="1:20">
      <c r="A554" s="12">
        <v>551</v>
      </c>
      <c r="B554" s="12" t="s">
        <v>13733</v>
      </c>
      <c r="C554" s="12"/>
      <c r="D554" s="58" t="s">
        <v>451</v>
      </c>
      <c r="E554" s="58" t="s">
        <v>13742</v>
      </c>
      <c r="F554" s="58" t="s">
        <v>143</v>
      </c>
      <c r="G554" s="58">
        <v>16</v>
      </c>
      <c r="H554" s="58" t="s">
        <v>13743</v>
      </c>
      <c r="I554" s="58" t="s">
        <v>13744</v>
      </c>
      <c r="J554" s="58">
        <v>17807835480</v>
      </c>
      <c r="K554" s="58" t="s">
        <v>27</v>
      </c>
      <c r="L554" s="61">
        <v>44394</v>
      </c>
      <c r="M554" s="58" t="s">
        <v>126</v>
      </c>
      <c r="N554" s="58"/>
      <c r="O554" s="61"/>
      <c r="P554" s="58"/>
      <c r="Q554" s="52" t="s">
        <v>30</v>
      </c>
      <c r="R554" s="58"/>
      <c r="S554" s="58"/>
      <c r="T554" s="58"/>
    </row>
    <row r="555" s="29" customFormat="1" spans="1:20">
      <c r="A555" s="12">
        <v>552</v>
      </c>
      <c r="B555" s="12" t="s">
        <v>13737</v>
      </c>
      <c r="C555" s="12"/>
      <c r="D555" s="58" t="s">
        <v>451</v>
      </c>
      <c r="E555" s="58" t="s">
        <v>13746</v>
      </c>
      <c r="F555" s="58" t="s">
        <v>24</v>
      </c>
      <c r="G555" s="58">
        <v>16</v>
      </c>
      <c r="H555" s="58" t="s">
        <v>13747</v>
      </c>
      <c r="I555" s="58" t="s">
        <v>13748</v>
      </c>
      <c r="J555" s="58">
        <v>13788180740</v>
      </c>
      <c r="K555" s="58" t="s">
        <v>27</v>
      </c>
      <c r="L555" s="61">
        <v>44395</v>
      </c>
      <c r="M555" s="58" t="s">
        <v>126</v>
      </c>
      <c r="N555" s="58"/>
      <c r="O555" s="61"/>
      <c r="P555" s="58"/>
      <c r="Q555" s="52" t="s">
        <v>30</v>
      </c>
      <c r="R555" s="58"/>
      <c r="S555" s="58"/>
      <c r="T555" s="58"/>
    </row>
    <row r="556" s="29" customFormat="1" spans="1:20">
      <c r="A556" s="12">
        <v>553</v>
      </c>
      <c r="B556" s="12" t="s">
        <v>13741</v>
      </c>
      <c r="C556" s="12"/>
      <c r="D556" s="58" t="s">
        <v>451</v>
      </c>
      <c r="E556" s="58" t="s">
        <v>13750</v>
      </c>
      <c r="F556" s="58" t="s">
        <v>143</v>
      </c>
      <c r="G556" s="58">
        <v>17</v>
      </c>
      <c r="H556" s="58" t="s">
        <v>12848</v>
      </c>
      <c r="I556" s="58" t="s">
        <v>13751</v>
      </c>
      <c r="J556" s="58">
        <v>13397797005</v>
      </c>
      <c r="K556" s="58" t="s">
        <v>27</v>
      </c>
      <c r="L556" s="61">
        <v>44401</v>
      </c>
      <c r="M556" s="58" t="s">
        <v>2747</v>
      </c>
      <c r="N556" s="58"/>
      <c r="O556" s="61"/>
      <c r="P556" s="58"/>
      <c r="Q556" s="52" t="s">
        <v>30</v>
      </c>
      <c r="R556" s="58"/>
      <c r="S556" s="58"/>
      <c r="T556" s="58"/>
    </row>
    <row r="557" s="29" customFormat="1" spans="1:20">
      <c r="A557" s="12">
        <v>554</v>
      </c>
      <c r="B557" s="12" t="s">
        <v>13745</v>
      </c>
      <c r="C557" s="12"/>
      <c r="D557" s="58" t="s">
        <v>451</v>
      </c>
      <c r="E557" s="58" t="s">
        <v>13753</v>
      </c>
      <c r="F557" s="58" t="s">
        <v>24</v>
      </c>
      <c r="G557" s="58">
        <v>17</v>
      </c>
      <c r="H557" s="58" t="s">
        <v>13754</v>
      </c>
      <c r="I557" s="58" t="s">
        <v>3706</v>
      </c>
      <c r="J557" s="58">
        <v>18174939046</v>
      </c>
      <c r="K557" s="58" t="s">
        <v>27</v>
      </c>
      <c r="L557" s="61">
        <v>44399</v>
      </c>
      <c r="M557" s="58" t="s">
        <v>3693</v>
      </c>
      <c r="N557" s="58"/>
      <c r="O557" s="61"/>
      <c r="P557" s="58"/>
      <c r="Q557" s="52" t="s">
        <v>30</v>
      </c>
      <c r="R557" s="58"/>
      <c r="S557" s="58"/>
      <c r="T557" s="58"/>
    </row>
    <row r="558" s="29" customFormat="1" spans="1:20">
      <c r="A558" s="12">
        <v>555</v>
      </c>
      <c r="B558" s="12" t="s">
        <v>13749</v>
      </c>
      <c r="C558" s="12"/>
      <c r="D558" s="58" t="s">
        <v>451</v>
      </c>
      <c r="E558" s="58" t="s">
        <v>13756</v>
      </c>
      <c r="F558" s="58" t="s">
        <v>143</v>
      </c>
      <c r="G558" s="58">
        <v>17</v>
      </c>
      <c r="H558" s="58" t="s">
        <v>13757</v>
      </c>
      <c r="I558" s="58" t="s">
        <v>13758</v>
      </c>
      <c r="J558" s="58">
        <v>18776877927</v>
      </c>
      <c r="K558" s="58" t="s">
        <v>27</v>
      </c>
      <c r="L558" s="61">
        <v>44395</v>
      </c>
      <c r="M558" s="58" t="s">
        <v>126</v>
      </c>
      <c r="N558" s="58"/>
      <c r="O558" s="61"/>
      <c r="P558" s="58"/>
      <c r="Q558" s="52" t="s">
        <v>30</v>
      </c>
      <c r="R558" s="58"/>
      <c r="S558" s="58"/>
      <c r="T558" s="58"/>
    </row>
    <row r="559" s="29" customFormat="1" spans="1:20">
      <c r="A559" s="12">
        <v>556</v>
      </c>
      <c r="B559" s="12" t="s">
        <v>13752</v>
      </c>
      <c r="C559" s="12"/>
      <c r="D559" s="58" t="s">
        <v>451</v>
      </c>
      <c r="E559" s="58" t="s">
        <v>13760</v>
      </c>
      <c r="F559" s="58" t="s">
        <v>143</v>
      </c>
      <c r="G559" s="58">
        <v>17</v>
      </c>
      <c r="H559" s="58" t="s">
        <v>13761</v>
      </c>
      <c r="I559" s="58" t="s">
        <v>13762</v>
      </c>
      <c r="J559" s="58">
        <v>18776878328</v>
      </c>
      <c r="K559" s="58" t="s">
        <v>27</v>
      </c>
      <c r="L559" s="61">
        <v>44399</v>
      </c>
      <c r="M559" s="58" t="s">
        <v>126</v>
      </c>
      <c r="N559" s="58"/>
      <c r="O559" s="61"/>
      <c r="P559" s="58"/>
      <c r="Q559" s="52" t="s">
        <v>30</v>
      </c>
      <c r="R559" s="58"/>
      <c r="S559" s="58"/>
      <c r="T559" s="58"/>
    </row>
    <row r="560" s="29" customFormat="1" spans="1:20">
      <c r="A560" s="12">
        <v>557</v>
      </c>
      <c r="B560" s="12" t="s">
        <v>13755</v>
      </c>
      <c r="C560" s="12"/>
      <c r="D560" s="58" t="s">
        <v>451</v>
      </c>
      <c r="E560" s="58" t="s">
        <v>13764</v>
      </c>
      <c r="F560" s="58" t="s">
        <v>143</v>
      </c>
      <c r="G560" s="58">
        <v>16</v>
      </c>
      <c r="H560" s="58" t="s">
        <v>13765</v>
      </c>
      <c r="I560" s="58" t="s">
        <v>13766</v>
      </c>
      <c r="J560" s="58">
        <v>18278865595</v>
      </c>
      <c r="K560" s="58" t="s">
        <v>27</v>
      </c>
      <c r="L560" s="61">
        <v>44397</v>
      </c>
      <c r="M560" s="58" t="s">
        <v>126</v>
      </c>
      <c r="N560" s="58"/>
      <c r="O560" s="61"/>
      <c r="P560" s="58"/>
      <c r="Q560" s="52" t="s">
        <v>30</v>
      </c>
      <c r="R560" s="58"/>
      <c r="S560" s="58"/>
      <c r="T560" s="58"/>
    </row>
    <row r="561" s="29" customFormat="1" spans="1:20">
      <c r="A561" s="12">
        <v>558</v>
      </c>
      <c r="B561" s="12" t="s">
        <v>24072</v>
      </c>
      <c r="C561" s="12"/>
      <c r="D561" s="58" t="s">
        <v>451</v>
      </c>
      <c r="E561" s="58" t="s">
        <v>3560</v>
      </c>
      <c r="F561" s="58" t="s">
        <v>143</v>
      </c>
      <c r="G561" s="58">
        <v>17</v>
      </c>
      <c r="H561" s="58" t="s">
        <v>13768</v>
      </c>
      <c r="I561" s="58" t="s">
        <v>13769</v>
      </c>
      <c r="J561" s="58">
        <v>15878292486</v>
      </c>
      <c r="K561" s="58" t="s">
        <v>27</v>
      </c>
      <c r="L561" s="61">
        <v>44398</v>
      </c>
      <c r="M561" s="58" t="s">
        <v>2747</v>
      </c>
      <c r="N561" s="58" t="s">
        <v>27</v>
      </c>
      <c r="O561" s="61">
        <v>44416</v>
      </c>
      <c r="P561" s="58" t="s">
        <v>2747</v>
      </c>
      <c r="Q561" s="52" t="s">
        <v>30</v>
      </c>
      <c r="R561" s="58"/>
      <c r="S561" s="58"/>
      <c r="T561" s="58"/>
    </row>
    <row r="562" s="29" customFormat="1" spans="1:20">
      <c r="A562" s="12">
        <v>559</v>
      </c>
      <c r="B562" s="12" t="s">
        <v>24076</v>
      </c>
      <c r="C562" s="12"/>
      <c r="D562" s="58" t="s">
        <v>451</v>
      </c>
      <c r="E562" s="58" t="s">
        <v>13771</v>
      </c>
      <c r="F562" s="58" t="s">
        <v>24</v>
      </c>
      <c r="G562" s="58">
        <v>16</v>
      </c>
      <c r="H562" s="58" t="s">
        <v>12324</v>
      </c>
      <c r="I562" s="58" t="s">
        <v>13772</v>
      </c>
      <c r="J562" s="58">
        <v>18707783997</v>
      </c>
      <c r="K562" s="58" t="s">
        <v>27</v>
      </c>
      <c r="L562" s="61">
        <v>44395</v>
      </c>
      <c r="M562" s="58" t="s">
        <v>8668</v>
      </c>
      <c r="N562" s="58"/>
      <c r="O562" s="61"/>
      <c r="P562" s="58"/>
      <c r="Q562" s="52" t="s">
        <v>30</v>
      </c>
      <c r="R562" s="58"/>
      <c r="S562" s="58"/>
      <c r="T562" s="58"/>
    </row>
    <row r="563" s="29" customFormat="1" spans="1:20">
      <c r="A563" s="12">
        <v>560</v>
      </c>
      <c r="B563" s="12" t="s">
        <v>13759</v>
      </c>
      <c r="C563" s="12"/>
      <c r="D563" s="58" t="s">
        <v>451</v>
      </c>
      <c r="E563" s="58" t="s">
        <v>13774</v>
      </c>
      <c r="F563" s="58" t="s">
        <v>143</v>
      </c>
      <c r="G563" s="58">
        <v>16</v>
      </c>
      <c r="H563" s="58" t="s">
        <v>13775</v>
      </c>
      <c r="I563" s="58" t="s">
        <v>4105</v>
      </c>
      <c r="J563" s="58">
        <v>18278872982</v>
      </c>
      <c r="K563" s="58" t="s">
        <v>27</v>
      </c>
      <c r="L563" s="61">
        <v>44397</v>
      </c>
      <c r="M563" s="58" t="s">
        <v>3693</v>
      </c>
      <c r="N563" s="58"/>
      <c r="O563" s="61"/>
      <c r="P563" s="58"/>
      <c r="Q563" s="52" t="s">
        <v>30</v>
      </c>
      <c r="R563" s="58"/>
      <c r="S563" s="58"/>
      <c r="T563" s="58"/>
    </row>
    <row r="564" s="29" customFormat="1" spans="1:20">
      <c r="A564" s="12">
        <v>561</v>
      </c>
      <c r="B564" s="12" t="s">
        <v>13763</v>
      </c>
      <c r="C564" s="12"/>
      <c r="D564" s="58" t="s">
        <v>451</v>
      </c>
      <c r="E564" s="58" t="s">
        <v>13777</v>
      </c>
      <c r="F564" s="58" t="s">
        <v>143</v>
      </c>
      <c r="G564" s="58">
        <v>17</v>
      </c>
      <c r="H564" s="58" t="s">
        <v>13778</v>
      </c>
      <c r="I564" s="58" t="s">
        <v>13779</v>
      </c>
      <c r="J564" s="58">
        <v>13481868250</v>
      </c>
      <c r="K564" s="58" t="s">
        <v>27</v>
      </c>
      <c r="L564" s="61">
        <v>44398</v>
      </c>
      <c r="M564" s="58" t="s">
        <v>126</v>
      </c>
      <c r="N564" s="58"/>
      <c r="O564" s="61"/>
      <c r="P564" s="58"/>
      <c r="Q564" s="52" t="s">
        <v>30</v>
      </c>
      <c r="R564" s="58"/>
      <c r="S564" s="58"/>
      <c r="T564" s="58"/>
    </row>
    <row r="565" s="29" customFormat="1" spans="1:20">
      <c r="A565" s="12">
        <v>562</v>
      </c>
      <c r="B565" s="12" t="s">
        <v>13767</v>
      </c>
      <c r="C565" s="12"/>
      <c r="D565" s="58" t="s">
        <v>451</v>
      </c>
      <c r="E565" s="58" t="s">
        <v>13781</v>
      </c>
      <c r="F565" s="58" t="s">
        <v>143</v>
      </c>
      <c r="G565" s="58">
        <v>17</v>
      </c>
      <c r="H565" s="58" t="s">
        <v>5137</v>
      </c>
      <c r="I565" s="58" t="s">
        <v>13782</v>
      </c>
      <c r="J565" s="58">
        <v>18877897486</v>
      </c>
      <c r="K565" s="58" t="s">
        <v>27</v>
      </c>
      <c r="L565" s="61">
        <v>44396</v>
      </c>
      <c r="M565" s="58" t="s">
        <v>126</v>
      </c>
      <c r="N565" s="58"/>
      <c r="O565" s="61"/>
      <c r="P565" s="58"/>
      <c r="Q565" s="52" t="s">
        <v>30</v>
      </c>
      <c r="R565" s="58"/>
      <c r="S565" s="58"/>
      <c r="T565" s="58"/>
    </row>
    <row r="566" s="28" customFormat="1" spans="1:20">
      <c r="A566" s="12">
        <v>563</v>
      </c>
      <c r="B566" s="12" t="s">
        <v>13770</v>
      </c>
      <c r="C566" s="12"/>
      <c r="D566" s="58" t="s">
        <v>451</v>
      </c>
      <c r="E566" s="58" t="s">
        <v>13784</v>
      </c>
      <c r="F566" s="58" t="s">
        <v>143</v>
      </c>
      <c r="G566" s="58">
        <v>16</v>
      </c>
      <c r="H566" s="58" t="s">
        <v>6710</v>
      </c>
      <c r="I566" s="58" t="s">
        <v>13785</v>
      </c>
      <c r="J566" s="58">
        <v>13737909758</v>
      </c>
      <c r="K566" s="58" t="s">
        <v>27</v>
      </c>
      <c r="L566" s="61">
        <v>44394</v>
      </c>
      <c r="M566" s="58" t="s">
        <v>126</v>
      </c>
      <c r="N566" s="58"/>
      <c r="O566" s="61"/>
      <c r="P566" s="58"/>
      <c r="Q566" s="52" t="s">
        <v>30</v>
      </c>
      <c r="R566" s="58"/>
      <c r="S566" s="58"/>
      <c r="T566" s="58"/>
    </row>
    <row r="567" s="29" customFormat="1" spans="1:20">
      <c r="A567" s="12">
        <v>564</v>
      </c>
      <c r="B567" s="12" t="s">
        <v>13773</v>
      </c>
      <c r="C567" s="12"/>
      <c r="D567" s="58" t="s">
        <v>451</v>
      </c>
      <c r="E567" s="58" t="s">
        <v>13787</v>
      </c>
      <c r="F567" s="58" t="s">
        <v>143</v>
      </c>
      <c r="G567" s="58">
        <v>16</v>
      </c>
      <c r="H567" s="58" t="s">
        <v>13788</v>
      </c>
      <c r="I567" s="58" t="s">
        <v>13789</v>
      </c>
      <c r="J567" s="58">
        <v>18977894206</v>
      </c>
      <c r="K567" s="58" t="s">
        <v>27</v>
      </c>
      <c r="L567" s="61">
        <v>44395</v>
      </c>
      <c r="M567" s="58" t="s">
        <v>1288</v>
      </c>
      <c r="N567" s="58"/>
      <c r="O567" s="61"/>
      <c r="P567" s="58"/>
      <c r="Q567" s="52" t="s">
        <v>30</v>
      </c>
      <c r="R567" s="58"/>
      <c r="S567" s="58"/>
      <c r="T567" s="58"/>
    </row>
    <row r="568" s="29" customFormat="1" spans="1:20">
      <c r="A568" s="12">
        <v>565</v>
      </c>
      <c r="B568" s="12" t="s">
        <v>13776</v>
      </c>
      <c r="C568" s="12"/>
      <c r="D568" s="58" t="s">
        <v>451</v>
      </c>
      <c r="E568" s="58" t="s">
        <v>13791</v>
      </c>
      <c r="F568" s="58" t="s">
        <v>143</v>
      </c>
      <c r="G568" s="58">
        <v>17</v>
      </c>
      <c r="H568" s="58" t="s">
        <v>429</v>
      </c>
      <c r="I568" s="58" t="s">
        <v>13792</v>
      </c>
      <c r="J568" s="58">
        <v>15777849733</v>
      </c>
      <c r="K568" s="58" t="s">
        <v>27</v>
      </c>
      <c r="L568" s="61">
        <v>44404</v>
      </c>
      <c r="M568" s="58" t="s">
        <v>2747</v>
      </c>
      <c r="N568" s="58"/>
      <c r="O568" s="61"/>
      <c r="P568" s="58"/>
      <c r="Q568" s="52" t="s">
        <v>30</v>
      </c>
      <c r="R568" s="58"/>
      <c r="S568" s="58"/>
      <c r="T568" s="58"/>
    </row>
    <row r="569" s="29" customFormat="1" spans="1:20">
      <c r="A569" s="12">
        <v>566</v>
      </c>
      <c r="B569" s="12" t="s">
        <v>13780</v>
      </c>
      <c r="C569" s="12"/>
      <c r="D569" s="58" t="s">
        <v>451</v>
      </c>
      <c r="E569" s="58" t="s">
        <v>13794</v>
      </c>
      <c r="F569" s="58" t="s">
        <v>143</v>
      </c>
      <c r="G569" s="58">
        <v>17</v>
      </c>
      <c r="H569" s="58" t="s">
        <v>13795</v>
      </c>
      <c r="I569" s="58" t="s">
        <v>13796</v>
      </c>
      <c r="J569" s="58">
        <v>19976127327</v>
      </c>
      <c r="K569" s="58" t="s">
        <v>27</v>
      </c>
      <c r="L569" s="61">
        <v>44407</v>
      </c>
      <c r="M569" s="58" t="s">
        <v>3693</v>
      </c>
      <c r="N569" s="58"/>
      <c r="O569" s="61"/>
      <c r="P569" s="58"/>
      <c r="Q569" s="52" t="s">
        <v>30</v>
      </c>
      <c r="R569" s="58"/>
      <c r="S569" s="58"/>
      <c r="T569" s="58"/>
    </row>
    <row r="570" s="29" customFormat="1" spans="1:20">
      <c r="A570" s="12">
        <v>567</v>
      </c>
      <c r="B570" s="12" t="s">
        <v>13783</v>
      </c>
      <c r="C570" s="12"/>
      <c r="D570" s="58" t="s">
        <v>451</v>
      </c>
      <c r="E570" s="58" t="s">
        <v>13798</v>
      </c>
      <c r="F570" s="58" t="s">
        <v>143</v>
      </c>
      <c r="G570" s="58">
        <v>16</v>
      </c>
      <c r="H570" s="58" t="s">
        <v>13799</v>
      </c>
      <c r="I570" s="58" t="s">
        <v>13800</v>
      </c>
      <c r="J570" s="58">
        <v>15277894229</v>
      </c>
      <c r="K570" s="58" t="s">
        <v>27</v>
      </c>
      <c r="L570" s="61">
        <v>44394</v>
      </c>
      <c r="M570" s="58" t="s">
        <v>1347</v>
      </c>
      <c r="N570" s="58"/>
      <c r="O570" s="61"/>
      <c r="P570" s="58"/>
      <c r="Q570" s="52" t="s">
        <v>30</v>
      </c>
      <c r="R570" s="58"/>
      <c r="S570" s="58"/>
      <c r="T570" s="58"/>
    </row>
    <row r="571" s="29" customFormat="1" spans="1:20">
      <c r="A571" s="12">
        <v>568</v>
      </c>
      <c r="B571" s="12" t="s">
        <v>13786</v>
      </c>
      <c r="C571" s="12"/>
      <c r="D571" s="58" t="s">
        <v>451</v>
      </c>
      <c r="E571" s="58" t="s">
        <v>4597</v>
      </c>
      <c r="F571" s="58" t="s">
        <v>143</v>
      </c>
      <c r="G571" s="58">
        <v>16</v>
      </c>
      <c r="H571" s="58" t="s">
        <v>852</v>
      </c>
      <c r="I571" s="58" t="s">
        <v>13802</v>
      </c>
      <c r="J571" s="58">
        <v>18777845865</v>
      </c>
      <c r="K571" s="58" t="s">
        <v>27</v>
      </c>
      <c r="L571" s="61">
        <v>44395</v>
      </c>
      <c r="M571" s="58" t="s">
        <v>139</v>
      </c>
      <c r="N571" s="58"/>
      <c r="O571" s="61"/>
      <c r="P571" s="58"/>
      <c r="Q571" s="52" t="s">
        <v>30</v>
      </c>
      <c r="R571" s="58"/>
      <c r="S571" s="58"/>
      <c r="T571" s="58"/>
    </row>
    <row r="572" s="29" customFormat="1" spans="1:20">
      <c r="A572" s="12">
        <v>569</v>
      </c>
      <c r="B572" s="12" t="s">
        <v>13790</v>
      </c>
      <c r="C572" s="12"/>
      <c r="D572" s="58" t="s">
        <v>451</v>
      </c>
      <c r="E572" s="58" t="s">
        <v>13804</v>
      </c>
      <c r="F572" s="58" t="s">
        <v>143</v>
      </c>
      <c r="G572" s="58">
        <v>16</v>
      </c>
      <c r="H572" s="58" t="s">
        <v>13805</v>
      </c>
      <c r="I572" s="58" t="s">
        <v>13806</v>
      </c>
      <c r="J572" s="58">
        <v>17776182290</v>
      </c>
      <c r="K572" s="58" t="s">
        <v>27</v>
      </c>
      <c r="L572" s="61">
        <v>44408</v>
      </c>
      <c r="M572" s="58" t="s">
        <v>6052</v>
      </c>
      <c r="N572" s="58"/>
      <c r="O572" s="61"/>
      <c r="P572" s="58"/>
      <c r="Q572" s="52" t="s">
        <v>30</v>
      </c>
      <c r="R572" s="58"/>
      <c r="S572" s="58"/>
      <c r="T572" s="58"/>
    </row>
    <row r="573" s="29" customFormat="1" spans="1:20">
      <c r="A573" s="12">
        <v>570</v>
      </c>
      <c r="B573" s="12" t="s">
        <v>13807</v>
      </c>
      <c r="C573" s="12"/>
      <c r="D573" s="12" t="s">
        <v>456</v>
      </c>
      <c r="E573" s="12" t="s">
        <v>6424</v>
      </c>
      <c r="F573" s="12" t="s">
        <v>24</v>
      </c>
      <c r="G573" s="12">
        <v>15</v>
      </c>
      <c r="H573" s="12" t="s">
        <v>18531</v>
      </c>
      <c r="I573" s="12" t="s">
        <v>13809</v>
      </c>
      <c r="J573" s="12">
        <v>13977876763</v>
      </c>
      <c r="K573" s="12" t="s">
        <v>27</v>
      </c>
      <c r="L573" s="57">
        <v>44395</v>
      </c>
      <c r="M573" s="12" t="s">
        <v>13810</v>
      </c>
      <c r="N573" s="12" t="s">
        <v>30</v>
      </c>
      <c r="O573" s="57"/>
      <c r="P573" s="12"/>
      <c r="Q573" s="52" t="s">
        <v>30</v>
      </c>
      <c r="R573" s="12"/>
      <c r="S573" s="12"/>
      <c r="T573" s="29">
        <v>1</v>
      </c>
    </row>
    <row r="574" s="29" customFormat="1" spans="1:20">
      <c r="A574" s="12">
        <v>571</v>
      </c>
      <c r="B574" s="12" t="s">
        <v>13811</v>
      </c>
      <c r="C574" s="12"/>
      <c r="D574" s="12" t="s">
        <v>456</v>
      </c>
      <c r="E574" s="12" t="s">
        <v>13812</v>
      </c>
      <c r="F574" s="12" t="s">
        <v>24</v>
      </c>
      <c r="G574" s="12">
        <v>17</v>
      </c>
      <c r="H574" s="12" t="s">
        <v>18532</v>
      </c>
      <c r="I574" s="12" t="s">
        <v>12363</v>
      </c>
      <c r="J574" s="12">
        <v>13407752498</v>
      </c>
      <c r="K574" s="12" t="s">
        <v>27</v>
      </c>
      <c r="L574" s="57">
        <v>44396</v>
      </c>
      <c r="M574" s="12" t="s">
        <v>28</v>
      </c>
      <c r="N574" s="12" t="s">
        <v>30</v>
      </c>
      <c r="O574" s="57"/>
      <c r="P574" s="12"/>
      <c r="Q574" s="52" t="s">
        <v>30</v>
      </c>
      <c r="R574" s="12"/>
      <c r="S574" s="12"/>
      <c r="T574" s="29">
        <v>2</v>
      </c>
    </row>
    <row r="575" s="29" customFormat="1" spans="1:20">
      <c r="A575" s="12">
        <v>572</v>
      </c>
      <c r="B575" s="12" t="s">
        <v>13814</v>
      </c>
      <c r="C575" s="12"/>
      <c r="D575" s="12" t="s">
        <v>456</v>
      </c>
      <c r="E575" s="12" t="s">
        <v>5400</v>
      </c>
      <c r="F575" s="12" t="s">
        <v>143</v>
      </c>
      <c r="G575" s="12">
        <v>16</v>
      </c>
      <c r="H575" s="12" t="s">
        <v>18533</v>
      </c>
      <c r="I575" s="12" t="s">
        <v>13816</v>
      </c>
      <c r="J575" s="12">
        <v>13557280007</v>
      </c>
      <c r="K575" s="12" t="s">
        <v>27</v>
      </c>
      <c r="L575" s="57">
        <v>44408</v>
      </c>
      <c r="M575" s="12" t="s">
        <v>28</v>
      </c>
      <c r="N575" s="12" t="s">
        <v>30</v>
      </c>
      <c r="O575" s="57"/>
      <c r="P575" s="12"/>
      <c r="Q575" s="52" t="s">
        <v>30</v>
      </c>
      <c r="R575" s="12"/>
      <c r="S575" s="12"/>
      <c r="T575" s="29">
        <v>3</v>
      </c>
    </row>
    <row r="576" s="29" customFormat="1" spans="1:20">
      <c r="A576" s="12">
        <v>573</v>
      </c>
      <c r="B576" s="12" t="s">
        <v>13817</v>
      </c>
      <c r="C576" s="12"/>
      <c r="D576" s="12" t="s">
        <v>456</v>
      </c>
      <c r="E576" s="12" t="s">
        <v>13818</v>
      </c>
      <c r="F576" s="12" t="s">
        <v>143</v>
      </c>
      <c r="G576" s="12">
        <v>14</v>
      </c>
      <c r="H576" s="12" t="s">
        <v>13819</v>
      </c>
      <c r="I576" s="12" t="s">
        <v>13820</v>
      </c>
      <c r="J576" s="12">
        <v>19977846447</v>
      </c>
      <c r="K576" s="12" t="s">
        <v>27</v>
      </c>
      <c r="L576" s="57">
        <v>44414</v>
      </c>
      <c r="M576" s="12" t="s">
        <v>8366</v>
      </c>
      <c r="N576" s="12" t="s">
        <v>27</v>
      </c>
      <c r="O576" s="57"/>
      <c r="P576" s="12"/>
      <c r="Q576" s="52" t="s">
        <v>30</v>
      </c>
      <c r="R576" s="12"/>
      <c r="S576" s="12"/>
      <c r="T576" s="29">
        <v>4</v>
      </c>
    </row>
    <row r="577" s="29" customFormat="1" spans="1:20">
      <c r="A577" s="12">
        <v>574</v>
      </c>
      <c r="B577" s="12" t="s">
        <v>13821</v>
      </c>
      <c r="C577" s="12"/>
      <c r="D577" s="12" t="s">
        <v>456</v>
      </c>
      <c r="E577" s="12" t="s">
        <v>13822</v>
      </c>
      <c r="F577" s="12" t="s">
        <v>24</v>
      </c>
      <c r="G577" s="12">
        <v>19</v>
      </c>
      <c r="H577" s="12" t="s">
        <v>5709</v>
      </c>
      <c r="I577" s="12" t="s">
        <v>10481</v>
      </c>
      <c r="J577" s="12">
        <v>18776861043</v>
      </c>
      <c r="K577" s="12" t="s">
        <v>27</v>
      </c>
      <c r="L577" s="57">
        <v>44396</v>
      </c>
      <c r="M577" s="12" t="s">
        <v>6144</v>
      </c>
      <c r="N577" s="12"/>
      <c r="O577" s="57"/>
      <c r="P577" s="12"/>
      <c r="Q577" s="52" t="s">
        <v>30</v>
      </c>
      <c r="R577" s="12"/>
      <c r="S577" s="12"/>
      <c r="T577" s="29">
        <v>5</v>
      </c>
    </row>
    <row r="578" s="29" customFormat="1" spans="1:20">
      <c r="A578" s="12">
        <v>575</v>
      </c>
      <c r="B578" s="12" t="s">
        <v>13823</v>
      </c>
      <c r="C578" s="12"/>
      <c r="D578" s="12" t="s">
        <v>456</v>
      </c>
      <c r="E578" s="12" t="s">
        <v>13824</v>
      </c>
      <c r="F578" s="12" t="s">
        <v>143</v>
      </c>
      <c r="G578" s="12">
        <v>16</v>
      </c>
      <c r="H578" s="12" t="s">
        <v>18534</v>
      </c>
      <c r="I578" s="12" t="s">
        <v>13826</v>
      </c>
      <c r="J578" s="12">
        <v>13977859768</v>
      </c>
      <c r="K578" s="12" t="s">
        <v>27</v>
      </c>
      <c r="L578" s="57">
        <v>44394</v>
      </c>
      <c r="M578" s="12" t="s">
        <v>28</v>
      </c>
      <c r="N578" s="12" t="s">
        <v>30</v>
      </c>
      <c r="O578" s="57"/>
      <c r="P578" s="12"/>
      <c r="Q578" s="52" t="s">
        <v>30</v>
      </c>
      <c r="R578" s="12"/>
      <c r="S578" s="12"/>
      <c r="T578" s="29">
        <v>6</v>
      </c>
    </row>
    <row r="579" s="29" customFormat="1" spans="1:20">
      <c r="A579" s="12">
        <v>576</v>
      </c>
      <c r="B579" s="12" t="s">
        <v>13827</v>
      </c>
      <c r="C579" s="12"/>
      <c r="D579" s="12" t="s">
        <v>456</v>
      </c>
      <c r="E579" s="12" t="s">
        <v>13828</v>
      </c>
      <c r="F579" s="12" t="s">
        <v>24</v>
      </c>
      <c r="G579" s="12">
        <v>16</v>
      </c>
      <c r="H579" s="12" t="s">
        <v>18535</v>
      </c>
      <c r="I579" s="12" t="s">
        <v>1676</v>
      </c>
      <c r="J579" s="12">
        <v>13977840761</v>
      </c>
      <c r="K579" s="12" t="s">
        <v>27</v>
      </c>
      <c r="L579" s="57">
        <v>44407</v>
      </c>
      <c r="M579" s="12" t="s">
        <v>28</v>
      </c>
      <c r="N579" s="12" t="s">
        <v>30</v>
      </c>
      <c r="O579" s="57"/>
      <c r="P579" s="12"/>
      <c r="Q579" s="52" t="s">
        <v>30</v>
      </c>
      <c r="R579" s="12"/>
      <c r="S579" s="12"/>
      <c r="T579" s="29">
        <v>7</v>
      </c>
    </row>
    <row r="580" s="29" customFormat="1" spans="1:20">
      <c r="A580" s="12">
        <v>577</v>
      </c>
      <c r="B580" s="12" t="s">
        <v>13830</v>
      </c>
      <c r="C580" s="12"/>
      <c r="D580" s="12" t="s">
        <v>456</v>
      </c>
      <c r="E580" s="12" t="s">
        <v>4761</v>
      </c>
      <c r="F580" s="12" t="s">
        <v>143</v>
      </c>
      <c r="G580" s="12">
        <v>17</v>
      </c>
      <c r="H580" s="12" t="s">
        <v>1735</v>
      </c>
      <c r="I580" s="12" t="s">
        <v>13831</v>
      </c>
      <c r="J580" s="12">
        <v>13713223912</v>
      </c>
      <c r="K580" s="12" t="s">
        <v>27</v>
      </c>
      <c r="L580" s="57">
        <v>44406</v>
      </c>
      <c r="M580" s="12" t="s">
        <v>1303</v>
      </c>
      <c r="N580" s="12"/>
      <c r="O580" s="57"/>
      <c r="P580" s="12"/>
      <c r="Q580" s="52" t="s">
        <v>30</v>
      </c>
      <c r="R580" s="12"/>
      <c r="S580" s="12"/>
      <c r="T580" s="29">
        <v>8</v>
      </c>
    </row>
    <row r="581" s="29" customFormat="1" spans="1:20">
      <c r="A581" s="12">
        <v>578</v>
      </c>
      <c r="B581" s="12" t="s">
        <v>13832</v>
      </c>
      <c r="C581" s="12"/>
      <c r="D581" s="12" t="s">
        <v>456</v>
      </c>
      <c r="E581" s="12" t="s">
        <v>13833</v>
      </c>
      <c r="F581" s="12" t="s">
        <v>24</v>
      </c>
      <c r="G581" s="12">
        <v>16</v>
      </c>
      <c r="H581" s="12" t="s">
        <v>13834</v>
      </c>
      <c r="I581" s="12" t="s">
        <v>13835</v>
      </c>
      <c r="J581" s="12">
        <v>13517585084</v>
      </c>
      <c r="K581" s="12" t="s">
        <v>27</v>
      </c>
      <c r="L581" s="57">
        <v>44394</v>
      </c>
      <c r="M581" s="12" t="s">
        <v>28</v>
      </c>
      <c r="N581" s="12"/>
      <c r="O581" s="57"/>
      <c r="P581" s="12"/>
      <c r="Q581" s="52" t="s">
        <v>30</v>
      </c>
      <c r="R581" s="12"/>
      <c r="S581" s="12"/>
      <c r="T581" s="29">
        <v>9</v>
      </c>
    </row>
    <row r="582" s="29" customFormat="1" spans="1:20">
      <c r="A582" s="12">
        <v>579</v>
      </c>
      <c r="B582" s="12" t="s">
        <v>13836</v>
      </c>
      <c r="C582" s="12"/>
      <c r="D582" s="12" t="s">
        <v>456</v>
      </c>
      <c r="E582" s="12" t="s">
        <v>13837</v>
      </c>
      <c r="F582" s="12" t="s">
        <v>143</v>
      </c>
      <c r="G582" s="12">
        <v>18</v>
      </c>
      <c r="H582" s="12" t="s">
        <v>25861</v>
      </c>
      <c r="I582" s="12" t="s">
        <v>13839</v>
      </c>
      <c r="J582" s="12">
        <v>18278874809</v>
      </c>
      <c r="K582" s="12" t="s">
        <v>27</v>
      </c>
      <c r="L582" s="57">
        <v>44394</v>
      </c>
      <c r="M582" s="12" t="s">
        <v>28</v>
      </c>
      <c r="N582" s="12"/>
      <c r="O582" s="57"/>
      <c r="P582" s="12"/>
      <c r="Q582" s="52" t="s">
        <v>30</v>
      </c>
      <c r="R582" s="12"/>
      <c r="S582" s="12"/>
      <c r="T582" s="29">
        <v>10</v>
      </c>
    </row>
    <row r="583" s="29" customFormat="1" spans="1:20">
      <c r="A583" s="12">
        <v>580</v>
      </c>
      <c r="B583" s="12" t="s">
        <v>13840</v>
      </c>
      <c r="C583" s="12"/>
      <c r="D583" s="12" t="s">
        <v>456</v>
      </c>
      <c r="E583" s="12" t="s">
        <v>13841</v>
      </c>
      <c r="F583" s="12" t="s">
        <v>143</v>
      </c>
      <c r="G583" s="12">
        <v>17</v>
      </c>
      <c r="H583" s="12" t="s">
        <v>13842</v>
      </c>
      <c r="I583" s="12" t="s">
        <v>13843</v>
      </c>
      <c r="J583" s="12">
        <v>13877894903</v>
      </c>
      <c r="K583" s="12" t="s">
        <v>27</v>
      </c>
      <c r="L583" s="57">
        <v>44407</v>
      </c>
      <c r="M583" s="12" t="s">
        <v>8710</v>
      </c>
      <c r="N583" s="12" t="s">
        <v>30</v>
      </c>
      <c r="O583" s="57"/>
      <c r="P583" s="12"/>
      <c r="Q583" s="52" t="s">
        <v>30</v>
      </c>
      <c r="R583" s="12"/>
      <c r="S583" s="12"/>
      <c r="T583" s="29">
        <v>11</v>
      </c>
    </row>
    <row r="584" s="29" customFormat="1" spans="1:20">
      <c r="A584" s="12">
        <v>581</v>
      </c>
      <c r="B584" s="12" t="s">
        <v>13844</v>
      </c>
      <c r="C584" s="12"/>
      <c r="D584" s="12" t="s">
        <v>456</v>
      </c>
      <c r="E584" s="12" t="s">
        <v>9085</v>
      </c>
      <c r="F584" s="12" t="s">
        <v>143</v>
      </c>
      <c r="G584" s="12">
        <v>16</v>
      </c>
      <c r="H584" s="12" t="s">
        <v>13845</v>
      </c>
      <c r="I584" s="12" t="s">
        <v>13846</v>
      </c>
      <c r="J584" s="12">
        <v>18807880691</v>
      </c>
      <c r="K584" s="12" t="s">
        <v>27</v>
      </c>
      <c r="L584" s="57">
        <v>44396</v>
      </c>
      <c r="M584" s="12" t="s">
        <v>3693</v>
      </c>
      <c r="N584" s="12"/>
      <c r="O584" s="57"/>
      <c r="P584" s="12"/>
      <c r="Q584" s="52" t="s">
        <v>30</v>
      </c>
      <c r="R584" s="12"/>
      <c r="S584" s="12"/>
      <c r="T584" s="29">
        <v>12</v>
      </c>
    </row>
    <row r="585" s="29" customFormat="1" spans="1:20">
      <c r="A585" s="12">
        <v>582</v>
      </c>
      <c r="B585" s="12" t="s">
        <v>13847</v>
      </c>
      <c r="C585" s="12"/>
      <c r="D585" s="12" t="s">
        <v>456</v>
      </c>
      <c r="E585" s="12" t="s">
        <v>13848</v>
      </c>
      <c r="F585" s="12" t="s">
        <v>24</v>
      </c>
      <c r="G585" s="12">
        <v>16</v>
      </c>
      <c r="H585" s="12" t="s">
        <v>13849</v>
      </c>
      <c r="I585" s="12" t="s">
        <v>13850</v>
      </c>
      <c r="J585" s="12">
        <v>15220248518</v>
      </c>
      <c r="K585" s="12" t="s">
        <v>27</v>
      </c>
      <c r="L585" s="57">
        <v>44408</v>
      </c>
      <c r="M585" s="12" t="s">
        <v>3785</v>
      </c>
      <c r="N585" s="12" t="s">
        <v>30</v>
      </c>
      <c r="O585" s="57"/>
      <c r="P585" s="12"/>
      <c r="Q585" s="52" t="s">
        <v>30</v>
      </c>
      <c r="R585" s="12"/>
      <c r="S585" s="12"/>
      <c r="T585" s="29">
        <v>13</v>
      </c>
    </row>
    <row r="586" s="29" customFormat="1" spans="1:20">
      <c r="A586" s="12">
        <v>583</v>
      </c>
      <c r="B586" s="12" t="s">
        <v>13851</v>
      </c>
      <c r="C586" s="12"/>
      <c r="D586" s="12" t="s">
        <v>456</v>
      </c>
      <c r="E586" s="12" t="s">
        <v>7048</v>
      </c>
      <c r="F586" s="12" t="s">
        <v>143</v>
      </c>
      <c r="G586" s="12">
        <v>15</v>
      </c>
      <c r="H586" s="12" t="s">
        <v>18536</v>
      </c>
      <c r="I586" s="12" t="s">
        <v>13853</v>
      </c>
      <c r="J586" s="12">
        <v>13737989055</v>
      </c>
      <c r="K586" s="12" t="s">
        <v>27</v>
      </c>
      <c r="L586" s="57">
        <v>44395</v>
      </c>
      <c r="M586" s="12" t="s">
        <v>139</v>
      </c>
      <c r="N586" s="12" t="s">
        <v>27</v>
      </c>
      <c r="O586" s="57">
        <v>44417</v>
      </c>
      <c r="P586" s="12" t="s">
        <v>13285</v>
      </c>
      <c r="Q586" s="52" t="s">
        <v>30</v>
      </c>
      <c r="R586" s="12"/>
      <c r="S586" s="12"/>
      <c r="T586" s="29">
        <v>14</v>
      </c>
    </row>
    <row r="587" s="29" customFormat="1" spans="1:20">
      <c r="A587" s="12">
        <v>584</v>
      </c>
      <c r="B587" s="12" t="s">
        <v>13854</v>
      </c>
      <c r="C587" s="12"/>
      <c r="D587" s="12" t="s">
        <v>456</v>
      </c>
      <c r="E587" s="12" t="s">
        <v>13855</v>
      </c>
      <c r="F587" s="12" t="s">
        <v>143</v>
      </c>
      <c r="G587" s="12">
        <v>16</v>
      </c>
      <c r="H587" s="12" t="s">
        <v>18538</v>
      </c>
      <c r="I587" s="12" t="s">
        <v>13857</v>
      </c>
      <c r="J587" s="12">
        <v>15307786359</v>
      </c>
      <c r="K587" s="12" t="s">
        <v>27</v>
      </c>
      <c r="L587" s="57">
        <v>44395</v>
      </c>
      <c r="M587" s="12" t="s">
        <v>28</v>
      </c>
      <c r="N587" s="12" t="s">
        <v>27</v>
      </c>
      <c r="O587" s="57"/>
      <c r="P587" s="12"/>
      <c r="Q587" s="52" t="s">
        <v>30</v>
      </c>
      <c r="R587" s="12"/>
      <c r="S587" s="12"/>
      <c r="T587" s="29">
        <v>15</v>
      </c>
    </row>
    <row r="588" s="29" customFormat="1" spans="1:20">
      <c r="A588" s="12">
        <v>585</v>
      </c>
      <c r="B588" s="12" t="s">
        <v>13858</v>
      </c>
      <c r="C588" s="12"/>
      <c r="D588" s="12" t="s">
        <v>456</v>
      </c>
      <c r="E588" s="12" t="s">
        <v>13859</v>
      </c>
      <c r="F588" s="12" t="s">
        <v>24</v>
      </c>
      <c r="G588" s="12">
        <v>15</v>
      </c>
      <c r="H588" s="12" t="s">
        <v>13860</v>
      </c>
      <c r="I588" s="12" t="s">
        <v>13861</v>
      </c>
      <c r="J588" s="12">
        <v>13407750792</v>
      </c>
      <c r="K588" s="12" t="s">
        <v>27</v>
      </c>
      <c r="L588" s="57">
        <v>44396</v>
      </c>
      <c r="M588" s="12" t="s">
        <v>6224</v>
      </c>
      <c r="N588" s="12" t="s">
        <v>27</v>
      </c>
      <c r="O588" s="57">
        <v>44420</v>
      </c>
      <c r="P588" s="12" t="s">
        <v>6224</v>
      </c>
      <c r="Q588" s="52" t="s">
        <v>30</v>
      </c>
      <c r="R588" s="12" t="s">
        <v>13862</v>
      </c>
      <c r="S588" s="12"/>
      <c r="T588" s="29">
        <v>16</v>
      </c>
    </row>
    <row r="589" s="29" customFormat="1" spans="1:20">
      <c r="A589" s="12">
        <v>586</v>
      </c>
      <c r="B589" s="12" t="s">
        <v>13863</v>
      </c>
      <c r="C589" s="12"/>
      <c r="D589" s="12" t="s">
        <v>456</v>
      </c>
      <c r="E589" s="12" t="s">
        <v>13864</v>
      </c>
      <c r="F589" s="12" t="s">
        <v>143</v>
      </c>
      <c r="G589" s="12">
        <v>17</v>
      </c>
      <c r="H589" s="12" t="s">
        <v>13865</v>
      </c>
      <c r="I589" s="12" t="s">
        <v>13866</v>
      </c>
      <c r="J589" s="12">
        <v>18070828042</v>
      </c>
      <c r="K589" s="12" t="s">
        <v>27</v>
      </c>
      <c r="L589" s="57">
        <v>44395</v>
      </c>
      <c r="M589" s="12" t="s">
        <v>2747</v>
      </c>
      <c r="N589" s="12" t="s">
        <v>27</v>
      </c>
      <c r="O589" s="57">
        <v>44416</v>
      </c>
      <c r="P589" s="12" t="s">
        <v>2747</v>
      </c>
      <c r="Q589" s="52" t="s">
        <v>30</v>
      </c>
      <c r="R589" s="12" t="s">
        <v>13862</v>
      </c>
      <c r="S589" s="12"/>
      <c r="T589" s="29">
        <v>17</v>
      </c>
    </row>
    <row r="590" s="29" customFormat="1" spans="1:20">
      <c r="A590" s="12">
        <v>587</v>
      </c>
      <c r="B590" s="12" t="s">
        <v>13867</v>
      </c>
      <c r="C590" s="12"/>
      <c r="D590" s="12" t="s">
        <v>456</v>
      </c>
      <c r="E590" s="12" t="s">
        <v>13868</v>
      </c>
      <c r="F590" s="12" t="s">
        <v>143</v>
      </c>
      <c r="G590" s="12">
        <v>19</v>
      </c>
      <c r="H590" s="12" t="s">
        <v>17639</v>
      </c>
      <c r="I590" s="12" t="s">
        <v>9351</v>
      </c>
      <c r="J590" s="12">
        <v>15949327705</v>
      </c>
      <c r="K590" s="12" t="s">
        <v>27</v>
      </c>
      <c r="L590" s="57">
        <v>44387</v>
      </c>
      <c r="M590" s="12" t="s">
        <v>8110</v>
      </c>
      <c r="N590" s="12" t="s">
        <v>27</v>
      </c>
      <c r="O590" s="57">
        <v>44412</v>
      </c>
      <c r="P590" s="12" t="s">
        <v>2172</v>
      </c>
      <c r="Q590" s="52" t="s">
        <v>30</v>
      </c>
      <c r="R590" s="12"/>
      <c r="S590" s="12"/>
      <c r="T590" s="29">
        <v>18</v>
      </c>
    </row>
    <row r="591" s="29" customFormat="1" spans="1:20">
      <c r="A591" s="12">
        <v>588</v>
      </c>
      <c r="B591" s="12" t="s">
        <v>13869</v>
      </c>
      <c r="C591" s="12"/>
      <c r="D591" s="12" t="s">
        <v>456</v>
      </c>
      <c r="E591" s="12" t="s">
        <v>13870</v>
      </c>
      <c r="F591" s="12" t="s">
        <v>143</v>
      </c>
      <c r="G591" s="12">
        <v>16</v>
      </c>
      <c r="H591" s="12" t="s">
        <v>13871</v>
      </c>
      <c r="I591" s="12" t="s">
        <v>13872</v>
      </c>
      <c r="J591" s="12">
        <v>18278865893</v>
      </c>
      <c r="K591" s="12" t="s">
        <v>27</v>
      </c>
      <c r="L591" s="57">
        <v>44395</v>
      </c>
      <c r="M591" s="12" t="s">
        <v>28</v>
      </c>
      <c r="N591" s="12" t="s">
        <v>30</v>
      </c>
      <c r="O591" s="57"/>
      <c r="P591" s="12"/>
      <c r="Q591" s="52" t="s">
        <v>30</v>
      </c>
      <c r="R591" s="12" t="s">
        <v>13873</v>
      </c>
      <c r="S591" s="12"/>
      <c r="T591" s="29">
        <v>19</v>
      </c>
    </row>
    <row r="592" s="29" customFormat="1" spans="1:20">
      <c r="A592" s="12">
        <v>589</v>
      </c>
      <c r="B592" s="12" t="s">
        <v>13874</v>
      </c>
      <c r="C592" s="12"/>
      <c r="D592" s="12" t="s">
        <v>456</v>
      </c>
      <c r="E592" s="12" t="s">
        <v>13875</v>
      </c>
      <c r="F592" s="12" t="s">
        <v>143</v>
      </c>
      <c r="G592" s="12">
        <v>16</v>
      </c>
      <c r="H592" s="12" t="s">
        <v>18539</v>
      </c>
      <c r="I592" s="12" t="s">
        <v>13877</v>
      </c>
      <c r="J592" s="12">
        <v>18776873050</v>
      </c>
      <c r="K592" s="12" t="s">
        <v>27</v>
      </c>
      <c r="L592" s="57">
        <v>44395</v>
      </c>
      <c r="M592" s="12" t="s">
        <v>28</v>
      </c>
      <c r="N592" s="12"/>
      <c r="O592" s="57"/>
      <c r="P592" s="12"/>
      <c r="Q592" s="52" t="s">
        <v>30</v>
      </c>
      <c r="R592" s="12"/>
      <c r="S592" s="12"/>
      <c r="T592" s="29">
        <v>20</v>
      </c>
    </row>
    <row r="593" s="29" customFormat="1" spans="1:20">
      <c r="A593" s="12">
        <v>590</v>
      </c>
      <c r="B593" s="12" t="s">
        <v>13878</v>
      </c>
      <c r="C593" s="12"/>
      <c r="D593" s="12" t="s">
        <v>456</v>
      </c>
      <c r="E593" s="12" t="s">
        <v>13879</v>
      </c>
      <c r="F593" s="12" t="s">
        <v>143</v>
      </c>
      <c r="G593" s="12">
        <v>17</v>
      </c>
      <c r="H593" s="12" t="s">
        <v>13880</v>
      </c>
      <c r="I593" s="12" t="s">
        <v>13881</v>
      </c>
      <c r="J593" s="12">
        <v>18172415575</v>
      </c>
      <c r="K593" s="12" t="s">
        <v>27</v>
      </c>
      <c r="L593" s="57">
        <v>80930</v>
      </c>
      <c r="M593" s="12" t="s">
        <v>13882</v>
      </c>
      <c r="N593" s="12" t="s">
        <v>30</v>
      </c>
      <c r="O593" s="57"/>
      <c r="P593" s="12"/>
      <c r="Q593" s="52" t="s">
        <v>30</v>
      </c>
      <c r="R593" s="12" t="s">
        <v>13883</v>
      </c>
      <c r="S593" s="12"/>
      <c r="T593" s="29">
        <v>21</v>
      </c>
    </row>
    <row r="594" s="29" customFormat="1" spans="1:20">
      <c r="A594" s="12">
        <v>591</v>
      </c>
      <c r="B594" s="12" t="s">
        <v>13884</v>
      </c>
      <c r="C594" s="12"/>
      <c r="D594" s="12" t="s">
        <v>456</v>
      </c>
      <c r="E594" s="12" t="s">
        <v>13885</v>
      </c>
      <c r="F594" s="12" t="s">
        <v>143</v>
      </c>
      <c r="G594" s="12">
        <v>16</v>
      </c>
      <c r="H594" s="12" t="s">
        <v>13886</v>
      </c>
      <c r="I594" s="12" t="s">
        <v>13887</v>
      </c>
      <c r="J594" s="12">
        <v>15919760118</v>
      </c>
      <c r="K594" s="12" t="s">
        <v>27</v>
      </c>
      <c r="L594" s="57">
        <v>44394</v>
      </c>
      <c r="M594" s="12" t="s">
        <v>28</v>
      </c>
      <c r="N594" s="12" t="s">
        <v>30</v>
      </c>
      <c r="O594" s="57"/>
      <c r="P594" s="12"/>
      <c r="Q594" s="52" t="s">
        <v>30</v>
      </c>
      <c r="R594" s="12"/>
      <c r="S594" s="12"/>
      <c r="T594" s="29">
        <v>22</v>
      </c>
    </row>
    <row r="595" s="29" customFormat="1" spans="1:20">
      <c r="A595" s="12">
        <v>592</v>
      </c>
      <c r="B595" s="12" t="s">
        <v>13888</v>
      </c>
      <c r="C595" s="12"/>
      <c r="D595" s="12" t="s">
        <v>456</v>
      </c>
      <c r="E595" s="12" t="s">
        <v>13889</v>
      </c>
      <c r="F595" s="12" t="s">
        <v>143</v>
      </c>
      <c r="G595" s="12">
        <v>18</v>
      </c>
      <c r="H595" s="12" t="s">
        <v>2195</v>
      </c>
      <c r="I595" s="12" t="s">
        <v>2106</v>
      </c>
      <c r="J595" s="12">
        <v>18934965085</v>
      </c>
      <c r="K595" s="12" t="s">
        <v>27</v>
      </c>
      <c r="L595" s="57">
        <v>44395</v>
      </c>
      <c r="M595" s="12" t="s">
        <v>28</v>
      </c>
      <c r="N595" s="12"/>
      <c r="O595" s="57"/>
      <c r="P595" s="12"/>
      <c r="Q595" s="52" t="s">
        <v>30</v>
      </c>
      <c r="R595" s="12"/>
      <c r="S595" s="12"/>
      <c r="T595" s="29">
        <v>23</v>
      </c>
    </row>
    <row r="596" s="29" customFormat="1" spans="1:20">
      <c r="A596" s="12">
        <v>593</v>
      </c>
      <c r="B596" s="12" t="s">
        <v>13890</v>
      </c>
      <c r="C596" s="12"/>
      <c r="D596" s="12" t="s">
        <v>456</v>
      </c>
      <c r="E596" s="12" t="s">
        <v>13891</v>
      </c>
      <c r="F596" s="12" t="s">
        <v>143</v>
      </c>
      <c r="G596" s="12">
        <v>17</v>
      </c>
      <c r="H596" s="12" t="s">
        <v>13892</v>
      </c>
      <c r="I596" s="12" t="s">
        <v>13893</v>
      </c>
      <c r="J596" s="12">
        <v>17776180446</v>
      </c>
      <c r="K596" s="12" t="s">
        <v>27</v>
      </c>
      <c r="L596" s="57">
        <v>44408</v>
      </c>
      <c r="M596" s="12" t="s">
        <v>13894</v>
      </c>
      <c r="N596" s="12" t="s">
        <v>30</v>
      </c>
      <c r="O596" s="57"/>
      <c r="P596" s="12"/>
      <c r="Q596" s="52" t="s">
        <v>30</v>
      </c>
      <c r="R596" s="12" t="s">
        <v>6457</v>
      </c>
      <c r="S596" s="12"/>
      <c r="T596" s="29">
        <v>24</v>
      </c>
    </row>
    <row r="597" s="29" customFormat="1" spans="1:20">
      <c r="A597" s="12">
        <v>594</v>
      </c>
      <c r="B597" s="12" t="s">
        <v>13895</v>
      </c>
      <c r="C597" s="12"/>
      <c r="D597" s="12" t="s">
        <v>456</v>
      </c>
      <c r="E597" s="12" t="s">
        <v>13896</v>
      </c>
      <c r="F597" s="12" t="s">
        <v>24</v>
      </c>
      <c r="G597" s="12">
        <v>17</v>
      </c>
      <c r="H597" s="12" t="s">
        <v>13897</v>
      </c>
      <c r="I597" s="12" t="s">
        <v>13898</v>
      </c>
      <c r="J597" s="12">
        <v>18154605090</v>
      </c>
      <c r="K597" s="12" t="s">
        <v>27</v>
      </c>
      <c r="L597" s="57">
        <v>44396</v>
      </c>
      <c r="M597" s="12" t="s">
        <v>133</v>
      </c>
      <c r="N597" s="12"/>
      <c r="O597" s="57"/>
      <c r="P597" s="12"/>
      <c r="Q597" s="52" t="s">
        <v>30</v>
      </c>
      <c r="R597" s="12"/>
      <c r="S597" s="12"/>
      <c r="T597" s="29">
        <v>25</v>
      </c>
    </row>
    <row r="598" s="29" customFormat="1" spans="1:20">
      <c r="A598" s="12">
        <v>595</v>
      </c>
      <c r="B598" s="12" t="s">
        <v>13899</v>
      </c>
      <c r="C598" s="12"/>
      <c r="D598" s="12" t="s">
        <v>456</v>
      </c>
      <c r="E598" s="12" t="s">
        <v>13900</v>
      </c>
      <c r="F598" s="12" t="s">
        <v>143</v>
      </c>
      <c r="G598" s="12">
        <v>16</v>
      </c>
      <c r="H598" s="12" t="s">
        <v>13901</v>
      </c>
      <c r="I598" s="12" t="s">
        <v>13902</v>
      </c>
      <c r="J598" s="12">
        <v>18776861152</v>
      </c>
      <c r="K598" s="12" t="s">
        <v>27</v>
      </c>
      <c r="L598" s="57">
        <v>44402</v>
      </c>
      <c r="M598" s="12" t="s">
        <v>68</v>
      </c>
      <c r="N598" s="12" t="s">
        <v>30</v>
      </c>
      <c r="O598" s="57"/>
      <c r="P598" s="12"/>
      <c r="Q598" s="52" t="s">
        <v>30</v>
      </c>
      <c r="R598" s="12"/>
      <c r="S598" s="12"/>
      <c r="T598" s="29">
        <v>26</v>
      </c>
    </row>
    <row r="599" s="29" customFormat="1" spans="1:20">
      <c r="A599" s="12">
        <v>596</v>
      </c>
      <c r="B599" s="12" t="s">
        <v>13903</v>
      </c>
      <c r="C599" s="12"/>
      <c r="D599" s="12" t="s">
        <v>456</v>
      </c>
      <c r="E599" s="12" t="s">
        <v>13904</v>
      </c>
      <c r="F599" s="12" t="s">
        <v>143</v>
      </c>
      <c r="G599" s="12">
        <v>17</v>
      </c>
      <c r="H599" s="12" t="s">
        <v>13905</v>
      </c>
      <c r="I599" s="12" t="s">
        <v>13906</v>
      </c>
      <c r="J599" s="12">
        <v>13418402901</v>
      </c>
      <c r="K599" s="12" t="s">
        <v>27</v>
      </c>
      <c r="L599" s="57">
        <v>44395</v>
      </c>
      <c r="M599" s="12" t="s">
        <v>1288</v>
      </c>
      <c r="N599" s="12" t="s">
        <v>30</v>
      </c>
      <c r="O599" s="57"/>
      <c r="P599" s="12"/>
      <c r="Q599" s="52" t="s">
        <v>30</v>
      </c>
      <c r="R599" s="12"/>
      <c r="S599" s="12"/>
      <c r="T599" s="29">
        <v>27</v>
      </c>
    </row>
    <row r="600" s="29" customFormat="1" spans="1:20">
      <c r="A600" s="12">
        <v>597</v>
      </c>
      <c r="B600" s="12" t="s">
        <v>13907</v>
      </c>
      <c r="C600" s="12"/>
      <c r="D600" s="12" t="s">
        <v>456</v>
      </c>
      <c r="E600" s="12" t="s">
        <v>13908</v>
      </c>
      <c r="F600" s="12" t="s">
        <v>143</v>
      </c>
      <c r="G600" s="12">
        <v>16</v>
      </c>
      <c r="H600" s="12" t="s">
        <v>18540</v>
      </c>
      <c r="I600" s="12" t="s">
        <v>13910</v>
      </c>
      <c r="J600" s="12">
        <v>15977888122</v>
      </c>
      <c r="K600" s="12" t="s">
        <v>27</v>
      </c>
      <c r="L600" s="57">
        <v>44395</v>
      </c>
      <c r="M600" s="12" t="s">
        <v>28</v>
      </c>
      <c r="N600" s="12" t="s">
        <v>30</v>
      </c>
      <c r="O600" s="57"/>
      <c r="P600" s="12"/>
      <c r="Q600" s="52" t="s">
        <v>30</v>
      </c>
      <c r="R600" s="12" t="s">
        <v>13862</v>
      </c>
      <c r="S600" s="12"/>
      <c r="T600" s="29">
        <v>28</v>
      </c>
    </row>
    <row r="601" s="29" customFormat="1" spans="1:20">
      <c r="A601" s="12">
        <v>598</v>
      </c>
      <c r="B601" s="12" t="s">
        <v>13911</v>
      </c>
      <c r="C601" s="12"/>
      <c r="D601" s="12" t="s">
        <v>456</v>
      </c>
      <c r="E601" s="12" t="s">
        <v>13912</v>
      </c>
      <c r="F601" s="12" t="s">
        <v>143</v>
      </c>
      <c r="G601" s="12">
        <v>16</v>
      </c>
      <c r="H601" s="12" t="s">
        <v>13913</v>
      </c>
      <c r="I601" s="12" t="s">
        <v>13914</v>
      </c>
      <c r="J601" s="12">
        <v>13481866806</v>
      </c>
      <c r="K601" s="12" t="s">
        <v>27</v>
      </c>
      <c r="L601" s="57">
        <v>44394</v>
      </c>
      <c r="M601" s="12" t="s">
        <v>28</v>
      </c>
      <c r="N601" s="12" t="s">
        <v>27</v>
      </c>
      <c r="O601" s="57"/>
      <c r="P601" s="12"/>
      <c r="Q601" s="52" t="s">
        <v>30</v>
      </c>
      <c r="R601" s="12" t="s">
        <v>13915</v>
      </c>
      <c r="S601" s="12"/>
      <c r="T601" s="29">
        <v>29</v>
      </c>
    </row>
    <row r="602" s="29" customFormat="1" spans="1:20">
      <c r="A602" s="12">
        <v>599</v>
      </c>
      <c r="B602" s="12" t="s">
        <v>13916</v>
      </c>
      <c r="C602" s="12"/>
      <c r="D602" s="12" t="s">
        <v>456</v>
      </c>
      <c r="E602" s="12" t="s">
        <v>13917</v>
      </c>
      <c r="F602" s="12" t="s">
        <v>143</v>
      </c>
      <c r="G602" s="12">
        <v>17</v>
      </c>
      <c r="H602" s="12" t="s">
        <v>7908</v>
      </c>
      <c r="I602" s="12" t="s">
        <v>13918</v>
      </c>
      <c r="J602" s="12">
        <v>18978755547</v>
      </c>
      <c r="K602" s="12" t="s">
        <v>27</v>
      </c>
      <c r="L602" s="57">
        <v>44394</v>
      </c>
      <c r="M602" s="12" t="s">
        <v>28</v>
      </c>
      <c r="N602" s="12" t="s">
        <v>30</v>
      </c>
      <c r="O602" s="57"/>
      <c r="P602" s="12"/>
      <c r="Q602" s="52" t="s">
        <v>30</v>
      </c>
      <c r="R602" s="12"/>
      <c r="S602" s="12"/>
      <c r="T602" s="29">
        <v>30</v>
      </c>
    </row>
    <row r="603" s="29" customFormat="1" spans="1:20">
      <c r="A603" s="12">
        <v>600</v>
      </c>
      <c r="B603" s="12" t="s">
        <v>13919</v>
      </c>
      <c r="C603" s="12"/>
      <c r="D603" s="12" t="s">
        <v>456</v>
      </c>
      <c r="E603" s="12" t="s">
        <v>13920</v>
      </c>
      <c r="F603" s="12" t="s">
        <v>143</v>
      </c>
      <c r="G603" s="12">
        <v>17</v>
      </c>
      <c r="H603" s="12" t="s">
        <v>18542</v>
      </c>
      <c r="I603" s="12" t="s">
        <v>13922</v>
      </c>
      <c r="J603" s="12">
        <v>18777823069</v>
      </c>
      <c r="K603" s="12" t="s">
        <v>27</v>
      </c>
      <c r="L603" s="57">
        <v>44399</v>
      </c>
      <c r="M603" s="12" t="s">
        <v>139</v>
      </c>
      <c r="N603" s="12" t="s">
        <v>27</v>
      </c>
      <c r="O603" s="57"/>
      <c r="P603" s="12"/>
      <c r="Q603" s="52" t="s">
        <v>30</v>
      </c>
      <c r="R603" s="12"/>
      <c r="S603" s="12"/>
      <c r="T603" s="29">
        <v>31</v>
      </c>
    </row>
    <row r="604" s="29" customFormat="1" spans="1:20">
      <c r="A604" s="12">
        <v>601</v>
      </c>
      <c r="B604" s="12" t="s">
        <v>24174</v>
      </c>
      <c r="C604" s="12"/>
      <c r="D604" s="12" t="s">
        <v>456</v>
      </c>
      <c r="E604" s="12" t="s">
        <v>13923</v>
      </c>
      <c r="F604" s="12" t="s">
        <v>143</v>
      </c>
      <c r="G604" s="12">
        <v>16</v>
      </c>
      <c r="H604" s="12" t="s">
        <v>18543</v>
      </c>
      <c r="I604" s="12" t="s">
        <v>13925</v>
      </c>
      <c r="J604" s="12">
        <v>18277868345</v>
      </c>
      <c r="K604" s="12" t="s">
        <v>27</v>
      </c>
      <c r="L604" s="57">
        <v>44400</v>
      </c>
      <c r="M604" s="12" t="s">
        <v>28</v>
      </c>
      <c r="N604" s="12"/>
      <c r="O604" s="57"/>
      <c r="P604" s="12"/>
      <c r="Q604" s="52" t="s">
        <v>30</v>
      </c>
      <c r="R604" s="12"/>
      <c r="S604" s="12"/>
      <c r="T604" s="29">
        <v>32</v>
      </c>
    </row>
    <row r="605" s="29" customFormat="1" spans="1:20">
      <c r="A605" s="12">
        <v>602</v>
      </c>
      <c r="B605" s="12" t="s">
        <v>13926</v>
      </c>
      <c r="C605" s="12"/>
      <c r="D605" s="12" t="s">
        <v>456</v>
      </c>
      <c r="E605" s="12" t="s">
        <v>13927</v>
      </c>
      <c r="F605" s="12" t="s">
        <v>143</v>
      </c>
      <c r="G605" s="12">
        <v>17</v>
      </c>
      <c r="H605" s="12" t="s">
        <v>13928</v>
      </c>
      <c r="I605" s="12" t="s">
        <v>13929</v>
      </c>
      <c r="J605" s="12">
        <v>18407780811</v>
      </c>
      <c r="K605" s="12" t="s">
        <v>27</v>
      </c>
      <c r="L605" s="57">
        <v>44396</v>
      </c>
      <c r="M605" s="12" t="s">
        <v>28</v>
      </c>
      <c r="N605" s="12"/>
      <c r="O605" s="57"/>
      <c r="P605" s="12"/>
      <c r="Q605" s="52" t="s">
        <v>30</v>
      </c>
      <c r="R605" s="12"/>
      <c r="S605" s="12"/>
      <c r="T605" s="29">
        <v>33</v>
      </c>
    </row>
    <row r="606" s="29" customFormat="1" spans="1:20">
      <c r="A606" s="12">
        <v>603</v>
      </c>
      <c r="B606" s="12" t="s">
        <v>13930</v>
      </c>
      <c r="C606" s="12"/>
      <c r="D606" s="12" t="s">
        <v>456</v>
      </c>
      <c r="E606" s="12" t="s">
        <v>13931</v>
      </c>
      <c r="F606" s="12" t="s">
        <v>143</v>
      </c>
      <c r="G606" s="12">
        <v>16</v>
      </c>
      <c r="H606" s="12" t="s">
        <v>4126</v>
      </c>
      <c r="I606" s="12" t="s">
        <v>1172</v>
      </c>
      <c r="J606" s="12">
        <v>13737966078</v>
      </c>
      <c r="K606" s="12" t="s">
        <v>27</v>
      </c>
      <c r="L606" s="57">
        <v>44396</v>
      </c>
      <c r="M606" s="12" t="s">
        <v>68</v>
      </c>
      <c r="N606" s="12" t="s">
        <v>30</v>
      </c>
      <c r="O606" s="57"/>
      <c r="P606" s="12"/>
      <c r="Q606" s="52" t="s">
        <v>30</v>
      </c>
      <c r="R606" s="12"/>
      <c r="S606" s="12"/>
      <c r="T606" s="29">
        <v>34</v>
      </c>
    </row>
    <row r="607" s="29" customFormat="1" spans="1:20">
      <c r="A607" s="12">
        <v>604</v>
      </c>
      <c r="B607" s="12" t="s">
        <v>13932</v>
      </c>
      <c r="C607" s="12"/>
      <c r="D607" s="12" t="s">
        <v>456</v>
      </c>
      <c r="E607" s="12" t="s">
        <v>13933</v>
      </c>
      <c r="F607" s="12" t="s">
        <v>143</v>
      </c>
      <c r="G607" s="12">
        <v>16</v>
      </c>
      <c r="H607" s="12" t="s">
        <v>17821</v>
      </c>
      <c r="I607" s="12" t="s">
        <v>13934</v>
      </c>
      <c r="J607" s="12">
        <v>19977828064</v>
      </c>
      <c r="K607" s="12" t="s">
        <v>27</v>
      </c>
      <c r="L607" s="57">
        <v>44395</v>
      </c>
      <c r="M607" s="12" t="s">
        <v>2747</v>
      </c>
      <c r="N607" s="12" t="s">
        <v>30</v>
      </c>
      <c r="O607" s="57"/>
      <c r="P607" s="12"/>
      <c r="Q607" s="52" t="s">
        <v>30</v>
      </c>
      <c r="R607" s="12"/>
      <c r="S607" s="12"/>
      <c r="T607" s="29">
        <v>35</v>
      </c>
    </row>
    <row r="608" s="29" customFormat="1" spans="1:20">
      <c r="A608" s="12">
        <v>605</v>
      </c>
      <c r="B608" s="12" t="s">
        <v>13935</v>
      </c>
      <c r="C608" s="12"/>
      <c r="D608" s="12" t="s">
        <v>456</v>
      </c>
      <c r="E608" s="12" t="s">
        <v>13936</v>
      </c>
      <c r="F608" s="12" t="s">
        <v>143</v>
      </c>
      <c r="G608" s="12">
        <v>16</v>
      </c>
      <c r="H608" s="12" t="s">
        <v>18544</v>
      </c>
      <c r="I608" s="12" t="s">
        <v>13938</v>
      </c>
      <c r="J608" s="12">
        <v>18378895316</v>
      </c>
      <c r="K608" s="12" t="s">
        <v>27</v>
      </c>
      <c r="L608" s="57">
        <v>44395</v>
      </c>
      <c r="M608" s="12" t="s">
        <v>28</v>
      </c>
      <c r="N608" s="12" t="s">
        <v>27</v>
      </c>
      <c r="O608" s="57">
        <v>44416</v>
      </c>
      <c r="P608" s="12" t="s">
        <v>28</v>
      </c>
      <c r="Q608" s="52" t="s">
        <v>30</v>
      </c>
      <c r="R608" s="12"/>
      <c r="S608" s="12"/>
      <c r="T608" s="29">
        <v>36</v>
      </c>
    </row>
    <row r="609" s="29" customFormat="1" spans="1:20">
      <c r="A609" s="12">
        <v>606</v>
      </c>
      <c r="B609" s="12" t="s">
        <v>13939</v>
      </c>
      <c r="C609" s="12"/>
      <c r="D609" s="12" t="s">
        <v>456</v>
      </c>
      <c r="E609" s="12" t="s">
        <v>13940</v>
      </c>
      <c r="F609" s="12" t="s">
        <v>24</v>
      </c>
      <c r="G609" s="12">
        <v>17</v>
      </c>
      <c r="H609" s="12" t="s">
        <v>13941</v>
      </c>
      <c r="I609" s="12" t="s">
        <v>13942</v>
      </c>
      <c r="J609" s="12">
        <v>17877107488</v>
      </c>
      <c r="K609" s="12" t="s">
        <v>27</v>
      </c>
      <c r="L609" s="57">
        <v>44410</v>
      </c>
      <c r="M609" s="12" t="s">
        <v>13943</v>
      </c>
      <c r="N609" s="12"/>
      <c r="O609" s="57"/>
      <c r="P609" s="12"/>
      <c r="Q609" s="52" t="s">
        <v>30</v>
      </c>
      <c r="R609" s="12"/>
      <c r="S609" s="12"/>
      <c r="T609" s="29">
        <v>37</v>
      </c>
    </row>
    <row r="610" s="29" customFormat="1" spans="1:20">
      <c r="A610" s="12">
        <v>607</v>
      </c>
      <c r="B610" s="12" t="s">
        <v>13944</v>
      </c>
      <c r="C610" s="12"/>
      <c r="D610" s="12" t="s">
        <v>456</v>
      </c>
      <c r="E610" s="12" t="s">
        <v>13945</v>
      </c>
      <c r="F610" s="12" t="s">
        <v>24</v>
      </c>
      <c r="G610" s="12">
        <v>16</v>
      </c>
      <c r="H610" s="12" t="s">
        <v>17908</v>
      </c>
      <c r="I610" s="12" t="s">
        <v>13946</v>
      </c>
      <c r="J610" s="12">
        <v>18978760291</v>
      </c>
      <c r="K610" s="12" t="s">
        <v>27</v>
      </c>
      <c r="L610" s="57">
        <v>44397</v>
      </c>
      <c r="M610" s="12" t="s">
        <v>28</v>
      </c>
      <c r="N610" s="12" t="s">
        <v>30</v>
      </c>
      <c r="O610" s="57"/>
      <c r="P610" s="12"/>
      <c r="Q610" s="52" t="s">
        <v>30</v>
      </c>
      <c r="R610" s="12"/>
      <c r="S610" s="12"/>
      <c r="T610" s="29">
        <v>38</v>
      </c>
    </row>
    <row r="611" s="29" customFormat="1" spans="1:20">
      <c r="A611" s="12">
        <v>608</v>
      </c>
      <c r="B611" s="12" t="s">
        <v>13947</v>
      </c>
      <c r="C611" s="12"/>
      <c r="D611" s="12" t="s">
        <v>456</v>
      </c>
      <c r="E611" s="12" t="s">
        <v>13948</v>
      </c>
      <c r="F611" s="12" t="s">
        <v>143</v>
      </c>
      <c r="G611" s="12">
        <v>16</v>
      </c>
      <c r="H611" s="12" t="s">
        <v>18545</v>
      </c>
      <c r="I611" s="12" t="s">
        <v>13950</v>
      </c>
      <c r="J611" s="12">
        <v>18778083356</v>
      </c>
      <c r="K611" s="12" t="s">
        <v>27</v>
      </c>
      <c r="L611" s="57">
        <v>44397</v>
      </c>
      <c r="M611" s="12" t="s">
        <v>4299</v>
      </c>
      <c r="N611" s="12" t="s">
        <v>30</v>
      </c>
      <c r="O611" s="57"/>
      <c r="P611" s="12"/>
      <c r="Q611" s="52" t="s">
        <v>30</v>
      </c>
      <c r="R611" s="12" t="s">
        <v>4789</v>
      </c>
      <c r="S611" s="12"/>
      <c r="T611" s="29">
        <v>39</v>
      </c>
    </row>
    <row r="612" s="29" customFormat="1" spans="1:20">
      <c r="A612" s="12">
        <v>609</v>
      </c>
      <c r="B612" s="12" t="s">
        <v>13951</v>
      </c>
      <c r="C612" s="12"/>
      <c r="D612" s="12" t="s">
        <v>456</v>
      </c>
      <c r="E612" s="12" t="s">
        <v>13952</v>
      </c>
      <c r="F612" s="12" t="s">
        <v>143</v>
      </c>
      <c r="G612" s="12">
        <v>16</v>
      </c>
      <c r="H612" s="12" t="s">
        <v>13953</v>
      </c>
      <c r="I612" s="12" t="s">
        <v>13954</v>
      </c>
      <c r="J612" s="12">
        <v>18378893420</v>
      </c>
      <c r="K612" s="12" t="s">
        <v>27</v>
      </c>
      <c r="L612" s="57">
        <v>44396</v>
      </c>
      <c r="M612" s="12" t="s">
        <v>4424</v>
      </c>
      <c r="N612" s="12" t="s">
        <v>30</v>
      </c>
      <c r="O612" s="57"/>
      <c r="P612" s="12"/>
      <c r="Q612" s="52" t="s">
        <v>30</v>
      </c>
      <c r="R612" s="12"/>
      <c r="S612" s="12"/>
      <c r="T612" s="29">
        <v>40</v>
      </c>
    </row>
    <row r="613" s="29" customFormat="1" spans="1:20">
      <c r="A613" s="12">
        <v>610</v>
      </c>
      <c r="B613" s="12" t="s">
        <v>13955</v>
      </c>
      <c r="C613" s="12"/>
      <c r="D613" s="12" t="s">
        <v>456</v>
      </c>
      <c r="E613" s="12" t="s">
        <v>13956</v>
      </c>
      <c r="F613" s="12" t="s">
        <v>24</v>
      </c>
      <c r="G613" s="12">
        <v>16</v>
      </c>
      <c r="H613" s="12" t="s">
        <v>6338</v>
      </c>
      <c r="I613" s="12" t="s">
        <v>13957</v>
      </c>
      <c r="J613" s="12">
        <v>18278861530</v>
      </c>
      <c r="K613" s="12" t="s">
        <v>27</v>
      </c>
      <c r="L613" s="57">
        <v>44408</v>
      </c>
      <c r="M613" s="12" t="s">
        <v>2172</v>
      </c>
      <c r="N613" s="12" t="s">
        <v>30</v>
      </c>
      <c r="O613" s="57"/>
      <c r="P613" s="12"/>
      <c r="Q613" s="52" t="s">
        <v>30</v>
      </c>
      <c r="R613" s="12"/>
      <c r="S613" s="12"/>
      <c r="T613" s="29">
        <v>41</v>
      </c>
    </row>
    <row r="614" s="29" customFormat="1" spans="1:20">
      <c r="A614" s="12">
        <v>611</v>
      </c>
      <c r="B614" s="12" t="s">
        <v>13958</v>
      </c>
      <c r="C614" s="12"/>
      <c r="D614" s="12" t="s">
        <v>456</v>
      </c>
      <c r="E614" s="12" t="s">
        <v>13959</v>
      </c>
      <c r="F614" s="12" t="s">
        <v>143</v>
      </c>
      <c r="G614" s="12">
        <v>16</v>
      </c>
      <c r="H614" s="12" t="s">
        <v>18546</v>
      </c>
      <c r="I614" s="12" t="s">
        <v>13960</v>
      </c>
      <c r="J614" s="12">
        <v>14777393874</v>
      </c>
      <c r="K614" s="12" t="s">
        <v>27</v>
      </c>
      <c r="L614" s="57">
        <v>44400</v>
      </c>
      <c r="M614" s="12" t="s">
        <v>28</v>
      </c>
      <c r="N614" s="12" t="s">
        <v>30</v>
      </c>
      <c r="O614" s="57"/>
      <c r="P614" s="12"/>
      <c r="Q614" s="52" t="s">
        <v>30</v>
      </c>
      <c r="R614" s="12"/>
      <c r="S614" s="12"/>
      <c r="T614" s="29">
        <v>42</v>
      </c>
    </row>
    <row r="615" s="29" customFormat="1" spans="1:20">
      <c r="A615" s="12">
        <v>612</v>
      </c>
      <c r="B615" s="12" t="s">
        <v>13961</v>
      </c>
      <c r="C615" s="12"/>
      <c r="D615" s="12" t="s">
        <v>456</v>
      </c>
      <c r="E615" s="12" t="s">
        <v>13962</v>
      </c>
      <c r="F615" s="12" t="s">
        <v>143</v>
      </c>
      <c r="G615" s="12">
        <v>17</v>
      </c>
      <c r="H615" s="12" t="s">
        <v>13963</v>
      </c>
      <c r="I615" s="12" t="s">
        <v>13964</v>
      </c>
      <c r="J615" s="12">
        <v>13737981228</v>
      </c>
      <c r="K615" s="12" t="s">
        <v>27</v>
      </c>
      <c r="L615" s="57">
        <v>44394</v>
      </c>
      <c r="M615" s="12" t="s">
        <v>28</v>
      </c>
      <c r="N615" s="12" t="s">
        <v>30</v>
      </c>
      <c r="O615" s="57"/>
      <c r="P615" s="12"/>
      <c r="Q615" s="52" t="s">
        <v>30</v>
      </c>
      <c r="R615" s="12"/>
      <c r="S615" s="12"/>
      <c r="T615" s="29">
        <v>43</v>
      </c>
    </row>
    <row r="616" s="29" customFormat="1" spans="1:20">
      <c r="A616" s="12">
        <v>613</v>
      </c>
      <c r="B616" s="12" t="s">
        <v>13965</v>
      </c>
      <c r="C616" s="12"/>
      <c r="D616" s="12" t="s">
        <v>456</v>
      </c>
      <c r="E616" s="12" t="s">
        <v>13966</v>
      </c>
      <c r="F616" s="12" t="s">
        <v>24</v>
      </c>
      <c r="G616" s="12">
        <v>16</v>
      </c>
      <c r="H616" s="12" t="s">
        <v>13967</v>
      </c>
      <c r="I616" s="12" t="s">
        <v>4105</v>
      </c>
      <c r="J616" s="12">
        <v>18707781668</v>
      </c>
      <c r="K616" s="12" t="s">
        <v>27</v>
      </c>
      <c r="L616" s="57">
        <v>44395</v>
      </c>
      <c r="M616" s="12" t="s">
        <v>1352</v>
      </c>
      <c r="N616" s="12" t="s">
        <v>30</v>
      </c>
      <c r="O616" s="57"/>
      <c r="P616" s="12"/>
      <c r="Q616" s="52" t="s">
        <v>30</v>
      </c>
      <c r="R616" s="12"/>
      <c r="S616" s="12"/>
      <c r="T616" s="29">
        <v>44</v>
      </c>
    </row>
    <row r="617" s="29" customFormat="1" spans="1:20">
      <c r="A617" s="12">
        <v>614</v>
      </c>
      <c r="B617" s="12" t="s">
        <v>13968</v>
      </c>
      <c r="C617" s="12"/>
      <c r="D617" s="12" t="s">
        <v>456</v>
      </c>
      <c r="E617" s="12" t="s">
        <v>13969</v>
      </c>
      <c r="F617" s="12" t="s">
        <v>143</v>
      </c>
      <c r="G617" s="12">
        <v>16</v>
      </c>
      <c r="H617" s="12" t="s">
        <v>18547</v>
      </c>
      <c r="I617" s="12" t="s">
        <v>13971</v>
      </c>
      <c r="J617" s="12">
        <v>13788180935</v>
      </c>
      <c r="K617" s="12" t="s">
        <v>27</v>
      </c>
      <c r="L617" s="57">
        <v>44394</v>
      </c>
      <c r="M617" s="12" t="s">
        <v>28</v>
      </c>
      <c r="N617" s="12" t="s">
        <v>30</v>
      </c>
      <c r="O617" s="57"/>
      <c r="P617" s="12"/>
      <c r="Q617" s="52" t="s">
        <v>30</v>
      </c>
      <c r="R617" s="12"/>
      <c r="S617" s="12"/>
      <c r="T617" s="29">
        <v>45</v>
      </c>
    </row>
    <row r="618" s="29" customFormat="1" spans="1:20">
      <c r="A618" s="12">
        <v>615</v>
      </c>
      <c r="B618" s="12" t="s">
        <v>13972</v>
      </c>
      <c r="C618" s="12"/>
      <c r="D618" s="12" t="s">
        <v>456</v>
      </c>
      <c r="E618" s="12" t="s">
        <v>13973</v>
      </c>
      <c r="F618" s="12" t="s">
        <v>143</v>
      </c>
      <c r="G618" s="12">
        <v>17</v>
      </c>
      <c r="H618" s="12" t="s">
        <v>18548</v>
      </c>
      <c r="I618" s="12" t="s">
        <v>13975</v>
      </c>
      <c r="J618" s="12">
        <v>18276681006</v>
      </c>
      <c r="K618" s="12" t="s">
        <v>27</v>
      </c>
      <c r="L618" s="57">
        <v>44395</v>
      </c>
      <c r="M618" s="12" t="s">
        <v>28</v>
      </c>
      <c r="N618" s="12"/>
      <c r="O618" s="57"/>
      <c r="P618" s="12"/>
      <c r="Q618" s="52" t="s">
        <v>30</v>
      </c>
      <c r="R618" s="12"/>
      <c r="S618" s="12"/>
      <c r="T618" s="29">
        <v>46</v>
      </c>
    </row>
    <row r="619" s="29" customFormat="1" spans="1:20">
      <c r="A619" s="12">
        <v>616</v>
      </c>
      <c r="B619" s="12" t="s">
        <v>13976</v>
      </c>
      <c r="C619" s="12"/>
      <c r="D619" s="12" t="s">
        <v>456</v>
      </c>
      <c r="E619" s="12" t="s">
        <v>13977</v>
      </c>
      <c r="F619" s="12" t="s">
        <v>143</v>
      </c>
      <c r="G619" s="12">
        <v>16</v>
      </c>
      <c r="H619" s="12" t="s">
        <v>3298</v>
      </c>
      <c r="I619" s="12" t="s">
        <v>13978</v>
      </c>
      <c r="J619" s="12">
        <v>15807781019</v>
      </c>
      <c r="K619" s="12" t="s">
        <v>27</v>
      </c>
      <c r="L619" s="57">
        <v>44396</v>
      </c>
      <c r="M619" s="12" t="s">
        <v>68</v>
      </c>
      <c r="N619" s="12" t="s">
        <v>30</v>
      </c>
      <c r="O619" s="57"/>
      <c r="P619" s="12"/>
      <c r="Q619" s="52" t="s">
        <v>30</v>
      </c>
      <c r="R619" s="12"/>
      <c r="S619" s="12"/>
      <c r="T619" s="29">
        <v>47</v>
      </c>
    </row>
    <row r="620" s="29" customFormat="1" spans="1:20">
      <c r="A620" s="12">
        <v>617</v>
      </c>
      <c r="B620" s="12" t="s">
        <v>13979</v>
      </c>
      <c r="C620" s="12"/>
      <c r="D620" s="12" t="s">
        <v>456</v>
      </c>
      <c r="E620" s="12" t="s">
        <v>3842</v>
      </c>
      <c r="F620" s="12" t="s">
        <v>143</v>
      </c>
      <c r="G620" s="12">
        <v>16</v>
      </c>
      <c r="H620" s="12" t="s">
        <v>18549</v>
      </c>
      <c r="I620" s="12" t="s">
        <v>9670</v>
      </c>
      <c r="J620" s="12">
        <v>15078574208</v>
      </c>
      <c r="K620" s="12" t="s">
        <v>27</v>
      </c>
      <c r="L620" s="57">
        <v>44394</v>
      </c>
      <c r="M620" s="12" t="s">
        <v>28</v>
      </c>
      <c r="N620" s="12" t="s">
        <v>30</v>
      </c>
      <c r="O620" s="57"/>
      <c r="P620" s="12"/>
      <c r="Q620" s="52" t="s">
        <v>30</v>
      </c>
      <c r="R620" s="12"/>
      <c r="S620" s="12"/>
      <c r="T620" s="29">
        <v>48</v>
      </c>
    </row>
    <row r="621" s="29" customFormat="1" spans="1:20">
      <c r="A621" s="12">
        <v>618</v>
      </c>
      <c r="B621" s="12" t="s">
        <v>13981</v>
      </c>
      <c r="C621" s="12"/>
      <c r="D621" s="12" t="s">
        <v>456</v>
      </c>
      <c r="E621" s="12" t="s">
        <v>13982</v>
      </c>
      <c r="F621" s="12" t="s">
        <v>143</v>
      </c>
      <c r="G621" s="12">
        <v>16</v>
      </c>
      <c r="H621" s="12" t="s">
        <v>18550</v>
      </c>
      <c r="I621" s="12" t="s">
        <v>13983</v>
      </c>
      <c r="J621" s="12">
        <v>13557181609</v>
      </c>
      <c r="K621" s="12" t="s">
        <v>27</v>
      </c>
      <c r="L621" s="57">
        <v>44379</v>
      </c>
      <c r="M621" s="12" t="s">
        <v>28</v>
      </c>
      <c r="N621" s="12"/>
      <c r="O621" s="57"/>
      <c r="P621" s="12"/>
      <c r="Q621" s="52" t="s">
        <v>30</v>
      </c>
      <c r="R621" s="12"/>
      <c r="S621" s="12"/>
      <c r="T621" s="29">
        <v>49</v>
      </c>
    </row>
    <row r="622" s="29" customFormat="1" spans="1:20">
      <c r="A622" s="12">
        <v>619</v>
      </c>
      <c r="B622" s="12" t="s">
        <v>13984</v>
      </c>
      <c r="C622" s="12"/>
      <c r="D622" s="12" t="s">
        <v>456</v>
      </c>
      <c r="E622" s="12" t="s">
        <v>13985</v>
      </c>
      <c r="F622" s="12" t="s">
        <v>143</v>
      </c>
      <c r="G622" s="12">
        <v>15</v>
      </c>
      <c r="H622" s="12" t="s">
        <v>18551</v>
      </c>
      <c r="I622" s="12" t="s">
        <v>13987</v>
      </c>
      <c r="J622" s="12">
        <v>13687780172</v>
      </c>
      <c r="K622" s="12" t="s">
        <v>27</v>
      </c>
      <c r="L622" s="57">
        <v>44397</v>
      </c>
      <c r="M622" s="12" t="s">
        <v>13988</v>
      </c>
      <c r="N622" s="12" t="s">
        <v>30</v>
      </c>
      <c r="O622" s="57"/>
      <c r="P622" s="12"/>
      <c r="Q622" s="52" t="s">
        <v>30</v>
      </c>
      <c r="R622" s="12" t="s">
        <v>4789</v>
      </c>
      <c r="S622" s="12"/>
      <c r="T622" s="29">
        <v>50</v>
      </c>
    </row>
    <row r="623" s="29" customFormat="1" spans="1:20">
      <c r="A623" s="12">
        <v>620</v>
      </c>
      <c r="B623" s="12" t="s">
        <v>13989</v>
      </c>
      <c r="C623" s="12"/>
      <c r="D623" s="12" t="s">
        <v>456</v>
      </c>
      <c r="E623" s="12" t="s">
        <v>13990</v>
      </c>
      <c r="F623" s="12" t="s">
        <v>24</v>
      </c>
      <c r="G623" s="12">
        <v>16</v>
      </c>
      <c r="H623" s="12" t="s">
        <v>18552</v>
      </c>
      <c r="I623" s="12" t="s">
        <v>13992</v>
      </c>
      <c r="J623" s="12">
        <v>15277857223</v>
      </c>
      <c r="K623" s="12" t="s">
        <v>27</v>
      </c>
      <c r="L623" s="57">
        <v>44395</v>
      </c>
      <c r="M623" s="12" t="s">
        <v>28</v>
      </c>
      <c r="N623" s="12"/>
      <c r="O623" s="57"/>
      <c r="P623" s="12"/>
      <c r="Q623" s="52" t="s">
        <v>30</v>
      </c>
      <c r="R623" s="12"/>
      <c r="S623" s="12"/>
      <c r="T623" s="29">
        <v>51</v>
      </c>
    </row>
    <row r="624" s="29" customFormat="1" spans="1:20">
      <c r="A624" s="12">
        <v>621</v>
      </c>
      <c r="B624" s="12" t="s">
        <v>13993</v>
      </c>
      <c r="C624" s="12"/>
      <c r="D624" s="12" t="s">
        <v>456</v>
      </c>
      <c r="E624" s="12" t="s">
        <v>13994</v>
      </c>
      <c r="F624" s="12" t="s">
        <v>143</v>
      </c>
      <c r="G624" s="12">
        <v>16</v>
      </c>
      <c r="H624" s="12" t="s">
        <v>18553</v>
      </c>
      <c r="I624" s="12" t="s">
        <v>13996</v>
      </c>
      <c r="J624" s="12">
        <v>13768281254</v>
      </c>
      <c r="K624" s="12" t="s">
        <v>27</v>
      </c>
      <c r="L624" s="57">
        <v>44399</v>
      </c>
      <c r="M624" s="12" t="s">
        <v>6144</v>
      </c>
      <c r="N624" s="12"/>
      <c r="O624" s="57"/>
      <c r="P624" s="12"/>
      <c r="Q624" s="52" t="s">
        <v>30</v>
      </c>
      <c r="R624" s="12"/>
      <c r="S624" s="12"/>
      <c r="T624" s="29">
        <v>52</v>
      </c>
    </row>
    <row r="625" s="29" customFormat="1" spans="1:20">
      <c r="A625" s="12">
        <v>622</v>
      </c>
      <c r="B625" s="12" t="s">
        <v>13997</v>
      </c>
      <c r="C625" s="12"/>
      <c r="D625" s="12" t="s">
        <v>456</v>
      </c>
      <c r="E625" s="12" t="s">
        <v>13998</v>
      </c>
      <c r="F625" s="12" t="s">
        <v>143</v>
      </c>
      <c r="G625" s="12">
        <v>16</v>
      </c>
      <c r="H625" s="12" t="s">
        <v>1345</v>
      </c>
      <c r="I625" s="12" t="s">
        <v>13999</v>
      </c>
      <c r="J625" s="12">
        <v>13481869139</v>
      </c>
      <c r="K625" s="12" t="s">
        <v>27</v>
      </c>
      <c r="L625" s="57">
        <v>44403</v>
      </c>
      <c r="M625" s="12" t="s">
        <v>1347</v>
      </c>
      <c r="N625" s="12" t="s">
        <v>27</v>
      </c>
      <c r="O625" s="57"/>
      <c r="P625" s="12"/>
      <c r="Q625" s="52" t="s">
        <v>30</v>
      </c>
      <c r="R625" s="12"/>
      <c r="S625" s="12"/>
      <c r="T625" s="29">
        <v>53</v>
      </c>
    </row>
    <row r="626" s="29" customFormat="1" spans="1:20">
      <c r="A626" s="12">
        <v>623</v>
      </c>
      <c r="B626" s="12" t="s">
        <v>14000</v>
      </c>
      <c r="C626" s="12"/>
      <c r="D626" s="12" t="s">
        <v>456</v>
      </c>
      <c r="E626" s="12" t="s">
        <v>14001</v>
      </c>
      <c r="F626" s="12" t="s">
        <v>143</v>
      </c>
      <c r="G626" s="12">
        <v>16</v>
      </c>
      <c r="H626" s="12" t="s">
        <v>18554</v>
      </c>
      <c r="I626" s="12" t="s">
        <v>14003</v>
      </c>
      <c r="J626" s="12">
        <v>15777830228</v>
      </c>
      <c r="K626" s="12" t="s">
        <v>27</v>
      </c>
      <c r="L626" s="57">
        <v>44400</v>
      </c>
      <c r="M626" s="12" t="s">
        <v>28</v>
      </c>
      <c r="N626" s="12"/>
      <c r="O626" s="57"/>
      <c r="P626" s="12"/>
      <c r="Q626" s="52" t="s">
        <v>30</v>
      </c>
      <c r="R626" s="12"/>
      <c r="S626" s="12"/>
      <c r="T626" s="29">
        <v>54</v>
      </c>
    </row>
    <row r="627" s="29" customFormat="1" spans="1:20">
      <c r="A627" s="12">
        <v>624</v>
      </c>
      <c r="B627" s="12" t="s">
        <v>14004</v>
      </c>
      <c r="C627" s="12"/>
      <c r="D627" s="12" t="s">
        <v>456</v>
      </c>
      <c r="E627" s="12" t="s">
        <v>14005</v>
      </c>
      <c r="F627" s="12" t="s">
        <v>24</v>
      </c>
      <c r="G627" s="12">
        <v>16</v>
      </c>
      <c r="H627" s="12" t="s">
        <v>14006</v>
      </c>
      <c r="I627" s="12" t="s">
        <v>14007</v>
      </c>
      <c r="J627" s="12">
        <v>15277029962</v>
      </c>
      <c r="K627" s="12" t="s">
        <v>27</v>
      </c>
      <c r="L627" s="57">
        <v>44407</v>
      </c>
      <c r="M627" s="12" t="s">
        <v>14008</v>
      </c>
      <c r="N627" s="12"/>
      <c r="O627" s="57"/>
      <c r="P627" s="12"/>
      <c r="Q627" s="52" t="s">
        <v>30</v>
      </c>
      <c r="R627" s="12"/>
      <c r="S627" s="12"/>
      <c r="T627" s="29">
        <v>55</v>
      </c>
    </row>
    <row r="628" s="29" customFormat="1" spans="1:20">
      <c r="A628" s="12">
        <v>625</v>
      </c>
      <c r="B628" s="12" t="s">
        <v>14009</v>
      </c>
      <c r="C628" s="12"/>
      <c r="D628" s="12" t="s">
        <v>456</v>
      </c>
      <c r="E628" s="12" t="s">
        <v>14010</v>
      </c>
      <c r="F628" s="12" t="s">
        <v>143</v>
      </c>
      <c r="G628" s="12">
        <v>16</v>
      </c>
      <c r="H628" s="12" t="s">
        <v>2444</v>
      </c>
      <c r="I628" s="12" t="s">
        <v>14011</v>
      </c>
      <c r="J628" s="12">
        <v>18928078905</v>
      </c>
      <c r="K628" s="12" t="s">
        <v>27</v>
      </c>
      <c r="L628" s="57">
        <v>44395</v>
      </c>
      <c r="M628" s="12" t="s">
        <v>28</v>
      </c>
      <c r="N628" s="12"/>
      <c r="O628" s="57"/>
      <c r="P628" s="12"/>
      <c r="Q628" s="52" t="s">
        <v>30</v>
      </c>
      <c r="R628" s="12" t="s">
        <v>14012</v>
      </c>
      <c r="S628" s="12"/>
      <c r="T628" s="29">
        <v>56</v>
      </c>
    </row>
    <row r="629" s="29" customFormat="1" spans="1:20">
      <c r="A629" s="12">
        <v>626</v>
      </c>
      <c r="B629" s="12" t="s">
        <v>14013</v>
      </c>
      <c r="C629" s="12"/>
      <c r="D629" s="12" t="s">
        <v>456</v>
      </c>
      <c r="E629" s="12" t="s">
        <v>14014</v>
      </c>
      <c r="F629" s="12" t="s">
        <v>143</v>
      </c>
      <c r="G629" s="12">
        <v>16</v>
      </c>
      <c r="H629" s="12" t="s">
        <v>14015</v>
      </c>
      <c r="I629" s="12" t="s">
        <v>14016</v>
      </c>
      <c r="J629" s="12">
        <v>13737024659</v>
      </c>
      <c r="K629" s="12" t="s">
        <v>27</v>
      </c>
      <c r="L629" s="57">
        <v>44395</v>
      </c>
      <c r="M629" s="12" t="s">
        <v>28</v>
      </c>
      <c r="N629" s="12" t="s">
        <v>27</v>
      </c>
      <c r="O629" s="57"/>
      <c r="P629" s="12"/>
      <c r="Q629" s="52" t="s">
        <v>30</v>
      </c>
      <c r="R629" s="12"/>
      <c r="S629" s="12"/>
      <c r="T629" s="29">
        <v>57</v>
      </c>
    </row>
    <row r="630" s="29" customFormat="1" spans="1:20">
      <c r="A630" s="12">
        <v>627</v>
      </c>
      <c r="B630" s="12" t="s">
        <v>14021</v>
      </c>
      <c r="C630" s="12"/>
      <c r="D630" s="12" t="s">
        <v>456</v>
      </c>
      <c r="E630" s="12" t="s">
        <v>14018</v>
      </c>
      <c r="F630" s="12" t="s">
        <v>143</v>
      </c>
      <c r="G630" s="12">
        <v>16</v>
      </c>
      <c r="H630" s="12" t="s">
        <v>14019</v>
      </c>
      <c r="I630" s="12" t="s">
        <v>14020</v>
      </c>
      <c r="J630" s="12">
        <v>18070811625</v>
      </c>
      <c r="K630" s="12" t="s">
        <v>27</v>
      </c>
      <c r="L630" s="57">
        <v>44395</v>
      </c>
      <c r="M630" s="12" t="s">
        <v>2747</v>
      </c>
      <c r="N630" s="12"/>
      <c r="O630" s="57"/>
      <c r="P630" s="12"/>
      <c r="Q630" s="52" t="s">
        <v>30</v>
      </c>
      <c r="R630" s="12"/>
      <c r="S630" s="12"/>
      <c r="T630" s="29">
        <v>59</v>
      </c>
    </row>
    <row r="631" s="29" customFormat="1" spans="1:20">
      <c r="A631" s="12">
        <v>628</v>
      </c>
      <c r="B631" s="12" t="s">
        <v>14025</v>
      </c>
      <c r="C631" s="12"/>
      <c r="D631" s="12" t="s">
        <v>456</v>
      </c>
      <c r="E631" s="12" t="s">
        <v>14022</v>
      </c>
      <c r="F631" s="12" t="s">
        <v>143</v>
      </c>
      <c r="G631" s="12">
        <v>15</v>
      </c>
      <c r="H631" s="12" t="s">
        <v>18555</v>
      </c>
      <c r="I631" s="12" t="s">
        <v>14024</v>
      </c>
      <c r="J631" s="12">
        <v>13794533574</v>
      </c>
      <c r="K631" s="12" t="s">
        <v>27</v>
      </c>
      <c r="L631" s="57">
        <v>44394</v>
      </c>
      <c r="M631" s="12" t="s">
        <v>28</v>
      </c>
      <c r="N631" s="12"/>
      <c r="O631" s="57"/>
      <c r="P631" s="12"/>
      <c r="Q631" s="52" t="s">
        <v>30</v>
      </c>
      <c r="R631" s="12"/>
      <c r="S631" s="12"/>
      <c r="T631" s="29">
        <v>60</v>
      </c>
    </row>
    <row r="632" s="29" customFormat="1" spans="1:20">
      <c r="A632" s="12">
        <v>629</v>
      </c>
      <c r="B632" s="12" t="s">
        <v>14028</v>
      </c>
      <c r="C632" s="12"/>
      <c r="D632" s="12" t="s">
        <v>456</v>
      </c>
      <c r="E632" s="12" t="s">
        <v>14026</v>
      </c>
      <c r="F632" s="12" t="s">
        <v>24</v>
      </c>
      <c r="G632" s="12">
        <v>19</v>
      </c>
      <c r="H632" s="12" t="s">
        <v>14027</v>
      </c>
      <c r="I632" s="12" t="s">
        <v>10996</v>
      </c>
      <c r="J632" s="12">
        <v>18176149627</v>
      </c>
      <c r="K632" s="12" t="s">
        <v>18561</v>
      </c>
      <c r="L632" s="57">
        <v>44331</v>
      </c>
      <c r="M632" s="12" t="s">
        <v>28</v>
      </c>
      <c r="N632" s="12" t="s">
        <v>27</v>
      </c>
      <c r="O632" s="57">
        <v>44366</v>
      </c>
      <c r="P632" s="12" t="s">
        <v>28</v>
      </c>
      <c r="Q632" s="52" t="s">
        <v>30</v>
      </c>
      <c r="R632" s="12"/>
      <c r="S632" s="12"/>
      <c r="T632" s="29">
        <v>61</v>
      </c>
    </row>
    <row r="633" s="29" customFormat="1" spans="1:20">
      <c r="A633" s="12">
        <v>630</v>
      </c>
      <c r="B633" s="12" t="s">
        <v>14031</v>
      </c>
      <c r="C633" s="12"/>
      <c r="D633" s="12" t="s">
        <v>456</v>
      </c>
      <c r="E633" s="12" t="s">
        <v>14029</v>
      </c>
      <c r="F633" s="12" t="s">
        <v>24</v>
      </c>
      <c r="G633" s="12">
        <v>15</v>
      </c>
      <c r="H633" s="12" t="s">
        <v>789</v>
      </c>
      <c r="I633" s="12" t="s">
        <v>14030</v>
      </c>
      <c r="J633" s="12">
        <v>13430453669</v>
      </c>
      <c r="K633" s="12" t="s">
        <v>27</v>
      </c>
      <c r="L633" s="57">
        <v>44408</v>
      </c>
      <c r="M633" s="12" t="s">
        <v>28</v>
      </c>
      <c r="N633" s="12"/>
      <c r="O633" s="57"/>
      <c r="P633" s="12"/>
      <c r="Q633" s="52" t="s">
        <v>30</v>
      </c>
      <c r="R633" s="12"/>
      <c r="S633" s="12"/>
      <c r="T633" s="29">
        <v>62</v>
      </c>
    </row>
    <row r="634" s="29" customFormat="1" spans="1:20">
      <c r="A634" s="12">
        <v>631</v>
      </c>
      <c r="B634" s="12" t="s">
        <v>14034</v>
      </c>
      <c r="C634" s="12"/>
      <c r="D634" s="12" t="s">
        <v>456</v>
      </c>
      <c r="E634" s="12" t="s">
        <v>14032</v>
      </c>
      <c r="F634" s="12" t="s">
        <v>143</v>
      </c>
      <c r="G634" s="12">
        <v>18</v>
      </c>
      <c r="H634" s="12" t="s">
        <v>10457</v>
      </c>
      <c r="I634" s="12" t="s">
        <v>14033</v>
      </c>
      <c r="J634" s="12">
        <v>17396795855</v>
      </c>
      <c r="K634" s="12" t="s">
        <v>27</v>
      </c>
      <c r="L634" s="57">
        <v>44400</v>
      </c>
      <c r="M634" s="12" t="s">
        <v>28</v>
      </c>
      <c r="N634" s="12"/>
      <c r="O634" s="57"/>
      <c r="P634" s="12"/>
      <c r="Q634" s="52" t="s">
        <v>30</v>
      </c>
      <c r="R634" s="12"/>
      <c r="S634" s="12"/>
      <c r="T634" s="29">
        <v>63</v>
      </c>
    </row>
    <row r="635" s="29" customFormat="1" spans="1:20">
      <c r="A635" s="12">
        <v>632</v>
      </c>
      <c r="B635" s="12" t="s">
        <v>14036</v>
      </c>
      <c r="C635" s="12"/>
      <c r="D635" s="12" t="s">
        <v>456</v>
      </c>
      <c r="E635" s="12" t="s">
        <v>14035</v>
      </c>
      <c r="F635" s="12" t="s">
        <v>143</v>
      </c>
      <c r="G635" s="12">
        <v>17</v>
      </c>
      <c r="H635" s="12" t="s">
        <v>18556</v>
      </c>
      <c r="I635" s="12" t="s">
        <v>4489</v>
      </c>
      <c r="J635" s="12">
        <v>13768281050</v>
      </c>
      <c r="K635" s="12" t="s">
        <v>27</v>
      </c>
      <c r="L635" s="57">
        <v>44396</v>
      </c>
      <c r="M635" s="12" t="s">
        <v>6782</v>
      </c>
      <c r="N635" s="12"/>
      <c r="O635" s="57"/>
      <c r="P635" s="12"/>
      <c r="Q635" s="52" t="s">
        <v>30</v>
      </c>
      <c r="R635" s="12"/>
      <c r="S635" s="12"/>
      <c r="T635" s="29">
        <v>64</v>
      </c>
    </row>
    <row r="636" s="29" customFormat="1" spans="1:20">
      <c r="A636" s="12">
        <v>633</v>
      </c>
      <c r="B636" s="12" t="s">
        <v>14038</v>
      </c>
      <c r="C636" s="12"/>
      <c r="D636" s="12" t="s">
        <v>456</v>
      </c>
      <c r="E636" s="12" t="s">
        <v>5140</v>
      </c>
      <c r="F636" s="12" t="s">
        <v>143</v>
      </c>
      <c r="G636" s="12">
        <v>16</v>
      </c>
      <c r="H636" s="12" t="s">
        <v>4001</v>
      </c>
      <c r="I636" s="12" t="s">
        <v>14037</v>
      </c>
      <c r="J636" s="12">
        <v>18070829662</v>
      </c>
      <c r="K636" s="12" t="s">
        <v>27</v>
      </c>
      <c r="L636" s="57">
        <v>44394</v>
      </c>
      <c r="M636" s="12" t="s">
        <v>2455</v>
      </c>
      <c r="N636" s="12"/>
      <c r="O636" s="57"/>
      <c r="P636" s="12"/>
      <c r="Q636" s="52" t="s">
        <v>30</v>
      </c>
      <c r="R636" s="12"/>
      <c r="S636" s="12"/>
      <c r="T636" s="29">
        <v>65</v>
      </c>
    </row>
    <row r="637" s="29" customFormat="1" spans="1:20">
      <c r="A637" s="12">
        <v>634</v>
      </c>
      <c r="B637" s="12" t="s">
        <v>14042</v>
      </c>
      <c r="C637" s="12"/>
      <c r="D637" s="12" t="s">
        <v>456</v>
      </c>
      <c r="E637" s="12" t="s">
        <v>14039</v>
      </c>
      <c r="F637" s="12" t="s">
        <v>24</v>
      </c>
      <c r="G637" s="12">
        <v>16</v>
      </c>
      <c r="H637" s="12" t="s">
        <v>14040</v>
      </c>
      <c r="I637" s="12" t="s">
        <v>14041</v>
      </c>
      <c r="J637" s="12">
        <v>18776810928</v>
      </c>
      <c r="K637" s="12" t="s">
        <v>27</v>
      </c>
      <c r="L637" s="57">
        <v>44396</v>
      </c>
      <c r="M637" s="12" t="s">
        <v>4424</v>
      </c>
      <c r="N637" s="12" t="s">
        <v>30</v>
      </c>
      <c r="O637" s="57"/>
      <c r="P637" s="12"/>
      <c r="Q637" s="52" t="s">
        <v>30</v>
      </c>
      <c r="R637" s="12"/>
      <c r="S637" s="12"/>
      <c r="T637" s="29">
        <v>66</v>
      </c>
    </row>
    <row r="638" s="29" customFormat="1" spans="1:20">
      <c r="A638" s="12">
        <v>635</v>
      </c>
      <c r="B638" s="12" t="s">
        <v>14046</v>
      </c>
      <c r="C638" s="12"/>
      <c r="D638" s="12" t="s">
        <v>456</v>
      </c>
      <c r="E638" s="12" t="s">
        <v>14043</v>
      </c>
      <c r="F638" s="12" t="s">
        <v>143</v>
      </c>
      <c r="G638" s="12">
        <v>16</v>
      </c>
      <c r="H638" s="12" t="s">
        <v>14044</v>
      </c>
      <c r="I638" s="12" t="s">
        <v>14045</v>
      </c>
      <c r="J638" s="12">
        <v>15878687382</v>
      </c>
      <c r="K638" s="12" t="s">
        <v>27</v>
      </c>
      <c r="L638" s="57">
        <v>44397</v>
      </c>
      <c r="M638" s="12" t="s">
        <v>1273</v>
      </c>
      <c r="N638" s="12"/>
      <c r="O638" s="57"/>
      <c r="P638" s="12"/>
      <c r="Q638" s="52" t="s">
        <v>30</v>
      </c>
      <c r="R638" s="12"/>
      <c r="S638" s="12"/>
      <c r="T638" s="29">
        <v>67</v>
      </c>
    </row>
    <row r="639" s="29" customFormat="1" spans="1:20">
      <c r="A639" s="12">
        <v>636</v>
      </c>
      <c r="B639" s="12" t="s">
        <v>14050</v>
      </c>
      <c r="C639" s="12"/>
      <c r="D639" s="12" t="s">
        <v>456</v>
      </c>
      <c r="E639" s="12" t="s">
        <v>14047</v>
      </c>
      <c r="F639" s="12" t="s">
        <v>143</v>
      </c>
      <c r="G639" s="12">
        <v>16</v>
      </c>
      <c r="H639" s="12" t="s">
        <v>18557</v>
      </c>
      <c r="I639" s="12" t="s">
        <v>14049</v>
      </c>
      <c r="J639" s="12">
        <v>15277849973</v>
      </c>
      <c r="K639" s="12" t="s">
        <v>27</v>
      </c>
      <c r="L639" s="57">
        <v>44400</v>
      </c>
      <c r="M639" s="12" t="s">
        <v>54</v>
      </c>
      <c r="N639" s="12" t="s">
        <v>30</v>
      </c>
      <c r="O639" s="57">
        <v>44421</v>
      </c>
      <c r="P639" s="12"/>
      <c r="Q639" s="52" t="s">
        <v>30</v>
      </c>
      <c r="R639" s="12"/>
      <c r="S639" s="12"/>
      <c r="T639" s="29">
        <v>68</v>
      </c>
    </row>
    <row r="640" s="29" customFormat="1" spans="1:20">
      <c r="A640" s="12">
        <v>637</v>
      </c>
      <c r="B640" s="12" t="s">
        <v>14054</v>
      </c>
      <c r="C640" s="12"/>
      <c r="D640" s="12" t="s">
        <v>456</v>
      </c>
      <c r="E640" s="12" t="s">
        <v>14051</v>
      </c>
      <c r="F640" s="12" t="s">
        <v>143</v>
      </c>
      <c r="G640" s="12">
        <v>16</v>
      </c>
      <c r="H640" s="12" t="s">
        <v>14052</v>
      </c>
      <c r="I640" s="12" t="s">
        <v>14053</v>
      </c>
      <c r="J640" s="12">
        <v>18877842266</v>
      </c>
      <c r="K640" s="12" t="s">
        <v>27</v>
      </c>
      <c r="L640" s="57">
        <v>44398</v>
      </c>
      <c r="M640" s="12" t="s">
        <v>28</v>
      </c>
      <c r="N640" s="12" t="s">
        <v>30</v>
      </c>
      <c r="O640" s="57"/>
      <c r="P640" s="12"/>
      <c r="Q640" s="52" t="s">
        <v>30</v>
      </c>
      <c r="R640" s="12"/>
      <c r="S640" s="12"/>
      <c r="T640" s="29">
        <v>69</v>
      </c>
    </row>
    <row r="641" s="29" customFormat="1" spans="1:20">
      <c r="A641" s="12">
        <v>638</v>
      </c>
      <c r="B641" s="12" t="s">
        <v>14057</v>
      </c>
      <c r="C641" s="12"/>
      <c r="D641" s="12" t="s">
        <v>456</v>
      </c>
      <c r="E641" s="12" t="s">
        <v>14055</v>
      </c>
      <c r="F641" s="12" t="s">
        <v>143</v>
      </c>
      <c r="G641" s="12">
        <v>16</v>
      </c>
      <c r="H641" s="12" t="s">
        <v>18558</v>
      </c>
      <c r="I641" s="12" t="s">
        <v>14056</v>
      </c>
      <c r="J641" s="12">
        <v>15177388510</v>
      </c>
      <c r="K641" s="12" t="s">
        <v>27</v>
      </c>
      <c r="L641" s="57">
        <v>44402</v>
      </c>
      <c r="M641" s="12" t="s">
        <v>139</v>
      </c>
      <c r="N641" s="12" t="s">
        <v>30</v>
      </c>
      <c r="O641" s="57"/>
      <c r="P641" s="12"/>
      <c r="Q641" s="52" t="s">
        <v>30</v>
      </c>
      <c r="R641" s="12"/>
      <c r="S641" s="12"/>
      <c r="T641" s="29">
        <v>70</v>
      </c>
    </row>
    <row r="642" s="29" customFormat="1" spans="1:20">
      <c r="A642" s="12">
        <v>639</v>
      </c>
      <c r="B642" s="12" t="s">
        <v>14061</v>
      </c>
      <c r="C642" s="12"/>
      <c r="D642" s="12" t="s">
        <v>456</v>
      </c>
      <c r="E642" s="12" t="s">
        <v>14058</v>
      </c>
      <c r="F642" s="12" t="s">
        <v>143</v>
      </c>
      <c r="G642" s="12">
        <v>17</v>
      </c>
      <c r="H642" s="12" t="s">
        <v>14059</v>
      </c>
      <c r="I642" s="12" t="s">
        <v>14060</v>
      </c>
      <c r="J642" s="12">
        <v>18070840639</v>
      </c>
      <c r="K642" s="12" t="s">
        <v>27</v>
      </c>
      <c r="L642" s="57">
        <v>44404</v>
      </c>
      <c r="M642" s="12" t="s">
        <v>28</v>
      </c>
      <c r="N642" s="12" t="s">
        <v>27</v>
      </c>
      <c r="O642" s="57"/>
      <c r="P642" s="12"/>
      <c r="Q642" s="52" t="s">
        <v>30</v>
      </c>
      <c r="R642" s="12"/>
      <c r="S642" s="12"/>
      <c r="T642" s="29">
        <v>71</v>
      </c>
    </row>
    <row r="643" s="29" customFormat="1" spans="1:20">
      <c r="A643" s="12">
        <v>640</v>
      </c>
      <c r="B643" s="12" t="s">
        <v>14064</v>
      </c>
      <c r="C643" s="12"/>
      <c r="D643" s="12" t="s">
        <v>456</v>
      </c>
      <c r="E643" s="12" t="s">
        <v>12458</v>
      </c>
      <c r="F643" s="12" t="s">
        <v>24</v>
      </c>
      <c r="G643" s="12">
        <v>16</v>
      </c>
      <c r="H643" s="12" t="s">
        <v>18559</v>
      </c>
      <c r="I643" s="12" t="s">
        <v>14063</v>
      </c>
      <c r="J643" s="12">
        <v>18176118163</v>
      </c>
      <c r="K643" s="12" t="s">
        <v>27</v>
      </c>
      <c r="L643" s="57">
        <v>44398</v>
      </c>
      <c r="M643" s="12" t="s">
        <v>54</v>
      </c>
      <c r="N643" s="12"/>
      <c r="O643" s="57"/>
      <c r="P643" s="12"/>
      <c r="Q643" s="52" t="s">
        <v>30</v>
      </c>
      <c r="R643" s="12"/>
      <c r="S643" s="12"/>
      <c r="T643" s="29">
        <v>72</v>
      </c>
    </row>
    <row r="644" s="29" customFormat="1" spans="1:20">
      <c r="A644" s="12">
        <v>641</v>
      </c>
      <c r="B644" s="12" t="s">
        <v>14066</v>
      </c>
      <c r="C644" s="12"/>
      <c r="D644" s="12" t="s">
        <v>456</v>
      </c>
      <c r="E644" s="12" t="s">
        <v>14065</v>
      </c>
      <c r="F644" s="12" t="s">
        <v>143</v>
      </c>
      <c r="G644" s="12">
        <v>22</v>
      </c>
      <c r="H644" s="12" t="s">
        <v>18563</v>
      </c>
      <c r="I644" s="12" t="s">
        <v>10104</v>
      </c>
      <c r="J644" s="12">
        <v>19127174937</v>
      </c>
      <c r="K644" s="12" t="s">
        <v>27</v>
      </c>
      <c r="L644" s="57">
        <v>44396</v>
      </c>
      <c r="M644" s="12" t="s">
        <v>2747</v>
      </c>
      <c r="N644" s="12"/>
      <c r="O644" s="57"/>
      <c r="P644" s="12"/>
      <c r="Q644" s="52" t="s">
        <v>30</v>
      </c>
      <c r="R644" s="12"/>
      <c r="S644" s="12"/>
      <c r="T644" s="29">
        <v>73</v>
      </c>
    </row>
    <row r="645" s="29" customFormat="1" spans="1:20">
      <c r="A645" s="12">
        <v>642</v>
      </c>
      <c r="B645" s="12" t="s">
        <v>14069</v>
      </c>
      <c r="C645" s="12"/>
      <c r="D645" s="12" t="s">
        <v>456</v>
      </c>
      <c r="E645" s="12" t="s">
        <v>1428</v>
      </c>
      <c r="F645" s="12" t="s">
        <v>24</v>
      </c>
      <c r="G645" s="12">
        <v>18</v>
      </c>
      <c r="H645" s="12" t="s">
        <v>14067</v>
      </c>
      <c r="I645" s="12" t="s">
        <v>14068</v>
      </c>
      <c r="J645" s="12">
        <v>19978807948</v>
      </c>
      <c r="K645" s="12" t="s">
        <v>27</v>
      </c>
      <c r="L645" s="57">
        <v>44331</v>
      </c>
      <c r="M645" s="12" t="s">
        <v>28</v>
      </c>
      <c r="N645" s="12" t="s">
        <v>27</v>
      </c>
      <c r="O645" s="57">
        <v>44366</v>
      </c>
      <c r="P645" s="12" t="s">
        <v>28</v>
      </c>
      <c r="Q645" s="52" t="s">
        <v>30</v>
      </c>
      <c r="R645" s="12"/>
      <c r="S645" s="12"/>
      <c r="T645" s="29">
        <v>74</v>
      </c>
    </row>
    <row r="646" s="29" customFormat="1" spans="1:20">
      <c r="A646" s="12">
        <v>643</v>
      </c>
      <c r="B646" s="12"/>
      <c r="C646" s="12"/>
      <c r="D646" s="12" t="s">
        <v>456</v>
      </c>
      <c r="E646" s="12" t="s">
        <v>14070</v>
      </c>
      <c r="F646" s="12" t="s">
        <v>24</v>
      </c>
      <c r="G646" s="12">
        <v>16</v>
      </c>
      <c r="H646" s="12" t="s">
        <v>18560</v>
      </c>
      <c r="I646" s="12" t="s">
        <v>14072</v>
      </c>
      <c r="J646" s="12">
        <v>13377138335</v>
      </c>
      <c r="K646" s="12" t="s">
        <v>27</v>
      </c>
      <c r="L646" s="57">
        <v>44406</v>
      </c>
      <c r="M646" s="12" t="s">
        <v>28</v>
      </c>
      <c r="N646" s="12"/>
      <c r="O646" s="57"/>
      <c r="P646" s="12"/>
      <c r="Q646" s="52" t="s">
        <v>30</v>
      </c>
      <c r="R646" s="12"/>
      <c r="S646" s="12"/>
      <c r="T646" s="29">
        <v>75</v>
      </c>
    </row>
    <row r="647" s="29" customFormat="1" spans="1:20">
      <c r="A647" s="12">
        <v>644</v>
      </c>
      <c r="B647" s="12"/>
      <c r="C647" s="12"/>
      <c r="D647" s="12" t="s">
        <v>456</v>
      </c>
      <c r="E647" s="12" t="s">
        <v>14074</v>
      </c>
      <c r="F647" s="12" t="s">
        <v>143</v>
      </c>
      <c r="G647" s="12">
        <v>16</v>
      </c>
      <c r="H647" s="12" t="s">
        <v>14075</v>
      </c>
      <c r="I647" s="12" t="s">
        <v>14076</v>
      </c>
      <c r="J647" s="12">
        <v>13737980282</v>
      </c>
      <c r="K647" s="12" t="s">
        <v>27</v>
      </c>
      <c r="L647" s="57">
        <v>44398</v>
      </c>
      <c r="M647" s="12" t="s">
        <v>6144</v>
      </c>
      <c r="N647" s="12"/>
      <c r="O647" s="57"/>
      <c r="P647" s="12"/>
      <c r="Q647" s="52" t="s">
        <v>30</v>
      </c>
      <c r="R647" s="12"/>
      <c r="S647" s="12"/>
      <c r="T647" s="29">
        <v>76</v>
      </c>
    </row>
    <row r="648" s="29" customFormat="1" spans="1:19">
      <c r="A648" s="12">
        <v>645</v>
      </c>
      <c r="B648" s="12" t="s">
        <v>14077</v>
      </c>
      <c r="C648" s="12"/>
      <c r="D648" s="48" t="s">
        <v>461</v>
      </c>
      <c r="E648" s="48" t="s">
        <v>1668</v>
      </c>
      <c r="F648" s="48" t="s">
        <v>24</v>
      </c>
      <c r="G648" s="48">
        <v>20</v>
      </c>
      <c r="H648" s="48" t="s">
        <v>14078</v>
      </c>
      <c r="I648" s="48" t="s">
        <v>14079</v>
      </c>
      <c r="J648" s="48" t="s">
        <v>14080</v>
      </c>
      <c r="K648" s="48" t="s">
        <v>27</v>
      </c>
      <c r="L648" s="49">
        <v>44396</v>
      </c>
      <c r="M648" s="48" t="s">
        <v>28</v>
      </c>
      <c r="N648" s="48"/>
      <c r="O648" s="49"/>
      <c r="P648" s="48"/>
      <c r="Q648" s="52" t="s">
        <v>30</v>
      </c>
      <c r="R648" s="48"/>
      <c r="S648" s="48"/>
    </row>
    <row r="649" s="29" customFormat="1" spans="1:19">
      <c r="A649" s="12">
        <v>646</v>
      </c>
      <c r="B649" s="12" t="s">
        <v>14081</v>
      </c>
      <c r="C649" s="12"/>
      <c r="D649" s="48" t="s">
        <v>461</v>
      </c>
      <c r="E649" s="48" t="s">
        <v>14082</v>
      </c>
      <c r="F649" s="48" t="s">
        <v>24</v>
      </c>
      <c r="G649" s="48">
        <v>16</v>
      </c>
      <c r="H649" s="48" t="s">
        <v>14083</v>
      </c>
      <c r="I649" s="48" t="s">
        <v>14084</v>
      </c>
      <c r="J649" s="48">
        <v>18378889986</v>
      </c>
      <c r="K649" s="48" t="s">
        <v>27</v>
      </c>
      <c r="L649" s="49">
        <v>44404</v>
      </c>
      <c r="M649" s="48" t="s">
        <v>1352</v>
      </c>
      <c r="N649" s="48" t="s">
        <v>30</v>
      </c>
      <c r="O649" s="49"/>
      <c r="P649" s="48"/>
      <c r="Q649" s="52" t="s">
        <v>30</v>
      </c>
      <c r="R649" s="48"/>
      <c r="S649" s="48"/>
    </row>
    <row r="650" s="29" customFormat="1" spans="1:19">
      <c r="A650" s="12">
        <v>647</v>
      </c>
      <c r="B650" s="12" t="s">
        <v>14085</v>
      </c>
      <c r="C650" s="12"/>
      <c r="D650" s="48" t="s">
        <v>461</v>
      </c>
      <c r="E650" s="48" t="s">
        <v>14086</v>
      </c>
      <c r="F650" s="48" t="s">
        <v>143</v>
      </c>
      <c r="G650" s="48">
        <v>17</v>
      </c>
      <c r="H650" s="48" t="s">
        <v>18564</v>
      </c>
      <c r="I650" s="48" t="s">
        <v>14088</v>
      </c>
      <c r="J650" s="48" t="s">
        <v>14089</v>
      </c>
      <c r="K650" s="48" t="s">
        <v>27</v>
      </c>
      <c r="L650" s="49">
        <v>44406</v>
      </c>
      <c r="M650" s="48" t="s">
        <v>14090</v>
      </c>
      <c r="N650" s="48" t="s">
        <v>30</v>
      </c>
      <c r="O650" s="49"/>
      <c r="P650" s="48"/>
      <c r="Q650" s="52" t="s">
        <v>30</v>
      </c>
      <c r="R650" s="48"/>
      <c r="S650" s="48"/>
    </row>
    <row r="651" s="29" customFormat="1" spans="1:19">
      <c r="A651" s="12">
        <v>648</v>
      </c>
      <c r="B651" s="12" t="s">
        <v>14091</v>
      </c>
      <c r="C651" s="12"/>
      <c r="D651" s="48" t="s">
        <v>461</v>
      </c>
      <c r="E651" s="48" t="s">
        <v>14092</v>
      </c>
      <c r="F651" s="48" t="s">
        <v>24</v>
      </c>
      <c r="G651" s="48">
        <v>16</v>
      </c>
      <c r="H651" s="48" t="s">
        <v>18068</v>
      </c>
      <c r="I651" s="48" t="s">
        <v>14093</v>
      </c>
      <c r="J651" s="48">
        <v>13667780219</v>
      </c>
      <c r="K651" s="48" t="s">
        <v>27</v>
      </c>
      <c r="L651" s="49">
        <v>44400</v>
      </c>
      <c r="M651" s="48" t="s">
        <v>6007</v>
      </c>
      <c r="N651" s="48" t="s">
        <v>30</v>
      </c>
      <c r="O651" s="49"/>
      <c r="P651" s="48"/>
      <c r="Q651" s="52" t="s">
        <v>30</v>
      </c>
      <c r="R651" s="48"/>
      <c r="S651" s="48"/>
    </row>
    <row r="652" s="29" customFormat="1" spans="1:19">
      <c r="A652" s="12">
        <v>649</v>
      </c>
      <c r="B652" s="12" t="s">
        <v>14094</v>
      </c>
      <c r="C652" s="12"/>
      <c r="D652" s="48" t="s">
        <v>461</v>
      </c>
      <c r="E652" s="48" t="s">
        <v>14095</v>
      </c>
      <c r="F652" s="48" t="s">
        <v>143</v>
      </c>
      <c r="G652" s="48">
        <v>20</v>
      </c>
      <c r="H652" s="48" t="s">
        <v>4090</v>
      </c>
      <c r="I652" s="48" t="s">
        <v>14096</v>
      </c>
      <c r="J652" s="48" t="s">
        <v>14097</v>
      </c>
      <c r="K652" s="48" t="s">
        <v>27</v>
      </c>
      <c r="L652" s="49">
        <v>44331</v>
      </c>
      <c r="M652" s="48" t="s">
        <v>2172</v>
      </c>
      <c r="N652" s="48" t="s">
        <v>27</v>
      </c>
      <c r="O652" s="49">
        <v>44366</v>
      </c>
      <c r="P652" s="48" t="s">
        <v>2172</v>
      </c>
      <c r="Q652" s="52" t="s">
        <v>30</v>
      </c>
      <c r="R652" s="48"/>
      <c r="S652" s="48"/>
    </row>
    <row r="653" s="29" customFormat="1" spans="1:19">
      <c r="A653" s="12">
        <v>650</v>
      </c>
      <c r="B653" s="12" t="s">
        <v>14098</v>
      </c>
      <c r="C653" s="12"/>
      <c r="D653" s="48" t="s">
        <v>461</v>
      </c>
      <c r="E653" s="48" t="s">
        <v>14099</v>
      </c>
      <c r="F653" s="48" t="s">
        <v>143</v>
      </c>
      <c r="G653" s="48">
        <v>16</v>
      </c>
      <c r="H653" s="48" t="s">
        <v>8914</v>
      </c>
      <c r="I653" s="48" t="s">
        <v>14100</v>
      </c>
      <c r="J653" s="48" t="s">
        <v>14101</v>
      </c>
      <c r="K653" s="48" t="s">
        <v>27</v>
      </c>
      <c r="L653" s="49">
        <v>44407</v>
      </c>
      <c r="M653" s="48" t="s">
        <v>1352</v>
      </c>
      <c r="N653" s="48" t="s">
        <v>30</v>
      </c>
      <c r="O653" s="49"/>
      <c r="P653" s="48"/>
      <c r="Q653" s="52" t="s">
        <v>30</v>
      </c>
      <c r="R653" s="48"/>
      <c r="S653" s="48"/>
    </row>
    <row r="654" s="29" customFormat="1" spans="1:19">
      <c r="A654" s="12">
        <v>651</v>
      </c>
      <c r="B654" s="12" t="s">
        <v>14102</v>
      </c>
      <c r="C654" s="12"/>
      <c r="D654" s="48" t="s">
        <v>461</v>
      </c>
      <c r="E654" s="48" t="s">
        <v>14103</v>
      </c>
      <c r="F654" s="48" t="s">
        <v>143</v>
      </c>
      <c r="G654" s="48">
        <v>17</v>
      </c>
      <c r="H654" s="48" t="s">
        <v>14104</v>
      </c>
      <c r="I654" s="48" t="s">
        <v>8773</v>
      </c>
      <c r="J654" s="48" t="s">
        <v>14105</v>
      </c>
      <c r="K654" s="48" t="s">
        <v>27</v>
      </c>
      <c r="L654" s="49">
        <v>44404</v>
      </c>
      <c r="M654" s="48" t="s">
        <v>28</v>
      </c>
      <c r="N654" s="48" t="s">
        <v>30</v>
      </c>
      <c r="O654" s="49"/>
      <c r="P654" s="48"/>
      <c r="Q654" s="52" t="s">
        <v>30</v>
      </c>
      <c r="R654" s="48"/>
      <c r="S654" s="48"/>
    </row>
    <row r="655" s="29" customFormat="1" spans="1:19">
      <c r="A655" s="12">
        <v>652</v>
      </c>
      <c r="B655" s="12" t="s">
        <v>14106</v>
      </c>
      <c r="C655" s="12"/>
      <c r="D655" s="48" t="s">
        <v>461</v>
      </c>
      <c r="E655" s="48" t="s">
        <v>14107</v>
      </c>
      <c r="F655" s="48" t="s">
        <v>24</v>
      </c>
      <c r="G655" s="48">
        <v>17</v>
      </c>
      <c r="H655" s="48" t="s">
        <v>14108</v>
      </c>
      <c r="I655" s="48" t="s">
        <v>12026</v>
      </c>
      <c r="J655" s="48">
        <v>19127172436</v>
      </c>
      <c r="K655" s="48" t="s">
        <v>27</v>
      </c>
      <c r="L655" s="49">
        <v>44416</v>
      </c>
      <c r="M655" s="48" t="s">
        <v>2747</v>
      </c>
      <c r="N655" s="48" t="s">
        <v>30</v>
      </c>
      <c r="O655" s="49"/>
      <c r="P655" s="48"/>
      <c r="Q655" s="52" t="s">
        <v>30</v>
      </c>
      <c r="R655" s="48"/>
      <c r="S655" s="48"/>
    </row>
    <row r="656" s="29" customFormat="1" spans="1:19">
      <c r="A656" s="12">
        <v>653</v>
      </c>
      <c r="B656" s="12" t="s">
        <v>14109</v>
      </c>
      <c r="C656" s="12"/>
      <c r="D656" s="48" t="s">
        <v>461</v>
      </c>
      <c r="E656" s="48" t="s">
        <v>14110</v>
      </c>
      <c r="F656" s="48" t="s">
        <v>24</v>
      </c>
      <c r="G656" s="48">
        <v>15</v>
      </c>
      <c r="H656" s="48" t="s">
        <v>18566</v>
      </c>
      <c r="I656" s="48" t="s">
        <v>14112</v>
      </c>
      <c r="J656" s="48" t="s">
        <v>14113</v>
      </c>
      <c r="K656" s="48" t="s">
        <v>27</v>
      </c>
      <c r="L656" s="49">
        <v>44399</v>
      </c>
      <c r="M656" s="48" t="s">
        <v>2455</v>
      </c>
      <c r="N656" s="48" t="s">
        <v>30</v>
      </c>
      <c r="O656" s="49"/>
      <c r="P656" s="48"/>
      <c r="Q656" s="52" t="s">
        <v>30</v>
      </c>
      <c r="R656" s="48"/>
      <c r="S656" s="48"/>
    </row>
    <row r="657" s="29" customFormat="1" spans="1:19">
      <c r="A657" s="12">
        <v>654</v>
      </c>
      <c r="B657" s="12" t="s">
        <v>14114</v>
      </c>
      <c r="C657" s="12"/>
      <c r="D657" s="48" t="s">
        <v>461</v>
      </c>
      <c r="E657" s="48" t="s">
        <v>14115</v>
      </c>
      <c r="F657" s="48" t="s">
        <v>24</v>
      </c>
      <c r="G657" s="48">
        <v>16</v>
      </c>
      <c r="H657" s="48" t="s">
        <v>14116</v>
      </c>
      <c r="I657" s="48" t="s">
        <v>14117</v>
      </c>
      <c r="J657" s="48">
        <v>15277783593</v>
      </c>
      <c r="K657" s="48" t="s">
        <v>27</v>
      </c>
      <c r="L657" s="49">
        <v>44395</v>
      </c>
      <c r="M657" s="48" t="s">
        <v>1288</v>
      </c>
      <c r="N657" s="48" t="s">
        <v>30</v>
      </c>
      <c r="O657" s="49"/>
      <c r="P657" s="48"/>
      <c r="Q657" s="52" t="s">
        <v>30</v>
      </c>
      <c r="R657" s="48"/>
      <c r="S657" s="48"/>
    </row>
    <row r="658" s="29" customFormat="1" spans="1:19">
      <c r="A658" s="12">
        <v>655</v>
      </c>
      <c r="B658" s="12" t="s">
        <v>14118</v>
      </c>
      <c r="C658" s="12"/>
      <c r="D658" s="48" t="s">
        <v>461</v>
      </c>
      <c r="E658" s="48" t="s">
        <v>14119</v>
      </c>
      <c r="F658" s="48" t="s">
        <v>24</v>
      </c>
      <c r="G658" s="48">
        <v>16</v>
      </c>
      <c r="H658" s="48" t="s">
        <v>18567</v>
      </c>
      <c r="I658" s="48" t="s">
        <v>14120</v>
      </c>
      <c r="J658" s="48" t="s">
        <v>14121</v>
      </c>
      <c r="K658" s="48" t="s">
        <v>27</v>
      </c>
      <c r="L658" s="49">
        <v>44396</v>
      </c>
      <c r="M658" s="48" t="s">
        <v>139</v>
      </c>
      <c r="N658" s="48" t="s">
        <v>30</v>
      </c>
      <c r="O658" s="49"/>
      <c r="P658" s="48"/>
      <c r="Q658" s="52" t="s">
        <v>30</v>
      </c>
      <c r="R658" s="48"/>
      <c r="S658" s="48"/>
    </row>
    <row r="659" s="29" customFormat="1" spans="1:19">
      <c r="A659" s="12">
        <v>656</v>
      </c>
      <c r="B659" s="12" t="s">
        <v>14122</v>
      </c>
      <c r="C659" s="12"/>
      <c r="D659" s="48" t="s">
        <v>461</v>
      </c>
      <c r="E659" s="48" t="s">
        <v>14123</v>
      </c>
      <c r="F659" s="48" t="s">
        <v>24</v>
      </c>
      <c r="G659" s="48">
        <v>16</v>
      </c>
      <c r="H659" s="48" t="s">
        <v>18568</v>
      </c>
      <c r="I659" s="48" t="s">
        <v>14125</v>
      </c>
      <c r="J659" s="48" t="s">
        <v>14126</v>
      </c>
      <c r="K659" s="48" t="s">
        <v>27</v>
      </c>
      <c r="L659" s="49">
        <v>44395</v>
      </c>
      <c r="M659" s="48" t="s">
        <v>2455</v>
      </c>
      <c r="N659" s="48" t="s">
        <v>30</v>
      </c>
      <c r="O659" s="49"/>
      <c r="P659" s="48"/>
      <c r="Q659" s="52" t="s">
        <v>30</v>
      </c>
      <c r="R659" s="48"/>
      <c r="S659" s="48"/>
    </row>
    <row r="660" s="29" customFormat="1" spans="1:19">
      <c r="A660" s="12">
        <v>657</v>
      </c>
      <c r="B660" s="12" t="s">
        <v>14127</v>
      </c>
      <c r="C660" s="12"/>
      <c r="D660" s="48" t="s">
        <v>461</v>
      </c>
      <c r="E660" s="48" t="s">
        <v>14128</v>
      </c>
      <c r="F660" s="48" t="s">
        <v>24</v>
      </c>
      <c r="G660" s="48">
        <v>16</v>
      </c>
      <c r="H660" s="48" t="s">
        <v>18569</v>
      </c>
      <c r="I660" s="48" t="s">
        <v>14129</v>
      </c>
      <c r="J660" s="48" t="s">
        <v>14130</v>
      </c>
      <c r="K660" s="48" t="s">
        <v>27</v>
      </c>
      <c r="L660" s="49">
        <v>44402</v>
      </c>
      <c r="M660" s="48" t="s">
        <v>6144</v>
      </c>
      <c r="N660" s="48" t="s">
        <v>30</v>
      </c>
      <c r="O660" s="49"/>
      <c r="P660" s="48"/>
      <c r="Q660" s="52" t="s">
        <v>30</v>
      </c>
      <c r="R660" s="48"/>
      <c r="S660" s="48"/>
    </row>
    <row r="661" s="29" customFormat="1" spans="1:19">
      <c r="A661" s="12">
        <v>658</v>
      </c>
      <c r="B661" s="12" t="s">
        <v>4707</v>
      </c>
      <c r="C661" s="12"/>
      <c r="D661" s="48" t="s">
        <v>461</v>
      </c>
      <c r="E661" s="48" t="s">
        <v>4708</v>
      </c>
      <c r="F661" s="48" t="s">
        <v>143</v>
      </c>
      <c r="G661" s="48">
        <v>21</v>
      </c>
      <c r="H661" s="48" t="s">
        <v>4709</v>
      </c>
      <c r="I661" s="48" t="s">
        <v>4710</v>
      </c>
      <c r="J661" s="48" t="s">
        <v>4711</v>
      </c>
      <c r="K661" s="48" t="s">
        <v>27</v>
      </c>
      <c r="L661" s="49">
        <v>44397</v>
      </c>
      <c r="M661" s="48" t="s">
        <v>28</v>
      </c>
      <c r="N661" s="48" t="s">
        <v>30</v>
      </c>
      <c r="O661" s="49">
        <v>44419</v>
      </c>
      <c r="P661" s="48" t="s">
        <v>29</v>
      </c>
      <c r="Q661" s="52" t="s">
        <v>30</v>
      </c>
      <c r="R661" s="48"/>
      <c r="S661" s="48"/>
    </row>
    <row r="662" s="29" customFormat="1" spans="1:19">
      <c r="A662" s="12">
        <v>659</v>
      </c>
      <c r="B662" s="12" t="s">
        <v>14131</v>
      </c>
      <c r="C662" s="12"/>
      <c r="D662" s="48" t="s">
        <v>461</v>
      </c>
      <c r="E662" s="48" t="s">
        <v>14132</v>
      </c>
      <c r="F662" s="48" t="s">
        <v>24</v>
      </c>
      <c r="G662" s="48">
        <v>16</v>
      </c>
      <c r="H662" s="48" t="s">
        <v>18570</v>
      </c>
      <c r="I662" s="48" t="s">
        <v>14133</v>
      </c>
      <c r="J662" s="48" t="s">
        <v>14134</v>
      </c>
      <c r="K662" s="48" t="s">
        <v>27</v>
      </c>
      <c r="L662" s="49">
        <v>44414</v>
      </c>
      <c r="M662" s="48" t="s">
        <v>28</v>
      </c>
      <c r="N662" s="48" t="s">
        <v>30</v>
      </c>
      <c r="O662" s="49"/>
      <c r="P662" s="48"/>
      <c r="Q662" s="52" t="s">
        <v>30</v>
      </c>
      <c r="R662" s="48"/>
      <c r="S662" s="48"/>
    </row>
    <row r="663" s="29" customFormat="1" spans="1:19">
      <c r="A663" s="12">
        <v>660</v>
      </c>
      <c r="B663" s="12" t="s">
        <v>14135</v>
      </c>
      <c r="C663" s="12"/>
      <c r="D663" s="48" t="s">
        <v>461</v>
      </c>
      <c r="E663" s="48" t="s">
        <v>14136</v>
      </c>
      <c r="F663" s="48" t="s">
        <v>143</v>
      </c>
      <c r="G663" s="48">
        <v>16</v>
      </c>
      <c r="H663" s="48" t="s">
        <v>18571</v>
      </c>
      <c r="I663" s="48" t="s">
        <v>14137</v>
      </c>
      <c r="J663" s="48" t="s">
        <v>14138</v>
      </c>
      <c r="K663" s="48" t="s">
        <v>27</v>
      </c>
      <c r="L663" s="49">
        <v>44396</v>
      </c>
      <c r="M663" s="48" t="s">
        <v>28</v>
      </c>
      <c r="N663" s="48" t="s">
        <v>30</v>
      </c>
      <c r="O663" s="49"/>
      <c r="P663" s="48"/>
      <c r="Q663" s="52" t="s">
        <v>30</v>
      </c>
      <c r="R663" s="48"/>
      <c r="S663" s="48"/>
    </row>
    <row r="664" s="29" customFormat="1" spans="1:19">
      <c r="A664" s="12">
        <v>661</v>
      </c>
      <c r="B664" s="12" t="s">
        <v>14139</v>
      </c>
      <c r="C664" s="12"/>
      <c r="D664" s="48" t="s">
        <v>461</v>
      </c>
      <c r="E664" s="48" t="s">
        <v>14140</v>
      </c>
      <c r="F664" s="48" t="s">
        <v>143</v>
      </c>
      <c r="G664" s="48">
        <v>16</v>
      </c>
      <c r="H664" s="48" t="s">
        <v>18572</v>
      </c>
      <c r="I664" s="48" t="s">
        <v>18573</v>
      </c>
      <c r="J664" s="48" t="s">
        <v>14141</v>
      </c>
      <c r="K664" s="48" t="s">
        <v>27</v>
      </c>
      <c r="L664" s="49">
        <v>44394</v>
      </c>
      <c r="M664" s="48" t="s">
        <v>28</v>
      </c>
      <c r="N664" s="48" t="s">
        <v>30</v>
      </c>
      <c r="O664" s="49"/>
      <c r="P664" s="48"/>
      <c r="Q664" s="52" t="s">
        <v>30</v>
      </c>
      <c r="R664" s="48" t="s">
        <v>13862</v>
      </c>
      <c r="S664" s="48"/>
    </row>
    <row r="665" s="29" customFormat="1" spans="1:19">
      <c r="A665" s="12">
        <v>662</v>
      </c>
      <c r="B665" s="12" t="s">
        <v>14142</v>
      </c>
      <c r="C665" s="12"/>
      <c r="D665" s="48" t="s">
        <v>461</v>
      </c>
      <c r="E665" s="48" t="s">
        <v>14143</v>
      </c>
      <c r="F665" s="48" t="s">
        <v>24</v>
      </c>
      <c r="G665" s="48">
        <v>16</v>
      </c>
      <c r="H665" s="48" t="s">
        <v>18574</v>
      </c>
      <c r="I665" s="48" t="s">
        <v>14144</v>
      </c>
      <c r="J665" s="48">
        <v>13557280198</v>
      </c>
      <c r="K665" s="48" t="s">
        <v>27</v>
      </c>
      <c r="L665" s="49">
        <v>44399</v>
      </c>
      <c r="M665" s="48" t="s">
        <v>54</v>
      </c>
      <c r="N665" s="48" t="s">
        <v>30</v>
      </c>
      <c r="O665" s="49"/>
      <c r="P665" s="48"/>
      <c r="Q665" s="52" t="s">
        <v>30</v>
      </c>
      <c r="R665" s="48"/>
      <c r="S665" s="48"/>
    </row>
    <row r="666" s="29" customFormat="1" spans="1:19">
      <c r="A666" s="12">
        <v>663</v>
      </c>
      <c r="B666" s="12" t="s">
        <v>14145</v>
      </c>
      <c r="C666" s="12"/>
      <c r="D666" s="48" t="s">
        <v>461</v>
      </c>
      <c r="E666" s="48" t="s">
        <v>2188</v>
      </c>
      <c r="F666" s="48" t="s">
        <v>143</v>
      </c>
      <c r="G666" s="48">
        <v>17</v>
      </c>
      <c r="H666" s="48" t="s">
        <v>14146</v>
      </c>
      <c r="I666" s="48" t="s">
        <v>14147</v>
      </c>
      <c r="J666" s="48" t="s">
        <v>14148</v>
      </c>
      <c r="K666" s="48" t="s">
        <v>27</v>
      </c>
      <c r="L666" s="49">
        <v>44396</v>
      </c>
      <c r="M666" s="48" t="s">
        <v>3693</v>
      </c>
      <c r="N666" s="48" t="s">
        <v>30</v>
      </c>
      <c r="O666" s="49"/>
      <c r="P666" s="48"/>
      <c r="Q666" s="52" t="s">
        <v>30</v>
      </c>
      <c r="R666" s="48"/>
      <c r="S666" s="48"/>
    </row>
    <row r="667" s="29" customFormat="1" spans="1:19">
      <c r="A667" s="12">
        <v>664</v>
      </c>
      <c r="B667" s="12" t="s">
        <v>14149</v>
      </c>
      <c r="C667" s="12"/>
      <c r="D667" s="48" t="s">
        <v>461</v>
      </c>
      <c r="E667" s="48" t="s">
        <v>14150</v>
      </c>
      <c r="F667" s="48" t="s">
        <v>24</v>
      </c>
      <c r="G667" s="48">
        <v>16</v>
      </c>
      <c r="H667" s="48" t="s">
        <v>18575</v>
      </c>
      <c r="I667" s="48" t="s">
        <v>14152</v>
      </c>
      <c r="J667" s="48" t="s">
        <v>14153</v>
      </c>
      <c r="K667" s="48" t="s">
        <v>27</v>
      </c>
      <c r="L667" s="49">
        <v>44396</v>
      </c>
      <c r="M667" s="48" t="s">
        <v>28</v>
      </c>
      <c r="N667" s="48" t="s">
        <v>30</v>
      </c>
      <c r="O667" s="49"/>
      <c r="P667" s="48"/>
      <c r="Q667" s="52" t="s">
        <v>30</v>
      </c>
      <c r="R667" s="48"/>
      <c r="S667" s="48"/>
    </row>
    <row r="668" s="29" customFormat="1" spans="1:19">
      <c r="A668" s="12">
        <v>665</v>
      </c>
      <c r="B668" s="12" t="s">
        <v>14154</v>
      </c>
      <c r="C668" s="12"/>
      <c r="D668" s="48" t="s">
        <v>461</v>
      </c>
      <c r="E668" s="48" t="s">
        <v>14155</v>
      </c>
      <c r="F668" s="48" t="s">
        <v>24</v>
      </c>
      <c r="G668" s="48">
        <v>15</v>
      </c>
      <c r="H668" s="48" t="s">
        <v>18576</v>
      </c>
      <c r="I668" s="48" t="s">
        <v>14156</v>
      </c>
      <c r="J668" s="48" t="s">
        <v>14157</v>
      </c>
      <c r="K668" s="48" t="s">
        <v>27</v>
      </c>
      <c r="L668" s="49">
        <v>44404</v>
      </c>
      <c r="M668" s="48" t="s">
        <v>11221</v>
      </c>
      <c r="N668" s="48" t="s">
        <v>30</v>
      </c>
      <c r="O668" s="49"/>
      <c r="P668" s="48"/>
      <c r="Q668" s="52" t="s">
        <v>30</v>
      </c>
      <c r="R668" s="48"/>
      <c r="S668" s="48"/>
    </row>
    <row r="669" s="29" customFormat="1" spans="1:19">
      <c r="A669" s="12">
        <v>666</v>
      </c>
      <c r="B669" s="12" t="s">
        <v>14158</v>
      </c>
      <c r="C669" s="12"/>
      <c r="D669" s="48" t="s">
        <v>461</v>
      </c>
      <c r="E669" s="48" t="s">
        <v>14159</v>
      </c>
      <c r="F669" s="48" t="s">
        <v>143</v>
      </c>
      <c r="G669" s="48">
        <v>16</v>
      </c>
      <c r="H669" s="48" t="s">
        <v>18577</v>
      </c>
      <c r="I669" s="48" t="s">
        <v>14161</v>
      </c>
      <c r="J669" s="48">
        <v>17878651458</v>
      </c>
      <c r="K669" s="48" t="s">
        <v>27</v>
      </c>
      <c r="L669" s="49">
        <v>44396</v>
      </c>
      <c r="M669" s="48" t="s">
        <v>14162</v>
      </c>
      <c r="N669" s="48" t="s">
        <v>30</v>
      </c>
      <c r="O669" s="49"/>
      <c r="P669" s="48"/>
      <c r="Q669" s="52" t="s">
        <v>30</v>
      </c>
      <c r="R669" s="48"/>
      <c r="S669" s="48"/>
    </row>
    <row r="670" s="29" customFormat="1" spans="1:19">
      <c r="A670" s="12">
        <v>667</v>
      </c>
      <c r="B670" s="12" t="s">
        <v>14163</v>
      </c>
      <c r="C670" s="12"/>
      <c r="D670" s="48" t="s">
        <v>461</v>
      </c>
      <c r="E670" s="48" t="s">
        <v>14164</v>
      </c>
      <c r="F670" s="48" t="s">
        <v>143</v>
      </c>
      <c r="G670" s="48">
        <v>17</v>
      </c>
      <c r="H670" s="48" t="s">
        <v>14165</v>
      </c>
      <c r="I670" s="48" t="s">
        <v>14166</v>
      </c>
      <c r="J670" s="48" t="s">
        <v>14167</v>
      </c>
      <c r="K670" s="48" t="s">
        <v>27</v>
      </c>
      <c r="L670" s="49">
        <v>44397</v>
      </c>
      <c r="M670" s="48" t="s">
        <v>6052</v>
      </c>
      <c r="N670" s="48" t="s">
        <v>30</v>
      </c>
      <c r="O670" s="49"/>
      <c r="P670" s="48"/>
      <c r="Q670" s="52" t="s">
        <v>30</v>
      </c>
      <c r="R670" s="48"/>
      <c r="S670" s="48"/>
    </row>
    <row r="671" s="29" customFormat="1" spans="1:19">
      <c r="A671" s="12">
        <v>668</v>
      </c>
      <c r="B671" s="12" t="s">
        <v>14168</v>
      </c>
      <c r="C671" s="12"/>
      <c r="D671" s="48" t="s">
        <v>461</v>
      </c>
      <c r="E671" s="48" t="s">
        <v>14169</v>
      </c>
      <c r="F671" s="48" t="s">
        <v>143</v>
      </c>
      <c r="G671" s="48">
        <v>16</v>
      </c>
      <c r="H671" s="48" t="s">
        <v>10044</v>
      </c>
      <c r="I671" s="48" t="s">
        <v>12093</v>
      </c>
      <c r="J671" s="48" t="s">
        <v>14170</v>
      </c>
      <c r="K671" s="48" t="s">
        <v>27</v>
      </c>
      <c r="L671" s="49">
        <v>44396</v>
      </c>
      <c r="M671" s="48" t="s">
        <v>14171</v>
      </c>
      <c r="N671" s="48" t="s">
        <v>30</v>
      </c>
      <c r="O671" s="49"/>
      <c r="P671" s="48"/>
      <c r="Q671" s="52" t="s">
        <v>30</v>
      </c>
      <c r="R671" s="48"/>
      <c r="S671" s="48"/>
    </row>
    <row r="672" s="29" customFormat="1" spans="1:19">
      <c r="A672" s="12">
        <v>669</v>
      </c>
      <c r="B672" s="12" t="s">
        <v>14172</v>
      </c>
      <c r="C672" s="12"/>
      <c r="D672" s="48" t="s">
        <v>461</v>
      </c>
      <c r="E672" s="48" t="s">
        <v>14173</v>
      </c>
      <c r="F672" s="48" t="s">
        <v>143</v>
      </c>
      <c r="G672" s="48">
        <v>15</v>
      </c>
      <c r="H672" s="48" t="s">
        <v>14174</v>
      </c>
      <c r="I672" s="48" t="s">
        <v>14175</v>
      </c>
      <c r="J672" s="48" t="s">
        <v>14176</v>
      </c>
      <c r="K672" s="48" t="s">
        <v>27</v>
      </c>
      <c r="L672" s="49">
        <v>44398</v>
      </c>
      <c r="M672" s="48" t="s">
        <v>14177</v>
      </c>
      <c r="N672" s="48" t="s">
        <v>30</v>
      </c>
      <c r="O672" s="49"/>
      <c r="P672" s="48"/>
      <c r="Q672" s="52" t="s">
        <v>30</v>
      </c>
      <c r="R672" s="48"/>
      <c r="S672" s="48"/>
    </row>
    <row r="673" s="29" customFormat="1" spans="1:19">
      <c r="A673" s="12">
        <v>670</v>
      </c>
      <c r="B673" s="12" t="s">
        <v>14178</v>
      </c>
      <c r="C673" s="12"/>
      <c r="D673" s="48" t="s">
        <v>461</v>
      </c>
      <c r="E673" s="48" t="s">
        <v>14179</v>
      </c>
      <c r="F673" s="48" t="s">
        <v>143</v>
      </c>
      <c r="G673" s="48">
        <v>16</v>
      </c>
      <c r="H673" s="48" t="s">
        <v>18578</v>
      </c>
      <c r="I673" s="48" t="s">
        <v>14181</v>
      </c>
      <c r="J673" s="48" t="s">
        <v>14182</v>
      </c>
      <c r="K673" s="48" t="s">
        <v>27</v>
      </c>
      <c r="L673" s="49">
        <v>44401</v>
      </c>
      <c r="M673" s="48" t="s">
        <v>5175</v>
      </c>
      <c r="N673" s="48" t="s">
        <v>30</v>
      </c>
      <c r="O673" s="49"/>
      <c r="P673" s="48"/>
      <c r="Q673" s="52" t="s">
        <v>30</v>
      </c>
      <c r="R673" s="48"/>
      <c r="S673" s="48"/>
    </row>
    <row r="674" s="29" customFormat="1" spans="1:19">
      <c r="A674" s="12">
        <v>671</v>
      </c>
      <c r="B674" s="12" t="s">
        <v>14183</v>
      </c>
      <c r="C674" s="12"/>
      <c r="D674" s="48" t="s">
        <v>461</v>
      </c>
      <c r="E674" s="48" t="s">
        <v>14184</v>
      </c>
      <c r="F674" s="48" t="s">
        <v>143</v>
      </c>
      <c r="G674" s="48">
        <v>15</v>
      </c>
      <c r="H674" s="48" t="s">
        <v>14185</v>
      </c>
      <c r="I674" s="48" t="s">
        <v>14186</v>
      </c>
      <c r="J674" s="48" t="s">
        <v>14187</v>
      </c>
      <c r="K674" s="48" t="s">
        <v>27</v>
      </c>
      <c r="L674" s="49">
        <v>44394</v>
      </c>
      <c r="M674" s="48" t="s">
        <v>1352</v>
      </c>
      <c r="N674" s="48" t="s">
        <v>30</v>
      </c>
      <c r="O674" s="49"/>
      <c r="P674" s="48"/>
      <c r="Q674" s="52" t="s">
        <v>30</v>
      </c>
      <c r="R674" s="48"/>
      <c r="S674" s="48"/>
    </row>
    <row r="675" s="29" customFormat="1" spans="1:19">
      <c r="A675" s="12">
        <v>672</v>
      </c>
      <c r="B675" s="12" t="s">
        <v>14188</v>
      </c>
      <c r="C675" s="12"/>
      <c r="D675" s="48" t="s">
        <v>461</v>
      </c>
      <c r="E675" s="48" t="s">
        <v>14189</v>
      </c>
      <c r="F675" s="48" t="s">
        <v>143</v>
      </c>
      <c r="G675" s="48">
        <v>16</v>
      </c>
      <c r="H675" s="48" t="s">
        <v>18579</v>
      </c>
      <c r="I675" s="48" t="s">
        <v>14191</v>
      </c>
      <c r="J675" s="48" t="s">
        <v>14192</v>
      </c>
      <c r="K675" s="48" t="s">
        <v>27</v>
      </c>
      <c r="L675" s="49">
        <v>44405</v>
      </c>
      <c r="M675" s="48" t="s">
        <v>14193</v>
      </c>
      <c r="N675" s="48" t="s">
        <v>30</v>
      </c>
      <c r="O675" s="49"/>
      <c r="P675" s="48"/>
      <c r="Q675" s="52" t="s">
        <v>30</v>
      </c>
      <c r="R675" s="48"/>
      <c r="S675" s="48"/>
    </row>
    <row r="676" s="29" customFormat="1" spans="1:19">
      <c r="A676" s="12">
        <v>673</v>
      </c>
      <c r="B676" s="12" t="s">
        <v>9457</v>
      </c>
      <c r="C676" s="12"/>
      <c r="D676" s="48" t="s">
        <v>461</v>
      </c>
      <c r="E676" s="48" t="s">
        <v>9458</v>
      </c>
      <c r="F676" s="48" t="s">
        <v>143</v>
      </c>
      <c r="G676" s="48">
        <v>17</v>
      </c>
      <c r="H676" s="48" t="s">
        <v>9459</v>
      </c>
      <c r="I676" s="48" t="s">
        <v>9460</v>
      </c>
      <c r="J676" s="48">
        <v>15677110638</v>
      </c>
      <c r="K676" s="48" t="s">
        <v>27</v>
      </c>
      <c r="L676" s="49">
        <v>44388</v>
      </c>
      <c r="M676" s="48" t="s">
        <v>9398</v>
      </c>
      <c r="N676" s="48" t="s">
        <v>30</v>
      </c>
      <c r="O676" s="49"/>
      <c r="P676" s="48"/>
      <c r="Q676" s="52" t="s">
        <v>30</v>
      </c>
      <c r="R676" s="48"/>
      <c r="S676" s="48"/>
    </row>
    <row r="677" s="29" customFormat="1" spans="1:19">
      <c r="A677" s="12">
        <v>674</v>
      </c>
      <c r="B677" s="12" t="s">
        <v>14194</v>
      </c>
      <c r="C677" s="12"/>
      <c r="D677" s="48" t="s">
        <v>461</v>
      </c>
      <c r="E677" s="48" t="s">
        <v>14195</v>
      </c>
      <c r="F677" s="48" t="s">
        <v>143</v>
      </c>
      <c r="G677" s="48">
        <v>18</v>
      </c>
      <c r="H677" s="48" t="s">
        <v>25862</v>
      </c>
      <c r="I677" s="48" t="s">
        <v>4538</v>
      </c>
      <c r="J677" s="48" t="s">
        <v>14197</v>
      </c>
      <c r="K677" s="48" t="s">
        <v>27</v>
      </c>
      <c r="L677" s="49">
        <v>44394</v>
      </c>
      <c r="M677" s="48" t="s">
        <v>28</v>
      </c>
      <c r="N677" s="48" t="s">
        <v>27</v>
      </c>
      <c r="O677" s="49">
        <v>44419</v>
      </c>
      <c r="P677" s="48" t="s">
        <v>14198</v>
      </c>
      <c r="Q677" s="52" t="s">
        <v>30</v>
      </c>
      <c r="R677" s="48"/>
      <c r="S677" s="48"/>
    </row>
    <row r="678" s="29" customFormat="1" spans="1:19">
      <c r="A678" s="12">
        <v>675</v>
      </c>
      <c r="B678" s="12" t="s">
        <v>14199</v>
      </c>
      <c r="C678" s="12"/>
      <c r="D678" s="48" t="s">
        <v>461</v>
      </c>
      <c r="E678" s="48" t="s">
        <v>14200</v>
      </c>
      <c r="F678" s="48" t="s">
        <v>143</v>
      </c>
      <c r="G678" s="48">
        <v>16</v>
      </c>
      <c r="H678" s="48" t="s">
        <v>14201</v>
      </c>
      <c r="I678" s="48" t="s">
        <v>14202</v>
      </c>
      <c r="J678" s="48" t="s">
        <v>14203</v>
      </c>
      <c r="K678" s="48" t="s">
        <v>27</v>
      </c>
      <c r="L678" s="49">
        <v>44400</v>
      </c>
      <c r="M678" s="48" t="s">
        <v>2172</v>
      </c>
      <c r="N678" s="48" t="s">
        <v>30</v>
      </c>
      <c r="O678" s="49"/>
      <c r="P678" s="48"/>
      <c r="Q678" s="52" t="s">
        <v>30</v>
      </c>
      <c r="R678" s="48"/>
      <c r="S678" s="48"/>
    </row>
    <row r="679" s="29" customFormat="1" spans="1:19">
      <c r="A679" s="12">
        <v>676</v>
      </c>
      <c r="B679" s="12" t="s">
        <v>14204</v>
      </c>
      <c r="C679" s="12"/>
      <c r="D679" s="48" t="s">
        <v>461</v>
      </c>
      <c r="E679" s="48" t="s">
        <v>14205</v>
      </c>
      <c r="F679" s="48" t="s">
        <v>143</v>
      </c>
      <c r="G679" s="48">
        <v>17</v>
      </c>
      <c r="H679" s="48" t="s">
        <v>14206</v>
      </c>
      <c r="I679" s="48" t="s">
        <v>14207</v>
      </c>
      <c r="J679" s="48" t="s">
        <v>14208</v>
      </c>
      <c r="K679" s="48" t="s">
        <v>27</v>
      </c>
      <c r="L679" s="49">
        <v>44396</v>
      </c>
      <c r="M679" s="48" t="s">
        <v>133</v>
      </c>
      <c r="N679" s="48" t="s">
        <v>30</v>
      </c>
      <c r="O679" s="49"/>
      <c r="P679" s="48"/>
      <c r="Q679" s="52" t="s">
        <v>30</v>
      </c>
      <c r="R679" s="48"/>
      <c r="S679" s="48"/>
    </row>
    <row r="680" s="29" customFormat="1" spans="1:19">
      <c r="A680" s="12">
        <v>677</v>
      </c>
      <c r="B680" s="12" t="s">
        <v>14209</v>
      </c>
      <c r="C680" s="12"/>
      <c r="D680" s="48" t="s">
        <v>461</v>
      </c>
      <c r="E680" s="48" t="s">
        <v>14210</v>
      </c>
      <c r="F680" s="48" t="s">
        <v>143</v>
      </c>
      <c r="G680" s="48">
        <v>17</v>
      </c>
      <c r="H680" s="48" t="s">
        <v>14211</v>
      </c>
      <c r="I680" s="48" t="s">
        <v>14212</v>
      </c>
      <c r="J680" s="48" t="s">
        <v>14213</v>
      </c>
      <c r="K680" s="48" t="s">
        <v>27</v>
      </c>
      <c r="L680" s="49">
        <v>44396</v>
      </c>
      <c r="M680" s="48" t="s">
        <v>9309</v>
      </c>
      <c r="N680" s="48" t="s">
        <v>30</v>
      </c>
      <c r="O680" s="49"/>
      <c r="P680" s="48"/>
      <c r="Q680" s="52" t="s">
        <v>30</v>
      </c>
      <c r="R680" s="48"/>
      <c r="S680" s="48"/>
    </row>
    <row r="681" s="29" customFormat="1" spans="1:19">
      <c r="A681" s="12">
        <v>678</v>
      </c>
      <c r="B681" s="12" t="s">
        <v>14214</v>
      </c>
      <c r="C681" s="12"/>
      <c r="D681" s="48" t="s">
        <v>461</v>
      </c>
      <c r="E681" s="48" t="s">
        <v>14215</v>
      </c>
      <c r="F681" s="48" t="s">
        <v>24</v>
      </c>
      <c r="G681" s="48">
        <v>16</v>
      </c>
      <c r="H681" s="48" t="s">
        <v>14216</v>
      </c>
      <c r="I681" s="48" t="s">
        <v>14217</v>
      </c>
      <c r="J681" s="48" t="s">
        <v>14218</v>
      </c>
      <c r="K681" s="48" t="s">
        <v>27</v>
      </c>
      <c r="L681" s="49">
        <v>44395</v>
      </c>
      <c r="M681" s="48" t="s">
        <v>2455</v>
      </c>
      <c r="N681" s="48" t="s">
        <v>30</v>
      </c>
      <c r="O681" s="49"/>
      <c r="P681" s="48"/>
      <c r="Q681" s="52" t="s">
        <v>30</v>
      </c>
      <c r="R681" s="48"/>
      <c r="S681" s="48"/>
    </row>
    <row r="682" s="29" customFormat="1" spans="1:19">
      <c r="A682" s="12">
        <v>679</v>
      </c>
      <c r="B682" s="12" t="s">
        <v>14219</v>
      </c>
      <c r="C682" s="12"/>
      <c r="D682" s="48" t="s">
        <v>461</v>
      </c>
      <c r="E682" s="48" t="s">
        <v>14220</v>
      </c>
      <c r="F682" s="48" t="s">
        <v>143</v>
      </c>
      <c r="G682" s="48">
        <v>16</v>
      </c>
      <c r="H682" s="48" t="s">
        <v>18582</v>
      </c>
      <c r="I682" s="48" t="s">
        <v>14222</v>
      </c>
      <c r="J682" s="48" t="s">
        <v>14223</v>
      </c>
      <c r="K682" s="48" t="s">
        <v>27</v>
      </c>
      <c r="L682" s="49">
        <v>44395</v>
      </c>
      <c r="M682" s="48" t="s">
        <v>2455</v>
      </c>
      <c r="N682" s="48" t="s">
        <v>30</v>
      </c>
      <c r="O682" s="49"/>
      <c r="P682" s="48"/>
      <c r="Q682" s="52" t="s">
        <v>30</v>
      </c>
      <c r="R682" s="48"/>
      <c r="S682" s="48"/>
    </row>
    <row r="683" s="29" customFormat="1" spans="1:19">
      <c r="A683" s="12">
        <v>680</v>
      </c>
      <c r="B683" s="12" t="s">
        <v>14224</v>
      </c>
      <c r="C683" s="12"/>
      <c r="D683" s="48" t="s">
        <v>461</v>
      </c>
      <c r="E683" s="48" t="s">
        <v>14225</v>
      </c>
      <c r="F683" s="48" t="s">
        <v>143</v>
      </c>
      <c r="G683" s="48">
        <v>16</v>
      </c>
      <c r="H683" s="48" t="s">
        <v>18583</v>
      </c>
      <c r="I683" s="48" t="s">
        <v>14227</v>
      </c>
      <c r="J683" s="48" t="s">
        <v>14228</v>
      </c>
      <c r="K683" s="48" t="s">
        <v>27</v>
      </c>
      <c r="L683" s="49">
        <v>44395</v>
      </c>
      <c r="M683" s="48" t="s">
        <v>2455</v>
      </c>
      <c r="N683" s="48" t="s">
        <v>30</v>
      </c>
      <c r="O683" s="49"/>
      <c r="P683" s="48"/>
      <c r="Q683" s="52" t="s">
        <v>30</v>
      </c>
      <c r="R683" s="48"/>
      <c r="S683" s="48"/>
    </row>
    <row r="684" s="29" customFormat="1" spans="1:19">
      <c r="A684" s="12">
        <v>681</v>
      </c>
      <c r="B684" s="12" t="s">
        <v>10205</v>
      </c>
      <c r="C684" s="12"/>
      <c r="D684" s="48" t="s">
        <v>461</v>
      </c>
      <c r="E684" s="48" t="s">
        <v>10206</v>
      </c>
      <c r="F684" s="48" t="s">
        <v>143</v>
      </c>
      <c r="G684" s="48">
        <v>17</v>
      </c>
      <c r="H684" s="48" t="s">
        <v>10207</v>
      </c>
      <c r="I684" s="48" t="s">
        <v>10208</v>
      </c>
      <c r="J684" s="48" t="s">
        <v>10209</v>
      </c>
      <c r="K684" s="48" t="s">
        <v>27</v>
      </c>
      <c r="L684" s="49">
        <v>44394</v>
      </c>
      <c r="M684" s="48" t="s">
        <v>2172</v>
      </c>
      <c r="N684" s="48" t="s">
        <v>30</v>
      </c>
      <c r="O684" s="49"/>
      <c r="P684" s="48"/>
      <c r="Q684" s="52" t="s">
        <v>30</v>
      </c>
      <c r="R684" s="48" t="s">
        <v>10159</v>
      </c>
      <c r="S684" s="48"/>
    </row>
    <row r="685" s="29" customFormat="1" spans="1:19">
      <c r="A685" s="12">
        <v>682</v>
      </c>
      <c r="B685" s="12" t="s">
        <v>14229</v>
      </c>
      <c r="C685" s="12"/>
      <c r="D685" s="48" t="s">
        <v>461</v>
      </c>
      <c r="E685" s="48" t="s">
        <v>14230</v>
      </c>
      <c r="F685" s="48" t="s">
        <v>143</v>
      </c>
      <c r="G685" s="48">
        <v>16</v>
      </c>
      <c r="H685" s="48" t="s">
        <v>18584</v>
      </c>
      <c r="I685" s="48" t="s">
        <v>2565</v>
      </c>
      <c r="J685" s="48" t="s">
        <v>14232</v>
      </c>
      <c r="K685" s="48" t="s">
        <v>27</v>
      </c>
      <c r="L685" s="49">
        <v>44395</v>
      </c>
      <c r="M685" s="48" t="s">
        <v>2455</v>
      </c>
      <c r="N685" s="48" t="s">
        <v>30</v>
      </c>
      <c r="O685" s="49"/>
      <c r="P685" s="48"/>
      <c r="Q685" s="52" t="s">
        <v>30</v>
      </c>
      <c r="R685" s="48"/>
      <c r="S685" s="48"/>
    </row>
    <row r="686" s="29" customFormat="1" spans="1:19">
      <c r="A686" s="12">
        <v>683</v>
      </c>
      <c r="B686" s="12" t="s">
        <v>14233</v>
      </c>
      <c r="C686" s="12"/>
      <c r="D686" s="48" t="s">
        <v>461</v>
      </c>
      <c r="E686" s="48" t="s">
        <v>14234</v>
      </c>
      <c r="F686" s="48" t="s">
        <v>143</v>
      </c>
      <c r="G686" s="48">
        <v>17</v>
      </c>
      <c r="H686" s="48" t="s">
        <v>18585</v>
      </c>
      <c r="I686" s="48" t="s">
        <v>14235</v>
      </c>
      <c r="J686" s="48">
        <v>18278829478</v>
      </c>
      <c r="K686" s="48" t="s">
        <v>27</v>
      </c>
      <c r="L686" s="49">
        <v>44394</v>
      </c>
      <c r="M686" s="48" t="s">
        <v>2455</v>
      </c>
      <c r="N686" s="48" t="s">
        <v>30</v>
      </c>
      <c r="O686" s="49"/>
      <c r="P686" s="48"/>
      <c r="Q686" s="52" t="s">
        <v>30</v>
      </c>
      <c r="R686" s="48"/>
      <c r="S686" s="48"/>
    </row>
    <row r="687" s="29" customFormat="1" spans="1:19">
      <c r="A687" s="12">
        <v>684</v>
      </c>
      <c r="B687" s="12" t="s">
        <v>14236</v>
      </c>
      <c r="C687" s="12"/>
      <c r="D687" s="48" t="s">
        <v>461</v>
      </c>
      <c r="E687" s="48" t="s">
        <v>14237</v>
      </c>
      <c r="F687" s="48" t="s">
        <v>24</v>
      </c>
      <c r="G687" s="48">
        <v>17</v>
      </c>
      <c r="H687" s="48" t="s">
        <v>5254</v>
      </c>
      <c r="I687" s="48" t="s">
        <v>14238</v>
      </c>
      <c r="J687" s="48">
        <v>13877876996</v>
      </c>
      <c r="K687" s="48" t="s">
        <v>27</v>
      </c>
      <c r="L687" s="49">
        <v>44395</v>
      </c>
      <c r="M687" s="48" t="s">
        <v>2747</v>
      </c>
      <c r="N687" s="48" t="s">
        <v>27</v>
      </c>
      <c r="O687" s="49">
        <v>44416</v>
      </c>
      <c r="P687" s="48" t="s">
        <v>2747</v>
      </c>
      <c r="Q687" s="52" t="s">
        <v>30</v>
      </c>
      <c r="R687" s="48"/>
      <c r="S687" s="48"/>
    </row>
    <row r="688" s="29" customFormat="1" spans="1:19">
      <c r="A688" s="12">
        <v>685</v>
      </c>
      <c r="B688" s="12" t="s">
        <v>3375</v>
      </c>
      <c r="C688" s="12"/>
      <c r="D688" s="48" t="s">
        <v>461</v>
      </c>
      <c r="E688" s="48" t="s">
        <v>3376</v>
      </c>
      <c r="F688" s="48" t="s">
        <v>24</v>
      </c>
      <c r="G688" s="48">
        <v>19</v>
      </c>
      <c r="H688" s="48" t="s">
        <v>19247</v>
      </c>
      <c r="I688" s="48" t="s">
        <v>3378</v>
      </c>
      <c r="J688" s="48">
        <v>15078613460</v>
      </c>
      <c r="K688" s="48" t="s">
        <v>27</v>
      </c>
      <c r="L688" s="49">
        <v>44396</v>
      </c>
      <c r="M688" s="48" t="s">
        <v>28</v>
      </c>
      <c r="N688" s="48" t="s">
        <v>30</v>
      </c>
      <c r="O688" s="49"/>
      <c r="P688" s="48"/>
      <c r="Q688" s="52" t="s">
        <v>30</v>
      </c>
      <c r="R688" s="48"/>
      <c r="S688" s="48"/>
    </row>
    <row r="689" s="29" customFormat="1" spans="1:19">
      <c r="A689" s="12">
        <v>686</v>
      </c>
      <c r="B689" s="12" t="s">
        <v>14239</v>
      </c>
      <c r="C689" s="12"/>
      <c r="D689" s="48" t="s">
        <v>461</v>
      </c>
      <c r="E689" s="48" t="s">
        <v>14240</v>
      </c>
      <c r="F689" s="48" t="s">
        <v>24</v>
      </c>
      <c r="G689" s="48">
        <v>16</v>
      </c>
      <c r="H689" s="48" t="s">
        <v>14241</v>
      </c>
      <c r="I689" s="48" t="s">
        <v>14242</v>
      </c>
      <c r="J689" s="48" t="s">
        <v>14243</v>
      </c>
      <c r="K689" s="48" t="s">
        <v>27</v>
      </c>
      <c r="L689" s="49">
        <v>44397</v>
      </c>
      <c r="M689" s="48" t="s">
        <v>14244</v>
      </c>
      <c r="N689" s="48" t="s">
        <v>30</v>
      </c>
      <c r="O689" s="49"/>
      <c r="P689" s="48"/>
      <c r="Q689" s="52" t="s">
        <v>30</v>
      </c>
      <c r="R689" s="48"/>
      <c r="S689" s="48"/>
    </row>
    <row r="690" s="28" customFormat="1" spans="1:19">
      <c r="A690" s="12">
        <v>687</v>
      </c>
      <c r="B690" s="12" t="s">
        <v>14245</v>
      </c>
      <c r="C690" s="12"/>
      <c r="D690" s="48" t="s">
        <v>461</v>
      </c>
      <c r="E690" s="48" t="s">
        <v>14246</v>
      </c>
      <c r="F690" s="48" t="s">
        <v>24</v>
      </c>
      <c r="G690" s="48">
        <v>17</v>
      </c>
      <c r="H690" s="48" t="s">
        <v>14247</v>
      </c>
      <c r="I690" s="48" t="s">
        <v>14248</v>
      </c>
      <c r="J690" s="48" t="s">
        <v>14249</v>
      </c>
      <c r="K690" s="48"/>
      <c r="L690" s="49"/>
      <c r="M690" s="48"/>
      <c r="N690" s="48"/>
      <c r="O690" s="49"/>
      <c r="P690" s="48"/>
      <c r="Q690" s="52" t="s">
        <v>30</v>
      </c>
      <c r="R690" s="48"/>
      <c r="S690" s="48" t="s">
        <v>14250</v>
      </c>
    </row>
    <row r="691" s="29" customFormat="1" spans="1:19">
      <c r="A691" s="12">
        <v>688</v>
      </c>
      <c r="B691" s="12" t="s">
        <v>14251</v>
      </c>
      <c r="C691" s="12"/>
      <c r="D691" s="48" t="s">
        <v>461</v>
      </c>
      <c r="E691" s="48" t="s">
        <v>746</v>
      </c>
      <c r="F691" s="48" t="s">
        <v>24</v>
      </c>
      <c r="G691" s="48">
        <v>16</v>
      </c>
      <c r="H691" s="48" t="s">
        <v>18563</v>
      </c>
      <c r="I691" s="48" t="s">
        <v>5080</v>
      </c>
      <c r="J691" s="48" t="s">
        <v>14252</v>
      </c>
      <c r="K691" s="48" t="s">
        <v>27</v>
      </c>
      <c r="L691" s="49">
        <v>44395</v>
      </c>
      <c r="M691" s="48" t="s">
        <v>2747</v>
      </c>
      <c r="N691" s="48" t="s">
        <v>30</v>
      </c>
      <c r="O691" s="49"/>
      <c r="P691" s="48"/>
      <c r="Q691" s="52" t="s">
        <v>30</v>
      </c>
      <c r="R691" s="48"/>
      <c r="S691" s="48"/>
    </row>
    <row r="692" s="29" customFormat="1" spans="1:19">
      <c r="A692" s="12">
        <v>689</v>
      </c>
      <c r="B692" s="12" t="s">
        <v>14253</v>
      </c>
      <c r="C692" s="12"/>
      <c r="D692" s="48" t="s">
        <v>461</v>
      </c>
      <c r="E692" s="48" t="s">
        <v>14254</v>
      </c>
      <c r="F692" s="48" t="s">
        <v>143</v>
      </c>
      <c r="G692" s="48">
        <v>17</v>
      </c>
      <c r="H692" s="48" t="s">
        <v>18586</v>
      </c>
      <c r="I692" s="48" t="s">
        <v>14255</v>
      </c>
      <c r="J692" s="48" t="s">
        <v>14256</v>
      </c>
      <c r="K692" s="48" t="s">
        <v>27</v>
      </c>
      <c r="L692" s="49">
        <v>44399</v>
      </c>
      <c r="M692" s="48" t="s">
        <v>139</v>
      </c>
      <c r="N692" s="48" t="s">
        <v>30</v>
      </c>
      <c r="O692" s="49"/>
      <c r="P692" s="48"/>
      <c r="Q692" s="52" t="s">
        <v>30</v>
      </c>
      <c r="R692" s="48"/>
      <c r="S692" s="48"/>
    </row>
    <row r="693" s="29" customFormat="1" spans="1:19">
      <c r="A693" s="12">
        <v>690</v>
      </c>
      <c r="B693" s="12" t="s">
        <v>14257</v>
      </c>
      <c r="C693" s="12"/>
      <c r="D693" s="48" t="s">
        <v>461</v>
      </c>
      <c r="E693" s="48" t="s">
        <v>14258</v>
      </c>
      <c r="F693" s="48" t="s">
        <v>24</v>
      </c>
      <c r="G693" s="48">
        <v>16</v>
      </c>
      <c r="H693" s="48" t="s">
        <v>18587</v>
      </c>
      <c r="I693" s="48" t="s">
        <v>14259</v>
      </c>
      <c r="J693" s="48" t="s">
        <v>14260</v>
      </c>
      <c r="K693" s="48" t="s">
        <v>27</v>
      </c>
      <c r="L693" s="49">
        <v>44405</v>
      </c>
      <c r="M693" s="48" t="s">
        <v>9309</v>
      </c>
      <c r="N693" s="48" t="s">
        <v>30</v>
      </c>
      <c r="O693" s="49"/>
      <c r="P693" s="48"/>
      <c r="Q693" s="52" t="s">
        <v>30</v>
      </c>
      <c r="R693" s="48"/>
      <c r="S693" s="48"/>
    </row>
    <row r="694" s="29" customFormat="1" spans="1:19">
      <c r="A694" s="12">
        <v>691</v>
      </c>
      <c r="B694" s="12" t="s">
        <v>14261</v>
      </c>
      <c r="C694" s="12"/>
      <c r="D694" s="48" t="s">
        <v>461</v>
      </c>
      <c r="E694" s="48" t="s">
        <v>14262</v>
      </c>
      <c r="F694" s="48" t="s">
        <v>143</v>
      </c>
      <c r="G694" s="48">
        <v>16</v>
      </c>
      <c r="H694" s="48" t="s">
        <v>18588</v>
      </c>
      <c r="I694" s="48" t="s">
        <v>14264</v>
      </c>
      <c r="J694" s="48" t="s">
        <v>14265</v>
      </c>
      <c r="K694" s="48" t="s">
        <v>27</v>
      </c>
      <c r="L694" s="49">
        <v>44398</v>
      </c>
      <c r="M694" s="48" t="s">
        <v>8710</v>
      </c>
      <c r="N694" s="48" t="s">
        <v>30</v>
      </c>
      <c r="O694" s="49"/>
      <c r="P694" s="48"/>
      <c r="Q694" s="52" t="s">
        <v>30</v>
      </c>
      <c r="R694" s="48" t="s">
        <v>14266</v>
      </c>
      <c r="S694" s="48"/>
    </row>
    <row r="695" s="29" customFormat="1" spans="1:19">
      <c r="A695" s="12">
        <v>692</v>
      </c>
      <c r="B695" s="12" t="s">
        <v>14267</v>
      </c>
      <c r="C695" s="12"/>
      <c r="D695" s="48" t="s">
        <v>461</v>
      </c>
      <c r="E695" s="48" t="s">
        <v>14268</v>
      </c>
      <c r="F695" s="48" t="s">
        <v>24</v>
      </c>
      <c r="G695" s="48">
        <v>16</v>
      </c>
      <c r="H695" s="48" t="s">
        <v>18589</v>
      </c>
      <c r="I695" s="48" t="s">
        <v>14270</v>
      </c>
      <c r="J695" s="48" t="s">
        <v>14271</v>
      </c>
      <c r="K695" s="48" t="s">
        <v>27</v>
      </c>
      <c r="L695" s="49">
        <v>44396</v>
      </c>
      <c r="M695" s="48" t="s">
        <v>139</v>
      </c>
      <c r="N695" s="48" t="s">
        <v>30</v>
      </c>
      <c r="O695" s="49"/>
      <c r="P695" s="48"/>
      <c r="Q695" s="52" t="s">
        <v>30</v>
      </c>
      <c r="R695" s="48"/>
      <c r="S695" s="48"/>
    </row>
    <row r="696" s="29" customFormat="1" spans="1:19">
      <c r="A696" s="12">
        <v>693</v>
      </c>
      <c r="B696" s="12" t="s">
        <v>14272</v>
      </c>
      <c r="C696" s="12"/>
      <c r="D696" s="48" t="s">
        <v>461</v>
      </c>
      <c r="E696" s="48" t="s">
        <v>14273</v>
      </c>
      <c r="F696" s="48" t="s">
        <v>24</v>
      </c>
      <c r="G696" s="48">
        <v>14</v>
      </c>
      <c r="H696" s="48" t="s">
        <v>14274</v>
      </c>
      <c r="I696" s="48" t="s">
        <v>14275</v>
      </c>
      <c r="J696" s="48" t="s">
        <v>14276</v>
      </c>
      <c r="K696" s="48" t="s">
        <v>27</v>
      </c>
      <c r="L696" s="49">
        <v>44411</v>
      </c>
      <c r="M696" s="48" t="s">
        <v>6052</v>
      </c>
      <c r="N696" s="48" t="s">
        <v>30</v>
      </c>
      <c r="O696" s="49"/>
      <c r="P696" s="48"/>
      <c r="Q696" s="52" t="s">
        <v>30</v>
      </c>
      <c r="R696" s="48"/>
      <c r="S696" s="48"/>
    </row>
    <row r="697" s="29" customFormat="1" spans="1:19">
      <c r="A697" s="12">
        <v>694</v>
      </c>
      <c r="B697" s="12" t="s">
        <v>14277</v>
      </c>
      <c r="C697" s="12"/>
      <c r="D697" s="48" t="s">
        <v>461</v>
      </c>
      <c r="E697" s="48" t="s">
        <v>14278</v>
      </c>
      <c r="F697" s="48" t="s">
        <v>143</v>
      </c>
      <c r="G697" s="48">
        <v>22</v>
      </c>
      <c r="H697" s="48" t="s">
        <v>25863</v>
      </c>
      <c r="I697" s="48" t="s">
        <v>14280</v>
      </c>
      <c r="J697" s="48" t="s">
        <v>14281</v>
      </c>
      <c r="K697" s="48" t="s">
        <v>27</v>
      </c>
      <c r="L697" s="49">
        <v>44394</v>
      </c>
      <c r="M697" s="48" t="s">
        <v>2172</v>
      </c>
      <c r="N697" s="48" t="s">
        <v>30</v>
      </c>
      <c r="O697" s="49"/>
      <c r="P697" s="48"/>
      <c r="Q697" s="52" t="s">
        <v>30</v>
      </c>
      <c r="R697" s="48"/>
      <c r="S697" s="48"/>
    </row>
    <row r="698" s="29" customFormat="1" spans="1:19">
      <c r="A698" s="12">
        <v>695</v>
      </c>
      <c r="B698" s="12" t="s">
        <v>7713</v>
      </c>
      <c r="C698" s="12"/>
      <c r="D698" s="48" t="s">
        <v>461</v>
      </c>
      <c r="E698" s="48" t="s">
        <v>2702</v>
      </c>
      <c r="F698" s="48" t="s">
        <v>24</v>
      </c>
      <c r="G698" s="48">
        <v>17</v>
      </c>
      <c r="H698" s="48" t="s">
        <v>7714</v>
      </c>
      <c r="I698" s="48" t="s">
        <v>7715</v>
      </c>
      <c r="J698" s="48">
        <v>15777802897</v>
      </c>
      <c r="K698" s="48" t="s">
        <v>27</v>
      </c>
      <c r="L698" s="49">
        <v>44397</v>
      </c>
      <c r="M698" s="48" t="s">
        <v>1303</v>
      </c>
      <c r="N698" s="48" t="s">
        <v>30</v>
      </c>
      <c r="O698" s="49"/>
      <c r="P698" s="48"/>
      <c r="Q698" s="52" t="s">
        <v>30</v>
      </c>
      <c r="R698" s="48"/>
      <c r="S698" s="48"/>
    </row>
    <row r="699" s="29" customFormat="1" spans="1:19">
      <c r="A699" s="12">
        <v>696</v>
      </c>
      <c r="B699" s="12" t="s">
        <v>14282</v>
      </c>
      <c r="C699" s="12"/>
      <c r="D699" s="48" t="s">
        <v>461</v>
      </c>
      <c r="E699" s="48" t="s">
        <v>14283</v>
      </c>
      <c r="F699" s="48" t="s">
        <v>143</v>
      </c>
      <c r="G699" s="48">
        <v>16</v>
      </c>
      <c r="H699" s="48" t="s">
        <v>18591</v>
      </c>
      <c r="I699" s="48" t="s">
        <v>14285</v>
      </c>
      <c r="J699" s="48" t="s">
        <v>14286</v>
      </c>
      <c r="K699" s="48" t="s">
        <v>27</v>
      </c>
      <c r="L699" s="49">
        <v>44395</v>
      </c>
      <c r="M699" s="48" t="s">
        <v>4299</v>
      </c>
      <c r="N699" s="48" t="s">
        <v>27</v>
      </c>
      <c r="O699" s="49">
        <v>44417</v>
      </c>
      <c r="P699" s="48" t="s">
        <v>4299</v>
      </c>
      <c r="Q699" s="52" t="s">
        <v>30</v>
      </c>
      <c r="R699" s="48"/>
      <c r="S699" s="48"/>
    </row>
    <row r="700" s="29" customFormat="1" spans="1:19">
      <c r="A700" s="12">
        <v>697</v>
      </c>
      <c r="B700" s="12" t="s">
        <v>14287</v>
      </c>
      <c r="C700" s="12"/>
      <c r="D700" s="48" t="s">
        <v>461</v>
      </c>
      <c r="E700" s="48" t="s">
        <v>14288</v>
      </c>
      <c r="F700" s="48" t="s">
        <v>143</v>
      </c>
      <c r="G700" s="48">
        <v>17</v>
      </c>
      <c r="H700" s="48" t="s">
        <v>14289</v>
      </c>
      <c r="I700" s="48" t="s">
        <v>14290</v>
      </c>
      <c r="J700" s="48" t="s">
        <v>14291</v>
      </c>
      <c r="K700" s="48" t="s">
        <v>27</v>
      </c>
      <c r="L700" s="49">
        <v>44395</v>
      </c>
      <c r="M700" s="48" t="s">
        <v>2172</v>
      </c>
      <c r="N700" s="48" t="s">
        <v>30</v>
      </c>
      <c r="O700" s="49"/>
      <c r="P700" s="48"/>
      <c r="Q700" s="52" t="s">
        <v>30</v>
      </c>
      <c r="R700" s="48"/>
      <c r="S700" s="48"/>
    </row>
    <row r="701" s="29" customFormat="1" spans="1:19">
      <c r="A701" s="12">
        <v>698</v>
      </c>
      <c r="B701" s="12" t="s">
        <v>14292</v>
      </c>
      <c r="C701" s="12"/>
      <c r="D701" s="48" t="s">
        <v>461</v>
      </c>
      <c r="E701" s="48" t="s">
        <v>14293</v>
      </c>
      <c r="F701" s="48" t="s">
        <v>143</v>
      </c>
      <c r="G701" s="48">
        <v>15</v>
      </c>
      <c r="H701" s="48" t="s">
        <v>14294</v>
      </c>
      <c r="I701" s="48" t="s">
        <v>14295</v>
      </c>
      <c r="J701" s="48">
        <v>17776181684</v>
      </c>
      <c r="K701" s="48" t="s">
        <v>27</v>
      </c>
      <c r="L701" s="49">
        <v>44396</v>
      </c>
      <c r="M701" s="48" t="s">
        <v>6237</v>
      </c>
      <c r="N701" s="48" t="s">
        <v>30</v>
      </c>
      <c r="O701" s="49"/>
      <c r="P701" s="48"/>
      <c r="Q701" s="52" t="s">
        <v>30</v>
      </c>
      <c r="R701" s="48"/>
      <c r="S701" s="48"/>
    </row>
    <row r="702" s="29" customFormat="1" spans="1:19">
      <c r="A702" s="12">
        <v>699</v>
      </c>
      <c r="B702" s="12" t="s">
        <v>14296</v>
      </c>
      <c r="C702" s="12"/>
      <c r="D702" s="48" t="s">
        <v>461</v>
      </c>
      <c r="E702" s="48" t="s">
        <v>14297</v>
      </c>
      <c r="F702" s="48" t="s">
        <v>143</v>
      </c>
      <c r="G702" s="48">
        <v>15</v>
      </c>
      <c r="H702" s="48" t="s">
        <v>14298</v>
      </c>
      <c r="I702" s="48" t="s">
        <v>14299</v>
      </c>
      <c r="J702" s="48" t="s">
        <v>14300</v>
      </c>
      <c r="K702" s="48" t="s">
        <v>27</v>
      </c>
      <c r="L702" s="49">
        <v>44395</v>
      </c>
      <c r="M702" s="48" t="s">
        <v>4299</v>
      </c>
      <c r="N702" s="48" t="s">
        <v>27</v>
      </c>
      <c r="O702" s="49">
        <v>44416</v>
      </c>
      <c r="P702" s="48" t="s">
        <v>4299</v>
      </c>
      <c r="Q702" s="52" t="s">
        <v>30</v>
      </c>
      <c r="R702" s="48"/>
      <c r="S702" s="48"/>
    </row>
    <row r="703" s="29" customFormat="1" spans="1:19">
      <c r="A703" s="12">
        <v>700</v>
      </c>
      <c r="B703" s="12" t="s">
        <v>14301</v>
      </c>
      <c r="C703" s="12"/>
      <c r="D703" s="48" t="s">
        <v>461</v>
      </c>
      <c r="E703" s="48" t="s">
        <v>14302</v>
      </c>
      <c r="F703" s="48" t="s">
        <v>24</v>
      </c>
      <c r="G703" s="48">
        <v>17</v>
      </c>
      <c r="H703" s="48" t="s">
        <v>18593</v>
      </c>
      <c r="I703" s="48" t="s">
        <v>14304</v>
      </c>
      <c r="J703" s="48" t="s">
        <v>14305</v>
      </c>
      <c r="K703" s="48" t="s">
        <v>27</v>
      </c>
      <c r="L703" s="49">
        <v>44378</v>
      </c>
      <c r="M703" s="48" t="s">
        <v>6307</v>
      </c>
      <c r="N703" s="48" t="s">
        <v>30</v>
      </c>
      <c r="O703" s="49"/>
      <c r="P703" s="48"/>
      <c r="Q703" s="52" t="s">
        <v>30</v>
      </c>
      <c r="R703" s="48"/>
      <c r="S703" s="48"/>
    </row>
    <row r="704" s="29" customFormat="1" spans="1:19">
      <c r="A704" s="12">
        <v>701</v>
      </c>
      <c r="B704" s="12">
        <v>4.51229200307111e+17</v>
      </c>
      <c r="C704" s="12"/>
      <c r="D704" s="48" t="s">
        <v>461</v>
      </c>
      <c r="E704" s="48" t="s">
        <v>14306</v>
      </c>
      <c r="F704" s="48" t="s">
        <v>24</v>
      </c>
      <c r="G704" s="48">
        <v>18</v>
      </c>
      <c r="H704" s="48" t="s">
        <v>14307</v>
      </c>
      <c r="I704" s="48" t="s">
        <v>14308</v>
      </c>
      <c r="J704" s="48" t="s">
        <v>14309</v>
      </c>
      <c r="K704" s="48" t="s">
        <v>27</v>
      </c>
      <c r="L704" s="49">
        <v>44398</v>
      </c>
      <c r="M704" s="48" t="s">
        <v>1352</v>
      </c>
      <c r="N704" s="48" t="s">
        <v>30</v>
      </c>
      <c r="O704" s="49"/>
      <c r="P704" s="48"/>
      <c r="Q704" s="52" t="s">
        <v>30</v>
      </c>
      <c r="R704" s="48"/>
      <c r="S704" s="48"/>
    </row>
    <row r="705" s="29" customFormat="1" spans="1:19">
      <c r="A705" s="12">
        <v>702</v>
      </c>
      <c r="B705" s="12" t="s">
        <v>14310</v>
      </c>
      <c r="C705" s="12"/>
      <c r="D705" s="48" t="s">
        <v>461</v>
      </c>
      <c r="E705" s="48" t="s">
        <v>14311</v>
      </c>
      <c r="F705" s="48" t="s">
        <v>143</v>
      </c>
      <c r="G705" s="48">
        <v>16</v>
      </c>
      <c r="H705" s="48" t="s">
        <v>14312</v>
      </c>
      <c r="I705" s="48" t="s">
        <v>14313</v>
      </c>
      <c r="J705" s="48" t="s">
        <v>14314</v>
      </c>
      <c r="K705" s="48" t="s">
        <v>27</v>
      </c>
      <c r="L705" s="49">
        <v>44396</v>
      </c>
      <c r="M705" s="48" t="s">
        <v>2172</v>
      </c>
      <c r="N705" s="48" t="s">
        <v>30</v>
      </c>
      <c r="O705" s="49"/>
      <c r="P705" s="48"/>
      <c r="Q705" s="52" t="s">
        <v>30</v>
      </c>
      <c r="R705" s="48"/>
      <c r="S705" s="48"/>
    </row>
    <row r="706" s="29" customFormat="1" spans="1:19">
      <c r="A706" s="12">
        <v>703</v>
      </c>
      <c r="B706" s="12" t="s">
        <v>14315</v>
      </c>
      <c r="C706" s="12"/>
      <c r="D706" s="48" t="s">
        <v>461</v>
      </c>
      <c r="E706" s="48" t="s">
        <v>14316</v>
      </c>
      <c r="F706" s="48" t="s">
        <v>24</v>
      </c>
      <c r="G706" s="48">
        <v>17</v>
      </c>
      <c r="H706" s="48" t="s">
        <v>14317</v>
      </c>
      <c r="I706" s="48" t="s">
        <v>14318</v>
      </c>
      <c r="J706" s="48" t="s">
        <v>14319</v>
      </c>
      <c r="K706" s="48" t="s">
        <v>27</v>
      </c>
      <c r="L706" s="49">
        <v>44398</v>
      </c>
      <c r="M706" s="48" t="s">
        <v>1352</v>
      </c>
      <c r="N706" s="48" t="s">
        <v>30</v>
      </c>
      <c r="O706" s="49"/>
      <c r="P706" s="48"/>
      <c r="Q706" s="52" t="s">
        <v>30</v>
      </c>
      <c r="R706" s="48"/>
      <c r="S706" s="48"/>
    </row>
    <row r="707" s="29" customFormat="1" spans="1:19">
      <c r="A707" s="12">
        <v>704</v>
      </c>
      <c r="B707" s="12" t="s">
        <v>14320</v>
      </c>
      <c r="C707" s="12"/>
      <c r="D707" s="48" t="s">
        <v>461</v>
      </c>
      <c r="E707" s="48" t="s">
        <v>14321</v>
      </c>
      <c r="F707" s="48" t="s">
        <v>24</v>
      </c>
      <c r="G707" s="48">
        <v>17</v>
      </c>
      <c r="H707" s="48" t="s">
        <v>6084</v>
      </c>
      <c r="I707" s="48" t="s">
        <v>14322</v>
      </c>
      <c r="J707" s="48" t="s">
        <v>14323</v>
      </c>
      <c r="K707" s="48" t="s">
        <v>27</v>
      </c>
      <c r="L707" s="49">
        <v>44400</v>
      </c>
      <c r="M707" s="48" t="s">
        <v>3785</v>
      </c>
      <c r="N707" s="48" t="s">
        <v>30</v>
      </c>
      <c r="O707" s="49"/>
      <c r="P707" s="48"/>
      <c r="Q707" s="52" t="s">
        <v>30</v>
      </c>
      <c r="R707" s="48"/>
      <c r="S707" s="48"/>
    </row>
    <row r="708" s="29" customFormat="1" spans="1:19">
      <c r="A708" s="12">
        <v>705</v>
      </c>
      <c r="B708" s="12" t="s">
        <v>14324</v>
      </c>
      <c r="C708" s="12"/>
      <c r="D708" s="48" t="s">
        <v>461</v>
      </c>
      <c r="E708" s="48" t="s">
        <v>14325</v>
      </c>
      <c r="F708" s="48" t="s">
        <v>143</v>
      </c>
      <c r="G708" s="48">
        <v>15</v>
      </c>
      <c r="H708" s="48" t="s">
        <v>1456</v>
      </c>
      <c r="I708" s="48" t="s">
        <v>14326</v>
      </c>
      <c r="J708" s="48" t="s">
        <v>14327</v>
      </c>
      <c r="K708" s="48" t="s">
        <v>27</v>
      </c>
      <c r="L708" s="49">
        <v>44394</v>
      </c>
      <c r="M708" s="48" t="s">
        <v>2172</v>
      </c>
      <c r="N708" s="48" t="s">
        <v>30</v>
      </c>
      <c r="O708" s="49"/>
      <c r="P708" s="48"/>
      <c r="Q708" s="52" t="s">
        <v>30</v>
      </c>
      <c r="R708" s="48"/>
      <c r="S708" s="48"/>
    </row>
    <row r="709" s="29" customFormat="1" spans="1:19">
      <c r="A709" s="12">
        <v>706</v>
      </c>
      <c r="B709" s="12" t="s">
        <v>14328</v>
      </c>
      <c r="C709" s="12"/>
      <c r="D709" s="48" t="s">
        <v>461</v>
      </c>
      <c r="E709" s="48" t="s">
        <v>14329</v>
      </c>
      <c r="F709" s="48" t="s">
        <v>143</v>
      </c>
      <c r="G709" s="48">
        <v>16</v>
      </c>
      <c r="H709" s="48" t="s">
        <v>18594</v>
      </c>
      <c r="I709" s="48" t="s">
        <v>14331</v>
      </c>
      <c r="J709" s="48" t="s">
        <v>14332</v>
      </c>
      <c r="K709" s="48" t="s">
        <v>27</v>
      </c>
      <c r="L709" s="49">
        <v>44396</v>
      </c>
      <c r="M709" s="48" t="s">
        <v>2455</v>
      </c>
      <c r="N709" s="48" t="s">
        <v>30</v>
      </c>
      <c r="O709" s="49"/>
      <c r="P709" s="48"/>
      <c r="Q709" s="52" t="s">
        <v>30</v>
      </c>
      <c r="R709" s="48"/>
      <c r="S709" s="48"/>
    </row>
    <row r="710" s="29" customFormat="1" spans="1:19">
      <c r="A710" s="12">
        <v>707</v>
      </c>
      <c r="B710" s="12" t="s">
        <v>14333</v>
      </c>
      <c r="C710" s="12"/>
      <c r="D710" s="48" t="s">
        <v>461</v>
      </c>
      <c r="E710" s="48" t="s">
        <v>14334</v>
      </c>
      <c r="F710" s="48" t="s">
        <v>143</v>
      </c>
      <c r="G710" s="48">
        <v>16</v>
      </c>
      <c r="H710" s="48" t="s">
        <v>14335</v>
      </c>
      <c r="I710" s="48" t="s">
        <v>14336</v>
      </c>
      <c r="J710" s="48" t="s">
        <v>14337</v>
      </c>
      <c r="K710" s="48" t="s">
        <v>27</v>
      </c>
      <c r="L710" s="49">
        <v>44397</v>
      </c>
      <c r="M710" s="48" t="s">
        <v>6052</v>
      </c>
      <c r="N710" s="48" t="s">
        <v>30</v>
      </c>
      <c r="O710" s="49"/>
      <c r="P710" s="48"/>
      <c r="Q710" s="52" t="s">
        <v>30</v>
      </c>
      <c r="R710" s="48"/>
      <c r="S710" s="48"/>
    </row>
    <row r="711" s="29" customFormat="1" spans="1:19">
      <c r="A711" s="12">
        <v>708</v>
      </c>
      <c r="B711" s="12" t="s">
        <v>4346</v>
      </c>
      <c r="C711" s="12"/>
      <c r="D711" s="48" t="s">
        <v>461</v>
      </c>
      <c r="E711" s="48" t="s">
        <v>4347</v>
      </c>
      <c r="F711" s="48" t="s">
        <v>24</v>
      </c>
      <c r="G711" s="48">
        <v>18</v>
      </c>
      <c r="H711" s="48" t="s">
        <v>19489</v>
      </c>
      <c r="I711" s="48" t="s">
        <v>4349</v>
      </c>
      <c r="J711" s="48">
        <v>13557188442</v>
      </c>
      <c r="K711" s="48" t="s">
        <v>27</v>
      </c>
      <c r="L711" s="49">
        <v>44395</v>
      </c>
      <c r="M711" s="48" t="s">
        <v>14338</v>
      </c>
      <c r="N711" s="48" t="s">
        <v>30</v>
      </c>
      <c r="O711" s="49"/>
      <c r="P711" s="48"/>
      <c r="Q711" s="52" t="s">
        <v>30</v>
      </c>
      <c r="R711" s="48"/>
      <c r="S711" s="48"/>
    </row>
    <row r="712" s="29" customFormat="1" spans="1:19">
      <c r="A712" s="12">
        <v>709</v>
      </c>
      <c r="B712" s="12" t="s">
        <v>14339</v>
      </c>
      <c r="C712" s="12"/>
      <c r="D712" s="48" t="s">
        <v>461</v>
      </c>
      <c r="E712" s="48" t="s">
        <v>14340</v>
      </c>
      <c r="F712" s="48" t="s">
        <v>24</v>
      </c>
      <c r="G712" s="48">
        <v>16</v>
      </c>
      <c r="H712" s="48" t="s">
        <v>18596</v>
      </c>
      <c r="I712" s="48" t="s">
        <v>14342</v>
      </c>
      <c r="J712" s="48" t="s">
        <v>14343</v>
      </c>
      <c r="K712" s="48" t="s">
        <v>27</v>
      </c>
      <c r="L712" s="49">
        <v>44394</v>
      </c>
      <c r="M712" s="48" t="s">
        <v>28</v>
      </c>
      <c r="N712" s="48" t="s">
        <v>30</v>
      </c>
      <c r="O712" s="49"/>
      <c r="P712" s="48"/>
      <c r="Q712" s="52" t="s">
        <v>30</v>
      </c>
      <c r="R712" s="48"/>
      <c r="S712" s="48"/>
    </row>
    <row r="713" s="29" customFormat="1" spans="1:19">
      <c r="A713" s="12">
        <v>710</v>
      </c>
      <c r="B713" s="12" t="s">
        <v>14344</v>
      </c>
      <c r="C713" s="12"/>
      <c r="D713" s="48" t="s">
        <v>461</v>
      </c>
      <c r="E713" s="48" t="s">
        <v>14345</v>
      </c>
      <c r="F713" s="48" t="s">
        <v>24</v>
      </c>
      <c r="G713" s="48">
        <v>18</v>
      </c>
      <c r="H713" s="48" t="s">
        <v>14346</v>
      </c>
      <c r="I713" s="48" t="s">
        <v>14347</v>
      </c>
      <c r="J713" s="48" t="s">
        <v>14348</v>
      </c>
      <c r="K713" s="48" t="s">
        <v>27</v>
      </c>
      <c r="L713" s="49">
        <v>44395</v>
      </c>
      <c r="M713" s="48" t="s">
        <v>13398</v>
      </c>
      <c r="N713" s="48" t="s">
        <v>30</v>
      </c>
      <c r="O713" s="49"/>
      <c r="P713" s="48"/>
      <c r="Q713" s="52" t="s">
        <v>30</v>
      </c>
      <c r="R713" s="48"/>
      <c r="S713" s="48"/>
    </row>
    <row r="714" s="29" customFormat="1" spans="1:19">
      <c r="A714" s="12">
        <v>711</v>
      </c>
      <c r="B714" s="12" t="s">
        <v>14349</v>
      </c>
      <c r="C714" s="12"/>
      <c r="D714" s="48" t="s">
        <v>461</v>
      </c>
      <c r="E714" s="48" t="s">
        <v>4764</v>
      </c>
      <c r="F714" s="48" t="s">
        <v>143</v>
      </c>
      <c r="G714" s="48">
        <v>16</v>
      </c>
      <c r="H714" s="48" t="s">
        <v>18597</v>
      </c>
      <c r="I714" s="48" t="s">
        <v>14351</v>
      </c>
      <c r="J714" s="48">
        <v>18818689565</v>
      </c>
      <c r="K714" s="48" t="s">
        <v>27</v>
      </c>
      <c r="L714" s="49">
        <v>44414</v>
      </c>
      <c r="M714" s="48" t="s">
        <v>29</v>
      </c>
      <c r="N714" s="48" t="s">
        <v>30</v>
      </c>
      <c r="O714" s="49"/>
      <c r="P714" s="48"/>
      <c r="Q714" s="52" t="s">
        <v>30</v>
      </c>
      <c r="R714" s="48"/>
      <c r="S714" s="48"/>
    </row>
    <row r="715" s="29" customFormat="1" spans="1:19">
      <c r="A715" s="12">
        <v>712</v>
      </c>
      <c r="B715" s="12" t="s">
        <v>14352</v>
      </c>
      <c r="C715" s="12"/>
      <c r="D715" s="48" t="s">
        <v>461</v>
      </c>
      <c r="E715" s="48" t="s">
        <v>14353</v>
      </c>
      <c r="F715" s="48" t="s">
        <v>143</v>
      </c>
      <c r="G715" s="48">
        <v>16</v>
      </c>
      <c r="H715" s="48" t="s">
        <v>14354</v>
      </c>
      <c r="I715" s="48" t="s">
        <v>14355</v>
      </c>
      <c r="J715" s="48" t="s">
        <v>14356</v>
      </c>
      <c r="K715" s="48" t="s">
        <v>27</v>
      </c>
      <c r="L715" s="49">
        <v>44396</v>
      </c>
      <c r="M715" s="48" t="s">
        <v>3693</v>
      </c>
      <c r="N715" s="48" t="s">
        <v>30</v>
      </c>
      <c r="O715" s="49"/>
      <c r="P715" s="48"/>
      <c r="Q715" s="52" t="s">
        <v>30</v>
      </c>
      <c r="R715" s="48"/>
      <c r="S715" s="48"/>
    </row>
    <row r="716" s="29" customFormat="1" spans="1:19">
      <c r="A716" s="12">
        <v>713</v>
      </c>
      <c r="B716" s="12" t="s">
        <v>14357</v>
      </c>
      <c r="C716" s="12"/>
      <c r="D716" s="48" t="s">
        <v>461</v>
      </c>
      <c r="E716" s="48" t="s">
        <v>14358</v>
      </c>
      <c r="F716" s="48" t="s">
        <v>143</v>
      </c>
      <c r="G716" s="48">
        <v>17</v>
      </c>
      <c r="H716" s="48" t="s">
        <v>18598</v>
      </c>
      <c r="I716" s="48" t="s">
        <v>6424</v>
      </c>
      <c r="J716" s="48" t="s">
        <v>14360</v>
      </c>
      <c r="K716" s="48" t="s">
        <v>27</v>
      </c>
      <c r="L716" s="49">
        <v>44394</v>
      </c>
      <c r="M716" s="48" t="s">
        <v>28</v>
      </c>
      <c r="N716" s="48" t="s">
        <v>30</v>
      </c>
      <c r="O716" s="49"/>
      <c r="P716" s="48"/>
      <c r="Q716" s="52" t="s">
        <v>30</v>
      </c>
      <c r="R716" s="48"/>
      <c r="S716" s="48"/>
    </row>
    <row r="717" s="29" customFormat="1" spans="1:19">
      <c r="A717" s="12">
        <v>714</v>
      </c>
      <c r="B717" s="12" t="s">
        <v>14361</v>
      </c>
      <c r="C717" s="12"/>
      <c r="D717" s="48" t="s">
        <v>461</v>
      </c>
      <c r="E717" s="48" t="s">
        <v>14362</v>
      </c>
      <c r="F717" s="48" t="s">
        <v>24</v>
      </c>
      <c r="G717" s="48">
        <v>17</v>
      </c>
      <c r="H717" s="48" t="s">
        <v>14363</v>
      </c>
      <c r="I717" s="48" t="s">
        <v>14364</v>
      </c>
      <c r="J717" s="48" t="s">
        <v>14365</v>
      </c>
      <c r="K717" s="48" t="s">
        <v>27</v>
      </c>
      <c r="L717" s="49">
        <v>44396</v>
      </c>
      <c r="M717" s="48" t="s">
        <v>68</v>
      </c>
      <c r="N717" s="48" t="s">
        <v>30</v>
      </c>
      <c r="O717" s="49"/>
      <c r="P717" s="48"/>
      <c r="Q717" s="52" t="s">
        <v>30</v>
      </c>
      <c r="R717" s="48"/>
      <c r="S717" s="48"/>
    </row>
    <row r="718" s="29" customFormat="1" spans="1:19">
      <c r="A718" s="12">
        <v>715</v>
      </c>
      <c r="B718" s="12" t="s">
        <v>14366</v>
      </c>
      <c r="C718" s="12"/>
      <c r="D718" s="12" t="s">
        <v>466</v>
      </c>
      <c r="E718" s="12" t="s">
        <v>14367</v>
      </c>
      <c r="F718" s="12" t="s">
        <v>143</v>
      </c>
      <c r="G718" s="12">
        <v>16</v>
      </c>
      <c r="H718" s="12" t="s">
        <v>6054</v>
      </c>
      <c r="I718" s="12" t="s">
        <v>3763</v>
      </c>
      <c r="J718" s="12" t="s">
        <v>14368</v>
      </c>
      <c r="K718" s="12" t="s">
        <v>27</v>
      </c>
      <c r="L718" s="57">
        <v>44396</v>
      </c>
      <c r="M718" s="12" t="s">
        <v>3645</v>
      </c>
      <c r="N718" s="12"/>
      <c r="O718" s="57"/>
      <c r="P718" s="12"/>
      <c r="Q718" s="52"/>
      <c r="R718" s="12"/>
      <c r="S718" s="12"/>
    </row>
    <row r="719" s="29" customFormat="1" spans="1:19">
      <c r="A719" s="12">
        <v>716</v>
      </c>
      <c r="B719" s="12" t="s">
        <v>14369</v>
      </c>
      <c r="C719" s="12"/>
      <c r="D719" s="12" t="s">
        <v>466</v>
      </c>
      <c r="E719" s="12" t="s">
        <v>14370</v>
      </c>
      <c r="F719" s="12" t="s">
        <v>143</v>
      </c>
      <c r="G719" s="12">
        <v>17</v>
      </c>
      <c r="H719" s="12" t="s">
        <v>18601</v>
      </c>
      <c r="I719" s="12" t="s">
        <v>14371</v>
      </c>
      <c r="J719" s="12">
        <v>13557188445</v>
      </c>
      <c r="K719" s="12" t="s">
        <v>27</v>
      </c>
      <c r="L719" s="57">
        <v>44396</v>
      </c>
      <c r="M719" s="12" t="s">
        <v>14372</v>
      </c>
      <c r="N719" s="12"/>
      <c r="O719" s="57"/>
      <c r="P719" s="12"/>
      <c r="Q719" s="52"/>
      <c r="R719" s="12"/>
      <c r="S719" s="12"/>
    </row>
    <row r="720" s="29" customFormat="1" spans="1:19">
      <c r="A720" s="12">
        <v>717</v>
      </c>
      <c r="B720" s="12" t="s">
        <v>14373</v>
      </c>
      <c r="C720" s="12"/>
      <c r="D720" s="12" t="s">
        <v>466</v>
      </c>
      <c r="E720" s="12" t="s">
        <v>14374</v>
      </c>
      <c r="F720" s="12" t="s">
        <v>24</v>
      </c>
      <c r="G720" s="12">
        <v>16</v>
      </c>
      <c r="H720" s="12" t="s">
        <v>18602</v>
      </c>
      <c r="I720" s="12" t="s">
        <v>14376</v>
      </c>
      <c r="J720" s="12" t="s">
        <v>14377</v>
      </c>
      <c r="K720" s="12" t="s">
        <v>27</v>
      </c>
      <c r="L720" s="57">
        <v>44395</v>
      </c>
      <c r="M720" s="12" t="s">
        <v>4299</v>
      </c>
      <c r="N720" s="12"/>
      <c r="O720" s="57"/>
      <c r="P720" s="12"/>
      <c r="Q720" s="52"/>
      <c r="R720" s="12"/>
      <c r="S720" s="12"/>
    </row>
    <row r="721" s="29" customFormat="1" spans="1:19">
      <c r="A721" s="12">
        <v>718</v>
      </c>
      <c r="B721" s="12" t="s">
        <v>14378</v>
      </c>
      <c r="C721" s="12"/>
      <c r="D721" s="12" t="s">
        <v>466</v>
      </c>
      <c r="E721" s="12" t="s">
        <v>14379</v>
      </c>
      <c r="F721" s="12" t="s">
        <v>24</v>
      </c>
      <c r="G721" s="12">
        <v>17</v>
      </c>
      <c r="H721" s="12" t="s">
        <v>17827</v>
      </c>
      <c r="I721" s="12" t="s">
        <v>14380</v>
      </c>
      <c r="J721" s="12" t="s">
        <v>14381</v>
      </c>
      <c r="K721" s="12" t="s">
        <v>27</v>
      </c>
      <c r="L721" s="57">
        <v>44395</v>
      </c>
      <c r="M721" s="12" t="s">
        <v>98</v>
      </c>
      <c r="N721" s="12"/>
      <c r="O721" s="57"/>
      <c r="P721" s="12"/>
      <c r="Q721" s="52"/>
      <c r="R721" s="12"/>
      <c r="S721" s="12"/>
    </row>
    <row r="722" s="29" customFormat="1" spans="1:19">
      <c r="A722" s="12">
        <v>719</v>
      </c>
      <c r="B722" s="12" t="s">
        <v>14382</v>
      </c>
      <c r="C722" s="12"/>
      <c r="D722" s="12" t="s">
        <v>466</v>
      </c>
      <c r="E722" s="12" t="s">
        <v>14383</v>
      </c>
      <c r="F722" s="12" t="s">
        <v>24</v>
      </c>
      <c r="G722" s="12">
        <v>16</v>
      </c>
      <c r="H722" s="12" t="s">
        <v>2714</v>
      </c>
      <c r="I722" s="12" t="s">
        <v>14384</v>
      </c>
      <c r="J722" s="12" t="s">
        <v>14385</v>
      </c>
      <c r="K722" s="12" t="s">
        <v>27</v>
      </c>
      <c r="L722" s="57">
        <v>44406</v>
      </c>
      <c r="M722" s="12" t="s">
        <v>1303</v>
      </c>
      <c r="N722" s="12"/>
      <c r="O722" s="57"/>
      <c r="P722" s="12"/>
      <c r="Q722" s="52"/>
      <c r="R722" s="12"/>
      <c r="S722" s="12"/>
    </row>
    <row r="723" s="29" customFormat="1" spans="1:19">
      <c r="A723" s="12">
        <v>720</v>
      </c>
      <c r="B723" s="12" t="s">
        <v>14386</v>
      </c>
      <c r="C723" s="12"/>
      <c r="D723" s="12" t="s">
        <v>466</v>
      </c>
      <c r="E723" s="12" t="s">
        <v>14387</v>
      </c>
      <c r="F723" s="12" t="s">
        <v>24</v>
      </c>
      <c r="G723" s="12">
        <v>16</v>
      </c>
      <c r="H723" s="12" t="s">
        <v>18603</v>
      </c>
      <c r="I723" s="12" t="s">
        <v>14389</v>
      </c>
      <c r="J723" s="12" t="s">
        <v>14390</v>
      </c>
      <c r="K723" s="12" t="s">
        <v>27</v>
      </c>
      <c r="L723" s="57">
        <v>44398</v>
      </c>
      <c r="M723" s="12" t="s">
        <v>14391</v>
      </c>
      <c r="N723" s="12"/>
      <c r="O723" s="57"/>
      <c r="P723" s="12"/>
      <c r="Q723" s="52"/>
      <c r="R723" s="12"/>
      <c r="S723" s="12"/>
    </row>
    <row r="724" s="29" customFormat="1" spans="1:19">
      <c r="A724" s="12">
        <v>721</v>
      </c>
      <c r="B724" s="12" t="s">
        <v>14392</v>
      </c>
      <c r="C724" s="12"/>
      <c r="D724" s="12" t="s">
        <v>466</v>
      </c>
      <c r="E724" s="12" t="s">
        <v>14393</v>
      </c>
      <c r="F724" s="12" t="s">
        <v>24</v>
      </c>
      <c r="G724" s="12">
        <v>16</v>
      </c>
      <c r="H724" s="12" t="s">
        <v>14394</v>
      </c>
      <c r="I724" s="12" t="s">
        <v>14395</v>
      </c>
      <c r="J724" s="12" t="s">
        <v>14396</v>
      </c>
      <c r="K724" s="12" t="s">
        <v>27</v>
      </c>
      <c r="L724" s="57">
        <v>44397</v>
      </c>
      <c r="M724" s="12" t="s">
        <v>1217</v>
      </c>
      <c r="N724" s="12"/>
      <c r="O724" s="57"/>
      <c r="P724" s="12"/>
      <c r="Q724" s="52"/>
      <c r="R724" s="12"/>
      <c r="S724" s="12"/>
    </row>
    <row r="725" s="29" customFormat="1" spans="1:19">
      <c r="A725" s="12">
        <v>722</v>
      </c>
      <c r="B725" s="12" t="s">
        <v>14397</v>
      </c>
      <c r="C725" s="12"/>
      <c r="D725" s="12" t="s">
        <v>466</v>
      </c>
      <c r="E725" s="12" t="s">
        <v>14398</v>
      </c>
      <c r="F725" s="12" t="s">
        <v>143</v>
      </c>
      <c r="G725" s="12">
        <v>17</v>
      </c>
      <c r="H725" s="12" t="s">
        <v>14399</v>
      </c>
      <c r="I725" s="12" t="s">
        <v>14400</v>
      </c>
      <c r="J725" s="12" t="s">
        <v>14401</v>
      </c>
      <c r="K725" s="12" t="s">
        <v>27</v>
      </c>
      <c r="L725" s="57">
        <v>44396</v>
      </c>
      <c r="M725" s="12" t="s">
        <v>4299</v>
      </c>
      <c r="N725" s="12"/>
      <c r="O725" s="57"/>
      <c r="P725" s="12"/>
      <c r="Q725" s="52"/>
      <c r="R725" s="12"/>
      <c r="S725" s="12"/>
    </row>
    <row r="726" s="28" customFormat="1" spans="1:19">
      <c r="A726" s="12">
        <v>723</v>
      </c>
      <c r="B726" s="12" t="s">
        <v>14402</v>
      </c>
      <c r="C726" s="12"/>
      <c r="D726" s="12" t="s">
        <v>466</v>
      </c>
      <c r="E726" s="12" t="s">
        <v>14403</v>
      </c>
      <c r="F726" s="12" t="s">
        <v>143</v>
      </c>
      <c r="G726" s="12">
        <v>18</v>
      </c>
      <c r="H726" s="12" t="s">
        <v>25864</v>
      </c>
      <c r="I726" s="12" t="s">
        <v>14405</v>
      </c>
      <c r="J726" s="12">
        <v>18077894443</v>
      </c>
      <c r="K726" s="12" t="s">
        <v>27</v>
      </c>
      <c r="L726" s="57">
        <v>44331</v>
      </c>
      <c r="M726" s="12" t="s">
        <v>4299</v>
      </c>
      <c r="N726" s="12" t="s">
        <v>27</v>
      </c>
      <c r="O726" s="57">
        <v>44366</v>
      </c>
      <c r="P726" s="12" t="s">
        <v>4299</v>
      </c>
      <c r="Q726" s="52"/>
      <c r="R726" s="12"/>
      <c r="S726" s="12"/>
    </row>
    <row r="727" s="29" customFormat="1" spans="1:19">
      <c r="A727" s="12">
        <v>724</v>
      </c>
      <c r="B727" s="12" t="s">
        <v>14406</v>
      </c>
      <c r="C727" s="12"/>
      <c r="D727" s="12" t="s">
        <v>466</v>
      </c>
      <c r="E727" s="12" t="s">
        <v>14407</v>
      </c>
      <c r="F727" s="12" t="s">
        <v>24</v>
      </c>
      <c r="G727" s="12">
        <v>16</v>
      </c>
      <c r="H727" s="12" t="s">
        <v>18604</v>
      </c>
      <c r="I727" s="12" t="s">
        <v>14408</v>
      </c>
      <c r="J727" s="12" t="s">
        <v>14409</v>
      </c>
      <c r="K727" s="12" t="s">
        <v>27</v>
      </c>
      <c r="L727" s="57">
        <v>44391</v>
      </c>
      <c r="M727" s="12" t="s">
        <v>4299</v>
      </c>
      <c r="N727" s="12"/>
      <c r="O727" s="57"/>
      <c r="P727" s="12"/>
      <c r="Q727" s="52"/>
      <c r="R727" s="12"/>
      <c r="S727" s="12"/>
    </row>
    <row r="728" s="28" customFormat="1" spans="1:19">
      <c r="A728" s="12">
        <v>725</v>
      </c>
      <c r="B728" s="12" t="s">
        <v>14410</v>
      </c>
      <c r="C728" s="12"/>
      <c r="D728" s="12" t="s">
        <v>466</v>
      </c>
      <c r="E728" s="12" t="s">
        <v>14411</v>
      </c>
      <c r="F728" s="12" t="s">
        <v>24</v>
      </c>
      <c r="G728" s="12">
        <v>18</v>
      </c>
      <c r="H728" s="12" t="s">
        <v>10591</v>
      </c>
      <c r="I728" s="12" t="s">
        <v>14412</v>
      </c>
      <c r="J728" s="12" t="s">
        <v>14413</v>
      </c>
      <c r="K728" s="12" t="s">
        <v>27</v>
      </c>
      <c r="L728" s="57">
        <v>44331</v>
      </c>
      <c r="M728" s="12" t="s">
        <v>4299</v>
      </c>
      <c r="N728" s="12" t="s">
        <v>27</v>
      </c>
      <c r="O728" s="57">
        <v>44366</v>
      </c>
      <c r="P728" s="12" t="s">
        <v>4299</v>
      </c>
      <c r="Q728" s="52"/>
      <c r="R728" s="12"/>
      <c r="S728" s="12"/>
    </row>
    <row r="729" s="29" customFormat="1" spans="1:19">
      <c r="A729" s="12">
        <v>726</v>
      </c>
      <c r="B729" s="12" t="s">
        <v>14414</v>
      </c>
      <c r="C729" s="12"/>
      <c r="D729" s="12" t="s">
        <v>466</v>
      </c>
      <c r="E729" s="12" t="s">
        <v>14415</v>
      </c>
      <c r="F729" s="12" t="s">
        <v>143</v>
      </c>
      <c r="G729" s="12">
        <v>16</v>
      </c>
      <c r="H729" s="12" t="s">
        <v>14416</v>
      </c>
      <c r="I729" s="12" t="s">
        <v>14417</v>
      </c>
      <c r="J729" s="12">
        <v>13471176375</v>
      </c>
      <c r="K729" s="12" t="s">
        <v>27</v>
      </c>
      <c r="L729" s="57">
        <v>44395</v>
      </c>
      <c r="M729" s="12" t="s">
        <v>14418</v>
      </c>
      <c r="N729" s="12"/>
      <c r="O729" s="57"/>
      <c r="P729" s="12"/>
      <c r="Q729" s="52"/>
      <c r="R729" s="12"/>
      <c r="S729" s="12"/>
    </row>
    <row r="730" s="29" customFormat="1" spans="1:19">
      <c r="A730" s="12">
        <v>727</v>
      </c>
      <c r="B730" s="12" t="s">
        <v>14419</v>
      </c>
      <c r="C730" s="12"/>
      <c r="D730" s="12" t="s">
        <v>466</v>
      </c>
      <c r="E730" s="12" t="s">
        <v>14420</v>
      </c>
      <c r="F730" s="12" t="s">
        <v>143</v>
      </c>
      <c r="G730" s="12">
        <v>17</v>
      </c>
      <c r="H730" s="12" t="s">
        <v>18605</v>
      </c>
      <c r="I730" s="12" t="s">
        <v>14422</v>
      </c>
      <c r="J730" s="12" t="s">
        <v>14423</v>
      </c>
      <c r="K730" s="12" t="s">
        <v>27</v>
      </c>
      <c r="L730" s="57">
        <v>44394</v>
      </c>
      <c r="M730" s="12" t="s">
        <v>4299</v>
      </c>
      <c r="N730" s="12" t="s">
        <v>27</v>
      </c>
      <c r="O730" s="57">
        <v>44416</v>
      </c>
      <c r="P730" s="12" t="s">
        <v>28</v>
      </c>
      <c r="Q730" s="52"/>
      <c r="R730" s="12"/>
      <c r="S730" s="12"/>
    </row>
    <row r="731" s="29" customFormat="1" spans="1:19">
      <c r="A731" s="12">
        <v>728</v>
      </c>
      <c r="B731" s="12" t="s">
        <v>14424</v>
      </c>
      <c r="C731" s="12"/>
      <c r="D731" s="12" t="s">
        <v>466</v>
      </c>
      <c r="E731" s="12" t="s">
        <v>14425</v>
      </c>
      <c r="F731" s="12" t="s">
        <v>24</v>
      </c>
      <c r="G731" s="12">
        <v>16</v>
      </c>
      <c r="H731" s="12" t="s">
        <v>18606</v>
      </c>
      <c r="I731" s="12" t="s">
        <v>218</v>
      </c>
      <c r="J731" s="12" t="s">
        <v>14427</v>
      </c>
      <c r="K731" s="12" t="s">
        <v>27</v>
      </c>
      <c r="L731" s="57">
        <v>44395</v>
      </c>
      <c r="M731" s="12" t="s">
        <v>98</v>
      </c>
      <c r="N731" s="12"/>
      <c r="O731" s="57"/>
      <c r="P731" s="12"/>
      <c r="Q731" s="52"/>
      <c r="R731" s="12"/>
      <c r="S731" s="12"/>
    </row>
    <row r="732" s="29" customFormat="1" spans="1:19">
      <c r="A732" s="12">
        <v>729</v>
      </c>
      <c r="B732" s="12" t="s">
        <v>14428</v>
      </c>
      <c r="C732" s="12"/>
      <c r="D732" s="12" t="s">
        <v>466</v>
      </c>
      <c r="E732" s="12" t="s">
        <v>14429</v>
      </c>
      <c r="F732" s="12" t="s">
        <v>143</v>
      </c>
      <c r="G732" s="12">
        <v>16</v>
      </c>
      <c r="H732" s="12" t="s">
        <v>7607</v>
      </c>
      <c r="I732" s="12" t="s">
        <v>14430</v>
      </c>
      <c r="J732" s="12" t="s">
        <v>14431</v>
      </c>
      <c r="K732" s="12" t="s">
        <v>27</v>
      </c>
      <c r="L732" s="57">
        <v>44395</v>
      </c>
      <c r="M732" s="12" t="s">
        <v>4299</v>
      </c>
      <c r="N732" s="12"/>
      <c r="O732" s="57"/>
      <c r="P732" s="12"/>
      <c r="Q732" s="52"/>
      <c r="R732" s="12"/>
      <c r="S732" s="12"/>
    </row>
    <row r="733" s="29" customFormat="1" spans="1:19">
      <c r="A733" s="12">
        <v>730</v>
      </c>
      <c r="B733" s="12" t="s">
        <v>14432</v>
      </c>
      <c r="C733" s="12"/>
      <c r="D733" s="12" t="s">
        <v>466</v>
      </c>
      <c r="E733" s="12" t="s">
        <v>14433</v>
      </c>
      <c r="F733" s="12" t="s">
        <v>143</v>
      </c>
      <c r="G733" s="12">
        <v>15</v>
      </c>
      <c r="H733" s="12" t="s">
        <v>18607</v>
      </c>
      <c r="I733" s="12" t="s">
        <v>14435</v>
      </c>
      <c r="J733" s="12">
        <v>13517585433</v>
      </c>
      <c r="K733" s="12" t="s">
        <v>27</v>
      </c>
      <c r="L733" s="57">
        <v>44405</v>
      </c>
      <c r="M733" s="12" t="s">
        <v>14436</v>
      </c>
      <c r="N733" s="12"/>
      <c r="O733" s="57"/>
      <c r="P733" s="12"/>
      <c r="Q733" s="52"/>
      <c r="R733" s="12"/>
      <c r="S733" s="12"/>
    </row>
    <row r="734" s="29" customFormat="1" spans="1:19">
      <c r="A734" s="12">
        <v>731</v>
      </c>
      <c r="B734" s="12" t="s">
        <v>14437</v>
      </c>
      <c r="C734" s="12"/>
      <c r="D734" s="12" t="s">
        <v>466</v>
      </c>
      <c r="E734" s="12" t="s">
        <v>14438</v>
      </c>
      <c r="F734" s="12" t="s">
        <v>24</v>
      </c>
      <c r="G734" s="12">
        <v>16</v>
      </c>
      <c r="H734" s="12" t="s">
        <v>11610</v>
      </c>
      <c r="I734" s="12" t="s">
        <v>2952</v>
      </c>
      <c r="J734" s="12" t="s">
        <v>14439</v>
      </c>
      <c r="K734" s="12" t="s">
        <v>27</v>
      </c>
      <c r="L734" s="57">
        <v>44419</v>
      </c>
      <c r="M734" s="12" t="s">
        <v>14440</v>
      </c>
      <c r="N734" s="12"/>
      <c r="O734" s="57"/>
      <c r="P734" s="12"/>
      <c r="Q734" s="52"/>
      <c r="R734" s="12"/>
      <c r="S734" s="12"/>
    </row>
    <row r="735" s="29" customFormat="1" spans="1:19">
      <c r="A735" s="12">
        <v>732</v>
      </c>
      <c r="B735" s="12" t="s">
        <v>14441</v>
      </c>
      <c r="C735" s="12"/>
      <c r="D735" s="12" t="s">
        <v>466</v>
      </c>
      <c r="E735" s="12" t="s">
        <v>14442</v>
      </c>
      <c r="F735" s="12" t="s">
        <v>143</v>
      </c>
      <c r="G735" s="12">
        <v>16</v>
      </c>
      <c r="H735" s="12" t="s">
        <v>14443</v>
      </c>
      <c r="I735" s="12" t="s">
        <v>14444</v>
      </c>
      <c r="J735" s="12" t="s">
        <v>14445</v>
      </c>
      <c r="K735" s="12" t="s">
        <v>27</v>
      </c>
      <c r="L735" s="57">
        <v>44395</v>
      </c>
      <c r="M735" s="12" t="s">
        <v>1288</v>
      </c>
      <c r="N735" s="12" t="s">
        <v>27</v>
      </c>
      <c r="O735" s="57">
        <v>44416</v>
      </c>
      <c r="P735" s="12"/>
      <c r="Q735" s="52"/>
      <c r="R735" s="12"/>
      <c r="S735" s="12"/>
    </row>
    <row r="736" s="29" customFormat="1" spans="1:19">
      <c r="A736" s="12">
        <v>733</v>
      </c>
      <c r="B736" s="12" t="s">
        <v>14446</v>
      </c>
      <c r="C736" s="12"/>
      <c r="D736" s="12" t="s">
        <v>466</v>
      </c>
      <c r="E736" s="12" t="s">
        <v>14447</v>
      </c>
      <c r="F736" s="12" t="s">
        <v>24</v>
      </c>
      <c r="G736" s="12">
        <v>16</v>
      </c>
      <c r="H736" s="12" t="s">
        <v>14448</v>
      </c>
      <c r="I736" s="12" t="s">
        <v>14449</v>
      </c>
      <c r="J736" s="12" t="s">
        <v>14450</v>
      </c>
      <c r="K736" s="12" t="s">
        <v>27</v>
      </c>
      <c r="L736" s="57">
        <v>44403</v>
      </c>
      <c r="M736" s="12" t="s">
        <v>7984</v>
      </c>
      <c r="N736" s="12" t="s">
        <v>27</v>
      </c>
      <c r="O736" s="57">
        <v>44424</v>
      </c>
      <c r="P736" s="12" t="s">
        <v>7984</v>
      </c>
      <c r="Q736" s="52" t="s">
        <v>30</v>
      </c>
      <c r="R736" s="12"/>
      <c r="S736" s="12"/>
    </row>
    <row r="737" s="29" customFormat="1" spans="1:19">
      <c r="A737" s="12">
        <v>734</v>
      </c>
      <c r="B737" s="12" t="s">
        <v>14451</v>
      </c>
      <c r="C737" s="12"/>
      <c r="D737" s="12" t="s">
        <v>466</v>
      </c>
      <c r="E737" s="12" t="s">
        <v>14452</v>
      </c>
      <c r="F737" s="12" t="s">
        <v>24</v>
      </c>
      <c r="G737" s="12">
        <v>16</v>
      </c>
      <c r="H737" s="12" t="s">
        <v>18122</v>
      </c>
      <c r="I737" s="12" t="s">
        <v>14453</v>
      </c>
      <c r="J737" s="12" t="s">
        <v>14454</v>
      </c>
      <c r="K737" s="12" t="s">
        <v>27</v>
      </c>
      <c r="L737" s="57">
        <v>44395</v>
      </c>
      <c r="M737" s="12" t="s">
        <v>4299</v>
      </c>
      <c r="N737" s="12"/>
      <c r="O737" s="57"/>
      <c r="P737" s="12"/>
      <c r="Q737" s="52"/>
      <c r="R737" s="12"/>
      <c r="S737" s="12"/>
    </row>
    <row r="738" s="28" customFormat="1" spans="1:19">
      <c r="A738" s="12">
        <v>735</v>
      </c>
      <c r="B738" s="12" t="s">
        <v>14455</v>
      </c>
      <c r="C738" s="12"/>
      <c r="D738" s="12" t="s">
        <v>466</v>
      </c>
      <c r="E738" s="12" t="s">
        <v>3949</v>
      </c>
      <c r="F738" s="12" t="s">
        <v>143</v>
      </c>
      <c r="G738" s="12">
        <v>22</v>
      </c>
      <c r="H738" s="12" t="s">
        <v>14456</v>
      </c>
      <c r="I738" s="12" t="s">
        <v>14457</v>
      </c>
      <c r="J738" s="12" t="s">
        <v>14458</v>
      </c>
      <c r="K738" s="12" t="s">
        <v>27</v>
      </c>
      <c r="L738" s="57">
        <v>44395</v>
      </c>
      <c r="M738" s="12" t="s">
        <v>1352</v>
      </c>
      <c r="N738" s="12"/>
      <c r="O738" s="57"/>
      <c r="P738" s="12"/>
      <c r="Q738" s="52"/>
      <c r="R738" s="12"/>
      <c r="S738" s="12"/>
    </row>
    <row r="739" s="29" customFormat="1" spans="1:19">
      <c r="A739" s="12">
        <v>736</v>
      </c>
      <c r="B739" s="12" t="s">
        <v>14459</v>
      </c>
      <c r="C739" s="12"/>
      <c r="D739" s="12" t="s">
        <v>466</v>
      </c>
      <c r="E739" s="12" t="s">
        <v>14460</v>
      </c>
      <c r="F739" s="12" t="s">
        <v>24</v>
      </c>
      <c r="G739" s="12">
        <v>16</v>
      </c>
      <c r="H739" s="12" t="s">
        <v>14461</v>
      </c>
      <c r="I739" s="12" t="s">
        <v>2220</v>
      </c>
      <c r="J739" s="12" t="s">
        <v>14462</v>
      </c>
      <c r="K739" s="12" t="s">
        <v>27</v>
      </c>
      <c r="L739" s="57">
        <v>44403</v>
      </c>
      <c r="M739" s="12" t="s">
        <v>1303</v>
      </c>
      <c r="N739" s="12"/>
      <c r="O739" s="57"/>
      <c r="P739" s="12"/>
      <c r="Q739" s="52"/>
      <c r="R739" s="12"/>
      <c r="S739" s="12"/>
    </row>
    <row r="740" s="29" customFormat="1" spans="1:19">
      <c r="A740" s="12">
        <v>737</v>
      </c>
      <c r="B740" s="12" t="s">
        <v>14463</v>
      </c>
      <c r="C740" s="12"/>
      <c r="D740" s="12" t="s">
        <v>466</v>
      </c>
      <c r="E740" s="12" t="s">
        <v>14464</v>
      </c>
      <c r="F740" s="12" t="s">
        <v>24</v>
      </c>
      <c r="G740" s="12">
        <v>18</v>
      </c>
      <c r="H740" s="12" t="s">
        <v>14465</v>
      </c>
      <c r="I740" s="12" t="s">
        <v>14466</v>
      </c>
      <c r="J740" s="12" t="s">
        <v>14467</v>
      </c>
      <c r="K740" s="12" t="s">
        <v>27</v>
      </c>
      <c r="L740" s="57">
        <v>44331</v>
      </c>
      <c r="M740" s="48" t="s">
        <v>4299</v>
      </c>
      <c r="N740" s="12" t="s">
        <v>27</v>
      </c>
      <c r="O740" s="57">
        <v>44366</v>
      </c>
      <c r="P740" s="48" t="s">
        <v>4299</v>
      </c>
      <c r="Q740" s="52"/>
      <c r="R740" s="12"/>
      <c r="S740" s="12"/>
    </row>
    <row r="741" s="29" customFormat="1" spans="1:19">
      <c r="A741" s="12">
        <v>738</v>
      </c>
      <c r="B741" s="12" t="s">
        <v>14468</v>
      </c>
      <c r="C741" s="12"/>
      <c r="D741" s="12" t="s">
        <v>466</v>
      </c>
      <c r="E741" s="12" t="s">
        <v>14469</v>
      </c>
      <c r="F741" s="12" t="s">
        <v>24</v>
      </c>
      <c r="G741" s="12">
        <v>17</v>
      </c>
      <c r="H741" s="12" t="s">
        <v>18609</v>
      </c>
      <c r="I741" s="12" t="s">
        <v>14471</v>
      </c>
      <c r="J741" s="12" t="s">
        <v>14472</v>
      </c>
      <c r="K741" s="12" t="s">
        <v>27</v>
      </c>
      <c r="L741" s="57">
        <v>44404</v>
      </c>
      <c r="M741" s="12" t="s">
        <v>4299</v>
      </c>
      <c r="N741" s="12"/>
      <c r="O741" s="57"/>
      <c r="P741" s="12"/>
      <c r="Q741" s="52"/>
      <c r="R741" s="12"/>
      <c r="S741" s="12"/>
    </row>
    <row r="742" s="29" customFormat="1" spans="1:19">
      <c r="A742" s="12">
        <v>739</v>
      </c>
      <c r="B742" s="12" t="s">
        <v>14473</v>
      </c>
      <c r="C742" s="12"/>
      <c r="D742" s="12" t="s">
        <v>466</v>
      </c>
      <c r="E742" s="12" t="s">
        <v>14474</v>
      </c>
      <c r="F742" s="12" t="s">
        <v>143</v>
      </c>
      <c r="G742" s="12">
        <v>16</v>
      </c>
      <c r="H742" s="12" t="s">
        <v>7998</v>
      </c>
      <c r="I742" s="12" t="s">
        <v>14475</v>
      </c>
      <c r="J742" s="12" t="s">
        <v>14476</v>
      </c>
      <c r="K742" s="12" t="s">
        <v>27</v>
      </c>
      <c r="L742" s="57">
        <v>44397</v>
      </c>
      <c r="M742" s="12" t="s">
        <v>1273</v>
      </c>
      <c r="N742" s="12"/>
      <c r="O742" s="57"/>
      <c r="P742" s="12"/>
      <c r="Q742" s="52"/>
      <c r="R742" s="12"/>
      <c r="S742" s="12"/>
    </row>
    <row r="743" s="29" customFormat="1" spans="1:19">
      <c r="A743" s="12">
        <v>740</v>
      </c>
      <c r="B743" s="12" t="s">
        <v>14477</v>
      </c>
      <c r="C743" s="12"/>
      <c r="D743" s="12" t="s">
        <v>466</v>
      </c>
      <c r="E743" s="12" t="s">
        <v>14478</v>
      </c>
      <c r="F743" s="12" t="s">
        <v>143</v>
      </c>
      <c r="G743" s="12">
        <v>16</v>
      </c>
      <c r="H743" s="12" t="s">
        <v>14479</v>
      </c>
      <c r="I743" s="12" t="s">
        <v>14480</v>
      </c>
      <c r="J743" s="12" t="s">
        <v>14481</v>
      </c>
      <c r="K743" s="12" t="s">
        <v>27</v>
      </c>
      <c r="L743" s="57">
        <v>44394</v>
      </c>
      <c r="M743" s="12" t="s">
        <v>4299</v>
      </c>
      <c r="N743" s="12" t="s">
        <v>27</v>
      </c>
      <c r="O743" s="57">
        <v>44416</v>
      </c>
      <c r="P743" s="12"/>
      <c r="Q743" s="52" t="s">
        <v>30</v>
      </c>
      <c r="R743" s="12"/>
      <c r="S743" s="12"/>
    </row>
    <row r="744" s="29" customFormat="1" spans="1:19">
      <c r="A744" s="12">
        <v>741</v>
      </c>
      <c r="B744" s="12" t="s">
        <v>14482</v>
      </c>
      <c r="C744" s="12"/>
      <c r="D744" s="12" t="s">
        <v>466</v>
      </c>
      <c r="E744" s="12" t="s">
        <v>14483</v>
      </c>
      <c r="F744" s="12" t="s">
        <v>24</v>
      </c>
      <c r="G744" s="12">
        <v>16</v>
      </c>
      <c r="H744" s="12" t="s">
        <v>14484</v>
      </c>
      <c r="I744" s="12" t="s">
        <v>14485</v>
      </c>
      <c r="J744" s="12" t="s">
        <v>14486</v>
      </c>
      <c r="K744" s="12" t="s">
        <v>27</v>
      </c>
      <c r="L744" s="57">
        <v>44405</v>
      </c>
      <c r="M744" s="12" t="s">
        <v>14436</v>
      </c>
      <c r="N744" s="12"/>
      <c r="O744" s="57"/>
      <c r="P744" s="12"/>
      <c r="Q744" s="52"/>
      <c r="R744" s="12"/>
      <c r="S744" s="12"/>
    </row>
    <row r="745" s="29" customFormat="1" spans="1:19">
      <c r="A745" s="12">
        <v>742</v>
      </c>
      <c r="B745" s="12" t="s">
        <v>14487</v>
      </c>
      <c r="C745" s="12"/>
      <c r="D745" s="12" t="s">
        <v>466</v>
      </c>
      <c r="E745" s="12" t="s">
        <v>14488</v>
      </c>
      <c r="F745" s="12" t="s">
        <v>143</v>
      </c>
      <c r="G745" s="12">
        <v>17</v>
      </c>
      <c r="H745" s="12" t="s">
        <v>14489</v>
      </c>
      <c r="I745" s="12" t="s">
        <v>14490</v>
      </c>
      <c r="J745" s="12">
        <v>13317785102</v>
      </c>
      <c r="K745" s="12" t="s">
        <v>27</v>
      </c>
      <c r="L745" s="57">
        <v>44394</v>
      </c>
      <c r="M745" s="12" t="s">
        <v>4299</v>
      </c>
      <c r="N745" s="12"/>
      <c r="O745" s="57"/>
      <c r="P745" s="12"/>
      <c r="Q745" s="52"/>
      <c r="R745" s="12"/>
      <c r="S745" s="12"/>
    </row>
    <row r="746" s="29" customFormat="1" spans="1:19">
      <c r="A746" s="12">
        <v>743</v>
      </c>
      <c r="B746" s="12" t="s">
        <v>14491</v>
      </c>
      <c r="C746" s="12"/>
      <c r="D746" s="12" t="s">
        <v>466</v>
      </c>
      <c r="E746" s="12" t="s">
        <v>14492</v>
      </c>
      <c r="F746" s="12" t="s">
        <v>24</v>
      </c>
      <c r="G746" s="12">
        <v>17</v>
      </c>
      <c r="H746" s="12" t="s">
        <v>2689</v>
      </c>
      <c r="I746" s="12" t="s">
        <v>14493</v>
      </c>
      <c r="J746" s="12" t="s">
        <v>14494</v>
      </c>
      <c r="K746" s="12" t="s">
        <v>27</v>
      </c>
      <c r="L746" s="57">
        <v>44403</v>
      </c>
      <c r="M746" s="12" t="s">
        <v>1303</v>
      </c>
      <c r="N746" s="12"/>
      <c r="O746" s="57"/>
      <c r="P746" s="12"/>
      <c r="Q746" s="52"/>
      <c r="R746" s="12"/>
      <c r="S746" s="12"/>
    </row>
    <row r="747" s="29" customFormat="1" spans="1:19">
      <c r="A747" s="12">
        <v>744</v>
      </c>
      <c r="B747" s="12" t="s">
        <v>14495</v>
      </c>
      <c r="C747" s="12"/>
      <c r="D747" s="12" t="s">
        <v>466</v>
      </c>
      <c r="E747" s="12" t="s">
        <v>14496</v>
      </c>
      <c r="F747" s="12" t="s">
        <v>143</v>
      </c>
      <c r="G747" s="12">
        <v>16</v>
      </c>
      <c r="H747" s="12" t="s">
        <v>18610</v>
      </c>
      <c r="I747" s="12" t="s">
        <v>14498</v>
      </c>
      <c r="J747" s="12" t="s">
        <v>14499</v>
      </c>
      <c r="K747" s="12" t="s">
        <v>27</v>
      </c>
      <c r="L747" s="57">
        <v>44399</v>
      </c>
      <c r="M747" s="12" t="s">
        <v>4299</v>
      </c>
      <c r="N747" s="12"/>
      <c r="O747" s="57"/>
      <c r="P747" s="12"/>
      <c r="Q747" s="52"/>
      <c r="R747" s="12"/>
      <c r="S747" s="12"/>
    </row>
    <row r="748" s="29" customFormat="1" spans="1:19">
      <c r="A748" s="12">
        <v>745</v>
      </c>
      <c r="B748" s="12" t="s">
        <v>14500</v>
      </c>
      <c r="C748" s="12"/>
      <c r="D748" s="12" t="s">
        <v>466</v>
      </c>
      <c r="E748" s="12" t="s">
        <v>14501</v>
      </c>
      <c r="F748" s="12" t="s">
        <v>24</v>
      </c>
      <c r="G748" s="12">
        <v>16</v>
      </c>
      <c r="H748" s="12" t="s">
        <v>18611</v>
      </c>
      <c r="I748" s="12" t="s">
        <v>14503</v>
      </c>
      <c r="J748" s="12" t="s">
        <v>14504</v>
      </c>
      <c r="K748" s="12" t="s">
        <v>27</v>
      </c>
      <c r="L748" s="57">
        <v>44398</v>
      </c>
      <c r="M748" s="12" t="s">
        <v>4299</v>
      </c>
      <c r="N748" s="12"/>
      <c r="O748" s="57"/>
      <c r="P748" s="12"/>
      <c r="Q748" s="52"/>
      <c r="R748" s="12"/>
      <c r="S748" s="12"/>
    </row>
    <row r="749" s="29" customFormat="1" spans="1:19">
      <c r="A749" s="12">
        <v>746</v>
      </c>
      <c r="B749" s="12" t="s">
        <v>14505</v>
      </c>
      <c r="C749" s="12"/>
      <c r="D749" s="12" t="s">
        <v>466</v>
      </c>
      <c r="E749" s="12" t="s">
        <v>14506</v>
      </c>
      <c r="F749" s="12" t="s">
        <v>143</v>
      </c>
      <c r="G749" s="12">
        <v>15</v>
      </c>
      <c r="H749" s="12" t="s">
        <v>18612</v>
      </c>
      <c r="I749" s="12" t="s">
        <v>14508</v>
      </c>
      <c r="J749" s="12" t="s">
        <v>14509</v>
      </c>
      <c r="K749" s="12" t="s">
        <v>27</v>
      </c>
      <c r="L749" s="57">
        <v>44397</v>
      </c>
      <c r="M749" s="12" t="s">
        <v>4299</v>
      </c>
      <c r="N749" s="12"/>
      <c r="O749" s="57"/>
      <c r="P749" s="12"/>
      <c r="Q749" s="52"/>
      <c r="R749" s="12"/>
      <c r="S749" s="12"/>
    </row>
    <row r="750" s="29" customFormat="1" spans="1:19">
      <c r="A750" s="12">
        <v>747</v>
      </c>
      <c r="B750" s="12" t="s">
        <v>14510</v>
      </c>
      <c r="C750" s="12"/>
      <c r="D750" s="12" t="s">
        <v>466</v>
      </c>
      <c r="E750" s="12" t="s">
        <v>14511</v>
      </c>
      <c r="F750" s="12" t="s">
        <v>24</v>
      </c>
      <c r="G750" s="12">
        <v>15</v>
      </c>
      <c r="H750" s="12" t="s">
        <v>18613</v>
      </c>
      <c r="I750" s="12" t="s">
        <v>14513</v>
      </c>
      <c r="J750" s="12" t="s">
        <v>14514</v>
      </c>
      <c r="K750" s="12" t="s">
        <v>27</v>
      </c>
      <c r="L750" s="57">
        <v>44405</v>
      </c>
      <c r="M750" s="12" t="s">
        <v>14436</v>
      </c>
      <c r="N750" s="12"/>
      <c r="O750" s="57"/>
      <c r="P750" s="12"/>
      <c r="Q750" s="52"/>
      <c r="R750" s="12"/>
      <c r="S750" s="12"/>
    </row>
    <row r="751" s="29" customFormat="1" spans="1:19">
      <c r="A751" s="12">
        <v>748</v>
      </c>
      <c r="B751" s="12" t="s">
        <v>14515</v>
      </c>
      <c r="C751" s="12"/>
      <c r="D751" s="12" t="s">
        <v>466</v>
      </c>
      <c r="E751" s="12" t="s">
        <v>14516</v>
      </c>
      <c r="F751" s="12" t="s">
        <v>143</v>
      </c>
      <c r="G751" s="12">
        <v>16</v>
      </c>
      <c r="H751" s="12" t="s">
        <v>5909</v>
      </c>
      <c r="I751" s="12" t="s">
        <v>14517</v>
      </c>
      <c r="J751" s="12">
        <v>18277820951</v>
      </c>
      <c r="K751" s="12" t="s">
        <v>27</v>
      </c>
      <c r="L751" s="57">
        <v>44394</v>
      </c>
      <c r="M751" s="12" t="s">
        <v>4299</v>
      </c>
      <c r="N751" s="12"/>
      <c r="O751" s="57"/>
      <c r="P751" s="12"/>
      <c r="Q751" s="52" t="s">
        <v>30</v>
      </c>
      <c r="R751" s="12" t="s">
        <v>14518</v>
      </c>
      <c r="S751" s="12"/>
    </row>
    <row r="752" s="29" customFormat="1" spans="1:19">
      <c r="A752" s="12">
        <v>749</v>
      </c>
      <c r="B752" s="12" t="s">
        <v>14519</v>
      </c>
      <c r="C752" s="12"/>
      <c r="D752" s="12" t="s">
        <v>466</v>
      </c>
      <c r="E752" s="12" t="s">
        <v>14520</v>
      </c>
      <c r="F752" s="12" t="s">
        <v>24</v>
      </c>
      <c r="G752" s="12">
        <v>16</v>
      </c>
      <c r="H752" s="12" t="s">
        <v>14521</v>
      </c>
      <c r="I752" s="12" t="s">
        <v>13606</v>
      </c>
      <c r="J752" s="12" t="s">
        <v>14522</v>
      </c>
      <c r="K752" s="12" t="s">
        <v>27</v>
      </c>
      <c r="L752" s="57">
        <v>44417</v>
      </c>
      <c r="M752" s="12" t="s">
        <v>39</v>
      </c>
      <c r="N752" s="12"/>
      <c r="O752" s="57"/>
      <c r="P752" s="12"/>
      <c r="Q752" s="52"/>
      <c r="R752" s="12"/>
      <c r="S752" s="12"/>
    </row>
    <row r="753" s="29" customFormat="1" spans="1:19">
      <c r="A753" s="12">
        <v>750</v>
      </c>
      <c r="B753" s="12" t="s">
        <v>14523</v>
      </c>
      <c r="C753" s="12"/>
      <c r="D753" s="12" t="s">
        <v>466</v>
      </c>
      <c r="E753" s="12" t="s">
        <v>14524</v>
      </c>
      <c r="F753" s="12" t="s">
        <v>24</v>
      </c>
      <c r="G753" s="12">
        <v>16</v>
      </c>
      <c r="H753" s="12" t="s">
        <v>18616</v>
      </c>
      <c r="I753" s="12" t="s">
        <v>14525</v>
      </c>
      <c r="J753" s="12">
        <v>18178892540</v>
      </c>
      <c r="K753" s="12" t="s">
        <v>27</v>
      </c>
      <c r="L753" s="57">
        <v>44395</v>
      </c>
      <c r="M753" s="12" t="s">
        <v>6798</v>
      </c>
      <c r="N753" s="12"/>
      <c r="O753" s="57"/>
      <c r="P753" s="12"/>
      <c r="Q753" s="52"/>
      <c r="R753" s="12"/>
      <c r="S753" s="12"/>
    </row>
    <row r="754" s="29" customFormat="1" spans="1:19">
      <c r="A754" s="12">
        <v>751</v>
      </c>
      <c r="B754" s="12" t="s">
        <v>14526</v>
      </c>
      <c r="C754" s="12"/>
      <c r="D754" s="12" t="s">
        <v>466</v>
      </c>
      <c r="E754" s="12" t="s">
        <v>14527</v>
      </c>
      <c r="F754" s="12" t="s">
        <v>143</v>
      </c>
      <c r="G754" s="12">
        <v>16</v>
      </c>
      <c r="H754" s="12" t="s">
        <v>9192</v>
      </c>
      <c r="I754" s="12" t="s">
        <v>14528</v>
      </c>
      <c r="J754" s="12">
        <v>18077824228</v>
      </c>
      <c r="K754" s="12" t="s">
        <v>27</v>
      </c>
      <c r="L754" s="57">
        <v>44397</v>
      </c>
      <c r="M754" s="12" t="s">
        <v>1273</v>
      </c>
      <c r="N754" s="12"/>
      <c r="O754" s="57"/>
      <c r="P754" s="12"/>
      <c r="Q754" s="52"/>
      <c r="R754" s="12"/>
      <c r="S754" s="12"/>
    </row>
    <row r="755" s="29" customFormat="1" spans="1:19">
      <c r="A755" s="12">
        <v>752</v>
      </c>
      <c r="B755" s="12" t="s">
        <v>14529</v>
      </c>
      <c r="C755" s="12"/>
      <c r="D755" s="12" t="s">
        <v>466</v>
      </c>
      <c r="E755" s="12" t="s">
        <v>14530</v>
      </c>
      <c r="F755" s="12" t="s">
        <v>24</v>
      </c>
      <c r="G755" s="12">
        <v>17</v>
      </c>
      <c r="H755" s="12" t="s">
        <v>14531</v>
      </c>
      <c r="I755" s="12" t="s">
        <v>14532</v>
      </c>
      <c r="J755" s="12" t="s">
        <v>14533</v>
      </c>
      <c r="K755" s="12" t="s">
        <v>27</v>
      </c>
      <c r="L755" s="57">
        <v>44395</v>
      </c>
      <c r="M755" s="12" t="s">
        <v>1288</v>
      </c>
      <c r="N755" s="12"/>
      <c r="O755" s="57"/>
      <c r="P755" s="12"/>
      <c r="Q755" s="52"/>
      <c r="R755" s="12"/>
      <c r="S755" s="12"/>
    </row>
    <row r="756" s="29" customFormat="1" spans="1:19">
      <c r="A756" s="12">
        <v>753</v>
      </c>
      <c r="B756" s="12" t="s">
        <v>14534</v>
      </c>
      <c r="C756" s="12"/>
      <c r="D756" s="12" t="s">
        <v>466</v>
      </c>
      <c r="E756" s="12" t="s">
        <v>14535</v>
      </c>
      <c r="F756" s="12" t="s">
        <v>143</v>
      </c>
      <c r="G756" s="12">
        <v>16</v>
      </c>
      <c r="H756" s="12" t="s">
        <v>18617</v>
      </c>
      <c r="I756" s="12" t="s">
        <v>14537</v>
      </c>
      <c r="J756" s="12">
        <v>13768280137</v>
      </c>
      <c r="K756" s="12" t="s">
        <v>27</v>
      </c>
      <c r="L756" s="57">
        <v>44394</v>
      </c>
      <c r="M756" s="12" t="s">
        <v>4299</v>
      </c>
      <c r="N756" s="12"/>
      <c r="O756" s="57"/>
      <c r="P756" s="12"/>
      <c r="Q756" s="52"/>
      <c r="R756" s="12"/>
      <c r="S756" s="12"/>
    </row>
    <row r="757" s="28" customFormat="1" spans="1:19">
      <c r="A757" s="12">
        <v>754</v>
      </c>
      <c r="B757" s="12" t="s">
        <v>5762</v>
      </c>
      <c r="C757" s="12"/>
      <c r="D757" s="12" t="s">
        <v>466</v>
      </c>
      <c r="E757" s="12" t="s">
        <v>5763</v>
      </c>
      <c r="F757" s="12" t="s">
        <v>143</v>
      </c>
      <c r="G757" s="12">
        <v>18</v>
      </c>
      <c r="H757" s="12" t="s">
        <v>14538</v>
      </c>
      <c r="I757" s="12" t="s">
        <v>14539</v>
      </c>
      <c r="J757" s="12">
        <v>15975785035</v>
      </c>
      <c r="K757" s="12" t="s">
        <v>27</v>
      </c>
      <c r="L757" s="57">
        <v>44398</v>
      </c>
      <c r="M757" s="12" t="s">
        <v>4299</v>
      </c>
      <c r="N757" s="12"/>
      <c r="O757" s="57"/>
      <c r="P757" s="12"/>
      <c r="Q757" s="52"/>
      <c r="R757" s="12"/>
      <c r="S757" s="12"/>
    </row>
    <row r="758" s="29" customFormat="1" spans="1:19">
      <c r="A758" s="12">
        <v>755</v>
      </c>
      <c r="B758" s="12" t="s">
        <v>14540</v>
      </c>
      <c r="C758" s="12"/>
      <c r="D758" s="12" t="s">
        <v>466</v>
      </c>
      <c r="E758" s="12" t="s">
        <v>14541</v>
      </c>
      <c r="F758" s="12" t="s">
        <v>24</v>
      </c>
      <c r="G758" s="12">
        <v>16</v>
      </c>
      <c r="H758" s="12" t="s">
        <v>14542</v>
      </c>
      <c r="I758" s="12" t="s">
        <v>14543</v>
      </c>
      <c r="J758" s="12">
        <v>15113379184</v>
      </c>
      <c r="K758" s="12" t="s">
        <v>27</v>
      </c>
      <c r="L758" s="57">
        <v>44398</v>
      </c>
      <c r="M758" s="12" t="s">
        <v>4299</v>
      </c>
      <c r="N758" s="12"/>
      <c r="O758" s="57"/>
      <c r="P758" s="12"/>
      <c r="Q758" s="52"/>
      <c r="R758" s="12"/>
      <c r="S758" s="12"/>
    </row>
    <row r="759" s="29" customFormat="1" spans="1:19">
      <c r="A759" s="12">
        <v>756</v>
      </c>
      <c r="B759" s="12" t="s">
        <v>14544</v>
      </c>
      <c r="C759" s="12"/>
      <c r="D759" s="12" t="s">
        <v>466</v>
      </c>
      <c r="E759" s="12" t="s">
        <v>14545</v>
      </c>
      <c r="F759" s="12" t="s">
        <v>143</v>
      </c>
      <c r="G759" s="12">
        <v>17</v>
      </c>
      <c r="H759" s="12" t="s">
        <v>14546</v>
      </c>
      <c r="I759" s="12" t="s">
        <v>14547</v>
      </c>
      <c r="J759" s="12" t="s">
        <v>14548</v>
      </c>
      <c r="K759" s="12" t="s">
        <v>27</v>
      </c>
      <c r="L759" s="57">
        <v>44398</v>
      </c>
      <c r="M759" s="12" t="s">
        <v>4299</v>
      </c>
      <c r="N759" s="12"/>
      <c r="O759" s="57"/>
      <c r="P759" s="12"/>
      <c r="Q759" s="52"/>
      <c r="R759" s="12"/>
      <c r="S759" s="12"/>
    </row>
    <row r="760" s="28" customFormat="1" spans="1:19">
      <c r="A760" s="12">
        <v>757</v>
      </c>
      <c r="B760" s="12" t="s">
        <v>14549</v>
      </c>
      <c r="C760" s="12"/>
      <c r="D760" s="12" t="s">
        <v>466</v>
      </c>
      <c r="E760" s="12" t="s">
        <v>14550</v>
      </c>
      <c r="F760" s="12" t="s">
        <v>24</v>
      </c>
      <c r="G760" s="12">
        <v>18</v>
      </c>
      <c r="H760" s="12" t="s">
        <v>25865</v>
      </c>
      <c r="I760" s="12" t="s">
        <v>14552</v>
      </c>
      <c r="J760" s="12">
        <v>13631171422</v>
      </c>
      <c r="K760" s="12" t="s">
        <v>27</v>
      </c>
      <c r="L760" s="57">
        <v>44331</v>
      </c>
      <c r="M760" s="12" t="s">
        <v>4299</v>
      </c>
      <c r="N760" s="12" t="s">
        <v>27</v>
      </c>
      <c r="O760" s="57">
        <v>44366</v>
      </c>
      <c r="P760" s="12"/>
      <c r="Q760" s="52"/>
      <c r="R760" s="12"/>
      <c r="S760" s="12"/>
    </row>
    <row r="761" s="29" customFormat="1" spans="1:19">
      <c r="A761" s="12">
        <v>758</v>
      </c>
      <c r="B761" s="12" t="s">
        <v>14553</v>
      </c>
      <c r="C761" s="12"/>
      <c r="D761" s="12" t="s">
        <v>466</v>
      </c>
      <c r="E761" s="12" t="s">
        <v>14554</v>
      </c>
      <c r="F761" s="12" t="s">
        <v>143</v>
      </c>
      <c r="G761" s="12">
        <v>16</v>
      </c>
      <c r="H761" s="12" t="s">
        <v>7998</v>
      </c>
      <c r="I761" s="12" t="s">
        <v>1836</v>
      </c>
      <c r="J761" s="12" t="s">
        <v>14555</v>
      </c>
      <c r="K761" s="12" t="s">
        <v>27</v>
      </c>
      <c r="L761" s="57">
        <v>44397</v>
      </c>
      <c r="M761" s="12" t="s">
        <v>1273</v>
      </c>
      <c r="N761" s="12"/>
      <c r="O761" s="57"/>
      <c r="P761" s="12"/>
      <c r="Q761" s="52"/>
      <c r="R761" s="12"/>
      <c r="S761" s="12"/>
    </row>
    <row r="762" s="29" customFormat="1" spans="1:19">
      <c r="A762" s="12">
        <v>759</v>
      </c>
      <c r="B762" s="12" t="s">
        <v>14556</v>
      </c>
      <c r="C762" s="12"/>
      <c r="D762" s="12" t="s">
        <v>466</v>
      </c>
      <c r="E762" s="12" t="s">
        <v>14557</v>
      </c>
      <c r="F762" s="12" t="s">
        <v>143</v>
      </c>
      <c r="G762" s="12">
        <v>17</v>
      </c>
      <c r="H762" s="12" t="s">
        <v>18618</v>
      </c>
      <c r="I762" s="12" t="s">
        <v>14559</v>
      </c>
      <c r="J762" s="12">
        <v>13807783728</v>
      </c>
      <c r="K762" s="12" t="s">
        <v>27</v>
      </c>
      <c r="L762" s="57">
        <v>44396</v>
      </c>
      <c r="M762" s="12" t="s">
        <v>139</v>
      </c>
      <c r="N762" s="12"/>
      <c r="O762" s="57"/>
      <c r="P762" s="12"/>
      <c r="Q762" s="52"/>
      <c r="R762" s="12"/>
      <c r="S762" s="12"/>
    </row>
    <row r="763" s="29" customFormat="1" spans="1:19">
      <c r="A763" s="12">
        <v>760</v>
      </c>
      <c r="B763" s="12" t="s">
        <v>14560</v>
      </c>
      <c r="C763" s="12"/>
      <c r="D763" s="12" t="s">
        <v>466</v>
      </c>
      <c r="E763" s="12" t="s">
        <v>14561</v>
      </c>
      <c r="F763" s="12" t="s">
        <v>24</v>
      </c>
      <c r="G763" s="12">
        <v>16</v>
      </c>
      <c r="H763" s="12" t="s">
        <v>14562</v>
      </c>
      <c r="I763" s="12" t="s">
        <v>14563</v>
      </c>
      <c r="J763" s="12">
        <v>19127176768</v>
      </c>
      <c r="K763" s="12" t="s">
        <v>27</v>
      </c>
      <c r="L763" s="57">
        <v>44396</v>
      </c>
      <c r="M763" s="12" t="s">
        <v>3693</v>
      </c>
      <c r="N763" s="12"/>
      <c r="O763" s="57"/>
      <c r="P763" s="12"/>
      <c r="Q763" s="52"/>
      <c r="R763" s="12"/>
      <c r="S763" s="12"/>
    </row>
    <row r="764" s="29" customFormat="1" spans="1:19">
      <c r="A764" s="12">
        <v>761</v>
      </c>
      <c r="B764" s="12" t="s">
        <v>14564</v>
      </c>
      <c r="C764" s="12"/>
      <c r="D764" s="12" t="s">
        <v>466</v>
      </c>
      <c r="E764" s="12" t="s">
        <v>14565</v>
      </c>
      <c r="F764" s="12" t="s">
        <v>143</v>
      </c>
      <c r="G764" s="12">
        <v>16</v>
      </c>
      <c r="H764" s="12" t="s">
        <v>11311</v>
      </c>
      <c r="I764" s="12" t="s">
        <v>14566</v>
      </c>
      <c r="J764" s="12" t="s">
        <v>14567</v>
      </c>
      <c r="K764" s="12" t="s">
        <v>27</v>
      </c>
      <c r="L764" s="57">
        <v>44389</v>
      </c>
      <c r="M764" s="12" t="s">
        <v>4299</v>
      </c>
      <c r="N764" s="12"/>
      <c r="O764" s="57"/>
      <c r="P764" s="12"/>
      <c r="Q764" s="52"/>
      <c r="R764" s="12"/>
      <c r="S764" s="12"/>
    </row>
    <row r="765" s="29" customFormat="1" spans="1:19">
      <c r="A765" s="12">
        <v>762</v>
      </c>
      <c r="B765" s="12" t="s">
        <v>14568</v>
      </c>
      <c r="C765" s="12"/>
      <c r="D765" s="12" t="s">
        <v>466</v>
      </c>
      <c r="E765" s="12" t="s">
        <v>14569</v>
      </c>
      <c r="F765" s="12" t="s">
        <v>143</v>
      </c>
      <c r="G765" s="12">
        <v>17</v>
      </c>
      <c r="H765" s="12" t="s">
        <v>14570</v>
      </c>
      <c r="I765" s="12" t="s">
        <v>14571</v>
      </c>
      <c r="J765" s="12" t="s">
        <v>14572</v>
      </c>
      <c r="K765" s="12" t="s">
        <v>27</v>
      </c>
      <c r="L765" s="57">
        <v>44401</v>
      </c>
      <c r="M765" s="12" t="s">
        <v>2747</v>
      </c>
      <c r="N765" s="12"/>
      <c r="O765" s="57"/>
      <c r="P765" s="12"/>
      <c r="Q765" s="52"/>
      <c r="R765" s="12"/>
      <c r="S765" s="12"/>
    </row>
    <row r="766" s="29" customFormat="1" spans="1:19">
      <c r="A766" s="12">
        <v>763</v>
      </c>
      <c r="B766" s="12" t="s">
        <v>14573</v>
      </c>
      <c r="C766" s="12"/>
      <c r="D766" s="12" t="s">
        <v>466</v>
      </c>
      <c r="E766" s="12" t="s">
        <v>14574</v>
      </c>
      <c r="F766" s="12" t="s">
        <v>143</v>
      </c>
      <c r="G766" s="12">
        <v>15</v>
      </c>
      <c r="H766" s="12" t="s">
        <v>14575</v>
      </c>
      <c r="I766" s="12" t="s">
        <v>14576</v>
      </c>
      <c r="J766" s="12">
        <v>18776877351</v>
      </c>
      <c r="K766" s="12" t="s">
        <v>27</v>
      </c>
      <c r="L766" s="57">
        <v>44401</v>
      </c>
      <c r="M766" s="12" t="s">
        <v>1288</v>
      </c>
      <c r="N766" s="12"/>
      <c r="O766" s="57"/>
      <c r="P766" s="12"/>
      <c r="Q766" s="52"/>
      <c r="R766" s="12"/>
      <c r="S766" s="12"/>
    </row>
    <row r="767" s="28" customFormat="1" spans="1:19">
      <c r="A767" s="12">
        <v>764</v>
      </c>
      <c r="B767" s="12" t="s">
        <v>14577</v>
      </c>
      <c r="C767" s="12"/>
      <c r="D767" s="12" t="s">
        <v>466</v>
      </c>
      <c r="E767" s="12" t="s">
        <v>10665</v>
      </c>
      <c r="F767" s="12" t="s">
        <v>24</v>
      </c>
      <c r="G767" s="12">
        <v>16</v>
      </c>
      <c r="H767" s="12" t="s">
        <v>14578</v>
      </c>
      <c r="I767" s="12" t="s">
        <v>14579</v>
      </c>
      <c r="J767" s="12">
        <v>18077883857</v>
      </c>
      <c r="K767" s="12" t="s">
        <v>27</v>
      </c>
      <c r="L767" s="57">
        <v>44405</v>
      </c>
      <c r="M767" s="12" t="s">
        <v>4299</v>
      </c>
      <c r="N767" s="12"/>
      <c r="O767" s="57"/>
      <c r="P767" s="12"/>
      <c r="Q767" s="52"/>
      <c r="R767" s="12"/>
      <c r="S767" s="12"/>
    </row>
    <row r="768" s="29" customFormat="1" spans="1:19">
      <c r="A768" s="12">
        <v>765</v>
      </c>
      <c r="B768" s="12" t="s">
        <v>14580</v>
      </c>
      <c r="C768" s="12"/>
      <c r="D768" s="12" t="s">
        <v>466</v>
      </c>
      <c r="E768" s="12" t="s">
        <v>14581</v>
      </c>
      <c r="F768" s="12" t="s">
        <v>24</v>
      </c>
      <c r="G768" s="12">
        <v>16</v>
      </c>
      <c r="H768" s="12" t="s">
        <v>18619</v>
      </c>
      <c r="I768" s="12" t="s">
        <v>14582</v>
      </c>
      <c r="J768" s="12" t="s">
        <v>14583</v>
      </c>
      <c r="K768" s="12" t="s">
        <v>27</v>
      </c>
      <c r="L768" s="57">
        <v>44411</v>
      </c>
      <c r="M768" s="12" t="s">
        <v>139</v>
      </c>
      <c r="N768" s="12"/>
      <c r="O768" s="57"/>
      <c r="P768" s="12"/>
      <c r="Q768" s="52"/>
      <c r="R768" s="12"/>
      <c r="S768" s="12"/>
    </row>
    <row r="769" s="28" customFormat="1" spans="1:19">
      <c r="A769" s="12">
        <v>766</v>
      </c>
      <c r="B769" s="12" t="s">
        <v>14584</v>
      </c>
      <c r="C769" s="12"/>
      <c r="D769" s="12" t="s">
        <v>466</v>
      </c>
      <c r="E769" s="12" t="s">
        <v>14585</v>
      </c>
      <c r="F769" s="12" t="s">
        <v>24</v>
      </c>
      <c r="G769" s="12">
        <v>16</v>
      </c>
      <c r="H769" s="12" t="s">
        <v>18620</v>
      </c>
      <c r="I769" s="12" t="s">
        <v>14587</v>
      </c>
      <c r="J769" s="12" t="s">
        <v>14588</v>
      </c>
      <c r="K769" s="12" t="s">
        <v>27</v>
      </c>
      <c r="L769" s="57">
        <v>44411</v>
      </c>
      <c r="M769" s="12" t="s">
        <v>29</v>
      </c>
      <c r="N769" s="12"/>
      <c r="O769" s="57"/>
      <c r="P769" s="12"/>
      <c r="Q769" s="52"/>
      <c r="R769" s="12"/>
      <c r="S769" s="12"/>
    </row>
    <row r="770" s="28" customFormat="1" spans="1:19">
      <c r="A770" s="12">
        <v>767</v>
      </c>
      <c r="B770" s="12" t="s">
        <v>2531</v>
      </c>
      <c r="C770" s="12"/>
      <c r="D770" s="12" t="s">
        <v>466</v>
      </c>
      <c r="E770" s="12" t="s">
        <v>2532</v>
      </c>
      <c r="F770" s="12" t="s">
        <v>143</v>
      </c>
      <c r="G770" s="12">
        <v>19</v>
      </c>
      <c r="H770" s="12" t="s">
        <v>14589</v>
      </c>
      <c r="I770" s="12" t="s">
        <v>1825</v>
      </c>
      <c r="J770" s="12">
        <v>18776870521</v>
      </c>
      <c r="K770" s="12" t="s">
        <v>27</v>
      </c>
      <c r="L770" s="57">
        <v>44394</v>
      </c>
      <c r="M770" s="12" t="s">
        <v>28</v>
      </c>
      <c r="N770" s="12"/>
      <c r="O770" s="57"/>
      <c r="P770" s="12"/>
      <c r="Q770" s="52"/>
      <c r="R770" s="12"/>
      <c r="S770" s="12"/>
    </row>
    <row r="771" s="28" customFormat="1" spans="1:19">
      <c r="A771" s="12">
        <v>768</v>
      </c>
      <c r="B771" s="12" t="s">
        <v>14590</v>
      </c>
      <c r="C771" s="12"/>
      <c r="D771" s="12" t="s">
        <v>466</v>
      </c>
      <c r="E771" s="12" t="s">
        <v>14591</v>
      </c>
      <c r="F771" s="12" t="s">
        <v>24</v>
      </c>
      <c r="G771" s="12">
        <v>19</v>
      </c>
      <c r="H771" s="12" t="s">
        <v>14592</v>
      </c>
      <c r="I771" s="12" t="s">
        <v>14593</v>
      </c>
      <c r="J771" s="12">
        <v>15296877475</v>
      </c>
      <c r="K771" s="12" t="s">
        <v>27</v>
      </c>
      <c r="L771" s="57">
        <v>44331</v>
      </c>
      <c r="M771" s="12" t="s">
        <v>28</v>
      </c>
      <c r="N771" s="12"/>
      <c r="O771" s="57"/>
      <c r="P771" s="12"/>
      <c r="Q771" s="52"/>
      <c r="R771" s="12"/>
      <c r="S771" s="12"/>
    </row>
    <row r="772" s="29" customFormat="1" spans="1:19">
      <c r="A772" s="12">
        <v>769</v>
      </c>
      <c r="B772" s="12" t="s">
        <v>14594</v>
      </c>
      <c r="C772" s="12"/>
      <c r="D772" s="12" t="s">
        <v>466</v>
      </c>
      <c r="E772" s="12" t="s">
        <v>14595</v>
      </c>
      <c r="F772" s="12" t="s">
        <v>24</v>
      </c>
      <c r="G772" s="12">
        <v>16</v>
      </c>
      <c r="H772" s="12" t="s">
        <v>14596</v>
      </c>
      <c r="I772" s="12" t="s">
        <v>403</v>
      </c>
      <c r="J772" s="12">
        <v>18219019218</v>
      </c>
      <c r="K772" s="12" t="s">
        <v>27</v>
      </c>
      <c r="L772" s="57">
        <v>44399</v>
      </c>
      <c r="M772" s="12" t="s">
        <v>4299</v>
      </c>
      <c r="N772" s="12"/>
      <c r="O772" s="57"/>
      <c r="P772" s="12"/>
      <c r="Q772" s="52"/>
      <c r="R772" s="12"/>
      <c r="S772" s="12"/>
    </row>
    <row r="773" s="28" customFormat="1" spans="1:19">
      <c r="A773" s="12">
        <v>770</v>
      </c>
      <c r="B773" s="12" t="s">
        <v>14597</v>
      </c>
      <c r="C773" s="12"/>
      <c r="D773" s="12" t="s">
        <v>466</v>
      </c>
      <c r="E773" s="12" t="s">
        <v>14598</v>
      </c>
      <c r="F773" s="12" t="s">
        <v>24</v>
      </c>
      <c r="G773" s="12">
        <v>18</v>
      </c>
      <c r="H773" s="12" t="s">
        <v>14599</v>
      </c>
      <c r="I773" s="12" t="s">
        <v>14600</v>
      </c>
      <c r="J773" s="12">
        <v>13670090828</v>
      </c>
      <c r="K773" s="12" t="s">
        <v>27</v>
      </c>
      <c r="L773" s="57">
        <v>44399</v>
      </c>
      <c r="M773" s="12" t="s">
        <v>2747</v>
      </c>
      <c r="N773" s="12"/>
      <c r="O773" s="57"/>
      <c r="P773" s="12"/>
      <c r="Q773" s="52"/>
      <c r="R773" s="12"/>
      <c r="S773" s="12"/>
    </row>
    <row r="774" s="28" customFormat="1" spans="1:19">
      <c r="A774" s="12">
        <v>771</v>
      </c>
      <c r="B774" s="12" t="s">
        <v>14601</v>
      </c>
      <c r="C774" s="12"/>
      <c r="D774" s="12" t="s">
        <v>466</v>
      </c>
      <c r="E774" s="12" t="s">
        <v>946</v>
      </c>
      <c r="F774" s="12" t="s">
        <v>24</v>
      </c>
      <c r="G774" s="12">
        <v>17</v>
      </c>
      <c r="H774" s="12" t="s">
        <v>18622</v>
      </c>
      <c r="I774" s="12" t="s">
        <v>14603</v>
      </c>
      <c r="J774" s="12">
        <v>19977899221</v>
      </c>
      <c r="K774" s="12" t="s">
        <v>27</v>
      </c>
      <c r="L774" s="57">
        <v>44395</v>
      </c>
      <c r="M774" s="12" t="s">
        <v>28</v>
      </c>
      <c r="N774" s="12"/>
      <c r="O774" s="57"/>
      <c r="P774" s="12"/>
      <c r="Q774" s="52"/>
      <c r="R774" s="12"/>
      <c r="S774" s="12"/>
    </row>
    <row r="775" s="28" customFormat="1" spans="1:19">
      <c r="A775" s="12">
        <v>772</v>
      </c>
      <c r="B775" s="12" t="s">
        <v>14604</v>
      </c>
      <c r="C775" s="12"/>
      <c r="D775" s="12" t="s">
        <v>466</v>
      </c>
      <c r="E775" s="12" t="s">
        <v>10198</v>
      </c>
      <c r="F775" s="12" t="s">
        <v>24</v>
      </c>
      <c r="G775" s="12">
        <v>17</v>
      </c>
      <c r="H775" s="12" t="s">
        <v>14605</v>
      </c>
      <c r="I775" s="12" t="s">
        <v>14606</v>
      </c>
      <c r="J775" s="12">
        <v>18807880862</v>
      </c>
      <c r="K775" s="12" t="s">
        <v>27</v>
      </c>
      <c r="L775" s="57">
        <v>44399</v>
      </c>
      <c r="M775" s="12" t="s">
        <v>4299</v>
      </c>
      <c r="N775" s="12"/>
      <c r="O775" s="57"/>
      <c r="P775" s="12"/>
      <c r="Q775" s="52"/>
      <c r="R775" s="12"/>
      <c r="S775" s="12"/>
    </row>
    <row r="776" s="29" customFormat="1" spans="1:19">
      <c r="A776" s="12">
        <v>773</v>
      </c>
      <c r="B776" s="12"/>
      <c r="C776" s="12"/>
      <c r="D776" s="12" t="s">
        <v>466</v>
      </c>
      <c r="E776" s="12" t="s">
        <v>14608</v>
      </c>
      <c r="F776" s="12" t="s">
        <v>143</v>
      </c>
      <c r="G776" s="12">
        <v>16</v>
      </c>
      <c r="H776" s="12" t="s">
        <v>18623</v>
      </c>
      <c r="I776" s="12" t="s">
        <v>14610</v>
      </c>
      <c r="J776" s="12" t="s">
        <v>14611</v>
      </c>
      <c r="K776" s="12" t="s">
        <v>27</v>
      </c>
      <c r="L776" s="57">
        <v>44400</v>
      </c>
      <c r="M776" s="12" t="s">
        <v>4299</v>
      </c>
      <c r="N776" s="12"/>
      <c r="O776" s="57"/>
      <c r="P776" s="12"/>
      <c r="Q776" s="52"/>
      <c r="R776" s="12"/>
      <c r="S776" s="12"/>
    </row>
    <row r="777" s="29" customFormat="1" spans="1:19">
      <c r="A777" s="12">
        <v>774</v>
      </c>
      <c r="B777" s="12" t="s">
        <v>14612</v>
      </c>
      <c r="C777" s="12"/>
      <c r="D777" s="38" t="s">
        <v>471</v>
      </c>
      <c r="E777" s="38" t="s">
        <v>14613</v>
      </c>
      <c r="F777" s="38" t="s">
        <v>143</v>
      </c>
      <c r="G777" s="38">
        <v>18</v>
      </c>
      <c r="H777" s="38" t="s">
        <v>10976</v>
      </c>
      <c r="I777" s="38" t="s">
        <v>14614</v>
      </c>
      <c r="J777" s="38" t="s">
        <v>14615</v>
      </c>
      <c r="K777" s="65" t="s">
        <v>27</v>
      </c>
      <c r="L777" s="66">
        <v>44401</v>
      </c>
      <c r="M777" s="38" t="s">
        <v>2747</v>
      </c>
      <c r="N777" s="67" t="s">
        <v>30</v>
      </c>
      <c r="O777" s="46"/>
      <c r="P777" s="38"/>
      <c r="Q777" s="52" t="s">
        <v>30</v>
      </c>
      <c r="R777" s="38"/>
      <c r="S777" s="12"/>
    </row>
    <row r="778" s="28" customFormat="1" spans="1:19">
      <c r="A778" s="12">
        <v>775</v>
      </c>
      <c r="B778" s="12" t="s">
        <v>14616</v>
      </c>
      <c r="C778" s="12"/>
      <c r="D778" s="38" t="s">
        <v>471</v>
      </c>
      <c r="E778" s="38" t="s">
        <v>14617</v>
      </c>
      <c r="F778" s="38" t="s">
        <v>143</v>
      </c>
      <c r="G778" s="38">
        <v>17</v>
      </c>
      <c r="H778" s="38" t="s">
        <v>18624</v>
      </c>
      <c r="I778" s="38" t="s">
        <v>14619</v>
      </c>
      <c r="J778" s="38" t="s">
        <v>14620</v>
      </c>
      <c r="K778" s="65" t="s">
        <v>30</v>
      </c>
      <c r="L778" s="66">
        <v>44422</v>
      </c>
      <c r="M778" s="38" t="s">
        <v>133</v>
      </c>
      <c r="N778" s="67"/>
      <c r="O778" s="46"/>
      <c r="P778" s="38"/>
      <c r="Q778" s="52"/>
      <c r="R778" s="38" t="s">
        <v>14621</v>
      </c>
      <c r="S778" s="12"/>
    </row>
    <row r="779" s="29" customFormat="1" spans="1:19">
      <c r="A779" s="12">
        <v>776</v>
      </c>
      <c r="B779" s="12" t="s">
        <v>14622</v>
      </c>
      <c r="C779" s="12"/>
      <c r="D779" s="38" t="s">
        <v>471</v>
      </c>
      <c r="E779" s="38" t="s">
        <v>14623</v>
      </c>
      <c r="F779" s="38" t="s">
        <v>24</v>
      </c>
      <c r="G779" s="38">
        <v>19</v>
      </c>
      <c r="H779" s="38" t="s">
        <v>14624</v>
      </c>
      <c r="I779" s="38" t="s">
        <v>14625</v>
      </c>
      <c r="J779" s="38">
        <v>18176269743</v>
      </c>
      <c r="K779" s="65" t="s">
        <v>27</v>
      </c>
      <c r="L779" s="66">
        <v>44331</v>
      </c>
      <c r="M779" s="38" t="s">
        <v>2172</v>
      </c>
      <c r="N779" s="67" t="s">
        <v>27</v>
      </c>
      <c r="O779" s="66">
        <v>44366</v>
      </c>
      <c r="P779" s="38" t="s">
        <v>2172</v>
      </c>
      <c r="Q779" s="52" t="s">
        <v>30</v>
      </c>
      <c r="R779" s="38"/>
      <c r="S779" s="12"/>
    </row>
    <row r="780" s="29" customFormat="1" spans="1:19">
      <c r="A780" s="12">
        <v>777</v>
      </c>
      <c r="B780" s="12" t="s">
        <v>14626</v>
      </c>
      <c r="C780" s="12"/>
      <c r="D780" s="38" t="s">
        <v>471</v>
      </c>
      <c r="E780" s="38" t="s">
        <v>14627</v>
      </c>
      <c r="F780" s="38" t="s">
        <v>143</v>
      </c>
      <c r="G780" s="38">
        <v>16</v>
      </c>
      <c r="H780" s="38" t="s">
        <v>18625</v>
      </c>
      <c r="I780" s="38" t="s">
        <v>14629</v>
      </c>
      <c r="J780" s="38" t="s">
        <v>14630</v>
      </c>
      <c r="K780" s="65" t="s">
        <v>27</v>
      </c>
      <c r="L780" s="66">
        <v>44395</v>
      </c>
      <c r="M780" s="38" t="s">
        <v>2172</v>
      </c>
      <c r="N780" s="67" t="s">
        <v>30</v>
      </c>
      <c r="O780" s="46"/>
      <c r="P780" s="38"/>
      <c r="Q780" s="52" t="s">
        <v>30</v>
      </c>
      <c r="R780" s="38"/>
      <c r="S780" s="12"/>
    </row>
    <row r="781" s="29" customFormat="1" spans="1:19">
      <c r="A781" s="12">
        <v>778</v>
      </c>
      <c r="B781" s="12" t="s">
        <v>14631</v>
      </c>
      <c r="C781" s="12"/>
      <c r="D781" s="38" t="s">
        <v>471</v>
      </c>
      <c r="E781" s="38" t="s">
        <v>14632</v>
      </c>
      <c r="F781" s="38" t="s">
        <v>24</v>
      </c>
      <c r="G781" s="38">
        <v>17</v>
      </c>
      <c r="H781" s="38" t="s">
        <v>6714</v>
      </c>
      <c r="I781" s="38" t="s">
        <v>11617</v>
      </c>
      <c r="J781" s="38">
        <v>13737465580</v>
      </c>
      <c r="K781" s="65" t="s">
        <v>27</v>
      </c>
      <c r="L781" s="66">
        <v>44395</v>
      </c>
      <c r="M781" s="38" t="s">
        <v>14633</v>
      </c>
      <c r="N781" s="67"/>
      <c r="O781" s="46"/>
      <c r="P781" s="38"/>
      <c r="Q781" s="52"/>
      <c r="R781" s="38"/>
      <c r="S781" s="12"/>
    </row>
    <row r="782" s="29" customFormat="1" spans="1:19">
      <c r="A782" s="12">
        <v>779</v>
      </c>
      <c r="B782" s="12" t="s">
        <v>14634</v>
      </c>
      <c r="C782" s="12"/>
      <c r="D782" s="38" t="s">
        <v>471</v>
      </c>
      <c r="E782" s="38" t="s">
        <v>14635</v>
      </c>
      <c r="F782" s="38" t="s">
        <v>24</v>
      </c>
      <c r="G782" s="38">
        <v>16</v>
      </c>
      <c r="H782" s="38" t="s">
        <v>14636</v>
      </c>
      <c r="I782" s="38" t="s">
        <v>14637</v>
      </c>
      <c r="J782" s="38">
        <v>15878822342</v>
      </c>
      <c r="K782" s="65" t="s">
        <v>27</v>
      </c>
      <c r="L782" s="66">
        <v>44394</v>
      </c>
      <c r="M782" s="38" t="s">
        <v>14638</v>
      </c>
      <c r="N782" s="67" t="s">
        <v>27</v>
      </c>
      <c r="O782" s="46">
        <v>44415</v>
      </c>
      <c r="P782" s="38" t="s">
        <v>14638</v>
      </c>
      <c r="Q782" s="52" t="s">
        <v>30</v>
      </c>
      <c r="R782" s="38"/>
      <c r="S782" s="12"/>
    </row>
    <row r="783" s="29" customFormat="1" spans="1:19">
      <c r="A783" s="12">
        <v>780</v>
      </c>
      <c r="B783" s="12" t="s">
        <v>14639</v>
      </c>
      <c r="C783" s="12"/>
      <c r="D783" s="38" t="s">
        <v>471</v>
      </c>
      <c r="E783" s="38" t="s">
        <v>14640</v>
      </c>
      <c r="F783" s="38" t="s">
        <v>24</v>
      </c>
      <c r="G783" s="38">
        <v>15</v>
      </c>
      <c r="H783" s="38" t="s">
        <v>18626</v>
      </c>
      <c r="I783" s="38" t="s">
        <v>14642</v>
      </c>
      <c r="J783" s="38" t="s">
        <v>14643</v>
      </c>
      <c r="K783" s="65" t="s">
        <v>27</v>
      </c>
      <c r="L783" s="66">
        <v>44398</v>
      </c>
      <c r="M783" s="38" t="s">
        <v>25866</v>
      </c>
      <c r="N783" s="67" t="s">
        <v>30</v>
      </c>
      <c r="O783" s="46"/>
      <c r="P783" s="38"/>
      <c r="Q783" s="52" t="s">
        <v>30</v>
      </c>
      <c r="R783" s="38" t="s">
        <v>14645</v>
      </c>
      <c r="S783" s="12"/>
    </row>
    <row r="784" s="29" customFormat="1" spans="1:19">
      <c r="A784" s="12">
        <v>781</v>
      </c>
      <c r="B784" s="12" t="s">
        <v>14646</v>
      </c>
      <c r="C784" s="12"/>
      <c r="D784" s="38" t="s">
        <v>471</v>
      </c>
      <c r="E784" s="38" t="s">
        <v>14647</v>
      </c>
      <c r="F784" s="38" t="s">
        <v>143</v>
      </c>
      <c r="G784" s="38">
        <v>19</v>
      </c>
      <c r="H784" s="38" t="s">
        <v>14648</v>
      </c>
      <c r="I784" s="38" t="s">
        <v>4193</v>
      </c>
      <c r="J784" s="38">
        <v>18277154791</v>
      </c>
      <c r="K784" s="65" t="s">
        <v>27</v>
      </c>
      <c r="L784" s="66">
        <v>44331</v>
      </c>
      <c r="M784" s="38" t="s">
        <v>2172</v>
      </c>
      <c r="N784" s="67" t="s">
        <v>27</v>
      </c>
      <c r="O784" s="66">
        <v>44366</v>
      </c>
      <c r="P784" s="38" t="s">
        <v>2172</v>
      </c>
      <c r="Q784" s="52"/>
      <c r="R784" s="38"/>
      <c r="S784" s="12"/>
    </row>
    <row r="785" s="29" customFormat="1" spans="1:19">
      <c r="A785" s="12">
        <v>782</v>
      </c>
      <c r="B785" s="12" t="s">
        <v>14649</v>
      </c>
      <c r="C785" s="12"/>
      <c r="D785" s="38" t="s">
        <v>471</v>
      </c>
      <c r="E785" s="38" t="s">
        <v>14650</v>
      </c>
      <c r="F785" s="38" t="s">
        <v>24</v>
      </c>
      <c r="G785" s="38">
        <v>16</v>
      </c>
      <c r="H785" s="38" t="s">
        <v>14651</v>
      </c>
      <c r="I785" s="38" t="s">
        <v>14652</v>
      </c>
      <c r="J785" s="38">
        <v>15977864724</v>
      </c>
      <c r="K785" s="65" t="s">
        <v>27</v>
      </c>
      <c r="L785" s="66">
        <v>44397</v>
      </c>
      <c r="M785" s="38" t="s">
        <v>1273</v>
      </c>
      <c r="N785" s="67" t="s">
        <v>30</v>
      </c>
      <c r="O785" s="46"/>
      <c r="P785" s="38"/>
      <c r="Q785" s="52"/>
      <c r="R785" s="38"/>
      <c r="S785" s="12"/>
    </row>
    <row r="786" s="29" customFormat="1" spans="1:19">
      <c r="A786" s="12">
        <v>783</v>
      </c>
      <c r="B786" s="12" t="s">
        <v>14653</v>
      </c>
      <c r="C786" s="12"/>
      <c r="D786" s="38" t="s">
        <v>471</v>
      </c>
      <c r="E786" s="38" t="s">
        <v>14654</v>
      </c>
      <c r="F786" s="38" t="s">
        <v>143</v>
      </c>
      <c r="G786" s="38">
        <v>17</v>
      </c>
      <c r="H786" s="38" t="s">
        <v>14655</v>
      </c>
      <c r="I786" s="38" t="s">
        <v>9873</v>
      </c>
      <c r="J786" s="38" t="s">
        <v>14656</v>
      </c>
      <c r="K786" s="65" t="s">
        <v>27</v>
      </c>
      <c r="L786" s="66">
        <v>44397</v>
      </c>
      <c r="M786" s="38" t="s">
        <v>2172</v>
      </c>
      <c r="N786" s="67" t="s">
        <v>30</v>
      </c>
      <c r="O786" s="46"/>
      <c r="P786" s="38"/>
      <c r="Q786" s="52"/>
      <c r="R786" s="38"/>
      <c r="S786" s="12"/>
    </row>
    <row r="787" s="29" customFormat="1" spans="1:19">
      <c r="A787" s="12">
        <v>784</v>
      </c>
      <c r="B787" s="12" t="s">
        <v>14657</v>
      </c>
      <c r="C787" s="12"/>
      <c r="D787" s="38" t="s">
        <v>471</v>
      </c>
      <c r="E787" s="38" t="s">
        <v>14658</v>
      </c>
      <c r="F787" s="38" t="s">
        <v>143</v>
      </c>
      <c r="G787" s="38">
        <v>16</v>
      </c>
      <c r="H787" s="38" t="s">
        <v>18627</v>
      </c>
      <c r="I787" s="38" t="s">
        <v>14660</v>
      </c>
      <c r="J787" s="38" t="s">
        <v>14661</v>
      </c>
      <c r="K787" s="65" t="s">
        <v>27</v>
      </c>
      <c r="L787" s="66">
        <v>44398</v>
      </c>
      <c r="M787" s="38" t="s">
        <v>2172</v>
      </c>
      <c r="N787" s="67" t="s">
        <v>30</v>
      </c>
      <c r="O787" s="46"/>
      <c r="P787" s="38"/>
      <c r="Q787" s="52" t="s">
        <v>30</v>
      </c>
      <c r="R787" s="38"/>
      <c r="S787" s="12"/>
    </row>
    <row r="788" s="29" customFormat="1" spans="1:19">
      <c r="A788" s="12">
        <v>785</v>
      </c>
      <c r="B788" s="12" t="s">
        <v>14662</v>
      </c>
      <c r="C788" s="12"/>
      <c r="D788" s="38" t="s">
        <v>471</v>
      </c>
      <c r="E788" s="38" t="s">
        <v>14663</v>
      </c>
      <c r="F788" s="38" t="s">
        <v>143</v>
      </c>
      <c r="G788" s="38">
        <v>17</v>
      </c>
      <c r="H788" s="38" t="s">
        <v>571</v>
      </c>
      <c r="I788" s="38" t="s">
        <v>14664</v>
      </c>
      <c r="J788" s="38" t="s">
        <v>14665</v>
      </c>
      <c r="K788" s="65" t="s">
        <v>27</v>
      </c>
      <c r="L788" s="66">
        <v>44395</v>
      </c>
      <c r="M788" s="38" t="s">
        <v>1352</v>
      </c>
      <c r="N788" s="67" t="s">
        <v>30</v>
      </c>
      <c r="O788" s="46"/>
      <c r="P788" s="38"/>
      <c r="Q788" s="52" t="s">
        <v>30</v>
      </c>
      <c r="R788" s="38"/>
      <c r="S788" s="12"/>
    </row>
    <row r="789" s="29" customFormat="1" spans="1:19">
      <c r="A789" s="12">
        <v>786</v>
      </c>
      <c r="B789" s="12" t="s">
        <v>14666</v>
      </c>
      <c r="C789" s="12"/>
      <c r="D789" s="38" t="s">
        <v>471</v>
      </c>
      <c r="E789" s="38" t="s">
        <v>14667</v>
      </c>
      <c r="F789" s="38" t="s">
        <v>143</v>
      </c>
      <c r="G789" s="38">
        <v>17</v>
      </c>
      <c r="H789" s="38" t="s">
        <v>1148</v>
      </c>
      <c r="I789" s="38" t="s">
        <v>7475</v>
      </c>
      <c r="J789" s="38" t="s">
        <v>14668</v>
      </c>
      <c r="K789" s="65" t="s">
        <v>27</v>
      </c>
      <c r="L789" s="66">
        <v>44421</v>
      </c>
      <c r="M789" s="38" t="s">
        <v>185</v>
      </c>
      <c r="N789" s="67"/>
      <c r="O789" s="46"/>
      <c r="P789" s="65"/>
      <c r="Q789" s="52"/>
      <c r="R789" s="38"/>
      <c r="S789" s="12"/>
    </row>
    <row r="790" s="29" customFormat="1" spans="1:19">
      <c r="A790" s="12">
        <v>787</v>
      </c>
      <c r="B790" s="12" t="s">
        <v>14669</v>
      </c>
      <c r="C790" s="12"/>
      <c r="D790" s="38" t="s">
        <v>471</v>
      </c>
      <c r="E790" s="38" t="s">
        <v>14670</v>
      </c>
      <c r="F790" s="38" t="s">
        <v>143</v>
      </c>
      <c r="G790" s="38">
        <v>16</v>
      </c>
      <c r="H790" s="38" t="s">
        <v>14671</v>
      </c>
      <c r="I790" s="38" t="s">
        <v>14672</v>
      </c>
      <c r="J790" s="38">
        <v>13768280880</v>
      </c>
      <c r="K790" s="65"/>
      <c r="L790" s="66">
        <v>44397</v>
      </c>
      <c r="M790" s="38" t="s">
        <v>3693</v>
      </c>
      <c r="N790" s="67" t="s">
        <v>27</v>
      </c>
      <c r="O790" s="66">
        <v>44421</v>
      </c>
      <c r="P790" s="38" t="s">
        <v>3693</v>
      </c>
      <c r="Q790" s="52" t="s">
        <v>30</v>
      </c>
      <c r="R790" s="38"/>
      <c r="S790" s="12"/>
    </row>
    <row r="791" s="29" customFormat="1" spans="1:19">
      <c r="A791" s="12">
        <v>788</v>
      </c>
      <c r="B791" s="12" t="s">
        <v>14673</v>
      </c>
      <c r="C791" s="12"/>
      <c r="D791" s="38" t="s">
        <v>471</v>
      </c>
      <c r="E791" s="38" t="s">
        <v>14674</v>
      </c>
      <c r="F791" s="38" t="s">
        <v>143</v>
      </c>
      <c r="G791" s="38">
        <v>18</v>
      </c>
      <c r="H791" s="38" t="s">
        <v>3714</v>
      </c>
      <c r="I791" s="38" t="s">
        <v>14675</v>
      </c>
      <c r="J791" s="38">
        <v>13481869689</v>
      </c>
      <c r="K791" s="65" t="s">
        <v>27</v>
      </c>
      <c r="L791" s="66">
        <v>44331</v>
      </c>
      <c r="M791" s="38" t="s">
        <v>2172</v>
      </c>
      <c r="N791" s="67" t="s">
        <v>27</v>
      </c>
      <c r="O791" s="46">
        <v>44366</v>
      </c>
      <c r="P791" s="38" t="s">
        <v>2172</v>
      </c>
      <c r="Q791" s="52"/>
      <c r="R791" s="38"/>
      <c r="S791" s="12"/>
    </row>
    <row r="792" s="29" customFormat="1" spans="1:19">
      <c r="A792" s="12">
        <v>789</v>
      </c>
      <c r="B792" s="12" t="s">
        <v>14676</v>
      </c>
      <c r="C792" s="12"/>
      <c r="D792" s="38" t="s">
        <v>471</v>
      </c>
      <c r="E792" s="38" t="s">
        <v>14677</v>
      </c>
      <c r="F792" s="38" t="s">
        <v>143</v>
      </c>
      <c r="G792" s="38">
        <v>17</v>
      </c>
      <c r="H792" s="38" t="s">
        <v>18628</v>
      </c>
      <c r="I792" s="38" t="s">
        <v>14679</v>
      </c>
      <c r="J792" s="38" t="s">
        <v>14680</v>
      </c>
      <c r="K792" s="65" t="s">
        <v>27</v>
      </c>
      <c r="L792" s="66">
        <v>44409</v>
      </c>
      <c r="M792" s="38" t="s">
        <v>3785</v>
      </c>
      <c r="N792" s="67" t="s">
        <v>27</v>
      </c>
      <c r="O792" s="46">
        <v>44430</v>
      </c>
      <c r="P792" s="38"/>
      <c r="Q792" s="52" t="s">
        <v>30</v>
      </c>
      <c r="R792" s="38"/>
      <c r="S792" s="12"/>
    </row>
    <row r="793" s="29" customFormat="1" spans="1:19">
      <c r="A793" s="12">
        <v>790</v>
      </c>
      <c r="B793" s="12" t="s">
        <v>14681</v>
      </c>
      <c r="C793" s="12"/>
      <c r="D793" s="38" t="s">
        <v>471</v>
      </c>
      <c r="E793" s="38" t="s">
        <v>14682</v>
      </c>
      <c r="F793" s="38" t="s">
        <v>143</v>
      </c>
      <c r="G793" s="38">
        <v>18</v>
      </c>
      <c r="H793" s="38" t="s">
        <v>18184</v>
      </c>
      <c r="I793" s="38" t="s">
        <v>14683</v>
      </c>
      <c r="J793" s="38" t="s">
        <v>14684</v>
      </c>
      <c r="K793" s="65" t="s">
        <v>18659</v>
      </c>
      <c r="L793" s="66">
        <v>44395</v>
      </c>
      <c r="M793" s="38" t="s">
        <v>11821</v>
      </c>
      <c r="N793" s="67" t="s">
        <v>30</v>
      </c>
      <c r="O793" s="46"/>
      <c r="P793" s="38"/>
      <c r="Q793" s="52"/>
      <c r="R793" s="38"/>
      <c r="S793" s="12"/>
    </row>
    <row r="794" s="29" customFormat="1" spans="1:19">
      <c r="A794" s="12">
        <v>791</v>
      </c>
      <c r="B794" s="12" t="s">
        <v>14685</v>
      </c>
      <c r="C794" s="12"/>
      <c r="D794" s="38" t="s">
        <v>471</v>
      </c>
      <c r="E794" s="38" t="s">
        <v>14686</v>
      </c>
      <c r="F794" s="38" t="s">
        <v>143</v>
      </c>
      <c r="G794" s="38">
        <v>15</v>
      </c>
      <c r="H794" s="38" t="s">
        <v>2681</v>
      </c>
      <c r="I794" s="38" t="s">
        <v>14687</v>
      </c>
      <c r="J794" s="38" t="s">
        <v>14688</v>
      </c>
      <c r="K794" s="65" t="s">
        <v>27</v>
      </c>
      <c r="L794" s="66">
        <v>44400</v>
      </c>
      <c r="M794" s="38" t="s">
        <v>1303</v>
      </c>
      <c r="N794" s="67"/>
      <c r="O794" s="46"/>
      <c r="P794" s="38"/>
      <c r="Q794" s="52"/>
      <c r="R794" s="38"/>
      <c r="S794" s="12"/>
    </row>
    <row r="795" s="29" customFormat="1" spans="1:19">
      <c r="A795" s="12">
        <v>792</v>
      </c>
      <c r="B795" s="12" t="s">
        <v>14689</v>
      </c>
      <c r="C795" s="12"/>
      <c r="D795" s="38" t="s">
        <v>471</v>
      </c>
      <c r="E795" s="38" t="s">
        <v>14690</v>
      </c>
      <c r="F795" s="38" t="s">
        <v>24</v>
      </c>
      <c r="G795" s="38">
        <v>18</v>
      </c>
      <c r="H795" s="38" t="s">
        <v>14691</v>
      </c>
      <c r="I795" s="38" t="s">
        <v>14692</v>
      </c>
      <c r="J795" s="38">
        <v>18877855004</v>
      </c>
      <c r="K795" s="65" t="s">
        <v>27</v>
      </c>
      <c r="L795" s="66">
        <v>44331</v>
      </c>
      <c r="M795" s="38" t="s">
        <v>2172</v>
      </c>
      <c r="N795" s="67" t="s">
        <v>27</v>
      </c>
      <c r="O795" s="66">
        <v>44365</v>
      </c>
      <c r="P795" s="38" t="s">
        <v>2172</v>
      </c>
      <c r="Q795" s="52" t="s">
        <v>30</v>
      </c>
      <c r="R795" s="38"/>
      <c r="S795" s="12"/>
    </row>
    <row r="796" s="29" customFormat="1" spans="1:19">
      <c r="A796" s="12">
        <v>793</v>
      </c>
      <c r="B796" s="12" t="s">
        <v>14693</v>
      </c>
      <c r="C796" s="12"/>
      <c r="D796" s="38" t="s">
        <v>471</v>
      </c>
      <c r="E796" s="38" t="s">
        <v>14694</v>
      </c>
      <c r="F796" s="38" t="s">
        <v>143</v>
      </c>
      <c r="G796" s="38">
        <v>16</v>
      </c>
      <c r="H796" s="38" t="s">
        <v>14695</v>
      </c>
      <c r="I796" s="38" t="s">
        <v>8921</v>
      </c>
      <c r="J796" s="38" t="s">
        <v>14696</v>
      </c>
      <c r="K796" s="65" t="s">
        <v>27</v>
      </c>
      <c r="L796" s="66">
        <v>44397</v>
      </c>
      <c r="M796" s="38" t="s">
        <v>2172</v>
      </c>
      <c r="N796" s="67" t="s">
        <v>30</v>
      </c>
      <c r="O796" s="46" t="s">
        <v>14697</v>
      </c>
      <c r="P796" s="38"/>
      <c r="Q796" s="52" t="s">
        <v>30</v>
      </c>
      <c r="R796" s="38"/>
      <c r="S796" s="12"/>
    </row>
    <row r="797" s="29" customFormat="1" spans="1:19">
      <c r="A797" s="12">
        <v>794</v>
      </c>
      <c r="B797" s="12" t="s">
        <v>14698</v>
      </c>
      <c r="C797" s="12"/>
      <c r="D797" s="38" t="s">
        <v>471</v>
      </c>
      <c r="E797" s="38" t="s">
        <v>14699</v>
      </c>
      <c r="F797" s="38" t="s">
        <v>143</v>
      </c>
      <c r="G797" s="38">
        <v>16</v>
      </c>
      <c r="H797" s="38" t="s">
        <v>12186</v>
      </c>
      <c r="I797" s="38" t="s">
        <v>14700</v>
      </c>
      <c r="J797" s="38">
        <v>13641495978</v>
      </c>
      <c r="K797" s="65" t="s">
        <v>27</v>
      </c>
      <c r="L797" s="66">
        <v>44397</v>
      </c>
      <c r="M797" s="38" t="s">
        <v>1217</v>
      </c>
      <c r="N797" s="67" t="s">
        <v>30</v>
      </c>
      <c r="O797" s="46"/>
      <c r="P797" s="38"/>
      <c r="Q797" s="52"/>
      <c r="R797" s="38"/>
      <c r="S797" s="12"/>
    </row>
    <row r="798" s="29" customFormat="1" spans="1:19">
      <c r="A798" s="12">
        <v>795</v>
      </c>
      <c r="B798" s="12" t="s">
        <v>14701</v>
      </c>
      <c r="C798" s="12"/>
      <c r="D798" s="38" t="s">
        <v>471</v>
      </c>
      <c r="E798" s="38" t="s">
        <v>14702</v>
      </c>
      <c r="F798" s="38" t="s">
        <v>143</v>
      </c>
      <c r="G798" s="38">
        <v>16</v>
      </c>
      <c r="H798" s="38" t="s">
        <v>14703</v>
      </c>
      <c r="I798" s="38" t="s">
        <v>14704</v>
      </c>
      <c r="J798" s="38" t="s">
        <v>14705</v>
      </c>
      <c r="K798" s="65" t="s">
        <v>27</v>
      </c>
      <c r="L798" s="66">
        <v>44394</v>
      </c>
      <c r="M798" s="38" t="s">
        <v>1347</v>
      </c>
      <c r="N798" s="67" t="s">
        <v>30</v>
      </c>
      <c r="O798" s="46"/>
      <c r="P798" s="38"/>
      <c r="Q798" s="52" t="s">
        <v>30</v>
      </c>
      <c r="R798" s="38"/>
      <c r="S798" s="12"/>
    </row>
    <row r="799" s="29" customFormat="1" spans="1:19">
      <c r="A799" s="12">
        <v>796</v>
      </c>
      <c r="B799" s="12" t="s">
        <v>14706</v>
      </c>
      <c r="C799" s="12"/>
      <c r="D799" s="38" t="s">
        <v>471</v>
      </c>
      <c r="E799" s="38" t="s">
        <v>14707</v>
      </c>
      <c r="F799" s="38" t="s">
        <v>143</v>
      </c>
      <c r="G799" s="38">
        <v>16</v>
      </c>
      <c r="H799" s="38" t="s">
        <v>18629</v>
      </c>
      <c r="I799" s="38" t="s">
        <v>14708</v>
      </c>
      <c r="J799" s="38">
        <v>15913660082</v>
      </c>
      <c r="K799" s="65" t="s">
        <v>27</v>
      </c>
      <c r="L799" s="66">
        <v>44395</v>
      </c>
      <c r="M799" s="38" t="s">
        <v>2172</v>
      </c>
      <c r="N799" s="67" t="s">
        <v>30</v>
      </c>
      <c r="O799" s="46"/>
      <c r="P799" s="38"/>
      <c r="Q799" s="52" t="s">
        <v>30</v>
      </c>
      <c r="R799" s="38"/>
      <c r="S799" s="12"/>
    </row>
    <row r="800" s="29" customFormat="1" spans="1:19">
      <c r="A800" s="12">
        <v>797</v>
      </c>
      <c r="B800" s="12" t="s">
        <v>14709</v>
      </c>
      <c r="C800" s="12"/>
      <c r="D800" s="38" t="s">
        <v>471</v>
      </c>
      <c r="E800" s="38" t="s">
        <v>14710</v>
      </c>
      <c r="F800" s="38" t="s">
        <v>143</v>
      </c>
      <c r="G800" s="38">
        <v>17</v>
      </c>
      <c r="H800" s="38" t="s">
        <v>18630</v>
      </c>
      <c r="I800" s="38" t="s">
        <v>14712</v>
      </c>
      <c r="J800" s="38">
        <v>18378891851</v>
      </c>
      <c r="K800" s="65" t="s">
        <v>27</v>
      </c>
      <c r="L800" s="66">
        <v>44394</v>
      </c>
      <c r="M800" s="38" t="s">
        <v>2172</v>
      </c>
      <c r="N800" s="67" t="s">
        <v>30</v>
      </c>
      <c r="O800" s="46"/>
      <c r="P800" s="38"/>
      <c r="Q800" s="52"/>
      <c r="R800" s="38"/>
      <c r="S800" s="12"/>
    </row>
    <row r="801" s="29" customFormat="1" spans="1:19">
      <c r="A801" s="12">
        <v>798</v>
      </c>
      <c r="B801" s="12" t="s">
        <v>14713</v>
      </c>
      <c r="C801" s="12"/>
      <c r="D801" s="38" t="s">
        <v>471</v>
      </c>
      <c r="E801" s="38" t="s">
        <v>14714</v>
      </c>
      <c r="F801" s="38" t="s">
        <v>24</v>
      </c>
      <c r="G801" s="38">
        <v>17</v>
      </c>
      <c r="H801" s="38" t="s">
        <v>14715</v>
      </c>
      <c r="I801" s="38" t="s">
        <v>14716</v>
      </c>
      <c r="J801" s="38">
        <v>15807781216</v>
      </c>
      <c r="K801" s="65" t="s">
        <v>27</v>
      </c>
      <c r="L801" s="66">
        <v>44398</v>
      </c>
      <c r="M801" s="38" t="s">
        <v>25866</v>
      </c>
      <c r="N801" s="67" t="s">
        <v>30</v>
      </c>
      <c r="O801" s="46"/>
      <c r="P801" s="38"/>
      <c r="Q801" s="52"/>
      <c r="R801" s="38"/>
      <c r="S801" s="12"/>
    </row>
    <row r="802" s="29" customFormat="1" spans="1:19">
      <c r="A802" s="12">
        <v>799</v>
      </c>
      <c r="B802" s="12" t="s">
        <v>14717</v>
      </c>
      <c r="C802" s="12"/>
      <c r="D802" s="38" t="s">
        <v>471</v>
      </c>
      <c r="E802" s="38" t="s">
        <v>3449</v>
      </c>
      <c r="F802" s="38" t="s">
        <v>143</v>
      </c>
      <c r="G802" s="38">
        <v>17</v>
      </c>
      <c r="H802" s="38" t="s">
        <v>14718</v>
      </c>
      <c r="I802" s="38" t="s">
        <v>2224</v>
      </c>
      <c r="J802" s="38">
        <v>13557886454</v>
      </c>
      <c r="K802" s="65" t="s">
        <v>27</v>
      </c>
      <c r="L802" s="66">
        <v>44397</v>
      </c>
      <c r="M802" s="38" t="s">
        <v>1273</v>
      </c>
      <c r="N802" s="67" t="s">
        <v>30</v>
      </c>
      <c r="O802" s="46"/>
      <c r="P802" s="38"/>
      <c r="Q802" s="52"/>
      <c r="R802" s="38"/>
      <c r="S802" s="12"/>
    </row>
    <row r="803" s="29" customFormat="1" spans="1:19">
      <c r="A803" s="12">
        <v>800</v>
      </c>
      <c r="B803" s="12" t="s">
        <v>14719</v>
      </c>
      <c r="C803" s="12"/>
      <c r="D803" s="38" t="s">
        <v>471</v>
      </c>
      <c r="E803" s="38" t="s">
        <v>14720</v>
      </c>
      <c r="F803" s="38" t="s">
        <v>143</v>
      </c>
      <c r="G803" s="38">
        <v>17</v>
      </c>
      <c r="H803" s="38" t="s">
        <v>14721</v>
      </c>
      <c r="I803" s="38" t="s">
        <v>14722</v>
      </c>
      <c r="J803" s="38" t="s">
        <v>14723</v>
      </c>
      <c r="K803" s="65" t="s">
        <v>27</v>
      </c>
      <c r="L803" s="66">
        <v>44395</v>
      </c>
      <c r="M803" s="38" t="s">
        <v>2172</v>
      </c>
      <c r="N803" s="67"/>
      <c r="O803" s="46"/>
      <c r="P803" s="38"/>
      <c r="Q803" s="52"/>
      <c r="R803" s="38"/>
      <c r="S803" s="12"/>
    </row>
    <row r="804" s="29" customFormat="1" spans="1:19">
      <c r="A804" s="12">
        <v>801</v>
      </c>
      <c r="B804" s="12" t="s">
        <v>14724</v>
      </c>
      <c r="C804" s="12"/>
      <c r="D804" s="38" t="s">
        <v>471</v>
      </c>
      <c r="E804" s="38" t="s">
        <v>14725</v>
      </c>
      <c r="F804" s="38" t="s">
        <v>143</v>
      </c>
      <c r="G804" s="38">
        <v>18</v>
      </c>
      <c r="H804" s="38" t="s">
        <v>25867</v>
      </c>
      <c r="I804" s="38" t="s">
        <v>14727</v>
      </c>
      <c r="J804" s="38">
        <v>18278872600</v>
      </c>
      <c r="K804" s="65" t="s">
        <v>27</v>
      </c>
      <c r="L804" s="66">
        <v>44394</v>
      </c>
      <c r="M804" s="38" t="s">
        <v>14728</v>
      </c>
      <c r="N804" s="67" t="s">
        <v>30</v>
      </c>
      <c r="O804" s="46"/>
      <c r="P804" s="38"/>
      <c r="Q804" s="52"/>
      <c r="R804" s="38"/>
      <c r="S804" s="12"/>
    </row>
    <row r="805" s="29" customFormat="1" spans="1:19">
      <c r="A805" s="12">
        <v>802</v>
      </c>
      <c r="B805" s="12" t="s">
        <v>14729</v>
      </c>
      <c r="C805" s="12"/>
      <c r="D805" s="38" t="s">
        <v>471</v>
      </c>
      <c r="E805" s="38" t="s">
        <v>14730</v>
      </c>
      <c r="F805" s="38" t="s">
        <v>143</v>
      </c>
      <c r="G805" s="38">
        <v>17</v>
      </c>
      <c r="H805" s="38" t="s">
        <v>14731</v>
      </c>
      <c r="I805" s="38" t="s">
        <v>14732</v>
      </c>
      <c r="J805" s="38">
        <v>18077899214</v>
      </c>
      <c r="K805" s="65" t="s">
        <v>27</v>
      </c>
      <c r="L805" s="66">
        <v>44394</v>
      </c>
      <c r="M805" s="38" t="s">
        <v>2172</v>
      </c>
      <c r="N805" s="67" t="s">
        <v>30</v>
      </c>
      <c r="O805" s="46"/>
      <c r="P805" s="38"/>
      <c r="Q805" s="52" t="s">
        <v>30</v>
      </c>
      <c r="R805" s="38" t="s">
        <v>14733</v>
      </c>
      <c r="S805" s="12"/>
    </row>
    <row r="806" s="29" customFormat="1" spans="1:19">
      <c r="A806" s="12">
        <v>803</v>
      </c>
      <c r="B806" s="12" t="s">
        <v>14734</v>
      </c>
      <c r="C806" s="12"/>
      <c r="D806" s="38" t="s">
        <v>471</v>
      </c>
      <c r="E806" s="38" t="s">
        <v>14735</v>
      </c>
      <c r="F806" s="38" t="s">
        <v>143</v>
      </c>
      <c r="G806" s="38">
        <v>16</v>
      </c>
      <c r="H806" s="38" t="s">
        <v>14736</v>
      </c>
      <c r="I806" s="38" t="s">
        <v>12568</v>
      </c>
      <c r="J806" s="38">
        <v>18777269725</v>
      </c>
      <c r="K806" s="65" t="s">
        <v>27</v>
      </c>
      <c r="L806" s="66">
        <v>44396</v>
      </c>
      <c r="M806" s="38" t="s">
        <v>14737</v>
      </c>
      <c r="N806" s="67" t="s">
        <v>30</v>
      </c>
      <c r="O806" s="46"/>
      <c r="P806" s="38"/>
      <c r="Q806" s="52"/>
      <c r="R806" s="38"/>
      <c r="S806" s="12"/>
    </row>
    <row r="807" s="29" customFormat="1" spans="1:19">
      <c r="A807" s="12">
        <v>804</v>
      </c>
      <c r="B807" s="12" t="s">
        <v>14738</v>
      </c>
      <c r="C807" s="12"/>
      <c r="D807" s="38" t="s">
        <v>471</v>
      </c>
      <c r="E807" s="38" t="s">
        <v>14739</v>
      </c>
      <c r="F807" s="38" t="s">
        <v>143</v>
      </c>
      <c r="G807" s="38">
        <v>16</v>
      </c>
      <c r="H807" s="38" t="s">
        <v>14740</v>
      </c>
      <c r="I807" s="38" t="s">
        <v>14741</v>
      </c>
      <c r="J807" s="38" t="s">
        <v>14742</v>
      </c>
      <c r="K807" s="65" t="s">
        <v>27</v>
      </c>
      <c r="L807" s="66">
        <v>44408</v>
      </c>
      <c r="M807" s="38" t="s">
        <v>2172</v>
      </c>
      <c r="N807" s="67" t="s">
        <v>30</v>
      </c>
      <c r="O807" s="46"/>
      <c r="P807" s="38"/>
      <c r="Q807" s="52"/>
      <c r="R807" s="38"/>
      <c r="S807" s="12"/>
    </row>
    <row r="808" s="29" customFormat="1" spans="1:19">
      <c r="A808" s="12">
        <v>805</v>
      </c>
      <c r="B808" s="12" t="s">
        <v>14743</v>
      </c>
      <c r="C808" s="12"/>
      <c r="D808" s="38" t="s">
        <v>471</v>
      </c>
      <c r="E808" s="38" t="s">
        <v>14744</v>
      </c>
      <c r="F808" s="38" t="s">
        <v>143</v>
      </c>
      <c r="G808" s="38">
        <v>17</v>
      </c>
      <c r="H808" s="38" t="s">
        <v>14745</v>
      </c>
      <c r="I808" s="38" t="s">
        <v>14746</v>
      </c>
      <c r="J808" s="38">
        <v>17777939453</v>
      </c>
      <c r="K808" s="65" t="s">
        <v>27</v>
      </c>
      <c r="L808" s="66">
        <v>44398</v>
      </c>
      <c r="M808" s="38" t="s">
        <v>14747</v>
      </c>
      <c r="N808" s="67" t="s">
        <v>30</v>
      </c>
      <c r="O808" s="46"/>
      <c r="P808" s="38"/>
      <c r="Q808" s="52"/>
      <c r="R808" s="38"/>
      <c r="S808" s="12"/>
    </row>
    <row r="809" s="29" customFormat="1" spans="1:19">
      <c r="A809" s="12">
        <v>806</v>
      </c>
      <c r="B809" s="12" t="s">
        <v>14748</v>
      </c>
      <c r="C809" s="12"/>
      <c r="D809" s="38" t="s">
        <v>471</v>
      </c>
      <c r="E809" s="38" t="s">
        <v>14749</v>
      </c>
      <c r="F809" s="38" t="s">
        <v>24</v>
      </c>
      <c r="G809" s="38">
        <v>18</v>
      </c>
      <c r="H809" s="38" t="s">
        <v>25868</v>
      </c>
      <c r="I809" s="38" t="s">
        <v>14751</v>
      </c>
      <c r="J809" s="38" t="s">
        <v>14752</v>
      </c>
      <c r="K809" s="65" t="s">
        <v>27</v>
      </c>
      <c r="L809" s="66">
        <v>44331</v>
      </c>
      <c r="M809" s="38" t="s">
        <v>2172</v>
      </c>
      <c r="N809" s="67" t="s">
        <v>27</v>
      </c>
      <c r="O809" s="66">
        <v>44366</v>
      </c>
      <c r="P809" s="38" t="s">
        <v>2172</v>
      </c>
      <c r="Q809" s="52" t="s">
        <v>30</v>
      </c>
      <c r="R809" s="38"/>
      <c r="S809" s="12"/>
    </row>
    <row r="810" s="29" customFormat="1" spans="1:19">
      <c r="A810" s="12">
        <v>807</v>
      </c>
      <c r="B810" s="12" t="s">
        <v>14753</v>
      </c>
      <c r="C810" s="12"/>
      <c r="D810" s="38" t="s">
        <v>471</v>
      </c>
      <c r="E810" s="38" t="s">
        <v>14754</v>
      </c>
      <c r="F810" s="38" t="s">
        <v>143</v>
      </c>
      <c r="G810" s="38">
        <v>16</v>
      </c>
      <c r="H810" s="38" t="s">
        <v>18632</v>
      </c>
      <c r="I810" s="38" t="s">
        <v>14756</v>
      </c>
      <c r="J810" s="38" t="s">
        <v>14757</v>
      </c>
      <c r="K810" s="65" t="s">
        <v>27</v>
      </c>
      <c r="L810" s="66">
        <v>44396</v>
      </c>
      <c r="M810" s="38" t="s">
        <v>2172</v>
      </c>
      <c r="N810" s="67" t="s">
        <v>27</v>
      </c>
      <c r="O810" s="46">
        <v>44418</v>
      </c>
      <c r="P810" s="38" t="s">
        <v>14758</v>
      </c>
      <c r="Q810" s="52" t="s">
        <v>30</v>
      </c>
      <c r="R810" s="38"/>
      <c r="S810" s="12"/>
    </row>
    <row r="811" s="29" customFormat="1" spans="1:19">
      <c r="A811" s="12">
        <v>808</v>
      </c>
      <c r="B811" s="12" t="s">
        <v>14759</v>
      </c>
      <c r="C811" s="12"/>
      <c r="D811" s="38" t="s">
        <v>471</v>
      </c>
      <c r="E811" s="38" t="s">
        <v>14760</v>
      </c>
      <c r="F811" s="38" t="s">
        <v>143</v>
      </c>
      <c r="G811" s="38">
        <v>17</v>
      </c>
      <c r="H811" s="38" t="s">
        <v>18633</v>
      </c>
      <c r="I811" s="38" t="s">
        <v>14761</v>
      </c>
      <c r="J811" s="38">
        <v>13768480629</v>
      </c>
      <c r="K811" s="65" t="s">
        <v>27</v>
      </c>
      <c r="L811" s="66">
        <v>44394</v>
      </c>
      <c r="M811" s="38" t="s">
        <v>2172</v>
      </c>
      <c r="N811" s="67" t="s">
        <v>30</v>
      </c>
      <c r="O811" s="46"/>
      <c r="P811" s="38"/>
      <c r="Q811" s="52"/>
      <c r="R811" s="38"/>
      <c r="S811" s="12"/>
    </row>
    <row r="812" s="29" customFormat="1" spans="1:19">
      <c r="A812" s="12">
        <v>809</v>
      </c>
      <c r="B812" s="12" t="s">
        <v>14762</v>
      </c>
      <c r="C812" s="12"/>
      <c r="D812" s="38" t="s">
        <v>471</v>
      </c>
      <c r="E812" s="38" t="s">
        <v>14763</v>
      </c>
      <c r="F812" s="38" t="s">
        <v>143</v>
      </c>
      <c r="G812" s="38">
        <v>16</v>
      </c>
      <c r="H812" s="38" t="s">
        <v>18634</v>
      </c>
      <c r="I812" s="38" t="s">
        <v>14765</v>
      </c>
      <c r="J812" s="38" t="s">
        <v>14766</v>
      </c>
      <c r="K812" s="65" t="s">
        <v>27</v>
      </c>
      <c r="L812" s="66">
        <v>44399</v>
      </c>
      <c r="M812" s="38" t="s">
        <v>2172</v>
      </c>
      <c r="N812" s="67" t="s">
        <v>30</v>
      </c>
      <c r="O812" s="46"/>
      <c r="P812" s="38"/>
      <c r="Q812" s="52" t="s">
        <v>30</v>
      </c>
      <c r="R812" s="38"/>
      <c r="S812" s="12"/>
    </row>
    <row r="813" s="29" customFormat="1" spans="1:19">
      <c r="A813" s="12">
        <v>810</v>
      </c>
      <c r="B813" s="12" t="s">
        <v>14767</v>
      </c>
      <c r="C813" s="12"/>
      <c r="D813" s="38" t="s">
        <v>471</v>
      </c>
      <c r="E813" s="38" t="s">
        <v>14768</v>
      </c>
      <c r="F813" s="38" t="s">
        <v>143</v>
      </c>
      <c r="G813" s="38">
        <v>17</v>
      </c>
      <c r="H813" s="38" t="s">
        <v>18635</v>
      </c>
      <c r="I813" s="38" t="s">
        <v>14770</v>
      </c>
      <c r="J813" s="38">
        <v>13788283833</v>
      </c>
      <c r="K813" s="65" t="s">
        <v>27</v>
      </c>
      <c r="L813" s="66">
        <v>44409</v>
      </c>
      <c r="M813" s="38" t="s">
        <v>6144</v>
      </c>
      <c r="N813" s="67" t="s">
        <v>30</v>
      </c>
      <c r="O813" s="46"/>
      <c r="P813" s="38"/>
      <c r="Q813" s="52" t="s">
        <v>30</v>
      </c>
      <c r="R813" s="38"/>
      <c r="S813" s="12"/>
    </row>
    <row r="814" s="29" customFormat="1" spans="1:19">
      <c r="A814" s="12">
        <v>811</v>
      </c>
      <c r="B814" s="12" t="s">
        <v>14771</v>
      </c>
      <c r="C814" s="12"/>
      <c r="D814" s="38" t="s">
        <v>471</v>
      </c>
      <c r="E814" s="38" t="s">
        <v>14772</v>
      </c>
      <c r="F814" s="38" t="s">
        <v>24</v>
      </c>
      <c r="G814" s="38">
        <v>16</v>
      </c>
      <c r="H814" s="38" t="s">
        <v>14773</v>
      </c>
      <c r="I814" s="38" t="s">
        <v>14774</v>
      </c>
      <c r="J814" s="38" t="s">
        <v>14775</v>
      </c>
      <c r="K814" s="65" t="s">
        <v>27</v>
      </c>
      <c r="L814" s="66">
        <v>44420</v>
      </c>
      <c r="M814" s="38" t="s">
        <v>2455</v>
      </c>
      <c r="N814" s="67" t="s">
        <v>30</v>
      </c>
      <c r="O814" s="46"/>
      <c r="P814" s="38"/>
      <c r="Q814" s="52"/>
      <c r="R814" s="38"/>
      <c r="S814" s="12"/>
    </row>
    <row r="815" s="29" customFormat="1" spans="1:19">
      <c r="A815" s="12">
        <v>812</v>
      </c>
      <c r="B815" s="12" t="s">
        <v>14776</v>
      </c>
      <c r="C815" s="12"/>
      <c r="D815" s="38" t="s">
        <v>471</v>
      </c>
      <c r="E815" s="38" t="s">
        <v>14777</v>
      </c>
      <c r="F815" s="38" t="s">
        <v>143</v>
      </c>
      <c r="G815" s="38">
        <v>17</v>
      </c>
      <c r="H815" s="38" t="s">
        <v>18636</v>
      </c>
      <c r="I815" s="38" t="s">
        <v>14779</v>
      </c>
      <c r="J815" s="38" t="s">
        <v>14780</v>
      </c>
      <c r="K815" s="65" t="s">
        <v>27</v>
      </c>
      <c r="L815" s="66">
        <v>44396</v>
      </c>
      <c r="M815" s="38" t="s">
        <v>11375</v>
      </c>
      <c r="N815" s="67" t="s">
        <v>30</v>
      </c>
      <c r="O815" s="46"/>
      <c r="P815" s="38"/>
      <c r="Q815" s="52" t="s">
        <v>30</v>
      </c>
      <c r="R815" s="38"/>
      <c r="S815" s="12"/>
    </row>
    <row r="816" s="29" customFormat="1" spans="1:19">
      <c r="A816" s="12">
        <v>813</v>
      </c>
      <c r="B816" s="12" t="s">
        <v>14781</v>
      </c>
      <c r="C816" s="12"/>
      <c r="D816" s="38" t="s">
        <v>471</v>
      </c>
      <c r="E816" s="38" t="s">
        <v>14782</v>
      </c>
      <c r="F816" s="38" t="s">
        <v>143</v>
      </c>
      <c r="G816" s="38">
        <v>16</v>
      </c>
      <c r="H816" s="38" t="s">
        <v>14783</v>
      </c>
      <c r="I816" s="38" t="s">
        <v>14784</v>
      </c>
      <c r="J816" s="38" t="s">
        <v>14785</v>
      </c>
      <c r="K816" s="65" t="s">
        <v>27</v>
      </c>
      <c r="L816" s="66">
        <v>44396</v>
      </c>
      <c r="M816" s="38" t="s">
        <v>4424</v>
      </c>
      <c r="N816" s="67" t="s">
        <v>30</v>
      </c>
      <c r="O816" s="46"/>
      <c r="P816" s="38"/>
      <c r="Q816" s="52"/>
      <c r="R816" s="38"/>
      <c r="S816" s="12"/>
    </row>
    <row r="817" s="29" customFormat="1" spans="1:19">
      <c r="A817" s="12">
        <v>814</v>
      </c>
      <c r="B817" s="12" t="s">
        <v>14786</v>
      </c>
      <c r="C817" s="12"/>
      <c r="D817" s="38" t="s">
        <v>471</v>
      </c>
      <c r="E817" s="38" t="s">
        <v>14787</v>
      </c>
      <c r="F817" s="38" t="s">
        <v>143</v>
      </c>
      <c r="G817" s="38">
        <v>16</v>
      </c>
      <c r="H817" s="38" t="s">
        <v>14788</v>
      </c>
      <c r="I817" s="38" t="s">
        <v>14789</v>
      </c>
      <c r="J817" s="38">
        <v>13768280670</v>
      </c>
      <c r="K817" s="65" t="s">
        <v>27</v>
      </c>
      <c r="L817" s="66">
        <v>44396</v>
      </c>
      <c r="M817" s="38" t="s">
        <v>3693</v>
      </c>
      <c r="N817" s="67" t="s">
        <v>30</v>
      </c>
      <c r="O817" s="46"/>
      <c r="P817" s="38"/>
      <c r="Q817" s="52"/>
      <c r="R817" s="38"/>
      <c r="S817" s="12"/>
    </row>
    <row r="818" s="29" customFormat="1" spans="1:19">
      <c r="A818" s="12">
        <v>815</v>
      </c>
      <c r="B818" s="12" t="s">
        <v>14790</v>
      </c>
      <c r="C818" s="12"/>
      <c r="D818" s="38" t="s">
        <v>471</v>
      </c>
      <c r="E818" s="38" t="s">
        <v>14791</v>
      </c>
      <c r="F818" s="38" t="s">
        <v>143</v>
      </c>
      <c r="G818" s="38">
        <v>16</v>
      </c>
      <c r="H818" s="38" t="s">
        <v>18637</v>
      </c>
      <c r="I818" s="38" t="s">
        <v>14793</v>
      </c>
      <c r="J818" s="38" t="s">
        <v>14794</v>
      </c>
      <c r="K818" s="65" t="s">
        <v>27</v>
      </c>
      <c r="L818" s="66">
        <v>44407</v>
      </c>
      <c r="M818" s="38" t="s">
        <v>3645</v>
      </c>
      <c r="N818" s="67" t="s">
        <v>30</v>
      </c>
      <c r="O818" s="46"/>
      <c r="P818" s="38"/>
      <c r="Q818" s="52" t="s">
        <v>30</v>
      </c>
      <c r="R818" s="38"/>
      <c r="S818" s="12"/>
    </row>
    <row r="819" s="29" customFormat="1" spans="1:19">
      <c r="A819" s="12">
        <v>816</v>
      </c>
      <c r="B819" s="12" t="s">
        <v>14795</v>
      </c>
      <c r="C819" s="12"/>
      <c r="D819" s="38" t="s">
        <v>471</v>
      </c>
      <c r="E819" s="38" t="s">
        <v>14796</v>
      </c>
      <c r="F819" s="38" t="s">
        <v>24</v>
      </c>
      <c r="G819" s="38">
        <v>16</v>
      </c>
      <c r="H819" s="38" t="s">
        <v>14797</v>
      </c>
      <c r="I819" s="38" t="s">
        <v>14798</v>
      </c>
      <c r="J819" s="38" t="s">
        <v>14799</v>
      </c>
      <c r="K819" s="65" t="s">
        <v>27</v>
      </c>
      <c r="L819" s="66">
        <v>44398</v>
      </c>
      <c r="M819" s="38" t="s">
        <v>14800</v>
      </c>
      <c r="N819" s="67" t="s">
        <v>30</v>
      </c>
      <c r="O819" s="46"/>
      <c r="P819" s="38"/>
      <c r="Q819" s="52" t="s">
        <v>30</v>
      </c>
      <c r="R819" s="38" t="s">
        <v>14645</v>
      </c>
      <c r="S819" s="12"/>
    </row>
    <row r="820" s="29" customFormat="1" spans="1:19">
      <c r="A820" s="12">
        <v>817</v>
      </c>
      <c r="B820" s="12" t="s">
        <v>14801</v>
      </c>
      <c r="C820" s="12"/>
      <c r="D820" s="38" t="s">
        <v>471</v>
      </c>
      <c r="E820" s="38" t="s">
        <v>14802</v>
      </c>
      <c r="F820" s="38" t="s">
        <v>143</v>
      </c>
      <c r="G820" s="38">
        <v>16</v>
      </c>
      <c r="H820" s="38" t="s">
        <v>18080</v>
      </c>
      <c r="I820" s="38" t="s">
        <v>14803</v>
      </c>
      <c r="J820" s="38">
        <v>17754598641</v>
      </c>
      <c r="K820" s="65" t="s">
        <v>27</v>
      </c>
      <c r="L820" s="66">
        <v>44403</v>
      </c>
      <c r="M820" s="38" t="s">
        <v>2172</v>
      </c>
      <c r="N820" s="67" t="s">
        <v>30</v>
      </c>
      <c r="O820" s="46"/>
      <c r="P820" s="38"/>
      <c r="Q820" s="52" t="s">
        <v>30</v>
      </c>
      <c r="R820" s="38"/>
      <c r="S820" s="12"/>
    </row>
    <row r="821" s="29" customFormat="1" spans="1:19">
      <c r="A821" s="12">
        <v>818</v>
      </c>
      <c r="B821" s="12" t="s">
        <v>14804</v>
      </c>
      <c r="C821" s="12"/>
      <c r="D821" s="38" t="s">
        <v>471</v>
      </c>
      <c r="E821" s="38" t="s">
        <v>14805</v>
      </c>
      <c r="F821" s="38" t="s">
        <v>143</v>
      </c>
      <c r="G821" s="38">
        <v>16</v>
      </c>
      <c r="H821" s="38" t="s">
        <v>6693</v>
      </c>
      <c r="I821" s="38" t="s">
        <v>14806</v>
      </c>
      <c r="J821" s="38">
        <v>13412614098</v>
      </c>
      <c r="K821" s="65" t="s">
        <v>27</v>
      </c>
      <c r="L821" s="66">
        <v>44396</v>
      </c>
      <c r="M821" s="38" t="s">
        <v>9576</v>
      </c>
      <c r="N821" s="67" t="s">
        <v>30</v>
      </c>
      <c r="O821" s="46"/>
      <c r="P821" s="38"/>
      <c r="Q821" s="52"/>
      <c r="R821" s="38" t="s">
        <v>14807</v>
      </c>
      <c r="S821" s="12"/>
    </row>
    <row r="822" s="29" customFormat="1" spans="1:19">
      <c r="A822" s="12">
        <v>819</v>
      </c>
      <c r="B822" s="12" t="s">
        <v>14808</v>
      </c>
      <c r="C822" s="12"/>
      <c r="D822" s="38" t="s">
        <v>471</v>
      </c>
      <c r="E822" s="38" t="s">
        <v>14809</v>
      </c>
      <c r="F822" s="38" t="s">
        <v>24</v>
      </c>
      <c r="G822" s="38">
        <v>17</v>
      </c>
      <c r="H822" s="38" t="s">
        <v>18639</v>
      </c>
      <c r="I822" s="38" t="s">
        <v>14811</v>
      </c>
      <c r="J822" s="38">
        <v>15878822453</v>
      </c>
      <c r="K822" s="65" t="s">
        <v>27</v>
      </c>
      <c r="L822" s="66">
        <v>44405</v>
      </c>
      <c r="M822" s="38" t="s">
        <v>2172</v>
      </c>
      <c r="N822" s="67" t="s">
        <v>30</v>
      </c>
      <c r="O822" s="46"/>
      <c r="P822" s="38" t="s">
        <v>14812</v>
      </c>
      <c r="Q822" s="52" t="s">
        <v>30</v>
      </c>
      <c r="R822" s="38"/>
      <c r="S822" s="12"/>
    </row>
    <row r="823" s="29" customFormat="1" spans="1:19">
      <c r="A823" s="12">
        <v>820</v>
      </c>
      <c r="B823" s="12" t="s">
        <v>14813</v>
      </c>
      <c r="C823" s="12"/>
      <c r="D823" s="38" t="s">
        <v>471</v>
      </c>
      <c r="E823" s="38" t="s">
        <v>14814</v>
      </c>
      <c r="F823" s="38" t="s">
        <v>143</v>
      </c>
      <c r="G823" s="38">
        <v>15</v>
      </c>
      <c r="H823" s="38" t="s">
        <v>18640</v>
      </c>
      <c r="I823" s="38" t="s">
        <v>14816</v>
      </c>
      <c r="J823" s="38" t="s">
        <v>14817</v>
      </c>
      <c r="K823" s="65" t="s">
        <v>27</v>
      </c>
      <c r="L823" s="66">
        <v>44396</v>
      </c>
      <c r="M823" s="38" t="s">
        <v>28</v>
      </c>
      <c r="N823" s="67" t="s">
        <v>30</v>
      </c>
      <c r="O823" s="46"/>
      <c r="P823" s="38"/>
      <c r="Q823" s="52"/>
      <c r="R823" s="38"/>
      <c r="S823" s="12"/>
    </row>
    <row r="824" s="29" customFormat="1" spans="1:19">
      <c r="A824" s="12">
        <v>821</v>
      </c>
      <c r="B824" s="12" t="s">
        <v>14818</v>
      </c>
      <c r="C824" s="12"/>
      <c r="D824" s="38" t="s">
        <v>471</v>
      </c>
      <c r="E824" s="38" t="s">
        <v>14819</v>
      </c>
      <c r="F824" s="38" t="s">
        <v>24</v>
      </c>
      <c r="G824" s="38">
        <v>17</v>
      </c>
      <c r="H824" s="38" t="s">
        <v>14820</v>
      </c>
      <c r="I824" s="38" t="s">
        <v>14821</v>
      </c>
      <c r="J824" s="38" t="s">
        <v>14822</v>
      </c>
      <c r="K824" s="65" t="s">
        <v>27</v>
      </c>
      <c r="L824" s="66">
        <v>44395</v>
      </c>
      <c r="M824" s="38" t="s">
        <v>2747</v>
      </c>
      <c r="N824" s="67" t="s">
        <v>30</v>
      </c>
      <c r="O824" s="46"/>
      <c r="P824" s="38"/>
      <c r="Q824" s="52"/>
      <c r="R824" s="38"/>
      <c r="S824" s="12"/>
    </row>
    <row r="825" s="29" customFormat="1" spans="1:19">
      <c r="A825" s="12">
        <v>822</v>
      </c>
      <c r="B825" s="12" t="s">
        <v>14823</v>
      </c>
      <c r="C825" s="12"/>
      <c r="D825" s="38" t="s">
        <v>471</v>
      </c>
      <c r="E825" s="38" t="s">
        <v>14824</v>
      </c>
      <c r="F825" s="38" t="s">
        <v>143</v>
      </c>
      <c r="G825" s="38">
        <v>16</v>
      </c>
      <c r="H825" s="38" t="s">
        <v>14825</v>
      </c>
      <c r="I825" s="38" t="s">
        <v>14826</v>
      </c>
      <c r="J825" s="38" t="s">
        <v>14827</v>
      </c>
      <c r="K825" s="65" t="s">
        <v>27</v>
      </c>
      <c r="L825" s="66">
        <v>44395</v>
      </c>
      <c r="M825" s="38" t="s">
        <v>9576</v>
      </c>
      <c r="N825" s="67" t="s">
        <v>30</v>
      </c>
      <c r="O825" s="46"/>
      <c r="P825" s="38"/>
      <c r="Q825" s="52"/>
      <c r="R825" s="38"/>
      <c r="S825" s="12"/>
    </row>
    <row r="826" s="29" customFormat="1" spans="1:19">
      <c r="A826" s="12">
        <v>823</v>
      </c>
      <c r="B826" s="12" t="s">
        <v>14828</v>
      </c>
      <c r="C826" s="12"/>
      <c r="D826" s="38" t="s">
        <v>471</v>
      </c>
      <c r="E826" s="38" t="s">
        <v>14829</v>
      </c>
      <c r="F826" s="38" t="s">
        <v>143</v>
      </c>
      <c r="G826" s="38">
        <v>18</v>
      </c>
      <c r="H826" s="38" t="s">
        <v>25869</v>
      </c>
      <c r="I826" s="38" t="s">
        <v>14831</v>
      </c>
      <c r="J826" s="38" t="s">
        <v>14832</v>
      </c>
      <c r="K826" s="65" t="s">
        <v>27</v>
      </c>
      <c r="L826" s="66">
        <v>44331</v>
      </c>
      <c r="M826" s="38" t="s">
        <v>2172</v>
      </c>
      <c r="N826" s="67" t="s">
        <v>27</v>
      </c>
      <c r="O826" s="66">
        <v>44366</v>
      </c>
      <c r="P826" s="38" t="s">
        <v>2172</v>
      </c>
      <c r="Q826" s="52" t="s">
        <v>30</v>
      </c>
      <c r="R826" s="38"/>
      <c r="S826" s="12"/>
    </row>
    <row r="827" s="29" customFormat="1" spans="1:19">
      <c r="A827" s="12">
        <v>824</v>
      </c>
      <c r="B827" s="12" t="s">
        <v>14833</v>
      </c>
      <c r="C827" s="12"/>
      <c r="D827" s="38" t="s">
        <v>471</v>
      </c>
      <c r="E827" s="38" t="s">
        <v>10390</v>
      </c>
      <c r="F827" s="38" t="s">
        <v>24</v>
      </c>
      <c r="G827" s="38">
        <v>15</v>
      </c>
      <c r="H827" s="38" t="s">
        <v>14834</v>
      </c>
      <c r="I827" s="38" t="s">
        <v>14835</v>
      </c>
      <c r="J827" s="38" t="s">
        <v>14836</v>
      </c>
      <c r="K827" s="65" t="s">
        <v>27</v>
      </c>
      <c r="L827" s="66">
        <v>44398</v>
      </c>
      <c r="M827" s="38" t="s">
        <v>1288</v>
      </c>
      <c r="N827" s="67" t="s">
        <v>30</v>
      </c>
      <c r="O827" s="46"/>
      <c r="P827" s="38"/>
      <c r="Q827" s="52"/>
      <c r="R827" s="38"/>
      <c r="S827" s="12"/>
    </row>
    <row r="828" s="29" customFormat="1" spans="1:19">
      <c r="A828" s="12">
        <v>825</v>
      </c>
      <c r="B828" s="12" t="s">
        <v>14837</v>
      </c>
      <c r="C828" s="12"/>
      <c r="D828" s="38" t="s">
        <v>471</v>
      </c>
      <c r="E828" s="38" t="s">
        <v>14838</v>
      </c>
      <c r="F828" s="38" t="s">
        <v>24</v>
      </c>
      <c r="G828" s="38">
        <v>16</v>
      </c>
      <c r="H828" s="38" t="s">
        <v>18641</v>
      </c>
      <c r="I828" s="38" t="s">
        <v>14840</v>
      </c>
      <c r="J828" s="38" t="s">
        <v>14841</v>
      </c>
      <c r="K828" s="65" t="s">
        <v>27</v>
      </c>
      <c r="L828" s="66">
        <v>44395</v>
      </c>
      <c r="M828" s="38" t="s">
        <v>2455</v>
      </c>
      <c r="N828" s="67" t="s">
        <v>30</v>
      </c>
      <c r="O828" s="46"/>
      <c r="P828" s="38"/>
      <c r="Q828" s="52" t="s">
        <v>30</v>
      </c>
      <c r="R828" s="38"/>
      <c r="S828" s="12"/>
    </row>
    <row r="829" s="29" customFormat="1" spans="1:19">
      <c r="A829" s="12">
        <v>826</v>
      </c>
      <c r="B829" s="12" t="s">
        <v>14842</v>
      </c>
      <c r="C829" s="12"/>
      <c r="D829" s="38" t="s">
        <v>471</v>
      </c>
      <c r="E829" s="38" t="s">
        <v>14843</v>
      </c>
      <c r="F829" s="38" t="s">
        <v>24</v>
      </c>
      <c r="G829" s="38">
        <v>16</v>
      </c>
      <c r="H829" s="38" t="s">
        <v>18642</v>
      </c>
      <c r="I829" s="38" t="s">
        <v>7229</v>
      </c>
      <c r="J829" s="38">
        <v>13877128714</v>
      </c>
      <c r="K829" s="65" t="s">
        <v>27</v>
      </c>
      <c r="L829" s="66">
        <v>44393</v>
      </c>
      <c r="M829" s="38" t="s">
        <v>2455</v>
      </c>
      <c r="N829" s="67" t="s">
        <v>30</v>
      </c>
      <c r="O829" s="46"/>
      <c r="P829" s="38"/>
      <c r="Q829" s="52"/>
      <c r="R829" s="38"/>
      <c r="S829" s="12"/>
    </row>
    <row r="830" s="29" customFormat="1" spans="1:19">
      <c r="A830" s="12">
        <v>827</v>
      </c>
      <c r="B830" s="12" t="s">
        <v>14844</v>
      </c>
      <c r="C830" s="12"/>
      <c r="D830" s="38" t="s">
        <v>471</v>
      </c>
      <c r="E830" s="38" t="s">
        <v>3003</v>
      </c>
      <c r="F830" s="38" t="s">
        <v>143</v>
      </c>
      <c r="G830" s="38">
        <v>15</v>
      </c>
      <c r="H830" s="38" t="s">
        <v>14845</v>
      </c>
      <c r="I830" s="38" t="s">
        <v>14846</v>
      </c>
      <c r="J830" s="38">
        <v>18907781890</v>
      </c>
      <c r="K830" s="65" t="s">
        <v>27</v>
      </c>
      <c r="L830" s="66">
        <v>44395</v>
      </c>
      <c r="M830" s="38" t="s">
        <v>2172</v>
      </c>
      <c r="N830" s="67" t="s">
        <v>30</v>
      </c>
      <c r="O830" s="46"/>
      <c r="P830" s="38"/>
      <c r="Q830" s="52"/>
      <c r="R830" s="38"/>
      <c r="S830" s="12"/>
    </row>
    <row r="831" s="29" customFormat="1" spans="1:19">
      <c r="A831" s="12">
        <v>828</v>
      </c>
      <c r="B831" s="12" t="s">
        <v>14847</v>
      </c>
      <c r="C831" s="12"/>
      <c r="D831" s="38" t="s">
        <v>471</v>
      </c>
      <c r="E831" s="38" t="s">
        <v>5898</v>
      </c>
      <c r="F831" s="38" t="s">
        <v>143</v>
      </c>
      <c r="G831" s="38">
        <v>17</v>
      </c>
      <c r="H831" s="38" t="s">
        <v>25870</v>
      </c>
      <c r="I831" s="38" t="s">
        <v>14849</v>
      </c>
      <c r="J831" s="38">
        <v>15877846255</v>
      </c>
      <c r="K831" s="65" t="s">
        <v>27</v>
      </c>
      <c r="L831" s="66">
        <v>44395</v>
      </c>
      <c r="M831" s="38" t="s">
        <v>14850</v>
      </c>
      <c r="N831" s="67"/>
      <c r="O831" s="46"/>
      <c r="P831" s="38"/>
      <c r="Q831" s="52"/>
      <c r="R831" s="38"/>
      <c r="S831" s="12"/>
    </row>
    <row r="832" s="29" customFormat="1" spans="1:19">
      <c r="A832" s="12">
        <v>829</v>
      </c>
      <c r="B832" s="12" t="s">
        <v>14851</v>
      </c>
      <c r="C832" s="12"/>
      <c r="D832" s="38" t="s">
        <v>471</v>
      </c>
      <c r="E832" s="38" t="s">
        <v>14852</v>
      </c>
      <c r="F832" s="38" t="s">
        <v>143</v>
      </c>
      <c r="G832" s="38">
        <v>16</v>
      </c>
      <c r="H832" s="38" t="s">
        <v>18643</v>
      </c>
      <c r="I832" s="38" t="s">
        <v>2202</v>
      </c>
      <c r="J832" s="38" t="s">
        <v>14854</v>
      </c>
      <c r="K832" s="65" t="s">
        <v>27</v>
      </c>
      <c r="L832" s="66">
        <v>44398</v>
      </c>
      <c r="M832" s="38" t="s">
        <v>2172</v>
      </c>
      <c r="N832" s="67" t="s">
        <v>30</v>
      </c>
      <c r="O832" s="46"/>
      <c r="P832" s="38"/>
      <c r="Q832" s="52"/>
      <c r="R832" s="38"/>
      <c r="S832" s="12"/>
    </row>
    <row r="833" s="29" customFormat="1" spans="1:19">
      <c r="A833" s="12">
        <v>830</v>
      </c>
      <c r="B833" s="12" t="s">
        <v>14855</v>
      </c>
      <c r="C833" s="12"/>
      <c r="D833" s="38" t="s">
        <v>471</v>
      </c>
      <c r="E833" s="38" t="s">
        <v>14856</v>
      </c>
      <c r="F833" s="38" t="s">
        <v>143</v>
      </c>
      <c r="G833" s="38">
        <v>16</v>
      </c>
      <c r="H833" s="38" t="s">
        <v>18644</v>
      </c>
      <c r="I833" s="38" t="s">
        <v>14858</v>
      </c>
      <c r="J833" s="38" t="s">
        <v>14859</v>
      </c>
      <c r="K833" s="65" t="s">
        <v>27</v>
      </c>
      <c r="L833" s="66">
        <v>44397</v>
      </c>
      <c r="M833" s="38" t="s">
        <v>11984</v>
      </c>
      <c r="N833" s="67" t="s">
        <v>30</v>
      </c>
      <c r="O833" s="46"/>
      <c r="P833" s="38"/>
      <c r="Q833" s="52"/>
      <c r="R833" s="38"/>
      <c r="S833" s="12"/>
    </row>
    <row r="834" s="29" customFormat="1" spans="1:19">
      <c r="A834" s="12">
        <v>831</v>
      </c>
      <c r="B834" s="12" t="s">
        <v>14860</v>
      </c>
      <c r="C834" s="12"/>
      <c r="D834" s="38" t="s">
        <v>471</v>
      </c>
      <c r="E834" s="38" t="s">
        <v>14861</v>
      </c>
      <c r="F834" s="38" t="s">
        <v>143</v>
      </c>
      <c r="G834" s="38">
        <v>17</v>
      </c>
      <c r="H834" s="38" t="s">
        <v>18645</v>
      </c>
      <c r="I834" s="38" t="s">
        <v>14863</v>
      </c>
      <c r="J834" s="38" t="s">
        <v>14864</v>
      </c>
      <c r="K834" s="65" t="s">
        <v>27</v>
      </c>
      <c r="L834" s="66">
        <v>44394</v>
      </c>
      <c r="M834" s="38" t="s">
        <v>2455</v>
      </c>
      <c r="N834" s="67" t="s">
        <v>30</v>
      </c>
      <c r="O834" s="46"/>
      <c r="P834" s="38"/>
      <c r="Q834" s="52"/>
      <c r="R834" s="38"/>
      <c r="S834" s="12"/>
    </row>
    <row r="835" s="29" customFormat="1" spans="1:19">
      <c r="A835" s="12">
        <v>832</v>
      </c>
      <c r="B835" s="12" t="s">
        <v>14865</v>
      </c>
      <c r="C835" s="12"/>
      <c r="D835" s="38" t="s">
        <v>471</v>
      </c>
      <c r="E835" s="38" t="s">
        <v>14866</v>
      </c>
      <c r="F835" s="38" t="s">
        <v>143</v>
      </c>
      <c r="G835" s="38">
        <v>16</v>
      </c>
      <c r="H835" s="38" t="s">
        <v>18646</v>
      </c>
      <c r="I835" s="38" t="s">
        <v>14868</v>
      </c>
      <c r="J835" s="38" t="s">
        <v>14869</v>
      </c>
      <c r="K835" s="65" t="s">
        <v>27</v>
      </c>
      <c r="L835" s="66">
        <v>44397</v>
      </c>
      <c r="M835" s="38" t="s">
        <v>2455</v>
      </c>
      <c r="N835" s="67" t="s">
        <v>27</v>
      </c>
      <c r="O835" s="46">
        <v>44418</v>
      </c>
      <c r="P835" s="38" t="s">
        <v>2455</v>
      </c>
      <c r="Q835" s="52" t="s">
        <v>30</v>
      </c>
      <c r="R835" s="38"/>
      <c r="S835" s="12"/>
    </row>
    <row r="836" s="29" customFormat="1" spans="1:19">
      <c r="A836" s="12">
        <v>833</v>
      </c>
      <c r="B836" s="12" t="s">
        <v>14870</v>
      </c>
      <c r="C836" s="12"/>
      <c r="D836" s="38" t="s">
        <v>471</v>
      </c>
      <c r="E836" s="38" t="s">
        <v>14871</v>
      </c>
      <c r="F836" s="38" t="s">
        <v>143</v>
      </c>
      <c r="G836" s="38">
        <v>16</v>
      </c>
      <c r="H836" s="38" t="s">
        <v>2624</v>
      </c>
      <c r="I836" s="38" t="s">
        <v>14872</v>
      </c>
      <c r="J836" s="38">
        <v>13676036639</v>
      </c>
      <c r="K836" s="65" t="s">
        <v>27</v>
      </c>
      <c r="L836" s="66">
        <v>44405</v>
      </c>
      <c r="M836" s="38" t="s">
        <v>18647</v>
      </c>
      <c r="N836" s="67" t="s">
        <v>30</v>
      </c>
      <c r="O836" s="46"/>
      <c r="P836" s="38"/>
      <c r="Q836" s="52"/>
      <c r="R836" s="38"/>
      <c r="S836" s="12"/>
    </row>
    <row r="837" s="29" customFormat="1" spans="1:19">
      <c r="A837" s="12">
        <v>834</v>
      </c>
      <c r="B837" s="12" t="s">
        <v>14873</v>
      </c>
      <c r="C837" s="12"/>
      <c r="D837" s="38" t="s">
        <v>471</v>
      </c>
      <c r="E837" s="38" t="s">
        <v>14874</v>
      </c>
      <c r="F837" s="38" t="s">
        <v>24</v>
      </c>
      <c r="G837" s="38">
        <v>16</v>
      </c>
      <c r="H837" s="38" t="s">
        <v>14875</v>
      </c>
      <c r="I837" s="38" t="s">
        <v>3115</v>
      </c>
      <c r="J837" s="38" t="s">
        <v>14876</v>
      </c>
      <c r="K837" s="65" t="s">
        <v>27</v>
      </c>
      <c r="L837" s="66">
        <v>44405</v>
      </c>
      <c r="M837" s="38" t="s">
        <v>14877</v>
      </c>
      <c r="N837" s="67" t="s">
        <v>30</v>
      </c>
      <c r="O837" s="46"/>
      <c r="P837" s="38"/>
      <c r="Q837" s="52"/>
      <c r="R837" s="38"/>
      <c r="S837" s="12"/>
    </row>
    <row r="838" s="29" customFormat="1" spans="1:19">
      <c r="A838" s="12">
        <v>835</v>
      </c>
      <c r="B838" s="12" t="s">
        <v>14878</v>
      </c>
      <c r="C838" s="12"/>
      <c r="D838" s="38" t="s">
        <v>471</v>
      </c>
      <c r="E838" s="38" t="s">
        <v>14879</v>
      </c>
      <c r="F838" s="38" t="s">
        <v>143</v>
      </c>
      <c r="G838" s="38">
        <v>15</v>
      </c>
      <c r="H838" s="38" t="s">
        <v>18648</v>
      </c>
      <c r="I838" s="38" t="s">
        <v>14881</v>
      </c>
      <c r="J838" s="38">
        <v>15994715578</v>
      </c>
      <c r="K838" s="65" t="s">
        <v>27</v>
      </c>
      <c r="L838" s="66">
        <v>44396</v>
      </c>
      <c r="M838" s="38" t="s">
        <v>28</v>
      </c>
      <c r="N838" s="67" t="s">
        <v>30</v>
      </c>
      <c r="O838" s="46"/>
      <c r="P838" s="38"/>
      <c r="Q838" s="52" t="s">
        <v>30</v>
      </c>
      <c r="R838" s="38"/>
      <c r="S838" s="12"/>
    </row>
    <row r="839" s="29" customFormat="1" spans="1:19">
      <c r="A839" s="12">
        <v>836</v>
      </c>
      <c r="B839" s="12" t="s">
        <v>14882</v>
      </c>
      <c r="C839" s="12"/>
      <c r="D839" s="38" t="s">
        <v>471</v>
      </c>
      <c r="E839" s="38" t="s">
        <v>14883</v>
      </c>
      <c r="F839" s="38" t="s">
        <v>24</v>
      </c>
      <c r="G839" s="38">
        <v>17</v>
      </c>
      <c r="H839" s="38" t="s">
        <v>18649</v>
      </c>
      <c r="I839" s="38" t="s">
        <v>14884</v>
      </c>
      <c r="J839" s="38">
        <v>15177385317</v>
      </c>
      <c r="K839" s="65" t="s">
        <v>27</v>
      </c>
      <c r="L839" s="66">
        <v>44406</v>
      </c>
      <c r="M839" s="38" t="s">
        <v>2455</v>
      </c>
      <c r="N839" s="67" t="s">
        <v>30</v>
      </c>
      <c r="O839" s="46"/>
      <c r="P839" s="38" t="s">
        <v>14812</v>
      </c>
      <c r="Q839" s="52" t="s">
        <v>30</v>
      </c>
      <c r="R839" s="38"/>
      <c r="S839" s="12"/>
    </row>
    <row r="840" s="29" customFormat="1" spans="1:19">
      <c r="A840" s="12">
        <v>837</v>
      </c>
      <c r="B840" s="12" t="s">
        <v>14885</v>
      </c>
      <c r="C840" s="12"/>
      <c r="D840" s="38" t="s">
        <v>471</v>
      </c>
      <c r="E840" s="38" t="s">
        <v>14886</v>
      </c>
      <c r="F840" s="38" t="s">
        <v>143</v>
      </c>
      <c r="G840" s="38">
        <v>17</v>
      </c>
      <c r="H840" s="38" t="s">
        <v>14354</v>
      </c>
      <c r="I840" s="38" t="s">
        <v>14887</v>
      </c>
      <c r="J840" s="38" t="s">
        <v>14888</v>
      </c>
      <c r="K840" s="65" t="s">
        <v>27</v>
      </c>
      <c r="L840" s="66">
        <v>44396</v>
      </c>
      <c r="M840" s="38" t="s">
        <v>3693</v>
      </c>
      <c r="N840" s="67" t="s">
        <v>30</v>
      </c>
      <c r="O840" s="46"/>
      <c r="P840" s="38"/>
      <c r="Q840" s="52" t="s">
        <v>30</v>
      </c>
      <c r="R840" s="38"/>
      <c r="S840" s="12"/>
    </row>
    <row r="841" s="29" customFormat="1" spans="1:19">
      <c r="A841" s="12">
        <v>838</v>
      </c>
      <c r="B841" s="12" t="s">
        <v>14889</v>
      </c>
      <c r="C841" s="12"/>
      <c r="D841" s="38" t="s">
        <v>471</v>
      </c>
      <c r="E841" s="38" t="s">
        <v>14890</v>
      </c>
      <c r="F841" s="38" t="s">
        <v>143</v>
      </c>
      <c r="G841" s="38">
        <v>17</v>
      </c>
      <c r="H841" s="38" t="s">
        <v>14891</v>
      </c>
      <c r="I841" s="38" t="s">
        <v>14892</v>
      </c>
      <c r="J841" s="38" t="s">
        <v>14893</v>
      </c>
      <c r="K841" s="65" t="s">
        <v>27</v>
      </c>
      <c r="L841" s="66">
        <v>44403</v>
      </c>
      <c r="M841" s="38" t="s">
        <v>4299</v>
      </c>
      <c r="N841" s="67" t="s">
        <v>30</v>
      </c>
      <c r="O841" s="46"/>
      <c r="P841" s="38"/>
      <c r="Q841" s="52" t="s">
        <v>30</v>
      </c>
      <c r="R841" s="38"/>
      <c r="S841" s="12"/>
    </row>
    <row r="842" s="29" customFormat="1" spans="1:19">
      <c r="A842" s="12">
        <v>839</v>
      </c>
      <c r="B842" s="12" t="s">
        <v>14894</v>
      </c>
      <c r="C842" s="12"/>
      <c r="D842" s="38" t="s">
        <v>471</v>
      </c>
      <c r="E842" s="38" t="s">
        <v>14895</v>
      </c>
      <c r="F842" s="38" t="s">
        <v>143</v>
      </c>
      <c r="G842" s="38">
        <v>16</v>
      </c>
      <c r="H842" s="38" t="s">
        <v>14896</v>
      </c>
      <c r="I842" s="38" t="s">
        <v>14897</v>
      </c>
      <c r="J842" s="38" t="s">
        <v>14898</v>
      </c>
      <c r="K842" s="65" t="s">
        <v>27</v>
      </c>
      <c r="L842" s="66">
        <v>44397</v>
      </c>
      <c r="M842" s="38" t="s">
        <v>14899</v>
      </c>
      <c r="N842" s="67" t="s">
        <v>30</v>
      </c>
      <c r="O842" s="46"/>
      <c r="P842" s="38"/>
      <c r="Q842" s="52" t="s">
        <v>30</v>
      </c>
      <c r="R842" s="38"/>
      <c r="S842" s="12"/>
    </row>
    <row r="843" s="29" customFormat="1" spans="1:19">
      <c r="A843" s="12">
        <v>840</v>
      </c>
      <c r="B843" s="12" t="s">
        <v>14900</v>
      </c>
      <c r="C843" s="12"/>
      <c r="D843" s="38" t="s">
        <v>471</v>
      </c>
      <c r="E843" s="38" t="s">
        <v>14901</v>
      </c>
      <c r="F843" s="38" t="s">
        <v>24</v>
      </c>
      <c r="G843" s="38">
        <v>16</v>
      </c>
      <c r="H843" s="38" t="s">
        <v>18650</v>
      </c>
      <c r="I843" s="38" t="s">
        <v>14903</v>
      </c>
      <c r="J843" s="38" t="s">
        <v>14904</v>
      </c>
      <c r="K843" s="65" t="s">
        <v>27</v>
      </c>
      <c r="L843" s="66">
        <v>44396</v>
      </c>
      <c r="M843" s="38" t="s">
        <v>2172</v>
      </c>
      <c r="N843" s="67" t="s">
        <v>30</v>
      </c>
      <c r="O843" s="46"/>
      <c r="P843" s="38" t="s">
        <v>14812</v>
      </c>
      <c r="Q843" s="52"/>
      <c r="R843" s="38"/>
      <c r="S843" s="12"/>
    </row>
    <row r="844" s="29" customFormat="1" spans="1:19">
      <c r="A844" s="12">
        <v>841</v>
      </c>
      <c r="B844" s="12" t="s">
        <v>14905</v>
      </c>
      <c r="C844" s="12"/>
      <c r="D844" s="38" t="s">
        <v>471</v>
      </c>
      <c r="E844" s="38" t="s">
        <v>14906</v>
      </c>
      <c r="F844" s="38" t="s">
        <v>24</v>
      </c>
      <c r="G844" s="38">
        <v>15</v>
      </c>
      <c r="H844" s="38" t="s">
        <v>18651</v>
      </c>
      <c r="I844" s="38" t="s">
        <v>14908</v>
      </c>
      <c r="J844" s="38" t="s">
        <v>14909</v>
      </c>
      <c r="K844" s="65" t="s">
        <v>27</v>
      </c>
      <c r="L844" s="66">
        <v>44393</v>
      </c>
      <c r="M844" s="38" t="s">
        <v>2455</v>
      </c>
      <c r="N844" s="67" t="s">
        <v>30</v>
      </c>
      <c r="O844" s="46"/>
      <c r="P844" s="38"/>
      <c r="Q844" s="52" t="s">
        <v>30</v>
      </c>
      <c r="R844" s="38"/>
      <c r="S844" s="12"/>
    </row>
    <row r="845" s="29" customFormat="1" spans="1:19">
      <c r="A845" s="12">
        <v>842</v>
      </c>
      <c r="B845" s="12" t="s">
        <v>14910</v>
      </c>
      <c r="C845" s="12"/>
      <c r="D845" s="38" t="s">
        <v>471</v>
      </c>
      <c r="E845" s="38" t="s">
        <v>14911</v>
      </c>
      <c r="F845" s="38" t="s">
        <v>24</v>
      </c>
      <c r="G845" s="38">
        <v>16</v>
      </c>
      <c r="H845" s="38" t="s">
        <v>18652</v>
      </c>
      <c r="I845" s="38" t="s">
        <v>14913</v>
      </c>
      <c r="J845" s="38" t="s">
        <v>14914</v>
      </c>
      <c r="K845" s="65" t="s">
        <v>27</v>
      </c>
      <c r="L845" s="66">
        <v>44395</v>
      </c>
      <c r="M845" s="38" t="s">
        <v>28</v>
      </c>
      <c r="N845" s="67" t="s">
        <v>27</v>
      </c>
      <c r="O845" s="46">
        <v>44419</v>
      </c>
      <c r="P845" s="38" t="s">
        <v>28</v>
      </c>
      <c r="Q845" s="52" t="s">
        <v>30</v>
      </c>
      <c r="R845" s="38"/>
      <c r="S845" s="12"/>
    </row>
    <row r="846" s="29" customFormat="1" spans="1:19">
      <c r="A846" s="12">
        <v>843</v>
      </c>
      <c r="B846" s="12" t="s">
        <v>14915</v>
      </c>
      <c r="C846" s="12"/>
      <c r="D846" s="38" t="s">
        <v>471</v>
      </c>
      <c r="E846" s="38" t="s">
        <v>14916</v>
      </c>
      <c r="F846" s="38" t="s">
        <v>24</v>
      </c>
      <c r="G846" s="38">
        <v>16</v>
      </c>
      <c r="H846" s="38" t="s">
        <v>14917</v>
      </c>
      <c r="I846" s="38" t="s">
        <v>14918</v>
      </c>
      <c r="J846" s="38" t="s">
        <v>14919</v>
      </c>
      <c r="K846" s="65" t="s">
        <v>27</v>
      </c>
      <c r="L846" s="66">
        <v>44394</v>
      </c>
      <c r="M846" s="38" t="s">
        <v>28</v>
      </c>
      <c r="N846" s="67" t="s">
        <v>30</v>
      </c>
      <c r="O846" s="46"/>
      <c r="P846" s="38"/>
      <c r="Q846" s="52" t="s">
        <v>30</v>
      </c>
      <c r="R846" s="38"/>
      <c r="S846" s="12"/>
    </row>
    <row r="847" s="29" customFormat="1" spans="1:19">
      <c r="A847" s="12">
        <v>844</v>
      </c>
      <c r="B847" s="12" t="s">
        <v>14920</v>
      </c>
      <c r="C847" s="12"/>
      <c r="D847" s="38" t="s">
        <v>471</v>
      </c>
      <c r="E847" s="38" t="s">
        <v>14921</v>
      </c>
      <c r="F847" s="38" t="s">
        <v>24</v>
      </c>
      <c r="G847" s="38">
        <v>17</v>
      </c>
      <c r="H847" s="38" t="s">
        <v>18653</v>
      </c>
      <c r="I847" s="38" t="s">
        <v>14922</v>
      </c>
      <c r="J847" s="38" t="s">
        <v>14923</v>
      </c>
      <c r="K847" s="65" t="s">
        <v>27</v>
      </c>
      <c r="L847" s="66">
        <v>44395</v>
      </c>
      <c r="M847" s="38" t="s">
        <v>14924</v>
      </c>
      <c r="N847" s="67" t="s">
        <v>27</v>
      </c>
      <c r="O847" s="46" t="s">
        <v>14697</v>
      </c>
      <c r="P847" s="38"/>
      <c r="Q847" s="52"/>
      <c r="R847" s="38"/>
      <c r="S847" s="12"/>
    </row>
    <row r="848" s="29" customFormat="1" spans="1:19">
      <c r="A848" s="12">
        <v>845</v>
      </c>
      <c r="B848" s="12" t="s">
        <v>14925</v>
      </c>
      <c r="C848" s="12"/>
      <c r="D848" s="38" t="s">
        <v>471</v>
      </c>
      <c r="E848" s="38" t="s">
        <v>14926</v>
      </c>
      <c r="F848" s="38" t="s">
        <v>143</v>
      </c>
      <c r="G848" s="38">
        <v>16</v>
      </c>
      <c r="H848" s="38" t="s">
        <v>18654</v>
      </c>
      <c r="I848" s="38" t="s">
        <v>14928</v>
      </c>
      <c r="J848" s="38" t="s">
        <v>14929</v>
      </c>
      <c r="K848" s="65" t="s">
        <v>27</v>
      </c>
      <c r="L848" s="66">
        <v>44397</v>
      </c>
      <c r="M848" s="38" t="s">
        <v>4299</v>
      </c>
      <c r="N848" s="67" t="s">
        <v>30</v>
      </c>
      <c r="O848" s="46"/>
      <c r="P848" s="38"/>
      <c r="Q848" s="52"/>
      <c r="R848" s="38"/>
      <c r="S848" s="12"/>
    </row>
    <row r="849" s="29" customFormat="1" spans="1:19">
      <c r="A849" s="12">
        <v>846</v>
      </c>
      <c r="B849" s="12" t="s">
        <v>14930</v>
      </c>
      <c r="C849" s="12"/>
      <c r="D849" s="38" t="s">
        <v>471</v>
      </c>
      <c r="E849" s="38" t="s">
        <v>14931</v>
      </c>
      <c r="F849" s="38" t="s">
        <v>24</v>
      </c>
      <c r="G849" s="38">
        <v>16</v>
      </c>
      <c r="H849" s="38" t="s">
        <v>18655</v>
      </c>
      <c r="I849" s="38" t="s">
        <v>14933</v>
      </c>
      <c r="J849" s="38" t="s">
        <v>14934</v>
      </c>
      <c r="K849" s="65" t="s">
        <v>27</v>
      </c>
      <c r="L849" s="66">
        <v>44394</v>
      </c>
      <c r="M849" s="38" t="s">
        <v>2172</v>
      </c>
      <c r="N849" s="67" t="s">
        <v>30</v>
      </c>
      <c r="O849" s="46"/>
      <c r="P849" s="65"/>
      <c r="Q849" s="52"/>
      <c r="R849" s="38"/>
      <c r="S849" s="12"/>
    </row>
    <row r="850" s="29" customFormat="1" spans="1:19">
      <c r="A850" s="12">
        <v>847</v>
      </c>
      <c r="B850" s="12" t="s">
        <v>14935</v>
      </c>
      <c r="C850" s="12"/>
      <c r="D850" s="38" t="s">
        <v>471</v>
      </c>
      <c r="E850" s="38" t="s">
        <v>14936</v>
      </c>
      <c r="F850" s="38" t="s">
        <v>143</v>
      </c>
      <c r="G850" s="38">
        <v>17</v>
      </c>
      <c r="H850" s="38" t="s">
        <v>18656</v>
      </c>
      <c r="I850" s="38" t="s">
        <v>14938</v>
      </c>
      <c r="J850" s="38" t="s">
        <v>14939</v>
      </c>
      <c r="K850" s="65" t="s">
        <v>27</v>
      </c>
      <c r="L850" s="66">
        <v>44408</v>
      </c>
      <c r="M850" s="38" t="s">
        <v>4299</v>
      </c>
      <c r="N850" s="67" t="s">
        <v>30</v>
      </c>
      <c r="O850" s="46"/>
      <c r="P850" s="38"/>
      <c r="Q850" s="52"/>
      <c r="R850" s="38"/>
      <c r="S850" s="12"/>
    </row>
    <row r="851" s="28" customFormat="1" spans="1:19">
      <c r="A851" s="12">
        <v>848</v>
      </c>
      <c r="B851" s="12" t="s">
        <v>14940</v>
      </c>
      <c r="C851" s="12"/>
      <c r="D851" s="48" t="s">
        <v>477</v>
      </c>
      <c r="E851" s="48" t="s">
        <v>13777</v>
      </c>
      <c r="F851" s="48" t="s">
        <v>143</v>
      </c>
      <c r="G851" s="48">
        <v>16</v>
      </c>
      <c r="H851" s="48" t="s">
        <v>18660</v>
      </c>
      <c r="I851" s="48" t="s">
        <v>14942</v>
      </c>
      <c r="J851" s="48">
        <v>15277850198</v>
      </c>
      <c r="K851" s="48" t="s">
        <v>30</v>
      </c>
      <c r="L851" s="49"/>
      <c r="M851" s="48"/>
      <c r="N851" s="48" t="s">
        <v>30</v>
      </c>
      <c r="O851" s="49"/>
      <c r="P851" s="48"/>
      <c r="Q851" s="48" t="s">
        <v>27</v>
      </c>
      <c r="R851" s="48"/>
      <c r="S851" s="48" t="s">
        <v>14943</v>
      </c>
    </row>
    <row r="852" s="29" customFormat="1" spans="1:19">
      <c r="A852" s="12">
        <v>849</v>
      </c>
      <c r="B852" s="12" t="s">
        <v>14944</v>
      </c>
      <c r="C852" s="12"/>
      <c r="D852" s="48" t="s">
        <v>477</v>
      </c>
      <c r="E852" s="48" t="s">
        <v>13270</v>
      </c>
      <c r="F852" s="48" t="s">
        <v>143</v>
      </c>
      <c r="G852" s="48">
        <v>16</v>
      </c>
      <c r="H852" s="48" t="s">
        <v>18661</v>
      </c>
      <c r="I852" s="48" t="s">
        <v>14945</v>
      </c>
      <c r="J852" s="48" t="s">
        <v>14946</v>
      </c>
      <c r="K852" s="48" t="s">
        <v>27</v>
      </c>
      <c r="L852" s="49">
        <v>44394</v>
      </c>
      <c r="M852" s="48" t="s">
        <v>28</v>
      </c>
      <c r="N852" s="48" t="s">
        <v>30</v>
      </c>
      <c r="O852" s="49"/>
      <c r="P852" s="48"/>
      <c r="Q852" s="48" t="s">
        <v>30</v>
      </c>
      <c r="R852" s="48"/>
      <c r="S852" s="48"/>
    </row>
    <row r="853" s="29" customFormat="1" spans="1:19">
      <c r="A853" s="12">
        <v>850</v>
      </c>
      <c r="B853" s="12" t="s">
        <v>14947</v>
      </c>
      <c r="C853" s="12"/>
      <c r="D853" s="48" t="s">
        <v>477</v>
      </c>
      <c r="E853" s="48" t="s">
        <v>14948</v>
      </c>
      <c r="F853" s="48" t="s">
        <v>24</v>
      </c>
      <c r="G853" s="48">
        <v>15</v>
      </c>
      <c r="H853" s="48" t="s">
        <v>14949</v>
      </c>
      <c r="I853" s="48" t="s">
        <v>14950</v>
      </c>
      <c r="J853" s="48">
        <v>18070860389</v>
      </c>
      <c r="K853" s="48" t="s">
        <v>27</v>
      </c>
      <c r="L853" s="49">
        <v>44397</v>
      </c>
      <c r="M853" s="48" t="s">
        <v>1273</v>
      </c>
      <c r="N853" s="48" t="s">
        <v>30</v>
      </c>
      <c r="O853" s="49"/>
      <c r="P853" s="48"/>
      <c r="Q853" s="48" t="s">
        <v>30</v>
      </c>
      <c r="R853" s="48"/>
      <c r="S853" s="48"/>
    </row>
    <row r="854" s="29" customFormat="1" spans="1:19">
      <c r="A854" s="12">
        <v>851</v>
      </c>
      <c r="B854" s="12" t="s">
        <v>14951</v>
      </c>
      <c r="C854" s="12"/>
      <c r="D854" s="48" t="s">
        <v>477</v>
      </c>
      <c r="E854" s="48" t="s">
        <v>14952</v>
      </c>
      <c r="F854" s="48" t="s">
        <v>143</v>
      </c>
      <c r="G854" s="48">
        <v>20</v>
      </c>
      <c r="H854" s="48" t="s">
        <v>18694</v>
      </c>
      <c r="I854" s="48" t="s">
        <v>14953</v>
      </c>
      <c r="J854" s="48">
        <v>18077894238</v>
      </c>
      <c r="K854" s="48" t="s">
        <v>27</v>
      </c>
      <c r="L854" s="49">
        <v>44394</v>
      </c>
      <c r="M854" s="48" t="s">
        <v>2747</v>
      </c>
      <c r="N854" s="48" t="s">
        <v>30</v>
      </c>
      <c r="O854" s="49"/>
      <c r="P854" s="48"/>
      <c r="Q854" s="48" t="s">
        <v>30</v>
      </c>
      <c r="R854" s="48"/>
      <c r="S854" s="48"/>
    </row>
    <row r="855" s="29" customFormat="1" spans="1:19">
      <c r="A855" s="12">
        <v>852</v>
      </c>
      <c r="B855" s="12" t="s">
        <v>14954</v>
      </c>
      <c r="C855" s="12"/>
      <c r="D855" s="48" t="s">
        <v>477</v>
      </c>
      <c r="E855" s="48" t="s">
        <v>14955</v>
      </c>
      <c r="F855" s="48" t="s">
        <v>143</v>
      </c>
      <c r="G855" s="48">
        <v>16</v>
      </c>
      <c r="H855" s="48" t="s">
        <v>14956</v>
      </c>
      <c r="I855" s="48" t="s">
        <v>14957</v>
      </c>
      <c r="J855" s="48">
        <v>13737982561</v>
      </c>
      <c r="K855" s="48" t="s">
        <v>27</v>
      </c>
      <c r="L855" s="49">
        <v>44395</v>
      </c>
      <c r="M855" s="48" t="s">
        <v>1352</v>
      </c>
      <c r="N855" s="48" t="s">
        <v>27</v>
      </c>
      <c r="O855" s="49"/>
      <c r="P855" s="48"/>
      <c r="Q855" s="48" t="s">
        <v>30</v>
      </c>
      <c r="R855" s="48"/>
      <c r="S855" s="48"/>
    </row>
    <row r="856" s="29" customFormat="1" spans="1:19">
      <c r="A856" s="12">
        <v>853</v>
      </c>
      <c r="B856" s="12" t="s">
        <v>14958</v>
      </c>
      <c r="C856" s="12"/>
      <c r="D856" s="48" t="s">
        <v>477</v>
      </c>
      <c r="E856" s="48" t="s">
        <v>14959</v>
      </c>
      <c r="F856" s="48" t="s">
        <v>143</v>
      </c>
      <c r="G856" s="48">
        <v>16</v>
      </c>
      <c r="H856" s="48" t="s">
        <v>14960</v>
      </c>
      <c r="I856" s="48" t="s">
        <v>14961</v>
      </c>
      <c r="J856" s="48" t="s">
        <v>14962</v>
      </c>
      <c r="K856" s="48" t="s">
        <v>27</v>
      </c>
      <c r="L856" s="49">
        <v>44396</v>
      </c>
      <c r="M856" s="48" t="s">
        <v>1288</v>
      </c>
      <c r="N856" s="48" t="s">
        <v>30</v>
      </c>
      <c r="O856" s="49"/>
      <c r="P856" s="48"/>
      <c r="Q856" s="48" t="s">
        <v>30</v>
      </c>
      <c r="R856" s="48"/>
      <c r="S856" s="48"/>
    </row>
    <row r="857" s="29" customFormat="1" spans="1:19">
      <c r="A857" s="12">
        <v>854</v>
      </c>
      <c r="B857" s="12" t="s">
        <v>14963</v>
      </c>
      <c r="C857" s="12"/>
      <c r="D857" s="48" t="s">
        <v>477</v>
      </c>
      <c r="E857" s="48" t="s">
        <v>14964</v>
      </c>
      <c r="F857" s="48" t="s">
        <v>143</v>
      </c>
      <c r="G857" s="48">
        <v>17</v>
      </c>
      <c r="H857" s="48" t="s">
        <v>13901</v>
      </c>
      <c r="I857" s="48" t="s">
        <v>14965</v>
      </c>
      <c r="J857" s="48">
        <v>18777192852</v>
      </c>
      <c r="K857" s="48" t="s">
        <v>27</v>
      </c>
      <c r="L857" s="49">
        <v>44402</v>
      </c>
      <c r="M857" s="48" t="s">
        <v>8710</v>
      </c>
      <c r="N857" s="48" t="s">
        <v>30</v>
      </c>
      <c r="O857" s="49"/>
      <c r="P857" s="48"/>
      <c r="Q857" s="48" t="s">
        <v>30</v>
      </c>
      <c r="R857" s="48"/>
      <c r="S857" s="48"/>
    </row>
    <row r="858" s="29" customFormat="1" spans="1:19">
      <c r="A858" s="12">
        <v>855</v>
      </c>
      <c r="B858" s="12" t="s">
        <v>14966</v>
      </c>
      <c r="C858" s="12"/>
      <c r="D858" s="48" t="s">
        <v>477</v>
      </c>
      <c r="E858" s="48" t="s">
        <v>14967</v>
      </c>
      <c r="F858" s="48" t="s">
        <v>143</v>
      </c>
      <c r="G858" s="48">
        <v>16</v>
      </c>
      <c r="H858" s="48" t="s">
        <v>18662</v>
      </c>
      <c r="I858" s="48" t="s">
        <v>14969</v>
      </c>
      <c r="J858" s="48">
        <v>13415925558</v>
      </c>
      <c r="K858" s="48" t="s">
        <v>27</v>
      </c>
      <c r="L858" s="49">
        <v>44396</v>
      </c>
      <c r="M858" s="48" t="s">
        <v>185</v>
      </c>
      <c r="N858" s="48" t="s">
        <v>30</v>
      </c>
      <c r="O858" s="49"/>
      <c r="P858" s="48"/>
      <c r="Q858" s="48" t="s">
        <v>30</v>
      </c>
      <c r="R858" s="48"/>
      <c r="S858" s="48"/>
    </row>
    <row r="859" s="29" customFormat="1" spans="1:19">
      <c r="A859" s="12">
        <v>856</v>
      </c>
      <c r="B859" s="12" t="s">
        <v>14970</v>
      </c>
      <c r="C859" s="12"/>
      <c r="D859" s="48" t="s">
        <v>477</v>
      </c>
      <c r="E859" s="48" t="s">
        <v>14971</v>
      </c>
      <c r="F859" s="48" t="s">
        <v>143</v>
      </c>
      <c r="G859" s="48">
        <v>16</v>
      </c>
      <c r="H859" s="48" t="s">
        <v>14972</v>
      </c>
      <c r="I859" s="48" t="s">
        <v>14973</v>
      </c>
      <c r="J859" s="48" t="s">
        <v>14974</v>
      </c>
      <c r="K859" s="48" t="s">
        <v>27</v>
      </c>
      <c r="L859" s="49">
        <v>44394</v>
      </c>
      <c r="M859" s="48" t="s">
        <v>1217</v>
      </c>
      <c r="N859" s="48" t="s">
        <v>27</v>
      </c>
      <c r="O859" s="49">
        <v>44416</v>
      </c>
      <c r="P859" s="48" t="s">
        <v>1217</v>
      </c>
      <c r="Q859" s="48" t="s">
        <v>30</v>
      </c>
      <c r="R859" s="48"/>
      <c r="S859" s="48"/>
    </row>
    <row r="860" s="29" customFormat="1" spans="1:19">
      <c r="A860" s="12">
        <v>857</v>
      </c>
      <c r="B860" s="12" t="s">
        <v>14975</v>
      </c>
      <c r="C860" s="12"/>
      <c r="D860" s="48" t="s">
        <v>477</v>
      </c>
      <c r="E860" s="48" t="s">
        <v>14976</v>
      </c>
      <c r="F860" s="48" t="s">
        <v>143</v>
      </c>
      <c r="G860" s="48">
        <v>19</v>
      </c>
      <c r="H860" s="48" t="s">
        <v>4205</v>
      </c>
      <c r="I860" s="48" t="s">
        <v>14977</v>
      </c>
      <c r="J860" s="48">
        <v>18934965798</v>
      </c>
      <c r="K860" s="48" t="s">
        <v>27</v>
      </c>
      <c r="L860" s="49">
        <v>44331</v>
      </c>
      <c r="M860" s="48" t="s">
        <v>2455</v>
      </c>
      <c r="N860" s="48" t="s">
        <v>27</v>
      </c>
      <c r="O860" s="49">
        <v>44366</v>
      </c>
      <c r="P860" s="48" t="s">
        <v>2455</v>
      </c>
      <c r="Q860" s="48" t="s">
        <v>30</v>
      </c>
      <c r="R860" s="48"/>
      <c r="S860" s="48"/>
    </row>
    <row r="861" s="29" customFormat="1" spans="1:19">
      <c r="A861" s="12">
        <v>858</v>
      </c>
      <c r="B861" s="12" t="s">
        <v>14978</v>
      </c>
      <c r="C861" s="12"/>
      <c r="D861" s="48" t="s">
        <v>477</v>
      </c>
      <c r="E861" s="48" t="s">
        <v>14979</v>
      </c>
      <c r="F861" s="48" t="s">
        <v>143</v>
      </c>
      <c r="G861" s="48">
        <v>15</v>
      </c>
      <c r="H861" s="48" t="s">
        <v>2629</v>
      </c>
      <c r="I861" s="48" t="s">
        <v>2630</v>
      </c>
      <c r="J861" s="48" t="s">
        <v>14980</v>
      </c>
      <c r="K861" s="48" t="s">
        <v>27</v>
      </c>
      <c r="L861" s="49">
        <v>44394</v>
      </c>
      <c r="M861" s="48" t="s">
        <v>1217</v>
      </c>
      <c r="N861" s="48" t="s">
        <v>30</v>
      </c>
      <c r="O861" s="49"/>
      <c r="P861" s="48"/>
      <c r="Q861" s="48" t="s">
        <v>30</v>
      </c>
      <c r="R861" s="48"/>
      <c r="S861" s="48"/>
    </row>
    <row r="862" s="29" customFormat="1" spans="1:19">
      <c r="A862" s="12">
        <v>859</v>
      </c>
      <c r="B862" s="12" t="s">
        <v>14981</v>
      </c>
      <c r="C862" s="12"/>
      <c r="D862" s="48" t="s">
        <v>477</v>
      </c>
      <c r="E862" s="48" t="s">
        <v>14982</v>
      </c>
      <c r="F862" s="48" t="s">
        <v>24</v>
      </c>
      <c r="G862" s="48">
        <v>20</v>
      </c>
      <c r="H862" s="48" t="s">
        <v>14983</v>
      </c>
      <c r="I862" s="48" t="s">
        <v>14984</v>
      </c>
      <c r="J862" s="48" t="s">
        <v>14985</v>
      </c>
      <c r="K862" s="48" t="s">
        <v>27</v>
      </c>
      <c r="L862" s="49">
        <v>44331</v>
      </c>
      <c r="M862" s="48" t="s">
        <v>2455</v>
      </c>
      <c r="N862" s="48" t="s">
        <v>27</v>
      </c>
      <c r="O862" s="49">
        <v>44366</v>
      </c>
      <c r="P862" s="48" t="s">
        <v>2455</v>
      </c>
      <c r="Q862" s="48" t="s">
        <v>30</v>
      </c>
      <c r="R862" s="48"/>
      <c r="S862" s="48"/>
    </row>
    <row r="863" s="29" customFormat="1" spans="1:19">
      <c r="A863" s="12">
        <v>860</v>
      </c>
      <c r="B863" s="12" t="s">
        <v>14986</v>
      </c>
      <c r="C863" s="12"/>
      <c r="D863" s="48" t="s">
        <v>477</v>
      </c>
      <c r="E863" s="48" t="s">
        <v>14987</v>
      </c>
      <c r="F863" s="48" t="s">
        <v>143</v>
      </c>
      <c r="G863" s="48">
        <v>17</v>
      </c>
      <c r="H863" s="48" t="s">
        <v>18663</v>
      </c>
      <c r="I863" s="48" t="s">
        <v>8149</v>
      </c>
      <c r="J863" s="48" t="s">
        <v>14989</v>
      </c>
      <c r="K863" s="48" t="s">
        <v>27</v>
      </c>
      <c r="L863" s="49">
        <v>44396</v>
      </c>
      <c r="M863" s="48" t="s">
        <v>133</v>
      </c>
      <c r="N863" s="48" t="s">
        <v>30</v>
      </c>
      <c r="O863" s="49"/>
      <c r="P863" s="48"/>
      <c r="Q863" s="48" t="s">
        <v>30</v>
      </c>
      <c r="R863" s="48"/>
      <c r="S863" s="48"/>
    </row>
    <row r="864" s="29" customFormat="1" spans="1:19">
      <c r="A864" s="12">
        <v>861</v>
      </c>
      <c r="B864" s="12" t="s">
        <v>14990</v>
      </c>
      <c r="C864" s="12"/>
      <c r="D864" s="48" t="s">
        <v>477</v>
      </c>
      <c r="E864" s="48" t="s">
        <v>14991</v>
      </c>
      <c r="F864" s="48" t="s">
        <v>143</v>
      </c>
      <c r="G864" s="48">
        <v>16</v>
      </c>
      <c r="H864" s="48" t="s">
        <v>18664</v>
      </c>
      <c r="I864" s="48" t="s">
        <v>14993</v>
      </c>
      <c r="J864" s="48">
        <v>18378892902</v>
      </c>
      <c r="K864" s="48" t="s">
        <v>27</v>
      </c>
      <c r="L864" s="49">
        <v>44395</v>
      </c>
      <c r="M864" s="48" t="s">
        <v>28</v>
      </c>
      <c r="N864" s="48" t="s">
        <v>30</v>
      </c>
      <c r="O864" s="49"/>
      <c r="P864" s="48"/>
      <c r="Q864" s="48" t="s">
        <v>30</v>
      </c>
      <c r="R864" s="48" t="s">
        <v>14994</v>
      </c>
      <c r="S864" s="48"/>
    </row>
    <row r="865" s="29" customFormat="1" spans="1:19">
      <c r="A865" s="12">
        <v>862</v>
      </c>
      <c r="B865" s="12" t="s">
        <v>14995</v>
      </c>
      <c r="C865" s="12"/>
      <c r="D865" s="48" t="s">
        <v>477</v>
      </c>
      <c r="E865" s="48" t="s">
        <v>14996</v>
      </c>
      <c r="F865" s="48" t="s">
        <v>24</v>
      </c>
      <c r="G865" s="48">
        <v>17</v>
      </c>
      <c r="H865" s="48" t="s">
        <v>14997</v>
      </c>
      <c r="I865" s="48" t="s">
        <v>14998</v>
      </c>
      <c r="J865" s="48" t="s">
        <v>14999</v>
      </c>
      <c r="K865" s="48" t="s">
        <v>27</v>
      </c>
      <c r="L865" s="49">
        <v>44397</v>
      </c>
      <c r="M865" s="48" t="s">
        <v>1217</v>
      </c>
      <c r="N865" s="48" t="s">
        <v>30</v>
      </c>
      <c r="O865" s="49"/>
      <c r="P865" s="48"/>
      <c r="Q865" s="48" t="s">
        <v>30</v>
      </c>
      <c r="R865" s="48"/>
      <c r="S865" s="48"/>
    </row>
    <row r="866" s="29" customFormat="1" spans="1:19">
      <c r="A866" s="12">
        <v>863</v>
      </c>
      <c r="B866" s="12" t="s">
        <v>15000</v>
      </c>
      <c r="C866" s="12"/>
      <c r="D866" s="48" t="s">
        <v>477</v>
      </c>
      <c r="E866" s="48" t="s">
        <v>15001</v>
      </c>
      <c r="F866" s="48" t="s">
        <v>143</v>
      </c>
      <c r="G866" s="48">
        <v>16</v>
      </c>
      <c r="H866" s="48" t="s">
        <v>13963</v>
      </c>
      <c r="I866" s="48" t="s">
        <v>15002</v>
      </c>
      <c r="J866" s="48">
        <v>15177893160</v>
      </c>
      <c r="K866" s="48" t="s">
        <v>27</v>
      </c>
      <c r="L866" s="49">
        <v>44394</v>
      </c>
      <c r="M866" s="48" t="s">
        <v>28</v>
      </c>
      <c r="N866" s="48" t="s">
        <v>30</v>
      </c>
      <c r="O866" s="49"/>
      <c r="P866" s="48"/>
      <c r="Q866" s="48" t="s">
        <v>30</v>
      </c>
      <c r="R866" s="48"/>
      <c r="S866" s="48"/>
    </row>
    <row r="867" s="29" customFormat="1" spans="1:19">
      <c r="A867" s="12">
        <v>864</v>
      </c>
      <c r="B867" s="12" t="s">
        <v>15003</v>
      </c>
      <c r="C867" s="12"/>
      <c r="D867" s="48" t="s">
        <v>477</v>
      </c>
      <c r="E867" s="48" t="s">
        <v>15004</v>
      </c>
      <c r="F867" s="48" t="s">
        <v>143</v>
      </c>
      <c r="G867" s="48">
        <v>16</v>
      </c>
      <c r="H867" s="48" t="s">
        <v>18665</v>
      </c>
      <c r="I867" s="48" t="s">
        <v>15006</v>
      </c>
      <c r="J867" s="48" t="s">
        <v>15007</v>
      </c>
      <c r="K867" s="48" t="s">
        <v>27</v>
      </c>
      <c r="L867" s="49">
        <v>44394</v>
      </c>
      <c r="M867" s="48" t="s">
        <v>28</v>
      </c>
      <c r="N867" s="48" t="s">
        <v>30</v>
      </c>
      <c r="O867" s="49"/>
      <c r="P867" s="48"/>
      <c r="Q867" s="48" t="s">
        <v>30</v>
      </c>
      <c r="R867" s="48"/>
      <c r="S867" s="48"/>
    </row>
    <row r="868" s="29" customFormat="1" spans="1:19">
      <c r="A868" s="12">
        <v>865</v>
      </c>
      <c r="B868" s="12" t="s">
        <v>15008</v>
      </c>
      <c r="C868" s="12"/>
      <c r="D868" s="48" t="s">
        <v>477</v>
      </c>
      <c r="E868" s="48" t="s">
        <v>15009</v>
      </c>
      <c r="F868" s="48" t="s">
        <v>143</v>
      </c>
      <c r="G868" s="48">
        <v>15</v>
      </c>
      <c r="H868" s="48" t="s">
        <v>18666</v>
      </c>
      <c r="I868" s="48" t="s">
        <v>15010</v>
      </c>
      <c r="J868" s="48">
        <v>18174937601</v>
      </c>
      <c r="K868" s="48" t="s">
        <v>27</v>
      </c>
      <c r="L868" s="49">
        <v>44394</v>
      </c>
      <c r="M868" s="48" t="s">
        <v>28</v>
      </c>
      <c r="N868" s="48" t="s">
        <v>30</v>
      </c>
      <c r="O868" s="49"/>
      <c r="P868" s="48"/>
      <c r="Q868" s="48" t="s">
        <v>30</v>
      </c>
      <c r="R868" s="48"/>
      <c r="S868" s="48"/>
    </row>
    <row r="869" s="29" customFormat="1" spans="1:19">
      <c r="A869" s="12">
        <v>866</v>
      </c>
      <c r="B869" s="12" t="s">
        <v>15011</v>
      </c>
      <c r="C869" s="12"/>
      <c r="D869" s="48" t="s">
        <v>477</v>
      </c>
      <c r="E869" s="48" t="s">
        <v>15012</v>
      </c>
      <c r="F869" s="48" t="s">
        <v>143</v>
      </c>
      <c r="G869" s="48">
        <v>17</v>
      </c>
      <c r="H869" s="48" t="s">
        <v>18667</v>
      </c>
      <c r="I869" s="48" t="s">
        <v>15014</v>
      </c>
      <c r="J869" s="48" t="s">
        <v>15015</v>
      </c>
      <c r="K869" s="48" t="s">
        <v>27</v>
      </c>
      <c r="L869" s="49">
        <v>44409</v>
      </c>
      <c r="M869" s="48" t="s">
        <v>2747</v>
      </c>
      <c r="N869" s="48" t="s">
        <v>30</v>
      </c>
      <c r="O869" s="49"/>
      <c r="P869" s="48"/>
      <c r="Q869" s="48" t="s">
        <v>30</v>
      </c>
      <c r="R869" s="48"/>
      <c r="S869" s="48"/>
    </row>
    <row r="870" s="29" customFormat="1" spans="1:19">
      <c r="A870" s="12">
        <v>867</v>
      </c>
      <c r="B870" s="12" t="s">
        <v>15016</v>
      </c>
      <c r="C870" s="12"/>
      <c r="D870" s="48" t="s">
        <v>477</v>
      </c>
      <c r="E870" s="48" t="s">
        <v>15017</v>
      </c>
      <c r="F870" s="48" t="s">
        <v>143</v>
      </c>
      <c r="G870" s="48">
        <v>15</v>
      </c>
      <c r="H870" s="48" t="s">
        <v>15018</v>
      </c>
      <c r="I870" s="48" t="s">
        <v>7044</v>
      </c>
      <c r="J870" s="48">
        <v>15878821196</v>
      </c>
      <c r="K870" s="48" t="s">
        <v>27</v>
      </c>
      <c r="L870" s="49">
        <v>44405</v>
      </c>
      <c r="M870" s="48" t="s">
        <v>28</v>
      </c>
      <c r="N870" s="48" t="s">
        <v>30</v>
      </c>
      <c r="O870" s="49"/>
      <c r="P870" s="48"/>
      <c r="Q870" s="48" t="s">
        <v>30</v>
      </c>
      <c r="R870" s="48"/>
      <c r="S870" s="48"/>
    </row>
    <row r="871" s="29" customFormat="1" spans="1:19">
      <c r="A871" s="12">
        <v>868</v>
      </c>
      <c r="B871" s="12" t="s">
        <v>15019</v>
      </c>
      <c r="C871" s="12"/>
      <c r="D871" s="48" t="s">
        <v>477</v>
      </c>
      <c r="E871" s="48" t="s">
        <v>15020</v>
      </c>
      <c r="F871" s="48" t="s">
        <v>24</v>
      </c>
      <c r="G871" s="48">
        <v>17</v>
      </c>
      <c r="H871" s="48" t="s">
        <v>15021</v>
      </c>
      <c r="I871" s="48" t="s">
        <v>15022</v>
      </c>
      <c r="J871" s="48" t="s">
        <v>15023</v>
      </c>
      <c r="K871" s="48" t="s">
        <v>27</v>
      </c>
      <c r="L871" s="49">
        <v>44395</v>
      </c>
      <c r="M871" s="48" t="s">
        <v>28</v>
      </c>
      <c r="N871" s="48" t="s">
        <v>30</v>
      </c>
      <c r="O871" s="49"/>
      <c r="P871" s="48"/>
      <c r="Q871" s="48" t="s">
        <v>30</v>
      </c>
      <c r="R871" s="48"/>
      <c r="S871" s="48"/>
    </row>
    <row r="872" s="29" customFormat="1" spans="1:19">
      <c r="A872" s="12">
        <v>869</v>
      </c>
      <c r="B872" s="12" t="s">
        <v>15024</v>
      </c>
      <c r="C872" s="12"/>
      <c r="D872" s="48" t="s">
        <v>477</v>
      </c>
      <c r="E872" s="48" t="s">
        <v>15025</v>
      </c>
      <c r="F872" s="48" t="s">
        <v>143</v>
      </c>
      <c r="G872" s="48">
        <v>16</v>
      </c>
      <c r="H872" s="48" t="s">
        <v>11156</v>
      </c>
      <c r="I872" s="48" t="s">
        <v>15026</v>
      </c>
      <c r="J872" s="48" t="s">
        <v>15027</v>
      </c>
      <c r="K872" s="48" t="s">
        <v>27</v>
      </c>
      <c r="L872" s="49">
        <v>44401</v>
      </c>
      <c r="M872" s="48" t="s">
        <v>28</v>
      </c>
      <c r="N872" s="48" t="s">
        <v>30</v>
      </c>
      <c r="O872" s="49"/>
      <c r="P872" s="48"/>
      <c r="Q872" s="48" t="s">
        <v>30</v>
      </c>
      <c r="R872" s="48"/>
      <c r="S872" s="48"/>
    </row>
    <row r="873" s="29" customFormat="1" spans="1:19">
      <c r="A873" s="12">
        <v>870</v>
      </c>
      <c r="B873" s="12" t="s">
        <v>15028</v>
      </c>
      <c r="C873" s="12"/>
      <c r="D873" s="48" t="s">
        <v>477</v>
      </c>
      <c r="E873" s="48" t="s">
        <v>15029</v>
      </c>
      <c r="F873" s="48" t="s">
        <v>143</v>
      </c>
      <c r="G873" s="48">
        <v>17</v>
      </c>
      <c r="H873" s="48" t="s">
        <v>18668</v>
      </c>
      <c r="I873" s="48" t="s">
        <v>15030</v>
      </c>
      <c r="J873" s="48" t="s">
        <v>15031</v>
      </c>
      <c r="K873" s="48" t="s">
        <v>27</v>
      </c>
      <c r="L873" s="49">
        <v>44394</v>
      </c>
      <c r="M873" s="48" t="s">
        <v>28</v>
      </c>
      <c r="N873" s="48" t="s">
        <v>30</v>
      </c>
      <c r="O873" s="49"/>
      <c r="P873" s="48"/>
      <c r="Q873" s="48" t="s">
        <v>30</v>
      </c>
      <c r="R873" s="48"/>
      <c r="S873" s="48"/>
    </row>
    <row r="874" s="29" customFormat="1" spans="1:19">
      <c r="A874" s="12">
        <v>871</v>
      </c>
      <c r="B874" s="12" t="s">
        <v>15032</v>
      </c>
      <c r="C874" s="12"/>
      <c r="D874" s="48" t="s">
        <v>477</v>
      </c>
      <c r="E874" s="48" t="s">
        <v>15033</v>
      </c>
      <c r="F874" s="48" t="s">
        <v>24</v>
      </c>
      <c r="G874" s="48">
        <v>15</v>
      </c>
      <c r="H874" s="48" t="s">
        <v>18669</v>
      </c>
      <c r="I874" s="48" t="s">
        <v>15035</v>
      </c>
      <c r="J874" s="48" t="s">
        <v>15036</v>
      </c>
      <c r="K874" s="48" t="s">
        <v>27</v>
      </c>
      <c r="L874" s="49">
        <v>44395</v>
      </c>
      <c r="M874" s="48" t="s">
        <v>28</v>
      </c>
      <c r="N874" s="48" t="s">
        <v>27</v>
      </c>
      <c r="O874" s="49">
        <v>44416</v>
      </c>
      <c r="P874" s="48" t="s">
        <v>28</v>
      </c>
      <c r="Q874" s="48" t="s">
        <v>30</v>
      </c>
      <c r="R874" s="48"/>
      <c r="S874" s="48"/>
    </row>
    <row r="875" s="29" customFormat="1" spans="1:19">
      <c r="A875" s="12">
        <v>872</v>
      </c>
      <c r="B875" s="12" t="s">
        <v>15037</v>
      </c>
      <c r="C875" s="12"/>
      <c r="D875" s="48" t="s">
        <v>477</v>
      </c>
      <c r="E875" s="48" t="s">
        <v>15038</v>
      </c>
      <c r="F875" s="48" t="s">
        <v>143</v>
      </c>
      <c r="G875" s="48">
        <v>18</v>
      </c>
      <c r="H875" s="48" t="s">
        <v>15039</v>
      </c>
      <c r="I875" s="48" t="s">
        <v>6812</v>
      </c>
      <c r="J875" s="48">
        <v>18378896398</v>
      </c>
      <c r="K875" s="48" t="s">
        <v>27</v>
      </c>
      <c r="L875" s="49">
        <v>44331</v>
      </c>
      <c r="M875" s="48" t="s">
        <v>2455</v>
      </c>
      <c r="N875" s="48" t="s">
        <v>27</v>
      </c>
      <c r="O875" s="49">
        <v>44366</v>
      </c>
      <c r="P875" s="48" t="s">
        <v>2455</v>
      </c>
      <c r="Q875" s="48" t="s">
        <v>30</v>
      </c>
      <c r="R875" s="48"/>
      <c r="S875" s="48"/>
    </row>
    <row r="876" s="29" customFormat="1" spans="1:19">
      <c r="A876" s="12">
        <v>873</v>
      </c>
      <c r="B876" s="12" t="s">
        <v>15040</v>
      </c>
      <c r="C876" s="12"/>
      <c r="D876" s="48" t="s">
        <v>477</v>
      </c>
      <c r="E876" s="48" t="s">
        <v>15041</v>
      </c>
      <c r="F876" s="48" t="s">
        <v>24</v>
      </c>
      <c r="G876" s="48">
        <v>14</v>
      </c>
      <c r="H876" s="48" t="s">
        <v>15042</v>
      </c>
      <c r="I876" s="48" t="s">
        <v>1980</v>
      </c>
      <c r="J876" s="48">
        <v>19978846553</v>
      </c>
      <c r="K876" s="48" t="s">
        <v>27</v>
      </c>
      <c r="L876" s="49">
        <v>44395</v>
      </c>
      <c r="M876" s="48" t="s">
        <v>3693</v>
      </c>
      <c r="N876" s="48" t="s">
        <v>30</v>
      </c>
      <c r="O876" s="49"/>
      <c r="P876" s="48"/>
      <c r="Q876" s="48" t="s">
        <v>30</v>
      </c>
      <c r="R876" s="48"/>
      <c r="S876" s="48"/>
    </row>
    <row r="877" s="29" customFormat="1" spans="1:19">
      <c r="A877" s="12">
        <v>874</v>
      </c>
      <c r="B877" s="12" t="s">
        <v>15043</v>
      </c>
      <c r="C877" s="12"/>
      <c r="D877" s="48" t="s">
        <v>477</v>
      </c>
      <c r="E877" s="48" t="s">
        <v>15044</v>
      </c>
      <c r="F877" s="48" t="s">
        <v>24</v>
      </c>
      <c r="G877" s="48">
        <v>16</v>
      </c>
      <c r="H877" s="48" t="s">
        <v>18670</v>
      </c>
      <c r="I877" s="48" t="s">
        <v>15046</v>
      </c>
      <c r="J877" s="48" t="s">
        <v>15047</v>
      </c>
      <c r="K877" s="48" t="s">
        <v>27</v>
      </c>
      <c r="L877" s="49">
        <v>44396</v>
      </c>
      <c r="M877" s="48" t="s">
        <v>139</v>
      </c>
      <c r="N877" s="48" t="s">
        <v>30</v>
      </c>
      <c r="O877" s="49"/>
      <c r="P877" s="48"/>
      <c r="Q877" s="48" t="s">
        <v>30</v>
      </c>
      <c r="R877" s="48"/>
      <c r="S877" s="48"/>
    </row>
    <row r="878" s="29" customFormat="1" spans="1:19">
      <c r="A878" s="12">
        <v>875</v>
      </c>
      <c r="B878" s="12" t="s">
        <v>15048</v>
      </c>
      <c r="C878" s="12"/>
      <c r="D878" s="48" t="s">
        <v>477</v>
      </c>
      <c r="E878" s="48" t="s">
        <v>15049</v>
      </c>
      <c r="F878" s="48" t="s">
        <v>24</v>
      </c>
      <c r="G878" s="48">
        <v>16</v>
      </c>
      <c r="H878" s="48" t="s">
        <v>18671</v>
      </c>
      <c r="I878" s="48" t="s">
        <v>15050</v>
      </c>
      <c r="J878" s="48" t="s">
        <v>15051</v>
      </c>
      <c r="K878" s="48" t="s">
        <v>27</v>
      </c>
      <c r="L878" s="49">
        <v>44396</v>
      </c>
      <c r="M878" s="48" t="s">
        <v>98</v>
      </c>
      <c r="N878" s="48" t="s">
        <v>27</v>
      </c>
      <c r="O878" s="49"/>
      <c r="P878" s="48"/>
      <c r="Q878" s="48" t="s">
        <v>30</v>
      </c>
      <c r="R878" s="48"/>
      <c r="S878" s="48"/>
    </row>
    <row r="879" s="29" customFormat="1" spans="1:19">
      <c r="A879" s="12">
        <v>876</v>
      </c>
      <c r="B879" s="12" t="s">
        <v>15052</v>
      </c>
      <c r="C879" s="12"/>
      <c r="D879" s="48" t="s">
        <v>477</v>
      </c>
      <c r="E879" s="48" t="s">
        <v>15053</v>
      </c>
      <c r="F879" s="48" t="s">
        <v>24</v>
      </c>
      <c r="G879" s="48">
        <v>16</v>
      </c>
      <c r="H879" s="48" t="s">
        <v>15058</v>
      </c>
      <c r="I879" s="48" t="s">
        <v>15055</v>
      </c>
      <c r="J879" s="48" t="s">
        <v>15056</v>
      </c>
      <c r="K879" s="48" t="s">
        <v>27</v>
      </c>
      <c r="L879" s="49">
        <v>44400</v>
      </c>
      <c r="M879" s="48" t="s">
        <v>15057</v>
      </c>
      <c r="N879" s="48" t="s">
        <v>30</v>
      </c>
      <c r="O879" s="49"/>
      <c r="P879" s="48"/>
      <c r="Q879" s="48" t="s">
        <v>30</v>
      </c>
      <c r="R879" s="48" t="s">
        <v>15058</v>
      </c>
      <c r="S879" s="48"/>
    </row>
    <row r="880" s="29" customFormat="1" spans="1:19">
      <c r="A880" s="12">
        <v>877</v>
      </c>
      <c r="B880" s="12" t="s">
        <v>15059</v>
      </c>
      <c r="C880" s="12"/>
      <c r="D880" s="48" t="s">
        <v>477</v>
      </c>
      <c r="E880" s="48" t="s">
        <v>15060</v>
      </c>
      <c r="F880" s="48" t="s">
        <v>143</v>
      </c>
      <c r="G880" s="48">
        <v>18</v>
      </c>
      <c r="H880" s="48" t="s">
        <v>15061</v>
      </c>
      <c r="I880" s="48" t="s">
        <v>15062</v>
      </c>
      <c r="J880" s="48" t="s">
        <v>15063</v>
      </c>
      <c r="K880" s="48" t="s">
        <v>27</v>
      </c>
      <c r="L880" s="49">
        <v>44395</v>
      </c>
      <c r="M880" s="48" t="s">
        <v>6052</v>
      </c>
      <c r="N880" s="48" t="s">
        <v>27</v>
      </c>
      <c r="O880" s="49">
        <v>44366</v>
      </c>
      <c r="P880" s="48" t="s">
        <v>2455</v>
      </c>
      <c r="Q880" s="48" t="s">
        <v>30</v>
      </c>
      <c r="R880" s="48"/>
      <c r="S880" s="48"/>
    </row>
    <row r="881" s="29" customFormat="1" spans="1:19">
      <c r="A881" s="12">
        <v>878</v>
      </c>
      <c r="B881" s="12" t="s">
        <v>15064</v>
      </c>
      <c r="C881" s="12"/>
      <c r="D881" s="48" t="s">
        <v>477</v>
      </c>
      <c r="E881" s="48" t="s">
        <v>15065</v>
      </c>
      <c r="F881" s="48" t="s">
        <v>143</v>
      </c>
      <c r="G881" s="48">
        <v>19</v>
      </c>
      <c r="H881" s="48" t="s">
        <v>15066</v>
      </c>
      <c r="I881" s="48" t="s">
        <v>15067</v>
      </c>
      <c r="J881" s="48">
        <v>19978820952</v>
      </c>
      <c r="K881" s="48" t="s">
        <v>27</v>
      </c>
      <c r="L881" s="49">
        <v>44331</v>
      </c>
      <c r="M881" s="48" t="s">
        <v>2455</v>
      </c>
      <c r="N881" s="48" t="s">
        <v>27</v>
      </c>
      <c r="O881" s="49">
        <v>44366</v>
      </c>
      <c r="P881" s="48" t="s">
        <v>2455</v>
      </c>
      <c r="Q881" s="48" t="s">
        <v>30</v>
      </c>
      <c r="R881" s="48"/>
      <c r="S881" s="48"/>
    </row>
    <row r="882" s="29" customFormat="1" spans="1:19">
      <c r="A882" s="12">
        <v>879</v>
      </c>
      <c r="B882" s="12" t="s">
        <v>15068</v>
      </c>
      <c r="C882" s="12"/>
      <c r="D882" s="48" t="s">
        <v>477</v>
      </c>
      <c r="E882" s="48" t="s">
        <v>15069</v>
      </c>
      <c r="F882" s="48" t="s">
        <v>143</v>
      </c>
      <c r="G882" s="48">
        <v>16</v>
      </c>
      <c r="H882" s="48" t="s">
        <v>18672</v>
      </c>
      <c r="I882" s="48" t="s">
        <v>5817</v>
      </c>
      <c r="J882" s="48" t="s">
        <v>15071</v>
      </c>
      <c r="K882" s="48" t="s">
        <v>27</v>
      </c>
      <c r="L882" s="49">
        <v>44394</v>
      </c>
      <c r="M882" s="48" t="s">
        <v>1273</v>
      </c>
      <c r="N882" s="48" t="s">
        <v>27</v>
      </c>
      <c r="O882" s="49">
        <v>44415</v>
      </c>
      <c r="P882" s="48" t="s">
        <v>1273</v>
      </c>
      <c r="Q882" s="48" t="s">
        <v>30</v>
      </c>
      <c r="R882" s="48"/>
      <c r="S882" s="48"/>
    </row>
    <row r="883" s="29" customFormat="1" spans="1:19">
      <c r="A883" s="12">
        <v>880</v>
      </c>
      <c r="B883" s="12" t="s">
        <v>15072</v>
      </c>
      <c r="C883" s="12"/>
      <c r="D883" s="48" t="s">
        <v>477</v>
      </c>
      <c r="E883" s="48" t="s">
        <v>15073</v>
      </c>
      <c r="F883" s="48" t="s">
        <v>143</v>
      </c>
      <c r="G883" s="48">
        <v>15</v>
      </c>
      <c r="H883" s="48" t="s">
        <v>15074</v>
      </c>
      <c r="I883" s="48" t="s">
        <v>3931</v>
      </c>
      <c r="J883" s="48" t="s">
        <v>15075</v>
      </c>
      <c r="K883" s="48" t="s">
        <v>27</v>
      </c>
      <c r="L883" s="49">
        <v>44397</v>
      </c>
      <c r="M883" s="48" t="s">
        <v>1273</v>
      </c>
      <c r="N883" s="48" t="s">
        <v>30</v>
      </c>
      <c r="O883" s="49"/>
      <c r="P883" s="48"/>
      <c r="Q883" s="48" t="s">
        <v>30</v>
      </c>
      <c r="R883" s="48"/>
      <c r="S883" s="48"/>
    </row>
    <row r="884" s="29" customFormat="1" spans="1:19">
      <c r="A884" s="12">
        <v>881</v>
      </c>
      <c r="B884" s="12" t="s">
        <v>15076</v>
      </c>
      <c r="C884" s="12"/>
      <c r="D884" s="48" t="s">
        <v>477</v>
      </c>
      <c r="E884" s="48" t="s">
        <v>15077</v>
      </c>
      <c r="F884" s="48" t="s">
        <v>24</v>
      </c>
      <c r="G884" s="48">
        <v>16</v>
      </c>
      <c r="H884" s="48" t="s">
        <v>18673</v>
      </c>
      <c r="I884" s="48" t="s">
        <v>15079</v>
      </c>
      <c r="J884" s="48">
        <v>15277893052</v>
      </c>
      <c r="K884" s="48" t="s">
        <v>27</v>
      </c>
      <c r="L884" s="49">
        <v>44395</v>
      </c>
      <c r="M884" s="48" t="s">
        <v>28</v>
      </c>
      <c r="N884" s="48" t="s">
        <v>30</v>
      </c>
      <c r="O884" s="49"/>
      <c r="P884" s="48"/>
      <c r="Q884" s="48" t="s">
        <v>30</v>
      </c>
      <c r="R884" s="48"/>
      <c r="S884" s="48"/>
    </row>
    <row r="885" s="29" customFormat="1" spans="1:19">
      <c r="A885" s="12">
        <v>882</v>
      </c>
      <c r="B885" s="12" t="s">
        <v>15080</v>
      </c>
      <c r="C885" s="12"/>
      <c r="D885" s="48" t="s">
        <v>477</v>
      </c>
      <c r="E885" s="48" t="s">
        <v>15081</v>
      </c>
      <c r="F885" s="48" t="s">
        <v>143</v>
      </c>
      <c r="G885" s="48">
        <v>17</v>
      </c>
      <c r="H885" s="48" t="s">
        <v>18674</v>
      </c>
      <c r="I885" s="48" t="s">
        <v>15083</v>
      </c>
      <c r="J885" s="48">
        <v>15977034246</v>
      </c>
      <c r="K885" s="48" t="s">
        <v>27</v>
      </c>
      <c r="L885" s="49">
        <v>44397</v>
      </c>
      <c r="M885" s="48" t="s">
        <v>15084</v>
      </c>
      <c r="N885" s="48" t="s">
        <v>30</v>
      </c>
      <c r="O885" s="49"/>
      <c r="P885" s="48"/>
      <c r="Q885" s="48" t="s">
        <v>30</v>
      </c>
      <c r="R885" s="48" t="s">
        <v>15085</v>
      </c>
      <c r="S885" s="48"/>
    </row>
    <row r="886" s="29" customFormat="1" spans="1:19">
      <c r="A886" s="12">
        <v>883</v>
      </c>
      <c r="B886" s="12" t="s">
        <v>15086</v>
      </c>
      <c r="C886" s="12"/>
      <c r="D886" s="48" t="s">
        <v>477</v>
      </c>
      <c r="E886" s="48" t="s">
        <v>15087</v>
      </c>
      <c r="F886" s="48" t="s">
        <v>24</v>
      </c>
      <c r="G886" s="48">
        <v>14</v>
      </c>
      <c r="H886" s="48" t="s">
        <v>18675</v>
      </c>
      <c r="I886" s="48" t="s">
        <v>8134</v>
      </c>
      <c r="J886" s="48" t="s">
        <v>15089</v>
      </c>
      <c r="K886" s="48" t="s">
        <v>27</v>
      </c>
      <c r="L886" s="49">
        <v>44409</v>
      </c>
      <c r="M886" s="48" t="s">
        <v>139</v>
      </c>
      <c r="N886" s="48" t="s">
        <v>30</v>
      </c>
      <c r="O886" s="49"/>
      <c r="P886" s="48"/>
      <c r="Q886" s="48" t="s">
        <v>30</v>
      </c>
      <c r="R886" s="48"/>
      <c r="S886" s="48"/>
    </row>
    <row r="887" s="29" customFormat="1" spans="1:19">
      <c r="A887" s="12">
        <v>884</v>
      </c>
      <c r="B887" s="12" t="s">
        <v>15090</v>
      </c>
      <c r="C887" s="12"/>
      <c r="D887" s="48" t="s">
        <v>477</v>
      </c>
      <c r="E887" s="48" t="s">
        <v>15091</v>
      </c>
      <c r="F887" s="48" t="s">
        <v>143</v>
      </c>
      <c r="G887" s="48">
        <v>16</v>
      </c>
      <c r="H887" s="48" t="s">
        <v>15092</v>
      </c>
      <c r="I887" s="48" t="s">
        <v>15093</v>
      </c>
      <c r="J887" s="48" t="s">
        <v>15094</v>
      </c>
      <c r="K887" s="48" t="s">
        <v>27</v>
      </c>
      <c r="L887" s="49">
        <v>44402</v>
      </c>
      <c r="M887" s="48" t="s">
        <v>68</v>
      </c>
      <c r="N887" s="48" t="s">
        <v>27</v>
      </c>
      <c r="O887" s="49"/>
      <c r="P887" s="48"/>
      <c r="Q887" s="48" t="s">
        <v>30</v>
      </c>
      <c r="R887" s="48"/>
      <c r="S887" s="48"/>
    </row>
    <row r="888" s="29" customFormat="1" spans="1:19">
      <c r="A888" s="12">
        <v>885</v>
      </c>
      <c r="B888" s="12" t="s">
        <v>15095</v>
      </c>
      <c r="C888" s="12"/>
      <c r="D888" s="48" t="s">
        <v>477</v>
      </c>
      <c r="E888" s="48" t="s">
        <v>10038</v>
      </c>
      <c r="F888" s="48" t="s">
        <v>143</v>
      </c>
      <c r="G888" s="48">
        <v>21</v>
      </c>
      <c r="H888" s="48" t="s">
        <v>15096</v>
      </c>
      <c r="I888" s="48" t="s">
        <v>15097</v>
      </c>
      <c r="J888" s="48">
        <v>19127013118</v>
      </c>
      <c r="K888" s="48" t="s">
        <v>27</v>
      </c>
      <c r="L888" s="49">
        <v>44399</v>
      </c>
      <c r="M888" s="48" t="s">
        <v>133</v>
      </c>
      <c r="N888" s="48" t="s">
        <v>30</v>
      </c>
      <c r="O888" s="49"/>
      <c r="P888" s="48"/>
      <c r="Q888" s="48" t="s">
        <v>30</v>
      </c>
      <c r="R888" s="48"/>
      <c r="S888" s="48"/>
    </row>
    <row r="889" s="29" customFormat="1" spans="1:19">
      <c r="A889" s="12">
        <v>886</v>
      </c>
      <c r="B889" s="12" t="s">
        <v>15098</v>
      </c>
      <c r="C889" s="12"/>
      <c r="D889" s="48" t="s">
        <v>477</v>
      </c>
      <c r="E889" s="48" t="s">
        <v>15099</v>
      </c>
      <c r="F889" s="48" t="s">
        <v>143</v>
      </c>
      <c r="G889" s="48">
        <v>16</v>
      </c>
      <c r="H889" s="48" t="s">
        <v>18676</v>
      </c>
      <c r="I889" s="48" t="s">
        <v>15101</v>
      </c>
      <c r="J889" s="48" t="s">
        <v>15102</v>
      </c>
      <c r="K889" s="48" t="s">
        <v>27</v>
      </c>
      <c r="L889" s="49">
        <v>44395</v>
      </c>
      <c r="M889" s="48" t="s">
        <v>139</v>
      </c>
      <c r="N889" s="48" t="s">
        <v>27</v>
      </c>
      <c r="O889" s="49">
        <v>44416</v>
      </c>
      <c r="P889" s="48" t="s">
        <v>15103</v>
      </c>
      <c r="Q889" s="48" t="s">
        <v>30</v>
      </c>
      <c r="R889" s="48"/>
      <c r="S889" s="48"/>
    </row>
    <row r="890" s="29" customFormat="1" spans="1:19">
      <c r="A890" s="12">
        <v>887</v>
      </c>
      <c r="B890" s="12" t="s">
        <v>15104</v>
      </c>
      <c r="C890" s="12"/>
      <c r="D890" s="48" t="s">
        <v>477</v>
      </c>
      <c r="E890" s="48" t="s">
        <v>15105</v>
      </c>
      <c r="F890" s="48" t="s">
        <v>24</v>
      </c>
      <c r="G890" s="48">
        <v>17</v>
      </c>
      <c r="H890" s="48" t="s">
        <v>15106</v>
      </c>
      <c r="I890" s="48" t="s">
        <v>15107</v>
      </c>
      <c r="J890" s="48" t="s">
        <v>15108</v>
      </c>
      <c r="K890" s="48" t="s">
        <v>27</v>
      </c>
      <c r="L890" s="49">
        <v>44395</v>
      </c>
      <c r="M890" s="48" t="s">
        <v>98</v>
      </c>
      <c r="N890" s="48" t="s">
        <v>30</v>
      </c>
      <c r="O890" s="49"/>
      <c r="P890" s="48"/>
      <c r="Q890" s="48" t="s">
        <v>30</v>
      </c>
      <c r="R890" s="48"/>
      <c r="S890" s="48"/>
    </row>
    <row r="891" s="29" customFormat="1" spans="1:19">
      <c r="A891" s="12">
        <v>888</v>
      </c>
      <c r="B891" s="12" t="s">
        <v>15109</v>
      </c>
      <c r="C891" s="12"/>
      <c r="D891" s="48" t="s">
        <v>477</v>
      </c>
      <c r="E891" s="48" t="s">
        <v>10557</v>
      </c>
      <c r="F891" s="48" t="s">
        <v>143</v>
      </c>
      <c r="G891" s="48">
        <v>15</v>
      </c>
      <c r="H891" s="48" t="s">
        <v>15110</v>
      </c>
      <c r="I891" s="48" t="s">
        <v>15111</v>
      </c>
      <c r="J891" s="48">
        <v>13727958140</v>
      </c>
      <c r="K891" s="48" t="s">
        <v>27</v>
      </c>
      <c r="L891" s="49">
        <v>44396</v>
      </c>
      <c r="M891" s="48" t="s">
        <v>133</v>
      </c>
      <c r="N891" s="48" t="s">
        <v>30</v>
      </c>
      <c r="O891" s="49"/>
      <c r="P891" s="48"/>
      <c r="Q891" s="48" t="s">
        <v>30</v>
      </c>
      <c r="R891" s="48"/>
      <c r="S891" s="48"/>
    </row>
    <row r="892" s="29" customFormat="1" spans="1:19">
      <c r="A892" s="12">
        <v>889</v>
      </c>
      <c r="B892" s="12" t="s">
        <v>15112</v>
      </c>
      <c r="C892" s="12"/>
      <c r="D892" s="48" t="s">
        <v>477</v>
      </c>
      <c r="E892" s="48" t="s">
        <v>15113</v>
      </c>
      <c r="F892" s="48" t="s">
        <v>143</v>
      </c>
      <c r="G892" s="48">
        <v>18</v>
      </c>
      <c r="H892" s="48" t="s">
        <v>1444</v>
      </c>
      <c r="I892" s="48" t="s">
        <v>15114</v>
      </c>
      <c r="J892" s="48">
        <v>18070866005</v>
      </c>
      <c r="K892" s="48" t="s">
        <v>27</v>
      </c>
      <c r="L892" s="49">
        <v>44394</v>
      </c>
      <c r="M892" s="48" t="s">
        <v>2455</v>
      </c>
      <c r="N892" s="48" t="s">
        <v>30</v>
      </c>
      <c r="O892" s="49"/>
      <c r="P892" s="48"/>
      <c r="Q892" s="48" t="s">
        <v>30</v>
      </c>
      <c r="R892" s="48"/>
      <c r="S892" s="48"/>
    </row>
    <row r="893" s="29" customFormat="1" spans="1:19">
      <c r="A893" s="12">
        <v>890</v>
      </c>
      <c r="B893" s="12" t="s">
        <v>15115</v>
      </c>
      <c r="C893" s="12"/>
      <c r="D893" s="48" t="s">
        <v>477</v>
      </c>
      <c r="E893" s="48" t="s">
        <v>15116</v>
      </c>
      <c r="F893" s="48" t="s">
        <v>143</v>
      </c>
      <c r="G893" s="48">
        <v>16</v>
      </c>
      <c r="H893" s="48" t="s">
        <v>18677</v>
      </c>
      <c r="I893" s="48" t="s">
        <v>15117</v>
      </c>
      <c r="J893" s="48">
        <v>18178844871</v>
      </c>
      <c r="K893" s="48" t="s">
        <v>27</v>
      </c>
      <c r="L893" s="49">
        <v>44395</v>
      </c>
      <c r="M893" s="48" t="s">
        <v>28</v>
      </c>
      <c r="N893" s="48" t="s">
        <v>30</v>
      </c>
      <c r="O893" s="49"/>
      <c r="P893" s="48"/>
      <c r="Q893" s="48" t="s">
        <v>30</v>
      </c>
      <c r="R893" s="48"/>
      <c r="S893" s="48"/>
    </row>
    <row r="894" s="29" customFormat="1" spans="1:19">
      <c r="A894" s="12">
        <v>891</v>
      </c>
      <c r="B894" s="12" t="s">
        <v>15118</v>
      </c>
      <c r="C894" s="12"/>
      <c r="D894" s="48" t="s">
        <v>477</v>
      </c>
      <c r="E894" s="48" t="s">
        <v>15119</v>
      </c>
      <c r="F894" s="48" t="s">
        <v>143</v>
      </c>
      <c r="G894" s="48">
        <v>17</v>
      </c>
      <c r="H894" s="48" t="s">
        <v>15120</v>
      </c>
      <c r="I894" s="48" t="s">
        <v>15121</v>
      </c>
      <c r="J894" s="48">
        <v>15177893573</v>
      </c>
      <c r="K894" s="48" t="s">
        <v>27</v>
      </c>
      <c r="L894" s="49">
        <v>44405</v>
      </c>
      <c r="M894" s="48" t="s">
        <v>15122</v>
      </c>
      <c r="N894" s="48" t="s">
        <v>30</v>
      </c>
      <c r="O894" s="49"/>
      <c r="P894" s="48"/>
      <c r="Q894" s="48" t="s">
        <v>30</v>
      </c>
      <c r="R894" s="48"/>
      <c r="S894" s="48"/>
    </row>
    <row r="895" s="29" customFormat="1" spans="1:19">
      <c r="A895" s="12">
        <v>892</v>
      </c>
      <c r="B895" s="12" t="s">
        <v>15123</v>
      </c>
      <c r="C895" s="12"/>
      <c r="D895" s="48" t="s">
        <v>477</v>
      </c>
      <c r="E895" s="48" t="s">
        <v>15124</v>
      </c>
      <c r="F895" s="48" t="s">
        <v>143</v>
      </c>
      <c r="G895" s="48">
        <v>17</v>
      </c>
      <c r="H895" s="48" t="s">
        <v>18678</v>
      </c>
      <c r="I895" s="48" t="s">
        <v>15126</v>
      </c>
      <c r="J895" s="48">
        <v>15977864288</v>
      </c>
      <c r="K895" s="48" t="s">
        <v>27</v>
      </c>
      <c r="L895" s="49">
        <v>44395</v>
      </c>
      <c r="M895" s="48" t="s">
        <v>98</v>
      </c>
      <c r="N895" s="48" t="s">
        <v>27</v>
      </c>
      <c r="O895" s="49">
        <v>44416</v>
      </c>
      <c r="P895" s="48" t="s">
        <v>98</v>
      </c>
      <c r="Q895" s="48" t="s">
        <v>30</v>
      </c>
      <c r="R895" s="48"/>
      <c r="S895" s="48"/>
    </row>
    <row r="896" s="29" customFormat="1" spans="1:19">
      <c r="A896" s="12">
        <v>893</v>
      </c>
      <c r="B896" s="12" t="s">
        <v>15127</v>
      </c>
      <c r="C896" s="12"/>
      <c r="D896" s="48" t="s">
        <v>477</v>
      </c>
      <c r="E896" s="48" t="s">
        <v>15128</v>
      </c>
      <c r="F896" s="48" t="s">
        <v>24</v>
      </c>
      <c r="G896" s="48">
        <v>13</v>
      </c>
      <c r="H896" s="48" t="s">
        <v>15129</v>
      </c>
      <c r="I896" s="48" t="s">
        <v>15130</v>
      </c>
      <c r="J896" s="48">
        <v>15014425627</v>
      </c>
      <c r="K896" s="48" t="s">
        <v>27</v>
      </c>
      <c r="L896" s="49">
        <v>44411</v>
      </c>
      <c r="M896" s="48" t="s">
        <v>3693</v>
      </c>
      <c r="N896" s="48" t="s">
        <v>30</v>
      </c>
      <c r="O896" s="49"/>
      <c r="P896" s="48"/>
      <c r="Q896" s="48" t="s">
        <v>30</v>
      </c>
      <c r="R896" s="48"/>
      <c r="S896" s="48"/>
    </row>
    <row r="897" s="29" customFormat="1" spans="1:19">
      <c r="A897" s="12">
        <v>894</v>
      </c>
      <c r="B897" s="12" t="s">
        <v>15131</v>
      </c>
      <c r="C897" s="12"/>
      <c r="D897" s="48" t="s">
        <v>477</v>
      </c>
      <c r="E897" s="48" t="s">
        <v>15132</v>
      </c>
      <c r="F897" s="48" t="s">
        <v>24</v>
      </c>
      <c r="G897" s="48">
        <v>16</v>
      </c>
      <c r="H897" s="48" t="s">
        <v>18679</v>
      </c>
      <c r="I897" s="48" t="s">
        <v>15133</v>
      </c>
      <c r="J897" s="48" t="s">
        <v>15134</v>
      </c>
      <c r="K897" s="48" t="s">
        <v>27</v>
      </c>
      <c r="L897" s="49">
        <v>44395</v>
      </c>
      <c r="M897" s="48" t="s">
        <v>28</v>
      </c>
      <c r="N897" s="48" t="s">
        <v>30</v>
      </c>
      <c r="O897" s="49"/>
      <c r="P897" s="48"/>
      <c r="Q897" s="48" t="s">
        <v>30</v>
      </c>
      <c r="R897" s="48"/>
      <c r="S897" s="48"/>
    </row>
    <row r="898" s="29" customFormat="1" spans="1:19">
      <c r="A898" s="12">
        <v>895</v>
      </c>
      <c r="B898" s="12" t="s">
        <v>15135</v>
      </c>
      <c r="C898" s="12"/>
      <c r="D898" s="48" t="s">
        <v>477</v>
      </c>
      <c r="E898" s="48" t="s">
        <v>15136</v>
      </c>
      <c r="F898" s="48" t="s">
        <v>24</v>
      </c>
      <c r="G898" s="48">
        <v>16</v>
      </c>
      <c r="H898" s="48" t="s">
        <v>18680</v>
      </c>
      <c r="I898" s="48" t="s">
        <v>15138</v>
      </c>
      <c r="J898" s="48">
        <v>17776576411</v>
      </c>
      <c r="K898" s="48" t="s">
        <v>27</v>
      </c>
      <c r="L898" s="49">
        <v>44394</v>
      </c>
      <c r="M898" s="48" t="s">
        <v>28</v>
      </c>
      <c r="N898" s="48" t="s">
        <v>30</v>
      </c>
      <c r="O898" s="49"/>
      <c r="P898" s="48"/>
      <c r="Q898" s="48" t="s">
        <v>30</v>
      </c>
      <c r="R898" s="48"/>
      <c r="S898" s="48"/>
    </row>
    <row r="899" s="29" customFormat="1" spans="1:19">
      <c r="A899" s="12">
        <v>896</v>
      </c>
      <c r="B899" s="12" t="s">
        <v>15139</v>
      </c>
      <c r="C899" s="12"/>
      <c r="D899" s="48" t="s">
        <v>477</v>
      </c>
      <c r="E899" s="48" t="s">
        <v>15140</v>
      </c>
      <c r="F899" s="48" t="s">
        <v>143</v>
      </c>
      <c r="G899" s="48">
        <v>17</v>
      </c>
      <c r="H899" s="48" t="s">
        <v>15141</v>
      </c>
      <c r="I899" s="48" t="s">
        <v>15142</v>
      </c>
      <c r="J899" s="48" t="s">
        <v>15143</v>
      </c>
      <c r="K899" s="48" t="s">
        <v>27</v>
      </c>
      <c r="L899" s="49">
        <v>44394</v>
      </c>
      <c r="M899" s="48" t="s">
        <v>54</v>
      </c>
      <c r="N899" s="48" t="s">
        <v>30</v>
      </c>
      <c r="O899" s="49"/>
      <c r="P899" s="48"/>
      <c r="Q899" s="48" t="s">
        <v>30</v>
      </c>
      <c r="R899" s="48"/>
      <c r="S899" s="48"/>
    </row>
    <row r="900" s="29" customFormat="1" spans="1:19">
      <c r="A900" s="12">
        <v>897</v>
      </c>
      <c r="B900" s="12" t="s">
        <v>15144</v>
      </c>
      <c r="C900" s="12"/>
      <c r="D900" s="48" t="s">
        <v>477</v>
      </c>
      <c r="E900" s="48" t="s">
        <v>15145</v>
      </c>
      <c r="F900" s="48" t="s">
        <v>143</v>
      </c>
      <c r="G900" s="48">
        <v>16</v>
      </c>
      <c r="H900" s="48" t="s">
        <v>18681</v>
      </c>
      <c r="I900" s="48" t="s">
        <v>15147</v>
      </c>
      <c r="J900" s="48" t="s">
        <v>15148</v>
      </c>
      <c r="K900" s="48" t="s">
        <v>27</v>
      </c>
      <c r="L900" s="49">
        <v>44398</v>
      </c>
      <c r="M900" s="48" t="s">
        <v>8710</v>
      </c>
      <c r="N900" s="48" t="s">
        <v>30</v>
      </c>
      <c r="O900" s="49"/>
      <c r="P900" s="48"/>
      <c r="Q900" s="48" t="s">
        <v>30</v>
      </c>
      <c r="R900" s="48"/>
      <c r="S900" s="48"/>
    </row>
    <row r="901" s="29" customFormat="1" spans="1:19">
      <c r="A901" s="12">
        <v>898</v>
      </c>
      <c r="B901" s="12" t="s">
        <v>15149</v>
      </c>
      <c r="C901" s="12"/>
      <c r="D901" s="48" t="s">
        <v>477</v>
      </c>
      <c r="E901" s="48" t="s">
        <v>15150</v>
      </c>
      <c r="F901" s="48" t="s">
        <v>143</v>
      </c>
      <c r="G901" s="48">
        <v>15</v>
      </c>
      <c r="H901" s="48" t="s">
        <v>15151</v>
      </c>
      <c r="I901" s="48" t="s">
        <v>15152</v>
      </c>
      <c r="J901" s="48" t="s">
        <v>15153</v>
      </c>
      <c r="K901" s="48" t="s">
        <v>27</v>
      </c>
      <c r="L901" s="49">
        <v>44398</v>
      </c>
      <c r="M901" s="48" t="s">
        <v>1352</v>
      </c>
      <c r="N901" s="48" t="s">
        <v>30</v>
      </c>
      <c r="O901" s="49"/>
      <c r="P901" s="48"/>
      <c r="Q901" s="48" t="s">
        <v>30</v>
      </c>
      <c r="R901" s="48"/>
      <c r="S901" s="48"/>
    </row>
    <row r="902" s="29" customFormat="1" spans="1:19">
      <c r="A902" s="12">
        <v>899</v>
      </c>
      <c r="B902" s="12" t="s">
        <v>15154</v>
      </c>
      <c r="C902" s="12"/>
      <c r="D902" s="48" t="s">
        <v>477</v>
      </c>
      <c r="E902" s="48" t="s">
        <v>15155</v>
      </c>
      <c r="F902" s="48" t="s">
        <v>24</v>
      </c>
      <c r="G902" s="48">
        <v>16</v>
      </c>
      <c r="H902" s="48" t="s">
        <v>18682</v>
      </c>
      <c r="I902" s="48" t="s">
        <v>15157</v>
      </c>
      <c r="J902" s="48" t="s">
        <v>15158</v>
      </c>
      <c r="K902" s="48" t="s">
        <v>27</v>
      </c>
      <c r="L902" s="49">
        <v>44402</v>
      </c>
      <c r="M902" s="48" t="s">
        <v>139</v>
      </c>
      <c r="N902" s="48" t="s">
        <v>30</v>
      </c>
      <c r="O902" s="49"/>
      <c r="P902" s="48"/>
      <c r="Q902" s="48" t="s">
        <v>30</v>
      </c>
      <c r="R902" s="48"/>
      <c r="S902" s="48"/>
    </row>
    <row r="903" s="29" customFormat="1" spans="1:19">
      <c r="A903" s="12">
        <v>900</v>
      </c>
      <c r="B903" s="12" t="s">
        <v>15159</v>
      </c>
      <c r="C903" s="12"/>
      <c r="D903" s="48" t="s">
        <v>477</v>
      </c>
      <c r="E903" s="48" t="s">
        <v>15160</v>
      </c>
      <c r="F903" s="48" t="s">
        <v>143</v>
      </c>
      <c r="G903" s="48">
        <v>17</v>
      </c>
      <c r="H903" s="48" t="s">
        <v>6207</v>
      </c>
      <c r="I903" s="48" t="s">
        <v>15161</v>
      </c>
      <c r="J903" s="48" t="s">
        <v>15162</v>
      </c>
      <c r="K903" s="48" t="s">
        <v>27</v>
      </c>
      <c r="L903" s="49">
        <v>44394</v>
      </c>
      <c r="M903" s="48" t="s">
        <v>68</v>
      </c>
      <c r="N903" s="48" t="s">
        <v>30</v>
      </c>
      <c r="O903" s="49"/>
      <c r="P903" s="48"/>
      <c r="Q903" s="48" t="s">
        <v>30</v>
      </c>
      <c r="R903" s="48"/>
      <c r="S903" s="48"/>
    </row>
    <row r="904" s="29" customFormat="1" spans="1:19">
      <c r="A904" s="12">
        <v>901</v>
      </c>
      <c r="B904" s="12" t="s">
        <v>15163</v>
      </c>
      <c r="C904" s="12"/>
      <c r="D904" s="48" t="s">
        <v>477</v>
      </c>
      <c r="E904" s="48" t="s">
        <v>15164</v>
      </c>
      <c r="F904" s="48" t="s">
        <v>143</v>
      </c>
      <c r="G904" s="48">
        <v>16</v>
      </c>
      <c r="H904" s="48" t="s">
        <v>25871</v>
      </c>
      <c r="I904" s="48" t="s">
        <v>15166</v>
      </c>
      <c r="J904" s="48">
        <v>15296076867</v>
      </c>
      <c r="K904" s="48" t="s">
        <v>27</v>
      </c>
      <c r="L904" s="49">
        <v>44394</v>
      </c>
      <c r="M904" s="48" t="s">
        <v>28</v>
      </c>
      <c r="N904" s="48" t="s">
        <v>30</v>
      </c>
      <c r="O904" s="49"/>
      <c r="P904" s="48"/>
      <c r="Q904" s="48" t="s">
        <v>30</v>
      </c>
      <c r="R904" s="48"/>
      <c r="S904" s="48"/>
    </row>
    <row r="905" s="29" customFormat="1" spans="1:19">
      <c r="A905" s="12">
        <v>902</v>
      </c>
      <c r="B905" s="12" t="s">
        <v>15167</v>
      </c>
      <c r="C905" s="12"/>
      <c r="D905" s="48" t="s">
        <v>477</v>
      </c>
      <c r="E905" s="48" t="s">
        <v>15168</v>
      </c>
      <c r="F905" s="48" t="s">
        <v>143</v>
      </c>
      <c r="G905" s="48">
        <v>18</v>
      </c>
      <c r="H905" s="48" t="s">
        <v>15169</v>
      </c>
      <c r="I905" s="48" t="s">
        <v>15170</v>
      </c>
      <c r="J905" s="48" t="s">
        <v>15171</v>
      </c>
      <c r="K905" s="48" t="s">
        <v>27</v>
      </c>
      <c r="L905" s="49">
        <v>44331</v>
      </c>
      <c r="M905" s="48" t="s">
        <v>2455</v>
      </c>
      <c r="N905" s="48" t="s">
        <v>27</v>
      </c>
      <c r="O905" s="49">
        <v>44366</v>
      </c>
      <c r="P905" s="48" t="s">
        <v>2455</v>
      </c>
      <c r="Q905" s="48" t="s">
        <v>30</v>
      </c>
      <c r="R905" s="48"/>
      <c r="S905" s="48"/>
    </row>
    <row r="906" s="29" customFormat="1" spans="1:19">
      <c r="A906" s="12">
        <v>903</v>
      </c>
      <c r="B906" s="12" t="s">
        <v>15172</v>
      </c>
      <c r="C906" s="12"/>
      <c r="D906" s="48" t="s">
        <v>477</v>
      </c>
      <c r="E906" s="48" t="s">
        <v>15173</v>
      </c>
      <c r="F906" s="48" t="s">
        <v>143</v>
      </c>
      <c r="G906" s="48">
        <v>16</v>
      </c>
      <c r="H906" s="48" t="s">
        <v>15174</v>
      </c>
      <c r="I906" s="48" t="s">
        <v>15175</v>
      </c>
      <c r="J906" s="48" t="s">
        <v>15176</v>
      </c>
      <c r="K906" s="48" t="s">
        <v>27</v>
      </c>
      <c r="L906" s="49">
        <v>44396</v>
      </c>
      <c r="M906" s="48" t="s">
        <v>4424</v>
      </c>
      <c r="N906" s="48" t="s">
        <v>30</v>
      </c>
      <c r="O906" s="49"/>
      <c r="P906" s="48"/>
      <c r="Q906" s="48" t="s">
        <v>30</v>
      </c>
      <c r="R906" s="48"/>
      <c r="S906" s="48"/>
    </row>
    <row r="907" s="29" customFormat="1" spans="1:19">
      <c r="A907" s="12">
        <v>904</v>
      </c>
      <c r="B907" s="12" t="s">
        <v>15177</v>
      </c>
      <c r="C907" s="12"/>
      <c r="D907" s="48" t="s">
        <v>477</v>
      </c>
      <c r="E907" s="48" t="s">
        <v>15178</v>
      </c>
      <c r="F907" s="48" t="s">
        <v>143</v>
      </c>
      <c r="G907" s="48">
        <v>16</v>
      </c>
      <c r="H907" s="48" t="s">
        <v>15179</v>
      </c>
      <c r="I907" s="48" t="s">
        <v>15180</v>
      </c>
      <c r="J907" s="48" t="s">
        <v>15181</v>
      </c>
      <c r="K907" s="48" t="s">
        <v>27</v>
      </c>
      <c r="L907" s="49">
        <v>44397</v>
      </c>
      <c r="M907" s="48" t="s">
        <v>1347</v>
      </c>
      <c r="N907" s="48" t="s">
        <v>30</v>
      </c>
      <c r="O907" s="49"/>
      <c r="P907" s="48"/>
      <c r="Q907" s="48" t="s">
        <v>30</v>
      </c>
      <c r="R907" s="48"/>
      <c r="S907" s="48"/>
    </row>
    <row r="908" s="29" customFormat="1" spans="1:19">
      <c r="A908" s="12">
        <v>905</v>
      </c>
      <c r="B908" s="12" t="s">
        <v>15182</v>
      </c>
      <c r="C908" s="12"/>
      <c r="D908" s="48" t="s">
        <v>477</v>
      </c>
      <c r="E908" s="48" t="s">
        <v>15183</v>
      </c>
      <c r="F908" s="48" t="s">
        <v>24</v>
      </c>
      <c r="G908" s="48">
        <v>15</v>
      </c>
      <c r="H908" s="48" t="s">
        <v>15184</v>
      </c>
      <c r="I908" s="48" t="s">
        <v>15185</v>
      </c>
      <c r="J908" s="48">
        <v>19976126085</v>
      </c>
      <c r="K908" s="48" t="s">
        <v>27</v>
      </c>
      <c r="L908" s="49">
        <v>44378</v>
      </c>
      <c r="M908" s="48" t="s">
        <v>2747</v>
      </c>
      <c r="N908" s="48" t="s">
        <v>30</v>
      </c>
      <c r="O908" s="49"/>
      <c r="P908" s="48"/>
      <c r="Q908" s="48" t="s">
        <v>30</v>
      </c>
      <c r="R908" s="48"/>
      <c r="S908" s="48"/>
    </row>
    <row r="909" s="29" customFormat="1" spans="1:19">
      <c r="A909" s="12">
        <v>906</v>
      </c>
      <c r="B909" s="12" t="s">
        <v>15186</v>
      </c>
      <c r="C909" s="12"/>
      <c r="D909" s="48" t="s">
        <v>477</v>
      </c>
      <c r="E909" s="48" t="s">
        <v>15187</v>
      </c>
      <c r="F909" s="48" t="s">
        <v>143</v>
      </c>
      <c r="G909" s="48">
        <v>17</v>
      </c>
      <c r="H909" s="48" t="s">
        <v>18685</v>
      </c>
      <c r="I909" s="48" t="s">
        <v>15189</v>
      </c>
      <c r="J909" s="48" t="s">
        <v>15190</v>
      </c>
      <c r="K909" s="48" t="s">
        <v>27</v>
      </c>
      <c r="L909" s="49">
        <v>44394</v>
      </c>
      <c r="M909" s="48" t="s">
        <v>28</v>
      </c>
      <c r="N909" s="48" t="s">
        <v>30</v>
      </c>
      <c r="O909" s="49"/>
      <c r="P909" s="48"/>
      <c r="Q909" s="48" t="s">
        <v>30</v>
      </c>
      <c r="R909" s="48"/>
      <c r="S909" s="48"/>
    </row>
    <row r="910" s="29" customFormat="1" spans="1:19">
      <c r="A910" s="12">
        <v>907</v>
      </c>
      <c r="B910" s="12" t="s">
        <v>15191</v>
      </c>
      <c r="C910" s="12"/>
      <c r="D910" s="48" t="s">
        <v>477</v>
      </c>
      <c r="E910" s="48" t="s">
        <v>15192</v>
      </c>
      <c r="F910" s="48" t="s">
        <v>143</v>
      </c>
      <c r="G910" s="48">
        <v>16</v>
      </c>
      <c r="H910" s="48" t="s">
        <v>18686</v>
      </c>
      <c r="I910" s="48" t="s">
        <v>15194</v>
      </c>
      <c r="J910" s="48">
        <v>15878846696</v>
      </c>
      <c r="K910" s="48" t="s">
        <v>27</v>
      </c>
      <c r="L910" s="49">
        <v>44394</v>
      </c>
      <c r="M910" s="48" t="s">
        <v>28</v>
      </c>
      <c r="N910" s="48" t="s">
        <v>30</v>
      </c>
      <c r="O910" s="49"/>
      <c r="P910" s="48"/>
      <c r="Q910" s="48" t="s">
        <v>30</v>
      </c>
      <c r="R910" s="48"/>
      <c r="S910" s="48"/>
    </row>
    <row r="911" s="29" customFormat="1" spans="1:19">
      <c r="A911" s="12">
        <v>908</v>
      </c>
      <c r="B911" s="12" t="s">
        <v>15195</v>
      </c>
      <c r="C911" s="12"/>
      <c r="D911" s="48" t="s">
        <v>477</v>
      </c>
      <c r="E911" s="48" t="s">
        <v>15196</v>
      </c>
      <c r="F911" s="48" t="s">
        <v>143</v>
      </c>
      <c r="G911" s="48">
        <v>15</v>
      </c>
      <c r="H911" s="48" t="s">
        <v>18687</v>
      </c>
      <c r="I911" s="48" t="s">
        <v>15198</v>
      </c>
      <c r="J911" s="48" t="s">
        <v>15199</v>
      </c>
      <c r="K911" s="48" t="s">
        <v>27</v>
      </c>
      <c r="L911" s="49">
        <v>44378</v>
      </c>
      <c r="M911" s="48" t="s">
        <v>98</v>
      </c>
      <c r="N911" s="48" t="s">
        <v>30</v>
      </c>
      <c r="O911" s="49"/>
      <c r="P911" s="48"/>
      <c r="Q911" s="48" t="s">
        <v>30</v>
      </c>
      <c r="R911" s="48"/>
      <c r="S911" s="48"/>
    </row>
    <row r="912" s="29" customFormat="1" spans="1:19">
      <c r="A912" s="12">
        <v>909</v>
      </c>
      <c r="B912" s="12" t="s">
        <v>15200</v>
      </c>
      <c r="C912" s="12"/>
      <c r="D912" s="48" t="s">
        <v>477</v>
      </c>
      <c r="E912" s="48" t="s">
        <v>15201</v>
      </c>
      <c r="F912" s="48" t="s">
        <v>143</v>
      </c>
      <c r="G912" s="48">
        <v>17</v>
      </c>
      <c r="H912" s="48" t="s">
        <v>18688</v>
      </c>
      <c r="I912" s="48" t="s">
        <v>15203</v>
      </c>
      <c r="J912" s="48" t="s">
        <v>15204</v>
      </c>
      <c r="K912" s="48" t="s">
        <v>27</v>
      </c>
      <c r="L912" s="49">
        <v>44395</v>
      </c>
      <c r="M912" s="48" t="s">
        <v>28</v>
      </c>
      <c r="N912" s="48" t="s">
        <v>27</v>
      </c>
      <c r="O912" s="49">
        <v>44416</v>
      </c>
      <c r="P912" s="48" t="s">
        <v>28</v>
      </c>
      <c r="Q912" s="48" t="s">
        <v>30</v>
      </c>
      <c r="R912" s="48"/>
      <c r="S912" s="48"/>
    </row>
    <row r="913" s="29" customFormat="1" spans="1:19">
      <c r="A913" s="12">
        <v>910</v>
      </c>
      <c r="B913" s="12" t="s">
        <v>15205</v>
      </c>
      <c r="C913" s="12"/>
      <c r="D913" s="48" t="s">
        <v>477</v>
      </c>
      <c r="E913" s="48" t="s">
        <v>15206</v>
      </c>
      <c r="F913" s="48" t="s">
        <v>143</v>
      </c>
      <c r="G913" s="48">
        <v>18</v>
      </c>
      <c r="H913" s="48" t="s">
        <v>15207</v>
      </c>
      <c r="I913" s="48" t="s">
        <v>15208</v>
      </c>
      <c r="J913" s="48">
        <v>18978757546</v>
      </c>
      <c r="K913" s="48" t="s">
        <v>27</v>
      </c>
      <c r="L913" s="49">
        <v>44331</v>
      </c>
      <c r="M913" s="48" t="s">
        <v>2455</v>
      </c>
      <c r="N913" s="48" t="s">
        <v>27</v>
      </c>
      <c r="O913" s="49">
        <v>44366</v>
      </c>
      <c r="P913" s="48" t="s">
        <v>2455</v>
      </c>
      <c r="Q913" s="48" t="s">
        <v>30</v>
      </c>
      <c r="R913" s="48"/>
      <c r="S913" s="48"/>
    </row>
    <row r="914" s="29" customFormat="1" spans="1:19">
      <c r="A914" s="12">
        <v>911</v>
      </c>
      <c r="B914" s="12" t="s">
        <v>15209</v>
      </c>
      <c r="C914" s="12"/>
      <c r="D914" s="48" t="s">
        <v>477</v>
      </c>
      <c r="E914" s="48" t="s">
        <v>15210</v>
      </c>
      <c r="F914" s="48" t="s">
        <v>143</v>
      </c>
      <c r="G914" s="48">
        <v>19</v>
      </c>
      <c r="H914" s="48" t="s">
        <v>25872</v>
      </c>
      <c r="I914" s="48" t="s">
        <v>15212</v>
      </c>
      <c r="J914" s="48" t="s">
        <v>15213</v>
      </c>
      <c r="K914" s="48" t="s">
        <v>27</v>
      </c>
      <c r="L914" s="49">
        <v>44331</v>
      </c>
      <c r="M914" s="48" t="s">
        <v>2455</v>
      </c>
      <c r="N914" s="48" t="s">
        <v>27</v>
      </c>
      <c r="O914" s="49">
        <v>44366</v>
      </c>
      <c r="P914" s="48" t="s">
        <v>2455</v>
      </c>
      <c r="Q914" s="48" t="s">
        <v>30</v>
      </c>
      <c r="R914" s="48"/>
      <c r="S914" s="48"/>
    </row>
    <row r="915" s="29" customFormat="1" spans="1:19">
      <c r="A915" s="12">
        <v>912</v>
      </c>
      <c r="B915" s="12" t="s">
        <v>15214</v>
      </c>
      <c r="C915" s="12"/>
      <c r="D915" s="48" t="s">
        <v>477</v>
      </c>
      <c r="E915" s="48" t="s">
        <v>15215</v>
      </c>
      <c r="F915" s="48" t="s">
        <v>143</v>
      </c>
      <c r="G915" s="48">
        <v>17</v>
      </c>
      <c r="H915" s="48" t="s">
        <v>15216</v>
      </c>
      <c r="I915" s="48" t="s">
        <v>15217</v>
      </c>
      <c r="J915" s="48">
        <v>17807838941</v>
      </c>
      <c r="K915" s="48" t="s">
        <v>27</v>
      </c>
      <c r="L915" s="49">
        <v>44395</v>
      </c>
      <c r="M915" s="48" t="s">
        <v>2747</v>
      </c>
      <c r="N915" s="48" t="s">
        <v>30</v>
      </c>
      <c r="O915" s="49"/>
      <c r="P915" s="48"/>
      <c r="Q915" s="48" t="s">
        <v>30</v>
      </c>
      <c r="R915" s="48"/>
      <c r="S915" s="48"/>
    </row>
    <row r="916" s="29" customFormat="1" spans="1:19">
      <c r="A916" s="12">
        <v>913</v>
      </c>
      <c r="B916" s="12" t="s">
        <v>15218</v>
      </c>
      <c r="C916" s="12"/>
      <c r="D916" s="48" t="s">
        <v>477</v>
      </c>
      <c r="E916" s="48" t="s">
        <v>15219</v>
      </c>
      <c r="F916" s="48" t="s">
        <v>143</v>
      </c>
      <c r="G916" s="48">
        <v>18</v>
      </c>
      <c r="H916" s="48" t="s">
        <v>2878</v>
      </c>
      <c r="I916" s="48" t="s">
        <v>7308</v>
      </c>
      <c r="J916" s="48">
        <v>17776589830</v>
      </c>
      <c r="K916" s="48" t="s">
        <v>27</v>
      </c>
      <c r="L916" s="49">
        <v>44331</v>
      </c>
      <c r="M916" s="48" t="s">
        <v>2455</v>
      </c>
      <c r="N916" s="48" t="s">
        <v>27</v>
      </c>
      <c r="O916" s="49">
        <v>44366</v>
      </c>
      <c r="P916" s="48" t="s">
        <v>2455</v>
      </c>
      <c r="Q916" s="48" t="s">
        <v>30</v>
      </c>
      <c r="R916" s="48"/>
      <c r="S916" s="48"/>
    </row>
    <row r="917" s="29" customFormat="1" spans="1:19">
      <c r="A917" s="12">
        <v>914</v>
      </c>
      <c r="B917" s="12" t="s">
        <v>15220</v>
      </c>
      <c r="C917" s="12"/>
      <c r="D917" s="48" t="s">
        <v>477</v>
      </c>
      <c r="E917" s="48" t="s">
        <v>15221</v>
      </c>
      <c r="F917" s="48" t="s">
        <v>143</v>
      </c>
      <c r="G917" s="48">
        <v>17</v>
      </c>
      <c r="H917" s="48" t="s">
        <v>18689</v>
      </c>
      <c r="I917" s="48" t="s">
        <v>15222</v>
      </c>
      <c r="J917" s="48" t="s">
        <v>15223</v>
      </c>
      <c r="K917" s="48" t="s">
        <v>27</v>
      </c>
      <c r="L917" s="49">
        <v>44395</v>
      </c>
      <c r="M917" s="48" t="s">
        <v>98</v>
      </c>
      <c r="N917" s="48" t="s">
        <v>27</v>
      </c>
      <c r="O917" s="49">
        <v>44416</v>
      </c>
      <c r="P917" s="48" t="s">
        <v>98</v>
      </c>
      <c r="Q917" s="48" t="s">
        <v>30</v>
      </c>
      <c r="R917" s="48"/>
      <c r="S917" s="48"/>
    </row>
    <row r="918" s="29" customFormat="1" spans="1:19">
      <c r="A918" s="12">
        <v>915</v>
      </c>
      <c r="B918" s="12" t="s">
        <v>15224</v>
      </c>
      <c r="C918" s="12"/>
      <c r="D918" s="48" t="s">
        <v>477</v>
      </c>
      <c r="E918" s="48" t="s">
        <v>1076</v>
      </c>
      <c r="F918" s="48" t="s">
        <v>24</v>
      </c>
      <c r="G918" s="48">
        <v>17</v>
      </c>
      <c r="H918" s="48" t="s">
        <v>15225</v>
      </c>
      <c r="I918" s="48" t="s">
        <v>13691</v>
      </c>
      <c r="J918" s="48">
        <v>19976125243</v>
      </c>
      <c r="K918" s="48" t="s">
        <v>27</v>
      </c>
      <c r="L918" s="49">
        <v>44398</v>
      </c>
      <c r="M918" s="48" t="s">
        <v>133</v>
      </c>
      <c r="N918" s="48" t="s">
        <v>30</v>
      </c>
      <c r="O918" s="49"/>
      <c r="P918" s="48"/>
      <c r="Q918" s="48" t="s">
        <v>30</v>
      </c>
      <c r="R918" s="48"/>
      <c r="S918" s="48"/>
    </row>
    <row r="919" s="29" customFormat="1" spans="1:19">
      <c r="A919" s="12">
        <v>916</v>
      </c>
      <c r="B919" s="12" t="s">
        <v>15226</v>
      </c>
      <c r="C919" s="12"/>
      <c r="D919" s="48" t="s">
        <v>477</v>
      </c>
      <c r="E919" s="48" t="s">
        <v>15227</v>
      </c>
      <c r="F919" s="48" t="s">
        <v>143</v>
      </c>
      <c r="G919" s="48">
        <v>17</v>
      </c>
      <c r="H919" s="48" t="s">
        <v>18690</v>
      </c>
      <c r="I919" s="48" t="s">
        <v>15229</v>
      </c>
      <c r="J919" s="48" t="s">
        <v>15230</v>
      </c>
      <c r="K919" s="48" t="s">
        <v>27</v>
      </c>
      <c r="L919" s="49">
        <v>44396</v>
      </c>
      <c r="M919" s="48" t="s">
        <v>139</v>
      </c>
      <c r="N919" s="48" t="s">
        <v>30</v>
      </c>
      <c r="O919" s="49"/>
      <c r="P919" s="48"/>
      <c r="Q919" s="48" t="s">
        <v>30</v>
      </c>
      <c r="R919" s="48"/>
      <c r="S919" s="48"/>
    </row>
    <row r="920" s="29" customFormat="1" spans="1:19">
      <c r="A920" s="12">
        <v>917</v>
      </c>
      <c r="B920" s="12" t="s">
        <v>15231</v>
      </c>
      <c r="C920" s="12"/>
      <c r="D920" s="48" t="s">
        <v>477</v>
      </c>
      <c r="E920" s="48" t="s">
        <v>15232</v>
      </c>
      <c r="F920" s="48" t="s">
        <v>143</v>
      </c>
      <c r="G920" s="48">
        <v>16</v>
      </c>
      <c r="H920" s="48" t="s">
        <v>951</v>
      </c>
      <c r="I920" s="48" t="s">
        <v>15233</v>
      </c>
      <c r="J920" s="48" t="s">
        <v>15234</v>
      </c>
      <c r="K920" s="48" t="s">
        <v>27</v>
      </c>
      <c r="L920" s="49">
        <v>44394</v>
      </c>
      <c r="M920" s="48" t="s">
        <v>28</v>
      </c>
      <c r="N920" s="48" t="s">
        <v>30</v>
      </c>
      <c r="O920" s="49"/>
      <c r="P920" s="48"/>
      <c r="Q920" s="48" t="s">
        <v>30</v>
      </c>
      <c r="R920" s="48"/>
      <c r="S920" s="48"/>
    </row>
    <row r="921" s="29" customFormat="1" spans="1:19">
      <c r="A921" s="12">
        <v>918</v>
      </c>
      <c r="B921" s="12" t="s">
        <v>15235</v>
      </c>
      <c r="C921" s="12"/>
      <c r="D921" s="48" t="s">
        <v>477</v>
      </c>
      <c r="E921" s="48" t="s">
        <v>15236</v>
      </c>
      <c r="F921" s="48" t="s">
        <v>24</v>
      </c>
      <c r="G921" s="48">
        <v>17</v>
      </c>
      <c r="H921" s="48" t="s">
        <v>15237</v>
      </c>
      <c r="I921" s="48" t="s">
        <v>15238</v>
      </c>
      <c r="J921" s="48" t="s">
        <v>15239</v>
      </c>
      <c r="K921" s="48" t="s">
        <v>27</v>
      </c>
      <c r="L921" s="49">
        <v>44394</v>
      </c>
      <c r="M921" s="48" t="s">
        <v>1352</v>
      </c>
      <c r="N921" s="48" t="s">
        <v>27</v>
      </c>
      <c r="O921" s="49">
        <v>44416</v>
      </c>
      <c r="P921" s="48" t="s">
        <v>1352</v>
      </c>
      <c r="Q921" s="48" t="s">
        <v>30</v>
      </c>
      <c r="R921" s="48"/>
      <c r="S921" s="48"/>
    </row>
    <row r="922" s="29" customFormat="1" spans="1:19">
      <c r="A922" s="12">
        <v>919</v>
      </c>
      <c r="B922" s="12" t="s">
        <v>15240</v>
      </c>
      <c r="C922" s="12"/>
      <c r="D922" s="48" t="s">
        <v>477</v>
      </c>
      <c r="E922" s="48" t="s">
        <v>15241</v>
      </c>
      <c r="F922" s="48" t="s">
        <v>24</v>
      </c>
      <c r="G922" s="48">
        <v>19</v>
      </c>
      <c r="H922" s="48" t="s">
        <v>15242</v>
      </c>
      <c r="I922" s="48" t="s">
        <v>15243</v>
      </c>
      <c r="J922" s="48" t="s">
        <v>15244</v>
      </c>
      <c r="K922" s="48" t="s">
        <v>27</v>
      </c>
      <c r="L922" s="49">
        <v>44331</v>
      </c>
      <c r="M922" s="48" t="s">
        <v>2455</v>
      </c>
      <c r="N922" s="48" t="s">
        <v>27</v>
      </c>
      <c r="O922" s="49">
        <v>44366</v>
      </c>
      <c r="P922" s="48" t="s">
        <v>2455</v>
      </c>
      <c r="Q922" s="48" t="s">
        <v>30</v>
      </c>
      <c r="R922" s="48"/>
      <c r="S922" s="48"/>
    </row>
    <row r="923" s="29" customFormat="1" spans="1:19">
      <c r="A923" s="12">
        <v>920</v>
      </c>
      <c r="B923" s="12" t="s">
        <v>15245</v>
      </c>
      <c r="C923" s="12"/>
      <c r="D923" s="48" t="s">
        <v>477</v>
      </c>
      <c r="E923" s="48" t="s">
        <v>15246</v>
      </c>
      <c r="F923" s="48" t="s">
        <v>143</v>
      </c>
      <c r="G923" s="48">
        <v>15</v>
      </c>
      <c r="H923" s="48" t="s">
        <v>15247</v>
      </c>
      <c r="I923" s="48" t="s">
        <v>15248</v>
      </c>
      <c r="J923" s="48" t="s">
        <v>15249</v>
      </c>
      <c r="K923" s="48" t="s">
        <v>27</v>
      </c>
      <c r="L923" s="49">
        <v>44394</v>
      </c>
      <c r="M923" s="48" t="s">
        <v>1352</v>
      </c>
      <c r="N923" s="48" t="s">
        <v>27</v>
      </c>
      <c r="O923" s="49">
        <v>44416</v>
      </c>
      <c r="P923" s="48" t="s">
        <v>1352</v>
      </c>
      <c r="Q923" s="48" t="s">
        <v>30</v>
      </c>
      <c r="R923" s="48"/>
      <c r="S923" s="48"/>
    </row>
    <row r="924" s="29" customFormat="1" spans="1:19">
      <c r="A924" s="12">
        <v>921</v>
      </c>
      <c r="B924" s="12" t="s">
        <v>15250</v>
      </c>
      <c r="C924" s="12"/>
      <c r="D924" s="48" t="s">
        <v>477</v>
      </c>
      <c r="E924" s="48" t="s">
        <v>15251</v>
      </c>
      <c r="F924" s="48" t="s">
        <v>24</v>
      </c>
      <c r="G924" s="48">
        <v>16</v>
      </c>
      <c r="H924" s="48" t="s">
        <v>18691</v>
      </c>
      <c r="I924" s="48" t="s">
        <v>15253</v>
      </c>
      <c r="J924" s="48" t="s">
        <v>15254</v>
      </c>
      <c r="K924" s="48" t="s">
        <v>27</v>
      </c>
      <c r="L924" s="49">
        <v>44394</v>
      </c>
      <c r="M924" s="48" t="s">
        <v>28</v>
      </c>
      <c r="N924" s="48" t="s">
        <v>30</v>
      </c>
      <c r="O924" s="49"/>
      <c r="P924" s="48"/>
      <c r="Q924" s="48" t="s">
        <v>30</v>
      </c>
      <c r="R924" s="48"/>
      <c r="S924" s="48"/>
    </row>
    <row r="925" s="29" customFormat="1" spans="1:19">
      <c r="A925" s="12">
        <v>922</v>
      </c>
      <c r="B925" s="12" t="s">
        <v>15255</v>
      </c>
      <c r="C925" s="12"/>
      <c r="D925" s="48" t="s">
        <v>477</v>
      </c>
      <c r="E925" s="48" t="s">
        <v>15256</v>
      </c>
      <c r="F925" s="48" t="s">
        <v>24</v>
      </c>
      <c r="G925" s="48">
        <v>17</v>
      </c>
      <c r="H925" s="48" t="s">
        <v>15257</v>
      </c>
      <c r="I925" s="48" t="s">
        <v>15258</v>
      </c>
      <c r="J925" s="48" t="s">
        <v>15259</v>
      </c>
      <c r="K925" s="48" t="s">
        <v>27</v>
      </c>
      <c r="L925" s="49">
        <v>44395</v>
      </c>
      <c r="M925" s="48" t="s">
        <v>1303</v>
      </c>
      <c r="N925" s="48" t="s">
        <v>30</v>
      </c>
      <c r="O925" s="49"/>
      <c r="P925" s="48"/>
      <c r="Q925" s="48" t="s">
        <v>30</v>
      </c>
      <c r="R925" s="48"/>
      <c r="S925" s="48"/>
    </row>
    <row r="926" s="29" customFormat="1" spans="1:19">
      <c r="A926" s="12">
        <v>923</v>
      </c>
      <c r="B926" s="12" t="s">
        <v>11511</v>
      </c>
      <c r="C926" s="12"/>
      <c r="D926" s="48" t="s">
        <v>477</v>
      </c>
      <c r="E926" s="48" t="s">
        <v>11512</v>
      </c>
      <c r="F926" s="48" t="s">
        <v>24</v>
      </c>
      <c r="G926" s="48">
        <v>20</v>
      </c>
      <c r="H926" s="48" t="s">
        <v>8188</v>
      </c>
      <c r="I926" s="48" t="s">
        <v>15260</v>
      </c>
      <c r="J926" s="48">
        <v>13640445245</v>
      </c>
      <c r="K926" s="48" t="s">
        <v>27</v>
      </c>
      <c r="L926" s="49">
        <v>44398</v>
      </c>
      <c r="M926" s="48" t="s">
        <v>2747</v>
      </c>
      <c r="N926" s="48" t="s">
        <v>30</v>
      </c>
      <c r="O926" s="49"/>
      <c r="P926" s="48"/>
      <c r="Q926" s="48" t="s">
        <v>30</v>
      </c>
      <c r="R926" s="48"/>
      <c r="S926" s="48"/>
    </row>
    <row r="927" s="28" customFormat="1" spans="1:19">
      <c r="A927" s="12">
        <v>924</v>
      </c>
      <c r="B927" s="12" t="s">
        <v>15261</v>
      </c>
      <c r="C927" s="12"/>
      <c r="D927" s="52" t="s">
        <v>482</v>
      </c>
      <c r="E927" s="52" t="s">
        <v>6021</v>
      </c>
      <c r="F927" s="52" t="s">
        <v>143</v>
      </c>
      <c r="G927" s="52">
        <v>22</v>
      </c>
      <c r="H927" s="52" t="s">
        <v>15262</v>
      </c>
      <c r="I927" s="52" t="s">
        <v>15263</v>
      </c>
      <c r="J927" s="52">
        <v>13367588344</v>
      </c>
      <c r="K927" s="52" t="s">
        <v>27</v>
      </c>
      <c r="L927" s="53">
        <v>44331</v>
      </c>
      <c r="M927" s="52" t="s">
        <v>28</v>
      </c>
      <c r="N927" s="52" t="s">
        <v>27</v>
      </c>
      <c r="O927" s="53">
        <v>44366</v>
      </c>
      <c r="P927" s="52" t="s">
        <v>28</v>
      </c>
      <c r="Q927" s="48" t="s">
        <v>30</v>
      </c>
      <c r="R927" s="52"/>
      <c r="S927" s="12"/>
    </row>
    <row r="928" s="29" customFormat="1" spans="1:19">
      <c r="A928" s="12">
        <v>925</v>
      </c>
      <c r="B928" s="12" t="s">
        <v>15264</v>
      </c>
      <c r="C928" s="12"/>
      <c r="D928" s="52" t="s">
        <v>482</v>
      </c>
      <c r="E928" s="52" t="s">
        <v>15265</v>
      </c>
      <c r="F928" s="52" t="s">
        <v>143</v>
      </c>
      <c r="G928" s="52">
        <v>16</v>
      </c>
      <c r="H928" s="52" t="s">
        <v>9888</v>
      </c>
      <c r="I928" s="52" t="s">
        <v>15266</v>
      </c>
      <c r="J928" s="52">
        <v>18707782362</v>
      </c>
      <c r="K928" s="52" t="s">
        <v>27</v>
      </c>
      <c r="L928" s="53">
        <v>44396</v>
      </c>
      <c r="M928" s="52" t="s">
        <v>133</v>
      </c>
      <c r="N928" s="52" t="s">
        <v>27</v>
      </c>
      <c r="O928" s="53">
        <v>44421</v>
      </c>
      <c r="P928" s="52" t="s">
        <v>133</v>
      </c>
      <c r="Q928" s="48" t="s">
        <v>30</v>
      </c>
      <c r="R928" s="52"/>
      <c r="S928" s="12"/>
    </row>
    <row r="929" s="29" customFormat="1" spans="1:19">
      <c r="A929" s="12">
        <v>926</v>
      </c>
      <c r="B929" s="12" t="s">
        <v>15267</v>
      </c>
      <c r="C929" s="12"/>
      <c r="D929" s="52" t="s">
        <v>482</v>
      </c>
      <c r="E929" s="52" t="s">
        <v>15268</v>
      </c>
      <c r="F929" s="52" t="s">
        <v>15269</v>
      </c>
      <c r="G929" s="52">
        <v>17</v>
      </c>
      <c r="H929" s="52" t="s">
        <v>15270</v>
      </c>
      <c r="I929" s="52" t="s">
        <v>7905</v>
      </c>
      <c r="J929" s="52">
        <v>18176139586</v>
      </c>
      <c r="K929" s="52" t="s">
        <v>27</v>
      </c>
      <c r="L929" s="53">
        <v>44398</v>
      </c>
      <c r="M929" s="52" t="s">
        <v>133</v>
      </c>
      <c r="N929" s="52"/>
      <c r="O929" s="53"/>
      <c r="P929" s="52"/>
      <c r="Q929" s="48" t="s">
        <v>30</v>
      </c>
      <c r="R929" s="52"/>
      <c r="S929" s="12"/>
    </row>
    <row r="930" s="29" customFormat="1" spans="1:19">
      <c r="A930" s="12">
        <v>927</v>
      </c>
      <c r="B930" s="12" t="s">
        <v>15271</v>
      </c>
      <c r="C930" s="12"/>
      <c r="D930" s="52" t="s">
        <v>482</v>
      </c>
      <c r="E930" s="52" t="s">
        <v>15272</v>
      </c>
      <c r="F930" s="52" t="s">
        <v>24</v>
      </c>
      <c r="G930" s="52">
        <v>15</v>
      </c>
      <c r="H930" s="52" t="s">
        <v>25873</v>
      </c>
      <c r="I930" s="52" t="s">
        <v>15274</v>
      </c>
      <c r="J930" s="52" t="s">
        <v>15275</v>
      </c>
      <c r="K930" s="52" t="s">
        <v>27</v>
      </c>
      <c r="L930" s="53">
        <v>44394</v>
      </c>
      <c r="M930" s="52" t="s">
        <v>28</v>
      </c>
      <c r="N930" s="52" t="s">
        <v>30</v>
      </c>
      <c r="O930" s="53"/>
      <c r="P930" s="52"/>
      <c r="Q930" s="48" t="s">
        <v>30</v>
      </c>
      <c r="R930" s="52"/>
      <c r="S930" s="12"/>
    </row>
    <row r="931" s="29" customFormat="1" spans="1:19">
      <c r="A931" s="12">
        <v>928</v>
      </c>
      <c r="B931" s="12" t="s">
        <v>15276</v>
      </c>
      <c r="C931" s="12"/>
      <c r="D931" s="52" t="s">
        <v>482</v>
      </c>
      <c r="E931" s="52" t="s">
        <v>15277</v>
      </c>
      <c r="F931" s="52" t="s">
        <v>24</v>
      </c>
      <c r="G931" s="52">
        <v>17</v>
      </c>
      <c r="H931" s="52" t="s">
        <v>15278</v>
      </c>
      <c r="I931" s="52" t="s">
        <v>10543</v>
      </c>
      <c r="J931" s="52" t="s">
        <v>15279</v>
      </c>
      <c r="K931" s="52" t="s">
        <v>27</v>
      </c>
      <c r="L931" s="53">
        <v>44395</v>
      </c>
      <c r="M931" s="52" t="s">
        <v>28</v>
      </c>
      <c r="N931" s="52"/>
      <c r="O931" s="53"/>
      <c r="P931" s="52"/>
      <c r="Q931" s="48" t="s">
        <v>30</v>
      </c>
      <c r="R931" s="52"/>
      <c r="S931" s="12"/>
    </row>
    <row r="932" s="29" customFormat="1" spans="1:19">
      <c r="A932" s="12">
        <v>929</v>
      </c>
      <c r="B932" s="12" t="s">
        <v>15280</v>
      </c>
      <c r="C932" s="12"/>
      <c r="D932" s="52" t="s">
        <v>482</v>
      </c>
      <c r="E932" s="52" t="s">
        <v>15281</v>
      </c>
      <c r="F932" s="52" t="s">
        <v>24</v>
      </c>
      <c r="G932" s="52">
        <v>17</v>
      </c>
      <c r="H932" s="52" t="s">
        <v>15282</v>
      </c>
      <c r="I932" s="52" t="s">
        <v>15283</v>
      </c>
      <c r="J932" s="52" t="s">
        <v>15284</v>
      </c>
      <c r="K932" s="52" t="s">
        <v>27</v>
      </c>
      <c r="L932" s="53">
        <v>44396</v>
      </c>
      <c r="M932" s="52" t="s">
        <v>15285</v>
      </c>
      <c r="N932" s="52"/>
      <c r="O932" s="53"/>
      <c r="P932" s="52"/>
      <c r="Q932" s="48" t="s">
        <v>30</v>
      </c>
      <c r="R932" s="52"/>
      <c r="S932" s="12"/>
    </row>
    <row r="933" s="29" customFormat="1" spans="1:19">
      <c r="A933" s="12">
        <v>930</v>
      </c>
      <c r="B933" s="12" t="s">
        <v>15286</v>
      </c>
      <c r="C933" s="12"/>
      <c r="D933" s="52" t="s">
        <v>482</v>
      </c>
      <c r="E933" s="52" t="s">
        <v>15287</v>
      </c>
      <c r="F933" s="52" t="s">
        <v>24</v>
      </c>
      <c r="G933" s="52">
        <v>15</v>
      </c>
      <c r="H933" s="52" t="s">
        <v>15288</v>
      </c>
      <c r="I933" s="52" t="s">
        <v>15289</v>
      </c>
      <c r="J933" s="52">
        <v>15878846266</v>
      </c>
      <c r="K933" s="52" t="s">
        <v>27</v>
      </c>
      <c r="L933" s="53">
        <v>44395</v>
      </c>
      <c r="M933" s="52" t="s">
        <v>28</v>
      </c>
      <c r="N933" s="52" t="s">
        <v>30</v>
      </c>
      <c r="O933" s="53"/>
      <c r="P933" s="52"/>
      <c r="Q933" s="48" t="s">
        <v>30</v>
      </c>
      <c r="R933" s="52"/>
      <c r="S933" s="12"/>
    </row>
    <row r="934" s="29" customFormat="1" spans="1:19">
      <c r="A934" s="12">
        <v>931</v>
      </c>
      <c r="B934" s="12" t="s">
        <v>15290</v>
      </c>
      <c r="C934" s="12"/>
      <c r="D934" s="52" t="s">
        <v>482</v>
      </c>
      <c r="E934" s="52" t="s">
        <v>15291</v>
      </c>
      <c r="F934" s="52" t="s">
        <v>24</v>
      </c>
      <c r="G934" s="52">
        <v>16</v>
      </c>
      <c r="H934" s="52" t="s">
        <v>25874</v>
      </c>
      <c r="I934" s="52" t="s">
        <v>15293</v>
      </c>
      <c r="J934" s="52" t="s">
        <v>15294</v>
      </c>
      <c r="K934" s="52" t="s">
        <v>27</v>
      </c>
      <c r="L934" s="53">
        <v>44397</v>
      </c>
      <c r="M934" s="52" t="s">
        <v>28</v>
      </c>
      <c r="N934" s="52" t="s">
        <v>30</v>
      </c>
      <c r="O934" s="53"/>
      <c r="P934" s="52"/>
      <c r="Q934" s="48" t="s">
        <v>30</v>
      </c>
      <c r="R934" s="52"/>
      <c r="S934" s="12"/>
    </row>
    <row r="935" s="29" customFormat="1" spans="1:19">
      <c r="A935" s="12">
        <v>932</v>
      </c>
      <c r="B935" s="12" t="s">
        <v>15295</v>
      </c>
      <c r="C935" s="12"/>
      <c r="D935" s="52" t="s">
        <v>482</v>
      </c>
      <c r="E935" s="52" t="s">
        <v>15296</v>
      </c>
      <c r="F935" s="52" t="s">
        <v>143</v>
      </c>
      <c r="G935" s="52">
        <v>16</v>
      </c>
      <c r="H935" s="52" t="s">
        <v>25875</v>
      </c>
      <c r="I935" s="52" t="s">
        <v>15297</v>
      </c>
      <c r="J935" s="52" t="s">
        <v>15298</v>
      </c>
      <c r="K935" s="52" t="s">
        <v>27</v>
      </c>
      <c r="L935" s="53">
        <v>44394</v>
      </c>
      <c r="M935" s="52" t="s">
        <v>2455</v>
      </c>
      <c r="N935" s="52" t="s">
        <v>27</v>
      </c>
      <c r="O935" s="53">
        <v>44415</v>
      </c>
      <c r="P935" s="52" t="s">
        <v>5089</v>
      </c>
      <c r="Q935" s="48" t="s">
        <v>30</v>
      </c>
      <c r="R935" s="52"/>
      <c r="S935" s="12"/>
    </row>
    <row r="936" s="29" customFormat="1" spans="1:19">
      <c r="A936" s="12">
        <v>933</v>
      </c>
      <c r="B936" s="12" t="s">
        <v>15299</v>
      </c>
      <c r="C936" s="12"/>
      <c r="D936" s="52" t="s">
        <v>482</v>
      </c>
      <c r="E936" s="52" t="s">
        <v>15300</v>
      </c>
      <c r="F936" s="52" t="s">
        <v>143</v>
      </c>
      <c r="G936" s="52">
        <v>13</v>
      </c>
      <c r="H936" s="52" t="s">
        <v>15301</v>
      </c>
      <c r="I936" s="52" t="s">
        <v>15302</v>
      </c>
      <c r="J936" s="52" t="s">
        <v>15303</v>
      </c>
      <c r="K936" s="52" t="s">
        <v>27</v>
      </c>
      <c r="L936" s="53">
        <v>44411</v>
      </c>
      <c r="M936" s="52" t="s">
        <v>1273</v>
      </c>
      <c r="N936" s="52"/>
      <c r="O936" s="53"/>
      <c r="P936" s="52"/>
      <c r="Q936" s="48" t="s">
        <v>30</v>
      </c>
      <c r="R936" s="52"/>
      <c r="S936" s="12"/>
    </row>
    <row r="937" s="29" customFormat="1" spans="1:19">
      <c r="A937" s="12">
        <v>934</v>
      </c>
      <c r="B937" s="12" t="s">
        <v>15304</v>
      </c>
      <c r="C937" s="12"/>
      <c r="D937" s="52" t="s">
        <v>482</v>
      </c>
      <c r="E937" s="52" t="s">
        <v>15305</v>
      </c>
      <c r="F937" s="52" t="s">
        <v>143</v>
      </c>
      <c r="G937" s="52">
        <v>16</v>
      </c>
      <c r="H937" s="52" t="s">
        <v>25876</v>
      </c>
      <c r="I937" s="52" t="s">
        <v>15306</v>
      </c>
      <c r="J937" s="52" t="s">
        <v>15307</v>
      </c>
      <c r="K937" s="52" t="s">
        <v>27</v>
      </c>
      <c r="L937" s="53">
        <v>44403</v>
      </c>
      <c r="M937" s="52" t="s">
        <v>18707</v>
      </c>
      <c r="N937" s="52"/>
      <c r="O937" s="53"/>
      <c r="P937" s="52"/>
      <c r="Q937" s="48" t="s">
        <v>30</v>
      </c>
      <c r="R937" s="52"/>
      <c r="S937" s="12"/>
    </row>
    <row r="938" s="29" customFormat="1" spans="1:19">
      <c r="A938" s="12">
        <v>935</v>
      </c>
      <c r="B938" s="12" t="s">
        <v>15308</v>
      </c>
      <c r="C938" s="12"/>
      <c r="D938" s="52" t="s">
        <v>482</v>
      </c>
      <c r="E938" s="52" t="s">
        <v>15309</v>
      </c>
      <c r="F938" s="52" t="s">
        <v>143</v>
      </c>
      <c r="G938" s="52">
        <v>16</v>
      </c>
      <c r="H938" s="52" t="s">
        <v>15310</v>
      </c>
      <c r="I938" s="52" t="s">
        <v>4730</v>
      </c>
      <c r="J938" s="52" t="s">
        <v>15311</v>
      </c>
      <c r="K938" s="52" t="s">
        <v>27</v>
      </c>
      <c r="L938" s="53">
        <v>44405</v>
      </c>
      <c r="M938" s="52" t="s">
        <v>2172</v>
      </c>
      <c r="N938" s="52" t="s">
        <v>30</v>
      </c>
      <c r="O938" s="53"/>
      <c r="P938" s="52"/>
      <c r="Q938" s="48" t="s">
        <v>30</v>
      </c>
      <c r="R938" s="52"/>
      <c r="S938" s="12"/>
    </row>
    <row r="939" s="29" customFormat="1" spans="1:19">
      <c r="A939" s="12">
        <v>936</v>
      </c>
      <c r="B939" s="12" t="s">
        <v>15312</v>
      </c>
      <c r="C939" s="12"/>
      <c r="D939" s="52" t="s">
        <v>482</v>
      </c>
      <c r="E939" s="52" t="s">
        <v>15313</v>
      </c>
      <c r="F939" s="52" t="s">
        <v>24</v>
      </c>
      <c r="G939" s="52">
        <v>17</v>
      </c>
      <c r="H939" s="52" t="s">
        <v>15314</v>
      </c>
      <c r="I939" s="52" t="s">
        <v>15315</v>
      </c>
      <c r="J939" s="52">
        <v>18877824025</v>
      </c>
      <c r="K939" s="52" t="s">
        <v>27</v>
      </c>
      <c r="L939" s="53">
        <v>44398</v>
      </c>
      <c r="M939" s="52" t="s">
        <v>10880</v>
      </c>
      <c r="N939" s="52" t="s">
        <v>30</v>
      </c>
      <c r="O939" s="53"/>
      <c r="P939" s="52"/>
      <c r="Q939" s="48" t="s">
        <v>30</v>
      </c>
      <c r="R939" s="52"/>
      <c r="S939" s="12"/>
    </row>
    <row r="940" s="29" customFormat="1" spans="1:19">
      <c r="A940" s="12">
        <v>937</v>
      </c>
      <c r="B940" s="12" t="s">
        <v>15316</v>
      </c>
      <c r="C940" s="12"/>
      <c r="D940" s="52" t="s">
        <v>482</v>
      </c>
      <c r="E940" s="52" t="s">
        <v>15317</v>
      </c>
      <c r="F940" s="52" t="s">
        <v>143</v>
      </c>
      <c r="G940" s="52">
        <v>16</v>
      </c>
      <c r="H940" s="52" t="s">
        <v>25877</v>
      </c>
      <c r="I940" s="52" t="s">
        <v>15319</v>
      </c>
      <c r="J940" s="52" t="s">
        <v>15320</v>
      </c>
      <c r="K940" s="52" t="s">
        <v>27</v>
      </c>
      <c r="L940" s="53">
        <v>44400</v>
      </c>
      <c r="M940" s="52" t="s">
        <v>28</v>
      </c>
      <c r="N940" s="52" t="s">
        <v>30</v>
      </c>
      <c r="O940" s="53"/>
      <c r="P940" s="52"/>
      <c r="Q940" s="48" t="s">
        <v>30</v>
      </c>
      <c r="R940" s="52"/>
      <c r="S940" s="12"/>
    </row>
    <row r="941" s="29" customFormat="1" spans="1:19">
      <c r="A941" s="12">
        <v>938</v>
      </c>
      <c r="B941" s="12" t="s">
        <v>15321</v>
      </c>
      <c r="C941" s="12"/>
      <c r="D941" s="52" t="s">
        <v>482</v>
      </c>
      <c r="E941" s="52" t="s">
        <v>15322</v>
      </c>
      <c r="F941" s="52" t="s">
        <v>143</v>
      </c>
      <c r="G941" s="52">
        <v>16</v>
      </c>
      <c r="H941" s="52" t="s">
        <v>3432</v>
      </c>
      <c r="I941" s="52" t="s">
        <v>15323</v>
      </c>
      <c r="J941" s="52">
        <v>15878823856</v>
      </c>
      <c r="K941" s="52" t="s">
        <v>27</v>
      </c>
      <c r="L941" s="53">
        <v>44394</v>
      </c>
      <c r="M941" s="52" t="s">
        <v>28</v>
      </c>
      <c r="N941" s="52" t="s">
        <v>27</v>
      </c>
      <c r="O941" s="53">
        <v>44421</v>
      </c>
      <c r="P941" s="52" t="s">
        <v>4424</v>
      </c>
      <c r="Q941" s="48" t="s">
        <v>30</v>
      </c>
      <c r="R941" s="52"/>
      <c r="S941" s="12"/>
    </row>
    <row r="942" s="29" customFormat="1" spans="1:19">
      <c r="A942" s="12">
        <v>939</v>
      </c>
      <c r="B942" s="12" t="s">
        <v>15324</v>
      </c>
      <c r="C942" s="12"/>
      <c r="D942" s="52" t="s">
        <v>482</v>
      </c>
      <c r="E942" s="52" t="s">
        <v>15325</v>
      </c>
      <c r="F942" s="52" t="s">
        <v>143</v>
      </c>
      <c r="G942" s="52">
        <v>16</v>
      </c>
      <c r="H942" s="52" t="s">
        <v>13144</v>
      </c>
      <c r="I942" s="52" t="s">
        <v>13145</v>
      </c>
      <c r="J942" s="52" t="s">
        <v>15326</v>
      </c>
      <c r="K942" s="52" t="s">
        <v>27</v>
      </c>
      <c r="L942" s="53">
        <v>44420</v>
      </c>
      <c r="M942" s="52" t="s">
        <v>2455</v>
      </c>
      <c r="N942" s="52" t="s">
        <v>30</v>
      </c>
      <c r="O942" s="53"/>
      <c r="P942" s="52"/>
      <c r="Q942" s="48" t="s">
        <v>30</v>
      </c>
      <c r="R942" s="52"/>
      <c r="S942" s="12"/>
    </row>
    <row r="943" s="29" customFormat="1" spans="1:19">
      <c r="A943" s="12">
        <v>940</v>
      </c>
      <c r="B943" s="12" t="s">
        <v>15327</v>
      </c>
      <c r="C943" s="12"/>
      <c r="D943" s="52" t="s">
        <v>482</v>
      </c>
      <c r="E943" s="52" t="s">
        <v>15328</v>
      </c>
      <c r="F943" s="52" t="s">
        <v>143</v>
      </c>
      <c r="G943" s="52">
        <v>16</v>
      </c>
      <c r="H943" s="52" t="s">
        <v>4112</v>
      </c>
      <c r="I943" s="52" t="s">
        <v>15329</v>
      </c>
      <c r="J943" s="52" t="s">
        <v>15330</v>
      </c>
      <c r="K943" s="52" t="s">
        <v>27</v>
      </c>
      <c r="L943" s="53">
        <v>44394</v>
      </c>
      <c r="M943" s="52" t="s">
        <v>15331</v>
      </c>
      <c r="N943" s="52" t="s">
        <v>30</v>
      </c>
      <c r="O943" s="53"/>
      <c r="P943" s="52"/>
      <c r="Q943" s="48" t="s">
        <v>30</v>
      </c>
      <c r="R943" s="52"/>
      <c r="S943" s="12"/>
    </row>
    <row r="944" s="29" customFormat="1" spans="1:19">
      <c r="A944" s="12">
        <v>941</v>
      </c>
      <c r="B944" s="12" t="s">
        <v>15332</v>
      </c>
      <c r="C944" s="12"/>
      <c r="D944" s="52" t="s">
        <v>482</v>
      </c>
      <c r="E944" s="52" t="s">
        <v>15333</v>
      </c>
      <c r="F944" s="52" t="s">
        <v>24</v>
      </c>
      <c r="G944" s="52">
        <v>16</v>
      </c>
      <c r="H944" s="52" t="s">
        <v>25878</v>
      </c>
      <c r="I944" s="52" t="s">
        <v>15334</v>
      </c>
      <c r="J944" s="52">
        <v>13687780271</v>
      </c>
      <c r="K944" s="52" t="s">
        <v>27</v>
      </c>
      <c r="L944" s="53">
        <v>44396</v>
      </c>
      <c r="M944" s="52" t="s">
        <v>185</v>
      </c>
      <c r="N944" s="52"/>
      <c r="O944" s="53"/>
      <c r="P944" s="52"/>
      <c r="Q944" s="48" t="s">
        <v>30</v>
      </c>
      <c r="R944" s="52"/>
      <c r="S944" s="12"/>
    </row>
    <row r="945" s="29" customFormat="1" spans="1:19">
      <c r="A945" s="12">
        <v>942</v>
      </c>
      <c r="B945" s="12" t="s">
        <v>15335</v>
      </c>
      <c r="C945" s="12"/>
      <c r="D945" s="52" t="s">
        <v>482</v>
      </c>
      <c r="E945" s="52" t="s">
        <v>15336</v>
      </c>
      <c r="F945" s="52" t="s">
        <v>143</v>
      </c>
      <c r="G945" s="52">
        <v>16</v>
      </c>
      <c r="H945" s="52" t="s">
        <v>25879</v>
      </c>
      <c r="I945" s="52" t="s">
        <v>15338</v>
      </c>
      <c r="J945" s="52">
        <v>18176136983</v>
      </c>
      <c r="K945" s="52" t="s">
        <v>27</v>
      </c>
      <c r="L945" s="53">
        <v>44397</v>
      </c>
      <c r="M945" s="52" t="s">
        <v>28</v>
      </c>
      <c r="N945" s="52" t="s">
        <v>27</v>
      </c>
      <c r="O945" s="53">
        <v>44420</v>
      </c>
      <c r="P945" s="52"/>
      <c r="Q945" s="48" t="s">
        <v>30</v>
      </c>
      <c r="R945" s="52"/>
      <c r="S945" s="12"/>
    </row>
    <row r="946" s="29" customFormat="1" spans="1:19">
      <c r="A946" s="12">
        <v>943</v>
      </c>
      <c r="B946" s="12" t="s">
        <v>15339</v>
      </c>
      <c r="C946" s="12"/>
      <c r="D946" s="52" t="s">
        <v>482</v>
      </c>
      <c r="E946" s="52" t="s">
        <v>15340</v>
      </c>
      <c r="F946" s="52" t="s">
        <v>143</v>
      </c>
      <c r="G946" s="52">
        <v>16</v>
      </c>
      <c r="H946" s="52" t="s">
        <v>25880</v>
      </c>
      <c r="I946" s="52" t="s">
        <v>4358</v>
      </c>
      <c r="J946" s="52" t="s">
        <v>15342</v>
      </c>
      <c r="K946" s="52" t="s">
        <v>27</v>
      </c>
      <c r="L946" s="53">
        <v>44396</v>
      </c>
      <c r="M946" s="52" t="s">
        <v>28</v>
      </c>
      <c r="N946" s="52"/>
      <c r="O946" s="53"/>
      <c r="P946" s="52"/>
      <c r="Q946" s="48" t="s">
        <v>30</v>
      </c>
      <c r="R946" s="52"/>
      <c r="S946" s="12"/>
    </row>
    <row r="947" s="29" customFormat="1" spans="1:19">
      <c r="A947" s="12">
        <v>944</v>
      </c>
      <c r="B947" s="12" t="s">
        <v>15343</v>
      </c>
      <c r="C947" s="12"/>
      <c r="D947" s="52" t="s">
        <v>482</v>
      </c>
      <c r="E947" s="52" t="s">
        <v>11503</v>
      </c>
      <c r="F947" s="52" t="s">
        <v>24</v>
      </c>
      <c r="G947" s="52">
        <v>17</v>
      </c>
      <c r="H947" s="52" t="s">
        <v>25881</v>
      </c>
      <c r="I947" s="52" t="s">
        <v>15345</v>
      </c>
      <c r="J947" s="52">
        <v>13481855972</v>
      </c>
      <c r="K947" s="52" t="s">
        <v>27</v>
      </c>
      <c r="L947" s="53">
        <v>44400</v>
      </c>
      <c r="M947" s="52" t="s">
        <v>15346</v>
      </c>
      <c r="N947" s="52" t="s">
        <v>30</v>
      </c>
      <c r="O947" s="53"/>
      <c r="P947" s="52"/>
      <c r="Q947" s="48" t="s">
        <v>30</v>
      </c>
      <c r="R947" s="52" t="s">
        <v>15347</v>
      </c>
      <c r="S947" s="12"/>
    </row>
    <row r="948" s="29" customFormat="1" spans="1:19">
      <c r="A948" s="12">
        <v>945</v>
      </c>
      <c r="B948" s="12" t="s">
        <v>15348</v>
      </c>
      <c r="C948" s="12"/>
      <c r="D948" s="52" t="s">
        <v>482</v>
      </c>
      <c r="E948" s="52" t="s">
        <v>15349</v>
      </c>
      <c r="F948" s="52" t="s">
        <v>24</v>
      </c>
      <c r="G948" s="52">
        <v>16</v>
      </c>
      <c r="H948" s="52" t="s">
        <v>25882</v>
      </c>
      <c r="I948" s="52" t="s">
        <v>15351</v>
      </c>
      <c r="J948" s="52" t="s">
        <v>15352</v>
      </c>
      <c r="K948" s="52" t="s">
        <v>27</v>
      </c>
      <c r="L948" s="53">
        <v>44397</v>
      </c>
      <c r="M948" s="52" t="s">
        <v>28</v>
      </c>
      <c r="N948" s="52"/>
      <c r="O948" s="53"/>
      <c r="P948" s="52"/>
      <c r="Q948" s="48" t="s">
        <v>30</v>
      </c>
      <c r="R948" s="52"/>
      <c r="S948" s="12"/>
    </row>
    <row r="949" s="29" customFormat="1" spans="1:19">
      <c r="A949" s="12">
        <v>946</v>
      </c>
      <c r="B949" s="12" t="s">
        <v>15353</v>
      </c>
      <c r="C949" s="12"/>
      <c r="D949" s="52" t="s">
        <v>482</v>
      </c>
      <c r="E949" s="52" t="s">
        <v>15354</v>
      </c>
      <c r="F949" s="52" t="s">
        <v>143</v>
      </c>
      <c r="G949" s="52">
        <v>16</v>
      </c>
      <c r="H949" s="52" t="s">
        <v>25883</v>
      </c>
      <c r="I949" s="52" t="s">
        <v>15356</v>
      </c>
      <c r="J949" s="52" t="s">
        <v>15357</v>
      </c>
      <c r="K949" s="52" t="s">
        <v>27</v>
      </c>
      <c r="L949" s="53">
        <v>44405</v>
      </c>
      <c r="M949" s="52" t="s">
        <v>2172</v>
      </c>
      <c r="N949" s="52" t="s">
        <v>30</v>
      </c>
      <c r="O949" s="53"/>
      <c r="P949" s="52"/>
      <c r="Q949" s="48" t="s">
        <v>30</v>
      </c>
      <c r="R949" s="52"/>
      <c r="S949" s="12"/>
    </row>
    <row r="950" s="29" customFormat="1" spans="1:19">
      <c r="A950" s="12">
        <v>947</v>
      </c>
      <c r="B950" s="12" t="s">
        <v>15358</v>
      </c>
      <c r="C950" s="12"/>
      <c r="D950" s="52" t="s">
        <v>482</v>
      </c>
      <c r="E950" s="52" t="s">
        <v>15359</v>
      </c>
      <c r="F950" s="52" t="s">
        <v>143</v>
      </c>
      <c r="G950" s="52">
        <v>17</v>
      </c>
      <c r="H950" s="52" t="s">
        <v>15360</v>
      </c>
      <c r="I950" s="52" t="s">
        <v>15361</v>
      </c>
      <c r="J950" s="52" t="s">
        <v>15362</v>
      </c>
      <c r="K950" s="52" t="s">
        <v>27</v>
      </c>
      <c r="L950" s="53">
        <v>44400</v>
      </c>
      <c r="M950" s="52" t="s">
        <v>15363</v>
      </c>
      <c r="N950" s="52" t="s">
        <v>27</v>
      </c>
      <c r="O950" s="53"/>
      <c r="P950" s="52"/>
      <c r="Q950" s="48" t="s">
        <v>30</v>
      </c>
      <c r="R950" s="52"/>
      <c r="S950" s="12"/>
    </row>
    <row r="951" s="29" customFormat="1" spans="1:19">
      <c r="A951" s="12">
        <v>948</v>
      </c>
      <c r="B951" s="12" t="s">
        <v>15364</v>
      </c>
      <c r="C951" s="12"/>
      <c r="D951" s="52" t="s">
        <v>482</v>
      </c>
      <c r="E951" s="52" t="s">
        <v>15365</v>
      </c>
      <c r="F951" s="52" t="s">
        <v>143</v>
      </c>
      <c r="G951" s="52">
        <v>15</v>
      </c>
      <c r="H951" s="52" t="s">
        <v>15366</v>
      </c>
      <c r="I951" s="52" t="s">
        <v>15367</v>
      </c>
      <c r="J951" s="52">
        <v>13317685736</v>
      </c>
      <c r="K951" s="52" t="s">
        <v>27</v>
      </c>
      <c r="L951" s="53">
        <v>44400</v>
      </c>
      <c r="M951" s="52" t="s">
        <v>15368</v>
      </c>
      <c r="N951" s="52"/>
      <c r="O951" s="53"/>
      <c r="P951" s="52"/>
      <c r="Q951" s="48" t="s">
        <v>30</v>
      </c>
      <c r="R951" s="52"/>
      <c r="S951" s="12"/>
    </row>
    <row r="952" s="29" customFormat="1" spans="1:19">
      <c r="A952" s="12">
        <v>949</v>
      </c>
      <c r="B952" s="12" t="s">
        <v>15369</v>
      </c>
      <c r="C952" s="12"/>
      <c r="D952" s="52" t="s">
        <v>482</v>
      </c>
      <c r="E952" s="52" t="s">
        <v>15370</v>
      </c>
      <c r="F952" s="52" t="s">
        <v>143</v>
      </c>
      <c r="G952" s="52">
        <v>15</v>
      </c>
      <c r="H952" s="52" t="s">
        <v>25884</v>
      </c>
      <c r="I952" s="52" t="s">
        <v>15372</v>
      </c>
      <c r="J952" s="52" t="s">
        <v>15373</v>
      </c>
      <c r="K952" s="52" t="s">
        <v>27</v>
      </c>
      <c r="L952" s="53">
        <v>44400</v>
      </c>
      <c r="M952" s="52" t="s">
        <v>4299</v>
      </c>
      <c r="N952" s="52" t="s">
        <v>27</v>
      </c>
      <c r="O952" s="53"/>
      <c r="P952" s="52"/>
      <c r="Q952" s="48" t="s">
        <v>30</v>
      </c>
      <c r="R952" s="52"/>
      <c r="S952" s="12"/>
    </row>
    <row r="953" s="29" customFormat="1" spans="1:19">
      <c r="A953" s="12">
        <v>950</v>
      </c>
      <c r="B953" s="12" t="s">
        <v>15374</v>
      </c>
      <c r="C953" s="12"/>
      <c r="D953" s="52" t="s">
        <v>482</v>
      </c>
      <c r="E953" s="52" t="s">
        <v>15375</v>
      </c>
      <c r="F953" s="52" t="s">
        <v>143</v>
      </c>
      <c r="G953" s="52">
        <v>16</v>
      </c>
      <c r="H953" s="52" t="s">
        <v>15376</v>
      </c>
      <c r="I953" s="52" t="s">
        <v>15377</v>
      </c>
      <c r="J953" s="52" t="s">
        <v>15378</v>
      </c>
      <c r="K953" s="52" t="s">
        <v>27</v>
      </c>
      <c r="L953" s="53">
        <v>44395</v>
      </c>
      <c r="M953" s="52" t="s">
        <v>9576</v>
      </c>
      <c r="N953" s="52" t="s">
        <v>30</v>
      </c>
      <c r="O953" s="53"/>
      <c r="P953" s="52"/>
      <c r="Q953" s="48" t="s">
        <v>30</v>
      </c>
      <c r="R953" s="52"/>
      <c r="S953" s="12"/>
    </row>
    <row r="954" s="29" customFormat="1" spans="1:19">
      <c r="A954" s="12">
        <v>951</v>
      </c>
      <c r="B954" s="12" t="s">
        <v>15379</v>
      </c>
      <c r="C954" s="12"/>
      <c r="D954" s="52" t="s">
        <v>482</v>
      </c>
      <c r="E954" s="52" t="s">
        <v>15380</v>
      </c>
      <c r="F954" s="52" t="s">
        <v>24</v>
      </c>
      <c r="G954" s="52">
        <v>16</v>
      </c>
      <c r="H954" s="52" t="s">
        <v>9476</v>
      </c>
      <c r="I954" s="52" t="s">
        <v>15381</v>
      </c>
      <c r="J954" s="52">
        <v>15977887689</v>
      </c>
      <c r="K954" s="52" t="s">
        <v>27</v>
      </c>
      <c r="L954" s="53">
        <v>44395</v>
      </c>
      <c r="M954" s="52" t="s">
        <v>2455</v>
      </c>
      <c r="N954" s="52"/>
      <c r="O954" s="53"/>
      <c r="P954" s="52"/>
      <c r="Q954" s="48" t="s">
        <v>30</v>
      </c>
      <c r="R954" s="52"/>
      <c r="S954" s="12"/>
    </row>
    <row r="955" s="29" customFormat="1" spans="1:19">
      <c r="A955" s="12">
        <v>952</v>
      </c>
      <c r="B955" s="12" t="s">
        <v>15382</v>
      </c>
      <c r="C955" s="12"/>
      <c r="D955" s="52" t="s">
        <v>482</v>
      </c>
      <c r="E955" s="52" t="s">
        <v>15383</v>
      </c>
      <c r="F955" s="52" t="s">
        <v>143</v>
      </c>
      <c r="G955" s="52">
        <v>16</v>
      </c>
      <c r="H955" s="52" t="s">
        <v>25885</v>
      </c>
      <c r="I955" s="52" t="s">
        <v>15384</v>
      </c>
      <c r="J955" s="52" t="s">
        <v>15385</v>
      </c>
      <c r="K955" s="52" t="s">
        <v>27</v>
      </c>
      <c r="L955" s="53">
        <v>44398</v>
      </c>
      <c r="M955" s="52" t="s">
        <v>28</v>
      </c>
      <c r="N955" s="52" t="s">
        <v>30</v>
      </c>
      <c r="O955" s="53"/>
      <c r="P955" s="52"/>
      <c r="Q955" s="48" t="s">
        <v>30</v>
      </c>
      <c r="R955" s="52"/>
      <c r="S955" s="12"/>
    </row>
    <row r="956" s="29" customFormat="1" spans="1:19">
      <c r="A956" s="12">
        <v>953</v>
      </c>
      <c r="B956" s="12" t="s">
        <v>15386</v>
      </c>
      <c r="C956" s="12"/>
      <c r="D956" s="52" t="s">
        <v>482</v>
      </c>
      <c r="E956" s="52" t="s">
        <v>15387</v>
      </c>
      <c r="F956" s="52" t="s">
        <v>143</v>
      </c>
      <c r="G956" s="52">
        <v>16</v>
      </c>
      <c r="H956" s="52" t="s">
        <v>9123</v>
      </c>
      <c r="I956" s="52" t="s">
        <v>15388</v>
      </c>
      <c r="J956" s="52">
        <v>18070860741</v>
      </c>
      <c r="K956" s="52" t="s">
        <v>27</v>
      </c>
      <c r="L956" s="53">
        <v>44396</v>
      </c>
      <c r="M956" s="52" t="s">
        <v>28</v>
      </c>
      <c r="N956" s="52" t="s">
        <v>30</v>
      </c>
      <c r="O956" s="53"/>
      <c r="P956" s="52"/>
      <c r="Q956" s="48" t="s">
        <v>30</v>
      </c>
      <c r="R956" s="52"/>
      <c r="S956" s="12"/>
    </row>
    <row r="957" s="29" customFormat="1" spans="1:19">
      <c r="A957" s="12">
        <v>954</v>
      </c>
      <c r="B957" s="12" t="s">
        <v>15389</v>
      </c>
      <c r="C957" s="12"/>
      <c r="D957" s="52" t="s">
        <v>482</v>
      </c>
      <c r="E957" s="52" t="s">
        <v>15390</v>
      </c>
      <c r="F957" s="52" t="s">
        <v>143</v>
      </c>
      <c r="G957" s="52">
        <v>18</v>
      </c>
      <c r="H957" s="52" t="s">
        <v>15391</v>
      </c>
      <c r="I957" s="52" t="s">
        <v>15392</v>
      </c>
      <c r="J957" s="52" t="s">
        <v>15393</v>
      </c>
      <c r="K957" s="52" t="s">
        <v>27</v>
      </c>
      <c r="L957" s="53">
        <v>44331</v>
      </c>
      <c r="M957" s="52" t="s">
        <v>28</v>
      </c>
      <c r="N957" s="52" t="s">
        <v>27</v>
      </c>
      <c r="O957" s="53">
        <v>44366</v>
      </c>
      <c r="P957" s="52" t="s">
        <v>28</v>
      </c>
      <c r="Q957" s="48" t="s">
        <v>30</v>
      </c>
      <c r="R957" s="52"/>
      <c r="S957" s="12"/>
    </row>
    <row r="958" s="29" customFormat="1" spans="1:19">
      <c r="A958" s="12">
        <v>955</v>
      </c>
      <c r="B958" s="12" t="s">
        <v>15394</v>
      </c>
      <c r="C958" s="12"/>
      <c r="D958" s="52" t="s">
        <v>482</v>
      </c>
      <c r="E958" s="52" t="s">
        <v>15395</v>
      </c>
      <c r="F958" s="52" t="s">
        <v>24</v>
      </c>
      <c r="G958" s="52">
        <v>16</v>
      </c>
      <c r="H958" s="52" t="s">
        <v>7927</v>
      </c>
      <c r="I958" s="52" t="s">
        <v>15396</v>
      </c>
      <c r="J958" s="52">
        <v>15949329478</v>
      </c>
      <c r="K958" s="52" t="s">
        <v>27</v>
      </c>
      <c r="L958" s="53">
        <v>44408</v>
      </c>
      <c r="M958" s="52" t="s">
        <v>133</v>
      </c>
      <c r="N958" s="52"/>
      <c r="O958" s="53"/>
      <c r="P958" s="52"/>
      <c r="Q958" s="48" t="s">
        <v>30</v>
      </c>
      <c r="R958" s="52"/>
      <c r="S958" s="12"/>
    </row>
    <row r="959" s="29" customFormat="1" spans="1:19">
      <c r="A959" s="12">
        <v>956</v>
      </c>
      <c r="B959" s="12" t="s">
        <v>15397</v>
      </c>
      <c r="C959" s="12"/>
      <c r="D959" s="52" t="s">
        <v>482</v>
      </c>
      <c r="E959" s="52" t="s">
        <v>15398</v>
      </c>
      <c r="F959" s="52" t="s">
        <v>143</v>
      </c>
      <c r="G959" s="52">
        <v>17</v>
      </c>
      <c r="H959" s="52" t="s">
        <v>25886</v>
      </c>
      <c r="I959" s="52" t="s">
        <v>15400</v>
      </c>
      <c r="J959" s="52" t="s">
        <v>15401</v>
      </c>
      <c r="K959" s="52" t="s">
        <v>27</v>
      </c>
      <c r="L959" s="53">
        <v>44403</v>
      </c>
      <c r="M959" s="52" t="s">
        <v>28</v>
      </c>
      <c r="N959" s="52" t="s">
        <v>30</v>
      </c>
      <c r="O959" s="53"/>
      <c r="P959" s="52"/>
      <c r="Q959" s="48" t="s">
        <v>30</v>
      </c>
      <c r="R959" s="52"/>
      <c r="S959" s="12"/>
    </row>
    <row r="960" s="29" customFormat="1" spans="1:19">
      <c r="A960" s="12">
        <v>957</v>
      </c>
      <c r="B960" s="12" t="s">
        <v>15402</v>
      </c>
      <c r="C960" s="12"/>
      <c r="D960" s="52" t="s">
        <v>482</v>
      </c>
      <c r="E960" s="52" t="s">
        <v>15403</v>
      </c>
      <c r="F960" s="52" t="s">
        <v>24</v>
      </c>
      <c r="G960" s="52">
        <v>16</v>
      </c>
      <c r="H960" s="52" t="s">
        <v>15404</v>
      </c>
      <c r="I960" s="52" t="s">
        <v>15405</v>
      </c>
      <c r="J960" s="52" t="s">
        <v>15406</v>
      </c>
      <c r="K960" s="52" t="s">
        <v>27</v>
      </c>
      <c r="L960" s="53">
        <v>44396</v>
      </c>
      <c r="M960" s="52" t="s">
        <v>28</v>
      </c>
      <c r="N960" s="52" t="s">
        <v>30</v>
      </c>
      <c r="O960" s="53"/>
      <c r="P960" s="52"/>
      <c r="Q960" s="48" t="s">
        <v>30</v>
      </c>
      <c r="R960" s="52"/>
      <c r="S960" s="12"/>
    </row>
    <row r="961" s="28" customFormat="1" spans="1:19">
      <c r="A961" s="12">
        <v>958</v>
      </c>
      <c r="B961" s="12" t="s">
        <v>15407</v>
      </c>
      <c r="C961" s="12"/>
      <c r="D961" s="52" t="s">
        <v>482</v>
      </c>
      <c r="E961" s="52" t="s">
        <v>2445</v>
      </c>
      <c r="F961" s="52" t="s">
        <v>24</v>
      </c>
      <c r="G961" s="52">
        <v>17</v>
      </c>
      <c r="H961" s="52" t="s">
        <v>25887</v>
      </c>
      <c r="I961" s="52" t="s">
        <v>15408</v>
      </c>
      <c r="J961" s="52">
        <v>18929007559</v>
      </c>
      <c r="K961" s="52" t="s">
        <v>27</v>
      </c>
      <c r="L961" s="53">
        <v>44395</v>
      </c>
      <c r="M961" s="52" t="s">
        <v>98</v>
      </c>
      <c r="N961" s="52" t="s">
        <v>30</v>
      </c>
      <c r="O961" s="53"/>
      <c r="P961" s="52"/>
      <c r="Q961" s="48" t="s">
        <v>30</v>
      </c>
      <c r="R961" s="52"/>
      <c r="S961" s="12"/>
    </row>
    <row r="962" s="29" customFormat="1" spans="1:19">
      <c r="A962" s="12">
        <v>959</v>
      </c>
      <c r="B962" s="12" t="s">
        <v>15409</v>
      </c>
      <c r="C962" s="12"/>
      <c r="D962" s="52" t="s">
        <v>482</v>
      </c>
      <c r="E962" s="52" t="s">
        <v>15410</v>
      </c>
      <c r="F962" s="52" t="s">
        <v>143</v>
      </c>
      <c r="G962" s="52">
        <v>16</v>
      </c>
      <c r="H962" s="52" t="s">
        <v>25888</v>
      </c>
      <c r="I962" s="52" t="s">
        <v>15411</v>
      </c>
      <c r="J962" s="52">
        <v>13367588808</v>
      </c>
      <c r="K962" s="52" t="s">
        <v>27</v>
      </c>
      <c r="L962" s="53">
        <v>44394</v>
      </c>
      <c r="M962" s="52" t="s">
        <v>28</v>
      </c>
      <c r="N962" s="52" t="s">
        <v>30</v>
      </c>
      <c r="O962" s="53"/>
      <c r="P962" s="52"/>
      <c r="Q962" s="48" t="s">
        <v>30</v>
      </c>
      <c r="R962" s="52"/>
      <c r="S962" s="12"/>
    </row>
    <row r="963" s="29" customFormat="1" spans="1:19">
      <c r="A963" s="12">
        <v>960</v>
      </c>
      <c r="B963" s="12" t="s">
        <v>15412</v>
      </c>
      <c r="C963" s="12"/>
      <c r="D963" s="52" t="s">
        <v>482</v>
      </c>
      <c r="E963" s="52" t="s">
        <v>15413</v>
      </c>
      <c r="F963" s="52" t="s">
        <v>143</v>
      </c>
      <c r="G963" s="52">
        <v>16</v>
      </c>
      <c r="H963" s="52" t="s">
        <v>15414</v>
      </c>
      <c r="I963" s="52" t="s">
        <v>15415</v>
      </c>
      <c r="J963" s="52">
        <v>15977888093</v>
      </c>
      <c r="K963" s="52" t="s">
        <v>27</v>
      </c>
      <c r="L963" s="53">
        <v>44394</v>
      </c>
      <c r="M963" s="52" t="s">
        <v>28</v>
      </c>
      <c r="N963" s="52"/>
      <c r="O963" s="53"/>
      <c r="P963" s="52"/>
      <c r="Q963" s="48" t="s">
        <v>30</v>
      </c>
      <c r="R963" s="52"/>
      <c r="S963" s="12"/>
    </row>
    <row r="964" s="29" customFormat="1" spans="1:19">
      <c r="A964" s="12">
        <v>961</v>
      </c>
      <c r="B964" s="12" t="s">
        <v>15416</v>
      </c>
      <c r="C964" s="12"/>
      <c r="D964" s="52" t="s">
        <v>482</v>
      </c>
      <c r="E964" s="52" t="s">
        <v>15417</v>
      </c>
      <c r="F964" s="52" t="s">
        <v>143</v>
      </c>
      <c r="G964" s="52">
        <v>17</v>
      </c>
      <c r="H964" s="52" t="s">
        <v>15418</v>
      </c>
      <c r="I964" s="52" t="s">
        <v>15419</v>
      </c>
      <c r="J964" s="52">
        <v>18773857419</v>
      </c>
      <c r="K964" s="52" t="s">
        <v>27</v>
      </c>
      <c r="L964" s="53">
        <v>44396</v>
      </c>
      <c r="M964" s="52" t="s">
        <v>8635</v>
      </c>
      <c r="N964" s="52" t="s">
        <v>30</v>
      </c>
      <c r="O964" s="53"/>
      <c r="P964" s="52"/>
      <c r="Q964" s="48" t="s">
        <v>30</v>
      </c>
      <c r="R964" s="52"/>
      <c r="S964" s="12"/>
    </row>
    <row r="965" s="28" customFormat="1" spans="1:19">
      <c r="A965" s="12">
        <v>962</v>
      </c>
      <c r="B965" s="12" t="s">
        <v>15420</v>
      </c>
      <c r="C965" s="12"/>
      <c r="D965" s="52" t="s">
        <v>482</v>
      </c>
      <c r="E965" s="52" t="s">
        <v>15421</v>
      </c>
      <c r="F965" s="52" t="s">
        <v>143</v>
      </c>
      <c r="G965" s="52">
        <v>17</v>
      </c>
      <c r="H965" s="52" t="s">
        <v>4633</v>
      </c>
      <c r="I965" s="52" t="s">
        <v>15422</v>
      </c>
      <c r="J965" s="52">
        <v>18278853488</v>
      </c>
      <c r="K965" s="52" t="s">
        <v>27</v>
      </c>
      <c r="L965" s="53">
        <v>44403</v>
      </c>
      <c r="M965" s="52" t="s">
        <v>5398</v>
      </c>
      <c r="N965" s="52" t="s">
        <v>30</v>
      </c>
      <c r="O965" s="53"/>
      <c r="P965" s="52"/>
      <c r="Q965" s="48" t="s">
        <v>30</v>
      </c>
      <c r="R965" s="52"/>
      <c r="S965" s="12"/>
    </row>
    <row r="966" s="29" customFormat="1" spans="1:19">
      <c r="A966" s="12">
        <v>963</v>
      </c>
      <c r="B966" s="12" t="s">
        <v>15423</v>
      </c>
      <c r="C966" s="12"/>
      <c r="D966" s="52" t="s">
        <v>482</v>
      </c>
      <c r="E966" s="52" t="s">
        <v>15424</v>
      </c>
      <c r="F966" s="52" t="s">
        <v>24</v>
      </c>
      <c r="G966" s="52">
        <v>16</v>
      </c>
      <c r="H966" s="52" t="s">
        <v>25889</v>
      </c>
      <c r="I966" s="52" t="s">
        <v>15426</v>
      </c>
      <c r="J966" s="52">
        <v>13317784292</v>
      </c>
      <c r="K966" s="52" t="s">
        <v>27</v>
      </c>
      <c r="L966" s="53">
        <v>44394</v>
      </c>
      <c r="M966" s="52" t="s">
        <v>2455</v>
      </c>
      <c r="N966" s="52" t="s">
        <v>27</v>
      </c>
      <c r="O966" s="53">
        <v>44416</v>
      </c>
      <c r="P966" s="52" t="s">
        <v>2455</v>
      </c>
      <c r="Q966" s="48" t="s">
        <v>30</v>
      </c>
      <c r="R966" s="52"/>
      <c r="S966" s="12"/>
    </row>
    <row r="967" s="29" customFormat="1" spans="1:19">
      <c r="A967" s="12">
        <v>964</v>
      </c>
      <c r="B967" s="12" t="s">
        <v>15427</v>
      </c>
      <c r="C967" s="12"/>
      <c r="D967" s="52" t="s">
        <v>482</v>
      </c>
      <c r="E967" s="52" t="s">
        <v>15428</v>
      </c>
      <c r="F967" s="52" t="s">
        <v>24</v>
      </c>
      <c r="G967" s="52">
        <v>16</v>
      </c>
      <c r="H967" s="52" t="s">
        <v>25890</v>
      </c>
      <c r="I967" s="52" t="s">
        <v>15430</v>
      </c>
      <c r="J967" s="52" t="s">
        <v>15431</v>
      </c>
      <c r="K967" s="52" t="s">
        <v>27</v>
      </c>
      <c r="L967" s="53">
        <v>44396</v>
      </c>
      <c r="M967" s="52" t="s">
        <v>139</v>
      </c>
      <c r="N967" s="52"/>
      <c r="O967" s="53"/>
      <c r="P967" s="52"/>
      <c r="Q967" s="48" t="s">
        <v>30</v>
      </c>
      <c r="R967" s="52"/>
      <c r="S967" s="12"/>
    </row>
    <row r="968" s="28" customFormat="1" spans="1:19">
      <c r="A968" s="12">
        <v>965</v>
      </c>
      <c r="B968" s="12" t="s">
        <v>15432</v>
      </c>
      <c r="C968" s="12"/>
      <c r="D968" s="52" t="s">
        <v>482</v>
      </c>
      <c r="E968" s="52" t="s">
        <v>9246</v>
      </c>
      <c r="F968" s="52" t="s">
        <v>143</v>
      </c>
      <c r="G968" s="52">
        <v>17</v>
      </c>
      <c r="H968" s="52" t="s">
        <v>5973</v>
      </c>
      <c r="I968" s="52" t="s">
        <v>7999</v>
      </c>
      <c r="J968" s="52">
        <v>15307786238</v>
      </c>
      <c r="K968" s="52" t="s">
        <v>27</v>
      </c>
      <c r="L968" s="53">
        <v>44398</v>
      </c>
      <c r="M968" s="52" t="s">
        <v>11689</v>
      </c>
      <c r="N968" s="52" t="s">
        <v>30</v>
      </c>
      <c r="O968" s="53"/>
      <c r="P968" s="52"/>
      <c r="Q968" s="48" t="s">
        <v>30</v>
      </c>
      <c r="R968" s="52"/>
      <c r="S968" s="12"/>
    </row>
    <row r="969" s="29" customFormat="1" spans="1:19">
      <c r="A969" s="12">
        <v>966</v>
      </c>
      <c r="B969" s="12" t="s">
        <v>15433</v>
      </c>
      <c r="C969" s="12"/>
      <c r="D969" s="52" t="s">
        <v>482</v>
      </c>
      <c r="E969" s="52" t="s">
        <v>15434</v>
      </c>
      <c r="F969" s="52" t="s">
        <v>143</v>
      </c>
      <c r="G969" s="52">
        <v>18</v>
      </c>
      <c r="H969" s="52" t="s">
        <v>15435</v>
      </c>
      <c r="I969" s="52" t="s">
        <v>15436</v>
      </c>
      <c r="J969" s="52" t="s">
        <v>15437</v>
      </c>
      <c r="K969" s="52" t="s">
        <v>27</v>
      </c>
      <c r="L969" s="53">
        <v>44396</v>
      </c>
      <c r="M969" s="52" t="s">
        <v>28</v>
      </c>
      <c r="N969" s="52" t="s">
        <v>30</v>
      </c>
      <c r="O969" s="53"/>
      <c r="P969" s="52"/>
      <c r="Q969" s="48" t="s">
        <v>30</v>
      </c>
      <c r="R969" s="52"/>
      <c r="S969" s="12"/>
    </row>
    <row r="970" s="29" customFormat="1" spans="1:19">
      <c r="A970" s="12">
        <v>967</v>
      </c>
      <c r="B970" s="12" t="s">
        <v>15438</v>
      </c>
      <c r="C970" s="12"/>
      <c r="D970" s="52" t="s">
        <v>482</v>
      </c>
      <c r="E970" s="52" t="s">
        <v>15439</v>
      </c>
      <c r="F970" s="52" t="s">
        <v>143</v>
      </c>
      <c r="G970" s="52">
        <v>16</v>
      </c>
      <c r="H970" s="52" t="s">
        <v>15440</v>
      </c>
      <c r="I970" s="52" t="s">
        <v>15441</v>
      </c>
      <c r="J970" s="52">
        <v>18278862877</v>
      </c>
      <c r="K970" s="52" t="s">
        <v>27</v>
      </c>
      <c r="L970" s="53">
        <v>44395</v>
      </c>
      <c r="M970" s="52" t="s">
        <v>1288</v>
      </c>
      <c r="N970" s="52" t="s">
        <v>27</v>
      </c>
      <c r="O970" s="53">
        <v>44416</v>
      </c>
      <c r="P970" s="52" t="s">
        <v>1288</v>
      </c>
      <c r="Q970" s="48" t="s">
        <v>30</v>
      </c>
      <c r="R970" s="52"/>
      <c r="S970" s="12"/>
    </row>
    <row r="971" s="29" customFormat="1" spans="1:19">
      <c r="A971" s="12">
        <v>968</v>
      </c>
      <c r="B971" s="12" t="s">
        <v>15442</v>
      </c>
      <c r="C971" s="12"/>
      <c r="D971" s="52" t="s">
        <v>482</v>
      </c>
      <c r="E971" s="52" t="s">
        <v>15443</v>
      </c>
      <c r="F971" s="52" t="s">
        <v>24</v>
      </c>
      <c r="G971" s="52">
        <v>16</v>
      </c>
      <c r="H971" s="52" t="s">
        <v>25891</v>
      </c>
      <c r="I971" s="52" t="s">
        <v>15445</v>
      </c>
      <c r="J971" s="52" t="s">
        <v>15446</v>
      </c>
      <c r="K971" s="52" t="s">
        <v>27</v>
      </c>
      <c r="L971" s="53">
        <v>44396</v>
      </c>
      <c r="M971" s="52" t="s">
        <v>139</v>
      </c>
      <c r="N971" s="52"/>
      <c r="O971" s="53"/>
      <c r="P971" s="52"/>
      <c r="Q971" s="48" t="s">
        <v>30</v>
      </c>
      <c r="R971" s="52"/>
      <c r="S971" s="12"/>
    </row>
    <row r="972" s="29" customFormat="1" spans="1:19">
      <c r="A972" s="12">
        <v>969</v>
      </c>
      <c r="B972" s="12" t="s">
        <v>15447</v>
      </c>
      <c r="C972" s="12"/>
      <c r="D972" s="52" t="s">
        <v>482</v>
      </c>
      <c r="E972" s="52" t="s">
        <v>15448</v>
      </c>
      <c r="F972" s="52" t="s">
        <v>24</v>
      </c>
      <c r="G972" s="52">
        <v>16</v>
      </c>
      <c r="H972" s="52" t="s">
        <v>25892</v>
      </c>
      <c r="I972" s="52" t="s">
        <v>9753</v>
      </c>
      <c r="J972" s="52">
        <v>15807783624</v>
      </c>
      <c r="K972" s="52" t="s">
        <v>27</v>
      </c>
      <c r="L972" s="53">
        <v>44395</v>
      </c>
      <c r="M972" s="52" t="s">
        <v>2455</v>
      </c>
      <c r="N972" s="52" t="s">
        <v>27</v>
      </c>
      <c r="O972" s="53">
        <v>44416</v>
      </c>
      <c r="P972" s="52" t="s">
        <v>2455</v>
      </c>
      <c r="Q972" s="48" t="s">
        <v>30</v>
      </c>
      <c r="R972" s="52"/>
      <c r="S972" s="12"/>
    </row>
    <row r="973" s="29" customFormat="1" spans="1:19">
      <c r="A973" s="12">
        <v>970</v>
      </c>
      <c r="B973" s="12" t="s">
        <v>15450</v>
      </c>
      <c r="C973" s="12"/>
      <c r="D973" s="52" t="s">
        <v>482</v>
      </c>
      <c r="E973" s="52" t="s">
        <v>15451</v>
      </c>
      <c r="F973" s="52" t="s">
        <v>24</v>
      </c>
      <c r="G973" s="52">
        <v>15</v>
      </c>
      <c r="H973" s="52" t="s">
        <v>15452</v>
      </c>
      <c r="I973" s="52" t="s">
        <v>15453</v>
      </c>
      <c r="J973" s="52">
        <v>19148601097</v>
      </c>
      <c r="K973" s="52" t="s">
        <v>27</v>
      </c>
      <c r="L973" s="53">
        <v>44412</v>
      </c>
      <c r="M973" s="52" t="s">
        <v>18707</v>
      </c>
      <c r="N973" s="52" t="s">
        <v>30</v>
      </c>
      <c r="O973" s="53"/>
      <c r="P973" s="52"/>
      <c r="Q973" s="48" t="s">
        <v>30</v>
      </c>
      <c r="R973" s="52"/>
      <c r="S973" s="12"/>
    </row>
    <row r="974" s="29" customFormat="1" spans="1:19">
      <c r="A974" s="12">
        <v>971</v>
      </c>
      <c r="B974" s="12" t="s">
        <v>15454</v>
      </c>
      <c r="C974" s="12"/>
      <c r="D974" s="52" t="s">
        <v>482</v>
      </c>
      <c r="E974" s="52" t="s">
        <v>15455</v>
      </c>
      <c r="F974" s="52" t="s">
        <v>143</v>
      </c>
      <c r="G974" s="52">
        <v>17</v>
      </c>
      <c r="H974" s="52" t="s">
        <v>15456</v>
      </c>
      <c r="I974" s="52" t="s">
        <v>15457</v>
      </c>
      <c r="J974" s="52" t="s">
        <v>15458</v>
      </c>
      <c r="K974" s="52" t="s">
        <v>27</v>
      </c>
      <c r="L974" s="53">
        <v>44400</v>
      </c>
      <c r="M974" s="52" t="s">
        <v>1303</v>
      </c>
      <c r="N974" s="52" t="s">
        <v>27</v>
      </c>
      <c r="O974" s="53"/>
      <c r="P974" s="52"/>
      <c r="Q974" s="48" t="s">
        <v>30</v>
      </c>
      <c r="R974" s="52"/>
      <c r="S974" s="12"/>
    </row>
    <row r="975" s="29" customFormat="1" spans="1:19">
      <c r="A975" s="12">
        <v>972</v>
      </c>
      <c r="B975" s="12" t="s">
        <v>15459</v>
      </c>
      <c r="C975" s="12"/>
      <c r="D975" s="52" t="s">
        <v>482</v>
      </c>
      <c r="E975" s="52" t="s">
        <v>15460</v>
      </c>
      <c r="F975" s="52" t="s">
        <v>143</v>
      </c>
      <c r="G975" s="52">
        <v>16</v>
      </c>
      <c r="H975" s="52" t="s">
        <v>15461</v>
      </c>
      <c r="I975" s="52" t="s">
        <v>15462</v>
      </c>
      <c r="J975" s="52" t="s">
        <v>15463</v>
      </c>
      <c r="K975" s="52" t="s">
        <v>27</v>
      </c>
      <c r="L975" s="53">
        <v>44395</v>
      </c>
      <c r="M975" s="52" t="s">
        <v>2747</v>
      </c>
      <c r="N975" s="52" t="s">
        <v>27</v>
      </c>
      <c r="O975" s="53">
        <v>44416</v>
      </c>
      <c r="P975" s="52" t="s">
        <v>2747</v>
      </c>
      <c r="Q975" s="48" t="s">
        <v>30</v>
      </c>
      <c r="R975" s="52"/>
      <c r="S975" s="12"/>
    </row>
    <row r="976" s="29" customFormat="1" spans="1:19">
      <c r="A976" s="12">
        <v>973</v>
      </c>
      <c r="B976" s="12" t="s">
        <v>15464</v>
      </c>
      <c r="C976" s="12"/>
      <c r="D976" s="52" t="s">
        <v>482</v>
      </c>
      <c r="E976" s="52" t="s">
        <v>15465</v>
      </c>
      <c r="F976" s="52" t="s">
        <v>143</v>
      </c>
      <c r="G976" s="52">
        <v>16</v>
      </c>
      <c r="H976" s="52" t="s">
        <v>607</v>
      </c>
      <c r="I976" s="52" t="s">
        <v>15466</v>
      </c>
      <c r="J976" s="52">
        <v>19977829025</v>
      </c>
      <c r="K976" s="52" t="s">
        <v>27</v>
      </c>
      <c r="L976" s="53">
        <v>44395</v>
      </c>
      <c r="M976" s="52" t="s">
        <v>2455</v>
      </c>
      <c r="N976" s="52" t="s">
        <v>27</v>
      </c>
      <c r="O976" s="53">
        <v>44419</v>
      </c>
      <c r="P976" s="52" t="s">
        <v>2455</v>
      </c>
      <c r="Q976" s="48" t="s">
        <v>30</v>
      </c>
      <c r="R976" s="52"/>
      <c r="S976" s="12"/>
    </row>
    <row r="977" s="29" customFormat="1" spans="1:19">
      <c r="A977" s="12">
        <v>974</v>
      </c>
      <c r="B977" s="12" t="s">
        <v>15467</v>
      </c>
      <c r="C977" s="12"/>
      <c r="D977" s="52" t="s">
        <v>482</v>
      </c>
      <c r="E977" s="52" t="s">
        <v>15468</v>
      </c>
      <c r="F977" s="52" t="s">
        <v>143</v>
      </c>
      <c r="G977" s="52">
        <v>16</v>
      </c>
      <c r="H977" s="52" t="s">
        <v>25893</v>
      </c>
      <c r="I977" s="52" t="s">
        <v>15469</v>
      </c>
      <c r="J977" s="52" t="s">
        <v>15470</v>
      </c>
      <c r="K977" s="52" t="s">
        <v>27</v>
      </c>
      <c r="L977" s="53">
        <v>44395</v>
      </c>
      <c r="M977" s="52" t="s">
        <v>9576</v>
      </c>
      <c r="N977" s="52" t="s">
        <v>27</v>
      </c>
      <c r="O977" s="53">
        <v>44416</v>
      </c>
      <c r="P977" s="52" t="s">
        <v>9576</v>
      </c>
      <c r="Q977" s="48" t="s">
        <v>30</v>
      </c>
      <c r="R977" s="52"/>
      <c r="S977" s="12"/>
    </row>
    <row r="978" s="28" customFormat="1" spans="1:19">
      <c r="A978" s="12">
        <v>975</v>
      </c>
      <c r="B978" s="12" t="s">
        <v>15471</v>
      </c>
      <c r="C978" s="12"/>
      <c r="D978" s="52" t="s">
        <v>482</v>
      </c>
      <c r="E978" s="52" t="s">
        <v>10616</v>
      </c>
      <c r="F978" s="52" t="s">
        <v>143</v>
      </c>
      <c r="G978" s="52">
        <v>16</v>
      </c>
      <c r="H978" s="52" t="s">
        <v>15472</v>
      </c>
      <c r="I978" s="52" t="s">
        <v>15473</v>
      </c>
      <c r="J978" s="52">
        <v>18276100773</v>
      </c>
      <c r="K978" s="52" t="s">
        <v>27</v>
      </c>
      <c r="L978" s="53">
        <v>44411</v>
      </c>
      <c r="M978" s="52" t="s">
        <v>9798</v>
      </c>
      <c r="N978" s="52" t="s">
        <v>30</v>
      </c>
      <c r="O978" s="53"/>
      <c r="P978" s="52"/>
      <c r="Q978" s="48" t="s">
        <v>30</v>
      </c>
      <c r="R978" s="52"/>
      <c r="S978" s="12"/>
    </row>
    <row r="979" s="28" customFormat="1" spans="1:19">
      <c r="A979" s="12">
        <v>976</v>
      </c>
      <c r="B979" s="12" t="s">
        <v>15474</v>
      </c>
      <c r="C979" s="12"/>
      <c r="D979" s="52" t="s">
        <v>482</v>
      </c>
      <c r="E979" s="52" t="s">
        <v>10499</v>
      </c>
      <c r="F979" s="52" t="s">
        <v>143</v>
      </c>
      <c r="G979" s="52">
        <v>16</v>
      </c>
      <c r="H979" s="52" t="s">
        <v>2125</v>
      </c>
      <c r="I979" s="52" t="s">
        <v>4075</v>
      </c>
      <c r="J979" s="52">
        <v>17807872289</v>
      </c>
      <c r="K979" s="52" t="s">
        <v>27</v>
      </c>
      <c r="L979" s="53">
        <v>44396</v>
      </c>
      <c r="M979" s="52" t="s">
        <v>2747</v>
      </c>
      <c r="N979" s="52" t="s">
        <v>30</v>
      </c>
      <c r="O979" s="53"/>
      <c r="P979" s="52"/>
      <c r="Q979" s="48" t="s">
        <v>30</v>
      </c>
      <c r="R979" s="52"/>
      <c r="S979" s="12"/>
    </row>
    <row r="980" s="29" customFormat="1" spans="1:19">
      <c r="A980" s="12">
        <v>977</v>
      </c>
      <c r="B980" s="12" t="s">
        <v>15475</v>
      </c>
      <c r="C980" s="12"/>
      <c r="D980" s="52" t="s">
        <v>482</v>
      </c>
      <c r="E980" s="52" t="s">
        <v>15476</v>
      </c>
      <c r="F980" s="52" t="s">
        <v>143</v>
      </c>
      <c r="G980" s="52">
        <v>16</v>
      </c>
      <c r="H980" s="52" t="s">
        <v>24865</v>
      </c>
      <c r="I980" s="52" t="s">
        <v>15478</v>
      </c>
      <c r="J980" s="52" t="s">
        <v>15479</v>
      </c>
      <c r="K980" s="52" t="s">
        <v>27</v>
      </c>
      <c r="L980" s="53">
        <v>44394</v>
      </c>
      <c r="M980" s="52" t="s">
        <v>28</v>
      </c>
      <c r="N980" s="52" t="s">
        <v>27</v>
      </c>
      <c r="O980" s="53">
        <v>44416</v>
      </c>
      <c r="P980" s="52" t="s">
        <v>28</v>
      </c>
      <c r="Q980" s="48" t="s">
        <v>30</v>
      </c>
      <c r="R980" s="52"/>
      <c r="S980" s="12"/>
    </row>
    <row r="981" s="29" customFormat="1" spans="1:19">
      <c r="A981" s="12">
        <v>978</v>
      </c>
      <c r="B981" s="12" t="s">
        <v>15480</v>
      </c>
      <c r="C981" s="12"/>
      <c r="D981" s="52" t="s">
        <v>482</v>
      </c>
      <c r="E981" s="52" t="s">
        <v>15481</v>
      </c>
      <c r="F981" s="52" t="s">
        <v>143</v>
      </c>
      <c r="G981" s="52">
        <v>16</v>
      </c>
      <c r="H981" s="52" t="s">
        <v>15482</v>
      </c>
      <c r="I981" s="52" t="s">
        <v>15483</v>
      </c>
      <c r="J981" s="52" t="s">
        <v>15484</v>
      </c>
      <c r="K981" s="52" t="s">
        <v>27</v>
      </c>
      <c r="L981" s="53">
        <v>44400</v>
      </c>
      <c r="M981" s="52" t="s">
        <v>28</v>
      </c>
      <c r="N981" s="52" t="s">
        <v>30</v>
      </c>
      <c r="O981" s="53"/>
      <c r="P981" s="52"/>
      <c r="Q981" s="48" t="s">
        <v>30</v>
      </c>
      <c r="R981" s="52"/>
      <c r="S981" s="12"/>
    </row>
    <row r="982" s="29" customFormat="1" spans="1:19">
      <c r="A982" s="12">
        <v>979</v>
      </c>
      <c r="B982" s="12" t="s">
        <v>15485</v>
      </c>
      <c r="C982" s="12"/>
      <c r="D982" s="52" t="s">
        <v>482</v>
      </c>
      <c r="E982" s="52" t="s">
        <v>15486</v>
      </c>
      <c r="F982" s="52" t="s">
        <v>143</v>
      </c>
      <c r="G982" s="52">
        <v>17</v>
      </c>
      <c r="H982" s="52" t="s">
        <v>15487</v>
      </c>
      <c r="I982" s="52" t="s">
        <v>10977</v>
      </c>
      <c r="J982" s="52" t="s">
        <v>15488</v>
      </c>
      <c r="K982" s="52" t="s">
        <v>27</v>
      </c>
      <c r="L982" s="53">
        <v>44406</v>
      </c>
      <c r="M982" s="52" t="s">
        <v>15489</v>
      </c>
      <c r="N982" s="52" t="s">
        <v>30</v>
      </c>
      <c r="O982" s="53"/>
      <c r="P982" s="52"/>
      <c r="Q982" s="48" t="s">
        <v>30</v>
      </c>
      <c r="R982" s="52"/>
      <c r="S982" s="12"/>
    </row>
    <row r="983" s="29" customFormat="1" spans="1:19">
      <c r="A983" s="12">
        <v>980</v>
      </c>
      <c r="B983" s="12" t="s">
        <v>15490</v>
      </c>
      <c r="C983" s="12"/>
      <c r="D983" s="52" t="s">
        <v>482</v>
      </c>
      <c r="E983" s="52" t="s">
        <v>15491</v>
      </c>
      <c r="F983" s="52" t="s">
        <v>143</v>
      </c>
      <c r="G983" s="52">
        <v>16</v>
      </c>
      <c r="H983" s="52" t="s">
        <v>18985</v>
      </c>
      <c r="I983" s="52" t="s">
        <v>12788</v>
      </c>
      <c r="J983" s="52">
        <v>13557886852</v>
      </c>
      <c r="K983" s="52" t="s">
        <v>27</v>
      </c>
      <c r="L983" s="53">
        <v>44402</v>
      </c>
      <c r="M983" s="52" t="s">
        <v>185</v>
      </c>
      <c r="N983" s="52" t="s">
        <v>27</v>
      </c>
      <c r="O983" s="53"/>
      <c r="P983" s="52"/>
      <c r="Q983" s="48" t="s">
        <v>30</v>
      </c>
      <c r="R983" s="52"/>
      <c r="S983" s="12"/>
    </row>
    <row r="984" s="29" customFormat="1" spans="1:19">
      <c r="A984" s="12">
        <v>981</v>
      </c>
      <c r="B984" s="12" t="s">
        <v>15493</v>
      </c>
      <c r="C984" s="12"/>
      <c r="D984" s="52" t="s">
        <v>482</v>
      </c>
      <c r="E984" s="52" t="s">
        <v>15494</v>
      </c>
      <c r="F984" s="52" t="s">
        <v>143</v>
      </c>
      <c r="G984" s="52">
        <v>16</v>
      </c>
      <c r="H984" s="52" t="s">
        <v>2211</v>
      </c>
      <c r="I984" s="52" t="s">
        <v>15495</v>
      </c>
      <c r="J984" s="52" t="s">
        <v>15496</v>
      </c>
      <c r="K984" s="52" t="s">
        <v>27</v>
      </c>
      <c r="L984" s="53">
        <v>44409</v>
      </c>
      <c r="M984" s="52" t="s">
        <v>15497</v>
      </c>
      <c r="N984" s="52" t="s">
        <v>30</v>
      </c>
      <c r="O984" s="53"/>
      <c r="P984" s="52"/>
      <c r="Q984" s="48" t="s">
        <v>30</v>
      </c>
      <c r="R984" s="52"/>
      <c r="S984" s="12"/>
    </row>
    <row r="985" s="29" customFormat="1" spans="1:19">
      <c r="A985" s="12">
        <v>982</v>
      </c>
      <c r="B985" s="12" t="s">
        <v>15498</v>
      </c>
      <c r="C985" s="12"/>
      <c r="D985" s="52" t="s">
        <v>482</v>
      </c>
      <c r="E985" s="52" t="s">
        <v>15499</v>
      </c>
      <c r="F985" s="52" t="s">
        <v>143</v>
      </c>
      <c r="G985" s="52">
        <v>17</v>
      </c>
      <c r="H985" s="52" t="s">
        <v>25894</v>
      </c>
      <c r="I985" s="52" t="s">
        <v>15501</v>
      </c>
      <c r="J985" s="52">
        <v>15078635881</v>
      </c>
      <c r="K985" s="52" t="s">
        <v>27</v>
      </c>
      <c r="L985" s="53">
        <v>44404</v>
      </c>
      <c r="M985" s="52" t="s">
        <v>98</v>
      </c>
      <c r="N985" s="52" t="s">
        <v>30</v>
      </c>
      <c r="O985" s="53"/>
      <c r="P985" s="52"/>
      <c r="Q985" s="48" t="s">
        <v>30</v>
      </c>
      <c r="R985" s="52"/>
      <c r="S985" s="12"/>
    </row>
    <row r="986" s="29" customFormat="1" spans="1:19">
      <c r="A986" s="12">
        <v>983</v>
      </c>
      <c r="B986" s="12" t="s">
        <v>15502</v>
      </c>
      <c r="C986" s="12"/>
      <c r="D986" s="52" t="s">
        <v>482</v>
      </c>
      <c r="E986" s="52" t="s">
        <v>15503</v>
      </c>
      <c r="F986" s="52" t="s">
        <v>143</v>
      </c>
      <c r="G986" s="52">
        <v>17</v>
      </c>
      <c r="H986" s="52" t="s">
        <v>15504</v>
      </c>
      <c r="I986" s="52" t="s">
        <v>15505</v>
      </c>
      <c r="J986" s="52">
        <v>15977838190</v>
      </c>
      <c r="K986" s="52" t="s">
        <v>27</v>
      </c>
      <c r="L986" s="53">
        <v>44398</v>
      </c>
      <c r="M986" s="52" t="s">
        <v>15506</v>
      </c>
      <c r="N986" s="52" t="s">
        <v>27</v>
      </c>
      <c r="O986" s="53"/>
      <c r="P986" s="52"/>
      <c r="Q986" s="48" t="s">
        <v>30</v>
      </c>
      <c r="R986" s="52"/>
      <c r="S986" s="12"/>
    </row>
    <row r="987" s="28" customFormat="1" spans="1:19">
      <c r="A987" s="12">
        <v>984</v>
      </c>
      <c r="B987" s="12" t="s">
        <v>15507</v>
      </c>
      <c r="C987" s="12"/>
      <c r="D987" s="52" t="s">
        <v>482</v>
      </c>
      <c r="E987" s="52" t="s">
        <v>10309</v>
      </c>
      <c r="F987" s="52" t="s">
        <v>143</v>
      </c>
      <c r="G987" s="52">
        <v>16</v>
      </c>
      <c r="H987" s="52" t="s">
        <v>15508</v>
      </c>
      <c r="I987" s="52" t="s">
        <v>15509</v>
      </c>
      <c r="J987" s="52">
        <v>18176149356</v>
      </c>
      <c r="K987" s="52" t="s">
        <v>27</v>
      </c>
      <c r="L987" s="53">
        <v>44394</v>
      </c>
      <c r="M987" s="52" t="s">
        <v>6052</v>
      </c>
      <c r="N987" s="52" t="s">
        <v>30</v>
      </c>
      <c r="O987" s="53"/>
      <c r="P987" s="52"/>
      <c r="Q987" s="48" t="s">
        <v>30</v>
      </c>
      <c r="R987" s="52"/>
      <c r="S987" s="12"/>
    </row>
    <row r="988" s="29" customFormat="1" spans="1:19">
      <c r="A988" s="12">
        <v>985</v>
      </c>
      <c r="B988" s="12" t="s">
        <v>15510</v>
      </c>
      <c r="C988" s="12"/>
      <c r="D988" s="52" t="s">
        <v>482</v>
      </c>
      <c r="E988" s="52" t="s">
        <v>15511</v>
      </c>
      <c r="F988" s="52" t="s">
        <v>143</v>
      </c>
      <c r="G988" s="52">
        <v>17</v>
      </c>
      <c r="H988" s="52" t="s">
        <v>25895</v>
      </c>
      <c r="I988" s="52" t="s">
        <v>15513</v>
      </c>
      <c r="J988" s="52">
        <v>15676172005</v>
      </c>
      <c r="K988" s="52" t="s">
        <v>27</v>
      </c>
      <c r="L988" s="53">
        <v>44403</v>
      </c>
      <c r="M988" s="52" t="s">
        <v>1273</v>
      </c>
      <c r="N988" s="52" t="s">
        <v>30</v>
      </c>
      <c r="O988" s="53"/>
      <c r="P988" s="52"/>
      <c r="Q988" s="48" t="s">
        <v>30</v>
      </c>
      <c r="R988" s="52"/>
      <c r="S988" s="12"/>
    </row>
    <row r="989" s="29" customFormat="1" spans="1:19">
      <c r="A989" s="12">
        <v>986</v>
      </c>
      <c r="B989" s="12" t="s">
        <v>15514</v>
      </c>
      <c r="C989" s="12"/>
      <c r="D989" s="52" t="s">
        <v>482</v>
      </c>
      <c r="E989" s="52" t="s">
        <v>15515</v>
      </c>
      <c r="F989" s="52" t="s">
        <v>143</v>
      </c>
      <c r="G989" s="52">
        <v>17</v>
      </c>
      <c r="H989" s="52" t="s">
        <v>15516</v>
      </c>
      <c r="I989" s="52" t="s">
        <v>4298</v>
      </c>
      <c r="J989" s="52" t="s">
        <v>15517</v>
      </c>
      <c r="K989" s="52" t="s">
        <v>27</v>
      </c>
      <c r="L989" s="53">
        <v>44397</v>
      </c>
      <c r="M989" s="52" t="s">
        <v>1273</v>
      </c>
      <c r="N989" s="52" t="s">
        <v>30</v>
      </c>
      <c r="O989" s="53"/>
      <c r="P989" s="52"/>
      <c r="Q989" s="48" t="s">
        <v>30</v>
      </c>
      <c r="R989" s="52"/>
      <c r="S989" s="12"/>
    </row>
    <row r="990" s="29" customFormat="1" spans="1:19">
      <c r="A990" s="12">
        <v>987</v>
      </c>
      <c r="B990" s="12" t="s">
        <v>15518</v>
      </c>
      <c r="C990" s="12"/>
      <c r="D990" s="52" t="s">
        <v>482</v>
      </c>
      <c r="E990" s="52" t="s">
        <v>15519</v>
      </c>
      <c r="F990" s="52" t="s">
        <v>143</v>
      </c>
      <c r="G990" s="52">
        <v>15</v>
      </c>
      <c r="H990" s="52" t="s">
        <v>25896</v>
      </c>
      <c r="I990" s="52" t="s">
        <v>15521</v>
      </c>
      <c r="J990" s="52">
        <v>13481849558</v>
      </c>
      <c r="K990" s="52" t="s">
        <v>27</v>
      </c>
      <c r="L990" s="53">
        <v>44400</v>
      </c>
      <c r="M990" s="52" t="s">
        <v>2172</v>
      </c>
      <c r="N990" s="52" t="s">
        <v>30</v>
      </c>
      <c r="O990" s="53"/>
      <c r="P990" s="52"/>
      <c r="Q990" s="48" t="s">
        <v>30</v>
      </c>
      <c r="R990" s="52"/>
      <c r="S990" s="12"/>
    </row>
    <row r="991" s="29" customFormat="1" spans="1:19">
      <c r="A991" s="12">
        <v>988</v>
      </c>
      <c r="B991" s="12" t="s">
        <v>15522</v>
      </c>
      <c r="C991" s="12"/>
      <c r="D991" s="52" t="s">
        <v>482</v>
      </c>
      <c r="E991" s="52" t="s">
        <v>15523</v>
      </c>
      <c r="F991" s="52" t="s">
        <v>143</v>
      </c>
      <c r="G991" s="52">
        <v>16</v>
      </c>
      <c r="H991" s="52" t="s">
        <v>15524</v>
      </c>
      <c r="I991" s="52" t="s">
        <v>15525</v>
      </c>
      <c r="J991" s="52" t="s">
        <v>15526</v>
      </c>
      <c r="K991" s="52" t="s">
        <v>27</v>
      </c>
      <c r="L991" s="53">
        <v>44406</v>
      </c>
      <c r="M991" s="52" t="s">
        <v>2172</v>
      </c>
      <c r="N991" s="52" t="s">
        <v>30</v>
      </c>
      <c r="O991" s="53"/>
      <c r="P991" s="52"/>
      <c r="Q991" s="48" t="s">
        <v>30</v>
      </c>
      <c r="R991" s="52"/>
      <c r="S991" s="12"/>
    </row>
    <row r="992" s="29" customFormat="1" spans="1:19">
      <c r="A992" s="12">
        <v>989</v>
      </c>
      <c r="B992" s="12" t="s">
        <v>15527</v>
      </c>
      <c r="C992" s="12"/>
      <c r="D992" s="52" t="s">
        <v>482</v>
      </c>
      <c r="E992" s="52" t="s">
        <v>15528</v>
      </c>
      <c r="F992" s="52" t="s">
        <v>24</v>
      </c>
      <c r="G992" s="52">
        <v>16</v>
      </c>
      <c r="H992" s="52" t="s">
        <v>15529</v>
      </c>
      <c r="I992" s="52" t="s">
        <v>15530</v>
      </c>
      <c r="J992" s="52" t="s">
        <v>15531</v>
      </c>
      <c r="K992" s="52" t="s">
        <v>27</v>
      </c>
      <c r="L992" s="53">
        <v>44397</v>
      </c>
      <c r="M992" s="52" t="s">
        <v>15532</v>
      </c>
      <c r="N992" s="52" t="s">
        <v>30</v>
      </c>
      <c r="O992" s="53"/>
      <c r="P992" s="52"/>
      <c r="Q992" s="48" t="s">
        <v>30</v>
      </c>
      <c r="R992" s="52"/>
      <c r="S992" s="12"/>
    </row>
    <row r="993" s="29" customFormat="1" spans="1:19">
      <c r="A993" s="12">
        <v>990</v>
      </c>
      <c r="B993" s="12" t="s">
        <v>15533</v>
      </c>
      <c r="C993" s="12"/>
      <c r="D993" s="52" t="s">
        <v>482</v>
      </c>
      <c r="E993" s="52" t="s">
        <v>15534</v>
      </c>
      <c r="F993" s="52" t="s">
        <v>24</v>
      </c>
      <c r="G993" s="52">
        <v>16</v>
      </c>
      <c r="H993" s="52" t="s">
        <v>15535</v>
      </c>
      <c r="I993" s="52" t="s">
        <v>15536</v>
      </c>
      <c r="J993" s="52" t="s">
        <v>15537</v>
      </c>
      <c r="K993" s="52" t="s">
        <v>27</v>
      </c>
      <c r="L993" s="53">
        <v>44394</v>
      </c>
      <c r="M993" s="52" t="s">
        <v>28</v>
      </c>
      <c r="N993" s="52"/>
      <c r="O993" s="53"/>
      <c r="P993" s="52"/>
      <c r="Q993" s="48" t="s">
        <v>30</v>
      </c>
      <c r="R993" s="52"/>
      <c r="S993" s="12"/>
    </row>
    <row r="994" s="29" customFormat="1" spans="1:19">
      <c r="A994" s="12">
        <v>991</v>
      </c>
      <c r="B994" s="12" t="s">
        <v>15538</v>
      </c>
      <c r="C994" s="12"/>
      <c r="D994" s="52" t="s">
        <v>482</v>
      </c>
      <c r="E994" s="52" t="s">
        <v>15539</v>
      </c>
      <c r="F994" s="52" t="s">
        <v>143</v>
      </c>
      <c r="G994" s="52">
        <v>16</v>
      </c>
      <c r="H994" s="52" t="s">
        <v>25897</v>
      </c>
      <c r="I994" s="52" t="s">
        <v>15540</v>
      </c>
      <c r="J994" s="52" t="s">
        <v>15541</v>
      </c>
      <c r="K994" s="52" t="s">
        <v>27</v>
      </c>
      <c r="L994" s="53">
        <v>44394</v>
      </c>
      <c r="M994" s="52" t="s">
        <v>28</v>
      </c>
      <c r="N994" s="52" t="s">
        <v>27</v>
      </c>
      <c r="O994" s="53">
        <v>44416</v>
      </c>
      <c r="P994" s="52" t="s">
        <v>28</v>
      </c>
      <c r="Q994" s="48" t="s">
        <v>30</v>
      </c>
      <c r="R994" s="52"/>
      <c r="S994" s="12"/>
    </row>
    <row r="995" s="29" customFormat="1" spans="1:19">
      <c r="A995" s="12">
        <v>992</v>
      </c>
      <c r="B995" s="12" t="s">
        <v>15542</v>
      </c>
      <c r="C995" s="12"/>
      <c r="D995" s="52" t="s">
        <v>482</v>
      </c>
      <c r="E995" s="52" t="s">
        <v>15543</v>
      </c>
      <c r="F995" s="52" t="s">
        <v>143</v>
      </c>
      <c r="G995" s="52">
        <v>16</v>
      </c>
      <c r="H995" s="52" t="s">
        <v>15544</v>
      </c>
      <c r="I995" s="52" t="s">
        <v>15455</v>
      </c>
      <c r="J995" s="52" t="s">
        <v>15545</v>
      </c>
      <c r="K995" s="52" t="s">
        <v>27</v>
      </c>
      <c r="L995" s="53">
        <v>44394</v>
      </c>
      <c r="M995" s="52" t="s">
        <v>28</v>
      </c>
      <c r="N995" s="52"/>
      <c r="O995" s="53"/>
      <c r="P995" s="52"/>
      <c r="Q995" s="48" t="s">
        <v>30</v>
      </c>
      <c r="R995" s="52"/>
      <c r="S995" s="12"/>
    </row>
    <row r="996" s="29" customFormat="1" spans="1:19">
      <c r="A996" s="12">
        <v>993</v>
      </c>
      <c r="B996" s="12" t="s">
        <v>15546</v>
      </c>
      <c r="C996" s="12"/>
      <c r="D996" s="52" t="s">
        <v>482</v>
      </c>
      <c r="E996" s="52" t="s">
        <v>15547</v>
      </c>
      <c r="F996" s="52" t="s">
        <v>143</v>
      </c>
      <c r="G996" s="52">
        <v>17</v>
      </c>
      <c r="H996" s="52" t="s">
        <v>1562</v>
      </c>
      <c r="I996" s="52" t="s">
        <v>9240</v>
      </c>
      <c r="J996" s="52" t="s">
        <v>15548</v>
      </c>
      <c r="K996" s="52" t="s">
        <v>27</v>
      </c>
      <c r="L996" s="53">
        <v>44408</v>
      </c>
      <c r="M996" s="52" t="s">
        <v>15549</v>
      </c>
      <c r="N996" s="52"/>
      <c r="O996" s="53"/>
      <c r="P996" s="52"/>
      <c r="Q996" s="48" t="s">
        <v>30</v>
      </c>
      <c r="R996" s="52"/>
      <c r="S996" s="12"/>
    </row>
    <row r="997" s="29" customFormat="1" spans="1:19">
      <c r="A997" s="12">
        <v>994</v>
      </c>
      <c r="B997" s="12" t="s">
        <v>15550</v>
      </c>
      <c r="C997" s="12"/>
      <c r="D997" s="52" t="s">
        <v>482</v>
      </c>
      <c r="E997" s="52" t="s">
        <v>501</v>
      </c>
      <c r="F997" s="52" t="s">
        <v>143</v>
      </c>
      <c r="G997" s="52">
        <v>16</v>
      </c>
      <c r="H997" s="52" t="s">
        <v>25898</v>
      </c>
      <c r="I997" s="52" t="s">
        <v>15552</v>
      </c>
      <c r="J997" s="52">
        <v>19978831029</v>
      </c>
      <c r="K997" s="52" t="s">
        <v>27</v>
      </c>
      <c r="L997" s="53">
        <v>44394</v>
      </c>
      <c r="M997" s="52" t="s">
        <v>2172</v>
      </c>
      <c r="N997" s="52"/>
      <c r="O997" s="53"/>
      <c r="P997" s="52"/>
      <c r="Q997" s="48" t="s">
        <v>30</v>
      </c>
      <c r="R997" s="52"/>
      <c r="S997" s="12"/>
    </row>
    <row r="998" s="29" customFormat="1" spans="1:19">
      <c r="A998" s="12">
        <v>995</v>
      </c>
      <c r="B998" s="12" t="s">
        <v>15553</v>
      </c>
      <c r="C998" s="12"/>
      <c r="D998" s="52" t="s">
        <v>482</v>
      </c>
      <c r="E998" s="52" t="s">
        <v>15554</v>
      </c>
      <c r="F998" s="52" t="s">
        <v>143</v>
      </c>
      <c r="G998" s="52">
        <v>16</v>
      </c>
      <c r="H998" s="52" t="s">
        <v>25899</v>
      </c>
      <c r="I998" s="52" t="s">
        <v>1631</v>
      </c>
      <c r="J998" s="52" t="s">
        <v>15556</v>
      </c>
      <c r="K998" s="52" t="s">
        <v>27</v>
      </c>
      <c r="L998" s="53">
        <v>44411</v>
      </c>
      <c r="M998" s="52" t="s">
        <v>15557</v>
      </c>
      <c r="N998" s="52" t="s">
        <v>30</v>
      </c>
      <c r="O998" s="53">
        <v>44432</v>
      </c>
      <c r="P998" s="52"/>
      <c r="Q998" s="48" t="s">
        <v>30</v>
      </c>
      <c r="R998" s="52"/>
      <c r="S998" s="12"/>
    </row>
    <row r="999" s="29" customFormat="1" spans="1:19">
      <c r="A999" s="12">
        <v>996</v>
      </c>
      <c r="B999" s="12" t="s">
        <v>15558</v>
      </c>
      <c r="C999" s="12"/>
      <c r="D999" s="52" t="s">
        <v>482</v>
      </c>
      <c r="E999" s="52" t="s">
        <v>15559</v>
      </c>
      <c r="F999" s="52" t="s">
        <v>143</v>
      </c>
      <c r="G999" s="52">
        <v>17</v>
      </c>
      <c r="H999" s="52" t="s">
        <v>15560</v>
      </c>
      <c r="I999" s="52" t="s">
        <v>15561</v>
      </c>
      <c r="J999" s="52">
        <v>18070810712</v>
      </c>
      <c r="K999" s="52" t="s">
        <v>27</v>
      </c>
      <c r="L999" s="53">
        <v>44397</v>
      </c>
      <c r="M999" s="52" t="s">
        <v>1273</v>
      </c>
      <c r="N999" s="52" t="s">
        <v>30</v>
      </c>
      <c r="O999" s="53"/>
      <c r="P999" s="52"/>
      <c r="Q999" s="48" t="s">
        <v>30</v>
      </c>
      <c r="R999" s="52"/>
      <c r="S999" s="12"/>
    </row>
    <row r="1000" s="29" customFormat="1" spans="1:19">
      <c r="A1000" s="12">
        <v>997</v>
      </c>
      <c r="B1000" s="12" t="s">
        <v>15562</v>
      </c>
      <c r="C1000" s="12"/>
      <c r="D1000" s="52" t="s">
        <v>482</v>
      </c>
      <c r="E1000" s="52" t="s">
        <v>15563</v>
      </c>
      <c r="F1000" s="52" t="s">
        <v>143</v>
      </c>
      <c r="G1000" s="52">
        <v>16</v>
      </c>
      <c r="H1000" s="52" t="s">
        <v>25900</v>
      </c>
      <c r="I1000" s="52" t="s">
        <v>15564</v>
      </c>
      <c r="J1000" s="52">
        <v>13788283616</v>
      </c>
      <c r="K1000" s="52" t="s">
        <v>27</v>
      </c>
      <c r="L1000" s="53">
        <v>44395</v>
      </c>
      <c r="M1000" s="52" t="s">
        <v>98</v>
      </c>
      <c r="N1000" s="52" t="s">
        <v>27</v>
      </c>
      <c r="O1000" s="53"/>
      <c r="P1000" s="52"/>
      <c r="Q1000" s="48" t="s">
        <v>30</v>
      </c>
      <c r="R1000" s="52"/>
      <c r="S1000" s="12"/>
    </row>
    <row r="1001" s="29" customFormat="1" spans="1:19">
      <c r="A1001" s="12">
        <v>998</v>
      </c>
      <c r="B1001" s="12" t="s">
        <v>15565</v>
      </c>
      <c r="C1001" s="12"/>
      <c r="D1001" s="52" t="s">
        <v>482</v>
      </c>
      <c r="E1001" s="52" t="s">
        <v>15566</v>
      </c>
      <c r="F1001" s="52" t="s">
        <v>143</v>
      </c>
      <c r="G1001" s="52">
        <v>16</v>
      </c>
      <c r="H1001" s="52" t="s">
        <v>25901</v>
      </c>
      <c r="I1001" s="52" t="s">
        <v>15567</v>
      </c>
      <c r="J1001" s="52" t="s">
        <v>15568</v>
      </c>
      <c r="K1001" s="52" t="s">
        <v>27</v>
      </c>
      <c r="L1001" s="53">
        <v>44395</v>
      </c>
      <c r="M1001" s="52" t="s">
        <v>98</v>
      </c>
      <c r="N1001" s="52" t="s">
        <v>27</v>
      </c>
      <c r="O1001" s="53"/>
      <c r="P1001" s="52"/>
      <c r="Q1001" s="48" t="s">
        <v>30</v>
      </c>
      <c r="R1001" s="52"/>
      <c r="S1001" s="12"/>
    </row>
    <row r="1002" s="29" customFormat="1" spans="1:19">
      <c r="A1002" s="12">
        <v>999</v>
      </c>
      <c r="B1002" s="12" t="s">
        <v>15569</v>
      </c>
      <c r="C1002" s="12"/>
      <c r="D1002" s="52" t="s">
        <v>482</v>
      </c>
      <c r="E1002" s="52" t="s">
        <v>2859</v>
      </c>
      <c r="F1002" s="52" t="s">
        <v>143</v>
      </c>
      <c r="G1002" s="52">
        <v>16</v>
      </c>
      <c r="H1002" s="52" t="s">
        <v>15570</v>
      </c>
      <c r="I1002" s="52" t="s">
        <v>15571</v>
      </c>
      <c r="J1002" s="52">
        <v>18176118318</v>
      </c>
      <c r="K1002" s="52" t="s">
        <v>27</v>
      </c>
      <c r="L1002" s="53">
        <v>44411</v>
      </c>
      <c r="M1002" s="52" t="s">
        <v>8366</v>
      </c>
      <c r="N1002" s="52" t="s">
        <v>27</v>
      </c>
      <c r="O1002" s="53"/>
      <c r="P1002" s="52"/>
      <c r="Q1002" s="48" t="s">
        <v>30</v>
      </c>
      <c r="R1002" s="52"/>
      <c r="S1002" s="12"/>
    </row>
    <row r="1003" s="29" customFormat="1" spans="1:19">
      <c r="A1003" s="12">
        <v>1000</v>
      </c>
      <c r="B1003" s="12" t="s">
        <v>15572</v>
      </c>
      <c r="C1003" s="12"/>
      <c r="D1003" s="52" t="s">
        <v>482</v>
      </c>
      <c r="E1003" s="52" t="s">
        <v>15573</v>
      </c>
      <c r="F1003" s="52" t="s">
        <v>24</v>
      </c>
      <c r="G1003" s="52">
        <v>17</v>
      </c>
      <c r="H1003" s="52" t="s">
        <v>15574</v>
      </c>
      <c r="I1003" s="52" t="s">
        <v>15575</v>
      </c>
      <c r="J1003" s="52" t="s">
        <v>15576</v>
      </c>
      <c r="K1003" s="52" t="s">
        <v>27</v>
      </c>
      <c r="L1003" s="53">
        <v>44404</v>
      </c>
      <c r="M1003" s="52" t="s">
        <v>15577</v>
      </c>
      <c r="N1003" s="52" t="s">
        <v>30</v>
      </c>
      <c r="O1003" s="53"/>
      <c r="P1003" s="52"/>
      <c r="Q1003" s="48" t="s">
        <v>30</v>
      </c>
      <c r="R1003" s="52"/>
      <c r="S1003" s="12"/>
    </row>
    <row r="1004" s="29" customFormat="1" spans="1:19">
      <c r="A1004" s="12">
        <v>1001</v>
      </c>
      <c r="B1004" s="12"/>
      <c r="C1004" s="12"/>
      <c r="D1004" s="52" t="s">
        <v>482</v>
      </c>
      <c r="E1004" s="52" t="s">
        <v>1769</v>
      </c>
      <c r="F1004" s="52" t="s">
        <v>143</v>
      </c>
      <c r="G1004" s="52">
        <v>16</v>
      </c>
      <c r="H1004" s="52" t="s">
        <v>15579</v>
      </c>
      <c r="I1004" s="52" t="s">
        <v>15580</v>
      </c>
      <c r="J1004" s="52" t="s">
        <v>15581</v>
      </c>
      <c r="K1004" s="52" t="s">
        <v>27</v>
      </c>
      <c r="L1004" s="53">
        <v>44397</v>
      </c>
      <c r="M1004" s="52" t="s">
        <v>1303</v>
      </c>
      <c r="N1004" s="52" t="s">
        <v>30</v>
      </c>
      <c r="O1004" s="53"/>
      <c r="P1004" s="52"/>
      <c r="Q1004" s="48" t="s">
        <v>30</v>
      </c>
      <c r="R1004" s="52"/>
      <c r="S1004" s="12"/>
    </row>
    <row r="1005" s="29" customFormat="1" spans="1:19">
      <c r="A1005" s="12">
        <v>1002</v>
      </c>
      <c r="B1005" s="12" t="s">
        <v>15582</v>
      </c>
      <c r="C1005" s="12"/>
      <c r="D1005" s="38" t="s">
        <v>487</v>
      </c>
      <c r="E1005" s="38" t="s">
        <v>15583</v>
      </c>
      <c r="F1005" s="38" t="s">
        <v>24</v>
      </c>
      <c r="G1005" s="38">
        <v>18</v>
      </c>
      <c r="H1005" s="38" t="s">
        <v>15584</v>
      </c>
      <c r="I1005" s="38" t="s">
        <v>15585</v>
      </c>
      <c r="J1005" s="38">
        <v>15949328752</v>
      </c>
      <c r="K1005" s="38" t="s">
        <v>27</v>
      </c>
      <c r="L1005" s="46">
        <v>44395</v>
      </c>
      <c r="M1005" s="38" t="s">
        <v>1352</v>
      </c>
      <c r="N1005" s="38" t="s">
        <v>30</v>
      </c>
      <c r="O1005" s="46"/>
      <c r="P1005" s="38"/>
      <c r="Q1005" s="48" t="s">
        <v>30</v>
      </c>
      <c r="R1005" s="38"/>
      <c r="S1005" s="38"/>
    </row>
    <row r="1006" s="29" customFormat="1" spans="1:19">
      <c r="A1006" s="12">
        <v>1003</v>
      </c>
      <c r="B1006" s="12" t="s">
        <v>15586</v>
      </c>
      <c r="C1006" s="12"/>
      <c r="D1006" s="38" t="s">
        <v>487</v>
      </c>
      <c r="E1006" s="38" t="s">
        <v>15587</v>
      </c>
      <c r="F1006" s="38" t="s">
        <v>24</v>
      </c>
      <c r="G1006" s="38">
        <v>16</v>
      </c>
      <c r="H1006" s="38" t="s">
        <v>18781</v>
      </c>
      <c r="I1006" s="38" t="s">
        <v>15589</v>
      </c>
      <c r="J1006" s="38">
        <v>13690329057</v>
      </c>
      <c r="K1006" s="38" t="s">
        <v>27</v>
      </c>
      <c r="L1006" s="46">
        <v>44397</v>
      </c>
      <c r="M1006" s="38" t="s">
        <v>28</v>
      </c>
      <c r="N1006" s="38" t="s">
        <v>30</v>
      </c>
      <c r="O1006" s="46"/>
      <c r="P1006" s="38"/>
      <c r="Q1006" s="48" t="s">
        <v>30</v>
      </c>
      <c r="R1006" s="38"/>
      <c r="S1006" s="38"/>
    </row>
    <row r="1007" s="29" customFormat="1" spans="1:19">
      <c r="A1007" s="12">
        <v>1004</v>
      </c>
      <c r="B1007" s="12" t="s">
        <v>15590</v>
      </c>
      <c r="C1007" s="12"/>
      <c r="D1007" s="38" t="s">
        <v>487</v>
      </c>
      <c r="E1007" s="38" t="s">
        <v>15591</v>
      </c>
      <c r="F1007" s="38" t="s">
        <v>143</v>
      </c>
      <c r="G1007" s="38">
        <v>18</v>
      </c>
      <c r="H1007" s="38" t="s">
        <v>15592</v>
      </c>
      <c r="I1007" s="38" t="s">
        <v>15593</v>
      </c>
      <c r="J1007" s="38" t="s">
        <v>15594</v>
      </c>
      <c r="K1007" s="38" t="s">
        <v>27</v>
      </c>
      <c r="L1007" s="46">
        <v>44331</v>
      </c>
      <c r="M1007" s="38" t="s">
        <v>28</v>
      </c>
      <c r="N1007" s="38" t="s">
        <v>27</v>
      </c>
      <c r="O1007" s="46">
        <v>44366</v>
      </c>
      <c r="P1007" s="38" t="s">
        <v>28</v>
      </c>
      <c r="Q1007" s="48" t="s">
        <v>30</v>
      </c>
      <c r="R1007" s="38"/>
      <c r="S1007" s="38"/>
    </row>
    <row r="1008" s="29" customFormat="1" spans="1:19">
      <c r="A1008" s="12">
        <v>1005</v>
      </c>
      <c r="B1008" s="12" t="s">
        <v>15595</v>
      </c>
      <c r="C1008" s="12"/>
      <c r="D1008" s="38" t="s">
        <v>487</v>
      </c>
      <c r="E1008" s="38" t="s">
        <v>15596</v>
      </c>
      <c r="F1008" s="38" t="s">
        <v>143</v>
      </c>
      <c r="G1008" s="38">
        <v>18</v>
      </c>
      <c r="H1008" s="38" t="s">
        <v>15597</v>
      </c>
      <c r="I1008" s="38" t="s">
        <v>15598</v>
      </c>
      <c r="J1008" s="38" t="s">
        <v>15599</v>
      </c>
      <c r="K1008" s="38" t="s">
        <v>27</v>
      </c>
      <c r="L1008" s="46">
        <v>44331</v>
      </c>
      <c r="M1008" s="38" t="s">
        <v>28</v>
      </c>
      <c r="N1008" s="38" t="s">
        <v>27</v>
      </c>
      <c r="O1008" s="46">
        <v>44366</v>
      </c>
      <c r="P1008" s="38" t="s">
        <v>28</v>
      </c>
      <c r="Q1008" s="48" t="s">
        <v>30</v>
      </c>
      <c r="R1008" s="38"/>
      <c r="S1008" s="38"/>
    </row>
    <row r="1009" s="29" customFormat="1" spans="1:19">
      <c r="A1009" s="12">
        <v>1006</v>
      </c>
      <c r="B1009" s="12" t="s">
        <v>15600</v>
      </c>
      <c r="C1009" s="12"/>
      <c r="D1009" s="38" t="s">
        <v>487</v>
      </c>
      <c r="E1009" s="38" t="s">
        <v>15601</v>
      </c>
      <c r="F1009" s="38" t="s">
        <v>143</v>
      </c>
      <c r="G1009" s="38">
        <v>16</v>
      </c>
      <c r="H1009" s="38" t="s">
        <v>15602</v>
      </c>
      <c r="I1009" s="38" t="s">
        <v>15603</v>
      </c>
      <c r="J1009" s="38" t="s">
        <v>15604</v>
      </c>
      <c r="K1009" s="38" t="s">
        <v>27</v>
      </c>
      <c r="L1009" s="46">
        <v>44394</v>
      </c>
      <c r="M1009" s="38" t="s">
        <v>1217</v>
      </c>
      <c r="N1009" s="38" t="s">
        <v>30</v>
      </c>
      <c r="O1009" s="46"/>
      <c r="P1009" s="38"/>
      <c r="Q1009" s="48" t="s">
        <v>30</v>
      </c>
      <c r="R1009" s="38"/>
      <c r="S1009" s="38"/>
    </row>
    <row r="1010" s="29" customFormat="1" spans="1:19">
      <c r="A1010" s="12">
        <v>1007</v>
      </c>
      <c r="B1010" s="12" t="s">
        <v>15605</v>
      </c>
      <c r="C1010" s="12"/>
      <c r="D1010" s="38" t="s">
        <v>487</v>
      </c>
      <c r="E1010" s="38" t="s">
        <v>15606</v>
      </c>
      <c r="F1010" s="38" t="s">
        <v>143</v>
      </c>
      <c r="G1010" s="38">
        <v>16</v>
      </c>
      <c r="H1010" s="38" t="s">
        <v>18782</v>
      </c>
      <c r="I1010" s="38" t="s">
        <v>15608</v>
      </c>
      <c r="J1010" s="38" t="s">
        <v>15609</v>
      </c>
      <c r="K1010" s="38" t="s">
        <v>27</v>
      </c>
      <c r="L1010" s="46">
        <v>44395</v>
      </c>
      <c r="M1010" s="38" t="s">
        <v>28</v>
      </c>
      <c r="N1010" s="38" t="s">
        <v>30</v>
      </c>
      <c r="O1010" s="46"/>
      <c r="P1010" s="38"/>
      <c r="Q1010" s="48" t="s">
        <v>30</v>
      </c>
      <c r="R1010" s="38"/>
      <c r="S1010" s="38"/>
    </row>
    <row r="1011" s="29" customFormat="1" spans="1:19">
      <c r="A1011" s="12">
        <v>1008</v>
      </c>
      <c r="B1011" s="12" t="s">
        <v>15610</v>
      </c>
      <c r="C1011" s="12"/>
      <c r="D1011" s="38" t="s">
        <v>487</v>
      </c>
      <c r="E1011" s="38" t="s">
        <v>15611</v>
      </c>
      <c r="F1011" s="38" t="s">
        <v>143</v>
      </c>
      <c r="G1011" s="38">
        <v>17</v>
      </c>
      <c r="H1011" s="38" t="s">
        <v>15612</v>
      </c>
      <c r="I1011" s="38" t="s">
        <v>15613</v>
      </c>
      <c r="J1011" s="38" t="s">
        <v>15614</v>
      </c>
      <c r="K1011" s="38" t="s">
        <v>27</v>
      </c>
      <c r="L1011" s="46">
        <v>44397</v>
      </c>
      <c r="M1011" s="38" t="s">
        <v>1273</v>
      </c>
      <c r="N1011" s="38" t="s">
        <v>30</v>
      </c>
      <c r="O1011" s="46"/>
      <c r="P1011" s="38"/>
      <c r="Q1011" s="48" t="s">
        <v>30</v>
      </c>
      <c r="R1011" s="38"/>
      <c r="S1011" s="38"/>
    </row>
    <row r="1012" s="29" customFormat="1" spans="1:19">
      <c r="A1012" s="12">
        <v>1009</v>
      </c>
      <c r="B1012" s="12" t="s">
        <v>15615</v>
      </c>
      <c r="C1012" s="12"/>
      <c r="D1012" s="38" t="s">
        <v>487</v>
      </c>
      <c r="E1012" s="38" t="s">
        <v>15616</v>
      </c>
      <c r="F1012" s="38" t="s">
        <v>143</v>
      </c>
      <c r="G1012" s="38">
        <v>15</v>
      </c>
      <c r="H1012" s="38" t="s">
        <v>2578</v>
      </c>
      <c r="I1012" s="38" t="s">
        <v>15617</v>
      </c>
      <c r="J1012" s="38" t="s">
        <v>15618</v>
      </c>
      <c r="K1012" s="38" t="s">
        <v>27</v>
      </c>
      <c r="L1012" s="46">
        <v>44397</v>
      </c>
      <c r="M1012" s="38" t="s">
        <v>1217</v>
      </c>
      <c r="N1012" s="38" t="s">
        <v>30</v>
      </c>
      <c r="O1012" s="46"/>
      <c r="P1012" s="38"/>
      <c r="Q1012" s="48" t="s">
        <v>30</v>
      </c>
      <c r="R1012" s="38"/>
      <c r="S1012" s="38"/>
    </row>
    <row r="1013" s="29" customFormat="1" spans="1:19">
      <c r="A1013" s="12">
        <v>1010</v>
      </c>
      <c r="B1013" s="12" t="s">
        <v>15619</v>
      </c>
      <c r="C1013" s="12"/>
      <c r="D1013" s="38" t="s">
        <v>487</v>
      </c>
      <c r="E1013" s="38" t="s">
        <v>15620</v>
      </c>
      <c r="F1013" s="38" t="s">
        <v>24</v>
      </c>
      <c r="G1013" s="38">
        <v>17</v>
      </c>
      <c r="H1013" s="38" t="s">
        <v>15621</v>
      </c>
      <c r="I1013" s="38" t="s">
        <v>15622</v>
      </c>
      <c r="J1013" s="38" t="s">
        <v>15623</v>
      </c>
      <c r="K1013" s="38" t="s">
        <v>27</v>
      </c>
      <c r="L1013" s="46">
        <v>44415</v>
      </c>
      <c r="M1013" s="38" t="s">
        <v>3693</v>
      </c>
      <c r="N1013" s="38" t="s">
        <v>30</v>
      </c>
      <c r="O1013" s="46"/>
      <c r="P1013" s="38"/>
      <c r="Q1013" s="48" t="s">
        <v>30</v>
      </c>
      <c r="R1013" s="38"/>
      <c r="S1013" s="38"/>
    </row>
    <row r="1014" s="29" customFormat="1" spans="1:19">
      <c r="A1014" s="12">
        <v>1011</v>
      </c>
      <c r="B1014" s="12" t="s">
        <v>15624</v>
      </c>
      <c r="C1014" s="12"/>
      <c r="D1014" s="38" t="s">
        <v>487</v>
      </c>
      <c r="E1014" s="38" t="s">
        <v>15625</v>
      </c>
      <c r="F1014" s="38" t="s">
        <v>143</v>
      </c>
      <c r="G1014" s="38">
        <v>18</v>
      </c>
      <c r="H1014" s="38" t="s">
        <v>15626</v>
      </c>
      <c r="I1014" s="38" t="s">
        <v>15627</v>
      </c>
      <c r="J1014" s="38" t="s">
        <v>15628</v>
      </c>
      <c r="K1014" s="38" t="s">
        <v>27</v>
      </c>
      <c r="L1014" s="46">
        <v>44331</v>
      </c>
      <c r="M1014" s="38" t="s">
        <v>28</v>
      </c>
      <c r="N1014" s="38" t="s">
        <v>27</v>
      </c>
      <c r="O1014" s="46">
        <v>44366</v>
      </c>
      <c r="P1014" s="38" t="s">
        <v>28</v>
      </c>
      <c r="Q1014" s="48" t="s">
        <v>30</v>
      </c>
      <c r="R1014" s="38"/>
      <c r="S1014" s="38"/>
    </row>
    <row r="1015" s="29" customFormat="1" spans="1:19">
      <c r="A1015" s="12">
        <v>1012</v>
      </c>
      <c r="B1015" s="12" t="s">
        <v>15629</v>
      </c>
      <c r="C1015" s="12"/>
      <c r="D1015" s="38" t="s">
        <v>487</v>
      </c>
      <c r="E1015" s="38" t="s">
        <v>15630</v>
      </c>
      <c r="F1015" s="38" t="s">
        <v>143</v>
      </c>
      <c r="G1015" s="38">
        <v>17</v>
      </c>
      <c r="H1015" s="38" t="s">
        <v>15631</v>
      </c>
      <c r="I1015" s="38" t="s">
        <v>10362</v>
      </c>
      <c r="J1015" s="38" t="s">
        <v>15632</v>
      </c>
      <c r="K1015" s="38" t="s">
        <v>27</v>
      </c>
      <c r="L1015" s="46">
        <v>44397</v>
      </c>
      <c r="M1015" s="38" t="s">
        <v>1273</v>
      </c>
      <c r="N1015" s="38" t="s">
        <v>30</v>
      </c>
      <c r="O1015" s="46"/>
      <c r="P1015" s="38"/>
      <c r="Q1015" s="48" t="s">
        <v>30</v>
      </c>
      <c r="R1015" s="38"/>
      <c r="S1015" s="38"/>
    </row>
    <row r="1016" s="29" customFormat="1" spans="1:19">
      <c r="A1016" s="12">
        <v>1013</v>
      </c>
      <c r="B1016" s="12" t="s">
        <v>15633</v>
      </c>
      <c r="C1016" s="12"/>
      <c r="D1016" s="38" t="s">
        <v>487</v>
      </c>
      <c r="E1016" s="38" t="s">
        <v>15634</v>
      </c>
      <c r="F1016" s="38" t="s">
        <v>143</v>
      </c>
      <c r="G1016" s="38">
        <v>15</v>
      </c>
      <c r="H1016" s="38" t="s">
        <v>15635</v>
      </c>
      <c r="I1016" s="38" t="s">
        <v>15636</v>
      </c>
      <c r="J1016" s="38" t="s">
        <v>15637</v>
      </c>
      <c r="K1016" s="38" t="s">
        <v>27</v>
      </c>
      <c r="L1016" s="46">
        <v>44394</v>
      </c>
      <c r="M1016" s="38" t="s">
        <v>1217</v>
      </c>
      <c r="N1016" s="38" t="s">
        <v>27</v>
      </c>
      <c r="O1016" s="46">
        <v>44416</v>
      </c>
      <c r="P1016" s="38" t="s">
        <v>1217</v>
      </c>
      <c r="Q1016" s="48" t="s">
        <v>30</v>
      </c>
      <c r="R1016" s="38"/>
      <c r="S1016" s="38"/>
    </row>
    <row r="1017" s="29" customFormat="1" spans="1:19">
      <c r="A1017" s="12">
        <v>1014</v>
      </c>
      <c r="B1017" s="12" t="s">
        <v>15638</v>
      </c>
      <c r="C1017" s="12"/>
      <c r="D1017" s="38" t="s">
        <v>487</v>
      </c>
      <c r="E1017" s="38" t="s">
        <v>15639</v>
      </c>
      <c r="F1017" s="38" t="s">
        <v>143</v>
      </c>
      <c r="G1017" s="38">
        <v>16</v>
      </c>
      <c r="H1017" s="38" t="s">
        <v>15640</v>
      </c>
      <c r="I1017" s="38" t="s">
        <v>15641</v>
      </c>
      <c r="J1017" s="38" t="s">
        <v>15642</v>
      </c>
      <c r="K1017" s="38" t="s">
        <v>27</v>
      </c>
      <c r="L1017" s="46">
        <v>44402</v>
      </c>
      <c r="M1017" s="38" t="s">
        <v>6144</v>
      </c>
      <c r="N1017" s="38" t="s">
        <v>30</v>
      </c>
      <c r="O1017" s="46"/>
      <c r="P1017" s="38"/>
      <c r="Q1017" s="48" t="s">
        <v>30</v>
      </c>
      <c r="R1017" s="38"/>
      <c r="S1017" s="38"/>
    </row>
    <row r="1018" s="29" customFormat="1" spans="1:19">
      <c r="A1018" s="12">
        <v>1015</v>
      </c>
      <c r="B1018" s="12" t="s">
        <v>15643</v>
      </c>
      <c r="C1018" s="12"/>
      <c r="D1018" s="38" t="s">
        <v>487</v>
      </c>
      <c r="E1018" s="38" t="s">
        <v>15644</v>
      </c>
      <c r="F1018" s="38" t="s">
        <v>143</v>
      </c>
      <c r="G1018" s="38">
        <v>17</v>
      </c>
      <c r="H1018" s="38" t="s">
        <v>18783</v>
      </c>
      <c r="I1018" s="38" t="s">
        <v>15646</v>
      </c>
      <c r="J1018" s="38" t="s">
        <v>15647</v>
      </c>
      <c r="K1018" s="38" t="s">
        <v>27</v>
      </c>
      <c r="L1018" s="46">
        <v>44401</v>
      </c>
      <c r="M1018" s="38" t="s">
        <v>2747</v>
      </c>
      <c r="N1018" s="38" t="s">
        <v>30</v>
      </c>
      <c r="O1018" s="46"/>
      <c r="P1018" s="38"/>
      <c r="Q1018" s="48" t="s">
        <v>30</v>
      </c>
      <c r="R1018" s="38"/>
      <c r="S1018" s="38"/>
    </row>
    <row r="1019" s="29" customFormat="1" spans="1:19">
      <c r="A1019" s="12">
        <v>1016</v>
      </c>
      <c r="B1019" s="12" t="s">
        <v>15648</v>
      </c>
      <c r="C1019" s="12"/>
      <c r="D1019" s="38" t="s">
        <v>487</v>
      </c>
      <c r="E1019" s="38" t="s">
        <v>15649</v>
      </c>
      <c r="F1019" s="38" t="s">
        <v>24</v>
      </c>
      <c r="G1019" s="38">
        <v>17</v>
      </c>
      <c r="H1019" s="38" t="s">
        <v>18784</v>
      </c>
      <c r="I1019" s="38" t="s">
        <v>15651</v>
      </c>
      <c r="J1019" s="38" t="s">
        <v>15652</v>
      </c>
      <c r="K1019" s="38" t="s">
        <v>27</v>
      </c>
      <c r="L1019" s="46">
        <v>44394</v>
      </c>
      <c r="M1019" s="38" t="s">
        <v>28</v>
      </c>
      <c r="N1019" s="38" t="s">
        <v>27</v>
      </c>
      <c r="O1019" s="46">
        <v>44416</v>
      </c>
      <c r="P1019" s="38" t="s">
        <v>28</v>
      </c>
      <c r="Q1019" s="48" t="s">
        <v>30</v>
      </c>
      <c r="R1019" s="38"/>
      <c r="S1019" s="38"/>
    </row>
    <row r="1020" s="29" customFormat="1" spans="1:19">
      <c r="A1020" s="12">
        <v>1017</v>
      </c>
      <c r="B1020" s="12" t="s">
        <v>15653</v>
      </c>
      <c r="C1020" s="12"/>
      <c r="D1020" s="38" t="s">
        <v>487</v>
      </c>
      <c r="E1020" s="38" t="s">
        <v>15654</v>
      </c>
      <c r="F1020" s="38" t="s">
        <v>24</v>
      </c>
      <c r="G1020" s="38">
        <v>17</v>
      </c>
      <c r="H1020" s="38" t="s">
        <v>18785</v>
      </c>
      <c r="I1020" s="38" t="s">
        <v>15656</v>
      </c>
      <c r="J1020" s="38" t="s">
        <v>15657</v>
      </c>
      <c r="K1020" s="38" t="s">
        <v>27</v>
      </c>
      <c r="L1020" s="46">
        <v>44399</v>
      </c>
      <c r="M1020" s="38" t="s">
        <v>54</v>
      </c>
      <c r="N1020" s="38" t="s">
        <v>30</v>
      </c>
      <c r="O1020" s="46"/>
      <c r="P1020" s="38"/>
      <c r="Q1020" s="48" t="s">
        <v>30</v>
      </c>
      <c r="R1020" s="38"/>
      <c r="S1020" s="38"/>
    </row>
    <row r="1021" s="29" customFormat="1" spans="1:19">
      <c r="A1021" s="12">
        <v>1018</v>
      </c>
      <c r="B1021" s="12" t="s">
        <v>15658</v>
      </c>
      <c r="C1021" s="12"/>
      <c r="D1021" s="38" t="s">
        <v>487</v>
      </c>
      <c r="E1021" s="38" t="s">
        <v>15659</v>
      </c>
      <c r="F1021" s="38" t="s">
        <v>143</v>
      </c>
      <c r="G1021" s="38">
        <v>18</v>
      </c>
      <c r="H1021" s="38" t="s">
        <v>8726</v>
      </c>
      <c r="I1021" s="38" t="s">
        <v>15660</v>
      </c>
      <c r="J1021" s="38">
        <v>18176483218</v>
      </c>
      <c r="K1021" s="38" t="s">
        <v>27</v>
      </c>
      <c r="L1021" s="46">
        <v>44331</v>
      </c>
      <c r="M1021" s="38" t="s">
        <v>28</v>
      </c>
      <c r="N1021" s="38" t="s">
        <v>27</v>
      </c>
      <c r="O1021" s="46">
        <v>44366</v>
      </c>
      <c r="P1021" s="38" t="s">
        <v>28</v>
      </c>
      <c r="Q1021" s="48" t="s">
        <v>30</v>
      </c>
      <c r="R1021" s="38"/>
      <c r="S1021" s="38"/>
    </row>
    <row r="1022" s="29" customFormat="1" spans="1:19">
      <c r="A1022" s="12">
        <v>1019</v>
      </c>
      <c r="B1022" s="12" t="s">
        <v>15661</v>
      </c>
      <c r="C1022" s="12"/>
      <c r="D1022" s="38" t="s">
        <v>487</v>
      </c>
      <c r="E1022" s="38" t="s">
        <v>15662</v>
      </c>
      <c r="F1022" s="38" t="s">
        <v>143</v>
      </c>
      <c r="G1022" s="38">
        <v>15</v>
      </c>
      <c r="H1022" s="38" t="s">
        <v>18786</v>
      </c>
      <c r="I1022" s="38" t="s">
        <v>15663</v>
      </c>
      <c r="J1022" s="38">
        <v>15977864341</v>
      </c>
      <c r="K1022" s="38" t="s">
        <v>27</v>
      </c>
      <c r="L1022" s="46">
        <v>44395</v>
      </c>
      <c r="M1022" s="38" t="s">
        <v>28</v>
      </c>
      <c r="N1022" s="38" t="s">
        <v>30</v>
      </c>
      <c r="O1022" s="46"/>
      <c r="P1022" s="38"/>
      <c r="Q1022" s="48" t="s">
        <v>30</v>
      </c>
      <c r="R1022" s="38"/>
      <c r="S1022" s="38"/>
    </row>
    <row r="1023" s="29" customFormat="1" spans="1:19">
      <c r="A1023" s="12">
        <v>1020</v>
      </c>
      <c r="B1023" s="12" t="s">
        <v>15664</v>
      </c>
      <c r="C1023" s="12"/>
      <c r="D1023" s="38" t="s">
        <v>487</v>
      </c>
      <c r="E1023" s="38" t="s">
        <v>15665</v>
      </c>
      <c r="F1023" s="38" t="s">
        <v>143</v>
      </c>
      <c r="G1023" s="38">
        <v>16</v>
      </c>
      <c r="H1023" s="38" t="s">
        <v>18787</v>
      </c>
      <c r="I1023" s="38" t="s">
        <v>15667</v>
      </c>
      <c r="J1023" s="38" t="s">
        <v>15668</v>
      </c>
      <c r="K1023" s="38" t="s">
        <v>27</v>
      </c>
      <c r="L1023" s="46">
        <v>44404</v>
      </c>
      <c r="M1023" s="38" t="s">
        <v>28</v>
      </c>
      <c r="N1023" s="38" t="s">
        <v>30</v>
      </c>
      <c r="O1023" s="46"/>
      <c r="P1023" s="38"/>
      <c r="Q1023" s="48" t="s">
        <v>30</v>
      </c>
      <c r="R1023" s="38"/>
      <c r="S1023" s="38"/>
    </row>
    <row r="1024" s="29" customFormat="1" spans="1:19">
      <c r="A1024" s="12">
        <v>1021</v>
      </c>
      <c r="B1024" s="12" t="s">
        <v>15669</v>
      </c>
      <c r="C1024" s="12"/>
      <c r="D1024" s="38" t="s">
        <v>487</v>
      </c>
      <c r="E1024" s="38" t="s">
        <v>15670</v>
      </c>
      <c r="F1024" s="38" t="s">
        <v>143</v>
      </c>
      <c r="G1024" s="38">
        <v>17</v>
      </c>
      <c r="H1024" s="38" t="s">
        <v>15671</v>
      </c>
      <c r="I1024" s="38" t="s">
        <v>15672</v>
      </c>
      <c r="J1024" s="38">
        <v>17377032451</v>
      </c>
      <c r="K1024" s="38" t="s">
        <v>27</v>
      </c>
      <c r="L1024" s="46">
        <v>44394</v>
      </c>
      <c r="M1024" s="38" t="s">
        <v>1273</v>
      </c>
      <c r="N1024" s="38" t="s">
        <v>30</v>
      </c>
      <c r="O1024" s="46"/>
      <c r="P1024" s="38"/>
      <c r="Q1024" s="48" t="s">
        <v>30</v>
      </c>
      <c r="R1024" s="38"/>
      <c r="S1024" s="38"/>
    </row>
    <row r="1025" s="29" customFormat="1" spans="1:19">
      <c r="A1025" s="12">
        <v>1022</v>
      </c>
      <c r="B1025" s="12" t="s">
        <v>15673</v>
      </c>
      <c r="C1025" s="12"/>
      <c r="D1025" s="38" t="s">
        <v>487</v>
      </c>
      <c r="E1025" s="38" t="s">
        <v>15674</v>
      </c>
      <c r="F1025" s="38" t="s">
        <v>24</v>
      </c>
      <c r="G1025" s="38">
        <v>16</v>
      </c>
      <c r="H1025" s="38" t="s">
        <v>15675</v>
      </c>
      <c r="I1025" s="38" t="s">
        <v>15676</v>
      </c>
      <c r="J1025" s="38" t="s">
        <v>15677</v>
      </c>
      <c r="K1025" s="38" t="s">
        <v>27</v>
      </c>
      <c r="L1025" s="46">
        <v>44395</v>
      </c>
      <c r="M1025" s="38" t="s">
        <v>1288</v>
      </c>
      <c r="N1025" s="38" t="s">
        <v>30</v>
      </c>
      <c r="O1025" s="46"/>
      <c r="P1025" s="38"/>
      <c r="Q1025" s="48" t="s">
        <v>30</v>
      </c>
      <c r="R1025" s="38"/>
      <c r="S1025" s="38"/>
    </row>
    <row r="1026" s="29" customFormat="1" spans="1:19">
      <c r="A1026" s="12">
        <v>1023</v>
      </c>
      <c r="B1026" s="12" t="s">
        <v>15678</v>
      </c>
      <c r="C1026" s="12"/>
      <c r="D1026" s="38" t="s">
        <v>487</v>
      </c>
      <c r="E1026" s="38" t="s">
        <v>15679</v>
      </c>
      <c r="F1026" s="38" t="s">
        <v>143</v>
      </c>
      <c r="G1026" s="38">
        <v>16</v>
      </c>
      <c r="H1026" s="38" t="s">
        <v>18788</v>
      </c>
      <c r="I1026" s="38" t="s">
        <v>15680</v>
      </c>
      <c r="J1026" s="38">
        <v>17754792169</v>
      </c>
      <c r="K1026" s="38" t="s">
        <v>27</v>
      </c>
      <c r="L1026" s="46">
        <v>44396</v>
      </c>
      <c r="M1026" s="38" t="s">
        <v>28</v>
      </c>
      <c r="N1026" s="38" t="s">
        <v>30</v>
      </c>
      <c r="O1026" s="46"/>
      <c r="P1026" s="38"/>
      <c r="Q1026" s="48" t="s">
        <v>30</v>
      </c>
      <c r="R1026" s="38"/>
      <c r="S1026" s="38"/>
    </row>
    <row r="1027" s="29" customFormat="1" spans="1:19">
      <c r="A1027" s="12">
        <v>1024</v>
      </c>
      <c r="B1027" s="12" t="s">
        <v>15681</v>
      </c>
      <c r="C1027" s="12"/>
      <c r="D1027" s="38" t="s">
        <v>487</v>
      </c>
      <c r="E1027" s="38" t="s">
        <v>15682</v>
      </c>
      <c r="F1027" s="38" t="s">
        <v>24</v>
      </c>
      <c r="G1027" s="38">
        <v>16</v>
      </c>
      <c r="H1027" s="38" t="s">
        <v>18789</v>
      </c>
      <c r="I1027" s="38" t="s">
        <v>15684</v>
      </c>
      <c r="J1027" s="38">
        <v>15977864249</v>
      </c>
      <c r="K1027" s="38" t="s">
        <v>27</v>
      </c>
      <c r="L1027" s="46">
        <v>44394</v>
      </c>
      <c r="M1027" s="38" t="s">
        <v>28</v>
      </c>
      <c r="N1027" s="38" t="s">
        <v>30</v>
      </c>
      <c r="O1027" s="46"/>
      <c r="P1027" s="38"/>
      <c r="Q1027" s="48" t="s">
        <v>30</v>
      </c>
      <c r="R1027" s="38"/>
      <c r="S1027" s="38"/>
    </row>
    <row r="1028" s="29" customFormat="1" spans="1:19">
      <c r="A1028" s="12">
        <v>1025</v>
      </c>
      <c r="B1028" s="12" t="s">
        <v>15685</v>
      </c>
      <c r="C1028" s="12"/>
      <c r="D1028" s="38" t="s">
        <v>487</v>
      </c>
      <c r="E1028" s="38" t="s">
        <v>15686</v>
      </c>
      <c r="F1028" s="38" t="s">
        <v>143</v>
      </c>
      <c r="G1028" s="38">
        <v>16</v>
      </c>
      <c r="H1028" s="38" t="s">
        <v>1660</v>
      </c>
      <c r="I1028" s="38" t="s">
        <v>15687</v>
      </c>
      <c r="J1028" s="38" t="s">
        <v>15688</v>
      </c>
      <c r="K1028" s="38" t="s">
        <v>27</v>
      </c>
      <c r="L1028" s="46">
        <v>44403</v>
      </c>
      <c r="M1028" s="38" t="s">
        <v>28</v>
      </c>
      <c r="N1028" s="38" t="s">
        <v>30</v>
      </c>
      <c r="O1028" s="46"/>
      <c r="P1028" s="38"/>
      <c r="Q1028" s="48" t="s">
        <v>30</v>
      </c>
      <c r="R1028" s="38"/>
      <c r="S1028" s="38"/>
    </row>
    <row r="1029" s="29" customFormat="1" spans="1:19">
      <c r="A1029" s="12">
        <v>1026</v>
      </c>
      <c r="B1029" s="12" t="s">
        <v>15689</v>
      </c>
      <c r="C1029" s="12"/>
      <c r="D1029" s="38" t="s">
        <v>487</v>
      </c>
      <c r="E1029" s="38" t="s">
        <v>15690</v>
      </c>
      <c r="F1029" s="38" t="s">
        <v>24</v>
      </c>
      <c r="G1029" s="38">
        <v>16</v>
      </c>
      <c r="H1029" s="38" t="s">
        <v>15691</v>
      </c>
      <c r="I1029" s="38" t="s">
        <v>15692</v>
      </c>
      <c r="J1029" s="38">
        <v>18977802420</v>
      </c>
      <c r="K1029" s="38" t="s">
        <v>27</v>
      </c>
      <c r="L1029" s="46">
        <v>44394</v>
      </c>
      <c r="M1029" s="38" t="s">
        <v>1273</v>
      </c>
      <c r="N1029" s="38" t="s">
        <v>30</v>
      </c>
      <c r="O1029" s="46"/>
      <c r="P1029" s="38"/>
      <c r="Q1029" s="48" t="s">
        <v>30</v>
      </c>
      <c r="R1029" s="38"/>
      <c r="S1029" s="38"/>
    </row>
    <row r="1030" s="29" customFormat="1" spans="1:19">
      <c r="A1030" s="12">
        <v>1027</v>
      </c>
      <c r="B1030" s="12" t="s">
        <v>15693</v>
      </c>
      <c r="C1030" s="12"/>
      <c r="D1030" s="38" t="s">
        <v>487</v>
      </c>
      <c r="E1030" s="38" t="s">
        <v>15694</v>
      </c>
      <c r="F1030" s="38" t="s">
        <v>143</v>
      </c>
      <c r="G1030" s="38">
        <v>16</v>
      </c>
      <c r="H1030" s="38" t="s">
        <v>15695</v>
      </c>
      <c r="I1030" s="38" t="s">
        <v>15696</v>
      </c>
      <c r="J1030" s="38" t="s">
        <v>15697</v>
      </c>
      <c r="K1030" s="38" t="s">
        <v>27</v>
      </c>
      <c r="L1030" s="46">
        <v>44397</v>
      </c>
      <c r="M1030" s="38" t="s">
        <v>1217</v>
      </c>
      <c r="N1030" s="38" t="s">
        <v>30</v>
      </c>
      <c r="O1030" s="46"/>
      <c r="P1030" s="38"/>
      <c r="Q1030" s="48" t="s">
        <v>30</v>
      </c>
      <c r="R1030" s="38"/>
      <c r="S1030" s="38"/>
    </row>
    <row r="1031" s="29" customFormat="1" spans="1:19">
      <c r="A1031" s="12">
        <v>1028</v>
      </c>
      <c r="B1031" s="12" t="s">
        <v>15698</v>
      </c>
      <c r="C1031" s="12"/>
      <c r="D1031" s="38" t="s">
        <v>487</v>
      </c>
      <c r="E1031" s="38" t="s">
        <v>15699</v>
      </c>
      <c r="F1031" s="38" t="s">
        <v>143</v>
      </c>
      <c r="G1031" s="38">
        <v>17</v>
      </c>
      <c r="H1031" s="38" t="s">
        <v>15700</v>
      </c>
      <c r="I1031" s="38" t="s">
        <v>12187</v>
      </c>
      <c r="J1031" s="38">
        <v>15296077239</v>
      </c>
      <c r="K1031" s="38" t="s">
        <v>27</v>
      </c>
      <c r="L1031" s="46">
        <v>44399</v>
      </c>
      <c r="M1031" s="38" t="s">
        <v>4424</v>
      </c>
      <c r="N1031" s="38" t="s">
        <v>27</v>
      </c>
      <c r="O1031" s="46">
        <v>44421</v>
      </c>
      <c r="P1031" s="38" t="s">
        <v>4424</v>
      </c>
      <c r="Q1031" s="48" t="s">
        <v>30</v>
      </c>
      <c r="R1031" s="38"/>
      <c r="S1031" s="38"/>
    </row>
    <row r="1032" s="29" customFormat="1" spans="1:19">
      <c r="A1032" s="12">
        <v>1029</v>
      </c>
      <c r="B1032" s="12" t="s">
        <v>15701</v>
      </c>
      <c r="C1032" s="12"/>
      <c r="D1032" s="38" t="s">
        <v>487</v>
      </c>
      <c r="E1032" s="38" t="s">
        <v>15702</v>
      </c>
      <c r="F1032" s="38" t="s">
        <v>24</v>
      </c>
      <c r="G1032" s="38">
        <v>14</v>
      </c>
      <c r="H1032" s="38" t="s">
        <v>7225</v>
      </c>
      <c r="I1032" s="38" t="s">
        <v>15703</v>
      </c>
      <c r="J1032" s="38" t="s">
        <v>15704</v>
      </c>
      <c r="K1032" s="38" t="s">
        <v>27</v>
      </c>
      <c r="L1032" s="46">
        <v>44409</v>
      </c>
      <c r="M1032" s="38" t="s">
        <v>3693</v>
      </c>
      <c r="N1032" s="38" t="s">
        <v>30</v>
      </c>
      <c r="O1032" s="46"/>
      <c r="P1032" s="38"/>
      <c r="Q1032" s="48" t="s">
        <v>30</v>
      </c>
      <c r="R1032" s="38"/>
      <c r="S1032" s="38"/>
    </row>
    <row r="1033" s="29" customFormat="1" spans="1:19">
      <c r="A1033" s="12">
        <v>1030</v>
      </c>
      <c r="B1033" s="12" t="s">
        <v>15705</v>
      </c>
      <c r="C1033" s="12"/>
      <c r="D1033" s="38" t="s">
        <v>487</v>
      </c>
      <c r="E1033" s="38" t="s">
        <v>15706</v>
      </c>
      <c r="F1033" s="38" t="s">
        <v>143</v>
      </c>
      <c r="G1033" s="38">
        <v>15</v>
      </c>
      <c r="H1033" s="38" t="s">
        <v>15707</v>
      </c>
      <c r="I1033" s="38" t="s">
        <v>15708</v>
      </c>
      <c r="J1033" s="38">
        <v>18377892883</v>
      </c>
      <c r="K1033" s="38" t="s">
        <v>27</v>
      </c>
      <c r="L1033" s="46">
        <v>44394</v>
      </c>
      <c r="M1033" s="38" t="s">
        <v>28</v>
      </c>
      <c r="N1033" s="38" t="s">
        <v>30</v>
      </c>
      <c r="O1033" s="46"/>
      <c r="P1033" s="38"/>
      <c r="Q1033" s="48" t="s">
        <v>30</v>
      </c>
      <c r="R1033" s="38"/>
      <c r="S1033" s="38"/>
    </row>
    <row r="1034" s="29" customFormat="1" spans="1:19">
      <c r="A1034" s="12">
        <v>1031</v>
      </c>
      <c r="B1034" s="12" t="s">
        <v>15709</v>
      </c>
      <c r="C1034" s="12"/>
      <c r="D1034" s="38" t="s">
        <v>487</v>
      </c>
      <c r="E1034" s="38" t="s">
        <v>15710</v>
      </c>
      <c r="F1034" s="38" t="s">
        <v>143</v>
      </c>
      <c r="G1034" s="38">
        <v>16</v>
      </c>
      <c r="H1034" s="38" t="s">
        <v>15711</v>
      </c>
      <c r="I1034" s="38" t="s">
        <v>15712</v>
      </c>
      <c r="J1034" s="38">
        <v>18776877281</v>
      </c>
      <c r="K1034" s="38" t="s">
        <v>27</v>
      </c>
      <c r="L1034" s="46">
        <v>44396</v>
      </c>
      <c r="M1034" s="38" t="s">
        <v>68</v>
      </c>
      <c r="N1034" s="38" t="s">
        <v>30</v>
      </c>
      <c r="O1034" s="46"/>
      <c r="P1034" s="38"/>
      <c r="Q1034" s="48" t="s">
        <v>30</v>
      </c>
      <c r="R1034" s="38"/>
      <c r="S1034" s="38"/>
    </row>
    <row r="1035" s="29" customFormat="1" spans="1:19">
      <c r="A1035" s="12">
        <v>1032</v>
      </c>
      <c r="B1035" s="12" t="s">
        <v>15713</v>
      </c>
      <c r="C1035" s="12"/>
      <c r="D1035" s="38" t="s">
        <v>487</v>
      </c>
      <c r="E1035" s="38" t="s">
        <v>15714</v>
      </c>
      <c r="F1035" s="38" t="s">
        <v>143</v>
      </c>
      <c r="G1035" s="38">
        <v>17</v>
      </c>
      <c r="H1035" s="38" t="s">
        <v>15715</v>
      </c>
      <c r="I1035" s="38" t="s">
        <v>18790</v>
      </c>
      <c r="J1035" s="38" t="s">
        <v>15717</v>
      </c>
      <c r="K1035" s="38" t="s">
        <v>27</v>
      </c>
      <c r="L1035" s="46">
        <v>44404</v>
      </c>
      <c r="M1035" s="38" t="s">
        <v>28</v>
      </c>
      <c r="N1035" s="38" t="s">
        <v>30</v>
      </c>
      <c r="O1035" s="46"/>
      <c r="P1035" s="38"/>
      <c r="Q1035" s="48" t="s">
        <v>30</v>
      </c>
      <c r="R1035" s="38"/>
      <c r="S1035" s="38"/>
    </row>
    <row r="1036" s="29" customFormat="1" spans="1:19">
      <c r="A1036" s="12">
        <v>1033</v>
      </c>
      <c r="B1036" s="12" t="s">
        <v>15718</v>
      </c>
      <c r="C1036" s="12"/>
      <c r="D1036" s="38" t="s">
        <v>487</v>
      </c>
      <c r="E1036" s="38" t="s">
        <v>15719</v>
      </c>
      <c r="F1036" s="38" t="s">
        <v>24</v>
      </c>
      <c r="G1036" s="38">
        <v>17</v>
      </c>
      <c r="H1036" s="38" t="s">
        <v>15720</v>
      </c>
      <c r="I1036" s="38" t="s">
        <v>15721</v>
      </c>
      <c r="J1036" s="38" t="s">
        <v>15722</v>
      </c>
      <c r="K1036" s="38" t="s">
        <v>27</v>
      </c>
      <c r="L1036" s="46">
        <v>44396</v>
      </c>
      <c r="M1036" s="38" t="s">
        <v>133</v>
      </c>
      <c r="N1036" s="38" t="s">
        <v>30</v>
      </c>
      <c r="O1036" s="46"/>
      <c r="P1036" s="38"/>
      <c r="Q1036" s="48" t="s">
        <v>30</v>
      </c>
      <c r="R1036" s="38"/>
      <c r="S1036" s="38"/>
    </row>
    <row r="1037" s="29" customFormat="1" spans="1:19">
      <c r="A1037" s="12">
        <v>1034</v>
      </c>
      <c r="B1037" s="12" t="s">
        <v>15723</v>
      </c>
      <c r="C1037" s="12"/>
      <c r="D1037" s="38" t="s">
        <v>487</v>
      </c>
      <c r="E1037" s="38" t="s">
        <v>15724</v>
      </c>
      <c r="F1037" s="38" t="s">
        <v>143</v>
      </c>
      <c r="G1037" s="38">
        <v>16</v>
      </c>
      <c r="H1037" s="38" t="s">
        <v>10222</v>
      </c>
      <c r="I1037" s="38" t="s">
        <v>10223</v>
      </c>
      <c r="J1037" s="38" t="s">
        <v>15725</v>
      </c>
      <c r="K1037" s="38" t="s">
        <v>27</v>
      </c>
      <c r="L1037" s="46">
        <v>44396</v>
      </c>
      <c r="M1037" s="38" t="s">
        <v>4424</v>
      </c>
      <c r="N1037" s="38" t="s">
        <v>30</v>
      </c>
      <c r="O1037" s="46"/>
      <c r="P1037" s="38"/>
      <c r="Q1037" s="48" t="s">
        <v>30</v>
      </c>
      <c r="R1037" s="38"/>
      <c r="S1037" s="38"/>
    </row>
    <row r="1038" s="29" customFormat="1" spans="1:19">
      <c r="A1038" s="12">
        <v>1035</v>
      </c>
      <c r="B1038" s="12" t="s">
        <v>15726</v>
      </c>
      <c r="C1038" s="12"/>
      <c r="D1038" s="38" t="s">
        <v>487</v>
      </c>
      <c r="E1038" s="38" t="s">
        <v>6123</v>
      </c>
      <c r="F1038" s="38" t="s">
        <v>24</v>
      </c>
      <c r="G1038" s="38">
        <v>18</v>
      </c>
      <c r="H1038" s="38" t="s">
        <v>25902</v>
      </c>
      <c r="I1038" s="38" t="s">
        <v>15727</v>
      </c>
      <c r="J1038" s="38" t="s">
        <v>15728</v>
      </c>
      <c r="K1038" s="38" t="s">
        <v>27</v>
      </c>
      <c r="L1038" s="46">
        <v>44331</v>
      </c>
      <c r="M1038" s="38" t="s">
        <v>28</v>
      </c>
      <c r="N1038" s="38" t="s">
        <v>27</v>
      </c>
      <c r="O1038" s="46">
        <v>44366</v>
      </c>
      <c r="P1038" s="38" t="s">
        <v>28</v>
      </c>
      <c r="Q1038" s="48" t="s">
        <v>30</v>
      </c>
      <c r="R1038" s="38"/>
      <c r="S1038" s="38"/>
    </row>
    <row r="1039" s="29" customFormat="1" spans="1:19">
      <c r="A1039" s="12">
        <v>1036</v>
      </c>
      <c r="B1039" s="12" t="s">
        <v>15729</v>
      </c>
      <c r="C1039" s="12"/>
      <c r="D1039" s="38" t="s">
        <v>487</v>
      </c>
      <c r="E1039" s="38" t="s">
        <v>15730</v>
      </c>
      <c r="F1039" s="38" t="s">
        <v>143</v>
      </c>
      <c r="G1039" s="38">
        <v>17</v>
      </c>
      <c r="H1039" s="38" t="s">
        <v>15731</v>
      </c>
      <c r="I1039" s="38" t="s">
        <v>15732</v>
      </c>
      <c r="J1039" s="38" t="s">
        <v>15733</v>
      </c>
      <c r="K1039" s="38" t="s">
        <v>27</v>
      </c>
      <c r="L1039" s="46">
        <v>44395</v>
      </c>
      <c r="M1039" s="38" t="s">
        <v>1288</v>
      </c>
      <c r="N1039" s="38" t="s">
        <v>27</v>
      </c>
      <c r="O1039" s="46">
        <v>44416</v>
      </c>
      <c r="P1039" s="38" t="s">
        <v>1288</v>
      </c>
      <c r="Q1039" s="48" t="s">
        <v>30</v>
      </c>
      <c r="R1039" s="38"/>
      <c r="S1039" s="38"/>
    </row>
    <row r="1040" s="29" customFormat="1" spans="1:19">
      <c r="A1040" s="12">
        <v>1037</v>
      </c>
      <c r="B1040" s="12" t="s">
        <v>15734</v>
      </c>
      <c r="C1040" s="12"/>
      <c r="D1040" s="38" t="s">
        <v>487</v>
      </c>
      <c r="E1040" s="38" t="s">
        <v>2828</v>
      </c>
      <c r="F1040" s="38" t="s">
        <v>143</v>
      </c>
      <c r="G1040" s="38">
        <v>16</v>
      </c>
      <c r="H1040" s="38" t="s">
        <v>15735</v>
      </c>
      <c r="I1040" s="38" t="s">
        <v>15736</v>
      </c>
      <c r="J1040" s="38" t="s">
        <v>15737</v>
      </c>
      <c r="K1040" s="38" t="s">
        <v>27</v>
      </c>
      <c r="L1040" s="46">
        <v>44395</v>
      </c>
      <c r="M1040" s="38" t="s">
        <v>1288</v>
      </c>
      <c r="N1040" s="38" t="s">
        <v>27</v>
      </c>
      <c r="O1040" s="46">
        <v>44416</v>
      </c>
      <c r="P1040" s="38" t="s">
        <v>1288</v>
      </c>
      <c r="Q1040" s="48" t="s">
        <v>30</v>
      </c>
      <c r="R1040" s="38"/>
      <c r="S1040" s="38"/>
    </row>
    <row r="1041" s="29" customFormat="1" spans="1:19">
      <c r="A1041" s="12">
        <v>1038</v>
      </c>
      <c r="B1041" s="12" t="s">
        <v>15738</v>
      </c>
      <c r="C1041" s="12"/>
      <c r="D1041" s="38" t="s">
        <v>487</v>
      </c>
      <c r="E1041" s="38" t="s">
        <v>15739</v>
      </c>
      <c r="F1041" s="38" t="s">
        <v>143</v>
      </c>
      <c r="G1041" s="38">
        <v>17</v>
      </c>
      <c r="H1041" s="38" t="s">
        <v>10222</v>
      </c>
      <c r="I1041" s="38" t="s">
        <v>15740</v>
      </c>
      <c r="J1041" s="38" t="s">
        <v>15741</v>
      </c>
      <c r="K1041" s="38" t="s">
        <v>27</v>
      </c>
      <c r="L1041" s="46">
        <v>44397</v>
      </c>
      <c r="M1041" s="38" t="s">
        <v>28</v>
      </c>
      <c r="N1041" s="38" t="s">
        <v>30</v>
      </c>
      <c r="O1041" s="46"/>
      <c r="P1041" s="38"/>
      <c r="Q1041" s="48" t="s">
        <v>30</v>
      </c>
      <c r="R1041" s="38"/>
      <c r="S1041" s="38"/>
    </row>
    <row r="1042" s="29" customFormat="1" spans="1:19">
      <c r="A1042" s="12">
        <v>1039</v>
      </c>
      <c r="B1042" s="12" t="s">
        <v>15742</v>
      </c>
      <c r="C1042" s="12"/>
      <c r="D1042" s="38" t="s">
        <v>487</v>
      </c>
      <c r="E1042" s="38" t="s">
        <v>15743</v>
      </c>
      <c r="F1042" s="38" t="s">
        <v>24</v>
      </c>
      <c r="G1042" s="38">
        <v>16</v>
      </c>
      <c r="H1042" s="38" t="s">
        <v>18791</v>
      </c>
      <c r="I1042" s="38" t="s">
        <v>15745</v>
      </c>
      <c r="J1042" s="38">
        <v>19977843896</v>
      </c>
      <c r="K1042" s="38" t="s">
        <v>27</v>
      </c>
      <c r="L1042" s="46">
        <v>44396</v>
      </c>
      <c r="M1042" s="38" t="s">
        <v>185</v>
      </c>
      <c r="N1042" s="38" t="s">
        <v>30</v>
      </c>
      <c r="O1042" s="46"/>
      <c r="P1042" s="38"/>
      <c r="Q1042" s="48" t="s">
        <v>30</v>
      </c>
      <c r="R1042" s="38"/>
      <c r="S1042" s="38"/>
    </row>
    <row r="1043" s="29" customFormat="1" spans="1:19">
      <c r="A1043" s="12">
        <v>1040</v>
      </c>
      <c r="B1043" s="12" t="s">
        <v>15746</v>
      </c>
      <c r="C1043" s="12"/>
      <c r="D1043" s="38" t="s">
        <v>487</v>
      </c>
      <c r="E1043" s="38" t="s">
        <v>15747</v>
      </c>
      <c r="F1043" s="38" t="s">
        <v>24</v>
      </c>
      <c r="G1043" s="38">
        <v>16</v>
      </c>
      <c r="H1043" s="38" t="s">
        <v>18792</v>
      </c>
      <c r="I1043" s="38" t="s">
        <v>15749</v>
      </c>
      <c r="J1043" s="38">
        <v>18776873197</v>
      </c>
      <c r="K1043" s="38" t="s">
        <v>27</v>
      </c>
      <c r="L1043" s="46">
        <v>44407</v>
      </c>
      <c r="M1043" s="38" t="s">
        <v>28</v>
      </c>
      <c r="N1043" s="38" t="s">
        <v>30</v>
      </c>
      <c r="O1043" s="46"/>
      <c r="P1043" s="38"/>
      <c r="Q1043" s="48" t="s">
        <v>30</v>
      </c>
      <c r="R1043" s="38"/>
      <c r="S1043" s="38"/>
    </row>
    <row r="1044" s="29" customFormat="1" spans="1:19">
      <c r="A1044" s="12">
        <v>1041</v>
      </c>
      <c r="B1044" s="12" t="s">
        <v>15750</v>
      </c>
      <c r="C1044" s="12"/>
      <c r="D1044" s="38" t="s">
        <v>487</v>
      </c>
      <c r="E1044" s="38" t="s">
        <v>15751</v>
      </c>
      <c r="F1044" s="38" t="s">
        <v>24</v>
      </c>
      <c r="G1044" s="38">
        <v>16</v>
      </c>
      <c r="H1044" s="38" t="s">
        <v>15753</v>
      </c>
      <c r="I1044" s="38" t="s">
        <v>15752</v>
      </c>
      <c r="J1044" s="38">
        <v>17807838447</v>
      </c>
      <c r="K1044" s="38" t="s">
        <v>27</v>
      </c>
      <c r="L1044" s="46">
        <v>44396</v>
      </c>
      <c r="M1044" s="38" t="s">
        <v>28</v>
      </c>
      <c r="N1044" s="38" t="s">
        <v>30</v>
      </c>
      <c r="O1044" s="46"/>
      <c r="P1044" s="38"/>
      <c r="Q1044" s="48" t="s">
        <v>30</v>
      </c>
      <c r="R1044" s="38" t="s">
        <v>15753</v>
      </c>
      <c r="S1044" s="38"/>
    </row>
    <row r="1045" s="29" customFormat="1" spans="1:19">
      <c r="A1045" s="12">
        <v>1042</v>
      </c>
      <c r="B1045" s="12" t="s">
        <v>15754</v>
      </c>
      <c r="C1045" s="12"/>
      <c r="D1045" s="38" t="s">
        <v>487</v>
      </c>
      <c r="E1045" s="38" t="s">
        <v>15755</v>
      </c>
      <c r="F1045" s="38" t="s">
        <v>24</v>
      </c>
      <c r="G1045" s="38">
        <v>16</v>
      </c>
      <c r="H1045" s="38" t="s">
        <v>15756</v>
      </c>
      <c r="I1045" s="38" t="s">
        <v>15757</v>
      </c>
      <c r="J1045" s="38" t="s">
        <v>15758</v>
      </c>
      <c r="K1045" s="38" t="s">
        <v>27</v>
      </c>
      <c r="L1045" s="46">
        <v>44396</v>
      </c>
      <c r="M1045" s="38" t="s">
        <v>28</v>
      </c>
      <c r="N1045" s="38" t="s">
        <v>30</v>
      </c>
      <c r="O1045" s="46"/>
      <c r="P1045" s="38"/>
      <c r="Q1045" s="48" t="s">
        <v>30</v>
      </c>
      <c r="R1045" s="38"/>
      <c r="S1045" s="38"/>
    </row>
    <row r="1046" s="29" customFormat="1" spans="1:19">
      <c r="A1046" s="12">
        <v>1043</v>
      </c>
      <c r="B1046" s="12" t="s">
        <v>15759</v>
      </c>
      <c r="C1046" s="12"/>
      <c r="D1046" s="38" t="s">
        <v>487</v>
      </c>
      <c r="E1046" s="38" t="s">
        <v>15760</v>
      </c>
      <c r="F1046" s="38" t="s">
        <v>24</v>
      </c>
      <c r="G1046" s="38">
        <v>16</v>
      </c>
      <c r="H1046" s="38" t="s">
        <v>8249</v>
      </c>
      <c r="I1046" s="38" t="s">
        <v>15761</v>
      </c>
      <c r="J1046" s="38" t="s">
        <v>15762</v>
      </c>
      <c r="K1046" s="38" t="s">
        <v>27</v>
      </c>
      <c r="L1046" s="46">
        <v>44398</v>
      </c>
      <c r="M1046" s="38" t="s">
        <v>2747</v>
      </c>
      <c r="N1046" s="38" t="s">
        <v>30</v>
      </c>
      <c r="O1046" s="46"/>
      <c r="P1046" s="38"/>
      <c r="Q1046" s="48" t="s">
        <v>30</v>
      </c>
      <c r="R1046" s="38"/>
      <c r="S1046" s="38"/>
    </row>
    <row r="1047" s="29" customFormat="1" spans="1:19">
      <c r="A1047" s="12">
        <v>1044</v>
      </c>
      <c r="B1047" s="12" t="s">
        <v>15763</v>
      </c>
      <c r="C1047" s="12"/>
      <c r="D1047" s="38" t="s">
        <v>487</v>
      </c>
      <c r="E1047" s="38" t="s">
        <v>15764</v>
      </c>
      <c r="F1047" s="38" t="s">
        <v>24</v>
      </c>
      <c r="G1047" s="38">
        <v>17</v>
      </c>
      <c r="H1047" s="38" t="s">
        <v>2317</v>
      </c>
      <c r="I1047" s="38" t="s">
        <v>15765</v>
      </c>
      <c r="J1047" s="38">
        <v>15177386172</v>
      </c>
      <c r="K1047" s="38" t="s">
        <v>27</v>
      </c>
      <c r="L1047" s="46">
        <v>44394</v>
      </c>
      <c r="M1047" s="38" t="s">
        <v>28</v>
      </c>
      <c r="N1047" s="38" t="s">
        <v>30</v>
      </c>
      <c r="O1047" s="46"/>
      <c r="P1047" s="38"/>
      <c r="Q1047" s="48" t="s">
        <v>30</v>
      </c>
      <c r="R1047" s="38"/>
      <c r="S1047" s="38"/>
    </row>
    <row r="1048" s="29" customFormat="1" spans="1:19">
      <c r="A1048" s="12">
        <v>1045</v>
      </c>
      <c r="B1048" s="12" t="s">
        <v>15766</v>
      </c>
      <c r="C1048" s="12"/>
      <c r="D1048" s="38" t="s">
        <v>487</v>
      </c>
      <c r="E1048" s="38" t="s">
        <v>15767</v>
      </c>
      <c r="F1048" s="38" t="s">
        <v>24</v>
      </c>
      <c r="G1048" s="38">
        <v>16</v>
      </c>
      <c r="H1048" s="38" t="s">
        <v>18793</v>
      </c>
      <c r="I1048" s="38" t="s">
        <v>15769</v>
      </c>
      <c r="J1048" s="38">
        <v>13667780245</v>
      </c>
      <c r="K1048" s="38" t="s">
        <v>27</v>
      </c>
      <c r="L1048" s="46">
        <v>44395</v>
      </c>
      <c r="M1048" s="38" t="s">
        <v>28</v>
      </c>
      <c r="N1048" s="38" t="s">
        <v>30</v>
      </c>
      <c r="O1048" s="46"/>
      <c r="P1048" s="38"/>
      <c r="Q1048" s="48" t="s">
        <v>30</v>
      </c>
      <c r="R1048" s="38"/>
      <c r="S1048" s="38"/>
    </row>
    <row r="1049" s="29" customFormat="1" spans="1:19">
      <c r="A1049" s="12">
        <v>1046</v>
      </c>
      <c r="B1049" s="12" t="s">
        <v>15770</v>
      </c>
      <c r="C1049" s="12"/>
      <c r="D1049" s="38" t="s">
        <v>487</v>
      </c>
      <c r="E1049" s="38" t="s">
        <v>15771</v>
      </c>
      <c r="F1049" s="38" t="s">
        <v>24</v>
      </c>
      <c r="G1049" s="38">
        <v>15</v>
      </c>
      <c r="H1049" s="38" t="s">
        <v>4078</v>
      </c>
      <c r="I1049" s="38" t="s">
        <v>1428</v>
      </c>
      <c r="J1049" s="38">
        <v>15777879690</v>
      </c>
      <c r="K1049" s="38" t="s">
        <v>27</v>
      </c>
      <c r="L1049" s="46">
        <v>44394</v>
      </c>
      <c r="M1049" s="38" t="s">
        <v>28</v>
      </c>
      <c r="N1049" s="38" t="s">
        <v>30</v>
      </c>
      <c r="O1049" s="46"/>
      <c r="P1049" s="38"/>
      <c r="Q1049" s="48" t="s">
        <v>30</v>
      </c>
      <c r="R1049" s="38"/>
      <c r="S1049" s="38"/>
    </row>
    <row r="1050" s="29" customFormat="1" spans="1:19">
      <c r="A1050" s="12">
        <v>1047</v>
      </c>
      <c r="B1050" s="12" t="s">
        <v>15772</v>
      </c>
      <c r="C1050" s="12"/>
      <c r="D1050" s="38" t="s">
        <v>487</v>
      </c>
      <c r="E1050" s="38" t="s">
        <v>15773</v>
      </c>
      <c r="F1050" s="38" t="s">
        <v>24</v>
      </c>
      <c r="G1050" s="38">
        <v>16</v>
      </c>
      <c r="H1050" s="38" t="s">
        <v>3726</v>
      </c>
      <c r="I1050" s="38" t="s">
        <v>7800</v>
      </c>
      <c r="J1050" s="38">
        <v>15078636855</v>
      </c>
      <c r="K1050" s="38" t="s">
        <v>27</v>
      </c>
      <c r="L1050" s="46">
        <v>44398</v>
      </c>
      <c r="M1050" s="38" t="s">
        <v>1352</v>
      </c>
      <c r="N1050" s="38" t="s">
        <v>30</v>
      </c>
      <c r="O1050" s="46"/>
      <c r="P1050" s="38"/>
      <c r="Q1050" s="48" t="s">
        <v>30</v>
      </c>
      <c r="R1050" s="38"/>
      <c r="S1050" s="38"/>
    </row>
    <row r="1051" s="29" customFormat="1" spans="1:19">
      <c r="A1051" s="12">
        <v>1048</v>
      </c>
      <c r="B1051" s="12" t="s">
        <v>15774</v>
      </c>
      <c r="C1051" s="12"/>
      <c r="D1051" s="38" t="s">
        <v>487</v>
      </c>
      <c r="E1051" s="38" t="s">
        <v>15775</v>
      </c>
      <c r="F1051" s="38" t="s">
        <v>24</v>
      </c>
      <c r="G1051" s="38">
        <v>16</v>
      </c>
      <c r="H1051" s="38" t="s">
        <v>18794</v>
      </c>
      <c r="I1051" s="38" t="s">
        <v>15777</v>
      </c>
      <c r="J1051" s="38" t="s">
        <v>15778</v>
      </c>
      <c r="K1051" s="38" t="s">
        <v>27</v>
      </c>
      <c r="L1051" s="46">
        <v>44396</v>
      </c>
      <c r="M1051" s="38" t="s">
        <v>4424</v>
      </c>
      <c r="N1051" s="38" t="s">
        <v>30</v>
      </c>
      <c r="O1051" s="46"/>
      <c r="P1051" s="38"/>
      <c r="Q1051" s="48" t="s">
        <v>30</v>
      </c>
      <c r="R1051" s="38"/>
      <c r="S1051" s="38"/>
    </row>
    <row r="1052" s="29" customFormat="1" spans="1:19">
      <c r="A1052" s="12">
        <v>1049</v>
      </c>
      <c r="B1052" s="12" t="s">
        <v>15779</v>
      </c>
      <c r="C1052" s="12"/>
      <c r="D1052" s="38" t="s">
        <v>487</v>
      </c>
      <c r="E1052" s="38" t="s">
        <v>15780</v>
      </c>
      <c r="F1052" s="38" t="s">
        <v>143</v>
      </c>
      <c r="G1052" s="38">
        <v>17</v>
      </c>
      <c r="H1052" s="38" t="s">
        <v>15781</v>
      </c>
      <c r="I1052" s="38" t="s">
        <v>15782</v>
      </c>
      <c r="J1052" s="38" t="s">
        <v>15783</v>
      </c>
      <c r="K1052" s="38" t="s">
        <v>27</v>
      </c>
      <c r="L1052" s="46">
        <v>44395</v>
      </c>
      <c r="M1052" s="38" t="s">
        <v>28</v>
      </c>
      <c r="N1052" s="38" t="s">
        <v>30</v>
      </c>
      <c r="O1052" s="46"/>
      <c r="P1052" s="38"/>
      <c r="Q1052" s="48" t="s">
        <v>30</v>
      </c>
      <c r="R1052" s="38"/>
      <c r="S1052" s="38"/>
    </row>
    <row r="1053" s="29" customFormat="1" spans="1:19">
      <c r="A1053" s="12">
        <v>1050</v>
      </c>
      <c r="B1053" s="12" t="s">
        <v>15784</v>
      </c>
      <c r="C1053" s="12"/>
      <c r="D1053" s="38" t="s">
        <v>487</v>
      </c>
      <c r="E1053" s="38" t="s">
        <v>15785</v>
      </c>
      <c r="F1053" s="38" t="s">
        <v>143</v>
      </c>
      <c r="G1053" s="38">
        <v>13</v>
      </c>
      <c r="H1053" s="38" t="s">
        <v>15786</v>
      </c>
      <c r="I1053" s="38" t="s">
        <v>15787</v>
      </c>
      <c r="J1053" s="38" t="s">
        <v>15788</v>
      </c>
      <c r="K1053" s="38" t="s">
        <v>27</v>
      </c>
      <c r="L1053" s="46">
        <v>44413</v>
      </c>
      <c r="M1053" s="38" t="s">
        <v>1273</v>
      </c>
      <c r="N1053" s="38" t="s">
        <v>30</v>
      </c>
      <c r="O1053" s="46"/>
      <c r="P1053" s="38"/>
      <c r="Q1053" s="48" t="s">
        <v>30</v>
      </c>
      <c r="R1053" s="38"/>
      <c r="S1053" s="38"/>
    </row>
    <row r="1054" s="29" customFormat="1" spans="1:19">
      <c r="A1054" s="12">
        <v>1051</v>
      </c>
      <c r="B1054" s="12" t="s">
        <v>15789</v>
      </c>
      <c r="C1054" s="12"/>
      <c r="D1054" s="38" t="s">
        <v>487</v>
      </c>
      <c r="E1054" s="38" t="s">
        <v>15790</v>
      </c>
      <c r="F1054" s="38" t="s">
        <v>24</v>
      </c>
      <c r="G1054" s="38">
        <v>14</v>
      </c>
      <c r="H1054" s="38" t="s">
        <v>15791</v>
      </c>
      <c r="I1054" s="38" t="s">
        <v>18795</v>
      </c>
      <c r="J1054" s="38" t="s">
        <v>15792</v>
      </c>
      <c r="K1054" s="38" t="s">
        <v>27</v>
      </c>
      <c r="L1054" s="46">
        <v>44411</v>
      </c>
      <c r="M1054" s="38" t="s">
        <v>1273</v>
      </c>
      <c r="N1054" s="38" t="s">
        <v>30</v>
      </c>
      <c r="O1054" s="46"/>
      <c r="P1054" s="38"/>
      <c r="Q1054" s="48" t="s">
        <v>30</v>
      </c>
      <c r="R1054" s="38"/>
      <c r="S1054" s="38"/>
    </row>
    <row r="1055" s="29" customFormat="1" spans="1:19">
      <c r="A1055" s="12">
        <v>1052</v>
      </c>
      <c r="B1055" s="12" t="s">
        <v>15793</v>
      </c>
      <c r="C1055" s="12"/>
      <c r="D1055" s="38" t="s">
        <v>487</v>
      </c>
      <c r="E1055" s="38" t="s">
        <v>15794</v>
      </c>
      <c r="F1055" s="38" t="s">
        <v>143</v>
      </c>
      <c r="G1055" s="38">
        <v>17</v>
      </c>
      <c r="H1055" s="38" t="s">
        <v>15795</v>
      </c>
      <c r="I1055" s="38" t="s">
        <v>15796</v>
      </c>
      <c r="J1055" s="38" t="s">
        <v>15797</v>
      </c>
      <c r="K1055" s="38" t="s">
        <v>27</v>
      </c>
      <c r="L1055" s="46">
        <v>44398</v>
      </c>
      <c r="M1055" s="38" t="s">
        <v>1352</v>
      </c>
      <c r="N1055" s="38" t="s">
        <v>30</v>
      </c>
      <c r="O1055" s="46"/>
      <c r="P1055" s="38"/>
      <c r="Q1055" s="48" t="s">
        <v>30</v>
      </c>
      <c r="R1055" s="38" t="s">
        <v>8322</v>
      </c>
      <c r="S1055" s="38"/>
    </row>
    <row r="1056" s="29" customFormat="1" spans="1:19">
      <c r="A1056" s="12">
        <v>1053</v>
      </c>
      <c r="B1056" s="12" t="s">
        <v>15798</v>
      </c>
      <c r="C1056" s="12"/>
      <c r="D1056" s="38" t="s">
        <v>487</v>
      </c>
      <c r="E1056" s="38" t="s">
        <v>15799</v>
      </c>
      <c r="F1056" s="38" t="s">
        <v>24</v>
      </c>
      <c r="G1056" s="38">
        <v>17</v>
      </c>
      <c r="H1056" s="38" t="s">
        <v>15800</v>
      </c>
      <c r="I1056" s="38" t="s">
        <v>15801</v>
      </c>
      <c r="J1056" s="38" t="s">
        <v>15802</v>
      </c>
      <c r="K1056" s="38" t="s">
        <v>27</v>
      </c>
      <c r="L1056" s="46">
        <v>44405</v>
      </c>
      <c r="M1056" s="38" t="s">
        <v>4424</v>
      </c>
      <c r="N1056" s="38" t="s">
        <v>30</v>
      </c>
      <c r="O1056" s="46"/>
      <c r="P1056" s="38"/>
      <c r="Q1056" s="48" t="s">
        <v>30</v>
      </c>
      <c r="R1056" s="38"/>
      <c r="S1056" s="38"/>
    </row>
    <row r="1057" s="29" customFormat="1" spans="1:19">
      <c r="A1057" s="12">
        <v>1054</v>
      </c>
      <c r="B1057" s="12" t="s">
        <v>15803</v>
      </c>
      <c r="C1057" s="12"/>
      <c r="D1057" s="38" t="s">
        <v>487</v>
      </c>
      <c r="E1057" s="38" t="s">
        <v>12767</v>
      </c>
      <c r="F1057" s="38" t="s">
        <v>24</v>
      </c>
      <c r="G1057" s="38">
        <v>16</v>
      </c>
      <c r="H1057" s="38" t="s">
        <v>15804</v>
      </c>
      <c r="I1057" s="38" t="s">
        <v>5292</v>
      </c>
      <c r="J1057" s="38" t="s">
        <v>15805</v>
      </c>
      <c r="K1057" s="38" t="s">
        <v>27</v>
      </c>
      <c r="L1057" s="46">
        <v>44407</v>
      </c>
      <c r="M1057" s="38" t="s">
        <v>28</v>
      </c>
      <c r="N1057" s="38" t="s">
        <v>30</v>
      </c>
      <c r="O1057" s="46"/>
      <c r="P1057" s="38"/>
      <c r="Q1057" s="48" t="s">
        <v>30</v>
      </c>
      <c r="R1057" s="38"/>
      <c r="S1057" s="38"/>
    </row>
    <row r="1058" s="29" customFormat="1" spans="1:19">
      <c r="A1058" s="12">
        <v>1055</v>
      </c>
      <c r="B1058" s="12" t="s">
        <v>15806</v>
      </c>
      <c r="C1058" s="12"/>
      <c r="D1058" s="38" t="s">
        <v>487</v>
      </c>
      <c r="E1058" s="38" t="s">
        <v>12493</v>
      </c>
      <c r="F1058" s="38" t="s">
        <v>24</v>
      </c>
      <c r="G1058" s="38">
        <v>14</v>
      </c>
      <c r="H1058" s="38" t="s">
        <v>15807</v>
      </c>
      <c r="I1058" s="38" t="s">
        <v>15808</v>
      </c>
      <c r="J1058" s="38" t="s">
        <v>15809</v>
      </c>
      <c r="K1058" s="38" t="s">
        <v>27</v>
      </c>
      <c r="L1058" s="46">
        <v>44253</v>
      </c>
      <c r="M1058" s="38" t="s">
        <v>54</v>
      </c>
      <c r="N1058" s="38" t="s">
        <v>27</v>
      </c>
      <c r="O1058" s="46">
        <v>44280</v>
      </c>
      <c r="P1058" s="38" t="s">
        <v>54</v>
      </c>
      <c r="Q1058" s="48" t="s">
        <v>30</v>
      </c>
      <c r="R1058" s="38"/>
      <c r="S1058" s="38"/>
    </row>
    <row r="1059" s="29" customFormat="1" spans="1:19">
      <c r="A1059" s="12">
        <v>1056</v>
      </c>
      <c r="B1059" s="12" t="s">
        <v>15810</v>
      </c>
      <c r="C1059" s="12"/>
      <c r="D1059" s="38" t="s">
        <v>487</v>
      </c>
      <c r="E1059" s="38" t="s">
        <v>15811</v>
      </c>
      <c r="F1059" s="38" t="s">
        <v>24</v>
      </c>
      <c r="G1059" s="38">
        <v>16</v>
      </c>
      <c r="H1059" s="38" t="s">
        <v>3522</v>
      </c>
      <c r="I1059" s="38" t="s">
        <v>15812</v>
      </c>
      <c r="J1059" s="38" t="s">
        <v>15813</v>
      </c>
      <c r="K1059" s="38" t="s">
        <v>27</v>
      </c>
      <c r="L1059" s="46">
        <v>44394</v>
      </c>
      <c r="M1059" s="38" t="s">
        <v>1217</v>
      </c>
      <c r="N1059" s="38" t="s">
        <v>30</v>
      </c>
      <c r="O1059" s="46"/>
      <c r="P1059" s="38"/>
      <c r="Q1059" s="48" t="s">
        <v>30</v>
      </c>
      <c r="R1059" s="38"/>
      <c r="S1059" s="38"/>
    </row>
    <row r="1060" s="29" customFormat="1" spans="1:19">
      <c r="A1060" s="12">
        <v>1057</v>
      </c>
      <c r="B1060" s="12" t="s">
        <v>15814</v>
      </c>
      <c r="C1060" s="12"/>
      <c r="D1060" s="38" t="s">
        <v>487</v>
      </c>
      <c r="E1060" s="38" t="s">
        <v>15815</v>
      </c>
      <c r="F1060" s="38" t="s">
        <v>143</v>
      </c>
      <c r="G1060" s="38">
        <v>17</v>
      </c>
      <c r="H1060" s="38" t="s">
        <v>15816</v>
      </c>
      <c r="I1060" s="38" t="s">
        <v>15817</v>
      </c>
      <c r="J1060" s="38" t="s">
        <v>15818</v>
      </c>
      <c r="K1060" s="38" t="s">
        <v>27</v>
      </c>
      <c r="L1060" s="46">
        <v>44416</v>
      </c>
      <c r="M1060" s="38" t="s">
        <v>2747</v>
      </c>
      <c r="N1060" s="38" t="s">
        <v>30</v>
      </c>
      <c r="O1060" s="46"/>
      <c r="P1060" s="38"/>
      <c r="Q1060" s="48" t="s">
        <v>30</v>
      </c>
      <c r="R1060" s="38"/>
      <c r="S1060" s="38"/>
    </row>
    <row r="1061" s="29" customFormat="1" spans="1:19">
      <c r="A1061" s="12">
        <v>1058</v>
      </c>
      <c r="B1061" s="12" t="s">
        <v>15819</v>
      </c>
      <c r="C1061" s="12"/>
      <c r="D1061" s="38" t="s">
        <v>487</v>
      </c>
      <c r="E1061" s="38" t="s">
        <v>15820</v>
      </c>
      <c r="F1061" s="38" t="s">
        <v>143</v>
      </c>
      <c r="G1061" s="38">
        <v>19</v>
      </c>
      <c r="H1061" s="38" t="s">
        <v>25903</v>
      </c>
      <c r="I1061" s="38" t="s">
        <v>15822</v>
      </c>
      <c r="J1061" s="38" t="s">
        <v>15823</v>
      </c>
      <c r="K1061" s="38" t="s">
        <v>27</v>
      </c>
      <c r="L1061" s="46">
        <v>44331</v>
      </c>
      <c r="M1061" s="38" t="s">
        <v>28</v>
      </c>
      <c r="N1061" s="38" t="s">
        <v>27</v>
      </c>
      <c r="O1061" s="46">
        <v>44366</v>
      </c>
      <c r="P1061" s="38" t="s">
        <v>28</v>
      </c>
      <c r="Q1061" s="48" t="s">
        <v>30</v>
      </c>
      <c r="R1061" s="38"/>
      <c r="S1061" s="38"/>
    </row>
    <row r="1062" s="29" customFormat="1" spans="1:19">
      <c r="A1062" s="12">
        <v>1059</v>
      </c>
      <c r="B1062" s="12" t="s">
        <v>15824</v>
      </c>
      <c r="C1062" s="12"/>
      <c r="D1062" s="38" t="s">
        <v>487</v>
      </c>
      <c r="E1062" s="38" t="s">
        <v>496</v>
      </c>
      <c r="F1062" s="38" t="s">
        <v>24</v>
      </c>
      <c r="G1062" s="38">
        <v>17</v>
      </c>
      <c r="H1062" s="38" t="s">
        <v>10169</v>
      </c>
      <c r="I1062" s="38" t="s">
        <v>15825</v>
      </c>
      <c r="J1062" s="38" t="s">
        <v>15826</v>
      </c>
      <c r="K1062" s="38" t="s">
        <v>27</v>
      </c>
      <c r="L1062" s="46">
        <v>44402</v>
      </c>
      <c r="M1062" s="38" t="s">
        <v>68</v>
      </c>
      <c r="N1062" s="38" t="s">
        <v>30</v>
      </c>
      <c r="O1062" s="46"/>
      <c r="P1062" s="38"/>
      <c r="Q1062" s="48" t="s">
        <v>30</v>
      </c>
      <c r="R1062" s="38"/>
      <c r="S1062" s="38"/>
    </row>
    <row r="1063" s="29" customFormat="1" spans="1:19">
      <c r="A1063" s="12">
        <v>1060</v>
      </c>
      <c r="B1063" s="12" t="s">
        <v>15827</v>
      </c>
      <c r="C1063" s="12"/>
      <c r="D1063" s="38" t="s">
        <v>487</v>
      </c>
      <c r="E1063" s="38" t="s">
        <v>4160</v>
      </c>
      <c r="F1063" s="38" t="s">
        <v>143</v>
      </c>
      <c r="G1063" s="38">
        <v>17</v>
      </c>
      <c r="H1063" s="38" t="s">
        <v>15828</v>
      </c>
      <c r="I1063" s="38" t="s">
        <v>15408</v>
      </c>
      <c r="J1063" s="38" t="s">
        <v>15829</v>
      </c>
      <c r="K1063" s="38" t="s">
        <v>27</v>
      </c>
      <c r="L1063" s="46">
        <v>44395</v>
      </c>
      <c r="M1063" s="38" t="s">
        <v>1352</v>
      </c>
      <c r="N1063" s="38" t="s">
        <v>27</v>
      </c>
      <c r="O1063" s="46">
        <v>44420</v>
      </c>
      <c r="P1063" s="38" t="s">
        <v>1352</v>
      </c>
      <c r="Q1063" s="48" t="s">
        <v>30</v>
      </c>
      <c r="R1063" s="38"/>
      <c r="S1063" s="38"/>
    </row>
    <row r="1064" s="29" customFormat="1" spans="1:19">
      <c r="A1064" s="12">
        <v>1061</v>
      </c>
      <c r="B1064" s="12" t="s">
        <v>15830</v>
      </c>
      <c r="C1064" s="12"/>
      <c r="D1064" s="38" t="s">
        <v>487</v>
      </c>
      <c r="E1064" s="38" t="s">
        <v>15831</v>
      </c>
      <c r="F1064" s="38" t="s">
        <v>143</v>
      </c>
      <c r="G1064" s="38">
        <v>17</v>
      </c>
      <c r="H1064" s="38" t="s">
        <v>15832</v>
      </c>
      <c r="I1064" s="38" t="s">
        <v>15833</v>
      </c>
      <c r="J1064" s="38">
        <v>19543737735</v>
      </c>
      <c r="K1064" s="38" t="s">
        <v>27</v>
      </c>
      <c r="L1064" s="46">
        <v>44400</v>
      </c>
      <c r="M1064" s="38" t="s">
        <v>54</v>
      </c>
      <c r="N1064" s="38" t="s">
        <v>30</v>
      </c>
      <c r="O1064" s="46"/>
      <c r="P1064" s="38"/>
      <c r="Q1064" s="48" t="s">
        <v>30</v>
      </c>
      <c r="R1064" s="38" t="s">
        <v>15834</v>
      </c>
      <c r="S1064" s="38"/>
    </row>
    <row r="1065" s="29" customFormat="1" spans="1:19">
      <c r="A1065" s="12">
        <v>1062</v>
      </c>
      <c r="B1065" s="12" t="s">
        <v>15835</v>
      </c>
      <c r="C1065" s="12"/>
      <c r="D1065" s="38" t="s">
        <v>487</v>
      </c>
      <c r="E1065" s="38" t="s">
        <v>15836</v>
      </c>
      <c r="F1065" s="38" t="s">
        <v>143</v>
      </c>
      <c r="G1065" s="38">
        <v>21</v>
      </c>
      <c r="H1065" s="38" t="s">
        <v>15837</v>
      </c>
      <c r="I1065" s="38" t="s">
        <v>15838</v>
      </c>
      <c r="J1065" s="38" t="s">
        <v>15839</v>
      </c>
      <c r="K1065" s="38" t="s">
        <v>27</v>
      </c>
      <c r="L1065" s="46">
        <v>44331</v>
      </c>
      <c r="M1065" s="38" t="s">
        <v>28</v>
      </c>
      <c r="N1065" s="38" t="s">
        <v>27</v>
      </c>
      <c r="O1065" s="46">
        <v>44366</v>
      </c>
      <c r="P1065" s="38" t="s">
        <v>28</v>
      </c>
      <c r="Q1065" s="48" t="s">
        <v>30</v>
      </c>
      <c r="R1065" s="38"/>
      <c r="S1065" s="38"/>
    </row>
    <row r="1066" s="29" customFormat="1" spans="1:19">
      <c r="A1066" s="12">
        <v>1063</v>
      </c>
      <c r="B1066" s="12" t="s">
        <v>15840</v>
      </c>
      <c r="C1066" s="12"/>
      <c r="D1066" s="38" t="s">
        <v>487</v>
      </c>
      <c r="E1066" s="38" t="s">
        <v>15841</v>
      </c>
      <c r="F1066" s="38" t="s">
        <v>143</v>
      </c>
      <c r="G1066" s="38">
        <v>16</v>
      </c>
      <c r="H1066" s="38" t="s">
        <v>18796</v>
      </c>
      <c r="I1066" s="38" t="s">
        <v>15843</v>
      </c>
      <c r="J1066" s="38" t="s">
        <v>15844</v>
      </c>
      <c r="K1066" s="38" t="s">
        <v>27</v>
      </c>
      <c r="L1066" s="46">
        <v>44396</v>
      </c>
      <c r="M1066" s="38" t="s">
        <v>185</v>
      </c>
      <c r="N1066" s="38" t="s">
        <v>30</v>
      </c>
      <c r="O1066" s="46"/>
      <c r="P1066" s="38"/>
      <c r="Q1066" s="48" t="s">
        <v>30</v>
      </c>
      <c r="R1066" s="38"/>
      <c r="S1066" s="38"/>
    </row>
    <row r="1067" s="29" customFormat="1" spans="1:19">
      <c r="A1067" s="12">
        <v>1064</v>
      </c>
      <c r="B1067" s="12" t="s">
        <v>15845</v>
      </c>
      <c r="C1067" s="12"/>
      <c r="D1067" s="38" t="s">
        <v>487</v>
      </c>
      <c r="E1067" s="38" t="s">
        <v>15846</v>
      </c>
      <c r="F1067" s="38" t="s">
        <v>143</v>
      </c>
      <c r="G1067" s="38">
        <v>16</v>
      </c>
      <c r="H1067" s="38" t="s">
        <v>18797</v>
      </c>
      <c r="I1067" s="38" t="s">
        <v>10912</v>
      </c>
      <c r="J1067" s="38" t="s">
        <v>15848</v>
      </c>
      <c r="K1067" s="38" t="s">
        <v>27</v>
      </c>
      <c r="L1067" s="46">
        <v>44395</v>
      </c>
      <c r="M1067" s="38" t="s">
        <v>28</v>
      </c>
      <c r="N1067" s="38" t="s">
        <v>30</v>
      </c>
      <c r="O1067" s="46"/>
      <c r="P1067" s="38"/>
      <c r="Q1067" s="48" t="s">
        <v>30</v>
      </c>
      <c r="R1067" s="38"/>
      <c r="S1067" s="38"/>
    </row>
    <row r="1068" s="29" customFormat="1" spans="1:19">
      <c r="A1068" s="12">
        <v>1065</v>
      </c>
      <c r="B1068" s="12" t="s">
        <v>15849</v>
      </c>
      <c r="C1068" s="12"/>
      <c r="D1068" s="38" t="s">
        <v>487</v>
      </c>
      <c r="E1068" s="38" t="s">
        <v>15850</v>
      </c>
      <c r="F1068" s="38" t="s">
        <v>24</v>
      </c>
      <c r="G1068" s="38">
        <v>16</v>
      </c>
      <c r="H1068" s="38" t="s">
        <v>15851</v>
      </c>
      <c r="I1068" s="38" t="s">
        <v>15852</v>
      </c>
      <c r="J1068" s="38" t="s">
        <v>15853</v>
      </c>
      <c r="K1068" s="38" t="s">
        <v>27</v>
      </c>
      <c r="L1068" s="46">
        <v>44394</v>
      </c>
      <c r="M1068" s="38" t="s">
        <v>1273</v>
      </c>
      <c r="N1068" s="38" t="s">
        <v>30</v>
      </c>
      <c r="O1068" s="46"/>
      <c r="P1068" s="38"/>
      <c r="Q1068" s="48" t="s">
        <v>30</v>
      </c>
      <c r="R1068" s="38"/>
      <c r="S1068" s="38"/>
    </row>
    <row r="1069" s="29" customFormat="1" spans="1:19">
      <c r="A1069" s="12">
        <v>1066</v>
      </c>
      <c r="B1069" s="12" t="s">
        <v>15854</v>
      </c>
      <c r="C1069" s="12"/>
      <c r="D1069" s="38" t="s">
        <v>487</v>
      </c>
      <c r="E1069" s="38" t="s">
        <v>15855</v>
      </c>
      <c r="F1069" s="38" t="s">
        <v>143</v>
      </c>
      <c r="G1069" s="38">
        <v>17</v>
      </c>
      <c r="H1069" s="38" t="s">
        <v>15856</v>
      </c>
      <c r="I1069" s="38" t="s">
        <v>15857</v>
      </c>
      <c r="J1069" s="38" t="s">
        <v>15858</v>
      </c>
      <c r="K1069" s="38" t="s">
        <v>18798</v>
      </c>
      <c r="L1069" s="46">
        <v>44395</v>
      </c>
      <c r="M1069" s="38" t="s">
        <v>28</v>
      </c>
      <c r="N1069" s="38" t="s">
        <v>30</v>
      </c>
      <c r="O1069" s="46"/>
      <c r="P1069" s="38"/>
      <c r="Q1069" s="48" t="s">
        <v>30</v>
      </c>
      <c r="R1069" s="38" t="s">
        <v>15859</v>
      </c>
      <c r="S1069" s="38"/>
    </row>
    <row r="1070" s="29" customFormat="1" spans="1:19">
      <c r="A1070" s="12">
        <v>1067</v>
      </c>
      <c r="B1070" s="12" t="s">
        <v>15860</v>
      </c>
      <c r="C1070" s="12"/>
      <c r="D1070" s="38" t="s">
        <v>487</v>
      </c>
      <c r="E1070" s="38" t="s">
        <v>15861</v>
      </c>
      <c r="F1070" s="38" t="s">
        <v>143</v>
      </c>
      <c r="G1070" s="38">
        <v>16</v>
      </c>
      <c r="H1070" s="38" t="s">
        <v>18799</v>
      </c>
      <c r="I1070" s="38" t="s">
        <v>92</v>
      </c>
      <c r="J1070" s="38" t="s">
        <v>15862</v>
      </c>
      <c r="K1070" s="38" t="s">
        <v>27</v>
      </c>
      <c r="L1070" s="46">
        <v>44399</v>
      </c>
      <c r="M1070" s="38" t="s">
        <v>28</v>
      </c>
      <c r="N1070" s="38" t="s">
        <v>30</v>
      </c>
      <c r="O1070" s="46"/>
      <c r="P1070" s="38"/>
      <c r="Q1070" s="48" t="s">
        <v>30</v>
      </c>
      <c r="R1070" s="38"/>
      <c r="S1070" s="38"/>
    </row>
    <row r="1071" s="29" customFormat="1" spans="1:19">
      <c r="A1071" s="12">
        <v>1068</v>
      </c>
      <c r="B1071" s="12" t="s">
        <v>15863</v>
      </c>
      <c r="C1071" s="12"/>
      <c r="D1071" s="38" t="s">
        <v>487</v>
      </c>
      <c r="E1071" s="38" t="s">
        <v>15864</v>
      </c>
      <c r="F1071" s="38" t="s">
        <v>24</v>
      </c>
      <c r="G1071" s="38">
        <v>17</v>
      </c>
      <c r="H1071" s="38" t="s">
        <v>15865</v>
      </c>
      <c r="I1071" s="38" t="s">
        <v>15866</v>
      </c>
      <c r="J1071" s="38" t="s">
        <v>15867</v>
      </c>
      <c r="K1071" s="38" t="s">
        <v>27</v>
      </c>
      <c r="L1071" s="46">
        <v>44395</v>
      </c>
      <c r="M1071" s="38" t="s">
        <v>28</v>
      </c>
      <c r="N1071" s="38" t="s">
        <v>30</v>
      </c>
      <c r="O1071" s="46"/>
      <c r="P1071" s="38"/>
      <c r="Q1071" s="48" t="s">
        <v>30</v>
      </c>
      <c r="R1071" s="38"/>
      <c r="S1071" s="38"/>
    </row>
    <row r="1072" s="29" customFormat="1" spans="1:19">
      <c r="A1072" s="12">
        <v>1069</v>
      </c>
      <c r="B1072" s="12" t="s">
        <v>15868</v>
      </c>
      <c r="C1072" s="12"/>
      <c r="D1072" s="38" t="s">
        <v>487</v>
      </c>
      <c r="E1072" s="38" t="s">
        <v>15869</v>
      </c>
      <c r="F1072" s="38" t="s">
        <v>24</v>
      </c>
      <c r="G1072" s="38">
        <v>15</v>
      </c>
      <c r="H1072" s="38" t="s">
        <v>1648</v>
      </c>
      <c r="I1072" s="38" t="s">
        <v>15870</v>
      </c>
      <c r="J1072" s="38" t="s">
        <v>15871</v>
      </c>
      <c r="K1072" s="38" t="s">
        <v>27</v>
      </c>
      <c r="L1072" s="46">
        <v>44394</v>
      </c>
      <c r="M1072" s="38" t="s">
        <v>1217</v>
      </c>
      <c r="N1072" s="38" t="s">
        <v>30</v>
      </c>
      <c r="O1072" s="46"/>
      <c r="P1072" s="38"/>
      <c r="Q1072" s="48" t="s">
        <v>30</v>
      </c>
      <c r="R1072" s="38"/>
      <c r="S1072" s="38"/>
    </row>
    <row r="1073" s="29" customFormat="1" spans="1:19">
      <c r="A1073" s="12">
        <v>1070</v>
      </c>
      <c r="B1073" s="12" t="s">
        <v>15872</v>
      </c>
      <c r="C1073" s="12"/>
      <c r="D1073" s="38" t="s">
        <v>487</v>
      </c>
      <c r="E1073" s="38" t="s">
        <v>15873</v>
      </c>
      <c r="F1073" s="38" t="s">
        <v>143</v>
      </c>
      <c r="G1073" s="38">
        <v>21</v>
      </c>
      <c r="H1073" s="38" t="s">
        <v>15874</v>
      </c>
      <c r="I1073" s="38" t="s">
        <v>15875</v>
      </c>
      <c r="J1073" s="38">
        <v>19127175580</v>
      </c>
      <c r="K1073" s="38" t="s">
        <v>27</v>
      </c>
      <c r="L1073" s="46">
        <v>44331</v>
      </c>
      <c r="M1073" s="38" t="s">
        <v>28</v>
      </c>
      <c r="N1073" s="38" t="s">
        <v>27</v>
      </c>
      <c r="O1073" s="46">
        <v>44366</v>
      </c>
      <c r="P1073" s="38" t="s">
        <v>28</v>
      </c>
      <c r="Q1073" s="48" t="s">
        <v>30</v>
      </c>
      <c r="R1073" s="38"/>
      <c r="S1073" s="38"/>
    </row>
    <row r="1074" s="29" customFormat="1" spans="1:19">
      <c r="A1074" s="12">
        <v>1071</v>
      </c>
      <c r="B1074" s="12" t="s">
        <v>15876</v>
      </c>
      <c r="C1074" s="12"/>
      <c r="D1074" s="38" t="s">
        <v>487</v>
      </c>
      <c r="E1074" s="38" t="s">
        <v>15877</v>
      </c>
      <c r="F1074" s="38" t="s">
        <v>143</v>
      </c>
      <c r="G1074" s="38">
        <v>16</v>
      </c>
      <c r="H1074" s="38" t="s">
        <v>18800</v>
      </c>
      <c r="I1074" s="38" t="s">
        <v>7133</v>
      </c>
      <c r="J1074" s="38">
        <v>18934965435</v>
      </c>
      <c r="K1074" s="38" t="s">
        <v>27</v>
      </c>
      <c r="L1074" s="46">
        <v>44396</v>
      </c>
      <c r="M1074" s="38" t="s">
        <v>133</v>
      </c>
      <c r="N1074" s="38" t="s">
        <v>30</v>
      </c>
      <c r="O1074" s="46"/>
      <c r="P1074" s="38"/>
      <c r="Q1074" s="48" t="s">
        <v>30</v>
      </c>
      <c r="R1074" s="38"/>
      <c r="S1074" s="38"/>
    </row>
    <row r="1075" s="29" customFormat="1" spans="1:19">
      <c r="A1075" s="12">
        <v>1072</v>
      </c>
      <c r="B1075" s="12" t="s">
        <v>15879</v>
      </c>
      <c r="C1075" s="12"/>
      <c r="D1075" s="38" t="s">
        <v>487</v>
      </c>
      <c r="E1075" s="38" t="s">
        <v>15880</v>
      </c>
      <c r="F1075" s="38" t="s">
        <v>143</v>
      </c>
      <c r="G1075" s="38">
        <v>18</v>
      </c>
      <c r="H1075" s="38" t="s">
        <v>15881</v>
      </c>
      <c r="I1075" s="38" t="s">
        <v>2956</v>
      </c>
      <c r="J1075" s="38" t="s">
        <v>15882</v>
      </c>
      <c r="K1075" s="38" t="s">
        <v>27</v>
      </c>
      <c r="L1075" s="46">
        <v>44395</v>
      </c>
      <c r="M1075" s="38" t="s">
        <v>1288</v>
      </c>
      <c r="N1075" s="38" t="s">
        <v>27</v>
      </c>
      <c r="O1075" s="46">
        <v>44416</v>
      </c>
      <c r="P1075" s="38" t="s">
        <v>1288</v>
      </c>
      <c r="Q1075" s="48" t="s">
        <v>30</v>
      </c>
      <c r="R1075" s="38"/>
      <c r="S1075" s="38"/>
    </row>
    <row r="1076" s="29" customFormat="1" spans="1:19">
      <c r="A1076" s="12">
        <v>1073</v>
      </c>
      <c r="B1076" s="12" t="s">
        <v>15883</v>
      </c>
      <c r="C1076" s="12"/>
      <c r="D1076" s="38" t="s">
        <v>487</v>
      </c>
      <c r="E1076" s="38" t="s">
        <v>15884</v>
      </c>
      <c r="F1076" s="38" t="s">
        <v>24</v>
      </c>
      <c r="G1076" s="38">
        <v>16</v>
      </c>
      <c r="H1076" s="38" t="s">
        <v>18801</v>
      </c>
      <c r="I1076" s="38" t="s">
        <v>15886</v>
      </c>
      <c r="J1076" s="38" t="s">
        <v>15887</v>
      </c>
      <c r="K1076" s="38" t="s">
        <v>27</v>
      </c>
      <c r="L1076" s="46">
        <v>44397</v>
      </c>
      <c r="M1076" s="38" t="s">
        <v>28</v>
      </c>
      <c r="N1076" s="38" t="s">
        <v>30</v>
      </c>
      <c r="O1076" s="46"/>
      <c r="P1076" s="38"/>
      <c r="Q1076" s="48" t="s">
        <v>30</v>
      </c>
      <c r="R1076" s="38"/>
      <c r="S1076" s="38"/>
    </row>
    <row r="1077" s="29" customFormat="1" spans="1:19">
      <c r="A1077" s="12">
        <v>1074</v>
      </c>
      <c r="B1077" s="12" t="s">
        <v>15888</v>
      </c>
      <c r="C1077" s="12"/>
      <c r="D1077" s="38" t="s">
        <v>487</v>
      </c>
      <c r="E1077" s="38" t="s">
        <v>15889</v>
      </c>
      <c r="F1077" s="38" t="s">
        <v>143</v>
      </c>
      <c r="G1077" s="38">
        <v>15</v>
      </c>
      <c r="H1077" s="38" t="s">
        <v>15890</v>
      </c>
      <c r="I1077" s="38" t="s">
        <v>15891</v>
      </c>
      <c r="J1077" s="38" t="s">
        <v>15892</v>
      </c>
      <c r="K1077" s="38" t="s">
        <v>27</v>
      </c>
      <c r="L1077" s="46">
        <v>44394</v>
      </c>
      <c r="M1077" s="38" t="s">
        <v>28</v>
      </c>
      <c r="N1077" s="38" t="s">
        <v>30</v>
      </c>
      <c r="O1077" s="46"/>
      <c r="P1077" s="38"/>
      <c r="Q1077" s="48" t="s">
        <v>30</v>
      </c>
      <c r="R1077" s="38"/>
      <c r="S1077" s="38"/>
    </row>
    <row r="1078" s="29" customFormat="1" spans="1:19">
      <c r="A1078" s="12">
        <v>1075</v>
      </c>
      <c r="B1078" s="12" t="s">
        <v>15893</v>
      </c>
      <c r="C1078" s="12"/>
      <c r="D1078" s="38" t="s">
        <v>487</v>
      </c>
      <c r="E1078" s="38" t="s">
        <v>15894</v>
      </c>
      <c r="F1078" s="38" t="s">
        <v>24</v>
      </c>
      <c r="G1078" s="38">
        <v>15</v>
      </c>
      <c r="H1078" s="38" t="s">
        <v>18802</v>
      </c>
      <c r="I1078" s="38" t="s">
        <v>15896</v>
      </c>
      <c r="J1078" s="38" t="s">
        <v>15897</v>
      </c>
      <c r="K1078" s="38" t="s">
        <v>27</v>
      </c>
      <c r="L1078" s="46">
        <v>44398</v>
      </c>
      <c r="M1078" s="38" t="s">
        <v>28</v>
      </c>
      <c r="N1078" s="38" t="s">
        <v>30</v>
      </c>
      <c r="O1078" s="46"/>
      <c r="P1078" s="38"/>
      <c r="Q1078" s="48" t="s">
        <v>30</v>
      </c>
      <c r="R1078" s="38"/>
      <c r="S1078" s="38"/>
    </row>
    <row r="1079" s="29" customFormat="1" spans="1:19">
      <c r="A1079" s="12">
        <v>1076</v>
      </c>
      <c r="B1079" s="12" t="s">
        <v>15898</v>
      </c>
      <c r="C1079" s="12"/>
      <c r="D1079" s="38" t="s">
        <v>487</v>
      </c>
      <c r="E1079" s="38" t="s">
        <v>15899</v>
      </c>
      <c r="F1079" s="38" t="s">
        <v>143</v>
      </c>
      <c r="G1079" s="38">
        <v>16</v>
      </c>
      <c r="H1079" s="38" t="s">
        <v>18803</v>
      </c>
      <c r="I1079" s="38" t="s">
        <v>15901</v>
      </c>
      <c r="J1079" s="38">
        <v>13481196041</v>
      </c>
      <c r="K1079" s="38" t="s">
        <v>27</v>
      </c>
      <c r="L1079" s="46">
        <v>44394</v>
      </c>
      <c r="M1079" s="38" t="s">
        <v>28</v>
      </c>
      <c r="N1079" s="38" t="s">
        <v>30</v>
      </c>
      <c r="O1079" s="46"/>
      <c r="P1079" s="38"/>
      <c r="Q1079" s="48" t="s">
        <v>30</v>
      </c>
      <c r="R1079" s="38"/>
      <c r="S1079" s="38"/>
    </row>
    <row r="1080" s="29" customFormat="1" spans="1:19">
      <c r="A1080" s="12">
        <v>1077</v>
      </c>
      <c r="B1080" s="12" t="s">
        <v>15902</v>
      </c>
      <c r="C1080" s="12"/>
      <c r="D1080" s="52" t="s">
        <v>492</v>
      </c>
      <c r="E1080" s="52" t="s">
        <v>15903</v>
      </c>
      <c r="F1080" s="52" t="s">
        <v>143</v>
      </c>
      <c r="G1080" s="52">
        <v>18</v>
      </c>
      <c r="H1080" s="52" t="s">
        <v>19840</v>
      </c>
      <c r="I1080" s="52" t="s">
        <v>15904</v>
      </c>
      <c r="J1080" s="52">
        <v>15277851426</v>
      </c>
      <c r="K1080" s="52" t="s">
        <v>27</v>
      </c>
      <c r="L1080" s="53">
        <v>44331</v>
      </c>
      <c r="M1080" s="52" t="s">
        <v>28</v>
      </c>
      <c r="N1080" s="52" t="s">
        <v>27</v>
      </c>
      <c r="O1080" s="53">
        <v>44366</v>
      </c>
      <c r="P1080" s="52" t="s">
        <v>28</v>
      </c>
      <c r="Q1080" s="48" t="s">
        <v>30</v>
      </c>
      <c r="R1080" s="52"/>
      <c r="S1080" s="52"/>
    </row>
    <row r="1081" s="29" customFormat="1" spans="1:19">
      <c r="A1081" s="12">
        <v>1078</v>
      </c>
      <c r="B1081" s="12" t="s">
        <v>15905</v>
      </c>
      <c r="C1081" s="12"/>
      <c r="D1081" s="52" t="s">
        <v>492</v>
      </c>
      <c r="E1081" s="52" t="s">
        <v>15906</v>
      </c>
      <c r="F1081" s="52" t="s">
        <v>24</v>
      </c>
      <c r="G1081" s="52">
        <v>16</v>
      </c>
      <c r="H1081" s="52" t="s">
        <v>4709</v>
      </c>
      <c r="I1081" s="52" t="s">
        <v>15907</v>
      </c>
      <c r="J1081" s="52">
        <v>18070864434</v>
      </c>
      <c r="K1081" s="52" t="s">
        <v>27</v>
      </c>
      <c r="L1081" s="53">
        <v>44404</v>
      </c>
      <c r="M1081" s="52" t="s">
        <v>2747</v>
      </c>
      <c r="N1081" s="52" t="s">
        <v>30</v>
      </c>
      <c r="O1081" s="53"/>
      <c r="P1081" s="52"/>
      <c r="Q1081" s="48" t="s">
        <v>30</v>
      </c>
      <c r="R1081" s="52"/>
      <c r="S1081" s="52"/>
    </row>
    <row r="1082" s="29" customFormat="1" spans="1:19">
      <c r="A1082" s="12">
        <v>1079</v>
      </c>
      <c r="B1082" s="12" t="s">
        <v>15908</v>
      </c>
      <c r="C1082" s="12"/>
      <c r="D1082" s="52" t="s">
        <v>492</v>
      </c>
      <c r="E1082" s="52" t="s">
        <v>15909</v>
      </c>
      <c r="F1082" s="52" t="s">
        <v>143</v>
      </c>
      <c r="G1082" s="52">
        <v>18</v>
      </c>
      <c r="H1082" s="52" t="s">
        <v>25904</v>
      </c>
      <c r="I1082" s="52" t="s">
        <v>15911</v>
      </c>
      <c r="J1082" s="52">
        <v>13627780353</v>
      </c>
      <c r="K1082" s="52" t="s">
        <v>27</v>
      </c>
      <c r="L1082" s="53">
        <v>44394</v>
      </c>
      <c r="M1082" s="52" t="s">
        <v>98</v>
      </c>
      <c r="N1082" s="52" t="s">
        <v>30</v>
      </c>
      <c r="O1082" s="53"/>
      <c r="P1082" s="52"/>
      <c r="Q1082" s="48" t="s">
        <v>30</v>
      </c>
      <c r="R1082" s="52"/>
      <c r="S1082" s="52"/>
    </row>
    <row r="1083" s="29" customFormat="1" spans="1:19">
      <c r="A1083" s="12">
        <v>1080</v>
      </c>
      <c r="B1083" s="12" t="s">
        <v>15912</v>
      </c>
      <c r="C1083" s="12"/>
      <c r="D1083" s="52" t="s">
        <v>492</v>
      </c>
      <c r="E1083" s="52" t="s">
        <v>3983</v>
      </c>
      <c r="F1083" s="52" t="s">
        <v>143</v>
      </c>
      <c r="G1083" s="52">
        <v>17</v>
      </c>
      <c r="H1083" s="52" t="s">
        <v>18804</v>
      </c>
      <c r="I1083" s="52" t="s">
        <v>15914</v>
      </c>
      <c r="J1083" s="52">
        <v>13760311290</v>
      </c>
      <c r="K1083" s="52" t="s">
        <v>27</v>
      </c>
      <c r="L1083" s="53">
        <v>44396</v>
      </c>
      <c r="M1083" s="52" t="s">
        <v>28</v>
      </c>
      <c r="N1083" s="52" t="s">
        <v>30</v>
      </c>
      <c r="O1083" s="53"/>
      <c r="P1083" s="52"/>
      <c r="Q1083" s="48" t="s">
        <v>30</v>
      </c>
      <c r="R1083" s="52"/>
      <c r="S1083" s="52"/>
    </row>
    <row r="1084" s="29" customFormat="1" spans="1:19">
      <c r="A1084" s="12">
        <v>1081</v>
      </c>
      <c r="B1084" s="12" t="s">
        <v>15915</v>
      </c>
      <c r="C1084" s="12"/>
      <c r="D1084" s="52" t="s">
        <v>492</v>
      </c>
      <c r="E1084" s="52" t="s">
        <v>15916</v>
      </c>
      <c r="F1084" s="52" t="s">
        <v>143</v>
      </c>
      <c r="G1084" s="52">
        <v>21</v>
      </c>
      <c r="H1084" s="52" t="s">
        <v>11065</v>
      </c>
      <c r="I1084" s="52" t="s">
        <v>15917</v>
      </c>
      <c r="J1084" s="52">
        <v>14797768146</v>
      </c>
      <c r="K1084" s="52" t="s">
        <v>27</v>
      </c>
      <c r="L1084" s="53">
        <v>44331</v>
      </c>
      <c r="M1084" s="52" t="s">
        <v>28</v>
      </c>
      <c r="N1084" s="52" t="s">
        <v>27</v>
      </c>
      <c r="O1084" s="53">
        <v>44366</v>
      </c>
      <c r="P1084" s="52" t="s">
        <v>28</v>
      </c>
      <c r="Q1084" s="48" t="s">
        <v>30</v>
      </c>
      <c r="R1084" s="52"/>
      <c r="S1084" s="52"/>
    </row>
    <row r="1085" s="29" customFormat="1" spans="1:19">
      <c r="A1085" s="12">
        <v>1082</v>
      </c>
      <c r="B1085" s="12" t="s">
        <v>15918</v>
      </c>
      <c r="C1085" s="12"/>
      <c r="D1085" s="52" t="s">
        <v>492</v>
      </c>
      <c r="E1085" s="52" t="s">
        <v>15919</v>
      </c>
      <c r="F1085" s="52" t="s">
        <v>24</v>
      </c>
      <c r="G1085" s="52">
        <v>19</v>
      </c>
      <c r="H1085" s="52" t="s">
        <v>15920</v>
      </c>
      <c r="I1085" s="52" t="s">
        <v>15921</v>
      </c>
      <c r="J1085" s="52">
        <v>19977870174</v>
      </c>
      <c r="K1085" s="52" t="s">
        <v>27</v>
      </c>
      <c r="L1085" s="53">
        <v>44331</v>
      </c>
      <c r="M1085" s="52" t="s">
        <v>28</v>
      </c>
      <c r="N1085" s="52" t="s">
        <v>27</v>
      </c>
      <c r="O1085" s="53">
        <v>44366</v>
      </c>
      <c r="P1085" s="52" t="s">
        <v>28</v>
      </c>
      <c r="Q1085" s="48" t="s">
        <v>30</v>
      </c>
      <c r="R1085" s="52"/>
      <c r="S1085" s="52"/>
    </row>
    <row r="1086" s="29" customFormat="1" spans="1:19">
      <c r="A1086" s="12">
        <v>1083</v>
      </c>
      <c r="B1086" s="12" t="s">
        <v>15922</v>
      </c>
      <c r="C1086" s="12"/>
      <c r="D1086" s="52" t="s">
        <v>492</v>
      </c>
      <c r="E1086" s="52" t="s">
        <v>9018</v>
      </c>
      <c r="F1086" s="52" t="s">
        <v>143</v>
      </c>
      <c r="G1086" s="52">
        <v>19</v>
      </c>
      <c r="H1086" s="52" t="s">
        <v>15631</v>
      </c>
      <c r="I1086" s="52" t="s">
        <v>15923</v>
      </c>
      <c r="J1086" s="52">
        <v>15177890134</v>
      </c>
      <c r="K1086" s="52" t="s">
        <v>27</v>
      </c>
      <c r="L1086" s="53">
        <v>44396</v>
      </c>
      <c r="M1086" s="52" t="s">
        <v>1273</v>
      </c>
      <c r="N1086" s="52" t="s">
        <v>30</v>
      </c>
      <c r="O1086" s="53"/>
      <c r="P1086" s="52"/>
      <c r="Q1086" s="48" t="s">
        <v>30</v>
      </c>
      <c r="R1086" s="52"/>
      <c r="S1086" s="52"/>
    </row>
    <row r="1087" s="29" customFormat="1" spans="1:19">
      <c r="A1087" s="12">
        <v>1084</v>
      </c>
      <c r="B1087" s="12" t="s">
        <v>15924</v>
      </c>
      <c r="C1087" s="12"/>
      <c r="D1087" s="52" t="s">
        <v>492</v>
      </c>
      <c r="E1087" s="52" t="s">
        <v>15925</v>
      </c>
      <c r="F1087" s="52" t="s">
        <v>143</v>
      </c>
      <c r="G1087" s="52">
        <v>17</v>
      </c>
      <c r="H1087" s="52" t="s">
        <v>510</v>
      </c>
      <c r="I1087" s="52" t="s">
        <v>15926</v>
      </c>
      <c r="J1087" s="52">
        <v>15177883985</v>
      </c>
      <c r="K1087" s="52" t="s">
        <v>27</v>
      </c>
      <c r="L1087" s="53">
        <v>44394</v>
      </c>
      <c r="M1087" s="52" t="s">
        <v>28</v>
      </c>
      <c r="N1087" s="52" t="s">
        <v>27</v>
      </c>
      <c r="O1087" s="53">
        <v>44416</v>
      </c>
      <c r="P1087" s="52" t="s">
        <v>3693</v>
      </c>
      <c r="Q1087" s="48" t="s">
        <v>30</v>
      </c>
      <c r="R1087" s="52"/>
      <c r="S1087" s="52"/>
    </row>
    <row r="1088" s="29" customFormat="1" spans="1:19">
      <c r="A1088" s="12">
        <v>1085</v>
      </c>
      <c r="B1088" s="12" t="s">
        <v>15927</v>
      </c>
      <c r="C1088" s="12"/>
      <c r="D1088" s="52" t="s">
        <v>492</v>
      </c>
      <c r="E1088" s="52" t="s">
        <v>15928</v>
      </c>
      <c r="F1088" s="52" t="s">
        <v>24</v>
      </c>
      <c r="G1088" s="52">
        <v>18</v>
      </c>
      <c r="H1088" s="52" t="s">
        <v>7420</v>
      </c>
      <c r="I1088" s="52" t="s">
        <v>15929</v>
      </c>
      <c r="J1088" s="52">
        <v>17776416442</v>
      </c>
      <c r="K1088" s="52" t="s">
        <v>27</v>
      </c>
      <c r="L1088" s="53">
        <v>44331</v>
      </c>
      <c r="M1088" s="52" t="s">
        <v>28</v>
      </c>
      <c r="N1088" s="52" t="s">
        <v>27</v>
      </c>
      <c r="O1088" s="53">
        <v>44366</v>
      </c>
      <c r="P1088" s="52" t="s">
        <v>28</v>
      </c>
      <c r="Q1088" s="48" t="s">
        <v>30</v>
      </c>
      <c r="R1088" s="52"/>
      <c r="S1088" s="52"/>
    </row>
    <row r="1089" s="29" customFormat="1" spans="1:19">
      <c r="A1089" s="12">
        <v>1086</v>
      </c>
      <c r="B1089" s="12" t="s">
        <v>15930</v>
      </c>
      <c r="C1089" s="12"/>
      <c r="D1089" s="52" t="s">
        <v>492</v>
      </c>
      <c r="E1089" s="52" t="s">
        <v>15931</v>
      </c>
      <c r="F1089" s="52" t="s">
        <v>24</v>
      </c>
      <c r="G1089" s="52">
        <v>15</v>
      </c>
      <c r="H1089" s="52" t="s">
        <v>6979</v>
      </c>
      <c r="I1089" s="52" t="s">
        <v>1989</v>
      </c>
      <c r="J1089" s="52">
        <v>18177873745</v>
      </c>
      <c r="K1089" s="52" t="s">
        <v>27</v>
      </c>
      <c r="L1089" s="53">
        <v>44395</v>
      </c>
      <c r="M1089" s="52" t="s">
        <v>1352</v>
      </c>
      <c r="N1089" s="52" t="s">
        <v>30</v>
      </c>
      <c r="O1089" s="53"/>
      <c r="P1089" s="52"/>
      <c r="Q1089" s="48" t="s">
        <v>30</v>
      </c>
      <c r="R1089" s="52"/>
      <c r="S1089" s="52"/>
    </row>
    <row r="1090" s="29" customFormat="1" spans="1:19">
      <c r="A1090" s="12">
        <v>1087</v>
      </c>
      <c r="B1090" s="12" t="s">
        <v>15932</v>
      </c>
      <c r="C1090" s="12"/>
      <c r="D1090" s="52" t="s">
        <v>492</v>
      </c>
      <c r="E1090" s="52" t="s">
        <v>15933</v>
      </c>
      <c r="F1090" s="52" t="s">
        <v>143</v>
      </c>
      <c r="G1090" s="52">
        <v>17</v>
      </c>
      <c r="H1090" s="52" t="s">
        <v>15934</v>
      </c>
      <c r="I1090" s="52" t="s">
        <v>15935</v>
      </c>
      <c r="J1090" s="52">
        <v>17776408353</v>
      </c>
      <c r="K1090" s="52" t="s">
        <v>27</v>
      </c>
      <c r="L1090" s="53">
        <v>44397</v>
      </c>
      <c r="M1090" s="52" t="s">
        <v>28</v>
      </c>
      <c r="N1090" s="52" t="s">
        <v>30</v>
      </c>
      <c r="O1090" s="53"/>
      <c r="P1090" s="52"/>
      <c r="Q1090" s="48" t="s">
        <v>30</v>
      </c>
      <c r="R1090" s="52"/>
      <c r="S1090" s="52"/>
    </row>
    <row r="1091" s="29" customFormat="1" spans="1:19">
      <c r="A1091" s="12">
        <v>1088</v>
      </c>
      <c r="B1091" s="12" t="s">
        <v>15936</v>
      </c>
      <c r="C1091" s="12"/>
      <c r="D1091" s="52" t="s">
        <v>492</v>
      </c>
      <c r="E1091" s="52" t="s">
        <v>12402</v>
      </c>
      <c r="F1091" s="52" t="s">
        <v>24</v>
      </c>
      <c r="G1091" s="52">
        <v>18</v>
      </c>
      <c r="H1091" s="52" t="s">
        <v>15937</v>
      </c>
      <c r="I1091" s="52" t="s">
        <v>15938</v>
      </c>
      <c r="J1091" s="52">
        <v>19177884431</v>
      </c>
      <c r="K1091" s="52" t="s">
        <v>27</v>
      </c>
      <c r="L1091" s="53">
        <v>44331</v>
      </c>
      <c r="M1091" s="52" t="s">
        <v>28</v>
      </c>
      <c r="N1091" s="52" t="s">
        <v>27</v>
      </c>
      <c r="O1091" s="53">
        <v>44366</v>
      </c>
      <c r="P1091" s="52" t="s">
        <v>28</v>
      </c>
      <c r="Q1091" s="48" t="s">
        <v>30</v>
      </c>
      <c r="R1091" s="52"/>
      <c r="S1091" s="52"/>
    </row>
    <row r="1092" s="29" customFormat="1" spans="1:19">
      <c r="A1092" s="12">
        <v>1089</v>
      </c>
      <c r="B1092" s="12" t="s">
        <v>15939</v>
      </c>
      <c r="C1092" s="12"/>
      <c r="D1092" s="52" t="s">
        <v>492</v>
      </c>
      <c r="E1092" s="52" t="s">
        <v>15940</v>
      </c>
      <c r="F1092" s="52" t="s">
        <v>24</v>
      </c>
      <c r="G1092" s="52">
        <v>17</v>
      </c>
      <c r="H1092" s="52" t="s">
        <v>15941</v>
      </c>
      <c r="I1092" s="52" t="s">
        <v>15942</v>
      </c>
      <c r="J1092" s="52">
        <v>18177899313</v>
      </c>
      <c r="K1092" s="52" t="s">
        <v>27</v>
      </c>
      <c r="L1092" s="53">
        <v>44394</v>
      </c>
      <c r="M1092" s="52" t="s">
        <v>1273</v>
      </c>
      <c r="N1092" s="52" t="s">
        <v>30</v>
      </c>
      <c r="O1092" s="53"/>
      <c r="P1092" s="52"/>
      <c r="Q1092" s="48" t="s">
        <v>30</v>
      </c>
      <c r="R1092" s="52"/>
      <c r="S1092" s="52"/>
    </row>
    <row r="1093" s="29" customFormat="1" spans="1:19">
      <c r="A1093" s="12">
        <v>1090</v>
      </c>
      <c r="B1093" s="12" t="s">
        <v>15943</v>
      </c>
      <c r="C1093" s="12"/>
      <c r="D1093" s="52" t="s">
        <v>492</v>
      </c>
      <c r="E1093" s="52" t="s">
        <v>15944</v>
      </c>
      <c r="F1093" s="52" t="s">
        <v>24</v>
      </c>
      <c r="G1093" s="52">
        <v>16</v>
      </c>
      <c r="H1093" s="52" t="s">
        <v>15945</v>
      </c>
      <c r="I1093" s="52" t="s">
        <v>15946</v>
      </c>
      <c r="J1093" s="52">
        <v>13877896516</v>
      </c>
      <c r="K1093" s="52" t="s">
        <v>27</v>
      </c>
      <c r="L1093" s="53">
        <v>44394</v>
      </c>
      <c r="M1093" s="52" t="s">
        <v>28</v>
      </c>
      <c r="N1093" s="52" t="s">
        <v>30</v>
      </c>
      <c r="O1093" s="53"/>
      <c r="P1093" s="52"/>
      <c r="Q1093" s="48" t="s">
        <v>30</v>
      </c>
      <c r="R1093" s="52"/>
      <c r="S1093" s="52"/>
    </row>
    <row r="1094" s="29" customFormat="1" spans="1:19">
      <c r="A1094" s="12">
        <v>1091</v>
      </c>
      <c r="B1094" s="12" t="s">
        <v>15947</v>
      </c>
      <c r="C1094" s="12"/>
      <c r="D1094" s="52" t="s">
        <v>492</v>
      </c>
      <c r="E1094" s="52" t="s">
        <v>15948</v>
      </c>
      <c r="F1094" s="52" t="s">
        <v>143</v>
      </c>
      <c r="G1094" s="52">
        <v>16</v>
      </c>
      <c r="H1094" s="52" t="s">
        <v>18616</v>
      </c>
      <c r="I1094" s="52" t="s">
        <v>15949</v>
      </c>
      <c r="J1094" s="52">
        <v>15807783463</v>
      </c>
      <c r="K1094" s="52" t="s">
        <v>27</v>
      </c>
      <c r="L1094" s="53">
        <v>44395</v>
      </c>
      <c r="M1094" s="52" t="s">
        <v>28</v>
      </c>
      <c r="N1094" s="52" t="s">
        <v>30</v>
      </c>
      <c r="O1094" s="53"/>
      <c r="P1094" s="52"/>
      <c r="Q1094" s="48" t="s">
        <v>30</v>
      </c>
      <c r="R1094" s="52"/>
      <c r="S1094" s="52"/>
    </row>
    <row r="1095" s="29" customFormat="1" spans="1:19">
      <c r="A1095" s="12">
        <v>1092</v>
      </c>
      <c r="B1095" s="12" t="s">
        <v>15950</v>
      </c>
      <c r="C1095" s="12"/>
      <c r="D1095" s="52" t="s">
        <v>492</v>
      </c>
      <c r="E1095" s="52" t="s">
        <v>15951</v>
      </c>
      <c r="F1095" s="52" t="s">
        <v>24</v>
      </c>
      <c r="G1095" s="52">
        <v>16</v>
      </c>
      <c r="H1095" s="52" t="s">
        <v>18808</v>
      </c>
      <c r="I1095" s="52" t="s">
        <v>15953</v>
      </c>
      <c r="J1095" s="52">
        <v>13481866231</v>
      </c>
      <c r="K1095" s="52" t="s">
        <v>27</v>
      </c>
      <c r="L1095" s="53">
        <v>44395</v>
      </c>
      <c r="M1095" s="52" t="s">
        <v>28</v>
      </c>
      <c r="N1095" s="52" t="s">
        <v>30</v>
      </c>
      <c r="O1095" s="53"/>
      <c r="P1095" s="52"/>
      <c r="Q1095" s="48" t="s">
        <v>30</v>
      </c>
      <c r="R1095" s="52"/>
      <c r="S1095" s="52"/>
    </row>
    <row r="1096" s="29" customFormat="1" spans="1:19">
      <c r="A1096" s="12">
        <v>1093</v>
      </c>
      <c r="B1096" s="12" t="s">
        <v>15954</v>
      </c>
      <c r="C1096" s="12"/>
      <c r="D1096" s="52" t="s">
        <v>492</v>
      </c>
      <c r="E1096" s="52" t="s">
        <v>15955</v>
      </c>
      <c r="F1096" s="52" t="s">
        <v>143</v>
      </c>
      <c r="G1096" s="52">
        <v>15</v>
      </c>
      <c r="H1096" s="52" t="s">
        <v>702</v>
      </c>
      <c r="I1096" s="52" t="s">
        <v>15956</v>
      </c>
      <c r="J1096" s="52">
        <v>18777846053</v>
      </c>
      <c r="K1096" s="52" t="s">
        <v>27</v>
      </c>
      <c r="L1096" s="53">
        <v>44394</v>
      </c>
      <c r="M1096" s="52" t="s">
        <v>1303</v>
      </c>
      <c r="N1096" s="52" t="s">
        <v>30</v>
      </c>
      <c r="O1096" s="53"/>
      <c r="P1096" s="52"/>
      <c r="Q1096" s="48" t="s">
        <v>30</v>
      </c>
      <c r="R1096" s="52"/>
      <c r="S1096" s="52"/>
    </row>
    <row r="1097" s="29" customFormat="1" spans="1:19">
      <c r="A1097" s="12">
        <v>1094</v>
      </c>
      <c r="B1097" s="12" t="s">
        <v>15957</v>
      </c>
      <c r="C1097" s="12"/>
      <c r="D1097" s="52" t="s">
        <v>492</v>
      </c>
      <c r="E1097" s="52" t="s">
        <v>15958</v>
      </c>
      <c r="F1097" s="52" t="s">
        <v>143</v>
      </c>
      <c r="G1097" s="52">
        <v>16</v>
      </c>
      <c r="H1097" s="52" t="s">
        <v>15959</v>
      </c>
      <c r="I1097" s="52" t="s">
        <v>783</v>
      </c>
      <c r="J1097" s="52">
        <v>15977888583</v>
      </c>
      <c r="K1097" s="52" t="s">
        <v>27</v>
      </c>
      <c r="L1097" s="53">
        <v>44399</v>
      </c>
      <c r="M1097" s="52" t="s">
        <v>4424</v>
      </c>
      <c r="N1097" s="52" t="s">
        <v>30</v>
      </c>
      <c r="O1097" s="53"/>
      <c r="P1097" s="52"/>
      <c r="Q1097" s="48" t="s">
        <v>30</v>
      </c>
      <c r="R1097" s="52"/>
      <c r="S1097" s="52"/>
    </row>
    <row r="1098" s="29" customFormat="1" spans="1:19">
      <c r="A1098" s="12">
        <v>1095</v>
      </c>
      <c r="B1098" s="12" t="s">
        <v>15960</v>
      </c>
      <c r="C1098" s="12"/>
      <c r="D1098" s="52" t="s">
        <v>492</v>
      </c>
      <c r="E1098" s="52" t="s">
        <v>15961</v>
      </c>
      <c r="F1098" s="52" t="s">
        <v>143</v>
      </c>
      <c r="G1098" s="52">
        <v>17</v>
      </c>
      <c r="H1098" s="52" t="s">
        <v>15962</v>
      </c>
      <c r="I1098" s="52" t="s">
        <v>15963</v>
      </c>
      <c r="J1098" s="52">
        <v>18070828764</v>
      </c>
      <c r="K1098" s="52" t="s">
        <v>27</v>
      </c>
      <c r="L1098" s="53">
        <v>44399</v>
      </c>
      <c r="M1098" s="52" t="s">
        <v>4424</v>
      </c>
      <c r="N1098" s="52" t="s">
        <v>30</v>
      </c>
      <c r="O1098" s="53"/>
      <c r="P1098" s="52"/>
      <c r="Q1098" s="48" t="s">
        <v>30</v>
      </c>
      <c r="R1098" s="52"/>
      <c r="S1098" s="52"/>
    </row>
    <row r="1099" s="29" customFormat="1" spans="1:19">
      <c r="A1099" s="12">
        <v>1096</v>
      </c>
      <c r="B1099" s="12" t="s">
        <v>15964</v>
      </c>
      <c r="C1099" s="12"/>
      <c r="D1099" s="52" t="s">
        <v>492</v>
      </c>
      <c r="E1099" s="52" t="s">
        <v>15965</v>
      </c>
      <c r="F1099" s="52" t="s">
        <v>24</v>
      </c>
      <c r="G1099" s="52">
        <v>16</v>
      </c>
      <c r="H1099" s="52" t="s">
        <v>18812</v>
      </c>
      <c r="I1099" s="52" t="s">
        <v>15967</v>
      </c>
      <c r="J1099" s="52">
        <v>13557085462</v>
      </c>
      <c r="K1099" s="52" t="s">
        <v>27</v>
      </c>
      <c r="L1099" s="53">
        <v>44395</v>
      </c>
      <c r="M1099" s="52" t="s">
        <v>28</v>
      </c>
      <c r="N1099" s="52" t="s">
        <v>30</v>
      </c>
      <c r="O1099" s="53"/>
      <c r="P1099" s="52"/>
      <c r="Q1099" s="48" t="s">
        <v>30</v>
      </c>
      <c r="R1099" s="52"/>
      <c r="S1099" s="52"/>
    </row>
    <row r="1100" s="29" customFormat="1" spans="1:19">
      <c r="A1100" s="12">
        <v>1097</v>
      </c>
      <c r="B1100" s="12" t="s">
        <v>15968</v>
      </c>
      <c r="C1100" s="12"/>
      <c r="D1100" s="52" t="s">
        <v>492</v>
      </c>
      <c r="E1100" s="52" t="s">
        <v>15969</v>
      </c>
      <c r="F1100" s="52" t="s">
        <v>143</v>
      </c>
      <c r="G1100" s="52">
        <v>16</v>
      </c>
      <c r="H1100" s="52" t="s">
        <v>15970</v>
      </c>
      <c r="I1100" s="52" t="s">
        <v>15971</v>
      </c>
      <c r="J1100" s="52">
        <v>15813480012</v>
      </c>
      <c r="K1100" s="52" t="s">
        <v>27</v>
      </c>
      <c r="L1100" s="53">
        <v>44394</v>
      </c>
      <c r="M1100" s="52" t="s">
        <v>28</v>
      </c>
      <c r="N1100" s="52" t="s">
        <v>27</v>
      </c>
      <c r="O1100" s="53">
        <v>44416</v>
      </c>
      <c r="P1100" s="52" t="s">
        <v>14899</v>
      </c>
      <c r="Q1100" s="48" t="s">
        <v>30</v>
      </c>
      <c r="R1100" s="52"/>
      <c r="S1100" s="52"/>
    </row>
    <row r="1101" s="29" customFormat="1" spans="1:19">
      <c r="A1101" s="12">
        <v>1098</v>
      </c>
      <c r="B1101" s="12" t="s">
        <v>15972</v>
      </c>
      <c r="C1101" s="12"/>
      <c r="D1101" s="52" t="s">
        <v>492</v>
      </c>
      <c r="E1101" s="52" t="s">
        <v>15973</v>
      </c>
      <c r="F1101" s="52" t="s">
        <v>143</v>
      </c>
      <c r="G1101" s="52">
        <v>17</v>
      </c>
      <c r="H1101" s="52" t="s">
        <v>18814</v>
      </c>
      <c r="I1101" s="52" t="s">
        <v>15974</v>
      </c>
      <c r="J1101" s="52">
        <v>19994450230</v>
      </c>
      <c r="K1101" s="52" t="s">
        <v>27</v>
      </c>
      <c r="L1101" s="53">
        <v>44395</v>
      </c>
      <c r="M1101" s="52" t="s">
        <v>15975</v>
      </c>
      <c r="N1101" s="52" t="s">
        <v>30</v>
      </c>
      <c r="O1101" s="53"/>
      <c r="P1101" s="52"/>
      <c r="Q1101" s="48" t="s">
        <v>30</v>
      </c>
      <c r="R1101" s="52"/>
      <c r="S1101" s="52"/>
    </row>
    <row r="1102" s="29" customFormat="1" spans="1:19">
      <c r="A1102" s="12">
        <v>1099</v>
      </c>
      <c r="B1102" s="12" t="s">
        <v>15976</v>
      </c>
      <c r="C1102" s="12"/>
      <c r="D1102" s="52" t="s">
        <v>492</v>
      </c>
      <c r="E1102" s="52" t="s">
        <v>15977</v>
      </c>
      <c r="F1102" s="52" t="s">
        <v>143</v>
      </c>
      <c r="G1102" s="52">
        <v>17</v>
      </c>
      <c r="H1102" s="52" t="s">
        <v>18816</v>
      </c>
      <c r="I1102" s="52" t="s">
        <v>15979</v>
      </c>
      <c r="J1102" s="52">
        <v>18174926041</v>
      </c>
      <c r="K1102" s="52" t="s">
        <v>27</v>
      </c>
      <c r="L1102" s="53">
        <v>44395</v>
      </c>
      <c r="M1102" s="52" t="s">
        <v>6307</v>
      </c>
      <c r="N1102" s="52" t="s">
        <v>30</v>
      </c>
      <c r="O1102" s="53"/>
      <c r="P1102" s="52"/>
      <c r="Q1102" s="48" t="s">
        <v>30</v>
      </c>
      <c r="R1102" s="52"/>
      <c r="S1102" s="52"/>
    </row>
    <row r="1103" s="29" customFormat="1" spans="1:19">
      <c r="A1103" s="12">
        <v>1100</v>
      </c>
      <c r="B1103" s="12" t="s">
        <v>15980</v>
      </c>
      <c r="C1103" s="12"/>
      <c r="D1103" s="52" t="s">
        <v>492</v>
      </c>
      <c r="E1103" s="52" t="s">
        <v>15981</v>
      </c>
      <c r="F1103" s="52" t="s">
        <v>143</v>
      </c>
      <c r="G1103" s="52">
        <v>16</v>
      </c>
      <c r="H1103" s="52" t="s">
        <v>15982</v>
      </c>
      <c r="I1103" s="52" t="s">
        <v>15983</v>
      </c>
      <c r="J1103" s="52">
        <v>18174937898</v>
      </c>
      <c r="K1103" s="52" t="s">
        <v>27</v>
      </c>
      <c r="L1103" s="53">
        <v>44397</v>
      </c>
      <c r="M1103" s="52" t="s">
        <v>1273</v>
      </c>
      <c r="N1103" s="52" t="s">
        <v>30</v>
      </c>
      <c r="O1103" s="53"/>
      <c r="P1103" s="52"/>
      <c r="Q1103" s="48" t="s">
        <v>30</v>
      </c>
      <c r="R1103" s="52"/>
      <c r="S1103" s="52"/>
    </row>
    <row r="1104" s="29" customFormat="1" spans="1:19">
      <c r="A1104" s="12">
        <v>1101</v>
      </c>
      <c r="B1104" s="12" t="s">
        <v>15984</v>
      </c>
      <c r="C1104" s="12"/>
      <c r="D1104" s="52" t="s">
        <v>492</v>
      </c>
      <c r="E1104" s="52" t="s">
        <v>15985</v>
      </c>
      <c r="F1104" s="52" t="s">
        <v>24</v>
      </c>
      <c r="G1104" s="52">
        <v>18</v>
      </c>
      <c r="H1104" s="52" t="s">
        <v>25905</v>
      </c>
      <c r="I1104" s="52" t="s">
        <v>15987</v>
      </c>
      <c r="J1104" s="52">
        <v>15078612337</v>
      </c>
      <c r="K1104" s="52" t="s">
        <v>27</v>
      </c>
      <c r="L1104" s="53">
        <v>44394</v>
      </c>
      <c r="M1104" s="52" t="s">
        <v>139</v>
      </c>
      <c r="N1104" s="52" t="s">
        <v>27</v>
      </c>
      <c r="O1104" s="53">
        <v>44416</v>
      </c>
      <c r="P1104" s="52" t="s">
        <v>28</v>
      </c>
      <c r="Q1104" s="48" t="s">
        <v>30</v>
      </c>
      <c r="R1104" s="52"/>
      <c r="S1104" s="52"/>
    </row>
    <row r="1105" s="29" customFormat="1" spans="1:19">
      <c r="A1105" s="12">
        <v>1102</v>
      </c>
      <c r="B1105" s="12" t="s">
        <v>15988</v>
      </c>
      <c r="C1105" s="12"/>
      <c r="D1105" s="52" t="s">
        <v>492</v>
      </c>
      <c r="E1105" s="52" t="s">
        <v>15989</v>
      </c>
      <c r="F1105" s="52" t="s">
        <v>143</v>
      </c>
      <c r="G1105" s="52">
        <v>18</v>
      </c>
      <c r="H1105" s="52" t="s">
        <v>15990</v>
      </c>
      <c r="I1105" s="52" t="s">
        <v>15991</v>
      </c>
      <c r="J1105" s="52">
        <v>19977870602</v>
      </c>
      <c r="K1105" s="52" t="s">
        <v>27</v>
      </c>
      <c r="L1105" s="53">
        <v>44331</v>
      </c>
      <c r="M1105" s="52" t="s">
        <v>28</v>
      </c>
      <c r="N1105" s="52" t="s">
        <v>27</v>
      </c>
      <c r="O1105" s="53">
        <v>44366</v>
      </c>
      <c r="P1105" s="52" t="s">
        <v>28</v>
      </c>
      <c r="Q1105" s="48" t="s">
        <v>30</v>
      </c>
      <c r="R1105" s="52"/>
      <c r="S1105" s="52"/>
    </row>
    <row r="1106" s="28" customFormat="1" spans="1:19">
      <c r="A1106" s="12">
        <v>1103</v>
      </c>
      <c r="B1106" s="12" t="s">
        <v>15992</v>
      </c>
      <c r="C1106" s="12"/>
      <c r="D1106" s="52" t="s">
        <v>492</v>
      </c>
      <c r="E1106" s="52" t="s">
        <v>15993</v>
      </c>
      <c r="F1106" s="52" t="s">
        <v>143</v>
      </c>
      <c r="G1106" s="52">
        <v>15</v>
      </c>
      <c r="H1106" s="52" t="s">
        <v>15994</v>
      </c>
      <c r="I1106" s="52" t="s">
        <v>15995</v>
      </c>
      <c r="J1106" s="52">
        <v>13367588351</v>
      </c>
      <c r="K1106" s="52" t="s">
        <v>30</v>
      </c>
      <c r="L1106" s="53"/>
      <c r="M1106" s="52"/>
      <c r="N1106" s="52" t="s">
        <v>30</v>
      </c>
      <c r="O1106" s="53"/>
      <c r="P1106" s="52"/>
      <c r="Q1106" s="48" t="s">
        <v>30</v>
      </c>
      <c r="R1106" s="52"/>
      <c r="S1106" s="52" t="s">
        <v>15996</v>
      </c>
    </row>
    <row r="1107" s="29" customFormat="1" spans="1:19">
      <c r="A1107" s="12">
        <v>1104</v>
      </c>
      <c r="B1107" s="12" t="s">
        <v>15997</v>
      </c>
      <c r="C1107" s="12"/>
      <c r="D1107" s="52" t="s">
        <v>492</v>
      </c>
      <c r="E1107" s="52" t="s">
        <v>15998</v>
      </c>
      <c r="F1107" s="52" t="s">
        <v>143</v>
      </c>
      <c r="G1107" s="52">
        <v>17</v>
      </c>
      <c r="H1107" s="52" t="s">
        <v>15999</v>
      </c>
      <c r="I1107" s="52" t="s">
        <v>16000</v>
      </c>
      <c r="J1107" s="52">
        <v>18377896439</v>
      </c>
      <c r="K1107" s="52" t="s">
        <v>27</v>
      </c>
      <c r="L1107" s="53">
        <v>44395</v>
      </c>
      <c r="M1107" s="52" t="s">
        <v>2747</v>
      </c>
      <c r="N1107" s="52" t="s">
        <v>30</v>
      </c>
      <c r="O1107" s="53"/>
      <c r="P1107" s="52"/>
      <c r="Q1107" s="48" t="s">
        <v>30</v>
      </c>
      <c r="R1107" s="52"/>
      <c r="S1107" s="52"/>
    </row>
    <row r="1108" s="29" customFormat="1" spans="1:19">
      <c r="A1108" s="12">
        <v>1105</v>
      </c>
      <c r="B1108" s="12" t="s">
        <v>16001</v>
      </c>
      <c r="C1108" s="12"/>
      <c r="D1108" s="52" t="s">
        <v>492</v>
      </c>
      <c r="E1108" s="52" t="s">
        <v>16002</v>
      </c>
      <c r="F1108" s="52" t="s">
        <v>143</v>
      </c>
      <c r="G1108" s="52">
        <v>19</v>
      </c>
      <c r="H1108" s="52" t="s">
        <v>25906</v>
      </c>
      <c r="I1108" s="52" t="s">
        <v>16004</v>
      </c>
      <c r="J1108" s="52">
        <v>19127173240</v>
      </c>
      <c r="K1108" s="52" t="s">
        <v>27</v>
      </c>
      <c r="L1108" s="53">
        <v>44394</v>
      </c>
      <c r="M1108" s="52" t="s">
        <v>139</v>
      </c>
      <c r="N1108" s="52" t="s">
        <v>30</v>
      </c>
      <c r="O1108" s="53"/>
      <c r="P1108" s="52"/>
      <c r="Q1108" s="48" t="s">
        <v>30</v>
      </c>
      <c r="R1108" s="52"/>
      <c r="S1108" s="52"/>
    </row>
    <row r="1109" s="29" customFormat="1" spans="1:19">
      <c r="A1109" s="12">
        <v>1106</v>
      </c>
      <c r="B1109" s="12" t="s">
        <v>16005</v>
      </c>
      <c r="C1109" s="12"/>
      <c r="D1109" s="52" t="s">
        <v>492</v>
      </c>
      <c r="E1109" s="52" t="s">
        <v>16006</v>
      </c>
      <c r="F1109" s="52" t="s">
        <v>143</v>
      </c>
      <c r="G1109" s="52">
        <v>16</v>
      </c>
      <c r="H1109" s="52" t="s">
        <v>16007</v>
      </c>
      <c r="I1109" s="52" t="s">
        <v>16008</v>
      </c>
      <c r="J1109" s="52">
        <v>15817531188</v>
      </c>
      <c r="K1109" s="52" t="s">
        <v>27</v>
      </c>
      <c r="L1109" s="53">
        <v>44404</v>
      </c>
      <c r="M1109" s="52" t="s">
        <v>1288</v>
      </c>
      <c r="N1109" s="52" t="s">
        <v>30</v>
      </c>
      <c r="O1109" s="53"/>
      <c r="P1109" s="52"/>
      <c r="Q1109" s="48" t="s">
        <v>30</v>
      </c>
      <c r="R1109" s="52"/>
      <c r="S1109" s="52"/>
    </row>
    <row r="1110" s="29" customFormat="1" spans="1:19">
      <c r="A1110" s="12">
        <v>1107</v>
      </c>
      <c r="B1110" s="12" t="s">
        <v>16009</v>
      </c>
      <c r="C1110" s="12"/>
      <c r="D1110" s="52" t="s">
        <v>492</v>
      </c>
      <c r="E1110" s="52" t="s">
        <v>16010</v>
      </c>
      <c r="F1110" s="52" t="s">
        <v>24</v>
      </c>
      <c r="G1110" s="52">
        <v>19</v>
      </c>
      <c r="H1110" s="52" t="s">
        <v>2110</v>
      </c>
      <c r="I1110" s="52" t="s">
        <v>16011</v>
      </c>
      <c r="J1110" s="52">
        <v>15717787343</v>
      </c>
      <c r="K1110" s="52" t="s">
        <v>27</v>
      </c>
      <c r="L1110" s="53">
        <v>44331</v>
      </c>
      <c r="M1110" s="52" t="s">
        <v>28</v>
      </c>
      <c r="N1110" s="52" t="s">
        <v>27</v>
      </c>
      <c r="O1110" s="53">
        <v>44366</v>
      </c>
      <c r="P1110" s="52" t="s">
        <v>28</v>
      </c>
      <c r="Q1110" s="48" t="s">
        <v>30</v>
      </c>
      <c r="R1110" s="52"/>
      <c r="S1110" s="52"/>
    </row>
    <row r="1111" s="29" customFormat="1" spans="1:19">
      <c r="A1111" s="12">
        <v>1108</v>
      </c>
      <c r="B1111" s="12" t="s">
        <v>16012</v>
      </c>
      <c r="C1111" s="12"/>
      <c r="D1111" s="52" t="s">
        <v>492</v>
      </c>
      <c r="E1111" s="52" t="s">
        <v>16013</v>
      </c>
      <c r="F1111" s="52" t="s">
        <v>24</v>
      </c>
      <c r="G1111" s="52">
        <v>17</v>
      </c>
      <c r="H1111" s="52" t="s">
        <v>16014</v>
      </c>
      <c r="I1111" s="52" t="s">
        <v>13680</v>
      </c>
      <c r="J1111" s="52">
        <v>18407783186</v>
      </c>
      <c r="K1111" s="52" t="s">
        <v>27</v>
      </c>
      <c r="L1111" s="53">
        <v>44396</v>
      </c>
      <c r="M1111" s="52" t="s">
        <v>133</v>
      </c>
      <c r="N1111" s="52" t="s">
        <v>30</v>
      </c>
      <c r="O1111" s="53"/>
      <c r="P1111" s="52"/>
      <c r="Q1111" s="48" t="s">
        <v>30</v>
      </c>
      <c r="R1111" s="52"/>
      <c r="S1111" s="52"/>
    </row>
    <row r="1112" s="29" customFormat="1" spans="1:19">
      <c r="A1112" s="12">
        <v>1109</v>
      </c>
      <c r="B1112" s="12" t="s">
        <v>16015</v>
      </c>
      <c r="C1112" s="12"/>
      <c r="D1112" s="52" t="s">
        <v>492</v>
      </c>
      <c r="E1112" s="52" t="s">
        <v>16016</v>
      </c>
      <c r="F1112" s="52" t="s">
        <v>143</v>
      </c>
      <c r="G1112" s="52">
        <v>16</v>
      </c>
      <c r="H1112" s="52" t="s">
        <v>16017</v>
      </c>
      <c r="I1112" s="52" t="s">
        <v>13429</v>
      </c>
      <c r="J1112" s="52">
        <v>18977838743</v>
      </c>
      <c r="K1112" s="52" t="s">
        <v>27</v>
      </c>
      <c r="L1112" s="53">
        <v>44395</v>
      </c>
      <c r="M1112" s="52" t="s">
        <v>1288</v>
      </c>
      <c r="N1112" s="52" t="s">
        <v>30</v>
      </c>
      <c r="O1112" s="53"/>
      <c r="P1112" s="52"/>
      <c r="Q1112" s="48" t="s">
        <v>30</v>
      </c>
      <c r="R1112" s="52"/>
      <c r="S1112" s="52"/>
    </row>
    <row r="1113" s="29" customFormat="1" ht="22.5" spans="1:19">
      <c r="A1113" s="12">
        <v>1110</v>
      </c>
      <c r="B1113" s="12" t="s">
        <v>16018</v>
      </c>
      <c r="C1113" s="12"/>
      <c r="D1113" s="52" t="s">
        <v>492</v>
      </c>
      <c r="E1113" s="52" t="s">
        <v>16019</v>
      </c>
      <c r="F1113" s="52" t="s">
        <v>143</v>
      </c>
      <c r="G1113" s="52">
        <v>17</v>
      </c>
      <c r="H1113" s="52" t="s">
        <v>18822</v>
      </c>
      <c r="I1113" s="52" t="s">
        <v>16021</v>
      </c>
      <c r="J1113" s="52">
        <v>13557783179</v>
      </c>
      <c r="K1113" s="52" t="s">
        <v>27</v>
      </c>
      <c r="L1113" s="53">
        <v>44404</v>
      </c>
      <c r="M1113" s="68" t="s">
        <v>16022</v>
      </c>
      <c r="N1113" s="52" t="s">
        <v>30</v>
      </c>
      <c r="O1113" s="53"/>
      <c r="P1113" s="52"/>
      <c r="Q1113" s="48" t="s">
        <v>30</v>
      </c>
      <c r="R1113" s="52"/>
      <c r="S1113" s="52"/>
    </row>
    <row r="1114" s="29" customFormat="1" spans="1:19">
      <c r="A1114" s="12">
        <v>1111</v>
      </c>
      <c r="B1114" s="12" t="s">
        <v>16023</v>
      </c>
      <c r="C1114" s="12"/>
      <c r="D1114" s="52" t="s">
        <v>492</v>
      </c>
      <c r="E1114" s="52" t="s">
        <v>16024</v>
      </c>
      <c r="F1114" s="52" t="s">
        <v>24</v>
      </c>
      <c r="G1114" s="52">
        <v>17</v>
      </c>
      <c r="H1114" s="52" t="s">
        <v>16025</v>
      </c>
      <c r="I1114" s="52" t="s">
        <v>16026</v>
      </c>
      <c r="J1114" s="52">
        <v>18977800427</v>
      </c>
      <c r="K1114" s="52" t="s">
        <v>27</v>
      </c>
      <c r="L1114" s="53">
        <v>44395</v>
      </c>
      <c r="M1114" s="52" t="s">
        <v>1288</v>
      </c>
      <c r="N1114" s="52" t="s">
        <v>30</v>
      </c>
      <c r="O1114" s="53"/>
      <c r="P1114" s="52"/>
      <c r="Q1114" s="48" t="s">
        <v>30</v>
      </c>
      <c r="R1114" s="52"/>
      <c r="S1114" s="52"/>
    </row>
    <row r="1115" s="29" customFormat="1" spans="1:19">
      <c r="A1115" s="12">
        <v>1112</v>
      </c>
      <c r="B1115" s="12" t="s">
        <v>16027</v>
      </c>
      <c r="C1115" s="12"/>
      <c r="D1115" s="52" t="s">
        <v>492</v>
      </c>
      <c r="E1115" s="52" t="s">
        <v>16028</v>
      </c>
      <c r="F1115" s="52" t="s">
        <v>143</v>
      </c>
      <c r="G1115" s="52">
        <v>15</v>
      </c>
      <c r="H1115" s="52" t="s">
        <v>16029</v>
      </c>
      <c r="I1115" s="52" t="s">
        <v>16030</v>
      </c>
      <c r="J1115" s="52">
        <v>18077898443</v>
      </c>
      <c r="K1115" s="52" t="s">
        <v>27</v>
      </c>
      <c r="L1115" s="53">
        <v>44403</v>
      </c>
      <c r="M1115" s="52" t="s">
        <v>1273</v>
      </c>
      <c r="N1115" s="52" t="s">
        <v>30</v>
      </c>
      <c r="O1115" s="53"/>
      <c r="P1115" s="52"/>
      <c r="Q1115" s="48" t="s">
        <v>30</v>
      </c>
      <c r="R1115" s="52"/>
      <c r="S1115" s="52"/>
    </row>
    <row r="1116" s="29" customFormat="1" spans="1:19">
      <c r="A1116" s="12">
        <v>1113</v>
      </c>
      <c r="B1116" s="12" t="s">
        <v>16031</v>
      </c>
      <c r="C1116" s="12"/>
      <c r="D1116" s="52" t="s">
        <v>492</v>
      </c>
      <c r="E1116" s="52" t="s">
        <v>16032</v>
      </c>
      <c r="F1116" s="52" t="s">
        <v>24</v>
      </c>
      <c r="G1116" s="52">
        <v>17</v>
      </c>
      <c r="H1116" s="52" t="s">
        <v>16033</v>
      </c>
      <c r="I1116" s="52" t="s">
        <v>16034</v>
      </c>
      <c r="J1116" s="52">
        <v>15707719811</v>
      </c>
      <c r="K1116" s="52" t="s">
        <v>27</v>
      </c>
      <c r="L1116" s="53">
        <v>44394</v>
      </c>
      <c r="M1116" s="52" t="s">
        <v>1347</v>
      </c>
      <c r="N1116" s="52" t="s">
        <v>27</v>
      </c>
      <c r="O1116" s="53">
        <v>44415</v>
      </c>
      <c r="P1116" s="52" t="s">
        <v>1347</v>
      </c>
      <c r="Q1116" s="48" t="s">
        <v>30</v>
      </c>
      <c r="R1116" s="52"/>
      <c r="S1116" s="52"/>
    </row>
    <row r="1117" s="29" customFormat="1" spans="1:19">
      <c r="A1117" s="12">
        <v>1114</v>
      </c>
      <c r="B1117" s="12" t="s">
        <v>16035</v>
      </c>
      <c r="C1117" s="12"/>
      <c r="D1117" s="52" t="s">
        <v>492</v>
      </c>
      <c r="E1117" s="52" t="s">
        <v>16036</v>
      </c>
      <c r="F1117" s="52" t="s">
        <v>24</v>
      </c>
      <c r="G1117" s="52">
        <v>16</v>
      </c>
      <c r="H1117" s="52" t="s">
        <v>16037</v>
      </c>
      <c r="I1117" s="52" t="s">
        <v>16038</v>
      </c>
      <c r="J1117" s="52">
        <v>18977894595</v>
      </c>
      <c r="K1117" s="52" t="s">
        <v>27</v>
      </c>
      <c r="L1117" s="53">
        <v>44406</v>
      </c>
      <c r="M1117" s="52" t="s">
        <v>16039</v>
      </c>
      <c r="N1117" s="52" t="s">
        <v>30</v>
      </c>
      <c r="O1117" s="53"/>
      <c r="P1117" s="52"/>
      <c r="Q1117" s="48" t="s">
        <v>30</v>
      </c>
      <c r="R1117" s="52"/>
      <c r="S1117" s="52"/>
    </row>
    <row r="1118" s="29" customFormat="1" spans="1:19">
      <c r="A1118" s="12">
        <v>1115</v>
      </c>
      <c r="B1118" s="12" t="s">
        <v>16040</v>
      </c>
      <c r="C1118" s="12"/>
      <c r="D1118" s="52" t="s">
        <v>492</v>
      </c>
      <c r="E1118" s="52" t="s">
        <v>16041</v>
      </c>
      <c r="F1118" s="52" t="s">
        <v>143</v>
      </c>
      <c r="G1118" s="52">
        <v>16</v>
      </c>
      <c r="H1118" s="52" t="s">
        <v>18826</v>
      </c>
      <c r="I1118" s="52" t="s">
        <v>16042</v>
      </c>
      <c r="J1118" s="52">
        <v>15907782074</v>
      </c>
      <c r="K1118" s="52" t="s">
        <v>27</v>
      </c>
      <c r="L1118" s="53">
        <v>44396</v>
      </c>
      <c r="M1118" s="52" t="s">
        <v>98</v>
      </c>
      <c r="N1118" s="52" t="s">
        <v>30</v>
      </c>
      <c r="O1118" s="53"/>
      <c r="P1118" s="52"/>
      <c r="Q1118" s="48" t="s">
        <v>30</v>
      </c>
      <c r="R1118" s="52"/>
      <c r="S1118" s="52"/>
    </row>
    <row r="1119" s="29" customFormat="1" spans="1:19">
      <c r="A1119" s="12">
        <v>1116</v>
      </c>
      <c r="B1119" s="12" t="s">
        <v>16043</v>
      </c>
      <c r="C1119" s="12"/>
      <c r="D1119" s="52" t="s">
        <v>492</v>
      </c>
      <c r="E1119" s="52" t="s">
        <v>16044</v>
      </c>
      <c r="F1119" s="52" t="s">
        <v>143</v>
      </c>
      <c r="G1119" s="52">
        <v>16</v>
      </c>
      <c r="H1119" s="52" t="s">
        <v>16045</v>
      </c>
      <c r="I1119" s="52" t="s">
        <v>1405</v>
      </c>
      <c r="J1119" s="52">
        <v>13768281750</v>
      </c>
      <c r="K1119" s="52" t="s">
        <v>27</v>
      </c>
      <c r="L1119" s="53">
        <v>44397</v>
      </c>
      <c r="M1119" s="52" t="s">
        <v>1303</v>
      </c>
      <c r="N1119" s="52" t="s">
        <v>30</v>
      </c>
      <c r="O1119" s="53"/>
      <c r="P1119" s="52"/>
      <c r="Q1119" s="48" t="s">
        <v>30</v>
      </c>
      <c r="R1119" s="52"/>
      <c r="S1119" s="52"/>
    </row>
    <row r="1120" s="29" customFormat="1" spans="1:19">
      <c r="A1120" s="12">
        <v>1117</v>
      </c>
      <c r="B1120" s="12" t="s">
        <v>16046</v>
      </c>
      <c r="C1120" s="12"/>
      <c r="D1120" s="52" t="s">
        <v>492</v>
      </c>
      <c r="E1120" s="52" t="s">
        <v>16047</v>
      </c>
      <c r="F1120" s="52" t="s">
        <v>24</v>
      </c>
      <c r="G1120" s="52">
        <v>16</v>
      </c>
      <c r="H1120" s="52" t="s">
        <v>18828</v>
      </c>
      <c r="I1120" s="52" t="s">
        <v>16049</v>
      </c>
      <c r="J1120" s="52">
        <v>18776870809</v>
      </c>
      <c r="K1120" s="52" t="s">
        <v>27</v>
      </c>
      <c r="L1120" s="53">
        <v>44396</v>
      </c>
      <c r="M1120" s="52" t="s">
        <v>139</v>
      </c>
      <c r="N1120" s="52" t="s">
        <v>30</v>
      </c>
      <c r="O1120" s="53"/>
      <c r="P1120" s="52"/>
      <c r="Q1120" s="48" t="s">
        <v>30</v>
      </c>
      <c r="R1120" s="52"/>
      <c r="S1120" s="52"/>
    </row>
    <row r="1121" s="29" customFormat="1" spans="1:19">
      <c r="A1121" s="12">
        <v>1118</v>
      </c>
      <c r="B1121" s="12" t="s">
        <v>16050</v>
      </c>
      <c r="C1121" s="12"/>
      <c r="D1121" s="52" t="s">
        <v>492</v>
      </c>
      <c r="E1121" s="52" t="s">
        <v>16051</v>
      </c>
      <c r="F1121" s="52" t="s">
        <v>143</v>
      </c>
      <c r="G1121" s="52">
        <v>16</v>
      </c>
      <c r="H1121" s="52" t="s">
        <v>18830</v>
      </c>
      <c r="I1121" s="52" t="s">
        <v>16053</v>
      </c>
      <c r="J1121" s="52">
        <v>14797769993</v>
      </c>
      <c r="K1121" s="52" t="s">
        <v>27</v>
      </c>
      <c r="L1121" s="53">
        <v>44396</v>
      </c>
      <c r="M1121" s="52" t="s">
        <v>139</v>
      </c>
      <c r="N1121" s="52" t="s">
        <v>30</v>
      </c>
      <c r="O1121" s="53"/>
      <c r="P1121" s="52"/>
      <c r="Q1121" s="48" t="s">
        <v>30</v>
      </c>
      <c r="R1121" s="52"/>
      <c r="S1121" s="52"/>
    </row>
    <row r="1122" s="29" customFormat="1" spans="1:19">
      <c r="A1122" s="12">
        <v>1119</v>
      </c>
      <c r="B1122" s="12" t="s">
        <v>16054</v>
      </c>
      <c r="C1122" s="12"/>
      <c r="D1122" s="52" t="s">
        <v>492</v>
      </c>
      <c r="E1122" s="52" t="s">
        <v>16055</v>
      </c>
      <c r="F1122" s="52" t="s">
        <v>143</v>
      </c>
      <c r="G1122" s="52">
        <v>17</v>
      </c>
      <c r="H1122" s="52" t="s">
        <v>18832</v>
      </c>
      <c r="I1122" s="52" t="s">
        <v>950</v>
      </c>
      <c r="J1122" s="52">
        <v>18776875916</v>
      </c>
      <c r="K1122" s="52" t="s">
        <v>27</v>
      </c>
      <c r="L1122" s="53">
        <v>44396</v>
      </c>
      <c r="M1122" s="52" t="s">
        <v>98</v>
      </c>
      <c r="N1122" s="52" t="s">
        <v>30</v>
      </c>
      <c r="O1122" s="53"/>
      <c r="P1122" s="52"/>
      <c r="Q1122" s="48" t="s">
        <v>30</v>
      </c>
      <c r="R1122" s="52"/>
      <c r="S1122" s="52"/>
    </row>
    <row r="1123" s="29" customFormat="1" spans="1:19">
      <c r="A1123" s="12">
        <v>1120</v>
      </c>
      <c r="B1123" s="12" t="s">
        <v>16056</v>
      </c>
      <c r="C1123" s="12"/>
      <c r="D1123" s="52" t="s">
        <v>492</v>
      </c>
      <c r="E1123" s="52" t="s">
        <v>16057</v>
      </c>
      <c r="F1123" s="52" t="s">
        <v>143</v>
      </c>
      <c r="G1123" s="52">
        <v>16</v>
      </c>
      <c r="H1123" s="52" t="s">
        <v>16058</v>
      </c>
      <c r="I1123" s="52" t="s">
        <v>16059</v>
      </c>
      <c r="J1123" s="52">
        <v>15296038284</v>
      </c>
      <c r="K1123" s="52" t="s">
        <v>27</v>
      </c>
      <c r="L1123" s="53">
        <v>44395</v>
      </c>
      <c r="M1123" s="52" t="s">
        <v>1288</v>
      </c>
      <c r="N1123" s="52" t="s">
        <v>27</v>
      </c>
      <c r="O1123" s="53">
        <v>44416</v>
      </c>
      <c r="P1123" s="52" t="s">
        <v>1288</v>
      </c>
      <c r="Q1123" s="48" t="s">
        <v>30</v>
      </c>
      <c r="R1123" s="52"/>
      <c r="S1123" s="52"/>
    </row>
    <row r="1124" s="29" customFormat="1" spans="1:19">
      <c r="A1124" s="12">
        <v>1121</v>
      </c>
      <c r="B1124" s="12" t="s">
        <v>16060</v>
      </c>
      <c r="C1124" s="12"/>
      <c r="D1124" s="52" t="s">
        <v>492</v>
      </c>
      <c r="E1124" s="52" t="s">
        <v>16061</v>
      </c>
      <c r="F1124" s="52" t="s">
        <v>24</v>
      </c>
      <c r="G1124" s="52">
        <v>16</v>
      </c>
      <c r="H1124" s="52" t="s">
        <v>18835</v>
      </c>
      <c r="I1124" s="52" t="s">
        <v>16063</v>
      </c>
      <c r="J1124" s="52">
        <v>13481869510</v>
      </c>
      <c r="K1124" s="52" t="s">
        <v>27</v>
      </c>
      <c r="L1124" s="53">
        <v>44395</v>
      </c>
      <c r="M1124" s="52" t="s">
        <v>28</v>
      </c>
      <c r="N1124" s="52" t="s">
        <v>30</v>
      </c>
      <c r="O1124" s="53"/>
      <c r="P1124" s="52"/>
      <c r="Q1124" s="48" t="s">
        <v>30</v>
      </c>
      <c r="R1124" s="52"/>
      <c r="S1124" s="52"/>
    </row>
    <row r="1125" s="29" customFormat="1" spans="1:19">
      <c r="A1125" s="12">
        <v>1122</v>
      </c>
      <c r="B1125" s="12" t="s">
        <v>16064</v>
      </c>
      <c r="C1125" s="12"/>
      <c r="D1125" s="52" t="s">
        <v>492</v>
      </c>
      <c r="E1125" s="52" t="s">
        <v>16065</v>
      </c>
      <c r="F1125" s="52" t="s">
        <v>24</v>
      </c>
      <c r="G1125" s="52">
        <v>17</v>
      </c>
      <c r="H1125" s="52" t="s">
        <v>18837</v>
      </c>
      <c r="I1125" s="52" t="s">
        <v>16067</v>
      </c>
      <c r="J1125" s="52">
        <v>13650325738</v>
      </c>
      <c r="K1125" s="52" t="s">
        <v>27</v>
      </c>
      <c r="L1125" s="53">
        <v>44394</v>
      </c>
      <c r="M1125" s="52" t="s">
        <v>28</v>
      </c>
      <c r="N1125" s="52" t="s">
        <v>30</v>
      </c>
      <c r="O1125" s="53"/>
      <c r="P1125" s="52"/>
      <c r="Q1125" s="48" t="s">
        <v>30</v>
      </c>
      <c r="R1125" s="52"/>
      <c r="S1125" s="52"/>
    </row>
    <row r="1126" s="29" customFormat="1" spans="1:19">
      <c r="A1126" s="12">
        <v>1123</v>
      </c>
      <c r="B1126" s="12" t="s">
        <v>16068</v>
      </c>
      <c r="C1126" s="12"/>
      <c r="D1126" s="52" t="s">
        <v>492</v>
      </c>
      <c r="E1126" s="52" t="s">
        <v>16069</v>
      </c>
      <c r="F1126" s="52" t="s">
        <v>143</v>
      </c>
      <c r="G1126" s="52">
        <v>16</v>
      </c>
      <c r="H1126" s="52" t="s">
        <v>14363</v>
      </c>
      <c r="I1126" s="52" t="s">
        <v>16070</v>
      </c>
      <c r="J1126" s="52">
        <v>15177388427</v>
      </c>
      <c r="K1126" s="52" t="s">
        <v>27</v>
      </c>
      <c r="L1126" s="53">
        <v>44396</v>
      </c>
      <c r="M1126" s="52" t="s">
        <v>68</v>
      </c>
      <c r="N1126" s="52" t="s">
        <v>30</v>
      </c>
      <c r="O1126" s="53"/>
      <c r="P1126" s="52"/>
      <c r="Q1126" s="48" t="s">
        <v>30</v>
      </c>
      <c r="R1126" s="52"/>
      <c r="S1126" s="52"/>
    </row>
    <row r="1127" s="29" customFormat="1" spans="1:19">
      <c r="A1127" s="12">
        <v>1124</v>
      </c>
      <c r="B1127" s="12" t="s">
        <v>16071</v>
      </c>
      <c r="C1127" s="12"/>
      <c r="D1127" s="52" t="s">
        <v>492</v>
      </c>
      <c r="E1127" s="52" t="s">
        <v>16072</v>
      </c>
      <c r="F1127" s="52" t="s">
        <v>143</v>
      </c>
      <c r="G1127" s="52">
        <v>16</v>
      </c>
      <c r="H1127" s="52" t="s">
        <v>16073</v>
      </c>
      <c r="I1127" s="52" t="s">
        <v>16074</v>
      </c>
      <c r="J1127" s="52">
        <v>19978820824</v>
      </c>
      <c r="K1127" s="52" t="s">
        <v>27</v>
      </c>
      <c r="L1127" s="53">
        <v>44395</v>
      </c>
      <c r="M1127" s="52" t="s">
        <v>8491</v>
      </c>
      <c r="N1127" s="52" t="s">
        <v>30</v>
      </c>
      <c r="O1127" s="53"/>
      <c r="P1127" s="52"/>
      <c r="Q1127" s="48" t="s">
        <v>30</v>
      </c>
      <c r="R1127" s="52"/>
      <c r="S1127" s="52"/>
    </row>
    <row r="1128" s="29" customFormat="1" spans="1:19">
      <c r="A1128" s="12">
        <v>1125</v>
      </c>
      <c r="B1128" s="12" t="s">
        <v>16075</v>
      </c>
      <c r="C1128" s="12"/>
      <c r="D1128" s="52" t="s">
        <v>492</v>
      </c>
      <c r="E1128" s="52" t="s">
        <v>16076</v>
      </c>
      <c r="F1128" s="52" t="s">
        <v>143</v>
      </c>
      <c r="G1128" s="52">
        <v>16</v>
      </c>
      <c r="H1128" s="52" t="s">
        <v>1306</v>
      </c>
      <c r="I1128" s="52" t="s">
        <v>16077</v>
      </c>
      <c r="J1128" s="52">
        <v>19907789843</v>
      </c>
      <c r="K1128" s="52" t="s">
        <v>27</v>
      </c>
      <c r="L1128" s="53">
        <v>44403</v>
      </c>
      <c r="M1128" s="52" t="s">
        <v>1273</v>
      </c>
      <c r="N1128" s="52" t="s">
        <v>30</v>
      </c>
      <c r="O1128" s="53"/>
      <c r="P1128" s="52"/>
      <c r="Q1128" s="48" t="s">
        <v>30</v>
      </c>
      <c r="R1128" s="52"/>
      <c r="S1128" s="52"/>
    </row>
    <row r="1129" s="29" customFormat="1" spans="1:19">
      <c r="A1129" s="12">
        <v>1126</v>
      </c>
      <c r="B1129" s="12" t="s">
        <v>16078</v>
      </c>
      <c r="C1129" s="12"/>
      <c r="D1129" s="52" t="s">
        <v>492</v>
      </c>
      <c r="E1129" s="52" t="s">
        <v>7651</v>
      </c>
      <c r="F1129" s="52" t="s">
        <v>24</v>
      </c>
      <c r="G1129" s="52">
        <v>18</v>
      </c>
      <c r="H1129" s="52" t="s">
        <v>257</v>
      </c>
      <c r="I1129" s="52" t="s">
        <v>16079</v>
      </c>
      <c r="J1129" s="52">
        <v>15296077498</v>
      </c>
      <c r="K1129" s="52" t="s">
        <v>27</v>
      </c>
      <c r="L1129" s="53">
        <v>44331</v>
      </c>
      <c r="M1129" s="52" t="s">
        <v>28</v>
      </c>
      <c r="N1129" s="52" t="s">
        <v>27</v>
      </c>
      <c r="O1129" s="53">
        <v>44366</v>
      </c>
      <c r="P1129" s="52" t="s">
        <v>28</v>
      </c>
      <c r="Q1129" s="48" t="s">
        <v>30</v>
      </c>
      <c r="R1129" s="52"/>
      <c r="S1129" s="52"/>
    </row>
    <row r="1130" s="29" customFormat="1" spans="1:19">
      <c r="A1130" s="12">
        <v>1127</v>
      </c>
      <c r="B1130" s="12" t="s">
        <v>16080</v>
      </c>
      <c r="C1130" s="12"/>
      <c r="D1130" s="52" t="s">
        <v>492</v>
      </c>
      <c r="E1130" s="52" t="s">
        <v>16081</v>
      </c>
      <c r="F1130" s="52" t="s">
        <v>24</v>
      </c>
      <c r="G1130" s="52">
        <v>16</v>
      </c>
      <c r="H1130" s="52" t="s">
        <v>16082</v>
      </c>
      <c r="I1130" s="52" t="s">
        <v>16083</v>
      </c>
      <c r="J1130" s="52">
        <v>13907884750</v>
      </c>
      <c r="K1130" s="52" t="s">
        <v>27</v>
      </c>
      <c r="L1130" s="53">
        <v>44394</v>
      </c>
      <c r="M1130" s="52" t="s">
        <v>28</v>
      </c>
      <c r="N1130" s="52" t="s">
        <v>30</v>
      </c>
      <c r="O1130" s="53"/>
      <c r="P1130" s="52"/>
      <c r="Q1130" s="48" t="s">
        <v>30</v>
      </c>
      <c r="R1130" s="52"/>
      <c r="S1130" s="52"/>
    </row>
    <row r="1131" s="29" customFormat="1" spans="1:19">
      <c r="A1131" s="12">
        <v>1128</v>
      </c>
      <c r="B1131" s="12" t="s">
        <v>16084</v>
      </c>
      <c r="C1131" s="12"/>
      <c r="D1131" s="52" t="s">
        <v>492</v>
      </c>
      <c r="E1131" s="52" t="s">
        <v>16085</v>
      </c>
      <c r="F1131" s="52" t="s">
        <v>143</v>
      </c>
      <c r="G1131" s="52">
        <v>19</v>
      </c>
      <c r="H1131" s="52" t="s">
        <v>16086</v>
      </c>
      <c r="I1131" s="52" t="s">
        <v>16087</v>
      </c>
      <c r="J1131" s="52">
        <v>15289656599</v>
      </c>
      <c r="K1131" s="52" t="s">
        <v>27</v>
      </c>
      <c r="L1131" s="53">
        <v>44395</v>
      </c>
      <c r="M1131" s="52" t="s">
        <v>28</v>
      </c>
      <c r="N1131" s="52" t="s">
        <v>30</v>
      </c>
      <c r="O1131" s="53"/>
      <c r="P1131" s="52"/>
      <c r="Q1131" s="48" t="s">
        <v>30</v>
      </c>
      <c r="R1131" s="52"/>
      <c r="S1131" s="52"/>
    </row>
    <row r="1132" s="29" customFormat="1" spans="1:19">
      <c r="A1132" s="12">
        <v>1129</v>
      </c>
      <c r="B1132" s="12" t="s">
        <v>16088</v>
      </c>
      <c r="C1132" s="12"/>
      <c r="D1132" s="52" t="s">
        <v>492</v>
      </c>
      <c r="E1132" s="52" t="s">
        <v>16089</v>
      </c>
      <c r="F1132" s="52" t="s">
        <v>143</v>
      </c>
      <c r="G1132" s="52">
        <v>17</v>
      </c>
      <c r="H1132" s="52" t="s">
        <v>16090</v>
      </c>
      <c r="I1132" s="52" t="s">
        <v>16091</v>
      </c>
      <c r="J1132" s="52">
        <v>15177883980</v>
      </c>
      <c r="K1132" s="52" t="s">
        <v>27</v>
      </c>
      <c r="L1132" s="53">
        <v>44407</v>
      </c>
      <c r="M1132" s="52" t="s">
        <v>54</v>
      </c>
      <c r="N1132" s="52" t="s">
        <v>30</v>
      </c>
      <c r="O1132" s="53"/>
      <c r="P1132" s="52"/>
      <c r="Q1132" s="48" t="s">
        <v>30</v>
      </c>
      <c r="R1132" s="52"/>
      <c r="S1132" s="52"/>
    </row>
    <row r="1133" s="29" customFormat="1" spans="1:19">
      <c r="A1133" s="12">
        <v>1130</v>
      </c>
      <c r="B1133" s="12" t="s">
        <v>16092</v>
      </c>
      <c r="C1133" s="12"/>
      <c r="D1133" s="52" t="s">
        <v>492</v>
      </c>
      <c r="E1133" s="52" t="s">
        <v>13738</v>
      </c>
      <c r="F1133" s="52" t="s">
        <v>143</v>
      </c>
      <c r="G1133" s="52">
        <v>18</v>
      </c>
      <c r="H1133" s="52" t="s">
        <v>16093</v>
      </c>
      <c r="I1133" s="52" t="s">
        <v>16094</v>
      </c>
      <c r="J1133" s="52">
        <v>18666369447</v>
      </c>
      <c r="K1133" s="52" t="s">
        <v>27</v>
      </c>
      <c r="L1133" s="53">
        <v>44394</v>
      </c>
      <c r="M1133" s="52" t="s">
        <v>4424</v>
      </c>
      <c r="N1133" s="52" t="s">
        <v>30</v>
      </c>
      <c r="O1133" s="53"/>
      <c r="P1133" s="52"/>
      <c r="Q1133" s="48" t="s">
        <v>30</v>
      </c>
      <c r="R1133" s="52"/>
      <c r="S1133" s="52"/>
    </row>
    <row r="1134" s="29" customFormat="1" spans="1:19">
      <c r="A1134" s="12">
        <v>1131</v>
      </c>
      <c r="B1134" s="12" t="s">
        <v>16095</v>
      </c>
      <c r="C1134" s="12"/>
      <c r="D1134" s="52" t="s">
        <v>492</v>
      </c>
      <c r="E1134" s="52" t="s">
        <v>16096</v>
      </c>
      <c r="F1134" s="52" t="s">
        <v>143</v>
      </c>
      <c r="G1134" s="52">
        <v>16</v>
      </c>
      <c r="H1134" s="52" t="s">
        <v>18163</v>
      </c>
      <c r="I1134" s="52" t="s">
        <v>16097</v>
      </c>
      <c r="J1134" s="52">
        <v>15078573898</v>
      </c>
      <c r="K1134" s="52" t="s">
        <v>27</v>
      </c>
      <c r="L1134" s="53">
        <v>44397</v>
      </c>
      <c r="M1134" s="52" t="s">
        <v>28</v>
      </c>
      <c r="N1134" s="52" t="s">
        <v>30</v>
      </c>
      <c r="O1134" s="53"/>
      <c r="P1134" s="52"/>
      <c r="Q1134" s="48" t="s">
        <v>30</v>
      </c>
      <c r="R1134" s="52"/>
      <c r="S1134" s="52"/>
    </row>
    <row r="1135" s="29" customFormat="1" spans="1:19">
      <c r="A1135" s="12">
        <v>1132</v>
      </c>
      <c r="B1135" s="12" t="s">
        <v>16098</v>
      </c>
      <c r="C1135" s="12"/>
      <c r="D1135" s="52" t="s">
        <v>492</v>
      </c>
      <c r="E1135" s="52" t="s">
        <v>16099</v>
      </c>
      <c r="F1135" s="52" t="s">
        <v>143</v>
      </c>
      <c r="G1135" s="52">
        <v>16</v>
      </c>
      <c r="H1135" s="52" t="s">
        <v>18841</v>
      </c>
      <c r="I1135" s="52" t="s">
        <v>16100</v>
      </c>
      <c r="J1135" s="52">
        <v>19977818742</v>
      </c>
      <c r="K1135" s="52" t="s">
        <v>27</v>
      </c>
      <c r="L1135" s="53">
        <v>44396</v>
      </c>
      <c r="M1135" s="52" t="s">
        <v>6307</v>
      </c>
      <c r="N1135" s="52" t="s">
        <v>30</v>
      </c>
      <c r="O1135" s="53"/>
      <c r="P1135" s="52"/>
      <c r="Q1135" s="48" t="s">
        <v>30</v>
      </c>
      <c r="R1135" s="52"/>
      <c r="S1135" s="52"/>
    </row>
    <row r="1136" s="29" customFormat="1" spans="1:19">
      <c r="A1136" s="12">
        <v>1133</v>
      </c>
      <c r="B1136" s="12" t="s">
        <v>16101</v>
      </c>
      <c r="C1136" s="12"/>
      <c r="D1136" s="52" t="s">
        <v>492</v>
      </c>
      <c r="E1136" s="52" t="s">
        <v>16102</v>
      </c>
      <c r="F1136" s="52" t="s">
        <v>143</v>
      </c>
      <c r="G1136" s="52">
        <v>16</v>
      </c>
      <c r="H1136" s="52" t="s">
        <v>18842</v>
      </c>
      <c r="I1136" s="52" t="s">
        <v>16104</v>
      </c>
      <c r="J1136" s="52">
        <v>18276682088</v>
      </c>
      <c r="K1136" s="52" t="s">
        <v>27</v>
      </c>
      <c r="L1136" s="53">
        <v>44394</v>
      </c>
      <c r="M1136" s="52" t="s">
        <v>28</v>
      </c>
      <c r="N1136" s="52" t="s">
        <v>30</v>
      </c>
      <c r="O1136" s="53"/>
      <c r="P1136" s="52"/>
      <c r="Q1136" s="48" t="s">
        <v>30</v>
      </c>
      <c r="R1136" s="52"/>
      <c r="S1136" s="52"/>
    </row>
    <row r="1137" s="29" customFormat="1" spans="1:19">
      <c r="A1137" s="12">
        <v>1134</v>
      </c>
      <c r="B1137" s="12" t="s">
        <v>16105</v>
      </c>
      <c r="C1137" s="12"/>
      <c r="D1137" s="52" t="s">
        <v>492</v>
      </c>
      <c r="E1137" s="52" t="s">
        <v>9062</v>
      </c>
      <c r="F1137" s="52" t="s">
        <v>24</v>
      </c>
      <c r="G1137" s="52">
        <v>15</v>
      </c>
      <c r="H1137" s="52" t="s">
        <v>18843</v>
      </c>
      <c r="I1137" s="52" t="s">
        <v>16107</v>
      </c>
      <c r="J1137" s="52">
        <v>15277891002</v>
      </c>
      <c r="K1137" s="52" t="s">
        <v>27</v>
      </c>
      <c r="L1137" s="53">
        <v>44400</v>
      </c>
      <c r="M1137" s="52" t="s">
        <v>28</v>
      </c>
      <c r="N1137" s="52" t="s">
        <v>30</v>
      </c>
      <c r="O1137" s="53"/>
      <c r="P1137" s="52"/>
      <c r="Q1137" s="48" t="s">
        <v>30</v>
      </c>
      <c r="R1137" s="52"/>
      <c r="S1137" s="52"/>
    </row>
    <row r="1138" s="29" customFormat="1" spans="1:19">
      <c r="A1138" s="12">
        <v>1135</v>
      </c>
      <c r="B1138" s="12" t="s">
        <v>16108</v>
      </c>
      <c r="C1138" s="12"/>
      <c r="D1138" s="52" t="s">
        <v>492</v>
      </c>
      <c r="E1138" s="52" t="s">
        <v>16109</v>
      </c>
      <c r="F1138" s="52" t="s">
        <v>143</v>
      </c>
      <c r="G1138" s="52">
        <v>17</v>
      </c>
      <c r="H1138" s="52" t="s">
        <v>18845</v>
      </c>
      <c r="I1138" s="52" t="s">
        <v>16111</v>
      </c>
      <c r="J1138" s="52">
        <v>18176744182</v>
      </c>
      <c r="K1138" s="52" t="s">
        <v>27</v>
      </c>
      <c r="L1138" s="53">
        <v>44394</v>
      </c>
      <c r="M1138" s="52" t="s">
        <v>28</v>
      </c>
      <c r="N1138" s="52" t="s">
        <v>27</v>
      </c>
      <c r="O1138" s="53">
        <v>44415</v>
      </c>
      <c r="P1138" s="52" t="s">
        <v>16112</v>
      </c>
      <c r="Q1138" s="48" t="s">
        <v>30</v>
      </c>
      <c r="R1138" s="52"/>
      <c r="S1138" s="52"/>
    </row>
    <row r="1139" s="29" customFormat="1" spans="1:19">
      <c r="A1139" s="12">
        <v>1136</v>
      </c>
      <c r="B1139" s="12" t="s">
        <v>16113</v>
      </c>
      <c r="C1139" s="12"/>
      <c r="D1139" s="52" t="s">
        <v>492</v>
      </c>
      <c r="E1139" s="52" t="s">
        <v>1852</v>
      </c>
      <c r="F1139" s="52" t="s">
        <v>24</v>
      </c>
      <c r="G1139" s="52">
        <v>17</v>
      </c>
      <c r="H1139" s="52" t="s">
        <v>18847</v>
      </c>
      <c r="I1139" s="52" t="s">
        <v>16115</v>
      </c>
      <c r="J1139" s="52">
        <v>17776589397</v>
      </c>
      <c r="K1139" s="52" t="s">
        <v>27</v>
      </c>
      <c r="L1139" s="53">
        <v>44398</v>
      </c>
      <c r="M1139" s="52" t="s">
        <v>28</v>
      </c>
      <c r="N1139" s="52" t="s">
        <v>30</v>
      </c>
      <c r="O1139" s="53"/>
      <c r="P1139" s="52"/>
      <c r="Q1139" s="48" t="s">
        <v>30</v>
      </c>
      <c r="R1139" s="52"/>
      <c r="S1139" s="52"/>
    </row>
    <row r="1140" s="29" customFormat="1" spans="1:19">
      <c r="A1140" s="12">
        <v>1137</v>
      </c>
      <c r="B1140" s="12" t="s">
        <v>16116</v>
      </c>
      <c r="C1140" s="12"/>
      <c r="D1140" s="52" t="s">
        <v>492</v>
      </c>
      <c r="E1140" s="52" t="s">
        <v>16117</v>
      </c>
      <c r="F1140" s="52" t="s">
        <v>24</v>
      </c>
      <c r="G1140" s="52">
        <v>15</v>
      </c>
      <c r="H1140" s="52" t="s">
        <v>18848</v>
      </c>
      <c r="I1140" s="52" t="s">
        <v>16119</v>
      </c>
      <c r="J1140" s="52">
        <v>15878686201</v>
      </c>
      <c r="K1140" s="52" t="s">
        <v>27</v>
      </c>
      <c r="L1140" s="53">
        <v>44400</v>
      </c>
      <c r="M1140" s="52" t="s">
        <v>28</v>
      </c>
      <c r="N1140" s="52" t="s">
        <v>30</v>
      </c>
      <c r="O1140" s="53"/>
      <c r="P1140" s="52"/>
      <c r="Q1140" s="48" t="s">
        <v>30</v>
      </c>
      <c r="R1140" s="52"/>
      <c r="S1140" s="52"/>
    </row>
    <row r="1141" s="29" customFormat="1" spans="1:19">
      <c r="A1141" s="12">
        <v>1138</v>
      </c>
      <c r="B1141" s="12" t="s">
        <v>16120</v>
      </c>
      <c r="C1141" s="12"/>
      <c r="D1141" s="52" t="s">
        <v>492</v>
      </c>
      <c r="E1141" s="52" t="s">
        <v>16121</v>
      </c>
      <c r="F1141" s="52" t="s">
        <v>24</v>
      </c>
      <c r="G1141" s="52">
        <v>16</v>
      </c>
      <c r="H1141" s="52" t="s">
        <v>16122</v>
      </c>
      <c r="I1141" s="52" t="s">
        <v>16123</v>
      </c>
      <c r="J1141" s="52">
        <v>18707780311</v>
      </c>
      <c r="K1141" s="52" t="s">
        <v>27</v>
      </c>
      <c r="L1141" s="53">
        <v>44396</v>
      </c>
      <c r="M1141" s="52" t="s">
        <v>4424</v>
      </c>
      <c r="N1141" s="52" t="s">
        <v>30</v>
      </c>
      <c r="O1141" s="53"/>
      <c r="P1141" s="52"/>
      <c r="Q1141" s="48" t="s">
        <v>30</v>
      </c>
      <c r="R1141" s="52"/>
      <c r="S1141" s="52"/>
    </row>
    <row r="1142" s="29" customFormat="1" spans="1:19">
      <c r="A1142" s="12">
        <v>1139</v>
      </c>
      <c r="B1142" s="12" t="s">
        <v>16124</v>
      </c>
      <c r="C1142" s="12"/>
      <c r="D1142" s="52" t="s">
        <v>492</v>
      </c>
      <c r="E1142" s="52" t="s">
        <v>14872</v>
      </c>
      <c r="F1142" s="52" t="s">
        <v>143</v>
      </c>
      <c r="G1142" s="52">
        <v>17</v>
      </c>
      <c r="H1142" s="52" t="s">
        <v>18851</v>
      </c>
      <c r="I1142" s="52" t="s">
        <v>16126</v>
      </c>
      <c r="J1142" s="52">
        <v>19907882518</v>
      </c>
      <c r="K1142" s="52" t="s">
        <v>27</v>
      </c>
      <c r="L1142" s="53">
        <v>44394</v>
      </c>
      <c r="M1142" s="52" t="s">
        <v>28</v>
      </c>
      <c r="N1142" s="52" t="s">
        <v>30</v>
      </c>
      <c r="O1142" s="53"/>
      <c r="P1142" s="52"/>
      <c r="Q1142" s="48" t="s">
        <v>30</v>
      </c>
      <c r="R1142" s="52"/>
      <c r="S1142" s="52"/>
    </row>
    <row r="1143" s="29" customFormat="1" spans="1:19">
      <c r="A1143" s="12">
        <v>1140</v>
      </c>
      <c r="B1143" s="12" t="s">
        <v>16127</v>
      </c>
      <c r="C1143" s="12"/>
      <c r="D1143" s="52" t="s">
        <v>492</v>
      </c>
      <c r="E1143" s="52" t="s">
        <v>16128</v>
      </c>
      <c r="F1143" s="52" t="s">
        <v>143</v>
      </c>
      <c r="G1143" s="52">
        <v>17</v>
      </c>
      <c r="H1143" s="52" t="s">
        <v>25907</v>
      </c>
      <c r="I1143" s="52" t="s">
        <v>16130</v>
      </c>
      <c r="J1143" s="52">
        <v>15078574260</v>
      </c>
      <c r="K1143" s="52" t="s">
        <v>27</v>
      </c>
      <c r="L1143" s="53">
        <v>44394</v>
      </c>
      <c r="M1143" s="52" t="s">
        <v>2455</v>
      </c>
      <c r="N1143" s="52" t="s">
        <v>27</v>
      </c>
      <c r="O1143" s="53">
        <v>44415</v>
      </c>
      <c r="P1143" s="52" t="s">
        <v>29</v>
      </c>
      <c r="Q1143" s="48" t="s">
        <v>30</v>
      </c>
      <c r="R1143" s="52"/>
      <c r="S1143" s="52"/>
    </row>
    <row r="1144" s="29" customFormat="1" spans="1:19">
      <c r="A1144" s="12">
        <v>1141</v>
      </c>
      <c r="B1144" s="12" t="s">
        <v>16131</v>
      </c>
      <c r="C1144" s="12"/>
      <c r="D1144" s="52" t="s">
        <v>492</v>
      </c>
      <c r="E1144" s="52" t="s">
        <v>16132</v>
      </c>
      <c r="F1144" s="52" t="s">
        <v>24</v>
      </c>
      <c r="G1144" s="52">
        <v>16</v>
      </c>
      <c r="H1144" s="52" t="s">
        <v>16133</v>
      </c>
      <c r="I1144" s="52" t="s">
        <v>16134</v>
      </c>
      <c r="J1144" s="52">
        <v>13652239559</v>
      </c>
      <c r="K1144" s="52" t="s">
        <v>27</v>
      </c>
      <c r="L1144" s="53">
        <v>44395</v>
      </c>
      <c r="M1144" s="52" t="s">
        <v>3693</v>
      </c>
      <c r="N1144" s="52" t="s">
        <v>30</v>
      </c>
      <c r="O1144" s="53"/>
      <c r="P1144" s="52"/>
      <c r="Q1144" s="48" t="s">
        <v>30</v>
      </c>
      <c r="R1144" s="52"/>
      <c r="S1144" s="52"/>
    </row>
    <row r="1145" s="29" customFormat="1" spans="1:19">
      <c r="A1145" s="12">
        <v>1142</v>
      </c>
      <c r="B1145" s="12" t="s">
        <v>16135</v>
      </c>
      <c r="C1145" s="12"/>
      <c r="D1145" s="52" t="s">
        <v>492</v>
      </c>
      <c r="E1145" s="52" t="s">
        <v>16136</v>
      </c>
      <c r="F1145" s="52" t="s">
        <v>24</v>
      </c>
      <c r="G1145" s="52">
        <v>17</v>
      </c>
      <c r="H1145" s="52" t="s">
        <v>17604</v>
      </c>
      <c r="I1145" s="52" t="s">
        <v>16137</v>
      </c>
      <c r="J1145" s="52">
        <v>13517585468</v>
      </c>
      <c r="K1145" s="52" t="s">
        <v>27</v>
      </c>
      <c r="L1145" s="53">
        <v>44396</v>
      </c>
      <c r="M1145" s="52" t="s">
        <v>98</v>
      </c>
      <c r="N1145" s="52" t="s">
        <v>30</v>
      </c>
      <c r="O1145" s="53"/>
      <c r="P1145" s="52"/>
      <c r="Q1145" s="48" t="s">
        <v>30</v>
      </c>
      <c r="R1145" s="52"/>
      <c r="S1145" s="52"/>
    </row>
    <row r="1146" s="29" customFormat="1" spans="1:19">
      <c r="A1146" s="12">
        <v>1143</v>
      </c>
      <c r="B1146" s="12" t="s">
        <v>16138</v>
      </c>
      <c r="C1146" s="12"/>
      <c r="D1146" s="52" t="s">
        <v>492</v>
      </c>
      <c r="E1146" s="52" t="s">
        <v>16139</v>
      </c>
      <c r="F1146" s="52" t="s">
        <v>143</v>
      </c>
      <c r="G1146" s="52">
        <v>16</v>
      </c>
      <c r="H1146" s="52" t="s">
        <v>18855</v>
      </c>
      <c r="I1146" s="52" t="s">
        <v>16141</v>
      </c>
      <c r="J1146" s="52">
        <v>19127210635</v>
      </c>
      <c r="K1146" s="52" t="s">
        <v>27</v>
      </c>
      <c r="L1146" s="53">
        <v>44394</v>
      </c>
      <c r="M1146" s="52" t="s">
        <v>2172</v>
      </c>
      <c r="N1146" s="52" t="s">
        <v>30</v>
      </c>
      <c r="O1146" s="53"/>
      <c r="P1146" s="52"/>
      <c r="Q1146" s="48" t="s">
        <v>30</v>
      </c>
      <c r="R1146" s="52"/>
      <c r="S1146" s="52"/>
    </row>
    <row r="1147" s="29" customFormat="1" spans="1:19">
      <c r="A1147" s="12">
        <v>1144</v>
      </c>
      <c r="B1147" s="12" t="s">
        <v>16142</v>
      </c>
      <c r="C1147" s="12"/>
      <c r="D1147" s="52" t="s">
        <v>492</v>
      </c>
      <c r="E1147" s="52" t="s">
        <v>16143</v>
      </c>
      <c r="F1147" s="52" t="s">
        <v>143</v>
      </c>
      <c r="G1147" s="52">
        <v>16</v>
      </c>
      <c r="H1147" s="52" t="s">
        <v>16144</v>
      </c>
      <c r="I1147" s="52" t="s">
        <v>16145</v>
      </c>
      <c r="J1147" s="52">
        <v>19978807454</v>
      </c>
      <c r="K1147" s="52" t="s">
        <v>27</v>
      </c>
      <c r="L1147" s="53">
        <v>44405</v>
      </c>
      <c r="M1147" s="52" t="s">
        <v>68</v>
      </c>
      <c r="N1147" s="52" t="s">
        <v>30</v>
      </c>
      <c r="O1147" s="53"/>
      <c r="P1147" s="52"/>
      <c r="Q1147" s="48" t="s">
        <v>30</v>
      </c>
      <c r="R1147" s="52"/>
      <c r="S1147" s="52"/>
    </row>
    <row r="1148" s="29" customFormat="1" spans="1:19">
      <c r="A1148" s="12">
        <v>1145</v>
      </c>
      <c r="B1148" s="12" t="s">
        <v>16146</v>
      </c>
      <c r="C1148" s="12"/>
      <c r="D1148" s="52" t="s">
        <v>492</v>
      </c>
      <c r="E1148" s="52" t="s">
        <v>16147</v>
      </c>
      <c r="F1148" s="52" t="s">
        <v>143</v>
      </c>
      <c r="G1148" s="52">
        <v>19</v>
      </c>
      <c r="H1148" s="52" t="s">
        <v>16148</v>
      </c>
      <c r="I1148" s="52" t="s">
        <v>2505</v>
      </c>
      <c r="J1148" s="52">
        <v>13416656406</v>
      </c>
      <c r="K1148" s="52" t="s">
        <v>27</v>
      </c>
      <c r="L1148" s="53">
        <v>44395</v>
      </c>
      <c r="M1148" s="52" t="s">
        <v>133</v>
      </c>
      <c r="N1148" s="52" t="s">
        <v>30</v>
      </c>
      <c r="O1148" s="53"/>
      <c r="P1148" s="52"/>
      <c r="Q1148" s="48" t="s">
        <v>30</v>
      </c>
      <c r="R1148" s="52"/>
      <c r="S1148" s="52"/>
    </row>
    <row r="1149" s="29" customFormat="1" spans="1:19">
      <c r="A1149" s="12">
        <v>1146</v>
      </c>
      <c r="B1149" s="12" t="s">
        <v>16149</v>
      </c>
      <c r="C1149" s="12"/>
      <c r="D1149" s="52" t="s">
        <v>492</v>
      </c>
      <c r="E1149" s="52" t="s">
        <v>16150</v>
      </c>
      <c r="F1149" s="52" t="s">
        <v>24</v>
      </c>
      <c r="G1149" s="52">
        <v>16</v>
      </c>
      <c r="H1149" s="52" t="s">
        <v>18857</v>
      </c>
      <c r="I1149" s="52" t="s">
        <v>16152</v>
      </c>
      <c r="J1149" s="52">
        <v>15078635746</v>
      </c>
      <c r="K1149" s="52" t="s">
        <v>27</v>
      </c>
      <c r="L1149" s="53">
        <v>44394</v>
      </c>
      <c r="M1149" s="52" t="s">
        <v>28</v>
      </c>
      <c r="N1149" s="52" t="s">
        <v>30</v>
      </c>
      <c r="O1149" s="53"/>
      <c r="P1149" s="52"/>
      <c r="Q1149" s="48" t="s">
        <v>30</v>
      </c>
      <c r="R1149" s="52"/>
      <c r="S1149" s="52"/>
    </row>
    <row r="1150" s="29" customFormat="1" spans="1:19">
      <c r="A1150" s="12">
        <v>1147</v>
      </c>
      <c r="B1150" s="12" t="s">
        <v>16153</v>
      </c>
      <c r="C1150" s="12"/>
      <c r="D1150" s="52" t="s">
        <v>492</v>
      </c>
      <c r="E1150" s="52" t="s">
        <v>16154</v>
      </c>
      <c r="F1150" s="52" t="s">
        <v>143</v>
      </c>
      <c r="G1150" s="52">
        <v>16</v>
      </c>
      <c r="H1150" s="52" t="s">
        <v>18858</v>
      </c>
      <c r="I1150" s="52" t="s">
        <v>16156</v>
      </c>
      <c r="J1150" s="52">
        <v>15878688533</v>
      </c>
      <c r="K1150" s="52" t="s">
        <v>27</v>
      </c>
      <c r="L1150" s="53">
        <v>44394</v>
      </c>
      <c r="M1150" s="52" t="s">
        <v>28</v>
      </c>
      <c r="N1150" s="52" t="s">
        <v>30</v>
      </c>
      <c r="O1150" s="53"/>
      <c r="P1150" s="52"/>
      <c r="Q1150" s="48" t="s">
        <v>30</v>
      </c>
      <c r="R1150" s="52"/>
      <c r="S1150" s="52"/>
    </row>
    <row r="1151" s="29" customFormat="1" spans="1:19">
      <c r="A1151" s="12">
        <v>1148</v>
      </c>
      <c r="B1151" s="12" t="s">
        <v>16157</v>
      </c>
      <c r="C1151" s="12"/>
      <c r="D1151" s="52" t="s">
        <v>492</v>
      </c>
      <c r="E1151" s="52" t="s">
        <v>16158</v>
      </c>
      <c r="F1151" s="52" t="s">
        <v>24</v>
      </c>
      <c r="G1151" s="52">
        <v>16</v>
      </c>
      <c r="H1151" s="52" t="s">
        <v>18860</v>
      </c>
      <c r="I1151" s="52" t="s">
        <v>1112</v>
      </c>
      <c r="J1151" s="52">
        <v>15807781073</v>
      </c>
      <c r="K1151" s="52" t="s">
        <v>27</v>
      </c>
      <c r="L1151" s="53">
        <v>44394</v>
      </c>
      <c r="M1151" s="52" t="s">
        <v>28</v>
      </c>
      <c r="N1151" s="52" t="s">
        <v>30</v>
      </c>
      <c r="O1151" s="53"/>
      <c r="P1151" s="52"/>
      <c r="Q1151" s="48" t="s">
        <v>30</v>
      </c>
      <c r="R1151" s="52"/>
      <c r="S1151" s="52"/>
    </row>
    <row r="1152" s="29" customFormat="1" spans="1:19">
      <c r="A1152" s="12">
        <v>1149</v>
      </c>
      <c r="B1152" s="12" t="s">
        <v>16160</v>
      </c>
      <c r="C1152" s="12"/>
      <c r="D1152" s="12" t="s">
        <v>497</v>
      </c>
      <c r="E1152" s="12" t="s">
        <v>16161</v>
      </c>
      <c r="F1152" s="12" t="s">
        <v>143</v>
      </c>
      <c r="G1152" s="12">
        <v>16</v>
      </c>
      <c r="H1152" s="12" t="s">
        <v>18861</v>
      </c>
      <c r="I1152" s="12" t="s">
        <v>11479</v>
      </c>
      <c r="J1152" s="12">
        <v>15277848740</v>
      </c>
      <c r="K1152" s="12" t="s">
        <v>27</v>
      </c>
      <c r="L1152" s="57">
        <v>44397</v>
      </c>
      <c r="M1152" s="12" t="s">
        <v>28</v>
      </c>
      <c r="N1152" s="12"/>
      <c r="O1152" s="57"/>
      <c r="P1152" s="12"/>
      <c r="Q1152" s="48" t="s">
        <v>30</v>
      </c>
      <c r="R1152" s="12"/>
      <c r="S1152" s="12"/>
    </row>
    <row r="1153" s="29" customFormat="1" spans="1:19">
      <c r="A1153" s="12">
        <v>1150</v>
      </c>
      <c r="B1153" s="12" t="s">
        <v>16163</v>
      </c>
      <c r="C1153" s="12"/>
      <c r="D1153" s="12" t="s">
        <v>497</v>
      </c>
      <c r="E1153" s="12" t="s">
        <v>16164</v>
      </c>
      <c r="F1153" s="12" t="s">
        <v>143</v>
      </c>
      <c r="G1153" s="12">
        <v>19</v>
      </c>
      <c r="H1153" s="12" t="s">
        <v>16165</v>
      </c>
      <c r="I1153" s="12" t="s">
        <v>16166</v>
      </c>
      <c r="J1153" s="12">
        <v>18707783039</v>
      </c>
      <c r="K1153" s="12" t="s">
        <v>27</v>
      </c>
      <c r="L1153" s="57">
        <v>44395</v>
      </c>
      <c r="M1153" s="12" t="s">
        <v>28</v>
      </c>
      <c r="N1153" s="12"/>
      <c r="O1153" s="57"/>
      <c r="P1153" s="12"/>
      <c r="Q1153" s="48" t="s">
        <v>30</v>
      </c>
      <c r="R1153" s="12"/>
      <c r="S1153" s="12"/>
    </row>
    <row r="1154" s="29" customFormat="1" spans="1:19">
      <c r="A1154" s="12">
        <v>1151</v>
      </c>
      <c r="B1154" s="12" t="s">
        <v>16167</v>
      </c>
      <c r="C1154" s="12"/>
      <c r="D1154" s="12" t="s">
        <v>497</v>
      </c>
      <c r="E1154" s="12" t="s">
        <v>16168</v>
      </c>
      <c r="F1154" s="12" t="s">
        <v>143</v>
      </c>
      <c r="G1154" s="12">
        <v>15</v>
      </c>
      <c r="H1154" s="12" t="s">
        <v>18863</v>
      </c>
      <c r="I1154" s="12" t="s">
        <v>16170</v>
      </c>
      <c r="J1154" s="12">
        <v>19127173772</v>
      </c>
      <c r="K1154" s="12" t="s">
        <v>27</v>
      </c>
      <c r="L1154" s="57">
        <v>44395</v>
      </c>
      <c r="M1154" s="12" t="s">
        <v>28</v>
      </c>
      <c r="N1154" s="12" t="s">
        <v>30</v>
      </c>
      <c r="O1154" s="57"/>
      <c r="P1154" s="12"/>
      <c r="Q1154" s="48" t="s">
        <v>30</v>
      </c>
      <c r="R1154" s="12"/>
      <c r="S1154" s="12"/>
    </row>
    <row r="1155" s="29" customFormat="1" spans="1:19">
      <c r="A1155" s="12">
        <v>1152</v>
      </c>
      <c r="B1155" s="12" t="s">
        <v>16171</v>
      </c>
      <c r="C1155" s="12"/>
      <c r="D1155" s="12" t="s">
        <v>497</v>
      </c>
      <c r="E1155" s="12" t="s">
        <v>16172</v>
      </c>
      <c r="F1155" s="12" t="s">
        <v>143</v>
      </c>
      <c r="G1155" s="12">
        <v>16</v>
      </c>
      <c r="H1155" s="12" t="s">
        <v>16173</v>
      </c>
      <c r="I1155" s="12" t="s">
        <v>16174</v>
      </c>
      <c r="J1155" s="12">
        <v>18977894399</v>
      </c>
      <c r="K1155" s="12" t="s">
        <v>27</v>
      </c>
      <c r="L1155" s="57">
        <v>44398</v>
      </c>
      <c r="M1155" s="12" t="s">
        <v>1352</v>
      </c>
      <c r="N1155" s="12"/>
      <c r="O1155" s="57"/>
      <c r="P1155" s="12"/>
      <c r="Q1155" s="48" t="s">
        <v>30</v>
      </c>
      <c r="R1155" s="12"/>
      <c r="S1155" s="12"/>
    </row>
    <row r="1156" s="29" customFormat="1" spans="1:19">
      <c r="A1156" s="12">
        <v>1153</v>
      </c>
      <c r="B1156" s="12" t="s">
        <v>16175</v>
      </c>
      <c r="C1156" s="12"/>
      <c r="D1156" s="12" t="s">
        <v>497</v>
      </c>
      <c r="E1156" s="12" t="s">
        <v>16176</v>
      </c>
      <c r="F1156" s="12" t="s">
        <v>24</v>
      </c>
      <c r="G1156" s="12">
        <v>16</v>
      </c>
      <c r="H1156" s="12" t="s">
        <v>2276</v>
      </c>
      <c r="I1156" s="12" t="s">
        <v>16177</v>
      </c>
      <c r="J1156" s="12">
        <v>18707780268</v>
      </c>
      <c r="K1156" s="12" t="s">
        <v>27</v>
      </c>
      <c r="L1156" s="57">
        <v>44396</v>
      </c>
      <c r="M1156" s="12" t="s">
        <v>68</v>
      </c>
      <c r="N1156" s="12"/>
      <c r="O1156" s="57"/>
      <c r="P1156" s="12"/>
      <c r="Q1156" s="48" t="s">
        <v>30</v>
      </c>
      <c r="R1156" s="12"/>
      <c r="S1156" s="12"/>
    </row>
    <row r="1157" s="29" customFormat="1" spans="1:19">
      <c r="A1157" s="12">
        <v>1154</v>
      </c>
      <c r="B1157" s="12" t="s">
        <v>16178</v>
      </c>
      <c r="C1157" s="12"/>
      <c r="D1157" s="12" t="s">
        <v>497</v>
      </c>
      <c r="E1157" s="12" t="s">
        <v>16179</v>
      </c>
      <c r="F1157" s="12" t="s">
        <v>24</v>
      </c>
      <c r="G1157" s="12">
        <v>16</v>
      </c>
      <c r="H1157" s="12" t="s">
        <v>16180</v>
      </c>
      <c r="I1157" s="12" t="s">
        <v>16181</v>
      </c>
      <c r="J1157" s="12">
        <v>15277851136</v>
      </c>
      <c r="K1157" s="12" t="s">
        <v>27</v>
      </c>
      <c r="L1157" s="57">
        <v>44397</v>
      </c>
      <c r="M1157" s="12" t="s">
        <v>28</v>
      </c>
      <c r="N1157" s="12"/>
      <c r="O1157" s="57"/>
      <c r="P1157" s="12"/>
      <c r="Q1157" s="48" t="s">
        <v>30</v>
      </c>
      <c r="R1157" s="12"/>
      <c r="S1157" s="12"/>
    </row>
    <row r="1158" s="29" customFormat="1" spans="1:19">
      <c r="A1158" s="12">
        <v>1155</v>
      </c>
      <c r="B1158" s="12" t="s">
        <v>16182</v>
      </c>
      <c r="C1158" s="12"/>
      <c r="D1158" s="12" t="s">
        <v>497</v>
      </c>
      <c r="E1158" s="12" t="s">
        <v>16183</v>
      </c>
      <c r="F1158" s="12" t="s">
        <v>143</v>
      </c>
      <c r="G1158" s="12">
        <v>17</v>
      </c>
      <c r="H1158" s="12" t="s">
        <v>18865</v>
      </c>
      <c r="I1158" s="12" t="s">
        <v>16185</v>
      </c>
      <c r="J1158" s="12">
        <v>13677780679</v>
      </c>
      <c r="K1158" s="12" t="s">
        <v>27</v>
      </c>
      <c r="L1158" s="57">
        <v>44404</v>
      </c>
      <c r="M1158" s="12" t="s">
        <v>28</v>
      </c>
      <c r="N1158" s="12"/>
      <c r="O1158" s="57"/>
      <c r="P1158" s="12"/>
      <c r="Q1158" s="48" t="s">
        <v>30</v>
      </c>
      <c r="R1158" s="12"/>
      <c r="S1158" s="12"/>
    </row>
    <row r="1159" s="29" customFormat="1" spans="1:19">
      <c r="A1159" s="12">
        <v>1156</v>
      </c>
      <c r="B1159" s="12" t="s">
        <v>16186</v>
      </c>
      <c r="C1159" s="12"/>
      <c r="D1159" s="12" t="s">
        <v>497</v>
      </c>
      <c r="E1159" s="12" t="s">
        <v>16187</v>
      </c>
      <c r="F1159" s="12" t="s">
        <v>143</v>
      </c>
      <c r="G1159" s="12">
        <v>16</v>
      </c>
      <c r="H1159" s="12" t="s">
        <v>16188</v>
      </c>
      <c r="I1159" s="12" t="s">
        <v>16189</v>
      </c>
      <c r="J1159" s="12">
        <v>17807875626</v>
      </c>
      <c r="K1159" s="12" t="s">
        <v>27</v>
      </c>
      <c r="L1159" s="57">
        <v>44401</v>
      </c>
      <c r="M1159" s="12" t="s">
        <v>2747</v>
      </c>
      <c r="N1159" s="12"/>
      <c r="O1159" s="57"/>
      <c r="P1159" s="12"/>
      <c r="Q1159" s="48" t="s">
        <v>30</v>
      </c>
      <c r="R1159" s="12"/>
      <c r="S1159" s="12"/>
    </row>
    <row r="1160" s="29" customFormat="1" spans="1:19">
      <c r="A1160" s="12">
        <v>1157</v>
      </c>
      <c r="B1160" s="12" t="s">
        <v>16190</v>
      </c>
      <c r="C1160" s="12"/>
      <c r="D1160" s="12" t="s">
        <v>497</v>
      </c>
      <c r="E1160" s="12" t="s">
        <v>16191</v>
      </c>
      <c r="F1160" s="12" t="s">
        <v>24</v>
      </c>
      <c r="G1160" s="12">
        <v>17</v>
      </c>
      <c r="H1160" s="12" t="s">
        <v>16192</v>
      </c>
      <c r="I1160" s="12" t="s">
        <v>16193</v>
      </c>
      <c r="J1160" s="12">
        <v>13877876292</v>
      </c>
      <c r="K1160" s="12" t="s">
        <v>27</v>
      </c>
      <c r="L1160" s="57">
        <v>44397</v>
      </c>
      <c r="M1160" s="12" t="s">
        <v>1217</v>
      </c>
      <c r="N1160" s="12"/>
      <c r="O1160" s="57"/>
      <c r="P1160" s="12"/>
      <c r="Q1160" s="48" t="s">
        <v>30</v>
      </c>
      <c r="R1160" s="12"/>
      <c r="S1160" s="12"/>
    </row>
    <row r="1161" s="29" customFormat="1" spans="1:19">
      <c r="A1161" s="12">
        <v>1158</v>
      </c>
      <c r="B1161" s="12" t="s">
        <v>16194</v>
      </c>
      <c r="C1161" s="12"/>
      <c r="D1161" s="12" t="s">
        <v>497</v>
      </c>
      <c r="E1161" s="12" t="s">
        <v>16195</v>
      </c>
      <c r="F1161" s="12" t="s">
        <v>143</v>
      </c>
      <c r="G1161" s="12">
        <v>17</v>
      </c>
      <c r="H1161" s="12" t="s">
        <v>10561</v>
      </c>
      <c r="I1161" s="12" t="s">
        <v>11935</v>
      </c>
      <c r="J1161" s="12">
        <v>17377440532</v>
      </c>
      <c r="K1161" s="12" t="s">
        <v>27</v>
      </c>
      <c r="L1161" s="57">
        <v>44394</v>
      </c>
      <c r="M1161" s="12" t="s">
        <v>5912</v>
      </c>
      <c r="N1161" s="12"/>
      <c r="O1161" s="57"/>
      <c r="P1161" s="12"/>
      <c r="Q1161" s="48" t="s">
        <v>30</v>
      </c>
      <c r="R1161" s="12"/>
      <c r="S1161" s="12"/>
    </row>
    <row r="1162" s="29" customFormat="1" spans="1:19">
      <c r="A1162" s="12">
        <v>1159</v>
      </c>
      <c r="B1162" s="12" t="s">
        <v>16196</v>
      </c>
      <c r="C1162" s="12"/>
      <c r="D1162" s="12" t="s">
        <v>497</v>
      </c>
      <c r="E1162" s="12" t="s">
        <v>16197</v>
      </c>
      <c r="F1162" s="12" t="s">
        <v>24</v>
      </c>
      <c r="G1162" s="12">
        <v>16</v>
      </c>
      <c r="H1162" s="12" t="s">
        <v>2578</v>
      </c>
      <c r="I1162" s="12" t="s">
        <v>16198</v>
      </c>
      <c r="J1162" s="12">
        <v>13553325935</v>
      </c>
      <c r="K1162" s="12" t="s">
        <v>27</v>
      </c>
      <c r="L1162" s="57">
        <v>44397</v>
      </c>
      <c r="M1162" s="12" t="s">
        <v>1217</v>
      </c>
      <c r="N1162" s="12"/>
      <c r="O1162" s="57"/>
      <c r="P1162" s="12"/>
      <c r="Q1162" s="48" t="s">
        <v>30</v>
      </c>
      <c r="R1162" s="12"/>
      <c r="S1162" s="12"/>
    </row>
    <row r="1163" s="29" customFormat="1" spans="1:19">
      <c r="A1163" s="12">
        <v>1160</v>
      </c>
      <c r="B1163" s="12" t="s">
        <v>16199</v>
      </c>
      <c r="C1163" s="12"/>
      <c r="D1163" s="12" t="s">
        <v>497</v>
      </c>
      <c r="E1163" s="12" t="s">
        <v>16200</v>
      </c>
      <c r="F1163" s="12" t="s">
        <v>143</v>
      </c>
      <c r="G1163" s="12">
        <v>16</v>
      </c>
      <c r="H1163" s="12" t="s">
        <v>2591</v>
      </c>
      <c r="I1163" s="12" t="s">
        <v>16201</v>
      </c>
      <c r="J1163" s="12">
        <v>15277849512</v>
      </c>
      <c r="K1163" s="12" t="s">
        <v>27</v>
      </c>
      <c r="L1163" s="57">
        <v>44396</v>
      </c>
      <c r="M1163" s="12" t="s">
        <v>68</v>
      </c>
      <c r="N1163" s="12"/>
      <c r="O1163" s="57"/>
      <c r="P1163" s="12"/>
      <c r="Q1163" s="48" t="s">
        <v>30</v>
      </c>
      <c r="R1163" s="12"/>
      <c r="S1163" s="12"/>
    </row>
    <row r="1164" s="29" customFormat="1" spans="1:19">
      <c r="A1164" s="12">
        <v>1161</v>
      </c>
      <c r="B1164" s="12" t="s">
        <v>16202</v>
      </c>
      <c r="C1164" s="12"/>
      <c r="D1164" s="12" t="s">
        <v>497</v>
      </c>
      <c r="E1164" s="12" t="s">
        <v>16203</v>
      </c>
      <c r="F1164" s="12" t="s">
        <v>143</v>
      </c>
      <c r="G1164" s="12">
        <v>16</v>
      </c>
      <c r="H1164" s="12" t="s">
        <v>16204</v>
      </c>
      <c r="I1164" s="12" t="s">
        <v>16205</v>
      </c>
      <c r="J1164" s="12">
        <v>18176135431</v>
      </c>
      <c r="K1164" s="12" t="s">
        <v>27</v>
      </c>
      <c r="L1164" s="57">
        <v>44395</v>
      </c>
      <c r="M1164" s="12" t="s">
        <v>1288</v>
      </c>
      <c r="N1164" s="12"/>
      <c r="O1164" s="57"/>
      <c r="P1164" s="12"/>
      <c r="Q1164" s="48" t="s">
        <v>30</v>
      </c>
      <c r="R1164" s="12"/>
      <c r="S1164" s="12"/>
    </row>
    <row r="1165" s="29" customFormat="1" spans="1:19">
      <c r="A1165" s="12">
        <v>1162</v>
      </c>
      <c r="B1165" s="12" t="s">
        <v>16206</v>
      </c>
      <c r="C1165" s="12"/>
      <c r="D1165" s="12" t="s">
        <v>497</v>
      </c>
      <c r="E1165" s="12" t="s">
        <v>16207</v>
      </c>
      <c r="F1165" s="12" t="s">
        <v>143</v>
      </c>
      <c r="G1165" s="12">
        <v>19</v>
      </c>
      <c r="H1165" s="12" t="s">
        <v>25908</v>
      </c>
      <c r="I1165" s="12" t="s">
        <v>16209</v>
      </c>
      <c r="J1165" s="12">
        <v>18077875049</v>
      </c>
      <c r="K1165" s="12" t="s">
        <v>27</v>
      </c>
      <c r="L1165" s="57">
        <v>44331</v>
      </c>
      <c r="M1165" s="12" t="s">
        <v>28</v>
      </c>
      <c r="N1165" s="12" t="s">
        <v>27</v>
      </c>
      <c r="O1165" s="57">
        <v>44366</v>
      </c>
      <c r="P1165" s="12" t="s">
        <v>28</v>
      </c>
      <c r="Q1165" s="48" t="s">
        <v>30</v>
      </c>
      <c r="R1165" s="12"/>
      <c r="S1165" s="12"/>
    </row>
    <row r="1166" s="29" customFormat="1" spans="1:19">
      <c r="A1166" s="12">
        <v>1163</v>
      </c>
      <c r="B1166" s="12" t="s">
        <v>16210</v>
      </c>
      <c r="C1166" s="12"/>
      <c r="D1166" s="12" t="s">
        <v>497</v>
      </c>
      <c r="E1166" s="12" t="s">
        <v>16211</v>
      </c>
      <c r="F1166" s="12" t="s">
        <v>143</v>
      </c>
      <c r="G1166" s="12">
        <v>17</v>
      </c>
      <c r="H1166" s="12" t="s">
        <v>16212</v>
      </c>
      <c r="I1166" s="12" t="s">
        <v>16213</v>
      </c>
      <c r="J1166" s="12">
        <v>15277895813</v>
      </c>
      <c r="K1166" s="12" t="s">
        <v>27</v>
      </c>
      <c r="L1166" s="57">
        <v>44397</v>
      </c>
      <c r="M1166" s="12" t="s">
        <v>28</v>
      </c>
      <c r="N1166" s="12"/>
      <c r="O1166" s="57"/>
      <c r="P1166" s="12"/>
      <c r="Q1166" s="48" t="s">
        <v>30</v>
      </c>
      <c r="R1166" s="12"/>
      <c r="S1166" s="12"/>
    </row>
    <row r="1167" s="29" customFormat="1" spans="1:19">
      <c r="A1167" s="12">
        <v>1164</v>
      </c>
      <c r="B1167" s="12" t="s">
        <v>16214</v>
      </c>
      <c r="C1167" s="12"/>
      <c r="D1167" s="12" t="s">
        <v>497</v>
      </c>
      <c r="E1167" s="12" t="s">
        <v>16215</v>
      </c>
      <c r="F1167" s="12" t="s">
        <v>143</v>
      </c>
      <c r="G1167" s="12">
        <v>16</v>
      </c>
      <c r="H1167" s="12" t="s">
        <v>18873</v>
      </c>
      <c r="I1167" s="12" t="s">
        <v>16217</v>
      </c>
      <c r="J1167" s="12">
        <v>13471801891</v>
      </c>
      <c r="K1167" s="12" t="s">
        <v>27</v>
      </c>
      <c r="L1167" s="57">
        <v>44394</v>
      </c>
      <c r="M1167" s="12" t="s">
        <v>28</v>
      </c>
      <c r="N1167" s="12"/>
      <c r="O1167" s="57"/>
      <c r="P1167" s="12"/>
      <c r="Q1167" s="48" t="s">
        <v>30</v>
      </c>
      <c r="R1167" s="12"/>
      <c r="S1167" s="12"/>
    </row>
    <row r="1168" s="29" customFormat="1" spans="1:19">
      <c r="A1168" s="12">
        <v>1165</v>
      </c>
      <c r="B1168" s="12" t="s">
        <v>16218</v>
      </c>
      <c r="C1168" s="12"/>
      <c r="D1168" s="12" t="s">
        <v>497</v>
      </c>
      <c r="E1168" s="12" t="s">
        <v>16219</v>
      </c>
      <c r="F1168" s="12" t="s">
        <v>143</v>
      </c>
      <c r="G1168" s="12">
        <v>17</v>
      </c>
      <c r="H1168" s="12" t="s">
        <v>18875</v>
      </c>
      <c r="I1168" s="12" t="s">
        <v>16221</v>
      </c>
      <c r="J1168" s="12">
        <v>13977876034</v>
      </c>
      <c r="K1168" s="12" t="s">
        <v>27</v>
      </c>
      <c r="L1168" s="57">
        <v>44394</v>
      </c>
      <c r="M1168" s="12" t="s">
        <v>2455</v>
      </c>
      <c r="N1168" s="12" t="s">
        <v>27</v>
      </c>
      <c r="O1168" s="57">
        <v>44416</v>
      </c>
      <c r="P1168" s="12" t="s">
        <v>28</v>
      </c>
      <c r="Q1168" s="48" t="s">
        <v>30</v>
      </c>
      <c r="R1168" s="12"/>
      <c r="S1168" s="12"/>
    </row>
    <row r="1169" s="29" customFormat="1" spans="1:19">
      <c r="A1169" s="12">
        <v>1166</v>
      </c>
      <c r="B1169" s="12" t="s">
        <v>16222</v>
      </c>
      <c r="C1169" s="12"/>
      <c r="D1169" s="12" t="s">
        <v>497</v>
      </c>
      <c r="E1169" s="12" t="s">
        <v>16223</v>
      </c>
      <c r="F1169" s="12" t="s">
        <v>24</v>
      </c>
      <c r="G1169" s="12">
        <v>17</v>
      </c>
      <c r="H1169" s="12" t="s">
        <v>16224</v>
      </c>
      <c r="I1169" s="12" t="s">
        <v>16225</v>
      </c>
      <c r="J1169" s="12">
        <v>15277783118</v>
      </c>
      <c r="K1169" s="12" t="s">
        <v>27</v>
      </c>
      <c r="L1169" s="57">
        <v>44397</v>
      </c>
      <c r="M1169" s="12" t="s">
        <v>1352</v>
      </c>
      <c r="N1169" s="12"/>
      <c r="O1169" s="57"/>
      <c r="P1169" s="12"/>
      <c r="Q1169" s="48" t="s">
        <v>30</v>
      </c>
      <c r="R1169" s="12"/>
      <c r="S1169" s="12"/>
    </row>
    <row r="1170" s="29" customFormat="1" spans="1:19">
      <c r="A1170" s="12">
        <v>1167</v>
      </c>
      <c r="B1170" s="12" t="s">
        <v>16226</v>
      </c>
      <c r="C1170" s="12"/>
      <c r="D1170" s="12" t="s">
        <v>497</v>
      </c>
      <c r="E1170" s="12" t="s">
        <v>16227</v>
      </c>
      <c r="F1170" s="12" t="s">
        <v>24</v>
      </c>
      <c r="G1170" s="12">
        <v>18</v>
      </c>
      <c r="H1170" s="12" t="s">
        <v>3474</v>
      </c>
      <c r="I1170" s="12" t="s">
        <v>16228</v>
      </c>
      <c r="J1170" s="12">
        <v>15277852696</v>
      </c>
      <c r="K1170" s="12" t="s">
        <v>27</v>
      </c>
      <c r="L1170" s="57">
        <v>44395</v>
      </c>
      <c r="M1170" s="12" t="s">
        <v>28</v>
      </c>
      <c r="N1170" s="12"/>
      <c r="O1170" s="57"/>
      <c r="P1170" s="12"/>
      <c r="Q1170" s="48" t="s">
        <v>30</v>
      </c>
      <c r="R1170" s="12"/>
      <c r="S1170" s="12"/>
    </row>
    <row r="1171" s="29" customFormat="1" spans="1:19">
      <c r="A1171" s="12">
        <v>1168</v>
      </c>
      <c r="B1171" s="12" t="s">
        <v>16229</v>
      </c>
      <c r="C1171" s="12"/>
      <c r="D1171" s="12" t="s">
        <v>497</v>
      </c>
      <c r="E1171" s="12" t="s">
        <v>16230</v>
      </c>
      <c r="F1171" s="12" t="s">
        <v>143</v>
      </c>
      <c r="G1171" s="12">
        <v>21</v>
      </c>
      <c r="H1171" s="12" t="s">
        <v>4572</v>
      </c>
      <c r="I1171" s="12" t="s">
        <v>16231</v>
      </c>
      <c r="J1171" s="12">
        <v>19978824247</v>
      </c>
      <c r="K1171" s="12" t="s">
        <v>27</v>
      </c>
      <c r="L1171" s="57">
        <v>44394</v>
      </c>
      <c r="M1171" s="12" t="s">
        <v>1347</v>
      </c>
      <c r="N1171" s="12" t="s">
        <v>27</v>
      </c>
      <c r="O1171" s="57">
        <v>44415</v>
      </c>
      <c r="P1171" s="12" t="s">
        <v>1347</v>
      </c>
      <c r="Q1171" s="48" t="s">
        <v>30</v>
      </c>
      <c r="R1171" s="12"/>
      <c r="S1171" s="12"/>
    </row>
    <row r="1172" s="29" customFormat="1" spans="1:19">
      <c r="A1172" s="12">
        <v>1169</v>
      </c>
      <c r="B1172" s="12" t="s">
        <v>16232</v>
      </c>
      <c r="C1172" s="12"/>
      <c r="D1172" s="12" t="s">
        <v>497</v>
      </c>
      <c r="E1172" s="12" t="s">
        <v>16233</v>
      </c>
      <c r="F1172" s="12" t="s">
        <v>24</v>
      </c>
      <c r="G1172" s="12">
        <v>18</v>
      </c>
      <c r="H1172" s="12" t="s">
        <v>16234</v>
      </c>
      <c r="I1172" s="12" t="s">
        <v>16235</v>
      </c>
      <c r="J1172" s="12">
        <v>17344521015</v>
      </c>
      <c r="K1172" s="12" t="s">
        <v>27</v>
      </c>
      <c r="L1172" s="57">
        <v>44398</v>
      </c>
      <c r="M1172" s="12" t="s">
        <v>1352</v>
      </c>
      <c r="N1172" s="12"/>
      <c r="O1172" s="57"/>
      <c r="P1172" s="12"/>
      <c r="Q1172" s="48" t="s">
        <v>30</v>
      </c>
      <c r="R1172" s="12"/>
      <c r="S1172" s="12"/>
    </row>
    <row r="1173" s="29" customFormat="1" spans="1:19">
      <c r="A1173" s="12">
        <v>1170</v>
      </c>
      <c r="B1173" s="12" t="s">
        <v>16236</v>
      </c>
      <c r="C1173" s="12"/>
      <c r="D1173" s="12" t="s">
        <v>497</v>
      </c>
      <c r="E1173" s="12" t="s">
        <v>16237</v>
      </c>
      <c r="F1173" s="12" t="s">
        <v>24</v>
      </c>
      <c r="G1173" s="12">
        <v>17</v>
      </c>
      <c r="H1173" s="12" t="s">
        <v>18876</v>
      </c>
      <c r="I1173" s="12" t="s">
        <v>16239</v>
      </c>
      <c r="J1173" s="12">
        <v>18977893926</v>
      </c>
      <c r="K1173" s="12" t="s">
        <v>27</v>
      </c>
      <c r="L1173" s="57">
        <v>44394</v>
      </c>
      <c r="M1173" s="12" t="s">
        <v>28</v>
      </c>
      <c r="N1173" s="12"/>
      <c r="O1173" s="57"/>
      <c r="P1173" s="12"/>
      <c r="Q1173" s="48" t="s">
        <v>30</v>
      </c>
      <c r="R1173" s="12"/>
      <c r="S1173" s="12"/>
    </row>
    <row r="1174" s="29" customFormat="1" spans="1:19">
      <c r="A1174" s="12">
        <v>1171</v>
      </c>
      <c r="B1174" s="12" t="s">
        <v>16240</v>
      </c>
      <c r="C1174" s="12"/>
      <c r="D1174" s="12" t="s">
        <v>497</v>
      </c>
      <c r="E1174" s="12" t="s">
        <v>16241</v>
      </c>
      <c r="F1174" s="12" t="s">
        <v>24</v>
      </c>
      <c r="G1174" s="12">
        <v>17</v>
      </c>
      <c r="H1174" s="12" t="s">
        <v>16242</v>
      </c>
      <c r="I1174" s="12" t="s">
        <v>16243</v>
      </c>
      <c r="J1174" s="12">
        <v>18077823368</v>
      </c>
      <c r="K1174" s="12" t="s">
        <v>27</v>
      </c>
      <c r="L1174" s="57">
        <v>44394</v>
      </c>
      <c r="M1174" s="12" t="s">
        <v>28</v>
      </c>
      <c r="N1174" s="12"/>
      <c r="O1174" s="57"/>
      <c r="P1174" s="12"/>
      <c r="Q1174" s="48" t="s">
        <v>30</v>
      </c>
      <c r="R1174" s="12"/>
      <c r="S1174" s="12"/>
    </row>
    <row r="1175" s="29" customFormat="1" spans="1:19">
      <c r="A1175" s="12">
        <v>1172</v>
      </c>
      <c r="B1175" s="12" t="s">
        <v>16244</v>
      </c>
      <c r="C1175" s="12"/>
      <c r="D1175" s="12" t="s">
        <v>497</v>
      </c>
      <c r="E1175" s="12" t="s">
        <v>16245</v>
      </c>
      <c r="F1175" s="12" t="s">
        <v>24</v>
      </c>
      <c r="G1175" s="12">
        <v>14</v>
      </c>
      <c r="H1175" s="12" t="s">
        <v>16246</v>
      </c>
      <c r="I1175" s="12" t="s">
        <v>16247</v>
      </c>
      <c r="J1175" s="12">
        <v>19978820340</v>
      </c>
      <c r="K1175" s="12" t="s">
        <v>27</v>
      </c>
      <c r="L1175" s="57">
        <v>44409</v>
      </c>
      <c r="M1175" s="12" t="s">
        <v>1273</v>
      </c>
      <c r="N1175" s="12"/>
      <c r="O1175" s="57"/>
      <c r="P1175" s="12"/>
      <c r="Q1175" s="48" t="s">
        <v>30</v>
      </c>
      <c r="R1175" s="12"/>
      <c r="S1175" s="12"/>
    </row>
    <row r="1176" s="29" customFormat="1" spans="1:19">
      <c r="A1176" s="12">
        <v>1173</v>
      </c>
      <c r="B1176" s="12" t="s">
        <v>16248</v>
      </c>
      <c r="C1176" s="12"/>
      <c r="D1176" s="12" t="s">
        <v>497</v>
      </c>
      <c r="E1176" s="12" t="s">
        <v>16249</v>
      </c>
      <c r="F1176" s="12" t="s">
        <v>143</v>
      </c>
      <c r="G1176" s="12">
        <v>16</v>
      </c>
      <c r="H1176" s="12" t="s">
        <v>16250</v>
      </c>
      <c r="I1176" s="12" t="s">
        <v>16251</v>
      </c>
      <c r="J1176" s="12">
        <v>15878688857</v>
      </c>
      <c r="K1176" s="12" t="s">
        <v>27</v>
      </c>
      <c r="L1176" s="57">
        <v>44397</v>
      </c>
      <c r="M1176" s="12" t="s">
        <v>2747</v>
      </c>
      <c r="N1176" s="12"/>
      <c r="O1176" s="57"/>
      <c r="P1176" s="12"/>
      <c r="Q1176" s="48" t="s">
        <v>30</v>
      </c>
      <c r="R1176" s="12"/>
      <c r="S1176" s="12"/>
    </row>
    <row r="1177" s="29" customFormat="1" spans="1:19">
      <c r="A1177" s="12">
        <v>1174</v>
      </c>
      <c r="B1177" s="12" t="s">
        <v>16252</v>
      </c>
      <c r="C1177" s="12"/>
      <c r="D1177" s="12" t="s">
        <v>497</v>
      </c>
      <c r="E1177" s="12" t="s">
        <v>16253</v>
      </c>
      <c r="F1177" s="12" t="s">
        <v>143</v>
      </c>
      <c r="G1177" s="12">
        <v>16</v>
      </c>
      <c r="H1177" s="12" t="s">
        <v>16254</v>
      </c>
      <c r="I1177" s="12" t="s">
        <v>16255</v>
      </c>
      <c r="J1177" s="12">
        <v>17776575328</v>
      </c>
      <c r="K1177" s="12" t="s">
        <v>27</v>
      </c>
      <c r="L1177" s="57">
        <v>44406</v>
      </c>
      <c r="M1177" s="12" t="s">
        <v>1273</v>
      </c>
      <c r="N1177" s="12"/>
      <c r="O1177" s="57"/>
      <c r="P1177" s="12"/>
      <c r="Q1177" s="48" t="s">
        <v>30</v>
      </c>
      <c r="R1177" s="12"/>
      <c r="S1177" s="12"/>
    </row>
    <row r="1178" s="29" customFormat="1" spans="1:19">
      <c r="A1178" s="12">
        <v>1175</v>
      </c>
      <c r="B1178" s="12" t="s">
        <v>16256</v>
      </c>
      <c r="C1178" s="12"/>
      <c r="D1178" s="12" t="s">
        <v>497</v>
      </c>
      <c r="E1178" s="12" t="s">
        <v>16257</v>
      </c>
      <c r="F1178" s="12" t="s">
        <v>143</v>
      </c>
      <c r="G1178" s="12">
        <v>17</v>
      </c>
      <c r="H1178" s="12" t="s">
        <v>16258</v>
      </c>
      <c r="I1178" s="12" t="s">
        <v>16259</v>
      </c>
      <c r="J1178" s="12">
        <v>18877897276</v>
      </c>
      <c r="K1178" s="12" t="s">
        <v>27</v>
      </c>
      <c r="L1178" s="57">
        <v>44397</v>
      </c>
      <c r="M1178" s="12" t="s">
        <v>1303</v>
      </c>
      <c r="N1178" s="12"/>
      <c r="O1178" s="57"/>
      <c r="P1178" s="12"/>
      <c r="Q1178" s="48" t="s">
        <v>30</v>
      </c>
      <c r="R1178" s="12"/>
      <c r="S1178" s="12"/>
    </row>
    <row r="1179" s="29" customFormat="1" spans="1:19">
      <c r="A1179" s="12">
        <v>1176</v>
      </c>
      <c r="B1179" s="12" t="s">
        <v>16260</v>
      </c>
      <c r="C1179" s="12"/>
      <c r="D1179" s="12" t="s">
        <v>497</v>
      </c>
      <c r="E1179" s="12" t="s">
        <v>3977</v>
      </c>
      <c r="F1179" s="12" t="s">
        <v>24</v>
      </c>
      <c r="G1179" s="12">
        <v>17</v>
      </c>
      <c r="H1179" s="12" t="s">
        <v>5305</v>
      </c>
      <c r="I1179" s="12" t="s">
        <v>16261</v>
      </c>
      <c r="J1179" s="12">
        <v>13471801675</v>
      </c>
      <c r="K1179" s="12" t="s">
        <v>27</v>
      </c>
      <c r="L1179" s="57">
        <v>44395</v>
      </c>
      <c r="M1179" s="12" t="s">
        <v>2455</v>
      </c>
      <c r="N1179" s="12" t="s">
        <v>27</v>
      </c>
      <c r="O1179" s="57">
        <v>44416</v>
      </c>
      <c r="P1179" s="12" t="s">
        <v>28</v>
      </c>
      <c r="Q1179" s="48" t="s">
        <v>30</v>
      </c>
      <c r="R1179" s="12"/>
      <c r="S1179" s="12"/>
    </row>
    <row r="1180" s="29" customFormat="1" spans="1:19">
      <c r="A1180" s="12">
        <v>1177</v>
      </c>
      <c r="B1180" s="12" t="s">
        <v>16262</v>
      </c>
      <c r="C1180" s="12"/>
      <c r="D1180" s="12" t="s">
        <v>497</v>
      </c>
      <c r="E1180" s="12" t="s">
        <v>16263</v>
      </c>
      <c r="F1180" s="12" t="s">
        <v>24</v>
      </c>
      <c r="G1180" s="12">
        <v>16</v>
      </c>
      <c r="H1180" s="12" t="s">
        <v>16264</v>
      </c>
      <c r="I1180" s="12" t="s">
        <v>16265</v>
      </c>
      <c r="J1180" s="12">
        <v>17344524297</v>
      </c>
      <c r="K1180" s="12" t="s">
        <v>27</v>
      </c>
      <c r="L1180" s="57">
        <v>44397</v>
      </c>
      <c r="M1180" s="12" t="s">
        <v>1273</v>
      </c>
      <c r="N1180" s="12"/>
      <c r="O1180" s="57"/>
      <c r="P1180" s="12"/>
      <c r="Q1180" s="48" t="s">
        <v>30</v>
      </c>
      <c r="R1180" s="12"/>
      <c r="S1180" s="12"/>
    </row>
    <row r="1181" s="29" customFormat="1" spans="1:19">
      <c r="A1181" s="12">
        <v>1178</v>
      </c>
      <c r="B1181" s="12" t="s">
        <v>16266</v>
      </c>
      <c r="C1181" s="12"/>
      <c r="D1181" s="12" t="s">
        <v>497</v>
      </c>
      <c r="E1181" s="12" t="s">
        <v>16267</v>
      </c>
      <c r="F1181" s="12" t="s">
        <v>143</v>
      </c>
      <c r="G1181" s="12">
        <v>17</v>
      </c>
      <c r="H1181" s="12" t="s">
        <v>16268</v>
      </c>
      <c r="I1181" s="12" t="s">
        <v>16269</v>
      </c>
      <c r="J1181" s="12">
        <v>15348899131</v>
      </c>
      <c r="K1181" s="12" t="s">
        <v>27</v>
      </c>
      <c r="L1181" s="57">
        <v>44403</v>
      </c>
      <c r="M1181" s="12" t="s">
        <v>1273</v>
      </c>
      <c r="N1181" s="12"/>
      <c r="O1181" s="57"/>
      <c r="P1181" s="12"/>
      <c r="Q1181" s="48" t="s">
        <v>30</v>
      </c>
      <c r="R1181" s="12"/>
      <c r="S1181" s="12"/>
    </row>
    <row r="1182" s="29" customFormat="1" spans="1:19">
      <c r="A1182" s="12">
        <v>1179</v>
      </c>
      <c r="B1182" s="12" t="s">
        <v>16270</v>
      </c>
      <c r="C1182" s="12"/>
      <c r="D1182" s="12" t="s">
        <v>497</v>
      </c>
      <c r="E1182" s="12" t="s">
        <v>16271</v>
      </c>
      <c r="F1182" s="12" t="s">
        <v>143</v>
      </c>
      <c r="G1182" s="12">
        <v>18</v>
      </c>
      <c r="H1182" s="12" t="s">
        <v>16272</v>
      </c>
      <c r="I1182" s="12" t="s">
        <v>16273</v>
      </c>
      <c r="J1182" s="12">
        <v>17776571520</v>
      </c>
      <c r="K1182" s="12" t="s">
        <v>27</v>
      </c>
      <c r="L1182" s="57">
        <v>44395</v>
      </c>
      <c r="M1182" s="12" t="s">
        <v>13285</v>
      </c>
      <c r="N1182" s="12"/>
      <c r="O1182" s="57"/>
      <c r="P1182" s="12"/>
      <c r="Q1182" s="48" t="s">
        <v>30</v>
      </c>
      <c r="R1182" s="12"/>
      <c r="S1182" s="12"/>
    </row>
    <row r="1183" s="29" customFormat="1" spans="1:19">
      <c r="A1183" s="12">
        <v>1180</v>
      </c>
      <c r="B1183" s="12" t="s">
        <v>16274</v>
      </c>
      <c r="C1183" s="12"/>
      <c r="D1183" s="12" t="s">
        <v>497</v>
      </c>
      <c r="E1183" s="12" t="s">
        <v>16275</v>
      </c>
      <c r="F1183" s="12" t="s">
        <v>24</v>
      </c>
      <c r="G1183" s="12">
        <v>20</v>
      </c>
      <c r="H1183" s="12" t="s">
        <v>25909</v>
      </c>
      <c r="I1183" s="12" t="s">
        <v>16277</v>
      </c>
      <c r="J1183" s="12">
        <v>17776575387</v>
      </c>
      <c r="K1183" s="12" t="s">
        <v>27</v>
      </c>
      <c r="L1183" s="57">
        <v>44331</v>
      </c>
      <c r="M1183" s="12" t="s">
        <v>28</v>
      </c>
      <c r="N1183" s="12" t="s">
        <v>27</v>
      </c>
      <c r="O1183" s="57">
        <v>44366</v>
      </c>
      <c r="P1183" s="12" t="s">
        <v>28</v>
      </c>
      <c r="Q1183" s="48" t="s">
        <v>30</v>
      </c>
      <c r="R1183" s="12"/>
      <c r="S1183" s="12"/>
    </row>
    <row r="1184" s="29" customFormat="1" spans="1:19">
      <c r="A1184" s="12">
        <v>1181</v>
      </c>
      <c r="B1184" s="12" t="s">
        <v>16278</v>
      </c>
      <c r="C1184" s="12"/>
      <c r="D1184" s="12" t="s">
        <v>497</v>
      </c>
      <c r="E1184" s="12" t="s">
        <v>16279</v>
      </c>
      <c r="F1184" s="12" t="s">
        <v>143</v>
      </c>
      <c r="G1184" s="12">
        <v>16</v>
      </c>
      <c r="H1184" s="12" t="s">
        <v>16280</v>
      </c>
      <c r="I1184" s="12" t="s">
        <v>16281</v>
      </c>
      <c r="J1184" s="12">
        <v>15677880757</v>
      </c>
      <c r="K1184" s="12" t="s">
        <v>27</v>
      </c>
      <c r="L1184" s="57">
        <v>44396</v>
      </c>
      <c r="M1184" s="12" t="s">
        <v>4424</v>
      </c>
      <c r="N1184" s="12" t="s">
        <v>30</v>
      </c>
      <c r="O1184" s="57"/>
      <c r="P1184" s="12"/>
      <c r="Q1184" s="48" t="s">
        <v>30</v>
      </c>
      <c r="R1184" s="12"/>
      <c r="S1184" s="12"/>
    </row>
    <row r="1185" s="29" customFormat="1" spans="1:19">
      <c r="A1185" s="12">
        <v>1182</v>
      </c>
      <c r="B1185" s="12" t="s">
        <v>16282</v>
      </c>
      <c r="C1185" s="12"/>
      <c r="D1185" s="12" t="s">
        <v>497</v>
      </c>
      <c r="E1185" s="12" t="s">
        <v>16283</v>
      </c>
      <c r="F1185" s="12" t="s">
        <v>143</v>
      </c>
      <c r="G1185" s="12">
        <v>16</v>
      </c>
      <c r="H1185" s="12" t="s">
        <v>25910</v>
      </c>
      <c r="I1185" s="12" t="s">
        <v>16285</v>
      </c>
      <c r="J1185" s="12">
        <v>13557487868</v>
      </c>
      <c r="K1185" s="12" t="s">
        <v>27</v>
      </c>
      <c r="L1185" s="57">
        <v>44396</v>
      </c>
      <c r="M1185" s="12" t="s">
        <v>98</v>
      </c>
      <c r="N1185" s="12" t="s">
        <v>30</v>
      </c>
      <c r="O1185" s="57"/>
      <c r="P1185" s="12"/>
      <c r="Q1185" s="48" t="s">
        <v>30</v>
      </c>
      <c r="R1185" s="12"/>
      <c r="S1185" s="12"/>
    </row>
    <row r="1186" s="29" customFormat="1" spans="1:19">
      <c r="A1186" s="12">
        <v>1183</v>
      </c>
      <c r="B1186" s="12" t="s">
        <v>16286</v>
      </c>
      <c r="C1186" s="12"/>
      <c r="D1186" s="12" t="s">
        <v>497</v>
      </c>
      <c r="E1186" s="12" t="s">
        <v>16287</v>
      </c>
      <c r="F1186" s="12" t="s">
        <v>24</v>
      </c>
      <c r="G1186" s="12">
        <v>15</v>
      </c>
      <c r="H1186" s="12" t="s">
        <v>18884</v>
      </c>
      <c r="I1186" s="12" t="s">
        <v>16289</v>
      </c>
      <c r="J1186" s="12">
        <v>18977802340</v>
      </c>
      <c r="K1186" s="12" t="s">
        <v>27</v>
      </c>
      <c r="L1186" s="57">
        <v>44397</v>
      </c>
      <c r="M1186" s="12" t="s">
        <v>28</v>
      </c>
      <c r="N1186" s="12" t="s">
        <v>30</v>
      </c>
      <c r="O1186" s="57"/>
      <c r="P1186" s="12"/>
      <c r="Q1186" s="48" t="s">
        <v>30</v>
      </c>
      <c r="R1186" s="12"/>
      <c r="S1186" s="12"/>
    </row>
    <row r="1187" s="29" customFormat="1" spans="1:19">
      <c r="A1187" s="12">
        <v>1184</v>
      </c>
      <c r="B1187" s="12" t="s">
        <v>16290</v>
      </c>
      <c r="C1187" s="12"/>
      <c r="D1187" s="12" t="s">
        <v>497</v>
      </c>
      <c r="E1187" s="12" t="s">
        <v>5753</v>
      </c>
      <c r="F1187" s="12" t="s">
        <v>143</v>
      </c>
      <c r="G1187" s="12">
        <v>14</v>
      </c>
      <c r="H1187" s="12" t="s">
        <v>16291</v>
      </c>
      <c r="I1187" s="12" t="s">
        <v>16292</v>
      </c>
      <c r="J1187" s="12">
        <v>13627783313</v>
      </c>
      <c r="K1187" s="12" t="s">
        <v>27</v>
      </c>
      <c r="L1187" s="57">
        <v>44410</v>
      </c>
      <c r="M1187" s="12" t="s">
        <v>1352</v>
      </c>
      <c r="N1187" s="12" t="s">
        <v>30</v>
      </c>
      <c r="O1187" s="57"/>
      <c r="P1187" s="12"/>
      <c r="Q1187" s="48" t="s">
        <v>30</v>
      </c>
      <c r="R1187" s="12"/>
      <c r="S1187" s="12"/>
    </row>
    <row r="1188" s="29" customFormat="1" spans="1:19">
      <c r="A1188" s="12">
        <v>1185</v>
      </c>
      <c r="B1188" s="12" t="s">
        <v>16293</v>
      </c>
      <c r="C1188" s="12"/>
      <c r="D1188" s="12" t="s">
        <v>497</v>
      </c>
      <c r="E1188" s="12" t="s">
        <v>16294</v>
      </c>
      <c r="F1188" s="12" t="s">
        <v>143</v>
      </c>
      <c r="G1188" s="12">
        <v>16</v>
      </c>
      <c r="H1188" s="12" t="s">
        <v>16295</v>
      </c>
      <c r="I1188" s="12" t="s">
        <v>16296</v>
      </c>
      <c r="J1188" s="12">
        <v>18378890309</v>
      </c>
      <c r="K1188" s="12" t="s">
        <v>27</v>
      </c>
      <c r="L1188" s="57">
        <v>44395</v>
      </c>
      <c r="M1188" s="12" t="s">
        <v>1288</v>
      </c>
      <c r="N1188" s="12"/>
      <c r="O1188" s="57"/>
      <c r="P1188" s="12"/>
      <c r="Q1188" s="48" t="s">
        <v>30</v>
      </c>
      <c r="R1188" s="12"/>
      <c r="S1188" s="12"/>
    </row>
    <row r="1189" s="29" customFormat="1" spans="1:19">
      <c r="A1189" s="12">
        <v>1186</v>
      </c>
      <c r="B1189" s="12" t="s">
        <v>16297</v>
      </c>
      <c r="C1189" s="12"/>
      <c r="D1189" s="12" t="s">
        <v>497</v>
      </c>
      <c r="E1189" s="12" t="s">
        <v>16298</v>
      </c>
      <c r="F1189" s="12" t="s">
        <v>143</v>
      </c>
      <c r="G1189" s="12">
        <v>15</v>
      </c>
      <c r="H1189" s="12" t="s">
        <v>9506</v>
      </c>
      <c r="I1189" s="12" t="s">
        <v>16299</v>
      </c>
      <c r="J1189" s="12">
        <v>18070863707</v>
      </c>
      <c r="K1189" s="12" t="s">
        <v>27</v>
      </c>
      <c r="L1189" s="57">
        <v>44395</v>
      </c>
      <c r="M1189" s="12" t="s">
        <v>4424</v>
      </c>
      <c r="N1189" s="12"/>
      <c r="O1189" s="57"/>
      <c r="P1189" s="12"/>
      <c r="Q1189" s="48" t="s">
        <v>30</v>
      </c>
      <c r="R1189" s="12"/>
      <c r="S1189" s="12"/>
    </row>
    <row r="1190" s="29" customFormat="1" spans="1:19">
      <c r="A1190" s="12">
        <v>1187</v>
      </c>
      <c r="B1190" s="12" t="s">
        <v>16300</v>
      </c>
      <c r="C1190" s="12"/>
      <c r="D1190" s="12" t="s">
        <v>497</v>
      </c>
      <c r="E1190" s="12" t="s">
        <v>16301</v>
      </c>
      <c r="F1190" s="12" t="s">
        <v>143</v>
      </c>
      <c r="G1190" s="12">
        <v>16</v>
      </c>
      <c r="H1190" s="12" t="s">
        <v>16302</v>
      </c>
      <c r="I1190" s="12" t="s">
        <v>16303</v>
      </c>
      <c r="J1190" s="12">
        <v>13481848159</v>
      </c>
      <c r="K1190" s="12" t="s">
        <v>27</v>
      </c>
      <c r="L1190" s="57">
        <v>44396</v>
      </c>
      <c r="M1190" s="12" t="s">
        <v>98</v>
      </c>
      <c r="N1190" s="12" t="s">
        <v>27</v>
      </c>
      <c r="O1190" s="57">
        <v>44421</v>
      </c>
      <c r="P1190" s="12" t="s">
        <v>4424</v>
      </c>
      <c r="Q1190" s="48" t="s">
        <v>30</v>
      </c>
      <c r="R1190" s="12"/>
      <c r="S1190" s="12"/>
    </row>
    <row r="1191" s="29" customFormat="1" spans="1:19">
      <c r="A1191" s="12">
        <v>1188</v>
      </c>
      <c r="B1191" s="12" t="s">
        <v>16304</v>
      </c>
      <c r="C1191" s="12"/>
      <c r="D1191" s="12" t="s">
        <v>497</v>
      </c>
      <c r="E1191" s="12" t="s">
        <v>16305</v>
      </c>
      <c r="F1191" s="12" t="s">
        <v>24</v>
      </c>
      <c r="G1191" s="12">
        <v>16</v>
      </c>
      <c r="H1191" s="12" t="s">
        <v>18616</v>
      </c>
      <c r="I1191" s="12" t="s">
        <v>16306</v>
      </c>
      <c r="J1191" s="12">
        <v>15777803677</v>
      </c>
      <c r="K1191" s="12" t="s">
        <v>27</v>
      </c>
      <c r="L1191" s="57">
        <v>44396</v>
      </c>
      <c r="M1191" s="12" t="s">
        <v>98</v>
      </c>
      <c r="N1191" s="12" t="s">
        <v>30</v>
      </c>
      <c r="O1191" s="57"/>
      <c r="P1191" s="12"/>
      <c r="Q1191" s="48" t="s">
        <v>30</v>
      </c>
      <c r="R1191" s="12"/>
      <c r="S1191" s="12"/>
    </row>
    <row r="1192" s="29" customFormat="1" spans="1:19">
      <c r="A1192" s="12">
        <v>1189</v>
      </c>
      <c r="B1192" s="12" t="s">
        <v>16307</v>
      </c>
      <c r="C1192" s="12"/>
      <c r="D1192" s="12" t="s">
        <v>497</v>
      </c>
      <c r="E1192" s="12" t="s">
        <v>16308</v>
      </c>
      <c r="F1192" s="12" t="s">
        <v>143</v>
      </c>
      <c r="G1192" s="12">
        <v>14</v>
      </c>
      <c r="H1192" s="12" t="s">
        <v>25911</v>
      </c>
      <c r="I1192" s="12" t="s">
        <v>16310</v>
      </c>
      <c r="J1192" s="12">
        <v>13407751618</v>
      </c>
      <c r="K1192" s="12" t="s">
        <v>27</v>
      </c>
      <c r="L1192" s="57">
        <v>44412</v>
      </c>
      <c r="M1192" s="12" t="s">
        <v>28</v>
      </c>
      <c r="N1192" s="12"/>
      <c r="O1192" s="57"/>
      <c r="P1192" s="12"/>
      <c r="Q1192" s="48" t="s">
        <v>30</v>
      </c>
      <c r="R1192" s="12"/>
      <c r="S1192" s="12"/>
    </row>
    <row r="1193" s="29" customFormat="1" spans="1:19">
      <c r="A1193" s="12">
        <v>1190</v>
      </c>
      <c r="B1193" s="12" t="s">
        <v>16311</v>
      </c>
      <c r="C1193" s="12"/>
      <c r="D1193" s="12" t="s">
        <v>497</v>
      </c>
      <c r="E1193" s="12" t="s">
        <v>16312</v>
      </c>
      <c r="F1193" s="12" t="s">
        <v>143</v>
      </c>
      <c r="G1193" s="12">
        <v>17</v>
      </c>
      <c r="H1193" s="12" t="s">
        <v>7240</v>
      </c>
      <c r="I1193" s="12" t="s">
        <v>16313</v>
      </c>
      <c r="J1193" s="12">
        <v>13530877102</v>
      </c>
      <c r="K1193" s="12" t="s">
        <v>27</v>
      </c>
      <c r="L1193" s="57">
        <v>44397</v>
      </c>
      <c r="M1193" s="12" t="s">
        <v>1217</v>
      </c>
      <c r="N1193" s="12"/>
      <c r="O1193" s="57"/>
      <c r="P1193" s="12"/>
      <c r="Q1193" s="48" t="s">
        <v>30</v>
      </c>
      <c r="R1193" s="12"/>
      <c r="S1193" s="12"/>
    </row>
    <row r="1194" s="29" customFormat="1" spans="1:19">
      <c r="A1194" s="12">
        <v>1191</v>
      </c>
      <c r="B1194" s="12" t="s">
        <v>16314</v>
      </c>
      <c r="C1194" s="12"/>
      <c r="D1194" s="12" t="s">
        <v>497</v>
      </c>
      <c r="E1194" s="12" t="s">
        <v>16315</v>
      </c>
      <c r="F1194" s="12" t="s">
        <v>24</v>
      </c>
      <c r="G1194" s="12">
        <v>16</v>
      </c>
      <c r="H1194" s="12" t="s">
        <v>16316</v>
      </c>
      <c r="I1194" s="12" t="s">
        <v>16317</v>
      </c>
      <c r="J1194" s="12">
        <v>18934969986</v>
      </c>
      <c r="K1194" s="12" t="s">
        <v>27</v>
      </c>
      <c r="L1194" s="57">
        <v>44397</v>
      </c>
      <c r="M1194" s="12" t="s">
        <v>28</v>
      </c>
      <c r="N1194" s="12"/>
      <c r="O1194" s="57"/>
      <c r="P1194" s="12"/>
      <c r="Q1194" s="48" t="s">
        <v>30</v>
      </c>
      <c r="R1194" s="12"/>
      <c r="S1194" s="12"/>
    </row>
    <row r="1195" s="29" customFormat="1" spans="1:19">
      <c r="A1195" s="12">
        <v>1192</v>
      </c>
      <c r="B1195" s="12" t="s">
        <v>16318</v>
      </c>
      <c r="C1195" s="12"/>
      <c r="D1195" s="12" t="s">
        <v>497</v>
      </c>
      <c r="E1195" s="12" t="s">
        <v>16319</v>
      </c>
      <c r="F1195" s="12" t="s">
        <v>143</v>
      </c>
      <c r="G1195" s="12">
        <v>16</v>
      </c>
      <c r="H1195" s="12" t="s">
        <v>2714</v>
      </c>
      <c r="I1195" s="12" t="s">
        <v>16320</v>
      </c>
      <c r="J1195" s="12">
        <v>13471802489</v>
      </c>
      <c r="K1195" s="12" t="s">
        <v>27</v>
      </c>
      <c r="L1195" s="57">
        <v>44397</v>
      </c>
      <c r="M1195" s="12" t="s">
        <v>1303</v>
      </c>
      <c r="N1195" s="12"/>
      <c r="O1195" s="57"/>
      <c r="P1195" s="12"/>
      <c r="Q1195" s="48" t="s">
        <v>30</v>
      </c>
      <c r="R1195" s="12"/>
      <c r="S1195" s="12"/>
    </row>
    <row r="1196" s="29" customFormat="1" spans="1:19">
      <c r="A1196" s="12">
        <v>1193</v>
      </c>
      <c r="B1196" s="12" t="s">
        <v>16321</v>
      </c>
      <c r="C1196" s="12"/>
      <c r="D1196" s="12" t="s">
        <v>497</v>
      </c>
      <c r="E1196" s="12" t="s">
        <v>16322</v>
      </c>
      <c r="F1196" s="12" t="s">
        <v>24</v>
      </c>
      <c r="G1196" s="12">
        <v>16</v>
      </c>
      <c r="H1196" s="12" t="s">
        <v>16323</v>
      </c>
      <c r="I1196" s="12" t="s">
        <v>16324</v>
      </c>
      <c r="J1196" s="12">
        <v>13877807748</v>
      </c>
      <c r="K1196" s="12" t="s">
        <v>27</v>
      </c>
      <c r="L1196" s="57">
        <v>44396</v>
      </c>
      <c r="M1196" s="12" t="s">
        <v>16325</v>
      </c>
      <c r="N1196" s="12"/>
      <c r="O1196" s="57"/>
      <c r="P1196" s="12"/>
      <c r="Q1196" s="48" t="s">
        <v>30</v>
      </c>
      <c r="R1196" s="12"/>
      <c r="S1196" s="12"/>
    </row>
    <row r="1197" s="29" customFormat="1" spans="1:19">
      <c r="A1197" s="12">
        <v>1194</v>
      </c>
      <c r="B1197" s="12" t="s">
        <v>16326</v>
      </c>
      <c r="C1197" s="12"/>
      <c r="D1197" s="12" t="s">
        <v>497</v>
      </c>
      <c r="E1197" s="12" t="s">
        <v>16327</v>
      </c>
      <c r="F1197" s="12" t="s">
        <v>24</v>
      </c>
      <c r="G1197" s="12">
        <v>16</v>
      </c>
      <c r="H1197" s="12" t="s">
        <v>2591</v>
      </c>
      <c r="I1197" s="12" t="s">
        <v>16328</v>
      </c>
      <c r="J1197" s="12">
        <v>13977876442</v>
      </c>
      <c r="K1197" s="12" t="s">
        <v>27</v>
      </c>
      <c r="L1197" s="57">
        <v>44396</v>
      </c>
      <c r="M1197" s="12" t="s">
        <v>68</v>
      </c>
      <c r="N1197" s="12" t="s">
        <v>30</v>
      </c>
      <c r="O1197" s="57"/>
      <c r="P1197" s="12"/>
      <c r="Q1197" s="48" t="s">
        <v>30</v>
      </c>
      <c r="R1197" s="12"/>
      <c r="S1197" s="12"/>
    </row>
    <row r="1198" s="29" customFormat="1" spans="1:19">
      <c r="A1198" s="12">
        <v>1195</v>
      </c>
      <c r="B1198" s="12" t="s">
        <v>16329</v>
      </c>
      <c r="C1198" s="12"/>
      <c r="D1198" s="12" t="s">
        <v>497</v>
      </c>
      <c r="E1198" s="12" t="s">
        <v>16330</v>
      </c>
      <c r="F1198" s="12" t="s">
        <v>24</v>
      </c>
      <c r="G1198" s="12">
        <v>16</v>
      </c>
      <c r="H1198" s="12" t="s">
        <v>25912</v>
      </c>
      <c r="I1198" s="12" t="s">
        <v>16332</v>
      </c>
      <c r="J1198" s="12">
        <v>18776872918</v>
      </c>
      <c r="K1198" s="12" t="s">
        <v>27</v>
      </c>
      <c r="L1198" s="57">
        <v>44378</v>
      </c>
      <c r="M1198" s="12" t="s">
        <v>98</v>
      </c>
      <c r="N1198" s="12"/>
      <c r="O1198" s="57"/>
      <c r="P1198" s="12"/>
      <c r="Q1198" s="48" t="s">
        <v>30</v>
      </c>
      <c r="R1198" s="12"/>
      <c r="S1198" s="12"/>
    </row>
    <row r="1199" s="29" customFormat="1" spans="1:19">
      <c r="A1199" s="12">
        <v>1196</v>
      </c>
      <c r="B1199" s="12" t="s">
        <v>16333</v>
      </c>
      <c r="C1199" s="12"/>
      <c r="D1199" s="12" t="s">
        <v>497</v>
      </c>
      <c r="E1199" s="12" t="s">
        <v>16334</v>
      </c>
      <c r="F1199" s="12" t="s">
        <v>24</v>
      </c>
      <c r="G1199" s="12">
        <v>17</v>
      </c>
      <c r="H1199" s="12" t="s">
        <v>4572</v>
      </c>
      <c r="I1199" s="12" t="s">
        <v>16335</v>
      </c>
      <c r="J1199" s="12">
        <v>18177876940</v>
      </c>
      <c r="K1199" s="12" t="s">
        <v>27</v>
      </c>
      <c r="L1199" s="57">
        <v>44405</v>
      </c>
      <c r="M1199" s="12" t="s">
        <v>139</v>
      </c>
      <c r="N1199" s="12"/>
      <c r="O1199" s="57"/>
      <c r="P1199" s="12"/>
      <c r="Q1199" s="48" t="s">
        <v>30</v>
      </c>
      <c r="R1199" s="12"/>
      <c r="S1199" s="12"/>
    </row>
    <row r="1200" s="29" customFormat="1" spans="1:19">
      <c r="A1200" s="12">
        <v>1197</v>
      </c>
      <c r="B1200" s="12" t="s">
        <v>16336</v>
      </c>
      <c r="C1200" s="12"/>
      <c r="D1200" s="12" t="s">
        <v>497</v>
      </c>
      <c r="E1200" s="12" t="s">
        <v>16337</v>
      </c>
      <c r="F1200" s="12" t="s">
        <v>24</v>
      </c>
      <c r="G1200" s="12">
        <v>16</v>
      </c>
      <c r="H1200" s="12" t="s">
        <v>25913</v>
      </c>
      <c r="I1200" s="12" t="s">
        <v>16339</v>
      </c>
      <c r="J1200" s="12">
        <v>18775860767</v>
      </c>
      <c r="K1200" s="12" t="s">
        <v>27</v>
      </c>
      <c r="L1200" s="57">
        <v>44397</v>
      </c>
      <c r="M1200" s="12" t="s">
        <v>16340</v>
      </c>
      <c r="N1200" s="12"/>
      <c r="O1200" s="57"/>
      <c r="P1200" s="12"/>
      <c r="Q1200" s="48" t="s">
        <v>30</v>
      </c>
      <c r="R1200" s="12"/>
      <c r="S1200" s="12"/>
    </row>
    <row r="1201" s="29" customFormat="1" spans="1:19">
      <c r="A1201" s="12">
        <v>1198</v>
      </c>
      <c r="B1201" s="12" t="s">
        <v>16341</v>
      </c>
      <c r="C1201" s="12"/>
      <c r="D1201" s="12" t="s">
        <v>497</v>
      </c>
      <c r="E1201" s="12" t="s">
        <v>16342</v>
      </c>
      <c r="F1201" s="12" t="s">
        <v>24</v>
      </c>
      <c r="G1201" s="12">
        <v>17</v>
      </c>
      <c r="H1201" s="12" t="s">
        <v>25914</v>
      </c>
      <c r="I1201" s="12" t="s">
        <v>16344</v>
      </c>
      <c r="J1201" s="12">
        <v>18776863286</v>
      </c>
      <c r="K1201" s="12" t="s">
        <v>27</v>
      </c>
      <c r="L1201" s="57">
        <v>44394</v>
      </c>
      <c r="M1201" s="12" t="s">
        <v>28</v>
      </c>
      <c r="N1201" s="12"/>
      <c r="O1201" s="57"/>
      <c r="P1201" s="12"/>
      <c r="Q1201" s="48" t="s">
        <v>30</v>
      </c>
      <c r="R1201" s="12"/>
      <c r="S1201" s="12"/>
    </row>
    <row r="1202" s="29" customFormat="1" spans="1:19">
      <c r="A1202" s="12">
        <v>1199</v>
      </c>
      <c r="B1202" s="12" t="s">
        <v>16345</v>
      </c>
      <c r="C1202" s="12"/>
      <c r="D1202" s="12" t="s">
        <v>497</v>
      </c>
      <c r="E1202" s="12" t="s">
        <v>16346</v>
      </c>
      <c r="F1202" s="12" t="s">
        <v>143</v>
      </c>
      <c r="G1202" s="12">
        <v>17</v>
      </c>
      <c r="H1202" s="12" t="s">
        <v>16347</v>
      </c>
      <c r="I1202" s="12" t="s">
        <v>16348</v>
      </c>
      <c r="J1202" s="12">
        <v>18178892964</v>
      </c>
      <c r="K1202" s="12" t="s">
        <v>27</v>
      </c>
      <c r="L1202" s="57">
        <v>44395</v>
      </c>
      <c r="M1202" s="12" t="s">
        <v>1352</v>
      </c>
      <c r="N1202" s="12"/>
      <c r="O1202" s="57"/>
      <c r="P1202" s="12"/>
      <c r="Q1202" s="48" t="s">
        <v>30</v>
      </c>
      <c r="R1202" s="12"/>
      <c r="S1202" s="12"/>
    </row>
    <row r="1203" s="29" customFormat="1" spans="1:19">
      <c r="A1203" s="12">
        <v>1200</v>
      </c>
      <c r="B1203" s="12" t="s">
        <v>16349</v>
      </c>
      <c r="C1203" s="12"/>
      <c r="D1203" s="12" t="s">
        <v>497</v>
      </c>
      <c r="E1203" s="12" t="s">
        <v>16350</v>
      </c>
      <c r="F1203" s="12" t="s">
        <v>143</v>
      </c>
      <c r="G1203" s="12">
        <v>16</v>
      </c>
      <c r="H1203" s="12" t="s">
        <v>16351</v>
      </c>
      <c r="I1203" s="12" t="s">
        <v>16352</v>
      </c>
      <c r="J1203" s="12">
        <v>18815491016</v>
      </c>
      <c r="K1203" s="12" t="s">
        <v>27</v>
      </c>
      <c r="L1203" s="57">
        <v>44405</v>
      </c>
      <c r="M1203" s="12" t="s">
        <v>4424</v>
      </c>
      <c r="N1203" s="12"/>
      <c r="O1203" s="57"/>
      <c r="P1203" s="12"/>
      <c r="Q1203" s="48" t="s">
        <v>30</v>
      </c>
      <c r="R1203" s="12"/>
      <c r="S1203" s="12"/>
    </row>
    <row r="1204" s="29" customFormat="1" spans="1:19">
      <c r="A1204" s="12">
        <v>1201</v>
      </c>
      <c r="B1204" s="12" t="s">
        <v>16353</v>
      </c>
      <c r="C1204" s="12"/>
      <c r="D1204" s="12" t="s">
        <v>497</v>
      </c>
      <c r="E1204" s="12" t="s">
        <v>16354</v>
      </c>
      <c r="F1204" s="12" t="s">
        <v>143</v>
      </c>
      <c r="G1204" s="12">
        <v>16</v>
      </c>
      <c r="H1204" s="12" t="s">
        <v>18178</v>
      </c>
      <c r="I1204" s="12" t="s">
        <v>16355</v>
      </c>
      <c r="J1204" s="12">
        <v>18177871878</v>
      </c>
      <c r="K1204" s="12" t="s">
        <v>27</v>
      </c>
      <c r="L1204" s="57">
        <v>44405</v>
      </c>
      <c r="M1204" s="12" t="s">
        <v>6144</v>
      </c>
      <c r="N1204" s="12"/>
      <c r="O1204" s="57"/>
      <c r="P1204" s="12"/>
      <c r="Q1204" s="48" t="s">
        <v>30</v>
      </c>
      <c r="R1204" s="12"/>
      <c r="S1204" s="12"/>
    </row>
    <row r="1205" s="29" customFormat="1" spans="1:19">
      <c r="A1205" s="12">
        <v>1202</v>
      </c>
      <c r="B1205" s="12" t="s">
        <v>16356</v>
      </c>
      <c r="C1205" s="12"/>
      <c r="D1205" s="12" t="s">
        <v>497</v>
      </c>
      <c r="E1205" s="12" t="s">
        <v>16357</v>
      </c>
      <c r="F1205" s="12" t="s">
        <v>143</v>
      </c>
      <c r="G1205" s="12">
        <v>15</v>
      </c>
      <c r="H1205" s="12" t="s">
        <v>16358</v>
      </c>
      <c r="I1205" s="12" t="s">
        <v>16359</v>
      </c>
      <c r="J1205" s="12">
        <v>19127010932</v>
      </c>
      <c r="K1205" s="12" t="s">
        <v>27</v>
      </c>
      <c r="L1205" s="57">
        <v>44396</v>
      </c>
      <c r="M1205" s="12" t="s">
        <v>3693</v>
      </c>
      <c r="N1205" s="12" t="s">
        <v>30</v>
      </c>
      <c r="O1205" s="57"/>
      <c r="P1205" s="12"/>
      <c r="Q1205" s="48" t="s">
        <v>30</v>
      </c>
      <c r="R1205" s="12"/>
      <c r="S1205" s="12"/>
    </row>
    <row r="1206" s="29" customFormat="1" spans="1:19">
      <c r="A1206" s="12">
        <v>1203</v>
      </c>
      <c r="B1206" s="12" t="s">
        <v>16360</v>
      </c>
      <c r="C1206" s="12"/>
      <c r="D1206" s="12" t="s">
        <v>497</v>
      </c>
      <c r="E1206" s="12" t="s">
        <v>16361</v>
      </c>
      <c r="F1206" s="12" t="s">
        <v>143</v>
      </c>
      <c r="G1206" s="12">
        <v>16</v>
      </c>
      <c r="H1206" s="12" t="s">
        <v>16362</v>
      </c>
      <c r="I1206" s="12" t="s">
        <v>16363</v>
      </c>
      <c r="J1206" s="12">
        <v>17344512521</v>
      </c>
      <c r="K1206" s="12" t="s">
        <v>27</v>
      </c>
      <c r="L1206" s="57">
        <v>44397</v>
      </c>
      <c r="M1206" s="12" t="s">
        <v>1273</v>
      </c>
      <c r="N1206" s="12"/>
      <c r="O1206" s="57"/>
      <c r="P1206" s="12"/>
      <c r="Q1206" s="48" t="s">
        <v>30</v>
      </c>
      <c r="R1206" s="12"/>
      <c r="S1206" s="12"/>
    </row>
    <row r="1207" s="29" customFormat="1" spans="1:19">
      <c r="A1207" s="12">
        <v>1204</v>
      </c>
      <c r="B1207" s="12" t="s">
        <v>16364</v>
      </c>
      <c r="C1207" s="12"/>
      <c r="D1207" s="12" t="s">
        <v>497</v>
      </c>
      <c r="E1207" s="12" t="s">
        <v>15993</v>
      </c>
      <c r="F1207" s="12" t="s">
        <v>143</v>
      </c>
      <c r="G1207" s="12">
        <v>20</v>
      </c>
      <c r="H1207" s="12" t="s">
        <v>16365</v>
      </c>
      <c r="I1207" s="12" t="s">
        <v>16366</v>
      </c>
      <c r="J1207" s="12">
        <v>18934965624</v>
      </c>
      <c r="K1207" s="12" t="s">
        <v>27</v>
      </c>
      <c r="L1207" s="57">
        <v>44397</v>
      </c>
      <c r="M1207" s="12" t="s">
        <v>133</v>
      </c>
      <c r="N1207" s="12"/>
      <c r="O1207" s="57"/>
      <c r="P1207" s="12"/>
      <c r="Q1207" s="48" t="s">
        <v>30</v>
      </c>
      <c r="R1207" s="12"/>
      <c r="S1207" s="12"/>
    </row>
    <row r="1208" s="29" customFormat="1" spans="1:19">
      <c r="A1208" s="12">
        <v>1205</v>
      </c>
      <c r="B1208" s="12" t="s">
        <v>16367</v>
      </c>
      <c r="C1208" s="12"/>
      <c r="D1208" s="12" t="s">
        <v>497</v>
      </c>
      <c r="E1208" s="12" t="s">
        <v>16368</v>
      </c>
      <c r="F1208" s="12" t="s">
        <v>143</v>
      </c>
      <c r="G1208" s="12">
        <v>18</v>
      </c>
      <c r="H1208" s="12" t="s">
        <v>16369</v>
      </c>
      <c r="I1208" s="12" t="s">
        <v>16370</v>
      </c>
      <c r="J1208" s="12">
        <v>18176744835</v>
      </c>
      <c r="K1208" s="12" t="s">
        <v>27</v>
      </c>
      <c r="L1208" s="57">
        <v>44331</v>
      </c>
      <c r="M1208" s="12" t="s">
        <v>28</v>
      </c>
      <c r="N1208" s="12" t="s">
        <v>27</v>
      </c>
      <c r="O1208" s="57">
        <v>44366</v>
      </c>
      <c r="P1208" s="12" t="s">
        <v>28</v>
      </c>
      <c r="Q1208" s="48" t="s">
        <v>30</v>
      </c>
      <c r="R1208" s="12"/>
      <c r="S1208" s="12"/>
    </row>
    <row r="1209" s="29" customFormat="1" spans="1:19">
      <c r="A1209" s="12">
        <v>1206</v>
      </c>
      <c r="B1209" s="12" t="s">
        <v>16371</v>
      </c>
      <c r="C1209" s="12"/>
      <c r="D1209" s="12" t="s">
        <v>497</v>
      </c>
      <c r="E1209" s="12" t="s">
        <v>16372</v>
      </c>
      <c r="F1209" s="12" t="s">
        <v>143</v>
      </c>
      <c r="G1209" s="12">
        <v>14</v>
      </c>
      <c r="H1209" s="12" t="s">
        <v>16373</v>
      </c>
      <c r="I1209" s="12" t="s">
        <v>1751</v>
      </c>
      <c r="J1209" s="12">
        <v>13538463461</v>
      </c>
      <c r="K1209" s="12" t="s">
        <v>27</v>
      </c>
      <c r="L1209" s="57">
        <v>44409</v>
      </c>
      <c r="M1209" s="12" t="s">
        <v>1352</v>
      </c>
      <c r="N1209" s="12"/>
      <c r="O1209" s="57"/>
      <c r="P1209" s="12"/>
      <c r="Q1209" s="48" t="s">
        <v>30</v>
      </c>
      <c r="R1209" s="12"/>
      <c r="S1209" s="12"/>
    </row>
    <row r="1210" s="29" customFormat="1" spans="1:19">
      <c r="A1210" s="12">
        <v>1207</v>
      </c>
      <c r="B1210" s="12" t="s">
        <v>16374</v>
      </c>
      <c r="C1210" s="12"/>
      <c r="D1210" s="12" t="s">
        <v>497</v>
      </c>
      <c r="E1210" s="12" t="s">
        <v>16375</v>
      </c>
      <c r="F1210" s="12" t="s">
        <v>143</v>
      </c>
      <c r="G1210" s="12">
        <v>16</v>
      </c>
      <c r="H1210" s="12" t="s">
        <v>16376</v>
      </c>
      <c r="I1210" s="12" t="s">
        <v>5646</v>
      </c>
      <c r="J1210" s="12">
        <v>18378899290</v>
      </c>
      <c r="K1210" s="12" t="s">
        <v>27</v>
      </c>
      <c r="L1210" s="57">
        <v>44394</v>
      </c>
      <c r="M1210" s="12" t="s">
        <v>28</v>
      </c>
      <c r="N1210" s="12" t="s">
        <v>27</v>
      </c>
      <c r="O1210" s="57">
        <v>44416</v>
      </c>
      <c r="P1210" s="12"/>
      <c r="Q1210" s="48" t="s">
        <v>30</v>
      </c>
      <c r="R1210" s="12"/>
      <c r="S1210" s="12"/>
    </row>
    <row r="1211" s="29" customFormat="1" spans="1:19">
      <c r="A1211" s="12">
        <v>1208</v>
      </c>
      <c r="B1211" s="12" t="s">
        <v>16377</v>
      </c>
      <c r="C1211" s="12"/>
      <c r="D1211" s="12" t="s">
        <v>497</v>
      </c>
      <c r="E1211" s="12" t="s">
        <v>11025</v>
      </c>
      <c r="F1211" s="12" t="s">
        <v>143</v>
      </c>
      <c r="G1211" s="12">
        <v>17</v>
      </c>
      <c r="H1211" s="12" t="s">
        <v>4074</v>
      </c>
      <c r="I1211" s="12" t="s">
        <v>2702</v>
      </c>
      <c r="J1211" s="12">
        <v>15813057686</v>
      </c>
      <c r="K1211" s="12" t="s">
        <v>27</v>
      </c>
      <c r="L1211" s="57">
        <v>44396</v>
      </c>
      <c r="M1211" s="12" t="s">
        <v>2747</v>
      </c>
      <c r="N1211" s="12"/>
      <c r="O1211" s="57"/>
      <c r="P1211" s="12"/>
      <c r="Q1211" s="48" t="s">
        <v>30</v>
      </c>
      <c r="R1211" s="12"/>
      <c r="S1211" s="12"/>
    </row>
    <row r="1212" s="29" customFormat="1" spans="1:19">
      <c r="A1212" s="12">
        <v>1209</v>
      </c>
      <c r="B1212" s="12" t="s">
        <v>16378</v>
      </c>
      <c r="C1212" s="12"/>
      <c r="D1212" s="12" t="s">
        <v>497</v>
      </c>
      <c r="E1212" s="12" t="s">
        <v>16379</v>
      </c>
      <c r="F1212" s="12" t="s">
        <v>143</v>
      </c>
      <c r="G1212" s="12">
        <v>16</v>
      </c>
      <c r="H1212" s="12" t="s">
        <v>16380</v>
      </c>
      <c r="I1212" s="12" t="s">
        <v>16381</v>
      </c>
      <c r="J1212" s="12">
        <v>13728096483</v>
      </c>
      <c r="K1212" s="12" t="s">
        <v>27</v>
      </c>
      <c r="L1212" s="57">
        <v>44407</v>
      </c>
      <c r="M1212" s="12" t="s">
        <v>16382</v>
      </c>
      <c r="N1212" s="12"/>
      <c r="O1212" s="57"/>
      <c r="P1212" s="12"/>
      <c r="Q1212" s="48" t="s">
        <v>30</v>
      </c>
      <c r="R1212" s="12"/>
      <c r="S1212" s="12"/>
    </row>
    <row r="1213" s="29" customFormat="1" spans="1:19">
      <c r="A1213" s="12">
        <v>1210</v>
      </c>
      <c r="B1213" s="12" t="s">
        <v>16383</v>
      </c>
      <c r="C1213" s="12"/>
      <c r="D1213" s="12" t="s">
        <v>497</v>
      </c>
      <c r="E1213" s="12" t="s">
        <v>16384</v>
      </c>
      <c r="F1213" s="12" t="s">
        <v>143</v>
      </c>
      <c r="G1213" s="12">
        <v>16</v>
      </c>
      <c r="H1213" s="12" t="s">
        <v>25915</v>
      </c>
      <c r="I1213" s="12" t="s">
        <v>16385</v>
      </c>
      <c r="J1213" s="12">
        <v>13544289307</v>
      </c>
      <c r="K1213" s="12" t="s">
        <v>27</v>
      </c>
      <c r="L1213" s="57">
        <v>44398</v>
      </c>
      <c r="M1213" s="12" t="s">
        <v>28</v>
      </c>
      <c r="N1213" s="12"/>
      <c r="O1213" s="57"/>
      <c r="P1213" s="12"/>
      <c r="Q1213" s="48" t="s">
        <v>30</v>
      </c>
      <c r="R1213" s="12"/>
      <c r="S1213" s="12"/>
    </row>
    <row r="1214" s="29" customFormat="1" spans="1:19">
      <c r="A1214" s="12">
        <v>1211</v>
      </c>
      <c r="B1214" s="12" t="s">
        <v>16386</v>
      </c>
      <c r="C1214" s="12"/>
      <c r="D1214" s="12" t="s">
        <v>497</v>
      </c>
      <c r="E1214" s="12" t="s">
        <v>16387</v>
      </c>
      <c r="F1214" s="12" t="s">
        <v>143</v>
      </c>
      <c r="G1214" s="12">
        <v>17</v>
      </c>
      <c r="H1214" s="12" t="s">
        <v>2525</v>
      </c>
      <c r="I1214" s="12" t="s">
        <v>16388</v>
      </c>
      <c r="J1214" s="12">
        <v>17336198947</v>
      </c>
      <c r="K1214" s="12" t="s">
        <v>27</v>
      </c>
      <c r="L1214" s="57">
        <v>44398</v>
      </c>
      <c r="M1214" s="12" t="s">
        <v>1288</v>
      </c>
      <c r="N1214" s="12"/>
      <c r="O1214" s="57"/>
      <c r="P1214" s="12"/>
      <c r="Q1214" s="48" t="s">
        <v>30</v>
      </c>
      <c r="R1214" s="12"/>
      <c r="S1214" s="12"/>
    </row>
    <row r="1215" s="29" customFormat="1" spans="1:19">
      <c r="A1215" s="12">
        <v>1212</v>
      </c>
      <c r="B1215" s="12" t="s">
        <v>16389</v>
      </c>
      <c r="C1215" s="12"/>
      <c r="D1215" s="12" t="s">
        <v>497</v>
      </c>
      <c r="E1215" s="12" t="s">
        <v>16390</v>
      </c>
      <c r="F1215" s="12" t="s">
        <v>143</v>
      </c>
      <c r="G1215" s="12">
        <v>16</v>
      </c>
      <c r="H1215" s="12" t="s">
        <v>25916</v>
      </c>
      <c r="I1215" s="12" t="s">
        <v>16391</v>
      </c>
      <c r="J1215" s="12">
        <v>19943186545</v>
      </c>
      <c r="K1215" s="12" t="s">
        <v>27</v>
      </c>
      <c r="L1215" s="57">
        <v>44399</v>
      </c>
      <c r="M1215" s="12" t="s">
        <v>139</v>
      </c>
      <c r="N1215" s="12"/>
      <c r="O1215" s="57"/>
      <c r="P1215" s="12"/>
      <c r="Q1215" s="48" t="s">
        <v>30</v>
      </c>
      <c r="R1215" s="12"/>
      <c r="S1215" s="12"/>
    </row>
    <row r="1216" s="29" customFormat="1" spans="1:19">
      <c r="A1216" s="12">
        <v>1213</v>
      </c>
      <c r="B1216" s="12" t="s">
        <v>16392</v>
      </c>
      <c r="C1216" s="12"/>
      <c r="D1216" s="12" t="s">
        <v>497</v>
      </c>
      <c r="E1216" s="12" t="s">
        <v>3973</v>
      </c>
      <c r="F1216" s="12" t="s">
        <v>143</v>
      </c>
      <c r="G1216" s="12">
        <v>21</v>
      </c>
      <c r="H1216" s="12" t="s">
        <v>16393</v>
      </c>
      <c r="I1216" s="12" t="s">
        <v>16394</v>
      </c>
      <c r="J1216" s="12">
        <v>19877823144</v>
      </c>
      <c r="K1216" s="12" t="s">
        <v>27</v>
      </c>
      <c r="L1216" s="57">
        <v>44331</v>
      </c>
      <c r="M1216" s="12" t="s">
        <v>28</v>
      </c>
      <c r="N1216" s="12" t="s">
        <v>27</v>
      </c>
      <c r="O1216" s="57">
        <v>44366</v>
      </c>
      <c r="P1216" s="12" t="s">
        <v>28</v>
      </c>
      <c r="Q1216" s="48" t="s">
        <v>30</v>
      </c>
      <c r="R1216" s="12"/>
      <c r="S1216" s="12"/>
    </row>
    <row r="1217" s="29" customFormat="1" spans="1:19">
      <c r="A1217" s="12">
        <v>1214</v>
      </c>
      <c r="B1217" s="12" t="s">
        <v>16395</v>
      </c>
      <c r="C1217" s="12"/>
      <c r="D1217" s="12" t="s">
        <v>497</v>
      </c>
      <c r="E1217" s="12" t="s">
        <v>16396</v>
      </c>
      <c r="F1217" s="12" t="s">
        <v>24</v>
      </c>
      <c r="G1217" s="12">
        <v>16</v>
      </c>
      <c r="H1217" s="12" t="s">
        <v>25917</v>
      </c>
      <c r="I1217" s="12" t="s">
        <v>16398</v>
      </c>
      <c r="J1217" s="12">
        <v>13877877123</v>
      </c>
      <c r="K1217" s="12" t="s">
        <v>27</v>
      </c>
      <c r="L1217" s="57">
        <v>44394</v>
      </c>
      <c r="M1217" s="12" t="s">
        <v>28</v>
      </c>
      <c r="N1217" s="12" t="s">
        <v>27</v>
      </c>
      <c r="O1217" s="57">
        <v>44416</v>
      </c>
      <c r="P1217" s="12" t="s">
        <v>133</v>
      </c>
      <c r="Q1217" s="48" t="s">
        <v>30</v>
      </c>
      <c r="R1217" s="12"/>
      <c r="S1217" s="12"/>
    </row>
    <row r="1218" s="29" customFormat="1" spans="1:19">
      <c r="A1218" s="12">
        <v>1215</v>
      </c>
      <c r="B1218" s="12" t="s">
        <v>16399</v>
      </c>
      <c r="C1218" s="12"/>
      <c r="D1218" s="12" t="s">
        <v>497</v>
      </c>
      <c r="E1218" s="12" t="s">
        <v>16400</v>
      </c>
      <c r="F1218" s="12" t="s">
        <v>24</v>
      </c>
      <c r="G1218" s="12">
        <v>16</v>
      </c>
      <c r="H1218" s="12" t="s">
        <v>18296</v>
      </c>
      <c r="I1218" s="12" t="s">
        <v>16401</v>
      </c>
      <c r="J1218" s="12">
        <v>15800146658</v>
      </c>
      <c r="K1218" s="12" t="s">
        <v>27</v>
      </c>
      <c r="L1218" s="57">
        <v>44396</v>
      </c>
      <c r="M1218" s="12" t="s">
        <v>185</v>
      </c>
      <c r="N1218" s="12"/>
      <c r="O1218" s="57"/>
      <c r="P1218" s="12"/>
      <c r="Q1218" s="48" t="s">
        <v>30</v>
      </c>
      <c r="R1218" s="12"/>
      <c r="S1218" s="12"/>
    </row>
    <row r="1219" s="29" customFormat="1" spans="1:19">
      <c r="A1219" s="12">
        <v>1216</v>
      </c>
      <c r="B1219" s="12" t="s">
        <v>16402</v>
      </c>
      <c r="C1219" s="12"/>
      <c r="D1219" s="12" t="s">
        <v>497</v>
      </c>
      <c r="E1219" s="12" t="s">
        <v>16403</v>
      </c>
      <c r="F1219" s="12" t="s">
        <v>24</v>
      </c>
      <c r="G1219" s="12">
        <v>17</v>
      </c>
      <c r="H1219" s="12" t="s">
        <v>16404</v>
      </c>
      <c r="I1219" s="12" t="s">
        <v>16405</v>
      </c>
      <c r="J1219" s="12">
        <v>19178889626</v>
      </c>
      <c r="K1219" s="12" t="s">
        <v>27</v>
      </c>
      <c r="L1219" s="57">
        <v>44396</v>
      </c>
      <c r="M1219" s="12" t="s">
        <v>3693</v>
      </c>
      <c r="N1219" s="12"/>
      <c r="O1219" s="57"/>
      <c r="P1219" s="12"/>
      <c r="Q1219" s="48" t="s">
        <v>30</v>
      </c>
      <c r="R1219" s="12"/>
      <c r="S1219" s="12"/>
    </row>
    <row r="1220" s="29" customFormat="1" spans="1:19">
      <c r="A1220" s="12">
        <v>1217</v>
      </c>
      <c r="B1220" s="12" t="s">
        <v>16406</v>
      </c>
      <c r="C1220" s="12"/>
      <c r="D1220" s="12" t="s">
        <v>497</v>
      </c>
      <c r="E1220" s="12" t="s">
        <v>1668</v>
      </c>
      <c r="F1220" s="12" t="s">
        <v>24</v>
      </c>
      <c r="G1220" s="12">
        <v>16</v>
      </c>
      <c r="H1220" s="12" t="s">
        <v>18629</v>
      </c>
      <c r="I1220" s="12" t="s">
        <v>16407</v>
      </c>
      <c r="J1220" s="12">
        <v>18378897031</v>
      </c>
      <c r="K1220" s="12" t="s">
        <v>27</v>
      </c>
      <c r="L1220" s="57">
        <v>44396</v>
      </c>
      <c r="M1220" s="12" t="s">
        <v>28</v>
      </c>
      <c r="N1220" s="12"/>
      <c r="O1220" s="57"/>
      <c r="P1220" s="12"/>
      <c r="Q1220" s="48" t="s">
        <v>30</v>
      </c>
      <c r="R1220" s="12"/>
      <c r="S1220" s="12"/>
    </row>
    <row r="1221" s="29" customFormat="1" spans="1:19">
      <c r="A1221" s="12">
        <v>1218</v>
      </c>
      <c r="B1221" s="12" t="s">
        <v>16408</v>
      </c>
      <c r="C1221" s="12"/>
      <c r="D1221" s="12" t="s">
        <v>497</v>
      </c>
      <c r="E1221" s="12" t="s">
        <v>6424</v>
      </c>
      <c r="F1221" s="12" t="s">
        <v>24</v>
      </c>
      <c r="G1221" s="12">
        <v>17</v>
      </c>
      <c r="H1221" s="12" t="s">
        <v>16409</v>
      </c>
      <c r="I1221" s="12" t="s">
        <v>16410</v>
      </c>
      <c r="J1221" s="12">
        <v>19978801124</v>
      </c>
      <c r="K1221" s="12" t="s">
        <v>27</v>
      </c>
      <c r="L1221" s="57">
        <v>44399</v>
      </c>
      <c r="M1221" s="12" t="s">
        <v>3693</v>
      </c>
      <c r="N1221" s="12"/>
      <c r="O1221" s="57"/>
      <c r="P1221" s="12"/>
      <c r="Q1221" s="48" t="s">
        <v>30</v>
      </c>
      <c r="R1221" s="12"/>
      <c r="S1221" s="12"/>
    </row>
    <row r="1222" s="29" customFormat="1" spans="1:19">
      <c r="A1222" s="12">
        <v>1219</v>
      </c>
      <c r="B1222" s="12" t="s">
        <v>16411</v>
      </c>
      <c r="C1222" s="12"/>
      <c r="D1222" s="12" t="s">
        <v>497</v>
      </c>
      <c r="E1222" s="12" t="s">
        <v>16412</v>
      </c>
      <c r="F1222" s="12" t="s">
        <v>143</v>
      </c>
      <c r="G1222" s="12">
        <v>16</v>
      </c>
      <c r="H1222" s="12" t="s">
        <v>25918</v>
      </c>
      <c r="I1222" s="12" t="s">
        <v>16414</v>
      </c>
      <c r="J1222" s="12">
        <v>18178894369</v>
      </c>
      <c r="K1222" s="12" t="s">
        <v>27</v>
      </c>
      <c r="L1222" s="57">
        <v>44398</v>
      </c>
      <c r="M1222" s="12" t="s">
        <v>98</v>
      </c>
      <c r="N1222" s="12"/>
      <c r="O1222" s="57"/>
      <c r="P1222" s="12"/>
      <c r="Q1222" s="48" t="s">
        <v>30</v>
      </c>
      <c r="R1222" s="12"/>
      <c r="S1222" s="12"/>
    </row>
    <row r="1223" s="29" customFormat="1" spans="1:19">
      <c r="A1223" s="12">
        <v>1220</v>
      </c>
      <c r="B1223" s="12" t="s">
        <v>16415</v>
      </c>
      <c r="C1223" s="12"/>
      <c r="D1223" s="12" t="s">
        <v>497</v>
      </c>
      <c r="E1223" s="12" t="s">
        <v>16416</v>
      </c>
      <c r="F1223" s="12" t="s">
        <v>24</v>
      </c>
      <c r="G1223" s="12">
        <v>16</v>
      </c>
      <c r="H1223" s="12" t="s">
        <v>16417</v>
      </c>
      <c r="I1223" s="12" t="s">
        <v>16418</v>
      </c>
      <c r="J1223" s="12">
        <v>15296877433</v>
      </c>
      <c r="K1223" s="12" t="s">
        <v>27</v>
      </c>
      <c r="L1223" s="57">
        <v>44396</v>
      </c>
      <c r="M1223" s="12" t="s">
        <v>4424</v>
      </c>
      <c r="N1223" s="12" t="s">
        <v>27</v>
      </c>
      <c r="O1223" s="57">
        <v>44421</v>
      </c>
      <c r="P1223" s="12" t="s">
        <v>4424</v>
      </c>
      <c r="Q1223" s="48" t="s">
        <v>30</v>
      </c>
      <c r="R1223" s="12"/>
      <c r="S1223" s="12"/>
    </row>
    <row r="1224" s="29" customFormat="1" spans="1:19">
      <c r="A1224" s="12">
        <v>1221</v>
      </c>
      <c r="B1224" s="12" t="s">
        <v>16419</v>
      </c>
      <c r="C1224" s="12"/>
      <c r="D1224" s="12" t="s">
        <v>497</v>
      </c>
      <c r="E1224" s="12" t="s">
        <v>16420</v>
      </c>
      <c r="F1224" s="12" t="s">
        <v>143</v>
      </c>
      <c r="G1224" s="12">
        <v>16</v>
      </c>
      <c r="H1224" s="12" t="s">
        <v>1669</v>
      </c>
      <c r="I1224" s="12" t="s">
        <v>16421</v>
      </c>
      <c r="J1224" s="12">
        <v>13517585376</v>
      </c>
      <c r="K1224" s="12" t="s">
        <v>27</v>
      </c>
      <c r="L1224" s="57">
        <v>44396</v>
      </c>
      <c r="M1224" s="12" t="s">
        <v>1217</v>
      </c>
      <c r="N1224" s="12"/>
      <c r="O1224" s="57"/>
      <c r="P1224" s="12"/>
      <c r="Q1224" s="48" t="s">
        <v>30</v>
      </c>
      <c r="R1224" s="12"/>
      <c r="S1224" s="12"/>
    </row>
    <row r="1225" s="29" customFormat="1" spans="1:19">
      <c r="A1225" s="12">
        <v>1222</v>
      </c>
      <c r="B1225" s="12" t="s">
        <v>16422</v>
      </c>
      <c r="C1225" s="12"/>
      <c r="D1225" s="12" t="s">
        <v>497</v>
      </c>
      <c r="E1225" s="12" t="s">
        <v>1751</v>
      </c>
      <c r="F1225" s="12" t="s">
        <v>143</v>
      </c>
      <c r="G1225" s="12">
        <v>17</v>
      </c>
      <c r="H1225" s="12" t="s">
        <v>25919</v>
      </c>
      <c r="I1225" s="12" t="s">
        <v>16424</v>
      </c>
      <c r="J1225" s="12">
        <v>19977827881</v>
      </c>
      <c r="K1225" s="12" t="s">
        <v>27</v>
      </c>
      <c r="L1225" s="57">
        <v>44396</v>
      </c>
      <c r="M1225" s="12" t="s">
        <v>1352</v>
      </c>
      <c r="N1225" s="12"/>
      <c r="O1225" s="57"/>
      <c r="P1225" s="12"/>
      <c r="Q1225" s="48" t="s">
        <v>30</v>
      </c>
      <c r="R1225" s="12"/>
      <c r="S1225" s="12"/>
    </row>
    <row r="1226" s="29" customFormat="1" spans="1:19">
      <c r="A1226" s="12">
        <v>1223</v>
      </c>
      <c r="B1226" s="12" t="s">
        <v>16425</v>
      </c>
      <c r="C1226" s="12"/>
      <c r="D1226" s="12" t="s">
        <v>497</v>
      </c>
      <c r="E1226" s="12" t="s">
        <v>16426</v>
      </c>
      <c r="F1226" s="12" t="s">
        <v>143</v>
      </c>
      <c r="G1226" s="12">
        <v>18</v>
      </c>
      <c r="H1226" s="12" t="s">
        <v>16427</v>
      </c>
      <c r="I1226" s="12" t="s">
        <v>16428</v>
      </c>
      <c r="J1226" s="12">
        <v>15078614125</v>
      </c>
      <c r="K1226" s="12" t="s">
        <v>27</v>
      </c>
      <c r="L1226" s="57">
        <v>44395</v>
      </c>
      <c r="M1226" s="12" t="s">
        <v>28</v>
      </c>
      <c r="N1226" s="12" t="s">
        <v>27</v>
      </c>
      <c r="O1226" s="57">
        <v>44416</v>
      </c>
      <c r="P1226" s="12" t="s">
        <v>28</v>
      </c>
      <c r="Q1226" s="48" t="s">
        <v>30</v>
      </c>
      <c r="R1226" s="12"/>
      <c r="S1226" s="12"/>
    </row>
    <row r="1227" s="29" customFormat="1" spans="1:19">
      <c r="A1227" s="12">
        <v>1224</v>
      </c>
      <c r="B1227" s="12" t="s">
        <v>16429</v>
      </c>
      <c r="C1227" s="12"/>
      <c r="D1227" s="12" t="s">
        <v>497</v>
      </c>
      <c r="E1227" s="12" t="s">
        <v>16430</v>
      </c>
      <c r="F1227" s="12" t="s">
        <v>143</v>
      </c>
      <c r="G1227" s="12">
        <v>16</v>
      </c>
      <c r="H1227" s="12" t="s">
        <v>16431</v>
      </c>
      <c r="I1227" s="12" t="s">
        <v>16432</v>
      </c>
      <c r="J1227" s="12">
        <v>13788387778</v>
      </c>
      <c r="K1227" s="12" t="s">
        <v>27</v>
      </c>
      <c r="L1227" s="57">
        <v>44398</v>
      </c>
      <c r="M1227" s="12" t="s">
        <v>28</v>
      </c>
      <c r="N1227" s="12"/>
      <c r="O1227" s="57"/>
      <c r="P1227" s="12"/>
      <c r="Q1227" s="48" t="s">
        <v>30</v>
      </c>
      <c r="R1227" s="12"/>
      <c r="S1227" s="12"/>
    </row>
    <row r="1228" s="29" customFormat="1" spans="1:19">
      <c r="A1228" s="12">
        <v>1225</v>
      </c>
      <c r="B1228" s="12" t="s">
        <v>16433</v>
      </c>
      <c r="C1228" s="12"/>
      <c r="D1228" s="12" t="s">
        <v>497</v>
      </c>
      <c r="E1228" s="12" t="s">
        <v>16434</v>
      </c>
      <c r="F1228" s="12" t="s">
        <v>24</v>
      </c>
      <c r="G1228" s="12">
        <v>16</v>
      </c>
      <c r="H1228" s="12" t="s">
        <v>16435</v>
      </c>
      <c r="I1228" s="12" t="s">
        <v>15747</v>
      </c>
      <c r="J1228" s="12">
        <v>19907789878</v>
      </c>
      <c r="K1228" s="12" t="s">
        <v>27</v>
      </c>
      <c r="L1228" s="57">
        <v>44416</v>
      </c>
      <c r="M1228" s="12" t="s">
        <v>28</v>
      </c>
      <c r="N1228" s="12"/>
      <c r="O1228" s="57"/>
      <c r="P1228" s="12"/>
      <c r="Q1228" s="48" t="s">
        <v>30</v>
      </c>
      <c r="R1228" s="12"/>
      <c r="S1228" s="12"/>
    </row>
    <row r="1229" s="29" customFormat="1" spans="1:19">
      <c r="A1229" s="12">
        <v>1226</v>
      </c>
      <c r="B1229" s="12" t="s">
        <v>16436</v>
      </c>
      <c r="C1229" s="12"/>
      <c r="D1229" s="52" t="s">
        <v>502</v>
      </c>
      <c r="E1229" s="52" t="s">
        <v>4821</v>
      </c>
      <c r="F1229" s="52" t="s">
        <v>24</v>
      </c>
      <c r="G1229" s="52">
        <v>17</v>
      </c>
      <c r="H1229" s="52" t="s">
        <v>25920</v>
      </c>
      <c r="I1229" s="52" t="s">
        <v>16438</v>
      </c>
      <c r="J1229" s="52">
        <v>15177890594</v>
      </c>
      <c r="K1229" s="52" t="s">
        <v>27</v>
      </c>
      <c r="L1229" s="53">
        <v>44407</v>
      </c>
      <c r="M1229" s="52" t="s">
        <v>2747</v>
      </c>
      <c r="N1229" s="52"/>
      <c r="O1229" s="53"/>
      <c r="P1229" s="52"/>
      <c r="Q1229" s="48" t="s">
        <v>30</v>
      </c>
      <c r="R1229" s="52"/>
      <c r="S1229" s="12"/>
    </row>
    <row r="1230" s="29" customFormat="1" spans="1:19">
      <c r="A1230" s="12">
        <v>1227</v>
      </c>
      <c r="B1230" s="12" t="s">
        <v>16439</v>
      </c>
      <c r="C1230" s="12"/>
      <c r="D1230" s="52" t="s">
        <v>502</v>
      </c>
      <c r="E1230" s="52" t="s">
        <v>16085</v>
      </c>
      <c r="F1230" s="52" t="s">
        <v>143</v>
      </c>
      <c r="G1230" s="52">
        <v>17</v>
      </c>
      <c r="H1230" s="52" t="s">
        <v>17932</v>
      </c>
      <c r="I1230" s="52" t="s">
        <v>16440</v>
      </c>
      <c r="J1230" s="52">
        <v>13657780490</v>
      </c>
      <c r="K1230" s="52" t="s">
        <v>27</v>
      </c>
      <c r="L1230" s="53">
        <v>44399</v>
      </c>
      <c r="M1230" s="52" t="s">
        <v>2172</v>
      </c>
      <c r="N1230" s="52"/>
      <c r="O1230" s="53"/>
      <c r="P1230" s="52"/>
      <c r="Q1230" s="48" t="s">
        <v>30</v>
      </c>
      <c r="R1230" s="52"/>
      <c r="S1230" s="12"/>
    </row>
    <row r="1231" s="29" customFormat="1" spans="1:19">
      <c r="A1231" s="12">
        <v>1228</v>
      </c>
      <c r="B1231" s="12" t="s">
        <v>16441</v>
      </c>
      <c r="C1231" s="12"/>
      <c r="D1231" s="52" t="s">
        <v>502</v>
      </c>
      <c r="E1231" s="52" t="s">
        <v>5898</v>
      </c>
      <c r="F1231" s="52" t="s">
        <v>143</v>
      </c>
      <c r="G1231" s="52">
        <v>16</v>
      </c>
      <c r="H1231" s="52" t="s">
        <v>25921</v>
      </c>
      <c r="I1231" s="52" t="s">
        <v>16442</v>
      </c>
      <c r="J1231" s="52" t="s">
        <v>16443</v>
      </c>
      <c r="K1231" s="52" t="s">
        <v>27</v>
      </c>
      <c r="L1231" s="53">
        <v>44395</v>
      </c>
      <c r="M1231" s="52" t="s">
        <v>2172</v>
      </c>
      <c r="N1231" s="52"/>
      <c r="O1231" s="53"/>
      <c r="P1231" s="52"/>
      <c r="Q1231" s="48" t="s">
        <v>30</v>
      </c>
      <c r="R1231" s="52"/>
      <c r="S1231" s="12"/>
    </row>
    <row r="1232" s="29" customFormat="1" spans="1:19">
      <c r="A1232" s="12">
        <v>1229</v>
      </c>
      <c r="B1232" s="12" t="s">
        <v>16444</v>
      </c>
      <c r="C1232" s="12"/>
      <c r="D1232" s="52" t="s">
        <v>502</v>
      </c>
      <c r="E1232" s="52" t="s">
        <v>2250</v>
      </c>
      <c r="F1232" s="52" t="s">
        <v>143</v>
      </c>
      <c r="G1232" s="52">
        <v>16</v>
      </c>
      <c r="H1232" s="52" t="s">
        <v>25922</v>
      </c>
      <c r="I1232" s="52" t="s">
        <v>16446</v>
      </c>
      <c r="J1232" s="52">
        <v>15078638568</v>
      </c>
      <c r="K1232" s="52" t="s">
        <v>27</v>
      </c>
      <c r="L1232" s="53">
        <v>44394</v>
      </c>
      <c r="M1232" s="52" t="s">
        <v>2172</v>
      </c>
      <c r="N1232" s="52"/>
      <c r="O1232" s="53"/>
      <c r="P1232" s="52"/>
      <c r="Q1232" s="48" t="s">
        <v>30</v>
      </c>
      <c r="R1232" s="52"/>
      <c r="S1232" s="12"/>
    </row>
    <row r="1233" s="29" customFormat="1" spans="1:19">
      <c r="A1233" s="12">
        <v>1230</v>
      </c>
      <c r="B1233" s="12" t="s">
        <v>16447</v>
      </c>
      <c r="C1233" s="12"/>
      <c r="D1233" s="52" t="s">
        <v>502</v>
      </c>
      <c r="E1233" s="52" t="s">
        <v>12472</v>
      </c>
      <c r="F1233" s="52" t="s">
        <v>143</v>
      </c>
      <c r="G1233" s="52">
        <v>16</v>
      </c>
      <c r="H1233" s="52" t="s">
        <v>18916</v>
      </c>
      <c r="I1233" s="52" t="s">
        <v>6988</v>
      </c>
      <c r="J1233" s="52">
        <v>19977825785</v>
      </c>
      <c r="K1233" s="52" t="s">
        <v>27</v>
      </c>
      <c r="L1233" s="53">
        <v>44394</v>
      </c>
      <c r="M1233" s="52" t="s">
        <v>2172</v>
      </c>
      <c r="N1233" s="52"/>
      <c r="O1233" s="53"/>
      <c r="P1233" s="52"/>
      <c r="Q1233" s="48" t="s">
        <v>30</v>
      </c>
      <c r="R1233" s="52"/>
      <c r="S1233" s="12"/>
    </row>
    <row r="1234" s="29" customFormat="1" spans="1:19">
      <c r="A1234" s="12">
        <v>1231</v>
      </c>
      <c r="B1234" s="12" t="s">
        <v>16449</v>
      </c>
      <c r="C1234" s="12"/>
      <c r="D1234" s="52" t="s">
        <v>502</v>
      </c>
      <c r="E1234" s="52" t="s">
        <v>16450</v>
      </c>
      <c r="F1234" s="52" t="s">
        <v>24</v>
      </c>
      <c r="G1234" s="52">
        <v>16</v>
      </c>
      <c r="H1234" s="52" t="s">
        <v>18917</v>
      </c>
      <c r="I1234" s="52" t="s">
        <v>16452</v>
      </c>
      <c r="J1234" s="52" t="s">
        <v>16453</v>
      </c>
      <c r="K1234" s="52" t="s">
        <v>27</v>
      </c>
      <c r="L1234" s="53">
        <v>44394</v>
      </c>
      <c r="M1234" s="52" t="s">
        <v>2172</v>
      </c>
      <c r="N1234" s="52"/>
      <c r="O1234" s="53"/>
      <c r="P1234" s="52"/>
      <c r="Q1234" s="48" t="s">
        <v>30</v>
      </c>
      <c r="R1234" s="52"/>
      <c r="S1234" s="12"/>
    </row>
    <row r="1235" s="29" customFormat="1" spans="1:19">
      <c r="A1235" s="12">
        <v>1232</v>
      </c>
      <c r="B1235" s="12" t="s">
        <v>16454</v>
      </c>
      <c r="C1235" s="12"/>
      <c r="D1235" s="52" t="s">
        <v>502</v>
      </c>
      <c r="E1235" s="52" t="s">
        <v>16455</v>
      </c>
      <c r="F1235" s="52" t="s">
        <v>24</v>
      </c>
      <c r="G1235" s="52">
        <v>17</v>
      </c>
      <c r="H1235" s="52" t="s">
        <v>18918</v>
      </c>
      <c r="I1235" s="52" t="s">
        <v>16457</v>
      </c>
      <c r="J1235" s="52">
        <v>19977818540</v>
      </c>
      <c r="K1235" s="52" t="s">
        <v>27</v>
      </c>
      <c r="L1235" s="53">
        <v>44394</v>
      </c>
      <c r="M1235" s="52" t="s">
        <v>2172</v>
      </c>
      <c r="N1235" s="52"/>
      <c r="O1235" s="53"/>
      <c r="P1235" s="52"/>
      <c r="Q1235" s="48" t="s">
        <v>30</v>
      </c>
      <c r="R1235" s="52"/>
      <c r="S1235" s="12"/>
    </row>
    <row r="1236" s="29" customFormat="1" spans="1:19">
      <c r="A1236" s="12">
        <v>1233</v>
      </c>
      <c r="B1236" s="12" t="s">
        <v>16458</v>
      </c>
      <c r="C1236" s="12"/>
      <c r="D1236" s="52" t="s">
        <v>502</v>
      </c>
      <c r="E1236" s="52" t="s">
        <v>16459</v>
      </c>
      <c r="F1236" s="52" t="s">
        <v>143</v>
      </c>
      <c r="G1236" s="52">
        <v>19</v>
      </c>
      <c r="H1236" s="52" t="s">
        <v>16460</v>
      </c>
      <c r="I1236" s="52" t="s">
        <v>16461</v>
      </c>
      <c r="J1236" s="52">
        <v>19968255643</v>
      </c>
      <c r="K1236" s="52" t="s">
        <v>27</v>
      </c>
      <c r="L1236" s="53">
        <v>44331</v>
      </c>
      <c r="M1236" s="52" t="s">
        <v>2172</v>
      </c>
      <c r="N1236" s="52" t="s">
        <v>27</v>
      </c>
      <c r="O1236" s="53">
        <v>44366</v>
      </c>
      <c r="P1236" s="52" t="s">
        <v>2172</v>
      </c>
      <c r="Q1236" s="48" t="s">
        <v>30</v>
      </c>
      <c r="R1236" s="52"/>
      <c r="S1236" s="12"/>
    </row>
    <row r="1237" s="29" customFormat="1" spans="1:19">
      <c r="A1237" s="12">
        <v>1234</v>
      </c>
      <c r="B1237" s="12" t="s">
        <v>16462</v>
      </c>
      <c r="C1237" s="12"/>
      <c r="D1237" s="52" t="s">
        <v>502</v>
      </c>
      <c r="E1237" s="52" t="s">
        <v>16463</v>
      </c>
      <c r="F1237" s="52" t="s">
        <v>143</v>
      </c>
      <c r="G1237" s="52">
        <v>17</v>
      </c>
      <c r="H1237" s="52" t="s">
        <v>2227</v>
      </c>
      <c r="I1237" s="52" t="s">
        <v>11328</v>
      </c>
      <c r="J1237" s="52" t="s">
        <v>16464</v>
      </c>
      <c r="K1237" s="52" t="s">
        <v>27</v>
      </c>
      <c r="L1237" s="53">
        <v>44394</v>
      </c>
      <c r="M1237" s="52" t="s">
        <v>7984</v>
      </c>
      <c r="N1237" s="52" t="s">
        <v>27</v>
      </c>
      <c r="O1237" s="53">
        <v>44415</v>
      </c>
      <c r="P1237" s="52" t="s">
        <v>7984</v>
      </c>
      <c r="Q1237" s="48" t="s">
        <v>30</v>
      </c>
      <c r="R1237" s="52"/>
      <c r="S1237" s="12"/>
    </row>
    <row r="1238" s="29" customFormat="1" spans="1:19">
      <c r="A1238" s="12">
        <v>1235</v>
      </c>
      <c r="B1238" s="12" t="s">
        <v>16465</v>
      </c>
      <c r="C1238" s="12"/>
      <c r="D1238" s="52" t="s">
        <v>502</v>
      </c>
      <c r="E1238" s="52" t="s">
        <v>16466</v>
      </c>
      <c r="F1238" s="52" t="s">
        <v>143</v>
      </c>
      <c r="G1238" s="52">
        <v>17</v>
      </c>
      <c r="H1238" s="52" t="s">
        <v>7196</v>
      </c>
      <c r="I1238" s="52" t="s">
        <v>16467</v>
      </c>
      <c r="J1238" s="52" t="s">
        <v>16468</v>
      </c>
      <c r="K1238" s="52" t="s">
        <v>27</v>
      </c>
      <c r="L1238" s="53">
        <v>44394</v>
      </c>
      <c r="M1238" s="52" t="s">
        <v>12797</v>
      </c>
      <c r="N1238" s="52"/>
      <c r="O1238" s="53"/>
      <c r="P1238" s="52"/>
      <c r="Q1238" s="48" t="s">
        <v>30</v>
      </c>
      <c r="R1238" s="52"/>
      <c r="S1238" s="12"/>
    </row>
    <row r="1239" s="29" customFormat="1" spans="1:19">
      <c r="A1239" s="12">
        <v>1236</v>
      </c>
      <c r="B1239" s="12" t="s">
        <v>16469</v>
      </c>
      <c r="C1239" s="12"/>
      <c r="D1239" s="52" t="s">
        <v>502</v>
      </c>
      <c r="E1239" s="52" t="s">
        <v>16470</v>
      </c>
      <c r="F1239" s="52" t="s">
        <v>24</v>
      </c>
      <c r="G1239" s="52">
        <v>17</v>
      </c>
      <c r="H1239" s="52" t="s">
        <v>16471</v>
      </c>
      <c r="I1239" s="52" t="s">
        <v>16094</v>
      </c>
      <c r="J1239" s="52" t="s">
        <v>16472</v>
      </c>
      <c r="K1239" s="52" t="s">
        <v>27</v>
      </c>
      <c r="L1239" s="53">
        <v>44421</v>
      </c>
      <c r="M1239" s="52" t="s">
        <v>16473</v>
      </c>
      <c r="N1239" s="52"/>
      <c r="O1239" s="53"/>
      <c r="P1239" s="52"/>
      <c r="Q1239" s="48" t="s">
        <v>30</v>
      </c>
      <c r="R1239" s="52"/>
      <c r="S1239" s="12"/>
    </row>
    <row r="1240" s="29" customFormat="1" spans="1:19">
      <c r="A1240" s="12">
        <v>1237</v>
      </c>
      <c r="B1240" s="12" t="s">
        <v>16474</v>
      </c>
      <c r="C1240" s="12"/>
      <c r="D1240" s="52" t="s">
        <v>502</v>
      </c>
      <c r="E1240" s="52" t="s">
        <v>13462</v>
      </c>
      <c r="F1240" s="52" t="s">
        <v>24</v>
      </c>
      <c r="G1240" s="52">
        <v>18</v>
      </c>
      <c r="H1240" s="52" t="s">
        <v>25923</v>
      </c>
      <c r="I1240" s="52" t="s">
        <v>16476</v>
      </c>
      <c r="J1240" s="52" t="s">
        <v>16477</v>
      </c>
      <c r="K1240" s="52" t="s">
        <v>27</v>
      </c>
      <c r="L1240" s="53">
        <v>44331</v>
      </c>
      <c r="M1240" s="52" t="s">
        <v>2172</v>
      </c>
      <c r="N1240" s="52" t="s">
        <v>27</v>
      </c>
      <c r="O1240" s="53">
        <v>44366</v>
      </c>
      <c r="P1240" s="52" t="s">
        <v>2172</v>
      </c>
      <c r="Q1240" s="48" t="s">
        <v>30</v>
      </c>
      <c r="R1240" s="52"/>
      <c r="S1240" s="12"/>
    </row>
    <row r="1241" s="29" customFormat="1" spans="1:19">
      <c r="A1241" s="12">
        <v>1238</v>
      </c>
      <c r="B1241" s="12" t="s">
        <v>16478</v>
      </c>
      <c r="C1241" s="12"/>
      <c r="D1241" s="52" t="s">
        <v>502</v>
      </c>
      <c r="E1241" s="52" t="s">
        <v>16479</v>
      </c>
      <c r="F1241" s="52" t="s">
        <v>143</v>
      </c>
      <c r="G1241" s="52">
        <v>19</v>
      </c>
      <c r="H1241" s="52" t="s">
        <v>10169</v>
      </c>
      <c r="I1241" s="52" t="s">
        <v>13600</v>
      </c>
      <c r="J1241" s="52">
        <v>14736277938</v>
      </c>
      <c r="K1241" s="52" t="s">
        <v>27</v>
      </c>
      <c r="L1241" s="53">
        <v>44331</v>
      </c>
      <c r="M1241" s="52" t="s">
        <v>2172</v>
      </c>
      <c r="N1241" s="52" t="s">
        <v>27</v>
      </c>
      <c r="O1241" s="53">
        <v>44366</v>
      </c>
      <c r="P1241" s="52" t="s">
        <v>2172</v>
      </c>
      <c r="Q1241" s="48" t="s">
        <v>30</v>
      </c>
      <c r="R1241" s="52"/>
      <c r="S1241" s="12"/>
    </row>
    <row r="1242" s="29" customFormat="1" spans="1:19">
      <c r="A1242" s="12">
        <v>1239</v>
      </c>
      <c r="B1242" s="12" t="s">
        <v>16480</v>
      </c>
      <c r="C1242" s="12"/>
      <c r="D1242" s="52" t="s">
        <v>502</v>
      </c>
      <c r="E1242" s="52" t="s">
        <v>16481</v>
      </c>
      <c r="F1242" s="52" t="s">
        <v>24</v>
      </c>
      <c r="G1242" s="52">
        <v>17</v>
      </c>
      <c r="H1242" s="52" t="s">
        <v>16482</v>
      </c>
      <c r="I1242" s="52" t="s">
        <v>16483</v>
      </c>
      <c r="J1242" s="52" t="s">
        <v>16484</v>
      </c>
      <c r="K1242" s="52" t="s">
        <v>27</v>
      </c>
      <c r="L1242" s="53">
        <v>44404</v>
      </c>
      <c r="M1242" s="52" t="s">
        <v>1352</v>
      </c>
      <c r="N1242" s="52" t="s">
        <v>30</v>
      </c>
      <c r="O1242" s="53"/>
      <c r="P1242" s="52"/>
      <c r="Q1242" s="48" t="s">
        <v>30</v>
      </c>
      <c r="R1242" s="52"/>
      <c r="S1242" s="12"/>
    </row>
    <row r="1243" s="29" customFormat="1" spans="1:19">
      <c r="A1243" s="12">
        <v>1240</v>
      </c>
      <c r="B1243" s="12" t="s">
        <v>16485</v>
      </c>
      <c r="C1243" s="12"/>
      <c r="D1243" s="52" t="s">
        <v>502</v>
      </c>
      <c r="E1243" s="52" t="s">
        <v>16486</v>
      </c>
      <c r="F1243" s="52" t="s">
        <v>143</v>
      </c>
      <c r="G1243" s="52">
        <v>16</v>
      </c>
      <c r="H1243" s="52" t="s">
        <v>16487</v>
      </c>
      <c r="I1243" s="52" t="s">
        <v>16488</v>
      </c>
      <c r="J1243" s="52" t="s">
        <v>16489</v>
      </c>
      <c r="K1243" s="52" t="s">
        <v>27</v>
      </c>
      <c r="L1243" s="53">
        <v>44395</v>
      </c>
      <c r="M1243" s="52" t="s">
        <v>2172</v>
      </c>
      <c r="N1243" s="52" t="s">
        <v>27</v>
      </c>
      <c r="O1243" s="53">
        <v>44416</v>
      </c>
      <c r="P1243" s="52" t="s">
        <v>2172</v>
      </c>
      <c r="Q1243" s="48" t="s">
        <v>30</v>
      </c>
      <c r="R1243" s="52"/>
      <c r="S1243" s="12"/>
    </row>
    <row r="1244" s="29" customFormat="1" spans="1:19">
      <c r="A1244" s="12">
        <v>1241</v>
      </c>
      <c r="B1244" s="12" t="s">
        <v>16490</v>
      </c>
      <c r="C1244" s="12"/>
      <c r="D1244" s="52" t="s">
        <v>502</v>
      </c>
      <c r="E1244" s="52" t="s">
        <v>16491</v>
      </c>
      <c r="F1244" s="52" t="s">
        <v>24</v>
      </c>
      <c r="G1244" s="52">
        <v>16</v>
      </c>
      <c r="H1244" s="52" t="s">
        <v>18920</v>
      </c>
      <c r="I1244" s="52" t="s">
        <v>16492</v>
      </c>
      <c r="J1244" s="52" t="s">
        <v>16493</v>
      </c>
      <c r="K1244" s="52" t="s">
        <v>27</v>
      </c>
      <c r="L1244" s="53">
        <v>44395</v>
      </c>
      <c r="M1244" s="52" t="s">
        <v>139</v>
      </c>
      <c r="N1244" s="52" t="s">
        <v>27</v>
      </c>
      <c r="O1244" s="53">
        <v>44416</v>
      </c>
      <c r="P1244" s="52" t="s">
        <v>139</v>
      </c>
      <c r="Q1244" s="48" t="s">
        <v>30</v>
      </c>
      <c r="R1244" s="52"/>
      <c r="S1244" s="12"/>
    </row>
    <row r="1245" s="29" customFormat="1" spans="1:19">
      <c r="A1245" s="12">
        <v>1242</v>
      </c>
      <c r="B1245" s="12" t="s">
        <v>16494</v>
      </c>
      <c r="C1245" s="12"/>
      <c r="D1245" s="52" t="s">
        <v>502</v>
      </c>
      <c r="E1245" s="52" t="s">
        <v>16495</v>
      </c>
      <c r="F1245" s="52" t="s">
        <v>24</v>
      </c>
      <c r="G1245" s="52">
        <v>18</v>
      </c>
      <c r="H1245" s="52" t="s">
        <v>16496</v>
      </c>
      <c r="I1245" s="52" t="s">
        <v>16497</v>
      </c>
      <c r="J1245" s="52">
        <v>15177833804</v>
      </c>
      <c r="K1245" s="52" t="s">
        <v>27</v>
      </c>
      <c r="L1245" s="53">
        <v>44395</v>
      </c>
      <c r="M1245" s="52" t="s">
        <v>139</v>
      </c>
      <c r="N1245" s="52" t="s">
        <v>27</v>
      </c>
      <c r="O1245" s="53">
        <v>44416</v>
      </c>
      <c r="P1245" s="52" t="s">
        <v>28</v>
      </c>
      <c r="Q1245" s="48" t="s">
        <v>30</v>
      </c>
      <c r="R1245" s="52" t="s">
        <v>16498</v>
      </c>
      <c r="S1245" s="12"/>
    </row>
    <row r="1246" s="29" customFormat="1" spans="1:19">
      <c r="A1246" s="12">
        <v>1243</v>
      </c>
      <c r="B1246" s="12" t="s">
        <v>16499</v>
      </c>
      <c r="C1246" s="12"/>
      <c r="D1246" s="52" t="s">
        <v>502</v>
      </c>
      <c r="E1246" s="52" t="s">
        <v>5559</v>
      </c>
      <c r="F1246" s="52" t="s">
        <v>143</v>
      </c>
      <c r="G1246" s="52">
        <v>17</v>
      </c>
      <c r="H1246" s="52" t="s">
        <v>16500</v>
      </c>
      <c r="I1246" s="52" t="s">
        <v>5145</v>
      </c>
      <c r="J1246" s="52">
        <v>17807874418</v>
      </c>
      <c r="K1246" s="52" t="s">
        <v>27</v>
      </c>
      <c r="L1246" s="53">
        <v>44394</v>
      </c>
      <c r="M1246" s="52" t="s">
        <v>16501</v>
      </c>
      <c r="N1246" s="52" t="s">
        <v>27</v>
      </c>
      <c r="O1246" s="53"/>
      <c r="P1246" s="52"/>
      <c r="Q1246" s="48" t="s">
        <v>30</v>
      </c>
      <c r="R1246" s="52"/>
      <c r="S1246" s="12"/>
    </row>
    <row r="1247" s="29" customFormat="1" spans="1:19">
      <c r="A1247" s="12">
        <v>1244</v>
      </c>
      <c r="B1247" s="12" t="s">
        <v>16502</v>
      </c>
      <c r="C1247" s="12"/>
      <c r="D1247" s="52" t="s">
        <v>502</v>
      </c>
      <c r="E1247" s="52" t="s">
        <v>16503</v>
      </c>
      <c r="F1247" s="52" t="s">
        <v>143</v>
      </c>
      <c r="G1247" s="52">
        <v>17</v>
      </c>
      <c r="H1247" s="52" t="s">
        <v>18921</v>
      </c>
      <c r="I1247" s="52" t="s">
        <v>16505</v>
      </c>
      <c r="J1247" s="52">
        <v>18276683423</v>
      </c>
      <c r="K1247" s="52" t="s">
        <v>27</v>
      </c>
      <c r="L1247" s="53">
        <v>44396</v>
      </c>
      <c r="M1247" s="52" t="s">
        <v>98</v>
      </c>
      <c r="N1247" s="52" t="s">
        <v>30</v>
      </c>
      <c r="O1247" s="53"/>
      <c r="P1247" s="52"/>
      <c r="Q1247" s="48" t="s">
        <v>30</v>
      </c>
      <c r="R1247" s="52"/>
      <c r="S1247" s="12"/>
    </row>
    <row r="1248" s="29" customFormat="1" spans="1:19">
      <c r="A1248" s="12">
        <v>1245</v>
      </c>
      <c r="B1248" s="12" t="s">
        <v>16506</v>
      </c>
      <c r="C1248" s="12"/>
      <c r="D1248" s="52" t="s">
        <v>502</v>
      </c>
      <c r="E1248" s="52" t="s">
        <v>16507</v>
      </c>
      <c r="F1248" s="52" t="s">
        <v>143</v>
      </c>
      <c r="G1248" s="52">
        <v>17</v>
      </c>
      <c r="H1248" s="52" t="s">
        <v>18922</v>
      </c>
      <c r="I1248" s="52" t="s">
        <v>6057</v>
      </c>
      <c r="J1248" s="52" t="s">
        <v>16509</v>
      </c>
      <c r="K1248" s="52" t="s">
        <v>27</v>
      </c>
      <c r="L1248" s="53">
        <v>44394</v>
      </c>
      <c r="M1248" s="52" t="s">
        <v>14638</v>
      </c>
      <c r="N1248" s="52"/>
      <c r="O1248" s="53"/>
      <c r="P1248" s="52"/>
      <c r="Q1248" s="48" t="s">
        <v>30</v>
      </c>
      <c r="R1248" s="52"/>
      <c r="S1248" s="12"/>
    </row>
    <row r="1249" s="29" customFormat="1" spans="1:19">
      <c r="A1249" s="12">
        <v>1246</v>
      </c>
      <c r="B1249" s="12" t="s">
        <v>16510</v>
      </c>
      <c r="C1249" s="12"/>
      <c r="D1249" s="52" t="s">
        <v>502</v>
      </c>
      <c r="E1249" s="52" t="s">
        <v>16511</v>
      </c>
      <c r="F1249" s="52" t="s">
        <v>143</v>
      </c>
      <c r="G1249" s="52">
        <v>17</v>
      </c>
      <c r="H1249" s="52" t="s">
        <v>6002</v>
      </c>
      <c r="I1249" s="52" t="s">
        <v>16512</v>
      </c>
      <c r="J1249" s="52">
        <v>19907881746</v>
      </c>
      <c r="K1249" s="52" t="s">
        <v>27</v>
      </c>
      <c r="L1249" s="53">
        <v>44399</v>
      </c>
      <c r="M1249" s="52" t="s">
        <v>2172</v>
      </c>
      <c r="N1249" s="52" t="s">
        <v>27</v>
      </c>
      <c r="O1249" s="53"/>
      <c r="P1249" s="52"/>
      <c r="Q1249" s="48" t="s">
        <v>30</v>
      </c>
      <c r="R1249" s="52"/>
      <c r="S1249" s="12"/>
    </row>
    <row r="1250" s="29" customFormat="1" spans="1:19">
      <c r="A1250" s="12">
        <v>1247</v>
      </c>
      <c r="B1250" s="12" t="s">
        <v>16513</v>
      </c>
      <c r="C1250" s="12"/>
      <c r="D1250" s="52" t="s">
        <v>502</v>
      </c>
      <c r="E1250" s="52" t="s">
        <v>16514</v>
      </c>
      <c r="F1250" s="52" t="s">
        <v>143</v>
      </c>
      <c r="G1250" s="52">
        <v>16</v>
      </c>
      <c r="H1250" s="52" t="s">
        <v>37</v>
      </c>
      <c r="I1250" s="52" t="s">
        <v>16515</v>
      </c>
      <c r="J1250" s="52" t="s">
        <v>16516</v>
      </c>
      <c r="K1250" s="52" t="s">
        <v>27</v>
      </c>
      <c r="L1250" s="53">
        <v>44394</v>
      </c>
      <c r="M1250" s="52" t="s">
        <v>2172</v>
      </c>
      <c r="N1250" s="52"/>
      <c r="O1250" s="53"/>
      <c r="P1250" s="52"/>
      <c r="Q1250" s="48" t="s">
        <v>30</v>
      </c>
      <c r="R1250" s="52"/>
      <c r="S1250" s="12"/>
    </row>
    <row r="1251" s="29" customFormat="1" spans="1:19">
      <c r="A1251" s="12">
        <v>1248</v>
      </c>
      <c r="B1251" s="12" t="s">
        <v>16517</v>
      </c>
      <c r="C1251" s="12"/>
      <c r="D1251" s="52" t="s">
        <v>502</v>
      </c>
      <c r="E1251" s="52" t="s">
        <v>16518</v>
      </c>
      <c r="F1251" s="52" t="s">
        <v>143</v>
      </c>
      <c r="G1251" s="52">
        <v>18</v>
      </c>
      <c r="H1251" s="52" t="s">
        <v>25924</v>
      </c>
      <c r="I1251" s="52" t="s">
        <v>16520</v>
      </c>
      <c r="J1251" s="52" t="s">
        <v>16521</v>
      </c>
      <c r="K1251" s="52" t="s">
        <v>27</v>
      </c>
      <c r="L1251" s="53">
        <v>44331</v>
      </c>
      <c r="M1251" s="52" t="s">
        <v>2172</v>
      </c>
      <c r="N1251" s="52" t="s">
        <v>27</v>
      </c>
      <c r="O1251" s="53">
        <v>44366</v>
      </c>
      <c r="P1251" s="52" t="s">
        <v>28</v>
      </c>
      <c r="Q1251" s="48" t="s">
        <v>30</v>
      </c>
      <c r="R1251" s="52"/>
      <c r="S1251" s="12"/>
    </row>
    <row r="1252" s="29" customFormat="1" spans="1:19">
      <c r="A1252" s="12">
        <v>1249</v>
      </c>
      <c r="B1252" s="12" t="s">
        <v>16522</v>
      </c>
      <c r="C1252" s="12"/>
      <c r="D1252" s="52" t="s">
        <v>502</v>
      </c>
      <c r="E1252" s="52" t="s">
        <v>16523</v>
      </c>
      <c r="F1252" s="52" t="s">
        <v>143</v>
      </c>
      <c r="G1252" s="52">
        <v>16</v>
      </c>
      <c r="H1252" s="52" t="s">
        <v>16524</v>
      </c>
      <c r="I1252" s="52" t="s">
        <v>16525</v>
      </c>
      <c r="J1252" s="52" t="s">
        <v>16526</v>
      </c>
      <c r="K1252" s="52" t="s">
        <v>27</v>
      </c>
      <c r="L1252" s="53">
        <v>44396</v>
      </c>
      <c r="M1252" s="52" t="s">
        <v>16527</v>
      </c>
      <c r="N1252" s="52" t="s">
        <v>27</v>
      </c>
      <c r="O1252" s="53"/>
      <c r="P1252" s="52"/>
      <c r="Q1252" s="48" t="s">
        <v>30</v>
      </c>
      <c r="R1252" s="52"/>
      <c r="S1252" s="12"/>
    </row>
    <row r="1253" s="29" customFormat="1" spans="1:19">
      <c r="A1253" s="12">
        <v>1250</v>
      </c>
      <c r="B1253" s="12" t="s">
        <v>16528</v>
      </c>
      <c r="C1253" s="12"/>
      <c r="D1253" s="52" t="s">
        <v>502</v>
      </c>
      <c r="E1253" s="52" t="s">
        <v>16529</v>
      </c>
      <c r="F1253" s="52" t="s">
        <v>143</v>
      </c>
      <c r="G1253" s="52">
        <v>16</v>
      </c>
      <c r="H1253" s="52" t="s">
        <v>18923</v>
      </c>
      <c r="I1253" s="52" t="s">
        <v>13139</v>
      </c>
      <c r="J1253" s="52" t="s">
        <v>16531</v>
      </c>
      <c r="K1253" s="52" t="s">
        <v>27</v>
      </c>
      <c r="L1253" s="53">
        <v>44396</v>
      </c>
      <c r="M1253" s="52" t="s">
        <v>2172</v>
      </c>
      <c r="N1253" s="52" t="s">
        <v>27</v>
      </c>
      <c r="O1253" s="53"/>
      <c r="P1253" s="52"/>
      <c r="Q1253" s="48" t="s">
        <v>30</v>
      </c>
      <c r="R1253" s="52"/>
      <c r="S1253" s="12"/>
    </row>
    <row r="1254" s="29" customFormat="1" spans="1:19">
      <c r="A1254" s="12">
        <v>1251</v>
      </c>
      <c r="B1254" s="12" t="s">
        <v>16532</v>
      </c>
      <c r="C1254" s="12"/>
      <c r="D1254" s="52" t="s">
        <v>502</v>
      </c>
      <c r="E1254" s="52" t="s">
        <v>16533</v>
      </c>
      <c r="F1254" s="52" t="s">
        <v>143</v>
      </c>
      <c r="G1254" s="52">
        <v>16</v>
      </c>
      <c r="H1254" s="52" t="s">
        <v>18924</v>
      </c>
      <c r="I1254" s="52" t="s">
        <v>16535</v>
      </c>
      <c r="J1254" s="52" t="s">
        <v>16536</v>
      </c>
      <c r="K1254" s="52" t="s">
        <v>27</v>
      </c>
      <c r="L1254" s="53">
        <v>44396</v>
      </c>
      <c r="M1254" s="52" t="s">
        <v>139</v>
      </c>
      <c r="N1254" s="52"/>
      <c r="O1254" s="53"/>
      <c r="P1254" s="52"/>
      <c r="Q1254" s="48" t="s">
        <v>30</v>
      </c>
      <c r="R1254" s="52"/>
      <c r="S1254" s="12"/>
    </row>
    <row r="1255" s="29" customFormat="1" spans="1:19">
      <c r="A1255" s="12">
        <v>1252</v>
      </c>
      <c r="B1255" s="12" t="s">
        <v>16537</v>
      </c>
      <c r="C1255" s="12"/>
      <c r="D1255" s="52" t="s">
        <v>502</v>
      </c>
      <c r="E1255" s="52" t="s">
        <v>16538</v>
      </c>
      <c r="F1255" s="52" t="s">
        <v>24</v>
      </c>
      <c r="G1255" s="52">
        <v>16</v>
      </c>
      <c r="H1255" s="52" t="s">
        <v>16539</v>
      </c>
      <c r="I1255" s="52" t="s">
        <v>5097</v>
      </c>
      <c r="J1255" s="52" t="s">
        <v>16540</v>
      </c>
      <c r="K1255" s="52" t="s">
        <v>27</v>
      </c>
      <c r="L1255" s="53">
        <v>44397</v>
      </c>
      <c r="M1255" s="52" t="s">
        <v>1273</v>
      </c>
      <c r="N1255" s="52"/>
      <c r="O1255" s="53"/>
      <c r="P1255" s="52"/>
      <c r="Q1255" s="48" t="s">
        <v>30</v>
      </c>
      <c r="R1255" s="52"/>
      <c r="S1255" s="12"/>
    </row>
    <row r="1256" s="29" customFormat="1" spans="1:19">
      <c r="A1256" s="12">
        <v>1253</v>
      </c>
      <c r="B1256" s="12" t="s">
        <v>16541</v>
      </c>
      <c r="C1256" s="12"/>
      <c r="D1256" s="52" t="s">
        <v>502</v>
      </c>
      <c r="E1256" s="52" t="s">
        <v>16542</v>
      </c>
      <c r="F1256" s="52" t="s">
        <v>143</v>
      </c>
      <c r="G1256" s="52">
        <v>18</v>
      </c>
      <c r="H1256" s="52" t="s">
        <v>16543</v>
      </c>
      <c r="I1256" s="52" t="s">
        <v>16544</v>
      </c>
      <c r="J1256" s="52" t="s">
        <v>16545</v>
      </c>
      <c r="K1256" s="52" t="s">
        <v>27</v>
      </c>
      <c r="L1256" s="53">
        <v>44396</v>
      </c>
      <c r="M1256" s="52" t="s">
        <v>6591</v>
      </c>
      <c r="N1256" s="52" t="s">
        <v>30</v>
      </c>
      <c r="O1256" s="53"/>
      <c r="P1256" s="52"/>
      <c r="Q1256" s="48" t="s">
        <v>30</v>
      </c>
      <c r="R1256" s="52"/>
      <c r="S1256" s="12"/>
    </row>
    <row r="1257" s="29" customFormat="1" spans="1:19">
      <c r="A1257" s="12">
        <v>1254</v>
      </c>
      <c r="B1257" s="12" t="s">
        <v>16546</v>
      </c>
      <c r="C1257" s="12"/>
      <c r="D1257" s="52" t="s">
        <v>502</v>
      </c>
      <c r="E1257" s="52" t="s">
        <v>16547</v>
      </c>
      <c r="F1257" s="52" t="s">
        <v>143</v>
      </c>
      <c r="G1257" s="52">
        <v>15</v>
      </c>
      <c r="H1257" s="52" t="s">
        <v>18925</v>
      </c>
      <c r="I1257" s="52" t="s">
        <v>16549</v>
      </c>
      <c r="J1257" s="52" t="s">
        <v>16550</v>
      </c>
      <c r="K1257" s="52" t="s">
        <v>27</v>
      </c>
      <c r="L1257" s="53">
        <v>44395</v>
      </c>
      <c r="M1257" s="52" t="s">
        <v>28</v>
      </c>
      <c r="N1257" s="52"/>
      <c r="O1257" s="53"/>
      <c r="P1257" s="52"/>
      <c r="Q1257" s="48" t="s">
        <v>30</v>
      </c>
      <c r="R1257" s="52"/>
      <c r="S1257" s="12"/>
    </row>
    <row r="1258" s="29" customFormat="1" spans="1:19">
      <c r="A1258" s="12">
        <v>1255</v>
      </c>
      <c r="B1258" s="12" t="s">
        <v>16551</v>
      </c>
      <c r="C1258" s="12"/>
      <c r="D1258" s="52" t="s">
        <v>502</v>
      </c>
      <c r="E1258" s="52" t="s">
        <v>16552</v>
      </c>
      <c r="F1258" s="52" t="s">
        <v>24</v>
      </c>
      <c r="G1258" s="52">
        <v>16</v>
      </c>
      <c r="H1258" s="52" t="s">
        <v>16553</v>
      </c>
      <c r="I1258" s="52" t="s">
        <v>16554</v>
      </c>
      <c r="J1258" s="52" t="s">
        <v>16555</v>
      </c>
      <c r="K1258" s="52" t="s">
        <v>27</v>
      </c>
      <c r="L1258" s="53">
        <v>44396</v>
      </c>
      <c r="M1258" s="52" t="s">
        <v>28</v>
      </c>
      <c r="N1258" s="52" t="s">
        <v>27</v>
      </c>
      <c r="O1258" s="53"/>
      <c r="P1258" s="52"/>
      <c r="Q1258" s="48" t="s">
        <v>30</v>
      </c>
      <c r="R1258" s="52"/>
      <c r="S1258" s="12"/>
    </row>
    <row r="1259" s="29" customFormat="1" spans="1:19">
      <c r="A1259" s="12">
        <v>1256</v>
      </c>
      <c r="B1259" s="12" t="s">
        <v>16556</v>
      </c>
      <c r="C1259" s="12"/>
      <c r="D1259" s="52" t="s">
        <v>502</v>
      </c>
      <c r="E1259" s="52" t="s">
        <v>16557</v>
      </c>
      <c r="F1259" s="52" t="s">
        <v>143</v>
      </c>
      <c r="G1259" s="52">
        <v>16</v>
      </c>
      <c r="H1259" s="52" t="s">
        <v>18926</v>
      </c>
      <c r="I1259" s="52" t="s">
        <v>16559</v>
      </c>
      <c r="J1259" s="52">
        <v>13407750153</v>
      </c>
      <c r="K1259" s="52" t="s">
        <v>27</v>
      </c>
      <c r="L1259" s="53">
        <v>44401</v>
      </c>
      <c r="M1259" s="52" t="s">
        <v>29</v>
      </c>
      <c r="N1259" s="52" t="s">
        <v>30</v>
      </c>
      <c r="O1259" s="53"/>
      <c r="P1259" s="52"/>
      <c r="Q1259" s="48" t="s">
        <v>30</v>
      </c>
      <c r="R1259" s="52"/>
      <c r="S1259" s="12"/>
    </row>
    <row r="1260" s="29" customFormat="1" spans="1:19">
      <c r="A1260" s="12">
        <v>1257</v>
      </c>
      <c r="B1260" s="12" t="s">
        <v>16560</v>
      </c>
      <c r="C1260" s="12"/>
      <c r="D1260" s="52" t="s">
        <v>502</v>
      </c>
      <c r="E1260" s="52" t="s">
        <v>16561</v>
      </c>
      <c r="F1260" s="52" t="s">
        <v>143</v>
      </c>
      <c r="G1260" s="52">
        <v>18</v>
      </c>
      <c r="H1260" s="52" t="s">
        <v>16562</v>
      </c>
      <c r="I1260" s="52" t="s">
        <v>16563</v>
      </c>
      <c r="J1260" s="52" t="s">
        <v>16564</v>
      </c>
      <c r="K1260" s="52" t="s">
        <v>27</v>
      </c>
      <c r="L1260" s="53">
        <v>44331</v>
      </c>
      <c r="M1260" s="52" t="s">
        <v>2172</v>
      </c>
      <c r="N1260" s="52" t="s">
        <v>27</v>
      </c>
      <c r="O1260" s="53">
        <v>44366</v>
      </c>
      <c r="P1260" s="52" t="s">
        <v>28</v>
      </c>
      <c r="Q1260" s="48" t="s">
        <v>30</v>
      </c>
      <c r="R1260" s="52"/>
      <c r="S1260" s="12"/>
    </row>
    <row r="1261" s="29" customFormat="1" spans="1:19">
      <c r="A1261" s="12">
        <v>1258</v>
      </c>
      <c r="B1261" s="12" t="s">
        <v>16565</v>
      </c>
      <c r="C1261" s="12"/>
      <c r="D1261" s="52" t="s">
        <v>502</v>
      </c>
      <c r="E1261" s="52" t="s">
        <v>16566</v>
      </c>
      <c r="F1261" s="52" t="s">
        <v>143</v>
      </c>
      <c r="G1261" s="52">
        <v>16</v>
      </c>
      <c r="H1261" s="52" t="s">
        <v>18927</v>
      </c>
      <c r="I1261" s="52" t="s">
        <v>16568</v>
      </c>
      <c r="J1261" s="52">
        <v>15078575249</v>
      </c>
      <c r="K1261" s="52" t="s">
        <v>27</v>
      </c>
      <c r="L1261" s="53">
        <v>44394</v>
      </c>
      <c r="M1261" s="52" t="s">
        <v>2455</v>
      </c>
      <c r="N1261" s="52" t="s">
        <v>30</v>
      </c>
      <c r="O1261" s="53"/>
      <c r="P1261" s="52"/>
      <c r="Q1261" s="48" t="s">
        <v>30</v>
      </c>
      <c r="R1261" s="52"/>
      <c r="S1261" s="12"/>
    </row>
    <row r="1262" s="29" customFormat="1" spans="1:19">
      <c r="A1262" s="12">
        <v>1259</v>
      </c>
      <c r="B1262" s="12" t="s">
        <v>16569</v>
      </c>
      <c r="C1262" s="12"/>
      <c r="D1262" s="52" t="s">
        <v>502</v>
      </c>
      <c r="E1262" s="52" t="s">
        <v>16570</v>
      </c>
      <c r="F1262" s="52" t="s">
        <v>143</v>
      </c>
      <c r="G1262" s="52">
        <v>16</v>
      </c>
      <c r="H1262" s="52" t="s">
        <v>16571</v>
      </c>
      <c r="I1262" s="52" t="s">
        <v>16572</v>
      </c>
      <c r="J1262" s="52" t="s">
        <v>16573</v>
      </c>
      <c r="K1262" s="52" t="s">
        <v>27</v>
      </c>
      <c r="L1262" s="53">
        <v>44397</v>
      </c>
      <c r="M1262" s="52" t="s">
        <v>1303</v>
      </c>
      <c r="N1262" s="52" t="s">
        <v>30</v>
      </c>
      <c r="O1262" s="53"/>
      <c r="P1262" s="52"/>
      <c r="Q1262" s="48" t="s">
        <v>30</v>
      </c>
      <c r="R1262" s="52"/>
      <c r="S1262" s="12"/>
    </row>
    <row r="1263" s="29" customFormat="1" spans="1:19">
      <c r="A1263" s="12">
        <v>1260</v>
      </c>
      <c r="B1263" s="12" t="s">
        <v>16574</v>
      </c>
      <c r="C1263" s="12"/>
      <c r="D1263" s="52" t="s">
        <v>502</v>
      </c>
      <c r="E1263" s="52" t="s">
        <v>16575</v>
      </c>
      <c r="F1263" s="52" t="s">
        <v>143</v>
      </c>
      <c r="G1263" s="52">
        <v>15</v>
      </c>
      <c r="H1263" s="52" t="s">
        <v>10313</v>
      </c>
      <c r="I1263" s="52" t="s">
        <v>16576</v>
      </c>
      <c r="J1263" s="52" t="s">
        <v>16577</v>
      </c>
      <c r="K1263" s="52" t="s">
        <v>27</v>
      </c>
      <c r="L1263" s="53">
        <v>44395</v>
      </c>
      <c r="M1263" s="52" t="s">
        <v>4299</v>
      </c>
      <c r="N1263" s="52" t="s">
        <v>30</v>
      </c>
      <c r="O1263" s="53"/>
      <c r="P1263" s="52"/>
      <c r="Q1263" s="48" t="s">
        <v>30</v>
      </c>
      <c r="R1263" s="52"/>
      <c r="S1263" s="12"/>
    </row>
    <row r="1264" s="29" customFormat="1" spans="1:19">
      <c r="A1264" s="12">
        <v>1261</v>
      </c>
      <c r="B1264" s="12" t="s">
        <v>16578</v>
      </c>
      <c r="C1264" s="12"/>
      <c r="D1264" s="52" t="s">
        <v>502</v>
      </c>
      <c r="E1264" s="52" t="s">
        <v>16579</v>
      </c>
      <c r="F1264" s="52" t="s">
        <v>24</v>
      </c>
      <c r="G1264" s="52">
        <v>16</v>
      </c>
      <c r="H1264" s="52" t="s">
        <v>18928</v>
      </c>
      <c r="I1264" s="52" t="s">
        <v>16581</v>
      </c>
      <c r="J1264" s="52" t="s">
        <v>16582</v>
      </c>
      <c r="K1264" s="52" t="s">
        <v>27</v>
      </c>
      <c r="L1264" s="53">
        <v>44396</v>
      </c>
      <c r="M1264" s="52" t="s">
        <v>2172</v>
      </c>
      <c r="N1264" s="52"/>
      <c r="O1264" s="53"/>
      <c r="P1264" s="52"/>
      <c r="Q1264" s="48" t="s">
        <v>30</v>
      </c>
      <c r="R1264" s="52"/>
      <c r="S1264" s="12"/>
    </row>
    <row r="1265" s="29" customFormat="1" spans="1:19">
      <c r="A1265" s="12">
        <v>1262</v>
      </c>
      <c r="B1265" s="12" t="s">
        <v>16583</v>
      </c>
      <c r="C1265" s="12"/>
      <c r="D1265" s="52" t="s">
        <v>502</v>
      </c>
      <c r="E1265" s="52" t="s">
        <v>16584</v>
      </c>
      <c r="F1265" s="52" t="s">
        <v>143</v>
      </c>
      <c r="G1265" s="52">
        <v>17</v>
      </c>
      <c r="H1265" s="52" t="s">
        <v>16585</v>
      </c>
      <c r="I1265" s="52" t="s">
        <v>16586</v>
      </c>
      <c r="J1265" s="52">
        <v>13627814979</v>
      </c>
      <c r="K1265" s="52" t="s">
        <v>27</v>
      </c>
      <c r="L1265" s="53">
        <v>44399</v>
      </c>
      <c r="M1265" s="52" t="s">
        <v>2172</v>
      </c>
      <c r="N1265" s="52" t="s">
        <v>27</v>
      </c>
      <c r="O1265" s="53"/>
      <c r="P1265" s="52"/>
      <c r="Q1265" s="48" t="s">
        <v>30</v>
      </c>
      <c r="R1265" s="52"/>
      <c r="S1265" s="12"/>
    </row>
    <row r="1266" s="29" customFormat="1" spans="1:19">
      <c r="A1266" s="12">
        <v>1263</v>
      </c>
      <c r="B1266" s="12" t="s">
        <v>16587</v>
      </c>
      <c r="C1266" s="12"/>
      <c r="D1266" s="52" t="s">
        <v>502</v>
      </c>
      <c r="E1266" s="52" t="s">
        <v>16588</v>
      </c>
      <c r="F1266" s="52" t="s">
        <v>143</v>
      </c>
      <c r="G1266" s="52">
        <v>16</v>
      </c>
      <c r="H1266" s="52" t="s">
        <v>18929</v>
      </c>
      <c r="I1266" s="52" t="s">
        <v>16590</v>
      </c>
      <c r="J1266" s="52">
        <v>19977828235</v>
      </c>
      <c r="K1266" s="52" t="s">
        <v>27</v>
      </c>
      <c r="L1266" s="53">
        <v>44409</v>
      </c>
      <c r="M1266" s="52" t="s">
        <v>2172</v>
      </c>
      <c r="N1266" s="52" t="s">
        <v>30</v>
      </c>
      <c r="O1266" s="53"/>
      <c r="P1266" s="52"/>
      <c r="Q1266" s="48" t="s">
        <v>30</v>
      </c>
      <c r="R1266" s="52"/>
      <c r="S1266" s="12"/>
    </row>
    <row r="1267" s="29" customFormat="1" spans="1:19">
      <c r="A1267" s="12">
        <v>1264</v>
      </c>
      <c r="B1267" s="12" t="s">
        <v>16591</v>
      </c>
      <c r="C1267" s="12"/>
      <c r="D1267" s="52" t="s">
        <v>502</v>
      </c>
      <c r="E1267" s="52" t="s">
        <v>443</v>
      </c>
      <c r="F1267" s="52" t="s">
        <v>24</v>
      </c>
      <c r="G1267" s="52">
        <v>16</v>
      </c>
      <c r="H1267" s="52" t="s">
        <v>9850</v>
      </c>
      <c r="I1267" s="52" t="s">
        <v>16592</v>
      </c>
      <c r="J1267" s="52">
        <v>13737981691</v>
      </c>
      <c r="K1267" s="52" t="s">
        <v>27</v>
      </c>
      <c r="L1267" s="53">
        <v>44396</v>
      </c>
      <c r="M1267" s="52" t="s">
        <v>10597</v>
      </c>
      <c r="N1267" s="52" t="s">
        <v>30</v>
      </c>
      <c r="O1267" s="53"/>
      <c r="P1267" s="52"/>
      <c r="Q1267" s="48" t="s">
        <v>30</v>
      </c>
      <c r="R1267" s="52"/>
      <c r="S1267" s="12"/>
    </row>
    <row r="1268" s="29" customFormat="1" spans="1:19">
      <c r="A1268" s="12">
        <v>1265</v>
      </c>
      <c r="B1268" s="12" t="s">
        <v>16593</v>
      </c>
      <c r="C1268" s="12"/>
      <c r="D1268" s="52" t="s">
        <v>502</v>
      </c>
      <c r="E1268" s="52" t="s">
        <v>9445</v>
      </c>
      <c r="F1268" s="52" t="s">
        <v>24</v>
      </c>
      <c r="G1268" s="52">
        <v>16</v>
      </c>
      <c r="H1268" s="52" t="s">
        <v>18930</v>
      </c>
      <c r="I1268" s="52" t="s">
        <v>16595</v>
      </c>
      <c r="J1268" s="52" t="s">
        <v>16596</v>
      </c>
      <c r="K1268" s="52" t="s">
        <v>27</v>
      </c>
      <c r="L1268" s="53">
        <v>44396</v>
      </c>
      <c r="M1268" s="52" t="s">
        <v>16597</v>
      </c>
      <c r="N1268" s="52" t="s">
        <v>27</v>
      </c>
      <c r="O1268" s="53">
        <v>44420</v>
      </c>
      <c r="P1268" s="52"/>
      <c r="Q1268" s="48" t="s">
        <v>30</v>
      </c>
      <c r="R1268" s="52"/>
      <c r="S1268" s="12"/>
    </row>
    <row r="1269" s="29" customFormat="1" spans="1:19">
      <c r="A1269" s="12">
        <v>1266</v>
      </c>
      <c r="B1269" s="12" t="s">
        <v>16598</v>
      </c>
      <c r="C1269" s="12"/>
      <c r="D1269" s="52" t="s">
        <v>502</v>
      </c>
      <c r="E1269" s="52" t="s">
        <v>7866</v>
      </c>
      <c r="F1269" s="52" t="s">
        <v>24</v>
      </c>
      <c r="G1269" s="52">
        <v>17</v>
      </c>
      <c r="H1269" s="52" t="s">
        <v>18931</v>
      </c>
      <c r="I1269" s="52" t="s">
        <v>16599</v>
      </c>
      <c r="J1269" s="52">
        <v>13407750481</v>
      </c>
      <c r="K1269" s="52" t="s">
        <v>27</v>
      </c>
      <c r="L1269" s="53">
        <v>44396</v>
      </c>
      <c r="M1269" s="52" t="s">
        <v>10175</v>
      </c>
      <c r="N1269" s="52"/>
      <c r="O1269" s="53"/>
      <c r="P1269" s="52"/>
      <c r="Q1269" s="48" t="s">
        <v>30</v>
      </c>
      <c r="R1269" s="52"/>
      <c r="S1269" s="12"/>
    </row>
    <row r="1270" s="29" customFormat="1" spans="1:19">
      <c r="A1270" s="12">
        <v>1267</v>
      </c>
      <c r="B1270" s="12" t="s">
        <v>16600</v>
      </c>
      <c r="C1270" s="12"/>
      <c r="D1270" s="52" t="s">
        <v>502</v>
      </c>
      <c r="E1270" s="52" t="s">
        <v>16601</v>
      </c>
      <c r="F1270" s="52" t="s">
        <v>24</v>
      </c>
      <c r="G1270" s="52">
        <v>16</v>
      </c>
      <c r="H1270" s="52" t="s">
        <v>18799</v>
      </c>
      <c r="I1270" s="52" t="s">
        <v>16602</v>
      </c>
      <c r="J1270" s="52">
        <v>18278875896</v>
      </c>
      <c r="K1270" s="52" t="s">
        <v>27</v>
      </c>
      <c r="L1270" s="53">
        <v>44395</v>
      </c>
      <c r="M1270" s="52" t="s">
        <v>2172</v>
      </c>
      <c r="N1270" s="52"/>
      <c r="O1270" s="53"/>
      <c r="P1270" s="52"/>
      <c r="Q1270" s="48" t="s">
        <v>30</v>
      </c>
      <c r="R1270" s="52"/>
      <c r="S1270" s="12"/>
    </row>
    <row r="1271" s="29" customFormat="1" spans="1:19">
      <c r="A1271" s="12">
        <v>1268</v>
      </c>
      <c r="B1271" s="12" t="s">
        <v>16603</v>
      </c>
      <c r="C1271" s="12"/>
      <c r="D1271" s="52" t="s">
        <v>502</v>
      </c>
      <c r="E1271" s="52" t="s">
        <v>16604</v>
      </c>
      <c r="F1271" s="52" t="s">
        <v>24</v>
      </c>
      <c r="G1271" s="52">
        <v>16</v>
      </c>
      <c r="H1271" s="52" t="e">
        <v>#REF!</v>
      </c>
      <c r="I1271" s="52" t="s">
        <v>16605</v>
      </c>
      <c r="J1271" s="52">
        <v>13407782587</v>
      </c>
      <c r="K1271" s="52" t="s">
        <v>27</v>
      </c>
      <c r="L1271" s="53">
        <v>44395</v>
      </c>
      <c r="M1271" s="52" t="s">
        <v>2172</v>
      </c>
      <c r="N1271" s="52" t="s">
        <v>30</v>
      </c>
      <c r="O1271" s="53"/>
      <c r="P1271" s="52"/>
      <c r="Q1271" s="48" t="s">
        <v>30</v>
      </c>
      <c r="R1271" s="52"/>
      <c r="S1271" s="12"/>
    </row>
    <row r="1272" s="29" customFormat="1" spans="1:19">
      <c r="A1272" s="12">
        <v>1269</v>
      </c>
      <c r="B1272" s="12" t="s">
        <v>16606</v>
      </c>
      <c r="C1272" s="12"/>
      <c r="D1272" s="52" t="s">
        <v>502</v>
      </c>
      <c r="E1272" s="52" t="s">
        <v>16607</v>
      </c>
      <c r="F1272" s="52" t="s">
        <v>24</v>
      </c>
      <c r="G1272" s="52">
        <v>16</v>
      </c>
      <c r="H1272" s="52" t="s">
        <v>16608</v>
      </c>
      <c r="I1272" s="52" t="s">
        <v>16609</v>
      </c>
      <c r="J1272" s="52">
        <v>15977864022</v>
      </c>
      <c r="K1272" s="52" t="s">
        <v>27</v>
      </c>
      <c r="L1272" s="53">
        <v>44394</v>
      </c>
      <c r="M1272" s="52" t="s">
        <v>2172</v>
      </c>
      <c r="N1272" s="52" t="s">
        <v>30</v>
      </c>
      <c r="O1272" s="53"/>
      <c r="P1272" s="52"/>
      <c r="Q1272" s="48" t="s">
        <v>30</v>
      </c>
      <c r="R1272" s="52"/>
      <c r="S1272" s="12"/>
    </row>
    <row r="1273" s="29" customFormat="1" spans="1:19">
      <c r="A1273" s="12">
        <v>1270</v>
      </c>
      <c r="B1273" s="12" t="s">
        <v>16610</v>
      </c>
      <c r="C1273" s="12"/>
      <c r="D1273" s="52" t="s">
        <v>502</v>
      </c>
      <c r="E1273" s="52" t="s">
        <v>16611</v>
      </c>
      <c r="F1273" s="52" t="s">
        <v>24</v>
      </c>
      <c r="G1273" s="52">
        <v>17</v>
      </c>
      <c r="H1273" s="52" t="s">
        <v>16612</v>
      </c>
      <c r="I1273" s="52" t="s">
        <v>16613</v>
      </c>
      <c r="J1273" s="52" t="s">
        <v>16614</v>
      </c>
      <c r="K1273" s="52" t="s">
        <v>27</v>
      </c>
      <c r="L1273" s="53">
        <v>44401</v>
      </c>
      <c r="M1273" s="52" t="s">
        <v>2747</v>
      </c>
      <c r="N1273" s="52" t="s">
        <v>27</v>
      </c>
      <c r="O1273" s="53"/>
      <c r="P1273" s="52"/>
      <c r="Q1273" s="48" t="s">
        <v>30</v>
      </c>
      <c r="R1273" s="52"/>
      <c r="S1273" s="12"/>
    </row>
    <row r="1274" s="29" customFormat="1" spans="1:19">
      <c r="A1274" s="12">
        <v>1271</v>
      </c>
      <c r="B1274" s="12" t="s">
        <v>16615</v>
      </c>
      <c r="C1274" s="12"/>
      <c r="D1274" s="52" t="s">
        <v>502</v>
      </c>
      <c r="E1274" s="52" t="s">
        <v>16616</v>
      </c>
      <c r="F1274" s="52" t="s">
        <v>143</v>
      </c>
      <c r="G1274" s="52">
        <v>17</v>
      </c>
      <c r="H1274" s="52" t="s">
        <v>16617</v>
      </c>
      <c r="I1274" s="52" t="s">
        <v>2569</v>
      </c>
      <c r="J1274" s="52" t="s">
        <v>16618</v>
      </c>
      <c r="K1274" s="52" t="s">
        <v>27</v>
      </c>
      <c r="L1274" s="53">
        <v>44395</v>
      </c>
      <c r="M1274" s="52" t="s">
        <v>6386</v>
      </c>
      <c r="N1274" s="52"/>
      <c r="O1274" s="53"/>
      <c r="P1274" s="52"/>
      <c r="Q1274" s="48" t="s">
        <v>30</v>
      </c>
      <c r="R1274" s="52"/>
      <c r="S1274" s="12"/>
    </row>
    <row r="1275" s="29" customFormat="1" spans="1:19">
      <c r="A1275" s="12">
        <v>1272</v>
      </c>
      <c r="B1275" s="12" t="s">
        <v>16619</v>
      </c>
      <c r="C1275" s="12"/>
      <c r="D1275" s="52" t="s">
        <v>502</v>
      </c>
      <c r="E1275" s="52" t="s">
        <v>16620</v>
      </c>
      <c r="F1275" s="52" t="s">
        <v>24</v>
      </c>
      <c r="G1275" s="52">
        <v>18</v>
      </c>
      <c r="H1275" s="52" t="s">
        <v>16621</v>
      </c>
      <c r="I1275" s="52" t="s">
        <v>16622</v>
      </c>
      <c r="J1275" s="52">
        <v>17377448355</v>
      </c>
      <c r="K1275" s="52" t="s">
        <v>27</v>
      </c>
      <c r="L1275" s="53">
        <v>44331</v>
      </c>
      <c r="M1275" s="52" t="s">
        <v>2172</v>
      </c>
      <c r="N1275" s="52" t="s">
        <v>27</v>
      </c>
      <c r="O1275" s="53">
        <v>44366</v>
      </c>
      <c r="P1275" s="52" t="s">
        <v>2172</v>
      </c>
      <c r="Q1275" s="48" t="s">
        <v>30</v>
      </c>
      <c r="R1275" s="52"/>
      <c r="S1275" s="12"/>
    </row>
    <row r="1276" s="29" customFormat="1" spans="1:19">
      <c r="A1276" s="12">
        <v>1273</v>
      </c>
      <c r="B1276" s="12" t="s">
        <v>16623</v>
      </c>
      <c r="C1276" s="12"/>
      <c r="D1276" s="52" t="s">
        <v>502</v>
      </c>
      <c r="E1276" s="52" t="s">
        <v>16624</v>
      </c>
      <c r="F1276" s="52" t="s">
        <v>143</v>
      </c>
      <c r="G1276" s="52">
        <v>15</v>
      </c>
      <c r="H1276" s="52" t="s">
        <v>18932</v>
      </c>
      <c r="I1276" s="52" t="s">
        <v>16626</v>
      </c>
      <c r="J1276" s="52" t="s">
        <v>16627</v>
      </c>
      <c r="K1276" s="52" t="s">
        <v>27</v>
      </c>
      <c r="L1276" s="53">
        <v>44395</v>
      </c>
      <c r="M1276" s="52" t="s">
        <v>2172</v>
      </c>
      <c r="N1276" s="52" t="s">
        <v>27</v>
      </c>
      <c r="O1276" s="53"/>
      <c r="P1276" s="52"/>
      <c r="Q1276" s="48" t="s">
        <v>30</v>
      </c>
      <c r="R1276" s="52"/>
      <c r="S1276" s="12"/>
    </row>
    <row r="1277" s="29" customFormat="1" spans="1:19">
      <c r="A1277" s="12">
        <v>1274</v>
      </c>
      <c r="B1277" s="12" t="s">
        <v>16628</v>
      </c>
      <c r="C1277" s="12"/>
      <c r="D1277" s="52" t="s">
        <v>502</v>
      </c>
      <c r="E1277" s="52" t="s">
        <v>16629</v>
      </c>
      <c r="F1277" s="52" t="s">
        <v>24</v>
      </c>
      <c r="G1277" s="52">
        <v>16</v>
      </c>
      <c r="H1277" s="52" t="s">
        <v>18933</v>
      </c>
      <c r="I1277" s="52" t="s">
        <v>2607</v>
      </c>
      <c r="J1277" s="52">
        <v>13471801332</v>
      </c>
      <c r="K1277" s="52" t="s">
        <v>27</v>
      </c>
      <c r="L1277" s="53">
        <v>44396</v>
      </c>
      <c r="M1277" s="52" t="s">
        <v>185</v>
      </c>
      <c r="N1277" s="52" t="s">
        <v>30</v>
      </c>
      <c r="O1277" s="53"/>
      <c r="P1277" s="52"/>
      <c r="Q1277" s="48" t="s">
        <v>30</v>
      </c>
      <c r="R1277" s="52"/>
      <c r="S1277" s="12"/>
    </row>
    <row r="1278" s="29" customFormat="1" spans="1:19">
      <c r="A1278" s="12">
        <v>1275</v>
      </c>
      <c r="B1278" s="12" t="s">
        <v>16631</v>
      </c>
      <c r="C1278" s="12"/>
      <c r="D1278" s="52" t="s">
        <v>502</v>
      </c>
      <c r="E1278" s="52" t="s">
        <v>16632</v>
      </c>
      <c r="F1278" s="52" t="s">
        <v>143</v>
      </c>
      <c r="G1278" s="52">
        <v>16</v>
      </c>
      <c r="H1278" s="52" t="s">
        <v>18934</v>
      </c>
      <c r="I1278" s="52" t="s">
        <v>16634</v>
      </c>
      <c r="J1278" s="52" t="s">
        <v>16635</v>
      </c>
      <c r="K1278" s="52" t="s">
        <v>27</v>
      </c>
      <c r="L1278" s="53">
        <v>44397</v>
      </c>
      <c r="M1278" s="52" t="s">
        <v>2172</v>
      </c>
      <c r="N1278" s="52" t="s">
        <v>27</v>
      </c>
      <c r="O1278" s="53"/>
      <c r="P1278" s="52"/>
      <c r="Q1278" s="48" t="s">
        <v>30</v>
      </c>
      <c r="R1278" s="52"/>
      <c r="S1278" s="12"/>
    </row>
    <row r="1279" s="29" customFormat="1" spans="1:19">
      <c r="A1279" s="12">
        <v>1276</v>
      </c>
      <c r="B1279" s="12" t="s">
        <v>16636</v>
      </c>
      <c r="C1279" s="12"/>
      <c r="D1279" s="52" t="s">
        <v>502</v>
      </c>
      <c r="E1279" s="52" t="s">
        <v>16637</v>
      </c>
      <c r="F1279" s="52" t="s">
        <v>24</v>
      </c>
      <c r="G1279" s="52">
        <v>15</v>
      </c>
      <c r="H1279" s="52" t="s">
        <v>18935</v>
      </c>
      <c r="I1279" s="52" t="s">
        <v>16639</v>
      </c>
      <c r="J1279" s="52">
        <v>18174937232</v>
      </c>
      <c r="K1279" s="52" t="s">
        <v>27</v>
      </c>
      <c r="L1279" s="53">
        <v>44397</v>
      </c>
      <c r="M1279" s="52" t="s">
        <v>16640</v>
      </c>
      <c r="N1279" s="52" t="s">
        <v>27</v>
      </c>
      <c r="O1279" s="53"/>
      <c r="P1279" s="52"/>
      <c r="Q1279" s="48" t="s">
        <v>30</v>
      </c>
      <c r="R1279" s="52"/>
      <c r="S1279" s="12"/>
    </row>
    <row r="1280" s="29" customFormat="1" spans="1:19">
      <c r="A1280" s="12">
        <v>1277</v>
      </c>
      <c r="B1280" s="12" t="s">
        <v>16641</v>
      </c>
      <c r="C1280" s="12"/>
      <c r="D1280" s="52" t="s">
        <v>502</v>
      </c>
      <c r="E1280" s="52" t="s">
        <v>16642</v>
      </c>
      <c r="F1280" s="52" t="s">
        <v>24</v>
      </c>
      <c r="G1280" s="52">
        <v>17</v>
      </c>
      <c r="H1280" s="52" t="s">
        <v>3793</v>
      </c>
      <c r="I1280" s="52" t="s">
        <v>16643</v>
      </c>
      <c r="J1280" s="52">
        <v>13235822530</v>
      </c>
      <c r="K1280" s="52" t="s">
        <v>27</v>
      </c>
      <c r="L1280" s="53">
        <v>44397</v>
      </c>
      <c r="M1280" s="52" t="s">
        <v>1303</v>
      </c>
      <c r="N1280" s="52"/>
      <c r="O1280" s="53"/>
      <c r="P1280" s="52"/>
      <c r="Q1280" s="48" t="s">
        <v>30</v>
      </c>
      <c r="R1280" s="52"/>
      <c r="S1280" s="12"/>
    </row>
    <row r="1281" s="29" customFormat="1" spans="1:19">
      <c r="A1281" s="12">
        <v>1278</v>
      </c>
      <c r="B1281" s="12" t="s">
        <v>16644</v>
      </c>
      <c r="C1281" s="12"/>
      <c r="D1281" s="52" t="s">
        <v>502</v>
      </c>
      <c r="E1281" s="52" t="s">
        <v>3839</v>
      </c>
      <c r="F1281" s="52" t="s">
        <v>24</v>
      </c>
      <c r="G1281" s="52">
        <v>19</v>
      </c>
      <c r="H1281" s="52" t="s">
        <v>16295</v>
      </c>
      <c r="I1281" s="52" t="s">
        <v>13396</v>
      </c>
      <c r="J1281" s="52">
        <v>15723803146</v>
      </c>
      <c r="K1281" s="52" t="s">
        <v>27</v>
      </c>
      <c r="L1281" s="53">
        <v>44331</v>
      </c>
      <c r="M1281" s="52" t="s">
        <v>2172</v>
      </c>
      <c r="N1281" s="52" t="s">
        <v>27</v>
      </c>
      <c r="O1281" s="53">
        <v>44366</v>
      </c>
      <c r="P1281" s="52" t="s">
        <v>2172</v>
      </c>
      <c r="Q1281" s="48" t="s">
        <v>30</v>
      </c>
      <c r="R1281" s="52"/>
      <c r="S1281" s="12"/>
    </row>
    <row r="1282" s="29" customFormat="1" spans="1:19">
      <c r="A1282" s="12">
        <v>1279</v>
      </c>
      <c r="B1282" s="12" t="s">
        <v>16645</v>
      </c>
      <c r="C1282" s="12"/>
      <c r="D1282" s="52" t="s">
        <v>502</v>
      </c>
      <c r="E1282" s="52" t="s">
        <v>16646</v>
      </c>
      <c r="F1282" s="52" t="s">
        <v>143</v>
      </c>
      <c r="G1282" s="52">
        <v>18</v>
      </c>
      <c r="H1282" s="52" t="s">
        <v>16647</v>
      </c>
      <c r="I1282" s="52" t="s">
        <v>5834</v>
      </c>
      <c r="J1282" s="52" t="s">
        <v>16648</v>
      </c>
      <c r="K1282" s="52" t="s">
        <v>27</v>
      </c>
      <c r="L1282" s="53">
        <v>44331</v>
      </c>
      <c r="M1282" s="52" t="s">
        <v>2172</v>
      </c>
      <c r="N1282" s="52" t="s">
        <v>27</v>
      </c>
      <c r="O1282" s="53">
        <v>44366</v>
      </c>
      <c r="P1282" s="52" t="s">
        <v>2172</v>
      </c>
      <c r="Q1282" s="48" t="s">
        <v>30</v>
      </c>
      <c r="R1282" s="52"/>
      <c r="S1282" s="12"/>
    </row>
    <row r="1283" s="29" customFormat="1" spans="1:19">
      <c r="A1283" s="12">
        <v>1280</v>
      </c>
      <c r="B1283" s="12" t="s">
        <v>16649</v>
      </c>
      <c r="C1283" s="12"/>
      <c r="D1283" s="52" t="s">
        <v>502</v>
      </c>
      <c r="E1283" s="52" t="s">
        <v>16650</v>
      </c>
      <c r="F1283" s="52" t="s">
        <v>24</v>
      </c>
      <c r="G1283" s="52">
        <v>17</v>
      </c>
      <c r="H1283" s="52" t="s">
        <v>18936</v>
      </c>
      <c r="I1283" s="52" t="s">
        <v>2106</v>
      </c>
      <c r="J1283" s="52">
        <v>19978820972</v>
      </c>
      <c r="K1283" s="52" t="s">
        <v>27</v>
      </c>
      <c r="L1283" s="53">
        <v>44399</v>
      </c>
      <c r="M1283" s="52" t="s">
        <v>133</v>
      </c>
      <c r="N1283" s="52"/>
      <c r="O1283" s="53"/>
      <c r="P1283" s="52"/>
      <c r="Q1283" s="48" t="s">
        <v>30</v>
      </c>
      <c r="R1283" s="52"/>
      <c r="S1283" s="12"/>
    </row>
    <row r="1284" s="29" customFormat="1" spans="1:19">
      <c r="A1284" s="12">
        <v>1281</v>
      </c>
      <c r="B1284" s="12" t="s">
        <v>16651</v>
      </c>
      <c r="C1284" s="12"/>
      <c r="D1284" s="52" t="s">
        <v>502</v>
      </c>
      <c r="E1284" s="52" t="s">
        <v>16652</v>
      </c>
      <c r="F1284" s="52" t="s">
        <v>143</v>
      </c>
      <c r="G1284" s="52">
        <v>15</v>
      </c>
      <c r="H1284" s="52" t="s">
        <v>8286</v>
      </c>
      <c r="I1284" s="52" t="s">
        <v>16653</v>
      </c>
      <c r="J1284" s="52" t="s">
        <v>16654</v>
      </c>
      <c r="K1284" s="52" t="s">
        <v>27</v>
      </c>
      <c r="L1284" s="53">
        <v>44396</v>
      </c>
      <c r="M1284" s="52" t="s">
        <v>16655</v>
      </c>
      <c r="N1284" s="52" t="s">
        <v>30</v>
      </c>
      <c r="O1284" s="53"/>
      <c r="P1284" s="52"/>
      <c r="Q1284" s="48" t="s">
        <v>30</v>
      </c>
      <c r="R1284" s="52"/>
      <c r="S1284" s="12"/>
    </row>
    <row r="1285" s="29" customFormat="1" spans="1:19">
      <c r="A1285" s="12">
        <v>1282</v>
      </c>
      <c r="B1285" s="12" t="s">
        <v>16656</v>
      </c>
      <c r="C1285" s="12"/>
      <c r="D1285" s="52" t="s">
        <v>502</v>
      </c>
      <c r="E1285" s="52" t="s">
        <v>16657</v>
      </c>
      <c r="F1285" s="52" t="s">
        <v>143</v>
      </c>
      <c r="G1285" s="52">
        <v>17</v>
      </c>
      <c r="H1285" s="52" t="s">
        <v>16658</v>
      </c>
      <c r="I1285" s="52" t="s">
        <v>16659</v>
      </c>
      <c r="J1285" s="52">
        <v>18877824683</v>
      </c>
      <c r="K1285" s="52" t="s">
        <v>27</v>
      </c>
      <c r="L1285" s="53">
        <v>44394</v>
      </c>
      <c r="M1285" s="52" t="s">
        <v>2172</v>
      </c>
      <c r="N1285" s="52" t="s">
        <v>27</v>
      </c>
      <c r="O1285" s="53"/>
      <c r="P1285" s="52"/>
      <c r="Q1285" s="48" t="s">
        <v>30</v>
      </c>
      <c r="R1285" s="52"/>
      <c r="S1285" s="12"/>
    </row>
    <row r="1286" s="29" customFormat="1" spans="1:19">
      <c r="A1286" s="12">
        <v>1283</v>
      </c>
      <c r="B1286" s="12" t="s">
        <v>16660</v>
      </c>
      <c r="C1286" s="12"/>
      <c r="D1286" s="52" t="s">
        <v>502</v>
      </c>
      <c r="E1286" s="52" t="s">
        <v>16661</v>
      </c>
      <c r="F1286" s="52" t="s">
        <v>143</v>
      </c>
      <c r="G1286" s="52">
        <v>16</v>
      </c>
      <c r="H1286" s="52" t="s">
        <v>646</v>
      </c>
      <c r="I1286" s="52" t="s">
        <v>16662</v>
      </c>
      <c r="J1286" s="52">
        <v>17307781500</v>
      </c>
      <c r="K1286" s="52" t="s">
        <v>27</v>
      </c>
      <c r="L1286" s="53">
        <v>44394</v>
      </c>
      <c r="M1286" s="52" t="s">
        <v>2172</v>
      </c>
      <c r="N1286" s="52" t="s">
        <v>30</v>
      </c>
      <c r="O1286" s="53"/>
      <c r="P1286" s="52"/>
      <c r="Q1286" s="48" t="s">
        <v>30</v>
      </c>
      <c r="R1286" s="52" t="s">
        <v>16663</v>
      </c>
      <c r="S1286" s="12"/>
    </row>
    <row r="1287" s="29" customFormat="1" spans="1:19">
      <c r="A1287" s="12">
        <v>1284</v>
      </c>
      <c r="B1287" s="12" t="s">
        <v>16664</v>
      </c>
      <c r="C1287" s="12"/>
      <c r="D1287" s="52" t="s">
        <v>502</v>
      </c>
      <c r="E1287" s="52" t="s">
        <v>16665</v>
      </c>
      <c r="F1287" s="52" t="s">
        <v>24</v>
      </c>
      <c r="G1287" s="52">
        <v>19</v>
      </c>
      <c r="H1287" s="52" t="s">
        <v>16666</v>
      </c>
      <c r="I1287" s="52" t="s">
        <v>16667</v>
      </c>
      <c r="J1287" s="52" t="s">
        <v>16668</v>
      </c>
      <c r="K1287" s="52" t="s">
        <v>27</v>
      </c>
      <c r="L1287" s="53">
        <v>44331</v>
      </c>
      <c r="M1287" s="52" t="s">
        <v>2172</v>
      </c>
      <c r="N1287" s="52" t="s">
        <v>27</v>
      </c>
      <c r="O1287" s="53">
        <v>44366</v>
      </c>
      <c r="P1287" s="52" t="s">
        <v>28</v>
      </c>
      <c r="Q1287" s="48" t="s">
        <v>30</v>
      </c>
      <c r="R1287" s="52"/>
      <c r="S1287" s="12"/>
    </row>
    <row r="1288" s="29" customFormat="1" spans="1:19">
      <c r="A1288" s="12">
        <v>1285</v>
      </c>
      <c r="B1288" s="12" t="s">
        <v>16669</v>
      </c>
      <c r="C1288" s="12"/>
      <c r="D1288" s="52" t="s">
        <v>502</v>
      </c>
      <c r="E1288" s="52" t="s">
        <v>16670</v>
      </c>
      <c r="F1288" s="52" t="s">
        <v>143</v>
      </c>
      <c r="G1288" s="52">
        <v>17</v>
      </c>
      <c r="H1288" s="52" t="e">
        <v>#REF!</v>
      </c>
      <c r="I1288" s="52" t="s">
        <v>16671</v>
      </c>
      <c r="J1288" s="52">
        <v>18776927627</v>
      </c>
      <c r="K1288" s="52" t="s">
        <v>27</v>
      </c>
      <c r="L1288" s="53">
        <v>44395</v>
      </c>
      <c r="M1288" s="52" t="s">
        <v>16672</v>
      </c>
      <c r="N1288" s="52" t="s">
        <v>27</v>
      </c>
      <c r="O1288" s="53">
        <v>44416</v>
      </c>
      <c r="P1288" s="52" t="s">
        <v>16672</v>
      </c>
      <c r="Q1288" s="48" t="s">
        <v>30</v>
      </c>
      <c r="R1288" s="52"/>
      <c r="S1288" s="12"/>
    </row>
    <row r="1289" s="29" customFormat="1" spans="1:19">
      <c r="A1289" s="12">
        <v>1286</v>
      </c>
      <c r="B1289" s="12" t="s">
        <v>16673</v>
      </c>
      <c r="C1289" s="12"/>
      <c r="D1289" s="52" t="s">
        <v>502</v>
      </c>
      <c r="E1289" s="52" t="s">
        <v>16674</v>
      </c>
      <c r="F1289" s="52" t="s">
        <v>143</v>
      </c>
      <c r="G1289" s="52">
        <v>16</v>
      </c>
      <c r="H1289" s="52" t="s">
        <v>607</v>
      </c>
      <c r="I1289" s="52" t="s">
        <v>16675</v>
      </c>
      <c r="J1289" s="52" t="s">
        <v>16676</v>
      </c>
      <c r="K1289" s="52" t="s">
        <v>27</v>
      </c>
      <c r="L1289" s="53">
        <v>44397</v>
      </c>
      <c r="M1289" s="52" t="s">
        <v>1303</v>
      </c>
      <c r="N1289" s="52" t="s">
        <v>30</v>
      </c>
      <c r="O1289" s="53"/>
      <c r="P1289" s="52"/>
      <c r="Q1289" s="48" t="s">
        <v>30</v>
      </c>
      <c r="R1289" s="52"/>
      <c r="S1289" s="12"/>
    </row>
    <row r="1290" s="29" customFormat="1" spans="1:19">
      <c r="A1290" s="12">
        <v>1287</v>
      </c>
      <c r="B1290" s="12" t="s">
        <v>16677</v>
      </c>
      <c r="C1290" s="12"/>
      <c r="D1290" s="52" t="s">
        <v>502</v>
      </c>
      <c r="E1290" s="52" t="s">
        <v>2246</v>
      </c>
      <c r="F1290" s="52" t="s">
        <v>143</v>
      </c>
      <c r="G1290" s="52">
        <v>16</v>
      </c>
      <c r="H1290" s="52" t="s">
        <v>18938</v>
      </c>
      <c r="I1290" s="52" t="s">
        <v>16679</v>
      </c>
      <c r="J1290" s="52">
        <v>13600272672</v>
      </c>
      <c r="K1290" s="52" t="s">
        <v>27</v>
      </c>
      <c r="L1290" s="53">
        <v>44396</v>
      </c>
      <c r="M1290" s="52" t="s">
        <v>6307</v>
      </c>
      <c r="N1290" s="52" t="s">
        <v>30</v>
      </c>
      <c r="O1290" s="53"/>
      <c r="P1290" s="52"/>
      <c r="Q1290" s="48" t="s">
        <v>30</v>
      </c>
      <c r="R1290" s="52"/>
      <c r="S1290" s="12"/>
    </row>
    <row r="1291" s="29" customFormat="1" spans="1:19">
      <c r="A1291" s="12">
        <v>1288</v>
      </c>
      <c r="B1291" s="12" t="s">
        <v>16680</v>
      </c>
      <c r="C1291" s="12"/>
      <c r="D1291" s="52" t="s">
        <v>502</v>
      </c>
      <c r="E1291" s="52" t="s">
        <v>16681</v>
      </c>
      <c r="F1291" s="52" t="s">
        <v>143</v>
      </c>
      <c r="G1291" s="52">
        <v>17</v>
      </c>
      <c r="H1291" s="52" t="s">
        <v>9392</v>
      </c>
      <c r="I1291" s="52" t="s">
        <v>16682</v>
      </c>
      <c r="J1291" s="52" t="s">
        <v>16683</v>
      </c>
      <c r="K1291" s="52" t="s">
        <v>27</v>
      </c>
      <c r="L1291" s="53">
        <v>44396</v>
      </c>
      <c r="M1291" s="52" t="s">
        <v>68</v>
      </c>
      <c r="N1291" s="52" t="s">
        <v>27</v>
      </c>
      <c r="O1291" s="53"/>
      <c r="P1291" s="52"/>
      <c r="Q1291" s="48" t="s">
        <v>30</v>
      </c>
      <c r="R1291" s="52"/>
      <c r="S1291" s="12"/>
    </row>
    <row r="1292" s="29" customFormat="1" spans="1:19">
      <c r="A1292" s="12">
        <v>1289</v>
      </c>
      <c r="B1292" s="12" t="s">
        <v>16684</v>
      </c>
      <c r="C1292" s="12"/>
      <c r="D1292" s="52" t="s">
        <v>502</v>
      </c>
      <c r="E1292" s="52" t="s">
        <v>1776</v>
      </c>
      <c r="F1292" s="52" t="s">
        <v>143</v>
      </c>
      <c r="G1292" s="52">
        <v>16</v>
      </c>
      <c r="H1292" s="52" t="s">
        <v>16685</v>
      </c>
      <c r="I1292" s="52" t="s">
        <v>16686</v>
      </c>
      <c r="J1292" s="52">
        <v>18934965936</v>
      </c>
      <c r="K1292" s="52" t="s">
        <v>27</v>
      </c>
      <c r="L1292" s="53">
        <v>44395</v>
      </c>
      <c r="M1292" s="52" t="s">
        <v>1352</v>
      </c>
      <c r="N1292" s="52"/>
      <c r="O1292" s="53"/>
      <c r="P1292" s="52"/>
      <c r="Q1292" s="48" t="s">
        <v>30</v>
      </c>
      <c r="R1292" s="52"/>
      <c r="S1292" s="12"/>
    </row>
    <row r="1293" s="29" customFormat="1" spans="1:19">
      <c r="A1293" s="12">
        <v>1290</v>
      </c>
      <c r="B1293" s="12" t="s">
        <v>16687</v>
      </c>
      <c r="C1293" s="12"/>
      <c r="D1293" s="52" t="s">
        <v>502</v>
      </c>
      <c r="E1293" s="52" t="s">
        <v>16688</v>
      </c>
      <c r="F1293" s="52" t="s">
        <v>24</v>
      </c>
      <c r="G1293" s="52">
        <v>16</v>
      </c>
      <c r="H1293" s="52" t="s">
        <v>16689</v>
      </c>
      <c r="I1293" s="52" t="s">
        <v>16690</v>
      </c>
      <c r="J1293" s="52" t="s">
        <v>16691</v>
      </c>
      <c r="K1293" s="52" t="s">
        <v>27</v>
      </c>
      <c r="L1293" s="53">
        <v>44395</v>
      </c>
      <c r="M1293" s="52" t="s">
        <v>2747</v>
      </c>
      <c r="N1293" s="52" t="s">
        <v>27</v>
      </c>
      <c r="O1293" s="53"/>
      <c r="P1293" s="52"/>
      <c r="Q1293" s="48" t="s">
        <v>30</v>
      </c>
      <c r="R1293" s="52"/>
      <c r="S1293" s="12"/>
    </row>
    <row r="1294" s="29" customFormat="1" spans="1:19">
      <c r="A1294" s="12">
        <v>1291</v>
      </c>
      <c r="B1294" s="12" t="s">
        <v>16692</v>
      </c>
      <c r="C1294" s="12"/>
      <c r="D1294" s="52" t="s">
        <v>502</v>
      </c>
      <c r="E1294" s="52" t="s">
        <v>16693</v>
      </c>
      <c r="F1294" s="52" t="s">
        <v>143</v>
      </c>
      <c r="G1294" s="52">
        <v>16</v>
      </c>
      <c r="H1294" s="52" t="s">
        <v>7908</v>
      </c>
      <c r="I1294" s="52" t="s">
        <v>16694</v>
      </c>
      <c r="J1294" s="52">
        <v>13407753727</v>
      </c>
      <c r="K1294" s="52" t="s">
        <v>27</v>
      </c>
      <c r="L1294" s="53">
        <v>44394</v>
      </c>
      <c r="M1294" s="52" t="s">
        <v>16597</v>
      </c>
      <c r="N1294" s="52"/>
      <c r="O1294" s="53"/>
      <c r="P1294" s="52"/>
      <c r="Q1294" s="48" t="s">
        <v>30</v>
      </c>
      <c r="R1294" s="52"/>
      <c r="S1294" s="12"/>
    </row>
    <row r="1295" s="29" customFormat="1" spans="1:19">
      <c r="A1295" s="12">
        <v>1292</v>
      </c>
      <c r="B1295" s="12" t="s">
        <v>16695</v>
      </c>
      <c r="C1295" s="12"/>
      <c r="D1295" s="52" t="s">
        <v>502</v>
      </c>
      <c r="E1295" s="52" t="s">
        <v>16696</v>
      </c>
      <c r="F1295" s="52" t="s">
        <v>24</v>
      </c>
      <c r="G1295" s="52">
        <v>16</v>
      </c>
      <c r="H1295" s="52" t="s">
        <v>16697</v>
      </c>
      <c r="I1295" s="52" t="s">
        <v>16698</v>
      </c>
      <c r="J1295" s="52">
        <v>18707782707</v>
      </c>
      <c r="K1295" s="52" t="s">
        <v>27</v>
      </c>
      <c r="L1295" s="53">
        <v>44031</v>
      </c>
      <c r="M1295" s="52" t="s">
        <v>133</v>
      </c>
      <c r="N1295" s="52" t="s">
        <v>30</v>
      </c>
      <c r="O1295" s="53"/>
      <c r="P1295" s="52"/>
      <c r="Q1295" s="48" t="s">
        <v>30</v>
      </c>
      <c r="R1295" s="52"/>
      <c r="S1295" s="12"/>
    </row>
    <row r="1296" s="29" customFormat="1" spans="1:19">
      <c r="A1296" s="12">
        <v>1293</v>
      </c>
      <c r="B1296" s="12" t="s">
        <v>16699</v>
      </c>
      <c r="C1296" s="12"/>
      <c r="D1296" s="52" t="s">
        <v>502</v>
      </c>
      <c r="E1296" s="52" t="s">
        <v>16700</v>
      </c>
      <c r="F1296" s="52" t="s">
        <v>143</v>
      </c>
      <c r="G1296" s="52">
        <v>17</v>
      </c>
      <c r="H1296" s="52" t="s">
        <v>11610</v>
      </c>
      <c r="I1296" s="52" t="s">
        <v>16701</v>
      </c>
      <c r="J1296" s="52">
        <v>13807788638</v>
      </c>
      <c r="K1296" s="52" t="s">
        <v>27</v>
      </c>
      <c r="L1296" s="53">
        <v>44396</v>
      </c>
      <c r="M1296" s="52" t="s">
        <v>5912</v>
      </c>
      <c r="N1296" s="52" t="s">
        <v>27</v>
      </c>
      <c r="O1296" s="53">
        <v>44420</v>
      </c>
      <c r="P1296" s="52" t="s">
        <v>5912</v>
      </c>
      <c r="Q1296" s="48" t="s">
        <v>30</v>
      </c>
      <c r="R1296" s="52"/>
      <c r="S1296" s="12"/>
    </row>
    <row r="1297" s="29" customFormat="1" spans="1:19">
      <c r="A1297" s="12">
        <v>1294</v>
      </c>
      <c r="B1297" s="12" t="s">
        <v>16702</v>
      </c>
      <c r="C1297" s="12"/>
      <c r="D1297" s="52" t="s">
        <v>502</v>
      </c>
      <c r="E1297" s="52" t="s">
        <v>16703</v>
      </c>
      <c r="F1297" s="52" t="s">
        <v>24</v>
      </c>
      <c r="G1297" s="52">
        <v>17</v>
      </c>
      <c r="H1297" s="52" t="s">
        <v>18939</v>
      </c>
      <c r="I1297" s="52" t="s">
        <v>16705</v>
      </c>
      <c r="J1297" s="52">
        <v>13728660882</v>
      </c>
      <c r="K1297" s="52" t="s">
        <v>27</v>
      </c>
      <c r="L1297" s="53">
        <v>44394</v>
      </c>
      <c r="M1297" s="52" t="s">
        <v>2455</v>
      </c>
      <c r="N1297" s="52" t="s">
        <v>27</v>
      </c>
      <c r="O1297" s="53">
        <v>44416</v>
      </c>
      <c r="P1297" s="52" t="s">
        <v>2455</v>
      </c>
      <c r="Q1297" s="48" t="s">
        <v>30</v>
      </c>
      <c r="R1297" s="52" t="s">
        <v>15331</v>
      </c>
      <c r="S1297" s="12"/>
    </row>
    <row r="1298" s="29" customFormat="1" spans="1:19">
      <c r="A1298" s="12">
        <v>1295</v>
      </c>
      <c r="B1298" s="12" t="s">
        <v>16706</v>
      </c>
      <c r="C1298" s="12"/>
      <c r="D1298" s="52" t="s">
        <v>502</v>
      </c>
      <c r="E1298" s="52" t="s">
        <v>16707</v>
      </c>
      <c r="F1298" s="52" t="s">
        <v>143</v>
      </c>
      <c r="G1298" s="52">
        <v>16</v>
      </c>
      <c r="H1298" s="52" t="s">
        <v>16708</v>
      </c>
      <c r="I1298" s="52" t="s">
        <v>16709</v>
      </c>
      <c r="J1298" s="52" t="s">
        <v>16710</v>
      </c>
      <c r="K1298" s="52" t="s">
        <v>27</v>
      </c>
      <c r="L1298" s="53">
        <v>44396</v>
      </c>
      <c r="M1298" s="52" t="s">
        <v>121</v>
      </c>
      <c r="N1298" s="52" t="s">
        <v>30</v>
      </c>
      <c r="O1298" s="53"/>
      <c r="P1298" s="52"/>
      <c r="Q1298" s="48" t="s">
        <v>30</v>
      </c>
      <c r="R1298" s="52"/>
      <c r="S1298" s="12"/>
    </row>
    <row r="1299" s="29" customFormat="1" spans="1:19">
      <c r="A1299" s="12">
        <v>1296</v>
      </c>
      <c r="B1299" s="12" t="s">
        <v>16711</v>
      </c>
      <c r="C1299" s="12"/>
      <c r="D1299" s="52" t="s">
        <v>502</v>
      </c>
      <c r="E1299" s="52" t="s">
        <v>2859</v>
      </c>
      <c r="F1299" s="52" t="s">
        <v>143</v>
      </c>
      <c r="G1299" s="52">
        <v>17</v>
      </c>
      <c r="H1299" s="52" t="s">
        <v>16712</v>
      </c>
      <c r="I1299" s="52" t="s">
        <v>16713</v>
      </c>
      <c r="J1299" s="52" t="s">
        <v>16714</v>
      </c>
      <c r="K1299" s="52" t="s">
        <v>27</v>
      </c>
      <c r="L1299" s="53">
        <v>44395</v>
      </c>
      <c r="M1299" s="52" t="s">
        <v>8491</v>
      </c>
      <c r="N1299" s="52"/>
      <c r="O1299" s="53"/>
      <c r="P1299" s="52"/>
      <c r="Q1299" s="48" t="s">
        <v>30</v>
      </c>
      <c r="R1299" s="52"/>
      <c r="S1299" s="12"/>
    </row>
    <row r="1300" s="29" customFormat="1" spans="1:19">
      <c r="A1300" s="12">
        <v>1297</v>
      </c>
      <c r="B1300" s="12" t="s">
        <v>16715</v>
      </c>
      <c r="C1300" s="12"/>
      <c r="D1300" s="52" t="s">
        <v>502</v>
      </c>
      <c r="E1300" s="52" t="s">
        <v>16716</v>
      </c>
      <c r="F1300" s="52" t="s">
        <v>143</v>
      </c>
      <c r="G1300" s="52">
        <v>17</v>
      </c>
      <c r="H1300" s="52" t="s">
        <v>429</v>
      </c>
      <c r="I1300" s="52" t="s">
        <v>16717</v>
      </c>
      <c r="J1300" s="52">
        <v>17776588317</v>
      </c>
      <c r="K1300" s="52" t="s">
        <v>27</v>
      </c>
      <c r="L1300" s="53">
        <v>44396</v>
      </c>
      <c r="M1300" s="52" t="s">
        <v>16597</v>
      </c>
      <c r="N1300" s="52" t="s">
        <v>30</v>
      </c>
      <c r="O1300" s="53"/>
      <c r="P1300" s="52"/>
      <c r="Q1300" s="48" t="s">
        <v>30</v>
      </c>
      <c r="R1300" s="52"/>
      <c r="S1300" s="12"/>
    </row>
    <row r="1301" s="29" customFormat="1" spans="1:20">
      <c r="A1301" s="12">
        <v>1298</v>
      </c>
      <c r="B1301" s="12" t="s">
        <v>16962</v>
      </c>
      <c r="C1301" s="12"/>
      <c r="D1301" s="48" t="s">
        <v>507</v>
      </c>
      <c r="E1301" s="48" t="s">
        <v>16719</v>
      </c>
      <c r="F1301" s="48" t="s">
        <v>143</v>
      </c>
      <c r="G1301" s="48">
        <v>16</v>
      </c>
      <c r="H1301" s="48" t="s">
        <v>16720</v>
      </c>
      <c r="I1301" s="48" t="s">
        <v>16721</v>
      </c>
      <c r="J1301" s="48">
        <v>18176135124</v>
      </c>
      <c r="K1301" s="48" t="s">
        <v>27</v>
      </c>
      <c r="L1301" s="49">
        <v>44417</v>
      </c>
      <c r="M1301" s="48" t="s">
        <v>16722</v>
      </c>
      <c r="N1301" s="48"/>
      <c r="O1301" s="49"/>
      <c r="P1301" s="48"/>
      <c r="Q1301" s="48" t="s">
        <v>30</v>
      </c>
      <c r="R1301" s="48" t="s">
        <v>25925</v>
      </c>
      <c r="S1301" s="12" t="s">
        <v>30</v>
      </c>
      <c r="T1301" s="29" t="s">
        <v>25925</v>
      </c>
    </row>
    <row r="1302" s="29" customFormat="1" spans="1:19">
      <c r="A1302" s="12">
        <v>1299</v>
      </c>
      <c r="B1302" s="12" t="s">
        <v>16718</v>
      </c>
      <c r="C1302" s="12"/>
      <c r="D1302" s="48" t="s">
        <v>507</v>
      </c>
      <c r="E1302" s="48" t="s">
        <v>16725</v>
      </c>
      <c r="F1302" s="48" t="s">
        <v>143</v>
      </c>
      <c r="G1302" s="48">
        <v>16</v>
      </c>
      <c r="H1302" s="48" t="s">
        <v>16726</v>
      </c>
      <c r="I1302" s="48" t="s">
        <v>16727</v>
      </c>
      <c r="J1302" s="48">
        <v>13978923744</v>
      </c>
      <c r="K1302" s="48" t="s">
        <v>27</v>
      </c>
      <c r="L1302" s="49">
        <v>44398</v>
      </c>
      <c r="M1302" s="48" t="s">
        <v>8491</v>
      </c>
      <c r="N1302" s="48"/>
      <c r="O1302" s="49"/>
      <c r="P1302" s="48"/>
      <c r="Q1302" s="48" t="s">
        <v>30</v>
      </c>
      <c r="R1302" s="48"/>
      <c r="S1302" s="12" t="s">
        <v>30</v>
      </c>
    </row>
    <row r="1303" s="29" customFormat="1" spans="1:19">
      <c r="A1303" s="12">
        <v>1300</v>
      </c>
      <c r="B1303" s="12" t="s">
        <v>16999</v>
      </c>
      <c r="C1303" s="12"/>
      <c r="D1303" s="48" t="s">
        <v>507</v>
      </c>
      <c r="E1303" s="48" t="s">
        <v>16729</v>
      </c>
      <c r="F1303" s="48" t="s">
        <v>143</v>
      </c>
      <c r="G1303" s="48">
        <v>17</v>
      </c>
      <c r="H1303" s="48" t="s">
        <v>18620</v>
      </c>
      <c r="I1303" s="48" t="s">
        <v>16730</v>
      </c>
      <c r="J1303" s="48">
        <v>13471848483</v>
      </c>
      <c r="K1303" s="48" t="s">
        <v>27</v>
      </c>
      <c r="L1303" s="49">
        <v>44398</v>
      </c>
      <c r="M1303" s="48" t="s">
        <v>3785</v>
      </c>
      <c r="N1303" s="48"/>
      <c r="O1303" s="49"/>
      <c r="P1303" s="48"/>
      <c r="Q1303" s="48" t="s">
        <v>30</v>
      </c>
      <c r="R1303" s="48"/>
      <c r="S1303" s="12" t="s">
        <v>30</v>
      </c>
    </row>
    <row r="1304" s="29" customFormat="1" spans="1:19">
      <c r="A1304" s="12">
        <v>1301</v>
      </c>
      <c r="B1304" s="12" t="s">
        <v>16724</v>
      </c>
      <c r="C1304" s="12"/>
      <c r="D1304" s="48" t="s">
        <v>507</v>
      </c>
      <c r="E1304" s="48" t="s">
        <v>16732</v>
      </c>
      <c r="F1304" s="48" t="s">
        <v>143</v>
      </c>
      <c r="G1304" s="48">
        <v>16</v>
      </c>
      <c r="H1304" s="48" t="s">
        <v>16733</v>
      </c>
      <c r="I1304" s="48" t="s">
        <v>16734</v>
      </c>
      <c r="J1304" s="48">
        <v>13737981867</v>
      </c>
      <c r="K1304" s="48" t="s">
        <v>27</v>
      </c>
      <c r="L1304" s="49">
        <v>44395</v>
      </c>
      <c r="M1304" s="48" t="s">
        <v>1288</v>
      </c>
      <c r="N1304" s="48"/>
      <c r="O1304" s="49"/>
      <c r="P1304" s="48"/>
      <c r="Q1304" s="48" t="s">
        <v>30</v>
      </c>
      <c r="R1304" s="48"/>
      <c r="S1304" s="12" t="s">
        <v>30</v>
      </c>
    </row>
    <row r="1305" s="29" customFormat="1" spans="1:19">
      <c r="A1305" s="12">
        <v>1302</v>
      </c>
      <c r="B1305" s="12" t="s">
        <v>16728</v>
      </c>
      <c r="C1305" s="12"/>
      <c r="D1305" s="48" t="s">
        <v>507</v>
      </c>
      <c r="E1305" s="48" t="s">
        <v>16736</v>
      </c>
      <c r="F1305" s="48" t="s">
        <v>24</v>
      </c>
      <c r="G1305" s="48">
        <v>16</v>
      </c>
      <c r="H1305" s="48" t="s">
        <v>16737</v>
      </c>
      <c r="I1305" s="48" t="s">
        <v>16738</v>
      </c>
      <c r="J1305" s="48">
        <v>15177038920</v>
      </c>
      <c r="K1305" s="48" t="s">
        <v>27</v>
      </c>
      <c r="L1305" s="49">
        <v>44397</v>
      </c>
      <c r="M1305" s="48" t="s">
        <v>1347</v>
      </c>
      <c r="N1305" s="48"/>
      <c r="O1305" s="49"/>
      <c r="P1305" s="48"/>
      <c r="Q1305" s="48" t="s">
        <v>30</v>
      </c>
      <c r="R1305" s="48"/>
      <c r="S1305" s="12" t="s">
        <v>30</v>
      </c>
    </row>
    <row r="1306" s="29" customFormat="1" spans="1:19">
      <c r="A1306" s="12">
        <v>1303</v>
      </c>
      <c r="B1306" s="12" t="s">
        <v>16731</v>
      </c>
      <c r="C1306" s="12"/>
      <c r="D1306" s="48" t="s">
        <v>507</v>
      </c>
      <c r="E1306" s="48" t="s">
        <v>16740</v>
      </c>
      <c r="F1306" s="48" t="s">
        <v>24</v>
      </c>
      <c r="G1306" s="48">
        <v>17</v>
      </c>
      <c r="H1306" s="48" t="s">
        <v>16741</v>
      </c>
      <c r="I1306" s="48" t="s">
        <v>16742</v>
      </c>
      <c r="J1306" s="48">
        <v>17807839577</v>
      </c>
      <c r="K1306" s="48" t="s">
        <v>27</v>
      </c>
      <c r="L1306" s="49">
        <v>44396</v>
      </c>
      <c r="M1306" s="48" t="s">
        <v>2172</v>
      </c>
      <c r="N1306" s="48"/>
      <c r="O1306" s="49"/>
      <c r="P1306" s="48"/>
      <c r="Q1306" s="48" t="s">
        <v>30</v>
      </c>
      <c r="R1306" s="48"/>
      <c r="S1306" s="12" t="s">
        <v>30</v>
      </c>
    </row>
    <row r="1307" s="29" customFormat="1" spans="1:19">
      <c r="A1307" s="12">
        <v>1304</v>
      </c>
      <c r="B1307" s="12" t="s">
        <v>16844</v>
      </c>
      <c r="C1307" s="12"/>
      <c r="D1307" s="48" t="s">
        <v>507</v>
      </c>
      <c r="E1307" s="48" t="s">
        <v>16744</v>
      </c>
      <c r="F1307" s="48" t="s">
        <v>143</v>
      </c>
      <c r="G1307" s="48">
        <v>17</v>
      </c>
      <c r="H1307" s="48" t="s">
        <v>16745</v>
      </c>
      <c r="I1307" s="48" t="s">
        <v>16746</v>
      </c>
      <c r="J1307" s="48">
        <v>18122163953</v>
      </c>
      <c r="K1307" s="48" t="s">
        <v>27</v>
      </c>
      <c r="L1307" s="49">
        <v>44396</v>
      </c>
      <c r="M1307" s="48" t="s">
        <v>133</v>
      </c>
      <c r="N1307" s="48"/>
      <c r="O1307" s="49"/>
      <c r="P1307" s="48"/>
      <c r="Q1307" s="48" t="s">
        <v>30</v>
      </c>
      <c r="R1307" s="48"/>
      <c r="S1307" s="12" t="s">
        <v>30</v>
      </c>
    </row>
    <row r="1308" s="29" customFormat="1" spans="1:19">
      <c r="A1308" s="12">
        <v>1305</v>
      </c>
      <c r="B1308" s="12" t="s">
        <v>16735</v>
      </c>
      <c r="C1308" s="12"/>
      <c r="D1308" s="48" t="s">
        <v>507</v>
      </c>
      <c r="E1308" s="48" t="s">
        <v>16748</v>
      </c>
      <c r="F1308" s="48" t="s">
        <v>24</v>
      </c>
      <c r="G1308" s="48">
        <v>16</v>
      </c>
      <c r="H1308" s="48" t="s">
        <v>18948</v>
      </c>
      <c r="I1308" s="48" t="s">
        <v>16750</v>
      </c>
      <c r="J1308" s="48">
        <v>18707783488</v>
      </c>
      <c r="K1308" s="48" t="s">
        <v>27</v>
      </c>
      <c r="L1308" s="49">
        <v>44395</v>
      </c>
      <c r="M1308" s="48" t="s">
        <v>2455</v>
      </c>
      <c r="N1308" s="48"/>
      <c r="O1308" s="49"/>
      <c r="P1308" s="48"/>
      <c r="Q1308" s="48" t="s">
        <v>30</v>
      </c>
      <c r="R1308" s="48"/>
      <c r="S1308" s="12" t="s">
        <v>30</v>
      </c>
    </row>
    <row r="1309" s="29" customFormat="1" spans="1:19">
      <c r="A1309" s="12">
        <v>1306</v>
      </c>
      <c r="B1309" s="12" t="s">
        <v>16994</v>
      </c>
      <c r="C1309" s="12"/>
      <c r="D1309" s="48" t="s">
        <v>507</v>
      </c>
      <c r="E1309" s="48" t="s">
        <v>16752</v>
      </c>
      <c r="F1309" s="48" t="s">
        <v>24</v>
      </c>
      <c r="G1309" s="48">
        <v>16</v>
      </c>
      <c r="H1309" s="48" t="s">
        <v>16753</v>
      </c>
      <c r="I1309" s="48" t="s">
        <v>5603</v>
      </c>
      <c r="J1309" s="48">
        <v>18077824747</v>
      </c>
      <c r="K1309" s="48" t="s">
        <v>27</v>
      </c>
      <c r="L1309" s="49">
        <v>44396</v>
      </c>
      <c r="M1309" s="48" t="s">
        <v>2455</v>
      </c>
      <c r="N1309" s="48"/>
      <c r="O1309" s="49"/>
      <c r="P1309" s="48"/>
      <c r="Q1309" s="48" t="s">
        <v>30</v>
      </c>
      <c r="R1309" s="48"/>
      <c r="S1309" s="12" t="s">
        <v>30</v>
      </c>
    </row>
    <row r="1310" s="29" customFormat="1" spans="1:19">
      <c r="A1310" s="12">
        <v>1307</v>
      </c>
      <c r="B1310" s="12" t="s">
        <v>16739</v>
      </c>
      <c r="C1310" s="12"/>
      <c r="D1310" s="48" t="s">
        <v>507</v>
      </c>
      <c r="E1310" s="48" t="s">
        <v>3509</v>
      </c>
      <c r="F1310" s="48" t="s">
        <v>24</v>
      </c>
      <c r="G1310" s="48">
        <v>16</v>
      </c>
      <c r="H1310" s="48" t="s">
        <v>18951</v>
      </c>
      <c r="I1310" s="48" t="s">
        <v>16756</v>
      </c>
      <c r="J1310" s="48">
        <v>13877821789</v>
      </c>
      <c r="K1310" s="48" t="s">
        <v>27</v>
      </c>
      <c r="L1310" s="49">
        <v>44396</v>
      </c>
      <c r="M1310" s="48" t="s">
        <v>2455</v>
      </c>
      <c r="N1310" s="48"/>
      <c r="O1310" s="49"/>
      <c r="P1310" s="48"/>
      <c r="Q1310" s="48" t="s">
        <v>30</v>
      </c>
      <c r="R1310" s="48"/>
      <c r="S1310" s="12" t="s">
        <v>30</v>
      </c>
    </row>
    <row r="1311" s="29" customFormat="1" spans="1:19">
      <c r="A1311" s="12">
        <v>1308</v>
      </c>
      <c r="B1311" s="12" t="s">
        <v>16743</v>
      </c>
      <c r="C1311" s="12"/>
      <c r="D1311" s="48" t="s">
        <v>507</v>
      </c>
      <c r="E1311" s="48" t="s">
        <v>16758</v>
      </c>
      <c r="F1311" s="48" t="s">
        <v>24</v>
      </c>
      <c r="G1311" s="48">
        <v>16</v>
      </c>
      <c r="H1311" s="48" t="s">
        <v>16759</v>
      </c>
      <c r="I1311" s="48" t="s">
        <v>16760</v>
      </c>
      <c r="J1311" s="48">
        <v>13307884515</v>
      </c>
      <c r="K1311" s="48" t="s">
        <v>27</v>
      </c>
      <c r="L1311" s="49">
        <v>44397</v>
      </c>
      <c r="M1311" s="48" t="s">
        <v>1347</v>
      </c>
      <c r="N1311" s="48"/>
      <c r="O1311" s="49"/>
      <c r="P1311" s="48"/>
      <c r="Q1311" s="48" t="s">
        <v>30</v>
      </c>
      <c r="R1311" s="48"/>
      <c r="S1311" s="12" t="s">
        <v>30</v>
      </c>
    </row>
    <row r="1312" s="29" customFormat="1" spans="1:19">
      <c r="A1312" s="12">
        <v>1309</v>
      </c>
      <c r="B1312" s="12" t="s">
        <v>16747</v>
      </c>
      <c r="C1312" s="12"/>
      <c r="D1312" s="48" t="s">
        <v>507</v>
      </c>
      <c r="E1312" s="48" t="s">
        <v>16762</v>
      </c>
      <c r="F1312" s="48" t="s">
        <v>143</v>
      </c>
      <c r="G1312" s="48">
        <v>16</v>
      </c>
      <c r="H1312" s="48" t="s">
        <v>18952</v>
      </c>
      <c r="I1312" s="48" t="s">
        <v>16764</v>
      </c>
      <c r="J1312" s="48">
        <v>15878686223</v>
      </c>
      <c r="K1312" s="48" t="s">
        <v>27</v>
      </c>
      <c r="L1312" s="49">
        <v>44401</v>
      </c>
      <c r="M1312" s="48" t="s">
        <v>3785</v>
      </c>
      <c r="N1312" s="48"/>
      <c r="O1312" s="49"/>
      <c r="P1312" s="48"/>
      <c r="Q1312" s="48" t="s">
        <v>30</v>
      </c>
      <c r="R1312" s="48"/>
      <c r="S1312" s="12" t="s">
        <v>30</v>
      </c>
    </row>
    <row r="1313" s="29" customFormat="1" spans="1:19">
      <c r="A1313" s="12">
        <v>1310</v>
      </c>
      <c r="B1313" s="12" t="s">
        <v>16959</v>
      </c>
      <c r="C1313" s="12"/>
      <c r="D1313" s="48" t="s">
        <v>507</v>
      </c>
      <c r="E1313" s="48" t="s">
        <v>16766</v>
      </c>
      <c r="F1313" s="48" t="s">
        <v>143</v>
      </c>
      <c r="G1313" s="48">
        <v>16</v>
      </c>
      <c r="H1313" s="48" t="s">
        <v>18954</v>
      </c>
      <c r="I1313" s="48" t="s">
        <v>5202</v>
      </c>
      <c r="J1313" s="48">
        <v>15818586958</v>
      </c>
      <c r="K1313" s="48" t="s">
        <v>27</v>
      </c>
      <c r="L1313" s="49">
        <v>44404</v>
      </c>
      <c r="M1313" s="48" t="s">
        <v>2455</v>
      </c>
      <c r="N1313" s="48"/>
      <c r="O1313" s="49"/>
      <c r="P1313" s="48"/>
      <c r="Q1313" s="48" t="s">
        <v>30</v>
      </c>
      <c r="R1313" s="48"/>
      <c r="S1313" s="12" t="s">
        <v>30</v>
      </c>
    </row>
    <row r="1314" s="29" customFormat="1" spans="1:19">
      <c r="A1314" s="12">
        <v>1311</v>
      </c>
      <c r="B1314" s="12" t="s">
        <v>16751</v>
      </c>
      <c r="C1314" s="12"/>
      <c r="D1314" s="48" t="s">
        <v>507</v>
      </c>
      <c r="E1314" s="48" t="s">
        <v>16769</v>
      </c>
      <c r="F1314" s="48" t="s">
        <v>24</v>
      </c>
      <c r="G1314" s="48">
        <v>16</v>
      </c>
      <c r="H1314" s="48" t="s">
        <v>18956</v>
      </c>
      <c r="I1314" s="48" t="s">
        <v>16771</v>
      </c>
      <c r="J1314" s="48">
        <v>15277852659</v>
      </c>
      <c r="K1314" s="48" t="s">
        <v>27</v>
      </c>
      <c r="L1314" s="49">
        <v>44394</v>
      </c>
      <c r="M1314" s="48" t="s">
        <v>2455</v>
      </c>
      <c r="N1314" s="48"/>
      <c r="O1314" s="49"/>
      <c r="P1314" s="48"/>
      <c r="Q1314" s="48" t="s">
        <v>30</v>
      </c>
      <c r="R1314" s="48"/>
      <c r="S1314" s="12" t="s">
        <v>30</v>
      </c>
    </row>
    <row r="1315" s="29" customFormat="1" spans="1:20">
      <c r="A1315" s="12">
        <v>1312</v>
      </c>
      <c r="B1315" s="12" t="s">
        <v>16754</v>
      </c>
      <c r="C1315" s="12"/>
      <c r="D1315" s="48" t="s">
        <v>507</v>
      </c>
      <c r="E1315" s="48" t="s">
        <v>16773</v>
      </c>
      <c r="F1315" s="48" t="s">
        <v>24</v>
      </c>
      <c r="G1315" s="48">
        <v>17</v>
      </c>
      <c r="H1315" s="48" t="s">
        <v>16774</v>
      </c>
      <c r="I1315" s="48" t="s">
        <v>16775</v>
      </c>
      <c r="J1315" s="48">
        <v>17307784576</v>
      </c>
      <c r="K1315" s="48" t="s">
        <v>27</v>
      </c>
      <c r="L1315" s="49">
        <v>44394</v>
      </c>
      <c r="M1315" s="48" t="s">
        <v>2172</v>
      </c>
      <c r="N1315" s="48"/>
      <c r="O1315" s="49"/>
      <c r="P1315" s="48"/>
      <c r="Q1315" s="48" t="s">
        <v>30</v>
      </c>
      <c r="R1315" s="48" t="s">
        <v>16776</v>
      </c>
      <c r="S1315" s="12" t="s">
        <v>30</v>
      </c>
      <c r="T1315" s="29" t="s">
        <v>16776</v>
      </c>
    </row>
    <row r="1316" s="29" customFormat="1" spans="1:19">
      <c r="A1316" s="12">
        <v>1313</v>
      </c>
      <c r="B1316" s="12" t="s">
        <v>16757</v>
      </c>
      <c r="C1316" s="12"/>
      <c r="D1316" s="48" t="s">
        <v>507</v>
      </c>
      <c r="E1316" s="48" t="s">
        <v>16778</v>
      </c>
      <c r="F1316" s="48" t="s">
        <v>143</v>
      </c>
      <c r="G1316" s="48">
        <v>16</v>
      </c>
      <c r="H1316" s="48" t="s">
        <v>18959</v>
      </c>
      <c r="I1316" s="48" t="s">
        <v>16780</v>
      </c>
      <c r="J1316" s="48">
        <v>15777833425</v>
      </c>
      <c r="K1316" s="48" t="s">
        <v>27</v>
      </c>
      <c r="L1316" s="49">
        <v>44395</v>
      </c>
      <c r="M1316" s="48" t="s">
        <v>2455</v>
      </c>
      <c r="N1316" s="48" t="s">
        <v>27</v>
      </c>
      <c r="O1316" s="49">
        <v>44416</v>
      </c>
      <c r="P1316" s="48" t="s">
        <v>28</v>
      </c>
      <c r="Q1316" s="48" t="s">
        <v>30</v>
      </c>
      <c r="R1316" s="48"/>
      <c r="S1316" s="12" t="s">
        <v>30</v>
      </c>
    </row>
    <row r="1317" s="29" customFormat="1" spans="1:19">
      <c r="A1317" s="12">
        <v>1314</v>
      </c>
      <c r="B1317" s="12" t="s">
        <v>16956</v>
      </c>
      <c r="C1317" s="12"/>
      <c r="D1317" s="48" t="s">
        <v>507</v>
      </c>
      <c r="E1317" s="48" t="s">
        <v>16782</v>
      </c>
      <c r="F1317" s="48" t="s">
        <v>24</v>
      </c>
      <c r="G1317" s="48">
        <v>16</v>
      </c>
      <c r="H1317" s="48" t="s">
        <v>1007</v>
      </c>
      <c r="I1317" s="48" t="s">
        <v>16783</v>
      </c>
      <c r="J1317" s="48">
        <v>13690324955</v>
      </c>
      <c r="K1317" s="48" t="s">
        <v>27</v>
      </c>
      <c r="L1317" s="49">
        <v>44398</v>
      </c>
      <c r="M1317" s="48" t="s">
        <v>1352</v>
      </c>
      <c r="N1317" s="48"/>
      <c r="O1317" s="49"/>
      <c r="P1317" s="48"/>
      <c r="Q1317" s="48" t="s">
        <v>30</v>
      </c>
      <c r="R1317" s="48"/>
      <c r="S1317" s="12" t="s">
        <v>30</v>
      </c>
    </row>
    <row r="1318" s="29" customFormat="1" spans="1:19">
      <c r="A1318" s="12">
        <v>1315</v>
      </c>
      <c r="B1318" s="12" t="s">
        <v>16761</v>
      </c>
      <c r="C1318" s="12"/>
      <c r="D1318" s="48" t="s">
        <v>507</v>
      </c>
      <c r="E1318" s="48" t="s">
        <v>16785</v>
      </c>
      <c r="F1318" s="48" t="s">
        <v>143</v>
      </c>
      <c r="G1318" s="48">
        <v>13</v>
      </c>
      <c r="H1318" s="48" t="s">
        <v>13494</v>
      </c>
      <c r="I1318" s="48" t="s">
        <v>16786</v>
      </c>
      <c r="J1318" s="48">
        <v>17377032350</v>
      </c>
      <c r="K1318" s="48" t="s">
        <v>27</v>
      </c>
      <c r="L1318" s="49">
        <v>44411</v>
      </c>
      <c r="M1318" s="48" t="s">
        <v>16787</v>
      </c>
      <c r="N1318" s="48"/>
      <c r="O1318" s="49"/>
      <c r="P1318" s="48"/>
      <c r="Q1318" s="48" t="s">
        <v>30</v>
      </c>
      <c r="R1318" s="48"/>
      <c r="S1318" s="12" t="s">
        <v>30</v>
      </c>
    </row>
    <row r="1319" s="29" customFormat="1" spans="1:19">
      <c r="A1319" s="12">
        <v>1316</v>
      </c>
      <c r="B1319" s="12" t="s">
        <v>16765</v>
      </c>
      <c r="C1319" s="12"/>
      <c r="D1319" s="48" t="s">
        <v>507</v>
      </c>
      <c r="E1319" s="48" t="s">
        <v>16789</v>
      </c>
      <c r="F1319" s="48" t="s">
        <v>143</v>
      </c>
      <c r="G1319" s="48">
        <v>16</v>
      </c>
      <c r="H1319" s="48" t="s">
        <v>18960</v>
      </c>
      <c r="I1319" s="48" t="s">
        <v>16791</v>
      </c>
      <c r="J1319" s="48">
        <v>18278866082</v>
      </c>
      <c r="K1319" s="48" t="s">
        <v>27</v>
      </c>
      <c r="L1319" s="49">
        <v>44394</v>
      </c>
      <c r="M1319" s="48" t="s">
        <v>2455</v>
      </c>
      <c r="N1319" s="48"/>
      <c r="O1319" s="49"/>
      <c r="P1319" s="48"/>
      <c r="Q1319" s="48" t="s">
        <v>30</v>
      </c>
      <c r="R1319" s="48"/>
      <c r="S1319" s="12" t="s">
        <v>30</v>
      </c>
    </row>
    <row r="1320" s="29" customFormat="1" spans="1:19">
      <c r="A1320" s="12">
        <v>1317</v>
      </c>
      <c r="B1320" s="12" t="s">
        <v>16768</v>
      </c>
      <c r="C1320" s="12"/>
      <c r="D1320" s="48" t="s">
        <v>507</v>
      </c>
      <c r="E1320" s="48" t="s">
        <v>16793</v>
      </c>
      <c r="F1320" s="48" t="s">
        <v>143</v>
      </c>
      <c r="G1320" s="48">
        <v>17</v>
      </c>
      <c r="H1320" s="48" t="s">
        <v>16794</v>
      </c>
      <c r="I1320" s="48" t="s">
        <v>16795</v>
      </c>
      <c r="J1320" s="48">
        <v>18877841564</v>
      </c>
      <c r="K1320" s="48" t="s">
        <v>27</v>
      </c>
      <c r="L1320" s="49">
        <v>44395</v>
      </c>
      <c r="M1320" s="48" t="s">
        <v>1288</v>
      </c>
      <c r="N1320" s="48"/>
      <c r="O1320" s="49"/>
      <c r="P1320" s="48"/>
      <c r="Q1320" s="48" t="s">
        <v>30</v>
      </c>
      <c r="R1320" s="48"/>
      <c r="S1320" s="12" t="s">
        <v>30</v>
      </c>
    </row>
    <row r="1321" s="29" customFormat="1" spans="1:19">
      <c r="A1321" s="12">
        <v>1318</v>
      </c>
      <c r="B1321" s="12" t="s">
        <v>16772</v>
      </c>
      <c r="C1321" s="12"/>
      <c r="D1321" s="48" t="s">
        <v>507</v>
      </c>
      <c r="E1321" s="48" t="s">
        <v>16797</v>
      </c>
      <c r="F1321" s="48" t="s">
        <v>143</v>
      </c>
      <c r="G1321" s="48">
        <v>16</v>
      </c>
      <c r="H1321" s="48" t="s">
        <v>18963</v>
      </c>
      <c r="I1321" s="48" t="s">
        <v>16799</v>
      </c>
      <c r="J1321" s="48">
        <v>19943110615</v>
      </c>
      <c r="K1321" s="48" t="s">
        <v>27</v>
      </c>
      <c r="L1321" s="49">
        <v>44394</v>
      </c>
      <c r="M1321" s="48" t="s">
        <v>2455</v>
      </c>
      <c r="N1321" s="48"/>
      <c r="O1321" s="49"/>
      <c r="P1321" s="48"/>
      <c r="Q1321" s="48" t="s">
        <v>30</v>
      </c>
      <c r="R1321" s="48"/>
      <c r="S1321" s="12" t="s">
        <v>30</v>
      </c>
    </row>
    <row r="1322" s="29" customFormat="1" spans="1:19">
      <c r="A1322" s="12">
        <v>1319</v>
      </c>
      <c r="B1322" s="12" t="s">
        <v>16969</v>
      </c>
      <c r="C1322" s="12"/>
      <c r="D1322" s="48" t="s">
        <v>507</v>
      </c>
      <c r="E1322" s="48" t="s">
        <v>16801</v>
      </c>
      <c r="F1322" s="48" t="s">
        <v>143</v>
      </c>
      <c r="G1322" s="48">
        <v>12</v>
      </c>
      <c r="H1322" s="48" t="s">
        <v>16802</v>
      </c>
      <c r="I1322" s="48" t="s">
        <v>16803</v>
      </c>
      <c r="J1322" s="48">
        <v>18878645892</v>
      </c>
      <c r="K1322" s="48" t="s">
        <v>27</v>
      </c>
      <c r="L1322" s="49">
        <v>44409</v>
      </c>
      <c r="M1322" s="48" t="s">
        <v>4424</v>
      </c>
      <c r="N1322" s="48"/>
      <c r="O1322" s="49"/>
      <c r="P1322" s="48"/>
      <c r="Q1322" s="48" t="s">
        <v>30</v>
      </c>
      <c r="R1322" s="48"/>
      <c r="S1322" s="12" t="s">
        <v>30</v>
      </c>
    </row>
    <row r="1323" s="29" customFormat="1" spans="1:19">
      <c r="A1323" s="12">
        <v>1320</v>
      </c>
      <c r="B1323" s="12" t="s">
        <v>16777</v>
      </c>
      <c r="C1323" s="12"/>
      <c r="D1323" s="48" t="s">
        <v>507</v>
      </c>
      <c r="E1323" s="48" t="s">
        <v>16805</v>
      </c>
      <c r="F1323" s="48" t="s">
        <v>24</v>
      </c>
      <c r="G1323" s="48">
        <v>16</v>
      </c>
      <c r="H1323" s="48" t="s">
        <v>16806</v>
      </c>
      <c r="I1323" s="48" t="s">
        <v>16807</v>
      </c>
      <c r="J1323" s="48">
        <v>19127012730</v>
      </c>
      <c r="K1323" s="48" t="s">
        <v>27</v>
      </c>
      <c r="L1323" s="49">
        <v>44396</v>
      </c>
      <c r="M1323" s="48" t="s">
        <v>16808</v>
      </c>
      <c r="N1323" s="48"/>
      <c r="O1323" s="49"/>
      <c r="P1323" s="48"/>
      <c r="Q1323" s="48" t="s">
        <v>30</v>
      </c>
      <c r="R1323" s="48"/>
      <c r="S1323" s="12" t="s">
        <v>30</v>
      </c>
    </row>
    <row r="1324" s="29" customFormat="1" spans="1:19">
      <c r="A1324" s="12">
        <v>1321</v>
      </c>
      <c r="B1324" s="12" t="s">
        <v>16781</v>
      </c>
      <c r="C1324" s="12"/>
      <c r="D1324" s="48" t="s">
        <v>507</v>
      </c>
      <c r="E1324" s="48" t="s">
        <v>16810</v>
      </c>
      <c r="F1324" s="48" t="s">
        <v>24</v>
      </c>
      <c r="G1324" s="48">
        <v>15</v>
      </c>
      <c r="H1324" s="48" t="s">
        <v>16811</v>
      </c>
      <c r="I1324" s="48" t="s">
        <v>16812</v>
      </c>
      <c r="J1324" s="48">
        <v>1516986956</v>
      </c>
      <c r="K1324" s="48" t="s">
        <v>27</v>
      </c>
      <c r="L1324" s="49">
        <v>44398</v>
      </c>
      <c r="M1324" s="48" t="s">
        <v>3785</v>
      </c>
      <c r="N1324" s="48"/>
      <c r="O1324" s="49"/>
      <c r="P1324" s="48"/>
      <c r="Q1324" s="48" t="s">
        <v>30</v>
      </c>
      <c r="R1324" s="48"/>
      <c r="S1324" s="12" t="s">
        <v>30</v>
      </c>
    </row>
    <row r="1325" s="29" customFormat="1" spans="1:19">
      <c r="A1325" s="12">
        <v>1322</v>
      </c>
      <c r="B1325" s="12" t="s">
        <v>16784</v>
      </c>
      <c r="C1325" s="12"/>
      <c r="D1325" s="48" t="s">
        <v>507</v>
      </c>
      <c r="E1325" s="48" t="s">
        <v>16814</v>
      </c>
      <c r="F1325" s="48" t="s">
        <v>24</v>
      </c>
      <c r="G1325" s="48">
        <v>15</v>
      </c>
      <c r="H1325" s="48" t="s">
        <v>16815</v>
      </c>
      <c r="I1325" s="48" t="s">
        <v>16816</v>
      </c>
      <c r="J1325" s="48">
        <v>13737964965</v>
      </c>
      <c r="K1325" s="48" t="s">
        <v>27</v>
      </c>
      <c r="L1325" s="49">
        <v>44399</v>
      </c>
      <c r="M1325" s="48" t="s">
        <v>133</v>
      </c>
      <c r="N1325" s="48"/>
      <c r="O1325" s="49"/>
      <c r="P1325" s="48"/>
      <c r="Q1325" s="48" t="s">
        <v>30</v>
      </c>
      <c r="R1325" s="48"/>
      <c r="S1325" s="12" t="s">
        <v>30</v>
      </c>
    </row>
    <row r="1326" s="29" customFormat="1" spans="1:19">
      <c r="A1326" s="12">
        <v>1323</v>
      </c>
      <c r="B1326" s="12" t="s">
        <v>16965</v>
      </c>
      <c r="C1326" s="12"/>
      <c r="D1326" s="48" t="s">
        <v>507</v>
      </c>
      <c r="E1326" s="48" t="s">
        <v>16818</v>
      </c>
      <c r="F1326" s="48" t="s">
        <v>143</v>
      </c>
      <c r="G1326" s="48">
        <v>16</v>
      </c>
      <c r="H1326" s="48" t="s">
        <v>16819</v>
      </c>
      <c r="I1326" s="48" t="s">
        <v>16820</v>
      </c>
      <c r="J1326" s="48">
        <v>13977881302</v>
      </c>
      <c r="K1326" s="48" t="s">
        <v>27</v>
      </c>
      <c r="L1326" s="49">
        <v>44403</v>
      </c>
      <c r="M1326" s="48" t="s">
        <v>1303</v>
      </c>
      <c r="N1326" s="48"/>
      <c r="O1326" s="49"/>
      <c r="P1326" s="48"/>
      <c r="Q1326" s="48" t="s">
        <v>30</v>
      </c>
      <c r="R1326" s="48"/>
      <c r="S1326" s="12" t="s">
        <v>30</v>
      </c>
    </row>
    <row r="1327" s="29" customFormat="1" spans="1:19">
      <c r="A1327" s="12">
        <v>1324</v>
      </c>
      <c r="B1327" s="12" t="s">
        <v>16788</v>
      </c>
      <c r="C1327" s="12"/>
      <c r="D1327" s="48" t="s">
        <v>507</v>
      </c>
      <c r="E1327" s="48" t="s">
        <v>16822</v>
      </c>
      <c r="F1327" s="48" t="s">
        <v>24</v>
      </c>
      <c r="G1327" s="48">
        <v>17</v>
      </c>
      <c r="H1327" s="48" t="s">
        <v>18968</v>
      </c>
      <c r="I1327" s="48" t="s">
        <v>15764</v>
      </c>
      <c r="J1327" s="48">
        <v>18877841865</v>
      </c>
      <c r="K1327" s="48" t="s">
        <v>27</v>
      </c>
      <c r="L1327" s="49">
        <v>44394</v>
      </c>
      <c r="M1327" s="48" t="s">
        <v>2455</v>
      </c>
      <c r="N1327" s="48" t="s">
        <v>27</v>
      </c>
      <c r="O1327" s="49">
        <v>44415</v>
      </c>
      <c r="P1327" s="48" t="s">
        <v>3785</v>
      </c>
      <c r="Q1327" s="48" t="s">
        <v>30</v>
      </c>
      <c r="R1327" s="48"/>
      <c r="S1327" s="12" t="s">
        <v>30</v>
      </c>
    </row>
    <row r="1328" s="29" customFormat="1" spans="1:19">
      <c r="A1328" s="12">
        <v>1325</v>
      </c>
      <c r="B1328" s="12" t="s">
        <v>16792</v>
      </c>
      <c r="C1328" s="12"/>
      <c r="D1328" s="48" t="s">
        <v>507</v>
      </c>
      <c r="E1328" s="48" t="s">
        <v>8451</v>
      </c>
      <c r="F1328" s="48" t="s">
        <v>24</v>
      </c>
      <c r="G1328" s="48">
        <v>16</v>
      </c>
      <c r="H1328" s="48" t="s">
        <v>18970</v>
      </c>
      <c r="I1328" s="48" t="s">
        <v>16826</v>
      </c>
      <c r="J1328" s="48">
        <v>15277849226</v>
      </c>
      <c r="K1328" s="48" t="s">
        <v>27</v>
      </c>
      <c r="L1328" s="49">
        <v>44396</v>
      </c>
      <c r="M1328" s="48" t="s">
        <v>5991</v>
      </c>
      <c r="N1328" s="48"/>
      <c r="O1328" s="49"/>
      <c r="P1328" s="48"/>
      <c r="Q1328" s="48" t="s">
        <v>30</v>
      </c>
      <c r="R1328" s="48"/>
      <c r="S1328" s="12" t="s">
        <v>30</v>
      </c>
    </row>
    <row r="1329" s="29" customFormat="1" spans="1:20">
      <c r="A1329" s="12">
        <v>1326</v>
      </c>
      <c r="B1329" s="12" t="s">
        <v>16796</v>
      </c>
      <c r="C1329" s="12"/>
      <c r="D1329" s="48" t="s">
        <v>507</v>
      </c>
      <c r="E1329" s="48" t="s">
        <v>16828</v>
      </c>
      <c r="F1329" s="48" t="s">
        <v>24</v>
      </c>
      <c r="G1329" s="48">
        <v>16</v>
      </c>
      <c r="H1329" s="48" t="s">
        <v>10265</v>
      </c>
      <c r="I1329" s="48" t="s">
        <v>16829</v>
      </c>
      <c r="J1329" s="48">
        <v>18929017825</v>
      </c>
      <c r="K1329" s="48" t="s">
        <v>27</v>
      </c>
      <c r="L1329" s="49">
        <v>44396</v>
      </c>
      <c r="M1329" s="48" t="s">
        <v>2455</v>
      </c>
      <c r="N1329" s="48"/>
      <c r="O1329" s="49"/>
      <c r="P1329" s="48"/>
      <c r="Q1329" s="48" t="s">
        <v>30</v>
      </c>
      <c r="R1329" s="48" t="s">
        <v>25926</v>
      </c>
      <c r="S1329" s="12" t="s">
        <v>30</v>
      </c>
      <c r="T1329" s="29" t="s">
        <v>25926</v>
      </c>
    </row>
    <row r="1330" s="29" customFormat="1" spans="1:19">
      <c r="A1330" s="12">
        <v>1327</v>
      </c>
      <c r="B1330" s="12" t="s">
        <v>16800</v>
      </c>
      <c r="C1330" s="12"/>
      <c r="D1330" s="48" t="s">
        <v>507</v>
      </c>
      <c r="E1330" s="48" t="s">
        <v>16832</v>
      </c>
      <c r="F1330" s="48" t="s">
        <v>24</v>
      </c>
      <c r="G1330" s="48">
        <v>16</v>
      </c>
      <c r="H1330" s="48" t="s">
        <v>18972</v>
      </c>
      <c r="I1330" s="48" t="s">
        <v>16834</v>
      </c>
      <c r="J1330" s="48">
        <v>15177894440</v>
      </c>
      <c r="K1330" s="48" t="s">
        <v>27</v>
      </c>
      <c r="L1330" s="49">
        <v>44398</v>
      </c>
      <c r="M1330" s="48" t="s">
        <v>5175</v>
      </c>
      <c r="N1330" s="48"/>
      <c r="O1330" s="49"/>
      <c r="P1330" s="48"/>
      <c r="Q1330" s="48" t="s">
        <v>30</v>
      </c>
      <c r="R1330" s="48"/>
      <c r="S1330" s="12" t="s">
        <v>30</v>
      </c>
    </row>
    <row r="1331" s="29" customFormat="1" spans="1:19">
      <c r="A1331" s="12">
        <v>1328</v>
      </c>
      <c r="B1331" s="12" t="s">
        <v>16804</v>
      </c>
      <c r="C1331" s="12"/>
      <c r="D1331" s="48" t="s">
        <v>507</v>
      </c>
      <c r="E1331" s="48" t="s">
        <v>14453</v>
      </c>
      <c r="F1331" s="48" t="s">
        <v>24</v>
      </c>
      <c r="G1331" s="48">
        <v>16</v>
      </c>
      <c r="H1331" s="48" t="s">
        <v>25927</v>
      </c>
      <c r="I1331" s="48" t="s">
        <v>16836</v>
      </c>
      <c r="J1331" s="48">
        <v>18378888893</v>
      </c>
      <c r="K1331" s="48" t="s">
        <v>27</v>
      </c>
      <c r="L1331" s="49">
        <v>44396</v>
      </c>
      <c r="M1331" s="48" t="s">
        <v>2455</v>
      </c>
      <c r="N1331" s="48"/>
      <c r="O1331" s="49"/>
      <c r="P1331" s="48"/>
      <c r="Q1331" s="48" t="s">
        <v>30</v>
      </c>
      <c r="R1331" s="48"/>
      <c r="S1331" s="12" t="s">
        <v>30</v>
      </c>
    </row>
    <row r="1332" s="29" customFormat="1" spans="1:19">
      <c r="A1332" s="12">
        <v>1329</v>
      </c>
      <c r="B1332" s="12" t="s">
        <v>16986</v>
      </c>
      <c r="C1332" s="12"/>
      <c r="D1332" s="48" t="s">
        <v>507</v>
      </c>
      <c r="E1332" s="48" t="s">
        <v>8336</v>
      </c>
      <c r="F1332" s="48" t="s">
        <v>143</v>
      </c>
      <c r="G1332" s="48">
        <v>18</v>
      </c>
      <c r="H1332" s="48" t="s">
        <v>16838</v>
      </c>
      <c r="I1332" s="48" t="s">
        <v>2202</v>
      </c>
      <c r="J1332" s="48">
        <v>15177942396</v>
      </c>
      <c r="K1332" s="48" t="s">
        <v>27</v>
      </c>
      <c r="L1332" s="49">
        <v>44394</v>
      </c>
      <c r="M1332" s="48" t="s">
        <v>2455</v>
      </c>
      <c r="N1332" s="48"/>
      <c r="O1332" s="49"/>
      <c r="P1332" s="48"/>
      <c r="Q1332" s="48" t="s">
        <v>30</v>
      </c>
      <c r="R1332" s="48"/>
      <c r="S1332" s="12" t="s">
        <v>30</v>
      </c>
    </row>
    <row r="1333" s="29" customFormat="1" spans="1:19">
      <c r="A1333" s="12">
        <v>1330</v>
      </c>
      <c r="B1333" s="12" t="s">
        <v>16809</v>
      </c>
      <c r="C1333" s="12"/>
      <c r="D1333" s="48" t="s">
        <v>507</v>
      </c>
      <c r="E1333" s="48" t="s">
        <v>16840</v>
      </c>
      <c r="F1333" s="48" t="s">
        <v>143</v>
      </c>
      <c r="G1333" s="48">
        <v>18</v>
      </c>
      <c r="H1333" s="48" t="s">
        <v>16841</v>
      </c>
      <c r="I1333" s="48" t="s">
        <v>16842</v>
      </c>
      <c r="J1333" s="48">
        <v>19127014882</v>
      </c>
      <c r="K1333" s="48" t="s">
        <v>27</v>
      </c>
      <c r="L1333" s="49">
        <v>44396</v>
      </c>
      <c r="M1333" s="48" t="s">
        <v>16843</v>
      </c>
      <c r="N1333" s="48" t="s">
        <v>27</v>
      </c>
      <c r="O1333" s="49">
        <v>44420</v>
      </c>
      <c r="P1333" s="48" t="s">
        <v>8740</v>
      </c>
      <c r="Q1333" s="48" t="s">
        <v>30</v>
      </c>
      <c r="R1333" s="48"/>
      <c r="S1333" s="12" t="s">
        <v>30</v>
      </c>
    </row>
    <row r="1334" s="29" customFormat="1" spans="1:19">
      <c r="A1334" s="12">
        <v>1331</v>
      </c>
      <c r="B1334" s="12" t="s">
        <v>16813</v>
      </c>
      <c r="C1334" s="12"/>
      <c r="D1334" s="48" t="s">
        <v>507</v>
      </c>
      <c r="E1334" s="48" t="s">
        <v>16845</v>
      </c>
      <c r="F1334" s="48" t="s">
        <v>143</v>
      </c>
      <c r="G1334" s="48">
        <v>18</v>
      </c>
      <c r="H1334" s="48" t="s">
        <v>16846</v>
      </c>
      <c r="I1334" s="48" t="s">
        <v>16847</v>
      </c>
      <c r="J1334" s="48">
        <v>17776588841</v>
      </c>
      <c r="K1334" s="48" t="s">
        <v>27</v>
      </c>
      <c r="L1334" s="49">
        <v>44331</v>
      </c>
      <c r="M1334" s="48" t="s">
        <v>2455</v>
      </c>
      <c r="N1334" s="48" t="s">
        <v>27</v>
      </c>
      <c r="O1334" s="49">
        <v>44366</v>
      </c>
      <c r="P1334" s="48" t="s">
        <v>2455</v>
      </c>
      <c r="Q1334" s="48" t="s">
        <v>30</v>
      </c>
      <c r="R1334" s="48"/>
      <c r="S1334" s="12" t="s">
        <v>30</v>
      </c>
    </row>
    <row r="1335" s="29" customFormat="1" spans="1:19">
      <c r="A1335" s="12">
        <v>1332</v>
      </c>
      <c r="B1335" s="12" t="s">
        <v>16817</v>
      </c>
      <c r="C1335" s="12"/>
      <c r="D1335" s="48" t="s">
        <v>507</v>
      </c>
      <c r="E1335" s="48" t="s">
        <v>16849</v>
      </c>
      <c r="F1335" s="48" t="s">
        <v>24</v>
      </c>
      <c r="G1335" s="48">
        <v>16</v>
      </c>
      <c r="H1335" s="48" t="s">
        <v>16850</v>
      </c>
      <c r="I1335" s="48" t="s">
        <v>9331</v>
      </c>
      <c r="J1335" s="48">
        <v>19994560586</v>
      </c>
      <c r="K1335" s="48" t="s">
        <v>27</v>
      </c>
      <c r="L1335" s="49">
        <v>44404</v>
      </c>
      <c r="M1335" s="48" t="s">
        <v>2455</v>
      </c>
      <c r="N1335" s="48"/>
      <c r="O1335" s="49"/>
      <c r="P1335" s="48"/>
      <c r="Q1335" s="48" t="s">
        <v>30</v>
      </c>
      <c r="R1335" s="48"/>
      <c r="S1335" s="12" t="s">
        <v>30</v>
      </c>
    </row>
    <row r="1336" s="29" customFormat="1" spans="1:19">
      <c r="A1336" s="12">
        <v>1333</v>
      </c>
      <c r="B1336" s="12" t="s">
        <v>16821</v>
      </c>
      <c r="C1336" s="12"/>
      <c r="D1336" s="48" t="s">
        <v>507</v>
      </c>
      <c r="E1336" s="48" t="s">
        <v>16852</v>
      </c>
      <c r="F1336" s="48" t="s">
        <v>24</v>
      </c>
      <c r="G1336" s="48">
        <v>16</v>
      </c>
      <c r="H1336" s="48" t="s">
        <v>18974</v>
      </c>
      <c r="I1336" s="48" t="s">
        <v>16854</v>
      </c>
      <c r="J1336" s="48">
        <v>18776877234</v>
      </c>
      <c r="K1336" s="48" t="s">
        <v>30</v>
      </c>
      <c r="L1336" s="49"/>
      <c r="M1336" s="48"/>
      <c r="N1336" s="48"/>
      <c r="O1336" s="49"/>
      <c r="P1336" s="48"/>
      <c r="Q1336" s="48" t="s">
        <v>30</v>
      </c>
      <c r="R1336" s="48"/>
      <c r="S1336" s="12" t="s">
        <v>27</v>
      </c>
    </row>
    <row r="1337" s="29" customFormat="1" spans="1:19">
      <c r="A1337" s="12">
        <v>1334</v>
      </c>
      <c r="B1337" s="12" t="s">
        <v>16953</v>
      </c>
      <c r="C1337" s="12"/>
      <c r="D1337" s="48" t="s">
        <v>507</v>
      </c>
      <c r="E1337" s="48" t="s">
        <v>16856</v>
      </c>
      <c r="F1337" s="48" t="s">
        <v>143</v>
      </c>
      <c r="G1337" s="48">
        <v>17</v>
      </c>
      <c r="H1337" s="48" t="s">
        <v>16857</v>
      </c>
      <c r="I1337" s="48" t="s">
        <v>16858</v>
      </c>
      <c r="J1337" s="48">
        <v>13729343578</v>
      </c>
      <c r="K1337" s="48" t="s">
        <v>27</v>
      </c>
      <c r="L1337" s="49">
        <v>44396</v>
      </c>
      <c r="M1337" s="48" t="s">
        <v>2455</v>
      </c>
      <c r="N1337" s="48"/>
      <c r="O1337" s="49"/>
      <c r="P1337" s="48"/>
      <c r="Q1337" s="48" t="s">
        <v>30</v>
      </c>
      <c r="R1337" s="48"/>
      <c r="S1337" s="12" t="s">
        <v>30</v>
      </c>
    </row>
    <row r="1338" s="29" customFormat="1" spans="1:19">
      <c r="A1338" s="12">
        <v>1335</v>
      </c>
      <c r="B1338" s="12" t="s">
        <v>16824</v>
      </c>
      <c r="C1338" s="12"/>
      <c r="D1338" s="48" t="s">
        <v>507</v>
      </c>
      <c r="E1338" s="48" t="s">
        <v>16860</v>
      </c>
      <c r="F1338" s="48" t="s">
        <v>143</v>
      </c>
      <c r="G1338" s="48">
        <v>16</v>
      </c>
      <c r="H1338" s="48" t="s">
        <v>18978</v>
      </c>
      <c r="I1338" s="48" t="s">
        <v>16862</v>
      </c>
      <c r="J1338" s="48">
        <v>17776575545</v>
      </c>
      <c r="K1338" s="48" t="s">
        <v>27</v>
      </c>
      <c r="L1338" s="49">
        <v>44399</v>
      </c>
      <c r="M1338" s="48" t="s">
        <v>4424</v>
      </c>
      <c r="N1338" s="48"/>
      <c r="O1338" s="49"/>
      <c r="P1338" s="48"/>
      <c r="Q1338" s="48" t="s">
        <v>30</v>
      </c>
      <c r="R1338" s="48"/>
      <c r="S1338" s="12" t="s">
        <v>30</v>
      </c>
    </row>
    <row r="1339" s="29" customFormat="1" spans="1:19">
      <c r="A1339" s="12">
        <v>1336</v>
      </c>
      <c r="B1339" s="12" t="s">
        <v>16827</v>
      </c>
      <c r="C1339" s="12"/>
      <c r="D1339" s="48" t="s">
        <v>507</v>
      </c>
      <c r="E1339" s="48" t="s">
        <v>16864</v>
      </c>
      <c r="F1339" s="48" t="s">
        <v>143</v>
      </c>
      <c r="G1339" s="48">
        <v>17</v>
      </c>
      <c r="H1339" s="48" t="s">
        <v>18980</v>
      </c>
      <c r="I1339" s="48" t="s">
        <v>16866</v>
      </c>
      <c r="J1339" s="48">
        <v>18378893301</v>
      </c>
      <c r="K1339" s="48" t="s">
        <v>27</v>
      </c>
      <c r="L1339" s="49">
        <v>44398</v>
      </c>
      <c r="M1339" s="48" t="s">
        <v>6798</v>
      </c>
      <c r="N1339" s="48"/>
      <c r="O1339" s="49"/>
      <c r="P1339" s="48"/>
      <c r="Q1339" s="48" t="s">
        <v>30</v>
      </c>
      <c r="R1339" s="48"/>
      <c r="S1339" s="12" t="s">
        <v>30</v>
      </c>
    </row>
    <row r="1340" s="29" customFormat="1" spans="1:19">
      <c r="A1340" s="12">
        <v>1337</v>
      </c>
      <c r="B1340" s="12" t="s">
        <v>16831</v>
      </c>
      <c r="C1340" s="12"/>
      <c r="D1340" s="48" t="s">
        <v>507</v>
      </c>
      <c r="E1340" s="48" t="s">
        <v>16868</v>
      </c>
      <c r="F1340" s="48" t="s">
        <v>24</v>
      </c>
      <c r="G1340" s="48">
        <v>16</v>
      </c>
      <c r="H1340" s="48" t="s">
        <v>18982</v>
      </c>
      <c r="I1340" s="48" t="s">
        <v>16870</v>
      </c>
      <c r="J1340" s="48">
        <v>13907789842</v>
      </c>
      <c r="K1340" s="48" t="s">
        <v>27</v>
      </c>
      <c r="L1340" s="49">
        <v>44394</v>
      </c>
      <c r="M1340" s="48" t="s">
        <v>28</v>
      </c>
      <c r="N1340" s="48" t="s">
        <v>27</v>
      </c>
      <c r="O1340" s="49">
        <v>44416</v>
      </c>
      <c r="P1340" s="48" t="s">
        <v>28</v>
      </c>
      <c r="Q1340" s="48" t="s">
        <v>30</v>
      </c>
      <c r="R1340" s="48"/>
      <c r="S1340" s="12" t="s">
        <v>30</v>
      </c>
    </row>
    <row r="1341" s="29" customFormat="1" spans="1:19">
      <c r="A1341" s="12">
        <v>1338</v>
      </c>
      <c r="B1341" s="12" t="s">
        <v>16835</v>
      </c>
      <c r="C1341" s="12"/>
      <c r="D1341" s="48" t="s">
        <v>507</v>
      </c>
      <c r="E1341" s="48" t="s">
        <v>4093</v>
      </c>
      <c r="F1341" s="48" t="s">
        <v>143</v>
      </c>
      <c r="G1341" s="48">
        <v>17</v>
      </c>
      <c r="H1341" s="48" t="s">
        <v>16872</v>
      </c>
      <c r="I1341" s="48" t="s">
        <v>16873</v>
      </c>
      <c r="J1341" s="48">
        <v>18077898238</v>
      </c>
      <c r="K1341" s="48" t="s">
        <v>27</v>
      </c>
      <c r="L1341" s="49">
        <v>44403</v>
      </c>
      <c r="M1341" s="48" t="s">
        <v>16874</v>
      </c>
      <c r="N1341" s="48"/>
      <c r="O1341" s="49"/>
      <c r="P1341" s="48"/>
      <c r="Q1341" s="48" t="s">
        <v>30</v>
      </c>
      <c r="R1341" s="48"/>
      <c r="S1341" s="12" t="s">
        <v>30</v>
      </c>
    </row>
    <row r="1342" s="29" customFormat="1" spans="1:19">
      <c r="A1342" s="12">
        <v>1339</v>
      </c>
      <c r="B1342" s="12" t="s">
        <v>16851</v>
      </c>
      <c r="C1342" s="12"/>
      <c r="D1342" s="48" t="s">
        <v>507</v>
      </c>
      <c r="E1342" s="48" t="s">
        <v>16876</v>
      </c>
      <c r="F1342" s="48" t="s">
        <v>143</v>
      </c>
      <c r="G1342" s="48">
        <v>17</v>
      </c>
      <c r="H1342" s="48" t="s">
        <v>18985</v>
      </c>
      <c r="I1342" s="48" t="s">
        <v>16877</v>
      </c>
      <c r="J1342" s="48">
        <v>15977887634</v>
      </c>
      <c r="K1342" s="48" t="s">
        <v>27</v>
      </c>
      <c r="L1342" s="49">
        <v>44396</v>
      </c>
      <c r="M1342" s="48" t="s">
        <v>185</v>
      </c>
      <c r="N1342" s="48"/>
      <c r="O1342" s="49"/>
      <c r="P1342" s="48"/>
      <c r="Q1342" s="48" t="s">
        <v>30</v>
      </c>
      <c r="R1342" s="48"/>
      <c r="S1342" s="12" t="s">
        <v>30</v>
      </c>
    </row>
    <row r="1343" s="29" customFormat="1" spans="1:19">
      <c r="A1343" s="12">
        <v>1340</v>
      </c>
      <c r="B1343" s="12" t="s">
        <v>16855</v>
      </c>
      <c r="C1343" s="12"/>
      <c r="D1343" s="48" t="s">
        <v>507</v>
      </c>
      <c r="E1343" s="48" t="s">
        <v>12673</v>
      </c>
      <c r="F1343" s="48" t="s">
        <v>143</v>
      </c>
      <c r="G1343" s="48">
        <v>16</v>
      </c>
      <c r="H1343" s="48" t="s">
        <v>16879</v>
      </c>
      <c r="I1343" s="48" t="s">
        <v>16880</v>
      </c>
      <c r="J1343" s="48">
        <v>15277849640</v>
      </c>
      <c r="K1343" s="48" t="s">
        <v>27</v>
      </c>
      <c r="L1343" s="49">
        <v>44397</v>
      </c>
      <c r="M1343" s="48" t="s">
        <v>16874</v>
      </c>
      <c r="N1343" s="48"/>
      <c r="O1343" s="49"/>
      <c r="P1343" s="48"/>
      <c r="Q1343" s="48" t="s">
        <v>30</v>
      </c>
      <c r="R1343" s="48"/>
      <c r="S1343" s="12" t="s">
        <v>30</v>
      </c>
    </row>
    <row r="1344" s="29" customFormat="1" spans="1:19">
      <c r="A1344" s="12">
        <v>1341</v>
      </c>
      <c r="B1344" s="12" t="s">
        <v>16837</v>
      </c>
      <c r="C1344" s="12"/>
      <c r="D1344" s="48" t="s">
        <v>507</v>
      </c>
      <c r="E1344" s="48" t="s">
        <v>16882</v>
      </c>
      <c r="F1344" s="48" t="s">
        <v>143</v>
      </c>
      <c r="G1344" s="48">
        <v>17</v>
      </c>
      <c r="H1344" s="48" t="s">
        <v>18987</v>
      </c>
      <c r="I1344" s="48" t="s">
        <v>693</v>
      </c>
      <c r="J1344" s="48">
        <v>13557487839</v>
      </c>
      <c r="K1344" s="48" t="s">
        <v>27</v>
      </c>
      <c r="L1344" s="49">
        <v>44395</v>
      </c>
      <c r="M1344" s="48" t="s">
        <v>6307</v>
      </c>
      <c r="N1344" s="48" t="s">
        <v>27</v>
      </c>
      <c r="O1344" s="49">
        <v>44416</v>
      </c>
      <c r="P1344" s="48" t="s">
        <v>6307</v>
      </c>
      <c r="Q1344" s="48" t="s">
        <v>30</v>
      </c>
      <c r="R1344" s="48"/>
      <c r="S1344" s="12" t="s">
        <v>30</v>
      </c>
    </row>
    <row r="1345" s="29" customFormat="1" spans="1:20">
      <c r="A1345" s="12">
        <v>1342</v>
      </c>
      <c r="B1345" s="12" t="s">
        <v>16859</v>
      </c>
      <c r="C1345" s="12"/>
      <c r="D1345" s="48" t="s">
        <v>507</v>
      </c>
      <c r="E1345" s="48" t="s">
        <v>16885</v>
      </c>
      <c r="F1345" s="48" t="s">
        <v>143</v>
      </c>
      <c r="G1345" s="48">
        <v>16</v>
      </c>
      <c r="H1345" s="48" t="s">
        <v>16886</v>
      </c>
      <c r="I1345" s="48" t="s">
        <v>11434</v>
      </c>
      <c r="J1345" s="48">
        <v>13652203956</v>
      </c>
      <c r="K1345" s="48" t="s">
        <v>27</v>
      </c>
      <c r="L1345" s="49">
        <v>44409</v>
      </c>
      <c r="M1345" s="48" t="s">
        <v>16887</v>
      </c>
      <c r="N1345" s="48"/>
      <c r="O1345" s="49"/>
      <c r="P1345" s="48"/>
      <c r="Q1345" s="48" t="s">
        <v>30</v>
      </c>
      <c r="R1345" s="48" t="s">
        <v>16888</v>
      </c>
      <c r="S1345" s="12" t="s">
        <v>30</v>
      </c>
      <c r="T1345" s="29" t="s">
        <v>16888</v>
      </c>
    </row>
    <row r="1346" s="29" customFormat="1" spans="1:19">
      <c r="A1346" s="12">
        <v>1343</v>
      </c>
      <c r="B1346" s="12" t="s">
        <v>16990</v>
      </c>
      <c r="C1346" s="12"/>
      <c r="D1346" s="48" t="s">
        <v>507</v>
      </c>
      <c r="E1346" s="48" t="s">
        <v>16890</v>
      </c>
      <c r="F1346" s="48" t="s">
        <v>24</v>
      </c>
      <c r="G1346" s="48">
        <v>16</v>
      </c>
      <c r="H1346" s="48" t="s">
        <v>16891</v>
      </c>
      <c r="I1346" s="48" t="s">
        <v>16892</v>
      </c>
      <c r="J1346" s="48">
        <v>17776576449</v>
      </c>
      <c r="K1346" s="48" t="s">
        <v>27</v>
      </c>
      <c r="L1346" s="49">
        <v>44407</v>
      </c>
      <c r="M1346" s="48" t="s">
        <v>8635</v>
      </c>
      <c r="N1346" s="48"/>
      <c r="O1346" s="49"/>
      <c r="P1346" s="48"/>
      <c r="Q1346" s="48" t="s">
        <v>30</v>
      </c>
      <c r="R1346" s="48"/>
      <c r="S1346" s="12" t="s">
        <v>30</v>
      </c>
    </row>
    <row r="1347" s="29" customFormat="1" spans="1:19">
      <c r="A1347" s="12">
        <v>1344</v>
      </c>
      <c r="B1347" s="12" t="s">
        <v>16863</v>
      </c>
      <c r="C1347" s="12"/>
      <c r="D1347" s="48" t="s">
        <v>507</v>
      </c>
      <c r="E1347" s="48" t="s">
        <v>16894</v>
      </c>
      <c r="F1347" s="48" t="s">
        <v>24</v>
      </c>
      <c r="G1347" s="48">
        <v>16</v>
      </c>
      <c r="H1347" s="48" t="s">
        <v>6413</v>
      </c>
      <c r="I1347" s="48" t="s">
        <v>16895</v>
      </c>
      <c r="J1347" s="48">
        <v>18977838923</v>
      </c>
      <c r="K1347" s="48" t="s">
        <v>27</v>
      </c>
      <c r="L1347" s="49">
        <v>44396</v>
      </c>
      <c r="M1347" s="48" t="s">
        <v>68</v>
      </c>
      <c r="N1347" s="48"/>
      <c r="O1347" s="49"/>
      <c r="P1347" s="48"/>
      <c r="Q1347" s="48" t="s">
        <v>30</v>
      </c>
      <c r="R1347" s="48"/>
      <c r="S1347" s="12" t="s">
        <v>30</v>
      </c>
    </row>
    <row r="1348" s="29" customFormat="1" spans="1:19">
      <c r="A1348" s="12">
        <v>1345</v>
      </c>
      <c r="B1348" s="12" t="s">
        <v>16867</v>
      </c>
      <c r="C1348" s="12"/>
      <c r="D1348" s="48" t="s">
        <v>507</v>
      </c>
      <c r="E1348" s="48" t="s">
        <v>16897</v>
      </c>
      <c r="F1348" s="48" t="s">
        <v>143</v>
      </c>
      <c r="G1348" s="48">
        <v>17</v>
      </c>
      <c r="H1348" s="48" t="s">
        <v>18989</v>
      </c>
      <c r="I1348" s="48" t="s">
        <v>16899</v>
      </c>
      <c r="J1348" s="48">
        <v>15078573988</v>
      </c>
      <c r="K1348" s="48" t="s">
        <v>27</v>
      </c>
      <c r="L1348" s="49">
        <v>44395</v>
      </c>
      <c r="M1348" s="48" t="s">
        <v>2455</v>
      </c>
      <c r="N1348" s="48"/>
      <c r="O1348" s="49"/>
      <c r="P1348" s="48"/>
      <c r="Q1348" s="48" t="s">
        <v>30</v>
      </c>
      <c r="R1348" s="48"/>
      <c r="S1348" s="12" t="s">
        <v>30</v>
      </c>
    </row>
    <row r="1349" s="29" customFormat="1" spans="1:19">
      <c r="A1349" s="12">
        <v>1346</v>
      </c>
      <c r="B1349" s="12" t="s">
        <v>16871</v>
      </c>
      <c r="C1349" s="12"/>
      <c r="D1349" s="48" t="s">
        <v>507</v>
      </c>
      <c r="E1349" s="48" t="s">
        <v>16901</v>
      </c>
      <c r="F1349" s="48" t="s">
        <v>24</v>
      </c>
      <c r="G1349" s="48">
        <v>16</v>
      </c>
      <c r="H1349" s="48" t="s">
        <v>18991</v>
      </c>
      <c r="I1349" s="48" t="s">
        <v>16903</v>
      </c>
      <c r="J1349" s="48">
        <v>15277859848</v>
      </c>
      <c r="K1349" s="48" t="s">
        <v>27</v>
      </c>
      <c r="L1349" s="49">
        <v>44396</v>
      </c>
      <c r="M1349" s="48" t="s">
        <v>2455</v>
      </c>
      <c r="N1349" s="48"/>
      <c r="O1349" s="49"/>
      <c r="P1349" s="48"/>
      <c r="Q1349" s="48" t="s">
        <v>30</v>
      </c>
      <c r="R1349" s="48"/>
      <c r="S1349" s="12" t="s">
        <v>30</v>
      </c>
    </row>
    <row r="1350" s="29" customFormat="1" spans="1:19">
      <c r="A1350" s="12">
        <v>1347</v>
      </c>
      <c r="B1350" s="12" t="s">
        <v>16875</v>
      </c>
      <c r="C1350" s="12"/>
      <c r="D1350" s="48" t="s">
        <v>507</v>
      </c>
      <c r="E1350" s="48" t="s">
        <v>16905</v>
      </c>
      <c r="F1350" s="48" t="s">
        <v>143</v>
      </c>
      <c r="G1350" s="48">
        <v>17</v>
      </c>
      <c r="H1350" s="48" t="s">
        <v>18340</v>
      </c>
      <c r="I1350" s="48" t="s">
        <v>16906</v>
      </c>
      <c r="J1350" s="48">
        <v>17776575491</v>
      </c>
      <c r="K1350" s="48" t="s">
        <v>27</v>
      </c>
      <c r="L1350" s="49">
        <v>44394</v>
      </c>
      <c r="M1350" s="48" t="s">
        <v>2455</v>
      </c>
      <c r="N1350" s="48"/>
      <c r="O1350" s="49"/>
      <c r="P1350" s="48"/>
      <c r="Q1350" s="48" t="s">
        <v>30</v>
      </c>
      <c r="R1350" s="48"/>
      <c r="S1350" s="12" t="s">
        <v>30</v>
      </c>
    </row>
    <row r="1351" s="29" customFormat="1" spans="1:19">
      <c r="A1351" s="12">
        <v>1348</v>
      </c>
      <c r="B1351" s="12" t="s">
        <v>16878</v>
      </c>
      <c r="C1351" s="12"/>
      <c r="D1351" s="48" t="s">
        <v>507</v>
      </c>
      <c r="E1351" s="48" t="s">
        <v>16908</v>
      </c>
      <c r="F1351" s="48" t="s">
        <v>143</v>
      </c>
      <c r="G1351" s="48">
        <v>16</v>
      </c>
      <c r="H1351" s="48" t="s">
        <v>18993</v>
      </c>
      <c r="I1351" s="48" t="s">
        <v>16909</v>
      </c>
      <c r="J1351" s="48">
        <v>13877876451</v>
      </c>
      <c r="K1351" s="48" t="s">
        <v>27</v>
      </c>
      <c r="L1351" s="49">
        <v>44395</v>
      </c>
      <c r="M1351" s="48" t="s">
        <v>2455</v>
      </c>
      <c r="N1351" s="48"/>
      <c r="O1351" s="49"/>
      <c r="P1351" s="48"/>
      <c r="Q1351" s="48" t="s">
        <v>30</v>
      </c>
      <c r="R1351" s="48"/>
      <c r="S1351" s="12" t="s">
        <v>30</v>
      </c>
    </row>
    <row r="1352" s="29" customFormat="1" spans="1:19">
      <c r="A1352" s="12">
        <v>1349</v>
      </c>
      <c r="B1352" s="12" t="s">
        <v>16848</v>
      </c>
      <c r="C1352" s="12"/>
      <c r="D1352" s="48" t="s">
        <v>507</v>
      </c>
      <c r="E1352" s="48" t="s">
        <v>16911</v>
      </c>
      <c r="F1352" s="48" t="s">
        <v>143</v>
      </c>
      <c r="G1352" s="48">
        <v>14</v>
      </c>
      <c r="H1352" s="48" t="s">
        <v>16912</v>
      </c>
      <c r="I1352" s="48" t="s">
        <v>16145</v>
      </c>
      <c r="J1352" s="48">
        <v>19978807454</v>
      </c>
      <c r="K1352" s="48" t="s">
        <v>27</v>
      </c>
      <c r="L1352" s="49">
        <v>44411</v>
      </c>
      <c r="M1352" s="48" t="s">
        <v>68</v>
      </c>
      <c r="N1352" s="48"/>
      <c r="O1352" s="49"/>
      <c r="P1352" s="48"/>
      <c r="Q1352" s="48" t="s">
        <v>30</v>
      </c>
      <c r="R1352" s="48"/>
      <c r="S1352" s="12" t="s">
        <v>30</v>
      </c>
    </row>
    <row r="1353" s="29" customFormat="1" spans="1:19">
      <c r="A1353" s="12">
        <v>1350</v>
      </c>
      <c r="B1353" s="12" t="s">
        <v>16881</v>
      </c>
      <c r="C1353" s="12"/>
      <c r="D1353" s="48" t="s">
        <v>507</v>
      </c>
      <c r="E1353" s="48" t="s">
        <v>16914</v>
      </c>
      <c r="F1353" s="48" t="s">
        <v>143</v>
      </c>
      <c r="G1353" s="48">
        <v>17</v>
      </c>
      <c r="H1353" s="48" t="s">
        <v>16915</v>
      </c>
      <c r="I1353" s="48" t="s">
        <v>16916</v>
      </c>
      <c r="J1353" s="48">
        <v>18177873327</v>
      </c>
      <c r="K1353" s="48" t="s">
        <v>27</v>
      </c>
      <c r="L1353" s="49">
        <v>44398</v>
      </c>
      <c r="M1353" s="48" t="s">
        <v>8491</v>
      </c>
      <c r="N1353" s="48"/>
      <c r="O1353" s="49"/>
      <c r="P1353" s="48"/>
      <c r="Q1353" s="48" t="s">
        <v>30</v>
      </c>
      <c r="R1353" s="48"/>
      <c r="S1353" s="12" t="s">
        <v>30</v>
      </c>
    </row>
    <row r="1354" s="29" customFormat="1" spans="1:19">
      <c r="A1354" s="12">
        <v>1351</v>
      </c>
      <c r="B1354" s="12" t="s">
        <v>16884</v>
      </c>
      <c r="C1354" s="12"/>
      <c r="D1354" s="48" t="s">
        <v>507</v>
      </c>
      <c r="E1354" s="48" t="s">
        <v>16918</v>
      </c>
      <c r="F1354" s="48" t="s">
        <v>24</v>
      </c>
      <c r="G1354" s="48">
        <v>16</v>
      </c>
      <c r="H1354" s="48" t="s">
        <v>18995</v>
      </c>
      <c r="I1354" s="48" t="s">
        <v>16919</v>
      </c>
      <c r="J1354" s="48">
        <v>15977863856</v>
      </c>
      <c r="K1354" s="48" t="s">
        <v>27</v>
      </c>
      <c r="L1354" s="49">
        <v>44402</v>
      </c>
      <c r="M1354" s="48" t="s">
        <v>5175</v>
      </c>
      <c r="N1354" s="48"/>
      <c r="O1354" s="49"/>
      <c r="P1354" s="48"/>
      <c r="Q1354" s="48" t="s">
        <v>30</v>
      </c>
      <c r="R1354" s="48"/>
      <c r="S1354" s="12" t="s">
        <v>30</v>
      </c>
    </row>
    <row r="1355" s="29" customFormat="1" spans="1:19">
      <c r="A1355" s="12">
        <v>1352</v>
      </c>
      <c r="B1355" s="12" t="s">
        <v>16889</v>
      </c>
      <c r="C1355" s="12"/>
      <c r="D1355" s="48" t="s">
        <v>507</v>
      </c>
      <c r="E1355" s="48" t="s">
        <v>16921</v>
      </c>
      <c r="F1355" s="48" t="s">
        <v>143</v>
      </c>
      <c r="G1355" s="48">
        <v>17</v>
      </c>
      <c r="H1355" s="48" t="s">
        <v>18996</v>
      </c>
      <c r="I1355" s="48" t="s">
        <v>16923</v>
      </c>
      <c r="J1355" s="48">
        <v>15277855590</v>
      </c>
      <c r="K1355" s="48" t="s">
        <v>27</v>
      </c>
      <c r="L1355" s="49">
        <v>44395</v>
      </c>
      <c r="M1355" s="48" t="s">
        <v>2455</v>
      </c>
      <c r="N1355" s="48"/>
      <c r="O1355" s="49"/>
      <c r="P1355" s="48"/>
      <c r="Q1355" s="48" t="s">
        <v>30</v>
      </c>
      <c r="R1355" s="48"/>
      <c r="S1355" s="12" t="s">
        <v>30</v>
      </c>
    </row>
    <row r="1356" s="29" customFormat="1" spans="1:19">
      <c r="A1356" s="12">
        <v>1353</v>
      </c>
      <c r="B1356" s="12" t="s">
        <v>16893</v>
      </c>
      <c r="C1356" s="12"/>
      <c r="D1356" s="48" t="s">
        <v>507</v>
      </c>
      <c r="E1356" s="48" t="s">
        <v>16925</v>
      </c>
      <c r="F1356" s="48" t="s">
        <v>143</v>
      </c>
      <c r="G1356" s="48">
        <v>16</v>
      </c>
      <c r="H1356" s="48" t="s">
        <v>18679</v>
      </c>
      <c r="I1356" s="48" t="s">
        <v>16926</v>
      </c>
      <c r="J1356" s="48">
        <v>18877897815</v>
      </c>
      <c r="K1356" s="48" t="s">
        <v>27</v>
      </c>
      <c r="L1356" s="49">
        <v>2021.731</v>
      </c>
      <c r="M1356" s="48" t="s">
        <v>2455</v>
      </c>
      <c r="N1356" s="48"/>
      <c r="O1356" s="49"/>
      <c r="P1356" s="48"/>
      <c r="Q1356" s="48" t="s">
        <v>30</v>
      </c>
      <c r="R1356" s="48"/>
      <c r="S1356" s="12" t="s">
        <v>30</v>
      </c>
    </row>
    <row r="1357" s="29" customFormat="1" spans="1:19">
      <c r="A1357" s="12">
        <v>1354</v>
      </c>
      <c r="B1357" s="12" t="s">
        <v>16896</v>
      </c>
      <c r="C1357" s="12"/>
      <c r="D1357" s="48" t="s">
        <v>507</v>
      </c>
      <c r="E1357" s="48" t="s">
        <v>16929</v>
      </c>
      <c r="F1357" s="48" t="s">
        <v>143</v>
      </c>
      <c r="G1357" s="48">
        <v>15</v>
      </c>
      <c r="H1357" s="48" t="s">
        <v>7908</v>
      </c>
      <c r="I1357" s="48" t="s">
        <v>16930</v>
      </c>
      <c r="J1357" s="48">
        <v>18077823922</v>
      </c>
      <c r="K1357" s="48" t="s">
        <v>27</v>
      </c>
      <c r="L1357" s="49">
        <v>44397</v>
      </c>
      <c r="M1357" s="48" t="s">
        <v>2455</v>
      </c>
      <c r="N1357" s="48"/>
      <c r="O1357" s="49"/>
      <c r="P1357" s="48"/>
      <c r="Q1357" s="48" t="s">
        <v>30</v>
      </c>
      <c r="R1357" s="48"/>
      <c r="S1357" s="12" t="s">
        <v>30</v>
      </c>
    </row>
    <row r="1358" s="29" customFormat="1" spans="1:19">
      <c r="A1358" s="12">
        <v>1355</v>
      </c>
      <c r="B1358" s="12" t="s">
        <v>16900</v>
      </c>
      <c r="C1358" s="12"/>
      <c r="D1358" s="48" t="s">
        <v>507</v>
      </c>
      <c r="E1358" s="48" t="s">
        <v>16932</v>
      </c>
      <c r="F1358" s="48" t="s">
        <v>143</v>
      </c>
      <c r="G1358" s="48">
        <v>16</v>
      </c>
      <c r="H1358" s="48" t="s">
        <v>18999</v>
      </c>
      <c r="I1358" s="48" t="s">
        <v>16934</v>
      </c>
      <c r="J1358" s="48">
        <v>19977826998</v>
      </c>
      <c r="K1358" s="48" t="s">
        <v>27</v>
      </c>
      <c r="L1358" s="49">
        <v>44395</v>
      </c>
      <c r="M1358" s="48" t="s">
        <v>2455</v>
      </c>
      <c r="N1358" s="48"/>
      <c r="O1358" s="49"/>
      <c r="P1358" s="48"/>
      <c r="Q1358" s="48" t="s">
        <v>30</v>
      </c>
      <c r="R1358" s="48"/>
      <c r="S1358" s="12" t="s">
        <v>30</v>
      </c>
    </row>
    <row r="1359" s="29" customFormat="1" spans="1:19">
      <c r="A1359" s="12">
        <v>1356</v>
      </c>
      <c r="B1359" s="12" t="s">
        <v>16904</v>
      </c>
      <c r="C1359" s="12"/>
      <c r="D1359" s="48" t="s">
        <v>507</v>
      </c>
      <c r="E1359" s="48" t="s">
        <v>16936</v>
      </c>
      <c r="F1359" s="48" t="s">
        <v>143</v>
      </c>
      <c r="G1359" s="48">
        <v>16</v>
      </c>
      <c r="H1359" s="48" t="s">
        <v>19001</v>
      </c>
      <c r="I1359" s="48" t="s">
        <v>16938</v>
      </c>
      <c r="J1359" s="48">
        <v>13431298955</v>
      </c>
      <c r="K1359" s="48" t="s">
        <v>27</v>
      </c>
      <c r="L1359" s="49">
        <v>44396</v>
      </c>
      <c r="M1359" s="48" t="s">
        <v>2455</v>
      </c>
      <c r="N1359" s="48"/>
      <c r="O1359" s="49"/>
      <c r="P1359" s="48"/>
      <c r="Q1359" s="48" t="s">
        <v>30</v>
      </c>
      <c r="R1359" s="48"/>
      <c r="S1359" s="12" t="s">
        <v>30</v>
      </c>
    </row>
    <row r="1360" s="29" customFormat="1" spans="1:20">
      <c r="A1360" s="12">
        <v>1357</v>
      </c>
      <c r="B1360" s="12" t="s">
        <v>16907</v>
      </c>
      <c r="C1360" s="12"/>
      <c r="D1360" s="48" t="s">
        <v>507</v>
      </c>
      <c r="E1360" s="48" t="s">
        <v>16940</v>
      </c>
      <c r="F1360" s="48" t="s">
        <v>143</v>
      </c>
      <c r="G1360" s="48">
        <v>16</v>
      </c>
      <c r="H1360" s="48" t="s">
        <v>19003</v>
      </c>
      <c r="I1360" s="48" t="s">
        <v>16942</v>
      </c>
      <c r="J1360" s="48">
        <v>15975414735</v>
      </c>
      <c r="K1360" s="48" t="s">
        <v>27</v>
      </c>
      <c r="L1360" s="49">
        <v>44399</v>
      </c>
      <c r="M1360" s="48" t="s">
        <v>4223</v>
      </c>
      <c r="N1360" s="48"/>
      <c r="O1360" s="49"/>
      <c r="P1360" s="48"/>
      <c r="Q1360" s="48" t="s">
        <v>30</v>
      </c>
      <c r="R1360" s="48" t="s">
        <v>16943</v>
      </c>
      <c r="S1360" s="12" t="s">
        <v>30</v>
      </c>
      <c r="T1360" s="29" t="s">
        <v>16943</v>
      </c>
    </row>
    <row r="1361" s="29" customFormat="1" spans="1:19">
      <c r="A1361" s="12">
        <v>1358</v>
      </c>
      <c r="B1361" s="12" t="s">
        <v>16910</v>
      </c>
      <c r="C1361" s="12"/>
      <c r="D1361" s="48" t="s">
        <v>507</v>
      </c>
      <c r="E1361" s="48" t="s">
        <v>16945</v>
      </c>
      <c r="F1361" s="48" t="s">
        <v>24</v>
      </c>
      <c r="G1361" s="48">
        <v>15</v>
      </c>
      <c r="H1361" s="48" t="s">
        <v>19005</v>
      </c>
      <c r="I1361" s="48" t="s">
        <v>16947</v>
      </c>
      <c r="J1361" s="48">
        <v>15878846985</v>
      </c>
      <c r="K1361" s="48" t="s">
        <v>27</v>
      </c>
      <c r="L1361" s="49">
        <v>44397</v>
      </c>
      <c r="M1361" s="48" t="s">
        <v>28</v>
      </c>
      <c r="N1361" s="48"/>
      <c r="O1361" s="49"/>
      <c r="P1361" s="48"/>
      <c r="Q1361" s="48" t="s">
        <v>30</v>
      </c>
      <c r="R1361" s="48"/>
      <c r="S1361" s="12" t="s">
        <v>30</v>
      </c>
    </row>
    <row r="1362" s="29" customFormat="1" spans="1:20">
      <c r="A1362" s="12">
        <v>1359</v>
      </c>
      <c r="B1362" s="12" t="s">
        <v>16913</v>
      </c>
      <c r="C1362" s="12"/>
      <c r="D1362" s="48" t="s">
        <v>507</v>
      </c>
      <c r="E1362" s="48" t="s">
        <v>15973</v>
      </c>
      <c r="F1362" s="48" t="s">
        <v>143</v>
      </c>
      <c r="G1362" s="48">
        <v>16</v>
      </c>
      <c r="H1362" s="48" t="s">
        <v>16949</v>
      </c>
      <c r="I1362" s="48" t="s">
        <v>16950</v>
      </c>
      <c r="J1362" s="48">
        <v>18176755433</v>
      </c>
      <c r="K1362" s="48" t="s">
        <v>27</v>
      </c>
      <c r="L1362" s="49">
        <v>44395</v>
      </c>
      <c r="M1362" s="48" t="s">
        <v>16951</v>
      </c>
      <c r="N1362" s="48"/>
      <c r="O1362" s="49"/>
      <c r="P1362" s="48"/>
      <c r="Q1362" s="48" t="s">
        <v>30</v>
      </c>
      <c r="R1362" s="48" t="s">
        <v>16952</v>
      </c>
      <c r="S1362" s="12" t="s">
        <v>30</v>
      </c>
      <c r="T1362" s="29" t="s">
        <v>16952</v>
      </c>
    </row>
    <row r="1363" s="29" customFormat="1" spans="1:19">
      <c r="A1363" s="12">
        <v>1360</v>
      </c>
      <c r="B1363" s="12" t="s">
        <v>16977</v>
      </c>
      <c r="C1363" s="12"/>
      <c r="D1363" s="48" t="s">
        <v>507</v>
      </c>
      <c r="E1363" s="48" t="s">
        <v>16954</v>
      </c>
      <c r="F1363" s="48" t="s">
        <v>24</v>
      </c>
      <c r="G1363" s="48">
        <v>18</v>
      </c>
      <c r="H1363" s="48" t="s">
        <v>3256</v>
      </c>
      <c r="I1363" s="48" t="s">
        <v>16955</v>
      </c>
      <c r="J1363" s="48">
        <v>17807834834</v>
      </c>
      <c r="K1363" s="48" t="s">
        <v>27</v>
      </c>
      <c r="L1363" s="49">
        <v>44331</v>
      </c>
      <c r="M1363" s="48" t="s">
        <v>2455</v>
      </c>
      <c r="N1363" s="48" t="s">
        <v>27</v>
      </c>
      <c r="O1363" s="49">
        <v>44366</v>
      </c>
      <c r="P1363" s="48" t="s">
        <v>2455</v>
      </c>
      <c r="Q1363" s="48" t="s">
        <v>30</v>
      </c>
      <c r="R1363" s="48"/>
      <c r="S1363" s="12" t="s">
        <v>30</v>
      </c>
    </row>
    <row r="1364" s="29" customFormat="1" spans="1:19">
      <c r="A1364" s="12">
        <v>1361</v>
      </c>
      <c r="B1364" s="12" t="s">
        <v>16917</v>
      </c>
      <c r="C1364" s="12"/>
      <c r="D1364" s="48" t="s">
        <v>507</v>
      </c>
      <c r="E1364" s="48" t="s">
        <v>16957</v>
      </c>
      <c r="F1364" s="48" t="s">
        <v>143</v>
      </c>
      <c r="G1364" s="48">
        <v>18</v>
      </c>
      <c r="H1364" s="48" t="s">
        <v>19007</v>
      </c>
      <c r="I1364" s="48" t="s">
        <v>7003</v>
      </c>
      <c r="J1364" s="48">
        <v>15878823279</v>
      </c>
      <c r="K1364" s="48" t="s">
        <v>27</v>
      </c>
      <c r="L1364" s="49">
        <v>44331</v>
      </c>
      <c r="M1364" s="48" t="s">
        <v>2455</v>
      </c>
      <c r="N1364" s="48" t="s">
        <v>27</v>
      </c>
      <c r="O1364" s="49">
        <v>44366</v>
      </c>
      <c r="P1364" s="48" t="s">
        <v>2455</v>
      </c>
      <c r="Q1364" s="48" t="s">
        <v>30</v>
      </c>
      <c r="R1364" s="48"/>
      <c r="S1364" s="12" t="s">
        <v>30</v>
      </c>
    </row>
    <row r="1365" s="29" customFormat="1" spans="1:19">
      <c r="A1365" s="12">
        <v>1362</v>
      </c>
      <c r="B1365" s="12" t="s">
        <v>16920</v>
      </c>
      <c r="C1365" s="12"/>
      <c r="D1365" s="48" t="s">
        <v>507</v>
      </c>
      <c r="E1365" s="48" t="s">
        <v>16960</v>
      </c>
      <c r="F1365" s="48" t="s">
        <v>143</v>
      </c>
      <c r="G1365" s="48">
        <v>18</v>
      </c>
      <c r="H1365" s="48" t="s">
        <v>7232</v>
      </c>
      <c r="I1365" s="48" t="s">
        <v>16961</v>
      </c>
      <c r="J1365" s="48">
        <v>19127175932</v>
      </c>
      <c r="K1365" s="48" t="s">
        <v>27</v>
      </c>
      <c r="L1365" s="49">
        <v>44395</v>
      </c>
      <c r="M1365" s="48" t="s">
        <v>2455</v>
      </c>
      <c r="N1365" s="48"/>
      <c r="O1365" s="49"/>
      <c r="P1365" s="48"/>
      <c r="Q1365" s="48" t="s">
        <v>30</v>
      </c>
      <c r="R1365" s="48"/>
      <c r="S1365" s="12" t="s">
        <v>30</v>
      </c>
    </row>
    <row r="1366" s="29" customFormat="1" spans="1:19">
      <c r="A1366" s="12">
        <v>1363</v>
      </c>
      <c r="B1366" s="12" t="s">
        <v>16924</v>
      </c>
      <c r="C1366" s="12"/>
      <c r="D1366" s="48" t="s">
        <v>507</v>
      </c>
      <c r="E1366" s="48" t="s">
        <v>2250</v>
      </c>
      <c r="F1366" s="48" t="s">
        <v>143</v>
      </c>
      <c r="G1366" s="48">
        <v>18</v>
      </c>
      <c r="H1366" s="48" t="s">
        <v>16963</v>
      </c>
      <c r="I1366" s="48" t="s">
        <v>16964</v>
      </c>
      <c r="J1366" s="48">
        <v>13324788159</v>
      </c>
      <c r="K1366" s="48" t="s">
        <v>27</v>
      </c>
      <c r="L1366" s="49">
        <v>44398</v>
      </c>
      <c r="M1366" s="48" t="s">
        <v>12797</v>
      </c>
      <c r="N1366" s="48"/>
      <c r="O1366" s="49"/>
      <c r="P1366" s="48"/>
      <c r="Q1366" s="48" t="s">
        <v>30</v>
      </c>
      <c r="R1366" s="48"/>
      <c r="S1366" s="12" t="s">
        <v>30</v>
      </c>
    </row>
    <row r="1367" s="29" customFormat="1" spans="1:19">
      <c r="A1367" s="12">
        <v>1364</v>
      </c>
      <c r="B1367" s="12" t="s">
        <v>16928</v>
      </c>
      <c r="C1367" s="12"/>
      <c r="D1367" s="48" t="s">
        <v>507</v>
      </c>
      <c r="E1367" s="48" t="s">
        <v>16966</v>
      </c>
      <c r="F1367" s="48" t="s">
        <v>143</v>
      </c>
      <c r="G1367" s="48">
        <v>17</v>
      </c>
      <c r="H1367" s="48" t="s">
        <v>16967</v>
      </c>
      <c r="I1367" s="48" t="s">
        <v>16968</v>
      </c>
      <c r="J1367" s="48">
        <v>18178894595</v>
      </c>
      <c r="K1367" s="48" t="s">
        <v>27</v>
      </c>
      <c r="L1367" s="49">
        <v>44397</v>
      </c>
      <c r="M1367" s="48" t="s">
        <v>16874</v>
      </c>
      <c r="N1367" s="48"/>
      <c r="O1367" s="49"/>
      <c r="P1367" s="48"/>
      <c r="Q1367" s="48" t="s">
        <v>30</v>
      </c>
      <c r="R1367" s="48"/>
      <c r="S1367" s="12" t="s">
        <v>30</v>
      </c>
    </row>
    <row r="1368" s="29" customFormat="1" spans="1:19">
      <c r="A1368" s="12">
        <v>1365</v>
      </c>
      <c r="B1368" s="12" t="s">
        <v>16931</v>
      </c>
      <c r="C1368" s="12"/>
      <c r="D1368" s="48" t="s">
        <v>507</v>
      </c>
      <c r="E1368" s="48" t="s">
        <v>16970</v>
      </c>
      <c r="F1368" s="48" t="s">
        <v>143</v>
      </c>
      <c r="G1368" s="48">
        <v>22</v>
      </c>
      <c r="H1368" s="48" t="s">
        <v>16971</v>
      </c>
      <c r="I1368" s="48" t="s">
        <v>16972</v>
      </c>
      <c r="J1368" s="48">
        <v>15977864590</v>
      </c>
      <c r="K1368" s="48" t="s">
        <v>27</v>
      </c>
      <c r="L1368" s="49">
        <v>44331</v>
      </c>
      <c r="M1368" s="48" t="s">
        <v>2455</v>
      </c>
      <c r="N1368" s="48" t="s">
        <v>27</v>
      </c>
      <c r="O1368" s="49">
        <v>44366</v>
      </c>
      <c r="P1368" s="48" t="s">
        <v>2455</v>
      </c>
      <c r="Q1368" s="48" t="s">
        <v>30</v>
      </c>
      <c r="R1368" s="48"/>
      <c r="S1368" s="12" t="s">
        <v>30</v>
      </c>
    </row>
    <row r="1369" s="29" customFormat="1" spans="1:19">
      <c r="A1369" s="12">
        <v>1366</v>
      </c>
      <c r="B1369" s="12" t="s">
        <v>16935</v>
      </c>
      <c r="C1369" s="12"/>
      <c r="D1369" s="48" t="s">
        <v>507</v>
      </c>
      <c r="E1369" s="48" t="s">
        <v>16974</v>
      </c>
      <c r="F1369" s="48" t="s">
        <v>143</v>
      </c>
      <c r="G1369" s="48">
        <v>18</v>
      </c>
      <c r="H1369" s="48" t="s">
        <v>25928</v>
      </c>
      <c r="I1369" s="48" t="s">
        <v>16976</v>
      </c>
      <c r="J1369" s="48">
        <v>13481866297</v>
      </c>
      <c r="K1369" s="48" t="s">
        <v>27</v>
      </c>
      <c r="L1369" s="49">
        <v>44394</v>
      </c>
      <c r="M1369" s="48" t="s">
        <v>2172</v>
      </c>
      <c r="N1369" s="48" t="s">
        <v>27</v>
      </c>
      <c r="O1369" s="49">
        <v>44415</v>
      </c>
      <c r="P1369" s="48" t="s">
        <v>12602</v>
      </c>
      <c r="Q1369" s="48" t="s">
        <v>30</v>
      </c>
      <c r="R1369" s="48"/>
      <c r="S1369" s="12" t="s">
        <v>30</v>
      </c>
    </row>
    <row r="1370" s="29" customFormat="1" spans="1:19">
      <c r="A1370" s="12">
        <v>1367</v>
      </c>
      <c r="B1370" s="12" t="s">
        <v>16973</v>
      </c>
      <c r="C1370" s="12"/>
      <c r="D1370" s="48" t="s">
        <v>507</v>
      </c>
      <c r="E1370" s="48" t="s">
        <v>16978</v>
      </c>
      <c r="F1370" s="48" t="s">
        <v>143</v>
      </c>
      <c r="G1370" s="48">
        <v>18</v>
      </c>
      <c r="H1370" s="48" t="s">
        <v>16979</v>
      </c>
      <c r="I1370" s="48" t="s">
        <v>16980</v>
      </c>
      <c r="J1370" s="48">
        <v>18077881837</v>
      </c>
      <c r="K1370" s="48" t="s">
        <v>27</v>
      </c>
      <c r="L1370" s="49">
        <v>44331</v>
      </c>
      <c r="M1370" s="48" t="s">
        <v>2455</v>
      </c>
      <c r="N1370" s="48" t="s">
        <v>27</v>
      </c>
      <c r="O1370" s="49">
        <v>44366</v>
      </c>
      <c r="P1370" s="48" t="s">
        <v>2455</v>
      </c>
      <c r="Q1370" s="48" t="s">
        <v>30</v>
      </c>
      <c r="R1370" s="48"/>
      <c r="S1370" s="12" t="s">
        <v>30</v>
      </c>
    </row>
    <row r="1371" s="29" customFormat="1" spans="1:20">
      <c r="A1371" s="12">
        <v>1368</v>
      </c>
      <c r="B1371" s="12" t="s">
        <v>16939</v>
      </c>
      <c r="C1371" s="12"/>
      <c r="D1371" s="48" t="s">
        <v>507</v>
      </c>
      <c r="E1371" s="48" t="s">
        <v>16982</v>
      </c>
      <c r="F1371" s="48" t="s">
        <v>143</v>
      </c>
      <c r="G1371" s="48">
        <v>18</v>
      </c>
      <c r="H1371" s="48" t="s">
        <v>16983</v>
      </c>
      <c r="I1371" s="48" t="s">
        <v>16984</v>
      </c>
      <c r="J1371" s="48">
        <v>14736274055</v>
      </c>
      <c r="K1371" s="48" t="s">
        <v>27</v>
      </c>
      <c r="L1371" s="49">
        <v>44331</v>
      </c>
      <c r="M1371" s="48" t="s">
        <v>2455</v>
      </c>
      <c r="N1371" s="48" t="s">
        <v>27</v>
      </c>
      <c r="O1371" s="49">
        <v>44366</v>
      </c>
      <c r="P1371" s="48" t="s">
        <v>2455</v>
      </c>
      <c r="Q1371" s="48" t="s">
        <v>30</v>
      </c>
      <c r="R1371" s="48" t="s">
        <v>16985</v>
      </c>
      <c r="S1371" s="12" t="s">
        <v>30</v>
      </c>
      <c r="T1371" s="29" t="s">
        <v>16985</v>
      </c>
    </row>
    <row r="1372" s="29" customFormat="1" spans="1:19">
      <c r="A1372" s="12">
        <v>1369</v>
      </c>
      <c r="B1372" s="12" t="s">
        <v>16944</v>
      </c>
      <c r="C1372" s="12"/>
      <c r="D1372" s="48" t="s">
        <v>507</v>
      </c>
      <c r="E1372" s="48" t="s">
        <v>16987</v>
      </c>
      <c r="F1372" s="48" t="s">
        <v>143</v>
      </c>
      <c r="G1372" s="48">
        <v>22</v>
      </c>
      <c r="H1372" s="48" t="s">
        <v>16988</v>
      </c>
      <c r="I1372" s="48" t="s">
        <v>16989</v>
      </c>
      <c r="J1372" s="48">
        <v>18007785007</v>
      </c>
      <c r="K1372" s="48" t="s">
        <v>27</v>
      </c>
      <c r="L1372" s="49">
        <v>44396</v>
      </c>
      <c r="M1372" s="48" t="s">
        <v>133</v>
      </c>
      <c r="N1372" s="48"/>
      <c r="O1372" s="49"/>
      <c r="P1372" s="48"/>
      <c r="Q1372" s="48" t="s">
        <v>30</v>
      </c>
      <c r="R1372" s="48"/>
      <c r="S1372" s="12" t="s">
        <v>30</v>
      </c>
    </row>
    <row r="1373" s="29" customFormat="1" spans="1:19">
      <c r="A1373" s="12">
        <v>1370</v>
      </c>
      <c r="B1373" s="12" t="s">
        <v>16981</v>
      </c>
      <c r="C1373" s="12"/>
      <c r="D1373" s="48" t="s">
        <v>507</v>
      </c>
      <c r="E1373" s="48" t="s">
        <v>16991</v>
      </c>
      <c r="F1373" s="48" t="s">
        <v>24</v>
      </c>
      <c r="G1373" s="48">
        <v>18</v>
      </c>
      <c r="H1373" s="48" t="s">
        <v>16992</v>
      </c>
      <c r="I1373" s="48" t="s">
        <v>16993</v>
      </c>
      <c r="J1373" s="48">
        <v>13471801354</v>
      </c>
      <c r="K1373" s="48" t="s">
        <v>27</v>
      </c>
      <c r="L1373" s="49">
        <v>44331</v>
      </c>
      <c r="M1373" s="48" t="s">
        <v>2455</v>
      </c>
      <c r="N1373" s="48" t="s">
        <v>27</v>
      </c>
      <c r="O1373" s="49">
        <v>44366</v>
      </c>
      <c r="P1373" s="48" t="s">
        <v>2455</v>
      </c>
      <c r="Q1373" s="48" t="s">
        <v>30</v>
      </c>
      <c r="R1373" s="48"/>
      <c r="S1373" s="12" t="s">
        <v>30</v>
      </c>
    </row>
    <row r="1374" s="29" customFormat="1" spans="1:19">
      <c r="A1374" s="12">
        <v>1371</v>
      </c>
      <c r="B1374" s="12" t="s">
        <v>16948</v>
      </c>
      <c r="C1374" s="12"/>
      <c r="D1374" s="48" t="s">
        <v>507</v>
      </c>
      <c r="E1374" s="48" t="s">
        <v>16995</v>
      </c>
      <c r="F1374" s="48" t="s">
        <v>143</v>
      </c>
      <c r="G1374" s="48">
        <v>19</v>
      </c>
      <c r="H1374" s="48" t="s">
        <v>16996</v>
      </c>
      <c r="I1374" s="48" t="s">
        <v>16997</v>
      </c>
      <c r="J1374" s="48">
        <v>17754598479</v>
      </c>
      <c r="K1374" s="48" t="s">
        <v>27</v>
      </c>
      <c r="L1374" s="49" t="s">
        <v>16998</v>
      </c>
      <c r="M1374" s="48" t="s">
        <v>8635</v>
      </c>
      <c r="N1374" s="48" t="s">
        <v>27</v>
      </c>
      <c r="O1374" s="49">
        <v>44417</v>
      </c>
      <c r="P1374" s="48" t="s">
        <v>8635</v>
      </c>
      <c r="Q1374" s="48" t="s">
        <v>30</v>
      </c>
      <c r="R1374" s="48"/>
      <c r="S1374" s="12" t="s">
        <v>30</v>
      </c>
    </row>
    <row r="1375" s="29" customFormat="1" spans="1:19">
      <c r="A1375" s="12">
        <v>1372</v>
      </c>
      <c r="B1375" s="12" t="s">
        <v>16839</v>
      </c>
      <c r="C1375" s="12"/>
      <c r="D1375" s="48" t="s">
        <v>507</v>
      </c>
      <c r="E1375" s="48" t="s">
        <v>17000</v>
      </c>
      <c r="F1375" s="48" t="s">
        <v>143</v>
      </c>
      <c r="G1375" s="48">
        <v>19</v>
      </c>
      <c r="H1375" s="48" t="s">
        <v>25929</v>
      </c>
      <c r="I1375" s="48" t="s">
        <v>17002</v>
      </c>
      <c r="J1375" s="48">
        <v>19978820308</v>
      </c>
      <c r="K1375" s="48" t="s">
        <v>27</v>
      </c>
      <c r="L1375" s="49">
        <v>44331</v>
      </c>
      <c r="M1375" s="48" t="s">
        <v>2455</v>
      </c>
      <c r="N1375" s="48" t="s">
        <v>27</v>
      </c>
      <c r="O1375" s="49">
        <v>44366</v>
      </c>
      <c r="P1375" s="48" t="s">
        <v>2455</v>
      </c>
      <c r="Q1375" s="48" t="s">
        <v>30</v>
      </c>
      <c r="R1375" s="48"/>
      <c r="S1375" s="12" t="s">
        <v>30</v>
      </c>
    </row>
    <row r="1376" s="29" customFormat="1" spans="1:19">
      <c r="A1376" s="12">
        <v>1373</v>
      </c>
      <c r="B1376" s="12" t="s">
        <v>17003</v>
      </c>
      <c r="C1376" s="12"/>
      <c r="D1376" s="48" t="s">
        <v>512</v>
      </c>
      <c r="E1376" s="48" t="s">
        <v>17004</v>
      </c>
      <c r="F1376" s="48" t="s">
        <v>24</v>
      </c>
      <c r="G1376" s="48">
        <v>16</v>
      </c>
      <c r="H1376" s="48" t="s">
        <v>414</v>
      </c>
      <c r="I1376" s="48" t="s">
        <v>17005</v>
      </c>
      <c r="J1376" s="48">
        <v>15807782782</v>
      </c>
      <c r="K1376" s="48" t="s">
        <v>27</v>
      </c>
      <c r="L1376" s="49">
        <v>44396</v>
      </c>
      <c r="M1376" s="48" t="s">
        <v>68</v>
      </c>
      <c r="N1376" s="48" t="s">
        <v>30</v>
      </c>
      <c r="O1376" s="49"/>
      <c r="P1376" s="48"/>
      <c r="Q1376" s="48" t="s">
        <v>30</v>
      </c>
      <c r="R1376" s="48"/>
      <c r="S1376" s="48"/>
    </row>
    <row r="1377" s="29" customFormat="1" spans="1:19">
      <c r="A1377" s="12">
        <v>1374</v>
      </c>
      <c r="B1377" s="12" t="s">
        <v>17006</v>
      </c>
      <c r="C1377" s="12"/>
      <c r="D1377" s="48" t="s">
        <v>512</v>
      </c>
      <c r="E1377" s="48" t="s">
        <v>17007</v>
      </c>
      <c r="F1377" s="48" t="s">
        <v>24</v>
      </c>
      <c r="G1377" s="48">
        <v>17</v>
      </c>
      <c r="H1377" s="48" t="s">
        <v>17008</v>
      </c>
      <c r="I1377" s="48" t="s">
        <v>17009</v>
      </c>
      <c r="J1377" s="48">
        <v>15119142003</v>
      </c>
      <c r="K1377" s="48" t="s">
        <v>27</v>
      </c>
      <c r="L1377" s="49">
        <v>44396</v>
      </c>
      <c r="M1377" s="48" t="s">
        <v>2455</v>
      </c>
      <c r="N1377" s="48" t="s">
        <v>30</v>
      </c>
      <c r="O1377" s="49"/>
      <c r="P1377" s="48"/>
      <c r="Q1377" s="48" t="s">
        <v>30</v>
      </c>
      <c r="R1377" s="48"/>
      <c r="S1377" s="48"/>
    </row>
    <row r="1378" s="29" customFormat="1" spans="1:19">
      <c r="A1378" s="12">
        <v>1375</v>
      </c>
      <c r="B1378" s="12" t="s">
        <v>17010</v>
      </c>
      <c r="C1378" s="12"/>
      <c r="D1378" s="48" t="s">
        <v>512</v>
      </c>
      <c r="E1378" s="48" t="s">
        <v>17011</v>
      </c>
      <c r="F1378" s="48" t="s">
        <v>24</v>
      </c>
      <c r="G1378" s="48">
        <v>16</v>
      </c>
      <c r="H1378" s="48" t="s">
        <v>17012</v>
      </c>
      <c r="I1378" s="48" t="s">
        <v>17013</v>
      </c>
      <c r="J1378" s="48">
        <v>13737964856</v>
      </c>
      <c r="K1378" s="48" t="s">
        <v>27</v>
      </c>
      <c r="L1378" s="49">
        <v>44397</v>
      </c>
      <c r="M1378" s="48" t="s">
        <v>2455</v>
      </c>
      <c r="N1378" s="48" t="s">
        <v>27</v>
      </c>
      <c r="O1378" s="49"/>
      <c r="P1378" s="48"/>
      <c r="Q1378" s="48" t="s">
        <v>30</v>
      </c>
      <c r="R1378" s="48"/>
      <c r="S1378" s="48"/>
    </row>
    <row r="1379" s="29" customFormat="1" spans="1:19">
      <c r="A1379" s="12">
        <v>1376</v>
      </c>
      <c r="B1379" s="12" t="s">
        <v>17014</v>
      </c>
      <c r="C1379" s="12"/>
      <c r="D1379" s="48" t="s">
        <v>512</v>
      </c>
      <c r="E1379" s="48" t="s">
        <v>7237</v>
      </c>
      <c r="F1379" s="48" t="s">
        <v>24</v>
      </c>
      <c r="G1379" s="48">
        <v>17</v>
      </c>
      <c r="H1379" s="48" t="s">
        <v>17015</v>
      </c>
      <c r="I1379" s="48" t="s">
        <v>17016</v>
      </c>
      <c r="J1379" s="48">
        <v>18807880538</v>
      </c>
      <c r="K1379" s="48" t="s">
        <v>27</v>
      </c>
      <c r="L1379" s="49">
        <v>44415</v>
      </c>
      <c r="M1379" s="48" t="s">
        <v>2747</v>
      </c>
      <c r="N1379" s="48"/>
      <c r="O1379" s="49"/>
      <c r="P1379" s="48"/>
      <c r="Q1379" s="48" t="s">
        <v>30</v>
      </c>
      <c r="R1379" s="48"/>
      <c r="S1379" s="48"/>
    </row>
    <row r="1380" s="29" customFormat="1" spans="1:19">
      <c r="A1380" s="12">
        <v>1377</v>
      </c>
      <c r="B1380" s="12" t="s">
        <v>17017</v>
      </c>
      <c r="C1380" s="12"/>
      <c r="D1380" s="48" t="s">
        <v>512</v>
      </c>
      <c r="E1380" s="48" t="s">
        <v>17018</v>
      </c>
      <c r="F1380" s="48" t="s">
        <v>24</v>
      </c>
      <c r="G1380" s="48">
        <v>19</v>
      </c>
      <c r="H1380" s="48" t="s">
        <v>8638</v>
      </c>
      <c r="I1380" s="48" t="s">
        <v>17019</v>
      </c>
      <c r="J1380" s="48" t="s">
        <v>17020</v>
      </c>
      <c r="K1380" s="48" t="s">
        <v>27</v>
      </c>
      <c r="L1380" s="49">
        <v>44394</v>
      </c>
      <c r="M1380" s="48" t="s">
        <v>1303</v>
      </c>
      <c r="N1380" s="48"/>
      <c r="O1380" s="49"/>
      <c r="P1380" s="48"/>
      <c r="Q1380" s="48" t="s">
        <v>30</v>
      </c>
      <c r="R1380" s="48"/>
      <c r="S1380" s="48"/>
    </row>
    <row r="1381" s="29" customFormat="1" spans="1:19">
      <c r="A1381" s="12">
        <v>1378</v>
      </c>
      <c r="B1381" s="12" t="s">
        <v>17021</v>
      </c>
      <c r="C1381" s="12"/>
      <c r="D1381" s="48" t="s">
        <v>512</v>
      </c>
      <c r="E1381" s="48" t="s">
        <v>17022</v>
      </c>
      <c r="F1381" s="48" t="s">
        <v>24</v>
      </c>
      <c r="G1381" s="48">
        <v>16</v>
      </c>
      <c r="H1381" s="48" t="s">
        <v>17023</v>
      </c>
      <c r="I1381" s="48" t="s">
        <v>17024</v>
      </c>
      <c r="J1381" s="48" t="s">
        <v>17025</v>
      </c>
      <c r="K1381" s="48" t="s">
        <v>27</v>
      </c>
      <c r="L1381" s="49">
        <v>44396</v>
      </c>
      <c r="M1381" s="48" t="s">
        <v>6105</v>
      </c>
      <c r="N1381" s="48" t="s">
        <v>30</v>
      </c>
      <c r="O1381" s="49"/>
      <c r="P1381" s="48"/>
      <c r="Q1381" s="48" t="s">
        <v>30</v>
      </c>
      <c r="R1381" s="48"/>
      <c r="S1381" s="48"/>
    </row>
    <row r="1382" s="29" customFormat="1" spans="1:19">
      <c r="A1382" s="12">
        <v>1379</v>
      </c>
      <c r="B1382" s="12" t="s">
        <v>17026</v>
      </c>
      <c r="C1382" s="12"/>
      <c r="D1382" s="48" t="s">
        <v>512</v>
      </c>
      <c r="E1382" s="48" t="s">
        <v>12767</v>
      </c>
      <c r="F1382" s="48" t="s">
        <v>24</v>
      </c>
      <c r="G1382" s="48">
        <v>16</v>
      </c>
      <c r="H1382" s="48" t="s">
        <v>17027</v>
      </c>
      <c r="I1382" s="48" t="s">
        <v>17028</v>
      </c>
      <c r="J1382" s="48">
        <v>17733180690</v>
      </c>
      <c r="K1382" s="48" t="s">
        <v>27</v>
      </c>
      <c r="L1382" s="49">
        <v>44397</v>
      </c>
      <c r="M1382" s="48" t="s">
        <v>1273</v>
      </c>
      <c r="N1382" s="48"/>
      <c r="O1382" s="49"/>
      <c r="P1382" s="48"/>
      <c r="Q1382" s="48" t="s">
        <v>30</v>
      </c>
      <c r="R1382" s="48"/>
      <c r="S1382" s="48"/>
    </row>
    <row r="1383" s="29" customFormat="1" spans="1:19">
      <c r="A1383" s="12">
        <v>1380</v>
      </c>
      <c r="B1383" s="12" t="s">
        <v>17029</v>
      </c>
      <c r="C1383" s="12"/>
      <c r="D1383" s="48" t="s">
        <v>512</v>
      </c>
      <c r="E1383" s="48" t="s">
        <v>15111</v>
      </c>
      <c r="F1383" s="48" t="s">
        <v>24</v>
      </c>
      <c r="G1383" s="48">
        <v>17</v>
      </c>
      <c r="H1383" s="48" t="s">
        <v>17030</v>
      </c>
      <c r="I1383" s="48" t="s">
        <v>17031</v>
      </c>
      <c r="J1383" s="48" t="s">
        <v>17032</v>
      </c>
      <c r="K1383" s="48" t="s">
        <v>27</v>
      </c>
      <c r="L1383" s="49">
        <v>44396</v>
      </c>
      <c r="M1383" s="48" t="s">
        <v>19009</v>
      </c>
      <c r="N1383" s="48" t="s">
        <v>27</v>
      </c>
      <c r="O1383" s="49">
        <v>44417</v>
      </c>
      <c r="P1383" s="48" t="s">
        <v>17033</v>
      </c>
      <c r="Q1383" s="48" t="s">
        <v>30</v>
      </c>
      <c r="R1383" s="48"/>
      <c r="S1383" s="48"/>
    </row>
    <row r="1384" s="29" customFormat="1" spans="1:19">
      <c r="A1384" s="12">
        <v>1381</v>
      </c>
      <c r="B1384" s="12" t="s">
        <v>17034</v>
      </c>
      <c r="C1384" s="12"/>
      <c r="D1384" s="48" t="s">
        <v>512</v>
      </c>
      <c r="E1384" s="48" t="s">
        <v>17035</v>
      </c>
      <c r="F1384" s="48" t="s">
        <v>24</v>
      </c>
      <c r="G1384" s="48">
        <v>17</v>
      </c>
      <c r="H1384" s="48" t="s">
        <v>5637</v>
      </c>
      <c r="I1384" s="48" t="s">
        <v>5638</v>
      </c>
      <c r="J1384" s="48" t="s">
        <v>17036</v>
      </c>
      <c r="K1384" s="48" t="s">
        <v>27</v>
      </c>
      <c r="L1384" s="49">
        <v>44420</v>
      </c>
      <c r="M1384" s="48" t="s">
        <v>28</v>
      </c>
      <c r="N1384" s="48" t="s">
        <v>30</v>
      </c>
      <c r="O1384" s="49"/>
      <c r="P1384" s="48"/>
      <c r="Q1384" s="48" t="s">
        <v>30</v>
      </c>
      <c r="R1384" s="48"/>
      <c r="S1384" s="48"/>
    </row>
    <row r="1385" s="29" customFormat="1" spans="1:19">
      <c r="A1385" s="12">
        <v>1382</v>
      </c>
      <c r="B1385" s="12" t="s">
        <v>17037</v>
      </c>
      <c r="C1385" s="12"/>
      <c r="D1385" s="48" t="s">
        <v>512</v>
      </c>
      <c r="E1385" s="48" t="s">
        <v>17038</v>
      </c>
      <c r="F1385" s="48" t="s">
        <v>24</v>
      </c>
      <c r="G1385" s="48">
        <v>14</v>
      </c>
      <c r="H1385" s="48" t="s">
        <v>17039</v>
      </c>
      <c r="I1385" s="48" t="s">
        <v>17040</v>
      </c>
      <c r="J1385" s="48" t="s">
        <v>17041</v>
      </c>
      <c r="K1385" s="48" t="s">
        <v>27</v>
      </c>
      <c r="L1385" s="49">
        <v>44415</v>
      </c>
      <c r="M1385" s="48" t="s">
        <v>19011</v>
      </c>
      <c r="N1385" s="48" t="s">
        <v>30</v>
      </c>
      <c r="O1385" s="49"/>
      <c r="P1385" s="48"/>
      <c r="Q1385" s="48" t="s">
        <v>30</v>
      </c>
      <c r="R1385" s="48"/>
      <c r="S1385" s="48"/>
    </row>
    <row r="1386" s="29" customFormat="1" spans="1:19">
      <c r="A1386" s="12">
        <v>1383</v>
      </c>
      <c r="B1386" s="12" t="s">
        <v>17042</v>
      </c>
      <c r="C1386" s="12"/>
      <c r="D1386" s="48" t="s">
        <v>512</v>
      </c>
      <c r="E1386" s="48" t="s">
        <v>17043</v>
      </c>
      <c r="F1386" s="48" t="s">
        <v>24</v>
      </c>
      <c r="G1386" s="48">
        <v>16</v>
      </c>
      <c r="H1386" s="48" t="s">
        <v>17044</v>
      </c>
      <c r="I1386" s="48" t="s">
        <v>17045</v>
      </c>
      <c r="J1386" s="48" t="s">
        <v>17046</v>
      </c>
      <c r="K1386" s="48" t="s">
        <v>27</v>
      </c>
      <c r="L1386" s="49">
        <v>44396</v>
      </c>
      <c r="M1386" s="48" t="s">
        <v>19012</v>
      </c>
      <c r="N1386" s="48" t="s">
        <v>30</v>
      </c>
      <c r="O1386" s="49"/>
      <c r="P1386" s="48"/>
      <c r="Q1386" s="48" t="s">
        <v>30</v>
      </c>
      <c r="R1386" s="48"/>
      <c r="S1386" s="48"/>
    </row>
    <row r="1387" s="29" customFormat="1" spans="1:19">
      <c r="A1387" s="12">
        <v>1384</v>
      </c>
      <c r="B1387" s="12" t="s">
        <v>17047</v>
      </c>
      <c r="C1387" s="12"/>
      <c r="D1387" s="48" t="s">
        <v>512</v>
      </c>
      <c r="E1387" s="48" t="s">
        <v>17048</v>
      </c>
      <c r="F1387" s="48" t="s">
        <v>24</v>
      </c>
      <c r="G1387" s="48">
        <v>16</v>
      </c>
      <c r="H1387" s="48" t="s">
        <v>19013</v>
      </c>
      <c r="I1387" s="48" t="s">
        <v>8567</v>
      </c>
      <c r="J1387" s="48">
        <v>13877146596</v>
      </c>
      <c r="K1387" s="48" t="s">
        <v>27</v>
      </c>
      <c r="L1387" s="49">
        <v>44396</v>
      </c>
      <c r="M1387" s="48" t="s">
        <v>2455</v>
      </c>
      <c r="N1387" s="48" t="s">
        <v>30</v>
      </c>
      <c r="O1387" s="49"/>
      <c r="P1387" s="48"/>
      <c r="Q1387" s="48" t="s">
        <v>30</v>
      </c>
      <c r="R1387" s="48"/>
      <c r="S1387" s="48"/>
    </row>
    <row r="1388" s="29" customFormat="1" spans="1:19">
      <c r="A1388" s="12">
        <v>1385</v>
      </c>
      <c r="B1388" s="12" t="s">
        <v>17050</v>
      </c>
      <c r="C1388" s="12"/>
      <c r="D1388" s="48" t="s">
        <v>512</v>
      </c>
      <c r="E1388" s="48" t="s">
        <v>17051</v>
      </c>
      <c r="F1388" s="48" t="s">
        <v>24</v>
      </c>
      <c r="G1388" s="48">
        <v>16</v>
      </c>
      <c r="H1388" s="48" t="s">
        <v>19014</v>
      </c>
      <c r="I1388" s="48" t="s">
        <v>17053</v>
      </c>
      <c r="J1388" s="48">
        <v>13317788737</v>
      </c>
      <c r="K1388" s="48" t="s">
        <v>27</v>
      </c>
      <c r="L1388" s="49">
        <v>44396</v>
      </c>
      <c r="M1388" s="48" t="s">
        <v>185</v>
      </c>
      <c r="N1388" s="48" t="s">
        <v>30</v>
      </c>
      <c r="O1388" s="49"/>
      <c r="P1388" s="48"/>
      <c r="Q1388" s="48" t="s">
        <v>30</v>
      </c>
      <c r="R1388" s="48"/>
      <c r="S1388" s="48"/>
    </row>
    <row r="1389" s="29" customFormat="1" spans="1:19">
      <c r="A1389" s="12">
        <v>1386</v>
      </c>
      <c r="B1389" s="12" t="s">
        <v>17054</v>
      </c>
      <c r="C1389" s="12"/>
      <c r="D1389" s="48" t="s">
        <v>512</v>
      </c>
      <c r="E1389" s="48" t="s">
        <v>17055</v>
      </c>
      <c r="F1389" s="48" t="s">
        <v>24</v>
      </c>
      <c r="G1389" s="48">
        <v>17</v>
      </c>
      <c r="H1389" s="48" t="s">
        <v>17056</v>
      </c>
      <c r="I1389" s="48" t="s">
        <v>17057</v>
      </c>
      <c r="J1389" s="48">
        <v>13737966218</v>
      </c>
      <c r="K1389" s="48" t="s">
        <v>27</v>
      </c>
      <c r="L1389" s="49">
        <v>44404</v>
      </c>
      <c r="M1389" s="48" t="s">
        <v>1352</v>
      </c>
      <c r="N1389" s="48" t="s">
        <v>30</v>
      </c>
      <c r="O1389" s="49"/>
      <c r="P1389" s="48"/>
      <c r="Q1389" s="48" t="s">
        <v>30</v>
      </c>
      <c r="R1389" s="48"/>
      <c r="S1389" s="48"/>
    </row>
    <row r="1390" s="29" customFormat="1" spans="1:19">
      <c r="A1390" s="12">
        <v>1387</v>
      </c>
      <c r="B1390" s="12" t="s">
        <v>17058</v>
      </c>
      <c r="C1390" s="12"/>
      <c r="D1390" s="48" t="s">
        <v>512</v>
      </c>
      <c r="E1390" s="48" t="s">
        <v>17059</v>
      </c>
      <c r="F1390" s="48" t="s">
        <v>24</v>
      </c>
      <c r="G1390" s="48">
        <v>16</v>
      </c>
      <c r="H1390" s="48" t="s">
        <v>19015</v>
      </c>
      <c r="I1390" s="48" t="s">
        <v>17061</v>
      </c>
      <c r="J1390" s="48">
        <v>13977876264</v>
      </c>
      <c r="K1390" s="48" t="s">
        <v>27</v>
      </c>
      <c r="L1390" s="49">
        <v>44394</v>
      </c>
      <c r="M1390" s="48" t="s">
        <v>2455</v>
      </c>
      <c r="N1390" s="48" t="s">
        <v>30</v>
      </c>
      <c r="O1390" s="49"/>
      <c r="P1390" s="48"/>
      <c r="Q1390" s="48" t="s">
        <v>30</v>
      </c>
      <c r="R1390" s="48"/>
      <c r="S1390" s="48"/>
    </row>
    <row r="1391" s="29" customFormat="1" spans="1:19">
      <c r="A1391" s="12">
        <v>1388</v>
      </c>
      <c r="B1391" s="12" t="s">
        <v>17062</v>
      </c>
      <c r="C1391" s="12"/>
      <c r="D1391" s="48" t="s">
        <v>512</v>
      </c>
      <c r="E1391" s="48" t="s">
        <v>17063</v>
      </c>
      <c r="F1391" s="48" t="s">
        <v>24</v>
      </c>
      <c r="G1391" s="48">
        <v>16</v>
      </c>
      <c r="H1391" s="48" t="s">
        <v>19016</v>
      </c>
      <c r="I1391" s="48" t="s">
        <v>17065</v>
      </c>
      <c r="J1391" s="48" t="s">
        <v>17066</v>
      </c>
      <c r="K1391" s="48" t="s">
        <v>27</v>
      </c>
      <c r="L1391" s="49">
        <v>44394</v>
      </c>
      <c r="M1391" s="48" t="s">
        <v>2455</v>
      </c>
      <c r="N1391" s="48" t="s">
        <v>30</v>
      </c>
      <c r="O1391" s="49"/>
      <c r="P1391" s="48"/>
      <c r="Q1391" s="48" t="s">
        <v>30</v>
      </c>
      <c r="R1391" s="48"/>
      <c r="S1391" s="48"/>
    </row>
    <row r="1392" s="29" customFormat="1" spans="1:19">
      <c r="A1392" s="12">
        <v>1389</v>
      </c>
      <c r="B1392" s="12" t="s">
        <v>17067</v>
      </c>
      <c r="C1392" s="12"/>
      <c r="D1392" s="48" t="s">
        <v>512</v>
      </c>
      <c r="E1392" s="48" t="s">
        <v>17068</v>
      </c>
      <c r="F1392" s="48" t="s">
        <v>24</v>
      </c>
      <c r="G1392" s="48">
        <v>16</v>
      </c>
      <c r="H1392" s="48" t="s">
        <v>19017</v>
      </c>
      <c r="I1392" s="48" t="s">
        <v>17070</v>
      </c>
      <c r="J1392" s="48" t="s">
        <v>17071</v>
      </c>
      <c r="K1392" s="48" t="s">
        <v>27</v>
      </c>
      <c r="L1392" s="49">
        <v>44396</v>
      </c>
      <c r="M1392" s="48" t="s">
        <v>139</v>
      </c>
      <c r="N1392" s="48" t="s">
        <v>30</v>
      </c>
      <c r="O1392" s="49"/>
      <c r="P1392" s="48"/>
      <c r="Q1392" s="48" t="s">
        <v>30</v>
      </c>
      <c r="R1392" s="48"/>
      <c r="S1392" s="48"/>
    </row>
    <row r="1393" s="29" customFormat="1" spans="1:19">
      <c r="A1393" s="12">
        <v>1390</v>
      </c>
      <c r="B1393" s="12" t="s">
        <v>17072</v>
      </c>
      <c r="C1393" s="12"/>
      <c r="D1393" s="48" t="s">
        <v>512</v>
      </c>
      <c r="E1393" s="48" t="s">
        <v>17073</v>
      </c>
      <c r="F1393" s="48" t="s">
        <v>24</v>
      </c>
      <c r="G1393" s="48">
        <v>17</v>
      </c>
      <c r="H1393" s="48" t="s">
        <v>19018</v>
      </c>
      <c r="I1393" s="48" t="s">
        <v>7913</v>
      </c>
      <c r="J1393" s="48" t="s">
        <v>17075</v>
      </c>
      <c r="K1393" s="48" t="s">
        <v>27</v>
      </c>
      <c r="L1393" s="49">
        <v>44396</v>
      </c>
      <c r="M1393" s="48" t="s">
        <v>28</v>
      </c>
      <c r="N1393" s="48" t="s">
        <v>30</v>
      </c>
      <c r="O1393" s="49"/>
      <c r="P1393" s="48"/>
      <c r="Q1393" s="48" t="s">
        <v>30</v>
      </c>
      <c r="R1393" s="48"/>
      <c r="S1393" s="48"/>
    </row>
    <row r="1394" s="29" customFormat="1" spans="1:19">
      <c r="A1394" s="12">
        <v>1391</v>
      </c>
      <c r="B1394" s="12" t="s">
        <v>17076</v>
      </c>
      <c r="C1394" s="12"/>
      <c r="D1394" s="48" t="s">
        <v>512</v>
      </c>
      <c r="E1394" s="48" t="s">
        <v>17077</v>
      </c>
      <c r="F1394" s="48" t="s">
        <v>24</v>
      </c>
      <c r="G1394" s="48">
        <v>16</v>
      </c>
      <c r="H1394" s="48" t="s">
        <v>17078</v>
      </c>
      <c r="I1394" s="48" t="s">
        <v>17079</v>
      </c>
      <c r="J1394" s="48">
        <v>18934967297</v>
      </c>
      <c r="K1394" s="48" t="s">
        <v>27</v>
      </c>
      <c r="L1394" s="49">
        <v>44397</v>
      </c>
      <c r="M1394" s="48" t="s">
        <v>2455</v>
      </c>
      <c r="N1394" s="48" t="s">
        <v>30</v>
      </c>
      <c r="O1394" s="49"/>
      <c r="P1394" s="48"/>
      <c r="Q1394" s="48" t="s">
        <v>30</v>
      </c>
      <c r="R1394" s="48"/>
      <c r="S1394" s="48"/>
    </row>
    <row r="1395" s="29" customFormat="1" spans="1:19">
      <c r="A1395" s="12">
        <v>1392</v>
      </c>
      <c r="B1395" s="12" t="s">
        <v>17080</v>
      </c>
      <c r="C1395" s="12"/>
      <c r="D1395" s="48" t="s">
        <v>512</v>
      </c>
      <c r="E1395" s="48" t="s">
        <v>17081</v>
      </c>
      <c r="F1395" s="48" t="s">
        <v>24</v>
      </c>
      <c r="G1395" s="48">
        <v>16</v>
      </c>
      <c r="H1395" s="48" t="s">
        <v>19019</v>
      </c>
      <c r="I1395" s="48" t="s">
        <v>17083</v>
      </c>
      <c r="J1395" s="48" t="s">
        <v>17084</v>
      </c>
      <c r="K1395" s="48" t="s">
        <v>27</v>
      </c>
      <c r="L1395" s="49">
        <v>44394</v>
      </c>
      <c r="M1395" s="48" t="s">
        <v>2455</v>
      </c>
      <c r="N1395" s="48" t="s">
        <v>30</v>
      </c>
      <c r="O1395" s="49"/>
      <c r="P1395" s="48"/>
      <c r="Q1395" s="48" t="s">
        <v>30</v>
      </c>
      <c r="R1395" s="48"/>
      <c r="S1395" s="48"/>
    </row>
    <row r="1396" s="29" customFormat="1" spans="1:19">
      <c r="A1396" s="12">
        <v>1393</v>
      </c>
      <c r="B1396" s="12" t="s">
        <v>17085</v>
      </c>
      <c r="C1396" s="12"/>
      <c r="D1396" s="48" t="s">
        <v>512</v>
      </c>
      <c r="E1396" s="48" t="s">
        <v>17086</v>
      </c>
      <c r="F1396" s="48" t="s">
        <v>24</v>
      </c>
      <c r="G1396" s="48">
        <v>16</v>
      </c>
      <c r="H1396" s="48" t="s">
        <v>17090</v>
      </c>
      <c r="I1396" s="48" t="s">
        <v>17088</v>
      </c>
      <c r="J1396" s="48" t="s">
        <v>17089</v>
      </c>
      <c r="K1396" s="48" t="s">
        <v>27</v>
      </c>
      <c r="L1396" s="49">
        <v>44394</v>
      </c>
      <c r="M1396" s="48" t="s">
        <v>2455</v>
      </c>
      <c r="N1396" s="48" t="s">
        <v>30</v>
      </c>
      <c r="O1396" s="49"/>
      <c r="P1396" s="48"/>
      <c r="Q1396" s="48" t="s">
        <v>30</v>
      </c>
      <c r="R1396" s="48" t="s">
        <v>17090</v>
      </c>
      <c r="S1396" s="48"/>
    </row>
    <row r="1397" s="29" customFormat="1" spans="1:19">
      <c r="A1397" s="12">
        <v>1394</v>
      </c>
      <c r="B1397" s="12" t="s">
        <v>17091</v>
      </c>
      <c r="C1397" s="12"/>
      <c r="D1397" s="48" t="s">
        <v>512</v>
      </c>
      <c r="E1397" s="48" t="s">
        <v>17092</v>
      </c>
      <c r="F1397" s="48" t="s">
        <v>24</v>
      </c>
      <c r="G1397" s="48">
        <v>16</v>
      </c>
      <c r="H1397" s="48" t="s">
        <v>17093</v>
      </c>
      <c r="I1397" s="48" t="s">
        <v>17094</v>
      </c>
      <c r="J1397" s="48" t="s">
        <v>17095</v>
      </c>
      <c r="K1397" s="48" t="s">
        <v>27</v>
      </c>
      <c r="L1397" s="49">
        <v>44396</v>
      </c>
      <c r="M1397" s="48" t="s">
        <v>19009</v>
      </c>
      <c r="N1397" s="48" t="s">
        <v>30</v>
      </c>
      <c r="O1397" s="49"/>
      <c r="P1397" s="48"/>
      <c r="Q1397" s="48" t="s">
        <v>30</v>
      </c>
      <c r="R1397" s="48"/>
      <c r="S1397" s="48"/>
    </row>
    <row r="1398" s="29" customFormat="1" spans="1:19">
      <c r="A1398" s="12">
        <v>1395</v>
      </c>
      <c r="B1398" s="12" t="s">
        <v>17096</v>
      </c>
      <c r="C1398" s="12"/>
      <c r="D1398" s="48" t="s">
        <v>512</v>
      </c>
      <c r="E1398" s="48" t="s">
        <v>17097</v>
      </c>
      <c r="F1398" s="48" t="s">
        <v>24</v>
      </c>
      <c r="G1398" s="48">
        <v>16</v>
      </c>
      <c r="H1398" s="48" t="s">
        <v>19020</v>
      </c>
      <c r="I1398" s="48" t="s">
        <v>17098</v>
      </c>
      <c r="J1398" s="48">
        <v>15777833095</v>
      </c>
      <c r="K1398" s="48" t="s">
        <v>27</v>
      </c>
      <c r="L1398" s="49">
        <v>44396</v>
      </c>
      <c r="M1398" s="48" t="s">
        <v>139</v>
      </c>
      <c r="N1398" s="48" t="s">
        <v>30</v>
      </c>
      <c r="O1398" s="49"/>
      <c r="P1398" s="48"/>
      <c r="Q1398" s="48" t="s">
        <v>30</v>
      </c>
      <c r="R1398" s="48"/>
      <c r="S1398" s="48"/>
    </row>
    <row r="1399" s="29" customFormat="1" spans="1:19">
      <c r="A1399" s="12">
        <v>1396</v>
      </c>
      <c r="B1399" s="12" t="s">
        <v>17099</v>
      </c>
      <c r="C1399" s="12"/>
      <c r="D1399" s="48" t="s">
        <v>512</v>
      </c>
      <c r="E1399" s="48" t="s">
        <v>17100</v>
      </c>
      <c r="F1399" s="48" t="s">
        <v>24</v>
      </c>
      <c r="G1399" s="48">
        <v>16</v>
      </c>
      <c r="H1399" s="48" t="s">
        <v>13008</v>
      </c>
      <c r="I1399" s="48" t="s">
        <v>17101</v>
      </c>
      <c r="J1399" s="48">
        <v>13794414802</v>
      </c>
      <c r="K1399" s="48" t="s">
        <v>27</v>
      </c>
      <c r="L1399" s="49">
        <v>44399</v>
      </c>
      <c r="M1399" s="48" t="s">
        <v>19012</v>
      </c>
      <c r="N1399" s="48" t="s">
        <v>30</v>
      </c>
      <c r="O1399" s="49"/>
      <c r="P1399" s="48"/>
      <c r="Q1399" s="48" t="s">
        <v>30</v>
      </c>
      <c r="R1399" s="48"/>
      <c r="S1399" s="48"/>
    </row>
    <row r="1400" s="29" customFormat="1" spans="1:19">
      <c r="A1400" s="12">
        <v>1397</v>
      </c>
      <c r="B1400" s="12" t="s">
        <v>17102</v>
      </c>
      <c r="C1400" s="12"/>
      <c r="D1400" s="48" t="s">
        <v>512</v>
      </c>
      <c r="E1400" s="48" t="s">
        <v>17103</v>
      </c>
      <c r="F1400" s="48" t="s">
        <v>24</v>
      </c>
      <c r="G1400" s="48">
        <v>18</v>
      </c>
      <c r="H1400" s="48" t="s">
        <v>17104</v>
      </c>
      <c r="I1400" s="48" t="s">
        <v>17105</v>
      </c>
      <c r="J1400" s="48">
        <v>15777802599</v>
      </c>
      <c r="K1400" s="48" t="s">
        <v>27</v>
      </c>
      <c r="L1400" s="49">
        <v>44395</v>
      </c>
      <c r="M1400" s="48" t="s">
        <v>2455</v>
      </c>
      <c r="N1400" s="48" t="s">
        <v>30</v>
      </c>
      <c r="O1400" s="49"/>
      <c r="P1400" s="48"/>
      <c r="Q1400" s="48" t="s">
        <v>30</v>
      </c>
      <c r="R1400" s="48"/>
      <c r="S1400" s="48"/>
    </row>
    <row r="1401" s="29" customFormat="1" spans="1:19">
      <c r="A1401" s="12">
        <v>1398</v>
      </c>
      <c r="B1401" s="12" t="s">
        <v>17106</v>
      </c>
      <c r="C1401" s="12"/>
      <c r="D1401" s="48" t="s">
        <v>512</v>
      </c>
      <c r="E1401" s="48" t="s">
        <v>17107</v>
      </c>
      <c r="F1401" s="48" t="s">
        <v>24</v>
      </c>
      <c r="G1401" s="48">
        <v>17</v>
      </c>
      <c r="H1401" s="48" t="s">
        <v>17108</v>
      </c>
      <c r="I1401" s="48" t="s">
        <v>17109</v>
      </c>
      <c r="J1401" s="48">
        <v>15577842108</v>
      </c>
      <c r="K1401" s="48" t="s">
        <v>27</v>
      </c>
      <c r="L1401" s="49">
        <v>44409</v>
      </c>
      <c r="M1401" s="48" t="s">
        <v>98</v>
      </c>
      <c r="N1401" s="48" t="s">
        <v>30</v>
      </c>
      <c r="O1401" s="49"/>
      <c r="P1401" s="48"/>
      <c r="Q1401" s="48" t="s">
        <v>30</v>
      </c>
      <c r="R1401" s="48"/>
      <c r="S1401" s="48"/>
    </row>
    <row r="1402" s="29" customFormat="1" spans="1:19">
      <c r="A1402" s="12">
        <v>1399</v>
      </c>
      <c r="B1402" s="12" t="s">
        <v>17110</v>
      </c>
      <c r="C1402" s="12"/>
      <c r="D1402" s="48" t="s">
        <v>512</v>
      </c>
      <c r="E1402" s="48" t="s">
        <v>17111</v>
      </c>
      <c r="F1402" s="48" t="s">
        <v>24</v>
      </c>
      <c r="G1402" s="48">
        <v>18</v>
      </c>
      <c r="H1402" s="48" t="s">
        <v>17112</v>
      </c>
      <c r="I1402" s="48" t="s">
        <v>8231</v>
      </c>
      <c r="J1402" s="48">
        <v>15277894697</v>
      </c>
      <c r="K1402" s="48" t="s">
        <v>27</v>
      </c>
      <c r="L1402" s="49">
        <v>44331</v>
      </c>
      <c r="M1402" s="48" t="s">
        <v>2455</v>
      </c>
      <c r="N1402" s="48" t="s">
        <v>27</v>
      </c>
      <c r="O1402" s="49">
        <v>44366</v>
      </c>
      <c r="P1402" s="48" t="s">
        <v>2455</v>
      </c>
      <c r="Q1402" s="48" t="s">
        <v>30</v>
      </c>
      <c r="R1402" s="48"/>
      <c r="S1402" s="48"/>
    </row>
    <row r="1403" s="29" customFormat="1" spans="1:19">
      <c r="A1403" s="12">
        <v>1400</v>
      </c>
      <c r="B1403" s="12" t="s">
        <v>17113</v>
      </c>
      <c r="C1403" s="12"/>
      <c r="D1403" s="48" t="s">
        <v>512</v>
      </c>
      <c r="E1403" s="48" t="s">
        <v>17114</v>
      </c>
      <c r="F1403" s="48" t="s">
        <v>24</v>
      </c>
      <c r="G1403" s="48">
        <v>18</v>
      </c>
      <c r="H1403" s="48" t="s">
        <v>17115</v>
      </c>
      <c r="I1403" s="48" t="s">
        <v>17116</v>
      </c>
      <c r="J1403" s="48" t="s">
        <v>17117</v>
      </c>
      <c r="K1403" s="48" t="s">
        <v>27</v>
      </c>
      <c r="L1403" s="49">
        <v>44395</v>
      </c>
      <c r="M1403" s="48" t="s">
        <v>1352</v>
      </c>
      <c r="N1403" s="48" t="s">
        <v>30</v>
      </c>
      <c r="O1403" s="49"/>
      <c r="P1403" s="48"/>
      <c r="Q1403" s="48" t="s">
        <v>30</v>
      </c>
      <c r="R1403" s="48"/>
      <c r="S1403" s="48"/>
    </row>
    <row r="1404" s="29" customFormat="1" spans="1:19">
      <c r="A1404" s="12">
        <v>1401</v>
      </c>
      <c r="B1404" s="12" t="s">
        <v>17118</v>
      </c>
      <c r="C1404" s="12"/>
      <c r="D1404" s="48" t="s">
        <v>512</v>
      </c>
      <c r="E1404" s="48" t="s">
        <v>17119</v>
      </c>
      <c r="F1404" s="48" t="s">
        <v>24</v>
      </c>
      <c r="G1404" s="48">
        <v>17</v>
      </c>
      <c r="H1404" s="48" t="s">
        <v>17120</v>
      </c>
      <c r="I1404" s="48" t="s">
        <v>17121</v>
      </c>
      <c r="J1404" s="48" t="s">
        <v>17122</v>
      </c>
      <c r="K1404" s="48" t="s">
        <v>27</v>
      </c>
      <c r="L1404" s="49">
        <v>44395</v>
      </c>
      <c r="M1404" s="48" t="s">
        <v>2455</v>
      </c>
      <c r="N1404" s="48" t="s">
        <v>30</v>
      </c>
      <c r="O1404" s="49"/>
      <c r="P1404" s="48"/>
      <c r="Q1404" s="48" t="s">
        <v>30</v>
      </c>
      <c r="R1404" s="48"/>
      <c r="S1404" s="48"/>
    </row>
    <row r="1405" s="29" customFormat="1" spans="1:19">
      <c r="A1405" s="12">
        <v>1402</v>
      </c>
      <c r="B1405" s="12" t="s">
        <v>17123</v>
      </c>
      <c r="C1405" s="12"/>
      <c r="D1405" s="48" t="s">
        <v>512</v>
      </c>
      <c r="E1405" s="48" t="s">
        <v>17124</v>
      </c>
      <c r="F1405" s="48" t="s">
        <v>24</v>
      </c>
      <c r="G1405" s="48">
        <v>17</v>
      </c>
      <c r="H1405" s="48" t="s">
        <v>19021</v>
      </c>
      <c r="I1405" s="48" t="s">
        <v>7293</v>
      </c>
      <c r="J1405" s="48" t="s">
        <v>17126</v>
      </c>
      <c r="K1405" s="48" t="s">
        <v>27</v>
      </c>
      <c r="L1405" s="49">
        <v>44404</v>
      </c>
      <c r="M1405" s="48" t="s">
        <v>8357</v>
      </c>
      <c r="N1405" s="48" t="s">
        <v>30</v>
      </c>
      <c r="O1405" s="49"/>
      <c r="P1405" s="48"/>
      <c r="Q1405" s="48" t="s">
        <v>30</v>
      </c>
      <c r="R1405" s="48"/>
      <c r="S1405" s="48"/>
    </row>
    <row r="1406" s="29" customFormat="1" spans="1:19">
      <c r="A1406" s="12">
        <v>1403</v>
      </c>
      <c r="B1406" s="12" t="s">
        <v>17127</v>
      </c>
      <c r="C1406" s="12"/>
      <c r="D1406" s="48" t="s">
        <v>512</v>
      </c>
      <c r="E1406" s="48" t="s">
        <v>11180</v>
      </c>
      <c r="F1406" s="48" t="s">
        <v>24</v>
      </c>
      <c r="G1406" s="48">
        <v>17</v>
      </c>
      <c r="H1406" s="48" t="s">
        <v>19022</v>
      </c>
      <c r="I1406" s="48" t="s">
        <v>17128</v>
      </c>
      <c r="J1406" s="48">
        <v>15277858713</v>
      </c>
      <c r="K1406" s="48" t="s">
        <v>27</v>
      </c>
      <c r="L1406" s="49">
        <v>44399</v>
      </c>
      <c r="M1406" s="48" t="s">
        <v>139</v>
      </c>
      <c r="N1406" s="48"/>
      <c r="O1406" s="49"/>
      <c r="P1406" s="48"/>
      <c r="Q1406" s="48" t="s">
        <v>30</v>
      </c>
      <c r="R1406" s="48"/>
      <c r="S1406" s="48"/>
    </row>
    <row r="1407" s="29" customFormat="1" spans="1:19">
      <c r="A1407" s="12">
        <v>1404</v>
      </c>
      <c r="B1407" s="12" t="s">
        <v>17129</v>
      </c>
      <c r="C1407" s="12"/>
      <c r="D1407" s="48" t="s">
        <v>512</v>
      </c>
      <c r="E1407" s="48" t="s">
        <v>17130</v>
      </c>
      <c r="F1407" s="48" t="s">
        <v>24</v>
      </c>
      <c r="G1407" s="48">
        <v>17</v>
      </c>
      <c r="H1407" s="48" t="s">
        <v>17131</v>
      </c>
      <c r="I1407" s="48" t="s">
        <v>17132</v>
      </c>
      <c r="J1407" s="48" t="s">
        <v>17133</v>
      </c>
      <c r="K1407" s="48" t="s">
        <v>27</v>
      </c>
      <c r="L1407" s="49">
        <v>44395</v>
      </c>
      <c r="M1407" s="48" t="s">
        <v>28</v>
      </c>
      <c r="N1407" s="48" t="s">
        <v>30</v>
      </c>
      <c r="O1407" s="49"/>
      <c r="P1407" s="48"/>
      <c r="Q1407" s="48" t="s">
        <v>30</v>
      </c>
      <c r="R1407" s="48"/>
      <c r="S1407" s="48"/>
    </row>
    <row r="1408" s="29" customFormat="1" spans="1:19">
      <c r="A1408" s="12">
        <v>1405</v>
      </c>
      <c r="B1408" s="12" t="s">
        <v>17134</v>
      </c>
      <c r="C1408" s="12"/>
      <c r="D1408" s="48" t="s">
        <v>512</v>
      </c>
      <c r="E1408" s="48" t="s">
        <v>17135</v>
      </c>
      <c r="F1408" s="48" t="s">
        <v>24</v>
      </c>
      <c r="G1408" s="48">
        <v>16</v>
      </c>
      <c r="H1408" s="48" t="s">
        <v>15695</v>
      </c>
      <c r="I1408" s="48" t="s">
        <v>12644</v>
      </c>
      <c r="J1408" s="48" t="s">
        <v>17136</v>
      </c>
      <c r="K1408" s="48" t="s">
        <v>27</v>
      </c>
      <c r="L1408" s="49">
        <v>44416</v>
      </c>
      <c r="M1408" s="48" t="s">
        <v>1217</v>
      </c>
      <c r="N1408" s="48" t="s">
        <v>30</v>
      </c>
      <c r="O1408" s="49"/>
      <c r="P1408" s="48"/>
      <c r="Q1408" s="48" t="s">
        <v>30</v>
      </c>
      <c r="R1408" s="48"/>
      <c r="S1408" s="48"/>
    </row>
    <row r="1409" s="29" customFormat="1" spans="1:19">
      <c r="A1409" s="12">
        <v>1406</v>
      </c>
      <c r="B1409" s="12" t="s">
        <v>17137</v>
      </c>
      <c r="C1409" s="12"/>
      <c r="D1409" s="48" t="s">
        <v>512</v>
      </c>
      <c r="E1409" s="48" t="s">
        <v>17138</v>
      </c>
      <c r="F1409" s="48" t="s">
        <v>24</v>
      </c>
      <c r="G1409" s="48">
        <v>15</v>
      </c>
      <c r="H1409" s="48" t="s">
        <v>7495</v>
      </c>
      <c r="I1409" s="48" t="s">
        <v>17139</v>
      </c>
      <c r="J1409" s="48" t="s">
        <v>17140</v>
      </c>
      <c r="K1409" s="48" t="s">
        <v>27</v>
      </c>
      <c r="L1409" s="49">
        <v>44397</v>
      </c>
      <c r="M1409" s="48" t="s">
        <v>1303</v>
      </c>
      <c r="N1409" s="48" t="s">
        <v>30</v>
      </c>
      <c r="O1409" s="49"/>
      <c r="P1409" s="48"/>
      <c r="Q1409" s="48" t="s">
        <v>30</v>
      </c>
      <c r="R1409" s="48"/>
      <c r="S1409" s="48"/>
    </row>
    <row r="1410" s="29" customFormat="1" spans="1:19">
      <c r="A1410" s="12">
        <v>1407</v>
      </c>
      <c r="B1410" s="12" t="s">
        <v>17141</v>
      </c>
      <c r="C1410" s="12"/>
      <c r="D1410" s="48" t="s">
        <v>512</v>
      </c>
      <c r="E1410" s="48" t="s">
        <v>3445</v>
      </c>
      <c r="F1410" s="48" t="s">
        <v>24</v>
      </c>
      <c r="G1410" s="48">
        <v>18</v>
      </c>
      <c r="H1410" s="48" t="s">
        <v>1444</v>
      </c>
      <c r="I1410" s="48" t="s">
        <v>17142</v>
      </c>
      <c r="J1410" s="48" t="s">
        <v>17143</v>
      </c>
      <c r="K1410" s="48" t="s">
        <v>27</v>
      </c>
      <c r="L1410" s="49">
        <v>44398</v>
      </c>
      <c r="M1410" s="48" t="s">
        <v>1303</v>
      </c>
      <c r="N1410" s="48" t="s">
        <v>30</v>
      </c>
      <c r="O1410" s="49"/>
      <c r="P1410" s="48"/>
      <c r="Q1410" s="48" t="s">
        <v>30</v>
      </c>
      <c r="R1410" s="48"/>
      <c r="S1410" s="48"/>
    </row>
    <row r="1411" s="29" customFormat="1" spans="1:19">
      <c r="A1411" s="12">
        <v>1408</v>
      </c>
      <c r="B1411" s="12" t="s">
        <v>17144</v>
      </c>
      <c r="C1411" s="12"/>
      <c r="D1411" s="48" t="s">
        <v>512</v>
      </c>
      <c r="E1411" s="48" t="s">
        <v>17145</v>
      </c>
      <c r="F1411" s="48" t="s">
        <v>24</v>
      </c>
      <c r="G1411" s="48">
        <v>17</v>
      </c>
      <c r="H1411" s="48" t="s">
        <v>17146</v>
      </c>
      <c r="I1411" s="48" t="s">
        <v>17147</v>
      </c>
      <c r="J1411" s="48" t="s">
        <v>17148</v>
      </c>
      <c r="K1411" s="48" t="s">
        <v>27</v>
      </c>
      <c r="L1411" s="49">
        <v>44395</v>
      </c>
      <c r="M1411" s="48" t="s">
        <v>4424</v>
      </c>
      <c r="N1411" s="48" t="s">
        <v>30</v>
      </c>
      <c r="O1411" s="49"/>
      <c r="P1411" s="48"/>
      <c r="Q1411" s="48" t="s">
        <v>30</v>
      </c>
      <c r="R1411" s="48"/>
      <c r="S1411" s="48"/>
    </row>
    <row r="1412" s="29" customFormat="1" spans="1:19">
      <c r="A1412" s="12">
        <v>1409</v>
      </c>
      <c r="B1412" s="12" t="s">
        <v>17149</v>
      </c>
      <c r="C1412" s="12"/>
      <c r="D1412" s="48" t="s">
        <v>512</v>
      </c>
      <c r="E1412" s="48" t="s">
        <v>17150</v>
      </c>
      <c r="F1412" s="48" t="s">
        <v>24</v>
      </c>
      <c r="G1412" s="48">
        <v>15</v>
      </c>
      <c r="H1412" s="48" t="s">
        <v>17151</v>
      </c>
      <c r="I1412" s="48" t="s">
        <v>17152</v>
      </c>
      <c r="J1412" s="48" t="s">
        <v>17153</v>
      </c>
      <c r="K1412" s="48" t="s">
        <v>27</v>
      </c>
      <c r="L1412" s="49">
        <v>44396</v>
      </c>
      <c r="M1412" s="48" t="s">
        <v>19012</v>
      </c>
      <c r="N1412" s="48" t="s">
        <v>30</v>
      </c>
      <c r="O1412" s="49"/>
      <c r="P1412" s="48"/>
      <c r="Q1412" s="48" t="s">
        <v>30</v>
      </c>
      <c r="R1412" s="48"/>
      <c r="S1412" s="48"/>
    </row>
    <row r="1413" s="29" customFormat="1" spans="1:19">
      <c r="A1413" s="12">
        <v>1410</v>
      </c>
      <c r="B1413" s="12" t="s">
        <v>17154</v>
      </c>
      <c r="C1413" s="12"/>
      <c r="D1413" s="48" t="s">
        <v>512</v>
      </c>
      <c r="E1413" s="48" t="s">
        <v>17155</v>
      </c>
      <c r="F1413" s="48" t="s">
        <v>24</v>
      </c>
      <c r="G1413" s="48">
        <v>16</v>
      </c>
      <c r="H1413" s="48" t="s">
        <v>17156</v>
      </c>
      <c r="I1413" s="48" t="s">
        <v>17157</v>
      </c>
      <c r="J1413" s="48" t="s">
        <v>17158</v>
      </c>
      <c r="K1413" s="48" t="s">
        <v>27</v>
      </c>
      <c r="L1413" s="49">
        <v>44395</v>
      </c>
      <c r="M1413" s="48" t="s">
        <v>2172</v>
      </c>
      <c r="N1413" s="48" t="s">
        <v>30</v>
      </c>
      <c r="O1413" s="49"/>
      <c r="P1413" s="48"/>
      <c r="Q1413" s="48" t="s">
        <v>30</v>
      </c>
      <c r="R1413" s="48"/>
      <c r="S1413" s="48"/>
    </row>
    <row r="1414" s="29" customFormat="1" spans="1:19">
      <c r="A1414" s="12">
        <v>1411</v>
      </c>
      <c r="B1414" s="12" t="s">
        <v>17159</v>
      </c>
      <c r="C1414" s="12"/>
      <c r="D1414" s="48" t="s">
        <v>512</v>
      </c>
      <c r="E1414" s="48" t="s">
        <v>17160</v>
      </c>
      <c r="F1414" s="48" t="s">
        <v>24</v>
      </c>
      <c r="G1414" s="48">
        <v>16</v>
      </c>
      <c r="H1414" s="48" t="s">
        <v>19023</v>
      </c>
      <c r="I1414" s="48" t="s">
        <v>13501</v>
      </c>
      <c r="J1414" s="48" t="s">
        <v>17162</v>
      </c>
      <c r="K1414" s="48" t="s">
        <v>27</v>
      </c>
      <c r="L1414" s="49">
        <v>44396</v>
      </c>
      <c r="M1414" s="48" t="s">
        <v>19012</v>
      </c>
      <c r="N1414" s="48" t="s">
        <v>30</v>
      </c>
      <c r="O1414" s="49"/>
      <c r="P1414" s="48"/>
      <c r="Q1414" s="48" t="s">
        <v>30</v>
      </c>
      <c r="R1414" s="48"/>
      <c r="S1414" s="48"/>
    </row>
    <row r="1415" s="29" customFormat="1" spans="1:19">
      <c r="A1415" s="12">
        <v>1412</v>
      </c>
      <c r="B1415" s="12" t="s">
        <v>17163</v>
      </c>
      <c r="C1415" s="12"/>
      <c r="D1415" s="48" t="s">
        <v>512</v>
      </c>
      <c r="E1415" s="48" t="s">
        <v>17164</v>
      </c>
      <c r="F1415" s="48" t="s">
        <v>24</v>
      </c>
      <c r="G1415" s="48">
        <v>17</v>
      </c>
      <c r="H1415" s="48" t="s">
        <v>19024</v>
      </c>
      <c r="I1415" s="48" t="s">
        <v>17166</v>
      </c>
      <c r="J1415" s="48">
        <v>13647899078</v>
      </c>
      <c r="K1415" s="48" t="s">
        <v>27</v>
      </c>
      <c r="L1415" s="49">
        <v>44395</v>
      </c>
      <c r="M1415" s="48" t="s">
        <v>10881</v>
      </c>
      <c r="N1415" s="48" t="s">
        <v>30</v>
      </c>
      <c r="O1415" s="49"/>
      <c r="P1415" s="48"/>
      <c r="Q1415" s="48" t="s">
        <v>30</v>
      </c>
      <c r="R1415" s="48"/>
      <c r="S1415" s="48"/>
    </row>
    <row r="1416" s="29" customFormat="1" spans="1:19">
      <c r="A1416" s="12">
        <v>1413</v>
      </c>
      <c r="B1416" s="12" t="s">
        <v>17167</v>
      </c>
      <c r="C1416" s="12"/>
      <c r="D1416" s="48" t="s">
        <v>512</v>
      </c>
      <c r="E1416" s="48" t="s">
        <v>17168</v>
      </c>
      <c r="F1416" s="48" t="s">
        <v>24</v>
      </c>
      <c r="G1416" s="48">
        <v>15</v>
      </c>
      <c r="H1416" s="48" t="s">
        <v>17169</v>
      </c>
      <c r="I1416" s="48" t="s">
        <v>9018</v>
      </c>
      <c r="J1416" s="48">
        <v>18977894297</v>
      </c>
      <c r="K1416" s="48" t="s">
        <v>27</v>
      </c>
      <c r="L1416" s="49">
        <v>44396</v>
      </c>
      <c r="M1416" s="48" t="s">
        <v>4424</v>
      </c>
      <c r="N1416" s="48" t="s">
        <v>30</v>
      </c>
      <c r="O1416" s="49"/>
      <c r="P1416" s="48"/>
      <c r="Q1416" s="48" t="s">
        <v>30</v>
      </c>
      <c r="R1416" s="48"/>
      <c r="S1416" s="48"/>
    </row>
    <row r="1417" s="29" customFormat="1" spans="1:19">
      <c r="A1417" s="12">
        <v>1414</v>
      </c>
      <c r="B1417" s="12" t="s">
        <v>17170</v>
      </c>
      <c r="C1417" s="12"/>
      <c r="D1417" s="48" t="s">
        <v>512</v>
      </c>
      <c r="E1417" s="48" t="s">
        <v>17171</v>
      </c>
      <c r="F1417" s="48" t="s">
        <v>24</v>
      </c>
      <c r="G1417" s="48">
        <v>16</v>
      </c>
      <c r="H1417" s="48" t="s">
        <v>19025</v>
      </c>
      <c r="I1417" s="48" t="s">
        <v>17173</v>
      </c>
      <c r="J1417" s="48">
        <v>19978807462</v>
      </c>
      <c r="K1417" s="48" t="s">
        <v>27</v>
      </c>
      <c r="L1417" s="49">
        <v>44396</v>
      </c>
      <c r="M1417" s="48" t="s">
        <v>139</v>
      </c>
      <c r="N1417" s="48" t="s">
        <v>30</v>
      </c>
      <c r="O1417" s="49"/>
      <c r="P1417" s="48"/>
      <c r="Q1417" s="48" t="s">
        <v>30</v>
      </c>
      <c r="R1417" s="48"/>
      <c r="S1417" s="48"/>
    </row>
    <row r="1418" s="29" customFormat="1" spans="1:19">
      <c r="A1418" s="12">
        <v>1415</v>
      </c>
      <c r="B1418" s="12" t="s">
        <v>17174</v>
      </c>
      <c r="C1418" s="12"/>
      <c r="D1418" s="48" t="s">
        <v>512</v>
      </c>
      <c r="E1418" s="48" t="s">
        <v>17175</v>
      </c>
      <c r="F1418" s="48" t="s">
        <v>24</v>
      </c>
      <c r="G1418" s="48">
        <v>16</v>
      </c>
      <c r="H1418" s="48" t="s">
        <v>17176</v>
      </c>
      <c r="I1418" s="48" t="s">
        <v>17177</v>
      </c>
      <c r="J1418" s="48">
        <v>13607789978</v>
      </c>
      <c r="K1418" s="48" t="s">
        <v>27</v>
      </c>
      <c r="L1418" s="49">
        <v>44404</v>
      </c>
      <c r="M1418" s="48" t="s">
        <v>6052</v>
      </c>
      <c r="N1418" s="48" t="s">
        <v>30</v>
      </c>
      <c r="O1418" s="49"/>
      <c r="P1418" s="48"/>
      <c r="Q1418" s="48" t="s">
        <v>30</v>
      </c>
      <c r="R1418" s="48"/>
      <c r="S1418" s="48"/>
    </row>
    <row r="1419" s="29" customFormat="1" spans="1:19">
      <c r="A1419" s="12">
        <v>1416</v>
      </c>
      <c r="B1419" s="12" t="s">
        <v>17178</v>
      </c>
      <c r="C1419" s="12"/>
      <c r="D1419" s="48" t="s">
        <v>512</v>
      </c>
      <c r="E1419" s="48" t="s">
        <v>17179</v>
      </c>
      <c r="F1419" s="48" t="s">
        <v>24</v>
      </c>
      <c r="G1419" s="48">
        <v>16</v>
      </c>
      <c r="H1419" s="48" t="s">
        <v>17180</v>
      </c>
      <c r="I1419" s="48" t="s">
        <v>17181</v>
      </c>
      <c r="J1419" s="48">
        <v>17776589062</v>
      </c>
      <c r="K1419" s="48" t="s">
        <v>27</v>
      </c>
      <c r="L1419" s="49">
        <v>44394</v>
      </c>
      <c r="M1419" s="48" t="s">
        <v>1217</v>
      </c>
      <c r="N1419" s="48" t="s">
        <v>30</v>
      </c>
      <c r="O1419" s="49"/>
      <c r="P1419" s="48"/>
      <c r="Q1419" s="48" t="s">
        <v>30</v>
      </c>
      <c r="R1419" s="48"/>
      <c r="S1419" s="48"/>
    </row>
    <row r="1420" s="29" customFormat="1" spans="1:19">
      <c r="A1420" s="12">
        <v>1417</v>
      </c>
      <c r="B1420" s="12" t="s">
        <v>17182</v>
      </c>
      <c r="C1420" s="12"/>
      <c r="D1420" s="48" t="s">
        <v>512</v>
      </c>
      <c r="E1420" s="48" t="s">
        <v>17183</v>
      </c>
      <c r="F1420" s="48" t="s">
        <v>24</v>
      </c>
      <c r="G1420" s="48">
        <v>15</v>
      </c>
      <c r="H1420" s="48" t="s">
        <v>17184</v>
      </c>
      <c r="I1420" s="48" t="s">
        <v>17185</v>
      </c>
      <c r="J1420" s="48" t="s">
        <v>17186</v>
      </c>
      <c r="K1420" s="48" t="s">
        <v>27</v>
      </c>
      <c r="L1420" s="49">
        <v>44411</v>
      </c>
      <c r="M1420" s="48" t="s">
        <v>10881</v>
      </c>
      <c r="N1420" s="48" t="s">
        <v>30</v>
      </c>
      <c r="O1420" s="49"/>
      <c r="P1420" s="48"/>
      <c r="Q1420" s="48" t="s">
        <v>30</v>
      </c>
      <c r="R1420" s="48"/>
      <c r="S1420" s="48"/>
    </row>
    <row r="1421" s="29" customFormat="1" spans="1:19">
      <c r="A1421" s="12">
        <v>1418</v>
      </c>
      <c r="B1421" s="12" t="s">
        <v>17187</v>
      </c>
      <c r="C1421" s="12"/>
      <c r="D1421" s="48" t="s">
        <v>512</v>
      </c>
      <c r="E1421" s="48" t="s">
        <v>17188</v>
      </c>
      <c r="F1421" s="48" t="s">
        <v>24</v>
      </c>
      <c r="G1421" s="48">
        <v>16</v>
      </c>
      <c r="H1421" s="48" t="s">
        <v>19026</v>
      </c>
      <c r="I1421" s="48" t="s">
        <v>17189</v>
      </c>
      <c r="J1421" s="48" t="s">
        <v>17190</v>
      </c>
      <c r="K1421" s="48" t="s">
        <v>27</v>
      </c>
      <c r="L1421" s="49">
        <v>44399</v>
      </c>
      <c r="M1421" s="48" t="s">
        <v>139</v>
      </c>
      <c r="N1421" s="48" t="s">
        <v>30</v>
      </c>
      <c r="O1421" s="49"/>
      <c r="P1421" s="48"/>
      <c r="Q1421" s="48" t="s">
        <v>30</v>
      </c>
      <c r="R1421" s="48"/>
      <c r="S1421" s="48"/>
    </row>
    <row r="1422" s="29" customFormat="1" spans="1:19">
      <c r="A1422" s="12">
        <v>1419</v>
      </c>
      <c r="B1422" s="12" t="s">
        <v>17191</v>
      </c>
      <c r="C1422" s="12"/>
      <c r="D1422" s="48" t="s">
        <v>512</v>
      </c>
      <c r="E1422" s="48" t="s">
        <v>17192</v>
      </c>
      <c r="F1422" s="48" t="s">
        <v>24</v>
      </c>
      <c r="G1422" s="48">
        <v>17</v>
      </c>
      <c r="H1422" s="48" t="s">
        <v>2317</v>
      </c>
      <c r="I1422" s="48" t="s">
        <v>17193</v>
      </c>
      <c r="J1422" s="48">
        <v>15947324631</v>
      </c>
      <c r="K1422" s="48" t="s">
        <v>27</v>
      </c>
      <c r="L1422" s="49">
        <v>44394</v>
      </c>
      <c r="M1422" s="48" t="s">
        <v>10881</v>
      </c>
      <c r="N1422" s="48" t="s">
        <v>30</v>
      </c>
      <c r="O1422" s="49"/>
      <c r="P1422" s="48"/>
      <c r="Q1422" s="48" t="s">
        <v>30</v>
      </c>
      <c r="R1422" s="48"/>
      <c r="S1422" s="48"/>
    </row>
    <row r="1423" s="29" customFormat="1" spans="1:19">
      <c r="A1423" s="12">
        <v>1420</v>
      </c>
      <c r="B1423" s="12" t="s">
        <v>17194</v>
      </c>
      <c r="C1423" s="12"/>
      <c r="D1423" s="48" t="s">
        <v>512</v>
      </c>
      <c r="E1423" s="48" t="s">
        <v>17195</v>
      </c>
      <c r="F1423" s="48" t="s">
        <v>24</v>
      </c>
      <c r="G1423" s="48">
        <v>15</v>
      </c>
      <c r="H1423" s="48" t="s">
        <v>17196</v>
      </c>
      <c r="I1423" s="48" t="s">
        <v>17197</v>
      </c>
      <c r="J1423" s="48" t="s">
        <v>17198</v>
      </c>
      <c r="K1423" s="48" t="s">
        <v>27</v>
      </c>
      <c r="L1423" s="49">
        <v>44395</v>
      </c>
      <c r="M1423" s="48" t="s">
        <v>2455</v>
      </c>
      <c r="N1423" s="48" t="s">
        <v>30</v>
      </c>
      <c r="O1423" s="49"/>
      <c r="P1423" s="48"/>
      <c r="Q1423" s="48" t="s">
        <v>30</v>
      </c>
      <c r="R1423" s="48"/>
      <c r="S1423" s="48"/>
    </row>
    <row r="1424" s="29" customFormat="1" spans="1:19">
      <c r="A1424" s="12">
        <v>1421</v>
      </c>
      <c r="B1424" s="12" t="s">
        <v>17199</v>
      </c>
      <c r="C1424" s="12"/>
      <c r="D1424" s="48" t="s">
        <v>512</v>
      </c>
      <c r="E1424" s="48" t="s">
        <v>17200</v>
      </c>
      <c r="F1424" s="48" t="s">
        <v>24</v>
      </c>
      <c r="G1424" s="48">
        <v>15</v>
      </c>
      <c r="H1424" s="48" t="s">
        <v>19027</v>
      </c>
      <c r="I1424" s="48" t="s">
        <v>17202</v>
      </c>
      <c r="J1424" s="48" t="s">
        <v>17203</v>
      </c>
      <c r="K1424" s="48" t="s">
        <v>27</v>
      </c>
      <c r="L1424" s="49">
        <v>44410</v>
      </c>
      <c r="M1424" s="48" t="s">
        <v>17204</v>
      </c>
      <c r="N1424" s="48" t="s">
        <v>30</v>
      </c>
      <c r="O1424" s="49"/>
      <c r="P1424" s="48"/>
      <c r="Q1424" s="48" t="s">
        <v>30</v>
      </c>
      <c r="R1424" s="48"/>
      <c r="S1424" s="48"/>
    </row>
    <row r="1425" s="29" customFormat="1" spans="1:19">
      <c r="A1425" s="12">
        <v>1422</v>
      </c>
      <c r="B1425" s="12" t="s">
        <v>17205</v>
      </c>
      <c r="C1425" s="12"/>
      <c r="D1425" s="48" t="s">
        <v>512</v>
      </c>
      <c r="E1425" s="48" t="s">
        <v>17206</v>
      </c>
      <c r="F1425" s="48" t="s">
        <v>24</v>
      </c>
      <c r="G1425" s="48">
        <v>15</v>
      </c>
      <c r="H1425" s="48" t="s">
        <v>17207</v>
      </c>
      <c r="I1425" s="48" t="s">
        <v>17208</v>
      </c>
      <c r="J1425" s="48" t="s">
        <v>17209</v>
      </c>
      <c r="K1425" s="48" t="s">
        <v>27</v>
      </c>
      <c r="L1425" s="49">
        <v>44396</v>
      </c>
      <c r="M1425" s="48" t="s">
        <v>98</v>
      </c>
      <c r="N1425" s="48" t="s">
        <v>30</v>
      </c>
      <c r="O1425" s="49"/>
      <c r="P1425" s="48"/>
      <c r="Q1425" s="48" t="s">
        <v>30</v>
      </c>
      <c r="R1425" s="48"/>
      <c r="S1425" s="48"/>
    </row>
    <row r="1426" s="29" customFormat="1" spans="1:19">
      <c r="A1426" s="12">
        <v>1423</v>
      </c>
      <c r="B1426" s="12" t="s">
        <v>17210</v>
      </c>
      <c r="C1426" s="12"/>
      <c r="D1426" s="48" t="s">
        <v>512</v>
      </c>
      <c r="E1426" s="48" t="s">
        <v>17211</v>
      </c>
      <c r="F1426" s="48" t="s">
        <v>24</v>
      </c>
      <c r="G1426" s="48">
        <v>19</v>
      </c>
      <c r="H1426" s="48" t="s">
        <v>25849</v>
      </c>
      <c r="I1426" s="48" t="s">
        <v>5964</v>
      </c>
      <c r="J1426" s="48" t="s">
        <v>17212</v>
      </c>
      <c r="K1426" s="48" t="s">
        <v>27</v>
      </c>
      <c r="L1426" s="49">
        <v>44331</v>
      </c>
      <c r="M1426" s="48" t="s">
        <v>28</v>
      </c>
      <c r="N1426" s="48"/>
      <c r="O1426" s="49"/>
      <c r="P1426" s="48"/>
      <c r="Q1426" s="48" t="s">
        <v>30</v>
      </c>
      <c r="R1426" s="48"/>
      <c r="S1426" s="48"/>
    </row>
    <row r="1427" s="29" customFormat="1" spans="1:19">
      <c r="A1427" s="12">
        <v>1424</v>
      </c>
      <c r="B1427" s="12" t="s">
        <v>17213</v>
      </c>
      <c r="C1427" s="12"/>
      <c r="D1427" s="48" t="s">
        <v>512</v>
      </c>
      <c r="E1427" s="48" t="s">
        <v>17214</v>
      </c>
      <c r="F1427" s="48" t="s">
        <v>24</v>
      </c>
      <c r="G1427" s="48">
        <v>17</v>
      </c>
      <c r="H1427" s="48" t="s">
        <v>17215</v>
      </c>
      <c r="I1427" s="48" t="s">
        <v>17216</v>
      </c>
      <c r="J1427" s="48" t="s">
        <v>17217</v>
      </c>
      <c r="K1427" s="48" t="s">
        <v>27</v>
      </c>
      <c r="L1427" s="49">
        <v>44403</v>
      </c>
      <c r="M1427" s="48" t="s">
        <v>6052</v>
      </c>
      <c r="N1427" s="48" t="s">
        <v>30</v>
      </c>
      <c r="O1427" s="49"/>
      <c r="P1427" s="48"/>
      <c r="Q1427" s="48" t="s">
        <v>30</v>
      </c>
      <c r="R1427" s="48"/>
      <c r="S1427" s="48"/>
    </row>
    <row r="1428" s="29" customFormat="1" spans="1:19">
      <c r="A1428" s="12">
        <v>1425</v>
      </c>
      <c r="B1428" s="12" t="s">
        <v>17218</v>
      </c>
      <c r="C1428" s="12"/>
      <c r="D1428" s="48" t="s">
        <v>512</v>
      </c>
      <c r="E1428" s="48" t="s">
        <v>17219</v>
      </c>
      <c r="F1428" s="48" t="s">
        <v>143</v>
      </c>
      <c r="G1428" s="48">
        <v>17</v>
      </c>
      <c r="H1428" s="48" t="s">
        <v>17220</v>
      </c>
      <c r="I1428" s="48" t="s">
        <v>16847</v>
      </c>
      <c r="J1428" s="48">
        <v>13471802249</v>
      </c>
      <c r="K1428" s="48" t="s">
        <v>27</v>
      </c>
      <c r="L1428" s="49">
        <v>44397</v>
      </c>
      <c r="M1428" s="48" t="s">
        <v>6052</v>
      </c>
      <c r="N1428" s="48" t="s">
        <v>30</v>
      </c>
      <c r="O1428" s="49"/>
      <c r="P1428" s="48"/>
      <c r="Q1428" s="48" t="s">
        <v>30</v>
      </c>
      <c r="R1428" s="48"/>
      <c r="S1428" s="48"/>
    </row>
    <row r="1429" s="29" customFormat="1" spans="1:19">
      <c r="A1429" s="12">
        <v>1426</v>
      </c>
      <c r="B1429" s="12" t="s">
        <v>17221</v>
      </c>
      <c r="C1429" s="12"/>
      <c r="D1429" s="48" t="s">
        <v>512</v>
      </c>
      <c r="E1429" s="48" t="s">
        <v>17222</v>
      </c>
      <c r="F1429" s="48" t="s">
        <v>143</v>
      </c>
      <c r="G1429" s="48">
        <v>18</v>
      </c>
      <c r="H1429" s="48" t="s">
        <v>25930</v>
      </c>
      <c r="I1429" s="48" t="s">
        <v>17223</v>
      </c>
      <c r="J1429" s="48" t="s">
        <v>17224</v>
      </c>
      <c r="K1429" s="48" t="s">
        <v>27</v>
      </c>
      <c r="L1429" s="49">
        <v>44396</v>
      </c>
      <c r="M1429" s="48" t="s">
        <v>17225</v>
      </c>
      <c r="N1429" s="48" t="s">
        <v>30</v>
      </c>
      <c r="O1429" s="49"/>
      <c r="P1429" s="48"/>
      <c r="Q1429" s="48" t="s">
        <v>30</v>
      </c>
      <c r="R1429" s="48"/>
      <c r="S1429" s="48"/>
    </row>
    <row r="1430" s="29" customFormat="1" spans="1:19">
      <c r="A1430" s="12">
        <v>1427</v>
      </c>
      <c r="B1430" s="12" t="s">
        <v>17226</v>
      </c>
      <c r="C1430" s="12"/>
      <c r="D1430" s="48" t="s">
        <v>512</v>
      </c>
      <c r="E1430" s="48" t="s">
        <v>17227</v>
      </c>
      <c r="F1430" s="48" t="s">
        <v>143</v>
      </c>
      <c r="G1430" s="48">
        <v>16</v>
      </c>
      <c r="H1430" s="48" t="s">
        <v>19028</v>
      </c>
      <c r="I1430" s="48" t="s">
        <v>17229</v>
      </c>
      <c r="J1430" s="48" t="s">
        <v>17230</v>
      </c>
      <c r="K1430" s="48" t="s">
        <v>27</v>
      </c>
      <c r="L1430" s="49">
        <v>44397</v>
      </c>
      <c r="M1430" s="48" t="s">
        <v>2455</v>
      </c>
      <c r="N1430" s="48" t="s">
        <v>30</v>
      </c>
      <c r="O1430" s="49"/>
      <c r="P1430" s="48"/>
      <c r="Q1430" s="48" t="s">
        <v>30</v>
      </c>
      <c r="R1430" s="48"/>
      <c r="S1430" s="48"/>
    </row>
    <row r="1431" s="29" customFormat="1" spans="1:19">
      <c r="A1431" s="12">
        <v>1428</v>
      </c>
      <c r="B1431" s="12" t="s">
        <v>17231</v>
      </c>
      <c r="C1431" s="12"/>
      <c r="D1431" s="48" t="s">
        <v>512</v>
      </c>
      <c r="E1431" s="48" t="s">
        <v>17232</v>
      </c>
      <c r="F1431" s="48" t="s">
        <v>143</v>
      </c>
      <c r="G1431" s="48">
        <v>21</v>
      </c>
      <c r="H1431" s="48" t="s">
        <v>16460</v>
      </c>
      <c r="I1431" s="48" t="s">
        <v>16461</v>
      </c>
      <c r="J1431" s="48">
        <v>19968255643</v>
      </c>
      <c r="K1431" s="48" t="s">
        <v>27</v>
      </c>
      <c r="L1431" s="49">
        <v>44397</v>
      </c>
      <c r="M1431" s="48" t="s">
        <v>1217</v>
      </c>
      <c r="N1431" s="48"/>
      <c r="O1431" s="49"/>
      <c r="P1431" s="48"/>
      <c r="Q1431" s="48" t="s">
        <v>30</v>
      </c>
      <c r="R1431" s="48"/>
      <c r="S1431" s="48"/>
    </row>
    <row r="1432" s="29" customFormat="1" spans="1:19">
      <c r="A1432" s="12">
        <v>1429</v>
      </c>
      <c r="B1432" s="12" t="s">
        <v>17233</v>
      </c>
      <c r="C1432" s="12"/>
      <c r="D1432" s="48" t="s">
        <v>512</v>
      </c>
      <c r="E1432" s="48" t="s">
        <v>17234</v>
      </c>
      <c r="F1432" s="48" t="s">
        <v>143</v>
      </c>
      <c r="G1432" s="48">
        <v>17</v>
      </c>
      <c r="H1432" s="48" t="s">
        <v>17235</v>
      </c>
      <c r="I1432" s="48" t="s">
        <v>17236</v>
      </c>
      <c r="J1432" s="48">
        <v>13667780172</v>
      </c>
      <c r="K1432" s="48" t="s">
        <v>27</v>
      </c>
      <c r="L1432" s="49">
        <v>44397</v>
      </c>
      <c r="M1432" s="48" t="s">
        <v>1217</v>
      </c>
      <c r="N1432" s="48" t="s">
        <v>30</v>
      </c>
      <c r="O1432" s="49"/>
      <c r="P1432" s="48"/>
      <c r="Q1432" s="48" t="s">
        <v>30</v>
      </c>
      <c r="R1432" s="48"/>
      <c r="S1432" s="48"/>
    </row>
    <row r="1433" s="29" customFormat="1" spans="1:19">
      <c r="A1433" s="12">
        <v>1430</v>
      </c>
      <c r="B1433" s="12" t="s">
        <v>17237</v>
      </c>
      <c r="C1433" s="12"/>
      <c r="D1433" s="48" t="s">
        <v>512</v>
      </c>
      <c r="E1433" s="48" t="s">
        <v>17238</v>
      </c>
      <c r="F1433" s="48" t="s">
        <v>143</v>
      </c>
      <c r="G1433" s="48">
        <v>17</v>
      </c>
      <c r="H1433" s="48" t="s">
        <v>13494</v>
      </c>
      <c r="I1433" s="48" t="s">
        <v>17239</v>
      </c>
      <c r="J1433" s="48" t="s">
        <v>17240</v>
      </c>
      <c r="K1433" s="48" t="s">
        <v>27</v>
      </c>
      <c r="L1433" s="49">
        <v>44396</v>
      </c>
      <c r="M1433" s="48" t="s">
        <v>19029</v>
      </c>
      <c r="N1433" s="48" t="s">
        <v>30</v>
      </c>
      <c r="O1433" s="49"/>
      <c r="P1433" s="48"/>
      <c r="Q1433" s="48" t="s">
        <v>30</v>
      </c>
      <c r="R1433" s="48"/>
      <c r="S1433" s="48"/>
    </row>
    <row r="1434" s="29" customFormat="1" spans="1:19">
      <c r="A1434" s="12">
        <v>1431</v>
      </c>
      <c r="B1434" s="12" t="s">
        <v>17242</v>
      </c>
      <c r="C1434" s="12"/>
      <c r="D1434" s="48" t="s">
        <v>512</v>
      </c>
      <c r="E1434" s="48" t="s">
        <v>17243</v>
      </c>
      <c r="F1434" s="48" t="s">
        <v>143</v>
      </c>
      <c r="G1434" s="48">
        <v>16</v>
      </c>
      <c r="H1434" s="48" t="s">
        <v>17244</v>
      </c>
      <c r="I1434" s="48" t="s">
        <v>17245</v>
      </c>
      <c r="J1434" s="48">
        <v>19977618033</v>
      </c>
      <c r="K1434" s="48" t="s">
        <v>27</v>
      </c>
      <c r="L1434" s="49">
        <v>44394</v>
      </c>
      <c r="M1434" s="48" t="s">
        <v>1347</v>
      </c>
      <c r="N1434" s="48" t="s">
        <v>30</v>
      </c>
      <c r="O1434" s="49"/>
      <c r="P1434" s="48"/>
      <c r="Q1434" s="48" t="s">
        <v>30</v>
      </c>
      <c r="R1434" s="48"/>
      <c r="S1434" s="48"/>
    </row>
    <row r="1435" s="29" customFormat="1" spans="1:19">
      <c r="A1435" s="12">
        <v>1432</v>
      </c>
      <c r="B1435" s="12" t="s">
        <v>17246</v>
      </c>
      <c r="C1435" s="12"/>
      <c r="D1435" s="48" t="s">
        <v>512</v>
      </c>
      <c r="E1435" s="48" t="s">
        <v>17247</v>
      </c>
      <c r="F1435" s="48" t="s">
        <v>143</v>
      </c>
      <c r="G1435" s="48">
        <v>16</v>
      </c>
      <c r="H1435" s="48" t="s">
        <v>17248</v>
      </c>
      <c r="I1435" s="48" t="s">
        <v>17249</v>
      </c>
      <c r="J1435" s="48" t="s">
        <v>17250</v>
      </c>
      <c r="K1435" s="48" t="s">
        <v>27</v>
      </c>
      <c r="L1435" s="49">
        <v>44394</v>
      </c>
      <c r="M1435" s="48" t="s">
        <v>2455</v>
      </c>
      <c r="N1435" s="48" t="s">
        <v>30</v>
      </c>
      <c r="O1435" s="49"/>
      <c r="P1435" s="48"/>
      <c r="Q1435" s="48" t="s">
        <v>30</v>
      </c>
      <c r="R1435" s="48"/>
      <c r="S1435" s="48"/>
    </row>
    <row r="1436" s="29" customFormat="1" spans="1:19">
      <c r="A1436" s="12">
        <v>1433</v>
      </c>
      <c r="B1436" s="12" t="s">
        <v>17251</v>
      </c>
      <c r="C1436" s="12"/>
      <c r="D1436" s="48" t="s">
        <v>512</v>
      </c>
      <c r="E1436" s="48" t="s">
        <v>17252</v>
      </c>
      <c r="F1436" s="48" t="s">
        <v>143</v>
      </c>
      <c r="G1436" s="48">
        <v>16</v>
      </c>
      <c r="H1436" s="48" t="s">
        <v>17253</v>
      </c>
      <c r="I1436" s="48" t="s">
        <v>17254</v>
      </c>
      <c r="J1436" s="48" t="s">
        <v>17255</v>
      </c>
      <c r="K1436" s="48" t="s">
        <v>27</v>
      </c>
      <c r="L1436" s="49">
        <v>44396</v>
      </c>
      <c r="M1436" s="48" t="s">
        <v>133</v>
      </c>
      <c r="N1436" s="48" t="s">
        <v>30</v>
      </c>
      <c r="O1436" s="49"/>
      <c r="P1436" s="48"/>
      <c r="Q1436" s="48" t="s">
        <v>30</v>
      </c>
      <c r="R1436" s="48"/>
      <c r="S1436" s="48"/>
    </row>
    <row r="1437" s="29" customFormat="1" spans="1:19">
      <c r="A1437" s="12">
        <v>1434</v>
      </c>
      <c r="B1437" s="12" t="s">
        <v>17256</v>
      </c>
      <c r="C1437" s="12"/>
      <c r="D1437" s="48" t="s">
        <v>512</v>
      </c>
      <c r="E1437" s="48" t="s">
        <v>17257</v>
      </c>
      <c r="F1437" s="48" t="s">
        <v>143</v>
      </c>
      <c r="G1437" s="48">
        <v>16</v>
      </c>
      <c r="H1437" s="48" t="s">
        <v>19030</v>
      </c>
      <c r="I1437" s="48" t="s">
        <v>17259</v>
      </c>
      <c r="J1437" s="48" t="s">
        <v>17260</v>
      </c>
      <c r="K1437" s="48" t="s">
        <v>27</v>
      </c>
      <c r="L1437" s="49">
        <v>44396</v>
      </c>
      <c r="M1437" s="48" t="s">
        <v>2455</v>
      </c>
      <c r="N1437" s="48" t="s">
        <v>30</v>
      </c>
      <c r="O1437" s="49"/>
      <c r="P1437" s="48"/>
      <c r="Q1437" s="48" t="s">
        <v>30</v>
      </c>
      <c r="R1437" s="48"/>
      <c r="S1437" s="48"/>
    </row>
    <row r="1438" s="29" customFormat="1" spans="1:19">
      <c r="A1438" s="12">
        <v>1435</v>
      </c>
      <c r="B1438" s="12" t="s">
        <v>17261</v>
      </c>
      <c r="C1438" s="12"/>
      <c r="D1438" s="48" t="s">
        <v>512</v>
      </c>
      <c r="E1438" s="48" t="s">
        <v>17262</v>
      </c>
      <c r="F1438" s="48" t="s">
        <v>143</v>
      </c>
      <c r="G1438" s="48">
        <v>17</v>
      </c>
      <c r="H1438" s="48" t="s">
        <v>17263</v>
      </c>
      <c r="I1438" s="48" t="s">
        <v>17264</v>
      </c>
      <c r="J1438" s="48" t="s">
        <v>17265</v>
      </c>
      <c r="K1438" s="48" t="s">
        <v>27</v>
      </c>
      <c r="L1438" s="49">
        <v>44406</v>
      </c>
      <c r="M1438" s="48" t="s">
        <v>17266</v>
      </c>
      <c r="N1438" s="48" t="s">
        <v>30</v>
      </c>
      <c r="O1438" s="49"/>
      <c r="P1438" s="48"/>
      <c r="Q1438" s="48" t="s">
        <v>30</v>
      </c>
      <c r="R1438" s="48"/>
      <c r="S1438" s="48"/>
    </row>
    <row r="1439" s="29" customFormat="1" spans="1:19">
      <c r="A1439" s="12">
        <v>1436</v>
      </c>
      <c r="B1439" s="12" t="s">
        <v>17267</v>
      </c>
      <c r="C1439" s="12"/>
      <c r="D1439" s="48" t="s">
        <v>512</v>
      </c>
      <c r="E1439" s="48" t="s">
        <v>17268</v>
      </c>
      <c r="F1439" s="48" t="s">
        <v>143</v>
      </c>
      <c r="G1439" s="48">
        <v>16</v>
      </c>
      <c r="H1439" s="48" t="s">
        <v>19031</v>
      </c>
      <c r="I1439" s="48" t="s">
        <v>17269</v>
      </c>
      <c r="J1439" s="48">
        <v>16621259342</v>
      </c>
      <c r="K1439" s="48" t="s">
        <v>27</v>
      </c>
      <c r="L1439" s="49">
        <v>44396</v>
      </c>
      <c r="M1439" s="48" t="s">
        <v>2747</v>
      </c>
      <c r="N1439" s="48" t="s">
        <v>27</v>
      </c>
      <c r="O1439" s="49">
        <v>44420</v>
      </c>
      <c r="P1439" s="48" t="s">
        <v>2747</v>
      </c>
      <c r="Q1439" s="48" t="s">
        <v>30</v>
      </c>
      <c r="R1439" s="48"/>
      <c r="S1439" s="48"/>
    </row>
    <row r="1440" s="29" customFormat="1" spans="1:19">
      <c r="A1440" s="12">
        <v>1437</v>
      </c>
      <c r="B1440" s="12" t="s">
        <v>17270</v>
      </c>
      <c r="C1440" s="12"/>
      <c r="D1440" s="48" t="s">
        <v>512</v>
      </c>
      <c r="E1440" s="48" t="s">
        <v>17271</v>
      </c>
      <c r="F1440" s="48" t="s">
        <v>143</v>
      </c>
      <c r="G1440" s="48">
        <v>17</v>
      </c>
      <c r="H1440" s="48" t="s">
        <v>19032</v>
      </c>
      <c r="I1440" s="48" t="s">
        <v>17273</v>
      </c>
      <c r="J1440" s="48" t="s">
        <v>17274</v>
      </c>
      <c r="K1440" s="48" t="s">
        <v>27</v>
      </c>
      <c r="L1440" s="49">
        <v>44395</v>
      </c>
      <c r="M1440" s="48" t="s">
        <v>2455</v>
      </c>
      <c r="N1440" s="48" t="s">
        <v>30</v>
      </c>
      <c r="O1440" s="49"/>
      <c r="P1440" s="48"/>
      <c r="Q1440" s="48" t="s">
        <v>30</v>
      </c>
      <c r="R1440" s="48"/>
      <c r="S1440" s="48"/>
    </row>
    <row r="1441" s="29" customFormat="1" spans="1:19">
      <c r="A1441" s="12">
        <v>1438</v>
      </c>
      <c r="B1441" s="12" t="s">
        <v>17275</v>
      </c>
      <c r="C1441" s="12"/>
      <c r="D1441" s="48" t="s">
        <v>512</v>
      </c>
      <c r="E1441" s="48" t="s">
        <v>17276</v>
      </c>
      <c r="F1441" s="48" t="s">
        <v>143</v>
      </c>
      <c r="G1441" s="48">
        <v>17</v>
      </c>
      <c r="H1441" s="48" t="s">
        <v>17277</v>
      </c>
      <c r="I1441" s="48" t="s">
        <v>17278</v>
      </c>
      <c r="J1441" s="48" t="s">
        <v>17279</v>
      </c>
      <c r="K1441" s="48" t="s">
        <v>27</v>
      </c>
      <c r="L1441" s="49">
        <v>44395</v>
      </c>
      <c r="M1441" s="48" t="s">
        <v>2455</v>
      </c>
      <c r="N1441" s="48" t="s">
        <v>30</v>
      </c>
      <c r="O1441" s="49"/>
      <c r="P1441" s="48"/>
      <c r="Q1441" s="48" t="s">
        <v>30</v>
      </c>
      <c r="R1441" s="48"/>
      <c r="S1441" s="48"/>
    </row>
    <row r="1442" s="29" customFormat="1" spans="1:19">
      <c r="A1442" s="12">
        <v>1439</v>
      </c>
      <c r="B1442" s="12" t="s">
        <v>17280</v>
      </c>
      <c r="C1442" s="12"/>
      <c r="D1442" s="48" t="s">
        <v>512</v>
      </c>
      <c r="E1442" s="48" t="s">
        <v>17281</v>
      </c>
      <c r="F1442" s="48" t="s">
        <v>143</v>
      </c>
      <c r="G1442" s="48">
        <v>15</v>
      </c>
      <c r="H1442" s="48" t="s">
        <v>19033</v>
      </c>
      <c r="I1442" s="48" t="s">
        <v>17283</v>
      </c>
      <c r="J1442" s="48" t="s">
        <v>17284</v>
      </c>
      <c r="K1442" s="48" t="s">
        <v>27</v>
      </c>
      <c r="L1442" s="49">
        <v>44396</v>
      </c>
      <c r="M1442" s="48" t="s">
        <v>139</v>
      </c>
      <c r="N1442" s="48" t="s">
        <v>30</v>
      </c>
      <c r="O1442" s="49"/>
      <c r="P1442" s="48"/>
      <c r="Q1442" s="48" t="s">
        <v>30</v>
      </c>
      <c r="R1442" s="48"/>
      <c r="S1442" s="48"/>
    </row>
    <row r="1443" s="29" customFormat="1" spans="1:19">
      <c r="A1443" s="12">
        <v>1440</v>
      </c>
      <c r="B1443" s="12" t="s">
        <v>17285</v>
      </c>
      <c r="C1443" s="12"/>
      <c r="D1443" s="48" t="s">
        <v>512</v>
      </c>
      <c r="E1443" s="48" t="s">
        <v>17286</v>
      </c>
      <c r="F1443" s="48" t="s">
        <v>143</v>
      </c>
      <c r="G1443" s="48">
        <v>18</v>
      </c>
      <c r="H1443" s="48" t="s">
        <v>17287</v>
      </c>
      <c r="I1443" s="48" t="s">
        <v>17288</v>
      </c>
      <c r="J1443" s="48" t="s">
        <v>17289</v>
      </c>
      <c r="K1443" s="48" t="s">
        <v>27</v>
      </c>
      <c r="L1443" s="49">
        <v>44331</v>
      </c>
      <c r="M1443" s="48" t="s">
        <v>2172</v>
      </c>
      <c r="N1443" s="48" t="s">
        <v>27</v>
      </c>
      <c r="O1443" s="49">
        <v>44366</v>
      </c>
      <c r="P1443" s="48" t="s">
        <v>2172</v>
      </c>
      <c r="Q1443" s="48" t="s">
        <v>30</v>
      </c>
      <c r="R1443" s="48"/>
      <c r="S1443" s="48"/>
    </row>
    <row r="1444" s="29" customFormat="1" spans="1:19">
      <c r="A1444" s="12">
        <v>1441</v>
      </c>
      <c r="B1444" s="12" t="s">
        <v>17290</v>
      </c>
      <c r="C1444" s="12"/>
      <c r="D1444" s="48" t="s">
        <v>512</v>
      </c>
      <c r="E1444" s="48" t="s">
        <v>17291</v>
      </c>
      <c r="F1444" s="48" t="s">
        <v>143</v>
      </c>
      <c r="G1444" s="48">
        <v>18</v>
      </c>
      <c r="H1444" s="48" t="s">
        <v>17292</v>
      </c>
      <c r="I1444" s="48" t="s">
        <v>805</v>
      </c>
      <c r="J1444" s="48" t="s">
        <v>17293</v>
      </c>
      <c r="K1444" s="48" t="s">
        <v>27</v>
      </c>
      <c r="L1444" s="49">
        <v>44331</v>
      </c>
      <c r="M1444" s="48" t="s">
        <v>28</v>
      </c>
      <c r="N1444" s="48" t="s">
        <v>27</v>
      </c>
      <c r="O1444" s="49">
        <v>44366</v>
      </c>
      <c r="P1444" s="48" t="s">
        <v>28</v>
      </c>
      <c r="Q1444" s="48" t="s">
        <v>30</v>
      </c>
      <c r="R1444" s="48"/>
      <c r="S1444" s="48"/>
    </row>
    <row r="1445" s="29" customFormat="1" spans="1:19">
      <c r="A1445" s="12">
        <v>1442</v>
      </c>
      <c r="B1445" s="12" t="s">
        <v>17294</v>
      </c>
      <c r="C1445" s="12"/>
      <c r="D1445" s="48" t="s">
        <v>512</v>
      </c>
      <c r="E1445" s="48" t="s">
        <v>17295</v>
      </c>
      <c r="F1445" s="48" t="s">
        <v>143</v>
      </c>
      <c r="G1445" s="48">
        <v>16</v>
      </c>
      <c r="H1445" s="48" t="s">
        <v>19034</v>
      </c>
      <c r="I1445" s="48" t="s">
        <v>17297</v>
      </c>
      <c r="J1445" s="48">
        <v>18877841288</v>
      </c>
      <c r="K1445" s="48" t="s">
        <v>27</v>
      </c>
      <c r="L1445" s="49">
        <v>44395</v>
      </c>
      <c r="M1445" s="48" t="s">
        <v>2455</v>
      </c>
      <c r="N1445" s="48" t="s">
        <v>30</v>
      </c>
      <c r="O1445" s="49"/>
      <c r="P1445" s="48"/>
      <c r="Q1445" s="48" t="s">
        <v>30</v>
      </c>
      <c r="R1445" s="48"/>
      <c r="S1445" s="48"/>
    </row>
    <row r="1446" s="29" customFormat="1" spans="1:19">
      <c r="A1446" s="12">
        <v>1443</v>
      </c>
      <c r="B1446" s="12" t="s">
        <v>17298</v>
      </c>
      <c r="C1446" s="12"/>
      <c r="D1446" s="48" t="s">
        <v>512</v>
      </c>
      <c r="E1446" s="48" t="s">
        <v>17299</v>
      </c>
      <c r="F1446" s="48" t="s">
        <v>143</v>
      </c>
      <c r="G1446" s="48">
        <v>16</v>
      </c>
      <c r="H1446" s="48" t="s">
        <v>19035</v>
      </c>
      <c r="I1446" s="48" t="s">
        <v>17301</v>
      </c>
      <c r="J1446" s="48" t="s">
        <v>17302</v>
      </c>
      <c r="K1446" s="48" t="s">
        <v>27</v>
      </c>
      <c r="L1446" s="49">
        <v>44397</v>
      </c>
      <c r="M1446" s="48" t="s">
        <v>2455</v>
      </c>
      <c r="N1446" s="48" t="s">
        <v>30</v>
      </c>
      <c r="O1446" s="49"/>
      <c r="P1446" s="48"/>
      <c r="Q1446" s="48" t="s">
        <v>30</v>
      </c>
      <c r="R1446" s="48"/>
      <c r="S1446" s="48"/>
    </row>
    <row r="1447" s="29" customFormat="1" spans="1:19">
      <c r="A1447" s="12">
        <v>1444</v>
      </c>
      <c r="B1447" s="12" t="s">
        <v>17303</v>
      </c>
      <c r="C1447" s="12"/>
      <c r="D1447" s="48" t="s">
        <v>512</v>
      </c>
      <c r="E1447" s="48" t="s">
        <v>4565</v>
      </c>
      <c r="F1447" s="48" t="s">
        <v>143</v>
      </c>
      <c r="G1447" s="48">
        <v>15</v>
      </c>
      <c r="H1447" s="48" t="s">
        <v>19036</v>
      </c>
      <c r="I1447" s="48" t="s">
        <v>17305</v>
      </c>
      <c r="J1447" s="48">
        <v>19925874977</v>
      </c>
      <c r="K1447" s="48" t="s">
        <v>27</v>
      </c>
      <c r="L1447" s="49">
        <v>44399</v>
      </c>
      <c r="M1447" s="48" t="s">
        <v>2455</v>
      </c>
      <c r="N1447" s="48" t="s">
        <v>30</v>
      </c>
      <c r="O1447" s="49"/>
      <c r="P1447" s="48"/>
      <c r="Q1447" s="48" t="s">
        <v>30</v>
      </c>
      <c r="R1447" s="48"/>
      <c r="S1447" s="48"/>
    </row>
    <row r="1448" s="29" customFormat="1" spans="1:19">
      <c r="A1448" s="12">
        <v>1445</v>
      </c>
      <c r="B1448" s="12" t="s">
        <v>17306</v>
      </c>
      <c r="C1448" s="12"/>
      <c r="D1448" s="12" t="s">
        <v>517</v>
      </c>
      <c r="E1448" s="12" t="s">
        <v>17307</v>
      </c>
      <c r="F1448" s="12" t="s">
        <v>143</v>
      </c>
      <c r="G1448" s="12">
        <v>15</v>
      </c>
      <c r="H1448" s="12" t="s">
        <v>1724</v>
      </c>
      <c r="I1448" s="12" t="s">
        <v>17308</v>
      </c>
      <c r="J1448" s="12">
        <v>18176137204</v>
      </c>
      <c r="K1448" s="12" t="s">
        <v>27</v>
      </c>
      <c r="L1448" s="57">
        <v>44396</v>
      </c>
      <c r="M1448" s="12" t="s">
        <v>8740</v>
      </c>
      <c r="N1448" s="12"/>
      <c r="O1448" s="57"/>
      <c r="P1448" s="12"/>
      <c r="Q1448" s="48" t="s">
        <v>30</v>
      </c>
      <c r="R1448" s="12"/>
      <c r="S1448" s="12"/>
    </row>
    <row r="1449" s="29" customFormat="1" spans="1:19">
      <c r="A1449" s="12">
        <v>1446</v>
      </c>
      <c r="B1449" s="12" t="s">
        <v>17309</v>
      </c>
      <c r="C1449" s="12"/>
      <c r="D1449" s="12" t="s">
        <v>517</v>
      </c>
      <c r="E1449" s="12" t="s">
        <v>17310</v>
      </c>
      <c r="F1449" s="12" t="s">
        <v>24</v>
      </c>
      <c r="G1449" s="12">
        <v>16</v>
      </c>
      <c r="H1449" s="12" t="s">
        <v>17311</v>
      </c>
      <c r="I1449" s="12" t="s">
        <v>17312</v>
      </c>
      <c r="J1449" s="12" t="s">
        <v>17313</v>
      </c>
      <c r="K1449" s="12" t="s">
        <v>27</v>
      </c>
      <c r="L1449" s="57">
        <v>44379</v>
      </c>
      <c r="M1449" s="12" t="s">
        <v>28</v>
      </c>
      <c r="N1449" s="12"/>
      <c r="O1449" s="57"/>
      <c r="P1449" s="12"/>
      <c r="Q1449" s="48" t="s">
        <v>30</v>
      </c>
      <c r="R1449" s="12" t="s">
        <v>17314</v>
      </c>
      <c r="S1449" s="12"/>
    </row>
    <row r="1450" s="29" customFormat="1" spans="1:19">
      <c r="A1450" s="12">
        <v>1447</v>
      </c>
      <c r="B1450" s="12" t="s">
        <v>17315</v>
      </c>
      <c r="C1450" s="12"/>
      <c r="D1450" s="12" t="s">
        <v>517</v>
      </c>
      <c r="E1450" s="12" t="s">
        <v>17316</v>
      </c>
      <c r="F1450" s="12" t="s">
        <v>24</v>
      </c>
      <c r="G1450" s="12">
        <v>18</v>
      </c>
      <c r="H1450" s="12" t="s">
        <v>17317</v>
      </c>
      <c r="I1450" s="12" t="s">
        <v>17318</v>
      </c>
      <c r="J1450" s="12">
        <v>17344524354</v>
      </c>
      <c r="K1450" s="12" t="s">
        <v>27</v>
      </c>
      <c r="L1450" s="57">
        <v>44332</v>
      </c>
      <c r="M1450" s="12" t="s">
        <v>2172</v>
      </c>
      <c r="N1450" s="12" t="s">
        <v>27</v>
      </c>
      <c r="O1450" s="57">
        <v>44366</v>
      </c>
      <c r="P1450" s="12" t="s">
        <v>2172</v>
      </c>
      <c r="Q1450" s="48" t="s">
        <v>30</v>
      </c>
      <c r="R1450" s="12"/>
      <c r="S1450" s="12"/>
    </row>
    <row r="1451" s="29" customFormat="1" spans="1:19">
      <c r="A1451" s="12">
        <v>1448</v>
      </c>
      <c r="B1451" s="12" t="s">
        <v>17319</v>
      </c>
      <c r="C1451" s="12"/>
      <c r="D1451" s="12" t="s">
        <v>517</v>
      </c>
      <c r="E1451" s="12" t="s">
        <v>17320</v>
      </c>
      <c r="F1451" s="12" t="s">
        <v>143</v>
      </c>
      <c r="G1451" s="12">
        <v>21</v>
      </c>
      <c r="H1451" s="12" t="s">
        <v>17321</v>
      </c>
      <c r="I1451" s="12" t="s">
        <v>17322</v>
      </c>
      <c r="J1451" s="12">
        <v>13557218035</v>
      </c>
      <c r="K1451" s="12" t="s">
        <v>27</v>
      </c>
      <c r="L1451" s="57">
        <v>44395</v>
      </c>
      <c r="M1451" s="12" t="s">
        <v>28</v>
      </c>
      <c r="N1451" s="12"/>
      <c r="O1451" s="57"/>
      <c r="P1451" s="12"/>
      <c r="Q1451" s="48" t="s">
        <v>30</v>
      </c>
      <c r="R1451" s="12"/>
      <c r="S1451" s="12"/>
    </row>
    <row r="1452" s="29" customFormat="1" spans="1:19">
      <c r="A1452" s="12">
        <v>1449</v>
      </c>
      <c r="B1452" s="12" t="s">
        <v>17323</v>
      </c>
      <c r="C1452" s="12"/>
      <c r="D1452" s="12" t="s">
        <v>517</v>
      </c>
      <c r="E1452" s="12" t="s">
        <v>17324</v>
      </c>
      <c r="F1452" s="12" t="s">
        <v>24</v>
      </c>
      <c r="G1452" s="12">
        <v>15</v>
      </c>
      <c r="H1452" s="12" t="s">
        <v>6979</v>
      </c>
      <c r="I1452" s="12" t="s">
        <v>17325</v>
      </c>
      <c r="J1452" s="12">
        <v>17396795595</v>
      </c>
      <c r="K1452" s="12" t="s">
        <v>27</v>
      </c>
      <c r="L1452" s="57">
        <v>44395</v>
      </c>
      <c r="M1452" s="12" t="s">
        <v>1352</v>
      </c>
      <c r="N1452" s="12"/>
      <c r="O1452" s="57"/>
      <c r="P1452" s="12"/>
      <c r="Q1452" s="48" t="s">
        <v>30</v>
      </c>
      <c r="R1452" s="12"/>
      <c r="S1452" s="12"/>
    </row>
    <row r="1453" s="29" customFormat="1" spans="1:19">
      <c r="A1453" s="12">
        <v>1450</v>
      </c>
      <c r="B1453" s="12" t="s">
        <v>17326</v>
      </c>
      <c r="C1453" s="12"/>
      <c r="D1453" s="12" t="s">
        <v>517</v>
      </c>
      <c r="E1453" s="12" t="s">
        <v>17327</v>
      </c>
      <c r="F1453" s="12" t="s">
        <v>24</v>
      </c>
      <c r="G1453" s="12">
        <v>18</v>
      </c>
      <c r="H1453" s="12" t="s">
        <v>17328</v>
      </c>
      <c r="I1453" s="12" t="s">
        <v>684</v>
      </c>
      <c r="J1453" s="12">
        <v>13377494989</v>
      </c>
      <c r="K1453" s="12" t="s">
        <v>27</v>
      </c>
      <c r="L1453" s="57">
        <v>44417</v>
      </c>
      <c r="M1453" s="12" t="s">
        <v>17329</v>
      </c>
      <c r="N1453" s="12"/>
      <c r="O1453" s="57"/>
      <c r="P1453" s="12"/>
      <c r="Q1453" s="48" t="s">
        <v>30</v>
      </c>
      <c r="R1453" s="12"/>
      <c r="S1453" s="12"/>
    </row>
    <row r="1454" s="29" customFormat="1" spans="1:19">
      <c r="A1454" s="12">
        <v>1451</v>
      </c>
      <c r="B1454" s="12" t="s">
        <v>17330</v>
      </c>
      <c r="C1454" s="12"/>
      <c r="D1454" s="12" t="s">
        <v>517</v>
      </c>
      <c r="E1454" s="12" t="s">
        <v>17331</v>
      </c>
      <c r="F1454" s="12" t="s">
        <v>143</v>
      </c>
      <c r="G1454" s="12">
        <v>17</v>
      </c>
      <c r="H1454" s="12" t="s">
        <v>19040</v>
      </c>
      <c r="I1454" s="12" t="s">
        <v>17332</v>
      </c>
      <c r="J1454" s="12" t="s">
        <v>17333</v>
      </c>
      <c r="K1454" s="12" t="s">
        <v>27</v>
      </c>
      <c r="L1454" s="57">
        <v>44395</v>
      </c>
      <c r="M1454" s="12" t="s">
        <v>98</v>
      </c>
      <c r="N1454" s="12"/>
      <c r="O1454" s="57"/>
      <c r="P1454" s="12"/>
      <c r="Q1454" s="48" t="s">
        <v>30</v>
      </c>
      <c r="R1454" s="12"/>
      <c r="S1454" s="12"/>
    </row>
    <row r="1455" s="29" customFormat="1" spans="1:19">
      <c r="A1455" s="12">
        <v>1452</v>
      </c>
      <c r="B1455" s="12" t="s">
        <v>17334</v>
      </c>
      <c r="C1455" s="12"/>
      <c r="D1455" s="12" t="s">
        <v>517</v>
      </c>
      <c r="E1455" s="12" t="s">
        <v>17335</v>
      </c>
      <c r="F1455" s="12" t="s">
        <v>143</v>
      </c>
      <c r="G1455" s="12">
        <v>19</v>
      </c>
      <c r="H1455" s="12" t="s">
        <v>17321</v>
      </c>
      <c r="I1455" s="12" t="s">
        <v>17336</v>
      </c>
      <c r="J1455" s="12" t="s">
        <v>17337</v>
      </c>
      <c r="K1455" s="12" t="s">
        <v>27</v>
      </c>
      <c r="L1455" s="57">
        <v>44404</v>
      </c>
      <c r="M1455" s="12" t="s">
        <v>2747</v>
      </c>
      <c r="N1455" s="12"/>
      <c r="O1455" s="57"/>
      <c r="P1455" s="12"/>
      <c r="Q1455" s="48" t="s">
        <v>30</v>
      </c>
      <c r="R1455" s="12"/>
      <c r="S1455" s="12"/>
    </row>
    <row r="1456" s="29" customFormat="1" spans="1:19">
      <c r="A1456" s="12">
        <v>1453</v>
      </c>
      <c r="B1456" s="12" t="s">
        <v>17338</v>
      </c>
      <c r="C1456" s="12"/>
      <c r="D1456" s="12" t="s">
        <v>517</v>
      </c>
      <c r="E1456" s="12" t="s">
        <v>17339</v>
      </c>
      <c r="F1456" s="12" t="s">
        <v>24</v>
      </c>
      <c r="G1456" s="12">
        <v>17</v>
      </c>
      <c r="H1456" s="12" t="s">
        <v>19041</v>
      </c>
      <c r="I1456" s="12" t="s">
        <v>17341</v>
      </c>
      <c r="J1456" s="12" t="s">
        <v>17342</v>
      </c>
      <c r="K1456" s="12" t="s">
        <v>27</v>
      </c>
      <c r="L1456" s="57">
        <v>44395</v>
      </c>
      <c r="M1456" s="12" t="s">
        <v>28</v>
      </c>
      <c r="N1456" s="12"/>
      <c r="O1456" s="57"/>
      <c r="P1456" s="12"/>
      <c r="Q1456" s="48" t="s">
        <v>30</v>
      </c>
      <c r="R1456" s="12" t="s">
        <v>17343</v>
      </c>
      <c r="S1456" s="12"/>
    </row>
    <row r="1457" s="29" customFormat="1" spans="1:19">
      <c r="A1457" s="12">
        <v>1454</v>
      </c>
      <c r="B1457" s="12" t="s">
        <v>17344</v>
      </c>
      <c r="C1457" s="12"/>
      <c r="D1457" s="12" t="s">
        <v>517</v>
      </c>
      <c r="E1457" s="12" t="s">
        <v>17345</v>
      </c>
      <c r="F1457" s="12" t="s">
        <v>143</v>
      </c>
      <c r="G1457" s="12">
        <v>17</v>
      </c>
      <c r="H1457" s="12" t="s">
        <v>17346</v>
      </c>
      <c r="I1457" s="12" t="s">
        <v>17347</v>
      </c>
      <c r="J1457" s="12">
        <v>18249919813</v>
      </c>
      <c r="K1457" s="12" t="s">
        <v>27</v>
      </c>
      <c r="L1457" s="57">
        <v>44403</v>
      </c>
      <c r="M1457" s="12" t="s">
        <v>3326</v>
      </c>
      <c r="N1457" s="12"/>
      <c r="O1457" s="57"/>
      <c r="P1457" s="12"/>
      <c r="Q1457" s="48" t="s">
        <v>30</v>
      </c>
      <c r="R1457" s="12"/>
      <c r="S1457" s="12"/>
    </row>
    <row r="1458" s="29" customFormat="1" spans="1:19">
      <c r="A1458" s="12">
        <v>1455</v>
      </c>
      <c r="B1458" s="12" t="s">
        <v>17348</v>
      </c>
      <c r="C1458" s="12"/>
      <c r="D1458" s="12" t="s">
        <v>517</v>
      </c>
      <c r="E1458" s="12" t="s">
        <v>17349</v>
      </c>
      <c r="F1458" s="12" t="s">
        <v>24</v>
      </c>
      <c r="G1458" s="12">
        <v>17</v>
      </c>
      <c r="H1458" s="12" t="s">
        <v>17350</v>
      </c>
      <c r="I1458" s="12" t="s">
        <v>17351</v>
      </c>
      <c r="J1458" s="12" t="s">
        <v>17352</v>
      </c>
      <c r="K1458" s="12" t="s">
        <v>27</v>
      </c>
      <c r="L1458" s="57">
        <v>44395</v>
      </c>
      <c r="M1458" s="12" t="s">
        <v>28</v>
      </c>
      <c r="N1458" s="12"/>
      <c r="O1458" s="57"/>
      <c r="P1458" s="12"/>
      <c r="Q1458" s="48" t="s">
        <v>30</v>
      </c>
      <c r="R1458" s="12"/>
      <c r="S1458" s="12"/>
    </row>
    <row r="1459" s="29" customFormat="1" spans="1:19">
      <c r="A1459" s="12">
        <v>1456</v>
      </c>
      <c r="B1459" s="12" t="s">
        <v>17353</v>
      </c>
      <c r="C1459" s="12"/>
      <c r="D1459" s="12" t="s">
        <v>517</v>
      </c>
      <c r="E1459" s="12" t="s">
        <v>17354</v>
      </c>
      <c r="F1459" s="12" t="s">
        <v>24</v>
      </c>
      <c r="G1459" s="12">
        <v>16</v>
      </c>
      <c r="H1459" s="12" t="s">
        <v>17355</v>
      </c>
      <c r="I1459" s="12" t="s">
        <v>17356</v>
      </c>
      <c r="J1459" s="12" t="s">
        <v>17357</v>
      </c>
      <c r="K1459" s="12" t="s">
        <v>27</v>
      </c>
      <c r="L1459" s="57">
        <v>44396</v>
      </c>
      <c r="M1459" s="12" t="s">
        <v>133</v>
      </c>
      <c r="N1459" s="12"/>
      <c r="O1459" s="57"/>
      <c r="P1459" s="12"/>
      <c r="Q1459" s="48" t="s">
        <v>30</v>
      </c>
      <c r="R1459" s="12"/>
      <c r="S1459" s="12"/>
    </row>
    <row r="1460" s="29" customFormat="1" spans="1:19">
      <c r="A1460" s="12">
        <v>1457</v>
      </c>
      <c r="B1460" s="12" t="s">
        <v>17358</v>
      </c>
      <c r="C1460" s="12"/>
      <c r="D1460" s="12" t="s">
        <v>517</v>
      </c>
      <c r="E1460" s="12" t="s">
        <v>17359</v>
      </c>
      <c r="F1460" s="12" t="s">
        <v>24</v>
      </c>
      <c r="G1460" s="12">
        <v>20</v>
      </c>
      <c r="H1460" s="12" t="s">
        <v>13860</v>
      </c>
      <c r="I1460" s="12" t="s">
        <v>17360</v>
      </c>
      <c r="J1460" s="12" t="s">
        <v>17361</v>
      </c>
      <c r="K1460" s="12" t="s">
        <v>27</v>
      </c>
      <c r="L1460" s="57">
        <v>44335</v>
      </c>
      <c r="M1460" s="12" t="s">
        <v>28</v>
      </c>
      <c r="N1460" s="12"/>
      <c r="O1460" s="57"/>
      <c r="P1460" s="12"/>
      <c r="Q1460" s="48" t="s">
        <v>30</v>
      </c>
      <c r="R1460" s="12"/>
      <c r="S1460" s="12"/>
    </row>
    <row r="1461" s="29" customFormat="1" spans="1:19">
      <c r="A1461" s="12">
        <v>1458</v>
      </c>
      <c r="B1461" s="12" t="s">
        <v>17362</v>
      </c>
      <c r="C1461" s="12"/>
      <c r="D1461" s="12" t="s">
        <v>517</v>
      </c>
      <c r="E1461" s="12" t="s">
        <v>17363</v>
      </c>
      <c r="F1461" s="12" t="s">
        <v>143</v>
      </c>
      <c r="G1461" s="12">
        <v>16</v>
      </c>
      <c r="H1461" s="12" t="s">
        <v>19042</v>
      </c>
      <c r="I1461" s="12" t="s">
        <v>17365</v>
      </c>
      <c r="J1461" s="12" t="s">
        <v>17366</v>
      </c>
      <c r="K1461" s="12" t="s">
        <v>27</v>
      </c>
      <c r="L1461" s="57">
        <v>44396</v>
      </c>
      <c r="M1461" s="12" t="s">
        <v>185</v>
      </c>
      <c r="N1461" s="12"/>
      <c r="O1461" s="57"/>
      <c r="P1461" s="12"/>
      <c r="Q1461" s="48" t="s">
        <v>30</v>
      </c>
      <c r="R1461" s="12"/>
      <c r="S1461" s="12"/>
    </row>
    <row r="1462" s="29" customFormat="1" spans="1:19">
      <c r="A1462" s="12">
        <v>1459</v>
      </c>
      <c r="B1462" s="12" t="s">
        <v>17367</v>
      </c>
      <c r="C1462" s="12"/>
      <c r="D1462" s="12" t="s">
        <v>517</v>
      </c>
      <c r="E1462" s="12" t="s">
        <v>17368</v>
      </c>
      <c r="F1462" s="12" t="s">
        <v>24</v>
      </c>
      <c r="G1462" s="12">
        <v>16</v>
      </c>
      <c r="H1462" s="12" t="s">
        <v>17369</v>
      </c>
      <c r="I1462" s="12" t="s">
        <v>17370</v>
      </c>
      <c r="J1462" s="12" t="s">
        <v>17371</v>
      </c>
      <c r="K1462" s="12" t="s">
        <v>27</v>
      </c>
      <c r="L1462" s="57">
        <v>44396</v>
      </c>
      <c r="M1462" s="12" t="s">
        <v>68</v>
      </c>
      <c r="N1462" s="12"/>
      <c r="O1462" s="57"/>
      <c r="P1462" s="12"/>
      <c r="Q1462" s="48" t="s">
        <v>30</v>
      </c>
      <c r="R1462" s="12"/>
      <c r="S1462" s="12"/>
    </row>
    <row r="1463" s="29" customFormat="1" spans="1:19">
      <c r="A1463" s="12">
        <v>1460</v>
      </c>
      <c r="B1463" s="12" t="s">
        <v>17372</v>
      </c>
      <c r="C1463" s="12"/>
      <c r="D1463" s="12" t="s">
        <v>517</v>
      </c>
      <c r="E1463" s="12" t="s">
        <v>17373</v>
      </c>
      <c r="F1463" s="12" t="s">
        <v>24</v>
      </c>
      <c r="G1463" s="12">
        <v>16</v>
      </c>
      <c r="H1463" s="12" t="s">
        <v>19043</v>
      </c>
      <c r="I1463" s="12" t="s">
        <v>17374</v>
      </c>
      <c r="J1463" s="12" t="s">
        <v>17375</v>
      </c>
      <c r="K1463" s="12" t="s">
        <v>27</v>
      </c>
      <c r="L1463" s="57">
        <v>44394</v>
      </c>
      <c r="M1463" s="12" t="s">
        <v>28</v>
      </c>
      <c r="N1463" s="12"/>
      <c r="O1463" s="57"/>
      <c r="P1463" s="12"/>
      <c r="Q1463" s="48" t="s">
        <v>30</v>
      </c>
      <c r="R1463" s="12"/>
      <c r="S1463" s="12"/>
    </row>
    <row r="1464" s="29" customFormat="1" spans="1:19">
      <c r="A1464" s="12">
        <v>1461</v>
      </c>
      <c r="B1464" s="12" t="s">
        <v>17376</v>
      </c>
      <c r="C1464" s="12"/>
      <c r="D1464" s="12" t="s">
        <v>517</v>
      </c>
      <c r="E1464" s="12" t="s">
        <v>17377</v>
      </c>
      <c r="F1464" s="12" t="s">
        <v>24</v>
      </c>
      <c r="G1464" s="12">
        <v>18</v>
      </c>
      <c r="H1464" s="12" t="s">
        <v>17378</v>
      </c>
      <c r="I1464" s="12" t="s">
        <v>17379</v>
      </c>
      <c r="J1464" s="12" t="s">
        <v>17380</v>
      </c>
      <c r="K1464" s="12" t="s">
        <v>27</v>
      </c>
      <c r="L1464" s="57">
        <v>44397</v>
      </c>
      <c r="M1464" s="12" t="s">
        <v>1303</v>
      </c>
      <c r="N1464" s="12"/>
      <c r="O1464" s="57"/>
      <c r="P1464" s="12"/>
      <c r="Q1464" s="48" t="s">
        <v>30</v>
      </c>
      <c r="R1464" s="12"/>
      <c r="S1464" s="12"/>
    </row>
    <row r="1465" s="29" customFormat="1" spans="1:19">
      <c r="A1465" s="12">
        <v>1462</v>
      </c>
      <c r="B1465" s="12" t="s">
        <v>17381</v>
      </c>
      <c r="C1465" s="12"/>
      <c r="D1465" s="12" t="s">
        <v>517</v>
      </c>
      <c r="E1465" s="12" t="s">
        <v>17382</v>
      </c>
      <c r="F1465" s="12" t="s">
        <v>143</v>
      </c>
      <c r="G1465" s="12">
        <v>17</v>
      </c>
      <c r="H1465" s="12" t="s">
        <v>17383</v>
      </c>
      <c r="I1465" s="12" t="s">
        <v>17384</v>
      </c>
      <c r="J1465" s="12" t="s">
        <v>17385</v>
      </c>
      <c r="K1465" s="12" t="s">
        <v>27</v>
      </c>
      <c r="L1465" s="57">
        <v>44396</v>
      </c>
      <c r="M1465" s="12" t="s">
        <v>133</v>
      </c>
      <c r="N1465" s="12"/>
      <c r="O1465" s="57"/>
      <c r="P1465" s="12"/>
      <c r="Q1465" s="48" t="s">
        <v>30</v>
      </c>
      <c r="R1465" s="12"/>
      <c r="S1465" s="12"/>
    </row>
    <row r="1466" s="29" customFormat="1" spans="1:19">
      <c r="A1466" s="12">
        <v>1463</v>
      </c>
      <c r="B1466" s="12" t="s">
        <v>17386</v>
      </c>
      <c r="C1466" s="12"/>
      <c r="D1466" s="12" t="s">
        <v>517</v>
      </c>
      <c r="E1466" s="12" t="s">
        <v>17387</v>
      </c>
      <c r="F1466" s="12" t="s">
        <v>24</v>
      </c>
      <c r="G1466" s="12">
        <v>17</v>
      </c>
      <c r="H1466" s="12" t="s">
        <v>19044</v>
      </c>
      <c r="I1466" s="12" t="s">
        <v>17389</v>
      </c>
      <c r="J1466" s="12">
        <v>19977846910</v>
      </c>
      <c r="K1466" s="12" t="s">
        <v>27</v>
      </c>
      <c r="L1466" s="57">
        <v>44396</v>
      </c>
      <c r="M1466" s="12" t="s">
        <v>98</v>
      </c>
      <c r="N1466" s="12"/>
      <c r="O1466" s="57"/>
      <c r="P1466" s="12"/>
      <c r="Q1466" s="48" t="s">
        <v>30</v>
      </c>
      <c r="R1466" s="12"/>
      <c r="S1466" s="12"/>
    </row>
    <row r="1467" s="29" customFormat="1" spans="1:19">
      <c r="A1467" s="12">
        <v>1464</v>
      </c>
      <c r="B1467" s="12" t="s">
        <v>17390</v>
      </c>
      <c r="C1467" s="12"/>
      <c r="D1467" s="12" t="s">
        <v>517</v>
      </c>
      <c r="E1467" s="12" t="s">
        <v>17391</v>
      </c>
      <c r="F1467" s="12" t="s">
        <v>24</v>
      </c>
      <c r="G1467" s="12">
        <v>17</v>
      </c>
      <c r="H1467" s="12" t="s">
        <v>17392</v>
      </c>
      <c r="I1467" s="12" t="s">
        <v>17393</v>
      </c>
      <c r="J1467" s="12">
        <v>15017326337</v>
      </c>
      <c r="K1467" s="12" t="s">
        <v>27</v>
      </c>
      <c r="L1467" s="57">
        <v>44404</v>
      </c>
      <c r="M1467" s="12" t="s">
        <v>28</v>
      </c>
      <c r="N1467" s="12"/>
      <c r="O1467" s="57"/>
      <c r="P1467" s="12"/>
      <c r="Q1467" s="48" t="s">
        <v>30</v>
      </c>
      <c r="R1467" s="12"/>
      <c r="S1467" s="12"/>
    </row>
    <row r="1468" s="29" customFormat="1" spans="1:19">
      <c r="A1468" s="12">
        <v>1465</v>
      </c>
      <c r="B1468" s="12" t="s">
        <v>17394</v>
      </c>
      <c r="C1468" s="12"/>
      <c r="D1468" s="12" t="s">
        <v>517</v>
      </c>
      <c r="E1468" s="12" t="s">
        <v>17395</v>
      </c>
      <c r="F1468" s="12" t="s">
        <v>24</v>
      </c>
      <c r="G1468" s="12">
        <v>16</v>
      </c>
      <c r="H1468" s="12" t="s">
        <v>17400</v>
      </c>
      <c r="I1468" s="12" t="s">
        <v>17397</v>
      </c>
      <c r="J1468" s="12" t="s">
        <v>17398</v>
      </c>
      <c r="K1468" s="12" t="s">
        <v>27</v>
      </c>
      <c r="L1468" s="57">
        <v>44399</v>
      </c>
      <c r="M1468" s="12" t="s">
        <v>17399</v>
      </c>
      <c r="N1468" s="12"/>
      <c r="O1468" s="57"/>
      <c r="P1468" s="12"/>
      <c r="Q1468" s="48" t="s">
        <v>30</v>
      </c>
      <c r="R1468" s="12" t="s">
        <v>17400</v>
      </c>
      <c r="S1468" s="12"/>
    </row>
    <row r="1469" s="29" customFormat="1" spans="1:19">
      <c r="A1469" s="12">
        <v>1466</v>
      </c>
      <c r="B1469" s="12" t="s">
        <v>17401</v>
      </c>
      <c r="C1469" s="12"/>
      <c r="D1469" s="12" t="s">
        <v>517</v>
      </c>
      <c r="E1469" s="12" t="s">
        <v>17402</v>
      </c>
      <c r="F1469" s="12" t="s">
        <v>24</v>
      </c>
      <c r="G1469" s="12">
        <v>15</v>
      </c>
      <c r="H1469" s="12" t="s">
        <v>19045</v>
      </c>
      <c r="I1469" s="12" t="s">
        <v>17404</v>
      </c>
      <c r="J1469" s="12" t="s">
        <v>17405</v>
      </c>
      <c r="K1469" s="12" t="s">
        <v>27</v>
      </c>
      <c r="L1469" s="57">
        <v>44398</v>
      </c>
      <c r="M1469" s="12" t="s">
        <v>28</v>
      </c>
      <c r="N1469" s="12"/>
      <c r="O1469" s="57"/>
      <c r="P1469" s="12"/>
      <c r="Q1469" s="48" t="s">
        <v>30</v>
      </c>
      <c r="R1469" s="12"/>
      <c r="S1469" s="12"/>
    </row>
    <row r="1470" s="29" customFormat="1" spans="1:19">
      <c r="A1470" s="12">
        <v>1467</v>
      </c>
      <c r="B1470" s="12" t="s">
        <v>17406</v>
      </c>
      <c r="C1470" s="12"/>
      <c r="D1470" s="12" t="s">
        <v>517</v>
      </c>
      <c r="E1470" s="12" t="s">
        <v>17407</v>
      </c>
      <c r="F1470" s="12" t="s">
        <v>143</v>
      </c>
      <c r="G1470" s="12">
        <v>17</v>
      </c>
      <c r="H1470" s="12" t="s">
        <v>17408</v>
      </c>
      <c r="I1470" s="12" t="s">
        <v>17409</v>
      </c>
      <c r="J1470" s="12" t="s">
        <v>17410</v>
      </c>
      <c r="K1470" s="12" t="s">
        <v>27</v>
      </c>
      <c r="L1470" s="57">
        <v>44398</v>
      </c>
      <c r="M1470" s="12" t="s">
        <v>28</v>
      </c>
      <c r="N1470" s="12"/>
      <c r="O1470" s="57"/>
      <c r="P1470" s="12"/>
      <c r="Q1470" s="48" t="s">
        <v>30</v>
      </c>
      <c r="R1470" s="12"/>
      <c r="S1470" s="12"/>
    </row>
    <row r="1471" s="29" customFormat="1" spans="1:19">
      <c r="A1471" s="12">
        <v>1468</v>
      </c>
      <c r="B1471" s="12" t="s">
        <v>17411</v>
      </c>
      <c r="C1471" s="12"/>
      <c r="D1471" s="12" t="s">
        <v>517</v>
      </c>
      <c r="E1471" s="12" t="s">
        <v>17412</v>
      </c>
      <c r="F1471" s="12" t="s">
        <v>24</v>
      </c>
      <c r="G1471" s="12">
        <v>17</v>
      </c>
      <c r="H1471" s="12" t="s">
        <v>17990</v>
      </c>
      <c r="I1471" s="12" t="s">
        <v>17413</v>
      </c>
      <c r="J1471" s="12" t="s">
        <v>17414</v>
      </c>
      <c r="K1471" s="12" t="s">
        <v>27</v>
      </c>
      <c r="L1471" s="57">
        <v>44394</v>
      </c>
      <c r="M1471" s="12" t="s">
        <v>28</v>
      </c>
      <c r="N1471" s="12"/>
      <c r="O1471" s="57"/>
      <c r="P1471" s="12"/>
      <c r="Q1471" s="48" t="s">
        <v>30</v>
      </c>
      <c r="R1471" s="12"/>
      <c r="S1471" s="12"/>
    </row>
    <row r="1472" s="29" customFormat="1" spans="1:19">
      <c r="A1472" s="12">
        <v>1469</v>
      </c>
      <c r="B1472" s="12" t="s">
        <v>17415</v>
      </c>
      <c r="C1472" s="12"/>
      <c r="D1472" s="12" t="s">
        <v>517</v>
      </c>
      <c r="E1472" s="12" t="s">
        <v>17416</v>
      </c>
      <c r="F1472" s="12" t="s">
        <v>24</v>
      </c>
      <c r="G1472" s="12">
        <v>16</v>
      </c>
      <c r="H1472" s="12" t="s">
        <v>17417</v>
      </c>
      <c r="I1472" s="12" t="s">
        <v>17418</v>
      </c>
      <c r="J1472" s="12" t="s">
        <v>17419</v>
      </c>
      <c r="K1472" s="12" t="s">
        <v>27</v>
      </c>
      <c r="L1472" s="57">
        <v>44394</v>
      </c>
      <c r="M1472" s="12" t="s">
        <v>4424</v>
      </c>
      <c r="N1472" s="12"/>
      <c r="O1472" s="57"/>
      <c r="P1472" s="12"/>
      <c r="Q1472" s="48" t="s">
        <v>30</v>
      </c>
      <c r="R1472" s="12"/>
      <c r="S1472" s="12"/>
    </row>
    <row r="1473" s="29" customFormat="1" spans="1:19">
      <c r="A1473" s="12">
        <v>1470</v>
      </c>
      <c r="B1473" s="12" t="s">
        <v>17420</v>
      </c>
      <c r="C1473" s="12"/>
      <c r="D1473" s="12" t="s">
        <v>517</v>
      </c>
      <c r="E1473" s="12" t="s">
        <v>17421</v>
      </c>
      <c r="F1473" s="12" t="s">
        <v>24</v>
      </c>
      <c r="G1473" s="12">
        <v>17</v>
      </c>
      <c r="H1473" s="12" t="s">
        <v>19046</v>
      </c>
      <c r="I1473" s="12" t="s">
        <v>17422</v>
      </c>
      <c r="J1473" s="12" t="s">
        <v>17423</v>
      </c>
      <c r="K1473" s="12" t="s">
        <v>27</v>
      </c>
      <c r="L1473" s="57">
        <v>44398</v>
      </c>
      <c r="M1473" s="12" t="s">
        <v>98</v>
      </c>
      <c r="N1473" s="12"/>
      <c r="O1473" s="57"/>
      <c r="P1473" s="12"/>
      <c r="Q1473" s="48" t="s">
        <v>30</v>
      </c>
      <c r="R1473" s="12"/>
      <c r="S1473" s="12"/>
    </row>
    <row r="1474" s="29" customFormat="1" spans="1:19">
      <c r="A1474" s="12">
        <v>1471</v>
      </c>
      <c r="B1474" s="12" t="s">
        <v>17424</v>
      </c>
      <c r="C1474" s="12"/>
      <c r="D1474" s="12" t="s">
        <v>517</v>
      </c>
      <c r="E1474" s="12" t="s">
        <v>17425</v>
      </c>
      <c r="F1474" s="12" t="s">
        <v>143</v>
      </c>
      <c r="G1474" s="12">
        <v>18</v>
      </c>
      <c r="H1474" s="12" t="s">
        <v>25931</v>
      </c>
      <c r="I1474" s="12" t="s">
        <v>17426</v>
      </c>
      <c r="J1474" s="12">
        <v>18278851039</v>
      </c>
      <c r="K1474" s="12" t="s">
        <v>27</v>
      </c>
      <c r="L1474" s="57">
        <v>44405</v>
      </c>
      <c r="M1474" s="12" t="s">
        <v>17427</v>
      </c>
      <c r="N1474" s="12"/>
      <c r="O1474" s="57"/>
      <c r="P1474" s="12"/>
      <c r="Q1474" s="48" t="s">
        <v>30</v>
      </c>
      <c r="R1474" s="12"/>
      <c r="S1474" s="12"/>
    </row>
    <row r="1475" s="29" customFormat="1" spans="1:19">
      <c r="A1475" s="12">
        <v>1472</v>
      </c>
      <c r="B1475" s="12" t="s">
        <v>17428</v>
      </c>
      <c r="C1475" s="12"/>
      <c r="D1475" s="12" t="s">
        <v>517</v>
      </c>
      <c r="E1475" s="12" t="s">
        <v>17429</v>
      </c>
      <c r="F1475" s="12" t="s">
        <v>24</v>
      </c>
      <c r="G1475" s="12">
        <v>14</v>
      </c>
      <c r="H1475" s="12" t="s">
        <v>17430</v>
      </c>
      <c r="I1475" s="12" t="s">
        <v>17431</v>
      </c>
      <c r="J1475" s="12">
        <v>18070863073</v>
      </c>
      <c r="K1475" s="12" t="s">
        <v>27</v>
      </c>
      <c r="L1475" s="57">
        <v>44412</v>
      </c>
      <c r="M1475" s="12" t="s">
        <v>28</v>
      </c>
      <c r="N1475" s="12"/>
      <c r="O1475" s="57"/>
      <c r="P1475" s="12"/>
      <c r="Q1475" s="48" t="s">
        <v>30</v>
      </c>
      <c r="R1475" s="12"/>
      <c r="S1475" s="12"/>
    </row>
    <row r="1476" s="29" customFormat="1" spans="1:19">
      <c r="A1476" s="12">
        <v>1473</v>
      </c>
      <c r="B1476" s="12" t="s">
        <v>17432</v>
      </c>
      <c r="C1476" s="12"/>
      <c r="D1476" s="12" t="s">
        <v>517</v>
      </c>
      <c r="E1476" s="12" t="s">
        <v>17433</v>
      </c>
      <c r="F1476" s="12" t="s">
        <v>24</v>
      </c>
      <c r="G1476" s="12">
        <v>17</v>
      </c>
      <c r="H1476" s="12" t="s">
        <v>17434</v>
      </c>
      <c r="I1476" s="12" t="s">
        <v>12802</v>
      </c>
      <c r="J1476" s="12">
        <v>13662719342</v>
      </c>
      <c r="K1476" s="12" t="s">
        <v>27</v>
      </c>
      <c r="L1476" s="57">
        <v>44398</v>
      </c>
      <c r="M1476" s="12" t="s">
        <v>54</v>
      </c>
      <c r="N1476" s="12"/>
      <c r="O1476" s="57"/>
      <c r="P1476" s="12"/>
      <c r="Q1476" s="48" t="s">
        <v>30</v>
      </c>
      <c r="R1476" s="12"/>
      <c r="S1476" s="12"/>
    </row>
    <row r="1477" s="29" customFormat="1" spans="1:19">
      <c r="A1477" s="12">
        <v>1474</v>
      </c>
      <c r="B1477" s="12" t="s">
        <v>17435</v>
      </c>
      <c r="C1477" s="12"/>
      <c r="D1477" s="12" t="s">
        <v>517</v>
      </c>
      <c r="E1477" s="12" t="s">
        <v>17436</v>
      </c>
      <c r="F1477" s="12" t="s">
        <v>24</v>
      </c>
      <c r="G1477" s="12">
        <v>17</v>
      </c>
      <c r="H1477" s="12" t="s">
        <v>19047</v>
      </c>
      <c r="I1477" s="12" t="s">
        <v>17438</v>
      </c>
      <c r="J1477" s="12">
        <v>13078612648</v>
      </c>
      <c r="K1477" s="12" t="s">
        <v>27</v>
      </c>
      <c r="L1477" s="57">
        <v>44412</v>
      </c>
      <c r="M1477" s="12" t="s">
        <v>28</v>
      </c>
      <c r="N1477" s="12"/>
      <c r="O1477" s="57"/>
      <c r="P1477" s="12"/>
      <c r="Q1477" s="48" t="s">
        <v>30</v>
      </c>
      <c r="R1477" s="12"/>
      <c r="S1477" s="12"/>
    </row>
    <row r="1478" s="29" customFormat="1" spans="1:19">
      <c r="A1478" s="12">
        <v>1475</v>
      </c>
      <c r="B1478" s="12" t="s">
        <v>17439</v>
      </c>
      <c r="C1478" s="12"/>
      <c r="D1478" s="12" t="s">
        <v>517</v>
      </c>
      <c r="E1478" s="12" t="s">
        <v>17440</v>
      </c>
      <c r="F1478" s="12" t="s">
        <v>24</v>
      </c>
      <c r="G1478" s="12">
        <v>18</v>
      </c>
      <c r="H1478" s="12" t="s">
        <v>17441</v>
      </c>
      <c r="I1478" s="12" t="s">
        <v>1704</v>
      </c>
      <c r="J1478" s="12">
        <v>19127174040</v>
      </c>
      <c r="K1478" s="12" t="s">
        <v>27</v>
      </c>
      <c r="L1478" s="57">
        <v>44394</v>
      </c>
      <c r="M1478" s="12" t="s">
        <v>1273</v>
      </c>
      <c r="N1478" s="12"/>
      <c r="O1478" s="57"/>
      <c r="P1478" s="12"/>
      <c r="Q1478" s="48" t="s">
        <v>30</v>
      </c>
      <c r="R1478" s="12"/>
      <c r="S1478" s="12"/>
    </row>
    <row r="1479" s="29" customFormat="1" spans="1:19">
      <c r="A1479" s="12">
        <v>1476</v>
      </c>
      <c r="B1479" s="12" t="s">
        <v>17442</v>
      </c>
      <c r="C1479" s="12"/>
      <c r="D1479" s="12" t="s">
        <v>517</v>
      </c>
      <c r="E1479" s="12" t="s">
        <v>17443</v>
      </c>
      <c r="F1479" s="12" t="s">
        <v>24</v>
      </c>
      <c r="G1479" s="12">
        <v>17</v>
      </c>
      <c r="H1479" s="12" t="s">
        <v>17444</v>
      </c>
      <c r="I1479" s="12" t="s">
        <v>5443</v>
      </c>
      <c r="J1479" s="12">
        <v>19978451560</v>
      </c>
      <c r="K1479" s="12" t="s">
        <v>27</v>
      </c>
      <c r="L1479" s="57">
        <v>44399</v>
      </c>
      <c r="M1479" s="12" t="s">
        <v>133</v>
      </c>
      <c r="N1479" s="12"/>
      <c r="O1479" s="57"/>
      <c r="P1479" s="12"/>
      <c r="Q1479" s="48" t="s">
        <v>30</v>
      </c>
      <c r="R1479" s="12"/>
      <c r="S1479" s="12"/>
    </row>
    <row r="1480" s="29" customFormat="1" spans="1:19">
      <c r="A1480" s="12">
        <v>1477</v>
      </c>
      <c r="B1480" s="12" t="s">
        <v>17445</v>
      </c>
      <c r="C1480" s="12"/>
      <c r="D1480" s="12" t="s">
        <v>517</v>
      </c>
      <c r="E1480" s="12" t="s">
        <v>17446</v>
      </c>
      <c r="F1480" s="12" t="s">
        <v>24</v>
      </c>
      <c r="G1480" s="12">
        <v>17</v>
      </c>
      <c r="H1480" s="12" t="s">
        <v>17447</v>
      </c>
      <c r="I1480" s="12" t="s">
        <v>6123</v>
      </c>
      <c r="J1480" s="12">
        <v>15777830235</v>
      </c>
      <c r="K1480" s="12" t="s">
        <v>27</v>
      </c>
      <c r="L1480" s="57">
        <v>44396</v>
      </c>
      <c r="M1480" s="12" t="s">
        <v>133</v>
      </c>
      <c r="N1480" s="12"/>
      <c r="O1480" s="57"/>
      <c r="P1480" s="12"/>
      <c r="Q1480" s="48" t="s">
        <v>30</v>
      </c>
      <c r="R1480" s="12"/>
      <c r="S1480" s="12"/>
    </row>
    <row r="1481" s="29" customFormat="1" spans="1:19">
      <c r="A1481" s="12">
        <v>1478</v>
      </c>
      <c r="B1481" s="12" t="s">
        <v>17448</v>
      </c>
      <c r="C1481" s="12"/>
      <c r="D1481" s="12" t="s">
        <v>517</v>
      </c>
      <c r="E1481" s="12" t="s">
        <v>17449</v>
      </c>
      <c r="F1481" s="12" t="s">
        <v>24</v>
      </c>
      <c r="G1481" s="12">
        <v>16</v>
      </c>
      <c r="H1481" s="12" t="s">
        <v>17450</v>
      </c>
      <c r="I1481" s="12" t="s">
        <v>17451</v>
      </c>
      <c r="J1481" s="12" t="s">
        <v>17452</v>
      </c>
      <c r="K1481" s="12" t="s">
        <v>27</v>
      </c>
      <c r="L1481" s="57">
        <v>44394</v>
      </c>
      <c r="M1481" s="12" t="s">
        <v>1273</v>
      </c>
      <c r="N1481" s="12"/>
      <c r="O1481" s="57"/>
      <c r="P1481" s="12"/>
      <c r="Q1481" s="48" t="s">
        <v>30</v>
      </c>
      <c r="R1481" s="12"/>
      <c r="S1481" s="12"/>
    </row>
    <row r="1482" s="29" customFormat="1" spans="1:19">
      <c r="A1482" s="12">
        <v>1479</v>
      </c>
      <c r="B1482" s="12" t="s">
        <v>17453</v>
      </c>
      <c r="C1482" s="12"/>
      <c r="D1482" s="12" t="s">
        <v>517</v>
      </c>
      <c r="E1482" s="12" t="s">
        <v>17454</v>
      </c>
      <c r="F1482" s="12" t="s">
        <v>143</v>
      </c>
      <c r="G1482" s="12">
        <v>16</v>
      </c>
      <c r="H1482" s="12" t="s">
        <v>19048</v>
      </c>
      <c r="I1482" s="12" t="s">
        <v>17456</v>
      </c>
      <c r="J1482" s="12">
        <v>13647789096</v>
      </c>
      <c r="K1482" s="12" t="s">
        <v>27</v>
      </c>
      <c r="L1482" s="57">
        <v>44395</v>
      </c>
      <c r="M1482" s="12" t="s">
        <v>98</v>
      </c>
      <c r="N1482" s="12"/>
      <c r="O1482" s="57"/>
      <c r="P1482" s="12"/>
      <c r="Q1482" s="48" t="s">
        <v>30</v>
      </c>
      <c r="R1482" s="12"/>
      <c r="S1482" s="12"/>
    </row>
    <row r="1483" s="29" customFormat="1" spans="1:19">
      <c r="A1483" s="12">
        <v>1480</v>
      </c>
      <c r="B1483" s="12" t="s">
        <v>17457</v>
      </c>
      <c r="C1483" s="12"/>
      <c r="D1483" s="12" t="s">
        <v>517</v>
      </c>
      <c r="E1483" s="12" t="s">
        <v>17458</v>
      </c>
      <c r="F1483" s="12" t="s">
        <v>24</v>
      </c>
      <c r="G1483" s="12">
        <v>17</v>
      </c>
      <c r="H1483" s="12" t="s">
        <v>19049</v>
      </c>
      <c r="I1483" s="12" t="s">
        <v>17460</v>
      </c>
      <c r="J1483" s="12">
        <v>15277895758</v>
      </c>
      <c r="K1483" s="12" t="s">
        <v>27</v>
      </c>
      <c r="L1483" s="57">
        <v>44395</v>
      </c>
      <c r="M1483" s="12" t="s">
        <v>28</v>
      </c>
      <c r="N1483" s="12"/>
      <c r="O1483" s="57"/>
      <c r="P1483" s="12"/>
      <c r="Q1483" s="48" t="s">
        <v>30</v>
      </c>
      <c r="R1483" s="12"/>
      <c r="S1483" s="12"/>
    </row>
    <row r="1484" s="29" customFormat="1" spans="1:19">
      <c r="A1484" s="12">
        <v>1481</v>
      </c>
      <c r="B1484" s="12" t="s">
        <v>17461</v>
      </c>
      <c r="C1484" s="12"/>
      <c r="D1484" s="12" t="s">
        <v>517</v>
      </c>
      <c r="E1484" s="12" t="s">
        <v>17462</v>
      </c>
      <c r="F1484" s="12" t="s">
        <v>24</v>
      </c>
      <c r="G1484" s="12">
        <v>16</v>
      </c>
      <c r="H1484" s="12" t="s">
        <v>17463</v>
      </c>
      <c r="I1484" s="12" t="s">
        <v>17464</v>
      </c>
      <c r="J1484" s="12" t="s">
        <v>17465</v>
      </c>
      <c r="K1484" s="12" t="s">
        <v>27</v>
      </c>
      <c r="L1484" s="57">
        <v>44379</v>
      </c>
      <c r="M1484" s="12" t="s">
        <v>6052</v>
      </c>
      <c r="N1484" s="12"/>
      <c r="O1484" s="57"/>
      <c r="P1484" s="12"/>
      <c r="Q1484" s="48" t="s">
        <v>30</v>
      </c>
      <c r="R1484" s="12"/>
      <c r="S1484" s="12"/>
    </row>
    <row r="1485" s="29" customFormat="1" spans="1:19">
      <c r="A1485" s="12">
        <v>1482</v>
      </c>
      <c r="B1485" s="12" t="s">
        <v>17466</v>
      </c>
      <c r="C1485" s="12"/>
      <c r="D1485" s="12" t="s">
        <v>517</v>
      </c>
      <c r="E1485" s="12" t="s">
        <v>17467</v>
      </c>
      <c r="F1485" s="12" t="s">
        <v>24</v>
      </c>
      <c r="G1485" s="12">
        <v>17</v>
      </c>
      <c r="H1485" s="12" t="s">
        <v>6841</v>
      </c>
      <c r="I1485" s="12" t="s">
        <v>4347</v>
      </c>
      <c r="J1485" s="12">
        <v>13878713349</v>
      </c>
      <c r="K1485" s="12" t="s">
        <v>27</v>
      </c>
      <c r="L1485" s="57">
        <v>44395</v>
      </c>
      <c r="M1485" s="12" t="s">
        <v>28</v>
      </c>
      <c r="N1485" s="12"/>
      <c r="O1485" s="57"/>
      <c r="P1485" s="12"/>
      <c r="Q1485" s="48" t="s">
        <v>30</v>
      </c>
      <c r="R1485" s="12"/>
      <c r="S1485" s="12"/>
    </row>
    <row r="1486" s="29" customFormat="1" spans="1:19">
      <c r="A1486" s="12">
        <v>1483</v>
      </c>
      <c r="B1486" s="12" t="s">
        <v>17468</v>
      </c>
      <c r="C1486" s="12"/>
      <c r="D1486" s="12" t="s">
        <v>517</v>
      </c>
      <c r="E1486" s="12" t="s">
        <v>17469</v>
      </c>
      <c r="F1486" s="12" t="s">
        <v>143</v>
      </c>
      <c r="G1486" s="12">
        <v>19</v>
      </c>
      <c r="H1486" s="12" t="s">
        <v>12376</v>
      </c>
      <c r="I1486" s="12" t="s">
        <v>17470</v>
      </c>
      <c r="J1486" s="12" t="s">
        <v>17471</v>
      </c>
      <c r="K1486" s="12" t="s">
        <v>27</v>
      </c>
      <c r="L1486" s="57">
        <v>44404</v>
      </c>
      <c r="M1486" s="12" t="s">
        <v>2747</v>
      </c>
      <c r="N1486" s="12"/>
      <c r="O1486" s="57"/>
      <c r="P1486" s="12"/>
      <c r="Q1486" s="48" t="s">
        <v>30</v>
      </c>
      <c r="R1486" s="12"/>
      <c r="S1486" s="12"/>
    </row>
    <row r="1487" s="29" customFormat="1" spans="1:19">
      <c r="A1487" s="12">
        <v>1484</v>
      </c>
      <c r="B1487" s="12" t="s">
        <v>17472</v>
      </c>
      <c r="C1487" s="12"/>
      <c r="D1487" s="12" t="s">
        <v>517</v>
      </c>
      <c r="E1487" s="12" t="s">
        <v>17473</v>
      </c>
      <c r="F1487" s="12" t="s">
        <v>143</v>
      </c>
      <c r="G1487" s="12">
        <v>16</v>
      </c>
      <c r="H1487" s="12" t="s">
        <v>19050</v>
      </c>
      <c r="I1487" s="12" t="s">
        <v>1762</v>
      </c>
      <c r="J1487" s="12" t="s">
        <v>17474</v>
      </c>
      <c r="K1487" s="12" t="s">
        <v>27</v>
      </c>
      <c r="L1487" s="57">
        <v>44411</v>
      </c>
      <c r="M1487" s="12" t="s">
        <v>28</v>
      </c>
      <c r="N1487" s="12"/>
      <c r="O1487" s="57"/>
      <c r="P1487" s="12"/>
      <c r="Q1487" s="48" t="s">
        <v>30</v>
      </c>
      <c r="R1487" s="12"/>
      <c r="S1487" s="12"/>
    </row>
    <row r="1488" s="29" customFormat="1" spans="1:19">
      <c r="A1488" s="12">
        <v>1485</v>
      </c>
      <c r="B1488" s="12" t="s">
        <v>1674</v>
      </c>
      <c r="C1488" s="12"/>
      <c r="D1488" s="12" t="s">
        <v>517</v>
      </c>
      <c r="E1488" s="12" t="s">
        <v>1675</v>
      </c>
      <c r="F1488" s="12" t="s">
        <v>24</v>
      </c>
      <c r="G1488" s="12">
        <v>19</v>
      </c>
      <c r="H1488" s="12" t="s">
        <v>19617</v>
      </c>
      <c r="I1488" s="12" t="s">
        <v>17475</v>
      </c>
      <c r="J1488" s="12">
        <v>13707787085</v>
      </c>
      <c r="K1488" s="12" t="s">
        <v>27</v>
      </c>
      <c r="L1488" s="57">
        <v>44396</v>
      </c>
      <c r="M1488" s="12" t="s">
        <v>28</v>
      </c>
      <c r="N1488" s="12"/>
      <c r="O1488" s="57"/>
      <c r="P1488" s="12"/>
      <c r="Q1488" s="48" t="s">
        <v>30</v>
      </c>
      <c r="R1488" s="12"/>
      <c r="S1488" s="12"/>
    </row>
    <row r="1489" s="29" customFormat="1" spans="1:19">
      <c r="A1489" s="12">
        <v>1486</v>
      </c>
      <c r="B1489" s="12" t="s">
        <v>17476</v>
      </c>
      <c r="C1489" s="12"/>
      <c r="D1489" s="12" t="s">
        <v>517</v>
      </c>
      <c r="E1489" s="12" t="s">
        <v>17477</v>
      </c>
      <c r="F1489" s="12" t="s">
        <v>24</v>
      </c>
      <c r="G1489" s="12">
        <v>15</v>
      </c>
      <c r="H1489" s="12" t="s">
        <v>19051</v>
      </c>
      <c r="I1489" s="12" t="s">
        <v>9280</v>
      </c>
      <c r="J1489" s="12">
        <v>13877817961</v>
      </c>
      <c r="K1489" s="12" t="s">
        <v>27</v>
      </c>
      <c r="L1489" s="57">
        <v>44397</v>
      </c>
      <c r="M1489" s="12" t="s">
        <v>28</v>
      </c>
      <c r="N1489" s="12"/>
      <c r="O1489" s="57"/>
      <c r="P1489" s="12"/>
      <c r="Q1489" s="48" t="s">
        <v>30</v>
      </c>
      <c r="R1489" s="12"/>
      <c r="S1489" s="12"/>
    </row>
    <row r="1490" s="29" customFormat="1" spans="1:19">
      <c r="A1490" s="12">
        <v>1487</v>
      </c>
      <c r="B1490" s="12" t="s">
        <v>17479</v>
      </c>
      <c r="C1490" s="12"/>
      <c r="D1490" s="12" t="s">
        <v>517</v>
      </c>
      <c r="E1490" s="12" t="s">
        <v>17480</v>
      </c>
      <c r="F1490" s="12" t="s">
        <v>24</v>
      </c>
      <c r="G1490" s="12">
        <v>17</v>
      </c>
      <c r="H1490" s="12" t="s">
        <v>25932</v>
      </c>
      <c r="I1490" s="12" t="s">
        <v>16634</v>
      </c>
      <c r="J1490" s="12">
        <v>19976127290</v>
      </c>
      <c r="K1490" s="12" t="s">
        <v>27</v>
      </c>
      <c r="L1490" s="57">
        <v>44395</v>
      </c>
      <c r="M1490" s="12" t="s">
        <v>28</v>
      </c>
      <c r="N1490" s="12"/>
      <c r="O1490" s="57"/>
      <c r="P1490" s="12"/>
      <c r="Q1490" s="48" t="s">
        <v>30</v>
      </c>
      <c r="R1490" s="12"/>
      <c r="S1490" s="12"/>
    </row>
    <row r="1491" s="29" customFormat="1" spans="1:19">
      <c r="A1491" s="12">
        <v>1488</v>
      </c>
      <c r="B1491" s="12" t="s">
        <v>17482</v>
      </c>
      <c r="C1491" s="12"/>
      <c r="D1491" s="12" t="s">
        <v>517</v>
      </c>
      <c r="E1491" s="12" t="s">
        <v>17483</v>
      </c>
      <c r="F1491" s="12" t="s">
        <v>143</v>
      </c>
      <c r="G1491" s="12">
        <v>17</v>
      </c>
      <c r="H1491" s="12" t="s">
        <v>19053</v>
      </c>
      <c r="I1491" s="12" t="s">
        <v>17485</v>
      </c>
      <c r="J1491" s="12" t="s">
        <v>17486</v>
      </c>
      <c r="K1491" s="12" t="s">
        <v>27</v>
      </c>
      <c r="L1491" s="57">
        <v>44396</v>
      </c>
      <c r="M1491" s="12" t="s">
        <v>4299</v>
      </c>
      <c r="N1491" s="12"/>
      <c r="O1491" s="57"/>
      <c r="P1491" s="12"/>
      <c r="Q1491" s="48" t="s">
        <v>30</v>
      </c>
      <c r="R1491" s="12"/>
      <c r="S1491" s="12"/>
    </row>
    <row r="1492" s="29" customFormat="1" spans="1:19">
      <c r="A1492" s="12">
        <v>1489</v>
      </c>
      <c r="B1492" s="12" t="s">
        <v>17487</v>
      </c>
      <c r="C1492" s="12"/>
      <c r="D1492" s="12" t="s">
        <v>517</v>
      </c>
      <c r="E1492" s="12" t="s">
        <v>17488</v>
      </c>
      <c r="F1492" s="12" t="s">
        <v>24</v>
      </c>
      <c r="G1492" s="12">
        <v>17</v>
      </c>
      <c r="H1492" s="12" t="s">
        <v>17489</v>
      </c>
      <c r="I1492" s="12" t="s">
        <v>17490</v>
      </c>
      <c r="J1492" s="12">
        <v>17754792541</v>
      </c>
      <c r="K1492" s="12" t="s">
        <v>27</v>
      </c>
      <c r="L1492" s="57">
        <v>44395</v>
      </c>
      <c r="M1492" s="12" t="s">
        <v>1288</v>
      </c>
      <c r="N1492" s="12"/>
      <c r="O1492" s="57"/>
      <c r="P1492" s="12"/>
      <c r="Q1492" s="48" t="s">
        <v>30</v>
      </c>
      <c r="R1492" s="12"/>
      <c r="S1492" s="12"/>
    </row>
    <row r="1493" s="29" customFormat="1" spans="1:19">
      <c r="A1493" s="12">
        <v>1490</v>
      </c>
      <c r="B1493" s="12" t="s">
        <v>17491</v>
      </c>
      <c r="C1493" s="12"/>
      <c r="D1493" s="12" t="s">
        <v>517</v>
      </c>
      <c r="E1493" s="12" t="s">
        <v>17492</v>
      </c>
      <c r="F1493" s="12" t="s">
        <v>24</v>
      </c>
      <c r="G1493" s="12">
        <v>16</v>
      </c>
      <c r="H1493" s="12" t="s">
        <v>17493</v>
      </c>
      <c r="I1493" s="12" t="s">
        <v>6385</v>
      </c>
      <c r="J1493" s="12" t="s">
        <v>17494</v>
      </c>
      <c r="K1493" s="12" t="s">
        <v>27</v>
      </c>
      <c r="L1493" s="57">
        <v>44401</v>
      </c>
      <c r="M1493" s="12" t="s">
        <v>9576</v>
      </c>
      <c r="N1493" s="12"/>
      <c r="O1493" s="57"/>
      <c r="P1493" s="12"/>
      <c r="Q1493" s="48" t="s">
        <v>30</v>
      </c>
      <c r="R1493" s="12"/>
      <c r="S1493" s="12"/>
    </row>
    <row r="1494" s="29" customFormat="1" spans="1:19">
      <c r="A1494" s="12">
        <v>1491</v>
      </c>
      <c r="B1494" s="12" t="s">
        <v>17495</v>
      </c>
      <c r="C1494" s="12"/>
      <c r="D1494" s="12" t="s">
        <v>517</v>
      </c>
      <c r="E1494" s="12" t="s">
        <v>17496</v>
      </c>
      <c r="F1494" s="12" t="s">
        <v>24</v>
      </c>
      <c r="G1494" s="12">
        <v>16</v>
      </c>
      <c r="H1494" s="12" t="s">
        <v>17497</v>
      </c>
      <c r="I1494" s="12" t="s">
        <v>17498</v>
      </c>
      <c r="J1494" s="12" t="s">
        <v>17499</v>
      </c>
      <c r="K1494" s="12" t="s">
        <v>27</v>
      </c>
      <c r="L1494" s="57">
        <v>44396</v>
      </c>
      <c r="M1494" s="12" t="s">
        <v>4424</v>
      </c>
      <c r="N1494" s="12"/>
      <c r="O1494" s="57"/>
      <c r="P1494" s="12"/>
      <c r="Q1494" s="48" t="s">
        <v>30</v>
      </c>
      <c r="R1494" s="12"/>
      <c r="S1494" s="12"/>
    </row>
    <row r="1495" s="29" customFormat="1" spans="1:19">
      <c r="A1495" s="12">
        <v>1492</v>
      </c>
      <c r="B1495" s="12" t="s">
        <v>17500</v>
      </c>
      <c r="C1495" s="12"/>
      <c r="D1495" s="12" t="s">
        <v>517</v>
      </c>
      <c r="E1495" s="12" t="s">
        <v>17501</v>
      </c>
      <c r="F1495" s="12" t="s">
        <v>24</v>
      </c>
      <c r="G1495" s="12">
        <v>17</v>
      </c>
      <c r="H1495" s="12" t="s">
        <v>17502</v>
      </c>
      <c r="I1495" s="12" t="s">
        <v>17503</v>
      </c>
      <c r="J1495" s="12" t="s">
        <v>17504</v>
      </c>
      <c r="K1495" s="12" t="s">
        <v>27</v>
      </c>
      <c r="L1495" s="57">
        <v>44396</v>
      </c>
      <c r="M1495" s="12" t="s">
        <v>28</v>
      </c>
      <c r="N1495" s="12"/>
      <c r="O1495" s="57"/>
      <c r="P1495" s="12"/>
      <c r="Q1495" s="48" t="s">
        <v>30</v>
      </c>
      <c r="R1495" s="12"/>
      <c r="S1495" s="12"/>
    </row>
    <row r="1496" s="29" customFormat="1" spans="1:19">
      <c r="A1496" s="12">
        <v>1493</v>
      </c>
      <c r="B1496" s="12" t="s">
        <v>17505</v>
      </c>
      <c r="C1496" s="12"/>
      <c r="D1496" s="12" t="s">
        <v>517</v>
      </c>
      <c r="E1496" s="12" t="s">
        <v>17506</v>
      </c>
      <c r="F1496" s="12" t="s">
        <v>24</v>
      </c>
      <c r="G1496" s="12">
        <v>17</v>
      </c>
      <c r="H1496" s="12" t="s">
        <v>17507</v>
      </c>
      <c r="I1496" s="12" t="s">
        <v>17508</v>
      </c>
      <c r="J1496" s="12" t="s">
        <v>17509</v>
      </c>
      <c r="K1496" s="12" t="s">
        <v>27</v>
      </c>
      <c r="L1496" s="57">
        <v>44398</v>
      </c>
      <c r="M1496" s="12" t="s">
        <v>28</v>
      </c>
      <c r="N1496" s="12"/>
      <c r="O1496" s="57"/>
      <c r="P1496" s="12"/>
      <c r="Q1496" s="48" t="s">
        <v>30</v>
      </c>
      <c r="R1496" s="12"/>
      <c r="S1496" s="12"/>
    </row>
    <row r="1497" s="29" customFormat="1" spans="1:19">
      <c r="A1497" s="12">
        <v>1494</v>
      </c>
      <c r="B1497" s="12" t="s">
        <v>17510</v>
      </c>
      <c r="C1497" s="12"/>
      <c r="D1497" s="12" t="s">
        <v>517</v>
      </c>
      <c r="E1497" s="12" t="s">
        <v>17511</v>
      </c>
      <c r="F1497" s="12" t="s">
        <v>24</v>
      </c>
      <c r="G1497" s="12">
        <v>15</v>
      </c>
      <c r="H1497" s="12" t="s">
        <v>17512</v>
      </c>
      <c r="I1497" s="12" t="s">
        <v>17513</v>
      </c>
      <c r="J1497" s="12" t="s">
        <v>17514</v>
      </c>
      <c r="K1497" s="12" t="s">
        <v>27</v>
      </c>
      <c r="L1497" s="57">
        <v>44394</v>
      </c>
      <c r="M1497" s="12" t="s">
        <v>1217</v>
      </c>
      <c r="N1497" s="12"/>
      <c r="O1497" s="57"/>
      <c r="P1497" s="12"/>
      <c r="Q1497" s="48" t="s">
        <v>30</v>
      </c>
      <c r="R1497" s="12"/>
      <c r="S1497" s="12"/>
    </row>
    <row r="1498" s="29" customFormat="1" spans="1:19">
      <c r="A1498" s="12">
        <v>1495</v>
      </c>
      <c r="B1498" s="12" t="s">
        <v>17515</v>
      </c>
      <c r="C1498" s="12"/>
      <c r="D1498" s="12" t="s">
        <v>517</v>
      </c>
      <c r="E1498" s="12" t="s">
        <v>17516</v>
      </c>
      <c r="F1498" s="12" t="s">
        <v>24</v>
      </c>
      <c r="G1498" s="12">
        <v>15</v>
      </c>
      <c r="H1498" s="12" t="s">
        <v>19054</v>
      </c>
      <c r="I1498" s="12" t="s">
        <v>17518</v>
      </c>
      <c r="J1498" s="12">
        <v>18776873614</v>
      </c>
      <c r="K1498" s="12" t="s">
        <v>27</v>
      </c>
      <c r="L1498" s="57">
        <v>44396</v>
      </c>
      <c r="M1498" s="12" t="s">
        <v>28</v>
      </c>
      <c r="N1498" s="12"/>
      <c r="O1498" s="57"/>
      <c r="P1498" s="12"/>
      <c r="Q1498" s="48" t="s">
        <v>30</v>
      </c>
      <c r="R1498" s="12"/>
      <c r="S1498" s="12"/>
    </row>
    <row r="1499" s="29" customFormat="1" spans="1:19">
      <c r="A1499" s="12">
        <v>1496</v>
      </c>
      <c r="B1499" s="12" t="s">
        <v>17519</v>
      </c>
      <c r="C1499" s="12"/>
      <c r="D1499" s="12" t="s">
        <v>517</v>
      </c>
      <c r="E1499" s="12" t="s">
        <v>17520</v>
      </c>
      <c r="F1499" s="12" t="s">
        <v>143</v>
      </c>
      <c r="G1499" s="12">
        <v>17</v>
      </c>
      <c r="H1499" s="12" t="s">
        <v>17521</v>
      </c>
      <c r="I1499" s="12" t="s">
        <v>17522</v>
      </c>
      <c r="J1499" s="12" t="s">
        <v>17523</v>
      </c>
      <c r="K1499" s="12" t="s">
        <v>27</v>
      </c>
      <c r="L1499" s="57">
        <v>44396</v>
      </c>
      <c r="M1499" s="12" t="s">
        <v>4424</v>
      </c>
      <c r="N1499" s="12"/>
      <c r="O1499" s="57"/>
      <c r="P1499" s="12"/>
      <c r="Q1499" s="48" t="s">
        <v>30</v>
      </c>
      <c r="R1499" s="12"/>
      <c r="S1499" s="12"/>
    </row>
    <row r="1500" s="29" customFormat="1" spans="1:19">
      <c r="A1500" s="12">
        <v>1497</v>
      </c>
      <c r="B1500" s="12" t="s">
        <v>17524</v>
      </c>
      <c r="C1500" s="12"/>
      <c r="D1500" s="12" t="s">
        <v>517</v>
      </c>
      <c r="E1500" s="12" t="s">
        <v>17525</v>
      </c>
      <c r="F1500" s="12" t="s">
        <v>24</v>
      </c>
      <c r="G1500" s="12">
        <v>17</v>
      </c>
      <c r="H1500" s="12" t="s">
        <v>19055</v>
      </c>
      <c r="I1500" s="12" t="s">
        <v>17527</v>
      </c>
      <c r="J1500" s="12" t="s">
        <v>17528</v>
      </c>
      <c r="K1500" s="12" t="s">
        <v>27</v>
      </c>
      <c r="L1500" s="57">
        <v>44400</v>
      </c>
      <c r="M1500" s="12" t="s">
        <v>28</v>
      </c>
      <c r="N1500" s="12"/>
      <c r="O1500" s="57"/>
      <c r="P1500" s="12"/>
      <c r="Q1500" s="48" t="s">
        <v>30</v>
      </c>
      <c r="R1500" s="12"/>
      <c r="S1500" s="12"/>
    </row>
    <row r="1501" s="29" customFormat="1" spans="1:19">
      <c r="A1501" s="12">
        <v>1498</v>
      </c>
      <c r="B1501" s="12" t="s">
        <v>17529</v>
      </c>
      <c r="C1501" s="12"/>
      <c r="D1501" s="12" t="s">
        <v>517</v>
      </c>
      <c r="E1501" s="12" t="s">
        <v>17530</v>
      </c>
      <c r="F1501" s="12" t="s">
        <v>24</v>
      </c>
      <c r="G1501" s="12">
        <v>16</v>
      </c>
      <c r="H1501" s="12" t="s">
        <v>19056</v>
      </c>
      <c r="I1501" s="12" t="s">
        <v>17532</v>
      </c>
      <c r="J1501" s="12">
        <v>15382881478</v>
      </c>
      <c r="K1501" s="12" t="s">
        <v>27</v>
      </c>
      <c r="L1501" s="57">
        <v>44396</v>
      </c>
      <c r="M1501" s="12" t="s">
        <v>185</v>
      </c>
      <c r="N1501" s="12"/>
      <c r="O1501" s="57"/>
      <c r="P1501" s="12"/>
      <c r="Q1501" s="48" t="s">
        <v>30</v>
      </c>
      <c r="R1501" s="12"/>
      <c r="S1501" s="12"/>
    </row>
    <row r="1502" s="29" customFormat="1" spans="1:19">
      <c r="A1502" s="12">
        <v>1499</v>
      </c>
      <c r="B1502" s="12" t="s">
        <v>17533</v>
      </c>
      <c r="C1502" s="12"/>
      <c r="D1502" s="12" t="s">
        <v>517</v>
      </c>
      <c r="E1502" s="12" t="s">
        <v>17534</v>
      </c>
      <c r="F1502" s="12" t="s">
        <v>24</v>
      </c>
      <c r="G1502" s="12">
        <v>16</v>
      </c>
      <c r="H1502" s="12" t="s">
        <v>17535</v>
      </c>
      <c r="I1502" s="12" t="s">
        <v>17536</v>
      </c>
      <c r="J1502" s="12" t="s">
        <v>17537</v>
      </c>
      <c r="K1502" s="12" t="s">
        <v>27</v>
      </c>
      <c r="L1502" s="57">
        <v>44398</v>
      </c>
      <c r="M1502" s="12" t="s">
        <v>28</v>
      </c>
      <c r="N1502" s="12"/>
      <c r="O1502" s="57"/>
      <c r="P1502" s="12"/>
      <c r="Q1502" s="48" t="s">
        <v>30</v>
      </c>
      <c r="R1502" s="12"/>
      <c r="S1502" s="12"/>
    </row>
    <row r="1503" s="29" customFormat="1" spans="1:19">
      <c r="A1503" s="12">
        <v>1500</v>
      </c>
      <c r="B1503" s="12" t="s">
        <v>17538</v>
      </c>
      <c r="C1503" s="12"/>
      <c r="D1503" s="12" t="s">
        <v>517</v>
      </c>
      <c r="E1503" s="12" t="s">
        <v>17539</v>
      </c>
      <c r="F1503" s="12" t="s">
        <v>143</v>
      </c>
      <c r="G1503" s="12">
        <v>17</v>
      </c>
      <c r="H1503" s="12" t="s">
        <v>17540</v>
      </c>
      <c r="I1503" s="12" t="s">
        <v>17541</v>
      </c>
      <c r="J1503" s="12">
        <v>18176755227</v>
      </c>
      <c r="K1503" s="12" t="s">
        <v>27</v>
      </c>
      <c r="L1503" s="57">
        <v>44402</v>
      </c>
      <c r="M1503" s="12" t="s">
        <v>4424</v>
      </c>
      <c r="N1503" s="12"/>
      <c r="O1503" s="57"/>
      <c r="P1503" s="12"/>
      <c r="Q1503" s="48" t="s">
        <v>30</v>
      </c>
      <c r="R1503" s="12"/>
      <c r="S1503" s="12"/>
    </row>
    <row r="1504" s="29" customFormat="1" spans="1:19">
      <c r="A1504" s="12">
        <v>1501</v>
      </c>
      <c r="B1504" s="12" t="s">
        <v>17542</v>
      </c>
      <c r="C1504" s="12"/>
      <c r="D1504" s="12" t="s">
        <v>517</v>
      </c>
      <c r="E1504" s="12" t="s">
        <v>10479</v>
      </c>
      <c r="F1504" s="12" t="s">
        <v>24</v>
      </c>
      <c r="G1504" s="12">
        <v>16</v>
      </c>
      <c r="H1504" s="12" t="s">
        <v>17543</v>
      </c>
      <c r="I1504" s="12" t="s">
        <v>17544</v>
      </c>
      <c r="J1504" s="12" t="s">
        <v>17545</v>
      </c>
      <c r="K1504" s="12" t="s">
        <v>27</v>
      </c>
      <c r="L1504" s="57">
        <v>44398</v>
      </c>
      <c r="M1504" s="12" t="s">
        <v>1352</v>
      </c>
      <c r="N1504" s="12"/>
      <c r="O1504" s="57"/>
      <c r="P1504" s="12"/>
      <c r="Q1504" s="48" t="s">
        <v>30</v>
      </c>
      <c r="R1504" s="12"/>
      <c r="S1504" s="12"/>
    </row>
    <row r="1505" s="29" customFormat="1" spans="1:19">
      <c r="A1505" s="12">
        <v>1502</v>
      </c>
      <c r="B1505" s="12" t="s">
        <v>17546</v>
      </c>
      <c r="C1505" s="12"/>
      <c r="D1505" s="12" t="s">
        <v>517</v>
      </c>
      <c r="E1505" s="12" t="s">
        <v>17547</v>
      </c>
      <c r="F1505" s="12" t="s">
        <v>24</v>
      </c>
      <c r="G1505" s="12">
        <v>24</v>
      </c>
      <c r="H1505" s="12" t="s">
        <v>25908</v>
      </c>
      <c r="I1505" s="12" t="s">
        <v>17548</v>
      </c>
      <c r="J1505" s="12" t="s">
        <v>17549</v>
      </c>
      <c r="K1505" s="12" t="s">
        <v>27</v>
      </c>
      <c r="L1505" s="57">
        <v>44332</v>
      </c>
      <c r="M1505" s="12" t="s">
        <v>2172</v>
      </c>
      <c r="N1505" s="12" t="s">
        <v>27</v>
      </c>
      <c r="O1505" s="57">
        <v>44366</v>
      </c>
      <c r="P1505" s="12" t="s">
        <v>2172</v>
      </c>
      <c r="Q1505" s="48" t="s">
        <v>30</v>
      </c>
      <c r="R1505" s="12"/>
      <c r="S1505" s="12"/>
    </row>
    <row r="1506" s="29" customFormat="1" spans="1:19">
      <c r="A1506" s="12">
        <v>1503</v>
      </c>
      <c r="B1506" s="12" t="s">
        <v>17550</v>
      </c>
      <c r="C1506" s="12"/>
      <c r="D1506" s="12" t="s">
        <v>517</v>
      </c>
      <c r="E1506" s="12" t="s">
        <v>17551</v>
      </c>
      <c r="F1506" s="12" t="s">
        <v>24</v>
      </c>
      <c r="G1506" s="12">
        <v>17</v>
      </c>
      <c r="H1506" s="12" t="s">
        <v>19057</v>
      </c>
      <c r="I1506" s="12" t="s">
        <v>17553</v>
      </c>
      <c r="J1506" s="12" t="s">
        <v>17554</v>
      </c>
      <c r="K1506" s="12" t="s">
        <v>27</v>
      </c>
      <c r="L1506" s="57">
        <v>44398</v>
      </c>
      <c r="M1506" s="12" t="s">
        <v>28</v>
      </c>
      <c r="N1506" s="12"/>
      <c r="O1506" s="57"/>
      <c r="P1506" s="12"/>
      <c r="Q1506" s="48" t="s">
        <v>30</v>
      </c>
      <c r="R1506" s="12"/>
      <c r="S1506" s="12"/>
    </row>
    <row r="1507" s="29" customFormat="1" spans="1:19">
      <c r="A1507" s="12">
        <v>1504</v>
      </c>
      <c r="B1507" s="12" t="s">
        <v>17555</v>
      </c>
      <c r="C1507" s="12"/>
      <c r="D1507" s="12" t="s">
        <v>517</v>
      </c>
      <c r="E1507" s="12" t="s">
        <v>17556</v>
      </c>
      <c r="F1507" s="12" t="s">
        <v>24</v>
      </c>
      <c r="G1507" s="12">
        <v>15</v>
      </c>
      <c r="H1507" s="12" t="s">
        <v>17557</v>
      </c>
      <c r="I1507" s="12" t="s">
        <v>17558</v>
      </c>
      <c r="J1507" s="12" t="s">
        <v>17559</v>
      </c>
      <c r="K1507" s="12" t="s">
        <v>27</v>
      </c>
      <c r="L1507" s="57">
        <v>44406</v>
      </c>
      <c r="M1507" s="12" t="s">
        <v>1273</v>
      </c>
      <c r="N1507" s="12"/>
      <c r="O1507" s="57"/>
      <c r="P1507" s="12"/>
      <c r="Q1507" s="48" t="s">
        <v>30</v>
      </c>
      <c r="R1507" s="12"/>
      <c r="S1507" s="12"/>
    </row>
    <row r="1508" s="29" customFormat="1" spans="1:19">
      <c r="A1508" s="12">
        <v>1505</v>
      </c>
      <c r="B1508" s="12" t="s">
        <v>17560</v>
      </c>
      <c r="C1508" s="12"/>
      <c r="D1508" s="12" t="s">
        <v>517</v>
      </c>
      <c r="E1508" s="12" t="s">
        <v>17561</v>
      </c>
      <c r="F1508" s="12" t="s">
        <v>24</v>
      </c>
      <c r="G1508" s="12">
        <v>16</v>
      </c>
      <c r="H1508" s="12" t="s">
        <v>5645</v>
      </c>
      <c r="I1508" s="12" t="s">
        <v>17562</v>
      </c>
      <c r="J1508" s="12" t="s">
        <v>17563</v>
      </c>
      <c r="K1508" s="12" t="s">
        <v>27</v>
      </c>
      <c r="L1508" s="57">
        <v>44379</v>
      </c>
      <c r="M1508" s="12" t="s">
        <v>28</v>
      </c>
      <c r="N1508" s="12"/>
      <c r="O1508" s="57"/>
      <c r="P1508" s="12"/>
      <c r="Q1508" s="48" t="s">
        <v>30</v>
      </c>
      <c r="R1508" s="12"/>
      <c r="S1508" s="12"/>
    </row>
    <row r="1509" s="29" customFormat="1" spans="1:19">
      <c r="A1509" s="12">
        <v>1506</v>
      </c>
      <c r="B1509" s="12" t="s">
        <v>17564</v>
      </c>
      <c r="C1509" s="12"/>
      <c r="D1509" s="12" t="s">
        <v>517</v>
      </c>
      <c r="E1509" s="12" t="s">
        <v>17565</v>
      </c>
      <c r="F1509" s="12" t="s">
        <v>24</v>
      </c>
      <c r="G1509" s="12">
        <v>16</v>
      </c>
      <c r="H1509" s="12" t="s">
        <v>17566</v>
      </c>
      <c r="I1509" s="12" t="s">
        <v>17567</v>
      </c>
      <c r="J1509" s="12" t="s">
        <v>17568</v>
      </c>
      <c r="K1509" s="12" t="s">
        <v>27</v>
      </c>
      <c r="L1509" s="57">
        <v>44402</v>
      </c>
      <c r="M1509" s="12" t="s">
        <v>133</v>
      </c>
      <c r="N1509" s="12"/>
      <c r="O1509" s="57"/>
      <c r="P1509" s="12"/>
      <c r="Q1509" s="48" t="s">
        <v>30</v>
      </c>
      <c r="R1509" s="12"/>
      <c r="S1509" s="12"/>
    </row>
    <row r="1510" s="29" customFormat="1" spans="1:19">
      <c r="A1510" s="12">
        <v>1507</v>
      </c>
      <c r="B1510" s="12" t="s">
        <v>17569</v>
      </c>
      <c r="C1510" s="12"/>
      <c r="D1510" s="12" t="s">
        <v>517</v>
      </c>
      <c r="E1510" s="12" t="s">
        <v>17570</v>
      </c>
      <c r="F1510" s="12" t="s">
        <v>24</v>
      </c>
      <c r="G1510" s="12">
        <v>17</v>
      </c>
      <c r="H1510" s="12" t="s">
        <v>17571</v>
      </c>
      <c r="I1510" s="12" t="s">
        <v>17572</v>
      </c>
      <c r="J1510" s="12">
        <v>15296879438</v>
      </c>
      <c r="K1510" s="12" t="s">
        <v>27</v>
      </c>
      <c r="L1510" s="57">
        <v>44394</v>
      </c>
      <c r="M1510" s="12" t="s">
        <v>28</v>
      </c>
      <c r="N1510" s="12" t="s">
        <v>27</v>
      </c>
      <c r="O1510" s="57">
        <v>44416</v>
      </c>
      <c r="P1510" s="12" t="s">
        <v>28</v>
      </c>
      <c r="Q1510" s="48" t="s">
        <v>30</v>
      </c>
      <c r="R1510" s="12"/>
      <c r="S1510" s="12"/>
    </row>
    <row r="1511" s="29" customFormat="1" spans="1:19">
      <c r="A1511" s="12">
        <v>1508</v>
      </c>
      <c r="B1511" s="12" t="s">
        <v>17573</v>
      </c>
      <c r="C1511" s="12"/>
      <c r="D1511" s="12" t="s">
        <v>517</v>
      </c>
      <c r="E1511" s="12" t="s">
        <v>17574</v>
      </c>
      <c r="F1511" s="12" t="s">
        <v>24</v>
      </c>
      <c r="G1511" s="12">
        <v>17</v>
      </c>
      <c r="H1511" s="12" t="s">
        <v>19058</v>
      </c>
      <c r="I1511" s="12" t="s">
        <v>109</v>
      </c>
      <c r="J1511" s="12">
        <v>18776875603</v>
      </c>
      <c r="K1511" s="12" t="s">
        <v>27</v>
      </c>
      <c r="L1511" s="57">
        <v>44413</v>
      </c>
      <c r="M1511" s="12" t="s">
        <v>17575</v>
      </c>
      <c r="N1511" s="12"/>
      <c r="O1511" s="57"/>
      <c r="P1511" s="12"/>
      <c r="Q1511" s="48" t="s">
        <v>30</v>
      </c>
      <c r="R1511" s="12"/>
      <c r="S1511" s="12"/>
    </row>
    <row r="1512" s="29" customFormat="1" spans="1:19">
      <c r="A1512" s="12">
        <v>1509</v>
      </c>
      <c r="B1512" s="12" t="s">
        <v>17576</v>
      </c>
      <c r="C1512" s="12"/>
      <c r="D1512" s="12" t="s">
        <v>517</v>
      </c>
      <c r="E1512" s="12" t="s">
        <v>17577</v>
      </c>
      <c r="F1512" s="12" t="s">
        <v>24</v>
      </c>
      <c r="G1512" s="12">
        <v>20</v>
      </c>
      <c r="H1512" s="12" t="s">
        <v>25933</v>
      </c>
      <c r="I1512" s="12" t="s">
        <v>17579</v>
      </c>
      <c r="J1512" s="12">
        <v>15817419559</v>
      </c>
      <c r="K1512" s="12" t="s">
        <v>27</v>
      </c>
      <c r="L1512" s="57">
        <v>44332</v>
      </c>
      <c r="M1512" s="12" t="s">
        <v>2172</v>
      </c>
      <c r="N1512" s="12" t="s">
        <v>27</v>
      </c>
      <c r="O1512" s="57">
        <v>44366</v>
      </c>
      <c r="P1512" s="12" t="s">
        <v>2172</v>
      </c>
      <c r="Q1512" s="48" t="s">
        <v>30</v>
      </c>
      <c r="R1512" s="12"/>
      <c r="S1512" s="12"/>
    </row>
    <row r="1513" s="29" customFormat="1" spans="1:19">
      <c r="A1513" s="12">
        <v>1510</v>
      </c>
      <c r="B1513" s="12" t="s">
        <v>17580</v>
      </c>
      <c r="C1513" s="12"/>
      <c r="D1513" s="12" t="s">
        <v>517</v>
      </c>
      <c r="E1513" s="12" t="s">
        <v>17581</v>
      </c>
      <c r="F1513" s="12" t="s">
        <v>143</v>
      </c>
      <c r="G1513" s="12">
        <v>17</v>
      </c>
      <c r="H1513" s="12" t="s">
        <v>19059</v>
      </c>
      <c r="I1513" s="12" t="s">
        <v>17583</v>
      </c>
      <c r="J1513" s="12" t="s">
        <v>17584</v>
      </c>
      <c r="K1513" s="12" t="s">
        <v>27</v>
      </c>
      <c r="L1513" s="57">
        <v>44404</v>
      </c>
      <c r="M1513" s="12" t="s">
        <v>28</v>
      </c>
      <c r="N1513" s="12"/>
      <c r="O1513" s="57"/>
      <c r="P1513" s="12"/>
      <c r="Q1513" s="48" t="s">
        <v>30</v>
      </c>
      <c r="R1513" s="12"/>
      <c r="S1513" s="12"/>
    </row>
    <row r="1514" s="29" customFormat="1" spans="1:19">
      <c r="A1514" s="12">
        <v>1511</v>
      </c>
      <c r="B1514" s="12" t="s">
        <v>17585</v>
      </c>
      <c r="C1514" s="12"/>
      <c r="D1514" s="12" t="s">
        <v>517</v>
      </c>
      <c r="E1514" s="12" t="s">
        <v>17586</v>
      </c>
      <c r="F1514" s="12" t="s">
        <v>143</v>
      </c>
      <c r="G1514" s="12">
        <v>18</v>
      </c>
      <c r="H1514" s="12" t="s">
        <v>17587</v>
      </c>
      <c r="I1514" s="12" t="s">
        <v>17588</v>
      </c>
      <c r="J1514" s="12" t="s">
        <v>17589</v>
      </c>
      <c r="K1514" s="12" t="s">
        <v>27</v>
      </c>
      <c r="L1514" s="57">
        <v>44403</v>
      </c>
      <c r="M1514" s="12" t="s">
        <v>1273</v>
      </c>
      <c r="N1514" s="12"/>
      <c r="O1514" s="57"/>
      <c r="P1514" s="12"/>
      <c r="Q1514" s="48" t="s">
        <v>30</v>
      </c>
      <c r="R1514" s="12"/>
      <c r="S1514" s="12"/>
    </row>
    <row r="1515" s="27" customFormat="1" spans="2:15">
      <c r="B1515" s="31"/>
      <c r="C1515" s="31"/>
      <c r="L1515" s="32"/>
      <c r="O1515" s="32"/>
    </row>
    <row r="1516" s="27" customFormat="1" spans="2:15">
      <c r="B1516" s="31"/>
      <c r="C1516" s="31"/>
      <c r="L1516" s="32"/>
      <c r="O1516" s="32"/>
    </row>
    <row r="1517" s="27" customFormat="1" ht="18.75" spans="2:15">
      <c r="B1517" s="31"/>
      <c r="C1517" s="31"/>
      <c r="J1517" s="69" t="s">
        <v>25934</v>
      </c>
      <c r="K1517" s="69"/>
      <c r="L1517" s="69"/>
      <c r="M1517" s="69"/>
      <c r="N1517" s="69"/>
      <c r="O1517" s="69"/>
    </row>
    <row r="1518" s="27" customFormat="1" ht="14.25" spans="2:15">
      <c r="B1518" s="31"/>
      <c r="C1518" s="31"/>
      <c r="J1518" s="70" t="s">
        <v>2</v>
      </c>
      <c r="K1518" s="70" t="s">
        <v>176</v>
      </c>
      <c r="L1518" s="70" t="s">
        <v>25935</v>
      </c>
      <c r="M1518" s="70" t="s">
        <v>25936</v>
      </c>
      <c r="N1518" s="70" t="s">
        <v>19</v>
      </c>
      <c r="O1518" s="71" t="s">
        <v>25937</v>
      </c>
    </row>
    <row r="1519" s="27" customFormat="1" ht="14.25" spans="2:15">
      <c r="B1519" s="31"/>
      <c r="C1519" s="31"/>
      <c r="J1519" s="70">
        <v>1</v>
      </c>
      <c r="K1519" s="70">
        <v>78</v>
      </c>
      <c r="L1519" s="70">
        <v>78</v>
      </c>
      <c r="M1519" s="70">
        <v>0</v>
      </c>
      <c r="N1519" s="70"/>
      <c r="O1519" s="70">
        <v>5</v>
      </c>
    </row>
    <row r="1520" s="27" customFormat="1" ht="14.25" spans="2:15">
      <c r="B1520" s="31"/>
      <c r="C1520" s="31"/>
      <c r="J1520" s="70">
        <v>2</v>
      </c>
      <c r="K1520" s="70">
        <v>69</v>
      </c>
      <c r="L1520" s="70">
        <v>69</v>
      </c>
      <c r="M1520" s="70">
        <v>0</v>
      </c>
      <c r="N1520" s="70"/>
      <c r="O1520" s="70">
        <v>9</v>
      </c>
    </row>
    <row r="1521" s="27" customFormat="1" ht="14.25" spans="2:15">
      <c r="B1521" s="31"/>
      <c r="C1521" s="31"/>
      <c r="J1521" s="70">
        <v>3</v>
      </c>
      <c r="K1521" s="70">
        <v>71</v>
      </c>
      <c r="L1521" s="70">
        <v>71</v>
      </c>
      <c r="M1521" s="70">
        <v>0</v>
      </c>
      <c r="N1521" s="70"/>
      <c r="O1521" s="70">
        <v>9</v>
      </c>
    </row>
    <row r="1522" s="27" customFormat="1" ht="14.25" spans="2:15">
      <c r="B1522" s="31"/>
      <c r="C1522" s="31"/>
      <c r="J1522" s="70">
        <v>4</v>
      </c>
      <c r="K1522" s="70">
        <v>69</v>
      </c>
      <c r="L1522" s="70">
        <v>67</v>
      </c>
      <c r="M1522" s="70">
        <v>2</v>
      </c>
      <c r="N1522" s="12" t="s">
        <v>25938</v>
      </c>
      <c r="O1522" s="70">
        <v>19</v>
      </c>
    </row>
    <row r="1523" s="27" customFormat="1" ht="14.25" spans="2:15">
      <c r="B1523" s="31"/>
      <c r="C1523" s="31"/>
      <c r="J1523" s="70">
        <v>5</v>
      </c>
      <c r="K1523" s="70">
        <v>64</v>
      </c>
      <c r="L1523" s="70">
        <v>64</v>
      </c>
      <c r="M1523" s="70"/>
      <c r="N1523" s="70"/>
      <c r="O1523" s="70">
        <v>8</v>
      </c>
    </row>
    <row r="1524" s="27" customFormat="1" ht="14.25" spans="2:15">
      <c r="B1524" s="31"/>
      <c r="C1524" s="31"/>
      <c r="J1524" s="70">
        <v>6</v>
      </c>
      <c r="K1524" s="70">
        <v>74</v>
      </c>
      <c r="L1524" s="70">
        <v>71</v>
      </c>
      <c r="M1524" s="70"/>
      <c r="N1524" s="70" t="s">
        <v>25939</v>
      </c>
      <c r="O1524" s="70">
        <v>11</v>
      </c>
    </row>
    <row r="1525" s="27" customFormat="1" ht="14.25" spans="2:15">
      <c r="B1525" s="31"/>
      <c r="C1525" s="31"/>
      <c r="J1525" s="70">
        <v>7</v>
      </c>
      <c r="K1525" s="70">
        <v>73</v>
      </c>
      <c r="L1525" s="70">
        <v>73</v>
      </c>
      <c r="M1525" s="70">
        <v>0</v>
      </c>
      <c r="N1525" s="70"/>
      <c r="O1525" s="70">
        <v>12</v>
      </c>
    </row>
    <row r="1526" s="27" customFormat="1" ht="14.25" spans="2:15">
      <c r="B1526" s="31"/>
      <c r="C1526" s="31"/>
      <c r="J1526" s="70">
        <v>8</v>
      </c>
      <c r="K1526" s="70">
        <v>71</v>
      </c>
      <c r="L1526" s="70">
        <v>71</v>
      </c>
      <c r="M1526" s="70">
        <v>0</v>
      </c>
      <c r="N1526" s="70"/>
      <c r="O1526" s="70">
        <v>14</v>
      </c>
    </row>
    <row r="1527" s="27" customFormat="1" ht="14.25" spans="2:15">
      <c r="B1527" s="31"/>
      <c r="C1527" s="31"/>
      <c r="J1527" s="70">
        <v>9</v>
      </c>
      <c r="K1527" s="70">
        <v>75</v>
      </c>
      <c r="L1527" s="70">
        <v>75</v>
      </c>
      <c r="M1527" s="70">
        <v>0</v>
      </c>
      <c r="N1527" s="70"/>
      <c r="O1527" s="70">
        <v>14</v>
      </c>
    </row>
    <row r="1528" s="27" customFormat="1" ht="14.25" spans="2:15">
      <c r="B1528" s="31"/>
      <c r="C1528" s="31"/>
      <c r="J1528" s="70">
        <v>10</v>
      </c>
      <c r="K1528" s="70">
        <v>70</v>
      </c>
      <c r="L1528" s="70">
        <v>69</v>
      </c>
      <c r="M1528" s="70"/>
      <c r="N1528" s="70" t="s">
        <v>25940</v>
      </c>
      <c r="O1528" s="70">
        <v>5</v>
      </c>
    </row>
    <row r="1529" s="27" customFormat="1" ht="14.25" spans="2:15">
      <c r="B1529" s="31"/>
      <c r="C1529" s="31"/>
      <c r="J1529" s="70">
        <v>11</v>
      </c>
      <c r="K1529" s="70">
        <v>59</v>
      </c>
      <c r="L1529" s="70">
        <v>58</v>
      </c>
      <c r="M1529" s="70">
        <v>1</v>
      </c>
      <c r="N1529" s="70"/>
      <c r="O1529" s="70">
        <v>8</v>
      </c>
    </row>
    <row r="1530" s="27" customFormat="1" ht="14.25" spans="2:15">
      <c r="B1530" s="31"/>
      <c r="C1530" s="31"/>
      <c r="J1530" s="70">
        <v>12</v>
      </c>
      <c r="K1530" s="70">
        <v>74</v>
      </c>
      <c r="L1530" s="70">
        <v>74</v>
      </c>
      <c r="M1530" s="70">
        <v>0</v>
      </c>
      <c r="N1530" s="70"/>
      <c r="O1530" s="70">
        <v>13</v>
      </c>
    </row>
    <row r="1531" s="27" customFormat="1" ht="14.25" spans="2:15">
      <c r="B1531" s="31"/>
      <c r="C1531" s="31"/>
      <c r="J1531" s="70">
        <v>13</v>
      </c>
      <c r="K1531" s="70">
        <v>76</v>
      </c>
      <c r="L1531" s="70">
        <v>75</v>
      </c>
      <c r="M1531" s="70">
        <v>1</v>
      </c>
      <c r="N1531" s="70" t="s">
        <v>25941</v>
      </c>
      <c r="O1531" s="70">
        <v>22</v>
      </c>
    </row>
    <row r="1532" s="27" customFormat="1" ht="14.25" spans="2:15">
      <c r="B1532" s="31"/>
      <c r="C1532" s="31"/>
      <c r="J1532" s="70">
        <v>14</v>
      </c>
      <c r="K1532" s="70">
        <v>78</v>
      </c>
      <c r="L1532" s="70">
        <v>78</v>
      </c>
      <c r="M1532" s="70">
        <v>0</v>
      </c>
      <c r="N1532" s="70"/>
      <c r="O1532" s="70">
        <v>22</v>
      </c>
    </row>
    <row r="1533" s="27" customFormat="1" ht="14.25" spans="2:15">
      <c r="B1533" s="31"/>
      <c r="C1533" s="31"/>
      <c r="J1533" s="70">
        <v>15</v>
      </c>
      <c r="K1533" s="70">
        <v>75</v>
      </c>
      <c r="L1533" s="70">
        <v>75</v>
      </c>
      <c r="M1533" s="70">
        <v>0</v>
      </c>
      <c r="N1533" s="70"/>
      <c r="O1533" s="70">
        <v>16</v>
      </c>
    </row>
    <row r="1534" s="27" customFormat="1" ht="14.25" spans="2:15">
      <c r="B1534" s="31"/>
      <c r="C1534" s="31"/>
      <c r="J1534" s="70">
        <v>16</v>
      </c>
      <c r="K1534" s="70">
        <v>72</v>
      </c>
      <c r="L1534" s="70">
        <v>71</v>
      </c>
      <c r="M1534" s="70">
        <v>1</v>
      </c>
      <c r="N1534" s="70"/>
      <c r="O1534" s="70">
        <v>15</v>
      </c>
    </row>
    <row r="1535" s="27" customFormat="1" ht="14.25" spans="2:15">
      <c r="B1535" s="31"/>
      <c r="C1535" s="31"/>
      <c r="J1535" s="70">
        <v>17</v>
      </c>
      <c r="K1535" s="70">
        <v>77</v>
      </c>
      <c r="L1535" s="70">
        <v>77</v>
      </c>
      <c r="M1535" s="70">
        <v>0</v>
      </c>
      <c r="N1535" s="70"/>
      <c r="O1535" s="70">
        <v>12</v>
      </c>
    </row>
    <row r="1536" s="27" customFormat="1" ht="14.25" spans="2:15">
      <c r="B1536" s="31"/>
      <c r="C1536" s="31"/>
      <c r="J1536" s="70">
        <v>18</v>
      </c>
      <c r="K1536" s="70">
        <v>72</v>
      </c>
      <c r="L1536" s="70">
        <v>72</v>
      </c>
      <c r="M1536" s="70">
        <v>0</v>
      </c>
      <c r="N1536" s="70"/>
      <c r="O1536" s="71">
        <v>30</v>
      </c>
    </row>
    <row r="1537" s="27" customFormat="1" ht="14.25" spans="2:15">
      <c r="B1537" s="31"/>
      <c r="C1537" s="31"/>
      <c r="J1537" s="70">
        <v>19</v>
      </c>
      <c r="K1537" s="70">
        <v>75</v>
      </c>
      <c r="L1537" s="70">
        <v>74</v>
      </c>
      <c r="M1537" s="70">
        <v>1</v>
      </c>
      <c r="N1537" s="70" t="s">
        <v>25941</v>
      </c>
      <c r="O1537" s="70">
        <v>15</v>
      </c>
    </row>
    <row r="1538" s="27" customFormat="1" ht="14.25" spans="2:15">
      <c r="B1538" s="31"/>
      <c r="C1538" s="31"/>
      <c r="J1538" s="70">
        <v>20</v>
      </c>
      <c r="K1538" s="70">
        <v>72</v>
      </c>
      <c r="L1538" s="70">
        <v>72</v>
      </c>
      <c r="M1538" s="70">
        <v>0</v>
      </c>
      <c r="N1538" s="70"/>
      <c r="O1538" s="70">
        <v>6</v>
      </c>
    </row>
    <row r="1539" s="27" customFormat="1" ht="14.25" spans="2:15">
      <c r="B1539" s="31"/>
      <c r="C1539" s="31"/>
      <c r="J1539" s="70">
        <v>21</v>
      </c>
      <c r="K1539" s="70">
        <v>67</v>
      </c>
      <c r="L1539" s="70">
        <v>67</v>
      </c>
      <c r="M1539" s="70">
        <v>0</v>
      </c>
      <c r="N1539" s="70"/>
      <c r="O1539" s="70">
        <v>4</v>
      </c>
    </row>
    <row r="1540" s="27" customFormat="1" ht="14.25" spans="2:15">
      <c r="B1540" s="31"/>
      <c r="C1540" s="31"/>
      <c r="J1540" s="70" t="s">
        <v>161</v>
      </c>
      <c r="K1540" s="70">
        <f t="shared" ref="K1540:M1540" si="0">SUM(K1519:K1539)</f>
        <v>1511</v>
      </c>
      <c r="L1540" s="70">
        <f t="shared" si="0"/>
        <v>1501</v>
      </c>
      <c r="M1540" s="70">
        <f t="shared" si="0"/>
        <v>6</v>
      </c>
      <c r="N1540" s="70"/>
      <c r="O1540" s="70">
        <f>SUM(O1519:O1539)</f>
        <v>269</v>
      </c>
    </row>
    <row r="1541" s="27" customFormat="1" spans="2:12">
      <c r="B1541" s="31"/>
      <c r="C1541" s="31"/>
      <c r="J1541" s="27" t="s">
        <v>25942</v>
      </c>
      <c r="L1541" s="72">
        <f>L1540/K1540</f>
        <v>0.9933818663137</v>
      </c>
    </row>
    <row r="1542" s="27" customFormat="1" spans="2:12">
      <c r="B1542" s="31"/>
      <c r="C1542" s="31"/>
      <c r="J1542" s="27" t="s">
        <v>25943</v>
      </c>
      <c r="L1542" s="72">
        <f>O1540/K1540</f>
        <v>0.178027796161482</v>
      </c>
    </row>
    <row r="1543" s="27" customFormat="1" spans="2:15">
      <c r="B1543" s="31"/>
      <c r="C1543" s="31"/>
      <c r="L1543" s="32"/>
      <c r="O1543" s="32"/>
    </row>
    <row r="1544" s="27" customFormat="1" spans="2:15">
      <c r="B1544" s="31"/>
      <c r="C1544" s="31"/>
      <c r="L1544" s="32"/>
      <c r="O1544" s="32"/>
    </row>
    <row r="1545" s="27" customFormat="1" spans="2:15">
      <c r="B1545" s="31"/>
      <c r="C1545" s="31"/>
      <c r="L1545" s="32"/>
      <c r="O1545" s="32"/>
    </row>
    <row r="1546" s="27" customFormat="1" spans="2:15">
      <c r="B1546" s="31"/>
      <c r="C1546" s="31"/>
      <c r="L1546" s="32"/>
      <c r="O1546" s="32"/>
    </row>
    <row r="1547" s="27" customFormat="1" spans="2:15">
      <c r="B1547" s="31"/>
      <c r="C1547" s="31"/>
      <c r="L1547" s="32"/>
      <c r="O1547" s="32"/>
    </row>
  </sheetData>
  <mergeCells count="13">
    <mergeCell ref="A1:S1"/>
    <mergeCell ref="K2:P2"/>
    <mergeCell ref="J1517:O1517"/>
    <mergeCell ref="A2:A3"/>
    <mergeCell ref="D2:D3"/>
    <mergeCell ref="E2:E3"/>
    <mergeCell ref="F2:F3"/>
    <mergeCell ref="G2:G3"/>
    <mergeCell ref="H2:H3"/>
    <mergeCell ref="I2:I3"/>
    <mergeCell ref="J2:J3"/>
    <mergeCell ref="Q2:Q3"/>
    <mergeCell ref="R2:R3"/>
  </mergeCells>
  <dataValidations count="4">
    <dataValidation type="list" allowBlank="1" showInputMessage="1" sqref="P46 P231 P232 P243 P249 P250 P257 P258 M267 P267 P268 P273 P274 P284 P287 P288 M289 P289 M290 P290 P291 M354 P354 P430 P437 P462 P469 P470 P485 M646 P646 M647 P647 M740 P740 M759 L777 L778 L779 O779 L783 L784 O784 N790 O790 L791 L795 O795 L801 L809 O809 L826 O826 M1004 P1004 L780:L782 L785:L790 L792:L794 L796:L800 L802:L808 L810:L825 L827:L850 M4:M63 M64:M65 M66:M99 M100:M119 M120:M137 M138:M150 M222:M230 M231:M266 M268:M288 M291:M300 M301:M353 M355:M361 M362:M410 M411:M501 M573:M629 M630:M645 M648:M717 M718:M739 M741:M756 M757:M758 M760:M776 M851:M926 M927:M1003 M1005:M1023 M1024:M1030 M1031:M1375 M1376:M1432 M1433:M1447 M1448:M1453 M1454:M1510 M1511:M1514 O777:O778 O780:O783 O785:O789 O791:O794 O796:O808 O810:O825 O827:O850 P4:P45 P47:P99 P100:P119 P120:P137 P138:P150 P222:P230 P233:P242 P244:P248 P251:P256 P259:P266 P269:P272 P275:P283 P285:P286 P292:P300 P301:P353 P355:P361 P362:P410 P411:P429 P431:P436 P438:P461 P463:P468 P471:P484 P486:P501 P573:P629 P630:P645 P648:P717 P718:P739 P741:P776 P851:P861 P862:P880 P881:P926 P927:P1003 P1005:P1023 P1024:P1030 P1031:P1375 P1376:P1432 P1433:P1447 P1448:P1453 P1454:P1510 P1511:P1514">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 type="list" showInputMessage="1" promptTitle="可按接种单上的接种地址填" prompt="可按接种单上的接种地址填" sqref="K2:P2">
      <formula1>$V$6:$V$25</formula1>
    </dataValidation>
    <dataValidation type="date" operator="between" allowBlank="1" showInputMessage="1" showErrorMessage="1" errorTitle="请用横杠“/”隔开，如：2021/7/8" error="请用横杠“/”隔开，如：2021/7/8" promptTitle="请按格式：年/月/日输入" prompt="请用横杠“/”隔开，如：2021/7/8" sqref="O231 L267 O268 O284 L287 L288 L289 O289 L290 O290 L291 O291 L306 L309 L310 L318 L354 O354 O362 O363 O379 O454 O547 L646 O646 L647 O647 L764 L771 N809 L1004 O1004 K777:K850 L4:L99 L100:L119 L120:L137 L138:L150 L222:L230 L231:L266 L268:L286 L292:L300 L301:L305 L307:L308 L311:L317 L319:L353 L355:L361 L362:L410 L411:L501 L573:L629 L630:L645 L648:L717 L718:L756 L757:L759 L760:L761 L762:L763 L765:L766 L767:L770 L772:L776 L851:L926 L927:L1003 L1005:L1023 L1024:L1030 L1031:L1205 L1206:L1207 L1208:L1375 L1376:L1432 L1433:L1447 L1448:L1453 L1454:L1510 L1511:L1514 N777:N789 N791:N808 N810:N850 O4:O99 O100:O119 O120:O137 O138:O150 O222:O230 O232:O243 O244:O247 O248:O252 O253:O255 O256:O267 O269:O273 O274:O283 O285:O286 O287:O288 O292:O300 O301:O353 O355:O361 O364:O378 O380:O401 O402:O416 O417:O453 O455:O501 O573:O629 O630:O645 O648:O717 O718:O776 O851:O859 O860:O881 O882:O926 O927:O1003 O1005:O1023 O1024:O1030 O1031:O1375 O1376:O1432 O1433:O1447 O1448:O1453 O1454:O1510 O1511:O1514">
      <formula1>43466</formula1>
      <formula2>44440</formula2>
    </dataValidation>
    <dataValidation type="list" allowBlank="1" showInputMessage="1" showErrorMessage="1" sqref="K267 N267 K289 N289 Q289 K290 N290 Q290 K354 N354 Q370 K646 N646 K647 N647 K776 Q851 N905 K1004 N1004 J777:J850 K4:K99 K100:K119 K120:K137 K138:K150 K222:K230 K231:K266 K268:K288 K291:K300 K301:K353 K355:K361 K362:K410 K411:K501 K573:K629 K630:K645 K648:K717 K718:K725 K726:K767 K768:K769 K770:K775 K851:K926 K927:K1003 K1005:K1023 K1024:K1030 K1031:K1375 K1376:K1432 K1433:K1447 K1448:K1453 K1454:K1510 K1511:K1514 M777:M778 M779:M850 N4:N99 N100:N119 N120:N137 N138:N150 N222:N230 N231:N266 N268:N288 N291:N300 N301:N353 N355:N361 N362:N410 N411:N501 N573:N629 N630:N645 N648:N717 N718:N776 N851:N854 N855:N864 N865:N870 N871:N872 N873:N875 N876:N877 N878:N899 N900:N904 N906:N911 N912:N926 N927:N1003 N1005:N1023 N1024:N1030 N1031:N1375 N1376:N1432 N1433:N1447 N1448:N1453 N1454:N1510 N1511:N1514 P777:P850 Q4:Q99 Q100:Q118 Q119:Q230 Q231:Q267 Q268:Q288 Q291:Q369 Q371:Q850 Q852:Q1514">
      <formula1>"是,否"</formula1>
    </dataValidation>
  </dataValidation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S4466"/>
  <sheetViews>
    <sheetView topLeftCell="A2929" workbookViewId="0">
      <selection activeCell="D1406" sqref="D1406:S2933"/>
    </sheetView>
  </sheetViews>
  <sheetFormatPr defaultColWidth="9" defaultRowHeight="13.5"/>
  <cols>
    <col min="1" max="1" width="5.5" style="1" customWidth="1"/>
    <col min="2" max="2" width="16.125" style="1" customWidth="1"/>
    <col min="3" max="3" width="9" style="1" customWidth="1"/>
    <col min="4" max="4" width="6.625" style="1" customWidth="1"/>
    <col min="5" max="5" width="6.875" style="1" customWidth="1"/>
    <col min="6" max="6" width="3.25" style="1" customWidth="1"/>
    <col min="7" max="7" width="3.5" style="1" customWidth="1"/>
    <col min="8" max="8" width="21.25" style="1" customWidth="1"/>
    <col min="9" max="9" width="6.25" style="1" customWidth="1"/>
    <col min="10" max="10" width="9.875" style="1" customWidth="1"/>
    <col min="11" max="11" width="7" style="1" customWidth="1"/>
    <col min="12" max="12" width="10.25" style="1" customWidth="1"/>
    <col min="13" max="13" width="10.5" style="1" customWidth="1"/>
    <col min="14" max="14" width="6.875" style="1" customWidth="1"/>
    <col min="15" max="15" width="13.875" style="2" customWidth="1"/>
    <col min="16" max="16" width="12.5" style="1" customWidth="1"/>
    <col min="17" max="18" width="9" style="1" customWidth="1"/>
    <col min="19" max="19" width="12.625" style="1"/>
    <col min="20" max="20" width="17.75" customWidth="1"/>
  </cols>
  <sheetData>
    <row r="1" spans="15:15">
      <c r="O1" s="1"/>
    </row>
    <row r="2" customFormat="1" spans="1:19">
      <c r="A2" s="3" t="s">
        <v>0</v>
      </c>
      <c r="B2" s="3"/>
      <c r="C2" s="3" t="s">
        <v>1</v>
      </c>
      <c r="D2" s="3" t="s">
        <v>2</v>
      </c>
      <c r="E2" s="3" t="s">
        <v>3</v>
      </c>
      <c r="F2" s="3" t="s">
        <v>4</v>
      </c>
      <c r="G2" s="3" t="s">
        <v>5</v>
      </c>
      <c r="H2" s="3" t="s">
        <v>6</v>
      </c>
      <c r="I2" s="3" t="s">
        <v>7</v>
      </c>
      <c r="J2" s="3" t="s">
        <v>8</v>
      </c>
      <c r="K2" s="6" t="s">
        <v>9</v>
      </c>
      <c r="L2" s="7"/>
      <c r="M2" s="7"/>
      <c r="N2" s="7"/>
      <c r="O2" s="7"/>
      <c r="P2" s="8"/>
      <c r="Q2" s="3" t="s">
        <v>10</v>
      </c>
      <c r="R2" s="11" t="s">
        <v>11</v>
      </c>
      <c r="S2" s="11"/>
    </row>
    <row r="3" customFormat="1" ht="56.25" spans="1:19">
      <c r="A3" s="4"/>
      <c r="B3" s="4" t="s">
        <v>12</v>
      </c>
      <c r="C3" s="4"/>
      <c r="D3" s="4"/>
      <c r="E3" s="4"/>
      <c r="F3" s="4"/>
      <c r="G3" s="4"/>
      <c r="H3" s="4"/>
      <c r="I3" s="4"/>
      <c r="J3" s="4"/>
      <c r="K3" s="9" t="s">
        <v>13</v>
      </c>
      <c r="L3" s="3" t="s">
        <v>14</v>
      </c>
      <c r="M3" s="3" t="s">
        <v>15</v>
      </c>
      <c r="N3" s="9" t="s">
        <v>16</v>
      </c>
      <c r="O3" s="3" t="s">
        <v>17</v>
      </c>
      <c r="P3" s="3" t="s">
        <v>18</v>
      </c>
      <c r="Q3" s="4"/>
      <c r="R3" s="4"/>
      <c r="S3" s="4" t="s">
        <v>19</v>
      </c>
    </row>
    <row r="4" customFormat="1" hidden="1" spans="1:19">
      <c r="A4" s="5">
        <v>1</v>
      </c>
      <c r="B4" s="5" t="s">
        <v>20</v>
      </c>
      <c r="C4" s="5"/>
      <c r="D4" s="5" t="s">
        <v>22</v>
      </c>
      <c r="E4" s="5" t="s">
        <v>23</v>
      </c>
      <c r="F4" s="5" t="s">
        <v>24</v>
      </c>
      <c r="G4" s="5">
        <v>18</v>
      </c>
      <c r="H4" s="5" t="s">
        <v>25</v>
      </c>
      <c r="I4" s="5" t="s">
        <v>26</v>
      </c>
      <c r="J4" s="5">
        <v>13557183117</v>
      </c>
      <c r="K4" s="5" t="s">
        <v>27</v>
      </c>
      <c r="L4" s="10"/>
      <c r="M4" s="5"/>
      <c r="N4" s="5" t="s">
        <v>27</v>
      </c>
      <c r="O4" s="10"/>
      <c r="P4" s="5"/>
      <c r="Q4" s="5"/>
      <c r="R4" s="5"/>
      <c r="S4" s="5"/>
    </row>
    <row r="5" customFormat="1" hidden="1" spans="1:19">
      <c r="A5" s="5">
        <v>2</v>
      </c>
      <c r="B5" s="5" t="s">
        <v>31</v>
      </c>
      <c r="C5" s="5"/>
      <c r="D5" s="5" t="s">
        <v>22</v>
      </c>
      <c r="E5" s="5" t="s">
        <v>32</v>
      </c>
      <c r="F5" s="5" t="s">
        <v>24</v>
      </c>
      <c r="G5" s="5">
        <v>18</v>
      </c>
      <c r="H5" s="5" t="s">
        <v>19643</v>
      </c>
      <c r="I5" s="5" t="s">
        <v>34</v>
      </c>
      <c r="J5" s="5">
        <v>15078637855</v>
      </c>
      <c r="K5" s="5" t="s">
        <v>27</v>
      </c>
      <c r="L5" s="10"/>
      <c r="M5" s="5"/>
      <c r="N5" s="5" t="s">
        <v>27</v>
      </c>
      <c r="O5" s="10"/>
      <c r="P5" s="5"/>
      <c r="Q5" s="5"/>
      <c r="R5" s="5"/>
      <c r="S5" s="5"/>
    </row>
    <row r="6" customFormat="1" hidden="1" spans="1:19">
      <c r="A6" s="5">
        <v>3</v>
      </c>
      <c r="B6" s="5" t="s">
        <v>35</v>
      </c>
      <c r="C6" s="5"/>
      <c r="D6" s="5" t="s">
        <v>22</v>
      </c>
      <c r="E6" s="5" t="s">
        <v>36</v>
      </c>
      <c r="F6" s="5" t="s">
        <v>24</v>
      </c>
      <c r="G6" s="5">
        <v>21</v>
      </c>
      <c r="H6" s="5" t="s">
        <v>37</v>
      </c>
      <c r="I6" s="5" t="s">
        <v>38</v>
      </c>
      <c r="J6" s="5">
        <v>15949326002</v>
      </c>
      <c r="K6" s="5" t="s">
        <v>27</v>
      </c>
      <c r="L6" s="10"/>
      <c r="M6" s="5"/>
      <c r="N6" s="5" t="s">
        <v>27</v>
      </c>
      <c r="O6" s="10"/>
      <c r="P6" s="5"/>
      <c r="Q6" s="5"/>
      <c r="R6" s="5"/>
      <c r="S6" s="5"/>
    </row>
    <row r="7" customFormat="1" hidden="1" spans="1:19">
      <c r="A7" s="5">
        <v>4</v>
      </c>
      <c r="B7" s="5" t="s">
        <v>42</v>
      </c>
      <c r="C7" s="5"/>
      <c r="D7" s="5" t="s">
        <v>22</v>
      </c>
      <c r="E7" s="5" t="s">
        <v>43</v>
      </c>
      <c r="F7" s="5" t="s">
        <v>24</v>
      </c>
      <c r="G7" s="5">
        <v>18</v>
      </c>
      <c r="H7" s="5" t="s">
        <v>44</v>
      </c>
      <c r="I7" s="5" t="s">
        <v>45</v>
      </c>
      <c r="J7" s="5">
        <v>13768480562</v>
      </c>
      <c r="K7" s="5" t="s">
        <v>27</v>
      </c>
      <c r="L7" s="10"/>
      <c r="M7" s="5"/>
      <c r="N7" s="5" t="s">
        <v>27</v>
      </c>
      <c r="O7" s="10"/>
      <c r="P7" s="5"/>
      <c r="Q7" s="5"/>
      <c r="R7" s="5"/>
      <c r="S7" s="5"/>
    </row>
    <row r="8" customFormat="1" hidden="1" spans="1:19">
      <c r="A8" s="5">
        <v>5</v>
      </c>
      <c r="B8" s="5" t="s">
        <v>50</v>
      </c>
      <c r="C8" s="5"/>
      <c r="D8" s="5" t="s">
        <v>22</v>
      </c>
      <c r="E8" s="5" t="s">
        <v>51</v>
      </c>
      <c r="F8" s="5" t="s">
        <v>24</v>
      </c>
      <c r="G8" s="5">
        <v>18</v>
      </c>
      <c r="H8" s="5" t="s">
        <v>52</v>
      </c>
      <c r="I8" s="5" t="s">
        <v>53</v>
      </c>
      <c r="J8" s="5">
        <v>13768066978</v>
      </c>
      <c r="K8" s="5" t="s">
        <v>27</v>
      </c>
      <c r="L8" s="10"/>
      <c r="M8" s="5"/>
      <c r="N8" s="5" t="s">
        <v>27</v>
      </c>
      <c r="O8" s="10"/>
      <c r="P8" s="5"/>
      <c r="Q8" s="5"/>
      <c r="R8" s="5"/>
      <c r="S8" s="5"/>
    </row>
    <row r="9" customFormat="1" hidden="1" spans="1:19">
      <c r="A9" s="5">
        <v>6</v>
      </c>
      <c r="B9" s="5" t="s">
        <v>59</v>
      </c>
      <c r="C9" s="5"/>
      <c r="D9" s="5" t="s">
        <v>22</v>
      </c>
      <c r="E9" s="5" t="s">
        <v>60</v>
      </c>
      <c r="F9" s="5" t="s">
        <v>24</v>
      </c>
      <c r="G9" s="5">
        <v>19</v>
      </c>
      <c r="H9" s="5" t="s">
        <v>19644</v>
      </c>
      <c r="I9" s="5" t="s">
        <v>62</v>
      </c>
      <c r="J9" s="5">
        <v>13877896404</v>
      </c>
      <c r="K9" s="5" t="s">
        <v>27</v>
      </c>
      <c r="L9" s="10"/>
      <c r="M9" s="5"/>
      <c r="N9" s="5" t="s">
        <v>27</v>
      </c>
      <c r="O9" s="10"/>
      <c r="P9" s="5"/>
      <c r="Q9" s="5"/>
      <c r="R9" s="5"/>
      <c r="S9" s="5"/>
    </row>
    <row r="10" customFormat="1" hidden="1" spans="1:19">
      <c r="A10" s="5">
        <v>7</v>
      </c>
      <c r="B10" s="5" t="s">
        <v>64</v>
      </c>
      <c r="C10" s="5"/>
      <c r="D10" s="5" t="s">
        <v>22</v>
      </c>
      <c r="E10" s="5" t="s">
        <v>65</v>
      </c>
      <c r="F10" s="5" t="s">
        <v>24</v>
      </c>
      <c r="G10" s="5">
        <v>18</v>
      </c>
      <c r="H10" s="5" t="s">
        <v>66</v>
      </c>
      <c r="I10" s="5" t="s">
        <v>67</v>
      </c>
      <c r="J10" s="5">
        <v>15277822721</v>
      </c>
      <c r="K10" s="5" t="s">
        <v>27</v>
      </c>
      <c r="L10" s="10"/>
      <c r="M10" s="5"/>
      <c r="N10" s="5" t="s">
        <v>27</v>
      </c>
      <c r="O10" s="10"/>
      <c r="P10" s="5"/>
      <c r="Q10" s="5"/>
      <c r="R10" s="5"/>
      <c r="S10" s="5"/>
    </row>
    <row r="11" customFormat="1" hidden="1" spans="1:19">
      <c r="A11" s="5">
        <v>8</v>
      </c>
      <c r="B11" s="5" t="s">
        <v>70</v>
      </c>
      <c r="C11" s="5"/>
      <c r="D11" s="5" t="s">
        <v>22</v>
      </c>
      <c r="E11" s="5" t="s">
        <v>71</v>
      </c>
      <c r="F11" s="5" t="s">
        <v>24</v>
      </c>
      <c r="G11" s="5">
        <v>18</v>
      </c>
      <c r="H11" s="5" t="s">
        <v>19645</v>
      </c>
      <c r="I11" s="5" t="s">
        <v>73</v>
      </c>
      <c r="J11" s="5">
        <v>13557488717</v>
      </c>
      <c r="K11" s="5" t="s">
        <v>27</v>
      </c>
      <c r="L11" s="10"/>
      <c r="M11" s="5"/>
      <c r="N11" s="5" t="s">
        <v>30</v>
      </c>
      <c r="O11" s="10"/>
      <c r="P11" s="5"/>
      <c r="Q11" s="5"/>
      <c r="R11" s="5"/>
      <c r="S11" s="5"/>
    </row>
    <row r="12" customFormat="1" hidden="1" spans="1:19">
      <c r="A12" s="5">
        <v>9</v>
      </c>
      <c r="B12" s="5" t="s">
        <v>77</v>
      </c>
      <c r="C12" s="5"/>
      <c r="D12" s="5" t="s">
        <v>22</v>
      </c>
      <c r="E12" s="5" t="s">
        <v>78</v>
      </c>
      <c r="F12" s="5" t="s">
        <v>24</v>
      </c>
      <c r="G12" s="5">
        <v>18</v>
      </c>
      <c r="H12" s="5" t="s">
        <v>19646</v>
      </c>
      <c r="I12" s="5" t="s">
        <v>80</v>
      </c>
      <c r="J12" s="5">
        <v>13407753811</v>
      </c>
      <c r="K12" s="5" t="s">
        <v>27</v>
      </c>
      <c r="L12" s="10"/>
      <c r="M12" s="5"/>
      <c r="N12" s="5" t="s">
        <v>27</v>
      </c>
      <c r="O12" s="10"/>
      <c r="P12" s="5"/>
      <c r="Q12" s="5"/>
      <c r="R12" s="5"/>
      <c r="S12" s="5"/>
    </row>
    <row r="13" customFormat="1" hidden="1" spans="1:19">
      <c r="A13" s="5">
        <v>10</v>
      </c>
      <c r="B13" s="5" t="s">
        <v>82</v>
      </c>
      <c r="C13" s="5"/>
      <c r="D13" s="5" t="s">
        <v>22</v>
      </c>
      <c r="E13" s="5" t="s">
        <v>83</v>
      </c>
      <c r="F13" s="5" t="s">
        <v>24</v>
      </c>
      <c r="G13" s="5">
        <v>18</v>
      </c>
      <c r="H13" s="5" t="s">
        <v>84</v>
      </c>
      <c r="I13" s="5" t="s">
        <v>85</v>
      </c>
      <c r="J13" s="5">
        <v>1730828045</v>
      </c>
      <c r="K13" s="5"/>
      <c r="L13" s="10"/>
      <c r="M13" s="5"/>
      <c r="N13" s="5"/>
      <c r="O13" s="10"/>
      <c r="P13" s="5"/>
      <c r="Q13" s="5"/>
      <c r="R13" s="5"/>
      <c r="S13" s="5"/>
    </row>
    <row r="14" customFormat="1" hidden="1" spans="1:19">
      <c r="A14" s="5">
        <v>11</v>
      </c>
      <c r="B14" s="5" t="s">
        <v>89</v>
      </c>
      <c r="C14" s="5"/>
      <c r="D14" s="5" t="s">
        <v>22</v>
      </c>
      <c r="E14" s="5" t="s">
        <v>90</v>
      </c>
      <c r="F14" s="5" t="s">
        <v>24</v>
      </c>
      <c r="G14" s="5">
        <v>18</v>
      </c>
      <c r="H14" s="5" t="s">
        <v>19647</v>
      </c>
      <c r="I14" s="5" t="s">
        <v>92</v>
      </c>
      <c r="J14" s="5">
        <v>13537856369</v>
      </c>
      <c r="K14" s="5" t="s">
        <v>27</v>
      </c>
      <c r="L14" s="10"/>
      <c r="M14" s="5"/>
      <c r="N14" s="5" t="s">
        <v>27</v>
      </c>
      <c r="O14" s="10"/>
      <c r="P14" s="5"/>
      <c r="Q14" s="5"/>
      <c r="R14" s="5"/>
      <c r="S14" s="5"/>
    </row>
    <row r="15" customFormat="1" hidden="1" spans="1:19">
      <c r="A15" s="5">
        <v>12</v>
      </c>
      <c r="B15" s="5" t="s">
        <v>94</v>
      </c>
      <c r="C15" s="5"/>
      <c r="D15" s="5" t="s">
        <v>22</v>
      </c>
      <c r="E15" s="5" t="s">
        <v>95</v>
      </c>
      <c r="F15" s="5" t="s">
        <v>24</v>
      </c>
      <c r="G15" s="5">
        <v>17</v>
      </c>
      <c r="H15" s="5" t="s">
        <v>20038</v>
      </c>
      <c r="I15" s="5" t="s">
        <v>97</v>
      </c>
      <c r="J15" s="5">
        <v>13977805772</v>
      </c>
      <c r="K15" s="5"/>
      <c r="L15" s="10"/>
      <c r="M15" s="5"/>
      <c r="N15" s="5"/>
      <c r="O15" s="10"/>
      <c r="P15" s="5"/>
      <c r="Q15" s="5"/>
      <c r="R15" s="5"/>
      <c r="S15" s="5"/>
    </row>
    <row r="16" customFormat="1" hidden="1" spans="1:19">
      <c r="A16" s="5">
        <v>13</v>
      </c>
      <c r="B16" s="5" t="s">
        <v>100</v>
      </c>
      <c r="C16" s="5"/>
      <c r="D16" s="5" t="s">
        <v>22</v>
      </c>
      <c r="E16" s="5" t="s">
        <v>101</v>
      </c>
      <c r="F16" s="5" t="s">
        <v>24</v>
      </c>
      <c r="G16" s="5">
        <v>18</v>
      </c>
      <c r="H16" s="5" t="s">
        <v>19648</v>
      </c>
      <c r="I16" s="5" t="s">
        <v>103</v>
      </c>
      <c r="J16" s="5">
        <v>15878122990</v>
      </c>
      <c r="K16" s="5" t="s">
        <v>27</v>
      </c>
      <c r="L16" s="10"/>
      <c r="M16" s="5"/>
      <c r="N16" s="5" t="s">
        <v>27</v>
      </c>
      <c r="O16" s="10"/>
      <c r="P16" s="5"/>
      <c r="Q16" s="5"/>
      <c r="R16" s="5"/>
      <c r="S16" s="5"/>
    </row>
    <row r="17" customFormat="1" hidden="1" spans="1:19">
      <c r="A17" s="5">
        <v>14</v>
      </c>
      <c r="B17" s="5" t="s">
        <v>106</v>
      </c>
      <c r="C17" s="5"/>
      <c r="D17" s="5" t="s">
        <v>22</v>
      </c>
      <c r="E17" s="5" t="s">
        <v>107</v>
      </c>
      <c r="F17" s="5" t="s">
        <v>24</v>
      </c>
      <c r="G17" s="5">
        <v>19</v>
      </c>
      <c r="H17" s="5" t="s">
        <v>17727</v>
      </c>
      <c r="I17" s="5" t="s">
        <v>109</v>
      </c>
      <c r="J17" s="5">
        <v>13481849367</v>
      </c>
      <c r="K17" s="5" t="s">
        <v>27</v>
      </c>
      <c r="L17" s="10"/>
      <c r="M17" s="5"/>
      <c r="N17" s="5" t="s">
        <v>27</v>
      </c>
      <c r="O17" s="10"/>
      <c r="P17" s="5"/>
      <c r="Q17" s="5"/>
      <c r="R17" s="5"/>
      <c r="S17" s="5"/>
    </row>
    <row r="18" customFormat="1" hidden="1" spans="1:19">
      <c r="A18" s="5">
        <v>15</v>
      </c>
      <c r="B18" s="5" t="s">
        <v>111</v>
      </c>
      <c r="C18" s="5"/>
      <c r="D18" s="5" t="s">
        <v>22</v>
      </c>
      <c r="E18" s="5" t="s">
        <v>112</v>
      </c>
      <c r="F18" s="5" t="s">
        <v>24</v>
      </c>
      <c r="G18" s="5">
        <v>19</v>
      </c>
      <c r="H18" s="5" t="s">
        <v>19649</v>
      </c>
      <c r="I18" s="5" t="s">
        <v>114</v>
      </c>
      <c r="J18" s="5">
        <v>19978451662</v>
      </c>
      <c r="K18" s="5" t="s">
        <v>27</v>
      </c>
      <c r="L18" s="10"/>
      <c r="M18" s="5"/>
      <c r="N18" s="5" t="s">
        <v>27</v>
      </c>
      <c r="O18" s="10"/>
      <c r="P18" s="5"/>
      <c r="Q18" s="5"/>
      <c r="R18" s="5"/>
      <c r="S18" s="5"/>
    </row>
    <row r="19" customFormat="1" hidden="1" spans="1:19">
      <c r="A19" s="5">
        <v>16</v>
      </c>
      <c r="B19" s="5" t="s">
        <v>116</v>
      </c>
      <c r="C19" s="5"/>
      <c r="D19" s="5" t="s">
        <v>22</v>
      </c>
      <c r="E19" s="5" t="s">
        <v>117</v>
      </c>
      <c r="F19" s="5" t="s">
        <v>24</v>
      </c>
      <c r="G19" s="5">
        <v>19</v>
      </c>
      <c r="H19" s="5" t="s">
        <v>118</v>
      </c>
      <c r="I19" s="5" t="s">
        <v>119</v>
      </c>
      <c r="J19" s="5">
        <v>18431281351</v>
      </c>
      <c r="K19" s="5" t="s">
        <v>27</v>
      </c>
      <c r="L19" s="10"/>
      <c r="M19" s="5"/>
      <c r="N19" s="5" t="s">
        <v>30</v>
      </c>
      <c r="O19" s="10"/>
      <c r="P19" s="5"/>
      <c r="Q19" s="5"/>
      <c r="R19" s="5"/>
      <c r="S19" s="5"/>
    </row>
    <row r="20" customFormat="1" hidden="1" spans="1:19">
      <c r="A20" s="5">
        <v>17</v>
      </c>
      <c r="B20" s="5" t="s">
        <v>122</v>
      </c>
      <c r="C20" s="5"/>
      <c r="D20" s="5" t="s">
        <v>22</v>
      </c>
      <c r="E20" s="5" t="s">
        <v>123</v>
      </c>
      <c r="F20" s="5" t="s">
        <v>24</v>
      </c>
      <c r="G20" s="5">
        <v>19</v>
      </c>
      <c r="H20" s="5" t="s">
        <v>124</v>
      </c>
      <c r="I20" s="5" t="s">
        <v>125</v>
      </c>
      <c r="J20" s="5">
        <v>18078616165</v>
      </c>
      <c r="K20" s="5" t="s">
        <v>27</v>
      </c>
      <c r="L20" s="10"/>
      <c r="M20" s="5"/>
      <c r="N20" s="5" t="s">
        <v>27</v>
      </c>
      <c r="O20" s="10"/>
      <c r="P20" s="5"/>
      <c r="Q20" s="5"/>
      <c r="R20" s="5"/>
      <c r="S20" s="5"/>
    </row>
    <row r="21" customFormat="1" hidden="1" spans="1:19">
      <c r="A21" s="5">
        <v>18</v>
      </c>
      <c r="B21" s="5" t="s">
        <v>129</v>
      </c>
      <c r="C21" s="5"/>
      <c r="D21" s="5" t="s">
        <v>22</v>
      </c>
      <c r="E21" s="5" t="s">
        <v>130</v>
      </c>
      <c r="F21" s="5" t="s">
        <v>24</v>
      </c>
      <c r="G21" s="5">
        <v>19</v>
      </c>
      <c r="H21" s="5" t="s">
        <v>131</v>
      </c>
      <c r="I21" s="5" t="s">
        <v>132</v>
      </c>
      <c r="J21" s="5">
        <v>18176117430</v>
      </c>
      <c r="K21" s="5" t="s">
        <v>27</v>
      </c>
      <c r="L21" s="10"/>
      <c r="M21" s="5"/>
      <c r="N21" s="5" t="s">
        <v>27</v>
      </c>
      <c r="O21" s="10"/>
      <c r="P21" s="5"/>
      <c r="Q21" s="5"/>
      <c r="R21" s="5"/>
      <c r="S21" s="5"/>
    </row>
    <row r="22" customFormat="1" hidden="1" spans="1:19">
      <c r="A22" s="5">
        <v>19</v>
      </c>
      <c r="B22" s="5" t="s">
        <v>135</v>
      </c>
      <c r="C22" s="5"/>
      <c r="D22" s="5" t="s">
        <v>22</v>
      </c>
      <c r="E22" s="5" t="s">
        <v>136</v>
      </c>
      <c r="F22" s="5" t="s">
        <v>24</v>
      </c>
      <c r="G22" s="5">
        <v>19</v>
      </c>
      <c r="H22" s="5" t="s">
        <v>17625</v>
      </c>
      <c r="I22" s="5" t="s">
        <v>138</v>
      </c>
      <c r="J22" s="5">
        <v>13557085035</v>
      </c>
      <c r="K22" s="5"/>
      <c r="L22" s="10"/>
      <c r="M22" s="5"/>
      <c r="N22" s="5"/>
      <c r="O22" s="10"/>
      <c r="P22" s="5"/>
      <c r="Q22" s="5"/>
      <c r="R22" s="5"/>
      <c r="S22" s="5"/>
    </row>
    <row r="23" customFormat="1" hidden="1" spans="1:19">
      <c r="A23" s="5">
        <v>20</v>
      </c>
      <c r="B23" s="5" t="s">
        <v>141</v>
      </c>
      <c r="C23" s="5"/>
      <c r="D23" s="5" t="s">
        <v>22</v>
      </c>
      <c r="E23" s="5" t="s">
        <v>142</v>
      </c>
      <c r="F23" s="5" t="s">
        <v>143</v>
      </c>
      <c r="G23" s="5">
        <v>19</v>
      </c>
      <c r="H23" s="5" t="s">
        <v>19201</v>
      </c>
      <c r="I23" s="5" t="s">
        <v>145</v>
      </c>
      <c r="J23" s="5">
        <v>18077898784</v>
      </c>
      <c r="K23" s="5" t="s">
        <v>27</v>
      </c>
      <c r="L23" s="10"/>
      <c r="M23" s="5"/>
      <c r="N23" s="5" t="s">
        <v>27</v>
      </c>
      <c r="O23" s="10"/>
      <c r="P23" s="5"/>
      <c r="Q23" s="5"/>
      <c r="R23" s="5"/>
      <c r="S23" s="5"/>
    </row>
    <row r="24" customFormat="1" hidden="1" spans="1:19">
      <c r="A24" s="5">
        <v>21</v>
      </c>
      <c r="B24" s="5" t="s">
        <v>147</v>
      </c>
      <c r="C24" s="5"/>
      <c r="D24" s="5" t="s">
        <v>22</v>
      </c>
      <c r="E24" s="5" t="s">
        <v>148</v>
      </c>
      <c r="F24" s="5" t="s">
        <v>24</v>
      </c>
      <c r="G24" s="5">
        <v>19</v>
      </c>
      <c r="H24" s="5" t="s">
        <v>25944</v>
      </c>
      <c r="I24" s="5" t="s">
        <v>150</v>
      </c>
      <c r="J24" s="5">
        <v>19807781252</v>
      </c>
      <c r="K24" s="5" t="s">
        <v>27</v>
      </c>
      <c r="L24" s="10"/>
      <c r="M24" s="5"/>
      <c r="N24" s="5" t="s">
        <v>27</v>
      </c>
      <c r="O24" s="10"/>
      <c r="P24" s="5"/>
      <c r="Q24" s="5"/>
      <c r="R24" s="5"/>
      <c r="S24" s="5"/>
    </row>
    <row r="25" customFormat="1" hidden="1" spans="1:19">
      <c r="A25" s="5">
        <v>22</v>
      </c>
      <c r="B25" s="5" t="s">
        <v>152</v>
      </c>
      <c r="C25" s="5"/>
      <c r="D25" s="5" t="s">
        <v>22</v>
      </c>
      <c r="E25" s="5" t="s">
        <v>153</v>
      </c>
      <c r="F25" s="5" t="s">
        <v>24</v>
      </c>
      <c r="G25" s="5">
        <v>18</v>
      </c>
      <c r="H25" s="5" t="s">
        <v>154</v>
      </c>
      <c r="I25" s="5" t="s">
        <v>155</v>
      </c>
      <c r="J25" s="5">
        <v>15177891297</v>
      </c>
      <c r="K25" s="5" t="s">
        <v>27</v>
      </c>
      <c r="L25" s="10"/>
      <c r="M25" s="5"/>
      <c r="N25" s="5" t="s">
        <v>27</v>
      </c>
      <c r="O25" s="10"/>
      <c r="P25" s="5"/>
      <c r="Q25" s="5"/>
      <c r="R25" s="5"/>
      <c r="S25" s="5"/>
    </row>
    <row r="26" customFormat="1" hidden="1" spans="1:19">
      <c r="A26" s="5">
        <v>23</v>
      </c>
      <c r="B26" s="5" t="s">
        <v>157</v>
      </c>
      <c r="C26" s="5"/>
      <c r="D26" s="5" t="s">
        <v>22</v>
      </c>
      <c r="E26" s="5" t="s">
        <v>158</v>
      </c>
      <c r="F26" s="5" t="s">
        <v>24</v>
      </c>
      <c r="G26" s="5">
        <v>19</v>
      </c>
      <c r="H26" s="5" t="s">
        <v>17889</v>
      </c>
      <c r="I26" s="5" t="s">
        <v>160</v>
      </c>
      <c r="J26" s="5">
        <v>13481868112</v>
      </c>
      <c r="K26" s="5" t="s">
        <v>27</v>
      </c>
      <c r="L26" s="10"/>
      <c r="M26" s="5"/>
      <c r="N26" s="5" t="s">
        <v>27</v>
      </c>
      <c r="O26" s="10"/>
      <c r="P26" s="5"/>
      <c r="Q26" s="5"/>
      <c r="R26" s="5"/>
      <c r="S26" s="5"/>
    </row>
    <row r="27" customFormat="1" hidden="1" spans="1:19">
      <c r="A27" s="5">
        <v>24</v>
      </c>
      <c r="B27" s="5" t="s">
        <v>162</v>
      </c>
      <c r="C27" s="5"/>
      <c r="D27" s="5" t="s">
        <v>22</v>
      </c>
      <c r="E27" s="5" t="s">
        <v>163</v>
      </c>
      <c r="F27" s="5" t="s">
        <v>24</v>
      </c>
      <c r="G27" s="5">
        <v>19</v>
      </c>
      <c r="H27" s="5" t="s">
        <v>164</v>
      </c>
      <c r="I27" s="5" t="s">
        <v>165</v>
      </c>
      <c r="J27" s="5">
        <v>13725829389</v>
      </c>
      <c r="K27" s="5" t="s">
        <v>27</v>
      </c>
      <c r="L27" s="10"/>
      <c r="M27" s="5"/>
      <c r="N27" s="5" t="s">
        <v>30</v>
      </c>
      <c r="O27" s="10"/>
      <c r="P27" s="5"/>
      <c r="Q27" s="5"/>
      <c r="R27" s="5"/>
      <c r="S27" s="5"/>
    </row>
    <row r="28" customFormat="1" hidden="1" spans="1:19">
      <c r="A28" s="5">
        <v>25</v>
      </c>
      <c r="B28" s="5" t="s">
        <v>166</v>
      </c>
      <c r="C28" s="5"/>
      <c r="D28" s="5" t="s">
        <v>22</v>
      </c>
      <c r="E28" s="5" t="s">
        <v>167</v>
      </c>
      <c r="F28" s="5" t="s">
        <v>24</v>
      </c>
      <c r="G28" s="5">
        <v>18</v>
      </c>
      <c r="H28" s="5" t="s">
        <v>17611</v>
      </c>
      <c r="I28" s="5" t="s">
        <v>169</v>
      </c>
      <c r="J28" s="5">
        <v>15977838589</v>
      </c>
      <c r="K28" s="5" t="s">
        <v>27</v>
      </c>
      <c r="L28" s="10"/>
      <c r="M28" s="5"/>
      <c r="N28" s="5" t="s">
        <v>27</v>
      </c>
      <c r="O28" s="10"/>
      <c r="P28" s="5"/>
      <c r="Q28" s="5"/>
      <c r="R28" s="5"/>
      <c r="S28" s="5"/>
    </row>
    <row r="29" customFormat="1" hidden="1" spans="1:19">
      <c r="A29" s="5">
        <v>26</v>
      </c>
      <c r="B29" s="5" t="s">
        <v>178</v>
      </c>
      <c r="C29" s="5"/>
      <c r="D29" s="5" t="s">
        <v>22</v>
      </c>
      <c r="E29" s="5" t="s">
        <v>109</v>
      </c>
      <c r="F29" s="5" t="s">
        <v>24</v>
      </c>
      <c r="G29" s="5">
        <v>18</v>
      </c>
      <c r="H29" s="5" t="s">
        <v>179</v>
      </c>
      <c r="I29" s="5" t="s">
        <v>180</v>
      </c>
      <c r="J29" s="5">
        <v>18174939868</v>
      </c>
      <c r="K29" s="5" t="s">
        <v>27</v>
      </c>
      <c r="L29" s="10"/>
      <c r="M29" s="5"/>
      <c r="N29" s="5" t="s">
        <v>27</v>
      </c>
      <c r="O29" s="10"/>
      <c r="P29" s="5"/>
      <c r="Q29" s="5"/>
      <c r="R29" s="5"/>
      <c r="S29" s="5"/>
    </row>
    <row r="30" customFormat="1" hidden="1" spans="1:19">
      <c r="A30" s="5">
        <v>27</v>
      </c>
      <c r="B30" s="5" t="s">
        <v>181</v>
      </c>
      <c r="C30" s="5"/>
      <c r="D30" s="5" t="s">
        <v>22</v>
      </c>
      <c r="E30" s="5" t="s">
        <v>182</v>
      </c>
      <c r="F30" s="5" t="s">
        <v>24</v>
      </c>
      <c r="G30" s="5">
        <v>18</v>
      </c>
      <c r="H30" s="5" t="s">
        <v>17619</v>
      </c>
      <c r="I30" s="5" t="s">
        <v>184</v>
      </c>
      <c r="J30" s="5">
        <v>19907881269</v>
      </c>
      <c r="K30" s="5"/>
      <c r="L30" s="10"/>
      <c r="M30" s="5"/>
      <c r="N30" s="5"/>
      <c r="O30" s="10"/>
      <c r="P30" s="5"/>
      <c r="Q30" s="5"/>
      <c r="R30" s="5"/>
      <c r="S30" s="5"/>
    </row>
    <row r="31" customFormat="1" hidden="1" spans="1:19">
      <c r="A31" s="5">
        <v>28</v>
      </c>
      <c r="B31" s="5" t="s">
        <v>188</v>
      </c>
      <c r="C31" s="5"/>
      <c r="D31" s="5" t="s">
        <v>22</v>
      </c>
      <c r="E31" s="5" t="s">
        <v>189</v>
      </c>
      <c r="F31" s="5" t="s">
        <v>24</v>
      </c>
      <c r="G31" s="5">
        <v>18</v>
      </c>
      <c r="H31" s="5" t="s">
        <v>190</v>
      </c>
      <c r="I31" s="5" t="s">
        <v>191</v>
      </c>
      <c r="J31" s="5">
        <v>15876268735</v>
      </c>
      <c r="K31" s="5" t="s">
        <v>27</v>
      </c>
      <c r="L31" s="10"/>
      <c r="M31" s="5"/>
      <c r="N31" s="5" t="s">
        <v>27</v>
      </c>
      <c r="O31" s="10"/>
      <c r="P31" s="5"/>
      <c r="Q31" s="5"/>
      <c r="R31" s="5"/>
      <c r="S31" s="5"/>
    </row>
    <row r="32" customFormat="1" hidden="1" spans="1:19">
      <c r="A32" s="5">
        <v>29</v>
      </c>
      <c r="B32" s="5" t="s">
        <v>194</v>
      </c>
      <c r="C32" s="5"/>
      <c r="D32" s="5" t="s">
        <v>22</v>
      </c>
      <c r="E32" s="5" t="s">
        <v>195</v>
      </c>
      <c r="F32" s="5" t="s">
        <v>143</v>
      </c>
      <c r="G32" s="5">
        <v>19</v>
      </c>
      <c r="H32" s="5" t="s">
        <v>19651</v>
      </c>
      <c r="I32" s="5" t="s">
        <v>197</v>
      </c>
      <c r="J32" s="5">
        <v>15078612903</v>
      </c>
      <c r="K32" s="5" t="s">
        <v>27</v>
      </c>
      <c r="L32" s="10"/>
      <c r="M32" s="5"/>
      <c r="N32" s="5" t="s">
        <v>27</v>
      </c>
      <c r="O32" s="10"/>
      <c r="P32" s="5"/>
      <c r="Q32" s="5"/>
      <c r="R32" s="5"/>
      <c r="S32" s="5"/>
    </row>
    <row r="33" customFormat="1" hidden="1" spans="1:19">
      <c r="A33" s="5">
        <v>30</v>
      </c>
      <c r="B33" s="5" t="s">
        <v>200</v>
      </c>
      <c r="C33" s="5"/>
      <c r="D33" s="5" t="s">
        <v>22</v>
      </c>
      <c r="E33" s="5" t="s">
        <v>201</v>
      </c>
      <c r="F33" s="5" t="s">
        <v>24</v>
      </c>
      <c r="G33" s="5">
        <v>18</v>
      </c>
      <c r="H33" s="5" t="s">
        <v>17752</v>
      </c>
      <c r="I33" s="5" t="s">
        <v>203</v>
      </c>
      <c r="J33" s="5">
        <v>18176119783</v>
      </c>
      <c r="K33" s="5" t="s">
        <v>27</v>
      </c>
      <c r="L33" s="10"/>
      <c r="M33" s="5"/>
      <c r="N33" s="5" t="s">
        <v>27</v>
      </c>
      <c r="O33" s="10"/>
      <c r="P33" s="5"/>
      <c r="Q33" s="5"/>
      <c r="R33" s="5"/>
      <c r="S33" s="5"/>
    </row>
    <row r="34" customFormat="1" hidden="1" spans="1:19">
      <c r="A34" s="5">
        <v>31</v>
      </c>
      <c r="B34" s="5" t="s">
        <v>206</v>
      </c>
      <c r="C34" s="5"/>
      <c r="D34" s="5" t="s">
        <v>22</v>
      </c>
      <c r="E34" s="5" t="s">
        <v>207</v>
      </c>
      <c r="F34" s="5" t="s">
        <v>24</v>
      </c>
      <c r="G34" s="5">
        <v>19</v>
      </c>
      <c r="H34" s="5" t="s">
        <v>208</v>
      </c>
      <c r="I34" s="5" t="s">
        <v>209</v>
      </c>
      <c r="J34" s="5">
        <v>15277857425</v>
      </c>
      <c r="K34" s="5" t="s">
        <v>27</v>
      </c>
      <c r="L34" s="10"/>
      <c r="M34" s="5"/>
      <c r="N34" s="5" t="s">
        <v>27</v>
      </c>
      <c r="O34" s="10"/>
      <c r="P34" s="5"/>
      <c r="Q34" s="5"/>
      <c r="R34" s="5"/>
      <c r="S34" s="5"/>
    </row>
    <row r="35" customFormat="1" hidden="1" spans="1:19">
      <c r="A35" s="5">
        <v>32</v>
      </c>
      <c r="B35" s="5" t="s">
        <v>211</v>
      </c>
      <c r="C35" s="5"/>
      <c r="D35" s="5" t="s">
        <v>22</v>
      </c>
      <c r="E35" s="5" t="s">
        <v>212</v>
      </c>
      <c r="F35" s="5" t="s">
        <v>24</v>
      </c>
      <c r="G35" s="5">
        <v>19</v>
      </c>
      <c r="H35" s="5" t="s">
        <v>17999</v>
      </c>
      <c r="I35" s="5" t="s">
        <v>214</v>
      </c>
      <c r="J35" s="5">
        <v>13557181358</v>
      </c>
      <c r="K35" s="5" t="s">
        <v>27</v>
      </c>
      <c r="L35" s="10"/>
      <c r="M35" s="5"/>
      <c r="N35" s="5" t="s">
        <v>27</v>
      </c>
      <c r="O35" s="10"/>
      <c r="P35" s="5"/>
      <c r="Q35" s="5"/>
      <c r="R35" s="5"/>
      <c r="S35" s="5"/>
    </row>
    <row r="36" customFormat="1" hidden="1" spans="1:19">
      <c r="A36" s="5">
        <v>33</v>
      </c>
      <c r="B36" s="5" t="s">
        <v>216</v>
      </c>
      <c r="C36" s="5"/>
      <c r="D36" s="5" t="s">
        <v>22</v>
      </c>
      <c r="E36" s="5" t="s">
        <v>217</v>
      </c>
      <c r="F36" s="5" t="s">
        <v>143</v>
      </c>
      <c r="G36" s="5">
        <v>17</v>
      </c>
      <c r="H36" s="5" t="s">
        <v>17727</v>
      </c>
      <c r="I36" s="5" t="s">
        <v>218</v>
      </c>
      <c r="J36" s="5">
        <v>15878822420</v>
      </c>
      <c r="K36" s="5"/>
      <c r="L36" s="10"/>
      <c r="M36" s="5"/>
      <c r="N36" s="5"/>
      <c r="O36" s="10"/>
      <c r="P36" s="5"/>
      <c r="Q36" s="5"/>
      <c r="R36" s="5"/>
      <c r="S36" s="5"/>
    </row>
    <row r="37" customFormat="1" hidden="1" spans="1:19">
      <c r="A37" s="5">
        <v>34</v>
      </c>
      <c r="B37" s="5" t="s">
        <v>221</v>
      </c>
      <c r="C37" s="5"/>
      <c r="D37" s="5" t="s">
        <v>22</v>
      </c>
      <c r="E37" s="5" t="s">
        <v>222</v>
      </c>
      <c r="F37" s="5" t="s">
        <v>24</v>
      </c>
      <c r="G37" s="5">
        <v>20</v>
      </c>
      <c r="H37" s="5" t="s">
        <v>223</v>
      </c>
      <c r="I37" s="5" t="s">
        <v>224</v>
      </c>
      <c r="J37" s="5">
        <v>15277893346</v>
      </c>
      <c r="K37" s="5" t="s">
        <v>27</v>
      </c>
      <c r="L37" s="10"/>
      <c r="M37" s="5"/>
      <c r="N37" s="5" t="s">
        <v>27</v>
      </c>
      <c r="O37" s="10"/>
      <c r="P37" s="5"/>
      <c r="Q37" s="5"/>
      <c r="R37" s="5"/>
      <c r="S37" s="5"/>
    </row>
    <row r="38" customFormat="1" hidden="1" spans="1:19">
      <c r="A38" s="5">
        <v>35</v>
      </c>
      <c r="B38" s="5" t="s">
        <v>226</v>
      </c>
      <c r="C38" s="5"/>
      <c r="D38" s="5" t="s">
        <v>22</v>
      </c>
      <c r="E38" s="5" t="s">
        <v>227</v>
      </c>
      <c r="F38" s="5" t="s">
        <v>24</v>
      </c>
      <c r="G38" s="5">
        <v>17</v>
      </c>
      <c r="H38" s="5" t="s">
        <v>228</v>
      </c>
      <c r="I38" s="5" t="s">
        <v>229</v>
      </c>
      <c r="J38" s="5">
        <v>18707785927</v>
      </c>
      <c r="K38" s="5"/>
      <c r="L38" s="10"/>
      <c r="M38" s="5"/>
      <c r="N38" s="5"/>
      <c r="O38" s="10"/>
      <c r="P38" s="5"/>
      <c r="Q38" s="5"/>
      <c r="R38" s="5"/>
      <c r="S38" s="5"/>
    </row>
    <row r="39" customFormat="1" hidden="1" spans="1:19">
      <c r="A39" s="5">
        <v>36</v>
      </c>
      <c r="B39" s="5" t="s">
        <v>231</v>
      </c>
      <c r="C39" s="5"/>
      <c r="D39" s="5" t="s">
        <v>22</v>
      </c>
      <c r="E39" s="5" t="s">
        <v>232</v>
      </c>
      <c r="F39" s="5" t="s">
        <v>24</v>
      </c>
      <c r="G39" s="5">
        <v>18</v>
      </c>
      <c r="H39" s="5" t="s">
        <v>17619</v>
      </c>
      <c r="I39" s="5" t="s">
        <v>233</v>
      </c>
      <c r="J39" s="5">
        <v>18877842357</v>
      </c>
      <c r="K39" s="5" t="s">
        <v>27</v>
      </c>
      <c r="L39" s="10"/>
      <c r="M39" s="5"/>
      <c r="N39" s="5" t="s">
        <v>27</v>
      </c>
      <c r="O39" s="10"/>
      <c r="P39" s="5"/>
      <c r="Q39" s="5"/>
      <c r="R39" s="5"/>
      <c r="S39" s="5"/>
    </row>
    <row r="40" customFormat="1" hidden="1" spans="1:19">
      <c r="A40" s="5">
        <v>37</v>
      </c>
      <c r="B40" s="5" t="s">
        <v>235</v>
      </c>
      <c r="C40" s="5"/>
      <c r="D40" s="5" t="s">
        <v>22</v>
      </c>
      <c r="E40" s="5" t="s">
        <v>236</v>
      </c>
      <c r="F40" s="5" t="s">
        <v>24</v>
      </c>
      <c r="G40" s="5">
        <v>18</v>
      </c>
      <c r="H40" s="5" t="s">
        <v>19652</v>
      </c>
      <c r="I40" s="5" t="s">
        <v>238</v>
      </c>
      <c r="J40" s="5">
        <v>15277859858</v>
      </c>
      <c r="K40" s="5" t="s">
        <v>27</v>
      </c>
      <c r="L40" s="10"/>
      <c r="M40" s="5"/>
      <c r="N40" s="5" t="s">
        <v>30</v>
      </c>
      <c r="O40" s="10"/>
      <c r="P40" s="5"/>
      <c r="Q40" s="5"/>
      <c r="R40" s="5"/>
      <c r="S40" s="5"/>
    </row>
    <row r="41" customFormat="1" hidden="1" spans="1:19">
      <c r="A41" s="5">
        <v>38</v>
      </c>
      <c r="B41" s="5" t="s">
        <v>240</v>
      </c>
      <c r="C41" s="5"/>
      <c r="D41" s="5" t="s">
        <v>22</v>
      </c>
      <c r="E41" s="5" t="s">
        <v>241</v>
      </c>
      <c r="F41" s="5" t="s">
        <v>24</v>
      </c>
      <c r="G41" s="5">
        <v>17</v>
      </c>
      <c r="H41" s="5" t="s">
        <v>20235</v>
      </c>
      <c r="I41" s="5" t="s">
        <v>243</v>
      </c>
      <c r="J41" s="5">
        <v>13226910847</v>
      </c>
      <c r="K41" s="5"/>
      <c r="L41" s="10"/>
      <c r="M41" s="5"/>
      <c r="N41" s="5"/>
      <c r="O41" s="10"/>
      <c r="P41" s="5"/>
      <c r="Q41" s="5"/>
      <c r="R41" s="5"/>
      <c r="S41" s="5"/>
    </row>
    <row r="42" customFormat="1" hidden="1" spans="1:19">
      <c r="A42" s="5">
        <v>39</v>
      </c>
      <c r="B42" s="5" t="s">
        <v>245</v>
      </c>
      <c r="C42" s="5"/>
      <c r="D42" s="5" t="s">
        <v>22</v>
      </c>
      <c r="E42" s="5" t="s">
        <v>246</v>
      </c>
      <c r="F42" s="5" t="s">
        <v>24</v>
      </c>
      <c r="G42" s="5">
        <v>19</v>
      </c>
      <c r="H42" s="5" t="s">
        <v>19653</v>
      </c>
      <c r="I42" s="5" t="s">
        <v>248</v>
      </c>
      <c r="J42" s="5">
        <v>18776874437</v>
      </c>
      <c r="K42" s="5" t="s">
        <v>27</v>
      </c>
      <c r="L42" s="10"/>
      <c r="M42" s="5"/>
      <c r="N42" s="5" t="s">
        <v>27</v>
      </c>
      <c r="O42" s="10"/>
      <c r="P42" s="5"/>
      <c r="Q42" s="5"/>
      <c r="R42" s="5"/>
      <c r="S42" s="5"/>
    </row>
    <row r="43" customFormat="1" hidden="1" spans="1:19">
      <c r="A43" s="5">
        <v>40</v>
      </c>
      <c r="B43" s="5" t="s">
        <v>250</v>
      </c>
      <c r="C43" s="5"/>
      <c r="D43" s="5" t="s">
        <v>22</v>
      </c>
      <c r="E43" s="5" t="s">
        <v>251</v>
      </c>
      <c r="F43" s="5" t="s">
        <v>24</v>
      </c>
      <c r="G43" s="5">
        <v>18</v>
      </c>
      <c r="H43" s="5" t="s">
        <v>19654</v>
      </c>
      <c r="I43" s="5" t="s">
        <v>253</v>
      </c>
      <c r="J43" s="5">
        <v>13407752585</v>
      </c>
      <c r="K43" s="5" t="s">
        <v>27</v>
      </c>
      <c r="L43" s="10"/>
      <c r="M43" s="5"/>
      <c r="N43" s="5" t="s">
        <v>27</v>
      </c>
      <c r="O43" s="10"/>
      <c r="P43" s="5"/>
      <c r="Q43" s="5"/>
      <c r="R43" s="5"/>
      <c r="S43" s="5"/>
    </row>
    <row r="44" customFormat="1" hidden="1" spans="1:19">
      <c r="A44" s="5">
        <v>41</v>
      </c>
      <c r="B44" s="5" t="s">
        <v>255</v>
      </c>
      <c r="C44" s="5"/>
      <c r="D44" s="5" t="s">
        <v>22</v>
      </c>
      <c r="E44" s="5" t="s">
        <v>256</v>
      </c>
      <c r="F44" s="5" t="s">
        <v>24</v>
      </c>
      <c r="G44" s="5">
        <v>19</v>
      </c>
      <c r="H44" s="5" t="s">
        <v>257</v>
      </c>
      <c r="I44" s="5" t="s">
        <v>258</v>
      </c>
      <c r="J44" s="5">
        <v>13977854564</v>
      </c>
      <c r="K44" s="5" t="s">
        <v>27</v>
      </c>
      <c r="L44" s="10"/>
      <c r="M44" s="5"/>
      <c r="N44" s="5" t="s">
        <v>27</v>
      </c>
      <c r="O44" s="10"/>
      <c r="P44" s="5"/>
      <c r="Q44" s="5"/>
      <c r="R44" s="5"/>
      <c r="S44" s="5"/>
    </row>
    <row r="45" customFormat="1" hidden="1" spans="1:19">
      <c r="A45" s="5">
        <v>42</v>
      </c>
      <c r="B45" s="5" t="s">
        <v>260</v>
      </c>
      <c r="C45" s="5"/>
      <c r="D45" s="5" t="s">
        <v>22</v>
      </c>
      <c r="E45" s="5" t="s">
        <v>261</v>
      </c>
      <c r="F45" s="5" t="s">
        <v>24</v>
      </c>
      <c r="G45" s="5">
        <v>18</v>
      </c>
      <c r="H45" s="5" t="s">
        <v>19655</v>
      </c>
      <c r="I45" s="5" t="s">
        <v>263</v>
      </c>
      <c r="J45" s="5">
        <v>13481866731</v>
      </c>
      <c r="K45" s="5"/>
      <c r="L45" s="10"/>
      <c r="M45" s="5"/>
      <c r="N45" s="5"/>
      <c r="O45" s="10"/>
      <c r="P45" s="5"/>
      <c r="Q45" s="5"/>
      <c r="R45" s="5"/>
      <c r="S45" s="5"/>
    </row>
    <row r="46" customFormat="1" hidden="1" spans="1:19">
      <c r="A46" s="5">
        <v>43</v>
      </c>
      <c r="B46" s="5" t="s">
        <v>266</v>
      </c>
      <c r="C46" s="5"/>
      <c r="D46" s="5" t="s">
        <v>22</v>
      </c>
      <c r="E46" s="5" t="s">
        <v>267</v>
      </c>
      <c r="F46" s="5" t="s">
        <v>143</v>
      </c>
      <c r="G46" s="5">
        <v>19</v>
      </c>
      <c r="H46" s="5" t="s">
        <v>268</v>
      </c>
      <c r="I46" s="5" t="s">
        <v>269</v>
      </c>
      <c r="J46" s="5">
        <v>17777937201</v>
      </c>
      <c r="K46" s="5" t="s">
        <v>27</v>
      </c>
      <c r="L46" s="10"/>
      <c r="M46" s="5"/>
      <c r="N46" s="5" t="s">
        <v>27</v>
      </c>
      <c r="O46" s="10"/>
      <c r="P46" s="5"/>
      <c r="Q46" s="5"/>
      <c r="R46" s="5"/>
      <c r="S46" s="5"/>
    </row>
    <row r="47" customFormat="1" hidden="1" spans="1:19">
      <c r="A47" s="5">
        <v>44</v>
      </c>
      <c r="B47" s="5" t="s">
        <v>271</v>
      </c>
      <c r="C47" s="5"/>
      <c r="D47" s="5" t="s">
        <v>22</v>
      </c>
      <c r="E47" s="5" t="s">
        <v>272</v>
      </c>
      <c r="F47" s="5" t="s">
        <v>24</v>
      </c>
      <c r="G47" s="5">
        <v>18</v>
      </c>
      <c r="H47" s="5" t="s">
        <v>19657</v>
      </c>
      <c r="I47" s="5" t="s">
        <v>274</v>
      </c>
      <c r="J47" s="5">
        <v>13788387545</v>
      </c>
      <c r="K47" s="5" t="s">
        <v>27</v>
      </c>
      <c r="L47" s="10"/>
      <c r="M47" s="5"/>
      <c r="N47" s="5" t="s">
        <v>27</v>
      </c>
      <c r="O47" s="10"/>
      <c r="P47" s="5"/>
      <c r="Q47" s="5"/>
      <c r="R47" s="5"/>
      <c r="S47" s="5"/>
    </row>
    <row r="48" customFormat="1" hidden="1" spans="1:19">
      <c r="A48" s="5">
        <v>45</v>
      </c>
      <c r="B48" s="5" t="s">
        <v>276</v>
      </c>
      <c r="C48" s="5"/>
      <c r="D48" s="5" t="s">
        <v>22</v>
      </c>
      <c r="E48" s="5" t="s">
        <v>277</v>
      </c>
      <c r="F48" s="5" t="s">
        <v>24</v>
      </c>
      <c r="G48" s="5">
        <v>19</v>
      </c>
      <c r="H48" s="5" t="s">
        <v>278</v>
      </c>
      <c r="I48" s="5" t="s">
        <v>279</v>
      </c>
      <c r="J48" s="5">
        <v>13580840807</v>
      </c>
      <c r="K48" s="5" t="s">
        <v>27</v>
      </c>
      <c r="L48" s="10"/>
      <c r="M48" s="5"/>
      <c r="N48" s="5" t="s">
        <v>27</v>
      </c>
      <c r="O48" s="10"/>
      <c r="P48" s="5"/>
      <c r="Q48" s="5"/>
      <c r="R48" s="5"/>
      <c r="S48" s="5"/>
    </row>
    <row r="49" customFormat="1" hidden="1" spans="1:19">
      <c r="A49" s="5">
        <v>46</v>
      </c>
      <c r="B49" s="5" t="s">
        <v>281</v>
      </c>
      <c r="C49" s="5"/>
      <c r="D49" s="5" t="s">
        <v>22</v>
      </c>
      <c r="E49" s="5" t="s">
        <v>282</v>
      </c>
      <c r="F49" s="5" t="s">
        <v>24</v>
      </c>
      <c r="G49" s="5">
        <v>20</v>
      </c>
      <c r="H49" s="5" t="s">
        <v>19330</v>
      </c>
      <c r="I49" s="5" t="s">
        <v>284</v>
      </c>
      <c r="J49" s="5">
        <v>18776873720</v>
      </c>
      <c r="K49" s="5" t="s">
        <v>27</v>
      </c>
      <c r="L49" s="10"/>
      <c r="M49" s="5"/>
      <c r="N49" s="5" t="s">
        <v>27</v>
      </c>
      <c r="O49" s="10"/>
      <c r="P49" s="5"/>
      <c r="Q49" s="5"/>
      <c r="R49" s="5"/>
      <c r="S49" s="5"/>
    </row>
    <row r="50" customFormat="1" hidden="1" spans="1:19">
      <c r="A50" s="5">
        <v>47</v>
      </c>
      <c r="B50" s="5" t="s">
        <v>286</v>
      </c>
      <c r="C50" s="5"/>
      <c r="D50" s="5" t="s">
        <v>22</v>
      </c>
      <c r="E50" s="5" t="s">
        <v>287</v>
      </c>
      <c r="F50" s="5" t="s">
        <v>24</v>
      </c>
      <c r="G50" s="5">
        <v>18</v>
      </c>
      <c r="H50" s="5" t="s">
        <v>288</v>
      </c>
      <c r="I50" s="5" t="s">
        <v>289</v>
      </c>
      <c r="J50" s="5">
        <v>18978757287</v>
      </c>
      <c r="K50" s="5" t="s">
        <v>27</v>
      </c>
      <c r="L50" s="10"/>
      <c r="M50" s="5"/>
      <c r="N50" s="5" t="s">
        <v>27</v>
      </c>
      <c r="O50" s="10"/>
      <c r="P50" s="5"/>
      <c r="Q50" s="5"/>
      <c r="R50" s="5"/>
      <c r="S50" s="5"/>
    </row>
    <row r="51" customFormat="1" hidden="1" spans="1:19">
      <c r="A51" s="5">
        <v>48</v>
      </c>
      <c r="B51" s="5" t="s">
        <v>291</v>
      </c>
      <c r="C51" s="5"/>
      <c r="D51" s="5" t="s">
        <v>22</v>
      </c>
      <c r="E51" s="5" t="s">
        <v>292</v>
      </c>
      <c r="F51" s="5" t="s">
        <v>24</v>
      </c>
      <c r="G51" s="5">
        <v>18</v>
      </c>
      <c r="H51" s="5" t="s">
        <v>293</v>
      </c>
      <c r="I51" s="5" t="s">
        <v>294</v>
      </c>
      <c r="J51" s="5">
        <v>13481866158</v>
      </c>
      <c r="K51" s="5"/>
      <c r="L51" s="10"/>
      <c r="M51" s="5"/>
      <c r="N51" s="5"/>
      <c r="O51" s="10"/>
      <c r="P51" s="5"/>
      <c r="Q51" s="5"/>
      <c r="R51" s="5"/>
      <c r="S51" s="5"/>
    </row>
    <row r="52" customFormat="1" hidden="1" spans="1:19">
      <c r="A52" s="5">
        <v>49</v>
      </c>
      <c r="B52" s="5" t="s">
        <v>297</v>
      </c>
      <c r="C52" s="5"/>
      <c r="D52" s="5" t="s">
        <v>22</v>
      </c>
      <c r="E52" s="5" t="s">
        <v>298</v>
      </c>
      <c r="F52" s="5" t="s">
        <v>24</v>
      </c>
      <c r="G52" s="5">
        <v>17</v>
      </c>
      <c r="H52" s="5" t="s">
        <v>20258</v>
      </c>
      <c r="I52" s="5" t="s">
        <v>300</v>
      </c>
      <c r="J52" s="5">
        <v>15078636989</v>
      </c>
      <c r="K52" s="5"/>
      <c r="L52" s="10"/>
      <c r="M52" s="5"/>
      <c r="N52" s="5"/>
      <c r="O52" s="10"/>
      <c r="P52" s="5"/>
      <c r="Q52" s="5"/>
      <c r="R52" s="5"/>
      <c r="S52" s="5"/>
    </row>
    <row r="53" customFormat="1" hidden="1" spans="1:19">
      <c r="A53" s="5">
        <v>50</v>
      </c>
      <c r="B53" s="5" t="s">
        <v>303</v>
      </c>
      <c r="C53" s="5"/>
      <c r="D53" s="5" t="s">
        <v>22</v>
      </c>
      <c r="E53" s="5" t="s">
        <v>304</v>
      </c>
      <c r="F53" s="5" t="s">
        <v>24</v>
      </c>
      <c r="G53" s="5">
        <v>18</v>
      </c>
      <c r="H53" s="5" t="s">
        <v>19658</v>
      </c>
      <c r="I53" s="5" t="s">
        <v>306</v>
      </c>
      <c r="J53" s="5">
        <v>13543608909</v>
      </c>
      <c r="K53" s="5" t="s">
        <v>27</v>
      </c>
      <c r="L53" s="10"/>
      <c r="M53" s="5"/>
      <c r="N53" s="5" t="s">
        <v>27</v>
      </c>
      <c r="O53" s="10"/>
      <c r="P53" s="5"/>
      <c r="Q53" s="5"/>
      <c r="R53" s="5"/>
      <c r="S53" s="5"/>
    </row>
    <row r="54" customFormat="1" hidden="1" spans="1:19">
      <c r="A54" s="5">
        <v>51</v>
      </c>
      <c r="B54" s="5" t="s">
        <v>308</v>
      </c>
      <c r="C54" s="5"/>
      <c r="D54" s="5" t="s">
        <v>22</v>
      </c>
      <c r="E54" s="5" t="s">
        <v>309</v>
      </c>
      <c r="F54" s="5" t="s">
        <v>24</v>
      </c>
      <c r="G54" s="5">
        <v>18</v>
      </c>
      <c r="H54" s="5" t="s">
        <v>19659</v>
      </c>
      <c r="I54" s="5" t="s">
        <v>311</v>
      </c>
      <c r="J54" s="5">
        <v>15777831085</v>
      </c>
      <c r="K54" s="5" t="s">
        <v>27</v>
      </c>
      <c r="L54" s="10"/>
      <c r="M54" s="5"/>
      <c r="N54" s="5" t="s">
        <v>27</v>
      </c>
      <c r="O54" s="10"/>
      <c r="P54" s="5"/>
      <c r="Q54" s="5"/>
      <c r="R54" s="5"/>
      <c r="S54" s="5"/>
    </row>
    <row r="55" customFormat="1" hidden="1" spans="1:19">
      <c r="A55" s="5">
        <v>52</v>
      </c>
      <c r="B55" s="5" t="s">
        <v>313</v>
      </c>
      <c r="C55" s="5"/>
      <c r="D55" s="5" t="s">
        <v>22</v>
      </c>
      <c r="E55" s="5" t="s">
        <v>314</v>
      </c>
      <c r="F55" s="5" t="s">
        <v>24</v>
      </c>
      <c r="G55" s="5">
        <v>18</v>
      </c>
      <c r="H55" s="5" t="s">
        <v>315</v>
      </c>
      <c r="I55" s="5" t="s">
        <v>316</v>
      </c>
      <c r="J55" s="5">
        <v>13437355705</v>
      </c>
      <c r="K55" s="5" t="s">
        <v>27</v>
      </c>
      <c r="L55" s="10"/>
      <c r="M55" s="5"/>
      <c r="N55" s="5" t="s">
        <v>27</v>
      </c>
      <c r="O55" s="10"/>
      <c r="P55" s="5"/>
      <c r="Q55" s="5"/>
      <c r="R55" s="5"/>
      <c r="S55" s="5"/>
    </row>
    <row r="56" customFormat="1" hidden="1" spans="1:19">
      <c r="A56" s="5">
        <v>53</v>
      </c>
      <c r="B56" s="5" t="s">
        <v>318</v>
      </c>
      <c r="C56" s="5"/>
      <c r="D56" s="5" t="s">
        <v>22</v>
      </c>
      <c r="E56" s="5" t="s">
        <v>319</v>
      </c>
      <c r="F56" s="5" t="s">
        <v>24</v>
      </c>
      <c r="G56" s="5">
        <v>19</v>
      </c>
      <c r="H56" s="5" t="s">
        <v>19660</v>
      </c>
      <c r="I56" s="5" t="s">
        <v>321</v>
      </c>
      <c r="J56" s="5">
        <v>18378897963</v>
      </c>
      <c r="K56" s="5" t="s">
        <v>27</v>
      </c>
      <c r="L56" s="10"/>
      <c r="M56" s="5"/>
      <c r="N56" s="5" t="s">
        <v>27</v>
      </c>
      <c r="O56" s="10"/>
      <c r="P56" s="5"/>
      <c r="Q56" s="5"/>
      <c r="R56" s="5"/>
      <c r="S56" s="5"/>
    </row>
    <row r="57" customFormat="1" hidden="1" spans="1:19">
      <c r="A57" s="5">
        <v>54</v>
      </c>
      <c r="B57" s="5" t="s">
        <v>323</v>
      </c>
      <c r="C57" s="5"/>
      <c r="D57" s="5" t="s">
        <v>22</v>
      </c>
      <c r="E57" s="5" t="s">
        <v>324</v>
      </c>
      <c r="F57" s="5" t="s">
        <v>24</v>
      </c>
      <c r="G57" s="5">
        <v>18</v>
      </c>
      <c r="H57" s="5" t="s">
        <v>19661</v>
      </c>
      <c r="I57" s="5" t="s">
        <v>326</v>
      </c>
      <c r="J57" s="5">
        <v>13367565860</v>
      </c>
      <c r="K57" s="5" t="s">
        <v>27</v>
      </c>
      <c r="L57" s="10"/>
      <c r="M57" s="5"/>
      <c r="N57" s="5" t="s">
        <v>27</v>
      </c>
      <c r="O57" s="10"/>
      <c r="P57" s="5"/>
      <c r="Q57" s="5"/>
      <c r="R57" s="5"/>
      <c r="S57" s="5"/>
    </row>
    <row r="58" customFormat="1" hidden="1" spans="1:19">
      <c r="A58" s="5">
        <v>55</v>
      </c>
      <c r="B58" s="5" t="s">
        <v>329</v>
      </c>
      <c r="C58" s="5"/>
      <c r="D58" s="5" t="s">
        <v>22</v>
      </c>
      <c r="E58" s="5" t="s">
        <v>330</v>
      </c>
      <c r="F58" s="5" t="s">
        <v>143</v>
      </c>
      <c r="G58" s="5">
        <v>21</v>
      </c>
      <c r="H58" s="5" t="s">
        <v>331</v>
      </c>
      <c r="I58" s="5" t="s">
        <v>332</v>
      </c>
      <c r="J58" s="5">
        <v>18077899543</v>
      </c>
      <c r="K58" s="5" t="s">
        <v>27</v>
      </c>
      <c r="L58" s="10"/>
      <c r="M58" s="5"/>
      <c r="N58" s="5" t="s">
        <v>27</v>
      </c>
      <c r="O58" s="10"/>
      <c r="P58" s="5"/>
      <c r="Q58" s="5"/>
      <c r="R58" s="5"/>
      <c r="S58" s="5"/>
    </row>
    <row r="59" customFormat="1" hidden="1" spans="1:19">
      <c r="A59" s="5">
        <v>56</v>
      </c>
      <c r="B59" s="5" t="s">
        <v>334</v>
      </c>
      <c r="C59" s="5"/>
      <c r="D59" s="5" t="s">
        <v>22</v>
      </c>
      <c r="E59" s="5" t="s">
        <v>335</v>
      </c>
      <c r="F59" s="5" t="s">
        <v>24</v>
      </c>
      <c r="G59" s="5">
        <v>17</v>
      </c>
      <c r="H59" s="5" t="s">
        <v>20274</v>
      </c>
      <c r="I59" s="5" t="s">
        <v>337</v>
      </c>
      <c r="J59" s="5">
        <v>15878688310</v>
      </c>
      <c r="K59" s="5"/>
      <c r="L59" s="10"/>
      <c r="M59" s="5"/>
      <c r="N59" s="5"/>
      <c r="O59" s="10"/>
      <c r="P59" s="5"/>
      <c r="Q59" s="5"/>
      <c r="R59" s="5"/>
      <c r="S59" s="5"/>
    </row>
    <row r="60" customFormat="1" hidden="1" spans="1:19">
      <c r="A60" s="5">
        <v>57</v>
      </c>
      <c r="B60" s="5" t="s">
        <v>340</v>
      </c>
      <c r="C60" s="5"/>
      <c r="D60" s="5" t="s">
        <v>22</v>
      </c>
      <c r="E60" s="5" t="s">
        <v>341</v>
      </c>
      <c r="F60" s="5" t="s">
        <v>143</v>
      </c>
      <c r="G60" s="5">
        <v>18</v>
      </c>
      <c r="H60" s="5" t="s">
        <v>17619</v>
      </c>
      <c r="I60" s="5" t="s">
        <v>342</v>
      </c>
      <c r="J60" s="5">
        <v>15277855959</v>
      </c>
      <c r="K60" s="5" t="s">
        <v>27</v>
      </c>
      <c r="L60" s="10"/>
      <c r="M60" s="5"/>
      <c r="N60" s="5" t="s">
        <v>27</v>
      </c>
      <c r="O60" s="10"/>
      <c r="P60" s="5"/>
      <c r="Q60" s="5"/>
      <c r="R60" s="5"/>
      <c r="S60" s="5"/>
    </row>
    <row r="61" customFormat="1" hidden="1" spans="1:19">
      <c r="A61" s="5">
        <v>58</v>
      </c>
      <c r="B61" s="5" t="s">
        <v>344</v>
      </c>
      <c r="C61" s="5"/>
      <c r="D61" s="5" t="s">
        <v>22</v>
      </c>
      <c r="E61" s="5" t="s">
        <v>345</v>
      </c>
      <c r="F61" s="5" t="s">
        <v>24</v>
      </c>
      <c r="G61" s="5">
        <v>20</v>
      </c>
      <c r="H61" s="5" t="s">
        <v>17687</v>
      </c>
      <c r="I61" s="5" t="s">
        <v>347</v>
      </c>
      <c r="J61" s="5">
        <v>13977876614</v>
      </c>
      <c r="K61" s="5" t="s">
        <v>27</v>
      </c>
      <c r="L61" s="10"/>
      <c r="M61" s="5"/>
      <c r="N61" s="5" t="s">
        <v>27</v>
      </c>
      <c r="O61" s="10"/>
      <c r="P61" s="5"/>
      <c r="Q61" s="5"/>
      <c r="R61" s="5"/>
      <c r="S61" s="5"/>
    </row>
    <row r="62" customFormat="1" hidden="1" spans="1:19">
      <c r="A62" s="5">
        <v>59</v>
      </c>
      <c r="B62" s="5" t="s">
        <v>349</v>
      </c>
      <c r="C62" s="5"/>
      <c r="D62" s="5" t="s">
        <v>22</v>
      </c>
      <c r="E62" s="5" t="s">
        <v>350</v>
      </c>
      <c r="F62" s="5" t="s">
        <v>24</v>
      </c>
      <c r="G62" s="5">
        <v>18</v>
      </c>
      <c r="H62" s="5" t="s">
        <v>351</v>
      </c>
      <c r="I62" s="5" t="s">
        <v>352</v>
      </c>
      <c r="J62" s="5">
        <v>19977825307</v>
      </c>
      <c r="K62" s="5" t="s">
        <v>27</v>
      </c>
      <c r="L62" s="10"/>
      <c r="M62" s="5"/>
      <c r="N62" s="5" t="s">
        <v>27</v>
      </c>
      <c r="O62" s="10"/>
      <c r="P62" s="5"/>
      <c r="Q62" s="5"/>
      <c r="R62" s="5"/>
      <c r="S62" s="5"/>
    </row>
    <row r="63" customFormat="1" hidden="1" spans="1:19">
      <c r="A63" s="5">
        <v>60</v>
      </c>
      <c r="B63" s="5" t="s">
        <v>354</v>
      </c>
      <c r="C63" s="5"/>
      <c r="D63" s="5" t="s">
        <v>22</v>
      </c>
      <c r="E63" s="5" t="s">
        <v>355</v>
      </c>
      <c r="F63" s="5" t="s">
        <v>143</v>
      </c>
      <c r="G63" s="5">
        <v>18</v>
      </c>
      <c r="H63" s="5" t="s">
        <v>356</v>
      </c>
      <c r="I63" s="5" t="s">
        <v>357</v>
      </c>
      <c r="J63" s="5">
        <v>18978757581</v>
      </c>
      <c r="K63" s="5" t="s">
        <v>27</v>
      </c>
      <c r="L63" s="10"/>
      <c r="M63" s="5"/>
      <c r="N63" s="5" t="s">
        <v>27</v>
      </c>
      <c r="O63" s="10"/>
      <c r="P63" s="5"/>
      <c r="Q63" s="5"/>
      <c r="R63" s="5"/>
      <c r="S63" s="5"/>
    </row>
    <row r="64" customFormat="1" hidden="1" spans="1:19">
      <c r="A64" s="5">
        <v>61</v>
      </c>
      <c r="B64" s="5" t="s">
        <v>359</v>
      </c>
      <c r="C64" s="5"/>
      <c r="D64" s="5" t="s">
        <v>22</v>
      </c>
      <c r="E64" s="5" t="s">
        <v>360</v>
      </c>
      <c r="F64" s="5" t="s">
        <v>143</v>
      </c>
      <c r="G64" s="5">
        <v>18</v>
      </c>
      <c r="H64" s="5" t="s">
        <v>19662</v>
      </c>
      <c r="I64" s="5" t="s">
        <v>362</v>
      </c>
      <c r="J64" s="5">
        <v>15277851276</v>
      </c>
      <c r="K64" s="5" t="s">
        <v>27</v>
      </c>
      <c r="L64" s="10"/>
      <c r="M64" s="5"/>
      <c r="N64" s="5" t="s">
        <v>27</v>
      </c>
      <c r="O64" s="10"/>
      <c r="P64" s="5"/>
      <c r="Q64" s="5"/>
      <c r="R64" s="5"/>
      <c r="S64" s="5"/>
    </row>
    <row r="65" customFormat="1" hidden="1" spans="1:19">
      <c r="A65" s="5">
        <v>62</v>
      </c>
      <c r="B65" s="5" t="s">
        <v>364</v>
      </c>
      <c r="C65" s="5"/>
      <c r="D65" s="5" t="s">
        <v>22</v>
      </c>
      <c r="E65" s="5" t="s">
        <v>365</v>
      </c>
      <c r="F65" s="5" t="s">
        <v>24</v>
      </c>
      <c r="G65" s="5">
        <v>19</v>
      </c>
      <c r="H65" s="5" t="s">
        <v>366</v>
      </c>
      <c r="I65" s="5" t="s">
        <v>367</v>
      </c>
      <c r="J65" s="5" t="s">
        <v>19664</v>
      </c>
      <c r="K65" s="5" t="s">
        <v>27</v>
      </c>
      <c r="L65" s="10"/>
      <c r="M65" s="5"/>
      <c r="N65" s="5" t="s">
        <v>27</v>
      </c>
      <c r="O65" s="10"/>
      <c r="P65" s="5"/>
      <c r="Q65" s="5"/>
      <c r="R65" s="5"/>
      <c r="S65" s="5"/>
    </row>
    <row r="66" customFormat="1" hidden="1" spans="1:19">
      <c r="A66" s="5">
        <v>63</v>
      </c>
      <c r="B66" s="5" t="s">
        <v>369</v>
      </c>
      <c r="C66" s="5"/>
      <c r="D66" s="5" t="s">
        <v>22</v>
      </c>
      <c r="E66" s="5" t="s">
        <v>370</v>
      </c>
      <c r="F66" s="5" t="s">
        <v>24</v>
      </c>
      <c r="G66" s="5">
        <v>18</v>
      </c>
      <c r="H66" s="5" t="s">
        <v>19665</v>
      </c>
      <c r="I66" s="5" t="s">
        <v>372</v>
      </c>
      <c r="J66" s="5">
        <v>15218777949</v>
      </c>
      <c r="K66" s="5" t="s">
        <v>27</v>
      </c>
      <c r="L66" s="10"/>
      <c r="M66" s="5"/>
      <c r="N66" s="5" t="s">
        <v>30</v>
      </c>
      <c r="O66" s="10"/>
      <c r="P66" s="5"/>
      <c r="Q66" s="5"/>
      <c r="R66" s="5"/>
      <c r="S66" s="5"/>
    </row>
    <row r="67" customFormat="1" hidden="1" spans="1:19">
      <c r="A67" s="5">
        <v>64</v>
      </c>
      <c r="B67" s="5" t="s">
        <v>375</v>
      </c>
      <c r="C67" s="5"/>
      <c r="D67" s="5" t="s">
        <v>22</v>
      </c>
      <c r="E67" s="5" t="s">
        <v>376</v>
      </c>
      <c r="F67" s="5" t="s">
        <v>24</v>
      </c>
      <c r="G67" s="5">
        <v>19</v>
      </c>
      <c r="H67" s="5" t="s">
        <v>377</v>
      </c>
      <c r="I67" s="5" t="s">
        <v>378</v>
      </c>
      <c r="J67" s="5">
        <v>13768280347</v>
      </c>
      <c r="K67" s="5" t="s">
        <v>27</v>
      </c>
      <c r="L67" s="10"/>
      <c r="M67" s="5"/>
      <c r="N67" s="5" t="s">
        <v>30</v>
      </c>
      <c r="O67" s="10"/>
      <c r="P67" s="5"/>
      <c r="Q67" s="5"/>
      <c r="R67" s="5"/>
      <c r="S67" s="5"/>
    </row>
    <row r="68" customFormat="1" hidden="1" spans="1:19">
      <c r="A68" s="5">
        <v>65</v>
      </c>
      <c r="B68" s="5" t="s">
        <v>380</v>
      </c>
      <c r="C68" s="5"/>
      <c r="D68" s="5" t="s">
        <v>22</v>
      </c>
      <c r="E68" s="5" t="s">
        <v>381</v>
      </c>
      <c r="F68" s="5" t="s">
        <v>24</v>
      </c>
      <c r="G68" s="5">
        <v>19</v>
      </c>
      <c r="H68" s="5" t="s">
        <v>19666</v>
      </c>
      <c r="I68" s="5" t="s">
        <v>383</v>
      </c>
      <c r="J68" s="5">
        <v>18378897963</v>
      </c>
      <c r="K68" s="5" t="s">
        <v>27</v>
      </c>
      <c r="L68" s="10"/>
      <c r="M68" s="5"/>
      <c r="N68" s="5" t="s">
        <v>27</v>
      </c>
      <c r="O68" s="10"/>
      <c r="P68" s="5"/>
      <c r="Q68" s="5"/>
      <c r="R68" s="5"/>
      <c r="S68" s="5"/>
    </row>
    <row r="69" customFormat="1" hidden="1" spans="1:19">
      <c r="A69" s="5">
        <v>66</v>
      </c>
      <c r="B69" s="5" t="s">
        <v>385</v>
      </c>
      <c r="C69" s="5"/>
      <c r="D69" s="5" t="s">
        <v>186</v>
      </c>
      <c r="E69" s="5" t="s">
        <v>386</v>
      </c>
      <c r="F69" s="5" t="s">
        <v>24</v>
      </c>
      <c r="G69" s="5">
        <v>20</v>
      </c>
      <c r="H69" s="5" t="s">
        <v>387</v>
      </c>
      <c r="I69" s="5" t="s">
        <v>388</v>
      </c>
      <c r="J69" s="5">
        <v>13557887887</v>
      </c>
      <c r="K69" s="5" t="s">
        <v>27</v>
      </c>
      <c r="L69" s="10"/>
      <c r="M69" s="5"/>
      <c r="N69" s="5" t="s">
        <v>27</v>
      </c>
      <c r="O69" s="10"/>
      <c r="P69" s="5"/>
      <c r="Q69" s="5"/>
      <c r="R69" s="5"/>
      <c r="S69" s="5"/>
    </row>
    <row r="70" customFormat="1" hidden="1" spans="1:19">
      <c r="A70" s="5">
        <v>67</v>
      </c>
      <c r="B70" s="5" t="s">
        <v>390</v>
      </c>
      <c r="C70" s="5"/>
      <c r="D70" s="5" t="s">
        <v>186</v>
      </c>
      <c r="E70" s="5" t="s">
        <v>391</v>
      </c>
      <c r="F70" s="5" t="s">
        <v>24</v>
      </c>
      <c r="G70" s="5">
        <v>18</v>
      </c>
      <c r="H70" s="5" t="s">
        <v>392</v>
      </c>
      <c r="I70" s="5" t="s">
        <v>393</v>
      </c>
      <c r="J70" s="5">
        <v>13481027507</v>
      </c>
      <c r="K70" s="5" t="s">
        <v>27</v>
      </c>
      <c r="L70" s="10"/>
      <c r="M70" s="5"/>
      <c r="N70" s="5" t="s">
        <v>27</v>
      </c>
      <c r="O70" s="10"/>
      <c r="P70" s="5"/>
      <c r="Q70" s="5"/>
      <c r="R70" s="5"/>
      <c r="S70" s="5"/>
    </row>
    <row r="71" customFormat="1" hidden="1" spans="1:19">
      <c r="A71" s="5">
        <v>68</v>
      </c>
      <c r="B71" s="5" t="s">
        <v>395</v>
      </c>
      <c r="C71" s="5"/>
      <c r="D71" s="5" t="s">
        <v>186</v>
      </c>
      <c r="E71" s="5" t="s">
        <v>396</v>
      </c>
      <c r="F71" s="5" t="s">
        <v>24</v>
      </c>
      <c r="G71" s="5">
        <v>18</v>
      </c>
      <c r="H71" s="5" t="s">
        <v>397</v>
      </c>
      <c r="I71" s="5" t="s">
        <v>398</v>
      </c>
      <c r="J71" s="5">
        <v>17807836210</v>
      </c>
      <c r="K71" s="5" t="s">
        <v>27</v>
      </c>
      <c r="L71" s="10"/>
      <c r="M71" s="5"/>
      <c r="N71" s="5" t="s">
        <v>27</v>
      </c>
      <c r="O71" s="10"/>
      <c r="P71" s="5"/>
      <c r="Q71" s="5"/>
      <c r="R71" s="5"/>
      <c r="S71" s="5"/>
    </row>
    <row r="72" customFormat="1" hidden="1" spans="1:19">
      <c r="A72" s="5">
        <v>69</v>
      </c>
      <c r="B72" s="5" t="s">
        <v>400</v>
      </c>
      <c r="C72" s="5"/>
      <c r="D72" s="5" t="s">
        <v>186</v>
      </c>
      <c r="E72" s="5" t="s">
        <v>401</v>
      </c>
      <c r="F72" s="5" t="s">
        <v>24</v>
      </c>
      <c r="G72" s="5">
        <v>19</v>
      </c>
      <c r="H72" s="5" t="s">
        <v>19667</v>
      </c>
      <c r="I72" s="5" t="s">
        <v>403</v>
      </c>
      <c r="J72" s="5">
        <v>18249919039</v>
      </c>
      <c r="K72" s="5" t="s">
        <v>27</v>
      </c>
      <c r="L72" s="10"/>
      <c r="M72" s="5"/>
      <c r="N72" s="5" t="s">
        <v>27</v>
      </c>
      <c r="O72" s="10"/>
      <c r="P72" s="5"/>
      <c r="Q72" s="5"/>
      <c r="R72" s="5"/>
      <c r="S72" s="5"/>
    </row>
    <row r="73" customFormat="1" hidden="1" spans="1:19">
      <c r="A73" s="5">
        <v>70</v>
      </c>
      <c r="B73" s="5" t="s">
        <v>405</v>
      </c>
      <c r="C73" s="5"/>
      <c r="D73" s="5" t="s">
        <v>186</v>
      </c>
      <c r="E73" s="5" t="s">
        <v>406</v>
      </c>
      <c r="F73" s="5" t="s">
        <v>24</v>
      </c>
      <c r="G73" s="5">
        <v>19</v>
      </c>
      <c r="H73" s="5" t="s">
        <v>407</v>
      </c>
      <c r="I73" s="5" t="s">
        <v>408</v>
      </c>
      <c r="J73" s="5" t="s">
        <v>409</v>
      </c>
      <c r="K73" s="5" t="s">
        <v>27</v>
      </c>
      <c r="L73" s="10"/>
      <c r="M73" s="5"/>
      <c r="N73" s="5" t="s">
        <v>27</v>
      </c>
      <c r="O73" s="10"/>
      <c r="P73" s="5"/>
      <c r="Q73" s="5"/>
      <c r="R73" s="5"/>
      <c r="S73" s="5"/>
    </row>
    <row r="74" customFormat="1" hidden="1" spans="1:19">
      <c r="A74" s="5">
        <v>71</v>
      </c>
      <c r="B74" s="5" t="s">
        <v>412</v>
      </c>
      <c r="C74" s="5"/>
      <c r="D74" s="5" t="s">
        <v>186</v>
      </c>
      <c r="E74" s="5" t="s">
        <v>413</v>
      </c>
      <c r="F74" s="5" t="s">
        <v>24</v>
      </c>
      <c r="G74" s="5">
        <v>19</v>
      </c>
      <c r="H74" s="5" t="s">
        <v>414</v>
      </c>
      <c r="I74" s="5" t="s">
        <v>415</v>
      </c>
      <c r="J74" s="5">
        <v>15277849925</v>
      </c>
      <c r="K74" s="5" t="s">
        <v>27</v>
      </c>
      <c r="L74" s="10"/>
      <c r="M74" s="5"/>
      <c r="N74" s="5" t="s">
        <v>27</v>
      </c>
      <c r="O74" s="10"/>
      <c r="P74" s="5"/>
      <c r="Q74" s="5"/>
      <c r="R74" s="5"/>
      <c r="S74" s="5"/>
    </row>
    <row r="75" customFormat="1" hidden="1" spans="1:19">
      <c r="A75" s="5">
        <v>72</v>
      </c>
      <c r="B75" s="5" t="s">
        <v>417</v>
      </c>
      <c r="C75" s="5"/>
      <c r="D75" s="5" t="s">
        <v>186</v>
      </c>
      <c r="E75" s="5" t="s">
        <v>418</v>
      </c>
      <c r="F75" s="5" t="s">
        <v>24</v>
      </c>
      <c r="G75" s="5">
        <v>18</v>
      </c>
      <c r="H75" s="5" t="s">
        <v>419</v>
      </c>
      <c r="I75" s="5" t="s">
        <v>420</v>
      </c>
      <c r="J75" s="5">
        <v>15977863809</v>
      </c>
      <c r="K75" s="5" t="s">
        <v>27</v>
      </c>
      <c r="L75" s="10"/>
      <c r="M75" s="5"/>
      <c r="N75" s="5" t="s">
        <v>27</v>
      </c>
      <c r="O75" s="10"/>
      <c r="P75" s="5"/>
      <c r="Q75" s="5"/>
      <c r="R75" s="5"/>
      <c r="S75" s="5"/>
    </row>
    <row r="76" customFormat="1" hidden="1" spans="1:19">
      <c r="A76" s="5">
        <v>73</v>
      </c>
      <c r="B76" s="5" t="s">
        <v>422</v>
      </c>
      <c r="C76" s="5"/>
      <c r="D76" s="5" t="s">
        <v>186</v>
      </c>
      <c r="E76" s="5" t="s">
        <v>423</v>
      </c>
      <c r="F76" s="5" t="s">
        <v>24</v>
      </c>
      <c r="G76" s="5">
        <v>18</v>
      </c>
      <c r="H76" s="5" t="s">
        <v>19669</v>
      </c>
      <c r="I76" s="5" t="s">
        <v>425</v>
      </c>
      <c r="J76" s="5">
        <v>15177891868</v>
      </c>
      <c r="K76" s="5" t="s">
        <v>27</v>
      </c>
      <c r="L76" s="10"/>
      <c r="M76" s="5"/>
      <c r="N76" s="5" t="s">
        <v>27</v>
      </c>
      <c r="O76" s="10"/>
      <c r="P76" s="5"/>
      <c r="Q76" s="5"/>
      <c r="R76" s="5"/>
      <c r="S76" s="5"/>
    </row>
    <row r="77" customFormat="1" hidden="1" spans="1:19">
      <c r="A77" s="5">
        <v>74</v>
      </c>
      <c r="B77" s="5" t="s">
        <v>427</v>
      </c>
      <c r="C77" s="5"/>
      <c r="D77" s="5" t="s">
        <v>186</v>
      </c>
      <c r="E77" s="5" t="s">
        <v>428</v>
      </c>
      <c r="F77" s="5" t="s">
        <v>24</v>
      </c>
      <c r="G77" s="5">
        <v>19</v>
      </c>
      <c r="H77" s="5" t="s">
        <v>429</v>
      </c>
      <c r="I77" s="5" t="s">
        <v>430</v>
      </c>
      <c r="J77" s="5">
        <v>15878821603</v>
      </c>
      <c r="K77" s="5" t="s">
        <v>27</v>
      </c>
      <c r="L77" s="10"/>
      <c r="M77" s="5"/>
      <c r="N77" s="5" t="s">
        <v>27</v>
      </c>
      <c r="O77" s="10"/>
      <c r="P77" s="5"/>
      <c r="Q77" s="5"/>
      <c r="R77" s="5"/>
      <c r="S77" s="5"/>
    </row>
    <row r="78" customFormat="1" hidden="1" spans="1:19">
      <c r="A78" s="5">
        <v>75</v>
      </c>
      <c r="B78" s="5" t="s">
        <v>432</v>
      </c>
      <c r="C78" s="5"/>
      <c r="D78" s="5" t="s">
        <v>186</v>
      </c>
      <c r="E78" s="5" t="s">
        <v>433</v>
      </c>
      <c r="F78" s="5" t="s">
        <v>24</v>
      </c>
      <c r="G78" s="5">
        <v>19</v>
      </c>
      <c r="H78" s="5" t="s">
        <v>19670</v>
      </c>
      <c r="I78" s="5" t="s">
        <v>435</v>
      </c>
      <c r="J78" s="5">
        <v>15277782862</v>
      </c>
      <c r="K78" s="5" t="s">
        <v>27</v>
      </c>
      <c r="L78" s="10"/>
      <c r="M78" s="5"/>
      <c r="N78" s="5" t="s">
        <v>27</v>
      </c>
      <c r="O78" s="10"/>
      <c r="P78" s="5"/>
      <c r="Q78" s="5"/>
      <c r="R78" s="5"/>
      <c r="S78" s="5"/>
    </row>
    <row r="79" customFormat="1" hidden="1" spans="1:19">
      <c r="A79" s="5">
        <v>76</v>
      </c>
      <c r="B79" s="5" t="s">
        <v>437</v>
      </c>
      <c r="C79" s="5"/>
      <c r="D79" s="5" t="s">
        <v>186</v>
      </c>
      <c r="E79" s="5" t="s">
        <v>438</v>
      </c>
      <c r="F79" s="5" t="s">
        <v>24</v>
      </c>
      <c r="G79" s="5">
        <v>17</v>
      </c>
      <c r="H79" s="5" t="s">
        <v>439</v>
      </c>
      <c r="I79" s="5" t="s">
        <v>440</v>
      </c>
      <c r="J79" s="5">
        <v>14777661247</v>
      </c>
      <c r="K79" s="5"/>
      <c r="L79" s="10"/>
      <c r="M79" s="5"/>
      <c r="N79" s="5"/>
      <c r="O79" s="10"/>
      <c r="P79" s="5"/>
      <c r="Q79" s="5"/>
      <c r="R79" s="5"/>
      <c r="S79" s="5"/>
    </row>
    <row r="80" customFormat="1" hidden="1" spans="1:19">
      <c r="A80" s="5">
        <v>77</v>
      </c>
      <c r="B80" s="5" t="s">
        <v>442</v>
      </c>
      <c r="C80" s="5"/>
      <c r="D80" s="5" t="s">
        <v>186</v>
      </c>
      <c r="E80" s="5" t="s">
        <v>443</v>
      </c>
      <c r="F80" s="5" t="s">
        <v>24</v>
      </c>
      <c r="G80" s="5">
        <v>18</v>
      </c>
      <c r="H80" s="5" t="s">
        <v>444</v>
      </c>
      <c r="I80" s="5" t="s">
        <v>445</v>
      </c>
      <c r="J80" s="5">
        <v>13481848304</v>
      </c>
      <c r="K80" s="5" t="s">
        <v>27</v>
      </c>
      <c r="L80" s="10"/>
      <c r="M80" s="5"/>
      <c r="N80" s="5" t="s">
        <v>30</v>
      </c>
      <c r="O80" s="10"/>
      <c r="P80" s="5"/>
      <c r="Q80" s="5"/>
      <c r="R80" s="5"/>
      <c r="S80" s="5"/>
    </row>
    <row r="81" customFormat="1" hidden="1" spans="1:19">
      <c r="A81" s="5">
        <v>78</v>
      </c>
      <c r="B81" s="5" t="s">
        <v>447</v>
      </c>
      <c r="C81" s="5"/>
      <c r="D81" s="5" t="s">
        <v>186</v>
      </c>
      <c r="E81" s="5" t="s">
        <v>448</v>
      </c>
      <c r="F81" s="5" t="s">
        <v>24</v>
      </c>
      <c r="G81" s="5">
        <v>18</v>
      </c>
      <c r="H81" s="5" t="s">
        <v>19671</v>
      </c>
      <c r="I81" s="5" t="s">
        <v>450</v>
      </c>
      <c r="J81" s="5">
        <v>15878822746</v>
      </c>
      <c r="K81" s="5" t="s">
        <v>27</v>
      </c>
      <c r="L81" s="10"/>
      <c r="M81" s="5"/>
      <c r="N81" s="5" t="s">
        <v>27</v>
      </c>
      <c r="O81" s="10"/>
      <c r="P81" s="5"/>
      <c r="Q81" s="5"/>
      <c r="R81" s="5"/>
      <c r="S81" s="5"/>
    </row>
    <row r="82" customFormat="1" hidden="1" spans="1:19">
      <c r="A82" s="5">
        <v>79</v>
      </c>
      <c r="B82" s="5" t="s">
        <v>452</v>
      </c>
      <c r="C82" s="5"/>
      <c r="D82" s="5" t="s">
        <v>186</v>
      </c>
      <c r="E82" s="5" t="s">
        <v>453</v>
      </c>
      <c r="F82" s="5" t="s">
        <v>24</v>
      </c>
      <c r="G82" s="5">
        <v>18</v>
      </c>
      <c r="H82" s="5" t="s">
        <v>19672</v>
      </c>
      <c r="I82" s="5" t="s">
        <v>455</v>
      </c>
      <c r="J82" s="5">
        <v>15977888960</v>
      </c>
      <c r="K82" s="5" t="s">
        <v>27</v>
      </c>
      <c r="L82" s="10"/>
      <c r="M82" s="5"/>
      <c r="N82" s="5" t="s">
        <v>27</v>
      </c>
      <c r="O82" s="10"/>
      <c r="P82" s="5"/>
      <c r="Q82" s="5"/>
      <c r="R82" s="5"/>
      <c r="S82" s="5"/>
    </row>
    <row r="83" customFormat="1" hidden="1" spans="1:19">
      <c r="A83" s="5">
        <v>80</v>
      </c>
      <c r="B83" s="5" t="s">
        <v>457</v>
      </c>
      <c r="C83" s="5"/>
      <c r="D83" s="5" t="s">
        <v>186</v>
      </c>
      <c r="E83" s="5" t="s">
        <v>458</v>
      </c>
      <c r="F83" s="5" t="s">
        <v>24</v>
      </c>
      <c r="G83" s="5">
        <v>18</v>
      </c>
      <c r="H83" s="5" t="s">
        <v>19673</v>
      </c>
      <c r="I83" s="5" t="s">
        <v>460</v>
      </c>
      <c r="J83" s="5">
        <v>13768281579</v>
      </c>
      <c r="K83" s="5" t="s">
        <v>27</v>
      </c>
      <c r="L83" s="10"/>
      <c r="M83" s="5"/>
      <c r="N83" s="5" t="s">
        <v>27</v>
      </c>
      <c r="O83" s="10"/>
      <c r="P83" s="5"/>
      <c r="Q83" s="5"/>
      <c r="R83" s="5"/>
      <c r="S83" s="5"/>
    </row>
    <row r="84" customFormat="1" hidden="1" spans="1:19">
      <c r="A84" s="5">
        <v>81</v>
      </c>
      <c r="B84" s="5" t="s">
        <v>462</v>
      </c>
      <c r="C84" s="5"/>
      <c r="D84" s="5" t="s">
        <v>186</v>
      </c>
      <c r="E84" s="5" t="s">
        <v>463</v>
      </c>
      <c r="F84" s="5" t="s">
        <v>24</v>
      </c>
      <c r="G84" s="5">
        <v>18</v>
      </c>
      <c r="H84" s="5" t="s">
        <v>19674</v>
      </c>
      <c r="I84" s="5" t="s">
        <v>465</v>
      </c>
      <c r="J84" s="5">
        <v>13737982707</v>
      </c>
      <c r="K84" s="5" t="s">
        <v>27</v>
      </c>
      <c r="L84" s="10"/>
      <c r="M84" s="5"/>
      <c r="N84" s="5" t="s">
        <v>27</v>
      </c>
      <c r="O84" s="10"/>
      <c r="P84" s="5"/>
      <c r="Q84" s="5"/>
      <c r="R84" s="5"/>
      <c r="S84" s="5"/>
    </row>
    <row r="85" customFormat="1" hidden="1" spans="1:19">
      <c r="A85" s="5">
        <v>82</v>
      </c>
      <c r="B85" s="5" t="s">
        <v>467</v>
      </c>
      <c r="C85" s="5"/>
      <c r="D85" s="5" t="s">
        <v>186</v>
      </c>
      <c r="E85" s="5" t="s">
        <v>468</v>
      </c>
      <c r="F85" s="5" t="s">
        <v>24</v>
      </c>
      <c r="G85" s="5">
        <v>20</v>
      </c>
      <c r="H85" s="5" t="s">
        <v>469</v>
      </c>
      <c r="I85" s="5" t="s">
        <v>470</v>
      </c>
      <c r="J85" s="5">
        <v>13481868663</v>
      </c>
      <c r="K85" s="5" t="s">
        <v>27</v>
      </c>
      <c r="L85" s="10"/>
      <c r="M85" s="5"/>
      <c r="N85" s="5" t="s">
        <v>27</v>
      </c>
      <c r="O85" s="10"/>
      <c r="P85" s="5"/>
      <c r="Q85" s="5"/>
      <c r="R85" s="5"/>
      <c r="S85" s="5"/>
    </row>
    <row r="86" customFormat="1" hidden="1" spans="1:19">
      <c r="A86" s="5">
        <v>83</v>
      </c>
      <c r="B86" s="5" t="s">
        <v>472</v>
      </c>
      <c r="C86" s="5"/>
      <c r="D86" s="5" t="s">
        <v>186</v>
      </c>
      <c r="E86" s="5" t="s">
        <v>473</v>
      </c>
      <c r="F86" s="5" t="s">
        <v>24</v>
      </c>
      <c r="G86" s="5">
        <v>19</v>
      </c>
      <c r="H86" s="5" t="s">
        <v>19675</v>
      </c>
      <c r="I86" s="5" t="s">
        <v>475</v>
      </c>
      <c r="J86" s="5" t="s">
        <v>476</v>
      </c>
      <c r="K86" s="5" t="s">
        <v>27</v>
      </c>
      <c r="L86" s="10"/>
      <c r="M86" s="5"/>
      <c r="N86" s="5" t="s">
        <v>27</v>
      </c>
      <c r="O86" s="10"/>
      <c r="P86" s="5"/>
      <c r="Q86" s="5"/>
      <c r="R86" s="5"/>
      <c r="S86" s="5"/>
    </row>
    <row r="87" customFormat="1" hidden="1" spans="1:19">
      <c r="A87" s="5">
        <v>84</v>
      </c>
      <c r="B87" s="5" t="s">
        <v>478</v>
      </c>
      <c r="C87" s="5"/>
      <c r="D87" s="5" t="s">
        <v>186</v>
      </c>
      <c r="E87" s="5" t="s">
        <v>479</v>
      </c>
      <c r="F87" s="5" t="s">
        <v>24</v>
      </c>
      <c r="G87" s="5">
        <v>18</v>
      </c>
      <c r="H87" s="5" t="s">
        <v>480</v>
      </c>
      <c r="I87" s="5" t="s">
        <v>481</v>
      </c>
      <c r="J87" s="5">
        <v>15177387373</v>
      </c>
      <c r="K87" s="5" t="s">
        <v>27</v>
      </c>
      <c r="L87" s="10"/>
      <c r="M87" s="5"/>
      <c r="N87" s="5" t="s">
        <v>27</v>
      </c>
      <c r="O87" s="10"/>
      <c r="P87" s="5"/>
      <c r="Q87" s="5"/>
      <c r="R87" s="5"/>
      <c r="S87" s="5"/>
    </row>
    <row r="88" customFormat="1" hidden="1" spans="1:19">
      <c r="A88" s="5">
        <v>85</v>
      </c>
      <c r="B88" s="5" t="s">
        <v>483</v>
      </c>
      <c r="C88" s="5"/>
      <c r="D88" s="5" t="s">
        <v>186</v>
      </c>
      <c r="E88" s="5" t="s">
        <v>484</v>
      </c>
      <c r="F88" s="5" t="s">
        <v>24</v>
      </c>
      <c r="G88" s="5">
        <v>18</v>
      </c>
      <c r="H88" s="5" t="s">
        <v>20324</v>
      </c>
      <c r="I88" s="5" t="s">
        <v>486</v>
      </c>
      <c r="J88" s="5">
        <v>15977839517</v>
      </c>
      <c r="K88" s="5"/>
      <c r="L88" s="10"/>
      <c r="M88" s="5"/>
      <c r="N88" s="5"/>
      <c r="O88" s="10"/>
      <c r="P88" s="5"/>
      <c r="Q88" s="5"/>
      <c r="R88" s="5"/>
      <c r="S88" s="5"/>
    </row>
    <row r="89" customFormat="1" hidden="1" spans="1:19">
      <c r="A89" s="5">
        <v>86</v>
      </c>
      <c r="B89" s="5" t="s">
        <v>488</v>
      </c>
      <c r="C89" s="5"/>
      <c r="D89" s="5" t="s">
        <v>186</v>
      </c>
      <c r="E89" s="5" t="s">
        <v>489</v>
      </c>
      <c r="F89" s="5" t="s">
        <v>24</v>
      </c>
      <c r="G89" s="5">
        <v>18</v>
      </c>
      <c r="H89" s="5" t="s">
        <v>17834</v>
      </c>
      <c r="I89" s="5" t="s">
        <v>491</v>
      </c>
      <c r="J89" s="5">
        <v>15277858620</v>
      </c>
      <c r="K89" s="5" t="s">
        <v>27</v>
      </c>
      <c r="L89" s="10"/>
      <c r="M89" s="5"/>
      <c r="N89" s="5" t="s">
        <v>27</v>
      </c>
      <c r="O89" s="10"/>
      <c r="P89" s="5"/>
      <c r="Q89" s="5"/>
      <c r="R89" s="5"/>
      <c r="S89" s="5"/>
    </row>
    <row r="90" customFormat="1" hidden="1" spans="1:19">
      <c r="A90" s="5">
        <v>87</v>
      </c>
      <c r="B90" s="5" t="s">
        <v>493</v>
      </c>
      <c r="C90" s="5"/>
      <c r="D90" s="5" t="s">
        <v>186</v>
      </c>
      <c r="E90" s="5" t="s">
        <v>494</v>
      </c>
      <c r="F90" s="5" t="s">
        <v>24</v>
      </c>
      <c r="G90" s="5">
        <v>19</v>
      </c>
      <c r="H90" s="5" t="s">
        <v>495</v>
      </c>
      <c r="I90" s="5" t="s">
        <v>496</v>
      </c>
      <c r="J90" s="5">
        <v>18378873056</v>
      </c>
      <c r="K90" s="5" t="s">
        <v>27</v>
      </c>
      <c r="L90" s="10"/>
      <c r="M90" s="5"/>
      <c r="N90" s="5" t="s">
        <v>27</v>
      </c>
      <c r="O90" s="10"/>
      <c r="P90" s="5"/>
      <c r="Q90" s="5"/>
      <c r="R90" s="5"/>
      <c r="S90" s="5"/>
    </row>
    <row r="91" customFormat="1" hidden="1" spans="1:19">
      <c r="A91" s="5">
        <v>88</v>
      </c>
      <c r="B91" s="5" t="s">
        <v>498</v>
      </c>
      <c r="C91" s="5"/>
      <c r="D91" s="5" t="s">
        <v>186</v>
      </c>
      <c r="E91" s="5" t="s">
        <v>499</v>
      </c>
      <c r="F91" s="5" t="s">
        <v>24</v>
      </c>
      <c r="G91" s="5">
        <v>19</v>
      </c>
      <c r="H91" s="5" t="s">
        <v>19255</v>
      </c>
      <c r="I91" s="5" t="s">
        <v>501</v>
      </c>
      <c r="J91" s="5">
        <v>18978295200</v>
      </c>
      <c r="K91" s="5" t="s">
        <v>27</v>
      </c>
      <c r="L91" s="10"/>
      <c r="M91" s="5"/>
      <c r="N91" s="5" t="s">
        <v>27</v>
      </c>
      <c r="O91" s="10"/>
      <c r="P91" s="5"/>
      <c r="Q91" s="5"/>
      <c r="R91" s="5"/>
      <c r="S91" s="5"/>
    </row>
    <row r="92" customFormat="1" hidden="1" spans="1:19">
      <c r="A92" s="5">
        <v>89</v>
      </c>
      <c r="B92" s="5" t="s">
        <v>503</v>
      </c>
      <c r="C92" s="5"/>
      <c r="D92" s="5" t="s">
        <v>186</v>
      </c>
      <c r="E92" s="5" t="s">
        <v>504</v>
      </c>
      <c r="F92" s="5" t="s">
        <v>24</v>
      </c>
      <c r="G92" s="5">
        <v>18</v>
      </c>
      <c r="H92" s="5" t="s">
        <v>505</v>
      </c>
      <c r="I92" s="5" t="s">
        <v>506</v>
      </c>
      <c r="J92" s="5">
        <v>15878856118</v>
      </c>
      <c r="K92" s="5" t="s">
        <v>27</v>
      </c>
      <c r="L92" s="10"/>
      <c r="M92" s="5"/>
      <c r="N92" s="5" t="s">
        <v>27</v>
      </c>
      <c r="O92" s="10"/>
      <c r="P92" s="5"/>
      <c r="Q92" s="5"/>
      <c r="R92" s="5"/>
      <c r="S92" s="5"/>
    </row>
    <row r="93" customFormat="1" hidden="1" spans="1:19">
      <c r="A93" s="5">
        <v>90</v>
      </c>
      <c r="B93" s="5" t="s">
        <v>508</v>
      </c>
      <c r="C93" s="5"/>
      <c r="D93" s="5" t="s">
        <v>186</v>
      </c>
      <c r="E93" s="5" t="s">
        <v>509</v>
      </c>
      <c r="F93" s="5" t="s">
        <v>24</v>
      </c>
      <c r="G93" s="5">
        <v>19</v>
      </c>
      <c r="H93" s="5" t="s">
        <v>510</v>
      </c>
      <c r="I93" s="5" t="s">
        <v>511</v>
      </c>
      <c r="J93" s="5">
        <v>13481869488</v>
      </c>
      <c r="K93" s="5" t="s">
        <v>27</v>
      </c>
      <c r="L93" s="10"/>
      <c r="M93" s="5"/>
      <c r="N93" s="5" t="s">
        <v>27</v>
      </c>
      <c r="O93" s="10"/>
      <c r="P93" s="5"/>
      <c r="Q93" s="5"/>
      <c r="R93" s="5"/>
      <c r="S93" s="5"/>
    </row>
    <row r="94" customFormat="1" hidden="1" spans="1:19">
      <c r="A94" s="5">
        <v>91</v>
      </c>
      <c r="B94" s="5" t="s">
        <v>513</v>
      </c>
      <c r="C94" s="5"/>
      <c r="D94" s="5" t="s">
        <v>186</v>
      </c>
      <c r="E94" s="5" t="s">
        <v>514</v>
      </c>
      <c r="F94" s="5" t="s">
        <v>24</v>
      </c>
      <c r="G94" s="5">
        <v>20</v>
      </c>
      <c r="H94" s="5" t="s">
        <v>515</v>
      </c>
      <c r="I94" s="5" t="s">
        <v>516</v>
      </c>
      <c r="J94" s="5">
        <v>15878679165</v>
      </c>
      <c r="K94" s="5" t="s">
        <v>27</v>
      </c>
      <c r="L94" s="10"/>
      <c r="M94" s="5"/>
      <c r="N94" s="5" t="s">
        <v>27</v>
      </c>
      <c r="O94" s="10"/>
      <c r="P94" s="5"/>
      <c r="Q94" s="5"/>
      <c r="R94" s="5"/>
      <c r="S94" s="5"/>
    </row>
    <row r="95" customFormat="1" hidden="1" spans="1:19">
      <c r="A95" s="5">
        <v>92</v>
      </c>
      <c r="B95" s="5" t="s">
        <v>518</v>
      </c>
      <c r="C95" s="5"/>
      <c r="D95" s="5" t="s">
        <v>186</v>
      </c>
      <c r="E95" s="5" t="s">
        <v>519</v>
      </c>
      <c r="F95" s="5" t="s">
        <v>24</v>
      </c>
      <c r="G95" s="5">
        <v>18</v>
      </c>
      <c r="H95" s="5" t="s">
        <v>19676</v>
      </c>
      <c r="I95" s="5" t="s">
        <v>521</v>
      </c>
      <c r="J95" s="5">
        <v>13471848833</v>
      </c>
      <c r="K95" s="5" t="s">
        <v>27</v>
      </c>
      <c r="L95" s="10"/>
      <c r="M95" s="5"/>
      <c r="N95" s="5" t="s">
        <v>27</v>
      </c>
      <c r="O95" s="10"/>
      <c r="P95" s="5"/>
      <c r="Q95" s="5"/>
      <c r="R95" s="5"/>
      <c r="S95" s="5"/>
    </row>
    <row r="96" customFormat="1" hidden="1" spans="1:19">
      <c r="A96" s="5">
        <v>93</v>
      </c>
      <c r="B96" s="5" t="s">
        <v>524</v>
      </c>
      <c r="C96" s="5"/>
      <c r="D96" s="5" t="s">
        <v>186</v>
      </c>
      <c r="E96" s="5" t="s">
        <v>525</v>
      </c>
      <c r="F96" s="5" t="s">
        <v>24</v>
      </c>
      <c r="G96" s="5">
        <v>19</v>
      </c>
      <c r="H96" s="5" t="s">
        <v>526</v>
      </c>
      <c r="I96" s="5" t="s">
        <v>527</v>
      </c>
      <c r="J96" s="5">
        <v>15977843259</v>
      </c>
      <c r="K96" s="5" t="s">
        <v>27</v>
      </c>
      <c r="L96" s="10"/>
      <c r="M96" s="5"/>
      <c r="N96" s="5" t="s">
        <v>27</v>
      </c>
      <c r="O96" s="10"/>
      <c r="P96" s="5"/>
      <c r="Q96" s="5"/>
      <c r="R96" s="5"/>
      <c r="S96" s="5"/>
    </row>
    <row r="97" customFormat="1" hidden="1" spans="1:19">
      <c r="A97" s="5">
        <v>94</v>
      </c>
      <c r="B97" s="5" t="s">
        <v>530</v>
      </c>
      <c r="C97" s="5"/>
      <c r="D97" s="5" t="s">
        <v>186</v>
      </c>
      <c r="E97" s="5" t="s">
        <v>531</v>
      </c>
      <c r="F97" s="5" t="s">
        <v>24</v>
      </c>
      <c r="G97" s="5">
        <v>18</v>
      </c>
      <c r="H97" s="5" t="s">
        <v>17999</v>
      </c>
      <c r="I97" s="5" t="s">
        <v>532</v>
      </c>
      <c r="J97" s="5">
        <v>13877895194</v>
      </c>
      <c r="K97" s="5" t="s">
        <v>27</v>
      </c>
      <c r="L97" s="10"/>
      <c r="M97" s="5"/>
      <c r="N97" s="5" t="s">
        <v>27</v>
      </c>
      <c r="O97" s="10"/>
      <c r="P97" s="5"/>
      <c r="Q97" s="5"/>
      <c r="R97" s="5"/>
      <c r="S97" s="5"/>
    </row>
    <row r="98" customFormat="1" hidden="1" spans="1:19">
      <c r="A98" s="5">
        <v>95</v>
      </c>
      <c r="B98" s="5" t="s">
        <v>533</v>
      </c>
      <c r="C98" s="5"/>
      <c r="D98" s="5" t="s">
        <v>186</v>
      </c>
      <c r="E98" s="5" t="s">
        <v>534</v>
      </c>
      <c r="F98" s="5" t="s">
        <v>24</v>
      </c>
      <c r="G98" s="5">
        <v>19</v>
      </c>
      <c r="H98" s="5" t="s">
        <v>535</v>
      </c>
      <c r="I98" s="5" t="s">
        <v>536</v>
      </c>
      <c r="J98" s="5">
        <v>18278873968</v>
      </c>
      <c r="K98" s="5" t="s">
        <v>27</v>
      </c>
      <c r="L98" s="10"/>
      <c r="M98" s="5"/>
      <c r="N98" s="5" t="s">
        <v>27</v>
      </c>
      <c r="O98" s="10"/>
      <c r="P98" s="5"/>
      <c r="Q98" s="5"/>
      <c r="R98" s="5"/>
      <c r="S98" s="5"/>
    </row>
    <row r="99" customFormat="1" hidden="1" spans="1:19">
      <c r="A99" s="5">
        <v>96</v>
      </c>
      <c r="B99" s="5" t="s">
        <v>537</v>
      </c>
      <c r="C99" s="5"/>
      <c r="D99" s="5" t="s">
        <v>186</v>
      </c>
      <c r="E99" s="5" t="s">
        <v>538</v>
      </c>
      <c r="F99" s="5" t="s">
        <v>24</v>
      </c>
      <c r="G99" s="5">
        <v>18</v>
      </c>
      <c r="H99" s="5" t="s">
        <v>539</v>
      </c>
      <c r="I99" s="5" t="s">
        <v>540</v>
      </c>
      <c r="J99" s="5">
        <v>18278870482</v>
      </c>
      <c r="K99" s="5" t="s">
        <v>27</v>
      </c>
      <c r="L99" s="10"/>
      <c r="M99" s="5"/>
      <c r="N99" s="5" t="s">
        <v>27</v>
      </c>
      <c r="O99" s="10"/>
      <c r="P99" s="5"/>
      <c r="Q99" s="5"/>
      <c r="R99" s="5"/>
      <c r="S99" s="5"/>
    </row>
    <row r="100" customFormat="1" hidden="1" spans="1:19">
      <c r="A100" s="5">
        <v>97</v>
      </c>
      <c r="B100" s="5" t="s">
        <v>541</v>
      </c>
      <c r="C100" s="5"/>
      <c r="D100" s="5" t="s">
        <v>186</v>
      </c>
      <c r="E100" s="5" t="s">
        <v>542</v>
      </c>
      <c r="F100" s="5" t="s">
        <v>24</v>
      </c>
      <c r="G100" s="5">
        <v>18</v>
      </c>
      <c r="H100" s="5" t="s">
        <v>19678</v>
      </c>
      <c r="I100" s="5" t="s">
        <v>544</v>
      </c>
      <c r="J100" s="5">
        <v>15577801557</v>
      </c>
      <c r="K100" s="5" t="s">
        <v>27</v>
      </c>
      <c r="L100" s="10"/>
      <c r="M100" s="5"/>
      <c r="N100" s="5" t="s">
        <v>27</v>
      </c>
      <c r="O100" s="10"/>
      <c r="P100" s="5"/>
      <c r="Q100" s="5"/>
      <c r="R100" s="5"/>
      <c r="S100" s="5"/>
    </row>
    <row r="101" customFormat="1" hidden="1" spans="1:19">
      <c r="A101" s="5">
        <v>98</v>
      </c>
      <c r="B101" s="5" t="s">
        <v>545</v>
      </c>
      <c r="C101" s="5"/>
      <c r="D101" s="5" t="s">
        <v>186</v>
      </c>
      <c r="E101" s="5" t="s">
        <v>546</v>
      </c>
      <c r="F101" s="5" t="s">
        <v>24</v>
      </c>
      <c r="G101" s="5">
        <v>22</v>
      </c>
      <c r="H101" s="5" t="s">
        <v>547</v>
      </c>
      <c r="I101" s="5" t="s">
        <v>548</v>
      </c>
      <c r="J101" s="5">
        <v>18776870885</v>
      </c>
      <c r="K101" s="5" t="s">
        <v>27</v>
      </c>
      <c r="L101" s="10"/>
      <c r="M101" s="5"/>
      <c r="N101" s="5" t="s">
        <v>27</v>
      </c>
      <c r="O101" s="10"/>
      <c r="P101" s="5"/>
      <c r="Q101" s="5"/>
      <c r="R101" s="5"/>
      <c r="S101" s="5"/>
    </row>
    <row r="102" customFormat="1" hidden="1" spans="1:19">
      <c r="A102" s="5">
        <v>99</v>
      </c>
      <c r="B102" s="5" t="s">
        <v>549</v>
      </c>
      <c r="C102" s="5"/>
      <c r="D102" s="5" t="s">
        <v>186</v>
      </c>
      <c r="E102" s="5" t="s">
        <v>550</v>
      </c>
      <c r="F102" s="5" t="s">
        <v>24</v>
      </c>
      <c r="G102" s="5">
        <v>19</v>
      </c>
      <c r="H102" s="5" t="s">
        <v>551</v>
      </c>
      <c r="I102" s="5" t="s">
        <v>552</v>
      </c>
      <c r="J102" s="5">
        <v>15177385588</v>
      </c>
      <c r="K102" s="5" t="s">
        <v>27</v>
      </c>
      <c r="L102" s="10"/>
      <c r="M102" s="5"/>
      <c r="N102" s="5" t="s">
        <v>27</v>
      </c>
      <c r="O102" s="10"/>
      <c r="P102" s="5"/>
      <c r="Q102" s="5"/>
      <c r="R102" s="5"/>
      <c r="S102" s="5"/>
    </row>
    <row r="103" customFormat="1" hidden="1" spans="1:19">
      <c r="A103" s="5">
        <v>100</v>
      </c>
      <c r="B103" s="5" t="s">
        <v>553</v>
      </c>
      <c r="C103" s="5"/>
      <c r="D103" s="5" t="s">
        <v>186</v>
      </c>
      <c r="E103" s="5" t="s">
        <v>554</v>
      </c>
      <c r="F103" s="5" t="s">
        <v>24</v>
      </c>
      <c r="G103" s="5">
        <v>19</v>
      </c>
      <c r="H103" s="5" t="s">
        <v>19680</v>
      </c>
      <c r="I103" s="5" t="s">
        <v>556</v>
      </c>
      <c r="J103" s="5">
        <v>13977876186</v>
      </c>
      <c r="K103" s="5" t="s">
        <v>27</v>
      </c>
      <c r="L103" s="10"/>
      <c r="M103" s="5"/>
      <c r="N103" s="5" t="s">
        <v>27</v>
      </c>
      <c r="O103" s="10"/>
      <c r="P103" s="5"/>
      <c r="Q103" s="5"/>
      <c r="R103" s="5"/>
      <c r="S103" s="5"/>
    </row>
    <row r="104" customFormat="1" hidden="1" spans="1:19">
      <c r="A104" s="5">
        <v>101</v>
      </c>
      <c r="B104" s="5" t="s">
        <v>557</v>
      </c>
      <c r="C104" s="5"/>
      <c r="D104" s="5" t="s">
        <v>186</v>
      </c>
      <c r="E104" s="5" t="s">
        <v>558</v>
      </c>
      <c r="F104" s="5" t="s">
        <v>24</v>
      </c>
      <c r="G104" s="5">
        <v>19</v>
      </c>
      <c r="H104" s="5" t="s">
        <v>429</v>
      </c>
      <c r="I104" s="5" t="s">
        <v>559</v>
      </c>
      <c r="J104" s="5">
        <v>17376186329</v>
      </c>
      <c r="K104" s="5" t="s">
        <v>27</v>
      </c>
      <c r="L104" s="10"/>
      <c r="M104" s="5"/>
      <c r="N104" s="5" t="s">
        <v>27</v>
      </c>
      <c r="O104" s="10"/>
      <c r="P104" s="5"/>
      <c r="Q104" s="5"/>
      <c r="R104" s="5"/>
      <c r="S104" s="5"/>
    </row>
    <row r="105" customFormat="1" hidden="1" spans="1:19">
      <c r="A105" s="5">
        <v>102</v>
      </c>
      <c r="B105" s="5" t="s">
        <v>560</v>
      </c>
      <c r="C105" s="5"/>
      <c r="D105" s="5" t="s">
        <v>186</v>
      </c>
      <c r="E105" s="5" t="s">
        <v>561</v>
      </c>
      <c r="F105" s="5" t="s">
        <v>24</v>
      </c>
      <c r="G105" s="5">
        <v>16</v>
      </c>
      <c r="H105" s="5" t="s">
        <v>18514</v>
      </c>
      <c r="I105" s="5" t="s">
        <v>563</v>
      </c>
      <c r="J105" s="5">
        <v>18934965911</v>
      </c>
      <c r="K105" s="5"/>
      <c r="L105" s="10"/>
      <c r="M105" s="5"/>
      <c r="N105" s="5"/>
      <c r="O105" s="10"/>
      <c r="P105" s="5"/>
      <c r="Q105" s="5"/>
      <c r="R105" s="5"/>
      <c r="S105" s="5"/>
    </row>
    <row r="106" customFormat="1" hidden="1" spans="1:19">
      <c r="A106" s="5">
        <v>103</v>
      </c>
      <c r="B106" s="5" t="s">
        <v>565</v>
      </c>
      <c r="C106" s="5"/>
      <c r="D106" s="5" t="s">
        <v>186</v>
      </c>
      <c r="E106" s="5" t="s">
        <v>566</v>
      </c>
      <c r="F106" s="5" t="s">
        <v>24</v>
      </c>
      <c r="G106" s="5">
        <v>20</v>
      </c>
      <c r="H106" s="5" t="s">
        <v>567</v>
      </c>
      <c r="I106" s="5" t="s">
        <v>568</v>
      </c>
      <c r="J106" s="5">
        <v>15177895108</v>
      </c>
      <c r="K106" s="5" t="s">
        <v>27</v>
      </c>
      <c r="L106" s="10"/>
      <c r="M106" s="5"/>
      <c r="N106" s="5" t="s">
        <v>27</v>
      </c>
      <c r="O106" s="10"/>
      <c r="P106" s="5"/>
      <c r="Q106" s="5"/>
      <c r="R106" s="5"/>
      <c r="S106" s="5"/>
    </row>
    <row r="107" customFormat="1" hidden="1" spans="1:19">
      <c r="A107" s="5">
        <v>104</v>
      </c>
      <c r="B107" s="5" t="s">
        <v>569</v>
      </c>
      <c r="C107" s="5"/>
      <c r="D107" s="5" t="s">
        <v>186</v>
      </c>
      <c r="E107" s="5" t="s">
        <v>570</v>
      </c>
      <c r="F107" s="5" t="s">
        <v>24</v>
      </c>
      <c r="G107" s="5">
        <v>19</v>
      </c>
      <c r="H107" s="5" t="s">
        <v>571</v>
      </c>
      <c r="I107" s="5" t="s">
        <v>572</v>
      </c>
      <c r="J107" s="5">
        <v>14777393098</v>
      </c>
      <c r="K107" s="5" t="s">
        <v>27</v>
      </c>
      <c r="L107" s="10"/>
      <c r="M107" s="5"/>
      <c r="N107" s="5" t="s">
        <v>27</v>
      </c>
      <c r="O107" s="10"/>
      <c r="P107" s="5"/>
      <c r="Q107" s="5"/>
      <c r="R107" s="5"/>
      <c r="S107" s="5"/>
    </row>
    <row r="108" customFormat="1" hidden="1" spans="1:19">
      <c r="A108" s="5">
        <v>105</v>
      </c>
      <c r="B108" s="5" t="s">
        <v>573</v>
      </c>
      <c r="C108" s="5"/>
      <c r="D108" s="5" t="s">
        <v>186</v>
      </c>
      <c r="E108" s="5" t="s">
        <v>574</v>
      </c>
      <c r="F108" s="5" t="s">
        <v>24</v>
      </c>
      <c r="G108" s="5">
        <v>18</v>
      </c>
      <c r="H108" s="5" t="s">
        <v>19681</v>
      </c>
      <c r="I108" s="5" t="s">
        <v>576</v>
      </c>
      <c r="J108" s="5">
        <v>13471849795</v>
      </c>
      <c r="K108" s="5" t="s">
        <v>27</v>
      </c>
      <c r="L108" s="10"/>
      <c r="M108" s="5"/>
      <c r="N108" s="5" t="s">
        <v>27</v>
      </c>
      <c r="O108" s="10"/>
      <c r="P108" s="5"/>
      <c r="Q108" s="5"/>
      <c r="R108" s="5"/>
      <c r="S108" s="5"/>
    </row>
    <row r="109" customFormat="1" hidden="1" spans="1:19">
      <c r="A109" s="5">
        <v>106</v>
      </c>
      <c r="B109" s="5" t="s">
        <v>577</v>
      </c>
      <c r="C109" s="5"/>
      <c r="D109" s="5" t="s">
        <v>186</v>
      </c>
      <c r="E109" s="5" t="s">
        <v>578</v>
      </c>
      <c r="F109" s="5" t="s">
        <v>24</v>
      </c>
      <c r="G109" s="5">
        <v>19</v>
      </c>
      <c r="H109" s="5" t="s">
        <v>579</v>
      </c>
      <c r="I109" s="5" t="s">
        <v>580</v>
      </c>
      <c r="J109" s="5">
        <v>15878686638</v>
      </c>
      <c r="K109" s="5" t="s">
        <v>27</v>
      </c>
      <c r="L109" s="10"/>
      <c r="M109" s="5"/>
      <c r="N109" s="5" t="s">
        <v>27</v>
      </c>
      <c r="O109" s="10"/>
      <c r="P109" s="5"/>
      <c r="Q109" s="5"/>
      <c r="R109" s="5"/>
      <c r="S109" s="5"/>
    </row>
    <row r="110" customFormat="1" hidden="1" spans="1:19">
      <c r="A110" s="5">
        <v>107</v>
      </c>
      <c r="B110" s="5" t="s">
        <v>581</v>
      </c>
      <c r="C110" s="5"/>
      <c r="D110" s="5" t="s">
        <v>186</v>
      </c>
      <c r="E110" s="5" t="s">
        <v>582</v>
      </c>
      <c r="F110" s="5" t="s">
        <v>24</v>
      </c>
      <c r="G110" s="5">
        <v>17</v>
      </c>
      <c r="H110" s="5" t="s">
        <v>17744</v>
      </c>
      <c r="I110" s="5" t="s">
        <v>584</v>
      </c>
      <c r="J110" s="5">
        <v>15277848837</v>
      </c>
      <c r="K110" s="5"/>
      <c r="L110" s="10"/>
      <c r="M110" s="5"/>
      <c r="N110" s="5"/>
      <c r="O110" s="10"/>
      <c r="P110" s="5"/>
      <c r="Q110" s="5"/>
      <c r="R110" s="5"/>
      <c r="S110" s="5"/>
    </row>
    <row r="111" customFormat="1" hidden="1" spans="1:19">
      <c r="A111" s="5">
        <v>108</v>
      </c>
      <c r="B111" s="5" t="s">
        <v>585</v>
      </c>
      <c r="C111" s="5"/>
      <c r="D111" s="5" t="s">
        <v>186</v>
      </c>
      <c r="E111" s="5" t="s">
        <v>586</v>
      </c>
      <c r="F111" s="5" t="s">
        <v>24</v>
      </c>
      <c r="G111" s="5">
        <v>18</v>
      </c>
      <c r="H111" s="5" t="s">
        <v>19682</v>
      </c>
      <c r="I111" s="5" t="s">
        <v>19683</v>
      </c>
      <c r="J111" s="5">
        <v>17344511917</v>
      </c>
      <c r="K111" s="5" t="s">
        <v>27</v>
      </c>
      <c r="L111" s="10"/>
      <c r="M111" s="5"/>
      <c r="N111" s="5" t="s">
        <v>27</v>
      </c>
      <c r="O111" s="10"/>
      <c r="P111" s="5"/>
      <c r="Q111" s="5"/>
      <c r="R111" s="5"/>
      <c r="S111" s="5"/>
    </row>
    <row r="112" customFormat="1" hidden="1" spans="1:19">
      <c r="A112" s="5">
        <v>109</v>
      </c>
      <c r="B112" s="5" t="s">
        <v>589</v>
      </c>
      <c r="C112" s="5"/>
      <c r="D112" s="5" t="s">
        <v>186</v>
      </c>
      <c r="E112" s="5" t="s">
        <v>324</v>
      </c>
      <c r="F112" s="5" t="s">
        <v>24</v>
      </c>
      <c r="G112" s="5">
        <v>18</v>
      </c>
      <c r="H112" s="5" t="s">
        <v>17673</v>
      </c>
      <c r="I112" s="5" t="s">
        <v>591</v>
      </c>
      <c r="J112" s="5">
        <v>18378894278</v>
      </c>
      <c r="K112" s="5" t="s">
        <v>27</v>
      </c>
      <c r="L112" s="10"/>
      <c r="M112" s="5"/>
      <c r="N112" s="5" t="s">
        <v>27</v>
      </c>
      <c r="O112" s="10"/>
      <c r="P112" s="5"/>
      <c r="Q112" s="5"/>
      <c r="R112" s="5"/>
      <c r="S112" s="5"/>
    </row>
    <row r="113" customFormat="1" hidden="1" spans="1:19">
      <c r="A113" s="5">
        <v>110</v>
      </c>
      <c r="B113" s="5" t="s">
        <v>592</v>
      </c>
      <c r="C113" s="5"/>
      <c r="D113" s="5" t="s">
        <v>186</v>
      </c>
      <c r="E113" s="5" t="s">
        <v>593</v>
      </c>
      <c r="F113" s="5" t="s">
        <v>24</v>
      </c>
      <c r="G113" s="5">
        <v>19</v>
      </c>
      <c r="H113" s="5" t="s">
        <v>17846</v>
      </c>
      <c r="I113" s="5" t="s">
        <v>595</v>
      </c>
      <c r="J113" s="5" t="s">
        <v>596</v>
      </c>
      <c r="K113" s="5" t="s">
        <v>27</v>
      </c>
      <c r="L113" s="10"/>
      <c r="M113" s="5"/>
      <c r="N113" s="5" t="s">
        <v>27</v>
      </c>
      <c r="O113" s="10"/>
      <c r="P113" s="5"/>
      <c r="Q113" s="5"/>
      <c r="R113" s="5"/>
      <c r="S113" s="5"/>
    </row>
    <row r="114" customFormat="1" hidden="1" spans="1:19">
      <c r="A114" s="5">
        <v>111</v>
      </c>
      <c r="B114" s="5" t="s">
        <v>597</v>
      </c>
      <c r="C114" s="5"/>
      <c r="D114" s="5" t="s">
        <v>186</v>
      </c>
      <c r="E114" s="5" t="s">
        <v>598</v>
      </c>
      <c r="F114" s="5" t="s">
        <v>24</v>
      </c>
      <c r="G114" s="5">
        <v>19</v>
      </c>
      <c r="H114" s="5" t="s">
        <v>19684</v>
      </c>
      <c r="I114" s="5" t="s">
        <v>600</v>
      </c>
      <c r="J114" s="5">
        <v>15900189506</v>
      </c>
      <c r="K114" s="5" t="s">
        <v>27</v>
      </c>
      <c r="L114" s="10"/>
      <c r="M114" s="5"/>
      <c r="N114" s="5" t="s">
        <v>27</v>
      </c>
      <c r="O114" s="10"/>
      <c r="P114" s="5"/>
      <c r="Q114" s="5"/>
      <c r="R114" s="5"/>
      <c r="S114" s="5"/>
    </row>
    <row r="115" customFormat="1" hidden="1" spans="1:19">
      <c r="A115" s="5">
        <v>112</v>
      </c>
      <c r="B115" s="5" t="s">
        <v>601</v>
      </c>
      <c r="C115" s="5"/>
      <c r="D115" s="5" t="s">
        <v>186</v>
      </c>
      <c r="E115" s="5" t="s">
        <v>602</v>
      </c>
      <c r="F115" s="5" t="s">
        <v>24</v>
      </c>
      <c r="G115" s="5">
        <v>20</v>
      </c>
      <c r="H115" s="5" t="s">
        <v>603</v>
      </c>
      <c r="I115" s="5" t="s">
        <v>604</v>
      </c>
      <c r="J115" s="5">
        <v>15878686442</v>
      </c>
      <c r="K115" s="5" t="s">
        <v>27</v>
      </c>
      <c r="L115" s="10"/>
      <c r="M115" s="5"/>
      <c r="N115" s="5" t="s">
        <v>27</v>
      </c>
      <c r="O115" s="10"/>
      <c r="P115" s="5"/>
      <c r="Q115" s="5"/>
      <c r="R115" s="5"/>
      <c r="S115" s="5"/>
    </row>
    <row r="116" customFormat="1" hidden="1" spans="1:19">
      <c r="A116" s="5">
        <v>113</v>
      </c>
      <c r="B116" s="5" t="s">
        <v>605</v>
      </c>
      <c r="C116" s="5"/>
      <c r="D116" s="5" t="s">
        <v>192</v>
      </c>
      <c r="E116" s="5" t="s">
        <v>606</v>
      </c>
      <c r="F116" s="5" t="s">
        <v>143</v>
      </c>
      <c r="G116" s="5">
        <v>16</v>
      </c>
      <c r="H116" s="5" t="s">
        <v>607</v>
      </c>
      <c r="I116" s="5" t="s">
        <v>608</v>
      </c>
      <c r="J116" s="5" t="s">
        <v>609</v>
      </c>
      <c r="K116" s="5"/>
      <c r="L116" s="10"/>
      <c r="M116" s="5"/>
      <c r="N116" s="5"/>
      <c r="O116" s="10"/>
      <c r="P116" s="5"/>
      <c r="Q116" s="5"/>
      <c r="R116" s="5"/>
      <c r="S116" s="5"/>
    </row>
    <row r="117" customFormat="1" hidden="1" spans="1:19">
      <c r="A117" s="5">
        <v>114</v>
      </c>
      <c r="B117" s="5" t="s">
        <v>610</v>
      </c>
      <c r="C117" s="5"/>
      <c r="D117" s="5" t="s">
        <v>192</v>
      </c>
      <c r="E117" s="5" t="s">
        <v>611</v>
      </c>
      <c r="F117" s="5" t="s">
        <v>24</v>
      </c>
      <c r="G117" s="5">
        <v>18</v>
      </c>
      <c r="H117" s="5" t="s">
        <v>19685</v>
      </c>
      <c r="I117" s="5" t="s">
        <v>613</v>
      </c>
      <c r="J117" s="5" t="s">
        <v>614</v>
      </c>
      <c r="K117" s="5"/>
      <c r="L117" s="10"/>
      <c r="M117" s="5"/>
      <c r="N117" s="5"/>
      <c r="O117" s="10"/>
      <c r="P117" s="5"/>
      <c r="Q117" s="5"/>
      <c r="R117" s="5"/>
      <c r="S117" s="5"/>
    </row>
    <row r="118" customFormat="1" hidden="1" spans="1:19">
      <c r="A118" s="5">
        <v>115</v>
      </c>
      <c r="B118" s="5" t="s">
        <v>615</v>
      </c>
      <c r="C118" s="5"/>
      <c r="D118" s="5" t="s">
        <v>192</v>
      </c>
      <c r="E118" s="5" t="s">
        <v>616</v>
      </c>
      <c r="F118" s="5" t="s">
        <v>143</v>
      </c>
      <c r="G118" s="5">
        <v>19</v>
      </c>
      <c r="H118" s="5" t="s">
        <v>617</v>
      </c>
      <c r="I118" s="5" t="s">
        <v>618</v>
      </c>
      <c r="J118" s="5" t="s">
        <v>619</v>
      </c>
      <c r="K118" s="5"/>
      <c r="L118" s="10"/>
      <c r="M118" s="5"/>
      <c r="N118" s="5"/>
      <c r="O118" s="10"/>
      <c r="P118" s="5"/>
      <c r="Q118" s="5"/>
      <c r="R118" s="5"/>
      <c r="S118" s="5"/>
    </row>
    <row r="119" customFormat="1" hidden="1" spans="1:19">
      <c r="A119" s="5">
        <v>116</v>
      </c>
      <c r="B119" s="5" t="s">
        <v>620</v>
      </c>
      <c r="C119" s="5"/>
      <c r="D119" s="5" t="s">
        <v>192</v>
      </c>
      <c r="E119" s="5" t="s">
        <v>621</v>
      </c>
      <c r="F119" s="5" t="s">
        <v>24</v>
      </c>
      <c r="G119" s="5">
        <v>18</v>
      </c>
      <c r="H119" s="5" t="s">
        <v>622</v>
      </c>
      <c r="I119" s="5" t="s">
        <v>623</v>
      </c>
      <c r="J119" s="5" t="s">
        <v>624</v>
      </c>
      <c r="K119" s="5" t="s">
        <v>27</v>
      </c>
      <c r="L119" s="10"/>
      <c r="M119" s="5"/>
      <c r="N119" s="5" t="s">
        <v>30</v>
      </c>
      <c r="O119" s="10"/>
      <c r="P119" s="5"/>
      <c r="Q119" s="5"/>
      <c r="R119" s="5"/>
      <c r="S119" s="5"/>
    </row>
    <row r="120" customFormat="1" hidden="1" spans="1:19">
      <c r="A120" s="5">
        <v>117</v>
      </c>
      <c r="B120" s="5" t="s">
        <v>625</v>
      </c>
      <c r="C120" s="5"/>
      <c r="D120" s="5" t="s">
        <v>192</v>
      </c>
      <c r="E120" s="5" t="s">
        <v>626</v>
      </c>
      <c r="F120" s="5" t="s">
        <v>24</v>
      </c>
      <c r="G120" s="5">
        <v>18</v>
      </c>
      <c r="H120" s="5" t="s">
        <v>19688</v>
      </c>
      <c r="I120" s="5" t="s">
        <v>628</v>
      </c>
      <c r="J120" s="5" t="s">
        <v>629</v>
      </c>
      <c r="K120" s="5" t="s">
        <v>27</v>
      </c>
      <c r="L120" s="10"/>
      <c r="M120" s="5"/>
      <c r="N120" s="5" t="s">
        <v>30</v>
      </c>
      <c r="O120" s="10"/>
      <c r="P120" s="5"/>
      <c r="Q120" s="5"/>
      <c r="R120" s="5"/>
      <c r="S120" s="5"/>
    </row>
    <row r="121" customFormat="1" hidden="1" spans="1:19">
      <c r="A121" s="5">
        <v>118</v>
      </c>
      <c r="B121" s="5" t="s">
        <v>630</v>
      </c>
      <c r="C121" s="5"/>
      <c r="D121" s="5" t="s">
        <v>192</v>
      </c>
      <c r="E121" s="5" t="s">
        <v>631</v>
      </c>
      <c r="F121" s="5" t="s">
        <v>24</v>
      </c>
      <c r="G121" s="5">
        <v>20</v>
      </c>
      <c r="H121" s="5" t="s">
        <v>632</v>
      </c>
      <c r="I121" s="5" t="s">
        <v>633</v>
      </c>
      <c r="J121" s="5" t="s">
        <v>634</v>
      </c>
      <c r="K121" s="5" t="s">
        <v>27</v>
      </c>
      <c r="L121" s="10"/>
      <c r="M121" s="5"/>
      <c r="N121" s="5" t="s">
        <v>30</v>
      </c>
      <c r="O121" s="10"/>
      <c r="P121" s="5"/>
      <c r="Q121" s="5"/>
      <c r="R121" s="5"/>
      <c r="S121" s="5"/>
    </row>
    <row r="122" customFormat="1" hidden="1" spans="1:19">
      <c r="A122" s="5">
        <v>119</v>
      </c>
      <c r="B122" s="5" t="s">
        <v>635</v>
      </c>
      <c r="C122" s="5"/>
      <c r="D122" s="5" t="s">
        <v>192</v>
      </c>
      <c r="E122" s="5" t="s">
        <v>636</v>
      </c>
      <c r="F122" s="5" t="s">
        <v>143</v>
      </c>
      <c r="G122" s="5">
        <v>18</v>
      </c>
      <c r="H122" s="5" t="s">
        <v>25945</v>
      </c>
      <c r="I122" s="5" t="s">
        <v>638</v>
      </c>
      <c r="J122" s="5" t="s">
        <v>639</v>
      </c>
      <c r="K122" s="5" t="s">
        <v>27</v>
      </c>
      <c r="L122" s="10"/>
      <c r="M122" s="5"/>
      <c r="N122" s="5" t="s">
        <v>30</v>
      </c>
      <c r="O122" s="10"/>
      <c r="P122" s="5"/>
      <c r="Q122" s="5"/>
      <c r="R122" s="5"/>
      <c r="S122" s="5"/>
    </row>
    <row r="123" customFormat="1" hidden="1" spans="1:19">
      <c r="A123" s="5">
        <v>120</v>
      </c>
      <c r="B123" s="5" t="s">
        <v>640</v>
      </c>
      <c r="C123" s="5"/>
      <c r="D123" s="5" t="s">
        <v>192</v>
      </c>
      <c r="E123" s="5" t="s">
        <v>641</v>
      </c>
      <c r="F123" s="5" t="s">
        <v>24</v>
      </c>
      <c r="G123" s="5">
        <v>18</v>
      </c>
      <c r="H123" s="5" t="s">
        <v>642</v>
      </c>
      <c r="I123" s="5" t="s">
        <v>643</v>
      </c>
      <c r="J123" s="5">
        <v>15878821539</v>
      </c>
      <c r="K123" s="5" t="s">
        <v>27</v>
      </c>
      <c r="L123" s="10"/>
      <c r="M123" s="5"/>
      <c r="N123" s="5" t="s">
        <v>30</v>
      </c>
      <c r="O123" s="10"/>
      <c r="P123" s="5"/>
      <c r="Q123" s="5"/>
      <c r="R123" s="5"/>
      <c r="S123" s="5"/>
    </row>
    <row r="124" customFormat="1" hidden="1" spans="1:19">
      <c r="A124" s="5">
        <v>121</v>
      </c>
      <c r="B124" s="5" t="s">
        <v>644</v>
      </c>
      <c r="C124" s="5"/>
      <c r="D124" s="5" t="s">
        <v>192</v>
      </c>
      <c r="E124" s="5" t="s">
        <v>645</v>
      </c>
      <c r="F124" s="5" t="s">
        <v>24</v>
      </c>
      <c r="G124" s="5">
        <v>19</v>
      </c>
      <c r="H124" s="5" t="s">
        <v>646</v>
      </c>
      <c r="I124" s="5" t="s">
        <v>647</v>
      </c>
      <c r="J124" s="5">
        <v>15777803003</v>
      </c>
      <c r="K124" s="5"/>
      <c r="L124" s="10"/>
      <c r="M124" s="5"/>
      <c r="N124" s="5"/>
      <c r="O124" s="10"/>
      <c r="P124" s="5"/>
      <c r="Q124" s="5"/>
      <c r="R124" s="5"/>
      <c r="S124" s="5"/>
    </row>
    <row r="125" customFormat="1" hidden="1" spans="1:19">
      <c r="A125" s="5">
        <v>122</v>
      </c>
      <c r="B125" s="5" t="s">
        <v>648</v>
      </c>
      <c r="C125" s="5"/>
      <c r="D125" s="5" t="s">
        <v>192</v>
      </c>
      <c r="E125" s="5" t="s">
        <v>649</v>
      </c>
      <c r="F125" s="5" t="s">
        <v>24</v>
      </c>
      <c r="G125" s="5">
        <v>18</v>
      </c>
      <c r="H125" s="5" t="s">
        <v>650</v>
      </c>
      <c r="I125" s="5" t="s">
        <v>651</v>
      </c>
      <c r="J125" s="5" t="s">
        <v>652</v>
      </c>
      <c r="K125" s="5" t="s">
        <v>27</v>
      </c>
      <c r="L125" s="10"/>
      <c r="M125" s="5"/>
      <c r="N125" s="5" t="s">
        <v>30</v>
      </c>
      <c r="O125" s="10"/>
      <c r="P125" s="5"/>
      <c r="Q125" s="5"/>
      <c r="R125" s="5"/>
      <c r="S125" s="5"/>
    </row>
    <row r="126" customFormat="1" hidden="1" spans="1:19">
      <c r="A126" s="5">
        <v>123</v>
      </c>
      <c r="B126" s="5" t="s">
        <v>653</v>
      </c>
      <c r="C126" s="5"/>
      <c r="D126" s="5" t="s">
        <v>192</v>
      </c>
      <c r="E126" s="5" t="s">
        <v>654</v>
      </c>
      <c r="F126" s="5" t="s">
        <v>24</v>
      </c>
      <c r="G126" s="5">
        <v>21</v>
      </c>
      <c r="H126" s="5" t="s">
        <v>655</v>
      </c>
      <c r="I126" s="5" t="s">
        <v>656</v>
      </c>
      <c r="J126" s="5">
        <v>19977871575</v>
      </c>
      <c r="K126" s="5" t="s">
        <v>27</v>
      </c>
      <c r="L126" s="10"/>
      <c r="M126" s="5"/>
      <c r="N126" s="5" t="s">
        <v>30</v>
      </c>
      <c r="O126" s="10"/>
      <c r="P126" s="5"/>
      <c r="Q126" s="5"/>
      <c r="R126" s="5"/>
      <c r="S126" s="5"/>
    </row>
    <row r="127" customFormat="1" hidden="1" spans="1:19">
      <c r="A127" s="5">
        <v>124</v>
      </c>
      <c r="B127" s="5" t="s">
        <v>657</v>
      </c>
      <c r="C127" s="5"/>
      <c r="D127" s="5" t="s">
        <v>192</v>
      </c>
      <c r="E127" s="5" t="s">
        <v>658</v>
      </c>
      <c r="F127" s="5" t="s">
        <v>143</v>
      </c>
      <c r="G127" s="5">
        <v>18</v>
      </c>
      <c r="H127" s="5" t="s">
        <v>25946</v>
      </c>
      <c r="I127" s="5" t="s">
        <v>660</v>
      </c>
      <c r="J127" s="5" t="s">
        <v>661</v>
      </c>
      <c r="K127" s="5"/>
      <c r="L127" s="10"/>
      <c r="M127" s="5"/>
      <c r="N127" s="5"/>
      <c r="O127" s="10"/>
      <c r="P127" s="5"/>
      <c r="Q127" s="5"/>
      <c r="R127" s="5"/>
      <c r="S127" s="5"/>
    </row>
    <row r="128" customFormat="1" hidden="1" spans="1:19">
      <c r="A128" s="5">
        <v>125</v>
      </c>
      <c r="B128" s="5" t="s">
        <v>662</v>
      </c>
      <c r="C128" s="5"/>
      <c r="D128" s="5" t="s">
        <v>192</v>
      </c>
      <c r="E128" s="5" t="s">
        <v>663</v>
      </c>
      <c r="F128" s="5" t="s">
        <v>143</v>
      </c>
      <c r="G128" s="5">
        <v>20</v>
      </c>
      <c r="H128" s="5" t="s">
        <v>664</v>
      </c>
      <c r="I128" s="5" t="s">
        <v>665</v>
      </c>
      <c r="J128" s="5" t="s">
        <v>666</v>
      </c>
      <c r="K128" s="5"/>
      <c r="L128" s="10"/>
      <c r="M128" s="5"/>
      <c r="N128" s="5"/>
      <c r="O128" s="10"/>
      <c r="P128" s="5"/>
      <c r="Q128" s="5"/>
      <c r="R128" s="5"/>
      <c r="S128" s="5"/>
    </row>
    <row r="129" customFormat="1" hidden="1" spans="1:19">
      <c r="A129" s="5">
        <v>126</v>
      </c>
      <c r="B129" s="5" t="s">
        <v>667</v>
      </c>
      <c r="C129" s="5"/>
      <c r="D129" s="5" t="s">
        <v>192</v>
      </c>
      <c r="E129" s="5" t="s">
        <v>668</v>
      </c>
      <c r="F129" s="5" t="s">
        <v>24</v>
      </c>
      <c r="G129" s="5">
        <v>15</v>
      </c>
      <c r="H129" s="5" t="s">
        <v>669</v>
      </c>
      <c r="I129" s="5" t="s">
        <v>670</v>
      </c>
      <c r="J129" s="5">
        <v>19978845391</v>
      </c>
      <c r="K129" s="5"/>
      <c r="L129" s="10"/>
      <c r="M129" s="5"/>
      <c r="N129" s="5"/>
      <c r="O129" s="10"/>
      <c r="P129" s="5"/>
      <c r="Q129" s="5"/>
      <c r="R129" s="5"/>
      <c r="S129" s="5"/>
    </row>
    <row r="130" customFormat="1" hidden="1" spans="1:19">
      <c r="A130" s="5">
        <v>127</v>
      </c>
      <c r="B130" s="5" t="s">
        <v>672</v>
      </c>
      <c r="C130" s="5"/>
      <c r="D130" s="5" t="s">
        <v>192</v>
      </c>
      <c r="E130" s="5" t="s">
        <v>673</v>
      </c>
      <c r="F130" s="5" t="s">
        <v>24</v>
      </c>
      <c r="G130" s="5">
        <v>18</v>
      </c>
      <c r="H130" s="5" t="s">
        <v>19696</v>
      </c>
      <c r="I130" s="5" t="s">
        <v>675</v>
      </c>
      <c r="J130" s="5" t="s">
        <v>676</v>
      </c>
      <c r="K130" s="5" t="s">
        <v>27</v>
      </c>
      <c r="L130" s="10"/>
      <c r="M130" s="5"/>
      <c r="N130" s="5" t="s">
        <v>30</v>
      </c>
      <c r="O130" s="10"/>
      <c r="P130" s="5"/>
      <c r="Q130" s="5"/>
      <c r="R130" s="5"/>
      <c r="S130" s="5"/>
    </row>
    <row r="131" customFormat="1" hidden="1" spans="1:19">
      <c r="A131" s="5">
        <v>128</v>
      </c>
      <c r="B131" s="5" t="s">
        <v>677</v>
      </c>
      <c r="C131" s="5"/>
      <c r="D131" s="5" t="s">
        <v>192</v>
      </c>
      <c r="E131" s="5" t="s">
        <v>678</v>
      </c>
      <c r="F131" s="5" t="s">
        <v>24</v>
      </c>
      <c r="G131" s="5">
        <v>19</v>
      </c>
      <c r="H131" s="5" t="s">
        <v>19697</v>
      </c>
      <c r="I131" s="5" t="s">
        <v>680</v>
      </c>
      <c r="J131" s="5">
        <v>15277891674</v>
      </c>
      <c r="K131" s="5"/>
      <c r="L131" s="10"/>
      <c r="M131" s="5"/>
      <c r="N131" s="5"/>
      <c r="O131" s="10"/>
      <c r="P131" s="5"/>
      <c r="Q131" s="5"/>
      <c r="R131" s="5"/>
      <c r="S131" s="5"/>
    </row>
    <row r="132" customFormat="1" hidden="1" spans="1:19">
      <c r="A132" s="5">
        <v>129</v>
      </c>
      <c r="B132" s="5" t="s">
        <v>681</v>
      </c>
      <c r="C132" s="5"/>
      <c r="D132" s="5" t="s">
        <v>192</v>
      </c>
      <c r="E132" s="5" t="s">
        <v>682</v>
      </c>
      <c r="F132" s="5" t="s">
        <v>143</v>
      </c>
      <c r="G132" s="5">
        <v>16</v>
      </c>
      <c r="H132" s="5" t="s">
        <v>683</v>
      </c>
      <c r="I132" s="5" t="s">
        <v>684</v>
      </c>
      <c r="J132" s="5" t="s">
        <v>685</v>
      </c>
      <c r="K132" s="5"/>
      <c r="L132" s="10"/>
      <c r="M132" s="5"/>
      <c r="N132" s="5"/>
      <c r="O132" s="10"/>
      <c r="P132" s="5"/>
      <c r="Q132" s="5"/>
      <c r="R132" s="5"/>
      <c r="S132" s="5"/>
    </row>
    <row r="133" customFormat="1" hidden="1" spans="1:19">
      <c r="A133" s="5">
        <v>130</v>
      </c>
      <c r="B133" s="5" t="s">
        <v>686</v>
      </c>
      <c r="C133" s="5"/>
      <c r="D133" s="5" t="s">
        <v>192</v>
      </c>
      <c r="E133" s="5" t="s">
        <v>687</v>
      </c>
      <c r="F133" s="5" t="s">
        <v>24</v>
      </c>
      <c r="G133" s="5">
        <v>21</v>
      </c>
      <c r="H133" s="5" t="s">
        <v>688</v>
      </c>
      <c r="I133" s="5" t="s">
        <v>689</v>
      </c>
      <c r="J133" s="5">
        <v>18070870155</v>
      </c>
      <c r="K133" s="5" t="s">
        <v>27</v>
      </c>
      <c r="L133" s="10"/>
      <c r="M133" s="5"/>
      <c r="N133" s="5" t="s">
        <v>30</v>
      </c>
      <c r="O133" s="10"/>
      <c r="P133" s="5"/>
      <c r="Q133" s="5"/>
      <c r="R133" s="5"/>
      <c r="S133" s="5"/>
    </row>
    <row r="134" customFormat="1" hidden="1" spans="1:19">
      <c r="A134" s="5">
        <v>131</v>
      </c>
      <c r="B134" s="5" t="s">
        <v>690</v>
      </c>
      <c r="C134" s="5"/>
      <c r="D134" s="5" t="s">
        <v>192</v>
      </c>
      <c r="E134" s="5" t="s">
        <v>691</v>
      </c>
      <c r="F134" s="5" t="s">
        <v>24</v>
      </c>
      <c r="G134" s="5">
        <v>19</v>
      </c>
      <c r="H134" s="5" t="s">
        <v>25947</v>
      </c>
      <c r="I134" s="5" t="s">
        <v>693</v>
      </c>
      <c r="J134" s="5" t="s">
        <v>694</v>
      </c>
      <c r="K134" s="5" t="s">
        <v>27</v>
      </c>
      <c r="L134" s="10"/>
      <c r="M134" s="5"/>
      <c r="N134" s="5" t="s">
        <v>30</v>
      </c>
      <c r="O134" s="10"/>
      <c r="P134" s="5"/>
      <c r="Q134" s="5"/>
      <c r="R134" s="5"/>
      <c r="S134" s="5"/>
    </row>
    <row r="135" customFormat="1" hidden="1" spans="1:19">
      <c r="A135" s="5">
        <v>132</v>
      </c>
      <c r="B135" s="5" t="s">
        <v>695</v>
      </c>
      <c r="C135" s="5"/>
      <c r="D135" s="5" t="s">
        <v>192</v>
      </c>
      <c r="E135" s="5" t="s">
        <v>696</v>
      </c>
      <c r="F135" s="5" t="s">
        <v>24</v>
      </c>
      <c r="G135" s="5">
        <v>18</v>
      </c>
      <c r="H135" s="5" t="s">
        <v>19699</v>
      </c>
      <c r="I135" s="5" t="s">
        <v>698</v>
      </c>
      <c r="J135" s="5" t="s">
        <v>699</v>
      </c>
      <c r="K135" s="5" t="s">
        <v>27</v>
      </c>
      <c r="L135" s="10"/>
      <c r="M135" s="5"/>
      <c r="N135" s="5" t="s">
        <v>30</v>
      </c>
      <c r="O135" s="10"/>
      <c r="P135" s="5"/>
      <c r="Q135" s="5"/>
      <c r="R135" s="5"/>
      <c r="S135" s="5"/>
    </row>
    <row r="136" customFormat="1" hidden="1" spans="1:19">
      <c r="A136" s="5">
        <v>133</v>
      </c>
      <c r="B136" s="5" t="s">
        <v>700</v>
      </c>
      <c r="C136" s="5"/>
      <c r="D136" s="5" t="s">
        <v>192</v>
      </c>
      <c r="E136" s="5" t="s">
        <v>701</v>
      </c>
      <c r="F136" s="5" t="s">
        <v>24</v>
      </c>
      <c r="G136" s="5">
        <v>17</v>
      </c>
      <c r="H136" s="5" t="s">
        <v>702</v>
      </c>
      <c r="I136" s="5" t="s">
        <v>703</v>
      </c>
      <c r="J136" s="5" t="s">
        <v>704</v>
      </c>
      <c r="K136" s="5"/>
      <c r="L136" s="10"/>
      <c r="M136" s="5"/>
      <c r="N136" s="5"/>
      <c r="O136" s="10"/>
      <c r="P136" s="5"/>
      <c r="Q136" s="5"/>
      <c r="R136" s="5"/>
      <c r="S136" s="5"/>
    </row>
    <row r="137" customFormat="1" hidden="1" spans="1:19">
      <c r="A137" s="5">
        <v>134</v>
      </c>
      <c r="B137" s="5" t="s">
        <v>705</v>
      </c>
      <c r="C137" s="5"/>
      <c r="D137" s="5" t="s">
        <v>192</v>
      </c>
      <c r="E137" s="5" t="s">
        <v>706</v>
      </c>
      <c r="F137" s="5" t="s">
        <v>143</v>
      </c>
      <c r="G137" s="5">
        <v>19</v>
      </c>
      <c r="H137" s="5" t="s">
        <v>17783</v>
      </c>
      <c r="I137" s="5" t="s">
        <v>708</v>
      </c>
      <c r="J137" s="5">
        <v>13877876449</v>
      </c>
      <c r="K137" s="5" t="s">
        <v>27</v>
      </c>
      <c r="L137" s="10"/>
      <c r="M137" s="5"/>
      <c r="N137" s="5" t="s">
        <v>30</v>
      </c>
      <c r="O137" s="10"/>
      <c r="P137" s="5"/>
      <c r="Q137" s="5"/>
      <c r="R137" s="5"/>
      <c r="S137" s="5"/>
    </row>
    <row r="138" customFormat="1" hidden="1" spans="1:19">
      <c r="A138" s="5">
        <v>135</v>
      </c>
      <c r="B138" s="5" t="s">
        <v>709</v>
      </c>
      <c r="C138" s="5"/>
      <c r="D138" s="5" t="s">
        <v>192</v>
      </c>
      <c r="E138" s="5" t="s">
        <v>710</v>
      </c>
      <c r="F138" s="5" t="s">
        <v>143</v>
      </c>
      <c r="G138" s="5">
        <v>19</v>
      </c>
      <c r="H138" s="5" t="s">
        <v>711</v>
      </c>
      <c r="I138" s="5" t="s">
        <v>712</v>
      </c>
      <c r="J138" s="5" t="s">
        <v>713</v>
      </c>
      <c r="K138" s="5" t="s">
        <v>27</v>
      </c>
      <c r="L138" s="10"/>
      <c r="M138" s="5"/>
      <c r="N138" s="5" t="s">
        <v>30</v>
      </c>
      <c r="O138" s="10"/>
      <c r="P138" s="5"/>
      <c r="Q138" s="5"/>
      <c r="R138" s="5"/>
      <c r="S138" s="5"/>
    </row>
    <row r="139" customFormat="1" hidden="1" spans="1:19">
      <c r="A139" s="5">
        <v>136</v>
      </c>
      <c r="B139" s="5" t="s">
        <v>714</v>
      </c>
      <c r="C139" s="5"/>
      <c r="D139" s="5" t="s">
        <v>192</v>
      </c>
      <c r="E139" s="5" t="s">
        <v>715</v>
      </c>
      <c r="F139" s="5" t="s">
        <v>24</v>
      </c>
      <c r="G139" s="5">
        <v>19</v>
      </c>
      <c r="H139" s="5" t="s">
        <v>716</v>
      </c>
      <c r="I139" s="5" t="s">
        <v>717</v>
      </c>
      <c r="J139" s="5">
        <v>19978846586</v>
      </c>
      <c r="K139" s="5" t="s">
        <v>27</v>
      </c>
      <c r="L139" s="10"/>
      <c r="M139" s="5"/>
      <c r="N139" s="5" t="s">
        <v>30</v>
      </c>
      <c r="O139" s="10"/>
      <c r="P139" s="5"/>
      <c r="Q139" s="5"/>
      <c r="R139" s="5"/>
      <c r="S139" s="5"/>
    </row>
    <row r="140" customFormat="1" hidden="1" spans="1:19">
      <c r="A140" s="5">
        <v>137</v>
      </c>
      <c r="B140" s="5" t="s">
        <v>718</v>
      </c>
      <c r="C140" s="5"/>
      <c r="D140" s="5" t="s">
        <v>192</v>
      </c>
      <c r="E140" s="5" t="s">
        <v>719</v>
      </c>
      <c r="F140" s="5" t="s">
        <v>24</v>
      </c>
      <c r="G140" s="5">
        <v>18</v>
      </c>
      <c r="H140" s="5" t="s">
        <v>720</v>
      </c>
      <c r="I140" s="5" t="s">
        <v>721</v>
      </c>
      <c r="J140" s="5">
        <v>18877824390</v>
      </c>
      <c r="K140" s="5"/>
      <c r="L140" s="10"/>
      <c r="M140" s="5"/>
      <c r="N140" s="5"/>
      <c r="O140" s="10"/>
      <c r="P140" s="5"/>
      <c r="Q140" s="5"/>
      <c r="R140" s="5"/>
      <c r="S140" s="5"/>
    </row>
    <row r="141" customFormat="1" hidden="1" spans="1:19">
      <c r="A141" s="5">
        <v>138</v>
      </c>
      <c r="B141" s="5" t="s">
        <v>723</v>
      </c>
      <c r="C141" s="5"/>
      <c r="D141" s="5" t="s">
        <v>192</v>
      </c>
      <c r="E141" s="5" t="s">
        <v>724</v>
      </c>
      <c r="F141" s="5" t="s">
        <v>143</v>
      </c>
      <c r="G141" s="5">
        <v>17</v>
      </c>
      <c r="H141" s="5" t="s">
        <v>725</v>
      </c>
      <c r="I141" s="5" t="s">
        <v>726</v>
      </c>
      <c r="J141" s="5" t="s">
        <v>727</v>
      </c>
      <c r="K141" s="5"/>
      <c r="L141" s="10"/>
      <c r="M141" s="5"/>
      <c r="N141" s="5"/>
      <c r="O141" s="10"/>
      <c r="P141" s="5"/>
      <c r="Q141" s="5"/>
      <c r="R141" s="5"/>
      <c r="S141" s="5"/>
    </row>
    <row r="142" customFormat="1" hidden="1" spans="1:19">
      <c r="A142" s="5">
        <v>139</v>
      </c>
      <c r="B142" s="5" t="s">
        <v>728</v>
      </c>
      <c r="C142" s="5"/>
      <c r="D142" s="5" t="s">
        <v>192</v>
      </c>
      <c r="E142" s="5" t="s">
        <v>729</v>
      </c>
      <c r="F142" s="5" t="s">
        <v>24</v>
      </c>
      <c r="G142" s="5">
        <v>18</v>
      </c>
      <c r="H142" s="5" t="s">
        <v>19617</v>
      </c>
      <c r="I142" s="5" t="s">
        <v>731</v>
      </c>
      <c r="J142" s="5" t="s">
        <v>732</v>
      </c>
      <c r="K142" s="5"/>
      <c r="L142" s="10"/>
      <c r="M142" s="5"/>
      <c r="N142" s="5"/>
      <c r="O142" s="10"/>
      <c r="P142" s="5"/>
      <c r="Q142" s="5"/>
      <c r="R142" s="5"/>
      <c r="S142" s="5"/>
    </row>
    <row r="143" customFormat="1" hidden="1" spans="1:19">
      <c r="A143" s="5">
        <v>140</v>
      </c>
      <c r="B143" s="5" t="s">
        <v>733</v>
      </c>
      <c r="C143" s="5"/>
      <c r="D143" s="5" t="s">
        <v>192</v>
      </c>
      <c r="E143" s="5" t="s">
        <v>734</v>
      </c>
      <c r="F143" s="5" t="s">
        <v>143</v>
      </c>
      <c r="G143" s="5">
        <v>20</v>
      </c>
      <c r="H143" s="5" t="s">
        <v>19703</v>
      </c>
      <c r="I143" s="5" t="s">
        <v>736</v>
      </c>
      <c r="J143" s="5" t="s">
        <v>737</v>
      </c>
      <c r="K143" s="5" t="s">
        <v>27</v>
      </c>
      <c r="L143" s="10"/>
      <c r="M143" s="5"/>
      <c r="N143" s="5" t="s">
        <v>30</v>
      </c>
      <c r="O143" s="10"/>
      <c r="P143" s="5"/>
      <c r="Q143" s="5"/>
      <c r="R143" s="5"/>
      <c r="S143" s="5"/>
    </row>
    <row r="144" customFormat="1" hidden="1" spans="1:19">
      <c r="A144" s="5">
        <v>141</v>
      </c>
      <c r="B144" s="5" t="s">
        <v>738</v>
      </c>
      <c r="C144" s="5"/>
      <c r="D144" s="5" t="s">
        <v>192</v>
      </c>
      <c r="E144" s="5" t="s">
        <v>739</v>
      </c>
      <c r="F144" s="5" t="s">
        <v>24</v>
      </c>
      <c r="G144" s="5">
        <v>18</v>
      </c>
      <c r="H144" s="5" t="s">
        <v>19704</v>
      </c>
      <c r="I144" s="5" t="s">
        <v>741</v>
      </c>
      <c r="J144" s="5" t="s">
        <v>742</v>
      </c>
      <c r="K144" s="5"/>
      <c r="L144" s="10"/>
      <c r="M144" s="5"/>
      <c r="N144" s="5"/>
      <c r="O144" s="10"/>
      <c r="P144" s="5"/>
      <c r="Q144" s="5"/>
      <c r="R144" s="5"/>
      <c r="S144" s="5"/>
    </row>
    <row r="145" customFormat="1" hidden="1" spans="1:19">
      <c r="A145" s="5">
        <v>142</v>
      </c>
      <c r="B145" s="5" t="s">
        <v>743</v>
      </c>
      <c r="C145" s="5"/>
      <c r="D145" s="5" t="s">
        <v>192</v>
      </c>
      <c r="E145" s="5" t="s">
        <v>744</v>
      </c>
      <c r="F145" s="5" t="s">
        <v>24</v>
      </c>
      <c r="G145" s="5">
        <v>18</v>
      </c>
      <c r="H145" s="5" t="s">
        <v>745</v>
      </c>
      <c r="I145" s="5" t="s">
        <v>746</v>
      </c>
      <c r="J145" s="5">
        <v>13657780583</v>
      </c>
      <c r="K145" s="5" t="s">
        <v>27</v>
      </c>
      <c r="L145" s="10"/>
      <c r="M145" s="5"/>
      <c r="N145" s="5" t="s">
        <v>30</v>
      </c>
      <c r="O145" s="10"/>
      <c r="P145" s="5"/>
      <c r="Q145" s="5"/>
      <c r="R145" s="5"/>
      <c r="S145" s="5"/>
    </row>
    <row r="146" customFormat="1" hidden="1" spans="1:19">
      <c r="A146" s="5">
        <v>143</v>
      </c>
      <c r="B146" s="5" t="s">
        <v>747</v>
      </c>
      <c r="C146" s="5"/>
      <c r="D146" s="5" t="s">
        <v>192</v>
      </c>
      <c r="E146" s="5" t="s">
        <v>748</v>
      </c>
      <c r="F146" s="5" t="s">
        <v>24</v>
      </c>
      <c r="G146" s="5">
        <v>18</v>
      </c>
      <c r="H146" s="5" t="s">
        <v>749</v>
      </c>
      <c r="I146" s="5" t="s">
        <v>750</v>
      </c>
      <c r="J146" s="5" t="s">
        <v>751</v>
      </c>
      <c r="K146" s="5" t="s">
        <v>27</v>
      </c>
      <c r="L146" s="10"/>
      <c r="M146" s="5"/>
      <c r="N146" s="5" t="s">
        <v>30</v>
      </c>
      <c r="O146" s="10"/>
      <c r="P146" s="5"/>
      <c r="Q146" s="5"/>
      <c r="R146" s="5"/>
      <c r="S146" s="5"/>
    </row>
    <row r="147" customFormat="1" hidden="1" spans="1:19">
      <c r="A147" s="5">
        <v>144</v>
      </c>
      <c r="B147" s="5" t="s">
        <v>752</v>
      </c>
      <c r="C147" s="5"/>
      <c r="D147" s="5" t="s">
        <v>192</v>
      </c>
      <c r="E147" s="5" t="s">
        <v>753</v>
      </c>
      <c r="F147" s="5" t="s">
        <v>143</v>
      </c>
      <c r="G147" s="5">
        <v>18</v>
      </c>
      <c r="H147" s="5" t="s">
        <v>725</v>
      </c>
      <c r="I147" s="5" t="s">
        <v>754</v>
      </c>
      <c r="J147" s="5">
        <v>15577899551</v>
      </c>
      <c r="K147" s="5" t="s">
        <v>27</v>
      </c>
      <c r="L147" s="10"/>
      <c r="M147" s="5"/>
      <c r="N147" s="5" t="s">
        <v>30</v>
      </c>
      <c r="O147" s="10"/>
      <c r="P147" s="5"/>
      <c r="Q147" s="5"/>
      <c r="R147" s="5"/>
      <c r="S147" s="5"/>
    </row>
    <row r="148" customFormat="1" hidden="1" spans="1:19">
      <c r="A148" s="5">
        <v>145</v>
      </c>
      <c r="B148" s="5" t="s">
        <v>755</v>
      </c>
      <c r="C148" s="5"/>
      <c r="D148" s="5" t="s">
        <v>192</v>
      </c>
      <c r="E148" s="5" t="s">
        <v>756</v>
      </c>
      <c r="F148" s="5" t="s">
        <v>24</v>
      </c>
      <c r="G148" s="5">
        <v>19</v>
      </c>
      <c r="H148" s="5" t="s">
        <v>757</v>
      </c>
      <c r="I148" s="5" t="s">
        <v>758</v>
      </c>
      <c r="J148" s="5">
        <v>13728586282</v>
      </c>
      <c r="K148" s="5" t="s">
        <v>27</v>
      </c>
      <c r="L148" s="10"/>
      <c r="M148" s="5"/>
      <c r="N148" s="5" t="s">
        <v>30</v>
      </c>
      <c r="O148" s="10"/>
      <c r="P148" s="5"/>
      <c r="Q148" s="5"/>
      <c r="R148" s="5"/>
      <c r="S148" s="5"/>
    </row>
    <row r="149" customFormat="1" hidden="1" spans="1:19">
      <c r="A149" s="5">
        <v>146</v>
      </c>
      <c r="B149" s="5" t="s">
        <v>759</v>
      </c>
      <c r="C149" s="5"/>
      <c r="D149" s="5" t="s">
        <v>192</v>
      </c>
      <c r="E149" s="5" t="s">
        <v>760</v>
      </c>
      <c r="F149" s="5" t="s">
        <v>143</v>
      </c>
      <c r="G149" s="5">
        <v>19</v>
      </c>
      <c r="H149" s="5" t="s">
        <v>25948</v>
      </c>
      <c r="I149" s="5" t="s">
        <v>762</v>
      </c>
      <c r="J149" s="5" t="s">
        <v>763</v>
      </c>
      <c r="K149" s="5"/>
      <c r="L149" s="10"/>
      <c r="M149" s="5"/>
      <c r="N149" s="5"/>
      <c r="O149" s="10"/>
      <c r="P149" s="5"/>
      <c r="Q149" s="5"/>
      <c r="R149" s="5"/>
      <c r="S149" s="5"/>
    </row>
    <row r="150" customFormat="1" hidden="1" spans="1:19">
      <c r="A150" s="5">
        <v>147</v>
      </c>
      <c r="B150" s="5" t="s">
        <v>764</v>
      </c>
      <c r="C150" s="5"/>
      <c r="D150" s="5" t="s">
        <v>192</v>
      </c>
      <c r="E150" s="5" t="s">
        <v>765</v>
      </c>
      <c r="F150" s="5" t="s">
        <v>24</v>
      </c>
      <c r="G150" s="5">
        <v>21</v>
      </c>
      <c r="H150" s="5" t="s">
        <v>766</v>
      </c>
      <c r="I150" s="5" t="s">
        <v>767</v>
      </c>
      <c r="J150" s="5" t="s">
        <v>768</v>
      </c>
      <c r="K150" s="5" t="s">
        <v>27</v>
      </c>
      <c r="L150" s="10"/>
      <c r="M150" s="5"/>
      <c r="N150" s="5" t="s">
        <v>30</v>
      </c>
      <c r="O150" s="10"/>
      <c r="P150" s="5"/>
      <c r="Q150" s="5"/>
      <c r="R150" s="5"/>
      <c r="S150" s="5"/>
    </row>
    <row r="151" customFormat="1" hidden="1" spans="1:19">
      <c r="A151" s="5">
        <v>148</v>
      </c>
      <c r="B151" s="5" t="s">
        <v>769</v>
      </c>
      <c r="C151" s="5"/>
      <c r="D151" s="5" t="s">
        <v>192</v>
      </c>
      <c r="E151" s="5" t="s">
        <v>770</v>
      </c>
      <c r="F151" s="5" t="s">
        <v>24</v>
      </c>
      <c r="G151" s="5">
        <v>19</v>
      </c>
      <c r="H151" s="5" t="s">
        <v>771</v>
      </c>
      <c r="I151" s="5" t="s">
        <v>772</v>
      </c>
      <c r="J151" s="5">
        <v>13925779337</v>
      </c>
      <c r="K151" s="5" t="s">
        <v>27</v>
      </c>
      <c r="L151" s="10"/>
      <c r="M151" s="5"/>
      <c r="N151" s="5" t="s">
        <v>30</v>
      </c>
      <c r="O151" s="10"/>
      <c r="P151" s="5"/>
      <c r="Q151" s="5"/>
      <c r="R151" s="5"/>
      <c r="S151" s="5"/>
    </row>
    <row r="152" customFormat="1" hidden="1" spans="1:19">
      <c r="A152" s="5">
        <v>149</v>
      </c>
      <c r="B152" s="5" t="s">
        <v>773</v>
      </c>
      <c r="C152" s="5"/>
      <c r="D152" s="5" t="s">
        <v>192</v>
      </c>
      <c r="E152" s="5" t="s">
        <v>774</v>
      </c>
      <c r="F152" s="5" t="s">
        <v>143</v>
      </c>
      <c r="G152" s="5">
        <v>18</v>
      </c>
      <c r="H152" s="5" t="s">
        <v>775</v>
      </c>
      <c r="I152" s="5" t="s">
        <v>776</v>
      </c>
      <c r="J152" s="5" t="s">
        <v>777</v>
      </c>
      <c r="K152" s="5" t="s">
        <v>27</v>
      </c>
      <c r="L152" s="10"/>
      <c r="M152" s="5"/>
      <c r="N152" s="5" t="s">
        <v>30</v>
      </c>
      <c r="O152" s="10"/>
      <c r="P152" s="5"/>
      <c r="Q152" s="5"/>
      <c r="R152" s="5"/>
      <c r="S152" s="5"/>
    </row>
    <row r="153" customFormat="1" hidden="1" spans="1:19">
      <c r="A153" s="5">
        <v>150</v>
      </c>
      <c r="B153" s="5" t="s">
        <v>778</v>
      </c>
      <c r="C153" s="5"/>
      <c r="D153" s="5" t="s">
        <v>192</v>
      </c>
      <c r="E153" s="5" t="s">
        <v>779</v>
      </c>
      <c r="F153" s="5" t="s">
        <v>24</v>
      </c>
      <c r="G153" s="5">
        <v>18</v>
      </c>
      <c r="H153" s="5" t="s">
        <v>19711</v>
      </c>
      <c r="I153" s="5" t="s">
        <v>781</v>
      </c>
      <c r="J153" s="5">
        <v>13481867288</v>
      </c>
      <c r="K153" s="5" t="s">
        <v>27</v>
      </c>
      <c r="L153" s="10"/>
      <c r="M153" s="5"/>
      <c r="N153" s="5" t="s">
        <v>30</v>
      </c>
      <c r="O153" s="10"/>
      <c r="P153" s="5"/>
      <c r="Q153" s="5"/>
      <c r="R153" s="5"/>
      <c r="S153" s="5"/>
    </row>
    <row r="154" customFormat="1" hidden="1" spans="1:19">
      <c r="A154" s="5">
        <v>151</v>
      </c>
      <c r="B154" s="5" t="s">
        <v>782</v>
      </c>
      <c r="C154" s="5"/>
      <c r="D154" s="5" t="s">
        <v>192</v>
      </c>
      <c r="E154" s="5" t="s">
        <v>783</v>
      </c>
      <c r="F154" s="5" t="s">
        <v>143</v>
      </c>
      <c r="G154" s="5">
        <v>21</v>
      </c>
      <c r="H154" s="5" t="s">
        <v>784</v>
      </c>
      <c r="I154" s="5" t="s">
        <v>785</v>
      </c>
      <c r="J154" s="5" t="s">
        <v>786</v>
      </c>
      <c r="K154" s="5" t="s">
        <v>27</v>
      </c>
      <c r="L154" s="10"/>
      <c r="M154" s="5"/>
      <c r="N154" s="5" t="s">
        <v>30</v>
      </c>
      <c r="O154" s="10"/>
      <c r="P154" s="5"/>
      <c r="Q154" s="5"/>
      <c r="R154" s="5"/>
      <c r="S154" s="5"/>
    </row>
    <row r="155" customFormat="1" hidden="1" spans="1:19">
      <c r="A155" s="5">
        <v>152</v>
      </c>
      <c r="B155" s="5" t="s">
        <v>787</v>
      </c>
      <c r="C155" s="5"/>
      <c r="D155" s="5" t="s">
        <v>192</v>
      </c>
      <c r="E155" s="5" t="s">
        <v>788</v>
      </c>
      <c r="F155" s="5" t="s">
        <v>24</v>
      </c>
      <c r="G155" s="5">
        <v>18</v>
      </c>
      <c r="H155" s="5" t="s">
        <v>789</v>
      </c>
      <c r="I155" s="5" t="s">
        <v>790</v>
      </c>
      <c r="J155" s="5" t="s">
        <v>791</v>
      </c>
      <c r="K155" s="5" t="s">
        <v>27</v>
      </c>
      <c r="L155" s="10"/>
      <c r="M155" s="5"/>
      <c r="N155" s="5" t="s">
        <v>27</v>
      </c>
      <c r="O155" s="10"/>
      <c r="P155" s="5"/>
      <c r="Q155" s="5"/>
      <c r="R155" s="5"/>
      <c r="S155" s="5"/>
    </row>
    <row r="156" customFormat="1" hidden="1" spans="1:19">
      <c r="A156" s="5">
        <v>153</v>
      </c>
      <c r="B156" s="5" t="s">
        <v>792</v>
      </c>
      <c r="C156" s="5"/>
      <c r="D156" s="5" t="s">
        <v>192</v>
      </c>
      <c r="E156" s="5" t="s">
        <v>793</v>
      </c>
      <c r="F156" s="5" t="s">
        <v>143</v>
      </c>
      <c r="G156" s="5">
        <v>17</v>
      </c>
      <c r="H156" s="5" t="s">
        <v>794</v>
      </c>
      <c r="I156" s="5" t="s">
        <v>795</v>
      </c>
      <c r="J156" s="5" t="s">
        <v>796</v>
      </c>
      <c r="K156" s="5"/>
      <c r="L156" s="10"/>
      <c r="M156" s="5"/>
      <c r="N156" s="5"/>
      <c r="O156" s="10"/>
      <c r="P156" s="5"/>
      <c r="Q156" s="5"/>
      <c r="R156" s="5"/>
      <c r="S156" s="5"/>
    </row>
    <row r="157" customFormat="1" hidden="1" spans="1:19">
      <c r="A157" s="5">
        <v>154</v>
      </c>
      <c r="B157" s="5" t="s">
        <v>797</v>
      </c>
      <c r="C157" s="5"/>
      <c r="D157" s="5" t="s">
        <v>192</v>
      </c>
      <c r="E157" s="5" t="s">
        <v>798</v>
      </c>
      <c r="F157" s="5" t="s">
        <v>24</v>
      </c>
      <c r="G157" s="5">
        <v>22</v>
      </c>
      <c r="H157" s="5" t="s">
        <v>799</v>
      </c>
      <c r="I157" s="5" t="s">
        <v>800</v>
      </c>
      <c r="J157" s="5" t="s">
        <v>801</v>
      </c>
      <c r="K157" s="5"/>
      <c r="L157" s="10"/>
      <c r="M157" s="5"/>
      <c r="N157" s="5"/>
      <c r="O157" s="10"/>
      <c r="P157" s="5"/>
      <c r="Q157" s="5"/>
      <c r="R157" s="5"/>
      <c r="S157" s="5"/>
    </row>
    <row r="158" customFormat="1" hidden="1" spans="1:19">
      <c r="A158" s="5">
        <v>155</v>
      </c>
      <c r="B158" s="5" t="s">
        <v>802</v>
      </c>
      <c r="C158" s="5"/>
      <c r="D158" s="5" t="s">
        <v>192</v>
      </c>
      <c r="E158" s="5" t="s">
        <v>803</v>
      </c>
      <c r="F158" s="5" t="s">
        <v>143</v>
      </c>
      <c r="G158" s="5">
        <v>19</v>
      </c>
      <c r="H158" s="5" t="s">
        <v>804</v>
      </c>
      <c r="I158" s="5" t="s">
        <v>805</v>
      </c>
      <c r="J158" s="5">
        <v>18978757946</v>
      </c>
      <c r="K158" s="5" t="s">
        <v>27</v>
      </c>
      <c r="L158" s="10"/>
      <c r="M158" s="5"/>
      <c r="N158" s="5" t="s">
        <v>30</v>
      </c>
      <c r="O158" s="10"/>
      <c r="P158" s="5"/>
      <c r="Q158" s="5"/>
      <c r="R158" s="5"/>
      <c r="S158" s="5"/>
    </row>
    <row r="159" customFormat="1" hidden="1" spans="1:19">
      <c r="A159" s="5">
        <v>156</v>
      </c>
      <c r="B159" s="5" t="s">
        <v>806</v>
      </c>
      <c r="C159" s="5"/>
      <c r="D159" s="5" t="s">
        <v>192</v>
      </c>
      <c r="E159" s="5" t="s">
        <v>807</v>
      </c>
      <c r="F159" s="5" t="s">
        <v>24</v>
      </c>
      <c r="G159" s="5">
        <v>19</v>
      </c>
      <c r="H159" s="5" t="s">
        <v>25949</v>
      </c>
      <c r="I159" s="5" t="s">
        <v>809</v>
      </c>
      <c r="J159" s="5" t="s">
        <v>810</v>
      </c>
      <c r="K159" s="5" t="s">
        <v>27</v>
      </c>
      <c r="L159" s="10"/>
      <c r="M159" s="5"/>
      <c r="N159" s="5" t="s">
        <v>30</v>
      </c>
      <c r="O159" s="10"/>
      <c r="P159" s="5"/>
      <c r="Q159" s="5"/>
      <c r="R159" s="5"/>
      <c r="S159" s="5"/>
    </row>
    <row r="160" customFormat="1" hidden="1" spans="1:19">
      <c r="A160" s="5">
        <v>157</v>
      </c>
      <c r="B160" s="5" t="s">
        <v>811</v>
      </c>
      <c r="C160" s="5"/>
      <c r="D160" s="5" t="s">
        <v>192</v>
      </c>
      <c r="E160" s="5" t="s">
        <v>812</v>
      </c>
      <c r="F160" s="5" t="s">
        <v>24</v>
      </c>
      <c r="G160" s="5">
        <v>18</v>
      </c>
      <c r="H160" s="5" t="s">
        <v>25950</v>
      </c>
      <c r="I160" s="5" t="s">
        <v>814</v>
      </c>
      <c r="J160" s="5" t="s">
        <v>815</v>
      </c>
      <c r="K160" s="5" t="s">
        <v>27</v>
      </c>
      <c r="L160" s="10"/>
      <c r="M160" s="5"/>
      <c r="N160" s="5" t="s">
        <v>30</v>
      </c>
      <c r="O160" s="10"/>
      <c r="P160" s="5"/>
      <c r="Q160" s="5"/>
      <c r="R160" s="5"/>
      <c r="S160" s="5"/>
    </row>
    <row r="161" customFormat="1" hidden="1" spans="1:19">
      <c r="A161" s="5">
        <v>158</v>
      </c>
      <c r="B161" s="5" t="s">
        <v>816</v>
      </c>
      <c r="C161" s="5"/>
      <c r="D161" s="5" t="s">
        <v>192</v>
      </c>
      <c r="E161" s="5" t="s">
        <v>817</v>
      </c>
      <c r="F161" s="5" t="s">
        <v>24</v>
      </c>
      <c r="G161" s="5">
        <v>18</v>
      </c>
      <c r="H161" s="5" t="s">
        <v>818</v>
      </c>
      <c r="I161" s="5" t="s">
        <v>819</v>
      </c>
      <c r="J161" s="5" t="s">
        <v>820</v>
      </c>
      <c r="K161" s="5" t="s">
        <v>27</v>
      </c>
      <c r="L161" s="10"/>
      <c r="M161" s="5"/>
      <c r="N161" s="5" t="s">
        <v>30</v>
      </c>
      <c r="O161" s="10"/>
      <c r="P161" s="5"/>
      <c r="Q161" s="5"/>
      <c r="R161" s="5"/>
      <c r="S161" s="5"/>
    </row>
    <row r="162" customFormat="1" hidden="1" spans="1:19">
      <c r="A162" s="5">
        <v>159</v>
      </c>
      <c r="B162" s="5" t="s">
        <v>821</v>
      </c>
      <c r="C162" s="5"/>
      <c r="D162" s="5" t="s">
        <v>192</v>
      </c>
      <c r="E162" s="5" t="s">
        <v>822</v>
      </c>
      <c r="F162" s="5" t="s">
        <v>143</v>
      </c>
      <c r="G162" s="5">
        <v>23</v>
      </c>
      <c r="H162" s="5" t="s">
        <v>823</v>
      </c>
      <c r="I162" s="5" t="s">
        <v>824</v>
      </c>
      <c r="J162" s="5">
        <v>19127217071</v>
      </c>
      <c r="K162" s="5"/>
      <c r="L162" s="10"/>
      <c r="M162" s="5"/>
      <c r="N162" s="5"/>
      <c r="O162" s="10"/>
      <c r="P162" s="5"/>
      <c r="Q162" s="5"/>
      <c r="R162" s="5"/>
      <c r="S162" s="5"/>
    </row>
    <row r="163" customFormat="1" hidden="1" spans="1:19">
      <c r="A163" s="5">
        <v>160</v>
      </c>
      <c r="B163" s="5" t="s">
        <v>825</v>
      </c>
      <c r="C163" s="5"/>
      <c r="D163" s="5" t="s">
        <v>192</v>
      </c>
      <c r="E163" s="5" t="s">
        <v>826</v>
      </c>
      <c r="F163" s="5" t="s">
        <v>24</v>
      </c>
      <c r="G163" s="5">
        <v>18</v>
      </c>
      <c r="H163" s="5" t="s">
        <v>827</v>
      </c>
      <c r="I163" s="5" t="s">
        <v>828</v>
      </c>
      <c r="J163" s="5" t="s">
        <v>829</v>
      </c>
      <c r="K163" s="5" t="s">
        <v>27</v>
      </c>
      <c r="L163" s="10"/>
      <c r="M163" s="5"/>
      <c r="N163" s="5" t="s">
        <v>30</v>
      </c>
      <c r="O163" s="10"/>
      <c r="P163" s="5"/>
      <c r="Q163" s="5"/>
      <c r="R163" s="5"/>
      <c r="S163" s="5"/>
    </row>
    <row r="164" customFormat="1" hidden="1" spans="1:19">
      <c r="A164" s="5">
        <v>161</v>
      </c>
      <c r="B164" s="5" t="s">
        <v>830</v>
      </c>
      <c r="C164" s="5"/>
      <c r="D164" s="5" t="s">
        <v>192</v>
      </c>
      <c r="E164" s="5" t="s">
        <v>831</v>
      </c>
      <c r="F164" s="5" t="s">
        <v>143</v>
      </c>
      <c r="G164" s="5">
        <v>19</v>
      </c>
      <c r="H164" s="5" t="s">
        <v>19718</v>
      </c>
      <c r="I164" s="5" t="s">
        <v>833</v>
      </c>
      <c r="J164" s="5" t="s">
        <v>834</v>
      </c>
      <c r="K164" s="5"/>
      <c r="L164" s="10"/>
      <c r="M164" s="5"/>
      <c r="N164" s="5"/>
      <c r="O164" s="10"/>
      <c r="P164" s="5"/>
      <c r="Q164" s="5"/>
      <c r="R164" s="5"/>
      <c r="S164" s="5"/>
    </row>
    <row r="165" customFormat="1" hidden="1" spans="1:19">
      <c r="A165" s="5">
        <v>162</v>
      </c>
      <c r="B165" s="5" t="s">
        <v>835</v>
      </c>
      <c r="C165" s="5"/>
      <c r="D165" s="5" t="s">
        <v>192</v>
      </c>
      <c r="E165" s="5" t="s">
        <v>836</v>
      </c>
      <c r="F165" s="5" t="s">
        <v>24</v>
      </c>
      <c r="G165" s="5">
        <v>18</v>
      </c>
      <c r="H165" s="5" t="s">
        <v>837</v>
      </c>
      <c r="I165" s="5" t="s">
        <v>838</v>
      </c>
      <c r="J165" s="5" t="s">
        <v>839</v>
      </c>
      <c r="K165" s="5" t="s">
        <v>27</v>
      </c>
      <c r="L165" s="10"/>
      <c r="M165" s="5"/>
      <c r="N165" s="5" t="s">
        <v>30</v>
      </c>
      <c r="O165" s="10"/>
      <c r="P165" s="5"/>
      <c r="Q165" s="5"/>
      <c r="R165" s="5"/>
      <c r="S165" s="5"/>
    </row>
    <row r="166" customFormat="1" hidden="1" spans="1:19">
      <c r="A166" s="5">
        <v>163</v>
      </c>
      <c r="B166" s="5" t="s">
        <v>20479</v>
      </c>
      <c r="C166" s="5"/>
      <c r="D166" s="5" t="s">
        <v>192</v>
      </c>
      <c r="E166" s="5" t="s">
        <v>2466</v>
      </c>
      <c r="F166" s="5" t="s">
        <v>24</v>
      </c>
      <c r="G166" s="5">
        <v>17</v>
      </c>
      <c r="H166" s="5" t="s">
        <v>20481</v>
      </c>
      <c r="I166" s="5" t="s">
        <v>2468</v>
      </c>
      <c r="J166" s="5">
        <v>13788283633</v>
      </c>
      <c r="K166" s="5"/>
      <c r="L166" s="10"/>
      <c r="M166" s="5"/>
      <c r="N166" s="5"/>
      <c r="O166" s="10"/>
      <c r="P166" s="5"/>
      <c r="Q166" s="5"/>
      <c r="R166" s="5"/>
      <c r="S166" s="5"/>
    </row>
    <row r="167" customFormat="1" hidden="1" spans="1:19">
      <c r="A167" s="5">
        <v>164</v>
      </c>
      <c r="B167" s="5" t="s">
        <v>840</v>
      </c>
      <c r="C167" s="5"/>
      <c r="D167" s="5" t="s">
        <v>192</v>
      </c>
      <c r="E167" s="5" t="s">
        <v>841</v>
      </c>
      <c r="F167" s="5" t="s">
        <v>143</v>
      </c>
      <c r="G167" s="5">
        <v>19</v>
      </c>
      <c r="H167" s="5" t="s">
        <v>842</v>
      </c>
      <c r="I167" s="5" t="s">
        <v>843</v>
      </c>
      <c r="J167" s="5" t="s">
        <v>844</v>
      </c>
      <c r="K167" s="5" t="s">
        <v>27</v>
      </c>
      <c r="L167" s="10"/>
      <c r="M167" s="5"/>
      <c r="N167" s="5" t="s">
        <v>30</v>
      </c>
      <c r="O167" s="10"/>
      <c r="P167" s="5"/>
      <c r="Q167" s="5"/>
      <c r="R167" s="5"/>
      <c r="S167" s="5"/>
    </row>
    <row r="168" customFormat="1" hidden="1" spans="1:19">
      <c r="A168" s="5">
        <v>165</v>
      </c>
      <c r="B168" s="5" t="s">
        <v>845</v>
      </c>
      <c r="C168" s="5"/>
      <c r="D168" s="5" t="s">
        <v>192</v>
      </c>
      <c r="E168" s="5" t="s">
        <v>846</v>
      </c>
      <c r="F168" s="5" t="s">
        <v>24</v>
      </c>
      <c r="G168" s="5">
        <v>18</v>
      </c>
      <c r="H168" s="5" t="s">
        <v>19721</v>
      </c>
      <c r="I168" s="5" t="s">
        <v>848</v>
      </c>
      <c r="J168" s="5" t="s">
        <v>849</v>
      </c>
      <c r="K168" s="5"/>
      <c r="L168" s="10"/>
      <c r="M168" s="5"/>
      <c r="N168" s="5"/>
      <c r="O168" s="10"/>
      <c r="P168" s="5"/>
      <c r="Q168" s="5"/>
      <c r="R168" s="5"/>
      <c r="S168" s="5"/>
    </row>
    <row r="169" customFormat="1" hidden="1" spans="1:19">
      <c r="A169" s="5">
        <v>166</v>
      </c>
      <c r="B169" s="5" t="s">
        <v>850</v>
      </c>
      <c r="C169" s="5"/>
      <c r="D169" s="5" t="s">
        <v>192</v>
      </c>
      <c r="E169" s="5" t="s">
        <v>851</v>
      </c>
      <c r="F169" s="5" t="s">
        <v>24</v>
      </c>
      <c r="G169" s="5">
        <v>20</v>
      </c>
      <c r="H169" s="5" t="s">
        <v>25951</v>
      </c>
      <c r="I169" s="5" t="s">
        <v>853</v>
      </c>
      <c r="J169" s="5">
        <v>13307884370</v>
      </c>
      <c r="K169" s="5" t="s">
        <v>27</v>
      </c>
      <c r="L169" s="10"/>
      <c r="M169" s="5"/>
      <c r="N169" s="5" t="s">
        <v>30</v>
      </c>
      <c r="O169" s="10"/>
      <c r="P169" s="5"/>
      <c r="Q169" s="5"/>
      <c r="R169" s="5"/>
      <c r="S169" s="5"/>
    </row>
    <row r="170" customFormat="1" hidden="1" spans="1:19">
      <c r="A170" s="5">
        <v>167</v>
      </c>
      <c r="B170" s="5" t="s">
        <v>854</v>
      </c>
      <c r="C170" s="5"/>
      <c r="D170" s="5" t="s">
        <v>192</v>
      </c>
      <c r="E170" s="5" t="s">
        <v>855</v>
      </c>
      <c r="F170" s="5" t="s">
        <v>24</v>
      </c>
      <c r="G170" s="5">
        <v>19</v>
      </c>
      <c r="H170" s="5" t="s">
        <v>856</v>
      </c>
      <c r="I170" s="5" t="s">
        <v>857</v>
      </c>
      <c r="J170" s="5" t="s">
        <v>858</v>
      </c>
      <c r="K170" s="5"/>
      <c r="L170" s="10"/>
      <c r="M170" s="5"/>
      <c r="N170" s="5"/>
      <c r="O170" s="10"/>
      <c r="P170" s="5"/>
      <c r="Q170" s="5"/>
      <c r="R170" s="5"/>
      <c r="S170" s="5"/>
    </row>
    <row r="171" customFormat="1" hidden="1" spans="1:19">
      <c r="A171" s="5">
        <v>168</v>
      </c>
      <c r="B171" s="5" t="s">
        <v>859</v>
      </c>
      <c r="C171" s="5"/>
      <c r="D171" s="5" t="s">
        <v>192</v>
      </c>
      <c r="E171" s="5" t="s">
        <v>860</v>
      </c>
      <c r="F171" s="5" t="s">
        <v>24</v>
      </c>
      <c r="G171" s="5">
        <v>19</v>
      </c>
      <c r="H171" s="5" t="s">
        <v>861</v>
      </c>
      <c r="I171" s="5" t="s">
        <v>862</v>
      </c>
      <c r="J171" s="5" t="s">
        <v>863</v>
      </c>
      <c r="K171" s="5" t="s">
        <v>27</v>
      </c>
      <c r="L171" s="10"/>
      <c r="M171" s="5"/>
      <c r="N171" s="5" t="s">
        <v>30</v>
      </c>
      <c r="O171" s="10"/>
      <c r="P171" s="5"/>
      <c r="Q171" s="5"/>
      <c r="R171" s="5"/>
      <c r="S171" s="5"/>
    </row>
    <row r="172" customFormat="1" hidden="1" spans="1:19">
      <c r="A172" s="5">
        <v>169</v>
      </c>
      <c r="B172" s="5" t="s">
        <v>864</v>
      </c>
      <c r="C172" s="5"/>
      <c r="D172" s="5" t="s">
        <v>192</v>
      </c>
      <c r="E172" s="5" t="s">
        <v>865</v>
      </c>
      <c r="F172" s="5" t="s">
        <v>143</v>
      </c>
      <c r="G172" s="5">
        <v>21</v>
      </c>
      <c r="H172" s="5" t="s">
        <v>19723</v>
      </c>
      <c r="I172" s="5" t="s">
        <v>867</v>
      </c>
      <c r="J172" s="5">
        <v>18777674118</v>
      </c>
      <c r="K172" s="5" t="s">
        <v>27</v>
      </c>
      <c r="L172" s="10"/>
      <c r="M172" s="5"/>
      <c r="N172" s="5" t="s">
        <v>27</v>
      </c>
      <c r="O172" s="10"/>
      <c r="P172" s="5"/>
      <c r="Q172" s="5"/>
      <c r="R172" s="5"/>
      <c r="S172" s="5"/>
    </row>
    <row r="173" customFormat="1" hidden="1" spans="1:19">
      <c r="A173" s="5">
        <v>170</v>
      </c>
      <c r="B173" s="5" t="s">
        <v>868</v>
      </c>
      <c r="C173" s="5"/>
      <c r="D173" s="5" t="s">
        <v>192</v>
      </c>
      <c r="E173" s="5" t="s">
        <v>869</v>
      </c>
      <c r="F173" s="5" t="s">
        <v>24</v>
      </c>
      <c r="G173" s="5">
        <v>18</v>
      </c>
      <c r="H173" s="5" t="s">
        <v>870</v>
      </c>
      <c r="I173" s="5" t="s">
        <v>871</v>
      </c>
      <c r="J173" s="5" t="s">
        <v>872</v>
      </c>
      <c r="K173" s="5" t="s">
        <v>27</v>
      </c>
      <c r="L173" s="10"/>
      <c r="M173" s="5"/>
      <c r="N173" s="5" t="s">
        <v>30</v>
      </c>
      <c r="O173" s="10"/>
      <c r="P173" s="5"/>
      <c r="Q173" s="5"/>
      <c r="R173" s="5"/>
      <c r="S173" s="5"/>
    </row>
    <row r="174" customFormat="1" hidden="1" spans="1:19">
      <c r="A174" s="5">
        <v>171</v>
      </c>
      <c r="B174" s="5" t="s">
        <v>873</v>
      </c>
      <c r="C174" s="5"/>
      <c r="D174" s="5" t="s">
        <v>192</v>
      </c>
      <c r="E174" s="5" t="s">
        <v>874</v>
      </c>
      <c r="F174" s="5" t="s">
        <v>143</v>
      </c>
      <c r="G174" s="5">
        <v>19</v>
      </c>
      <c r="H174" s="5" t="s">
        <v>875</v>
      </c>
      <c r="I174" s="5" t="s">
        <v>876</v>
      </c>
      <c r="J174" s="5" t="s">
        <v>877</v>
      </c>
      <c r="K174" s="5" t="s">
        <v>27</v>
      </c>
      <c r="L174" s="10"/>
      <c r="M174" s="5"/>
      <c r="N174" s="5" t="s">
        <v>30</v>
      </c>
      <c r="O174" s="10"/>
      <c r="P174" s="5"/>
      <c r="Q174" s="5"/>
      <c r="R174" s="5"/>
      <c r="S174" s="5"/>
    </row>
    <row r="175" customFormat="1" hidden="1" spans="1:19">
      <c r="A175" s="5">
        <v>172</v>
      </c>
      <c r="B175" s="5" t="s">
        <v>878</v>
      </c>
      <c r="C175" s="5"/>
      <c r="D175" s="5" t="s">
        <v>192</v>
      </c>
      <c r="E175" s="5" t="s">
        <v>879</v>
      </c>
      <c r="F175" s="5" t="s">
        <v>143</v>
      </c>
      <c r="G175" s="5">
        <v>18</v>
      </c>
      <c r="H175" s="5" t="s">
        <v>880</v>
      </c>
      <c r="I175" s="5" t="s">
        <v>881</v>
      </c>
      <c r="J175" s="5" t="s">
        <v>882</v>
      </c>
      <c r="K175" s="5"/>
      <c r="L175" s="10"/>
      <c r="M175" s="5"/>
      <c r="N175" s="5"/>
      <c r="O175" s="10"/>
      <c r="P175" s="5"/>
      <c r="Q175" s="5"/>
      <c r="R175" s="5"/>
      <c r="S175" s="5"/>
    </row>
    <row r="176" customFormat="1" hidden="1" spans="1:19">
      <c r="A176" s="5">
        <v>173</v>
      </c>
      <c r="B176" s="5" t="s">
        <v>883</v>
      </c>
      <c r="C176" s="5"/>
      <c r="D176" s="5" t="s">
        <v>192</v>
      </c>
      <c r="E176" s="5" t="s">
        <v>884</v>
      </c>
      <c r="F176" s="5" t="s">
        <v>24</v>
      </c>
      <c r="G176" s="5">
        <v>19</v>
      </c>
      <c r="H176" s="5" t="s">
        <v>25952</v>
      </c>
      <c r="I176" s="5" t="s">
        <v>886</v>
      </c>
      <c r="J176" s="5">
        <v>13877877843</v>
      </c>
      <c r="K176" s="5"/>
      <c r="L176" s="10"/>
      <c r="M176" s="5"/>
      <c r="N176" s="5"/>
      <c r="O176" s="10"/>
      <c r="P176" s="5"/>
      <c r="Q176" s="5"/>
      <c r="R176" s="5"/>
      <c r="S176" s="5"/>
    </row>
    <row r="177" customFormat="1" hidden="1" spans="1:19">
      <c r="A177" s="5">
        <v>174</v>
      </c>
      <c r="B177" s="5" t="s">
        <v>887</v>
      </c>
      <c r="C177" s="5"/>
      <c r="D177" s="5" t="s">
        <v>192</v>
      </c>
      <c r="E177" s="5" t="s">
        <v>888</v>
      </c>
      <c r="F177" s="5" t="s">
        <v>24</v>
      </c>
      <c r="G177" s="5">
        <v>18</v>
      </c>
      <c r="H177" s="5" t="s">
        <v>889</v>
      </c>
      <c r="I177" s="5" t="s">
        <v>890</v>
      </c>
      <c r="J177" s="5">
        <v>13100482830</v>
      </c>
      <c r="K177" s="5" t="s">
        <v>27</v>
      </c>
      <c r="L177" s="10"/>
      <c r="M177" s="5"/>
      <c r="N177" s="5" t="s">
        <v>30</v>
      </c>
      <c r="O177" s="10"/>
      <c r="P177" s="5"/>
      <c r="Q177" s="5"/>
      <c r="R177" s="5"/>
      <c r="S177" s="5"/>
    </row>
    <row r="178" customFormat="1" hidden="1" spans="1:19">
      <c r="A178" s="5">
        <v>175</v>
      </c>
      <c r="B178" s="5" t="s">
        <v>891</v>
      </c>
      <c r="C178" s="5"/>
      <c r="D178" s="5" t="s">
        <v>192</v>
      </c>
      <c r="E178" s="5" t="s">
        <v>892</v>
      </c>
      <c r="F178" s="5" t="s">
        <v>24</v>
      </c>
      <c r="G178" s="5">
        <v>20</v>
      </c>
      <c r="H178" s="5" t="s">
        <v>664</v>
      </c>
      <c r="I178" s="5" t="s">
        <v>893</v>
      </c>
      <c r="J178" s="5">
        <v>18378894980</v>
      </c>
      <c r="K178" s="5" t="s">
        <v>27</v>
      </c>
      <c r="L178" s="10"/>
      <c r="M178" s="5"/>
      <c r="N178" s="5" t="s">
        <v>30</v>
      </c>
      <c r="O178" s="10"/>
      <c r="P178" s="5"/>
      <c r="Q178" s="5"/>
      <c r="R178" s="5"/>
      <c r="S178" s="5"/>
    </row>
    <row r="179" customFormat="1" hidden="1" spans="1:19">
      <c r="A179" s="5">
        <v>176</v>
      </c>
      <c r="B179" s="5" t="s">
        <v>894</v>
      </c>
      <c r="C179" s="5"/>
      <c r="D179" s="5" t="s">
        <v>192</v>
      </c>
      <c r="E179" s="5" t="s">
        <v>895</v>
      </c>
      <c r="F179" s="5" t="s">
        <v>24</v>
      </c>
      <c r="G179" s="5">
        <v>18</v>
      </c>
      <c r="H179" s="5" t="s">
        <v>896</v>
      </c>
      <c r="I179" s="5" t="s">
        <v>897</v>
      </c>
      <c r="J179" s="5">
        <v>18776860610</v>
      </c>
      <c r="K179" s="5" t="s">
        <v>27</v>
      </c>
      <c r="L179" s="10"/>
      <c r="M179" s="5"/>
      <c r="N179" s="5" t="s">
        <v>30</v>
      </c>
      <c r="O179" s="10"/>
      <c r="P179" s="5"/>
      <c r="Q179" s="5"/>
      <c r="R179" s="5"/>
      <c r="S179" s="5"/>
    </row>
    <row r="180" customFormat="1" hidden="1" spans="1:19">
      <c r="A180" s="5">
        <v>177</v>
      </c>
      <c r="B180" s="5" t="s">
        <v>898</v>
      </c>
      <c r="C180" s="5"/>
      <c r="D180" s="5" t="s">
        <v>192</v>
      </c>
      <c r="E180" s="5" t="s">
        <v>899</v>
      </c>
      <c r="F180" s="5" t="s">
        <v>24</v>
      </c>
      <c r="G180" s="5">
        <v>18</v>
      </c>
      <c r="H180" s="5" t="s">
        <v>19729</v>
      </c>
      <c r="I180" s="5" t="s">
        <v>901</v>
      </c>
      <c r="J180" s="5">
        <v>15362162526</v>
      </c>
      <c r="K180" s="5" t="s">
        <v>27</v>
      </c>
      <c r="L180" s="10"/>
      <c r="M180" s="5"/>
      <c r="N180" s="5" t="s">
        <v>30</v>
      </c>
      <c r="O180" s="10"/>
      <c r="P180" s="5"/>
      <c r="Q180" s="5"/>
      <c r="R180" s="5"/>
      <c r="S180" s="5"/>
    </row>
    <row r="181" customFormat="1" hidden="1" spans="1:19">
      <c r="A181" s="5">
        <v>178</v>
      </c>
      <c r="B181" s="5" t="s">
        <v>902</v>
      </c>
      <c r="C181" s="5"/>
      <c r="D181" s="5" t="s">
        <v>192</v>
      </c>
      <c r="E181" s="5" t="s">
        <v>903</v>
      </c>
      <c r="F181" s="5" t="s">
        <v>24</v>
      </c>
      <c r="G181" s="5">
        <v>18</v>
      </c>
      <c r="H181" s="5" t="s">
        <v>904</v>
      </c>
      <c r="I181" s="5" t="s">
        <v>905</v>
      </c>
      <c r="J181" s="5" t="s">
        <v>906</v>
      </c>
      <c r="K181" s="5" t="s">
        <v>27</v>
      </c>
      <c r="L181" s="10"/>
      <c r="M181" s="5"/>
      <c r="N181" s="5" t="s">
        <v>30</v>
      </c>
      <c r="O181" s="10"/>
      <c r="P181" s="5"/>
      <c r="Q181" s="5"/>
      <c r="R181" s="5"/>
      <c r="S181" s="5"/>
    </row>
    <row r="182" customFormat="1" hidden="1" spans="1:19">
      <c r="A182" s="5">
        <v>179</v>
      </c>
      <c r="B182" s="5" t="s">
        <v>907</v>
      </c>
      <c r="C182" s="5"/>
      <c r="D182" s="5" t="s">
        <v>192</v>
      </c>
      <c r="E182" s="5" t="s">
        <v>908</v>
      </c>
      <c r="F182" s="5" t="s">
        <v>24</v>
      </c>
      <c r="G182" s="5">
        <v>18</v>
      </c>
      <c r="H182" s="5" t="s">
        <v>19332</v>
      </c>
      <c r="I182" s="5" t="s">
        <v>910</v>
      </c>
      <c r="J182" s="5" t="s">
        <v>911</v>
      </c>
      <c r="K182" s="5" t="s">
        <v>27</v>
      </c>
      <c r="L182" s="10"/>
      <c r="M182" s="5"/>
      <c r="N182" s="5" t="s">
        <v>30</v>
      </c>
      <c r="O182" s="10"/>
      <c r="P182" s="5"/>
      <c r="Q182" s="5"/>
      <c r="R182" s="5"/>
      <c r="S182" s="5"/>
    </row>
    <row r="183" customFormat="1" hidden="1" spans="1:19">
      <c r="A183" s="5">
        <v>180</v>
      </c>
      <c r="B183" s="5" t="s">
        <v>912</v>
      </c>
      <c r="C183" s="5"/>
      <c r="D183" s="5" t="s">
        <v>192</v>
      </c>
      <c r="E183" s="5" t="s">
        <v>913</v>
      </c>
      <c r="F183" s="5" t="s">
        <v>24</v>
      </c>
      <c r="G183" s="5">
        <v>21</v>
      </c>
      <c r="H183" s="5" t="s">
        <v>914</v>
      </c>
      <c r="I183" s="5" t="s">
        <v>915</v>
      </c>
      <c r="J183" s="5" t="s">
        <v>916</v>
      </c>
      <c r="K183" s="5"/>
      <c r="L183" s="10"/>
      <c r="M183" s="5"/>
      <c r="N183" s="5"/>
      <c r="O183" s="10"/>
      <c r="P183" s="5"/>
      <c r="Q183" s="5"/>
      <c r="R183" s="5"/>
      <c r="S183" s="5"/>
    </row>
    <row r="184" customFormat="1" hidden="1" spans="1:19">
      <c r="A184" s="5">
        <v>181</v>
      </c>
      <c r="B184" s="5" t="s">
        <v>918</v>
      </c>
      <c r="C184" s="5"/>
      <c r="D184" s="5" t="s">
        <v>192</v>
      </c>
      <c r="E184" s="5" t="s">
        <v>919</v>
      </c>
      <c r="F184" s="5" t="s">
        <v>143</v>
      </c>
      <c r="G184" s="5">
        <v>19</v>
      </c>
      <c r="H184" s="5" t="s">
        <v>25953</v>
      </c>
      <c r="I184" s="5" t="s">
        <v>921</v>
      </c>
      <c r="J184" s="5">
        <v>15078572186</v>
      </c>
      <c r="K184" s="5" t="s">
        <v>27</v>
      </c>
      <c r="L184" s="10"/>
      <c r="M184" s="5"/>
      <c r="N184" s="5" t="s">
        <v>30</v>
      </c>
      <c r="O184" s="10"/>
      <c r="P184" s="5"/>
      <c r="Q184" s="5"/>
      <c r="R184" s="5"/>
      <c r="S184" s="5"/>
    </row>
    <row r="185" customFormat="1" hidden="1" spans="1:19">
      <c r="A185" s="5">
        <v>182</v>
      </c>
      <c r="B185" s="5" t="s">
        <v>922</v>
      </c>
      <c r="C185" s="5"/>
      <c r="D185" s="5" t="s">
        <v>192</v>
      </c>
      <c r="E185" s="5" t="s">
        <v>923</v>
      </c>
      <c r="F185" s="5" t="s">
        <v>143</v>
      </c>
      <c r="G185" s="5">
        <v>22</v>
      </c>
      <c r="H185" s="5" t="s">
        <v>924</v>
      </c>
      <c r="I185" s="5" t="s">
        <v>925</v>
      </c>
      <c r="J185" s="5">
        <v>18176756126</v>
      </c>
      <c r="K185" s="5" t="s">
        <v>27</v>
      </c>
      <c r="L185" s="10"/>
      <c r="M185" s="5"/>
      <c r="N185" s="5" t="s">
        <v>30</v>
      </c>
      <c r="O185" s="10"/>
      <c r="P185" s="5"/>
      <c r="Q185" s="5"/>
      <c r="R185" s="5"/>
      <c r="S185" s="5"/>
    </row>
    <row r="186" customFormat="1" hidden="1" spans="1:19">
      <c r="A186" s="5">
        <v>183</v>
      </c>
      <c r="B186" s="5" t="s">
        <v>926</v>
      </c>
      <c r="C186" s="5"/>
      <c r="D186" s="5" t="s">
        <v>198</v>
      </c>
      <c r="E186" s="5" t="s">
        <v>927</v>
      </c>
      <c r="F186" s="5" t="s">
        <v>24</v>
      </c>
      <c r="G186" s="5">
        <v>17</v>
      </c>
      <c r="H186" s="5" t="s">
        <v>20513</v>
      </c>
      <c r="I186" s="5" t="s">
        <v>580</v>
      </c>
      <c r="J186" s="5">
        <v>13977881024</v>
      </c>
      <c r="K186" s="5"/>
      <c r="L186" s="10"/>
      <c r="M186" s="5"/>
      <c r="N186" s="5"/>
      <c r="O186" s="10"/>
      <c r="P186" s="5"/>
      <c r="Q186" s="5"/>
      <c r="R186" s="5"/>
      <c r="S186" s="5"/>
    </row>
    <row r="187" customFormat="1" hidden="1" spans="1:19">
      <c r="A187" s="5">
        <v>184</v>
      </c>
      <c r="B187" s="5" t="s">
        <v>929</v>
      </c>
      <c r="C187" s="5"/>
      <c r="D187" s="5" t="s">
        <v>198</v>
      </c>
      <c r="E187" s="5" t="s">
        <v>930</v>
      </c>
      <c r="F187" s="5" t="s">
        <v>143</v>
      </c>
      <c r="G187" s="5">
        <v>19</v>
      </c>
      <c r="H187" s="5" t="s">
        <v>931</v>
      </c>
      <c r="I187" s="5" t="s">
        <v>932</v>
      </c>
      <c r="J187" s="5">
        <v>19977885128</v>
      </c>
      <c r="K187" s="5" t="s">
        <v>27</v>
      </c>
      <c r="L187" s="10"/>
      <c r="M187" s="5"/>
      <c r="N187" s="5" t="s">
        <v>27</v>
      </c>
      <c r="O187" s="10"/>
      <c r="P187" s="5"/>
      <c r="Q187" s="5"/>
      <c r="R187" s="5"/>
      <c r="S187" s="5"/>
    </row>
    <row r="188" customFormat="1" hidden="1" spans="1:19">
      <c r="A188" s="5">
        <v>185</v>
      </c>
      <c r="B188" s="5" t="s">
        <v>933</v>
      </c>
      <c r="C188" s="5"/>
      <c r="D188" s="5" t="s">
        <v>198</v>
      </c>
      <c r="E188" s="5" t="s">
        <v>934</v>
      </c>
      <c r="F188" s="5" t="s">
        <v>24</v>
      </c>
      <c r="G188" s="5">
        <v>18</v>
      </c>
      <c r="H188" s="5" t="s">
        <v>19734</v>
      </c>
      <c r="I188" s="5" t="s">
        <v>936</v>
      </c>
      <c r="J188" s="5">
        <v>13667780450</v>
      </c>
      <c r="K188" s="5" t="s">
        <v>27</v>
      </c>
      <c r="L188" s="10"/>
      <c r="M188" s="5"/>
      <c r="N188" s="5" t="s">
        <v>27</v>
      </c>
      <c r="O188" s="10"/>
      <c r="P188" s="5"/>
      <c r="Q188" s="5"/>
      <c r="R188" s="5"/>
      <c r="S188" s="5"/>
    </row>
    <row r="189" customFormat="1" hidden="1" spans="1:19">
      <c r="A189" s="5">
        <v>186</v>
      </c>
      <c r="B189" s="5" t="s">
        <v>937</v>
      </c>
      <c r="C189" s="5"/>
      <c r="D189" s="5" t="s">
        <v>198</v>
      </c>
      <c r="E189" s="5" t="s">
        <v>938</v>
      </c>
      <c r="F189" s="5" t="s">
        <v>24</v>
      </c>
      <c r="G189" s="5">
        <v>19</v>
      </c>
      <c r="H189" s="5" t="s">
        <v>939</v>
      </c>
      <c r="I189" s="5" t="s">
        <v>940</v>
      </c>
      <c r="J189" s="5">
        <v>17754599109</v>
      </c>
      <c r="K189" s="5" t="s">
        <v>27</v>
      </c>
      <c r="L189" s="10"/>
      <c r="M189" s="5"/>
      <c r="N189" s="5" t="s">
        <v>27</v>
      </c>
      <c r="O189" s="10"/>
      <c r="P189" s="5"/>
      <c r="Q189" s="5"/>
      <c r="R189" s="5"/>
      <c r="S189" s="5"/>
    </row>
    <row r="190" customFormat="1" hidden="1" spans="1:19">
      <c r="A190" s="5">
        <v>187</v>
      </c>
      <c r="B190" s="5" t="s">
        <v>941</v>
      </c>
      <c r="C190" s="5"/>
      <c r="D190" s="5" t="s">
        <v>198</v>
      </c>
      <c r="E190" s="5" t="s">
        <v>942</v>
      </c>
      <c r="F190" s="5" t="s">
        <v>24</v>
      </c>
      <c r="G190" s="5">
        <v>18</v>
      </c>
      <c r="H190" s="5" t="s">
        <v>943</v>
      </c>
      <c r="I190" s="5" t="s">
        <v>944</v>
      </c>
      <c r="J190" s="5">
        <v>13907881503</v>
      </c>
      <c r="K190" s="5" t="s">
        <v>27</v>
      </c>
      <c r="L190" s="10"/>
      <c r="M190" s="5"/>
      <c r="N190" s="5" t="s">
        <v>27</v>
      </c>
      <c r="O190" s="10"/>
      <c r="P190" s="5"/>
      <c r="Q190" s="5"/>
      <c r="R190" s="5"/>
      <c r="S190" s="5"/>
    </row>
    <row r="191" customFormat="1" hidden="1" spans="1:19">
      <c r="A191" s="5">
        <v>188</v>
      </c>
      <c r="B191" s="5" t="s">
        <v>945</v>
      </c>
      <c r="C191" s="5"/>
      <c r="D191" s="5" t="s">
        <v>198</v>
      </c>
      <c r="E191" s="5" t="s">
        <v>946</v>
      </c>
      <c r="F191" s="5" t="s">
        <v>143</v>
      </c>
      <c r="G191" s="5">
        <v>17</v>
      </c>
      <c r="H191" s="5" t="s">
        <v>947</v>
      </c>
      <c r="I191" s="5" t="s">
        <v>948</v>
      </c>
      <c r="J191" s="5">
        <v>18378899872</v>
      </c>
      <c r="K191" s="5"/>
      <c r="L191" s="10"/>
      <c r="M191" s="5"/>
      <c r="N191" s="5"/>
      <c r="O191" s="10"/>
      <c r="P191" s="5"/>
      <c r="Q191" s="5"/>
      <c r="R191" s="5"/>
      <c r="S191" s="5"/>
    </row>
    <row r="192" customFormat="1" hidden="1" spans="1:19">
      <c r="A192" s="5">
        <v>189</v>
      </c>
      <c r="B192" s="5" t="s">
        <v>949</v>
      </c>
      <c r="C192" s="5"/>
      <c r="D192" s="5" t="s">
        <v>198</v>
      </c>
      <c r="E192" s="5" t="s">
        <v>950</v>
      </c>
      <c r="F192" s="5" t="s">
        <v>24</v>
      </c>
      <c r="G192" s="5">
        <v>18</v>
      </c>
      <c r="H192" s="5" t="s">
        <v>951</v>
      </c>
      <c r="I192" s="5" t="s">
        <v>952</v>
      </c>
      <c r="J192" s="5">
        <v>13826164883</v>
      </c>
      <c r="K192" s="5" t="s">
        <v>27</v>
      </c>
      <c r="L192" s="10"/>
      <c r="M192" s="5"/>
      <c r="N192" s="5" t="s">
        <v>27</v>
      </c>
      <c r="O192" s="10"/>
      <c r="P192" s="5"/>
      <c r="Q192" s="5"/>
      <c r="R192" s="5"/>
      <c r="S192" s="5"/>
    </row>
    <row r="193" customFormat="1" hidden="1" spans="1:19">
      <c r="A193" s="5">
        <v>190</v>
      </c>
      <c r="B193" s="5" t="s">
        <v>953</v>
      </c>
      <c r="C193" s="5"/>
      <c r="D193" s="5" t="s">
        <v>198</v>
      </c>
      <c r="E193" s="5" t="s">
        <v>954</v>
      </c>
      <c r="F193" s="5" t="s">
        <v>24</v>
      </c>
      <c r="G193" s="5">
        <v>18</v>
      </c>
      <c r="H193" s="5" t="s">
        <v>955</v>
      </c>
      <c r="I193" s="5" t="s">
        <v>956</v>
      </c>
      <c r="J193" s="5">
        <v>13737028929</v>
      </c>
      <c r="K193" s="5" t="s">
        <v>27</v>
      </c>
      <c r="L193" s="10"/>
      <c r="M193" s="5"/>
      <c r="N193" s="5" t="s">
        <v>27</v>
      </c>
      <c r="O193" s="10"/>
      <c r="P193" s="5"/>
      <c r="Q193" s="5"/>
      <c r="R193" s="5"/>
      <c r="S193" s="5"/>
    </row>
    <row r="194" customFormat="1" hidden="1" spans="1:19">
      <c r="A194" s="5">
        <v>191</v>
      </c>
      <c r="B194" s="5" t="s">
        <v>957</v>
      </c>
      <c r="C194" s="5"/>
      <c r="D194" s="5" t="s">
        <v>198</v>
      </c>
      <c r="E194" s="5" t="s">
        <v>958</v>
      </c>
      <c r="F194" s="5" t="s">
        <v>24</v>
      </c>
      <c r="G194" s="5">
        <v>18</v>
      </c>
      <c r="H194" s="5" t="s">
        <v>959</v>
      </c>
      <c r="I194" s="5" t="s">
        <v>960</v>
      </c>
      <c r="J194" s="5">
        <v>17878819953</v>
      </c>
      <c r="K194" s="5" t="s">
        <v>27</v>
      </c>
      <c r="L194" s="10"/>
      <c r="M194" s="5"/>
      <c r="N194" s="5" t="s">
        <v>27</v>
      </c>
      <c r="O194" s="10"/>
      <c r="P194" s="5"/>
      <c r="Q194" s="5"/>
      <c r="R194" s="5"/>
      <c r="S194" s="5"/>
    </row>
    <row r="195" customFormat="1" hidden="1" spans="1:19">
      <c r="A195" s="5">
        <v>192</v>
      </c>
      <c r="B195" s="5" t="s">
        <v>961</v>
      </c>
      <c r="C195" s="5"/>
      <c r="D195" s="5" t="s">
        <v>198</v>
      </c>
      <c r="E195" s="5" t="s">
        <v>962</v>
      </c>
      <c r="F195" s="5" t="s">
        <v>24</v>
      </c>
      <c r="G195" s="5">
        <v>18</v>
      </c>
      <c r="H195" s="5" t="s">
        <v>963</v>
      </c>
      <c r="I195" s="5" t="s">
        <v>964</v>
      </c>
      <c r="J195" s="5">
        <v>18176756978</v>
      </c>
      <c r="K195" s="5" t="s">
        <v>27</v>
      </c>
      <c r="L195" s="10"/>
      <c r="M195" s="5"/>
      <c r="N195" s="5" t="s">
        <v>27</v>
      </c>
      <c r="O195" s="10"/>
      <c r="P195" s="5"/>
      <c r="Q195" s="5"/>
      <c r="R195" s="5"/>
      <c r="S195" s="5"/>
    </row>
    <row r="196" customFormat="1" hidden="1" spans="1:19">
      <c r="A196" s="5">
        <v>193</v>
      </c>
      <c r="B196" s="5" t="s">
        <v>965</v>
      </c>
      <c r="C196" s="5"/>
      <c r="D196" s="5" t="s">
        <v>198</v>
      </c>
      <c r="E196" s="5" t="s">
        <v>966</v>
      </c>
      <c r="F196" s="5" t="s">
        <v>24</v>
      </c>
      <c r="G196" s="5">
        <v>20</v>
      </c>
      <c r="H196" s="5" t="s">
        <v>967</v>
      </c>
      <c r="I196" s="5" t="s">
        <v>968</v>
      </c>
      <c r="J196" s="5">
        <v>18278865059</v>
      </c>
      <c r="K196" s="5" t="s">
        <v>27</v>
      </c>
      <c r="L196" s="10">
        <v>44378</v>
      </c>
      <c r="M196" s="5"/>
      <c r="N196" s="5"/>
      <c r="O196" s="10"/>
      <c r="P196" s="5"/>
      <c r="Q196" s="5"/>
      <c r="R196" s="5"/>
      <c r="S196" s="5"/>
    </row>
    <row r="197" customFormat="1" hidden="1" spans="1:19">
      <c r="A197" s="5">
        <v>194</v>
      </c>
      <c r="B197" s="5" t="s">
        <v>969</v>
      </c>
      <c r="C197" s="5"/>
      <c r="D197" s="5" t="s">
        <v>198</v>
      </c>
      <c r="E197" s="5" t="s">
        <v>970</v>
      </c>
      <c r="F197" s="5" t="s">
        <v>143</v>
      </c>
      <c r="G197" s="5">
        <v>18</v>
      </c>
      <c r="H197" s="5" t="s">
        <v>19736</v>
      </c>
      <c r="I197" s="5" t="s">
        <v>972</v>
      </c>
      <c r="J197" s="5">
        <v>13877833761</v>
      </c>
      <c r="K197" s="5" t="s">
        <v>27</v>
      </c>
      <c r="L197" s="10"/>
      <c r="M197" s="5"/>
      <c r="N197" s="5" t="s">
        <v>27</v>
      </c>
      <c r="O197" s="10"/>
      <c r="P197" s="5"/>
      <c r="Q197" s="5"/>
      <c r="R197" s="5"/>
      <c r="S197" s="5"/>
    </row>
    <row r="198" customFormat="1" hidden="1" spans="1:19">
      <c r="A198" s="5">
        <v>195</v>
      </c>
      <c r="B198" s="5" t="s">
        <v>973</v>
      </c>
      <c r="C198" s="5"/>
      <c r="D198" s="5" t="s">
        <v>198</v>
      </c>
      <c r="E198" s="5" t="s">
        <v>974</v>
      </c>
      <c r="F198" s="5" t="s">
        <v>24</v>
      </c>
      <c r="G198" s="5">
        <v>18</v>
      </c>
      <c r="H198" s="5" t="s">
        <v>17894</v>
      </c>
      <c r="I198" s="5" t="s">
        <v>976</v>
      </c>
      <c r="J198" s="5" t="s">
        <v>19737</v>
      </c>
      <c r="K198" s="5" t="s">
        <v>27</v>
      </c>
      <c r="L198" s="10"/>
      <c r="M198" s="5"/>
      <c r="N198" s="5" t="s">
        <v>27</v>
      </c>
      <c r="O198" s="10"/>
      <c r="P198" s="5"/>
      <c r="Q198" s="5"/>
      <c r="R198" s="5"/>
      <c r="S198" s="5"/>
    </row>
    <row r="199" customFormat="1" hidden="1" spans="1:19">
      <c r="A199" s="5">
        <v>196</v>
      </c>
      <c r="B199" s="5" t="s">
        <v>977</v>
      </c>
      <c r="C199" s="5"/>
      <c r="D199" s="5" t="s">
        <v>198</v>
      </c>
      <c r="E199" s="5" t="s">
        <v>978</v>
      </c>
      <c r="F199" s="5" t="s">
        <v>143</v>
      </c>
      <c r="G199" s="5">
        <v>20</v>
      </c>
      <c r="H199" s="5" t="s">
        <v>979</v>
      </c>
      <c r="I199" s="5" t="s">
        <v>980</v>
      </c>
      <c r="J199" s="5">
        <v>17695467289</v>
      </c>
      <c r="K199" s="5" t="s">
        <v>27</v>
      </c>
      <c r="L199" s="10"/>
      <c r="M199" s="5"/>
      <c r="N199" s="5" t="s">
        <v>27</v>
      </c>
      <c r="O199" s="10"/>
      <c r="P199" s="5"/>
      <c r="Q199" s="5"/>
      <c r="R199" s="5"/>
      <c r="S199" s="5"/>
    </row>
    <row r="200" customFormat="1" hidden="1" spans="1:19">
      <c r="A200" s="5">
        <v>197</v>
      </c>
      <c r="B200" s="5" t="s">
        <v>981</v>
      </c>
      <c r="C200" s="5"/>
      <c r="D200" s="5" t="s">
        <v>198</v>
      </c>
      <c r="E200" s="5" t="s">
        <v>982</v>
      </c>
      <c r="F200" s="5" t="s">
        <v>24</v>
      </c>
      <c r="G200" s="5">
        <v>19</v>
      </c>
      <c r="H200" s="5" t="s">
        <v>19738</v>
      </c>
      <c r="I200" s="5" t="s">
        <v>984</v>
      </c>
      <c r="J200" s="5">
        <v>13481199545</v>
      </c>
      <c r="K200" s="5" t="s">
        <v>27</v>
      </c>
      <c r="L200" s="10"/>
      <c r="M200" s="5"/>
      <c r="N200" s="5" t="s">
        <v>27</v>
      </c>
      <c r="O200" s="10"/>
      <c r="P200" s="5"/>
      <c r="Q200" s="5"/>
      <c r="R200" s="5"/>
      <c r="S200" s="5"/>
    </row>
    <row r="201" customFormat="1" hidden="1" spans="1:19">
      <c r="A201" s="5">
        <v>198</v>
      </c>
      <c r="B201" s="5" t="s">
        <v>985</v>
      </c>
      <c r="C201" s="5"/>
      <c r="D201" s="5" t="s">
        <v>198</v>
      </c>
      <c r="E201" s="5" t="s">
        <v>986</v>
      </c>
      <c r="F201" s="5" t="s">
        <v>24</v>
      </c>
      <c r="G201" s="5">
        <v>18</v>
      </c>
      <c r="H201" s="5" t="s">
        <v>987</v>
      </c>
      <c r="I201" s="5" t="s">
        <v>988</v>
      </c>
      <c r="J201" s="5">
        <v>18278873040</v>
      </c>
      <c r="K201" s="5" t="s">
        <v>27</v>
      </c>
      <c r="L201" s="10"/>
      <c r="M201" s="5"/>
      <c r="N201" s="5" t="s">
        <v>30</v>
      </c>
      <c r="O201" s="10"/>
      <c r="P201" s="5"/>
      <c r="Q201" s="5"/>
      <c r="R201" s="5"/>
      <c r="S201" s="5"/>
    </row>
    <row r="202" customFormat="1" hidden="1" spans="1:19">
      <c r="A202" s="5">
        <v>199</v>
      </c>
      <c r="B202" s="5" t="s">
        <v>989</v>
      </c>
      <c r="C202" s="5"/>
      <c r="D202" s="5" t="s">
        <v>198</v>
      </c>
      <c r="E202" s="5" t="s">
        <v>990</v>
      </c>
      <c r="F202" s="5" t="s">
        <v>24</v>
      </c>
      <c r="G202" s="5">
        <v>18</v>
      </c>
      <c r="H202" s="5" t="s">
        <v>991</v>
      </c>
      <c r="I202" s="5" t="s">
        <v>992</v>
      </c>
      <c r="J202" s="5">
        <v>13977860461</v>
      </c>
      <c r="K202" s="5"/>
      <c r="L202" s="10"/>
      <c r="M202" s="5"/>
      <c r="N202" s="5"/>
      <c r="O202" s="10"/>
      <c r="P202" s="5"/>
      <c r="Q202" s="5"/>
      <c r="R202" s="5"/>
      <c r="S202" s="5"/>
    </row>
    <row r="203" customFormat="1" hidden="1" spans="1:19">
      <c r="A203" s="5">
        <v>200</v>
      </c>
      <c r="B203" s="5" t="s">
        <v>993</v>
      </c>
      <c r="C203" s="5"/>
      <c r="D203" s="5" t="s">
        <v>198</v>
      </c>
      <c r="E203" s="5" t="s">
        <v>994</v>
      </c>
      <c r="F203" s="5" t="s">
        <v>143</v>
      </c>
      <c r="G203" s="5">
        <v>18</v>
      </c>
      <c r="H203" s="5" t="s">
        <v>20542</v>
      </c>
      <c r="I203" s="5" t="s">
        <v>996</v>
      </c>
      <c r="J203" s="5">
        <v>18877824910</v>
      </c>
      <c r="K203" s="5"/>
      <c r="L203" s="10"/>
      <c r="M203" s="5"/>
      <c r="N203" s="5"/>
      <c r="O203" s="10"/>
      <c r="P203" s="5"/>
      <c r="Q203" s="5"/>
      <c r="R203" s="5"/>
      <c r="S203" s="5"/>
    </row>
    <row r="204" customFormat="1" hidden="1" spans="1:19">
      <c r="A204" s="5">
        <v>201</v>
      </c>
      <c r="B204" s="5" t="s">
        <v>997</v>
      </c>
      <c r="C204" s="5"/>
      <c r="D204" s="5" t="s">
        <v>198</v>
      </c>
      <c r="E204" s="5" t="s">
        <v>998</v>
      </c>
      <c r="F204" s="5" t="s">
        <v>24</v>
      </c>
      <c r="G204" s="5">
        <v>16</v>
      </c>
      <c r="H204" s="5" t="s">
        <v>20545</v>
      </c>
      <c r="I204" s="5" t="s">
        <v>1000</v>
      </c>
      <c r="J204" s="5">
        <v>13647591798</v>
      </c>
      <c r="K204" s="5"/>
      <c r="L204" s="10"/>
      <c r="M204" s="5"/>
      <c r="N204" s="5"/>
      <c r="O204" s="10"/>
      <c r="P204" s="5"/>
      <c r="Q204" s="5"/>
      <c r="R204" s="5"/>
      <c r="S204" s="5"/>
    </row>
    <row r="205" customFormat="1" hidden="1" spans="1:19">
      <c r="A205" s="5">
        <v>202</v>
      </c>
      <c r="B205" s="5" t="s">
        <v>1001</v>
      </c>
      <c r="C205" s="5"/>
      <c r="D205" s="5" t="s">
        <v>198</v>
      </c>
      <c r="E205" s="5" t="s">
        <v>1002</v>
      </c>
      <c r="F205" s="5" t="s">
        <v>24</v>
      </c>
      <c r="G205" s="5">
        <v>20</v>
      </c>
      <c r="H205" s="5" t="s">
        <v>1003</v>
      </c>
      <c r="I205" s="5" t="s">
        <v>1004</v>
      </c>
      <c r="J205" s="5">
        <v>19127177937</v>
      </c>
      <c r="K205" s="5" t="s">
        <v>27</v>
      </c>
      <c r="L205" s="10">
        <v>44328</v>
      </c>
      <c r="M205" s="5"/>
      <c r="N205" s="5" t="s">
        <v>27</v>
      </c>
      <c r="O205" s="10">
        <v>44366</v>
      </c>
      <c r="P205" s="5"/>
      <c r="Q205" s="5"/>
      <c r="R205" s="5"/>
      <c r="S205" s="5"/>
    </row>
    <row r="206" customFormat="1" hidden="1" spans="1:19">
      <c r="A206" s="5">
        <v>203</v>
      </c>
      <c r="B206" s="5" t="s">
        <v>1005</v>
      </c>
      <c r="C206" s="5"/>
      <c r="D206" s="5" t="s">
        <v>198</v>
      </c>
      <c r="E206" s="5" t="s">
        <v>1006</v>
      </c>
      <c r="F206" s="5" t="s">
        <v>143</v>
      </c>
      <c r="G206" s="5">
        <v>17</v>
      </c>
      <c r="H206" s="5" t="s">
        <v>1007</v>
      </c>
      <c r="I206" s="5" t="s">
        <v>1008</v>
      </c>
      <c r="J206" s="5">
        <v>15078575355</v>
      </c>
      <c r="K206" s="5"/>
      <c r="L206" s="10"/>
      <c r="M206" s="5"/>
      <c r="N206" s="5"/>
      <c r="O206" s="10"/>
      <c r="P206" s="5"/>
      <c r="Q206" s="5"/>
      <c r="R206" s="5"/>
      <c r="S206" s="5"/>
    </row>
    <row r="207" customFormat="1" hidden="1" spans="1:19">
      <c r="A207" s="5">
        <v>204</v>
      </c>
      <c r="B207" s="5" t="s">
        <v>1009</v>
      </c>
      <c r="C207" s="5"/>
      <c r="D207" s="5" t="s">
        <v>198</v>
      </c>
      <c r="E207" s="5" t="s">
        <v>1010</v>
      </c>
      <c r="F207" s="5" t="s">
        <v>24</v>
      </c>
      <c r="G207" s="5">
        <v>18</v>
      </c>
      <c r="H207" s="5" t="s">
        <v>19269</v>
      </c>
      <c r="I207" s="5" t="s">
        <v>1012</v>
      </c>
      <c r="J207" s="5">
        <v>18776860533</v>
      </c>
      <c r="K207" s="5" t="s">
        <v>27</v>
      </c>
      <c r="L207" s="10"/>
      <c r="M207" s="5"/>
      <c r="N207" s="5" t="s">
        <v>27</v>
      </c>
      <c r="O207" s="10"/>
      <c r="P207" s="5"/>
      <c r="Q207" s="5"/>
      <c r="R207" s="5"/>
      <c r="S207" s="5"/>
    </row>
    <row r="208" customFormat="1" hidden="1" spans="1:19">
      <c r="A208" s="5">
        <v>205</v>
      </c>
      <c r="B208" s="5" t="s">
        <v>1013</v>
      </c>
      <c r="C208" s="5"/>
      <c r="D208" s="5" t="s">
        <v>198</v>
      </c>
      <c r="E208" s="5" t="s">
        <v>1014</v>
      </c>
      <c r="F208" s="5" t="s">
        <v>143</v>
      </c>
      <c r="G208" s="5">
        <v>18</v>
      </c>
      <c r="H208" s="5" t="s">
        <v>1015</v>
      </c>
      <c r="I208" s="5" t="s">
        <v>1016</v>
      </c>
      <c r="J208" s="5">
        <v>18389959139</v>
      </c>
      <c r="K208" s="5" t="s">
        <v>27</v>
      </c>
      <c r="L208" s="10"/>
      <c r="M208" s="5"/>
      <c r="N208" s="5" t="s">
        <v>27</v>
      </c>
      <c r="O208" s="10"/>
      <c r="P208" s="5"/>
      <c r="Q208" s="5"/>
      <c r="R208" s="5"/>
      <c r="S208" s="5"/>
    </row>
    <row r="209" customFormat="1" hidden="1" spans="1:19">
      <c r="A209" s="5">
        <v>206</v>
      </c>
      <c r="B209" s="5" t="s">
        <v>1017</v>
      </c>
      <c r="C209" s="5"/>
      <c r="D209" s="5" t="s">
        <v>198</v>
      </c>
      <c r="E209" s="5" t="s">
        <v>1018</v>
      </c>
      <c r="F209" s="5" t="s">
        <v>143</v>
      </c>
      <c r="G209" s="5">
        <v>18</v>
      </c>
      <c r="H209" s="5" t="s">
        <v>19739</v>
      </c>
      <c r="I209" s="5" t="s">
        <v>1020</v>
      </c>
      <c r="J209" s="5">
        <v>17376186645</v>
      </c>
      <c r="K209" s="5" t="s">
        <v>27</v>
      </c>
      <c r="L209" s="10"/>
      <c r="M209" s="5"/>
      <c r="N209" s="5" t="s">
        <v>27</v>
      </c>
      <c r="O209" s="10"/>
      <c r="P209" s="5"/>
      <c r="Q209" s="5"/>
      <c r="R209" s="5"/>
      <c r="S209" s="5"/>
    </row>
    <row r="210" customFormat="1" hidden="1" spans="1:19">
      <c r="A210" s="5">
        <v>207</v>
      </c>
      <c r="B210" s="5" t="s">
        <v>1021</v>
      </c>
      <c r="C210" s="5"/>
      <c r="D210" s="5" t="s">
        <v>198</v>
      </c>
      <c r="E210" s="5" t="s">
        <v>1022</v>
      </c>
      <c r="F210" s="5" t="s">
        <v>24</v>
      </c>
      <c r="G210" s="5">
        <v>18</v>
      </c>
      <c r="H210" s="5" t="s">
        <v>17856</v>
      </c>
      <c r="I210" s="5" t="s">
        <v>1024</v>
      </c>
      <c r="J210" s="5">
        <v>13737982559</v>
      </c>
      <c r="K210" s="5" t="s">
        <v>27</v>
      </c>
      <c r="L210" s="10"/>
      <c r="M210" s="5"/>
      <c r="N210" s="5" t="s">
        <v>27</v>
      </c>
      <c r="O210" s="10"/>
      <c r="P210" s="5"/>
      <c r="Q210" s="5"/>
      <c r="R210" s="5"/>
      <c r="S210" s="5"/>
    </row>
    <row r="211" customFormat="1" hidden="1" spans="1:19">
      <c r="A211" s="5">
        <v>208</v>
      </c>
      <c r="B211" s="5" t="s">
        <v>1025</v>
      </c>
      <c r="C211" s="5"/>
      <c r="D211" s="5" t="s">
        <v>198</v>
      </c>
      <c r="E211" s="5" t="s">
        <v>1026</v>
      </c>
      <c r="F211" s="5" t="s">
        <v>24</v>
      </c>
      <c r="G211" s="5">
        <v>18</v>
      </c>
      <c r="H211" s="5" t="s">
        <v>1027</v>
      </c>
      <c r="I211" s="5" t="s">
        <v>1028</v>
      </c>
      <c r="J211" s="5" t="s">
        <v>19740</v>
      </c>
      <c r="K211" s="5" t="s">
        <v>27</v>
      </c>
      <c r="L211" s="10"/>
      <c r="M211" s="5"/>
      <c r="N211" s="5" t="s">
        <v>27</v>
      </c>
      <c r="O211" s="10"/>
      <c r="P211" s="5"/>
      <c r="Q211" s="5"/>
      <c r="R211" s="5"/>
      <c r="S211" s="5"/>
    </row>
    <row r="212" customFormat="1" hidden="1" spans="1:19">
      <c r="A212" s="5">
        <v>209</v>
      </c>
      <c r="B212" s="5" t="s">
        <v>1029</v>
      </c>
      <c r="C212" s="5"/>
      <c r="D212" s="5" t="s">
        <v>198</v>
      </c>
      <c r="E212" s="5" t="s">
        <v>1030</v>
      </c>
      <c r="F212" s="5" t="s">
        <v>143</v>
      </c>
      <c r="G212" s="5">
        <v>20</v>
      </c>
      <c r="H212" s="5" t="s">
        <v>19741</v>
      </c>
      <c r="I212" s="5" t="s">
        <v>1032</v>
      </c>
      <c r="J212" s="5">
        <v>15977887639</v>
      </c>
      <c r="K212" s="5" t="s">
        <v>27</v>
      </c>
      <c r="L212" s="10"/>
      <c r="M212" s="5"/>
      <c r="N212" s="5" t="s">
        <v>27</v>
      </c>
      <c r="O212" s="10"/>
      <c r="P212" s="5"/>
      <c r="Q212" s="5"/>
      <c r="R212" s="5"/>
      <c r="S212" s="5"/>
    </row>
    <row r="213" customFormat="1" hidden="1" spans="1:19">
      <c r="A213" s="5">
        <v>210</v>
      </c>
      <c r="B213" s="5" t="s">
        <v>1033</v>
      </c>
      <c r="C213" s="5"/>
      <c r="D213" s="5" t="s">
        <v>198</v>
      </c>
      <c r="E213" s="5" t="s">
        <v>1034</v>
      </c>
      <c r="F213" s="5" t="s">
        <v>24</v>
      </c>
      <c r="G213" s="5">
        <v>18</v>
      </c>
      <c r="H213" s="5" t="s">
        <v>1035</v>
      </c>
      <c r="I213" s="5" t="s">
        <v>1036</v>
      </c>
      <c r="J213" s="5" t="s">
        <v>19742</v>
      </c>
      <c r="K213" s="5" t="s">
        <v>27</v>
      </c>
      <c r="L213" s="10"/>
      <c r="M213" s="5"/>
      <c r="N213" s="5" t="s">
        <v>27</v>
      </c>
      <c r="O213" s="10"/>
      <c r="P213" s="5"/>
      <c r="Q213" s="5"/>
      <c r="R213" s="5"/>
      <c r="S213" s="5"/>
    </row>
    <row r="214" customFormat="1" hidden="1" spans="1:19">
      <c r="A214" s="5">
        <v>211</v>
      </c>
      <c r="B214" s="5" t="s">
        <v>1037</v>
      </c>
      <c r="C214" s="5"/>
      <c r="D214" s="5" t="s">
        <v>198</v>
      </c>
      <c r="E214" s="5" t="s">
        <v>1038</v>
      </c>
      <c r="F214" s="5" t="s">
        <v>24</v>
      </c>
      <c r="G214" s="5">
        <v>18</v>
      </c>
      <c r="H214" s="5" t="s">
        <v>1039</v>
      </c>
      <c r="I214" s="5" t="s">
        <v>19743</v>
      </c>
      <c r="J214" s="5" t="s">
        <v>19744</v>
      </c>
      <c r="K214" s="5" t="s">
        <v>27</v>
      </c>
      <c r="L214" s="10"/>
      <c r="M214" s="5"/>
      <c r="N214" s="5" t="s">
        <v>27</v>
      </c>
      <c r="O214" s="10"/>
      <c r="P214" s="5"/>
      <c r="Q214" s="5"/>
      <c r="R214" s="5"/>
      <c r="S214" s="5"/>
    </row>
    <row r="215" customFormat="1" hidden="1" spans="1:19">
      <c r="A215" s="5">
        <v>212</v>
      </c>
      <c r="B215" s="5" t="s">
        <v>1041</v>
      </c>
      <c r="C215" s="5"/>
      <c r="D215" s="5" t="s">
        <v>198</v>
      </c>
      <c r="E215" s="5" t="s">
        <v>1042</v>
      </c>
      <c r="F215" s="5" t="s">
        <v>143</v>
      </c>
      <c r="G215" s="5">
        <v>16</v>
      </c>
      <c r="H215" s="5" t="s">
        <v>1043</v>
      </c>
      <c r="I215" s="5" t="s">
        <v>1044</v>
      </c>
      <c r="J215" s="5">
        <v>13877895725</v>
      </c>
      <c r="K215" s="5"/>
      <c r="L215" s="10"/>
      <c r="M215" s="5"/>
      <c r="N215" s="5"/>
      <c r="O215" s="10"/>
      <c r="P215" s="5"/>
      <c r="Q215" s="5"/>
      <c r="R215" s="5"/>
      <c r="S215" s="5"/>
    </row>
    <row r="216" customFormat="1" hidden="1" spans="1:19">
      <c r="A216" s="5">
        <v>213</v>
      </c>
      <c r="B216" s="5" t="s">
        <v>1045</v>
      </c>
      <c r="C216" s="5"/>
      <c r="D216" s="5" t="s">
        <v>198</v>
      </c>
      <c r="E216" s="5" t="s">
        <v>1046</v>
      </c>
      <c r="F216" s="5" t="s">
        <v>24</v>
      </c>
      <c r="G216" s="5">
        <v>18</v>
      </c>
      <c r="H216" s="5" t="s">
        <v>1047</v>
      </c>
      <c r="I216" s="5" t="s">
        <v>1048</v>
      </c>
      <c r="J216" s="5">
        <v>19127250196</v>
      </c>
      <c r="K216" s="5" t="s">
        <v>27</v>
      </c>
      <c r="L216" s="10"/>
      <c r="M216" s="5"/>
      <c r="N216" s="5" t="s">
        <v>27</v>
      </c>
      <c r="O216" s="10"/>
      <c r="P216" s="5"/>
      <c r="Q216" s="5"/>
      <c r="R216" s="5"/>
      <c r="S216" s="5"/>
    </row>
    <row r="217" customFormat="1" hidden="1" spans="1:19">
      <c r="A217" s="5">
        <v>214</v>
      </c>
      <c r="B217" s="5" t="s">
        <v>1049</v>
      </c>
      <c r="C217" s="5"/>
      <c r="D217" s="5" t="s">
        <v>198</v>
      </c>
      <c r="E217" s="5" t="s">
        <v>1050</v>
      </c>
      <c r="F217" s="5" t="s">
        <v>24</v>
      </c>
      <c r="G217" s="5">
        <v>18</v>
      </c>
      <c r="H217" s="5" t="s">
        <v>1051</v>
      </c>
      <c r="I217" s="5" t="s">
        <v>1052</v>
      </c>
      <c r="J217" s="5">
        <v>18176118949</v>
      </c>
      <c r="K217" s="5" t="s">
        <v>27</v>
      </c>
      <c r="L217" s="10"/>
      <c r="M217" s="5"/>
      <c r="N217" s="5" t="s">
        <v>27</v>
      </c>
      <c r="O217" s="10"/>
      <c r="P217" s="5"/>
      <c r="Q217" s="5"/>
      <c r="R217" s="5"/>
      <c r="S217" s="5"/>
    </row>
    <row r="218" customFormat="1" hidden="1" spans="1:19">
      <c r="A218" s="5">
        <v>215</v>
      </c>
      <c r="B218" s="5" t="s">
        <v>1053</v>
      </c>
      <c r="C218" s="5"/>
      <c r="D218" s="5" t="s">
        <v>198</v>
      </c>
      <c r="E218" s="5" t="s">
        <v>1054</v>
      </c>
      <c r="F218" s="5" t="s">
        <v>24</v>
      </c>
      <c r="G218" s="5">
        <v>19</v>
      </c>
      <c r="H218" s="5" t="s">
        <v>1055</v>
      </c>
      <c r="I218" s="5" t="s">
        <v>1056</v>
      </c>
      <c r="J218" s="5">
        <v>15177385381</v>
      </c>
      <c r="K218" s="5" t="s">
        <v>27</v>
      </c>
      <c r="L218" s="10"/>
      <c r="M218" s="5"/>
      <c r="N218" s="5" t="s">
        <v>27</v>
      </c>
      <c r="O218" s="10"/>
      <c r="P218" s="5"/>
      <c r="Q218" s="5"/>
      <c r="R218" s="5"/>
      <c r="S218" s="5"/>
    </row>
    <row r="219" customFormat="1" hidden="1" spans="1:19">
      <c r="A219" s="5">
        <v>216</v>
      </c>
      <c r="B219" s="5" t="s">
        <v>1057</v>
      </c>
      <c r="C219" s="5"/>
      <c r="D219" s="5" t="s">
        <v>198</v>
      </c>
      <c r="E219" s="5" t="s">
        <v>1058</v>
      </c>
      <c r="F219" s="5" t="s">
        <v>24</v>
      </c>
      <c r="G219" s="5">
        <v>18</v>
      </c>
      <c r="H219" s="5" t="s">
        <v>19745</v>
      </c>
      <c r="I219" s="5" t="s">
        <v>1060</v>
      </c>
      <c r="J219" s="5">
        <v>13878746751</v>
      </c>
      <c r="K219" s="5" t="s">
        <v>27</v>
      </c>
      <c r="L219" s="10"/>
      <c r="M219" s="5"/>
      <c r="N219" s="5" t="s">
        <v>27</v>
      </c>
      <c r="O219" s="10"/>
      <c r="P219" s="5"/>
      <c r="Q219" s="5"/>
      <c r="R219" s="5"/>
      <c r="S219" s="5"/>
    </row>
    <row r="220" customFormat="1" hidden="1" spans="1:19">
      <c r="A220" s="5">
        <v>217</v>
      </c>
      <c r="B220" s="5" t="s">
        <v>1061</v>
      </c>
      <c r="C220" s="5"/>
      <c r="D220" s="5" t="s">
        <v>198</v>
      </c>
      <c r="E220" s="5" t="s">
        <v>1062</v>
      </c>
      <c r="F220" s="5" t="s">
        <v>143</v>
      </c>
      <c r="G220" s="5">
        <v>18</v>
      </c>
      <c r="H220" s="5" t="s">
        <v>19746</v>
      </c>
      <c r="I220" s="5" t="s">
        <v>1064</v>
      </c>
      <c r="J220" s="5">
        <v>15878686161</v>
      </c>
      <c r="K220" s="5" t="s">
        <v>27</v>
      </c>
      <c r="L220" s="10"/>
      <c r="M220" s="5"/>
      <c r="N220" s="5" t="s">
        <v>27</v>
      </c>
      <c r="O220" s="10"/>
      <c r="P220" s="5"/>
      <c r="Q220" s="5"/>
      <c r="R220" s="5"/>
      <c r="S220" s="5"/>
    </row>
    <row r="221" customFormat="1" hidden="1" spans="1:19">
      <c r="A221" s="5">
        <v>218</v>
      </c>
      <c r="B221" s="5" t="s">
        <v>1065</v>
      </c>
      <c r="C221" s="5"/>
      <c r="D221" s="5" t="s">
        <v>198</v>
      </c>
      <c r="E221" s="5" t="s">
        <v>1066</v>
      </c>
      <c r="F221" s="5" t="s">
        <v>24</v>
      </c>
      <c r="G221" s="5">
        <v>18</v>
      </c>
      <c r="H221" s="5" t="s">
        <v>1067</v>
      </c>
      <c r="I221" s="5" t="s">
        <v>1068</v>
      </c>
      <c r="J221" s="5">
        <v>17777938535</v>
      </c>
      <c r="K221" s="5" t="s">
        <v>27</v>
      </c>
      <c r="L221" s="10"/>
      <c r="M221" s="5"/>
      <c r="N221" s="5" t="s">
        <v>27</v>
      </c>
      <c r="O221" s="10"/>
      <c r="P221" s="5"/>
      <c r="Q221" s="5"/>
      <c r="R221" s="5"/>
      <c r="S221" s="5"/>
    </row>
    <row r="222" customFormat="1" hidden="1" spans="1:19">
      <c r="A222" s="5">
        <v>219</v>
      </c>
      <c r="B222" s="5" t="s">
        <v>1069</v>
      </c>
      <c r="C222" s="5"/>
      <c r="D222" s="5" t="s">
        <v>198</v>
      </c>
      <c r="E222" s="5" t="s">
        <v>1070</v>
      </c>
      <c r="F222" s="5" t="s">
        <v>24</v>
      </c>
      <c r="G222" s="5">
        <v>18</v>
      </c>
      <c r="H222" s="5" t="s">
        <v>1071</v>
      </c>
      <c r="I222" s="5" t="s">
        <v>1072</v>
      </c>
      <c r="J222" s="5">
        <v>13418885499</v>
      </c>
      <c r="K222" s="5" t="s">
        <v>27</v>
      </c>
      <c r="L222" s="10"/>
      <c r="M222" s="5"/>
      <c r="N222" s="5" t="s">
        <v>30</v>
      </c>
      <c r="O222" s="10"/>
      <c r="P222" s="5"/>
      <c r="Q222" s="5"/>
      <c r="R222" s="5"/>
      <c r="S222" s="5"/>
    </row>
    <row r="223" customFormat="1" hidden="1" spans="1:19">
      <c r="A223" s="5">
        <v>220</v>
      </c>
      <c r="B223" s="5" t="s">
        <v>1073</v>
      </c>
      <c r="C223" s="5"/>
      <c r="D223" s="5" t="s">
        <v>198</v>
      </c>
      <c r="E223" s="5" t="s">
        <v>1074</v>
      </c>
      <c r="F223" s="5" t="s">
        <v>24</v>
      </c>
      <c r="G223" s="5">
        <v>21</v>
      </c>
      <c r="H223" s="5" t="s">
        <v>1075</v>
      </c>
      <c r="I223" s="5" t="s">
        <v>1076</v>
      </c>
      <c r="J223" s="5">
        <v>15078635712</v>
      </c>
      <c r="K223" s="5" t="s">
        <v>27</v>
      </c>
      <c r="L223" s="10"/>
      <c r="M223" s="5"/>
      <c r="N223" s="5" t="s">
        <v>27</v>
      </c>
      <c r="O223" s="10"/>
      <c r="P223" s="5"/>
      <c r="Q223" s="5"/>
      <c r="R223" s="5"/>
      <c r="S223" s="5"/>
    </row>
    <row r="224" customFormat="1" hidden="1" spans="1:19">
      <c r="A224" s="5">
        <v>221</v>
      </c>
      <c r="B224" s="5" t="s">
        <v>1077</v>
      </c>
      <c r="C224" s="5"/>
      <c r="D224" s="5" t="s">
        <v>198</v>
      </c>
      <c r="E224" s="5" t="s">
        <v>1078</v>
      </c>
      <c r="F224" s="5" t="s">
        <v>24</v>
      </c>
      <c r="G224" s="5">
        <v>18</v>
      </c>
      <c r="H224" s="5" t="s">
        <v>1079</v>
      </c>
      <c r="I224" s="5" t="s">
        <v>1080</v>
      </c>
      <c r="J224" s="5">
        <v>15077659212</v>
      </c>
      <c r="K224" s="5" t="s">
        <v>27</v>
      </c>
      <c r="L224" s="10"/>
      <c r="M224" s="5"/>
      <c r="N224" s="5" t="s">
        <v>27</v>
      </c>
      <c r="O224" s="10"/>
      <c r="P224" s="5"/>
      <c r="Q224" s="5"/>
      <c r="R224" s="5"/>
      <c r="S224" s="5"/>
    </row>
    <row r="225" customFormat="1" hidden="1" spans="1:19">
      <c r="A225" s="5">
        <v>222</v>
      </c>
      <c r="B225" s="5" t="s">
        <v>1081</v>
      </c>
      <c r="C225" s="5"/>
      <c r="D225" s="5" t="s">
        <v>198</v>
      </c>
      <c r="E225" s="5" t="s">
        <v>1082</v>
      </c>
      <c r="F225" s="5" t="s">
        <v>24</v>
      </c>
      <c r="G225" s="5">
        <v>21</v>
      </c>
      <c r="H225" s="5" t="s">
        <v>1083</v>
      </c>
      <c r="I225" s="5" t="s">
        <v>1084</v>
      </c>
      <c r="J225" s="5">
        <v>18775854969</v>
      </c>
      <c r="K225" s="5" t="s">
        <v>27</v>
      </c>
      <c r="L225" s="10"/>
      <c r="M225" s="5"/>
      <c r="N225" s="5" t="s">
        <v>27</v>
      </c>
      <c r="O225" s="10"/>
      <c r="P225" s="5"/>
      <c r="Q225" s="5"/>
      <c r="R225" s="5"/>
      <c r="S225" s="5"/>
    </row>
    <row r="226" customFormat="1" hidden="1" spans="1:19">
      <c r="A226" s="5">
        <v>223</v>
      </c>
      <c r="B226" s="5" t="s">
        <v>1085</v>
      </c>
      <c r="C226" s="5"/>
      <c r="D226" s="5" t="s">
        <v>198</v>
      </c>
      <c r="E226" s="5" t="s">
        <v>1086</v>
      </c>
      <c r="F226" s="5" t="s">
        <v>143</v>
      </c>
      <c r="G226" s="5">
        <v>19</v>
      </c>
      <c r="H226" s="5" t="s">
        <v>1087</v>
      </c>
      <c r="I226" s="5" t="s">
        <v>1088</v>
      </c>
      <c r="J226" s="5">
        <v>18176149658</v>
      </c>
      <c r="K226" s="5" t="s">
        <v>27</v>
      </c>
      <c r="L226" s="10"/>
      <c r="M226" s="5"/>
      <c r="N226" s="5" t="s">
        <v>27</v>
      </c>
      <c r="O226" s="10"/>
      <c r="P226" s="5"/>
      <c r="Q226" s="5"/>
      <c r="R226" s="5"/>
      <c r="S226" s="5"/>
    </row>
    <row r="227" customFormat="1" hidden="1" spans="1:19">
      <c r="A227" s="5">
        <v>224</v>
      </c>
      <c r="B227" s="5" t="s">
        <v>1089</v>
      </c>
      <c r="C227" s="5"/>
      <c r="D227" s="5" t="s">
        <v>198</v>
      </c>
      <c r="E227" s="5" t="s">
        <v>1090</v>
      </c>
      <c r="F227" s="5" t="s">
        <v>143</v>
      </c>
      <c r="G227" s="5">
        <v>18</v>
      </c>
      <c r="H227" s="5" t="s">
        <v>19747</v>
      </c>
      <c r="I227" s="5" t="s">
        <v>1092</v>
      </c>
      <c r="J227" s="5">
        <v>13123586175</v>
      </c>
      <c r="K227" s="5" t="s">
        <v>27</v>
      </c>
      <c r="L227" s="10"/>
      <c r="M227" s="5"/>
      <c r="N227" s="5" t="s">
        <v>27</v>
      </c>
      <c r="O227" s="10"/>
      <c r="P227" s="5"/>
      <c r="Q227" s="5"/>
      <c r="R227" s="5"/>
      <c r="S227" s="5"/>
    </row>
    <row r="228" customFormat="1" hidden="1" spans="1:19">
      <c r="A228" s="5">
        <v>225</v>
      </c>
      <c r="B228" s="5" t="s">
        <v>1093</v>
      </c>
      <c r="C228" s="5"/>
      <c r="D228" s="5" t="s">
        <v>198</v>
      </c>
      <c r="E228" s="5" t="s">
        <v>1094</v>
      </c>
      <c r="F228" s="5" t="s">
        <v>24</v>
      </c>
      <c r="G228" s="5">
        <v>18</v>
      </c>
      <c r="H228" s="5" t="s">
        <v>19748</v>
      </c>
      <c r="I228" s="5" t="s">
        <v>1096</v>
      </c>
      <c r="J228" s="5">
        <v>13557181200</v>
      </c>
      <c r="K228" s="5" t="s">
        <v>27</v>
      </c>
      <c r="L228" s="10"/>
      <c r="M228" s="5"/>
      <c r="N228" s="5" t="s">
        <v>27</v>
      </c>
      <c r="O228" s="10"/>
      <c r="P228" s="5"/>
      <c r="Q228" s="5"/>
      <c r="R228" s="5"/>
      <c r="S228" s="5"/>
    </row>
    <row r="229" customFormat="1" hidden="1" spans="1:19">
      <c r="A229" s="5">
        <v>226</v>
      </c>
      <c r="B229" s="5" t="s">
        <v>1097</v>
      </c>
      <c r="C229" s="5"/>
      <c r="D229" s="5" t="s">
        <v>198</v>
      </c>
      <c r="E229" s="5" t="s">
        <v>1098</v>
      </c>
      <c r="F229" s="5" t="s">
        <v>24</v>
      </c>
      <c r="G229" s="5">
        <v>18</v>
      </c>
      <c r="H229" s="5" t="s">
        <v>19749</v>
      </c>
      <c r="I229" s="5" t="s">
        <v>1100</v>
      </c>
      <c r="J229" s="5">
        <v>15078574703</v>
      </c>
      <c r="K229" s="5" t="s">
        <v>27</v>
      </c>
      <c r="L229" s="10"/>
      <c r="M229" s="5"/>
      <c r="N229" s="5" t="s">
        <v>27</v>
      </c>
      <c r="O229" s="10"/>
      <c r="P229" s="5"/>
      <c r="Q229" s="5"/>
      <c r="R229" s="5"/>
      <c r="S229" s="5"/>
    </row>
    <row r="230" customFormat="1" hidden="1" spans="1:19">
      <c r="A230" s="5">
        <v>227</v>
      </c>
      <c r="B230" s="5" t="s">
        <v>1101</v>
      </c>
      <c r="C230" s="5"/>
      <c r="D230" s="5" t="s">
        <v>198</v>
      </c>
      <c r="E230" s="5" t="s">
        <v>1102</v>
      </c>
      <c r="F230" s="5" t="s">
        <v>143</v>
      </c>
      <c r="G230" s="5">
        <v>18</v>
      </c>
      <c r="H230" s="5" t="s">
        <v>17922</v>
      </c>
      <c r="I230" s="5" t="s">
        <v>1104</v>
      </c>
      <c r="J230" s="5">
        <v>18887756607</v>
      </c>
      <c r="K230" s="5" t="s">
        <v>27</v>
      </c>
      <c r="L230" s="10"/>
      <c r="M230" s="5"/>
      <c r="N230" s="5" t="s">
        <v>27</v>
      </c>
      <c r="O230" s="10"/>
      <c r="P230" s="5"/>
      <c r="Q230" s="5"/>
      <c r="R230" s="5"/>
      <c r="S230" s="5"/>
    </row>
    <row r="231" customFormat="1" hidden="1" spans="1:19">
      <c r="A231" s="5">
        <v>228</v>
      </c>
      <c r="B231" s="5" t="s">
        <v>1105</v>
      </c>
      <c r="C231" s="5"/>
      <c r="D231" s="5" t="s">
        <v>198</v>
      </c>
      <c r="E231" s="5" t="s">
        <v>1106</v>
      </c>
      <c r="F231" s="5" t="s">
        <v>24</v>
      </c>
      <c r="G231" s="5">
        <v>20</v>
      </c>
      <c r="H231" s="5" t="s">
        <v>1107</v>
      </c>
      <c r="I231" s="5" t="s">
        <v>1108</v>
      </c>
      <c r="J231" s="5">
        <v>18707782046</v>
      </c>
      <c r="K231" s="5" t="s">
        <v>27</v>
      </c>
      <c r="L231" s="10"/>
      <c r="M231" s="5"/>
      <c r="N231" s="5" t="s">
        <v>30</v>
      </c>
      <c r="O231" s="10"/>
      <c r="P231" s="5"/>
      <c r="Q231" s="5"/>
      <c r="R231" s="5"/>
      <c r="S231" s="5"/>
    </row>
    <row r="232" customFormat="1" hidden="1" spans="1:19">
      <c r="A232" s="5">
        <v>229</v>
      </c>
      <c r="B232" s="5" t="s">
        <v>1109</v>
      </c>
      <c r="C232" s="5"/>
      <c r="D232" s="5" t="s">
        <v>198</v>
      </c>
      <c r="E232" s="5" t="s">
        <v>1110</v>
      </c>
      <c r="F232" s="5" t="s">
        <v>143</v>
      </c>
      <c r="G232" s="5">
        <v>19</v>
      </c>
      <c r="H232" s="5" t="s">
        <v>1111</v>
      </c>
      <c r="I232" s="5" t="s">
        <v>1112</v>
      </c>
      <c r="J232" s="5">
        <v>15807781073</v>
      </c>
      <c r="K232" s="5" t="s">
        <v>27</v>
      </c>
      <c r="L232" s="10"/>
      <c r="M232" s="5"/>
      <c r="N232" s="5" t="s">
        <v>27</v>
      </c>
      <c r="O232" s="10"/>
      <c r="P232" s="5"/>
      <c r="Q232" s="5"/>
      <c r="R232" s="5"/>
      <c r="S232" s="5"/>
    </row>
    <row r="233" customFormat="1" hidden="1" spans="1:19">
      <c r="A233" s="5">
        <v>230</v>
      </c>
      <c r="B233" s="5" t="s">
        <v>1113</v>
      </c>
      <c r="C233" s="5"/>
      <c r="D233" s="5" t="s">
        <v>198</v>
      </c>
      <c r="E233" s="5" t="s">
        <v>1114</v>
      </c>
      <c r="F233" s="5" t="s">
        <v>143</v>
      </c>
      <c r="G233" s="5">
        <v>18</v>
      </c>
      <c r="H233" s="5" t="s">
        <v>19750</v>
      </c>
      <c r="I233" s="5" t="s">
        <v>1116</v>
      </c>
      <c r="J233" s="5">
        <v>15078636498</v>
      </c>
      <c r="K233" s="5" t="s">
        <v>27</v>
      </c>
      <c r="L233" s="10"/>
      <c r="M233" s="5"/>
      <c r="N233" s="5" t="s">
        <v>30</v>
      </c>
      <c r="O233" s="10"/>
      <c r="P233" s="5"/>
      <c r="Q233" s="5"/>
      <c r="R233" s="5"/>
      <c r="S233" s="5"/>
    </row>
    <row r="234" customFormat="1" hidden="1" spans="1:19">
      <c r="A234" s="5">
        <v>231</v>
      </c>
      <c r="B234" s="5" t="s">
        <v>1117</v>
      </c>
      <c r="C234" s="5"/>
      <c r="D234" s="5" t="s">
        <v>198</v>
      </c>
      <c r="E234" s="5" t="s">
        <v>1118</v>
      </c>
      <c r="F234" s="5" t="s">
        <v>24</v>
      </c>
      <c r="G234" s="5">
        <v>18</v>
      </c>
      <c r="H234" s="5" t="s">
        <v>1119</v>
      </c>
      <c r="I234" s="5" t="s">
        <v>1120</v>
      </c>
      <c r="J234" s="5">
        <v>18174936870</v>
      </c>
      <c r="K234" s="5" t="s">
        <v>27</v>
      </c>
      <c r="L234" s="10"/>
      <c r="M234" s="5"/>
      <c r="N234" s="5" t="s">
        <v>27</v>
      </c>
      <c r="O234" s="10"/>
      <c r="P234" s="5"/>
      <c r="Q234" s="5"/>
      <c r="R234" s="5"/>
      <c r="S234" s="5"/>
    </row>
    <row r="235" customFormat="1" hidden="1" spans="1:19">
      <c r="A235" s="5">
        <v>232</v>
      </c>
      <c r="B235" s="5" t="s">
        <v>1121</v>
      </c>
      <c r="C235" s="5"/>
      <c r="D235" s="5" t="s">
        <v>198</v>
      </c>
      <c r="E235" s="5" t="s">
        <v>1122</v>
      </c>
      <c r="F235" s="5" t="s">
        <v>143</v>
      </c>
      <c r="G235" s="5">
        <v>18</v>
      </c>
      <c r="H235" s="5" t="s">
        <v>1123</v>
      </c>
      <c r="I235" s="5" t="s">
        <v>1124</v>
      </c>
      <c r="J235" s="5">
        <v>18776879606</v>
      </c>
      <c r="K235" s="5"/>
      <c r="L235" s="10"/>
      <c r="M235" s="5"/>
      <c r="N235" s="5"/>
      <c r="O235" s="10"/>
      <c r="P235" s="5"/>
      <c r="Q235" s="5"/>
      <c r="R235" s="5"/>
      <c r="S235" s="5"/>
    </row>
    <row r="236" customFormat="1" hidden="1" spans="1:19">
      <c r="A236" s="5">
        <v>233</v>
      </c>
      <c r="B236" s="5" t="s">
        <v>1125</v>
      </c>
      <c r="C236" s="5"/>
      <c r="D236" s="5" t="s">
        <v>198</v>
      </c>
      <c r="E236" s="5" t="s">
        <v>1126</v>
      </c>
      <c r="F236" s="5" t="s">
        <v>143</v>
      </c>
      <c r="G236" s="5">
        <v>17</v>
      </c>
      <c r="H236" s="5" t="s">
        <v>17968</v>
      </c>
      <c r="I236" s="5" t="s">
        <v>1128</v>
      </c>
      <c r="J236" s="5">
        <v>13407753063</v>
      </c>
      <c r="K236" s="5"/>
      <c r="L236" s="10"/>
      <c r="M236" s="5"/>
      <c r="N236" s="5"/>
      <c r="O236" s="10"/>
      <c r="P236" s="5"/>
      <c r="Q236" s="5"/>
      <c r="R236" s="5"/>
      <c r="S236" s="5"/>
    </row>
    <row r="237" customFormat="1" hidden="1" spans="1:19">
      <c r="A237" s="5">
        <v>234</v>
      </c>
      <c r="B237" s="5" t="s">
        <v>1130</v>
      </c>
      <c r="C237" s="5"/>
      <c r="D237" s="5" t="s">
        <v>198</v>
      </c>
      <c r="E237" s="5" t="s">
        <v>1131</v>
      </c>
      <c r="F237" s="5" t="s">
        <v>24</v>
      </c>
      <c r="G237" s="5">
        <v>21</v>
      </c>
      <c r="H237" s="5" t="s">
        <v>1132</v>
      </c>
      <c r="I237" s="5" t="s">
        <v>1133</v>
      </c>
      <c r="J237" s="5">
        <v>18977861595</v>
      </c>
      <c r="K237" s="5" t="s">
        <v>27</v>
      </c>
      <c r="L237" s="10"/>
      <c r="M237" s="5"/>
      <c r="N237" s="5" t="s">
        <v>27</v>
      </c>
      <c r="O237" s="10"/>
      <c r="P237" s="5"/>
      <c r="Q237" s="5"/>
      <c r="R237" s="5"/>
      <c r="S237" s="5"/>
    </row>
    <row r="238" customFormat="1" hidden="1" spans="1:19">
      <c r="A238" s="5">
        <v>235</v>
      </c>
      <c r="B238" s="5" t="s">
        <v>1134</v>
      </c>
      <c r="C238" s="5"/>
      <c r="D238" s="5" t="s">
        <v>198</v>
      </c>
      <c r="E238" s="5" t="s">
        <v>1135</v>
      </c>
      <c r="F238" s="5" t="s">
        <v>24</v>
      </c>
      <c r="G238" s="5">
        <v>20</v>
      </c>
      <c r="H238" s="5" t="s">
        <v>1136</v>
      </c>
      <c r="I238" s="5" t="s">
        <v>1137</v>
      </c>
      <c r="J238" s="5">
        <v>18174936996</v>
      </c>
      <c r="K238" s="5" t="s">
        <v>27</v>
      </c>
      <c r="L238" s="10"/>
      <c r="M238" s="5"/>
      <c r="N238" s="5" t="s">
        <v>27</v>
      </c>
      <c r="O238" s="10"/>
      <c r="P238" s="5"/>
      <c r="Q238" s="5"/>
      <c r="R238" s="5"/>
      <c r="S238" s="5"/>
    </row>
    <row r="239" customFormat="1" hidden="1" spans="1:19">
      <c r="A239" s="5">
        <v>236</v>
      </c>
      <c r="B239" s="5" t="s">
        <v>1138</v>
      </c>
      <c r="C239" s="5"/>
      <c r="D239" s="5" t="s">
        <v>198</v>
      </c>
      <c r="E239" s="5" t="s">
        <v>1139</v>
      </c>
      <c r="F239" s="5" t="s">
        <v>143</v>
      </c>
      <c r="G239" s="5">
        <v>18</v>
      </c>
      <c r="H239" s="5" t="s">
        <v>1140</v>
      </c>
      <c r="I239" s="5" t="s">
        <v>1141</v>
      </c>
      <c r="J239" s="5">
        <v>17807833020</v>
      </c>
      <c r="K239" s="5" t="s">
        <v>27</v>
      </c>
      <c r="L239" s="10"/>
      <c r="M239" s="5"/>
      <c r="N239" s="5" t="s">
        <v>27</v>
      </c>
      <c r="O239" s="10"/>
      <c r="P239" s="5"/>
      <c r="Q239" s="5"/>
      <c r="R239" s="5"/>
      <c r="S239" s="5"/>
    </row>
    <row r="240" customFormat="1" hidden="1" spans="1:19">
      <c r="A240" s="5">
        <v>237</v>
      </c>
      <c r="B240" s="5" t="s">
        <v>1142</v>
      </c>
      <c r="C240" s="5"/>
      <c r="D240" s="5" t="s">
        <v>198</v>
      </c>
      <c r="E240" s="5" t="s">
        <v>1143</v>
      </c>
      <c r="F240" s="5" t="s">
        <v>24</v>
      </c>
      <c r="G240" s="5">
        <v>21</v>
      </c>
      <c r="H240" s="5" t="s">
        <v>1144</v>
      </c>
      <c r="I240" s="5" t="s">
        <v>1145</v>
      </c>
      <c r="J240" s="5">
        <v>18177873868</v>
      </c>
      <c r="K240" s="5" t="s">
        <v>27</v>
      </c>
      <c r="L240" s="10"/>
      <c r="M240" s="5"/>
      <c r="N240" s="5" t="s">
        <v>30</v>
      </c>
      <c r="O240" s="10"/>
      <c r="P240" s="5"/>
      <c r="Q240" s="5"/>
      <c r="R240" s="5"/>
      <c r="S240" s="5"/>
    </row>
    <row r="241" customFormat="1" hidden="1" spans="1:19">
      <c r="A241" s="5">
        <v>238</v>
      </c>
      <c r="B241" s="5" t="s">
        <v>1146</v>
      </c>
      <c r="C241" s="5"/>
      <c r="D241" s="5" t="s">
        <v>198</v>
      </c>
      <c r="E241" s="5" t="s">
        <v>1147</v>
      </c>
      <c r="F241" s="5" t="s">
        <v>24</v>
      </c>
      <c r="G241" s="5">
        <v>20</v>
      </c>
      <c r="H241" s="5" t="s">
        <v>1148</v>
      </c>
      <c r="I241" s="5" t="s">
        <v>1149</v>
      </c>
      <c r="J241" s="5">
        <v>18776862535</v>
      </c>
      <c r="K241" s="5" t="s">
        <v>27</v>
      </c>
      <c r="L241" s="10"/>
      <c r="M241" s="5"/>
      <c r="N241" s="5" t="s">
        <v>27</v>
      </c>
      <c r="O241" s="10"/>
      <c r="P241" s="5"/>
      <c r="Q241" s="5"/>
      <c r="R241" s="5"/>
      <c r="S241" s="5"/>
    </row>
    <row r="242" customFormat="1" hidden="1" spans="1:19">
      <c r="A242" s="5">
        <v>239</v>
      </c>
      <c r="B242" s="5" t="s">
        <v>1150</v>
      </c>
      <c r="C242" s="5"/>
      <c r="D242" s="5" t="s">
        <v>198</v>
      </c>
      <c r="E242" s="5" t="s">
        <v>1151</v>
      </c>
      <c r="F242" s="5" t="s">
        <v>143</v>
      </c>
      <c r="G242" s="5">
        <v>17</v>
      </c>
      <c r="H242" s="5" t="s">
        <v>20606</v>
      </c>
      <c r="I242" s="5" t="s">
        <v>90</v>
      </c>
      <c r="J242" s="5">
        <v>13907884062</v>
      </c>
      <c r="K242" s="5"/>
      <c r="L242" s="10"/>
      <c r="M242" s="5"/>
      <c r="N242" s="5"/>
      <c r="O242" s="10"/>
      <c r="P242" s="5"/>
      <c r="Q242" s="5"/>
      <c r="R242" s="5"/>
      <c r="S242" s="5"/>
    </row>
    <row r="243" customFormat="1" hidden="1" spans="1:19">
      <c r="A243" s="5">
        <v>240</v>
      </c>
      <c r="B243" s="5" t="s">
        <v>1153</v>
      </c>
      <c r="C243" s="5"/>
      <c r="D243" s="5" t="s">
        <v>198</v>
      </c>
      <c r="E243" s="5" t="s">
        <v>1154</v>
      </c>
      <c r="F243" s="5" t="s">
        <v>24</v>
      </c>
      <c r="G243" s="5">
        <v>18</v>
      </c>
      <c r="H243" s="5" t="s">
        <v>18405</v>
      </c>
      <c r="I243" s="5" t="s">
        <v>1156</v>
      </c>
      <c r="J243" s="5">
        <v>18249927750</v>
      </c>
      <c r="K243" s="5" t="s">
        <v>27</v>
      </c>
      <c r="L243" s="10"/>
      <c r="M243" s="5"/>
      <c r="N243" s="5" t="s">
        <v>27</v>
      </c>
      <c r="O243" s="10"/>
      <c r="P243" s="5"/>
      <c r="Q243" s="5"/>
      <c r="R243" s="5"/>
      <c r="S243" s="5"/>
    </row>
    <row r="244" customFormat="1" hidden="1" spans="1:19">
      <c r="A244" s="5">
        <v>241</v>
      </c>
      <c r="B244" s="5" t="s">
        <v>1157</v>
      </c>
      <c r="C244" s="5"/>
      <c r="D244" s="5" t="s">
        <v>198</v>
      </c>
      <c r="E244" s="5" t="s">
        <v>1158</v>
      </c>
      <c r="F244" s="5" t="s">
        <v>143</v>
      </c>
      <c r="G244" s="5">
        <v>17</v>
      </c>
      <c r="H244" s="5" t="s">
        <v>20609</v>
      </c>
      <c r="I244" s="5" t="s">
        <v>1160</v>
      </c>
      <c r="J244" s="5">
        <v>15977887198</v>
      </c>
      <c r="K244" s="5"/>
      <c r="L244" s="10"/>
      <c r="M244" s="5"/>
      <c r="N244" s="5"/>
      <c r="O244" s="10"/>
      <c r="P244" s="5"/>
      <c r="Q244" s="5"/>
      <c r="R244" s="5"/>
      <c r="S244" s="5"/>
    </row>
    <row r="245" customFormat="1" hidden="1" spans="1:19">
      <c r="A245" s="5">
        <v>242</v>
      </c>
      <c r="B245" s="5" t="s">
        <v>1161</v>
      </c>
      <c r="C245" s="5"/>
      <c r="D245" s="5" t="s">
        <v>198</v>
      </c>
      <c r="E245" s="5" t="s">
        <v>1162</v>
      </c>
      <c r="F245" s="5" t="s">
        <v>24</v>
      </c>
      <c r="G245" s="5">
        <v>19</v>
      </c>
      <c r="H245" s="5" t="s">
        <v>1163</v>
      </c>
      <c r="I245" s="5" t="s">
        <v>1164</v>
      </c>
      <c r="J245" s="5" t="s">
        <v>19751</v>
      </c>
      <c r="K245" s="5" t="s">
        <v>27</v>
      </c>
      <c r="L245" s="10"/>
      <c r="M245" s="5"/>
      <c r="N245" s="5" t="s">
        <v>27</v>
      </c>
      <c r="O245" s="10"/>
      <c r="P245" s="5"/>
      <c r="Q245" s="5"/>
      <c r="R245" s="5"/>
      <c r="S245" s="5"/>
    </row>
    <row r="246" customFormat="1" hidden="1" spans="1:19">
      <c r="A246" s="5">
        <v>243</v>
      </c>
      <c r="B246" s="5" t="s">
        <v>1165</v>
      </c>
      <c r="C246" s="5"/>
      <c r="D246" s="5" t="s">
        <v>198</v>
      </c>
      <c r="E246" s="5" t="s">
        <v>1166</v>
      </c>
      <c r="F246" s="5" t="s">
        <v>143</v>
      </c>
      <c r="G246" s="5">
        <v>18</v>
      </c>
      <c r="H246" s="5" t="s">
        <v>1167</v>
      </c>
      <c r="I246" s="5" t="s">
        <v>1168</v>
      </c>
      <c r="J246" s="5">
        <v>13926832148</v>
      </c>
      <c r="K246" s="5" t="s">
        <v>27</v>
      </c>
      <c r="L246" s="10"/>
      <c r="M246" s="5"/>
      <c r="N246" s="5" t="s">
        <v>27</v>
      </c>
      <c r="O246" s="10"/>
      <c r="P246" s="5"/>
      <c r="Q246" s="5"/>
      <c r="R246" s="5"/>
      <c r="S246" s="5"/>
    </row>
    <row r="247" customFormat="1" hidden="1" spans="1:19">
      <c r="A247" s="5">
        <v>244</v>
      </c>
      <c r="B247" s="5" t="s">
        <v>1169</v>
      </c>
      <c r="C247" s="5"/>
      <c r="D247" s="5" t="s">
        <v>198</v>
      </c>
      <c r="E247" s="5" t="s">
        <v>1170</v>
      </c>
      <c r="F247" s="5" t="s">
        <v>143</v>
      </c>
      <c r="G247" s="5">
        <v>18</v>
      </c>
      <c r="H247" s="5" t="s">
        <v>1171</v>
      </c>
      <c r="I247" s="5" t="s">
        <v>1172</v>
      </c>
      <c r="J247" s="5">
        <v>15949326110</v>
      </c>
      <c r="K247" s="5"/>
      <c r="L247" s="10"/>
      <c r="M247" s="5"/>
      <c r="N247" s="5"/>
      <c r="O247" s="10"/>
      <c r="P247" s="5"/>
      <c r="Q247" s="5"/>
      <c r="R247" s="5"/>
      <c r="S247" s="5"/>
    </row>
    <row r="248" customFormat="1" hidden="1" spans="1:19">
      <c r="A248" s="5">
        <v>245</v>
      </c>
      <c r="B248" s="5" t="s">
        <v>1173</v>
      </c>
      <c r="C248" s="5"/>
      <c r="D248" s="5" t="s">
        <v>198</v>
      </c>
      <c r="E248" s="5" t="s">
        <v>1174</v>
      </c>
      <c r="F248" s="5" t="s">
        <v>24</v>
      </c>
      <c r="G248" s="5">
        <v>19</v>
      </c>
      <c r="H248" s="5" t="s">
        <v>1175</v>
      </c>
      <c r="I248" s="5" t="s">
        <v>1176</v>
      </c>
      <c r="J248" s="5">
        <v>18977801221</v>
      </c>
      <c r="K248" s="5" t="s">
        <v>27</v>
      </c>
      <c r="L248" s="10"/>
      <c r="M248" s="5"/>
      <c r="N248" s="5" t="s">
        <v>27</v>
      </c>
      <c r="O248" s="10"/>
      <c r="P248" s="5"/>
      <c r="Q248" s="5"/>
      <c r="R248" s="5"/>
      <c r="S248" s="5"/>
    </row>
    <row r="249" customFormat="1" hidden="1" spans="1:19">
      <c r="A249" s="5">
        <v>246</v>
      </c>
      <c r="B249" s="5" t="s">
        <v>1177</v>
      </c>
      <c r="C249" s="5"/>
      <c r="D249" s="5" t="s">
        <v>198</v>
      </c>
      <c r="E249" s="5" t="s">
        <v>654</v>
      </c>
      <c r="F249" s="5" t="s">
        <v>24</v>
      </c>
      <c r="G249" s="5">
        <v>20</v>
      </c>
      <c r="H249" s="5" t="s">
        <v>655</v>
      </c>
      <c r="I249" s="5" t="s">
        <v>656</v>
      </c>
      <c r="J249" s="5">
        <v>19977871575</v>
      </c>
      <c r="K249" s="5" t="s">
        <v>27</v>
      </c>
      <c r="L249" s="10"/>
      <c r="M249" s="5"/>
      <c r="N249" s="5" t="s">
        <v>27</v>
      </c>
      <c r="O249" s="10"/>
      <c r="P249" s="5"/>
      <c r="Q249" s="5"/>
      <c r="R249" s="5"/>
      <c r="S249" s="5"/>
    </row>
    <row r="250" customFormat="1" hidden="1" spans="1:19">
      <c r="A250" s="5">
        <v>247</v>
      </c>
      <c r="B250" s="5" t="s">
        <v>1178</v>
      </c>
      <c r="C250" s="5"/>
      <c r="D250" s="5" t="s">
        <v>198</v>
      </c>
      <c r="E250" s="5" t="s">
        <v>1179</v>
      </c>
      <c r="F250" s="5" t="s">
        <v>143</v>
      </c>
      <c r="G250" s="5">
        <v>19</v>
      </c>
      <c r="H250" s="5" t="s">
        <v>1180</v>
      </c>
      <c r="I250" s="5" t="s">
        <v>1181</v>
      </c>
      <c r="J250" s="5">
        <v>13737966801</v>
      </c>
      <c r="K250" s="5" t="s">
        <v>27</v>
      </c>
      <c r="L250" s="10"/>
      <c r="M250" s="5"/>
      <c r="N250" s="5" t="s">
        <v>27</v>
      </c>
      <c r="O250" s="10"/>
      <c r="P250" s="5"/>
      <c r="Q250" s="5"/>
      <c r="R250" s="5"/>
      <c r="S250" s="5"/>
    </row>
    <row r="251" customFormat="1" hidden="1" spans="1:19">
      <c r="A251" s="5">
        <v>248</v>
      </c>
      <c r="B251" s="5" t="s">
        <v>1182</v>
      </c>
      <c r="C251" s="5"/>
      <c r="D251" s="5" t="s">
        <v>198</v>
      </c>
      <c r="E251" s="5" t="s">
        <v>1183</v>
      </c>
      <c r="F251" s="5" t="s">
        <v>24</v>
      </c>
      <c r="G251" s="5">
        <v>17</v>
      </c>
      <c r="H251" s="5" t="s">
        <v>1184</v>
      </c>
      <c r="I251" s="5" t="s">
        <v>559</v>
      </c>
      <c r="J251" s="5">
        <v>18177127319</v>
      </c>
      <c r="K251" s="5"/>
      <c r="L251" s="10"/>
      <c r="M251" s="5"/>
      <c r="N251" s="5"/>
      <c r="O251" s="10"/>
      <c r="P251" s="5"/>
      <c r="Q251" s="5"/>
      <c r="R251" s="5"/>
      <c r="S251" s="5"/>
    </row>
    <row r="252" customFormat="1" hidden="1" spans="1:19">
      <c r="A252" s="5">
        <v>249</v>
      </c>
      <c r="B252" s="5" t="s">
        <v>1185</v>
      </c>
      <c r="C252" s="5"/>
      <c r="D252" s="5" t="s">
        <v>198</v>
      </c>
      <c r="E252" s="5" t="s">
        <v>1186</v>
      </c>
      <c r="F252" s="5" t="s">
        <v>24</v>
      </c>
      <c r="G252" s="5">
        <v>18</v>
      </c>
      <c r="H252" s="5" t="s">
        <v>1187</v>
      </c>
      <c r="I252" s="5" t="s">
        <v>1188</v>
      </c>
      <c r="J252" s="5">
        <v>18977876915</v>
      </c>
      <c r="K252" s="5" t="s">
        <v>27</v>
      </c>
      <c r="L252" s="10"/>
      <c r="M252" s="5"/>
      <c r="N252" s="5" t="s">
        <v>27</v>
      </c>
      <c r="O252" s="10"/>
      <c r="P252" s="5"/>
      <c r="Q252" s="5"/>
      <c r="R252" s="5"/>
      <c r="S252" s="5"/>
    </row>
    <row r="253" customFormat="1" hidden="1" spans="1:19">
      <c r="A253" s="5">
        <v>250</v>
      </c>
      <c r="B253" s="5" t="s">
        <v>1189</v>
      </c>
      <c r="C253" s="5"/>
      <c r="D253" s="5" t="s">
        <v>198</v>
      </c>
      <c r="E253" s="5" t="s">
        <v>1190</v>
      </c>
      <c r="F253" s="5" t="s">
        <v>24</v>
      </c>
      <c r="G253" s="5">
        <v>19</v>
      </c>
      <c r="H253" s="5" t="s">
        <v>1191</v>
      </c>
      <c r="I253" s="5" t="s">
        <v>1192</v>
      </c>
      <c r="J253" s="5">
        <v>17377049403</v>
      </c>
      <c r="K253" s="5" t="s">
        <v>27</v>
      </c>
      <c r="L253" s="10"/>
      <c r="M253" s="5"/>
      <c r="N253" s="5" t="s">
        <v>27</v>
      </c>
      <c r="O253" s="10"/>
      <c r="P253" s="5"/>
      <c r="Q253" s="5"/>
      <c r="R253" s="5"/>
      <c r="S253" s="5"/>
    </row>
    <row r="254" customFormat="1" hidden="1" spans="1:19">
      <c r="A254" s="5">
        <v>251</v>
      </c>
      <c r="B254" s="5" t="s">
        <v>1193</v>
      </c>
      <c r="C254" s="5"/>
      <c r="D254" s="5" t="s">
        <v>198</v>
      </c>
      <c r="E254" s="5" t="s">
        <v>1194</v>
      </c>
      <c r="F254" s="5" t="s">
        <v>24</v>
      </c>
      <c r="G254" s="5">
        <v>18</v>
      </c>
      <c r="H254" s="5" t="s">
        <v>19390</v>
      </c>
      <c r="I254" s="5" t="s">
        <v>1196</v>
      </c>
      <c r="J254" s="5">
        <v>18807880040</v>
      </c>
      <c r="K254" s="5"/>
      <c r="L254" s="10"/>
      <c r="M254" s="5"/>
      <c r="N254" s="5"/>
      <c r="O254" s="10"/>
      <c r="P254" s="5"/>
      <c r="Q254" s="5"/>
      <c r="R254" s="5"/>
      <c r="S254" s="5"/>
    </row>
    <row r="255" customFormat="1" hidden="1" spans="1:19">
      <c r="A255" s="5">
        <v>252</v>
      </c>
      <c r="B255" s="5" t="s">
        <v>1197</v>
      </c>
      <c r="C255" s="5"/>
      <c r="D255" s="5" t="s">
        <v>198</v>
      </c>
      <c r="E255" s="5" t="s">
        <v>1198</v>
      </c>
      <c r="F255" s="5" t="s">
        <v>24</v>
      </c>
      <c r="G255" s="5">
        <v>19</v>
      </c>
      <c r="H255" s="5" t="s">
        <v>1199</v>
      </c>
      <c r="I255" s="5" t="s">
        <v>1200</v>
      </c>
      <c r="J255" s="5">
        <v>17754790693</v>
      </c>
      <c r="K255" s="5" t="s">
        <v>27</v>
      </c>
      <c r="L255" s="10"/>
      <c r="M255" s="5"/>
      <c r="N255" s="5" t="s">
        <v>27</v>
      </c>
      <c r="O255" s="10"/>
      <c r="P255" s="5"/>
      <c r="Q255" s="5"/>
      <c r="R255" s="5"/>
      <c r="S255" s="5"/>
    </row>
    <row r="256" customFormat="1" hidden="1" spans="1:19">
      <c r="A256" s="5">
        <v>253</v>
      </c>
      <c r="B256" s="5" t="s">
        <v>1201</v>
      </c>
      <c r="C256" s="5"/>
      <c r="D256" s="5" t="s">
        <v>198</v>
      </c>
      <c r="E256" s="5" t="s">
        <v>1202</v>
      </c>
      <c r="F256" s="5" t="s">
        <v>24</v>
      </c>
      <c r="G256" s="5">
        <v>19</v>
      </c>
      <c r="H256" s="5" t="s">
        <v>1203</v>
      </c>
      <c r="I256" s="5" t="s">
        <v>1204</v>
      </c>
      <c r="J256" s="5">
        <v>18278870660</v>
      </c>
      <c r="K256" s="5" t="s">
        <v>27</v>
      </c>
      <c r="L256" s="10"/>
      <c r="M256" s="5"/>
      <c r="N256" s="5" t="s">
        <v>27</v>
      </c>
      <c r="O256" s="10"/>
      <c r="P256" s="5"/>
      <c r="Q256" s="5"/>
      <c r="R256" s="5"/>
      <c r="S256" s="5"/>
    </row>
    <row r="257" customFormat="1" hidden="1" spans="1:19">
      <c r="A257" s="5">
        <v>254</v>
      </c>
      <c r="B257" s="5" t="s">
        <v>1205</v>
      </c>
      <c r="C257" s="5"/>
      <c r="D257" s="5" t="s">
        <v>198</v>
      </c>
      <c r="E257" s="5" t="s">
        <v>1206</v>
      </c>
      <c r="F257" s="5" t="s">
        <v>143</v>
      </c>
      <c r="G257" s="5">
        <v>19</v>
      </c>
      <c r="H257" s="5" t="s">
        <v>1207</v>
      </c>
      <c r="I257" s="5" t="s">
        <v>1208</v>
      </c>
      <c r="J257" s="5">
        <v>15878170969</v>
      </c>
      <c r="K257" s="5" t="s">
        <v>27</v>
      </c>
      <c r="L257" s="10"/>
      <c r="M257" s="5"/>
      <c r="N257" s="5" t="s">
        <v>27</v>
      </c>
      <c r="O257" s="10"/>
      <c r="P257" s="5"/>
      <c r="Q257" s="5"/>
      <c r="R257" s="5"/>
      <c r="S257" s="5"/>
    </row>
    <row r="258" customFormat="1" hidden="1" spans="1:19">
      <c r="A258" s="5">
        <v>255</v>
      </c>
      <c r="B258" s="5" t="s">
        <v>1209</v>
      </c>
      <c r="C258" s="5"/>
      <c r="D258" s="5" t="s">
        <v>204</v>
      </c>
      <c r="E258" s="5" t="s">
        <v>1210</v>
      </c>
      <c r="F258" s="5" t="s">
        <v>24</v>
      </c>
      <c r="G258" s="5">
        <v>19</v>
      </c>
      <c r="H258" s="5" t="s">
        <v>1211</v>
      </c>
      <c r="I258" s="5" t="s">
        <v>1212</v>
      </c>
      <c r="J258" s="5">
        <v>13768380135</v>
      </c>
      <c r="K258" s="5" t="s">
        <v>27</v>
      </c>
      <c r="L258" s="10"/>
      <c r="M258" s="5"/>
      <c r="N258" s="5" t="s">
        <v>30</v>
      </c>
      <c r="O258" s="10"/>
      <c r="P258" s="5"/>
      <c r="Q258" s="5"/>
      <c r="R258" s="5"/>
      <c r="S258" s="5"/>
    </row>
    <row r="259" customFormat="1" hidden="1" spans="1:19">
      <c r="A259" s="5">
        <v>256</v>
      </c>
      <c r="B259" s="5" t="s">
        <v>1213</v>
      </c>
      <c r="C259" s="5"/>
      <c r="D259" s="5" t="s">
        <v>204</v>
      </c>
      <c r="E259" s="5" t="s">
        <v>1214</v>
      </c>
      <c r="F259" s="5" t="s">
        <v>143</v>
      </c>
      <c r="G259" s="5">
        <v>17</v>
      </c>
      <c r="H259" s="5" t="s">
        <v>1215</v>
      </c>
      <c r="I259" s="5" t="s">
        <v>1216</v>
      </c>
      <c r="J259" s="5">
        <v>17776180320</v>
      </c>
      <c r="K259" s="5"/>
      <c r="L259" s="10"/>
      <c r="M259" s="5"/>
      <c r="N259" s="5"/>
      <c r="O259" s="10"/>
      <c r="P259" s="5"/>
      <c r="Q259" s="5"/>
      <c r="R259" s="5"/>
      <c r="S259" s="5"/>
    </row>
    <row r="260" customFormat="1" hidden="1" spans="1:19">
      <c r="A260" s="5">
        <v>257</v>
      </c>
      <c r="B260" s="5" t="s">
        <v>1218</v>
      </c>
      <c r="C260" s="5"/>
      <c r="D260" s="5" t="s">
        <v>204</v>
      </c>
      <c r="E260" s="5" t="s">
        <v>1219</v>
      </c>
      <c r="F260" s="5" t="s">
        <v>143</v>
      </c>
      <c r="G260" s="5">
        <v>17</v>
      </c>
      <c r="H260" s="5" t="s">
        <v>20609</v>
      </c>
      <c r="I260" s="5" t="s">
        <v>1220</v>
      </c>
      <c r="J260" s="5">
        <v>13414397712</v>
      </c>
      <c r="K260" s="5"/>
      <c r="L260" s="10"/>
      <c r="M260" s="5"/>
      <c r="N260" s="5"/>
      <c r="O260" s="10"/>
      <c r="P260" s="5"/>
      <c r="Q260" s="5"/>
      <c r="R260" s="5"/>
      <c r="S260" s="5"/>
    </row>
    <row r="261" customFormat="1" hidden="1" spans="1:19">
      <c r="A261" s="5">
        <v>258</v>
      </c>
      <c r="B261" s="5" t="s">
        <v>1221</v>
      </c>
      <c r="C261" s="5"/>
      <c r="D261" s="5" t="s">
        <v>204</v>
      </c>
      <c r="E261" s="5" t="s">
        <v>1222</v>
      </c>
      <c r="F261" s="5" t="s">
        <v>143</v>
      </c>
      <c r="G261" s="5">
        <v>18</v>
      </c>
      <c r="H261" s="5" t="s">
        <v>1223</v>
      </c>
      <c r="I261" s="5" t="s">
        <v>1224</v>
      </c>
      <c r="J261" s="5">
        <v>19978835390</v>
      </c>
      <c r="K261" s="5" t="s">
        <v>27</v>
      </c>
      <c r="L261" s="10"/>
      <c r="M261" s="5"/>
      <c r="N261" s="5" t="s">
        <v>27</v>
      </c>
      <c r="O261" s="10"/>
      <c r="P261" s="5"/>
      <c r="Q261" s="5"/>
      <c r="R261" s="5"/>
      <c r="S261" s="5"/>
    </row>
    <row r="262" customFormat="1" hidden="1" spans="1:19">
      <c r="A262" s="5">
        <v>259</v>
      </c>
      <c r="B262" s="5" t="s">
        <v>1225</v>
      </c>
      <c r="C262" s="5"/>
      <c r="D262" s="5" t="s">
        <v>204</v>
      </c>
      <c r="E262" s="5" t="s">
        <v>1226</v>
      </c>
      <c r="F262" s="5" t="s">
        <v>24</v>
      </c>
      <c r="G262" s="5">
        <v>19</v>
      </c>
      <c r="H262" s="5" t="s">
        <v>19753</v>
      </c>
      <c r="I262" s="5" t="s">
        <v>1228</v>
      </c>
      <c r="J262" s="5">
        <v>18276985662</v>
      </c>
      <c r="K262" s="5" t="s">
        <v>27</v>
      </c>
      <c r="L262" s="10"/>
      <c r="M262" s="5"/>
      <c r="N262" s="5" t="s">
        <v>27</v>
      </c>
      <c r="O262" s="10"/>
      <c r="P262" s="5"/>
      <c r="Q262" s="5"/>
      <c r="R262" s="5"/>
      <c r="S262" s="5"/>
    </row>
    <row r="263" customFormat="1" hidden="1" spans="1:19">
      <c r="A263" s="5">
        <v>260</v>
      </c>
      <c r="B263" s="5" t="s">
        <v>1229</v>
      </c>
      <c r="C263" s="5"/>
      <c r="D263" s="5" t="s">
        <v>204</v>
      </c>
      <c r="E263" s="5" t="s">
        <v>1230</v>
      </c>
      <c r="F263" s="5" t="s">
        <v>24</v>
      </c>
      <c r="G263" s="5">
        <v>18</v>
      </c>
      <c r="H263" s="5" t="s">
        <v>19754</v>
      </c>
      <c r="I263" s="5" t="s">
        <v>1232</v>
      </c>
      <c r="J263" s="5">
        <v>15878823689</v>
      </c>
      <c r="K263" s="5" t="s">
        <v>27</v>
      </c>
      <c r="L263" s="10"/>
      <c r="M263" s="5"/>
      <c r="N263" s="5" t="s">
        <v>27</v>
      </c>
      <c r="O263" s="10"/>
      <c r="P263" s="5"/>
      <c r="Q263" s="5"/>
      <c r="R263" s="5"/>
      <c r="S263" s="5"/>
    </row>
    <row r="264" customFormat="1" hidden="1" spans="1:19">
      <c r="A264" s="5">
        <v>261</v>
      </c>
      <c r="B264" s="5" t="s">
        <v>1233</v>
      </c>
      <c r="C264" s="5"/>
      <c r="D264" s="5" t="s">
        <v>204</v>
      </c>
      <c r="E264" s="5" t="s">
        <v>1234</v>
      </c>
      <c r="F264" s="5" t="s">
        <v>24</v>
      </c>
      <c r="G264" s="5">
        <v>18</v>
      </c>
      <c r="H264" s="5" t="s">
        <v>1235</v>
      </c>
      <c r="I264" s="5" t="s">
        <v>1236</v>
      </c>
      <c r="J264" s="5">
        <v>15878688790</v>
      </c>
      <c r="K264" s="5" t="s">
        <v>27</v>
      </c>
      <c r="L264" s="10"/>
      <c r="M264" s="5"/>
      <c r="N264" s="5" t="s">
        <v>27</v>
      </c>
      <c r="O264" s="10"/>
      <c r="P264" s="5"/>
      <c r="Q264" s="5"/>
      <c r="R264" s="5"/>
      <c r="S264" s="5"/>
    </row>
    <row r="265" customFormat="1" hidden="1" spans="1:19">
      <c r="A265" s="5">
        <v>262</v>
      </c>
      <c r="B265" s="5" t="s">
        <v>1237</v>
      </c>
      <c r="C265" s="5"/>
      <c r="D265" s="5" t="s">
        <v>204</v>
      </c>
      <c r="E265" s="5" t="s">
        <v>1238</v>
      </c>
      <c r="F265" s="5" t="s">
        <v>143</v>
      </c>
      <c r="G265" s="5">
        <v>18</v>
      </c>
      <c r="H265" s="5" t="s">
        <v>19755</v>
      </c>
      <c r="I265" s="5" t="s">
        <v>1240</v>
      </c>
      <c r="J265" s="5">
        <v>13557783337</v>
      </c>
      <c r="K265" s="5" t="s">
        <v>27</v>
      </c>
      <c r="L265" s="10"/>
      <c r="M265" s="5"/>
      <c r="N265" s="5" t="s">
        <v>27</v>
      </c>
      <c r="O265" s="10"/>
      <c r="P265" s="5"/>
      <c r="Q265" s="5"/>
      <c r="R265" s="5"/>
      <c r="S265" s="5"/>
    </row>
    <row r="266" customFormat="1" hidden="1" spans="1:19">
      <c r="A266" s="5">
        <v>263</v>
      </c>
      <c r="B266" s="5" t="s">
        <v>1242</v>
      </c>
      <c r="C266" s="5"/>
      <c r="D266" s="5" t="s">
        <v>204</v>
      </c>
      <c r="E266" s="5" t="s">
        <v>1243</v>
      </c>
      <c r="F266" s="5" t="s">
        <v>24</v>
      </c>
      <c r="G266" s="5">
        <v>17</v>
      </c>
      <c r="H266" s="5" t="s">
        <v>1244</v>
      </c>
      <c r="I266" s="5" t="s">
        <v>1245</v>
      </c>
      <c r="J266" s="5">
        <v>15296877082</v>
      </c>
      <c r="K266" s="5"/>
      <c r="L266" s="10"/>
      <c r="M266" s="5"/>
      <c r="N266" s="5"/>
      <c r="O266" s="10"/>
      <c r="P266" s="5"/>
      <c r="Q266" s="5"/>
      <c r="R266" s="5"/>
      <c r="S266" s="5"/>
    </row>
    <row r="267" customFormat="1" hidden="1" spans="1:19">
      <c r="A267" s="5">
        <v>264</v>
      </c>
      <c r="B267" s="5" t="s">
        <v>1246</v>
      </c>
      <c r="C267" s="5"/>
      <c r="D267" s="5" t="s">
        <v>204</v>
      </c>
      <c r="E267" s="5" t="s">
        <v>1247</v>
      </c>
      <c r="F267" s="5" t="s">
        <v>24</v>
      </c>
      <c r="G267" s="5">
        <v>18</v>
      </c>
      <c r="H267" s="5" t="s">
        <v>19756</v>
      </c>
      <c r="I267" s="5" t="s">
        <v>1249</v>
      </c>
      <c r="J267" s="5" t="s">
        <v>19757</v>
      </c>
      <c r="K267" s="5"/>
      <c r="L267" s="10"/>
      <c r="M267" s="5"/>
      <c r="N267" s="5"/>
      <c r="O267" s="10"/>
      <c r="P267" s="5"/>
      <c r="Q267" s="5"/>
      <c r="R267" s="5"/>
      <c r="S267" s="5"/>
    </row>
    <row r="268" customFormat="1" hidden="1" spans="1:19">
      <c r="A268" s="5">
        <v>265</v>
      </c>
      <c r="B268" s="5" t="s">
        <v>1251</v>
      </c>
      <c r="C268" s="5"/>
      <c r="D268" s="5" t="s">
        <v>204</v>
      </c>
      <c r="E268" s="5" t="s">
        <v>1252</v>
      </c>
      <c r="F268" s="5" t="s">
        <v>24</v>
      </c>
      <c r="G268" s="5">
        <v>18</v>
      </c>
      <c r="H268" s="5" t="s">
        <v>1253</v>
      </c>
      <c r="I268" s="5" t="s">
        <v>1254</v>
      </c>
      <c r="J268" s="5" t="s">
        <v>19758</v>
      </c>
      <c r="K268" s="5" t="s">
        <v>27</v>
      </c>
      <c r="L268" s="10"/>
      <c r="M268" s="5"/>
      <c r="N268" s="5" t="s">
        <v>27</v>
      </c>
      <c r="O268" s="10"/>
      <c r="P268" s="5"/>
      <c r="Q268" s="5"/>
      <c r="R268" s="5"/>
      <c r="S268" s="5"/>
    </row>
    <row r="269" customFormat="1" hidden="1" spans="1:19">
      <c r="A269" s="5">
        <v>266</v>
      </c>
      <c r="B269" s="5" t="s">
        <v>1256</v>
      </c>
      <c r="C269" s="5"/>
      <c r="D269" s="5" t="s">
        <v>204</v>
      </c>
      <c r="E269" s="5" t="s">
        <v>1257</v>
      </c>
      <c r="F269" s="5" t="s">
        <v>24</v>
      </c>
      <c r="G269" s="5">
        <v>18</v>
      </c>
      <c r="H269" s="5" t="s">
        <v>18068</v>
      </c>
      <c r="I269" s="5" t="s">
        <v>1259</v>
      </c>
      <c r="J269" s="5">
        <v>13768281259</v>
      </c>
      <c r="K269" s="5" t="s">
        <v>27</v>
      </c>
      <c r="L269" s="10"/>
      <c r="M269" s="5"/>
      <c r="N269" s="5" t="s">
        <v>27</v>
      </c>
      <c r="O269" s="10"/>
      <c r="P269" s="5"/>
      <c r="Q269" s="5"/>
      <c r="R269" s="5"/>
      <c r="S269" s="5"/>
    </row>
    <row r="270" customFormat="1" hidden="1" spans="1:19">
      <c r="A270" s="5">
        <v>267</v>
      </c>
      <c r="B270" s="5" t="s">
        <v>1261</v>
      </c>
      <c r="C270" s="5"/>
      <c r="D270" s="5" t="s">
        <v>204</v>
      </c>
      <c r="E270" s="5" t="s">
        <v>1262</v>
      </c>
      <c r="F270" s="5" t="s">
        <v>24</v>
      </c>
      <c r="G270" s="5">
        <v>19</v>
      </c>
      <c r="H270" s="5" t="s">
        <v>19759</v>
      </c>
      <c r="I270" s="5" t="s">
        <v>1264</v>
      </c>
      <c r="J270" s="5">
        <v>15878685770</v>
      </c>
      <c r="K270" s="5" t="s">
        <v>27</v>
      </c>
      <c r="L270" s="10"/>
      <c r="M270" s="5"/>
      <c r="N270" s="5" t="s">
        <v>27</v>
      </c>
      <c r="O270" s="10"/>
      <c r="P270" s="5"/>
      <c r="Q270" s="5"/>
      <c r="R270" s="5"/>
      <c r="S270" s="5"/>
    </row>
    <row r="271" customFormat="1" hidden="1" spans="1:19">
      <c r="A271" s="5">
        <v>268</v>
      </c>
      <c r="B271" s="5" t="s">
        <v>1265</v>
      </c>
      <c r="C271" s="5"/>
      <c r="D271" s="5" t="s">
        <v>204</v>
      </c>
      <c r="E271" s="5" t="s">
        <v>1266</v>
      </c>
      <c r="F271" s="5" t="s">
        <v>24</v>
      </c>
      <c r="G271" s="5">
        <v>19</v>
      </c>
      <c r="H271" s="5" t="s">
        <v>19760</v>
      </c>
      <c r="I271" s="5" t="s">
        <v>1268</v>
      </c>
      <c r="J271" s="5">
        <v>13377047836</v>
      </c>
      <c r="K271" s="5" t="s">
        <v>27</v>
      </c>
      <c r="L271" s="10"/>
      <c r="M271" s="5"/>
      <c r="N271" s="5" t="s">
        <v>27</v>
      </c>
      <c r="O271" s="10"/>
      <c r="P271" s="5"/>
      <c r="Q271" s="5"/>
      <c r="R271" s="5"/>
      <c r="S271" s="5"/>
    </row>
    <row r="272" customFormat="1" hidden="1" spans="1:19">
      <c r="A272" s="5">
        <v>269</v>
      </c>
      <c r="B272" s="5" t="s">
        <v>1269</v>
      </c>
      <c r="C272" s="5"/>
      <c r="D272" s="5" t="s">
        <v>204</v>
      </c>
      <c r="E272" s="5" t="s">
        <v>1270</v>
      </c>
      <c r="F272" s="5" t="s">
        <v>24</v>
      </c>
      <c r="G272" s="5">
        <v>22</v>
      </c>
      <c r="H272" s="5" t="s">
        <v>1271</v>
      </c>
      <c r="I272" s="5" t="s">
        <v>1272</v>
      </c>
      <c r="J272" s="5">
        <v>18174937658</v>
      </c>
      <c r="K272" s="5" t="s">
        <v>27</v>
      </c>
      <c r="L272" s="10"/>
      <c r="M272" s="5"/>
      <c r="N272" s="5" t="s">
        <v>27</v>
      </c>
      <c r="O272" s="10"/>
      <c r="P272" s="5"/>
      <c r="Q272" s="5"/>
      <c r="R272" s="5"/>
      <c r="S272" s="5"/>
    </row>
    <row r="273" customFormat="1" hidden="1" spans="1:19">
      <c r="A273" s="5">
        <v>270</v>
      </c>
      <c r="B273" s="5" t="s">
        <v>1274</v>
      </c>
      <c r="C273" s="5"/>
      <c r="D273" s="5" t="s">
        <v>204</v>
      </c>
      <c r="E273" s="5" t="s">
        <v>1275</v>
      </c>
      <c r="F273" s="5" t="s">
        <v>24</v>
      </c>
      <c r="G273" s="5">
        <v>17</v>
      </c>
      <c r="H273" s="5" t="s">
        <v>44</v>
      </c>
      <c r="I273" s="5" t="s">
        <v>1276</v>
      </c>
      <c r="J273" s="5">
        <v>15078638553</v>
      </c>
      <c r="K273" s="5"/>
      <c r="L273" s="10"/>
      <c r="M273" s="5"/>
      <c r="N273" s="5"/>
      <c r="O273" s="10"/>
      <c r="P273" s="5"/>
      <c r="Q273" s="5"/>
      <c r="R273" s="5"/>
      <c r="S273" s="5"/>
    </row>
    <row r="274" customFormat="1" hidden="1" spans="1:19">
      <c r="A274" s="5">
        <v>271</v>
      </c>
      <c r="B274" s="5" t="s">
        <v>1277</v>
      </c>
      <c r="C274" s="5"/>
      <c r="D274" s="5" t="s">
        <v>204</v>
      </c>
      <c r="E274" s="5" t="s">
        <v>1278</v>
      </c>
      <c r="F274" s="5" t="s">
        <v>143</v>
      </c>
      <c r="G274" s="5">
        <v>18</v>
      </c>
      <c r="H274" s="5" t="s">
        <v>19657</v>
      </c>
      <c r="I274" s="5" t="s">
        <v>1279</v>
      </c>
      <c r="J274" s="5">
        <v>15078635822</v>
      </c>
      <c r="K274" s="5" t="s">
        <v>27</v>
      </c>
      <c r="L274" s="10"/>
      <c r="M274" s="5"/>
      <c r="N274" s="5" t="s">
        <v>27</v>
      </c>
      <c r="O274" s="10"/>
      <c r="P274" s="5"/>
      <c r="Q274" s="5"/>
      <c r="R274" s="5"/>
      <c r="S274" s="5"/>
    </row>
    <row r="275" customFormat="1" hidden="1" spans="1:19">
      <c r="A275" s="5">
        <v>272</v>
      </c>
      <c r="B275" s="5" t="s">
        <v>1280</v>
      </c>
      <c r="C275" s="5"/>
      <c r="D275" s="5" t="s">
        <v>204</v>
      </c>
      <c r="E275" s="5" t="s">
        <v>1281</v>
      </c>
      <c r="F275" s="5" t="s">
        <v>24</v>
      </c>
      <c r="G275" s="5">
        <v>23</v>
      </c>
      <c r="H275" s="5" t="s">
        <v>1282</v>
      </c>
      <c r="I275" s="5" t="s">
        <v>1283</v>
      </c>
      <c r="J275" s="5">
        <v>13317685754</v>
      </c>
      <c r="K275" s="5"/>
      <c r="L275" s="10"/>
      <c r="M275" s="5"/>
      <c r="N275" s="5"/>
      <c r="O275" s="10"/>
      <c r="P275" s="5"/>
      <c r="Q275" s="5"/>
      <c r="R275" s="5"/>
      <c r="S275" s="5"/>
    </row>
    <row r="276" customFormat="1" hidden="1" spans="1:19">
      <c r="A276" s="5">
        <v>273</v>
      </c>
      <c r="B276" s="5" t="s">
        <v>1284</v>
      </c>
      <c r="C276" s="5"/>
      <c r="D276" s="5" t="s">
        <v>204</v>
      </c>
      <c r="E276" s="5" t="s">
        <v>1285</v>
      </c>
      <c r="F276" s="5" t="s">
        <v>143</v>
      </c>
      <c r="G276" s="5">
        <v>18</v>
      </c>
      <c r="H276" s="5" t="s">
        <v>1286</v>
      </c>
      <c r="I276" s="5" t="s">
        <v>1287</v>
      </c>
      <c r="J276" s="5" t="s">
        <v>20661</v>
      </c>
      <c r="K276" s="5"/>
      <c r="L276" s="10"/>
      <c r="M276" s="5"/>
      <c r="N276" s="5"/>
      <c r="O276" s="10"/>
      <c r="P276" s="5"/>
      <c r="Q276" s="5"/>
      <c r="R276" s="5"/>
      <c r="S276" s="5"/>
    </row>
    <row r="277" customFormat="1" hidden="1" spans="1:19">
      <c r="A277" s="5">
        <v>274</v>
      </c>
      <c r="B277" s="5" t="s">
        <v>1289</v>
      </c>
      <c r="C277" s="5"/>
      <c r="D277" s="5" t="s">
        <v>204</v>
      </c>
      <c r="E277" s="5" t="s">
        <v>1290</v>
      </c>
      <c r="F277" s="5" t="s">
        <v>143</v>
      </c>
      <c r="G277" s="5">
        <v>18</v>
      </c>
      <c r="H277" s="5" t="s">
        <v>1291</v>
      </c>
      <c r="I277" s="5" t="s">
        <v>1292</v>
      </c>
      <c r="J277" s="5">
        <v>18789925186</v>
      </c>
      <c r="K277" s="5" t="s">
        <v>27</v>
      </c>
      <c r="L277" s="10"/>
      <c r="M277" s="5"/>
      <c r="N277" s="5" t="s">
        <v>27</v>
      </c>
      <c r="O277" s="10"/>
      <c r="P277" s="5"/>
      <c r="Q277" s="5"/>
      <c r="R277" s="5"/>
      <c r="S277" s="5"/>
    </row>
    <row r="278" customFormat="1" hidden="1" spans="1:19">
      <c r="A278" s="5">
        <v>275</v>
      </c>
      <c r="B278" s="5" t="s">
        <v>1294</v>
      </c>
      <c r="C278" s="5"/>
      <c r="D278" s="5" t="s">
        <v>204</v>
      </c>
      <c r="E278" s="5" t="s">
        <v>1295</v>
      </c>
      <c r="F278" s="5" t="s">
        <v>143</v>
      </c>
      <c r="G278" s="5">
        <v>18</v>
      </c>
      <c r="H278" s="5" t="s">
        <v>19761</v>
      </c>
      <c r="I278" s="5" t="s">
        <v>1297</v>
      </c>
      <c r="J278" s="5">
        <v>13407751974</v>
      </c>
      <c r="K278" s="5" t="s">
        <v>27</v>
      </c>
      <c r="L278" s="10"/>
      <c r="M278" s="5"/>
      <c r="N278" s="5" t="s">
        <v>27</v>
      </c>
      <c r="O278" s="10"/>
      <c r="P278" s="5"/>
      <c r="Q278" s="5"/>
      <c r="R278" s="5"/>
      <c r="S278" s="5"/>
    </row>
    <row r="279" customFormat="1" hidden="1" spans="1:19">
      <c r="A279" s="5">
        <v>276</v>
      </c>
      <c r="B279" s="5" t="s">
        <v>1299</v>
      </c>
      <c r="C279" s="5"/>
      <c r="D279" s="5" t="s">
        <v>204</v>
      </c>
      <c r="E279" s="5" t="s">
        <v>1300</v>
      </c>
      <c r="F279" s="5" t="s">
        <v>24</v>
      </c>
      <c r="G279" s="5">
        <v>20</v>
      </c>
      <c r="H279" s="5" t="s">
        <v>1301</v>
      </c>
      <c r="I279" s="5" t="s">
        <v>1302</v>
      </c>
      <c r="J279" s="5">
        <v>18278867330</v>
      </c>
      <c r="K279" s="5" t="s">
        <v>27</v>
      </c>
      <c r="L279" s="10"/>
      <c r="M279" s="5"/>
      <c r="N279" s="5" t="s">
        <v>27</v>
      </c>
      <c r="O279" s="10"/>
      <c r="P279" s="5"/>
      <c r="Q279" s="5"/>
      <c r="R279" s="5"/>
      <c r="S279" s="5"/>
    </row>
    <row r="280" customFormat="1" hidden="1" spans="1:19">
      <c r="A280" s="5">
        <v>277</v>
      </c>
      <c r="B280" s="5" t="s">
        <v>1304</v>
      </c>
      <c r="C280" s="5"/>
      <c r="D280" s="5" t="s">
        <v>204</v>
      </c>
      <c r="E280" s="5" t="s">
        <v>1305</v>
      </c>
      <c r="F280" s="5" t="s">
        <v>24</v>
      </c>
      <c r="G280" s="5">
        <v>18</v>
      </c>
      <c r="H280" s="5" t="s">
        <v>1306</v>
      </c>
      <c r="I280" s="5" t="s">
        <v>1307</v>
      </c>
      <c r="J280" s="5">
        <v>19994567732</v>
      </c>
      <c r="K280" s="5" t="s">
        <v>27</v>
      </c>
      <c r="L280" s="10"/>
      <c r="M280" s="5"/>
      <c r="N280" s="5" t="s">
        <v>27</v>
      </c>
      <c r="O280" s="10"/>
      <c r="P280" s="5"/>
      <c r="Q280" s="5"/>
      <c r="R280" s="5"/>
      <c r="S280" s="5"/>
    </row>
    <row r="281" customFormat="1" hidden="1" spans="1:19">
      <c r="A281" s="5">
        <v>278</v>
      </c>
      <c r="B281" s="5" t="s">
        <v>1309</v>
      </c>
      <c r="C281" s="5"/>
      <c r="D281" s="5" t="s">
        <v>204</v>
      </c>
      <c r="E281" s="5" t="s">
        <v>1310</v>
      </c>
      <c r="F281" s="5" t="s">
        <v>24</v>
      </c>
      <c r="G281" s="5">
        <v>19</v>
      </c>
      <c r="H281" s="5" t="s">
        <v>17763</v>
      </c>
      <c r="I281" s="5" t="s">
        <v>1312</v>
      </c>
      <c r="J281" s="5">
        <v>13481868706</v>
      </c>
      <c r="K281" s="5" t="s">
        <v>27</v>
      </c>
      <c r="L281" s="10"/>
      <c r="M281" s="5"/>
      <c r="N281" s="5" t="s">
        <v>27</v>
      </c>
      <c r="O281" s="10"/>
      <c r="P281" s="5"/>
      <c r="Q281" s="5"/>
      <c r="R281" s="5"/>
      <c r="S281" s="5"/>
    </row>
    <row r="282" customFormat="1" hidden="1" spans="1:19">
      <c r="A282" s="5">
        <v>279</v>
      </c>
      <c r="B282" s="5" t="s">
        <v>1313</v>
      </c>
      <c r="C282" s="5"/>
      <c r="D282" s="5" t="s">
        <v>204</v>
      </c>
      <c r="E282" s="5" t="s">
        <v>1314</v>
      </c>
      <c r="F282" s="5" t="s">
        <v>143</v>
      </c>
      <c r="G282" s="5">
        <v>18</v>
      </c>
      <c r="H282" s="5" t="s">
        <v>1315</v>
      </c>
      <c r="I282" s="5" t="s">
        <v>1316</v>
      </c>
      <c r="J282" s="5">
        <v>18176136930</v>
      </c>
      <c r="K282" s="5" t="s">
        <v>27</v>
      </c>
      <c r="L282" s="10"/>
      <c r="M282" s="5"/>
      <c r="N282" s="5" t="s">
        <v>27</v>
      </c>
      <c r="O282" s="10"/>
      <c r="P282" s="5"/>
      <c r="Q282" s="5"/>
      <c r="R282" s="5"/>
      <c r="S282" s="5"/>
    </row>
    <row r="283" customFormat="1" hidden="1" spans="1:19">
      <c r="A283" s="5">
        <v>280</v>
      </c>
      <c r="B283" s="5" t="s">
        <v>1318</v>
      </c>
      <c r="C283" s="5"/>
      <c r="D283" s="5" t="s">
        <v>204</v>
      </c>
      <c r="E283" s="5" t="s">
        <v>1319</v>
      </c>
      <c r="F283" s="5" t="s">
        <v>143</v>
      </c>
      <c r="G283" s="5">
        <v>20</v>
      </c>
      <c r="H283" s="5" t="s">
        <v>1320</v>
      </c>
      <c r="I283" s="5" t="s">
        <v>1321</v>
      </c>
      <c r="J283" s="5">
        <v>19978845369</v>
      </c>
      <c r="K283" s="5" t="s">
        <v>27</v>
      </c>
      <c r="L283" s="10"/>
      <c r="M283" s="5"/>
      <c r="N283" s="5" t="s">
        <v>27</v>
      </c>
      <c r="O283" s="10"/>
      <c r="P283" s="5"/>
      <c r="Q283" s="5"/>
      <c r="R283" s="5"/>
      <c r="S283" s="5"/>
    </row>
    <row r="284" customFormat="1" hidden="1" spans="1:19">
      <c r="A284" s="5">
        <v>281</v>
      </c>
      <c r="B284" s="5" t="s">
        <v>1322</v>
      </c>
      <c r="C284" s="5"/>
      <c r="D284" s="5" t="s">
        <v>204</v>
      </c>
      <c r="E284" s="5" t="s">
        <v>1323</v>
      </c>
      <c r="F284" s="5" t="s">
        <v>143</v>
      </c>
      <c r="G284" s="5">
        <v>18</v>
      </c>
      <c r="H284" s="5" t="s">
        <v>19762</v>
      </c>
      <c r="I284" s="5" t="s">
        <v>1325</v>
      </c>
      <c r="J284" s="5">
        <v>13687780565</v>
      </c>
      <c r="K284" s="5" t="s">
        <v>27</v>
      </c>
      <c r="L284" s="10"/>
      <c r="M284" s="5"/>
      <c r="N284" s="5" t="s">
        <v>27</v>
      </c>
      <c r="O284" s="10"/>
      <c r="P284" s="5"/>
      <c r="Q284" s="5"/>
      <c r="R284" s="5"/>
      <c r="S284" s="5"/>
    </row>
    <row r="285" customFormat="1" hidden="1" spans="1:19">
      <c r="A285" s="5">
        <v>282</v>
      </c>
      <c r="B285" s="5" t="s">
        <v>1326</v>
      </c>
      <c r="C285" s="5"/>
      <c r="D285" s="5" t="s">
        <v>204</v>
      </c>
      <c r="E285" s="5" t="s">
        <v>1327</v>
      </c>
      <c r="F285" s="5" t="s">
        <v>24</v>
      </c>
      <c r="G285" s="5">
        <v>19</v>
      </c>
      <c r="H285" s="5" t="s">
        <v>1328</v>
      </c>
      <c r="I285" s="5" t="s">
        <v>1329</v>
      </c>
      <c r="J285" s="5">
        <v>15007715198</v>
      </c>
      <c r="K285" s="5" t="s">
        <v>27</v>
      </c>
      <c r="L285" s="10"/>
      <c r="M285" s="5"/>
      <c r="N285" s="5" t="s">
        <v>27</v>
      </c>
      <c r="O285" s="10"/>
      <c r="P285" s="5"/>
      <c r="Q285" s="5"/>
      <c r="R285" s="5"/>
      <c r="S285" s="5"/>
    </row>
    <row r="286" customFormat="1" hidden="1" spans="1:19">
      <c r="A286" s="5">
        <v>283</v>
      </c>
      <c r="B286" s="5" t="s">
        <v>1330</v>
      </c>
      <c r="C286" s="5"/>
      <c r="D286" s="5" t="s">
        <v>204</v>
      </c>
      <c r="E286" s="5" t="s">
        <v>1331</v>
      </c>
      <c r="F286" s="5" t="s">
        <v>143</v>
      </c>
      <c r="G286" s="5">
        <v>19</v>
      </c>
      <c r="H286" s="5" t="s">
        <v>19763</v>
      </c>
      <c r="I286" s="5" t="s">
        <v>1333</v>
      </c>
      <c r="J286" s="5">
        <v>17377048587</v>
      </c>
      <c r="K286" s="5" t="s">
        <v>27</v>
      </c>
      <c r="L286" s="10"/>
      <c r="M286" s="5"/>
      <c r="N286" s="5" t="s">
        <v>27</v>
      </c>
      <c r="O286" s="10"/>
      <c r="P286" s="5"/>
      <c r="Q286" s="5"/>
      <c r="R286" s="5"/>
      <c r="S286" s="5"/>
    </row>
    <row r="287" customFormat="1" hidden="1" spans="1:19">
      <c r="A287" s="5">
        <v>284</v>
      </c>
      <c r="B287" s="5" t="s">
        <v>1334</v>
      </c>
      <c r="C287" s="5"/>
      <c r="D287" s="5" t="s">
        <v>204</v>
      </c>
      <c r="E287" s="5" t="s">
        <v>1335</v>
      </c>
      <c r="F287" s="5" t="s">
        <v>143</v>
      </c>
      <c r="G287" s="5">
        <v>19</v>
      </c>
      <c r="H287" s="5" t="s">
        <v>1336</v>
      </c>
      <c r="I287" s="5" t="s">
        <v>1337</v>
      </c>
      <c r="J287" s="5">
        <v>13923272793</v>
      </c>
      <c r="K287" s="5" t="s">
        <v>27</v>
      </c>
      <c r="L287" s="10"/>
      <c r="M287" s="5"/>
      <c r="N287" s="5" t="s">
        <v>27</v>
      </c>
      <c r="O287" s="10"/>
      <c r="P287" s="5"/>
      <c r="Q287" s="5"/>
      <c r="R287" s="5"/>
      <c r="S287" s="5"/>
    </row>
    <row r="288" customFormat="1" hidden="1" spans="1:19">
      <c r="A288" s="5">
        <v>285</v>
      </c>
      <c r="B288" s="5" t="s">
        <v>1338</v>
      </c>
      <c r="C288" s="5"/>
      <c r="D288" s="5" t="s">
        <v>204</v>
      </c>
      <c r="E288" s="5" t="s">
        <v>1339</v>
      </c>
      <c r="F288" s="5" t="s">
        <v>24</v>
      </c>
      <c r="G288" s="5">
        <v>18</v>
      </c>
      <c r="H288" s="5" t="s">
        <v>1340</v>
      </c>
      <c r="I288" s="5" t="s">
        <v>1341</v>
      </c>
      <c r="J288" s="5">
        <v>18278871352</v>
      </c>
      <c r="K288" s="5" t="s">
        <v>27</v>
      </c>
      <c r="L288" s="10"/>
      <c r="M288" s="5"/>
      <c r="N288" s="5" t="s">
        <v>27</v>
      </c>
      <c r="O288" s="10"/>
      <c r="P288" s="5"/>
      <c r="Q288" s="5"/>
      <c r="R288" s="5"/>
      <c r="S288" s="5"/>
    </row>
    <row r="289" customFormat="1" hidden="1" spans="1:19">
      <c r="A289" s="5">
        <v>286</v>
      </c>
      <c r="B289" s="5" t="s">
        <v>1343</v>
      </c>
      <c r="C289" s="5"/>
      <c r="D289" s="5" t="s">
        <v>204</v>
      </c>
      <c r="E289" s="5" t="s">
        <v>1344</v>
      </c>
      <c r="F289" s="5" t="s">
        <v>24</v>
      </c>
      <c r="G289" s="5">
        <v>21</v>
      </c>
      <c r="H289" s="5" t="s">
        <v>1345</v>
      </c>
      <c r="I289" s="5" t="s">
        <v>1346</v>
      </c>
      <c r="J289" s="5">
        <v>18278870960</v>
      </c>
      <c r="K289" s="5"/>
      <c r="L289" s="10"/>
      <c r="M289" s="5"/>
      <c r="N289" s="5"/>
      <c r="O289" s="10"/>
      <c r="P289" s="5"/>
      <c r="Q289" s="5"/>
      <c r="R289" s="5"/>
      <c r="S289" s="5"/>
    </row>
    <row r="290" customFormat="1" hidden="1" spans="1:19">
      <c r="A290" s="5">
        <v>287</v>
      </c>
      <c r="B290" s="5" t="s">
        <v>1348</v>
      </c>
      <c r="C290" s="5"/>
      <c r="D290" s="5" t="s">
        <v>204</v>
      </c>
      <c r="E290" s="5" t="s">
        <v>1349</v>
      </c>
      <c r="F290" s="5" t="s">
        <v>143</v>
      </c>
      <c r="G290" s="5">
        <v>17</v>
      </c>
      <c r="H290" s="5" t="s">
        <v>1350</v>
      </c>
      <c r="I290" s="5" t="s">
        <v>1351</v>
      </c>
      <c r="J290" s="5">
        <v>15777831838</v>
      </c>
      <c r="K290" s="5"/>
      <c r="L290" s="10"/>
      <c r="M290" s="5"/>
      <c r="N290" s="5"/>
      <c r="O290" s="10"/>
      <c r="P290" s="5"/>
      <c r="Q290" s="5"/>
      <c r="R290" s="5"/>
      <c r="S290" s="5"/>
    </row>
    <row r="291" customFormat="1" hidden="1" spans="1:19">
      <c r="A291" s="5">
        <v>288</v>
      </c>
      <c r="B291" s="5" t="s">
        <v>1353</v>
      </c>
      <c r="C291" s="5"/>
      <c r="D291" s="5" t="s">
        <v>204</v>
      </c>
      <c r="E291" s="5" t="s">
        <v>1354</v>
      </c>
      <c r="F291" s="5" t="s">
        <v>24</v>
      </c>
      <c r="G291" s="5">
        <v>18</v>
      </c>
      <c r="H291" s="5" t="s">
        <v>1355</v>
      </c>
      <c r="I291" s="5" t="s">
        <v>1356</v>
      </c>
      <c r="J291" s="5">
        <v>13768380707</v>
      </c>
      <c r="K291" s="5" t="s">
        <v>27</v>
      </c>
      <c r="L291" s="10"/>
      <c r="M291" s="5"/>
      <c r="N291" s="5" t="s">
        <v>27</v>
      </c>
      <c r="O291" s="10"/>
      <c r="P291" s="5"/>
      <c r="Q291" s="5"/>
      <c r="R291" s="5"/>
      <c r="S291" s="5"/>
    </row>
    <row r="292" customFormat="1" hidden="1" spans="1:19">
      <c r="A292" s="5">
        <v>289</v>
      </c>
      <c r="B292" s="5" t="s">
        <v>1357</v>
      </c>
      <c r="C292" s="5"/>
      <c r="D292" s="5" t="s">
        <v>204</v>
      </c>
      <c r="E292" s="5" t="s">
        <v>1358</v>
      </c>
      <c r="F292" s="5" t="s">
        <v>24</v>
      </c>
      <c r="G292" s="5">
        <v>18</v>
      </c>
      <c r="H292" s="5" t="s">
        <v>1359</v>
      </c>
      <c r="I292" s="5" t="s">
        <v>1360</v>
      </c>
      <c r="J292" s="5">
        <v>15949326211</v>
      </c>
      <c r="K292" s="5"/>
      <c r="L292" s="10"/>
      <c r="M292" s="5"/>
      <c r="N292" s="5"/>
      <c r="O292" s="10"/>
      <c r="P292" s="5"/>
      <c r="Q292" s="5"/>
      <c r="R292" s="5"/>
      <c r="S292" s="5"/>
    </row>
    <row r="293" customFormat="1" hidden="1" spans="1:19">
      <c r="A293" s="5">
        <v>290</v>
      </c>
      <c r="B293" s="5" t="s">
        <v>1361</v>
      </c>
      <c r="C293" s="5"/>
      <c r="D293" s="5" t="s">
        <v>204</v>
      </c>
      <c r="E293" s="5" t="s">
        <v>1362</v>
      </c>
      <c r="F293" s="5" t="s">
        <v>24</v>
      </c>
      <c r="G293" s="5">
        <v>18</v>
      </c>
      <c r="H293" s="5" t="s">
        <v>19764</v>
      </c>
      <c r="I293" s="5" t="s">
        <v>1364</v>
      </c>
      <c r="J293" s="5">
        <v>18776872250</v>
      </c>
      <c r="K293" s="5" t="s">
        <v>27</v>
      </c>
      <c r="L293" s="10"/>
      <c r="M293" s="5"/>
      <c r="N293" s="5" t="s">
        <v>27</v>
      </c>
      <c r="O293" s="10"/>
      <c r="P293" s="5"/>
      <c r="Q293" s="5"/>
      <c r="R293" s="5"/>
      <c r="S293" s="5"/>
    </row>
    <row r="294" customFormat="1" hidden="1" spans="1:19">
      <c r="A294" s="5">
        <v>291</v>
      </c>
      <c r="B294" s="5" t="s">
        <v>1365</v>
      </c>
      <c r="C294" s="5"/>
      <c r="D294" s="5" t="s">
        <v>204</v>
      </c>
      <c r="E294" s="5" t="s">
        <v>1366</v>
      </c>
      <c r="F294" s="5" t="s">
        <v>24</v>
      </c>
      <c r="G294" s="5">
        <v>18</v>
      </c>
      <c r="H294" s="5" t="s">
        <v>1367</v>
      </c>
      <c r="I294" s="5" t="s">
        <v>1368</v>
      </c>
      <c r="J294" s="5">
        <v>15078638565</v>
      </c>
      <c r="K294" s="5"/>
      <c r="L294" s="10"/>
      <c r="M294" s="5"/>
      <c r="N294" s="5"/>
      <c r="O294" s="10"/>
      <c r="P294" s="5"/>
      <c r="Q294" s="5"/>
      <c r="R294" s="5"/>
      <c r="S294" s="5"/>
    </row>
    <row r="295" customFormat="1" hidden="1" spans="1:19">
      <c r="A295" s="5">
        <v>292</v>
      </c>
      <c r="B295" s="5" t="s">
        <v>1369</v>
      </c>
      <c r="C295" s="5"/>
      <c r="D295" s="5" t="s">
        <v>204</v>
      </c>
      <c r="E295" s="5" t="s">
        <v>1370</v>
      </c>
      <c r="F295" s="5" t="s">
        <v>24</v>
      </c>
      <c r="G295" s="5">
        <v>19</v>
      </c>
      <c r="H295" s="5" t="s">
        <v>1371</v>
      </c>
      <c r="I295" s="5" t="s">
        <v>1372</v>
      </c>
      <c r="J295" s="5" t="s">
        <v>19765</v>
      </c>
      <c r="K295" s="5" t="s">
        <v>27</v>
      </c>
      <c r="L295" s="10"/>
      <c r="M295" s="5"/>
      <c r="N295" s="5" t="s">
        <v>27</v>
      </c>
      <c r="O295" s="10"/>
      <c r="P295" s="5"/>
      <c r="Q295" s="5"/>
      <c r="R295" s="5"/>
      <c r="S295" s="5"/>
    </row>
    <row r="296" customFormat="1" hidden="1" spans="1:19">
      <c r="A296" s="5">
        <v>293</v>
      </c>
      <c r="B296" s="5" t="s">
        <v>1373</v>
      </c>
      <c r="C296" s="5"/>
      <c r="D296" s="5" t="s">
        <v>204</v>
      </c>
      <c r="E296" s="5" t="s">
        <v>1374</v>
      </c>
      <c r="F296" s="5" t="s">
        <v>24</v>
      </c>
      <c r="G296" s="5">
        <v>19</v>
      </c>
      <c r="H296" s="5" t="s">
        <v>1375</v>
      </c>
      <c r="I296" s="5" t="s">
        <v>1376</v>
      </c>
      <c r="J296" s="5">
        <v>18978760953</v>
      </c>
      <c r="K296" s="5" t="s">
        <v>27</v>
      </c>
      <c r="L296" s="10"/>
      <c r="M296" s="5"/>
      <c r="N296" s="5" t="s">
        <v>27</v>
      </c>
      <c r="O296" s="10"/>
      <c r="P296" s="5"/>
      <c r="Q296" s="5"/>
      <c r="R296" s="5"/>
      <c r="S296" s="5"/>
    </row>
    <row r="297" customFormat="1" hidden="1" spans="1:19">
      <c r="A297" s="5">
        <v>294</v>
      </c>
      <c r="B297" s="5" t="s">
        <v>1377</v>
      </c>
      <c r="C297" s="5"/>
      <c r="D297" s="5" t="s">
        <v>204</v>
      </c>
      <c r="E297" s="5" t="s">
        <v>1378</v>
      </c>
      <c r="F297" s="5" t="s">
        <v>24</v>
      </c>
      <c r="G297" s="5">
        <v>18</v>
      </c>
      <c r="H297" s="5" t="s">
        <v>17824</v>
      </c>
      <c r="I297" s="5" t="s">
        <v>224</v>
      </c>
      <c r="J297" s="5">
        <v>17776575053</v>
      </c>
      <c r="K297" s="5" t="s">
        <v>27</v>
      </c>
      <c r="L297" s="10"/>
      <c r="M297" s="5"/>
      <c r="N297" s="5" t="s">
        <v>30</v>
      </c>
      <c r="O297" s="10"/>
      <c r="P297" s="5"/>
      <c r="Q297" s="5"/>
      <c r="R297" s="5"/>
      <c r="S297" s="5"/>
    </row>
    <row r="298" customFormat="1" hidden="1" spans="1:19">
      <c r="A298" s="5">
        <v>295</v>
      </c>
      <c r="B298" s="5" t="s">
        <v>1381</v>
      </c>
      <c r="C298" s="5"/>
      <c r="D298" s="5" t="s">
        <v>204</v>
      </c>
      <c r="E298" s="5" t="s">
        <v>1382</v>
      </c>
      <c r="F298" s="5" t="s">
        <v>143</v>
      </c>
      <c r="G298" s="5">
        <v>17</v>
      </c>
      <c r="H298" s="5" t="s">
        <v>1383</v>
      </c>
      <c r="I298" s="5" t="s">
        <v>1384</v>
      </c>
      <c r="J298" s="5">
        <v>18877842250</v>
      </c>
      <c r="K298" s="5"/>
      <c r="L298" s="10"/>
      <c r="M298" s="5"/>
      <c r="N298" s="5"/>
      <c r="O298" s="10"/>
      <c r="P298" s="5"/>
      <c r="Q298" s="5"/>
      <c r="R298" s="5"/>
      <c r="S298" s="5"/>
    </row>
    <row r="299" customFormat="1" hidden="1" spans="1:19">
      <c r="A299" s="5">
        <v>296</v>
      </c>
      <c r="B299" s="5" t="s">
        <v>1385</v>
      </c>
      <c r="C299" s="5"/>
      <c r="D299" s="5" t="s">
        <v>204</v>
      </c>
      <c r="E299" s="5" t="s">
        <v>1386</v>
      </c>
      <c r="F299" s="5" t="s">
        <v>24</v>
      </c>
      <c r="G299" s="5">
        <v>18</v>
      </c>
      <c r="H299" s="5" t="s">
        <v>19766</v>
      </c>
      <c r="I299" s="5" t="s">
        <v>1388</v>
      </c>
      <c r="J299" s="5">
        <v>18276682912</v>
      </c>
      <c r="K299" s="5"/>
      <c r="L299" s="10"/>
      <c r="M299" s="5"/>
      <c r="N299" s="5"/>
      <c r="O299" s="10"/>
      <c r="P299" s="5"/>
      <c r="Q299" s="5"/>
      <c r="R299" s="5"/>
      <c r="S299" s="5"/>
    </row>
    <row r="300" customFormat="1" hidden="1" spans="1:19">
      <c r="A300" s="5">
        <v>297</v>
      </c>
      <c r="B300" s="5" t="s">
        <v>1389</v>
      </c>
      <c r="C300" s="5"/>
      <c r="D300" s="5" t="s">
        <v>204</v>
      </c>
      <c r="E300" s="5" t="s">
        <v>1390</v>
      </c>
      <c r="F300" s="5" t="s">
        <v>24</v>
      </c>
      <c r="G300" s="5">
        <v>18</v>
      </c>
      <c r="H300" s="5" t="s">
        <v>19767</v>
      </c>
      <c r="I300" s="5" t="s">
        <v>1392</v>
      </c>
      <c r="J300" s="5">
        <v>15078573518</v>
      </c>
      <c r="K300" s="5"/>
      <c r="L300" s="10"/>
      <c r="M300" s="5"/>
      <c r="N300" s="5"/>
      <c r="O300" s="10"/>
      <c r="P300" s="5"/>
      <c r="Q300" s="5"/>
      <c r="R300" s="5"/>
      <c r="S300" s="5"/>
    </row>
    <row r="301" customFormat="1" hidden="1" spans="1:19">
      <c r="A301" s="5">
        <v>298</v>
      </c>
      <c r="B301" s="5" t="s">
        <v>1394</v>
      </c>
      <c r="C301" s="5"/>
      <c r="D301" s="5" t="s">
        <v>204</v>
      </c>
      <c r="E301" s="5" t="s">
        <v>1395</v>
      </c>
      <c r="F301" s="5" t="s">
        <v>143</v>
      </c>
      <c r="G301" s="5">
        <v>19</v>
      </c>
      <c r="H301" s="5" t="s">
        <v>1396</v>
      </c>
      <c r="I301" s="5" t="s">
        <v>1397</v>
      </c>
      <c r="J301" s="5">
        <v>13829970195</v>
      </c>
      <c r="K301" s="5" t="s">
        <v>27</v>
      </c>
      <c r="L301" s="10"/>
      <c r="M301" s="5"/>
      <c r="N301" s="5" t="s">
        <v>27</v>
      </c>
      <c r="O301" s="10"/>
      <c r="P301" s="5"/>
      <c r="Q301" s="5"/>
      <c r="R301" s="5"/>
      <c r="S301" s="5"/>
    </row>
    <row r="302" customFormat="1" hidden="1" spans="1:19">
      <c r="A302" s="5">
        <v>299</v>
      </c>
      <c r="B302" s="5" t="s">
        <v>1398</v>
      </c>
      <c r="C302" s="5"/>
      <c r="D302" s="5" t="s">
        <v>204</v>
      </c>
      <c r="E302" s="5" t="s">
        <v>1399</v>
      </c>
      <c r="F302" s="5" t="s">
        <v>24</v>
      </c>
      <c r="G302" s="5">
        <v>18</v>
      </c>
      <c r="H302" s="5" t="s">
        <v>25954</v>
      </c>
      <c r="I302" s="5" t="s">
        <v>1401</v>
      </c>
      <c r="J302" s="5">
        <v>13977891220</v>
      </c>
      <c r="K302" s="5" t="s">
        <v>27</v>
      </c>
      <c r="L302" s="10"/>
      <c r="M302" s="5"/>
      <c r="N302" s="5" t="s">
        <v>27</v>
      </c>
      <c r="O302" s="10"/>
      <c r="P302" s="5"/>
      <c r="Q302" s="5"/>
      <c r="R302" s="5"/>
      <c r="S302" s="5"/>
    </row>
    <row r="303" customFormat="1" hidden="1" spans="1:19">
      <c r="A303" s="5">
        <v>300</v>
      </c>
      <c r="B303" s="5" t="s">
        <v>1402</v>
      </c>
      <c r="C303" s="5"/>
      <c r="D303" s="5" t="s">
        <v>204</v>
      </c>
      <c r="E303" s="5" t="s">
        <v>1403</v>
      </c>
      <c r="F303" s="5" t="s">
        <v>24</v>
      </c>
      <c r="G303" s="5">
        <v>18</v>
      </c>
      <c r="H303" s="5" t="s">
        <v>19769</v>
      </c>
      <c r="I303" s="5" t="s">
        <v>1405</v>
      </c>
      <c r="J303" s="5">
        <v>15807784766</v>
      </c>
      <c r="K303" s="5" t="s">
        <v>27</v>
      </c>
      <c r="L303" s="10"/>
      <c r="M303" s="5"/>
      <c r="N303" s="5" t="s">
        <v>27</v>
      </c>
      <c r="O303" s="10"/>
      <c r="P303" s="5"/>
      <c r="Q303" s="5"/>
      <c r="R303" s="5"/>
      <c r="S303" s="5"/>
    </row>
    <row r="304" customFormat="1" hidden="1" spans="1:19">
      <c r="A304" s="5">
        <v>301</v>
      </c>
      <c r="B304" s="5" t="s">
        <v>1406</v>
      </c>
      <c r="C304" s="5"/>
      <c r="D304" s="5" t="s">
        <v>204</v>
      </c>
      <c r="E304" s="5" t="s">
        <v>1407</v>
      </c>
      <c r="F304" s="5" t="s">
        <v>24</v>
      </c>
      <c r="G304" s="5">
        <v>18</v>
      </c>
      <c r="H304" s="5" t="s">
        <v>19770</v>
      </c>
      <c r="I304" s="5" t="s">
        <v>1409</v>
      </c>
      <c r="J304" s="5">
        <v>18707781271</v>
      </c>
      <c r="K304" s="5" t="s">
        <v>27</v>
      </c>
      <c r="L304" s="10"/>
      <c r="M304" s="5"/>
      <c r="N304" s="5" t="s">
        <v>27</v>
      </c>
      <c r="O304" s="10"/>
      <c r="P304" s="5"/>
      <c r="Q304" s="5"/>
      <c r="R304" s="5"/>
      <c r="S304" s="5"/>
    </row>
    <row r="305" customFormat="1" hidden="1" spans="1:19">
      <c r="A305" s="5">
        <v>302</v>
      </c>
      <c r="B305" s="5" t="s">
        <v>1411</v>
      </c>
      <c r="C305" s="5"/>
      <c r="D305" s="5" t="s">
        <v>204</v>
      </c>
      <c r="E305" s="5" t="s">
        <v>1412</v>
      </c>
      <c r="F305" s="5" t="s">
        <v>143</v>
      </c>
      <c r="G305" s="5">
        <v>18</v>
      </c>
      <c r="H305" s="5" t="s">
        <v>19771</v>
      </c>
      <c r="I305" s="5" t="s">
        <v>19772</v>
      </c>
      <c r="J305" s="5" t="s">
        <v>19773</v>
      </c>
      <c r="K305" s="5" t="s">
        <v>27</v>
      </c>
      <c r="L305" s="10"/>
      <c r="M305" s="5"/>
      <c r="N305" s="5" t="s">
        <v>27</v>
      </c>
      <c r="O305" s="10"/>
      <c r="P305" s="5"/>
      <c r="Q305" s="5"/>
      <c r="R305" s="5"/>
      <c r="S305" s="5"/>
    </row>
    <row r="306" customFormat="1" hidden="1" spans="1:19">
      <c r="A306" s="5">
        <v>303</v>
      </c>
      <c r="B306" s="5" t="s">
        <v>1416</v>
      </c>
      <c r="C306" s="5"/>
      <c r="D306" s="5" t="s">
        <v>204</v>
      </c>
      <c r="E306" s="5" t="s">
        <v>1417</v>
      </c>
      <c r="F306" s="5" t="s">
        <v>143</v>
      </c>
      <c r="G306" s="5">
        <v>17</v>
      </c>
      <c r="H306" s="5" t="s">
        <v>20709</v>
      </c>
      <c r="I306" s="5" t="s">
        <v>1419</v>
      </c>
      <c r="J306" s="5">
        <v>15177890609</v>
      </c>
      <c r="K306" s="5"/>
      <c r="L306" s="10"/>
      <c r="M306" s="5"/>
      <c r="N306" s="5"/>
      <c r="O306" s="10"/>
      <c r="P306" s="5"/>
      <c r="Q306" s="5"/>
      <c r="R306" s="5"/>
      <c r="S306" s="5"/>
    </row>
    <row r="307" customFormat="1" hidden="1" spans="1:19">
      <c r="A307" s="5">
        <v>304</v>
      </c>
      <c r="B307" s="5" t="s">
        <v>1420</v>
      </c>
      <c r="C307" s="5"/>
      <c r="D307" s="5" t="s">
        <v>204</v>
      </c>
      <c r="E307" s="5" t="s">
        <v>1421</v>
      </c>
      <c r="F307" s="5" t="s">
        <v>24</v>
      </c>
      <c r="G307" s="5">
        <v>18</v>
      </c>
      <c r="H307" s="5" t="s">
        <v>1422</v>
      </c>
      <c r="I307" s="5" t="s">
        <v>1423</v>
      </c>
      <c r="J307" s="5">
        <v>18378864191</v>
      </c>
      <c r="K307" s="5"/>
      <c r="L307" s="10"/>
      <c r="M307" s="5"/>
      <c r="N307" s="5"/>
      <c r="O307" s="10"/>
      <c r="P307" s="5"/>
      <c r="Q307" s="5"/>
      <c r="R307" s="5"/>
      <c r="S307" s="5"/>
    </row>
    <row r="308" customFormat="1" hidden="1" spans="1:19">
      <c r="A308" s="5">
        <v>305</v>
      </c>
      <c r="B308" s="5" t="s">
        <v>1425</v>
      </c>
      <c r="C308" s="5"/>
      <c r="D308" s="5" t="s">
        <v>204</v>
      </c>
      <c r="E308" s="5" t="s">
        <v>1426</v>
      </c>
      <c r="F308" s="5" t="s">
        <v>24</v>
      </c>
      <c r="G308" s="5">
        <v>19</v>
      </c>
      <c r="H308" s="5" t="s">
        <v>1427</v>
      </c>
      <c r="I308" s="5" t="s">
        <v>1428</v>
      </c>
      <c r="J308" s="5">
        <v>13878522558</v>
      </c>
      <c r="K308" s="5" t="s">
        <v>27</v>
      </c>
      <c r="L308" s="10"/>
      <c r="M308" s="5"/>
      <c r="N308" s="5" t="s">
        <v>27</v>
      </c>
      <c r="O308" s="10"/>
      <c r="P308" s="5"/>
      <c r="Q308" s="5"/>
      <c r="R308" s="5"/>
      <c r="S308" s="5"/>
    </row>
    <row r="309" customFormat="1" hidden="1" spans="1:19">
      <c r="A309" s="5">
        <v>306</v>
      </c>
      <c r="B309" s="5" t="s">
        <v>1429</v>
      </c>
      <c r="C309" s="5"/>
      <c r="D309" s="5" t="s">
        <v>204</v>
      </c>
      <c r="E309" s="5" t="s">
        <v>1430</v>
      </c>
      <c r="F309" s="5" t="s">
        <v>24</v>
      </c>
      <c r="G309" s="5">
        <v>20</v>
      </c>
      <c r="H309" s="5" t="s">
        <v>17681</v>
      </c>
      <c r="I309" s="5" t="s">
        <v>563</v>
      </c>
      <c r="J309" s="5" t="s">
        <v>19774</v>
      </c>
      <c r="K309" s="5" t="s">
        <v>27</v>
      </c>
      <c r="L309" s="10"/>
      <c r="M309" s="5"/>
      <c r="N309" s="5" t="s">
        <v>27</v>
      </c>
      <c r="O309" s="10"/>
      <c r="P309" s="5"/>
      <c r="Q309" s="5"/>
      <c r="R309" s="5"/>
      <c r="S309" s="5"/>
    </row>
    <row r="310" customFormat="1" hidden="1" spans="1:19">
      <c r="A310" s="5">
        <v>307</v>
      </c>
      <c r="B310" s="5" t="s">
        <v>1432</v>
      </c>
      <c r="C310" s="5"/>
      <c r="D310" s="5" t="s">
        <v>204</v>
      </c>
      <c r="E310" s="5" t="s">
        <v>1433</v>
      </c>
      <c r="F310" s="5" t="s">
        <v>24</v>
      </c>
      <c r="G310" s="5">
        <v>18</v>
      </c>
      <c r="H310" s="5" t="s">
        <v>19775</v>
      </c>
      <c r="I310" s="5" t="s">
        <v>1435</v>
      </c>
      <c r="J310" s="5">
        <v>15875007836</v>
      </c>
      <c r="K310" s="5" t="s">
        <v>27</v>
      </c>
      <c r="L310" s="10"/>
      <c r="M310" s="5"/>
      <c r="N310" s="5" t="s">
        <v>27</v>
      </c>
      <c r="O310" s="10"/>
      <c r="P310" s="5"/>
      <c r="Q310" s="5"/>
      <c r="R310" s="5"/>
      <c r="S310" s="5"/>
    </row>
    <row r="311" customFormat="1" hidden="1" spans="1:19">
      <c r="A311" s="5">
        <v>308</v>
      </c>
      <c r="B311" s="5" t="s">
        <v>1436</v>
      </c>
      <c r="C311" s="5"/>
      <c r="D311" s="5" t="s">
        <v>204</v>
      </c>
      <c r="E311" s="5" t="s">
        <v>1437</v>
      </c>
      <c r="F311" s="5" t="s">
        <v>24</v>
      </c>
      <c r="G311" s="5">
        <v>18</v>
      </c>
      <c r="H311" s="5" t="s">
        <v>17834</v>
      </c>
      <c r="I311" s="5" t="s">
        <v>1438</v>
      </c>
      <c r="J311" s="5">
        <v>18877842836</v>
      </c>
      <c r="K311" s="5" t="s">
        <v>27</v>
      </c>
      <c r="L311" s="10"/>
      <c r="M311" s="5"/>
      <c r="N311" s="5" t="s">
        <v>30</v>
      </c>
      <c r="O311" s="10"/>
      <c r="P311" s="5"/>
      <c r="Q311" s="5"/>
      <c r="R311" s="5"/>
      <c r="S311" s="5"/>
    </row>
    <row r="312" customFormat="1" hidden="1" spans="1:19">
      <c r="A312" s="5">
        <v>309</v>
      </c>
      <c r="B312" s="5" t="s">
        <v>1439</v>
      </c>
      <c r="C312" s="5"/>
      <c r="D312" s="5" t="s">
        <v>204</v>
      </c>
      <c r="E312" s="5" t="s">
        <v>1440</v>
      </c>
      <c r="F312" s="5" t="s">
        <v>24</v>
      </c>
      <c r="G312" s="5">
        <v>19</v>
      </c>
      <c r="H312" s="5" t="s">
        <v>17834</v>
      </c>
      <c r="I312" s="5" t="s">
        <v>1441</v>
      </c>
      <c r="J312" s="5">
        <v>15296077342</v>
      </c>
      <c r="K312" s="5" t="s">
        <v>27</v>
      </c>
      <c r="L312" s="10"/>
      <c r="M312" s="5"/>
      <c r="N312" s="5" t="s">
        <v>27</v>
      </c>
      <c r="O312" s="10"/>
      <c r="P312" s="5"/>
      <c r="Q312" s="5"/>
      <c r="R312" s="5"/>
      <c r="S312" s="5"/>
    </row>
    <row r="313" customFormat="1" hidden="1" spans="1:19">
      <c r="A313" s="5">
        <v>310</v>
      </c>
      <c r="B313" s="5" t="s">
        <v>1442</v>
      </c>
      <c r="C313" s="5"/>
      <c r="D313" s="5" t="s">
        <v>204</v>
      </c>
      <c r="E313" s="5" t="s">
        <v>1443</v>
      </c>
      <c r="F313" s="5" t="s">
        <v>143</v>
      </c>
      <c r="G313" s="5">
        <v>18</v>
      </c>
      <c r="H313" s="5" t="s">
        <v>1444</v>
      </c>
      <c r="I313" s="5" t="s">
        <v>1445</v>
      </c>
      <c r="J313" s="5">
        <v>19977870923</v>
      </c>
      <c r="K313" s="5" t="s">
        <v>27</v>
      </c>
      <c r="L313" s="10"/>
      <c r="M313" s="5"/>
      <c r="N313" s="5" t="s">
        <v>27</v>
      </c>
      <c r="O313" s="10"/>
      <c r="P313" s="5"/>
      <c r="Q313" s="5"/>
      <c r="R313" s="5"/>
      <c r="S313" s="5"/>
    </row>
    <row r="314" customFormat="1" hidden="1" spans="1:19">
      <c r="A314" s="5">
        <v>311</v>
      </c>
      <c r="B314" s="5" t="s">
        <v>1446</v>
      </c>
      <c r="C314" s="5"/>
      <c r="D314" s="5" t="s">
        <v>204</v>
      </c>
      <c r="E314" s="5" t="s">
        <v>1447</v>
      </c>
      <c r="F314" s="5" t="s">
        <v>24</v>
      </c>
      <c r="G314" s="5">
        <v>18</v>
      </c>
      <c r="H314" s="5" t="s">
        <v>1448</v>
      </c>
      <c r="I314" s="5" t="s">
        <v>1449</v>
      </c>
      <c r="J314" s="5">
        <v>18820182819</v>
      </c>
      <c r="K314" s="5" t="s">
        <v>27</v>
      </c>
      <c r="L314" s="10"/>
      <c r="M314" s="5"/>
      <c r="N314" s="5" t="s">
        <v>27</v>
      </c>
      <c r="O314" s="10"/>
      <c r="P314" s="5"/>
      <c r="Q314" s="5"/>
      <c r="R314" s="5"/>
      <c r="S314" s="5"/>
    </row>
    <row r="315" customFormat="1" hidden="1" spans="1:19">
      <c r="A315" s="5">
        <v>312</v>
      </c>
      <c r="B315" s="5" t="s">
        <v>1450</v>
      </c>
      <c r="C315" s="5"/>
      <c r="D315" s="5" t="s">
        <v>204</v>
      </c>
      <c r="E315" s="5" t="s">
        <v>1451</v>
      </c>
      <c r="F315" s="5" t="s">
        <v>24</v>
      </c>
      <c r="G315" s="5">
        <v>18</v>
      </c>
      <c r="H315" s="5" t="s">
        <v>1452</v>
      </c>
      <c r="I315" s="5" t="s">
        <v>1453</v>
      </c>
      <c r="J315" s="5">
        <v>15277783882</v>
      </c>
      <c r="K315" s="5" t="s">
        <v>27</v>
      </c>
      <c r="L315" s="10"/>
      <c r="M315" s="5"/>
      <c r="N315" s="5" t="s">
        <v>27</v>
      </c>
      <c r="O315" s="10"/>
      <c r="P315" s="5"/>
      <c r="Q315" s="5"/>
      <c r="R315" s="5"/>
      <c r="S315" s="5"/>
    </row>
    <row r="316" customFormat="1" hidden="1" spans="1:19">
      <c r="A316" s="5">
        <v>313</v>
      </c>
      <c r="B316" s="5" t="s">
        <v>1454</v>
      </c>
      <c r="C316" s="5"/>
      <c r="D316" s="5" t="s">
        <v>204</v>
      </c>
      <c r="E316" s="5" t="s">
        <v>1455</v>
      </c>
      <c r="F316" s="5" t="s">
        <v>24</v>
      </c>
      <c r="G316" s="5">
        <v>18</v>
      </c>
      <c r="H316" s="5" t="s">
        <v>1456</v>
      </c>
      <c r="I316" s="5" t="s">
        <v>1457</v>
      </c>
      <c r="J316" s="5">
        <v>13691172278</v>
      </c>
      <c r="K316" s="5"/>
      <c r="L316" s="10"/>
      <c r="M316" s="5"/>
      <c r="N316" s="5"/>
      <c r="O316" s="10"/>
      <c r="P316" s="5"/>
      <c r="Q316" s="5"/>
      <c r="R316" s="5"/>
      <c r="S316" s="5"/>
    </row>
    <row r="317" customFormat="1" hidden="1" spans="1:19">
      <c r="A317" s="5">
        <v>314</v>
      </c>
      <c r="B317" s="5" t="s">
        <v>1458</v>
      </c>
      <c r="C317" s="5"/>
      <c r="D317" s="5" t="s">
        <v>204</v>
      </c>
      <c r="E317" s="5" t="s">
        <v>1459</v>
      </c>
      <c r="F317" s="5" t="s">
        <v>24</v>
      </c>
      <c r="G317" s="5">
        <v>19</v>
      </c>
      <c r="H317" s="5" t="s">
        <v>19776</v>
      </c>
      <c r="I317" s="5" t="s">
        <v>1461</v>
      </c>
      <c r="J317" s="5">
        <v>13707787404</v>
      </c>
      <c r="K317" s="5" t="s">
        <v>27</v>
      </c>
      <c r="L317" s="10"/>
      <c r="M317" s="5"/>
      <c r="N317" s="5" t="s">
        <v>27</v>
      </c>
      <c r="O317" s="10"/>
      <c r="P317" s="5"/>
      <c r="Q317" s="5"/>
      <c r="R317" s="5"/>
      <c r="S317" s="5"/>
    </row>
    <row r="318" customFormat="1" hidden="1" spans="1:19">
      <c r="A318" s="5">
        <v>315</v>
      </c>
      <c r="B318" s="5" t="s">
        <v>1462</v>
      </c>
      <c r="C318" s="5"/>
      <c r="D318" s="5" t="s">
        <v>204</v>
      </c>
      <c r="E318" s="5" t="s">
        <v>1463</v>
      </c>
      <c r="F318" s="5" t="s">
        <v>24</v>
      </c>
      <c r="G318" s="5">
        <v>18</v>
      </c>
      <c r="H318" s="5" t="s">
        <v>17999</v>
      </c>
      <c r="I318" s="5" t="s">
        <v>1464</v>
      </c>
      <c r="J318" s="5">
        <v>13481867669</v>
      </c>
      <c r="K318" s="5" t="s">
        <v>27</v>
      </c>
      <c r="L318" s="10"/>
      <c r="M318" s="5"/>
      <c r="N318" s="5" t="s">
        <v>27</v>
      </c>
      <c r="O318" s="10"/>
      <c r="P318" s="5"/>
      <c r="Q318" s="5"/>
      <c r="R318" s="5"/>
      <c r="S318" s="5"/>
    </row>
    <row r="319" customFormat="1" hidden="1" spans="1:19">
      <c r="A319" s="5">
        <v>316</v>
      </c>
      <c r="B319" s="5" t="s">
        <v>1465</v>
      </c>
      <c r="C319" s="5"/>
      <c r="D319" s="5" t="s">
        <v>204</v>
      </c>
      <c r="E319" s="5" t="s">
        <v>1466</v>
      </c>
      <c r="F319" s="5" t="s">
        <v>24</v>
      </c>
      <c r="G319" s="5">
        <v>18</v>
      </c>
      <c r="H319" s="5" t="s">
        <v>1467</v>
      </c>
      <c r="I319" s="5" t="s">
        <v>1468</v>
      </c>
      <c r="J319" s="5">
        <v>13397886889</v>
      </c>
      <c r="K319" s="5"/>
      <c r="L319" s="10"/>
      <c r="M319" s="5"/>
      <c r="N319" s="5"/>
      <c r="O319" s="10"/>
      <c r="P319" s="5"/>
      <c r="Q319" s="5"/>
      <c r="R319" s="5"/>
      <c r="S319" s="5"/>
    </row>
    <row r="320" customFormat="1" hidden="1" spans="1:19">
      <c r="A320" s="5">
        <v>317</v>
      </c>
      <c r="B320" s="5" t="s">
        <v>1469</v>
      </c>
      <c r="C320" s="5"/>
      <c r="D320" s="5" t="s">
        <v>204</v>
      </c>
      <c r="E320" s="5" t="s">
        <v>1470</v>
      </c>
      <c r="F320" s="5" t="s">
        <v>24</v>
      </c>
      <c r="G320" s="5">
        <v>19</v>
      </c>
      <c r="H320" s="5" t="s">
        <v>1471</v>
      </c>
      <c r="I320" s="5" t="s">
        <v>1472</v>
      </c>
      <c r="J320" s="5">
        <v>17777939796</v>
      </c>
      <c r="K320" s="5" t="s">
        <v>27</v>
      </c>
      <c r="L320" s="10"/>
      <c r="M320" s="5"/>
      <c r="N320" s="5" t="s">
        <v>27</v>
      </c>
      <c r="O320" s="10"/>
      <c r="P320" s="5"/>
      <c r="Q320" s="5"/>
      <c r="R320" s="5"/>
      <c r="S320" s="5"/>
    </row>
    <row r="321" customFormat="1" hidden="1" spans="1:19">
      <c r="A321" s="5">
        <v>318</v>
      </c>
      <c r="B321" s="5" t="s">
        <v>1473</v>
      </c>
      <c r="C321" s="5"/>
      <c r="D321" s="5" t="s">
        <v>204</v>
      </c>
      <c r="E321" s="5" t="s">
        <v>1474</v>
      </c>
      <c r="F321" s="5" t="s">
        <v>24</v>
      </c>
      <c r="G321" s="5">
        <v>18</v>
      </c>
      <c r="H321" s="5" t="s">
        <v>1475</v>
      </c>
      <c r="I321" s="5" t="s">
        <v>1476</v>
      </c>
      <c r="J321" s="5">
        <v>18176138203</v>
      </c>
      <c r="K321" s="5"/>
      <c r="L321" s="10"/>
      <c r="M321" s="5"/>
      <c r="N321" s="5"/>
      <c r="O321" s="10"/>
      <c r="P321" s="5"/>
      <c r="Q321" s="5"/>
      <c r="R321" s="5"/>
      <c r="S321" s="5"/>
    </row>
    <row r="322" customFormat="1" hidden="1" spans="1:19">
      <c r="A322" s="5">
        <v>319</v>
      </c>
      <c r="B322" s="5" t="s">
        <v>1477</v>
      </c>
      <c r="C322" s="5"/>
      <c r="D322" s="5" t="s">
        <v>204</v>
      </c>
      <c r="E322" s="5" t="s">
        <v>1478</v>
      </c>
      <c r="F322" s="5" t="s">
        <v>24</v>
      </c>
      <c r="G322" s="5">
        <v>18</v>
      </c>
      <c r="H322" s="5" t="s">
        <v>19777</v>
      </c>
      <c r="I322" s="5" t="s">
        <v>1480</v>
      </c>
      <c r="J322" s="5" t="s">
        <v>19778</v>
      </c>
      <c r="K322" s="5" t="s">
        <v>27</v>
      </c>
      <c r="L322" s="10"/>
      <c r="M322" s="5"/>
      <c r="N322" s="5" t="s">
        <v>30</v>
      </c>
      <c r="O322" s="10"/>
      <c r="P322" s="5"/>
      <c r="Q322" s="5"/>
      <c r="R322" s="5"/>
      <c r="S322" s="5"/>
    </row>
    <row r="323" customFormat="1" hidden="1" spans="1:19">
      <c r="A323" s="5">
        <v>320</v>
      </c>
      <c r="B323" s="5" t="s">
        <v>1481</v>
      </c>
      <c r="C323" s="5"/>
      <c r="D323" s="5" t="s">
        <v>204</v>
      </c>
      <c r="E323" s="5" t="s">
        <v>1482</v>
      </c>
      <c r="F323" s="5" t="s">
        <v>24</v>
      </c>
      <c r="G323" s="5">
        <v>20</v>
      </c>
      <c r="H323" s="5" t="s">
        <v>17717</v>
      </c>
      <c r="I323" s="5" t="s">
        <v>1484</v>
      </c>
      <c r="J323" s="5">
        <v>13907884530</v>
      </c>
      <c r="K323" s="5" t="s">
        <v>27</v>
      </c>
      <c r="L323" s="10"/>
      <c r="M323" s="5"/>
      <c r="N323" s="5" t="s">
        <v>27</v>
      </c>
      <c r="O323" s="10"/>
      <c r="P323" s="5"/>
      <c r="Q323" s="5"/>
      <c r="R323" s="5"/>
      <c r="S323" s="5"/>
    </row>
    <row r="324" customFormat="1" hidden="1" spans="1:19">
      <c r="A324" s="5">
        <v>321</v>
      </c>
      <c r="B324" s="5" t="s">
        <v>1485</v>
      </c>
      <c r="C324" s="5"/>
      <c r="D324" s="5" t="s">
        <v>204</v>
      </c>
      <c r="E324" s="5" t="s">
        <v>1486</v>
      </c>
      <c r="F324" s="5" t="s">
        <v>24</v>
      </c>
      <c r="G324" s="5">
        <v>18</v>
      </c>
      <c r="H324" s="5" t="s">
        <v>1487</v>
      </c>
      <c r="I324" s="5" t="s">
        <v>1488</v>
      </c>
      <c r="J324" s="5">
        <v>15949304706</v>
      </c>
      <c r="K324" s="5" t="s">
        <v>27</v>
      </c>
      <c r="L324" s="10"/>
      <c r="M324" s="5"/>
      <c r="N324" s="5" t="s">
        <v>30</v>
      </c>
      <c r="O324" s="10"/>
      <c r="P324" s="5"/>
      <c r="Q324" s="5"/>
      <c r="R324" s="5"/>
      <c r="S324" s="5"/>
    </row>
    <row r="325" customFormat="1" hidden="1" spans="1:19">
      <c r="A325" s="5">
        <v>322</v>
      </c>
      <c r="B325" s="5" t="s">
        <v>1489</v>
      </c>
      <c r="C325" s="5"/>
      <c r="D325" s="5" t="s">
        <v>204</v>
      </c>
      <c r="E325" s="5" t="s">
        <v>1490</v>
      </c>
      <c r="F325" s="5" t="s">
        <v>24</v>
      </c>
      <c r="G325" s="5">
        <v>19</v>
      </c>
      <c r="H325" s="5" t="s">
        <v>1491</v>
      </c>
      <c r="I325" s="5" t="s">
        <v>1492</v>
      </c>
      <c r="J325" s="5">
        <v>18877843788</v>
      </c>
      <c r="K325" s="5" t="s">
        <v>27</v>
      </c>
      <c r="L325" s="10"/>
      <c r="M325" s="5"/>
      <c r="N325" s="5" t="s">
        <v>27</v>
      </c>
      <c r="O325" s="10"/>
      <c r="P325" s="5"/>
      <c r="Q325" s="5"/>
      <c r="R325" s="5"/>
      <c r="S325" s="5"/>
    </row>
    <row r="326" customFormat="1" hidden="1" spans="1:19">
      <c r="A326" s="5">
        <v>323</v>
      </c>
      <c r="B326" s="5" t="s">
        <v>1493</v>
      </c>
      <c r="C326" s="5"/>
      <c r="D326" s="5" t="s">
        <v>204</v>
      </c>
      <c r="E326" s="5" t="s">
        <v>1494</v>
      </c>
      <c r="F326" s="5" t="s">
        <v>24</v>
      </c>
      <c r="G326" s="5">
        <v>19</v>
      </c>
      <c r="H326" s="5" t="s">
        <v>19779</v>
      </c>
      <c r="I326" s="5" t="s">
        <v>1496</v>
      </c>
      <c r="J326" s="5">
        <v>13114783199</v>
      </c>
      <c r="K326" s="5" t="s">
        <v>27</v>
      </c>
      <c r="L326" s="10"/>
      <c r="M326" s="5"/>
      <c r="N326" s="5" t="s">
        <v>30</v>
      </c>
      <c r="O326" s="10"/>
      <c r="P326" s="5"/>
      <c r="Q326" s="5"/>
      <c r="R326" s="5"/>
      <c r="S326" s="5"/>
    </row>
    <row r="327" customFormat="1" hidden="1" spans="1:19">
      <c r="A327" s="5">
        <v>324</v>
      </c>
      <c r="B327" s="5" t="s">
        <v>1497</v>
      </c>
      <c r="C327" s="5"/>
      <c r="D327" s="5" t="s">
        <v>204</v>
      </c>
      <c r="E327" s="5" t="s">
        <v>1498</v>
      </c>
      <c r="F327" s="5" t="s">
        <v>143</v>
      </c>
      <c r="G327" s="5">
        <v>17</v>
      </c>
      <c r="H327" s="5" t="s">
        <v>17652</v>
      </c>
      <c r="I327" s="5" t="s">
        <v>1500</v>
      </c>
      <c r="J327" s="5">
        <v>13481848127</v>
      </c>
      <c r="K327" s="5"/>
      <c r="L327" s="10"/>
      <c r="M327" s="5"/>
      <c r="N327" s="5"/>
      <c r="O327" s="10"/>
      <c r="P327" s="5"/>
      <c r="Q327" s="5"/>
      <c r="R327" s="5"/>
      <c r="S327" s="5"/>
    </row>
    <row r="328" customFormat="1" hidden="1" spans="1:19">
      <c r="A328" s="5">
        <v>325</v>
      </c>
      <c r="B328" s="5" t="s">
        <v>1501</v>
      </c>
      <c r="C328" s="5"/>
      <c r="D328" s="5" t="s">
        <v>204</v>
      </c>
      <c r="E328" s="5" t="s">
        <v>1502</v>
      </c>
      <c r="F328" s="5" t="s">
        <v>24</v>
      </c>
      <c r="G328" s="5">
        <v>19</v>
      </c>
      <c r="H328" s="5" t="s">
        <v>1503</v>
      </c>
      <c r="I328" s="5" t="s">
        <v>1504</v>
      </c>
      <c r="J328" s="5">
        <v>15949327826</v>
      </c>
      <c r="K328" s="5" t="s">
        <v>27</v>
      </c>
      <c r="L328" s="10"/>
      <c r="M328" s="5"/>
      <c r="N328" s="5" t="s">
        <v>27</v>
      </c>
      <c r="O328" s="10"/>
      <c r="P328" s="5"/>
      <c r="Q328" s="5"/>
      <c r="R328" s="5"/>
      <c r="S328" s="5"/>
    </row>
    <row r="329" customFormat="1" hidden="1" spans="1:19">
      <c r="A329" s="5">
        <v>326</v>
      </c>
      <c r="B329" s="5" t="s">
        <v>1505</v>
      </c>
      <c r="C329" s="5"/>
      <c r="D329" s="5" t="s">
        <v>204</v>
      </c>
      <c r="E329" s="5" t="s">
        <v>1506</v>
      </c>
      <c r="F329" s="5" t="s">
        <v>143</v>
      </c>
      <c r="G329" s="5">
        <v>20</v>
      </c>
      <c r="H329" s="5" t="s">
        <v>1507</v>
      </c>
      <c r="I329" s="5" t="s">
        <v>1508</v>
      </c>
      <c r="J329" s="5">
        <v>13902376739</v>
      </c>
      <c r="K329" s="5" t="s">
        <v>27</v>
      </c>
      <c r="L329" s="10"/>
      <c r="M329" s="5"/>
      <c r="N329" s="5" t="s">
        <v>27</v>
      </c>
      <c r="O329" s="10"/>
      <c r="P329" s="5"/>
      <c r="Q329" s="5"/>
      <c r="R329" s="5"/>
      <c r="S329" s="5"/>
    </row>
    <row r="330" customFormat="1" hidden="1" spans="1:19">
      <c r="A330" s="5">
        <v>327</v>
      </c>
      <c r="B330" s="5" t="s">
        <v>1509</v>
      </c>
      <c r="C330" s="5"/>
      <c r="D330" s="5" t="s">
        <v>204</v>
      </c>
      <c r="E330" s="5" t="s">
        <v>1510</v>
      </c>
      <c r="F330" s="5" t="s">
        <v>24</v>
      </c>
      <c r="G330" s="5">
        <v>18</v>
      </c>
      <c r="H330" s="5" t="s">
        <v>19781</v>
      </c>
      <c r="I330" s="5" t="s">
        <v>1512</v>
      </c>
      <c r="J330" s="5">
        <v>15878686867</v>
      </c>
      <c r="K330" s="5"/>
      <c r="L330" s="10"/>
      <c r="M330" s="5"/>
      <c r="N330" s="5"/>
      <c r="O330" s="10"/>
      <c r="P330" s="5"/>
      <c r="Q330" s="5"/>
      <c r="R330" s="5"/>
      <c r="S330" s="5"/>
    </row>
    <row r="331" customFormat="1" hidden="1" spans="1:19">
      <c r="A331" s="5">
        <v>328</v>
      </c>
      <c r="B331" s="5" t="s">
        <v>1513</v>
      </c>
      <c r="C331" s="5"/>
      <c r="D331" s="5" t="s">
        <v>210</v>
      </c>
      <c r="E331" s="5" t="s">
        <v>1514</v>
      </c>
      <c r="F331" s="5" t="s">
        <v>24</v>
      </c>
      <c r="G331" s="5">
        <v>17</v>
      </c>
      <c r="H331" s="5" t="s">
        <v>1515</v>
      </c>
      <c r="I331" s="5" t="s">
        <v>1516</v>
      </c>
      <c r="J331" s="5">
        <v>15277892851</v>
      </c>
      <c r="K331" s="5"/>
      <c r="L331" s="10"/>
      <c r="M331" s="5"/>
      <c r="N331" s="5"/>
      <c r="O331" s="10"/>
      <c r="P331" s="5"/>
      <c r="Q331" s="5"/>
      <c r="R331" s="5"/>
      <c r="S331" s="5"/>
    </row>
    <row r="332" customFormat="1" hidden="1" spans="1:19">
      <c r="A332" s="5">
        <v>329</v>
      </c>
      <c r="B332" s="5" t="s">
        <v>1518</v>
      </c>
      <c r="C332" s="5"/>
      <c r="D332" s="5" t="s">
        <v>210</v>
      </c>
      <c r="E332" s="5" t="s">
        <v>1519</v>
      </c>
      <c r="F332" s="5" t="s">
        <v>24</v>
      </c>
      <c r="G332" s="5">
        <v>19</v>
      </c>
      <c r="H332" s="5" t="s">
        <v>1520</v>
      </c>
      <c r="I332" s="5" t="s">
        <v>1521</v>
      </c>
      <c r="J332" s="5">
        <v>13923108531</v>
      </c>
      <c r="K332" s="5" t="s">
        <v>27</v>
      </c>
      <c r="L332" s="10"/>
      <c r="M332" s="5"/>
      <c r="N332" s="5" t="s">
        <v>27</v>
      </c>
      <c r="O332" s="10"/>
      <c r="P332" s="5"/>
      <c r="Q332" s="5"/>
      <c r="R332" s="5"/>
      <c r="S332" s="5"/>
    </row>
    <row r="333" customFormat="1" hidden="1" spans="1:19">
      <c r="A333" s="5">
        <v>330</v>
      </c>
      <c r="B333" s="5" t="s">
        <v>1522</v>
      </c>
      <c r="C333" s="5"/>
      <c r="D333" s="5" t="s">
        <v>210</v>
      </c>
      <c r="E333" s="5" t="s">
        <v>1523</v>
      </c>
      <c r="F333" s="5" t="s">
        <v>24</v>
      </c>
      <c r="G333" s="5">
        <v>19</v>
      </c>
      <c r="H333" s="5" t="s">
        <v>19782</v>
      </c>
      <c r="I333" s="5" t="s">
        <v>1525</v>
      </c>
      <c r="J333" s="5">
        <v>15777832844</v>
      </c>
      <c r="K333" s="5"/>
      <c r="L333" s="10"/>
      <c r="M333" s="5"/>
      <c r="N333" s="5"/>
      <c r="O333" s="10"/>
      <c r="P333" s="5"/>
      <c r="Q333" s="5"/>
      <c r="R333" s="5"/>
      <c r="S333" s="5"/>
    </row>
    <row r="334" customFormat="1" hidden="1" spans="1:19">
      <c r="A334" s="5">
        <v>331</v>
      </c>
      <c r="B334" s="5" t="s">
        <v>1526</v>
      </c>
      <c r="C334" s="5"/>
      <c r="D334" s="5" t="s">
        <v>210</v>
      </c>
      <c r="E334" s="5" t="s">
        <v>1527</v>
      </c>
      <c r="F334" s="5" t="s">
        <v>24</v>
      </c>
      <c r="G334" s="5">
        <v>19</v>
      </c>
      <c r="H334" s="5" t="s">
        <v>19783</v>
      </c>
      <c r="I334" s="5" t="s">
        <v>1529</v>
      </c>
      <c r="J334" s="5">
        <v>15277894722</v>
      </c>
      <c r="K334" s="5" t="s">
        <v>27</v>
      </c>
      <c r="L334" s="10"/>
      <c r="M334" s="5"/>
      <c r="N334" s="5" t="s">
        <v>27</v>
      </c>
      <c r="O334" s="10"/>
      <c r="P334" s="5"/>
      <c r="Q334" s="5"/>
      <c r="R334" s="5"/>
      <c r="S334" s="5"/>
    </row>
    <row r="335" customFormat="1" hidden="1" spans="1:19">
      <c r="A335" s="5">
        <v>332</v>
      </c>
      <c r="B335" s="5" t="s">
        <v>1530</v>
      </c>
      <c r="C335" s="5"/>
      <c r="D335" s="5" t="s">
        <v>210</v>
      </c>
      <c r="E335" s="5" t="s">
        <v>1531</v>
      </c>
      <c r="F335" s="5" t="s">
        <v>24</v>
      </c>
      <c r="G335" s="5">
        <v>18</v>
      </c>
      <c r="H335" s="5" t="s">
        <v>17611</v>
      </c>
      <c r="I335" s="5" t="s">
        <v>1532</v>
      </c>
      <c r="J335" s="5">
        <v>15878678637</v>
      </c>
      <c r="K335" s="5" t="s">
        <v>27</v>
      </c>
      <c r="L335" s="10"/>
      <c r="M335" s="5"/>
      <c r="N335" s="5" t="s">
        <v>27</v>
      </c>
      <c r="O335" s="10"/>
      <c r="P335" s="5"/>
      <c r="Q335" s="5"/>
      <c r="R335" s="5"/>
      <c r="S335" s="5"/>
    </row>
    <row r="336" customFormat="1" hidden="1" spans="1:19">
      <c r="A336" s="5">
        <v>333</v>
      </c>
      <c r="B336" s="5" t="s">
        <v>1533</v>
      </c>
      <c r="C336" s="5"/>
      <c r="D336" s="5" t="s">
        <v>210</v>
      </c>
      <c r="E336" s="5" t="s">
        <v>1534</v>
      </c>
      <c r="F336" s="5" t="s">
        <v>24</v>
      </c>
      <c r="G336" s="5">
        <v>17</v>
      </c>
      <c r="H336" s="5" t="s">
        <v>17900</v>
      </c>
      <c r="I336" s="5" t="s">
        <v>1536</v>
      </c>
      <c r="J336" s="5">
        <v>13768281229</v>
      </c>
      <c r="K336" s="5"/>
      <c r="L336" s="10"/>
      <c r="M336" s="5"/>
      <c r="N336" s="5"/>
      <c r="O336" s="10"/>
      <c r="P336" s="5"/>
      <c r="Q336" s="5"/>
      <c r="R336" s="5"/>
      <c r="S336" s="5"/>
    </row>
    <row r="337" customFormat="1" hidden="1" spans="1:19">
      <c r="A337" s="5">
        <v>334</v>
      </c>
      <c r="B337" s="5" t="s">
        <v>1537</v>
      </c>
      <c r="C337" s="5"/>
      <c r="D337" s="5" t="s">
        <v>210</v>
      </c>
      <c r="E337" s="5" t="s">
        <v>1538</v>
      </c>
      <c r="F337" s="5" t="s">
        <v>24</v>
      </c>
      <c r="G337" s="5">
        <v>17</v>
      </c>
      <c r="H337" s="5" t="s">
        <v>1539</v>
      </c>
      <c r="I337" s="5" t="s">
        <v>1540</v>
      </c>
      <c r="J337" s="5">
        <v>18378895748</v>
      </c>
      <c r="K337" s="5"/>
      <c r="L337" s="10"/>
      <c r="M337" s="5"/>
      <c r="N337" s="5"/>
      <c r="O337" s="10"/>
      <c r="P337" s="5"/>
      <c r="Q337" s="5"/>
      <c r="R337" s="5"/>
      <c r="S337" s="5"/>
    </row>
    <row r="338" customFormat="1" hidden="1" spans="1:19">
      <c r="A338" s="5">
        <v>335</v>
      </c>
      <c r="B338" s="5" t="s">
        <v>1541</v>
      </c>
      <c r="C338" s="5"/>
      <c r="D338" s="5" t="s">
        <v>210</v>
      </c>
      <c r="E338" s="5" t="s">
        <v>1542</v>
      </c>
      <c r="F338" s="5" t="s">
        <v>24</v>
      </c>
      <c r="G338" s="5">
        <v>19</v>
      </c>
      <c r="H338" s="5" t="s">
        <v>1543</v>
      </c>
      <c r="I338" s="5" t="s">
        <v>1544</v>
      </c>
      <c r="J338" s="5">
        <v>15218234788</v>
      </c>
      <c r="K338" s="5" t="s">
        <v>27</v>
      </c>
      <c r="L338" s="10"/>
      <c r="M338" s="5"/>
      <c r="N338" s="5" t="s">
        <v>30</v>
      </c>
      <c r="O338" s="10"/>
      <c r="P338" s="5"/>
      <c r="Q338" s="5"/>
      <c r="R338" s="5"/>
      <c r="S338" s="5"/>
    </row>
    <row r="339" customFormat="1" hidden="1" spans="1:19">
      <c r="A339" s="5">
        <v>336</v>
      </c>
      <c r="B339" s="5" t="s">
        <v>1545</v>
      </c>
      <c r="C339" s="5"/>
      <c r="D339" s="5" t="s">
        <v>210</v>
      </c>
      <c r="E339" s="5" t="s">
        <v>1546</v>
      </c>
      <c r="F339" s="5" t="s">
        <v>24</v>
      </c>
      <c r="G339" s="5">
        <v>20</v>
      </c>
      <c r="H339" s="5" t="s">
        <v>1547</v>
      </c>
      <c r="I339" s="5" t="s">
        <v>1548</v>
      </c>
      <c r="J339" s="5">
        <v>18070829138</v>
      </c>
      <c r="K339" s="5" t="s">
        <v>27</v>
      </c>
      <c r="L339" s="10"/>
      <c r="M339" s="5"/>
      <c r="N339" s="5" t="s">
        <v>27</v>
      </c>
      <c r="O339" s="10"/>
      <c r="P339" s="5"/>
      <c r="Q339" s="5"/>
      <c r="R339" s="5"/>
      <c r="S339" s="5"/>
    </row>
    <row r="340" customFormat="1" hidden="1" spans="1:19">
      <c r="A340" s="5">
        <v>337</v>
      </c>
      <c r="B340" s="5" t="s">
        <v>1549</v>
      </c>
      <c r="C340" s="5"/>
      <c r="D340" s="5" t="s">
        <v>210</v>
      </c>
      <c r="E340" s="5" t="s">
        <v>1550</v>
      </c>
      <c r="F340" s="5" t="s">
        <v>143</v>
      </c>
      <c r="G340" s="5">
        <v>23</v>
      </c>
      <c r="H340" s="5" t="s">
        <v>664</v>
      </c>
      <c r="I340" s="5" t="s">
        <v>1551</v>
      </c>
      <c r="J340" s="5">
        <v>15078574668</v>
      </c>
      <c r="K340" s="5"/>
      <c r="L340" s="10"/>
      <c r="M340" s="5"/>
      <c r="N340" s="5"/>
      <c r="O340" s="10"/>
      <c r="P340" s="5"/>
      <c r="Q340" s="5"/>
      <c r="R340" s="5"/>
      <c r="S340" s="5"/>
    </row>
    <row r="341" customFormat="1" hidden="1" spans="1:19">
      <c r="A341" s="5">
        <v>338</v>
      </c>
      <c r="B341" s="5" t="s">
        <v>1552</v>
      </c>
      <c r="C341" s="5"/>
      <c r="D341" s="5" t="s">
        <v>210</v>
      </c>
      <c r="E341" s="5" t="s">
        <v>1553</v>
      </c>
      <c r="F341" s="5" t="s">
        <v>143</v>
      </c>
      <c r="G341" s="5">
        <v>21</v>
      </c>
      <c r="H341" s="5" t="s">
        <v>1554</v>
      </c>
      <c r="I341" s="5" t="s">
        <v>1555</v>
      </c>
      <c r="J341" s="5">
        <v>13377494782</v>
      </c>
      <c r="K341" s="5" t="s">
        <v>27</v>
      </c>
      <c r="L341" s="10"/>
      <c r="M341" s="5"/>
      <c r="N341" s="5" t="s">
        <v>27</v>
      </c>
      <c r="O341" s="10"/>
      <c r="P341" s="5"/>
      <c r="Q341" s="5"/>
      <c r="R341" s="5"/>
      <c r="S341" s="5"/>
    </row>
    <row r="342" customFormat="1" hidden="1" spans="1:19">
      <c r="A342" s="5">
        <v>339</v>
      </c>
      <c r="B342" s="5" t="s">
        <v>1556</v>
      </c>
      <c r="C342" s="5"/>
      <c r="D342" s="5" t="s">
        <v>210</v>
      </c>
      <c r="E342" s="5" t="s">
        <v>1557</v>
      </c>
      <c r="F342" s="5" t="s">
        <v>143</v>
      </c>
      <c r="G342" s="5">
        <v>19</v>
      </c>
      <c r="H342" s="5" t="s">
        <v>1558</v>
      </c>
      <c r="I342" s="5" t="s">
        <v>1559</v>
      </c>
      <c r="J342" s="5">
        <v>18177870047</v>
      </c>
      <c r="K342" s="5" t="s">
        <v>27</v>
      </c>
      <c r="L342" s="10"/>
      <c r="M342" s="5"/>
      <c r="N342" s="5" t="s">
        <v>27</v>
      </c>
      <c r="O342" s="10"/>
      <c r="P342" s="5"/>
      <c r="Q342" s="5"/>
      <c r="R342" s="5"/>
      <c r="S342" s="5"/>
    </row>
    <row r="343" customFormat="1" hidden="1" spans="1:19">
      <c r="A343" s="5">
        <v>340</v>
      </c>
      <c r="B343" s="5" t="s">
        <v>1560</v>
      </c>
      <c r="C343" s="5"/>
      <c r="D343" s="5" t="s">
        <v>210</v>
      </c>
      <c r="E343" s="5" t="s">
        <v>1561</v>
      </c>
      <c r="F343" s="5" t="s">
        <v>24</v>
      </c>
      <c r="G343" s="5">
        <v>17</v>
      </c>
      <c r="H343" s="5" t="s">
        <v>1562</v>
      </c>
      <c r="I343" s="5" t="s">
        <v>1563</v>
      </c>
      <c r="J343" s="5">
        <v>18176138402</v>
      </c>
      <c r="K343" s="5"/>
      <c r="L343" s="10"/>
      <c r="M343" s="5"/>
      <c r="N343" s="5"/>
      <c r="O343" s="10"/>
      <c r="P343" s="5"/>
      <c r="Q343" s="5"/>
      <c r="R343" s="5"/>
      <c r="S343" s="5"/>
    </row>
    <row r="344" customFormat="1" hidden="1" spans="1:19">
      <c r="A344" s="5">
        <v>341</v>
      </c>
      <c r="B344" s="5" t="s">
        <v>1565</v>
      </c>
      <c r="C344" s="5"/>
      <c r="D344" s="5" t="s">
        <v>210</v>
      </c>
      <c r="E344" s="5" t="s">
        <v>1566</v>
      </c>
      <c r="F344" s="5" t="s">
        <v>24</v>
      </c>
      <c r="G344" s="5">
        <v>18</v>
      </c>
      <c r="H344" s="5" t="s">
        <v>18119</v>
      </c>
      <c r="I344" s="5" t="s">
        <v>1568</v>
      </c>
      <c r="J344" s="5">
        <v>13977891185</v>
      </c>
      <c r="K344" s="5" t="s">
        <v>27</v>
      </c>
      <c r="L344" s="10"/>
      <c r="M344" s="5"/>
      <c r="N344" s="5" t="s">
        <v>27</v>
      </c>
      <c r="O344" s="10"/>
      <c r="P344" s="5"/>
      <c r="Q344" s="5"/>
      <c r="R344" s="5"/>
      <c r="S344" s="5"/>
    </row>
    <row r="345" customFormat="1" hidden="1" spans="1:19">
      <c r="A345" s="5">
        <v>342</v>
      </c>
      <c r="B345" s="5" t="s">
        <v>1569</v>
      </c>
      <c r="C345" s="5"/>
      <c r="D345" s="5" t="s">
        <v>210</v>
      </c>
      <c r="E345" s="5" t="s">
        <v>1570</v>
      </c>
      <c r="F345" s="5" t="s">
        <v>24</v>
      </c>
      <c r="G345" s="5">
        <v>20</v>
      </c>
      <c r="H345" s="5" t="s">
        <v>914</v>
      </c>
      <c r="I345" s="5" t="s">
        <v>1571</v>
      </c>
      <c r="J345" s="5">
        <v>19107884316</v>
      </c>
      <c r="K345" s="5" t="s">
        <v>27</v>
      </c>
      <c r="L345" s="10"/>
      <c r="M345" s="5"/>
      <c r="N345" s="5" t="s">
        <v>27</v>
      </c>
      <c r="O345" s="10"/>
      <c r="P345" s="5"/>
      <c r="Q345" s="5"/>
      <c r="R345" s="5"/>
      <c r="S345" s="5"/>
    </row>
    <row r="346" customFormat="1" hidden="1" spans="1:19">
      <c r="A346" s="5">
        <v>343</v>
      </c>
      <c r="B346" s="5" t="s">
        <v>1572</v>
      </c>
      <c r="C346" s="5"/>
      <c r="D346" s="5" t="s">
        <v>210</v>
      </c>
      <c r="E346" s="5" t="s">
        <v>1573</v>
      </c>
      <c r="F346" s="5" t="s">
        <v>143</v>
      </c>
      <c r="G346" s="5">
        <v>16</v>
      </c>
      <c r="H346" s="5" t="s">
        <v>17732</v>
      </c>
      <c r="I346" s="5" t="s">
        <v>1575</v>
      </c>
      <c r="J346" s="5">
        <v>18877824558</v>
      </c>
      <c r="K346" s="5"/>
      <c r="L346" s="10"/>
      <c r="M346" s="5"/>
      <c r="N346" s="5"/>
      <c r="O346" s="10"/>
      <c r="P346" s="5"/>
      <c r="Q346" s="5"/>
      <c r="R346" s="5"/>
      <c r="S346" s="5"/>
    </row>
    <row r="347" customFormat="1" hidden="1" spans="1:19">
      <c r="A347" s="5">
        <v>344</v>
      </c>
      <c r="B347" s="5" t="s">
        <v>1576</v>
      </c>
      <c r="C347" s="5"/>
      <c r="D347" s="5" t="s">
        <v>210</v>
      </c>
      <c r="E347" s="5" t="s">
        <v>1577</v>
      </c>
      <c r="F347" s="5" t="s">
        <v>143</v>
      </c>
      <c r="G347" s="5">
        <v>19</v>
      </c>
      <c r="H347" s="5" t="s">
        <v>1111</v>
      </c>
      <c r="I347" s="5" t="s">
        <v>1578</v>
      </c>
      <c r="J347" s="5">
        <v>15277892113</v>
      </c>
      <c r="K347" s="5" t="s">
        <v>27</v>
      </c>
      <c r="L347" s="10"/>
      <c r="M347" s="5"/>
      <c r="N347" s="5" t="s">
        <v>27</v>
      </c>
      <c r="O347" s="10"/>
      <c r="P347" s="5"/>
      <c r="Q347" s="5"/>
      <c r="R347" s="5"/>
      <c r="S347" s="5"/>
    </row>
    <row r="348" customFormat="1" hidden="1" spans="1:19">
      <c r="A348" s="5">
        <v>345</v>
      </c>
      <c r="B348" s="5" t="s">
        <v>1579</v>
      </c>
      <c r="C348" s="5"/>
      <c r="D348" s="5" t="s">
        <v>210</v>
      </c>
      <c r="E348" s="5" t="s">
        <v>1580</v>
      </c>
      <c r="F348" s="5" t="s">
        <v>143</v>
      </c>
      <c r="G348" s="5">
        <v>18</v>
      </c>
      <c r="H348" s="5" t="s">
        <v>17642</v>
      </c>
      <c r="I348" s="5" t="s">
        <v>1582</v>
      </c>
      <c r="J348" s="5">
        <v>13229956458</v>
      </c>
      <c r="K348" s="5" t="s">
        <v>27</v>
      </c>
      <c r="L348" s="10"/>
      <c r="M348" s="5"/>
      <c r="N348" s="5" t="s">
        <v>27</v>
      </c>
      <c r="O348" s="10"/>
      <c r="P348" s="5"/>
      <c r="Q348" s="5"/>
      <c r="R348" s="5"/>
      <c r="S348" s="5"/>
    </row>
    <row r="349" customFormat="1" hidden="1" spans="1:19">
      <c r="A349" s="5">
        <v>346</v>
      </c>
      <c r="B349" s="5" t="s">
        <v>1583</v>
      </c>
      <c r="C349" s="5"/>
      <c r="D349" s="5" t="s">
        <v>210</v>
      </c>
      <c r="E349" s="5" t="s">
        <v>1584</v>
      </c>
      <c r="F349" s="5" t="s">
        <v>24</v>
      </c>
      <c r="G349" s="5">
        <v>17</v>
      </c>
      <c r="H349" s="5" t="s">
        <v>20761</v>
      </c>
      <c r="I349" s="5" t="s">
        <v>1586</v>
      </c>
      <c r="J349" s="5">
        <v>13407751040</v>
      </c>
      <c r="K349" s="5"/>
      <c r="L349" s="10"/>
      <c r="M349" s="5"/>
      <c r="N349" s="5"/>
      <c r="O349" s="10"/>
      <c r="P349" s="5"/>
      <c r="Q349" s="5"/>
      <c r="R349" s="5"/>
      <c r="S349" s="5"/>
    </row>
    <row r="350" customFormat="1" hidden="1" spans="1:19">
      <c r="A350" s="5">
        <v>347</v>
      </c>
      <c r="B350" s="5" t="s">
        <v>1587</v>
      </c>
      <c r="C350" s="5"/>
      <c r="D350" s="5" t="s">
        <v>210</v>
      </c>
      <c r="E350" s="5" t="s">
        <v>1588</v>
      </c>
      <c r="F350" s="5" t="s">
        <v>24</v>
      </c>
      <c r="G350" s="5">
        <v>18</v>
      </c>
      <c r="H350" s="5" t="s">
        <v>19784</v>
      </c>
      <c r="I350" s="5" t="s">
        <v>1590</v>
      </c>
      <c r="J350" s="5">
        <v>13737966362</v>
      </c>
      <c r="K350" s="5" t="s">
        <v>27</v>
      </c>
      <c r="L350" s="10"/>
      <c r="M350" s="5"/>
      <c r="N350" s="5" t="s">
        <v>27</v>
      </c>
      <c r="O350" s="10"/>
      <c r="P350" s="5"/>
      <c r="Q350" s="5"/>
      <c r="R350" s="5"/>
      <c r="S350" s="5"/>
    </row>
    <row r="351" customFormat="1" hidden="1" spans="1:19">
      <c r="A351" s="5">
        <v>348</v>
      </c>
      <c r="B351" s="5" t="s">
        <v>1591</v>
      </c>
      <c r="C351" s="5"/>
      <c r="D351" s="5" t="s">
        <v>210</v>
      </c>
      <c r="E351" s="5" t="s">
        <v>1592</v>
      </c>
      <c r="F351" s="5" t="s">
        <v>143</v>
      </c>
      <c r="G351" s="5">
        <v>19</v>
      </c>
      <c r="H351" s="5" t="s">
        <v>1593</v>
      </c>
      <c r="I351" s="5" t="s">
        <v>1594</v>
      </c>
      <c r="J351" s="5">
        <v>13471833278</v>
      </c>
      <c r="K351" s="5" t="s">
        <v>27</v>
      </c>
      <c r="L351" s="10"/>
      <c r="M351" s="5"/>
      <c r="N351" s="5" t="s">
        <v>27</v>
      </c>
      <c r="O351" s="10"/>
      <c r="P351" s="5"/>
      <c r="Q351" s="5"/>
      <c r="R351" s="5"/>
      <c r="S351" s="5"/>
    </row>
    <row r="352" customFormat="1" hidden="1" spans="1:19">
      <c r="A352" s="5">
        <v>349</v>
      </c>
      <c r="B352" s="5" t="s">
        <v>1595</v>
      </c>
      <c r="C352" s="5"/>
      <c r="D352" s="5" t="s">
        <v>210</v>
      </c>
      <c r="E352" s="5" t="s">
        <v>1596</v>
      </c>
      <c r="F352" s="5" t="s">
        <v>24</v>
      </c>
      <c r="G352" s="5">
        <v>18</v>
      </c>
      <c r="H352" s="5" t="s">
        <v>1597</v>
      </c>
      <c r="I352" s="5" t="s">
        <v>1598</v>
      </c>
      <c r="J352" s="5">
        <v>13434824907</v>
      </c>
      <c r="K352" s="5" t="s">
        <v>27</v>
      </c>
      <c r="L352" s="10"/>
      <c r="M352" s="5"/>
      <c r="N352" s="5" t="s">
        <v>27</v>
      </c>
      <c r="O352" s="10"/>
      <c r="P352" s="5"/>
      <c r="Q352" s="5"/>
      <c r="R352" s="5"/>
      <c r="S352" s="5"/>
    </row>
    <row r="353" customFormat="1" hidden="1" spans="1:19">
      <c r="A353" s="5">
        <v>350</v>
      </c>
      <c r="B353" s="5" t="s">
        <v>1599</v>
      </c>
      <c r="C353" s="5"/>
      <c r="D353" s="5" t="s">
        <v>210</v>
      </c>
      <c r="E353" s="5" t="s">
        <v>1600</v>
      </c>
      <c r="F353" s="5" t="s">
        <v>24</v>
      </c>
      <c r="G353" s="5">
        <v>18</v>
      </c>
      <c r="H353" s="5" t="s">
        <v>19785</v>
      </c>
      <c r="I353" s="5" t="s">
        <v>1602</v>
      </c>
      <c r="J353" s="5">
        <v>18707783335</v>
      </c>
      <c r="K353" s="5" t="s">
        <v>27</v>
      </c>
      <c r="L353" s="10"/>
      <c r="M353" s="5"/>
      <c r="N353" s="5" t="s">
        <v>27</v>
      </c>
      <c r="O353" s="10"/>
      <c r="P353" s="5"/>
      <c r="Q353" s="5"/>
      <c r="R353" s="5"/>
      <c r="S353" s="5"/>
    </row>
    <row r="354" customFormat="1" hidden="1" spans="1:19">
      <c r="A354" s="5">
        <v>351</v>
      </c>
      <c r="B354" s="5" t="s">
        <v>1603</v>
      </c>
      <c r="C354" s="5"/>
      <c r="D354" s="5" t="s">
        <v>210</v>
      </c>
      <c r="E354" s="5" t="s">
        <v>1604</v>
      </c>
      <c r="F354" s="5" t="s">
        <v>24</v>
      </c>
      <c r="G354" s="5">
        <v>18</v>
      </c>
      <c r="H354" s="5" t="s">
        <v>18020</v>
      </c>
      <c r="I354" s="5" t="s">
        <v>1606</v>
      </c>
      <c r="J354" s="5">
        <v>13324788206</v>
      </c>
      <c r="K354" s="5" t="s">
        <v>27</v>
      </c>
      <c r="L354" s="10"/>
      <c r="M354" s="5"/>
      <c r="N354" s="5" t="s">
        <v>27</v>
      </c>
      <c r="O354" s="10"/>
      <c r="P354" s="5"/>
      <c r="Q354" s="5"/>
      <c r="R354" s="5"/>
      <c r="S354" s="5"/>
    </row>
    <row r="355" customFormat="1" hidden="1" spans="1:19">
      <c r="A355" s="5">
        <v>352</v>
      </c>
      <c r="B355" s="5" t="s">
        <v>1607</v>
      </c>
      <c r="C355" s="5"/>
      <c r="D355" s="5" t="s">
        <v>210</v>
      </c>
      <c r="E355" s="5" t="s">
        <v>1608</v>
      </c>
      <c r="F355" s="5" t="s">
        <v>24</v>
      </c>
      <c r="G355" s="5">
        <v>18</v>
      </c>
      <c r="H355" s="5" t="s">
        <v>19786</v>
      </c>
      <c r="I355" s="5" t="s">
        <v>1610</v>
      </c>
      <c r="J355" s="5">
        <v>13557488688</v>
      </c>
      <c r="K355" s="5"/>
      <c r="L355" s="10"/>
      <c r="M355" s="5"/>
      <c r="N355" s="5"/>
      <c r="O355" s="10"/>
      <c r="P355" s="5"/>
      <c r="Q355" s="5"/>
      <c r="R355" s="5"/>
      <c r="S355" s="5"/>
    </row>
    <row r="356" customFormat="1" hidden="1" spans="1:19">
      <c r="A356" s="5">
        <v>353</v>
      </c>
      <c r="B356" s="5" t="s">
        <v>1611</v>
      </c>
      <c r="C356" s="5"/>
      <c r="D356" s="5" t="s">
        <v>210</v>
      </c>
      <c r="E356" s="5" t="s">
        <v>1612</v>
      </c>
      <c r="F356" s="5" t="s">
        <v>24</v>
      </c>
      <c r="G356" s="5">
        <v>18</v>
      </c>
      <c r="H356" s="5" t="s">
        <v>1613</v>
      </c>
      <c r="I356" s="5" t="s">
        <v>1614</v>
      </c>
      <c r="J356" s="5">
        <v>13229225772</v>
      </c>
      <c r="K356" s="5" t="s">
        <v>27</v>
      </c>
      <c r="L356" s="10"/>
      <c r="M356" s="5"/>
      <c r="N356" s="5" t="s">
        <v>27</v>
      </c>
      <c r="O356" s="10"/>
      <c r="P356" s="5"/>
      <c r="Q356" s="5"/>
      <c r="R356" s="5"/>
      <c r="S356" s="5"/>
    </row>
    <row r="357" customFormat="1" hidden="1" spans="1:19">
      <c r="A357" s="5">
        <v>354</v>
      </c>
      <c r="B357" s="5" t="s">
        <v>1615</v>
      </c>
      <c r="C357" s="5"/>
      <c r="D357" s="5" t="s">
        <v>210</v>
      </c>
      <c r="E357" s="5" t="s">
        <v>1616</v>
      </c>
      <c r="F357" s="5" t="s">
        <v>24</v>
      </c>
      <c r="G357" s="5">
        <v>18</v>
      </c>
      <c r="H357" s="5" t="s">
        <v>19787</v>
      </c>
      <c r="I357" s="5" t="s">
        <v>1618</v>
      </c>
      <c r="J357" s="5" t="s">
        <v>1619</v>
      </c>
      <c r="K357" s="5" t="s">
        <v>27</v>
      </c>
      <c r="L357" s="10"/>
      <c r="M357" s="5"/>
      <c r="N357" s="5" t="s">
        <v>27</v>
      </c>
      <c r="O357" s="10"/>
      <c r="P357" s="5"/>
      <c r="Q357" s="5"/>
      <c r="R357" s="5"/>
      <c r="S357" s="5"/>
    </row>
    <row r="358" customFormat="1" hidden="1" spans="1:19">
      <c r="A358" s="5">
        <v>355</v>
      </c>
      <c r="B358" s="5" t="s">
        <v>1620</v>
      </c>
      <c r="C358" s="5"/>
      <c r="D358" s="5" t="s">
        <v>210</v>
      </c>
      <c r="E358" s="5" t="s">
        <v>1621</v>
      </c>
      <c r="F358" s="5" t="s">
        <v>24</v>
      </c>
      <c r="G358" s="5">
        <v>18</v>
      </c>
      <c r="H358" s="5" t="s">
        <v>19788</v>
      </c>
      <c r="I358" s="5" t="s">
        <v>1623</v>
      </c>
      <c r="J358" s="5" t="s">
        <v>1624</v>
      </c>
      <c r="K358" s="5" t="s">
        <v>27</v>
      </c>
      <c r="L358" s="10"/>
      <c r="M358" s="5"/>
      <c r="N358" s="5" t="s">
        <v>30</v>
      </c>
      <c r="O358" s="10"/>
      <c r="P358" s="5"/>
      <c r="Q358" s="5"/>
      <c r="R358" s="5"/>
      <c r="S358" s="5"/>
    </row>
    <row r="359" customFormat="1" hidden="1" spans="1:19">
      <c r="A359" s="5">
        <v>356</v>
      </c>
      <c r="B359" s="5" t="s">
        <v>1625</v>
      </c>
      <c r="C359" s="5"/>
      <c r="D359" s="5" t="s">
        <v>210</v>
      </c>
      <c r="E359" s="5" t="s">
        <v>1626</v>
      </c>
      <c r="F359" s="5" t="s">
        <v>24</v>
      </c>
      <c r="G359" s="5">
        <v>18</v>
      </c>
      <c r="H359" s="5" t="s">
        <v>1593</v>
      </c>
      <c r="I359" s="5" t="s">
        <v>1627</v>
      </c>
      <c r="J359" s="5">
        <v>13580944041</v>
      </c>
      <c r="K359" s="5"/>
      <c r="L359" s="10"/>
      <c r="M359" s="5"/>
      <c r="N359" s="5"/>
      <c r="O359" s="10"/>
      <c r="P359" s="5"/>
      <c r="Q359" s="5"/>
      <c r="R359" s="5"/>
      <c r="S359" s="5"/>
    </row>
    <row r="360" customFormat="1" hidden="1" spans="1:19">
      <c r="A360" s="5">
        <v>357</v>
      </c>
      <c r="B360" s="5" t="s">
        <v>1628</v>
      </c>
      <c r="C360" s="5"/>
      <c r="D360" s="5" t="s">
        <v>210</v>
      </c>
      <c r="E360" s="5" t="s">
        <v>1629</v>
      </c>
      <c r="F360" s="5" t="s">
        <v>24</v>
      </c>
      <c r="G360" s="5">
        <v>18</v>
      </c>
      <c r="H360" s="5" t="s">
        <v>19789</v>
      </c>
      <c r="I360" s="5" t="s">
        <v>1631</v>
      </c>
      <c r="J360" s="5">
        <v>13768380032</v>
      </c>
      <c r="K360" s="5" t="s">
        <v>27</v>
      </c>
      <c r="L360" s="10"/>
      <c r="M360" s="5"/>
      <c r="N360" s="5" t="s">
        <v>27</v>
      </c>
      <c r="O360" s="10"/>
      <c r="P360" s="5"/>
      <c r="Q360" s="5"/>
      <c r="R360" s="5"/>
      <c r="S360" s="5"/>
    </row>
    <row r="361" customFormat="1" hidden="1" spans="1:19">
      <c r="A361" s="5">
        <v>358</v>
      </c>
      <c r="B361" s="5" t="s">
        <v>1632</v>
      </c>
      <c r="C361" s="5"/>
      <c r="D361" s="5" t="s">
        <v>210</v>
      </c>
      <c r="E361" s="5" t="s">
        <v>1633</v>
      </c>
      <c r="F361" s="5" t="s">
        <v>143</v>
      </c>
      <c r="G361" s="5">
        <v>18</v>
      </c>
      <c r="H361" s="5" t="s">
        <v>19790</v>
      </c>
      <c r="I361" s="5" t="s">
        <v>1635</v>
      </c>
      <c r="J361" s="5">
        <v>13481865036</v>
      </c>
      <c r="K361" s="5" t="s">
        <v>27</v>
      </c>
      <c r="L361" s="10"/>
      <c r="M361" s="5"/>
      <c r="N361" s="5" t="s">
        <v>27</v>
      </c>
      <c r="O361" s="10"/>
      <c r="P361" s="5"/>
      <c r="Q361" s="5"/>
      <c r="R361" s="5"/>
      <c r="S361" s="5"/>
    </row>
    <row r="362" customFormat="1" hidden="1" spans="1:19">
      <c r="A362" s="5">
        <v>359</v>
      </c>
      <c r="B362" s="5" t="s">
        <v>1636</v>
      </c>
      <c r="C362" s="5"/>
      <c r="D362" s="5" t="s">
        <v>210</v>
      </c>
      <c r="E362" s="5" t="s">
        <v>1637</v>
      </c>
      <c r="F362" s="5" t="s">
        <v>143</v>
      </c>
      <c r="G362" s="5">
        <v>19</v>
      </c>
      <c r="H362" s="5" t="s">
        <v>19667</v>
      </c>
      <c r="I362" s="5" t="s">
        <v>109</v>
      </c>
      <c r="J362" s="5">
        <v>18249919154</v>
      </c>
      <c r="K362" s="5" t="s">
        <v>27</v>
      </c>
      <c r="L362" s="10"/>
      <c r="M362" s="5"/>
      <c r="N362" s="5" t="s">
        <v>27</v>
      </c>
      <c r="O362" s="10"/>
      <c r="P362" s="5"/>
      <c r="Q362" s="5"/>
      <c r="R362" s="5"/>
      <c r="S362" s="5"/>
    </row>
    <row r="363" customFormat="1" hidden="1" spans="1:19">
      <c r="A363" s="5">
        <v>360</v>
      </c>
      <c r="B363" s="5" t="s">
        <v>1638</v>
      </c>
      <c r="C363" s="5"/>
      <c r="D363" s="5" t="s">
        <v>210</v>
      </c>
      <c r="E363" s="5" t="s">
        <v>1639</v>
      </c>
      <c r="F363" s="5" t="s">
        <v>24</v>
      </c>
      <c r="G363" s="5">
        <v>18</v>
      </c>
      <c r="H363" s="5" t="s">
        <v>1640</v>
      </c>
      <c r="I363" s="5" t="s">
        <v>1641</v>
      </c>
      <c r="J363" s="5">
        <v>15916581668</v>
      </c>
      <c r="K363" s="5" t="s">
        <v>27</v>
      </c>
      <c r="L363" s="10"/>
      <c r="M363" s="5"/>
      <c r="N363" s="5" t="s">
        <v>27</v>
      </c>
      <c r="O363" s="10"/>
      <c r="P363" s="5"/>
      <c r="Q363" s="5"/>
      <c r="R363" s="5"/>
      <c r="S363" s="5"/>
    </row>
    <row r="364" customFormat="1" hidden="1" spans="1:19">
      <c r="A364" s="5">
        <v>361</v>
      </c>
      <c r="B364" s="5" t="s">
        <v>1642</v>
      </c>
      <c r="C364" s="5"/>
      <c r="D364" s="5" t="s">
        <v>210</v>
      </c>
      <c r="E364" s="5" t="s">
        <v>1643</v>
      </c>
      <c r="F364" s="5" t="s">
        <v>143</v>
      </c>
      <c r="G364" s="5">
        <v>18</v>
      </c>
      <c r="H364" s="5" t="s">
        <v>1644</v>
      </c>
      <c r="I364" s="5" t="s">
        <v>1645</v>
      </c>
      <c r="J364" s="5">
        <v>17754791680</v>
      </c>
      <c r="K364" s="5"/>
      <c r="L364" s="10"/>
      <c r="M364" s="5"/>
      <c r="N364" s="5"/>
      <c r="O364" s="10"/>
      <c r="P364" s="5"/>
      <c r="Q364" s="5"/>
      <c r="R364" s="5"/>
      <c r="S364" s="5"/>
    </row>
    <row r="365" customFormat="1" hidden="1" spans="1:19">
      <c r="A365" s="5">
        <v>362</v>
      </c>
      <c r="B365" s="5" t="s">
        <v>1646</v>
      </c>
      <c r="C365" s="5"/>
      <c r="D365" s="5" t="s">
        <v>210</v>
      </c>
      <c r="E365" s="5" t="s">
        <v>1647</v>
      </c>
      <c r="F365" s="5" t="s">
        <v>24</v>
      </c>
      <c r="G365" s="5">
        <v>19</v>
      </c>
      <c r="H365" s="5" t="s">
        <v>1648</v>
      </c>
      <c r="I365" s="5" t="s">
        <v>1649</v>
      </c>
      <c r="J365" s="5">
        <v>18249991062</v>
      </c>
      <c r="K365" s="5" t="s">
        <v>27</v>
      </c>
      <c r="L365" s="10"/>
      <c r="M365" s="5"/>
      <c r="N365" s="5" t="s">
        <v>27</v>
      </c>
      <c r="O365" s="10"/>
      <c r="P365" s="5"/>
      <c r="Q365" s="5"/>
      <c r="R365" s="5"/>
      <c r="S365" s="5"/>
    </row>
    <row r="366" customFormat="1" hidden="1" spans="1:19">
      <c r="A366" s="5">
        <v>363</v>
      </c>
      <c r="B366" s="5" t="s">
        <v>1650</v>
      </c>
      <c r="C366" s="5"/>
      <c r="D366" s="5" t="s">
        <v>210</v>
      </c>
      <c r="E366" s="5" t="s">
        <v>1651</v>
      </c>
      <c r="F366" s="5" t="s">
        <v>24</v>
      </c>
      <c r="G366" s="5">
        <v>18</v>
      </c>
      <c r="H366" s="5" t="s">
        <v>19792</v>
      </c>
      <c r="I366" s="5" t="s">
        <v>1653</v>
      </c>
      <c r="J366" s="5">
        <v>15977839670</v>
      </c>
      <c r="K366" s="5"/>
      <c r="L366" s="10"/>
      <c r="M366" s="5"/>
      <c r="N366" s="5"/>
      <c r="O366" s="10"/>
      <c r="P366" s="5"/>
      <c r="Q366" s="5"/>
      <c r="R366" s="5"/>
      <c r="S366" s="5"/>
    </row>
    <row r="367" customFormat="1" hidden="1" spans="1:19">
      <c r="A367" s="5">
        <v>364</v>
      </c>
      <c r="B367" s="5" t="s">
        <v>1654</v>
      </c>
      <c r="C367" s="5"/>
      <c r="D367" s="5" t="s">
        <v>210</v>
      </c>
      <c r="E367" s="5" t="s">
        <v>1655</v>
      </c>
      <c r="F367" s="5" t="s">
        <v>143</v>
      </c>
      <c r="G367" s="5">
        <v>22</v>
      </c>
      <c r="H367" s="5" t="s">
        <v>19793</v>
      </c>
      <c r="I367" s="5" t="s">
        <v>1657</v>
      </c>
      <c r="J367" s="5">
        <v>15177890567</v>
      </c>
      <c r="K367" s="5" t="s">
        <v>27</v>
      </c>
      <c r="L367" s="10"/>
      <c r="M367" s="5"/>
      <c r="N367" s="5" t="s">
        <v>27</v>
      </c>
      <c r="O367" s="10"/>
      <c r="P367" s="5"/>
      <c r="Q367" s="5"/>
      <c r="R367" s="5"/>
      <c r="S367" s="5"/>
    </row>
    <row r="368" customFormat="1" hidden="1" spans="1:19">
      <c r="A368" s="5">
        <v>365</v>
      </c>
      <c r="B368" s="5" t="s">
        <v>1658</v>
      </c>
      <c r="C368" s="5"/>
      <c r="D368" s="5" t="s">
        <v>210</v>
      </c>
      <c r="E368" s="5" t="s">
        <v>1659</v>
      </c>
      <c r="F368" s="5" t="s">
        <v>24</v>
      </c>
      <c r="G368" s="5">
        <v>18</v>
      </c>
      <c r="H368" s="5" t="s">
        <v>1660</v>
      </c>
      <c r="I368" s="5" t="s">
        <v>1661</v>
      </c>
      <c r="J368" s="5">
        <v>13543026395</v>
      </c>
      <c r="K368" s="5"/>
      <c r="L368" s="10"/>
      <c r="M368" s="5"/>
      <c r="N368" s="5"/>
      <c r="O368" s="10"/>
      <c r="P368" s="5"/>
      <c r="Q368" s="5"/>
      <c r="R368" s="5"/>
      <c r="S368" s="5"/>
    </row>
    <row r="369" customFormat="1" hidden="1" spans="1:19">
      <c r="A369" s="5">
        <v>366</v>
      </c>
      <c r="B369" s="5" t="s">
        <v>1662</v>
      </c>
      <c r="C369" s="5"/>
      <c r="D369" s="5" t="s">
        <v>210</v>
      </c>
      <c r="E369" s="5" t="s">
        <v>1663</v>
      </c>
      <c r="F369" s="5" t="s">
        <v>24</v>
      </c>
      <c r="G369" s="5">
        <v>21</v>
      </c>
      <c r="H369" s="5" t="s">
        <v>1664</v>
      </c>
      <c r="I369" s="5" t="s">
        <v>1665</v>
      </c>
      <c r="J369" s="5" t="s">
        <v>1666</v>
      </c>
      <c r="K369" s="5" t="s">
        <v>27</v>
      </c>
      <c r="L369" s="10"/>
      <c r="M369" s="5"/>
      <c r="N369" s="5" t="s">
        <v>30</v>
      </c>
      <c r="O369" s="10"/>
      <c r="P369" s="5"/>
      <c r="Q369" s="5"/>
      <c r="R369" s="5"/>
      <c r="S369" s="5"/>
    </row>
    <row r="370" customFormat="1" hidden="1" spans="1:19">
      <c r="A370" s="5">
        <v>367</v>
      </c>
      <c r="B370" s="5" t="s">
        <v>1667</v>
      </c>
      <c r="C370" s="5"/>
      <c r="D370" s="5" t="s">
        <v>210</v>
      </c>
      <c r="E370" s="5" t="s">
        <v>1668</v>
      </c>
      <c r="F370" s="5" t="s">
        <v>24</v>
      </c>
      <c r="G370" s="5">
        <v>18</v>
      </c>
      <c r="H370" s="5" t="s">
        <v>1669</v>
      </c>
      <c r="I370" s="5" t="s">
        <v>1670</v>
      </c>
      <c r="J370" s="5">
        <v>18877840769</v>
      </c>
      <c r="K370" s="5"/>
      <c r="L370" s="10"/>
      <c r="M370" s="5"/>
      <c r="N370" s="5"/>
      <c r="O370" s="10"/>
      <c r="P370" s="5"/>
      <c r="Q370" s="5"/>
      <c r="R370" s="5"/>
      <c r="S370" s="5"/>
    </row>
    <row r="371" customFormat="1" hidden="1" spans="1:19">
      <c r="A371" s="5">
        <v>368</v>
      </c>
      <c r="B371" s="5" t="s">
        <v>1671</v>
      </c>
      <c r="C371" s="5"/>
      <c r="D371" s="5" t="s">
        <v>210</v>
      </c>
      <c r="E371" s="5" t="s">
        <v>1672</v>
      </c>
      <c r="F371" s="5" t="s">
        <v>24</v>
      </c>
      <c r="G371" s="5">
        <v>19</v>
      </c>
      <c r="H371" s="5" t="s">
        <v>1075</v>
      </c>
      <c r="I371" s="5" t="s">
        <v>1673</v>
      </c>
      <c r="J371" s="5">
        <v>13737980536</v>
      </c>
      <c r="K371" s="5" t="s">
        <v>27</v>
      </c>
      <c r="L371" s="10"/>
      <c r="M371" s="5"/>
      <c r="N371" s="5" t="s">
        <v>27</v>
      </c>
      <c r="O371" s="10"/>
      <c r="P371" s="5"/>
      <c r="Q371" s="5"/>
      <c r="R371" s="5"/>
      <c r="S371" s="5"/>
    </row>
    <row r="372" customFormat="1" hidden="1" spans="1:19">
      <c r="A372" s="5">
        <v>369</v>
      </c>
      <c r="B372" s="5" t="s">
        <v>1674</v>
      </c>
      <c r="C372" s="5"/>
      <c r="D372" s="5" t="s">
        <v>210</v>
      </c>
      <c r="E372" s="5" t="s">
        <v>1675</v>
      </c>
      <c r="F372" s="5" t="s">
        <v>24</v>
      </c>
      <c r="G372" s="5">
        <v>19</v>
      </c>
      <c r="H372" s="5" t="s">
        <v>19617</v>
      </c>
      <c r="I372" s="5" t="s">
        <v>1676</v>
      </c>
      <c r="J372" s="5" t="s">
        <v>1677</v>
      </c>
      <c r="K372" s="5" t="s">
        <v>27</v>
      </c>
      <c r="L372" s="10">
        <v>44396</v>
      </c>
      <c r="M372" s="5"/>
      <c r="N372" s="5"/>
      <c r="O372" s="10"/>
      <c r="P372" s="5"/>
      <c r="Q372" s="5"/>
      <c r="R372" s="5"/>
      <c r="S372" s="5"/>
    </row>
    <row r="373" customFormat="1" hidden="1" spans="1:19">
      <c r="A373" s="5">
        <v>370</v>
      </c>
      <c r="B373" s="5" t="s">
        <v>1678</v>
      </c>
      <c r="C373" s="5"/>
      <c r="D373" s="5" t="s">
        <v>210</v>
      </c>
      <c r="E373" s="5" t="s">
        <v>1679</v>
      </c>
      <c r="F373" s="5" t="s">
        <v>143</v>
      </c>
      <c r="G373" s="5">
        <v>19</v>
      </c>
      <c r="H373" s="5" t="s">
        <v>19794</v>
      </c>
      <c r="I373" s="5" t="s">
        <v>1681</v>
      </c>
      <c r="J373" s="5">
        <v>13558088483</v>
      </c>
      <c r="K373" s="5" t="s">
        <v>27</v>
      </c>
      <c r="L373" s="10"/>
      <c r="M373" s="5"/>
      <c r="N373" s="5" t="s">
        <v>27</v>
      </c>
      <c r="O373" s="10"/>
      <c r="P373" s="5"/>
      <c r="Q373" s="5"/>
      <c r="R373" s="5"/>
      <c r="S373" s="5"/>
    </row>
    <row r="374" customFormat="1" hidden="1" spans="1:19">
      <c r="A374" s="5">
        <v>371</v>
      </c>
      <c r="B374" s="5" t="s">
        <v>1682</v>
      </c>
      <c r="C374" s="5"/>
      <c r="D374" s="5" t="s">
        <v>210</v>
      </c>
      <c r="E374" s="5" t="s">
        <v>1683</v>
      </c>
      <c r="F374" s="5" t="s">
        <v>24</v>
      </c>
      <c r="G374" s="5">
        <v>18</v>
      </c>
      <c r="H374" s="5" t="s">
        <v>1684</v>
      </c>
      <c r="I374" s="5" t="s">
        <v>1685</v>
      </c>
      <c r="J374" s="5">
        <v>13977840593</v>
      </c>
      <c r="K374" s="5" t="s">
        <v>27</v>
      </c>
      <c r="L374" s="10"/>
      <c r="M374" s="5"/>
      <c r="N374" s="5" t="s">
        <v>27</v>
      </c>
      <c r="O374" s="10"/>
      <c r="P374" s="5"/>
      <c r="Q374" s="5"/>
      <c r="R374" s="5"/>
      <c r="S374" s="5"/>
    </row>
    <row r="375" customFormat="1" hidden="1" spans="1:19">
      <c r="A375" s="5">
        <v>372</v>
      </c>
      <c r="B375" s="5" t="s">
        <v>1686</v>
      </c>
      <c r="C375" s="5"/>
      <c r="D375" s="5" t="s">
        <v>210</v>
      </c>
      <c r="E375" s="5" t="s">
        <v>1687</v>
      </c>
      <c r="F375" s="5" t="s">
        <v>143</v>
      </c>
      <c r="G375" s="5">
        <v>18</v>
      </c>
      <c r="H375" s="5" t="s">
        <v>17642</v>
      </c>
      <c r="I375" s="5" t="s">
        <v>1688</v>
      </c>
      <c r="J375" s="5">
        <v>13707787077</v>
      </c>
      <c r="K375" s="5" t="s">
        <v>27</v>
      </c>
      <c r="L375" s="10"/>
      <c r="M375" s="5"/>
      <c r="N375" s="5" t="s">
        <v>27</v>
      </c>
      <c r="O375" s="10"/>
      <c r="P375" s="5"/>
      <c r="Q375" s="5"/>
      <c r="R375" s="5"/>
      <c r="S375" s="5"/>
    </row>
    <row r="376" customFormat="1" hidden="1" spans="1:19">
      <c r="A376" s="5">
        <v>373</v>
      </c>
      <c r="B376" s="5" t="s">
        <v>1689</v>
      </c>
      <c r="C376" s="5"/>
      <c r="D376" s="5" t="s">
        <v>210</v>
      </c>
      <c r="E376" s="5" t="s">
        <v>1690</v>
      </c>
      <c r="F376" s="5" t="s">
        <v>24</v>
      </c>
      <c r="G376" s="5">
        <v>19</v>
      </c>
      <c r="H376" s="5" t="s">
        <v>1691</v>
      </c>
      <c r="I376" s="5" t="s">
        <v>1692</v>
      </c>
      <c r="J376" s="5">
        <v>18176149460</v>
      </c>
      <c r="K376" s="5"/>
      <c r="L376" s="10"/>
      <c r="M376" s="5"/>
      <c r="N376" s="5"/>
      <c r="O376" s="10"/>
      <c r="P376" s="5"/>
      <c r="Q376" s="5"/>
      <c r="R376" s="5"/>
      <c r="S376" s="5"/>
    </row>
    <row r="377" customFormat="1" hidden="1" spans="1:19">
      <c r="A377" s="5">
        <v>374</v>
      </c>
      <c r="B377" s="5" t="s">
        <v>1693</v>
      </c>
      <c r="C377" s="5"/>
      <c r="D377" s="5" t="s">
        <v>210</v>
      </c>
      <c r="E377" s="5" t="s">
        <v>1694</v>
      </c>
      <c r="F377" s="5" t="s">
        <v>24</v>
      </c>
      <c r="G377" s="5">
        <v>19</v>
      </c>
      <c r="H377" s="5" t="s">
        <v>1695</v>
      </c>
      <c r="I377" s="5" t="s">
        <v>1696</v>
      </c>
      <c r="J377" s="5">
        <v>13557783170</v>
      </c>
      <c r="K377" s="5" t="s">
        <v>27</v>
      </c>
      <c r="L377" s="10"/>
      <c r="M377" s="5"/>
      <c r="N377" s="5" t="s">
        <v>30</v>
      </c>
      <c r="O377" s="10"/>
      <c r="P377" s="5"/>
      <c r="Q377" s="5"/>
      <c r="R377" s="5"/>
      <c r="S377" s="5"/>
    </row>
    <row r="378" customFormat="1" hidden="1" spans="1:19">
      <c r="A378" s="5">
        <v>375</v>
      </c>
      <c r="B378" s="5" t="s">
        <v>1697</v>
      </c>
      <c r="C378" s="5"/>
      <c r="D378" s="5" t="s">
        <v>210</v>
      </c>
      <c r="E378" s="5" t="s">
        <v>1698</v>
      </c>
      <c r="F378" s="5" t="s">
        <v>24</v>
      </c>
      <c r="G378" s="5">
        <v>18</v>
      </c>
      <c r="H378" s="5" t="s">
        <v>19795</v>
      </c>
      <c r="I378" s="5" t="s">
        <v>1700</v>
      </c>
      <c r="J378" s="5">
        <v>13217673061</v>
      </c>
      <c r="K378" s="5"/>
      <c r="L378" s="10"/>
      <c r="M378" s="5"/>
      <c r="N378" s="5"/>
      <c r="O378" s="10"/>
      <c r="P378" s="5"/>
      <c r="Q378" s="5"/>
      <c r="R378" s="5"/>
      <c r="S378" s="5"/>
    </row>
    <row r="379" customFormat="1" hidden="1" spans="1:19">
      <c r="A379" s="5">
        <v>376</v>
      </c>
      <c r="B379" s="5" t="s">
        <v>1701</v>
      </c>
      <c r="C379" s="5"/>
      <c r="D379" s="5" t="s">
        <v>210</v>
      </c>
      <c r="E379" s="5" t="s">
        <v>1702</v>
      </c>
      <c r="F379" s="5" t="s">
        <v>143</v>
      </c>
      <c r="G379" s="5">
        <v>19</v>
      </c>
      <c r="H379" s="5" t="s">
        <v>19796</v>
      </c>
      <c r="I379" s="5" t="s">
        <v>1704</v>
      </c>
      <c r="J379" s="5">
        <v>15177891135</v>
      </c>
      <c r="K379" s="5" t="s">
        <v>27</v>
      </c>
      <c r="L379" s="10"/>
      <c r="M379" s="5"/>
      <c r="N379" s="5" t="s">
        <v>27</v>
      </c>
      <c r="O379" s="10"/>
      <c r="P379" s="5"/>
      <c r="Q379" s="5"/>
      <c r="R379" s="5"/>
      <c r="S379" s="5"/>
    </row>
    <row r="380" customFormat="1" hidden="1" spans="1:19">
      <c r="A380" s="5">
        <v>377</v>
      </c>
      <c r="B380" s="5" t="s">
        <v>1705</v>
      </c>
      <c r="C380" s="5"/>
      <c r="D380" s="5" t="s">
        <v>210</v>
      </c>
      <c r="E380" s="5" t="s">
        <v>1706</v>
      </c>
      <c r="F380" s="5" t="s">
        <v>24</v>
      </c>
      <c r="G380" s="5">
        <v>19</v>
      </c>
      <c r="H380" s="5" t="s">
        <v>17743</v>
      </c>
      <c r="I380" s="5" t="s">
        <v>1708</v>
      </c>
      <c r="J380" s="5">
        <v>15177386414</v>
      </c>
      <c r="K380" s="5" t="s">
        <v>27</v>
      </c>
      <c r="L380" s="10"/>
      <c r="M380" s="5"/>
      <c r="N380" s="5" t="s">
        <v>30</v>
      </c>
      <c r="O380" s="10"/>
      <c r="P380" s="5"/>
      <c r="Q380" s="5"/>
      <c r="R380" s="5"/>
      <c r="S380" s="5"/>
    </row>
    <row r="381" customFormat="1" hidden="1" spans="1:19">
      <c r="A381" s="5">
        <v>378</v>
      </c>
      <c r="B381" s="5" t="s">
        <v>1709</v>
      </c>
      <c r="C381" s="5"/>
      <c r="D381" s="5" t="s">
        <v>210</v>
      </c>
      <c r="E381" s="5" t="s">
        <v>1710</v>
      </c>
      <c r="F381" s="5" t="s">
        <v>24</v>
      </c>
      <c r="G381" s="5">
        <v>18</v>
      </c>
      <c r="H381" s="5" t="s">
        <v>1711</v>
      </c>
      <c r="I381" s="5" t="s">
        <v>1712</v>
      </c>
      <c r="J381" s="5">
        <v>13768373113</v>
      </c>
      <c r="K381" s="5" t="s">
        <v>27</v>
      </c>
      <c r="L381" s="10"/>
      <c r="M381" s="5"/>
      <c r="N381" s="5" t="s">
        <v>30</v>
      </c>
      <c r="O381" s="10"/>
      <c r="P381" s="5"/>
      <c r="Q381" s="5"/>
      <c r="R381" s="5"/>
      <c r="S381" s="5"/>
    </row>
    <row r="382" customFormat="1" hidden="1" spans="1:19">
      <c r="A382" s="5">
        <v>379</v>
      </c>
      <c r="B382" s="5" t="s">
        <v>1713</v>
      </c>
      <c r="C382" s="5"/>
      <c r="D382" s="5" t="s">
        <v>210</v>
      </c>
      <c r="E382" s="5" t="s">
        <v>1714</v>
      </c>
      <c r="F382" s="5" t="s">
        <v>24</v>
      </c>
      <c r="G382" s="5">
        <v>18</v>
      </c>
      <c r="H382" s="5" t="s">
        <v>19797</v>
      </c>
      <c r="I382" s="5" t="s">
        <v>1096</v>
      </c>
      <c r="J382" s="5">
        <v>13557181200</v>
      </c>
      <c r="K382" s="5" t="s">
        <v>27</v>
      </c>
      <c r="L382" s="10"/>
      <c r="M382" s="5"/>
      <c r="N382" s="5" t="s">
        <v>27</v>
      </c>
      <c r="O382" s="10"/>
      <c r="P382" s="5"/>
      <c r="Q382" s="5"/>
      <c r="R382" s="5"/>
      <c r="S382" s="5"/>
    </row>
    <row r="383" customFormat="1" hidden="1" spans="1:19">
      <c r="A383" s="5">
        <v>380</v>
      </c>
      <c r="B383" s="5" t="s">
        <v>1716</v>
      </c>
      <c r="C383" s="5"/>
      <c r="D383" s="5" t="s">
        <v>210</v>
      </c>
      <c r="E383" s="5" t="s">
        <v>1717</v>
      </c>
      <c r="F383" s="5" t="s">
        <v>24</v>
      </c>
      <c r="G383" s="5">
        <v>18</v>
      </c>
      <c r="H383" s="5" t="s">
        <v>19798</v>
      </c>
      <c r="I383" s="5" t="s">
        <v>1719</v>
      </c>
      <c r="J383" s="5">
        <v>13977805626</v>
      </c>
      <c r="K383" s="5" t="s">
        <v>27</v>
      </c>
      <c r="L383" s="10"/>
      <c r="M383" s="5"/>
      <c r="N383" s="5" t="s">
        <v>27</v>
      </c>
      <c r="O383" s="10"/>
      <c r="P383" s="5"/>
      <c r="Q383" s="5"/>
      <c r="R383" s="5"/>
      <c r="S383" s="5"/>
    </row>
    <row r="384" customFormat="1" hidden="1" spans="1:19">
      <c r="A384" s="5">
        <v>381</v>
      </c>
      <c r="B384" s="5" t="s">
        <v>1722</v>
      </c>
      <c r="C384" s="5"/>
      <c r="D384" s="5" t="s">
        <v>210</v>
      </c>
      <c r="E384" s="5" t="s">
        <v>1723</v>
      </c>
      <c r="F384" s="5" t="s">
        <v>24</v>
      </c>
      <c r="G384" s="5">
        <v>20</v>
      </c>
      <c r="H384" s="5" t="s">
        <v>1724</v>
      </c>
      <c r="I384" s="5" t="s">
        <v>1725</v>
      </c>
      <c r="J384" s="5">
        <v>18934965588</v>
      </c>
      <c r="K384" s="5" t="s">
        <v>27</v>
      </c>
      <c r="L384" s="10"/>
      <c r="M384" s="5"/>
      <c r="N384" s="5" t="s">
        <v>27</v>
      </c>
      <c r="O384" s="10"/>
      <c r="P384" s="5"/>
      <c r="Q384" s="5"/>
      <c r="R384" s="5"/>
      <c r="S384" s="5"/>
    </row>
    <row r="385" customFormat="1" hidden="1" spans="1:19">
      <c r="A385" s="5">
        <v>382</v>
      </c>
      <c r="B385" s="5" t="s">
        <v>1726</v>
      </c>
      <c r="C385" s="5"/>
      <c r="D385" s="5" t="s">
        <v>210</v>
      </c>
      <c r="E385" s="5" t="s">
        <v>1727</v>
      </c>
      <c r="F385" s="5" t="s">
        <v>24</v>
      </c>
      <c r="G385" s="5">
        <v>19</v>
      </c>
      <c r="H385" s="5" t="s">
        <v>1728</v>
      </c>
      <c r="I385" s="5" t="s">
        <v>1240</v>
      </c>
      <c r="J385" s="5">
        <v>13471142265</v>
      </c>
      <c r="K385" s="5" t="s">
        <v>27</v>
      </c>
      <c r="L385" s="10"/>
      <c r="M385" s="5"/>
      <c r="N385" s="5" t="s">
        <v>27</v>
      </c>
      <c r="O385" s="10"/>
      <c r="P385" s="5"/>
      <c r="Q385" s="5"/>
      <c r="R385" s="5"/>
      <c r="S385" s="5"/>
    </row>
    <row r="386" customFormat="1" hidden="1" spans="1:19">
      <c r="A386" s="5">
        <v>383</v>
      </c>
      <c r="B386" s="5" t="s">
        <v>1729</v>
      </c>
      <c r="C386" s="5"/>
      <c r="D386" s="5" t="s">
        <v>210</v>
      </c>
      <c r="E386" s="5" t="s">
        <v>1730</v>
      </c>
      <c r="F386" s="5" t="s">
        <v>24</v>
      </c>
      <c r="G386" s="5">
        <v>18</v>
      </c>
      <c r="H386" s="5" t="s">
        <v>1731</v>
      </c>
      <c r="I386" s="5" t="s">
        <v>1732</v>
      </c>
      <c r="J386" s="5">
        <v>18174937546</v>
      </c>
      <c r="K386" s="5" t="s">
        <v>27</v>
      </c>
      <c r="L386" s="10"/>
      <c r="M386" s="5"/>
      <c r="N386" s="5" t="s">
        <v>27</v>
      </c>
      <c r="O386" s="10"/>
      <c r="P386" s="5"/>
      <c r="Q386" s="5"/>
      <c r="R386" s="5"/>
      <c r="S386" s="5"/>
    </row>
    <row r="387" customFormat="1" hidden="1" spans="1:19">
      <c r="A387" s="5">
        <v>384</v>
      </c>
      <c r="B387" s="5" t="s">
        <v>1733</v>
      </c>
      <c r="C387" s="5"/>
      <c r="D387" s="5" t="s">
        <v>210</v>
      </c>
      <c r="E387" s="5" t="s">
        <v>1734</v>
      </c>
      <c r="F387" s="5" t="s">
        <v>24</v>
      </c>
      <c r="G387" s="5">
        <v>19</v>
      </c>
      <c r="H387" s="5" t="s">
        <v>1735</v>
      </c>
      <c r="I387" s="5" t="s">
        <v>1736</v>
      </c>
      <c r="J387" s="5" t="s">
        <v>1737</v>
      </c>
      <c r="K387" s="5" t="s">
        <v>27</v>
      </c>
      <c r="L387" s="10"/>
      <c r="M387" s="5"/>
      <c r="N387" s="5" t="s">
        <v>30</v>
      </c>
      <c r="O387" s="10"/>
      <c r="P387" s="5"/>
      <c r="Q387" s="5"/>
      <c r="R387" s="5"/>
      <c r="S387" s="5"/>
    </row>
    <row r="388" customFormat="1" hidden="1" spans="1:19">
      <c r="A388" s="5">
        <v>385</v>
      </c>
      <c r="B388" s="5" t="s">
        <v>1738</v>
      </c>
      <c r="C388" s="5"/>
      <c r="D388" s="5" t="s">
        <v>210</v>
      </c>
      <c r="E388" s="5" t="s">
        <v>1739</v>
      </c>
      <c r="F388" s="5" t="s">
        <v>24</v>
      </c>
      <c r="G388" s="5">
        <v>20</v>
      </c>
      <c r="H388" s="5" t="s">
        <v>1740</v>
      </c>
      <c r="I388" s="5" t="s">
        <v>1741</v>
      </c>
      <c r="J388" s="5" t="s">
        <v>1742</v>
      </c>
      <c r="K388" s="5" t="s">
        <v>27</v>
      </c>
      <c r="L388" s="10"/>
      <c r="M388" s="5"/>
      <c r="N388" s="5" t="s">
        <v>27</v>
      </c>
      <c r="O388" s="10"/>
      <c r="P388" s="5"/>
      <c r="Q388" s="5"/>
      <c r="R388" s="5"/>
      <c r="S388" s="5"/>
    </row>
    <row r="389" customFormat="1" hidden="1" spans="1:19">
      <c r="A389" s="5">
        <v>386</v>
      </c>
      <c r="B389" s="5" t="s">
        <v>1743</v>
      </c>
      <c r="C389" s="5"/>
      <c r="D389" s="5" t="s">
        <v>210</v>
      </c>
      <c r="E389" s="5" t="s">
        <v>1744</v>
      </c>
      <c r="F389" s="5" t="s">
        <v>24</v>
      </c>
      <c r="G389" s="5">
        <v>18</v>
      </c>
      <c r="H389" s="5" t="s">
        <v>1745</v>
      </c>
      <c r="I389" s="5" t="s">
        <v>1746</v>
      </c>
      <c r="J389" s="5" t="s">
        <v>1747</v>
      </c>
      <c r="K389" s="5"/>
      <c r="L389" s="10"/>
      <c r="M389" s="5"/>
      <c r="N389" s="5"/>
      <c r="O389" s="10"/>
      <c r="P389" s="5"/>
      <c r="Q389" s="5"/>
      <c r="R389" s="5"/>
      <c r="S389" s="5"/>
    </row>
    <row r="390" customFormat="1" hidden="1" spans="1:19">
      <c r="A390" s="5">
        <v>387</v>
      </c>
      <c r="B390" s="5" t="s">
        <v>1748</v>
      </c>
      <c r="C390" s="5"/>
      <c r="D390" s="5" t="s">
        <v>210</v>
      </c>
      <c r="E390" s="5" t="s">
        <v>1749</v>
      </c>
      <c r="F390" s="5" t="s">
        <v>143</v>
      </c>
      <c r="G390" s="5">
        <v>18</v>
      </c>
      <c r="H390" s="5" t="s">
        <v>1750</v>
      </c>
      <c r="I390" s="5" t="s">
        <v>1751</v>
      </c>
      <c r="J390" s="5" t="s">
        <v>1752</v>
      </c>
      <c r="K390" s="5" t="s">
        <v>27</v>
      </c>
      <c r="L390" s="10"/>
      <c r="M390" s="5"/>
      <c r="N390" s="5" t="s">
        <v>27</v>
      </c>
      <c r="O390" s="10"/>
      <c r="P390" s="5"/>
      <c r="Q390" s="5"/>
      <c r="R390" s="5"/>
      <c r="S390" s="5"/>
    </row>
    <row r="391" customFormat="1" hidden="1" spans="1:19">
      <c r="A391" s="5">
        <v>388</v>
      </c>
      <c r="B391" s="5" t="s">
        <v>1754</v>
      </c>
      <c r="C391" s="5"/>
      <c r="D391" s="5" t="s">
        <v>210</v>
      </c>
      <c r="E391" s="5" t="s">
        <v>1755</v>
      </c>
      <c r="F391" s="5" t="s">
        <v>143</v>
      </c>
      <c r="G391" s="5">
        <v>18</v>
      </c>
      <c r="H391" s="5" t="s">
        <v>1756</v>
      </c>
      <c r="I391" s="5" t="s">
        <v>1757</v>
      </c>
      <c r="J391" s="5" t="s">
        <v>1758</v>
      </c>
      <c r="K391" s="5" t="s">
        <v>27</v>
      </c>
      <c r="L391" s="10"/>
      <c r="M391" s="5"/>
      <c r="N391" s="5" t="s">
        <v>27</v>
      </c>
      <c r="O391" s="10"/>
      <c r="P391" s="5"/>
      <c r="Q391" s="5"/>
      <c r="R391" s="5"/>
      <c r="S391" s="5"/>
    </row>
    <row r="392" customFormat="1" hidden="1" spans="1:19">
      <c r="A392" s="5">
        <v>389</v>
      </c>
      <c r="B392" s="5" t="s">
        <v>1759</v>
      </c>
      <c r="C392" s="5"/>
      <c r="D392" s="5" t="s">
        <v>210</v>
      </c>
      <c r="E392" s="5" t="s">
        <v>1760</v>
      </c>
      <c r="F392" s="5" t="s">
        <v>24</v>
      </c>
      <c r="G392" s="5">
        <v>18</v>
      </c>
      <c r="H392" s="5" t="s">
        <v>1761</v>
      </c>
      <c r="I392" s="5" t="s">
        <v>1762</v>
      </c>
      <c r="J392" s="5">
        <v>13324788474</v>
      </c>
      <c r="K392" s="5"/>
      <c r="L392" s="10"/>
      <c r="M392" s="5"/>
      <c r="N392" s="5"/>
      <c r="O392" s="10"/>
      <c r="P392" s="5"/>
      <c r="Q392" s="5"/>
      <c r="R392" s="5"/>
      <c r="S392" s="5"/>
    </row>
    <row r="393" customFormat="1" hidden="1" spans="1:19">
      <c r="A393" s="5">
        <v>390</v>
      </c>
      <c r="B393" s="5" t="s">
        <v>1763</v>
      </c>
      <c r="C393" s="5"/>
      <c r="D393" s="5" t="s">
        <v>210</v>
      </c>
      <c r="E393" s="5" t="s">
        <v>1764</v>
      </c>
      <c r="F393" s="5" t="s">
        <v>143</v>
      </c>
      <c r="G393" s="5">
        <v>19</v>
      </c>
      <c r="H393" s="5" t="s">
        <v>1765</v>
      </c>
      <c r="I393" s="5" t="s">
        <v>1766</v>
      </c>
      <c r="J393" s="5">
        <v>15177894089</v>
      </c>
      <c r="K393" s="5" t="s">
        <v>27</v>
      </c>
      <c r="L393" s="10"/>
      <c r="M393" s="5"/>
      <c r="N393" s="5" t="s">
        <v>27</v>
      </c>
      <c r="O393" s="10"/>
      <c r="P393" s="5"/>
      <c r="Q393" s="5"/>
      <c r="R393" s="5"/>
      <c r="S393" s="5"/>
    </row>
    <row r="394" customFormat="1" hidden="1" spans="1:19">
      <c r="A394" s="5">
        <v>391</v>
      </c>
      <c r="B394" s="5" t="s">
        <v>1767</v>
      </c>
      <c r="C394" s="5"/>
      <c r="D394" s="5" t="s">
        <v>210</v>
      </c>
      <c r="E394" s="5" t="s">
        <v>1768</v>
      </c>
      <c r="F394" s="5" t="s">
        <v>143</v>
      </c>
      <c r="G394" s="5">
        <v>18</v>
      </c>
      <c r="H394" s="5" t="s">
        <v>1640</v>
      </c>
      <c r="I394" s="5" t="s">
        <v>1769</v>
      </c>
      <c r="J394" s="5">
        <v>18276682133</v>
      </c>
      <c r="K394" s="5"/>
      <c r="L394" s="10"/>
      <c r="M394" s="5"/>
      <c r="N394" s="5"/>
      <c r="O394" s="10"/>
      <c r="P394" s="5"/>
      <c r="Q394" s="5"/>
      <c r="R394" s="5"/>
      <c r="S394" s="5"/>
    </row>
    <row r="395" customFormat="1" hidden="1" spans="1:19">
      <c r="A395" s="5">
        <v>392</v>
      </c>
      <c r="B395" s="5" t="s">
        <v>1770</v>
      </c>
      <c r="C395" s="5"/>
      <c r="D395" s="5" t="s">
        <v>210</v>
      </c>
      <c r="E395" s="5" t="s">
        <v>1771</v>
      </c>
      <c r="F395" s="5" t="s">
        <v>24</v>
      </c>
      <c r="G395" s="5">
        <v>18</v>
      </c>
      <c r="H395" s="5" t="s">
        <v>1772</v>
      </c>
      <c r="I395" s="5" t="s">
        <v>1773</v>
      </c>
      <c r="J395" s="5" t="s">
        <v>1774</v>
      </c>
      <c r="K395" s="5" t="s">
        <v>27</v>
      </c>
      <c r="L395" s="10"/>
      <c r="M395" s="5"/>
      <c r="N395" s="5" t="s">
        <v>27</v>
      </c>
      <c r="O395" s="10"/>
      <c r="P395" s="5"/>
      <c r="Q395" s="5"/>
      <c r="R395" s="5"/>
      <c r="S395" s="5"/>
    </row>
    <row r="396" customFormat="1" hidden="1" spans="1:19">
      <c r="A396" s="5">
        <v>393</v>
      </c>
      <c r="B396" s="5" t="s">
        <v>1775</v>
      </c>
      <c r="C396" s="5"/>
      <c r="D396" s="5" t="s">
        <v>210</v>
      </c>
      <c r="E396" s="5" t="s">
        <v>1776</v>
      </c>
      <c r="F396" s="5" t="s">
        <v>143</v>
      </c>
      <c r="G396" s="5">
        <v>18</v>
      </c>
      <c r="H396" s="5" t="s">
        <v>19387</v>
      </c>
      <c r="I396" s="5" t="s">
        <v>1778</v>
      </c>
      <c r="J396" s="5">
        <v>13727826550</v>
      </c>
      <c r="K396" s="5" t="s">
        <v>27</v>
      </c>
      <c r="L396" s="10">
        <v>44394</v>
      </c>
      <c r="M396" s="5"/>
      <c r="N396" s="5"/>
      <c r="O396" s="10"/>
      <c r="P396" s="5"/>
      <c r="Q396" s="5"/>
      <c r="R396" s="5"/>
      <c r="S396" s="5"/>
    </row>
    <row r="397" customFormat="1" hidden="1" spans="1:19">
      <c r="A397" s="5">
        <v>394</v>
      </c>
      <c r="B397" s="5" t="s">
        <v>1779</v>
      </c>
      <c r="C397" s="5"/>
      <c r="D397" s="5" t="s">
        <v>210</v>
      </c>
      <c r="E397" s="5" t="s">
        <v>1780</v>
      </c>
      <c r="F397" s="5" t="s">
        <v>24</v>
      </c>
      <c r="G397" s="5">
        <v>18</v>
      </c>
      <c r="H397" s="5" t="s">
        <v>19799</v>
      </c>
      <c r="I397" s="5" t="s">
        <v>1782</v>
      </c>
      <c r="J397" s="5">
        <v>18776878558</v>
      </c>
      <c r="K397" s="5"/>
      <c r="L397" s="10"/>
      <c r="M397" s="5"/>
      <c r="N397" s="5"/>
      <c r="O397" s="10"/>
      <c r="P397" s="5"/>
      <c r="Q397" s="5"/>
      <c r="R397" s="5"/>
      <c r="S397" s="5"/>
    </row>
    <row r="398" customFormat="1" hidden="1" spans="1:19">
      <c r="A398" s="5">
        <v>395</v>
      </c>
      <c r="B398" s="5" t="s">
        <v>1784</v>
      </c>
      <c r="C398" s="5"/>
      <c r="D398" s="5" t="s">
        <v>210</v>
      </c>
      <c r="E398" s="5" t="s">
        <v>1785</v>
      </c>
      <c r="F398" s="5" t="s">
        <v>24</v>
      </c>
      <c r="G398" s="5">
        <v>18</v>
      </c>
      <c r="H398" s="5" t="s">
        <v>19800</v>
      </c>
      <c r="I398" s="5" t="s">
        <v>1787</v>
      </c>
      <c r="J398" s="5">
        <v>13481848670</v>
      </c>
      <c r="K398" s="5" t="s">
        <v>27</v>
      </c>
      <c r="L398" s="10"/>
      <c r="M398" s="5"/>
      <c r="N398" s="5" t="s">
        <v>27</v>
      </c>
      <c r="O398" s="10"/>
      <c r="P398" s="5"/>
      <c r="Q398" s="5"/>
      <c r="R398" s="5"/>
      <c r="S398" s="5"/>
    </row>
    <row r="399" customFormat="1" hidden="1" spans="1:19">
      <c r="A399" s="5">
        <v>396</v>
      </c>
      <c r="B399" s="5" t="s">
        <v>1788</v>
      </c>
      <c r="C399" s="5"/>
      <c r="D399" s="5" t="s">
        <v>210</v>
      </c>
      <c r="E399" s="5" t="s">
        <v>1789</v>
      </c>
      <c r="F399" s="5" t="s">
        <v>24</v>
      </c>
      <c r="G399" s="5">
        <v>21</v>
      </c>
      <c r="H399" s="5" t="s">
        <v>19801</v>
      </c>
      <c r="I399" s="5" t="s">
        <v>1791</v>
      </c>
      <c r="J399" s="5">
        <v>13977818463</v>
      </c>
      <c r="K399" s="5" t="s">
        <v>27</v>
      </c>
      <c r="L399" s="10"/>
      <c r="M399" s="5"/>
      <c r="N399" s="5" t="s">
        <v>27</v>
      </c>
      <c r="O399" s="10"/>
      <c r="P399" s="5"/>
      <c r="Q399" s="5"/>
      <c r="R399" s="5"/>
      <c r="S399" s="5"/>
    </row>
    <row r="400" customFormat="1" hidden="1" spans="1:19">
      <c r="A400" s="5">
        <v>397</v>
      </c>
      <c r="B400" s="5" t="s">
        <v>1792</v>
      </c>
      <c r="C400" s="5"/>
      <c r="D400" s="5" t="s">
        <v>215</v>
      </c>
      <c r="E400" s="5" t="s">
        <v>1793</v>
      </c>
      <c r="F400" s="5" t="s">
        <v>24</v>
      </c>
      <c r="G400" s="5">
        <v>18</v>
      </c>
      <c r="H400" s="5" t="s">
        <v>1794</v>
      </c>
      <c r="I400" s="5" t="s">
        <v>1795</v>
      </c>
      <c r="J400" s="5">
        <v>13687780407</v>
      </c>
      <c r="K400" s="5"/>
      <c r="L400" s="10"/>
      <c r="M400" s="5"/>
      <c r="N400" s="5"/>
      <c r="O400" s="10"/>
      <c r="P400" s="5"/>
      <c r="Q400" s="5"/>
      <c r="R400" s="5"/>
      <c r="S400" s="5"/>
    </row>
    <row r="401" customFormat="1" hidden="1" spans="1:19">
      <c r="A401" s="5">
        <v>398</v>
      </c>
      <c r="B401" s="5" t="s">
        <v>1796</v>
      </c>
      <c r="C401" s="5"/>
      <c r="D401" s="5" t="s">
        <v>215</v>
      </c>
      <c r="E401" s="5" t="s">
        <v>1797</v>
      </c>
      <c r="F401" s="5" t="s">
        <v>24</v>
      </c>
      <c r="G401" s="5">
        <v>19</v>
      </c>
      <c r="H401" s="5" t="s">
        <v>19802</v>
      </c>
      <c r="I401" s="5" t="s">
        <v>1799</v>
      </c>
      <c r="J401" s="5">
        <v>15277848890</v>
      </c>
      <c r="K401" s="5" t="s">
        <v>27</v>
      </c>
      <c r="L401" s="10"/>
      <c r="M401" s="5"/>
      <c r="N401" s="5" t="s">
        <v>27</v>
      </c>
      <c r="O401" s="10"/>
      <c r="P401" s="5"/>
      <c r="Q401" s="5"/>
      <c r="R401" s="5"/>
      <c r="S401" s="5"/>
    </row>
    <row r="402" customFormat="1" hidden="1" spans="1:19">
      <c r="A402" s="5">
        <v>399</v>
      </c>
      <c r="B402" s="5" t="s">
        <v>1800</v>
      </c>
      <c r="C402" s="5"/>
      <c r="D402" s="5" t="s">
        <v>215</v>
      </c>
      <c r="E402" s="5" t="s">
        <v>1801</v>
      </c>
      <c r="F402" s="5" t="s">
        <v>143</v>
      </c>
      <c r="G402" s="5">
        <v>19</v>
      </c>
      <c r="H402" s="5" t="s">
        <v>1802</v>
      </c>
      <c r="I402" s="5" t="s">
        <v>1803</v>
      </c>
      <c r="J402" s="5">
        <v>13481868837</v>
      </c>
      <c r="K402" s="5" t="s">
        <v>27</v>
      </c>
      <c r="L402" s="10"/>
      <c r="M402" s="5"/>
      <c r="N402" s="5" t="s">
        <v>27</v>
      </c>
      <c r="O402" s="10"/>
      <c r="P402" s="5"/>
      <c r="Q402" s="5"/>
      <c r="R402" s="5"/>
      <c r="S402" s="5"/>
    </row>
    <row r="403" customFormat="1" hidden="1" spans="1:19">
      <c r="A403" s="5">
        <v>400</v>
      </c>
      <c r="B403" s="5" t="s">
        <v>1804</v>
      </c>
      <c r="C403" s="5"/>
      <c r="D403" s="5" t="s">
        <v>215</v>
      </c>
      <c r="E403" s="5" t="s">
        <v>1805</v>
      </c>
      <c r="F403" s="5" t="s">
        <v>24</v>
      </c>
      <c r="G403" s="5">
        <v>18</v>
      </c>
      <c r="H403" s="5" t="s">
        <v>17673</v>
      </c>
      <c r="I403" s="5" t="s">
        <v>180</v>
      </c>
      <c r="J403" s="5">
        <v>18977894301</v>
      </c>
      <c r="K403" s="5" t="s">
        <v>27</v>
      </c>
      <c r="L403" s="10"/>
      <c r="M403" s="5"/>
      <c r="N403" s="5" t="s">
        <v>27</v>
      </c>
      <c r="O403" s="10"/>
      <c r="P403" s="5"/>
      <c r="Q403" s="5"/>
      <c r="R403" s="5"/>
      <c r="S403" s="5"/>
    </row>
    <row r="404" customFormat="1" hidden="1" spans="1:19">
      <c r="A404" s="5">
        <v>401</v>
      </c>
      <c r="B404" s="5" t="s">
        <v>1806</v>
      </c>
      <c r="C404" s="5"/>
      <c r="D404" s="5" t="s">
        <v>215</v>
      </c>
      <c r="E404" s="5" t="s">
        <v>1807</v>
      </c>
      <c r="F404" s="5" t="s">
        <v>143</v>
      </c>
      <c r="G404" s="5">
        <v>17</v>
      </c>
      <c r="H404" s="5" t="s">
        <v>1808</v>
      </c>
      <c r="I404" s="5" t="s">
        <v>1809</v>
      </c>
      <c r="J404" s="5">
        <v>15277855265</v>
      </c>
      <c r="K404" s="5"/>
      <c r="L404" s="10"/>
      <c r="M404" s="5"/>
      <c r="N404" s="5"/>
      <c r="O404" s="10"/>
      <c r="P404" s="5"/>
      <c r="Q404" s="5"/>
      <c r="R404" s="5"/>
      <c r="S404" s="5"/>
    </row>
    <row r="405" customFormat="1" hidden="1" spans="1:19">
      <c r="A405" s="5">
        <v>402</v>
      </c>
      <c r="B405" s="5" t="s">
        <v>1810</v>
      </c>
      <c r="C405" s="5"/>
      <c r="D405" s="5" t="s">
        <v>215</v>
      </c>
      <c r="E405" s="5" t="s">
        <v>1811</v>
      </c>
      <c r="F405" s="5" t="s">
        <v>143</v>
      </c>
      <c r="G405" s="5">
        <v>18</v>
      </c>
      <c r="H405" s="5" t="s">
        <v>1812</v>
      </c>
      <c r="I405" s="5" t="s">
        <v>1813</v>
      </c>
      <c r="J405" s="5">
        <v>17777939226</v>
      </c>
      <c r="K405" s="5" t="s">
        <v>27</v>
      </c>
      <c r="L405" s="10"/>
      <c r="M405" s="5"/>
      <c r="N405" s="5" t="s">
        <v>30</v>
      </c>
      <c r="O405" s="10"/>
      <c r="P405" s="5"/>
      <c r="Q405" s="5"/>
      <c r="R405" s="5"/>
      <c r="S405" s="5"/>
    </row>
    <row r="406" customFormat="1" hidden="1" spans="1:19">
      <c r="A406" s="5">
        <v>403</v>
      </c>
      <c r="B406" s="5" t="s">
        <v>1814</v>
      </c>
      <c r="C406" s="5"/>
      <c r="D406" s="5" t="s">
        <v>215</v>
      </c>
      <c r="E406" s="5" t="s">
        <v>1815</v>
      </c>
      <c r="F406" s="5" t="s">
        <v>24</v>
      </c>
      <c r="G406" s="5">
        <v>19</v>
      </c>
      <c r="H406" s="5" t="s">
        <v>1816</v>
      </c>
      <c r="I406" s="5" t="s">
        <v>1817</v>
      </c>
      <c r="J406" s="5">
        <v>18378888028</v>
      </c>
      <c r="K406" s="5" t="s">
        <v>27</v>
      </c>
      <c r="L406" s="10"/>
      <c r="M406" s="5"/>
      <c r="N406" s="5" t="s">
        <v>30</v>
      </c>
      <c r="O406" s="10"/>
      <c r="P406" s="5"/>
      <c r="Q406" s="5"/>
      <c r="R406" s="5"/>
      <c r="S406" s="5"/>
    </row>
    <row r="407" customFormat="1" hidden="1" spans="1:19">
      <c r="A407" s="5">
        <v>404</v>
      </c>
      <c r="B407" s="5" t="s">
        <v>1818</v>
      </c>
      <c r="C407" s="5"/>
      <c r="D407" s="5" t="s">
        <v>215</v>
      </c>
      <c r="E407" s="5" t="s">
        <v>1819</v>
      </c>
      <c r="F407" s="5" t="s">
        <v>24</v>
      </c>
      <c r="G407" s="5">
        <v>19</v>
      </c>
      <c r="H407" s="5" t="s">
        <v>1820</v>
      </c>
      <c r="I407" s="5" t="s">
        <v>1821</v>
      </c>
      <c r="J407" s="5">
        <v>13557783595</v>
      </c>
      <c r="K407" s="5" t="s">
        <v>27</v>
      </c>
      <c r="L407" s="10"/>
      <c r="M407" s="5"/>
      <c r="N407" s="5" t="s">
        <v>27</v>
      </c>
      <c r="O407" s="10"/>
      <c r="P407" s="5"/>
      <c r="Q407" s="5"/>
      <c r="R407" s="5"/>
      <c r="S407" s="5"/>
    </row>
    <row r="408" customFormat="1" hidden="1" spans="1:19">
      <c r="A408" s="5">
        <v>405</v>
      </c>
      <c r="B408" s="5" t="s">
        <v>1822</v>
      </c>
      <c r="C408" s="5"/>
      <c r="D408" s="5" t="s">
        <v>215</v>
      </c>
      <c r="E408" s="5" t="s">
        <v>1823</v>
      </c>
      <c r="F408" s="5" t="s">
        <v>24</v>
      </c>
      <c r="G408" s="5">
        <v>18</v>
      </c>
      <c r="H408" s="5" t="s">
        <v>1824</v>
      </c>
      <c r="I408" s="5" t="s">
        <v>1825</v>
      </c>
      <c r="J408" s="5">
        <v>15778318801</v>
      </c>
      <c r="K408" s="5" t="s">
        <v>27</v>
      </c>
      <c r="L408" s="10"/>
      <c r="M408" s="5"/>
      <c r="N408" s="5" t="s">
        <v>30</v>
      </c>
      <c r="O408" s="10"/>
      <c r="P408" s="5"/>
      <c r="Q408" s="5"/>
      <c r="R408" s="5"/>
      <c r="S408" s="5"/>
    </row>
    <row r="409" customFormat="1" hidden="1" spans="1:19">
      <c r="A409" s="5">
        <v>406</v>
      </c>
      <c r="B409" s="5" t="s">
        <v>1826</v>
      </c>
      <c r="C409" s="5"/>
      <c r="D409" s="5" t="s">
        <v>215</v>
      </c>
      <c r="E409" s="5" t="s">
        <v>1827</v>
      </c>
      <c r="F409" s="5" t="s">
        <v>24</v>
      </c>
      <c r="G409" s="5">
        <v>16</v>
      </c>
      <c r="H409" s="5" t="s">
        <v>17785</v>
      </c>
      <c r="I409" s="5" t="s">
        <v>1829</v>
      </c>
      <c r="J409" s="5">
        <v>18176138217</v>
      </c>
      <c r="K409" s="5"/>
      <c r="L409" s="10"/>
      <c r="M409" s="5"/>
      <c r="N409" s="5"/>
      <c r="O409" s="10"/>
      <c r="P409" s="5"/>
      <c r="Q409" s="5"/>
      <c r="R409" s="5"/>
      <c r="S409" s="5"/>
    </row>
    <row r="410" customFormat="1" hidden="1" spans="1:19">
      <c r="A410" s="5">
        <v>407</v>
      </c>
      <c r="B410" s="5" t="s">
        <v>1830</v>
      </c>
      <c r="C410" s="5"/>
      <c r="D410" s="5" t="s">
        <v>215</v>
      </c>
      <c r="E410" s="5" t="s">
        <v>1831</v>
      </c>
      <c r="F410" s="5" t="s">
        <v>24</v>
      </c>
      <c r="G410" s="5">
        <v>18</v>
      </c>
      <c r="H410" s="5" t="s">
        <v>19803</v>
      </c>
      <c r="I410" s="5" t="s">
        <v>109</v>
      </c>
      <c r="J410" s="5">
        <v>18977838873</v>
      </c>
      <c r="K410" s="5" t="s">
        <v>27</v>
      </c>
      <c r="L410" s="10"/>
      <c r="M410" s="5"/>
      <c r="N410" s="5" t="s">
        <v>27</v>
      </c>
      <c r="O410" s="10"/>
      <c r="P410" s="5"/>
      <c r="Q410" s="5"/>
      <c r="R410" s="5"/>
      <c r="S410" s="5"/>
    </row>
    <row r="411" customFormat="1" hidden="1" spans="1:19">
      <c r="A411" s="5">
        <v>408</v>
      </c>
      <c r="B411" s="5" t="s">
        <v>1833</v>
      </c>
      <c r="C411" s="5"/>
      <c r="D411" s="5" t="s">
        <v>215</v>
      </c>
      <c r="E411" s="5" t="s">
        <v>1834</v>
      </c>
      <c r="F411" s="5" t="s">
        <v>24</v>
      </c>
      <c r="G411" s="5">
        <v>18</v>
      </c>
      <c r="H411" s="5" t="s">
        <v>19804</v>
      </c>
      <c r="I411" s="5" t="s">
        <v>1836</v>
      </c>
      <c r="J411" s="5">
        <v>18677881031</v>
      </c>
      <c r="K411" s="5" t="s">
        <v>27</v>
      </c>
      <c r="L411" s="10"/>
      <c r="M411" s="5"/>
      <c r="N411" s="5" t="s">
        <v>27</v>
      </c>
      <c r="O411" s="10"/>
      <c r="P411" s="5"/>
      <c r="Q411" s="5"/>
      <c r="R411" s="5"/>
      <c r="S411" s="5"/>
    </row>
    <row r="412" customFormat="1" hidden="1" spans="1:19">
      <c r="A412" s="5">
        <v>409</v>
      </c>
      <c r="B412" s="5" t="s">
        <v>1837</v>
      </c>
      <c r="C412" s="5"/>
      <c r="D412" s="5" t="s">
        <v>215</v>
      </c>
      <c r="E412" s="5" t="s">
        <v>1838</v>
      </c>
      <c r="F412" s="5" t="s">
        <v>24</v>
      </c>
      <c r="G412" s="5">
        <v>18</v>
      </c>
      <c r="H412" s="5" t="s">
        <v>1839</v>
      </c>
      <c r="I412" s="5" t="s">
        <v>1840</v>
      </c>
      <c r="J412" s="5">
        <v>18176135250</v>
      </c>
      <c r="K412" s="5" t="s">
        <v>27</v>
      </c>
      <c r="L412" s="10"/>
      <c r="M412" s="5"/>
      <c r="N412" s="5" t="s">
        <v>27</v>
      </c>
      <c r="O412" s="10"/>
      <c r="P412" s="5"/>
      <c r="Q412" s="5"/>
      <c r="R412" s="5"/>
      <c r="S412" s="5"/>
    </row>
    <row r="413" customFormat="1" hidden="1" spans="1:19">
      <c r="A413" s="5">
        <v>410</v>
      </c>
      <c r="B413" s="5" t="s">
        <v>1841</v>
      </c>
      <c r="C413" s="5"/>
      <c r="D413" s="5" t="s">
        <v>215</v>
      </c>
      <c r="E413" s="5" t="s">
        <v>1842</v>
      </c>
      <c r="F413" s="5" t="s">
        <v>143</v>
      </c>
      <c r="G413" s="5">
        <v>18</v>
      </c>
      <c r="H413" s="5" t="s">
        <v>19805</v>
      </c>
      <c r="I413" s="5" t="s">
        <v>1844</v>
      </c>
      <c r="J413" s="5">
        <v>15077154167</v>
      </c>
      <c r="K413" s="5" t="s">
        <v>27</v>
      </c>
      <c r="L413" s="10"/>
      <c r="M413" s="5"/>
      <c r="N413" s="5" t="s">
        <v>27</v>
      </c>
      <c r="O413" s="10"/>
      <c r="P413" s="5"/>
      <c r="Q413" s="5"/>
      <c r="R413" s="5"/>
      <c r="S413" s="5"/>
    </row>
    <row r="414" customFormat="1" hidden="1" spans="1:19">
      <c r="A414" s="5">
        <v>411</v>
      </c>
      <c r="B414" s="5" t="s">
        <v>1845</v>
      </c>
      <c r="C414" s="5"/>
      <c r="D414" s="5" t="s">
        <v>215</v>
      </c>
      <c r="E414" s="5" t="s">
        <v>1846</v>
      </c>
      <c r="F414" s="5" t="s">
        <v>24</v>
      </c>
      <c r="G414" s="5">
        <v>18</v>
      </c>
      <c r="H414" s="5" t="s">
        <v>19806</v>
      </c>
      <c r="I414" s="5" t="s">
        <v>1848</v>
      </c>
      <c r="J414" s="5">
        <v>15807782566</v>
      </c>
      <c r="K414" s="5" t="s">
        <v>27</v>
      </c>
      <c r="L414" s="10"/>
      <c r="M414" s="5"/>
      <c r="N414" s="5" t="s">
        <v>27</v>
      </c>
      <c r="O414" s="10"/>
      <c r="P414" s="5"/>
      <c r="Q414" s="5"/>
      <c r="R414" s="5"/>
      <c r="S414" s="5"/>
    </row>
    <row r="415" customFormat="1" hidden="1" spans="1:19">
      <c r="A415" s="5">
        <v>412</v>
      </c>
      <c r="B415" s="5" t="s">
        <v>1849</v>
      </c>
      <c r="C415" s="5"/>
      <c r="D415" s="5" t="s">
        <v>215</v>
      </c>
      <c r="E415" s="5" t="s">
        <v>1850</v>
      </c>
      <c r="F415" s="5" t="s">
        <v>24</v>
      </c>
      <c r="G415" s="5">
        <v>18</v>
      </c>
      <c r="H415" s="5" t="s">
        <v>1851</v>
      </c>
      <c r="I415" s="5" t="s">
        <v>19807</v>
      </c>
      <c r="J415" s="5">
        <v>13877895914</v>
      </c>
      <c r="K415" s="5" t="s">
        <v>27</v>
      </c>
      <c r="L415" s="10"/>
      <c r="M415" s="5"/>
      <c r="N415" s="5" t="s">
        <v>27</v>
      </c>
      <c r="O415" s="10"/>
      <c r="P415" s="5"/>
      <c r="Q415" s="5"/>
      <c r="R415" s="5"/>
      <c r="S415" s="5"/>
    </row>
    <row r="416" customFormat="1" hidden="1" spans="1:19">
      <c r="A416" s="5">
        <v>413</v>
      </c>
      <c r="B416" s="5" t="s">
        <v>1853</v>
      </c>
      <c r="C416" s="5"/>
      <c r="D416" s="5" t="s">
        <v>215</v>
      </c>
      <c r="E416" s="5" t="s">
        <v>1854</v>
      </c>
      <c r="F416" s="5" t="s">
        <v>24</v>
      </c>
      <c r="G416" s="5">
        <v>19</v>
      </c>
      <c r="H416" s="5" t="s">
        <v>19808</v>
      </c>
      <c r="I416" s="5" t="s">
        <v>1856</v>
      </c>
      <c r="J416" s="5">
        <v>13977860997</v>
      </c>
      <c r="K416" s="5" t="s">
        <v>27</v>
      </c>
      <c r="L416" s="10"/>
      <c r="M416" s="5"/>
      <c r="N416" s="5" t="s">
        <v>27</v>
      </c>
      <c r="O416" s="10"/>
      <c r="P416" s="5"/>
      <c r="Q416" s="5"/>
      <c r="R416" s="5"/>
      <c r="S416" s="5"/>
    </row>
    <row r="417" customFormat="1" hidden="1" spans="1:19">
      <c r="A417" s="5">
        <v>414</v>
      </c>
      <c r="B417" s="5" t="s">
        <v>1857</v>
      </c>
      <c r="C417" s="5"/>
      <c r="D417" s="5" t="s">
        <v>215</v>
      </c>
      <c r="E417" s="5" t="s">
        <v>1858</v>
      </c>
      <c r="F417" s="5" t="s">
        <v>143</v>
      </c>
      <c r="G417" s="5">
        <v>16</v>
      </c>
      <c r="H417" s="5" t="s">
        <v>17741</v>
      </c>
      <c r="I417" s="5" t="s">
        <v>1860</v>
      </c>
      <c r="J417" s="5">
        <v>18378889593</v>
      </c>
      <c r="K417" s="5"/>
      <c r="L417" s="10"/>
      <c r="M417" s="5"/>
      <c r="N417" s="5"/>
      <c r="O417" s="10"/>
      <c r="P417" s="5"/>
      <c r="Q417" s="5"/>
      <c r="R417" s="5"/>
      <c r="S417" s="5"/>
    </row>
    <row r="418" customFormat="1" hidden="1" spans="1:19">
      <c r="A418" s="5">
        <v>415</v>
      </c>
      <c r="B418" s="5" t="s">
        <v>1861</v>
      </c>
      <c r="C418" s="5"/>
      <c r="D418" s="5" t="s">
        <v>215</v>
      </c>
      <c r="E418" s="5" t="s">
        <v>1862</v>
      </c>
      <c r="F418" s="5" t="s">
        <v>143</v>
      </c>
      <c r="G418" s="5">
        <v>18</v>
      </c>
      <c r="H418" s="5" t="s">
        <v>1863</v>
      </c>
      <c r="I418" s="5" t="s">
        <v>1864</v>
      </c>
      <c r="J418" s="5">
        <v>19807781365</v>
      </c>
      <c r="K418" s="5" t="s">
        <v>27</v>
      </c>
      <c r="L418" s="10"/>
      <c r="M418" s="5"/>
      <c r="N418" s="5" t="s">
        <v>27</v>
      </c>
      <c r="O418" s="10"/>
      <c r="P418" s="5"/>
      <c r="Q418" s="5"/>
      <c r="R418" s="5"/>
      <c r="S418" s="5"/>
    </row>
    <row r="419" customFormat="1" hidden="1" spans="1:19">
      <c r="A419" s="5">
        <v>416</v>
      </c>
      <c r="B419" s="5" t="s">
        <v>1865</v>
      </c>
      <c r="C419" s="5"/>
      <c r="D419" s="5" t="s">
        <v>215</v>
      </c>
      <c r="E419" s="5" t="s">
        <v>1866</v>
      </c>
      <c r="F419" s="5" t="s">
        <v>24</v>
      </c>
      <c r="G419" s="5">
        <v>19</v>
      </c>
      <c r="H419" s="5" t="s">
        <v>1867</v>
      </c>
      <c r="I419" s="5" t="s">
        <v>1868</v>
      </c>
      <c r="J419" s="5">
        <v>13630176088</v>
      </c>
      <c r="K419" s="5" t="s">
        <v>27</v>
      </c>
      <c r="L419" s="10"/>
      <c r="M419" s="5"/>
      <c r="N419" s="5" t="s">
        <v>27</v>
      </c>
      <c r="O419" s="10"/>
      <c r="P419" s="5"/>
      <c r="Q419" s="5"/>
      <c r="R419" s="5"/>
      <c r="S419" s="5"/>
    </row>
    <row r="420" customFormat="1" hidden="1" spans="1:19">
      <c r="A420" s="5">
        <v>417</v>
      </c>
      <c r="B420" s="5" t="s">
        <v>1869</v>
      </c>
      <c r="C420" s="5"/>
      <c r="D420" s="5" t="s">
        <v>215</v>
      </c>
      <c r="E420" s="5" t="s">
        <v>1870</v>
      </c>
      <c r="F420" s="5" t="s">
        <v>24</v>
      </c>
      <c r="G420" s="5">
        <v>18</v>
      </c>
      <c r="H420" s="5" t="s">
        <v>1871</v>
      </c>
      <c r="I420" s="5" t="s">
        <v>1872</v>
      </c>
      <c r="J420" s="5">
        <v>15807784476</v>
      </c>
      <c r="K420" s="5" t="s">
        <v>27</v>
      </c>
      <c r="L420" s="10"/>
      <c r="M420" s="5"/>
      <c r="N420" s="5" t="s">
        <v>27</v>
      </c>
      <c r="O420" s="10"/>
      <c r="P420" s="5"/>
      <c r="Q420" s="5"/>
      <c r="R420" s="5"/>
      <c r="S420" s="5"/>
    </row>
    <row r="421" customFormat="1" hidden="1" spans="1:19">
      <c r="A421" s="5">
        <v>418</v>
      </c>
      <c r="B421" s="5" t="s">
        <v>1873</v>
      </c>
      <c r="C421" s="5"/>
      <c r="D421" s="5" t="s">
        <v>215</v>
      </c>
      <c r="E421" s="5" t="s">
        <v>1874</v>
      </c>
      <c r="F421" s="5" t="s">
        <v>24</v>
      </c>
      <c r="G421" s="5">
        <v>19</v>
      </c>
      <c r="H421" s="5" t="s">
        <v>1875</v>
      </c>
      <c r="I421" s="5" t="s">
        <v>1876</v>
      </c>
      <c r="J421" s="5">
        <v>13267613347</v>
      </c>
      <c r="K421" s="5" t="s">
        <v>27</v>
      </c>
      <c r="L421" s="10"/>
      <c r="M421" s="5"/>
      <c r="N421" s="5" t="s">
        <v>27</v>
      </c>
      <c r="O421" s="10"/>
      <c r="P421" s="5"/>
      <c r="Q421" s="5"/>
      <c r="R421" s="5"/>
      <c r="S421" s="5"/>
    </row>
    <row r="422" customFormat="1" hidden="1" spans="1:19">
      <c r="A422" s="5">
        <v>419</v>
      </c>
      <c r="B422" s="5" t="s">
        <v>1877</v>
      </c>
      <c r="C422" s="5"/>
      <c r="D422" s="5" t="s">
        <v>215</v>
      </c>
      <c r="E422" s="5" t="s">
        <v>1878</v>
      </c>
      <c r="F422" s="5" t="s">
        <v>24</v>
      </c>
      <c r="G422" s="5">
        <v>18</v>
      </c>
      <c r="H422" s="5" t="s">
        <v>1879</v>
      </c>
      <c r="I422" s="5" t="s">
        <v>1880</v>
      </c>
      <c r="J422" s="5">
        <v>13481865702</v>
      </c>
      <c r="K422" s="5" t="s">
        <v>27</v>
      </c>
      <c r="L422" s="10"/>
      <c r="M422" s="5"/>
      <c r="N422" s="5" t="s">
        <v>27</v>
      </c>
      <c r="O422" s="10"/>
      <c r="P422" s="5"/>
      <c r="Q422" s="5"/>
      <c r="R422" s="5"/>
      <c r="S422" s="5"/>
    </row>
    <row r="423" customFormat="1" hidden="1" spans="1:19">
      <c r="A423" s="5">
        <v>420</v>
      </c>
      <c r="B423" s="5" t="s">
        <v>1881</v>
      </c>
      <c r="C423" s="5"/>
      <c r="D423" s="5" t="s">
        <v>215</v>
      </c>
      <c r="E423" s="5" t="s">
        <v>1882</v>
      </c>
      <c r="F423" s="5" t="s">
        <v>143</v>
      </c>
      <c r="G423" s="5">
        <v>18</v>
      </c>
      <c r="H423" s="5" t="s">
        <v>19811</v>
      </c>
      <c r="I423" s="5" t="s">
        <v>1884</v>
      </c>
      <c r="J423" s="5">
        <v>18278868078</v>
      </c>
      <c r="K423" s="5" t="s">
        <v>27</v>
      </c>
      <c r="L423" s="10"/>
      <c r="M423" s="5"/>
      <c r="N423" s="5" t="s">
        <v>27</v>
      </c>
      <c r="O423" s="10"/>
      <c r="P423" s="5"/>
      <c r="Q423" s="5"/>
      <c r="R423" s="5"/>
      <c r="S423" s="5"/>
    </row>
    <row r="424" customFormat="1" hidden="1" spans="1:19">
      <c r="A424" s="5">
        <v>421</v>
      </c>
      <c r="B424" s="5" t="s">
        <v>1885</v>
      </c>
      <c r="C424" s="5"/>
      <c r="D424" s="5" t="s">
        <v>215</v>
      </c>
      <c r="E424" s="5" t="s">
        <v>1886</v>
      </c>
      <c r="F424" s="5" t="s">
        <v>143</v>
      </c>
      <c r="G424" s="5">
        <v>18</v>
      </c>
      <c r="H424" s="5" t="s">
        <v>1887</v>
      </c>
      <c r="I424" s="5" t="s">
        <v>1888</v>
      </c>
      <c r="J424" s="5">
        <v>17776259852</v>
      </c>
      <c r="K424" s="5" t="s">
        <v>27</v>
      </c>
      <c r="L424" s="10"/>
      <c r="M424" s="5"/>
      <c r="N424" s="5" t="s">
        <v>27</v>
      </c>
      <c r="O424" s="10"/>
      <c r="P424" s="5"/>
      <c r="Q424" s="5"/>
      <c r="R424" s="5"/>
      <c r="S424" s="5"/>
    </row>
    <row r="425" customFormat="1" hidden="1" spans="1:19">
      <c r="A425" s="5">
        <v>422</v>
      </c>
      <c r="B425" s="5" t="s">
        <v>1889</v>
      </c>
      <c r="C425" s="5"/>
      <c r="D425" s="5" t="s">
        <v>215</v>
      </c>
      <c r="E425" s="5" t="s">
        <v>1890</v>
      </c>
      <c r="F425" s="5" t="s">
        <v>24</v>
      </c>
      <c r="G425" s="5">
        <v>18</v>
      </c>
      <c r="H425" s="5" t="s">
        <v>1891</v>
      </c>
      <c r="I425" s="5" t="s">
        <v>1892</v>
      </c>
      <c r="J425" s="5">
        <v>13410674247</v>
      </c>
      <c r="K425" s="5" t="s">
        <v>27</v>
      </c>
      <c r="L425" s="10"/>
      <c r="M425" s="5"/>
      <c r="N425" s="5" t="s">
        <v>27</v>
      </c>
      <c r="O425" s="10"/>
      <c r="P425" s="5"/>
      <c r="Q425" s="5"/>
      <c r="R425" s="5"/>
      <c r="S425" s="5"/>
    </row>
    <row r="426" customFormat="1" hidden="1" spans="1:19">
      <c r="A426" s="5">
        <v>423</v>
      </c>
      <c r="B426" s="5" t="s">
        <v>1893</v>
      </c>
      <c r="C426" s="5"/>
      <c r="D426" s="5" t="s">
        <v>215</v>
      </c>
      <c r="E426" s="5" t="s">
        <v>1894</v>
      </c>
      <c r="F426" s="5" t="s">
        <v>143</v>
      </c>
      <c r="G426" s="5">
        <v>20</v>
      </c>
      <c r="H426" s="5" t="s">
        <v>1895</v>
      </c>
      <c r="I426" s="5" t="s">
        <v>1896</v>
      </c>
      <c r="J426" s="5">
        <v>13667780687</v>
      </c>
      <c r="K426" s="5" t="s">
        <v>27</v>
      </c>
      <c r="L426" s="10"/>
      <c r="M426" s="5"/>
      <c r="N426" s="5" t="s">
        <v>27</v>
      </c>
      <c r="O426" s="10"/>
      <c r="P426" s="5"/>
      <c r="Q426" s="5"/>
      <c r="R426" s="5"/>
      <c r="S426" s="5"/>
    </row>
    <row r="427" customFormat="1" hidden="1" spans="1:19">
      <c r="A427" s="5">
        <v>424</v>
      </c>
      <c r="B427" s="5" t="s">
        <v>1897</v>
      </c>
      <c r="C427" s="5"/>
      <c r="D427" s="5" t="s">
        <v>215</v>
      </c>
      <c r="E427" s="5" t="s">
        <v>1898</v>
      </c>
      <c r="F427" s="5" t="s">
        <v>143</v>
      </c>
      <c r="G427" s="5">
        <v>19</v>
      </c>
      <c r="H427" s="5" t="s">
        <v>1899</v>
      </c>
      <c r="I427" s="5" t="s">
        <v>1900</v>
      </c>
      <c r="J427" s="5" t="s">
        <v>1901</v>
      </c>
      <c r="K427" s="5" t="s">
        <v>27</v>
      </c>
      <c r="L427" s="10"/>
      <c r="M427" s="5"/>
      <c r="N427" s="5" t="s">
        <v>27</v>
      </c>
      <c r="O427" s="10"/>
      <c r="P427" s="5"/>
      <c r="Q427" s="5"/>
      <c r="R427" s="5"/>
      <c r="S427" s="5"/>
    </row>
    <row r="428" customFormat="1" hidden="1" spans="1:19">
      <c r="A428" s="5">
        <v>425</v>
      </c>
      <c r="B428" s="5" t="s">
        <v>1902</v>
      </c>
      <c r="C428" s="5"/>
      <c r="D428" s="5" t="s">
        <v>215</v>
      </c>
      <c r="E428" s="5" t="s">
        <v>1903</v>
      </c>
      <c r="F428" s="5" t="s">
        <v>143</v>
      </c>
      <c r="G428" s="5">
        <v>18</v>
      </c>
      <c r="H428" s="5" t="s">
        <v>1904</v>
      </c>
      <c r="I428" s="5" t="s">
        <v>1905</v>
      </c>
      <c r="J428" s="5">
        <v>13768380270</v>
      </c>
      <c r="K428" s="5"/>
      <c r="L428" s="10"/>
      <c r="M428" s="5"/>
      <c r="N428" s="5"/>
      <c r="O428" s="10"/>
      <c r="P428" s="5"/>
      <c r="Q428" s="5"/>
      <c r="R428" s="5"/>
      <c r="S428" s="5"/>
    </row>
    <row r="429" customFormat="1" hidden="1" spans="1:19">
      <c r="A429" s="5">
        <v>426</v>
      </c>
      <c r="B429" s="5" t="s">
        <v>1906</v>
      </c>
      <c r="C429" s="5"/>
      <c r="D429" s="5" t="s">
        <v>215</v>
      </c>
      <c r="E429" s="5" t="s">
        <v>1907</v>
      </c>
      <c r="F429" s="5" t="s">
        <v>24</v>
      </c>
      <c r="G429" s="5">
        <v>18</v>
      </c>
      <c r="H429" s="5" t="s">
        <v>19812</v>
      </c>
      <c r="I429" s="5" t="s">
        <v>1909</v>
      </c>
      <c r="J429" s="5">
        <v>19148600529</v>
      </c>
      <c r="K429" s="5" t="s">
        <v>27</v>
      </c>
      <c r="L429" s="10"/>
      <c r="M429" s="5"/>
      <c r="N429" s="5" t="s">
        <v>27</v>
      </c>
      <c r="O429" s="10"/>
      <c r="P429" s="5"/>
      <c r="Q429" s="5"/>
      <c r="R429" s="5"/>
      <c r="S429" s="5"/>
    </row>
    <row r="430" customFormat="1" hidden="1" spans="1:19">
      <c r="A430" s="5">
        <v>427</v>
      </c>
      <c r="B430" s="5" t="s">
        <v>1910</v>
      </c>
      <c r="C430" s="5"/>
      <c r="D430" s="5" t="s">
        <v>215</v>
      </c>
      <c r="E430" s="5" t="s">
        <v>1911</v>
      </c>
      <c r="F430" s="5" t="s">
        <v>143</v>
      </c>
      <c r="G430" s="5">
        <v>18</v>
      </c>
      <c r="H430" s="5" t="s">
        <v>19031</v>
      </c>
      <c r="I430" s="5" t="s">
        <v>1913</v>
      </c>
      <c r="J430" s="5">
        <v>18176755117</v>
      </c>
      <c r="K430" s="5" t="s">
        <v>27</v>
      </c>
      <c r="L430" s="10"/>
      <c r="M430" s="5"/>
      <c r="N430" s="5" t="s">
        <v>27</v>
      </c>
      <c r="O430" s="10"/>
      <c r="P430" s="5"/>
      <c r="Q430" s="5"/>
      <c r="R430" s="5"/>
      <c r="S430" s="5"/>
    </row>
    <row r="431" customFormat="1" hidden="1" spans="1:19">
      <c r="A431" s="5">
        <v>428</v>
      </c>
      <c r="B431" s="5" t="s">
        <v>1914</v>
      </c>
      <c r="C431" s="5"/>
      <c r="D431" s="5" t="s">
        <v>215</v>
      </c>
      <c r="E431" s="5" t="s">
        <v>1915</v>
      </c>
      <c r="F431" s="5" t="s">
        <v>24</v>
      </c>
      <c r="G431" s="5">
        <v>19</v>
      </c>
      <c r="H431" s="5" t="s">
        <v>19813</v>
      </c>
      <c r="I431" s="5" t="s">
        <v>1917</v>
      </c>
      <c r="J431" s="5">
        <v>18070840799</v>
      </c>
      <c r="K431" s="5" t="s">
        <v>27</v>
      </c>
      <c r="L431" s="10"/>
      <c r="M431" s="5"/>
      <c r="N431" s="5" t="s">
        <v>27</v>
      </c>
      <c r="O431" s="10"/>
      <c r="P431" s="5"/>
      <c r="Q431" s="5"/>
      <c r="R431" s="5"/>
      <c r="S431" s="5"/>
    </row>
    <row r="432" customFormat="1" hidden="1" spans="1:19">
      <c r="A432" s="5">
        <v>429</v>
      </c>
      <c r="B432" s="5" t="s">
        <v>1918</v>
      </c>
      <c r="C432" s="5"/>
      <c r="D432" s="5" t="s">
        <v>215</v>
      </c>
      <c r="E432" s="5" t="s">
        <v>1919</v>
      </c>
      <c r="F432" s="5" t="s">
        <v>24</v>
      </c>
      <c r="G432" s="5">
        <v>18</v>
      </c>
      <c r="H432" s="5" t="s">
        <v>1920</v>
      </c>
      <c r="I432" s="5" t="s">
        <v>1921</v>
      </c>
      <c r="J432" s="5">
        <v>15078613916</v>
      </c>
      <c r="K432" s="5"/>
      <c r="L432" s="10"/>
      <c r="M432" s="5"/>
      <c r="N432" s="5"/>
      <c r="O432" s="10"/>
      <c r="P432" s="5"/>
      <c r="Q432" s="5"/>
      <c r="R432" s="5"/>
      <c r="S432" s="5"/>
    </row>
    <row r="433" customFormat="1" hidden="1" spans="1:19">
      <c r="A433" s="5">
        <v>430</v>
      </c>
      <c r="B433" s="5" t="s">
        <v>1922</v>
      </c>
      <c r="C433" s="5"/>
      <c r="D433" s="5" t="s">
        <v>215</v>
      </c>
      <c r="E433" s="5" t="s">
        <v>1923</v>
      </c>
      <c r="F433" s="5" t="s">
        <v>24</v>
      </c>
      <c r="G433" s="5">
        <v>18</v>
      </c>
      <c r="H433" s="5" t="s">
        <v>17996</v>
      </c>
      <c r="I433" s="5" t="s">
        <v>1925</v>
      </c>
      <c r="J433" s="5">
        <v>18978295506</v>
      </c>
      <c r="K433" s="5" t="s">
        <v>27</v>
      </c>
      <c r="L433" s="10"/>
      <c r="M433" s="5"/>
      <c r="N433" s="5" t="s">
        <v>27</v>
      </c>
      <c r="O433" s="10"/>
      <c r="P433" s="5"/>
      <c r="Q433" s="5"/>
      <c r="R433" s="5"/>
      <c r="S433" s="5"/>
    </row>
    <row r="434" customFormat="1" hidden="1" spans="1:19">
      <c r="A434" s="5">
        <v>431</v>
      </c>
      <c r="B434" s="5" t="s">
        <v>1926</v>
      </c>
      <c r="C434" s="5"/>
      <c r="D434" s="5" t="s">
        <v>215</v>
      </c>
      <c r="E434" s="5" t="s">
        <v>1927</v>
      </c>
      <c r="F434" s="5" t="s">
        <v>143</v>
      </c>
      <c r="G434" s="5">
        <v>18</v>
      </c>
      <c r="H434" s="5" t="s">
        <v>1928</v>
      </c>
      <c r="I434" s="5" t="s">
        <v>1929</v>
      </c>
      <c r="J434" s="5">
        <v>13407752082</v>
      </c>
      <c r="K434" s="5" t="s">
        <v>27</v>
      </c>
      <c r="L434" s="10"/>
      <c r="M434" s="5"/>
      <c r="N434" s="5" t="s">
        <v>27</v>
      </c>
      <c r="O434" s="10"/>
      <c r="P434" s="5"/>
      <c r="Q434" s="5"/>
      <c r="R434" s="5"/>
      <c r="S434" s="5"/>
    </row>
    <row r="435" customFormat="1" hidden="1" spans="1:19">
      <c r="A435" s="5">
        <v>432</v>
      </c>
      <c r="B435" s="5" t="s">
        <v>1930</v>
      </c>
      <c r="C435" s="5"/>
      <c r="D435" s="5" t="s">
        <v>215</v>
      </c>
      <c r="E435" s="5" t="s">
        <v>1931</v>
      </c>
      <c r="F435" s="5" t="s">
        <v>143</v>
      </c>
      <c r="G435" s="5">
        <v>19</v>
      </c>
      <c r="H435" s="5" t="s">
        <v>1932</v>
      </c>
      <c r="I435" s="5" t="s">
        <v>1933</v>
      </c>
      <c r="J435" s="5">
        <v>18977876057</v>
      </c>
      <c r="K435" s="5" t="s">
        <v>27</v>
      </c>
      <c r="L435" s="10"/>
      <c r="M435" s="5"/>
      <c r="N435" s="5" t="s">
        <v>27</v>
      </c>
      <c r="O435" s="10"/>
      <c r="P435" s="5"/>
      <c r="Q435" s="5"/>
      <c r="R435" s="5"/>
      <c r="S435" s="5"/>
    </row>
    <row r="436" customFormat="1" hidden="1" spans="1:19">
      <c r="A436" s="5">
        <v>433</v>
      </c>
      <c r="B436" s="5" t="s">
        <v>1934</v>
      </c>
      <c r="C436" s="5"/>
      <c r="D436" s="5" t="s">
        <v>215</v>
      </c>
      <c r="E436" s="5" t="s">
        <v>1935</v>
      </c>
      <c r="F436" s="5" t="s">
        <v>143</v>
      </c>
      <c r="G436" s="5">
        <v>18</v>
      </c>
      <c r="H436" s="5" t="s">
        <v>19814</v>
      </c>
      <c r="I436" s="5" t="s">
        <v>1937</v>
      </c>
      <c r="J436" s="5">
        <v>15078573472</v>
      </c>
      <c r="K436" s="5" t="s">
        <v>27</v>
      </c>
      <c r="L436" s="10"/>
      <c r="M436" s="5"/>
      <c r="N436" s="5" t="s">
        <v>27</v>
      </c>
      <c r="O436" s="10"/>
      <c r="P436" s="5"/>
      <c r="Q436" s="5"/>
      <c r="R436" s="5"/>
      <c r="S436" s="5"/>
    </row>
    <row r="437" customFormat="1" hidden="1" spans="1:19">
      <c r="A437" s="5">
        <v>434</v>
      </c>
      <c r="B437" s="5" t="s">
        <v>1938</v>
      </c>
      <c r="C437" s="5"/>
      <c r="D437" s="5" t="s">
        <v>215</v>
      </c>
      <c r="E437" s="5" t="s">
        <v>1939</v>
      </c>
      <c r="F437" s="5" t="s">
        <v>24</v>
      </c>
      <c r="G437" s="5">
        <v>20</v>
      </c>
      <c r="H437" s="5" t="s">
        <v>1695</v>
      </c>
      <c r="I437" s="5" t="s">
        <v>1940</v>
      </c>
      <c r="J437" s="5">
        <v>15878832298</v>
      </c>
      <c r="K437" s="5" t="s">
        <v>27</v>
      </c>
      <c r="L437" s="10"/>
      <c r="M437" s="5"/>
      <c r="N437" s="5" t="s">
        <v>27</v>
      </c>
      <c r="O437" s="10"/>
      <c r="P437" s="5"/>
      <c r="Q437" s="5"/>
      <c r="R437" s="5"/>
      <c r="S437" s="5"/>
    </row>
    <row r="438" customFormat="1" hidden="1" spans="1:19">
      <c r="A438" s="5">
        <v>435</v>
      </c>
      <c r="B438" s="5" t="s">
        <v>1941</v>
      </c>
      <c r="C438" s="5"/>
      <c r="D438" s="5" t="s">
        <v>215</v>
      </c>
      <c r="E438" s="5" t="s">
        <v>1942</v>
      </c>
      <c r="F438" s="5" t="s">
        <v>24</v>
      </c>
      <c r="G438" s="5">
        <v>18</v>
      </c>
      <c r="H438" s="5" t="s">
        <v>19815</v>
      </c>
      <c r="I438" s="5" t="s">
        <v>1944</v>
      </c>
      <c r="J438" s="5">
        <v>13768280375</v>
      </c>
      <c r="K438" s="5" t="s">
        <v>27</v>
      </c>
      <c r="L438" s="10"/>
      <c r="M438" s="5"/>
      <c r="N438" s="5" t="s">
        <v>27</v>
      </c>
      <c r="O438" s="10"/>
      <c r="P438" s="5"/>
      <c r="Q438" s="5"/>
      <c r="R438" s="5"/>
      <c r="S438" s="5"/>
    </row>
    <row r="439" customFormat="1" hidden="1" spans="1:19">
      <c r="A439" s="5">
        <v>436</v>
      </c>
      <c r="B439" s="5" t="s">
        <v>1945</v>
      </c>
      <c r="C439" s="5"/>
      <c r="D439" s="5" t="s">
        <v>215</v>
      </c>
      <c r="E439" s="5" t="s">
        <v>1946</v>
      </c>
      <c r="F439" s="5" t="s">
        <v>24</v>
      </c>
      <c r="G439" s="5">
        <v>19</v>
      </c>
      <c r="H439" s="5" t="s">
        <v>17747</v>
      </c>
      <c r="I439" s="5" t="s">
        <v>1948</v>
      </c>
      <c r="J439" s="5">
        <v>15296879645</v>
      </c>
      <c r="K439" s="5" t="s">
        <v>27</v>
      </c>
      <c r="L439" s="10"/>
      <c r="M439" s="5"/>
      <c r="N439" s="5" t="s">
        <v>27</v>
      </c>
      <c r="O439" s="10"/>
      <c r="P439" s="5"/>
      <c r="Q439" s="5"/>
      <c r="R439" s="5"/>
      <c r="S439" s="5"/>
    </row>
    <row r="440" customFormat="1" hidden="1" spans="1:19">
      <c r="A440" s="5">
        <v>437</v>
      </c>
      <c r="B440" s="5" t="s">
        <v>1949</v>
      </c>
      <c r="C440" s="5"/>
      <c r="D440" s="5" t="s">
        <v>215</v>
      </c>
      <c r="E440" s="5" t="s">
        <v>1950</v>
      </c>
      <c r="F440" s="5" t="s">
        <v>24</v>
      </c>
      <c r="G440" s="5">
        <v>19</v>
      </c>
      <c r="H440" s="5" t="s">
        <v>1951</v>
      </c>
      <c r="I440" s="5" t="s">
        <v>1952</v>
      </c>
      <c r="J440" s="5">
        <v>13647780271</v>
      </c>
      <c r="K440" s="5" t="s">
        <v>27</v>
      </c>
      <c r="L440" s="10"/>
      <c r="M440" s="5"/>
      <c r="N440" s="5" t="s">
        <v>27</v>
      </c>
      <c r="O440" s="10"/>
      <c r="P440" s="5"/>
      <c r="Q440" s="5"/>
      <c r="R440" s="5"/>
      <c r="S440" s="5"/>
    </row>
    <row r="441" customFormat="1" hidden="1" spans="1:19">
      <c r="A441" s="5">
        <v>438</v>
      </c>
      <c r="B441" s="5" t="s">
        <v>1953</v>
      </c>
      <c r="C441" s="5"/>
      <c r="D441" s="5" t="s">
        <v>215</v>
      </c>
      <c r="E441" s="5" t="s">
        <v>1954</v>
      </c>
      <c r="F441" s="5" t="s">
        <v>143</v>
      </c>
      <c r="G441" s="5">
        <v>19</v>
      </c>
      <c r="H441" s="5" t="s">
        <v>1955</v>
      </c>
      <c r="I441" s="5" t="s">
        <v>1956</v>
      </c>
      <c r="J441" s="5" t="s">
        <v>1957</v>
      </c>
      <c r="K441" s="5" t="s">
        <v>27</v>
      </c>
      <c r="L441" s="10"/>
      <c r="M441" s="5"/>
      <c r="N441" s="5" t="s">
        <v>27</v>
      </c>
      <c r="O441" s="10"/>
      <c r="P441" s="5"/>
      <c r="Q441" s="5"/>
      <c r="R441" s="5"/>
      <c r="S441" s="5"/>
    </row>
    <row r="442" customFormat="1" hidden="1" spans="1:19">
      <c r="A442" s="5">
        <v>439</v>
      </c>
      <c r="B442" s="5" t="s">
        <v>1958</v>
      </c>
      <c r="C442" s="5"/>
      <c r="D442" s="5" t="s">
        <v>215</v>
      </c>
      <c r="E442" s="5" t="s">
        <v>1959</v>
      </c>
      <c r="F442" s="5" t="s">
        <v>24</v>
      </c>
      <c r="G442" s="5">
        <v>18</v>
      </c>
      <c r="H442" s="5" t="s">
        <v>20043</v>
      </c>
      <c r="I442" s="5" t="s">
        <v>1961</v>
      </c>
      <c r="J442" s="5">
        <v>13877896792</v>
      </c>
      <c r="K442" s="5"/>
      <c r="L442" s="10"/>
      <c r="M442" s="5"/>
      <c r="N442" s="5"/>
      <c r="O442" s="10"/>
      <c r="P442" s="5"/>
      <c r="Q442" s="5"/>
      <c r="R442" s="5"/>
      <c r="S442" s="5"/>
    </row>
    <row r="443" customFormat="1" hidden="1" spans="1:19">
      <c r="A443" s="5">
        <v>440</v>
      </c>
      <c r="B443" s="5" t="s">
        <v>1962</v>
      </c>
      <c r="C443" s="5"/>
      <c r="D443" s="5" t="s">
        <v>215</v>
      </c>
      <c r="E443" s="5" t="s">
        <v>1963</v>
      </c>
      <c r="F443" s="5" t="s">
        <v>24</v>
      </c>
      <c r="G443" s="5">
        <v>18</v>
      </c>
      <c r="H443" s="5" t="s">
        <v>1964</v>
      </c>
      <c r="I443" s="5" t="s">
        <v>1965</v>
      </c>
      <c r="J443" s="5">
        <v>18977115758</v>
      </c>
      <c r="K443" s="5" t="s">
        <v>27</v>
      </c>
      <c r="L443" s="10"/>
      <c r="M443" s="5"/>
      <c r="N443" s="5" t="s">
        <v>27</v>
      </c>
      <c r="O443" s="10"/>
      <c r="P443" s="5"/>
      <c r="Q443" s="5"/>
      <c r="R443" s="5"/>
      <c r="S443" s="5"/>
    </row>
    <row r="444" customFormat="1" hidden="1" spans="1:19">
      <c r="A444" s="5">
        <v>441</v>
      </c>
      <c r="B444" s="5" t="s">
        <v>1966</v>
      </c>
      <c r="C444" s="5"/>
      <c r="D444" s="5" t="s">
        <v>215</v>
      </c>
      <c r="E444" s="5" t="s">
        <v>1967</v>
      </c>
      <c r="F444" s="5" t="s">
        <v>24</v>
      </c>
      <c r="G444" s="5">
        <v>17</v>
      </c>
      <c r="H444" s="5" t="s">
        <v>18065</v>
      </c>
      <c r="I444" s="5" t="s">
        <v>1969</v>
      </c>
      <c r="J444" s="5">
        <v>13481849840</v>
      </c>
      <c r="K444" s="5"/>
      <c r="L444" s="10"/>
      <c r="M444" s="5"/>
      <c r="N444" s="5"/>
      <c r="O444" s="10"/>
      <c r="P444" s="5"/>
      <c r="Q444" s="5"/>
      <c r="R444" s="5"/>
      <c r="S444" s="5"/>
    </row>
    <row r="445" customFormat="1" hidden="1" spans="1:19">
      <c r="A445" s="5">
        <v>442</v>
      </c>
      <c r="B445" s="5" t="s">
        <v>1970</v>
      </c>
      <c r="C445" s="5"/>
      <c r="D445" s="5" t="s">
        <v>215</v>
      </c>
      <c r="E445" s="5" t="s">
        <v>1971</v>
      </c>
      <c r="F445" s="5" t="s">
        <v>24</v>
      </c>
      <c r="G445" s="5">
        <v>19</v>
      </c>
      <c r="H445" s="5" t="s">
        <v>1972</v>
      </c>
      <c r="I445" s="5" t="s">
        <v>1973</v>
      </c>
      <c r="J445" s="5">
        <v>15718130995</v>
      </c>
      <c r="K445" s="5" t="s">
        <v>27</v>
      </c>
      <c r="L445" s="10"/>
      <c r="M445" s="5"/>
      <c r="N445" s="5" t="s">
        <v>27</v>
      </c>
      <c r="O445" s="10"/>
      <c r="P445" s="5"/>
      <c r="Q445" s="5"/>
      <c r="R445" s="5"/>
      <c r="S445" s="5"/>
    </row>
    <row r="446" customFormat="1" hidden="1" spans="1:19">
      <c r="A446" s="5">
        <v>443</v>
      </c>
      <c r="B446" s="5" t="s">
        <v>1974</v>
      </c>
      <c r="C446" s="5"/>
      <c r="D446" s="5" t="s">
        <v>215</v>
      </c>
      <c r="E446" s="5" t="s">
        <v>1975</v>
      </c>
      <c r="F446" s="5" t="s">
        <v>143</v>
      </c>
      <c r="G446" s="5">
        <v>18</v>
      </c>
      <c r="H446" s="5" t="s">
        <v>1286</v>
      </c>
      <c r="I446" s="5" t="s">
        <v>1976</v>
      </c>
      <c r="J446" s="5">
        <v>15949329295</v>
      </c>
      <c r="K446" s="5" t="s">
        <v>27</v>
      </c>
      <c r="L446" s="10"/>
      <c r="M446" s="5"/>
      <c r="N446" s="5" t="s">
        <v>27</v>
      </c>
      <c r="O446" s="10"/>
      <c r="P446" s="5"/>
      <c r="Q446" s="5"/>
      <c r="R446" s="5"/>
      <c r="S446" s="5"/>
    </row>
    <row r="447" customFormat="1" hidden="1" spans="1:19">
      <c r="A447" s="5">
        <v>444</v>
      </c>
      <c r="B447" s="5" t="s">
        <v>1977</v>
      </c>
      <c r="C447" s="5"/>
      <c r="D447" s="5" t="s">
        <v>215</v>
      </c>
      <c r="E447" s="5" t="s">
        <v>1978</v>
      </c>
      <c r="F447" s="5" t="s">
        <v>24</v>
      </c>
      <c r="G447" s="5">
        <v>19</v>
      </c>
      <c r="H447" s="5" t="s">
        <v>18049</v>
      </c>
      <c r="I447" s="5" t="s">
        <v>1980</v>
      </c>
      <c r="J447" s="5">
        <v>13902573478</v>
      </c>
      <c r="K447" s="5" t="s">
        <v>27</v>
      </c>
      <c r="L447" s="10"/>
      <c r="M447" s="5"/>
      <c r="N447" s="5" t="s">
        <v>27</v>
      </c>
      <c r="O447" s="10"/>
      <c r="P447" s="5"/>
      <c r="Q447" s="5"/>
      <c r="R447" s="5"/>
      <c r="S447" s="5"/>
    </row>
    <row r="448" customFormat="1" hidden="1" spans="1:19">
      <c r="A448" s="5">
        <v>445</v>
      </c>
      <c r="B448" s="5" t="s">
        <v>1981</v>
      </c>
      <c r="C448" s="5"/>
      <c r="D448" s="5" t="s">
        <v>215</v>
      </c>
      <c r="E448" s="5" t="s">
        <v>1982</v>
      </c>
      <c r="F448" s="5" t="s">
        <v>24</v>
      </c>
      <c r="G448" s="5">
        <v>17</v>
      </c>
      <c r="H448" s="5" t="s">
        <v>18049</v>
      </c>
      <c r="I448" s="5" t="s">
        <v>1983</v>
      </c>
      <c r="J448" s="5">
        <v>15777808549</v>
      </c>
      <c r="K448" s="5"/>
      <c r="L448" s="10"/>
      <c r="M448" s="5"/>
      <c r="N448" s="5"/>
      <c r="O448" s="10"/>
      <c r="P448" s="5"/>
      <c r="Q448" s="5"/>
      <c r="R448" s="5"/>
      <c r="S448" s="5"/>
    </row>
    <row r="449" customFormat="1" hidden="1" spans="1:19">
      <c r="A449" s="5">
        <v>446</v>
      </c>
      <c r="B449" s="5" t="s">
        <v>1984</v>
      </c>
      <c r="C449" s="5"/>
      <c r="D449" s="5" t="s">
        <v>215</v>
      </c>
      <c r="E449" s="5" t="s">
        <v>1985</v>
      </c>
      <c r="F449" s="5" t="s">
        <v>24</v>
      </c>
      <c r="G449" s="5">
        <v>18</v>
      </c>
      <c r="H449" s="5" t="s">
        <v>1986</v>
      </c>
      <c r="I449" s="5" t="s">
        <v>1987</v>
      </c>
      <c r="J449" s="5">
        <v>18977801346</v>
      </c>
      <c r="K449" s="5" t="s">
        <v>27</v>
      </c>
      <c r="L449" s="10"/>
      <c r="M449" s="5"/>
      <c r="N449" s="5" t="s">
        <v>27</v>
      </c>
      <c r="O449" s="10"/>
      <c r="P449" s="5"/>
      <c r="Q449" s="5"/>
      <c r="R449" s="5"/>
      <c r="S449" s="5"/>
    </row>
    <row r="450" customFormat="1" hidden="1" spans="1:19">
      <c r="A450" s="5">
        <v>447</v>
      </c>
      <c r="B450" s="5" t="s">
        <v>1988</v>
      </c>
      <c r="C450" s="5"/>
      <c r="D450" s="5" t="s">
        <v>215</v>
      </c>
      <c r="E450" s="5" t="s">
        <v>1989</v>
      </c>
      <c r="F450" s="5" t="s">
        <v>24</v>
      </c>
      <c r="G450" s="5">
        <v>18</v>
      </c>
      <c r="H450" s="5" t="s">
        <v>1990</v>
      </c>
      <c r="I450" s="5" t="s">
        <v>1991</v>
      </c>
      <c r="J450" s="5">
        <v>18934943220</v>
      </c>
      <c r="K450" s="5" t="s">
        <v>27</v>
      </c>
      <c r="L450" s="10"/>
      <c r="M450" s="5"/>
      <c r="N450" s="5" t="s">
        <v>27</v>
      </c>
      <c r="O450" s="10"/>
      <c r="P450" s="5"/>
      <c r="Q450" s="5"/>
      <c r="R450" s="5"/>
      <c r="S450" s="5"/>
    </row>
    <row r="451" customFormat="1" hidden="1" spans="1:19">
      <c r="A451" s="5">
        <v>448</v>
      </c>
      <c r="B451" s="5" t="s">
        <v>1992</v>
      </c>
      <c r="C451" s="5"/>
      <c r="D451" s="5" t="s">
        <v>215</v>
      </c>
      <c r="E451" s="5" t="s">
        <v>1993</v>
      </c>
      <c r="F451" s="5" t="s">
        <v>143</v>
      </c>
      <c r="G451" s="5">
        <v>19</v>
      </c>
      <c r="H451" s="5" t="s">
        <v>1994</v>
      </c>
      <c r="I451" s="5" t="s">
        <v>1995</v>
      </c>
      <c r="J451" s="5">
        <v>13647723456</v>
      </c>
      <c r="K451" s="5" t="s">
        <v>27</v>
      </c>
      <c r="L451" s="10"/>
      <c r="M451" s="5"/>
      <c r="N451" s="5" t="s">
        <v>27</v>
      </c>
      <c r="O451" s="10"/>
      <c r="P451" s="5"/>
      <c r="Q451" s="5"/>
      <c r="R451" s="5"/>
      <c r="S451" s="5"/>
    </row>
    <row r="452" customFormat="1" hidden="1" spans="1:19">
      <c r="A452" s="5">
        <v>449</v>
      </c>
      <c r="B452" s="5" t="s">
        <v>1996</v>
      </c>
      <c r="C452" s="5"/>
      <c r="D452" s="5" t="s">
        <v>215</v>
      </c>
      <c r="E452" s="5" t="s">
        <v>1997</v>
      </c>
      <c r="F452" s="5" t="s">
        <v>143</v>
      </c>
      <c r="G452" s="5">
        <v>17</v>
      </c>
      <c r="H452" s="5" t="s">
        <v>1998</v>
      </c>
      <c r="I452" s="5" t="s">
        <v>1999</v>
      </c>
      <c r="J452" s="5" t="s">
        <v>2000</v>
      </c>
      <c r="K452" s="5"/>
      <c r="L452" s="10"/>
      <c r="M452" s="5"/>
      <c r="N452" s="5"/>
      <c r="O452" s="10"/>
      <c r="P452" s="5"/>
      <c r="Q452" s="5"/>
      <c r="R452" s="5"/>
      <c r="S452" s="5"/>
    </row>
    <row r="453" customFormat="1" hidden="1" spans="1:19">
      <c r="A453" s="5">
        <v>450</v>
      </c>
      <c r="B453" s="5" t="s">
        <v>2001</v>
      </c>
      <c r="C453" s="5"/>
      <c r="D453" s="5" t="s">
        <v>215</v>
      </c>
      <c r="E453" s="5" t="s">
        <v>2002</v>
      </c>
      <c r="F453" s="5" t="s">
        <v>24</v>
      </c>
      <c r="G453" s="5">
        <v>19</v>
      </c>
      <c r="H453" s="5" t="s">
        <v>2003</v>
      </c>
      <c r="I453" s="5" t="s">
        <v>2004</v>
      </c>
      <c r="J453" s="5" t="s">
        <v>2005</v>
      </c>
      <c r="K453" s="5" t="s">
        <v>27</v>
      </c>
      <c r="L453" s="10"/>
      <c r="M453" s="5"/>
      <c r="N453" s="5" t="s">
        <v>27</v>
      </c>
      <c r="O453" s="10"/>
      <c r="P453" s="5"/>
      <c r="Q453" s="5"/>
      <c r="R453" s="5"/>
      <c r="S453" s="5"/>
    </row>
    <row r="454" customFormat="1" hidden="1" spans="1:19">
      <c r="A454" s="5">
        <v>451</v>
      </c>
      <c r="B454" s="5" t="s">
        <v>2006</v>
      </c>
      <c r="C454" s="5"/>
      <c r="D454" s="5" t="s">
        <v>215</v>
      </c>
      <c r="E454" s="5" t="s">
        <v>2007</v>
      </c>
      <c r="F454" s="5" t="s">
        <v>24</v>
      </c>
      <c r="G454" s="5">
        <v>18</v>
      </c>
      <c r="H454" s="5" t="s">
        <v>25955</v>
      </c>
      <c r="I454" s="5" t="s">
        <v>2009</v>
      </c>
      <c r="J454" s="5">
        <v>18977819103</v>
      </c>
      <c r="K454" s="5" t="s">
        <v>27</v>
      </c>
      <c r="L454" s="10"/>
      <c r="M454" s="5"/>
      <c r="N454" s="5" t="s">
        <v>27</v>
      </c>
      <c r="O454" s="10"/>
      <c r="P454" s="5"/>
      <c r="Q454" s="5"/>
      <c r="R454" s="5"/>
      <c r="S454" s="5"/>
    </row>
    <row r="455" customFormat="1" hidden="1" spans="1:19">
      <c r="A455" s="5">
        <v>452</v>
      </c>
      <c r="B455" s="5" t="s">
        <v>2010</v>
      </c>
      <c r="C455" s="5"/>
      <c r="D455" s="5" t="s">
        <v>215</v>
      </c>
      <c r="E455" s="5" t="s">
        <v>2011</v>
      </c>
      <c r="F455" s="5" t="s">
        <v>143</v>
      </c>
      <c r="G455" s="5">
        <v>20</v>
      </c>
      <c r="H455" s="5" t="s">
        <v>1119</v>
      </c>
      <c r="I455" s="5" t="s">
        <v>2012</v>
      </c>
      <c r="J455" s="5">
        <v>19127213457</v>
      </c>
      <c r="K455" s="5" t="s">
        <v>27</v>
      </c>
      <c r="L455" s="10"/>
      <c r="M455" s="5"/>
      <c r="N455" s="5" t="s">
        <v>27</v>
      </c>
      <c r="O455" s="10"/>
      <c r="P455" s="5"/>
      <c r="Q455" s="5"/>
      <c r="R455" s="5"/>
      <c r="S455" s="5"/>
    </row>
    <row r="456" customFormat="1" hidden="1" spans="1:19">
      <c r="A456" s="5">
        <v>453</v>
      </c>
      <c r="B456" s="5" t="s">
        <v>2013</v>
      </c>
      <c r="C456" s="5"/>
      <c r="D456" s="5" t="s">
        <v>215</v>
      </c>
      <c r="E456" s="5" t="s">
        <v>2014</v>
      </c>
      <c r="F456" s="5" t="s">
        <v>24</v>
      </c>
      <c r="G456" s="5">
        <v>20</v>
      </c>
      <c r="H456" s="5" t="s">
        <v>2015</v>
      </c>
      <c r="I456" s="5" t="s">
        <v>2016</v>
      </c>
      <c r="J456" s="5">
        <v>18177873702</v>
      </c>
      <c r="K456" s="5" t="s">
        <v>27</v>
      </c>
      <c r="L456" s="10"/>
      <c r="M456" s="5"/>
      <c r="N456" s="5" t="s">
        <v>27</v>
      </c>
      <c r="O456" s="10"/>
      <c r="P456" s="5"/>
      <c r="Q456" s="5"/>
      <c r="R456" s="5"/>
      <c r="S456" s="5"/>
    </row>
    <row r="457" customFormat="1" hidden="1" spans="1:19">
      <c r="A457" s="5">
        <v>454</v>
      </c>
      <c r="B457" s="5" t="s">
        <v>2017</v>
      </c>
      <c r="C457" s="5"/>
      <c r="D457" s="5" t="s">
        <v>215</v>
      </c>
      <c r="E457" s="5" t="s">
        <v>2018</v>
      </c>
      <c r="F457" s="5" t="s">
        <v>24</v>
      </c>
      <c r="G457" s="5">
        <v>18</v>
      </c>
      <c r="H457" s="5" t="s">
        <v>2019</v>
      </c>
      <c r="I457" s="5" t="s">
        <v>2020</v>
      </c>
      <c r="J457" s="5">
        <v>13420300730</v>
      </c>
      <c r="K457" s="5" t="s">
        <v>27</v>
      </c>
      <c r="L457" s="10"/>
      <c r="M457" s="5"/>
      <c r="N457" s="5" t="s">
        <v>27</v>
      </c>
      <c r="O457" s="10"/>
      <c r="P457" s="5"/>
      <c r="Q457" s="5"/>
      <c r="R457" s="5"/>
      <c r="S457" s="5"/>
    </row>
    <row r="458" customFormat="1" hidden="1" spans="1:19">
      <c r="A458" s="5">
        <v>455</v>
      </c>
      <c r="B458" s="5" t="s">
        <v>2021</v>
      </c>
      <c r="C458" s="5"/>
      <c r="D458" s="5" t="s">
        <v>215</v>
      </c>
      <c r="E458" s="5" t="s">
        <v>2022</v>
      </c>
      <c r="F458" s="5" t="s">
        <v>143</v>
      </c>
      <c r="G458" s="5">
        <v>18</v>
      </c>
      <c r="H458" s="5" t="s">
        <v>2023</v>
      </c>
      <c r="I458" s="5" t="s">
        <v>2024</v>
      </c>
      <c r="J458" s="5">
        <v>15278975543</v>
      </c>
      <c r="K458" s="5" t="s">
        <v>27</v>
      </c>
      <c r="L458" s="10"/>
      <c r="M458" s="5"/>
      <c r="N458" s="5" t="s">
        <v>27</v>
      </c>
      <c r="O458" s="10"/>
      <c r="P458" s="5"/>
      <c r="Q458" s="5"/>
      <c r="R458" s="5"/>
      <c r="S458" s="5"/>
    </row>
    <row r="459" customFormat="1" hidden="1" spans="1:19">
      <c r="A459" s="5">
        <v>456</v>
      </c>
      <c r="B459" s="5" t="s">
        <v>2025</v>
      </c>
      <c r="C459" s="5"/>
      <c r="D459" s="5" t="s">
        <v>215</v>
      </c>
      <c r="E459" s="5" t="s">
        <v>2026</v>
      </c>
      <c r="F459" s="5" t="s">
        <v>24</v>
      </c>
      <c r="G459" s="5">
        <v>18</v>
      </c>
      <c r="H459" s="5" t="s">
        <v>2027</v>
      </c>
      <c r="I459" s="5" t="s">
        <v>2028</v>
      </c>
      <c r="J459" s="5">
        <v>15177385662</v>
      </c>
      <c r="K459" s="5" t="s">
        <v>27</v>
      </c>
      <c r="L459" s="10"/>
      <c r="M459" s="5"/>
      <c r="N459" s="5" t="s">
        <v>27</v>
      </c>
      <c r="O459" s="10"/>
      <c r="P459" s="5"/>
      <c r="Q459" s="5"/>
      <c r="R459" s="5"/>
      <c r="S459" s="5"/>
    </row>
    <row r="460" customFormat="1" hidden="1" spans="1:19">
      <c r="A460" s="5">
        <v>457</v>
      </c>
      <c r="B460" s="5" t="s">
        <v>2029</v>
      </c>
      <c r="C460" s="5"/>
      <c r="D460" s="5" t="s">
        <v>215</v>
      </c>
      <c r="E460" s="5" t="s">
        <v>2030</v>
      </c>
      <c r="F460" s="5" t="s">
        <v>24</v>
      </c>
      <c r="G460" s="5">
        <v>19</v>
      </c>
      <c r="H460" s="5" t="s">
        <v>2027</v>
      </c>
      <c r="I460" s="5" t="s">
        <v>2031</v>
      </c>
      <c r="J460" s="5">
        <v>18176755468</v>
      </c>
      <c r="K460" s="5" t="s">
        <v>27</v>
      </c>
      <c r="L460" s="10"/>
      <c r="M460" s="5"/>
      <c r="N460" s="5" t="s">
        <v>27</v>
      </c>
      <c r="O460" s="10"/>
      <c r="P460" s="5"/>
      <c r="Q460" s="5"/>
      <c r="R460" s="5"/>
      <c r="S460" s="5"/>
    </row>
    <row r="461" customFormat="1" hidden="1" spans="1:19">
      <c r="A461" s="5">
        <v>458</v>
      </c>
      <c r="B461" s="5" t="s">
        <v>2032</v>
      </c>
      <c r="C461" s="5"/>
      <c r="D461" s="5" t="s">
        <v>215</v>
      </c>
      <c r="E461" s="5" t="s">
        <v>805</v>
      </c>
      <c r="F461" s="5" t="s">
        <v>24</v>
      </c>
      <c r="G461" s="5">
        <v>20</v>
      </c>
      <c r="H461" s="5" t="s">
        <v>2033</v>
      </c>
      <c r="I461" s="5" t="s">
        <v>2034</v>
      </c>
      <c r="J461" s="5">
        <v>13788375521</v>
      </c>
      <c r="K461" s="5"/>
      <c r="L461" s="10"/>
      <c r="M461" s="5"/>
      <c r="N461" s="5"/>
      <c r="O461" s="10"/>
      <c r="P461" s="5"/>
      <c r="Q461" s="5"/>
      <c r="R461" s="5"/>
      <c r="S461" s="5"/>
    </row>
    <row r="462" customFormat="1" hidden="1" spans="1:19">
      <c r="A462" s="5">
        <v>459</v>
      </c>
      <c r="B462" s="5" t="s">
        <v>2035</v>
      </c>
      <c r="C462" s="5"/>
      <c r="D462" s="5" t="s">
        <v>215</v>
      </c>
      <c r="E462" s="5" t="s">
        <v>2036</v>
      </c>
      <c r="F462" s="5" t="s">
        <v>24</v>
      </c>
      <c r="G462" s="5">
        <v>19</v>
      </c>
      <c r="H462" s="5" t="s">
        <v>2037</v>
      </c>
      <c r="I462" s="5" t="s">
        <v>2038</v>
      </c>
      <c r="J462" s="5">
        <v>18378892284</v>
      </c>
      <c r="K462" s="5" t="s">
        <v>27</v>
      </c>
      <c r="L462" s="10"/>
      <c r="M462" s="5"/>
      <c r="N462" s="5" t="s">
        <v>27</v>
      </c>
      <c r="O462" s="10"/>
      <c r="P462" s="5"/>
      <c r="Q462" s="5"/>
      <c r="R462" s="5"/>
      <c r="S462" s="5"/>
    </row>
    <row r="463" customFormat="1" hidden="1" spans="1:19">
      <c r="A463" s="5">
        <v>460</v>
      </c>
      <c r="B463" s="5" t="s">
        <v>2039</v>
      </c>
      <c r="C463" s="5"/>
      <c r="D463" s="5" t="s">
        <v>215</v>
      </c>
      <c r="E463" s="5" t="s">
        <v>2040</v>
      </c>
      <c r="F463" s="5" t="s">
        <v>143</v>
      </c>
      <c r="G463" s="5">
        <v>19</v>
      </c>
      <c r="H463" s="5" t="s">
        <v>1282</v>
      </c>
      <c r="I463" s="5" t="s">
        <v>2041</v>
      </c>
      <c r="J463" s="5">
        <v>18176744465</v>
      </c>
      <c r="K463" s="5" t="s">
        <v>27</v>
      </c>
      <c r="L463" s="10"/>
      <c r="M463" s="5"/>
      <c r="N463" s="5" t="s">
        <v>27</v>
      </c>
      <c r="O463" s="10"/>
      <c r="P463" s="5"/>
      <c r="Q463" s="5"/>
      <c r="R463" s="5"/>
      <c r="S463" s="5"/>
    </row>
    <row r="464" customFormat="1" hidden="1" spans="1:19">
      <c r="A464" s="5">
        <v>461</v>
      </c>
      <c r="B464" s="5" t="s">
        <v>2042</v>
      </c>
      <c r="C464" s="5"/>
      <c r="D464" s="5" t="s">
        <v>215</v>
      </c>
      <c r="E464" s="5" t="s">
        <v>2043</v>
      </c>
      <c r="F464" s="5" t="s">
        <v>24</v>
      </c>
      <c r="G464" s="5">
        <v>18</v>
      </c>
      <c r="H464" s="5" t="s">
        <v>2044</v>
      </c>
      <c r="I464" s="5" t="s">
        <v>2045</v>
      </c>
      <c r="J464" s="5">
        <v>13392269967</v>
      </c>
      <c r="K464" s="5" t="s">
        <v>27</v>
      </c>
      <c r="L464" s="10"/>
      <c r="M464" s="5"/>
      <c r="N464" s="5" t="s">
        <v>27</v>
      </c>
      <c r="O464" s="10"/>
      <c r="P464" s="5"/>
      <c r="Q464" s="5"/>
      <c r="R464" s="5"/>
      <c r="S464" s="5"/>
    </row>
    <row r="465" customFormat="1" hidden="1" spans="1:19">
      <c r="A465" s="5">
        <v>462</v>
      </c>
      <c r="B465" s="5" t="s">
        <v>2046</v>
      </c>
      <c r="C465" s="5"/>
      <c r="D465" s="5" t="s">
        <v>215</v>
      </c>
      <c r="E465" s="5" t="s">
        <v>2047</v>
      </c>
      <c r="F465" s="5" t="s">
        <v>143</v>
      </c>
      <c r="G465" s="5">
        <v>18</v>
      </c>
      <c r="H465" s="5" t="s">
        <v>2048</v>
      </c>
      <c r="I465" s="5" t="s">
        <v>2049</v>
      </c>
      <c r="J465" s="5">
        <v>13481868063</v>
      </c>
      <c r="K465" s="5" t="s">
        <v>27</v>
      </c>
      <c r="L465" s="10"/>
      <c r="M465" s="5"/>
      <c r="N465" s="5" t="s">
        <v>27</v>
      </c>
      <c r="O465" s="10"/>
      <c r="P465" s="5"/>
      <c r="Q465" s="5"/>
      <c r="R465" s="5"/>
      <c r="S465" s="5"/>
    </row>
    <row r="466" customFormat="1" hidden="1" spans="1:19">
      <c r="A466" s="5">
        <v>463</v>
      </c>
      <c r="B466" s="5" t="s">
        <v>2050</v>
      </c>
      <c r="C466" s="5"/>
      <c r="D466" s="5" t="s">
        <v>215</v>
      </c>
      <c r="E466" s="5" t="s">
        <v>2051</v>
      </c>
      <c r="F466" s="5" t="s">
        <v>24</v>
      </c>
      <c r="G466" s="5">
        <v>17</v>
      </c>
      <c r="H466" s="5" t="s">
        <v>2052</v>
      </c>
      <c r="I466" s="5" t="s">
        <v>2053</v>
      </c>
      <c r="J466" s="5">
        <v>15177894984</v>
      </c>
      <c r="K466" s="5"/>
      <c r="L466" s="10"/>
      <c r="M466" s="5"/>
      <c r="N466" s="5"/>
      <c r="O466" s="10"/>
      <c r="P466" s="5"/>
      <c r="Q466" s="5"/>
      <c r="R466" s="5"/>
      <c r="S466" s="5"/>
    </row>
    <row r="467" customFormat="1" hidden="1" spans="1:19">
      <c r="A467" s="5">
        <v>464</v>
      </c>
      <c r="B467" s="5" t="s">
        <v>2054</v>
      </c>
      <c r="C467" s="5"/>
      <c r="D467" s="5" t="s">
        <v>215</v>
      </c>
      <c r="E467" s="5" t="s">
        <v>2055</v>
      </c>
      <c r="F467" s="5" t="s">
        <v>143</v>
      </c>
      <c r="G467" s="5">
        <v>18</v>
      </c>
      <c r="H467" s="5" t="s">
        <v>19819</v>
      </c>
      <c r="I467" s="5" t="s">
        <v>2057</v>
      </c>
      <c r="J467" s="5">
        <v>18176119045</v>
      </c>
      <c r="K467" s="5" t="s">
        <v>27</v>
      </c>
      <c r="L467" s="10"/>
      <c r="M467" s="5"/>
      <c r="N467" s="5" t="s">
        <v>27</v>
      </c>
      <c r="O467" s="10"/>
      <c r="P467" s="5"/>
      <c r="Q467" s="5"/>
      <c r="R467" s="5"/>
      <c r="S467" s="5"/>
    </row>
    <row r="468" customFormat="1" hidden="1" spans="1:19">
      <c r="A468" s="5">
        <v>465</v>
      </c>
      <c r="B468" s="5" t="s">
        <v>2058</v>
      </c>
      <c r="C468" s="5"/>
      <c r="D468" s="5" t="s">
        <v>215</v>
      </c>
      <c r="E468" s="5" t="s">
        <v>2059</v>
      </c>
      <c r="F468" s="5" t="s">
        <v>24</v>
      </c>
      <c r="G468" s="5">
        <v>19</v>
      </c>
      <c r="H468" s="5" t="s">
        <v>19346</v>
      </c>
      <c r="I468" s="5" t="s">
        <v>2061</v>
      </c>
      <c r="J468" s="5">
        <v>18174937135</v>
      </c>
      <c r="K468" s="5" t="s">
        <v>27</v>
      </c>
      <c r="L468" s="10"/>
      <c r="M468" s="5"/>
      <c r="N468" s="5" t="s">
        <v>27</v>
      </c>
      <c r="O468" s="10"/>
      <c r="P468" s="5"/>
      <c r="Q468" s="5"/>
      <c r="R468" s="5"/>
      <c r="S468" s="5"/>
    </row>
    <row r="469" customFormat="1" hidden="1" spans="1:19">
      <c r="A469" s="5">
        <v>466</v>
      </c>
      <c r="B469" s="5" t="s">
        <v>2062</v>
      </c>
      <c r="C469" s="5"/>
      <c r="D469" s="5" t="s">
        <v>215</v>
      </c>
      <c r="E469" s="5" t="s">
        <v>2063</v>
      </c>
      <c r="F469" s="5" t="s">
        <v>143</v>
      </c>
      <c r="G469" s="5">
        <v>19</v>
      </c>
      <c r="H469" s="5" t="s">
        <v>2064</v>
      </c>
      <c r="I469" s="5" t="s">
        <v>2065</v>
      </c>
      <c r="J469" s="5">
        <v>13877877397</v>
      </c>
      <c r="K469" s="5" t="s">
        <v>27</v>
      </c>
      <c r="L469" s="10"/>
      <c r="M469" s="5"/>
      <c r="N469" s="5" t="s">
        <v>27</v>
      </c>
      <c r="O469" s="10"/>
      <c r="P469" s="5"/>
      <c r="Q469" s="5"/>
      <c r="R469" s="5"/>
      <c r="S469" s="5"/>
    </row>
    <row r="470" customFormat="1" hidden="1" spans="1:19">
      <c r="A470" s="5">
        <v>467</v>
      </c>
      <c r="B470" s="5" t="s">
        <v>2066</v>
      </c>
      <c r="C470" s="5"/>
      <c r="D470" s="5" t="s">
        <v>215</v>
      </c>
      <c r="E470" s="5" t="s">
        <v>2067</v>
      </c>
      <c r="F470" s="5" t="s">
        <v>24</v>
      </c>
      <c r="G470" s="5">
        <v>19</v>
      </c>
      <c r="H470" s="5" t="s">
        <v>19821</v>
      </c>
      <c r="I470" s="5" t="s">
        <v>2069</v>
      </c>
      <c r="J470" s="5">
        <v>13737966221</v>
      </c>
      <c r="K470" s="5" t="s">
        <v>27</v>
      </c>
      <c r="L470" s="10"/>
      <c r="M470" s="5"/>
      <c r="N470" s="5" t="s">
        <v>30</v>
      </c>
      <c r="O470" s="10"/>
      <c r="P470" s="5"/>
      <c r="Q470" s="5"/>
      <c r="R470" s="5"/>
      <c r="S470" s="5"/>
    </row>
    <row r="471" customFormat="1" hidden="1" spans="1:19">
      <c r="A471" s="5">
        <v>468</v>
      </c>
      <c r="B471" s="5" t="s">
        <v>2070</v>
      </c>
      <c r="C471" s="5"/>
      <c r="D471" s="5" t="s">
        <v>220</v>
      </c>
      <c r="E471" s="5" t="s">
        <v>2071</v>
      </c>
      <c r="F471" s="5" t="s">
        <v>143</v>
      </c>
      <c r="G471" s="5">
        <v>17</v>
      </c>
      <c r="H471" s="5" t="s">
        <v>20888</v>
      </c>
      <c r="I471" s="5" t="s">
        <v>2073</v>
      </c>
      <c r="J471" s="5">
        <v>13481848247</v>
      </c>
      <c r="K471" s="5"/>
      <c r="L471" s="10"/>
      <c r="M471" s="5"/>
      <c r="N471" s="5"/>
      <c r="O471" s="10"/>
      <c r="P471" s="5"/>
      <c r="Q471" s="5"/>
      <c r="R471" s="5"/>
      <c r="S471" s="5"/>
    </row>
    <row r="472" customFormat="1" hidden="1" spans="1:19">
      <c r="A472" s="5">
        <v>469</v>
      </c>
      <c r="B472" s="5" t="s">
        <v>2074</v>
      </c>
      <c r="C472" s="5"/>
      <c r="D472" s="5" t="s">
        <v>220</v>
      </c>
      <c r="E472" s="5" t="s">
        <v>2075</v>
      </c>
      <c r="F472" s="5" t="s">
        <v>143</v>
      </c>
      <c r="G472" s="5">
        <v>17</v>
      </c>
      <c r="H472" s="5" t="s">
        <v>17866</v>
      </c>
      <c r="I472" s="5" t="s">
        <v>2077</v>
      </c>
      <c r="J472" s="5">
        <v>15807783193</v>
      </c>
      <c r="K472" s="5"/>
      <c r="L472" s="10"/>
      <c r="M472" s="5"/>
      <c r="N472" s="5"/>
      <c r="O472" s="10"/>
      <c r="P472" s="5"/>
      <c r="Q472" s="5"/>
      <c r="R472" s="5"/>
      <c r="S472" s="5"/>
    </row>
    <row r="473" customFormat="1" hidden="1" spans="1:19">
      <c r="A473" s="5">
        <v>470</v>
      </c>
      <c r="B473" s="5" t="s">
        <v>2078</v>
      </c>
      <c r="C473" s="5"/>
      <c r="D473" s="5" t="s">
        <v>220</v>
      </c>
      <c r="E473" s="5" t="s">
        <v>2079</v>
      </c>
      <c r="F473" s="5" t="s">
        <v>24</v>
      </c>
      <c r="G473" s="5">
        <v>18</v>
      </c>
      <c r="H473" s="5" t="s">
        <v>19822</v>
      </c>
      <c r="I473" s="5" t="s">
        <v>2081</v>
      </c>
      <c r="J473" s="5">
        <v>15177388265</v>
      </c>
      <c r="K473" s="5" t="s">
        <v>27</v>
      </c>
      <c r="L473" s="10"/>
      <c r="M473" s="5"/>
      <c r="N473" s="5" t="s">
        <v>27</v>
      </c>
      <c r="O473" s="10"/>
      <c r="P473" s="5"/>
      <c r="Q473" s="5"/>
      <c r="R473" s="5"/>
      <c r="S473" s="5"/>
    </row>
    <row r="474" customFormat="1" hidden="1" spans="1:19">
      <c r="A474" s="5">
        <v>471</v>
      </c>
      <c r="B474" s="5" t="s">
        <v>2082</v>
      </c>
      <c r="C474" s="5"/>
      <c r="D474" s="5" t="s">
        <v>220</v>
      </c>
      <c r="E474" s="5" t="s">
        <v>2083</v>
      </c>
      <c r="F474" s="5" t="s">
        <v>143</v>
      </c>
      <c r="G474" s="5">
        <v>19</v>
      </c>
      <c r="H474" s="5" t="s">
        <v>2084</v>
      </c>
      <c r="I474" s="5" t="s">
        <v>2085</v>
      </c>
      <c r="J474" s="5">
        <v>13481849222</v>
      </c>
      <c r="K474" s="5" t="s">
        <v>27</v>
      </c>
      <c r="L474" s="10"/>
      <c r="M474" s="5"/>
      <c r="N474" s="5" t="s">
        <v>27</v>
      </c>
      <c r="O474" s="10"/>
      <c r="P474" s="5"/>
      <c r="Q474" s="5"/>
      <c r="R474" s="5"/>
      <c r="S474" s="5"/>
    </row>
    <row r="475" customFormat="1" hidden="1" spans="1:19">
      <c r="A475" s="5">
        <v>472</v>
      </c>
      <c r="B475" s="5" t="s">
        <v>2086</v>
      </c>
      <c r="C475" s="5"/>
      <c r="D475" s="5" t="s">
        <v>220</v>
      </c>
      <c r="E475" s="5" t="s">
        <v>2087</v>
      </c>
      <c r="F475" s="5" t="s">
        <v>24</v>
      </c>
      <c r="G475" s="5">
        <v>18</v>
      </c>
      <c r="H475" s="5" t="s">
        <v>19823</v>
      </c>
      <c r="I475" s="5" t="s">
        <v>2089</v>
      </c>
      <c r="J475" s="5">
        <v>13977891889</v>
      </c>
      <c r="K475" s="5" t="s">
        <v>27</v>
      </c>
      <c r="L475" s="10"/>
      <c r="M475" s="5"/>
      <c r="N475" s="5" t="s">
        <v>27</v>
      </c>
      <c r="O475" s="10"/>
      <c r="P475" s="5"/>
      <c r="Q475" s="5"/>
      <c r="R475" s="5"/>
      <c r="S475" s="5"/>
    </row>
    <row r="476" customFormat="1" hidden="1" spans="1:19">
      <c r="A476" s="5">
        <v>473</v>
      </c>
      <c r="B476" s="5" t="s">
        <v>2090</v>
      </c>
      <c r="C476" s="5"/>
      <c r="D476" s="5" t="s">
        <v>220</v>
      </c>
      <c r="E476" s="5" t="s">
        <v>2091</v>
      </c>
      <c r="F476" s="5" t="s">
        <v>143</v>
      </c>
      <c r="G476" s="5">
        <v>18</v>
      </c>
      <c r="H476" s="5" t="s">
        <v>2092</v>
      </c>
      <c r="I476" s="5" t="s">
        <v>2093</v>
      </c>
      <c r="J476" s="5">
        <v>14777394658</v>
      </c>
      <c r="K476" s="5" t="s">
        <v>27</v>
      </c>
      <c r="L476" s="10"/>
      <c r="M476" s="5"/>
      <c r="N476" s="5" t="s">
        <v>27</v>
      </c>
      <c r="O476" s="10"/>
      <c r="P476" s="5"/>
      <c r="Q476" s="5"/>
      <c r="R476" s="5"/>
      <c r="S476" s="5"/>
    </row>
    <row r="477" customFormat="1" hidden="1" spans="1:19">
      <c r="A477" s="5">
        <v>474</v>
      </c>
      <c r="B477" s="5" t="s">
        <v>2094</v>
      </c>
      <c r="C477" s="5"/>
      <c r="D477" s="5" t="s">
        <v>220</v>
      </c>
      <c r="E477" s="5" t="s">
        <v>2095</v>
      </c>
      <c r="F477" s="5" t="s">
        <v>143</v>
      </c>
      <c r="G477" s="5">
        <v>19</v>
      </c>
      <c r="H477" s="5" t="s">
        <v>2096</v>
      </c>
      <c r="I477" s="5" t="s">
        <v>2097</v>
      </c>
      <c r="J477" s="5">
        <v>19978429745</v>
      </c>
      <c r="K477" s="5" t="s">
        <v>27</v>
      </c>
      <c r="L477" s="10"/>
      <c r="M477" s="5"/>
      <c r="N477" s="5" t="s">
        <v>27</v>
      </c>
      <c r="O477" s="10"/>
      <c r="P477" s="5"/>
      <c r="Q477" s="5"/>
      <c r="R477" s="5"/>
      <c r="S477" s="5"/>
    </row>
    <row r="478" customFormat="1" hidden="1" spans="1:19">
      <c r="A478" s="5">
        <v>475</v>
      </c>
      <c r="B478" s="5" t="s">
        <v>2098</v>
      </c>
      <c r="C478" s="5"/>
      <c r="D478" s="5" t="s">
        <v>220</v>
      </c>
      <c r="E478" s="5" t="s">
        <v>2099</v>
      </c>
      <c r="F478" s="5" t="s">
        <v>143</v>
      </c>
      <c r="G478" s="5">
        <v>18</v>
      </c>
      <c r="H478" s="5" t="s">
        <v>19824</v>
      </c>
      <c r="I478" s="5" t="s">
        <v>2101</v>
      </c>
      <c r="J478" s="5" t="s">
        <v>2102</v>
      </c>
      <c r="K478" s="5" t="s">
        <v>27</v>
      </c>
      <c r="L478" s="10"/>
      <c r="M478" s="5"/>
      <c r="N478" s="5" t="s">
        <v>27</v>
      </c>
      <c r="O478" s="10"/>
      <c r="P478" s="5"/>
      <c r="Q478" s="5"/>
      <c r="R478" s="5"/>
      <c r="S478" s="5"/>
    </row>
    <row r="479" customFormat="1" hidden="1" spans="1:19">
      <c r="A479" s="5">
        <v>476</v>
      </c>
      <c r="B479" s="5" t="s">
        <v>2103</v>
      </c>
      <c r="C479" s="5"/>
      <c r="D479" s="5" t="s">
        <v>220</v>
      </c>
      <c r="E479" s="5" t="s">
        <v>2104</v>
      </c>
      <c r="F479" s="5" t="s">
        <v>24</v>
      </c>
      <c r="G479" s="5">
        <v>19</v>
      </c>
      <c r="H479" s="5" t="s">
        <v>2105</v>
      </c>
      <c r="I479" s="5" t="s">
        <v>2106</v>
      </c>
      <c r="J479" s="5" t="s">
        <v>2107</v>
      </c>
      <c r="K479" s="5" t="s">
        <v>27</v>
      </c>
      <c r="L479" s="10"/>
      <c r="M479" s="5"/>
      <c r="N479" s="5" t="s">
        <v>27</v>
      </c>
      <c r="O479" s="10"/>
      <c r="P479" s="5"/>
      <c r="Q479" s="5"/>
      <c r="R479" s="5"/>
      <c r="S479" s="5"/>
    </row>
    <row r="480" customFormat="1" hidden="1" spans="1:19">
      <c r="A480" s="5">
        <v>477</v>
      </c>
      <c r="B480" s="5" t="s">
        <v>2108</v>
      </c>
      <c r="C480" s="5"/>
      <c r="D480" s="5" t="s">
        <v>220</v>
      </c>
      <c r="E480" s="5" t="s">
        <v>2109</v>
      </c>
      <c r="F480" s="5" t="s">
        <v>143</v>
      </c>
      <c r="G480" s="5">
        <v>18</v>
      </c>
      <c r="H480" s="5" t="s">
        <v>2110</v>
      </c>
      <c r="I480" s="5" t="s">
        <v>2111</v>
      </c>
      <c r="J480" s="5">
        <v>18176136469</v>
      </c>
      <c r="K480" s="5" t="s">
        <v>27</v>
      </c>
      <c r="L480" s="10"/>
      <c r="M480" s="5"/>
      <c r="N480" s="5" t="s">
        <v>27</v>
      </c>
      <c r="O480" s="10"/>
      <c r="P480" s="5"/>
      <c r="Q480" s="5"/>
      <c r="R480" s="5"/>
      <c r="S480" s="5"/>
    </row>
    <row r="481" customFormat="1" hidden="1" spans="1:19">
      <c r="A481" s="5">
        <v>478</v>
      </c>
      <c r="B481" s="5" t="s">
        <v>2112</v>
      </c>
      <c r="C481" s="5"/>
      <c r="D481" s="5" t="s">
        <v>220</v>
      </c>
      <c r="E481" s="5" t="s">
        <v>2113</v>
      </c>
      <c r="F481" s="5" t="s">
        <v>24</v>
      </c>
      <c r="G481" s="5">
        <v>19</v>
      </c>
      <c r="H481" s="5" t="s">
        <v>567</v>
      </c>
      <c r="I481" s="5" t="s">
        <v>2114</v>
      </c>
      <c r="J481" s="5">
        <v>15777896748</v>
      </c>
      <c r="K481" s="5"/>
      <c r="L481" s="10"/>
      <c r="M481" s="5"/>
      <c r="N481" s="5"/>
      <c r="O481" s="10"/>
      <c r="P481" s="5"/>
      <c r="Q481" s="5"/>
      <c r="R481" s="5"/>
      <c r="S481" s="5"/>
    </row>
    <row r="482" customFormat="1" hidden="1" spans="1:19">
      <c r="A482" s="5">
        <v>479</v>
      </c>
      <c r="B482" s="5" t="s">
        <v>2115</v>
      </c>
      <c r="C482" s="5"/>
      <c r="D482" s="5" t="s">
        <v>220</v>
      </c>
      <c r="E482" s="5" t="s">
        <v>2116</v>
      </c>
      <c r="F482" s="5" t="s">
        <v>24</v>
      </c>
      <c r="G482" s="5">
        <v>18</v>
      </c>
      <c r="H482" s="5" t="s">
        <v>2117</v>
      </c>
      <c r="I482" s="5" t="s">
        <v>2118</v>
      </c>
      <c r="J482" s="5">
        <v>13397886764</v>
      </c>
      <c r="K482" s="5"/>
      <c r="L482" s="10"/>
      <c r="M482" s="5"/>
      <c r="N482" s="5"/>
      <c r="O482" s="10"/>
      <c r="P482" s="5"/>
      <c r="Q482" s="5"/>
      <c r="R482" s="5"/>
      <c r="S482" s="5"/>
    </row>
    <row r="483" customFormat="1" hidden="1" spans="1:19">
      <c r="A483" s="5">
        <v>480</v>
      </c>
      <c r="B483" s="5" t="s">
        <v>2119</v>
      </c>
      <c r="C483" s="5"/>
      <c r="D483" s="5" t="s">
        <v>220</v>
      </c>
      <c r="E483" s="5" t="s">
        <v>2120</v>
      </c>
      <c r="F483" s="5" t="s">
        <v>143</v>
      </c>
      <c r="G483" s="5">
        <v>18</v>
      </c>
      <c r="H483" s="5" t="s">
        <v>2121</v>
      </c>
      <c r="I483" s="5" t="s">
        <v>2122</v>
      </c>
      <c r="J483" s="5">
        <v>18707782351</v>
      </c>
      <c r="K483" s="5" t="s">
        <v>27</v>
      </c>
      <c r="L483" s="10"/>
      <c r="M483" s="5"/>
      <c r="N483" s="5" t="s">
        <v>27</v>
      </c>
      <c r="O483" s="10"/>
      <c r="P483" s="5"/>
      <c r="Q483" s="5"/>
      <c r="R483" s="5"/>
      <c r="S483" s="5"/>
    </row>
    <row r="484" customFormat="1" hidden="1" spans="1:19">
      <c r="A484" s="5">
        <v>481</v>
      </c>
      <c r="B484" s="5" t="s">
        <v>2123</v>
      </c>
      <c r="C484" s="5"/>
      <c r="D484" s="5" t="s">
        <v>220</v>
      </c>
      <c r="E484" s="5" t="s">
        <v>2124</v>
      </c>
      <c r="F484" s="5" t="s">
        <v>24</v>
      </c>
      <c r="G484" s="5">
        <v>19</v>
      </c>
      <c r="H484" s="5" t="s">
        <v>2125</v>
      </c>
      <c r="I484" s="5" t="s">
        <v>2126</v>
      </c>
      <c r="J484" s="5">
        <v>18077824148</v>
      </c>
      <c r="K484" s="5"/>
      <c r="L484" s="10"/>
      <c r="M484" s="5"/>
      <c r="N484" s="5"/>
      <c r="O484" s="10"/>
      <c r="P484" s="5"/>
      <c r="Q484" s="5"/>
      <c r="R484" s="5"/>
      <c r="S484" s="5"/>
    </row>
    <row r="485" customFormat="1" hidden="1" spans="1:19">
      <c r="A485" s="5">
        <v>482</v>
      </c>
      <c r="B485" s="5" t="s">
        <v>2127</v>
      </c>
      <c r="C485" s="5"/>
      <c r="D485" s="5" t="s">
        <v>220</v>
      </c>
      <c r="E485" s="5" t="s">
        <v>2128</v>
      </c>
      <c r="F485" s="5" t="s">
        <v>24</v>
      </c>
      <c r="G485" s="5">
        <v>19</v>
      </c>
      <c r="H485" s="5" t="s">
        <v>1724</v>
      </c>
      <c r="I485" s="5" t="s">
        <v>2129</v>
      </c>
      <c r="J485" s="5">
        <v>15217239742</v>
      </c>
      <c r="K485" s="5" t="s">
        <v>27</v>
      </c>
      <c r="L485" s="10"/>
      <c r="M485" s="5"/>
      <c r="N485" s="5" t="s">
        <v>27</v>
      </c>
      <c r="O485" s="10"/>
      <c r="P485" s="5"/>
      <c r="Q485" s="5"/>
      <c r="R485" s="5"/>
      <c r="S485" s="5"/>
    </row>
    <row r="486" customFormat="1" hidden="1" spans="1:19">
      <c r="A486" s="5">
        <v>483</v>
      </c>
      <c r="B486" s="5" t="s">
        <v>2130</v>
      </c>
      <c r="C486" s="5"/>
      <c r="D486" s="5" t="s">
        <v>220</v>
      </c>
      <c r="E486" s="5" t="s">
        <v>2131</v>
      </c>
      <c r="F486" s="5" t="s">
        <v>143</v>
      </c>
      <c r="G486" s="5">
        <v>19</v>
      </c>
      <c r="H486" s="5" t="s">
        <v>1972</v>
      </c>
      <c r="I486" s="5" t="s">
        <v>2132</v>
      </c>
      <c r="J486" s="5">
        <v>18877841912</v>
      </c>
      <c r="K486" s="5" t="s">
        <v>27</v>
      </c>
      <c r="L486" s="10"/>
      <c r="M486" s="5"/>
      <c r="N486" s="5" t="s">
        <v>27</v>
      </c>
      <c r="O486" s="10"/>
      <c r="P486" s="5"/>
      <c r="Q486" s="5"/>
      <c r="R486" s="5"/>
      <c r="S486" s="5"/>
    </row>
    <row r="487" customFormat="1" hidden="1" spans="1:19">
      <c r="A487" s="5">
        <v>484</v>
      </c>
      <c r="B487" s="5" t="s">
        <v>2133</v>
      </c>
      <c r="C487" s="5"/>
      <c r="D487" s="5" t="s">
        <v>220</v>
      </c>
      <c r="E487" s="5" t="s">
        <v>2134</v>
      </c>
      <c r="F487" s="5" t="s">
        <v>143</v>
      </c>
      <c r="G487" s="5">
        <v>18</v>
      </c>
      <c r="H487" s="5" t="s">
        <v>19825</v>
      </c>
      <c r="I487" s="5" t="s">
        <v>2136</v>
      </c>
      <c r="J487" s="5">
        <v>15177883470</v>
      </c>
      <c r="K487" s="5" t="s">
        <v>27</v>
      </c>
      <c r="L487" s="10"/>
      <c r="M487" s="5"/>
      <c r="N487" s="5" t="s">
        <v>27</v>
      </c>
      <c r="O487" s="10"/>
      <c r="P487" s="5"/>
      <c r="Q487" s="5"/>
      <c r="R487" s="5"/>
      <c r="S487" s="5"/>
    </row>
    <row r="488" customFormat="1" hidden="1" spans="1:19">
      <c r="A488" s="5">
        <v>485</v>
      </c>
      <c r="B488" s="5" t="s">
        <v>2137</v>
      </c>
      <c r="C488" s="5"/>
      <c r="D488" s="5" t="s">
        <v>220</v>
      </c>
      <c r="E488" s="5" t="s">
        <v>2138</v>
      </c>
      <c r="F488" s="5" t="s">
        <v>24</v>
      </c>
      <c r="G488" s="5">
        <v>18</v>
      </c>
      <c r="H488" s="5" t="s">
        <v>2139</v>
      </c>
      <c r="I488" s="5" t="s">
        <v>2140</v>
      </c>
      <c r="J488" s="5">
        <v>15277855979</v>
      </c>
      <c r="K488" s="5" t="s">
        <v>27</v>
      </c>
      <c r="L488" s="10"/>
      <c r="M488" s="5"/>
      <c r="N488" s="5" t="s">
        <v>27</v>
      </c>
      <c r="O488" s="10"/>
      <c r="P488" s="5"/>
      <c r="Q488" s="5"/>
      <c r="R488" s="5"/>
      <c r="S488" s="5"/>
    </row>
    <row r="489" customFormat="1" hidden="1" spans="1:19">
      <c r="A489" s="5">
        <v>486</v>
      </c>
      <c r="B489" s="5" t="s">
        <v>2141</v>
      </c>
      <c r="C489" s="5"/>
      <c r="D489" s="5" t="s">
        <v>220</v>
      </c>
      <c r="E489" s="5" t="s">
        <v>2142</v>
      </c>
      <c r="F489" s="5" t="s">
        <v>143</v>
      </c>
      <c r="G489" s="5">
        <v>18</v>
      </c>
      <c r="H489" s="5" t="s">
        <v>17645</v>
      </c>
      <c r="I489" s="5" t="s">
        <v>2144</v>
      </c>
      <c r="J489" s="5" t="s">
        <v>2145</v>
      </c>
      <c r="K489" s="5" t="s">
        <v>27</v>
      </c>
      <c r="L489" s="10"/>
      <c r="M489" s="5"/>
      <c r="N489" s="5" t="s">
        <v>27</v>
      </c>
      <c r="O489" s="10"/>
      <c r="P489" s="5"/>
      <c r="Q489" s="5"/>
      <c r="R489" s="5"/>
      <c r="S489" s="5"/>
    </row>
    <row r="490" customFormat="1" hidden="1" spans="1:19">
      <c r="A490" s="5">
        <v>487</v>
      </c>
      <c r="B490" s="5" t="s">
        <v>2146</v>
      </c>
      <c r="C490" s="5"/>
      <c r="D490" s="5" t="s">
        <v>220</v>
      </c>
      <c r="E490" s="5" t="s">
        <v>2147</v>
      </c>
      <c r="F490" s="5" t="s">
        <v>143</v>
      </c>
      <c r="G490" s="5">
        <v>18</v>
      </c>
      <c r="H490" s="5" t="s">
        <v>17645</v>
      </c>
      <c r="I490" s="5" t="s">
        <v>2148</v>
      </c>
      <c r="J490" s="5">
        <v>13557783005</v>
      </c>
      <c r="K490" s="5" t="s">
        <v>27</v>
      </c>
      <c r="L490" s="10"/>
      <c r="M490" s="5"/>
      <c r="N490" s="5" t="s">
        <v>30</v>
      </c>
      <c r="O490" s="10"/>
      <c r="P490" s="5"/>
      <c r="Q490" s="5"/>
      <c r="R490" s="5"/>
      <c r="S490" s="5"/>
    </row>
    <row r="491" customFormat="1" hidden="1" spans="1:19">
      <c r="A491" s="5">
        <v>488</v>
      </c>
      <c r="B491" s="5" t="s">
        <v>2149</v>
      </c>
      <c r="C491" s="5"/>
      <c r="D491" s="5" t="s">
        <v>220</v>
      </c>
      <c r="E491" s="5" t="s">
        <v>2150</v>
      </c>
      <c r="F491" s="5" t="s">
        <v>143</v>
      </c>
      <c r="G491" s="5">
        <v>19</v>
      </c>
      <c r="H491" s="5" t="s">
        <v>535</v>
      </c>
      <c r="I491" s="5" t="s">
        <v>2151</v>
      </c>
      <c r="J491" s="5">
        <v>19994560635</v>
      </c>
      <c r="K491" s="5" t="s">
        <v>27</v>
      </c>
      <c r="L491" s="10"/>
      <c r="M491" s="5"/>
      <c r="N491" s="5" t="s">
        <v>27</v>
      </c>
      <c r="O491" s="10"/>
      <c r="P491" s="5"/>
      <c r="Q491" s="5"/>
      <c r="R491" s="5"/>
      <c r="S491" s="5"/>
    </row>
    <row r="492" customFormat="1" hidden="1" spans="1:19">
      <c r="A492" s="5">
        <v>489</v>
      </c>
      <c r="B492" s="5" t="s">
        <v>2152</v>
      </c>
      <c r="C492" s="5"/>
      <c r="D492" s="5" t="s">
        <v>220</v>
      </c>
      <c r="E492" s="5" t="s">
        <v>2153</v>
      </c>
      <c r="F492" s="5" t="s">
        <v>143</v>
      </c>
      <c r="G492" s="5">
        <v>20</v>
      </c>
      <c r="H492" s="5" t="s">
        <v>2154</v>
      </c>
      <c r="I492" s="5" t="s">
        <v>2155</v>
      </c>
      <c r="J492" s="5">
        <v>15878822181</v>
      </c>
      <c r="K492" s="5" t="s">
        <v>27</v>
      </c>
      <c r="L492" s="10"/>
      <c r="M492" s="5"/>
      <c r="N492" s="5" t="s">
        <v>27</v>
      </c>
      <c r="O492" s="10"/>
      <c r="P492" s="5"/>
      <c r="Q492" s="5"/>
      <c r="R492" s="5"/>
      <c r="S492" s="5"/>
    </row>
    <row r="493" customFormat="1" hidden="1" spans="1:19">
      <c r="A493" s="5">
        <v>490</v>
      </c>
      <c r="B493" s="5" t="s">
        <v>2156</v>
      </c>
      <c r="C493" s="5"/>
      <c r="D493" s="5" t="s">
        <v>220</v>
      </c>
      <c r="E493" s="5" t="s">
        <v>2157</v>
      </c>
      <c r="F493" s="5" t="s">
        <v>24</v>
      </c>
      <c r="G493" s="5">
        <v>18</v>
      </c>
      <c r="H493" s="5" t="s">
        <v>18020</v>
      </c>
      <c r="I493" s="5" t="s">
        <v>2158</v>
      </c>
      <c r="J493" s="5">
        <v>13407754908</v>
      </c>
      <c r="K493" s="5"/>
      <c r="L493" s="10"/>
      <c r="M493" s="5"/>
      <c r="N493" s="5"/>
      <c r="O493" s="10"/>
      <c r="P493" s="5"/>
      <c r="Q493" s="5"/>
      <c r="R493" s="5"/>
      <c r="S493" s="5"/>
    </row>
    <row r="494" customFormat="1" hidden="1" spans="1:19">
      <c r="A494" s="5">
        <v>491</v>
      </c>
      <c r="B494" s="5" t="s">
        <v>2159</v>
      </c>
      <c r="C494" s="5"/>
      <c r="D494" s="5" t="s">
        <v>220</v>
      </c>
      <c r="E494" s="5" t="s">
        <v>2160</v>
      </c>
      <c r="F494" s="5" t="s">
        <v>24</v>
      </c>
      <c r="G494" s="5">
        <v>19</v>
      </c>
      <c r="H494" s="5" t="s">
        <v>2161</v>
      </c>
      <c r="I494" s="5" t="s">
        <v>2162</v>
      </c>
      <c r="J494" s="5" t="s">
        <v>2163</v>
      </c>
      <c r="K494" s="5" t="s">
        <v>27</v>
      </c>
      <c r="L494" s="10"/>
      <c r="M494" s="5"/>
      <c r="N494" s="5" t="s">
        <v>27</v>
      </c>
      <c r="O494" s="10"/>
      <c r="P494" s="5"/>
      <c r="Q494" s="5"/>
      <c r="R494" s="5"/>
      <c r="S494" s="5"/>
    </row>
    <row r="495" customFormat="1" hidden="1" spans="1:19">
      <c r="A495" s="5">
        <v>492</v>
      </c>
      <c r="B495" s="5" t="s">
        <v>2164</v>
      </c>
      <c r="C495" s="5"/>
      <c r="D495" s="5" t="s">
        <v>220</v>
      </c>
      <c r="E495" s="5" t="s">
        <v>2165</v>
      </c>
      <c r="F495" s="5" t="s">
        <v>24</v>
      </c>
      <c r="G495" s="5">
        <v>19</v>
      </c>
      <c r="H495" s="5" t="s">
        <v>19827</v>
      </c>
      <c r="I495" s="5" t="s">
        <v>2167</v>
      </c>
      <c r="J495" s="5">
        <v>18822834671</v>
      </c>
      <c r="K495" s="5" t="s">
        <v>27</v>
      </c>
      <c r="L495" s="10"/>
      <c r="M495" s="5"/>
      <c r="N495" s="5" t="s">
        <v>27</v>
      </c>
      <c r="O495" s="10"/>
      <c r="P495" s="5"/>
      <c r="Q495" s="5"/>
      <c r="R495" s="5"/>
      <c r="S495" s="5"/>
    </row>
    <row r="496" customFormat="1" hidden="1" spans="1:19">
      <c r="A496" s="5">
        <v>493</v>
      </c>
      <c r="B496" s="5" t="s">
        <v>2168</v>
      </c>
      <c r="C496" s="5"/>
      <c r="D496" s="5" t="s">
        <v>220</v>
      </c>
      <c r="E496" s="5" t="s">
        <v>2169</v>
      </c>
      <c r="F496" s="5" t="s">
        <v>24</v>
      </c>
      <c r="G496" s="5">
        <v>19</v>
      </c>
      <c r="H496" s="5" t="s">
        <v>19290</v>
      </c>
      <c r="I496" s="5" t="s">
        <v>2171</v>
      </c>
      <c r="J496" s="5">
        <v>18776871605</v>
      </c>
      <c r="K496" s="5" t="s">
        <v>27</v>
      </c>
      <c r="L496" s="10">
        <v>44395</v>
      </c>
      <c r="M496" s="5" t="s">
        <v>2172</v>
      </c>
      <c r="N496" s="5" t="s">
        <v>27</v>
      </c>
      <c r="O496" s="10">
        <v>44416</v>
      </c>
      <c r="P496" s="5" t="s">
        <v>2172</v>
      </c>
      <c r="Q496" s="5"/>
      <c r="R496" s="5"/>
      <c r="S496" s="5"/>
    </row>
    <row r="497" customFormat="1" hidden="1" spans="1:19">
      <c r="A497" s="5">
        <v>494</v>
      </c>
      <c r="B497" s="5" t="s">
        <v>2173</v>
      </c>
      <c r="C497" s="5"/>
      <c r="D497" s="5" t="s">
        <v>220</v>
      </c>
      <c r="E497" s="5" t="s">
        <v>2174</v>
      </c>
      <c r="F497" s="5" t="s">
        <v>143</v>
      </c>
      <c r="G497" s="5">
        <v>19</v>
      </c>
      <c r="H497" s="5" t="s">
        <v>2175</v>
      </c>
      <c r="I497" s="5" t="s">
        <v>2176</v>
      </c>
      <c r="J497" s="5">
        <v>13500178013</v>
      </c>
      <c r="K497" s="5" t="s">
        <v>27</v>
      </c>
      <c r="L497" s="10"/>
      <c r="M497" s="5"/>
      <c r="N497" s="5" t="s">
        <v>27</v>
      </c>
      <c r="O497" s="10"/>
      <c r="P497" s="5"/>
      <c r="Q497" s="5"/>
      <c r="R497" s="5"/>
      <c r="S497" s="5"/>
    </row>
    <row r="498" customFormat="1" hidden="1" spans="1:19">
      <c r="A498" s="5">
        <v>495</v>
      </c>
      <c r="B498" s="5" t="s">
        <v>2177</v>
      </c>
      <c r="C498" s="5"/>
      <c r="D498" s="5" t="s">
        <v>220</v>
      </c>
      <c r="E498" s="5" t="s">
        <v>2178</v>
      </c>
      <c r="F498" s="5" t="s">
        <v>24</v>
      </c>
      <c r="G498" s="5">
        <v>14</v>
      </c>
      <c r="H498" s="5" t="s">
        <v>20917</v>
      </c>
      <c r="I498" s="5" t="s">
        <v>2180</v>
      </c>
      <c r="J498" s="5">
        <v>15913598909</v>
      </c>
      <c r="K498" s="5"/>
      <c r="L498" s="10"/>
      <c r="M498" s="5"/>
      <c r="N498" s="5"/>
      <c r="O498" s="10"/>
      <c r="P498" s="5"/>
      <c r="Q498" s="5"/>
      <c r="R498" s="5"/>
      <c r="S498" s="5"/>
    </row>
    <row r="499" customFormat="1" hidden="1" spans="1:19">
      <c r="A499" s="5">
        <v>496</v>
      </c>
      <c r="B499" s="5" t="s">
        <v>2181</v>
      </c>
      <c r="C499" s="5"/>
      <c r="D499" s="5" t="s">
        <v>220</v>
      </c>
      <c r="E499" s="5" t="s">
        <v>2182</v>
      </c>
      <c r="F499" s="5" t="s">
        <v>24</v>
      </c>
      <c r="G499" s="5">
        <v>18</v>
      </c>
      <c r="H499" s="5" t="s">
        <v>19828</v>
      </c>
      <c r="I499" s="5" t="s">
        <v>2184</v>
      </c>
      <c r="J499" s="5">
        <v>13428858896</v>
      </c>
      <c r="K499" s="5"/>
      <c r="L499" s="10"/>
      <c r="M499" s="5"/>
      <c r="N499" s="5"/>
      <c r="O499" s="10"/>
      <c r="P499" s="5"/>
      <c r="Q499" s="5"/>
      <c r="R499" s="5"/>
      <c r="S499" s="5"/>
    </row>
    <row r="500" customFormat="1" hidden="1" spans="1:19">
      <c r="A500" s="5">
        <v>497</v>
      </c>
      <c r="B500" s="5" t="s">
        <v>2185</v>
      </c>
      <c r="C500" s="5"/>
      <c r="D500" s="5" t="s">
        <v>220</v>
      </c>
      <c r="E500" s="5" t="s">
        <v>2186</v>
      </c>
      <c r="F500" s="5" t="s">
        <v>143</v>
      </c>
      <c r="G500" s="5">
        <v>21</v>
      </c>
      <c r="H500" s="5" t="s">
        <v>2187</v>
      </c>
      <c r="I500" s="5" t="s">
        <v>2188</v>
      </c>
      <c r="J500" s="5">
        <v>19127175931</v>
      </c>
      <c r="K500" s="5"/>
      <c r="L500" s="10"/>
      <c r="M500" s="5"/>
      <c r="N500" s="5"/>
      <c r="O500" s="10"/>
      <c r="P500" s="5"/>
      <c r="Q500" s="5"/>
      <c r="R500" s="5"/>
      <c r="S500" s="5"/>
    </row>
    <row r="501" customFormat="1" hidden="1" spans="1:19">
      <c r="A501" s="5">
        <v>498</v>
      </c>
      <c r="B501" s="5" t="s">
        <v>2189</v>
      </c>
      <c r="C501" s="5"/>
      <c r="D501" s="5" t="s">
        <v>220</v>
      </c>
      <c r="E501" s="5" t="s">
        <v>2190</v>
      </c>
      <c r="F501" s="5" t="s">
        <v>24</v>
      </c>
      <c r="G501" s="5">
        <v>20</v>
      </c>
      <c r="H501" s="5" t="s">
        <v>19829</v>
      </c>
      <c r="I501" s="5" t="s">
        <v>2192</v>
      </c>
      <c r="J501" s="5">
        <v>13768480998</v>
      </c>
      <c r="K501" s="5" t="s">
        <v>27</v>
      </c>
      <c r="L501" s="10"/>
      <c r="M501" s="5"/>
      <c r="N501" s="5" t="s">
        <v>27</v>
      </c>
      <c r="O501" s="10"/>
      <c r="P501" s="5"/>
      <c r="Q501" s="5"/>
      <c r="R501" s="5"/>
      <c r="S501" s="5"/>
    </row>
    <row r="502" customFormat="1" hidden="1" spans="1:19">
      <c r="A502" s="5">
        <v>499</v>
      </c>
      <c r="B502" s="5" t="s">
        <v>2193</v>
      </c>
      <c r="C502" s="5"/>
      <c r="D502" s="5" t="s">
        <v>220</v>
      </c>
      <c r="E502" s="5" t="s">
        <v>2194</v>
      </c>
      <c r="F502" s="5" t="s">
        <v>24</v>
      </c>
      <c r="G502" s="5">
        <v>21</v>
      </c>
      <c r="H502" s="5" t="s">
        <v>2195</v>
      </c>
      <c r="I502" s="5" t="s">
        <v>2196</v>
      </c>
      <c r="J502" s="5">
        <v>15800137774</v>
      </c>
      <c r="K502" s="5" t="s">
        <v>27</v>
      </c>
      <c r="L502" s="10"/>
      <c r="M502" s="5"/>
      <c r="N502" s="5" t="s">
        <v>27</v>
      </c>
      <c r="O502" s="10"/>
      <c r="P502" s="5"/>
      <c r="Q502" s="5"/>
      <c r="R502" s="5"/>
      <c r="S502" s="5"/>
    </row>
    <row r="503" customFormat="1" hidden="1" spans="1:19">
      <c r="A503" s="5">
        <v>500</v>
      </c>
      <c r="B503" s="5" t="s">
        <v>2197</v>
      </c>
      <c r="C503" s="5"/>
      <c r="D503" s="5" t="s">
        <v>220</v>
      </c>
      <c r="E503" s="5" t="s">
        <v>2198</v>
      </c>
      <c r="F503" s="5" t="s">
        <v>24</v>
      </c>
      <c r="G503" s="5">
        <v>19</v>
      </c>
      <c r="H503" s="5" t="s">
        <v>2199</v>
      </c>
      <c r="I503" s="5" t="s">
        <v>2200</v>
      </c>
      <c r="J503" s="5">
        <v>15816954575</v>
      </c>
      <c r="K503" s="5" t="s">
        <v>27</v>
      </c>
      <c r="L503" s="10"/>
      <c r="M503" s="5"/>
      <c r="N503" s="5" t="s">
        <v>27</v>
      </c>
      <c r="O503" s="10"/>
      <c r="P503" s="5"/>
      <c r="Q503" s="5"/>
      <c r="R503" s="5"/>
      <c r="S503" s="5"/>
    </row>
    <row r="504" customFormat="1" hidden="1" spans="1:19">
      <c r="A504" s="5">
        <v>501</v>
      </c>
      <c r="B504" s="5" t="s">
        <v>2201</v>
      </c>
      <c r="C504" s="5"/>
      <c r="D504" s="5" t="s">
        <v>220</v>
      </c>
      <c r="E504" s="5" t="s">
        <v>2202</v>
      </c>
      <c r="F504" s="5" t="s">
        <v>24</v>
      </c>
      <c r="G504" s="5">
        <v>18</v>
      </c>
      <c r="H504" s="5" t="s">
        <v>19830</v>
      </c>
      <c r="I504" s="5" t="s">
        <v>2204</v>
      </c>
      <c r="J504" s="5">
        <v>13667780284</v>
      </c>
      <c r="K504" s="5" t="s">
        <v>27</v>
      </c>
      <c r="L504" s="10"/>
      <c r="M504" s="5"/>
      <c r="N504" s="5" t="s">
        <v>27</v>
      </c>
      <c r="O504" s="10"/>
      <c r="P504" s="5"/>
      <c r="Q504" s="5"/>
      <c r="R504" s="5"/>
      <c r="S504" s="5"/>
    </row>
    <row r="505" customFormat="1" hidden="1" spans="1:19">
      <c r="A505" s="5">
        <v>502</v>
      </c>
      <c r="B505" s="5" t="s">
        <v>2205</v>
      </c>
      <c r="C505" s="5"/>
      <c r="D505" s="5" t="s">
        <v>220</v>
      </c>
      <c r="E505" s="5" t="s">
        <v>2206</v>
      </c>
      <c r="F505" s="5" t="s">
        <v>24</v>
      </c>
      <c r="G505" s="5">
        <v>16</v>
      </c>
      <c r="H505" s="5" t="s">
        <v>2207</v>
      </c>
      <c r="I505" s="5" t="s">
        <v>2208</v>
      </c>
      <c r="J505" s="5">
        <v>14797768388</v>
      </c>
      <c r="K505" s="5"/>
      <c r="L505" s="10"/>
      <c r="M505" s="5"/>
      <c r="N505" s="5"/>
      <c r="O505" s="10"/>
      <c r="P505" s="5"/>
      <c r="Q505" s="5"/>
      <c r="R505" s="5"/>
      <c r="S505" s="5"/>
    </row>
    <row r="506" customFormat="1" hidden="1" spans="1:19">
      <c r="A506" s="5">
        <v>503</v>
      </c>
      <c r="B506" s="5" t="s">
        <v>2209</v>
      </c>
      <c r="C506" s="5"/>
      <c r="D506" s="5" t="s">
        <v>220</v>
      </c>
      <c r="E506" s="5" t="s">
        <v>2210</v>
      </c>
      <c r="F506" s="5" t="s">
        <v>24</v>
      </c>
      <c r="G506" s="5">
        <v>19</v>
      </c>
      <c r="H506" s="5" t="s">
        <v>2211</v>
      </c>
      <c r="I506" s="5" t="s">
        <v>2212</v>
      </c>
      <c r="J506" s="5">
        <v>13726244586</v>
      </c>
      <c r="K506" s="5" t="s">
        <v>27</v>
      </c>
      <c r="L506" s="10"/>
      <c r="M506" s="5"/>
      <c r="N506" s="5" t="s">
        <v>30</v>
      </c>
      <c r="O506" s="10"/>
      <c r="P506" s="5"/>
      <c r="Q506" s="5"/>
      <c r="R506" s="5"/>
      <c r="S506" s="5"/>
    </row>
    <row r="507" customFormat="1" hidden="1" spans="1:19">
      <c r="A507" s="5">
        <v>504</v>
      </c>
      <c r="B507" s="5" t="s">
        <v>2213</v>
      </c>
      <c r="C507" s="5"/>
      <c r="D507" s="5" t="s">
        <v>220</v>
      </c>
      <c r="E507" s="5" t="s">
        <v>2214</v>
      </c>
      <c r="F507" s="5" t="s">
        <v>143</v>
      </c>
      <c r="G507" s="5">
        <v>18</v>
      </c>
      <c r="H507" s="5" t="s">
        <v>17658</v>
      </c>
      <c r="I507" s="5" t="s">
        <v>2215</v>
      </c>
      <c r="J507" s="5" t="s">
        <v>2216</v>
      </c>
      <c r="K507" s="5" t="s">
        <v>27</v>
      </c>
      <c r="L507" s="10"/>
      <c r="M507" s="5"/>
      <c r="N507" s="5" t="s">
        <v>27</v>
      </c>
      <c r="O507" s="10"/>
      <c r="P507" s="5"/>
      <c r="Q507" s="5"/>
      <c r="R507" s="5"/>
      <c r="S507" s="5"/>
    </row>
    <row r="508" customFormat="1" hidden="1" spans="1:19">
      <c r="A508" s="5">
        <v>505</v>
      </c>
      <c r="B508" s="5" t="s">
        <v>2217</v>
      </c>
      <c r="C508" s="5"/>
      <c r="D508" s="5" t="s">
        <v>220</v>
      </c>
      <c r="E508" s="5" t="s">
        <v>2218</v>
      </c>
      <c r="F508" s="5" t="s">
        <v>24</v>
      </c>
      <c r="G508" s="5">
        <v>18</v>
      </c>
      <c r="H508" s="5" t="s">
        <v>19831</v>
      </c>
      <c r="I508" s="5" t="s">
        <v>2220</v>
      </c>
      <c r="J508" s="5">
        <v>13824131519</v>
      </c>
      <c r="K508" s="5" t="s">
        <v>27</v>
      </c>
      <c r="L508" s="10"/>
      <c r="M508" s="5"/>
      <c r="N508" s="5" t="s">
        <v>27</v>
      </c>
      <c r="O508" s="10"/>
      <c r="P508" s="5"/>
      <c r="Q508" s="5"/>
      <c r="R508" s="5"/>
      <c r="S508" s="5"/>
    </row>
    <row r="509" customFormat="1" hidden="1" spans="1:19">
      <c r="A509" s="5">
        <v>506</v>
      </c>
      <c r="B509" s="5" t="s">
        <v>2221</v>
      </c>
      <c r="C509" s="5"/>
      <c r="D509" s="5" t="s">
        <v>220</v>
      </c>
      <c r="E509" s="5" t="s">
        <v>2222</v>
      </c>
      <c r="F509" s="5" t="s">
        <v>24</v>
      </c>
      <c r="G509" s="5">
        <v>22</v>
      </c>
      <c r="H509" s="5" t="s">
        <v>2223</v>
      </c>
      <c r="I509" s="5" t="s">
        <v>2224</v>
      </c>
      <c r="J509" s="5">
        <v>18934933069</v>
      </c>
      <c r="K509" s="5"/>
      <c r="L509" s="10"/>
      <c r="M509" s="5"/>
      <c r="N509" s="5"/>
      <c r="O509" s="10"/>
      <c r="P509" s="5"/>
      <c r="Q509" s="5"/>
      <c r="R509" s="5"/>
      <c r="S509" s="5"/>
    </row>
    <row r="510" customFormat="1" hidden="1" spans="1:19">
      <c r="A510" s="5">
        <v>507</v>
      </c>
      <c r="B510" s="5" t="s">
        <v>2225</v>
      </c>
      <c r="C510" s="5"/>
      <c r="D510" s="5" t="s">
        <v>220</v>
      </c>
      <c r="E510" s="5" t="s">
        <v>2226</v>
      </c>
      <c r="F510" s="5" t="s">
        <v>143</v>
      </c>
      <c r="G510" s="5">
        <v>18</v>
      </c>
      <c r="H510" s="5" t="s">
        <v>2227</v>
      </c>
      <c r="I510" s="5" t="s">
        <v>2228</v>
      </c>
      <c r="J510" s="5">
        <v>15777801142</v>
      </c>
      <c r="K510" s="5" t="s">
        <v>27</v>
      </c>
      <c r="L510" s="10"/>
      <c r="M510" s="5"/>
      <c r="N510" s="5" t="s">
        <v>27</v>
      </c>
      <c r="O510" s="10"/>
      <c r="P510" s="5"/>
      <c r="Q510" s="5"/>
      <c r="R510" s="5"/>
      <c r="S510" s="5"/>
    </row>
    <row r="511" customFormat="1" hidden="1" spans="1:19">
      <c r="A511" s="5">
        <v>508</v>
      </c>
      <c r="B511" s="5" t="s">
        <v>2229</v>
      </c>
      <c r="C511" s="5"/>
      <c r="D511" s="5" t="s">
        <v>220</v>
      </c>
      <c r="E511" s="5" t="s">
        <v>2230</v>
      </c>
      <c r="F511" s="5" t="s">
        <v>24</v>
      </c>
      <c r="G511" s="5">
        <v>19</v>
      </c>
      <c r="H511" s="5" t="s">
        <v>17894</v>
      </c>
      <c r="I511" s="5" t="s">
        <v>2231</v>
      </c>
      <c r="J511" s="5">
        <v>13609627893</v>
      </c>
      <c r="K511" s="5" t="s">
        <v>27</v>
      </c>
      <c r="L511" s="10"/>
      <c r="M511" s="5"/>
      <c r="N511" s="5" t="s">
        <v>27</v>
      </c>
      <c r="O511" s="10"/>
      <c r="P511" s="5"/>
      <c r="Q511" s="5"/>
      <c r="R511" s="5"/>
      <c r="S511" s="5"/>
    </row>
    <row r="512" customFormat="1" hidden="1" spans="1:19">
      <c r="A512" s="5">
        <v>509</v>
      </c>
      <c r="B512" s="5" t="s">
        <v>2232</v>
      </c>
      <c r="C512" s="5"/>
      <c r="D512" s="5" t="s">
        <v>220</v>
      </c>
      <c r="E512" s="5" t="s">
        <v>2233</v>
      </c>
      <c r="F512" s="5" t="s">
        <v>143</v>
      </c>
      <c r="G512" s="5">
        <v>18</v>
      </c>
      <c r="H512" s="5" t="s">
        <v>19832</v>
      </c>
      <c r="I512" s="5" t="s">
        <v>2235</v>
      </c>
      <c r="J512" s="5">
        <v>13481869954</v>
      </c>
      <c r="K512" s="5" t="s">
        <v>27</v>
      </c>
      <c r="L512" s="10"/>
      <c r="M512" s="5"/>
      <c r="N512" s="5" t="s">
        <v>27</v>
      </c>
      <c r="O512" s="10"/>
      <c r="P512" s="5"/>
      <c r="Q512" s="5"/>
      <c r="R512" s="5"/>
      <c r="S512" s="5"/>
    </row>
    <row r="513" customFormat="1" hidden="1" spans="1:19">
      <c r="A513" s="5">
        <v>510</v>
      </c>
      <c r="B513" s="5" t="s">
        <v>2236</v>
      </c>
      <c r="C513" s="5"/>
      <c r="D513" s="5" t="s">
        <v>220</v>
      </c>
      <c r="E513" s="5" t="s">
        <v>2237</v>
      </c>
      <c r="F513" s="5" t="s">
        <v>24</v>
      </c>
      <c r="G513" s="5">
        <v>18</v>
      </c>
      <c r="H513" s="5" t="s">
        <v>2238</v>
      </c>
      <c r="I513" s="5" t="s">
        <v>2239</v>
      </c>
      <c r="J513" s="5">
        <v>15777800442</v>
      </c>
      <c r="K513" s="5"/>
      <c r="L513" s="10"/>
      <c r="M513" s="5"/>
      <c r="N513" s="5"/>
      <c r="O513" s="10"/>
      <c r="P513" s="5"/>
      <c r="Q513" s="5"/>
      <c r="R513" s="5"/>
      <c r="S513" s="5"/>
    </row>
    <row r="514" customFormat="1" hidden="1" spans="1:19">
      <c r="A514" s="5">
        <v>511</v>
      </c>
      <c r="B514" s="5" t="s">
        <v>2240</v>
      </c>
      <c r="C514" s="5"/>
      <c r="D514" s="5" t="s">
        <v>220</v>
      </c>
      <c r="E514" s="5" t="s">
        <v>1399</v>
      </c>
      <c r="F514" s="5" t="s">
        <v>24</v>
      </c>
      <c r="G514" s="5">
        <v>17</v>
      </c>
      <c r="H514" s="5" t="s">
        <v>20931</v>
      </c>
      <c r="I514" s="5" t="s">
        <v>1639</v>
      </c>
      <c r="J514" s="5">
        <v>17777932561</v>
      </c>
      <c r="K514" s="5"/>
      <c r="L514" s="10"/>
      <c r="M514" s="5"/>
      <c r="N514" s="5"/>
      <c r="O514" s="10"/>
      <c r="P514" s="5"/>
      <c r="Q514" s="5"/>
      <c r="R514" s="5"/>
      <c r="S514" s="5"/>
    </row>
    <row r="515" customFormat="1" hidden="1" spans="1:19">
      <c r="A515" s="5">
        <v>512</v>
      </c>
      <c r="B515" s="5" t="s">
        <v>2242</v>
      </c>
      <c r="C515" s="5"/>
      <c r="D515" s="5" t="s">
        <v>220</v>
      </c>
      <c r="E515" s="5" t="s">
        <v>2243</v>
      </c>
      <c r="F515" s="5" t="s">
        <v>143</v>
      </c>
      <c r="G515" s="5">
        <v>17</v>
      </c>
      <c r="H515" s="5" t="s">
        <v>19782</v>
      </c>
      <c r="I515" s="5" t="s">
        <v>2244</v>
      </c>
      <c r="J515" s="5">
        <v>18176136616</v>
      </c>
      <c r="K515" s="5"/>
      <c r="L515" s="10"/>
      <c r="M515" s="5"/>
      <c r="N515" s="5"/>
      <c r="O515" s="10"/>
      <c r="P515" s="5"/>
      <c r="Q515" s="5"/>
      <c r="R515" s="5"/>
      <c r="S515" s="5"/>
    </row>
    <row r="516" customFormat="1" hidden="1" spans="1:19">
      <c r="A516" s="5">
        <v>513</v>
      </c>
      <c r="B516" s="5" t="s">
        <v>2245</v>
      </c>
      <c r="C516" s="5"/>
      <c r="D516" s="5" t="s">
        <v>220</v>
      </c>
      <c r="E516" s="5" t="s">
        <v>2246</v>
      </c>
      <c r="F516" s="5" t="s">
        <v>143</v>
      </c>
      <c r="G516" s="5">
        <v>18</v>
      </c>
      <c r="H516" s="5" t="s">
        <v>17935</v>
      </c>
      <c r="I516" s="5" t="s">
        <v>2248</v>
      </c>
      <c r="J516" s="5">
        <v>17727959161</v>
      </c>
      <c r="K516" s="5" t="s">
        <v>27</v>
      </c>
      <c r="L516" s="10"/>
      <c r="M516" s="5"/>
      <c r="N516" s="5" t="s">
        <v>27</v>
      </c>
      <c r="O516" s="10"/>
      <c r="P516" s="5"/>
      <c r="Q516" s="5"/>
      <c r="R516" s="5"/>
      <c r="S516" s="5"/>
    </row>
    <row r="517" customFormat="1" hidden="1" spans="1:19">
      <c r="A517" s="5">
        <v>514</v>
      </c>
      <c r="B517" s="5" t="s">
        <v>2249</v>
      </c>
      <c r="C517" s="5"/>
      <c r="D517" s="5" t="s">
        <v>220</v>
      </c>
      <c r="E517" s="5" t="s">
        <v>2250</v>
      </c>
      <c r="F517" s="5" t="s">
        <v>143</v>
      </c>
      <c r="G517" s="5">
        <v>19</v>
      </c>
      <c r="H517" s="5" t="s">
        <v>2251</v>
      </c>
      <c r="I517" s="5" t="s">
        <v>2252</v>
      </c>
      <c r="J517" s="5">
        <v>15815686163</v>
      </c>
      <c r="K517" s="5" t="s">
        <v>27</v>
      </c>
      <c r="L517" s="10">
        <v>44398</v>
      </c>
      <c r="M517" s="5"/>
      <c r="N517" s="5"/>
      <c r="O517" s="10"/>
      <c r="P517" s="5"/>
      <c r="Q517" s="5"/>
      <c r="R517" s="5"/>
      <c r="S517" s="5"/>
    </row>
    <row r="518" customFormat="1" hidden="1" spans="1:19">
      <c r="A518" s="5">
        <v>515</v>
      </c>
      <c r="B518" s="5" t="s">
        <v>2254</v>
      </c>
      <c r="C518" s="5"/>
      <c r="D518" s="5" t="s">
        <v>220</v>
      </c>
      <c r="E518" s="5" t="s">
        <v>2255</v>
      </c>
      <c r="F518" s="5" t="s">
        <v>24</v>
      </c>
      <c r="G518" s="5">
        <v>19</v>
      </c>
      <c r="H518" s="5" t="s">
        <v>2256</v>
      </c>
      <c r="I518" s="5" t="s">
        <v>2257</v>
      </c>
      <c r="J518" s="5">
        <v>18900838254</v>
      </c>
      <c r="K518" s="5" t="s">
        <v>27</v>
      </c>
      <c r="L518" s="10"/>
      <c r="M518" s="5"/>
      <c r="N518" s="5" t="s">
        <v>27</v>
      </c>
      <c r="O518" s="10"/>
      <c r="P518" s="5"/>
      <c r="Q518" s="5"/>
      <c r="R518" s="5"/>
      <c r="S518" s="5"/>
    </row>
    <row r="519" customFormat="1" hidden="1" spans="1:19">
      <c r="A519" s="5">
        <v>516</v>
      </c>
      <c r="B519" s="5" t="s">
        <v>2258</v>
      </c>
      <c r="C519" s="5"/>
      <c r="D519" s="5" t="s">
        <v>220</v>
      </c>
      <c r="E519" s="5" t="s">
        <v>2259</v>
      </c>
      <c r="F519" s="5" t="s">
        <v>24</v>
      </c>
      <c r="G519" s="5">
        <v>18</v>
      </c>
      <c r="H519" s="5" t="s">
        <v>2260</v>
      </c>
      <c r="I519" s="5" t="s">
        <v>2261</v>
      </c>
      <c r="J519" s="5">
        <v>13737981667</v>
      </c>
      <c r="K519" s="5" t="s">
        <v>27</v>
      </c>
      <c r="L519" s="10"/>
      <c r="M519" s="5"/>
      <c r="N519" s="5" t="s">
        <v>27</v>
      </c>
      <c r="O519" s="10"/>
      <c r="P519" s="5"/>
      <c r="Q519" s="5"/>
      <c r="R519" s="5"/>
      <c r="S519" s="5"/>
    </row>
    <row r="520" customFormat="1" hidden="1" spans="1:19">
      <c r="A520" s="5">
        <v>517</v>
      </c>
      <c r="B520" s="5" t="s">
        <v>2262</v>
      </c>
      <c r="C520" s="5"/>
      <c r="D520" s="5" t="s">
        <v>220</v>
      </c>
      <c r="E520" s="5" t="s">
        <v>2263</v>
      </c>
      <c r="F520" s="5" t="s">
        <v>24</v>
      </c>
      <c r="G520" s="5">
        <v>15</v>
      </c>
      <c r="H520" s="5" t="s">
        <v>2264</v>
      </c>
      <c r="I520" s="5" t="s">
        <v>2265</v>
      </c>
      <c r="J520" s="5">
        <v>15277888011</v>
      </c>
      <c r="K520" s="5"/>
      <c r="L520" s="10"/>
      <c r="M520" s="5"/>
      <c r="N520" s="5"/>
      <c r="O520" s="10"/>
      <c r="P520" s="5"/>
      <c r="Q520" s="5"/>
      <c r="R520" s="5"/>
      <c r="S520" s="5"/>
    </row>
    <row r="521" customFormat="1" hidden="1" spans="1:19">
      <c r="A521" s="5">
        <v>518</v>
      </c>
      <c r="B521" s="5" t="s">
        <v>2266</v>
      </c>
      <c r="C521" s="5"/>
      <c r="D521" s="5" t="s">
        <v>225</v>
      </c>
      <c r="E521" s="5" t="s">
        <v>2267</v>
      </c>
      <c r="F521" s="5" t="s">
        <v>143</v>
      </c>
      <c r="G521" s="5">
        <v>18</v>
      </c>
      <c r="H521" s="5" t="s">
        <v>19834</v>
      </c>
      <c r="I521" s="5" t="s">
        <v>2269</v>
      </c>
      <c r="J521" s="5">
        <v>18934965819</v>
      </c>
      <c r="K521" s="5"/>
      <c r="L521" s="10"/>
      <c r="M521" s="5"/>
      <c r="N521" s="5"/>
      <c r="O521" s="10"/>
      <c r="P521" s="5"/>
      <c r="Q521" s="5"/>
      <c r="R521" s="5"/>
      <c r="S521" s="5"/>
    </row>
    <row r="522" customFormat="1" hidden="1" spans="1:19">
      <c r="A522" s="5">
        <v>519</v>
      </c>
      <c r="B522" s="5" t="s">
        <v>2270</v>
      </c>
      <c r="C522" s="5"/>
      <c r="D522" s="5" t="s">
        <v>225</v>
      </c>
      <c r="E522" s="5" t="s">
        <v>2271</v>
      </c>
      <c r="F522" s="5" t="s">
        <v>143</v>
      </c>
      <c r="G522" s="5">
        <v>18</v>
      </c>
      <c r="H522" s="5" t="s">
        <v>19835</v>
      </c>
      <c r="I522" s="5" t="s">
        <v>2273</v>
      </c>
      <c r="J522" s="5">
        <v>18977802195</v>
      </c>
      <c r="K522" s="5"/>
      <c r="L522" s="10"/>
      <c r="M522" s="5"/>
      <c r="N522" s="5"/>
      <c r="O522" s="10"/>
      <c r="P522" s="5"/>
      <c r="Q522" s="5"/>
      <c r="R522" s="5"/>
      <c r="S522" s="5"/>
    </row>
    <row r="523" customFormat="1" hidden="1" spans="1:19">
      <c r="A523" s="5">
        <v>520</v>
      </c>
      <c r="B523" s="5" t="s">
        <v>2274</v>
      </c>
      <c r="C523" s="5"/>
      <c r="D523" s="5" t="s">
        <v>225</v>
      </c>
      <c r="E523" s="5" t="s">
        <v>2275</v>
      </c>
      <c r="F523" s="5" t="s">
        <v>24</v>
      </c>
      <c r="G523" s="5">
        <v>19</v>
      </c>
      <c r="H523" s="5" t="s">
        <v>2276</v>
      </c>
      <c r="I523" s="5" t="s">
        <v>2277</v>
      </c>
      <c r="J523" s="5">
        <v>13481865731</v>
      </c>
      <c r="K523" s="5" t="s">
        <v>27</v>
      </c>
      <c r="L523" s="10"/>
      <c r="M523" s="5"/>
      <c r="N523" s="5" t="s">
        <v>27</v>
      </c>
      <c r="O523" s="10"/>
      <c r="P523" s="5"/>
      <c r="Q523" s="5"/>
      <c r="R523" s="5"/>
      <c r="S523" s="5"/>
    </row>
    <row r="524" customFormat="1" hidden="1" spans="1:19">
      <c r="A524" s="5">
        <v>521</v>
      </c>
      <c r="B524" s="5" t="s">
        <v>2278</v>
      </c>
      <c r="C524" s="5"/>
      <c r="D524" s="5" t="s">
        <v>225</v>
      </c>
      <c r="E524" s="5" t="s">
        <v>2279</v>
      </c>
      <c r="F524" s="5" t="s">
        <v>143</v>
      </c>
      <c r="G524" s="5">
        <v>18</v>
      </c>
      <c r="H524" s="5" t="s">
        <v>20943</v>
      </c>
      <c r="I524" s="5" t="s">
        <v>2281</v>
      </c>
      <c r="J524" s="5">
        <v>13481869099</v>
      </c>
      <c r="K524" s="5"/>
      <c r="L524" s="10"/>
      <c r="M524" s="5"/>
      <c r="N524" s="5"/>
      <c r="O524" s="10"/>
      <c r="P524" s="5"/>
      <c r="Q524" s="5"/>
      <c r="R524" s="5"/>
      <c r="S524" s="5"/>
    </row>
    <row r="525" customFormat="1" hidden="1" spans="1:19">
      <c r="A525" s="5">
        <v>522</v>
      </c>
      <c r="B525" s="5" t="s">
        <v>2283</v>
      </c>
      <c r="C525" s="5"/>
      <c r="D525" s="5" t="s">
        <v>225</v>
      </c>
      <c r="E525" s="5" t="s">
        <v>2284</v>
      </c>
      <c r="F525" s="5" t="s">
        <v>24</v>
      </c>
      <c r="G525" s="5">
        <v>19</v>
      </c>
      <c r="H525" s="5" t="s">
        <v>2285</v>
      </c>
      <c r="I525" s="5" t="s">
        <v>2286</v>
      </c>
      <c r="J525" s="5">
        <v>13976916845</v>
      </c>
      <c r="K525" s="5" t="s">
        <v>27</v>
      </c>
      <c r="L525" s="10"/>
      <c r="M525" s="5"/>
      <c r="N525" s="5" t="s">
        <v>27</v>
      </c>
      <c r="O525" s="10"/>
      <c r="P525" s="5"/>
      <c r="Q525" s="5"/>
      <c r="R525" s="5"/>
      <c r="S525" s="5"/>
    </row>
    <row r="526" customFormat="1" hidden="1" spans="1:19">
      <c r="A526" s="5">
        <v>523</v>
      </c>
      <c r="B526" s="5" t="s">
        <v>2287</v>
      </c>
      <c r="C526" s="5"/>
      <c r="D526" s="5" t="s">
        <v>225</v>
      </c>
      <c r="E526" s="5" t="s">
        <v>2288</v>
      </c>
      <c r="F526" s="5" t="s">
        <v>24</v>
      </c>
      <c r="G526" s="5">
        <v>20</v>
      </c>
      <c r="H526" s="5" t="s">
        <v>2289</v>
      </c>
      <c r="I526" s="5" t="s">
        <v>2290</v>
      </c>
      <c r="J526" s="5">
        <v>18378894625</v>
      </c>
      <c r="K526" s="5" t="s">
        <v>27</v>
      </c>
      <c r="L526" s="10"/>
      <c r="M526" s="5"/>
      <c r="N526" s="5" t="s">
        <v>27</v>
      </c>
      <c r="O526" s="10"/>
      <c r="P526" s="5"/>
      <c r="Q526" s="5"/>
      <c r="R526" s="5"/>
      <c r="S526" s="5"/>
    </row>
    <row r="527" customFormat="1" hidden="1" spans="1:19">
      <c r="A527" s="5">
        <v>524</v>
      </c>
      <c r="B527" s="5" t="s">
        <v>2291</v>
      </c>
      <c r="C527" s="5"/>
      <c r="D527" s="5" t="s">
        <v>225</v>
      </c>
      <c r="E527" s="5" t="s">
        <v>2292</v>
      </c>
      <c r="F527" s="5" t="s">
        <v>24</v>
      </c>
      <c r="G527" s="5">
        <v>19</v>
      </c>
      <c r="H527" s="5" t="s">
        <v>19836</v>
      </c>
      <c r="I527" s="5" t="s">
        <v>2294</v>
      </c>
      <c r="J527" s="5">
        <v>18978755044</v>
      </c>
      <c r="K527" s="5" t="s">
        <v>27</v>
      </c>
      <c r="L527" s="10"/>
      <c r="M527" s="5"/>
      <c r="N527" s="5" t="s">
        <v>30</v>
      </c>
      <c r="O527" s="10"/>
      <c r="P527" s="5"/>
      <c r="Q527" s="5"/>
      <c r="R527" s="5"/>
      <c r="S527" s="5"/>
    </row>
    <row r="528" customFormat="1" hidden="1" spans="1:19">
      <c r="A528" s="5">
        <v>525</v>
      </c>
      <c r="B528" s="5" t="s">
        <v>2295</v>
      </c>
      <c r="C528" s="5"/>
      <c r="D528" s="5" t="s">
        <v>225</v>
      </c>
      <c r="E528" s="5" t="s">
        <v>2296</v>
      </c>
      <c r="F528" s="5" t="s">
        <v>24</v>
      </c>
      <c r="G528" s="5">
        <v>18</v>
      </c>
      <c r="H528" s="5" t="s">
        <v>2297</v>
      </c>
      <c r="I528" s="5" t="s">
        <v>2298</v>
      </c>
      <c r="J528" s="5" t="s">
        <v>20947</v>
      </c>
      <c r="K528" s="5"/>
      <c r="L528" s="10"/>
      <c r="M528" s="5"/>
      <c r="N528" s="5"/>
      <c r="O528" s="10"/>
      <c r="P528" s="5"/>
      <c r="Q528" s="5"/>
      <c r="R528" s="5"/>
      <c r="S528" s="5"/>
    </row>
    <row r="529" customFormat="1" hidden="1" spans="1:19">
      <c r="A529" s="5">
        <v>526</v>
      </c>
      <c r="B529" s="5" t="s">
        <v>2299</v>
      </c>
      <c r="C529" s="5"/>
      <c r="D529" s="5" t="s">
        <v>225</v>
      </c>
      <c r="E529" s="5" t="s">
        <v>2300</v>
      </c>
      <c r="F529" s="5" t="s">
        <v>24</v>
      </c>
      <c r="G529" s="5">
        <v>18</v>
      </c>
      <c r="H529" s="5" t="s">
        <v>19837</v>
      </c>
      <c r="I529" s="5" t="s">
        <v>2302</v>
      </c>
      <c r="J529" s="5">
        <v>13737965245</v>
      </c>
      <c r="K529" s="5" t="s">
        <v>27</v>
      </c>
      <c r="L529" s="10"/>
      <c r="M529" s="5"/>
      <c r="N529" s="5" t="s">
        <v>27</v>
      </c>
      <c r="O529" s="10"/>
      <c r="P529" s="5"/>
      <c r="Q529" s="5"/>
      <c r="R529" s="5"/>
      <c r="S529" s="5"/>
    </row>
    <row r="530" customFormat="1" hidden="1" spans="1:19">
      <c r="A530" s="5">
        <v>527</v>
      </c>
      <c r="B530" s="5" t="s">
        <v>2303</v>
      </c>
      <c r="C530" s="5"/>
      <c r="D530" s="5" t="s">
        <v>225</v>
      </c>
      <c r="E530" s="5" t="s">
        <v>2304</v>
      </c>
      <c r="F530" s="5" t="s">
        <v>143</v>
      </c>
      <c r="G530" s="5">
        <v>24</v>
      </c>
      <c r="H530" s="5" t="s">
        <v>2096</v>
      </c>
      <c r="I530" s="5" t="s">
        <v>2305</v>
      </c>
      <c r="J530" s="5">
        <v>18877842752</v>
      </c>
      <c r="K530" s="5"/>
      <c r="L530" s="10"/>
      <c r="M530" s="5"/>
      <c r="N530" s="5"/>
      <c r="O530" s="10"/>
      <c r="P530" s="5"/>
      <c r="Q530" s="5"/>
      <c r="R530" s="5"/>
      <c r="S530" s="5"/>
    </row>
    <row r="531" customFormat="1" hidden="1" spans="1:19">
      <c r="A531" s="5">
        <v>528</v>
      </c>
      <c r="B531" s="5" t="s">
        <v>2307</v>
      </c>
      <c r="C531" s="5"/>
      <c r="D531" s="5" t="s">
        <v>225</v>
      </c>
      <c r="E531" s="5" t="s">
        <v>2308</v>
      </c>
      <c r="F531" s="5" t="s">
        <v>143</v>
      </c>
      <c r="G531" s="5">
        <v>19</v>
      </c>
      <c r="H531" s="5" t="s">
        <v>20051</v>
      </c>
      <c r="I531" s="5" t="s">
        <v>2310</v>
      </c>
      <c r="J531" s="5">
        <v>13417502866</v>
      </c>
      <c r="K531" s="5" t="s">
        <v>27</v>
      </c>
      <c r="L531" s="10"/>
      <c r="M531" s="5"/>
      <c r="N531" s="5" t="s">
        <v>27</v>
      </c>
      <c r="O531" s="10"/>
      <c r="P531" s="5"/>
      <c r="Q531" s="5"/>
      <c r="R531" s="5"/>
      <c r="S531" s="5"/>
    </row>
    <row r="532" customFormat="1" hidden="1" spans="1:19">
      <c r="A532" s="5">
        <v>529</v>
      </c>
      <c r="B532" s="5" t="s">
        <v>2311</v>
      </c>
      <c r="C532" s="5"/>
      <c r="D532" s="5" t="s">
        <v>225</v>
      </c>
      <c r="E532" s="5" t="s">
        <v>2312</v>
      </c>
      <c r="F532" s="5" t="s">
        <v>143</v>
      </c>
      <c r="G532" s="5">
        <v>20</v>
      </c>
      <c r="H532" s="5" t="s">
        <v>2313</v>
      </c>
      <c r="I532" s="5" t="s">
        <v>2314</v>
      </c>
      <c r="J532" s="5">
        <v>15277859396</v>
      </c>
      <c r="K532" s="5"/>
      <c r="L532" s="10"/>
      <c r="M532" s="5"/>
      <c r="N532" s="5"/>
      <c r="O532" s="10"/>
      <c r="P532" s="5"/>
      <c r="Q532" s="5"/>
      <c r="R532" s="5"/>
      <c r="S532" s="5"/>
    </row>
    <row r="533" customFormat="1" hidden="1" spans="1:19">
      <c r="A533" s="5">
        <v>530</v>
      </c>
      <c r="B533" s="5" t="s">
        <v>2315</v>
      </c>
      <c r="C533" s="5"/>
      <c r="D533" s="5" t="s">
        <v>225</v>
      </c>
      <c r="E533" s="5" t="s">
        <v>2316</v>
      </c>
      <c r="F533" s="5" t="s">
        <v>143</v>
      </c>
      <c r="G533" s="5">
        <v>18</v>
      </c>
      <c r="H533" s="5" t="s">
        <v>2317</v>
      </c>
      <c r="I533" s="5" t="s">
        <v>2318</v>
      </c>
      <c r="J533" s="5">
        <v>18707781492</v>
      </c>
      <c r="K533" s="5" t="s">
        <v>27</v>
      </c>
      <c r="L533" s="10"/>
      <c r="M533" s="5"/>
      <c r="N533" s="5" t="s">
        <v>27</v>
      </c>
      <c r="O533" s="10"/>
      <c r="P533" s="5"/>
      <c r="Q533" s="5"/>
      <c r="R533" s="5"/>
      <c r="S533" s="5"/>
    </row>
    <row r="534" customFormat="1" hidden="1" spans="1:19">
      <c r="A534" s="5">
        <v>531</v>
      </c>
      <c r="B534" s="5" t="s">
        <v>2319</v>
      </c>
      <c r="C534" s="5"/>
      <c r="D534" s="5" t="s">
        <v>225</v>
      </c>
      <c r="E534" s="5" t="s">
        <v>2320</v>
      </c>
      <c r="F534" s="5" t="s">
        <v>143</v>
      </c>
      <c r="G534" s="5">
        <v>18</v>
      </c>
      <c r="H534" s="5" t="s">
        <v>19839</v>
      </c>
      <c r="I534" s="5" t="s">
        <v>2322</v>
      </c>
      <c r="J534" s="5">
        <v>15078614628</v>
      </c>
      <c r="K534" s="5"/>
      <c r="L534" s="10"/>
      <c r="M534" s="5"/>
      <c r="N534" s="5"/>
      <c r="O534" s="10"/>
      <c r="P534" s="5"/>
      <c r="Q534" s="5"/>
      <c r="R534" s="5"/>
      <c r="S534" s="5"/>
    </row>
    <row r="535" customFormat="1" hidden="1" spans="1:19">
      <c r="A535" s="5">
        <v>532</v>
      </c>
      <c r="B535" s="5" t="s">
        <v>2324</v>
      </c>
      <c r="C535" s="5"/>
      <c r="D535" s="5" t="s">
        <v>225</v>
      </c>
      <c r="E535" s="5" t="s">
        <v>2325</v>
      </c>
      <c r="F535" s="5" t="s">
        <v>143</v>
      </c>
      <c r="G535" s="5">
        <v>19</v>
      </c>
      <c r="H535" s="5" t="s">
        <v>2326</v>
      </c>
      <c r="I535" s="5" t="s">
        <v>2327</v>
      </c>
      <c r="J535" s="5">
        <v>18070860743</v>
      </c>
      <c r="K535" s="5"/>
      <c r="L535" s="10"/>
      <c r="M535" s="5"/>
      <c r="N535" s="5"/>
      <c r="O535" s="10"/>
      <c r="P535" s="5"/>
      <c r="Q535" s="5"/>
      <c r="R535" s="5"/>
      <c r="S535" s="5"/>
    </row>
    <row r="536" customFormat="1" hidden="1" spans="1:19">
      <c r="A536" s="5">
        <v>533</v>
      </c>
      <c r="B536" s="5" t="s">
        <v>2328</v>
      </c>
      <c r="C536" s="5"/>
      <c r="D536" s="5" t="s">
        <v>225</v>
      </c>
      <c r="E536" s="5" t="s">
        <v>2329</v>
      </c>
      <c r="F536" s="5" t="s">
        <v>143</v>
      </c>
      <c r="G536" s="5">
        <v>20</v>
      </c>
      <c r="H536" s="5" t="s">
        <v>19840</v>
      </c>
      <c r="I536" s="5" t="s">
        <v>2331</v>
      </c>
      <c r="J536" s="5">
        <v>13307884778</v>
      </c>
      <c r="K536" s="5"/>
      <c r="L536" s="10"/>
      <c r="M536" s="5"/>
      <c r="N536" s="5"/>
      <c r="O536" s="10"/>
      <c r="P536" s="5"/>
      <c r="Q536" s="5"/>
      <c r="R536" s="5"/>
      <c r="S536" s="5"/>
    </row>
    <row r="537" customFormat="1" hidden="1" spans="1:19">
      <c r="A537" s="5">
        <v>534</v>
      </c>
      <c r="B537" s="5" t="s">
        <v>2332</v>
      </c>
      <c r="C537" s="5"/>
      <c r="D537" s="5" t="s">
        <v>225</v>
      </c>
      <c r="E537" s="5" t="s">
        <v>2333</v>
      </c>
      <c r="F537" s="5" t="s">
        <v>143</v>
      </c>
      <c r="G537" s="5">
        <v>22</v>
      </c>
      <c r="H537" s="5" t="s">
        <v>2334</v>
      </c>
      <c r="I537" s="5" t="s">
        <v>2335</v>
      </c>
      <c r="J537" s="5">
        <v>18077847294</v>
      </c>
      <c r="K537" s="5"/>
      <c r="L537" s="10"/>
      <c r="M537" s="5"/>
      <c r="N537" s="5"/>
      <c r="O537" s="10"/>
      <c r="P537" s="5"/>
      <c r="Q537" s="5"/>
      <c r="R537" s="5"/>
      <c r="S537" s="5"/>
    </row>
    <row r="538" customFormat="1" hidden="1" spans="1:19">
      <c r="A538" s="5">
        <v>535</v>
      </c>
      <c r="B538" s="5" t="s">
        <v>2337</v>
      </c>
      <c r="C538" s="5"/>
      <c r="D538" s="5" t="s">
        <v>225</v>
      </c>
      <c r="E538" s="5" t="s">
        <v>2338</v>
      </c>
      <c r="F538" s="5" t="s">
        <v>24</v>
      </c>
      <c r="G538" s="5">
        <v>19</v>
      </c>
      <c r="H538" s="5" t="s">
        <v>2339</v>
      </c>
      <c r="I538" s="5" t="s">
        <v>2340</v>
      </c>
      <c r="J538" s="5">
        <v>18176483586</v>
      </c>
      <c r="K538" s="5" t="s">
        <v>27</v>
      </c>
      <c r="L538" s="10"/>
      <c r="M538" s="5"/>
      <c r="N538" s="5" t="s">
        <v>30</v>
      </c>
      <c r="O538" s="10"/>
      <c r="P538" s="5"/>
      <c r="Q538" s="5"/>
      <c r="R538" s="5"/>
      <c r="S538" s="5"/>
    </row>
    <row r="539" customFormat="1" hidden="1" spans="1:19">
      <c r="A539" s="5">
        <v>536</v>
      </c>
      <c r="B539" s="5" t="s">
        <v>2341</v>
      </c>
      <c r="C539" s="5"/>
      <c r="D539" s="5" t="s">
        <v>225</v>
      </c>
      <c r="E539" s="5" t="s">
        <v>2342</v>
      </c>
      <c r="F539" s="5" t="s">
        <v>24</v>
      </c>
      <c r="G539" s="5">
        <v>18</v>
      </c>
      <c r="H539" s="5" t="s">
        <v>17866</v>
      </c>
      <c r="I539" s="5" t="s">
        <v>2343</v>
      </c>
      <c r="J539" s="5">
        <v>19970881895</v>
      </c>
      <c r="K539" s="5" t="s">
        <v>27</v>
      </c>
      <c r="L539" s="10"/>
      <c r="M539" s="5"/>
      <c r="N539" s="5" t="s">
        <v>27</v>
      </c>
      <c r="O539" s="10"/>
      <c r="P539" s="5"/>
      <c r="Q539" s="5"/>
      <c r="R539" s="5"/>
      <c r="S539" s="5"/>
    </row>
    <row r="540" customFormat="1" hidden="1" spans="1:19">
      <c r="A540" s="5">
        <v>537</v>
      </c>
      <c r="B540" s="5" t="s">
        <v>2344</v>
      </c>
      <c r="C540" s="5"/>
      <c r="D540" s="5" t="s">
        <v>225</v>
      </c>
      <c r="E540" s="5" t="s">
        <v>2345</v>
      </c>
      <c r="F540" s="5" t="s">
        <v>24</v>
      </c>
      <c r="G540" s="5">
        <v>20</v>
      </c>
      <c r="H540" s="5" t="s">
        <v>2346</v>
      </c>
      <c r="I540" s="5" t="s">
        <v>2347</v>
      </c>
      <c r="J540" s="5">
        <v>18070828583</v>
      </c>
      <c r="K540" s="5" t="s">
        <v>27</v>
      </c>
      <c r="L540" s="10"/>
      <c r="M540" s="5"/>
      <c r="N540" s="5" t="s">
        <v>27</v>
      </c>
      <c r="O540" s="10"/>
      <c r="P540" s="5"/>
      <c r="Q540" s="5"/>
      <c r="R540" s="5"/>
      <c r="S540" s="5"/>
    </row>
    <row r="541" customFormat="1" hidden="1" spans="1:19">
      <c r="A541" s="5">
        <v>538</v>
      </c>
      <c r="B541" s="5" t="s">
        <v>2348</v>
      </c>
      <c r="C541" s="5"/>
      <c r="D541" s="5" t="s">
        <v>225</v>
      </c>
      <c r="E541" s="5" t="s">
        <v>2349</v>
      </c>
      <c r="F541" s="5" t="s">
        <v>24</v>
      </c>
      <c r="G541" s="5">
        <v>18</v>
      </c>
      <c r="H541" s="5" t="s">
        <v>2350</v>
      </c>
      <c r="I541" s="5" t="s">
        <v>2351</v>
      </c>
      <c r="J541" s="5">
        <v>15078611148</v>
      </c>
      <c r="K541" s="5"/>
      <c r="L541" s="10"/>
      <c r="M541" s="5"/>
      <c r="N541" s="5"/>
      <c r="O541" s="10"/>
      <c r="P541" s="5"/>
      <c r="Q541" s="5"/>
      <c r="R541" s="5"/>
      <c r="S541" s="5"/>
    </row>
    <row r="542" customFormat="1" hidden="1" spans="1:19">
      <c r="A542" s="5">
        <v>539</v>
      </c>
      <c r="B542" s="5" t="s">
        <v>2352</v>
      </c>
      <c r="C542" s="5"/>
      <c r="D542" s="5" t="s">
        <v>225</v>
      </c>
      <c r="E542" s="5" t="s">
        <v>2353</v>
      </c>
      <c r="F542" s="5" t="s">
        <v>143</v>
      </c>
      <c r="G542" s="5">
        <v>20</v>
      </c>
      <c r="H542" s="5" t="s">
        <v>2354</v>
      </c>
      <c r="I542" s="5" t="s">
        <v>2355</v>
      </c>
      <c r="J542" s="5">
        <v>13317685982</v>
      </c>
      <c r="K542" s="5"/>
      <c r="L542" s="10"/>
      <c r="M542" s="5"/>
      <c r="N542" s="5"/>
      <c r="O542" s="10"/>
      <c r="P542" s="5"/>
      <c r="Q542" s="5"/>
      <c r="R542" s="5"/>
      <c r="S542" s="5"/>
    </row>
    <row r="543" customFormat="1" hidden="1" spans="1:19">
      <c r="A543" s="5">
        <v>540</v>
      </c>
      <c r="B543" s="5" t="s">
        <v>2356</v>
      </c>
      <c r="C543" s="5"/>
      <c r="D543" s="5" t="s">
        <v>225</v>
      </c>
      <c r="E543" s="5" t="s">
        <v>2357</v>
      </c>
      <c r="F543" s="5" t="s">
        <v>143</v>
      </c>
      <c r="G543" s="5">
        <v>21</v>
      </c>
      <c r="H543" s="5" t="s">
        <v>2358</v>
      </c>
      <c r="I543" s="5" t="s">
        <v>2359</v>
      </c>
      <c r="J543" s="5">
        <v>15777805272</v>
      </c>
      <c r="K543" s="5"/>
      <c r="L543" s="10"/>
      <c r="M543" s="5"/>
      <c r="N543" s="5"/>
      <c r="O543" s="10"/>
      <c r="P543" s="5"/>
      <c r="Q543" s="5"/>
      <c r="R543" s="5"/>
      <c r="S543" s="5"/>
    </row>
    <row r="544" customFormat="1" hidden="1" spans="1:19">
      <c r="A544" s="5">
        <v>541</v>
      </c>
      <c r="B544" s="5" t="s">
        <v>2360</v>
      </c>
      <c r="C544" s="5"/>
      <c r="D544" s="5" t="s">
        <v>225</v>
      </c>
      <c r="E544" s="5" t="s">
        <v>2361</v>
      </c>
      <c r="F544" s="5" t="s">
        <v>143</v>
      </c>
      <c r="G544" s="5">
        <v>18</v>
      </c>
      <c r="H544" s="5" t="s">
        <v>2362</v>
      </c>
      <c r="I544" s="5" t="s">
        <v>2363</v>
      </c>
      <c r="J544" s="5">
        <v>15777802072</v>
      </c>
      <c r="K544" s="5"/>
      <c r="L544" s="10"/>
      <c r="M544" s="5"/>
      <c r="N544" s="5"/>
      <c r="O544" s="10"/>
      <c r="P544" s="5"/>
      <c r="Q544" s="5"/>
      <c r="R544" s="5"/>
      <c r="S544" s="5"/>
    </row>
    <row r="545" customFormat="1" hidden="1" spans="1:19">
      <c r="A545" s="5">
        <v>542</v>
      </c>
      <c r="B545" s="5" t="s">
        <v>2364</v>
      </c>
      <c r="C545" s="5"/>
      <c r="D545" s="5" t="s">
        <v>225</v>
      </c>
      <c r="E545" s="5" t="s">
        <v>2365</v>
      </c>
      <c r="F545" s="5" t="s">
        <v>143</v>
      </c>
      <c r="G545" s="5">
        <v>18</v>
      </c>
      <c r="H545" s="5" t="s">
        <v>19841</v>
      </c>
      <c r="I545" s="5" t="s">
        <v>2367</v>
      </c>
      <c r="J545" s="5" t="s">
        <v>19842</v>
      </c>
      <c r="K545" s="5"/>
      <c r="L545" s="10"/>
      <c r="M545" s="5"/>
      <c r="N545" s="5"/>
      <c r="O545" s="10"/>
      <c r="P545" s="5"/>
      <c r="Q545" s="5"/>
      <c r="R545" s="5"/>
      <c r="S545" s="5"/>
    </row>
    <row r="546" customFormat="1" hidden="1" spans="1:19">
      <c r="A546" s="5">
        <v>543</v>
      </c>
      <c r="B546" s="5" t="s">
        <v>2368</v>
      </c>
      <c r="C546" s="5"/>
      <c r="D546" s="5" t="s">
        <v>225</v>
      </c>
      <c r="E546" s="5" t="s">
        <v>2369</v>
      </c>
      <c r="F546" s="5" t="s">
        <v>24</v>
      </c>
      <c r="G546" s="5">
        <v>18</v>
      </c>
      <c r="H546" s="5" t="s">
        <v>2370</v>
      </c>
      <c r="I546" s="5" t="s">
        <v>2371</v>
      </c>
      <c r="J546" s="5">
        <v>13877894580</v>
      </c>
      <c r="K546" s="5" t="s">
        <v>27</v>
      </c>
      <c r="L546" s="10"/>
      <c r="M546" s="5"/>
      <c r="N546" s="5" t="s">
        <v>27</v>
      </c>
      <c r="O546" s="10"/>
      <c r="P546" s="5"/>
      <c r="Q546" s="5"/>
      <c r="R546" s="5"/>
      <c r="S546" s="5"/>
    </row>
    <row r="547" customFormat="1" hidden="1" spans="1:19">
      <c r="A547" s="5">
        <v>544</v>
      </c>
      <c r="B547" s="5" t="s">
        <v>2372</v>
      </c>
      <c r="C547" s="5"/>
      <c r="D547" s="5" t="s">
        <v>225</v>
      </c>
      <c r="E547" s="5" t="s">
        <v>2373</v>
      </c>
      <c r="F547" s="5" t="s">
        <v>24</v>
      </c>
      <c r="G547" s="5">
        <v>18</v>
      </c>
      <c r="H547" s="5" t="s">
        <v>19843</v>
      </c>
      <c r="I547" s="5" t="s">
        <v>2375</v>
      </c>
      <c r="J547" s="5">
        <v>15777849906</v>
      </c>
      <c r="K547" s="5" t="s">
        <v>27</v>
      </c>
      <c r="L547" s="10"/>
      <c r="M547" s="5"/>
      <c r="N547" s="5" t="s">
        <v>27</v>
      </c>
      <c r="O547" s="10"/>
      <c r="P547" s="5"/>
      <c r="Q547" s="5"/>
      <c r="R547" s="5"/>
      <c r="S547" s="5"/>
    </row>
    <row r="548" customFormat="1" hidden="1" spans="1:19">
      <c r="A548" s="5">
        <v>545</v>
      </c>
      <c r="B548" s="5" t="s">
        <v>2376</v>
      </c>
      <c r="C548" s="5"/>
      <c r="D548" s="5" t="s">
        <v>225</v>
      </c>
      <c r="E548" s="5" t="s">
        <v>2377</v>
      </c>
      <c r="F548" s="5" t="s">
        <v>24</v>
      </c>
      <c r="G548" s="5">
        <v>18</v>
      </c>
      <c r="H548" s="5" t="s">
        <v>19844</v>
      </c>
      <c r="I548" s="5" t="s">
        <v>2379</v>
      </c>
      <c r="J548" s="5">
        <v>13877817551</v>
      </c>
      <c r="K548" s="5"/>
      <c r="L548" s="10"/>
      <c r="M548" s="5"/>
      <c r="N548" s="5"/>
      <c r="O548" s="10"/>
      <c r="P548" s="5"/>
      <c r="Q548" s="5"/>
      <c r="R548" s="5"/>
      <c r="S548" s="5"/>
    </row>
    <row r="549" customFormat="1" hidden="1" spans="1:19">
      <c r="A549" s="5">
        <v>546</v>
      </c>
      <c r="B549" s="5" t="s">
        <v>2380</v>
      </c>
      <c r="C549" s="5"/>
      <c r="D549" s="5" t="s">
        <v>225</v>
      </c>
      <c r="E549" s="5" t="s">
        <v>2381</v>
      </c>
      <c r="F549" s="5" t="s">
        <v>24</v>
      </c>
      <c r="G549" s="5">
        <v>19</v>
      </c>
      <c r="H549" s="5" t="s">
        <v>19383</v>
      </c>
      <c r="I549" s="5" t="s">
        <v>2383</v>
      </c>
      <c r="J549" s="5">
        <v>14777392897</v>
      </c>
      <c r="K549" s="5" t="s">
        <v>27</v>
      </c>
      <c r="L549" s="10"/>
      <c r="M549" s="5"/>
      <c r="N549" s="5" t="s">
        <v>27</v>
      </c>
      <c r="O549" s="10"/>
      <c r="P549" s="5"/>
      <c r="Q549" s="5"/>
      <c r="R549" s="5"/>
      <c r="S549" s="5"/>
    </row>
    <row r="550" customFormat="1" hidden="1" spans="1:19">
      <c r="A550" s="5">
        <v>547</v>
      </c>
      <c r="B550" s="5" t="s">
        <v>2384</v>
      </c>
      <c r="C550" s="5"/>
      <c r="D550" s="5" t="s">
        <v>225</v>
      </c>
      <c r="E550" s="5" t="s">
        <v>2385</v>
      </c>
      <c r="F550" s="5" t="s">
        <v>143</v>
      </c>
      <c r="G550" s="5">
        <v>19</v>
      </c>
      <c r="H550" s="5" t="s">
        <v>2386</v>
      </c>
      <c r="I550" s="5" t="s">
        <v>2387</v>
      </c>
      <c r="J550" s="5">
        <v>19977825493</v>
      </c>
      <c r="K550" s="5" t="s">
        <v>27</v>
      </c>
      <c r="L550" s="10"/>
      <c r="M550" s="5"/>
      <c r="N550" s="5" t="s">
        <v>27</v>
      </c>
      <c r="O550" s="10"/>
      <c r="P550" s="5"/>
      <c r="Q550" s="5"/>
      <c r="R550" s="5"/>
      <c r="S550" s="5"/>
    </row>
    <row r="551" customFormat="1" hidden="1" spans="1:19">
      <c r="A551" s="5">
        <v>548</v>
      </c>
      <c r="B551" s="5" t="s">
        <v>2388</v>
      </c>
      <c r="C551" s="5"/>
      <c r="D551" s="5" t="s">
        <v>225</v>
      </c>
      <c r="E551" s="5" t="s">
        <v>2389</v>
      </c>
      <c r="F551" s="5" t="s">
        <v>143</v>
      </c>
      <c r="G551" s="5">
        <v>18</v>
      </c>
      <c r="H551" s="5" t="s">
        <v>17708</v>
      </c>
      <c r="I551" s="5" t="s">
        <v>2391</v>
      </c>
      <c r="J551" s="5">
        <v>15296877304</v>
      </c>
      <c r="K551" s="5"/>
      <c r="L551" s="10"/>
      <c r="M551" s="5"/>
      <c r="N551" s="5"/>
      <c r="O551" s="10"/>
      <c r="P551" s="5"/>
      <c r="Q551" s="5"/>
      <c r="R551" s="5"/>
      <c r="S551" s="5"/>
    </row>
    <row r="552" customFormat="1" hidden="1" spans="1:19">
      <c r="A552" s="5">
        <v>549</v>
      </c>
      <c r="B552" s="5" t="s">
        <v>2392</v>
      </c>
      <c r="C552" s="5"/>
      <c r="D552" s="5" t="s">
        <v>225</v>
      </c>
      <c r="E552" s="5" t="s">
        <v>2393</v>
      </c>
      <c r="F552" s="5" t="s">
        <v>24</v>
      </c>
      <c r="G552" s="5">
        <v>18</v>
      </c>
      <c r="H552" s="5" t="s">
        <v>2394</v>
      </c>
      <c r="I552" s="5" t="s">
        <v>2395</v>
      </c>
      <c r="J552" s="5">
        <v>14736225830</v>
      </c>
      <c r="K552" s="5" t="s">
        <v>27</v>
      </c>
      <c r="L552" s="10"/>
      <c r="M552" s="5"/>
      <c r="N552" s="5" t="s">
        <v>27</v>
      </c>
      <c r="O552" s="10"/>
      <c r="P552" s="5"/>
      <c r="Q552" s="5"/>
      <c r="R552" s="5"/>
      <c r="S552" s="5"/>
    </row>
    <row r="553" customFormat="1" hidden="1" spans="1:19">
      <c r="A553" s="5">
        <v>550</v>
      </c>
      <c r="B553" s="5" t="s">
        <v>2396</v>
      </c>
      <c r="C553" s="5"/>
      <c r="D553" s="5" t="s">
        <v>225</v>
      </c>
      <c r="E553" s="5" t="s">
        <v>2397</v>
      </c>
      <c r="F553" s="5" t="s">
        <v>24</v>
      </c>
      <c r="G553" s="5">
        <v>21</v>
      </c>
      <c r="H553" s="5" t="s">
        <v>2398</v>
      </c>
      <c r="I553" s="5" t="s">
        <v>2399</v>
      </c>
      <c r="J553" s="5">
        <v>13481867349</v>
      </c>
      <c r="K553" s="5" t="s">
        <v>27</v>
      </c>
      <c r="L553" s="10"/>
      <c r="M553" s="5"/>
      <c r="N553" s="5" t="s">
        <v>27</v>
      </c>
      <c r="O553" s="10"/>
      <c r="P553" s="5"/>
      <c r="Q553" s="5"/>
      <c r="R553" s="5"/>
      <c r="S553" s="5"/>
    </row>
    <row r="554" customFormat="1" hidden="1" spans="1:19">
      <c r="A554" s="5">
        <v>551</v>
      </c>
      <c r="B554" s="5" t="s">
        <v>2400</v>
      </c>
      <c r="C554" s="5"/>
      <c r="D554" s="5" t="s">
        <v>225</v>
      </c>
      <c r="E554" s="5" t="s">
        <v>2401</v>
      </c>
      <c r="F554" s="5" t="s">
        <v>24</v>
      </c>
      <c r="G554" s="5">
        <v>18</v>
      </c>
      <c r="H554" s="5" t="s">
        <v>1740</v>
      </c>
      <c r="I554" s="5" t="s">
        <v>2402</v>
      </c>
      <c r="J554" s="5">
        <v>13627783483</v>
      </c>
      <c r="K554" s="5"/>
      <c r="L554" s="10"/>
      <c r="M554" s="5"/>
      <c r="N554" s="5"/>
      <c r="O554" s="10"/>
      <c r="P554" s="5"/>
      <c r="Q554" s="5"/>
      <c r="R554" s="5"/>
      <c r="S554" s="5"/>
    </row>
    <row r="555" customFormat="1" hidden="1" spans="1:19">
      <c r="A555" s="5">
        <v>552</v>
      </c>
      <c r="B555" s="5" t="s">
        <v>2403</v>
      </c>
      <c r="C555" s="5"/>
      <c r="D555" s="5" t="s">
        <v>225</v>
      </c>
      <c r="E555" s="5" t="s">
        <v>2404</v>
      </c>
      <c r="F555" s="5" t="s">
        <v>24</v>
      </c>
      <c r="G555" s="5">
        <v>17</v>
      </c>
      <c r="H555" s="5" t="s">
        <v>2405</v>
      </c>
      <c r="I555" s="5" t="s">
        <v>2406</v>
      </c>
      <c r="J555" s="5">
        <v>13877888915</v>
      </c>
      <c r="K555" s="5"/>
      <c r="L555" s="10"/>
      <c r="M555" s="5"/>
      <c r="N555" s="5"/>
      <c r="O555" s="10"/>
      <c r="P555" s="5"/>
      <c r="Q555" s="5"/>
      <c r="R555" s="5"/>
      <c r="S555" s="5"/>
    </row>
    <row r="556" customFormat="1" hidden="1" spans="1:19">
      <c r="A556" s="5">
        <v>553</v>
      </c>
      <c r="B556" s="5" t="s">
        <v>2407</v>
      </c>
      <c r="C556" s="5"/>
      <c r="D556" s="5" t="s">
        <v>225</v>
      </c>
      <c r="E556" s="5" t="s">
        <v>2408</v>
      </c>
      <c r="F556" s="5" t="s">
        <v>24</v>
      </c>
      <c r="G556" s="5">
        <v>18</v>
      </c>
      <c r="H556" s="5" t="s">
        <v>19845</v>
      </c>
      <c r="I556" s="5" t="s">
        <v>2410</v>
      </c>
      <c r="J556" s="5">
        <v>15077000151</v>
      </c>
      <c r="K556" s="5"/>
      <c r="L556" s="10"/>
      <c r="M556" s="5"/>
      <c r="N556" s="5"/>
      <c r="O556" s="10"/>
      <c r="P556" s="5"/>
      <c r="Q556" s="5"/>
      <c r="R556" s="5"/>
      <c r="S556" s="5"/>
    </row>
    <row r="557" customFormat="1" hidden="1" spans="1:19">
      <c r="A557" s="5">
        <v>554</v>
      </c>
      <c r="B557" s="5" t="s">
        <v>2411</v>
      </c>
      <c r="C557" s="5"/>
      <c r="D557" s="5" t="s">
        <v>225</v>
      </c>
      <c r="E557" s="5" t="s">
        <v>2412</v>
      </c>
      <c r="F557" s="5" t="s">
        <v>24</v>
      </c>
      <c r="G557" s="5">
        <v>19</v>
      </c>
      <c r="H557" s="5" t="s">
        <v>19846</v>
      </c>
      <c r="I557" s="5" t="s">
        <v>2414</v>
      </c>
      <c r="J557" s="5" t="s">
        <v>19847</v>
      </c>
      <c r="K557" s="5"/>
      <c r="L557" s="10"/>
      <c r="M557" s="5"/>
      <c r="N557" s="5"/>
      <c r="O557" s="10"/>
      <c r="P557" s="5"/>
      <c r="Q557" s="5"/>
      <c r="R557" s="5"/>
      <c r="S557" s="5"/>
    </row>
    <row r="558" customFormat="1" hidden="1" spans="1:19">
      <c r="A558" s="5">
        <v>555</v>
      </c>
      <c r="B558" s="5" t="s">
        <v>2415</v>
      </c>
      <c r="C558" s="5"/>
      <c r="D558" s="5" t="s">
        <v>225</v>
      </c>
      <c r="E558" s="5" t="s">
        <v>2416</v>
      </c>
      <c r="F558" s="5" t="s">
        <v>24</v>
      </c>
      <c r="G558" s="5">
        <v>18</v>
      </c>
      <c r="H558" s="5" t="s">
        <v>2417</v>
      </c>
      <c r="I558" s="5" t="s">
        <v>2418</v>
      </c>
      <c r="J558" s="5">
        <v>15977836598</v>
      </c>
      <c r="K558" s="5"/>
      <c r="L558" s="10"/>
      <c r="M558" s="5"/>
      <c r="N558" s="5"/>
      <c r="O558" s="10"/>
      <c r="P558" s="5"/>
      <c r="Q558" s="5"/>
      <c r="R558" s="5"/>
      <c r="S558" s="5"/>
    </row>
    <row r="559" customFormat="1" hidden="1" spans="1:19">
      <c r="A559" s="5">
        <v>556</v>
      </c>
      <c r="B559" s="5" t="s">
        <v>2419</v>
      </c>
      <c r="C559" s="5"/>
      <c r="D559" s="5" t="s">
        <v>225</v>
      </c>
      <c r="E559" s="5" t="s">
        <v>2420</v>
      </c>
      <c r="F559" s="5" t="s">
        <v>24</v>
      </c>
      <c r="G559" s="5">
        <v>22</v>
      </c>
      <c r="H559" s="5" t="s">
        <v>2421</v>
      </c>
      <c r="I559" s="5" t="s">
        <v>2422</v>
      </c>
      <c r="J559" s="5">
        <v>17307781874</v>
      </c>
      <c r="K559" s="5" t="s">
        <v>27</v>
      </c>
      <c r="L559" s="10"/>
      <c r="M559" s="5"/>
      <c r="N559" s="5" t="s">
        <v>30</v>
      </c>
      <c r="O559" s="10"/>
      <c r="P559" s="5"/>
      <c r="Q559" s="5"/>
      <c r="R559" s="5"/>
      <c r="S559" s="5"/>
    </row>
    <row r="560" customFormat="1" hidden="1" spans="1:19">
      <c r="A560" s="5">
        <v>557</v>
      </c>
      <c r="B560" s="5" t="s">
        <v>2423</v>
      </c>
      <c r="C560" s="5"/>
      <c r="D560" s="5" t="s">
        <v>225</v>
      </c>
      <c r="E560" s="5" t="s">
        <v>2424</v>
      </c>
      <c r="F560" s="5" t="s">
        <v>24</v>
      </c>
      <c r="G560" s="5">
        <v>18</v>
      </c>
      <c r="H560" s="5" t="s">
        <v>19848</v>
      </c>
      <c r="I560" s="5" t="s">
        <v>2426</v>
      </c>
      <c r="J560" s="5" t="s">
        <v>18206</v>
      </c>
      <c r="K560" s="5" t="s">
        <v>27</v>
      </c>
      <c r="L560" s="10"/>
      <c r="M560" s="5"/>
      <c r="N560" s="5" t="s">
        <v>27</v>
      </c>
      <c r="O560" s="10"/>
      <c r="P560" s="5"/>
      <c r="Q560" s="5"/>
      <c r="R560" s="5"/>
      <c r="S560" s="5"/>
    </row>
    <row r="561" customFormat="1" hidden="1" spans="1:19">
      <c r="A561" s="5">
        <v>558</v>
      </c>
      <c r="B561" s="5" t="s">
        <v>2427</v>
      </c>
      <c r="C561" s="5"/>
      <c r="D561" s="5" t="s">
        <v>225</v>
      </c>
      <c r="E561" s="5" t="s">
        <v>2428</v>
      </c>
      <c r="F561" s="5" t="s">
        <v>24</v>
      </c>
      <c r="G561" s="5">
        <v>19</v>
      </c>
      <c r="H561" s="5" t="s">
        <v>2429</v>
      </c>
      <c r="I561" s="5" t="s">
        <v>2430</v>
      </c>
      <c r="J561" s="5">
        <v>15296079826</v>
      </c>
      <c r="K561" s="5" t="s">
        <v>27</v>
      </c>
      <c r="L561" s="10"/>
      <c r="M561" s="5"/>
      <c r="N561" s="5" t="s">
        <v>30</v>
      </c>
      <c r="O561" s="10"/>
      <c r="P561" s="5"/>
      <c r="Q561" s="5"/>
      <c r="R561" s="5"/>
      <c r="S561" s="5"/>
    </row>
    <row r="562" customFormat="1" hidden="1" spans="1:19">
      <c r="A562" s="5">
        <v>559</v>
      </c>
      <c r="B562" s="5" t="s">
        <v>2431</v>
      </c>
      <c r="C562" s="5"/>
      <c r="D562" s="5" t="s">
        <v>225</v>
      </c>
      <c r="E562" s="5" t="s">
        <v>2432</v>
      </c>
      <c r="F562" s="5" t="s">
        <v>24</v>
      </c>
      <c r="G562" s="5">
        <v>18</v>
      </c>
      <c r="H562" s="5" t="s">
        <v>19849</v>
      </c>
      <c r="I562" s="5" t="s">
        <v>2434</v>
      </c>
      <c r="J562" s="5">
        <v>15277856758</v>
      </c>
      <c r="K562" s="5" t="s">
        <v>27</v>
      </c>
      <c r="L562" s="10"/>
      <c r="M562" s="5"/>
      <c r="N562" s="5" t="s">
        <v>30</v>
      </c>
      <c r="O562" s="10"/>
      <c r="P562" s="5"/>
      <c r="Q562" s="5"/>
      <c r="R562" s="5"/>
      <c r="S562" s="5"/>
    </row>
    <row r="563" customFormat="1" hidden="1" spans="1:19">
      <c r="A563" s="5">
        <v>560</v>
      </c>
      <c r="B563" s="5" t="s">
        <v>2435</v>
      </c>
      <c r="C563" s="5"/>
      <c r="D563" s="5" t="s">
        <v>225</v>
      </c>
      <c r="E563" s="5" t="s">
        <v>2436</v>
      </c>
      <c r="F563" s="5" t="s">
        <v>143</v>
      </c>
      <c r="G563" s="5">
        <v>18</v>
      </c>
      <c r="H563" s="5" t="s">
        <v>2437</v>
      </c>
      <c r="I563" s="5" t="s">
        <v>2438</v>
      </c>
      <c r="J563" s="5">
        <v>13471801958</v>
      </c>
      <c r="K563" s="5" t="s">
        <v>27</v>
      </c>
      <c r="L563" s="10"/>
      <c r="M563" s="5"/>
      <c r="N563" s="5" t="s">
        <v>27</v>
      </c>
      <c r="O563" s="10"/>
      <c r="P563" s="5"/>
      <c r="Q563" s="5"/>
      <c r="R563" s="5"/>
      <c r="S563" s="5"/>
    </row>
    <row r="564" customFormat="1" hidden="1" spans="1:19">
      <c r="A564" s="5">
        <v>561</v>
      </c>
      <c r="B564" s="5" t="s">
        <v>2439</v>
      </c>
      <c r="C564" s="5"/>
      <c r="D564" s="5" t="s">
        <v>225</v>
      </c>
      <c r="E564" s="5" t="s">
        <v>2440</v>
      </c>
      <c r="F564" s="5" t="s">
        <v>143</v>
      </c>
      <c r="G564" s="5">
        <v>18</v>
      </c>
      <c r="H564" s="5" t="s">
        <v>19703</v>
      </c>
      <c r="I564" s="5" t="s">
        <v>2441</v>
      </c>
      <c r="J564" s="5">
        <v>18807880916</v>
      </c>
      <c r="K564" s="5" t="s">
        <v>27</v>
      </c>
      <c r="L564" s="10"/>
      <c r="M564" s="5"/>
      <c r="N564" s="5" t="s">
        <v>27</v>
      </c>
      <c r="O564" s="10"/>
      <c r="P564" s="5"/>
      <c r="Q564" s="5"/>
      <c r="R564" s="5"/>
      <c r="S564" s="5"/>
    </row>
    <row r="565" customFormat="1" hidden="1" spans="1:19">
      <c r="A565" s="5">
        <v>562</v>
      </c>
      <c r="B565" s="5" t="s">
        <v>2442</v>
      </c>
      <c r="C565" s="5"/>
      <c r="D565" s="5" t="s">
        <v>225</v>
      </c>
      <c r="E565" s="5" t="s">
        <v>2443</v>
      </c>
      <c r="F565" s="5" t="s">
        <v>143</v>
      </c>
      <c r="G565" s="5">
        <v>18</v>
      </c>
      <c r="H565" s="5" t="s">
        <v>2444</v>
      </c>
      <c r="I565" s="5" t="s">
        <v>2445</v>
      </c>
      <c r="J565" s="5">
        <v>15919117468</v>
      </c>
      <c r="K565" s="5"/>
      <c r="L565" s="10"/>
      <c r="M565" s="5"/>
      <c r="N565" s="5"/>
      <c r="O565" s="10"/>
      <c r="P565" s="5"/>
      <c r="Q565" s="5"/>
      <c r="R565" s="5"/>
      <c r="S565" s="5"/>
    </row>
    <row r="566" customFormat="1" hidden="1" spans="1:19">
      <c r="A566" s="5">
        <v>563</v>
      </c>
      <c r="B566" s="5" t="s">
        <v>2447</v>
      </c>
      <c r="C566" s="5"/>
      <c r="D566" s="5" t="s">
        <v>225</v>
      </c>
      <c r="E566" s="5" t="s">
        <v>2448</v>
      </c>
      <c r="F566" s="5" t="s">
        <v>24</v>
      </c>
      <c r="G566" s="5">
        <v>18</v>
      </c>
      <c r="H566" s="5" t="s">
        <v>19850</v>
      </c>
      <c r="I566" s="5" t="s">
        <v>2450</v>
      </c>
      <c r="J566" s="5">
        <v>17807833418</v>
      </c>
      <c r="K566" s="5" t="s">
        <v>27</v>
      </c>
      <c r="L566" s="10"/>
      <c r="M566" s="5"/>
      <c r="N566" s="5" t="s">
        <v>30</v>
      </c>
      <c r="O566" s="10"/>
      <c r="P566" s="5"/>
      <c r="Q566" s="5"/>
      <c r="R566" s="5"/>
      <c r="S566" s="5"/>
    </row>
    <row r="567" customFormat="1" hidden="1" spans="1:19">
      <c r="A567" s="5">
        <v>564</v>
      </c>
      <c r="B567" s="5" t="s">
        <v>2451</v>
      </c>
      <c r="C567" s="5"/>
      <c r="D567" s="5" t="s">
        <v>225</v>
      </c>
      <c r="E567" s="5" t="s">
        <v>2452</v>
      </c>
      <c r="F567" s="5" t="s">
        <v>143</v>
      </c>
      <c r="G567" s="5">
        <v>15</v>
      </c>
      <c r="H567" s="5" t="s">
        <v>20992</v>
      </c>
      <c r="I567" s="5" t="s">
        <v>2454</v>
      </c>
      <c r="J567" s="5">
        <v>18107882642</v>
      </c>
      <c r="K567" s="5"/>
      <c r="L567" s="10"/>
      <c r="M567" s="5"/>
      <c r="N567" s="5"/>
      <c r="O567" s="10"/>
      <c r="P567" s="5"/>
      <c r="Q567" s="5"/>
      <c r="R567" s="5"/>
      <c r="S567" s="5"/>
    </row>
    <row r="568" customFormat="1" hidden="1" spans="1:19">
      <c r="A568" s="5">
        <v>565</v>
      </c>
      <c r="B568" s="5" t="s">
        <v>2456</v>
      </c>
      <c r="C568" s="5"/>
      <c r="D568" s="5" t="s">
        <v>225</v>
      </c>
      <c r="E568" s="5" t="s">
        <v>2457</v>
      </c>
      <c r="F568" s="5" t="s">
        <v>24</v>
      </c>
      <c r="G568" s="5">
        <v>18</v>
      </c>
      <c r="H568" s="5" t="s">
        <v>19851</v>
      </c>
      <c r="I568" s="5" t="s">
        <v>2459</v>
      </c>
      <c r="J568" s="5">
        <v>18378898418</v>
      </c>
      <c r="K568" s="5" t="s">
        <v>27</v>
      </c>
      <c r="L568" s="10"/>
      <c r="M568" s="5"/>
      <c r="N568" s="5" t="s">
        <v>27</v>
      </c>
      <c r="O568" s="10"/>
      <c r="P568" s="5"/>
      <c r="Q568" s="5"/>
      <c r="R568" s="5"/>
      <c r="S568" s="5"/>
    </row>
    <row r="569" customFormat="1" hidden="1" spans="1:19">
      <c r="A569" s="5">
        <v>566</v>
      </c>
      <c r="B569" s="5" t="s">
        <v>2460</v>
      </c>
      <c r="C569" s="5"/>
      <c r="D569" s="5" t="s">
        <v>225</v>
      </c>
      <c r="E569" s="5" t="s">
        <v>2461</v>
      </c>
      <c r="F569" s="5" t="s">
        <v>24</v>
      </c>
      <c r="G569" s="5">
        <v>18</v>
      </c>
      <c r="H569" s="5" t="s">
        <v>2064</v>
      </c>
      <c r="I569" s="5" t="s">
        <v>2462</v>
      </c>
      <c r="J569" s="5">
        <v>15977887315</v>
      </c>
      <c r="K569" s="5"/>
      <c r="L569" s="10"/>
      <c r="M569" s="5"/>
      <c r="N569" s="5"/>
      <c r="O569" s="10"/>
      <c r="P569" s="5"/>
      <c r="Q569" s="5"/>
      <c r="R569" s="5"/>
      <c r="S569" s="5"/>
    </row>
    <row r="570" customFormat="1" hidden="1" spans="1:19">
      <c r="A570" s="5">
        <v>567</v>
      </c>
      <c r="B570" s="5" t="s">
        <v>2463</v>
      </c>
      <c r="C570" s="5"/>
      <c r="D570" s="5" t="s">
        <v>225</v>
      </c>
      <c r="E570" s="5" t="s">
        <v>2464</v>
      </c>
      <c r="F570" s="5" t="s">
        <v>24</v>
      </c>
      <c r="G570" s="5">
        <v>18</v>
      </c>
      <c r="H570" s="5" t="s">
        <v>19852</v>
      </c>
      <c r="I570" s="5" t="s">
        <v>19853</v>
      </c>
      <c r="J570" s="5">
        <v>17396717136</v>
      </c>
      <c r="K570" s="5" t="s">
        <v>27</v>
      </c>
      <c r="L570" s="10"/>
      <c r="M570" s="5"/>
      <c r="N570" s="5" t="s">
        <v>27</v>
      </c>
      <c r="O570" s="10"/>
      <c r="P570" s="5"/>
      <c r="Q570" s="5"/>
      <c r="R570" s="5"/>
      <c r="S570" s="5"/>
    </row>
    <row r="571" customFormat="1" hidden="1" spans="1:19">
      <c r="A571" s="5">
        <v>568</v>
      </c>
      <c r="B571" s="5" t="s">
        <v>2469</v>
      </c>
      <c r="C571" s="5"/>
      <c r="D571" s="5" t="s">
        <v>230</v>
      </c>
      <c r="E571" s="5" t="s">
        <v>2470</v>
      </c>
      <c r="F571" s="5" t="s">
        <v>143</v>
      </c>
      <c r="G571" s="5">
        <v>18</v>
      </c>
      <c r="H571" s="5" t="s">
        <v>2417</v>
      </c>
      <c r="I571" s="5" t="s">
        <v>2471</v>
      </c>
      <c r="J571" s="5" t="s">
        <v>2472</v>
      </c>
      <c r="K571" s="5"/>
      <c r="L571" s="10"/>
      <c r="M571" s="5"/>
      <c r="N571" s="5"/>
      <c r="O571" s="10"/>
      <c r="P571" s="5"/>
      <c r="Q571" s="5"/>
      <c r="R571" s="5"/>
      <c r="S571" s="5"/>
    </row>
    <row r="572" customFormat="1" hidden="1" spans="1:19">
      <c r="A572" s="5">
        <v>569</v>
      </c>
      <c r="B572" s="5" t="s">
        <v>2473</v>
      </c>
      <c r="C572" s="5"/>
      <c r="D572" s="5" t="s">
        <v>230</v>
      </c>
      <c r="E572" s="5" t="s">
        <v>2474</v>
      </c>
      <c r="F572" s="5" t="s">
        <v>143</v>
      </c>
      <c r="G572" s="5">
        <v>18</v>
      </c>
      <c r="H572" s="5" t="s">
        <v>228</v>
      </c>
      <c r="I572" s="5" t="s">
        <v>2475</v>
      </c>
      <c r="J572" s="5" t="s">
        <v>2476</v>
      </c>
      <c r="K572" s="5" t="s">
        <v>27</v>
      </c>
      <c r="L572" s="10"/>
      <c r="M572" s="5"/>
      <c r="N572" s="5" t="s">
        <v>30</v>
      </c>
      <c r="O572" s="10"/>
      <c r="P572" s="5"/>
      <c r="Q572" s="5"/>
      <c r="R572" s="5"/>
      <c r="S572" s="5"/>
    </row>
    <row r="573" customFormat="1" hidden="1" spans="1:19">
      <c r="A573" s="5">
        <v>570</v>
      </c>
      <c r="B573" s="5" t="s">
        <v>2477</v>
      </c>
      <c r="C573" s="5"/>
      <c r="D573" s="5" t="s">
        <v>230</v>
      </c>
      <c r="E573" s="5" t="s">
        <v>2478</v>
      </c>
      <c r="F573" s="5" t="s">
        <v>143</v>
      </c>
      <c r="G573" s="5">
        <v>17</v>
      </c>
      <c r="H573" s="5" t="s">
        <v>20995</v>
      </c>
      <c r="I573" s="5" t="s">
        <v>2480</v>
      </c>
      <c r="J573" s="5" t="s">
        <v>2481</v>
      </c>
      <c r="K573" s="5"/>
      <c r="L573" s="10"/>
      <c r="M573" s="5"/>
      <c r="N573" s="5"/>
      <c r="O573" s="10"/>
      <c r="P573" s="5"/>
      <c r="Q573" s="5"/>
      <c r="R573" s="5"/>
      <c r="S573" s="5"/>
    </row>
    <row r="574" customFormat="1" hidden="1" spans="1:19">
      <c r="A574" s="5">
        <v>571</v>
      </c>
      <c r="B574" s="5" t="s">
        <v>2482</v>
      </c>
      <c r="C574" s="5"/>
      <c r="D574" s="5" t="s">
        <v>230</v>
      </c>
      <c r="E574" s="5" t="s">
        <v>2483</v>
      </c>
      <c r="F574" s="5" t="s">
        <v>24</v>
      </c>
      <c r="G574" s="5">
        <v>16</v>
      </c>
      <c r="H574" s="5" t="s">
        <v>20998</v>
      </c>
      <c r="I574" s="5" t="s">
        <v>2485</v>
      </c>
      <c r="J574" s="5" t="s">
        <v>2486</v>
      </c>
      <c r="K574" s="5"/>
      <c r="L574" s="10"/>
      <c r="M574" s="5"/>
      <c r="N574" s="5"/>
      <c r="O574" s="10"/>
      <c r="P574" s="5"/>
      <c r="Q574" s="5"/>
      <c r="R574" s="5"/>
      <c r="S574" s="5"/>
    </row>
    <row r="575" customFormat="1" hidden="1" spans="1:19">
      <c r="A575" s="5">
        <v>572</v>
      </c>
      <c r="B575" s="5" t="s">
        <v>2487</v>
      </c>
      <c r="C575" s="5"/>
      <c r="D575" s="5" t="s">
        <v>230</v>
      </c>
      <c r="E575" s="5" t="s">
        <v>2488</v>
      </c>
      <c r="F575" s="5" t="s">
        <v>24</v>
      </c>
      <c r="G575" s="5">
        <v>18</v>
      </c>
      <c r="H575" s="5" t="s">
        <v>19854</v>
      </c>
      <c r="I575" s="5" t="s">
        <v>2490</v>
      </c>
      <c r="J575" s="5">
        <v>13481869458</v>
      </c>
      <c r="K575" s="5" t="s">
        <v>27</v>
      </c>
      <c r="L575" s="10"/>
      <c r="M575" s="5"/>
      <c r="N575" s="5" t="s">
        <v>27</v>
      </c>
      <c r="O575" s="10"/>
      <c r="P575" s="5"/>
      <c r="Q575" s="5"/>
      <c r="R575" s="5"/>
      <c r="S575" s="5"/>
    </row>
    <row r="576" customFormat="1" hidden="1" spans="1:19">
      <c r="A576" s="5">
        <v>573</v>
      </c>
      <c r="B576" s="5" t="s">
        <v>2491</v>
      </c>
      <c r="C576" s="5"/>
      <c r="D576" s="5" t="s">
        <v>230</v>
      </c>
      <c r="E576" s="5" t="s">
        <v>2492</v>
      </c>
      <c r="F576" s="5" t="s">
        <v>24</v>
      </c>
      <c r="G576" s="5">
        <v>19</v>
      </c>
      <c r="H576" s="5" t="s">
        <v>19855</v>
      </c>
      <c r="I576" s="5" t="s">
        <v>2494</v>
      </c>
      <c r="J576" s="5">
        <v>18070861031</v>
      </c>
      <c r="K576" s="5" t="s">
        <v>27</v>
      </c>
      <c r="L576" s="10"/>
      <c r="M576" s="5"/>
      <c r="N576" s="5" t="s">
        <v>30</v>
      </c>
      <c r="O576" s="10"/>
      <c r="P576" s="5"/>
      <c r="Q576" s="5"/>
      <c r="R576" s="5"/>
      <c r="S576" s="5"/>
    </row>
    <row r="577" customFormat="1" hidden="1" spans="1:19">
      <c r="A577" s="5">
        <v>574</v>
      </c>
      <c r="B577" s="5" t="s">
        <v>2495</v>
      </c>
      <c r="C577" s="5"/>
      <c r="D577" s="5" t="s">
        <v>230</v>
      </c>
      <c r="E577" s="5" t="s">
        <v>2496</v>
      </c>
      <c r="F577" s="5" t="s">
        <v>143</v>
      </c>
      <c r="G577" s="5">
        <v>19</v>
      </c>
      <c r="H577" s="5" t="s">
        <v>19856</v>
      </c>
      <c r="I577" s="5" t="s">
        <v>2497</v>
      </c>
      <c r="J577" s="5">
        <v>18176139253</v>
      </c>
      <c r="K577" s="5" t="s">
        <v>27</v>
      </c>
      <c r="L577" s="10"/>
      <c r="M577" s="5"/>
      <c r="N577" s="5" t="s">
        <v>30</v>
      </c>
      <c r="O577" s="10"/>
      <c r="P577" s="5"/>
      <c r="Q577" s="5"/>
      <c r="R577" s="5"/>
      <c r="S577" s="5"/>
    </row>
    <row r="578" customFormat="1" hidden="1" spans="1:19">
      <c r="A578" s="5">
        <v>575</v>
      </c>
      <c r="B578" s="5" t="s">
        <v>2498</v>
      </c>
      <c r="C578" s="5"/>
      <c r="D578" s="5" t="s">
        <v>230</v>
      </c>
      <c r="E578" s="5" t="s">
        <v>2499</v>
      </c>
      <c r="F578" s="5" t="s">
        <v>143</v>
      </c>
      <c r="G578" s="5">
        <v>20</v>
      </c>
      <c r="H578" s="5" t="s">
        <v>19857</v>
      </c>
      <c r="I578" s="5" t="s">
        <v>2501</v>
      </c>
      <c r="J578" s="5">
        <v>18777846419</v>
      </c>
      <c r="K578" s="5" t="s">
        <v>27</v>
      </c>
      <c r="L578" s="10"/>
      <c r="M578" s="5"/>
      <c r="N578" s="5" t="s">
        <v>27</v>
      </c>
      <c r="O578" s="10"/>
      <c r="P578" s="5"/>
      <c r="Q578" s="5"/>
      <c r="R578" s="5"/>
      <c r="S578" s="5"/>
    </row>
    <row r="579" customFormat="1" hidden="1" spans="1:19">
      <c r="A579" s="5">
        <v>576</v>
      </c>
      <c r="B579" s="5" t="s">
        <v>2502</v>
      </c>
      <c r="C579" s="5"/>
      <c r="D579" s="5" t="s">
        <v>230</v>
      </c>
      <c r="E579" s="5" t="s">
        <v>2503</v>
      </c>
      <c r="F579" s="5" t="s">
        <v>143</v>
      </c>
      <c r="G579" s="5">
        <v>19</v>
      </c>
      <c r="H579" s="5" t="s">
        <v>2504</v>
      </c>
      <c r="I579" s="5" t="s">
        <v>2505</v>
      </c>
      <c r="J579" s="5">
        <v>13416656406</v>
      </c>
      <c r="K579" s="5" t="s">
        <v>27</v>
      </c>
      <c r="L579" s="10"/>
      <c r="M579" s="5"/>
      <c r="N579" s="5" t="s">
        <v>27</v>
      </c>
      <c r="O579" s="10"/>
      <c r="P579" s="5"/>
      <c r="Q579" s="5"/>
      <c r="R579" s="5"/>
      <c r="S579" s="5"/>
    </row>
    <row r="580" customFormat="1" hidden="1" spans="1:19">
      <c r="A580" s="5">
        <v>577</v>
      </c>
      <c r="B580" s="5" t="s">
        <v>2506</v>
      </c>
      <c r="C580" s="5"/>
      <c r="D580" s="5" t="s">
        <v>230</v>
      </c>
      <c r="E580" s="5" t="s">
        <v>2507</v>
      </c>
      <c r="F580" s="5" t="s">
        <v>143</v>
      </c>
      <c r="G580" s="5">
        <v>16</v>
      </c>
      <c r="H580" s="5" t="s">
        <v>2508</v>
      </c>
      <c r="I580" s="5" t="s">
        <v>2509</v>
      </c>
      <c r="J580" s="5">
        <v>13437589944</v>
      </c>
      <c r="K580" s="5"/>
      <c r="L580" s="10"/>
      <c r="M580" s="5"/>
      <c r="N580" s="5"/>
      <c r="O580" s="10"/>
      <c r="P580" s="5"/>
      <c r="Q580" s="5"/>
      <c r="R580" s="5"/>
      <c r="S580" s="5"/>
    </row>
    <row r="581" customFormat="1" hidden="1" spans="1:19">
      <c r="A581" s="5">
        <v>578</v>
      </c>
      <c r="B581" s="5" t="s">
        <v>2510</v>
      </c>
      <c r="C581" s="5"/>
      <c r="D581" s="5" t="s">
        <v>230</v>
      </c>
      <c r="E581" s="5" t="s">
        <v>2511</v>
      </c>
      <c r="F581" s="5" t="s">
        <v>143</v>
      </c>
      <c r="G581" s="5">
        <v>18</v>
      </c>
      <c r="H581" s="5" t="s">
        <v>19858</v>
      </c>
      <c r="I581" s="5" t="s">
        <v>2513</v>
      </c>
      <c r="J581" s="5" t="s">
        <v>2514</v>
      </c>
      <c r="K581" s="5" t="s">
        <v>27</v>
      </c>
      <c r="L581" s="10"/>
      <c r="M581" s="5"/>
      <c r="N581" s="5" t="s">
        <v>27</v>
      </c>
      <c r="O581" s="10"/>
      <c r="P581" s="5"/>
      <c r="Q581" s="5"/>
      <c r="R581" s="5"/>
      <c r="S581" s="5"/>
    </row>
    <row r="582" customFormat="1" hidden="1" spans="1:19">
      <c r="A582" s="5">
        <v>579</v>
      </c>
      <c r="B582" s="5" t="s">
        <v>2515</v>
      </c>
      <c r="C582" s="5"/>
      <c r="D582" s="5" t="s">
        <v>230</v>
      </c>
      <c r="E582" s="5" t="s">
        <v>2516</v>
      </c>
      <c r="F582" s="5" t="s">
        <v>24</v>
      </c>
      <c r="G582" s="5">
        <v>19</v>
      </c>
      <c r="H582" s="5" t="s">
        <v>19859</v>
      </c>
      <c r="I582" s="5" t="s">
        <v>2518</v>
      </c>
      <c r="J582" s="5">
        <v>15976318465</v>
      </c>
      <c r="K582" s="5" t="s">
        <v>27</v>
      </c>
      <c r="L582" s="10"/>
      <c r="M582" s="5"/>
      <c r="N582" s="5" t="s">
        <v>30</v>
      </c>
      <c r="O582" s="10"/>
      <c r="P582" s="5"/>
      <c r="Q582" s="5"/>
      <c r="R582" s="5"/>
      <c r="S582" s="5"/>
    </row>
    <row r="583" customFormat="1" hidden="1" spans="1:19">
      <c r="A583" s="5">
        <v>580</v>
      </c>
      <c r="B583" s="5" t="s">
        <v>2519</v>
      </c>
      <c r="C583" s="5"/>
      <c r="D583" s="5" t="s">
        <v>230</v>
      </c>
      <c r="E583" s="5" t="s">
        <v>2520</v>
      </c>
      <c r="F583" s="5" t="s">
        <v>24</v>
      </c>
      <c r="G583" s="5">
        <v>19</v>
      </c>
      <c r="H583" s="5" t="s">
        <v>2521</v>
      </c>
      <c r="I583" s="5" t="s">
        <v>2522</v>
      </c>
      <c r="J583" s="5">
        <v>15878489083</v>
      </c>
      <c r="K583" s="5" t="s">
        <v>27</v>
      </c>
      <c r="L583" s="10"/>
      <c r="M583" s="5"/>
      <c r="N583" s="5" t="s">
        <v>30</v>
      </c>
      <c r="O583" s="10"/>
      <c r="P583" s="5"/>
      <c r="Q583" s="5"/>
      <c r="R583" s="5"/>
      <c r="S583" s="5"/>
    </row>
    <row r="584" customFormat="1" hidden="1" spans="1:19">
      <c r="A584" s="5">
        <v>581</v>
      </c>
      <c r="B584" s="5" t="s">
        <v>2523</v>
      </c>
      <c r="C584" s="5"/>
      <c r="D584" s="5" t="s">
        <v>230</v>
      </c>
      <c r="E584" s="5" t="s">
        <v>2524</v>
      </c>
      <c r="F584" s="5" t="s">
        <v>24</v>
      </c>
      <c r="G584" s="5">
        <v>20</v>
      </c>
      <c r="H584" s="5" t="s">
        <v>2525</v>
      </c>
      <c r="I584" s="5" t="s">
        <v>2526</v>
      </c>
      <c r="J584" s="5">
        <v>15807782430</v>
      </c>
      <c r="K584" s="5" t="s">
        <v>27</v>
      </c>
      <c r="L584" s="10"/>
      <c r="M584" s="5"/>
      <c r="N584" s="5" t="s">
        <v>30</v>
      </c>
      <c r="O584" s="10"/>
      <c r="P584" s="5"/>
      <c r="Q584" s="5"/>
      <c r="R584" s="5"/>
      <c r="S584" s="5"/>
    </row>
    <row r="585" customFormat="1" hidden="1" spans="1:19">
      <c r="A585" s="5">
        <v>582</v>
      </c>
      <c r="B585" s="5" t="s">
        <v>2527</v>
      </c>
      <c r="C585" s="5"/>
      <c r="D585" s="5" t="s">
        <v>230</v>
      </c>
      <c r="E585" s="5" t="s">
        <v>2528</v>
      </c>
      <c r="F585" s="5" t="s">
        <v>143</v>
      </c>
      <c r="G585" s="5">
        <v>18</v>
      </c>
      <c r="H585" s="5" t="s">
        <v>2529</v>
      </c>
      <c r="I585" s="5" t="s">
        <v>2530</v>
      </c>
      <c r="J585" s="5">
        <v>14736274423</v>
      </c>
      <c r="K585" s="5" t="s">
        <v>27</v>
      </c>
      <c r="L585" s="10"/>
      <c r="M585" s="5"/>
      <c r="N585" s="5" t="s">
        <v>27</v>
      </c>
      <c r="O585" s="10"/>
      <c r="P585" s="5"/>
      <c r="Q585" s="5"/>
      <c r="R585" s="5"/>
      <c r="S585" s="5"/>
    </row>
    <row r="586" customFormat="1" hidden="1" spans="1:19">
      <c r="A586" s="5">
        <v>583</v>
      </c>
      <c r="B586" s="5" t="s">
        <v>2531</v>
      </c>
      <c r="C586" s="5"/>
      <c r="D586" s="5" t="s">
        <v>230</v>
      </c>
      <c r="E586" s="5" t="s">
        <v>2532</v>
      </c>
      <c r="F586" s="5" t="s">
        <v>143</v>
      </c>
      <c r="G586" s="5">
        <v>19</v>
      </c>
      <c r="H586" s="5" t="s">
        <v>2533</v>
      </c>
      <c r="I586" s="5" t="s">
        <v>2534</v>
      </c>
      <c r="J586" s="5">
        <v>13407754725</v>
      </c>
      <c r="K586" s="5"/>
      <c r="L586" s="10"/>
      <c r="M586" s="5"/>
      <c r="N586" s="5"/>
      <c r="O586" s="10"/>
      <c r="P586" s="5"/>
      <c r="Q586" s="5"/>
      <c r="R586" s="5"/>
      <c r="S586" s="5"/>
    </row>
    <row r="587" customFormat="1" hidden="1" spans="1:19">
      <c r="A587" s="5">
        <v>584</v>
      </c>
      <c r="B587" s="5" t="s">
        <v>2535</v>
      </c>
      <c r="C587" s="5"/>
      <c r="D587" s="5" t="s">
        <v>230</v>
      </c>
      <c r="E587" s="5" t="s">
        <v>2536</v>
      </c>
      <c r="F587" s="5" t="s">
        <v>143</v>
      </c>
      <c r="G587" s="5">
        <v>22</v>
      </c>
      <c r="H587" s="5" t="s">
        <v>2537</v>
      </c>
      <c r="I587" s="5" t="s">
        <v>2538</v>
      </c>
      <c r="J587" s="5" t="s">
        <v>2539</v>
      </c>
      <c r="K587" s="5" t="s">
        <v>27</v>
      </c>
      <c r="L587" s="10"/>
      <c r="M587" s="5"/>
      <c r="N587" s="5" t="s">
        <v>27</v>
      </c>
      <c r="O587" s="10"/>
      <c r="P587" s="5"/>
      <c r="Q587" s="5"/>
      <c r="R587" s="5"/>
      <c r="S587" s="5"/>
    </row>
    <row r="588" customFormat="1" hidden="1" spans="1:19">
      <c r="A588" s="5">
        <v>585</v>
      </c>
      <c r="B588" s="5" t="s">
        <v>2540</v>
      </c>
      <c r="C588" s="5"/>
      <c r="D588" s="5" t="s">
        <v>230</v>
      </c>
      <c r="E588" s="5" t="s">
        <v>2541</v>
      </c>
      <c r="F588" s="5" t="s">
        <v>143</v>
      </c>
      <c r="G588" s="5">
        <v>20</v>
      </c>
      <c r="H588" s="5" t="s">
        <v>924</v>
      </c>
      <c r="I588" s="5" t="s">
        <v>2542</v>
      </c>
      <c r="J588" s="5">
        <v>18977883555</v>
      </c>
      <c r="K588" s="5" t="s">
        <v>27</v>
      </c>
      <c r="L588" s="10"/>
      <c r="M588" s="5"/>
      <c r="N588" s="5" t="s">
        <v>30</v>
      </c>
      <c r="O588" s="10"/>
      <c r="P588" s="5"/>
      <c r="Q588" s="5"/>
      <c r="R588" s="5"/>
      <c r="S588" s="5"/>
    </row>
    <row r="589" customFormat="1" hidden="1" spans="1:19">
      <c r="A589" s="5">
        <v>586</v>
      </c>
      <c r="B589" s="5" t="s">
        <v>2543</v>
      </c>
      <c r="C589" s="5"/>
      <c r="D589" s="5" t="s">
        <v>230</v>
      </c>
      <c r="E589" s="5" t="s">
        <v>2544</v>
      </c>
      <c r="F589" s="5" t="s">
        <v>143</v>
      </c>
      <c r="G589" s="5">
        <v>17</v>
      </c>
      <c r="H589" s="5" t="s">
        <v>2370</v>
      </c>
      <c r="I589" s="5" t="s">
        <v>2545</v>
      </c>
      <c r="J589" s="5" t="s">
        <v>2546</v>
      </c>
      <c r="K589" s="5"/>
      <c r="L589" s="10"/>
      <c r="M589" s="5"/>
      <c r="N589" s="5"/>
      <c r="O589" s="10"/>
      <c r="P589" s="5"/>
      <c r="Q589" s="5"/>
      <c r="R589" s="5"/>
      <c r="S589" s="5"/>
    </row>
    <row r="590" customFormat="1" hidden="1" spans="1:19">
      <c r="A590" s="5">
        <v>587</v>
      </c>
      <c r="B590" s="5" t="s">
        <v>2548</v>
      </c>
      <c r="C590" s="5"/>
      <c r="D590" s="5" t="s">
        <v>230</v>
      </c>
      <c r="E590" s="5" t="s">
        <v>2549</v>
      </c>
      <c r="F590" s="5" t="s">
        <v>143</v>
      </c>
      <c r="G590" s="5">
        <v>19</v>
      </c>
      <c r="H590" s="5" t="s">
        <v>2313</v>
      </c>
      <c r="I590" s="5" t="s">
        <v>2550</v>
      </c>
      <c r="J590" s="5">
        <v>13517584934</v>
      </c>
      <c r="K590" s="5" t="s">
        <v>27</v>
      </c>
      <c r="L590" s="10"/>
      <c r="M590" s="5"/>
      <c r="N590" s="5" t="s">
        <v>27</v>
      </c>
      <c r="O590" s="10"/>
      <c r="P590" s="5"/>
      <c r="Q590" s="5"/>
      <c r="R590" s="5"/>
      <c r="S590" s="5"/>
    </row>
    <row r="591" customFormat="1" hidden="1" spans="1:19">
      <c r="A591" s="5">
        <v>588</v>
      </c>
      <c r="B591" s="5" t="s">
        <v>2551</v>
      </c>
      <c r="C591" s="5"/>
      <c r="D591" s="5" t="s">
        <v>230</v>
      </c>
      <c r="E591" s="5" t="s">
        <v>2552</v>
      </c>
      <c r="F591" s="5" t="s">
        <v>143</v>
      </c>
      <c r="G591" s="5">
        <v>19</v>
      </c>
      <c r="H591" s="5" t="s">
        <v>2553</v>
      </c>
      <c r="I591" s="5" t="s">
        <v>2554</v>
      </c>
      <c r="J591" s="5">
        <v>15977838201</v>
      </c>
      <c r="K591" s="5" t="s">
        <v>27</v>
      </c>
      <c r="L591" s="10"/>
      <c r="M591" s="5"/>
      <c r="N591" s="5" t="s">
        <v>30</v>
      </c>
      <c r="O591" s="10"/>
      <c r="P591" s="5"/>
      <c r="Q591" s="5"/>
      <c r="R591" s="5"/>
      <c r="S591" s="5"/>
    </row>
    <row r="592" customFormat="1" hidden="1" spans="1:19">
      <c r="A592" s="5">
        <v>589</v>
      </c>
      <c r="B592" s="5" t="s">
        <v>2555</v>
      </c>
      <c r="C592" s="5"/>
      <c r="D592" s="5" t="s">
        <v>230</v>
      </c>
      <c r="E592" s="5" t="s">
        <v>2556</v>
      </c>
      <c r="F592" s="5" t="s">
        <v>24</v>
      </c>
      <c r="G592" s="5">
        <v>18</v>
      </c>
      <c r="H592" s="5" t="s">
        <v>17693</v>
      </c>
      <c r="I592" s="5" t="s">
        <v>2558</v>
      </c>
      <c r="J592" s="5">
        <v>18776811995</v>
      </c>
      <c r="K592" s="5" t="s">
        <v>27</v>
      </c>
      <c r="L592" s="10"/>
      <c r="M592" s="5"/>
      <c r="N592" s="5" t="s">
        <v>30</v>
      </c>
      <c r="O592" s="10"/>
      <c r="P592" s="5"/>
      <c r="Q592" s="5"/>
      <c r="R592" s="5"/>
      <c r="S592" s="5"/>
    </row>
    <row r="593" customFormat="1" hidden="1" spans="1:19">
      <c r="A593" s="5">
        <v>590</v>
      </c>
      <c r="B593" s="5" t="s">
        <v>2559</v>
      </c>
      <c r="C593" s="5"/>
      <c r="D593" s="5" t="s">
        <v>230</v>
      </c>
      <c r="E593" s="5" t="s">
        <v>2560</v>
      </c>
      <c r="F593" s="5" t="s">
        <v>24</v>
      </c>
      <c r="G593" s="5">
        <v>19</v>
      </c>
      <c r="H593" s="5" t="s">
        <v>19860</v>
      </c>
      <c r="I593" s="5" t="s">
        <v>1532</v>
      </c>
      <c r="J593" s="5">
        <v>15878687152</v>
      </c>
      <c r="K593" s="5" t="s">
        <v>27</v>
      </c>
      <c r="L593" s="10"/>
      <c r="M593" s="5"/>
      <c r="N593" s="5" t="s">
        <v>30</v>
      </c>
      <c r="O593" s="10"/>
      <c r="P593" s="5"/>
      <c r="Q593" s="5"/>
      <c r="R593" s="5"/>
      <c r="S593" s="5"/>
    </row>
    <row r="594" customFormat="1" hidden="1" spans="1:19">
      <c r="A594" s="5">
        <v>591</v>
      </c>
      <c r="B594" s="5" t="s">
        <v>2562</v>
      </c>
      <c r="C594" s="5"/>
      <c r="D594" s="5" t="s">
        <v>230</v>
      </c>
      <c r="E594" s="5" t="s">
        <v>2563</v>
      </c>
      <c r="F594" s="5" t="s">
        <v>24</v>
      </c>
      <c r="G594" s="5">
        <v>18</v>
      </c>
      <c r="H594" s="5" t="s">
        <v>2564</v>
      </c>
      <c r="I594" s="5" t="s">
        <v>2565</v>
      </c>
      <c r="J594" s="5">
        <v>13457857848</v>
      </c>
      <c r="K594" s="5" t="s">
        <v>27</v>
      </c>
      <c r="L594" s="10"/>
      <c r="M594" s="5"/>
      <c r="N594" s="5" t="s">
        <v>30</v>
      </c>
      <c r="O594" s="10"/>
      <c r="P594" s="5"/>
      <c r="Q594" s="5"/>
      <c r="R594" s="5"/>
      <c r="S594" s="5"/>
    </row>
    <row r="595" customFormat="1" hidden="1" spans="1:19">
      <c r="A595" s="5">
        <v>592</v>
      </c>
      <c r="B595" s="5" t="s">
        <v>2566</v>
      </c>
      <c r="C595" s="5"/>
      <c r="D595" s="5" t="s">
        <v>230</v>
      </c>
      <c r="E595" s="5" t="s">
        <v>2567</v>
      </c>
      <c r="F595" s="5" t="s">
        <v>143</v>
      </c>
      <c r="G595" s="5">
        <v>20</v>
      </c>
      <c r="H595" s="5" t="s">
        <v>2568</v>
      </c>
      <c r="I595" s="5" t="s">
        <v>2569</v>
      </c>
      <c r="J595" s="5" t="s">
        <v>2570</v>
      </c>
      <c r="K595" s="5" t="s">
        <v>27</v>
      </c>
      <c r="L595" s="10"/>
      <c r="M595" s="5"/>
      <c r="N595" s="5" t="s">
        <v>27</v>
      </c>
      <c r="O595" s="10"/>
      <c r="P595" s="5"/>
      <c r="Q595" s="5"/>
      <c r="R595" s="5"/>
      <c r="S595" s="5"/>
    </row>
    <row r="596" customFormat="1" hidden="1" spans="1:19">
      <c r="A596" s="5">
        <v>593</v>
      </c>
      <c r="B596" s="5" t="s">
        <v>2571</v>
      </c>
      <c r="C596" s="5"/>
      <c r="D596" s="5" t="s">
        <v>230</v>
      </c>
      <c r="E596" s="5" t="s">
        <v>2572</v>
      </c>
      <c r="F596" s="5" t="s">
        <v>143</v>
      </c>
      <c r="G596" s="5">
        <v>20</v>
      </c>
      <c r="H596" s="5" t="s">
        <v>2573</v>
      </c>
      <c r="I596" s="5" t="s">
        <v>2574</v>
      </c>
      <c r="J596" s="5" t="s">
        <v>2575</v>
      </c>
      <c r="K596" s="5" t="s">
        <v>27</v>
      </c>
      <c r="L596" s="10"/>
      <c r="M596" s="5"/>
      <c r="N596" s="5" t="s">
        <v>27</v>
      </c>
      <c r="O596" s="10"/>
      <c r="P596" s="5"/>
      <c r="Q596" s="5"/>
      <c r="R596" s="5"/>
      <c r="S596" s="5"/>
    </row>
    <row r="597" customFormat="1" hidden="1" spans="1:19">
      <c r="A597" s="5">
        <v>594</v>
      </c>
      <c r="B597" s="5" t="s">
        <v>2576</v>
      </c>
      <c r="C597" s="5"/>
      <c r="D597" s="5" t="s">
        <v>230</v>
      </c>
      <c r="E597" s="5" t="s">
        <v>2577</v>
      </c>
      <c r="F597" s="5" t="s">
        <v>143</v>
      </c>
      <c r="G597" s="5">
        <v>18</v>
      </c>
      <c r="H597" s="5" t="s">
        <v>2578</v>
      </c>
      <c r="I597" s="5" t="s">
        <v>2579</v>
      </c>
      <c r="J597" s="5" t="s">
        <v>2580</v>
      </c>
      <c r="K597" s="5"/>
      <c r="L597" s="10"/>
      <c r="M597" s="5"/>
      <c r="N597" s="5"/>
      <c r="O597" s="10"/>
      <c r="P597" s="5"/>
      <c r="Q597" s="5"/>
      <c r="R597" s="5"/>
      <c r="S597" s="5"/>
    </row>
    <row r="598" customFormat="1" hidden="1" spans="1:19">
      <c r="A598" s="5">
        <v>595</v>
      </c>
      <c r="B598" s="5" t="s">
        <v>2581</v>
      </c>
      <c r="C598" s="5"/>
      <c r="D598" s="5" t="s">
        <v>230</v>
      </c>
      <c r="E598" s="5" t="s">
        <v>2582</v>
      </c>
      <c r="F598" s="5" t="s">
        <v>143</v>
      </c>
      <c r="G598" s="5">
        <v>18</v>
      </c>
      <c r="H598" s="5" t="s">
        <v>19861</v>
      </c>
      <c r="I598" s="5" t="s">
        <v>2584</v>
      </c>
      <c r="J598" s="5">
        <v>18277830096</v>
      </c>
      <c r="K598" s="5" t="s">
        <v>27</v>
      </c>
      <c r="L598" s="10"/>
      <c r="M598" s="5"/>
      <c r="N598" s="5" t="s">
        <v>30</v>
      </c>
      <c r="O598" s="10"/>
      <c r="P598" s="5"/>
      <c r="Q598" s="5"/>
      <c r="R598" s="5"/>
      <c r="S598" s="5"/>
    </row>
    <row r="599" customFormat="1" hidden="1" spans="1:19">
      <c r="A599" s="5">
        <v>596</v>
      </c>
      <c r="B599" s="5" t="s">
        <v>2585</v>
      </c>
      <c r="C599" s="5"/>
      <c r="D599" s="5" t="s">
        <v>230</v>
      </c>
      <c r="E599" s="5" t="s">
        <v>2586</v>
      </c>
      <c r="F599" s="5" t="s">
        <v>143</v>
      </c>
      <c r="G599" s="5">
        <v>18</v>
      </c>
      <c r="H599" s="5" t="s">
        <v>2587</v>
      </c>
      <c r="I599" s="5" t="s">
        <v>2588</v>
      </c>
      <c r="J599" s="5">
        <v>18707781354</v>
      </c>
      <c r="K599" s="5" t="s">
        <v>27</v>
      </c>
      <c r="L599" s="10"/>
      <c r="M599" s="5"/>
      <c r="N599" s="5" t="s">
        <v>27</v>
      </c>
      <c r="O599" s="10"/>
      <c r="P599" s="5"/>
      <c r="Q599" s="5"/>
      <c r="R599" s="5"/>
      <c r="S599" s="5"/>
    </row>
    <row r="600" customFormat="1" hidden="1" spans="1:19">
      <c r="A600" s="5">
        <v>597</v>
      </c>
      <c r="B600" s="5" t="s">
        <v>2589</v>
      </c>
      <c r="C600" s="5"/>
      <c r="D600" s="5" t="s">
        <v>230</v>
      </c>
      <c r="E600" s="5" t="s">
        <v>2590</v>
      </c>
      <c r="F600" s="5" t="s">
        <v>143</v>
      </c>
      <c r="G600" s="5">
        <v>19</v>
      </c>
      <c r="H600" s="5" t="s">
        <v>2591</v>
      </c>
      <c r="I600" s="5" t="s">
        <v>2592</v>
      </c>
      <c r="J600" s="5">
        <v>15977880462</v>
      </c>
      <c r="K600" s="5" t="s">
        <v>27</v>
      </c>
      <c r="L600" s="10"/>
      <c r="M600" s="5"/>
      <c r="N600" s="5" t="s">
        <v>27</v>
      </c>
      <c r="O600" s="10"/>
      <c r="P600" s="5"/>
      <c r="Q600" s="5"/>
      <c r="R600" s="5"/>
      <c r="S600" s="5"/>
    </row>
    <row r="601" customFormat="1" hidden="1" spans="1:19">
      <c r="A601" s="5">
        <v>598</v>
      </c>
      <c r="B601" s="5" t="s">
        <v>2593</v>
      </c>
      <c r="C601" s="5"/>
      <c r="D601" s="5" t="s">
        <v>230</v>
      </c>
      <c r="E601" s="5" t="s">
        <v>2594</v>
      </c>
      <c r="F601" s="5" t="s">
        <v>24</v>
      </c>
      <c r="G601" s="5">
        <v>19</v>
      </c>
      <c r="H601" s="5" t="s">
        <v>19862</v>
      </c>
      <c r="I601" s="5" t="s">
        <v>2596</v>
      </c>
      <c r="J601" s="5">
        <v>15277856849</v>
      </c>
      <c r="K601" s="5" t="s">
        <v>27</v>
      </c>
      <c r="L601" s="10"/>
      <c r="M601" s="5"/>
      <c r="N601" s="5" t="s">
        <v>27</v>
      </c>
      <c r="O601" s="10"/>
      <c r="P601" s="5"/>
      <c r="Q601" s="5"/>
      <c r="R601" s="5"/>
      <c r="S601" s="5"/>
    </row>
    <row r="602" customFormat="1" hidden="1" spans="1:19">
      <c r="A602" s="5">
        <v>599</v>
      </c>
      <c r="B602" s="5" t="s">
        <v>2597</v>
      </c>
      <c r="C602" s="5"/>
      <c r="D602" s="5" t="s">
        <v>230</v>
      </c>
      <c r="E602" s="5" t="s">
        <v>2598</v>
      </c>
      <c r="F602" s="5" t="s">
        <v>24</v>
      </c>
      <c r="G602" s="5">
        <v>19</v>
      </c>
      <c r="H602" s="5" t="s">
        <v>19863</v>
      </c>
      <c r="I602" s="5" t="s">
        <v>2600</v>
      </c>
      <c r="J602" s="5">
        <v>18176138490</v>
      </c>
      <c r="K602" s="5" t="s">
        <v>27</v>
      </c>
      <c r="L602" s="10"/>
      <c r="M602" s="5"/>
      <c r="N602" s="5" t="s">
        <v>30</v>
      </c>
      <c r="O602" s="10"/>
      <c r="P602" s="5"/>
      <c r="Q602" s="5"/>
      <c r="R602" s="5"/>
      <c r="S602" s="5"/>
    </row>
    <row r="603" customFormat="1" hidden="1" spans="1:19">
      <c r="A603" s="5">
        <v>600</v>
      </c>
      <c r="B603" s="5" t="s">
        <v>2601</v>
      </c>
      <c r="C603" s="5"/>
      <c r="D603" s="5" t="s">
        <v>230</v>
      </c>
      <c r="E603" s="5" t="s">
        <v>2602</v>
      </c>
      <c r="F603" s="5" t="s">
        <v>24</v>
      </c>
      <c r="G603" s="5">
        <v>19</v>
      </c>
      <c r="H603" s="5" t="s">
        <v>19864</v>
      </c>
      <c r="I603" s="5" t="s">
        <v>2604</v>
      </c>
      <c r="J603" s="5" t="s">
        <v>2605</v>
      </c>
      <c r="K603" s="5" t="s">
        <v>27</v>
      </c>
      <c r="L603" s="10"/>
      <c r="M603" s="5"/>
      <c r="N603" s="5" t="s">
        <v>27</v>
      </c>
      <c r="O603" s="10"/>
      <c r="P603" s="5"/>
      <c r="Q603" s="5"/>
      <c r="R603" s="5"/>
      <c r="S603" s="5"/>
    </row>
    <row r="604" customFormat="1" hidden="1" spans="1:19">
      <c r="A604" s="5">
        <v>601</v>
      </c>
      <c r="B604" s="5" t="s">
        <v>2606</v>
      </c>
      <c r="C604" s="5"/>
      <c r="D604" s="5" t="s">
        <v>230</v>
      </c>
      <c r="E604" s="5" t="s">
        <v>2607</v>
      </c>
      <c r="F604" s="5" t="s">
        <v>143</v>
      </c>
      <c r="G604" s="5">
        <v>18</v>
      </c>
      <c r="H604" s="5" t="s">
        <v>21030</v>
      </c>
      <c r="I604" s="5" t="s">
        <v>2609</v>
      </c>
      <c r="J604" s="5">
        <v>14797769178</v>
      </c>
      <c r="K604" s="5"/>
      <c r="L604" s="10"/>
      <c r="M604" s="5"/>
      <c r="N604" s="5"/>
      <c r="O604" s="10"/>
      <c r="P604" s="5"/>
      <c r="Q604" s="5"/>
      <c r="R604" s="5"/>
      <c r="S604" s="5"/>
    </row>
    <row r="605" customFormat="1" hidden="1" spans="1:19">
      <c r="A605" s="5">
        <v>602</v>
      </c>
      <c r="B605" s="5" t="s">
        <v>2610</v>
      </c>
      <c r="C605" s="5"/>
      <c r="D605" s="5" t="s">
        <v>230</v>
      </c>
      <c r="E605" s="5" t="s">
        <v>2611</v>
      </c>
      <c r="F605" s="5" t="s">
        <v>143</v>
      </c>
      <c r="G605" s="5">
        <v>17</v>
      </c>
      <c r="H605" s="5" t="s">
        <v>2612</v>
      </c>
      <c r="I605" s="5" t="s">
        <v>2613</v>
      </c>
      <c r="J605" s="5">
        <v>13707787484</v>
      </c>
      <c r="K605" s="5"/>
      <c r="L605" s="10"/>
      <c r="M605" s="5"/>
      <c r="N605" s="5"/>
      <c r="O605" s="10"/>
      <c r="P605" s="5"/>
      <c r="Q605" s="5"/>
      <c r="R605" s="5"/>
      <c r="S605" s="5"/>
    </row>
    <row r="606" customFormat="1" hidden="1" spans="1:19">
      <c r="A606" s="5">
        <v>603</v>
      </c>
      <c r="B606" s="5" t="s">
        <v>2614</v>
      </c>
      <c r="C606" s="5"/>
      <c r="D606" s="5" t="s">
        <v>230</v>
      </c>
      <c r="E606" s="5" t="s">
        <v>2615</v>
      </c>
      <c r="F606" s="5" t="s">
        <v>143</v>
      </c>
      <c r="G606" s="5">
        <v>19</v>
      </c>
      <c r="H606" s="5" t="s">
        <v>18034</v>
      </c>
      <c r="I606" s="5" t="s">
        <v>2617</v>
      </c>
      <c r="J606" s="5">
        <v>18177871626</v>
      </c>
      <c r="K606" s="5" t="s">
        <v>27</v>
      </c>
      <c r="L606" s="10"/>
      <c r="M606" s="5"/>
      <c r="N606" s="5" t="s">
        <v>27</v>
      </c>
      <c r="O606" s="10"/>
      <c r="P606" s="5"/>
      <c r="Q606" s="5"/>
      <c r="R606" s="5"/>
      <c r="S606" s="5"/>
    </row>
    <row r="607" customFormat="1" hidden="1" spans="1:19">
      <c r="A607" s="5">
        <v>604</v>
      </c>
      <c r="B607" s="5" t="s">
        <v>2618</v>
      </c>
      <c r="C607" s="5"/>
      <c r="D607" s="5" t="s">
        <v>230</v>
      </c>
      <c r="E607" s="5" t="s">
        <v>2619</v>
      </c>
      <c r="F607" s="5" t="s">
        <v>24</v>
      </c>
      <c r="G607" s="5">
        <v>18</v>
      </c>
      <c r="H607" s="5" t="s">
        <v>2620</v>
      </c>
      <c r="I607" s="5" t="s">
        <v>2621</v>
      </c>
      <c r="J607" s="5">
        <v>18154521518</v>
      </c>
      <c r="K607" s="5" t="s">
        <v>27</v>
      </c>
      <c r="L607" s="10"/>
      <c r="M607" s="5"/>
      <c r="N607" s="5" t="s">
        <v>30</v>
      </c>
      <c r="O607" s="10"/>
      <c r="P607" s="5"/>
      <c r="Q607" s="5"/>
      <c r="R607" s="5"/>
      <c r="S607" s="5"/>
    </row>
    <row r="608" customFormat="1" hidden="1" spans="1:19">
      <c r="A608" s="5">
        <v>605</v>
      </c>
      <c r="B608" s="5" t="s">
        <v>2622</v>
      </c>
      <c r="C608" s="5"/>
      <c r="D608" s="5" t="s">
        <v>230</v>
      </c>
      <c r="E608" s="5" t="s">
        <v>2623</v>
      </c>
      <c r="F608" s="5" t="s">
        <v>143</v>
      </c>
      <c r="G608" s="5">
        <v>21</v>
      </c>
      <c r="H608" s="5" t="s">
        <v>2624</v>
      </c>
      <c r="I608" s="5" t="s">
        <v>2625</v>
      </c>
      <c r="J608" s="5" t="s">
        <v>2626</v>
      </c>
      <c r="K608" s="5" t="s">
        <v>27</v>
      </c>
      <c r="L608" s="10"/>
      <c r="M608" s="5"/>
      <c r="N608" s="5" t="s">
        <v>30</v>
      </c>
      <c r="O608" s="10"/>
      <c r="P608" s="5"/>
      <c r="Q608" s="5"/>
      <c r="R608" s="5"/>
      <c r="S608" s="5"/>
    </row>
    <row r="609" customFormat="1" hidden="1" spans="1:19">
      <c r="A609" s="5">
        <v>606</v>
      </c>
      <c r="B609" s="5" t="s">
        <v>2627</v>
      </c>
      <c r="C609" s="5"/>
      <c r="D609" s="5" t="s">
        <v>230</v>
      </c>
      <c r="E609" s="5" t="s">
        <v>2628</v>
      </c>
      <c r="F609" s="5" t="s">
        <v>143</v>
      </c>
      <c r="G609" s="5">
        <v>17</v>
      </c>
      <c r="H609" s="5" t="s">
        <v>2629</v>
      </c>
      <c r="I609" s="5" t="s">
        <v>2630</v>
      </c>
      <c r="J609" s="5">
        <v>13907884030</v>
      </c>
      <c r="K609" s="5"/>
      <c r="L609" s="10"/>
      <c r="M609" s="5"/>
      <c r="N609" s="5"/>
      <c r="O609" s="10"/>
      <c r="P609" s="5"/>
      <c r="Q609" s="5"/>
      <c r="R609" s="5"/>
      <c r="S609" s="5"/>
    </row>
    <row r="610" customFormat="1" hidden="1" spans="1:19">
      <c r="A610" s="5">
        <v>607</v>
      </c>
      <c r="B610" s="5" t="s">
        <v>2631</v>
      </c>
      <c r="C610" s="5"/>
      <c r="D610" s="5" t="s">
        <v>230</v>
      </c>
      <c r="E610" s="5" t="s">
        <v>2632</v>
      </c>
      <c r="F610" s="5" t="s">
        <v>143</v>
      </c>
      <c r="G610" s="5">
        <v>19</v>
      </c>
      <c r="H610" s="5" t="s">
        <v>2633</v>
      </c>
      <c r="I610" s="5" t="s">
        <v>2634</v>
      </c>
      <c r="J610" s="5">
        <v>15807784182</v>
      </c>
      <c r="K610" s="5" t="s">
        <v>27</v>
      </c>
      <c r="L610" s="10"/>
      <c r="M610" s="5"/>
      <c r="N610" s="5" t="s">
        <v>27</v>
      </c>
      <c r="O610" s="10"/>
      <c r="P610" s="5"/>
      <c r="Q610" s="5"/>
      <c r="R610" s="5"/>
      <c r="S610" s="5"/>
    </row>
    <row r="611" customFormat="1" hidden="1" spans="1:19">
      <c r="A611" s="5">
        <v>608</v>
      </c>
      <c r="B611" s="5" t="s">
        <v>2635</v>
      </c>
      <c r="C611" s="5"/>
      <c r="D611" s="5" t="s">
        <v>230</v>
      </c>
      <c r="E611" s="5" t="s">
        <v>2636</v>
      </c>
      <c r="F611" s="5" t="s">
        <v>24</v>
      </c>
      <c r="G611" s="5">
        <v>18</v>
      </c>
      <c r="H611" s="5" t="s">
        <v>19866</v>
      </c>
      <c r="I611" s="5" t="s">
        <v>2638</v>
      </c>
      <c r="J611" s="5">
        <v>18977893155</v>
      </c>
      <c r="K611" s="5" t="s">
        <v>27</v>
      </c>
      <c r="L611" s="10"/>
      <c r="M611" s="5"/>
      <c r="N611" s="5" t="s">
        <v>30</v>
      </c>
      <c r="O611" s="10"/>
      <c r="P611" s="5"/>
      <c r="Q611" s="5"/>
      <c r="R611" s="5"/>
      <c r="S611" s="5"/>
    </row>
    <row r="612" customFormat="1" hidden="1" spans="1:19">
      <c r="A612" s="5">
        <v>609</v>
      </c>
      <c r="B612" s="5" t="s">
        <v>2639</v>
      </c>
      <c r="C612" s="5"/>
      <c r="D612" s="5" t="s">
        <v>230</v>
      </c>
      <c r="E612" s="5" t="s">
        <v>2640</v>
      </c>
      <c r="F612" s="5" t="s">
        <v>24</v>
      </c>
      <c r="G612" s="5">
        <v>18</v>
      </c>
      <c r="H612" s="5" t="s">
        <v>17900</v>
      </c>
      <c r="I612" s="5" t="s">
        <v>2641</v>
      </c>
      <c r="J612" s="5">
        <v>18977800183</v>
      </c>
      <c r="K612" s="5" t="s">
        <v>27</v>
      </c>
      <c r="L612" s="10"/>
      <c r="M612" s="5"/>
      <c r="N612" s="5" t="s">
        <v>30</v>
      </c>
      <c r="O612" s="10"/>
      <c r="P612" s="5"/>
      <c r="Q612" s="5"/>
      <c r="R612" s="5"/>
      <c r="S612" s="5"/>
    </row>
    <row r="613" customFormat="1" hidden="1" spans="1:19">
      <c r="A613" s="5">
        <v>610</v>
      </c>
      <c r="B613" s="5" t="s">
        <v>2642</v>
      </c>
      <c r="C613" s="5"/>
      <c r="D613" s="5" t="s">
        <v>230</v>
      </c>
      <c r="E613" s="5" t="s">
        <v>2643</v>
      </c>
      <c r="F613" s="5" t="s">
        <v>24</v>
      </c>
      <c r="G613" s="5">
        <v>19</v>
      </c>
      <c r="H613" s="5" t="s">
        <v>19867</v>
      </c>
      <c r="I613" s="5" t="s">
        <v>362</v>
      </c>
      <c r="J613" s="5">
        <v>15878822902</v>
      </c>
      <c r="K613" s="5" t="s">
        <v>27</v>
      </c>
      <c r="L613" s="10"/>
      <c r="M613" s="5"/>
      <c r="N613" s="5" t="s">
        <v>27</v>
      </c>
      <c r="O613" s="10"/>
      <c r="P613" s="5"/>
      <c r="Q613" s="5"/>
      <c r="R613" s="5"/>
      <c r="S613" s="5"/>
    </row>
    <row r="614" customFormat="1" hidden="1" spans="1:19">
      <c r="A614" s="5">
        <v>611</v>
      </c>
      <c r="B614" s="5" t="s">
        <v>2645</v>
      </c>
      <c r="C614" s="5"/>
      <c r="D614" s="5" t="s">
        <v>230</v>
      </c>
      <c r="E614" s="5" t="s">
        <v>2646</v>
      </c>
      <c r="F614" s="5" t="s">
        <v>143</v>
      </c>
      <c r="G614" s="5">
        <v>19</v>
      </c>
      <c r="H614" s="5" t="s">
        <v>2647</v>
      </c>
      <c r="I614" s="5" t="s">
        <v>2648</v>
      </c>
      <c r="J614" s="5">
        <v>19978821634</v>
      </c>
      <c r="K614" s="5"/>
      <c r="L614" s="10"/>
      <c r="M614" s="5"/>
      <c r="N614" s="5"/>
      <c r="O614" s="10"/>
      <c r="P614" s="5"/>
      <c r="Q614" s="5"/>
      <c r="R614" s="5"/>
      <c r="S614" s="5"/>
    </row>
    <row r="615" customFormat="1" hidden="1" spans="1:19">
      <c r="A615" s="5">
        <v>612</v>
      </c>
      <c r="B615" s="5" t="s">
        <v>2649</v>
      </c>
      <c r="C615" s="5"/>
      <c r="D615" s="5" t="s">
        <v>230</v>
      </c>
      <c r="E615" s="5" t="s">
        <v>2650</v>
      </c>
      <c r="F615" s="5" t="s">
        <v>143</v>
      </c>
      <c r="G615" s="5">
        <v>18</v>
      </c>
      <c r="H615" s="5" t="s">
        <v>19868</v>
      </c>
      <c r="I615" s="5" t="s">
        <v>2652</v>
      </c>
      <c r="J615" s="5" t="s">
        <v>2653</v>
      </c>
      <c r="K615" s="5" t="s">
        <v>27</v>
      </c>
      <c r="L615" s="10"/>
      <c r="M615" s="5"/>
      <c r="N615" s="5" t="s">
        <v>27</v>
      </c>
      <c r="O615" s="10"/>
      <c r="P615" s="5"/>
      <c r="Q615" s="5"/>
      <c r="R615" s="5"/>
      <c r="S615" s="5"/>
    </row>
    <row r="616" customFormat="1" hidden="1" spans="1:19">
      <c r="A616" s="5">
        <v>613</v>
      </c>
      <c r="B616" s="5" t="s">
        <v>2654</v>
      </c>
      <c r="C616" s="5"/>
      <c r="D616" s="5" t="s">
        <v>230</v>
      </c>
      <c r="E616" s="5" t="s">
        <v>2655</v>
      </c>
      <c r="F616" s="5" t="s">
        <v>143</v>
      </c>
      <c r="G616" s="5">
        <v>20</v>
      </c>
      <c r="H616" s="5" t="s">
        <v>19869</v>
      </c>
      <c r="I616" s="5" t="s">
        <v>2657</v>
      </c>
      <c r="J616" s="5">
        <v>15777804526</v>
      </c>
      <c r="K616" s="5" t="s">
        <v>27</v>
      </c>
      <c r="L616" s="10"/>
      <c r="M616" s="5"/>
      <c r="N616" s="5" t="s">
        <v>27</v>
      </c>
      <c r="O616" s="10"/>
      <c r="P616" s="5"/>
      <c r="Q616" s="5"/>
      <c r="R616" s="5"/>
      <c r="S616" s="5"/>
    </row>
    <row r="617" customFormat="1" hidden="1" spans="1:19">
      <c r="A617" s="5">
        <v>614</v>
      </c>
      <c r="B617" s="5" t="s">
        <v>2658</v>
      </c>
      <c r="C617" s="5"/>
      <c r="D617" s="5" t="s">
        <v>230</v>
      </c>
      <c r="E617" s="5" t="s">
        <v>2659</v>
      </c>
      <c r="F617" s="5" t="s">
        <v>24</v>
      </c>
      <c r="G617" s="5">
        <v>18</v>
      </c>
      <c r="H617" s="5" t="s">
        <v>19288</v>
      </c>
      <c r="I617" s="5" t="s">
        <v>2661</v>
      </c>
      <c r="J617" s="5">
        <v>18077895517</v>
      </c>
      <c r="K617" s="5" t="s">
        <v>27</v>
      </c>
      <c r="L617" s="10"/>
      <c r="M617" s="5"/>
      <c r="N617" s="5" t="s">
        <v>30</v>
      </c>
      <c r="O617" s="10"/>
      <c r="P617" s="5"/>
      <c r="Q617" s="5"/>
      <c r="R617" s="5"/>
      <c r="S617" s="5"/>
    </row>
    <row r="618" customFormat="1" hidden="1" spans="1:19">
      <c r="A618" s="5">
        <v>615</v>
      </c>
      <c r="B618" s="5" t="s">
        <v>2662</v>
      </c>
      <c r="C618" s="5"/>
      <c r="D618" s="5" t="s">
        <v>230</v>
      </c>
      <c r="E618" s="5" t="s">
        <v>2663</v>
      </c>
      <c r="F618" s="5" t="s">
        <v>24</v>
      </c>
      <c r="G618" s="5">
        <v>18</v>
      </c>
      <c r="H618" s="5" t="s">
        <v>2664</v>
      </c>
      <c r="I618" s="5" t="s">
        <v>2665</v>
      </c>
      <c r="J618" s="5">
        <v>18978295348</v>
      </c>
      <c r="K618" s="5"/>
      <c r="L618" s="10"/>
      <c r="M618" s="5"/>
      <c r="N618" s="5"/>
      <c r="O618" s="10"/>
      <c r="P618" s="5"/>
      <c r="Q618" s="5"/>
      <c r="R618" s="5"/>
      <c r="S618" s="5"/>
    </row>
    <row r="619" customFormat="1" hidden="1" spans="1:19">
      <c r="A619" s="5">
        <v>616</v>
      </c>
      <c r="B619" s="5" t="s">
        <v>2666</v>
      </c>
      <c r="C619" s="5"/>
      <c r="D619" s="5" t="s">
        <v>230</v>
      </c>
      <c r="E619" s="5" t="s">
        <v>2667</v>
      </c>
      <c r="F619" s="5" t="s">
        <v>24</v>
      </c>
      <c r="G619" s="5">
        <v>18</v>
      </c>
      <c r="H619" s="5" t="s">
        <v>21042</v>
      </c>
      <c r="I619" s="5" t="s">
        <v>2669</v>
      </c>
      <c r="J619" s="5">
        <v>13407754101</v>
      </c>
      <c r="K619" s="5"/>
      <c r="L619" s="10"/>
      <c r="M619" s="5"/>
      <c r="N619" s="5"/>
      <c r="O619" s="10"/>
      <c r="P619" s="5"/>
      <c r="Q619" s="5"/>
      <c r="R619" s="5"/>
      <c r="S619" s="5"/>
    </row>
    <row r="620" customFormat="1" hidden="1" spans="1:19">
      <c r="A620" s="5">
        <v>617</v>
      </c>
      <c r="B620" s="5" t="s">
        <v>2670</v>
      </c>
      <c r="C620" s="5"/>
      <c r="D620" s="5" t="s">
        <v>230</v>
      </c>
      <c r="E620" s="5" t="s">
        <v>2671</v>
      </c>
      <c r="F620" s="5" t="s">
        <v>143</v>
      </c>
      <c r="G620" s="5">
        <v>19</v>
      </c>
      <c r="H620" s="5" t="s">
        <v>2672</v>
      </c>
      <c r="I620" s="5" t="s">
        <v>2673</v>
      </c>
      <c r="J620" s="5">
        <v>18275897042</v>
      </c>
      <c r="K620" s="5" t="s">
        <v>27</v>
      </c>
      <c r="L620" s="10"/>
      <c r="M620" s="5"/>
      <c r="N620" s="5" t="s">
        <v>27</v>
      </c>
      <c r="O620" s="10"/>
      <c r="P620" s="5"/>
      <c r="Q620" s="5"/>
      <c r="R620" s="5"/>
      <c r="S620" s="5"/>
    </row>
    <row r="621" customFormat="1" hidden="1" spans="1:19">
      <c r="A621" s="5">
        <v>618</v>
      </c>
      <c r="B621" s="5" t="s">
        <v>2674</v>
      </c>
      <c r="C621" s="5"/>
      <c r="D621" s="5" t="s">
        <v>230</v>
      </c>
      <c r="E621" s="5" t="s">
        <v>2675</v>
      </c>
      <c r="F621" s="5" t="s">
        <v>143</v>
      </c>
      <c r="G621" s="5">
        <v>18</v>
      </c>
      <c r="H621" s="5" t="s">
        <v>17966</v>
      </c>
      <c r="I621" s="5" t="s">
        <v>2677</v>
      </c>
      <c r="J621" s="5" t="s">
        <v>2678</v>
      </c>
      <c r="K621" s="5"/>
      <c r="L621" s="10"/>
      <c r="M621" s="5"/>
      <c r="N621" s="5"/>
      <c r="O621" s="10"/>
      <c r="P621" s="5"/>
      <c r="Q621" s="5"/>
      <c r="R621" s="5"/>
      <c r="S621" s="5"/>
    </row>
    <row r="622" customFormat="1" hidden="1" spans="1:19">
      <c r="A622" s="5">
        <v>619</v>
      </c>
      <c r="B622" s="5" t="s">
        <v>2679</v>
      </c>
      <c r="C622" s="5"/>
      <c r="D622" s="5" t="s">
        <v>230</v>
      </c>
      <c r="E622" s="5" t="s">
        <v>2680</v>
      </c>
      <c r="F622" s="5" t="s">
        <v>143</v>
      </c>
      <c r="G622" s="5">
        <v>19</v>
      </c>
      <c r="H622" s="5" t="s">
        <v>2681</v>
      </c>
      <c r="I622" s="5" t="s">
        <v>2682</v>
      </c>
      <c r="J622" s="5">
        <v>15777804854</v>
      </c>
      <c r="K622" s="5" t="s">
        <v>27</v>
      </c>
      <c r="L622" s="10"/>
      <c r="M622" s="5"/>
      <c r="N622" s="5" t="s">
        <v>27</v>
      </c>
      <c r="O622" s="10"/>
      <c r="P622" s="5"/>
      <c r="Q622" s="5"/>
      <c r="R622" s="5"/>
      <c r="S622" s="5"/>
    </row>
    <row r="623" customFormat="1" hidden="1" spans="1:19">
      <c r="A623" s="5">
        <v>620</v>
      </c>
      <c r="B623" s="5" t="s">
        <v>2683</v>
      </c>
      <c r="C623" s="5"/>
      <c r="D623" s="5" t="s">
        <v>230</v>
      </c>
      <c r="E623" s="5" t="s">
        <v>2684</v>
      </c>
      <c r="F623" s="5" t="s">
        <v>24</v>
      </c>
      <c r="G623" s="5">
        <v>18</v>
      </c>
      <c r="H623" s="5" t="s">
        <v>2685</v>
      </c>
      <c r="I623" s="5" t="s">
        <v>2686</v>
      </c>
      <c r="J623" s="5">
        <v>18977842387</v>
      </c>
      <c r="K623" s="5" t="s">
        <v>27</v>
      </c>
      <c r="L623" s="10"/>
      <c r="M623" s="5"/>
      <c r="N623" s="5" t="s">
        <v>30</v>
      </c>
      <c r="O623" s="10"/>
      <c r="P623" s="5"/>
      <c r="Q623" s="5"/>
      <c r="R623" s="5"/>
      <c r="S623" s="5"/>
    </row>
    <row r="624" customFormat="1" hidden="1" spans="1:19">
      <c r="A624" s="5">
        <v>621</v>
      </c>
      <c r="B624" s="5" t="s">
        <v>2687</v>
      </c>
      <c r="C624" s="5"/>
      <c r="D624" s="5" t="s">
        <v>230</v>
      </c>
      <c r="E624" s="5" t="s">
        <v>2688</v>
      </c>
      <c r="F624" s="5" t="s">
        <v>24</v>
      </c>
      <c r="G624" s="5">
        <v>18</v>
      </c>
      <c r="H624" s="5" t="s">
        <v>2689</v>
      </c>
      <c r="I624" s="5" t="s">
        <v>2690</v>
      </c>
      <c r="J624" s="5">
        <v>13788387399</v>
      </c>
      <c r="K624" s="5" t="s">
        <v>27</v>
      </c>
      <c r="L624" s="10"/>
      <c r="M624" s="5"/>
      <c r="N624" s="5" t="s">
        <v>30</v>
      </c>
      <c r="O624" s="10"/>
      <c r="P624" s="5"/>
      <c r="Q624" s="5"/>
      <c r="R624" s="5"/>
      <c r="S624" s="5"/>
    </row>
    <row r="625" customFormat="1" hidden="1" spans="1:19">
      <c r="A625" s="5">
        <v>622</v>
      </c>
      <c r="B625" s="5" t="s">
        <v>2691</v>
      </c>
      <c r="C625" s="5"/>
      <c r="D625" s="5" t="s">
        <v>230</v>
      </c>
      <c r="E625" s="5" t="s">
        <v>2692</v>
      </c>
      <c r="F625" s="5" t="s">
        <v>24</v>
      </c>
      <c r="G625" s="5">
        <v>21</v>
      </c>
      <c r="H625" s="5" t="s">
        <v>19870</v>
      </c>
      <c r="I625" s="5" t="s">
        <v>2694</v>
      </c>
      <c r="J625" s="5">
        <v>13481189569</v>
      </c>
      <c r="K625" s="5" t="s">
        <v>27</v>
      </c>
      <c r="L625" s="10"/>
      <c r="M625" s="5"/>
      <c r="N625" s="5" t="s">
        <v>30</v>
      </c>
      <c r="O625" s="10"/>
      <c r="P625" s="5"/>
      <c r="Q625" s="5"/>
      <c r="R625" s="5"/>
      <c r="S625" s="5"/>
    </row>
    <row r="626" customFormat="1" hidden="1" spans="1:19">
      <c r="A626" s="5">
        <v>623</v>
      </c>
      <c r="B626" s="5" t="s">
        <v>2695</v>
      </c>
      <c r="C626" s="5"/>
      <c r="D626" s="5" t="s">
        <v>230</v>
      </c>
      <c r="E626" s="5" t="s">
        <v>2696</v>
      </c>
      <c r="F626" s="5" t="s">
        <v>24</v>
      </c>
      <c r="G626" s="5">
        <v>19</v>
      </c>
      <c r="H626" s="5" t="s">
        <v>2697</v>
      </c>
      <c r="I626" s="5" t="s">
        <v>2698</v>
      </c>
      <c r="J626" s="5">
        <v>15277855563</v>
      </c>
      <c r="K626" s="5" t="s">
        <v>27</v>
      </c>
      <c r="L626" s="10"/>
      <c r="M626" s="5"/>
      <c r="N626" s="5" t="s">
        <v>27</v>
      </c>
      <c r="O626" s="10"/>
      <c r="P626" s="5"/>
      <c r="Q626" s="5"/>
      <c r="R626" s="5"/>
      <c r="S626" s="5"/>
    </row>
    <row r="627" customFormat="1" hidden="1" spans="1:19">
      <c r="A627" s="5">
        <v>624</v>
      </c>
      <c r="B627" s="5" t="s">
        <v>2699</v>
      </c>
      <c r="C627" s="5"/>
      <c r="D627" s="5" t="s">
        <v>230</v>
      </c>
      <c r="E627" s="5" t="s">
        <v>2700</v>
      </c>
      <c r="F627" s="5" t="s">
        <v>24</v>
      </c>
      <c r="G627" s="5">
        <v>19</v>
      </c>
      <c r="H627" s="5" t="s">
        <v>19871</v>
      </c>
      <c r="I627" s="5" t="s">
        <v>19872</v>
      </c>
      <c r="J627" s="5" t="s">
        <v>2703</v>
      </c>
      <c r="K627" s="5"/>
      <c r="L627" s="10"/>
      <c r="M627" s="5"/>
      <c r="N627" s="5"/>
      <c r="O627" s="10"/>
      <c r="P627" s="5"/>
      <c r="Q627" s="5"/>
      <c r="R627" s="5"/>
      <c r="S627" s="5"/>
    </row>
    <row r="628" customFormat="1" hidden="1" spans="1:19">
      <c r="A628" s="5">
        <v>625</v>
      </c>
      <c r="B628" s="5" t="s">
        <v>2704</v>
      </c>
      <c r="C628" s="5"/>
      <c r="D628" s="5" t="s">
        <v>230</v>
      </c>
      <c r="E628" s="5" t="s">
        <v>2705</v>
      </c>
      <c r="F628" s="5" t="s">
        <v>24</v>
      </c>
      <c r="G628" s="5">
        <v>18</v>
      </c>
      <c r="H628" s="5" t="s">
        <v>19873</v>
      </c>
      <c r="I628" s="5" t="s">
        <v>2707</v>
      </c>
      <c r="J628" s="5">
        <v>18776871691</v>
      </c>
      <c r="K628" s="5" t="s">
        <v>27</v>
      </c>
      <c r="L628" s="10"/>
      <c r="M628" s="5"/>
      <c r="N628" s="5" t="s">
        <v>30</v>
      </c>
      <c r="O628" s="10"/>
      <c r="P628" s="5"/>
      <c r="Q628" s="5"/>
      <c r="R628" s="5"/>
      <c r="S628" s="5"/>
    </row>
    <row r="629" customFormat="1" hidden="1" spans="1:19">
      <c r="A629" s="5">
        <v>626</v>
      </c>
      <c r="B629" s="5" t="s">
        <v>2708</v>
      </c>
      <c r="C629" s="5"/>
      <c r="D629" s="5" t="s">
        <v>234</v>
      </c>
      <c r="E629" s="5" t="s">
        <v>2709</v>
      </c>
      <c r="F629" s="5" t="s">
        <v>143</v>
      </c>
      <c r="G629" s="5">
        <v>18</v>
      </c>
      <c r="H629" s="5" t="s">
        <v>19874</v>
      </c>
      <c r="I629" s="5" t="s">
        <v>2711</v>
      </c>
      <c r="J629" s="5">
        <v>15777807264</v>
      </c>
      <c r="K629" s="5" t="s">
        <v>27</v>
      </c>
      <c r="L629" s="10"/>
      <c r="M629" s="5"/>
      <c r="N629" s="5" t="s">
        <v>27</v>
      </c>
      <c r="O629" s="10"/>
      <c r="P629" s="5"/>
      <c r="Q629" s="5"/>
      <c r="R629" s="5"/>
      <c r="S629" s="5"/>
    </row>
    <row r="630" customFormat="1" hidden="1" spans="1:19">
      <c r="A630" s="5">
        <v>627</v>
      </c>
      <c r="B630" s="5" t="s">
        <v>2712</v>
      </c>
      <c r="C630" s="5"/>
      <c r="D630" s="5" t="s">
        <v>234</v>
      </c>
      <c r="E630" s="5" t="s">
        <v>2713</v>
      </c>
      <c r="F630" s="5" t="s">
        <v>143</v>
      </c>
      <c r="G630" s="5">
        <v>19</v>
      </c>
      <c r="H630" s="5" t="s">
        <v>2714</v>
      </c>
      <c r="I630" s="5" t="s">
        <v>2715</v>
      </c>
      <c r="J630" s="5">
        <v>19977846258</v>
      </c>
      <c r="K630" s="5" t="s">
        <v>27</v>
      </c>
      <c r="L630" s="10"/>
      <c r="M630" s="5"/>
      <c r="N630" s="5" t="s">
        <v>27</v>
      </c>
      <c r="O630" s="10"/>
      <c r="P630" s="5"/>
      <c r="Q630" s="5"/>
      <c r="R630" s="5"/>
      <c r="S630" s="5"/>
    </row>
    <row r="631" customFormat="1" hidden="1" spans="1:19">
      <c r="A631" s="5">
        <v>628</v>
      </c>
      <c r="B631" s="5" t="s">
        <v>2716</v>
      </c>
      <c r="C631" s="5"/>
      <c r="D631" s="5" t="s">
        <v>234</v>
      </c>
      <c r="E631" s="5" t="s">
        <v>2717</v>
      </c>
      <c r="F631" s="5" t="s">
        <v>143</v>
      </c>
      <c r="G631" s="5">
        <v>16</v>
      </c>
      <c r="H631" s="5" t="s">
        <v>17619</v>
      </c>
      <c r="I631" s="5" t="s">
        <v>2718</v>
      </c>
      <c r="J631" s="5">
        <v>13471802327</v>
      </c>
      <c r="K631" s="5"/>
      <c r="L631" s="10"/>
      <c r="M631" s="5"/>
      <c r="N631" s="5"/>
      <c r="O631" s="10"/>
      <c r="P631" s="5"/>
      <c r="Q631" s="5"/>
      <c r="R631" s="5"/>
      <c r="S631" s="5"/>
    </row>
    <row r="632" customFormat="1" hidden="1" spans="1:19">
      <c r="A632" s="5">
        <v>629</v>
      </c>
      <c r="B632" s="5" t="s">
        <v>2719</v>
      </c>
      <c r="C632" s="5"/>
      <c r="D632" s="5" t="s">
        <v>234</v>
      </c>
      <c r="E632" s="5" t="s">
        <v>2720</v>
      </c>
      <c r="F632" s="5" t="s">
        <v>143</v>
      </c>
      <c r="G632" s="5">
        <v>18</v>
      </c>
      <c r="H632" s="5" t="s">
        <v>17778</v>
      </c>
      <c r="I632" s="5" t="s">
        <v>2722</v>
      </c>
      <c r="J632" s="5">
        <v>15296877540</v>
      </c>
      <c r="K632" s="5" t="s">
        <v>27</v>
      </c>
      <c r="L632" s="10"/>
      <c r="M632" s="5"/>
      <c r="N632" s="5" t="s">
        <v>27</v>
      </c>
      <c r="O632" s="10"/>
      <c r="P632" s="5"/>
      <c r="Q632" s="5"/>
      <c r="R632" s="5"/>
      <c r="S632" s="5"/>
    </row>
    <row r="633" customFormat="1" hidden="1" spans="1:19">
      <c r="A633" s="5">
        <v>630</v>
      </c>
      <c r="B633" s="5" t="s">
        <v>2723</v>
      </c>
      <c r="C633" s="5"/>
      <c r="D633" s="5" t="s">
        <v>234</v>
      </c>
      <c r="E633" s="5" t="s">
        <v>2724</v>
      </c>
      <c r="F633" s="5" t="s">
        <v>143</v>
      </c>
      <c r="G633" s="5">
        <v>19</v>
      </c>
      <c r="H633" s="5" t="s">
        <v>19875</v>
      </c>
      <c r="I633" s="5" t="s">
        <v>2726</v>
      </c>
      <c r="J633" s="5">
        <v>15078613453</v>
      </c>
      <c r="K633" s="5" t="s">
        <v>27</v>
      </c>
      <c r="L633" s="10"/>
      <c r="M633" s="5"/>
      <c r="N633" s="5" t="s">
        <v>27</v>
      </c>
      <c r="O633" s="10"/>
      <c r="P633" s="5"/>
      <c r="Q633" s="5"/>
      <c r="R633" s="5"/>
      <c r="S633" s="5"/>
    </row>
    <row r="634" customFormat="1" hidden="1" spans="1:19">
      <c r="A634" s="5">
        <v>631</v>
      </c>
      <c r="B634" s="5" t="s">
        <v>2727</v>
      </c>
      <c r="C634" s="5"/>
      <c r="D634" s="5" t="s">
        <v>234</v>
      </c>
      <c r="E634" s="5" t="s">
        <v>2728</v>
      </c>
      <c r="F634" s="5" t="s">
        <v>24</v>
      </c>
      <c r="G634" s="5">
        <v>19</v>
      </c>
      <c r="H634" s="5" t="s">
        <v>19723</v>
      </c>
      <c r="I634" s="5" t="s">
        <v>2729</v>
      </c>
      <c r="J634" s="5">
        <v>15019656004</v>
      </c>
      <c r="K634" s="5" t="s">
        <v>27</v>
      </c>
      <c r="L634" s="10"/>
      <c r="M634" s="5"/>
      <c r="N634" s="5" t="s">
        <v>30</v>
      </c>
      <c r="O634" s="10"/>
      <c r="P634" s="5"/>
      <c r="Q634" s="5"/>
      <c r="R634" s="5"/>
      <c r="S634" s="5"/>
    </row>
    <row r="635" customFormat="1" hidden="1" spans="1:19">
      <c r="A635" s="5">
        <v>632</v>
      </c>
      <c r="B635" s="5" t="s">
        <v>2730</v>
      </c>
      <c r="C635" s="5"/>
      <c r="D635" s="5" t="s">
        <v>234</v>
      </c>
      <c r="E635" s="5" t="s">
        <v>2731</v>
      </c>
      <c r="F635" s="5" t="s">
        <v>24</v>
      </c>
      <c r="G635" s="5">
        <v>18</v>
      </c>
      <c r="H635" s="5" t="s">
        <v>17840</v>
      </c>
      <c r="I635" s="5" t="s">
        <v>2733</v>
      </c>
      <c r="J635" s="5">
        <v>18978760010</v>
      </c>
      <c r="K635" s="5" t="s">
        <v>27</v>
      </c>
      <c r="L635" s="10"/>
      <c r="M635" s="5"/>
      <c r="N635" s="5" t="s">
        <v>30</v>
      </c>
      <c r="O635" s="10"/>
      <c r="P635" s="5"/>
      <c r="Q635" s="5"/>
      <c r="R635" s="5"/>
      <c r="S635" s="5"/>
    </row>
    <row r="636" customFormat="1" hidden="1" spans="1:19">
      <c r="A636" s="5">
        <v>633</v>
      </c>
      <c r="B636" s="5" t="s">
        <v>2734</v>
      </c>
      <c r="C636" s="5"/>
      <c r="D636" s="5" t="s">
        <v>234</v>
      </c>
      <c r="E636" s="5" t="s">
        <v>2735</v>
      </c>
      <c r="F636" s="5" t="s">
        <v>143</v>
      </c>
      <c r="G636" s="5">
        <v>18</v>
      </c>
      <c r="H636" s="5" t="s">
        <v>19876</v>
      </c>
      <c r="I636" s="5" t="s">
        <v>2737</v>
      </c>
      <c r="J636" s="5" t="s">
        <v>2738</v>
      </c>
      <c r="K636" s="5" t="s">
        <v>27</v>
      </c>
      <c r="L636" s="10"/>
      <c r="M636" s="5"/>
      <c r="N636" s="5" t="s">
        <v>30</v>
      </c>
      <c r="O636" s="10"/>
      <c r="P636" s="5"/>
      <c r="Q636" s="5"/>
      <c r="R636" s="5"/>
      <c r="S636" s="5"/>
    </row>
    <row r="637" customFormat="1" hidden="1" spans="1:19">
      <c r="A637" s="5">
        <v>634</v>
      </c>
      <c r="B637" s="5" t="s">
        <v>2739</v>
      </c>
      <c r="C637" s="5"/>
      <c r="D637" s="5" t="s">
        <v>234</v>
      </c>
      <c r="E637" s="5" t="s">
        <v>2740</v>
      </c>
      <c r="F637" s="5" t="s">
        <v>143</v>
      </c>
      <c r="G637" s="5">
        <v>20</v>
      </c>
      <c r="H637" s="5" t="s">
        <v>2741</v>
      </c>
      <c r="I637" s="5" t="s">
        <v>2742</v>
      </c>
      <c r="J637" s="5">
        <v>17776576510</v>
      </c>
      <c r="K637" s="5" t="s">
        <v>27</v>
      </c>
      <c r="L637" s="10"/>
      <c r="M637" s="5"/>
      <c r="N637" s="5" t="s">
        <v>27</v>
      </c>
      <c r="O637" s="10"/>
      <c r="P637" s="5"/>
      <c r="Q637" s="5"/>
      <c r="R637" s="5"/>
      <c r="S637" s="5"/>
    </row>
    <row r="638" customFormat="1" hidden="1" spans="1:19">
      <c r="A638" s="5">
        <v>635</v>
      </c>
      <c r="B638" s="5" t="s">
        <v>2743</v>
      </c>
      <c r="C638" s="5"/>
      <c r="D638" s="5" t="s">
        <v>234</v>
      </c>
      <c r="E638" s="5" t="s">
        <v>2744</v>
      </c>
      <c r="F638" s="5" t="s">
        <v>24</v>
      </c>
      <c r="G638" s="5">
        <v>17</v>
      </c>
      <c r="H638" s="5" t="s">
        <v>18340</v>
      </c>
      <c r="I638" s="5" t="s">
        <v>2746</v>
      </c>
      <c r="J638" s="5">
        <v>13558289296</v>
      </c>
      <c r="K638" s="5"/>
      <c r="L638" s="10"/>
      <c r="M638" s="5"/>
      <c r="N638" s="5"/>
      <c r="O638" s="10"/>
      <c r="P638" s="5"/>
      <c r="Q638" s="5"/>
      <c r="R638" s="5"/>
      <c r="S638" s="5"/>
    </row>
    <row r="639" customFormat="1" hidden="1" spans="1:19">
      <c r="A639" s="5">
        <v>636</v>
      </c>
      <c r="B639" s="5" t="s">
        <v>2748</v>
      </c>
      <c r="C639" s="5"/>
      <c r="D639" s="5" t="s">
        <v>234</v>
      </c>
      <c r="E639" s="5" t="s">
        <v>2749</v>
      </c>
      <c r="F639" s="5" t="s">
        <v>143</v>
      </c>
      <c r="G639" s="5">
        <v>20</v>
      </c>
      <c r="H639" s="5" t="s">
        <v>2750</v>
      </c>
      <c r="I639" s="5" t="s">
        <v>2751</v>
      </c>
      <c r="J639" s="5">
        <v>19127018357</v>
      </c>
      <c r="K639" s="5" t="s">
        <v>27</v>
      </c>
      <c r="L639" s="10"/>
      <c r="M639" s="5"/>
      <c r="N639" s="5" t="s">
        <v>27</v>
      </c>
      <c r="O639" s="10"/>
      <c r="P639" s="5"/>
      <c r="Q639" s="5"/>
      <c r="R639" s="5"/>
      <c r="S639" s="5"/>
    </row>
    <row r="640" customFormat="1" hidden="1" spans="1:19">
      <c r="A640" s="5">
        <v>637</v>
      </c>
      <c r="B640" s="5" t="s">
        <v>2752</v>
      </c>
      <c r="C640" s="5"/>
      <c r="D640" s="5" t="s">
        <v>234</v>
      </c>
      <c r="E640" s="5" t="s">
        <v>2753</v>
      </c>
      <c r="F640" s="5" t="s">
        <v>143</v>
      </c>
      <c r="G640" s="5">
        <v>17</v>
      </c>
      <c r="H640" s="5" t="s">
        <v>2754</v>
      </c>
      <c r="I640" s="5" t="s">
        <v>944</v>
      </c>
      <c r="J640" s="5">
        <v>14777392130</v>
      </c>
      <c r="K640" s="5"/>
      <c r="L640" s="10"/>
      <c r="M640" s="5"/>
      <c r="N640" s="5"/>
      <c r="O640" s="10"/>
      <c r="P640" s="5"/>
      <c r="Q640" s="5"/>
      <c r="R640" s="5"/>
      <c r="S640" s="5"/>
    </row>
    <row r="641" customFormat="1" hidden="1" spans="1:19">
      <c r="A641" s="5">
        <v>638</v>
      </c>
      <c r="B641" s="5" t="s">
        <v>2755</v>
      </c>
      <c r="C641" s="5"/>
      <c r="D641" s="5" t="s">
        <v>234</v>
      </c>
      <c r="E641" s="5" t="s">
        <v>2756</v>
      </c>
      <c r="F641" s="5" t="s">
        <v>24</v>
      </c>
      <c r="G641" s="5">
        <v>18</v>
      </c>
      <c r="H641" s="5" t="s">
        <v>2757</v>
      </c>
      <c r="I641" s="5" t="s">
        <v>2758</v>
      </c>
      <c r="J641" s="5">
        <v>13554707255</v>
      </c>
      <c r="K641" s="5"/>
      <c r="L641" s="10"/>
      <c r="M641" s="5"/>
      <c r="N641" s="5"/>
      <c r="O641" s="10"/>
      <c r="P641" s="5"/>
      <c r="Q641" s="5"/>
      <c r="R641" s="5"/>
      <c r="S641" s="5"/>
    </row>
    <row r="642" customFormat="1" hidden="1" spans="1:19">
      <c r="A642" s="5">
        <v>639</v>
      </c>
      <c r="B642" s="5" t="s">
        <v>2759</v>
      </c>
      <c r="C642" s="5"/>
      <c r="D642" s="5" t="s">
        <v>234</v>
      </c>
      <c r="E642" s="5" t="s">
        <v>2760</v>
      </c>
      <c r="F642" s="5" t="s">
        <v>143</v>
      </c>
      <c r="G642" s="5">
        <v>18</v>
      </c>
      <c r="H642" s="5" t="s">
        <v>2761</v>
      </c>
      <c r="I642" s="5" t="s">
        <v>2762</v>
      </c>
      <c r="J642" s="5">
        <v>13377494016</v>
      </c>
      <c r="K642" s="5" t="s">
        <v>27</v>
      </c>
      <c r="L642" s="10"/>
      <c r="M642" s="5"/>
      <c r="N642" s="5" t="s">
        <v>27</v>
      </c>
      <c r="O642" s="10"/>
      <c r="P642" s="5"/>
      <c r="Q642" s="5"/>
      <c r="R642" s="5"/>
      <c r="S642" s="5"/>
    </row>
    <row r="643" customFormat="1" hidden="1" spans="1:19">
      <c r="A643" s="5">
        <v>640</v>
      </c>
      <c r="B643" s="5" t="s">
        <v>2763</v>
      </c>
      <c r="C643" s="5"/>
      <c r="D643" s="5" t="s">
        <v>234</v>
      </c>
      <c r="E643" s="5" t="s">
        <v>2764</v>
      </c>
      <c r="F643" s="5" t="s">
        <v>143</v>
      </c>
      <c r="G643" s="5">
        <v>18</v>
      </c>
      <c r="H643" s="5" t="s">
        <v>21042</v>
      </c>
      <c r="I643" s="5" t="s">
        <v>2765</v>
      </c>
      <c r="J643" s="5">
        <v>18978295466</v>
      </c>
      <c r="K643" s="5"/>
      <c r="L643" s="10"/>
      <c r="M643" s="5"/>
      <c r="N643" s="5"/>
      <c r="O643" s="10"/>
      <c r="P643" s="5"/>
      <c r="Q643" s="5"/>
      <c r="R643" s="5"/>
      <c r="S643" s="5"/>
    </row>
    <row r="644" customFormat="1" hidden="1" spans="1:19">
      <c r="A644" s="5">
        <v>641</v>
      </c>
      <c r="B644" s="5" t="s">
        <v>2766</v>
      </c>
      <c r="C644" s="5"/>
      <c r="D644" s="5" t="s">
        <v>234</v>
      </c>
      <c r="E644" s="5" t="s">
        <v>2767</v>
      </c>
      <c r="F644" s="5" t="s">
        <v>24</v>
      </c>
      <c r="G644" s="5">
        <v>18</v>
      </c>
      <c r="H644" s="5" t="s">
        <v>2768</v>
      </c>
      <c r="I644" s="5" t="s">
        <v>2769</v>
      </c>
      <c r="J644" s="5">
        <v>15777802138</v>
      </c>
      <c r="K644" s="5" t="s">
        <v>27</v>
      </c>
      <c r="L644" s="10"/>
      <c r="M644" s="5"/>
      <c r="N644" s="5" t="s">
        <v>27</v>
      </c>
      <c r="O644" s="10"/>
      <c r="P644" s="5"/>
      <c r="Q644" s="5"/>
      <c r="R644" s="5"/>
      <c r="S644" s="5"/>
    </row>
    <row r="645" customFormat="1" hidden="1" spans="1:19">
      <c r="A645" s="5">
        <v>642</v>
      </c>
      <c r="B645" s="5" t="s">
        <v>2770</v>
      </c>
      <c r="C645" s="5"/>
      <c r="D645" s="5" t="s">
        <v>234</v>
      </c>
      <c r="E645" s="5" t="s">
        <v>2771</v>
      </c>
      <c r="F645" s="5" t="s">
        <v>143</v>
      </c>
      <c r="G645" s="5">
        <v>18</v>
      </c>
      <c r="H645" s="5" t="s">
        <v>1990</v>
      </c>
      <c r="I645" s="5" t="s">
        <v>2532</v>
      </c>
      <c r="J645" s="5">
        <v>18107883775</v>
      </c>
      <c r="K645" s="5" t="s">
        <v>27</v>
      </c>
      <c r="L645" s="10"/>
      <c r="M645" s="5"/>
      <c r="N645" s="5" t="s">
        <v>27</v>
      </c>
      <c r="O645" s="10"/>
      <c r="P645" s="5"/>
      <c r="Q645" s="5"/>
      <c r="R645" s="5"/>
      <c r="S645" s="5"/>
    </row>
    <row r="646" customFormat="1" hidden="1" spans="1:19">
      <c r="A646" s="5">
        <v>643</v>
      </c>
      <c r="B646" s="5" t="s">
        <v>2772</v>
      </c>
      <c r="C646" s="5"/>
      <c r="D646" s="5" t="s">
        <v>234</v>
      </c>
      <c r="E646" s="5" t="s">
        <v>2773</v>
      </c>
      <c r="F646" s="5" t="s">
        <v>143</v>
      </c>
      <c r="G646" s="5">
        <v>18</v>
      </c>
      <c r="H646" s="5" t="s">
        <v>19289</v>
      </c>
      <c r="I646" s="5" t="s">
        <v>2775</v>
      </c>
      <c r="J646" s="5">
        <v>13557083679</v>
      </c>
      <c r="K646" s="5" t="s">
        <v>27</v>
      </c>
      <c r="L646" s="10"/>
      <c r="M646" s="5"/>
      <c r="N646" s="5" t="s">
        <v>27</v>
      </c>
      <c r="O646" s="10"/>
      <c r="P646" s="5"/>
      <c r="Q646" s="5"/>
      <c r="R646" s="5"/>
      <c r="S646" s="5"/>
    </row>
    <row r="647" customFormat="1" hidden="1" spans="1:19">
      <c r="A647" s="5">
        <v>644</v>
      </c>
      <c r="B647" s="5" t="s">
        <v>2776</v>
      </c>
      <c r="C647" s="5"/>
      <c r="D647" s="5" t="s">
        <v>234</v>
      </c>
      <c r="E647" s="5" t="s">
        <v>2777</v>
      </c>
      <c r="F647" s="5" t="s">
        <v>24</v>
      </c>
      <c r="G647" s="5">
        <v>19</v>
      </c>
      <c r="H647" s="5" t="s">
        <v>2778</v>
      </c>
      <c r="I647" s="5" t="s">
        <v>2779</v>
      </c>
      <c r="J647" s="5" t="s">
        <v>2780</v>
      </c>
      <c r="K647" s="5" t="s">
        <v>27</v>
      </c>
      <c r="L647" s="10"/>
      <c r="M647" s="5"/>
      <c r="N647" s="5" t="s">
        <v>27</v>
      </c>
      <c r="O647" s="10"/>
      <c r="P647" s="5"/>
      <c r="Q647" s="5"/>
      <c r="R647" s="5"/>
      <c r="S647" s="5"/>
    </row>
    <row r="648" customFormat="1" hidden="1" spans="1:19">
      <c r="A648" s="5">
        <v>645</v>
      </c>
      <c r="B648" s="5" t="s">
        <v>2781</v>
      </c>
      <c r="C648" s="5"/>
      <c r="D648" s="5" t="s">
        <v>234</v>
      </c>
      <c r="E648" s="5" t="s">
        <v>2782</v>
      </c>
      <c r="F648" s="5" t="s">
        <v>143</v>
      </c>
      <c r="G648" s="5">
        <v>18</v>
      </c>
      <c r="H648" s="5" t="s">
        <v>19878</v>
      </c>
      <c r="I648" s="5" t="s">
        <v>2784</v>
      </c>
      <c r="J648" s="5" t="s">
        <v>2785</v>
      </c>
      <c r="K648" s="5" t="s">
        <v>27</v>
      </c>
      <c r="L648" s="10"/>
      <c r="M648" s="5"/>
      <c r="N648" s="5" t="s">
        <v>30</v>
      </c>
      <c r="O648" s="10"/>
      <c r="P648" s="5"/>
      <c r="Q648" s="5"/>
      <c r="R648" s="5"/>
      <c r="S648" s="5"/>
    </row>
    <row r="649" customFormat="1" hidden="1" spans="1:19">
      <c r="A649" s="5">
        <v>646</v>
      </c>
      <c r="B649" s="5" t="s">
        <v>2786</v>
      </c>
      <c r="C649" s="5"/>
      <c r="D649" s="5" t="s">
        <v>234</v>
      </c>
      <c r="E649" s="5" t="s">
        <v>2787</v>
      </c>
      <c r="F649" s="5" t="s">
        <v>143</v>
      </c>
      <c r="G649" s="5">
        <v>18</v>
      </c>
      <c r="H649" s="5" t="s">
        <v>2788</v>
      </c>
      <c r="I649" s="5" t="s">
        <v>2789</v>
      </c>
      <c r="J649" s="5">
        <v>15177387610</v>
      </c>
      <c r="K649" s="5" t="s">
        <v>27</v>
      </c>
      <c r="L649" s="10"/>
      <c r="M649" s="5"/>
      <c r="N649" s="5" t="s">
        <v>30</v>
      </c>
      <c r="O649" s="10"/>
      <c r="P649" s="5"/>
      <c r="Q649" s="5"/>
      <c r="R649" s="5"/>
      <c r="S649" s="5"/>
    </row>
    <row r="650" customFormat="1" hidden="1" spans="1:19">
      <c r="A650" s="5">
        <v>647</v>
      </c>
      <c r="B650" s="5" t="s">
        <v>2790</v>
      </c>
      <c r="C650" s="5"/>
      <c r="D650" s="5" t="s">
        <v>234</v>
      </c>
      <c r="E650" s="5" t="s">
        <v>2791</v>
      </c>
      <c r="F650" s="5" t="s">
        <v>143</v>
      </c>
      <c r="G650" s="5">
        <v>18</v>
      </c>
      <c r="H650" s="5" t="s">
        <v>2792</v>
      </c>
      <c r="I650" s="5" t="s">
        <v>2793</v>
      </c>
      <c r="J650" s="5">
        <v>13481867547</v>
      </c>
      <c r="K650" s="5" t="s">
        <v>27</v>
      </c>
      <c r="L650" s="10"/>
      <c r="M650" s="5"/>
      <c r="N650" s="5" t="s">
        <v>27</v>
      </c>
      <c r="O650" s="10"/>
      <c r="P650" s="5"/>
      <c r="Q650" s="5"/>
      <c r="R650" s="5"/>
      <c r="S650" s="5"/>
    </row>
    <row r="651" customFormat="1" hidden="1" spans="1:19">
      <c r="A651" s="5">
        <v>648</v>
      </c>
      <c r="B651" s="5" t="s">
        <v>2794</v>
      </c>
      <c r="C651" s="5"/>
      <c r="D651" s="5" t="s">
        <v>234</v>
      </c>
      <c r="E651" s="5" t="s">
        <v>2795</v>
      </c>
      <c r="F651" s="5" t="s">
        <v>143</v>
      </c>
      <c r="G651" s="5">
        <v>18</v>
      </c>
      <c r="H651" s="5" t="s">
        <v>2796</v>
      </c>
      <c r="I651" s="5" t="s">
        <v>2797</v>
      </c>
      <c r="J651" s="5">
        <v>13471848501</v>
      </c>
      <c r="K651" s="5" t="s">
        <v>27</v>
      </c>
      <c r="L651" s="10"/>
      <c r="M651" s="5"/>
      <c r="N651" s="5" t="s">
        <v>27</v>
      </c>
      <c r="O651" s="10"/>
      <c r="P651" s="5"/>
      <c r="Q651" s="5"/>
      <c r="R651" s="5"/>
      <c r="S651" s="5"/>
    </row>
    <row r="652" customFormat="1" hidden="1" spans="1:19">
      <c r="A652" s="5">
        <v>649</v>
      </c>
      <c r="B652" s="5" t="s">
        <v>2798</v>
      </c>
      <c r="C652" s="5"/>
      <c r="D652" s="5" t="s">
        <v>234</v>
      </c>
      <c r="E652" s="5" t="s">
        <v>2799</v>
      </c>
      <c r="F652" s="5" t="s">
        <v>24</v>
      </c>
      <c r="G652" s="5">
        <v>18</v>
      </c>
      <c r="H652" s="5" t="s">
        <v>2800</v>
      </c>
      <c r="I652" s="5" t="s">
        <v>2801</v>
      </c>
      <c r="J652" s="5">
        <v>18176119807</v>
      </c>
      <c r="K652" s="5"/>
      <c r="L652" s="10"/>
      <c r="M652" s="5"/>
      <c r="N652" s="5"/>
      <c r="O652" s="10"/>
      <c r="P652" s="5"/>
      <c r="Q652" s="5"/>
      <c r="R652" s="5"/>
      <c r="S652" s="5"/>
    </row>
    <row r="653" customFormat="1" hidden="1" spans="1:19">
      <c r="A653" s="5">
        <v>650</v>
      </c>
      <c r="B653" s="5" t="s">
        <v>2802</v>
      </c>
      <c r="C653" s="5"/>
      <c r="D653" s="5" t="s">
        <v>234</v>
      </c>
      <c r="E653" s="5" t="s">
        <v>2803</v>
      </c>
      <c r="F653" s="5" t="s">
        <v>143</v>
      </c>
      <c r="G653" s="5">
        <v>19</v>
      </c>
      <c r="H653" s="5" t="s">
        <v>2804</v>
      </c>
      <c r="I653" s="5" t="s">
        <v>2805</v>
      </c>
      <c r="J653" s="5">
        <v>19978177329</v>
      </c>
      <c r="K653" s="5" t="s">
        <v>27</v>
      </c>
      <c r="L653" s="10"/>
      <c r="M653" s="5"/>
      <c r="N653" s="5" t="s">
        <v>27</v>
      </c>
      <c r="O653" s="10"/>
      <c r="P653" s="5"/>
      <c r="Q653" s="5"/>
      <c r="R653" s="5"/>
      <c r="S653" s="5"/>
    </row>
    <row r="654" customFormat="1" hidden="1" spans="1:19">
      <c r="A654" s="5">
        <v>651</v>
      </c>
      <c r="B654" s="5" t="s">
        <v>2806</v>
      </c>
      <c r="C654" s="5"/>
      <c r="D654" s="5" t="s">
        <v>234</v>
      </c>
      <c r="E654" s="5" t="s">
        <v>2807</v>
      </c>
      <c r="F654" s="5" t="s">
        <v>143</v>
      </c>
      <c r="G654" s="5">
        <v>16</v>
      </c>
      <c r="H654" s="5" t="s">
        <v>21078</v>
      </c>
      <c r="I654" s="5" t="s">
        <v>2809</v>
      </c>
      <c r="J654" s="5">
        <v>15807784748</v>
      </c>
      <c r="K654" s="5"/>
      <c r="L654" s="10"/>
      <c r="M654" s="5"/>
      <c r="N654" s="5"/>
      <c r="O654" s="10"/>
      <c r="P654" s="5"/>
      <c r="Q654" s="5"/>
      <c r="R654" s="5"/>
      <c r="S654" s="5"/>
    </row>
    <row r="655" customFormat="1" hidden="1" spans="1:19">
      <c r="A655" s="5">
        <v>652</v>
      </c>
      <c r="B655" s="5" t="s">
        <v>2810</v>
      </c>
      <c r="C655" s="5"/>
      <c r="D655" s="5" t="s">
        <v>234</v>
      </c>
      <c r="E655" s="5" t="s">
        <v>2811</v>
      </c>
      <c r="F655" s="5" t="s">
        <v>143</v>
      </c>
      <c r="G655" s="5">
        <v>17</v>
      </c>
      <c r="H655" s="5" t="s">
        <v>2812</v>
      </c>
      <c r="I655" s="5" t="s">
        <v>2813</v>
      </c>
      <c r="J655" s="5">
        <v>15078572280</v>
      </c>
      <c r="K655" s="5"/>
      <c r="L655" s="10"/>
      <c r="M655" s="5"/>
      <c r="N655" s="5"/>
      <c r="O655" s="10"/>
      <c r="P655" s="5"/>
      <c r="Q655" s="5"/>
      <c r="R655" s="5"/>
      <c r="S655" s="5"/>
    </row>
    <row r="656" customFormat="1" hidden="1" spans="1:19">
      <c r="A656" s="5">
        <v>653</v>
      </c>
      <c r="B656" s="5" t="s">
        <v>2814</v>
      </c>
      <c r="C656" s="5"/>
      <c r="D656" s="5" t="s">
        <v>234</v>
      </c>
      <c r="E656" s="5" t="s">
        <v>2815</v>
      </c>
      <c r="F656" s="5" t="s">
        <v>143</v>
      </c>
      <c r="G656" s="5">
        <v>18</v>
      </c>
      <c r="H656" s="5" t="s">
        <v>18068</v>
      </c>
      <c r="I656" s="5" t="s">
        <v>2816</v>
      </c>
      <c r="J656" s="5">
        <v>13737980611</v>
      </c>
      <c r="K656" s="5"/>
      <c r="L656" s="10"/>
      <c r="M656" s="5"/>
      <c r="N656" s="5"/>
      <c r="O656" s="10"/>
      <c r="P656" s="5"/>
      <c r="Q656" s="5"/>
      <c r="R656" s="5"/>
      <c r="S656" s="5"/>
    </row>
    <row r="657" customFormat="1" hidden="1" spans="1:19">
      <c r="A657" s="5">
        <v>654</v>
      </c>
      <c r="B657" s="5" t="s">
        <v>2817</v>
      </c>
      <c r="C657" s="5"/>
      <c r="D657" s="5" t="s">
        <v>234</v>
      </c>
      <c r="E657" s="5" t="s">
        <v>2818</v>
      </c>
      <c r="F657" s="5" t="s">
        <v>143</v>
      </c>
      <c r="G657" s="5">
        <v>18</v>
      </c>
      <c r="H657" s="5" t="s">
        <v>2819</v>
      </c>
      <c r="I657" s="5" t="s">
        <v>2820</v>
      </c>
      <c r="J657" s="5" t="s">
        <v>2821</v>
      </c>
      <c r="K657" s="5"/>
      <c r="L657" s="10"/>
      <c r="M657" s="5"/>
      <c r="N657" s="5"/>
      <c r="O657" s="10"/>
      <c r="P657" s="5"/>
      <c r="Q657" s="5"/>
      <c r="R657" s="5"/>
      <c r="S657" s="5"/>
    </row>
    <row r="658" customFormat="1" hidden="1" spans="1:19">
      <c r="A658" s="5">
        <v>655</v>
      </c>
      <c r="B658" s="5" t="s">
        <v>2822</v>
      </c>
      <c r="C658" s="5"/>
      <c r="D658" s="5" t="s">
        <v>234</v>
      </c>
      <c r="E658" s="5" t="s">
        <v>2823</v>
      </c>
      <c r="F658" s="5" t="s">
        <v>143</v>
      </c>
      <c r="G658" s="5">
        <v>18</v>
      </c>
      <c r="H658" s="5" t="s">
        <v>19879</v>
      </c>
      <c r="I658" s="5" t="s">
        <v>2825</v>
      </c>
      <c r="J658" s="5" t="s">
        <v>2826</v>
      </c>
      <c r="K658" s="5" t="s">
        <v>27</v>
      </c>
      <c r="L658" s="10"/>
      <c r="M658" s="5"/>
      <c r="N658" s="5" t="s">
        <v>27</v>
      </c>
      <c r="O658" s="10"/>
      <c r="P658" s="5"/>
      <c r="Q658" s="5"/>
      <c r="R658" s="5"/>
      <c r="S658" s="5"/>
    </row>
    <row r="659" customFormat="1" hidden="1" spans="1:19">
      <c r="A659" s="5">
        <v>656</v>
      </c>
      <c r="B659" s="5" t="s">
        <v>2827</v>
      </c>
      <c r="C659" s="5"/>
      <c r="D659" s="5" t="s">
        <v>234</v>
      </c>
      <c r="E659" s="5" t="s">
        <v>2828</v>
      </c>
      <c r="F659" s="5" t="s">
        <v>143</v>
      </c>
      <c r="G659" s="5">
        <v>19</v>
      </c>
      <c r="H659" s="5" t="s">
        <v>19880</v>
      </c>
      <c r="I659" s="5" t="s">
        <v>2830</v>
      </c>
      <c r="J659" s="5">
        <v>15949327895</v>
      </c>
      <c r="K659" s="5" t="s">
        <v>27</v>
      </c>
      <c r="L659" s="10"/>
      <c r="M659" s="5"/>
      <c r="N659" s="5" t="s">
        <v>27</v>
      </c>
      <c r="O659" s="10"/>
      <c r="P659" s="5"/>
      <c r="Q659" s="5"/>
      <c r="R659" s="5"/>
      <c r="S659" s="5"/>
    </row>
    <row r="660" customFormat="1" hidden="1" spans="1:19">
      <c r="A660" s="5">
        <v>657</v>
      </c>
      <c r="B660" s="5" t="s">
        <v>2831</v>
      </c>
      <c r="C660" s="5"/>
      <c r="D660" s="5" t="s">
        <v>234</v>
      </c>
      <c r="E660" s="5" t="s">
        <v>2832</v>
      </c>
      <c r="F660" s="5" t="s">
        <v>143</v>
      </c>
      <c r="G660" s="5">
        <v>18</v>
      </c>
      <c r="H660" s="5" t="s">
        <v>2833</v>
      </c>
      <c r="I660" s="5" t="s">
        <v>2834</v>
      </c>
      <c r="J660" s="5">
        <v>15019699083</v>
      </c>
      <c r="K660" s="5" t="s">
        <v>27</v>
      </c>
      <c r="L660" s="10"/>
      <c r="M660" s="5"/>
      <c r="N660" s="5" t="s">
        <v>27</v>
      </c>
      <c r="O660" s="10"/>
      <c r="P660" s="5"/>
      <c r="Q660" s="5"/>
      <c r="R660" s="5"/>
      <c r="S660" s="5"/>
    </row>
    <row r="661" customFormat="1" hidden="1" spans="1:19">
      <c r="A661" s="5">
        <v>658</v>
      </c>
      <c r="B661" s="5" t="s">
        <v>2835</v>
      </c>
      <c r="C661" s="5"/>
      <c r="D661" s="5" t="s">
        <v>234</v>
      </c>
      <c r="E661" s="5" t="s">
        <v>2836</v>
      </c>
      <c r="F661" s="5" t="s">
        <v>24</v>
      </c>
      <c r="G661" s="5">
        <v>20</v>
      </c>
      <c r="H661" s="5" t="s">
        <v>2837</v>
      </c>
      <c r="I661" s="5" t="s">
        <v>2838</v>
      </c>
      <c r="J661" s="5">
        <v>13711830016</v>
      </c>
      <c r="K661" s="5" t="s">
        <v>27</v>
      </c>
      <c r="L661" s="10"/>
      <c r="M661" s="5"/>
      <c r="N661" s="5" t="s">
        <v>27</v>
      </c>
      <c r="O661" s="10"/>
      <c r="P661" s="5"/>
      <c r="Q661" s="5"/>
      <c r="R661" s="5"/>
      <c r="S661" s="5"/>
    </row>
    <row r="662" customFormat="1" hidden="1" spans="1:19">
      <c r="A662" s="5">
        <v>659</v>
      </c>
      <c r="B662" s="5" t="s">
        <v>2839</v>
      </c>
      <c r="C662" s="5"/>
      <c r="D662" s="5" t="s">
        <v>234</v>
      </c>
      <c r="E662" s="5" t="s">
        <v>2840</v>
      </c>
      <c r="F662" s="5" t="s">
        <v>143</v>
      </c>
      <c r="G662" s="5">
        <v>19</v>
      </c>
      <c r="H662" s="5" t="s">
        <v>2841</v>
      </c>
      <c r="I662" s="5" t="s">
        <v>2842</v>
      </c>
      <c r="J662" s="5">
        <v>18176483167</v>
      </c>
      <c r="K662" s="5" t="s">
        <v>27</v>
      </c>
      <c r="L662" s="10"/>
      <c r="M662" s="5"/>
      <c r="N662" s="5" t="s">
        <v>27</v>
      </c>
      <c r="O662" s="10"/>
      <c r="P662" s="5"/>
      <c r="Q662" s="5"/>
      <c r="R662" s="5"/>
      <c r="S662" s="5"/>
    </row>
    <row r="663" customFormat="1" hidden="1" spans="1:19">
      <c r="A663" s="5">
        <v>660</v>
      </c>
      <c r="B663" s="5" t="s">
        <v>2843</v>
      </c>
      <c r="C663" s="5"/>
      <c r="D663" s="5" t="s">
        <v>234</v>
      </c>
      <c r="E663" s="5" t="s">
        <v>2844</v>
      </c>
      <c r="F663" s="5" t="s">
        <v>143</v>
      </c>
      <c r="G663" s="5">
        <v>18</v>
      </c>
      <c r="H663" s="5" t="s">
        <v>17967</v>
      </c>
      <c r="I663" s="5" t="s">
        <v>2846</v>
      </c>
      <c r="J663" s="5">
        <v>15878685462</v>
      </c>
      <c r="K663" s="5" t="s">
        <v>27</v>
      </c>
      <c r="L663" s="10"/>
      <c r="M663" s="5"/>
      <c r="N663" s="5" t="s">
        <v>27</v>
      </c>
      <c r="O663" s="10"/>
      <c r="P663" s="5"/>
      <c r="Q663" s="5"/>
      <c r="R663" s="5"/>
      <c r="S663" s="5"/>
    </row>
    <row r="664" customFormat="1" hidden="1" spans="1:19">
      <c r="A664" s="5">
        <v>661</v>
      </c>
      <c r="B664" s="5" t="s">
        <v>2847</v>
      </c>
      <c r="C664" s="5"/>
      <c r="D664" s="5" t="s">
        <v>234</v>
      </c>
      <c r="E664" s="5" t="s">
        <v>2848</v>
      </c>
      <c r="F664" s="5" t="s">
        <v>24</v>
      </c>
      <c r="G664" s="5">
        <v>18</v>
      </c>
      <c r="H664" s="5" t="s">
        <v>19881</v>
      </c>
      <c r="I664" s="5" t="s">
        <v>2202</v>
      </c>
      <c r="J664" s="5">
        <v>15878686578</v>
      </c>
      <c r="K664" s="5"/>
      <c r="L664" s="10"/>
      <c r="M664" s="5"/>
      <c r="N664" s="5"/>
      <c r="O664" s="10"/>
      <c r="P664" s="5"/>
      <c r="Q664" s="5"/>
      <c r="R664" s="5"/>
      <c r="S664" s="5"/>
    </row>
    <row r="665" customFormat="1" hidden="1" spans="1:19">
      <c r="A665" s="5">
        <v>662</v>
      </c>
      <c r="B665" s="5" t="s">
        <v>2850</v>
      </c>
      <c r="C665" s="5"/>
      <c r="D665" s="5" t="s">
        <v>234</v>
      </c>
      <c r="E665" s="5" t="s">
        <v>2851</v>
      </c>
      <c r="F665" s="5" t="s">
        <v>143</v>
      </c>
      <c r="G665" s="5">
        <v>20</v>
      </c>
      <c r="H665" s="5" t="s">
        <v>19882</v>
      </c>
      <c r="I665" s="5" t="s">
        <v>2853</v>
      </c>
      <c r="J665" s="5">
        <v>17807872263</v>
      </c>
      <c r="K665" s="5" t="s">
        <v>27</v>
      </c>
      <c r="L665" s="10"/>
      <c r="M665" s="5"/>
      <c r="N665" s="5" t="s">
        <v>27</v>
      </c>
      <c r="O665" s="10"/>
      <c r="P665" s="5"/>
      <c r="Q665" s="5"/>
      <c r="R665" s="5"/>
      <c r="S665" s="5"/>
    </row>
    <row r="666" customFormat="1" hidden="1" spans="1:19">
      <c r="A666" s="5">
        <v>663</v>
      </c>
      <c r="B666" s="5" t="s">
        <v>2854</v>
      </c>
      <c r="C666" s="5"/>
      <c r="D666" s="5" t="s">
        <v>234</v>
      </c>
      <c r="E666" s="5" t="s">
        <v>2855</v>
      </c>
      <c r="F666" s="5" t="s">
        <v>24</v>
      </c>
      <c r="G666" s="5">
        <v>18</v>
      </c>
      <c r="H666" s="5" t="s">
        <v>2856</v>
      </c>
      <c r="I666" s="5" t="s">
        <v>2857</v>
      </c>
      <c r="J666" s="5">
        <v>15723889701</v>
      </c>
      <c r="K666" s="5"/>
      <c r="L666" s="10"/>
      <c r="M666" s="5"/>
      <c r="N666" s="5"/>
      <c r="O666" s="10"/>
      <c r="P666" s="5"/>
      <c r="Q666" s="5"/>
      <c r="R666" s="5"/>
      <c r="S666" s="5"/>
    </row>
    <row r="667" customFormat="1" hidden="1" spans="1:19">
      <c r="A667" s="5">
        <v>664</v>
      </c>
      <c r="B667" s="5" t="s">
        <v>2858</v>
      </c>
      <c r="C667" s="5"/>
      <c r="D667" s="5" t="s">
        <v>234</v>
      </c>
      <c r="E667" s="5" t="s">
        <v>2859</v>
      </c>
      <c r="F667" s="5" t="s">
        <v>143</v>
      </c>
      <c r="G667" s="5">
        <v>17</v>
      </c>
      <c r="H667" s="5" t="s">
        <v>21091</v>
      </c>
      <c r="I667" s="5" t="s">
        <v>2861</v>
      </c>
      <c r="J667" s="5">
        <v>13662938851</v>
      </c>
      <c r="K667" s="5"/>
      <c r="L667" s="10"/>
      <c r="M667" s="5"/>
      <c r="N667" s="5"/>
      <c r="O667" s="10"/>
      <c r="P667" s="5"/>
      <c r="Q667" s="5"/>
      <c r="R667" s="5"/>
      <c r="S667" s="5"/>
    </row>
    <row r="668" customFormat="1" hidden="1" spans="1:19">
      <c r="A668" s="5">
        <v>665</v>
      </c>
      <c r="B668" s="5" t="s">
        <v>2862</v>
      </c>
      <c r="C668" s="5"/>
      <c r="D668" s="5" t="s">
        <v>234</v>
      </c>
      <c r="E668" s="5" t="s">
        <v>2863</v>
      </c>
      <c r="F668" s="5" t="s">
        <v>143</v>
      </c>
      <c r="G668" s="5">
        <v>19</v>
      </c>
      <c r="H668" s="5" t="s">
        <v>2864</v>
      </c>
      <c r="I668" s="5" t="s">
        <v>2865</v>
      </c>
      <c r="J668" s="5" t="s">
        <v>2866</v>
      </c>
      <c r="K668" s="5" t="s">
        <v>27</v>
      </c>
      <c r="L668" s="10"/>
      <c r="M668" s="5"/>
      <c r="N668" s="5" t="s">
        <v>27</v>
      </c>
      <c r="O668" s="10"/>
      <c r="P668" s="5"/>
      <c r="Q668" s="5"/>
      <c r="R668" s="5"/>
      <c r="S668" s="5"/>
    </row>
    <row r="669" customFormat="1" hidden="1" spans="1:19">
      <c r="A669" s="5">
        <v>666</v>
      </c>
      <c r="B669" s="5" t="s">
        <v>2867</v>
      </c>
      <c r="C669" s="5"/>
      <c r="D669" s="5" t="s">
        <v>234</v>
      </c>
      <c r="E669" s="5" t="s">
        <v>2868</v>
      </c>
      <c r="F669" s="5" t="s">
        <v>143</v>
      </c>
      <c r="G669" s="5">
        <v>19</v>
      </c>
      <c r="H669" s="5" t="s">
        <v>19883</v>
      </c>
      <c r="I669" s="5" t="s">
        <v>2870</v>
      </c>
      <c r="J669" s="5">
        <v>13422844233</v>
      </c>
      <c r="K669" s="5" t="s">
        <v>27</v>
      </c>
      <c r="L669" s="10"/>
      <c r="M669" s="5"/>
      <c r="N669" s="5" t="s">
        <v>27</v>
      </c>
      <c r="O669" s="10"/>
      <c r="P669" s="5"/>
      <c r="Q669" s="5"/>
      <c r="R669" s="5"/>
      <c r="S669" s="5"/>
    </row>
    <row r="670" customFormat="1" hidden="1" spans="1:19">
      <c r="A670" s="5">
        <v>667</v>
      </c>
      <c r="B670" s="5" t="s">
        <v>2871</v>
      </c>
      <c r="C670" s="5"/>
      <c r="D670" s="5" t="s">
        <v>234</v>
      </c>
      <c r="E670" s="5" t="s">
        <v>2872</v>
      </c>
      <c r="F670" s="5" t="s">
        <v>143</v>
      </c>
      <c r="G670" s="5">
        <v>19</v>
      </c>
      <c r="H670" s="5" t="s">
        <v>2873</v>
      </c>
      <c r="I670" s="5" t="s">
        <v>2874</v>
      </c>
      <c r="J670" s="5" t="s">
        <v>2875</v>
      </c>
      <c r="K670" s="5" t="s">
        <v>27</v>
      </c>
      <c r="L670" s="10"/>
      <c r="M670" s="5"/>
      <c r="N670" s="5" t="s">
        <v>27</v>
      </c>
      <c r="O670" s="10"/>
      <c r="P670" s="5"/>
      <c r="Q670" s="5"/>
      <c r="R670" s="5"/>
      <c r="S670" s="5"/>
    </row>
    <row r="671" customFormat="1" hidden="1" spans="1:19">
      <c r="A671" s="5">
        <v>668</v>
      </c>
      <c r="B671" s="5" t="s">
        <v>2876</v>
      </c>
      <c r="C671" s="5"/>
      <c r="D671" s="5" t="s">
        <v>234</v>
      </c>
      <c r="E671" s="5" t="s">
        <v>2877</v>
      </c>
      <c r="F671" s="5" t="s">
        <v>143</v>
      </c>
      <c r="G671" s="5">
        <v>18</v>
      </c>
      <c r="H671" s="5" t="s">
        <v>2878</v>
      </c>
      <c r="I671" s="5" t="s">
        <v>2879</v>
      </c>
      <c r="J671" s="5">
        <v>13367588225</v>
      </c>
      <c r="K671" s="5"/>
      <c r="L671" s="10"/>
      <c r="M671" s="5"/>
      <c r="N671" s="5"/>
      <c r="O671" s="10"/>
      <c r="P671" s="5"/>
      <c r="Q671" s="5"/>
      <c r="R671" s="5"/>
      <c r="S671" s="5"/>
    </row>
    <row r="672" customFormat="1" hidden="1" spans="1:19">
      <c r="A672" s="5">
        <v>669</v>
      </c>
      <c r="B672" s="5" t="s">
        <v>2880</v>
      </c>
      <c r="C672" s="5"/>
      <c r="D672" s="5" t="s">
        <v>234</v>
      </c>
      <c r="E672" s="5" t="s">
        <v>2881</v>
      </c>
      <c r="F672" s="5" t="s">
        <v>143</v>
      </c>
      <c r="G672" s="5">
        <v>18</v>
      </c>
      <c r="H672" s="5" t="s">
        <v>2882</v>
      </c>
      <c r="I672" s="5" t="s">
        <v>2883</v>
      </c>
      <c r="J672" s="5" t="s">
        <v>2884</v>
      </c>
      <c r="K672" s="5" t="s">
        <v>27</v>
      </c>
      <c r="L672" s="10"/>
      <c r="M672" s="5"/>
      <c r="N672" s="5" t="s">
        <v>27</v>
      </c>
      <c r="O672" s="10"/>
      <c r="P672" s="5"/>
      <c r="Q672" s="5"/>
      <c r="R672" s="5"/>
      <c r="S672" s="5"/>
    </row>
    <row r="673" customFormat="1" hidden="1" spans="1:19">
      <c r="A673" s="5">
        <v>670</v>
      </c>
      <c r="B673" s="5" t="s">
        <v>2885</v>
      </c>
      <c r="C673" s="5"/>
      <c r="D673" s="5" t="s">
        <v>234</v>
      </c>
      <c r="E673" s="5" t="s">
        <v>2886</v>
      </c>
      <c r="F673" s="5" t="s">
        <v>143</v>
      </c>
      <c r="G673" s="5">
        <v>16</v>
      </c>
      <c r="H673" s="5" t="s">
        <v>21099</v>
      </c>
      <c r="I673" s="5" t="s">
        <v>2888</v>
      </c>
      <c r="J673" s="5">
        <v>15949327850</v>
      </c>
      <c r="K673" s="5"/>
      <c r="L673" s="10"/>
      <c r="M673" s="5"/>
      <c r="N673" s="5"/>
      <c r="O673" s="10"/>
      <c r="P673" s="5"/>
      <c r="Q673" s="5"/>
      <c r="R673" s="5"/>
      <c r="S673" s="5"/>
    </row>
    <row r="674" customFormat="1" hidden="1" spans="1:19">
      <c r="A674" s="5">
        <v>671</v>
      </c>
      <c r="B674" s="5" t="s">
        <v>2889</v>
      </c>
      <c r="C674" s="5"/>
      <c r="D674" s="5" t="s">
        <v>234</v>
      </c>
      <c r="E674" s="5" t="s">
        <v>2890</v>
      </c>
      <c r="F674" s="5" t="s">
        <v>143</v>
      </c>
      <c r="G674" s="5">
        <v>18</v>
      </c>
      <c r="H674" s="5" t="s">
        <v>19884</v>
      </c>
      <c r="I674" s="5" t="s">
        <v>2892</v>
      </c>
      <c r="J674" s="5">
        <v>19994566813</v>
      </c>
      <c r="K674" s="5" t="s">
        <v>27</v>
      </c>
      <c r="L674" s="10"/>
      <c r="M674" s="5"/>
      <c r="N674" s="5" t="s">
        <v>27</v>
      </c>
      <c r="O674" s="10"/>
      <c r="P674" s="5"/>
      <c r="Q674" s="5"/>
      <c r="R674" s="5"/>
      <c r="S674" s="5"/>
    </row>
    <row r="675" customFormat="1" hidden="1" spans="1:19">
      <c r="A675" s="5">
        <v>672</v>
      </c>
      <c r="B675" s="5" t="s">
        <v>2893</v>
      </c>
      <c r="C675" s="5"/>
      <c r="D675" s="5" t="s">
        <v>234</v>
      </c>
      <c r="E675" s="5" t="s">
        <v>2894</v>
      </c>
      <c r="F675" s="5" t="s">
        <v>24</v>
      </c>
      <c r="G675" s="5">
        <v>17</v>
      </c>
      <c r="H675" s="5" t="s">
        <v>21102</v>
      </c>
      <c r="I675" s="5" t="s">
        <v>2896</v>
      </c>
      <c r="J675" s="5">
        <v>15875711287</v>
      </c>
      <c r="K675" s="5"/>
      <c r="L675" s="10"/>
      <c r="M675" s="5"/>
      <c r="N675" s="5"/>
      <c r="O675" s="10"/>
      <c r="P675" s="5"/>
      <c r="Q675" s="5"/>
      <c r="R675" s="5"/>
      <c r="S675" s="5"/>
    </row>
    <row r="676" customFormat="1" hidden="1" spans="1:19">
      <c r="A676" s="5">
        <v>673</v>
      </c>
      <c r="B676" s="5" t="s">
        <v>2897</v>
      </c>
      <c r="C676" s="5"/>
      <c r="D676" s="5" t="s">
        <v>234</v>
      </c>
      <c r="E676" s="5" t="s">
        <v>2898</v>
      </c>
      <c r="F676" s="5" t="s">
        <v>143</v>
      </c>
      <c r="G676" s="5">
        <v>18</v>
      </c>
      <c r="H676" s="5" t="s">
        <v>2899</v>
      </c>
      <c r="I676" s="5" t="s">
        <v>2900</v>
      </c>
      <c r="J676" s="5">
        <v>13794798255</v>
      </c>
      <c r="K676" s="5" t="s">
        <v>27</v>
      </c>
      <c r="L676" s="10"/>
      <c r="M676" s="5"/>
      <c r="N676" s="5" t="s">
        <v>27</v>
      </c>
      <c r="O676" s="10"/>
      <c r="P676" s="5"/>
      <c r="Q676" s="5"/>
      <c r="R676" s="5"/>
      <c r="S676" s="5"/>
    </row>
    <row r="677" customFormat="1" hidden="1" spans="1:19">
      <c r="A677" s="5">
        <v>674</v>
      </c>
      <c r="B677" s="5" t="s">
        <v>2901</v>
      </c>
      <c r="C677" s="5"/>
      <c r="D677" s="5" t="s">
        <v>234</v>
      </c>
      <c r="E677" s="5" t="s">
        <v>2902</v>
      </c>
      <c r="F677" s="5" t="s">
        <v>143</v>
      </c>
      <c r="G677" s="5">
        <v>21</v>
      </c>
      <c r="H677" s="5" t="s">
        <v>2903</v>
      </c>
      <c r="I677" s="5" t="s">
        <v>2904</v>
      </c>
      <c r="J677" s="5">
        <v>18278865103</v>
      </c>
      <c r="K677" s="5" t="s">
        <v>27</v>
      </c>
      <c r="L677" s="10"/>
      <c r="M677" s="5"/>
      <c r="N677" s="5" t="s">
        <v>27</v>
      </c>
      <c r="O677" s="10"/>
      <c r="P677" s="5"/>
      <c r="Q677" s="5"/>
      <c r="R677" s="5"/>
      <c r="S677" s="5"/>
    </row>
    <row r="678" customFormat="1" hidden="1" spans="1:19">
      <c r="A678" s="5">
        <v>675</v>
      </c>
      <c r="B678" s="5" t="s">
        <v>2905</v>
      </c>
      <c r="C678" s="5"/>
      <c r="D678" s="5" t="s">
        <v>234</v>
      </c>
      <c r="E678" s="5" t="s">
        <v>2906</v>
      </c>
      <c r="F678" s="5" t="s">
        <v>143</v>
      </c>
      <c r="G678" s="5">
        <v>18</v>
      </c>
      <c r="H678" s="5" t="s">
        <v>2907</v>
      </c>
      <c r="I678" s="5" t="s">
        <v>2908</v>
      </c>
      <c r="J678" s="5">
        <v>13307884101</v>
      </c>
      <c r="K678" s="5" t="s">
        <v>27</v>
      </c>
      <c r="L678" s="10"/>
      <c r="M678" s="5"/>
      <c r="N678" s="5" t="s">
        <v>27</v>
      </c>
      <c r="O678" s="10"/>
      <c r="P678" s="5"/>
      <c r="Q678" s="5"/>
      <c r="R678" s="5"/>
      <c r="S678" s="5"/>
    </row>
    <row r="679" customFormat="1" hidden="1" spans="1:19">
      <c r="A679" s="5">
        <v>676</v>
      </c>
      <c r="B679" s="5" t="s">
        <v>2909</v>
      </c>
      <c r="C679" s="5"/>
      <c r="D679" s="5" t="s">
        <v>234</v>
      </c>
      <c r="E679" s="5" t="s">
        <v>2910</v>
      </c>
      <c r="F679" s="5" t="s">
        <v>24</v>
      </c>
      <c r="G679" s="5">
        <v>20</v>
      </c>
      <c r="H679" s="5" t="s">
        <v>2911</v>
      </c>
      <c r="I679" s="5" t="s">
        <v>2912</v>
      </c>
      <c r="J679" s="5">
        <v>13123489412</v>
      </c>
      <c r="K679" s="5" t="s">
        <v>27</v>
      </c>
      <c r="L679" s="10"/>
      <c r="M679" s="5"/>
      <c r="N679" s="5" t="s">
        <v>30</v>
      </c>
      <c r="O679" s="10"/>
      <c r="P679" s="5"/>
      <c r="Q679" s="5"/>
      <c r="R679" s="5"/>
      <c r="S679" s="5"/>
    </row>
    <row r="680" customFormat="1" hidden="1" spans="1:19">
      <c r="A680" s="5">
        <v>677</v>
      </c>
      <c r="B680" s="5" t="s">
        <v>2913</v>
      </c>
      <c r="C680" s="5"/>
      <c r="D680" s="5" t="s">
        <v>234</v>
      </c>
      <c r="E680" s="5" t="s">
        <v>2914</v>
      </c>
      <c r="F680" s="5" t="s">
        <v>143</v>
      </c>
      <c r="G680" s="5">
        <v>17</v>
      </c>
      <c r="H680" s="5" t="s">
        <v>17923</v>
      </c>
      <c r="I680" s="5" t="s">
        <v>2916</v>
      </c>
      <c r="J680" s="5">
        <v>15817329545</v>
      </c>
      <c r="K680" s="5"/>
      <c r="L680" s="10"/>
      <c r="M680" s="5"/>
      <c r="N680" s="5"/>
      <c r="O680" s="10"/>
      <c r="P680" s="5"/>
      <c r="Q680" s="5"/>
      <c r="R680" s="5"/>
      <c r="S680" s="5"/>
    </row>
    <row r="681" customFormat="1" hidden="1" spans="1:19">
      <c r="A681" s="5">
        <v>678</v>
      </c>
      <c r="B681" s="5" t="s">
        <v>2917</v>
      </c>
      <c r="C681" s="5"/>
      <c r="D681" s="5" t="s">
        <v>234</v>
      </c>
      <c r="E681" s="5" t="s">
        <v>2918</v>
      </c>
      <c r="F681" s="5" t="s">
        <v>143</v>
      </c>
      <c r="G681" s="5">
        <v>19</v>
      </c>
      <c r="H681" s="5" t="s">
        <v>2919</v>
      </c>
      <c r="I681" s="5" t="s">
        <v>2920</v>
      </c>
      <c r="J681" s="5">
        <v>18877136601</v>
      </c>
      <c r="K681" s="5" t="s">
        <v>27</v>
      </c>
      <c r="L681" s="10"/>
      <c r="M681" s="5"/>
      <c r="N681" s="5" t="s">
        <v>27</v>
      </c>
      <c r="O681" s="10"/>
      <c r="P681" s="5"/>
      <c r="Q681" s="5"/>
      <c r="R681" s="5"/>
      <c r="S681" s="5"/>
    </row>
    <row r="682" customFormat="1" hidden="1" spans="1:19">
      <c r="A682" s="5">
        <v>679</v>
      </c>
      <c r="B682" s="5" t="s">
        <v>2921</v>
      </c>
      <c r="C682" s="5"/>
      <c r="D682" s="5" t="s">
        <v>234</v>
      </c>
      <c r="E682" s="5" t="s">
        <v>2922</v>
      </c>
      <c r="F682" s="5" t="s">
        <v>143</v>
      </c>
      <c r="G682" s="5">
        <v>19</v>
      </c>
      <c r="H682" s="5" t="s">
        <v>19287</v>
      </c>
      <c r="I682" s="5" t="s">
        <v>2924</v>
      </c>
      <c r="J682" s="5">
        <v>18077896350</v>
      </c>
      <c r="K682" s="5" t="s">
        <v>27</v>
      </c>
      <c r="L682" s="10"/>
      <c r="M682" s="5"/>
      <c r="N682" s="5" t="s">
        <v>27</v>
      </c>
      <c r="O682" s="10"/>
      <c r="P682" s="5"/>
      <c r="Q682" s="5"/>
      <c r="R682" s="5"/>
      <c r="S682" s="5"/>
    </row>
    <row r="683" customFormat="1" hidden="1" spans="1:19">
      <c r="A683" s="5">
        <v>680</v>
      </c>
      <c r="B683" s="5" t="s">
        <v>2925</v>
      </c>
      <c r="C683" s="5"/>
      <c r="D683" s="5" t="s">
        <v>234</v>
      </c>
      <c r="E683" s="5" t="s">
        <v>2926</v>
      </c>
      <c r="F683" s="5" t="s">
        <v>24</v>
      </c>
      <c r="G683" s="5">
        <v>18</v>
      </c>
      <c r="H683" s="5" t="s">
        <v>19886</v>
      </c>
      <c r="I683" s="5" t="s">
        <v>2928</v>
      </c>
      <c r="J683" s="5">
        <v>13132987833</v>
      </c>
      <c r="K683" s="5" t="s">
        <v>27</v>
      </c>
      <c r="L683" s="10"/>
      <c r="M683" s="5"/>
      <c r="N683" s="5" t="s">
        <v>27</v>
      </c>
      <c r="O683" s="10"/>
      <c r="P683" s="5"/>
      <c r="Q683" s="5"/>
      <c r="R683" s="5"/>
      <c r="S683" s="5"/>
    </row>
    <row r="684" customFormat="1" hidden="1" spans="1:19">
      <c r="A684" s="5">
        <v>681</v>
      </c>
      <c r="B684" s="5" t="s">
        <v>2929</v>
      </c>
      <c r="C684" s="5"/>
      <c r="D684" s="5" t="s">
        <v>234</v>
      </c>
      <c r="E684" s="5" t="s">
        <v>2930</v>
      </c>
      <c r="F684" s="5" t="s">
        <v>24</v>
      </c>
      <c r="G684" s="5">
        <v>19</v>
      </c>
      <c r="H684" s="5" t="s">
        <v>19887</v>
      </c>
      <c r="I684" s="5" t="s">
        <v>2932</v>
      </c>
      <c r="J684" s="5">
        <v>13687780582</v>
      </c>
      <c r="K684" s="5" t="s">
        <v>27</v>
      </c>
      <c r="L684" s="10"/>
      <c r="M684" s="5"/>
      <c r="N684" s="5" t="s">
        <v>27</v>
      </c>
      <c r="O684" s="10"/>
      <c r="P684" s="5"/>
      <c r="Q684" s="5"/>
      <c r="R684" s="5"/>
      <c r="S684" s="5"/>
    </row>
    <row r="685" customFormat="1" hidden="1" spans="1:19">
      <c r="A685" s="5">
        <v>682</v>
      </c>
      <c r="B685" s="5" t="s">
        <v>2933</v>
      </c>
      <c r="C685" s="5"/>
      <c r="D685" s="5" t="s">
        <v>234</v>
      </c>
      <c r="E685" s="5" t="s">
        <v>2934</v>
      </c>
      <c r="F685" s="5" t="s">
        <v>24</v>
      </c>
      <c r="G685" s="5">
        <v>18</v>
      </c>
      <c r="H685" s="5" t="s">
        <v>2935</v>
      </c>
      <c r="I685" s="5" t="s">
        <v>2936</v>
      </c>
      <c r="J685" s="5">
        <v>18977893304</v>
      </c>
      <c r="K685" s="5" t="s">
        <v>27</v>
      </c>
      <c r="L685" s="10"/>
      <c r="M685" s="5"/>
      <c r="N685" s="5" t="s">
        <v>27</v>
      </c>
      <c r="O685" s="10"/>
      <c r="P685" s="5"/>
      <c r="Q685" s="5"/>
      <c r="R685" s="5"/>
      <c r="S685" s="5"/>
    </row>
    <row r="686" customFormat="1" hidden="1" spans="1:19">
      <c r="A686" s="5">
        <v>683</v>
      </c>
      <c r="B686" s="5" t="s">
        <v>2937</v>
      </c>
      <c r="C686" s="5"/>
      <c r="D686" s="5" t="s">
        <v>234</v>
      </c>
      <c r="E686" s="5" t="s">
        <v>2938</v>
      </c>
      <c r="F686" s="5" t="s">
        <v>143</v>
      </c>
      <c r="G686" s="5">
        <v>18</v>
      </c>
      <c r="H686" s="5" t="s">
        <v>17774</v>
      </c>
      <c r="I686" s="5" t="s">
        <v>2940</v>
      </c>
      <c r="J686" s="5">
        <v>15977838562</v>
      </c>
      <c r="K686" s="5" t="s">
        <v>27</v>
      </c>
      <c r="L686" s="10"/>
      <c r="M686" s="5"/>
      <c r="N686" s="5" t="s">
        <v>27</v>
      </c>
      <c r="O686" s="10"/>
      <c r="P686" s="5"/>
      <c r="Q686" s="5"/>
      <c r="R686" s="5"/>
      <c r="S686" s="5"/>
    </row>
    <row r="687" customFormat="1" hidden="1" spans="1:19">
      <c r="A687" s="5">
        <v>684</v>
      </c>
      <c r="B687" s="5" t="s">
        <v>2941</v>
      </c>
      <c r="C687" s="5"/>
      <c r="D687" s="5" t="s">
        <v>234</v>
      </c>
      <c r="E687" s="5" t="s">
        <v>2942</v>
      </c>
      <c r="F687" s="5" t="s">
        <v>143</v>
      </c>
      <c r="G687" s="5">
        <v>18</v>
      </c>
      <c r="H687" s="5" t="s">
        <v>25956</v>
      </c>
      <c r="I687" s="5" t="s">
        <v>2944</v>
      </c>
      <c r="J687" s="5">
        <v>18276682647</v>
      </c>
      <c r="K687" s="5" t="s">
        <v>27</v>
      </c>
      <c r="L687" s="10"/>
      <c r="M687" s="5"/>
      <c r="N687" s="5" t="s">
        <v>27</v>
      </c>
      <c r="O687" s="10"/>
      <c r="P687" s="5"/>
      <c r="Q687" s="5"/>
      <c r="R687" s="5"/>
      <c r="S687" s="5"/>
    </row>
    <row r="688" customFormat="1" hidden="1" spans="1:19">
      <c r="A688" s="5">
        <v>685</v>
      </c>
      <c r="B688" s="5" t="s">
        <v>2945</v>
      </c>
      <c r="C688" s="5"/>
      <c r="D688" s="5" t="s">
        <v>234</v>
      </c>
      <c r="E688" s="5" t="s">
        <v>2946</v>
      </c>
      <c r="F688" s="5" t="s">
        <v>143</v>
      </c>
      <c r="G688" s="5">
        <v>19</v>
      </c>
      <c r="H688" s="5" t="s">
        <v>2947</v>
      </c>
      <c r="I688" s="5" t="s">
        <v>2948</v>
      </c>
      <c r="J688" s="5">
        <v>18067907397</v>
      </c>
      <c r="K688" s="5" t="s">
        <v>27</v>
      </c>
      <c r="L688" s="10"/>
      <c r="M688" s="5"/>
      <c r="N688" s="5" t="s">
        <v>27</v>
      </c>
      <c r="O688" s="10"/>
      <c r="P688" s="5"/>
      <c r="Q688" s="5"/>
      <c r="R688" s="5"/>
      <c r="S688" s="5"/>
    </row>
    <row r="689" customFormat="1" hidden="1" spans="1:19">
      <c r="A689" s="5">
        <v>686</v>
      </c>
      <c r="B689" s="5" t="s">
        <v>2949</v>
      </c>
      <c r="C689" s="5"/>
      <c r="D689" s="5" t="s">
        <v>234</v>
      </c>
      <c r="E689" s="5" t="s">
        <v>2950</v>
      </c>
      <c r="F689" s="5" t="s">
        <v>143</v>
      </c>
      <c r="G689" s="5">
        <v>18</v>
      </c>
      <c r="H689" s="5" t="s">
        <v>2951</v>
      </c>
      <c r="I689" s="5" t="s">
        <v>2952</v>
      </c>
      <c r="J689" s="5">
        <v>13692393353</v>
      </c>
      <c r="K689" s="5" t="s">
        <v>27</v>
      </c>
      <c r="L689" s="10"/>
      <c r="M689" s="5"/>
      <c r="N689" s="5" t="s">
        <v>27</v>
      </c>
      <c r="O689" s="10"/>
      <c r="P689" s="5"/>
      <c r="Q689" s="5"/>
      <c r="R689" s="5"/>
      <c r="S689" s="5"/>
    </row>
    <row r="690" customFormat="1" hidden="1" spans="1:19">
      <c r="A690" s="5">
        <v>687</v>
      </c>
      <c r="B690" s="5" t="s">
        <v>2953</v>
      </c>
      <c r="C690" s="5"/>
      <c r="D690" s="5" t="s">
        <v>234</v>
      </c>
      <c r="E690" s="5" t="s">
        <v>2954</v>
      </c>
      <c r="F690" s="5" t="s">
        <v>143</v>
      </c>
      <c r="G690" s="5">
        <v>16</v>
      </c>
      <c r="H690" s="5" t="s">
        <v>2955</v>
      </c>
      <c r="I690" s="5" t="s">
        <v>2956</v>
      </c>
      <c r="J690" s="5">
        <v>13622410822</v>
      </c>
      <c r="K690" s="5"/>
      <c r="L690" s="10"/>
      <c r="M690" s="5"/>
      <c r="N690" s="5"/>
      <c r="O690" s="10"/>
      <c r="P690" s="5"/>
      <c r="Q690" s="5"/>
      <c r="R690" s="5"/>
      <c r="S690" s="5"/>
    </row>
    <row r="691" customFormat="1" hidden="1" spans="1:19">
      <c r="A691" s="5">
        <v>688</v>
      </c>
      <c r="B691" s="5" t="s">
        <v>2957</v>
      </c>
      <c r="C691" s="5"/>
      <c r="D691" s="5" t="s">
        <v>234</v>
      </c>
      <c r="E691" s="5" t="s">
        <v>2958</v>
      </c>
      <c r="F691" s="5" t="s">
        <v>143</v>
      </c>
      <c r="G691" s="5">
        <v>18</v>
      </c>
      <c r="H691" s="5" t="s">
        <v>25957</v>
      </c>
      <c r="I691" s="5" t="s">
        <v>2960</v>
      </c>
      <c r="J691" s="5">
        <v>15277855872</v>
      </c>
      <c r="K691" s="5"/>
      <c r="L691" s="10"/>
      <c r="M691" s="5"/>
      <c r="N691" s="5"/>
      <c r="O691" s="10"/>
      <c r="P691" s="5"/>
      <c r="Q691" s="5"/>
      <c r="R691" s="5"/>
      <c r="S691" s="5"/>
    </row>
    <row r="692" customFormat="1" hidden="1" spans="1:19">
      <c r="A692" s="5">
        <v>689</v>
      </c>
      <c r="B692" s="5" t="s">
        <v>2961</v>
      </c>
      <c r="C692" s="5"/>
      <c r="D692" s="5" t="s">
        <v>234</v>
      </c>
      <c r="E692" s="5" t="s">
        <v>2962</v>
      </c>
      <c r="F692" s="5" t="s">
        <v>143</v>
      </c>
      <c r="G692" s="5">
        <v>18</v>
      </c>
      <c r="H692" s="5" t="s">
        <v>2963</v>
      </c>
      <c r="I692" s="5" t="s">
        <v>2964</v>
      </c>
      <c r="J692" s="5">
        <v>15777809125</v>
      </c>
      <c r="K692" s="5" t="s">
        <v>27</v>
      </c>
      <c r="L692" s="10"/>
      <c r="M692" s="5"/>
      <c r="N692" s="5" t="s">
        <v>30</v>
      </c>
      <c r="O692" s="10"/>
      <c r="P692" s="5"/>
      <c r="Q692" s="5"/>
      <c r="R692" s="5"/>
      <c r="S692" s="5"/>
    </row>
    <row r="693" customFormat="1" hidden="1" spans="1:19">
      <c r="A693" s="5">
        <v>690</v>
      </c>
      <c r="B693" s="5" t="s">
        <v>2965</v>
      </c>
      <c r="C693" s="5"/>
      <c r="D693" s="5" t="s">
        <v>234</v>
      </c>
      <c r="E693" s="5" t="s">
        <v>2966</v>
      </c>
      <c r="F693" s="5" t="s">
        <v>143</v>
      </c>
      <c r="G693" s="5">
        <v>18</v>
      </c>
      <c r="H693" s="5" t="s">
        <v>19890</v>
      </c>
      <c r="I693" s="5" t="s">
        <v>2968</v>
      </c>
      <c r="J693" s="5">
        <v>13737966585</v>
      </c>
      <c r="K693" s="5" t="s">
        <v>27</v>
      </c>
      <c r="L693" s="10"/>
      <c r="M693" s="5"/>
      <c r="N693" s="5" t="s">
        <v>27</v>
      </c>
      <c r="O693" s="10"/>
      <c r="P693" s="5"/>
      <c r="Q693" s="5"/>
      <c r="R693" s="5"/>
      <c r="S693" s="5"/>
    </row>
    <row r="694" customFormat="1" hidden="1" spans="1:19">
      <c r="A694" s="5">
        <v>691</v>
      </c>
      <c r="B694" s="5" t="s">
        <v>2969</v>
      </c>
      <c r="C694" s="5"/>
      <c r="D694" s="5" t="s">
        <v>234</v>
      </c>
      <c r="E694" s="5" t="s">
        <v>2970</v>
      </c>
      <c r="F694" s="5" t="s">
        <v>143</v>
      </c>
      <c r="G694" s="5">
        <v>18</v>
      </c>
      <c r="H694" s="5" t="s">
        <v>2971</v>
      </c>
      <c r="I694" s="5" t="s">
        <v>2972</v>
      </c>
      <c r="J694" s="5">
        <v>18378890328</v>
      </c>
      <c r="K694" s="5"/>
      <c r="L694" s="10"/>
      <c r="M694" s="5"/>
      <c r="N694" s="5"/>
      <c r="O694" s="10"/>
      <c r="P694" s="5"/>
      <c r="Q694" s="5"/>
      <c r="R694" s="5"/>
      <c r="S694" s="5"/>
    </row>
    <row r="695" customFormat="1" hidden="1" spans="1:19">
      <c r="A695" s="5">
        <v>692</v>
      </c>
      <c r="B695" s="5" t="s">
        <v>2973</v>
      </c>
      <c r="C695" s="5"/>
      <c r="D695" s="5" t="s">
        <v>234</v>
      </c>
      <c r="E695" s="5" t="s">
        <v>2974</v>
      </c>
      <c r="F695" s="5" t="s">
        <v>143</v>
      </c>
      <c r="G695" s="5">
        <v>19</v>
      </c>
      <c r="H695" s="5" t="s">
        <v>2975</v>
      </c>
      <c r="I695" s="5" t="s">
        <v>2976</v>
      </c>
      <c r="J695" s="5">
        <v>15277782856</v>
      </c>
      <c r="K695" s="5" t="s">
        <v>27</v>
      </c>
      <c r="L695" s="10"/>
      <c r="M695" s="5"/>
      <c r="N695" s="5" t="s">
        <v>27</v>
      </c>
      <c r="O695" s="10"/>
      <c r="P695" s="5"/>
      <c r="Q695" s="5"/>
      <c r="R695" s="5"/>
      <c r="S695" s="5"/>
    </row>
    <row r="696" customFormat="1" hidden="1" spans="1:19">
      <c r="A696" s="5">
        <v>693</v>
      </c>
      <c r="B696" s="5" t="s">
        <v>2977</v>
      </c>
      <c r="C696" s="5"/>
      <c r="D696" s="5" t="s">
        <v>234</v>
      </c>
      <c r="E696" s="5" t="s">
        <v>2978</v>
      </c>
      <c r="F696" s="5" t="s">
        <v>143</v>
      </c>
      <c r="G696" s="5">
        <v>18</v>
      </c>
      <c r="H696" s="5" t="s">
        <v>19891</v>
      </c>
      <c r="I696" s="5" t="s">
        <v>2980</v>
      </c>
      <c r="J696" s="5">
        <v>13367588004</v>
      </c>
      <c r="K696" s="5"/>
      <c r="L696" s="10"/>
      <c r="M696" s="5"/>
      <c r="N696" s="5"/>
      <c r="O696" s="10"/>
      <c r="P696" s="5"/>
      <c r="Q696" s="5"/>
      <c r="R696" s="5"/>
      <c r="S696" s="5"/>
    </row>
    <row r="697" customFormat="1" hidden="1" spans="1:19">
      <c r="A697" s="5">
        <v>694</v>
      </c>
      <c r="B697" s="5" t="s">
        <v>2981</v>
      </c>
      <c r="C697" s="5"/>
      <c r="D697" s="5" t="s">
        <v>234</v>
      </c>
      <c r="E697" s="5" t="s">
        <v>2982</v>
      </c>
      <c r="F697" s="5" t="s">
        <v>143</v>
      </c>
      <c r="G697" s="5">
        <v>19</v>
      </c>
      <c r="H697" s="5" t="s">
        <v>2983</v>
      </c>
      <c r="I697" s="5" t="s">
        <v>2984</v>
      </c>
      <c r="J697" s="5">
        <v>13737961026</v>
      </c>
      <c r="K697" s="5" t="s">
        <v>27</v>
      </c>
      <c r="L697" s="10"/>
      <c r="M697" s="5"/>
      <c r="N697" s="5" t="s">
        <v>27</v>
      </c>
      <c r="O697" s="10"/>
      <c r="P697" s="5"/>
      <c r="Q697" s="5"/>
      <c r="R697" s="5"/>
      <c r="S697" s="5"/>
    </row>
    <row r="698" customFormat="1" hidden="1" spans="1:19">
      <c r="A698" s="5">
        <v>695</v>
      </c>
      <c r="B698" s="5" t="s">
        <v>2985</v>
      </c>
      <c r="C698" s="5"/>
      <c r="D698" s="5" t="s">
        <v>234</v>
      </c>
      <c r="E698" s="5" t="s">
        <v>2986</v>
      </c>
      <c r="F698" s="5" t="s">
        <v>143</v>
      </c>
      <c r="G698" s="5">
        <v>19</v>
      </c>
      <c r="H698" s="5" t="s">
        <v>2672</v>
      </c>
      <c r="I698" s="5" t="s">
        <v>2673</v>
      </c>
      <c r="J698" s="5">
        <v>18275897042</v>
      </c>
      <c r="K698" s="5" t="s">
        <v>27</v>
      </c>
      <c r="L698" s="10"/>
      <c r="M698" s="5"/>
      <c r="N698" s="5" t="s">
        <v>27</v>
      </c>
      <c r="O698" s="10"/>
      <c r="P698" s="5"/>
      <c r="Q698" s="5"/>
      <c r="R698" s="5"/>
      <c r="S698" s="5"/>
    </row>
    <row r="699" customFormat="1" hidden="1" spans="1:19">
      <c r="A699" s="5">
        <v>696</v>
      </c>
      <c r="B699" s="5" t="s">
        <v>2987</v>
      </c>
      <c r="C699" s="5"/>
      <c r="D699" s="5" t="s">
        <v>234</v>
      </c>
      <c r="E699" s="5" t="s">
        <v>651</v>
      </c>
      <c r="F699" s="5" t="s">
        <v>143</v>
      </c>
      <c r="G699" s="5">
        <v>19</v>
      </c>
      <c r="H699" s="5" t="s">
        <v>19893</v>
      </c>
      <c r="I699" s="5" t="s">
        <v>2989</v>
      </c>
      <c r="J699" s="5">
        <v>13531918386</v>
      </c>
      <c r="K699" s="5" t="s">
        <v>27</v>
      </c>
      <c r="L699" s="10"/>
      <c r="M699" s="5"/>
      <c r="N699" s="5" t="s">
        <v>27</v>
      </c>
      <c r="O699" s="10"/>
      <c r="P699" s="5"/>
      <c r="Q699" s="5"/>
      <c r="R699" s="5"/>
      <c r="S699" s="5"/>
    </row>
    <row r="700" customFormat="1" hidden="1" spans="1:19">
      <c r="A700" s="5">
        <v>697</v>
      </c>
      <c r="B700" s="5" t="s">
        <v>2990</v>
      </c>
      <c r="C700" s="5"/>
      <c r="D700" s="5" t="s">
        <v>234</v>
      </c>
      <c r="E700" s="5" t="s">
        <v>2991</v>
      </c>
      <c r="F700" s="5" t="s">
        <v>143</v>
      </c>
      <c r="G700" s="5">
        <v>18</v>
      </c>
      <c r="H700" s="5" t="s">
        <v>17678</v>
      </c>
      <c r="I700" s="5" t="s">
        <v>2993</v>
      </c>
      <c r="J700" s="5">
        <v>15177883996</v>
      </c>
      <c r="K700" s="5" t="s">
        <v>27</v>
      </c>
      <c r="L700" s="10"/>
      <c r="M700" s="5"/>
      <c r="N700" s="5" t="s">
        <v>30</v>
      </c>
      <c r="O700" s="10"/>
      <c r="P700" s="5"/>
      <c r="Q700" s="5"/>
      <c r="R700" s="5"/>
      <c r="S700" s="5"/>
    </row>
    <row r="701" customFormat="1" hidden="1" spans="1:19">
      <c r="A701" s="5">
        <v>698</v>
      </c>
      <c r="B701" s="5" t="s">
        <v>2994</v>
      </c>
      <c r="C701" s="5"/>
      <c r="D701" s="5" t="s">
        <v>234</v>
      </c>
      <c r="E701" s="5" t="s">
        <v>2995</v>
      </c>
      <c r="F701" s="5" t="s">
        <v>143</v>
      </c>
      <c r="G701" s="5">
        <v>19</v>
      </c>
      <c r="H701" s="5" t="s">
        <v>19894</v>
      </c>
      <c r="I701" s="5" t="s">
        <v>2997</v>
      </c>
      <c r="J701" s="5">
        <v>18823665517</v>
      </c>
      <c r="K701" s="5" t="s">
        <v>27</v>
      </c>
      <c r="L701" s="10"/>
      <c r="M701" s="5"/>
      <c r="N701" s="5" t="s">
        <v>27</v>
      </c>
      <c r="O701" s="10"/>
      <c r="P701" s="5"/>
      <c r="Q701" s="5"/>
      <c r="R701" s="5"/>
      <c r="S701" s="5"/>
    </row>
    <row r="702" customFormat="1" hidden="1" spans="1:19">
      <c r="A702" s="5">
        <v>699</v>
      </c>
      <c r="B702" s="5" t="s">
        <v>2998</v>
      </c>
      <c r="C702" s="5"/>
      <c r="D702" s="5" t="s">
        <v>239</v>
      </c>
      <c r="E702" s="5" t="s">
        <v>2999</v>
      </c>
      <c r="F702" s="5" t="s">
        <v>143</v>
      </c>
      <c r="G702" s="5">
        <v>18</v>
      </c>
      <c r="H702" s="5" t="s">
        <v>19893</v>
      </c>
      <c r="I702" s="5" t="s">
        <v>3000</v>
      </c>
      <c r="J702" s="5">
        <v>15277853925</v>
      </c>
      <c r="K702" s="5"/>
      <c r="L702" s="10"/>
      <c r="M702" s="5"/>
      <c r="N702" s="5"/>
      <c r="O702" s="10"/>
      <c r="P702" s="5"/>
      <c r="Q702" s="5"/>
      <c r="R702" s="5"/>
      <c r="S702" s="5"/>
    </row>
    <row r="703" customFormat="1" hidden="1" spans="1:19">
      <c r="A703" s="5">
        <v>700</v>
      </c>
      <c r="B703" s="5" t="s">
        <v>3002</v>
      </c>
      <c r="C703" s="5"/>
      <c r="D703" s="5" t="s">
        <v>239</v>
      </c>
      <c r="E703" s="5" t="s">
        <v>3003</v>
      </c>
      <c r="F703" s="5" t="s">
        <v>143</v>
      </c>
      <c r="G703" s="5">
        <v>18</v>
      </c>
      <c r="H703" s="5" t="s">
        <v>3005</v>
      </c>
      <c r="I703" s="5" t="s">
        <v>3006</v>
      </c>
      <c r="J703" s="5">
        <v>13710310548</v>
      </c>
      <c r="K703" s="5" t="s">
        <v>27</v>
      </c>
      <c r="L703" s="10"/>
      <c r="M703" s="5"/>
      <c r="N703" s="5" t="s">
        <v>27</v>
      </c>
      <c r="O703" s="10"/>
      <c r="P703" s="5"/>
      <c r="Q703" s="5"/>
      <c r="R703" s="5"/>
      <c r="S703" s="5"/>
    </row>
    <row r="704" customFormat="1" hidden="1" spans="1:19">
      <c r="A704" s="5">
        <v>701</v>
      </c>
      <c r="B704" s="5" t="s">
        <v>3008</v>
      </c>
      <c r="C704" s="5"/>
      <c r="D704" s="5" t="s">
        <v>239</v>
      </c>
      <c r="E704" s="5" t="s">
        <v>3009</v>
      </c>
      <c r="F704" s="5" t="s">
        <v>143</v>
      </c>
      <c r="G704" s="5">
        <v>19</v>
      </c>
      <c r="H704" s="5" t="s">
        <v>19895</v>
      </c>
      <c r="I704" s="5" t="s">
        <v>3012</v>
      </c>
      <c r="J704" s="5">
        <v>15977874847</v>
      </c>
      <c r="K704" s="5" t="s">
        <v>27</v>
      </c>
      <c r="L704" s="10"/>
      <c r="M704" s="5"/>
      <c r="N704" s="5" t="s">
        <v>27</v>
      </c>
      <c r="O704" s="10"/>
      <c r="P704" s="5"/>
      <c r="Q704" s="5"/>
      <c r="R704" s="5"/>
      <c r="S704" s="5"/>
    </row>
    <row r="705" customFormat="1" hidden="1" spans="1:19">
      <c r="A705" s="5">
        <v>702</v>
      </c>
      <c r="B705" s="5" t="s">
        <v>3014</v>
      </c>
      <c r="C705" s="5"/>
      <c r="D705" s="5" t="s">
        <v>239</v>
      </c>
      <c r="E705" s="5" t="s">
        <v>3015</v>
      </c>
      <c r="F705" s="5" t="s">
        <v>143</v>
      </c>
      <c r="G705" s="5">
        <v>20</v>
      </c>
      <c r="H705" s="5" t="s">
        <v>3017</v>
      </c>
      <c r="I705" s="5" t="s">
        <v>3018</v>
      </c>
      <c r="J705" s="5" t="s">
        <v>3019</v>
      </c>
      <c r="K705" s="5" t="s">
        <v>27</v>
      </c>
      <c r="L705" s="10"/>
      <c r="M705" s="5"/>
      <c r="N705" s="5" t="s">
        <v>27</v>
      </c>
      <c r="O705" s="10"/>
      <c r="P705" s="5"/>
      <c r="Q705" s="5"/>
      <c r="R705" s="5"/>
      <c r="S705" s="5"/>
    </row>
    <row r="706" customFormat="1" hidden="1" spans="1:19">
      <c r="A706" s="5">
        <v>703</v>
      </c>
      <c r="B706" s="5" t="s">
        <v>3020</v>
      </c>
      <c r="C706" s="5"/>
      <c r="D706" s="5" t="s">
        <v>239</v>
      </c>
      <c r="E706" s="5" t="s">
        <v>3021</v>
      </c>
      <c r="F706" s="5" t="s">
        <v>143</v>
      </c>
      <c r="G706" s="5">
        <v>18</v>
      </c>
      <c r="H706" s="5" t="s">
        <v>3022</v>
      </c>
      <c r="I706" s="5" t="s">
        <v>3023</v>
      </c>
      <c r="J706" s="5">
        <v>13677780845</v>
      </c>
      <c r="K706" s="5" t="s">
        <v>27</v>
      </c>
      <c r="L706" s="10"/>
      <c r="M706" s="5"/>
      <c r="N706" s="5" t="s">
        <v>27</v>
      </c>
      <c r="O706" s="10"/>
      <c r="P706" s="5"/>
      <c r="Q706" s="5"/>
      <c r="R706" s="5"/>
      <c r="S706" s="5"/>
    </row>
    <row r="707" customFormat="1" hidden="1" spans="1:19">
      <c r="A707" s="5">
        <v>704</v>
      </c>
      <c r="B707" s="5" t="s">
        <v>3025</v>
      </c>
      <c r="C707" s="5"/>
      <c r="D707" s="5" t="s">
        <v>239</v>
      </c>
      <c r="E707" s="5" t="s">
        <v>3026</v>
      </c>
      <c r="F707" s="5" t="s">
        <v>24</v>
      </c>
      <c r="G707" s="5">
        <v>17</v>
      </c>
      <c r="H707" s="5" t="s">
        <v>21142</v>
      </c>
      <c r="I707" s="5" t="s">
        <v>3029</v>
      </c>
      <c r="J707" s="5">
        <v>18070810665</v>
      </c>
      <c r="K707" s="5"/>
      <c r="L707" s="10"/>
      <c r="M707" s="5"/>
      <c r="N707" s="5"/>
      <c r="O707" s="10"/>
      <c r="P707" s="5"/>
      <c r="Q707" s="5"/>
      <c r="R707" s="5"/>
      <c r="S707" s="5"/>
    </row>
    <row r="708" customFormat="1" hidden="1" spans="1:19">
      <c r="A708" s="5">
        <v>705</v>
      </c>
      <c r="B708" s="5" t="s">
        <v>3032</v>
      </c>
      <c r="C708" s="5"/>
      <c r="D708" s="5" t="s">
        <v>239</v>
      </c>
      <c r="E708" s="5" t="s">
        <v>3033</v>
      </c>
      <c r="F708" s="5" t="s">
        <v>24</v>
      </c>
      <c r="G708" s="5">
        <v>20</v>
      </c>
      <c r="H708" s="5" t="s">
        <v>3034</v>
      </c>
      <c r="I708" s="5" t="s">
        <v>3035</v>
      </c>
      <c r="J708" s="5">
        <v>13877817748</v>
      </c>
      <c r="K708" s="5" t="s">
        <v>27</v>
      </c>
      <c r="L708" s="10"/>
      <c r="M708" s="5"/>
      <c r="N708" s="5" t="s">
        <v>27</v>
      </c>
      <c r="O708" s="10"/>
      <c r="P708" s="5"/>
      <c r="Q708" s="5"/>
      <c r="R708" s="5"/>
      <c r="S708" s="5"/>
    </row>
    <row r="709" customFormat="1" hidden="1" spans="1:19">
      <c r="A709" s="5">
        <v>706</v>
      </c>
      <c r="B709" s="5" t="s">
        <v>3037</v>
      </c>
      <c r="C709" s="5"/>
      <c r="D709" s="5" t="s">
        <v>239</v>
      </c>
      <c r="E709" s="5" t="s">
        <v>3038</v>
      </c>
      <c r="F709" s="5" t="s">
        <v>24</v>
      </c>
      <c r="G709" s="5">
        <v>18</v>
      </c>
      <c r="H709" s="5" t="s">
        <v>19898</v>
      </c>
      <c r="I709" s="5" t="s">
        <v>3040</v>
      </c>
      <c r="J709" s="5">
        <v>15777808123</v>
      </c>
      <c r="K709" s="5" t="s">
        <v>27</v>
      </c>
      <c r="L709" s="10"/>
      <c r="M709" s="5"/>
      <c r="N709" s="5" t="s">
        <v>30</v>
      </c>
      <c r="O709" s="10"/>
      <c r="P709" s="5"/>
      <c r="Q709" s="5"/>
      <c r="R709" s="5"/>
      <c r="S709" s="5"/>
    </row>
    <row r="710" customFormat="1" hidden="1" spans="1:19">
      <c r="A710" s="5">
        <v>707</v>
      </c>
      <c r="B710" s="5" t="s">
        <v>3042</v>
      </c>
      <c r="C710" s="5"/>
      <c r="D710" s="5" t="s">
        <v>239</v>
      </c>
      <c r="E710" s="5" t="s">
        <v>3043</v>
      </c>
      <c r="F710" s="5" t="s">
        <v>24</v>
      </c>
      <c r="G710" s="5">
        <v>18</v>
      </c>
      <c r="H710" s="5" t="s">
        <v>3044</v>
      </c>
      <c r="I710" s="5" t="s">
        <v>3045</v>
      </c>
      <c r="J710" s="5">
        <v>18278867811</v>
      </c>
      <c r="K710" s="5" t="s">
        <v>27</v>
      </c>
      <c r="L710" s="10"/>
      <c r="M710" s="5"/>
      <c r="N710" s="5" t="s">
        <v>27</v>
      </c>
      <c r="O710" s="10"/>
      <c r="P710" s="5"/>
      <c r="Q710" s="5"/>
      <c r="R710" s="5"/>
      <c r="S710" s="5"/>
    </row>
    <row r="711" customFormat="1" hidden="1" spans="1:19">
      <c r="A711" s="5">
        <v>708</v>
      </c>
      <c r="B711" s="5" t="s">
        <v>3047</v>
      </c>
      <c r="C711" s="5"/>
      <c r="D711" s="5" t="s">
        <v>239</v>
      </c>
      <c r="E711" s="5" t="s">
        <v>3048</v>
      </c>
      <c r="F711" s="5" t="s">
        <v>24</v>
      </c>
      <c r="G711" s="5">
        <v>18</v>
      </c>
      <c r="H711" s="5" t="s">
        <v>17752</v>
      </c>
      <c r="I711" s="5" t="s">
        <v>3049</v>
      </c>
      <c r="J711" s="5">
        <v>15277895588</v>
      </c>
      <c r="K711" s="5"/>
      <c r="L711" s="10"/>
      <c r="M711" s="5"/>
      <c r="N711" s="5"/>
      <c r="O711" s="10"/>
      <c r="P711" s="5"/>
      <c r="Q711" s="5"/>
      <c r="R711" s="5"/>
      <c r="S711" s="5"/>
    </row>
    <row r="712" customFormat="1" hidden="1" spans="1:19">
      <c r="A712" s="5">
        <v>709</v>
      </c>
      <c r="B712" s="5" t="s">
        <v>3051</v>
      </c>
      <c r="C712" s="5"/>
      <c r="D712" s="5" t="s">
        <v>239</v>
      </c>
      <c r="E712" s="5" t="s">
        <v>3052</v>
      </c>
      <c r="F712" s="5" t="s">
        <v>24</v>
      </c>
      <c r="G712" s="5">
        <v>18</v>
      </c>
      <c r="H712" s="5" t="s">
        <v>3053</v>
      </c>
      <c r="I712" s="5" t="s">
        <v>3054</v>
      </c>
      <c r="J712" s="5">
        <v>15807783243</v>
      </c>
      <c r="K712" s="5" t="s">
        <v>27</v>
      </c>
      <c r="L712" s="10"/>
      <c r="M712" s="5"/>
      <c r="N712" s="5" t="s">
        <v>27</v>
      </c>
      <c r="O712" s="10"/>
      <c r="P712" s="5"/>
      <c r="Q712" s="5"/>
      <c r="R712" s="5"/>
      <c r="S712" s="5"/>
    </row>
    <row r="713" customFormat="1" hidden="1" spans="1:19">
      <c r="A713" s="5">
        <v>710</v>
      </c>
      <c r="B713" s="5" t="s">
        <v>3056</v>
      </c>
      <c r="C713" s="5"/>
      <c r="D713" s="5" t="s">
        <v>239</v>
      </c>
      <c r="E713" s="5" t="s">
        <v>3057</v>
      </c>
      <c r="F713" s="5" t="s">
        <v>24</v>
      </c>
      <c r="G713" s="5">
        <v>18</v>
      </c>
      <c r="H713" s="5" t="s">
        <v>19899</v>
      </c>
      <c r="I713" s="5" t="s">
        <v>3059</v>
      </c>
      <c r="J713" s="5">
        <v>13807800176</v>
      </c>
      <c r="K713" s="5" t="s">
        <v>27</v>
      </c>
      <c r="L713" s="10"/>
      <c r="M713" s="5"/>
      <c r="N713" s="5" t="s">
        <v>30</v>
      </c>
      <c r="O713" s="10"/>
      <c r="P713" s="5"/>
      <c r="Q713" s="5"/>
      <c r="R713" s="5"/>
      <c r="S713" s="5"/>
    </row>
    <row r="714" customFormat="1" hidden="1" spans="1:19">
      <c r="A714" s="5">
        <v>711</v>
      </c>
      <c r="B714" s="5" t="s">
        <v>3061</v>
      </c>
      <c r="C714" s="5"/>
      <c r="D714" s="5" t="s">
        <v>239</v>
      </c>
      <c r="E714" s="5" t="s">
        <v>3062</v>
      </c>
      <c r="F714" s="5" t="s">
        <v>143</v>
      </c>
      <c r="G714" s="5">
        <v>18</v>
      </c>
      <c r="H714" s="5" t="s">
        <v>19900</v>
      </c>
      <c r="I714" s="5" t="s">
        <v>3064</v>
      </c>
      <c r="J714" s="5">
        <v>15878846798</v>
      </c>
      <c r="K714" s="5" t="s">
        <v>27</v>
      </c>
      <c r="L714" s="10"/>
      <c r="M714" s="5"/>
      <c r="N714" s="5" t="s">
        <v>27</v>
      </c>
      <c r="O714" s="10"/>
      <c r="P714" s="5"/>
      <c r="Q714" s="5"/>
      <c r="R714" s="5"/>
      <c r="S714" s="5"/>
    </row>
    <row r="715" customFormat="1" hidden="1" spans="1:19">
      <c r="A715" s="5">
        <v>712</v>
      </c>
      <c r="B715" s="5" t="s">
        <v>3066</v>
      </c>
      <c r="C715" s="5"/>
      <c r="D715" s="5" t="s">
        <v>239</v>
      </c>
      <c r="E715" s="5" t="s">
        <v>3067</v>
      </c>
      <c r="F715" s="5" t="s">
        <v>24</v>
      </c>
      <c r="G715" s="5">
        <v>18</v>
      </c>
      <c r="H715" s="5" t="s">
        <v>3068</v>
      </c>
      <c r="I715" s="5" t="s">
        <v>3069</v>
      </c>
      <c r="J715" s="5">
        <v>18278937896</v>
      </c>
      <c r="K715" s="5"/>
      <c r="L715" s="10"/>
      <c r="M715" s="5"/>
      <c r="N715" s="5"/>
      <c r="O715" s="10"/>
      <c r="P715" s="5"/>
      <c r="Q715" s="5"/>
      <c r="R715" s="5"/>
      <c r="S715" s="5"/>
    </row>
    <row r="716" customFormat="1" hidden="1" spans="1:19">
      <c r="A716" s="5">
        <v>713</v>
      </c>
      <c r="B716" s="5" t="s">
        <v>3071</v>
      </c>
      <c r="C716" s="5"/>
      <c r="D716" s="5" t="s">
        <v>239</v>
      </c>
      <c r="E716" s="5" t="s">
        <v>3072</v>
      </c>
      <c r="F716" s="5" t="s">
        <v>143</v>
      </c>
      <c r="G716" s="5">
        <v>18</v>
      </c>
      <c r="H716" s="5" t="s">
        <v>3073</v>
      </c>
      <c r="I716" s="5" t="s">
        <v>3074</v>
      </c>
      <c r="J716" s="5">
        <v>19977825578</v>
      </c>
      <c r="K716" s="5" t="s">
        <v>27</v>
      </c>
      <c r="L716" s="10"/>
      <c r="M716" s="5"/>
      <c r="N716" s="5" t="s">
        <v>27</v>
      </c>
      <c r="O716" s="10"/>
      <c r="P716" s="5"/>
      <c r="Q716" s="5"/>
      <c r="R716" s="5"/>
      <c r="S716" s="5"/>
    </row>
    <row r="717" customFormat="1" hidden="1" spans="1:19">
      <c r="A717" s="5">
        <v>714</v>
      </c>
      <c r="B717" s="5" t="s">
        <v>3076</v>
      </c>
      <c r="C717" s="5"/>
      <c r="D717" s="5" t="s">
        <v>239</v>
      </c>
      <c r="E717" s="5" t="s">
        <v>3077</v>
      </c>
      <c r="F717" s="5" t="s">
        <v>143</v>
      </c>
      <c r="G717" s="5">
        <v>17</v>
      </c>
      <c r="H717" s="5" t="s">
        <v>3078</v>
      </c>
      <c r="I717" s="5" t="s">
        <v>3079</v>
      </c>
      <c r="J717" s="5">
        <v>18276682646</v>
      </c>
      <c r="K717" s="5"/>
      <c r="L717" s="10"/>
      <c r="M717" s="5"/>
      <c r="N717" s="5"/>
      <c r="O717" s="10"/>
      <c r="P717" s="5"/>
      <c r="Q717" s="5"/>
      <c r="R717" s="5"/>
      <c r="S717" s="5"/>
    </row>
    <row r="718" customFormat="1" hidden="1" spans="1:19">
      <c r="A718" s="5">
        <v>715</v>
      </c>
      <c r="B718" s="5" t="s">
        <v>3083</v>
      </c>
      <c r="C718" s="5"/>
      <c r="D718" s="5" t="s">
        <v>239</v>
      </c>
      <c r="E718" s="5" t="s">
        <v>3084</v>
      </c>
      <c r="F718" s="5" t="s">
        <v>143</v>
      </c>
      <c r="G718" s="5">
        <v>17</v>
      </c>
      <c r="H718" s="5" t="s">
        <v>21159</v>
      </c>
      <c r="I718" s="5" t="s">
        <v>3086</v>
      </c>
      <c r="J718" s="5">
        <v>18934943517</v>
      </c>
      <c r="K718" s="5"/>
      <c r="L718" s="10"/>
      <c r="M718" s="5"/>
      <c r="N718" s="5"/>
      <c r="O718" s="10"/>
      <c r="P718" s="5"/>
      <c r="Q718" s="5"/>
      <c r="R718" s="5"/>
      <c r="S718" s="5"/>
    </row>
    <row r="719" customFormat="1" hidden="1" spans="1:19">
      <c r="A719" s="5">
        <v>716</v>
      </c>
      <c r="B719" s="5" t="s">
        <v>1800</v>
      </c>
      <c r="C719" s="5"/>
      <c r="D719" s="5" t="s">
        <v>215</v>
      </c>
      <c r="E719" s="5" t="s">
        <v>1801</v>
      </c>
      <c r="F719" s="5" t="s">
        <v>143</v>
      </c>
      <c r="G719" s="5">
        <v>19</v>
      </c>
      <c r="H719" s="5" t="s">
        <v>17932</v>
      </c>
      <c r="I719" s="5" t="s">
        <v>3090</v>
      </c>
      <c r="J719" s="5">
        <v>13481868837</v>
      </c>
      <c r="K719" s="5" t="s">
        <v>27</v>
      </c>
      <c r="L719" s="10"/>
      <c r="M719" s="5"/>
      <c r="N719" s="5" t="s">
        <v>27</v>
      </c>
      <c r="O719" s="10"/>
      <c r="P719" s="5"/>
      <c r="Q719" s="5"/>
      <c r="R719" s="5"/>
      <c r="S719" s="5"/>
    </row>
    <row r="720" customFormat="1" hidden="1" spans="1:19">
      <c r="A720" s="5">
        <v>717</v>
      </c>
      <c r="B720" s="5" t="s">
        <v>3092</v>
      </c>
      <c r="C720" s="5"/>
      <c r="D720" s="5" t="s">
        <v>239</v>
      </c>
      <c r="E720" s="5" t="s">
        <v>3093</v>
      </c>
      <c r="F720" s="5" t="s">
        <v>143</v>
      </c>
      <c r="G720" s="5">
        <v>18</v>
      </c>
      <c r="H720" s="5" t="s">
        <v>2117</v>
      </c>
      <c r="I720" s="5" t="s">
        <v>3094</v>
      </c>
      <c r="J720" s="5" t="s">
        <v>3095</v>
      </c>
      <c r="K720" s="5" t="s">
        <v>27</v>
      </c>
      <c r="L720" s="10"/>
      <c r="M720" s="5"/>
      <c r="N720" s="5" t="s">
        <v>27</v>
      </c>
      <c r="O720" s="10"/>
      <c r="P720" s="5"/>
      <c r="Q720" s="5"/>
      <c r="R720" s="5"/>
      <c r="S720" s="5"/>
    </row>
    <row r="721" customFormat="1" hidden="1" spans="1:19">
      <c r="A721" s="5">
        <v>718</v>
      </c>
      <c r="B721" s="5" t="s">
        <v>3096</v>
      </c>
      <c r="C721" s="5"/>
      <c r="D721" s="5" t="s">
        <v>239</v>
      </c>
      <c r="E721" s="5" t="s">
        <v>3097</v>
      </c>
      <c r="F721" s="5" t="s">
        <v>143</v>
      </c>
      <c r="G721" s="5">
        <v>18</v>
      </c>
      <c r="H721" s="5" t="s">
        <v>19901</v>
      </c>
      <c r="I721" s="5" t="s">
        <v>3099</v>
      </c>
      <c r="J721" s="5">
        <v>15977838025</v>
      </c>
      <c r="K721" s="5" t="s">
        <v>27</v>
      </c>
      <c r="L721" s="10"/>
      <c r="M721" s="5"/>
      <c r="N721" s="5" t="s">
        <v>27</v>
      </c>
      <c r="O721" s="10"/>
      <c r="P721" s="5"/>
      <c r="Q721" s="5"/>
      <c r="R721" s="5"/>
      <c r="S721" s="5"/>
    </row>
    <row r="722" customFormat="1" hidden="1" spans="1:19">
      <c r="A722" s="5">
        <v>719</v>
      </c>
      <c r="B722" s="5" t="s">
        <v>3101</v>
      </c>
      <c r="C722" s="5"/>
      <c r="D722" s="5" t="s">
        <v>239</v>
      </c>
      <c r="E722" s="5" t="s">
        <v>3102</v>
      </c>
      <c r="F722" s="5" t="s">
        <v>143</v>
      </c>
      <c r="G722" s="5">
        <v>18</v>
      </c>
      <c r="H722" s="5" t="s">
        <v>3103</v>
      </c>
      <c r="I722" s="5" t="s">
        <v>3104</v>
      </c>
      <c r="J722" s="5">
        <v>15677992169</v>
      </c>
      <c r="K722" s="5" t="s">
        <v>27</v>
      </c>
      <c r="L722" s="10"/>
      <c r="M722" s="5"/>
      <c r="N722" s="5" t="s">
        <v>27</v>
      </c>
      <c r="O722" s="10"/>
      <c r="P722" s="5"/>
      <c r="Q722" s="5"/>
      <c r="R722" s="5"/>
      <c r="S722" s="5"/>
    </row>
    <row r="723" customFormat="1" hidden="1" spans="1:19">
      <c r="A723" s="5">
        <v>720</v>
      </c>
      <c r="B723" s="5" t="s">
        <v>3106</v>
      </c>
      <c r="C723" s="5"/>
      <c r="D723" s="5" t="s">
        <v>239</v>
      </c>
      <c r="E723" s="5" t="s">
        <v>3107</v>
      </c>
      <c r="F723" s="5" t="s">
        <v>143</v>
      </c>
      <c r="G723" s="5">
        <v>18</v>
      </c>
      <c r="H723" s="5" t="s">
        <v>18076</v>
      </c>
      <c r="I723" s="5" t="s">
        <v>3108</v>
      </c>
      <c r="J723" s="5">
        <v>18077898963</v>
      </c>
      <c r="K723" s="5" t="s">
        <v>27</v>
      </c>
      <c r="L723" s="10"/>
      <c r="M723" s="5"/>
      <c r="N723" s="5" t="s">
        <v>27</v>
      </c>
      <c r="O723" s="10"/>
      <c r="P723" s="5"/>
      <c r="Q723" s="5"/>
      <c r="R723" s="5"/>
      <c r="S723" s="5"/>
    </row>
    <row r="724" customFormat="1" hidden="1" spans="1:19">
      <c r="A724" s="5">
        <v>721</v>
      </c>
      <c r="B724" s="5" t="s">
        <v>3110</v>
      </c>
      <c r="C724" s="5"/>
      <c r="D724" s="5" t="s">
        <v>239</v>
      </c>
      <c r="E724" s="5" t="s">
        <v>3111</v>
      </c>
      <c r="F724" s="5" t="s">
        <v>143</v>
      </c>
      <c r="G724" s="5">
        <v>19</v>
      </c>
      <c r="H724" s="5" t="s">
        <v>1244</v>
      </c>
      <c r="I724" s="5" t="s">
        <v>3112</v>
      </c>
      <c r="J724" s="5">
        <v>19107884858</v>
      </c>
      <c r="K724" s="5"/>
      <c r="L724" s="10"/>
      <c r="M724" s="5"/>
      <c r="N724" s="5"/>
      <c r="O724" s="10"/>
      <c r="P724" s="5"/>
      <c r="Q724" s="5"/>
      <c r="R724" s="5"/>
      <c r="S724" s="5"/>
    </row>
    <row r="725" customFormat="1" hidden="1" spans="1:19">
      <c r="A725" s="5">
        <v>722</v>
      </c>
      <c r="B725" s="5" t="s">
        <v>3114</v>
      </c>
      <c r="C725" s="5"/>
      <c r="D725" s="5" t="s">
        <v>239</v>
      </c>
      <c r="E725" s="5" t="s">
        <v>3115</v>
      </c>
      <c r="F725" s="5" t="s">
        <v>143</v>
      </c>
      <c r="G725" s="5">
        <v>18</v>
      </c>
      <c r="H725" s="5" t="s">
        <v>3116</v>
      </c>
      <c r="I725" s="5" t="s">
        <v>3117</v>
      </c>
      <c r="J725" s="5">
        <v>19877860831</v>
      </c>
      <c r="K725" s="5" t="s">
        <v>27</v>
      </c>
      <c r="L725" s="10"/>
      <c r="M725" s="5"/>
      <c r="N725" s="5" t="s">
        <v>27</v>
      </c>
      <c r="O725" s="10"/>
      <c r="P725" s="5"/>
      <c r="Q725" s="5"/>
      <c r="R725" s="5"/>
      <c r="S725" s="5"/>
    </row>
    <row r="726" customFormat="1" hidden="1" spans="1:19">
      <c r="A726" s="5">
        <v>723</v>
      </c>
      <c r="B726" s="5" t="s">
        <v>3119</v>
      </c>
      <c r="C726" s="5"/>
      <c r="D726" s="5" t="s">
        <v>239</v>
      </c>
      <c r="E726" s="5" t="s">
        <v>3120</v>
      </c>
      <c r="F726" s="5" t="s">
        <v>143</v>
      </c>
      <c r="G726" s="5">
        <v>18</v>
      </c>
      <c r="H726" s="5" t="s">
        <v>3121</v>
      </c>
      <c r="I726" s="5" t="s">
        <v>3122</v>
      </c>
      <c r="J726" s="5">
        <v>18277150598</v>
      </c>
      <c r="K726" s="5" t="s">
        <v>27</v>
      </c>
      <c r="L726" s="10"/>
      <c r="M726" s="5"/>
      <c r="N726" s="5" t="s">
        <v>27</v>
      </c>
      <c r="O726" s="10"/>
      <c r="P726" s="5"/>
      <c r="Q726" s="5"/>
      <c r="R726" s="5"/>
      <c r="S726" s="5"/>
    </row>
    <row r="727" customFormat="1" hidden="1" spans="1:19">
      <c r="A727" s="5">
        <v>724</v>
      </c>
      <c r="B727" s="5" t="s">
        <v>3124</v>
      </c>
      <c r="C727" s="5"/>
      <c r="D727" s="5" t="s">
        <v>239</v>
      </c>
      <c r="E727" s="5" t="s">
        <v>3125</v>
      </c>
      <c r="F727" s="5" t="s">
        <v>143</v>
      </c>
      <c r="G727" s="5">
        <v>17</v>
      </c>
      <c r="H727" s="5" t="s">
        <v>3126</v>
      </c>
      <c r="I727" s="5" t="s">
        <v>3127</v>
      </c>
      <c r="J727" s="5">
        <v>15878821036</v>
      </c>
      <c r="K727" s="5"/>
      <c r="L727" s="10"/>
      <c r="M727" s="5"/>
      <c r="N727" s="5"/>
      <c r="O727" s="10"/>
      <c r="P727" s="5"/>
      <c r="Q727" s="5"/>
      <c r="R727" s="5"/>
      <c r="S727" s="5"/>
    </row>
    <row r="728" customFormat="1" hidden="1" spans="1:19">
      <c r="A728" s="5">
        <v>725</v>
      </c>
      <c r="B728" s="5" t="s">
        <v>3130</v>
      </c>
      <c r="C728" s="5"/>
      <c r="D728" s="5" t="s">
        <v>239</v>
      </c>
      <c r="E728" s="5" t="s">
        <v>3131</v>
      </c>
      <c r="F728" s="5" t="s">
        <v>24</v>
      </c>
      <c r="G728" s="5">
        <v>19</v>
      </c>
      <c r="H728" s="5" t="s">
        <v>19904</v>
      </c>
      <c r="I728" s="5" t="s">
        <v>3133</v>
      </c>
      <c r="J728" s="5">
        <v>18777845516</v>
      </c>
      <c r="K728" s="5"/>
      <c r="L728" s="10"/>
      <c r="M728" s="5"/>
      <c r="N728" s="5"/>
      <c r="O728" s="10"/>
      <c r="P728" s="5"/>
      <c r="Q728" s="5"/>
      <c r="R728" s="5"/>
      <c r="S728" s="5"/>
    </row>
    <row r="729" customFormat="1" hidden="1" spans="1:19">
      <c r="A729" s="5">
        <v>726</v>
      </c>
      <c r="B729" s="5" t="s">
        <v>3137</v>
      </c>
      <c r="C729" s="5"/>
      <c r="D729" s="5" t="s">
        <v>239</v>
      </c>
      <c r="E729" s="5" t="s">
        <v>3138</v>
      </c>
      <c r="F729" s="5" t="s">
        <v>24</v>
      </c>
      <c r="G729" s="5">
        <v>18</v>
      </c>
      <c r="H729" s="5" t="s">
        <v>3139</v>
      </c>
      <c r="I729" s="5" t="s">
        <v>3140</v>
      </c>
      <c r="J729" s="5">
        <v>15977884552</v>
      </c>
      <c r="K729" s="5"/>
      <c r="L729" s="10"/>
      <c r="M729" s="5"/>
      <c r="N729" s="5"/>
      <c r="O729" s="10"/>
      <c r="P729" s="5"/>
      <c r="Q729" s="5"/>
      <c r="R729" s="5"/>
      <c r="S729" s="5"/>
    </row>
    <row r="730" customFormat="1" hidden="1" spans="1:19">
      <c r="A730" s="5">
        <v>727</v>
      </c>
      <c r="B730" s="5" t="s">
        <v>3144</v>
      </c>
      <c r="C730" s="5"/>
      <c r="D730" s="5" t="s">
        <v>239</v>
      </c>
      <c r="E730" s="5" t="s">
        <v>3145</v>
      </c>
      <c r="F730" s="5" t="s">
        <v>143</v>
      </c>
      <c r="G730" s="5">
        <v>18</v>
      </c>
      <c r="H730" s="5" t="s">
        <v>19905</v>
      </c>
      <c r="I730" s="5" t="s">
        <v>3147</v>
      </c>
      <c r="J730" s="5">
        <v>13481848804</v>
      </c>
      <c r="K730" s="5" t="s">
        <v>27</v>
      </c>
      <c r="L730" s="10"/>
      <c r="M730" s="5"/>
      <c r="N730" s="5" t="s">
        <v>30</v>
      </c>
      <c r="O730" s="10"/>
      <c r="P730" s="5"/>
      <c r="Q730" s="5"/>
      <c r="R730" s="5"/>
      <c r="S730" s="5"/>
    </row>
    <row r="731" customFormat="1" hidden="1" spans="1:19">
      <c r="A731" s="5">
        <v>728</v>
      </c>
      <c r="B731" s="5" t="s">
        <v>3149</v>
      </c>
      <c r="C731" s="5"/>
      <c r="D731" s="5" t="s">
        <v>239</v>
      </c>
      <c r="E731" s="5" t="s">
        <v>3150</v>
      </c>
      <c r="F731" s="5" t="s">
        <v>143</v>
      </c>
      <c r="G731" s="5">
        <v>20</v>
      </c>
      <c r="H731" s="5" t="s">
        <v>3151</v>
      </c>
      <c r="I731" s="5" t="s">
        <v>3152</v>
      </c>
      <c r="J731" s="5">
        <v>15177388807</v>
      </c>
      <c r="K731" s="5" t="s">
        <v>27</v>
      </c>
      <c r="L731" s="10"/>
      <c r="M731" s="5"/>
      <c r="N731" s="5" t="s">
        <v>27</v>
      </c>
      <c r="O731" s="10"/>
      <c r="P731" s="5"/>
      <c r="Q731" s="5"/>
      <c r="R731" s="5"/>
      <c r="S731" s="5"/>
    </row>
    <row r="732" customFormat="1" hidden="1" spans="1:19">
      <c r="A732" s="5">
        <v>729</v>
      </c>
      <c r="B732" s="5" t="s">
        <v>3154</v>
      </c>
      <c r="C732" s="5"/>
      <c r="D732" s="5" t="s">
        <v>239</v>
      </c>
      <c r="E732" s="5" t="s">
        <v>3155</v>
      </c>
      <c r="F732" s="5" t="s">
        <v>143</v>
      </c>
      <c r="G732" s="5">
        <v>18</v>
      </c>
      <c r="H732" s="5" t="s">
        <v>3156</v>
      </c>
      <c r="I732" s="5" t="s">
        <v>3157</v>
      </c>
      <c r="J732" s="5">
        <v>17807832862</v>
      </c>
      <c r="K732" s="5" t="s">
        <v>27</v>
      </c>
      <c r="L732" s="10"/>
      <c r="M732" s="5"/>
      <c r="N732" s="5" t="s">
        <v>27</v>
      </c>
      <c r="O732" s="10"/>
      <c r="P732" s="5"/>
      <c r="Q732" s="5"/>
      <c r="R732" s="5"/>
      <c r="S732" s="5"/>
    </row>
    <row r="733" customFormat="1" hidden="1" spans="1:19">
      <c r="A733" s="5">
        <v>730</v>
      </c>
      <c r="B733" s="5" t="s">
        <v>3159</v>
      </c>
      <c r="C733" s="5"/>
      <c r="D733" s="5" t="s">
        <v>239</v>
      </c>
      <c r="E733" s="5" t="s">
        <v>3160</v>
      </c>
      <c r="F733" s="5" t="s">
        <v>143</v>
      </c>
      <c r="G733" s="5">
        <v>18</v>
      </c>
      <c r="H733" s="5" t="s">
        <v>3161</v>
      </c>
      <c r="I733" s="5" t="s">
        <v>2982</v>
      </c>
      <c r="J733" s="5">
        <v>18070863219</v>
      </c>
      <c r="K733" s="5" t="s">
        <v>27</v>
      </c>
      <c r="L733" s="10"/>
      <c r="M733" s="5"/>
      <c r="N733" s="5" t="s">
        <v>27</v>
      </c>
      <c r="O733" s="10"/>
      <c r="P733" s="5"/>
      <c r="Q733" s="5"/>
      <c r="R733" s="5"/>
      <c r="S733" s="5"/>
    </row>
    <row r="734" customFormat="1" hidden="1" spans="1:19">
      <c r="A734" s="5">
        <v>731</v>
      </c>
      <c r="B734" s="5" t="s">
        <v>3163</v>
      </c>
      <c r="C734" s="5"/>
      <c r="D734" s="5" t="s">
        <v>239</v>
      </c>
      <c r="E734" s="5" t="s">
        <v>3164</v>
      </c>
      <c r="F734" s="5" t="s">
        <v>24</v>
      </c>
      <c r="G734" s="5">
        <v>16</v>
      </c>
      <c r="H734" s="5" t="s">
        <v>21175</v>
      </c>
      <c r="I734" s="5" t="s">
        <v>3167</v>
      </c>
      <c r="J734" s="5" t="s">
        <v>3168</v>
      </c>
      <c r="K734" s="5"/>
      <c r="L734" s="10"/>
      <c r="M734" s="5"/>
      <c r="N734" s="5"/>
      <c r="O734" s="10"/>
      <c r="P734" s="5"/>
      <c r="Q734" s="5"/>
      <c r="R734" s="5"/>
      <c r="S734" s="5"/>
    </row>
    <row r="735" customFormat="1" hidden="1" spans="1:19">
      <c r="A735" s="5">
        <v>732</v>
      </c>
      <c r="B735" s="5" t="s">
        <v>3170</v>
      </c>
      <c r="C735" s="5"/>
      <c r="D735" s="5" t="s">
        <v>239</v>
      </c>
      <c r="E735" s="5" t="s">
        <v>3171</v>
      </c>
      <c r="F735" s="5" t="s">
        <v>24</v>
      </c>
      <c r="G735" s="5">
        <v>18</v>
      </c>
      <c r="H735" s="5" t="s">
        <v>3172</v>
      </c>
      <c r="I735" s="5" t="s">
        <v>3173</v>
      </c>
      <c r="J735" s="5">
        <v>18977838784</v>
      </c>
      <c r="K735" s="5" t="s">
        <v>27</v>
      </c>
      <c r="L735" s="10"/>
      <c r="M735" s="5"/>
      <c r="N735" s="5" t="s">
        <v>30</v>
      </c>
      <c r="O735" s="10"/>
      <c r="P735" s="5"/>
      <c r="Q735" s="5"/>
      <c r="R735" s="5"/>
      <c r="S735" s="5"/>
    </row>
    <row r="736" customFormat="1" hidden="1" spans="1:19">
      <c r="A736" s="5">
        <v>733</v>
      </c>
      <c r="B736" s="5" t="s">
        <v>3176</v>
      </c>
      <c r="C736" s="5"/>
      <c r="D736" s="5" t="s">
        <v>239</v>
      </c>
      <c r="E736" s="5" t="s">
        <v>3177</v>
      </c>
      <c r="F736" s="5" t="s">
        <v>24</v>
      </c>
      <c r="G736" s="5">
        <v>19</v>
      </c>
      <c r="H736" s="5" t="s">
        <v>3178</v>
      </c>
      <c r="I736" s="5" t="s">
        <v>3179</v>
      </c>
      <c r="J736" s="5">
        <v>18278874025</v>
      </c>
      <c r="K736" s="5" t="s">
        <v>27</v>
      </c>
      <c r="L736" s="10"/>
      <c r="M736" s="5"/>
      <c r="N736" s="5" t="s">
        <v>27</v>
      </c>
      <c r="O736" s="10"/>
      <c r="P736" s="5"/>
      <c r="Q736" s="5"/>
      <c r="R736" s="5"/>
      <c r="S736" s="5"/>
    </row>
    <row r="737" customFormat="1" hidden="1" spans="1:19">
      <c r="A737" s="5">
        <v>734</v>
      </c>
      <c r="B737" s="5" t="s">
        <v>3181</v>
      </c>
      <c r="C737" s="5"/>
      <c r="D737" s="5" t="s">
        <v>239</v>
      </c>
      <c r="E737" s="5" t="s">
        <v>3182</v>
      </c>
      <c r="F737" s="5" t="s">
        <v>24</v>
      </c>
      <c r="G737" s="5">
        <v>19</v>
      </c>
      <c r="H737" s="5" t="s">
        <v>3183</v>
      </c>
      <c r="I737" s="5" t="s">
        <v>3184</v>
      </c>
      <c r="J737" s="5">
        <v>18217873283</v>
      </c>
      <c r="K737" s="5" t="s">
        <v>27</v>
      </c>
      <c r="L737" s="10"/>
      <c r="M737" s="5"/>
      <c r="N737" s="5" t="s">
        <v>27</v>
      </c>
      <c r="O737" s="10"/>
      <c r="P737" s="5"/>
      <c r="Q737" s="5"/>
      <c r="R737" s="5"/>
      <c r="S737" s="5"/>
    </row>
    <row r="738" customFormat="1" hidden="1" spans="1:19">
      <c r="A738" s="5">
        <v>735</v>
      </c>
      <c r="B738" s="5" t="s">
        <v>3186</v>
      </c>
      <c r="C738" s="5"/>
      <c r="D738" s="5" t="s">
        <v>239</v>
      </c>
      <c r="E738" s="5" t="s">
        <v>3187</v>
      </c>
      <c r="F738" s="5" t="s">
        <v>24</v>
      </c>
      <c r="G738" s="5">
        <v>19</v>
      </c>
      <c r="H738" s="5" t="s">
        <v>19383</v>
      </c>
      <c r="I738" s="5" t="s">
        <v>3188</v>
      </c>
      <c r="J738" s="5">
        <v>15077121851</v>
      </c>
      <c r="K738" s="5"/>
      <c r="L738" s="10"/>
      <c r="M738" s="5"/>
      <c r="N738" s="5"/>
      <c r="O738" s="10"/>
      <c r="P738" s="5"/>
      <c r="Q738" s="5"/>
      <c r="R738" s="5"/>
      <c r="S738" s="5"/>
    </row>
    <row r="739" customFormat="1" hidden="1" spans="1:19">
      <c r="A739" s="5">
        <v>736</v>
      </c>
      <c r="B739" s="5" t="s">
        <v>3191</v>
      </c>
      <c r="C739" s="5"/>
      <c r="D739" s="5" t="s">
        <v>239</v>
      </c>
      <c r="E739" s="5" t="s">
        <v>3192</v>
      </c>
      <c r="F739" s="5" t="s">
        <v>143</v>
      </c>
      <c r="G739" s="5">
        <v>18</v>
      </c>
      <c r="H739" s="5" t="s">
        <v>19307</v>
      </c>
      <c r="I739" s="5" t="s">
        <v>3194</v>
      </c>
      <c r="J739" s="5">
        <v>14736279194</v>
      </c>
      <c r="K739" s="5"/>
      <c r="L739" s="10"/>
      <c r="M739" s="5"/>
      <c r="N739" s="5"/>
      <c r="O739" s="10"/>
      <c r="P739" s="5"/>
      <c r="Q739" s="5"/>
      <c r="R739" s="5"/>
      <c r="S739" s="5"/>
    </row>
    <row r="740" customFormat="1" hidden="1" spans="1:19">
      <c r="A740" s="5">
        <v>737</v>
      </c>
      <c r="B740" s="5" t="s">
        <v>3196</v>
      </c>
      <c r="C740" s="5"/>
      <c r="D740" s="5" t="s">
        <v>239</v>
      </c>
      <c r="E740" s="5" t="s">
        <v>3197</v>
      </c>
      <c r="F740" s="5" t="s">
        <v>143</v>
      </c>
      <c r="G740" s="5">
        <v>16</v>
      </c>
      <c r="H740" s="5" t="s">
        <v>1750</v>
      </c>
      <c r="I740" s="5" t="s">
        <v>3198</v>
      </c>
      <c r="J740" s="5" t="s">
        <v>3199</v>
      </c>
      <c r="K740" s="5"/>
      <c r="L740" s="10"/>
      <c r="M740" s="5"/>
      <c r="N740" s="5"/>
      <c r="O740" s="10"/>
      <c r="P740" s="5"/>
      <c r="Q740" s="5"/>
      <c r="R740" s="5"/>
      <c r="S740" s="5"/>
    </row>
    <row r="741" customFormat="1" hidden="1" spans="1:19">
      <c r="A741" s="5">
        <v>738</v>
      </c>
      <c r="B741" s="5" t="s">
        <v>3202</v>
      </c>
      <c r="C741" s="5"/>
      <c r="D741" s="5" t="s">
        <v>239</v>
      </c>
      <c r="E741" s="5" t="s">
        <v>3203</v>
      </c>
      <c r="F741" s="5" t="s">
        <v>143</v>
      </c>
      <c r="G741" s="5">
        <v>18</v>
      </c>
      <c r="H741" s="5" t="s">
        <v>3204</v>
      </c>
      <c r="I741" s="5" t="s">
        <v>3205</v>
      </c>
      <c r="J741" s="5" t="s">
        <v>3206</v>
      </c>
      <c r="K741" s="5"/>
      <c r="L741" s="10"/>
      <c r="M741" s="5"/>
      <c r="N741" s="5"/>
      <c r="O741" s="10"/>
      <c r="P741" s="5"/>
      <c r="Q741" s="5"/>
      <c r="R741" s="5"/>
      <c r="S741" s="5"/>
    </row>
    <row r="742" customFormat="1" hidden="1" spans="1:19">
      <c r="A742" s="5">
        <v>739</v>
      </c>
      <c r="B742" s="5" t="s">
        <v>3207</v>
      </c>
      <c r="C742" s="5"/>
      <c r="D742" s="5" t="s">
        <v>239</v>
      </c>
      <c r="E742" s="5" t="s">
        <v>2868</v>
      </c>
      <c r="F742" s="5" t="s">
        <v>143</v>
      </c>
      <c r="G742" s="5">
        <v>18</v>
      </c>
      <c r="H742" s="5" t="s">
        <v>3208</v>
      </c>
      <c r="I742" s="5" t="s">
        <v>3209</v>
      </c>
      <c r="J742" s="5">
        <v>15277858267</v>
      </c>
      <c r="K742" s="5" t="s">
        <v>27</v>
      </c>
      <c r="L742" s="10"/>
      <c r="M742" s="5"/>
      <c r="N742" s="5" t="s">
        <v>27</v>
      </c>
      <c r="O742" s="10"/>
      <c r="P742" s="5"/>
      <c r="Q742" s="5"/>
      <c r="R742" s="5"/>
      <c r="S742" s="5"/>
    </row>
    <row r="743" customFormat="1" hidden="1" spans="1:19">
      <c r="A743" s="5">
        <v>740</v>
      </c>
      <c r="B743" s="5" t="s">
        <v>3211</v>
      </c>
      <c r="C743" s="5"/>
      <c r="D743" s="5" t="s">
        <v>239</v>
      </c>
      <c r="E743" s="5" t="s">
        <v>3212</v>
      </c>
      <c r="F743" s="5" t="s">
        <v>24</v>
      </c>
      <c r="G743" s="5">
        <v>18</v>
      </c>
      <c r="H743" s="5" t="s">
        <v>3213</v>
      </c>
      <c r="I743" s="5" t="s">
        <v>1817</v>
      </c>
      <c r="J743" s="5">
        <v>13877877094</v>
      </c>
      <c r="K743" s="5" t="s">
        <v>27</v>
      </c>
      <c r="L743" s="10"/>
      <c r="M743" s="5"/>
      <c r="N743" s="5" t="s">
        <v>30</v>
      </c>
      <c r="O743" s="10"/>
      <c r="P743" s="5"/>
      <c r="Q743" s="5"/>
      <c r="R743" s="5"/>
      <c r="S743" s="5"/>
    </row>
    <row r="744" customFormat="1" hidden="1" spans="1:19">
      <c r="A744" s="5">
        <v>741</v>
      </c>
      <c r="B744" s="5" t="s">
        <v>3215</v>
      </c>
      <c r="C744" s="5"/>
      <c r="D744" s="5" t="s">
        <v>239</v>
      </c>
      <c r="E744" s="5" t="s">
        <v>1428</v>
      </c>
      <c r="F744" s="5" t="s">
        <v>24</v>
      </c>
      <c r="G744" s="5">
        <v>18</v>
      </c>
      <c r="H744" s="5" t="s">
        <v>3216</v>
      </c>
      <c r="I744" s="5" t="s">
        <v>3217</v>
      </c>
      <c r="J744" s="5">
        <v>18176156077</v>
      </c>
      <c r="K744" s="5" t="s">
        <v>27</v>
      </c>
      <c r="L744" s="10">
        <v>44331</v>
      </c>
      <c r="M744" s="5"/>
      <c r="N744" s="5" t="s">
        <v>27</v>
      </c>
      <c r="O744" s="10">
        <v>44366</v>
      </c>
      <c r="P744" s="5"/>
      <c r="Q744" s="5"/>
      <c r="R744" s="5"/>
      <c r="S744" s="5"/>
    </row>
    <row r="745" customFormat="1" hidden="1" spans="1:19">
      <c r="A745" s="5">
        <v>742</v>
      </c>
      <c r="B745" s="5" t="s">
        <v>3221</v>
      </c>
      <c r="C745" s="5"/>
      <c r="D745" s="5" t="s">
        <v>239</v>
      </c>
      <c r="E745" s="5" t="s">
        <v>3222</v>
      </c>
      <c r="F745" s="5" t="s">
        <v>24</v>
      </c>
      <c r="G745" s="5">
        <v>20</v>
      </c>
      <c r="H745" s="5" t="s">
        <v>3223</v>
      </c>
      <c r="I745" s="5" t="s">
        <v>3224</v>
      </c>
      <c r="J745" s="5">
        <v>15815647999</v>
      </c>
      <c r="K745" s="5" t="s">
        <v>27</v>
      </c>
      <c r="L745" s="10"/>
      <c r="M745" s="5"/>
      <c r="N745" s="5" t="s">
        <v>27</v>
      </c>
      <c r="O745" s="10"/>
      <c r="P745" s="5"/>
      <c r="Q745" s="5"/>
      <c r="R745" s="5"/>
      <c r="S745" s="5"/>
    </row>
    <row r="746" customFormat="1" hidden="1" spans="1:19">
      <c r="A746" s="5">
        <v>743</v>
      </c>
      <c r="B746" s="5" t="s">
        <v>3226</v>
      </c>
      <c r="C746" s="5"/>
      <c r="D746" s="5" t="s">
        <v>239</v>
      </c>
      <c r="E746" s="5" t="s">
        <v>3227</v>
      </c>
      <c r="F746" s="5" t="s">
        <v>24</v>
      </c>
      <c r="G746" s="5">
        <v>20</v>
      </c>
      <c r="H746" s="5" t="s">
        <v>19908</v>
      </c>
      <c r="I746" s="5" t="s">
        <v>582</v>
      </c>
      <c r="J746" s="5">
        <v>18707781578</v>
      </c>
      <c r="K746" s="5" t="s">
        <v>27</v>
      </c>
      <c r="L746" s="10"/>
      <c r="M746" s="5"/>
      <c r="N746" s="5" t="s">
        <v>27</v>
      </c>
      <c r="O746" s="10"/>
      <c r="P746" s="5"/>
      <c r="Q746" s="5"/>
      <c r="R746" s="5"/>
      <c r="S746" s="5"/>
    </row>
    <row r="747" customFormat="1" hidden="1" spans="1:19">
      <c r="A747" s="5">
        <v>744</v>
      </c>
      <c r="B747" s="5" t="s">
        <v>3230</v>
      </c>
      <c r="C747" s="5"/>
      <c r="D747" s="5" t="s">
        <v>239</v>
      </c>
      <c r="E747" s="5" t="s">
        <v>3231</v>
      </c>
      <c r="F747" s="5" t="s">
        <v>143</v>
      </c>
      <c r="G747" s="5">
        <v>20</v>
      </c>
      <c r="H747" s="5" t="s">
        <v>1660</v>
      </c>
      <c r="I747" s="5" t="s">
        <v>3232</v>
      </c>
      <c r="J747" s="5">
        <v>18077825949</v>
      </c>
      <c r="K747" s="5" t="s">
        <v>27</v>
      </c>
      <c r="L747" s="10"/>
      <c r="M747" s="5"/>
      <c r="N747" s="5" t="s">
        <v>27</v>
      </c>
      <c r="O747" s="10"/>
      <c r="P747" s="5"/>
      <c r="Q747" s="5"/>
      <c r="R747" s="5"/>
      <c r="S747" s="5"/>
    </row>
    <row r="748" customFormat="1" hidden="1" spans="1:19">
      <c r="A748" s="5">
        <v>745</v>
      </c>
      <c r="B748" s="5" t="s">
        <v>3234</v>
      </c>
      <c r="C748" s="5"/>
      <c r="D748" s="5" t="s">
        <v>239</v>
      </c>
      <c r="E748" s="5" t="s">
        <v>3235</v>
      </c>
      <c r="F748" s="5" t="s">
        <v>143</v>
      </c>
      <c r="G748" s="5">
        <v>18</v>
      </c>
      <c r="H748" s="5" t="s">
        <v>17615</v>
      </c>
      <c r="I748" s="5" t="s">
        <v>3237</v>
      </c>
      <c r="J748" s="5">
        <v>18407780325</v>
      </c>
      <c r="K748" s="5" t="s">
        <v>27</v>
      </c>
      <c r="L748" s="10"/>
      <c r="M748" s="5"/>
      <c r="N748" s="5" t="s">
        <v>30</v>
      </c>
      <c r="O748" s="10"/>
      <c r="P748" s="5"/>
      <c r="Q748" s="5"/>
      <c r="R748" s="5"/>
      <c r="S748" s="5"/>
    </row>
    <row r="749" customFormat="1" hidden="1" spans="1:19">
      <c r="A749" s="5">
        <v>746</v>
      </c>
      <c r="B749" s="5" t="s">
        <v>3240</v>
      </c>
      <c r="C749" s="5"/>
      <c r="D749" s="5" t="s">
        <v>239</v>
      </c>
      <c r="E749" s="5" t="s">
        <v>3241</v>
      </c>
      <c r="F749" s="5" t="s">
        <v>24</v>
      </c>
      <c r="G749" s="5">
        <v>19</v>
      </c>
      <c r="H749" s="5" t="s">
        <v>19909</v>
      </c>
      <c r="I749" s="5" t="s">
        <v>3242</v>
      </c>
      <c r="J749" s="5">
        <v>18070828668</v>
      </c>
      <c r="K749" s="5" t="s">
        <v>27</v>
      </c>
      <c r="L749" s="10"/>
      <c r="M749" s="5"/>
      <c r="N749" s="5" t="s">
        <v>27</v>
      </c>
      <c r="O749" s="10"/>
      <c r="P749" s="5"/>
      <c r="Q749" s="5"/>
      <c r="R749" s="5"/>
      <c r="S749" s="5"/>
    </row>
    <row r="750" customFormat="1" hidden="1" spans="1:19">
      <c r="A750" s="5">
        <v>747</v>
      </c>
      <c r="B750" s="5" t="s">
        <v>3244</v>
      </c>
      <c r="C750" s="5"/>
      <c r="D750" s="5" t="s">
        <v>239</v>
      </c>
      <c r="E750" s="5" t="s">
        <v>3245</v>
      </c>
      <c r="F750" s="5" t="s">
        <v>24</v>
      </c>
      <c r="G750" s="5">
        <v>19</v>
      </c>
      <c r="H750" s="5" t="s">
        <v>3246</v>
      </c>
      <c r="I750" s="5" t="s">
        <v>3247</v>
      </c>
      <c r="J750" s="5">
        <v>13006734026</v>
      </c>
      <c r="K750" s="5" t="s">
        <v>27</v>
      </c>
      <c r="L750" s="10"/>
      <c r="M750" s="5"/>
      <c r="N750" s="5" t="s">
        <v>27</v>
      </c>
      <c r="O750" s="10"/>
      <c r="P750" s="5"/>
      <c r="Q750" s="5"/>
      <c r="R750" s="5"/>
      <c r="S750" s="5"/>
    </row>
    <row r="751" customFormat="1" hidden="1" spans="1:19">
      <c r="A751" s="5">
        <v>748</v>
      </c>
      <c r="B751" s="5" t="s">
        <v>3249</v>
      </c>
      <c r="C751" s="5"/>
      <c r="D751" s="5" t="s">
        <v>239</v>
      </c>
      <c r="E751" s="5" t="s">
        <v>3250</v>
      </c>
      <c r="F751" s="5" t="s">
        <v>24</v>
      </c>
      <c r="G751" s="5">
        <v>19</v>
      </c>
      <c r="H751" s="5" t="s">
        <v>19910</v>
      </c>
      <c r="I751" s="5" t="s">
        <v>3252</v>
      </c>
      <c r="J751" s="5">
        <v>13307884366</v>
      </c>
      <c r="K751" s="5" t="s">
        <v>27</v>
      </c>
      <c r="L751" s="10"/>
      <c r="M751" s="5"/>
      <c r="N751" s="5" t="s">
        <v>30</v>
      </c>
      <c r="O751" s="10"/>
      <c r="P751" s="5"/>
      <c r="Q751" s="5"/>
      <c r="R751" s="5"/>
      <c r="S751" s="5"/>
    </row>
    <row r="752" customFormat="1" hidden="1" spans="1:19">
      <c r="A752" s="5">
        <v>749</v>
      </c>
      <c r="B752" s="5" t="s">
        <v>3254</v>
      </c>
      <c r="C752" s="5"/>
      <c r="D752" s="5" t="s">
        <v>239</v>
      </c>
      <c r="E752" s="5" t="s">
        <v>3255</v>
      </c>
      <c r="F752" s="5" t="s">
        <v>24</v>
      </c>
      <c r="G752" s="5">
        <v>19</v>
      </c>
      <c r="H752" s="5" t="s">
        <v>17712</v>
      </c>
      <c r="I752" s="5" t="s">
        <v>3257</v>
      </c>
      <c r="J752" s="5">
        <v>15078635486</v>
      </c>
      <c r="K752" s="5" t="s">
        <v>27</v>
      </c>
      <c r="L752" s="10"/>
      <c r="M752" s="5"/>
      <c r="N752" s="5" t="s">
        <v>30</v>
      </c>
      <c r="O752" s="10"/>
      <c r="P752" s="5"/>
      <c r="Q752" s="5"/>
      <c r="R752" s="5"/>
      <c r="S752" s="5"/>
    </row>
    <row r="753" customFormat="1" hidden="1" spans="1:19">
      <c r="A753" s="5">
        <v>750</v>
      </c>
      <c r="B753" s="5" t="s">
        <v>3259</v>
      </c>
      <c r="C753" s="5"/>
      <c r="D753" s="5" t="s">
        <v>239</v>
      </c>
      <c r="E753" s="5" t="s">
        <v>3260</v>
      </c>
      <c r="F753" s="5" t="s">
        <v>24</v>
      </c>
      <c r="G753" s="5">
        <v>18</v>
      </c>
      <c r="H753" s="5" t="s">
        <v>19911</v>
      </c>
      <c r="I753" s="5" t="s">
        <v>3262</v>
      </c>
      <c r="J753" s="5">
        <v>18978270203</v>
      </c>
      <c r="K753" s="5" t="s">
        <v>27</v>
      </c>
      <c r="L753" s="10"/>
      <c r="M753" s="5"/>
      <c r="N753" s="5" t="s">
        <v>27</v>
      </c>
      <c r="O753" s="10"/>
      <c r="P753" s="5"/>
      <c r="Q753" s="5"/>
      <c r="R753" s="5"/>
      <c r="S753" s="5"/>
    </row>
    <row r="754" customFormat="1" hidden="1" spans="1:19">
      <c r="A754" s="5">
        <v>751</v>
      </c>
      <c r="B754" s="5" t="s">
        <v>3264</v>
      </c>
      <c r="C754" s="5"/>
      <c r="D754" s="5" t="s">
        <v>239</v>
      </c>
      <c r="E754" s="5" t="s">
        <v>3265</v>
      </c>
      <c r="F754" s="5" t="s">
        <v>143</v>
      </c>
      <c r="G754" s="5">
        <v>18</v>
      </c>
      <c r="H754" s="5" t="s">
        <v>19912</v>
      </c>
      <c r="I754" s="5" t="s">
        <v>3267</v>
      </c>
      <c r="J754" s="5">
        <v>13152660920</v>
      </c>
      <c r="K754" s="5" t="s">
        <v>27</v>
      </c>
      <c r="L754" s="10"/>
      <c r="M754" s="5"/>
      <c r="N754" s="5" t="s">
        <v>30</v>
      </c>
      <c r="O754" s="10"/>
      <c r="P754" s="5"/>
      <c r="Q754" s="5"/>
      <c r="R754" s="5"/>
      <c r="S754" s="5"/>
    </row>
    <row r="755" customFormat="1" hidden="1" spans="1:19">
      <c r="A755" s="5">
        <v>752</v>
      </c>
      <c r="B755" s="5" t="s">
        <v>3271</v>
      </c>
      <c r="C755" s="5"/>
      <c r="D755" s="5" t="s">
        <v>239</v>
      </c>
      <c r="E755" s="5" t="s">
        <v>3272</v>
      </c>
      <c r="F755" s="5" t="s">
        <v>24</v>
      </c>
      <c r="G755" s="5">
        <v>20</v>
      </c>
      <c r="H755" s="5" t="s">
        <v>3273</v>
      </c>
      <c r="I755" s="5" t="s">
        <v>3274</v>
      </c>
      <c r="J755" s="5">
        <v>18776811341</v>
      </c>
      <c r="K755" s="5"/>
      <c r="L755" s="10"/>
      <c r="M755" s="5"/>
      <c r="N755" s="5"/>
      <c r="O755" s="10"/>
      <c r="P755" s="5"/>
      <c r="Q755" s="5"/>
      <c r="R755" s="5"/>
      <c r="S755" s="5"/>
    </row>
    <row r="756" customFormat="1" hidden="1" spans="1:19">
      <c r="A756" s="5">
        <v>753</v>
      </c>
      <c r="B756" s="5" t="s">
        <v>3276</v>
      </c>
      <c r="C756" s="5"/>
      <c r="D756" s="5" t="s">
        <v>239</v>
      </c>
      <c r="E756" s="5" t="s">
        <v>3277</v>
      </c>
      <c r="F756" s="5" t="s">
        <v>143</v>
      </c>
      <c r="G756" s="5">
        <v>20</v>
      </c>
      <c r="H756" s="5" t="s">
        <v>19913</v>
      </c>
      <c r="I756" s="5" t="s">
        <v>3278</v>
      </c>
      <c r="J756" s="5">
        <v>18176119599</v>
      </c>
      <c r="K756" s="5" t="s">
        <v>27</v>
      </c>
      <c r="L756" s="10"/>
      <c r="M756" s="5"/>
      <c r="N756" s="5" t="s">
        <v>27</v>
      </c>
      <c r="O756" s="10"/>
      <c r="P756" s="5"/>
      <c r="Q756" s="5"/>
      <c r="R756" s="5"/>
      <c r="S756" s="5"/>
    </row>
    <row r="757" customFormat="1" hidden="1" spans="1:19">
      <c r="A757" s="5">
        <v>754</v>
      </c>
      <c r="B757" s="5" t="s">
        <v>3280</v>
      </c>
      <c r="C757" s="5"/>
      <c r="D757" s="5" t="s">
        <v>239</v>
      </c>
      <c r="E757" s="5" t="s">
        <v>3281</v>
      </c>
      <c r="F757" s="5" t="s">
        <v>24</v>
      </c>
      <c r="G757" s="5">
        <v>19</v>
      </c>
      <c r="H757" s="5" t="s">
        <v>3282</v>
      </c>
      <c r="I757" s="5" t="s">
        <v>3283</v>
      </c>
      <c r="J757" s="5">
        <v>18278869673</v>
      </c>
      <c r="K757" s="5" t="s">
        <v>27</v>
      </c>
      <c r="L757" s="10"/>
      <c r="M757" s="5"/>
      <c r="N757" s="5" t="s">
        <v>27</v>
      </c>
      <c r="O757" s="10"/>
      <c r="P757" s="5"/>
      <c r="Q757" s="5"/>
      <c r="R757" s="5"/>
      <c r="S757" s="5"/>
    </row>
    <row r="758" customFormat="1" hidden="1" spans="1:19">
      <c r="A758" s="5">
        <v>755</v>
      </c>
      <c r="B758" s="5" t="s">
        <v>3287</v>
      </c>
      <c r="C758" s="5"/>
      <c r="D758" s="5" t="s">
        <v>239</v>
      </c>
      <c r="E758" s="5" t="s">
        <v>3288</v>
      </c>
      <c r="F758" s="5" t="s">
        <v>24</v>
      </c>
      <c r="G758" s="5">
        <v>19</v>
      </c>
      <c r="H758" s="5" t="s">
        <v>3289</v>
      </c>
      <c r="I758" s="5" t="s">
        <v>3290</v>
      </c>
      <c r="J758" s="5">
        <v>13471800434</v>
      </c>
      <c r="K758" s="5" t="s">
        <v>27</v>
      </c>
      <c r="L758" s="10"/>
      <c r="M758" s="5"/>
      <c r="N758" s="5" t="s">
        <v>27</v>
      </c>
      <c r="O758" s="10"/>
      <c r="P758" s="5"/>
      <c r="Q758" s="5"/>
      <c r="R758" s="5"/>
      <c r="S758" s="5"/>
    </row>
    <row r="759" customFormat="1" hidden="1" spans="1:19">
      <c r="A759" s="5">
        <v>756</v>
      </c>
      <c r="B759" s="5" t="s">
        <v>3292</v>
      </c>
      <c r="C759" s="5"/>
      <c r="D759" s="5" t="s">
        <v>239</v>
      </c>
      <c r="E759" s="5" t="s">
        <v>3293</v>
      </c>
      <c r="F759" s="5" t="s">
        <v>143</v>
      </c>
      <c r="G759" s="5">
        <v>20</v>
      </c>
      <c r="H759" s="5" t="s">
        <v>17783</v>
      </c>
      <c r="I759" s="5" t="s">
        <v>3294</v>
      </c>
      <c r="J759" s="5">
        <v>15607788641</v>
      </c>
      <c r="K759" s="5"/>
      <c r="L759" s="10"/>
      <c r="M759" s="5"/>
      <c r="N759" s="5"/>
      <c r="O759" s="10"/>
      <c r="P759" s="5"/>
      <c r="Q759" s="5"/>
      <c r="R759" s="5"/>
      <c r="S759" s="5"/>
    </row>
    <row r="760" customFormat="1" hidden="1" spans="1:19">
      <c r="A760" s="5">
        <v>757</v>
      </c>
      <c r="B760" s="5" t="s">
        <v>3296</v>
      </c>
      <c r="C760" s="5"/>
      <c r="D760" s="5" t="s">
        <v>239</v>
      </c>
      <c r="E760" s="5" t="s">
        <v>3297</v>
      </c>
      <c r="F760" s="5" t="s">
        <v>143</v>
      </c>
      <c r="G760" s="5">
        <v>20</v>
      </c>
      <c r="H760" s="5" t="s">
        <v>3298</v>
      </c>
      <c r="I760" s="5" t="s">
        <v>3299</v>
      </c>
      <c r="J760" s="5">
        <v>15078575896</v>
      </c>
      <c r="K760" s="5" t="s">
        <v>27</v>
      </c>
      <c r="L760" s="10"/>
      <c r="M760" s="5"/>
      <c r="N760" s="5" t="s">
        <v>27</v>
      </c>
      <c r="O760" s="10"/>
      <c r="P760" s="5"/>
      <c r="Q760" s="5"/>
      <c r="R760" s="5"/>
      <c r="S760" s="5"/>
    </row>
    <row r="761" customFormat="1" hidden="1" spans="1:19">
      <c r="A761" s="5">
        <v>758</v>
      </c>
      <c r="B761" s="5" t="s">
        <v>3301</v>
      </c>
      <c r="C761" s="5"/>
      <c r="D761" s="5" t="s">
        <v>239</v>
      </c>
      <c r="E761" s="5" t="s">
        <v>3302</v>
      </c>
      <c r="F761" s="5" t="s">
        <v>143</v>
      </c>
      <c r="G761" s="5">
        <v>21</v>
      </c>
      <c r="H761" s="5" t="s">
        <v>19914</v>
      </c>
      <c r="I761" s="5" t="s">
        <v>3305</v>
      </c>
      <c r="J761" s="5">
        <v>13877817815</v>
      </c>
      <c r="K761" s="5" t="s">
        <v>27</v>
      </c>
      <c r="L761" s="10"/>
      <c r="M761" s="5"/>
      <c r="N761" s="5" t="s">
        <v>27</v>
      </c>
      <c r="O761" s="10"/>
      <c r="P761" s="5"/>
      <c r="Q761" s="5"/>
      <c r="R761" s="5"/>
      <c r="S761" s="5"/>
    </row>
    <row r="762" customFormat="1" hidden="1" spans="1:19">
      <c r="A762" s="5">
        <v>759</v>
      </c>
      <c r="B762" s="5" t="s">
        <v>3307</v>
      </c>
      <c r="C762" s="5"/>
      <c r="D762" s="5" t="s">
        <v>239</v>
      </c>
      <c r="E762" s="5" t="s">
        <v>3308</v>
      </c>
      <c r="F762" s="5" t="s">
        <v>143</v>
      </c>
      <c r="G762" s="5">
        <v>19</v>
      </c>
      <c r="H762" s="5" t="s">
        <v>315</v>
      </c>
      <c r="I762" s="5" t="s">
        <v>3309</v>
      </c>
      <c r="J762" s="5">
        <v>13557886980</v>
      </c>
      <c r="K762" s="5" t="s">
        <v>27</v>
      </c>
      <c r="L762" s="10"/>
      <c r="M762" s="5"/>
      <c r="N762" s="5" t="s">
        <v>27</v>
      </c>
      <c r="O762" s="10"/>
      <c r="P762" s="5"/>
      <c r="Q762" s="5"/>
      <c r="R762" s="5"/>
      <c r="S762" s="5"/>
    </row>
    <row r="763" customFormat="1" hidden="1" spans="1:19">
      <c r="A763" s="5">
        <v>760</v>
      </c>
      <c r="B763" s="5" t="s">
        <v>3311</v>
      </c>
      <c r="C763" s="5"/>
      <c r="D763" s="5" t="s">
        <v>239</v>
      </c>
      <c r="E763" s="5" t="s">
        <v>3312</v>
      </c>
      <c r="F763" s="5" t="s">
        <v>24</v>
      </c>
      <c r="G763" s="5">
        <v>18</v>
      </c>
      <c r="H763" s="5" t="s">
        <v>2947</v>
      </c>
      <c r="I763" s="5" t="s">
        <v>3313</v>
      </c>
      <c r="J763" s="5">
        <v>14777391806</v>
      </c>
      <c r="K763" s="5"/>
      <c r="L763" s="10"/>
      <c r="M763" s="5"/>
      <c r="N763" s="5"/>
      <c r="O763" s="10"/>
      <c r="P763" s="5"/>
      <c r="Q763" s="5"/>
      <c r="R763" s="5"/>
      <c r="S763" s="5"/>
    </row>
    <row r="764" customFormat="1" hidden="1" spans="1:19">
      <c r="A764" s="5">
        <v>761</v>
      </c>
      <c r="B764" s="5" t="s">
        <v>3315</v>
      </c>
      <c r="C764" s="5"/>
      <c r="D764" s="5" t="s">
        <v>239</v>
      </c>
      <c r="E764" s="5" t="s">
        <v>3316</v>
      </c>
      <c r="F764" s="5" t="s">
        <v>24</v>
      </c>
      <c r="G764" s="5">
        <v>17</v>
      </c>
      <c r="H764" s="5" t="s">
        <v>3317</v>
      </c>
      <c r="I764" s="5" t="s">
        <v>3318</v>
      </c>
      <c r="J764" s="5">
        <v>18588714931</v>
      </c>
      <c r="K764" s="5"/>
      <c r="L764" s="10"/>
      <c r="M764" s="5"/>
      <c r="N764" s="5"/>
      <c r="O764" s="10"/>
      <c r="P764" s="5"/>
      <c r="Q764" s="5"/>
      <c r="R764" s="5"/>
      <c r="S764" s="5"/>
    </row>
    <row r="765" customFormat="1" hidden="1" spans="1:19">
      <c r="A765" s="5">
        <v>762</v>
      </c>
      <c r="B765" s="5" t="s">
        <v>3321</v>
      </c>
      <c r="C765" s="5"/>
      <c r="D765" s="5" t="s">
        <v>239</v>
      </c>
      <c r="E765" s="5" t="s">
        <v>3322</v>
      </c>
      <c r="F765" s="5" t="s">
        <v>143</v>
      </c>
      <c r="G765" s="5">
        <v>17</v>
      </c>
      <c r="H765" s="5" t="s">
        <v>3323</v>
      </c>
      <c r="I765" s="5" t="s">
        <v>3324</v>
      </c>
      <c r="J765" s="5">
        <v>15880926883</v>
      </c>
      <c r="K765" s="5"/>
      <c r="L765" s="10"/>
      <c r="M765" s="5"/>
      <c r="N765" s="5"/>
      <c r="O765" s="10"/>
      <c r="P765" s="5"/>
      <c r="Q765" s="5"/>
      <c r="R765" s="5"/>
      <c r="S765" s="5"/>
    </row>
    <row r="766" customFormat="1" hidden="1" spans="1:19">
      <c r="A766" s="5">
        <v>763</v>
      </c>
      <c r="B766" s="5" t="s">
        <v>3327</v>
      </c>
      <c r="C766" s="5"/>
      <c r="D766" s="5" t="s">
        <v>239</v>
      </c>
      <c r="E766" s="5" t="s">
        <v>3328</v>
      </c>
      <c r="F766" s="5" t="s">
        <v>24</v>
      </c>
      <c r="G766" s="5">
        <v>17</v>
      </c>
      <c r="H766" s="5" t="s">
        <v>3329</v>
      </c>
      <c r="I766" s="5" t="s">
        <v>3330</v>
      </c>
      <c r="J766" s="5">
        <v>18075583643</v>
      </c>
      <c r="K766" s="5"/>
      <c r="L766" s="10"/>
      <c r="M766" s="5"/>
      <c r="N766" s="5"/>
      <c r="O766" s="10"/>
      <c r="P766" s="5"/>
      <c r="Q766" s="5"/>
      <c r="R766" s="5"/>
      <c r="S766" s="5"/>
    </row>
    <row r="767" customFormat="1" hidden="1" spans="1:19">
      <c r="A767" s="5">
        <v>764</v>
      </c>
      <c r="B767" s="5" t="s">
        <v>3333</v>
      </c>
      <c r="C767" s="5"/>
      <c r="D767" s="5" t="s">
        <v>239</v>
      </c>
      <c r="E767" s="5" t="s">
        <v>3334</v>
      </c>
      <c r="F767" s="5" t="s">
        <v>24</v>
      </c>
      <c r="G767" s="5">
        <v>18</v>
      </c>
      <c r="H767" s="5" t="s">
        <v>3335</v>
      </c>
      <c r="I767" s="5" t="s">
        <v>3336</v>
      </c>
      <c r="J767" s="5">
        <v>18813383316</v>
      </c>
      <c r="K767" s="5" t="s">
        <v>27</v>
      </c>
      <c r="L767" s="10"/>
      <c r="M767" s="5"/>
      <c r="N767" s="5" t="s">
        <v>27</v>
      </c>
      <c r="O767" s="10"/>
      <c r="P767" s="5"/>
      <c r="Q767" s="5"/>
      <c r="R767" s="5"/>
      <c r="S767" s="5"/>
    </row>
    <row r="768" customFormat="1" hidden="1" spans="1:19">
      <c r="A768" s="5">
        <v>765</v>
      </c>
      <c r="B768" s="5" t="s">
        <v>3338</v>
      </c>
      <c r="C768" s="5"/>
      <c r="D768" s="5" t="s">
        <v>239</v>
      </c>
      <c r="E768" s="5" t="s">
        <v>3339</v>
      </c>
      <c r="F768" s="5" t="s">
        <v>24</v>
      </c>
      <c r="G768" s="5">
        <v>17</v>
      </c>
      <c r="H768" s="5" t="s">
        <v>3340</v>
      </c>
      <c r="I768" s="5" t="s">
        <v>3341</v>
      </c>
      <c r="J768" s="5">
        <v>15807782365</v>
      </c>
      <c r="K768" s="5"/>
      <c r="L768" s="10"/>
      <c r="M768" s="5"/>
      <c r="N768" s="5"/>
      <c r="O768" s="10"/>
      <c r="P768" s="5"/>
      <c r="Q768" s="5"/>
      <c r="R768" s="5"/>
      <c r="S768" s="5"/>
    </row>
    <row r="769" customFormat="1" hidden="1" spans="1:19">
      <c r="A769" s="5">
        <v>766</v>
      </c>
      <c r="B769" s="5" t="s">
        <v>3344</v>
      </c>
      <c r="C769" s="5"/>
      <c r="D769" s="5" t="s">
        <v>244</v>
      </c>
      <c r="E769" s="5" t="s">
        <v>3345</v>
      </c>
      <c r="F769" s="5" t="s">
        <v>143</v>
      </c>
      <c r="G769" s="5">
        <v>17</v>
      </c>
      <c r="H769" s="5" t="s">
        <v>17785</v>
      </c>
      <c r="I769" s="5" t="s">
        <v>3346</v>
      </c>
      <c r="J769" s="5">
        <v>13768506319</v>
      </c>
      <c r="K769" s="5"/>
      <c r="L769" s="10"/>
      <c r="M769" s="5"/>
      <c r="N769" s="5"/>
      <c r="O769" s="10"/>
      <c r="P769" s="5"/>
      <c r="Q769" s="5"/>
      <c r="R769" s="5"/>
      <c r="S769" s="5"/>
    </row>
    <row r="770" customFormat="1" hidden="1" spans="1:19">
      <c r="A770" s="5">
        <v>767</v>
      </c>
      <c r="B770" s="5" t="s">
        <v>3347</v>
      </c>
      <c r="C770" s="5"/>
      <c r="D770" s="5" t="s">
        <v>244</v>
      </c>
      <c r="E770" s="5" t="s">
        <v>3348</v>
      </c>
      <c r="F770" s="5" t="s">
        <v>143</v>
      </c>
      <c r="G770" s="5">
        <v>18</v>
      </c>
      <c r="H770" s="5" t="s">
        <v>3349</v>
      </c>
      <c r="I770" s="5" t="s">
        <v>3350</v>
      </c>
      <c r="J770" s="5">
        <v>18378897012</v>
      </c>
      <c r="K770" s="5" t="s">
        <v>27</v>
      </c>
      <c r="L770" s="10"/>
      <c r="M770" s="5"/>
      <c r="N770" s="5" t="s">
        <v>27</v>
      </c>
      <c r="O770" s="10"/>
      <c r="P770" s="5"/>
      <c r="Q770" s="5"/>
      <c r="R770" s="5"/>
      <c r="S770" s="5"/>
    </row>
    <row r="771" customFormat="1" hidden="1" spans="1:19">
      <c r="A771" s="5">
        <v>768</v>
      </c>
      <c r="B771" s="5" t="s">
        <v>3351</v>
      </c>
      <c r="C771" s="5"/>
      <c r="D771" s="5" t="s">
        <v>244</v>
      </c>
      <c r="E771" s="5" t="s">
        <v>3352</v>
      </c>
      <c r="F771" s="5" t="s">
        <v>143</v>
      </c>
      <c r="G771" s="5">
        <v>18</v>
      </c>
      <c r="H771" s="5" t="s">
        <v>19917</v>
      </c>
      <c r="I771" s="5" t="s">
        <v>3354</v>
      </c>
      <c r="J771" s="5">
        <v>13425482535</v>
      </c>
      <c r="K771" s="5" t="s">
        <v>27</v>
      </c>
      <c r="L771" s="10"/>
      <c r="M771" s="5"/>
      <c r="N771" s="5" t="s">
        <v>27</v>
      </c>
      <c r="O771" s="10"/>
      <c r="P771" s="5"/>
      <c r="Q771" s="5"/>
      <c r="R771" s="5"/>
      <c r="S771" s="5"/>
    </row>
    <row r="772" customFormat="1" hidden="1" spans="1:19">
      <c r="A772" s="5">
        <v>769</v>
      </c>
      <c r="B772" s="5" t="s">
        <v>3355</v>
      </c>
      <c r="C772" s="5"/>
      <c r="D772" s="5" t="s">
        <v>244</v>
      </c>
      <c r="E772" s="5" t="s">
        <v>3356</v>
      </c>
      <c r="F772" s="5" t="s">
        <v>143</v>
      </c>
      <c r="G772" s="5">
        <v>20</v>
      </c>
      <c r="H772" s="5" t="s">
        <v>19918</v>
      </c>
      <c r="I772" s="5" t="s">
        <v>3358</v>
      </c>
      <c r="J772" s="5">
        <v>15296877913</v>
      </c>
      <c r="K772" s="5" t="s">
        <v>27</v>
      </c>
      <c r="L772" s="10"/>
      <c r="M772" s="5"/>
      <c r="N772" s="5" t="s">
        <v>27</v>
      </c>
      <c r="O772" s="10"/>
      <c r="P772" s="5"/>
      <c r="Q772" s="5"/>
      <c r="R772" s="5"/>
      <c r="S772" s="5"/>
    </row>
    <row r="773" customFormat="1" hidden="1" spans="1:19">
      <c r="A773" s="5">
        <v>770</v>
      </c>
      <c r="B773" s="5" t="s">
        <v>3359</v>
      </c>
      <c r="C773" s="5"/>
      <c r="D773" s="5" t="s">
        <v>244</v>
      </c>
      <c r="E773" s="5" t="s">
        <v>3360</v>
      </c>
      <c r="F773" s="5" t="s">
        <v>143</v>
      </c>
      <c r="G773" s="5">
        <v>17</v>
      </c>
      <c r="H773" s="5" t="s">
        <v>21211</v>
      </c>
      <c r="I773" s="5" t="s">
        <v>3362</v>
      </c>
      <c r="J773" s="5">
        <v>18378891657</v>
      </c>
      <c r="K773" s="5"/>
      <c r="L773" s="10"/>
      <c r="M773" s="5"/>
      <c r="N773" s="5"/>
      <c r="O773" s="10"/>
      <c r="P773" s="5"/>
      <c r="Q773" s="5"/>
      <c r="R773" s="5"/>
      <c r="S773" s="5"/>
    </row>
    <row r="774" customFormat="1" hidden="1" spans="1:19">
      <c r="A774" s="5">
        <v>771</v>
      </c>
      <c r="B774" s="5" t="s">
        <v>3363</v>
      </c>
      <c r="C774" s="5"/>
      <c r="D774" s="5" t="s">
        <v>244</v>
      </c>
      <c r="E774" s="5" t="s">
        <v>3364</v>
      </c>
      <c r="F774" s="5" t="s">
        <v>143</v>
      </c>
      <c r="G774" s="5">
        <v>20</v>
      </c>
      <c r="H774" s="5" t="s">
        <v>19919</v>
      </c>
      <c r="I774" s="5" t="s">
        <v>3366</v>
      </c>
      <c r="J774" s="5">
        <v>13407753113</v>
      </c>
      <c r="K774" s="5" t="s">
        <v>27</v>
      </c>
      <c r="L774" s="10"/>
      <c r="M774" s="5"/>
      <c r="N774" s="5" t="s">
        <v>27</v>
      </c>
      <c r="O774" s="10"/>
      <c r="P774" s="5"/>
      <c r="Q774" s="5"/>
      <c r="R774" s="5"/>
      <c r="S774" s="5"/>
    </row>
    <row r="775" customFormat="1" hidden="1" spans="1:19">
      <c r="A775" s="5">
        <v>772</v>
      </c>
      <c r="B775" s="5" t="s">
        <v>3367</v>
      </c>
      <c r="C775" s="5"/>
      <c r="D775" s="5" t="s">
        <v>244</v>
      </c>
      <c r="E775" s="5" t="s">
        <v>3368</v>
      </c>
      <c r="F775" s="5" t="s">
        <v>24</v>
      </c>
      <c r="G775" s="5">
        <v>19</v>
      </c>
      <c r="H775" s="5" t="s">
        <v>19920</v>
      </c>
      <c r="I775" s="5" t="s">
        <v>3370</v>
      </c>
      <c r="J775" s="5">
        <v>13788283355</v>
      </c>
      <c r="K775" s="5"/>
      <c r="L775" s="10"/>
      <c r="M775" s="5"/>
      <c r="N775" s="5"/>
      <c r="O775" s="10"/>
      <c r="P775" s="5"/>
      <c r="Q775" s="5"/>
      <c r="R775" s="5"/>
      <c r="S775" s="5"/>
    </row>
    <row r="776" customFormat="1" hidden="1" spans="1:19">
      <c r="A776" s="5">
        <v>773</v>
      </c>
      <c r="B776" s="5" t="s">
        <v>3371</v>
      </c>
      <c r="C776" s="5"/>
      <c r="D776" s="5" t="s">
        <v>244</v>
      </c>
      <c r="E776" s="5" t="s">
        <v>3372</v>
      </c>
      <c r="F776" s="5" t="s">
        <v>143</v>
      </c>
      <c r="G776" s="5">
        <v>17</v>
      </c>
      <c r="H776" s="5" t="s">
        <v>3373</v>
      </c>
      <c r="I776" s="5" t="s">
        <v>3374</v>
      </c>
      <c r="J776" s="5">
        <v>15177890903</v>
      </c>
      <c r="K776" s="5"/>
      <c r="L776" s="10"/>
      <c r="M776" s="5"/>
      <c r="N776" s="5"/>
      <c r="O776" s="10"/>
      <c r="P776" s="5"/>
      <c r="Q776" s="5"/>
      <c r="R776" s="5"/>
      <c r="S776" s="5"/>
    </row>
    <row r="777" customFormat="1" hidden="1" spans="1:19">
      <c r="A777" s="5">
        <v>774</v>
      </c>
      <c r="B777" s="5" t="s">
        <v>3375</v>
      </c>
      <c r="C777" s="5"/>
      <c r="D777" s="5" t="s">
        <v>244</v>
      </c>
      <c r="E777" s="5" t="s">
        <v>3376</v>
      </c>
      <c r="F777" s="5" t="s">
        <v>24</v>
      </c>
      <c r="G777" s="5">
        <v>19</v>
      </c>
      <c r="H777" s="5" t="s">
        <v>19247</v>
      </c>
      <c r="I777" s="5" t="s">
        <v>3378</v>
      </c>
      <c r="J777" s="5">
        <v>15078613460</v>
      </c>
      <c r="K777" s="5"/>
      <c r="L777" s="10"/>
      <c r="M777" s="5"/>
      <c r="N777" s="5"/>
      <c r="O777" s="10"/>
      <c r="P777" s="5"/>
      <c r="Q777" s="5"/>
      <c r="R777" s="5"/>
      <c r="S777" s="5"/>
    </row>
    <row r="778" customFormat="1" hidden="1" spans="1:19">
      <c r="A778" s="5">
        <v>775</v>
      </c>
      <c r="B778" s="5" t="s">
        <v>3379</v>
      </c>
      <c r="C778" s="5"/>
      <c r="D778" s="5" t="s">
        <v>244</v>
      </c>
      <c r="E778" s="5" t="s">
        <v>3380</v>
      </c>
      <c r="F778" s="5" t="s">
        <v>143</v>
      </c>
      <c r="G778" s="5">
        <v>18</v>
      </c>
      <c r="H778" s="5" t="s">
        <v>3381</v>
      </c>
      <c r="I778" s="5" t="s">
        <v>3382</v>
      </c>
      <c r="J778" s="5">
        <v>15296076838</v>
      </c>
      <c r="K778" s="5" t="s">
        <v>27</v>
      </c>
      <c r="L778" s="10"/>
      <c r="M778" s="5"/>
      <c r="N778" s="5" t="s">
        <v>27</v>
      </c>
      <c r="O778" s="10"/>
      <c r="P778" s="5"/>
      <c r="Q778" s="5"/>
      <c r="R778" s="5"/>
      <c r="S778" s="5"/>
    </row>
    <row r="779" customFormat="1" hidden="1" spans="1:19">
      <c r="A779" s="5">
        <v>776</v>
      </c>
      <c r="B779" s="5" t="s">
        <v>3383</v>
      </c>
      <c r="C779" s="5"/>
      <c r="D779" s="5" t="s">
        <v>244</v>
      </c>
      <c r="E779" s="5" t="s">
        <v>3384</v>
      </c>
      <c r="F779" s="5" t="s">
        <v>143</v>
      </c>
      <c r="G779" s="5">
        <v>18</v>
      </c>
      <c r="H779" s="5" t="s">
        <v>3385</v>
      </c>
      <c r="I779" s="5" t="s">
        <v>3386</v>
      </c>
      <c r="J779" s="5">
        <v>18070863728</v>
      </c>
      <c r="K779" s="5" t="s">
        <v>27</v>
      </c>
      <c r="L779" s="10"/>
      <c r="M779" s="5"/>
      <c r="N779" s="5" t="s">
        <v>27</v>
      </c>
      <c r="O779" s="10"/>
      <c r="P779" s="5"/>
      <c r="Q779" s="5"/>
      <c r="R779" s="5"/>
      <c r="S779" s="5"/>
    </row>
    <row r="780" customFormat="1" hidden="1" spans="1:19">
      <c r="A780" s="5">
        <v>777</v>
      </c>
      <c r="B780" s="5" t="s">
        <v>3387</v>
      </c>
      <c r="C780" s="5"/>
      <c r="D780" s="5" t="s">
        <v>244</v>
      </c>
      <c r="E780" s="5" t="s">
        <v>3388</v>
      </c>
      <c r="F780" s="5" t="s">
        <v>143</v>
      </c>
      <c r="G780" s="5">
        <v>19</v>
      </c>
      <c r="H780" s="5" t="s">
        <v>19922</v>
      </c>
      <c r="I780" s="5" t="s">
        <v>3390</v>
      </c>
      <c r="J780" s="5">
        <v>15277850628</v>
      </c>
      <c r="K780" s="5" t="s">
        <v>27</v>
      </c>
      <c r="L780" s="10"/>
      <c r="M780" s="5"/>
      <c r="N780" s="5" t="s">
        <v>27</v>
      </c>
      <c r="O780" s="10"/>
      <c r="P780" s="5"/>
      <c r="Q780" s="5"/>
      <c r="R780" s="5"/>
      <c r="S780" s="5"/>
    </row>
    <row r="781" customFormat="1" hidden="1" spans="1:19">
      <c r="A781" s="5">
        <v>778</v>
      </c>
      <c r="B781" s="5" t="s">
        <v>3391</v>
      </c>
      <c r="C781" s="5"/>
      <c r="D781" s="5" t="s">
        <v>244</v>
      </c>
      <c r="E781" s="5" t="s">
        <v>3392</v>
      </c>
      <c r="F781" s="5" t="s">
        <v>143</v>
      </c>
      <c r="G781" s="5">
        <v>18</v>
      </c>
      <c r="H781" s="5" t="s">
        <v>19923</v>
      </c>
      <c r="I781" s="5" t="s">
        <v>3394</v>
      </c>
      <c r="J781" s="5">
        <v>18877838970</v>
      </c>
      <c r="K781" s="5"/>
      <c r="L781" s="10"/>
      <c r="M781" s="5"/>
      <c r="N781" s="5"/>
      <c r="O781" s="10"/>
      <c r="P781" s="5"/>
      <c r="Q781" s="5"/>
      <c r="R781" s="5"/>
      <c r="S781" s="5"/>
    </row>
    <row r="782" customFormat="1" hidden="1" spans="1:19">
      <c r="A782" s="5">
        <v>779</v>
      </c>
      <c r="B782" s="5" t="s">
        <v>3395</v>
      </c>
      <c r="C782" s="5"/>
      <c r="D782" s="5" t="s">
        <v>244</v>
      </c>
      <c r="E782" s="5" t="s">
        <v>3396</v>
      </c>
      <c r="F782" s="5" t="s">
        <v>143</v>
      </c>
      <c r="G782" s="5">
        <v>18</v>
      </c>
      <c r="H782" s="5" t="s">
        <v>17647</v>
      </c>
      <c r="I782" s="5" t="s">
        <v>3398</v>
      </c>
      <c r="J782" s="5">
        <v>13977869449</v>
      </c>
      <c r="K782" s="5"/>
      <c r="L782" s="10"/>
      <c r="M782" s="5"/>
      <c r="N782" s="5"/>
      <c r="O782" s="10"/>
      <c r="P782" s="5"/>
      <c r="Q782" s="5"/>
      <c r="R782" s="5"/>
      <c r="S782" s="5"/>
    </row>
    <row r="783" customFormat="1" hidden="1" spans="1:19">
      <c r="A783" s="5">
        <v>780</v>
      </c>
      <c r="B783" s="5" t="s">
        <v>3399</v>
      </c>
      <c r="C783" s="5"/>
      <c r="D783" s="5" t="s">
        <v>244</v>
      </c>
      <c r="E783" s="5" t="s">
        <v>3400</v>
      </c>
      <c r="F783" s="5" t="s">
        <v>143</v>
      </c>
      <c r="G783" s="5">
        <v>19</v>
      </c>
      <c r="H783" s="5" t="s">
        <v>18657</v>
      </c>
      <c r="I783" s="5" t="s">
        <v>3402</v>
      </c>
      <c r="J783" s="5">
        <v>18174937530</v>
      </c>
      <c r="K783" s="5" t="s">
        <v>27</v>
      </c>
      <c r="L783" s="10"/>
      <c r="M783" s="5"/>
      <c r="N783" s="5" t="s">
        <v>27</v>
      </c>
      <c r="O783" s="10"/>
      <c r="P783" s="5"/>
      <c r="Q783" s="5"/>
      <c r="R783" s="5"/>
      <c r="S783" s="5"/>
    </row>
    <row r="784" customFormat="1" hidden="1" spans="1:19">
      <c r="A784" s="5">
        <v>781</v>
      </c>
      <c r="B784" s="5" t="s">
        <v>3403</v>
      </c>
      <c r="C784" s="5"/>
      <c r="D784" s="5" t="s">
        <v>244</v>
      </c>
      <c r="E784" s="5" t="s">
        <v>3404</v>
      </c>
      <c r="F784" s="5" t="s">
        <v>143</v>
      </c>
      <c r="G784" s="5">
        <v>18</v>
      </c>
      <c r="H784" s="5" t="s">
        <v>3405</v>
      </c>
      <c r="I784" s="5" t="s">
        <v>3406</v>
      </c>
      <c r="J784" s="5">
        <v>13471800664</v>
      </c>
      <c r="K784" s="5" t="s">
        <v>27</v>
      </c>
      <c r="L784" s="10"/>
      <c r="M784" s="5"/>
      <c r="N784" s="5" t="s">
        <v>27</v>
      </c>
      <c r="O784" s="10"/>
      <c r="P784" s="5"/>
      <c r="Q784" s="5"/>
      <c r="R784" s="5"/>
      <c r="S784" s="5"/>
    </row>
    <row r="785" customFormat="1" hidden="1" spans="1:19">
      <c r="A785" s="5">
        <v>782</v>
      </c>
      <c r="B785" s="5" t="s">
        <v>3407</v>
      </c>
      <c r="C785" s="5"/>
      <c r="D785" s="5" t="s">
        <v>244</v>
      </c>
      <c r="E785" s="5" t="s">
        <v>3408</v>
      </c>
      <c r="F785" s="5" t="s">
        <v>24</v>
      </c>
      <c r="G785" s="5">
        <v>18</v>
      </c>
      <c r="H785" s="5" t="s">
        <v>3409</v>
      </c>
      <c r="I785" s="5" t="s">
        <v>3410</v>
      </c>
      <c r="J785" s="5">
        <v>13662236445</v>
      </c>
      <c r="K785" s="5" t="s">
        <v>27</v>
      </c>
      <c r="L785" s="10"/>
      <c r="M785" s="5"/>
      <c r="N785" s="5" t="s">
        <v>27</v>
      </c>
      <c r="O785" s="10"/>
      <c r="P785" s="5"/>
      <c r="Q785" s="5"/>
      <c r="R785" s="5"/>
      <c r="S785" s="5"/>
    </row>
    <row r="786" customFormat="1" hidden="1" spans="1:19">
      <c r="A786" s="5">
        <v>783</v>
      </c>
      <c r="B786" s="5" t="s">
        <v>3411</v>
      </c>
      <c r="C786" s="5"/>
      <c r="D786" s="5" t="s">
        <v>244</v>
      </c>
      <c r="E786" s="5" t="s">
        <v>3412</v>
      </c>
      <c r="F786" s="5" t="s">
        <v>24</v>
      </c>
      <c r="G786" s="5">
        <v>18</v>
      </c>
      <c r="H786" s="5" t="s">
        <v>3413</v>
      </c>
      <c r="I786" s="5" t="s">
        <v>3414</v>
      </c>
      <c r="J786" s="5">
        <v>13451979853</v>
      </c>
      <c r="K786" s="5" t="s">
        <v>27</v>
      </c>
      <c r="L786" s="10"/>
      <c r="M786" s="5"/>
      <c r="N786" s="5" t="s">
        <v>27</v>
      </c>
      <c r="O786" s="10"/>
      <c r="P786" s="5"/>
      <c r="Q786" s="5"/>
      <c r="R786" s="5"/>
      <c r="S786" s="5"/>
    </row>
    <row r="787" customFormat="1" hidden="1" spans="1:19">
      <c r="A787" s="5">
        <v>784</v>
      </c>
      <c r="B787" s="5" t="s">
        <v>3415</v>
      </c>
      <c r="C787" s="5"/>
      <c r="D787" s="5" t="s">
        <v>244</v>
      </c>
      <c r="E787" s="5" t="s">
        <v>3416</v>
      </c>
      <c r="F787" s="5" t="s">
        <v>24</v>
      </c>
      <c r="G787" s="5">
        <v>19</v>
      </c>
      <c r="H787" s="5" t="s">
        <v>19925</v>
      </c>
      <c r="I787" s="5" t="s">
        <v>3418</v>
      </c>
      <c r="J787" s="5">
        <v>18278855713</v>
      </c>
      <c r="K787" s="5" t="s">
        <v>27</v>
      </c>
      <c r="L787" s="10"/>
      <c r="M787" s="5"/>
      <c r="N787" s="5" t="s">
        <v>27</v>
      </c>
      <c r="O787" s="10"/>
      <c r="P787" s="5"/>
      <c r="Q787" s="5"/>
      <c r="R787" s="5"/>
      <c r="S787" s="5"/>
    </row>
    <row r="788" customFormat="1" hidden="1" spans="1:19">
      <c r="A788" s="5">
        <v>785</v>
      </c>
      <c r="B788" s="5" t="s">
        <v>3419</v>
      </c>
      <c r="C788" s="5"/>
      <c r="D788" s="5" t="s">
        <v>244</v>
      </c>
      <c r="E788" s="5" t="s">
        <v>3420</v>
      </c>
      <c r="F788" s="5" t="s">
        <v>24</v>
      </c>
      <c r="G788" s="5">
        <v>19</v>
      </c>
      <c r="H788" s="5" t="s">
        <v>3421</v>
      </c>
      <c r="I788" s="5" t="s">
        <v>3422</v>
      </c>
      <c r="J788" s="5">
        <v>13557181539</v>
      </c>
      <c r="K788" s="5" t="s">
        <v>27</v>
      </c>
      <c r="L788" s="10"/>
      <c r="M788" s="5"/>
      <c r="N788" s="5" t="s">
        <v>27</v>
      </c>
      <c r="O788" s="10"/>
      <c r="P788" s="5"/>
      <c r="Q788" s="5"/>
      <c r="R788" s="5"/>
      <c r="S788" s="5"/>
    </row>
    <row r="789" customFormat="1" hidden="1" spans="1:19">
      <c r="A789" s="5">
        <v>786</v>
      </c>
      <c r="B789" s="5" t="s">
        <v>3423</v>
      </c>
      <c r="C789" s="5"/>
      <c r="D789" s="5" t="s">
        <v>244</v>
      </c>
      <c r="E789" s="5" t="s">
        <v>3424</v>
      </c>
      <c r="F789" s="5" t="s">
        <v>24</v>
      </c>
      <c r="G789" s="5">
        <v>11</v>
      </c>
      <c r="H789" s="5" t="s">
        <v>1644</v>
      </c>
      <c r="I789" s="5" t="s">
        <v>3425</v>
      </c>
      <c r="J789" s="5">
        <v>18378896822</v>
      </c>
      <c r="K789" s="5"/>
      <c r="L789" s="10"/>
      <c r="M789" s="5"/>
      <c r="N789" s="5"/>
      <c r="O789" s="10"/>
      <c r="P789" s="5"/>
      <c r="Q789" s="5"/>
      <c r="R789" s="5"/>
      <c r="S789" s="5"/>
    </row>
    <row r="790" customFormat="1" hidden="1" spans="1:19">
      <c r="A790" s="5">
        <v>787</v>
      </c>
      <c r="B790" s="5" t="s">
        <v>3426</v>
      </c>
      <c r="C790" s="5"/>
      <c r="D790" s="5" t="s">
        <v>244</v>
      </c>
      <c r="E790" s="5" t="s">
        <v>3427</v>
      </c>
      <c r="F790" s="5" t="s">
        <v>24</v>
      </c>
      <c r="G790" s="5">
        <v>18</v>
      </c>
      <c r="H790" s="5" t="s">
        <v>18050</v>
      </c>
      <c r="I790" s="5" t="s">
        <v>3429</v>
      </c>
      <c r="J790" s="5">
        <v>13877877134</v>
      </c>
      <c r="K790" s="5" t="s">
        <v>27</v>
      </c>
      <c r="L790" s="10"/>
      <c r="M790" s="5"/>
      <c r="N790" s="5" t="s">
        <v>30</v>
      </c>
      <c r="O790" s="10"/>
      <c r="P790" s="5"/>
      <c r="Q790" s="5"/>
      <c r="R790" s="5"/>
      <c r="S790" s="5"/>
    </row>
    <row r="791" customFormat="1" hidden="1" spans="1:19">
      <c r="A791" s="5">
        <v>788</v>
      </c>
      <c r="B791" s="5" t="s">
        <v>3430</v>
      </c>
      <c r="C791" s="5"/>
      <c r="D791" s="5" t="s">
        <v>244</v>
      </c>
      <c r="E791" s="5" t="s">
        <v>3431</v>
      </c>
      <c r="F791" s="5" t="s">
        <v>24</v>
      </c>
      <c r="G791" s="5">
        <v>18</v>
      </c>
      <c r="H791" s="5" t="s">
        <v>3432</v>
      </c>
      <c r="I791" s="5" t="s">
        <v>3433</v>
      </c>
      <c r="J791" s="5">
        <v>15677182695</v>
      </c>
      <c r="K791" s="5" t="s">
        <v>27</v>
      </c>
      <c r="L791" s="10"/>
      <c r="M791" s="5"/>
      <c r="N791" s="5" t="s">
        <v>27</v>
      </c>
      <c r="O791" s="10"/>
      <c r="P791" s="5"/>
      <c r="Q791" s="5"/>
      <c r="R791" s="5"/>
      <c r="S791" s="5"/>
    </row>
    <row r="792" customFormat="1" hidden="1" spans="1:19">
      <c r="A792" s="5">
        <v>789</v>
      </c>
      <c r="B792" s="5" t="s">
        <v>3434</v>
      </c>
      <c r="C792" s="5"/>
      <c r="D792" s="5" t="s">
        <v>244</v>
      </c>
      <c r="E792" s="5" t="s">
        <v>3435</v>
      </c>
      <c r="F792" s="5" t="s">
        <v>24</v>
      </c>
      <c r="G792" s="5">
        <v>17</v>
      </c>
      <c r="H792" s="5" t="s">
        <v>2276</v>
      </c>
      <c r="I792" s="5" t="s">
        <v>3436</v>
      </c>
      <c r="J792" s="5">
        <v>15768499935</v>
      </c>
      <c r="K792" s="5"/>
      <c r="L792" s="10"/>
      <c r="M792" s="5"/>
      <c r="N792" s="5"/>
      <c r="O792" s="10"/>
      <c r="P792" s="5"/>
      <c r="Q792" s="5"/>
      <c r="R792" s="5"/>
      <c r="S792" s="5"/>
    </row>
    <row r="793" customFormat="1" hidden="1" spans="1:19">
      <c r="A793" s="5">
        <v>790</v>
      </c>
      <c r="B793" s="5" t="s">
        <v>3437</v>
      </c>
      <c r="C793" s="5"/>
      <c r="D793" s="5" t="s">
        <v>244</v>
      </c>
      <c r="E793" s="5" t="s">
        <v>3438</v>
      </c>
      <c r="F793" s="5" t="s">
        <v>24</v>
      </c>
      <c r="G793" s="5">
        <v>18</v>
      </c>
      <c r="H793" s="5" t="s">
        <v>19304</v>
      </c>
      <c r="I793" s="5" t="s">
        <v>3440</v>
      </c>
      <c r="J793" s="5" t="s">
        <v>3441</v>
      </c>
      <c r="K793" s="5"/>
      <c r="L793" s="10"/>
      <c r="M793" s="5"/>
      <c r="N793" s="5"/>
      <c r="O793" s="10"/>
      <c r="P793" s="5"/>
      <c r="Q793" s="5"/>
      <c r="R793" s="5"/>
      <c r="S793" s="5"/>
    </row>
    <row r="794" customFormat="1" hidden="1" spans="1:19">
      <c r="A794" s="5">
        <v>791</v>
      </c>
      <c r="B794" s="5" t="s">
        <v>3442</v>
      </c>
      <c r="C794" s="5"/>
      <c r="D794" s="5" t="s">
        <v>244</v>
      </c>
      <c r="E794" s="5" t="s">
        <v>3443</v>
      </c>
      <c r="F794" s="5" t="s">
        <v>24</v>
      </c>
      <c r="G794" s="5">
        <v>19</v>
      </c>
      <c r="H794" s="5" t="s">
        <v>3444</v>
      </c>
      <c r="I794" s="5" t="s">
        <v>3445</v>
      </c>
      <c r="J794" s="5">
        <v>18377803770</v>
      </c>
      <c r="K794" s="5" t="s">
        <v>27</v>
      </c>
      <c r="L794" s="10"/>
      <c r="M794" s="5"/>
      <c r="N794" s="5" t="s">
        <v>27</v>
      </c>
      <c r="O794" s="10"/>
      <c r="P794" s="5"/>
      <c r="Q794" s="5"/>
      <c r="R794" s="5"/>
      <c r="S794" s="5"/>
    </row>
    <row r="795" customFormat="1" hidden="1" spans="1:19">
      <c r="A795" s="5">
        <v>792</v>
      </c>
      <c r="B795" s="5" t="s">
        <v>3446</v>
      </c>
      <c r="C795" s="5"/>
      <c r="D795" s="5" t="s">
        <v>244</v>
      </c>
      <c r="E795" s="5" t="s">
        <v>3447</v>
      </c>
      <c r="F795" s="5" t="s">
        <v>24</v>
      </c>
      <c r="G795" s="5">
        <v>18</v>
      </c>
      <c r="H795" s="5" t="s">
        <v>19216</v>
      </c>
      <c r="I795" s="5" t="s">
        <v>3449</v>
      </c>
      <c r="J795" s="5">
        <v>17807831958</v>
      </c>
      <c r="K795" s="5" t="s">
        <v>27</v>
      </c>
      <c r="L795" s="10"/>
      <c r="M795" s="5"/>
      <c r="N795" s="5" t="s">
        <v>27</v>
      </c>
      <c r="O795" s="10"/>
      <c r="P795" s="5"/>
      <c r="Q795" s="5"/>
      <c r="R795" s="5"/>
      <c r="S795" s="5"/>
    </row>
    <row r="796" customFormat="1" hidden="1" spans="1:19">
      <c r="A796" s="5">
        <v>793</v>
      </c>
      <c r="B796" s="5" t="s">
        <v>3450</v>
      </c>
      <c r="C796" s="5"/>
      <c r="D796" s="5" t="s">
        <v>244</v>
      </c>
      <c r="E796" s="5" t="s">
        <v>3451</v>
      </c>
      <c r="F796" s="5" t="s">
        <v>143</v>
      </c>
      <c r="G796" s="5">
        <v>18</v>
      </c>
      <c r="H796" s="5" t="s">
        <v>3452</v>
      </c>
      <c r="I796" s="5" t="s">
        <v>3453</v>
      </c>
      <c r="J796" s="5">
        <v>13539889799</v>
      </c>
      <c r="K796" s="5" t="s">
        <v>27</v>
      </c>
      <c r="L796" s="10"/>
      <c r="M796" s="5"/>
      <c r="N796" s="5" t="s">
        <v>27</v>
      </c>
      <c r="O796" s="10"/>
      <c r="P796" s="5"/>
      <c r="Q796" s="5"/>
      <c r="R796" s="5"/>
      <c r="S796" s="5"/>
    </row>
    <row r="797" customFormat="1" hidden="1" spans="1:19">
      <c r="A797" s="5">
        <v>794</v>
      </c>
      <c r="B797" s="5" t="s">
        <v>3454</v>
      </c>
      <c r="C797" s="5"/>
      <c r="D797" s="5" t="s">
        <v>244</v>
      </c>
      <c r="E797" s="5" t="s">
        <v>3455</v>
      </c>
      <c r="F797" s="5" t="s">
        <v>24</v>
      </c>
      <c r="G797" s="5">
        <v>18</v>
      </c>
      <c r="H797" s="5" t="s">
        <v>17708</v>
      </c>
      <c r="I797" s="5" t="s">
        <v>3456</v>
      </c>
      <c r="J797" s="5">
        <v>19977828849</v>
      </c>
      <c r="K797" s="5" t="s">
        <v>27</v>
      </c>
      <c r="L797" s="10"/>
      <c r="M797" s="5"/>
      <c r="N797" s="5" t="s">
        <v>27</v>
      </c>
      <c r="O797" s="10"/>
      <c r="P797" s="5"/>
      <c r="Q797" s="5"/>
      <c r="R797" s="5"/>
      <c r="S797" s="5"/>
    </row>
    <row r="798" customFormat="1" hidden="1" spans="1:19">
      <c r="A798" s="5">
        <v>795</v>
      </c>
      <c r="B798" s="5" t="s">
        <v>3457</v>
      </c>
      <c r="C798" s="5"/>
      <c r="D798" s="5" t="s">
        <v>244</v>
      </c>
      <c r="E798" s="5" t="s">
        <v>3458</v>
      </c>
      <c r="F798" s="5" t="s">
        <v>143</v>
      </c>
      <c r="G798" s="5">
        <v>19</v>
      </c>
      <c r="H798" s="5" t="s">
        <v>2796</v>
      </c>
      <c r="I798" s="5" t="s">
        <v>3459</v>
      </c>
      <c r="J798" s="5">
        <v>15177388041</v>
      </c>
      <c r="K798" s="5" t="s">
        <v>27</v>
      </c>
      <c r="L798" s="10"/>
      <c r="M798" s="5"/>
      <c r="N798" s="5" t="s">
        <v>27</v>
      </c>
      <c r="O798" s="10"/>
      <c r="P798" s="5"/>
      <c r="Q798" s="5"/>
      <c r="R798" s="5"/>
      <c r="S798" s="5"/>
    </row>
    <row r="799" customFormat="1" hidden="1" spans="1:19">
      <c r="A799" s="5">
        <v>796</v>
      </c>
      <c r="B799" s="5" t="s">
        <v>3460</v>
      </c>
      <c r="C799" s="5"/>
      <c r="D799" s="5" t="s">
        <v>244</v>
      </c>
      <c r="E799" s="5" t="s">
        <v>3461</v>
      </c>
      <c r="F799" s="5" t="s">
        <v>24</v>
      </c>
      <c r="G799" s="5">
        <v>18</v>
      </c>
      <c r="H799" s="5" t="s">
        <v>3462</v>
      </c>
      <c r="I799" s="5" t="s">
        <v>3463</v>
      </c>
      <c r="J799" s="5">
        <v>13207788480</v>
      </c>
      <c r="K799" s="5"/>
      <c r="L799" s="10"/>
      <c r="M799" s="5"/>
      <c r="N799" s="5"/>
      <c r="O799" s="10"/>
      <c r="P799" s="5"/>
      <c r="Q799" s="5"/>
      <c r="R799" s="5"/>
      <c r="S799" s="5"/>
    </row>
    <row r="800" customFormat="1" hidden="1" spans="1:19">
      <c r="A800" s="5">
        <v>797</v>
      </c>
      <c r="B800" s="5" t="s">
        <v>3464</v>
      </c>
      <c r="C800" s="5"/>
      <c r="D800" s="5" t="s">
        <v>244</v>
      </c>
      <c r="E800" s="5" t="s">
        <v>3465</v>
      </c>
      <c r="F800" s="5" t="s">
        <v>143</v>
      </c>
      <c r="G800" s="5">
        <v>17</v>
      </c>
      <c r="H800" s="5" t="s">
        <v>21240</v>
      </c>
      <c r="I800" s="5" t="s">
        <v>3467</v>
      </c>
      <c r="J800" s="5">
        <v>15277890138</v>
      </c>
      <c r="K800" s="5"/>
      <c r="L800" s="10"/>
      <c r="M800" s="5"/>
      <c r="N800" s="5"/>
      <c r="O800" s="10"/>
      <c r="P800" s="5"/>
      <c r="Q800" s="5"/>
      <c r="R800" s="5"/>
      <c r="S800" s="5"/>
    </row>
    <row r="801" customFormat="1" hidden="1" spans="1:19">
      <c r="A801" s="5">
        <v>798</v>
      </c>
      <c r="B801" s="5" t="s">
        <v>3468</v>
      </c>
      <c r="C801" s="5"/>
      <c r="D801" s="5" t="s">
        <v>244</v>
      </c>
      <c r="E801" s="5" t="s">
        <v>3469</v>
      </c>
      <c r="F801" s="5" t="s">
        <v>24</v>
      </c>
      <c r="G801" s="5">
        <v>19</v>
      </c>
      <c r="H801" s="5" t="s">
        <v>3470</v>
      </c>
      <c r="I801" s="5" t="s">
        <v>3471</v>
      </c>
      <c r="J801" s="5">
        <v>15277858834</v>
      </c>
      <c r="K801" s="5" t="s">
        <v>27</v>
      </c>
      <c r="L801" s="10"/>
      <c r="M801" s="5"/>
      <c r="N801" s="5" t="s">
        <v>27</v>
      </c>
      <c r="O801" s="10"/>
      <c r="P801" s="5"/>
      <c r="Q801" s="5"/>
      <c r="R801" s="5"/>
      <c r="S801" s="5"/>
    </row>
    <row r="802" customFormat="1" hidden="1" spans="1:19">
      <c r="A802" s="5">
        <v>799</v>
      </c>
      <c r="B802" s="5" t="s">
        <v>3472</v>
      </c>
      <c r="C802" s="5"/>
      <c r="D802" s="5" t="s">
        <v>244</v>
      </c>
      <c r="E802" s="5" t="s">
        <v>3473</v>
      </c>
      <c r="F802" s="5" t="s">
        <v>143</v>
      </c>
      <c r="G802" s="5">
        <v>18</v>
      </c>
      <c r="H802" s="5" t="s">
        <v>3474</v>
      </c>
      <c r="I802" s="5" t="s">
        <v>3475</v>
      </c>
      <c r="J802" s="5" t="s">
        <v>3476</v>
      </c>
      <c r="K802" s="5" t="s">
        <v>27</v>
      </c>
      <c r="L802" s="10"/>
      <c r="M802" s="5"/>
      <c r="N802" s="5" t="s">
        <v>30</v>
      </c>
      <c r="O802" s="10"/>
      <c r="P802" s="5"/>
      <c r="Q802" s="5"/>
      <c r="R802" s="5"/>
      <c r="S802" s="5"/>
    </row>
    <row r="803" customFormat="1" hidden="1" spans="1:19">
      <c r="A803" s="5">
        <v>800</v>
      </c>
      <c r="B803" s="5" t="s">
        <v>3477</v>
      </c>
      <c r="C803" s="5"/>
      <c r="D803" s="5" t="s">
        <v>244</v>
      </c>
      <c r="E803" s="5" t="s">
        <v>3478</v>
      </c>
      <c r="F803" s="5" t="s">
        <v>143</v>
      </c>
      <c r="G803" s="5">
        <v>18</v>
      </c>
      <c r="H803" s="5" t="s">
        <v>19927</v>
      </c>
      <c r="I803" s="5" t="s">
        <v>3480</v>
      </c>
      <c r="J803" s="5">
        <v>15277852685</v>
      </c>
      <c r="K803" s="5"/>
      <c r="L803" s="10"/>
      <c r="M803" s="5"/>
      <c r="N803" s="5"/>
      <c r="O803" s="10"/>
      <c r="P803" s="5"/>
      <c r="Q803" s="5"/>
      <c r="R803" s="5"/>
      <c r="S803" s="5"/>
    </row>
    <row r="804" customFormat="1" hidden="1" spans="1:19">
      <c r="A804" s="5">
        <v>801</v>
      </c>
      <c r="B804" s="5" t="s">
        <v>3481</v>
      </c>
      <c r="C804" s="5"/>
      <c r="D804" s="5" t="s">
        <v>244</v>
      </c>
      <c r="E804" s="5" t="s">
        <v>3482</v>
      </c>
      <c r="F804" s="5" t="s">
        <v>24</v>
      </c>
      <c r="G804" s="5">
        <v>17</v>
      </c>
      <c r="H804" s="5" t="s">
        <v>3483</v>
      </c>
      <c r="I804" s="5" t="s">
        <v>3484</v>
      </c>
      <c r="J804" s="5">
        <v>13532232758</v>
      </c>
      <c r="K804" s="5"/>
      <c r="L804" s="10"/>
      <c r="M804" s="5"/>
      <c r="N804" s="5"/>
      <c r="O804" s="10"/>
      <c r="P804" s="5"/>
      <c r="Q804" s="5"/>
      <c r="R804" s="5"/>
      <c r="S804" s="5"/>
    </row>
    <row r="805" customFormat="1" hidden="1" spans="1:19">
      <c r="A805" s="5">
        <v>802</v>
      </c>
      <c r="B805" s="5" t="s">
        <v>3485</v>
      </c>
      <c r="C805" s="5"/>
      <c r="D805" s="5" t="s">
        <v>244</v>
      </c>
      <c r="E805" s="5" t="s">
        <v>2874</v>
      </c>
      <c r="F805" s="5" t="s">
        <v>24</v>
      </c>
      <c r="G805" s="5">
        <v>19</v>
      </c>
      <c r="H805" s="5" t="s">
        <v>19923</v>
      </c>
      <c r="I805" s="5" t="s">
        <v>3486</v>
      </c>
      <c r="J805" s="5">
        <v>17807878766</v>
      </c>
      <c r="K805" s="5" t="s">
        <v>27</v>
      </c>
      <c r="L805" s="10"/>
      <c r="M805" s="5"/>
      <c r="N805" s="5" t="s">
        <v>27</v>
      </c>
      <c r="O805" s="10"/>
      <c r="P805" s="5"/>
      <c r="Q805" s="5"/>
      <c r="R805" s="5"/>
      <c r="S805" s="5"/>
    </row>
    <row r="806" customFormat="1" hidden="1" spans="1:19">
      <c r="A806" s="5">
        <v>803</v>
      </c>
      <c r="B806" s="5" t="s">
        <v>3487</v>
      </c>
      <c r="C806" s="5"/>
      <c r="D806" s="5" t="s">
        <v>244</v>
      </c>
      <c r="E806" s="5" t="s">
        <v>3488</v>
      </c>
      <c r="F806" s="5" t="s">
        <v>143</v>
      </c>
      <c r="G806" s="5">
        <v>17</v>
      </c>
      <c r="H806" s="5" t="s">
        <v>3489</v>
      </c>
      <c r="I806" s="5" t="s">
        <v>3490</v>
      </c>
      <c r="J806" s="5">
        <v>13530817889</v>
      </c>
      <c r="K806" s="5"/>
      <c r="L806" s="10"/>
      <c r="M806" s="5"/>
      <c r="N806" s="5"/>
      <c r="O806" s="10"/>
      <c r="P806" s="5"/>
      <c r="Q806" s="5"/>
      <c r="R806" s="5"/>
      <c r="S806" s="5"/>
    </row>
    <row r="807" customFormat="1" hidden="1" spans="1:19">
      <c r="A807" s="5">
        <v>804</v>
      </c>
      <c r="B807" s="5" t="s">
        <v>3491</v>
      </c>
      <c r="C807" s="5"/>
      <c r="D807" s="5" t="s">
        <v>244</v>
      </c>
      <c r="E807" s="5" t="s">
        <v>3492</v>
      </c>
      <c r="F807" s="5" t="s">
        <v>143</v>
      </c>
      <c r="G807" s="5">
        <v>18</v>
      </c>
      <c r="H807" s="5" t="s">
        <v>3493</v>
      </c>
      <c r="I807" s="5" t="s">
        <v>3494</v>
      </c>
      <c r="J807" s="5">
        <v>13788181814</v>
      </c>
      <c r="K807" s="5" t="s">
        <v>27</v>
      </c>
      <c r="L807" s="10"/>
      <c r="M807" s="5"/>
      <c r="N807" s="5" t="s">
        <v>27</v>
      </c>
      <c r="O807" s="10"/>
      <c r="P807" s="5"/>
      <c r="Q807" s="5"/>
      <c r="R807" s="5"/>
      <c r="S807" s="5"/>
    </row>
    <row r="808" customFormat="1" hidden="1" spans="1:19">
      <c r="A808" s="5">
        <v>805</v>
      </c>
      <c r="B808" s="5" t="s">
        <v>3495</v>
      </c>
      <c r="C808" s="5"/>
      <c r="D808" s="5" t="s">
        <v>244</v>
      </c>
      <c r="E808" s="5" t="s">
        <v>2192</v>
      </c>
      <c r="F808" s="5" t="s">
        <v>24</v>
      </c>
      <c r="G808" s="5">
        <v>21</v>
      </c>
      <c r="H808" s="5" t="s">
        <v>3496</v>
      </c>
      <c r="I808" s="5" t="s">
        <v>3497</v>
      </c>
      <c r="J808" s="5">
        <v>18260937430</v>
      </c>
      <c r="K808" s="5" t="s">
        <v>27</v>
      </c>
      <c r="L808" s="10"/>
      <c r="M808" s="5"/>
      <c r="N808" s="5" t="s">
        <v>27</v>
      </c>
      <c r="O808" s="10"/>
      <c r="P808" s="5"/>
      <c r="Q808" s="5"/>
      <c r="R808" s="5"/>
      <c r="S808" s="5"/>
    </row>
    <row r="809" customFormat="1" hidden="1" spans="1:19">
      <c r="A809" s="5">
        <v>806</v>
      </c>
      <c r="B809" s="5" t="s">
        <v>3498</v>
      </c>
      <c r="C809" s="5"/>
      <c r="D809" s="5" t="s">
        <v>244</v>
      </c>
      <c r="E809" s="5" t="s">
        <v>3499</v>
      </c>
      <c r="F809" s="5" t="s">
        <v>143</v>
      </c>
      <c r="G809" s="5">
        <v>15</v>
      </c>
      <c r="H809" s="5" t="s">
        <v>3500</v>
      </c>
      <c r="I809" s="5" t="s">
        <v>3501</v>
      </c>
      <c r="J809" s="5">
        <v>18775516433</v>
      </c>
      <c r="K809" s="5"/>
      <c r="L809" s="10"/>
      <c r="M809" s="5"/>
      <c r="N809" s="5"/>
      <c r="O809" s="10"/>
      <c r="P809" s="5"/>
      <c r="Q809" s="5"/>
      <c r="R809" s="5"/>
      <c r="S809" s="5"/>
    </row>
    <row r="810" customFormat="1" hidden="1" spans="1:19">
      <c r="A810" s="5">
        <v>807</v>
      </c>
      <c r="B810" s="5" t="s">
        <v>3502</v>
      </c>
      <c r="C810" s="5"/>
      <c r="D810" s="5" t="s">
        <v>244</v>
      </c>
      <c r="E810" s="5" t="s">
        <v>3503</v>
      </c>
      <c r="F810" s="5" t="s">
        <v>143</v>
      </c>
      <c r="G810" s="5">
        <v>19</v>
      </c>
      <c r="H810" s="5" t="s">
        <v>17789</v>
      </c>
      <c r="I810" s="5" t="s">
        <v>3505</v>
      </c>
      <c r="J810" s="5">
        <v>13877896300</v>
      </c>
      <c r="K810" s="5" t="s">
        <v>27</v>
      </c>
      <c r="L810" s="10"/>
      <c r="M810" s="5"/>
      <c r="N810" s="5" t="s">
        <v>27</v>
      </c>
      <c r="O810" s="10"/>
      <c r="P810" s="5"/>
      <c r="Q810" s="5"/>
      <c r="R810" s="5"/>
      <c r="S810" s="5"/>
    </row>
    <row r="811" customFormat="1" hidden="1" spans="1:19">
      <c r="A811" s="5">
        <v>808</v>
      </c>
      <c r="B811" s="5" t="s">
        <v>3506</v>
      </c>
      <c r="C811" s="5"/>
      <c r="D811" s="5" t="s">
        <v>244</v>
      </c>
      <c r="E811" s="5" t="s">
        <v>3507</v>
      </c>
      <c r="F811" s="5" t="s">
        <v>143</v>
      </c>
      <c r="G811" s="5">
        <v>18</v>
      </c>
      <c r="H811" s="5" t="s">
        <v>19928</v>
      </c>
      <c r="I811" s="5" t="s">
        <v>3509</v>
      </c>
      <c r="J811" s="5">
        <v>15078614788</v>
      </c>
      <c r="K811" s="5" t="s">
        <v>27</v>
      </c>
      <c r="L811" s="10"/>
      <c r="M811" s="5"/>
      <c r="N811" s="5" t="s">
        <v>27</v>
      </c>
      <c r="O811" s="10"/>
      <c r="P811" s="5"/>
      <c r="Q811" s="5"/>
      <c r="R811" s="5"/>
      <c r="S811" s="5"/>
    </row>
    <row r="812" customFormat="1" hidden="1" spans="1:19">
      <c r="A812" s="5">
        <v>809</v>
      </c>
      <c r="B812" s="5" t="s">
        <v>3510</v>
      </c>
      <c r="C812" s="5"/>
      <c r="D812" s="5" t="s">
        <v>244</v>
      </c>
      <c r="E812" s="5" t="s">
        <v>3511</v>
      </c>
      <c r="F812" s="5" t="s">
        <v>143</v>
      </c>
      <c r="G812" s="5">
        <v>18</v>
      </c>
      <c r="H812" s="5" t="s">
        <v>17857</v>
      </c>
      <c r="I812" s="5" t="s">
        <v>3513</v>
      </c>
      <c r="J812" s="5">
        <v>13557085311</v>
      </c>
      <c r="K812" s="5"/>
      <c r="L812" s="10"/>
      <c r="M812" s="5"/>
      <c r="N812" s="5"/>
      <c r="O812" s="10"/>
      <c r="P812" s="5"/>
      <c r="Q812" s="5"/>
      <c r="R812" s="5"/>
      <c r="S812" s="5"/>
    </row>
    <row r="813" customFormat="1" hidden="1" spans="1:19">
      <c r="A813" s="5">
        <v>810</v>
      </c>
      <c r="B813" s="5" t="s">
        <v>3514</v>
      </c>
      <c r="C813" s="5"/>
      <c r="D813" s="5" t="s">
        <v>244</v>
      </c>
      <c r="E813" s="5" t="s">
        <v>3515</v>
      </c>
      <c r="F813" s="5" t="s">
        <v>143</v>
      </c>
      <c r="G813" s="5">
        <v>17</v>
      </c>
      <c r="H813" s="5" t="s">
        <v>19893</v>
      </c>
      <c r="I813" s="5" t="s">
        <v>3516</v>
      </c>
      <c r="J813" s="5">
        <v>18218745918</v>
      </c>
      <c r="K813" s="5"/>
      <c r="L813" s="10"/>
      <c r="M813" s="5"/>
      <c r="N813" s="5"/>
      <c r="O813" s="10"/>
      <c r="P813" s="5"/>
      <c r="Q813" s="5"/>
      <c r="R813" s="5"/>
      <c r="S813" s="5"/>
    </row>
    <row r="814" customFormat="1" hidden="1" spans="1:19">
      <c r="A814" s="5">
        <v>811</v>
      </c>
      <c r="B814" s="5" t="s">
        <v>3517</v>
      </c>
      <c r="C814" s="5"/>
      <c r="D814" s="5" t="s">
        <v>244</v>
      </c>
      <c r="E814" s="5" t="s">
        <v>3518</v>
      </c>
      <c r="F814" s="5" t="s">
        <v>143</v>
      </c>
      <c r="G814" s="5">
        <v>20</v>
      </c>
      <c r="H814" s="5" t="s">
        <v>1475</v>
      </c>
      <c r="I814" s="5" t="s">
        <v>3519</v>
      </c>
      <c r="J814" s="5">
        <v>13481834228</v>
      </c>
      <c r="K814" s="5" t="s">
        <v>27</v>
      </c>
      <c r="L814" s="10"/>
      <c r="M814" s="5"/>
      <c r="N814" s="5" t="s">
        <v>27</v>
      </c>
      <c r="O814" s="10"/>
      <c r="P814" s="5"/>
      <c r="Q814" s="5"/>
      <c r="R814" s="5"/>
      <c r="S814" s="5"/>
    </row>
    <row r="815" customFormat="1" hidden="1" spans="1:19">
      <c r="A815" s="5">
        <v>812</v>
      </c>
      <c r="B815" s="5" t="s">
        <v>3520</v>
      </c>
      <c r="C815" s="5"/>
      <c r="D815" s="5" t="s">
        <v>244</v>
      </c>
      <c r="E815" s="5" t="s">
        <v>3521</v>
      </c>
      <c r="F815" s="5" t="s">
        <v>143</v>
      </c>
      <c r="G815" s="5">
        <v>18</v>
      </c>
      <c r="H815" s="5" t="s">
        <v>3522</v>
      </c>
      <c r="I815" s="5" t="s">
        <v>3523</v>
      </c>
      <c r="J815" s="5">
        <v>13925956671</v>
      </c>
      <c r="K815" s="5" t="s">
        <v>27</v>
      </c>
      <c r="L815" s="10"/>
      <c r="M815" s="5"/>
      <c r="N815" s="5" t="s">
        <v>27</v>
      </c>
      <c r="O815" s="10"/>
      <c r="P815" s="5"/>
      <c r="Q815" s="5"/>
      <c r="R815" s="5"/>
      <c r="S815" s="5"/>
    </row>
    <row r="816" customFormat="1" hidden="1" spans="1:19">
      <c r="A816" s="5">
        <v>813</v>
      </c>
      <c r="B816" s="5" t="s">
        <v>3524</v>
      </c>
      <c r="C816" s="5"/>
      <c r="D816" s="5" t="s">
        <v>244</v>
      </c>
      <c r="E816" s="5" t="s">
        <v>3525</v>
      </c>
      <c r="F816" s="5" t="s">
        <v>143</v>
      </c>
      <c r="G816" s="5">
        <v>18</v>
      </c>
      <c r="H816" s="5" t="s">
        <v>1067</v>
      </c>
      <c r="I816" s="5" t="s">
        <v>3526</v>
      </c>
      <c r="J816" s="5">
        <v>18077847767</v>
      </c>
      <c r="K816" s="5"/>
      <c r="L816" s="10"/>
      <c r="M816" s="5"/>
      <c r="N816" s="5"/>
      <c r="O816" s="10"/>
      <c r="P816" s="5"/>
      <c r="Q816" s="5"/>
      <c r="R816" s="5"/>
      <c r="S816" s="5"/>
    </row>
    <row r="817" customFormat="1" hidden="1" spans="1:19">
      <c r="A817" s="5">
        <v>814</v>
      </c>
      <c r="B817" s="5" t="s">
        <v>3527</v>
      </c>
      <c r="C817" s="5"/>
      <c r="D817" s="5" t="s">
        <v>244</v>
      </c>
      <c r="E817" s="5" t="s">
        <v>3528</v>
      </c>
      <c r="F817" s="5" t="s">
        <v>24</v>
      </c>
      <c r="G817" s="5">
        <v>20</v>
      </c>
      <c r="H817" s="5" t="s">
        <v>17615</v>
      </c>
      <c r="I817" s="5" t="s">
        <v>3529</v>
      </c>
      <c r="J817" s="5">
        <v>13481866960</v>
      </c>
      <c r="K817" s="5" t="s">
        <v>27</v>
      </c>
      <c r="L817" s="10"/>
      <c r="M817" s="5"/>
      <c r="N817" s="5" t="s">
        <v>27</v>
      </c>
      <c r="O817" s="10"/>
      <c r="P817" s="5"/>
      <c r="Q817" s="5"/>
      <c r="R817" s="5"/>
      <c r="S817" s="5"/>
    </row>
    <row r="818" customFormat="1" hidden="1" spans="1:19">
      <c r="A818" s="5">
        <v>815</v>
      </c>
      <c r="B818" s="5" t="s">
        <v>3530</v>
      </c>
      <c r="C818" s="5"/>
      <c r="D818" s="5" t="s">
        <v>244</v>
      </c>
      <c r="E818" s="5" t="s">
        <v>3531</v>
      </c>
      <c r="F818" s="5" t="s">
        <v>143</v>
      </c>
      <c r="G818" s="5">
        <v>18</v>
      </c>
      <c r="H818" s="5" t="s">
        <v>21255</v>
      </c>
      <c r="I818" s="5" t="s">
        <v>3533</v>
      </c>
      <c r="J818" s="5">
        <v>13977859911</v>
      </c>
      <c r="K818" s="5"/>
      <c r="L818" s="10"/>
      <c r="M818" s="5"/>
      <c r="N818" s="5"/>
      <c r="O818" s="10"/>
      <c r="P818" s="5"/>
      <c r="Q818" s="5"/>
      <c r="R818" s="5"/>
      <c r="S818" s="5"/>
    </row>
    <row r="819" customFormat="1" hidden="1" spans="1:19">
      <c r="A819" s="5">
        <v>816</v>
      </c>
      <c r="B819" s="5" t="s">
        <v>3534</v>
      </c>
      <c r="C819" s="5"/>
      <c r="D819" s="5" t="s">
        <v>244</v>
      </c>
      <c r="E819" s="5" t="s">
        <v>3535</v>
      </c>
      <c r="F819" s="5" t="s">
        <v>143</v>
      </c>
      <c r="G819" s="5">
        <v>18</v>
      </c>
      <c r="H819" s="5" t="s">
        <v>19929</v>
      </c>
      <c r="I819" s="5" t="s">
        <v>3537</v>
      </c>
      <c r="J819" s="5">
        <v>15278110153</v>
      </c>
      <c r="K819" s="5"/>
      <c r="L819" s="10"/>
      <c r="M819" s="5"/>
      <c r="N819" s="5"/>
      <c r="O819" s="10"/>
      <c r="P819" s="5"/>
      <c r="Q819" s="5"/>
      <c r="R819" s="5"/>
      <c r="S819" s="5"/>
    </row>
    <row r="820" customFormat="1" hidden="1" spans="1:19">
      <c r="A820" s="5">
        <v>817</v>
      </c>
      <c r="B820" s="5" t="s">
        <v>3538</v>
      </c>
      <c r="C820" s="5"/>
      <c r="D820" s="5" t="s">
        <v>244</v>
      </c>
      <c r="E820" s="5" t="s">
        <v>3539</v>
      </c>
      <c r="F820" s="5" t="s">
        <v>143</v>
      </c>
      <c r="G820" s="5">
        <v>18</v>
      </c>
      <c r="H820" s="5" t="s">
        <v>3540</v>
      </c>
      <c r="I820" s="5" t="s">
        <v>3541</v>
      </c>
      <c r="J820" s="5">
        <v>15078611066</v>
      </c>
      <c r="K820" s="5"/>
      <c r="L820" s="10"/>
      <c r="M820" s="5"/>
      <c r="N820" s="5"/>
      <c r="O820" s="10"/>
      <c r="P820" s="5"/>
      <c r="Q820" s="5"/>
      <c r="R820" s="5"/>
      <c r="S820" s="5"/>
    </row>
    <row r="821" customFormat="1" hidden="1" spans="1:19">
      <c r="A821" s="5">
        <v>818</v>
      </c>
      <c r="B821" s="5" t="s">
        <v>3542</v>
      </c>
      <c r="C821" s="5"/>
      <c r="D821" s="5" t="s">
        <v>244</v>
      </c>
      <c r="E821" s="5" t="s">
        <v>3543</v>
      </c>
      <c r="F821" s="5" t="s">
        <v>24</v>
      </c>
      <c r="G821" s="5">
        <v>16</v>
      </c>
      <c r="H821" s="5" t="s">
        <v>21261</v>
      </c>
      <c r="I821" s="5" t="s">
        <v>3545</v>
      </c>
      <c r="J821" s="5">
        <v>15777803291</v>
      </c>
      <c r="K821" s="5"/>
      <c r="L821" s="10"/>
      <c r="M821" s="5"/>
      <c r="N821" s="5"/>
      <c r="O821" s="10"/>
      <c r="P821" s="5"/>
      <c r="Q821" s="5"/>
      <c r="R821" s="5"/>
      <c r="S821" s="5"/>
    </row>
    <row r="822" customFormat="1" hidden="1" spans="1:19">
      <c r="A822" s="5">
        <v>819</v>
      </c>
      <c r="B822" s="5" t="s">
        <v>3546</v>
      </c>
      <c r="C822" s="5"/>
      <c r="D822" s="5" t="s">
        <v>244</v>
      </c>
      <c r="E822" s="5" t="s">
        <v>3547</v>
      </c>
      <c r="F822" s="5" t="s">
        <v>143</v>
      </c>
      <c r="G822" s="5">
        <v>18</v>
      </c>
      <c r="H822" s="5" t="s">
        <v>3548</v>
      </c>
      <c r="I822" s="5" t="s">
        <v>3533</v>
      </c>
      <c r="J822" s="5">
        <v>15240673706</v>
      </c>
      <c r="K822" s="5" t="s">
        <v>27</v>
      </c>
      <c r="L822" s="10"/>
      <c r="M822" s="5"/>
      <c r="N822" s="5" t="s">
        <v>27</v>
      </c>
      <c r="O822" s="10"/>
      <c r="P822" s="5"/>
      <c r="Q822" s="5"/>
      <c r="R822" s="5"/>
      <c r="S822" s="5"/>
    </row>
    <row r="823" customFormat="1" hidden="1" spans="1:19">
      <c r="A823" s="5">
        <v>820</v>
      </c>
      <c r="B823" s="5" t="s">
        <v>3549</v>
      </c>
      <c r="C823" s="5"/>
      <c r="D823" s="5" t="s">
        <v>244</v>
      </c>
      <c r="E823" s="5" t="s">
        <v>3550</v>
      </c>
      <c r="F823" s="5" t="s">
        <v>143</v>
      </c>
      <c r="G823" s="5">
        <v>18</v>
      </c>
      <c r="H823" s="5" t="s">
        <v>21264</v>
      </c>
      <c r="I823" s="5" t="s">
        <v>3552</v>
      </c>
      <c r="J823" s="5">
        <v>18777662378</v>
      </c>
      <c r="K823" s="5"/>
      <c r="L823" s="10"/>
      <c r="M823" s="5"/>
      <c r="N823" s="5"/>
      <c r="O823" s="10"/>
      <c r="P823" s="5"/>
      <c r="Q823" s="5"/>
      <c r="R823" s="5"/>
      <c r="S823" s="5"/>
    </row>
    <row r="824" customFormat="1" hidden="1" spans="1:19">
      <c r="A824" s="5">
        <v>821</v>
      </c>
      <c r="B824" s="5" t="s">
        <v>3553</v>
      </c>
      <c r="C824" s="5"/>
      <c r="D824" s="5" t="s">
        <v>244</v>
      </c>
      <c r="E824" s="5" t="s">
        <v>3554</v>
      </c>
      <c r="F824" s="5" t="s">
        <v>24</v>
      </c>
      <c r="G824" s="5">
        <v>18</v>
      </c>
      <c r="H824" s="5" t="s">
        <v>429</v>
      </c>
      <c r="I824" s="5" t="s">
        <v>3555</v>
      </c>
      <c r="J824" s="5">
        <v>15177893795</v>
      </c>
      <c r="K824" s="5" t="s">
        <v>27</v>
      </c>
      <c r="L824" s="10"/>
      <c r="M824" s="5"/>
      <c r="N824" s="5" t="s">
        <v>27</v>
      </c>
      <c r="O824" s="10"/>
      <c r="P824" s="5"/>
      <c r="Q824" s="5"/>
      <c r="R824" s="5"/>
      <c r="S824" s="5"/>
    </row>
    <row r="825" customFormat="1" hidden="1" spans="1:19">
      <c r="A825" s="5">
        <v>822</v>
      </c>
      <c r="B825" s="5" t="s">
        <v>3556</v>
      </c>
      <c r="C825" s="5"/>
      <c r="D825" s="5" t="s">
        <v>244</v>
      </c>
      <c r="E825" s="5" t="s">
        <v>3509</v>
      </c>
      <c r="F825" s="5" t="s">
        <v>24</v>
      </c>
      <c r="G825" s="5">
        <v>20</v>
      </c>
      <c r="H825" s="5" t="s">
        <v>3557</v>
      </c>
      <c r="I825" s="5" t="s">
        <v>3558</v>
      </c>
      <c r="J825" s="5">
        <v>13877895259</v>
      </c>
      <c r="K825" s="5" t="s">
        <v>27</v>
      </c>
      <c r="L825" s="10"/>
      <c r="M825" s="5"/>
      <c r="N825" s="5" t="s">
        <v>27</v>
      </c>
      <c r="O825" s="10"/>
      <c r="P825" s="5"/>
      <c r="Q825" s="5"/>
      <c r="R825" s="5"/>
      <c r="S825" s="5"/>
    </row>
    <row r="826" customFormat="1" hidden="1" spans="1:19">
      <c r="A826" s="5">
        <v>823</v>
      </c>
      <c r="B826" s="5" t="s">
        <v>3559</v>
      </c>
      <c r="C826" s="5"/>
      <c r="D826" s="5" t="s">
        <v>244</v>
      </c>
      <c r="E826" s="5" t="s">
        <v>3560</v>
      </c>
      <c r="F826" s="5" t="s">
        <v>143</v>
      </c>
      <c r="G826" s="5">
        <v>19</v>
      </c>
      <c r="H826" s="5" t="s">
        <v>3561</v>
      </c>
      <c r="I826" s="5" t="s">
        <v>3562</v>
      </c>
      <c r="J826" s="5">
        <v>15277849019</v>
      </c>
      <c r="K826" s="5" t="s">
        <v>27</v>
      </c>
      <c r="L826" s="10"/>
      <c r="M826" s="5"/>
      <c r="N826" s="5" t="s">
        <v>27</v>
      </c>
      <c r="O826" s="10"/>
      <c r="P826" s="5"/>
      <c r="Q826" s="5"/>
      <c r="R826" s="5"/>
      <c r="S826" s="5"/>
    </row>
    <row r="827" customFormat="1" hidden="1" spans="1:19">
      <c r="A827" s="5">
        <v>824</v>
      </c>
      <c r="B827" s="5" t="s">
        <v>3563</v>
      </c>
      <c r="C827" s="5"/>
      <c r="D827" s="5" t="s">
        <v>244</v>
      </c>
      <c r="E827" s="5" t="s">
        <v>3564</v>
      </c>
      <c r="F827" s="5" t="s">
        <v>24</v>
      </c>
      <c r="G827" s="5">
        <v>19</v>
      </c>
      <c r="H827" s="5" t="s">
        <v>19931</v>
      </c>
      <c r="I827" s="5" t="s">
        <v>3566</v>
      </c>
      <c r="J827" s="5">
        <v>15177883825</v>
      </c>
      <c r="K827" s="5" t="s">
        <v>27</v>
      </c>
      <c r="L827" s="10"/>
      <c r="M827" s="5"/>
      <c r="N827" s="5" t="s">
        <v>27</v>
      </c>
      <c r="O827" s="10"/>
      <c r="P827" s="5"/>
      <c r="Q827" s="5"/>
      <c r="R827" s="5"/>
      <c r="S827" s="5"/>
    </row>
    <row r="828" customFormat="1" hidden="1" spans="1:19">
      <c r="A828" s="5">
        <v>825</v>
      </c>
      <c r="B828" s="5" t="s">
        <v>3567</v>
      </c>
      <c r="C828" s="5"/>
      <c r="D828" s="5" t="s">
        <v>244</v>
      </c>
      <c r="E828" s="5" t="s">
        <v>3568</v>
      </c>
      <c r="F828" s="5" t="s">
        <v>24</v>
      </c>
      <c r="G828" s="5">
        <v>19</v>
      </c>
      <c r="H828" s="5" t="s">
        <v>17772</v>
      </c>
      <c r="I828" s="5" t="s">
        <v>3570</v>
      </c>
      <c r="J828" s="5">
        <v>13788180417</v>
      </c>
      <c r="K828" s="5" t="s">
        <v>27</v>
      </c>
      <c r="L828" s="10"/>
      <c r="M828" s="5"/>
      <c r="N828" s="5" t="s">
        <v>27</v>
      </c>
      <c r="O828" s="10"/>
      <c r="P828" s="5"/>
      <c r="Q828" s="5"/>
      <c r="R828" s="5"/>
      <c r="S828" s="5"/>
    </row>
    <row r="829" customFormat="1" hidden="1" spans="1:19">
      <c r="A829" s="5">
        <v>826</v>
      </c>
      <c r="B829" s="5" t="s">
        <v>3571</v>
      </c>
      <c r="C829" s="5"/>
      <c r="D829" s="5" t="s">
        <v>244</v>
      </c>
      <c r="E829" s="5" t="s">
        <v>3572</v>
      </c>
      <c r="F829" s="5" t="s">
        <v>24</v>
      </c>
      <c r="G829" s="5">
        <v>19</v>
      </c>
      <c r="H829" s="5" t="s">
        <v>18931</v>
      </c>
      <c r="I829" s="5" t="s">
        <v>3574</v>
      </c>
      <c r="J829" s="5">
        <v>15949326153</v>
      </c>
      <c r="K829" s="5" t="s">
        <v>27</v>
      </c>
      <c r="L829" s="10"/>
      <c r="M829" s="5"/>
      <c r="N829" s="5" t="s">
        <v>27</v>
      </c>
      <c r="O829" s="10"/>
      <c r="P829" s="5"/>
      <c r="Q829" s="5"/>
      <c r="R829" s="5"/>
      <c r="S829" s="5"/>
    </row>
    <row r="830" customFormat="1" hidden="1" spans="1:19">
      <c r="A830" s="5">
        <v>827</v>
      </c>
      <c r="B830" s="5" t="s">
        <v>3575</v>
      </c>
      <c r="C830" s="5"/>
      <c r="D830" s="5" t="s">
        <v>244</v>
      </c>
      <c r="E830" s="5" t="s">
        <v>3576</v>
      </c>
      <c r="F830" s="5" t="s">
        <v>24</v>
      </c>
      <c r="G830" s="5">
        <v>19</v>
      </c>
      <c r="H830" s="5" t="s">
        <v>19933</v>
      </c>
      <c r="I830" s="5" t="s">
        <v>3578</v>
      </c>
      <c r="J830" s="5">
        <v>13877851603</v>
      </c>
      <c r="K830" s="5" t="s">
        <v>27</v>
      </c>
      <c r="L830" s="10"/>
      <c r="M830" s="5"/>
      <c r="N830" s="5" t="s">
        <v>27</v>
      </c>
      <c r="O830" s="10"/>
      <c r="P830" s="5"/>
      <c r="Q830" s="5"/>
      <c r="R830" s="5"/>
      <c r="S830" s="5"/>
    </row>
    <row r="831" customFormat="1" hidden="1" spans="1:19">
      <c r="A831" s="5">
        <v>828</v>
      </c>
      <c r="B831" s="5" t="s">
        <v>3579</v>
      </c>
      <c r="C831" s="5"/>
      <c r="D831" s="5" t="s">
        <v>244</v>
      </c>
      <c r="E831" s="5" t="s">
        <v>3580</v>
      </c>
      <c r="F831" s="5" t="s">
        <v>24</v>
      </c>
      <c r="G831" s="5">
        <v>19</v>
      </c>
      <c r="H831" s="5" t="s">
        <v>19934</v>
      </c>
      <c r="I831" s="5" t="s">
        <v>3582</v>
      </c>
      <c r="J831" s="5">
        <v>18378894808</v>
      </c>
      <c r="K831" s="5" t="s">
        <v>27</v>
      </c>
      <c r="L831" s="10"/>
      <c r="M831" s="5"/>
      <c r="N831" s="5" t="s">
        <v>27</v>
      </c>
      <c r="O831" s="10"/>
      <c r="P831" s="5"/>
      <c r="Q831" s="5"/>
      <c r="R831" s="5"/>
      <c r="S831" s="5"/>
    </row>
    <row r="832" customFormat="1" hidden="1" spans="1:19">
      <c r="A832" s="5">
        <v>829</v>
      </c>
      <c r="B832" s="5" t="s">
        <v>3583</v>
      </c>
      <c r="C832" s="5"/>
      <c r="D832" s="5" t="s">
        <v>244</v>
      </c>
      <c r="E832" s="5" t="s">
        <v>3584</v>
      </c>
      <c r="F832" s="5" t="s">
        <v>24</v>
      </c>
      <c r="G832" s="5">
        <v>18</v>
      </c>
      <c r="H832" s="5" t="s">
        <v>19935</v>
      </c>
      <c r="I832" s="5" t="s">
        <v>3586</v>
      </c>
      <c r="J832" s="5" t="s">
        <v>3587</v>
      </c>
      <c r="K832" s="5" t="s">
        <v>27</v>
      </c>
      <c r="L832" s="10"/>
      <c r="M832" s="5"/>
      <c r="N832" s="5" t="s">
        <v>30</v>
      </c>
      <c r="O832" s="10"/>
      <c r="P832" s="5"/>
      <c r="Q832" s="5"/>
      <c r="R832" s="5"/>
      <c r="S832" s="5"/>
    </row>
    <row r="833" customFormat="1" hidden="1" spans="1:19">
      <c r="A833" s="5">
        <v>830</v>
      </c>
      <c r="B833" s="5" t="s">
        <v>3588</v>
      </c>
      <c r="C833" s="5"/>
      <c r="D833" s="5" t="s">
        <v>244</v>
      </c>
      <c r="E833" s="5" t="s">
        <v>3589</v>
      </c>
      <c r="F833" s="5" t="s">
        <v>143</v>
      </c>
      <c r="G833" s="5">
        <v>20</v>
      </c>
      <c r="H833" s="5" t="s">
        <v>19936</v>
      </c>
      <c r="I833" s="5" t="s">
        <v>3591</v>
      </c>
      <c r="J833" s="5">
        <v>13542328816</v>
      </c>
      <c r="K833" s="5" t="s">
        <v>27</v>
      </c>
      <c r="L833" s="10"/>
      <c r="M833" s="5"/>
      <c r="N833" s="5" t="s">
        <v>27</v>
      </c>
      <c r="O833" s="10"/>
      <c r="P833" s="5"/>
      <c r="Q833" s="5"/>
      <c r="R833" s="5"/>
      <c r="S833" s="5"/>
    </row>
    <row r="834" customFormat="1" hidden="1" spans="1:19">
      <c r="A834" s="5">
        <v>831</v>
      </c>
      <c r="B834" s="5" t="s">
        <v>3592</v>
      </c>
      <c r="C834" s="5"/>
      <c r="D834" s="5" t="s">
        <v>244</v>
      </c>
      <c r="E834" s="5" t="s">
        <v>3593</v>
      </c>
      <c r="F834" s="5" t="s">
        <v>143</v>
      </c>
      <c r="G834" s="5">
        <v>20</v>
      </c>
      <c r="H834" s="5" t="s">
        <v>25958</v>
      </c>
      <c r="I834" s="5" t="s">
        <v>3595</v>
      </c>
      <c r="J834" s="5">
        <v>18378891668</v>
      </c>
      <c r="K834" s="5"/>
      <c r="L834" s="10"/>
      <c r="M834" s="5"/>
      <c r="N834" s="5"/>
      <c r="O834" s="10"/>
      <c r="P834" s="5"/>
      <c r="Q834" s="5"/>
      <c r="R834" s="5"/>
      <c r="S834" s="5"/>
    </row>
    <row r="835" customFormat="1" hidden="1" spans="1:19">
      <c r="A835" s="5">
        <v>832</v>
      </c>
      <c r="B835" s="5" t="s">
        <v>3596</v>
      </c>
      <c r="C835" s="5"/>
      <c r="D835" s="5" t="s">
        <v>244</v>
      </c>
      <c r="E835" s="5" t="s">
        <v>3597</v>
      </c>
      <c r="F835" s="5" t="s">
        <v>24</v>
      </c>
      <c r="G835" s="5">
        <v>18</v>
      </c>
      <c r="H835" s="5" t="s">
        <v>3598</v>
      </c>
      <c r="I835" s="5" t="s">
        <v>3599</v>
      </c>
      <c r="J835" s="5">
        <v>13807783922</v>
      </c>
      <c r="K835" s="5"/>
      <c r="L835" s="10"/>
      <c r="M835" s="5"/>
      <c r="N835" s="5"/>
      <c r="O835" s="10"/>
      <c r="P835" s="5"/>
      <c r="Q835" s="5"/>
      <c r="R835" s="5"/>
      <c r="S835" s="5"/>
    </row>
    <row r="836" customFormat="1" hidden="1" spans="1:19">
      <c r="A836" s="5">
        <v>833</v>
      </c>
      <c r="B836" s="5" t="s">
        <v>3600</v>
      </c>
      <c r="C836" s="5"/>
      <c r="D836" s="5" t="s">
        <v>249</v>
      </c>
      <c r="E836" s="5" t="s">
        <v>3601</v>
      </c>
      <c r="F836" s="5" t="s">
        <v>24</v>
      </c>
      <c r="G836" s="5">
        <v>20</v>
      </c>
      <c r="H836" s="5" t="s">
        <v>19938</v>
      </c>
      <c r="I836" s="5" t="s">
        <v>3603</v>
      </c>
      <c r="J836" s="5">
        <v>15077130806</v>
      </c>
      <c r="K836" s="5" t="s">
        <v>27</v>
      </c>
      <c r="L836" s="10"/>
      <c r="M836" s="5"/>
      <c r="N836" s="5" t="s">
        <v>30</v>
      </c>
      <c r="O836" s="10"/>
      <c r="P836" s="5"/>
      <c r="Q836" s="5"/>
      <c r="R836" s="5"/>
      <c r="S836" s="5"/>
    </row>
    <row r="837" customFormat="1" hidden="1" spans="1:19">
      <c r="A837" s="5">
        <v>834</v>
      </c>
      <c r="B837" s="5" t="s">
        <v>3607</v>
      </c>
      <c r="C837" s="5"/>
      <c r="D837" s="5" t="s">
        <v>249</v>
      </c>
      <c r="E837" s="5" t="s">
        <v>3608</v>
      </c>
      <c r="F837" s="5" t="s">
        <v>24</v>
      </c>
      <c r="G837" s="5">
        <v>18</v>
      </c>
      <c r="H837" s="5" t="s">
        <v>3609</v>
      </c>
      <c r="I837" s="5" t="s">
        <v>3610</v>
      </c>
      <c r="J837" s="5">
        <v>15677141819</v>
      </c>
      <c r="K837" s="5" t="s">
        <v>27</v>
      </c>
      <c r="L837" s="10"/>
      <c r="M837" s="5"/>
      <c r="N837" s="5" t="s">
        <v>27</v>
      </c>
      <c r="O837" s="10"/>
      <c r="P837" s="5"/>
      <c r="Q837" s="5"/>
      <c r="R837" s="5"/>
      <c r="S837" s="5"/>
    </row>
    <row r="838" customFormat="1" hidden="1" spans="1:19">
      <c r="A838" s="5">
        <v>835</v>
      </c>
      <c r="B838" s="5" t="s">
        <v>3612</v>
      </c>
      <c r="C838" s="5"/>
      <c r="D838" s="5" t="s">
        <v>249</v>
      </c>
      <c r="E838" s="5" t="s">
        <v>3613</v>
      </c>
      <c r="F838" s="5" t="s">
        <v>143</v>
      </c>
      <c r="G838" s="5">
        <v>18</v>
      </c>
      <c r="H838" s="5" t="s">
        <v>19939</v>
      </c>
      <c r="I838" s="5" t="s">
        <v>3615</v>
      </c>
      <c r="J838" s="5">
        <v>13768380251</v>
      </c>
      <c r="K838" s="5" t="s">
        <v>27</v>
      </c>
      <c r="L838" s="10"/>
      <c r="M838" s="5"/>
      <c r="N838" s="5" t="s">
        <v>27</v>
      </c>
      <c r="O838" s="10"/>
      <c r="P838" s="5"/>
      <c r="Q838" s="5"/>
      <c r="R838" s="5"/>
      <c r="S838" s="5"/>
    </row>
    <row r="839" customFormat="1" hidden="1" spans="1:19">
      <c r="A839" s="5">
        <v>836</v>
      </c>
      <c r="B839" s="5" t="s">
        <v>3617</v>
      </c>
      <c r="C839" s="5"/>
      <c r="D839" s="5" t="s">
        <v>249</v>
      </c>
      <c r="E839" s="5" t="s">
        <v>1238</v>
      </c>
      <c r="F839" s="5" t="s">
        <v>143</v>
      </c>
      <c r="G839" s="5">
        <v>18</v>
      </c>
      <c r="H839" s="5" t="s">
        <v>3618</v>
      </c>
      <c r="I839" s="5" t="s">
        <v>1428</v>
      </c>
      <c r="J839" s="5" t="s">
        <v>3619</v>
      </c>
      <c r="K839" s="5" t="s">
        <v>27</v>
      </c>
      <c r="L839" s="10"/>
      <c r="M839" s="5"/>
      <c r="N839" s="5" t="s">
        <v>27</v>
      </c>
      <c r="O839" s="10"/>
      <c r="P839" s="5"/>
      <c r="Q839" s="5"/>
      <c r="R839" s="5"/>
      <c r="S839" s="5"/>
    </row>
    <row r="840" customFormat="1" hidden="1" spans="1:19">
      <c r="A840" s="5">
        <v>837</v>
      </c>
      <c r="B840" s="5" t="s">
        <v>3620</v>
      </c>
      <c r="C840" s="5"/>
      <c r="D840" s="5" t="s">
        <v>249</v>
      </c>
      <c r="E840" s="5" t="s">
        <v>3621</v>
      </c>
      <c r="F840" s="5" t="s">
        <v>143</v>
      </c>
      <c r="G840" s="5">
        <v>19</v>
      </c>
      <c r="H840" s="5" t="s">
        <v>2386</v>
      </c>
      <c r="I840" s="5" t="s">
        <v>3622</v>
      </c>
      <c r="J840" s="5">
        <v>19907882419</v>
      </c>
      <c r="K840" s="5" t="s">
        <v>27</v>
      </c>
      <c r="L840" s="10"/>
      <c r="M840" s="5"/>
      <c r="N840" s="5" t="s">
        <v>27</v>
      </c>
      <c r="O840" s="10"/>
      <c r="P840" s="5"/>
      <c r="Q840" s="5"/>
      <c r="R840" s="5"/>
      <c r="S840" s="5"/>
    </row>
    <row r="841" customFormat="1" hidden="1" spans="1:19">
      <c r="A841" s="5">
        <v>838</v>
      </c>
      <c r="B841" s="5" t="s">
        <v>3623</v>
      </c>
      <c r="C841" s="5"/>
      <c r="D841" s="5" t="s">
        <v>249</v>
      </c>
      <c r="E841" s="5" t="s">
        <v>3624</v>
      </c>
      <c r="F841" s="5" t="s">
        <v>143</v>
      </c>
      <c r="G841" s="5">
        <v>19</v>
      </c>
      <c r="H841" s="5" t="s">
        <v>3625</v>
      </c>
      <c r="I841" s="5" t="s">
        <v>3626</v>
      </c>
      <c r="J841" s="5">
        <v>18070860674</v>
      </c>
      <c r="K841" s="5" t="s">
        <v>27</v>
      </c>
      <c r="L841" s="10"/>
      <c r="M841" s="5"/>
      <c r="N841" s="5" t="s">
        <v>27</v>
      </c>
      <c r="O841" s="10"/>
      <c r="P841" s="5"/>
      <c r="Q841" s="5"/>
      <c r="R841" s="5"/>
      <c r="S841" s="5"/>
    </row>
    <row r="842" customFormat="1" hidden="1" spans="1:19">
      <c r="A842" s="5">
        <v>839</v>
      </c>
      <c r="B842" s="5" t="s">
        <v>3627</v>
      </c>
      <c r="C842" s="5"/>
      <c r="D842" s="5" t="s">
        <v>249</v>
      </c>
      <c r="E842" s="5" t="s">
        <v>3628</v>
      </c>
      <c r="F842" s="5" t="s">
        <v>24</v>
      </c>
      <c r="G842" s="5">
        <v>18</v>
      </c>
      <c r="H842" s="5" t="s">
        <v>3629</v>
      </c>
      <c r="I842" s="5" t="s">
        <v>3630</v>
      </c>
      <c r="J842" s="5">
        <v>13768480953</v>
      </c>
      <c r="K842" s="5" t="s">
        <v>27</v>
      </c>
      <c r="L842" s="10"/>
      <c r="M842" s="5"/>
      <c r="N842" s="5" t="s">
        <v>27</v>
      </c>
      <c r="O842" s="10"/>
      <c r="P842" s="5"/>
      <c r="Q842" s="5"/>
      <c r="R842" s="5"/>
      <c r="S842" s="5"/>
    </row>
    <row r="843" customFormat="1" hidden="1" spans="1:19">
      <c r="A843" s="5">
        <v>840</v>
      </c>
      <c r="B843" s="5" t="s">
        <v>3631</v>
      </c>
      <c r="C843" s="5"/>
      <c r="D843" s="5" t="s">
        <v>249</v>
      </c>
      <c r="E843" s="5" t="s">
        <v>3632</v>
      </c>
      <c r="F843" s="5" t="s">
        <v>143</v>
      </c>
      <c r="G843" s="5">
        <v>15</v>
      </c>
      <c r="H843" s="5" t="s">
        <v>21284</v>
      </c>
      <c r="I843" s="5" t="s">
        <v>3634</v>
      </c>
      <c r="J843" s="5">
        <v>13877894673</v>
      </c>
      <c r="K843" s="5"/>
      <c r="L843" s="10"/>
      <c r="M843" s="5"/>
      <c r="N843" s="5"/>
      <c r="O843" s="10"/>
      <c r="P843" s="5"/>
      <c r="Q843" s="5"/>
      <c r="R843" s="5"/>
      <c r="S843" s="5"/>
    </row>
    <row r="844" customFormat="1" hidden="1" spans="1:19">
      <c r="A844" s="5">
        <v>841</v>
      </c>
      <c r="B844" s="5" t="s">
        <v>3637</v>
      </c>
      <c r="C844" s="5"/>
      <c r="D844" s="5" t="s">
        <v>249</v>
      </c>
      <c r="E844" s="5" t="s">
        <v>3638</v>
      </c>
      <c r="F844" s="5" t="s">
        <v>143</v>
      </c>
      <c r="G844" s="5">
        <v>19</v>
      </c>
      <c r="H844" s="5" t="s">
        <v>17778</v>
      </c>
      <c r="I844" s="5" t="s">
        <v>3639</v>
      </c>
      <c r="J844" s="5">
        <v>13397886096</v>
      </c>
      <c r="K844" s="5" t="s">
        <v>27</v>
      </c>
      <c r="L844" s="10"/>
      <c r="M844" s="5"/>
      <c r="N844" s="5" t="s">
        <v>27</v>
      </c>
      <c r="O844" s="10"/>
      <c r="P844" s="5"/>
      <c r="Q844" s="5"/>
      <c r="R844" s="5"/>
      <c r="S844" s="5"/>
    </row>
    <row r="845" customFormat="1" hidden="1" spans="1:19">
      <c r="A845" s="5">
        <v>842</v>
      </c>
      <c r="B845" s="5" t="s">
        <v>3641</v>
      </c>
      <c r="C845" s="5"/>
      <c r="D845" s="5" t="s">
        <v>249</v>
      </c>
      <c r="E845" s="5" t="s">
        <v>3642</v>
      </c>
      <c r="F845" s="5" t="s">
        <v>143</v>
      </c>
      <c r="G845" s="5">
        <v>17</v>
      </c>
      <c r="H845" s="5" t="s">
        <v>3643</v>
      </c>
      <c r="I845" s="5" t="s">
        <v>3558</v>
      </c>
      <c r="J845" s="5">
        <v>18070864090</v>
      </c>
      <c r="K845" s="5"/>
      <c r="L845" s="10"/>
      <c r="M845" s="5"/>
      <c r="N845" s="5"/>
      <c r="O845" s="10"/>
      <c r="P845" s="5"/>
      <c r="Q845" s="5"/>
      <c r="R845" s="5"/>
      <c r="S845" s="5"/>
    </row>
    <row r="846" customFormat="1" hidden="1" spans="1:19">
      <c r="A846" s="5">
        <v>843</v>
      </c>
      <c r="B846" s="5" t="s">
        <v>3646</v>
      </c>
      <c r="C846" s="5"/>
      <c r="D846" s="5" t="s">
        <v>249</v>
      </c>
      <c r="E846" s="5" t="s">
        <v>3647</v>
      </c>
      <c r="F846" s="5" t="s">
        <v>24</v>
      </c>
      <c r="G846" s="5">
        <v>21</v>
      </c>
      <c r="H846" s="5" t="s">
        <v>3648</v>
      </c>
      <c r="I846" s="5" t="s">
        <v>3649</v>
      </c>
      <c r="J846" s="5">
        <v>18176137994</v>
      </c>
      <c r="K846" s="5" t="s">
        <v>27</v>
      </c>
      <c r="L846" s="10"/>
      <c r="M846" s="5"/>
      <c r="N846" s="5" t="s">
        <v>27</v>
      </c>
      <c r="O846" s="10"/>
      <c r="P846" s="5"/>
      <c r="Q846" s="5"/>
      <c r="R846" s="5"/>
      <c r="S846" s="5"/>
    </row>
    <row r="847" customFormat="1" hidden="1" spans="1:19">
      <c r="A847" s="5">
        <v>844</v>
      </c>
      <c r="B847" s="5" t="s">
        <v>3650</v>
      </c>
      <c r="C847" s="5"/>
      <c r="D847" s="5" t="s">
        <v>249</v>
      </c>
      <c r="E847" s="5" t="s">
        <v>3651</v>
      </c>
      <c r="F847" s="5" t="s">
        <v>24</v>
      </c>
      <c r="G847" s="5">
        <v>21</v>
      </c>
      <c r="H847" s="5" t="s">
        <v>3652</v>
      </c>
      <c r="I847" s="5" t="s">
        <v>3653</v>
      </c>
      <c r="J847" s="5">
        <v>18177870605</v>
      </c>
      <c r="K847" s="5" t="s">
        <v>27</v>
      </c>
      <c r="L847" s="10"/>
      <c r="M847" s="5"/>
      <c r="N847" s="5" t="s">
        <v>27</v>
      </c>
      <c r="O847" s="10"/>
      <c r="P847" s="5"/>
      <c r="Q847" s="5"/>
      <c r="R847" s="5"/>
      <c r="S847" s="5"/>
    </row>
    <row r="848" customFormat="1" hidden="1" spans="1:19">
      <c r="A848" s="5">
        <v>845</v>
      </c>
      <c r="B848" s="5" t="s">
        <v>3655</v>
      </c>
      <c r="C848" s="5"/>
      <c r="D848" s="5" t="s">
        <v>249</v>
      </c>
      <c r="E848" s="5" t="s">
        <v>3656</v>
      </c>
      <c r="F848" s="5" t="s">
        <v>24</v>
      </c>
      <c r="G848" s="5">
        <v>17</v>
      </c>
      <c r="H848" s="5" t="s">
        <v>3657</v>
      </c>
      <c r="I848" s="5" t="s">
        <v>3658</v>
      </c>
      <c r="J848" s="5">
        <v>15878688771</v>
      </c>
      <c r="K848" s="5"/>
      <c r="L848" s="10"/>
      <c r="M848" s="5"/>
      <c r="N848" s="5"/>
      <c r="O848" s="10"/>
      <c r="P848" s="5"/>
      <c r="Q848" s="5"/>
      <c r="R848" s="5"/>
      <c r="S848" s="5"/>
    </row>
    <row r="849" customFormat="1" hidden="1" spans="1:19">
      <c r="A849" s="5">
        <v>846</v>
      </c>
      <c r="B849" s="5" t="s">
        <v>3660</v>
      </c>
      <c r="C849" s="5"/>
      <c r="D849" s="5" t="s">
        <v>249</v>
      </c>
      <c r="E849" s="5" t="s">
        <v>370</v>
      </c>
      <c r="F849" s="5" t="s">
        <v>24</v>
      </c>
      <c r="G849" s="5">
        <v>19</v>
      </c>
      <c r="H849" s="5" t="s">
        <v>3661</v>
      </c>
      <c r="I849" s="5" t="s">
        <v>3662</v>
      </c>
      <c r="J849" s="5">
        <v>15218777949</v>
      </c>
      <c r="K849" s="5" t="s">
        <v>27</v>
      </c>
      <c r="L849" s="10"/>
      <c r="M849" s="5"/>
      <c r="N849" s="5" t="s">
        <v>27</v>
      </c>
      <c r="O849" s="10"/>
      <c r="P849" s="5"/>
      <c r="Q849" s="5"/>
      <c r="R849" s="5"/>
      <c r="S849" s="5"/>
    </row>
    <row r="850" customFormat="1" hidden="1" spans="1:19">
      <c r="A850" s="5">
        <v>847</v>
      </c>
      <c r="B850" s="5" t="s">
        <v>3664</v>
      </c>
      <c r="C850" s="5"/>
      <c r="D850" s="5" t="s">
        <v>249</v>
      </c>
      <c r="E850" s="5" t="s">
        <v>3665</v>
      </c>
      <c r="F850" s="5" t="s">
        <v>143</v>
      </c>
      <c r="G850" s="5">
        <v>22</v>
      </c>
      <c r="H850" s="5" t="s">
        <v>3666</v>
      </c>
      <c r="I850" s="5" t="s">
        <v>3667</v>
      </c>
      <c r="J850" s="5">
        <v>19977898039</v>
      </c>
      <c r="K850" s="5" t="s">
        <v>27</v>
      </c>
      <c r="L850" s="10"/>
      <c r="M850" s="5"/>
      <c r="N850" s="5" t="s">
        <v>27</v>
      </c>
      <c r="O850" s="10"/>
      <c r="P850" s="5"/>
      <c r="Q850" s="5"/>
      <c r="R850" s="5"/>
      <c r="S850" s="5"/>
    </row>
    <row r="851" customFormat="1" hidden="1" spans="1:19">
      <c r="A851" s="5">
        <v>848</v>
      </c>
      <c r="B851" s="5" t="s">
        <v>3669</v>
      </c>
      <c r="C851" s="5"/>
      <c r="D851" s="5" t="s">
        <v>249</v>
      </c>
      <c r="E851" s="5" t="s">
        <v>3670</v>
      </c>
      <c r="F851" s="5" t="s">
        <v>24</v>
      </c>
      <c r="G851" s="5">
        <v>19</v>
      </c>
      <c r="H851" s="5" t="s">
        <v>3671</v>
      </c>
      <c r="I851" s="5" t="s">
        <v>3672</v>
      </c>
      <c r="J851" s="5">
        <v>15876134241</v>
      </c>
      <c r="K851" s="5" t="s">
        <v>27</v>
      </c>
      <c r="L851" s="10"/>
      <c r="M851" s="5"/>
      <c r="N851" s="5" t="s">
        <v>27</v>
      </c>
      <c r="O851" s="10"/>
      <c r="P851" s="5"/>
      <c r="Q851" s="5"/>
      <c r="R851" s="5"/>
      <c r="S851" s="5"/>
    </row>
    <row r="852" customFormat="1" hidden="1" spans="1:19">
      <c r="A852" s="5">
        <v>849</v>
      </c>
      <c r="B852" s="5" t="s">
        <v>3673</v>
      </c>
      <c r="C852" s="5"/>
      <c r="D852" s="5" t="s">
        <v>249</v>
      </c>
      <c r="E852" s="5" t="s">
        <v>3674</v>
      </c>
      <c r="F852" s="5" t="s">
        <v>143</v>
      </c>
      <c r="G852" s="5">
        <v>19</v>
      </c>
      <c r="H852" s="5" t="s">
        <v>17840</v>
      </c>
      <c r="I852" s="5" t="s">
        <v>3675</v>
      </c>
      <c r="J852" s="5">
        <v>13557488792</v>
      </c>
      <c r="K852" s="5" t="s">
        <v>27</v>
      </c>
      <c r="L852" s="10"/>
      <c r="M852" s="5"/>
      <c r="N852" s="5" t="s">
        <v>27</v>
      </c>
      <c r="O852" s="10"/>
      <c r="P852" s="5"/>
      <c r="Q852" s="5"/>
      <c r="R852" s="5"/>
      <c r="S852" s="5"/>
    </row>
    <row r="853" customFormat="1" hidden="1" spans="1:19">
      <c r="A853" s="5">
        <v>850</v>
      </c>
      <c r="B853" s="5" t="s">
        <v>3676</v>
      </c>
      <c r="C853" s="5"/>
      <c r="D853" s="5" t="s">
        <v>249</v>
      </c>
      <c r="E853" s="5" t="s">
        <v>3677</v>
      </c>
      <c r="F853" s="5" t="s">
        <v>143</v>
      </c>
      <c r="G853" s="5">
        <v>18</v>
      </c>
      <c r="H853" s="5" t="s">
        <v>3678</v>
      </c>
      <c r="I853" s="5" t="s">
        <v>3679</v>
      </c>
      <c r="J853" s="5">
        <v>17754791782</v>
      </c>
      <c r="K853" s="5" t="s">
        <v>27</v>
      </c>
      <c r="L853" s="10"/>
      <c r="M853" s="5"/>
      <c r="N853" s="5" t="s">
        <v>27</v>
      </c>
      <c r="O853" s="10"/>
      <c r="P853" s="5"/>
      <c r="Q853" s="5"/>
      <c r="R853" s="5"/>
      <c r="S853" s="5"/>
    </row>
    <row r="854" customFormat="1" hidden="1" spans="1:19">
      <c r="A854" s="5">
        <v>851</v>
      </c>
      <c r="B854" s="5" t="s">
        <v>3680</v>
      </c>
      <c r="C854" s="5"/>
      <c r="D854" s="5" t="s">
        <v>249</v>
      </c>
      <c r="E854" s="5" t="s">
        <v>3681</v>
      </c>
      <c r="F854" s="5" t="s">
        <v>143</v>
      </c>
      <c r="G854" s="5">
        <v>19</v>
      </c>
      <c r="H854" s="5" t="s">
        <v>3682</v>
      </c>
      <c r="I854" s="5" t="s">
        <v>1980</v>
      </c>
      <c r="J854" s="5">
        <v>18278866061</v>
      </c>
      <c r="K854" s="5" t="s">
        <v>27</v>
      </c>
      <c r="L854" s="10"/>
      <c r="M854" s="5"/>
      <c r="N854" s="5" t="s">
        <v>27</v>
      </c>
      <c r="O854" s="10"/>
      <c r="P854" s="5"/>
      <c r="Q854" s="5"/>
      <c r="R854" s="5"/>
      <c r="S854" s="5"/>
    </row>
    <row r="855" customFormat="1" hidden="1" spans="1:19">
      <c r="A855" s="5">
        <v>852</v>
      </c>
      <c r="B855" s="5" t="s">
        <v>3683</v>
      </c>
      <c r="C855" s="5"/>
      <c r="D855" s="5" t="s">
        <v>249</v>
      </c>
      <c r="E855" s="5" t="s">
        <v>3684</v>
      </c>
      <c r="F855" s="5" t="s">
        <v>143</v>
      </c>
      <c r="G855" s="5">
        <v>18</v>
      </c>
      <c r="H855" s="5" t="s">
        <v>17698</v>
      </c>
      <c r="I855" s="5" t="s">
        <v>3686</v>
      </c>
      <c r="J855" s="5">
        <v>13481869208</v>
      </c>
      <c r="K855" s="5" t="s">
        <v>27</v>
      </c>
      <c r="L855" s="10"/>
      <c r="M855" s="5"/>
      <c r="N855" s="5" t="s">
        <v>27</v>
      </c>
      <c r="O855" s="10"/>
      <c r="P855" s="5"/>
      <c r="Q855" s="5"/>
      <c r="R855" s="5"/>
      <c r="S855" s="5"/>
    </row>
    <row r="856" customFormat="1" hidden="1" spans="1:19">
      <c r="A856" s="5">
        <v>853</v>
      </c>
      <c r="B856" s="5" t="s">
        <v>3688</v>
      </c>
      <c r="C856" s="5"/>
      <c r="D856" s="5" t="s">
        <v>249</v>
      </c>
      <c r="E856" s="5" t="s">
        <v>3689</v>
      </c>
      <c r="F856" s="5" t="s">
        <v>24</v>
      </c>
      <c r="G856" s="5">
        <v>24</v>
      </c>
      <c r="H856" s="5" t="s">
        <v>3690</v>
      </c>
      <c r="I856" s="5" t="s">
        <v>3691</v>
      </c>
      <c r="J856" s="5">
        <v>15302528757</v>
      </c>
      <c r="K856" s="5" t="s">
        <v>27</v>
      </c>
      <c r="L856" s="10"/>
      <c r="M856" s="5"/>
      <c r="N856" s="5" t="s">
        <v>27</v>
      </c>
      <c r="O856" s="10"/>
      <c r="P856" s="5"/>
      <c r="Q856" s="5"/>
      <c r="R856" s="5"/>
      <c r="S856" s="5"/>
    </row>
    <row r="857" customFormat="1" hidden="1" spans="1:19">
      <c r="A857" s="5">
        <v>854</v>
      </c>
      <c r="B857" s="5" t="s">
        <v>3694</v>
      </c>
      <c r="C857" s="5"/>
      <c r="D857" s="5" t="s">
        <v>249</v>
      </c>
      <c r="E857" s="5" t="s">
        <v>3695</v>
      </c>
      <c r="F857" s="5" t="s">
        <v>143</v>
      </c>
      <c r="G857" s="5">
        <v>18</v>
      </c>
      <c r="H857" s="5" t="s">
        <v>2578</v>
      </c>
      <c r="I857" s="5" t="s">
        <v>3696</v>
      </c>
      <c r="J857" s="5">
        <v>13877895025</v>
      </c>
      <c r="K857" s="5" t="s">
        <v>27</v>
      </c>
      <c r="L857" s="10"/>
      <c r="M857" s="5"/>
      <c r="N857" s="5" t="s">
        <v>27</v>
      </c>
      <c r="O857" s="10"/>
      <c r="P857" s="5"/>
      <c r="Q857" s="5"/>
      <c r="R857" s="5"/>
      <c r="S857" s="5"/>
    </row>
    <row r="858" customFormat="1" hidden="1" spans="1:19">
      <c r="A858" s="5">
        <v>855</v>
      </c>
      <c r="B858" s="5" t="s">
        <v>3697</v>
      </c>
      <c r="C858" s="5"/>
      <c r="D858" s="5" t="s">
        <v>249</v>
      </c>
      <c r="E858" s="5" t="s">
        <v>3698</v>
      </c>
      <c r="F858" s="5" t="s">
        <v>143</v>
      </c>
      <c r="G858" s="5">
        <v>17</v>
      </c>
      <c r="H858" s="5" t="s">
        <v>21302</v>
      </c>
      <c r="I858" s="5" t="s">
        <v>3700</v>
      </c>
      <c r="J858" s="5">
        <v>5821469</v>
      </c>
      <c r="K858" s="5"/>
      <c r="L858" s="10"/>
      <c r="M858" s="5"/>
      <c r="N858" s="5"/>
      <c r="O858" s="10"/>
      <c r="P858" s="5"/>
      <c r="Q858" s="5"/>
      <c r="R858" s="5"/>
      <c r="S858" s="5"/>
    </row>
    <row r="859" customFormat="1" hidden="1" spans="1:19">
      <c r="A859" s="5">
        <v>856</v>
      </c>
      <c r="B859" s="5" t="s">
        <v>3703</v>
      </c>
      <c r="C859" s="5"/>
      <c r="D859" s="5" t="s">
        <v>249</v>
      </c>
      <c r="E859" s="5" t="s">
        <v>3704</v>
      </c>
      <c r="F859" s="5" t="s">
        <v>143</v>
      </c>
      <c r="G859" s="5">
        <v>19</v>
      </c>
      <c r="H859" s="5" t="s">
        <v>3705</v>
      </c>
      <c r="I859" s="5" t="s">
        <v>3706</v>
      </c>
      <c r="J859" s="5">
        <v>18174939046</v>
      </c>
      <c r="K859" s="5" t="s">
        <v>27</v>
      </c>
      <c r="L859" s="10"/>
      <c r="M859" s="5"/>
      <c r="N859" s="5" t="s">
        <v>27</v>
      </c>
      <c r="O859" s="10"/>
      <c r="P859" s="5"/>
      <c r="Q859" s="5"/>
      <c r="R859" s="5"/>
      <c r="S859" s="5"/>
    </row>
    <row r="860" customFormat="1" hidden="1" spans="1:19">
      <c r="A860" s="5">
        <v>857</v>
      </c>
      <c r="B860" s="5" t="s">
        <v>3707</v>
      </c>
      <c r="C860" s="5"/>
      <c r="D860" s="5" t="s">
        <v>249</v>
      </c>
      <c r="E860" s="5" t="s">
        <v>3708</v>
      </c>
      <c r="F860" s="5" t="s">
        <v>24</v>
      </c>
      <c r="G860" s="5">
        <v>20</v>
      </c>
      <c r="H860" s="5" t="s">
        <v>19942</v>
      </c>
      <c r="I860" s="5" t="s">
        <v>3710</v>
      </c>
      <c r="J860" s="5">
        <v>15078614434</v>
      </c>
      <c r="K860" s="5" t="s">
        <v>27</v>
      </c>
      <c r="L860" s="10"/>
      <c r="M860" s="5"/>
      <c r="N860" s="5" t="s">
        <v>30</v>
      </c>
      <c r="O860" s="10"/>
      <c r="P860" s="5"/>
      <c r="Q860" s="5"/>
      <c r="R860" s="5"/>
      <c r="S860" s="5"/>
    </row>
    <row r="861" customFormat="1" hidden="1" spans="1:19">
      <c r="A861" s="5">
        <v>858</v>
      </c>
      <c r="B861" s="5" t="s">
        <v>3712</v>
      </c>
      <c r="C861" s="5"/>
      <c r="D861" s="5" t="s">
        <v>249</v>
      </c>
      <c r="E861" s="5" t="s">
        <v>3713</v>
      </c>
      <c r="F861" s="5" t="s">
        <v>24</v>
      </c>
      <c r="G861" s="5">
        <v>21</v>
      </c>
      <c r="H861" s="5" t="s">
        <v>3714</v>
      </c>
      <c r="I861" s="5" t="s">
        <v>3715</v>
      </c>
      <c r="J861" s="5">
        <v>13978643772</v>
      </c>
      <c r="K861" s="5" t="s">
        <v>27</v>
      </c>
      <c r="L861" s="10"/>
      <c r="M861" s="5"/>
      <c r="N861" s="5" t="s">
        <v>27</v>
      </c>
      <c r="O861" s="10"/>
      <c r="P861" s="5"/>
      <c r="Q861" s="5"/>
      <c r="R861" s="5"/>
      <c r="S861" s="5"/>
    </row>
    <row r="862" customFormat="1" hidden="1" spans="1:19">
      <c r="A862" s="5">
        <v>859</v>
      </c>
      <c r="B862" s="5" t="s">
        <v>3717</v>
      </c>
      <c r="C862" s="5"/>
      <c r="D862" s="5" t="s">
        <v>249</v>
      </c>
      <c r="E862" s="5" t="s">
        <v>3718</v>
      </c>
      <c r="F862" s="5" t="s">
        <v>143</v>
      </c>
      <c r="G862" s="5">
        <v>18</v>
      </c>
      <c r="H862" s="5" t="s">
        <v>293</v>
      </c>
      <c r="I862" s="5" t="s">
        <v>92</v>
      </c>
      <c r="J862" s="5">
        <v>15277852259</v>
      </c>
      <c r="K862" s="5" t="s">
        <v>27</v>
      </c>
      <c r="L862" s="10"/>
      <c r="M862" s="5"/>
      <c r="N862" s="5" t="s">
        <v>27</v>
      </c>
      <c r="O862" s="10"/>
      <c r="P862" s="5"/>
      <c r="Q862" s="5"/>
      <c r="R862" s="5"/>
      <c r="S862" s="5"/>
    </row>
    <row r="863" customFormat="1" hidden="1" spans="1:19">
      <c r="A863" s="5">
        <v>860</v>
      </c>
      <c r="B863" s="5" t="s">
        <v>3914</v>
      </c>
      <c r="C863" s="5"/>
      <c r="D863" s="5" t="s">
        <v>244</v>
      </c>
      <c r="E863" s="5" t="s">
        <v>3915</v>
      </c>
      <c r="F863" s="5" t="s">
        <v>143</v>
      </c>
      <c r="G863" s="5">
        <v>18</v>
      </c>
      <c r="H863" s="5" t="s">
        <v>3340</v>
      </c>
      <c r="I863" s="5" t="s">
        <v>3916</v>
      </c>
      <c r="J863" s="5">
        <v>13977840867</v>
      </c>
      <c r="K863" s="5" t="s">
        <v>27</v>
      </c>
      <c r="L863" s="10"/>
      <c r="M863" s="5"/>
      <c r="N863" s="5" t="s">
        <v>27</v>
      </c>
      <c r="O863" s="10"/>
      <c r="P863" s="5"/>
      <c r="Q863" s="5"/>
      <c r="R863" s="5"/>
      <c r="S863" s="5"/>
    </row>
    <row r="864" customFormat="1" hidden="1" spans="1:19">
      <c r="A864" s="5">
        <v>861</v>
      </c>
      <c r="B864" s="5" t="s">
        <v>3719</v>
      </c>
      <c r="C864" s="5"/>
      <c r="D864" s="5" t="s">
        <v>249</v>
      </c>
      <c r="E864" s="5" t="s">
        <v>3720</v>
      </c>
      <c r="F864" s="5" t="s">
        <v>24</v>
      </c>
      <c r="G864" s="5">
        <v>19</v>
      </c>
      <c r="H864" s="5" t="s">
        <v>25808</v>
      </c>
      <c r="I864" s="5" t="s">
        <v>3721</v>
      </c>
      <c r="J864" s="5">
        <v>13481866410</v>
      </c>
      <c r="K864" s="5" t="s">
        <v>27</v>
      </c>
      <c r="L864" s="10"/>
      <c r="M864" s="5"/>
      <c r="N864" s="5" t="s">
        <v>30</v>
      </c>
      <c r="O864" s="10"/>
      <c r="P864" s="5"/>
      <c r="Q864" s="5"/>
      <c r="R864" s="5"/>
      <c r="S864" s="5"/>
    </row>
    <row r="865" customFormat="1" hidden="1" spans="1:19">
      <c r="A865" s="5">
        <v>862</v>
      </c>
      <c r="B865" s="5" t="s">
        <v>3724</v>
      </c>
      <c r="C865" s="5"/>
      <c r="D865" s="5" t="s">
        <v>249</v>
      </c>
      <c r="E865" s="5" t="s">
        <v>3725</v>
      </c>
      <c r="F865" s="5" t="s">
        <v>143</v>
      </c>
      <c r="G865" s="5">
        <v>17</v>
      </c>
      <c r="H865" s="5" t="s">
        <v>3726</v>
      </c>
      <c r="I865" s="5" t="s">
        <v>3727</v>
      </c>
      <c r="J865" s="5">
        <v>13877877362</v>
      </c>
      <c r="K865" s="5"/>
      <c r="L865" s="10"/>
      <c r="M865" s="5"/>
      <c r="N865" s="5"/>
      <c r="O865" s="10"/>
      <c r="P865" s="5"/>
      <c r="Q865" s="5"/>
      <c r="R865" s="5"/>
      <c r="S865" s="5"/>
    </row>
    <row r="866" customFormat="1" hidden="1" spans="1:19">
      <c r="A866" s="5">
        <v>863</v>
      </c>
      <c r="B866" s="5" t="s">
        <v>3730</v>
      </c>
      <c r="C866" s="5"/>
      <c r="D866" s="5" t="s">
        <v>249</v>
      </c>
      <c r="E866" s="5" t="s">
        <v>3731</v>
      </c>
      <c r="F866" s="5" t="s">
        <v>24</v>
      </c>
      <c r="G866" s="5">
        <v>18</v>
      </c>
      <c r="H866" s="5" t="s">
        <v>3732</v>
      </c>
      <c r="I866" s="5" t="s">
        <v>3733</v>
      </c>
      <c r="J866" s="5">
        <v>13877877198</v>
      </c>
      <c r="K866" s="5" t="s">
        <v>27</v>
      </c>
      <c r="L866" s="10"/>
      <c r="M866" s="5"/>
      <c r="N866" s="5" t="s">
        <v>27</v>
      </c>
      <c r="O866" s="10"/>
      <c r="P866" s="5"/>
      <c r="Q866" s="5"/>
      <c r="R866" s="5"/>
      <c r="S866" s="5"/>
    </row>
    <row r="867" customFormat="1" hidden="1" spans="1:19">
      <c r="A867" s="5">
        <v>864</v>
      </c>
      <c r="B867" s="5" t="s">
        <v>3735</v>
      </c>
      <c r="C867" s="5"/>
      <c r="D867" s="5" t="s">
        <v>249</v>
      </c>
      <c r="E867" s="5" t="s">
        <v>3736</v>
      </c>
      <c r="F867" s="5" t="s">
        <v>24</v>
      </c>
      <c r="G867" s="5">
        <v>18</v>
      </c>
      <c r="H867" s="5" t="s">
        <v>17751</v>
      </c>
      <c r="I867" s="5" t="s">
        <v>3738</v>
      </c>
      <c r="J867" s="5">
        <v>18378898142</v>
      </c>
      <c r="K867" s="5" t="s">
        <v>27</v>
      </c>
      <c r="L867" s="10"/>
      <c r="M867" s="5"/>
      <c r="N867" s="5" t="s">
        <v>27</v>
      </c>
      <c r="O867" s="10"/>
      <c r="P867" s="5"/>
      <c r="Q867" s="5"/>
      <c r="R867" s="5"/>
      <c r="S867" s="5"/>
    </row>
    <row r="868" customFormat="1" hidden="1" spans="1:19">
      <c r="A868" s="5">
        <v>865</v>
      </c>
      <c r="B868" s="5" t="s">
        <v>3739</v>
      </c>
      <c r="C868" s="5"/>
      <c r="D868" s="5" t="s">
        <v>249</v>
      </c>
      <c r="E868" s="5" t="s">
        <v>3740</v>
      </c>
      <c r="F868" s="5" t="s">
        <v>143</v>
      </c>
      <c r="G868" s="5">
        <v>17</v>
      </c>
      <c r="H868" s="5" t="s">
        <v>3741</v>
      </c>
      <c r="I868" s="5" t="s">
        <v>3742</v>
      </c>
      <c r="J868" s="5">
        <v>13977876618</v>
      </c>
      <c r="K868" s="5"/>
      <c r="L868" s="10"/>
      <c r="M868" s="5"/>
      <c r="N868" s="5"/>
      <c r="O868" s="10"/>
      <c r="P868" s="5"/>
      <c r="Q868" s="5"/>
      <c r="R868" s="5"/>
      <c r="S868" s="5"/>
    </row>
    <row r="869" customFormat="1" hidden="1" spans="1:19">
      <c r="A869" s="5">
        <v>866</v>
      </c>
      <c r="B869" s="5" t="s">
        <v>3744</v>
      </c>
      <c r="C869" s="5"/>
      <c r="D869" s="5" t="s">
        <v>249</v>
      </c>
      <c r="E869" s="5" t="s">
        <v>3745</v>
      </c>
      <c r="F869" s="5" t="s">
        <v>143</v>
      </c>
      <c r="G869" s="5">
        <v>18</v>
      </c>
      <c r="H869" s="5" t="s">
        <v>3746</v>
      </c>
      <c r="I869" s="5" t="s">
        <v>3747</v>
      </c>
      <c r="J869" s="5">
        <v>15986985099</v>
      </c>
      <c r="K869" s="5" t="s">
        <v>27</v>
      </c>
      <c r="L869" s="10"/>
      <c r="M869" s="5"/>
      <c r="N869" s="5" t="s">
        <v>27</v>
      </c>
      <c r="O869" s="10"/>
      <c r="P869" s="5"/>
      <c r="Q869" s="5"/>
      <c r="R869" s="5"/>
      <c r="S869" s="5"/>
    </row>
    <row r="870" customFormat="1" hidden="1" spans="1:19">
      <c r="A870" s="5">
        <v>867</v>
      </c>
      <c r="B870" s="5" t="s">
        <v>3748</v>
      </c>
      <c r="C870" s="5"/>
      <c r="D870" s="5" t="s">
        <v>249</v>
      </c>
      <c r="E870" s="5" t="s">
        <v>3749</v>
      </c>
      <c r="F870" s="5" t="s">
        <v>143</v>
      </c>
      <c r="G870" s="5">
        <v>18</v>
      </c>
      <c r="H870" s="5" t="s">
        <v>19944</v>
      </c>
      <c r="I870" s="5" t="s">
        <v>3751</v>
      </c>
      <c r="J870" s="5">
        <v>18776875045</v>
      </c>
      <c r="K870" s="5" t="s">
        <v>27</v>
      </c>
      <c r="L870" s="10"/>
      <c r="M870" s="5"/>
      <c r="N870" s="5" t="s">
        <v>27</v>
      </c>
      <c r="O870" s="10"/>
      <c r="P870" s="5"/>
      <c r="Q870" s="5"/>
      <c r="R870" s="5"/>
      <c r="S870" s="5"/>
    </row>
    <row r="871" customFormat="1" hidden="1" spans="1:19">
      <c r="A871" s="5">
        <v>868</v>
      </c>
      <c r="B871" s="5" t="s">
        <v>2201</v>
      </c>
      <c r="C871" s="5"/>
      <c r="D871" s="5" t="s">
        <v>249</v>
      </c>
      <c r="E871" s="5" t="s">
        <v>2202</v>
      </c>
      <c r="F871" s="5" t="s">
        <v>24</v>
      </c>
      <c r="G871" s="5">
        <v>18</v>
      </c>
      <c r="H871" s="5" t="s">
        <v>19945</v>
      </c>
      <c r="I871" s="5" t="s">
        <v>3753</v>
      </c>
      <c r="J871" s="5">
        <v>14797768672</v>
      </c>
      <c r="K871" s="5" t="s">
        <v>27</v>
      </c>
      <c r="L871" s="10"/>
      <c r="M871" s="5"/>
      <c r="N871" s="5" t="s">
        <v>27</v>
      </c>
      <c r="O871" s="10"/>
      <c r="P871" s="5"/>
      <c r="Q871" s="5"/>
      <c r="R871" s="5"/>
      <c r="S871" s="5"/>
    </row>
    <row r="872" customFormat="1" hidden="1" spans="1:19">
      <c r="A872" s="5">
        <v>869</v>
      </c>
      <c r="B872" s="5" t="s">
        <v>3755</v>
      </c>
      <c r="C872" s="5"/>
      <c r="D872" s="5" t="s">
        <v>249</v>
      </c>
      <c r="E872" s="5" t="s">
        <v>3756</v>
      </c>
      <c r="F872" s="5" t="s">
        <v>143</v>
      </c>
      <c r="G872" s="5">
        <v>19</v>
      </c>
      <c r="H872" s="5" t="s">
        <v>25809</v>
      </c>
      <c r="I872" s="5" t="s">
        <v>3758</v>
      </c>
      <c r="J872" s="5">
        <v>18278873295</v>
      </c>
      <c r="K872" s="5" t="s">
        <v>27</v>
      </c>
      <c r="L872" s="10"/>
      <c r="M872" s="5"/>
      <c r="N872" s="5" t="s">
        <v>27</v>
      </c>
      <c r="O872" s="10"/>
      <c r="P872" s="5"/>
      <c r="Q872" s="5"/>
      <c r="R872" s="5"/>
      <c r="S872" s="5"/>
    </row>
    <row r="873" customFormat="1" hidden="1" spans="1:19">
      <c r="A873" s="5">
        <v>870</v>
      </c>
      <c r="B873" s="5" t="s">
        <v>3760</v>
      </c>
      <c r="C873" s="5"/>
      <c r="D873" s="5" t="s">
        <v>249</v>
      </c>
      <c r="E873" s="5" t="s">
        <v>3761</v>
      </c>
      <c r="F873" s="5" t="s">
        <v>24</v>
      </c>
      <c r="G873" s="5">
        <v>18</v>
      </c>
      <c r="H873" s="5" t="s">
        <v>19947</v>
      </c>
      <c r="I873" s="5" t="s">
        <v>3763</v>
      </c>
      <c r="J873" s="5">
        <v>15078612988</v>
      </c>
      <c r="K873" s="5" t="s">
        <v>27</v>
      </c>
      <c r="L873" s="10"/>
      <c r="M873" s="5"/>
      <c r="N873" s="5" t="s">
        <v>27</v>
      </c>
      <c r="O873" s="10"/>
      <c r="P873" s="5"/>
      <c r="Q873" s="5"/>
      <c r="R873" s="5"/>
      <c r="S873" s="5"/>
    </row>
    <row r="874" customFormat="1" hidden="1" spans="1:19">
      <c r="A874" s="5">
        <v>871</v>
      </c>
      <c r="B874" s="5" t="s">
        <v>3764</v>
      </c>
      <c r="C874" s="5"/>
      <c r="D874" s="5" t="s">
        <v>249</v>
      </c>
      <c r="E874" s="5" t="s">
        <v>3765</v>
      </c>
      <c r="F874" s="5" t="s">
        <v>143</v>
      </c>
      <c r="G874" s="5">
        <v>18</v>
      </c>
      <c r="H874" s="5" t="s">
        <v>19655</v>
      </c>
      <c r="I874" s="5" t="s">
        <v>3766</v>
      </c>
      <c r="J874" s="5">
        <v>18877842358</v>
      </c>
      <c r="K874" s="5" t="s">
        <v>27</v>
      </c>
      <c r="L874" s="10"/>
      <c r="M874" s="5"/>
      <c r="N874" s="5" t="s">
        <v>27</v>
      </c>
      <c r="O874" s="10"/>
      <c r="P874" s="5"/>
      <c r="Q874" s="5"/>
      <c r="R874" s="5"/>
      <c r="S874" s="5"/>
    </row>
    <row r="875" customFormat="1" hidden="1" spans="1:19">
      <c r="A875" s="5">
        <v>872</v>
      </c>
      <c r="B875" s="5" t="s">
        <v>3769</v>
      </c>
      <c r="C875" s="5"/>
      <c r="D875" s="5" t="s">
        <v>249</v>
      </c>
      <c r="E875" s="5" t="s">
        <v>3009</v>
      </c>
      <c r="F875" s="5" t="s">
        <v>143</v>
      </c>
      <c r="G875" s="5">
        <v>19</v>
      </c>
      <c r="H875" s="5" t="s">
        <v>3409</v>
      </c>
      <c r="I875" s="5" t="s">
        <v>3770</v>
      </c>
      <c r="J875" s="5">
        <v>17776180323</v>
      </c>
      <c r="K875" s="5" t="s">
        <v>27</v>
      </c>
      <c r="L875" s="10"/>
      <c r="M875" s="5"/>
      <c r="N875" s="5" t="s">
        <v>30</v>
      </c>
      <c r="O875" s="10"/>
      <c r="P875" s="5"/>
      <c r="Q875" s="5"/>
      <c r="R875" s="5"/>
      <c r="S875" s="5"/>
    </row>
    <row r="876" customFormat="1" hidden="1" spans="1:19">
      <c r="A876" s="5">
        <v>873</v>
      </c>
      <c r="B876" s="5" t="s">
        <v>3773</v>
      </c>
      <c r="C876" s="5"/>
      <c r="D876" s="5" t="s">
        <v>249</v>
      </c>
      <c r="E876" s="5" t="s">
        <v>3774</v>
      </c>
      <c r="F876" s="5" t="s">
        <v>143</v>
      </c>
      <c r="G876" s="5">
        <v>18</v>
      </c>
      <c r="H876" s="5" t="s">
        <v>19948</v>
      </c>
      <c r="I876" s="5" t="s">
        <v>3776</v>
      </c>
      <c r="J876" s="5">
        <v>18707780156</v>
      </c>
      <c r="K876" s="5" t="s">
        <v>27</v>
      </c>
      <c r="L876" s="10"/>
      <c r="M876" s="5"/>
      <c r="N876" s="5" t="s">
        <v>27</v>
      </c>
      <c r="O876" s="10"/>
      <c r="P876" s="5"/>
      <c r="Q876" s="5"/>
      <c r="R876" s="5"/>
      <c r="S876" s="5"/>
    </row>
    <row r="877" customFormat="1" hidden="1" spans="1:19">
      <c r="A877" s="5">
        <v>874</v>
      </c>
      <c r="B877" s="5" t="s">
        <v>3777</v>
      </c>
      <c r="C877" s="5"/>
      <c r="D877" s="5" t="s">
        <v>249</v>
      </c>
      <c r="E877" s="5" t="s">
        <v>3778</v>
      </c>
      <c r="F877" s="5" t="s">
        <v>143</v>
      </c>
      <c r="G877" s="5">
        <v>18</v>
      </c>
      <c r="H877" s="5" t="s">
        <v>3779</v>
      </c>
      <c r="I877" s="5" t="s">
        <v>3780</v>
      </c>
      <c r="J877" s="5">
        <v>15949303093</v>
      </c>
      <c r="K877" s="5" t="s">
        <v>27</v>
      </c>
      <c r="L877" s="10"/>
      <c r="M877" s="5"/>
      <c r="N877" s="5" t="s">
        <v>27</v>
      </c>
      <c r="O877" s="10"/>
      <c r="P877" s="5"/>
      <c r="Q877" s="5"/>
      <c r="R877" s="5"/>
      <c r="S877" s="5"/>
    </row>
    <row r="878" customFormat="1" hidden="1" spans="1:19">
      <c r="A878" s="5">
        <v>875</v>
      </c>
      <c r="B878" s="5" t="s">
        <v>3781</v>
      </c>
      <c r="C878" s="5"/>
      <c r="D878" s="5" t="s">
        <v>249</v>
      </c>
      <c r="E878" s="5" t="s">
        <v>3782</v>
      </c>
      <c r="F878" s="5" t="s">
        <v>143</v>
      </c>
      <c r="G878" s="5">
        <v>18</v>
      </c>
      <c r="H878" s="5" t="s">
        <v>3548</v>
      </c>
      <c r="I878" s="5" t="s">
        <v>3783</v>
      </c>
      <c r="J878" s="5">
        <v>18607781489</v>
      </c>
      <c r="K878" s="5" t="s">
        <v>27</v>
      </c>
      <c r="L878" s="10"/>
      <c r="M878" s="5"/>
      <c r="N878" s="5" t="s">
        <v>27</v>
      </c>
      <c r="O878" s="10"/>
      <c r="P878" s="5"/>
      <c r="Q878" s="5"/>
      <c r="R878" s="5"/>
      <c r="S878" s="5"/>
    </row>
    <row r="879" customFormat="1" hidden="1" spans="1:19">
      <c r="A879" s="5">
        <v>876</v>
      </c>
      <c r="B879" s="5" t="s">
        <v>3787</v>
      </c>
      <c r="C879" s="5"/>
      <c r="D879" s="5" t="s">
        <v>249</v>
      </c>
      <c r="E879" s="5" t="s">
        <v>3788</v>
      </c>
      <c r="F879" s="5" t="s">
        <v>143</v>
      </c>
      <c r="G879" s="5">
        <v>17</v>
      </c>
      <c r="H879" s="5" t="s">
        <v>17631</v>
      </c>
      <c r="I879" s="5" t="s">
        <v>3790</v>
      </c>
      <c r="J879" s="5">
        <v>15078611614</v>
      </c>
      <c r="K879" s="5"/>
      <c r="L879" s="10"/>
      <c r="M879" s="5"/>
      <c r="N879" s="5"/>
      <c r="O879" s="10"/>
      <c r="P879" s="5"/>
      <c r="Q879" s="5"/>
      <c r="R879" s="5"/>
      <c r="S879" s="5"/>
    </row>
    <row r="880" customFormat="1" hidden="1" spans="1:19">
      <c r="A880" s="5">
        <v>877</v>
      </c>
      <c r="B880" s="5" t="s">
        <v>3791</v>
      </c>
      <c r="C880" s="5"/>
      <c r="D880" s="5" t="s">
        <v>249</v>
      </c>
      <c r="E880" s="5" t="s">
        <v>3792</v>
      </c>
      <c r="F880" s="5" t="s">
        <v>143</v>
      </c>
      <c r="G880" s="5">
        <v>20</v>
      </c>
      <c r="H880" s="5" t="s">
        <v>3793</v>
      </c>
      <c r="I880" s="5" t="s">
        <v>3794</v>
      </c>
      <c r="J880" s="5">
        <v>18174936584</v>
      </c>
      <c r="K880" s="5" t="s">
        <v>27</v>
      </c>
      <c r="L880" s="10"/>
      <c r="M880" s="5"/>
      <c r="N880" s="5" t="s">
        <v>27</v>
      </c>
      <c r="O880" s="10"/>
      <c r="P880" s="5"/>
      <c r="Q880" s="5"/>
      <c r="R880" s="5"/>
      <c r="S880" s="5"/>
    </row>
    <row r="881" customFormat="1" hidden="1" spans="1:19">
      <c r="A881" s="5">
        <v>878</v>
      </c>
      <c r="B881" s="5" t="s">
        <v>3795</v>
      </c>
      <c r="C881" s="5"/>
      <c r="D881" s="5" t="s">
        <v>249</v>
      </c>
      <c r="E881" s="5" t="s">
        <v>3796</v>
      </c>
      <c r="F881" s="5" t="s">
        <v>24</v>
      </c>
      <c r="G881" s="5">
        <v>21</v>
      </c>
      <c r="H881" s="5" t="s">
        <v>3797</v>
      </c>
      <c r="I881" s="5" t="s">
        <v>3798</v>
      </c>
      <c r="J881" s="5">
        <v>18178866079</v>
      </c>
      <c r="K881" s="5" t="s">
        <v>27</v>
      </c>
      <c r="L881" s="10"/>
      <c r="M881" s="5"/>
      <c r="N881" s="5" t="s">
        <v>27</v>
      </c>
      <c r="O881" s="10"/>
      <c r="P881" s="5"/>
      <c r="Q881" s="5"/>
      <c r="R881" s="5"/>
      <c r="S881" s="5"/>
    </row>
    <row r="882" customFormat="1" hidden="1" spans="1:19">
      <c r="A882" s="5">
        <v>879</v>
      </c>
      <c r="B882" s="5" t="s">
        <v>3799</v>
      </c>
      <c r="C882" s="5"/>
      <c r="D882" s="5" t="s">
        <v>249</v>
      </c>
      <c r="E882" s="5" t="s">
        <v>3800</v>
      </c>
      <c r="F882" s="5" t="s">
        <v>143</v>
      </c>
      <c r="G882" s="5">
        <v>18</v>
      </c>
      <c r="H882" s="5" t="s">
        <v>17926</v>
      </c>
      <c r="I882" s="5" t="s">
        <v>3802</v>
      </c>
      <c r="J882" s="5">
        <v>13768480309</v>
      </c>
      <c r="K882" s="5" t="s">
        <v>27</v>
      </c>
      <c r="L882" s="10"/>
      <c r="M882" s="5"/>
      <c r="N882" s="5" t="s">
        <v>27</v>
      </c>
      <c r="O882" s="10"/>
      <c r="P882" s="5"/>
      <c r="Q882" s="5"/>
      <c r="R882" s="5"/>
      <c r="S882" s="5"/>
    </row>
    <row r="883" customFormat="1" hidden="1" spans="1:19">
      <c r="A883" s="5">
        <v>880</v>
      </c>
      <c r="B883" s="5" t="s">
        <v>3804</v>
      </c>
      <c r="C883" s="5"/>
      <c r="D883" s="5" t="s">
        <v>249</v>
      </c>
      <c r="E883" s="5" t="s">
        <v>3805</v>
      </c>
      <c r="F883" s="5" t="s">
        <v>143</v>
      </c>
      <c r="G883" s="5">
        <v>18</v>
      </c>
      <c r="H883" s="5" t="s">
        <v>3806</v>
      </c>
      <c r="I883" s="5" t="s">
        <v>3807</v>
      </c>
      <c r="J883" s="5">
        <v>18107882378</v>
      </c>
      <c r="K883" s="5" t="s">
        <v>27</v>
      </c>
      <c r="L883" s="10"/>
      <c r="M883" s="5"/>
      <c r="N883" s="5" t="s">
        <v>27</v>
      </c>
      <c r="O883" s="10"/>
      <c r="P883" s="5"/>
      <c r="Q883" s="5"/>
      <c r="R883" s="5"/>
      <c r="S883" s="5"/>
    </row>
    <row r="884" customFormat="1" hidden="1" spans="1:19">
      <c r="A884" s="5">
        <v>881</v>
      </c>
      <c r="B884" s="5" t="s">
        <v>3808</v>
      </c>
      <c r="C884" s="5"/>
      <c r="D884" s="5" t="s">
        <v>249</v>
      </c>
      <c r="E884" s="5" t="s">
        <v>3809</v>
      </c>
      <c r="F884" s="5" t="s">
        <v>24</v>
      </c>
      <c r="G884" s="5">
        <v>18</v>
      </c>
      <c r="H884" s="5" t="s">
        <v>3810</v>
      </c>
      <c r="I884" s="5" t="s">
        <v>3811</v>
      </c>
      <c r="J884" s="5">
        <v>17807836392</v>
      </c>
      <c r="K884" s="5"/>
      <c r="L884" s="10"/>
      <c r="M884" s="5"/>
      <c r="N884" s="5"/>
      <c r="O884" s="10"/>
      <c r="P884" s="5"/>
      <c r="Q884" s="5"/>
      <c r="R884" s="5"/>
      <c r="S884" s="5"/>
    </row>
    <row r="885" customFormat="1" hidden="1" spans="1:19">
      <c r="A885" s="5">
        <v>882</v>
      </c>
      <c r="B885" s="5" t="s">
        <v>3814</v>
      </c>
      <c r="C885" s="5"/>
      <c r="D885" s="5" t="s">
        <v>249</v>
      </c>
      <c r="E885" s="5" t="s">
        <v>3815</v>
      </c>
      <c r="F885" s="5" t="s">
        <v>24</v>
      </c>
      <c r="G885" s="5">
        <v>20</v>
      </c>
      <c r="H885" s="5" t="s">
        <v>3816</v>
      </c>
      <c r="I885" s="5" t="s">
        <v>3817</v>
      </c>
      <c r="J885" s="5" t="s">
        <v>3818</v>
      </c>
      <c r="K885" s="5" t="s">
        <v>27</v>
      </c>
      <c r="L885" s="10"/>
      <c r="M885" s="5"/>
      <c r="N885" s="5" t="s">
        <v>27</v>
      </c>
      <c r="O885" s="10"/>
      <c r="P885" s="5"/>
      <c r="Q885" s="5"/>
      <c r="R885" s="5"/>
      <c r="S885" s="5"/>
    </row>
    <row r="886" customFormat="1" hidden="1" spans="1:19">
      <c r="A886" s="5">
        <v>883</v>
      </c>
      <c r="B886" s="5" t="s">
        <v>3820</v>
      </c>
      <c r="C886" s="5"/>
      <c r="D886" s="5" t="s">
        <v>249</v>
      </c>
      <c r="E886" s="5" t="s">
        <v>3821</v>
      </c>
      <c r="F886" s="5" t="s">
        <v>24</v>
      </c>
      <c r="G886" s="5">
        <v>18</v>
      </c>
      <c r="H886" s="5" t="s">
        <v>3822</v>
      </c>
      <c r="I886" s="5" t="s">
        <v>3823</v>
      </c>
      <c r="J886" s="5">
        <v>15878825008</v>
      </c>
      <c r="K886" s="5" t="s">
        <v>27</v>
      </c>
      <c r="L886" s="10"/>
      <c r="M886" s="5"/>
      <c r="N886" s="5" t="s">
        <v>27</v>
      </c>
      <c r="O886" s="10"/>
      <c r="P886" s="5"/>
      <c r="Q886" s="5"/>
      <c r="R886" s="5"/>
      <c r="S886" s="5"/>
    </row>
    <row r="887" customFormat="1" hidden="1" spans="1:19">
      <c r="A887" s="5">
        <v>884</v>
      </c>
      <c r="B887" s="5" t="s">
        <v>3828</v>
      </c>
      <c r="C887" s="5"/>
      <c r="D887" s="5" t="s">
        <v>249</v>
      </c>
      <c r="E887" s="5" t="s">
        <v>3829</v>
      </c>
      <c r="F887" s="5" t="s">
        <v>143</v>
      </c>
      <c r="G887" s="5">
        <v>18</v>
      </c>
      <c r="H887" s="5" t="s">
        <v>3830</v>
      </c>
      <c r="I887" s="5" t="s">
        <v>3831</v>
      </c>
      <c r="J887" s="5" t="s">
        <v>3832</v>
      </c>
      <c r="K887" s="5" t="s">
        <v>27</v>
      </c>
      <c r="L887" s="10"/>
      <c r="M887" s="5"/>
      <c r="N887" s="5" t="s">
        <v>27</v>
      </c>
      <c r="O887" s="10"/>
      <c r="P887" s="5"/>
      <c r="Q887" s="5"/>
      <c r="R887" s="5"/>
      <c r="S887" s="5"/>
    </row>
    <row r="888" customFormat="1" hidden="1" spans="1:19">
      <c r="A888" s="5">
        <v>885</v>
      </c>
      <c r="B888" s="5" t="s">
        <v>3834</v>
      </c>
      <c r="C888" s="5"/>
      <c r="D888" s="5" t="s">
        <v>249</v>
      </c>
      <c r="E888" s="5" t="s">
        <v>3835</v>
      </c>
      <c r="F888" s="5" t="s">
        <v>24</v>
      </c>
      <c r="G888" s="5">
        <v>19</v>
      </c>
      <c r="H888" s="5" t="s">
        <v>3836</v>
      </c>
      <c r="I888" s="5" t="s">
        <v>3837</v>
      </c>
      <c r="J888" s="5">
        <v>13423006113</v>
      </c>
      <c r="K888" s="5" t="s">
        <v>27</v>
      </c>
      <c r="L888" s="10"/>
      <c r="M888" s="5"/>
      <c r="N888" s="5" t="s">
        <v>27</v>
      </c>
      <c r="O888" s="10"/>
      <c r="P888" s="5"/>
      <c r="Q888" s="5"/>
      <c r="R888" s="5"/>
      <c r="S888" s="5"/>
    </row>
    <row r="889" customFormat="1" hidden="1" spans="1:19">
      <c r="A889" s="5">
        <v>886</v>
      </c>
      <c r="B889" s="5" t="s">
        <v>3838</v>
      </c>
      <c r="C889" s="5"/>
      <c r="D889" s="5" t="s">
        <v>249</v>
      </c>
      <c r="E889" s="5" t="s">
        <v>3839</v>
      </c>
      <c r="F889" s="5" t="s">
        <v>24</v>
      </c>
      <c r="G889" s="5">
        <v>19</v>
      </c>
      <c r="H889" s="5" t="s">
        <v>19346</v>
      </c>
      <c r="I889" s="5" t="s">
        <v>3840</v>
      </c>
      <c r="J889" s="5">
        <v>18944707942</v>
      </c>
      <c r="K889" s="5" t="s">
        <v>27</v>
      </c>
      <c r="L889" s="10">
        <v>44399</v>
      </c>
      <c r="M889" s="5"/>
      <c r="N889" s="5"/>
      <c r="O889" s="10"/>
      <c r="P889" s="5"/>
      <c r="Q889" s="5"/>
      <c r="R889" s="5"/>
      <c r="S889" s="5"/>
    </row>
    <row r="890" customFormat="1" hidden="1" spans="1:19">
      <c r="A890" s="5">
        <v>887</v>
      </c>
      <c r="B890" s="5" t="s">
        <v>3841</v>
      </c>
      <c r="C890" s="5"/>
      <c r="D890" s="5" t="s">
        <v>249</v>
      </c>
      <c r="E890" s="5" t="s">
        <v>3842</v>
      </c>
      <c r="F890" s="5" t="s">
        <v>143</v>
      </c>
      <c r="G890" s="5">
        <v>21</v>
      </c>
      <c r="H890" s="5" t="s">
        <v>19753</v>
      </c>
      <c r="I890" s="5" t="s">
        <v>3843</v>
      </c>
      <c r="J890" s="5">
        <v>18707780516</v>
      </c>
      <c r="K890" s="5" t="s">
        <v>27</v>
      </c>
      <c r="L890" s="10"/>
      <c r="M890" s="5"/>
      <c r="N890" s="5" t="s">
        <v>27</v>
      </c>
      <c r="O890" s="10"/>
      <c r="P890" s="5"/>
      <c r="Q890" s="5"/>
      <c r="R890" s="5"/>
      <c r="S890" s="5"/>
    </row>
    <row r="891" customFormat="1" hidden="1" spans="1:19">
      <c r="A891" s="5">
        <v>888</v>
      </c>
      <c r="B891" s="5" t="s">
        <v>3846</v>
      </c>
      <c r="C891" s="5"/>
      <c r="D891" s="5" t="s">
        <v>249</v>
      </c>
      <c r="E891" s="5" t="s">
        <v>3847</v>
      </c>
      <c r="F891" s="5" t="s">
        <v>143</v>
      </c>
      <c r="G891" s="5">
        <v>19</v>
      </c>
      <c r="H891" s="5" t="s">
        <v>3848</v>
      </c>
      <c r="I891" s="5" t="s">
        <v>3849</v>
      </c>
      <c r="J891" s="5">
        <v>14736275253</v>
      </c>
      <c r="K891" s="5" t="s">
        <v>27</v>
      </c>
      <c r="L891" s="10"/>
      <c r="M891" s="5"/>
      <c r="N891" s="5" t="s">
        <v>27</v>
      </c>
      <c r="O891" s="10"/>
      <c r="P891" s="5"/>
      <c r="Q891" s="5"/>
      <c r="R891" s="5"/>
      <c r="S891" s="5"/>
    </row>
    <row r="892" customFormat="1" hidden="1" spans="1:19">
      <c r="A892" s="5">
        <v>889</v>
      </c>
      <c r="B892" s="5" t="s">
        <v>3850</v>
      </c>
      <c r="C892" s="5"/>
      <c r="D892" s="5" t="s">
        <v>249</v>
      </c>
      <c r="E892" s="5" t="s">
        <v>3851</v>
      </c>
      <c r="F892" s="5" t="s">
        <v>143</v>
      </c>
      <c r="G892" s="5">
        <v>18</v>
      </c>
      <c r="H892" s="5" t="s">
        <v>3852</v>
      </c>
      <c r="I892" s="5" t="s">
        <v>3853</v>
      </c>
      <c r="J892" s="5">
        <v>17807835541</v>
      </c>
      <c r="K892" s="5"/>
      <c r="L892" s="10"/>
      <c r="M892" s="5"/>
      <c r="N892" s="5"/>
      <c r="O892" s="10"/>
      <c r="P892" s="5"/>
      <c r="Q892" s="5"/>
      <c r="R892" s="5"/>
      <c r="S892" s="5"/>
    </row>
    <row r="893" customFormat="1" hidden="1" spans="1:19">
      <c r="A893" s="5">
        <v>890</v>
      </c>
      <c r="B893" s="5" t="s">
        <v>3854</v>
      </c>
      <c r="C893" s="5"/>
      <c r="D893" s="5" t="s">
        <v>249</v>
      </c>
      <c r="E893" s="5" t="s">
        <v>3855</v>
      </c>
      <c r="F893" s="5" t="s">
        <v>143</v>
      </c>
      <c r="G893" s="5">
        <v>17</v>
      </c>
      <c r="H893" s="5" t="s">
        <v>3856</v>
      </c>
      <c r="I893" s="5" t="s">
        <v>3857</v>
      </c>
      <c r="J893" s="5">
        <v>13877894413</v>
      </c>
      <c r="K893" s="5"/>
      <c r="L893" s="10"/>
      <c r="M893" s="5"/>
      <c r="N893" s="5"/>
      <c r="O893" s="10"/>
      <c r="P893" s="5"/>
      <c r="Q893" s="5"/>
      <c r="R893" s="5"/>
      <c r="S893" s="5"/>
    </row>
    <row r="894" customFormat="1" hidden="1" spans="1:19">
      <c r="A894" s="5">
        <v>891</v>
      </c>
      <c r="B894" s="5" t="s">
        <v>3858</v>
      </c>
      <c r="C894" s="5"/>
      <c r="D894" s="5" t="s">
        <v>249</v>
      </c>
      <c r="E894" s="5" t="s">
        <v>3859</v>
      </c>
      <c r="F894" s="5" t="s">
        <v>143</v>
      </c>
      <c r="G894" s="5">
        <v>18</v>
      </c>
      <c r="H894" s="5" t="s">
        <v>3860</v>
      </c>
      <c r="I894" s="5" t="s">
        <v>3861</v>
      </c>
      <c r="J894" s="5">
        <v>13528667329</v>
      </c>
      <c r="K894" s="5" t="s">
        <v>27</v>
      </c>
      <c r="L894" s="10"/>
      <c r="M894" s="5"/>
      <c r="N894" s="5" t="s">
        <v>27</v>
      </c>
      <c r="O894" s="10"/>
      <c r="P894" s="5"/>
      <c r="Q894" s="5"/>
      <c r="R894" s="5"/>
      <c r="S894" s="5"/>
    </row>
    <row r="895" customFormat="1" hidden="1" spans="1:19">
      <c r="A895" s="5">
        <v>892</v>
      </c>
      <c r="B895" s="5" t="s">
        <v>3864</v>
      </c>
      <c r="C895" s="5"/>
      <c r="D895" s="5" t="s">
        <v>249</v>
      </c>
      <c r="E895" s="5" t="s">
        <v>3865</v>
      </c>
      <c r="F895" s="5" t="s">
        <v>24</v>
      </c>
      <c r="G895" s="5">
        <v>18</v>
      </c>
      <c r="H895" s="5" t="s">
        <v>19950</v>
      </c>
      <c r="I895" s="5" t="s">
        <v>3867</v>
      </c>
      <c r="J895" s="5">
        <v>13977881929</v>
      </c>
      <c r="K895" s="5" t="s">
        <v>27</v>
      </c>
      <c r="L895" s="10"/>
      <c r="M895" s="5"/>
      <c r="N895" s="5" t="s">
        <v>27</v>
      </c>
      <c r="O895" s="10"/>
      <c r="P895" s="5"/>
      <c r="Q895" s="5"/>
      <c r="R895" s="5"/>
      <c r="S895" s="5"/>
    </row>
    <row r="896" customFormat="1" hidden="1" spans="1:19">
      <c r="A896" s="5">
        <v>893</v>
      </c>
      <c r="B896" s="5" t="s">
        <v>3869</v>
      </c>
      <c r="C896" s="5"/>
      <c r="D896" s="5" t="s">
        <v>249</v>
      </c>
      <c r="E896" s="5" t="s">
        <v>3870</v>
      </c>
      <c r="F896" s="5" t="s">
        <v>24</v>
      </c>
      <c r="G896" s="5">
        <v>19</v>
      </c>
      <c r="H896" s="5" t="s">
        <v>19951</v>
      </c>
      <c r="I896" s="5" t="s">
        <v>3872</v>
      </c>
      <c r="J896" s="5">
        <v>19878428347</v>
      </c>
      <c r="K896" s="5" t="s">
        <v>27</v>
      </c>
      <c r="L896" s="10"/>
      <c r="M896" s="5"/>
      <c r="N896" s="5" t="s">
        <v>27</v>
      </c>
      <c r="O896" s="10"/>
      <c r="P896" s="5"/>
      <c r="Q896" s="5"/>
      <c r="R896" s="5"/>
      <c r="S896" s="5"/>
    </row>
    <row r="897" customFormat="1" hidden="1" spans="1:19">
      <c r="A897" s="5">
        <v>894</v>
      </c>
      <c r="B897" s="5" t="s">
        <v>3874</v>
      </c>
      <c r="C897" s="5"/>
      <c r="D897" s="5" t="s">
        <v>249</v>
      </c>
      <c r="E897" s="5" t="s">
        <v>3875</v>
      </c>
      <c r="F897" s="5" t="s">
        <v>143</v>
      </c>
      <c r="G897" s="5">
        <v>19</v>
      </c>
      <c r="H897" s="5" t="s">
        <v>3876</v>
      </c>
      <c r="I897" s="5" t="s">
        <v>3877</v>
      </c>
      <c r="J897" s="5">
        <v>13324788599</v>
      </c>
      <c r="K897" s="5" t="s">
        <v>27</v>
      </c>
      <c r="L897" s="10"/>
      <c r="M897" s="5"/>
      <c r="N897" s="5" t="s">
        <v>27</v>
      </c>
      <c r="O897" s="10"/>
      <c r="P897" s="5"/>
      <c r="Q897" s="5"/>
      <c r="R897" s="5"/>
      <c r="S897" s="5"/>
    </row>
    <row r="898" customFormat="1" hidden="1" spans="1:19">
      <c r="A898" s="5">
        <v>895</v>
      </c>
      <c r="B898" s="5" t="s">
        <v>3878</v>
      </c>
      <c r="C898" s="5"/>
      <c r="D898" s="5" t="s">
        <v>249</v>
      </c>
      <c r="E898" s="5" t="s">
        <v>3879</v>
      </c>
      <c r="F898" s="5" t="s">
        <v>24</v>
      </c>
      <c r="G898" s="5">
        <v>18</v>
      </c>
      <c r="H898" s="5" t="s">
        <v>3172</v>
      </c>
      <c r="I898" s="5" t="s">
        <v>3880</v>
      </c>
      <c r="J898" s="5">
        <v>18318899373</v>
      </c>
      <c r="K898" s="5" t="s">
        <v>27</v>
      </c>
      <c r="L898" s="10"/>
      <c r="M898" s="5"/>
      <c r="N898" s="5" t="s">
        <v>27</v>
      </c>
      <c r="O898" s="10"/>
      <c r="P898" s="5"/>
      <c r="Q898" s="5"/>
      <c r="R898" s="5"/>
      <c r="S898" s="5"/>
    </row>
    <row r="899" customFormat="1" hidden="1" spans="1:19">
      <c r="A899" s="5">
        <v>896</v>
      </c>
      <c r="B899" s="5" t="s">
        <v>3881</v>
      </c>
      <c r="C899" s="5"/>
      <c r="D899" s="5" t="s">
        <v>249</v>
      </c>
      <c r="E899" s="5" t="s">
        <v>3882</v>
      </c>
      <c r="F899" s="5" t="s">
        <v>24</v>
      </c>
      <c r="G899" s="5">
        <v>17</v>
      </c>
      <c r="H899" s="5" t="s">
        <v>19307</v>
      </c>
      <c r="I899" s="5" t="s">
        <v>3883</v>
      </c>
      <c r="J899" s="5" t="s">
        <v>3884</v>
      </c>
      <c r="K899" s="5"/>
      <c r="L899" s="10"/>
      <c r="M899" s="5"/>
      <c r="N899" s="5"/>
      <c r="O899" s="10"/>
      <c r="P899" s="5"/>
      <c r="Q899" s="5"/>
      <c r="R899" s="5"/>
      <c r="S899" s="5"/>
    </row>
    <row r="900" customFormat="1" hidden="1" spans="1:19">
      <c r="A900" s="5">
        <v>897</v>
      </c>
      <c r="B900" s="5" t="s">
        <v>3886</v>
      </c>
      <c r="C900" s="5"/>
      <c r="D900" s="5" t="s">
        <v>249</v>
      </c>
      <c r="E900" s="5" t="s">
        <v>3887</v>
      </c>
      <c r="F900" s="5" t="s">
        <v>143</v>
      </c>
      <c r="G900" s="5">
        <v>18</v>
      </c>
      <c r="H900" s="5" t="s">
        <v>3888</v>
      </c>
      <c r="I900" s="5" t="s">
        <v>3889</v>
      </c>
      <c r="J900" s="5">
        <v>17754792322</v>
      </c>
      <c r="K900" s="5" t="s">
        <v>27</v>
      </c>
      <c r="L900" s="10"/>
      <c r="M900" s="5"/>
      <c r="N900" s="5" t="s">
        <v>27</v>
      </c>
      <c r="O900" s="10"/>
      <c r="P900" s="5"/>
      <c r="Q900" s="5"/>
      <c r="R900" s="5"/>
      <c r="S900" s="5"/>
    </row>
    <row r="901" customFormat="1" hidden="1" spans="1:19">
      <c r="A901" s="5">
        <v>898</v>
      </c>
      <c r="B901" s="5" t="s">
        <v>3892</v>
      </c>
      <c r="C901" s="5"/>
      <c r="D901" s="5" t="s">
        <v>249</v>
      </c>
      <c r="E901" s="5" t="s">
        <v>3893</v>
      </c>
      <c r="F901" s="5" t="s">
        <v>24</v>
      </c>
      <c r="G901" s="5">
        <v>24</v>
      </c>
      <c r="H901" s="5" t="s">
        <v>3894</v>
      </c>
      <c r="I901" s="5" t="s">
        <v>3895</v>
      </c>
      <c r="J901" s="5">
        <v>15177781348</v>
      </c>
      <c r="K901" s="5" t="s">
        <v>27</v>
      </c>
      <c r="L901" s="10"/>
      <c r="M901" s="5"/>
      <c r="N901" s="5" t="s">
        <v>27</v>
      </c>
      <c r="O901" s="10"/>
      <c r="P901" s="5"/>
      <c r="Q901" s="5"/>
      <c r="R901" s="5"/>
      <c r="S901" s="5"/>
    </row>
    <row r="902" customFormat="1" hidden="1" spans="1:19">
      <c r="A902" s="5">
        <v>899</v>
      </c>
      <c r="B902" s="5" t="s">
        <v>3898</v>
      </c>
      <c r="C902" s="5"/>
      <c r="D902" s="5" t="s">
        <v>249</v>
      </c>
      <c r="E902" s="5" t="s">
        <v>3899</v>
      </c>
      <c r="F902" s="5" t="s">
        <v>24</v>
      </c>
      <c r="G902" s="5">
        <v>19</v>
      </c>
      <c r="H902" s="5" t="s">
        <v>19952</v>
      </c>
      <c r="I902" s="5" t="s">
        <v>3900</v>
      </c>
      <c r="J902" s="5">
        <v>13471802656</v>
      </c>
      <c r="K902" s="5" t="s">
        <v>27</v>
      </c>
      <c r="L902" s="10"/>
      <c r="M902" s="5"/>
      <c r="N902" s="5" t="s">
        <v>27</v>
      </c>
      <c r="O902" s="10"/>
      <c r="P902" s="5"/>
      <c r="Q902" s="5"/>
      <c r="R902" s="5"/>
      <c r="S902" s="5"/>
    </row>
    <row r="903" customFormat="1" hidden="1" spans="1:19">
      <c r="A903" s="5">
        <v>900</v>
      </c>
      <c r="B903" s="5" t="s">
        <v>3902</v>
      </c>
      <c r="C903" s="5"/>
      <c r="D903" s="5" t="s">
        <v>249</v>
      </c>
      <c r="E903" s="5" t="s">
        <v>3903</v>
      </c>
      <c r="F903" s="5" t="s">
        <v>24</v>
      </c>
      <c r="G903" s="5">
        <v>18</v>
      </c>
      <c r="H903" s="5" t="s">
        <v>17799</v>
      </c>
      <c r="I903" s="5" t="s">
        <v>3905</v>
      </c>
      <c r="J903" s="5">
        <v>15977846981</v>
      </c>
      <c r="K903" s="5" t="s">
        <v>27</v>
      </c>
      <c r="L903" s="10"/>
      <c r="M903" s="5"/>
      <c r="N903" s="5" t="s">
        <v>27</v>
      </c>
      <c r="O903" s="10"/>
      <c r="P903" s="5"/>
      <c r="Q903" s="5"/>
      <c r="R903" s="5"/>
      <c r="S903" s="5"/>
    </row>
    <row r="904" customFormat="1" hidden="1" spans="1:19">
      <c r="A904" s="5">
        <v>901</v>
      </c>
      <c r="B904" s="5" t="s">
        <v>3906</v>
      </c>
      <c r="C904" s="5"/>
      <c r="D904" s="5" t="s">
        <v>249</v>
      </c>
      <c r="E904" s="5" t="s">
        <v>3907</v>
      </c>
      <c r="F904" s="5" t="s">
        <v>24</v>
      </c>
      <c r="G904" s="5">
        <v>19</v>
      </c>
      <c r="H904" s="5" t="s">
        <v>3908</v>
      </c>
      <c r="I904" s="5" t="s">
        <v>3909</v>
      </c>
      <c r="J904" s="5">
        <v>15277854953</v>
      </c>
      <c r="K904" s="5" t="s">
        <v>27</v>
      </c>
      <c r="L904" s="10"/>
      <c r="M904" s="5"/>
      <c r="N904" s="5" t="s">
        <v>27</v>
      </c>
      <c r="O904" s="10"/>
      <c r="P904" s="5"/>
      <c r="Q904" s="5"/>
      <c r="R904" s="5"/>
      <c r="S904" s="5"/>
    </row>
    <row r="905" customFormat="1" hidden="1" spans="1:19">
      <c r="A905" s="5">
        <v>902</v>
      </c>
      <c r="B905" s="5" t="s">
        <v>3910</v>
      </c>
      <c r="C905" s="5"/>
      <c r="D905" s="5" t="s">
        <v>249</v>
      </c>
      <c r="E905" s="5" t="s">
        <v>3911</v>
      </c>
      <c r="F905" s="5" t="s">
        <v>143</v>
      </c>
      <c r="G905" s="5">
        <v>19</v>
      </c>
      <c r="H905" s="5" t="s">
        <v>3912</v>
      </c>
      <c r="I905" s="5" t="s">
        <v>3913</v>
      </c>
      <c r="J905" s="5">
        <v>15977838868</v>
      </c>
      <c r="K905" s="5" t="s">
        <v>27</v>
      </c>
      <c r="L905" s="10"/>
      <c r="M905" s="5"/>
      <c r="N905" s="5" t="s">
        <v>27</v>
      </c>
      <c r="O905" s="10"/>
      <c r="P905" s="5"/>
      <c r="Q905" s="5"/>
      <c r="R905" s="5"/>
      <c r="S905" s="5"/>
    </row>
    <row r="906" customFormat="1" hidden="1" spans="1:19">
      <c r="A906" s="5">
        <v>903</v>
      </c>
      <c r="B906" s="5" t="s">
        <v>3914</v>
      </c>
      <c r="C906" s="5"/>
      <c r="D906" s="5" t="s">
        <v>249</v>
      </c>
      <c r="E906" s="5" t="s">
        <v>3915</v>
      </c>
      <c r="F906" s="5" t="s">
        <v>143</v>
      </c>
      <c r="G906" s="5">
        <v>18</v>
      </c>
      <c r="H906" s="5" t="s">
        <v>3340</v>
      </c>
      <c r="I906" s="5" t="s">
        <v>3916</v>
      </c>
      <c r="J906" s="5">
        <v>13977840867</v>
      </c>
      <c r="K906" s="5" t="s">
        <v>27</v>
      </c>
      <c r="L906" s="10"/>
      <c r="M906" s="5"/>
      <c r="N906" s="5" t="s">
        <v>27</v>
      </c>
      <c r="O906" s="10"/>
      <c r="P906" s="5"/>
      <c r="Q906" s="5"/>
      <c r="R906" s="5"/>
      <c r="S906" s="5"/>
    </row>
    <row r="907" customFormat="1" hidden="1" spans="1:19">
      <c r="A907" s="5">
        <v>904</v>
      </c>
      <c r="B907" s="5" t="s">
        <v>3917</v>
      </c>
      <c r="C907" s="5"/>
      <c r="D907" s="5" t="s">
        <v>249</v>
      </c>
      <c r="E907" s="5" t="s">
        <v>3918</v>
      </c>
      <c r="F907" s="5" t="s">
        <v>143</v>
      </c>
      <c r="G907" s="5">
        <v>18</v>
      </c>
      <c r="H907" s="5" t="s">
        <v>3919</v>
      </c>
      <c r="I907" s="5" t="s">
        <v>3920</v>
      </c>
      <c r="J907" s="5">
        <v>13768380852</v>
      </c>
      <c r="K907" s="5" t="s">
        <v>27</v>
      </c>
      <c r="L907" s="10"/>
      <c r="M907" s="5"/>
      <c r="N907" s="5" t="s">
        <v>27</v>
      </c>
      <c r="O907" s="10"/>
      <c r="P907" s="5"/>
      <c r="Q907" s="5"/>
      <c r="R907" s="5"/>
      <c r="S907" s="5"/>
    </row>
    <row r="908" customFormat="1" hidden="1" spans="1:19">
      <c r="A908" s="5">
        <v>905</v>
      </c>
      <c r="B908" s="5" t="s">
        <v>3922</v>
      </c>
      <c r="C908" s="5"/>
      <c r="D908" s="5" t="s">
        <v>259</v>
      </c>
      <c r="E908" s="5" t="s">
        <v>3923</v>
      </c>
      <c r="F908" s="5" t="s">
        <v>24</v>
      </c>
      <c r="G908" s="5">
        <v>17</v>
      </c>
      <c r="H908" s="5" t="s">
        <v>3924</v>
      </c>
      <c r="I908" s="5" t="s">
        <v>3925</v>
      </c>
      <c r="J908" s="5">
        <v>18278864903</v>
      </c>
      <c r="K908" s="5"/>
      <c r="L908" s="10"/>
      <c r="M908" s="5"/>
      <c r="N908" s="5"/>
      <c r="O908" s="10"/>
      <c r="P908" s="5"/>
      <c r="Q908" s="5"/>
      <c r="R908" s="5"/>
      <c r="S908" s="5"/>
    </row>
    <row r="909" customFormat="1" hidden="1" spans="1:19">
      <c r="A909" s="5">
        <v>906</v>
      </c>
      <c r="B909" s="5" t="s">
        <v>3926</v>
      </c>
      <c r="C909" s="5"/>
      <c r="D909" s="5" t="s">
        <v>259</v>
      </c>
      <c r="E909" s="5" t="s">
        <v>3927</v>
      </c>
      <c r="F909" s="5" t="s">
        <v>143</v>
      </c>
      <c r="G909" s="5">
        <v>19</v>
      </c>
      <c r="H909" s="5" t="s">
        <v>17747</v>
      </c>
      <c r="I909" s="5" t="s">
        <v>3928</v>
      </c>
      <c r="J909" s="5">
        <v>15078613117</v>
      </c>
      <c r="K909" s="5" t="s">
        <v>27</v>
      </c>
      <c r="L909" s="10"/>
      <c r="M909" s="5"/>
      <c r="N909" s="5" t="s">
        <v>27</v>
      </c>
      <c r="O909" s="10"/>
      <c r="P909" s="5"/>
      <c r="Q909" s="5"/>
      <c r="R909" s="5"/>
      <c r="S909" s="5"/>
    </row>
    <row r="910" customFormat="1" hidden="1" spans="1:19">
      <c r="A910" s="5">
        <v>907</v>
      </c>
      <c r="B910" s="5" t="s">
        <v>3929</v>
      </c>
      <c r="C910" s="5"/>
      <c r="D910" s="5" t="s">
        <v>259</v>
      </c>
      <c r="E910" s="5" t="s">
        <v>3930</v>
      </c>
      <c r="F910" s="5" t="s">
        <v>24</v>
      </c>
      <c r="G910" s="5">
        <v>19</v>
      </c>
      <c r="H910" s="5" t="s">
        <v>1244</v>
      </c>
      <c r="I910" s="5" t="s">
        <v>3931</v>
      </c>
      <c r="J910" s="5">
        <v>19978809074</v>
      </c>
      <c r="K910" s="5" t="s">
        <v>27</v>
      </c>
      <c r="L910" s="10"/>
      <c r="M910" s="5"/>
      <c r="N910" s="5" t="s">
        <v>27</v>
      </c>
      <c r="O910" s="10"/>
      <c r="P910" s="5"/>
      <c r="Q910" s="5"/>
      <c r="R910" s="5"/>
      <c r="S910" s="5"/>
    </row>
    <row r="911" customFormat="1" hidden="1" spans="1:19">
      <c r="A911" s="5">
        <v>908</v>
      </c>
      <c r="B911" s="5" t="s">
        <v>3932</v>
      </c>
      <c r="C911" s="5"/>
      <c r="D911" s="5" t="s">
        <v>259</v>
      </c>
      <c r="E911" s="5" t="s">
        <v>3933</v>
      </c>
      <c r="F911" s="5" t="s">
        <v>143</v>
      </c>
      <c r="G911" s="5">
        <v>20</v>
      </c>
      <c r="H911" s="5" t="s">
        <v>3934</v>
      </c>
      <c r="I911" s="5" t="s">
        <v>3935</v>
      </c>
      <c r="J911" s="5">
        <v>19994450742</v>
      </c>
      <c r="K911" s="5" t="s">
        <v>27</v>
      </c>
      <c r="L911" s="10"/>
      <c r="M911" s="5"/>
      <c r="N911" s="5" t="s">
        <v>27</v>
      </c>
      <c r="O911" s="10"/>
      <c r="P911" s="5"/>
      <c r="Q911" s="5"/>
      <c r="R911" s="5"/>
      <c r="S911" s="5"/>
    </row>
    <row r="912" customFormat="1" hidden="1" spans="1:19">
      <c r="A912" s="5">
        <v>909</v>
      </c>
      <c r="B912" s="5" t="s">
        <v>3936</v>
      </c>
      <c r="C912" s="5"/>
      <c r="D912" s="5" t="s">
        <v>259</v>
      </c>
      <c r="E912" s="5" t="s">
        <v>3937</v>
      </c>
      <c r="F912" s="5" t="s">
        <v>24</v>
      </c>
      <c r="G912" s="5">
        <v>20</v>
      </c>
      <c r="H912" s="5" t="s">
        <v>1731</v>
      </c>
      <c r="I912" s="5" t="s">
        <v>3938</v>
      </c>
      <c r="J912" s="5">
        <v>19994450742</v>
      </c>
      <c r="K912" s="5" t="s">
        <v>27</v>
      </c>
      <c r="L912" s="10"/>
      <c r="M912" s="5"/>
      <c r="N912" s="5" t="s">
        <v>27</v>
      </c>
      <c r="O912" s="10"/>
      <c r="P912" s="5"/>
      <c r="Q912" s="5"/>
      <c r="R912" s="5"/>
      <c r="S912" s="5"/>
    </row>
    <row r="913" customFormat="1" hidden="1" spans="1:19">
      <c r="A913" s="5">
        <v>910</v>
      </c>
      <c r="B913" s="5" t="s">
        <v>3939</v>
      </c>
      <c r="C913" s="5"/>
      <c r="D913" s="5" t="s">
        <v>259</v>
      </c>
      <c r="E913" s="5" t="s">
        <v>3940</v>
      </c>
      <c r="F913" s="5" t="s">
        <v>143</v>
      </c>
      <c r="G913" s="5">
        <v>18</v>
      </c>
      <c r="H913" s="5" t="s">
        <v>17678</v>
      </c>
      <c r="I913" s="5" t="s">
        <v>3941</v>
      </c>
      <c r="J913" s="5">
        <v>15277852812</v>
      </c>
      <c r="K913" s="5"/>
      <c r="L913" s="10"/>
      <c r="M913" s="5"/>
      <c r="N913" s="5"/>
      <c r="O913" s="10"/>
      <c r="P913" s="5"/>
      <c r="Q913" s="5"/>
      <c r="R913" s="5"/>
      <c r="S913" s="5"/>
    </row>
    <row r="914" customFormat="1" hidden="1" spans="1:19">
      <c r="A914" s="5">
        <v>911</v>
      </c>
      <c r="B914" s="5" t="s">
        <v>3942</v>
      </c>
      <c r="C914" s="5"/>
      <c r="D914" s="5" t="s">
        <v>259</v>
      </c>
      <c r="E914" s="5" t="s">
        <v>3943</v>
      </c>
      <c r="F914" s="5" t="s">
        <v>143</v>
      </c>
      <c r="G914" s="5">
        <v>20</v>
      </c>
      <c r="H914" s="5" t="s">
        <v>3944</v>
      </c>
      <c r="I914" s="5" t="s">
        <v>3945</v>
      </c>
      <c r="J914" s="5">
        <v>15177385016</v>
      </c>
      <c r="K914" s="5" t="s">
        <v>27</v>
      </c>
      <c r="L914" s="10"/>
      <c r="M914" s="5"/>
      <c r="N914" s="5" t="s">
        <v>30</v>
      </c>
      <c r="O914" s="10"/>
      <c r="P914" s="5"/>
      <c r="Q914" s="5"/>
      <c r="R914" s="5"/>
      <c r="S914" s="5"/>
    </row>
    <row r="915" customFormat="1" hidden="1" spans="1:19">
      <c r="A915" s="5">
        <v>912</v>
      </c>
      <c r="B915" s="5" t="s">
        <v>3946</v>
      </c>
      <c r="C915" s="5"/>
      <c r="D915" s="5" t="s">
        <v>259</v>
      </c>
      <c r="E915" s="5" t="s">
        <v>3947</v>
      </c>
      <c r="F915" s="5" t="s">
        <v>143</v>
      </c>
      <c r="G915" s="5">
        <v>19</v>
      </c>
      <c r="H915" s="5" t="s">
        <v>19953</v>
      </c>
      <c r="I915" s="5" t="s">
        <v>3949</v>
      </c>
      <c r="J915" s="5">
        <v>18707782927</v>
      </c>
      <c r="K915" s="5" t="s">
        <v>27</v>
      </c>
      <c r="L915" s="10"/>
      <c r="M915" s="5"/>
      <c r="N915" s="5" t="s">
        <v>27</v>
      </c>
      <c r="O915" s="10"/>
      <c r="P915" s="5"/>
      <c r="Q915" s="5"/>
      <c r="R915" s="5"/>
      <c r="S915" s="5"/>
    </row>
    <row r="916" customFormat="1" hidden="1" spans="1:19">
      <c r="A916" s="5">
        <v>913</v>
      </c>
      <c r="B916" s="5" t="s">
        <v>3950</v>
      </c>
      <c r="C916" s="5"/>
      <c r="D916" s="5" t="s">
        <v>259</v>
      </c>
      <c r="E916" s="5" t="s">
        <v>3951</v>
      </c>
      <c r="F916" s="5" t="s">
        <v>143</v>
      </c>
      <c r="G916" s="5">
        <v>20</v>
      </c>
      <c r="H916" s="5" t="s">
        <v>3409</v>
      </c>
      <c r="I916" s="5" t="s">
        <v>3952</v>
      </c>
      <c r="J916" s="5">
        <v>17777938747</v>
      </c>
      <c r="K916" s="5" t="s">
        <v>27</v>
      </c>
      <c r="L916" s="10"/>
      <c r="M916" s="5"/>
      <c r="N916" s="5" t="s">
        <v>30</v>
      </c>
      <c r="O916" s="10"/>
      <c r="P916" s="5"/>
      <c r="Q916" s="5"/>
      <c r="R916" s="5"/>
      <c r="S916" s="5"/>
    </row>
    <row r="917" customFormat="1" hidden="1" spans="1:19">
      <c r="A917" s="5">
        <v>914</v>
      </c>
      <c r="B917" s="5" t="s">
        <v>3953</v>
      </c>
      <c r="C917" s="5"/>
      <c r="D917" s="5" t="s">
        <v>259</v>
      </c>
      <c r="E917" s="5" t="s">
        <v>3954</v>
      </c>
      <c r="F917" s="5" t="s">
        <v>143</v>
      </c>
      <c r="G917" s="5">
        <v>20</v>
      </c>
      <c r="H917" s="5" t="s">
        <v>1684</v>
      </c>
      <c r="I917" s="5" t="s">
        <v>3955</v>
      </c>
      <c r="J917" s="5">
        <v>15078575732</v>
      </c>
      <c r="K917" s="5" t="s">
        <v>27</v>
      </c>
      <c r="L917" s="10"/>
      <c r="M917" s="5"/>
      <c r="N917" s="5" t="s">
        <v>27</v>
      </c>
      <c r="O917" s="10"/>
      <c r="P917" s="5"/>
      <c r="Q917" s="5"/>
      <c r="R917" s="5"/>
      <c r="S917" s="5"/>
    </row>
    <row r="918" customFormat="1" hidden="1" spans="1:19">
      <c r="A918" s="5">
        <v>915</v>
      </c>
      <c r="B918" s="5" t="s">
        <v>3956</v>
      </c>
      <c r="C918" s="5"/>
      <c r="D918" s="5" t="s">
        <v>259</v>
      </c>
      <c r="E918" s="5" t="s">
        <v>3957</v>
      </c>
      <c r="F918" s="5" t="s">
        <v>24</v>
      </c>
      <c r="G918" s="5">
        <v>19</v>
      </c>
      <c r="H918" s="5" t="s">
        <v>3958</v>
      </c>
      <c r="I918" s="5" t="s">
        <v>3959</v>
      </c>
      <c r="J918" s="5">
        <v>18276683989</v>
      </c>
      <c r="K918" s="5" t="s">
        <v>27</v>
      </c>
      <c r="L918" s="10"/>
      <c r="M918" s="5"/>
      <c r="N918" s="5" t="s">
        <v>27</v>
      </c>
      <c r="O918" s="10"/>
      <c r="P918" s="5"/>
      <c r="Q918" s="5"/>
      <c r="R918" s="5"/>
      <c r="S918" s="5"/>
    </row>
    <row r="919" customFormat="1" hidden="1" spans="1:19">
      <c r="A919" s="5">
        <v>916</v>
      </c>
      <c r="B919" s="5" t="s">
        <v>3960</v>
      </c>
      <c r="C919" s="5"/>
      <c r="D919" s="5" t="s">
        <v>259</v>
      </c>
      <c r="E919" s="5" t="s">
        <v>3961</v>
      </c>
      <c r="F919" s="5" t="s">
        <v>143</v>
      </c>
      <c r="G919" s="5">
        <v>20</v>
      </c>
      <c r="H919" s="5" t="s">
        <v>2564</v>
      </c>
      <c r="I919" s="5" t="s">
        <v>3962</v>
      </c>
      <c r="J919" s="5">
        <v>19127212823</v>
      </c>
      <c r="K919" s="5" t="s">
        <v>27</v>
      </c>
      <c r="L919" s="10"/>
      <c r="M919" s="5"/>
      <c r="N919" s="5" t="s">
        <v>27</v>
      </c>
      <c r="O919" s="10"/>
      <c r="P919" s="5"/>
      <c r="Q919" s="5"/>
      <c r="R919" s="5"/>
      <c r="S919" s="5"/>
    </row>
    <row r="920" customFormat="1" hidden="1" spans="1:19">
      <c r="A920" s="5">
        <v>917</v>
      </c>
      <c r="B920" s="5" t="s">
        <v>3963</v>
      </c>
      <c r="C920" s="5"/>
      <c r="D920" s="5" t="s">
        <v>259</v>
      </c>
      <c r="E920" s="5" t="s">
        <v>3964</v>
      </c>
      <c r="F920" s="5" t="s">
        <v>143</v>
      </c>
      <c r="G920" s="5">
        <v>18</v>
      </c>
      <c r="H920" s="5" t="s">
        <v>3934</v>
      </c>
      <c r="I920" s="5" t="s">
        <v>1283</v>
      </c>
      <c r="J920" s="5">
        <v>15078655915</v>
      </c>
      <c r="K920" s="5" t="s">
        <v>27</v>
      </c>
      <c r="L920" s="10"/>
      <c r="M920" s="5"/>
      <c r="N920" s="5" t="s">
        <v>30</v>
      </c>
      <c r="O920" s="10"/>
      <c r="P920" s="5"/>
      <c r="Q920" s="5"/>
      <c r="R920" s="5"/>
      <c r="S920" s="5"/>
    </row>
    <row r="921" customFormat="1" hidden="1" spans="1:19">
      <c r="A921" s="5">
        <v>918</v>
      </c>
      <c r="B921" s="5" t="s">
        <v>5289</v>
      </c>
      <c r="C921" s="5"/>
      <c r="D921" s="5" t="s">
        <v>259</v>
      </c>
      <c r="E921" s="5" t="s">
        <v>5290</v>
      </c>
      <c r="F921" s="5" t="s">
        <v>143</v>
      </c>
      <c r="G921" s="5">
        <v>21</v>
      </c>
      <c r="H921" s="5" t="s">
        <v>5291</v>
      </c>
      <c r="I921" s="5" t="s">
        <v>19955</v>
      </c>
      <c r="J921" s="5">
        <v>15977888749</v>
      </c>
      <c r="K921" s="5" t="s">
        <v>27</v>
      </c>
      <c r="L921" s="10"/>
      <c r="M921" s="5"/>
      <c r="N921" s="5" t="s">
        <v>27</v>
      </c>
      <c r="O921" s="10"/>
      <c r="P921" s="5"/>
      <c r="Q921" s="5"/>
      <c r="R921" s="5"/>
      <c r="S921" s="5"/>
    </row>
    <row r="922" customFormat="1" hidden="1" spans="1:19">
      <c r="A922" s="5">
        <v>919</v>
      </c>
      <c r="B922" s="5" t="s">
        <v>3965</v>
      </c>
      <c r="C922" s="5"/>
      <c r="D922" s="5" t="s">
        <v>259</v>
      </c>
      <c r="E922" s="5" t="s">
        <v>3966</v>
      </c>
      <c r="F922" s="5" t="s">
        <v>24</v>
      </c>
      <c r="G922" s="5">
        <v>18</v>
      </c>
      <c r="H922" s="5" t="s">
        <v>3317</v>
      </c>
      <c r="I922" s="5" t="s">
        <v>3967</v>
      </c>
      <c r="J922" s="5">
        <v>13977860905</v>
      </c>
      <c r="K922" s="5" t="s">
        <v>27</v>
      </c>
      <c r="L922" s="10"/>
      <c r="M922" s="5"/>
      <c r="N922" s="5" t="s">
        <v>27</v>
      </c>
      <c r="O922" s="10"/>
      <c r="P922" s="5"/>
      <c r="Q922" s="5"/>
      <c r="R922" s="5"/>
      <c r="S922" s="5"/>
    </row>
    <row r="923" customFormat="1" hidden="1" spans="1:19">
      <c r="A923" s="5">
        <v>920</v>
      </c>
      <c r="B923" s="5" t="s">
        <v>3968</v>
      </c>
      <c r="C923" s="5"/>
      <c r="D923" s="5" t="s">
        <v>259</v>
      </c>
      <c r="E923" s="5" t="s">
        <v>3969</v>
      </c>
      <c r="F923" s="5" t="s">
        <v>143</v>
      </c>
      <c r="G923" s="5">
        <v>22</v>
      </c>
      <c r="H923" s="5" t="s">
        <v>2276</v>
      </c>
      <c r="I923" s="5" t="s">
        <v>3970</v>
      </c>
      <c r="J923" s="5">
        <v>13737965841</v>
      </c>
      <c r="K923" s="5" t="s">
        <v>27</v>
      </c>
      <c r="L923" s="10"/>
      <c r="M923" s="5"/>
      <c r="N923" s="5" t="s">
        <v>27</v>
      </c>
      <c r="O923" s="10"/>
      <c r="P923" s="5"/>
      <c r="Q923" s="5"/>
      <c r="R923" s="5"/>
      <c r="S923" s="5"/>
    </row>
    <row r="924" customFormat="1" hidden="1" spans="1:19">
      <c r="A924" s="5">
        <v>921</v>
      </c>
      <c r="B924" s="5" t="s">
        <v>3972</v>
      </c>
      <c r="C924" s="5"/>
      <c r="D924" s="5" t="s">
        <v>259</v>
      </c>
      <c r="E924" s="5" t="s">
        <v>3973</v>
      </c>
      <c r="F924" s="5" t="s">
        <v>143</v>
      </c>
      <c r="G924" s="5">
        <v>18</v>
      </c>
      <c r="H924" s="5" t="s">
        <v>19567</v>
      </c>
      <c r="I924" s="5" t="s">
        <v>3975</v>
      </c>
      <c r="J924" s="5">
        <v>18823786145</v>
      </c>
      <c r="K924" s="5"/>
      <c r="L924" s="10"/>
      <c r="M924" s="5"/>
      <c r="N924" s="5"/>
      <c r="O924" s="10"/>
      <c r="P924" s="5"/>
      <c r="Q924" s="5"/>
      <c r="R924" s="5"/>
      <c r="S924" s="5"/>
    </row>
    <row r="925" customFormat="1" hidden="1" spans="1:19">
      <c r="A925" s="5">
        <v>922</v>
      </c>
      <c r="B925" s="5" t="s">
        <v>3976</v>
      </c>
      <c r="C925" s="5"/>
      <c r="D925" s="5" t="s">
        <v>259</v>
      </c>
      <c r="E925" s="5" t="s">
        <v>3977</v>
      </c>
      <c r="F925" s="5" t="s">
        <v>24</v>
      </c>
      <c r="G925" s="5">
        <v>18</v>
      </c>
      <c r="H925" s="5" t="s">
        <v>3978</v>
      </c>
      <c r="I925" s="5" t="s">
        <v>3979</v>
      </c>
      <c r="J925" s="5">
        <v>18594053048</v>
      </c>
      <c r="K925" s="5" t="s">
        <v>27</v>
      </c>
      <c r="L925" s="10"/>
      <c r="M925" s="5"/>
      <c r="N925" s="5" t="s">
        <v>27</v>
      </c>
      <c r="O925" s="10"/>
      <c r="P925" s="5"/>
      <c r="Q925" s="5"/>
      <c r="R925" s="5"/>
      <c r="S925" s="5"/>
    </row>
    <row r="926" customFormat="1" hidden="1" spans="1:19">
      <c r="A926" s="5">
        <v>923</v>
      </c>
      <c r="B926" s="5" t="s">
        <v>3980</v>
      </c>
      <c r="C926" s="5"/>
      <c r="D926" s="5" t="s">
        <v>259</v>
      </c>
      <c r="E926" s="5" t="s">
        <v>3981</v>
      </c>
      <c r="F926" s="5" t="s">
        <v>24</v>
      </c>
      <c r="G926" s="5">
        <v>17</v>
      </c>
      <c r="H926" s="5" t="s">
        <v>19298</v>
      </c>
      <c r="I926" s="5" t="s">
        <v>3983</v>
      </c>
      <c r="J926" s="5">
        <v>15917390595</v>
      </c>
      <c r="K926" s="5"/>
      <c r="L926" s="10"/>
      <c r="M926" s="5"/>
      <c r="N926" s="5"/>
      <c r="O926" s="10"/>
      <c r="P926" s="5"/>
      <c r="Q926" s="5"/>
      <c r="R926" s="5"/>
      <c r="S926" s="5"/>
    </row>
    <row r="927" customFormat="1" hidden="1" spans="1:19">
      <c r="A927" s="5">
        <v>924</v>
      </c>
      <c r="B927" s="5" t="s">
        <v>3984</v>
      </c>
      <c r="C927" s="5"/>
      <c r="D927" s="5" t="s">
        <v>259</v>
      </c>
      <c r="E927" s="5" t="s">
        <v>3985</v>
      </c>
      <c r="F927" s="5" t="s">
        <v>143</v>
      </c>
      <c r="G927" s="5">
        <v>18</v>
      </c>
      <c r="H927" s="5" t="s">
        <v>3986</v>
      </c>
      <c r="I927" s="5" t="s">
        <v>3987</v>
      </c>
      <c r="J927" s="5">
        <v>13481869442</v>
      </c>
      <c r="K927" s="5" t="s">
        <v>27</v>
      </c>
      <c r="L927" s="10"/>
      <c r="M927" s="5"/>
      <c r="N927" s="5" t="s">
        <v>27</v>
      </c>
      <c r="O927" s="10"/>
      <c r="P927" s="5"/>
      <c r="Q927" s="5"/>
      <c r="R927" s="5"/>
      <c r="S927" s="5"/>
    </row>
    <row r="928" customFormat="1" hidden="1" spans="1:19">
      <c r="A928" s="5">
        <v>925</v>
      </c>
      <c r="B928" s="5" t="s">
        <v>3988</v>
      </c>
      <c r="C928" s="5"/>
      <c r="D928" s="5" t="s">
        <v>259</v>
      </c>
      <c r="E928" s="5" t="s">
        <v>3989</v>
      </c>
      <c r="F928" s="5" t="s">
        <v>24</v>
      </c>
      <c r="G928" s="5">
        <v>18</v>
      </c>
      <c r="H928" s="5" t="s">
        <v>19956</v>
      </c>
      <c r="I928" s="5" t="s">
        <v>3991</v>
      </c>
      <c r="J928" s="5">
        <v>18978754809</v>
      </c>
      <c r="K928" s="5" t="s">
        <v>27</v>
      </c>
      <c r="L928" s="10"/>
      <c r="M928" s="5"/>
      <c r="N928" s="5" t="s">
        <v>27</v>
      </c>
      <c r="O928" s="10"/>
      <c r="P928" s="5"/>
      <c r="Q928" s="5"/>
      <c r="R928" s="5"/>
      <c r="S928" s="5"/>
    </row>
    <row r="929" customFormat="1" hidden="1" spans="1:19">
      <c r="A929" s="5">
        <v>926</v>
      </c>
      <c r="B929" s="5" t="s">
        <v>3992</v>
      </c>
      <c r="C929" s="5"/>
      <c r="D929" s="5" t="s">
        <v>259</v>
      </c>
      <c r="E929" s="5" t="s">
        <v>3993</v>
      </c>
      <c r="F929" s="5" t="s">
        <v>24</v>
      </c>
      <c r="G929" s="5">
        <v>19</v>
      </c>
      <c r="H929" s="5" t="s">
        <v>17713</v>
      </c>
      <c r="I929" s="5" t="s">
        <v>3995</v>
      </c>
      <c r="J929" s="5">
        <v>15677894135</v>
      </c>
      <c r="K929" s="5" t="s">
        <v>27</v>
      </c>
      <c r="L929" s="10"/>
      <c r="M929" s="5"/>
      <c r="N929" s="5" t="s">
        <v>27</v>
      </c>
      <c r="O929" s="10"/>
      <c r="P929" s="5"/>
      <c r="Q929" s="5"/>
      <c r="R929" s="5"/>
      <c r="S929" s="5"/>
    </row>
    <row r="930" customFormat="1" hidden="1" spans="1:19">
      <c r="A930" s="5">
        <v>927</v>
      </c>
      <c r="B930" s="5" t="s">
        <v>3996</v>
      </c>
      <c r="C930" s="5"/>
      <c r="D930" s="5" t="s">
        <v>259</v>
      </c>
      <c r="E930" s="5" t="s">
        <v>3997</v>
      </c>
      <c r="F930" s="5" t="s">
        <v>24</v>
      </c>
      <c r="G930" s="5">
        <v>18</v>
      </c>
      <c r="H930" s="5" t="s">
        <v>2207</v>
      </c>
      <c r="I930" s="5" t="s">
        <v>3998</v>
      </c>
      <c r="J930" s="5">
        <v>15278617428</v>
      </c>
      <c r="K930" s="5" t="s">
        <v>27</v>
      </c>
      <c r="L930" s="10"/>
      <c r="M930" s="5"/>
      <c r="N930" s="5" t="s">
        <v>27</v>
      </c>
      <c r="O930" s="10"/>
      <c r="P930" s="5"/>
      <c r="Q930" s="5"/>
      <c r="R930" s="5"/>
      <c r="S930" s="5"/>
    </row>
    <row r="931" customFormat="1" hidden="1" spans="1:19">
      <c r="A931" s="5">
        <v>928</v>
      </c>
      <c r="B931" s="5" t="s">
        <v>3999</v>
      </c>
      <c r="C931" s="5"/>
      <c r="D931" s="5" t="s">
        <v>259</v>
      </c>
      <c r="E931" s="5" t="s">
        <v>4000</v>
      </c>
      <c r="F931" s="5" t="s">
        <v>143</v>
      </c>
      <c r="G931" s="5">
        <v>18</v>
      </c>
      <c r="H931" s="5" t="s">
        <v>4001</v>
      </c>
      <c r="I931" s="5" t="s">
        <v>783</v>
      </c>
      <c r="J931" s="5">
        <v>18070810801</v>
      </c>
      <c r="K931" s="5" t="s">
        <v>27</v>
      </c>
      <c r="L931" s="10"/>
      <c r="M931" s="5"/>
      <c r="N931" s="5" t="s">
        <v>30</v>
      </c>
      <c r="O931" s="10"/>
      <c r="P931" s="5"/>
      <c r="Q931" s="5"/>
      <c r="R931" s="5"/>
      <c r="S931" s="5"/>
    </row>
    <row r="932" customFormat="1" hidden="1" spans="1:19">
      <c r="A932" s="5">
        <v>929</v>
      </c>
      <c r="B932" s="5" t="s">
        <v>4002</v>
      </c>
      <c r="C932" s="5"/>
      <c r="D932" s="5" t="s">
        <v>259</v>
      </c>
      <c r="E932" s="5" t="s">
        <v>4003</v>
      </c>
      <c r="F932" s="5" t="s">
        <v>143</v>
      </c>
      <c r="G932" s="5">
        <v>18</v>
      </c>
      <c r="H932" s="5" t="s">
        <v>17895</v>
      </c>
      <c r="I932" s="5" t="s">
        <v>4005</v>
      </c>
      <c r="J932" s="5">
        <v>19978429726</v>
      </c>
      <c r="K932" s="5" t="s">
        <v>27</v>
      </c>
      <c r="L932" s="10"/>
      <c r="M932" s="5"/>
      <c r="N932" s="5" t="s">
        <v>27</v>
      </c>
      <c r="O932" s="10"/>
      <c r="P932" s="5"/>
      <c r="Q932" s="5"/>
      <c r="R932" s="5"/>
      <c r="S932" s="5"/>
    </row>
    <row r="933" customFormat="1" hidden="1" spans="1:19">
      <c r="A933" s="5">
        <v>930</v>
      </c>
      <c r="B933" s="5" t="s">
        <v>4006</v>
      </c>
      <c r="C933" s="5"/>
      <c r="D933" s="5" t="s">
        <v>259</v>
      </c>
      <c r="E933" s="5" t="s">
        <v>26</v>
      </c>
      <c r="F933" s="5" t="s">
        <v>24</v>
      </c>
      <c r="G933" s="5">
        <v>19</v>
      </c>
      <c r="H933" s="5" t="s">
        <v>4007</v>
      </c>
      <c r="I933" s="5" t="s">
        <v>4008</v>
      </c>
      <c r="J933" s="5">
        <v>18378895006</v>
      </c>
      <c r="K933" s="5" t="s">
        <v>27</v>
      </c>
      <c r="L933" s="10"/>
      <c r="M933" s="5"/>
      <c r="N933" s="5" t="s">
        <v>27</v>
      </c>
      <c r="O933" s="10"/>
      <c r="P933" s="5"/>
      <c r="Q933" s="5"/>
      <c r="R933" s="5"/>
      <c r="S933" s="5"/>
    </row>
    <row r="934" customFormat="1" hidden="1" spans="1:19">
      <c r="A934" s="5">
        <v>931</v>
      </c>
      <c r="B934" s="5" t="s">
        <v>4009</v>
      </c>
      <c r="C934" s="5"/>
      <c r="D934" s="5" t="s">
        <v>259</v>
      </c>
      <c r="E934" s="5" t="s">
        <v>4010</v>
      </c>
      <c r="F934" s="5" t="s">
        <v>24</v>
      </c>
      <c r="G934" s="5">
        <v>18</v>
      </c>
      <c r="H934" s="5" t="s">
        <v>4011</v>
      </c>
      <c r="I934" s="5" t="s">
        <v>4012</v>
      </c>
      <c r="J934" s="5">
        <v>15807781221</v>
      </c>
      <c r="K934" s="5" t="s">
        <v>27</v>
      </c>
      <c r="L934" s="10"/>
      <c r="M934" s="5"/>
      <c r="N934" s="5" t="s">
        <v>27</v>
      </c>
      <c r="O934" s="10"/>
      <c r="P934" s="5"/>
      <c r="Q934" s="5"/>
      <c r="R934" s="5"/>
      <c r="S934" s="5"/>
    </row>
    <row r="935" customFormat="1" hidden="1" spans="1:19">
      <c r="A935" s="5">
        <v>932</v>
      </c>
      <c r="B935" s="5" t="s">
        <v>4013</v>
      </c>
      <c r="C935" s="5"/>
      <c r="D935" s="5" t="s">
        <v>259</v>
      </c>
      <c r="E935" s="5" t="s">
        <v>4014</v>
      </c>
      <c r="F935" s="5" t="s">
        <v>143</v>
      </c>
      <c r="G935" s="5">
        <v>18</v>
      </c>
      <c r="H935" s="5" t="s">
        <v>19957</v>
      </c>
      <c r="I935" s="5" t="s">
        <v>4016</v>
      </c>
      <c r="J935" s="5">
        <v>18378886282</v>
      </c>
      <c r="K935" s="5"/>
      <c r="L935" s="10"/>
      <c r="M935" s="5"/>
      <c r="N935" s="5"/>
      <c r="O935" s="10"/>
      <c r="P935" s="5"/>
      <c r="Q935" s="5"/>
      <c r="R935" s="5"/>
      <c r="S935" s="5"/>
    </row>
    <row r="936" customFormat="1" hidden="1" spans="1:19">
      <c r="A936" s="5">
        <v>933</v>
      </c>
      <c r="B936" s="5" t="s">
        <v>4017</v>
      </c>
      <c r="C936" s="5"/>
      <c r="D936" s="5" t="s">
        <v>259</v>
      </c>
      <c r="E936" s="5" t="s">
        <v>4018</v>
      </c>
      <c r="F936" s="5" t="s">
        <v>143</v>
      </c>
      <c r="G936" s="5">
        <v>18</v>
      </c>
      <c r="H936" s="5" t="s">
        <v>4019</v>
      </c>
      <c r="I936" s="5" t="s">
        <v>4020</v>
      </c>
      <c r="J936" s="5">
        <v>18070861804</v>
      </c>
      <c r="K936" s="5" t="s">
        <v>27</v>
      </c>
      <c r="L936" s="10"/>
      <c r="M936" s="5"/>
      <c r="N936" s="5" t="s">
        <v>27</v>
      </c>
      <c r="O936" s="10"/>
      <c r="P936" s="5"/>
      <c r="Q936" s="5"/>
      <c r="R936" s="5"/>
      <c r="S936" s="5"/>
    </row>
    <row r="937" customFormat="1" hidden="1" spans="1:19">
      <c r="A937" s="5">
        <v>934</v>
      </c>
      <c r="B937" s="5" t="s">
        <v>4021</v>
      </c>
      <c r="C937" s="5"/>
      <c r="D937" s="5" t="s">
        <v>259</v>
      </c>
      <c r="E937" s="5" t="s">
        <v>4022</v>
      </c>
      <c r="F937" s="5" t="s">
        <v>24</v>
      </c>
      <c r="G937" s="5">
        <v>19</v>
      </c>
      <c r="H937" s="5" t="s">
        <v>4023</v>
      </c>
      <c r="I937" s="5" t="s">
        <v>4024</v>
      </c>
      <c r="J937" s="5">
        <v>15777802500</v>
      </c>
      <c r="K937" s="5" t="s">
        <v>27</v>
      </c>
      <c r="L937" s="10"/>
      <c r="M937" s="5"/>
      <c r="N937" s="5" t="s">
        <v>27</v>
      </c>
      <c r="O937" s="10"/>
      <c r="P937" s="5"/>
      <c r="Q937" s="5"/>
      <c r="R937" s="5"/>
      <c r="S937" s="5"/>
    </row>
    <row r="938" customFormat="1" hidden="1" spans="1:19">
      <c r="A938" s="5">
        <v>935</v>
      </c>
      <c r="B938" s="5" t="s">
        <v>4025</v>
      </c>
      <c r="C938" s="5"/>
      <c r="D938" s="5" t="s">
        <v>259</v>
      </c>
      <c r="E938" s="5" t="s">
        <v>4026</v>
      </c>
      <c r="F938" s="5" t="s">
        <v>143</v>
      </c>
      <c r="G938" s="5">
        <v>18</v>
      </c>
      <c r="H938" s="5" t="s">
        <v>17889</v>
      </c>
      <c r="I938" s="5" t="s">
        <v>4027</v>
      </c>
      <c r="J938" s="5">
        <v>15078572946</v>
      </c>
      <c r="K938" s="5" t="s">
        <v>27</v>
      </c>
      <c r="L938" s="10"/>
      <c r="M938" s="5"/>
      <c r="N938" s="5" t="s">
        <v>27</v>
      </c>
      <c r="O938" s="10"/>
      <c r="P938" s="5"/>
      <c r="Q938" s="5"/>
      <c r="R938" s="5"/>
      <c r="S938" s="5"/>
    </row>
    <row r="939" customFormat="1" hidden="1" spans="1:19">
      <c r="A939" s="5">
        <v>936</v>
      </c>
      <c r="B939" s="5" t="s">
        <v>4028</v>
      </c>
      <c r="C939" s="5"/>
      <c r="D939" s="5" t="s">
        <v>259</v>
      </c>
      <c r="E939" s="5" t="s">
        <v>4029</v>
      </c>
      <c r="F939" s="5" t="s">
        <v>143</v>
      </c>
      <c r="G939" s="5">
        <v>21</v>
      </c>
      <c r="H939" s="5" t="s">
        <v>4030</v>
      </c>
      <c r="I939" s="5" t="s">
        <v>4031</v>
      </c>
      <c r="J939" s="5">
        <v>13432016104</v>
      </c>
      <c r="K939" s="5" t="s">
        <v>27</v>
      </c>
      <c r="L939" s="10"/>
      <c r="M939" s="5"/>
      <c r="N939" s="5" t="s">
        <v>27</v>
      </c>
      <c r="O939" s="10"/>
      <c r="P939" s="5"/>
      <c r="Q939" s="5"/>
      <c r="R939" s="5"/>
      <c r="S939" s="5"/>
    </row>
    <row r="940" customFormat="1" hidden="1" spans="1:19">
      <c r="A940" s="5">
        <v>937</v>
      </c>
      <c r="B940" s="5" t="s">
        <v>4032</v>
      </c>
      <c r="C940" s="5"/>
      <c r="D940" s="5" t="s">
        <v>259</v>
      </c>
      <c r="E940" s="5" t="s">
        <v>4033</v>
      </c>
      <c r="F940" s="5" t="s">
        <v>24</v>
      </c>
      <c r="G940" s="5">
        <v>20</v>
      </c>
      <c r="H940" s="5" t="s">
        <v>19958</v>
      </c>
      <c r="I940" s="5" t="s">
        <v>4035</v>
      </c>
      <c r="J940" s="5">
        <v>13737965084</v>
      </c>
      <c r="K940" s="5" t="s">
        <v>27</v>
      </c>
      <c r="L940" s="10"/>
      <c r="M940" s="5"/>
      <c r="N940" s="5" t="s">
        <v>27</v>
      </c>
      <c r="O940" s="10"/>
      <c r="P940" s="5"/>
      <c r="Q940" s="5"/>
      <c r="R940" s="5"/>
      <c r="S940" s="5"/>
    </row>
    <row r="941" customFormat="1" hidden="1" spans="1:19">
      <c r="A941" s="5">
        <v>938</v>
      </c>
      <c r="B941" s="5" t="s">
        <v>4036</v>
      </c>
      <c r="C941" s="5"/>
      <c r="D941" s="5" t="s">
        <v>259</v>
      </c>
      <c r="E941" s="5" t="s">
        <v>4037</v>
      </c>
      <c r="F941" s="5" t="s">
        <v>143</v>
      </c>
      <c r="G941" s="5">
        <v>19</v>
      </c>
      <c r="H941" s="5" t="s">
        <v>17718</v>
      </c>
      <c r="I941" s="5" t="s">
        <v>4039</v>
      </c>
      <c r="J941" s="5">
        <v>13481868733</v>
      </c>
      <c r="K941" s="5" t="s">
        <v>27</v>
      </c>
      <c r="L941" s="10"/>
      <c r="M941" s="5"/>
      <c r="N941" s="5" t="s">
        <v>27</v>
      </c>
      <c r="O941" s="10"/>
      <c r="P941" s="5"/>
      <c r="Q941" s="5"/>
      <c r="R941" s="5"/>
      <c r="S941" s="5"/>
    </row>
    <row r="942" customFormat="1" hidden="1" spans="1:19">
      <c r="A942" s="5">
        <v>939</v>
      </c>
      <c r="B942" s="5" t="s">
        <v>4040</v>
      </c>
      <c r="C942" s="5"/>
      <c r="D942" s="5" t="s">
        <v>259</v>
      </c>
      <c r="E942" s="5" t="s">
        <v>4041</v>
      </c>
      <c r="F942" s="5" t="s">
        <v>24</v>
      </c>
      <c r="G942" s="5">
        <v>19</v>
      </c>
      <c r="H942" s="5" t="s">
        <v>19959</v>
      </c>
      <c r="I942" s="5" t="s">
        <v>4043</v>
      </c>
      <c r="J942" s="5">
        <v>13471800792</v>
      </c>
      <c r="K942" s="5" t="s">
        <v>27</v>
      </c>
      <c r="L942" s="10"/>
      <c r="M942" s="5"/>
      <c r="N942" s="5" t="s">
        <v>27</v>
      </c>
      <c r="O942" s="10"/>
      <c r="P942" s="5"/>
      <c r="Q942" s="5"/>
      <c r="R942" s="5"/>
      <c r="S942" s="5"/>
    </row>
    <row r="943" customFormat="1" hidden="1" spans="1:19">
      <c r="A943" s="5">
        <v>940</v>
      </c>
      <c r="B943" s="5" t="s">
        <v>4044</v>
      </c>
      <c r="C943" s="5"/>
      <c r="D943" s="5" t="s">
        <v>259</v>
      </c>
      <c r="E943" s="5" t="s">
        <v>4045</v>
      </c>
      <c r="F943" s="5" t="s">
        <v>24</v>
      </c>
      <c r="G943" s="5">
        <v>17</v>
      </c>
      <c r="H943" s="5" t="s">
        <v>21365</v>
      </c>
      <c r="I943" s="5" t="s">
        <v>4047</v>
      </c>
      <c r="J943" s="5">
        <v>15177388788</v>
      </c>
      <c r="K943" s="5"/>
      <c r="L943" s="10"/>
      <c r="M943" s="5"/>
      <c r="N943" s="5"/>
      <c r="O943" s="10"/>
      <c r="P943" s="5"/>
      <c r="Q943" s="5"/>
      <c r="R943" s="5"/>
      <c r="S943" s="5"/>
    </row>
    <row r="944" customFormat="1" hidden="1" spans="1:19">
      <c r="A944" s="5">
        <v>941</v>
      </c>
      <c r="B944" s="5" t="s">
        <v>4048</v>
      </c>
      <c r="C944" s="5"/>
      <c r="D944" s="5" t="s">
        <v>259</v>
      </c>
      <c r="E944" s="5" t="s">
        <v>4049</v>
      </c>
      <c r="F944" s="5" t="s">
        <v>143</v>
      </c>
      <c r="G944" s="5">
        <v>19</v>
      </c>
      <c r="H944" s="5" t="s">
        <v>4050</v>
      </c>
      <c r="I944" s="5" t="s">
        <v>4051</v>
      </c>
      <c r="J944" s="5">
        <v>13978107547</v>
      </c>
      <c r="K944" s="5" t="s">
        <v>27</v>
      </c>
      <c r="L944" s="10"/>
      <c r="M944" s="5"/>
      <c r="N944" s="5" t="s">
        <v>27</v>
      </c>
      <c r="O944" s="10"/>
      <c r="P944" s="5"/>
      <c r="Q944" s="5"/>
      <c r="R944" s="5"/>
      <c r="S944" s="5"/>
    </row>
    <row r="945" customFormat="1" hidden="1" spans="1:19">
      <c r="A945" s="5">
        <v>942</v>
      </c>
      <c r="B945" s="5" t="s">
        <v>4052</v>
      </c>
      <c r="C945" s="5"/>
      <c r="D945" s="5" t="s">
        <v>259</v>
      </c>
      <c r="E945" s="5" t="s">
        <v>4053</v>
      </c>
      <c r="F945" s="5" t="s">
        <v>24</v>
      </c>
      <c r="G945" s="5">
        <v>18</v>
      </c>
      <c r="H945" s="5" t="s">
        <v>4054</v>
      </c>
      <c r="I945" s="5" t="s">
        <v>4055</v>
      </c>
      <c r="J945" s="5">
        <v>17776575255</v>
      </c>
      <c r="K945" s="5"/>
      <c r="L945" s="10"/>
      <c r="M945" s="5"/>
      <c r="N945" s="5"/>
      <c r="O945" s="10"/>
      <c r="P945" s="5"/>
      <c r="Q945" s="5"/>
      <c r="R945" s="5"/>
      <c r="S945" s="5"/>
    </row>
    <row r="946" customFormat="1" hidden="1" spans="1:19">
      <c r="A946" s="5">
        <v>943</v>
      </c>
      <c r="B946" s="5" t="s">
        <v>4057</v>
      </c>
      <c r="C946" s="5"/>
      <c r="D946" s="5" t="s">
        <v>259</v>
      </c>
      <c r="E946" s="5" t="s">
        <v>4058</v>
      </c>
      <c r="F946" s="5" t="s">
        <v>24</v>
      </c>
      <c r="G946" s="5">
        <v>17</v>
      </c>
      <c r="H946" s="5" t="s">
        <v>17840</v>
      </c>
      <c r="I946" s="5" t="s">
        <v>4059</v>
      </c>
      <c r="J946" s="5">
        <v>17771180817</v>
      </c>
      <c r="K946" s="5"/>
      <c r="L946" s="10"/>
      <c r="M946" s="5"/>
      <c r="N946" s="5"/>
      <c r="O946" s="10"/>
      <c r="P946" s="5"/>
      <c r="Q946" s="5"/>
      <c r="R946" s="5"/>
      <c r="S946" s="5"/>
    </row>
    <row r="947" customFormat="1" hidden="1" spans="1:19">
      <c r="A947" s="5">
        <v>944</v>
      </c>
      <c r="B947" s="5" t="s">
        <v>4060</v>
      </c>
      <c r="C947" s="5"/>
      <c r="D947" s="5" t="s">
        <v>259</v>
      </c>
      <c r="E947" s="5" t="s">
        <v>4061</v>
      </c>
      <c r="F947" s="5" t="s">
        <v>143</v>
      </c>
      <c r="G947" s="5">
        <v>15</v>
      </c>
      <c r="H947" s="5" t="s">
        <v>17776</v>
      </c>
      <c r="I947" s="5" t="s">
        <v>4063</v>
      </c>
      <c r="J947" s="5">
        <v>13768280860</v>
      </c>
      <c r="K947" s="5"/>
      <c r="L947" s="10"/>
      <c r="M947" s="5"/>
      <c r="N947" s="5"/>
      <c r="O947" s="10"/>
      <c r="P947" s="5"/>
      <c r="Q947" s="5"/>
      <c r="R947" s="5"/>
      <c r="S947" s="5"/>
    </row>
    <row r="948" customFormat="1" hidden="1" spans="1:19">
      <c r="A948" s="5">
        <v>945</v>
      </c>
      <c r="B948" s="5" t="s">
        <v>4064</v>
      </c>
      <c r="C948" s="5"/>
      <c r="D948" s="5" t="s">
        <v>259</v>
      </c>
      <c r="E948" s="5" t="s">
        <v>4065</v>
      </c>
      <c r="F948" s="5" t="s">
        <v>24</v>
      </c>
      <c r="G948" s="5">
        <v>17</v>
      </c>
      <c r="H948" s="5" t="s">
        <v>4066</v>
      </c>
      <c r="I948" s="5" t="s">
        <v>4067</v>
      </c>
      <c r="J948" s="5">
        <v>15277891709</v>
      </c>
      <c r="K948" s="5"/>
      <c r="L948" s="10"/>
      <c r="M948" s="5"/>
      <c r="N948" s="5"/>
      <c r="O948" s="10"/>
      <c r="P948" s="5"/>
      <c r="Q948" s="5"/>
      <c r="R948" s="5"/>
      <c r="S948" s="5"/>
    </row>
    <row r="949" customFormat="1" hidden="1" spans="1:19">
      <c r="A949" s="5">
        <v>946</v>
      </c>
      <c r="B949" s="5" t="s">
        <v>4068</v>
      </c>
      <c r="C949" s="5"/>
      <c r="D949" s="5" t="s">
        <v>259</v>
      </c>
      <c r="E949" s="5" t="s">
        <v>4069</v>
      </c>
      <c r="F949" s="5" t="s">
        <v>143</v>
      </c>
      <c r="G949" s="5">
        <v>18</v>
      </c>
      <c r="H949" s="5" t="s">
        <v>4070</v>
      </c>
      <c r="I949" s="5" t="s">
        <v>4071</v>
      </c>
      <c r="J949" s="5">
        <v>15878846496</v>
      </c>
      <c r="K949" s="5" t="s">
        <v>27</v>
      </c>
      <c r="L949" s="10"/>
      <c r="M949" s="5"/>
      <c r="N949" s="5" t="s">
        <v>27</v>
      </c>
      <c r="O949" s="10"/>
      <c r="P949" s="5"/>
      <c r="Q949" s="5"/>
      <c r="R949" s="5"/>
      <c r="S949" s="5"/>
    </row>
    <row r="950" customFormat="1" hidden="1" spans="1:19">
      <c r="A950" s="5">
        <v>947</v>
      </c>
      <c r="B950" s="5" t="s">
        <v>4072</v>
      </c>
      <c r="C950" s="5"/>
      <c r="D950" s="5" t="s">
        <v>259</v>
      </c>
      <c r="E950" s="5" t="s">
        <v>4073</v>
      </c>
      <c r="F950" s="5" t="s">
        <v>24</v>
      </c>
      <c r="G950" s="5">
        <v>18</v>
      </c>
      <c r="H950" s="5" t="s">
        <v>4074</v>
      </c>
      <c r="I950" s="5" t="s">
        <v>4075</v>
      </c>
      <c r="J950" s="5">
        <v>17776576941</v>
      </c>
      <c r="K950" s="5" t="s">
        <v>27</v>
      </c>
      <c r="L950" s="10"/>
      <c r="M950" s="5"/>
      <c r="N950" s="5" t="s">
        <v>30</v>
      </c>
      <c r="O950" s="10"/>
      <c r="P950" s="5"/>
      <c r="Q950" s="5"/>
      <c r="R950" s="5"/>
      <c r="S950" s="5"/>
    </row>
    <row r="951" customFormat="1" hidden="1" spans="1:19">
      <c r="A951" s="5">
        <v>948</v>
      </c>
      <c r="B951" s="5" t="s">
        <v>4076</v>
      </c>
      <c r="C951" s="5"/>
      <c r="D951" s="5" t="s">
        <v>259</v>
      </c>
      <c r="E951" s="5" t="s">
        <v>4077</v>
      </c>
      <c r="F951" s="5" t="s">
        <v>143</v>
      </c>
      <c r="G951" s="5">
        <v>18</v>
      </c>
      <c r="H951" s="5" t="s">
        <v>4078</v>
      </c>
      <c r="I951" s="5" t="s">
        <v>4079</v>
      </c>
      <c r="J951" s="5">
        <v>17776575513</v>
      </c>
      <c r="K951" s="5"/>
      <c r="L951" s="10"/>
      <c r="M951" s="5"/>
      <c r="N951" s="5"/>
      <c r="O951" s="10"/>
      <c r="P951" s="5"/>
      <c r="Q951" s="5"/>
      <c r="R951" s="5"/>
      <c r="S951" s="5"/>
    </row>
    <row r="952" customFormat="1" hidden="1" spans="1:19">
      <c r="A952" s="5">
        <v>949</v>
      </c>
      <c r="B952" s="5" t="s">
        <v>4080</v>
      </c>
      <c r="C952" s="5"/>
      <c r="D952" s="5" t="s">
        <v>259</v>
      </c>
      <c r="E952" s="5" t="s">
        <v>4081</v>
      </c>
      <c r="F952" s="5" t="s">
        <v>143</v>
      </c>
      <c r="G952" s="5">
        <v>19</v>
      </c>
      <c r="H952" s="5" t="s">
        <v>4082</v>
      </c>
      <c r="I952" s="5" t="s">
        <v>4083</v>
      </c>
      <c r="J952" s="5">
        <v>19977818823</v>
      </c>
      <c r="K952" s="5" t="s">
        <v>27</v>
      </c>
      <c r="L952" s="10"/>
      <c r="M952" s="5"/>
      <c r="N952" s="5" t="s">
        <v>30</v>
      </c>
      <c r="O952" s="10"/>
      <c r="P952" s="5"/>
      <c r="Q952" s="5"/>
      <c r="R952" s="5"/>
      <c r="S952" s="5"/>
    </row>
    <row r="953" customFormat="1" hidden="1" spans="1:19">
      <c r="A953" s="5">
        <v>950</v>
      </c>
      <c r="B953" s="5" t="s">
        <v>4084</v>
      </c>
      <c r="C953" s="5"/>
      <c r="D953" s="5" t="s">
        <v>259</v>
      </c>
      <c r="E953" s="5" t="s">
        <v>4085</v>
      </c>
      <c r="F953" s="5" t="s">
        <v>143</v>
      </c>
      <c r="G953" s="5">
        <v>19</v>
      </c>
      <c r="H953" s="5" t="s">
        <v>18005</v>
      </c>
      <c r="I953" s="5" t="s">
        <v>4087</v>
      </c>
      <c r="J953" s="5">
        <v>15877820636</v>
      </c>
      <c r="K953" s="5" t="s">
        <v>27</v>
      </c>
      <c r="L953" s="10"/>
      <c r="M953" s="5"/>
      <c r="N953" s="5" t="s">
        <v>27</v>
      </c>
      <c r="O953" s="10"/>
      <c r="P953" s="5"/>
      <c r="Q953" s="5"/>
      <c r="R953" s="5"/>
      <c r="S953" s="5"/>
    </row>
    <row r="954" customFormat="1" hidden="1" spans="1:19">
      <c r="A954" s="5">
        <v>951</v>
      </c>
      <c r="B954" s="5" t="s">
        <v>4088</v>
      </c>
      <c r="C954" s="5"/>
      <c r="D954" s="5" t="s">
        <v>259</v>
      </c>
      <c r="E954" s="5" t="s">
        <v>4089</v>
      </c>
      <c r="F954" s="5" t="s">
        <v>143</v>
      </c>
      <c r="G954" s="5">
        <v>18</v>
      </c>
      <c r="H954" s="5" t="s">
        <v>4090</v>
      </c>
      <c r="I954" s="5" t="s">
        <v>4091</v>
      </c>
      <c r="J954" s="5">
        <v>19977825470</v>
      </c>
      <c r="K954" s="5" t="s">
        <v>27</v>
      </c>
      <c r="L954" s="10"/>
      <c r="M954" s="5"/>
      <c r="N954" s="5" t="s">
        <v>27</v>
      </c>
      <c r="O954" s="10"/>
      <c r="P954" s="5"/>
      <c r="Q954" s="5"/>
      <c r="R954" s="5"/>
      <c r="S954" s="5"/>
    </row>
    <row r="955" customFormat="1" hidden="1" spans="1:19">
      <c r="A955" s="5">
        <v>952</v>
      </c>
      <c r="B955" s="5" t="s">
        <v>4092</v>
      </c>
      <c r="C955" s="5"/>
      <c r="D955" s="5" t="s">
        <v>259</v>
      </c>
      <c r="E955" s="5" t="s">
        <v>4093</v>
      </c>
      <c r="F955" s="5" t="s">
        <v>143</v>
      </c>
      <c r="G955" s="5">
        <v>19</v>
      </c>
      <c r="H955" s="5" t="s">
        <v>4094</v>
      </c>
      <c r="I955" s="5" t="s">
        <v>4095</v>
      </c>
      <c r="J955" s="5" t="s">
        <v>19960</v>
      </c>
      <c r="K955" s="5" t="s">
        <v>27</v>
      </c>
      <c r="L955" s="10"/>
      <c r="M955" s="5"/>
      <c r="N955" s="5" t="s">
        <v>27</v>
      </c>
      <c r="O955" s="10"/>
      <c r="P955" s="5"/>
      <c r="Q955" s="5"/>
      <c r="R955" s="5"/>
      <c r="S955" s="5"/>
    </row>
    <row r="956" customFormat="1" hidden="1" spans="1:19">
      <c r="A956" s="5">
        <v>953</v>
      </c>
      <c r="B956" s="5" t="s">
        <v>4096</v>
      </c>
      <c r="C956" s="5"/>
      <c r="D956" s="5" t="s">
        <v>259</v>
      </c>
      <c r="E956" s="5" t="s">
        <v>4097</v>
      </c>
      <c r="F956" s="5" t="s">
        <v>143</v>
      </c>
      <c r="G956" s="5">
        <v>19</v>
      </c>
      <c r="H956" s="5" t="s">
        <v>4098</v>
      </c>
      <c r="I956" s="5" t="s">
        <v>4099</v>
      </c>
      <c r="J956" s="5" t="s">
        <v>18374</v>
      </c>
      <c r="K956" s="5" t="s">
        <v>27</v>
      </c>
      <c r="L956" s="10"/>
      <c r="M956" s="5"/>
      <c r="N956" s="5" t="s">
        <v>27</v>
      </c>
      <c r="O956" s="10"/>
      <c r="P956" s="5"/>
      <c r="Q956" s="5"/>
      <c r="R956" s="5"/>
      <c r="S956" s="5"/>
    </row>
    <row r="957" customFormat="1" hidden="1" spans="1:19">
      <c r="A957" s="5">
        <v>954</v>
      </c>
      <c r="B957" s="5" t="s">
        <v>4100</v>
      </c>
      <c r="C957" s="5"/>
      <c r="D957" s="5" t="s">
        <v>259</v>
      </c>
      <c r="E957" s="5" t="s">
        <v>4101</v>
      </c>
      <c r="F957" s="5" t="s">
        <v>143</v>
      </c>
      <c r="G957" s="5">
        <v>17</v>
      </c>
      <c r="H957" s="5" t="s">
        <v>4102</v>
      </c>
      <c r="I957" s="5" t="s">
        <v>4103</v>
      </c>
      <c r="J957" s="5">
        <v>18176755381</v>
      </c>
      <c r="K957" s="5"/>
      <c r="L957" s="10"/>
      <c r="M957" s="5"/>
      <c r="N957" s="5"/>
      <c r="O957" s="10"/>
      <c r="P957" s="5"/>
      <c r="Q957" s="5"/>
      <c r="R957" s="5"/>
      <c r="S957" s="5"/>
    </row>
    <row r="958" customFormat="1" hidden="1" spans="1:19">
      <c r="A958" s="5">
        <v>955</v>
      </c>
      <c r="B958" s="5" t="s">
        <v>4104</v>
      </c>
      <c r="C958" s="5"/>
      <c r="D958" s="5" t="s">
        <v>259</v>
      </c>
      <c r="E958" s="5" t="s">
        <v>4105</v>
      </c>
      <c r="F958" s="5" t="s">
        <v>24</v>
      </c>
      <c r="G958" s="5">
        <v>18</v>
      </c>
      <c r="H958" s="5" t="s">
        <v>17889</v>
      </c>
      <c r="I958" s="5" t="s">
        <v>4105</v>
      </c>
      <c r="J958" s="5" t="s">
        <v>19961</v>
      </c>
      <c r="K958" s="5" t="s">
        <v>27</v>
      </c>
      <c r="L958" s="10"/>
      <c r="M958" s="5"/>
      <c r="N958" s="5" t="s">
        <v>27</v>
      </c>
      <c r="O958" s="10"/>
      <c r="P958" s="5"/>
      <c r="Q958" s="5"/>
      <c r="R958" s="5"/>
      <c r="S958" s="5"/>
    </row>
    <row r="959" customFormat="1" hidden="1" spans="1:19">
      <c r="A959" s="5">
        <v>956</v>
      </c>
      <c r="B959" s="5" t="s">
        <v>4106</v>
      </c>
      <c r="C959" s="5"/>
      <c r="D959" s="5" t="s">
        <v>259</v>
      </c>
      <c r="E959" s="5" t="s">
        <v>4107</v>
      </c>
      <c r="F959" s="5" t="s">
        <v>24</v>
      </c>
      <c r="G959" s="5">
        <v>18</v>
      </c>
      <c r="H959" s="5" t="s">
        <v>19962</v>
      </c>
      <c r="I959" s="5" t="s">
        <v>4109</v>
      </c>
      <c r="J959" s="5">
        <v>13977816303</v>
      </c>
      <c r="K959" s="5" t="s">
        <v>27</v>
      </c>
      <c r="L959" s="10"/>
      <c r="M959" s="5"/>
      <c r="N959" s="5" t="s">
        <v>27</v>
      </c>
      <c r="O959" s="10"/>
      <c r="P959" s="5"/>
      <c r="Q959" s="5"/>
      <c r="R959" s="5"/>
      <c r="S959" s="5"/>
    </row>
    <row r="960" customFormat="1" hidden="1" spans="1:19">
      <c r="A960" s="5">
        <v>957</v>
      </c>
      <c r="B960" s="5" t="s">
        <v>4110</v>
      </c>
      <c r="C960" s="5"/>
      <c r="D960" s="5" t="s">
        <v>259</v>
      </c>
      <c r="E960" s="5" t="s">
        <v>4111</v>
      </c>
      <c r="F960" s="5" t="s">
        <v>24</v>
      </c>
      <c r="G960" s="5">
        <v>19</v>
      </c>
      <c r="H960" s="5" t="s">
        <v>4112</v>
      </c>
      <c r="I960" s="5" t="s">
        <v>4113</v>
      </c>
      <c r="J960" s="5" t="s">
        <v>19963</v>
      </c>
      <c r="K960" s="5" t="s">
        <v>27</v>
      </c>
      <c r="L960" s="10"/>
      <c r="M960" s="5"/>
      <c r="N960" s="5" t="s">
        <v>27</v>
      </c>
      <c r="O960" s="10"/>
      <c r="P960" s="5"/>
      <c r="Q960" s="5"/>
      <c r="R960" s="5"/>
      <c r="S960" s="5"/>
    </row>
    <row r="961" customFormat="1" hidden="1" spans="1:19">
      <c r="A961" s="5">
        <v>958</v>
      </c>
      <c r="B961" s="5" t="s">
        <v>4114</v>
      </c>
      <c r="C961" s="5"/>
      <c r="D961" s="5" t="s">
        <v>259</v>
      </c>
      <c r="E961" s="5" t="s">
        <v>4115</v>
      </c>
      <c r="F961" s="5" t="s">
        <v>24</v>
      </c>
      <c r="G961" s="5">
        <v>19</v>
      </c>
      <c r="H961" s="5" t="s">
        <v>3139</v>
      </c>
      <c r="I961" s="5" t="s">
        <v>4116</v>
      </c>
      <c r="J961" s="5">
        <v>14726278121</v>
      </c>
      <c r="K961" s="5" t="s">
        <v>27</v>
      </c>
      <c r="L961" s="10"/>
      <c r="M961" s="5"/>
      <c r="N961" s="5" t="s">
        <v>30</v>
      </c>
      <c r="O961" s="10"/>
      <c r="P961" s="5"/>
      <c r="Q961" s="5"/>
      <c r="R961" s="5"/>
      <c r="S961" s="5"/>
    </row>
    <row r="962" customFormat="1" hidden="1" spans="1:19">
      <c r="A962" s="5">
        <v>959</v>
      </c>
      <c r="B962" s="5" t="s">
        <v>4117</v>
      </c>
      <c r="C962" s="5"/>
      <c r="D962" s="5" t="s">
        <v>259</v>
      </c>
      <c r="E962" s="5" t="s">
        <v>4118</v>
      </c>
      <c r="F962" s="5" t="s">
        <v>143</v>
      </c>
      <c r="G962" s="5">
        <v>17</v>
      </c>
      <c r="H962" s="5" t="s">
        <v>17984</v>
      </c>
      <c r="I962" s="5" t="s">
        <v>4120</v>
      </c>
      <c r="J962" s="5">
        <v>15177385828</v>
      </c>
      <c r="K962" s="5"/>
      <c r="L962" s="10"/>
      <c r="M962" s="5"/>
      <c r="N962" s="5"/>
      <c r="O962" s="10"/>
      <c r="P962" s="5"/>
      <c r="Q962" s="5"/>
      <c r="R962" s="5"/>
      <c r="S962" s="5"/>
    </row>
    <row r="963" customFormat="1" hidden="1" spans="1:19">
      <c r="A963" s="5">
        <v>960</v>
      </c>
      <c r="B963" s="5" t="s">
        <v>4121</v>
      </c>
      <c r="C963" s="5"/>
      <c r="D963" s="5" t="s">
        <v>259</v>
      </c>
      <c r="E963" s="5" t="s">
        <v>4122</v>
      </c>
      <c r="F963" s="5" t="s">
        <v>24</v>
      </c>
      <c r="G963" s="5">
        <v>18</v>
      </c>
      <c r="H963" s="5" t="s">
        <v>19222</v>
      </c>
      <c r="I963" s="5" t="s">
        <v>90</v>
      </c>
      <c r="J963" s="5">
        <v>19978821263</v>
      </c>
      <c r="K963" s="5" t="s">
        <v>27</v>
      </c>
      <c r="L963" s="10"/>
      <c r="M963" s="5"/>
      <c r="N963" s="5" t="s">
        <v>27</v>
      </c>
      <c r="O963" s="10"/>
      <c r="P963" s="5"/>
      <c r="Q963" s="5"/>
      <c r="R963" s="5"/>
      <c r="S963" s="5"/>
    </row>
    <row r="964" customFormat="1" hidden="1" spans="1:19">
      <c r="A964" s="5">
        <v>961</v>
      </c>
      <c r="B964" s="5" t="s">
        <v>4124</v>
      </c>
      <c r="C964" s="5"/>
      <c r="D964" s="5" t="s">
        <v>259</v>
      </c>
      <c r="E964" s="5" t="s">
        <v>4125</v>
      </c>
      <c r="F964" s="5" t="s">
        <v>143</v>
      </c>
      <c r="G964" s="5">
        <v>17</v>
      </c>
      <c r="H964" s="5" t="s">
        <v>4126</v>
      </c>
      <c r="I964" s="5" t="s">
        <v>4127</v>
      </c>
      <c r="J964" s="5">
        <v>13481849201</v>
      </c>
      <c r="K964" s="5"/>
      <c r="L964" s="10"/>
      <c r="M964" s="5"/>
      <c r="N964" s="5"/>
      <c r="O964" s="10"/>
      <c r="P964" s="5"/>
      <c r="Q964" s="5"/>
      <c r="R964" s="5"/>
      <c r="S964" s="5"/>
    </row>
    <row r="965" customFormat="1" hidden="1" spans="1:19">
      <c r="A965" s="5">
        <v>962</v>
      </c>
      <c r="B965" s="5" t="s">
        <v>4128</v>
      </c>
      <c r="C965" s="5"/>
      <c r="D965" s="5" t="s">
        <v>259</v>
      </c>
      <c r="E965" s="5" t="s">
        <v>4129</v>
      </c>
      <c r="F965" s="5" t="s">
        <v>143</v>
      </c>
      <c r="G965" s="5">
        <v>19</v>
      </c>
      <c r="H965" s="5" t="s">
        <v>19965</v>
      </c>
      <c r="I965" s="5" t="s">
        <v>4131</v>
      </c>
      <c r="J965" s="5">
        <v>13768281522</v>
      </c>
      <c r="K965" s="5" t="s">
        <v>27</v>
      </c>
      <c r="L965" s="10"/>
      <c r="M965" s="5"/>
      <c r="N965" s="5" t="s">
        <v>27</v>
      </c>
      <c r="O965" s="10"/>
      <c r="P965" s="5"/>
      <c r="Q965" s="5"/>
      <c r="R965" s="5"/>
      <c r="S965" s="5"/>
    </row>
    <row r="966" customFormat="1" hidden="1" spans="1:19">
      <c r="A966" s="5">
        <v>963</v>
      </c>
      <c r="B966" s="5" t="s">
        <v>4132</v>
      </c>
      <c r="C966" s="5"/>
      <c r="D966" s="5" t="s">
        <v>259</v>
      </c>
      <c r="E966" s="5" t="s">
        <v>4133</v>
      </c>
      <c r="F966" s="5" t="s">
        <v>143</v>
      </c>
      <c r="G966" s="5">
        <v>18</v>
      </c>
      <c r="H966" s="5" t="s">
        <v>4134</v>
      </c>
      <c r="I966" s="5" t="s">
        <v>4135</v>
      </c>
      <c r="J966" s="5">
        <v>13737041455</v>
      </c>
      <c r="K966" s="5" t="s">
        <v>27</v>
      </c>
      <c r="L966" s="10"/>
      <c r="M966" s="5"/>
      <c r="N966" s="5" t="s">
        <v>27</v>
      </c>
      <c r="O966" s="10"/>
      <c r="P966" s="5"/>
      <c r="Q966" s="5"/>
      <c r="R966" s="5"/>
      <c r="S966" s="5"/>
    </row>
    <row r="967" customFormat="1" hidden="1" spans="1:19">
      <c r="A967" s="5">
        <v>964</v>
      </c>
      <c r="B967" s="5" t="s">
        <v>4136</v>
      </c>
      <c r="C967" s="5"/>
      <c r="D967" s="5" t="s">
        <v>259</v>
      </c>
      <c r="E967" s="5" t="s">
        <v>4137</v>
      </c>
      <c r="F967" s="5" t="s">
        <v>143</v>
      </c>
      <c r="G967" s="5">
        <v>17</v>
      </c>
      <c r="H967" s="5" t="s">
        <v>21385</v>
      </c>
      <c r="I967" s="5" t="s">
        <v>4139</v>
      </c>
      <c r="J967" s="5">
        <v>15977887581</v>
      </c>
      <c r="K967" s="5"/>
      <c r="L967" s="10"/>
      <c r="M967" s="5"/>
      <c r="N967" s="5"/>
      <c r="O967" s="10"/>
      <c r="P967" s="5"/>
      <c r="Q967" s="5"/>
      <c r="R967" s="5"/>
      <c r="S967" s="5"/>
    </row>
    <row r="968" customFormat="1" hidden="1" spans="1:19">
      <c r="A968" s="5">
        <v>965</v>
      </c>
      <c r="B968" s="5" t="s">
        <v>4140</v>
      </c>
      <c r="C968" s="5"/>
      <c r="D968" s="5" t="s">
        <v>259</v>
      </c>
      <c r="E968" s="5" t="s">
        <v>4141</v>
      </c>
      <c r="F968" s="5" t="s">
        <v>24</v>
      </c>
      <c r="G968" s="5">
        <v>18</v>
      </c>
      <c r="H968" s="5" t="s">
        <v>4142</v>
      </c>
      <c r="I968" s="5" t="s">
        <v>4143</v>
      </c>
      <c r="J968" s="5">
        <v>15949326887</v>
      </c>
      <c r="K968" s="5" t="s">
        <v>27</v>
      </c>
      <c r="L968" s="10"/>
      <c r="M968" s="5"/>
      <c r="N968" s="5" t="s">
        <v>27</v>
      </c>
      <c r="O968" s="10"/>
      <c r="P968" s="5"/>
      <c r="Q968" s="5"/>
      <c r="R968" s="5"/>
      <c r="S968" s="5"/>
    </row>
    <row r="969" customFormat="1" hidden="1" spans="1:19">
      <c r="A969" s="5">
        <v>966</v>
      </c>
      <c r="B969" s="5" t="s">
        <v>4144</v>
      </c>
      <c r="C969" s="5"/>
      <c r="D969" s="5" t="s">
        <v>259</v>
      </c>
      <c r="E969" s="5" t="s">
        <v>1151</v>
      </c>
      <c r="F969" s="5" t="s">
        <v>143</v>
      </c>
      <c r="G969" s="5">
        <v>18</v>
      </c>
      <c r="H969" s="5" t="s">
        <v>19967</v>
      </c>
      <c r="I969" s="5" t="s">
        <v>4146</v>
      </c>
      <c r="J969" s="5">
        <v>13877817535</v>
      </c>
      <c r="K969" s="5" t="s">
        <v>27</v>
      </c>
      <c r="L969" s="10"/>
      <c r="M969" s="5"/>
      <c r="N969" s="5" t="s">
        <v>27</v>
      </c>
      <c r="O969" s="10"/>
      <c r="P969" s="5"/>
      <c r="Q969" s="5"/>
      <c r="R969" s="5"/>
      <c r="S969" s="5"/>
    </row>
    <row r="970" customFormat="1" hidden="1" spans="1:19">
      <c r="A970" s="5">
        <v>967</v>
      </c>
      <c r="B970" s="5" t="s">
        <v>4147</v>
      </c>
      <c r="C970" s="5"/>
      <c r="D970" s="5" t="s">
        <v>259</v>
      </c>
      <c r="E970" s="5" t="s">
        <v>4148</v>
      </c>
      <c r="F970" s="5" t="s">
        <v>24</v>
      </c>
      <c r="G970" s="5">
        <v>18</v>
      </c>
      <c r="H970" s="5" t="s">
        <v>18020</v>
      </c>
      <c r="I970" s="5" t="s">
        <v>4149</v>
      </c>
      <c r="J970" s="5">
        <v>18934969130</v>
      </c>
      <c r="K970" s="5" t="s">
        <v>27</v>
      </c>
      <c r="L970" s="10"/>
      <c r="M970" s="5"/>
      <c r="N970" s="5" t="s">
        <v>27</v>
      </c>
      <c r="O970" s="10"/>
      <c r="P970" s="5"/>
      <c r="Q970" s="5"/>
      <c r="R970" s="5"/>
      <c r="S970" s="5"/>
    </row>
    <row r="971" customFormat="1" hidden="1" spans="1:19">
      <c r="A971" s="5">
        <v>968</v>
      </c>
      <c r="B971" s="5" t="s">
        <v>4150</v>
      </c>
      <c r="C971" s="5"/>
      <c r="D971" s="5" t="s">
        <v>259</v>
      </c>
      <c r="E971" s="5" t="s">
        <v>4151</v>
      </c>
      <c r="F971" s="5" t="s">
        <v>24</v>
      </c>
      <c r="G971" s="5">
        <v>18</v>
      </c>
      <c r="H971" s="5" t="s">
        <v>4152</v>
      </c>
      <c r="I971" s="5" t="s">
        <v>4153</v>
      </c>
      <c r="J971" s="5">
        <v>18278868720</v>
      </c>
      <c r="K971" s="5"/>
      <c r="L971" s="10"/>
      <c r="M971" s="5"/>
      <c r="N971" s="5"/>
      <c r="O971" s="10"/>
      <c r="P971" s="5"/>
      <c r="Q971" s="5"/>
      <c r="R971" s="5"/>
      <c r="S971" s="5"/>
    </row>
    <row r="972" customFormat="1" hidden="1" spans="1:19">
      <c r="A972" s="5">
        <v>969</v>
      </c>
      <c r="B972" s="5" t="s">
        <v>4154</v>
      </c>
      <c r="C972" s="5"/>
      <c r="D972" s="5" t="s">
        <v>259</v>
      </c>
      <c r="E972" s="5" t="s">
        <v>2615</v>
      </c>
      <c r="F972" s="5" t="s">
        <v>143</v>
      </c>
      <c r="G972" s="5">
        <v>16</v>
      </c>
      <c r="H972" s="5"/>
      <c r="I972" s="5" t="s">
        <v>4155</v>
      </c>
      <c r="J972" s="5">
        <v>48023839059</v>
      </c>
      <c r="K972" s="5"/>
      <c r="L972" s="10"/>
      <c r="M972" s="5"/>
      <c r="N972" s="5"/>
      <c r="O972" s="10"/>
      <c r="P972" s="5"/>
      <c r="Q972" s="5"/>
      <c r="R972" s="5"/>
      <c r="S972" s="5"/>
    </row>
    <row r="973" customFormat="1" hidden="1" spans="1:19">
      <c r="A973" s="5">
        <v>970</v>
      </c>
      <c r="B973" s="5" t="s">
        <v>4156</v>
      </c>
      <c r="C973" s="5"/>
      <c r="D973" s="5" t="s">
        <v>259</v>
      </c>
      <c r="E973" s="5" t="s">
        <v>4157</v>
      </c>
      <c r="F973" s="5" t="s">
        <v>24</v>
      </c>
      <c r="G973" s="5">
        <v>17</v>
      </c>
      <c r="H973" s="5" t="s">
        <v>2362</v>
      </c>
      <c r="I973" s="5" t="s">
        <v>4158</v>
      </c>
      <c r="J973" s="5">
        <v>15977888160</v>
      </c>
      <c r="K973" s="5"/>
      <c r="L973" s="10"/>
      <c r="M973" s="5"/>
      <c r="N973" s="5"/>
      <c r="O973" s="10"/>
      <c r="P973" s="5"/>
      <c r="Q973" s="5"/>
      <c r="R973" s="5"/>
      <c r="S973" s="5"/>
    </row>
    <row r="974" customFormat="1" hidden="1" spans="1:19">
      <c r="A974" s="5">
        <v>971</v>
      </c>
      <c r="B974" s="5" t="s">
        <v>4159</v>
      </c>
      <c r="C974" s="5"/>
      <c r="D974" s="5" t="s">
        <v>259</v>
      </c>
      <c r="E974" s="5" t="s">
        <v>4160</v>
      </c>
      <c r="F974" s="5" t="s">
        <v>143</v>
      </c>
      <c r="G974" s="5">
        <v>20</v>
      </c>
      <c r="H974" s="5" t="s">
        <v>2935</v>
      </c>
      <c r="I974" s="5" t="s">
        <v>2900</v>
      </c>
      <c r="J974" s="5">
        <v>13794798255</v>
      </c>
      <c r="K974" s="5" t="s">
        <v>27</v>
      </c>
      <c r="L974" s="10"/>
      <c r="M974" s="5"/>
      <c r="N974" s="5" t="s">
        <v>27</v>
      </c>
      <c r="O974" s="10"/>
      <c r="P974" s="5"/>
      <c r="Q974" s="5"/>
      <c r="R974" s="5"/>
      <c r="S974" s="5"/>
    </row>
    <row r="975" customFormat="1" hidden="1" spans="1:19">
      <c r="A975" s="5">
        <v>972</v>
      </c>
      <c r="B975" s="5" t="s">
        <v>4161</v>
      </c>
      <c r="C975" s="5"/>
      <c r="D975" s="5" t="s">
        <v>259</v>
      </c>
      <c r="E975" s="5" t="s">
        <v>4162</v>
      </c>
      <c r="F975" s="5" t="s">
        <v>24</v>
      </c>
      <c r="G975" s="5">
        <v>18</v>
      </c>
      <c r="H975" s="5" t="s">
        <v>1955</v>
      </c>
      <c r="I975" s="5" t="s">
        <v>4163</v>
      </c>
      <c r="J975" s="5">
        <v>13471802165</v>
      </c>
      <c r="K975" s="5" t="s">
        <v>27</v>
      </c>
      <c r="L975" s="10"/>
      <c r="M975" s="5"/>
      <c r="N975" s="5" t="s">
        <v>27</v>
      </c>
      <c r="O975" s="10"/>
      <c r="P975" s="5"/>
      <c r="Q975" s="5"/>
      <c r="R975" s="5"/>
      <c r="S975" s="5"/>
    </row>
    <row r="976" customFormat="1" hidden="1" spans="1:19">
      <c r="A976" s="5">
        <v>973</v>
      </c>
      <c r="B976" s="5" t="s">
        <v>4164</v>
      </c>
      <c r="C976" s="5"/>
      <c r="D976" s="5" t="s">
        <v>259</v>
      </c>
      <c r="E976" s="5" t="s">
        <v>4165</v>
      </c>
      <c r="F976" s="5" t="s">
        <v>24</v>
      </c>
      <c r="G976" s="5">
        <v>18</v>
      </c>
      <c r="H976" s="5" t="s">
        <v>4166</v>
      </c>
      <c r="I976" s="5" t="s">
        <v>4167</v>
      </c>
      <c r="J976" s="5">
        <v>13929002781</v>
      </c>
      <c r="K976" s="5" t="s">
        <v>27</v>
      </c>
      <c r="L976" s="10"/>
      <c r="M976" s="5"/>
      <c r="N976" s="5" t="s">
        <v>27</v>
      </c>
      <c r="O976" s="10"/>
      <c r="P976" s="5"/>
      <c r="Q976" s="5"/>
      <c r="R976" s="5"/>
      <c r="S976" s="5"/>
    </row>
    <row r="977" customFormat="1" hidden="1" spans="1:19">
      <c r="A977" s="5">
        <v>974</v>
      </c>
      <c r="B977" s="5" t="s">
        <v>19968</v>
      </c>
      <c r="C977" s="5"/>
      <c r="D977" s="5" t="s">
        <v>259</v>
      </c>
      <c r="E977" s="5" t="s">
        <v>19969</v>
      </c>
      <c r="F977" s="5" t="s">
        <v>24</v>
      </c>
      <c r="G977" s="5">
        <v>18</v>
      </c>
      <c r="H977" s="5" t="s">
        <v>17321</v>
      </c>
      <c r="I977" s="5" t="s">
        <v>19970</v>
      </c>
      <c r="J977" s="5">
        <v>18903088462</v>
      </c>
      <c r="K977" s="5"/>
      <c r="L977" s="10"/>
      <c r="M977" s="5"/>
      <c r="N977" s="5"/>
      <c r="O977" s="10"/>
      <c r="P977" s="5"/>
      <c r="Q977" s="5"/>
      <c r="R977" s="5"/>
      <c r="S977" s="5"/>
    </row>
    <row r="978" customFormat="1" hidden="1" spans="1:19">
      <c r="A978" s="5">
        <v>975</v>
      </c>
      <c r="B978" s="5" t="s">
        <v>4168</v>
      </c>
      <c r="C978" s="5"/>
      <c r="D978" s="5" t="s">
        <v>265</v>
      </c>
      <c r="E978" s="5" t="s">
        <v>4169</v>
      </c>
      <c r="F978" s="5" t="s">
        <v>24</v>
      </c>
      <c r="G978" s="5">
        <v>20</v>
      </c>
      <c r="H978" s="5" t="s">
        <v>4170</v>
      </c>
      <c r="I978" s="5" t="s">
        <v>4171</v>
      </c>
      <c r="J978" s="5">
        <v>15363053398</v>
      </c>
      <c r="K978" s="5"/>
      <c r="L978" s="10"/>
      <c r="M978" s="5"/>
      <c r="N978" s="5"/>
      <c r="O978" s="10"/>
      <c r="P978" s="5"/>
      <c r="Q978" s="5"/>
      <c r="R978" s="5"/>
      <c r="S978" s="5"/>
    </row>
    <row r="979" customFormat="1" hidden="1" spans="1:19">
      <c r="A979" s="5">
        <v>976</v>
      </c>
      <c r="B979" s="5" t="s">
        <v>4174</v>
      </c>
      <c r="C979" s="5"/>
      <c r="D979" s="5" t="s">
        <v>265</v>
      </c>
      <c r="E979" s="5" t="s">
        <v>4175</v>
      </c>
      <c r="F979" s="5" t="s">
        <v>24</v>
      </c>
      <c r="G979" s="5">
        <v>19</v>
      </c>
      <c r="H979" s="5" t="s">
        <v>1735</v>
      </c>
      <c r="I979" s="5" t="s">
        <v>4176</v>
      </c>
      <c r="J979" s="5">
        <v>15107783699</v>
      </c>
      <c r="K979" s="5" t="s">
        <v>27</v>
      </c>
      <c r="L979" s="10"/>
      <c r="M979" s="5"/>
      <c r="N979" s="5" t="s">
        <v>27</v>
      </c>
      <c r="O979" s="10"/>
      <c r="P979" s="5"/>
      <c r="Q979" s="5"/>
      <c r="R979" s="5"/>
      <c r="S979" s="5"/>
    </row>
    <row r="980" customFormat="1" hidden="1" spans="1:19">
      <c r="A980" s="5">
        <v>977</v>
      </c>
      <c r="B980" s="5" t="s">
        <v>4177</v>
      </c>
      <c r="C980" s="5"/>
      <c r="D980" s="5" t="s">
        <v>265</v>
      </c>
      <c r="E980" s="5" t="s">
        <v>4178</v>
      </c>
      <c r="F980" s="5" t="s">
        <v>143</v>
      </c>
      <c r="G980" s="5">
        <v>18</v>
      </c>
      <c r="H980" s="5" t="s">
        <v>4179</v>
      </c>
      <c r="I980" s="5" t="s">
        <v>4180</v>
      </c>
      <c r="J980" s="5">
        <v>13617784085</v>
      </c>
      <c r="K980" s="5"/>
      <c r="L980" s="10"/>
      <c r="M980" s="5"/>
      <c r="N980" s="5"/>
      <c r="O980" s="10"/>
      <c r="P980" s="5"/>
      <c r="Q980" s="5"/>
      <c r="R980" s="5"/>
      <c r="S980" s="5"/>
    </row>
    <row r="981" customFormat="1" hidden="1" spans="1:19">
      <c r="A981" s="5">
        <v>978</v>
      </c>
      <c r="B981" s="5" t="s">
        <v>4183</v>
      </c>
      <c r="C981" s="5"/>
      <c r="D981" s="5" t="s">
        <v>265</v>
      </c>
      <c r="E981" s="5" t="s">
        <v>4184</v>
      </c>
      <c r="F981" s="5" t="s">
        <v>143</v>
      </c>
      <c r="G981" s="5">
        <v>21</v>
      </c>
      <c r="H981" s="5" t="s">
        <v>4185</v>
      </c>
      <c r="I981" s="5" t="s">
        <v>867</v>
      </c>
      <c r="J981" s="5">
        <v>18877856618</v>
      </c>
      <c r="K981" s="5" t="s">
        <v>27</v>
      </c>
      <c r="L981" s="10"/>
      <c r="M981" s="5"/>
      <c r="N981" s="5" t="s">
        <v>30</v>
      </c>
      <c r="O981" s="10"/>
      <c r="P981" s="5"/>
      <c r="Q981" s="5"/>
      <c r="R981" s="5"/>
      <c r="S981" s="5"/>
    </row>
    <row r="982" customFormat="1" hidden="1" spans="1:19">
      <c r="A982" s="5">
        <v>979</v>
      </c>
      <c r="B982" s="5" t="s">
        <v>4186</v>
      </c>
      <c r="C982" s="5"/>
      <c r="D982" s="5" t="s">
        <v>265</v>
      </c>
      <c r="E982" s="5" t="s">
        <v>4187</v>
      </c>
      <c r="F982" s="5" t="s">
        <v>143</v>
      </c>
      <c r="G982" s="5">
        <v>20</v>
      </c>
      <c r="H982" s="5" t="s">
        <v>19355</v>
      </c>
      <c r="I982" s="5" t="s">
        <v>4189</v>
      </c>
      <c r="J982" s="5">
        <v>18077894100</v>
      </c>
      <c r="K982" s="5" t="s">
        <v>27</v>
      </c>
      <c r="L982" s="10"/>
      <c r="M982" s="5"/>
      <c r="N982" s="5" t="s">
        <v>30</v>
      </c>
      <c r="O982" s="10"/>
      <c r="P982" s="5"/>
      <c r="Q982" s="5"/>
      <c r="R982" s="5"/>
      <c r="S982" s="5"/>
    </row>
    <row r="983" customFormat="1" hidden="1" spans="1:19">
      <c r="A983" s="5">
        <v>980</v>
      </c>
      <c r="B983" s="5" t="s">
        <v>4191</v>
      </c>
      <c r="C983" s="5"/>
      <c r="D983" s="5" t="s">
        <v>265</v>
      </c>
      <c r="E983" s="5" t="s">
        <v>4192</v>
      </c>
      <c r="F983" s="5" t="s">
        <v>24</v>
      </c>
      <c r="G983" s="5">
        <v>22</v>
      </c>
      <c r="H983" s="5" t="s">
        <v>3714</v>
      </c>
      <c r="I983" s="5" t="s">
        <v>4193</v>
      </c>
      <c r="J983" s="5" t="s">
        <v>4194</v>
      </c>
      <c r="K983" s="5" t="s">
        <v>27</v>
      </c>
      <c r="L983" s="10"/>
      <c r="M983" s="5"/>
      <c r="N983" s="5" t="s">
        <v>27</v>
      </c>
      <c r="O983" s="10"/>
      <c r="P983" s="5"/>
      <c r="Q983" s="5"/>
      <c r="R983" s="5"/>
      <c r="S983" s="5"/>
    </row>
    <row r="984" customFormat="1" hidden="1" spans="1:19">
      <c r="A984" s="5">
        <v>981</v>
      </c>
      <c r="B984" s="5" t="s">
        <v>4195</v>
      </c>
      <c r="C984" s="5"/>
      <c r="D984" s="5" t="s">
        <v>265</v>
      </c>
      <c r="E984" s="5" t="s">
        <v>4196</v>
      </c>
      <c r="F984" s="5" t="s">
        <v>24</v>
      </c>
      <c r="G984" s="5">
        <v>16</v>
      </c>
      <c r="H984" s="5" t="s">
        <v>1543</v>
      </c>
      <c r="I984" s="5" t="s">
        <v>4197</v>
      </c>
      <c r="J984" s="5">
        <v>19978808546</v>
      </c>
      <c r="K984" s="5"/>
      <c r="L984" s="10"/>
      <c r="M984" s="5"/>
      <c r="N984" s="5"/>
      <c r="O984" s="10"/>
      <c r="P984" s="5"/>
      <c r="Q984" s="5"/>
      <c r="R984" s="5"/>
      <c r="S984" s="5"/>
    </row>
    <row r="985" customFormat="1" hidden="1" spans="1:19">
      <c r="A985" s="5">
        <v>982</v>
      </c>
      <c r="B985" s="5" t="s">
        <v>4198</v>
      </c>
      <c r="C985" s="5"/>
      <c r="D985" s="5" t="s">
        <v>265</v>
      </c>
      <c r="E985" s="5" t="s">
        <v>4199</v>
      </c>
      <c r="F985" s="5" t="s">
        <v>143</v>
      </c>
      <c r="G985" s="5">
        <v>19</v>
      </c>
      <c r="H985" s="5" t="s">
        <v>4200</v>
      </c>
      <c r="I985" s="5" t="s">
        <v>4201</v>
      </c>
      <c r="J985" s="5">
        <v>19977899418</v>
      </c>
      <c r="K985" s="5" t="s">
        <v>27</v>
      </c>
      <c r="L985" s="10"/>
      <c r="M985" s="5"/>
      <c r="N985" s="5" t="s">
        <v>27</v>
      </c>
      <c r="O985" s="10"/>
      <c r="P985" s="5"/>
      <c r="Q985" s="5"/>
      <c r="R985" s="5"/>
      <c r="S985" s="5"/>
    </row>
    <row r="986" customFormat="1" hidden="1" spans="1:19">
      <c r="A986" s="5">
        <v>983</v>
      </c>
      <c r="B986" s="5" t="s">
        <v>4203</v>
      </c>
      <c r="C986" s="5"/>
      <c r="D986" s="5" t="s">
        <v>265</v>
      </c>
      <c r="E986" s="5" t="s">
        <v>4204</v>
      </c>
      <c r="F986" s="5" t="s">
        <v>24</v>
      </c>
      <c r="G986" s="5">
        <v>19</v>
      </c>
      <c r="H986" s="5" t="s">
        <v>4205</v>
      </c>
      <c r="I986" s="5" t="s">
        <v>4206</v>
      </c>
      <c r="J986" s="5">
        <v>17776183909</v>
      </c>
      <c r="K986" s="5"/>
      <c r="L986" s="10"/>
      <c r="M986" s="5"/>
      <c r="N986" s="5"/>
      <c r="O986" s="10"/>
      <c r="P986" s="5"/>
      <c r="Q986" s="5"/>
      <c r="R986" s="5"/>
      <c r="S986" s="5"/>
    </row>
    <row r="987" customFormat="1" hidden="1" spans="1:19">
      <c r="A987" s="5">
        <v>984</v>
      </c>
      <c r="B987" s="5" t="s">
        <v>4207</v>
      </c>
      <c r="C987" s="5"/>
      <c r="D987" s="5" t="s">
        <v>265</v>
      </c>
      <c r="E987" s="5" t="s">
        <v>4208</v>
      </c>
      <c r="F987" s="5" t="s">
        <v>24</v>
      </c>
      <c r="G987" s="5">
        <v>18</v>
      </c>
      <c r="H987" s="5" t="s">
        <v>19971</v>
      </c>
      <c r="I987" s="5" t="s">
        <v>4210</v>
      </c>
      <c r="J987" s="5" t="s">
        <v>4211</v>
      </c>
      <c r="K987" s="5" t="s">
        <v>27</v>
      </c>
      <c r="L987" s="10"/>
      <c r="M987" s="5"/>
      <c r="N987" s="5" t="s">
        <v>27</v>
      </c>
      <c r="O987" s="10"/>
      <c r="P987" s="5"/>
      <c r="Q987" s="5"/>
      <c r="R987" s="5"/>
      <c r="S987" s="5"/>
    </row>
    <row r="988" customFormat="1" hidden="1" spans="1:19">
      <c r="A988" s="5">
        <v>985</v>
      </c>
      <c r="B988" s="5" t="s">
        <v>4212</v>
      </c>
      <c r="C988" s="5"/>
      <c r="D988" s="5" t="s">
        <v>265</v>
      </c>
      <c r="E988" s="5" t="s">
        <v>4213</v>
      </c>
      <c r="F988" s="5" t="s">
        <v>143</v>
      </c>
      <c r="G988" s="5">
        <v>19</v>
      </c>
      <c r="H988" s="5" t="s">
        <v>4214</v>
      </c>
      <c r="I988" s="5" t="s">
        <v>4215</v>
      </c>
      <c r="J988" s="5">
        <v>15777893003</v>
      </c>
      <c r="K988" s="5" t="s">
        <v>27</v>
      </c>
      <c r="L988" s="10"/>
      <c r="M988" s="5"/>
      <c r="N988" s="5" t="s">
        <v>27</v>
      </c>
      <c r="O988" s="10"/>
      <c r="P988" s="5"/>
      <c r="Q988" s="5"/>
      <c r="R988" s="5"/>
      <c r="S988" s="5"/>
    </row>
    <row r="989" customFormat="1" hidden="1" spans="1:19">
      <c r="A989" s="5">
        <v>986</v>
      </c>
      <c r="B989" s="5" t="s">
        <v>4216</v>
      </c>
      <c r="C989" s="5"/>
      <c r="D989" s="5" t="s">
        <v>265</v>
      </c>
      <c r="E989" s="5" t="s">
        <v>4217</v>
      </c>
      <c r="F989" s="5" t="s">
        <v>143</v>
      </c>
      <c r="G989" s="5">
        <v>17</v>
      </c>
      <c r="H989" s="5" t="s">
        <v>4218</v>
      </c>
      <c r="I989" s="5" t="s">
        <v>3187</v>
      </c>
      <c r="J989" s="5">
        <v>13471849119</v>
      </c>
      <c r="K989" s="5"/>
      <c r="L989" s="10"/>
      <c r="M989" s="5"/>
      <c r="N989" s="5"/>
      <c r="O989" s="10"/>
      <c r="P989" s="5"/>
      <c r="Q989" s="5"/>
      <c r="R989" s="5"/>
      <c r="S989" s="5"/>
    </row>
    <row r="990" customFormat="1" hidden="1" spans="1:19">
      <c r="A990" s="5">
        <v>987</v>
      </c>
      <c r="B990" s="5" t="s">
        <v>4219</v>
      </c>
      <c r="C990" s="5"/>
      <c r="D990" s="5" t="s">
        <v>265</v>
      </c>
      <c r="E990" s="5" t="s">
        <v>4220</v>
      </c>
      <c r="F990" s="5" t="s">
        <v>24</v>
      </c>
      <c r="G990" s="5">
        <v>17</v>
      </c>
      <c r="H990" s="5" t="s">
        <v>19240</v>
      </c>
      <c r="I990" s="5" t="s">
        <v>4222</v>
      </c>
      <c r="J990" s="5">
        <v>13667780319</v>
      </c>
      <c r="K990" s="5"/>
      <c r="L990" s="10"/>
      <c r="M990" s="5"/>
      <c r="N990" s="5"/>
      <c r="O990" s="10"/>
      <c r="P990" s="5"/>
      <c r="Q990" s="5"/>
      <c r="R990" s="5"/>
      <c r="S990" s="5"/>
    </row>
    <row r="991" customFormat="1" hidden="1" spans="1:19">
      <c r="A991" s="5">
        <v>988</v>
      </c>
      <c r="B991" s="5" t="s">
        <v>4224</v>
      </c>
      <c r="C991" s="5"/>
      <c r="D991" s="5" t="s">
        <v>265</v>
      </c>
      <c r="E991" s="5" t="s">
        <v>4225</v>
      </c>
      <c r="F991" s="5" t="s">
        <v>24</v>
      </c>
      <c r="G991" s="5">
        <v>18</v>
      </c>
      <c r="H991" s="5" t="s">
        <v>19972</v>
      </c>
      <c r="I991" s="5" t="s">
        <v>4227</v>
      </c>
      <c r="J991" s="5">
        <v>17396795612</v>
      </c>
      <c r="K991" s="5" t="s">
        <v>27</v>
      </c>
      <c r="L991" s="10"/>
      <c r="M991" s="5"/>
      <c r="N991" s="5" t="s">
        <v>27</v>
      </c>
      <c r="O991" s="10"/>
      <c r="P991" s="5"/>
      <c r="Q991" s="5"/>
      <c r="R991" s="5"/>
      <c r="S991" s="5"/>
    </row>
    <row r="992" customFormat="1" hidden="1" spans="1:19">
      <c r="A992" s="5">
        <v>989</v>
      </c>
      <c r="B992" s="5" t="s">
        <v>4228</v>
      </c>
      <c r="C992" s="5"/>
      <c r="D992" s="5" t="s">
        <v>265</v>
      </c>
      <c r="E992" s="5" t="s">
        <v>4229</v>
      </c>
      <c r="F992" s="5" t="s">
        <v>143</v>
      </c>
      <c r="G992" s="5">
        <v>19</v>
      </c>
      <c r="H992" s="5" t="s">
        <v>4230</v>
      </c>
      <c r="I992" s="5" t="s">
        <v>4231</v>
      </c>
      <c r="J992" s="5">
        <v>18977826925</v>
      </c>
      <c r="K992" s="5" t="s">
        <v>27</v>
      </c>
      <c r="L992" s="10"/>
      <c r="M992" s="5"/>
      <c r="N992" s="5" t="s">
        <v>27</v>
      </c>
      <c r="O992" s="10"/>
      <c r="P992" s="5"/>
      <c r="Q992" s="5"/>
      <c r="R992" s="5"/>
      <c r="S992" s="5"/>
    </row>
    <row r="993" customFormat="1" hidden="1" spans="1:19">
      <c r="A993" s="5">
        <v>990</v>
      </c>
      <c r="B993" s="5" t="s">
        <v>4232</v>
      </c>
      <c r="C993" s="5"/>
      <c r="D993" s="5" t="s">
        <v>265</v>
      </c>
      <c r="E993" s="5" t="s">
        <v>4233</v>
      </c>
      <c r="F993" s="5" t="s">
        <v>24</v>
      </c>
      <c r="G993" s="5">
        <v>16</v>
      </c>
      <c r="H993" s="5" t="s">
        <v>18311</v>
      </c>
      <c r="I993" s="5" t="s">
        <v>4235</v>
      </c>
      <c r="J993" s="5">
        <v>15949329248</v>
      </c>
      <c r="K993" s="5"/>
      <c r="L993" s="10"/>
      <c r="M993" s="5"/>
      <c r="N993" s="5"/>
      <c r="O993" s="10"/>
      <c r="P993" s="5"/>
      <c r="Q993" s="5"/>
      <c r="R993" s="5"/>
      <c r="S993" s="5"/>
    </row>
    <row r="994" customFormat="1" hidden="1" spans="1:19">
      <c r="A994" s="5">
        <v>991</v>
      </c>
      <c r="B994" s="5" t="s">
        <v>4236</v>
      </c>
      <c r="C994" s="5"/>
      <c r="D994" s="5" t="s">
        <v>265</v>
      </c>
      <c r="E994" s="5" t="s">
        <v>4237</v>
      </c>
      <c r="F994" s="5" t="s">
        <v>24</v>
      </c>
      <c r="G994" s="5">
        <v>18</v>
      </c>
      <c r="H994" s="5" t="s">
        <v>4238</v>
      </c>
      <c r="I994" s="5" t="s">
        <v>4239</v>
      </c>
      <c r="J994" s="5">
        <v>15949328448</v>
      </c>
      <c r="K994" s="5" t="s">
        <v>27</v>
      </c>
      <c r="L994" s="10"/>
      <c r="M994" s="5"/>
      <c r="N994" s="5" t="s">
        <v>27</v>
      </c>
      <c r="O994" s="10"/>
      <c r="P994" s="5"/>
      <c r="Q994" s="5"/>
      <c r="R994" s="5"/>
      <c r="S994" s="5"/>
    </row>
    <row r="995" customFormat="1" hidden="1" spans="1:19">
      <c r="A995" s="5">
        <v>992</v>
      </c>
      <c r="B995" s="5" t="s">
        <v>4240</v>
      </c>
      <c r="C995" s="5"/>
      <c r="D995" s="5" t="s">
        <v>265</v>
      </c>
      <c r="E995" s="5" t="s">
        <v>4241</v>
      </c>
      <c r="F995" s="5" t="s">
        <v>24</v>
      </c>
      <c r="G995" s="5">
        <v>18</v>
      </c>
      <c r="H995" s="5" t="s">
        <v>4242</v>
      </c>
      <c r="I995" s="5" t="s">
        <v>4243</v>
      </c>
      <c r="J995" s="5">
        <v>13481848588</v>
      </c>
      <c r="K995" s="5"/>
      <c r="L995" s="10"/>
      <c r="M995" s="5"/>
      <c r="N995" s="5"/>
      <c r="O995" s="10"/>
      <c r="P995" s="5"/>
      <c r="Q995" s="5"/>
      <c r="R995" s="5"/>
      <c r="S995" s="5"/>
    </row>
    <row r="996" customFormat="1" hidden="1" spans="1:19">
      <c r="A996" s="5">
        <v>993</v>
      </c>
      <c r="B996" s="5" t="s">
        <v>4244</v>
      </c>
      <c r="C996" s="5"/>
      <c r="D996" s="5" t="s">
        <v>265</v>
      </c>
      <c r="E996" s="5" t="s">
        <v>4245</v>
      </c>
      <c r="F996" s="5" t="s">
        <v>143</v>
      </c>
      <c r="G996" s="5">
        <v>18</v>
      </c>
      <c r="H996" s="5" t="s">
        <v>4246</v>
      </c>
      <c r="I996" s="5" t="s">
        <v>2490</v>
      </c>
      <c r="J996" s="5">
        <v>18177871484</v>
      </c>
      <c r="K996" s="5" t="s">
        <v>27</v>
      </c>
      <c r="L996" s="10"/>
      <c r="M996" s="5"/>
      <c r="N996" s="5" t="s">
        <v>27</v>
      </c>
      <c r="O996" s="10"/>
      <c r="P996" s="5"/>
      <c r="Q996" s="5"/>
      <c r="R996" s="5"/>
      <c r="S996" s="5"/>
    </row>
    <row r="997" customFormat="1" hidden="1" spans="1:19">
      <c r="A997" s="5">
        <v>994</v>
      </c>
      <c r="B997" s="5" t="s">
        <v>4247</v>
      </c>
      <c r="C997" s="5"/>
      <c r="D997" s="5" t="s">
        <v>265</v>
      </c>
      <c r="E997" s="5" t="s">
        <v>4248</v>
      </c>
      <c r="F997" s="5" t="s">
        <v>143</v>
      </c>
      <c r="G997" s="5">
        <v>18</v>
      </c>
      <c r="H997" s="5" t="s">
        <v>19288</v>
      </c>
      <c r="I997" s="5" t="s">
        <v>19973</v>
      </c>
      <c r="J997" s="5" t="s">
        <v>4250</v>
      </c>
      <c r="K997" s="5" t="s">
        <v>27</v>
      </c>
      <c r="L997" s="10"/>
      <c r="M997" s="5"/>
      <c r="N997" s="5" t="s">
        <v>27</v>
      </c>
      <c r="O997" s="10"/>
      <c r="P997" s="5"/>
      <c r="Q997" s="5"/>
      <c r="R997" s="5"/>
      <c r="S997" s="5"/>
    </row>
    <row r="998" customFormat="1" hidden="1" spans="1:19">
      <c r="A998" s="5">
        <v>995</v>
      </c>
      <c r="B998" s="5" t="s">
        <v>4253</v>
      </c>
      <c r="C998" s="5"/>
      <c r="D998" s="5" t="s">
        <v>265</v>
      </c>
      <c r="E998" s="5" t="s">
        <v>4254</v>
      </c>
      <c r="F998" s="5" t="s">
        <v>24</v>
      </c>
      <c r="G998" s="5">
        <v>17</v>
      </c>
      <c r="H998" s="5" t="s">
        <v>4019</v>
      </c>
      <c r="I998" s="5" t="s">
        <v>4255</v>
      </c>
      <c r="J998" s="5" t="s">
        <v>4256</v>
      </c>
      <c r="K998" s="5"/>
      <c r="L998" s="10"/>
      <c r="M998" s="5"/>
      <c r="N998" s="5"/>
      <c r="O998" s="10"/>
      <c r="P998" s="5"/>
      <c r="Q998" s="5"/>
      <c r="R998" s="5"/>
      <c r="S998" s="5"/>
    </row>
    <row r="999" customFormat="1" hidden="1" spans="1:19">
      <c r="A999" s="5">
        <v>996</v>
      </c>
      <c r="B999" s="5" t="s">
        <v>4258</v>
      </c>
      <c r="C999" s="5"/>
      <c r="D999" s="5" t="s">
        <v>265</v>
      </c>
      <c r="E999" s="5" t="s">
        <v>4259</v>
      </c>
      <c r="F999" s="5" t="s">
        <v>24</v>
      </c>
      <c r="G999" s="5">
        <v>18</v>
      </c>
      <c r="H999" s="5" t="s">
        <v>17673</v>
      </c>
      <c r="I999" s="5" t="s">
        <v>4260</v>
      </c>
      <c r="J999" s="5">
        <v>13768280291</v>
      </c>
      <c r="K999" s="5"/>
      <c r="L999" s="10"/>
      <c r="M999" s="5"/>
      <c r="N999" s="5"/>
      <c r="O999" s="10"/>
      <c r="P999" s="5"/>
      <c r="Q999" s="5"/>
      <c r="R999" s="5"/>
      <c r="S999" s="5"/>
    </row>
    <row r="1000" customFormat="1" hidden="1" spans="1:19">
      <c r="A1000" s="5">
        <v>997</v>
      </c>
      <c r="B1000" s="5" t="s">
        <v>4261</v>
      </c>
      <c r="C1000" s="5"/>
      <c r="D1000" s="5" t="s">
        <v>265</v>
      </c>
      <c r="E1000" s="5" t="s">
        <v>4262</v>
      </c>
      <c r="F1000" s="5" t="s">
        <v>24</v>
      </c>
      <c r="G1000" s="5">
        <v>18</v>
      </c>
      <c r="H1000" s="5" t="s">
        <v>18026</v>
      </c>
      <c r="I1000" s="5" t="s">
        <v>4264</v>
      </c>
      <c r="J1000" s="5">
        <v>15177892909</v>
      </c>
      <c r="K1000" s="5"/>
      <c r="L1000" s="10"/>
      <c r="M1000" s="5"/>
      <c r="N1000" s="5"/>
      <c r="O1000" s="10"/>
      <c r="P1000" s="5"/>
      <c r="Q1000" s="5"/>
      <c r="R1000" s="5"/>
      <c r="S1000" s="5"/>
    </row>
    <row r="1001" customFormat="1" hidden="1" spans="1:19">
      <c r="A1001" s="5">
        <v>998</v>
      </c>
      <c r="B1001" s="5" t="s">
        <v>4265</v>
      </c>
      <c r="C1001" s="5"/>
      <c r="D1001" s="5" t="s">
        <v>265</v>
      </c>
      <c r="E1001" s="5" t="s">
        <v>4266</v>
      </c>
      <c r="F1001" s="5" t="s">
        <v>143</v>
      </c>
      <c r="G1001" s="5">
        <v>18</v>
      </c>
      <c r="H1001" s="5" t="s">
        <v>19333</v>
      </c>
      <c r="I1001" s="5" t="s">
        <v>4268</v>
      </c>
      <c r="J1001" s="5">
        <v>13481848705</v>
      </c>
      <c r="K1001" s="5" t="s">
        <v>27</v>
      </c>
      <c r="L1001" s="10"/>
      <c r="M1001" s="5"/>
      <c r="N1001" s="5" t="s">
        <v>27</v>
      </c>
      <c r="O1001" s="10"/>
      <c r="P1001" s="5"/>
      <c r="Q1001" s="5"/>
      <c r="R1001" s="5"/>
      <c r="S1001" s="5"/>
    </row>
    <row r="1002" customFormat="1" hidden="1" spans="1:19">
      <c r="A1002" s="5">
        <v>999</v>
      </c>
      <c r="B1002" s="5" t="s">
        <v>4269</v>
      </c>
      <c r="C1002" s="5"/>
      <c r="D1002" s="5" t="s">
        <v>265</v>
      </c>
      <c r="E1002" s="5" t="s">
        <v>4270</v>
      </c>
      <c r="F1002" s="5" t="s">
        <v>143</v>
      </c>
      <c r="G1002" s="5">
        <v>18</v>
      </c>
      <c r="H1002" s="5" t="s">
        <v>17895</v>
      </c>
      <c r="I1002" s="5" t="s">
        <v>4271</v>
      </c>
      <c r="J1002" s="5">
        <v>15277851933</v>
      </c>
      <c r="K1002" s="5" t="s">
        <v>27</v>
      </c>
      <c r="L1002" s="10"/>
      <c r="M1002" s="5"/>
      <c r="N1002" s="5" t="s">
        <v>27</v>
      </c>
      <c r="O1002" s="10"/>
      <c r="P1002" s="5"/>
      <c r="Q1002" s="5"/>
      <c r="R1002" s="5"/>
      <c r="S1002" s="5"/>
    </row>
    <row r="1003" customFormat="1" hidden="1" spans="1:19">
      <c r="A1003" s="5">
        <v>1000</v>
      </c>
      <c r="B1003" s="5" t="s">
        <v>4272</v>
      </c>
      <c r="C1003" s="5"/>
      <c r="D1003" s="5" t="s">
        <v>265</v>
      </c>
      <c r="E1003" s="5" t="s">
        <v>4273</v>
      </c>
      <c r="F1003" s="5" t="s">
        <v>143</v>
      </c>
      <c r="G1003" s="5">
        <v>18</v>
      </c>
      <c r="H1003" s="5" t="s">
        <v>25959</v>
      </c>
      <c r="I1003" s="5" t="s">
        <v>4275</v>
      </c>
      <c r="J1003" s="5">
        <v>15078613467</v>
      </c>
      <c r="K1003" s="5" t="s">
        <v>27</v>
      </c>
      <c r="L1003" s="10"/>
      <c r="M1003" s="5"/>
      <c r="N1003" s="5" t="s">
        <v>27</v>
      </c>
      <c r="O1003" s="10"/>
      <c r="P1003" s="5"/>
      <c r="Q1003" s="5"/>
      <c r="R1003" s="5"/>
      <c r="S1003" s="5"/>
    </row>
    <row r="1004" customFormat="1" hidden="1" spans="1:19">
      <c r="A1004" s="5">
        <v>1001</v>
      </c>
      <c r="B1004" s="5" t="s">
        <v>4276</v>
      </c>
      <c r="C1004" s="5"/>
      <c r="D1004" s="5" t="s">
        <v>265</v>
      </c>
      <c r="E1004" s="5" t="s">
        <v>4277</v>
      </c>
      <c r="F1004" s="5" t="s">
        <v>24</v>
      </c>
      <c r="G1004" s="5">
        <v>19</v>
      </c>
      <c r="H1004" s="5" t="s">
        <v>4278</v>
      </c>
      <c r="I1004" s="5" t="s">
        <v>4279</v>
      </c>
      <c r="J1004" s="5">
        <v>18776877693</v>
      </c>
      <c r="K1004" s="5" t="s">
        <v>27</v>
      </c>
      <c r="L1004" s="10"/>
      <c r="M1004" s="5"/>
      <c r="N1004" s="5" t="s">
        <v>30</v>
      </c>
      <c r="O1004" s="10"/>
      <c r="P1004" s="5"/>
      <c r="Q1004" s="5"/>
      <c r="R1004" s="5"/>
      <c r="S1004" s="5"/>
    </row>
    <row r="1005" customFormat="1" hidden="1" spans="1:19">
      <c r="A1005" s="5">
        <v>1002</v>
      </c>
      <c r="B1005" s="5" t="s">
        <v>4280</v>
      </c>
      <c r="C1005" s="5"/>
      <c r="D1005" s="5" t="s">
        <v>265</v>
      </c>
      <c r="E1005" s="5" t="s">
        <v>4281</v>
      </c>
      <c r="F1005" s="5" t="s">
        <v>143</v>
      </c>
      <c r="G1005" s="5">
        <v>19</v>
      </c>
      <c r="H1005" s="5" t="s">
        <v>11213</v>
      </c>
      <c r="I1005" s="5" t="s">
        <v>4283</v>
      </c>
      <c r="J1005" s="5">
        <v>13481865567</v>
      </c>
      <c r="K1005" s="5" t="s">
        <v>27</v>
      </c>
      <c r="L1005" s="10"/>
      <c r="M1005" s="5"/>
      <c r="N1005" s="5" t="s">
        <v>27</v>
      </c>
      <c r="O1005" s="10"/>
      <c r="P1005" s="5"/>
      <c r="Q1005" s="5"/>
      <c r="R1005" s="5"/>
      <c r="S1005" s="5"/>
    </row>
    <row r="1006" customFormat="1" hidden="1" spans="1:19">
      <c r="A1006" s="5">
        <v>1003</v>
      </c>
      <c r="B1006" s="5" t="s">
        <v>4284</v>
      </c>
      <c r="C1006" s="5"/>
      <c r="D1006" s="5" t="s">
        <v>265</v>
      </c>
      <c r="E1006" s="5" t="s">
        <v>4285</v>
      </c>
      <c r="F1006" s="5" t="s">
        <v>143</v>
      </c>
      <c r="G1006" s="5">
        <v>18</v>
      </c>
      <c r="H1006" s="5" t="s">
        <v>19976</v>
      </c>
      <c r="I1006" s="5" t="s">
        <v>4287</v>
      </c>
      <c r="J1006" s="5">
        <v>15878686301</v>
      </c>
      <c r="K1006" s="5" t="s">
        <v>27</v>
      </c>
      <c r="L1006" s="10"/>
      <c r="M1006" s="5"/>
      <c r="N1006" s="5" t="s">
        <v>27</v>
      </c>
      <c r="O1006" s="10"/>
      <c r="P1006" s="5"/>
      <c r="Q1006" s="5"/>
      <c r="R1006" s="5"/>
      <c r="S1006" s="5"/>
    </row>
    <row r="1007" customFormat="1" hidden="1" spans="1:19">
      <c r="A1007" s="5">
        <v>1004</v>
      </c>
      <c r="B1007" s="5" t="s">
        <v>4288</v>
      </c>
      <c r="C1007" s="5"/>
      <c r="D1007" s="5" t="s">
        <v>265</v>
      </c>
      <c r="E1007" s="5" t="s">
        <v>4289</v>
      </c>
      <c r="F1007" s="5" t="s">
        <v>24</v>
      </c>
      <c r="G1007" s="5">
        <v>21</v>
      </c>
      <c r="H1007" s="5" t="s">
        <v>19295</v>
      </c>
      <c r="I1007" s="5" t="s">
        <v>4291</v>
      </c>
      <c r="J1007" s="5">
        <v>18877898386</v>
      </c>
      <c r="K1007" s="5" t="s">
        <v>27</v>
      </c>
      <c r="L1007" s="10"/>
      <c r="M1007" s="5"/>
      <c r="N1007" s="5" t="s">
        <v>30</v>
      </c>
      <c r="O1007" s="10"/>
      <c r="P1007" s="5"/>
      <c r="Q1007" s="5"/>
      <c r="R1007" s="5"/>
      <c r="S1007" s="5"/>
    </row>
    <row r="1008" customFormat="1" hidden="1" spans="1:19">
      <c r="A1008" s="5">
        <v>1005</v>
      </c>
      <c r="B1008" s="5" t="s">
        <v>4292</v>
      </c>
      <c r="C1008" s="5"/>
      <c r="D1008" s="5" t="s">
        <v>265</v>
      </c>
      <c r="E1008" s="5" t="s">
        <v>4293</v>
      </c>
      <c r="F1008" s="5" t="s">
        <v>24</v>
      </c>
      <c r="G1008" s="5">
        <v>16</v>
      </c>
      <c r="H1008" s="5" t="s">
        <v>2227</v>
      </c>
      <c r="I1008" s="5" t="s">
        <v>3330</v>
      </c>
      <c r="J1008" s="5">
        <v>18176137947</v>
      </c>
      <c r="K1008" s="5"/>
      <c r="L1008" s="10"/>
      <c r="M1008" s="5"/>
      <c r="N1008" s="5"/>
      <c r="O1008" s="10"/>
      <c r="P1008" s="5"/>
      <c r="Q1008" s="5"/>
      <c r="R1008" s="5"/>
      <c r="S1008" s="5"/>
    </row>
    <row r="1009" customFormat="1" hidden="1" spans="1:19">
      <c r="A1009" s="5">
        <v>1006</v>
      </c>
      <c r="B1009" s="5" t="s">
        <v>4295</v>
      </c>
      <c r="C1009" s="5"/>
      <c r="D1009" s="5" t="s">
        <v>265</v>
      </c>
      <c r="E1009" s="5" t="s">
        <v>4296</v>
      </c>
      <c r="F1009" s="5" t="s">
        <v>143</v>
      </c>
      <c r="G1009" s="5">
        <v>20</v>
      </c>
      <c r="H1009" s="5" t="s">
        <v>4297</v>
      </c>
      <c r="I1009" s="5" t="s">
        <v>4298</v>
      </c>
      <c r="J1009" s="5">
        <v>17754790449</v>
      </c>
      <c r="K1009" s="5" t="s">
        <v>27</v>
      </c>
      <c r="L1009" s="10"/>
      <c r="M1009" s="5"/>
      <c r="N1009" s="5" t="s">
        <v>27</v>
      </c>
      <c r="O1009" s="10"/>
      <c r="P1009" s="5"/>
      <c r="Q1009" s="5"/>
      <c r="R1009" s="5"/>
      <c r="S1009" s="5"/>
    </row>
    <row r="1010" customFormat="1" hidden="1" spans="1:19">
      <c r="A1010" s="5">
        <v>1007</v>
      </c>
      <c r="B1010" s="5" t="s">
        <v>4300</v>
      </c>
      <c r="C1010" s="5"/>
      <c r="D1010" s="5" t="s">
        <v>265</v>
      </c>
      <c r="E1010" s="5" t="s">
        <v>4301</v>
      </c>
      <c r="F1010" s="5" t="s">
        <v>143</v>
      </c>
      <c r="G1010" s="5">
        <v>22</v>
      </c>
      <c r="H1010" s="5" t="s">
        <v>19977</v>
      </c>
      <c r="I1010" s="5" t="s">
        <v>4303</v>
      </c>
      <c r="J1010" s="5">
        <v>17777937456</v>
      </c>
      <c r="K1010" s="5" t="s">
        <v>27</v>
      </c>
      <c r="L1010" s="10"/>
      <c r="M1010" s="5"/>
      <c r="N1010" s="5" t="s">
        <v>27</v>
      </c>
      <c r="O1010" s="10"/>
      <c r="P1010" s="5"/>
      <c r="Q1010" s="5"/>
      <c r="R1010" s="5"/>
      <c r="S1010" s="5"/>
    </row>
    <row r="1011" customFormat="1" hidden="1" spans="1:19">
      <c r="A1011" s="5">
        <v>1008</v>
      </c>
      <c r="B1011" s="5" t="s">
        <v>4304</v>
      </c>
      <c r="C1011" s="5"/>
      <c r="D1011" s="5" t="s">
        <v>265</v>
      </c>
      <c r="E1011" s="5" t="s">
        <v>4305</v>
      </c>
      <c r="F1011" s="5" t="s">
        <v>143</v>
      </c>
      <c r="G1011" s="5">
        <v>20</v>
      </c>
      <c r="H1011" s="5" t="s">
        <v>4112</v>
      </c>
      <c r="I1011" s="5" t="s">
        <v>4306</v>
      </c>
      <c r="J1011" s="5">
        <v>15977890554</v>
      </c>
      <c r="K1011" s="5" t="s">
        <v>27</v>
      </c>
      <c r="L1011" s="10"/>
      <c r="M1011" s="5"/>
      <c r="N1011" s="5" t="s">
        <v>27</v>
      </c>
      <c r="O1011" s="10"/>
      <c r="P1011" s="5"/>
      <c r="Q1011" s="5"/>
      <c r="R1011" s="5"/>
      <c r="S1011" s="5"/>
    </row>
    <row r="1012" customFormat="1" hidden="1" spans="1:19">
      <c r="A1012" s="5">
        <v>1009</v>
      </c>
      <c r="B1012" s="5" t="s">
        <v>4307</v>
      </c>
      <c r="C1012" s="5"/>
      <c r="D1012" s="5" t="s">
        <v>265</v>
      </c>
      <c r="E1012" s="5" t="s">
        <v>4308</v>
      </c>
      <c r="F1012" s="5" t="s">
        <v>24</v>
      </c>
      <c r="G1012" s="5">
        <v>18</v>
      </c>
      <c r="H1012" s="5" t="s">
        <v>19978</v>
      </c>
      <c r="I1012" s="5" t="s">
        <v>4310</v>
      </c>
      <c r="J1012" s="5">
        <v>18070860177</v>
      </c>
      <c r="K1012" s="5"/>
      <c r="L1012" s="10"/>
      <c r="M1012" s="5"/>
      <c r="N1012" s="5"/>
      <c r="O1012" s="10"/>
      <c r="P1012" s="5"/>
      <c r="Q1012" s="5"/>
      <c r="R1012" s="5"/>
      <c r="S1012" s="5"/>
    </row>
    <row r="1013" customFormat="1" hidden="1" spans="1:19">
      <c r="A1013" s="5">
        <v>1010</v>
      </c>
      <c r="B1013" s="5" t="s">
        <v>4311</v>
      </c>
      <c r="C1013" s="5"/>
      <c r="D1013" s="5" t="s">
        <v>265</v>
      </c>
      <c r="E1013" s="5" t="s">
        <v>4312</v>
      </c>
      <c r="F1013" s="5" t="s">
        <v>24</v>
      </c>
      <c r="G1013" s="5">
        <v>18</v>
      </c>
      <c r="H1013" s="5" t="s">
        <v>19979</v>
      </c>
      <c r="I1013" s="5" t="s">
        <v>4314</v>
      </c>
      <c r="J1013" s="5">
        <v>13617783223</v>
      </c>
      <c r="K1013" s="5" t="s">
        <v>27</v>
      </c>
      <c r="L1013" s="10"/>
      <c r="M1013" s="5"/>
      <c r="N1013" s="5" t="s">
        <v>27</v>
      </c>
      <c r="O1013" s="10"/>
      <c r="P1013" s="5"/>
      <c r="Q1013" s="5"/>
      <c r="R1013" s="5"/>
      <c r="S1013" s="5"/>
    </row>
    <row r="1014" customFormat="1" hidden="1" spans="1:19">
      <c r="A1014" s="5">
        <v>1011</v>
      </c>
      <c r="B1014" s="5" t="s">
        <v>4315</v>
      </c>
      <c r="C1014" s="5"/>
      <c r="D1014" s="5" t="s">
        <v>265</v>
      </c>
      <c r="E1014" s="5" t="s">
        <v>4316</v>
      </c>
      <c r="F1014" s="5" t="s">
        <v>24</v>
      </c>
      <c r="G1014" s="5">
        <v>19</v>
      </c>
      <c r="H1014" s="5" t="s">
        <v>19980</v>
      </c>
      <c r="I1014" s="5" t="s">
        <v>4318</v>
      </c>
      <c r="J1014" s="5">
        <v>14777392163</v>
      </c>
      <c r="K1014" s="5"/>
      <c r="L1014" s="10"/>
      <c r="M1014" s="5"/>
      <c r="N1014" s="5"/>
      <c r="O1014" s="10"/>
      <c r="P1014" s="5"/>
      <c r="Q1014" s="5"/>
      <c r="R1014" s="5"/>
      <c r="S1014" s="5"/>
    </row>
    <row r="1015" customFormat="1" hidden="1" spans="1:19">
      <c r="A1015" s="5">
        <v>1012</v>
      </c>
      <c r="B1015" s="5" t="s">
        <v>4319</v>
      </c>
      <c r="C1015" s="5"/>
      <c r="D1015" s="5" t="s">
        <v>265</v>
      </c>
      <c r="E1015" s="5" t="s">
        <v>4320</v>
      </c>
      <c r="F1015" s="5" t="s">
        <v>143</v>
      </c>
      <c r="G1015" s="5">
        <v>18</v>
      </c>
      <c r="H1015" s="5" t="s">
        <v>17869</v>
      </c>
      <c r="I1015" s="5" t="s">
        <v>4322</v>
      </c>
      <c r="J1015" s="5">
        <v>15878686085</v>
      </c>
      <c r="K1015" s="5"/>
      <c r="L1015" s="10"/>
      <c r="M1015" s="5"/>
      <c r="N1015" s="5"/>
      <c r="O1015" s="10"/>
      <c r="P1015" s="5"/>
      <c r="Q1015" s="5"/>
      <c r="R1015" s="5"/>
      <c r="S1015" s="5"/>
    </row>
    <row r="1016" customFormat="1" hidden="1" spans="1:19">
      <c r="A1016" s="5">
        <v>1013</v>
      </c>
      <c r="B1016" s="5" t="s">
        <v>4324</v>
      </c>
      <c r="C1016" s="5"/>
      <c r="D1016" s="5" t="s">
        <v>265</v>
      </c>
      <c r="E1016" s="5" t="s">
        <v>4325</v>
      </c>
      <c r="F1016" s="5" t="s">
        <v>143</v>
      </c>
      <c r="G1016" s="5">
        <v>18</v>
      </c>
      <c r="H1016" s="5" t="s">
        <v>18068</v>
      </c>
      <c r="I1016" s="5" t="s">
        <v>4326</v>
      </c>
      <c r="J1016" s="5">
        <v>17807878037</v>
      </c>
      <c r="K1016" s="5" t="s">
        <v>27</v>
      </c>
      <c r="L1016" s="10"/>
      <c r="M1016" s="5"/>
      <c r="N1016" s="5" t="s">
        <v>30</v>
      </c>
      <c r="O1016" s="10"/>
      <c r="P1016" s="5"/>
      <c r="Q1016" s="5"/>
      <c r="R1016" s="5"/>
      <c r="S1016" s="5"/>
    </row>
    <row r="1017" customFormat="1" hidden="1" spans="1:19">
      <c r="A1017" s="5">
        <v>1014</v>
      </c>
      <c r="B1017" s="5" t="s">
        <v>4328</v>
      </c>
      <c r="C1017" s="5"/>
      <c r="D1017" s="5" t="s">
        <v>265</v>
      </c>
      <c r="E1017" s="5" t="s">
        <v>4329</v>
      </c>
      <c r="F1017" s="5" t="s">
        <v>24</v>
      </c>
      <c r="G1017" s="5">
        <v>19</v>
      </c>
      <c r="H1017" s="5" t="s">
        <v>18931</v>
      </c>
      <c r="I1017" s="5" t="s">
        <v>4330</v>
      </c>
      <c r="J1017" s="5">
        <v>14775078958</v>
      </c>
      <c r="K1017" s="5" t="s">
        <v>27</v>
      </c>
      <c r="L1017" s="10"/>
      <c r="M1017" s="5"/>
      <c r="N1017" s="5" t="s">
        <v>27</v>
      </c>
      <c r="O1017" s="10"/>
      <c r="P1017" s="5"/>
      <c r="Q1017" s="5"/>
      <c r="R1017" s="5"/>
      <c r="S1017" s="5"/>
    </row>
    <row r="1018" customFormat="1" hidden="1" spans="1:19">
      <c r="A1018" s="5">
        <v>1015</v>
      </c>
      <c r="B1018" s="5" t="s">
        <v>4332</v>
      </c>
      <c r="C1018" s="5"/>
      <c r="D1018" s="5" t="s">
        <v>265</v>
      </c>
      <c r="E1018" s="5" t="s">
        <v>4333</v>
      </c>
      <c r="F1018" s="5" t="s">
        <v>143</v>
      </c>
      <c r="G1018" s="5">
        <v>18</v>
      </c>
      <c r="H1018" s="5" t="s">
        <v>17693</v>
      </c>
      <c r="I1018" s="5" t="s">
        <v>4334</v>
      </c>
      <c r="J1018" s="5">
        <v>15777806140</v>
      </c>
      <c r="K1018" s="5" t="s">
        <v>27</v>
      </c>
      <c r="L1018" s="10"/>
      <c r="M1018" s="5"/>
      <c r="N1018" s="5" t="s">
        <v>27</v>
      </c>
      <c r="O1018" s="10"/>
      <c r="P1018" s="5"/>
      <c r="Q1018" s="5"/>
      <c r="R1018" s="5"/>
      <c r="S1018" s="5"/>
    </row>
    <row r="1019" customFormat="1" hidden="1" spans="1:19">
      <c r="A1019" s="5">
        <v>1016</v>
      </c>
      <c r="B1019" s="5" t="s">
        <v>4335</v>
      </c>
      <c r="C1019" s="5"/>
      <c r="D1019" s="5" t="s">
        <v>265</v>
      </c>
      <c r="E1019" s="5" t="s">
        <v>4336</v>
      </c>
      <c r="F1019" s="5" t="s">
        <v>143</v>
      </c>
      <c r="G1019" s="5">
        <v>18</v>
      </c>
      <c r="H1019" s="5" t="s">
        <v>4337</v>
      </c>
      <c r="I1019" s="5" t="s">
        <v>4338</v>
      </c>
      <c r="J1019" s="5">
        <v>18176137757</v>
      </c>
      <c r="K1019" s="5" t="s">
        <v>27</v>
      </c>
      <c r="L1019" s="10"/>
      <c r="M1019" s="5"/>
      <c r="N1019" s="5" t="s">
        <v>27</v>
      </c>
      <c r="O1019" s="10"/>
      <c r="P1019" s="5"/>
      <c r="Q1019" s="5"/>
      <c r="R1019" s="5"/>
      <c r="S1019" s="5"/>
    </row>
    <row r="1020" customFormat="1" hidden="1" spans="1:19">
      <c r="A1020" s="5">
        <v>1017</v>
      </c>
      <c r="B1020" s="5" t="s">
        <v>4339</v>
      </c>
      <c r="C1020" s="5"/>
      <c r="D1020" s="5" t="s">
        <v>265</v>
      </c>
      <c r="E1020" s="5" t="s">
        <v>4340</v>
      </c>
      <c r="F1020" s="5" t="s">
        <v>24</v>
      </c>
      <c r="G1020" s="5">
        <v>19</v>
      </c>
      <c r="H1020" s="5" t="s">
        <v>469</v>
      </c>
      <c r="I1020" s="5" t="s">
        <v>4341</v>
      </c>
      <c r="J1020" s="5">
        <v>15949328869</v>
      </c>
      <c r="K1020" s="5" t="s">
        <v>27</v>
      </c>
      <c r="L1020" s="10"/>
      <c r="M1020" s="5"/>
      <c r="N1020" s="5" t="s">
        <v>30</v>
      </c>
      <c r="O1020" s="10"/>
      <c r="P1020" s="5"/>
      <c r="Q1020" s="5"/>
      <c r="R1020" s="5"/>
      <c r="S1020" s="5"/>
    </row>
    <row r="1021" customFormat="1" hidden="1" spans="1:19">
      <c r="A1021" s="5">
        <v>1018</v>
      </c>
      <c r="B1021" s="5" t="s">
        <v>4342</v>
      </c>
      <c r="C1021" s="5"/>
      <c r="D1021" s="5" t="s">
        <v>265</v>
      </c>
      <c r="E1021" s="5" t="s">
        <v>4343</v>
      </c>
      <c r="F1021" s="5" t="s">
        <v>24</v>
      </c>
      <c r="G1021" s="5">
        <v>18</v>
      </c>
      <c r="H1021" s="5" t="s">
        <v>1047</v>
      </c>
      <c r="I1021" s="5" t="s">
        <v>4344</v>
      </c>
      <c r="J1021" s="5">
        <v>17776576946</v>
      </c>
      <c r="K1021" s="5"/>
      <c r="L1021" s="10"/>
      <c r="M1021" s="5"/>
      <c r="N1021" s="5"/>
      <c r="O1021" s="10"/>
      <c r="P1021" s="5"/>
      <c r="Q1021" s="5"/>
      <c r="R1021" s="5"/>
      <c r="S1021" s="5"/>
    </row>
    <row r="1022" customFormat="1" hidden="1" spans="1:19">
      <c r="A1022" s="5">
        <v>1019</v>
      </c>
      <c r="B1022" s="5" t="s">
        <v>4346</v>
      </c>
      <c r="C1022" s="5"/>
      <c r="D1022" s="5" t="s">
        <v>265</v>
      </c>
      <c r="E1022" s="5" t="s">
        <v>4347</v>
      </c>
      <c r="F1022" s="5" t="s">
        <v>24</v>
      </c>
      <c r="G1022" s="5">
        <v>18</v>
      </c>
      <c r="H1022" s="5" t="s">
        <v>19489</v>
      </c>
      <c r="I1022" s="5" t="s">
        <v>4349</v>
      </c>
      <c r="J1022" s="5">
        <v>13557188442</v>
      </c>
      <c r="K1022" s="5"/>
      <c r="L1022" s="10"/>
      <c r="M1022" s="5"/>
      <c r="N1022" s="5"/>
      <c r="O1022" s="10"/>
      <c r="P1022" s="5"/>
      <c r="Q1022" s="5"/>
      <c r="R1022" s="5"/>
      <c r="S1022" s="5"/>
    </row>
    <row r="1023" customFormat="1" hidden="1" spans="1:19">
      <c r="A1023" s="5">
        <v>1020</v>
      </c>
      <c r="B1023" s="5" t="s">
        <v>4353</v>
      </c>
      <c r="C1023" s="5"/>
      <c r="D1023" s="5" t="s">
        <v>265</v>
      </c>
      <c r="E1023" s="5" t="s">
        <v>4354</v>
      </c>
      <c r="F1023" s="5" t="s">
        <v>143</v>
      </c>
      <c r="G1023" s="5">
        <v>19</v>
      </c>
      <c r="H1023" s="5" t="s">
        <v>4355</v>
      </c>
      <c r="I1023" s="5" t="s">
        <v>4356</v>
      </c>
      <c r="J1023" s="5">
        <v>18776871568</v>
      </c>
      <c r="K1023" s="5" t="s">
        <v>27</v>
      </c>
      <c r="L1023" s="10"/>
      <c r="M1023" s="5"/>
      <c r="N1023" s="5" t="s">
        <v>27</v>
      </c>
      <c r="O1023" s="10"/>
      <c r="P1023" s="5"/>
      <c r="Q1023" s="5"/>
      <c r="R1023" s="5"/>
      <c r="S1023" s="5"/>
    </row>
    <row r="1024" customFormat="1" hidden="1" spans="1:19">
      <c r="A1024" s="5">
        <v>1021</v>
      </c>
      <c r="B1024" s="5" t="s">
        <v>4357</v>
      </c>
      <c r="C1024" s="5"/>
      <c r="D1024" s="5" t="s">
        <v>265</v>
      </c>
      <c r="E1024" s="5" t="s">
        <v>4358</v>
      </c>
      <c r="F1024" s="5" t="s">
        <v>24</v>
      </c>
      <c r="G1024" s="5">
        <v>16</v>
      </c>
      <c r="H1024" s="5" t="s">
        <v>2219</v>
      </c>
      <c r="I1024" s="5" t="s">
        <v>4359</v>
      </c>
      <c r="J1024" s="5">
        <v>13431492668</v>
      </c>
      <c r="K1024" s="5"/>
      <c r="L1024" s="10"/>
      <c r="M1024" s="5"/>
      <c r="N1024" s="5"/>
      <c r="O1024" s="10"/>
      <c r="P1024" s="5"/>
      <c r="Q1024" s="5"/>
      <c r="R1024" s="5"/>
      <c r="S1024" s="5"/>
    </row>
    <row r="1025" customFormat="1" hidden="1" spans="1:19">
      <c r="A1025" s="5">
        <v>1022</v>
      </c>
      <c r="B1025" s="5" t="s">
        <v>4361</v>
      </c>
      <c r="C1025" s="5"/>
      <c r="D1025" s="5" t="s">
        <v>265</v>
      </c>
      <c r="E1025" s="5" t="s">
        <v>4362</v>
      </c>
      <c r="F1025" s="5" t="s">
        <v>24</v>
      </c>
      <c r="G1025" s="5">
        <v>24</v>
      </c>
      <c r="H1025" s="5" t="s">
        <v>4363</v>
      </c>
      <c r="I1025" s="5" t="s">
        <v>4364</v>
      </c>
      <c r="J1025" s="5" t="s">
        <v>4365</v>
      </c>
      <c r="K1025" s="5" t="s">
        <v>27</v>
      </c>
      <c r="L1025" s="10"/>
      <c r="M1025" s="5"/>
      <c r="N1025" s="5" t="s">
        <v>30</v>
      </c>
      <c r="O1025" s="10"/>
      <c r="P1025" s="5"/>
      <c r="Q1025" s="5"/>
      <c r="R1025" s="5"/>
      <c r="S1025" s="5"/>
    </row>
    <row r="1026" customFormat="1" hidden="1" spans="1:19">
      <c r="A1026" s="5">
        <v>1023</v>
      </c>
      <c r="B1026" s="5" t="s">
        <v>4366</v>
      </c>
      <c r="C1026" s="5"/>
      <c r="D1026" s="5" t="s">
        <v>265</v>
      </c>
      <c r="E1026" s="5" t="s">
        <v>4367</v>
      </c>
      <c r="F1026" s="5" t="s">
        <v>24</v>
      </c>
      <c r="G1026" s="5">
        <v>18</v>
      </c>
      <c r="H1026" s="5" t="s">
        <v>4368</v>
      </c>
      <c r="I1026" s="5" t="s">
        <v>4369</v>
      </c>
      <c r="J1026" s="5">
        <v>18176746178</v>
      </c>
      <c r="K1026" s="5" t="s">
        <v>27</v>
      </c>
      <c r="L1026" s="10"/>
      <c r="M1026" s="5"/>
      <c r="N1026" s="5" t="s">
        <v>30</v>
      </c>
      <c r="O1026" s="10"/>
      <c r="P1026" s="5"/>
      <c r="Q1026" s="5"/>
      <c r="R1026" s="5"/>
      <c r="S1026" s="5"/>
    </row>
    <row r="1027" customFormat="1" hidden="1" spans="1:19">
      <c r="A1027" s="5">
        <v>1024</v>
      </c>
      <c r="B1027" s="5" t="s">
        <v>4371</v>
      </c>
      <c r="C1027" s="5"/>
      <c r="D1027" s="5" t="s">
        <v>265</v>
      </c>
      <c r="E1027" s="5" t="s">
        <v>4372</v>
      </c>
      <c r="F1027" s="5" t="s">
        <v>24</v>
      </c>
      <c r="G1027" s="5">
        <v>19</v>
      </c>
      <c r="H1027" s="5" t="s">
        <v>18116</v>
      </c>
      <c r="I1027" s="5" t="s">
        <v>4374</v>
      </c>
      <c r="J1027" s="5">
        <v>13687780491</v>
      </c>
      <c r="K1027" s="5" t="s">
        <v>27</v>
      </c>
      <c r="L1027" s="10"/>
      <c r="M1027" s="5"/>
      <c r="N1027" s="5" t="s">
        <v>30</v>
      </c>
      <c r="O1027" s="10"/>
      <c r="P1027" s="5"/>
      <c r="Q1027" s="5"/>
      <c r="R1027" s="5"/>
      <c r="S1027" s="5"/>
    </row>
    <row r="1028" customFormat="1" hidden="1" spans="1:19">
      <c r="A1028" s="5">
        <v>1025</v>
      </c>
      <c r="B1028" s="5" t="s">
        <v>4376</v>
      </c>
      <c r="C1028" s="5"/>
      <c r="D1028" s="5" t="s">
        <v>265</v>
      </c>
      <c r="E1028" s="5" t="s">
        <v>4377</v>
      </c>
      <c r="F1028" s="5" t="s">
        <v>143</v>
      </c>
      <c r="G1028" s="5">
        <v>19</v>
      </c>
      <c r="H1028" s="5" t="s">
        <v>19984</v>
      </c>
      <c r="I1028" s="5" t="s">
        <v>2958</v>
      </c>
      <c r="J1028" s="5" t="s">
        <v>4379</v>
      </c>
      <c r="K1028" s="5" t="s">
        <v>27</v>
      </c>
      <c r="L1028" s="10"/>
      <c r="M1028" s="5"/>
      <c r="N1028" s="5" t="s">
        <v>27</v>
      </c>
      <c r="O1028" s="10"/>
      <c r="P1028" s="5"/>
      <c r="Q1028" s="5"/>
      <c r="R1028" s="5"/>
      <c r="S1028" s="5"/>
    </row>
    <row r="1029" customFormat="1" hidden="1" spans="1:19">
      <c r="A1029" s="5">
        <v>1026</v>
      </c>
      <c r="B1029" s="5" t="s">
        <v>4380</v>
      </c>
      <c r="C1029" s="5"/>
      <c r="D1029" s="5" t="s">
        <v>265</v>
      </c>
      <c r="E1029" s="5" t="s">
        <v>4381</v>
      </c>
      <c r="F1029" s="5" t="s">
        <v>143</v>
      </c>
      <c r="G1029" s="5">
        <v>19</v>
      </c>
      <c r="H1029" s="5" t="s">
        <v>725</v>
      </c>
      <c r="I1029" s="5" t="s">
        <v>4382</v>
      </c>
      <c r="J1029" s="5">
        <v>19907789636</v>
      </c>
      <c r="K1029" s="5" t="s">
        <v>27</v>
      </c>
      <c r="L1029" s="10"/>
      <c r="M1029" s="5"/>
      <c r="N1029" s="5" t="s">
        <v>27</v>
      </c>
      <c r="O1029" s="10"/>
      <c r="P1029" s="5"/>
      <c r="Q1029" s="5"/>
      <c r="R1029" s="5"/>
      <c r="S1029" s="5"/>
    </row>
    <row r="1030" customFormat="1" hidden="1" spans="1:19">
      <c r="A1030" s="5">
        <v>1027</v>
      </c>
      <c r="B1030" s="5" t="s">
        <v>4384</v>
      </c>
      <c r="C1030" s="5"/>
      <c r="D1030" s="5" t="s">
        <v>265</v>
      </c>
      <c r="E1030" s="5" t="s">
        <v>4385</v>
      </c>
      <c r="F1030" s="5" t="s">
        <v>143</v>
      </c>
      <c r="G1030" s="5">
        <v>18</v>
      </c>
      <c r="H1030" s="5" t="s">
        <v>18032</v>
      </c>
      <c r="I1030" s="5" t="s">
        <v>4387</v>
      </c>
      <c r="J1030" s="5">
        <v>15977887035</v>
      </c>
      <c r="K1030" s="5" t="s">
        <v>27</v>
      </c>
      <c r="L1030" s="10"/>
      <c r="M1030" s="5"/>
      <c r="N1030" s="5" t="s">
        <v>27</v>
      </c>
      <c r="O1030" s="10"/>
      <c r="P1030" s="5"/>
      <c r="Q1030" s="5"/>
      <c r="R1030" s="5"/>
      <c r="S1030" s="5"/>
    </row>
    <row r="1031" customFormat="1" hidden="1" spans="1:19">
      <c r="A1031" s="5">
        <v>1028</v>
      </c>
      <c r="B1031" s="5" t="s">
        <v>4388</v>
      </c>
      <c r="C1031" s="5"/>
      <c r="D1031" s="5" t="s">
        <v>265</v>
      </c>
      <c r="E1031" s="5" t="s">
        <v>4389</v>
      </c>
      <c r="F1031" s="5" t="s">
        <v>143</v>
      </c>
      <c r="G1031" s="5">
        <v>17</v>
      </c>
      <c r="H1031" s="5"/>
      <c r="I1031" s="5" t="s">
        <v>4391</v>
      </c>
      <c r="J1031" s="5">
        <v>15277859138</v>
      </c>
      <c r="K1031" s="5"/>
      <c r="L1031" s="10"/>
      <c r="M1031" s="5"/>
      <c r="N1031" s="5"/>
      <c r="O1031" s="10"/>
      <c r="P1031" s="5"/>
      <c r="Q1031" s="5"/>
      <c r="R1031" s="5"/>
      <c r="S1031" s="5"/>
    </row>
    <row r="1032" customFormat="1" hidden="1" spans="1:19">
      <c r="A1032" s="5">
        <v>1029</v>
      </c>
      <c r="B1032" s="5" t="s">
        <v>4392</v>
      </c>
      <c r="C1032" s="5"/>
      <c r="D1032" s="5" t="s">
        <v>265</v>
      </c>
      <c r="E1032" s="5" t="s">
        <v>109</v>
      </c>
      <c r="F1032" s="5" t="s">
        <v>24</v>
      </c>
      <c r="G1032" s="5">
        <v>17</v>
      </c>
      <c r="H1032" s="5" t="s">
        <v>4393</v>
      </c>
      <c r="I1032" s="5" t="s">
        <v>4394</v>
      </c>
      <c r="J1032" s="5">
        <v>18978760070</v>
      </c>
      <c r="K1032" s="5"/>
      <c r="L1032" s="10"/>
      <c r="M1032" s="5"/>
      <c r="N1032" s="5"/>
      <c r="O1032" s="10"/>
      <c r="P1032" s="5"/>
      <c r="Q1032" s="5"/>
      <c r="R1032" s="5"/>
      <c r="S1032" s="5"/>
    </row>
    <row r="1033" customFormat="1" hidden="1" spans="1:19">
      <c r="A1033" s="5">
        <v>1030</v>
      </c>
      <c r="B1033" s="5" t="s">
        <v>4395</v>
      </c>
      <c r="C1033" s="5"/>
      <c r="D1033" s="5" t="s">
        <v>265</v>
      </c>
      <c r="E1033" s="5" t="s">
        <v>4396</v>
      </c>
      <c r="F1033" s="5" t="s">
        <v>143</v>
      </c>
      <c r="G1033" s="5">
        <v>17</v>
      </c>
      <c r="H1033" s="5" t="s">
        <v>21442</v>
      </c>
      <c r="I1033" s="5" t="s">
        <v>4398</v>
      </c>
      <c r="J1033" s="5">
        <v>13114784191</v>
      </c>
      <c r="K1033" s="5"/>
      <c r="L1033" s="10"/>
      <c r="M1033" s="5"/>
      <c r="N1033" s="5"/>
      <c r="O1033" s="10"/>
      <c r="P1033" s="5"/>
      <c r="Q1033" s="5"/>
      <c r="R1033" s="5"/>
      <c r="S1033" s="5"/>
    </row>
    <row r="1034" customFormat="1" hidden="1" spans="1:19">
      <c r="A1034" s="5">
        <v>1031</v>
      </c>
      <c r="B1034" s="5" t="s">
        <v>4399</v>
      </c>
      <c r="C1034" s="5"/>
      <c r="D1034" s="5" t="s">
        <v>265</v>
      </c>
      <c r="E1034" s="5" t="s">
        <v>4400</v>
      </c>
      <c r="F1034" s="5" t="s">
        <v>24</v>
      </c>
      <c r="G1034" s="5">
        <v>18</v>
      </c>
      <c r="H1034" s="5" t="s">
        <v>17744</v>
      </c>
      <c r="I1034" s="5" t="s">
        <v>4401</v>
      </c>
      <c r="J1034" s="5">
        <v>15177388380</v>
      </c>
      <c r="K1034" s="5"/>
      <c r="L1034" s="10"/>
      <c r="M1034" s="5"/>
      <c r="N1034" s="5"/>
      <c r="O1034" s="10"/>
      <c r="P1034" s="5"/>
      <c r="Q1034" s="5"/>
      <c r="R1034" s="5"/>
      <c r="S1034" s="5"/>
    </row>
    <row r="1035" customFormat="1" hidden="1" spans="1:19">
      <c r="A1035" s="5">
        <v>1032</v>
      </c>
      <c r="B1035" s="5" t="s">
        <v>4403</v>
      </c>
      <c r="C1035" s="5"/>
      <c r="D1035" s="5" t="s">
        <v>265</v>
      </c>
      <c r="E1035" s="5" t="s">
        <v>4404</v>
      </c>
      <c r="F1035" s="5" t="s">
        <v>24</v>
      </c>
      <c r="G1035" s="5">
        <v>18</v>
      </c>
      <c r="H1035" s="5" t="s">
        <v>19985</v>
      </c>
      <c r="I1035" s="5" t="s">
        <v>4406</v>
      </c>
      <c r="J1035" s="5">
        <v>13877896608</v>
      </c>
      <c r="K1035" s="5" t="s">
        <v>27</v>
      </c>
      <c r="L1035" s="10"/>
      <c r="M1035" s="5"/>
      <c r="N1035" s="5" t="s">
        <v>27</v>
      </c>
      <c r="O1035" s="10"/>
      <c r="P1035" s="5"/>
      <c r="Q1035" s="5"/>
      <c r="R1035" s="5"/>
      <c r="S1035" s="5"/>
    </row>
    <row r="1036" customFormat="1" hidden="1" spans="1:19">
      <c r="A1036" s="5">
        <v>1033</v>
      </c>
      <c r="B1036" s="5" t="s">
        <v>4407</v>
      </c>
      <c r="C1036" s="5"/>
      <c r="D1036" s="5" t="s">
        <v>265</v>
      </c>
      <c r="E1036" s="5" t="s">
        <v>4408</v>
      </c>
      <c r="F1036" s="5" t="s">
        <v>143</v>
      </c>
      <c r="G1036" s="5">
        <v>21</v>
      </c>
      <c r="H1036" s="5" t="s">
        <v>19986</v>
      </c>
      <c r="I1036" s="5" t="s">
        <v>4410</v>
      </c>
      <c r="J1036" s="5">
        <v>17807834715</v>
      </c>
      <c r="K1036" s="5" t="s">
        <v>27</v>
      </c>
      <c r="L1036" s="10"/>
      <c r="M1036" s="5"/>
      <c r="N1036" s="5" t="s">
        <v>30</v>
      </c>
      <c r="O1036" s="10"/>
      <c r="P1036" s="5"/>
      <c r="Q1036" s="5"/>
      <c r="R1036" s="5"/>
      <c r="S1036" s="5"/>
    </row>
    <row r="1037" customFormat="1" hidden="1" spans="1:19">
      <c r="A1037" s="5">
        <v>1034</v>
      </c>
      <c r="B1037" s="5" t="s">
        <v>4412</v>
      </c>
      <c r="C1037" s="5"/>
      <c r="D1037" s="5" t="s">
        <v>265</v>
      </c>
      <c r="E1037" s="5" t="s">
        <v>4413</v>
      </c>
      <c r="F1037" s="5" t="s">
        <v>24</v>
      </c>
      <c r="G1037" s="5">
        <v>18</v>
      </c>
      <c r="H1037" s="5" t="s">
        <v>19987</v>
      </c>
      <c r="I1037" s="5" t="s">
        <v>4415</v>
      </c>
      <c r="J1037" s="5">
        <v>13737982981</v>
      </c>
      <c r="K1037" s="5" t="s">
        <v>27</v>
      </c>
      <c r="L1037" s="10"/>
      <c r="M1037" s="5"/>
      <c r="N1037" s="5" t="s">
        <v>27</v>
      </c>
      <c r="O1037" s="10"/>
      <c r="P1037" s="5"/>
      <c r="Q1037" s="5"/>
      <c r="R1037" s="5"/>
      <c r="S1037" s="5"/>
    </row>
    <row r="1038" customFormat="1" hidden="1" spans="1:19">
      <c r="A1038" s="5">
        <v>1035</v>
      </c>
      <c r="B1038" s="5" t="s">
        <v>4416</v>
      </c>
      <c r="C1038" s="5"/>
      <c r="D1038" s="5" t="s">
        <v>265</v>
      </c>
      <c r="E1038" s="5" t="s">
        <v>4417</v>
      </c>
      <c r="F1038" s="5" t="s">
        <v>24</v>
      </c>
      <c r="G1038" s="5">
        <v>18</v>
      </c>
      <c r="H1038" s="5" t="s">
        <v>4418</v>
      </c>
      <c r="I1038" s="5" t="s">
        <v>4419</v>
      </c>
      <c r="J1038" s="5">
        <v>15807784329</v>
      </c>
      <c r="K1038" s="5" t="s">
        <v>27</v>
      </c>
      <c r="L1038" s="10"/>
      <c r="M1038" s="5"/>
      <c r="N1038" s="5" t="s">
        <v>30</v>
      </c>
      <c r="O1038" s="10"/>
      <c r="P1038" s="5"/>
      <c r="Q1038" s="5"/>
      <c r="R1038" s="5"/>
      <c r="S1038" s="5"/>
    </row>
    <row r="1039" customFormat="1" hidden="1" spans="1:19">
      <c r="A1039" s="5">
        <v>1036</v>
      </c>
      <c r="B1039" s="5" t="s">
        <v>4420</v>
      </c>
      <c r="C1039" s="5"/>
      <c r="D1039" s="5" t="s">
        <v>265</v>
      </c>
      <c r="E1039" s="5" t="s">
        <v>4421</v>
      </c>
      <c r="F1039" s="5" t="s">
        <v>143</v>
      </c>
      <c r="G1039" s="5">
        <v>17</v>
      </c>
      <c r="H1039" s="5" t="s">
        <v>4422</v>
      </c>
      <c r="I1039" s="5" t="s">
        <v>21449</v>
      </c>
      <c r="J1039" s="5">
        <v>15977839277</v>
      </c>
      <c r="K1039" s="5"/>
      <c r="L1039" s="10"/>
      <c r="M1039" s="5"/>
      <c r="N1039" s="5"/>
      <c r="O1039" s="10"/>
      <c r="P1039" s="5"/>
      <c r="Q1039" s="5"/>
      <c r="R1039" s="5"/>
      <c r="S1039" s="5"/>
    </row>
    <row r="1040" customFormat="1" hidden="1" spans="1:19">
      <c r="A1040" s="5">
        <v>1037</v>
      </c>
      <c r="B1040" s="5" t="s">
        <v>4425</v>
      </c>
      <c r="C1040" s="5"/>
      <c r="D1040" s="5" t="s">
        <v>265</v>
      </c>
      <c r="E1040" s="5" t="s">
        <v>4426</v>
      </c>
      <c r="F1040" s="5" t="s">
        <v>143</v>
      </c>
      <c r="G1040" s="5">
        <v>16</v>
      </c>
      <c r="H1040" s="5" t="s">
        <v>21452</v>
      </c>
      <c r="I1040" s="5" t="s">
        <v>4428</v>
      </c>
      <c r="J1040" s="5">
        <v>13907784603</v>
      </c>
      <c r="K1040" s="5"/>
      <c r="L1040" s="10"/>
      <c r="M1040" s="5"/>
      <c r="N1040" s="5"/>
      <c r="O1040" s="10"/>
      <c r="P1040" s="5"/>
      <c r="Q1040" s="5"/>
      <c r="R1040" s="5"/>
      <c r="S1040" s="5"/>
    </row>
    <row r="1041" customFormat="1" hidden="1" spans="1:19">
      <c r="A1041" s="5">
        <v>1038</v>
      </c>
      <c r="B1041" s="5" t="s">
        <v>4429</v>
      </c>
      <c r="C1041" s="5"/>
      <c r="D1041" s="5" t="s">
        <v>265</v>
      </c>
      <c r="E1041" s="5" t="s">
        <v>4430</v>
      </c>
      <c r="F1041" s="5" t="s">
        <v>143</v>
      </c>
      <c r="G1041" s="5">
        <v>17</v>
      </c>
      <c r="H1041" s="5" t="s">
        <v>4431</v>
      </c>
      <c r="I1041" s="5" t="s">
        <v>1645</v>
      </c>
      <c r="J1041" s="5">
        <v>15977864687</v>
      </c>
      <c r="K1041" s="5"/>
      <c r="L1041" s="10"/>
      <c r="M1041" s="5"/>
      <c r="N1041" s="5"/>
      <c r="O1041" s="10"/>
      <c r="P1041" s="5"/>
      <c r="Q1041" s="5"/>
      <c r="R1041" s="5"/>
      <c r="S1041" s="5"/>
    </row>
    <row r="1042" customFormat="1" hidden="1" spans="1:19">
      <c r="A1042" s="5">
        <v>1039</v>
      </c>
      <c r="B1042" s="5" t="s">
        <v>4432</v>
      </c>
      <c r="C1042" s="5"/>
      <c r="D1042" s="5" t="s">
        <v>265</v>
      </c>
      <c r="E1042" s="5" t="s">
        <v>4433</v>
      </c>
      <c r="F1042" s="5" t="s">
        <v>143</v>
      </c>
      <c r="G1042" s="5">
        <v>20</v>
      </c>
      <c r="H1042" s="5" t="s">
        <v>4434</v>
      </c>
      <c r="I1042" s="5" t="s">
        <v>4435</v>
      </c>
      <c r="J1042" s="5">
        <v>18275966030</v>
      </c>
      <c r="K1042" s="5" t="s">
        <v>27</v>
      </c>
      <c r="L1042" s="10"/>
      <c r="M1042" s="5"/>
      <c r="N1042" s="5" t="s">
        <v>27</v>
      </c>
      <c r="O1042" s="10"/>
      <c r="P1042" s="5"/>
      <c r="Q1042" s="5"/>
      <c r="R1042" s="5"/>
      <c r="S1042" s="5"/>
    </row>
    <row r="1043" customFormat="1" hidden="1" spans="1:19">
      <c r="A1043" s="5">
        <v>1040</v>
      </c>
      <c r="B1043" s="5" t="s">
        <v>4436</v>
      </c>
      <c r="C1043" s="5"/>
      <c r="D1043" s="5" t="s">
        <v>265</v>
      </c>
      <c r="E1043" s="5" t="s">
        <v>4437</v>
      </c>
      <c r="F1043" s="5" t="s">
        <v>143</v>
      </c>
      <c r="G1043" s="5">
        <v>18</v>
      </c>
      <c r="H1043" s="5" t="s">
        <v>4438</v>
      </c>
      <c r="I1043" s="5" t="s">
        <v>4439</v>
      </c>
      <c r="J1043" s="5">
        <v>18977801948</v>
      </c>
      <c r="K1043" s="5" t="s">
        <v>27</v>
      </c>
      <c r="L1043" s="10"/>
      <c r="M1043" s="5"/>
      <c r="N1043" s="5" t="s">
        <v>27</v>
      </c>
      <c r="O1043" s="10"/>
      <c r="P1043" s="5"/>
      <c r="Q1043" s="5"/>
      <c r="R1043" s="5"/>
      <c r="S1043" s="5"/>
    </row>
    <row r="1044" customFormat="1" hidden="1" spans="1:19">
      <c r="A1044" s="5">
        <v>1041</v>
      </c>
      <c r="B1044" s="5" t="s">
        <v>4440</v>
      </c>
      <c r="C1044" s="5"/>
      <c r="D1044" s="5" t="s">
        <v>265</v>
      </c>
      <c r="E1044" s="5" t="s">
        <v>4441</v>
      </c>
      <c r="F1044" s="5" t="s">
        <v>143</v>
      </c>
      <c r="G1044" s="5">
        <v>19</v>
      </c>
      <c r="H1044" s="5" t="s">
        <v>4442</v>
      </c>
      <c r="I1044" s="5" t="s">
        <v>4443</v>
      </c>
      <c r="J1044" s="5">
        <v>13549943488</v>
      </c>
      <c r="K1044" s="5" t="s">
        <v>27</v>
      </c>
      <c r="L1044" s="10"/>
      <c r="M1044" s="5"/>
      <c r="N1044" s="5" t="s">
        <v>27</v>
      </c>
      <c r="O1044" s="10"/>
      <c r="P1044" s="5"/>
      <c r="Q1044" s="5"/>
      <c r="R1044" s="5"/>
      <c r="S1044" s="5"/>
    </row>
    <row r="1045" customFormat="1" hidden="1" spans="1:19">
      <c r="A1045" s="5">
        <v>1042</v>
      </c>
      <c r="B1045" s="5" t="s">
        <v>4444</v>
      </c>
      <c r="C1045" s="5"/>
      <c r="D1045" s="5" t="s">
        <v>265</v>
      </c>
      <c r="E1045" s="5" t="s">
        <v>4445</v>
      </c>
      <c r="F1045" s="5" t="s">
        <v>143</v>
      </c>
      <c r="G1045" s="5">
        <v>15</v>
      </c>
      <c r="H1045" s="5" t="s">
        <v>17960</v>
      </c>
      <c r="I1045" s="5" t="s">
        <v>1791</v>
      </c>
      <c r="J1045" s="5">
        <v>18278875719</v>
      </c>
      <c r="K1045" s="5"/>
      <c r="L1045" s="10"/>
      <c r="M1045" s="5"/>
      <c r="N1045" s="5"/>
      <c r="O1045" s="10"/>
      <c r="P1045" s="5"/>
      <c r="Q1045" s="5"/>
      <c r="R1045" s="5"/>
      <c r="S1045" s="5"/>
    </row>
    <row r="1046" customFormat="1" hidden="1" spans="1:19">
      <c r="A1046" s="5">
        <v>1043</v>
      </c>
      <c r="B1046" s="5" t="s">
        <v>4448</v>
      </c>
      <c r="C1046" s="5"/>
      <c r="D1046" s="5" t="s">
        <v>265</v>
      </c>
      <c r="E1046" s="5" t="s">
        <v>4449</v>
      </c>
      <c r="F1046" s="5" t="s">
        <v>143</v>
      </c>
      <c r="G1046" s="5">
        <v>19</v>
      </c>
      <c r="H1046" s="5" t="s">
        <v>19333</v>
      </c>
      <c r="I1046" s="5" t="s">
        <v>4450</v>
      </c>
      <c r="J1046" s="5">
        <v>13471800471</v>
      </c>
      <c r="K1046" s="5" t="s">
        <v>27</v>
      </c>
      <c r="L1046" s="10"/>
      <c r="M1046" s="5"/>
      <c r="N1046" s="5" t="s">
        <v>27</v>
      </c>
      <c r="O1046" s="10"/>
      <c r="P1046" s="5"/>
      <c r="Q1046" s="5"/>
      <c r="R1046" s="5"/>
      <c r="S1046" s="5"/>
    </row>
    <row r="1047" customFormat="1" hidden="1" spans="1:19">
      <c r="A1047" s="5">
        <v>1044</v>
      </c>
      <c r="B1047" s="5" t="s">
        <v>4451</v>
      </c>
      <c r="C1047" s="5"/>
      <c r="D1047" s="5" t="s">
        <v>265</v>
      </c>
      <c r="E1047" s="5" t="s">
        <v>4452</v>
      </c>
      <c r="F1047" s="5" t="s">
        <v>24</v>
      </c>
      <c r="G1047" s="5">
        <v>18</v>
      </c>
      <c r="H1047" s="5" t="s">
        <v>1199</v>
      </c>
      <c r="I1047" s="5" t="s">
        <v>4453</v>
      </c>
      <c r="J1047" s="5">
        <v>18819708797</v>
      </c>
      <c r="K1047" s="5" t="s">
        <v>27</v>
      </c>
      <c r="L1047" s="10"/>
      <c r="M1047" s="5"/>
      <c r="N1047" s="5" t="s">
        <v>27</v>
      </c>
      <c r="O1047" s="10"/>
      <c r="P1047" s="5"/>
      <c r="Q1047" s="5"/>
      <c r="R1047" s="5"/>
      <c r="S1047" s="5"/>
    </row>
    <row r="1048" customFormat="1" hidden="1" spans="1:19">
      <c r="A1048" s="5">
        <v>1045</v>
      </c>
      <c r="B1048" s="5" t="s">
        <v>4454</v>
      </c>
      <c r="C1048" s="5"/>
      <c r="D1048" s="5" t="s">
        <v>265</v>
      </c>
      <c r="E1048" s="5" t="s">
        <v>4455</v>
      </c>
      <c r="F1048" s="5" t="s">
        <v>143</v>
      </c>
      <c r="G1048" s="5">
        <v>19</v>
      </c>
      <c r="H1048" s="5" t="s">
        <v>939</v>
      </c>
      <c r="I1048" s="5" t="s">
        <v>4456</v>
      </c>
      <c r="J1048" s="5">
        <v>15078636897</v>
      </c>
      <c r="K1048" s="5" t="s">
        <v>27</v>
      </c>
      <c r="L1048" s="10"/>
      <c r="M1048" s="5"/>
      <c r="N1048" s="5" t="s">
        <v>27</v>
      </c>
      <c r="O1048" s="10"/>
      <c r="P1048" s="5"/>
      <c r="Q1048" s="5"/>
      <c r="R1048" s="5"/>
      <c r="S1048" s="5"/>
    </row>
    <row r="1049" customFormat="1" hidden="1" spans="1:19">
      <c r="A1049" s="5">
        <v>1046</v>
      </c>
      <c r="B1049" s="5" t="s">
        <v>4457</v>
      </c>
      <c r="C1049" s="5"/>
      <c r="D1049" s="5" t="s">
        <v>265</v>
      </c>
      <c r="E1049" s="5" t="s">
        <v>4458</v>
      </c>
      <c r="F1049" s="5" t="s">
        <v>143</v>
      </c>
      <c r="G1049" s="5">
        <v>19</v>
      </c>
      <c r="H1049" s="5" t="s">
        <v>4459</v>
      </c>
      <c r="I1049" s="5" t="s">
        <v>4460</v>
      </c>
      <c r="J1049" s="5">
        <v>15878688285</v>
      </c>
      <c r="K1049" s="5" t="s">
        <v>27</v>
      </c>
      <c r="L1049" s="10"/>
      <c r="M1049" s="5"/>
      <c r="N1049" s="5" t="s">
        <v>27</v>
      </c>
      <c r="O1049" s="10"/>
      <c r="P1049" s="5"/>
      <c r="Q1049" s="5"/>
      <c r="R1049" s="5"/>
      <c r="S1049" s="5"/>
    </row>
    <row r="1050" customFormat="1" hidden="1" spans="1:19">
      <c r="A1050" s="5">
        <v>1047</v>
      </c>
      <c r="B1050" s="5" t="s">
        <v>4461</v>
      </c>
      <c r="C1050" s="5"/>
      <c r="D1050" s="5" t="s">
        <v>265</v>
      </c>
      <c r="E1050" s="5" t="s">
        <v>4462</v>
      </c>
      <c r="F1050" s="5" t="s">
        <v>24</v>
      </c>
      <c r="G1050" s="5">
        <v>17</v>
      </c>
      <c r="H1050" s="5" t="s">
        <v>4463</v>
      </c>
      <c r="I1050" s="5" t="s">
        <v>4464</v>
      </c>
      <c r="J1050" s="5">
        <v>13428641386</v>
      </c>
      <c r="K1050" s="5"/>
      <c r="L1050" s="10"/>
      <c r="M1050" s="5"/>
      <c r="N1050" s="5"/>
      <c r="O1050" s="10"/>
      <c r="P1050" s="5"/>
      <c r="Q1050" s="5"/>
      <c r="R1050" s="5"/>
      <c r="S1050" s="5"/>
    </row>
    <row r="1051" customFormat="1" hidden="1" spans="1:19">
      <c r="A1051" s="5">
        <v>1048</v>
      </c>
      <c r="B1051" s="5" t="s">
        <v>4465</v>
      </c>
      <c r="C1051" s="5"/>
      <c r="D1051" s="5" t="s">
        <v>270</v>
      </c>
      <c r="E1051" s="5" t="s">
        <v>4466</v>
      </c>
      <c r="F1051" s="5" t="s">
        <v>143</v>
      </c>
      <c r="G1051" s="5">
        <v>18</v>
      </c>
      <c r="H1051" s="5" t="s">
        <v>4467</v>
      </c>
      <c r="I1051" s="5" t="s">
        <v>4468</v>
      </c>
      <c r="J1051" s="5">
        <v>13878133131</v>
      </c>
      <c r="K1051" s="5"/>
      <c r="L1051" s="10"/>
      <c r="M1051" s="5"/>
      <c r="N1051" s="5"/>
      <c r="O1051" s="10"/>
      <c r="P1051" s="5"/>
      <c r="Q1051" s="5"/>
      <c r="R1051" s="5"/>
      <c r="S1051" s="5"/>
    </row>
    <row r="1052" customFormat="1" hidden="1" spans="1:19">
      <c r="A1052" s="5">
        <v>1049</v>
      </c>
      <c r="B1052" s="5" t="s">
        <v>4470</v>
      </c>
      <c r="C1052" s="5"/>
      <c r="D1052" s="5" t="s">
        <v>270</v>
      </c>
      <c r="E1052" s="5" t="s">
        <v>4471</v>
      </c>
      <c r="F1052" s="5" t="s">
        <v>143</v>
      </c>
      <c r="G1052" s="5">
        <v>17</v>
      </c>
      <c r="H1052" s="5" t="s">
        <v>4472</v>
      </c>
      <c r="I1052" s="5" t="s">
        <v>4473</v>
      </c>
      <c r="J1052" s="5">
        <v>13627878423</v>
      </c>
      <c r="K1052" s="5"/>
      <c r="L1052" s="10"/>
      <c r="M1052" s="5"/>
      <c r="N1052" s="5"/>
      <c r="O1052" s="10"/>
      <c r="P1052" s="5"/>
      <c r="Q1052" s="5"/>
      <c r="R1052" s="5"/>
      <c r="S1052" s="5"/>
    </row>
    <row r="1053" customFormat="1" hidden="1" spans="1:19">
      <c r="A1053" s="5">
        <v>1050</v>
      </c>
      <c r="B1053" s="5" t="s">
        <v>4475</v>
      </c>
      <c r="C1053" s="5"/>
      <c r="D1053" s="5" t="s">
        <v>270</v>
      </c>
      <c r="E1053" s="5" t="s">
        <v>4476</v>
      </c>
      <c r="F1053" s="5" t="s">
        <v>143</v>
      </c>
      <c r="G1053" s="5">
        <v>21</v>
      </c>
      <c r="H1053" s="5" t="s">
        <v>716</v>
      </c>
      <c r="I1053" s="5" t="s">
        <v>4477</v>
      </c>
      <c r="J1053" s="5">
        <v>18249919561</v>
      </c>
      <c r="K1053" s="5" t="s">
        <v>27</v>
      </c>
      <c r="L1053" s="10"/>
      <c r="M1053" s="5"/>
      <c r="N1053" s="5" t="s">
        <v>27</v>
      </c>
      <c r="O1053" s="10"/>
      <c r="P1053" s="5"/>
      <c r="Q1053" s="5"/>
      <c r="R1053" s="5"/>
      <c r="S1053" s="5"/>
    </row>
    <row r="1054" customFormat="1" hidden="1" spans="1:19">
      <c r="A1054" s="5">
        <v>1051</v>
      </c>
      <c r="B1054" s="5" t="s">
        <v>4478</v>
      </c>
      <c r="C1054" s="5"/>
      <c r="D1054" s="5" t="s">
        <v>270</v>
      </c>
      <c r="E1054" s="5" t="s">
        <v>4479</v>
      </c>
      <c r="F1054" s="5" t="s">
        <v>24</v>
      </c>
      <c r="G1054" s="5">
        <v>18</v>
      </c>
      <c r="H1054" s="5" t="s">
        <v>17828</v>
      </c>
      <c r="I1054" s="5" t="s">
        <v>4481</v>
      </c>
      <c r="J1054" s="5">
        <v>13558289202</v>
      </c>
      <c r="K1054" s="5"/>
      <c r="L1054" s="10"/>
      <c r="M1054" s="5"/>
      <c r="N1054" s="5"/>
      <c r="O1054" s="10"/>
      <c r="P1054" s="5"/>
      <c r="Q1054" s="5"/>
      <c r="R1054" s="5"/>
      <c r="S1054" s="5"/>
    </row>
    <row r="1055" customFormat="1" hidden="1" spans="1:19">
      <c r="A1055" s="5">
        <v>1052</v>
      </c>
      <c r="B1055" s="5" t="s">
        <v>4482</v>
      </c>
      <c r="C1055" s="5"/>
      <c r="D1055" s="5" t="s">
        <v>270</v>
      </c>
      <c r="E1055" s="5" t="s">
        <v>4483</v>
      </c>
      <c r="F1055" s="5" t="s">
        <v>143</v>
      </c>
      <c r="G1055" s="5">
        <v>18</v>
      </c>
      <c r="H1055" s="5" t="s">
        <v>18008</v>
      </c>
      <c r="I1055" s="5" t="s">
        <v>4485</v>
      </c>
      <c r="J1055" s="5">
        <v>15978153339</v>
      </c>
      <c r="K1055" s="5" t="s">
        <v>27</v>
      </c>
      <c r="L1055" s="10"/>
      <c r="M1055" s="5"/>
      <c r="N1055" s="5" t="s">
        <v>27</v>
      </c>
      <c r="O1055" s="10"/>
      <c r="P1055" s="5"/>
      <c r="Q1055" s="5"/>
      <c r="R1055" s="5"/>
      <c r="S1055" s="5"/>
    </row>
    <row r="1056" customFormat="1" hidden="1" spans="1:19">
      <c r="A1056" s="5">
        <v>1053</v>
      </c>
      <c r="B1056" s="5" t="s">
        <v>4486</v>
      </c>
      <c r="C1056" s="5"/>
      <c r="D1056" s="5" t="s">
        <v>270</v>
      </c>
      <c r="E1056" s="5" t="s">
        <v>4487</v>
      </c>
      <c r="F1056" s="5" t="s">
        <v>24</v>
      </c>
      <c r="G1056" s="5">
        <v>18</v>
      </c>
      <c r="H1056" s="5" t="s">
        <v>17710</v>
      </c>
      <c r="I1056" s="5" t="s">
        <v>4489</v>
      </c>
      <c r="J1056" s="5" t="s">
        <v>4490</v>
      </c>
      <c r="K1056" s="5" t="s">
        <v>27</v>
      </c>
      <c r="L1056" s="10"/>
      <c r="M1056" s="5"/>
      <c r="N1056" s="5" t="s">
        <v>30</v>
      </c>
      <c r="O1056" s="10"/>
      <c r="P1056" s="5"/>
      <c r="Q1056" s="5"/>
      <c r="R1056" s="5"/>
      <c r="S1056" s="5"/>
    </row>
    <row r="1057" customFormat="1" hidden="1" spans="1:19">
      <c r="A1057" s="5">
        <v>1054</v>
      </c>
      <c r="B1057" s="5" t="s">
        <v>4491</v>
      </c>
      <c r="C1057" s="5"/>
      <c r="D1057" s="5" t="s">
        <v>270</v>
      </c>
      <c r="E1057" s="5" t="s">
        <v>4492</v>
      </c>
      <c r="F1057" s="5" t="s">
        <v>24</v>
      </c>
      <c r="G1057" s="5">
        <v>20</v>
      </c>
      <c r="H1057" s="5" t="s">
        <v>2313</v>
      </c>
      <c r="I1057" s="5" t="s">
        <v>4493</v>
      </c>
      <c r="J1057" s="5">
        <v>13277850350</v>
      </c>
      <c r="K1057" s="5" t="s">
        <v>27</v>
      </c>
      <c r="L1057" s="10"/>
      <c r="M1057" s="5"/>
      <c r="N1057" s="5" t="s">
        <v>27</v>
      </c>
      <c r="O1057" s="10"/>
      <c r="P1057" s="5"/>
      <c r="Q1057" s="5"/>
      <c r="R1057" s="5"/>
      <c r="S1057" s="5"/>
    </row>
    <row r="1058" customFormat="1" hidden="1" spans="1:19">
      <c r="A1058" s="5">
        <v>1055</v>
      </c>
      <c r="B1058" s="5" t="s">
        <v>4494</v>
      </c>
      <c r="C1058" s="5"/>
      <c r="D1058" s="5" t="s">
        <v>270</v>
      </c>
      <c r="E1058" s="5" t="s">
        <v>4495</v>
      </c>
      <c r="F1058" s="5" t="s">
        <v>24</v>
      </c>
      <c r="G1058" s="5">
        <v>17</v>
      </c>
      <c r="H1058" s="5" t="s">
        <v>4496</v>
      </c>
      <c r="I1058" s="5" t="s">
        <v>4497</v>
      </c>
      <c r="J1058" s="5">
        <v>13481849510</v>
      </c>
      <c r="K1058" s="5"/>
      <c r="L1058" s="10"/>
      <c r="M1058" s="5"/>
      <c r="N1058" s="5"/>
      <c r="O1058" s="10"/>
      <c r="P1058" s="5"/>
      <c r="Q1058" s="5"/>
      <c r="R1058" s="5"/>
      <c r="S1058" s="5"/>
    </row>
    <row r="1059" customFormat="1" hidden="1" spans="1:19">
      <c r="A1059" s="5">
        <v>1056</v>
      </c>
      <c r="B1059" s="5" t="s">
        <v>4498</v>
      </c>
      <c r="C1059" s="5"/>
      <c r="D1059" s="5" t="s">
        <v>270</v>
      </c>
      <c r="E1059" s="5" t="s">
        <v>4499</v>
      </c>
      <c r="F1059" s="5" t="s">
        <v>24</v>
      </c>
      <c r="G1059" s="5">
        <v>19</v>
      </c>
      <c r="H1059" s="5" t="s">
        <v>17613</v>
      </c>
      <c r="I1059" s="5" t="s">
        <v>4501</v>
      </c>
      <c r="J1059" s="5">
        <v>15296877974</v>
      </c>
      <c r="K1059" s="5" t="s">
        <v>27</v>
      </c>
      <c r="L1059" s="10"/>
      <c r="M1059" s="5"/>
      <c r="N1059" s="5" t="s">
        <v>30</v>
      </c>
      <c r="O1059" s="10"/>
      <c r="P1059" s="5"/>
      <c r="Q1059" s="5"/>
      <c r="R1059" s="5"/>
      <c r="S1059" s="5"/>
    </row>
    <row r="1060" customFormat="1" hidden="1" spans="1:19">
      <c r="A1060" s="5">
        <v>1057</v>
      </c>
      <c r="B1060" s="5" t="s">
        <v>4502</v>
      </c>
      <c r="C1060" s="5"/>
      <c r="D1060" s="5" t="s">
        <v>270</v>
      </c>
      <c r="E1060" s="5" t="s">
        <v>4503</v>
      </c>
      <c r="F1060" s="5" t="s">
        <v>143</v>
      </c>
      <c r="G1060" s="5">
        <v>18</v>
      </c>
      <c r="H1060" s="5" t="s">
        <v>19988</v>
      </c>
      <c r="I1060" s="5" t="s">
        <v>4505</v>
      </c>
      <c r="J1060" s="5">
        <v>13025876829</v>
      </c>
      <c r="K1060" s="5" t="s">
        <v>27</v>
      </c>
      <c r="L1060" s="10"/>
      <c r="M1060" s="5"/>
      <c r="N1060" s="5" t="s">
        <v>27</v>
      </c>
      <c r="O1060" s="10"/>
      <c r="P1060" s="5"/>
      <c r="Q1060" s="5"/>
      <c r="R1060" s="5"/>
      <c r="S1060" s="5"/>
    </row>
    <row r="1061" customFormat="1" hidden="1" spans="1:19">
      <c r="A1061" s="5">
        <v>1058</v>
      </c>
      <c r="B1061" s="5" t="s">
        <v>4506</v>
      </c>
      <c r="C1061" s="5"/>
      <c r="D1061" s="5" t="s">
        <v>270</v>
      </c>
      <c r="E1061" s="5" t="s">
        <v>4507</v>
      </c>
      <c r="F1061" s="5" t="s">
        <v>24</v>
      </c>
      <c r="G1061" s="5">
        <v>18</v>
      </c>
      <c r="H1061" s="5" t="s">
        <v>2578</v>
      </c>
      <c r="I1061" s="5" t="s">
        <v>4508</v>
      </c>
      <c r="J1061" s="5">
        <v>13433225460</v>
      </c>
      <c r="K1061" s="5"/>
      <c r="L1061" s="10"/>
      <c r="M1061" s="5"/>
      <c r="N1061" s="5"/>
      <c r="O1061" s="10"/>
      <c r="P1061" s="5"/>
      <c r="Q1061" s="5"/>
      <c r="R1061" s="5"/>
      <c r="S1061" s="5"/>
    </row>
    <row r="1062" customFormat="1" hidden="1" spans="1:19">
      <c r="A1062" s="5">
        <v>1059</v>
      </c>
      <c r="B1062" s="5" t="s">
        <v>4509</v>
      </c>
      <c r="C1062" s="5"/>
      <c r="D1062" s="5" t="s">
        <v>270</v>
      </c>
      <c r="E1062" s="5" t="s">
        <v>4510</v>
      </c>
      <c r="F1062" s="5" t="s">
        <v>143</v>
      </c>
      <c r="G1062" s="5">
        <v>18</v>
      </c>
      <c r="H1062" s="5" t="s">
        <v>17744</v>
      </c>
      <c r="I1062" s="5" t="s">
        <v>4511</v>
      </c>
      <c r="J1062" s="5">
        <v>15878846730</v>
      </c>
      <c r="K1062" s="5"/>
      <c r="L1062" s="10"/>
      <c r="M1062" s="5"/>
      <c r="N1062" s="5"/>
      <c r="O1062" s="10"/>
      <c r="P1062" s="5"/>
      <c r="Q1062" s="5"/>
      <c r="R1062" s="5"/>
      <c r="S1062" s="5"/>
    </row>
    <row r="1063" customFormat="1" hidden="1" spans="1:19">
      <c r="A1063" s="5">
        <v>1060</v>
      </c>
      <c r="B1063" s="5" t="s">
        <v>4512</v>
      </c>
      <c r="C1063" s="5"/>
      <c r="D1063" s="5" t="s">
        <v>270</v>
      </c>
      <c r="E1063" s="5" t="s">
        <v>4513</v>
      </c>
      <c r="F1063" s="5" t="s">
        <v>143</v>
      </c>
      <c r="G1063" s="5">
        <v>20</v>
      </c>
      <c r="H1063" s="5" t="s">
        <v>19989</v>
      </c>
      <c r="I1063" s="5" t="s">
        <v>4515</v>
      </c>
      <c r="J1063" s="5">
        <v>13788387172</v>
      </c>
      <c r="K1063" s="5" t="s">
        <v>27</v>
      </c>
      <c r="L1063" s="10"/>
      <c r="M1063" s="5"/>
      <c r="N1063" s="5" t="s">
        <v>27</v>
      </c>
      <c r="O1063" s="10"/>
      <c r="P1063" s="5"/>
      <c r="Q1063" s="5"/>
      <c r="R1063" s="5"/>
      <c r="S1063" s="5"/>
    </row>
    <row r="1064" customFormat="1" hidden="1" spans="1:19">
      <c r="A1064" s="5">
        <v>1061</v>
      </c>
      <c r="B1064" s="5" t="s">
        <v>4516</v>
      </c>
      <c r="C1064" s="5"/>
      <c r="D1064" s="5" t="s">
        <v>270</v>
      </c>
      <c r="E1064" s="5" t="s">
        <v>4517</v>
      </c>
      <c r="F1064" s="5" t="s">
        <v>143</v>
      </c>
      <c r="G1064" s="5">
        <v>18</v>
      </c>
      <c r="H1064" s="5" t="s">
        <v>19990</v>
      </c>
      <c r="I1064" s="5" t="s">
        <v>4519</v>
      </c>
      <c r="J1064" s="5">
        <v>18407783505</v>
      </c>
      <c r="K1064" s="5"/>
      <c r="L1064" s="10"/>
      <c r="M1064" s="5"/>
      <c r="N1064" s="5"/>
      <c r="O1064" s="10"/>
      <c r="P1064" s="5"/>
      <c r="Q1064" s="5"/>
      <c r="R1064" s="5"/>
      <c r="S1064" s="5"/>
    </row>
    <row r="1065" customFormat="1" hidden="1" spans="1:19">
      <c r="A1065" s="5">
        <v>1062</v>
      </c>
      <c r="B1065" s="5" t="s">
        <v>4520</v>
      </c>
      <c r="C1065" s="5"/>
      <c r="D1065" s="5" t="s">
        <v>270</v>
      </c>
      <c r="E1065" s="5" t="s">
        <v>4521</v>
      </c>
      <c r="F1065" s="5" t="s">
        <v>24</v>
      </c>
      <c r="G1065" s="5">
        <v>19</v>
      </c>
      <c r="H1065" s="5" t="s">
        <v>19753</v>
      </c>
      <c r="I1065" s="5" t="s">
        <v>4522</v>
      </c>
      <c r="J1065" s="5">
        <v>13557783321</v>
      </c>
      <c r="K1065" s="5" t="s">
        <v>27</v>
      </c>
      <c r="L1065" s="10"/>
      <c r="M1065" s="5"/>
      <c r="N1065" s="5" t="s">
        <v>27</v>
      </c>
      <c r="O1065" s="10"/>
      <c r="P1065" s="5"/>
      <c r="Q1065" s="5"/>
      <c r="R1065" s="5"/>
      <c r="S1065" s="5"/>
    </row>
    <row r="1066" customFormat="1" hidden="1" spans="1:19">
      <c r="A1066" s="5">
        <v>1063</v>
      </c>
      <c r="B1066" s="5" t="s">
        <v>4523</v>
      </c>
      <c r="C1066" s="5"/>
      <c r="D1066" s="5" t="s">
        <v>270</v>
      </c>
      <c r="E1066" s="5" t="s">
        <v>4524</v>
      </c>
      <c r="F1066" s="5" t="s">
        <v>143</v>
      </c>
      <c r="G1066" s="5">
        <v>16</v>
      </c>
      <c r="H1066" s="5" t="s">
        <v>4525</v>
      </c>
      <c r="I1066" s="5" t="s">
        <v>4526</v>
      </c>
      <c r="J1066" s="5">
        <v>15949329081</v>
      </c>
      <c r="K1066" s="5"/>
      <c r="L1066" s="10"/>
      <c r="M1066" s="5"/>
      <c r="N1066" s="5"/>
      <c r="O1066" s="10"/>
      <c r="P1066" s="5"/>
      <c r="Q1066" s="5"/>
      <c r="R1066" s="5"/>
      <c r="S1066" s="5"/>
    </row>
    <row r="1067" customFormat="1" hidden="1" spans="1:19">
      <c r="A1067" s="5">
        <v>1064</v>
      </c>
      <c r="B1067" s="5" t="s">
        <v>4527</v>
      </c>
      <c r="C1067" s="5"/>
      <c r="D1067" s="5" t="s">
        <v>270</v>
      </c>
      <c r="E1067" s="5" t="s">
        <v>4528</v>
      </c>
      <c r="F1067" s="5" t="s">
        <v>143</v>
      </c>
      <c r="G1067" s="5">
        <v>18</v>
      </c>
      <c r="H1067" s="5" t="s">
        <v>19991</v>
      </c>
      <c r="I1067" s="5" t="s">
        <v>4530</v>
      </c>
      <c r="J1067" s="5">
        <v>13481869251</v>
      </c>
      <c r="K1067" s="5" t="s">
        <v>27</v>
      </c>
      <c r="L1067" s="10"/>
      <c r="M1067" s="5"/>
      <c r="N1067" s="5" t="s">
        <v>27</v>
      </c>
      <c r="O1067" s="10"/>
      <c r="P1067" s="5"/>
      <c r="Q1067" s="5"/>
      <c r="R1067" s="5"/>
      <c r="S1067" s="5"/>
    </row>
    <row r="1068" customFormat="1" hidden="1" spans="1:19">
      <c r="A1068" s="5">
        <v>1065</v>
      </c>
      <c r="B1068" s="5" t="s">
        <v>4531</v>
      </c>
      <c r="C1068" s="5"/>
      <c r="D1068" s="5" t="s">
        <v>270</v>
      </c>
      <c r="E1068" s="5" t="s">
        <v>4532</v>
      </c>
      <c r="F1068" s="5" t="s">
        <v>143</v>
      </c>
      <c r="G1068" s="5">
        <v>21</v>
      </c>
      <c r="H1068" s="5" t="s">
        <v>4533</v>
      </c>
      <c r="I1068" s="5" t="s">
        <v>4534</v>
      </c>
      <c r="J1068" s="5">
        <v>15907787284</v>
      </c>
      <c r="K1068" s="5" t="s">
        <v>27</v>
      </c>
      <c r="L1068" s="10"/>
      <c r="M1068" s="5"/>
      <c r="N1068" s="5" t="s">
        <v>30</v>
      </c>
      <c r="O1068" s="10"/>
      <c r="P1068" s="5"/>
      <c r="Q1068" s="5"/>
      <c r="R1068" s="5"/>
      <c r="S1068" s="5"/>
    </row>
    <row r="1069" customFormat="1" hidden="1" spans="1:19">
      <c r="A1069" s="5">
        <v>1066</v>
      </c>
      <c r="B1069" s="5" t="s">
        <v>4535</v>
      </c>
      <c r="C1069" s="5"/>
      <c r="D1069" s="5" t="s">
        <v>270</v>
      </c>
      <c r="E1069" s="5" t="s">
        <v>4536</v>
      </c>
      <c r="F1069" s="5" t="s">
        <v>24</v>
      </c>
      <c r="G1069" s="5">
        <v>20</v>
      </c>
      <c r="H1069" s="5" t="s">
        <v>4537</v>
      </c>
      <c r="I1069" s="5" t="s">
        <v>4538</v>
      </c>
      <c r="J1069" s="5">
        <v>18378890309</v>
      </c>
      <c r="K1069" s="5" t="s">
        <v>27</v>
      </c>
      <c r="L1069" s="10"/>
      <c r="M1069" s="5"/>
      <c r="N1069" s="5" t="s">
        <v>27</v>
      </c>
      <c r="O1069" s="10"/>
      <c r="P1069" s="5"/>
      <c r="Q1069" s="5"/>
      <c r="R1069" s="5"/>
      <c r="S1069" s="5"/>
    </row>
    <row r="1070" customFormat="1" hidden="1" spans="1:19">
      <c r="A1070" s="5">
        <v>1067</v>
      </c>
      <c r="B1070" s="5" t="s">
        <v>4539</v>
      </c>
      <c r="C1070" s="5"/>
      <c r="D1070" s="5" t="s">
        <v>270</v>
      </c>
      <c r="E1070" s="5" t="s">
        <v>4540</v>
      </c>
      <c r="F1070" s="5" t="s">
        <v>143</v>
      </c>
      <c r="G1070" s="5">
        <v>18</v>
      </c>
      <c r="H1070" s="5" t="s">
        <v>19992</v>
      </c>
      <c r="I1070" s="5" t="s">
        <v>4542</v>
      </c>
      <c r="J1070" s="5" t="s">
        <v>4543</v>
      </c>
      <c r="K1070" s="5" t="s">
        <v>27</v>
      </c>
      <c r="L1070" s="10"/>
      <c r="M1070" s="5"/>
      <c r="N1070" s="5" t="s">
        <v>30</v>
      </c>
      <c r="O1070" s="10"/>
      <c r="P1070" s="5"/>
      <c r="Q1070" s="5"/>
      <c r="R1070" s="5"/>
      <c r="S1070" s="5"/>
    </row>
    <row r="1071" customFormat="1" hidden="1" spans="1:19">
      <c r="A1071" s="5">
        <v>1068</v>
      </c>
      <c r="B1071" s="5" t="s">
        <v>4544</v>
      </c>
      <c r="C1071" s="5"/>
      <c r="D1071" s="5" t="s">
        <v>270</v>
      </c>
      <c r="E1071" s="5" t="s">
        <v>4545</v>
      </c>
      <c r="F1071" s="5" t="s">
        <v>143</v>
      </c>
      <c r="G1071" s="5">
        <v>18</v>
      </c>
      <c r="H1071" s="5" t="s">
        <v>17968</v>
      </c>
      <c r="I1071" s="5" t="s">
        <v>4546</v>
      </c>
      <c r="J1071" s="5">
        <v>15577800634</v>
      </c>
      <c r="K1071" s="5"/>
      <c r="L1071" s="10"/>
      <c r="M1071" s="5"/>
      <c r="N1071" s="5"/>
      <c r="O1071" s="10"/>
      <c r="P1071" s="5"/>
      <c r="Q1071" s="5"/>
      <c r="R1071" s="5"/>
      <c r="S1071" s="5"/>
    </row>
    <row r="1072" customFormat="1" hidden="1" spans="1:19">
      <c r="A1072" s="5">
        <v>1069</v>
      </c>
      <c r="B1072" s="5" t="s">
        <v>4548</v>
      </c>
      <c r="C1072" s="5"/>
      <c r="D1072" s="5" t="s">
        <v>270</v>
      </c>
      <c r="E1072" s="5" t="s">
        <v>4549</v>
      </c>
      <c r="F1072" s="5" t="s">
        <v>24</v>
      </c>
      <c r="G1072" s="5">
        <v>18</v>
      </c>
      <c r="H1072" s="5" t="s">
        <v>4550</v>
      </c>
      <c r="I1072" s="5" t="s">
        <v>4551</v>
      </c>
      <c r="J1072" s="5">
        <v>15077649298</v>
      </c>
      <c r="K1072" s="5" t="s">
        <v>27</v>
      </c>
      <c r="L1072" s="10"/>
      <c r="M1072" s="5"/>
      <c r="N1072" s="5" t="s">
        <v>27</v>
      </c>
      <c r="O1072" s="10"/>
      <c r="P1072" s="5"/>
      <c r="Q1072" s="5"/>
      <c r="R1072" s="5"/>
      <c r="S1072" s="5"/>
    </row>
    <row r="1073" customFormat="1" hidden="1" spans="1:19">
      <c r="A1073" s="5">
        <v>1070</v>
      </c>
      <c r="B1073" s="5" t="s">
        <v>4552</v>
      </c>
      <c r="C1073" s="5"/>
      <c r="D1073" s="5" t="s">
        <v>270</v>
      </c>
      <c r="E1073" s="5" t="s">
        <v>4553</v>
      </c>
      <c r="F1073" s="5" t="s">
        <v>143</v>
      </c>
      <c r="G1073" s="5">
        <v>19</v>
      </c>
      <c r="H1073" s="5" t="s">
        <v>4554</v>
      </c>
      <c r="I1073" s="5" t="s">
        <v>4555</v>
      </c>
      <c r="J1073" s="5">
        <v>119977826216</v>
      </c>
      <c r="K1073" s="5"/>
      <c r="L1073" s="10"/>
      <c r="M1073" s="5"/>
      <c r="N1073" s="5"/>
      <c r="O1073" s="10"/>
      <c r="P1073" s="5"/>
      <c r="Q1073" s="5"/>
      <c r="R1073" s="5"/>
      <c r="S1073" s="5"/>
    </row>
    <row r="1074" customFormat="1" hidden="1" spans="1:19">
      <c r="A1074" s="5">
        <v>1071</v>
      </c>
      <c r="B1074" s="5" t="s">
        <v>4556</v>
      </c>
      <c r="C1074" s="5"/>
      <c r="D1074" s="5" t="s">
        <v>270</v>
      </c>
      <c r="E1074" s="5" t="s">
        <v>4557</v>
      </c>
      <c r="F1074" s="5" t="s">
        <v>143</v>
      </c>
      <c r="G1074" s="5">
        <v>18</v>
      </c>
      <c r="H1074" s="5" t="s">
        <v>19993</v>
      </c>
      <c r="I1074" s="5" t="s">
        <v>4559</v>
      </c>
      <c r="J1074" s="5">
        <v>13788180783</v>
      </c>
      <c r="K1074" s="5" t="s">
        <v>27</v>
      </c>
      <c r="L1074" s="10"/>
      <c r="M1074" s="5"/>
      <c r="N1074" s="5" t="s">
        <v>30</v>
      </c>
      <c r="O1074" s="10"/>
      <c r="P1074" s="5"/>
      <c r="Q1074" s="5"/>
      <c r="R1074" s="5"/>
      <c r="S1074" s="5"/>
    </row>
    <row r="1075" customFormat="1" hidden="1" spans="1:19">
      <c r="A1075" s="5">
        <v>1072</v>
      </c>
      <c r="B1075" s="5" t="s">
        <v>4560</v>
      </c>
      <c r="C1075" s="5"/>
      <c r="D1075" s="5" t="s">
        <v>270</v>
      </c>
      <c r="E1075" s="5" t="s">
        <v>4561</v>
      </c>
      <c r="F1075" s="5" t="s">
        <v>24</v>
      </c>
      <c r="G1075" s="5">
        <v>20</v>
      </c>
      <c r="H1075" s="5" t="s">
        <v>4562</v>
      </c>
      <c r="I1075" s="5" t="s">
        <v>4563</v>
      </c>
      <c r="J1075" s="5">
        <v>17807833155</v>
      </c>
      <c r="K1075" s="5"/>
      <c r="L1075" s="10"/>
      <c r="M1075" s="5"/>
      <c r="N1075" s="5"/>
      <c r="O1075" s="10"/>
      <c r="P1075" s="5"/>
      <c r="Q1075" s="5"/>
      <c r="R1075" s="5"/>
      <c r="S1075" s="5"/>
    </row>
    <row r="1076" customFormat="1" hidden="1" spans="1:19">
      <c r="A1076" s="5">
        <v>1073</v>
      </c>
      <c r="B1076" s="5" t="s">
        <v>4564</v>
      </c>
      <c r="C1076" s="5"/>
      <c r="D1076" s="5" t="s">
        <v>270</v>
      </c>
      <c r="E1076" s="5" t="s">
        <v>4565</v>
      </c>
      <c r="F1076" s="5" t="s">
        <v>143</v>
      </c>
      <c r="G1076" s="5">
        <v>19</v>
      </c>
      <c r="H1076" s="5" t="s">
        <v>1824</v>
      </c>
      <c r="I1076" s="5" t="s">
        <v>4566</v>
      </c>
      <c r="J1076" s="5">
        <v>17344529814</v>
      </c>
      <c r="K1076" s="5" t="s">
        <v>27</v>
      </c>
      <c r="L1076" s="10"/>
      <c r="M1076" s="5"/>
      <c r="N1076" s="5" t="s">
        <v>30</v>
      </c>
      <c r="O1076" s="10"/>
      <c r="P1076" s="5"/>
      <c r="Q1076" s="5"/>
      <c r="R1076" s="5"/>
      <c r="S1076" s="5"/>
    </row>
    <row r="1077" customFormat="1" hidden="1" spans="1:19">
      <c r="A1077" s="5">
        <v>1074</v>
      </c>
      <c r="B1077" s="5" t="s">
        <v>4567</v>
      </c>
      <c r="C1077" s="5"/>
      <c r="D1077" s="5" t="s">
        <v>270</v>
      </c>
      <c r="E1077" s="5" t="s">
        <v>4568</v>
      </c>
      <c r="F1077" s="5" t="s">
        <v>143</v>
      </c>
      <c r="G1077" s="5">
        <v>18</v>
      </c>
      <c r="H1077" s="5" t="s">
        <v>18068</v>
      </c>
      <c r="I1077" s="5" t="s">
        <v>4569</v>
      </c>
      <c r="J1077" s="5">
        <v>15878821958</v>
      </c>
      <c r="K1077" s="5" t="s">
        <v>27</v>
      </c>
      <c r="L1077" s="10"/>
      <c r="M1077" s="5"/>
      <c r="N1077" s="5" t="s">
        <v>27</v>
      </c>
      <c r="O1077" s="10"/>
      <c r="P1077" s="5"/>
      <c r="Q1077" s="5"/>
      <c r="R1077" s="5"/>
      <c r="S1077" s="5"/>
    </row>
    <row r="1078" customFormat="1" hidden="1" spans="1:19">
      <c r="A1078" s="5">
        <v>1075</v>
      </c>
      <c r="B1078" s="5" t="s">
        <v>4570</v>
      </c>
      <c r="C1078" s="5"/>
      <c r="D1078" s="5" t="s">
        <v>270</v>
      </c>
      <c r="E1078" s="5" t="s">
        <v>4571</v>
      </c>
      <c r="F1078" s="5" t="s">
        <v>24</v>
      </c>
      <c r="G1078" s="5">
        <v>19</v>
      </c>
      <c r="H1078" s="5" t="s">
        <v>4572</v>
      </c>
      <c r="I1078" s="5" t="s">
        <v>4573</v>
      </c>
      <c r="J1078" s="5">
        <v>17344521448</v>
      </c>
      <c r="K1078" s="5" t="s">
        <v>27</v>
      </c>
      <c r="L1078" s="10"/>
      <c r="M1078" s="5"/>
      <c r="N1078" s="5" t="s">
        <v>30</v>
      </c>
      <c r="O1078" s="10"/>
      <c r="P1078" s="5"/>
      <c r="Q1078" s="5"/>
      <c r="R1078" s="5"/>
      <c r="S1078" s="5"/>
    </row>
    <row r="1079" customFormat="1" hidden="1" spans="1:19">
      <c r="A1079" s="5">
        <v>1076</v>
      </c>
      <c r="B1079" s="5" t="s">
        <v>4574</v>
      </c>
      <c r="C1079" s="5"/>
      <c r="D1079" s="5" t="s">
        <v>270</v>
      </c>
      <c r="E1079" s="5" t="s">
        <v>4575</v>
      </c>
      <c r="F1079" s="5" t="s">
        <v>143</v>
      </c>
      <c r="G1079" s="5">
        <v>21</v>
      </c>
      <c r="H1079" s="5" t="s">
        <v>4576</v>
      </c>
      <c r="I1079" s="5" t="s">
        <v>4577</v>
      </c>
      <c r="J1079" s="5">
        <v>15296878522</v>
      </c>
      <c r="K1079" s="5" t="s">
        <v>27</v>
      </c>
      <c r="L1079" s="10"/>
      <c r="M1079" s="5"/>
      <c r="N1079" s="5" t="s">
        <v>27</v>
      </c>
      <c r="O1079" s="10"/>
      <c r="P1079" s="5"/>
      <c r="Q1079" s="5"/>
      <c r="R1079" s="5"/>
      <c r="S1079" s="5"/>
    </row>
    <row r="1080" customFormat="1" hidden="1" spans="1:19">
      <c r="A1080" s="5">
        <v>1077</v>
      </c>
      <c r="B1080" s="5" t="s">
        <v>4578</v>
      </c>
      <c r="C1080" s="5"/>
      <c r="D1080" s="5" t="s">
        <v>270</v>
      </c>
      <c r="E1080" s="5" t="s">
        <v>4579</v>
      </c>
      <c r="F1080" s="5" t="s">
        <v>143</v>
      </c>
      <c r="G1080" s="5">
        <v>19</v>
      </c>
      <c r="H1080" s="5" t="s">
        <v>4580</v>
      </c>
      <c r="I1080" s="5" t="s">
        <v>4581</v>
      </c>
      <c r="J1080" s="5" t="s">
        <v>4582</v>
      </c>
      <c r="K1080" s="5" t="s">
        <v>27</v>
      </c>
      <c r="L1080" s="10"/>
      <c r="M1080" s="5"/>
      <c r="N1080" s="5" t="s">
        <v>27</v>
      </c>
      <c r="O1080" s="10"/>
      <c r="P1080" s="5"/>
      <c r="Q1080" s="5"/>
      <c r="R1080" s="5"/>
      <c r="S1080" s="5"/>
    </row>
    <row r="1081" customFormat="1" hidden="1" spans="1:19">
      <c r="A1081" s="5">
        <v>1078</v>
      </c>
      <c r="B1081" s="5" t="s">
        <v>4583</v>
      </c>
      <c r="C1081" s="5"/>
      <c r="D1081" s="5" t="s">
        <v>270</v>
      </c>
      <c r="E1081" s="5" t="s">
        <v>4584</v>
      </c>
      <c r="F1081" s="5" t="s">
        <v>143</v>
      </c>
      <c r="G1081" s="5">
        <v>19</v>
      </c>
      <c r="H1081" s="5" t="s">
        <v>2689</v>
      </c>
      <c r="I1081" s="5" t="s">
        <v>4585</v>
      </c>
      <c r="J1081" s="5" t="s">
        <v>4586</v>
      </c>
      <c r="K1081" s="5" t="s">
        <v>27</v>
      </c>
      <c r="L1081" s="10"/>
      <c r="M1081" s="5"/>
      <c r="N1081" s="5" t="s">
        <v>30</v>
      </c>
      <c r="O1081" s="10"/>
      <c r="P1081" s="5"/>
      <c r="Q1081" s="5"/>
      <c r="R1081" s="5"/>
      <c r="S1081" s="5"/>
    </row>
    <row r="1082" customFormat="1" hidden="1" spans="1:19">
      <c r="A1082" s="5">
        <v>1079</v>
      </c>
      <c r="B1082" s="5" t="s">
        <v>4587</v>
      </c>
      <c r="C1082" s="5"/>
      <c r="D1082" s="5" t="s">
        <v>270</v>
      </c>
      <c r="E1082" s="5" t="s">
        <v>4588</v>
      </c>
      <c r="F1082" s="5" t="s">
        <v>143</v>
      </c>
      <c r="G1082" s="5">
        <v>19</v>
      </c>
      <c r="H1082" s="5" t="s">
        <v>4589</v>
      </c>
      <c r="I1082" s="5" t="s">
        <v>4590</v>
      </c>
      <c r="J1082" s="5">
        <v>19977826956</v>
      </c>
      <c r="K1082" s="5" t="s">
        <v>27</v>
      </c>
      <c r="L1082" s="10"/>
      <c r="M1082" s="5"/>
      <c r="N1082" s="5" t="s">
        <v>27</v>
      </c>
      <c r="O1082" s="10"/>
      <c r="P1082" s="5"/>
      <c r="Q1082" s="5"/>
      <c r="R1082" s="5"/>
      <c r="S1082" s="5"/>
    </row>
    <row r="1083" customFormat="1" hidden="1" spans="1:19">
      <c r="A1083" s="5">
        <v>1080</v>
      </c>
      <c r="B1083" s="5" t="s">
        <v>4591</v>
      </c>
      <c r="C1083" s="5"/>
      <c r="D1083" s="5" t="s">
        <v>270</v>
      </c>
      <c r="E1083" s="5" t="s">
        <v>4592</v>
      </c>
      <c r="F1083" s="5" t="s">
        <v>143</v>
      </c>
      <c r="G1083" s="5">
        <v>21</v>
      </c>
      <c r="H1083" s="5" t="s">
        <v>4593</v>
      </c>
      <c r="I1083" s="5" t="s">
        <v>4594</v>
      </c>
      <c r="J1083" s="5" t="s">
        <v>4595</v>
      </c>
      <c r="K1083" s="5" t="s">
        <v>27</v>
      </c>
      <c r="L1083" s="10"/>
      <c r="M1083" s="5"/>
      <c r="N1083" s="5" t="s">
        <v>27</v>
      </c>
      <c r="O1083" s="10"/>
      <c r="P1083" s="5"/>
      <c r="Q1083" s="5"/>
      <c r="R1083" s="5"/>
      <c r="S1083" s="5"/>
    </row>
    <row r="1084" customFormat="1" hidden="1" spans="1:19">
      <c r="A1084" s="5">
        <v>1081</v>
      </c>
      <c r="B1084" s="5" t="s">
        <v>4596</v>
      </c>
      <c r="C1084" s="5"/>
      <c r="D1084" s="5" t="s">
        <v>270</v>
      </c>
      <c r="E1084" s="5" t="s">
        <v>4597</v>
      </c>
      <c r="F1084" s="5" t="s">
        <v>143</v>
      </c>
      <c r="G1084" s="5">
        <v>22</v>
      </c>
      <c r="H1084" s="5" t="s">
        <v>19385</v>
      </c>
      <c r="I1084" s="5" t="s">
        <v>4599</v>
      </c>
      <c r="J1084" s="5">
        <v>15277782670</v>
      </c>
      <c r="K1084" s="5" t="s">
        <v>27</v>
      </c>
      <c r="L1084" s="10"/>
      <c r="M1084" s="5"/>
      <c r="N1084" s="5" t="s">
        <v>27</v>
      </c>
      <c r="O1084" s="10"/>
      <c r="P1084" s="5"/>
      <c r="Q1084" s="5"/>
      <c r="R1084" s="5"/>
      <c r="S1084" s="5"/>
    </row>
    <row r="1085" customFormat="1" hidden="1" spans="1:19">
      <c r="A1085" s="5">
        <v>1082</v>
      </c>
      <c r="B1085" s="5" t="s">
        <v>4600</v>
      </c>
      <c r="C1085" s="5"/>
      <c r="D1085" s="5" t="s">
        <v>270</v>
      </c>
      <c r="E1085" s="5" t="s">
        <v>4601</v>
      </c>
      <c r="F1085" s="5" t="s">
        <v>143</v>
      </c>
      <c r="G1085" s="5">
        <v>18</v>
      </c>
      <c r="H1085" s="5" t="s">
        <v>19994</v>
      </c>
      <c r="I1085" s="5" t="s">
        <v>4603</v>
      </c>
      <c r="J1085" s="5">
        <v>13534813908</v>
      </c>
      <c r="K1085" s="5" t="s">
        <v>27</v>
      </c>
      <c r="L1085" s="10"/>
      <c r="M1085" s="5"/>
      <c r="N1085" s="5" t="s">
        <v>30</v>
      </c>
      <c r="O1085" s="10"/>
      <c r="P1085" s="5"/>
      <c r="Q1085" s="5"/>
      <c r="R1085" s="5"/>
      <c r="S1085" s="5"/>
    </row>
    <row r="1086" customFormat="1" hidden="1" spans="1:19">
      <c r="A1086" s="5">
        <v>1083</v>
      </c>
      <c r="B1086" s="5" t="s">
        <v>4604</v>
      </c>
      <c r="C1086" s="5"/>
      <c r="D1086" s="5" t="s">
        <v>270</v>
      </c>
      <c r="E1086" s="5" t="s">
        <v>4605</v>
      </c>
      <c r="F1086" s="5" t="s">
        <v>24</v>
      </c>
      <c r="G1086" s="5">
        <v>19</v>
      </c>
      <c r="H1086" s="5" t="s">
        <v>4606</v>
      </c>
      <c r="I1086" s="5" t="s">
        <v>4607</v>
      </c>
      <c r="J1086" s="5">
        <v>19977827798</v>
      </c>
      <c r="K1086" s="5" t="s">
        <v>27</v>
      </c>
      <c r="L1086" s="10"/>
      <c r="M1086" s="5"/>
      <c r="N1086" s="5" t="s">
        <v>27</v>
      </c>
      <c r="O1086" s="10"/>
      <c r="P1086" s="5"/>
      <c r="Q1086" s="5"/>
      <c r="R1086" s="5"/>
      <c r="S1086" s="5"/>
    </row>
    <row r="1087" customFormat="1" hidden="1" spans="1:19">
      <c r="A1087" s="5">
        <v>1084</v>
      </c>
      <c r="B1087" s="5" t="s">
        <v>4608</v>
      </c>
      <c r="C1087" s="5"/>
      <c r="D1087" s="5" t="s">
        <v>270</v>
      </c>
      <c r="E1087" s="5" t="s">
        <v>4609</v>
      </c>
      <c r="F1087" s="5" t="s">
        <v>143</v>
      </c>
      <c r="G1087" s="5">
        <v>19</v>
      </c>
      <c r="H1087" s="5" t="s">
        <v>4610</v>
      </c>
      <c r="I1087" s="5" t="s">
        <v>4611</v>
      </c>
      <c r="J1087" s="5">
        <v>15322172883</v>
      </c>
      <c r="K1087" s="5" t="s">
        <v>27</v>
      </c>
      <c r="L1087" s="10"/>
      <c r="M1087" s="5"/>
      <c r="N1087" s="5" t="s">
        <v>27</v>
      </c>
      <c r="O1087" s="10"/>
      <c r="P1087" s="5"/>
      <c r="Q1087" s="5"/>
      <c r="R1087" s="5"/>
      <c r="S1087" s="5"/>
    </row>
    <row r="1088" customFormat="1" hidden="1" spans="1:19">
      <c r="A1088" s="5">
        <v>1085</v>
      </c>
      <c r="B1088" s="5" t="s">
        <v>4612</v>
      </c>
      <c r="C1088" s="5"/>
      <c r="D1088" s="5" t="s">
        <v>270</v>
      </c>
      <c r="E1088" s="5" t="s">
        <v>4613</v>
      </c>
      <c r="F1088" s="5" t="s">
        <v>24</v>
      </c>
      <c r="G1088" s="5">
        <v>19</v>
      </c>
      <c r="H1088" s="5" t="s">
        <v>19861</v>
      </c>
      <c r="I1088" s="5" t="s">
        <v>4614</v>
      </c>
      <c r="J1088" s="5">
        <v>18877899739</v>
      </c>
      <c r="K1088" s="5" t="s">
        <v>27</v>
      </c>
      <c r="L1088" s="10"/>
      <c r="M1088" s="5"/>
      <c r="N1088" s="5" t="s">
        <v>30</v>
      </c>
      <c r="O1088" s="10"/>
      <c r="P1088" s="5"/>
      <c r="Q1088" s="5"/>
      <c r="R1088" s="5"/>
      <c r="S1088" s="5"/>
    </row>
    <row r="1089" customFormat="1" hidden="1" spans="1:19">
      <c r="A1089" s="5">
        <v>1086</v>
      </c>
      <c r="B1089" s="5" t="s">
        <v>4615</v>
      </c>
      <c r="C1089" s="5"/>
      <c r="D1089" s="5" t="s">
        <v>270</v>
      </c>
      <c r="E1089" s="5" t="s">
        <v>4616</v>
      </c>
      <c r="F1089" s="5" t="s">
        <v>143</v>
      </c>
      <c r="G1089" s="5">
        <v>18</v>
      </c>
      <c r="H1089" s="5" t="s">
        <v>25960</v>
      </c>
      <c r="I1089" s="5" t="s">
        <v>4618</v>
      </c>
      <c r="J1089" s="5">
        <v>18707785542</v>
      </c>
      <c r="K1089" s="5" t="s">
        <v>27</v>
      </c>
      <c r="L1089" s="10"/>
      <c r="M1089" s="5"/>
      <c r="N1089" s="5" t="s">
        <v>27</v>
      </c>
      <c r="O1089" s="10"/>
      <c r="P1089" s="5"/>
      <c r="Q1089" s="5"/>
      <c r="R1089" s="5"/>
      <c r="S1089" s="5"/>
    </row>
    <row r="1090" customFormat="1" hidden="1" spans="1:19">
      <c r="A1090" s="5">
        <v>1087</v>
      </c>
      <c r="B1090" s="5" t="s">
        <v>4619</v>
      </c>
      <c r="C1090" s="5"/>
      <c r="D1090" s="5" t="s">
        <v>270</v>
      </c>
      <c r="E1090" s="5" t="s">
        <v>4620</v>
      </c>
      <c r="F1090" s="5" t="s">
        <v>24</v>
      </c>
      <c r="G1090" s="5">
        <v>17</v>
      </c>
      <c r="H1090" s="5" t="s">
        <v>4621</v>
      </c>
      <c r="I1090" s="5" t="s">
        <v>4622</v>
      </c>
      <c r="J1090" s="5">
        <v>15078572751</v>
      </c>
      <c r="K1090" s="5"/>
      <c r="L1090" s="10"/>
      <c r="M1090" s="5"/>
      <c r="N1090" s="5"/>
      <c r="O1090" s="10"/>
      <c r="P1090" s="5"/>
      <c r="Q1090" s="5"/>
      <c r="R1090" s="5"/>
      <c r="S1090" s="5"/>
    </row>
    <row r="1091" customFormat="1" hidden="1" spans="1:19">
      <c r="A1091" s="5">
        <v>1088</v>
      </c>
      <c r="B1091" s="5" t="s">
        <v>4623</v>
      </c>
      <c r="C1091" s="5"/>
      <c r="D1091" s="5" t="s">
        <v>270</v>
      </c>
      <c r="E1091" s="5" t="s">
        <v>4624</v>
      </c>
      <c r="F1091" s="5" t="s">
        <v>24</v>
      </c>
      <c r="G1091" s="5">
        <v>18</v>
      </c>
      <c r="H1091" s="5" t="s">
        <v>4625</v>
      </c>
      <c r="I1091" s="5" t="s">
        <v>4626</v>
      </c>
      <c r="J1091" s="5">
        <v>13407751808</v>
      </c>
      <c r="K1091" s="5"/>
      <c r="L1091" s="10"/>
      <c r="M1091" s="5"/>
      <c r="N1091" s="5"/>
      <c r="O1091" s="10"/>
      <c r="P1091" s="5"/>
      <c r="Q1091" s="5"/>
      <c r="R1091" s="5"/>
      <c r="S1091" s="5"/>
    </row>
    <row r="1092" customFormat="1" hidden="1" spans="1:19">
      <c r="A1092" s="5">
        <v>1089</v>
      </c>
      <c r="B1092" s="5" t="s">
        <v>4627</v>
      </c>
      <c r="C1092" s="5"/>
      <c r="D1092" s="5" t="s">
        <v>270</v>
      </c>
      <c r="E1092" s="5" t="s">
        <v>4628</v>
      </c>
      <c r="F1092" s="5" t="s">
        <v>24</v>
      </c>
      <c r="G1092" s="5">
        <v>19</v>
      </c>
      <c r="H1092" s="5" t="s">
        <v>17702</v>
      </c>
      <c r="I1092" s="5" t="s">
        <v>4630</v>
      </c>
      <c r="J1092" s="5">
        <v>18776874589</v>
      </c>
      <c r="K1092" s="5" t="s">
        <v>27</v>
      </c>
      <c r="L1092" s="10"/>
      <c r="M1092" s="5"/>
      <c r="N1092" s="5" t="s">
        <v>27</v>
      </c>
      <c r="O1092" s="10"/>
      <c r="P1092" s="5"/>
      <c r="Q1092" s="5"/>
      <c r="R1092" s="5"/>
      <c r="S1092" s="5"/>
    </row>
    <row r="1093" customFormat="1" hidden="1" spans="1:19">
      <c r="A1093" s="5">
        <v>1090</v>
      </c>
      <c r="B1093" s="5" t="s">
        <v>4631</v>
      </c>
      <c r="C1093" s="5"/>
      <c r="D1093" s="5" t="s">
        <v>270</v>
      </c>
      <c r="E1093" s="5" t="s">
        <v>4632</v>
      </c>
      <c r="F1093" s="5" t="s">
        <v>143</v>
      </c>
      <c r="G1093" s="5">
        <v>19</v>
      </c>
      <c r="H1093" s="5" t="s">
        <v>4633</v>
      </c>
      <c r="I1093" s="5" t="s">
        <v>4634</v>
      </c>
      <c r="J1093" s="5">
        <v>14797782731</v>
      </c>
      <c r="K1093" s="5" t="s">
        <v>27</v>
      </c>
      <c r="L1093" s="10"/>
      <c r="M1093" s="5"/>
      <c r="N1093" s="5" t="s">
        <v>30</v>
      </c>
      <c r="O1093" s="10"/>
      <c r="P1093" s="5"/>
      <c r="Q1093" s="5"/>
      <c r="R1093" s="5"/>
      <c r="S1093" s="5"/>
    </row>
    <row r="1094" customFormat="1" hidden="1" spans="1:19">
      <c r="A1094" s="5">
        <v>1091</v>
      </c>
      <c r="B1094" s="5" t="s">
        <v>4635</v>
      </c>
      <c r="C1094" s="5"/>
      <c r="D1094" s="5" t="s">
        <v>270</v>
      </c>
      <c r="E1094" s="5" t="s">
        <v>4636</v>
      </c>
      <c r="F1094" s="5" t="s">
        <v>24</v>
      </c>
      <c r="G1094" s="5">
        <v>17</v>
      </c>
      <c r="H1094" s="5" t="s">
        <v>3657</v>
      </c>
      <c r="I1094" s="5" t="s">
        <v>4637</v>
      </c>
      <c r="J1094" s="5">
        <v>13829138574</v>
      </c>
      <c r="K1094" s="5"/>
      <c r="L1094" s="10"/>
      <c r="M1094" s="5"/>
      <c r="N1094" s="5"/>
      <c r="O1094" s="10"/>
      <c r="P1094" s="5"/>
      <c r="Q1094" s="5"/>
      <c r="R1094" s="5"/>
      <c r="S1094" s="5"/>
    </row>
    <row r="1095" customFormat="1" hidden="1" spans="1:19">
      <c r="A1095" s="5">
        <v>1092</v>
      </c>
      <c r="B1095" s="5" t="s">
        <v>4638</v>
      </c>
      <c r="C1095" s="5"/>
      <c r="D1095" s="5" t="s">
        <v>270</v>
      </c>
      <c r="E1095" s="5" t="s">
        <v>4639</v>
      </c>
      <c r="F1095" s="5" t="s">
        <v>143</v>
      </c>
      <c r="G1095" s="5">
        <v>18</v>
      </c>
      <c r="H1095" s="5" t="s">
        <v>2947</v>
      </c>
      <c r="I1095" s="5" t="s">
        <v>4640</v>
      </c>
      <c r="J1095" s="5">
        <v>13471848805</v>
      </c>
      <c r="K1095" s="5" t="s">
        <v>27</v>
      </c>
      <c r="L1095" s="10"/>
      <c r="M1095" s="5"/>
      <c r="N1095" s="5" t="s">
        <v>27</v>
      </c>
      <c r="O1095" s="10"/>
      <c r="P1095" s="5"/>
      <c r="Q1095" s="5"/>
      <c r="R1095" s="5"/>
      <c r="S1095" s="5"/>
    </row>
    <row r="1096" customFormat="1" hidden="1" spans="1:19">
      <c r="A1096" s="5">
        <v>1093</v>
      </c>
      <c r="B1096" s="5" t="s">
        <v>4641</v>
      </c>
      <c r="C1096" s="5"/>
      <c r="D1096" s="5" t="s">
        <v>270</v>
      </c>
      <c r="E1096" s="5" t="s">
        <v>4642</v>
      </c>
      <c r="F1096" s="5" t="s">
        <v>24</v>
      </c>
      <c r="G1096" s="5">
        <v>19</v>
      </c>
      <c r="H1096" s="5" t="s">
        <v>19996</v>
      </c>
      <c r="I1096" s="5" t="s">
        <v>4644</v>
      </c>
      <c r="J1096" s="5">
        <v>15577826965</v>
      </c>
      <c r="K1096" s="5"/>
      <c r="L1096" s="10"/>
      <c r="M1096" s="5"/>
      <c r="N1096" s="5"/>
      <c r="O1096" s="10"/>
      <c r="P1096" s="5"/>
      <c r="Q1096" s="5"/>
      <c r="R1096" s="5"/>
      <c r="S1096" s="5"/>
    </row>
    <row r="1097" customFormat="1" hidden="1" spans="1:19">
      <c r="A1097" s="5">
        <v>1094</v>
      </c>
      <c r="B1097" s="5" t="s">
        <v>4645</v>
      </c>
      <c r="C1097" s="5"/>
      <c r="D1097" s="5" t="s">
        <v>270</v>
      </c>
      <c r="E1097" s="5" t="s">
        <v>4646</v>
      </c>
      <c r="F1097" s="5" t="s">
        <v>24</v>
      </c>
      <c r="G1097" s="5">
        <v>21</v>
      </c>
      <c r="H1097" s="5" t="s">
        <v>4647</v>
      </c>
      <c r="I1097" s="5" t="s">
        <v>2797</v>
      </c>
      <c r="J1097" s="5">
        <v>18776825412</v>
      </c>
      <c r="K1097" s="5"/>
      <c r="L1097" s="10"/>
      <c r="M1097" s="5"/>
      <c r="N1097" s="5"/>
      <c r="O1097" s="10"/>
      <c r="P1097" s="5"/>
      <c r="Q1097" s="5"/>
      <c r="R1097" s="5"/>
      <c r="S1097" s="5"/>
    </row>
    <row r="1098" customFormat="1" hidden="1" spans="1:19">
      <c r="A1098" s="5">
        <v>1095</v>
      </c>
      <c r="B1098" s="5" t="s">
        <v>4648</v>
      </c>
      <c r="C1098" s="5"/>
      <c r="D1098" s="5" t="s">
        <v>270</v>
      </c>
      <c r="E1098" s="5" t="s">
        <v>4649</v>
      </c>
      <c r="F1098" s="5" t="s">
        <v>143</v>
      </c>
      <c r="G1098" s="5">
        <v>17</v>
      </c>
      <c r="H1098" s="5" t="s">
        <v>21501</v>
      </c>
      <c r="I1098" s="5" t="s">
        <v>4651</v>
      </c>
      <c r="J1098" s="5" t="s">
        <v>4652</v>
      </c>
      <c r="K1098" s="5"/>
      <c r="L1098" s="10"/>
      <c r="M1098" s="5"/>
      <c r="N1098" s="5"/>
      <c r="O1098" s="10"/>
      <c r="P1098" s="5"/>
      <c r="Q1098" s="5"/>
      <c r="R1098" s="5"/>
      <c r="S1098" s="5"/>
    </row>
    <row r="1099" customFormat="1" hidden="1" spans="1:19">
      <c r="A1099" s="5">
        <v>1096</v>
      </c>
      <c r="B1099" s="5" t="s">
        <v>4653</v>
      </c>
      <c r="C1099" s="5"/>
      <c r="D1099" s="5" t="s">
        <v>270</v>
      </c>
      <c r="E1099" s="5" t="s">
        <v>4654</v>
      </c>
      <c r="F1099" s="5" t="s">
        <v>24</v>
      </c>
      <c r="G1099" s="5">
        <v>18</v>
      </c>
      <c r="H1099" s="5" t="s">
        <v>4655</v>
      </c>
      <c r="I1099" s="5" t="s">
        <v>4656</v>
      </c>
      <c r="J1099" s="5">
        <v>13768281211</v>
      </c>
      <c r="K1099" s="5" t="s">
        <v>27</v>
      </c>
      <c r="L1099" s="10"/>
      <c r="M1099" s="5"/>
      <c r="N1099" s="5" t="s">
        <v>27</v>
      </c>
      <c r="O1099" s="10"/>
      <c r="P1099" s="5"/>
      <c r="Q1099" s="5"/>
      <c r="R1099" s="5"/>
      <c r="S1099" s="5"/>
    </row>
    <row r="1100" customFormat="1" hidden="1" spans="1:19">
      <c r="A1100" s="5">
        <v>1097</v>
      </c>
      <c r="B1100" s="5" t="s">
        <v>4657</v>
      </c>
      <c r="C1100" s="5"/>
      <c r="D1100" s="5" t="s">
        <v>270</v>
      </c>
      <c r="E1100" s="5" t="s">
        <v>4658</v>
      </c>
      <c r="F1100" s="5" t="s">
        <v>143</v>
      </c>
      <c r="G1100" s="5">
        <v>19</v>
      </c>
      <c r="H1100" s="5" t="s">
        <v>4659</v>
      </c>
      <c r="I1100" s="5" t="s">
        <v>4660</v>
      </c>
      <c r="J1100" s="5" t="s">
        <v>4661</v>
      </c>
      <c r="K1100" s="5" t="s">
        <v>27</v>
      </c>
      <c r="L1100" s="10"/>
      <c r="M1100" s="5"/>
      <c r="N1100" s="5" t="s">
        <v>27</v>
      </c>
      <c r="O1100" s="10"/>
      <c r="P1100" s="5"/>
      <c r="Q1100" s="5"/>
      <c r="R1100" s="5"/>
      <c r="S1100" s="5"/>
    </row>
    <row r="1101" customFormat="1" hidden="1" spans="1:19">
      <c r="A1101" s="5">
        <v>1098</v>
      </c>
      <c r="B1101" s="5" t="s">
        <v>4662</v>
      </c>
      <c r="C1101" s="5"/>
      <c r="D1101" s="5" t="s">
        <v>270</v>
      </c>
      <c r="E1101" s="5" t="s">
        <v>4663</v>
      </c>
      <c r="F1101" s="5" t="s">
        <v>24</v>
      </c>
      <c r="G1101" s="5">
        <v>18</v>
      </c>
      <c r="H1101" s="5" t="s">
        <v>19997</v>
      </c>
      <c r="I1101" s="5" t="s">
        <v>4665</v>
      </c>
      <c r="J1101" s="5">
        <v>18777845847</v>
      </c>
      <c r="K1101" s="5" t="s">
        <v>27</v>
      </c>
      <c r="L1101" s="10"/>
      <c r="M1101" s="5"/>
      <c r="N1101" s="5" t="s">
        <v>27</v>
      </c>
      <c r="O1101" s="10"/>
      <c r="P1101" s="5"/>
      <c r="Q1101" s="5"/>
      <c r="R1101" s="5"/>
      <c r="S1101" s="5"/>
    </row>
    <row r="1102" customFormat="1" hidden="1" spans="1:19">
      <c r="A1102" s="5">
        <v>1099</v>
      </c>
      <c r="B1102" s="5" t="s">
        <v>4666</v>
      </c>
      <c r="C1102" s="5"/>
      <c r="D1102" s="5" t="s">
        <v>270</v>
      </c>
      <c r="E1102" s="5" t="s">
        <v>4667</v>
      </c>
      <c r="F1102" s="5" t="s">
        <v>24</v>
      </c>
      <c r="G1102" s="5">
        <v>18</v>
      </c>
      <c r="H1102" s="5" t="s">
        <v>19998</v>
      </c>
      <c r="I1102" s="5" t="s">
        <v>4669</v>
      </c>
      <c r="J1102" s="5">
        <v>15878823358</v>
      </c>
      <c r="K1102" s="5" t="s">
        <v>27</v>
      </c>
      <c r="L1102" s="10"/>
      <c r="M1102" s="5"/>
      <c r="N1102" s="5" t="s">
        <v>27</v>
      </c>
      <c r="O1102" s="10"/>
      <c r="P1102" s="5"/>
      <c r="Q1102" s="5"/>
      <c r="R1102" s="5"/>
      <c r="S1102" s="5"/>
    </row>
    <row r="1103" customFormat="1" hidden="1" spans="1:19">
      <c r="A1103" s="5">
        <v>1100</v>
      </c>
      <c r="B1103" s="5" t="s">
        <v>4670</v>
      </c>
      <c r="C1103" s="5"/>
      <c r="D1103" s="5" t="s">
        <v>270</v>
      </c>
      <c r="E1103" s="5" t="s">
        <v>4671</v>
      </c>
      <c r="F1103" s="5" t="s">
        <v>24</v>
      </c>
      <c r="G1103" s="5">
        <v>18</v>
      </c>
      <c r="H1103" s="5" t="s">
        <v>4672</v>
      </c>
      <c r="I1103" s="5" t="s">
        <v>4673</v>
      </c>
      <c r="J1103" s="5">
        <v>14736279781</v>
      </c>
      <c r="K1103" s="5"/>
      <c r="L1103" s="10"/>
      <c r="M1103" s="5"/>
      <c r="N1103" s="5"/>
      <c r="O1103" s="10"/>
      <c r="P1103" s="5"/>
      <c r="Q1103" s="5"/>
      <c r="R1103" s="5"/>
      <c r="S1103" s="5"/>
    </row>
    <row r="1104" customFormat="1" hidden="1" spans="1:19">
      <c r="A1104" s="5">
        <v>1101</v>
      </c>
      <c r="B1104" s="5" t="s">
        <v>4674</v>
      </c>
      <c r="C1104" s="5"/>
      <c r="D1104" s="5" t="s">
        <v>270</v>
      </c>
      <c r="E1104" s="5" t="s">
        <v>4675</v>
      </c>
      <c r="F1104" s="5" t="s">
        <v>143</v>
      </c>
      <c r="G1104" s="5">
        <v>18</v>
      </c>
      <c r="H1104" s="5" t="s">
        <v>4676</v>
      </c>
      <c r="I1104" s="5" t="s">
        <v>4677</v>
      </c>
      <c r="J1104" s="5">
        <v>18378896748</v>
      </c>
      <c r="K1104" s="5"/>
      <c r="L1104" s="10"/>
      <c r="M1104" s="5"/>
      <c r="N1104" s="5"/>
      <c r="O1104" s="10"/>
      <c r="P1104" s="5"/>
      <c r="Q1104" s="5"/>
      <c r="R1104" s="5"/>
      <c r="S1104" s="5"/>
    </row>
    <row r="1105" customFormat="1" hidden="1" spans="1:19">
      <c r="A1105" s="5">
        <v>1102</v>
      </c>
      <c r="B1105" s="5" t="s">
        <v>4678</v>
      </c>
      <c r="C1105" s="5"/>
      <c r="D1105" s="5" t="s">
        <v>270</v>
      </c>
      <c r="E1105" s="5" t="s">
        <v>4679</v>
      </c>
      <c r="F1105" s="5" t="s">
        <v>24</v>
      </c>
      <c r="G1105" s="5">
        <v>19</v>
      </c>
      <c r="H1105" s="5" t="s">
        <v>17894</v>
      </c>
      <c r="I1105" s="5" t="s">
        <v>4680</v>
      </c>
      <c r="J1105" s="5">
        <v>18378893483</v>
      </c>
      <c r="K1105" s="5" t="s">
        <v>27</v>
      </c>
      <c r="L1105" s="10"/>
      <c r="M1105" s="5"/>
      <c r="N1105" s="5" t="s">
        <v>27</v>
      </c>
      <c r="O1105" s="10"/>
      <c r="P1105" s="5"/>
      <c r="Q1105" s="5"/>
      <c r="R1105" s="5"/>
      <c r="S1105" s="5"/>
    </row>
    <row r="1106" customFormat="1" hidden="1" spans="1:19">
      <c r="A1106" s="5">
        <v>1103</v>
      </c>
      <c r="B1106" s="5" t="s">
        <v>4681</v>
      </c>
      <c r="C1106" s="5"/>
      <c r="D1106" s="5" t="s">
        <v>270</v>
      </c>
      <c r="E1106" s="5" t="s">
        <v>4682</v>
      </c>
      <c r="F1106" s="5" t="s">
        <v>143</v>
      </c>
      <c r="G1106" s="5">
        <v>19</v>
      </c>
      <c r="H1106" s="5" t="s">
        <v>19258</v>
      </c>
      <c r="I1106" s="5" t="s">
        <v>4684</v>
      </c>
      <c r="J1106" s="5">
        <v>13877896442</v>
      </c>
      <c r="K1106" s="5" t="s">
        <v>27</v>
      </c>
      <c r="L1106" s="10"/>
      <c r="M1106" s="5"/>
      <c r="N1106" s="5" t="s">
        <v>27</v>
      </c>
      <c r="O1106" s="10"/>
      <c r="P1106" s="5"/>
      <c r="Q1106" s="5"/>
      <c r="R1106" s="5"/>
      <c r="S1106" s="5"/>
    </row>
    <row r="1107" customFormat="1" hidden="1" spans="1:19">
      <c r="A1107" s="5">
        <v>1104</v>
      </c>
      <c r="B1107" s="5" t="s">
        <v>4685</v>
      </c>
      <c r="C1107" s="5"/>
      <c r="D1107" s="5" t="s">
        <v>270</v>
      </c>
      <c r="E1107" s="5" t="s">
        <v>4686</v>
      </c>
      <c r="F1107" s="5" t="s">
        <v>143</v>
      </c>
      <c r="G1107" s="5">
        <v>17</v>
      </c>
      <c r="H1107" s="5" t="s">
        <v>4687</v>
      </c>
      <c r="I1107" s="5" t="s">
        <v>4688</v>
      </c>
      <c r="J1107" s="5" t="s">
        <v>4689</v>
      </c>
      <c r="K1107" s="5"/>
      <c r="L1107" s="10"/>
      <c r="M1107" s="5"/>
      <c r="N1107" s="5"/>
      <c r="O1107" s="10"/>
      <c r="P1107" s="5"/>
      <c r="Q1107" s="5"/>
      <c r="R1107" s="5"/>
      <c r="S1107" s="5"/>
    </row>
    <row r="1108" customFormat="1" hidden="1" spans="1:19">
      <c r="A1108" s="5">
        <v>1105</v>
      </c>
      <c r="B1108" s="5" t="s">
        <v>4690</v>
      </c>
      <c r="C1108" s="5"/>
      <c r="D1108" s="5" t="s">
        <v>270</v>
      </c>
      <c r="E1108" s="5" t="s">
        <v>4691</v>
      </c>
      <c r="F1108" s="5" t="s">
        <v>143</v>
      </c>
      <c r="G1108" s="5">
        <v>18</v>
      </c>
      <c r="H1108" s="5" t="s">
        <v>4692</v>
      </c>
      <c r="I1108" s="5" t="s">
        <v>4693</v>
      </c>
      <c r="J1108" s="5">
        <v>18277852379</v>
      </c>
      <c r="K1108" s="5"/>
      <c r="L1108" s="10"/>
      <c r="M1108" s="5"/>
      <c r="N1108" s="5"/>
      <c r="O1108" s="10"/>
      <c r="P1108" s="5"/>
      <c r="Q1108" s="5"/>
      <c r="R1108" s="5"/>
      <c r="S1108" s="5"/>
    </row>
    <row r="1109" customFormat="1" hidden="1" spans="1:19">
      <c r="A1109" s="5">
        <v>1106</v>
      </c>
      <c r="B1109" s="5" t="s">
        <v>4694</v>
      </c>
      <c r="C1109" s="5"/>
      <c r="D1109" s="5" t="s">
        <v>270</v>
      </c>
      <c r="E1109" s="5" t="s">
        <v>4695</v>
      </c>
      <c r="F1109" s="5" t="s">
        <v>24</v>
      </c>
      <c r="G1109" s="5">
        <v>18</v>
      </c>
      <c r="H1109" s="5" t="s">
        <v>1964</v>
      </c>
      <c r="I1109" s="5" t="s">
        <v>4696</v>
      </c>
      <c r="J1109" s="5" t="s">
        <v>4697</v>
      </c>
      <c r="K1109" s="5"/>
      <c r="L1109" s="10"/>
      <c r="M1109" s="5"/>
      <c r="N1109" s="5"/>
      <c r="O1109" s="10"/>
      <c r="P1109" s="5"/>
      <c r="Q1109" s="5"/>
      <c r="R1109" s="5"/>
      <c r="S1109" s="5"/>
    </row>
    <row r="1110" customFormat="1" hidden="1" spans="1:19">
      <c r="A1110" s="5">
        <v>1107</v>
      </c>
      <c r="B1110" s="5" t="s">
        <v>4698</v>
      </c>
      <c r="C1110" s="5"/>
      <c r="D1110" s="5" t="s">
        <v>270</v>
      </c>
      <c r="E1110" s="5" t="s">
        <v>4699</v>
      </c>
      <c r="F1110" s="5" t="s">
        <v>143</v>
      </c>
      <c r="G1110" s="5">
        <v>17</v>
      </c>
      <c r="H1110" s="5" t="s">
        <v>4700</v>
      </c>
      <c r="I1110" s="5" t="s">
        <v>4701</v>
      </c>
      <c r="J1110" s="5" t="s">
        <v>4702</v>
      </c>
      <c r="K1110" s="5"/>
      <c r="L1110" s="10"/>
      <c r="M1110" s="5"/>
      <c r="N1110" s="5"/>
      <c r="O1110" s="10"/>
      <c r="P1110" s="5"/>
      <c r="Q1110" s="5"/>
      <c r="R1110" s="5"/>
      <c r="S1110" s="5"/>
    </row>
    <row r="1111" customFormat="1" hidden="1" spans="1:19">
      <c r="A1111" s="5">
        <v>1108</v>
      </c>
      <c r="B1111" s="5" t="s">
        <v>4703</v>
      </c>
      <c r="C1111" s="5"/>
      <c r="D1111" s="5" t="s">
        <v>270</v>
      </c>
      <c r="E1111" s="5" t="s">
        <v>4704</v>
      </c>
      <c r="F1111" s="5" t="s">
        <v>143</v>
      </c>
      <c r="G1111" s="5">
        <v>17</v>
      </c>
      <c r="H1111" s="5" t="s">
        <v>914</v>
      </c>
      <c r="I1111" s="5" t="s">
        <v>4705</v>
      </c>
      <c r="J1111" s="5" t="s">
        <v>4706</v>
      </c>
      <c r="K1111" s="5"/>
      <c r="L1111" s="10"/>
      <c r="M1111" s="5"/>
      <c r="N1111" s="5"/>
      <c r="O1111" s="10"/>
      <c r="P1111" s="5"/>
      <c r="Q1111" s="5"/>
      <c r="R1111" s="5"/>
      <c r="S1111" s="5"/>
    </row>
    <row r="1112" customFormat="1" hidden="1" spans="1:19">
      <c r="A1112" s="5">
        <v>1109</v>
      </c>
      <c r="B1112" s="5" t="s">
        <v>4707</v>
      </c>
      <c r="C1112" s="5"/>
      <c r="D1112" s="5" t="s">
        <v>270</v>
      </c>
      <c r="E1112" s="5" t="s">
        <v>4708</v>
      </c>
      <c r="F1112" s="5" t="s">
        <v>143</v>
      </c>
      <c r="G1112" s="5">
        <v>21</v>
      </c>
      <c r="H1112" s="5" t="s">
        <v>4709</v>
      </c>
      <c r="I1112" s="5" t="s">
        <v>4710</v>
      </c>
      <c r="J1112" s="5" t="s">
        <v>4711</v>
      </c>
      <c r="K1112" s="5" t="s">
        <v>27</v>
      </c>
      <c r="L1112" s="10">
        <v>44397</v>
      </c>
      <c r="M1112" s="5" t="s">
        <v>28</v>
      </c>
      <c r="N1112" s="5" t="s">
        <v>30</v>
      </c>
      <c r="O1112" s="10">
        <v>44419</v>
      </c>
      <c r="P1112" s="5" t="s">
        <v>29</v>
      </c>
      <c r="Q1112" s="5" t="s">
        <v>30</v>
      </c>
      <c r="R1112" s="5"/>
      <c r="S1112" s="5"/>
    </row>
    <row r="1113" customFormat="1" hidden="1" spans="1:19">
      <c r="A1113" s="5">
        <v>1110</v>
      </c>
      <c r="B1113" s="5" t="s">
        <v>4712</v>
      </c>
      <c r="C1113" s="5"/>
      <c r="D1113" s="5" t="s">
        <v>270</v>
      </c>
      <c r="E1113" s="5" t="s">
        <v>4713</v>
      </c>
      <c r="F1113" s="5" t="s">
        <v>143</v>
      </c>
      <c r="G1113" s="5">
        <v>18</v>
      </c>
      <c r="H1113" s="5" t="s">
        <v>4714</v>
      </c>
      <c r="I1113" s="5" t="s">
        <v>4715</v>
      </c>
      <c r="J1113" s="5">
        <v>18376083220</v>
      </c>
      <c r="K1113" s="5" t="s">
        <v>27</v>
      </c>
      <c r="L1113" s="10"/>
      <c r="M1113" s="5"/>
      <c r="N1113" s="5" t="s">
        <v>27</v>
      </c>
      <c r="O1113" s="10"/>
      <c r="P1113" s="5"/>
      <c r="Q1113" s="5"/>
      <c r="R1113" s="5"/>
      <c r="S1113" s="5"/>
    </row>
    <row r="1114" customFormat="1" hidden="1" spans="1:19">
      <c r="A1114" s="5">
        <v>1111</v>
      </c>
      <c r="B1114" s="5" t="s">
        <v>4716</v>
      </c>
      <c r="C1114" s="5"/>
      <c r="D1114" s="5" t="s">
        <v>270</v>
      </c>
      <c r="E1114" s="5" t="s">
        <v>4717</v>
      </c>
      <c r="F1114" s="5" t="s">
        <v>24</v>
      </c>
      <c r="G1114" s="5">
        <v>18</v>
      </c>
      <c r="H1114" s="5" t="s">
        <v>3726</v>
      </c>
      <c r="I1114" s="5" t="s">
        <v>4718</v>
      </c>
      <c r="J1114" s="5">
        <v>18276683160</v>
      </c>
      <c r="K1114" s="5"/>
      <c r="L1114" s="10"/>
      <c r="M1114" s="5"/>
      <c r="N1114" s="5"/>
      <c r="O1114" s="10"/>
      <c r="P1114" s="5"/>
      <c r="Q1114" s="5"/>
      <c r="R1114" s="5"/>
      <c r="S1114" s="5"/>
    </row>
    <row r="1115" customFormat="1" hidden="1" spans="1:19">
      <c r="A1115" s="5">
        <v>1112</v>
      </c>
      <c r="B1115" s="5" t="s">
        <v>4719</v>
      </c>
      <c r="C1115" s="5"/>
      <c r="D1115" s="5" t="s">
        <v>270</v>
      </c>
      <c r="E1115" s="5" t="s">
        <v>4720</v>
      </c>
      <c r="F1115" s="5" t="s">
        <v>24</v>
      </c>
      <c r="G1115" s="5">
        <v>18</v>
      </c>
      <c r="H1115" s="5" t="s">
        <v>17840</v>
      </c>
      <c r="I1115" s="5" t="s">
        <v>4721</v>
      </c>
      <c r="J1115" s="5">
        <v>18077898829</v>
      </c>
      <c r="K1115" s="5" t="s">
        <v>27</v>
      </c>
      <c r="L1115" s="10"/>
      <c r="M1115" s="5"/>
      <c r="N1115" s="5" t="s">
        <v>30</v>
      </c>
      <c r="O1115" s="10"/>
      <c r="P1115" s="5"/>
      <c r="Q1115" s="5"/>
      <c r="R1115" s="5"/>
      <c r="S1115" s="5"/>
    </row>
    <row r="1116" customFormat="1" hidden="1" spans="1:19">
      <c r="A1116" s="5">
        <v>1113</v>
      </c>
      <c r="B1116" s="5" t="s">
        <v>4722</v>
      </c>
      <c r="C1116" s="5"/>
      <c r="D1116" s="5" t="s">
        <v>270</v>
      </c>
      <c r="E1116" s="5" t="s">
        <v>4723</v>
      </c>
      <c r="F1116" s="5" t="s">
        <v>143</v>
      </c>
      <c r="G1116" s="5">
        <v>20</v>
      </c>
      <c r="H1116" s="5" t="s">
        <v>4724</v>
      </c>
      <c r="I1116" s="5" t="s">
        <v>4725</v>
      </c>
      <c r="J1116" s="5">
        <v>15811769851</v>
      </c>
      <c r="K1116" s="5"/>
      <c r="L1116" s="10"/>
      <c r="M1116" s="5"/>
      <c r="N1116" s="5"/>
      <c r="O1116" s="10"/>
      <c r="P1116" s="5"/>
      <c r="Q1116" s="5"/>
      <c r="R1116" s="5"/>
      <c r="S1116" s="5"/>
    </row>
    <row r="1117" customFormat="1" hidden="1" spans="1:19">
      <c r="A1117" s="5">
        <v>1114</v>
      </c>
      <c r="B1117" s="5" t="s">
        <v>4726</v>
      </c>
      <c r="C1117" s="5"/>
      <c r="D1117" s="5" t="s">
        <v>270</v>
      </c>
      <c r="E1117" s="5" t="s">
        <v>1010</v>
      </c>
      <c r="F1117" s="5" t="s">
        <v>24</v>
      </c>
      <c r="G1117" s="5">
        <v>18</v>
      </c>
      <c r="H1117" s="5" t="s">
        <v>19269</v>
      </c>
      <c r="I1117" s="5" t="s">
        <v>4727</v>
      </c>
      <c r="J1117" s="5">
        <v>15913547539</v>
      </c>
      <c r="K1117" s="5" t="s">
        <v>27</v>
      </c>
      <c r="L1117" s="10"/>
      <c r="M1117" s="5"/>
      <c r="N1117" s="5" t="s">
        <v>30</v>
      </c>
      <c r="O1117" s="10"/>
      <c r="P1117" s="5"/>
      <c r="Q1117" s="5"/>
      <c r="R1117" s="5"/>
      <c r="S1117" s="5"/>
    </row>
    <row r="1118" customFormat="1" hidden="1" spans="1:19">
      <c r="A1118" s="5">
        <v>1115</v>
      </c>
      <c r="B1118" s="5" t="s">
        <v>4728</v>
      </c>
      <c r="C1118" s="5"/>
      <c r="D1118" s="5" t="s">
        <v>270</v>
      </c>
      <c r="E1118" s="5" t="s">
        <v>4729</v>
      </c>
      <c r="F1118" s="5" t="s">
        <v>143</v>
      </c>
      <c r="G1118" s="5">
        <v>18</v>
      </c>
      <c r="H1118" s="5" t="s">
        <v>18005</v>
      </c>
      <c r="I1118" s="5" t="s">
        <v>4730</v>
      </c>
      <c r="J1118" s="5" t="s">
        <v>4731</v>
      </c>
      <c r="K1118" s="5"/>
      <c r="L1118" s="10"/>
      <c r="M1118" s="5"/>
      <c r="N1118" s="5"/>
      <c r="O1118" s="10"/>
      <c r="P1118" s="5"/>
      <c r="Q1118" s="5"/>
      <c r="R1118" s="5"/>
      <c r="S1118" s="5"/>
    </row>
    <row r="1119" customFormat="1" hidden="1" spans="1:19">
      <c r="A1119" s="5">
        <v>1116</v>
      </c>
      <c r="B1119" s="5" t="s">
        <v>4732</v>
      </c>
      <c r="C1119" s="5"/>
      <c r="D1119" s="5" t="s">
        <v>270</v>
      </c>
      <c r="E1119" s="5" t="s">
        <v>4733</v>
      </c>
      <c r="F1119" s="5" t="s">
        <v>143</v>
      </c>
      <c r="G1119" s="5">
        <v>18</v>
      </c>
      <c r="H1119" s="5" t="s">
        <v>4734</v>
      </c>
      <c r="I1119" s="5" t="s">
        <v>4735</v>
      </c>
      <c r="J1119" s="5">
        <v>15077004171</v>
      </c>
      <c r="K1119" s="5" t="s">
        <v>27</v>
      </c>
      <c r="L1119" s="10"/>
      <c r="M1119" s="5"/>
      <c r="N1119" s="5" t="s">
        <v>27</v>
      </c>
      <c r="O1119" s="10"/>
      <c r="P1119" s="5"/>
      <c r="Q1119" s="5"/>
      <c r="R1119" s="5"/>
      <c r="S1119" s="5"/>
    </row>
    <row r="1120" customFormat="1" hidden="1" spans="1:19">
      <c r="A1120" s="5">
        <v>1117</v>
      </c>
      <c r="B1120" s="5" t="s">
        <v>4736</v>
      </c>
      <c r="C1120" s="5"/>
      <c r="D1120" s="5" t="s">
        <v>270</v>
      </c>
      <c r="E1120" s="5" t="s">
        <v>4737</v>
      </c>
      <c r="F1120" s="5" t="s">
        <v>143</v>
      </c>
      <c r="G1120" s="5">
        <v>15</v>
      </c>
      <c r="H1120" s="5" t="s">
        <v>4738</v>
      </c>
      <c r="I1120" s="5" t="s">
        <v>4739</v>
      </c>
      <c r="J1120" s="5">
        <v>13302763340</v>
      </c>
      <c r="K1120" s="5"/>
      <c r="L1120" s="10"/>
      <c r="M1120" s="5"/>
      <c r="N1120" s="5"/>
      <c r="O1120" s="10"/>
      <c r="P1120" s="5"/>
      <c r="Q1120" s="5"/>
      <c r="R1120" s="5"/>
      <c r="S1120" s="5"/>
    </row>
    <row r="1121" customFormat="1" hidden="1" spans="1:19">
      <c r="A1121" s="5">
        <v>1118</v>
      </c>
      <c r="B1121" s="5" t="s">
        <v>4740</v>
      </c>
      <c r="C1121" s="5"/>
      <c r="D1121" s="5" t="s">
        <v>270</v>
      </c>
      <c r="E1121" s="5" t="s">
        <v>4741</v>
      </c>
      <c r="F1121" s="5" t="s">
        <v>24</v>
      </c>
      <c r="G1121" s="5">
        <v>19</v>
      </c>
      <c r="H1121" s="5" t="s">
        <v>4742</v>
      </c>
      <c r="I1121" s="5" t="s">
        <v>4743</v>
      </c>
      <c r="J1121" s="5">
        <v>18208925235</v>
      </c>
      <c r="K1121" s="5" t="s">
        <v>27</v>
      </c>
      <c r="L1121" s="10"/>
      <c r="M1121" s="5"/>
      <c r="N1121" s="5" t="s">
        <v>30</v>
      </c>
      <c r="O1121" s="10"/>
      <c r="P1121" s="5"/>
      <c r="Q1121" s="5"/>
      <c r="R1121" s="5"/>
      <c r="S1121" s="5"/>
    </row>
    <row r="1122" customFormat="1" hidden="1" spans="1:19">
      <c r="A1122" s="5">
        <v>1119</v>
      </c>
      <c r="B1122" s="5" t="s">
        <v>4744</v>
      </c>
      <c r="C1122" s="5"/>
      <c r="D1122" s="5" t="s">
        <v>270</v>
      </c>
      <c r="E1122" s="5" t="s">
        <v>4745</v>
      </c>
      <c r="F1122" s="5" t="s">
        <v>24</v>
      </c>
      <c r="G1122" s="5">
        <v>18</v>
      </c>
      <c r="H1122" s="5" t="s">
        <v>1644</v>
      </c>
      <c r="I1122" s="5" t="s">
        <v>4746</v>
      </c>
      <c r="J1122" s="5" t="s">
        <v>4747</v>
      </c>
      <c r="K1122" s="5" t="s">
        <v>27</v>
      </c>
      <c r="L1122" s="10"/>
      <c r="M1122" s="5"/>
      <c r="N1122" s="5" t="s">
        <v>30</v>
      </c>
      <c r="O1122" s="10"/>
      <c r="P1122" s="5"/>
      <c r="Q1122" s="5"/>
      <c r="R1122" s="5"/>
      <c r="S1122" s="5"/>
    </row>
    <row r="1123" customFormat="1" hidden="1" spans="1:19">
      <c r="A1123" s="5">
        <v>1120</v>
      </c>
      <c r="B1123" s="5" t="s">
        <v>4748</v>
      </c>
      <c r="C1123" s="5"/>
      <c r="D1123" s="5" t="s">
        <v>275</v>
      </c>
      <c r="E1123" s="5" t="s">
        <v>4749</v>
      </c>
      <c r="F1123" s="5" t="s">
        <v>143</v>
      </c>
      <c r="G1123" s="5">
        <v>20</v>
      </c>
      <c r="H1123" s="5" t="s">
        <v>4750</v>
      </c>
      <c r="I1123" s="5" t="s">
        <v>4751</v>
      </c>
      <c r="J1123" s="5">
        <v>17776589353</v>
      </c>
      <c r="K1123" s="5" t="s">
        <v>27</v>
      </c>
      <c r="L1123" s="10"/>
      <c r="M1123" s="5"/>
      <c r="N1123" s="5" t="s">
        <v>27</v>
      </c>
      <c r="O1123" s="10"/>
      <c r="P1123" s="5"/>
      <c r="Q1123" s="5"/>
      <c r="R1123" s="5"/>
      <c r="S1123" s="5"/>
    </row>
    <row r="1124" customFormat="1" hidden="1" spans="1:19">
      <c r="A1124" s="5">
        <v>1121</v>
      </c>
      <c r="B1124" s="5" t="s">
        <v>4752</v>
      </c>
      <c r="C1124" s="5"/>
      <c r="D1124" s="5" t="s">
        <v>275</v>
      </c>
      <c r="E1124" s="5" t="s">
        <v>4753</v>
      </c>
      <c r="F1124" s="5" t="s">
        <v>24</v>
      </c>
      <c r="G1124" s="5">
        <v>18</v>
      </c>
      <c r="H1124" s="5" t="s">
        <v>17713</v>
      </c>
      <c r="I1124" s="5" t="s">
        <v>4754</v>
      </c>
      <c r="J1124" s="5" t="s">
        <v>20000</v>
      </c>
      <c r="K1124" s="5"/>
      <c r="L1124" s="10"/>
      <c r="M1124" s="5"/>
      <c r="N1124" s="5"/>
      <c r="O1124" s="10"/>
      <c r="P1124" s="5"/>
      <c r="Q1124" s="5"/>
      <c r="R1124" s="5"/>
      <c r="S1124" s="5"/>
    </row>
    <row r="1125" customFormat="1" hidden="1" spans="1:19">
      <c r="A1125" s="5">
        <v>1122</v>
      </c>
      <c r="B1125" s="5" t="s">
        <v>4755</v>
      </c>
      <c r="C1125" s="5"/>
      <c r="D1125" s="5" t="s">
        <v>275</v>
      </c>
      <c r="E1125" s="5" t="s">
        <v>4756</v>
      </c>
      <c r="F1125" s="5" t="s">
        <v>24</v>
      </c>
      <c r="G1125" s="5">
        <v>19</v>
      </c>
      <c r="H1125" s="5" t="s">
        <v>4757</v>
      </c>
      <c r="I1125" s="5" t="s">
        <v>4758</v>
      </c>
      <c r="J1125" s="5">
        <v>18776862659</v>
      </c>
      <c r="K1125" s="5" t="s">
        <v>27</v>
      </c>
      <c r="L1125" s="10"/>
      <c r="M1125" s="5"/>
      <c r="N1125" s="5" t="s">
        <v>27</v>
      </c>
      <c r="O1125" s="10"/>
      <c r="P1125" s="5"/>
      <c r="Q1125" s="5"/>
      <c r="R1125" s="5"/>
      <c r="S1125" s="5"/>
    </row>
    <row r="1126" customFormat="1" hidden="1" spans="1:19">
      <c r="A1126" s="5">
        <v>1123</v>
      </c>
      <c r="B1126" s="5" t="s">
        <v>4760</v>
      </c>
      <c r="C1126" s="5"/>
      <c r="D1126" s="5" t="s">
        <v>275</v>
      </c>
      <c r="E1126" s="5" t="s">
        <v>4761</v>
      </c>
      <c r="F1126" s="5" t="s">
        <v>24</v>
      </c>
      <c r="G1126" s="5">
        <v>18</v>
      </c>
      <c r="H1126" s="5" t="s">
        <v>17611</v>
      </c>
      <c r="I1126" s="5" t="s">
        <v>4762</v>
      </c>
      <c r="J1126" s="5">
        <v>15078572826</v>
      </c>
      <c r="K1126" s="5" t="s">
        <v>27</v>
      </c>
      <c r="L1126" s="10"/>
      <c r="M1126" s="5"/>
      <c r="N1126" s="5" t="s">
        <v>27</v>
      </c>
      <c r="O1126" s="10"/>
      <c r="P1126" s="5"/>
      <c r="Q1126" s="5"/>
      <c r="R1126" s="5"/>
      <c r="S1126" s="5"/>
    </row>
    <row r="1127" customFormat="1" hidden="1" spans="1:19">
      <c r="A1127" s="5">
        <v>1124</v>
      </c>
      <c r="B1127" s="5" t="s">
        <v>4763</v>
      </c>
      <c r="C1127" s="5"/>
      <c r="D1127" s="5" t="s">
        <v>275</v>
      </c>
      <c r="E1127" s="5" t="s">
        <v>4764</v>
      </c>
      <c r="F1127" s="5" t="s">
        <v>143</v>
      </c>
      <c r="G1127" s="5">
        <v>16</v>
      </c>
      <c r="H1127" s="5" t="s">
        <v>4765</v>
      </c>
      <c r="I1127" s="5" t="s">
        <v>4766</v>
      </c>
      <c r="J1127" s="5" t="s">
        <v>21524</v>
      </c>
      <c r="K1127" s="5"/>
      <c r="L1127" s="10"/>
      <c r="M1127" s="5"/>
      <c r="N1127" s="5"/>
      <c r="O1127" s="10"/>
      <c r="P1127" s="5"/>
      <c r="Q1127" s="5"/>
      <c r="R1127" s="5"/>
      <c r="S1127" s="5"/>
    </row>
    <row r="1128" customFormat="1" hidden="1" spans="1:19">
      <c r="A1128" s="5">
        <v>1125</v>
      </c>
      <c r="B1128" s="5" t="s">
        <v>4768</v>
      </c>
      <c r="C1128" s="5"/>
      <c r="D1128" s="5" t="s">
        <v>275</v>
      </c>
      <c r="E1128" s="5" t="s">
        <v>4769</v>
      </c>
      <c r="F1128" s="5" t="s">
        <v>143</v>
      </c>
      <c r="G1128" s="5">
        <v>18</v>
      </c>
      <c r="H1128" s="5" t="s">
        <v>4770</v>
      </c>
      <c r="I1128" s="5" t="s">
        <v>4771</v>
      </c>
      <c r="J1128" s="5">
        <v>13481869299</v>
      </c>
      <c r="K1128" s="5" t="s">
        <v>27</v>
      </c>
      <c r="L1128" s="10"/>
      <c r="M1128" s="5"/>
      <c r="N1128" s="5" t="s">
        <v>30</v>
      </c>
      <c r="O1128" s="10"/>
      <c r="P1128" s="5"/>
      <c r="Q1128" s="5"/>
      <c r="R1128" s="5"/>
      <c r="S1128" s="5"/>
    </row>
    <row r="1129" customFormat="1" hidden="1" spans="1:19">
      <c r="A1129" s="5">
        <v>1126</v>
      </c>
      <c r="B1129" s="5" t="s">
        <v>4772</v>
      </c>
      <c r="C1129" s="5"/>
      <c r="D1129" s="5" t="s">
        <v>275</v>
      </c>
      <c r="E1129" s="5" t="s">
        <v>4773</v>
      </c>
      <c r="F1129" s="5" t="s">
        <v>143</v>
      </c>
      <c r="G1129" s="5">
        <v>22</v>
      </c>
      <c r="H1129" s="5" t="s">
        <v>4098</v>
      </c>
      <c r="I1129" s="5" t="s">
        <v>4774</v>
      </c>
      <c r="J1129" s="5" t="s">
        <v>20002</v>
      </c>
      <c r="K1129" s="5" t="s">
        <v>27</v>
      </c>
      <c r="L1129" s="10"/>
      <c r="M1129" s="5"/>
      <c r="N1129" s="5" t="s">
        <v>27</v>
      </c>
      <c r="O1129" s="10"/>
      <c r="P1129" s="5"/>
      <c r="Q1129" s="5"/>
      <c r="R1129" s="5"/>
      <c r="S1129" s="5"/>
    </row>
    <row r="1130" customFormat="1" hidden="1" spans="1:19">
      <c r="A1130" s="5">
        <v>1127</v>
      </c>
      <c r="B1130" s="5" t="s">
        <v>4776</v>
      </c>
      <c r="C1130" s="5"/>
      <c r="D1130" s="5" t="s">
        <v>275</v>
      </c>
      <c r="E1130" s="5" t="s">
        <v>4777</v>
      </c>
      <c r="F1130" s="5" t="s">
        <v>24</v>
      </c>
      <c r="G1130" s="5">
        <v>19</v>
      </c>
      <c r="H1130" s="5" t="s">
        <v>20003</v>
      </c>
      <c r="I1130" s="5" t="s">
        <v>4779</v>
      </c>
      <c r="J1130" s="5">
        <v>17777939438</v>
      </c>
      <c r="K1130" s="5"/>
      <c r="L1130" s="10"/>
      <c r="M1130" s="5"/>
      <c r="N1130" s="5"/>
      <c r="O1130" s="10"/>
      <c r="P1130" s="5"/>
      <c r="Q1130" s="5"/>
      <c r="R1130" s="5"/>
      <c r="S1130" s="5"/>
    </row>
    <row r="1131" customFormat="1" hidden="1" spans="1:19">
      <c r="A1131" s="5">
        <v>1128</v>
      </c>
      <c r="B1131" s="5" t="s">
        <v>4781</v>
      </c>
      <c r="C1131" s="5"/>
      <c r="D1131" s="5" t="s">
        <v>275</v>
      </c>
      <c r="E1131" s="5" t="s">
        <v>4782</v>
      </c>
      <c r="F1131" s="5" t="s">
        <v>24</v>
      </c>
      <c r="G1131" s="5">
        <v>20</v>
      </c>
      <c r="H1131" s="5" t="s">
        <v>4783</v>
      </c>
      <c r="I1131" s="5" t="s">
        <v>4784</v>
      </c>
      <c r="J1131" s="5">
        <v>15277850849</v>
      </c>
      <c r="K1131" s="5" t="s">
        <v>27</v>
      </c>
      <c r="L1131" s="10"/>
      <c r="M1131" s="5"/>
      <c r="N1131" s="5" t="s">
        <v>27</v>
      </c>
      <c r="O1131" s="10"/>
      <c r="P1131" s="5"/>
      <c r="Q1131" s="5"/>
      <c r="R1131" s="5"/>
      <c r="S1131" s="5"/>
    </row>
    <row r="1132" customFormat="1" hidden="1" spans="1:19">
      <c r="A1132" s="5">
        <v>1129</v>
      </c>
      <c r="B1132" s="5" t="s">
        <v>4785</v>
      </c>
      <c r="C1132" s="5"/>
      <c r="D1132" s="5" t="s">
        <v>275</v>
      </c>
      <c r="E1132" s="5" t="s">
        <v>4786</v>
      </c>
      <c r="F1132" s="5" t="s">
        <v>24</v>
      </c>
      <c r="G1132" s="5">
        <v>18</v>
      </c>
      <c r="H1132" s="5" t="s">
        <v>4787</v>
      </c>
      <c r="I1132" s="5" t="s">
        <v>4788</v>
      </c>
      <c r="J1132" s="5">
        <v>13976954998</v>
      </c>
      <c r="K1132" s="5" t="s">
        <v>27</v>
      </c>
      <c r="L1132" s="10"/>
      <c r="M1132" s="5"/>
      <c r="N1132" s="5" t="s">
        <v>27</v>
      </c>
      <c r="O1132" s="10"/>
      <c r="P1132" s="5"/>
      <c r="Q1132" s="5"/>
      <c r="R1132" s="5"/>
      <c r="S1132" s="5"/>
    </row>
    <row r="1133" customFormat="1" hidden="1" spans="1:19">
      <c r="A1133" s="5">
        <v>1130</v>
      </c>
      <c r="B1133" s="5" t="s">
        <v>4790</v>
      </c>
      <c r="C1133" s="5"/>
      <c r="D1133" s="5" t="s">
        <v>275</v>
      </c>
      <c r="E1133" s="5" t="s">
        <v>4791</v>
      </c>
      <c r="F1133" s="5" t="s">
        <v>143</v>
      </c>
      <c r="G1133" s="5">
        <v>19</v>
      </c>
      <c r="H1133" s="5" t="s">
        <v>2856</v>
      </c>
      <c r="I1133" s="5" t="s">
        <v>4792</v>
      </c>
      <c r="J1133" s="5">
        <v>19968258146</v>
      </c>
      <c r="K1133" s="5" t="s">
        <v>27</v>
      </c>
      <c r="L1133" s="10"/>
      <c r="M1133" s="5"/>
      <c r="N1133" s="5" t="s">
        <v>27</v>
      </c>
      <c r="O1133" s="10"/>
      <c r="P1133" s="5"/>
      <c r="Q1133" s="5"/>
      <c r="R1133" s="5"/>
      <c r="S1133" s="5"/>
    </row>
    <row r="1134" customFormat="1" hidden="1" spans="1:19">
      <c r="A1134" s="5">
        <v>1131</v>
      </c>
      <c r="B1134" s="5" t="s">
        <v>4793</v>
      </c>
      <c r="C1134" s="5"/>
      <c r="D1134" s="5" t="s">
        <v>275</v>
      </c>
      <c r="E1134" s="5" t="s">
        <v>4794</v>
      </c>
      <c r="F1134" s="5" t="s">
        <v>143</v>
      </c>
      <c r="G1134" s="5">
        <v>20</v>
      </c>
      <c r="H1134" s="5" t="s">
        <v>2161</v>
      </c>
      <c r="I1134" s="5" t="s">
        <v>4795</v>
      </c>
      <c r="J1134" s="5">
        <v>13809688273</v>
      </c>
      <c r="K1134" s="5" t="s">
        <v>27</v>
      </c>
      <c r="L1134" s="10"/>
      <c r="M1134" s="5"/>
      <c r="N1134" s="5" t="s">
        <v>27</v>
      </c>
      <c r="O1134" s="10"/>
      <c r="P1134" s="5"/>
      <c r="Q1134" s="5"/>
      <c r="R1134" s="5"/>
      <c r="S1134" s="5"/>
    </row>
    <row r="1135" customFormat="1" hidden="1" spans="1:19">
      <c r="A1135" s="5">
        <v>1132</v>
      </c>
      <c r="B1135" s="5" t="s">
        <v>4796</v>
      </c>
      <c r="C1135" s="5"/>
      <c r="D1135" s="5" t="s">
        <v>275</v>
      </c>
      <c r="E1135" s="5" t="s">
        <v>4797</v>
      </c>
      <c r="F1135" s="5" t="s">
        <v>24</v>
      </c>
      <c r="G1135" s="5">
        <v>18</v>
      </c>
      <c r="H1135" s="5" t="s">
        <v>20005</v>
      </c>
      <c r="I1135" s="5" t="s">
        <v>4799</v>
      </c>
      <c r="J1135" s="5">
        <v>15878687212</v>
      </c>
      <c r="K1135" s="5"/>
      <c r="L1135" s="10"/>
      <c r="M1135" s="5"/>
      <c r="N1135" s="5"/>
      <c r="O1135" s="10"/>
      <c r="P1135" s="5"/>
      <c r="Q1135" s="5"/>
      <c r="R1135" s="5"/>
      <c r="S1135" s="5"/>
    </row>
    <row r="1136" customFormat="1" hidden="1" spans="1:19">
      <c r="A1136" s="5">
        <v>1133</v>
      </c>
      <c r="B1136" s="5" t="s">
        <v>4800</v>
      </c>
      <c r="C1136" s="5"/>
      <c r="D1136" s="5" t="s">
        <v>275</v>
      </c>
      <c r="E1136" s="5" t="s">
        <v>4801</v>
      </c>
      <c r="F1136" s="5" t="s">
        <v>24</v>
      </c>
      <c r="G1136" s="5">
        <v>18</v>
      </c>
      <c r="H1136" s="5" t="s">
        <v>2757</v>
      </c>
      <c r="I1136" s="5" t="s">
        <v>4802</v>
      </c>
      <c r="J1136" s="5">
        <v>13528811359</v>
      </c>
      <c r="K1136" s="5" t="s">
        <v>27</v>
      </c>
      <c r="L1136" s="10"/>
      <c r="M1136" s="5"/>
      <c r="N1136" s="5" t="s">
        <v>27</v>
      </c>
      <c r="O1136" s="10"/>
      <c r="P1136" s="5"/>
      <c r="Q1136" s="5"/>
      <c r="R1136" s="5"/>
      <c r="S1136" s="5"/>
    </row>
    <row r="1137" customFormat="1" hidden="1" spans="1:19">
      <c r="A1137" s="5">
        <v>1134</v>
      </c>
      <c r="B1137" s="5" t="s">
        <v>4803</v>
      </c>
      <c r="C1137" s="5"/>
      <c r="D1137" s="5" t="s">
        <v>275</v>
      </c>
      <c r="E1137" s="5" t="s">
        <v>4804</v>
      </c>
      <c r="F1137" s="5" t="s">
        <v>24</v>
      </c>
      <c r="G1137" s="5">
        <v>18</v>
      </c>
      <c r="H1137" s="5" t="s">
        <v>19667</v>
      </c>
      <c r="I1137" s="5" t="s">
        <v>4805</v>
      </c>
      <c r="J1137" s="5">
        <v>15994433858</v>
      </c>
      <c r="K1137" s="5" t="s">
        <v>27</v>
      </c>
      <c r="L1137" s="10"/>
      <c r="M1137" s="5"/>
      <c r="N1137" s="5" t="s">
        <v>27</v>
      </c>
      <c r="O1137" s="10"/>
      <c r="P1137" s="5"/>
      <c r="Q1137" s="5"/>
      <c r="R1137" s="5"/>
      <c r="S1137" s="5"/>
    </row>
    <row r="1138" customFormat="1" hidden="1" spans="1:19">
      <c r="A1138" s="5">
        <v>1135</v>
      </c>
      <c r="B1138" s="5" t="s">
        <v>4806</v>
      </c>
      <c r="C1138" s="5"/>
      <c r="D1138" s="5" t="s">
        <v>275</v>
      </c>
      <c r="E1138" s="5" t="s">
        <v>4807</v>
      </c>
      <c r="F1138" s="5" t="s">
        <v>143</v>
      </c>
      <c r="G1138" s="5">
        <v>18</v>
      </c>
      <c r="H1138" s="5" t="s">
        <v>4808</v>
      </c>
      <c r="I1138" s="5" t="s">
        <v>4809</v>
      </c>
      <c r="J1138" s="5">
        <v>13407750568</v>
      </c>
      <c r="K1138" s="5"/>
      <c r="L1138" s="10"/>
      <c r="M1138" s="5"/>
      <c r="N1138" s="5"/>
      <c r="O1138" s="10"/>
      <c r="P1138" s="5"/>
      <c r="Q1138" s="5"/>
      <c r="R1138" s="5"/>
      <c r="S1138" s="5"/>
    </row>
    <row r="1139" customFormat="1" hidden="1" spans="1:19">
      <c r="A1139" s="5">
        <v>1136</v>
      </c>
      <c r="B1139" s="5" t="s">
        <v>4812</v>
      </c>
      <c r="C1139" s="5"/>
      <c r="D1139" s="5" t="s">
        <v>275</v>
      </c>
      <c r="E1139" s="5" t="s">
        <v>4813</v>
      </c>
      <c r="F1139" s="5" t="s">
        <v>143</v>
      </c>
      <c r="G1139" s="5">
        <v>18</v>
      </c>
      <c r="H1139" s="5" t="s">
        <v>17716</v>
      </c>
      <c r="I1139" s="5" t="s">
        <v>4815</v>
      </c>
      <c r="J1139" s="5">
        <v>18174937098</v>
      </c>
      <c r="K1139" s="5" t="s">
        <v>27</v>
      </c>
      <c r="L1139" s="10"/>
      <c r="M1139" s="5"/>
      <c r="N1139" s="5" t="s">
        <v>30</v>
      </c>
      <c r="O1139" s="10"/>
      <c r="P1139" s="5"/>
      <c r="Q1139" s="5"/>
      <c r="R1139" s="5"/>
      <c r="S1139" s="5"/>
    </row>
    <row r="1140" customFormat="1" hidden="1" spans="1:19">
      <c r="A1140" s="5">
        <v>1137</v>
      </c>
      <c r="B1140" s="5" t="s">
        <v>4816</v>
      </c>
      <c r="C1140" s="5"/>
      <c r="D1140" s="5" t="s">
        <v>275</v>
      </c>
      <c r="E1140" s="5" t="s">
        <v>4817</v>
      </c>
      <c r="F1140" s="5" t="s">
        <v>143</v>
      </c>
      <c r="G1140" s="5">
        <v>18</v>
      </c>
      <c r="H1140" s="5" t="s">
        <v>19991</v>
      </c>
      <c r="I1140" s="5" t="s">
        <v>4818</v>
      </c>
      <c r="J1140" s="5">
        <v>15177897757</v>
      </c>
      <c r="K1140" s="5" t="s">
        <v>27</v>
      </c>
      <c r="L1140" s="10"/>
      <c r="M1140" s="5"/>
      <c r="N1140" s="5" t="s">
        <v>27</v>
      </c>
      <c r="O1140" s="10"/>
      <c r="P1140" s="5"/>
      <c r="Q1140" s="5"/>
      <c r="R1140" s="5"/>
      <c r="S1140" s="5"/>
    </row>
    <row r="1141" customFormat="1" hidden="1" spans="1:19">
      <c r="A1141" s="5">
        <v>1138</v>
      </c>
      <c r="B1141" s="5" t="s">
        <v>4819</v>
      </c>
      <c r="C1141" s="5"/>
      <c r="D1141" s="5" t="s">
        <v>275</v>
      </c>
      <c r="E1141" s="5" t="s">
        <v>4820</v>
      </c>
      <c r="F1141" s="5" t="s">
        <v>143</v>
      </c>
      <c r="G1141" s="5">
        <v>18</v>
      </c>
      <c r="H1141" s="5"/>
      <c r="I1141" s="5" t="s">
        <v>4821</v>
      </c>
      <c r="J1141" s="5">
        <v>13407750520</v>
      </c>
      <c r="K1141" s="5" t="s">
        <v>27</v>
      </c>
      <c r="L1141" s="10"/>
      <c r="M1141" s="5"/>
      <c r="N1141" s="5" t="s">
        <v>27</v>
      </c>
      <c r="O1141" s="10"/>
      <c r="P1141" s="5"/>
      <c r="Q1141" s="5"/>
      <c r="R1141" s="5"/>
      <c r="S1141" s="5"/>
    </row>
    <row r="1142" customFormat="1" hidden="1" spans="1:19">
      <c r="A1142" s="5">
        <v>1139</v>
      </c>
      <c r="B1142" s="5" t="s">
        <v>4822</v>
      </c>
      <c r="C1142" s="5"/>
      <c r="D1142" s="5" t="s">
        <v>275</v>
      </c>
      <c r="E1142" s="5" t="s">
        <v>4823</v>
      </c>
      <c r="F1142" s="5" t="s">
        <v>143</v>
      </c>
      <c r="G1142" s="5">
        <v>18</v>
      </c>
      <c r="H1142" s="5" t="s">
        <v>20006</v>
      </c>
      <c r="I1142" s="5" t="s">
        <v>4825</v>
      </c>
      <c r="J1142" s="5">
        <v>13481867570</v>
      </c>
      <c r="K1142" s="5" t="s">
        <v>27</v>
      </c>
      <c r="L1142" s="10"/>
      <c r="M1142" s="5"/>
      <c r="N1142" s="5" t="s">
        <v>30</v>
      </c>
      <c r="O1142" s="10"/>
      <c r="P1142" s="5"/>
      <c r="Q1142" s="5"/>
      <c r="R1142" s="5"/>
      <c r="S1142" s="5"/>
    </row>
    <row r="1143" customFormat="1" hidden="1" spans="1:19">
      <c r="A1143" s="5">
        <v>1140</v>
      </c>
      <c r="B1143" s="5" t="s">
        <v>4826</v>
      </c>
      <c r="C1143" s="5"/>
      <c r="D1143" s="5" t="s">
        <v>275</v>
      </c>
      <c r="E1143" s="5" t="s">
        <v>4827</v>
      </c>
      <c r="F1143" s="5" t="s">
        <v>143</v>
      </c>
      <c r="G1143" s="5">
        <v>19</v>
      </c>
      <c r="H1143" s="5" t="s">
        <v>20007</v>
      </c>
      <c r="I1143" s="5" t="s">
        <v>4829</v>
      </c>
      <c r="J1143" s="5">
        <v>15807781837</v>
      </c>
      <c r="K1143" s="5" t="s">
        <v>27</v>
      </c>
      <c r="L1143" s="10"/>
      <c r="M1143" s="5"/>
      <c r="N1143" s="5" t="s">
        <v>30</v>
      </c>
      <c r="O1143" s="10"/>
      <c r="P1143" s="5"/>
      <c r="Q1143" s="5"/>
      <c r="R1143" s="5"/>
      <c r="S1143" s="5"/>
    </row>
    <row r="1144" customFormat="1" hidden="1" spans="1:19">
      <c r="A1144" s="5">
        <v>1141</v>
      </c>
      <c r="B1144" s="5" t="s">
        <v>4830</v>
      </c>
      <c r="C1144" s="5"/>
      <c r="D1144" s="5" t="s">
        <v>275</v>
      </c>
      <c r="E1144" s="5" t="s">
        <v>4831</v>
      </c>
      <c r="F1144" s="5" t="s">
        <v>24</v>
      </c>
      <c r="G1144" s="5">
        <v>18</v>
      </c>
      <c r="H1144" s="5" t="s">
        <v>4832</v>
      </c>
      <c r="I1144" s="5" t="s">
        <v>4833</v>
      </c>
      <c r="J1144" s="5">
        <v>13976811730</v>
      </c>
      <c r="K1144" s="5" t="s">
        <v>27</v>
      </c>
      <c r="L1144" s="10"/>
      <c r="M1144" s="5"/>
      <c r="N1144" s="5" t="s">
        <v>30</v>
      </c>
      <c r="O1144" s="10"/>
      <c r="P1144" s="5"/>
      <c r="Q1144" s="5"/>
      <c r="R1144" s="5"/>
      <c r="S1144" s="5"/>
    </row>
    <row r="1145" customFormat="1" hidden="1" spans="1:19">
      <c r="A1145" s="5">
        <v>1142</v>
      </c>
      <c r="B1145" s="5" t="s">
        <v>4834</v>
      </c>
      <c r="C1145" s="5"/>
      <c r="D1145" s="5" t="s">
        <v>275</v>
      </c>
      <c r="E1145" s="5" t="s">
        <v>4835</v>
      </c>
      <c r="F1145" s="5" t="s">
        <v>24</v>
      </c>
      <c r="G1145" s="5">
        <v>18</v>
      </c>
      <c r="H1145" s="5" t="s">
        <v>20008</v>
      </c>
      <c r="I1145" s="5" t="s">
        <v>4837</v>
      </c>
      <c r="J1145" s="5">
        <v>13677780453</v>
      </c>
      <c r="K1145" s="5"/>
      <c r="L1145" s="10"/>
      <c r="M1145" s="5"/>
      <c r="N1145" s="5"/>
      <c r="O1145" s="10"/>
      <c r="P1145" s="5"/>
      <c r="Q1145" s="5"/>
      <c r="R1145" s="5"/>
      <c r="S1145" s="5"/>
    </row>
    <row r="1146" customFormat="1" hidden="1" spans="1:19">
      <c r="A1146" s="5">
        <v>1143</v>
      </c>
      <c r="B1146" s="5" t="s">
        <v>4839</v>
      </c>
      <c r="C1146" s="5"/>
      <c r="D1146" s="5" t="s">
        <v>275</v>
      </c>
      <c r="E1146" s="5" t="s">
        <v>4840</v>
      </c>
      <c r="F1146" s="5" t="s">
        <v>24</v>
      </c>
      <c r="G1146" s="5">
        <v>18</v>
      </c>
      <c r="H1146" s="5" t="s">
        <v>25961</v>
      </c>
      <c r="I1146" s="5" t="s">
        <v>4842</v>
      </c>
      <c r="J1146" s="5">
        <v>13407752895</v>
      </c>
      <c r="K1146" s="5"/>
      <c r="L1146" s="10"/>
      <c r="M1146" s="5"/>
      <c r="N1146" s="5"/>
      <c r="O1146" s="10"/>
      <c r="P1146" s="5"/>
      <c r="Q1146" s="5"/>
      <c r="R1146" s="5"/>
      <c r="S1146" s="5"/>
    </row>
    <row r="1147" customFormat="1" hidden="1" spans="1:19">
      <c r="A1147" s="5">
        <v>1144</v>
      </c>
      <c r="B1147" s="5" t="s">
        <v>4843</v>
      </c>
      <c r="C1147" s="5"/>
      <c r="D1147" s="5" t="s">
        <v>275</v>
      </c>
      <c r="E1147" s="5" t="s">
        <v>4844</v>
      </c>
      <c r="F1147" s="5" t="s">
        <v>24</v>
      </c>
      <c r="G1147" s="5">
        <v>17</v>
      </c>
      <c r="H1147" s="5" t="s">
        <v>21541</v>
      </c>
      <c r="I1147" s="5" t="s">
        <v>4846</v>
      </c>
      <c r="J1147" s="5">
        <v>15001352825</v>
      </c>
      <c r="K1147" s="5"/>
      <c r="L1147" s="10"/>
      <c r="M1147" s="5"/>
      <c r="N1147" s="5"/>
      <c r="O1147" s="10"/>
      <c r="P1147" s="5"/>
      <c r="Q1147" s="5"/>
      <c r="R1147" s="5"/>
      <c r="S1147" s="5"/>
    </row>
    <row r="1148" customFormat="1" hidden="1" spans="1:19">
      <c r="A1148" s="5">
        <v>1145</v>
      </c>
      <c r="B1148" s="5" t="s">
        <v>4847</v>
      </c>
      <c r="C1148" s="5"/>
      <c r="D1148" s="5" t="s">
        <v>275</v>
      </c>
      <c r="E1148" s="5" t="s">
        <v>4848</v>
      </c>
      <c r="F1148" s="5" t="s">
        <v>24</v>
      </c>
      <c r="G1148" s="5">
        <v>18</v>
      </c>
      <c r="H1148" s="5" t="s">
        <v>4849</v>
      </c>
      <c r="I1148" s="5" t="s">
        <v>4850</v>
      </c>
      <c r="J1148" s="5">
        <v>15916052069</v>
      </c>
      <c r="K1148" s="5" t="s">
        <v>27</v>
      </c>
      <c r="L1148" s="10"/>
      <c r="M1148" s="5"/>
      <c r="N1148" s="5" t="s">
        <v>27</v>
      </c>
      <c r="O1148" s="10"/>
      <c r="P1148" s="5"/>
      <c r="Q1148" s="5"/>
      <c r="R1148" s="5"/>
      <c r="S1148" s="5"/>
    </row>
    <row r="1149" customFormat="1" hidden="1" spans="1:19">
      <c r="A1149" s="5">
        <v>1146</v>
      </c>
      <c r="B1149" s="5" t="s">
        <v>4851</v>
      </c>
      <c r="C1149" s="5"/>
      <c r="D1149" s="5" t="s">
        <v>275</v>
      </c>
      <c r="E1149" s="5" t="s">
        <v>4852</v>
      </c>
      <c r="F1149" s="5" t="s">
        <v>24</v>
      </c>
      <c r="G1149" s="5">
        <v>18</v>
      </c>
      <c r="H1149" s="5" t="s">
        <v>1740</v>
      </c>
      <c r="I1149" s="5" t="s">
        <v>4853</v>
      </c>
      <c r="J1149" s="5">
        <v>15777807231</v>
      </c>
      <c r="K1149" s="5" t="s">
        <v>27</v>
      </c>
      <c r="L1149" s="10"/>
      <c r="M1149" s="5"/>
      <c r="N1149" s="5" t="s">
        <v>27</v>
      </c>
      <c r="O1149" s="10"/>
      <c r="P1149" s="5"/>
      <c r="Q1149" s="5"/>
      <c r="R1149" s="5"/>
      <c r="S1149" s="5"/>
    </row>
    <row r="1150" customFormat="1" hidden="1" spans="1:19">
      <c r="A1150" s="5">
        <v>1147</v>
      </c>
      <c r="B1150" s="5" t="s">
        <v>4854</v>
      </c>
      <c r="C1150" s="5"/>
      <c r="D1150" s="5" t="s">
        <v>275</v>
      </c>
      <c r="E1150" s="5" t="s">
        <v>4855</v>
      </c>
      <c r="F1150" s="5" t="s">
        <v>24</v>
      </c>
      <c r="G1150" s="5">
        <v>19</v>
      </c>
      <c r="H1150" s="5" t="s">
        <v>4856</v>
      </c>
      <c r="I1150" s="5" t="s">
        <v>4857</v>
      </c>
      <c r="J1150" s="5">
        <v>13536661861</v>
      </c>
      <c r="K1150" s="5" t="s">
        <v>27</v>
      </c>
      <c r="L1150" s="10"/>
      <c r="M1150" s="5"/>
      <c r="N1150" s="5" t="s">
        <v>30</v>
      </c>
      <c r="O1150" s="10"/>
      <c r="P1150" s="5"/>
      <c r="Q1150" s="5"/>
      <c r="R1150" s="5"/>
      <c r="S1150" s="5"/>
    </row>
    <row r="1151" customFormat="1" hidden="1" spans="1:19">
      <c r="A1151" s="5">
        <v>1148</v>
      </c>
      <c r="B1151" s="5" t="s">
        <v>4858</v>
      </c>
      <c r="C1151" s="5"/>
      <c r="D1151" s="5" t="s">
        <v>275</v>
      </c>
      <c r="E1151" s="5" t="s">
        <v>4859</v>
      </c>
      <c r="F1151" s="5" t="s">
        <v>143</v>
      </c>
      <c r="G1151" s="5">
        <v>18</v>
      </c>
      <c r="H1151" s="5" t="s">
        <v>4860</v>
      </c>
      <c r="I1151" s="5" t="s">
        <v>1645</v>
      </c>
      <c r="J1151" s="5">
        <v>13558289971</v>
      </c>
      <c r="K1151" s="5" t="s">
        <v>27</v>
      </c>
      <c r="L1151" s="10"/>
      <c r="M1151" s="5"/>
      <c r="N1151" s="5" t="s">
        <v>30</v>
      </c>
      <c r="O1151" s="10"/>
      <c r="P1151" s="5"/>
      <c r="Q1151" s="5"/>
      <c r="R1151" s="5"/>
      <c r="S1151" s="5"/>
    </row>
    <row r="1152" customFormat="1" hidden="1" spans="1:19">
      <c r="A1152" s="5">
        <v>1149</v>
      </c>
      <c r="B1152" s="5" t="s">
        <v>4861</v>
      </c>
      <c r="C1152" s="5"/>
      <c r="D1152" s="5" t="s">
        <v>275</v>
      </c>
      <c r="E1152" s="5" t="s">
        <v>4862</v>
      </c>
      <c r="F1152" s="5" t="s">
        <v>143</v>
      </c>
      <c r="G1152" s="5">
        <v>18</v>
      </c>
      <c r="H1152" s="5" t="s">
        <v>4589</v>
      </c>
      <c r="I1152" s="5" t="s">
        <v>4863</v>
      </c>
      <c r="J1152" s="5">
        <v>13516671926</v>
      </c>
      <c r="K1152" s="5" t="s">
        <v>27</v>
      </c>
      <c r="L1152" s="10"/>
      <c r="M1152" s="5"/>
      <c r="N1152" s="5" t="s">
        <v>27</v>
      </c>
      <c r="O1152" s="10"/>
      <c r="P1152" s="5"/>
      <c r="Q1152" s="5"/>
      <c r="R1152" s="5"/>
      <c r="S1152" s="5"/>
    </row>
    <row r="1153" customFormat="1" hidden="1" spans="1:19">
      <c r="A1153" s="5">
        <v>1150</v>
      </c>
      <c r="B1153" s="5" t="s">
        <v>4866</v>
      </c>
      <c r="C1153" s="5"/>
      <c r="D1153" s="5" t="s">
        <v>275</v>
      </c>
      <c r="E1153" s="5" t="s">
        <v>4867</v>
      </c>
      <c r="F1153" s="5" t="s">
        <v>143</v>
      </c>
      <c r="G1153" s="5">
        <v>18</v>
      </c>
      <c r="H1153" s="5" t="s">
        <v>20010</v>
      </c>
      <c r="I1153" s="5" t="s">
        <v>4869</v>
      </c>
      <c r="J1153" s="5">
        <v>13807783561</v>
      </c>
      <c r="K1153" s="5" t="s">
        <v>27</v>
      </c>
      <c r="L1153" s="10"/>
      <c r="M1153" s="5"/>
      <c r="N1153" s="5" t="s">
        <v>27</v>
      </c>
      <c r="O1153" s="10"/>
      <c r="P1153" s="5"/>
      <c r="Q1153" s="5"/>
      <c r="R1153" s="5"/>
      <c r="S1153" s="5"/>
    </row>
    <row r="1154" customFormat="1" hidden="1" spans="1:19">
      <c r="A1154" s="5">
        <v>1151</v>
      </c>
      <c r="B1154" s="5" t="s">
        <v>4870</v>
      </c>
      <c r="C1154" s="5"/>
      <c r="D1154" s="5" t="s">
        <v>275</v>
      </c>
      <c r="E1154" s="5" t="s">
        <v>4871</v>
      </c>
      <c r="F1154" s="5" t="s">
        <v>24</v>
      </c>
      <c r="G1154" s="5">
        <v>19</v>
      </c>
      <c r="H1154" s="5" t="s">
        <v>4872</v>
      </c>
      <c r="I1154" s="5" t="s">
        <v>4873</v>
      </c>
      <c r="J1154" s="5">
        <v>18124397803</v>
      </c>
      <c r="K1154" s="5" t="s">
        <v>27</v>
      </c>
      <c r="L1154" s="10"/>
      <c r="M1154" s="5"/>
      <c r="N1154" s="5" t="s">
        <v>27</v>
      </c>
      <c r="O1154" s="10"/>
      <c r="P1154" s="5"/>
      <c r="Q1154" s="5"/>
      <c r="R1154" s="5"/>
      <c r="S1154" s="5"/>
    </row>
    <row r="1155" customFormat="1" hidden="1" spans="1:19">
      <c r="A1155" s="5">
        <v>1152</v>
      </c>
      <c r="B1155" s="5" t="s">
        <v>4876</v>
      </c>
      <c r="C1155" s="5"/>
      <c r="D1155" s="5" t="s">
        <v>275</v>
      </c>
      <c r="E1155" s="5" t="s">
        <v>4877</v>
      </c>
      <c r="F1155" s="5" t="s">
        <v>24</v>
      </c>
      <c r="G1155" s="5">
        <v>17</v>
      </c>
      <c r="H1155" s="5" t="s">
        <v>4878</v>
      </c>
      <c r="I1155" s="5" t="s">
        <v>4879</v>
      </c>
      <c r="J1155" s="5">
        <v>13538126966</v>
      </c>
      <c r="K1155" s="5"/>
      <c r="L1155" s="10"/>
      <c r="M1155" s="5"/>
      <c r="N1155" s="5"/>
      <c r="O1155" s="10"/>
      <c r="P1155" s="5"/>
      <c r="Q1155" s="5"/>
      <c r="R1155" s="5"/>
      <c r="S1155" s="5"/>
    </row>
    <row r="1156" customFormat="1" hidden="1" spans="1:19">
      <c r="A1156" s="5">
        <v>1153</v>
      </c>
      <c r="B1156" s="5" t="s">
        <v>4881</v>
      </c>
      <c r="C1156" s="5"/>
      <c r="D1156" s="5" t="s">
        <v>275</v>
      </c>
      <c r="E1156" s="5" t="s">
        <v>4882</v>
      </c>
      <c r="F1156" s="5" t="s">
        <v>24</v>
      </c>
      <c r="G1156" s="5">
        <v>18</v>
      </c>
      <c r="H1156" s="5" t="s">
        <v>19214</v>
      </c>
      <c r="I1156" s="5" t="s">
        <v>4884</v>
      </c>
      <c r="J1156" s="5">
        <v>15949329302</v>
      </c>
      <c r="K1156" s="5" t="s">
        <v>27</v>
      </c>
      <c r="L1156" s="10"/>
      <c r="M1156" s="5"/>
      <c r="N1156" s="5" t="s">
        <v>27</v>
      </c>
      <c r="O1156" s="10"/>
      <c r="P1156" s="5"/>
      <c r="Q1156" s="5"/>
      <c r="R1156" s="5"/>
      <c r="S1156" s="5"/>
    </row>
    <row r="1157" customFormat="1" hidden="1" spans="1:19">
      <c r="A1157" s="5">
        <v>1154</v>
      </c>
      <c r="B1157" s="5" t="s">
        <v>4885</v>
      </c>
      <c r="C1157" s="5"/>
      <c r="D1157" s="5" t="s">
        <v>275</v>
      </c>
      <c r="E1157" s="5" t="s">
        <v>4886</v>
      </c>
      <c r="F1157" s="5" t="s">
        <v>24</v>
      </c>
      <c r="G1157" s="5">
        <v>18</v>
      </c>
      <c r="H1157" s="5" t="s">
        <v>21550</v>
      </c>
      <c r="I1157" s="5" t="s">
        <v>4888</v>
      </c>
      <c r="J1157" s="5">
        <v>15878822001</v>
      </c>
      <c r="K1157" s="5"/>
      <c r="L1157" s="10"/>
      <c r="M1157" s="5"/>
      <c r="N1157" s="5"/>
      <c r="O1157" s="10"/>
      <c r="P1157" s="5"/>
      <c r="Q1157" s="5"/>
      <c r="R1157" s="5"/>
      <c r="S1157" s="5"/>
    </row>
    <row r="1158" customFormat="1" hidden="1" spans="1:19">
      <c r="A1158" s="5">
        <v>1155</v>
      </c>
      <c r="B1158" s="5" t="s">
        <v>4890</v>
      </c>
      <c r="C1158" s="5"/>
      <c r="D1158" s="5" t="s">
        <v>275</v>
      </c>
      <c r="E1158" s="5" t="s">
        <v>4891</v>
      </c>
      <c r="F1158" s="5" t="s">
        <v>24</v>
      </c>
      <c r="G1158" s="5">
        <v>18</v>
      </c>
      <c r="H1158" s="5" t="s">
        <v>20011</v>
      </c>
      <c r="I1158" s="5" t="s">
        <v>4893</v>
      </c>
      <c r="J1158" s="5">
        <v>18077825265</v>
      </c>
      <c r="K1158" s="5" t="s">
        <v>27</v>
      </c>
      <c r="L1158" s="10"/>
      <c r="M1158" s="5"/>
      <c r="N1158" s="5" t="s">
        <v>27</v>
      </c>
      <c r="O1158" s="10"/>
      <c r="P1158" s="5"/>
      <c r="Q1158" s="5"/>
      <c r="R1158" s="5"/>
      <c r="S1158" s="5"/>
    </row>
    <row r="1159" customFormat="1" hidden="1" spans="1:19">
      <c r="A1159" s="5">
        <v>1156</v>
      </c>
      <c r="B1159" s="5" t="s">
        <v>4896</v>
      </c>
      <c r="C1159" s="5"/>
      <c r="D1159" s="5" t="s">
        <v>275</v>
      </c>
      <c r="E1159" s="5" t="s">
        <v>4897</v>
      </c>
      <c r="F1159" s="5" t="s">
        <v>24</v>
      </c>
      <c r="G1159" s="5">
        <v>18</v>
      </c>
      <c r="H1159" s="5" t="s">
        <v>4898</v>
      </c>
      <c r="I1159" s="5" t="s">
        <v>4899</v>
      </c>
      <c r="J1159" s="5">
        <v>13977627318</v>
      </c>
      <c r="K1159" s="5"/>
      <c r="L1159" s="10"/>
      <c r="M1159" s="5"/>
      <c r="N1159" s="5"/>
      <c r="O1159" s="10"/>
      <c r="P1159" s="5"/>
      <c r="Q1159" s="5"/>
      <c r="R1159" s="5"/>
      <c r="S1159" s="5"/>
    </row>
    <row r="1160" customFormat="1" hidden="1" spans="1:19">
      <c r="A1160" s="5">
        <v>1157</v>
      </c>
      <c r="B1160" s="5" t="s">
        <v>4902</v>
      </c>
      <c r="C1160" s="5"/>
      <c r="D1160" s="5" t="s">
        <v>275</v>
      </c>
      <c r="E1160" s="5" t="s">
        <v>4903</v>
      </c>
      <c r="F1160" s="5" t="s">
        <v>143</v>
      </c>
      <c r="G1160" s="5">
        <v>19</v>
      </c>
      <c r="H1160" s="5" t="s">
        <v>4904</v>
      </c>
      <c r="I1160" s="5" t="s">
        <v>4905</v>
      </c>
      <c r="J1160" s="5" t="s">
        <v>11649</v>
      </c>
      <c r="K1160" s="5" t="s">
        <v>27</v>
      </c>
      <c r="L1160" s="10"/>
      <c r="M1160" s="5"/>
      <c r="N1160" s="5" t="s">
        <v>27</v>
      </c>
      <c r="O1160" s="10"/>
      <c r="P1160" s="5"/>
      <c r="Q1160" s="5"/>
      <c r="R1160" s="5"/>
      <c r="S1160" s="5"/>
    </row>
    <row r="1161" customFormat="1" hidden="1" spans="1:19">
      <c r="A1161" s="5">
        <v>1158</v>
      </c>
      <c r="B1161" s="5" t="s">
        <v>4906</v>
      </c>
      <c r="C1161" s="5"/>
      <c r="D1161" s="5" t="s">
        <v>275</v>
      </c>
      <c r="E1161" s="5" t="s">
        <v>4907</v>
      </c>
      <c r="F1161" s="5" t="s">
        <v>143</v>
      </c>
      <c r="G1161" s="5">
        <v>19</v>
      </c>
      <c r="H1161" s="5" t="s">
        <v>1597</v>
      </c>
      <c r="I1161" s="5" t="s">
        <v>4908</v>
      </c>
      <c r="J1161" s="5">
        <v>15777804414</v>
      </c>
      <c r="K1161" s="5" t="s">
        <v>27</v>
      </c>
      <c r="L1161" s="10"/>
      <c r="M1161" s="5"/>
      <c r="N1161" s="5" t="s">
        <v>27</v>
      </c>
      <c r="O1161" s="10"/>
      <c r="P1161" s="5"/>
      <c r="Q1161" s="5"/>
      <c r="R1161" s="5"/>
      <c r="S1161" s="5"/>
    </row>
    <row r="1162" customFormat="1" hidden="1" spans="1:19">
      <c r="A1162" s="5">
        <v>1159</v>
      </c>
      <c r="B1162" s="5" t="s">
        <v>4909</v>
      </c>
      <c r="C1162" s="5"/>
      <c r="D1162" s="5" t="s">
        <v>275</v>
      </c>
      <c r="E1162" s="5" t="s">
        <v>4910</v>
      </c>
      <c r="F1162" s="5" t="s">
        <v>143</v>
      </c>
      <c r="G1162" s="5">
        <v>20</v>
      </c>
      <c r="H1162" s="5" t="s">
        <v>1990</v>
      </c>
      <c r="I1162" s="5" t="s">
        <v>4911</v>
      </c>
      <c r="J1162" s="5">
        <v>17754791073</v>
      </c>
      <c r="K1162" s="5" t="s">
        <v>27</v>
      </c>
      <c r="L1162" s="10"/>
      <c r="M1162" s="5"/>
      <c r="N1162" s="5" t="s">
        <v>27</v>
      </c>
      <c r="O1162" s="10"/>
      <c r="P1162" s="5"/>
      <c r="Q1162" s="5"/>
      <c r="R1162" s="5"/>
      <c r="S1162" s="5"/>
    </row>
    <row r="1163" customFormat="1" hidden="1" spans="1:19">
      <c r="A1163" s="5">
        <v>1160</v>
      </c>
      <c r="B1163" s="5" t="s">
        <v>4912</v>
      </c>
      <c r="C1163" s="5"/>
      <c r="D1163" s="5" t="s">
        <v>275</v>
      </c>
      <c r="E1163" s="5" t="s">
        <v>4913</v>
      </c>
      <c r="F1163" s="5" t="s">
        <v>143</v>
      </c>
      <c r="G1163" s="5">
        <v>19</v>
      </c>
      <c r="H1163" s="5" t="s">
        <v>19286</v>
      </c>
      <c r="I1163" s="5" t="s">
        <v>4915</v>
      </c>
      <c r="J1163" s="5">
        <v>18177785624</v>
      </c>
      <c r="K1163" s="5" t="s">
        <v>27</v>
      </c>
      <c r="L1163" s="10"/>
      <c r="M1163" s="5"/>
      <c r="N1163" s="5" t="s">
        <v>27</v>
      </c>
      <c r="O1163" s="10"/>
      <c r="P1163" s="5"/>
      <c r="Q1163" s="5"/>
      <c r="R1163" s="5"/>
      <c r="S1163" s="5"/>
    </row>
    <row r="1164" customFormat="1" hidden="1" spans="1:19">
      <c r="A1164" s="5">
        <v>1161</v>
      </c>
      <c r="B1164" s="5" t="s">
        <v>4917</v>
      </c>
      <c r="C1164" s="5"/>
      <c r="D1164" s="5" t="s">
        <v>275</v>
      </c>
      <c r="E1164" s="5" t="s">
        <v>4918</v>
      </c>
      <c r="F1164" s="5" t="s">
        <v>143</v>
      </c>
      <c r="G1164" s="5">
        <v>19</v>
      </c>
      <c r="H1164" s="5" t="s">
        <v>4919</v>
      </c>
      <c r="I1164" s="5" t="s">
        <v>2034</v>
      </c>
      <c r="J1164" s="5">
        <v>13367566928</v>
      </c>
      <c r="K1164" s="5" t="s">
        <v>27</v>
      </c>
      <c r="L1164" s="10"/>
      <c r="M1164" s="5"/>
      <c r="N1164" s="5" t="s">
        <v>27</v>
      </c>
      <c r="O1164" s="10"/>
      <c r="P1164" s="5"/>
      <c r="Q1164" s="5"/>
      <c r="R1164" s="5"/>
      <c r="S1164" s="5"/>
    </row>
    <row r="1165" customFormat="1" hidden="1" spans="1:19">
      <c r="A1165" s="5">
        <v>1162</v>
      </c>
      <c r="B1165" s="5" t="s">
        <v>4921</v>
      </c>
      <c r="C1165" s="5"/>
      <c r="D1165" s="5" t="s">
        <v>275</v>
      </c>
      <c r="E1165" s="5" t="s">
        <v>4922</v>
      </c>
      <c r="F1165" s="5" t="s">
        <v>143</v>
      </c>
      <c r="G1165" s="5">
        <v>18</v>
      </c>
      <c r="H1165" s="5" t="s">
        <v>19199</v>
      </c>
      <c r="I1165" s="5" t="s">
        <v>4924</v>
      </c>
      <c r="J1165" s="5">
        <v>15878823204</v>
      </c>
      <c r="K1165" s="5"/>
      <c r="L1165" s="10"/>
      <c r="M1165" s="5"/>
      <c r="N1165" s="5"/>
      <c r="O1165" s="10"/>
      <c r="P1165" s="5"/>
      <c r="Q1165" s="5"/>
      <c r="R1165" s="5"/>
      <c r="S1165" s="5"/>
    </row>
    <row r="1166" customFormat="1" hidden="1" spans="1:19">
      <c r="A1166" s="5">
        <v>1163</v>
      </c>
      <c r="B1166" s="5" t="s">
        <v>4926</v>
      </c>
      <c r="C1166" s="5"/>
      <c r="D1166" s="5" t="s">
        <v>275</v>
      </c>
      <c r="E1166" s="5" t="s">
        <v>4927</v>
      </c>
      <c r="F1166" s="5" t="s">
        <v>143</v>
      </c>
      <c r="G1166" s="5">
        <v>18</v>
      </c>
      <c r="H1166" s="5" t="s">
        <v>4928</v>
      </c>
      <c r="I1166" s="5" t="s">
        <v>4929</v>
      </c>
      <c r="J1166" s="5">
        <v>15296079922</v>
      </c>
      <c r="K1166" s="5" t="s">
        <v>27</v>
      </c>
      <c r="L1166" s="10"/>
      <c r="M1166" s="5"/>
      <c r="N1166" s="5" t="s">
        <v>27</v>
      </c>
      <c r="O1166" s="10"/>
      <c r="P1166" s="5"/>
      <c r="Q1166" s="5"/>
      <c r="R1166" s="5"/>
      <c r="S1166" s="5"/>
    </row>
    <row r="1167" customFormat="1" hidden="1" spans="1:19">
      <c r="A1167" s="5">
        <v>1164</v>
      </c>
      <c r="B1167" s="5" t="s">
        <v>4930</v>
      </c>
      <c r="C1167" s="5"/>
      <c r="D1167" s="5" t="s">
        <v>275</v>
      </c>
      <c r="E1167" s="5" t="s">
        <v>4931</v>
      </c>
      <c r="F1167" s="5" t="s">
        <v>24</v>
      </c>
      <c r="G1167" s="5">
        <v>18</v>
      </c>
      <c r="H1167" s="5" t="s">
        <v>655</v>
      </c>
      <c r="I1167" s="5" t="s">
        <v>4932</v>
      </c>
      <c r="J1167" s="5" t="s">
        <v>15788</v>
      </c>
      <c r="K1167" s="5" t="s">
        <v>27</v>
      </c>
      <c r="L1167" s="10"/>
      <c r="M1167" s="5"/>
      <c r="N1167" s="5" t="s">
        <v>27</v>
      </c>
      <c r="O1167" s="10"/>
      <c r="P1167" s="5"/>
      <c r="Q1167" s="5"/>
      <c r="R1167" s="5"/>
      <c r="S1167" s="5"/>
    </row>
    <row r="1168" customFormat="1" hidden="1" spans="1:19">
      <c r="A1168" s="5">
        <v>1165</v>
      </c>
      <c r="B1168" s="5" t="s">
        <v>4933</v>
      </c>
      <c r="C1168" s="5"/>
      <c r="D1168" s="5" t="s">
        <v>275</v>
      </c>
      <c r="E1168" s="5" t="s">
        <v>4934</v>
      </c>
      <c r="F1168" s="5" t="s">
        <v>24</v>
      </c>
      <c r="G1168" s="5">
        <v>18</v>
      </c>
      <c r="H1168" s="5" t="s">
        <v>19383</v>
      </c>
      <c r="I1168" s="5" t="s">
        <v>4935</v>
      </c>
      <c r="J1168" s="5">
        <v>19127173630</v>
      </c>
      <c r="K1168" s="5"/>
      <c r="L1168" s="10"/>
      <c r="M1168" s="5"/>
      <c r="N1168" s="5"/>
      <c r="O1168" s="10"/>
      <c r="P1168" s="5"/>
      <c r="Q1168" s="5"/>
      <c r="R1168" s="5"/>
      <c r="S1168" s="5"/>
    </row>
    <row r="1169" customFormat="1" hidden="1" spans="1:19">
      <c r="A1169" s="5">
        <v>1166</v>
      </c>
      <c r="B1169" s="5" t="s">
        <v>4936</v>
      </c>
      <c r="C1169" s="5"/>
      <c r="D1169" s="5" t="s">
        <v>275</v>
      </c>
      <c r="E1169" s="5" t="s">
        <v>4937</v>
      </c>
      <c r="F1169" s="5" t="s">
        <v>24</v>
      </c>
      <c r="G1169" s="5">
        <v>18</v>
      </c>
      <c r="H1169" s="5" t="s">
        <v>20012</v>
      </c>
      <c r="I1169" s="5" t="s">
        <v>4939</v>
      </c>
      <c r="J1169" s="5">
        <v>18776862988</v>
      </c>
      <c r="K1169" s="5" t="s">
        <v>27</v>
      </c>
      <c r="L1169" s="10"/>
      <c r="M1169" s="5"/>
      <c r="N1169" s="5" t="s">
        <v>30</v>
      </c>
      <c r="O1169" s="10"/>
      <c r="P1169" s="5"/>
      <c r="Q1169" s="5"/>
      <c r="R1169" s="5"/>
      <c r="S1169" s="5"/>
    </row>
    <row r="1170" customFormat="1" hidden="1" spans="1:19">
      <c r="A1170" s="5">
        <v>1167</v>
      </c>
      <c r="B1170" s="5" t="s">
        <v>4940</v>
      </c>
      <c r="C1170" s="5"/>
      <c r="D1170" s="5" t="s">
        <v>275</v>
      </c>
      <c r="E1170" s="5" t="s">
        <v>4941</v>
      </c>
      <c r="F1170" s="5" t="s">
        <v>143</v>
      </c>
      <c r="G1170" s="5">
        <v>22</v>
      </c>
      <c r="H1170" s="5" t="s">
        <v>4942</v>
      </c>
      <c r="I1170" s="5" t="s">
        <v>4943</v>
      </c>
      <c r="J1170" s="5">
        <v>18070810672</v>
      </c>
      <c r="K1170" s="5" t="s">
        <v>27</v>
      </c>
      <c r="L1170" s="10"/>
      <c r="M1170" s="5"/>
      <c r="N1170" s="5" t="s">
        <v>27</v>
      </c>
      <c r="O1170" s="10"/>
      <c r="P1170" s="5"/>
      <c r="Q1170" s="5"/>
      <c r="R1170" s="5"/>
      <c r="S1170" s="5"/>
    </row>
    <row r="1171" customFormat="1" hidden="1" spans="1:19">
      <c r="A1171" s="5">
        <v>1168</v>
      </c>
      <c r="B1171" s="5" t="s">
        <v>4946</v>
      </c>
      <c r="C1171" s="5"/>
      <c r="D1171" s="5" t="s">
        <v>275</v>
      </c>
      <c r="E1171" s="5" t="s">
        <v>4947</v>
      </c>
      <c r="F1171" s="5" t="s">
        <v>143</v>
      </c>
      <c r="G1171" s="5">
        <v>18</v>
      </c>
      <c r="H1171" s="5" t="s">
        <v>19269</v>
      </c>
      <c r="I1171" s="5" t="s">
        <v>4948</v>
      </c>
      <c r="J1171" s="5">
        <v>13597082632</v>
      </c>
      <c r="K1171" s="5"/>
      <c r="L1171" s="10"/>
      <c r="M1171" s="5"/>
      <c r="N1171" s="5"/>
      <c r="O1171" s="10"/>
      <c r="P1171" s="5"/>
      <c r="Q1171" s="5"/>
      <c r="R1171" s="5"/>
      <c r="S1171" s="5"/>
    </row>
    <row r="1172" customFormat="1" hidden="1" spans="1:19">
      <c r="A1172" s="5">
        <v>1169</v>
      </c>
      <c r="B1172" s="5" t="s">
        <v>4950</v>
      </c>
      <c r="C1172" s="5"/>
      <c r="D1172" s="5" t="s">
        <v>275</v>
      </c>
      <c r="E1172" s="5" t="s">
        <v>4951</v>
      </c>
      <c r="F1172" s="5" t="s">
        <v>143</v>
      </c>
      <c r="G1172" s="5">
        <v>18</v>
      </c>
      <c r="H1172" s="5" t="s">
        <v>4952</v>
      </c>
      <c r="I1172" s="5" t="s">
        <v>4953</v>
      </c>
      <c r="J1172" s="5">
        <v>13622533273</v>
      </c>
      <c r="K1172" s="5"/>
      <c r="L1172" s="10"/>
      <c r="M1172" s="5"/>
      <c r="N1172" s="5"/>
      <c r="O1172" s="10"/>
      <c r="P1172" s="5"/>
      <c r="Q1172" s="5"/>
      <c r="R1172" s="5"/>
      <c r="S1172" s="5"/>
    </row>
    <row r="1173" customFormat="1" hidden="1" spans="1:19">
      <c r="A1173" s="5">
        <v>1170</v>
      </c>
      <c r="B1173" s="5" t="s">
        <v>4956</v>
      </c>
      <c r="C1173" s="5"/>
      <c r="D1173" s="5" t="s">
        <v>275</v>
      </c>
      <c r="E1173" s="5" t="s">
        <v>4957</v>
      </c>
      <c r="F1173" s="5" t="s">
        <v>143</v>
      </c>
      <c r="G1173" s="5">
        <v>18</v>
      </c>
      <c r="H1173" s="5" t="s">
        <v>315</v>
      </c>
      <c r="I1173" s="5" t="s">
        <v>246</v>
      </c>
      <c r="J1173" s="5">
        <v>15949327908</v>
      </c>
      <c r="K1173" s="5" t="s">
        <v>27</v>
      </c>
      <c r="L1173" s="10"/>
      <c r="M1173" s="5"/>
      <c r="N1173" s="5" t="s">
        <v>27</v>
      </c>
      <c r="O1173" s="10"/>
      <c r="P1173" s="5"/>
      <c r="Q1173" s="5"/>
      <c r="R1173" s="5"/>
      <c r="S1173" s="5"/>
    </row>
    <row r="1174" customFormat="1" hidden="1" spans="1:19">
      <c r="A1174" s="5">
        <v>1171</v>
      </c>
      <c r="B1174" s="5" t="s">
        <v>4958</v>
      </c>
      <c r="C1174" s="5"/>
      <c r="D1174" s="5" t="s">
        <v>275</v>
      </c>
      <c r="E1174" s="5" t="s">
        <v>4959</v>
      </c>
      <c r="F1174" s="5" t="s">
        <v>143</v>
      </c>
      <c r="G1174" s="5">
        <v>18</v>
      </c>
      <c r="H1174" s="5" t="s">
        <v>25962</v>
      </c>
      <c r="I1174" s="5" t="s">
        <v>4961</v>
      </c>
      <c r="J1174" s="5">
        <v>15777803755</v>
      </c>
      <c r="K1174" s="5" t="s">
        <v>27</v>
      </c>
      <c r="L1174" s="10"/>
      <c r="M1174" s="5"/>
      <c r="N1174" s="5" t="s">
        <v>27</v>
      </c>
      <c r="O1174" s="10"/>
      <c r="P1174" s="5"/>
      <c r="Q1174" s="5"/>
      <c r="R1174" s="5"/>
      <c r="S1174" s="5"/>
    </row>
    <row r="1175" customFormat="1" hidden="1" spans="1:19">
      <c r="A1175" s="5">
        <v>1172</v>
      </c>
      <c r="B1175" s="5" t="s">
        <v>4962</v>
      </c>
      <c r="C1175" s="5"/>
      <c r="D1175" s="5" t="s">
        <v>275</v>
      </c>
      <c r="E1175" s="5" t="s">
        <v>4963</v>
      </c>
      <c r="F1175" s="5" t="s">
        <v>143</v>
      </c>
      <c r="G1175" s="5">
        <v>19</v>
      </c>
      <c r="H1175" s="5" t="s">
        <v>20015</v>
      </c>
      <c r="I1175" s="5" t="s">
        <v>4965</v>
      </c>
      <c r="J1175" s="5" t="s">
        <v>20016</v>
      </c>
      <c r="K1175" s="5" t="s">
        <v>27</v>
      </c>
      <c r="L1175" s="10"/>
      <c r="M1175" s="5"/>
      <c r="N1175" s="5" t="s">
        <v>27</v>
      </c>
      <c r="O1175" s="10"/>
      <c r="P1175" s="5"/>
      <c r="Q1175" s="5"/>
      <c r="R1175" s="5"/>
      <c r="S1175" s="5"/>
    </row>
    <row r="1176" customFormat="1" hidden="1" spans="1:19">
      <c r="A1176" s="5">
        <v>1173</v>
      </c>
      <c r="B1176" s="5" t="s">
        <v>4966</v>
      </c>
      <c r="C1176" s="5"/>
      <c r="D1176" s="5" t="s">
        <v>275</v>
      </c>
      <c r="E1176" s="5" t="s">
        <v>4967</v>
      </c>
      <c r="F1176" s="5" t="s">
        <v>143</v>
      </c>
      <c r="G1176" s="5">
        <v>18</v>
      </c>
      <c r="H1176" s="5" t="s">
        <v>4968</v>
      </c>
      <c r="I1176" s="5" t="s">
        <v>4969</v>
      </c>
      <c r="J1176" s="5">
        <v>13557181080</v>
      </c>
      <c r="K1176" s="5" t="s">
        <v>27</v>
      </c>
      <c r="L1176" s="10"/>
      <c r="M1176" s="5"/>
      <c r="N1176" s="5" t="s">
        <v>27</v>
      </c>
      <c r="O1176" s="10"/>
      <c r="P1176" s="5"/>
      <c r="Q1176" s="5"/>
      <c r="R1176" s="5"/>
      <c r="S1176" s="5"/>
    </row>
    <row r="1177" customFormat="1" hidden="1" spans="1:19">
      <c r="A1177" s="5">
        <v>1174</v>
      </c>
      <c r="B1177" s="5" t="s">
        <v>4970</v>
      </c>
      <c r="C1177" s="5"/>
      <c r="D1177" s="5" t="s">
        <v>275</v>
      </c>
      <c r="E1177" s="5" t="s">
        <v>4971</v>
      </c>
      <c r="F1177" s="5" t="s">
        <v>143</v>
      </c>
      <c r="G1177" s="5">
        <v>18</v>
      </c>
      <c r="H1177" s="5" t="s">
        <v>4972</v>
      </c>
      <c r="I1177" s="5" t="s">
        <v>4973</v>
      </c>
      <c r="J1177" s="5">
        <v>18776861387</v>
      </c>
      <c r="K1177" s="5" t="s">
        <v>27</v>
      </c>
      <c r="L1177" s="10"/>
      <c r="M1177" s="5"/>
      <c r="N1177" s="5" t="s">
        <v>27</v>
      </c>
      <c r="O1177" s="10"/>
      <c r="P1177" s="5"/>
      <c r="Q1177" s="5"/>
      <c r="R1177" s="5"/>
      <c r="S1177" s="5"/>
    </row>
    <row r="1178" customFormat="1" hidden="1" spans="1:19">
      <c r="A1178" s="5">
        <v>1175</v>
      </c>
      <c r="B1178" s="5" t="s">
        <v>4974</v>
      </c>
      <c r="C1178" s="5"/>
      <c r="D1178" s="5" t="s">
        <v>275</v>
      </c>
      <c r="E1178" s="5" t="s">
        <v>4975</v>
      </c>
      <c r="F1178" s="5" t="s">
        <v>143</v>
      </c>
      <c r="G1178" s="5">
        <v>20</v>
      </c>
      <c r="H1178" s="5" t="s">
        <v>4976</v>
      </c>
      <c r="I1178" s="5" t="s">
        <v>4977</v>
      </c>
      <c r="J1178" s="5">
        <v>18378892877</v>
      </c>
      <c r="K1178" s="5" t="s">
        <v>27</v>
      </c>
      <c r="L1178" s="10"/>
      <c r="M1178" s="5"/>
      <c r="N1178" s="5" t="s">
        <v>27</v>
      </c>
      <c r="O1178" s="10"/>
      <c r="P1178" s="5"/>
      <c r="Q1178" s="5"/>
      <c r="R1178" s="5"/>
      <c r="S1178" s="5"/>
    </row>
    <row r="1179" customFormat="1" hidden="1" spans="1:19">
      <c r="A1179" s="5">
        <v>1176</v>
      </c>
      <c r="B1179" s="5" t="s">
        <v>4978</v>
      </c>
      <c r="C1179" s="5"/>
      <c r="D1179" s="5" t="s">
        <v>275</v>
      </c>
      <c r="E1179" s="5" t="s">
        <v>4979</v>
      </c>
      <c r="F1179" s="5" t="s">
        <v>143</v>
      </c>
      <c r="G1179" s="5">
        <v>17</v>
      </c>
      <c r="H1179" s="5" t="s">
        <v>17617</v>
      </c>
      <c r="I1179" s="5" t="s">
        <v>4981</v>
      </c>
      <c r="J1179" s="5">
        <v>13068741795</v>
      </c>
      <c r="K1179" s="5"/>
      <c r="L1179" s="10"/>
      <c r="M1179" s="5"/>
      <c r="N1179" s="5"/>
      <c r="O1179" s="10"/>
      <c r="P1179" s="5"/>
      <c r="Q1179" s="5"/>
      <c r="R1179" s="5"/>
      <c r="S1179" s="5"/>
    </row>
    <row r="1180" customFormat="1" hidden="1" spans="1:19">
      <c r="A1180" s="5">
        <v>1177</v>
      </c>
      <c r="B1180" s="5" t="s">
        <v>4983</v>
      </c>
      <c r="C1180" s="5"/>
      <c r="D1180" s="5" t="s">
        <v>275</v>
      </c>
      <c r="E1180" s="5" t="s">
        <v>4984</v>
      </c>
      <c r="F1180" s="5" t="s">
        <v>143</v>
      </c>
      <c r="G1180" s="5">
        <v>17</v>
      </c>
      <c r="H1180" s="5" t="s">
        <v>21572</v>
      </c>
      <c r="I1180" s="5" t="s">
        <v>4986</v>
      </c>
      <c r="J1180" s="5">
        <v>18934964972</v>
      </c>
      <c r="K1180" s="5"/>
      <c r="L1180" s="10"/>
      <c r="M1180" s="5"/>
      <c r="N1180" s="5"/>
      <c r="O1180" s="10"/>
      <c r="P1180" s="5"/>
      <c r="Q1180" s="5"/>
      <c r="R1180" s="5"/>
      <c r="S1180" s="5"/>
    </row>
    <row r="1181" customFormat="1" hidden="1" spans="1:19">
      <c r="A1181" s="5">
        <v>1178</v>
      </c>
      <c r="B1181" s="5" t="s">
        <v>4987</v>
      </c>
      <c r="C1181" s="5"/>
      <c r="D1181" s="5" t="s">
        <v>275</v>
      </c>
      <c r="E1181" s="5" t="s">
        <v>4988</v>
      </c>
      <c r="F1181" s="5" t="s">
        <v>143</v>
      </c>
      <c r="G1181" s="5">
        <v>18</v>
      </c>
      <c r="H1181" s="5" t="s">
        <v>20017</v>
      </c>
      <c r="I1181" s="5" t="s">
        <v>4990</v>
      </c>
      <c r="J1181" s="5">
        <v>15878686680</v>
      </c>
      <c r="K1181" s="5" t="s">
        <v>27</v>
      </c>
      <c r="L1181" s="10"/>
      <c r="M1181" s="5"/>
      <c r="N1181" s="5" t="s">
        <v>27</v>
      </c>
      <c r="O1181" s="10"/>
      <c r="P1181" s="5"/>
      <c r="Q1181" s="5"/>
      <c r="R1181" s="5"/>
      <c r="S1181" s="5"/>
    </row>
    <row r="1182" customFormat="1" hidden="1" spans="1:19">
      <c r="A1182" s="5">
        <v>1179</v>
      </c>
      <c r="B1182" s="5" t="s">
        <v>4992</v>
      </c>
      <c r="C1182" s="5"/>
      <c r="D1182" s="5" t="s">
        <v>275</v>
      </c>
      <c r="E1182" s="5" t="s">
        <v>4993</v>
      </c>
      <c r="F1182" s="5" t="s">
        <v>24</v>
      </c>
      <c r="G1182" s="5">
        <v>18</v>
      </c>
      <c r="H1182" s="5" t="s">
        <v>20018</v>
      </c>
      <c r="I1182" s="5" t="s">
        <v>4994</v>
      </c>
      <c r="J1182" s="5">
        <v>18407783845</v>
      </c>
      <c r="K1182" s="5" t="s">
        <v>27</v>
      </c>
      <c r="L1182" s="10"/>
      <c r="M1182" s="5"/>
      <c r="N1182" s="5" t="s">
        <v>27</v>
      </c>
      <c r="O1182" s="10"/>
      <c r="P1182" s="5"/>
      <c r="Q1182" s="5"/>
      <c r="R1182" s="5"/>
      <c r="S1182" s="5"/>
    </row>
    <row r="1183" customFormat="1" hidden="1" spans="1:19">
      <c r="A1183" s="5">
        <v>1180</v>
      </c>
      <c r="B1183" s="5" t="s">
        <v>4995</v>
      </c>
      <c r="C1183" s="5"/>
      <c r="D1183" s="5" t="s">
        <v>275</v>
      </c>
      <c r="E1183" s="5" t="s">
        <v>4996</v>
      </c>
      <c r="F1183" s="5" t="s">
        <v>24</v>
      </c>
      <c r="G1183" s="5">
        <v>19</v>
      </c>
      <c r="H1183" s="5" t="s">
        <v>4997</v>
      </c>
      <c r="I1183" s="5" t="s">
        <v>4998</v>
      </c>
      <c r="J1183" s="5">
        <v>15296879991</v>
      </c>
      <c r="K1183" s="5" t="s">
        <v>27</v>
      </c>
      <c r="L1183" s="10"/>
      <c r="M1183" s="5"/>
      <c r="N1183" s="5" t="s">
        <v>27</v>
      </c>
      <c r="O1183" s="10"/>
      <c r="P1183" s="5"/>
      <c r="Q1183" s="5"/>
      <c r="R1183" s="5"/>
      <c r="S1183" s="5"/>
    </row>
    <row r="1184" customFormat="1" hidden="1" spans="1:19">
      <c r="A1184" s="5">
        <v>1181</v>
      </c>
      <c r="B1184" s="5" t="s">
        <v>4999</v>
      </c>
      <c r="C1184" s="5"/>
      <c r="D1184" s="5" t="s">
        <v>275</v>
      </c>
      <c r="E1184" s="5" t="s">
        <v>5000</v>
      </c>
      <c r="F1184" s="5" t="s">
        <v>24</v>
      </c>
      <c r="G1184" s="5">
        <v>19</v>
      </c>
      <c r="H1184" s="5" t="s">
        <v>5001</v>
      </c>
      <c r="I1184" s="5" t="s">
        <v>5002</v>
      </c>
      <c r="J1184" s="5">
        <v>15278104284</v>
      </c>
      <c r="K1184" s="5"/>
      <c r="L1184" s="10"/>
      <c r="M1184" s="5"/>
      <c r="N1184" s="5"/>
      <c r="O1184" s="10"/>
      <c r="P1184" s="5"/>
      <c r="Q1184" s="5"/>
      <c r="R1184" s="5"/>
      <c r="S1184" s="5"/>
    </row>
    <row r="1185" customFormat="1" hidden="1" spans="1:19">
      <c r="A1185" s="5">
        <v>1182</v>
      </c>
      <c r="B1185" s="5" t="s">
        <v>5003</v>
      </c>
      <c r="C1185" s="5"/>
      <c r="D1185" s="5" t="s">
        <v>275</v>
      </c>
      <c r="E1185" s="5" t="s">
        <v>5004</v>
      </c>
      <c r="F1185" s="5" t="s">
        <v>24</v>
      </c>
      <c r="G1185" s="5">
        <v>18</v>
      </c>
      <c r="H1185" s="5" t="s">
        <v>20019</v>
      </c>
      <c r="I1185" s="5" t="s">
        <v>5006</v>
      </c>
      <c r="J1185" s="5">
        <v>15296877493</v>
      </c>
      <c r="K1185" s="5" t="s">
        <v>27</v>
      </c>
      <c r="L1185" s="10"/>
      <c r="M1185" s="5"/>
      <c r="N1185" s="5" t="s">
        <v>27</v>
      </c>
      <c r="O1185" s="10"/>
      <c r="P1185" s="5"/>
      <c r="Q1185" s="5"/>
      <c r="R1185" s="5"/>
      <c r="S1185" s="5"/>
    </row>
    <row r="1186" customFormat="1" hidden="1" spans="1:19">
      <c r="A1186" s="5">
        <v>1183</v>
      </c>
      <c r="B1186" s="5" t="s">
        <v>5007</v>
      </c>
      <c r="C1186" s="5"/>
      <c r="D1186" s="5" t="s">
        <v>275</v>
      </c>
      <c r="E1186" s="5" t="s">
        <v>5008</v>
      </c>
      <c r="F1186" s="5" t="s">
        <v>24</v>
      </c>
      <c r="G1186" s="5">
        <v>19</v>
      </c>
      <c r="H1186" s="5" t="s">
        <v>5009</v>
      </c>
      <c r="I1186" s="5" t="s">
        <v>5010</v>
      </c>
      <c r="J1186" s="5">
        <v>15277893122</v>
      </c>
      <c r="K1186" s="5"/>
      <c r="L1186" s="10"/>
      <c r="M1186" s="5"/>
      <c r="N1186" s="5"/>
      <c r="O1186" s="10"/>
      <c r="P1186" s="5"/>
      <c r="Q1186" s="5"/>
      <c r="R1186" s="5"/>
      <c r="S1186" s="5"/>
    </row>
    <row r="1187" customFormat="1" hidden="1" spans="1:19">
      <c r="A1187" s="5">
        <v>1184</v>
      </c>
      <c r="B1187" s="5" t="s">
        <v>5012</v>
      </c>
      <c r="C1187" s="5"/>
      <c r="D1187" s="5" t="s">
        <v>275</v>
      </c>
      <c r="E1187" s="5" t="s">
        <v>5013</v>
      </c>
      <c r="F1187" s="5" t="s">
        <v>143</v>
      </c>
      <c r="G1187" s="5">
        <v>16</v>
      </c>
      <c r="H1187" s="5" t="s">
        <v>3178</v>
      </c>
      <c r="I1187" s="5" t="s">
        <v>5014</v>
      </c>
      <c r="J1187" s="5">
        <v>18777811331</v>
      </c>
      <c r="K1187" s="5"/>
      <c r="L1187" s="10"/>
      <c r="M1187" s="5"/>
      <c r="N1187" s="5"/>
      <c r="O1187" s="10"/>
      <c r="P1187" s="5"/>
      <c r="Q1187" s="5"/>
      <c r="R1187" s="5"/>
      <c r="S1187" s="5"/>
    </row>
    <row r="1188" customFormat="1" hidden="1" spans="1:19">
      <c r="A1188" s="5">
        <v>1185</v>
      </c>
      <c r="B1188" s="5" t="s">
        <v>5017</v>
      </c>
      <c r="C1188" s="5"/>
      <c r="D1188" s="5" t="s">
        <v>275</v>
      </c>
      <c r="E1188" s="5" t="s">
        <v>5018</v>
      </c>
      <c r="F1188" s="5" t="s">
        <v>143</v>
      </c>
      <c r="G1188" s="5">
        <v>18</v>
      </c>
      <c r="H1188" s="5" t="s">
        <v>20021</v>
      </c>
      <c r="I1188" s="5" t="s">
        <v>5020</v>
      </c>
      <c r="J1188" s="5">
        <v>13407753890</v>
      </c>
      <c r="K1188" s="5" t="s">
        <v>27</v>
      </c>
      <c r="L1188" s="10"/>
      <c r="M1188" s="5"/>
      <c r="N1188" s="5" t="s">
        <v>27</v>
      </c>
      <c r="O1188" s="10"/>
      <c r="P1188" s="5"/>
      <c r="Q1188" s="5"/>
      <c r="R1188" s="5"/>
      <c r="S1188" s="5"/>
    </row>
    <row r="1189" customFormat="1" hidden="1" spans="1:19">
      <c r="A1189" s="5">
        <v>1186</v>
      </c>
      <c r="B1189" s="5" t="s">
        <v>5021</v>
      </c>
      <c r="C1189" s="5"/>
      <c r="D1189" s="5" t="s">
        <v>275</v>
      </c>
      <c r="E1189" s="5" t="s">
        <v>5022</v>
      </c>
      <c r="F1189" s="5" t="s">
        <v>143</v>
      </c>
      <c r="G1189" s="5">
        <v>19</v>
      </c>
      <c r="H1189" s="5" t="s">
        <v>5023</v>
      </c>
      <c r="I1189" s="5" t="s">
        <v>5024</v>
      </c>
      <c r="J1189" s="5">
        <v>13501688063</v>
      </c>
      <c r="K1189" s="5" t="s">
        <v>27</v>
      </c>
      <c r="L1189" s="10"/>
      <c r="M1189" s="5"/>
      <c r="N1189" s="5" t="s">
        <v>27</v>
      </c>
      <c r="O1189" s="10"/>
      <c r="P1189" s="5"/>
      <c r="Q1189" s="5"/>
      <c r="R1189" s="5"/>
      <c r="S1189" s="5"/>
    </row>
    <row r="1190" customFormat="1" hidden="1" spans="1:19">
      <c r="A1190" s="5">
        <v>1187</v>
      </c>
      <c r="B1190" s="5" t="s">
        <v>5025</v>
      </c>
      <c r="C1190" s="5"/>
      <c r="D1190" s="5" t="s">
        <v>275</v>
      </c>
      <c r="E1190" s="5" t="s">
        <v>5026</v>
      </c>
      <c r="F1190" s="5" t="s">
        <v>24</v>
      </c>
      <c r="G1190" s="5">
        <v>18</v>
      </c>
      <c r="H1190" s="5" t="s">
        <v>19845</v>
      </c>
      <c r="I1190" s="5" t="s">
        <v>5027</v>
      </c>
      <c r="J1190" s="5">
        <v>13407753384</v>
      </c>
      <c r="K1190" s="5"/>
      <c r="L1190" s="10"/>
      <c r="M1190" s="5"/>
      <c r="N1190" s="5"/>
      <c r="O1190" s="10"/>
      <c r="P1190" s="5"/>
      <c r="Q1190" s="5"/>
      <c r="R1190" s="5"/>
      <c r="S1190" s="5"/>
    </row>
    <row r="1191" customFormat="1" hidden="1" spans="1:19">
      <c r="A1191" s="5">
        <v>1188</v>
      </c>
      <c r="B1191" s="5" t="s">
        <v>5028</v>
      </c>
      <c r="C1191" s="5"/>
      <c r="D1191" s="5" t="s">
        <v>275</v>
      </c>
      <c r="E1191" s="5" t="s">
        <v>5029</v>
      </c>
      <c r="F1191" s="5" t="s">
        <v>24</v>
      </c>
      <c r="G1191" s="5">
        <v>20</v>
      </c>
      <c r="H1191" s="5" t="s">
        <v>20022</v>
      </c>
      <c r="I1191" s="5" t="s">
        <v>5031</v>
      </c>
      <c r="J1191" s="5">
        <v>18077896259</v>
      </c>
      <c r="K1191" s="5" t="s">
        <v>27</v>
      </c>
      <c r="L1191" s="10"/>
      <c r="M1191" s="5"/>
      <c r="N1191" s="5" t="s">
        <v>27</v>
      </c>
      <c r="O1191" s="10"/>
      <c r="P1191" s="5"/>
      <c r="Q1191" s="5"/>
      <c r="R1191" s="5"/>
      <c r="S1191" s="5"/>
    </row>
    <row r="1192" customFormat="1" hidden="1" spans="1:19">
      <c r="A1192" s="5">
        <v>1189</v>
      </c>
      <c r="B1192" s="5" t="s">
        <v>5032</v>
      </c>
      <c r="C1192" s="5"/>
      <c r="D1192" s="5" t="s">
        <v>275</v>
      </c>
      <c r="E1192" s="5" t="s">
        <v>5033</v>
      </c>
      <c r="F1192" s="5" t="s">
        <v>24</v>
      </c>
      <c r="G1192" s="5">
        <v>18</v>
      </c>
      <c r="H1192" s="5" t="s">
        <v>20023</v>
      </c>
      <c r="I1192" s="5" t="s">
        <v>5035</v>
      </c>
      <c r="J1192" s="5">
        <v>13707787159</v>
      </c>
      <c r="K1192" s="5"/>
      <c r="L1192" s="10"/>
      <c r="M1192" s="5"/>
      <c r="N1192" s="5"/>
      <c r="O1192" s="10"/>
      <c r="P1192" s="5"/>
      <c r="Q1192" s="5"/>
      <c r="R1192" s="5"/>
      <c r="S1192" s="5"/>
    </row>
    <row r="1193" customFormat="1" hidden="1" spans="1:19">
      <c r="A1193" s="5">
        <v>1190</v>
      </c>
      <c r="B1193" s="5" t="s">
        <v>5036</v>
      </c>
      <c r="C1193" s="5"/>
      <c r="D1193" s="5" t="s">
        <v>275</v>
      </c>
      <c r="E1193" s="5" t="s">
        <v>582</v>
      </c>
      <c r="F1193" s="5" t="s">
        <v>24</v>
      </c>
      <c r="G1193" s="5">
        <v>18</v>
      </c>
      <c r="H1193" s="5" t="s">
        <v>19882</v>
      </c>
      <c r="I1193" s="5" t="s">
        <v>5037</v>
      </c>
      <c r="J1193" s="5">
        <v>13737964817</v>
      </c>
      <c r="K1193" s="5" t="s">
        <v>27</v>
      </c>
      <c r="L1193" s="10"/>
      <c r="M1193" s="5"/>
      <c r="N1193" s="5" t="s">
        <v>27</v>
      </c>
      <c r="O1193" s="10"/>
      <c r="P1193" s="5"/>
      <c r="Q1193" s="5"/>
      <c r="R1193" s="5"/>
      <c r="S1193" s="5"/>
    </row>
    <row r="1194" customFormat="1" hidden="1" spans="1:19">
      <c r="A1194" s="5">
        <v>1191</v>
      </c>
      <c r="B1194" s="5" t="s">
        <v>5038</v>
      </c>
      <c r="C1194" s="5"/>
      <c r="D1194" s="5" t="s">
        <v>275</v>
      </c>
      <c r="E1194" s="5" t="s">
        <v>5039</v>
      </c>
      <c r="F1194" s="5" t="s">
        <v>24</v>
      </c>
      <c r="G1194" s="5">
        <v>19</v>
      </c>
      <c r="H1194" s="5" t="s">
        <v>17645</v>
      </c>
      <c r="I1194" s="5" t="s">
        <v>5040</v>
      </c>
      <c r="J1194" s="5">
        <v>13737966393</v>
      </c>
      <c r="K1194" s="5" t="s">
        <v>27</v>
      </c>
      <c r="L1194" s="10"/>
      <c r="M1194" s="5"/>
      <c r="N1194" s="5" t="s">
        <v>27</v>
      </c>
      <c r="O1194" s="10"/>
      <c r="P1194" s="5"/>
      <c r="Q1194" s="5"/>
      <c r="R1194" s="5"/>
      <c r="S1194" s="5"/>
    </row>
    <row r="1195" customFormat="1" hidden="1" spans="1:19">
      <c r="A1195" s="5">
        <v>1192</v>
      </c>
      <c r="B1195" s="5" t="s">
        <v>5041</v>
      </c>
      <c r="C1195" s="5"/>
      <c r="D1195" s="5" t="s">
        <v>275</v>
      </c>
      <c r="E1195" s="5" t="s">
        <v>5042</v>
      </c>
      <c r="F1195" s="5" t="s">
        <v>143</v>
      </c>
      <c r="G1195" s="5">
        <v>18</v>
      </c>
      <c r="H1195" s="5" t="s">
        <v>21583</v>
      </c>
      <c r="I1195" s="5" t="s">
        <v>5044</v>
      </c>
      <c r="J1195" s="5">
        <v>13977876061</v>
      </c>
      <c r="K1195" s="5"/>
      <c r="L1195" s="10"/>
      <c r="M1195" s="5"/>
      <c r="N1195" s="5"/>
      <c r="O1195" s="10"/>
      <c r="P1195" s="5"/>
      <c r="Q1195" s="5"/>
      <c r="R1195" s="5"/>
      <c r="S1195" s="5"/>
    </row>
    <row r="1196" customFormat="1" hidden="1" spans="1:19">
      <c r="A1196" s="5">
        <v>1193</v>
      </c>
      <c r="B1196" s="5" t="s">
        <v>5045</v>
      </c>
      <c r="C1196" s="5"/>
      <c r="D1196" s="5" t="s">
        <v>275</v>
      </c>
      <c r="E1196" s="5" t="s">
        <v>5046</v>
      </c>
      <c r="F1196" s="5" t="s">
        <v>143</v>
      </c>
      <c r="G1196" s="5">
        <v>19</v>
      </c>
      <c r="H1196" s="5" t="s">
        <v>5047</v>
      </c>
      <c r="I1196" s="5" t="s">
        <v>5048</v>
      </c>
      <c r="J1196" s="5">
        <v>13907884620</v>
      </c>
      <c r="K1196" s="5" t="s">
        <v>27</v>
      </c>
      <c r="L1196" s="10"/>
      <c r="M1196" s="5"/>
      <c r="N1196" s="5" t="s">
        <v>27</v>
      </c>
      <c r="O1196" s="10"/>
      <c r="P1196" s="5"/>
      <c r="Q1196" s="5"/>
      <c r="R1196" s="5"/>
      <c r="S1196" s="5"/>
    </row>
    <row r="1197" customFormat="1" hidden="1" spans="1:19">
      <c r="A1197" s="5">
        <v>1194</v>
      </c>
      <c r="B1197" s="5" t="s">
        <v>5049</v>
      </c>
      <c r="C1197" s="5"/>
      <c r="D1197" s="5" t="s">
        <v>280</v>
      </c>
      <c r="E1197" s="5" t="s">
        <v>5050</v>
      </c>
      <c r="F1197" s="5" t="s">
        <v>24</v>
      </c>
      <c r="G1197" s="5">
        <v>19</v>
      </c>
      <c r="H1197" s="5" t="s">
        <v>2754</v>
      </c>
      <c r="I1197" s="5" t="s">
        <v>5051</v>
      </c>
      <c r="J1197" s="5">
        <v>18378890448</v>
      </c>
      <c r="K1197" s="5" t="s">
        <v>27</v>
      </c>
      <c r="L1197" s="10"/>
      <c r="M1197" s="5"/>
      <c r="N1197" s="5" t="s">
        <v>27</v>
      </c>
      <c r="O1197" s="10"/>
      <c r="P1197" s="5"/>
      <c r="Q1197" s="5"/>
      <c r="R1197" s="5"/>
      <c r="S1197" s="5"/>
    </row>
    <row r="1198" customFormat="1" hidden="1" spans="1:19">
      <c r="A1198" s="5">
        <v>1195</v>
      </c>
      <c r="B1198" s="5" t="s">
        <v>5053</v>
      </c>
      <c r="C1198" s="5"/>
      <c r="D1198" s="5" t="s">
        <v>280</v>
      </c>
      <c r="E1198" s="5" t="s">
        <v>5054</v>
      </c>
      <c r="F1198" s="5" t="s">
        <v>143</v>
      </c>
      <c r="G1198" s="5">
        <v>18</v>
      </c>
      <c r="H1198" s="5" t="s">
        <v>20024</v>
      </c>
      <c r="I1198" s="5" t="s">
        <v>5056</v>
      </c>
      <c r="J1198" s="5">
        <v>15277858669</v>
      </c>
      <c r="K1198" s="5" t="s">
        <v>27</v>
      </c>
      <c r="L1198" s="10"/>
      <c r="M1198" s="5"/>
      <c r="N1198" s="5" t="s">
        <v>27</v>
      </c>
      <c r="O1198" s="10"/>
      <c r="P1198" s="5"/>
      <c r="Q1198" s="5"/>
      <c r="R1198" s="5"/>
      <c r="S1198" s="5"/>
    </row>
    <row r="1199" customFormat="1" hidden="1" spans="1:19">
      <c r="A1199" s="5">
        <v>1196</v>
      </c>
      <c r="B1199" s="5" t="s">
        <v>5057</v>
      </c>
      <c r="C1199" s="5"/>
      <c r="D1199" s="5" t="s">
        <v>280</v>
      </c>
      <c r="E1199" s="5" t="s">
        <v>5058</v>
      </c>
      <c r="F1199" s="5" t="s">
        <v>143</v>
      </c>
      <c r="G1199" s="5">
        <v>19</v>
      </c>
      <c r="H1199" s="5" t="s">
        <v>5059</v>
      </c>
      <c r="I1199" s="5" t="s">
        <v>5060</v>
      </c>
      <c r="J1199" s="5">
        <v>15177385706</v>
      </c>
      <c r="K1199" s="5" t="s">
        <v>27</v>
      </c>
      <c r="L1199" s="10"/>
      <c r="M1199" s="5"/>
      <c r="N1199" s="5" t="s">
        <v>27</v>
      </c>
      <c r="O1199" s="10"/>
      <c r="P1199" s="5"/>
      <c r="Q1199" s="5"/>
      <c r="R1199" s="5"/>
      <c r="S1199" s="5"/>
    </row>
    <row r="1200" customFormat="1" hidden="1" spans="1:19">
      <c r="A1200" s="5">
        <v>1197</v>
      </c>
      <c r="B1200" s="5" t="s">
        <v>5061</v>
      </c>
      <c r="C1200" s="5"/>
      <c r="D1200" s="5" t="s">
        <v>280</v>
      </c>
      <c r="E1200" s="5" t="s">
        <v>5062</v>
      </c>
      <c r="F1200" s="5" t="s">
        <v>143</v>
      </c>
      <c r="G1200" s="5">
        <v>20</v>
      </c>
      <c r="H1200" s="5" t="s">
        <v>2276</v>
      </c>
      <c r="I1200" s="5" t="s">
        <v>5063</v>
      </c>
      <c r="J1200" s="5">
        <v>15807782965</v>
      </c>
      <c r="K1200" s="5" t="s">
        <v>27</v>
      </c>
      <c r="L1200" s="10"/>
      <c r="M1200" s="5"/>
      <c r="N1200" s="5" t="s">
        <v>27</v>
      </c>
      <c r="O1200" s="10"/>
      <c r="P1200" s="5"/>
      <c r="Q1200" s="5"/>
      <c r="R1200" s="5"/>
      <c r="S1200" s="5"/>
    </row>
    <row r="1201" customFormat="1" hidden="1" spans="1:19">
      <c r="A1201" s="5">
        <v>1198</v>
      </c>
      <c r="B1201" s="5" t="s">
        <v>5065</v>
      </c>
      <c r="C1201" s="5"/>
      <c r="D1201" s="5" t="s">
        <v>280</v>
      </c>
      <c r="E1201" s="5" t="s">
        <v>5066</v>
      </c>
      <c r="F1201" s="5" t="s">
        <v>24</v>
      </c>
      <c r="G1201" s="5">
        <v>18</v>
      </c>
      <c r="H1201" s="5" t="s">
        <v>5067</v>
      </c>
      <c r="I1201" s="5" t="s">
        <v>5068</v>
      </c>
      <c r="J1201" s="5" t="s">
        <v>5069</v>
      </c>
      <c r="K1201" s="5" t="s">
        <v>27</v>
      </c>
      <c r="L1201" s="10"/>
      <c r="M1201" s="5"/>
      <c r="N1201" s="5" t="s">
        <v>27</v>
      </c>
      <c r="O1201" s="10"/>
      <c r="P1201" s="5"/>
      <c r="Q1201" s="5"/>
      <c r="R1201" s="5"/>
      <c r="S1201" s="5"/>
    </row>
    <row r="1202" customFormat="1" hidden="1" spans="1:19">
      <c r="A1202" s="5">
        <v>1199</v>
      </c>
      <c r="B1202" s="5" t="s">
        <v>5071</v>
      </c>
      <c r="C1202" s="5"/>
      <c r="D1202" s="5" t="s">
        <v>280</v>
      </c>
      <c r="E1202" s="5" t="s">
        <v>5072</v>
      </c>
      <c r="F1202" s="5" t="s">
        <v>24</v>
      </c>
      <c r="G1202" s="5">
        <v>19</v>
      </c>
      <c r="H1202" s="5" t="s">
        <v>17999</v>
      </c>
      <c r="I1202" s="5" t="s">
        <v>5073</v>
      </c>
      <c r="J1202" s="5">
        <v>17777938360</v>
      </c>
      <c r="K1202" s="5" t="s">
        <v>27</v>
      </c>
      <c r="L1202" s="10"/>
      <c r="M1202" s="5"/>
      <c r="N1202" s="5" t="s">
        <v>27</v>
      </c>
      <c r="O1202" s="10"/>
      <c r="P1202" s="5"/>
      <c r="Q1202" s="5"/>
      <c r="R1202" s="5"/>
      <c r="S1202" s="5"/>
    </row>
    <row r="1203" customFormat="1" hidden="1" spans="1:19">
      <c r="A1203" s="5">
        <v>1200</v>
      </c>
      <c r="B1203" s="5" t="s">
        <v>5074</v>
      </c>
      <c r="C1203" s="5"/>
      <c r="D1203" s="5" t="s">
        <v>280</v>
      </c>
      <c r="E1203" s="5" t="s">
        <v>5075</v>
      </c>
      <c r="F1203" s="5" t="s">
        <v>143</v>
      </c>
      <c r="G1203" s="5">
        <v>18</v>
      </c>
      <c r="H1203" s="5" t="s">
        <v>20005</v>
      </c>
      <c r="I1203" s="5" t="s">
        <v>5076</v>
      </c>
      <c r="J1203" s="5">
        <v>19977883817</v>
      </c>
      <c r="K1203" s="5" t="s">
        <v>27</v>
      </c>
      <c r="L1203" s="10"/>
      <c r="M1203" s="5"/>
      <c r="N1203" s="5" t="s">
        <v>27</v>
      </c>
      <c r="O1203" s="10"/>
      <c r="P1203" s="5"/>
      <c r="Q1203" s="5"/>
      <c r="R1203" s="5"/>
      <c r="S1203" s="5"/>
    </row>
    <row r="1204" customFormat="1" hidden="1" spans="1:19">
      <c r="A1204" s="5">
        <v>1201</v>
      </c>
      <c r="B1204" s="5" t="s">
        <v>5077</v>
      </c>
      <c r="C1204" s="5"/>
      <c r="D1204" s="5" t="s">
        <v>280</v>
      </c>
      <c r="E1204" s="5" t="s">
        <v>5078</v>
      </c>
      <c r="F1204" s="5" t="s">
        <v>143</v>
      </c>
      <c r="G1204" s="5">
        <v>19</v>
      </c>
      <c r="H1204" s="5" t="s">
        <v>18563</v>
      </c>
      <c r="I1204" s="5" t="s">
        <v>5080</v>
      </c>
      <c r="J1204" s="5">
        <v>18077898392</v>
      </c>
      <c r="K1204" s="5" t="s">
        <v>27</v>
      </c>
      <c r="L1204" s="10"/>
      <c r="M1204" s="5"/>
      <c r="N1204" s="5" t="s">
        <v>30</v>
      </c>
      <c r="O1204" s="10"/>
      <c r="P1204" s="5"/>
      <c r="Q1204" s="5"/>
      <c r="R1204" s="5"/>
      <c r="S1204" s="5"/>
    </row>
    <row r="1205" customFormat="1" hidden="1" spans="1:19">
      <c r="A1205" s="5">
        <v>1202</v>
      </c>
      <c r="B1205" s="5" t="s">
        <v>5081</v>
      </c>
      <c r="C1205" s="5"/>
      <c r="D1205" s="5" t="s">
        <v>280</v>
      </c>
      <c r="E1205" s="5" t="s">
        <v>5082</v>
      </c>
      <c r="F1205" s="5" t="s">
        <v>143</v>
      </c>
      <c r="G1205" s="5">
        <v>18</v>
      </c>
      <c r="H1205" s="5" t="s">
        <v>17763</v>
      </c>
      <c r="I1205" s="5" t="s">
        <v>5083</v>
      </c>
      <c r="J1205" s="5">
        <v>15878685811</v>
      </c>
      <c r="K1205" s="5" t="s">
        <v>27</v>
      </c>
      <c r="L1205" s="10"/>
      <c r="M1205" s="5"/>
      <c r="N1205" s="5"/>
      <c r="O1205" s="10"/>
      <c r="P1205" s="5"/>
      <c r="Q1205" s="5"/>
      <c r="R1205" s="5"/>
      <c r="S1205" s="5"/>
    </row>
    <row r="1206" customFormat="1" hidden="1" spans="1:19">
      <c r="A1206" s="5">
        <v>1203</v>
      </c>
      <c r="B1206" s="5" t="s">
        <v>5085</v>
      </c>
      <c r="C1206" s="5"/>
      <c r="D1206" s="5" t="s">
        <v>280</v>
      </c>
      <c r="E1206" s="5" t="s">
        <v>5086</v>
      </c>
      <c r="F1206" s="5" t="s">
        <v>24</v>
      </c>
      <c r="G1206" s="5">
        <v>18</v>
      </c>
      <c r="H1206" s="5" t="s">
        <v>17887</v>
      </c>
      <c r="I1206" s="5" t="s">
        <v>5088</v>
      </c>
      <c r="J1206" s="5">
        <v>15277895306</v>
      </c>
      <c r="K1206" s="5" t="s">
        <v>27</v>
      </c>
      <c r="L1206" s="10"/>
      <c r="M1206" s="5"/>
      <c r="N1206" s="5" t="s">
        <v>27</v>
      </c>
      <c r="O1206" s="10"/>
      <c r="P1206" s="5"/>
      <c r="Q1206" s="5"/>
      <c r="R1206" s="5"/>
      <c r="S1206" s="5"/>
    </row>
    <row r="1207" customFormat="1" hidden="1" spans="1:19">
      <c r="A1207" s="5">
        <v>1204</v>
      </c>
      <c r="B1207" s="5" t="s">
        <v>5090</v>
      </c>
      <c r="C1207" s="5"/>
      <c r="D1207" s="5" t="s">
        <v>280</v>
      </c>
      <c r="E1207" s="5" t="s">
        <v>5091</v>
      </c>
      <c r="F1207" s="5" t="s">
        <v>24</v>
      </c>
      <c r="G1207" s="5">
        <v>18</v>
      </c>
      <c r="H1207" s="5" t="s">
        <v>5092</v>
      </c>
      <c r="I1207" s="5" t="s">
        <v>5093</v>
      </c>
      <c r="J1207" s="5">
        <v>13518003378</v>
      </c>
      <c r="K1207" s="5" t="s">
        <v>27</v>
      </c>
      <c r="L1207" s="10"/>
      <c r="M1207" s="5"/>
      <c r="N1207" s="5" t="s">
        <v>30</v>
      </c>
      <c r="O1207" s="10"/>
      <c r="P1207" s="5"/>
      <c r="Q1207" s="5"/>
      <c r="R1207" s="5"/>
      <c r="S1207" s="5"/>
    </row>
    <row r="1208" customFormat="1" hidden="1" spans="1:19">
      <c r="A1208" s="5">
        <v>1205</v>
      </c>
      <c r="B1208" s="5" t="s">
        <v>5094</v>
      </c>
      <c r="C1208" s="5"/>
      <c r="D1208" s="5" t="s">
        <v>280</v>
      </c>
      <c r="E1208" s="5" t="s">
        <v>5095</v>
      </c>
      <c r="F1208" s="5" t="s">
        <v>143</v>
      </c>
      <c r="G1208" s="5">
        <v>18</v>
      </c>
      <c r="H1208" s="5" t="s">
        <v>5096</v>
      </c>
      <c r="I1208" s="5" t="s">
        <v>5097</v>
      </c>
      <c r="J1208" s="5" t="s">
        <v>5098</v>
      </c>
      <c r="K1208" s="5" t="s">
        <v>27</v>
      </c>
      <c r="L1208" s="10"/>
      <c r="M1208" s="5"/>
      <c r="N1208" s="5" t="s">
        <v>27</v>
      </c>
      <c r="O1208" s="10"/>
      <c r="P1208" s="5"/>
      <c r="Q1208" s="5"/>
      <c r="R1208" s="5"/>
      <c r="S1208" s="5"/>
    </row>
    <row r="1209" customFormat="1" hidden="1" spans="1:19">
      <c r="A1209" s="5">
        <v>1206</v>
      </c>
      <c r="B1209" s="5" t="s">
        <v>5099</v>
      </c>
      <c r="C1209" s="5"/>
      <c r="D1209" s="5" t="s">
        <v>280</v>
      </c>
      <c r="E1209" s="5" t="s">
        <v>5100</v>
      </c>
      <c r="F1209" s="5" t="s">
        <v>24</v>
      </c>
      <c r="G1209" s="5">
        <v>18</v>
      </c>
      <c r="H1209" s="5" t="s">
        <v>20026</v>
      </c>
      <c r="I1209" s="5" t="s">
        <v>5102</v>
      </c>
      <c r="J1209" s="5">
        <v>15878686627</v>
      </c>
      <c r="K1209" s="5" t="s">
        <v>27</v>
      </c>
      <c r="L1209" s="10"/>
      <c r="M1209" s="5"/>
      <c r="N1209" s="5" t="s">
        <v>27</v>
      </c>
      <c r="O1209" s="10"/>
      <c r="P1209" s="5"/>
      <c r="Q1209" s="5"/>
      <c r="R1209" s="5"/>
      <c r="S1209" s="5"/>
    </row>
    <row r="1210" customFormat="1" hidden="1" spans="1:19">
      <c r="A1210" s="5">
        <v>1207</v>
      </c>
      <c r="B1210" s="5" t="s">
        <v>5103</v>
      </c>
      <c r="C1210" s="5"/>
      <c r="D1210" s="5" t="s">
        <v>280</v>
      </c>
      <c r="E1210" s="5" t="s">
        <v>5104</v>
      </c>
      <c r="F1210" s="5" t="s">
        <v>143</v>
      </c>
      <c r="G1210" s="5">
        <v>19</v>
      </c>
      <c r="H1210" s="5" t="s">
        <v>5105</v>
      </c>
      <c r="I1210" s="5" t="s">
        <v>5106</v>
      </c>
      <c r="J1210" s="5">
        <v>13907884998</v>
      </c>
      <c r="K1210" s="5" t="s">
        <v>27</v>
      </c>
      <c r="L1210" s="10"/>
      <c r="M1210" s="5"/>
      <c r="N1210" s="5" t="s">
        <v>27</v>
      </c>
      <c r="O1210" s="10"/>
      <c r="P1210" s="5"/>
      <c r="Q1210" s="5"/>
      <c r="R1210" s="5"/>
      <c r="S1210" s="5"/>
    </row>
    <row r="1211" customFormat="1" hidden="1" spans="1:19">
      <c r="A1211" s="5">
        <v>1208</v>
      </c>
      <c r="B1211" s="5" t="s">
        <v>5107</v>
      </c>
      <c r="C1211" s="5"/>
      <c r="D1211" s="5" t="s">
        <v>280</v>
      </c>
      <c r="E1211" s="5" t="s">
        <v>5108</v>
      </c>
      <c r="F1211" s="5" t="s">
        <v>143</v>
      </c>
      <c r="G1211" s="5">
        <v>18</v>
      </c>
      <c r="H1211" s="5" t="s">
        <v>5109</v>
      </c>
      <c r="I1211" s="5" t="s">
        <v>5110</v>
      </c>
      <c r="J1211" s="5">
        <v>18407782053</v>
      </c>
      <c r="K1211" s="5" t="s">
        <v>27</v>
      </c>
      <c r="L1211" s="10"/>
      <c r="M1211" s="5"/>
      <c r="N1211" s="5" t="s">
        <v>27</v>
      </c>
      <c r="O1211" s="10"/>
      <c r="P1211" s="5"/>
      <c r="Q1211" s="5"/>
      <c r="R1211" s="5"/>
      <c r="S1211" s="5"/>
    </row>
    <row r="1212" customFormat="1" hidden="1" spans="1:19">
      <c r="A1212" s="5">
        <v>1209</v>
      </c>
      <c r="B1212" s="5" t="s">
        <v>5111</v>
      </c>
      <c r="C1212" s="5"/>
      <c r="D1212" s="5" t="s">
        <v>280</v>
      </c>
      <c r="E1212" s="5" t="s">
        <v>5112</v>
      </c>
      <c r="F1212" s="5" t="s">
        <v>143</v>
      </c>
      <c r="G1212" s="5">
        <v>18</v>
      </c>
      <c r="H1212" s="5" t="s">
        <v>5113</v>
      </c>
      <c r="I1212" s="5" t="s">
        <v>5114</v>
      </c>
      <c r="J1212" s="5">
        <v>18934964493</v>
      </c>
      <c r="K1212" s="5" t="s">
        <v>27</v>
      </c>
      <c r="L1212" s="10"/>
      <c r="M1212" s="5"/>
      <c r="N1212" s="5" t="s">
        <v>30</v>
      </c>
      <c r="O1212" s="10"/>
      <c r="P1212" s="5"/>
      <c r="Q1212" s="5"/>
      <c r="R1212" s="5"/>
      <c r="S1212" s="5"/>
    </row>
    <row r="1213" customFormat="1" hidden="1" spans="1:19">
      <c r="A1213" s="5">
        <v>1210</v>
      </c>
      <c r="B1213" s="5" t="s">
        <v>5115</v>
      </c>
      <c r="C1213" s="5"/>
      <c r="D1213" s="5" t="s">
        <v>280</v>
      </c>
      <c r="E1213" s="5" t="s">
        <v>5116</v>
      </c>
      <c r="F1213" s="5" t="s">
        <v>143</v>
      </c>
      <c r="G1213" s="5">
        <v>18</v>
      </c>
      <c r="H1213" s="5" t="s">
        <v>18005</v>
      </c>
      <c r="I1213" s="5" t="s">
        <v>5117</v>
      </c>
      <c r="J1213" s="5">
        <v>18178891971</v>
      </c>
      <c r="K1213" s="5" t="s">
        <v>27</v>
      </c>
      <c r="L1213" s="10"/>
      <c r="M1213" s="5"/>
      <c r="N1213" s="5"/>
      <c r="O1213" s="10"/>
      <c r="P1213" s="5"/>
      <c r="Q1213" s="5"/>
      <c r="R1213" s="5"/>
      <c r="S1213" s="5"/>
    </row>
    <row r="1214" customFormat="1" hidden="1" spans="1:19">
      <c r="A1214" s="5">
        <v>1211</v>
      </c>
      <c r="B1214" s="5" t="s">
        <v>5118</v>
      </c>
      <c r="C1214" s="5"/>
      <c r="D1214" s="5" t="s">
        <v>280</v>
      </c>
      <c r="E1214" s="5" t="s">
        <v>5119</v>
      </c>
      <c r="F1214" s="5" t="s">
        <v>24</v>
      </c>
      <c r="G1214" s="5">
        <v>18</v>
      </c>
      <c r="H1214" s="5" t="s">
        <v>2792</v>
      </c>
      <c r="I1214" s="5" t="s">
        <v>5120</v>
      </c>
      <c r="J1214" s="5">
        <v>17377448438</v>
      </c>
      <c r="K1214" s="5"/>
      <c r="L1214" s="10"/>
      <c r="M1214" s="5"/>
      <c r="N1214" s="5"/>
      <c r="O1214" s="10"/>
      <c r="P1214" s="5"/>
      <c r="Q1214" s="5"/>
      <c r="R1214" s="5"/>
      <c r="S1214" s="5"/>
    </row>
    <row r="1215" customFormat="1" hidden="1" spans="1:19">
      <c r="A1215" s="5">
        <v>1212</v>
      </c>
      <c r="B1215" s="5" t="s">
        <v>5121</v>
      </c>
      <c r="C1215" s="5"/>
      <c r="D1215" s="5" t="s">
        <v>280</v>
      </c>
      <c r="E1215" s="5" t="s">
        <v>5122</v>
      </c>
      <c r="F1215" s="5" t="s">
        <v>143</v>
      </c>
      <c r="G1215" s="5">
        <v>18</v>
      </c>
      <c r="H1215" s="5" t="s">
        <v>4676</v>
      </c>
      <c r="I1215" s="5" t="s">
        <v>5123</v>
      </c>
      <c r="J1215" s="5">
        <v>18278875716</v>
      </c>
      <c r="K1215" s="5" t="s">
        <v>27</v>
      </c>
      <c r="L1215" s="10"/>
      <c r="M1215" s="5"/>
      <c r="N1215" s="5" t="s">
        <v>27</v>
      </c>
      <c r="O1215" s="10"/>
      <c r="P1215" s="5"/>
      <c r="Q1215" s="5"/>
      <c r="R1215" s="5"/>
      <c r="S1215" s="5"/>
    </row>
    <row r="1216" customFormat="1" hidden="1" spans="1:19">
      <c r="A1216" s="5">
        <v>1213</v>
      </c>
      <c r="B1216" s="5" t="s">
        <v>5125</v>
      </c>
      <c r="C1216" s="5"/>
      <c r="D1216" s="5" t="s">
        <v>280</v>
      </c>
      <c r="E1216" s="5" t="s">
        <v>5126</v>
      </c>
      <c r="F1216" s="5" t="s">
        <v>143</v>
      </c>
      <c r="G1216" s="5">
        <v>16</v>
      </c>
      <c r="H1216" s="5" t="s">
        <v>5127</v>
      </c>
      <c r="I1216" s="5" t="s">
        <v>5128</v>
      </c>
      <c r="J1216" s="5">
        <v>17776588614</v>
      </c>
      <c r="K1216" s="5"/>
      <c r="L1216" s="10"/>
      <c r="M1216" s="5"/>
      <c r="N1216" s="5"/>
      <c r="O1216" s="10"/>
      <c r="P1216" s="5"/>
      <c r="Q1216" s="5"/>
      <c r="R1216" s="5"/>
      <c r="S1216" s="5"/>
    </row>
    <row r="1217" customFormat="1" hidden="1" spans="1:19">
      <c r="A1217" s="5">
        <v>1214</v>
      </c>
      <c r="B1217" s="5" t="s">
        <v>5130</v>
      </c>
      <c r="C1217" s="5"/>
      <c r="D1217" s="5" t="s">
        <v>280</v>
      </c>
      <c r="E1217" s="5" t="s">
        <v>5131</v>
      </c>
      <c r="F1217" s="5" t="s">
        <v>143</v>
      </c>
      <c r="G1217" s="5">
        <v>18</v>
      </c>
      <c r="H1217" s="5" t="s">
        <v>5132</v>
      </c>
      <c r="I1217" s="5" t="s">
        <v>5133</v>
      </c>
      <c r="J1217" s="5">
        <v>15949329397</v>
      </c>
      <c r="K1217" s="5" t="s">
        <v>27</v>
      </c>
      <c r="L1217" s="10"/>
      <c r="M1217" s="5"/>
      <c r="N1217" s="5" t="s">
        <v>30</v>
      </c>
      <c r="O1217" s="10"/>
      <c r="P1217" s="5"/>
      <c r="Q1217" s="5"/>
      <c r="R1217" s="5"/>
      <c r="S1217" s="5"/>
    </row>
    <row r="1218" customFormat="1" hidden="1" spans="1:19">
      <c r="A1218" s="5">
        <v>1215</v>
      </c>
      <c r="B1218" s="5" t="s">
        <v>5135</v>
      </c>
      <c r="C1218" s="5"/>
      <c r="D1218" s="5" t="s">
        <v>280</v>
      </c>
      <c r="E1218" s="5" t="s">
        <v>5136</v>
      </c>
      <c r="F1218" s="5" t="s">
        <v>24</v>
      </c>
      <c r="G1218" s="5">
        <v>19</v>
      </c>
      <c r="H1218" s="5" t="s">
        <v>20027</v>
      </c>
      <c r="I1218" s="5" t="s">
        <v>5138</v>
      </c>
      <c r="J1218" s="5">
        <v>15878823235</v>
      </c>
      <c r="K1218" s="5" t="s">
        <v>27</v>
      </c>
      <c r="L1218" s="10"/>
      <c r="M1218" s="5"/>
      <c r="N1218" s="5" t="s">
        <v>27</v>
      </c>
      <c r="O1218" s="10"/>
      <c r="P1218" s="5"/>
      <c r="Q1218" s="5"/>
      <c r="R1218" s="5"/>
      <c r="S1218" s="5"/>
    </row>
    <row r="1219" customFormat="1" hidden="1" spans="1:19">
      <c r="A1219" s="5">
        <v>1216</v>
      </c>
      <c r="B1219" s="5" t="s">
        <v>5139</v>
      </c>
      <c r="C1219" s="5"/>
      <c r="D1219" s="5" t="s">
        <v>280</v>
      </c>
      <c r="E1219" s="5" t="s">
        <v>5140</v>
      </c>
      <c r="F1219" s="5" t="s">
        <v>143</v>
      </c>
      <c r="G1219" s="5">
        <v>17</v>
      </c>
      <c r="H1219" s="5" t="s">
        <v>5141</v>
      </c>
      <c r="I1219" s="5" t="s">
        <v>5142</v>
      </c>
      <c r="J1219" s="5">
        <v>13622386664</v>
      </c>
      <c r="K1219" s="5"/>
      <c r="L1219" s="10"/>
      <c r="M1219" s="5"/>
      <c r="N1219" s="5"/>
      <c r="O1219" s="10"/>
      <c r="P1219" s="5"/>
      <c r="Q1219" s="5"/>
      <c r="R1219" s="5"/>
      <c r="S1219" s="5"/>
    </row>
    <row r="1220" customFormat="1" hidden="1" spans="1:19">
      <c r="A1220" s="5">
        <v>1217</v>
      </c>
      <c r="B1220" s="5" t="s">
        <v>5143</v>
      </c>
      <c r="C1220" s="5"/>
      <c r="D1220" s="5" t="s">
        <v>280</v>
      </c>
      <c r="E1220" s="5" t="s">
        <v>5144</v>
      </c>
      <c r="F1220" s="5" t="s">
        <v>24</v>
      </c>
      <c r="G1220" s="5">
        <v>20</v>
      </c>
      <c r="H1220" s="5" t="s">
        <v>1724</v>
      </c>
      <c r="I1220" s="5" t="s">
        <v>5145</v>
      </c>
      <c r="J1220" s="5">
        <v>18176139124</v>
      </c>
      <c r="K1220" s="5" t="s">
        <v>27</v>
      </c>
      <c r="L1220" s="10"/>
      <c r="M1220" s="5"/>
      <c r="N1220" s="5" t="s">
        <v>30</v>
      </c>
      <c r="O1220" s="10"/>
      <c r="P1220" s="5"/>
      <c r="Q1220" s="5"/>
      <c r="R1220" s="5"/>
      <c r="S1220" s="5"/>
    </row>
    <row r="1221" customFormat="1" hidden="1" spans="1:19">
      <c r="A1221" s="5">
        <v>1218</v>
      </c>
      <c r="B1221" s="5" t="s">
        <v>5146</v>
      </c>
      <c r="C1221" s="5"/>
      <c r="D1221" s="5" t="s">
        <v>280</v>
      </c>
      <c r="E1221" s="5" t="s">
        <v>5147</v>
      </c>
      <c r="F1221" s="5" t="s">
        <v>24</v>
      </c>
      <c r="G1221" s="5">
        <v>19</v>
      </c>
      <c r="H1221" s="5" t="s">
        <v>4090</v>
      </c>
      <c r="I1221" s="5" t="s">
        <v>5148</v>
      </c>
      <c r="J1221" s="5">
        <v>19907881576</v>
      </c>
      <c r="K1221" s="5" t="s">
        <v>27</v>
      </c>
      <c r="L1221" s="10"/>
      <c r="M1221" s="5"/>
      <c r="N1221" s="5" t="s">
        <v>27</v>
      </c>
      <c r="O1221" s="10"/>
      <c r="P1221" s="5"/>
      <c r="Q1221" s="5"/>
      <c r="R1221" s="5"/>
      <c r="S1221" s="5"/>
    </row>
    <row r="1222" customFormat="1" hidden="1" spans="1:19">
      <c r="A1222" s="5">
        <v>1219</v>
      </c>
      <c r="B1222" s="5" t="s">
        <v>5150</v>
      </c>
      <c r="C1222" s="5"/>
      <c r="D1222" s="5" t="s">
        <v>280</v>
      </c>
      <c r="E1222" s="5" t="s">
        <v>5151</v>
      </c>
      <c r="F1222" s="5" t="s">
        <v>143</v>
      </c>
      <c r="G1222" s="5">
        <v>17</v>
      </c>
      <c r="H1222" s="5" t="s">
        <v>5152</v>
      </c>
      <c r="I1222" s="5" t="s">
        <v>5153</v>
      </c>
      <c r="J1222" s="5">
        <v>19977898837</v>
      </c>
      <c r="K1222" s="5"/>
      <c r="L1222" s="10"/>
      <c r="M1222" s="5"/>
      <c r="N1222" s="5"/>
      <c r="O1222" s="10"/>
      <c r="P1222" s="5"/>
      <c r="Q1222" s="5"/>
      <c r="R1222" s="5"/>
      <c r="S1222" s="5"/>
    </row>
    <row r="1223" customFormat="1" hidden="1" spans="1:19">
      <c r="A1223" s="5">
        <v>1220</v>
      </c>
      <c r="B1223" s="5" t="s">
        <v>5154</v>
      </c>
      <c r="C1223" s="5"/>
      <c r="D1223" s="5" t="s">
        <v>280</v>
      </c>
      <c r="E1223" s="5" t="s">
        <v>5155</v>
      </c>
      <c r="F1223" s="5" t="s">
        <v>143</v>
      </c>
      <c r="G1223" s="5">
        <v>19</v>
      </c>
      <c r="H1223" s="5" t="s">
        <v>20028</v>
      </c>
      <c r="I1223" s="5" t="s">
        <v>5157</v>
      </c>
      <c r="J1223" s="5">
        <v>13481849504</v>
      </c>
      <c r="K1223" s="5" t="s">
        <v>27</v>
      </c>
      <c r="L1223" s="10"/>
      <c r="M1223" s="5"/>
      <c r="N1223" s="5" t="s">
        <v>27</v>
      </c>
      <c r="O1223" s="10"/>
      <c r="P1223" s="5"/>
      <c r="Q1223" s="5"/>
      <c r="R1223" s="5"/>
      <c r="S1223" s="5"/>
    </row>
    <row r="1224" customFormat="1" hidden="1" spans="1:19">
      <c r="A1224" s="5">
        <v>1221</v>
      </c>
      <c r="B1224" s="5" t="s">
        <v>5158</v>
      </c>
      <c r="C1224" s="5"/>
      <c r="D1224" s="5" t="s">
        <v>280</v>
      </c>
      <c r="E1224" s="5" t="s">
        <v>5159</v>
      </c>
      <c r="F1224" s="5" t="s">
        <v>24</v>
      </c>
      <c r="G1224" s="5">
        <v>18</v>
      </c>
      <c r="H1224" s="5" t="s">
        <v>5160</v>
      </c>
      <c r="I1224" s="5" t="s">
        <v>5161</v>
      </c>
      <c r="J1224" s="5">
        <v>13788283856</v>
      </c>
      <c r="K1224" s="5" t="s">
        <v>27</v>
      </c>
      <c r="L1224" s="10"/>
      <c r="M1224" s="5"/>
      <c r="N1224" s="5" t="s">
        <v>27</v>
      </c>
      <c r="O1224" s="10"/>
      <c r="P1224" s="5"/>
      <c r="Q1224" s="5"/>
      <c r="R1224" s="5"/>
      <c r="S1224" s="5"/>
    </row>
    <row r="1225" customFormat="1" hidden="1" spans="1:19">
      <c r="A1225" s="5">
        <v>1222</v>
      </c>
      <c r="B1225" s="5" t="s">
        <v>5163</v>
      </c>
      <c r="C1225" s="5"/>
      <c r="D1225" s="5" t="s">
        <v>280</v>
      </c>
      <c r="E1225" s="5" t="s">
        <v>5164</v>
      </c>
      <c r="F1225" s="5" t="s">
        <v>143</v>
      </c>
      <c r="G1225" s="5">
        <v>20</v>
      </c>
      <c r="H1225" s="5" t="s">
        <v>17857</v>
      </c>
      <c r="I1225" s="5" t="s">
        <v>5165</v>
      </c>
      <c r="J1225" s="5">
        <v>1878680805</v>
      </c>
      <c r="K1225" s="5" t="s">
        <v>27</v>
      </c>
      <c r="L1225" s="10"/>
      <c r="M1225" s="5"/>
      <c r="N1225" s="5" t="s">
        <v>27</v>
      </c>
      <c r="O1225" s="10"/>
      <c r="P1225" s="5"/>
      <c r="Q1225" s="5"/>
      <c r="R1225" s="5"/>
      <c r="S1225" s="5"/>
    </row>
    <row r="1226" customFormat="1" hidden="1" spans="1:19">
      <c r="A1226" s="5">
        <v>1223</v>
      </c>
      <c r="B1226" s="5" t="s">
        <v>5166</v>
      </c>
      <c r="C1226" s="5"/>
      <c r="D1226" s="5" t="s">
        <v>280</v>
      </c>
      <c r="E1226" s="5" t="s">
        <v>5167</v>
      </c>
      <c r="F1226" s="5" t="s">
        <v>24</v>
      </c>
      <c r="G1226" s="5">
        <v>18</v>
      </c>
      <c r="H1226" s="5" t="s">
        <v>20030</v>
      </c>
      <c r="I1226" s="5" t="s">
        <v>5169</v>
      </c>
      <c r="J1226" s="5" t="s">
        <v>5170</v>
      </c>
      <c r="K1226" s="5" t="s">
        <v>27</v>
      </c>
      <c r="L1226" s="10"/>
      <c r="M1226" s="5"/>
      <c r="N1226" s="5" t="s">
        <v>30</v>
      </c>
      <c r="O1226" s="10"/>
      <c r="P1226" s="5"/>
      <c r="Q1226" s="5"/>
      <c r="R1226" s="5"/>
      <c r="S1226" s="5"/>
    </row>
    <row r="1227" customFormat="1" hidden="1" spans="1:19">
      <c r="A1227" s="5">
        <v>1224</v>
      </c>
      <c r="B1227" s="5" t="s">
        <v>5171</v>
      </c>
      <c r="C1227" s="5"/>
      <c r="D1227" s="5" t="s">
        <v>280</v>
      </c>
      <c r="E1227" s="5" t="s">
        <v>5172</v>
      </c>
      <c r="F1227" s="5" t="s">
        <v>24</v>
      </c>
      <c r="G1227" s="5">
        <v>18</v>
      </c>
      <c r="H1227" s="5" t="s">
        <v>19881</v>
      </c>
      <c r="I1227" s="5" t="s">
        <v>5173</v>
      </c>
      <c r="J1227" s="5" t="s">
        <v>5174</v>
      </c>
      <c r="K1227" s="5" t="s">
        <v>27</v>
      </c>
      <c r="L1227" s="10"/>
      <c r="M1227" s="5"/>
      <c r="N1227" s="5" t="s">
        <v>27</v>
      </c>
      <c r="O1227" s="10"/>
      <c r="P1227" s="5"/>
      <c r="Q1227" s="5"/>
      <c r="R1227" s="5"/>
      <c r="S1227" s="5"/>
    </row>
    <row r="1228" customFormat="1" hidden="1" spans="1:19">
      <c r="A1228" s="5">
        <v>1225</v>
      </c>
      <c r="B1228" s="5" t="s">
        <v>5176</v>
      </c>
      <c r="C1228" s="5"/>
      <c r="D1228" s="5" t="s">
        <v>280</v>
      </c>
      <c r="E1228" s="5" t="s">
        <v>5177</v>
      </c>
      <c r="F1228" s="5" t="s">
        <v>143</v>
      </c>
      <c r="G1228" s="5">
        <v>18</v>
      </c>
      <c r="H1228" s="5" t="s">
        <v>20031</v>
      </c>
      <c r="I1228" s="5" t="s">
        <v>5179</v>
      </c>
      <c r="J1228" s="5">
        <v>15307606448</v>
      </c>
      <c r="K1228" s="5" t="s">
        <v>27</v>
      </c>
      <c r="L1228" s="10"/>
      <c r="M1228" s="5"/>
      <c r="N1228" s="5" t="s">
        <v>27</v>
      </c>
      <c r="O1228" s="10"/>
      <c r="P1228" s="5"/>
      <c r="Q1228" s="5"/>
      <c r="R1228" s="5"/>
      <c r="S1228" s="5"/>
    </row>
    <row r="1229" customFormat="1" hidden="1" spans="1:19">
      <c r="A1229" s="5">
        <v>1226</v>
      </c>
      <c r="B1229" s="5" t="s">
        <v>5180</v>
      </c>
      <c r="C1229" s="5"/>
      <c r="D1229" s="5" t="s">
        <v>280</v>
      </c>
      <c r="E1229" s="5" t="s">
        <v>5181</v>
      </c>
      <c r="F1229" s="5" t="s">
        <v>143</v>
      </c>
      <c r="G1229" s="5">
        <v>14</v>
      </c>
      <c r="H1229" s="5" t="s">
        <v>5182</v>
      </c>
      <c r="I1229" s="5" t="s">
        <v>5183</v>
      </c>
      <c r="J1229" s="5">
        <v>13450051322</v>
      </c>
      <c r="K1229" s="5"/>
      <c r="L1229" s="10"/>
      <c r="M1229" s="5"/>
      <c r="N1229" s="5"/>
      <c r="O1229" s="10"/>
      <c r="P1229" s="5"/>
      <c r="Q1229" s="5"/>
      <c r="R1229" s="5"/>
      <c r="S1229" s="5"/>
    </row>
    <row r="1230" customFormat="1" hidden="1" spans="1:19">
      <c r="A1230" s="5">
        <v>1227</v>
      </c>
      <c r="B1230" s="5" t="s">
        <v>5184</v>
      </c>
      <c r="C1230" s="5"/>
      <c r="D1230" s="5" t="s">
        <v>280</v>
      </c>
      <c r="E1230" s="5" t="s">
        <v>5185</v>
      </c>
      <c r="F1230" s="5" t="s">
        <v>143</v>
      </c>
      <c r="G1230" s="5">
        <v>19</v>
      </c>
      <c r="H1230" s="5" t="s">
        <v>5186</v>
      </c>
      <c r="I1230" s="5" t="s">
        <v>5187</v>
      </c>
      <c r="J1230" s="5">
        <v>18070864271</v>
      </c>
      <c r="K1230" s="5" t="s">
        <v>27</v>
      </c>
      <c r="L1230" s="10"/>
      <c r="M1230" s="5"/>
      <c r="N1230" s="5" t="s">
        <v>27</v>
      </c>
      <c r="O1230" s="10"/>
      <c r="P1230" s="5"/>
      <c r="Q1230" s="5"/>
      <c r="R1230" s="5"/>
      <c r="S1230" s="5"/>
    </row>
    <row r="1231" customFormat="1" hidden="1" spans="1:19">
      <c r="A1231" s="5">
        <v>1228</v>
      </c>
      <c r="B1231" s="5" t="s">
        <v>5188</v>
      </c>
      <c r="C1231" s="5"/>
      <c r="D1231" s="5" t="s">
        <v>280</v>
      </c>
      <c r="E1231" s="5" t="s">
        <v>5189</v>
      </c>
      <c r="F1231" s="5" t="s">
        <v>24</v>
      </c>
      <c r="G1231" s="5">
        <v>19</v>
      </c>
      <c r="H1231" s="5" t="s">
        <v>3714</v>
      </c>
      <c r="I1231" s="5" t="s">
        <v>5190</v>
      </c>
      <c r="J1231" s="5">
        <v>18176135419</v>
      </c>
      <c r="K1231" s="5" t="s">
        <v>27</v>
      </c>
      <c r="L1231" s="10"/>
      <c r="M1231" s="5"/>
      <c r="N1231" s="5" t="s">
        <v>27</v>
      </c>
      <c r="O1231" s="10"/>
      <c r="P1231" s="5"/>
      <c r="Q1231" s="5"/>
      <c r="R1231" s="5"/>
      <c r="S1231" s="5"/>
    </row>
    <row r="1232" customFormat="1" hidden="1" spans="1:19">
      <c r="A1232" s="5">
        <v>1229</v>
      </c>
      <c r="B1232" s="5" t="s">
        <v>5192</v>
      </c>
      <c r="C1232" s="5"/>
      <c r="D1232" s="5" t="s">
        <v>280</v>
      </c>
      <c r="E1232" s="5" t="s">
        <v>5193</v>
      </c>
      <c r="F1232" s="5" t="s">
        <v>143</v>
      </c>
      <c r="G1232" s="5">
        <v>17</v>
      </c>
      <c r="H1232" s="5" t="s">
        <v>21609</v>
      </c>
      <c r="I1232" s="5" t="s">
        <v>5195</v>
      </c>
      <c r="J1232" s="5">
        <v>13907884181</v>
      </c>
      <c r="K1232" s="5"/>
      <c r="L1232" s="10"/>
      <c r="M1232" s="5"/>
      <c r="N1232" s="5"/>
      <c r="O1232" s="10"/>
      <c r="P1232" s="5"/>
      <c r="Q1232" s="5"/>
      <c r="R1232" s="5"/>
      <c r="S1232" s="5"/>
    </row>
    <row r="1233" customFormat="1" hidden="1" spans="1:19">
      <c r="A1233" s="5">
        <v>1230</v>
      </c>
      <c r="B1233" s="5" t="s">
        <v>5196</v>
      </c>
      <c r="C1233" s="5"/>
      <c r="D1233" s="5" t="s">
        <v>280</v>
      </c>
      <c r="E1233" s="5" t="s">
        <v>5197</v>
      </c>
      <c r="F1233" s="5" t="s">
        <v>24</v>
      </c>
      <c r="G1233" s="5">
        <v>19</v>
      </c>
      <c r="H1233" s="5" t="s">
        <v>20032</v>
      </c>
      <c r="I1233" s="5" t="s">
        <v>5199</v>
      </c>
      <c r="J1233" s="5" t="s">
        <v>5200</v>
      </c>
      <c r="K1233" s="5" t="s">
        <v>27</v>
      </c>
      <c r="L1233" s="10"/>
      <c r="M1233" s="5"/>
      <c r="N1233" s="5" t="s">
        <v>27</v>
      </c>
      <c r="O1233" s="10"/>
      <c r="P1233" s="5"/>
      <c r="Q1233" s="5"/>
      <c r="R1233" s="5"/>
      <c r="S1233" s="5"/>
    </row>
    <row r="1234" customFormat="1" hidden="1" spans="1:19">
      <c r="A1234" s="5">
        <v>1231</v>
      </c>
      <c r="B1234" s="5" t="s">
        <v>5201</v>
      </c>
      <c r="C1234" s="5"/>
      <c r="D1234" s="5" t="s">
        <v>280</v>
      </c>
      <c r="E1234" s="5" t="s">
        <v>5202</v>
      </c>
      <c r="F1234" s="5" t="s">
        <v>24</v>
      </c>
      <c r="G1234" s="5">
        <v>18</v>
      </c>
      <c r="H1234" s="5" t="s">
        <v>17783</v>
      </c>
      <c r="I1234" s="5" t="s">
        <v>5203</v>
      </c>
      <c r="J1234" s="5" t="s">
        <v>5204</v>
      </c>
      <c r="K1234" s="5" t="s">
        <v>27</v>
      </c>
      <c r="L1234" s="10"/>
      <c r="M1234" s="5"/>
      <c r="N1234" s="5" t="s">
        <v>30</v>
      </c>
      <c r="O1234" s="10"/>
      <c r="P1234" s="5"/>
      <c r="Q1234" s="5"/>
      <c r="R1234" s="5"/>
      <c r="S1234" s="5"/>
    </row>
    <row r="1235" customFormat="1" hidden="1" spans="1:19">
      <c r="A1235" s="5">
        <v>1232</v>
      </c>
      <c r="B1235" s="5" t="s">
        <v>5205</v>
      </c>
      <c r="C1235" s="5"/>
      <c r="D1235" s="5" t="s">
        <v>280</v>
      </c>
      <c r="E1235" s="5" t="s">
        <v>5206</v>
      </c>
      <c r="F1235" s="5" t="s">
        <v>143</v>
      </c>
      <c r="G1235" s="5">
        <v>18</v>
      </c>
      <c r="H1235" s="5" t="s">
        <v>20033</v>
      </c>
      <c r="I1235" s="5" t="s">
        <v>5208</v>
      </c>
      <c r="J1235" s="5">
        <v>13877896989</v>
      </c>
      <c r="K1235" s="5" t="s">
        <v>27</v>
      </c>
      <c r="L1235" s="10"/>
      <c r="M1235" s="5"/>
      <c r="N1235" s="5" t="s">
        <v>27</v>
      </c>
      <c r="O1235" s="10"/>
      <c r="P1235" s="5"/>
      <c r="Q1235" s="5"/>
      <c r="R1235" s="5"/>
      <c r="S1235" s="5"/>
    </row>
    <row r="1236" customFormat="1" hidden="1" spans="1:19">
      <c r="A1236" s="5">
        <v>1233</v>
      </c>
      <c r="B1236" s="5" t="s">
        <v>5209</v>
      </c>
      <c r="C1236" s="5"/>
      <c r="D1236" s="5" t="s">
        <v>280</v>
      </c>
      <c r="E1236" s="5" t="s">
        <v>5210</v>
      </c>
      <c r="F1236" s="5" t="s">
        <v>143</v>
      </c>
      <c r="G1236" s="5">
        <v>18</v>
      </c>
      <c r="H1236" s="5" t="s">
        <v>5211</v>
      </c>
      <c r="I1236" s="5" t="s">
        <v>5212</v>
      </c>
      <c r="J1236" s="5">
        <v>15878686345</v>
      </c>
      <c r="K1236" s="5" t="s">
        <v>27</v>
      </c>
      <c r="L1236" s="10"/>
      <c r="M1236" s="5"/>
      <c r="N1236" s="5" t="s">
        <v>27</v>
      </c>
      <c r="O1236" s="10"/>
      <c r="P1236" s="5"/>
      <c r="Q1236" s="5"/>
      <c r="R1236" s="5"/>
      <c r="S1236" s="5"/>
    </row>
    <row r="1237" customFormat="1" hidden="1" spans="1:19">
      <c r="A1237" s="5">
        <v>1234</v>
      </c>
      <c r="B1237" s="5" t="s">
        <v>5213</v>
      </c>
      <c r="C1237" s="5"/>
      <c r="D1237" s="5" t="s">
        <v>280</v>
      </c>
      <c r="E1237" s="5" t="s">
        <v>5214</v>
      </c>
      <c r="F1237" s="5" t="s">
        <v>143</v>
      </c>
      <c r="G1237" s="5">
        <v>17</v>
      </c>
      <c r="H1237" s="5" t="s">
        <v>11213</v>
      </c>
      <c r="I1237" s="5" t="s">
        <v>5215</v>
      </c>
      <c r="J1237" s="5">
        <v>17377048761</v>
      </c>
      <c r="K1237" s="5"/>
      <c r="L1237" s="10"/>
      <c r="M1237" s="5"/>
      <c r="N1237" s="5"/>
      <c r="O1237" s="10"/>
      <c r="P1237" s="5"/>
      <c r="Q1237" s="5"/>
      <c r="R1237" s="5"/>
      <c r="S1237" s="5"/>
    </row>
    <row r="1238" customFormat="1" hidden="1" spans="1:19">
      <c r="A1238" s="5">
        <v>1235</v>
      </c>
      <c r="B1238" s="5" t="s">
        <v>5216</v>
      </c>
      <c r="C1238" s="5"/>
      <c r="D1238" s="5" t="s">
        <v>280</v>
      </c>
      <c r="E1238" s="5" t="s">
        <v>5217</v>
      </c>
      <c r="F1238" s="5" t="s">
        <v>143</v>
      </c>
      <c r="G1238" s="5">
        <v>19</v>
      </c>
      <c r="H1238" s="5" t="s">
        <v>20034</v>
      </c>
      <c r="I1238" s="5" t="s">
        <v>5219</v>
      </c>
      <c r="J1238" s="5">
        <v>13549204508</v>
      </c>
      <c r="K1238" s="5" t="s">
        <v>27</v>
      </c>
      <c r="L1238" s="10"/>
      <c r="M1238" s="5"/>
      <c r="N1238" s="5" t="s">
        <v>27</v>
      </c>
      <c r="O1238" s="10"/>
      <c r="P1238" s="5"/>
      <c r="Q1238" s="5"/>
      <c r="R1238" s="5"/>
      <c r="S1238" s="5"/>
    </row>
    <row r="1239" customFormat="1" hidden="1" spans="1:19">
      <c r="A1239" s="5">
        <v>1236</v>
      </c>
      <c r="B1239" s="5" t="s">
        <v>5220</v>
      </c>
      <c r="C1239" s="5"/>
      <c r="D1239" s="5" t="s">
        <v>280</v>
      </c>
      <c r="E1239" s="5" t="s">
        <v>5221</v>
      </c>
      <c r="F1239" s="5" t="s">
        <v>143</v>
      </c>
      <c r="G1239" s="5">
        <v>18</v>
      </c>
      <c r="H1239" s="5" t="s">
        <v>19936</v>
      </c>
      <c r="I1239" s="5" t="s">
        <v>5222</v>
      </c>
      <c r="J1239" s="5">
        <v>15878821864</v>
      </c>
      <c r="K1239" s="5" t="s">
        <v>27</v>
      </c>
      <c r="L1239" s="10"/>
      <c r="M1239" s="5"/>
      <c r="N1239" s="5" t="s">
        <v>27</v>
      </c>
      <c r="O1239" s="10"/>
      <c r="P1239" s="5"/>
      <c r="Q1239" s="5"/>
      <c r="R1239" s="5"/>
      <c r="S1239" s="5"/>
    </row>
    <row r="1240" customFormat="1" hidden="1" spans="1:19">
      <c r="A1240" s="5">
        <v>1237</v>
      </c>
      <c r="B1240" s="5" t="s">
        <v>5223</v>
      </c>
      <c r="C1240" s="5"/>
      <c r="D1240" s="5" t="s">
        <v>280</v>
      </c>
      <c r="E1240" s="5" t="s">
        <v>5224</v>
      </c>
      <c r="F1240" s="5" t="s">
        <v>24</v>
      </c>
      <c r="G1240" s="5">
        <v>20</v>
      </c>
      <c r="H1240" s="5" t="s">
        <v>20035</v>
      </c>
      <c r="I1240" s="5" t="s">
        <v>5226</v>
      </c>
      <c r="J1240" s="5">
        <v>18074897314</v>
      </c>
      <c r="K1240" s="5" t="s">
        <v>27</v>
      </c>
      <c r="L1240" s="10"/>
      <c r="M1240" s="5"/>
      <c r="N1240" s="5" t="s">
        <v>30</v>
      </c>
      <c r="O1240" s="10"/>
      <c r="P1240" s="5"/>
      <c r="Q1240" s="5"/>
      <c r="R1240" s="5"/>
      <c r="S1240" s="5"/>
    </row>
    <row r="1241" customFormat="1" hidden="1" spans="1:19">
      <c r="A1241" s="5">
        <v>1238</v>
      </c>
      <c r="B1241" s="5" t="s">
        <v>5227</v>
      </c>
      <c r="C1241" s="5"/>
      <c r="D1241" s="5" t="s">
        <v>280</v>
      </c>
      <c r="E1241" s="5" t="s">
        <v>5228</v>
      </c>
      <c r="F1241" s="5" t="s">
        <v>143</v>
      </c>
      <c r="G1241" s="5">
        <v>20</v>
      </c>
      <c r="H1241" s="5" t="s">
        <v>5229</v>
      </c>
      <c r="I1241" s="5" t="s">
        <v>5230</v>
      </c>
      <c r="J1241" s="5">
        <v>18077853114</v>
      </c>
      <c r="K1241" s="5" t="s">
        <v>27</v>
      </c>
      <c r="L1241" s="10"/>
      <c r="M1241" s="5"/>
      <c r="N1241" s="5" t="s">
        <v>27</v>
      </c>
      <c r="O1241" s="10"/>
      <c r="P1241" s="5"/>
      <c r="Q1241" s="5"/>
      <c r="R1241" s="5"/>
      <c r="S1241" s="5"/>
    </row>
    <row r="1242" customFormat="1" hidden="1" spans="1:19">
      <c r="A1242" s="5">
        <v>1239</v>
      </c>
      <c r="B1242" s="5" t="s">
        <v>5231</v>
      </c>
      <c r="C1242" s="5"/>
      <c r="D1242" s="5" t="s">
        <v>280</v>
      </c>
      <c r="E1242" s="5" t="s">
        <v>5232</v>
      </c>
      <c r="F1242" s="5" t="s">
        <v>24</v>
      </c>
      <c r="G1242" s="5">
        <v>18</v>
      </c>
      <c r="H1242" s="5" t="s">
        <v>20036</v>
      </c>
      <c r="I1242" s="5" t="s">
        <v>5234</v>
      </c>
      <c r="J1242" s="5">
        <v>13471121049</v>
      </c>
      <c r="K1242" s="5" t="s">
        <v>27</v>
      </c>
      <c r="L1242" s="10"/>
      <c r="M1242" s="5"/>
      <c r="N1242" s="5" t="s">
        <v>30</v>
      </c>
      <c r="O1242" s="10"/>
      <c r="P1242" s="5"/>
      <c r="Q1242" s="5"/>
      <c r="R1242" s="5"/>
      <c r="S1242" s="5"/>
    </row>
    <row r="1243" customFormat="1" hidden="1" spans="1:19">
      <c r="A1243" s="5">
        <v>1240</v>
      </c>
      <c r="B1243" s="5" t="s">
        <v>5237</v>
      </c>
      <c r="C1243" s="5"/>
      <c r="D1243" s="5" t="s">
        <v>280</v>
      </c>
      <c r="E1243" s="5" t="s">
        <v>5238</v>
      </c>
      <c r="F1243" s="5" t="s">
        <v>143</v>
      </c>
      <c r="G1243" s="5">
        <v>19</v>
      </c>
      <c r="H1243" s="5" t="s">
        <v>20037</v>
      </c>
      <c r="I1243" s="5" t="s">
        <v>5240</v>
      </c>
      <c r="J1243" s="5">
        <v>13768281726</v>
      </c>
      <c r="K1243" s="5" t="s">
        <v>27</v>
      </c>
      <c r="L1243" s="10"/>
      <c r="M1243" s="5"/>
      <c r="N1243" s="5" t="s">
        <v>27</v>
      </c>
      <c r="O1243" s="10"/>
      <c r="P1243" s="5"/>
      <c r="Q1243" s="5"/>
      <c r="R1243" s="5"/>
      <c r="S1243" s="5"/>
    </row>
    <row r="1244" customFormat="1" hidden="1" spans="1:19">
      <c r="A1244" s="5">
        <v>1241</v>
      </c>
      <c r="B1244" s="5" t="s">
        <v>5241</v>
      </c>
      <c r="C1244" s="5"/>
      <c r="D1244" s="5" t="s">
        <v>280</v>
      </c>
      <c r="E1244" s="5" t="s">
        <v>5242</v>
      </c>
      <c r="F1244" s="5" t="s">
        <v>24</v>
      </c>
      <c r="G1244" s="5">
        <v>18</v>
      </c>
      <c r="H1244" s="5" t="s">
        <v>17820</v>
      </c>
      <c r="I1244" s="5" t="s">
        <v>5244</v>
      </c>
      <c r="J1244" s="5">
        <v>13768380878</v>
      </c>
      <c r="K1244" s="5"/>
      <c r="L1244" s="10"/>
      <c r="M1244" s="5"/>
      <c r="N1244" s="5"/>
      <c r="O1244" s="10"/>
      <c r="P1244" s="5"/>
      <c r="Q1244" s="5"/>
      <c r="R1244" s="5"/>
      <c r="S1244" s="5"/>
    </row>
    <row r="1245" customFormat="1" hidden="1" spans="1:19">
      <c r="A1245" s="5">
        <v>1242</v>
      </c>
      <c r="B1245" s="5" t="s">
        <v>5245</v>
      </c>
      <c r="C1245" s="5"/>
      <c r="D1245" s="5" t="s">
        <v>280</v>
      </c>
      <c r="E1245" s="5" t="s">
        <v>5246</v>
      </c>
      <c r="F1245" s="5" t="s">
        <v>24</v>
      </c>
      <c r="G1245" s="5">
        <v>19</v>
      </c>
      <c r="H1245" s="5" t="s">
        <v>5247</v>
      </c>
      <c r="I1245" s="5" t="s">
        <v>5248</v>
      </c>
      <c r="J1245" s="5">
        <v>13537102655</v>
      </c>
      <c r="K1245" s="5" t="s">
        <v>27</v>
      </c>
      <c r="L1245" s="10"/>
      <c r="M1245" s="5"/>
      <c r="N1245" s="5" t="s">
        <v>30</v>
      </c>
      <c r="O1245" s="10"/>
      <c r="P1245" s="5"/>
      <c r="Q1245" s="5"/>
      <c r="R1245" s="5"/>
      <c r="S1245" s="5"/>
    </row>
    <row r="1246" customFormat="1" hidden="1" spans="1:19">
      <c r="A1246" s="5">
        <v>1243</v>
      </c>
      <c r="B1246" s="5" t="s">
        <v>5249</v>
      </c>
      <c r="C1246" s="5"/>
      <c r="D1246" s="5" t="s">
        <v>280</v>
      </c>
      <c r="E1246" s="5" t="s">
        <v>5250</v>
      </c>
      <c r="F1246" s="5" t="s">
        <v>24</v>
      </c>
      <c r="G1246" s="5">
        <v>18</v>
      </c>
      <c r="H1246" s="5" t="s">
        <v>1456</v>
      </c>
      <c r="I1246" s="5" t="s">
        <v>5251</v>
      </c>
      <c r="J1246" s="5">
        <v>13877895785</v>
      </c>
      <c r="K1246" s="5" t="s">
        <v>27</v>
      </c>
      <c r="L1246" s="10"/>
      <c r="M1246" s="5"/>
      <c r="N1246" s="5" t="s">
        <v>27</v>
      </c>
      <c r="O1246" s="10"/>
      <c r="P1246" s="5"/>
      <c r="Q1246" s="5"/>
      <c r="R1246" s="5"/>
      <c r="S1246" s="5"/>
    </row>
    <row r="1247" customFormat="1" hidden="1" spans="1:19">
      <c r="A1247" s="5">
        <v>1244</v>
      </c>
      <c r="B1247" s="5" t="s">
        <v>5252</v>
      </c>
      <c r="C1247" s="5"/>
      <c r="D1247" s="5" t="s">
        <v>280</v>
      </c>
      <c r="E1247" s="5" t="s">
        <v>5253</v>
      </c>
      <c r="F1247" s="5" t="s">
        <v>143</v>
      </c>
      <c r="G1247" s="5">
        <v>18</v>
      </c>
      <c r="H1247" s="5" t="s">
        <v>5254</v>
      </c>
      <c r="I1247" s="5" t="s">
        <v>5255</v>
      </c>
      <c r="J1247" s="5">
        <v>15078572894</v>
      </c>
      <c r="K1247" s="5" t="s">
        <v>27</v>
      </c>
      <c r="L1247" s="10"/>
      <c r="M1247" s="5"/>
      <c r="N1247" s="5" t="s">
        <v>27</v>
      </c>
      <c r="O1247" s="10"/>
      <c r="P1247" s="5"/>
      <c r="Q1247" s="5"/>
      <c r="R1247" s="5"/>
      <c r="S1247" s="5"/>
    </row>
    <row r="1248" customFormat="1" hidden="1" spans="1:19">
      <c r="A1248" s="5">
        <v>1245</v>
      </c>
      <c r="B1248" s="5" t="s">
        <v>5256</v>
      </c>
      <c r="C1248" s="5"/>
      <c r="D1248" s="5" t="s">
        <v>280</v>
      </c>
      <c r="E1248" s="5" t="s">
        <v>5257</v>
      </c>
      <c r="F1248" s="5" t="s">
        <v>143</v>
      </c>
      <c r="G1248" s="5">
        <v>19</v>
      </c>
      <c r="H1248" s="5" t="s">
        <v>5258</v>
      </c>
      <c r="I1248" s="5" t="s">
        <v>5259</v>
      </c>
      <c r="J1248" s="5">
        <v>19907882598</v>
      </c>
      <c r="K1248" s="5" t="s">
        <v>27</v>
      </c>
      <c r="L1248" s="10"/>
      <c r="M1248" s="5"/>
      <c r="N1248" s="5" t="s">
        <v>27</v>
      </c>
      <c r="O1248" s="10"/>
      <c r="P1248" s="5"/>
      <c r="Q1248" s="5"/>
      <c r="R1248" s="5"/>
      <c r="S1248" s="5"/>
    </row>
    <row r="1249" customFormat="1" hidden="1" spans="1:19">
      <c r="A1249" s="5">
        <v>1246</v>
      </c>
      <c r="B1249" s="5" t="s">
        <v>5260</v>
      </c>
      <c r="C1249" s="5"/>
      <c r="D1249" s="5" t="s">
        <v>280</v>
      </c>
      <c r="E1249" s="5" t="s">
        <v>5261</v>
      </c>
      <c r="F1249" s="5" t="s">
        <v>143</v>
      </c>
      <c r="G1249" s="5">
        <v>19</v>
      </c>
      <c r="H1249" s="5" t="s">
        <v>17834</v>
      </c>
      <c r="I1249" s="5" t="s">
        <v>5262</v>
      </c>
      <c r="J1249" s="5">
        <v>15878689942</v>
      </c>
      <c r="K1249" s="5" t="s">
        <v>27</v>
      </c>
      <c r="L1249" s="10"/>
      <c r="M1249" s="5"/>
      <c r="N1249" s="5" t="s">
        <v>27</v>
      </c>
      <c r="O1249" s="10"/>
      <c r="P1249" s="5"/>
      <c r="Q1249" s="5"/>
      <c r="R1249" s="5"/>
      <c r="S1249" s="5"/>
    </row>
    <row r="1250" customFormat="1" hidden="1" spans="1:19">
      <c r="A1250" s="5">
        <v>1247</v>
      </c>
      <c r="B1250" s="5" t="s">
        <v>5263</v>
      </c>
      <c r="C1250" s="5"/>
      <c r="D1250" s="5" t="s">
        <v>280</v>
      </c>
      <c r="E1250" s="5" t="s">
        <v>5264</v>
      </c>
      <c r="F1250" s="5" t="s">
        <v>24</v>
      </c>
      <c r="G1250" s="5">
        <v>18</v>
      </c>
      <c r="H1250" s="5" t="s">
        <v>20038</v>
      </c>
      <c r="I1250" s="5" t="s">
        <v>5265</v>
      </c>
      <c r="J1250" s="5">
        <v>18776861688</v>
      </c>
      <c r="K1250" s="5" t="s">
        <v>27</v>
      </c>
      <c r="L1250" s="10"/>
      <c r="M1250" s="5"/>
      <c r="N1250" s="5" t="s">
        <v>27</v>
      </c>
      <c r="O1250" s="10"/>
      <c r="P1250" s="5"/>
      <c r="Q1250" s="5"/>
      <c r="R1250" s="5"/>
      <c r="S1250" s="5"/>
    </row>
    <row r="1251" customFormat="1" hidden="1" spans="1:19">
      <c r="A1251" s="5">
        <v>1248</v>
      </c>
      <c r="B1251" s="5" t="s">
        <v>5266</v>
      </c>
      <c r="C1251" s="5"/>
      <c r="D1251" s="5" t="s">
        <v>280</v>
      </c>
      <c r="E1251" s="5" t="s">
        <v>5267</v>
      </c>
      <c r="F1251" s="5" t="s">
        <v>24</v>
      </c>
      <c r="G1251" s="5">
        <v>18</v>
      </c>
      <c r="H1251" s="5" t="s">
        <v>18068</v>
      </c>
      <c r="I1251" s="5" t="s">
        <v>5268</v>
      </c>
      <c r="J1251" s="5">
        <v>13641443495</v>
      </c>
      <c r="K1251" s="5" t="s">
        <v>27</v>
      </c>
      <c r="L1251" s="10"/>
      <c r="M1251" s="5"/>
      <c r="N1251" s="5" t="s">
        <v>27</v>
      </c>
      <c r="O1251" s="10"/>
      <c r="P1251" s="5"/>
      <c r="Q1251" s="5"/>
      <c r="R1251" s="5"/>
      <c r="S1251" s="5"/>
    </row>
    <row r="1252" customFormat="1" hidden="1" spans="1:19">
      <c r="A1252" s="5">
        <v>1249</v>
      </c>
      <c r="B1252" s="5" t="s">
        <v>5269</v>
      </c>
      <c r="C1252" s="5"/>
      <c r="D1252" s="5" t="s">
        <v>280</v>
      </c>
      <c r="E1252" s="5" t="s">
        <v>5270</v>
      </c>
      <c r="F1252" s="5" t="s">
        <v>24</v>
      </c>
      <c r="G1252" s="5">
        <v>19</v>
      </c>
      <c r="H1252" s="5" t="s">
        <v>5271</v>
      </c>
      <c r="I1252" s="5" t="s">
        <v>5272</v>
      </c>
      <c r="J1252" s="5">
        <v>18776879915</v>
      </c>
      <c r="K1252" s="5" t="s">
        <v>27</v>
      </c>
      <c r="L1252" s="10"/>
      <c r="M1252" s="5"/>
      <c r="N1252" s="5" t="s">
        <v>27</v>
      </c>
      <c r="O1252" s="10"/>
      <c r="P1252" s="5"/>
      <c r="Q1252" s="5"/>
      <c r="R1252" s="5"/>
      <c r="S1252" s="5"/>
    </row>
    <row r="1253" customFormat="1" hidden="1" spans="1:19">
      <c r="A1253" s="5">
        <v>1250</v>
      </c>
      <c r="B1253" s="5" t="s">
        <v>5273</v>
      </c>
      <c r="C1253" s="5"/>
      <c r="D1253" s="5" t="s">
        <v>280</v>
      </c>
      <c r="E1253" s="5" t="s">
        <v>5274</v>
      </c>
      <c r="F1253" s="5" t="s">
        <v>24</v>
      </c>
      <c r="G1253" s="5">
        <v>19</v>
      </c>
      <c r="H1253" s="5" t="s">
        <v>20039</v>
      </c>
      <c r="I1253" s="5" t="s">
        <v>5276</v>
      </c>
      <c r="J1253" s="5">
        <v>15277890675</v>
      </c>
      <c r="K1253" s="5" t="s">
        <v>27</v>
      </c>
      <c r="L1253" s="10"/>
      <c r="M1253" s="5"/>
      <c r="N1253" s="5" t="s">
        <v>27</v>
      </c>
      <c r="O1253" s="10"/>
      <c r="P1253" s="5"/>
      <c r="Q1253" s="5"/>
      <c r="R1253" s="5"/>
      <c r="S1253" s="5"/>
    </row>
    <row r="1254" customFormat="1" hidden="1" spans="1:19">
      <c r="A1254" s="5">
        <v>1251</v>
      </c>
      <c r="B1254" s="5" t="s">
        <v>5277</v>
      </c>
      <c r="C1254" s="5"/>
      <c r="D1254" s="5" t="s">
        <v>280</v>
      </c>
      <c r="E1254" s="5" t="s">
        <v>5278</v>
      </c>
      <c r="F1254" s="5" t="s">
        <v>24</v>
      </c>
      <c r="G1254" s="5">
        <v>18</v>
      </c>
      <c r="H1254" s="5" t="s">
        <v>20040</v>
      </c>
      <c r="I1254" s="5" t="s">
        <v>5280</v>
      </c>
      <c r="J1254" s="5">
        <v>13977837374</v>
      </c>
      <c r="K1254" s="5" t="s">
        <v>27</v>
      </c>
      <c r="L1254" s="10"/>
      <c r="M1254" s="5"/>
      <c r="N1254" s="5"/>
      <c r="O1254" s="10"/>
      <c r="P1254" s="5"/>
      <c r="Q1254" s="5"/>
      <c r="R1254" s="5"/>
      <c r="S1254" s="5"/>
    </row>
    <row r="1255" customFormat="1" hidden="1" spans="1:19">
      <c r="A1255" s="5">
        <v>1252</v>
      </c>
      <c r="B1255" s="5" t="s">
        <v>5281</v>
      </c>
      <c r="C1255" s="5"/>
      <c r="D1255" s="5" t="s">
        <v>280</v>
      </c>
      <c r="E1255" s="5" t="s">
        <v>5282</v>
      </c>
      <c r="F1255" s="5" t="s">
        <v>24</v>
      </c>
      <c r="G1255" s="5">
        <v>18</v>
      </c>
      <c r="H1255" s="5" t="s">
        <v>5283</v>
      </c>
      <c r="I1255" s="5" t="s">
        <v>5284</v>
      </c>
      <c r="J1255" s="5">
        <v>18934943044</v>
      </c>
      <c r="K1255" s="5" t="s">
        <v>27</v>
      </c>
      <c r="L1255" s="10"/>
      <c r="M1255" s="5"/>
      <c r="N1255" s="5" t="s">
        <v>27</v>
      </c>
      <c r="O1255" s="10"/>
      <c r="P1255" s="5"/>
      <c r="Q1255" s="5"/>
      <c r="R1255" s="5"/>
      <c r="S1255" s="5"/>
    </row>
    <row r="1256" customFormat="1" hidden="1" spans="1:19">
      <c r="A1256" s="5">
        <v>1253</v>
      </c>
      <c r="B1256" s="5" t="s">
        <v>5285</v>
      </c>
      <c r="C1256" s="5"/>
      <c r="D1256" s="5" t="s">
        <v>280</v>
      </c>
      <c r="E1256" s="5" t="s">
        <v>5286</v>
      </c>
      <c r="F1256" s="5" t="s">
        <v>143</v>
      </c>
      <c r="G1256" s="5">
        <v>18</v>
      </c>
      <c r="H1256" s="5" t="s">
        <v>2019</v>
      </c>
      <c r="I1256" s="5" t="s">
        <v>2890</v>
      </c>
      <c r="J1256" s="5">
        <v>13676270764</v>
      </c>
      <c r="K1256" s="5" t="s">
        <v>27</v>
      </c>
      <c r="L1256" s="10"/>
      <c r="M1256" s="5"/>
      <c r="N1256" s="5" t="s">
        <v>27</v>
      </c>
      <c r="O1256" s="10"/>
      <c r="P1256" s="5"/>
      <c r="Q1256" s="5"/>
      <c r="R1256" s="5"/>
      <c r="S1256" s="5"/>
    </row>
    <row r="1257" customFormat="1" hidden="1" spans="1:19">
      <c r="A1257" s="5">
        <v>1254</v>
      </c>
      <c r="B1257" s="5" t="s">
        <v>5289</v>
      </c>
      <c r="C1257" s="5"/>
      <c r="D1257" s="5" t="s">
        <v>280</v>
      </c>
      <c r="E1257" s="5" t="s">
        <v>5290</v>
      </c>
      <c r="F1257" s="5" t="s">
        <v>143</v>
      </c>
      <c r="G1257" s="5">
        <v>21</v>
      </c>
      <c r="H1257" s="5" t="s">
        <v>5291</v>
      </c>
      <c r="I1257" s="5" t="s">
        <v>5292</v>
      </c>
      <c r="J1257" s="5">
        <v>13471801424</v>
      </c>
      <c r="K1257" s="5" t="s">
        <v>27</v>
      </c>
      <c r="L1257" s="10"/>
      <c r="M1257" s="5"/>
      <c r="N1257" s="5" t="s">
        <v>27</v>
      </c>
      <c r="O1257" s="10"/>
      <c r="P1257" s="5"/>
      <c r="Q1257" s="5"/>
      <c r="R1257" s="5"/>
      <c r="S1257" s="5"/>
    </row>
    <row r="1258" customFormat="1" hidden="1" spans="1:19">
      <c r="A1258" s="5">
        <v>1255</v>
      </c>
      <c r="B1258" s="5" t="s">
        <v>5294</v>
      </c>
      <c r="C1258" s="5"/>
      <c r="D1258" s="5" t="s">
        <v>280</v>
      </c>
      <c r="E1258" s="5" t="s">
        <v>5295</v>
      </c>
      <c r="F1258" s="5" t="s">
        <v>143</v>
      </c>
      <c r="G1258" s="5">
        <v>19</v>
      </c>
      <c r="H1258" s="5" t="s">
        <v>18041</v>
      </c>
      <c r="I1258" s="5" t="s">
        <v>5297</v>
      </c>
      <c r="J1258" s="5" t="s">
        <v>5298</v>
      </c>
      <c r="K1258" s="5" t="s">
        <v>27</v>
      </c>
      <c r="L1258" s="10"/>
      <c r="M1258" s="5"/>
      <c r="N1258" s="5" t="s">
        <v>27</v>
      </c>
      <c r="O1258" s="10"/>
      <c r="P1258" s="5"/>
      <c r="Q1258" s="5"/>
      <c r="R1258" s="5"/>
      <c r="S1258" s="5"/>
    </row>
    <row r="1259" customFormat="1" hidden="1" spans="1:19">
      <c r="A1259" s="5">
        <v>1256</v>
      </c>
      <c r="B1259" s="5" t="s">
        <v>5299</v>
      </c>
      <c r="C1259" s="5"/>
      <c r="D1259" s="5" t="s">
        <v>280</v>
      </c>
      <c r="E1259" s="5" t="s">
        <v>5300</v>
      </c>
      <c r="F1259" s="5" t="s">
        <v>24</v>
      </c>
      <c r="G1259" s="5">
        <v>20</v>
      </c>
      <c r="H1259" s="5" t="s">
        <v>20041</v>
      </c>
      <c r="I1259" s="5" t="s">
        <v>5302</v>
      </c>
      <c r="J1259" s="5">
        <v>18877825090</v>
      </c>
      <c r="K1259" s="5" t="s">
        <v>27</v>
      </c>
      <c r="L1259" s="10"/>
      <c r="M1259" s="5"/>
      <c r="N1259" s="5" t="s">
        <v>27</v>
      </c>
      <c r="O1259" s="10"/>
      <c r="P1259" s="5"/>
      <c r="Q1259" s="5"/>
      <c r="R1259" s="5"/>
      <c r="S1259" s="5"/>
    </row>
    <row r="1260" customFormat="1" hidden="1" spans="1:19">
      <c r="A1260" s="5">
        <v>1257</v>
      </c>
      <c r="B1260" s="5" t="s">
        <v>5303</v>
      </c>
      <c r="C1260" s="5"/>
      <c r="D1260" s="5" t="s">
        <v>280</v>
      </c>
      <c r="E1260" s="5" t="s">
        <v>5304</v>
      </c>
      <c r="F1260" s="5" t="s">
        <v>24</v>
      </c>
      <c r="G1260" s="5">
        <v>18</v>
      </c>
      <c r="H1260" s="5" t="s">
        <v>5305</v>
      </c>
      <c r="I1260" s="5" t="s">
        <v>5306</v>
      </c>
      <c r="J1260" s="5">
        <v>15977846997</v>
      </c>
      <c r="K1260" s="5" t="s">
        <v>27</v>
      </c>
      <c r="L1260" s="10"/>
      <c r="M1260" s="5"/>
      <c r="N1260" s="5" t="s">
        <v>30</v>
      </c>
      <c r="O1260" s="10"/>
      <c r="P1260" s="5"/>
      <c r="Q1260" s="5"/>
      <c r="R1260" s="5"/>
      <c r="S1260" s="5"/>
    </row>
    <row r="1261" customFormat="1" hidden="1" spans="1:19">
      <c r="A1261" s="5">
        <v>1258</v>
      </c>
      <c r="B1261" s="5" t="s">
        <v>5308</v>
      </c>
      <c r="C1261" s="5"/>
      <c r="D1261" s="5" t="s">
        <v>280</v>
      </c>
      <c r="E1261" s="5" t="s">
        <v>5309</v>
      </c>
      <c r="F1261" s="5" t="s">
        <v>143</v>
      </c>
      <c r="G1261" s="5">
        <v>20</v>
      </c>
      <c r="H1261" s="5" t="s">
        <v>20042</v>
      </c>
      <c r="I1261" s="5" t="s">
        <v>5311</v>
      </c>
      <c r="J1261" s="5">
        <v>15012621826</v>
      </c>
      <c r="K1261" s="5" t="s">
        <v>27</v>
      </c>
      <c r="L1261" s="10"/>
      <c r="M1261" s="5"/>
      <c r="N1261" s="5" t="s">
        <v>27</v>
      </c>
      <c r="O1261" s="10"/>
      <c r="P1261" s="5"/>
      <c r="Q1261" s="5"/>
      <c r="R1261" s="5"/>
      <c r="S1261" s="5"/>
    </row>
    <row r="1262" customFormat="1" hidden="1" spans="1:19">
      <c r="A1262" s="5">
        <v>1259</v>
      </c>
      <c r="B1262" s="5" t="s">
        <v>5312</v>
      </c>
      <c r="C1262" s="5"/>
      <c r="D1262" s="5" t="s">
        <v>280</v>
      </c>
      <c r="E1262" s="5" t="s">
        <v>5313</v>
      </c>
      <c r="F1262" s="5" t="s">
        <v>143</v>
      </c>
      <c r="G1262" s="5">
        <v>19</v>
      </c>
      <c r="H1262" s="5" t="s">
        <v>20043</v>
      </c>
      <c r="I1262" s="5" t="s">
        <v>5314</v>
      </c>
      <c r="J1262" s="5">
        <v>15878686378</v>
      </c>
      <c r="K1262" s="5" t="s">
        <v>27</v>
      </c>
      <c r="L1262" s="10"/>
      <c r="M1262" s="5"/>
      <c r="N1262" s="5" t="s">
        <v>27</v>
      </c>
      <c r="O1262" s="10"/>
      <c r="P1262" s="5"/>
      <c r="Q1262" s="5"/>
      <c r="R1262" s="5"/>
      <c r="S1262" s="5"/>
    </row>
    <row r="1263" customFormat="1" hidden="1" spans="1:19">
      <c r="A1263" s="5">
        <v>1260</v>
      </c>
      <c r="B1263" s="5" t="s">
        <v>5315</v>
      </c>
      <c r="C1263" s="5"/>
      <c r="D1263" s="5" t="s">
        <v>280</v>
      </c>
      <c r="E1263" s="5" t="s">
        <v>5316</v>
      </c>
      <c r="F1263" s="5" t="s">
        <v>24</v>
      </c>
      <c r="G1263" s="5">
        <v>18</v>
      </c>
      <c r="H1263" s="5" t="s">
        <v>21631</v>
      </c>
      <c r="I1263" s="5" t="s">
        <v>5318</v>
      </c>
      <c r="J1263" s="5">
        <v>15277852753</v>
      </c>
      <c r="K1263" s="5"/>
      <c r="L1263" s="10"/>
      <c r="M1263" s="5"/>
      <c r="N1263" s="5"/>
      <c r="O1263" s="10"/>
      <c r="P1263" s="5"/>
      <c r="Q1263" s="5"/>
      <c r="R1263" s="5"/>
      <c r="S1263" s="5"/>
    </row>
    <row r="1264" customFormat="1" hidden="1" spans="1:19">
      <c r="A1264" s="5">
        <v>1261</v>
      </c>
      <c r="B1264" s="5" t="s">
        <v>5319</v>
      </c>
      <c r="C1264" s="5"/>
      <c r="D1264" s="5" t="s">
        <v>280</v>
      </c>
      <c r="E1264" s="5" t="s">
        <v>5320</v>
      </c>
      <c r="F1264" s="5" t="s">
        <v>143</v>
      </c>
      <c r="G1264" s="5">
        <v>19</v>
      </c>
      <c r="H1264" s="5" t="s">
        <v>5321</v>
      </c>
      <c r="I1264" s="5" t="s">
        <v>5322</v>
      </c>
      <c r="J1264" s="5">
        <v>19127010893</v>
      </c>
      <c r="K1264" s="5" t="s">
        <v>27</v>
      </c>
      <c r="L1264" s="10"/>
      <c r="M1264" s="5"/>
      <c r="N1264" s="5" t="s">
        <v>27</v>
      </c>
      <c r="O1264" s="10"/>
      <c r="P1264" s="5"/>
      <c r="Q1264" s="5"/>
      <c r="R1264" s="5"/>
      <c r="S1264" s="5"/>
    </row>
    <row r="1265" customFormat="1" hidden="1" spans="1:19">
      <c r="A1265" s="5">
        <v>1262</v>
      </c>
      <c r="B1265" s="5" t="s">
        <v>5323</v>
      </c>
      <c r="C1265" s="5"/>
      <c r="D1265" s="5" t="s">
        <v>280</v>
      </c>
      <c r="E1265" s="5" t="s">
        <v>5324</v>
      </c>
      <c r="F1265" s="5" t="s">
        <v>24</v>
      </c>
      <c r="G1265" s="5">
        <v>21</v>
      </c>
      <c r="H1265" s="5" t="s">
        <v>5325</v>
      </c>
      <c r="I1265" s="5" t="s">
        <v>5326</v>
      </c>
      <c r="J1265" s="5">
        <v>17307781041</v>
      </c>
      <c r="K1265" s="5" t="s">
        <v>27</v>
      </c>
      <c r="L1265" s="10"/>
      <c r="M1265" s="5"/>
      <c r="N1265" s="5" t="s">
        <v>27</v>
      </c>
      <c r="O1265" s="10"/>
      <c r="P1265" s="5"/>
      <c r="Q1265" s="5"/>
      <c r="R1265" s="5"/>
      <c r="S1265" s="5"/>
    </row>
    <row r="1266" customFormat="1" hidden="1" spans="1:19">
      <c r="A1266" s="5">
        <v>1263</v>
      </c>
      <c r="B1266" s="5" t="s">
        <v>5327</v>
      </c>
      <c r="C1266" s="5"/>
      <c r="D1266" s="5" t="s">
        <v>280</v>
      </c>
      <c r="E1266" s="5" t="s">
        <v>5328</v>
      </c>
      <c r="F1266" s="5" t="s">
        <v>24</v>
      </c>
      <c r="G1266" s="5">
        <v>18</v>
      </c>
      <c r="H1266" s="5" t="s">
        <v>5329</v>
      </c>
      <c r="I1266" s="5" t="s">
        <v>5330</v>
      </c>
      <c r="J1266" s="5" t="s">
        <v>5331</v>
      </c>
      <c r="K1266" s="5" t="s">
        <v>27</v>
      </c>
      <c r="L1266" s="10"/>
      <c r="M1266" s="5"/>
      <c r="N1266" s="5" t="s">
        <v>27</v>
      </c>
      <c r="O1266" s="10"/>
      <c r="P1266" s="5"/>
      <c r="Q1266" s="5"/>
      <c r="R1266" s="5"/>
      <c r="S1266" s="5"/>
    </row>
    <row r="1267" customFormat="1" hidden="1" spans="1:19">
      <c r="A1267" s="5">
        <v>1264</v>
      </c>
      <c r="B1267" s="5" t="s">
        <v>5332</v>
      </c>
      <c r="C1267" s="5"/>
      <c r="D1267" s="5" t="s">
        <v>280</v>
      </c>
      <c r="E1267" s="5" t="s">
        <v>5333</v>
      </c>
      <c r="F1267" s="5" t="s">
        <v>143</v>
      </c>
      <c r="G1267" s="5">
        <v>18</v>
      </c>
      <c r="H1267" s="5" t="s">
        <v>19198</v>
      </c>
      <c r="I1267" s="5" t="s">
        <v>5335</v>
      </c>
      <c r="J1267" s="5">
        <v>13557283941</v>
      </c>
      <c r="K1267" s="5" t="s">
        <v>27</v>
      </c>
      <c r="L1267" s="10">
        <v>44331</v>
      </c>
      <c r="M1267" s="5"/>
      <c r="N1267" s="5" t="s">
        <v>27</v>
      </c>
      <c r="O1267" s="10">
        <v>44366</v>
      </c>
      <c r="P1267" s="5"/>
      <c r="Q1267" s="5"/>
      <c r="R1267" s="5"/>
      <c r="S1267" s="5"/>
    </row>
    <row r="1268" customFormat="1" hidden="1" spans="1:19">
      <c r="A1268" s="5">
        <v>1265</v>
      </c>
      <c r="B1268" s="5" t="s">
        <v>5337</v>
      </c>
      <c r="C1268" s="5"/>
      <c r="D1268" s="5" t="s">
        <v>285</v>
      </c>
      <c r="E1268" s="5" t="s">
        <v>5338</v>
      </c>
      <c r="F1268" s="5" t="s">
        <v>143</v>
      </c>
      <c r="G1268" s="5">
        <v>19</v>
      </c>
      <c r="H1268" s="5" t="s">
        <v>19210</v>
      </c>
      <c r="I1268" s="5" t="s">
        <v>5340</v>
      </c>
      <c r="J1268" s="5">
        <v>15878822778</v>
      </c>
      <c r="K1268" s="5" t="s">
        <v>27</v>
      </c>
      <c r="L1268" s="10"/>
      <c r="M1268" s="5"/>
      <c r="N1268" s="5" t="s">
        <v>27</v>
      </c>
      <c r="O1268" s="10"/>
      <c r="P1268" s="5"/>
      <c r="Q1268" s="5"/>
      <c r="R1268" s="5"/>
      <c r="S1268" s="5"/>
    </row>
    <row r="1269" customFormat="1" hidden="1" spans="1:19">
      <c r="A1269" s="5">
        <v>1266</v>
      </c>
      <c r="B1269" s="5" t="s">
        <v>5342</v>
      </c>
      <c r="C1269" s="5"/>
      <c r="D1269" s="5" t="s">
        <v>285</v>
      </c>
      <c r="E1269" s="5" t="s">
        <v>5343</v>
      </c>
      <c r="F1269" s="5" t="s">
        <v>143</v>
      </c>
      <c r="G1269" s="5">
        <v>18</v>
      </c>
      <c r="H1269" s="5" t="s">
        <v>5344</v>
      </c>
      <c r="I1269" s="5" t="s">
        <v>5345</v>
      </c>
      <c r="J1269" s="5">
        <v>15078611746</v>
      </c>
      <c r="K1269" s="5" t="s">
        <v>27</v>
      </c>
      <c r="L1269" s="10"/>
      <c r="M1269" s="5"/>
      <c r="N1269" s="5" t="s">
        <v>30</v>
      </c>
      <c r="O1269" s="10"/>
      <c r="P1269" s="5"/>
      <c r="Q1269" s="5"/>
      <c r="R1269" s="5"/>
      <c r="S1269" s="5"/>
    </row>
    <row r="1270" customFormat="1" hidden="1" spans="1:19">
      <c r="A1270" s="5">
        <v>1267</v>
      </c>
      <c r="B1270" s="5" t="s">
        <v>5346</v>
      </c>
      <c r="C1270" s="5"/>
      <c r="D1270" s="5" t="s">
        <v>285</v>
      </c>
      <c r="E1270" s="5" t="s">
        <v>5347</v>
      </c>
      <c r="F1270" s="5" t="s">
        <v>143</v>
      </c>
      <c r="G1270" s="5">
        <v>18</v>
      </c>
      <c r="H1270" s="5" t="s">
        <v>579</v>
      </c>
      <c r="I1270" s="5" t="s">
        <v>5348</v>
      </c>
      <c r="J1270" s="5">
        <v>15107571276</v>
      </c>
      <c r="K1270" s="5" t="s">
        <v>27</v>
      </c>
      <c r="L1270" s="10"/>
      <c r="M1270" s="5"/>
      <c r="N1270" s="5" t="s">
        <v>27</v>
      </c>
      <c r="O1270" s="10"/>
      <c r="P1270" s="5"/>
      <c r="Q1270" s="5"/>
      <c r="R1270" s="5"/>
      <c r="S1270" s="5"/>
    </row>
    <row r="1271" customFormat="1" hidden="1" spans="1:19">
      <c r="A1271" s="5">
        <v>1268</v>
      </c>
      <c r="B1271" s="5" t="s">
        <v>5350</v>
      </c>
      <c r="C1271" s="5"/>
      <c r="D1271" s="5" t="s">
        <v>285</v>
      </c>
      <c r="E1271" s="5" t="s">
        <v>5351</v>
      </c>
      <c r="F1271" s="5" t="s">
        <v>24</v>
      </c>
      <c r="G1271" s="5">
        <v>19</v>
      </c>
      <c r="H1271" s="5" t="s">
        <v>18405</v>
      </c>
      <c r="I1271" s="5" t="s">
        <v>5352</v>
      </c>
      <c r="J1271" s="5">
        <v>19907882548</v>
      </c>
      <c r="K1271" s="5" t="s">
        <v>27</v>
      </c>
      <c r="L1271" s="10"/>
      <c r="M1271" s="5"/>
      <c r="N1271" s="5" t="s">
        <v>27</v>
      </c>
      <c r="O1271" s="10"/>
      <c r="P1271" s="5"/>
      <c r="Q1271" s="5"/>
      <c r="R1271" s="5"/>
      <c r="S1271" s="5"/>
    </row>
    <row r="1272" customFormat="1" hidden="1" spans="1:19">
      <c r="A1272" s="5">
        <v>1269</v>
      </c>
      <c r="B1272" s="5" t="s">
        <v>5353</v>
      </c>
      <c r="C1272" s="5"/>
      <c r="D1272" s="5" t="s">
        <v>285</v>
      </c>
      <c r="E1272" s="5" t="s">
        <v>5354</v>
      </c>
      <c r="F1272" s="5" t="s">
        <v>143</v>
      </c>
      <c r="G1272" s="5">
        <v>19</v>
      </c>
      <c r="H1272" s="5" t="s">
        <v>18005</v>
      </c>
      <c r="I1272" s="5" t="s">
        <v>5355</v>
      </c>
      <c r="J1272" s="5">
        <v>13481867942</v>
      </c>
      <c r="K1272" s="5" t="s">
        <v>27</v>
      </c>
      <c r="L1272" s="10"/>
      <c r="M1272" s="5"/>
      <c r="N1272" s="5" t="s">
        <v>27</v>
      </c>
      <c r="O1272" s="10"/>
      <c r="P1272" s="5"/>
      <c r="Q1272" s="5"/>
      <c r="R1272" s="5"/>
      <c r="S1272" s="5"/>
    </row>
    <row r="1273" customFormat="1" hidden="1" spans="1:19">
      <c r="A1273" s="5">
        <v>1270</v>
      </c>
      <c r="B1273" s="5" t="s">
        <v>5356</v>
      </c>
      <c r="C1273" s="5"/>
      <c r="D1273" s="5" t="s">
        <v>285</v>
      </c>
      <c r="E1273" s="5" t="s">
        <v>5357</v>
      </c>
      <c r="F1273" s="5" t="s">
        <v>143</v>
      </c>
      <c r="G1273" s="5">
        <v>18</v>
      </c>
      <c r="H1273" s="5" t="s">
        <v>20044</v>
      </c>
      <c r="I1273" s="5" t="s">
        <v>5359</v>
      </c>
      <c r="J1273" s="5">
        <v>18278874996</v>
      </c>
      <c r="K1273" s="5" t="s">
        <v>27</v>
      </c>
      <c r="L1273" s="10"/>
      <c r="M1273" s="5"/>
      <c r="N1273" s="5" t="s">
        <v>27</v>
      </c>
      <c r="O1273" s="10"/>
      <c r="P1273" s="5"/>
      <c r="Q1273" s="5"/>
      <c r="R1273" s="5"/>
      <c r="S1273" s="5"/>
    </row>
    <row r="1274" customFormat="1" hidden="1" spans="1:19">
      <c r="A1274" s="5">
        <v>1271</v>
      </c>
      <c r="B1274" s="5" t="s">
        <v>5360</v>
      </c>
      <c r="C1274" s="5"/>
      <c r="D1274" s="5" t="s">
        <v>285</v>
      </c>
      <c r="E1274" s="5" t="s">
        <v>5361</v>
      </c>
      <c r="F1274" s="5" t="s">
        <v>143</v>
      </c>
      <c r="G1274" s="5">
        <v>19</v>
      </c>
      <c r="H1274" s="5" t="s">
        <v>5362</v>
      </c>
      <c r="I1274" s="5" t="s">
        <v>5363</v>
      </c>
      <c r="J1274" s="5">
        <v>13728828145</v>
      </c>
      <c r="K1274" s="5" t="s">
        <v>27</v>
      </c>
      <c r="L1274" s="10"/>
      <c r="M1274" s="5"/>
      <c r="N1274" s="5" t="s">
        <v>27</v>
      </c>
      <c r="O1274" s="10"/>
      <c r="P1274" s="5"/>
      <c r="Q1274" s="5"/>
      <c r="R1274" s="5"/>
      <c r="S1274" s="5"/>
    </row>
    <row r="1275" customFormat="1" hidden="1" spans="1:19">
      <c r="A1275" s="5">
        <v>1272</v>
      </c>
      <c r="B1275" s="5" t="s">
        <v>5364</v>
      </c>
      <c r="C1275" s="5"/>
      <c r="D1275" s="5" t="s">
        <v>285</v>
      </c>
      <c r="E1275" s="5" t="s">
        <v>5365</v>
      </c>
      <c r="F1275" s="5" t="s">
        <v>143</v>
      </c>
      <c r="G1275" s="5">
        <v>18</v>
      </c>
      <c r="H1275" s="5" t="s">
        <v>20045</v>
      </c>
      <c r="I1275" s="5" t="s">
        <v>5367</v>
      </c>
      <c r="J1275" s="5">
        <v>13544714032</v>
      </c>
      <c r="K1275" s="5" t="s">
        <v>27</v>
      </c>
      <c r="L1275" s="10"/>
      <c r="M1275" s="5"/>
      <c r="N1275" s="5" t="s">
        <v>27</v>
      </c>
      <c r="O1275" s="10"/>
      <c r="P1275" s="5"/>
      <c r="Q1275" s="5"/>
      <c r="R1275" s="5"/>
      <c r="S1275" s="5"/>
    </row>
    <row r="1276" customFormat="1" hidden="1" spans="1:19">
      <c r="A1276" s="5">
        <v>1273</v>
      </c>
      <c r="B1276" s="5" t="s">
        <v>5368</v>
      </c>
      <c r="C1276" s="5"/>
      <c r="D1276" s="5" t="s">
        <v>285</v>
      </c>
      <c r="E1276" s="5" t="s">
        <v>5369</v>
      </c>
      <c r="F1276" s="5" t="s">
        <v>143</v>
      </c>
      <c r="G1276" s="5">
        <v>19</v>
      </c>
      <c r="H1276" s="5" t="s">
        <v>1871</v>
      </c>
      <c r="I1276" s="5" t="s">
        <v>5370</v>
      </c>
      <c r="J1276" s="5" t="s">
        <v>5371</v>
      </c>
      <c r="K1276" s="5" t="s">
        <v>27</v>
      </c>
      <c r="L1276" s="10"/>
      <c r="M1276" s="5"/>
      <c r="N1276" s="5" t="s">
        <v>27</v>
      </c>
      <c r="O1276" s="10"/>
      <c r="P1276" s="5"/>
      <c r="Q1276" s="5"/>
      <c r="R1276" s="5"/>
      <c r="S1276" s="5"/>
    </row>
    <row r="1277" customFormat="1" hidden="1" spans="1:19">
      <c r="A1277" s="5">
        <v>1274</v>
      </c>
      <c r="B1277" s="5" t="s">
        <v>5372</v>
      </c>
      <c r="C1277" s="5"/>
      <c r="D1277" s="5" t="s">
        <v>285</v>
      </c>
      <c r="E1277" s="5" t="s">
        <v>5373</v>
      </c>
      <c r="F1277" s="5" t="s">
        <v>143</v>
      </c>
      <c r="G1277" s="5">
        <v>18</v>
      </c>
      <c r="H1277" s="5" t="s">
        <v>20046</v>
      </c>
      <c r="I1277" s="5" t="s">
        <v>5375</v>
      </c>
      <c r="J1277" s="5">
        <v>13393667210</v>
      </c>
      <c r="K1277" s="5" t="s">
        <v>27</v>
      </c>
      <c r="L1277" s="10"/>
      <c r="M1277" s="5"/>
      <c r="N1277" s="5" t="s">
        <v>27</v>
      </c>
      <c r="O1277" s="10"/>
      <c r="P1277" s="5"/>
      <c r="Q1277" s="5"/>
      <c r="R1277" s="5"/>
      <c r="S1277" s="5"/>
    </row>
    <row r="1278" customFormat="1" hidden="1" spans="1:19">
      <c r="A1278" s="5">
        <v>1275</v>
      </c>
      <c r="B1278" s="5" t="s">
        <v>5377</v>
      </c>
      <c r="C1278" s="5"/>
      <c r="D1278" s="5" t="s">
        <v>285</v>
      </c>
      <c r="E1278" s="5" t="s">
        <v>5378</v>
      </c>
      <c r="F1278" s="5" t="s">
        <v>143</v>
      </c>
      <c r="G1278" s="5">
        <v>19</v>
      </c>
      <c r="H1278" s="5" t="s">
        <v>20047</v>
      </c>
      <c r="I1278" s="5" t="s">
        <v>5380</v>
      </c>
      <c r="J1278" s="5">
        <v>18176483728</v>
      </c>
      <c r="K1278" s="5" t="s">
        <v>27</v>
      </c>
      <c r="L1278" s="10"/>
      <c r="M1278" s="5"/>
      <c r="N1278" s="5" t="s">
        <v>27</v>
      </c>
      <c r="O1278" s="10"/>
      <c r="P1278" s="5"/>
      <c r="Q1278" s="5"/>
      <c r="R1278" s="5"/>
      <c r="S1278" s="5"/>
    </row>
    <row r="1279" customFormat="1" hidden="1" spans="1:19">
      <c r="A1279" s="5">
        <v>1276</v>
      </c>
      <c r="B1279" s="5" t="s">
        <v>5381</v>
      </c>
      <c r="C1279" s="5"/>
      <c r="D1279" s="5" t="s">
        <v>285</v>
      </c>
      <c r="E1279" s="5" t="s">
        <v>5382</v>
      </c>
      <c r="F1279" s="5" t="s">
        <v>143</v>
      </c>
      <c r="G1279" s="5">
        <v>19</v>
      </c>
      <c r="H1279" s="5" t="s">
        <v>5383</v>
      </c>
      <c r="I1279" s="5" t="s">
        <v>5384</v>
      </c>
      <c r="J1279" s="5">
        <v>15078638577</v>
      </c>
      <c r="K1279" s="5" t="s">
        <v>27</v>
      </c>
      <c r="L1279" s="10"/>
      <c r="M1279" s="5"/>
      <c r="N1279" s="5" t="s">
        <v>27</v>
      </c>
      <c r="O1279" s="10"/>
      <c r="P1279" s="5"/>
      <c r="Q1279" s="5"/>
      <c r="R1279" s="5"/>
      <c r="S1279" s="5"/>
    </row>
    <row r="1280" customFormat="1" hidden="1" spans="1:19">
      <c r="A1280" s="5">
        <v>1277</v>
      </c>
      <c r="B1280" s="5" t="s">
        <v>5385</v>
      </c>
      <c r="C1280" s="5"/>
      <c r="D1280" s="5" t="s">
        <v>285</v>
      </c>
      <c r="E1280" s="5" t="s">
        <v>5386</v>
      </c>
      <c r="F1280" s="5" t="s">
        <v>24</v>
      </c>
      <c r="G1280" s="5">
        <v>20</v>
      </c>
      <c r="H1280" s="5" t="s">
        <v>5387</v>
      </c>
      <c r="I1280" s="5" t="s">
        <v>5388</v>
      </c>
      <c r="J1280" s="5">
        <v>15384258110</v>
      </c>
      <c r="K1280" s="5" t="s">
        <v>27</v>
      </c>
      <c r="L1280" s="10"/>
      <c r="M1280" s="5"/>
      <c r="N1280" s="5" t="s">
        <v>27</v>
      </c>
      <c r="O1280" s="10"/>
      <c r="P1280" s="5"/>
      <c r="Q1280" s="5"/>
      <c r="R1280" s="5"/>
      <c r="S1280" s="5"/>
    </row>
    <row r="1281" customFormat="1" hidden="1" spans="1:19">
      <c r="A1281" s="5">
        <v>1278</v>
      </c>
      <c r="B1281" s="5" t="s">
        <v>5389</v>
      </c>
      <c r="C1281" s="5"/>
      <c r="D1281" s="5" t="s">
        <v>285</v>
      </c>
      <c r="E1281" s="5" t="s">
        <v>5390</v>
      </c>
      <c r="F1281" s="5" t="s">
        <v>143</v>
      </c>
      <c r="G1281" s="5">
        <v>16</v>
      </c>
      <c r="H1281" s="5" t="s">
        <v>5391</v>
      </c>
      <c r="I1281" s="5" t="s">
        <v>5392</v>
      </c>
      <c r="J1281" s="5">
        <v>18978894130</v>
      </c>
      <c r="K1281" s="5"/>
      <c r="L1281" s="10"/>
      <c r="M1281" s="5"/>
      <c r="N1281" s="5"/>
      <c r="O1281" s="10"/>
      <c r="P1281" s="5"/>
      <c r="Q1281" s="5"/>
      <c r="R1281" s="5"/>
      <c r="S1281" s="5"/>
    </row>
    <row r="1282" customFormat="1" hidden="1" spans="1:19">
      <c r="A1282" s="5">
        <v>1279</v>
      </c>
      <c r="B1282" s="5" t="s">
        <v>5394</v>
      </c>
      <c r="C1282" s="5"/>
      <c r="D1282" s="5" t="s">
        <v>285</v>
      </c>
      <c r="E1282" s="5" t="s">
        <v>5395</v>
      </c>
      <c r="F1282" s="5" t="s">
        <v>143</v>
      </c>
      <c r="G1282" s="5">
        <v>18</v>
      </c>
      <c r="H1282" s="5" t="s">
        <v>5396</v>
      </c>
      <c r="I1282" s="5" t="s">
        <v>5397</v>
      </c>
      <c r="J1282" s="5">
        <v>18877853872</v>
      </c>
      <c r="K1282" s="5" t="s">
        <v>27</v>
      </c>
      <c r="L1282" s="10"/>
      <c r="M1282" s="5"/>
      <c r="N1282" s="5" t="s">
        <v>27</v>
      </c>
      <c r="O1282" s="10"/>
      <c r="P1282" s="5"/>
      <c r="Q1282" s="5"/>
      <c r="R1282" s="5"/>
      <c r="S1282" s="5"/>
    </row>
    <row r="1283" customFormat="1" hidden="1" spans="1:19">
      <c r="A1283" s="5">
        <v>1280</v>
      </c>
      <c r="B1283" s="5" t="s">
        <v>5399</v>
      </c>
      <c r="C1283" s="5"/>
      <c r="D1283" s="5" t="s">
        <v>285</v>
      </c>
      <c r="E1283" s="5" t="s">
        <v>5400</v>
      </c>
      <c r="F1283" s="5" t="s">
        <v>24</v>
      </c>
      <c r="G1283" s="5">
        <v>20</v>
      </c>
      <c r="H1283" s="5" t="s">
        <v>5401</v>
      </c>
      <c r="I1283" s="5" t="s">
        <v>2034</v>
      </c>
      <c r="J1283" s="5">
        <v>18776171442</v>
      </c>
      <c r="K1283" s="5" t="s">
        <v>27</v>
      </c>
      <c r="L1283" s="10"/>
      <c r="M1283" s="5"/>
      <c r="N1283" s="5" t="s">
        <v>27</v>
      </c>
      <c r="O1283" s="10"/>
      <c r="P1283" s="5"/>
      <c r="Q1283" s="5"/>
      <c r="R1283" s="5"/>
      <c r="S1283" s="5"/>
    </row>
    <row r="1284" customFormat="1" hidden="1" spans="1:19">
      <c r="A1284" s="5">
        <v>1281</v>
      </c>
      <c r="B1284" s="5" t="s">
        <v>5403</v>
      </c>
      <c r="C1284" s="5"/>
      <c r="D1284" s="5" t="s">
        <v>285</v>
      </c>
      <c r="E1284" s="5" t="s">
        <v>5404</v>
      </c>
      <c r="F1284" s="5" t="s">
        <v>143</v>
      </c>
      <c r="G1284" s="5">
        <v>18</v>
      </c>
      <c r="H1284" s="5" t="s">
        <v>20048</v>
      </c>
      <c r="I1284" s="5" t="s">
        <v>5406</v>
      </c>
      <c r="J1284" s="5">
        <v>15889794815</v>
      </c>
      <c r="K1284" s="5" t="s">
        <v>27</v>
      </c>
      <c r="L1284" s="10"/>
      <c r="M1284" s="5"/>
      <c r="N1284" s="5" t="s">
        <v>27</v>
      </c>
      <c r="O1284" s="10"/>
      <c r="P1284" s="5"/>
      <c r="Q1284" s="5"/>
      <c r="R1284" s="5"/>
      <c r="S1284" s="5"/>
    </row>
    <row r="1285" customFormat="1" hidden="1" spans="1:19">
      <c r="A1285" s="5">
        <v>1282</v>
      </c>
      <c r="B1285" s="5" t="s">
        <v>5407</v>
      </c>
      <c r="C1285" s="5"/>
      <c r="D1285" s="5" t="s">
        <v>285</v>
      </c>
      <c r="E1285" s="5" t="s">
        <v>5408</v>
      </c>
      <c r="F1285" s="5" t="s">
        <v>143</v>
      </c>
      <c r="G1285" s="5">
        <v>18</v>
      </c>
      <c r="H1285" s="5" t="s">
        <v>20049</v>
      </c>
      <c r="I1285" s="5" t="s">
        <v>5410</v>
      </c>
      <c r="J1285" s="5">
        <v>15949328466</v>
      </c>
      <c r="K1285" s="5" t="s">
        <v>27</v>
      </c>
      <c r="L1285" s="10"/>
      <c r="M1285" s="5"/>
      <c r="N1285" s="5" t="s">
        <v>27</v>
      </c>
      <c r="O1285" s="10"/>
      <c r="P1285" s="5"/>
      <c r="Q1285" s="5"/>
      <c r="R1285" s="5"/>
      <c r="S1285" s="5"/>
    </row>
    <row r="1286" customFormat="1" hidden="1" spans="1:19">
      <c r="A1286" s="5">
        <v>1283</v>
      </c>
      <c r="B1286" s="5" t="s">
        <v>5412</v>
      </c>
      <c r="C1286" s="5"/>
      <c r="D1286" s="5" t="s">
        <v>285</v>
      </c>
      <c r="E1286" s="5" t="s">
        <v>5413</v>
      </c>
      <c r="F1286" s="5" t="s">
        <v>24</v>
      </c>
      <c r="G1286" s="5">
        <v>20</v>
      </c>
      <c r="H1286" s="5" t="s">
        <v>4074</v>
      </c>
      <c r="I1286" s="5" t="s">
        <v>5414</v>
      </c>
      <c r="J1286" s="5">
        <v>15177895289</v>
      </c>
      <c r="K1286" s="5" t="s">
        <v>27</v>
      </c>
      <c r="L1286" s="10"/>
      <c r="M1286" s="5"/>
      <c r="N1286" s="5" t="s">
        <v>27</v>
      </c>
      <c r="O1286" s="10"/>
      <c r="P1286" s="5"/>
      <c r="Q1286" s="5"/>
      <c r="R1286" s="5"/>
      <c r="S1286" s="5"/>
    </row>
    <row r="1287" customFormat="1" hidden="1" spans="1:19">
      <c r="A1287" s="5">
        <v>1284</v>
      </c>
      <c r="B1287" s="5" t="s">
        <v>5415</v>
      </c>
      <c r="C1287" s="5"/>
      <c r="D1287" s="5" t="s">
        <v>285</v>
      </c>
      <c r="E1287" s="5" t="s">
        <v>5416</v>
      </c>
      <c r="F1287" s="5" t="s">
        <v>143</v>
      </c>
      <c r="G1287" s="5">
        <v>19</v>
      </c>
      <c r="H1287" s="5" t="s">
        <v>5417</v>
      </c>
      <c r="I1287" s="5" t="s">
        <v>5418</v>
      </c>
      <c r="J1287" s="5">
        <v>13407752209</v>
      </c>
      <c r="K1287" s="5" t="s">
        <v>27</v>
      </c>
      <c r="L1287" s="10"/>
      <c r="M1287" s="5"/>
      <c r="N1287" s="5" t="s">
        <v>27</v>
      </c>
      <c r="O1287" s="10"/>
      <c r="P1287" s="5"/>
      <c r="Q1287" s="5"/>
      <c r="R1287" s="5"/>
      <c r="S1287" s="5"/>
    </row>
    <row r="1288" customFormat="1" hidden="1" spans="1:19">
      <c r="A1288" s="5">
        <v>1285</v>
      </c>
      <c r="B1288" s="5" t="s">
        <v>5419</v>
      </c>
      <c r="C1288" s="5"/>
      <c r="D1288" s="5" t="s">
        <v>285</v>
      </c>
      <c r="E1288" s="5" t="s">
        <v>5420</v>
      </c>
      <c r="F1288" s="5" t="s">
        <v>24</v>
      </c>
      <c r="G1288" s="5">
        <v>18</v>
      </c>
      <c r="H1288" s="5" t="s">
        <v>5421</v>
      </c>
      <c r="I1288" s="5" t="s">
        <v>5422</v>
      </c>
      <c r="J1288" s="5">
        <v>18176137026</v>
      </c>
      <c r="K1288" s="5" t="s">
        <v>27</v>
      </c>
      <c r="L1288" s="10"/>
      <c r="M1288" s="5"/>
      <c r="N1288" s="5" t="s">
        <v>30</v>
      </c>
      <c r="O1288" s="10"/>
      <c r="P1288" s="5"/>
      <c r="Q1288" s="5"/>
      <c r="R1288" s="5"/>
      <c r="S1288" s="5"/>
    </row>
    <row r="1289" customFormat="1" hidden="1" spans="1:19">
      <c r="A1289" s="5">
        <v>1286</v>
      </c>
      <c r="B1289" s="5" t="s">
        <v>5424</v>
      </c>
      <c r="C1289" s="5"/>
      <c r="D1289" s="5" t="s">
        <v>285</v>
      </c>
      <c r="E1289" s="5" t="s">
        <v>5425</v>
      </c>
      <c r="F1289" s="5" t="s">
        <v>24</v>
      </c>
      <c r="G1289" s="5">
        <v>19</v>
      </c>
      <c r="H1289" s="5" t="s">
        <v>4972</v>
      </c>
      <c r="I1289" s="5" t="s">
        <v>5426</v>
      </c>
      <c r="J1289" s="5">
        <v>13481865316</v>
      </c>
      <c r="K1289" s="5" t="s">
        <v>27</v>
      </c>
      <c r="L1289" s="10"/>
      <c r="M1289" s="5"/>
      <c r="N1289" s="5" t="s">
        <v>27</v>
      </c>
      <c r="O1289" s="10"/>
      <c r="P1289" s="5"/>
      <c r="Q1289" s="5"/>
      <c r="R1289" s="5"/>
      <c r="S1289" s="5"/>
    </row>
    <row r="1290" customFormat="1" hidden="1" spans="1:19">
      <c r="A1290" s="5">
        <v>1287</v>
      </c>
      <c r="B1290" s="5" t="s">
        <v>5427</v>
      </c>
      <c r="C1290" s="5"/>
      <c r="D1290" s="5" t="s">
        <v>285</v>
      </c>
      <c r="E1290" s="5" t="s">
        <v>5428</v>
      </c>
      <c r="F1290" s="5" t="s">
        <v>143</v>
      </c>
      <c r="G1290" s="5">
        <v>19</v>
      </c>
      <c r="H1290" s="5" t="s">
        <v>20050</v>
      </c>
      <c r="I1290" s="5" t="s">
        <v>5430</v>
      </c>
      <c r="J1290" s="5">
        <v>18278868106</v>
      </c>
      <c r="K1290" s="5" t="s">
        <v>27</v>
      </c>
      <c r="L1290" s="10"/>
      <c r="M1290" s="5"/>
      <c r="N1290" s="5" t="s">
        <v>27</v>
      </c>
      <c r="O1290" s="10"/>
      <c r="P1290" s="5"/>
      <c r="Q1290" s="5"/>
      <c r="R1290" s="5"/>
      <c r="S1290" s="5"/>
    </row>
    <row r="1291" customFormat="1" hidden="1" spans="1:19">
      <c r="A1291" s="5">
        <v>1288</v>
      </c>
      <c r="B1291" s="5" t="s">
        <v>5431</v>
      </c>
      <c r="C1291" s="5"/>
      <c r="D1291" s="5" t="s">
        <v>285</v>
      </c>
      <c r="E1291" s="5" t="s">
        <v>5432</v>
      </c>
      <c r="F1291" s="5" t="s">
        <v>143</v>
      </c>
      <c r="G1291" s="5">
        <v>19</v>
      </c>
      <c r="H1291" s="5" t="s">
        <v>20051</v>
      </c>
      <c r="I1291" s="5" t="s">
        <v>5433</v>
      </c>
      <c r="J1291" s="5">
        <v>15296495602</v>
      </c>
      <c r="K1291" s="5" t="s">
        <v>27</v>
      </c>
      <c r="L1291" s="10"/>
      <c r="M1291" s="5"/>
      <c r="N1291" s="5" t="s">
        <v>27</v>
      </c>
      <c r="O1291" s="10"/>
      <c r="P1291" s="5"/>
      <c r="Q1291" s="5"/>
      <c r="R1291" s="5"/>
      <c r="S1291" s="5"/>
    </row>
    <row r="1292" customFormat="1" hidden="1" spans="1:19">
      <c r="A1292" s="5">
        <v>1289</v>
      </c>
      <c r="B1292" s="5" t="s">
        <v>5434</v>
      </c>
      <c r="C1292" s="5"/>
      <c r="D1292" s="5" t="s">
        <v>285</v>
      </c>
      <c r="E1292" s="5" t="s">
        <v>5435</v>
      </c>
      <c r="F1292" s="5" t="s">
        <v>24</v>
      </c>
      <c r="G1292" s="5">
        <v>18</v>
      </c>
      <c r="H1292" s="5" t="s">
        <v>5436</v>
      </c>
      <c r="I1292" s="5" t="s">
        <v>5437</v>
      </c>
      <c r="J1292" s="5">
        <v>13788180435</v>
      </c>
      <c r="K1292" s="5" t="s">
        <v>27</v>
      </c>
      <c r="L1292" s="10"/>
      <c r="M1292" s="5"/>
      <c r="N1292" s="5" t="s">
        <v>27</v>
      </c>
      <c r="O1292" s="10"/>
      <c r="P1292" s="5"/>
      <c r="Q1292" s="5"/>
      <c r="R1292" s="5"/>
      <c r="S1292" s="5"/>
    </row>
    <row r="1293" customFormat="1" hidden="1" spans="1:19">
      <c r="A1293" s="5">
        <v>1290</v>
      </c>
      <c r="B1293" s="5" t="s">
        <v>5438</v>
      </c>
      <c r="C1293" s="5"/>
      <c r="D1293" s="5" t="s">
        <v>285</v>
      </c>
      <c r="E1293" s="5" t="s">
        <v>5439</v>
      </c>
      <c r="F1293" s="5" t="s">
        <v>24</v>
      </c>
      <c r="G1293" s="5">
        <v>18</v>
      </c>
      <c r="H1293" s="5" t="s">
        <v>17894</v>
      </c>
      <c r="I1293" s="5" t="s">
        <v>5440</v>
      </c>
      <c r="J1293" s="5">
        <v>18776861869</v>
      </c>
      <c r="K1293" s="5" t="s">
        <v>27</v>
      </c>
      <c r="L1293" s="10"/>
      <c r="M1293" s="5"/>
      <c r="N1293" s="5" t="s">
        <v>27</v>
      </c>
      <c r="O1293" s="10"/>
      <c r="P1293" s="5"/>
      <c r="Q1293" s="5"/>
      <c r="R1293" s="5"/>
      <c r="S1293" s="5"/>
    </row>
    <row r="1294" customFormat="1" hidden="1" spans="1:19">
      <c r="A1294" s="5">
        <v>1291</v>
      </c>
      <c r="B1294" s="5" t="s">
        <v>5442</v>
      </c>
      <c r="C1294" s="5"/>
      <c r="D1294" s="5" t="s">
        <v>285</v>
      </c>
      <c r="E1294" s="5" t="s">
        <v>5443</v>
      </c>
      <c r="F1294" s="5" t="s">
        <v>143</v>
      </c>
      <c r="G1294" s="5">
        <v>19</v>
      </c>
      <c r="H1294" s="5" t="s">
        <v>5444</v>
      </c>
      <c r="I1294" s="5" t="s">
        <v>5445</v>
      </c>
      <c r="J1294" s="5">
        <v>18907883434</v>
      </c>
      <c r="K1294" s="5" t="s">
        <v>27</v>
      </c>
      <c r="L1294" s="10"/>
      <c r="M1294" s="5"/>
      <c r="N1294" s="5" t="s">
        <v>27</v>
      </c>
      <c r="O1294" s="10"/>
      <c r="P1294" s="5"/>
      <c r="Q1294" s="5"/>
      <c r="R1294" s="5"/>
      <c r="S1294" s="5"/>
    </row>
    <row r="1295" customFormat="1" hidden="1" spans="1:19">
      <c r="A1295" s="5">
        <v>1292</v>
      </c>
      <c r="B1295" s="5" t="s">
        <v>5448</v>
      </c>
      <c r="C1295" s="5"/>
      <c r="D1295" s="5" t="s">
        <v>285</v>
      </c>
      <c r="E1295" s="5" t="s">
        <v>5449</v>
      </c>
      <c r="F1295" s="5" t="s">
        <v>143</v>
      </c>
      <c r="G1295" s="5">
        <v>18</v>
      </c>
      <c r="H1295" s="5" t="s">
        <v>19657</v>
      </c>
      <c r="I1295" s="5" t="s">
        <v>5450</v>
      </c>
      <c r="J1295" s="5">
        <v>13788180545</v>
      </c>
      <c r="K1295" s="5" t="s">
        <v>27</v>
      </c>
      <c r="L1295" s="10"/>
      <c r="M1295" s="5"/>
      <c r="N1295" s="5" t="s">
        <v>27</v>
      </c>
      <c r="O1295" s="10"/>
      <c r="P1295" s="5"/>
      <c r="Q1295" s="5"/>
      <c r="R1295" s="5"/>
      <c r="S1295" s="5"/>
    </row>
    <row r="1296" customFormat="1" hidden="1" spans="1:19">
      <c r="A1296" s="5">
        <v>1293</v>
      </c>
      <c r="B1296" s="5" t="s">
        <v>5452</v>
      </c>
      <c r="C1296" s="5"/>
      <c r="D1296" s="5" t="s">
        <v>285</v>
      </c>
      <c r="E1296" s="5" t="s">
        <v>5453</v>
      </c>
      <c r="F1296" s="5" t="s">
        <v>24</v>
      </c>
      <c r="G1296" s="5">
        <v>21</v>
      </c>
      <c r="H1296" s="5" t="s">
        <v>20052</v>
      </c>
      <c r="I1296" s="5" t="s">
        <v>5455</v>
      </c>
      <c r="J1296" s="5" t="s">
        <v>5456</v>
      </c>
      <c r="K1296" s="5" t="s">
        <v>27</v>
      </c>
      <c r="L1296" s="10"/>
      <c r="M1296" s="5"/>
      <c r="N1296" s="5" t="s">
        <v>27</v>
      </c>
      <c r="O1296" s="10"/>
      <c r="P1296" s="5"/>
      <c r="Q1296" s="5"/>
      <c r="R1296" s="5"/>
      <c r="S1296" s="5"/>
    </row>
    <row r="1297" customFormat="1" hidden="1" spans="1:19">
      <c r="A1297" s="5">
        <v>1294</v>
      </c>
      <c r="B1297" s="5" t="s">
        <v>5458</v>
      </c>
      <c r="C1297" s="5"/>
      <c r="D1297" s="5" t="s">
        <v>285</v>
      </c>
      <c r="E1297" s="5" t="s">
        <v>5459</v>
      </c>
      <c r="F1297" s="5" t="s">
        <v>24</v>
      </c>
      <c r="G1297" s="5">
        <v>19</v>
      </c>
      <c r="H1297" s="5" t="s">
        <v>1171</v>
      </c>
      <c r="I1297" s="5" t="s">
        <v>224</v>
      </c>
      <c r="J1297" s="5">
        <v>13794955838</v>
      </c>
      <c r="K1297" s="5" t="s">
        <v>27</v>
      </c>
      <c r="L1297" s="10"/>
      <c r="M1297" s="5"/>
      <c r="N1297" s="5" t="s">
        <v>27</v>
      </c>
      <c r="O1297" s="10"/>
      <c r="P1297" s="5"/>
      <c r="Q1297" s="5"/>
      <c r="R1297" s="5"/>
      <c r="S1297" s="5"/>
    </row>
    <row r="1298" customFormat="1" hidden="1" spans="1:19">
      <c r="A1298" s="5">
        <v>1295</v>
      </c>
      <c r="B1298" s="5" t="s">
        <v>5460</v>
      </c>
      <c r="C1298" s="5"/>
      <c r="D1298" s="5" t="s">
        <v>285</v>
      </c>
      <c r="E1298" s="5" t="s">
        <v>5461</v>
      </c>
      <c r="F1298" s="5" t="s">
        <v>24</v>
      </c>
      <c r="G1298" s="5">
        <v>20</v>
      </c>
      <c r="H1298" s="5" t="s">
        <v>5462</v>
      </c>
      <c r="I1298" s="5" t="s">
        <v>5463</v>
      </c>
      <c r="J1298" s="5">
        <v>15578876928</v>
      </c>
      <c r="K1298" s="5" t="s">
        <v>27</v>
      </c>
      <c r="L1298" s="10"/>
      <c r="M1298" s="5"/>
      <c r="N1298" s="5" t="s">
        <v>27</v>
      </c>
      <c r="O1298" s="10"/>
      <c r="P1298" s="5"/>
      <c r="Q1298" s="5"/>
      <c r="R1298" s="5"/>
      <c r="S1298" s="5"/>
    </row>
    <row r="1299" customFormat="1" hidden="1" spans="1:19">
      <c r="A1299" s="5">
        <v>1296</v>
      </c>
      <c r="B1299" s="5" t="s">
        <v>5464</v>
      </c>
      <c r="C1299" s="5"/>
      <c r="D1299" s="5" t="s">
        <v>285</v>
      </c>
      <c r="E1299" s="5" t="s">
        <v>5465</v>
      </c>
      <c r="F1299" s="5" t="s">
        <v>143</v>
      </c>
      <c r="G1299" s="5">
        <v>20</v>
      </c>
      <c r="H1299" s="5" t="s">
        <v>4533</v>
      </c>
      <c r="I1299" s="5" t="s">
        <v>5466</v>
      </c>
      <c r="J1299" s="5">
        <v>13407788498</v>
      </c>
      <c r="K1299" s="5" t="s">
        <v>27</v>
      </c>
      <c r="L1299" s="10"/>
      <c r="M1299" s="5"/>
      <c r="N1299" s="5" t="s">
        <v>27</v>
      </c>
      <c r="O1299" s="10"/>
      <c r="P1299" s="5"/>
      <c r="Q1299" s="5"/>
      <c r="R1299" s="5"/>
      <c r="S1299" s="5"/>
    </row>
    <row r="1300" customFormat="1" hidden="1" spans="1:19">
      <c r="A1300" s="5">
        <v>1297</v>
      </c>
      <c r="B1300" s="5" t="s">
        <v>5467</v>
      </c>
      <c r="C1300" s="5"/>
      <c r="D1300" s="5" t="s">
        <v>285</v>
      </c>
      <c r="E1300" s="5" t="s">
        <v>5468</v>
      </c>
      <c r="F1300" s="5" t="s">
        <v>143</v>
      </c>
      <c r="G1300" s="5">
        <v>19</v>
      </c>
      <c r="H1300" s="5" t="s">
        <v>17752</v>
      </c>
      <c r="I1300" s="5" t="s">
        <v>5469</v>
      </c>
      <c r="J1300" s="5">
        <v>18176119167</v>
      </c>
      <c r="K1300" s="5" t="s">
        <v>27</v>
      </c>
      <c r="L1300" s="10"/>
      <c r="M1300" s="5"/>
      <c r="N1300" s="5" t="s">
        <v>27</v>
      </c>
      <c r="O1300" s="10"/>
      <c r="P1300" s="5"/>
      <c r="Q1300" s="5"/>
      <c r="R1300" s="5"/>
      <c r="S1300" s="5"/>
    </row>
    <row r="1301" customFormat="1" hidden="1" spans="1:19">
      <c r="A1301" s="5">
        <v>1298</v>
      </c>
      <c r="B1301" s="5" t="s">
        <v>5470</v>
      </c>
      <c r="C1301" s="5"/>
      <c r="D1301" s="5" t="s">
        <v>285</v>
      </c>
      <c r="E1301" s="5" t="s">
        <v>5471</v>
      </c>
      <c r="F1301" s="5" t="s">
        <v>24</v>
      </c>
      <c r="G1301" s="5">
        <v>18</v>
      </c>
      <c r="H1301" s="5" t="s">
        <v>5472</v>
      </c>
      <c r="I1301" s="5" t="s">
        <v>5473</v>
      </c>
      <c r="J1301" s="5">
        <v>18877857760</v>
      </c>
      <c r="K1301" s="5" t="s">
        <v>27</v>
      </c>
      <c r="L1301" s="10"/>
      <c r="M1301" s="5"/>
      <c r="N1301" s="5" t="s">
        <v>27</v>
      </c>
      <c r="O1301" s="10"/>
      <c r="P1301" s="5"/>
      <c r="Q1301" s="5"/>
      <c r="R1301" s="5"/>
      <c r="S1301" s="5"/>
    </row>
    <row r="1302" customFormat="1" hidden="1" spans="1:19">
      <c r="A1302" s="5">
        <v>1299</v>
      </c>
      <c r="B1302" s="5" t="s">
        <v>5475</v>
      </c>
      <c r="C1302" s="5"/>
      <c r="D1302" s="5" t="s">
        <v>285</v>
      </c>
      <c r="E1302" s="5" t="s">
        <v>5476</v>
      </c>
      <c r="F1302" s="5" t="s">
        <v>24</v>
      </c>
      <c r="G1302" s="5">
        <v>18</v>
      </c>
      <c r="H1302" s="5" t="s">
        <v>5477</v>
      </c>
      <c r="I1302" s="5" t="s">
        <v>5478</v>
      </c>
      <c r="J1302" s="5">
        <v>15927655783</v>
      </c>
      <c r="K1302" s="5" t="s">
        <v>27</v>
      </c>
      <c r="L1302" s="10"/>
      <c r="M1302" s="5"/>
      <c r="N1302" s="5" t="s">
        <v>27</v>
      </c>
      <c r="O1302" s="10"/>
      <c r="P1302" s="5"/>
      <c r="Q1302" s="5"/>
      <c r="R1302" s="5"/>
      <c r="S1302" s="5"/>
    </row>
    <row r="1303" customFormat="1" hidden="1" spans="1:19">
      <c r="A1303" s="5">
        <v>1300</v>
      </c>
      <c r="B1303" s="5" t="s">
        <v>5479</v>
      </c>
      <c r="C1303" s="5"/>
      <c r="D1303" s="5" t="s">
        <v>285</v>
      </c>
      <c r="E1303" s="5" t="s">
        <v>5480</v>
      </c>
      <c r="F1303" s="5" t="s">
        <v>143</v>
      </c>
      <c r="G1303" s="5">
        <v>19</v>
      </c>
      <c r="H1303" s="5" t="s">
        <v>17625</v>
      </c>
      <c r="I1303" s="5" t="s">
        <v>5481</v>
      </c>
      <c r="J1303" s="5">
        <v>15177388265</v>
      </c>
      <c r="K1303" s="5" t="s">
        <v>27</v>
      </c>
      <c r="L1303" s="10"/>
      <c r="M1303" s="5"/>
      <c r="N1303" s="5" t="s">
        <v>27</v>
      </c>
      <c r="O1303" s="10"/>
      <c r="P1303" s="5"/>
      <c r="Q1303" s="5"/>
      <c r="R1303" s="5"/>
      <c r="S1303" s="5"/>
    </row>
    <row r="1304" customFormat="1" hidden="1" spans="1:19">
      <c r="A1304" s="5">
        <v>1301</v>
      </c>
      <c r="B1304" s="5" t="s">
        <v>5482</v>
      </c>
      <c r="C1304" s="5"/>
      <c r="D1304" s="5" t="s">
        <v>285</v>
      </c>
      <c r="E1304" s="5" t="s">
        <v>5483</v>
      </c>
      <c r="F1304" s="5" t="s">
        <v>143</v>
      </c>
      <c r="G1304" s="5">
        <v>17</v>
      </c>
      <c r="H1304" s="5" t="s">
        <v>19890</v>
      </c>
      <c r="I1304" s="5" t="s">
        <v>5484</v>
      </c>
      <c r="J1304" s="5">
        <v>19978835544</v>
      </c>
      <c r="K1304" s="5"/>
      <c r="L1304" s="10"/>
      <c r="M1304" s="5"/>
      <c r="N1304" s="5"/>
      <c r="O1304" s="10"/>
      <c r="P1304" s="5"/>
      <c r="Q1304" s="5"/>
      <c r="R1304" s="5"/>
      <c r="S1304" s="5"/>
    </row>
    <row r="1305" customFormat="1" hidden="1" spans="1:19">
      <c r="A1305" s="5">
        <v>1302</v>
      </c>
      <c r="B1305" s="5" t="s">
        <v>5485</v>
      </c>
      <c r="C1305" s="5"/>
      <c r="D1305" s="5" t="s">
        <v>285</v>
      </c>
      <c r="E1305" s="5" t="s">
        <v>5486</v>
      </c>
      <c r="F1305" s="5" t="s">
        <v>24</v>
      </c>
      <c r="G1305" s="5">
        <v>19</v>
      </c>
      <c r="H1305" s="5" t="s">
        <v>315</v>
      </c>
      <c r="I1305" s="5" t="s">
        <v>5487</v>
      </c>
      <c r="J1305" s="5">
        <v>15818634851</v>
      </c>
      <c r="K1305" s="5" t="s">
        <v>27</v>
      </c>
      <c r="L1305" s="10"/>
      <c r="M1305" s="5"/>
      <c r="N1305" s="5" t="s">
        <v>27</v>
      </c>
      <c r="O1305" s="10"/>
      <c r="P1305" s="5"/>
      <c r="Q1305" s="5"/>
      <c r="R1305" s="5"/>
      <c r="S1305" s="5"/>
    </row>
    <row r="1306" customFormat="1" hidden="1" spans="1:19">
      <c r="A1306" s="5">
        <v>1303</v>
      </c>
      <c r="B1306" s="5" t="s">
        <v>5488</v>
      </c>
      <c r="C1306" s="5"/>
      <c r="D1306" s="5" t="s">
        <v>285</v>
      </c>
      <c r="E1306" s="5" t="s">
        <v>5489</v>
      </c>
      <c r="F1306" s="5" t="s">
        <v>24</v>
      </c>
      <c r="G1306" s="5">
        <v>19</v>
      </c>
      <c r="H1306" s="5" t="s">
        <v>5490</v>
      </c>
      <c r="I1306" s="5" t="s">
        <v>5491</v>
      </c>
      <c r="J1306" s="5">
        <v>15875214819</v>
      </c>
      <c r="K1306" s="5" t="s">
        <v>27</v>
      </c>
      <c r="L1306" s="10"/>
      <c r="M1306" s="5"/>
      <c r="N1306" s="5" t="s">
        <v>30</v>
      </c>
      <c r="O1306" s="10"/>
      <c r="P1306" s="5"/>
      <c r="Q1306" s="5"/>
      <c r="R1306" s="5"/>
      <c r="S1306" s="5"/>
    </row>
    <row r="1307" customFormat="1" hidden="1" spans="1:19">
      <c r="A1307" s="5">
        <v>1304</v>
      </c>
      <c r="B1307" s="5" t="s">
        <v>5493</v>
      </c>
      <c r="C1307" s="5"/>
      <c r="D1307" s="5" t="s">
        <v>285</v>
      </c>
      <c r="E1307" s="5" t="s">
        <v>5494</v>
      </c>
      <c r="F1307" s="5" t="s">
        <v>24</v>
      </c>
      <c r="G1307" s="5">
        <v>18</v>
      </c>
      <c r="H1307" s="5" t="s">
        <v>5495</v>
      </c>
      <c r="I1307" s="5" t="s">
        <v>5496</v>
      </c>
      <c r="J1307" s="5">
        <v>18777826897</v>
      </c>
      <c r="K1307" s="5" t="s">
        <v>27</v>
      </c>
      <c r="L1307" s="10"/>
      <c r="M1307" s="5"/>
      <c r="N1307" s="5" t="s">
        <v>27</v>
      </c>
      <c r="O1307" s="10"/>
      <c r="P1307" s="5"/>
      <c r="Q1307" s="5"/>
      <c r="R1307" s="5"/>
      <c r="S1307" s="5"/>
    </row>
    <row r="1308" customFormat="1" hidden="1" spans="1:19">
      <c r="A1308" s="5">
        <v>1305</v>
      </c>
      <c r="B1308" s="5" t="s">
        <v>5497</v>
      </c>
      <c r="C1308" s="5"/>
      <c r="D1308" s="5" t="s">
        <v>285</v>
      </c>
      <c r="E1308" s="5" t="s">
        <v>5498</v>
      </c>
      <c r="F1308" s="5" t="s">
        <v>24</v>
      </c>
      <c r="G1308" s="5">
        <v>19</v>
      </c>
      <c r="H1308" s="5" t="s">
        <v>19923</v>
      </c>
      <c r="I1308" s="5" t="s">
        <v>5499</v>
      </c>
      <c r="J1308" s="5">
        <v>13597082613</v>
      </c>
      <c r="K1308" s="5" t="s">
        <v>27</v>
      </c>
      <c r="L1308" s="10"/>
      <c r="M1308" s="5"/>
      <c r="N1308" s="5" t="s">
        <v>27</v>
      </c>
      <c r="O1308" s="10"/>
      <c r="P1308" s="5"/>
      <c r="Q1308" s="5"/>
      <c r="R1308" s="5"/>
      <c r="S1308" s="5"/>
    </row>
    <row r="1309" customFormat="1" hidden="1" spans="1:19">
      <c r="A1309" s="5">
        <v>1306</v>
      </c>
      <c r="B1309" s="5" t="s">
        <v>5500</v>
      </c>
      <c r="C1309" s="5"/>
      <c r="D1309" s="5" t="s">
        <v>285</v>
      </c>
      <c r="E1309" s="5" t="s">
        <v>5501</v>
      </c>
      <c r="F1309" s="5" t="s">
        <v>143</v>
      </c>
      <c r="G1309" s="5">
        <v>21</v>
      </c>
      <c r="H1309" s="5" t="s">
        <v>25963</v>
      </c>
      <c r="I1309" s="5" t="s">
        <v>5503</v>
      </c>
      <c r="J1309" s="5">
        <v>15296080160</v>
      </c>
      <c r="K1309" s="5" t="s">
        <v>27</v>
      </c>
      <c r="L1309" s="10"/>
      <c r="M1309" s="5"/>
      <c r="N1309" s="5" t="s">
        <v>27</v>
      </c>
      <c r="O1309" s="10"/>
      <c r="P1309" s="5"/>
      <c r="Q1309" s="5"/>
      <c r="R1309" s="5"/>
      <c r="S1309" s="5"/>
    </row>
    <row r="1310" customFormat="1" hidden="1" spans="1:19">
      <c r="A1310" s="5">
        <v>1307</v>
      </c>
      <c r="B1310" s="5" t="s">
        <v>5505</v>
      </c>
      <c r="C1310" s="5"/>
      <c r="D1310" s="5" t="s">
        <v>285</v>
      </c>
      <c r="E1310" s="5" t="s">
        <v>5506</v>
      </c>
      <c r="F1310" s="5" t="s">
        <v>24</v>
      </c>
      <c r="G1310" s="5">
        <v>19</v>
      </c>
      <c r="H1310" s="5" t="s">
        <v>208</v>
      </c>
      <c r="I1310" s="5" t="s">
        <v>5507</v>
      </c>
      <c r="J1310" s="5" t="s">
        <v>5508</v>
      </c>
      <c r="K1310" s="5" t="s">
        <v>27</v>
      </c>
      <c r="L1310" s="10"/>
      <c r="M1310" s="5"/>
      <c r="N1310" s="5" t="s">
        <v>30</v>
      </c>
      <c r="O1310" s="10"/>
      <c r="P1310" s="5"/>
      <c r="Q1310" s="5"/>
      <c r="R1310" s="5"/>
      <c r="S1310" s="5"/>
    </row>
    <row r="1311" customFormat="1" hidden="1" spans="1:19">
      <c r="A1311" s="5">
        <v>1308</v>
      </c>
      <c r="B1311" s="5" t="s">
        <v>5510</v>
      </c>
      <c r="C1311" s="5"/>
      <c r="D1311" s="5" t="s">
        <v>285</v>
      </c>
      <c r="E1311" s="5" t="s">
        <v>5511</v>
      </c>
      <c r="F1311" s="5" t="s">
        <v>143</v>
      </c>
      <c r="G1311" s="5">
        <v>18</v>
      </c>
      <c r="H1311" s="5" t="s">
        <v>5512</v>
      </c>
      <c r="I1311" s="5" t="s">
        <v>5513</v>
      </c>
      <c r="J1311" s="5">
        <v>18977893877</v>
      </c>
      <c r="K1311" s="5" t="s">
        <v>27</v>
      </c>
      <c r="L1311" s="10"/>
      <c r="M1311" s="5"/>
      <c r="N1311" s="5" t="s">
        <v>27</v>
      </c>
      <c r="O1311" s="10"/>
      <c r="P1311" s="5"/>
      <c r="Q1311" s="5"/>
      <c r="R1311" s="5"/>
      <c r="S1311" s="5"/>
    </row>
    <row r="1312" customFormat="1" hidden="1" spans="1:19">
      <c r="A1312" s="5">
        <v>1309</v>
      </c>
      <c r="B1312" s="5" t="s">
        <v>5514</v>
      </c>
      <c r="C1312" s="5"/>
      <c r="D1312" s="5" t="s">
        <v>285</v>
      </c>
      <c r="E1312" s="5" t="s">
        <v>5515</v>
      </c>
      <c r="F1312" s="5" t="s">
        <v>143</v>
      </c>
      <c r="G1312" s="5">
        <v>18</v>
      </c>
      <c r="H1312" s="5" t="s">
        <v>21674</v>
      </c>
      <c r="I1312" s="5" t="s">
        <v>5517</v>
      </c>
      <c r="J1312" s="5">
        <v>18875957609</v>
      </c>
      <c r="K1312" s="5"/>
      <c r="L1312" s="10"/>
      <c r="M1312" s="5"/>
      <c r="N1312" s="5"/>
      <c r="O1312" s="10"/>
      <c r="P1312" s="5"/>
      <c r="Q1312" s="5"/>
      <c r="R1312" s="5"/>
      <c r="S1312" s="5"/>
    </row>
    <row r="1313" customFormat="1" hidden="1" spans="1:19">
      <c r="A1313" s="5">
        <v>1310</v>
      </c>
      <c r="B1313" s="5" t="s">
        <v>5519</v>
      </c>
      <c r="C1313" s="5"/>
      <c r="D1313" s="5" t="s">
        <v>285</v>
      </c>
      <c r="E1313" s="5" t="s">
        <v>5520</v>
      </c>
      <c r="F1313" s="5" t="s">
        <v>143</v>
      </c>
      <c r="G1313" s="5">
        <v>20</v>
      </c>
      <c r="H1313" s="5" t="s">
        <v>20056</v>
      </c>
      <c r="I1313" s="5" t="s">
        <v>5522</v>
      </c>
      <c r="J1313" s="5">
        <v>13557886513</v>
      </c>
      <c r="K1313" s="5"/>
      <c r="L1313" s="10"/>
      <c r="M1313" s="5"/>
      <c r="N1313" s="5"/>
      <c r="O1313" s="10"/>
      <c r="P1313" s="5"/>
      <c r="Q1313" s="5"/>
      <c r="R1313" s="5"/>
      <c r="S1313" s="5"/>
    </row>
    <row r="1314" customFormat="1" hidden="1" spans="1:19">
      <c r="A1314" s="5">
        <v>1311</v>
      </c>
      <c r="B1314" s="5" t="s">
        <v>5523</v>
      </c>
      <c r="C1314" s="5"/>
      <c r="D1314" s="5" t="s">
        <v>285</v>
      </c>
      <c r="E1314" s="5" t="s">
        <v>5524</v>
      </c>
      <c r="F1314" s="5" t="s">
        <v>143</v>
      </c>
      <c r="G1314" s="5">
        <v>18</v>
      </c>
      <c r="H1314" s="5" t="s">
        <v>17857</v>
      </c>
      <c r="I1314" s="5" t="s">
        <v>1965</v>
      </c>
      <c r="J1314" s="5">
        <v>15977839187</v>
      </c>
      <c r="K1314" s="5" t="s">
        <v>27</v>
      </c>
      <c r="L1314" s="10"/>
      <c r="M1314" s="5"/>
      <c r="N1314" s="5" t="s">
        <v>27</v>
      </c>
      <c r="O1314" s="10"/>
      <c r="P1314" s="5"/>
      <c r="Q1314" s="5"/>
      <c r="R1314" s="5"/>
      <c r="S1314" s="5"/>
    </row>
    <row r="1315" customFormat="1" hidden="1" spans="1:19">
      <c r="A1315" s="5">
        <v>1312</v>
      </c>
      <c r="B1315" s="5" t="s">
        <v>5525</v>
      </c>
      <c r="C1315" s="5"/>
      <c r="D1315" s="5" t="s">
        <v>285</v>
      </c>
      <c r="E1315" s="5" t="s">
        <v>5526</v>
      </c>
      <c r="F1315" s="5" t="s">
        <v>143</v>
      </c>
      <c r="G1315" s="5">
        <v>20</v>
      </c>
      <c r="H1315" s="5" t="s">
        <v>20057</v>
      </c>
      <c r="I1315" s="5" t="s">
        <v>5528</v>
      </c>
      <c r="J1315" s="5">
        <v>18407780683</v>
      </c>
      <c r="K1315" s="5" t="s">
        <v>27</v>
      </c>
      <c r="L1315" s="10"/>
      <c r="M1315" s="5"/>
      <c r="N1315" s="5" t="s">
        <v>27</v>
      </c>
      <c r="O1315" s="10"/>
      <c r="P1315" s="5"/>
      <c r="Q1315" s="5"/>
      <c r="R1315" s="5"/>
      <c r="S1315" s="5"/>
    </row>
    <row r="1316" customFormat="1" hidden="1" spans="1:19">
      <c r="A1316" s="5">
        <v>1313</v>
      </c>
      <c r="B1316" s="5" t="s">
        <v>5530</v>
      </c>
      <c r="C1316" s="5"/>
      <c r="D1316" s="5" t="s">
        <v>285</v>
      </c>
      <c r="E1316" s="5" t="s">
        <v>5531</v>
      </c>
      <c r="F1316" s="5" t="s">
        <v>24</v>
      </c>
      <c r="G1316" s="5">
        <v>22</v>
      </c>
      <c r="H1316" s="5" t="s">
        <v>19239</v>
      </c>
      <c r="I1316" s="5" t="s">
        <v>5533</v>
      </c>
      <c r="J1316" s="5">
        <v>18878897233</v>
      </c>
      <c r="K1316" s="5" t="s">
        <v>27</v>
      </c>
      <c r="L1316" s="10"/>
      <c r="M1316" s="5"/>
      <c r="N1316" s="5" t="s">
        <v>27</v>
      </c>
      <c r="O1316" s="10"/>
      <c r="P1316" s="5"/>
      <c r="Q1316" s="5"/>
      <c r="R1316" s="5"/>
      <c r="S1316" s="5"/>
    </row>
    <row r="1317" customFormat="1" hidden="1" spans="1:19">
      <c r="A1317" s="5">
        <v>1314</v>
      </c>
      <c r="B1317" s="5" t="s">
        <v>5535</v>
      </c>
      <c r="C1317" s="5"/>
      <c r="D1317" s="5" t="s">
        <v>285</v>
      </c>
      <c r="E1317" s="5" t="s">
        <v>5536</v>
      </c>
      <c r="F1317" s="5" t="s">
        <v>24</v>
      </c>
      <c r="G1317" s="5">
        <v>19</v>
      </c>
      <c r="H1317" s="5" t="s">
        <v>1750</v>
      </c>
      <c r="I1317" s="5" t="s">
        <v>5537</v>
      </c>
      <c r="J1317" s="5">
        <v>15777800706</v>
      </c>
      <c r="K1317" s="5" t="s">
        <v>27</v>
      </c>
      <c r="L1317" s="10"/>
      <c r="M1317" s="5"/>
      <c r="N1317" s="5" t="s">
        <v>27</v>
      </c>
      <c r="O1317" s="10"/>
      <c r="P1317" s="5"/>
      <c r="Q1317" s="5"/>
      <c r="R1317" s="5"/>
      <c r="S1317" s="5"/>
    </row>
    <row r="1318" customFormat="1" hidden="1" spans="1:19">
      <c r="A1318" s="5">
        <v>1315</v>
      </c>
      <c r="B1318" s="5" t="s">
        <v>5539</v>
      </c>
      <c r="C1318" s="5"/>
      <c r="D1318" s="5" t="s">
        <v>285</v>
      </c>
      <c r="E1318" s="5" t="s">
        <v>5540</v>
      </c>
      <c r="F1318" s="5" t="s">
        <v>24</v>
      </c>
      <c r="G1318" s="5">
        <v>19</v>
      </c>
      <c r="H1318" s="5" t="s">
        <v>5541</v>
      </c>
      <c r="I1318" s="5" t="s">
        <v>5542</v>
      </c>
      <c r="J1318" s="5">
        <v>18177899954</v>
      </c>
      <c r="K1318" s="5" t="s">
        <v>27</v>
      </c>
      <c r="L1318" s="10"/>
      <c r="M1318" s="5"/>
      <c r="N1318" s="5" t="s">
        <v>27</v>
      </c>
      <c r="O1318" s="10"/>
      <c r="P1318" s="5"/>
      <c r="Q1318" s="5"/>
      <c r="R1318" s="5"/>
      <c r="S1318" s="5"/>
    </row>
    <row r="1319" customFormat="1" hidden="1" spans="1:19">
      <c r="A1319" s="5">
        <v>1316</v>
      </c>
      <c r="B1319" s="5" t="s">
        <v>5544</v>
      </c>
      <c r="C1319" s="5"/>
      <c r="D1319" s="5" t="s">
        <v>285</v>
      </c>
      <c r="E1319" s="5" t="s">
        <v>5545</v>
      </c>
      <c r="F1319" s="5" t="s">
        <v>24</v>
      </c>
      <c r="G1319" s="5">
        <v>18</v>
      </c>
      <c r="H1319" s="5" t="s">
        <v>20058</v>
      </c>
      <c r="I1319" s="5" t="s">
        <v>5547</v>
      </c>
      <c r="J1319" s="5">
        <v>13877821898</v>
      </c>
      <c r="K1319" s="5" t="s">
        <v>27</v>
      </c>
      <c r="L1319" s="10"/>
      <c r="M1319" s="5"/>
      <c r="N1319" s="5" t="s">
        <v>27</v>
      </c>
      <c r="O1319" s="10"/>
      <c r="P1319" s="5"/>
      <c r="Q1319" s="5"/>
      <c r="R1319" s="5"/>
      <c r="S1319" s="5"/>
    </row>
    <row r="1320" customFormat="1" hidden="1" spans="1:19">
      <c r="A1320" s="5">
        <v>1317</v>
      </c>
      <c r="B1320" s="5" t="s">
        <v>5548</v>
      </c>
      <c r="C1320" s="5"/>
      <c r="D1320" s="5" t="s">
        <v>285</v>
      </c>
      <c r="E1320" s="5" t="s">
        <v>5549</v>
      </c>
      <c r="F1320" s="5" t="s">
        <v>143</v>
      </c>
      <c r="G1320" s="5">
        <v>17</v>
      </c>
      <c r="H1320" s="5" t="s">
        <v>17996</v>
      </c>
      <c r="I1320" s="5" t="s">
        <v>5550</v>
      </c>
      <c r="J1320" s="5">
        <v>13788180803</v>
      </c>
      <c r="K1320" s="5"/>
      <c r="L1320" s="10"/>
      <c r="M1320" s="5"/>
      <c r="N1320" s="5"/>
      <c r="O1320" s="10"/>
      <c r="P1320" s="5"/>
      <c r="Q1320" s="5"/>
      <c r="R1320" s="5"/>
      <c r="S1320" s="5"/>
    </row>
    <row r="1321" customFormat="1" hidden="1" spans="1:19">
      <c r="A1321" s="5">
        <v>1318</v>
      </c>
      <c r="B1321" s="5" t="s">
        <v>5551</v>
      </c>
      <c r="C1321" s="5"/>
      <c r="D1321" s="5" t="s">
        <v>285</v>
      </c>
      <c r="E1321" s="5" t="s">
        <v>4743</v>
      </c>
      <c r="F1321" s="5" t="s">
        <v>24</v>
      </c>
      <c r="G1321" s="5">
        <v>18</v>
      </c>
      <c r="H1321" s="5" t="s">
        <v>20059</v>
      </c>
      <c r="I1321" s="5" t="s">
        <v>5553</v>
      </c>
      <c r="J1321" s="5">
        <v>15878820483</v>
      </c>
      <c r="K1321" s="5" t="s">
        <v>27</v>
      </c>
      <c r="L1321" s="10"/>
      <c r="M1321" s="5"/>
      <c r="N1321" s="5" t="s">
        <v>27</v>
      </c>
      <c r="O1321" s="10"/>
      <c r="P1321" s="5"/>
      <c r="Q1321" s="5"/>
      <c r="R1321" s="5"/>
      <c r="S1321" s="5"/>
    </row>
    <row r="1322" customFormat="1" hidden="1" spans="1:19">
      <c r="A1322" s="5">
        <v>1319</v>
      </c>
      <c r="B1322" s="5" t="s">
        <v>5554</v>
      </c>
      <c r="C1322" s="5"/>
      <c r="D1322" s="5" t="s">
        <v>285</v>
      </c>
      <c r="E1322" s="5" t="s">
        <v>5555</v>
      </c>
      <c r="F1322" s="5" t="s">
        <v>143</v>
      </c>
      <c r="G1322" s="5">
        <v>17</v>
      </c>
      <c r="H1322" s="5" t="s">
        <v>20010</v>
      </c>
      <c r="I1322" s="5" t="s">
        <v>5556</v>
      </c>
      <c r="J1322" s="5">
        <v>15277890133</v>
      </c>
      <c r="K1322" s="5"/>
      <c r="L1322" s="10"/>
      <c r="M1322" s="5"/>
      <c r="N1322" s="5"/>
      <c r="O1322" s="10"/>
      <c r="P1322" s="5"/>
      <c r="Q1322" s="5"/>
      <c r="R1322" s="5"/>
      <c r="S1322" s="5"/>
    </row>
    <row r="1323" customFormat="1" hidden="1" spans="1:19">
      <c r="A1323" s="5">
        <v>1320</v>
      </c>
      <c r="B1323" s="5" t="s">
        <v>5558</v>
      </c>
      <c r="C1323" s="5"/>
      <c r="D1323" s="5" t="s">
        <v>285</v>
      </c>
      <c r="E1323" s="5" t="s">
        <v>5559</v>
      </c>
      <c r="F1323" s="5" t="s">
        <v>143</v>
      </c>
      <c r="G1323" s="5">
        <v>18</v>
      </c>
      <c r="H1323" s="5" t="s">
        <v>21679</v>
      </c>
      <c r="I1323" s="5" t="s">
        <v>5561</v>
      </c>
      <c r="J1323" s="5">
        <v>15240696103</v>
      </c>
      <c r="K1323" s="5"/>
      <c r="L1323" s="10"/>
      <c r="M1323" s="5"/>
      <c r="N1323" s="5"/>
      <c r="O1323" s="10"/>
      <c r="P1323" s="5"/>
      <c r="Q1323" s="5"/>
      <c r="R1323" s="5"/>
      <c r="S1323" s="5"/>
    </row>
    <row r="1324" customFormat="1" hidden="1" spans="1:19">
      <c r="A1324" s="5">
        <v>1321</v>
      </c>
      <c r="B1324" s="5" t="s">
        <v>5562</v>
      </c>
      <c r="C1324" s="5"/>
      <c r="D1324" s="5" t="s">
        <v>285</v>
      </c>
      <c r="E1324" s="5" t="s">
        <v>5563</v>
      </c>
      <c r="F1324" s="5" t="s">
        <v>24</v>
      </c>
      <c r="G1324" s="5">
        <v>19</v>
      </c>
      <c r="H1324" s="5" t="s">
        <v>20060</v>
      </c>
      <c r="I1324" s="5" t="s">
        <v>5565</v>
      </c>
      <c r="J1324" s="5" t="s">
        <v>5566</v>
      </c>
      <c r="K1324" s="5" t="s">
        <v>27</v>
      </c>
      <c r="L1324" s="10"/>
      <c r="M1324" s="5"/>
      <c r="N1324" s="5" t="s">
        <v>27</v>
      </c>
      <c r="O1324" s="10"/>
      <c r="P1324" s="5"/>
      <c r="Q1324" s="5"/>
      <c r="R1324" s="5"/>
      <c r="S1324" s="5"/>
    </row>
    <row r="1325" customFormat="1" hidden="1" spans="1:19">
      <c r="A1325" s="5">
        <v>1322</v>
      </c>
      <c r="B1325" s="5" t="s">
        <v>5567</v>
      </c>
      <c r="C1325" s="5"/>
      <c r="D1325" s="5" t="s">
        <v>285</v>
      </c>
      <c r="E1325" s="5" t="s">
        <v>5568</v>
      </c>
      <c r="F1325" s="5" t="s">
        <v>24</v>
      </c>
      <c r="G1325" s="5">
        <v>18</v>
      </c>
      <c r="H1325" s="5" t="s">
        <v>20061</v>
      </c>
      <c r="I1325" s="5" t="s">
        <v>5570</v>
      </c>
      <c r="J1325" s="5" t="s">
        <v>5571</v>
      </c>
      <c r="K1325" s="5" t="s">
        <v>27</v>
      </c>
      <c r="L1325" s="10"/>
      <c r="M1325" s="5"/>
      <c r="N1325" s="5" t="s">
        <v>27</v>
      </c>
      <c r="O1325" s="10"/>
      <c r="P1325" s="5"/>
      <c r="Q1325" s="5"/>
      <c r="R1325" s="5"/>
      <c r="S1325" s="5"/>
    </row>
    <row r="1326" customFormat="1" hidden="1" spans="1:19">
      <c r="A1326" s="5">
        <v>1323</v>
      </c>
      <c r="B1326" s="5" t="s">
        <v>5572</v>
      </c>
      <c r="C1326" s="5"/>
      <c r="D1326" s="5" t="s">
        <v>285</v>
      </c>
      <c r="E1326" s="5" t="s">
        <v>5573</v>
      </c>
      <c r="F1326" s="5" t="s">
        <v>143</v>
      </c>
      <c r="G1326" s="5">
        <v>18</v>
      </c>
      <c r="H1326" s="5" t="s">
        <v>20062</v>
      </c>
      <c r="I1326" s="5" t="s">
        <v>5575</v>
      </c>
      <c r="J1326" s="5">
        <v>15277852655</v>
      </c>
      <c r="K1326" s="5" t="s">
        <v>27</v>
      </c>
      <c r="L1326" s="10"/>
      <c r="M1326" s="5"/>
      <c r="N1326" s="5" t="s">
        <v>30</v>
      </c>
      <c r="O1326" s="10"/>
      <c r="P1326" s="5"/>
      <c r="Q1326" s="5"/>
      <c r="R1326" s="5"/>
      <c r="S1326" s="5"/>
    </row>
    <row r="1327" customFormat="1" hidden="1" spans="1:19">
      <c r="A1327" s="5">
        <v>1324</v>
      </c>
      <c r="B1327" s="5" t="s">
        <v>5576</v>
      </c>
      <c r="C1327" s="5"/>
      <c r="D1327" s="5" t="s">
        <v>285</v>
      </c>
      <c r="E1327" s="5" t="s">
        <v>5577</v>
      </c>
      <c r="F1327" s="5" t="s">
        <v>143</v>
      </c>
      <c r="G1327" s="5">
        <v>19</v>
      </c>
      <c r="H1327" s="5" t="s">
        <v>5578</v>
      </c>
      <c r="I1327" s="5" t="s">
        <v>5579</v>
      </c>
      <c r="J1327" s="5">
        <v>15977888550</v>
      </c>
      <c r="K1327" s="5" t="s">
        <v>27</v>
      </c>
      <c r="L1327" s="10"/>
      <c r="M1327" s="5"/>
      <c r="N1327" s="5" t="s">
        <v>27</v>
      </c>
      <c r="O1327" s="10"/>
      <c r="P1327" s="5"/>
      <c r="Q1327" s="5"/>
      <c r="R1327" s="5"/>
      <c r="S1327" s="5"/>
    </row>
    <row r="1328" customFormat="1" hidden="1" spans="1:19">
      <c r="A1328" s="5">
        <v>1325</v>
      </c>
      <c r="B1328" s="5" t="s">
        <v>5580</v>
      </c>
      <c r="C1328" s="5"/>
      <c r="D1328" s="5" t="s">
        <v>285</v>
      </c>
      <c r="E1328" s="5" t="s">
        <v>5581</v>
      </c>
      <c r="F1328" s="5" t="s">
        <v>24</v>
      </c>
      <c r="G1328" s="5">
        <v>18</v>
      </c>
      <c r="H1328" s="5" t="s">
        <v>17747</v>
      </c>
      <c r="I1328" s="5" t="s">
        <v>5582</v>
      </c>
      <c r="J1328" s="5">
        <v>15977888732</v>
      </c>
      <c r="K1328" s="5"/>
      <c r="L1328" s="10"/>
      <c r="M1328" s="5"/>
      <c r="N1328" s="5"/>
      <c r="O1328" s="10"/>
      <c r="P1328" s="5"/>
      <c r="Q1328" s="5"/>
      <c r="R1328" s="5"/>
      <c r="S1328" s="5"/>
    </row>
    <row r="1329" customFormat="1" hidden="1" spans="1:19">
      <c r="A1329" s="5">
        <v>1326</v>
      </c>
      <c r="B1329" s="5" t="s">
        <v>5583</v>
      </c>
      <c r="C1329" s="5"/>
      <c r="D1329" s="5" t="s">
        <v>285</v>
      </c>
      <c r="E1329" s="5" t="s">
        <v>5584</v>
      </c>
      <c r="F1329" s="5" t="s">
        <v>24</v>
      </c>
      <c r="G1329" s="5">
        <v>19</v>
      </c>
      <c r="H1329" s="5" t="s">
        <v>17799</v>
      </c>
      <c r="I1329" s="5" t="s">
        <v>5585</v>
      </c>
      <c r="J1329" s="5">
        <v>18070860150</v>
      </c>
      <c r="K1329" s="5" t="s">
        <v>27</v>
      </c>
      <c r="L1329" s="10"/>
      <c r="M1329" s="5"/>
      <c r="N1329" s="5" t="s">
        <v>27</v>
      </c>
      <c r="O1329" s="10"/>
      <c r="P1329" s="5"/>
      <c r="Q1329" s="5"/>
      <c r="R1329" s="5"/>
      <c r="S1329" s="5"/>
    </row>
    <row r="1330" customFormat="1" hidden="1" spans="1:19">
      <c r="A1330" s="5">
        <v>1327</v>
      </c>
      <c r="B1330" s="5" t="s">
        <v>5586</v>
      </c>
      <c r="C1330" s="5"/>
      <c r="D1330" s="5" t="s">
        <v>285</v>
      </c>
      <c r="E1330" s="5" t="s">
        <v>5587</v>
      </c>
      <c r="F1330" s="5" t="s">
        <v>24</v>
      </c>
      <c r="G1330" s="5">
        <v>18</v>
      </c>
      <c r="H1330" s="5" t="s">
        <v>5588</v>
      </c>
      <c r="I1330" s="5" t="s">
        <v>5589</v>
      </c>
      <c r="J1330" s="5">
        <v>14718057202</v>
      </c>
      <c r="K1330" s="5" t="s">
        <v>27</v>
      </c>
      <c r="L1330" s="10"/>
      <c r="M1330" s="5"/>
      <c r="N1330" s="5" t="s">
        <v>27</v>
      </c>
      <c r="O1330" s="10"/>
      <c r="P1330" s="5"/>
      <c r="Q1330" s="5"/>
      <c r="R1330" s="5"/>
      <c r="S1330" s="5"/>
    </row>
    <row r="1331" customFormat="1" hidden="1" spans="1:19">
      <c r="A1331" s="5">
        <v>1328</v>
      </c>
      <c r="B1331" s="5" t="s">
        <v>5590</v>
      </c>
      <c r="C1331" s="5"/>
      <c r="D1331" s="5" t="s">
        <v>285</v>
      </c>
      <c r="E1331" s="5" t="s">
        <v>5591</v>
      </c>
      <c r="F1331" s="5" t="s">
        <v>143</v>
      </c>
      <c r="G1331" s="5">
        <v>18</v>
      </c>
      <c r="H1331" s="5" t="s">
        <v>2019</v>
      </c>
      <c r="I1331" s="5" t="s">
        <v>5592</v>
      </c>
      <c r="J1331" s="5">
        <v>18776878108</v>
      </c>
      <c r="K1331" s="5" t="s">
        <v>27</v>
      </c>
      <c r="L1331" s="10"/>
      <c r="M1331" s="5"/>
      <c r="N1331" s="5" t="s">
        <v>27</v>
      </c>
      <c r="O1331" s="10"/>
      <c r="P1331" s="5"/>
      <c r="Q1331" s="5"/>
      <c r="R1331" s="5"/>
      <c r="S1331" s="5"/>
    </row>
    <row r="1332" customFormat="1" hidden="1" spans="1:19">
      <c r="A1332" s="5">
        <v>1329</v>
      </c>
      <c r="B1332" s="5" t="s">
        <v>5594</v>
      </c>
      <c r="C1332" s="5"/>
      <c r="D1332" s="5" t="s">
        <v>285</v>
      </c>
      <c r="E1332" s="5" t="s">
        <v>5595</v>
      </c>
      <c r="F1332" s="5" t="s">
        <v>24</v>
      </c>
      <c r="G1332" s="5">
        <v>21</v>
      </c>
      <c r="H1332" s="5" t="s">
        <v>1075</v>
      </c>
      <c r="I1332" s="5" t="s">
        <v>5596</v>
      </c>
      <c r="J1332" s="5">
        <v>15177895547</v>
      </c>
      <c r="K1332" s="5" t="s">
        <v>27</v>
      </c>
      <c r="L1332" s="10"/>
      <c r="M1332" s="5"/>
      <c r="N1332" s="5" t="s">
        <v>27</v>
      </c>
      <c r="O1332" s="10"/>
      <c r="P1332" s="5"/>
      <c r="Q1332" s="5"/>
      <c r="R1332" s="5"/>
      <c r="S1332" s="5"/>
    </row>
    <row r="1333" customFormat="1" hidden="1" spans="1:19">
      <c r="A1333" s="5">
        <v>1330</v>
      </c>
      <c r="B1333" s="5" t="s">
        <v>5597</v>
      </c>
      <c r="C1333" s="5"/>
      <c r="D1333" s="5" t="s">
        <v>285</v>
      </c>
      <c r="E1333" s="5" t="s">
        <v>5598</v>
      </c>
      <c r="F1333" s="5" t="s">
        <v>143</v>
      </c>
      <c r="G1333" s="5">
        <v>17</v>
      </c>
      <c r="H1333" s="5" t="s">
        <v>21684</v>
      </c>
      <c r="I1333" s="5" t="s">
        <v>5600</v>
      </c>
      <c r="J1333" s="5">
        <v>15778818008</v>
      </c>
      <c r="K1333" s="5"/>
      <c r="L1333" s="10"/>
      <c r="M1333" s="5"/>
      <c r="N1333" s="5"/>
      <c r="O1333" s="10"/>
      <c r="P1333" s="5"/>
      <c r="Q1333" s="5"/>
      <c r="R1333" s="5"/>
      <c r="S1333" s="5"/>
    </row>
    <row r="1334" customFormat="1" hidden="1" spans="1:19">
      <c r="A1334" s="5">
        <v>1331</v>
      </c>
      <c r="B1334" s="5" t="s">
        <v>5601</v>
      </c>
      <c r="C1334" s="5"/>
      <c r="D1334" s="5" t="s">
        <v>285</v>
      </c>
      <c r="E1334" s="5" t="s">
        <v>5602</v>
      </c>
      <c r="F1334" s="5" t="s">
        <v>143</v>
      </c>
      <c r="G1334" s="5">
        <v>19</v>
      </c>
      <c r="H1334" s="5" t="s">
        <v>19665</v>
      </c>
      <c r="I1334" s="5" t="s">
        <v>5603</v>
      </c>
      <c r="J1334" s="5">
        <v>15878821532</v>
      </c>
      <c r="K1334" s="5"/>
      <c r="L1334" s="10"/>
      <c r="M1334" s="5"/>
      <c r="N1334" s="5"/>
      <c r="O1334" s="10"/>
      <c r="P1334" s="5"/>
      <c r="Q1334" s="5"/>
      <c r="R1334" s="5"/>
      <c r="S1334" s="5"/>
    </row>
    <row r="1335" customFormat="1" hidden="1" spans="1:19">
      <c r="A1335" s="5">
        <v>1332</v>
      </c>
      <c r="B1335" s="5" t="s">
        <v>5605</v>
      </c>
      <c r="C1335" s="5"/>
      <c r="D1335" s="5" t="s">
        <v>285</v>
      </c>
      <c r="E1335" s="5" t="s">
        <v>5606</v>
      </c>
      <c r="F1335" s="5" t="s">
        <v>143</v>
      </c>
      <c r="G1335" s="5">
        <v>19</v>
      </c>
      <c r="H1335" s="5" t="s">
        <v>20063</v>
      </c>
      <c r="I1335" s="5" t="s">
        <v>5608</v>
      </c>
      <c r="J1335" s="5">
        <v>18977826062</v>
      </c>
      <c r="K1335" s="5" t="s">
        <v>27</v>
      </c>
      <c r="L1335" s="10"/>
      <c r="M1335" s="5"/>
      <c r="N1335" s="5" t="s">
        <v>27</v>
      </c>
      <c r="O1335" s="10"/>
      <c r="P1335" s="5"/>
      <c r="Q1335" s="5"/>
      <c r="R1335" s="5"/>
      <c r="S1335" s="5"/>
    </row>
    <row r="1336" customFormat="1" hidden="1" spans="1:19">
      <c r="A1336" s="5">
        <v>1333</v>
      </c>
      <c r="B1336" s="5" t="s">
        <v>5609</v>
      </c>
      <c r="C1336" s="5"/>
      <c r="D1336" s="5" t="s">
        <v>285</v>
      </c>
      <c r="E1336" s="5" t="s">
        <v>5610</v>
      </c>
      <c r="F1336" s="5" t="s">
        <v>24</v>
      </c>
      <c r="G1336" s="5">
        <v>17</v>
      </c>
      <c r="H1336" s="5" t="s">
        <v>21688</v>
      </c>
      <c r="I1336" s="5" t="s">
        <v>5612</v>
      </c>
      <c r="J1336" s="5">
        <v>13407752859</v>
      </c>
      <c r="K1336" s="5"/>
      <c r="L1336" s="10"/>
      <c r="M1336" s="5"/>
      <c r="N1336" s="5"/>
      <c r="O1336" s="10"/>
      <c r="P1336" s="5"/>
      <c r="Q1336" s="5"/>
      <c r="R1336" s="5"/>
      <c r="S1336" s="5"/>
    </row>
    <row r="1337" customFormat="1" hidden="1" spans="1:19">
      <c r="A1337" s="5">
        <v>1334</v>
      </c>
      <c r="B1337" s="5" t="s">
        <v>5613</v>
      </c>
      <c r="C1337" s="5"/>
      <c r="D1337" s="5" t="s">
        <v>285</v>
      </c>
      <c r="E1337" s="5" t="s">
        <v>5614</v>
      </c>
      <c r="F1337" s="5" t="s">
        <v>143</v>
      </c>
      <c r="G1337" s="5">
        <v>17</v>
      </c>
      <c r="H1337" s="5" t="s">
        <v>5615</v>
      </c>
      <c r="I1337" s="5" t="s">
        <v>5616</v>
      </c>
      <c r="J1337" s="5">
        <v>13530576595</v>
      </c>
      <c r="K1337" s="5"/>
      <c r="L1337" s="10"/>
      <c r="M1337" s="5"/>
      <c r="N1337" s="5"/>
      <c r="O1337" s="10"/>
      <c r="P1337" s="5"/>
      <c r="Q1337" s="5"/>
      <c r="R1337" s="5"/>
      <c r="S1337" s="5"/>
    </row>
    <row r="1338" customFormat="1" hidden="1" spans="1:19">
      <c r="A1338" s="5">
        <v>1335</v>
      </c>
      <c r="B1338" s="5" t="s">
        <v>5618</v>
      </c>
      <c r="C1338" s="5"/>
      <c r="D1338" s="5" t="s">
        <v>285</v>
      </c>
      <c r="E1338" s="5" t="s">
        <v>5619</v>
      </c>
      <c r="F1338" s="5" t="s">
        <v>24</v>
      </c>
      <c r="G1338" s="5">
        <v>18</v>
      </c>
      <c r="H1338" s="5" t="s">
        <v>5620</v>
      </c>
      <c r="I1338" s="5" t="s">
        <v>5621</v>
      </c>
      <c r="J1338" s="5">
        <v>13877877420</v>
      </c>
      <c r="K1338" s="5" t="s">
        <v>27</v>
      </c>
      <c r="L1338" s="10"/>
      <c r="M1338" s="5"/>
      <c r="N1338" s="5" t="s">
        <v>27</v>
      </c>
      <c r="O1338" s="10"/>
      <c r="P1338" s="5"/>
      <c r="Q1338" s="5"/>
      <c r="R1338" s="5"/>
      <c r="S1338" s="5"/>
    </row>
    <row r="1339" customFormat="1" hidden="1" spans="1:19">
      <c r="A1339" s="5">
        <v>1336</v>
      </c>
      <c r="B1339" s="5" t="s">
        <v>5622</v>
      </c>
      <c r="C1339" s="5"/>
      <c r="D1339" s="5" t="s">
        <v>290</v>
      </c>
      <c r="E1339" s="5" t="s">
        <v>5623</v>
      </c>
      <c r="F1339" s="5" t="s">
        <v>143</v>
      </c>
      <c r="G1339" s="5">
        <v>17</v>
      </c>
      <c r="H1339" s="5" t="s">
        <v>21695</v>
      </c>
      <c r="I1339" s="5" t="s">
        <v>5625</v>
      </c>
      <c r="J1339" s="5">
        <v>15977887670</v>
      </c>
      <c r="K1339" s="5"/>
      <c r="L1339" s="10"/>
      <c r="M1339" s="5"/>
      <c r="N1339" s="5"/>
      <c r="O1339" s="10"/>
      <c r="P1339" s="5"/>
      <c r="Q1339" s="5"/>
      <c r="R1339" s="5"/>
      <c r="S1339" s="5"/>
    </row>
    <row r="1340" customFormat="1" hidden="1" spans="1:19">
      <c r="A1340" s="5">
        <v>1337</v>
      </c>
      <c r="B1340" s="5" t="s">
        <v>5627</v>
      </c>
      <c r="C1340" s="5"/>
      <c r="D1340" s="5" t="s">
        <v>290</v>
      </c>
      <c r="E1340" s="5" t="s">
        <v>5628</v>
      </c>
      <c r="F1340" s="5" t="s">
        <v>24</v>
      </c>
      <c r="G1340" s="5">
        <v>21</v>
      </c>
      <c r="H1340" s="5" t="s">
        <v>5629</v>
      </c>
      <c r="I1340" s="5" t="s">
        <v>5630</v>
      </c>
      <c r="J1340" s="5" t="s">
        <v>20064</v>
      </c>
      <c r="K1340" s="5" t="s">
        <v>27</v>
      </c>
      <c r="L1340" s="10"/>
      <c r="M1340" s="5"/>
      <c r="N1340" s="5" t="s">
        <v>27</v>
      </c>
      <c r="O1340" s="10"/>
      <c r="P1340" s="5"/>
      <c r="Q1340" s="5"/>
      <c r="R1340" s="5"/>
      <c r="S1340" s="5"/>
    </row>
    <row r="1341" customFormat="1" hidden="1" spans="1:19">
      <c r="A1341" s="5">
        <v>1338</v>
      </c>
      <c r="B1341" s="5" t="s">
        <v>5631</v>
      </c>
      <c r="C1341" s="5"/>
      <c r="D1341" s="5" t="s">
        <v>290</v>
      </c>
      <c r="E1341" s="5" t="s">
        <v>5632</v>
      </c>
      <c r="F1341" s="5" t="s">
        <v>143</v>
      </c>
      <c r="G1341" s="5">
        <v>18</v>
      </c>
      <c r="H1341" s="5" t="s">
        <v>25964</v>
      </c>
      <c r="I1341" s="5" t="s">
        <v>5634</v>
      </c>
      <c r="J1341" s="5">
        <v>15078636084</v>
      </c>
      <c r="K1341" s="5" t="s">
        <v>27</v>
      </c>
      <c r="L1341" s="10"/>
      <c r="M1341" s="5"/>
      <c r="N1341" s="5" t="s">
        <v>27</v>
      </c>
      <c r="O1341" s="10"/>
      <c r="P1341" s="5"/>
      <c r="Q1341" s="5"/>
      <c r="R1341" s="5"/>
      <c r="S1341" s="5"/>
    </row>
    <row r="1342" customFormat="1" hidden="1" spans="1:19">
      <c r="A1342" s="5">
        <v>1339</v>
      </c>
      <c r="B1342" s="5" t="s">
        <v>5635</v>
      </c>
      <c r="C1342" s="5"/>
      <c r="D1342" s="5" t="s">
        <v>290</v>
      </c>
      <c r="E1342" s="5" t="s">
        <v>5636</v>
      </c>
      <c r="F1342" s="5" t="s">
        <v>143</v>
      </c>
      <c r="G1342" s="5">
        <v>20</v>
      </c>
      <c r="H1342" s="5" t="s">
        <v>5637</v>
      </c>
      <c r="I1342" s="5" t="s">
        <v>5638</v>
      </c>
      <c r="J1342" s="5">
        <v>18776875773</v>
      </c>
      <c r="K1342" s="5" t="s">
        <v>27</v>
      </c>
      <c r="L1342" s="10"/>
      <c r="M1342" s="5"/>
      <c r="N1342" s="5" t="s">
        <v>27</v>
      </c>
      <c r="O1342" s="10"/>
      <c r="P1342" s="5"/>
      <c r="Q1342" s="5"/>
      <c r="R1342" s="5"/>
      <c r="S1342" s="5"/>
    </row>
    <row r="1343" customFormat="1" hidden="1" spans="1:19">
      <c r="A1343" s="5">
        <v>1340</v>
      </c>
      <c r="B1343" s="5" t="s">
        <v>5639</v>
      </c>
      <c r="C1343" s="5"/>
      <c r="D1343" s="5" t="s">
        <v>290</v>
      </c>
      <c r="E1343" s="5" t="s">
        <v>5640</v>
      </c>
      <c r="F1343" s="5" t="s">
        <v>143</v>
      </c>
      <c r="G1343" s="5">
        <v>18</v>
      </c>
      <c r="H1343" s="5" t="s">
        <v>20066</v>
      </c>
      <c r="I1343" s="5" t="s">
        <v>5642</v>
      </c>
      <c r="J1343" s="5">
        <v>18907883049</v>
      </c>
      <c r="K1343" s="5" t="s">
        <v>27</v>
      </c>
      <c r="L1343" s="10"/>
      <c r="M1343" s="5"/>
      <c r="N1343" s="5" t="s">
        <v>27</v>
      </c>
      <c r="O1343" s="10"/>
      <c r="P1343" s="5"/>
      <c r="Q1343" s="5"/>
      <c r="R1343" s="5"/>
      <c r="S1343" s="5"/>
    </row>
    <row r="1344" customFormat="1" hidden="1" spans="1:19">
      <c r="A1344" s="5">
        <v>1341</v>
      </c>
      <c r="B1344" s="5" t="s">
        <v>5643</v>
      </c>
      <c r="C1344" s="5"/>
      <c r="D1344" s="5" t="s">
        <v>290</v>
      </c>
      <c r="E1344" s="5" t="s">
        <v>5644</v>
      </c>
      <c r="F1344" s="5" t="s">
        <v>24</v>
      </c>
      <c r="G1344" s="5">
        <v>18</v>
      </c>
      <c r="H1344" s="5" t="s">
        <v>5645</v>
      </c>
      <c r="I1344" s="5" t="s">
        <v>5646</v>
      </c>
      <c r="J1344" s="5">
        <v>18777153893</v>
      </c>
      <c r="K1344" s="5" t="s">
        <v>27</v>
      </c>
      <c r="L1344" s="10"/>
      <c r="M1344" s="5"/>
      <c r="N1344" s="5" t="s">
        <v>27</v>
      </c>
      <c r="O1344" s="10"/>
      <c r="P1344" s="5"/>
      <c r="Q1344" s="5"/>
      <c r="R1344" s="5"/>
      <c r="S1344" s="5"/>
    </row>
    <row r="1345" customFormat="1" hidden="1" spans="1:19">
      <c r="A1345" s="5">
        <v>1342</v>
      </c>
      <c r="B1345" s="5" t="s">
        <v>5647</v>
      </c>
      <c r="C1345" s="5"/>
      <c r="D1345" s="5" t="s">
        <v>290</v>
      </c>
      <c r="E1345" s="5" t="s">
        <v>1018</v>
      </c>
      <c r="F1345" s="5" t="s">
        <v>143</v>
      </c>
      <c r="G1345" s="5">
        <v>20</v>
      </c>
      <c r="H1345" s="5" t="s">
        <v>5648</v>
      </c>
      <c r="I1345" s="5" t="s">
        <v>5649</v>
      </c>
      <c r="J1345" s="5">
        <v>14736227539</v>
      </c>
      <c r="K1345" s="5" t="s">
        <v>27</v>
      </c>
      <c r="L1345" s="10"/>
      <c r="M1345" s="5"/>
      <c r="N1345" s="5" t="s">
        <v>27</v>
      </c>
      <c r="O1345" s="10"/>
      <c r="P1345" s="5"/>
      <c r="Q1345" s="5"/>
      <c r="R1345" s="5"/>
      <c r="S1345" s="5"/>
    </row>
    <row r="1346" customFormat="1" hidden="1" spans="1:19">
      <c r="A1346" s="5">
        <v>1343</v>
      </c>
      <c r="B1346" s="5" t="s">
        <v>5651</v>
      </c>
      <c r="C1346" s="5"/>
      <c r="D1346" s="5" t="s">
        <v>290</v>
      </c>
      <c r="E1346" s="5" t="s">
        <v>5652</v>
      </c>
      <c r="F1346" s="5" t="s">
        <v>143</v>
      </c>
      <c r="G1346" s="5">
        <v>18</v>
      </c>
      <c r="H1346" s="5" t="s">
        <v>19993</v>
      </c>
      <c r="I1346" s="5" t="s">
        <v>5653</v>
      </c>
      <c r="J1346" s="5">
        <v>13471849521</v>
      </c>
      <c r="K1346" s="5"/>
      <c r="L1346" s="10"/>
      <c r="M1346" s="5"/>
      <c r="N1346" s="5"/>
      <c r="O1346" s="10"/>
      <c r="P1346" s="5"/>
      <c r="Q1346" s="5"/>
      <c r="R1346" s="5"/>
      <c r="S1346" s="5"/>
    </row>
    <row r="1347" customFormat="1" hidden="1" spans="1:19">
      <c r="A1347" s="5">
        <v>1344</v>
      </c>
      <c r="B1347" s="5" t="s">
        <v>5654</v>
      </c>
      <c r="C1347" s="5"/>
      <c r="D1347" s="5" t="s">
        <v>290</v>
      </c>
      <c r="E1347" s="5" t="s">
        <v>5655</v>
      </c>
      <c r="F1347" s="5" t="s">
        <v>24</v>
      </c>
      <c r="G1347" s="5">
        <v>18</v>
      </c>
      <c r="H1347" s="5" t="s">
        <v>1597</v>
      </c>
      <c r="I1347" s="5" t="s">
        <v>5656</v>
      </c>
      <c r="J1347" s="5">
        <v>13768411185</v>
      </c>
      <c r="K1347" s="5" t="s">
        <v>27</v>
      </c>
      <c r="L1347" s="10"/>
      <c r="M1347" s="5"/>
      <c r="N1347" s="5" t="s">
        <v>27</v>
      </c>
      <c r="O1347" s="10"/>
      <c r="P1347" s="5"/>
      <c r="Q1347" s="5"/>
      <c r="R1347" s="5"/>
      <c r="S1347" s="5"/>
    </row>
    <row r="1348" customFormat="1" hidden="1" spans="1:19">
      <c r="A1348" s="5">
        <v>1345</v>
      </c>
      <c r="B1348" s="5" t="s">
        <v>5657</v>
      </c>
      <c r="C1348" s="5"/>
      <c r="D1348" s="5" t="s">
        <v>290</v>
      </c>
      <c r="E1348" s="5" t="s">
        <v>5658</v>
      </c>
      <c r="F1348" s="5" t="s">
        <v>143</v>
      </c>
      <c r="G1348" s="5">
        <v>18</v>
      </c>
      <c r="H1348" s="5" t="s">
        <v>17727</v>
      </c>
      <c r="I1348" s="5" t="s">
        <v>5659</v>
      </c>
      <c r="J1348" s="5">
        <v>13481848263</v>
      </c>
      <c r="K1348" s="5"/>
      <c r="L1348" s="10"/>
      <c r="M1348" s="5"/>
      <c r="N1348" s="5"/>
      <c r="O1348" s="10"/>
      <c r="P1348" s="5"/>
      <c r="Q1348" s="5"/>
      <c r="R1348" s="5"/>
      <c r="S1348" s="5"/>
    </row>
    <row r="1349" customFormat="1" hidden="1" spans="1:19">
      <c r="A1349" s="5">
        <v>1346</v>
      </c>
      <c r="B1349" s="5" t="s">
        <v>5661</v>
      </c>
      <c r="C1349" s="5"/>
      <c r="D1349" s="5" t="s">
        <v>290</v>
      </c>
      <c r="E1349" s="5" t="s">
        <v>5662</v>
      </c>
      <c r="F1349" s="5" t="s">
        <v>143</v>
      </c>
      <c r="G1349" s="5">
        <v>17</v>
      </c>
      <c r="H1349" s="5" t="s">
        <v>2370</v>
      </c>
      <c r="I1349" s="5" t="s">
        <v>5663</v>
      </c>
      <c r="J1349" s="5">
        <v>14797769157</v>
      </c>
      <c r="K1349" s="5"/>
      <c r="L1349" s="10"/>
      <c r="M1349" s="5"/>
      <c r="N1349" s="5"/>
      <c r="O1349" s="10"/>
      <c r="P1349" s="5"/>
      <c r="Q1349" s="5"/>
      <c r="R1349" s="5"/>
      <c r="S1349" s="5"/>
    </row>
    <row r="1350" customFormat="1" hidden="1" spans="1:19">
      <c r="A1350" s="5">
        <v>1347</v>
      </c>
      <c r="B1350" s="5" t="s">
        <v>5665</v>
      </c>
      <c r="C1350" s="5"/>
      <c r="D1350" s="5" t="s">
        <v>290</v>
      </c>
      <c r="E1350" s="5" t="s">
        <v>5666</v>
      </c>
      <c r="F1350" s="5" t="s">
        <v>143</v>
      </c>
      <c r="G1350" s="5">
        <v>18</v>
      </c>
      <c r="H1350" s="5" t="s">
        <v>5667</v>
      </c>
      <c r="I1350" s="5" t="s">
        <v>5668</v>
      </c>
      <c r="J1350" s="5">
        <v>15807783561</v>
      </c>
      <c r="K1350" s="5" t="s">
        <v>27</v>
      </c>
      <c r="L1350" s="10"/>
      <c r="M1350" s="5"/>
      <c r="N1350" s="5" t="s">
        <v>27</v>
      </c>
      <c r="O1350" s="10"/>
      <c r="P1350" s="5"/>
      <c r="Q1350" s="5"/>
      <c r="R1350" s="5"/>
      <c r="S1350" s="5"/>
    </row>
    <row r="1351" customFormat="1" hidden="1" spans="1:19">
      <c r="A1351" s="5">
        <v>1348</v>
      </c>
      <c r="B1351" s="5" t="s">
        <v>5669</v>
      </c>
      <c r="C1351" s="5"/>
      <c r="D1351" s="5" t="s">
        <v>290</v>
      </c>
      <c r="E1351" s="5" t="s">
        <v>5670</v>
      </c>
      <c r="F1351" s="5" t="s">
        <v>143</v>
      </c>
      <c r="G1351" s="5">
        <v>18</v>
      </c>
      <c r="H1351" s="5" t="s">
        <v>5671</v>
      </c>
      <c r="I1351" s="5" t="s">
        <v>5672</v>
      </c>
      <c r="J1351" s="5">
        <v>18934943332</v>
      </c>
      <c r="K1351" s="5"/>
      <c r="L1351" s="10"/>
      <c r="M1351" s="5"/>
      <c r="N1351" s="5"/>
      <c r="O1351" s="10"/>
      <c r="P1351" s="5"/>
      <c r="Q1351" s="5"/>
      <c r="R1351" s="5"/>
      <c r="S1351" s="5"/>
    </row>
    <row r="1352" customFormat="1" hidden="1" spans="1:19">
      <c r="A1352" s="5">
        <v>1349</v>
      </c>
      <c r="B1352" s="5" t="s">
        <v>5673</v>
      </c>
      <c r="C1352" s="5"/>
      <c r="D1352" s="5" t="s">
        <v>290</v>
      </c>
      <c r="E1352" s="5" t="s">
        <v>5674</v>
      </c>
      <c r="F1352" s="5" t="s">
        <v>143</v>
      </c>
      <c r="G1352" s="5">
        <v>18</v>
      </c>
      <c r="H1352" s="5" t="s">
        <v>19287</v>
      </c>
      <c r="I1352" s="5" t="s">
        <v>5675</v>
      </c>
      <c r="J1352" s="5" t="s">
        <v>20067</v>
      </c>
      <c r="K1352" s="5"/>
      <c r="L1352" s="10"/>
      <c r="M1352" s="5"/>
      <c r="N1352" s="5"/>
      <c r="O1352" s="10"/>
      <c r="P1352" s="5"/>
      <c r="Q1352" s="5"/>
      <c r="R1352" s="5"/>
      <c r="S1352" s="5"/>
    </row>
    <row r="1353" customFormat="1" hidden="1" spans="1:19">
      <c r="A1353" s="5">
        <v>1350</v>
      </c>
      <c r="B1353" s="5" t="s">
        <v>5676</v>
      </c>
      <c r="C1353" s="5"/>
      <c r="D1353" s="5" t="s">
        <v>290</v>
      </c>
      <c r="E1353" s="5" t="s">
        <v>5677</v>
      </c>
      <c r="F1353" s="5" t="s">
        <v>24</v>
      </c>
      <c r="G1353" s="5">
        <v>18</v>
      </c>
      <c r="H1353" s="5" t="s">
        <v>25965</v>
      </c>
      <c r="I1353" s="5" t="s">
        <v>5679</v>
      </c>
      <c r="J1353" s="5">
        <v>15918803742</v>
      </c>
      <c r="K1353" s="5" t="s">
        <v>27</v>
      </c>
      <c r="L1353" s="10"/>
      <c r="M1353" s="5"/>
      <c r="N1353" s="5" t="s">
        <v>27</v>
      </c>
      <c r="O1353" s="10"/>
      <c r="P1353" s="5"/>
      <c r="Q1353" s="5"/>
      <c r="R1353" s="5"/>
      <c r="S1353" s="5"/>
    </row>
    <row r="1354" customFormat="1" hidden="1" spans="1:19">
      <c r="A1354" s="5">
        <v>1351</v>
      </c>
      <c r="B1354" s="5" t="s">
        <v>5680</v>
      </c>
      <c r="C1354" s="5"/>
      <c r="D1354" s="5" t="s">
        <v>290</v>
      </c>
      <c r="E1354" s="5" t="s">
        <v>5681</v>
      </c>
      <c r="F1354" s="5" t="s">
        <v>24</v>
      </c>
      <c r="G1354" s="5">
        <v>18</v>
      </c>
      <c r="H1354" s="5" t="s">
        <v>20069</v>
      </c>
      <c r="I1354" s="5" t="s">
        <v>5683</v>
      </c>
      <c r="J1354" s="5">
        <v>15994349882</v>
      </c>
      <c r="K1354" s="5" t="s">
        <v>27</v>
      </c>
      <c r="L1354" s="10"/>
      <c r="M1354" s="5"/>
      <c r="N1354" s="5" t="s">
        <v>27</v>
      </c>
      <c r="O1354" s="10"/>
      <c r="P1354" s="5"/>
      <c r="Q1354" s="5"/>
      <c r="R1354" s="5"/>
      <c r="S1354" s="5"/>
    </row>
    <row r="1355" customFormat="1" hidden="1" spans="1:19">
      <c r="A1355" s="5">
        <v>1352</v>
      </c>
      <c r="B1355" s="5" t="s">
        <v>5684</v>
      </c>
      <c r="C1355" s="5"/>
      <c r="D1355" s="5" t="s">
        <v>290</v>
      </c>
      <c r="E1355" s="5" t="s">
        <v>5685</v>
      </c>
      <c r="F1355" s="5" t="s">
        <v>24</v>
      </c>
      <c r="G1355" s="5">
        <v>19</v>
      </c>
      <c r="H1355" s="5" t="s">
        <v>17727</v>
      </c>
      <c r="I1355" s="5" t="s">
        <v>5686</v>
      </c>
      <c r="J1355" s="5">
        <v>15078611039</v>
      </c>
      <c r="K1355" s="5" t="s">
        <v>27</v>
      </c>
      <c r="L1355" s="10"/>
      <c r="M1355" s="5"/>
      <c r="N1355" s="5" t="s">
        <v>27</v>
      </c>
      <c r="O1355" s="10"/>
      <c r="P1355" s="5"/>
      <c r="Q1355" s="5"/>
      <c r="R1355" s="5"/>
      <c r="S1355" s="5"/>
    </row>
    <row r="1356" customFormat="1" hidden="1" spans="1:19">
      <c r="A1356" s="5">
        <v>1353</v>
      </c>
      <c r="B1356" s="5" t="s">
        <v>5687</v>
      </c>
      <c r="C1356" s="5"/>
      <c r="D1356" s="5" t="s">
        <v>290</v>
      </c>
      <c r="E1356" s="5" t="s">
        <v>5688</v>
      </c>
      <c r="F1356" s="5" t="s">
        <v>24</v>
      </c>
      <c r="G1356" s="5">
        <v>18</v>
      </c>
      <c r="H1356" s="5" t="s">
        <v>25966</v>
      </c>
      <c r="I1356" s="5" t="s">
        <v>5690</v>
      </c>
      <c r="J1356" s="5">
        <v>13977876336</v>
      </c>
      <c r="K1356" s="5" t="s">
        <v>27</v>
      </c>
      <c r="L1356" s="10"/>
      <c r="M1356" s="5"/>
      <c r="N1356" s="5" t="s">
        <v>30</v>
      </c>
      <c r="O1356" s="10"/>
      <c r="P1356" s="5"/>
      <c r="Q1356" s="5"/>
      <c r="R1356" s="5"/>
      <c r="S1356" s="5"/>
    </row>
    <row r="1357" customFormat="1" hidden="1" spans="1:19">
      <c r="A1357" s="5">
        <v>1354</v>
      </c>
      <c r="B1357" s="5" t="s">
        <v>5691</v>
      </c>
      <c r="C1357" s="5"/>
      <c r="D1357" s="5" t="s">
        <v>290</v>
      </c>
      <c r="E1357" s="5" t="s">
        <v>5692</v>
      </c>
      <c r="F1357" s="5" t="s">
        <v>143</v>
      </c>
      <c r="G1357" s="5">
        <v>19</v>
      </c>
      <c r="H1357" s="5" t="s">
        <v>5693</v>
      </c>
      <c r="I1357" s="5" t="s">
        <v>5694</v>
      </c>
      <c r="J1357" s="5">
        <v>15777849766</v>
      </c>
      <c r="K1357" s="5" t="s">
        <v>27</v>
      </c>
      <c r="L1357" s="10"/>
      <c r="M1357" s="5"/>
      <c r="N1357" s="5" t="s">
        <v>27</v>
      </c>
      <c r="O1357" s="10"/>
      <c r="P1357" s="5"/>
      <c r="Q1357" s="5"/>
      <c r="R1357" s="5"/>
      <c r="S1357" s="5"/>
    </row>
    <row r="1358" customFormat="1" hidden="1" spans="1:19">
      <c r="A1358" s="5">
        <v>1355</v>
      </c>
      <c r="B1358" s="5" t="s">
        <v>5695</v>
      </c>
      <c r="C1358" s="5"/>
      <c r="D1358" s="5" t="s">
        <v>290</v>
      </c>
      <c r="E1358" s="5" t="s">
        <v>5696</v>
      </c>
      <c r="F1358" s="5" t="s">
        <v>143</v>
      </c>
      <c r="G1358" s="5">
        <v>19</v>
      </c>
      <c r="H1358" s="5" t="s">
        <v>4418</v>
      </c>
      <c r="I1358" s="5" t="s">
        <v>5697</v>
      </c>
      <c r="J1358" s="5">
        <v>14736229349</v>
      </c>
      <c r="K1358" s="5" t="s">
        <v>27</v>
      </c>
      <c r="L1358" s="10"/>
      <c r="M1358" s="5"/>
      <c r="N1358" s="5" t="s">
        <v>27</v>
      </c>
      <c r="O1358" s="10"/>
      <c r="P1358" s="5"/>
      <c r="Q1358" s="5"/>
      <c r="R1358" s="5"/>
      <c r="S1358" s="5"/>
    </row>
    <row r="1359" customFormat="1" hidden="1" spans="1:19">
      <c r="A1359" s="5">
        <v>1356</v>
      </c>
      <c r="B1359" s="5" t="s">
        <v>5699</v>
      </c>
      <c r="C1359" s="5"/>
      <c r="D1359" s="5" t="s">
        <v>290</v>
      </c>
      <c r="E1359" s="5" t="s">
        <v>5700</v>
      </c>
      <c r="F1359" s="5" t="s">
        <v>24</v>
      </c>
      <c r="G1359" s="5">
        <v>18</v>
      </c>
      <c r="H1359" s="5" t="s">
        <v>20071</v>
      </c>
      <c r="I1359" s="5" t="s">
        <v>5702</v>
      </c>
      <c r="J1359" s="5">
        <v>18376606497</v>
      </c>
      <c r="K1359" s="5" t="s">
        <v>27</v>
      </c>
      <c r="L1359" s="10"/>
      <c r="M1359" s="5"/>
      <c r="N1359" s="5" t="s">
        <v>27</v>
      </c>
      <c r="O1359" s="10"/>
      <c r="P1359" s="5"/>
      <c r="Q1359" s="5"/>
      <c r="R1359" s="5"/>
      <c r="S1359" s="5"/>
    </row>
    <row r="1360" customFormat="1" hidden="1" spans="1:19">
      <c r="A1360" s="5">
        <v>1357</v>
      </c>
      <c r="B1360" s="5" t="s">
        <v>5703</v>
      </c>
      <c r="C1360" s="5"/>
      <c r="D1360" s="5" t="s">
        <v>290</v>
      </c>
      <c r="E1360" s="5" t="s">
        <v>5704</v>
      </c>
      <c r="F1360" s="5" t="s">
        <v>24</v>
      </c>
      <c r="G1360" s="5">
        <v>18</v>
      </c>
      <c r="H1360" s="5" t="s">
        <v>20072</v>
      </c>
      <c r="I1360" s="5" t="s">
        <v>5705</v>
      </c>
      <c r="J1360" s="5" t="s">
        <v>20073</v>
      </c>
      <c r="K1360" s="5" t="s">
        <v>27</v>
      </c>
      <c r="L1360" s="10"/>
      <c r="M1360" s="5"/>
      <c r="N1360" s="5" t="s">
        <v>27</v>
      </c>
      <c r="O1360" s="10"/>
      <c r="P1360" s="5"/>
      <c r="Q1360" s="5"/>
      <c r="R1360" s="5"/>
      <c r="S1360" s="5"/>
    </row>
    <row r="1361" customFormat="1" hidden="1" spans="1:19">
      <c r="A1361" s="5">
        <v>1358</v>
      </c>
      <c r="B1361" s="5" t="s">
        <v>5707</v>
      </c>
      <c r="C1361" s="5"/>
      <c r="D1361" s="5" t="s">
        <v>290</v>
      </c>
      <c r="E1361" s="5" t="s">
        <v>5708</v>
      </c>
      <c r="F1361" s="5" t="s">
        <v>24</v>
      </c>
      <c r="G1361" s="5">
        <v>16</v>
      </c>
      <c r="H1361" s="5" t="s">
        <v>5709</v>
      </c>
      <c r="I1361" s="5" t="s">
        <v>5710</v>
      </c>
      <c r="J1361" s="5" t="s">
        <v>21731</v>
      </c>
      <c r="K1361" s="5"/>
      <c r="L1361" s="10"/>
      <c r="M1361" s="5"/>
      <c r="N1361" s="5"/>
      <c r="O1361" s="10"/>
      <c r="P1361" s="5"/>
      <c r="Q1361" s="5"/>
      <c r="R1361" s="5"/>
      <c r="S1361" s="5"/>
    </row>
    <row r="1362" customFormat="1" hidden="1" spans="1:19">
      <c r="A1362" s="5">
        <v>1359</v>
      </c>
      <c r="B1362" s="5" t="s">
        <v>5711</v>
      </c>
      <c r="C1362" s="5"/>
      <c r="D1362" s="5" t="s">
        <v>290</v>
      </c>
      <c r="E1362" s="5" t="s">
        <v>5712</v>
      </c>
      <c r="F1362" s="5" t="s">
        <v>143</v>
      </c>
      <c r="G1362" s="5">
        <v>18</v>
      </c>
      <c r="H1362" s="5" t="s">
        <v>5713</v>
      </c>
      <c r="I1362" s="5" t="s">
        <v>5714</v>
      </c>
      <c r="J1362" s="5" t="s">
        <v>20074</v>
      </c>
      <c r="K1362" s="5" t="s">
        <v>27</v>
      </c>
      <c r="L1362" s="10"/>
      <c r="M1362" s="5"/>
      <c r="N1362" s="5" t="s">
        <v>27</v>
      </c>
      <c r="O1362" s="10"/>
      <c r="P1362" s="5"/>
      <c r="Q1362" s="5"/>
      <c r="R1362" s="5"/>
      <c r="S1362" s="5"/>
    </row>
    <row r="1363" customFormat="1" hidden="1" spans="1:19">
      <c r="A1363" s="5">
        <v>1360</v>
      </c>
      <c r="B1363" s="5" t="s">
        <v>5715</v>
      </c>
      <c r="C1363" s="5"/>
      <c r="D1363" s="5" t="s">
        <v>290</v>
      </c>
      <c r="E1363" s="5" t="s">
        <v>5716</v>
      </c>
      <c r="F1363" s="5" t="s">
        <v>143</v>
      </c>
      <c r="G1363" s="5">
        <v>18</v>
      </c>
      <c r="H1363" s="5" t="s">
        <v>20075</v>
      </c>
      <c r="I1363" s="5" t="s">
        <v>5718</v>
      </c>
      <c r="J1363" s="5" t="s">
        <v>20076</v>
      </c>
      <c r="K1363" s="5" t="s">
        <v>27</v>
      </c>
      <c r="L1363" s="10"/>
      <c r="M1363" s="5"/>
      <c r="N1363" s="5" t="s">
        <v>27</v>
      </c>
      <c r="O1363" s="10"/>
      <c r="P1363" s="5"/>
      <c r="Q1363" s="5"/>
      <c r="R1363" s="5"/>
      <c r="S1363" s="5"/>
    </row>
    <row r="1364" customFormat="1" hidden="1" spans="1:19">
      <c r="A1364" s="5">
        <v>1361</v>
      </c>
      <c r="B1364" s="5" t="s">
        <v>5719</v>
      </c>
      <c r="C1364" s="5"/>
      <c r="D1364" s="5" t="s">
        <v>290</v>
      </c>
      <c r="E1364" s="5" t="s">
        <v>5720</v>
      </c>
      <c r="F1364" s="5" t="s">
        <v>143</v>
      </c>
      <c r="G1364" s="5">
        <v>18</v>
      </c>
      <c r="H1364" s="5" t="s">
        <v>17996</v>
      </c>
      <c r="I1364" s="5" t="s">
        <v>5721</v>
      </c>
      <c r="J1364" s="5" t="s">
        <v>20077</v>
      </c>
      <c r="K1364" s="5" t="s">
        <v>27</v>
      </c>
      <c r="L1364" s="10"/>
      <c r="M1364" s="5"/>
      <c r="N1364" s="5" t="s">
        <v>27</v>
      </c>
      <c r="O1364" s="10"/>
      <c r="P1364" s="5"/>
      <c r="Q1364" s="5"/>
      <c r="R1364" s="5"/>
      <c r="S1364" s="5"/>
    </row>
    <row r="1365" customFormat="1" hidden="1" spans="1:19">
      <c r="A1365" s="5">
        <v>1362</v>
      </c>
      <c r="B1365" s="5" t="s">
        <v>5722</v>
      </c>
      <c r="C1365" s="5"/>
      <c r="D1365" s="5" t="s">
        <v>290</v>
      </c>
      <c r="E1365" s="5" t="s">
        <v>5723</v>
      </c>
      <c r="F1365" s="5" t="s">
        <v>143</v>
      </c>
      <c r="G1365" s="5">
        <v>18</v>
      </c>
      <c r="H1365" s="5" t="s">
        <v>11213</v>
      </c>
      <c r="I1365" s="5" t="s">
        <v>5724</v>
      </c>
      <c r="J1365" s="5" t="s">
        <v>20078</v>
      </c>
      <c r="K1365" s="5" t="s">
        <v>27</v>
      </c>
      <c r="L1365" s="10"/>
      <c r="M1365" s="5"/>
      <c r="N1365" s="5" t="s">
        <v>27</v>
      </c>
      <c r="O1365" s="10"/>
      <c r="P1365" s="5"/>
      <c r="Q1365" s="5"/>
      <c r="R1365" s="5"/>
      <c r="S1365" s="5"/>
    </row>
    <row r="1366" customFormat="1" hidden="1" spans="1:19">
      <c r="A1366" s="5">
        <v>1363</v>
      </c>
      <c r="B1366" s="5" t="s">
        <v>5725</v>
      </c>
      <c r="C1366" s="5"/>
      <c r="D1366" s="5" t="s">
        <v>290</v>
      </c>
      <c r="E1366" s="5" t="s">
        <v>5726</v>
      </c>
      <c r="F1366" s="5" t="s">
        <v>143</v>
      </c>
      <c r="G1366" s="5">
        <v>20</v>
      </c>
      <c r="H1366" s="5" t="s">
        <v>5727</v>
      </c>
      <c r="I1366" s="5" t="s">
        <v>5728</v>
      </c>
      <c r="J1366" s="5" t="s">
        <v>20079</v>
      </c>
      <c r="K1366" s="5" t="s">
        <v>27</v>
      </c>
      <c r="L1366" s="10"/>
      <c r="M1366" s="5"/>
      <c r="N1366" s="5" t="s">
        <v>27</v>
      </c>
      <c r="O1366" s="10"/>
      <c r="P1366" s="5"/>
      <c r="Q1366" s="5"/>
      <c r="R1366" s="5"/>
      <c r="S1366" s="5"/>
    </row>
    <row r="1367" customFormat="1" hidden="1" spans="1:19">
      <c r="A1367" s="5">
        <v>1364</v>
      </c>
      <c r="B1367" s="5" t="s">
        <v>5729</v>
      </c>
      <c r="C1367" s="5"/>
      <c r="D1367" s="5" t="s">
        <v>290</v>
      </c>
      <c r="E1367" s="5" t="s">
        <v>1791</v>
      </c>
      <c r="F1367" s="5" t="s">
        <v>24</v>
      </c>
      <c r="G1367" s="5">
        <v>18</v>
      </c>
      <c r="H1367" s="5" t="s">
        <v>18668</v>
      </c>
      <c r="I1367" s="5" t="s">
        <v>5731</v>
      </c>
      <c r="J1367" s="5" t="s">
        <v>20080</v>
      </c>
      <c r="K1367" s="5" t="s">
        <v>27</v>
      </c>
      <c r="L1367" s="10"/>
      <c r="M1367" s="5"/>
      <c r="N1367" s="5" t="s">
        <v>27</v>
      </c>
      <c r="O1367" s="10"/>
      <c r="P1367" s="5"/>
      <c r="Q1367" s="5"/>
      <c r="R1367" s="5"/>
      <c r="S1367" s="5"/>
    </row>
    <row r="1368" customFormat="1" hidden="1" spans="1:19">
      <c r="A1368" s="5">
        <v>1365</v>
      </c>
      <c r="B1368" s="5" t="s">
        <v>5732</v>
      </c>
      <c r="C1368" s="5"/>
      <c r="D1368" s="5" t="s">
        <v>290</v>
      </c>
      <c r="E1368" s="5" t="s">
        <v>5733</v>
      </c>
      <c r="F1368" s="5" t="s">
        <v>24</v>
      </c>
      <c r="G1368" s="5">
        <v>19</v>
      </c>
      <c r="H1368" s="5" t="s">
        <v>5734</v>
      </c>
      <c r="I1368" s="5" t="s">
        <v>5735</v>
      </c>
      <c r="J1368" s="5" t="s">
        <v>20081</v>
      </c>
      <c r="K1368" s="5" t="s">
        <v>27</v>
      </c>
      <c r="L1368" s="10"/>
      <c r="M1368" s="5"/>
      <c r="N1368" s="5" t="s">
        <v>27</v>
      </c>
      <c r="O1368" s="10"/>
      <c r="P1368" s="5"/>
      <c r="Q1368" s="5"/>
      <c r="R1368" s="5"/>
      <c r="S1368" s="5"/>
    </row>
    <row r="1369" customFormat="1" hidden="1" spans="1:19">
      <c r="A1369" s="5">
        <v>1366</v>
      </c>
      <c r="B1369" s="5" t="s">
        <v>5736</v>
      </c>
      <c r="C1369" s="5"/>
      <c r="D1369" s="5" t="s">
        <v>290</v>
      </c>
      <c r="E1369" s="5" t="s">
        <v>5737</v>
      </c>
      <c r="F1369" s="5" t="s">
        <v>24</v>
      </c>
      <c r="G1369" s="5">
        <v>19</v>
      </c>
      <c r="H1369" s="5" t="s">
        <v>5738</v>
      </c>
      <c r="I1369" s="5" t="s">
        <v>5739</v>
      </c>
      <c r="J1369" s="5" t="s">
        <v>20082</v>
      </c>
      <c r="K1369" s="5"/>
      <c r="L1369" s="10"/>
      <c r="M1369" s="5"/>
      <c r="N1369" s="5"/>
      <c r="O1369" s="10"/>
      <c r="P1369" s="5"/>
      <c r="Q1369" s="5"/>
      <c r="R1369" s="5"/>
      <c r="S1369" s="5"/>
    </row>
    <row r="1370" customFormat="1" hidden="1" spans="1:19">
      <c r="A1370" s="5">
        <v>1367</v>
      </c>
      <c r="B1370" s="5" t="s">
        <v>5741</v>
      </c>
      <c r="C1370" s="5"/>
      <c r="D1370" s="5" t="s">
        <v>290</v>
      </c>
      <c r="E1370" s="5" t="s">
        <v>5742</v>
      </c>
      <c r="F1370" s="5" t="s">
        <v>24</v>
      </c>
      <c r="G1370" s="5">
        <v>18</v>
      </c>
      <c r="H1370" s="5" t="s">
        <v>5743</v>
      </c>
      <c r="I1370" s="5" t="s">
        <v>5744</v>
      </c>
      <c r="J1370" s="5" t="s">
        <v>20083</v>
      </c>
      <c r="K1370" s="5" t="s">
        <v>27</v>
      </c>
      <c r="L1370" s="10"/>
      <c r="M1370" s="5"/>
      <c r="N1370" s="5" t="s">
        <v>27</v>
      </c>
      <c r="O1370" s="10"/>
      <c r="P1370" s="5"/>
      <c r="Q1370" s="5"/>
      <c r="R1370" s="5"/>
      <c r="S1370" s="5"/>
    </row>
    <row r="1371" customFormat="1" hidden="1" spans="1:19">
      <c r="A1371" s="5">
        <v>1368</v>
      </c>
      <c r="B1371" s="5" t="s">
        <v>5745</v>
      </c>
      <c r="C1371" s="5"/>
      <c r="D1371" s="5" t="s">
        <v>290</v>
      </c>
      <c r="E1371" s="5" t="s">
        <v>5746</v>
      </c>
      <c r="F1371" s="5" t="s">
        <v>24</v>
      </c>
      <c r="G1371" s="5">
        <v>18</v>
      </c>
      <c r="H1371" s="5" t="s">
        <v>5747</v>
      </c>
      <c r="I1371" s="5" t="s">
        <v>5748</v>
      </c>
      <c r="J1371" s="5" t="s">
        <v>20084</v>
      </c>
      <c r="K1371" s="5" t="s">
        <v>27</v>
      </c>
      <c r="L1371" s="10"/>
      <c r="M1371" s="5"/>
      <c r="N1371" s="5" t="s">
        <v>27</v>
      </c>
      <c r="O1371" s="10"/>
      <c r="P1371" s="5"/>
      <c r="Q1371" s="5"/>
      <c r="R1371" s="5"/>
      <c r="S1371" s="5"/>
    </row>
    <row r="1372" customFormat="1" hidden="1" spans="1:19">
      <c r="A1372" s="5">
        <v>1369</v>
      </c>
      <c r="B1372" s="5" t="s">
        <v>5749</v>
      </c>
      <c r="C1372" s="5"/>
      <c r="D1372" s="5" t="s">
        <v>290</v>
      </c>
      <c r="E1372" s="5" t="s">
        <v>5750</v>
      </c>
      <c r="F1372" s="5" t="s">
        <v>143</v>
      </c>
      <c r="G1372" s="5">
        <v>17</v>
      </c>
      <c r="H1372" s="5" t="s">
        <v>1047</v>
      </c>
      <c r="I1372" s="5" t="s">
        <v>5751</v>
      </c>
      <c r="J1372" s="5" t="s">
        <v>21752</v>
      </c>
      <c r="K1372" s="5"/>
      <c r="L1372" s="10"/>
      <c r="M1372" s="5"/>
      <c r="N1372" s="5"/>
      <c r="O1372" s="10"/>
      <c r="P1372" s="5"/>
      <c r="Q1372" s="5"/>
      <c r="R1372" s="5"/>
      <c r="S1372" s="5"/>
    </row>
    <row r="1373" customFormat="1" hidden="1" spans="1:19">
      <c r="A1373" s="5">
        <v>1370</v>
      </c>
      <c r="B1373" s="5" t="s">
        <v>5752</v>
      </c>
      <c r="C1373" s="5"/>
      <c r="D1373" s="5" t="s">
        <v>290</v>
      </c>
      <c r="E1373" s="5" t="s">
        <v>5753</v>
      </c>
      <c r="F1373" s="5" t="s">
        <v>143</v>
      </c>
      <c r="G1373" s="5">
        <v>20</v>
      </c>
      <c r="H1373" s="5" t="s">
        <v>20085</v>
      </c>
      <c r="I1373" s="5" t="s">
        <v>5755</v>
      </c>
      <c r="J1373" s="5" t="s">
        <v>20086</v>
      </c>
      <c r="K1373" s="5" t="s">
        <v>27</v>
      </c>
      <c r="L1373" s="10"/>
      <c r="M1373" s="5"/>
      <c r="N1373" s="5" t="s">
        <v>30</v>
      </c>
      <c r="O1373" s="10"/>
      <c r="P1373" s="5"/>
      <c r="Q1373" s="5"/>
      <c r="R1373" s="5"/>
      <c r="S1373" s="5"/>
    </row>
    <row r="1374" customFormat="1" hidden="1" spans="1:19">
      <c r="A1374" s="5">
        <v>1371</v>
      </c>
      <c r="B1374" s="5" t="s">
        <v>5756</v>
      </c>
      <c r="C1374" s="5"/>
      <c r="D1374" s="5" t="s">
        <v>290</v>
      </c>
      <c r="E1374" s="5" t="s">
        <v>5757</v>
      </c>
      <c r="F1374" s="5" t="s">
        <v>143</v>
      </c>
      <c r="G1374" s="5">
        <v>18</v>
      </c>
      <c r="H1374" s="5" t="s">
        <v>2800</v>
      </c>
      <c r="I1374" s="5" t="s">
        <v>5758</v>
      </c>
      <c r="J1374" s="5" t="s">
        <v>20087</v>
      </c>
      <c r="K1374" s="5" t="s">
        <v>27</v>
      </c>
      <c r="L1374" s="10"/>
      <c r="M1374" s="5"/>
      <c r="N1374" s="5" t="s">
        <v>27</v>
      </c>
      <c r="O1374" s="10"/>
      <c r="P1374" s="5"/>
      <c r="Q1374" s="5"/>
      <c r="R1374" s="5"/>
      <c r="S1374" s="5"/>
    </row>
    <row r="1375" customFormat="1" hidden="1" spans="1:19">
      <c r="A1375" s="5">
        <v>1372</v>
      </c>
      <c r="B1375" s="5" t="s">
        <v>5759</v>
      </c>
      <c r="C1375" s="5"/>
      <c r="D1375" s="5" t="s">
        <v>290</v>
      </c>
      <c r="E1375" s="5" t="s">
        <v>5760</v>
      </c>
      <c r="F1375" s="5" t="s">
        <v>143</v>
      </c>
      <c r="G1375" s="5">
        <v>19</v>
      </c>
      <c r="H1375" s="5" t="s">
        <v>3705</v>
      </c>
      <c r="I1375" s="5" t="s">
        <v>5761</v>
      </c>
      <c r="J1375" s="5" t="s">
        <v>20088</v>
      </c>
      <c r="K1375" s="5" t="s">
        <v>27</v>
      </c>
      <c r="L1375" s="10"/>
      <c r="M1375" s="5"/>
      <c r="N1375" s="5" t="s">
        <v>27</v>
      </c>
      <c r="O1375" s="10"/>
      <c r="P1375" s="5"/>
      <c r="Q1375" s="5"/>
      <c r="R1375" s="5"/>
      <c r="S1375" s="5"/>
    </row>
    <row r="1376" customFormat="1" hidden="1" spans="1:19">
      <c r="A1376" s="5">
        <v>1373</v>
      </c>
      <c r="B1376" s="5" t="s">
        <v>5762</v>
      </c>
      <c r="C1376" s="5"/>
      <c r="D1376" s="5" t="s">
        <v>290</v>
      </c>
      <c r="E1376" s="5" t="s">
        <v>5763</v>
      </c>
      <c r="F1376" s="5" t="s">
        <v>143</v>
      </c>
      <c r="G1376" s="5">
        <v>18</v>
      </c>
      <c r="H1376" s="5" t="s">
        <v>19495</v>
      </c>
      <c r="I1376" s="5" t="s">
        <v>5765</v>
      </c>
      <c r="J1376" s="5" t="s">
        <v>20089</v>
      </c>
      <c r="K1376" s="5"/>
      <c r="L1376" s="10"/>
      <c r="M1376" s="5"/>
      <c r="N1376" s="5"/>
      <c r="O1376" s="10"/>
      <c r="P1376" s="5"/>
      <c r="Q1376" s="5"/>
      <c r="R1376" s="5"/>
      <c r="S1376" s="5"/>
    </row>
    <row r="1377" customFormat="1" hidden="1" spans="1:19">
      <c r="A1377" s="5">
        <v>1374</v>
      </c>
      <c r="B1377" s="5" t="s">
        <v>5766</v>
      </c>
      <c r="C1377" s="5"/>
      <c r="D1377" s="5" t="s">
        <v>290</v>
      </c>
      <c r="E1377" s="5" t="s">
        <v>4303</v>
      </c>
      <c r="F1377" s="5" t="s">
        <v>143</v>
      </c>
      <c r="G1377" s="5">
        <v>17</v>
      </c>
      <c r="H1377" s="5" t="s">
        <v>4082</v>
      </c>
      <c r="I1377" s="5" t="s">
        <v>5767</v>
      </c>
      <c r="J1377" s="5" t="s">
        <v>21760</v>
      </c>
      <c r="K1377" s="5"/>
      <c r="L1377" s="10"/>
      <c r="M1377" s="5"/>
      <c r="N1377" s="5"/>
      <c r="O1377" s="10"/>
      <c r="P1377" s="5"/>
      <c r="Q1377" s="5"/>
      <c r="R1377" s="5"/>
      <c r="S1377" s="5"/>
    </row>
    <row r="1378" customFormat="1" hidden="1" spans="1:19">
      <c r="A1378" s="5">
        <v>1375</v>
      </c>
      <c r="B1378" s="5" t="s">
        <v>5769</v>
      </c>
      <c r="C1378" s="5"/>
      <c r="D1378" s="5" t="s">
        <v>290</v>
      </c>
      <c r="E1378" s="5" t="s">
        <v>5770</v>
      </c>
      <c r="F1378" s="5" t="s">
        <v>143</v>
      </c>
      <c r="G1378" s="5">
        <v>21</v>
      </c>
      <c r="H1378" s="5" t="s">
        <v>5771</v>
      </c>
      <c r="I1378" s="5" t="s">
        <v>5772</v>
      </c>
      <c r="J1378" s="5" t="s">
        <v>20090</v>
      </c>
      <c r="K1378" s="5" t="s">
        <v>27</v>
      </c>
      <c r="L1378" s="10"/>
      <c r="M1378" s="5"/>
      <c r="N1378" s="5" t="s">
        <v>27</v>
      </c>
      <c r="O1378" s="10"/>
      <c r="P1378" s="5"/>
      <c r="Q1378" s="5"/>
      <c r="R1378" s="5"/>
      <c r="S1378" s="5"/>
    </row>
    <row r="1379" customFormat="1" hidden="1" spans="1:19">
      <c r="A1379" s="5">
        <v>1376</v>
      </c>
      <c r="B1379" s="5" t="s">
        <v>5774</v>
      </c>
      <c r="C1379" s="5"/>
      <c r="D1379" s="5" t="s">
        <v>290</v>
      </c>
      <c r="E1379" s="5" t="s">
        <v>5775</v>
      </c>
      <c r="F1379" s="5" t="s">
        <v>24</v>
      </c>
      <c r="G1379" s="5">
        <v>18</v>
      </c>
      <c r="H1379" s="5" t="s">
        <v>17955</v>
      </c>
      <c r="I1379" s="5" t="s">
        <v>5777</v>
      </c>
      <c r="J1379" s="5" t="s">
        <v>20091</v>
      </c>
      <c r="K1379" s="5" t="s">
        <v>27</v>
      </c>
      <c r="L1379" s="10"/>
      <c r="M1379" s="5"/>
      <c r="N1379" s="5" t="s">
        <v>27</v>
      </c>
      <c r="O1379" s="10"/>
      <c r="P1379" s="5"/>
      <c r="Q1379" s="5"/>
      <c r="R1379" s="5"/>
      <c r="S1379" s="5"/>
    </row>
    <row r="1380" customFormat="1" hidden="1" spans="1:19">
      <c r="A1380" s="5">
        <v>1377</v>
      </c>
      <c r="B1380" s="5" t="s">
        <v>5778</v>
      </c>
      <c r="C1380" s="5"/>
      <c r="D1380" s="5" t="s">
        <v>290</v>
      </c>
      <c r="E1380" s="5" t="s">
        <v>5779</v>
      </c>
      <c r="F1380" s="5" t="s">
        <v>24</v>
      </c>
      <c r="G1380" s="5">
        <v>18</v>
      </c>
      <c r="H1380" s="5" t="s">
        <v>17615</v>
      </c>
      <c r="I1380" s="5" t="s">
        <v>5780</v>
      </c>
      <c r="J1380" s="5" t="s">
        <v>20092</v>
      </c>
      <c r="K1380" s="5" t="s">
        <v>27</v>
      </c>
      <c r="L1380" s="10"/>
      <c r="M1380" s="5"/>
      <c r="N1380" s="5" t="s">
        <v>27</v>
      </c>
      <c r="O1380" s="10"/>
      <c r="P1380" s="5"/>
      <c r="Q1380" s="5"/>
      <c r="R1380" s="5"/>
      <c r="S1380" s="5"/>
    </row>
    <row r="1381" customFormat="1" hidden="1" spans="1:19">
      <c r="A1381" s="5">
        <v>1378</v>
      </c>
      <c r="B1381" s="5" t="s">
        <v>5781</v>
      </c>
      <c r="C1381" s="5"/>
      <c r="D1381" s="5" t="s">
        <v>290</v>
      </c>
      <c r="E1381" s="5" t="s">
        <v>5782</v>
      </c>
      <c r="F1381" s="5" t="s">
        <v>24</v>
      </c>
      <c r="G1381" s="5">
        <v>18</v>
      </c>
      <c r="H1381" s="5" t="s">
        <v>19250</v>
      </c>
      <c r="I1381" s="5" t="s">
        <v>5784</v>
      </c>
      <c r="J1381" s="5" t="s">
        <v>21767</v>
      </c>
      <c r="K1381" s="5"/>
      <c r="L1381" s="10"/>
      <c r="M1381" s="5"/>
      <c r="N1381" s="5"/>
      <c r="O1381" s="10"/>
      <c r="P1381" s="5"/>
      <c r="Q1381" s="5"/>
      <c r="R1381" s="5"/>
      <c r="S1381" s="5"/>
    </row>
    <row r="1382" customFormat="1" hidden="1" spans="1:19">
      <c r="A1382" s="5">
        <v>1379</v>
      </c>
      <c r="B1382" s="5" t="s">
        <v>5786</v>
      </c>
      <c r="C1382" s="5"/>
      <c r="D1382" s="5" t="s">
        <v>290</v>
      </c>
      <c r="E1382" s="5" t="s">
        <v>5787</v>
      </c>
      <c r="F1382" s="5" t="s">
        <v>24</v>
      </c>
      <c r="G1382" s="5">
        <v>18</v>
      </c>
      <c r="H1382" s="5" t="s">
        <v>20093</v>
      </c>
      <c r="I1382" s="5" t="s">
        <v>5789</v>
      </c>
      <c r="J1382" s="5" t="s">
        <v>20094</v>
      </c>
      <c r="K1382" s="5" t="s">
        <v>27</v>
      </c>
      <c r="L1382" s="10"/>
      <c r="M1382" s="5"/>
      <c r="N1382" s="5" t="s">
        <v>27</v>
      </c>
      <c r="O1382" s="10"/>
      <c r="P1382" s="5"/>
      <c r="Q1382" s="5"/>
      <c r="R1382" s="5"/>
      <c r="S1382" s="5"/>
    </row>
    <row r="1383" customFormat="1" hidden="1" spans="1:19">
      <c r="A1383" s="5">
        <v>1380</v>
      </c>
      <c r="B1383" s="5" t="s">
        <v>5790</v>
      </c>
      <c r="C1383" s="5"/>
      <c r="D1383" s="5" t="s">
        <v>290</v>
      </c>
      <c r="E1383" s="5" t="s">
        <v>5791</v>
      </c>
      <c r="F1383" s="5" t="s">
        <v>143</v>
      </c>
      <c r="G1383" s="5">
        <v>18</v>
      </c>
      <c r="H1383" s="5" t="s">
        <v>25967</v>
      </c>
      <c r="I1383" s="5" t="s">
        <v>5793</v>
      </c>
      <c r="J1383" s="5" t="s">
        <v>20096</v>
      </c>
      <c r="K1383" s="5" t="s">
        <v>27</v>
      </c>
      <c r="L1383" s="10"/>
      <c r="M1383" s="5"/>
      <c r="N1383" s="5" t="s">
        <v>27</v>
      </c>
      <c r="O1383" s="10"/>
      <c r="P1383" s="5"/>
      <c r="Q1383" s="5"/>
      <c r="R1383" s="5"/>
      <c r="S1383" s="5"/>
    </row>
    <row r="1384" customFormat="1" hidden="1" spans="1:19">
      <c r="A1384" s="5">
        <v>1381</v>
      </c>
      <c r="B1384" s="5" t="s">
        <v>5794</v>
      </c>
      <c r="C1384" s="5"/>
      <c r="D1384" s="5" t="s">
        <v>290</v>
      </c>
      <c r="E1384" s="5" t="s">
        <v>5795</v>
      </c>
      <c r="F1384" s="5" t="s">
        <v>143</v>
      </c>
      <c r="G1384" s="5">
        <v>18</v>
      </c>
      <c r="H1384" s="5" t="s">
        <v>20097</v>
      </c>
      <c r="I1384" s="5" t="s">
        <v>4505</v>
      </c>
      <c r="J1384" s="5" t="s">
        <v>20098</v>
      </c>
      <c r="K1384" s="5" t="s">
        <v>27</v>
      </c>
      <c r="L1384" s="10"/>
      <c r="M1384" s="5"/>
      <c r="N1384" s="5" t="s">
        <v>27</v>
      </c>
      <c r="O1384" s="10"/>
      <c r="P1384" s="5"/>
      <c r="Q1384" s="5"/>
      <c r="R1384" s="5"/>
      <c r="S1384" s="5"/>
    </row>
    <row r="1385" customFormat="1" hidden="1" spans="1:19">
      <c r="A1385" s="5">
        <v>1382</v>
      </c>
      <c r="B1385" s="5" t="s">
        <v>5798</v>
      </c>
      <c r="C1385" s="5"/>
      <c r="D1385" s="5" t="s">
        <v>290</v>
      </c>
      <c r="E1385" s="5" t="s">
        <v>5799</v>
      </c>
      <c r="F1385" s="5" t="s">
        <v>143</v>
      </c>
      <c r="G1385" s="5">
        <v>18</v>
      </c>
      <c r="H1385" s="5" t="s">
        <v>5800</v>
      </c>
      <c r="I1385" s="5" t="s">
        <v>5801</v>
      </c>
      <c r="J1385" s="5" t="s">
        <v>20099</v>
      </c>
      <c r="K1385" s="5" t="s">
        <v>27</v>
      </c>
      <c r="L1385" s="10"/>
      <c r="M1385" s="5"/>
      <c r="N1385" s="5" t="s">
        <v>27</v>
      </c>
      <c r="O1385" s="10"/>
      <c r="P1385" s="5"/>
      <c r="Q1385" s="5"/>
      <c r="R1385" s="5"/>
      <c r="S1385" s="5"/>
    </row>
    <row r="1386" customFormat="1" hidden="1" spans="1:19">
      <c r="A1386" s="5">
        <v>1383</v>
      </c>
      <c r="B1386" s="5" t="s">
        <v>5804</v>
      </c>
      <c r="C1386" s="5"/>
      <c r="D1386" s="5" t="s">
        <v>290</v>
      </c>
      <c r="E1386" s="5" t="s">
        <v>5805</v>
      </c>
      <c r="F1386" s="5" t="s">
        <v>143</v>
      </c>
      <c r="G1386" s="5">
        <v>19</v>
      </c>
      <c r="H1386" s="5" t="s">
        <v>5800</v>
      </c>
      <c r="I1386" s="5" t="s">
        <v>5801</v>
      </c>
      <c r="J1386" s="5" t="s">
        <v>20099</v>
      </c>
      <c r="K1386" s="5" t="s">
        <v>27</v>
      </c>
      <c r="L1386" s="10"/>
      <c r="M1386" s="5"/>
      <c r="N1386" s="5" t="s">
        <v>27</v>
      </c>
      <c r="O1386" s="10"/>
      <c r="P1386" s="5"/>
      <c r="Q1386" s="5"/>
      <c r="R1386" s="5"/>
      <c r="S1386" s="5"/>
    </row>
    <row r="1387" customFormat="1" hidden="1" spans="1:19">
      <c r="A1387" s="5">
        <v>1384</v>
      </c>
      <c r="B1387" s="5" t="s">
        <v>5806</v>
      </c>
      <c r="C1387" s="5"/>
      <c r="D1387" s="5" t="s">
        <v>290</v>
      </c>
      <c r="E1387" s="5" t="s">
        <v>5807</v>
      </c>
      <c r="F1387" s="5" t="s">
        <v>143</v>
      </c>
      <c r="G1387" s="5">
        <v>18</v>
      </c>
      <c r="H1387" s="5" t="s">
        <v>469</v>
      </c>
      <c r="I1387" s="5" t="s">
        <v>5808</v>
      </c>
      <c r="J1387" s="5" t="s">
        <v>20100</v>
      </c>
      <c r="K1387" s="5" t="s">
        <v>27</v>
      </c>
      <c r="L1387" s="10">
        <v>44331</v>
      </c>
      <c r="M1387" s="5"/>
      <c r="N1387" s="5" t="s">
        <v>27</v>
      </c>
      <c r="O1387" s="10">
        <v>44363</v>
      </c>
      <c r="P1387" s="5"/>
      <c r="Q1387" s="5"/>
      <c r="R1387" s="5"/>
      <c r="S1387" s="5"/>
    </row>
    <row r="1388" customFormat="1" hidden="1" spans="1:19">
      <c r="A1388" s="5">
        <v>1385</v>
      </c>
      <c r="B1388" s="5" t="s">
        <v>5809</v>
      </c>
      <c r="C1388" s="5"/>
      <c r="D1388" s="5" t="s">
        <v>290</v>
      </c>
      <c r="E1388" s="5" t="s">
        <v>5810</v>
      </c>
      <c r="F1388" s="5" t="s">
        <v>143</v>
      </c>
      <c r="G1388" s="5">
        <v>19</v>
      </c>
      <c r="H1388" s="5" t="s">
        <v>5811</v>
      </c>
      <c r="I1388" s="5" t="s">
        <v>5812</v>
      </c>
      <c r="J1388" s="5" t="s">
        <v>20101</v>
      </c>
      <c r="K1388" s="5" t="s">
        <v>27</v>
      </c>
      <c r="L1388" s="10"/>
      <c r="M1388" s="5"/>
      <c r="N1388" s="5" t="s">
        <v>27</v>
      </c>
      <c r="O1388" s="10"/>
      <c r="P1388" s="5"/>
      <c r="Q1388" s="5"/>
      <c r="R1388" s="5"/>
      <c r="S1388" s="5"/>
    </row>
    <row r="1389" customFormat="1" hidden="1" spans="1:19">
      <c r="A1389" s="5">
        <v>1386</v>
      </c>
      <c r="B1389" s="5" t="s">
        <v>5813</v>
      </c>
      <c r="C1389" s="5"/>
      <c r="D1389" s="5" t="s">
        <v>290</v>
      </c>
      <c r="E1389" s="5" t="s">
        <v>5814</v>
      </c>
      <c r="F1389" s="5" t="s">
        <v>143</v>
      </c>
      <c r="G1389" s="5">
        <v>19</v>
      </c>
      <c r="H1389" s="5" t="s">
        <v>1593</v>
      </c>
      <c r="I1389" s="5" t="s">
        <v>5815</v>
      </c>
      <c r="J1389" s="5" t="s">
        <v>20102</v>
      </c>
      <c r="K1389" s="5" t="s">
        <v>27</v>
      </c>
      <c r="L1389" s="10"/>
      <c r="M1389" s="5"/>
      <c r="N1389" s="5" t="s">
        <v>27</v>
      </c>
      <c r="O1389" s="10"/>
      <c r="P1389" s="5"/>
      <c r="Q1389" s="5"/>
      <c r="R1389" s="5"/>
      <c r="S1389" s="5"/>
    </row>
    <row r="1390" customFormat="1" hidden="1" spans="1:19">
      <c r="A1390" s="5">
        <v>1387</v>
      </c>
      <c r="B1390" s="5" t="s">
        <v>5816</v>
      </c>
      <c r="C1390" s="5"/>
      <c r="D1390" s="5" t="s">
        <v>290</v>
      </c>
      <c r="E1390" s="5" t="s">
        <v>5817</v>
      </c>
      <c r="F1390" s="5" t="s">
        <v>143</v>
      </c>
      <c r="G1390" s="5">
        <v>20</v>
      </c>
      <c r="H1390" s="5" t="s">
        <v>20103</v>
      </c>
      <c r="I1390" s="5" t="s">
        <v>5819</v>
      </c>
      <c r="J1390" s="5" t="s">
        <v>20104</v>
      </c>
      <c r="K1390" s="5" t="s">
        <v>27</v>
      </c>
      <c r="L1390" s="10"/>
      <c r="M1390" s="5"/>
      <c r="N1390" s="5" t="s">
        <v>30</v>
      </c>
      <c r="O1390" s="10"/>
      <c r="P1390" s="5"/>
      <c r="Q1390" s="5"/>
      <c r="R1390" s="5"/>
      <c r="S1390" s="5"/>
    </row>
    <row r="1391" customFormat="1" hidden="1" spans="1:19">
      <c r="A1391" s="5">
        <v>1388</v>
      </c>
      <c r="B1391" s="5" t="s">
        <v>5820</v>
      </c>
      <c r="C1391" s="5"/>
      <c r="D1391" s="5" t="s">
        <v>290</v>
      </c>
      <c r="E1391" s="5" t="s">
        <v>5821</v>
      </c>
      <c r="F1391" s="5" t="s">
        <v>24</v>
      </c>
      <c r="G1391" s="5">
        <v>18</v>
      </c>
      <c r="H1391" s="5" t="s">
        <v>5822</v>
      </c>
      <c r="I1391" s="5" t="s">
        <v>5823</v>
      </c>
      <c r="J1391" s="5" t="s">
        <v>20105</v>
      </c>
      <c r="K1391" s="5" t="s">
        <v>27</v>
      </c>
      <c r="L1391" s="10"/>
      <c r="M1391" s="5"/>
      <c r="N1391" s="5" t="s">
        <v>27</v>
      </c>
      <c r="O1391" s="10"/>
      <c r="P1391" s="5"/>
      <c r="Q1391" s="5"/>
      <c r="R1391" s="5"/>
      <c r="S1391" s="5"/>
    </row>
    <row r="1392" customFormat="1" hidden="1" spans="1:19">
      <c r="A1392" s="5">
        <v>1389</v>
      </c>
      <c r="B1392" s="5" t="s">
        <v>5824</v>
      </c>
      <c r="C1392" s="5"/>
      <c r="D1392" s="5" t="s">
        <v>290</v>
      </c>
      <c r="E1392" s="5" t="s">
        <v>5825</v>
      </c>
      <c r="F1392" s="5" t="s">
        <v>143</v>
      </c>
      <c r="G1392" s="5">
        <v>15</v>
      </c>
      <c r="H1392" s="5" t="s">
        <v>2027</v>
      </c>
      <c r="I1392" s="5" t="s">
        <v>5826</v>
      </c>
      <c r="J1392" s="5" t="s">
        <v>21781</v>
      </c>
      <c r="K1392" s="5"/>
      <c r="L1392" s="10"/>
      <c r="M1392" s="5"/>
      <c r="N1392" s="5"/>
      <c r="O1392" s="10"/>
      <c r="P1392" s="5"/>
      <c r="Q1392" s="5"/>
      <c r="R1392" s="5"/>
      <c r="S1392" s="5"/>
    </row>
    <row r="1393" customFormat="1" hidden="1" spans="1:19">
      <c r="A1393" s="5">
        <v>1390</v>
      </c>
      <c r="B1393" s="5" t="s">
        <v>5827</v>
      </c>
      <c r="C1393" s="5"/>
      <c r="D1393" s="5" t="s">
        <v>290</v>
      </c>
      <c r="E1393" s="5" t="s">
        <v>5828</v>
      </c>
      <c r="F1393" s="5" t="s">
        <v>143</v>
      </c>
      <c r="G1393" s="5">
        <v>18</v>
      </c>
      <c r="H1393" s="5" t="s">
        <v>20106</v>
      </c>
      <c r="I1393" s="5" t="s">
        <v>5830</v>
      </c>
      <c r="J1393" s="5" t="s">
        <v>20107</v>
      </c>
      <c r="K1393" s="5" t="s">
        <v>27</v>
      </c>
      <c r="L1393" s="10"/>
      <c r="M1393" s="5"/>
      <c r="N1393" s="5" t="s">
        <v>27</v>
      </c>
      <c r="O1393" s="10"/>
      <c r="P1393" s="5"/>
      <c r="Q1393" s="5"/>
      <c r="R1393" s="5"/>
      <c r="S1393" s="5"/>
    </row>
    <row r="1394" customFormat="1" hidden="1" spans="1:19">
      <c r="A1394" s="5">
        <v>1391</v>
      </c>
      <c r="B1394" s="5" t="s">
        <v>5832</v>
      </c>
      <c r="C1394" s="5"/>
      <c r="D1394" s="5" t="s">
        <v>290</v>
      </c>
      <c r="E1394" s="5" t="s">
        <v>5833</v>
      </c>
      <c r="F1394" s="5" t="s">
        <v>143</v>
      </c>
      <c r="G1394" s="5">
        <v>22</v>
      </c>
      <c r="H1394" s="5" t="s">
        <v>655</v>
      </c>
      <c r="I1394" s="5" t="s">
        <v>5834</v>
      </c>
      <c r="J1394" s="5" t="s">
        <v>16648</v>
      </c>
      <c r="K1394" s="5" t="s">
        <v>27</v>
      </c>
      <c r="L1394" s="10"/>
      <c r="M1394" s="5"/>
      <c r="N1394" s="5" t="s">
        <v>27</v>
      </c>
      <c r="O1394" s="10"/>
      <c r="P1394" s="5"/>
      <c r="Q1394" s="5"/>
      <c r="R1394" s="5"/>
      <c r="S1394" s="5"/>
    </row>
    <row r="1395" customFormat="1" hidden="1" spans="1:19">
      <c r="A1395" s="5">
        <v>1392</v>
      </c>
      <c r="B1395" s="5" t="s">
        <v>5835</v>
      </c>
      <c r="C1395" s="5"/>
      <c r="D1395" s="5" t="s">
        <v>290</v>
      </c>
      <c r="E1395" s="5" t="s">
        <v>5836</v>
      </c>
      <c r="F1395" s="5" t="s">
        <v>143</v>
      </c>
      <c r="G1395" s="5">
        <v>18</v>
      </c>
      <c r="H1395" s="5" t="s">
        <v>5837</v>
      </c>
      <c r="I1395" s="5" t="s">
        <v>5838</v>
      </c>
      <c r="J1395" s="5" t="s">
        <v>20108</v>
      </c>
      <c r="K1395" s="5"/>
      <c r="L1395" s="10"/>
      <c r="M1395" s="5"/>
      <c r="N1395" s="5"/>
      <c r="O1395" s="10"/>
      <c r="P1395" s="5"/>
      <c r="Q1395" s="5"/>
      <c r="R1395" s="5"/>
      <c r="S1395" s="5"/>
    </row>
    <row r="1396" customFormat="1" hidden="1" spans="1:19">
      <c r="A1396" s="5">
        <v>1393</v>
      </c>
      <c r="B1396" s="5" t="s">
        <v>5840</v>
      </c>
      <c r="C1396" s="5"/>
      <c r="D1396" s="5" t="s">
        <v>290</v>
      </c>
      <c r="E1396" s="5" t="s">
        <v>5841</v>
      </c>
      <c r="F1396" s="5" t="s">
        <v>24</v>
      </c>
      <c r="G1396" s="5">
        <v>18</v>
      </c>
      <c r="H1396" s="5" t="s">
        <v>5842</v>
      </c>
      <c r="I1396" s="5" t="s">
        <v>5843</v>
      </c>
      <c r="J1396" s="5" t="s">
        <v>20109</v>
      </c>
      <c r="K1396" s="5" t="s">
        <v>27</v>
      </c>
      <c r="L1396" s="10"/>
      <c r="M1396" s="5"/>
      <c r="N1396" s="5" t="s">
        <v>27</v>
      </c>
      <c r="O1396" s="10"/>
      <c r="P1396" s="5"/>
      <c r="Q1396" s="5"/>
      <c r="R1396" s="5"/>
      <c r="S1396" s="5"/>
    </row>
    <row r="1397" customFormat="1" hidden="1" spans="1:19">
      <c r="A1397" s="5">
        <v>1394</v>
      </c>
      <c r="B1397" s="5" t="s">
        <v>5844</v>
      </c>
      <c r="C1397" s="5"/>
      <c r="D1397" s="5" t="s">
        <v>290</v>
      </c>
      <c r="E1397" s="5" t="s">
        <v>5845</v>
      </c>
      <c r="F1397" s="5" t="s">
        <v>24</v>
      </c>
      <c r="G1397" s="5">
        <v>19</v>
      </c>
      <c r="H1397" s="5" t="s">
        <v>5846</v>
      </c>
      <c r="I1397" s="5" t="s">
        <v>5847</v>
      </c>
      <c r="J1397" s="5" t="s">
        <v>20110</v>
      </c>
      <c r="K1397" s="5"/>
      <c r="L1397" s="10"/>
      <c r="M1397" s="5"/>
      <c r="N1397" s="5"/>
      <c r="O1397" s="10"/>
      <c r="P1397" s="5"/>
      <c r="Q1397" s="5"/>
      <c r="R1397" s="5"/>
      <c r="S1397" s="5"/>
    </row>
    <row r="1398" customFormat="1" hidden="1" spans="1:19">
      <c r="A1398" s="5">
        <v>1395</v>
      </c>
      <c r="B1398" s="5" t="s">
        <v>5848</v>
      </c>
      <c r="C1398" s="5"/>
      <c r="D1398" s="5" t="s">
        <v>290</v>
      </c>
      <c r="E1398" s="5" t="s">
        <v>5849</v>
      </c>
      <c r="F1398" s="5" t="s">
        <v>24</v>
      </c>
      <c r="G1398" s="5">
        <v>18</v>
      </c>
      <c r="H1398" s="5" t="s">
        <v>5850</v>
      </c>
      <c r="I1398" s="5" t="s">
        <v>5851</v>
      </c>
      <c r="J1398" s="5" t="s">
        <v>21791</v>
      </c>
      <c r="K1398" s="5"/>
      <c r="L1398" s="10"/>
      <c r="M1398" s="5"/>
      <c r="N1398" s="5"/>
      <c r="O1398" s="10"/>
      <c r="P1398" s="5"/>
      <c r="Q1398" s="5"/>
      <c r="R1398" s="5"/>
      <c r="S1398" s="5"/>
    </row>
    <row r="1399" customFormat="1" hidden="1" spans="1:19">
      <c r="A1399" s="5">
        <v>1396</v>
      </c>
      <c r="B1399" s="5" t="s">
        <v>5852</v>
      </c>
      <c r="C1399" s="5"/>
      <c r="D1399" s="5" t="s">
        <v>290</v>
      </c>
      <c r="E1399" s="5" t="s">
        <v>5853</v>
      </c>
      <c r="F1399" s="5" t="s">
        <v>143</v>
      </c>
      <c r="G1399" s="5">
        <v>18</v>
      </c>
      <c r="H1399" s="5" t="s">
        <v>5854</v>
      </c>
      <c r="I1399" s="5" t="s">
        <v>5855</v>
      </c>
      <c r="J1399" s="5">
        <v>18977819709</v>
      </c>
      <c r="K1399" s="5" t="s">
        <v>27</v>
      </c>
      <c r="L1399" s="10"/>
      <c r="M1399" s="5"/>
      <c r="N1399" s="5" t="s">
        <v>27</v>
      </c>
      <c r="O1399" s="10"/>
      <c r="P1399" s="5"/>
      <c r="Q1399" s="5"/>
      <c r="R1399" s="5"/>
      <c r="S1399" s="5"/>
    </row>
    <row r="1400" customFormat="1" hidden="1" spans="1:19">
      <c r="A1400" s="5">
        <v>1397</v>
      </c>
      <c r="B1400" s="5" t="s">
        <v>5856</v>
      </c>
      <c r="C1400" s="5"/>
      <c r="D1400" s="5" t="s">
        <v>290</v>
      </c>
      <c r="E1400" s="5" t="s">
        <v>5857</v>
      </c>
      <c r="F1400" s="5" t="s">
        <v>143</v>
      </c>
      <c r="G1400" s="5">
        <v>17</v>
      </c>
      <c r="H1400" s="5" t="s">
        <v>11213</v>
      </c>
      <c r="I1400" s="5" t="s">
        <v>5858</v>
      </c>
      <c r="J1400" s="5">
        <v>15177385944</v>
      </c>
      <c r="K1400" s="5"/>
      <c r="L1400" s="10"/>
      <c r="M1400" s="5"/>
      <c r="N1400" s="5"/>
      <c r="O1400" s="10"/>
      <c r="P1400" s="5"/>
      <c r="Q1400" s="5"/>
      <c r="R1400" s="5"/>
      <c r="S1400" s="5"/>
    </row>
    <row r="1401" customFormat="1" hidden="1" spans="1:19">
      <c r="A1401" s="5">
        <v>1398</v>
      </c>
      <c r="B1401" s="5" t="s">
        <v>5860</v>
      </c>
      <c r="C1401" s="5"/>
      <c r="D1401" s="5" t="s">
        <v>290</v>
      </c>
      <c r="E1401" s="5" t="s">
        <v>5861</v>
      </c>
      <c r="F1401" s="5" t="s">
        <v>24</v>
      </c>
      <c r="G1401" s="5">
        <v>17</v>
      </c>
      <c r="H1401" s="5" t="s">
        <v>17615</v>
      </c>
      <c r="I1401" s="5" t="s">
        <v>5862</v>
      </c>
      <c r="J1401" s="5">
        <v>15277783513</v>
      </c>
      <c r="K1401" s="5"/>
      <c r="L1401" s="10"/>
      <c r="M1401" s="5"/>
      <c r="N1401" s="5"/>
      <c r="O1401" s="10"/>
      <c r="P1401" s="5"/>
      <c r="Q1401" s="5"/>
      <c r="R1401" s="5"/>
      <c r="S1401" s="5"/>
    </row>
    <row r="1402" customFormat="1" hidden="1" spans="1:19">
      <c r="A1402" s="5">
        <v>1399</v>
      </c>
      <c r="B1402" s="5" t="s">
        <v>5863</v>
      </c>
      <c r="C1402" s="5"/>
      <c r="D1402" s="5" t="s">
        <v>290</v>
      </c>
      <c r="E1402" s="5" t="s">
        <v>5864</v>
      </c>
      <c r="F1402" s="5" t="s">
        <v>24</v>
      </c>
      <c r="G1402" s="5">
        <v>19</v>
      </c>
      <c r="H1402" s="5" t="s">
        <v>3329</v>
      </c>
      <c r="I1402" s="5" t="s">
        <v>5865</v>
      </c>
      <c r="J1402" s="5" t="s">
        <v>20111</v>
      </c>
      <c r="K1402" s="5" t="s">
        <v>27</v>
      </c>
      <c r="L1402" s="10"/>
      <c r="M1402" s="5"/>
      <c r="N1402" s="5" t="s">
        <v>27</v>
      </c>
      <c r="O1402" s="10"/>
      <c r="P1402" s="5"/>
      <c r="Q1402" s="5"/>
      <c r="R1402" s="5"/>
      <c r="S1402" s="5"/>
    </row>
    <row r="1403" customFormat="1" hidden="1" spans="1:19">
      <c r="A1403" s="5">
        <v>1400</v>
      </c>
      <c r="B1403" s="5" t="s">
        <v>5866</v>
      </c>
      <c r="C1403" s="5"/>
      <c r="D1403" s="5" t="s">
        <v>290</v>
      </c>
      <c r="E1403" s="5" t="s">
        <v>5867</v>
      </c>
      <c r="F1403" s="5" t="s">
        <v>24</v>
      </c>
      <c r="G1403" s="5">
        <v>18</v>
      </c>
      <c r="H1403" s="5" t="s">
        <v>21799</v>
      </c>
      <c r="I1403" s="5" t="s">
        <v>5869</v>
      </c>
      <c r="J1403" s="5" t="s">
        <v>21798</v>
      </c>
      <c r="K1403" s="5"/>
      <c r="L1403" s="10"/>
      <c r="M1403" s="5"/>
      <c r="N1403" s="5"/>
      <c r="O1403" s="10"/>
      <c r="P1403" s="5"/>
      <c r="Q1403" s="5"/>
      <c r="R1403" s="5"/>
      <c r="S1403" s="5"/>
    </row>
    <row r="1404" customFormat="1" hidden="1" spans="1:19">
      <c r="A1404" s="5">
        <v>1401</v>
      </c>
      <c r="B1404" s="5" t="s">
        <v>5870</v>
      </c>
      <c r="C1404" s="5"/>
      <c r="D1404" s="5" t="s">
        <v>290</v>
      </c>
      <c r="E1404" s="5" t="s">
        <v>5871</v>
      </c>
      <c r="F1404" s="5" t="s">
        <v>143</v>
      </c>
      <c r="G1404" s="5">
        <v>20</v>
      </c>
      <c r="H1404" s="5" t="s">
        <v>5872</v>
      </c>
      <c r="I1404" s="5" t="s">
        <v>5873</v>
      </c>
      <c r="J1404" s="5" t="s">
        <v>20112</v>
      </c>
      <c r="K1404" s="5" t="s">
        <v>27</v>
      </c>
      <c r="L1404" s="10"/>
      <c r="M1404" s="5"/>
      <c r="N1404" s="5" t="s">
        <v>27</v>
      </c>
      <c r="O1404" s="10"/>
      <c r="P1404" s="5"/>
      <c r="Q1404" s="5"/>
      <c r="R1404" s="5"/>
      <c r="S1404" s="5"/>
    </row>
    <row r="1405" customFormat="1" hidden="1" spans="1:19">
      <c r="A1405" s="5">
        <v>1402</v>
      </c>
      <c r="B1405" s="5" t="s">
        <v>5874</v>
      </c>
      <c r="C1405" s="5"/>
      <c r="D1405" s="5" t="s">
        <v>290</v>
      </c>
      <c r="E1405" s="5" t="s">
        <v>5875</v>
      </c>
      <c r="F1405" s="5" t="s">
        <v>143</v>
      </c>
      <c r="G1405" s="5">
        <v>19</v>
      </c>
      <c r="H1405" s="5" t="s">
        <v>5876</v>
      </c>
      <c r="I1405" s="5" t="s">
        <v>5877</v>
      </c>
      <c r="J1405" s="5" t="s">
        <v>20113</v>
      </c>
      <c r="K1405" s="5" t="s">
        <v>27</v>
      </c>
      <c r="L1405" s="10"/>
      <c r="M1405" s="5"/>
      <c r="N1405" s="5" t="s">
        <v>27</v>
      </c>
      <c r="O1405" s="10"/>
      <c r="P1405" s="5"/>
      <c r="Q1405" s="5"/>
      <c r="R1405" s="5"/>
      <c r="S1405" s="5"/>
    </row>
    <row r="1406" customFormat="1" spans="1:19">
      <c r="A1406" s="5">
        <v>1403</v>
      </c>
      <c r="B1406" s="5" t="s">
        <v>5879</v>
      </c>
      <c r="C1406" s="5"/>
      <c r="D1406" s="5" t="s">
        <v>302</v>
      </c>
      <c r="E1406" s="5" t="s">
        <v>5880</v>
      </c>
      <c r="F1406" s="5" t="s">
        <v>143</v>
      </c>
      <c r="G1406" s="5">
        <v>17</v>
      </c>
      <c r="H1406" s="5" t="s">
        <v>439</v>
      </c>
      <c r="I1406" s="5" t="s">
        <v>5881</v>
      </c>
      <c r="J1406" s="5">
        <v>13976813977</v>
      </c>
      <c r="K1406" s="5" t="s">
        <v>27</v>
      </c>
      <c r="L1406" s="10">
        <v>44402</v>
      </c>
      <c r="M1406" s="5" t="s">
        <v>28</v>
      </c>
      <c r="N1406" s="5" t="s">
        <v>30</v>
      </c>
      <c r="O1406" s="10"/>
      <c r="P1406" s="5"/>
      <c r="Q1406" s="5" t="s">
        <v>30</v>
      </c>
      <c r="R1406" s="5"/>
      <c r="S1406" s="5"/>
    </row>
    <row r="1407" customFormat="1" spans="1:19">
      <c r="A1407" s="5">
        <v>1404</v>
      </c>
      <c r="B1407" s="5" t="s">
        <v>5882</v>
      </c>
      <c r="C1407" s="5"/>
      <c r="D1407" s="5" t="s">
        <v>302</v>
      </c>
      <c r="E1407" s="5" t="s">
        <v>5883</v>
      </c>
      <c r="F1407" s="5" t="s">
        <v>24</v>
      </c>
      <c r="G1407" s="5">
        <v>14</v>
      </c>
      <c r="H1407" s="5" t="s">
        <v>3958</v>
      </c>
      <c r="I1407" s="5" t="s">
        <v>5884</v>
      </c>
      <c r="J1407" s="5">
        <v>18407783308</v>
      </c>
      <c r="K1407" s="5" t="s">
        <v>27</v>
      </c>
      <c r="L1407" s="10">
        <v>44409</v>
      </c>
      <c r="M1407" s="5" t="s">
        <v>1273</v>
      </c>
      <c r="N1407" s="5" t="s">
        <v>30</v>
      </c>
      <c r="O1407" s="10"/>
      <c r="P1407" s="5"/>
      <c r="Q1407" s="5" t="s">
        <v>30</v>
      </c>
      <c r="R1407" s="5"/>
      <c r="S1407" s="5"/>
    </row>
    <row r="1408" customFormat="1" spans="1:19">
      <c r="A1408" s="5">
        <v>1405</v>
      </c>
      <c r="B1408" s="5" t="s">
        <v>5885</v>
      </c>
      <c r="C1408" s="5"/>
      <c r="D1408" s="5" t="s">
        <v>302</v>
      </c>
      <c r="E1408" s="5" t="s">
        <v>5886</v>
      </c>
      <c r="F1408" s="5" t="s">
        <v>24</v>
      </c>
      <c r="G1408" s="5">
        <v>18</v>
      </c>
      <c r="H1408" s="5" t="s">
        <v>5693</v>
      </c>
      <c r="I1408" s="5" t="s">
        <v>5887</v>
      </c>
      <c r="J1408" s="5">
        <v>15277858718</v>
      </c>
      <c r="K1408" s="5" t="s">
        <v>27</v>
      </c>
      <c r="L1408" s="10">
        <v>44331</v>
      </c>
      <c r="M1408" s="5" t="s">
        <v>3645</v>
      </c>
      <c r="N1408" s="5" t="s">
        <v>27</v>
      </c>
      <c r="O1408" s="10">
        <v>44366</v>
      </c>
      <c r="P1408" s="5" t="s">
        <v>2172</v>
      </c>
      <c r="Q1408" s="5" t="s">
        <v>30</v>
      </c>
      <c r="R1408" s="5"/>
      <c r="S1408" s="5"/>
    </row>
    <row r="1409" customFormat="1" spans="1:19">
      <c r="A1409" s="5">
        <v>1406</v>
      </c>
      <c r="B1409" s="5" t="s">
        <v>5888</v>
      </c>
      <c r="C1409" s="5"/>
      <c r="D1409" s="5" t="s">
        <v>302</v>
      </c>
      <c r="E1409" s="5" t="s">
        <v>5889</v>
      </c>
      <c r="F1409" s="5" t="s">
        <v>24</v>
      </c>
      <c r="G1409" s="5">
        <v>17</v>
      </c>
      <c r="H1409" s="5" t="s">
        <v>5890</v>
      </c>
      <c r="I1409" s="5" t="s">
        <v>5891</v>
      </c>
      <c r="J1409" s="5">
        <v>15177385868</v>
      </c>
      <c r="K1409" s="5" t="s">
        <v>27</v>
      </c>
      <c r="L1409" s="10">
        <v>44394</v>
      </c>
      <c r="M1409" s="5" t="s">
        <v>2455</v>
      </c>
      <c r="N1409" s="5" t="s">
        <v>30</v>
      </c>
      <c r="O1409" s="10"/>
      <c r="P1409" s="5"/>
      <c r="Q1409" s="5" t="s">
        <v>30</v>
      </c>
      <c r="R1409" s="5"/>
      <c r="S1409" s="5"/>
    </row>
    <row r="1410" customFormat="1" spans="1:19">
      <c r="A1410" s="5">
        <v>1407</v>
      </c>
      <c r="B1410" s="5" t="s">
        <v>5892</v>
      </c>
      <c r="C1410" s="5"/>
      <c r="D1410" s="5" t="s">
        <v>302</v>
      </c>
      <c r="E1410" s="5" t="s">
        <v>5893</v>
      </c>
      <c r="F1410" s="5" t="s">
        <v>24</v>
      </c>
      <c r="G1410" s="5">
        <v>22</v>
      </c>
      <c r="H1410" s="5" t="s">
        <v>5894</v>
      </c>
      <c r="I1410" s="5" t="s">
        <v>5895</v>
      </c>
      <c r="J1410" s="5" t="s">
        <v>5896</v>
      </c>
      <c r="K1410" s="5" t="s">
        <v>27</v>
      </c>
      <c r="L1410" s="10">
        <v>44331</v>
      </c>
      <c r="M1410" s="5" t="s">
        <v>3645</v>
      </c>
      <c r="N1410" s="5" t="s">
        <v>27</v>
      </c>
      <c r="O1410" s="10">
        <v>44001</v>
      </c>
      <c r="P1410" s="5" t="s">
        <v>2172</v>
      </c>
      <c r="Q1410" s="5" t="s">
        <v>30</v>
      </c>
      <c r="R1410" s="5"/>
      <c r="S1410" s="5"/>
    </row>
    <row r="1411" customFormat="1" spans="1:19">
      <c r="A1411" s="5">
        <v>1408</v>
      </c>
      <c r="B1411" s="5" t="s">
        <v>5897</v>
      </c>
      <c r="C1411" s="5"/>
      <c r="D1411" s="5" t="s">
        <v>302</v>
      </c>
      <c r="E1411" s="5" t="s">
        <v>5898</v>
      </c>
      <c r="F1411" s="5" t="s">
        <v>143</v>
      </c>
      <c r="G1411" s="5">
        <v>18</v>
      </c>
      <c r="H1411" s="5" t="s">
        <v>25968</v>
      </c>
      <c r="I1411" s="5" t="s">
        <v>5900</v>
      </c>
      <c r="J1411" s="5">
        <v>15878270271</v>
      </c>
      <c r="K1411" s="5" t="s">
        <v>27</v>
      </c>
      <c r="L1411" s="10">
        <v>44387</v>
      </c>
      <c r="M1411" s="5" t="s">
        <v>5901</v>
      </c>
      <c r="N1411" s="5" t="s">
        <v>27</v>
      </c>
      <c r="O1411" s="10">
        <v>44408</v>
      </c>
      <c r="P1411" s="5" t="s">
        <v>5901</v>
      </c>
      <c r="Q1411" s="5" t="s">
        <v>30</v>
      </c>
      <c r="R1411" s="5" t="s">
        <v>5902</v>
      </c>
      <c r="S1411" s="5"/>
    </row>
    <row r="1412" customFormat="1" spans="1:19">
      <c r="A1412" s="5">
        <v>1409</v>
      </c>
      <c r="B1412" s="5" t="s">
        <v>5903</v>
      </c>
      <c r="C1412" s="5"/>
      <c r="D1412" s="5" t="s">
        <v>302</v>
      </c>
      <c r="E1412" s="5" t="s">
        <v>5904</v>
      </c>
      <c r="F1412" s="5" t="s">
        <v>143</v>
      </c>
      <c r="G1412" s="5">
        <v>17</v>
      </c>
      <c r="H1412" s="5" t="s">
        <v>17604</v>
      </c>
      <c r="I1412" s="5" t="s">
        <v>5905</v>
      </c>
      <c r="J1412" s="5" t="s">
        <v>5906</v>
      </c>
      <c r="K1412" s="5" t="s">
        <v>27</v>
      </c>
      <c r="L1412" s="10">
        <v>44394</v>
      </c>
      <c r="M1412" s="5" t="s">
        <v>98</v>
      </c>
      <c r="N1412" s="5" t="s">
        <v>30</v>
      </c>
      <c r="O1412" s="10"/>
      <c r="P1412" s="5"/>
      <c r="Q1412" s="5" t="s">
        <v>30</v>
      </c>
      <c r="R1412" s="5"/>
      <c r="S1412" s="5"/>
    </row>
    <row r="1413" customFormat="1" spans="1:19">
      <c r="A1413" s="5">
        <v>1410</v>
      </c>
      <c r="B1413" s="5" t="s">
        <v>5907</v>
      </c>
      <c r="C1413" s="5"/>
      <c r="D1413" s="5" t="s">
        <v>302</v>
      </c>
      <c r="E1413" s="5" t="s">
        <v>5908</v>
      </c>
      <c r="F1413" s="5" t="s">
        <v>24</v>
      </c>
      <c r="G1413" s="5">
        <v>17</v>
      </c>
      <c r="H1413" s="5" t="s">
        <v>5909</v>
      </c>
      <c r="I1413" s="5" t="s">
        <v>5910</v>
      </c>
      <c r="J1413" s="5">
        <v>18307885866</v>
      </c>
      <c r="K1413" s="5" t="s">
        <v>27</v>
      </c>
      <c r="L1413" s="10">
        <v>44396</v>
      </c>
      <c r="M1413" s="5" t="s">
        <v>5911</v>
      </c>
      <c r="N1413" s="5" t="s">
        <v>30</v>
      </c>
      <c r="O1413" s="10">
        <v>44426</v>
      </c>
      <c r="P1413" s="5" t="s">
        <v>5912</v>
      </c>
      <c r="Q1413" s="5" t="s">
        <v>30</v>
      </c>
      <c r="R1413" s="5"/>
      <c r="S1413" s="5"/>
    </row>
    <row r="1414" customFormat="1" spans="1:19">
      <c r="A1414" s="5">
        <v>1411</v>
      </c>
      <c r="B1414" s="5" t="s">
        <v>5913</v>
      </c>
      <c r="C1414" s="5"/>
      <c r="D1414" s="5" t="s">
        <v>302</v>
      </c>
      <c r="E1414" s="5" t="s">
        <v>5914</v>
      </c>
      <c r="F1414" s="5" t="s">
        <v>143</v>
      </c>
      <c r="G1414" s="5">
        <v>18</v>
      </c>
      <c r="H1414" s="5" t="s">
        <v>5915</v>
      </c>
      <c r="I1414" s="5" t="s">
        <v>5916</v>
      </c>
      <c r="J1414" s="5" t="s">
        <v>5917</v>
      </c>
      <c r="K1414" s="5" t="s">
        <v>27</v>
      </c>
      <c r="L1414" s="10">
        <v>44331</v>
      </c>
      <c r="M1414" s="5" t="s">
        <v>54</v>
      </c>
      <c r="N1414" s="5" t="s">
        <v>27</v>
      </c>
      <c r="O1414" s="10">
        <v>44356</v>
      </c>
      <c r="P1414" s="5" t="s">
        <v>2172</v>
      </c>
      <c r="Q1414" s="5" t="s">
        <v>30</v>
      </c>
      <c r="R1414" s="5"/>
      <c r="S1414" s="5"/>
    </row>
    <row r="1415" customFormat="1" spans="1:19">
      <c r="A1415" s="5">
        <v>1412</v>
      </c>
      <c r="B1415" s="5" t="s">
        <v>5918</v>
      </c>
      <c r="C1415" s="5"/>
      <c r="D1415" s="5" t="s">
        <v>302</v>
      </c>
      <c r="E1415" s="5" t="s">
        <v>5919</v>
      </c>
      <c r="F1415" s="5" t="s">
        <v>24</v>
      </c>
      <c r="G1415" s="5">
        <v>17</v>
      </c>
      <c r="H1415" s="5" t="s">
        <v>17606</v>
      </c>
      <c r="I1415" s="5" t="s">
        <v>5921</v>
      </c>
      <c r="J1415" s="5" t="s">
        <v>5922</v>
      </c>
      <c r="K1415" s="5" t="s">
        <v>27</v>
      </c>
      <c r="L1415" s="10">
        <v>44394</v>
      </c>
      <c r="M1415" s="5" t="s">
        <v>2455</v>
      </c>
      <c r="N1415" s="5" t="s">
        <v>30</v>
      </c>
      <c r="O1415" s="10"/>
      <c r="P1415" s="5"/>
      <c r="Q1415" s="5" t="s">
        <v>30</v>
      </c>
      <c r="R1415" s="5"/>
      <c r="S1415" s="5"/>
    </row>
    <row r="1416" customFormat="1" spans="1:19">
      <c r="A1416" s="5">
        <v>1413</v>
      </c>
      <c r="B1416" s="5" t="s">
        <v>5923</v>
      </c>
      <c r="C1416" s="5"/>
      <c r="D1416" s="5" t="s">
        <v>302</v>
      </c>
      <c r="E1416" s="5" t="s">
        <v>5924</v>
      </c>
      <c r="F1416" s="5" t="s">
        <v>24</v>
      </c>
      <c r="G1416" s="5">
        <v>17</v>
      </c>
      <c r="H1416" s="5" t="s">
        <v>17608</v>
      </c>
      <c r="I1416" s="5" t="s">
        <v>5926</v>
      </c>
      <c r="J1416" s="5">
        <v>13977808813</v>
      </c>
      <c r="K1416" s="5" t="s">
        <v>27</v>
      </c>
      <c r="L1416" s="10">
        <v>44412</v>
      </c>
      <c r="M1416" s="5" t="s">
        <v>5927</v>
      </c>
      <c r="N1416" s="5" t="s">
        <v>30</v>
      </c>
      <c r="O1416" s="10"/>
      <c r="P1416" s="5"/>
      <c r="Q1416" s="5" t="s">
        <v>30</v>
      </c>
      <c r="R1416" s="5" t="s">
        <v>5928</v>
      </c>
      <c r="S1416" s="5"/>
    </row>
    <row r="1417" customFormat="1" spans="1:19">
      <c r="A1417" s="5">
        <v>1414</v>
      </c>
      <c r="B1417" s="5" t="s">
        <v>5929</v>
      </c>
      <c r="C1417" s="5"/>
      <c r="D1417" s="5" t="s">
        <v>302</v>
      </c>
      <c r="E1417" s="5" t="s">
        <v>5930</v>
      </c>
      <c r="F1417" s="5" t="s">
        <v>24</v>
      </c>
      <c r="G1417" s="5">
        <v>17</v>
      </c>
      <c r="H1417" s="5" t="s">
        <v>17610</v>
      </c>
      <c r="I1417" s="5" t="s">
        <v>1068</v>
      </c>
      <c r="J1417" s="5">
        <v>13878849768</v>
      </c>
      <c r="K1417" s="5" t="s">
        <v>27</v>
      </c>
      <c r="L1417" s="10">
        <v>44403</v>
      </c>
      <c r="M1417" s="5" t="s">
        <v>2455</v>
      </c>
      <c r="N1417" s="5" t="s">
        <v>30</v>
      </c>
      <c r="O1417" s="10"/>
      <c r="P1417" s="5"/>
      <c r="Q1417" s="5" t="s">
        <v>30</v>
      </c>
      <c r="R1417" s="5"/>
      <c r="S1417" s="5"/>
    </row>
    <row r="1418" customFormat="1" spans="1:19">
      <c r="A1418" s="5">
        <v>1415</v>
      </c>
      <c r="B1418" s="5" t="s">
        <v>5932</v>
      </c>
      <c r="C1418" s="5"/>
      <c r="D1418" s="5" t="s">
        <v>302</v>
      </c>
      <c r="E1418" s="5" t="s">
        <v>5933</v>
      </c>
      <c r="F1418" s="5" t="s">
        <v>143</v>
      </c>
      <c r="G1418" s="5">
        <v>18</v>
      </c>
      <c r="H1418" s="5" t="s">
        <v>5934</v>
      </c>
      <c r="I1418" s="5" t="s">
        <v>5935</v>
      </c>
      <c r="J1418" s="5">
        <v>15977888970</v>
      </c>
      <c r="K1418" s="5" t="s">
        <v>27</v>
      </c>
      <c r="L1418" s="10">
        <v>44331</v>
      </c>
      <c r="M1418" s="5" t="s">
        <v>3645</v>
      </c>
      <c r="N1418" s="5" t="s">
        <v>27</v>
      </c>
      <c r="O1418" s="10">
        <v>44366</v>
      </c>
      <c r="P1418" s="5" t="s">
        <v>2172</v>
      </c>
      <c r="Q1418" s="5" t="s">
        <v>30</v>
      </c>
      <c r="R1418" s="5"/>
      <c r="S1418" s="5"/>
    </row>
    <row r="1419" customFormat="1" spans="1:19">
      <c r="A1419" s="5">
        <v>1416</v>
      </c>
      <c r="B1419" s="5" t="s">
        <v>5936</v>
      </c>
      <c r="C1419" s="5"/>
      <c r="D1419" s="5" t="s">
        <v>302</v>
      </c>
      <c r="E1419" s="5" t="s">
        <v>5937</v>
      </c>
      <c r="F1419" s="5" t="s">
        <v>24</v>
      </c>
      <c r="G1419" s="5">
        <v>18</v>
      </c>
      <c r="H1419" s="5" t="s">
        <v>5938</v>
      </c>
      <c r="I1419" s="5" t="s">
        <v>5939</v>
      </c>
      <c r="J1419" s="5">
        <v>19978845144</v>
      </c>
      <c r="K1419" s="5" t="s">
        <v>27</v>
      </c>
      <c r="L1419" s="10">
        <v>44395</v>
      </c>
      <c r="M1419" s="5" t="s">
        <v>5940</v>
      </c>
      <c r="N1419" s="5" t="s">
        <v>30</v>
      </c>
      <c r="O1419" s="10"/>
      <c r="P1419" s="5"/>
      <c r="Q1419" s="5" t="s">
        <v>30</v>
      </c>
      <c r="R1419" s="5"/>
      <c r="S1419" s="5"/>
    </row>
    <row r="1420" customFormat="1" spans="1:19">
      <c r="A1420" s="5">
        <v>1417</v>
      </c>
      <c r="B1420" s="5" t="s">
        <v>5941</v>
      </c>
      <c r="C1420" s="5"/>
      <c r="D1420" s="5" t="s">
        <v>302</v>
      </c>
      <c r="E1420" s="5" t="s">
        <v>5942</v>
      </c>
      <c r="F1420" s="5" t="s">
        <v>24</v>
      </c>
      <c r="G1420" s="5">
        <v>18</v>
      </c>
      <c r="H1420" s="5" t="s">
        <v>5943</v>
      </c>
      <c r="I1420" s="5" t="s">
        <v>4489</v>
      </c>
      <c r="J1420" s="5">
        <v>13923273580</v>
      </c>
      <c r="K1420" s="5" t="s">
        <v>27</v>
      </c>
      <c r="L1420" s="10">
        <v>44395</v>
      </c>
      <c r="M1420" s="5" t="s">
        <v>5944</v>
      </c>
      <c r="N1420" s="5" t="s">
        <v>30</v>
      </c>
      <c r="O1420" s="10"/>
      <c r="P1420" s="5"/>
      <c r="Q1420" s="5" t="s">
        <v>30</v>
      </c>
      <c r="R1420" s="5"/>
      <c r="S1420" s="5"/>
    </row>
    <row r="1421" customFormat="1" spans="1:19">
      <c r="A1421" s="5">
        <v>1418</v>
      </c>
      <c r="B1421" s="5" t="s">
        <v>5945</v>
      </c>
      <c r="C1421" s="5"/>
      <c r="D1421" s="5" t="s">
        <v>302</v>
      </c>
      <c r="E1421" s="5" t="s">
        <v>807</v>
      </c>
      <c r="F1421" s="5" t="s">
        <v>24</v>
      </c>
      <c r="G1421" s="5">
        <v>17</v>
      </c>
      <c r="H1421" s="5" t="s">
        <v>17611</v>
      </c>
      <c r="I1421" s="5" t="s">
        <v>5946</v>
      </c>
      <c r="J1421" s="5">
        <v>18177871918</v>
      </c>
      <c r="K1421" s="5" t="s">
        <v>27</v>
      </c>
      <c r="L1421" s="10">
        <v>44396</v>
      </c>
      <c r="M1421" s="5" t="s">
        <v>2455</v>
      </c>
      <c r="N1421" s="5" t="s">
        <v>30</v>
      </c>
      <c r="O1421" s="10"/>
      <c r="P1421" s="5"/>
      <c r="Q1421" s="5" t="s">
        <v>30</v>
      </c>
      <c r="R1421" s="5"/>
      <c r="S1421" s="5"/>
    </row>
    <row r="1422" customFormat="1" spans="1:19">
      <c r="A1422" s="5">
        <v>1419</v>
      </c>
      <c r="B1422" s="5" t="s">
        <v>5947</v>
      </c>
      <c r="C1422" s="5"/>
      <c r="D1422" s="5" t="s">
        <v>302</v>
      </c>
      <c r="E1422" s="5" t="s">
        <v>5948</v>
      </c>
      <c r="F1422" s="5" t="s">
        <v>24</v>
      </c>
      <c r="G1422" s="5">
        <v>18</v>
      </c>
      <c r="H1422" s="5" t="s">
        <v>1802</v>
      </c>
      <c r="I1422" s="5" t="s">
        <v>5949</v>
      </c>
      <c r="J1422" s="5">
        <v>15277856287</v>
      </c>
      <c r="K1422" s="5" t="s">
        <v>27</v>
      </c>
      <c r="L1422" s="10">
        <v>44396</v>
      </c>
      <c r="M1422" s="5" t="s">
        <v>133</v>
      </c>
      <c r="N1422" s="5" t="s">
        <v>30</v>
      </c>
      <c r="O1422" s="10"/>
      <c r="P1422" s="5"/>
      <c r="Q1422" s="5" t="s">
        <v>30</v>
      </c>
      <c r="R1422" s="5"/>
      <c r="S1422" s="5"/>
    </row>
    <row r="1423" customFormat="1" spans="1:19">
      <c r="A1423" s="5">
        <v>1420</v>
      </c>
      <c r="B1423" s="5" t="s">
        <v>5950</v>
      </c>
      <c r="C1423" s="5"/>
      <c r="D1423" s="5" t="s">
        <v>302</v>
      </c>
      <c r="E1423" s="5" t="s">
        <v>5951</v>
      </c>
      <c r="F1423" s="5" t="s">
        <v>24</v>
      </c>
      <c r="G1423" s="5">
        <v>18</v>
      </c>
      <c r="H1423" s="5" t="s">
        <v>1444</v>
      </c>
      <c r="I1423" s="5" t="s">
        <v>5952</v>
      </c>
      <c r="J1423" s="5">
        <v>18807883577</v>
      </c>
      <c r="K1423" s="5" t="s">
        <v>27</v>
      </c>
      <c r="L1423" s="10">
        <v>44331</v>
      </c>
      <c r="M1423" s="5" t="s">
        <v>3645</v>
      </c>
      <c r="N1423" s="5" t="s">
        <v>27</v>
      </c>
      <c r="O1423" s="10">
        <v>44366</v>
      </c>
      <c r="P1423" s="5" t="s">
        <v>2172</v>
      </c>
      <c r="Q1423" s="5" t="s">
        <v>30</v>
      </c>
      <c r="R1423" s="5"/>
      <c r="S1423" s="5"/>
    </row>
    <row r="1424" customFormat="1" spans="1:19">
      <c r="A1424" s="5">
        <v>1421</v>
      </c>
      <c r="B1424" s="5" t="s">
        <v>5953</v>
      </c>
      <c r="C1424" s="5"/>
      <c r="D1424" s="5" t="s">
        <v>302</v>
      </c>
      <c r="E1424" s="5" t="s">
        <v>5954</v>
      </c>
      <c r="F1424" s="5" t="s">
        <v>24</v>
      </c>
      <c r="G1424" s="5">
        <v>17</v>
      </c>
      <c r="H1424" s="5" t="s">
        <v>17613</v>
      </c>
      <c r="I1424" s="5" t="s">
        <v>5955</v>
      </c>
      <c r="J1424" s="5">
        <v>14736275881</v>
      </c>
      <c r="K1424" s="5" t="s">
        <v>27</v>
      </c>
      <c r="L1424" s="10">
        <v>44395</v>
      </c>
      <c r="M1424" s="5" t="s">
        <v>28</v>
      </c>
      <c r="N1424" s="5" t="s">
        <v>30</v>
      </c>
      <c r="O1424" s="10"/>
      <c r="P1424" s="5"/>
      <c r="Q1424" s="5" t="s">
        <v>30</v>
      </c>
      <c r="R1424" s="5"/>
      <c r="S1424" s="5"/>
    </row>
    <row r="1425" customFormat="1" spans="1:19">
      <c r="A1425" s="5">
        <v>1422</v>
      </c>
      <c r="B1425" s="5" t="s">
        <v>5956</v>
      </c>
      <c r="C1425" s="5"/>
      <c r="D1425" s="5" t="s">
        <v>302</v>
      </c>
      <c r="E1425" s="5" t="s">
        <v>5957</v>
      </c>
      <c r="F1425" s="5" t="s">
        <v>24</v>
      </c>
      <c r="G1425" s="5">
        <v>17</v>
      </c>
      <c r="H1425" s="5" t="s">
        <v>17615</v>
      </c>
      <c r="I1425" s="5" t="s">
        <v>5958</v>
      </c>
      <c r="J1425" s="5">
        <v>18776874745</v>
      </c>
      <c r="K1425" s="5" t="s">
        <v>27</v>
      </c>
      <c r="L1425" s="10">
        <v>44395</v>
      </c>
      <c r="M1425" s="5" t="s">
        <v>2455</v>
      </c>
      <c r="N1425" s="5" t="s">
        <v>30</v>
      </c>
      <c r="O1425" s="10"/>
      <c r="P1425" s="5"/>
      <c r="Q1425" s="5" t="s">
        <v>30</v>
      </c>
      <c r="R1425" s="5"/>
      <c r="S1425" s="5"/>
    </row>
    <row r="1426" customFormat="1" spans="1:19">
      <c r="A1426" s="5">
        <v>1423</v>
      </c>
      <c r="B1426" s="5" t="s">
        <v>5959</v>
      </c>
      <c r="C1426" s="5"/>
      <c r="D1426" s="5" t="s">
        <v>302</v>
      </c>
      <c r="E1426" s="5" t="s">
        <v>5960</v>
      </c>
      <c r="F1426" s="5" t="s">
        <v>24</v>
      </c>
      <c r="G1426" s="5">
        <v>19</v>
      </c>
      <c r="H1426" s="5" t="s">
        <v>4589</v>
      </c>
      <c r="I1426" s="5" t="s">
        <v>3809</v>
      </c>
      <c r="J1426" s="5">
        <v>15977838537</v>
      </c>
      <c r="K1426" s="5" t="s">
        <v>27</v>
      </c>
      <c r="L1426" s="10">
        <v>44331</v>
      </c>
      <c r="M1426" s="5" t="s">
        <v>3645</v>
      </c>
      <c r="N1426" s="5" t="s">
        <v>27</v>
      </c>
      <c r="O1426" s="10">
        <v>44366</v>
      </c>
      <c r="P1426" s="5" t="s">
        <v>2172</v>
      </c>
      <c r="Q1426" s="5" t="s">
        <v>30</v>
      </c>
      <c r="R1426" s="5"/>
      <c r="S1426" s="5"/>
    </row>
    <row r="1427" customFormat="1" spans="1:19">
      <c r="A1427" s="5">
        <v>1424</v>
      </c>
      <c r="B1427" s="5" t="s">
        <v>5961</v>
      </c>
      <c r="C1427" s="5"/>
      <c r="D1427" s="5" t="s">
        <v>302</v>
      </c>
      <c r="E1427" s="5" t="s">
        <v>5962</v>
      </c>
      <c r="F1427" s="5" t="s">
        <v>24</v>
      </c>
      <c r="G1427" s="5">
        <v>17</v>
      </c>
      <c r="H1427" s="5" t="s">
        <v>5963</v>
      </c>
      <c r="I1427" s="5" t="s">
        <v>5964</v>
      </c>
      <c r="J1427" s="5">
        <v>13768480723</v>
      </c>
      <c r="K1427" s="5" t="s">
        <v>27</v>
      </c>
      <c r="L1427" s="10">
        <v>44395</v>
      </c>
      <c r="M1427" s="5" t="s">
        <v>2455</v>
      </c>
      <c r="N1427" s="5" t="s">
        <v>30</v>
      </c>
      <c r="O1427" s="10"/>
      <c r="P1427" s="5"/>
      <c r="Q1427" s="5" t="s">
        <v>30</v>
      </c>
      <c r="R1427" s="5"/>
      <c r="S1427" s="5"/>
    </row>
    <row r="1428" customFormat="1" spans="1:19">
      <c r="A1428" s="5">
        <v>1425</v>
      </c>
      <c r="B1428" s="5" t="s">
        <v>5965</v>
      </c>
      <c r="C1428" s="5"/>
      <c r="D1428" s="5" t="s">
        <v>302</v>
      </c>
      <c r="E1428" s="5" t="s">
        <v>5966</v>
      </c>
      <c r="F1428" s="5" t="s">
        <v>24</v>
      </c>
      <c r="G1428" s="5">
        <v>18</v>
      </c>
      <c r="H1428" s="5" t="s">
        <v>1191</v>
      </c>
      <c r="I1428" s="5" t="s">
        <v>5967</v>
      </c>
      <c r="J1428" s="5">
        <v>18777846054</v>
      </c>
      <c r="K1428" s="5" t="s">
        <v>27</v>
      </c>
      <c r="L1428" s="10">
        <v>44331</v>
      </c>
      <c r="M1428" s="5" t="s">
        <v>3645</v>
      </c>
      <c r="N1428" s="5" t="s">
        <v>27</v>
      </c>
      <c r="O1428" s="10">
        <v>44366</v>
      </c>
      <c r="P1428" s="5" t="s">
        <v>2172</v>
      </c>
      <c r="Q1428" s="5" t="s">
        <v>30</v>
      </c>
      <c r="R1428" s="5"/>
      <c r="S1428" s="5"/>
    </row>
    <row r="1429" customFormat="1" spans="1:19">
      <c r="A1429" s="5">
        <v>1426</v>
      </c>
      <c r="B1429" s="5" t="s">
        <v>5968</v>
      </c>
      <c r="C1429" s="5"/>
      <c r="D1429" s="5" t="s">
        <v>302</v>
      </c>
      <c r="E1429" s="5" t="s">
        <v>582</v>
      </c>
      <c r="F1429" s="5" t="s">
        <v>24</v>
      </c>
      <c r="G1429" s="5">
        <v>17</v>
      </c>
      <c r="H1429" s="5" t="s">
        <v>17616</v>
      </c>
      <c r="I1429" s="5" t="s">
        <v>5970</v>
      </c>
      <c r="J1429" s="5">
        <v>18278864926</v>
      </c>
      <c r="K1429" s="5" t="s">
        <v>27</v>
      </c>
      <c r="L1429" s="10">
        <v>44399</v>
      </c>
      <c r="M1429" s="5" t="s">
        <v>139</v>
      </c>
      <c r="N1429" s="5" t="s">
        <v>30</v>
      </c>
      <c r="O1429" s="10"/>
      <c r="P1429" s="5"/>
      <c r="Q1429" s="5" t="s">
        <v>30</v>
      </c>
      <c r="R1429" s="5"/>
      <c r="S1429" s="5"/>
    </row>
    <row r="1430" customFormat="1" spans="1:19">
      <c r="A1430" s="5">
        <v>1427</v>
      </c>
      <c r="B1430" s="5" t="s">
        <v>5971</v>
      </c>
      <c r="C1430" s="5"/>
      <c r="D1430" s="5" t="s">
        <v>302</v>
      </c>
      <c r="E1430" s="5" t="s">
        <v>5972</v>
      </c>
      <c r="F1430" s="5" t="s">
        <v>24</v>
      </c>
      <c r="G1430" s="5">
        <v>18</v>
      </c>
      <c r="H1430" s="5" t="s">
        <v>5973</v>
      </c>
      <c r="I1430" s="5" t="s">
        <v>5974</v>
      </c>
      <c r="J1430" s="5">
        <v>18277890052</v>
      </c>
      <c r="K1430" s="5" t="s">
        <v>27</v>
      </c>
      <c r="L1430" s="10">
        <v>44331</v>
      </c>
      <c r="M1430" s="5" t="s">
        <v>3645</v>
      </c>
      <c r="N1430" s="5" t="s">
        <v>27</v>
      </c>
      <c r="O1430" s="10">
        <v>44366</v>
      </c>
      <c r="P1430" s="5" t="s">
        <v>2172</v>
      </c>
      <c r="Q1430" s="5" t="s">
        <v>30</v>
      </c>
      <c r="R1430" s="5"/>
      <c r="S1430" s="5"/>
    </row>
    <row r="1431" customFormat="1" spans="1:19">
      <c r="A1431" s="5">
        <v>1428</v>
      </c>
      <c r="B1431" s="5" t="s">
        <v>5975</v>
      </c>
      <c r="C1431" s="5"/>
      <c r="D1431" s="5" t="s">
        <v>302</v>
      </c>
      <c r="E1431" s="5" t="s">
        <v>5976</v>
      </c>
      <c r="F1431" s="5" t="s">
        <v>24</v>
      </c>
      <c r="G1431" s="5">
        <v>19</v>
      </c>
      <c r="H1431" s="5" t="s">
        <v>5977</v>
      </c>
      <c r="I1431" s="5" t="s">
        <v>5978</v>
      </c>
      <c r="J1431" s="5">
        <v>17344524322</v>
      </c>
      <c r="K1431" s="5" t="s">
        <v>27</v>
      </c>
      <c r="L1431" s="10">
        <v>44331</v>
      </c>
      <c r="M1431" s="5" t="s">
        <v>3645</v>
      </c>
      <c r="N1431" s="5" t="s">
        <v>27</v>
      </c>
      <c r="O1431" s="10">
        <v>44366</v>
      </c>
      <c r="P1431" s="5" t="s">
        <v>2172</v>
      </c>
      <c r="Q1431" s="5" t="s">
        <v>30</v>
      </c>
      <c r="R1431" s="5"/>
      <c r="S1431" s="5"/>
    </row>
    <row r="1432" customFormat="1" spans="1:19">
      <c r="A1432" s="5">
        <v>1429</v>
      </c>
      <c r="B1432" s="5" t="s">
        <v>5979</v>
      </c>
      <c r="C1432" s="5"/>
      <c r="D1432" s="5" t="s">
        <v>302</v>
      </c>
      <c r="E1432" s="5" t="s">
        <v>5980</v>
      </c>
      <c r="F1432" s="5" t="s">
        <v>24</v>
      </c>
      <c r="G1432" s="5">
        <v>20</v>
      </c>
      <c r="H1432" s="5" t="s">
        <v>5981</v>
      </c>
      <c r="I1432" s="5" t="s">
        <v>5982</v>
      </c>
      <c r="J1432" s="5">
        <v>17754792892</v>
      </c>
      <c r="K1432" s="5" t="s">
        <v>27</v>
      </c>
      <c r="L1432" s="10">
        <v>44331</v>
      </c>
      <c r="M1432" s="5" t="s">
        <v>3645</v>
      </c>
      <c r="N1432" s="5" t="s">
        <v>27</v>
      </c>
      <c r="O1432" s="10">
        <v>44366</v>
      </c>
      <c r="P1432" s="5" t="s">
        <v>5983</v>
      </c>
      <c r="Q1432" s="5" t="s">
        <v>30</v>
      </c>
      <c r="R1432" s="5"/>
      <c r="S1432" s="5"/>
    </row>
    <row r="1433" customFormat="1" spans="1:19">
      <c r="A1433" s="5">
        <v>1430</v>
      </c>
      <c r="B1433" s="5" t="s">
        <v>5984</v>
      </c>
      <c r="C1433" s="5"/>
      <c r="D1433" s="5" t="s">
        <v>302</v>
      </c>
      <c r="E1433" s="5" t="s">
        <v>5985</v>
      </c>
      <c r="F1433" s="5" t="s">
        <v>143</v>
      </c>
      <c r="G1433" s="5">
        <v>17</v>
      </c>
      <c r="H1433" s="5" t="s">
        <v>17617</v>
      </c>
      <c r="I1433" s="5" t="s">
        <v>5986</v>
      </c>
      <c r="J1433" s="5">
        <v>15177893704</v>
      </c>
      <c r="K1433" s="5" t="s">
        <v>27</v>
      </c>
      <c r="L1433" s="10">
        <v>44403</v>
      </c>
      <c r="M1433" s="5" t="s">
        <v>28</v>
      </c>
      <c r="N1433" s="5" t="s">
        <v>30</v>
      </c>
      <c r="O1433" s="10"/>
      <c r="P1433" s="5"/>
      <c r="Q1433" s="5" t="s">
        <v>30</v>
      </c>
      <c r="R1433" s="5"/>
      <c r="S1433" s="5"/>
    </row>
    <row r="1434" customFormat="1" spans="1:19">
      <c r="A1434" s="5">
        <v>1431</v>
      </c>
      <c r="B1434" s="5" t="s">
        <v>5987</v>
      </c>
      <c r="C1434" s="5"/>
      <c r="D1434" s="5" t="s">
        <v>302</v>
      </c>
      <c r="E1434" s="5" t="s">
        <v>5988</v>
      </c>
      <c r="F1434" s="5" t="s">
        <v>24</v>
      </c>
      <c r="G1434" s="5">
        <v>18</v>
      </c>
      <c r="H1434" s="5" t="s">
        <v>17618</v>
      </c>
      <c r="I1434" s="5" t="s">
        <v>5990</v>
      </c>
      <c r="J1434" s="5">
        <v>13557085082</v>
      </c>
      <c r="K1434" s="5" t="s">
        <v>27</v>
      </c>
      <c r="L1434" s="10">
        <v>44394</v>
      </c>
      <c r="M1434" s="5" t="s">
        <v>5991</v>
      </c>
      <c r="N1434" s="5" t="s">
        <v>30</v>
      </c>
      <c r="O1434" s="10"/>
      <c r="P1434" s="5"/>
      <c r="Q1434" s="5" t="s">
        <v>30</v>
      </c>
      <c r="R1434" s="5"/>
      <c r="S1434" s="5"/>
    </row>
    <row r="1435" customFormat="1" spans="1:19">
      <c r="A1435" s="5">
        <v>1432</v>
      </c>
      <c r="B1435" s="5" t="s">
        <v>5992</v>
      </c>
      <c r="C1435" s="5"/>
      <c r="D1435" s="5" t="s">
        <v>302</v>
      </c>
      <c r="E1435" s="5" t="s">
        <v>5993</v>
      </c>
      <c r="F1435" s="5" t="s">
        <v>143</v>
      </c>
      <c r="G1435" s="5">
        <v>19</v>
      </c>
      <c r="H1435" s="5" t="s">
        <v>19198</v>
      </c>
      <c r="I1435" s="5" t="s">
        <v>4626</v>
      </c>
      <c r="J1435" s="5">
        <v>18977964751</v>
      </c>
      <c r="K1435" s="5" t="s">
        <v>27</v>
      </c>
      <c r="L1435" s="10">
        <v>44331</v>
      </c>
      <c r="M1435" s="5" t="s">
        <v>3645</v>
      </c>
      <c r="N1435" s="5" t="s">
        <v>27</v>
      </c>
      <c r="O1435" s="10">
        <v>44366</v>
      </c>
      <c r="P1435" s="5" t="s">
        <v>2172</v>
      </c>
      <c r="Q1435" s="5" t="s">
        <v>30</v>
      </c>
      <c r="R1435" s="5"/>
      <c r="S1435" s="5"/>
    </row>
    <row r="1436" customFormat="1" spans="1:19">
      <c r="A1436" s="5">
        <v>1433</v>
      </c>
      <c r="B1436" s="5" t="s">
        <v>5994</v>
      </c>
      <c r="C1436" s="5"/>
      <c r="D1436" s="5" t="s">
        <v>302</v>
      </c>
      <c r="E1436" s="5" t="s">
        <v>5995</v>
      </c>
      <c r="F1436" s="5" t="s">
        <v>24</v>
      </c>
      <c r="G1436" s="5">
        <v>19</v>
      </c>
      <c r="H1436" s="5" t="s">
        <v>1148</v>
      </c>
      <c r="I1436" s="5" t="s">
        <v>5996</v>
      </c>
      <c r="J1436" s="5">
        <v>19978846739</v>
      </c>
      <c r="K1436" s="5" t="s">
        <v>27</v>
      </c>
      <c r="L1436" s="10">
        <v>44331</v>
      </c>
      <c r="M1436" s="5" t="s">
        <v>3645</v>
      </c>
      <c r="N1436" s="5" t="s">
        <v>27</v>
      </c>
      <c r="O1436" s="10">
        <v>44366</v>
      </c>
      <c r="P1436" s="5" t="s">
        <v>28</v>
      </c>
      <c r="Q1436" s="5" t="s">
        <v>30</v>
      </c>
      <c r="R1436" s="5"/>
      <c r="S1436" s="5"/>
    </row>
    <row r="1437" customFormat="1" spans="1:19">
      <c r="A1437" s="5">
        <v>1434</v>
      </c>
      <c r="B1437" s="5" t="s">
        <v>5997</v>
      </c>
      <c r="C1437" s="5"/>
      <c r="D1437" s="5" t="s">
        <v>302</v>
      </c>
      <c r="E1437" s="5" t="s">
        <v>5998</v>
      </c>
      <c r="F1437" s="5" t="s">
        <v>24</v>
      </c>
      <c r="G1437" s="5">
        <v>18</v>
      </c>
      <c r="H1437" s="5" t="s">
        <v>19199</v>
      </c>
      <c r="I1437" s="5" t="s">
        <v>5999</v>
      </c>
      <c r="J1437" s="5">
        <v>18278864698</v>
      </c>
      <c r="K1437" s="5" t="s">
        <v>27</v>
      </c>
      <c r="L1437" s="10">
        <v>44331</v>
      </c>
      <c r="M1437" s="5" t="s">
        <v>3645</v>
      </c>
      <c r="N1437" s="5" t="s">
        <v>27</v>
      </c>
      <c r="O1437" s="10">
        <v>44366</v>
      </c>
      <c r="P1437" s="5" t="s">
        <v>2172</v>
      </c>
      <c r="Q1437" s="5" t="s">
        <v>30</v>
      </c>
      <c r="R1437" s="5"/>
      <c r="S1437" s="5"/>
    </row>
    <row r="1438" customFormat="1" spans="1:19">
      <c r="A1438" s="5">
        <v>1435</v>
      </c>
      <c r="B1438" s="5" t="s">
        <v>6000</v>
      </c>
      <c r="C1438" s="5"/>
      <c r="D1438" s="5" t="s">
        <v>302</v>
      </c>
      <c r="E1438" s="5" t="s">
        <v>6001</v>
      </c>
      <c r="F1438" s="5" t="s">
        <v>143</v>
      </c>
      <c r="G1438" s="5">
        <v>18</v>
      </c>
      <c r="H1438" s="5" t="s">
        <v>6002</v>
      </c>
      <c r="I1438" s="5" t="s">
        <v>6003</v>
      </c>
      <c r="J1438" s="5">
        <v>17377033786</v>
      </c>
      <c r="K1438" s="5" t="s">
        <v>27</v>
      </c>
      <c r="L1438" s="10">
        <v>44378</v>
      </c>
      <c r="M1438" s="5" t="s">
        <v>54</v>
      </c>
      <c r="N1438" s="5" t="s">
        <v>30</v>
      </c>
      <c r="O1438" s="10"/>
      <c r="P1438" s="5"/>
      <c r="Q1438" s="5" t="s">
        <v>30</v>
      </c>
      <c r="R1438" s="5"/>
      <c r="S1438" s="5"/>
    </row>
    <row r="1439" customFormat="1" spans="1:19">
      <c r="A1439" s="5">
        <v>1436</v>
      </c>
      <c r="B1439" s="5" t="s">
        <v>6004</v>
      </c>
      <c r="C1439" s="5"/>
      <c r="D1439" s="5" t="s">
        <v>302</v>
      </c>
      <c r="E1439" s="5" t="s">
        <v>6005</v>
      </c>
      <c r="F1439" s="5" t="s">
        <v>24</v>
      </c>
      <c r="G1439" s="5">
        <v>17</v>
      </c>
      <c r="H1439" s="5" t="s">
        <v>17619</v>
      </c>
      <c r="I1439" s="5" t="s">
        <v>6006</v>
      </c>
      <c r="J1439" s="5">
        <v>13471849148</v>
      </c>
      <c r="K1439" s="5" t="s">
        <v>27</v>
      </c>
      <c r="L1439" s="10">
        <v>44395</v>
      </c>
      <c r="M1439" s="5" t="s">
        <v>6007</v>
      </c>
      <c r="N1439" s="5" t="s">
        <v>30</v>
      </c>
      <c r="O1439" s="10"/>
      <c r="P1439" s="5"/>
      <c r="Q1439" s="5" t="s">
        <v>30</v>
      </c>
      <c r="R1439" s="5"/>
      <c r="S1439" s="5"/>
    </row>
    <row r="1440" customFormat="1" spans="1:19">
      <c r="A1440" s="5">
        <v>1437</v>
      </c>
      <c r="B1440" s="5" t="s">
        <v>6008</v>
      </c>
      <c r="C1440" s="5"/>
      <c r="D1440" s="5" t="s">
        <v>302</v>
      </c>
      <c r="E1440" s="5" t="s">
        <v>6009</v>
      </c>
      <c r="F1440" s="5" t="s">
        <v>24</v>
      </c>
      <c r="G1440" s="5">
        <v>18</v>
      </c>
      <c r="H1440" s="5" t="s">
        <v>6010</v>
      </c>
      <c r="I1440" s="5" t="s">
        <v>6011</v>
      </c>
      <c r="J1440" s="5">
        <v>18176744631</v>
      </c>
      <c r="K1440" s="5" t="s">
        <v>27</v>
      </c>
      <c r="L1440" s="10">
        <v>44331</v>
      </c>
      <c r="M1440" s="5" t="s">
        <v>54</v>
      </c>
      <c r="N1440" s="5" t="s">
        <v>27</v>
      </c>
      <c r="O1440" s="10">
        <v>44366</v>
      </c>
      <c r="P1440" s="5" t="s">
        <v>28</v>
      </c>
      <c r="Q1440" s="5" t="s">
        <v>30</v>
      </c>
      <c r="R1440" s="5"/>
      <c r="S1440" s="5"/>
    </row>
    <row r="1441" customFormat="1" spans="1:19">
      <c r="A1441" s="5">
        <v>1438</v>
      </c>
      <c r="B1441" s="5" t="s">
        <v>6012</v>
      </c>
      <c r="C1441" s="5"/>
      <c r="D1441" s="5" t="s">
        <v>302</v>
      </c>
      <c r="E1441" s="5" t="s">
        <v>6013</v>
      </c>
      <c r="F1441" s="5" t="s">
        <v>143</v>
      </c>
      <c r="G1441" s="5">
        <v>17</v>
      </c>
      <c r="H1441" s="5" t="s">
        <v>17620</v>
      </c>
      <c r="I1441" s="5" t="s">
        <v>6015</v>
      </c>
      <c r="J1441" s="5">
        <v>17807831558</v>
      </c>
      <c r="K1441" s="5" t="s">
        <v>27</v>
      </c>
      <c r="L1441" s="10">
        <v>44395</v>
      </c>
      <c r="M1441" s="5" t="s">
        <v>2455</v>
      </c>
      <c r="N1441" s="5" t="s">
        <v>30</v>
      </c>
      <c r="O1441" s="10"/>
      <c r="P1441" s="5"/>
      <c r="Q1441" s="5" t="s">
        <v>30</v>
      </c>
      <c r="R1441" s="5"/>
      <c r="S1441" s="5"/>
    </row>
    <row r="1442" customFormat="1" spans="1:19">
      <c r="A1442" s="5">
        <v>1439</v>
      </c>
      <c r="B1442" s="5" t="s">
        <v>6016</v>
      </c>
      <c r="C1442" s="5"/>
      <c r="D1442" s="5" t="s">
        <v>302</v>
      </c>
      <c r="E1442" s="5" t="s">
        <v>6017</v>
      </c>
      <c r="F1442" s="5" t="s">
        <v>24</v>
      </c>
      <c r="G1442" s="5">
        <v>17</v>
      </c>
      <c r="H1442" s="5" t="s">
        <v>17621</v>
      </c>
      <c r="I1442" s="5" t="s">
        <v>6019</v>
      </c>
      <c r="J1442" s="5">
        <v>18978295651</v>
      </c>
      <c r="K1442" s="5" t="s">
        <v>27</v>
      </c>
      <c r="L1442" s="10">
        <v>44394</v>
      </c>
      <c r="M1442" s="5" t="s">
        <v>28</v>
      </c>
      <c r="N1442" s="5" t="s">
        <v>30</v>
      </c>
      <c r="O1442" s="10"/>
      <c r="P1442" s="5"/>
      <c r="Q1442" s="5" t="s">
        <v>30</v>
      </c>
      <c r="R1442" s="5"/>
      <c r="S1442" s="5"/>
    </row>
    <row r="1443" customFormat="1" spans="1:19">
      <c r="A1443" s="5">
        <v>1440</v>
      </c>
      <c r="B1443" s="5" t="s">
        <v>6020</v>
      </c>
      <c r="C1443" s="5"/>
      <c r="D1443" s="5" t="s">
        <v>302</v>
      </c>
      <c r="E1443" s="5" t="s">
        <v>6021</v>
      </c>
      <c r="F1443" s="5" t="s">
        <v>143</v>
      </c>
      <c r="G1443" s="5">
        <v>21</v>
      </c>
      <c r="H1443" s="5" t="s">
        <v>6022</v>
      </c>
      <c r="I1443" s="5" t="s">
        <v>6023</v>
      </c>
      <c r="J1443" s="5">
        <v>19127011216</v>
      </c>
      <c r="K1443" s="5" t="s">
        <v>27</v>
      </c>
      <c r="L1443" s="10">
        <v>44331</v>
      </c>
      <c r="M1443" s="5" t="s">
        <v>54</v>
      </c>
      <c r="N1443" s="5" t="s">
        <v>27</v>
      </c>
      <c r="O1443" s="10">
        <v>44366</v>
      </c>
      <c r="P1443" s="5" t="s">
        <v>28</v>
      </c>
      <c r="Q1443" s="5" t="s">
        <v>30</v>
      </c>
      <c r="R1443" s="5"/>
      <c r="S1443" s="5"/>
    </row>
    <row r="1444" customFormat="1" spans="1:19">
      <c r="A1444" s="5">
        <v>1441</v>
      </c>
      <c r="B1444" s="5" t="s">
        <v>6024</v>
      </c>
      <c r="C1444" s="5"/>
      <c r="D1444" s="5" t="s">
        <v>302</v>
      </c>
      <c r="E1444" s="5" t="s">
        <v>6025</v>
      </c>
      <c r="F1444" s="5" t="s">
        <v>24</v>
      </c>
      <c r="G1444" s="5">
        <v>19</v>
      </c>
      <c r="H1444" s="5" t="s">
        <v>6026</v>
      </c>
      <c r="I1444" s="5" t="s">
        <v>6027</v>
      </c>
      <c r="J1444" s="5">
        <v>13737994480</v>
      </c>
      <c r="K1444" s="5" t="s">
        <v>27</v>
      </c>
      <c r="L1444" s="10">
        <v>44331</v>
      </c>
      <c r="M1444" s="5" t="s">
        <v>3645</v>
      </c>
      <c r="N1444" s="5" t="s">
        <v>27</v>
      </c>
      <c r="O1444" s="10">
        <v>44366</v>
      </c>
      <c r="P1444" s="5" t="s">
        <v>2172</v>
      </c>
      <c r="Q1444" s="5" t="s">
        <v>30</v>
      </c>
      <c r="R1444" s="5"/>
      <c r="S1444" s="5"/>
    </row>
    <row r="1445" customFormat="1" spans="1:19">
      <c r="A1445" s="5">
        <v>1442</v>
      </c>
      <c r="B1445" s="5" t="s">
        <v>6028</v>
      </c>
      <c r="C1445" s="5"/>
      <c r="D1445" s="5" t="s">
        <v>302</v>
      </c>
      <c r="E1445" s="5" t="s">
        <v>6029</v>
      </c>
      <c r="F1445" s="5" t="s">
        <v>143</v>
      </c>
      <c r="G1445" s="5">
        <v>18</v>
      </c>
      <c r="H1445" s="5" t="s">
        <v>1301</v>
      </c>
      <c r="I1445" s="5" t="s">
        <v>1302</v>
      </c>
      <c r="J1445" s="5">
        <v>18277867330</v>
      </c>
      <c r="K1445" s="5" t="s">
        <v>27</v>
      </c>
      <c r="L1445" s="10">
        <v>44331</v>
      </c>
      <c r="M1445" s="5" t="s">
        <v>3645</v>
      </c>
      <c r="N1445" s="5" t="s">
        <v>27</v>
      </c>
      <c r="O1445" s="10">
        <v>44366</v>
      </c>
      <c r="P1445" s="5" t="s">
        <v>2172</v>
      </c>
      <c r="Q1445" s="5" t="s">
        <v>30</v>
      </c>
      <c r="R1445" s="5"/>
      <c r="S1445" s="5"/>
    </row>
    <row r="1446" customFormat="1" spans="1:19">
      <c r="A1446" s="5">
        <v>1443</v>
      </c>
      <c r="B1446" s="5" t="s">
        <v>6030</v>
      </c>
      <c r="C1446" s="5"/>
      <c r="D1446" s="5" t="s">
        <v>302</v>
      </c>
      <c r="E1446" s="5" t="s">
        <v>6031</v>
      </c>
      <c r="F1446" s="5" t="s">
        <v>24</v>
      </c>
      <c r="G1446" s="5">
        <v>17</v>
      </c>
      <c r="H1446" s="5" t="s">
        <v>17622</v>
      </c>
      <c r="I1446" s="5" t="s">
        <v>6033</v>
      </c>
      <c r="J1446" s="5">
        <v>15078572955</v>
      </c>
      <c r="K1446" s="5" t="s">
        <v>27</v>
      </c>
      <c r="L1446" s="10">
        <v>44395</v>
      </c>
      <c r="M1446" s="5" t="s">
        <v>98</v>
      </c>
      <c r="N1446" s="5" t="s">
        <v>27</v>
      </c>
      <c r="O1446" s="10">
        <v>44416</v>
      </c>
      <c r="P1446" s="5" t="s">
        <v>98</v>
      </c>
      <c r="Q1446" s="5" t="s">
        <v>30</v>
      </c>
      <c r="R1446" s="5"/>
      <c r="S1446" s="5"/>
    </row>
    <row r="1447" customFormat="1" spans="1:19">
      <c r="A1447" s="5">
        <v>1444</v>
      </c>
      <c r="B1447" s="5" t="s">
        <v>6034</v>
      </c>
      <c r="C1447" s="5"/>
      <c r="D1447" s="5" t="s">
        <v>302</v>
      </c>
      <c r="E1447" s="5" t="s">
        <v>2445</v>
      </c>
      <c r="F1447" s="5" t="s">
        <v>24</v>
      </c>
      <c r="G1447" s="5">
        <v>19</v>
      </c>
      <c r="H1447" s="5" t="s">
        <v>19200</v>
      </c>
      <c r="I1447" s="5" t="s">
        <v>6036</v>
      </c>
      <c r="J1447" s="5">
        <v>18877898857</v>
      </c>
      <c r="K1447" s="5" t="s">
        <v>27</v>
      </c>
      <c r="L1447" s="10">
        <v>44335</v>
      </c>
      <c r="M1447" s="5" t="s">
        <v>54</v>
      </c>
      <c r="N1447" s="5" t="s">
        <v>27</v>
      </c>
      <c r="O1447" s="10">
        <v>44366</v>
      </c>
      <c r="P1447" s="5" t="s">
        <v>28</v>
      </c>
      <c r="Q1447" s="5" t="s">
        <v>30</v>
      </c>
      <c r="R1447" s="5"/>
      <c r="S1447" s="5"/>
    </row>
    <row r="1448" customFormat="1" spans="1:19">
      <c r="A1448" s="5">
        <v>1445</v>
      </c>
      <c r="B1448" s="5" t="s">
        <v>6037</v>
      </c>
      <c r="C1448" s="5"/>
      <c r="D1448" s="5" t="s">
        <v>302</v>
      </c>
      <c r="E1448" s="5" t="s">
        <v>6038</v>
      </c>
      <c r="F1448" s="5" t="s">
        <v>24</v>
      </c>
      <c r="G1448" s="5">
        <v>17</v>
      </c>
      <c r="H1448" s="5" t="s">
        <v>1761</v>
      </c>
      <c r="I1448" s="5" t="s">
        <v>6039</v>
      </c>
      <c r="J1448" s="5">
        <v>18775345066</v>
      </c>
      <c r="K1448" s="5" t="s">
        <v>27</v>
      </c>
      <c r="L1448" s="10">
        <v>44420</v>
      </c>
      <c r="M1448" s="5" t="s">
        <v>3785</v>
      </c>
      <c r="N1448" s="5" t="s">
        <v>30</v>
      </c>
      <c r="O1448" s="10"/>
      <c r="P1448" s="5"/>
      <c r="Q1448" s="5" t="s">
        <v>30</v>
      </c>
      <c r="R1448" s="5"/>
      <c r="S1448" s="5"/>
    </row>
    <row r="1449" customFormat="1" spans="1:19">
      <c r="A1449" s="5">
        <v>1446</v>
      </c>
      <c r="B1449" s="5" t="s">
        <v>6040</v>
      </c>
      <c r="C1449" s="5"/>
      <c r="D1449" s="5" t="s">
        <v>302</v>
      </c>
      <c r="E1449" s="5" t="s">
        <v>6041</v>
      </c>
      <c r="F1449" s="5" t="s">
        <v>24</v>
      </c>
      <c r="G1449" s="5">
        <v>18</v>
      </c>
      <c r="H1449" s="5" t="s">
        <v>6042</v>
      </c>
      <c r="I1449" s="5" t="s">
        <v>6043</v>
      </c>
      <c r="J1449" s="5">
        <v>13825504867</v>
      </c>
      <c r="K1449" s="5" t="s">
        <v>27</v>
      </c>
      <c r="L1449" s="10">
        <v>44331</v>
      </c>
      <c r="M1449" s="5" t="s">
        <v>3645</v>
      </c>
      <c r="N1449" s="5" t="s">
        <v>27</v>
      </c>
      <c r="O1449" s="10">
        <v>44366</v>
      </c>
      <c r="P1449" s="5" t="s">
        <v>2172</v>
      </c>
      <c r="Q1449" s="5" t="s">
        <v>30</v>
      </c>
      <c r="R1449" s="5"/>
      <c r="S1449" s="5"/>
    </row>
    <row r="1450" customFormat="1" spans="1:19">
      <c r="A1450" s="5">
        <v>1447</v>
      </c>
      <c r="B1450" s="5" t="s">
        <v>6044</v>
      </c>
      <c r="C1450" s="5"/>
      <c r="D1450" s="5" t="s">
        <v>302</v>
      </c>
      <c r="E1450" s="5" t="s">
        <v>6045</v>
      </c>
      <c r="F1450" s="5" t="s">
        <v>24</v>
      </c>
      <c r="G1450" s="5">
        <v>18</v>
      </c>
      <c r="H1450" s="5" t="s">
        <v>622</v>
      </c>
      <c r="I1450" s="5" t="s">
        <v>6046</v>
      </c>
      <c r="J1450" s="5">
        <v>13878718010</v>
      </c>
      <c r="K1450" s="5" t="s">
        <v>27</v>
      </c>
      <c r="L1450" s="10">
        <v>44417</v>
      </c>
      <c r="M1450" s="5" t="s">
        <v>6047</v>
      </c>
      <c r="N1450" s="5" t="s">
        <v>30</v>
      </c>
      <c r="O1450" s="10"/>
      <c r="P1450" s="5"/>
      <c r="Q1450" s="5" t="s">
        <v>30</v>
      </c>
      <c r="R1450" s="5" t="s">
        <v>6048</v>
      </c>
      <c r="S1450" s="5"/>
    </row>
    <row r="1451" customFormat="1" spans="1:19">
      <c r="A1451" s="5">
        <v>1448</v>
      </c>
      <c r="B1451" s="5" t="s">
        <v>6049</v>
      </c>
      <c r="C1451" s="5"/>
      <c r="D1451" s="5" t="s">
        <v>302</v>
      </c>
      <c r="E1451" s="5" t="s">
        <v>6050</v>
      </c>
      <c r="F1451" s="5" t="s">
        <v>24</v>
      </c>
      <c r="G1451" s="5">
        <v>17</v>
      </c>
      <c r="H1451" s="5" t="s">
        <v>1371</v>
      </c>
      <c r="I1451" s="5" t="s">
        <v>6051</v>
      </c>
      <c r="J1451" s="5">
        <v>18070810646</v>
      </c>
      <c r="K1451" s="5" t="s">
        <v>27</v>
      </c>
      <c r="L1451" s="10">
        <v>44400</v>
      </c>
      <c r="M1451" s="5" t="s">
        <v>6052</v>
      </c>
      <c r="N1451" s="5" t="s">
        <v>30</v>
      </c>
      <c r="O1451" s="10"/>
      <c r="P1451" s="5"/>
      <c r="Q1451" s="5" t="s">
        <v>30</v>
      </c>
      <c r="R1451" s="5"/>
      <c r="S1451" s="5"/>
    </row>
    <row r="1452" customFormat="1" spans="1:19">
      <c r="A1452" s="5">
        <v>1449</v>
      </c>
      <c r="B1452" s="5" t="s">
        <v>6053</v>
      </c>
      <c r="C1452" s="5"/>
      <c r="D1452" s="5" t="s">
        <v>302</v>
      </c>
      <c r="E1452" s="5" t="s">
        <v>4915</v>
      </c>
      <c r="F1452" s="5" t="s">
        <v>24</v>
      </c>
      <c r="G1452" s="5">
        <v>18</v>
      </c>
      <c r="H1452" s="5" t="s">
        <v>6054</v>
      </c>
      <c r="I1452" s="5" t="s">
        <v>6055</v>
      </c>
      <c r="J1452" s="5">
        <v>13078293206</v>
      </c>
      <c r="K1452" s="5" t="s">
        <v>27</v>
      </c>
      <c r="L1452" s="10">
        <v>44396</v>
      </c>
      <c r="M1452" s="5" t="s">
        <v>68</v>
      </c>
      <c r="N1452" s="5" t="s">
        <v>30</v>
      </c>
      <c r="O1452" s="10"/>
      <c r="P1452" s="5"/>
      <c r="Q1452" s="5" t="s">
        <v>30</v>
      </c>
      <c r="R1452" s="5"/>
      <c r="S1452" s="5"/>
    </row>
    <row r="1453" customFormat="1" spans="1:19">
      <c r="A1453" s="5">
        <v>1450</v>
      </c>
      <c r="B1453" s="5" t="s">
        <v>6056</v>
      </c>
      <c r="C1453" s="5"/>
      <c r="D1453" s="5" t="s">
        <v>302</v>
      </c>
      <c r="E1453" s="5" t="s">
        <v>6057</v>
      </c>
      <c r="F1453" s="5" t="s">
        <v>24</v>
      </c>
      <c r="G1453" s="5">
        <v>17</v>
      </c>
      <c r="H1453" s="5" t="s">
        <v>17625</v>
      </c>
      <c r="I1453" s="5" t="s">
        <v>6058</v>
      </c>
      <c r="J1453" s="5">
        <v>15977838097</v>
      </c>
      <c r="K1453" s="5" t="s">
        <v>27</v>
      </c>
      <c r="L1453" s="10">
        <v>44396</v>
      </c>
      <c r="M1453" s="5" t="s">
        <v>139</v>
      </c>
      <c r="N1453" s="5" t="s">
        <v>30</v>
      </c>
      <c r="O1453" s="10"/>
      <c r="P1453" s="5"/>
      <c r="Q1453" s="5" t="s">
        <v>30</v>
      </c>
      <c r="R1453" s="5"/>
      <c r="S1453" s="5"/>
    </row>
    <row r="1454" customFormat="1" spans="1:19">
      <c r="A1454" s="5">
        <v>1451</v>
      </c>
      <c r="B1454" s="5" t="s">
        <v>6059</v>
      </c>
      <c r="C1454" s="5"/>
      <c r="D1454" s="5" t="s">
        <v>302</v>
      </c>
      <c r="E1454" s="5" t="s">
        <v>6060</v>
      </c>
      <c r="F1454" s="5" t="s">
        <v>143</v>
      </c>
      <c r="G1454" s="5">
        <v>19</v>
      </c>
      <c r="H1454" s="5" t="s">
        <v>6061</v>
      </c>
      <c r="I1454" s="5" t="s">
        <v>6062</v>
      </c>
      <c r="J1454" s="5">
        <v>15949342294</v>
      </c>
      <c r="K1454" s="5" t="s">
        <v>27</v>
      </c>
      <c r="L1454" s="10">
        <v>44331</v>
      </c>
      <c r="M1454" s="5" t="s">
        <v>3645</v>
      </c>
      <c r="N1454" s="5" t="s">
        <v>27</v>
      </c>
      <c r="O1454" s="10">
        <v>44366</v>
      </c>
      <c r="P1454" s="5" t="s">
        <v>2172</v>
      </c>
      <c r="Q1454" s="5" t="s">
        <v>30</v>
      </c>
      <c r="R1454" s="5"/>
      <c r="S1454" s="5"/>
    </row>
    <row r="1455" customFormat="1" spans="1:19">
      <c r="A1455" s="5">
        <v>1452</v>
      </c>
      <c r="B1455" s="5" t="s">
        <v>6063</v>
      </c>
      <c r="C1455" s="5"/>
      <c r="D1455" s="5" t="s">
        <v>302</v>
      </c>
      <c r="E1455" s="5" t="s">
        <v>6064</v>
      </c>
      <c r="F1455" s="5" t="s">
        <v>24</v>
      </c>
      <c r="G1455" s="5">
        <v>18</v>
      </c>
      <c r="H1455" s="5" t="s">
        <v>17626</v>
      </c>
      <c r="I1455" s="5" t="s">
        <v>6066</v>
      </c>
      <c r="J1455" s="5">
        <v>13977876943</v>
      </c>
      <c r="K1455" s="5" t="s">
        <v>27</v>
      </c>
      <c r="L1455" s="10">
        <v>44394</v>
      </c>
      <c r="M1455" s="5" t="s">
        <v>2455</v>
      </c>
      <c r="N1455" s="5" t="s">
        <v>30</v>
      </c>
      <c r="O1455" s="10"/>
      <c r="P1455" s="5"/>
      <c r="Q1455" s="5" t="s">
        <v>30</v>
      </c>
      <c r="R1455" s="5"/>
      <c r="S1455" s="5"/>
    </row>
    <row r="1456" customFormat="1" spans="1:19">
      <c r="A1456" s="5">
        <v>1453</v>
      </c>
      <c r="B1456" s="5" t="s">
        <v>6067</v>
      </c>
      <c r="C1456" s="5"/>
      <c r="D1456" s="5" t="s">
        <v>302</v>
      </c>
      <c r="E1456" s="5" t="s">
        <v>6068</v>
      </c>
      <c r="F1456" s="5" t="s">
        <v>24</v>
      </c>
      <c r="G1456" s="5">
        <v>17</v>
      </c>
      <c r="H1456" s="5" t="s">
        <v>794</v>
      </c>
      <c r="I1456" s="5" t="s">
        <v>6069</v>
      </c>
      <c r="J1456" s="5">
        <v>17727638756</v>
      </c>
      <c r="K1456" s="5" t="s">
        <v>27</v>
      </c>
      <c r="L1456" s="10">
        <v>44403</v>
      </c>
      <c r="M1456" s="5" t="s">
        <v>54</v>
      </c>
      <c r="N1456" s="5" t="s">
        <v>30</v>
      </c>
      <c r="O1456" s="10"/>
      <c r="P1456" s="5"/>
      <c r="Q1456" s="5" t="s">
        <v>30</v>
      </c>
      <c r="R1456" s="5" t="s">
        <v>1517</v>
      </c>
      <c r="S1456" s="5"/>
    </row>
    <row r="1457" customFormat="1" spans="1:19">
      <c r="A1457" s="5">
        <v>1454</v>
      </c>
      <c r="B1457" s="5" t="s">
        <v>6070</v>
      </c>
      <c r="C1457" s="5"/>
      <c r="D1457" s="5" t="s">
        <v>302</v>
      </c>
      <c r="E1457" s="5" t="s">
        <v>6071</v>
      </c>
      <c r="F1457" s="5" t="s">
        <v>24</v>
      </c>
      <c r="G1457" s="5">
        <v>18</v>
      </c>
      <c r="H1457" s="5" t="s">
        <v>17924</v>
      </c>
      <c r="I1457" s="5" t="s">
        <v>6073</v>
      </c>
      <c r="J1457" s="5">
        <v>15078635495</v>
      </c>
      <c r="K1457" s="5" t="s">
        <v>27</v>
      </c>
      <c r="L1457" s="10">
        <v>44331</v>
      </c>
      <c r="M1457" s="5" t="s">
        <v>54</v>
      </c>
      <c r="N1457" s="5" t="s">
        <v>27</v>
      </c>
      <c r="O1457" s="10">
        <v>44366</v>
      </c>
      <c r="P1457" s="5" t="s">
        <v>28</v>
      </c>
      <c r="Q1457" s="5" t="s">
        <v>30</v>
      </c>
      <c r="R1457" s="5"/>
      <c r="S1457" s="5"/>
    </row>
    <row r="1458" customFormat="1" spans="1:19">
      <c r="A1458" s="5">
        <v>1455</v>
      </c>
      <c r="B1458" s="5" t="s">
        <v>6074</v>
      </c>
      <c r="C1458" s="5"/>
      <c r="D1458" s="5" t="s">
        <v>302</v>
      </c>
      <c r="E1458" s="5" t="s">
        <v>6075</v>
      </c>
      <c r="F1458" s="5" t="s">
        <v>143</v>
      </c>
      <c r="G1458" s="5">
        <v>17</v>
      </c>
      <c r="H1458" s="5" t="s">
        <v>17627</v>
      </c>
      <c r="I1458" s="5" t="s">
        <v>6077</v>
      </c>
      <c r="J1458" s="5">
        <v>18276988878</v>
      </c>
      <c r="K1458" s="5" t="s">
        <v>27</v>
      </c>
      <c r="L1458" s="10">
        <v>44394</v>
      </c>
      <c r="M1458" s="5" t="s">
        <v>2172</v>
      </c>
      <c r="N1458" s="5" t="s">
        <v>27</v>
      </c>
      <c r="O1458" s="10">
        <v>44416</v>
      </c>
      <c r="P1458" s="5" t="s">
        <v>2172</v>
      </c>
      <c r="Q1458" s="5" t="s">
        <v>30</v>
      </c>
      <c r="R1458" s="5"/>
      <c r="S1458" s="5"/>
    </row>
    <row r="1459" customFormat="1" spans="1:19">
      <c r="A1459" s="5">
        <v>1456</v>
      </c>
      <c r="B1459" s="5" t="s">
        <v>6078</v>
      </c>
      <c r="C1459" s="5"/>
      <c r="D1459" s="5" t="s">
        <v>302</v>
      </c>
      <c r="E1459" s="5" t="s">
        <v>6079</v>
      </c>
      <c r="F1459" s="5" t="s">
        <v>24</v>
      </c>
      <c r="G1459" s="5">
        <v>16</v>
      </c>
      <c r="H1459" s="5" t="s">
        <v>17628</v>
      </c>
      <c r="I1459" s="5" t="s">
        <v>6081</v>
      </c>
      <c r="J1459" s="5">
        <v>18978760112</v>
      </c>
      <c r="K1459" s="5" t="s">
        <v>27</v>
      </c>
      <c r="L1459" s="10">
        <v>44395</v>
      </c>
      <c r="M1459" s="5" t="s">
        <v>81</v>
      </c>
      <c r="N1459" s="5" t="s">
        <v>30</v>
      </c>
      <c r="O1459" s="10">
        <v>44416</v>
      </c>
      <c r="P1459" s="5" t="s">
        <v>81</v>
      </c>
      <c r="Q1459" s="5" t="s">
        <v>30</v>
      </c>
      <c r="R1459" s="5"/>
      <c r="S1459" s="5"/>
    </row>
    <row r="1460" customFormat="1" spans="1:19">
      <c r="A1460" s="5">
        <v>1457</v>
      </c>
      <c r="B1460" s="5" t="s">
        <v>6082</v>
      </c>
      <c r="C1460" s="5"/>
      <c r="D1460" s="5" t="s">
        <v>302</v>
      </c>
      <c r="E1460" s="5" t="s">
        <v>6083</v>
      </c>
      <c r="F1460" s="5" t="s">
        <v>24</v>
      </c>
      <c r="G1460" s="5">
        <v>19</v>
      </c>
      <c r="H1460" s="5" t="s">
        <v>6084</v>
      </c>
      <c r="I1460" s="5" t="s">
        <v>6085</v>
      </c>
      <c r="J1460" s="5">
        <v>13687814129</v>
      </c>
      <c r="K1460" s="5" t="s">
        <v>27</v>
      </c>
      <c r="L1460" s="10">
        <v>44331</v>
      </c>
      <c r="M1460" s="5" t="s">
        <v>3645</v>
      </c>
      <c r="N1460" s="5" t="s">
        <v>27</v>
      </c>
      <c r="O1460" s="10">
        <v>44366</v>
      </c>
      <c r="P1460" s="5" t="s">
        <v>2172</v>
      </c>
      <c r="Q1460" s="5" t="s">
        <v>30</v>
      </c>
      <c r="R1460" s="5"/>
      <c r="S1460" s="5"/>
    </row>
    <row r="1461" customFormat="1" spans="1:19">
      <c r="A1461" s="5">
        <v>1458</v>
      </c>
      <c r="B1461" s="5" t="s">
        <v>6086</v>
      </c>
      <c r="C1461" s="5"/>
      <c r="D1461" s="5" t="s">
        <v>302</v>
      </c>
      <c r="E1461" s="5" t="s">
        <v>6087</v>
      </c>
      <c r="F1461" s="5" t="s">
        <v>143</v>
      </c>
      <c r="G1461" s="5">
        <v>17</v>
      </c>
      <c r="H1461" s="5" t="s">
        <v>17629</v>
      </c>
      <c r="I1461" s="5" t="s">
        <v>576</v>
      </c>
      <c r="J1461" s="5">
        <v>13977840849</v>
      </c>
      <c r="K1461" s="5" t="s">
        <v>27</v>
      </c>
      <c r="L1461" s="10">
        <v>44396</v>
      </c>
      <c r="M1461" s="5" t="s">
        <v>5089</v>
      </c>
      <c r="N1461" s="5" t="s">
        <v>30</v>
      </c>
      <c r="O1461" s="10"/>
      <c r="P1461" s="5"/>
      <c r="Q1461" s="5" t="s">
        <v>30</v>
      </c>
      <c r="R1461" s="5"/>
      <c r="S1461" s="5"/>
    </row>
    <row r="1462" customFormat="1" spans="1:19">
      <c r="A1462" s="5">
        <v>1459</v>
      </c>
      <c r="B1462" s="5" t="s">
        <v>6089</v>
      </c>
      <c r="C1462" s="5"/>
      <c r="D1462" s="5" t="s">
        <v>302</v>
      </c>
      <c r="E1462" s="5" t="s">
        <v>6090</v>
      </c>
      <c r="F1462" s="5" t="s">
        <v>143</v>
      </c>
      <c r="G1462" s="5">
        <v>17</v>
      </c>
      <c r="H1462" s="5" t="s">
        <v>17630</v>
      </c>
      <c r="I1462" s="5" t="s">
        <v>1068</v>
      </c>
      <c r="J1462" s="5">
        <v>15277890668</v>
      </c>
      <c r="K1462" s="5" t="s">
        <v>27</v>
      </c>
      <c r="L1462" s="10">
        <v>44416</v>
      </c>
      <c r="M1462" s="5" t="s">
        <v>6092</v>
      </c>
      <c r="N1462" s="5" t="s">
        <v>30</v>
      </c>
      <c r="O1462" s="10"/>
      <c r="P1462" s="5"/>
      <c r="Q1462" s="5" t="s">
        <v>30</v>
      </c>
      <c r="R1462" s="5"/>
      <c r="S1462" s="5"/>
    </row>
    <row r="1463" customFormat="1" spans="1:19">
      <c r="A1463" s="5">
        <v>1460</v>
      </c>
      <c r="B1463" s="5" t="s">
        <v>6093</v>
      </c>
      <c r="C1463" s="5"/>
      <c r="D1463" s="5" t="s">
        <v>302</v>
      </c>
      <c r="E1463" s="5" t="s">
        <v>6094</v>
      </c>
      <c r="F1463" s="5" t="s">
        <v>24</v>
      </c>
      <c r="G1463" s="5">
        <v>18</v>
      </c>
      <c r="H1463" s="5" t="s">
        <v>6095</v>
      </c>
      <c r="I1463" s="5" t="s">
        <v>6096</v>
      </c>
      <c r="J1463" s="5">
        <v>13407751662</v>
      </c>
      <c r="K1463" s="5" t="s">
        <v>27</v>
      </c>
      <c r="L1463" s="10">
        <v>44395</v>
      </c>
      <c r="M1463" s="5" t="s">
        <v>6097</v>
      </c>
      <c r="N1463" s="5" t="s">
        <v>27</v>
      </c>
      <c r="O1463" s="10">
        <v>44416</v>
      </c>
      <c r="P1463" s="5" t="s">
        <v>6097</v>
      </c>
      <c r="Q1463" s="5" t="s">
        <v>30</v>
      </c>
      <c r="R1463" s="5"/>
      <c r="S1463" s="5"/>
    </row>
    <row r="1464" customFormat="1" spans="1:19">
      <c r="A1464" s="5">
        <v>1461</v>
      </c>
      <c r="B1464" s="5" t="s">
        <v>6098</v>
      </c>
      <c r="C1464" s="5"/>
      <c r="D1464" s="5" t="s">
        <v>302</v>
      </c>
      <c r="E1464" s="5" t="s">
        <v>6099</v>
      </c>
      <c r="F1464" s="5" t="s">
        <v>24</v>
      </c>
      <c r="G1464" s="5">
        <v>17</v>
      </c>
      <c r="H1464" s="5" t="s">
        <v>17631</v>
      </c>
      <c r="I1464" s="5" t="s">
        <v>6100</v>
      </c>
      <c r="J1464" s="5">
        <v>13367580388</v>
      </c>
      <c r="K1464" s="5" t="s">
        <v>27</v>
      </c>
      <c r="L1464" s="10">
        <v>44396</v>
      </c>
      <c r="M1464" s="5" t="s">
        <v>2172</v>
      </c>
      <c r="N1464" s="5" t="s">
        <v>30</v>
      </c>
      <c r="O1464" s="10"/>
      <c r="P1464" s="5"/>
      <c r="Q1464" s="5" t="s">
        <v>30</v>
      </c>
      <c r="R1464" s="5"/>
      <c r="S1464" s="5"/>
    </row>
    <row r="1465" customFormat="1" spans="1:19">
      <c r="A1465" s="5">
        <v>1462</v>
      </c>
      <c r="B1465" s="5" t="s">
        <v>6101</v>
      </c>
      <c r="C1465" s="5"/>
      <c r="D1465" s="5" t="s">
        <v>302</v>
      </c>
      <c r="E1465" s="5" t="s">
        <v>6102</v>
      </c>
      <c r="F1465" s="5" t="s">
        <v>24</v>
      </c>
      <c r="G1465" s="5">
        <v>17</v>
      </c>
      <c r="H1465" s="5" t="s">
        <v>6103</v>
      </c>
      <c r="I1465" s="5" t="s">
        <v>6104</v>
      </c>
      <c r="J1465" s="5">
        <v>13324788361</v>
      </c>
      <c r="K1465" s="5" t="s">
        <v>27</v>
      </c>
      <c r="L1465" s="10">
        <v>44396</v>
      </c>
      <c r="M1465" s="5" t="s">
        <v>6105</v>
      </c>
      <c r="N1465" s="5" t="s">
        <v>30</v>
      </c>
      <c r="O1465" s="10"/>
      <c r="P1465" s="5"/>
      <c r="Q1465" s="5" t="s">
        <v>30</v>
      </c>
      <c r="R1465" s="5"/>
      <c r="S1465" s="5"/>
    </row>
    <row r="1466" customFormat="1" spans="1:19">
      <c r="A1466" s="5">
        <v>1463</v>
      </c>
      <c r="B1466" s="5" t="s">
        <v>6106</v>
      </c>
      <c r="C1466" s="5"/>
      <c r="D1466" s="5" t="s">
        <v>302</v>
      </c>
      <c r="E1466" s="5" t="s">
        <v>6107</v>
      </c>
      <c r="F1466" s="5" t="s">
        <v>24</v>
      </c>
      <c r="G1466" s="5">
        <v>17</v>
      </c>
      <c r="H1466" s="5" t="s">
        <v>17632</v>
      </c>
      <c r="I1466" s="5" t="s">
        <v>6109</v>
      </c>
      <c r="J1466" s="5">
        <v>13557181471</v>
      </c>
      <c r="K1466" s="5" t="s">
        <v>27</v>
      </c>
      <c r="L1466" s="10">
        <v>44398</v>
      </c>
      <c r="M1466" s="5" t="s">
        <v>2455</v>
      </c>
      <c r="N1466" s="5" t="s">
        <v>30</v>
      </c>
      <c r="O1466" s="10"/>
      <c r="P1466" s="5"/>
      <c r="Q1466" s="5" t="s">
        <v>30</v>
      </c>
      <c r="R1466" s="5"/>
      <c r="S1466" s="5"/>
    </row>
    <row r="1467" customFormat="1" spans="1:19">
      <c r="A1467" s="5">
        <v>1464</v>
      </c>
      <c r="B1467" s="5" t="s">
        <v>6110</v>
      </c>
      <c r="C1467" s="5"/>
      <c r="D1467" s="5" t="s">
        <v>302</v>
      </c>
      <c r="E1467" s="5" t="s">
        <v>6111</v>
      </c>
      <c r="F1467" s="5" t="s">
        <v>24</v>
      </c>
      <c r="G1467" s="5">
        <v>17</v>
      </c>
      <c r="H1467" s="5" t="s">
        <v>17633</v>
      </c>
      <c r="I1467" s="5" t="s">
        <v>6113</v>
      </c>
      <c r="J1467" s="5">
        <v>18378897142</v>
      </c>
      <c r="K1467" s="5" t="s">
        <v>27</v>
      </c>
      <c r="L1467" s="10">
        <v>44394</v>
      </c>
      <c r="M1467" s="5" t="s">
        <v>2455</v>
      </c>
      <c r="N1467" s="5" t="s">
        <v>30</v>
      </c>
      <c r="O1467" s="10"/>
      <c r="P1467" s="5"/>
      <c r="Q1467" s="5" t="s">
        <v>30</v>
      </c>
      <c r="R1467" s="5"/>
      <c r="S1467" s="5"/>
    </row>
    <row r="1468" customFormat="1" spans="1:19">
      <c r="A1468" s="5">
        <v>1465</v>
      </c>
      <c r="B1468" s="5" t="s">
        <v>6114</v>
      </c>
      <c r="C1468" s="5"/>
      <c r="D1468" s="5" t="s">
        <v>302</v>
      </c>
      <c r="E1468" s="5" t="s">
        <v>6115</v>
      </c>
      <c r="F1468" s="5" t="s">
        <v>143</v>
      </c>
      <c r="G1468" s="5">
        <v>18</v>
      </c>
      <c r="H1468" s="5" t="s">
        <v>19201</v>
      </c>
      <c r="I1468" s="5" t="s">
        <v>6116</v>
      </c>
      <c r="J1468" s="5">
        <v>18070863228</v>
      </c>
      <c r="K1468" s="5" t="s">
        <v>27</v>
      </c>
      <c r="L1468" s="10">
        <v>44331</v>
      </c>
      <c r="M1468" s="5" t="s">
        <v>3645</v>
      </c>
      <c r="N1468" s="5" t="s">
        <v>27</v>
      </c>
      <c r="O1468" s="10">
        <v>44366</v>
      </c>
      <c r="P1468" s="5" t="s">
        <v>2172</v>
      </c>
      <c r="Q1468" s="5" t="s">
        <v>30</v>
      </c>
      <c r="R1468" s="5"/>
      <c r="S1468" s="5"/>
    </row>
    <row r="1469" customFormat="1" spans="1:19">
      <c r="A1469" s="5">
        <v>1466</v>
      </c>
      <c r="B1469" s="5" t="s">
        <v>6117</v>
      </c>
      <c r="C1469" s="5"/>
      <c r="D1469" s="5" t="s">
        <v>302</v>
      </c>
      <c r="E1469" s="5" t="s">
        <v>6118</v>
      </c>
      <c r="F1469" s="5" t="s">
        <v>24</v>
      </c>
      <c r="G1469" s="5">
        <v>18</v>
      </c>
      <c r="H1469" s="5" t="s">
        <v>6119</v>
      </c>
      <c r="I1469" s="5" t="s">
        <v>6120</v>
      </c>
      <c r="J1469" s="5">
        <v>13977859476</v>
      </c>
      <c r="K1469" s="5" t="s">
        <v>27</v>
      </c>
      <c r="L1469" s="10">
        <v>44331</v>
      </c>
      <c r="M1469" s="5" t="s">
        <v>3645</v>
      </c>
      <c r="N1469" s="5" t="s">
        <v>27</v>
      </c>
      <c r="O1469" s="10">
        <v>44366</v>
      </c>
      <c r="P1469" s="5" t="s">
        <v>2172</v>
      </c>
      <c r="Q1469" s="5" t="s">
        <v>30</v>
      </c>
      <c r="R1469" s="5"/>
      <c r="S1469" s="5"/>
    </row>
    <row r="1470" customFormat="1" spans="1:19">
      <c r="A1470" s="5">
        <v>1467</v>
      </c>
      <c r="B1470" s="5" t="s">
        <v>6121</v>
      </c>
      <c r="C1470" s="5"/>
      <c r="D1470" s="5" t="s">
        <v>302</v>
      </c>
      <c r="E1470" s="5" t="s">
        <v>6122</v>
      </c>
      <c r="F1470" s="5" t="s">
        <v>24</v>
      </c>
      <c r="G1470" s="5">
        <v>21</v>
      </c>
      <c r="H1470" s="5" t="s">
        <v>2033</v>
      </c>
      <c r="I1470" s="5" t="s">
        <v>6123</v>
      </c>
      <c r="J1470" s="5">
        <v>19127012215</v>
      </c>
      <c r="K1470" s="5" t="s">
        <v>27</v>
      </c>
      <c r="L1470" s="10">
        <v>44331</v>
      </c>
      <c r="M1470" s="5" t="s">
        <v>54</v>
      </c>
      <c r="N1470" s="5" t="s">
        <v>27</v>
      </c>
      <c r="O1470" s="10">
        <v>44366</v>
      </c>
      <c r="P1470" s="5" t="s">
        <v>28</v>
      </c>
      <c r="Q1470" s="5" t="s">
        <v>30</v>
      </c>
      <c r="R1470" s="5"/>
      <c r="S1470" s="5"/>
    </row>
    <row r="1471" customFormat="1" spans="1:19">
      <c r="A1471" s="5">
        <v>1468</v>
      </c>
      <c r="B1471" s="5" t="s">
        <v>6124</v>
      </c>
      <c r="C1471" s="5"/>
      <c r="D1471" s="5" t="s">
        <v>302</v>
      </c>
      <c r="E1471" s="5" t="s">
        <v>6125</v>
      </c>
      <c r="F1471" s="5" t="s">
        <v>24</v>
      </c>
      <c r="G1471" s="5">
        <v>17</v>
      </c>
      <c r="H1471" s="5" t="s">
        <v>17634</v>
      </c>
      <c r="I1471" s="5" t="s">
        <v>6127</v>
      </c>
      <c r="J1471" s="5">
        <v>18776879885</v>
      </c>
      <c r="K1471" s="5" t="s">
        <v>27</v>
      </c>
      <c r="L1471" s="10">
        <v>44395</v>
      </c>
      <c r="M1471" s="5" t="s">
        <v>28</v>
      </c>
      <c r="N1471" s="5" t="s">
        <v>30</v>
      </c>
      <c r="O1471" s="10"/>
      <c r="P1471" s="5"/>
      <c r="Q1471" s="5" t="s">
        <v>30</v>
      </c>
      <c r="R1471" s="5"/>
      <c r="S1471" s="5"/>
    </row>
    <row r="1472" customFormat="1" spans="1:19">
      <c r="A1472" s="5">
        <v>1469</v>
      </c>
      <c r="B1472" s="5" t="s">
        <v>6128</v>
      </c>
      <c r="C1472" s="5"/>
      <c r="D1472" s="5" t="s">
        <v>302</v>
      </c>
      <c r="E1472" s="5" t="s">
        <v>6129</v>
      </c>
      <c r="F1472" s="5" t="s">
        <v>24</v>
      </c>
      <c r="G1472" s="5">
        <v>17</v>
      </c>
      <c r="H1472" s="5" t="s">
        <v>6130</v>
      </c>
      <c r="I1472" s="5" t="s">
        <v>6131</v>
      </c>
      <c r="J1472" s="5" t="s">
        <v>6132</v>
      </c>
      <c r="K1472" s="5" t="s">
        <v>27</v>
      </c>
      <c r="L1472" s="10">
        <v>44379</v>
      </c>
      <c r="M1472" s="5" t="s">
        <v>6133</v>
      </c>
      <c r="N1472" s="5" t="s">
        <v>30</v>
      </c>
      <c r="O1472" s="10"/>
      <c r="P1472" s="5"/>
      <c r="Q1472" s="5" t="s">
        <v>30</v>
      </c>
      <c r="R1472" s="5"/>
      <c r="S1472" s="5"/>
    </row>
    <row r="1473" customFormat="1" spans="1:19">
      <c r="A1473" s="5">
        <v>1470</v>
      </c>
      <c r="B1473" s="5" t="s">
        <v>6134</v>
      </c>
      <c r="C1473" s="5"/>
      <c r="D1473" s="5" t="s">
        <v>302</v>
      </c>
      <c r="E1473" s="5" t="s">
        <v>6135</v>
      </c>
      <c r="F1473" s="5" t="s">
        <v>24</v>
      </c>
      <c r="G1473" s="5">
        <v>18</v>
      </c>
      <c r="H1473" s="5" t="s">
        <v>6136</v>
      </c>
      <c r="I1473" s="5" t="s">
        <v>6137</v>
      </c>
      <c r="J1473" s="5" t="s">
        <v>6138</v>
      </c>
      <c r="K1473" s="5" t="s">
        <v>27</v>
      </c>
      <c r="L1473" s="10">
        <v>44331</v>
      </c>
      <c r="M1473" s="5" t="s">
        <v>3645</v>
      </c>
      <c r="N1473" s="5" t="s">
        <v>27</v>
      </c>
      <c r="O1473" s="10">
        <v>44366</v>
      </c>
      <c r="P1473" s="5" t="s">
        <v>2172</v>
      </c>
      <c r="Q1473" s="5" t="s">
        <v>30</v>
      </c>
      <c r="R1473" s="5"/>
      <c r="S1473" s="5"/>
    </row>
    <row r="1474" customFormat="1" spans="1:19">
      <c r="A1474" s="5">
        <v>1471</v>
      </c>
      <c r="B1474" s="5" t="s">
        <v>6139</v>
      </c>
      <c r="C1474" s="5"/>
      <c r="D1474" s="5" t="s">
        <v>302</v>
      </c>
      <c r="E1474" s="5" t="s">
        <v>6140</v>
      </c>
      <c r="F1474" s="5" t="s">
        <v>24</v>
      </c>
      <c r="G1474" s="5">
        <v>17</v>
      </c>
      <c r="H1474" s="5" t="s">
        <v>17635</v>
      </c>
      <c r="I1474" s="5" t="s">
        <v>6142</v>
      </c>
      <c r="J1474" s="5" t="s">
        <v>6143</v>
      </c>
      <c r="K1474" s="5" t="s">
        <v>27</v>
      </c>
      <c r="L1474" s="10">
        <v>44399</v>
      </c>
      <c r="M1474" s="5" t="s">
        <v>6144</v>
      </c>
      <c r="N1474" s="5" t="s">
        <v>30</v>
      </c>
      <c r="O1474" s="10"/>
      <c r="P1474" s="5"/>
      <c r="Q1474" s="5" t="s">
        <v>30</v>
      </c>
      <c r="R1474" s="5"/>
      <c r="S1474" s="5"/>
    </row>
    <row r="1475" customFormat="1" spans="1:19">
      <c r="A1475" s="5">
        <v>1472</v>
      </c>
      <c r="B1475" s="5" t="s">
        <v>6145</v>
      </c>
      <c r="C1475" s="5"/>
      <c r="D1475" s="5" t="s">
        <v>302</v>
      </c>
      <c r="E1475" s="5" t="s">
        <v>6146</v>
      </c>
      <c r="F1475" s="5" t="s">
        <v>24</v>
      </c>
      <c r="G1475" s="5">
        <v>19</v>
      </c>
      <c r="H1475" s="5" t="s">
        <v>6147</v>
      </c>
      <c r="I1475" s="5" t="s">
        <v>6148</v>
      </c>
      <c r="J1475" s="5">
        <v>17807801529</v>
      </c>
      <c r="K1475" s="5" t="s">
        <v>27</v>
      </c>
      <c r="L1475" s="10">
        <v>44331</v>
      </c>
      <c r="M1475" s="5" t="s">
        <v>3645</v>
      </c>
      <c r="N1475" s="5" t="s">
        <v>27</v>
      </c>
      <c r="O1475" s="10">
        <v>44366</v>
      </c>
      <c r="P1475" s="5" t="s">
        <v>2172</v>
      </c>
      <c r="Q1475" s="5" t="s">
        <v>30</v>
      </c>
      <c r="R1475" s="5"/>
      <c r="S1475" s="5"/>
    </row>
    <row r="1476" customFormat="1" spans="1:19">
      <c r="A1476" s="5">
        <v>1473</v>
      </c>
      <c r="B1476" s="5" t="s">
        <v>6149</v>
      </c>
      <c r="C1476" s="5"/>
      <c r="D1476" s="5" t="s">
        <v>302</v>
      </c>
      <c r="E1476" s="5" t="s">
        <v>6150</v>
      </c>
      <c r="F1476" s="5" t="s">
        <v>24</v>
      </c>
      <c r="G1476" s="5">
        <v>17</v>
      </c>
      <c r="H1476" s="5" t="s">
        <v>6151</v>
      </c>
      <c r="I1476" s="5" t="s">
        <v>6152</v>
      </c>
      <c r="J1476" s="5">
        <v>19977826339</v>
      </c>
      <c r="K1476" s="5" t="s">
        <v>27</v>
      </c>
      <c r="L1476" s="10">
        <v>44396</v>
      </c>
      <c r="M1476" s="5" t="s">
        <v>54</v>
      </c>
      <c r="N1476" s="5" t="s">
        <v>30</v>
      </c>
      <c r="O1476" s="10"/>
      <c r="P1476" s="5"/>
      <c r="Q1476" s="5" t="s">
        <v>30</v>
      </c>
      <c r="R1476" s="5"/>
      <c r="S1476" s="5"/>
    </row>
    <row r="1477" customFormat="1" spans="1:19">
      <c r="A1477" s="5">
        <v>1474</v>
      </c>
      <c r="B1477" s="5" t="s">
        <v>6153</v>
      </c>
      <c r="C1477" s="5"/>
      <c r="D1477" s="5" t="s">
        <v>302</v>
      </c>
      <c r="E1477" s="5" t="s">
        <v>6154</v>
      </c>
      <c r="F1477" s="5" t="s">
        <v>143</v>
      </c>
      <c r="G1477" s="5">
        <v>19</v>
      </c>
      <c r="H1477" s="5" t="s">
        <v>6155</v>
      </c>
      <c r="I1477" s="5" t="s">
        <v>6156</v>
      </c>
      <c r="J1477" s="5" t="s">
        <v>6157</v>
      </c>
      <c r="K1477" s="5" t="s">
        <v>27</v>
      </c>
      <c r="L1477" s="10">
        <v>44331</v>
      </c>
      <c r="M1477" s="5" t="s">
        <v>3645</v>
      </c>
      <c r="N1477" s="5" t="s">
        <v>27</v>
      </c>
      <c r="O1477" s="10">
        <v>44366</v>
      </c>
      <c r="P1477" s="5" t="s">
        <v>2172</v>
      </c>
      <c r="Q1477" s="5" t="s">
        <v>30</v>
      </c>
      <c r="R1477" s="5"/>
      <c r="S1477" s="5"/>
    </row>
    <row r="1478" customFormat="1" spans="1:19">
      <c r="A1478" s="5">
        <v>1475</v>
      </c>
      <c r="B1478" s="5" t="s">
        <v>6158</v>
      </c>
      <c r="C1478" s="5"/>
      <c r="D1478" s="5" t="s">
        <v>302</v>
      </c>
      <c r="E1478" s="5" t="s">
        <v>6159</v>
      </c>
      <c r="F1478" s="5" t="s">
        <v>143</v>
      </c>
      <c r="G1478" s="5">
        <v>17</v>
      </c>
      <c r="H1478" s="5" t="s">
        <v>6160</v>
      </c>
      <c r="I1478" s="5" t="s">
        <v>6161</v>
      </c>
      <c r="J1478" s="5">
        <v>15977839803</v>
      </c>
      <c r="K1478" s="5" t="s">
        <v>27</v>
      </c>
      <c r="L1478" s="10">
        <v>44396</v>
      </c>
      <c r="M1478" s="5" t="s">
        <v>28</v>
      </c>
      <c r="N1478" s="5" t="s">
        <v>30</v>
      </c>
      <c r="O1478" s="10"/>
      <c r="P1478" s="5"/>
      <c r="Q1478" s="5" t="s">
        <v>30</v>
      </c>
      <c r="R1478" s="5" t="s">
        <v>6162</v>
      </c>
      <c r="S1478" s="5"/>
    </row>
    <row r="1479" customFormat="1" spans="1:19">
      <c r="A1479" s="5">
        <v>1476</v>
      </c>
      <c r="B1479" s="5" t="s">
        <v>6163</v>
      </c>
      <c r="C1479" s="5"/>
      <c r="D1479" s="5" t="s">
        <v>302</v>
      </c>
      <c r="E1479" s="5" t="s">
        <v>6164</v>
      </c>
      <c r="F1479" s="5" t="s">
        <v>24</v>
      </c>
      <c r="G1479" s="5">
        <v>17</v>
      </c>
      <c r="H1479" s="5" t="s">
        <v>6165</v>
      </c>
      <c r="I1479" s="5" t="s">
        <v>6166</v>
      </c>
      <c r="J1479" s="5">
        <v>13877817952</v>
      </c>
      <c r="K1479" s="5" t="s">
        <v>27</v>
      </c>
      <c r="L1479" s="10">
        <v>44418</v>
      </c>
      <c r="M1479" s="5" t="s">
        <v>6167</v>
      </c>
      <c r="N1479" s="5" t="s">
        <v>30</v>
      </c>
      <c r="O1479" s="10"/>
      <c r="P1479" s="5"/>
      <c r="Q1479" s="5" t="s">
        <v>30</v>
      </c>
      <c r="R1479" s="5"/>
      <c r="S1479" s="5"/>
    </row>
    <row r="1480" customFormat="1" spans="1:19">
      <c r="A1480" s="5">
        <v>1477</v>
      </c>
      <c r="B1480" s="5" t="s">
        <v>6168</v>
      </c>
      <c r="C1480" s="5"/>
      <c r="D1480" s="5" t="s">
        <v>302</v>
      </c>
      <c r="E1480" s="5" t="s">
        <v>6169</v>
      </c>
      <c r="F1480" s="5" t="s">
        <v>143</v>
      </c>
      <c r="G1480" s="5">
        <v>17</v>
      </c>
      <c r="H1480" s="5" t="s">
        <v>17636</v>
      </c>
      <c r="I1480" s="5" t="s">
        <v>6171</v>
      </c>
      <c r="J1480" s="5">
        <v>18777846375</v>
      </c>
      <c r="K1480" s="5" t="s">
        <v>27</v>
      </c>
      <c r="L1480" s="10">
        <v>44398</v>
      </c>
      <c r="M1480" s="5" t="s">
        <v>3645</v>
      </c>
      <c r="N1480" s="5" t="s">
        <v>30</v>
      </c>
      <c r="O1480" s="10"/>
      <c r="P1480" s="5"/>
      <c r="Q1480" s="5" t="s">
        <v>30</v>
      </c>
      <c r="R1480" s="5"/>
      <c r="S1480" s="5"/>
    </row>
    <row r="1481" customFormat="1" spans="1:19">
      <c r="A1481" s="5">
        <v>1478</v>
      </c>
      <c r="B1481" s="5" t="s">
        <v>6172</v>
      </c>
      <c r="C1481" s="5"/>
      <c r="D1481" s="5" t="s">
        <v>302</v>
      </c>
      <c r="E1481" s="5" t="s">
        <v>6173</v>
      </c>
      <c r="F1481" s="5" t="s">
        <v>24</v>
      </c>
      <c r="G1481" s="5">
        <v>18</v>
      </c>
      <c r="H1481" s="5" t="s">
        <v>17637</v>
      </c>
      <c r="I1481" s="5" t="s">
        <v>6175</v>
      </c>
      <c r="J1481" s="5">
        <v>18172320177</v>
      </c>
      <c r="K1481" s="5" t="s">
        <v>27</v>
      </c>
      <c r="L1481" s="10">
        <v>44394</v>
      </c>
      <c r="M1481" s="5" t="s">
        <v>28</v>
      </c>
      <c r="N1481" s="5" t="s">
        <v>30</v>
      </c>
      <c r="O1481" s="10"/>
      <c r="P1481" s="5"/>
      <c r="Q1481" s="5" t="s">
        <v>30</v>
      </c>
      <c r="R1481" s="5"/>
      <c r="S1481" s="5"/>
    </row>
    <row r="1482" customFormat="1" spans="1:19">
      <c r="A1482" s="5">
        <v>1479</v>
      </c>
      <c r="B1482" s="5" t="s">
        <v>6176</v>
      </c>
      <c r="C1482" s="5"/>
      <c r="D1482" s="5" t="s">
        <v>307</v>
      </c>
      <c r="E1482" s="5" t="s">
        <v>6177</v>
      </c>
      <c r="F1482" s="5" t="s">
        <v>24</v>
      </c>
      <c r="G1482" s="5">
        <v>17</v>
      </c>
      <c r="H1482" s="5" t="s">
        <v>17638</v>
      </c>
      <c r="I1482" s="5" t="s">
        <v>6179</v>
      </c>
      <c r="J1482" s="5">
        <v>18978754451</v>
      </c>
      <c r="K1482" s="5" t="s">
        <v>27</v>
      </c>
      <c r="L1482" s="10">
        <v>44395</v>
      </c>
      <c r="M1482" s="5" t="s">
        <v>28</v>
      </c>
      <c r="N1482" s="5" t="s">
        <v>30</v>
      </c>
      <c r="O1482" s="10"/>
      <c r="P1482" s="5"/>
      <c r="Q1482" s="5" t="s">
        <v>30</v>
      </c>
      <c r="R1482" s="5"/>
      <c r="S1482" s="5"/>
    </row>
    <row r="1483" customFormat="1" spans="1:19">
      <c r="A1483" s="5">
        <v>1480</v>
      </c>
      <c r="B1483" s="5" t="s">
        <v>6180</v>
      </c>
      <c r="C1483" s="5"/>
      <c r="D1483" s="5" t="s">
        <v>307</v>
      </c>
      <c r="E1483" s="5" t="s">
        <v>6181</v>
      </c>
      <c r="F1483" s="5" t="s">
        <v>143</v>
      </c>
      <c r="G1483" s="5">
        <v>17</v>
      </c>
      <c r="H1483" s="5" t="s">
        <v>6182</v>
      </c>
      <c r="I1483" s="5" t="s">
        <v>6183</v>
      </c>
      <c r="J1483" s="5">
        <v>19978832318</v>
      </c>
      <c r="K1483" s="5" t="s">
        <v>27</v>
      </c>
      <c r="L1483" s="10">
        <v>44394</v>
      </c>
      <c r="M1483" s="5" t="s">
        <v>6184</v>
      </c>
      <c r="N1483" s="5" t="s">
        <v>30</v>
      </c>
      <c r="O1483" s="10"/>
      <c r="P1483" s="5"/>
      <c r="Q1483" s="5" t="s">
        <v>30</v>
      </c>
      <c r="R1483" s="5"/>
      <c r="S1483" s="5"/>
    </row>
    <row r="1484" customFormat="1" spans="1:19">
      <c r="A1484" s="5">
        <v>1481</v>
      </c>
      <c r="B1484" s="5" t="s">
        <v>6185</v>
      </c>
      <c r="C1484" s="5"/>
      <c r="D1484" s="5" t="s">
        <v>307</v>
      </c>
      <c r="E1484" s="5" t="s">
        <v>6186</v>
      </c>
      <c r="F1484" s="5" t="s">
        <v>24</v>
      </c>
      <c r="G1484" s="5">
        <v>18</v>
      </c>
      <c r="H1484" s="5" t="s">
        <v>6187</v>
      </c>
      <c r="I1484" s="5" t="s">
        <v>6188</v>
      </c>
      <c r="J1484" s="5">
        <v>19978846499</v>
      </c>
      <c r="K1484" s="5" t="s">
        <v>27</v>
      </c>
      <c r="L1484" s="10">
        <v>44331</v>
      </c>
      <c r="M1484" s="5" t="s">
        <v>3645</v>
      </c>
      <c r="N1484" s="5" t="s">
        <v>27</v>
      </c>
      <c r="O1484" s="10">
        <v>44366</v>
      </c>
      <c r="P1484" s="5" t="s">
        <v>2172</v>
      </c>
      <c r="Q1484" s="5" t="s">
        <v>30</v>
      </c>
      <c r="R1484" s="5"/>
      <c r="S1484" s="5"/>
    </row>
    <row r="1485" customFormat="1" spans="1:19">
      <c r="A1485" s="5">
        <v>1482</v>
      </c>
      <c r="B1485" s="5" t="s">
        <v>6189</v>
      </c>
      <c r="C1485" s="5"/>
      <c r="D1485" s="5" t="s">
        <v>307</v>
      </c>
      <c r="E1485" s="5" t="s">
        <v>6190</v>
      </c>
      <c r="F1485" s="5" t="s">
        <v>24</v>
      </c>
      <c r="G1485" s="5">
        <v>18</v>
      </c>
      <c r="H1485" s="5" t="s">
        <v>6191</v>
      </c>
      <c r="I1485" s="5" t="s">
        <v>6192</v>
      </c>
      <c r="J1485" s="5" t="s">
        <v>6193</v>
      </c>
      <c r="K1485" s="5" t="s">
        <v>27</v>
      </c>
      <c r="L1485" s="10">
        <v>44331</v>
      </c>
      <c r="M1485" s="5" t="s">
        <v>3645</v>
      </c>
      <c r="N1485" s="5" t="s">
        <v>27</v>
      </c>
      <c r="O1485" s="10">
        <v>44366</v>
      </c>
      <c r="P1485" s="5" t="s">
        <v>2172</v>
      </c>
      <c r="Q1485" s="5" t="s">
        <v>30</v>
      </c>
      <c r="R1485" s="5"/>
      <c r="S1485" s="5"/>
    </row>
    <row r="1486" customFormat="1" spans="1:19">
      <c r="A1486" s="5">
        <v>1483</v>
      </c>
      <c r="B1486" s="5" t="s">
        <v>6194</v>
      </c>
      <c r="C1486" s="5"/>
      <c r="D1486" s="5" t="s">
        <v>307</v>
      </c>
      <c r="E1486" s="5" t="s">
        <v>6195</v>
      </c>
      <c r="F1486" s="5" t="s">
        <v>143</v>
      </c>
      <c r="G1486" s="5">
        <v>17</v>
      </c>
      <c r="H1486" s="5" t="s">
        <v>6196</v>
      </c>
      <c r="I1486" s="5" t="s">
        <v>6197</v>
      </c>
      <c r="J1486" s="5" t="s">
        <v>6198</v>
      </c>
      <c r="K1486" s="5" t="s">
        <v>27</v>
      </c>
      <c r="L1486" s="10">
        <v>44398</v>
      </c>
      <c r="M1486" s="5" t="s">
        <v>28</v>
      </c>
      <c r="N1486" s="5" t="s">
        <v>30</v>
      </c>
      <c r="O1486" s="10"/>
      <c r="P1486" s="5"/>
      <c r="Q1486" s="5" t="s">
        <v>30</v>
      </c>
      <c r="R1486" s="5" t="s">
        <v>6199</v>
      </c>
      <c r="S1486" s="5"/>
    </row>
    <row r="1487" customFormat="1" spans="1:19">
      <c r="A1487" s="5">
        <v>1484</v>
      </c>
      <c r="B1487" s="5" t="s">
        <v>6200</v>
      </c>
      <c r="C1487" s="5"/>
      <c r="D1487" s="5" t="s">
        <v>307</v>
      </c>
      <c r="E1487" s="5" t="s">
        <v>6201</v>
      </c>
      <c r="F1487" s="5" t="s">
        <v>24</v>
      </c>
      <c r="G1487" s="5">
        <v>17</v>
      </c>
      <c r="H1487" s="5" t="s">
        <v>6202</v>
      </c>
      <c r="I1487" s="5" t="s">
        <v>6203</v>
      </c>
      <c r="J1487" s="5">
        <v>18077822680</v>
      </c>
      <c r="K1487" s="5" t="s">
        <v>27</v>
      </c>
      <c r="L1487" s="10">
        <v>44394</v>
      </c>
      <c r="M1487" s="5" t="s">
        <v>28</v>
      </c>
      <c r="N1487" s="5" t="s">
        <v>27</v>
      </c>
      <c r="O1487" s="10">
        <v>44415</v>
      </c>
      <c r="P1487" s="5" t="s">
        <v>6204</v>
      </c>
      <c r="Q1487" s="5" t="s">
        <v>30</v>
      </c>
      <c r="R1487" s="5" t="s">
        <v>6205</v>
      </c>
      <c r="S1487" s="5"/>
    </row>
    <row r="1488" customFormat="1" spans="1:19">
      <c r="A1488" s="5">
        <v>1485</v>
      </c>
      <c r="B1488" s="5" t="s">
        <v>6206</v>
      </c>
      <c r="C1488" s="5"/>
      <c r="D1488" s="5" t="s">
        <v>307</v>
      </c>
      <c r="E1488" s="5" t="s">
        <v>2669</v>
      </c>
      <c r="F1488" s="5" t="s">
        <v>24</v>
      </c>
      <c r="G1488" s="5">
        <v>19</v>
      </c>
      <c r="H1488" s="5" t="s">
        <v>6207</v>
      </c>
      <c r="I1488" s="5" t="s">
        <v>6208</v>
      </c>
      <c r="J1488" s="5">
        <v>13768480582</v>
      </c>
      <c r="K1488" s="5" t="s">
        <v>27</v>
      </c>
      <c r="L1488" s="10">
        <v>44331</v>
      </c>
      <c r="M1488" s="5" t="s">
        <v>3645</v>
      </c>
      <c r="N1488" s="5" t="s">
        <v>27</v>
      </c>
      <c r="O1488" s="10">
        <v>44366</v>
      </c>
      <c r="P1488" s="5" t="s">
        <v>28</v>
      </c>
      <c r="Q1488" s="5" t="s">
        <v>30</v>
      </c>
      <c r="R1488" s="5"/>
      <c r="S1488" s="5"/>
    </row>
    <row r="1489" customFormat="1" spans="1:19">
      <c r="A1489" s="5">
        <v>1486</v>
      </c>
      <c r="B1489" s="5" t="s">
        <v>6209</v>
      </c>
      <c r="C1489" s="5"/>
      <c r="D1489" s="5" t="s">
        <v>307</v>
      </c>
      <c r="E1489" s="5" t="s">
        <v>6210</v>
      </c>
      <c r="F1489" s="5" t="s">
        <v>24</v>
      </c>
      <c r="G1489" s="5">
        <v>18</v>
      </c>
      <c r="H1489" s="5" t="s">
        <v>25969</v>
      </c>
      <c r="I1489" s="5" t="s">
        <v>6212</v>
      </c>
      <c r="J1489" s="5" t="s">
        <v>6213</v>
      </c>
      <c r="K1489" s="5" t="s">
        <v>27</v>
      </c>
      <c r="L1489" s="10">
        <v>44331</v>
      </c>
      <c r="M1489" s="5" t="s">
        <v>3645</v>
      </c>
      <c r="N1489" s="5" t="s">
        <v>27</v>
      </c>
      <c r="O1489" s="10">
        <v>44366</v>
      </c>
      <c r="P1489" s="5" t="s">
        <v>28</v>
      </c>
      <c r="Q1489" s="5" t="s">
        <v>30</v>
      </c>
      <c r="R1489" s="5"/>
      <c r="S1489" s="5"/>
    </row>
    <row r="1490" customFormat="1" spans="1:19">
      <c r="A1490" s="5">
        <v>1487</v>
      </c>
      <c r="B1490" s="5" t="s">
        <v>6214</v>
      </c>
      <c r="C1490" s="5"/>
      <c r="D1490" s="5" t="s">
        <v>307</v>
      </c>
      <c r="E1490" s="5" t="s">
        <v>6215</v>
      </c>
      <c r="F1490" s="5" t="s">
        <v>24</v>
      </c>
      <c r="G1490" s="5">
        <v>17</v>
      </c>
      <c r="H1490" s="5" t="s">
        <v>6216</v>
      </c>
      <c r="I1490" s="5" t="s">
        <v>6217</v>
      </c>
      <c r="J1490" s="5">
        <v>15878687277</v>
      </c>
      <c r="K1490" s="5" t="s">
        <v>27</v>
      </c>
      <c r="L1490" s="10">
        <v>44394</v>
      </c>
      <c r="M1490" s="5" t="s">
        <v>28</v>
      </c>
      <c r="N1490" s="5" t="s">
        <v>30</v>
      </c>
      <c r="O1490" s="10"/>
      <c r="P1490" s="5"/>
      <c r="Q1490" s="5" t="s">
        <v>30</v>
      </c>
      <c r="R1490" s="5"/>
      <c r="S1490" s="5"/>
    </row>
    <row r="1491" customFormat="1" spans="1:19">
      <c r="A1491" s="5">
        <v>1488</v>
      </c>
      <c r="B1491" s="5" t="s">
        <v>6218</v>
      </c>
      <c r="C1491" s="5"/>
      <c r="D1491" s="5" t="s">
        <v>307</v>
      </c>
      <c r="E1491" s="5" t="s">
        <v>5333</v>
      </c>
      <c r="F1491" s="5" t="s">
        <v>143</v>
      </c>
      <c r="G1491" s="5">
        <v>19</v>
      </c>
      <c r="H1491" s="5" t="s">
        <v>1558</v>
      </c>
      <c r="I1491" s="5" t="s">
        <v>6219</v>
      </c>
      <c r="J1491" s="5">
        <v>13777049178</v>
      </c>
      <c r="K1491" s="5" t="s">
        <v>27</v>
      </c>
      <c r="L1491" s="10">
        <v>44331</v>
      </c>
      <c r="M1491" s="5" t="s">
        <v>3645</v>
      </c>
      <c r="N1491" s="5" t="s">
        <v>27</v>
      </c>
      <c r="O1491" s="10">
        <v>44366</v>
      </c>
      <c r="P1491" s="5" t="s">
        <v>28</v>
      </c>
      <c r="Q1491" s="5" t="s">
        <v>30</v>
      </c>
      <c r="R1491" s="5"/>
      <c r="S1491" s="5"/>
    </row>
    <row r="1492" customFormat="1" spans="1:19">
      <c r="A1492" s="5">
        <v>1489</v>
      </c>
      <c r="B1492" s="5" t="s">
        <v>6220</v>
      </c>
      <c r="C1492" s="5"/>
      <c r="D1492" s="5" t="s">
        <v>307</v>
      </c>
      <c r="E1492" s="5" t="s">
        <v>6221</v>
      </c>
      <c r="F1492" s="5" t="s">
        <v>24</v>
      </c>
      <c r="G1492" s="5">
        <v>12</v>
      </c>
      <c r="H1492" s="5" t="s">
        <v>17639</v>
      </c>
      <c r="I1492" s="5" t="s">
        <v>6223</v>
      </c>
      <c r="J1492" s="5">
        <v>19994530914</v>
      </c>
      <c r="K1492" s="5" t="s">
        <v>27</v>
      </c>
      <c r="L1492" s="10">
        <v>44411</v>
      </c>
      <c r="M1492" s="5" t="s">
        <v>6224</v>
      </c>
      <c r="N1492" s="5" t="s">
        <v>30</v>
      </c>
      <c r="O1492" s="10"/>
      <c r="P1492" s="5"/>
      <c r="Q1492" s="5" t="s">
        <v>30</v>
      </c>
      <c r="R1492" s="5" t="s">
        <v>6225</v>
      </c>
      <c r="S1492" s="5"/>
    </row>
    <row r="1493" customFormat="1" spans="1:19">
      <c r="A1493" s="5">
        <v>1490</v>
      </c>
      <c r="B1493" s="5" t="s">
        <v>6226</v>
      </c>
      <c r="C1493" s="5"/>
      <c r="D1493" s="5" t="s">
        <v>307</v>
      </c>
      <c r="E1493" s="5" t="s">
        <v>6227</v>
      </c>
      <c r="F1493" s="5" t="s">
        <v>143</v>
      </c>
      <c r="G1493" s="5">
        <v>17</v>
      </c>
      <c r="H1493" s="5" t="s">
        <v>17642</v>
      </c>
      <c r="I1493" s="5" t="s">
        <v>6228</v>
      </c>
      <c r="J1493" s="5">
        <v>15878688250</v>
      </c>
      <c r="K1493" s="5" t="s">
        <v>27</v>
      </c>
      <c r="L1493" s="10">
        <v>44395</v>
      </c>
      <c r="M1493" s="5" t="s">
        <v>98</v>
      </c>
      <c r="N1493" s="5" t="s">
        <v>27</v>
      </c>
      <c r="O1493" s="10">
        <v>44416</v>
      </c>
      <c r="P1493" s="5" t="s">
        <v>98</v>
      </c>
      <c r="Q1493" s="5" t="s">
        <v>30</v>
      </c>
      <c r="R1493" s="5" t="s">
        <v>6229</v>
      </c>
      <c r="S1493" s="5"/>
    </row>
    <row r="1494" customFormat="1" spans="1:19">
      <c r="A1494" s="5">
        <v>1491</v>
      </c>
      <c r="B1494" s="5" t="s">
        <v>6230</v>
      </c>
      <c r="C1494" s="5"/>
      <c r="D1494" s="5" t="s">
        <v>307</v>
      </c>
      <c r="E1494" s="5" t="s">
        <v>6231</v>
      </c>
      <c r="F1494" s="5" t="s">
        <v>143</v>
      </c>
      <c r="G1494" s="5">
        <v>18</v>
      </c>
      <c r="H1494" s="5" t="s">
        <v>6232</v>
      </c>
      <c r="I1494" s="5" t="s">
        <v>6233</v>
      </c>
      <c r="J1494" s="5">
        <v>17754792475</v>
      </c>
      <c r="K1494" s="5" t="s">
        <v>27</v>
      </c>
      <c r="L1494" s="10">
        <v>44331</v>
      </c>
      <c r="M1494" s="5" t="s">
        <v>3645</v>
      </c>
      <c r="N1494" s="5" t="s">
        <v>27</v>
      </c>
      <c r="O1494" s="10">
        <v>44366</v>
      </c>
      <c r="P1494" s="5" t="s">
        <v>28</v>
      </c>
      <c r="Q1494" s="5" t="s">
        <v>30</v>
      </c>
      <c r="R1494" s="5"/>
      <c r="S1494" s="5"/>
    </row>
    <row r="1495" customFormat="1" spans="1:19">
      <c r="A1495" s="5">
        <v>1492</v>
      </c>
      <c r="B1495" s="5" t="s">
        <v>6234</v>
      </c>
      <c r="C1495" s="5"/>
      <c r="D1495" s="5" t="s">
        <v>307</v>
      </c>
      <c r="E1495" s="5" t="s">
        <v>6235</v>
      </c>
      <c r="F1495" s="5" t="s">
        <v>143</v>
      </c>
      <c r="G1495" s="5">
        <v>17</v>
      </c>
      <c r="H1495" s="5" t="s">
        <v>414</v>
      </c>
      <c r="I1495" s="5" t="s">
        <v>6236</v>
      </c>
      <c r="J1495" s="5">
        <v>18707780481</v>
      </c>
      <c r="K1495" s="5" t="s">
        <v>27</v>
      </c>
      <c r="L1495" s="10">
        <v>44396</v>
      </c>
      <c r="M1495" s="5" t="s">
        <v>6237</v>
      </c>
      <c r="N1495" s="5" t="s">
        <v>30</v>
      </c>
      <c r="O1495" s="10"/>
      <c r="P1495" s="5"/>
      <c r="Q1495" s="5" t="s">
        <v>30</v>
      </c>
      <c r="R1495" s="5"/>
      <c r="S1495" s="5"/>
    </row>
    <row r="1496" customFormat="1" spans="1:19">
      <c r="A1496" s="5">
        <v>1493</v>
      </c>
      <c r="B1496" s="5" t="s">
        <v>6238</v>
      </c>
      <c r="C1496" s="5"/>
      <c r="D1496" s="5" t="s">
        <v>307</v>
      </c>
      <c r="E1496" s="5" t="s">
        <v>6239</v>
      </c>
      <c r="F1496" s="5" t="s">
        <v>24</v>
      </c>
      <c r="G1496" s="5">
        <v>17</v>
      </c>
      <c r="H1496" s="5" t="s">
        <v>17643</v>
      </c>
      <c r="I1496" s="5" t="s">
        <v>6241</v>
      </c>
      <c r="J1496" s="5">
        <v>15878820753</v>
      </c>
      <c r="K1496" s="5" t="s">
        <v>27</v>
      </c>
      <c r="L1496" s="10">
        <v>44395</v>
      </c>
      <c r="M1496" s="5" t="s">
        <v>139</v>
      </c>
      <c r="N1496" s="5" t="s">
        <v>27</v>
      </c>
      <c r="O1496" s="10">
        <v>44416</v>
      </c>
      <c r="P1496" s="5" t="s">
        <v>139</v>
      </c>
      <c r="Q1496" s="5" t="s">
        <v>30</v>
      </c>
      <c r="R1496" s="5" t="s">
        <v>6240</v>
      </c>
      <c r="S1496" s="5"/>
    </row>
    <row r="1497" customFormat="1" spans="1:19">
      <c r="A1497" s="5">
        <v>1494</v>
      </c>
      <c r="B1497" s="5" t="s">
        <v>6242</v>
      </c>
      <c r="C1497" s="5"/>
      <c r="D1497" s="5" t="s">
        <v>307</v>
      </c>
      <c r="E1497" s="5" t="s">
        <v>6243</v>
      </c>
      <c r="F1497" s="5" t="s">
        <v>24</v>
      </c>
      <c r="G1497" s="5">
        <v>17</v>
      </c>
      <c r="H1497" s="5" t="s">
        <v>17644</v>
      </c>
      <c r="I1497" s="5" t="s">
        <v>6245</v>
      </c>
      <c r="J1497" s="5">
        <v>13877807517</v>
      </c>
      <c r="K1497" s="5" t="s">
        <v>27</v>
      </c>
      <c r="L1497" s="10">
        <v>44395</v>
      </c>
      <c r="M1497" s="5" t="s">
        <v>98</v>
      </c>
      <c r="N1497" s="5" t="s">
        <v>27</v>
      </c>
      <c r="O1497" s="10">
        <v>44416</v>
      </c>
      <c r="P1497" s="5" t="s">
        <v>98</v>
      </c>
      <c r="Q1497" s="5" t="s">
        <v>30</v>
      </c>
      <c r="R1497" s="5" t="s">
        <v>6246</v>
      </c>
      <c r="S1497" s="5"/>
    </row>
    <row r="1498" customFormat="1" spans="1:19">
      <c r="A1498" s="5">
        <v>1495</v>
      </c>
      <c r="B1498" s="5" t="s">
        <v>6247</v>
      </c>
      <c r="C1498" s="5"/>
      <c r="D1498" s="5" t="s">
        <v>307</v>
      </c>
      <c r="E1498" s="5" t="s">
        <v>6248</v>
      </c>
      <c r="F1498" s="5" t="s">
        <v>24</v>
      </c>
      <c r="G1498" s="5">
        <v>19</v>
      </c>
      <c r="H1498" s="5" t="s">
        <v>4200</v>
      </c>
      <c r="I1498" s="5" t="s">
        <v>6249</v>
      </c>
      <c r="J1498" s="5">
        <v>19127211645</v>
      </c>
      <c r="K1498" s="5" t="s">
        <v>27</v>
      </c>
      <c r="L1498" s="10">
        <v>44331</v>
      </c>
      <c r="M1498" s="5" t="s">
        <v>3645</v>
      </c>
      <c r="N1498" s="5" t="s">
        <v>27</v>
      </c>
      <c r="O1498" s="10">
        <v>44366</v>
      </c>
      <c r="P1498" s="5" t="s">
        <v>28</v>
      </c>
      <c r="Q1498" s="5" t="s">
        <v>30</v>
      </c>
      <c r="R1498" s="5"/>
      <c r="S1498" s="5"/>
    </row>
    <row r="1499" customFormat="1" spans="1:19">
      <c r="A1499" s="5">
        <v>1496</v>
      </c>
      <c r="B1499" s="5" t="s">
        <v>6250</v>
      </c>
      <c r="C1499" s="5"/>
      <c r="D1499" s="5" t="s">
        <v>307</v>
      </c>
      <c r="E1499" s="5" t="s">
        <v>6251</v>
      </c>
      <c r="F1499" s="5" t="s">
        <v>24</v>
      </c>
      <c r="G1499" s="5">
        <v>19</v>
      </c>
      <c r="H1499" s="5" t="s">
        <v>914</v>
      </c>
      <c r="I1499" s="5" t="s">
        <v>6252</v>
      </c>
      <c r="J1499" s="5">
        <v>18178894494</v>
      </c>
      <c r="K1499" s="5" t="s">
        <v>27</v>
      </c>
      <c r="L1499" s="10">
        <v>44331</v>
      </c>
      <c r="M1499" s="5" t="s">
        <v>3645</v>
      </c>
      <c r="N1499" s="5" t="s">
        <v>27</v>
      </c>
      <c r="O1499" s="10">
        <v>44366</v>
      </c>
      <c r="P1499" s="5" t="s">
        <v>28</v>
      </c>
      <c r="Q1499" s="5" t="s">
        <v>30</v>
      </c>
      <c r="R1499" s="5"/>
      <c r="S1499" s="5"/>
    </row>
    <row r="1500" customFormat="1" spans="1:19">
      <c r="A1500" s="5">
        <v>1497</v>
      </c>
      <c r="B1500" s="5" t="s">
        <v>6253</v>
      </c>
      <c r="C1500" s="5"/>
      <c r="D1500" s="5" t="s">
        <v>307</v>
      </c>
      <c r="E1500" s="5" t="s">
        <v>6254</v>
      </c>
      <c r="F1500" s="5" t="s">
        <v>24</v>
      </c>
      <c r="G1500" s="5">
        <v>17</v>
      </c>
      <c r="H1500" s="5" t="s">
        <v>17645</v>
      </c>
      <c r="I1500" s="5" t="s">
        <v>6255</v>
      </c>
      <c r="J1500" s="5">
        <v>13481868959</v>
      </c>
      <c r="K1500" s="5" t="s">
        <v>27</v>
      </c>
      <c r="L1500" s="10">
        <v>44399</v>
      </c>
      <c r="M1500" s="5" t="s">
        <v>185</v>
      </c>
      <c r="N1500" s="5" t="s">
        <v>30</v>
      </c>
      <c r="O1500" s="10"/>
      <c r="P1500" s="5"/>
      <c r="Q1500" s="5" t="s">
        <v>30</v>
      </c>
      <c r="R1500" s="5" t="s">
        <v>6256</v>
      </c>
      <c r="S1500" s="5"/>
    </row>
    <row r="1501" customFormat="1" spans="1:19">
      <c r="A1501" s="5">
        <v>1498</v>
      </c>
      <c r="B1501" s="5" t="s">
        <v>6257</v>
      </c>
      <c r="C1501" s="5"/>
      <c r="D1501" s="5" t="s">
        <v>307</v>
      </c>
      <c r="E1501" s="5" t="s">
        <v>6258</v>
      </c>
      <c r="F1501" s="5" t="s">
        <v>24</v>
      </c>
      <c r="G1501" s="5">
        <v>20</v>
      </c>
      <c r="H1501" s="5" t="s">
        <v>6259</v>
      </c>
      <c r="I1501" s="5" t="s">
        <v>6260</v>
      </c>
      <c r="J1501" s="5">
        <v>19877862239</v>
      </c>
      <c r="K1501" s="5" t="s">
        <v>27</v>
      </c>
      <c r="L1501" s="10">
        <v>44331</v>
      </c>
      <c r="M1501" s="5" t="s">
        <v>3645</v>
      </c>
      <c r="N1501" s="5" t="s">
        <v>27</v>
      </c>
      <c r="O1501" s="10">
        <v>44366</v>
      </c>
      <c r="P1501" s="5" t="s">
        <v>28</v>
      </c>
      <c r="Q1501" s="5" t="s">
        <v>30</v>
      </c>
      <c r="R1501" s="5"/>
      <c r="S1501" s="5"/>
    </row>
    <row r="1502" customFormat="1" spans="1:19">
      <c r="A1502" s="5">
        <v>1499</v>
      </c>
      <c r="B1502" s="5" t="s">
        <v>6261</v>
      </c>
      <c r="C1502" s="5"/>
      <c r="D1502" s="5" t="s">
        <v>307</v>
      </c>
      <c r="E1502" s="5" t="s">
        <v>6262</v>
      </c>
      <c r="F1502" s="5" t="s">
        <v>24</v>
      </c>
      <c r="G1502" s="5">
        <v>17</v>
      </c>
      <c r="H1502" s="5" t="s">
        <v>17646</v>
      </c>
      <c r="I1502" s="5" t="s">
        <v>6264</v>
      </c>
      <c r="J1502" s="5">
        <v>18278872596</v>
      </c>
      <c r="K1502" s="5" t="s">
        <v>27</v>
      </c>
      <c r="L1502" s="10">
        <v>44394</v>
      </c>
      <c r="M1502" s="5" t="s">
        <v>28</v>
      </c>
      <c r="N1502" s="5" t="s">
        <v>30</v>
      </c>
      <c r="O1502" s="10"/>
      <c r="P1502" s="5"/>
      <c r="Q1502" s="5" t="s">
        <v>30</v>
      </c>
      <c r="R1502" s="5"/>
      <c r="S1502" s="5"/>
    </row>
    <row r="1503" customFormat="1" spans="1:19">
      <c r="A1503" s="5">
        <v>1500</v>
      </c>
      <c r="B1503" s="5" t="s">
        <v>6265</v>
      </c>
      <c r="C1503" s="5"/>
      <c r="D1503" s="5" t="s">
        <v>307</v>
      </c>
      <c r="E1503" s="5" t="s">
        <v>6266</v>
      </c>
      <c r="F1503" s="5" t="s">
        <v>24</v>
      </c>
      <c r="G1503" s="5">
        <v>18</v>
      </c>
      <c r="H1503" s="5" t="s">
        <v>6267</v>
      </c>
      <c r="I1503" s="5" t="s">
        <v>6268</v>
      </c>
      <c r="J1503" s="5">
        <v>13132989545</v>
      </c>
      <c r="K1503" s="5" t="s">
        <v>27</v>
      </c>
      <c r="L1503" s="10">
        <v>44395</v>
      </c>
      <c r="M1503" s="5" t="s">
        <v>28</v>
      </c>
      <c r="N1503" s="5" t="s">
        <v>30</v>
      </c>
      <c r="O1503" s="10"/>
      <c r="P1503" s="5"/>
      <c r="Q1503" s="5" t="s">
        <v>30</v>
      </c>
      <c r="R1503" s="5"/>
      <c r="S1503" s="5"/>
    </row>
    <row r="1504" customFormat="1" spans="1:19">
      <c r="A1504" s="5">
        <v>1501</v>
      </c>
      <c r="B1504" s="5" t="s">
        <v>6269</v>
      </c>
      <c r="C1504" s="5"/>
      <c r="D1504" s="5" t="s">
        <v>307</v>
      </c>
      <c r="E1504" s="5" t="s">
        <v>6270</v>
      </c>
      <c r="F1504" s="5" t="s">
        <v>24</v>
      </c>
      <c r="G1504" s="5">
        <v>17</v>
      </c>
      <c r="H1504" s="5" t="s">
        <v>17647</v>
      </c>
      <c r="I1504" s="5" t="s">
        <v>6271</v>
      </c>
      <c r="J1504" s="5">
        <v>13691753146</v>
      </c>
      <c r="K1504" s="5" t="s">
        <v>27</v>
      </c>
      <c r="L1504" s="10">
        <v>44395</v>
      </c>
      <c r="M1504" s="5" t="s">
        <v>2455</v>
      </c>
      <c r="N1504" s="5" t="s">
        <v>30</v>
      </c>
      <c r="O1504" s="10"/>
      <c r="P1504" s="5"/>
      <c r="Q1504" s="5" t="s">
        <v>30</v>
      </c>
      <c r="R1504" s="5"/>
      <c r="S1504" s="5"/>
    </row>
    <row r="1505" customFormat="1" spans="1:19">
      <c r="A1505" s="5">
        <v>1502</v>
      </c>
      <c r="B1505" s="5" t="s">
        <v>6272</v>
      </c>
      <c r="C1505" s="5"/>
      <c r="D1505" s="5" t="s">
        <v>307</v>
      </c>
      <c r="E1505" s="5" t="s">
        <v>6273</v>
      </c>
      <c r="F1505" s="5" t="s">
        <v>24</v>
      </c>
      <c r="G1505" s="5">
        <v>17</v>
      </c>
      <c r="H1505" s="5" t="s">
        <v>6274</v>
      </c>
      <c r="I1505" s="5" t="s">
        <v>6275</v>
      </c>
      <c r="J1505" s="5">
        <v>13768280502</v>
      </c>
      <c r="K1505" s="5" t="s">
        <v>27</v>
      </c>
      <c r="L1505" s="10">
        <v>44396</v>
      </c>
      <c r="M1505" s="5" t="s">
        <v>28</v>
      </c>
      <c r="N1505" s="5" t="s">
        <v>30</v>
      </c>
      <c r="O1505" s="10"/>
      <c r="P1505" s="5"/>
      <c r="Q1505" s="5" t="s">
        <v>30</v>
      </c>
      <c r="R1505" s="5" t="s">
        <v>6276</v>
      </c>
      <c r="S1505" s="5"/>
    </row>
    <row r="1506" customFormat="1" spans="1:19">
      <c r="A1506" s="5">
        <v>1503</v>
      </c>
      <c r="B1506" s="5" t="s">
        <v>6277</v>
      </c>
      <c r="C1506" s="5"/>
      <c r="D1506" s="5" t="s">
        <v>307</v>
      </c>
      <c r="E1506" s="5" t="s">
        <v>6278</v>
      </c>
      <c r="F1506" s="5" t="s">
        <v>24</v>
      </c>
      <c r="G1506" s="5">
        <v>15</v>
      </c>
      <c r="H1506" s="5" t="s">
        <v>6279</v>
      </c>
      <c r="I1506" s="5" t="s">
        <v>6280</v>
      </c>
      <c r="J1506" s="5">
        <v>19994530209</v>
      </c>
      <c r="K1506" s="5" t="s">
        <v>27</v>
      </c>
      <c r="L1506" s="10">
        <v>44396</v>
      </c>
      <c r="M1506" s="5" t="s">
        <v>3693</v>
      </c>
      <c r="N1506" s="5" t="s">
        <v>30</v>
      </c>
      <c r="O1506" s="10"/>
      <c r="P1506" s="5"/>
      <c r="Q1506" s="5" t="s">
        <v>30</v>
      </c>
      <c r="R1506" s="5"/>
      <c r="S1506" s="5"/>
    </row>
    <row r="1507" customFormat="1" spans="1:19">
      <c r="A1507" s="5">
        <v>1504</v>
      </c>
      <c r="B1507" s="5" t="s">
        <v>6281</v>
      </c>
      <c r="C1507" s="5"/>
      <c r="D1507" s="5" t="s">
        <v>307</v>
      </c>
      <c r="E1507" s="5" t="s">
        <v>6282</v>
      </c>
      <c r="F1507" s="5" t="s">
        <v>24</v>
      </c>
      <c r="G1507" s="5">
        <v>15</v>
      </c>
      <c r="H1507" s="5" t="s">
        <v>1724</v>
      </c>
      <c r="I1507" s="5" t="s">
        <v>6283</v>
      </c>
      <c r="J1507" s="5" t="s">
        <v>6284</v>
      </c>
      <c r="K1507" s="5" t="s">
        <v>30</v>
      </c>
      <c r="L1507" s="10"/>
      <c r="M1507" s="5"/>
      <c r="N1507" s="5" t="s">
        <v>30</v>
      </c>
      <c r="O1507" s="10"/>
      <c r="P1507" s="5"/>
      <c r="Q1507" s="5" t="s">
        <v>30</v>
      </c>
      <c r="R1507" s="5"/>
      <c r="S1507" s="5" t="s">
        <v>6285</v>
      </c>
    </row>
    <row r="1508" customFormat="1" spans="1:19">
      <c r="A1508" s="5">
        <v>1505</v>
      </c>
      <c r="B1508" s="5" t="s">
        <v>6286</v>
      </c>
      <c r="C1508" s="5"/>
      <c r="D1508" s="5" t="s">
        <v>307</v>
      </c>
      <c r="E1508" s="5" t="s">
        <v>6287</v>
      </c>
      <c r="F1508" s="5" t="s">
        <v>24</v>
      </c>
      <c r="G1508" s="5">
        <v>17</v>
      </c>
      <c r="H1508" s="5" t="s">
        <v>17648</v>
      </c>
      <c r="I1508" s="5" t="s">
        <v>833</v>
      </c>
      <c r="J1508" s="5">
        <v>15807784109</v>
      </c>
      <c r="K1508" s="5" t="s">
        <v>27</v>
      </c>
      <c r="L1508" s="10">
        <v>44405</v>
      </c>
      <c r="M1508" s="5" t="s">
        <v>28</v>
      </c>
      <c r="N1508" s="5" t="s">
        <v>30</v>
      </c>
      <c r="O1508" s="10"/>
      <c r="P1508" s="5"/>
      <c r="Q1508" s="5" t="s">
        <v>30</v>
      </c>
      <c r="R1508" s="5"/>
      <c r="S1508" s="5"/>
    </row>
    <row r="1509" customFormat="1" spans="1:19">
      <c r="A1509" s="5">
        <v>1506</v>
      </c>
      <c r="B1509" s="5" t="s">
        <v>6289</v>
      </c>
      <c r="C1509" s="5"/>
      <c r="D1509" s="5" t="s">
        <v>307</v>
      </c>
      <c r="E1509" s="5" t="s">
        <v>6290</v>
      </c>
      <c r="F1509" s="5" t="s">
        <v>24</v>
      </c>
      <c r="G1509" s="5">
        <v>17</v>
      </c>
      <c r="H1509" s="5" t="s">
        <v>5541</v>
      </c>
      <c r="I1509" s="5" t="s">
        <v>6291</v>
      </c>
      <c r="J1509" s="5">
        <v>17796126151</v>
      </c>
      <c r="K1509" s="5" t="s">
        <v>27</v>
      </c>
      <c r="L1509" s="10">
        <v>44396</v>
      </c>
      <c r="M1509" s="5" t="s">
        <v>68</v>
      </c>
      <c r="N1509" s="5" t="s">
        <v>30</v>
      </c>
      <c r="O1509" s="10"/>
      <c r="P1509" s="5"/>
      <c r="Q1509" s="5" t="s">
        <v>30</v>
      </c>
      <c r="R1509" s="5"/>
      <c r="S1509" s="5"/>
    </row>
    <row r="1510" customFormat="1" spans="1:19">
      <c r="A1510" s="5">
        <v>1507</v>
      </c>
      <c r="B1510" s="5" t="s">
        <v>6292</v>
      </c>
      <c r="C1510" s="5"/>
      <c r="D1510" s="5" t="s">
        <v>307</v>
      </c>
      <c r="E1510" s="5" t="s">
        <v>6293</v>
      </c>
      <c r="F1510" s="5" t="s">
        <v>24</v>
      </c>
      <c r="G1510" s="5">
        <v>17</v>
      </c>
      <c r="H1510" s="5" t="s">
        <v>17649</v>
      </c>
      <c r="I1510" s="5" t="s">
        <v>6295</v>
      </c>
      <c r="J1510" s="5">
        <v>17307781191</v>
      </c>
      <c r="K1510" s="5" t="s">
        <v>27</v>
      </c>
      <c r="L1510" s="10">
        <v>44395</v>
      </c>
      <c r="M1510" s="5" t="s">
        <v>2747</v>
      </c>
      <c r="N1510" s="5" t="s">
        <v>27</v>
      </c>
      <c r="O1510" s="10">
        <v>44395</v>
      </c>
      <c r="P1510" s="5" t="s">
        <v>2747</v>
      </c>
      <c r="Q1510" s="5" t="s">
        <v>30</v>
      </c>
      <c r="R1510" s="5" t="s">
        <v>6294</v>
      </c>
      <c r="S1510" s="5"/>
    </row>
    <row r="1511" customFormat="1" spans="1:19">
      <c r="A1511" s="5">
        <v>1508</v>
      </c>
      <c r="B1511" s="5" t="s">
        <v>6296</v>
      </c>
      <c r="C1511" s="5"/>
      <c r="D1511" s="5" t="s">
        <v>307</v>
      </c>
      <c r="E1511" s="5" t="s">
        <v>6297</v>
      </c>
      <c r="F1511" s="5" t="s">
        <v>24</v>
      </c>
      <c r="G1511" s="5">
        <v>17</v>
      </c>
      <c r="H1511" s="5" t="s">
        <v>3797</v>
      </c>
      <c r="I1511" s="5" t="s">
        <v>6298</v>
      </c>
      <c r="J1511" s="5">
        <v>15078574620</v>
      </c>
      <c r="K1511" s="5" t="s">
        <v>27</v>
      </c>
      <c r="L1511" s="10">
        <v>44397</v>
      </c>
      <c r="M1511" s="5" t="s">
        <v>1347</v>
      </c>
      <c r="N1511" s="5" t="s">
        <v>30</v>
      </c>
      <c r="O1511" s="10"/>
      <c r="P1511" s="5"/>
      <c r="Q1511" s="5" t="s">
        <v>30</v>
      </c>
      <c r="R1511" s="5"/>
      <c r="S1511" s="5"/>
    </row>
    <row r="1512" customFormat="1" spans="1:19">
      <c r="A1512" s="5">
        <v>1509</v>
      </c>
      <c r="B1512" s="5" t="s">
        <v>6299</v>
      </c>
      <c r="C1512" s="5"/>
      <c r="D1512" s="5" t="s">
        <v>307</v>
      </c>
      <c r="E1512" s="5" t="s">
        <v>6300</v>
      </c>
      <c r="F1512" s="5" t="s">
        <v>24</v>
      </c>
      <c r="G1512" s="5">
        <v>17</v>
      </c>
      <c r="H1512" s="5" t="s">
        <v>17650</v>
      </c>
      <c r="I1512" s="5" t="s">
        <v>6302</v>
      </c>
      <c r="J1512" s="5">
        <v>13471800867</v>
      </c>
      <c r="K1512" s="5" t="s">
        <v>27</v>
      </c>
      <c r="L1512" s="10">
        <v>44396</v>
      </c>
      <c r="M1512" s="5" t="s">
        <v>28</v>
      </c>
      <c r="N1512" s="5" t="s">
        <v>30</v>
      </c>
      <c r="O1512" s="10"/>
      <c r="P1512" s="5"/>
      <c r="Q1512" s="5" t="s">
        <v>30</v>
      </c>
      <c r="R1512" s="5"/>
      <c r="S1512" s="5"/>
    </row>
    <row r="1513" customFormat="1" spans="1:19">
      <c r="A1513" s="5">
        <v>1510</v>
      </c>
      <c r="B1513" s="5" t="s">
        <v>6303</v>
      </c>
      <c r="C1513" s="5"/>
      <c r="D1513" s="5" t="s">
        <v>307</v>
      </c>
      <c r="E1513" s="5" t="s">
        <v>6304</v>
      </c>
      <c r="F1513" s="5" t="s">
        <v>24</v>
      </c>
      <c r="G1513" s="5">
        <v>17</v>
      </c>
      <c r="H1513" s="5" t="s">
        <v>17651</v>
      </c>
      <c r="I1513" s="5" t="s">
        <v>6306</v>
      </c>
      <c r="J1513" s="5">
        <v>13557488724</v>
      </c>
      <c r="K1513" s="5" t="s">
        <v>27</v>
      </c>
      <c r="L1513" s="10">
        <v>44396</v>
      </c>
      <c r="M1513" s="5" t="s">
        <v>6307</v>
      </c>
      <c r="N1513" s="5" t="s">
        <v>30</v>
      </c>
      <c r="O1513" s="10"/>
      <c r="P1513" s="5"/>
      <c r="Q1513" s="5" t="s">
        <v>30</v>
      </c>
      <c r="R1513" s="5" t="s">
        <v>6308</v>
      </c>
      <c r="S1513" s="5"/>
    </row>
    <row r="1514" customFormat="1" spans="1:19">
      <c r="A1514" s="5">
        <v>1511</v>
      </c>
      <c r="B1514" s="5" t="s">
        <v>6309</v>
      </c>
      <c r="C1514" s="5"/>
      <c r="D1514" s="5" t="s">
        <v>307</v>
      </c>
      <c r="E1514" s="5" t="s">
        <v>6310</v>
      </c>
      <c r="F1514" s="5" t="s">
        <v>143</v>
      </c>
      <c r="G1514" s="5">
        <v>18</v>
      </c>
      <c r="H1514" s="5" t="s">
        <v>6311</v>
      </c>
      <c r="I1514" s="5" t="s">
        <v>6312</v>
      </c>
      <c r="J1514" s="5">
        <v>13481834655</v>
      </c>
      <c r="K1514" s="5" t="s">
        <v>27</v>
      </c>
      <c r="L1514" s="10">
        <v>44331</v>
      </c>
      <c r="M1514" s="5" t="s">
        <v>3645</v>
      </c>
      <c r="N1514" s="5" t="s">
        <v>27</v>
      </c>
      <c r="O1514" s="10">
        <v>44366</v>
      </c>
      <c r="P1514" s="5" t="s">
        <v>28</v>
      </c>
      <c r="Q1514" s="5" t="s">
        <v>30</v>
      </c>
      <c r="R1514" s="5"/>
      <c r="S1514" s="5"/>
    </row>
    <row r="1515" customFormat="1" spans="1:19">
      <c r="A1515" s="5">
        <v>1512</v>
      </c>
      <c r="B1515" s="5" t="s">
        <v>6313</v>
      </c>
      <c r="C1515" s="5"/>
      <c r="D1515" s="5" t="s">
        <v>307</v>
      </c>
      <c r="E1515" s="5" t="s">
        <v>6314</v>
      </c>
      <c r="F1515" s="5" t="s">
        <v>24</v>
      </c>
      <c r="G1515" s="5">
        <v>17</v>
      </c>
      <c r="H1515" s="5" t="s">
        <v>6315</v>
      </c>
      <c r="I1515" s="5" t="s">
        <v>6316</v>
      </c>
      <c r="J1515" s="5">
        <v>15078573709</v>
      </c>
      <c r="K1515" s="5" t="s">
        <v>27</v>
      </c>
      <c r="L1515" s="10">
        <v>44398</v>
      </c>
      <c r="M1515" s="5" t="s">
        <v>6317</v>
      </c>
      <c r="N1515" s="5" t="s">
        <v>30</v>
      </c>
      <c r="O1515" s="10"/>
      <c r="P1515" s="5"/>
      <c r="Q1515" s="5" t="s">
        <v>30</v>
      </c>
      <c r="R1515" s="5"/>
      <c r="S1515" s="5"/>
    </row>
    <row r="1516" customFormat="1" spans="1:19">
      <c r="A1516" s="5">
        <v>1513</v>
      </c>
      <c r="B1516" s="5" t="s">
        <v>6318</v>
      </c>
      <c r="C1516" s="5"/>
      <c r="D1516" s="5" t="s">
        <v>307</v>
      </c>
      <c r="E1516" s="5" t="s">
        <v>6319</v>
      </c>
      <c r="F1516" s="5" t="s">
        <v>24</v>
      </c>
      <c r="G1516" s="5">
        <v>20</v>
      </c>
      <c r="H1516" s="5" t="s">
        <v>6320</v>
      </c>
      <c r="I1516" s="5" t="s">
        <v>6321</v>
      </c>
      <c r="J1516" s="5" t="s">
        <v>6322</v>
      </c>
      <c r="K1516" s="5" t="s">
        <v>27</v>
      </c>
      <c r="L1516" s="10">
        <v>44334</v>
      </c>
      <c r="M1516" s="5" t="s">
        <v>28</v>
      </c>
      <c r="N1516" s="5" t="s">
        <v>27</v>
      </c>
      <c r="O1516" s="10">
        <v>44366</v>
      </c>
      <c r="P1516" s="5" t="s">
        <v>28</v>
      </c>
      <c r="Q1516" s="5" t="s">
        <v>30</v>
      </c>
      <c r="R1516" s="5"/>
      <c r="S1516" s="5"/>
    </row>
    <row r="1517" customFormat="1" spans="1:19">
      <c r="A1517" s="5">
        <v>1514</v>
      </c>
      <c r="B1517" s="5" t="s">
        <v>6323</v>
      </c>
      <c r="C1517" s="5"/>
      <c r="D1517" s="5" t="s">
        <v>307</v>
      </c>
      <c r="E1517" s="5" t="s">
        <v>6324</v>
      </c>
      <c r="F1517" s="5" t="s">
        <v>143</v>
      </c>
      <c r="G1517" s="5">
        <v>18</v>
      </c>
      <c r="H1517" s="5" t="s">
        <v>6325</v>
      </c>
      <c r="I1517" s="5" t="s">
        <v>6326</v>
      </c>
      <c r="J1517" s="5">
        <v>19807781675</v>
      </c>
      <c r="K1517" s="5" t="s">
        <v>27</v>
      </c>
      <c r="L1517" s="10">
        <v>44394</v>
      </c>
      <c r="M1517" s="5" t="s">
        <v>28</v>
      </c>
      <c r="N1517" s="5" t="s">
        <v>30</v>
      </c>
      <c r="O1517" s="10"/>
      <c r="P1517" s="5"/>
      <c r="Q1517" s="5" t="s">
        <v>30</v>
      </c>
      <c r="R1517" s="5"/>
      <c r="S1517" s="5"/>
    </row>
    <row r="1518" customFormat="1" spans="1:19">
      <c r="A1518" s="5">
        <v>1515</v>
      </c>
      <c r="B1518" s="5" t="s">
        <v>6327</v>
      </c>
      <c r="C1518" s="5"/>
      <c r="D1518" s="5" t="s">
        <v>307</v>
      </c>
      <c r="E1518" s="5" t="s">
        <v>6328</v>
      </c>
      <c r="F1518" s="5" t="s">
        <v>24</v>
      </c>
      <c r="G1518" s="5">
        <v>20</v>
      </c>
      <c r="H1518" s="5" t="s">
        <v>6329</v>
      </c>
      <c r="I1518" s="5" t="s">
        <v>6330</v>
      </c>
      <c r="J1518" s="5" t="s">
        <v>6331</v>
      </c>
      <c r="K1518" s="5" t="s">
        <v>27</v>
      </c>
      <c r="L1518" s="10">
        <v>44394</v>
      </c>
      <c r="M1518" s="5" t="s">
        <v>28</v>
      </c>
      <c r="N1518" s="5" t="s">
        <v>30</v>
      </c>
      <c r="O1518" s="10"/>
      <c r="P1518" s="5"/>
      <c r="Q1518" s="5" t="s">
        <v>30</v>
      </c>
      <c r="R1518" s="5"/>
      <c r="S1518" s="5"/>
    </row>
    <row r="1519" customFormat="1" spans="1:19">
      <c r="A1519" s="5">
        <v>1516</v>
      </c>
      <c r="B1519" s="5" t="s">
        <v>6332</v>
      </c>
      <c r="C1519" s="5"/>
      <c r="D1519" s="5" t="s">
        <v>307</v>
      </c>
      <c r="E1519" s="5" t="s">
        <v>6333</v>
      </c>
      <c r="F1519" s="5" t="s">
        <v>143</v>
      </c>
      <c r="G1519" s="5">
        <v>17</v>
      </c>
      <c r="H1519" s="5" t="s">
        <v>17652</v>
      </c>
      <c r="I1519" s="5" t="s">
        <v>6334</v>
      </c>
      <c r="J1519" s="5">
        <v>15977864559</v>
      </c>
      <c r="K1519" s="5" t="s">
        <v>27</v>
      </c>
      <c r="L1519" s="10">
        <v>44405</v>
      </c>
      <c r="M1519" s="5" t="s">
        <v>6335</v>
      </c>
      <c r="N1519" s="5" t="s">
        <v>30</v>
      </c>
      <c r="O1519" s="10"/>
      <c r="P1519" s="5"/>
      <c r="Q1519" s="5" t="s">
        <v>30</v>
      </c>
      <c r="R1519" s="5" t="s">
        <v>6162</v>
      </c>
      <c r="S1519" s="5"/>
    </row>
    <row r="1520" customFormat="1" spans="1:19">
      <c r="A1520" s="5">
        <v>1517</v>
      </c>
      <c r="B1520" s="5" t="s">
        <v>6336</v>
      </c>
      <c r="C1520" s="5"/>
      <c r="D1520" s="5" t="s">
        <v>307</v>
      </c>
      <c r="E1520" s="5" t="s">
        <v>6337</v>
      </c>
      <c r="F1520" s="5" t="s">
        <v>24</v>
      </c>
      <c r="G1520" s="5">
        <v>17</v>
      </c>
      <c r="H1520" s="5" t="s">
        <v>6338</v>
      </c>
      <c r="I1520" s="5" t="s">
        <v>6339</v>
      </c>
      <c r="J1520" s="5">
        <v>15807782277</v>
      </c>
      <c r="K1520" s="5" t="s">
        <v>27</v>
      </c>
      <c r="L1520" s="10">
        <v>44394</v>
      </c>
      <c r="M1520" s="5" t="s">
        <v>28</v>
      </c>
      <c r="N1520" s="5" t="s">
        <v>30</v>
      </c>
      <c r="O1520" s="10"/>
      <c r="P1520" s="5"/>
      <c r="Q1520" s="5" t="s">
        <v>30</v>
      </c>
      <c r="R1520" s="5"/>
      <c r="S1520" s="5"/>
    </row>
    <row r="1521" customFormat="1" spans="1:19">
      <c r="A1521" s="5">
        <v>1518</v>
      </c>
      <c r="B1521" s="5" t="s">
        <v>6340</v>
      </c>
      <c r="C1521" s="5"/>
      <c r="D1521" s="5" t="s">
        <v>307</v>
      </c>
      <c r="E1521" s="5" t="s">
        <v>6341</v>
      </c>
      <c r="F1521" s="5" t="s">
        <v>24</v>
      </c>
      <c r="G1521" s="5">
        <v>17</v>
      </c>
      <c r="H1521" s="5" t="s">
        <v>17653</v>
      </c>
      <c r="I1521" s="5" t="s">
        <v>6343</v>
      </c>
      <c r="J1521" s="5">
        <v>15277849271</v>
      </c>
      <c r="K1521" s="5" t="s">
        <v>27</v>
      </c>
      <c r="L1521" s="10">
        <v>44398</v>
      </c>
      <c r="M1521" s="5" t="s">
        <v>98</v>
      </c>
      <c r="N1521" s="5" t="s">
        <v>30</v>
      </c>
      <c r="O1521" s="10"/>
      <c r="P1521" s="5"/>
      <c r="Q1521" s="5" t="s">
        <v>30</v>
      </c>
      <c r="R1521" s="5"/>
      <c r="S1521" s="5"/>
    </row>
    <row r="1522" customFormat="1" spans="1:19">
      <c r="A1522" s="5">
        <v>1519</v>
      </c>
      <c r="B1522" s="5" t="s">
        <v>6344</v>
      </c>
      <c r="C1522" s="5"/>
      <c r="D1522" s="5" t="s">
        <v>307</v>
      </c>
      <c r="E1522" s="5" t="s">
        <v>6345</v>
      </c>
      <c r="F1522" s="5" t="s">
        <v>24</v>
      </c>
      <c r="G1522" s="5">
        <v>17</v>
      </c>
      <c r="H1522" s="5" t="s">
        <v>539</v>
      </c>
      <c r="I1522" s="5" t="s">
        <v>6346</v>
      </c>
      <c r="J1522" s="5">
        <v>13471849658</v>
      </c>
      <c r="K1522" s="5" t="s">
        <v>27</v>
      </c>
      <c r="L1522" s="10">
        <v>44396</v>
      </c>
      <c r="M1522" s="5" t="s">
        <v>1352</v>
      </c>
      <c r="N1522" s="5" t="s">
        <v>30</v>
      </c>
      <c r="O1522" s="10"/>
      <c r="P1522" s="5"/>
      <c r="Q1522" s="5" t="s">
        <v>30</v>
      </c>
      <c r="R1522" s="5"/>
      <c r="S1522" s="5"/>
    </row>
    <row r="1523" customFormat="1" spans="1:19">
      <c r="A1523" s="5">
        <v>1520</v>
      </c>
      <c r="B1523" s="5" t="s">
        <v>6347</v>
      </c>
      <c r="C1523" s="5"/>
      <c r="D1523" s="5" t="s">
        <v>307</v>
      </c>
      <c r="E1523" s="5" t="s">
        <v>6348</v>
      </c>
      <c r="F1523" s="5" t="s">
        <v>24</v>
      </c>
      <c r="G1523" s="5">
        <v>15</v>
      </c>
      <c r="H1523" s="5" t="s">
        <v>6349</v>
      </c>
      <c r="I1523" s="5" t="s">
        <v>2202</v>
      </c>
      <c r="J1523" s="5">
        <v>13297875338</v>
      </c>
      <c r="K1523" s="5" t="s">
        <v>27</v>
      </c>
      <c r="L1523" s="10">
        <v>44414</v>
      </c>
      <c r="M1523" s="5" t="s">
        <v>6350</v>
      </c>
      <c r="N1523" s="5" t="s">
        <v>30</v>
      </c>
      <c r="O1523" s="10"/>
      <c r="P1523" s="5"/>
      <c r="Q1523" s="5" t="s">
        <v>30</v>
      </c>
      <c r="R1523" s="5" t="s">
        <v>6351</v>
      </c>
      <c r="S1523" s="5"/>
    </row>
    <row r="1524" customFormat="1" spans="1:19">
      <c r="A1524" s="5">
        <v>1521</v>
      </c>
      <c r="B1524" s="5" t="s">
        <v>6352</v>
      </c>
      <c r="C1524" s="5"/>
      <c r="D1524" s="5" t="s">
        <v>307</v>
      </c>
      <c r="E1524" s="5" t="s">
        <v>6353</v>
      </c>
      <c r="F1524" s="5" t="s">
        <v>24</v>
      </c>
      <c r="G1524" s="5">
        <v>17</v>
      </c>
      <c r="H1524" s="5" t="s">
        <v>17654</v>
      </c>
      <c r="I1524" s="5" t="s">
        <v>6355</v>
      </c>
      <c r="J1524" s="5">
        <v>14797769845</v>
      </c>
      <c r="K1524" s="5" t="s">
        <v>27</v>
      </c>
      <c r="L1524" s="10">
        <v>44396</v>
      </c>
      <c r="M1524" s="5" t="s">
        <v>185</v>
      </c>
      <c r="N1524" s="5" t="s">
        <v>30</v>
      </c>
      <c r="O1524" s="10"/>
      <c r="P1524" s="5"/>
      <c r="Q1524" s="5" t="s">
        <v>30</v>
      </c>
      <c r="R1524" s="5"/>
      <c r="S1524" s="5"/>
    </row>
    <row r="1525" customFormat="1" spans="1:19">
      <c r="A1525" s="5">
        <v>1522</v>
      </c>
      <c r="B1525" s="5" t="s">
        <v>6356</v>
      </c>
      <c r="C1525" s="5"/>
      <c r="D1525" s="5" t="s">
        <v>307</v>
      </c>
      <c r="E1525" s="5" t="s">
        <v>6357</v>
      </c>
      <c r="F1525" s="5" t="s">
        <v>24</v>
      </c>
      <c r="G1525" s="5">
        <v>17</v>
      </c>
      <c r="H1525" s="5" t="s">
        <v>257</v>
      </c>
      <c r="I1525" s="5" t="s">
        <v>6358</v>
      </c>
      <c r="J1525" s="5">
        <v>15107787328</v>
      </c>
      <c r="K1525" s="5" t="s">
        <v>27</v>
      </c>
      <c r="L1525" s="10">
        <v>44403</v>
      </c>
      <c r="M1525" s="5" t="s">
        <v>1273</v>
      </c>
      <c r="N1525" s="5" t="s">
        <v>30</v>
      </c>
      <c r="O1525" s="10"/>
      <c r="P1525" s="5"/>
      <c r="Q1525" s="5" t="s">
        <v>30</v>
      </c>
      <c r="R1525" s="5"/>
      <c r="S1525" s="5"/>
    </row>
    <row r="1526" customFormat="1" spans="1:19">
      <c r="A1526" s="5">
        <v>1523</v>
      </c>
      <c r="B1526" s="5" t="s">
        <v>6359</v>
      </c>
      <c r="C1526" s="5"/>
      <c r="D1526" s="5" t="s">
        <v>307</v>
      </c>
      <c r="E1526" s="5" t="s">
        <v>6360</v>
      </c>
      <c r="F1526" s="5" t="s">
        <v>24</v>
      </c>
      <c r="G1526" s="5">
        <v>17</v>
      </c>
      <c r="H1526" s="5" t="s">
        <v>17655</v>
      </c>
      <c r="I1526" s="5" t="s">
        <v>6362</v>
      </c>
      <c r="J1526" s="5">
        <v>15078614951</v>
      </c>
      <c r="K1526" s="5" t="s">
        <v>27</v>
      </c>
      <c r="L1526" s="10">
        <v>44397</v>
      </c>
      <c r="M1526" s="5" t="s">
        <v>5124</v>
      </c>
      <c r="N1526" s="5" t="s">
        <v>30</v>
      </c>
      <c r="O1526" s="10"/>
      <c r="P1526" s="5"/>
      <c r="Q1526" s="5" t="s">
        <v>30</v>
      </c>
      <c r="R1526" s="5"/>
      <c r="S1526" s="5"/>
    </row>
    <row r="1527" customFormat="1" spans="1:19">
      <c r="A1527" s="5">
        <v>1524</v>
      </c>
      <c r="B1527" s="5" t="s">
        <v>6363</v>
      </c>
      <c r="C1527" s="5"/>
      <c r="D1527" s="5" t="s">
        <v>307</v>
      </c>
      <c r="E1527" s="5" t="s">
        <v>6364</v>
      </c>
      <c r="F1527" s="5" t="s">
        <v>24</v>
      </c>
      <c r="G1527" s="5">
        <v>20</v>
      </c>
      <c r="H1527" s="5" t="s">
        <v>1444</v>
      </c>
      <c r="I1527" s="5" t="s">
        <v>6365</v>
      </c>
      <c r="J1527" s="5">
        <v>18877854359</v>
      </c>
      <c r="K1527" s="5" t="s">
        <v>27</v>
      </c>
      <c r="L1527" s="10">
        <v>44331</v>
      </c>
      <c r="M1527" s="5" t="s">
        <v>3645</v>
      </c>
      <c r="N1527" s="5" t="s">
        <v>27</v>
      </c>
      <c r="O1527" s="10">
        <v>44366</v>
      </c>
      <c r="P1527" s="5" t="s">
        <v>5124</v>
      </c>
      <c r="Q1527" s="5" t="s">
        <v>30</v>
      </c>
      <c r="R1527" s="5"/>
      <c r="S1527" s="5"/>
    </row>
    <row r="1528" customFormat="1" spans="1:19">
      <c r="A1528" s="5">
        <v>1525</v>
      </c>
      <c r="B1528" s="5" t="s">
        <v>6366</v>
      </c>
      <c r="C1528" s="5"/>
      <c r="D1528" s="5" t="s">
        <v>307</v>
      </c>
      <c r="E1528" s="5" t="s">
        <v>6367</v>
      </c>
      <c r="F1528" s="5" t="s">
        <v>143</v>
      </c>
      <c r="G1528" s="5">
        <v>19</v>
      </c>
      <c r="H1528" s="5" t="s">
        <v>19210</v>
      </c>
      <c r="I1528" s="5" t="s">
        <v>6368</v>
      </c>
      <c r="J1528" s="5">
        <v>13768281972</v>
      </c>
      <c r="K1528" s="5" t="s">
        <v>27</v>
      </c>
      <c r="L1528" s="10">
        <v>44331</v>
      </c>
      <c r="M1528" s="5" t="s">
        <v>3645</v>
      </c>
      <c r="N1528" s="5" t="s">
        <v>27</v>
      </c>
      <c r="O1528" s="10">
        <v>44366</v>
      </c>
      <c r="P1528" s="5" t="s">
        <v>5124</v>
      </c>
      <c r="Q1528" s="5" t="s">
        <v>30</v>
      </c>
      <c r="R1528" s="5"/>
      <c r="S1528" s="5"/>
    </row>
    <row r="1529" customFormat="1" spans="1:19">
      <c r="A1529" s="5">
        <v>1526</v>
      </c>
      <c r="B1529" s="5" t="s">
        <v>6369</v>
      </c>
      <c r="C1529" s="5"/>
      <c r="D1529" s="5" t="s">
        <v>307</v>
      </c>
      <c r="E1529" s="5" t="s">
        <v>6370</v>
      </c>
      <c r="F1529" s="5" t="s">
        <v>24</v>
      </c>
      <c r="G1529" s="5">
        <v>18</v>
      </c>
      <c r="H1529" s="5" t="s">
        <v>6371</v>
      </c>
      <c r="I1529" s="5" t="s">
        <v>6372</v>
      </c>
      <c r="J1529" s="5">
        <v>13471845519</v>
      </c>
      <c r="K1529" s="5" t="s">
        <v>27</v>
      </c>
      <c r="L1529" s="10">
        <v>44331</v>
      </c>
      <c r="M1529" s="5" t="s">
        <v>3645</v>
      </c>
      <c r="N1529" s="5" t="s">
        <v>27</v>
      </c>
      <c r="O1529" s="10">
        <v>44366</v>
      </c>
      <c r="P1529" s="5" t="s">
        <v>5124</v>
      </c>
      <c r="Q1529" s="5" t="s">
        <v>30</v>
      </c>
      <c r="R1529" s="5"/>
      <c r="S1529" s="5"/>
    </row>
    <row r="1530" customFormat="1" spans="1:19">
      <c r="A1530" s="5">
        <v>1527</v>
      </c>
      <c r="B1530" s="5" t="s">
        <v>6373</v>
      </c>
      <c r="C1530" s="5"/>
      <c r="D1530" s="5" t="s">
        <v>307</v>
      </c>
      <c r="E1530" s="5" t="s">
        <v>6374</v>
      </c>
      <c r="F1530" s="5" t="s">
        <v>24</v>
      </c>
      <c r="G1530" s="5">
        <v>18</v>
      </c>
      <c r="H1530" s="5" t="s">
        <v>19211</v>
      </c>
      <c r="I1530" s="5" t="s">
        <v>6376</v>
      </c>
      <c r="J1530" s="5">
        <v>15220405817</v>
      </c>
      <c r="K1530" s="5" t="s">
        <v>27</v>
      </c>
      <c r="L1530" s="10">
        <v>44396</v>
      </c>
      <c r="M1530" s="5" t="s">
        <v>6377</v>
      </c>
      <c r="N1530" s="5" t="s">
        <v>30</v>
      </c>
      <c r="O1530" s="10"/>
      <c r="P1530" s="5"/>
      <c r="Q1530" s="5" t="s">
        <v>30</v>
      </c>
      <c r="R1530" s="5"/>
      <c r="S1530" s="5"/>
    </row>
    <row r="1531" customFormat="1" spans="1:19">
      <c r="A1531" s="5">
        <v>1528</v>
      </c>
      <c r="B1531" s="5" t="s">
        <v>6378</v>
      </c>
      <c r="C1531" s="5"/>
      <c r="D1531" s="5" t="s">
        <v>307</v>
      </c>
      <c r="E1531" s="5" t="s">
        <v>6379</v>
      </c>
      <c r="F1531" s="5" t="s">
        <v>24</v>
      </c>
      <c r="G1531" s="5">
        <v>17</v>
      </c>
      <c r="H1531" s="5" t="s">
        <v>6380</v>
      </c>
      <c r="I1531" s="5" t="s">
        <v>6381</v>
      </c>
      <c r="J1531" s="5">
        <v>13788283441</v>
      </c>
      <c r="K1531" s="5" t="s">
        <v>27</v>
      </c>
      <c r="L1531" s="10">
        <v>44405</v>
      </c>
      <c r="M1531" s="5" t="s">
        <v>6144</v>
      </c>
      <c r="N1531" s="5" t="s">
        <v>30</v>
      </c>
      <c r="O1531" s="10"/>
      <c r="P1531" s="5"/>
      <c r="Q1531" s="5" t="s">
        <v>30</v>
      </c>
      <c r="R1531" s="5"/>
      <c r="S1531" s="5"/>
    </row>
    <row r="1532" customFormat="1" spans="1:19">
      <c r="A1532" s="5">
        <v>1529</v>
      </c>
      <c r="B1532" s="5" t="s">
        <v>6382</v>
      </c>
      <c r="C1532" s="5"/>
      <c r="D1532" s="5" t="s">
        <v>307</v>
      </c>
      <c r="E1532" s="5" t="s">
        <v>6383</v>
      </c>
      <c r="F1532" s="5" t="s">
        <v>24</v>
      </c>
      <c r="G1532" s="5">
        <v>17</v>
      </c>
      <c r="H1532" s="5" t="s">
        <v>6384</v>
      </c>
      <c r="I1532" s="5" t="s">
        <v>6385</v>
      </c>
      <c r="J1532" s="5">
        <v>18177873059</v>
      </c>
      <c r="K1532" s="5" t="s">
        <v>27</v>
      </c>
      <c r="L1532" s="10">
        <v>44401</v>
      </c>
      <c r="M1532" s="5" t="s">
        <v>6386</v>
      </c>
      <c r="N1532" s="5" t="s">
        <v>30</v>
      </c>
      <c r="O1532" s="10"/>
      <c r="P1532" s="5"/>
      <c r="Q1532" s="5" t="s">
        <v>30</v>
      </c>
      <c r="R1532" s="5" t="s">
        <v>6384</v>
      </c>
      <c r="S1532" s="5"/>
    </row>
    <row r="1533" customFormat="1" spans="1:19">
      <c r="A1533" s="5">
        <v>1530</v>
      </c>
      <c r="B1533" s="5" t="s">
        <v>6387</v>
      </c>
      <c r="C1533" s="5"/>
      <c r="D1533" s="5" t="s">
        <v>307</v>
      </c>
      <c r="E1533" s="5" t="s">
        <v>6388</v>
      </c>
      <c r="F1533" s="5" t="s">
        <v>24</v>
      </c>
      <c r="G1533" s="5">
        <v>19</v>
      </c>
      <c r="H1533" s="5" t="s">
        <v>6389</v>
      </c>
      <c r="I1533" s="5" t="s">
        <v>6390</v>
      </c>
      <c r="J1533" s="5">
        <v>13788283586</v>
      </c>
      <c r="K1533" s="5" t="s">
        <v>27</v>
      </c>
      <c r="L1533" s="10">
        <v>44331</v>
      </c>
      <c r="M1533" s="5" t="s">
        <v>3645</v>
      </c>
      <c r="N1533" s="5" t="s">
        <v>27</v>
      </c>
      <c r="O1533" s="10">
        <v>44366</v>
      </c>
      <c r="P1533" s="5" t="s">
        <v>5124</v>
      </c>
      <c r="Q1533" s="5" t="s">
        <v>30</v>
      </c>
      <c r="R1533" s="5"/>
      <c r="S1533" s="5"/>
    </row>
    <row r="1534" customFormat="1" spans="1:19">
      <c r="A1534" s="5">
        <v>1531</v>
      </c>
      <c r="B1534" s="5" t="s">
        <v>6391</v>
      </c>
      <c r="C1534" s="5"/>
      <c r="D1534" s="5" t="s">
        <v>307</v>
      </c>
      <c r="E1534" s="5" t="s">
        <v>6392</v>
      </c>
      <c r="F1534" s="5" t="s">
        <v>24</v>
      </c>
      <c r="G1534" s="5">
        <v>16</v>
      </c>
      <c r="H1534" s="5" t="s">
        <v>17656</v>
      </c>
      <c r="I1534" s="5" t="s">
        <v>6394</v>
      </c>
      <c r="J1534" s="5">
        <v>15949328688</v>
      </c>
      <c r="K1534" s="5" t="s">
        <v>27</v>
      </c>
      <c r="L1534" s="10">
        <v>44396</v>
      </c>
      <c r="M1534" s="5" t="s">
        <v>28</v>
      </c>
      <c r="N1534" s="5" t="s">
        <v>30</v>
      </c>
      <c r="O1534" s="10"/>
      <c r="P1534" s="5"/>
      <c r="Q1534" s="5" t="s">
        <v>30</v>
      </c>
      <c r="R1534" s="5"/>
      <c r="S1534" s="5"/>
    </row>
    <row r="1535" customFormat="1" spans="1:19">
      <c r="A1535" s="5">
        <v>1532</v>
      </c>
      <c r="B1535" s="5" t="s">
        <v>6395</v>
      </c>
      <c r="C1535" s="5"/>
      <c r="D1535" s="5" t="s">
        <v>307</v>
      </c>
      <c r="E1535" s="5" t="s">
        <v>6396</v>
      </c>
      <c r="F1535" s="5" t="s">
        <v>143</v>
      </c>
      <c r="G1535" s="5">
        <v>18</v>
      </c>
      <c r="H1535" s="5" t="s">
        <v>19212</v>
      </c>
      <c r="I1535" s="5" t="s">
        <v>6398</v>
      </c>
      <c r="J1535" s="5">
        <v>14777390282</v>
      </c>
      <c r="K1535" s="5" t="s">
        <v>27</v>
      </c>
      <c r="L1535" s="10">
        <v>44396</v>
      </c>
      <c r="M1535" s="5" t="s">
        <v>6399</v>
      </c>
      <c r="N1535" s="5" t="s">
        <v>30</v>
      </c>
      <c r="O1535" s="10"/>
      <c r="P1535" s="5"/>
      <c r="Q1535" s="5" t="s">
        <v>30</v>
      </c>
      <c r="R1535" s="5"/>
      <c r="S1535" s="5"/>
    </row>
    <row r="1536" customFormat="1" spans="1:19">
      <c r="A1536" s="5">
        <v>1533</v>
      </c>
      <c r="B1536" s="5" t="s">
        <v>6400</v>
      </c>
      <c r="C1536" s="5"/>
      <c r="D1536" s="5" t="s">
        <v>307</v>
      </c>
      <c r="E1536" s="5" t="s">
        <v>6401</v>
      </c>
      <c r="F1536" s="5" t="s">
        <v>143</v>
      </c>
      <c r="G1536" s="5">
        <v>17</v>
      </c>
      <c r="H1536" s="5" t="s">
        <v>17657</v>
      </c>
      <c r="I1536" s="5" t="s">
        <v>6403</v>
      </c>
      <c r="J1536" s="5">
        <v>13471800257</v>
      </c>
      <c r="K1536" s="5" t="s">
        <v>27</v>
      </c>
      <c r="L1536" s="10">
        <v>44395</v>
      </c>
      <c r="M1536" s="5" t="s">
        <v>5124</v>
      </c>
      <c r="N1536" s="5" t="s">
        <v>30</v>
      </c>
      <c r="O1536" s="10"/>
      <c r="P1536" s="5"/>
      <c r="Q1536" s="5" t="s">
        <v>30</v>
      </c>
      <c r="R1536" s="5"/>
      <c r="S1536" s="5"/>
    </row>
    <row r="1537" customFormat="1" spans="1:19">
      <c r="A1537" s="5">
        <v>1534</v>
      </c>
      <c r="B1537" s="5" t="s">
        <v>6404</v>
      </c>
      <c r="C1537" s="5"/>
      <c r="D1537" s="5" t="s">
        <v>307</v>
      </c>
      <c r="E1537" s="5" t="s">
        <v>6405</v>
      </c>
      <c r="F1537" s="5" t="s">
        <v>24</v>
      </c>
      <c r="G1537" s="5" t="e">
        <v>#VALUE!</v>
      </c>
      <c r="H1537" s="5" t="s">
        <v>17658</v>
      </c>
      <c r="I1537" s="5" t="s">
        <v>6406</v>
      </c>
      <c r="J1537" s="5">
        <v>15277859352</v>
      </c>
      <c r="K1537" s="5" t="s">
        <v>27</v>
      </c>
      <c r="L1537" s="10">
        <v>44395</v>
      </c>
      <c r="M1537" s="5" t="s">
        <v>98</v>
      </c>
      <c r="N1537" s="5" t="s">
        <v>30</v>
      </c>
      <c r="O1537" s="10"/>
      <c r="P1537" s="5"/>
      <c r="Q1537" s="5" t="s">
        <v>30</v>
      </c>
      <c r="R1537" s="5"/>
      <c r="S1537" s="5"/>
    </row>
    <row r="1538" customFormat="1" spans="1:19">
      <c r="A1538" s="5">
        <v>1535</v>
      </c>
      <c r="B1538" s="5" t="s">
        <v>6407</v>
      </c>
      <c r="C1538" s="5"/>
      <c r="D1538" s="5" t="s">
        <v>307</v>
      </c>
      <c r="E1538" s="5" t="s">
        <v>6408</v>
      </c>
      <c r="F1538" s="5" t="s">
        <v>24</v>
      </c>
      <c r="G1538" s="5">
        <v>17</v>
      </c>
      <c r="H1538" s="5" t="s">
        <v>17659</v>
      </c>
      <c r="I1538" s="5" t="s">
        <v>6410</v>
      </c>
      <c r="J1538" s="5">
        <v>18977801900</v>
      </c>
      <c r="K1538" s="5" t="s">
        <v>27</v>
      </c>
      <c r="L1538" s="10">
        <v>44409</v>
      </c>
      <c r="M1538" s="5" t="s">
        <v>5124</v>
      </c>
      <c r="N1538" s="5" t="s">
        <v>30</v>
      </c>
      <c r="O1538" s="10"/>
      <c r="P1538" s="5"/>
      <c r="Q1538" s="5" t="s">
        <v>30</v>
      </c>
      <c r="R1538" s="5"/>
      <c r="S1538" s="5"/>
    </row>
    <row r="1539" customFormat="1" spans="1:19">
      <c r="A1539" s="5">
        <v>1536</v>
      </c>
      <c r="B1539" s="5" t="s">
        <v>6411</v>
      </c>
      <c r="C1539" s="5"/>
      <c r="D1539" s="5" t="s">
        <v>307</v>
      </c>
      <c r="E1539" s="5" t="s">
        <v>6412</v>
      </c>
      <c r="F1539" s="5" t="s">
        <v>24</v>
      </c>
      <c r="G1539" s="5">
        <v>17</v>
      </c>
      <c r="H1539" s="5" t="s">
        <v>6413</v>
      </c>
      <c r="I1539" s="5" t="s">
        <v>6414</v>
      </c>
      <c r="J1539" s="5">
        <v>13481849357</v>
      </c>
      <c r="K1539" s="5" t="s">
        <v>27</v>
      </c>
      <c r="L1539" s="10">
        <v>44396</v>
      </c>
      <c r="M1539" s="5" t="s">
        <v>68</v>
      </c>
      <c r="N1539" s="5" t="s">
        <v>30</v>
      </c>
      <c r="O1539" s="10"/>
      <c r="P1539" s="5"/>
      <c r="Q1539" s="5" t="s">
        <v>30</v>
      </c>
      <c r="R1539" s="5" t="s">
        <v>6413</v>
      </c>
      <c r="S1539" s="5"/>
    </row>
    <row r="1540" customFormat="1" spans="1:19">
      <c r="A1540" s="5">
        <v>1537</v>
      </c>
      <c r="B1540" s="5" t="s">
        <v>6415</v>
      </c>
      <c r="C1540" s="5"/>
      <c r="D1540" s="5" t="s">
        <v>307</v>
      </c>
      <c r="E1540" s="5" t="s">
        <v>6416</v>
      </c>
      <c r="F1540" s="5" t="s">
        <v>24</v>
      </c>
      <c r="G1540" s="5">
        <v>16</v>
      </c>
      <c r="H1540" s="5" t="s">
        <v>4337</v>
      </c>
      <c r="I1540" s="5" t="s">
        <v>4338</v>
      </c>
      <c r="J1540" s="5">
        <v>18176149173</v>
      </c>
      <c r="K1540" s="5" t="s">
        <v>27</v>
      </c>
      <c r="L1540" s="10">
        <v>44396</v>
      </c>
      <c r="M1540" s="5" t="s">
        <v>28</v>
      </c>
      <c r="N1540" s="5" t="s">
        <v>30</v>
      </c>
      <c r="O1540" s="10"/>
      <c r="P1540" s="5"/>
      <c r="Q1540" s="5" t="s">
        <v>30</v>
      </c>
      <c r="R1540" s="5"/>
      <c r="S1540" s="5"/>
    </row>
    <row r="1541" customFormat="1" spans="1:19">
      <c r="A1541" s="5">
        <v>1538</v>
      </c>
      <c r="B1541" s="5" t="s">
        <v>6417</v>
      </c>
      <c r="C1541" s="5"/>
      <c r="D1541" s="5" t="s">
        <v>307</v>
      </c>
      <c r="E1541" s="5" t="s">
        <v>6418</v>
      </c>
      <c r="F1541" s="5" t="s">
        <v>24</v>
      </c>
      <c r="G1541" s="5">
        <v>18</v>
      </c>
      <c r="H1541" s="5" t="s">
        <v>6419</v>
      </c>
      <c r="I1541" s="5" t="s">
        <v>6420</v>
      </c>
      <c r="J1541" s="5">
        <v>18776875587</v>
      </c>
      <c r="K1541" s="5" t="s">
        <v>27</v>
      </c>
      <c r="L1541" s="10">
        <v>44331</v>
      </c>
      <c r="M1541" s="5" t="s">
        <v>54</v>
      </c>
      <c r="N1541" s="5" t="s">
        <v>27</v>
      </c>
      <c r="O1541" s="10">
        <v>44366</v>
      </c>
      <c r="P1541" s="5" t="s">
        <v>28</v>
      </c>
      <c r="Q1541" s="5" t="s">
        <v>30</v>
      </c>
      <c r="R1541" s="5"/>
      <c r="S1541" s="5"/>
    </row>
    <row r="1542" customFormat="1" spans="1:19">
      <c r="A1542" s="5">
        <v>1539</v>
      </c>
      <c r="B1542" s="5" t="s">
        <v>6421</v>
      </c>
      <c r="C1542" s="5"/>
      <c r="D1542" s="5" t="s">
        <v>307</v>
      </c>
      <c r="E1542" s="5" t="s">
        <v>6422</v>
      </c>
      <c r="F1542" s="5" t="s">
        <v>24</v>
      </c>
      <c r="G1542" s="5">
        <v>17</v>
      </c>
      <c r="H1542" s="5" t="s">
        <v>17660</v>
      </c>
      <c r="I1542" s="5" t="s">
        <v>6424</v>
      </c>
      <c r="J1542" s="5">
        <v>13977876755</v>
      </c>
      <c r="K1542" s="5" t="s">
        <v>27</v>
      </c>
      <c r="L1542" s="10">
        <v>44398</v>
      </c>
      <c r="M1542" s="5" t="s">
        <v>28</v>
      </c>
      <c r="N1542" s="5" t="s">
        <v>30</v>
      </c>
      <c r="O1542" s="10"/>
      <c r="P1542" s="5"/>
      <c r="Q1542" s="5" t="s">
        <v>30</v>
      </c>
      <c r="R1542" s="5"/>
      <c r="S1542" s="5"/>
    </row>
    <row r="1543" customFormat="1" spans="1:19">
      <c r="A1543" s="5">
        <v>1540</v>
      </c>
      <c r="B1543" s="5" t="s">
        <v>6425</v>
      </c>
      <c r="C1543" s="5"/>
      <c r="D1543" s="5" t="s">
        <v>307</v>
      </c>
      <c r="E1543" s="5" t="s">
        <v>6426</v>
      </c>
      <c r="F1543" s="5" t="s">
        <v>143</v>
      </c>
      <c r="G1543" s="5">
        <v>18</v>
      </c>
      <c r="H1543" s="5" t="s">
        <v>6427</v>
      </c>
      <c r="I1543" s="5" t="s">
        <v>6428</v>
      </c>
      <c r="J1543" s="5">
        <v>18077898643</v>
      </c>
      <c r="K1543" s="5" t="s">
        <v>27</v>
      </c>
      <c r="L1543" s="10">
        <v>44331</v>
      </c>
      <c r="M1543" s="5" t="s">
        <v>54</v>
      </c>
      <c r="N1543" s="5" t="s">
        <v>27</v>
      </c>
      <c r="O1543" s="10">
        <v>44366</v>
      </c>
      <c r="P1543" s="5" t="s">
        <v>28</v>
      </c>
      <c r="Q1543" s="5" t="s">
        <v>30</v>
      </c>
      <c r="R1543" s="5"/>
      <c r="S1543" s="5"/>
    </row>
    <row r="1544" customFormat="1" spans="1:19">
      <c r="A1544" s="5">
        <v>1541</v>
      </c>
      <c r="B1544" s="5" t="s">
        <v>6429</v>
      </c>
      <c r="C1544" s="5"/>
      <c r="D1544" s="5" t="s">
        <v>307</v>
      </c>
      <c r="E1544" s="5" t="s">
        <v>6430</v>
      </c>
      <c r="F1544" s="5" t="s">
        <v>143</v>
      </c>
      <c r="G1544" s="5">
        <v>16</v>
      </c>
      <c r="H1544" s="5" t="s">
        <v>6431</v>
      </c>
      <c r="I1544" s="5" t="s">
        <v>6432</v>
      </c>
      <c r="J1544" s="5">
        <v>18176755468</v>
      </c>
      <c r="K1544" s="5" t="s">
        <v>27</v>
      </c>
      <c r="L1544" s="10">
        <v>44403</v>
      </c>
      <c r="M1544" s="5" t="s">
        <v>6433</v>
      </c>
      <c r="N1544" s="5" t="s">
        <v>30</v>
      </c>
      <c r="O1544" s="10"/>
      <c r="P1544" s="5"/>
      <c r="Q1544" s="5" t="s">
        <v>30</v>
      </c>
      <c r="R1544" s="5"/>
      <c r="S1544" s="5"/>
    </row>
    <row r="1545" customFormat="1" spans="1:19">
      <c r="A1545" s="5">
        <v>1542</v>
      </c>
      <c r="B1545" s="5" t="s">
        <v>6434</v>
      </c>
      <c r="C1545" s="5"/>
      <c r="D1545" s="5" t="s">
        <v>307</v>
      </c>
      <c r="E1545" s="5" t="s">
        <v>6435</v>
      </c>
      <c r="F1545" s="5" t="s">
        <v>24</v>
      </c>
      <c r="G1545" s="5">
        <v>17</v>
      </c>
      <c r="H1545" s="5" t="s">
        <v>17662</v>
      </c>
      <c r="I1545" s="5" t="s">
        <v>6437</v>
      </c>
      <c r="J1545" s="5" t="s">
        <v>6438</v>
      </c>
      <c r="K1545" s="5" t="s">
        <v>27</v>
      </c>
      <c r="L1545" s="10">
        <v>44399</v>
      </c>
      <c r="M1545" s="5" t="s">
        <v>185</v>
      </c>
      <c r="N1545" s="5" t="s">
        <v>30</v>
      </c>
      <c r="O1545" s="10"/>
      <c r="P1545" s="5"/>
      <c r="Q1545" s="5" t="s">
        <v>30</v>
      </c>
      <c r="R1545" s="5" t="s">
        <v>6436</v>
      </c>
      <c r="S1545" s="5"/>
    </row>
    <row r="1546" customFormat="1" spans="1:19">
      <c r="A1546" s="5">
        <v>1543</v>
      </c>
      <c r="B1546" s="5" t="s">
        <v>6439</v>
      </c>
      <c r="C1546" s="5"/>
      <c r="D1546" s="5" t="s">
        <v>307</v>
      </c>
      <c r="E1546" s="5" t="s">
        <v>6440</v>
      </c>
      <c r="F1546" s="5" t="s">
        <v>24</v>
      </c>
      <c r="G1546" s="5">
        <v>18</v>
      </c>
      <c r="H1546" s="5" t="s">
        <v>6441</v>
      </c>
      <c r="I1546" s="5" t="s">
        <v>6442</v>
      </c>
      <c r="J1546" s="5">
        <v>18776879676</v>
      </c>
      <c r="K1546" s="5" t="s">
        <v>27</v>
      </c>
      <c r="L1546" s="10">
        <v>44404</v>
      </c>
      <c r="M1546" s="5" t="s">
        <v>2747</v>
      </c>
      <c r="N1546" s="5" t="s">
        <v>30</v>
      </c>
      <c r="O1546" s="10"/>
      <c r="P1546" s="5"/>
      <c r="Q1546" s="5" t="s">
        <v>30</v>
      </c>
      <c r="R1546" s="5"/>
      <c r="S1546" s="5"/>
    </row>
    <row r="1547" customFormat="1" spans="1:19">
      <c r="A1547" s="5">
        <v>1544</v>
      </c>
      <c r="B1547" s="5" t="s">
        <v>6443</v>
      </c>
      <c r="C1547" s="5"/>
      <c r="D1547" s="5" t="s">
        <v>307</v>
      </c>
      <c r="E1547" s="5" t="s">
        <v>6444</v>
      </c>
      <c r="F1547" s="5" t="s">
        <v>143</v>
      </c>
      <c r="G1547" s="5">
        <v>17</v>
      </c>
      <c r="H1547" s="5" t="s">
        <v>6445</v>
      </c>
      <c r="I1547" s="5" t="s">
        <v>6446</v>
      </c>
      <c r="J1547" s="5">
        <v>18077824795</v>
      </c>
      <c r="K1547" s="5" t="s">
        <v>27</v>
      </c>
      <c r="L1547" s="10">
        <v>44398</v>
      </c>
      <c r="M1547" s="5" t="s">
        <v>5492</v>
      </c>
      <c r="N1547" s="5" t="s">
        <v>30</v>
      </c>
      <c r="O1547" s="10"/>
      <c r="P1547" s="5"/>
      <c r="Q1547" s="5" t="s">
        <v>30</v>
      </c>
      <c r="R1547" s="5" t="s">
        <v>6447</v>
      </c>
      <c r="S1547" s="5"/>
    </row>
    <row r="1548" customFormat="1" spans="1:19">
      <c r="A1548" s="5">
        <v>1545</v>
      </c>
      <c r="B1548" s="5" t="s">
        <v>6448</v>
      </c>
      <c r="C1548" s="5"/>
      <c r="D1548" s="5" t="s">
        <v>307</v>
      </c>
      <c r="E1548" s="5" t="s">
        <v>6449</v>
      </c>
      <c r="F1548" s="5" t="s">
        <v>143</v>
      </c>
      <c r="G1548" s="5">
        <v>17</v>
      </c>
      <c r="H1548" s="5" t="s">
        <v>17663</v>
      </c>
      <c r="I1548" s="5" t="s">
        <v>6451</v>
      </c>
      <c r="J1548" s="5">
        <v>13481045409</v>
      </c>
      <c r="K1548" s="5" t="s">
        <v>27</v>
      </c>
      <c r="L1548" s="10">
        <v>44396</v>
      </c>
      <c r="M1548" s="5" t="s">
        <v>6452</v>
      </c>
      <c r="N1548" s="5" t="s">
        <v>30</v>
      </c>
      <c r="O1548" s="10"/>
      <c r="P1548" s="5"/>
      <c r="Q1548" s="5" t="s">
        <v>30</v>
      </c>
      <c r="R1548" s="5" t="s">
        <v>6453</v>
      </c>
      <c r="S1548" s="5"/>
    </row>
    <row r="1549" customFormat="1" spans="1:19">
      <c r="A1549" s="5">
        <v>1546</v>
      </c>
      <c r="B1549" s="5" t="s">
        <v>6454</v>
      </c>
      <c r="C1549" s="5"/>
      <c r="D1549" s="5" t="s">
        <v>307</v>
      </c>
      <c r="E1549" s="5" t="s">
        <v>6455</v>
      </c>
      <c r="F1549" s="5" t="s">
        <v>24</v>
      </c>
      <c r="G1549" s="5">
        <v>17</v>
      </c>
      <c r="H1549" s="5" t="s">
        <v>1456</v>
      </c>
      <c r="I1549" s="5" t="s">
        <v>6456</v>
      </c>
      <c r="J1549" s="5">
        <v>18977802123</v>
      </c>
      <c r="K1549" s="5" t="s">
        <v>27</v>
      </c>
      <c r="L1549" s="10">
        <v>44395</v>
      </c>
      <c r="M1549" s="5" t="s">
        <v>2455</v>
      </c>
      <c r="N1549" s="5" t="s">
        <v>30</v>
      </c>
      <c r="O1549" s="10"/>
      <c r="P1549" s="5"/>
      <c r="Q1549" s="5" t="s">
        <v>30</v>
      </c>
      <c r="R1549" s="5" t="s">
        <v>6457</v>
      </c>
      <c r="S1549" s="5"/>
    </row>
    <row r="1550" customFormat="1" spans="1:19">
      <c r="A1550" s="5">
        <v>1547</v>
      </c>
      <c r="B1550" s="5" t="s">
        <v>6458</v>
      </c>
      <c r="C1550" s="5"/>
      <c r="D1550" s="5" t="s">
        <v>307</v>
      </c>
      <c r="E1550" s="5" t="s">
        <v>6459</v>
      </c>
      <c r="F1550" s="5" t="s">
        <v>143</v>
      </c>
      <c r="G1550" s="5">
        <v>19</v>
      </c>
      <c r="H1550" s="5" t="s">
        <v>6460</v>
      </c>
      <c r="I1550" s="5" t="s">
        <v>6461</v>
      </c>
      <c r="J1550" s="5">
        <v>17827480070</v>
      </c>
      <c r="K1550" s="5" t="s">
        <v>27</v>
      </c>
      <c r="L1550" s="10">
        <v>44331</v>
      </c>
      <c r="M1550" s="5" t="s">
        <v>54</v>
      </c>
      <c r="N1550" s="5" t="s">
        <v>27</v>
      </c>
      <c r="O1550" s="10">
        <v>44366</v>
      </c>
      <c r="P1550" s="5" t="s">
        <v>28</v>
      </c>
      <c r="Q1550" s="5" t="s">
        <v>30</v>
      </c>
      <c r="R1550" s="5"/>
      <c r="S1550" s="5"/>
    </row>
    <row r="1551" customFormat="1" spans="1:19">
      <c r="A1551" s="5">
        <v>1548</v>
      </c>
      <c r="B1551" s="5" t="s">
        <v>6462</v>
      </c>
      <c r="C1551" s="5"/>
      <c r="D1551" s="5" t="s">
        <v>307</v>
      </c>
      <c r="E1551" s="5" t="s">
        <v>6463</v>
      </c>
      <c r="F1551" s="5" t="s">
        <v>24</v>
      </c>
      <c r="G1551" s="5">
        <v>17</v>
      </c>
      <c r="H1551" s="5" t="s">
        <v>6464</v>
      </c>
      <c r="I1551" s="5" t="s">
        <v>6465</v>
      </c>
      <c r="J1551" s="5">
        <v>18877856848</v>
      </c>
      <c r="K1551" s="5" t="s">
        <v>27</v>
      </c>
      <c r="L1551" s="10">
        <v>44397</v>
      </c>
      <c r="M1551" s="5" t="s">
        <v>6466</v>
      </c>
      <c r="N1551" s="5" t="s">
        <v>30</v>
      </c>
      <c r="O1551" s="10"/>
      <c r="P1551" s="5"/>
      <c r="Q1551" s="5" t="s">
        <v>30</v>
      </c>
      <c r="R1551" s="5"/>
      <c r="S1551" s="5"/>
    </row>
    <row r="1552" customFormat="1" spans="1:19">
      <c r="A1552" s="5">
        <v>1549</v>
      </c>
      <c r="B1552" s="5" t="s">
        <v>6467</v>
      </c>
      <c r="C1552" s="5"/>
      <c r="D1552" s="5" t="s">
        <v>307</v>
      </c>
      <c r="E1552" s="5" t="s">
        <v>6468</v>
      </c>
      <c r="F1552" s="5" t="s">
        <v>24</v>
      </c>
      <c r="G1552" s="5">
        <v>17</v>
      </c>
      <c r="H1552" s="5" t="s">
        <v>3139</v>
      </c>
      <c r="I1552" s="5" t="s">
        <v>6469</v>
      </c>
      <c r="J1552" s="5">
        <v>18777846818</v>
      </c>
      <c r="K1552" s="5" t="s">
        <v>27</v>
      </c>
      <c r="L1552" s="10">
        <v>44396</v>
      </c>
      <c r="M1552" s="5" t="s">
        <v>133</v>
      </c>
      <c r="N1552" s="5" t="s">
        <v>30</v>
      </c>
      <c r="O1552" s="10"/>
      <c r="P1552" s="5"/>
      <c r="Q1552" s="5" t="s">
        <v>30</v>
      </c>
      <c r="R1552" s="5"/>
      <c r="S1552" s="5"/>
    </row>
    <row r="1553" customFormat="1" spans="1:19">
      <c r="A1553" s="5">
        <v>1550</v>
      </c>
      <c r="B1553" s="5" t="s">
        <v>6470</v>
      </c>
      <c r="C1553" s="5"/>
      <c r="D1553" s="5" t="s">
        <v>307</v>
      </c>
      <c r="E1553" s="5" t="s">
        <v>6471</v>
      </c>
      <c r="F1553" s="5" t="s">
        <v>24</v>
      </c>
      <c r="G1553" s="5">
        <v>17</v>
      </c>
      <c r="H1553" s="5" t="s">
        <v>17665</v>
      </c>
      <c r="I1553" s="5" t="s">
        <v>6473</v>
      </c>
      <c r="J1553" s="5">
        <v>15078635369</v>
      </c>
      <c r="K1553" s="5" t="s">
        <v>27</v>
      </c>
      <c r="L1553" s="10">
        <v>44398</v>
      </c>
      <c r="M1553" s="5" t="s">
        <v>28</v>
      </c>
      <c r="N1553" s="5" t="s">
        <v>30</v>
      </c>
      <c r="O1553" s="10"/>
      <c r="P1553" s="5"/>
      <c r="Q1553" s="5" t="s">
        <v>30</v>
      </c>
      <c r="R1553" s="5"/>
      <c r="S1553" s="5"/>
    </row>
    <row r="1554" customFormat="1" spans="1:19">
      <c r="A1554" s="5">
        <v>1551</v>
      </c>
      <c r="B1554" s="5" t="s">
        <v>6474</v>
      </c>
      <c r="C1554" s="5"/>
      <c r="D1554" s="5" t="s">
        <v>307</v>
      </c>
      <c r="E1554" s="5" t="s">
        <v>6475</v>
      </c>
      <c r="F1554" s="5" t="s">
        <v>24</v>
      </c>
      <c r="G1554" s="5">
        <v>17</v>
      </c>
      <c r="H1554" s="5" t="s">
        <v>6476</v>
      </c>
      <c r="I1554" s="5" t="s">
        <v>6477</v>
      </c>
      <c r="J1554" s="5">
        <v>18978757669</v>
      </c>
      <c r="K1554" s="5" t="s">
        <v>27</v>
      </c>
      <c r="L1554" s="10">
        <v>44395</v>
      </c>
      <c r="M1554" s="5" t="s">
        <v>2455</v>
      </c>
      <c r="N1554" s="5" t="s">
        <v>30</v>
      </c>
      <c r="O1554" s="10"/>
      <c r="P1554" s="5"/>
      <c r="Q1554" s="5" t="s">
        <v>30</v>
      </c>
      <c r="R1554" s="5"/>
      <c r="S1554" s="5"/>
    </row>
    <row r="1555" customFormat="1" spans="1:19">
      <c r="A1555" s="5">
        <v>1552</v>
      </c>
      <c r="B1555" s="5" t="s">
        <v>6478</v>
      </c>
      <c r="C1555" s="5"/>
      <c r="D1555" s="5" t="s">
        <v>307</v>
      </c>
      <c r="E1555" s="5" t="s">
        <v>6479</v>
      </c>
      <c r="F1555" s="5" t="s">
        <v>24</v>
      </c>
      <c r="G1555" s="5">
        <v>17</v>
      </c>
      <c r="H1555" s="5" t="s">
        <v>2714</v>
      </c>
      <c r="I1555" s="5" t="s">
        <v>6480</v>
      </c>
      <c r="J1555" s="5" t="s">
        <v>6481</v>
      </c>
      <c r="K1555" s="5" t="s">
        <v>27</v>
      </c>
      <c r="L1555" s="10">
        <v>44406</v>
      </c>
      <c r="M1555" s="5" t="s">
        <v>1303</v>
      </c>
      <c r="N1555" s="5" t="s">
        <v>30</v>
      </c>
      <c r="O1555" s="10"/>
      <c r="P1555" s="5"/>
      <c r="Q1555" s="5" t="s">
        <v>30</v>
      </c>
      <c r="R1555" s="5"/>
      <c r="S1555" s="5"/>
    </row>
    <row r="1556" customFormat="1" spans="1:19">
      <c r="A1556" s="5">
        <v>1553</v>
      </c>
      <c r="B1556" s="5" t="s">
        <v>6482</v>
      </c>
      <c r="C1556" s="5"/>
      <c r="D1556" s="5" t="s">
        <v>307</v>
      </c>
      <c r="E1556" s="5" t="s">
        <v>1639</v>
      </c>
      <c r="F1556" s="5" t="s">
        <v>24</v>
      </c>
      <c r="G1556" s="5">
        <v>17</v>
      </c>
      <c r="H1556" s="5" t="s">
        <v>17666</v>
      </c>
      <c r="I1556" s="5" t="s">
        <v>6484</v>
      </c>
      <c r="J1556" s="5">
        <v>15078638131</v>
      </c>
      <c r="K1556" s="5" t="s">
        <v>27</v>
      </c>
      <c r="L1556" s="10">
        <v>44394</v>
      </c>
      <c r="M1556" s="5" t="s">
        <v>28</v>
      </c>
      <c r="N1556" s="5" t="s">
        <v>30</v>
      </c>
      <c r="O1556" s="10"/>
      <c r="P1556" s="5"/>
      <c r="Q1556" s="5" t="s">
        <v>30</v>
      </c>
      <c r="R1556" s="5" t="s">
        <v>6485</v>
      </c>
      <c r="S1556" s="5"/>
    </row>
    <row r="1557" customFormat="1" spans="1:19">
      <c r="A1557" s="5">
        <v>1554</v>
      </c>
      <c r="B1557" s="5" t="s">
        <v>6486</v>
      </c>
      <c r="C1557" s="5"/>
      <c r="D1557" s="5" t="s">
        <v>307</v>
      </c>
      <c r="E1557" s="5" t="s">
        <v>6487</v>
      </c>
      <c r="F1557" s="5" t="s">
        <v>143</v>
      </c>
      <c r="G1557" s="5">
        <v>17</v>
      </c>
      <c r="H1557" s="5" t="s">
        <v>6488</v>
      </c>
      <c r="I1557" s="5" t="s">
        <v>6489</v>
      </c>
      <c r="J1557" s="5">
        <v>13557280001</v>
      </c>
      <c r="K1557" s="5" t="s">
        <v>27</v>
      </c>
      <c r="L1557" s="10">
        <v>44406</v>
      </c>
      <c r="M1557" s="5" t="s">
        <v>6490</v>
      </c>
      <c r="N1557" s="5" t="s">
        <v>30</v>
      </c>
      <c r="O1557" s="10"/>
      <c r="P1557" s="5"/>
      <c r="Q1557" s="5" t="s">
        <v>30</v>
      </c>
      <c r="R1557" s="5"/>
      <c r="S1557" s="5"/>
    </row>
    <row r="1558" customFormat="1" spans="1:19">
      <c r="A1558" s="5">
        <v>1555</v>
      </c>
      <c r="B1558" s="5" t="s">
        <v>6491</v>
      </c>
      <c r="C1558" s="5"/>
      <c r="D1558" s="5" t="s">
        <v>307</v>
      </c>
      <c r="E1558" s="5" t="s">
        <v>6492</v>
      </c>
      <c r="F1558" s="5" t="s">
        <v>24</v>
      </c>
      <c r="G1558" s="5">
        <v>21</v>
      </c>
      <c r="H1558" s="5" t="s">
        <v>19214</v>
      </c>
      <c r="I1558" s="5" t="s">
        <v>6493</v>
      </c>
      <c r="J1558" s="5">
        <v>15277892635</v>
      </c>
      <c r="K1558" s="5" t="s">
        <v>27</v>
      </c>
      <c r="L1558" s="10">
        <v>44331</v>
      </c>
      <c r="M1558" s="5" t="s">
        <v>3645</v>
      </c>
      <c r="N1558" s="5" t="s">
        <v>27</v>
      </c>
      <c r="O1558" s="10">
        <v>44366</v>
      </c>
      <c r="P1558" s="5" t="s">
        <v>5124</v>
      </c>
      <c r="Q1558" s="5" t="s">
        <v>30</v>
      </c>
      <c r="R1558" s="5"/>
      <c r="S1558" s="5"/>
    </row>
    <row r="1559" customFormat="1" spans="1:19">
      <c r="A1559" s="5">
        <v>1556</v>
      </c>
      <c r="B1559" s="5" t="s">
        <v>6494</v>
      </c>
      <c r="C1559" s="5"/>
      <c r="D1559" s="5" t="s">
        <v>312</v>
      </c>
      <c r="E1559" s="5" t="s">
        <v>6495</v>
      </c>
      <c r="F1559" s="5" t="s">
        <v>24</v>
      </c>
      <c r="G1559" s="5">
        <v>19</v>
      </c>
      <c r="H1559" s="5" t="s">
        <v>688</v>
      </c>
      <c r="I1559" s="5" t="s">
        <v>6496</v>
      </c>
      <c r="J1559" s="5">
        <v>18176117687</v>
      </c>
      <c r="K1559" s="5" t="s">
        <v>27</v>
      </c>
      <c r="L1559" s="10">
        <v>44331</v>
      </c>
      <c r="M1559" s="5" t="s">
        <v>5175</v>
      </c>
      <c r="N1559" s="5" t="s">
        <v>27</v>
      </c>
      <c r="O1559" s="10">
        <v>44366</v>
      </c>
      <c r="P1559" s="5" t="s">
        <v>28</v>
      </c>
      <c r="Q1559" s="5"/>
      <c r="R1559" s="5"/>
      <c r="S1559" s="5"/>
    </row>
    <row r="1560" customFormat="1" spans="1:19">
      <c r="A1560" s="5">
        <v>1557</v>
      </c>
      <c r="B1560" s="5" t="s">
        <v>6497</v>
      </c>
      <c r="C1560" s="5"/>
      <c r="D1560" s="5" t="s">
        <v>312</v>
      </c>
      <c r="E1560" s="12" t="s">
        <v>6498</v>
      </c>
      <c r="F1560" s="12" t="s">
        <v>24</v>
      </c>
      <c r="G1560" s="12">
        <v>20</v>
      </c>
      <c r="H1560" s="12" t="s">
        <v>19215</v>
      </c>
      <c r="I1560" s="12" t="s">
        <v>3770</v>
      </c>
      <c r="J1560" s="12">
        <v>17776576098</v>
      </c>
      <c r="K1560" s="12" t="s">
        <v>27</v>
      </c>
      <c r="L1560" s="13">
        <v>44331</v>
      </c>
      <c r="M1560" s="12" t="s">
        <v>5175</v>
      </c>
      <c r="N1560" s="12" t="s">
        <v>27</v>
      </c>
      <c r="O1560" s="13">
        <v>44366</v>
      </c>
      <c r="P1560" s="12" t="s">
        <v>28</v>
      </c>
      <c r="Q1560" s="12"/>
      <c r="R1560" s="12"/>
      <c r="S1560" s="12"/>
    </row>
    <row r="1561" customFormat="1" spans="1:19">
      <c r="A1561" s="5">
        <v>1558</v>
      </c>
      <c r="B1561" s="5" t="s">
        <v>6500</v>
      </c>
      <c r="C1561" s="5"/>
      <c r="D1561" s="5" t="s">
        <v>312</v>
      </c>
      <c r="E1561" s="12" t="s">
        <v>6501</v>
      </c>
      <c r="F1561" s="12" t="s">
        <v>24</v>
      </c>
      <c r="G1561" s="12">
        <v>18</v>
      </c>
      <c r="H1561" s="12" t="s">
        <v>6502</v>
      </c>
      <c r="I1561" s="12" t="s">
        <v>6503</v>
      </c>
      <c r="J1561" s="12">
        <v>13481849560</v>
      </c>
      <c r="K1561" s="12" t="s">
        <v>27</v>
      </c>
      <c r="L1561" s="13">
        <v>44331</v>
      </c>
      <c r="M1561" s="12" t="s">
        <v>5175</v>
      </c>
      <c r="N1561" s="12" t="s">
        <v>27</v>
      </c>
      <c r="O1561" s="13">
        <v>44366</v>
      </c>
      <c r="P1561" s="12" t="s">
        <v>28</v>
      </c>
      <c r="Q1561" s="12"/>
      <c r="R1561" s="12"/>
      <c r="S1561" s="12"/>
    </row>
    <row r="1562" customFormat="1" spans="1:19">
      <c r="A1562" s="5">
        <v>1559</v>
      </c>
      <c r="B1562" s="5" t="s">
        <v>6504</v>
      </c>
      <c r="C1562" s="5"/>
      <c r="D1562" s="5" t="s">
        <v>312</v>
      </c>
      <c r="E1562" s="12" t="s">
        <v>6505</v>
      </c>
      <c r="F1562" s="12" t="s">
        <v>24</v>
      </c>
      <c r="G1562" s="12">
        <v>18</v>
      </c>
      <c r="H1562" s="12" t="s">
        <v>6506</v>
      </c>
      <c r="I1562" s="12" t="s">
        <v>6507</v>
      </c>
      <c r="J1562" s="12">
        <v>17377449268</v>
      </c>
      <c r="K1562" s="12" t="s">
        <v>27</v>
      </c>
      <c r="L1562" s="13">
        <v>44331</v>
      </c>
      <c r="M1562" s="12" t="s">
        <v>5175</v>
      </c>
      <c r="N1562" s="12" t="s">
        <v>27</v>
      </c>
      <c r="O1562" s="13">
        <v>44366</v>
      </c>
      <c r="P1562" s="12" t="s">
        <v>6508</v>
      </c>
      <c r="Q1562" s="12"/>
      <c r="R1562" s="12"/>
      <c r="S1562" s="12"/>
    </row>
    <row r="1563" customFormat="1" spans="1:19">
      <c r="A1563" s="5">
        <v>1560</v>
      </c>
      <c r="B1563" s="5" t="s">
        <v>6509</v>
      </c>
      <c r="C1563" s="5"/>
      <c r="D1563" s="5" t="s">
        <v>312</v>
      </c>
      <c r="E1563" s="12" t="s">
        <v>6510</v>
      </c>
      <c r="F1563" s="12" t="s">
        <v>24</v>
      </c>
      <c r="G1563" s="12">
        <v>17</v>
      </c>
      <c r="H1563" s="12" t="s">
        <v>6511</v>
      </c>
      <c r="I1563" s="12" t="s">
        <v>6512</v>
      </c>
      <c r="J1563" s="12">
        <v>18776810149</v>
      </c>
      <c r="K1563" s="12" t="s">
        <v>27</v>
      </c>
      <c r="L1563" s="13">
        <v>44399</v>
      </c>
      <c r="M1563" s="12" t="s">
        <v>133</v>
      </c>
      <c r="N1563" s="12" t="s">
        <v>30</v>
      </c>
      <c r="O1563" s="13"/>
      <c r="P1563" s="12"/>
      <c r="Q1563" s="12"/>
      <c r="R1563" s="12" t="s">
        <v>6513</v>
      </c>
      <c r="S1563" s="12"/>
    </row>
    <row r="1564" customFormat="1" spans="1:19">
      <c r="A1564" s="5">
        <v>1561</v>
      </c>
      <c r="B1564" s="5" t="s">
        <v>6514</v>
      </c>
      <c r="C1564" s="5"/>
      <c r="D1564" s="5" t="s">
        <v>312</v>
      </c>
      <c r="E1564" s="12" t="s">
        <v>6515</v>
      </c>
      <c r="F1564" s="12" t="s">
        <v>24</v>
      </c>
      <c r="G1564" s="12">
        <v>17</v>
      </c>
      <c r="H1564" s="12" t="s">
        <v>6516</v>
      </c>
      <c r="I1564" s="12" t="s">
        <v>6517</v>
      </c>
      <c r="J1564" s="12">
        <v>17777938737</v>
      </c>
      <c r="K1564" s="12" t="s">
        <v>27</v>
      </c>
      <c r="L1564" s="13">
        <v>44405</v>
      </c>
      <c r="M1564" s="12" t="s">
        <v>133</v>
      </c>
      <c r="N1564" s="12" t="s">
        <v>30</v>
      </c>
      <c r="O1564" s="13"/>
      <c r="P1564" s="12"/>
      <c r="Q1564" s="12"/>
      <c r="R1564" s="12"/>
      <c r="S1564" s="12"/>
    </row>
    <row r="1565" customFormat="1" spans="1:19">
      <c r="A1565" s="5">
        <v>1562</v>
      </c>
      <c r="B1565" s="5" t="s">
        <v>6518</v>
      </c>
      <c r="C1565" s="5"/>
      <c r="D1565" s="5" t="s">
        <v>312</v>
      </c>
      <c r="E1565" s="12" t="s">
        <v>6519</v>
      </c>
      <c r="F1565" s="12" t="s">
        <v>24</v>
      </c>
      <c r="G1565" s="12">
        <v>18</v>
      </c>
      <c r="H1565" s="12" t="s">
        <v>19216</v>
      </c>
      <c r="I1565" s="12" t="s">
        <v>6520</v>
      </c>
      <c r="J1565" s="12">
        <v>19127012884</v>
      </c>
      <c r="K1565" s="12" t="s">
        <v>27</v>
      </c>
      <c r="L1565" s="13">
        <v>44331</v>
      </c>
      <c r="M1565" s="12" t="s">
        <v>3645</v>
      </c>
      <c r="N1565" s="12" t="s">
        <v>27</v>
      </c>
      <c r="O1565" s="13">
        <v>44366</v>
      </c>
      <c r="P1565" s="12" t="s">
        <v>2172</v>
      </c>
      <c r="Q1565" s="12"/>
      <c r="R1565" s="12"/>
      <c r="S1565" s="12"/>
    </row>
    <row r="1566" customFormat="1" spans="1:19">
      <c r="A1566" s="5">
        <v>1563</v>
      </c>
      <c r="B1566" s="5" t="s">
        <v>6521</v>
      </c>
      <c r="C1566" s="5"/>
      <c r="D1566" s="5" t="s">
        <v>312</v>
      </c>
      <c r="E1566" s="12" t="s">
        <v>6522</v>
      </c>
      <c r="F1566" s="12" t="s">
        <v>24</v>
      </c>
      <c r="G1566" s="12">
        <v>17</v>
      </c>
      <c r="H1566" s="12" t="s">
        <v>2417</v>
      </c>
      <c r="I1566" s="12" t="s">
        <v>6523</v>
      </c>
      <c r="J1566" s="12">
        <v>18276682875</v>
      </c>
      <c r="K1566" s="12" t="s">
        <v>27</v>
      </c>
      <c r="L1566" s="13">
        <v>44394</v>
      </c>
      <c r="M1566" s="12" t="s">
        <v>2172</v>
      </c>
      <c r="N1566" s="12" t="s">
        <v>27</v>
      </c>
      <c r="O1566" s="13">
        <v>44416</v>
      </c>
      <c r="P1566" s="12" t="s">
        <v>2172</v>
      </c>
      <c r="Q1566" s="12" t="s">
        <v>30</v>
      </c>
      <c r="R1566" s="12" t="s">
        <v>1517</v>
      </c>
      <c r="S1566" s="12"/>
    </row>
    <row r="1567" customFormat="1" spans="1:19">
      <c r="A1567" s="5">
        <v>1564</v>
      </c>
      <c r="B1567" s="5" t="s">
        <v>6524</v>
      </c>
      <c r="C1567" s="5"/>
      <c r="D1567" s="5" t="s">
        <v>312</v>
      </c>
      <c r="E1567" s="12" t="s">
        <v>6525</v>
      </c>
      <c r="F1567" s="12" t="s">
        <v>143</v>
      </c>
      <c r="G1567" s="12">
        <v>17</v>
      </c>
      <c r="H1567" s="12" t="s">
        <v>6526</v>
      </c>
      <c r="I1567" s="12" t="s">
        <v>6527</v>
      </c>
      <c r="J1567" s="12">
        <v>15913691128</v>
      </c>
      <c r="K1567" s="12" t="s">
        <v>27</v>
      </c>
      <c r="L1567" s="13">
        <v>44397</v>
      </c>
      <c r="M1567" s="12" t="s">
        <v>6528</v>
      </c>
      <c r="N1567" s="12" t="s">
        <v>30</v>
      </c>
      <c r="O1567" s="13"/>
      <c r="P1567" s="12"/>
      <c r="Q1567" s="12"/>
      <c r="R1567" s="12"/>
      <c r="S1567" s="12"/>
    </row>
    <row r="1568" customFormat="1" spans="1:19">
      <c r="A1568" s="5">
        <v>1565</v>
      </c>
      <c r="B1568" s="5" t="s">
        <v>6529</v>
      </c>
      <c r="C1568" s="5"/>
      <c r="D1568" s="5" t="s">
        <v>312</v>
      </c>
      <c r="E1568" s="12" t="s">
        <v>6530</v>
      </c>
      <c r="F1568" s="12" t="s">
        <v>24</v>
      </c>
      <c r="G1568" s="12">
        <v>16</v>
      </c>
      <c r="H1568" s="12" t="s">
        <v>6413</v>
      </c>
      <c r="I1568" s="12" t="s">
        <v>6531</v>
      </c>
      <c r="J1568" s="12">
        <v>18776879820</v>
      </c>
      <c r="K1568" s="12" t="s">
        <v>27</v>
      </c>
      <c r="L1568" s="13">
        <v>44396</v>
      </c>
      <c r="M1568" s="12" t="s">
        <v>68</v>
      </c>
      <c r="N1568" s="12" t="s">
        <v>30</v>
      </c>
      <c r="O1568" s="13"/>
      <c r="P1568" s="12"/>
      <c r="Q1568" s="12"/>
      <c r="R1568" s="12"/>
      <c r="S1568" s="12"/>
    </row>
    <row r="1569" customFormat="1" spans="1:19">
      <c r="A1569" s="5">
        <v>1566</v>
      </c>
      <c r="B1569" s="5" t="s">
        <v>6532</v>
      </c>
      <c r="C1569" s="5"/>
      <c r="D1569" s="5" t="s">
        <v>312</v>
      </c>
      <c r="E1569" s="12" t="s">
        <v>6533</v>
      </c>
      <c r="F1569" s="12" t="s">
        <v>24</v>
      </c>
      <c r="G1569" s="12">
        <v>17</v>
      </c>
      <c r="H1569" s="12" t="s">
        <v>6534</v>
      </c>
      <c r="I1569" s="12" t="s">
        <v>6535</v>
      </c>
      <c r="J1569" s="12">
        <v>18820187619</v>
      </c>
      <c r="K1569" s="12" t="s">
        <v>27</v>
      </c>
      <c r="L1569" s="13">
        <v>44396</v>
      </c>
      <c r="M1569" s="12" t="s">
        <v>68</v>
      </c>
      <c r="N1569" s="12" t="s">
        <v>30</v>
      </c>
      <c r="O1569" s="13"/>
      <c r="P1569" s="12"/>
      <c r="Q1569" s="12"/>
      <c r="R1569" s="12"/>
      <c r="S1569" s="12"/>
    </row>
    <row r="1570" customFormat="1" spans="1:19">
      <c r="A1570" s="5">
        <v>1567</v>
      </c>
      <c r="B1570" s="5" t="s">
        <v>6536</v>
      </c>
      <c r="C1570" s="5"/>
      <c r="D1570" s="5" t="s">
        <v>312</v>
      </c>
      <c r="E1570" s="12" t="s">
        <v>6537</v>
      </c>
      <c r="F1570" s="12" t="s">
        <v>24</v>
      </c>
      <c r="G1570" s="12">
        <v>16</v>
      </c>
      <c r="H1570" s="12" t="s">
        <v>6538</v>
      </c>
      <c r="I1570" s="12" t="s">
        <v>6539</v>
      </c>
      <c r="J1570" s="12">
        <v>1527789570</v>
      </c>
      <c r="K1570" s="12" t="s">
        <v>27</v>
      </c>
      <c r="L1570" s="13">
        <v>44396</v>
      </c>
      <c r="M1570" s="12" t="s">
        <v>2455</v>
      </c>
      <c r="N1570" s="12" t="s">
        <v>30</v>
      </c>
      <c r="O1570" s="13"/>
      <c r="P1570" s="12"/>
      <c r="Q1570" s="12"/>
      <c r="R1570" s="12" t="s">
        <v>6540</v>
      </c>
      <c r="S1570" s="12"/>
    </row>
    <row r="1571" customFormat="1" spans="1:19">
      <c r="A1571" s="5">
        <v>1568</v>
      </c>
      <c r="B1571" s="5" t="s">
        <v>6541</v>
      </c>
      <c r="C1571" s="5"/>
      <c r="D1571" s="5" t="s">
        <v>312</v>
      </c>
      <c r="E1571" s="12" t="s">
        <v>6542</v>
      </c>
      <c r="F1571" s="12" t="s">
        <v>24</v>
      </c>
      <c r="G1571" s="12">
        <v>18</v>
      </c>
      <c r="H1571" s="12" t="s">
        <v>6543</v>
      </c>
      <c r="I1571" s="12" t="s">
        <v>6544</v>
      </c>
      <c r="J1571" s="12">
        <v>15322434389</v>
      </c>
      <c r="K1571" s="12" t="s">
        <v>27</v>
      </c>
      <c r="L1571" s="13">
        <v>44331</v>
      </c>
      <c r="M1571" s="12" t="s">
        <v>3645</v>
      </c>
      <c r="N1571" s="12" t="s">
        <v>27</v>
      </c>
      <c r="O1571" s="13">
        <v>44366</v>
      </c>
      <c r="P1571" s="12" t="s">
        <v>28</v>
      </c>
      <c r="Q1571" s="12"/>
      <c r="R1571" s="12"/>
      <c r="S1571" s="12"/>
    </row>
    <row r="1572" customFormat="1" spans="1:19">
      <c r="A1572" s="5">
        <v>1569</v>
      </c>
      <c r="B1572" s="5" t="s">
        <v>6545</v>
      </c>
      <c r="C1572" s="5"/>
      <c r="D1572" s="5" t="s">
        <v>312</v>
      </c>
      <c r="E1572" s="12" t="s">
        <v>6546</v>
      </c>
      <c r="F1572" s="12" t="s">
        <v>24</v>
      </c>
      <c r="G1572" s="12">
        <v>16</v>
      </c>
      <c r="H1572" s="12" t="s">
        <v>6547</v>
      </c>
      <c r="I1572" s="12" t="s">
        <v>6548</v>
      </c>
      <c r="J1572" s="12">
        <v>18978760818</v>
      </c>
      <c r="K1572" s="12" t="s">
        <v>27</v>
      </c>
      <c r="L1572" s="13">
        <v>44394</v>
      </c>
      <c r="M1572" s="12" t="s">
        <v>28</v>
      </c>
      <c r="N1572" s="12" t="s">
        <v>30</v>
      </c>
      <c r="O1572" s="13"/>
      <c r="P1572" s="12"/>
      <c r="Q1572" s="12" t="s">
        <v>30</v>
      </c>
      <c r="R1572" s="12" t="s">
        <v>1517</v>
      </c>
      <c r="S1572" s="12"/>
    </row>
    <row r="1573" customFormat="1" spans="1:19">
      <c r="A1573" s="5">
        <v>1570</v>
      </c>
      <c r="B1573" s="5" t="s">
        <v>6549</v>
      </c>
      <c r="C1573" s="5"/>
      <c r="D1573" s="5" t="s">
        <v>312</v>
      </c>
      <c r="E1573" s="12" t="s">
        <v>6550</v>
      </c>
      <c r="F1573" s="12" t="s">
        <v>24</v>
      </c>
      <c r="G1573" s="12">
        <v>16</v>
      </c>
      <c r="H1573" s="12" t="s">
        <v>6551</v>
      </c>
      <c r="I1573" s="12" t="s">
        <v>6552</v>
      </c>
      <c r="J1573" s="12">
        <v>13471872728</v>
      </c>
      <c r="K1573" s="12" t="s">
        <v>27</v>
      </c>
      <c r="L1573" s="13">
        <v>44331</v>
      </c>
      <c r="M1573" s="12" t="s">
        <v>1288</v>
      </c>
      <c r="N1573" s="12" t="s">
        <v>30</v>
      </c>
      <c r="O1573" s="13"/>
      <c r="P1573" s="12"/>
      <c r="Q1573" s="12"/>
      <c r="R1573" s="12"/>
      <c r="S1573" s="12"/>
    </row>
    <row r="1574" customFormat="1" spans="1:19">
      <c r="A1574" s="5">
        <v>1571</v>
      </c>
      <c r="B1574" s="5" t="s">
        <v>6553</v>
      </c>
      <c r="C1574" s="5"/>
      <c r="D1574" s="5" t="s">
        <v>312</v>
      </c>
      <c r="E1574" s="12" t="s">
        <v>6554</v>
      </c>
      <c r="F1574" s="12" t="s">
        <v>24</v>
      </c>
      <c r="G1574" s="12">
        <v>17</v>
      </c>
      <c r="H1574" s="12" t="s">
        <v>17673</v>
      </c>
      <c r="I1574" s="12" t="s">
        <v>6555</v>
      </c>
      <c r="J1574" s="12">
        <v>15878685711</v>
      </c>
      <c r="K1574" s="12" t="s">
        <v>27</v>
      </c>
      <c r="L1574" s="13">
        <v>44406</v>
      </c>
      <c r="M1574" s="12" t="s">
        <v>2455</v>
      </c>
      <c r="N1574" s="12" t="s">
        <v>30</v>
      </c>
      <c r="O1574" s="13"/>
      <c r="P1574" s="12"/>
      <c r="Q1574" s="12"/>
      <c r="R1574" s="12"/>
      <c r="S1574" s="12"/>
    </row>
    <row r="1575" customFormat="1" spans="1:19">
      <c r="A1575" s="5">
        <v>1572</v>
      </c>
      <c r="B1575" s="5" t="s">
        <v>6556</v>
      </c>
      <c r="C1575" s="5"/>
      <c r="D1575" s="5" t="s">
        <v>312</v>
      </c>
      <c r="E1575" s="12" t="s">
        <v>6557</v>
      </c>
      <c r="F1575" s="12" t="s">
        <v>143</v>
      </c>
      <c r="G1575" s="12">
        <v>15</v>
      </c>
      <c r="H1575" s="12" t="s">
        <v>6558</v>
      </c>
      <c r="I1575" s="12" t="s">
        <v>6559</v>
      </c>
      <c r="J1575" s="12">
        <v>15296505061</v>
      </c>
      <c r="K1575" s="12" t="s">
        <v>27</v>
      </c>
      <c r="L1575" s="13">
        <v>44396</v>
      </c>
      <c r="M1575" s="12" t="s">
        <v>3693</v>
      </c>
      <c r="N1575" s="12" t="s">
        <v>30</v>
      </c>
      <c r="O1575" s="13"/>
      <c r="P1575" s="12"/>
      <c r="Q1575" s="12"/>
      <c r="R1575" s="12"/>
      <c r="S1575" s="12"/>
    </row>
    <row r="1576" customFormat="1" spans="1:19">
      <c r="A1576" s="5">
        <v>1573</v>
      </c>
      <c r="B1576" s="5" t="s">
        <v>6560</v>
      </c>
      <c r="C1576" s="5"/>
      <c r="D1576" s="5" t="s">
        <v>312</v>
      </c>
      <c r="E1576" s="12" t="s">
        <v>6561</v>
      </c>
      <c r="F1576" s="12" t="s">
        <v>143</v>
      </c>
      <c r="G1576" s="12">
        <v>18</v>
      </c>
      <c r="H1576" s="12" t="s">
        <v>6562</v>
      </c>
      <c r="I1576" s="12" t="s">
        <v>6563</v>
      </c>
      <c r="J1576" s="12">
        <v>13347685575</v>
      </c>
      <c r="K1576" s="12" t="s">
        <v>27</v>
      </c>
      <c r="L1576" s="13">
        <v>44331</v>
      </c>
      <c r="M1576" s="12" t="s">
        <v>6564</v>
      </c>
      <c r="N1576" s="12" t="s">
        <v>27</v>
      </c>
      <c r="O1576" s="13">
        <v>44366</v>
      </c>
      <c r="P1576" s="12" t="s">
        <v>2172</v>
      </c>
      <c r="Q1576" s="12"/>
      <c r="R1576" s="12"/>
      <c r="S1576" s="12"/>
    </row>
    <row r="1577" customFormat="1" spans="1:19">
      <c r="A1577" s="5">
        <v>1574</v>
      </c>
      <c r="B1577" s="5" t="s">
        <v>6565</v>
      </c>
      <c r="C1577" s="5"/>
      <c r="D1577" s="5" t="s">
        <v>312</v>
      </c>
      <c r="E1577" s="12" t="s">
        <v>4597</v>
      </c>
      <c r="F1577" s="12" t="s">
        <v>143</v>
      </c>
      <c r="G1577" s="12">
        <v>17</v>
      </c>
      <c r="H1577" s="12" t="s">
        <v>17674</v>
      </c>
      <c r="I1577" s="12" t="s">
        <v>6567</v>
      </c>
      <c r="J1577" s="12">
        <v>15362549065</v>
      </c>
      <c r="K1577" s="12" t="s">
        <v>27</v>
      </c>
      <c r="L1577" s="13">
        <v>44395</v>
      </c>
      <c r="M1577" s="12" t="s">
        <v>6568</v>
      </c>
      <c r="N1577" s="12" t="s">
        <v>30</v>
      </c>
      <c r="O1577" s="13"/>
      <c r="P1577" s="12"/>
      <c r="Q1577" s="12"/>
      <c r="R1577" s="12"/>
      <c r="S1577" s="12"/>
    </row>
    <row r="1578" customFormat="1" spans="1:19">
      <c r="A1578" s="5">
        <v>1575</v>
      </c>
      <c r="B1578" s="5" t="s">
        <v>6569</v>
      </c>
      <c r="C1578" s="5"/>
      <c r="D1578" s="5" t="s">
        <v>312</v>
      </c>
      <c r="E1578" s="12" t="s">
        <v>6570</v>
      </c>
      <c r="F1578" s="12" t="s">
        <v>143</v>
      </c>
      <c r="G1578" s="12">
        <v>17</v>
      </c>
      <c r="H1578" s="12" t="s">
        <v>3908</v>
      </c>
      <c r="I1578" s="12" t="s">
        <v>6571</v>
      </c>
      <c r="J1578" s="12">
        <v>13679845091</v>
      </c>
      <c r="K1578" s="12" t="s">
        <v>27</v>
      </c>
      <c r="L1578" s="13">
        <v>44396</v>
      </c>
      <c r="M1578" s="12" t="s">
        <v>4424</v>
      </c>
      <c r="N1578" s="12" t="s">
        <v>30</v>
      </c>
      <c r="O1578" s="13"/>
      <c r="P1578" s="12"/>
      <c r="Q1578" s="12"/>
      <c r="R1578" s="12"/>
      <c r="S1578" s="12"/>
    </row>
    <row r="1579" customFormat="1" spans="1:19">
      <c r="A1579" s="5">
        <v>1576</v>
      </c>
      <c r="B1579" s="5" t="s">
        <v>6572</v>
      </c>
      <c r="C1579" s="5"/>
      <c r="D1579" s="5" t="s">
        <v>312</v>
      </c>
      <c r="E1579" s="12" t="s">
        <v>6573</v>
      </c>
      <c r="F1579" s="12" t="s">
        <v>143</v>
      </c>
      <c r="G1579" s="12">
        <v>17</v>
      </c>
      <c r="H1579" s="12" t="s">
        <v>17675</v>
      </c>
      <c r="I1579" s="12" t="s">
        <v>6575</v>
      </c>
      <c r="J1579" s="12">
        <v>15177894149</v>
      </c>
      <c r="K1579" s="12" t="s">
        <v>27</v>
      </c>
      <c r="L1579" s="13">
        <v>44395</v>
      </c>
      <c r="M1579" s="12" t="s">
        <v>98</v>
      </c>
      <c r="N1579" s="12" t="s">
        <v>30</v>
      </c>
      <c r="O1579" s="13"/>
      <c r="P1579" s="12"/>
      <c r="Q1579" s="12"/>
      <c r="R1579" s="12"/>
      <c r="S1579" s="12"/>
    </row>
    <row r="1580" customFormat="1" spans="1:19">
      <c r="A1580" s="5">
        <v>1577</v>
      </c>
      <c r="B1580" s="5" t="s">
        <v>6576</v>
      </c>
      <c r="C1580" s="5"/>
      <c r="D1580" s="5" t="s">
        <v>312</v>
      </c>
      <c r="E1580" s="12" t="s">
        <v>6577</v>
      </c>
      <c r="F1580" s="12" t="s">
        <v>143</v>
      </c>
      <c r="G1580" s="12">
        <v>16</v>
      </c>
      <c r="H1580" s="12" t="s">
        <v>17676</v>
      </c>
      <c r="I1580" s="12" t="s">
        <v>6579</v>
      </c>
      <c r="J1580" s="12">
        <v>15296078166</v>
      </c>
      <c r="K1580" s="12" t="s">
        <v>27</v>
      </c>
      <c r="L1580" s="13">
        <v>44395</v>
      </c>
      <c r="M1580" s="12" t="s">
        <v>2455</v>
      </c>
      <c r="N1580" s="12" t="s">
        <v>30</v>
      </c>
      <c r="O1580" s="13"/>
      <c r="P1580" s="12"/>
      <c r="Q1580" s="12"/>
      <c r="R1580" s="12"/>
      <c r="S1580" s="12"/>
    </row>
    <row r="1581" customFormat="1" spans="1:19">
      <c r="A1581" s="5">
        <v>1578</v>
      </c>
      <c r="B1581" s="5" t="s">
        <v>6580</v>
      </c>
      <c r="C1581" s="5"/>
      <c r="D1581" s="5" t="s">
        <v>312</v>
      </c>
      <c r="E1581" s="12" t="s">
        <v>6581</v>
      </c>
      <c r="F1581" s="12" t="s">
        <v>24</v>
      </c>
      <c r="G1581" s="12">
        <v>18</v>
      </c>
      <c r="H1581" s="12" t="s">
        <v>6582</v>
      </c>
      <c r="I1581" s="12" t="s">
        <v>6583</v>
      </c>
      <c r="J1581" s="12">
        <v>19907789757</v>
      </c>
      <c r="K1581" s="12" t="s">
        <v>27</v>
      </c>
      <c r="L1581" s="13">
        <v>44331</v>
      </c>
      <c r="M1581" s="12" t="s">
        <v>5175</v>
      </c>
      <c r="N1581" s="12" t="s">
        <v>27</v>
      </c>
      <c r="O1581" s="13">
        <v>44366</v>
      </c>
      <c r="P1581" s="12" t="s">
        <v>28</v>
      </c>
      <c r="Q1581" s="12"/>
      <c r="R1581" s="12"/>
      <c r="S1581" s="12"/>
    </row>
    <row r="1582" customFormat="1" spans="1:19">
      <c r="A1582" s="5">
        <v>1579</v>
      </c>
      <c r="B1582" s="5" t="s">
        <v>6584</v>
      </c>
      <c r="C1582" s="5"/>
      <c r="D1582" s="5" t="s">
        <v>312</v>
      </c>
      <c r="E1582" s="12" t="s">
        <v>6585</v>
      </c>
      <c r="F1582" s="12" t="s">
        <v>143</v>
      </c>
      <c r="G1582" s="12">
        <v>17</v>
      </c>
      <c r="H1582" s="12" t="s">
        <v>6586</v>
      </c>
      <c r="I1582" s="12" t="s">
        <v>6587</v>
      </c>
      <c r="J1582" s="12">
        <v>13877821746</v>
      </c>
      <c r="K1582" s="12" t="s">
        <v>27</v>
      </c>
      <c r="L1582" s="13">
        <v>44395</v>
      </c>
      <c r="M1582" s="12" t="s">
        <v>2172</v>
      </c>
      <c r="N1582" s="12" t="s">
        <v>30</v>
      </c>
      <c r="O1582" s="13"/>
      <c r="P1582" s="12"/>
      <c r="Q1582" s="12"/>
      <c r="R1582" s="12" t="s">
        <v>1517</v>
      </c>
      <c r="S1582" s="12"/>
    </row>
    <row r="1583" customFormat="1" spans="1:19">
      <c r="A1583" s="5">
        <v>1580</v>
      </c>
      <c r="B1583" s="5" t="s">
        <v>6588</v>
      </c>
      <c r="C1583" s="5"/>
      <c r="D1583" s="5" t="s">
        <v>312</v>
      </c>
      <c r="E1583" s="12" t="s">
        <v>6589</v>
      </c>
      <c r="F1583" s="12" t="s">
        <v>24</v>
      </c>
      <c r="G1583" s="12">
        <v>17</v>
      </c>
      <c r="H1583" s="12" t="s">
        <v>17677</v>
      </c>
      <c r="I1583" s="12" t="s">
        <v>6424</v>
      </c>
      <c r="J1583" s="12">
        <v>18977893579</v>
      </c>
      <c r="K1583" s="12" t="s">
        <v>27</v>
      </c>
      <c r="L1583" s="13">
        <v>44399</v>
      </c>
      <c r="M1583" s="12" t="s">
        <v>6591</v>
      </c>
      <c r="N1583" s="12" t="s">
        <v>30</v>
      </c>
      <c r="O1583" s="13"/>
      <c r="P1583" s="12"/>
      <c r="Q1583" s="12"/>
      <c r="R1583" s="12"/>
      <c r="S1583" s="12"/>
    </row>
    <row r="1584" customFormat="1" spans="1:19">
      <c r="A1584" s="5">
        <v>1581</v>
      </c>
      <c r="B1584" s="5" t="s">
        <v>6592</v>
      </c>
      <c r="C1584" s="5"/>
      <c r="D1584" s="5" t="s">
        <v>312</v>
      </c>
      <c r="E1584" s="12" t="s">
        <v>6593</v>
      </c>
      <c r="F1584" s="12" t="s">
        <v>143</v>
      </c>
      <c r="G1584" s="12">
        <v>20</v>
      </c>
      <c r="H1584" s="12" t="s">
        <v>6594</v>
      </c>
      <c r="I1584" s="12" t="s">
        <v>6595</v>
      </c>
      <c r="J1584" s="12">
        <v>18176119477</v>
      </c>
      <c r="K1584" s="12" t="s">
        <v>27</v>
      </c>
      <c r="L1584" s="13">
        <v>44331</v>
      </c>
      <c r="M1584" s="12" t="s">
        <v>5175</v>
      </c>
      <c r="N1584" s="12" t="s">
        <v>30</v>
      </c>
      <c r="O1584" s="13"/>
      <c r="P1584" s="12"/>
      <c r="Q1584" s="12"/>
      <c r="R1584" s="12"/>
      <c r="S1584" s="12"/>
    </row>
    <row r="1585" customFormat="1" spans="1:19">
      <c r="A1585" s="5">
        <v>1582</v>
      </c>
      <c r="B1585" s="5" t="s">
        <v>6596</v>
      </c>
      <c r="C1585" s="5"/>
      <c r="D1585" s="5" t="s">
        <v>312</v>
      </c>
      <c r="E1585" s="12" t="s">
        <v>6597</v>
      </c>
      <c r="F1585" s="12" t="s">
        <v>143</v>
      </c>
      <c r="G1585" s="12">
        <v>19</v>
      </c>
      <c r="H1585" s="12" t="s">
        <v>469</v>
      </c>
      <c r="I1585" s="12" t="s">
        <v>6598</v>
      </c>
      <c r="J1585" s="12">
        <v>17807872664</v>
      </c>
      <c r="K1585" s="12" t="s">
        <v>27</v>
      </c>
      <c r="L1585" s="13">
        <v>44331</v>
      </c>
      <c r="M1585" s="12" t="s">
        <v>5175</v>
      </c>
      <c r="N1585" s="12" t="s">
        <v>30</v>
      </c>
      <c r="O1585" s="13"/>
      <c r="P1585" s="12"/>
      <c r="Q1585" s="12"/>
      <c r="R1585" s="12"/>
      <c r="S1585" s="12"/>
    </row>
    <row r="1586" customFormat="1" spans="1:19">
      <c r="A1586" s="5">
        <v>1583</v>
      </c>
      <c r="B1586" s="5" t="s">
        <v>6599</v>
      </c>
      <c r="C1586" s="5"/>
      <c r="D1586" s="5" t="s">
        <v>312</v>
      </c>
      <c r="E1586" s="12" t="s">
        <v>6600</v>
      </c>
      <c r="F1586" s="12" t="s">
        <v>24</v>
      </c>
      <c r="G1586" s="12">
        <v>17</v>
      </c>
      <c r="H1586" s="12" t="s">
        <v>17678</v>
      </c>
      <c r="I1586" s="12" t="s">
        <v>6601</v>
      </c>
      <c r="J1586" s="12">
        <v>19127211380</v>
      </c>
      <c r="K1586" s="12" t="s">
        <v>27</v>
      </c>
      <c r="L1586" s="13">
        <v>44396</v>
      </c>
      <c r="M1586" s="12" t="s">
        <v>2455</v>
      </c>
      <c r="N1586" s="12" t="s">
        <v>30</v>
      </c>
      <c r="O1586" s="13"/>
      <c r="P1586" s="12"/>
      <c r="Q1586" s="12"/>
      <c r="R1586" s="12"/>
      <c r="S1586" s="12"/>
    </row>
    <row r="1587" customFormat="1" spans="1:19">
      <c r="A1587" s="5">
        <v>1584</v>
      </c>
      <c r="B1587" s="5" t="s">
        <v>6602</v>
      </c>
      <c r="C1587" s="5"/>
      <c r="D1587" s="5" t="s">
        <v>312</v>
      </c>
      <c r="E1587" s="12" t="s">
        <v>6603</v>
      </c>
      <c r="F1587" s="12" t="s">
        <v>24</v>
      </c>
      <c r="G1587" s="12">
        <v>19</v>
      </c>
      <c r="H1587" s="12" t="s">
        <v>6604</v>
      </c>
      <c r="I1587" s="12" t="s">
        <v>6605</v>
      </c>
      <c r="J1587" s="12">
        <v>15807702282</v>
      </c>
      <c r="K1587" s="12" t="s">
        <v>27</v>
      </c>
      <c r="L1587" s="13">
        <v>44331</v>
      </c>
      <c r="M1587" s="12" t="s">
        <v>5175</v>
      </c>
      <c r="N1587" s="12" t="s">
        <v>30</v>
      </c>
      <c r="O1587" s="13"/>
      <c r="P1587" s="12"/>
      <c r="Q1587" s="12"/>
      <c r="R1587" s="12"/>
      <c r="S1587" s="12"/>
    </row>
    <row r="1588" customFormat="1" spans="1:19">
      <c r="A1588" s="5">
        <v>1585</v>
      </c>
      <c r="B1588" s="5" t="s">
        <v>6606</v>
      </c>
      <c r="C1588" s="5"/>
      <c r="D1588" s="5" t="s">
        <v>312</v>
      </c>
      <c r="E1588" s="12" t="s">
        <v>6251</v>
      </c>
      <c r="F1588" s="12" t="s">
        <v>24</v>
      </c>
      <c r="G1588" s="12">
        <v>17</v>
      </c>
      <c r="H1588" s="12" t="s">
        <v>6607</v>
      </c>
      <c r="I1588" s="12" t="s">
        <v>6608</v>
      </c>
      <c r="J1588" s="12">
        <v>18376737689</v>
      </c>
      <c r="K1588" s="12" t="s">
        <v>27</v>
      </c>
      <c r="L1588" s="13">
        <v>44399</v>
      </c>
      <c r="M1588" s="12" t="s">
        <v>6609</v>
      </c>
      <c r="N1588" s="12" t="s">
        <v>30</v>
      </c>
      <c r="O1588" s="13"/>
      <c r="P1588" s="12"/>
      <c r="Q1588" s="12"/>
      <c r="R1588" s="12"/>
      <c r="S1588" s="12"/>
    </row>
    <row r="1589" customFormat="1" spans="1:19">
      <c r="A1589" s="5">
        <v>1586</v>
      </c>
      <c r="B1589" s="5" t="s">
        <v>6610</v>
      </c>
      <c r="C1589" s="5"/>
      <c r="D1589" s="5" t="s">
        <v>312</v>
      </c>
      <c r="E1589" s="12" t="s">
        <v>6611</v>
      </c>
      <c r="F1589" s="12" t="s">
        <v>24</v>
      </c>
      <c r="G1589" s="12">
        <v>16</v>
      </c>
      <c r="H1589" s="12" t="s">
        <v>17611</v>
      </c>
      <c r="I1589" s="12" t="s">
        <v>6612</v>
      </c>
      <c r="J1589" s="12">
        <v>15296077065</v>
      </c>
      <c r="K1589" s="12" t="s">
        <v>27</v>
      </c>
      <c r="L1589" s="13">
        <v>44396</v>
      </c>
      <c r="M1589" s="12" t="s">
        <v>2455</v>
      </c>
      <c r="N1589" s="12" t="s">
        <v>30</v>
      </c>
      <c r="O1589" s="13"/>
      <c r="P1589" s="12"/>
      <c r="Q1589" s="12"/>
      <c r="R1589" s="12"/>
      <c r="S1589" s="12"/>
    </row>
    <row r="1590" customFormat="1" spans="1:19">
      <c r="A1590" s="5">
        <v>1587</v>
      </c>
      <c r="B1590" s="5" t="s">
        <v>6613</v>
      </c>
      <c r="C1590" s="5"/>
      <c r="D1590" s="5" t="s">
        <v>312</v>
      </c>
      <c r="E1590" s="12" t="s">
        <v>6614</v>
      </c>
      <c r="F1590" s="12" t="s">
        <v>24</v>
      </c>
      <c r="G1590" s="12">
        <v>17</v>
      </c>
      <c r="H1590" s="12" t="s">
        <v>17679</v>
      </c>
      <c r="I1590" s="12" t="s">
        <v>6616</v>
      </c>
      <c r="J1590" s="12">
        <v>1376815871</v>
      </c>
      <c r="K1590" s="12" t="s">
        <v>27</v>
      </c>
      <c r="L1590" s="13">
        <v>44331</v>
      </c>
      <c r="M1590" s="12" t="s">
        <v>5175</v>
      </c>
      <c r="N1590" s="12" t="s">
        <v>30</v>
      </c>
      <c r="O1590" s="13"/>
      <c r="P1590" s="12"/>
      <c r="Q1590" s="12"/>
      <c r="R1590" s="12"/>
      <c r="S1590" s="12"/>
    </row>
    <row r="1591" customFormat="1" spans="1:19">
      <c r="A1591" s="5">
        <v>1588</v>
      </c>
      <c r="B1591" s="5" t="s">
        <v>6617</v>
      </c>
      <c r="C1591" s="5"/>
      <c r="D1591" s="5" t="s">
        <v>312</v>
      </c>
      <c r="E1591" s="12" t="s">
        <v>6618</v>
      </c>
      <c r="F1591" s="12" t="s">
        <v>24</v>
      </c>
      <c r="G1591" s="12">
        <v>17</v>
      </c>
      <c r="H1591" s="12" t="s">
        <v>6619</v>
      </c>
      <c r="I1591" s="12" t="s">
        <v>6620</v>
      </c>
      <c r="J1591" s="12">
        <v>13407750397</v>
      </c>
      <c r="K1591" s="12" t="s">
        <v>27</v>
      </c>
      <c r="L1591" s="13">
        <v>44400</v>
      </c>
      <c r="M1591" s="12" t="s">
        <v>6621</v>
      </c>
      <c r="N1591" s="12" t="s">
        <v>30</v>
      </c>
      <c r="O1591" s="13"/>
      <c r="P1591" s="12"/>
      <c r="Q1591" s="12"/>
      <c r="R1591" s="12"/>
      <c r="S1591" s="12"/>
    </row>
    <row r="1592" customFormat="1" spans="1:19">
      <c r="A1592" s="5">
        <v>1589</v>
      </c>
      <c r="B1592" s="5" t="s">
        <v>6622</v>
      </c>
      <c r="C1592" s="5"/>
      <c r="D1592" s="5" t="s">
        <v>312</v>
      </c>
      <c r="E1592" s="12" t="s">
        <v>6623</v>
      </c>
      <c r="F1592" s="12" t="s">
        <v>24</v>
      </c>
      <c r="G1592" s="12">
        <v>17</v>
      </c>
      <c r="H1592" s="12" t="s">
        <v>17680</v>
      </c>
      <c r="I1592" s="12" t="s">
        <v>6625</v>
      </c>
      <c r="J1592" s="12">
        <v>15949329002</v>
      </c>
      <c r="K1592" s="12" t="s">
        <v>27</v>
      </c>
      <c r="L1592" s="13">
        <v>44395</v>
      </c>
      <c r="M1592" s="12" t="s">
        <v>1352</v>
      </c>
      <c r="N1592" s="12" t="s">
        <v>30</v>
      </c>
      <c r="O1592" s="13"/>
      <c r="P1592" s="12"/>
      <c r="Q1592" s="12"/>
      <c r="R1592" s="12"/>
      <c r="S1592" s="12"/>
    </row>
    <row r="1593" customFormat="1" spans="1:19">
      <c r="A1593" s="5">
        <v>1590</v>
      </c>
      <c r="B1593" s="5" t="s">
        <v>6626</v>
      </c>
      <c r="C1593" s="5"/>
      <c r="D1593" s="5" t="s">
        <v>312</v>
      </c>
      <c r="E1593" s="12" t="s">
        <v>6627</v>
      </c>
      <c r="F1593" s="12" t="s">
        <v>24</v>
      </c>
      <c r="G1593" s="12">
        <v>18</v>
      </c>
      <c r="H1593" s="12" t="s">
        <v>6628</v>
      </c>
      <c r="I1593" s="12" t="s">
        <v>6629</v>
      </c>
      <c r="J1593" s="12">
        <v>18070860407</v>
      </c>
      <c r="K1593" s="12" t="s">
        <v>27</v>
      </c>
      <c r="L1593" s="13">
        <v>44396</v>
      </c>
      <c r="M1593" s="12" t="s">
        <v>2172</v>
      </c>
      <c r="N1593" s="12" t="s">
        <v>30</v>
      </c>
      <c r="O1593" s="13"/>
      <c r="P1593" s="12"/>
      <c r="Q1593" s="12"/>
      <c r="R1593" s="12"/>
      <c r="S1593" s="12"/>
    </row>
    <row r="1594" customFormat="1" spans="1:19">
      <c r="A1594" s="5">
        <v>1591</v>
      </c>
      <c r="B1594" s="5" t="s">
        <v>6630</v>
      </c>
      <c r="C1594" s="5"/>
      <c r="D1594" s="5" t="s">
        <v>312</v>
      </c>
      <c r="E1594" s="12" t="s">
        <v>6631</v>
      </c>
      <c r="F1594" s="12" t="s">
        <v>24</v>
      </c>
      <c r="G1594" s="12">
        <v>17</v>
      </c>
      <c r="H1594" s="12" t="s">
        <v>646</v>
      </c>
      <c r="I1594" s="12" t="s">
        <v>6632</v>
      </c>
      <c r="J1594" s="12">
        <v>19978824312</v>
      </c>
      <c r="K1594" s="12" t="s">
        <v>27</v>
      </c>
      <c r="L1594" s="13">
        <v>44398</v>
      </c>
      <c r="M1594" s="12" t="s">
        <v>2747</v>
      </c>
      <c r="N1594" s="12" t="s">
        <v>30</v>
      </c>
      <c r="O1594" s="13"/>
      <c r="P1594" s="12"/>
      <c r="Q1594" s="12" t="s">
        <v>30</v>
      </c>
      <c r="R1594" s="12" t="s">
        <v>1517</v>
      </c>
      <c r="S1594" s="12"/>
    </row>
    <row r="1595" customFormat="1" spans="1:19">
      <c r="A1595" s="5">
        <v>1592</v>
      </c>
      <c r="B1595" s="5" t="s">
        <v>6633</v>
      </c>
      <c r="C1595" s="5"/>
      <c r="D1595" s="5" t="s">
        <v>312</v>
      </c>
      <c r="E1595" s="12" t="s">
        <v>6634</v>
      </c>
      <c r="F1595" s="12" t="s">
        <v>24</v>
      </c>
      <c r="G1595" s="12">
        <v>19</v>
      </c>
      <c r="H1595" s="12" t="s">
        <v>19217</v>
      </c>
      <c r="I1595" s="12" t="s">
        <v>6636</v>
      </c>
      <c r="J1595" s="12">
        <v>13977806011</v>
      </c>
      <c r="K1595" s="12" t="s">
        <v>27</v>
      </c>
      <c r="L1595" s="13">
        <v>44331</v>
      </c>
      <c r="M1595" s="12" t="s">
        <v>5175</v>
      </c>
      <c r="N1595" s="12" t="s">
        <v>30</v>
      </c>
      <c r="O1595" s="13"/>
      <c r="P1595" s="12"/>
      <c r="Q1595" s="12"/>
      <c r="R1595" s="12"/>
      <c r="S1595" s="12"/>
    </row>
    <row r="1596" customFormat="1" spans="1:19">
      <c r="A1596" s="5">
        <v>1593</v>
      </c>
      <c r="B1596" s="5" t="s">
        <v>6637</v>
      </c>
      <c r="C1596" s="5"/>
      <c r="D1596" s="5" t="s">
        <v>312</v>
      </c>
      <c r="E1596" s="12" t="s">
        <v>1238</v>
      </c>
      <c r="F1596" s="12" t="s">
        <v>143</v>
      </c>
      <c r="G1596" s="12">
        <v>17</v>
      </c>
      <c r="H1596" s="12" t="s">
        <v>17681</v>
      </c>
      <c r="I1596" s="12" t="s">
        <v>6638</v>
      </c>
      <c r="J1596" s="12">
        <v>18177870028</v>
      </c>
      <c r="K1596" s="12" t="s">
        <v>27</v>
      </c>
      <c r="L1596" s="13">
        <v>44394</v>
      </c>
      <c r="M1596" s="12" t="s">
        <v>2455</v>
      </c>
      <c r="N1596" s="12" t="s">
        <v>30</v>
      </c>
      <c r="O1596" s="13"/>
      <c r="P1596" s="12"/>
      <c r="Q1596" s="12"/>
      <c r="R1596" s="12" t="s">
        <v>1517</v>
      </c>
      <c r="S1596" s="12"/>
    </row>
    <row r="1597" customFormat="1" spans="1:19">
      <c r="A1597" s="5">
        <v>1594</v>
      </c>
      <c r="B1597" s="5" t="s">
        <v>6639</v>
      </c>
      <c r="C1597" s="5"/>
      <c r="D1597" s="5" t="s">
        <v>312</v>
      </c>
      <c r="E1597" s="12" t="s">
        <v>6640</v>
      </c>
      <c r="F1597" s="12" t="s">
        <v>143</v>
      </c>
      <c r="G1597" s="12">
        <v>17</v>
      </c>
      <c r="H1597" s="12" t="s">
        <v>17686</v>
      </c>
      <c r="I1597" s="12" t="s">
        <v>6642</v>
      </c>
      <c r="J1597" s="12">
        <v>13397886033</v>
      </c>
      <c r="K1597" s="12" t="s">
        <v>27</v>
      </c>
      <c r="L1597" s="13">
        <v>44394</v>
      </c>
      <c r="M1597" s="12" t="s">
        <v>4172</v>
      </c>
      <c r="N1597" s="12" t="s">
        <v>30</v>
      </c>
      <c r="O1597" s="13"/>
      <c r="P1597" s="12"/>
      <c r="Q1597" s="12"/>
      <c r="R1597" s="12"/>
      <c r="S1597" s="12"/>
    </row>
    <row r="1598" customFormat="1" spans="1:19">
      <c r="A1598" s="5">
        <v>1595</v>
      </c>
      <c r="B1598" s="5" t="s">
        <v>6643</v>
      </c>
      <c r="C1598" s="5"/>
      <c r="D1598" s="5" t="s">
        <v>312</v>
      </c>
      <c r="E1598" s="12" t="s">
        <v>6644</v>
      </c>
      <c r="F1598" s="12" t="s">
        <v>143</v>
      </c>
      <c r="G1598" s="12">
        <v>17</v>
      </c>
      <c r="H1598" s="12" t="s">
        <v>6645</v>
      </c>
      <c r="I1598" s="12" t="s">
        <v>6646</v>
      </c>
      <c r="J1598" s="12">
        <v>15277892245</v>
      </c>
      <c r="K1598" s="12" t="s">
        <v>27</v>
      </c>
      <c r="L1598" s="13">
        <v>44395</v>
      </c>
      <c r="M1598" s="12" t="s">
        <v>2172</v>
      </c>
      <c r="N1598" s="12" t="s">
        <v>30</v>
      </c>
      <c r="O1598" s="13"/>
      <c r="P1598" s="12"/>
      <c r="Q1598" s="12"/>
      <c r="R1598" s="12"/>
      <c r="S1598" s="12"/>
    </row>
    <row r="1599" customFormat="1" ht="14.25" spans="1:19">
      <c r="A1599" s="5">
        <v>1596</v>
      </c>
      <c r="B1599" s="5" t="s">
        <v>6647</v>
      </c>
      <c r="C1599" s="5"/>
      <c r="D1599" s="5" t="s">
        <v>312</v>
      </c>
      <c r="E1599" s="12" t="s">
        <v>6648</v>
      </c>
      <c r="F1599" s="12" t="s">
        <v>143</v>
      </c>
      <c r="G1599" s="12">
        <v>18</v>
      </c>
      <c r="H1599" s="12" t="s">
        <v>19218</v>
      </c>
      <c r="I1599" s="12" t="s">
        <v>6650</v>
      </c>
      <c r="J1599" s="12">
        <v>13737964680</v>
      </c>
      <c r="K1599" s="14" t="s">
        <v>27</v>
      </c>
      <c r="L1599" s="13">
        <v>44395</v>
      </c>
      <c r="M1599" s="12" t="s">
        <v>5175</v>
      </c>
      <c r="N1599" s="12" t="s">
        <v>27</v>
      </c>
      <c r="O1599" s="13">
        <v>44416</v>
      </c>
      <c r="P1599" s="12" t="s">
        <v>28</v>
      </c>
      <c r="Q1599" s="12"/>
      <c r="R1599" s="12"/>
      <c r="S1599" s="12"/>
    </row>
    <row r="1600" customFormat="1" spans="1:19">
      <c r="A1600" s="5">
        <v>1597</v>
      </c>
      <c r="B1600" s="5" t="s">
        <v>6651</v>
      </c>
      <c r="C1600" s="5"/>
      <c r="D1600" s="5" t="s">
        <v>312</v>
      </c>
      <c r="E1600" s="12" t="s">
        <v>6652</v>
      </c>
      <c r="F1600" s="12" t="s">
        <v>143</v>
      </c>
      <c r="G1600" s="12">
        <v>19</v>
      </c>
      <c r="H1600" s="12" t="s">
        <v>19219</v>
      </c>
      <c r="I1600" s="12" t="s">
        <v>6654</v>
      </c>
      <c r="J1600" s="12">
        <v>17396794407</v>
      </c>
      <c r="K1600" s="12" t="s">
        <v>27</v>
      </c>
      <c r="L1600" s="13">
        <v>44331</v>
      </c>
      <c r="M1600" s="12" t="s">
        <v>5175</v>
      </c>
      <c r="N1600" s="12" t="s">
        <v>30</v>
      </c>
      <c r="O1600" s="13"/>
      <c r="P1600" s="12"/>
      <c r="Q1600" s="12"/>
      <c r="R1600" s="12"/>
      <c r="S1600" s="12"/>
    </row>
    <row r="1601" customFormat="1" spans="1:19">
      <c r="A1601" s="5">
        <v>1598</v>
      </c>
      <c r="B1601" s="5" t="s">
        <v>6655</v>
      </c>
      <c r="C1601" s="5"/>
      <c r="D1601" s="5" t="s">
        <v>312</v>
      </c>
      <c r="E1601" s="12" t="s">
        <v>6656</v>
      </c>
      <c r="F1601" s="12" t="s">
        <v>143</v>
      </c>
      <c r="G1601" s="12">
        <v>17</v>
      </c>
      <c r="H1601" s="12" t="s">
        <v>17687</v>
      </c>
      <c r="I1601" s="12" t="s">
        <v>6657</v>
      </c>
      <c r="J1601" s="12">
        <v>15977887984</v>
      </c>
      <c r="K1601" s="12" t="s">
        <v>27</v>
      </c>
      <c r="L1601" s="13">
        <v>44394</v>
      </c>
      <c r="M1601" s="12" t="s">
        <v>4172</v>
      </c>
      <c r="N1601" s="12" t="s">
        <v>30</v>
      </c>
      <c r="O1601" s="13"/>
      <c r="P1601" s="12"/>
      <c r="Q1601" s="12"/>
      <c r="R1601" s="12"/>
      <c r="S1601" s="12"/>
    </row>
    <row r="1602" customFormat="1" spans="1:19">
      <c r="A1602" s="5">
        <v>1599</v>
      </c>
      <c r="B1602" s="5" t="s">
        <v>6658</v>
      </c>
      <c r="C1602" s="5"/>
      <c r="D1602" s="5" t="s">
        <v>312</v>
      </c>
      <c r="E1602" s="12" t="s">
        <v>6659</v>
      </c>
      <c r="F1602" s="12" t="s">
        <v>143</v>
      </c>
      <c r="G1602" s="12">
        <v>18</v>
      </c>
      <c r="H1602" s="12" t="s">
        <v>17688</v>
      </c>
      <c r="I1602" s="12" t="s">
        <v>6661</v>
      </c>
      <c r="J1602" s="12">
        <v>17377448835</v>
      </c>
      <c r="K1602" s="12" t="s">
        <v>27</v>
      </c>
      <c r="L1602" s="13">
        <v>44404</v>
      </c>
      <c r="M1602" s="12" t="s">
        <v>6662</v>
      </c>
      <c r="N1602" s="12" t="s">
        <v>30</v>
      </c>
      <c r="O1602" s="13"/>
      <c r="P1602" s="12"/>
      <c r="Q1602" s="12"/>
      <c r="R1602" s="12"/>
      <c r="S1602" s="12"/>
    </row>
    <row r="1603" customFormat="1" spans="1:19">
      <c r="A1603" s="5">
        <v>1600</v>
      </c>
      <c r="B1603" s="5" t="s">
        <v>6663</v>
      </c>
      <c r="C1603" s="5"/>
      <c r="D1603" s="5" t="s">
        <v>312</v>
      </c>
      <c r="E1603" s="12" t="s">
        <v>6664</v>
      </c>
      <c r="F1603" s="12" t="s">
        <v>24</v>
      </c>
      <c r="G1603" s="12">
        <v>17</v>
      </c>
      <c r="H1603" s="12" t="s">
        <v>19391</v>
      </c>
      <c r="I1603" s="12" t="s">
        <v>6666</v>
      </c>
      <c r="J1603" s="12">
        <v>13527610580</v>
      </c>
      <c r="K1603" s="12" t="s">
        <v>27</v>
      </c>
      <c r="L1603" s="13">
        <v>44398</v>
      </c>
      <c r="M1603" s="12" t="s">
        <v>2172</v>
      </c>
      <c r="N1603" s="12" t="s">
        <v>30</v>
      </c>
      <c r="O1603" s="13"/>
      <c r="P1603" s="12"/>
      <c r="Q1603" s="12"/>
      <c r="R1603" s="12"/>
      <c r="S1603" s="12"/>
    </row>
    <row r="1604" customFormat="1" spans="1:19">
      <c r="A1604" s="5">
        <v>1601</v>
      </c>
      <c r="B1604" s="5" t="s">
        <v>6667</v>
      </c>
      <c r="C1604" s="5"/>
      <c r="D1604" s="5" t="s">
        <v>312</v>
      </c>
      <c r="E1604" s="12" t="s">
        <v>6668</v>
      </c>
      <c r="F1604" s="12" t="s">
        <v>24</v>
      </c>
      <c r="G1604" s="12">
        <v>18</v>
      </c>
      <c r="H1604" s="12" t="s">
        <v>6669</v>
      </c>
      <c r="I1604" s="12" t="s">
        <v>6670</v>
      </c>
      <c r="J1604" s="12">
        <v>15080102322</v>
      </c>
      <c r="K1604" s="12" t="s">
        <v>27</v>
      </c>
      <c r="L1604" s="13">
        <v>44331</v>
      </c>
      <c r="M1604" s="12" t="s">
        <v>5175</v>
      </c>
      <c r="N1604" s="12" t="s">
        <v>27</v>
      </c>
      <c r="O1604" s="13">
        <v>44374</v>
      </c>
      <c r="P1604" s="12" t="s">
        <v>29</v>
      </c>
      <c r="Q1604" s="12"/>
      <c r="R1604" s="12"/>
      <c r="S1604" s="12"/>
    </row>
    <row r="1605" customFormat="1" spans="1:19">
      <c r="A1605" s="5">
        <v>1602</v>
      </c>
      <c r="B1605" s="5" t="s">
        <v>6671</v>
      </c>
      <c r="C1605" s="5"/>
      <c r="D1605" s="5" t="s">
        <v>312</v>
      </c>
      <c r="E1605" s="12" t="s">
        <v>6672</v>
      </c>
      <c r="F1605" s="12" t="s">
        <v>24</v>
      </c>
      <c r="G1605" s="12">
        <v>15</v>
      </c>
      <c r="H1605" s="12" t="s">
        <v>6673</v>
      </c>
      <c r="I1605" s="12" t="s">
        <v>6674</v>
      </c>
      <c r="J1605" s="12">
        <v>19127174737</v>
      </c>
      <c r="K1605" s="12" t="s">
        <v>27</v>
      </c>
      <c r="L1605" s="13">
        <v>44396</v>
      </c>
      <c r="M1605" s="12" t="s">
        <v>2172</v>
      </c>
      <c r="N1605" s="12" t="s">
        <v>30</v>
      </c>
      <c r="O1605" s="13"/>
      <c r="P1605" s="12"/>
      <c r="Q1605" s="12"/>
      <c r="R1605" s="12"/>
      <c r="S1605" s="12"/>
    </row>
    <row r="1606" customFormat="1" spans="1:19">
      <c r="A1606" s="5">
        <v>1603</v>
      </c>
      <c r="B1606" s="5" t="s">
        <v>6675</v>
      </c>
      <c r="C1606" s="5"/>
      <c r="D1606" s="5" t="s">
        <v>312</v>
      </c>
      <c r="E1606" s="12" t="s">
        <v>6676</v>
      </c>
      <c r="F1606" s="12" t="s">
        <v>24</v>
      </c>
      <c r="G1606" s="12">
        <v>20</v>
      </c>
      <c r="H1606" s="12" t="s">
        <v>6677</v>
      </c>
      <c r="I1606" s="12" t="s">
        <v>6678</v>
      </c>
      <c r="J1606" s="12">
        <v>19127013374</v>
      </c>
      <c r="K1606" s="12" t="s">
        <v>27</v>
      </c>
      <c r="L1606" s="13">
        <v>44331</v>
      </c>
      <c r="M1606" s="12" t="s">
        <v>5175</v>
      </c>
      <c r="N1606" s="12" t="s">
        <v>27</v>
      </c>
      <c r="O1606" s="13">
        <v>44366</v>
      </c>
      <c r="P1606" s="12"/>
      <c r="Q1606" s="12"/>
      <c r="R1606" s="12"/>
      <c r="S1606" s="12"/>
    </row>
    <row r="1607" customFormat="1" spans="1:19">
      <c r="A1607" s="5">
        <v>1604</v>
      </c>
      <c r="B1607" s="5" t="s">
        <v>6679</v>
      </c>
      <c r="C1607" s="5"/>
      <c r="D1607" s="5" t="s">
        <v>312</v>
      </c>
      <c r="E1607" s="12" t="s">
        <v>6680</v>
      </c>
      <c r="F1607" s="12" t="s">
        <v>24</v>
      </c>
      <c r="G1607" s="12">
        <v>19</v>
      </c>
      <c r="H1607" s="12" t="s">
        <v>6681</v>
      </c>
      <c r="I1607" s="12" t="s">
        <v>6682</v>
      </c>
      <c r="J1607" s="12">
        <v>13768287455</v>
      </c>
      <c r="K1607" s="12" t="s">
        <v>27</v>
      </c>
      <c r="L1607" s="13">
        <v>44331</v>
      </c>
      <c r="M1607" s="12" t="s">
        <v>5175</v>
      </c>
      <c r="N1607" s="12" t="s">
        <v>27</v>
      </c>
      <c r="O1607" s="13">
        <v>44366</v>
      </c>
      <c r="P1607" s="12"/>
      <c r="Q1607" s="12"/>
      <c r="R1607" s="12"/>
      <c r="S1607" s="12"/>
    </row>
    <row r="1608" customFormat="1" spans="1:19">
      <c r="A1608" s="5">
        <v>1605</v>
      </c>
      <c r="B1608" s="5" t="s">
        <v>6683</v>
      </c>
      <c r="C1608" s="5"/>
      <c r="D1608" s="5" t="s">
        <v>312</v>
      </c>
      <c r="E1608" s="12" t="s">
        <v>6684</v>
      </c>
      <c r="F1608" s="12" t="s">
        <v>24</v>
      </c>
      <c r="G1608" s="12">
        <v>17</v>
      </c>
      <c r="H1608" s="12" t="s">
        <v>17689</v>
      </c>
      <c r="I1608" s="12" t="s">
        <v>6686</v>
      </c>
      <c r="J1608" s="12">
        <v>15878823598</v>
      </c>
      <c r="K1608" s="12" t="s">
        <v>27</v>
      </c>
      <c r="L1608" s="13">
        <v>44395</v>
      </c>
      <c r="M1608" s="12" t="s">
        <v>98</v>
      </c>
      <c r="N1608" s="12" t="s">
        <v>27</v>
      </c>
      <c r="O1608" s="13">
        <v>44416</v>
      </c>
      <c r="P1608" s="12" t="s">
        <v>98</v>
      </c>
      <c r="Q1608" s="12" t="s">
        <v>30</v>
      </c>
      <c r="R1608" s="12" t="s">
        <v>1517</v>
      </c>
      <c r="S1608" s="12"/>
    </row>
    <row r="1609" customFormat="1" spans="1:19">
      <c r="A1609" s="5">
        <v>1606</v>
      </c>
      <c r="B1609" s="5" t="s">
        <v>6687</v>
      </c>
      <c r="C1609" s="5"/>
      <c r="D1609" s="5" t="s">
        <v>312</v>
      </c>
      <c r="E1609" s="12" t="s">
        <v>6688</v>
      </c>
      <c r="F1609" s="12" t="s">
        <v>24</v>
      </c>
      <c r="G1609" s="12">
        <v>18</v>
      </c>
      <c r="H1609" s="12" t="s">
        <v>6689</v>
      </c>
      <c r="I1609" s="12" t="s">
        <v>6690</v>
      </c>
      <c r="J1609" s="12">
        <v>14777393343</v>
      </c>
      <c r="K1609" s="12" t="s">
        <v>27</v>
      </c>
      <c r="L1609" s="13">
        <v>44332</v>
      </c>
      <c r="M1609" s="12" t="s">
        <v>29</v>
      </c>
      <c r="N1609" s="12" t="s">
        <v>27</v>
      </c>
      <c r="O1609" s="13">
        <v>44366</v>
      </c>
      <c r="P1609" s="12" t="s">
        <v>28</v>
      </c>
      <c r="Q1609" s="12"/>
      <c r="R1609" s="12"/>
      <c r="S1609" s="12"/>
    </row>
    <row r="1610" customFormat="1" spans="1:19">
      <c r="A1610" s="5">
        <v>1607</v>
      </c>
      <c r="B1610" s="5" t="s">
        <v>6691</v>
      </c>
      <c r="C1610" s="5"/>
      <c r="D1610" s="5" t="s">
        <v>312</v>
      </c>
      <c r="E1610" s="12" t="s">
        <v>6692</v>
      </c>
      <c r="F1610" s="12" t="s">
        <v>24</v>
      </c>
      <c r="G1610" s="12">
        <v>17</v>
      </c>
      <c r="H1610" s="12" t="s">
        <v>6693</v>
      </c>
      <c r="I1610" s="12" t="s">
        <v>6694</v>
      </c>
      <c r="J1610" s="12">
        <v>18378893309</v>
      </c>
      <c r="K1610" s="12" t="s">
        <v>27</v>
      </c>
      <c r="L1610" s="13">
        <v>44398</v>
      </c>
      <c r="M1610" s="12" t="s">
        <v>5944</v>
      </c>
      <c r="N1610" s="12" t="s">
        <v>30</v>
      </c>
      <c r="O1610" s="13"/>
      <c r="P1610" s="12"/>
      <c r="Q1610" s="12"/>
      <c r="R1610" s="12"/>
      <c r="S1610" s="12"/>
    </row>
    <row r="1611" customFormat="1" spans="1:19">
      <c r="A1611" s="5">
        <v>1608</v>
      </c>
      <c r="B1611" s="5" t="s">
        <v>6695</v>
      </c>
      <c r="C1611" s="5"/>
      <c r="D1611" s="5" t="s">
        <v>312</v>
      </c>
      <c r="E1611" s="12" t="s">
        <v>6696</v>
      </c>
      <c r="F1611" s="12" t="s">
        <v>24</v>
      </c>
      <c r="G1611" s="12">
        <v>17</v>
      </c>
      <c r="H1611" s="12" t="s">
        <v>6697</v>
      </c>
      <c r="I1611" s="12" t="s">
        <v>6698</v>
      </c>
      <c r="J1611" s="12">
        <v>18977801779</v>
      </c>
      <c r="K1611" s="12" t="s">
        <v>27</v>
      </c>
      <c r="L1611" s="13">
        <v>44395</v>
      </c>
      <c r="M1611" s="12" t="s">
        <v>1288</v>
      </c>
      <c r="N1611" s="12" t="s">
        <v>30</v>
      </c>
      <c r="O1611" s="13"/>
      <c r="P1611" s="12"/>
      <c r="Q1611" s="12"/>
      <c r="R1611" s="12"/>
      <c r="S1611" s="12"/>
    </row>
    <row r="1612" customFormat="1" spans="1:19">
      <c r="A1612" s="5">
        <v>1609</v>
      </c>
      <c r="B1612" s="5" t="s">
        <v>6699</v>
      </c>
      <c r="C1612" s="5"/>
      <c r="D1612" s="5" t="s">
        <v>312</v>
      </c>
      <c r="E1612" s="12" t="s">
        <v>6700</v>
      </c>
      <c r="F1612" s="12" t="s">
        <v>24</v>
      </c>
      <c r="G1612" s="12">
        <v>17</v>
      </c>
      <c r="H1612" s="12" t="s">
        <v>17690</v>
      </c>
      <c r="I1612" s="12" t="s">
        <v>6702</v>
      </c>
      <c r="J1612" s="12">
        <v>13737023969</v>
      </c>
      <c r="K1612" s="12" t="s">
        <v>27</v>
      </c>
      <c r="L1612" s="13">
        <v>44416</v>
      </c>
      <c r="M1612" s="12" t="s">
        <v>6703</v>
      </c>
      <c r="N1612" s="12" t="s">
        <v>30</v>
      </c>
      <c r="O1612" s="13"/>
      <c r="P1612" s="12"/>
      <c r="Q1612" s="12"/>
      <c r="R1612" s="12"/>
      <c r="S1612" s="12"/>
    </row>
    <row r="1613" customFormat="1" spans="1:19">
      <c r="A1613" s="5">
        <v>1610</v>
      </c>
      <c r="B1613" s="5" t="s">
        <v>6704</v>
      </c>
      <c r="C1613" s="5"/>
      <c r="D1613" s="5" t="s">
        <v>312</v>
      </c>
      <c r="E1613" s="12" t="s">
        <v>6705</v>
      </c>
      <c r="F1613" s="12" t="s">
        <v>24</v>
      </c>
      <c r="G1613" s="12">
        <v>17</v>
      </c>
      <c r="H1613" s="12" t="s">
        <v>17691</v>
      </c>
      <c r="I1613" s="12" t="s">
        <v>6707</v>
      </c>
      <c r="J1613" s="12">
        <v>13687780500</v>
      </c>
      <c r="K1613" s="12" t="s">
        <v>27</v>
      </c>
      <c r="L1613" s="13">
        <v>44402</v>
      </c>
      <c r="M1613" s="12" t="s">
        <v>29</v>
      </c>
      <c r="N1613" s="12" t="s">
        <v>30</v>
      </c>
      <c r="O1613" s="13"/>
      <c r="P1613" s="12"/>
      <c r="Q1613" s="12"/>
      <c r="R1613" s="12"/>
      <c r="S1613" s="12"/>
    </row>
    <row r="1614" customFormat="1" spans="1:19">
      <c r="A1614" s="5">
        <v>1611</v>
      </c>
      <c r="B1614" s="5" t="s">
        <v>6708</v>
      </c>
      <c r="C1614" s="5"/>
      <c r="D1614" s="5" t="s">
        <v>312</v>
      </c>
      <c r="E1614" s="12" t="s">
        <v>6709</v>
      </c>
      <c r="F1614" s="12" t="s">
        <v>24</v>
      </c>
      <c r="G1614" s="12">
        <v>17</v>
      </c>
      <c r="H1614" s="12" t="s">
        <v>17692</v>
      </c>
      <c r="I1614" s="12" t="s">
        <v>6711</v>
      </c>
      <c r="J1614" s="12">
        <v>18977894106</v>
      </c>
      <c r="K1614" s="12" t="s">
        <v>27</v>
      </c>
      <c r="L1614" s="13">
        <v>44398</v>
      </c>
      <c r="M1614" s="12" t="s">
        <v>28</v>
      </c>
      <c r="N1614" s="12" t="s">
        <v>30</v>
      </c>
      <c r="O1614" s="13"/>
      <c r="P1614" s="12"/>
      <c r="Q1614" s="12"/>
      <c r="R1614" s="12"/>
      <c r="S1614" s="12"/>
    </row>
    <row r="1615" customFormat="1" spans="1:19">
      <c r="A1615" s="5">
        <v>1612</v>
      </c>
      <c r="B1615" s="5" t="s">
        <v>6712</v>
      </c>
      <c r="C1615" s="5"/>
      <c r="D1615" s="5" t="s">
        <v>312</v>
      </c>
      <c r="E1615" s="12" t="s">
        <v>6713</v>
      </c>
      <c r="F1615" s="12" t="s">
        <v>24</v>
      </c>
      <c r="G1615" s="12">
        <v>17</v>
      </c>
      <c r="H1615" s="12" t="s">
        <v>6714</v>
      </c>
      <c r="I1615" s="12" t="s">
        <v>6715</v>
      </c>
      <c r="J1615" s="12" t="s">
        <v>6716</v>
      </c>
      <c r="K1615" s="12" t="s">
        <v>27</v>
      </c>
      <c r="L1615" s="13">
        <v>44396</v>
      </c>
      <c r="M1615" s="12" t="s">
        <v>301</v>
      </c>
      <c r="N1615" s="12" t="s">
        <v>30</v>
      </c>
      <c r="O1615" s="13"/>
      <c r="P1615" s="12"/>
      <c r="Q1615" s="12" t="s">
        <v>30</v>
      </c>
      <c r="R1615" s="12" t="s">
        <v>1517</v>
      </c>
      <c r="S1615" s="12"/>
    </row>
    <row r="1616" customFormat="1" spans="1:19">
      <c r="A1616" s="5">
        <v>1613</v>
      </c>
      <c r="B1616" s="5" t="s">
        <v>6717</v>
      </c>
      <c r="C1616" s="5"/>
      <c r="D1616" s="5" t="s">
        <v>312</v>
      </c>
      <c r="E1616" s="12" t="s">
        <v>6718</v>
      </c>
      <c r="F1616" s="12" t="s">
        <v>24</v>
      </c>
      <c r="G1616" s="12">
        <v>17</v>
      </c>
      <c r="H1616" s="12" t="s">
        <v>17693</v>
      </c>
      <c r="I1616" s="12" t="s">
        <v>6719</v>
      </c>
      <c r="J1616" s="12">
        <v>13684992771</v>
      </c>
      <c r="K1616" s="12" t="s">
        <v>27</v>
      </c>
      <c r="L1616" s="13">
        <v>44400</v>
      </c>
      <c r="M1616" s="12" t="s">
        <v>2455</v>
      </c>
      <c r="N1616" s="12" t="s">
        <v>30</v>
      </c>
      <c r="O1616" s="13"/>
      <c r="P1616" s="12"/>
      <c r="Q1616" s="12"/>
      <c r="R1616" s="12"/>
      <c r="S1616" s="12"/>
    </row>
    <row r="1617" customFormat="1" spans="1:19">
      <c r="A1617" s="5">
        <v>1614</v>
      </c>
      <c r="B1617" s="5" t="s">
        <v>6720</v>
      </c>
      <c r="C1617" s="5"/>
      <c r="D1617" s="5" t="s">
        <v>312</v>
      </c>
      <c r="E1617" s="12" t="s">
        <v>6721</v>
      </c>
      <c r="F1617" s="12" t="s">
        <v>24</v>
      </c>
      <c r="G1617" s="12">
        <v>16</v>
      </c>
      <c r="H1617" s="12" t="s">
        <v>17694</v>
      </c>
      <c r="I1617" s="12" t="s">
        <v>6723</v>
      </c>
      <c r="J1617" s="12">
        <v>15177890153</v>
      </c>
      <c r="K1617" s="12" t="s">
        <v>27</v>
      </c>
      <c r="L1617" s="13">
        <v>44395</v>
      </c>
      <c r="M1617" s="12" t="s">
        <v>98</v>
      </c>
      <c r="N1617" s="12" t="s">
        <v>27</v>
      </c>
      <c r="O1617" s="13">
        <v>44416</v>
      </c>
      <c r="P1617" s="12" t="s">
        <v>98</v>
      </c>
      <c r="Q1617" s="12"/>
      <c r="R1617" s="12"/>
      <c r="S1617" s="12"/>
    </row>
    <row r="1618" customFormat="1" spans="1:19">
      <c r="A1618" s="5">
        <v>1615</v>
      </c>
      <c r="B1618" s="5" t="s">
        <v>6724</v>
      </c>
      <c r="C1618" s="5"/>
      <c r="D1618" s="5" t="s">
        <v>312</v>
      </c>
      <c r="E1618" s="12" t="s">
        <v>6725</v>
      </c>
      <c r="F1618" s="12" t="s">
        <v>143</v>
      </c>
      <c r="G1618" s="12">
        <v>17</v>
      </c>
      <c r="H1618" s="12" t="s">
        <v>6726</v>
      </c>
      <c r="I1618" s="12" t="s">
        <v>6727</v>
      </c>
      <c r="J1618" s="12">
        <v>13690751881</v>
      </c>
      <c r="K1618" s="12" t="s">
        <v>27</v>
      </c>
      <c r="L1618" s="13">
        <v>44403</v>
      </c>
      <c r="M1618" s="12" t="s">
        <v>1217</v>
      </c>
      <c r="N1618" s="12" t="s">
        <v>30</v>
      </c>
      <c r="O1618" s="13"/>
      <c r="P1618" s="12"/>
      <c r="Q1618" s="12"/>
      <c r="R1618" s="12"/>
      <c r="S1618" s="12"/>
    </row>
    <row r="1619" customFormat="1" spans="1:19">
      <c r="A1619" s="5">
        <v>1616</v>
      </c>
      <c r="B1619" s="5" t="s">
        <v>6728</v>
      </c>
      <c r="C1619" s="5"/>
      <c r="D1619" s="5" t="s">
        <v>312</v>
      </c>
      <c r="E1619" s="12" t="s">
        <v>6729</v>
      </c>
      <c r="F1619" s="12" t="s">
        <v>24</v>
      </c>
      <c r="G1619" s="12">
        <v>17</v>
      </c>
      <c r="H1619" s="12" t="s">
        <v>17695</v>
      </c>
      <c r="I1619" s="12" t="s">
        <v>6730</v>
      </c>
      <c r="J1619" s="12">
        <v>18776872206</v>
      </c>
      <c r="K1619" s="12" t="s">
        <v>27</v>
      </c>
      <c r="L1619" s="13">
        <v>44397</v>
      </c>
      <c r="M1619" s="12" t="s">
        <v>1217</v>
      </c>
      <c r="N1619" s="12" t="s">
        <v>30</v>
      </c>
      <c r="O1619" s="13"/>
      <c r="P1619" s="12"/>
      <c r="Q1619" s="12"/>
      <c r="R1619" s="12"/>
      <c r="S1619" s="12"/>
    </row>
    <row r="1620" customFormat="1" spans="1:19">
      <c r="A1620" s="5">
        <v>1617</v>
      </c>
      <c r="B1620" s="5" t="s">
        <v>6731</v>
      </c>
      <c r="C1620" s="5"/>
      <c r="D1620" s="5" t="s">
        <v>312</v>
      </c>
      <c r="E1620" s="12" t="s">
        <v>6732</v>
      </c>
      <c r="F1620" s="12" t="s">
        <v>24</v>
      </c>
      <c r="G1620" s="12">
        <v>17</v>
      </c>
      <c r="H1620" s="12" t="s">
        <v>17696</v>
      </c>
      <c r="I1620" s="12" t="s">
        <v>6734</v>
      </c>
      <c r="J1620" s="12">
        <v>18776860078</v>
      </c>
      <c r="K1620" s="12" t="s">
        <v>27</v>
      </c>
      <c r="L1620" s="13">
        <v>44395</v>
      </c>
      <c r="M1620" s="12" t="s">
        <v>28</v>
      </c>
      <c r="N1620" s="12" t="s">
        <v>30</v>
      </c>
      <c r="O1620" s="13"/>
      <c r="P1620" s="12"/>
      <c r="Q1620" s="12"/>
      <c r="R1620" s="12"/>
      <c r="S1620" s="12"/>
    </row>
    <row r="1621" customFormat="1" spans="1:19">
      <c r="A1621" s="5">
        <v>1618</v>
      </c>
      <c r="B1621" s="5" t="s">
        <v>6735</v>
      </c>
      <c r="C1621" s="5"/>
      <c r="D1621" s="5" t="s">
        <v>312</v>
      </c>
      <c r="E1621" s="12" t="s">
        <v>6736</v>
      </c>
      <c r="F1621" s="12" t="s">
        <v>24</v>
      </c>
      <c r="G1621" s="12">
        <v>17</v>
      </c>
      <c r="H1621" s="12" t="s">
        <v>17697</v>
      </c>
      <c r="I1621" s="12" t="s">
        <v>6738</v>
      </c>
      <c r="J1621" s="12">
        <v>13682326519</v>
      </c>
      <c r="K1621" s="12" t="s">
        <v>27</v>
      </c>
      <c r="L1621" s="13">
        <v>44408</v>
      </c>
      <c r="M1621" s="12" t="s">
        <v>2172</v>
      </c>
      <c r="N1621" s="12" t="s">
        <v>30</v>
      </c>
      <c r="O1621" s="13">
        <v>44439</v>
      </c>
      <c r="P1621" s="12"/>
      <c r="Q1621" s="12" t="s">
        <v>30</v>
      </c>
      <c r="R1621" s="12" t="s">
        <v>1517</v>
      </c>
      <c r="S1621" s="12"/>
    </row>
    <row r="1622" customFormat="1" spans="1:19">
      <c r="A1622" s="5">
        <v>1619</v>
      </c>
      <c r="B1622" s="5" t="s">
        <v>6739</v>
      </c>
      <c r="C1622" s="5"/>
      <c r="D1622" s="5" t="s">
        <v>312</v>
      </c>
      <c r="E1622" s="12" t="s">
        <v>6740</v>
      </c>
      <c r="F1622" s="12" t="s">
        <v>24</v>
      </c>
      <c r="G1622" s="12">
        <v>19</v>
      </c>
      <c r="H1622" s="12" t="s">
        <v>6741</v>
      </c>
      <c r="I1622" s="12" t="s">
        <v>6742</v>
      </c>
      <c r="J1622" s="12">
        <v>14777393365</v>
      </c>
      <c r="K1622" s="12" t="s">
        <v>27</v>
      </c>
      <c r="L1622" s="13">
        <v>44331</v>
      </c>
      <c r="M1622" s="12" t="s">
        <v>5175</v>
      </c>
      <c r="N1622" s="12" t="s">
        <v>30</v>
      </c>
      <c r="O1622" s="13"/>
      <c r="P1622" s="12"/>
      <c r="Q1622" s="12"/>
      <c r="R1622" s="12"/>
      <c r="S1622" s="12"/>
    </row>
    <row r="1623" customFormat="1" spans="1:19">
      <c r="A1623" s="5">
        <v>1620</v>
      </c>
      <c r="B1623" s="5" t="s">
        <v>6743</v>
      </c>
      <c r="C1623" s="5"/>
      <c r="D1623" s="5" t="s">
        <v>312</v>
      </c>
      <c r="E1623" s="12" t="s">
        <v>6744</v>
      </c>
      <c r="F1623" s="12" t="s">
        <v>24</v>
      </c>
      <c r="G1623" s="12">
        <v>19</v>
      </c>
      <c r="H1623" s="12" t="s">
        <v>19225</v>
      </c>
      <c r="I1623" s="12" t="s">
        <v>6746</v>
      </c>
      <c r="J1623" s="12">
        <v>15078636473</v>
      </c>
      <c r="K1623" s="12" t="s">
        <v>27</v>
      </c>
      <c r="L1623" s="13">
        <v>44331</v>
      </c>
      <c r="M1623" s="12" t="s">
        <v>5175</v>
      </c>
      <c r="N1623" s="12" t="s">
        <v>27</v>
      </c>
      <c r="O1623" s="13">
        <v>44366</v>
      </c>
      <c r="P1623" s="12" t="s">
        <v>28</v>
      </c>
      <c r="Q1623" s="12"/>
      <c r="R1623" s="12"/>
      <c r="S1623" s="12"/>
    </row>
    <row r="1624" customFormat="1" spans="1:19">
      <c r="A1624" s="5">
        <v>1621</v>
      </c>
      <c r="B1624" s="5" t="s">
        <v>6747</v>
      </c>
      <c r="C1624" s="5"/>
      <c r="D1624" s="5" t="s">
        <v>312</v>
      </c>
      <c r="E1624" s="12" t="s">
        <v>6748</v>
      </c>
      <c r="F1624" s="12" t="s">
        <v>24</v>
      </c>
      <c r="G1624" s="12">
        <v>18</v>
      </c>
      <c r="H1624" s="12" t="s">
        <v>19226</v>
      </c>
      <c r="I1624" s="12" t="s">
        <v>6750</v>
      </c>
      <c r="J1624" s="12">
        <v>15078636461</v>
      </c>
      <c r="K1624" s="12" t="s">
        <v>27</v>
      </c>
      <c r="L1624" s="13">
        <v>44395</v>
      </c>
      <c r="M1624" s="12" t="s">
        <v>98</v>
      </c>
      <c r="N1624" s="12" t="s">
        <v>30</v>
      </c>
      <c r="O1624" s="13"/>
      <c r="P1624" s="12"/>
      <c r="Q1624" s="12"/>
      <c r="R1624" s="12"/>
      <c r="S1624" s="12"/>
    </row>
    <row r="1625" customFormat="1" spans="1:19">
      <c r="A1625" s="5">
        <v>1622</v>
      </c>
      <c r="B1625" s="5" t="s">
        <v>6751</v>
      </c>
      <c r="C1625" s="5"/>
      <c r="D1625" s="5" t="s">
        <v>312</v>
      </c>
      <c r="E1625" s="12" t="s">
        <v>6752</v>
      </c>
      <c r="F1625" s="12" t="s">
        <v>24</v>
      </c>
      <c r="G1625" s="12">
        <v>22</v>
      </c>
      <c r="H1625" s="12" t="s">
        <v>6753</v>
      </c>
      <c r="I1625" s="12" t="s">
        <v>6754</v>
      </c>
      <c r="J1625" s="12">
        <v>13667780502</v>
      </c>
      <c r="K1625" s="12" t="s">
        <v>27</v>
      </c>
      <c r="L1625" s="13">
        <v>44331</v>
      </c>
      <c r="M1625" s="12" t="s">
        <v>5175</v>
      </c>
      <c r="N1625" s="12" t="s">
        <v>27</v>
      </c>
      <c r="O1625" s="13">
        <v>44366</v>
      </c>
      <c r="P1625" s="12" t="s">
        <v>28</v>
      </c>
      <c r="Q1625" s="12"/>
      <c r="R1625" s="12"/>
      <c r="S1625" s="12"/>
    </row>
    <row r="1626" customFormat="1" spans="1:19">
      <c r="A1626" s="5">
        <v>1623</v>
      </c>
      <c r="B1626" s="5" t="s">
        <v>6755</v>
      </c>
      <c r="C1626" s="5"/>
      <c r="D1626" s="5" t="s">
        <v>312</v>
      </c>
      <c r="E1626" s="12" t="s">
        <v>6756</v>
      </c>
      <c r="F1626" s="12" t="s">
        <v>24</v>
      </c>
      <c r="G1626" s="12">
        <v>19</v>
      </c>
      <c r="H1626" s="12" t="s">
        <v>19227</v>
      </c>
      <c r="I1626" s="12" t="s">
        <v>1532</v>
      </c>
      <c r="J1626" s="12">
        <v>18877597482</v>
      </c>
      <c r="K1626" s="12" t="s">
        <v>27</v>
      </c>
      <c r="L1626" s="13">
        <v>44331</v>
      </c>
      <c r="M1626" s="12" t="s">
        <v>5175</v>
      </c>
      <c r="N1626" s="12" t="s">
        <v>27</v>
      </c>
      <c r="O1626" s="13">
        <v>44366</v>
      </c>
      <c r="P1626" s="12" t="s">
        <v>28</v>
      </c>
      <c r="Q1626" s="12"/>
      <c r="R1626" s="12"/>
      <c r="S1626" s="12"/>
    </row>
    <row r="1627" customFormat="1" spans="1:19">
      <c r="A1627" s="5">
        <v>1624</v>
      </c>
      <c r="B1627" s="5" t="s">
        <v>6758</v>
      </c>
      <c r="C1627" s="5"/>
      <c r="D1627" s="5" t="s">
        <v>312</v>
      </c>
      <c r="E1627" s="12" t="s">
        <v>6759</v>
      </c>
      <c r="F1627" s="12" t="s">
        <v>24</v>
      </c>
      <c r="G1627" s="12">
        <v>17</v>
      </c>
      <c r="H1627" s="12" t="s">
        <v>17698</v>
      </c>
      <c r="I1627" s="12" t="s">
        <v>708</v>
      </c>
      <c r="J1627" s="12">
        <v>13367880608</v>
      </c>
      <c r="K1627" s="12" t="s">
        <v>27</v>
      </c>
      <c r="L1627" s="13">
        <v>44395</v>
      </c>
      <c r="M1627" s="12" t="s">
        <v>28</v>
      </c>
      <c r="N1627" s="12" t="s">
        <v>30</v>
      </c>
      <c r="O1627" s="13"/>
      <c r="P1627" s="12"/>
      <c r="Q1627" s="12"/>
      <c r="R1627" s="12"/>
      <c r="S1627" s="12"/>
    </row>
    <row r="1628" customFormat="1" spans="1:19">
      <c r="A1628" s="5">
        <v>1625</v>
      </c>
      <c r="B1628" s="5" t="s">
        <v>6760</v>
      </c>
      <c r="C1628" s="5"/>
      <c r="D1628" s="5" t="s">
        <v>312</v>
      </c>
      <c r="E1628" s="12" t="s">
        <v>6761</v>
      </c>
      <c r="F1628" s="12" t="s">
        <v>24</v>
      </c>
      <c r="G1628" s="12">
        <v>16</v>
      </c>
      <c r="H1628" s="12" t="s">
        <v>17699</v>
      </c>
      <c r="I1628" s="12" t="s">
        <v>6763</v>
      </c>
      <c r="J1628" s="12">
        <v>13768480118</v>
      </c>
      <c r="K1628" s="12" t="s">
        <v>27</v>
      </c>
      <c r="L1628" s="13">
        <v>44403</v>
      </c>
      <c r="M1628" s="12" t="s">
        <v>28</v>
      </c>
      <c r="N1628" s="12" t="s">
        <v>30</v>
      </c>
      <c r="O1628" s="13"/>
      <c r="P1628" s="12"/>
      <c r="Q1628" s="12"/>
      <c r="R1628" s="12"/>
      <c r="S1628" s="12"/>
    </row>
    <row r="1629" customFormat="1" spans="1:19">
      <c r="A1629" s="5">
        <v>1626</v>
      </c>
      <c r="B1629" s="5" t="s">
        <v>6764</v>
      </c>
      <c r="C1629" s="5"/>
      <c r="D1629" s="5" t="s">
        <v>312</v>
      </c>
      <c r="E1629" s="12" t="s">
        <v>6765</v>
      </c>
      <c r="F1629" s="12" t="s">
        <v>24</v>
      </c>
      <c r="G1629" s="12">
        <v>18</v>
      </c>
      <c r="H1629" s="12" t="s">
        <v>875</v>
      </c>
      <c r="I1629" s="12" t="s">
        <v>6766</v>
      </c>
      <c r="J1629" s="12">
        <v>17776181729</v>
      </c>
      <c r="K1629" s="12" t="s">
        <v>27</v>
      </c>
      <c r="L1629" s="13">
        <v>44421</v>
      </c>
      <c r="M1629" s="12" t="s">
        <v>2747</v>
      </c>
      <c r="N1629" s="12" t="s">
        <v>30</v>
      </c>
      <c r="O1629" s="13"/>
      <c r="P1629" s="12"/>
      <c r="Q1629" s="12"/>
      <c r="R1629" s="12"/>
      <c r="S1629" s="12"/>
    </row>
    <row r="1630" customFormat="1" spans="1:19">
      <c r="A1630" s="5">
        <v>1627</v>
      </c>
      <c r="B1630" s="5" t="s">
        <v>6767</v>
      </c>
      <c r="C1630" s="5"/>
      <c r="D1630" s="5" t="s">
        <v>312</v>
      </c>
      <c r="E1630" s="12" t="s">
        <v>6768</v>
      </c>
      <c r="F1630" s="12" t="s">
        <v>143</v>
      </c>
      <c r="G1630" s="12">
        <v>17</v>
      </c>
      <c r="H1630" s="12" t="s">
        <v>17704</v>
      </c>
      <c r="I1630" s="12" t="s">
        <v>6770</v>
      </c>
      <c r="J1630" s="12" t="s">
        <v>6771</v>
      </c>
      <c r="K1630" s="12" t="s">
        <v>27</v>
      </c>
      <c r="L1630" s="13">
        <v>44396</v>
      </c>
      <c r="M1630" s="12" t="s">
        <v>185</v>
      </c>
      <c r="N1630" s="12" t="s">
        <v>30</v>
      </c>
      <c r="O1630" s="13"/>
      <c r="P1630" s="12"/>
      <c r="Q1630" s="12"/>
      <c r="R1630" s="12"/>
      <c r="S1630" s="12"/>
    </row>
    <row r="1631" customFormat="1" spans="1:19">
      <c r="A1631" s="5">
        <v>1628</v>
      </c>
      <c r="B1631" s="5" t="s">
        <v>6772</v>
      </c>
      <c r="C1631" s="5"/>
      <c r="D1631" s="5" t="s">
        <v>312</v>
      </c>
      <c r="E1631" s="12" t="s">
        <v>4773</v>
      </c>
      <c r="F1631" s="12" t="s">
        <v>143</v>
      </c>
      <c r="G1631" s="12">
        <v>16</v>
      </c>
      <c r="H1631" s="12" t="s">
        <v>3924</v>
      </c>
      <c r="I1631" s="12" t="s">
        <v>6773</v>
      </c>
      <c r="J1631" s="12">
        <v>14718229185</v>
      </c>
      <c r="K1631" s="12" t="s">
        <v>27</v>
      </c>
      <c r="L1631" s="13">
        <v>44397</v>
      </c>
      <c r="M1631" s="12" t="s">
        <v>6774</v>
      </c>
      <c r="N1631" s="12" t="s">
        <v>27</v>
      </c>
      <c r="O1631" s="13"/>
      <c r="P1631" s="12"/>
      <c r="Q1631" s="12" t="s">
        <v>30</v>
      </c>
      <c r="R1631" s="12"/>
      <c r="S1631" s="12"/>
    </row>
    <row r="1632" customFormat="1" spans="1:19">
      <c r="A1632" s="5">
        <v>1629</v>
      </c>
      <c r="B1632" s="5" t="s">
        <v>6775</v>
      </c>
      <c r="C1632" s="5"/>
      <c r="D1632" s="5" t="s">
        <v>312</v>
      </c>
      <c r="E1632" s="12" t="s">
        <v>6776</v>
      </c>
      <c r="F1632" s="12" t="s">
        <v>143</v>
      </c>
      <c r="G1632" s="12">
        <v>18</v>
      </c>
      <c r="H1632" s="12" t="s">
        <v>17889</v>
      </c>
      <c r="I1632" s="12" t="s">
        <v>6777</v>
      </c>
      <c r="J1632" s="12">
        <v>15777802569</v>
      </c>
      <c r="K1632" s="12" t="s">
        <v>27</v>
      </c>
      <c r="L1632" s="13">
        <v>44331</v>
      </c>
      <c r="M1632" s="12" t="s">
        <v>5175</v>
      </c>
      <c r="N1632" s="12" t="s">
        <v>27</v>
      </c>
      <c r="O1632" s="13">
        <v>44373</v>
      </c>
      <c r="P1632" s="12" t="s">
        <v>29</v>
      </c>
      <c r="Q1632" s="12"/>
      <c r="R1632" s="12"/>
      <c r="S1632" s="12"/>
    </row>
    <row r="1633" customFormat="1" spans="1:19">
      <c r="A1633" s="5">
        <v>1630</v>
      </c>
      <c r="B1633" s="5" t="s">
        <v>6778</v>
      </c>
      <c r="C1633" s="5"/>
      <c r="D1633" s="5" t="s">
        <v>317</v>
      </c>
      <c r="E1633" s="12" t="s">
        <v>6779</v>
      </c>
      <c r="F1633" s="12" t="s">
        <v>143</v>
      </c>
      <c r="G1633" s="12">
        <v>17</v>
      </c>
      <c r="H1633" s="12" t="s">
        <v>17707</v>
      </c>
      <c r="I1633" s="12" t="s">
        <v>6781</v>
      </c>
      <c r="J1633" s="12">
        <v>18278854624</v>
      </c>
      <c r="K1633" s="12" t="s">
        <v>27</v>
      </c>
      <c r="L1633" s="13">
        <v>44396</v>
      </c>
      <c r="M1633" s="12" t="s">
        <v>6782</v>
      </c>
      <c r="N1633" s="12" t="s">
        <v>30</v>
      </c>
      <c r="O1633" s="13"/>
      <c r="P1633" s="12"/>
      <c r="Q1633" s="12" t="s">
        <v>30</v>
      </c>
      <c r="R1633" s="12"/>
      <c r="S1633" s="12"/>
    </row>
    <row r="1634" customFormat="1" ht="14.25" spans="1:19">
      <c r="A1634" s="5">
        <v>1631</v>
      </c>
      <c r="B1634" s="5" t="s">
        <v>6783</v>
      </c>
      <c r="C1634" s="5"/>
      <c r="D1634" s="5" t="s">
        <v>317</v>
      </c>
      <c r="E1634" s="12" t="s">
        <v>6784</v>
      </c>
      <c r="F1634" s="12" t="s">
        <v>143</v>
      </c>
      <c r="G1634" s="12">
        <v>16</v>
      </c>
      <c r="H1634" s="12" t="s">
        <v>17708</v>
      </c>
      <c r="I1634" s="12" t="s">
        <v>6785</v>
      </c>
      <c r="J1634" s="12">
        <v>19907789566</v>
      </c>
      <c r="K1634" s="14" t="s">
        <v>27</v>
      </c>
      <c r="L1634" s="13">
        <v>44396</v>
      </c>
      <c r="M1634" s="12" t="s">
        <v>185</v>
      </c>
      <c r="N1634" s="12"/>
      <c r="O1634" s="13"/>
      <c r="P1634" s="12"/>
      <c r="Q1634" s="12"/>
      <c r="R1634" s="12"/>
      <c r="S1634" s="12"/>
    </row>
    <row r="1635" customFormat="1" spans="1:19">
      <c r="A1635" s="5">
        <v>1632</v>
      </c>
      <c r="B1635" s="5" t="s">
        <v>6786</v>
      </c>
      <c r="C1635" s="5"/>
      <c r="D1635" s="5" t="s">
        <v>317</v>
      </c>
      <c r="E1635" s="12" t="s">
        <v>6787</v>
      </c>
      <c r="F1635" s="12" t="s">
        <v>143</v>
      </c>
      <c r="G1635" s="12">
        <v>17</v>
      </c>
      <c r="H1635" s="12" t="s">
        <v>17709</v>
      </c>
      <c r="I1635" s="12" t="s">
        <v>6788</v>
      </c>
      <c r="J1635" s="12">
        <v>18177872920</v>
      </c>
      <c r="K1635" s="12" t="s">
        <v>27</v>
      </c>
      <c r="L1635" s="13">
        <v>44398</v>
      </c>
      <c r="M1635" s="12" t="s">
        <v>2455</v>
      </c>
      <c r="N1635" s="12" t="s">
        <v>30</v>
      </c>
      <c r="O1635" s="13"/>
      <c r="P1635" s="12"/>
      <c r="Q1635" s="12"/>
      <c r="R1635" s="12"/>
      <c r="S1635" s="12"/>
    </row>
    <row r="1636" customFormat="1" spans="1:19">
      <c r="A1636" s="5">
        <v>1633</v>
      </c>
      <c r="B1636" s="5" t="s">
        <v>6789</v>
      </c>
      <c r="C1636" s="5"/>
      <c r="D1636" s="5" t="s">
        <v>317</v>
      </c>
      <c r="E1636" s="12" t="s">
        <v>6790</v>
      </c>
      <c r="F1636" s="12" t="s">
        <v>143</v>
      </c>
      <c r="G1636" s="12">
        <v>17</v>
      </c>
      <c r="H1636" s="12" t="s">
        <v>17710</v>
      </c>
      <c r="I1636" s="12" t="s">
        <v>6791</v>
      </c>
      <c r="J1636" s="12">
        <v>15977838263</v>
      </c>
      <c r="K1636" s="12" t="s">
        <v>27</v>
      </c>
      <c r="L1636" s="13">
        <v>44397</v>
      </c>
      <c r="M1636" s="12" t="s">
        <v>5175</v>
      </c>
      <c r="N1636" s="12"/>
      <c r="O1636" s="13"/>
      <c r="P1636" s="12"/>
      <c r="Q1636" s="12"/>
      <c r="R1636" s="12"/>
      <c r="S1636" s="12"/>
    </row>
    <row r="1637" customFormat="1" spans="1:19">
      <c r="A1637" s="5">
        <v>1634</v>
      </c>
      <c r="B1637" s="5" t="s">
        <v>6792</v>
      </c>
      <c r="C1637" s="5"/>
      <c r="D1637" s="5" t="s">
        <v>317</v>
      </c>
      <c r="E1637" s="12" t="s">
        <v>6793</v>
      </c>
      <c r="F1637" s="12" t="s">
        <v>143</v>
      </c>
      <c r="G1637" s="12">
        <v>19</v>
      </c>
      <c r="H1637" s="12" t="s">
        <v>18585</v>
      </c>
      <c r="I1637" s="12" t="s">
        <v>3443</v>
      </c>
      <c r="J1637" s="12">
        <v>18707785894</v>
      </c>
      <c r="K1637" s="12" t="s">
        <v>27</v>
      </c>
      <c r="L1637" s="13">
        <v>44328</v>
      </c>
      <c r="M1637" s="12" t="s">
        <v>54</v>
      </c>
      <c r="N1637" s="12"/>
      <c r="O1637" s="13"/>
      <c r="P1637" s="12"/>
      <c r="Q1637" s="12"/>
      <c r="R1637" s="12"/>
      <c r="S1637" s="12"/>
    </row>
    <row r="1638" customFormat="1" spans="1:19">
      <c r="A1638" s="5">
        <v>1635</v>
      </c>
      <c r="B1638" s="5" t="s">
        <v>6795</v>
      </c>
      <c r="C1638" s="5"/>
      <c r="D1638" s="5" t="s">
        <v>317</v>
      </c>
      <c r="E1638" s="5" t="s">
        <v>6796</v>
      </c>
      <c r="F1638" s="5" t="s">
        <v>143</v>
      </c>
      <c r="G1638" s="5">
        <v>17</v>
      </c>
      <c r="H1638" s="5" t="s">
        <v>17711</v>
      </c>
      <c r="I1638" s="5" t="s">
        <v>6684</v>
      </c>
      <c r="J1638" s="5">
        <v>15343019589</v>
      </c>
      <c r="K1638" s="5" t="s">
        <v>27</v>
      </c>
      <c r="L1638" s="10">
        <v>44395</v>
      </c>
      <c r="M1638" s="5" t="s">
        <v>6798</v>
      </c>
      <c r="N1638" s="5" t="s">
        <v>30</v>
      </c>
      <c r="O1638" s="10"/>
      <c r="P1638" s="5"/>
      <c r="Q1638" s="5"/>
      <c r="R1638" s="5"/>
      <c r="S1638" s="5"/>
    </row>
    <row r="1639" customFormat="1" spans="1:19">
      <c r="A1639" s="5">
        <v>1636</v>
      </c>
      <c r="B1639" s="5" t="s">
        <v>6799</v>
      </c>
      <c r="C1639" s="5"/>
      <c r="D1639" s="5" t="s">
        <v>317</v>
      </c>
      <c r="E1639" s="5" t="s">
        <v>6800</v>
      </c>
      <c r="F1639" s="5" t="s">
        <v>143</v>
      </c>
      <c r="G1639" s="5">
        <v>17</v>
      </c>
      <c r="H1639" s="5" t="s">
        <v>17712</v>
      </c>
      <c r="I1639" s="5" t="s">
        <v>6801</v>
      </c>
      <c r="J1639" s="5">
        <v>15949328881</v>
      </c>
      <c r="K1639" s="5" t="s">
        <v>27</v>
      </c>
      <c r="L1639" s="10">
        <v>44394</v>
      </c>
      <c r="M1639" s="5" t="s">
        <v>28</v>
      </c>
      <c r="N1639" s="5" t="s">
        <v>30</v>
      </c>
      <c r="O1639" s="10"/>
      <c r="P1639" s="5"/>
      <c r="Q1639" s="5"/>
      <c r="R1639" s="5" t="s">
        <v>6609</v>
      </c>
      <c r="S1639" s="5"/>
    </row>
    <row r="1640" customFormat="1" spans="1:19">
      <c r="A1640" s="5">
        <v>1637</v>
      </c>
      <c r="B1640" s="5" t="s">
        <v>6802</v>
      </c>
      <c r="C1640" s="5"/>
      <c r="D1640" s="5" t="s">
        <v>317</v>
      </c>
      <c r="E1640" s="5" t="s">
        <v>6803</v>
      </c>
      <c r="F1640" s="5" t="s">
        <v>143</v>
      </c>
      <c r="G1640" s="5">
        <v>18</v>
      </c>
      <c r="H1640" s="5" t="s">
        <v>6804</v>
      </c>
      <c r="I1640" s="5" t="s">
        <v>6805</v>
      </c>
      <c r="J1640" s="5">
        <v>15777849563</v>
      </c>
      <c r="K1640" s="5" t="s">
        <v>27</v>
      </c>
      <c r="L1640" s="10">
        <v>44328</v>
      </c>
      <c r="M1640" s="5" t="s">
        <v>54</v>
      </c>
      <c r="N1640" s="5"/>
      <c r="O1640" s="10"/>
      <c r="P1640" s="5"/>
      <c r="Q1640" s="5"/>
      <c r="R1640" s="5"/>
      <c r="S1640" s="5"/>
    </row>
    <row r="1641" customFormat="1" spans="1:19">
      <c r="A1641" s="5">
        <v>1638</v>
      </c>
      <c r="B1641" s="5" t="s">
        <v>6806</v>
      </c>
      <c r="C1641" s="5"/>
      <c r="D1641" s="5" t="s">
        <v>317</v>
      </c>
      <c r="E1641" s="5" t="s">
        <v>6807</v>
      </c>
      <c r="F1641" s="5" t="s">
        <v>143</v>
      </c>
      <c r="G1641" s="5">
        <v>17</v>
      </c>
      <c r="H1641" s="5" t="s">
        <v>17713</v>
      </c>
      <c r="I1641" s="5" t="s">
        <v>6808</v>
      </c>
      <c r="J1641" s="5">
        <v>18178893509</v>
      </c>
      <c r="K1641" s="5" t="s">
        <v>27</v>
      </c>
      <c r="L1641" s="10">
        <v>44396</v>
      </c>
      <c r="M1641" s="12" t="s">
        <v>5175</v>
      </c>
      <c r="N1641" s="5"/>
      <c r="O1641" s="10"/>
      <c r="P1641" s="5"/>
      <c r="Q1641" s="5"/>
      <c r="R1641" s="5"/>
      <c r="S1641" s="5"/>
    </row>
    <row r="1642" customFormat="1" spans="1:19">
      <c r="A1642" s="5">
        <v>1639</v>
      </c>
      <c r="B1642" s="5" t="s">
        <v>6809</v>
      </c>
      <c r="C1642" s="5"/>
      <c r="D1642" s="5" t="s">
        <v>317</v>
      </c>
      <c r="E1642" s="5" t="s">
        <v>6810</v>
      </c>
      <c r="F1642" s="5" t="s">
        <v>24</v>
      </c>
      <c r="G1642" s="5">
        <v>16</v>
      </c>
      <c r="H1642" s="5" t="s">
        <v>6811</v>
      </c>
      <c r="I1642" s="5" t="s">
        <v>6812</v>
      </c>
      <c r="J1642" s="5">
        <v>18974561964</v>
      </c>
      <c r="K1642" s="5" t="s">
        <v>27</v>
      </c>
      <c r="L1642" s="10">
        <v>44414</v>
      </c>
      <c r="M1642" s="5" t="s">
        <v>5175</v>
      </c>
      <c r="N1642" s="5"/>
      <c r="O1642" s="10"/>
      <c r="P1642" s="5"/>
      <c r="Q1642" s="5"/>
      <c r="R1642" s="5"/>
      <c r="S1642" s="5"/>
    </row>
    <row r="1643" customFormat="1" spans="1:19">
      <c r="A1643" s="5">
        <v>1640</v>
      </c>
      <c r="B1643" s="5" t="s">
        <v>6813</v>
      </c>
      <c r="C1643" s="5"/>
      <c r="D1643" s="5" t="s">
        <v>317</v>
      </c>
      <c r="E1643" s="5" t="s">
        <v>6814</v>
      </c>
      <c r="F1643" s="5" t="s">
        <v>143</v>
      </c>
      <c r="G1643" s="5">
        <v>18</v>
      </c>
      <c r="H1643" s="5" t="s">
        <v>6815</v>
      </c>
      <c r="I1643" s="5" t="s">
        <v>6816</v>
      </c>
      <c r="J1643" s="5">
        <v>18176138926</v>
      </c>
      <c r="K1643" s="5" t="s">
        <v>27</v>
      </c>
      <c r="L1643" s="10">
        <v>44395</v>
      </c>
      <c r="M1643" s="5" t="s">
        <v>5175</v>
      </c>
      <c r="N1643" s="5"/>
      <c r="O1643" s="10"/>
      <c r="P1643" s="5"/>
      <c r="Q1643" s="5"/>
      <c r="R1643" s="5"/>
      <c r="S1643" s="5"/>
    </row>
    <row r="1644" customFormat="1" spans="1:19">
      <c r="A1644" s="5">
        <v>1641</v>
      </c>
      <c r="B1644" s="5" t="s">
        <v>6817</v>
      </c>
      <c r="C1644" s="5"/>
      <c r="D1644" s="5" t="s">
        <v>317</v>
      </c>
      <c r="E1644" s="5" t="s">
        <v>6818</v>
      </c>
      <c r="F1644" s="5" t="s">
        <v>143</v>
      </c>
      <c r="G1644" s="5">
        <v>15</v>
      </c>
      <c r="H1644" s="5" t="s">
        <v>4972</v>
      </c>
      <c r="I1644" s="5" t="s">
        <v>6819</v>
      </c>
      <c r="J1644" s="5">
        <v>18174936338</v>
      </c>
      <c r="K1644" s="5" t="s">
        <v>27</v>
      </c>
      <c r="L1644" s="10">
        <v>44395</v>
      </c>
      <c r="M1644" s="5" t="s">
        <v>1352</v>
      </c>
      <c r="N1644" s="5" t="s">
        <v>30</v>
      </c>
      <c r="O1644" s="10"/>
      <c r="P1644" s="5"/>
      <c r="Q1644" s="5"/>
      <c r="R1644" s="5"/>
      <c r="S1644" s="5"/>
    </row>
    <row r="1645" customFormat="1" spans="1:19">
      <c r="A1645" s="5">
        <v>1642</v>
      </c>
      <c r="B1645" s="5" t="s">
        <v>6820</v>
      </c>
      <c r="C1645" s="5"/>
      <c r="D1645" s="5" t="s">
        <v>317</v>
      </c>
      <c r="E1645" s="5" t="s">
        <v>6821</v>
      </c>
      <c r="F1645" s="5" t="s">
        <v>24</v>
      </c>
      <c r="G1645" s="5">
        <v>17</v>
      </c>
      <c r="H1645" s="5" t="s">
        <v>6822</v>
      </c>
      <c r="I1645" s="5" t="s">
        <v>6823</v>
      </c>
      <c r="J1645" s="5">
        <v>13788180299</v>
      </c>
      <c r="K1645" s="5" t="s">
        <v>27</v>
      </c>
      <c r="L1645" s="10">
        <v>44399</v>
      </c>
      <c r="M1645" s="5" t="s">
        <v>5175</v>
      </c>
      <c r="N1645" s="5"/>
      <c r="O1645" s="10"/>
      <c r="P1645" s="5"/>
      <c r="Q1645" s="5"/>
      <c r="R1645" s="5"/>
      <c r="S1645" s="5"/>
    </row>
    <row r="1646" customFormat="1" spans="1:19">
      <c r="A1646" s="5">
        <v>1643</v>
      </c>
      <c r="B1646" s="5" t="s">
        <v>6824</v>
      </c>
      <c r="C1646" s="5"/>
      <c r="D1646" s="5" t="s">
        <v>317</v>
      </c>
      <c r="E1646" s="5" t="s">
        <v>6825</v>
      </c>
      <c r="F1646" s="5" t="s">
        <v>24</v>
      </c>
      <c r="G1646" s="5">
        <v>18</v>
      </c>
      <c r="H1646" s="5" t="s">
        <v>6826</v>
      </c>
      <c r="I1646" s="5" t="s">
        <v>6827</v>
      </c>
      <c r="J1646" s="5">
        <v>13481868139</v>
      </c>
      <c r="K1646" s="5" t="s">
        <v>27</v>
      </c>
      <c r="L1646" s="10">
        <v>44328</v>
      </c>
      <c r="M1646" s="12" t="s">
        <v>54</v>
      </c>
      <c r="N1646" s="5"/>
      <c r="O1646" s="10"/>
      <c r="P1646" s="5"/>
      <c r="Q1646" s="5"/>
      <c r="R1646" s="5"/>
      <c r="S1646" s="5"/>
    </row>
    <row r="1647" customFormat="1" spans="1:19">
      <c r="A1647" s="5">
        <v>1644</v>
      </c>
      <c r="B1647" s="5" t="s">
        <v>6828</v>
      </c>
      <c r="C1647" s="5"/>
      <c r="D1647" s="5" t="s">
        <v>317</v>
      </c>
      <c r="E1647" s="5" t="s">
        <v>6829</v>
      </c>
      <c r="F1647" s="5" t="s">
        <v>24</v>
      </c>
      <c r="G1647" s="5">
        <v>17</v>
      </c>
      <c r="H1647" s="5" t="s">
        <v>6830</v>
      </c>
      <c r="I1647" s="5" t="s">
        <v>6831</v>
      </c>
      <c r="J1647" s="5">
        <v>13407751688</v>
      </c>
      <c r="K1647" s="5" t="s">
        <v>27</v>
      </c>
      <c r="L1647" s="10">
        <v>44398</v>
      </c>
      <c r="M1647" s="12" t="s">
        <v>5175</v>
      </c>
      <c r="N1647" s="5"/>
      <c r="O1647" s="10"/>
      <c r="P1647" s="5"/>
      <c r="Q1647" s="5"/>
      <c r="R1647" s="5"/>
      <c r="S1647" s="5"/>
    </row>
    <row r="1648" customFormat="1" spans="1:19">
      <c r="A1648" s="5">
        <v>1645</v>
      </c>
      <c r="B1648" s="5" t="s">
        <v>6832</v>
      </c>
      <c r="C1648" s="5"/>
      <c r="D1648" s="5" t="s">
        <v>317</v>
      </c>
      <c r="E1648" s="5" t="s">
        <v>6833</v>
      </c>
      <c r="F1648" s="5" t="s">
        <v>24</v>
      </c>
      <c r="G1648" s="5">
        <v>18</v>
      </c>
      <c r="H1648" s="5" t="s">
        <v>4200</v>
      </c>
      <c r="I1648" s="5" t="s">
        <v>6834</v>
      </c>
      <c r="J1648" s="5">
        <v>13377494501</v>
      </c>
      <c r="K1648" s="5" t="s">
        <v>27</v>
      </c>
      <c r="L1648" s="10">
        <v>44328</v>
      </c>
      <c r="M1648" s="12" t="s">
        <v>54</v>
      </c>
      <c r="N1648" s="5"/>
      <c r="O1648" s="10"/>
      <c r="P1648" s="5"/>
      <c r="Q1648" s="5"/>
      <c r="R1648" s="5"/>
      <c r="S1648" s="5"/>
    </row>
    <row r="1649" customFormat="1" spans="1:19">
      <c r="A1649" s="5">
        <v>1646</v>
      </c>
      <c r="B1649" s="5" t="s">
        <v>6835</v>
      </c>
      <c r="C1649" s="5"/>
      <c r="D1649" s="5" t="s">
        <v>317</v>
      </c>
      <c r="E1649" s="5" t="s">
        <v>6836</v>
      </c>
      <c r="F1649" s="5" t="s">
        <v>24</v>
      </c>
      <c r="G1649" s="5">
        <v>17</v>
      </c>
      <c r="H1649" s="5" t="s">
        <v>6837</v>
      </c>
      <c r="I1649" s="5" t="s">
        <v>6838</v>
      </c>
      <c r="J1649" s="5">
        <v>19978825498</v>
      </c>
      <c r="K1649" s="5" t="s">
        <v>27</v>
      </c>
      <c r="L1649" s="10">
        <v>44397</v>
      </c>
      <c r="M1649" s="5" t="s">
        <v>1273</v>
      </c>
      <c r="N1649" s="5" t="s">
        <v>30</v>
      </c>
      <c r="O1649" s="10"/>
      <c r="P1649" s="5"/>
      <c r="Q1649" s="5"/>
      <c r="R1649" s="5"/>
      <c r="S1649" s="5"/>
    </row>
    <row r="1650" customFormat="1" spans="1:19">
      <c r="A1650" s="5">
        <v>1647</v>
      </c>
      <c r="B1650" s="5" t="s">
        <v>6839</v>
      </c>
      <c r="C1650" s="5"/>
      <c r="D1650" s="5" t="s">
        <v>317</v>
      </c>
      <c r="E1650" s="5" t="s">
        <v>6840</v>
      </c>
      <c r="F1650" s="5" t="s">
        <v>24</v>
      </c>
      <c r="G1650" s="5">
        <v>17</v>
      </c>
      <c r="H1650" s="5" t="s">
        <v>6841</v>
      </c>
      <c r="I1650" s="5" t="s">
        <v>2702</v>
      </c>
      <c r="J1650" s="5">
        <v>13768280311</v>
      </c>
      <c r="K1650" s="5" t="s">
        <v>27</v>
      </c>
      <c r="L1650" s="10">
        <v>44404</v>
      </c>
      <c r="M1650" s="12" t="s">
        <v>5175</v>
      </c>
      <c r="N1650" s="5"/>
      <c r="O1650" s="10"/>
      <c r="P1650" s="5"/>
      <c r="Q1650" s="5"/>
      <c r="R1650" s="5"/>
      <c r="S1650" s="5"/>
    </row>
    <row r="1651" customFormat="1" spans="1:19">
      <c r="A1651" s="5">
        <v>1648</v>
      </c>
      <c r="B1651" s="5" t="s">
        <v>6842</v>
      </c>
      <c r="C1651" s="5"/>
      <c r="D1651" s="5" t="s">
        <v>317</v>
      </c>
      <c r="E1651" s="5" t="s">
        <v>6843</v>
      </c>
      <c r="F1651" s="5" t="s">
        <v>143</v>
      </c>
      <c r="G1651" s="5">
        <v>17</v>
      </c>
      <c r="H1651" s="5" t="s">
        <v>17616</v>
      </c>
      <c r="I1651" s="5" t="s">
        <v>6844</v>
      </c>
      <c r="J1651" s="5">
        <v>18378889688</v>
      </c>
      <c r="K1651" s="5" t="s">
        <v>27</v>
      </c>
      <c r="L1651" s="10">
        <v>44395</v>
      </c>
      <c r="M1651" s="5" t="s">
        <v>5175</v>
      </c>
      <c r="N1651" s="5"/>
      <c r="O1651" s="10"/>
      <c r="P1651" s="5"/>
      <c r="Q1651" s="5"/>
      <c r="R1651" s="5"/>
      <c r="S1651" s="5"/>
    </row>
    <row r="1652" customFormat="1" spans="1:19">
      <c r="A1652" s="5">
        <v>1649</v>
      </c>
      <c r="B1652" s="5" t="s">
        <v>6845</v>
      </c>
      <c r="C1652" s="5"/>
      <c r="D1652" s="5" t="s">
        <v>317</v>
      </c>
      <c r="E1652" s="5" t="s">
        <v>6846</v>
      </c>
      <c r="F1652" s="5" t="s">
        <v>143</v>
      </c>
      <c r="G1652" s="5">
        <v>16</v>
      </c>
      <c r="H1652" s="5" t="s">
        <v>118</v>
      </c>
      <c r="I1652" s="5" t="s">
        <v>6847</v>
      </c>
      <c r="J1652" s="5">
        <v>13737941771</v>
      </c>
      <c r="K1652" s="5" t="s">
        <v>27</v>
      </c>
      <c r="L1652" s="10">
        <v>44394</v>
      </c>
      <c r="M1652" s="12" t="s">
        <v>1217</v>
      </c>
      <c r="N1652" s="5" t="s">
        <v>27</v>
      </c>
      <c r="O1652" s="10">
        <v>44418</v>
      </c>
      <c r="P1652" s="5" t="s">
        <v>1217</v>
      </c>
      <c r="Q1652" s="5" t="s">
        <v>30</v>
      </c>
      <c r="R1652" s="5"/>
      <c r="S1652" s="5"/>
    </row>
    <row r="1653" customFormat="1" spans="1:19">
      <c r="A1653" s="5">
        <v>1650</v>
      </c>
      <c r="B1653" s="5" t="s">
        <v>6848</v>
      </c>
      <c r="C1653" s="5"/>
      <c r="D1653" s="5" t="s">
        <v>317</v>
      </c>
      <c r="E1653" s="5" t="s">
        <v>6849</v>
      </c>
      <c r="F1653" s="5" t="s">
        <v>24</v>
      </c>
      <c r="G1653" s="5">
        <v>18</v>
      </c>
      <c r="H1653" s="5" t="s">
        <v>6850</v>
      </c>
      <c r="I1653" s="5" t="s">
        <v>6851</v>
      </c>
      <c r="J1653" s="5">
        <v>18978755106</v>
      </c>
      <c r="K1653" s="5" t="s">
        <v>27</v>
      </c>
      <c r="L1653" s="10">
        <v>44328</v>
      </c>
      <c r="M1653" s="5" t="s">
        <v>54</v>
      </c>
      <c r="N1653" s="5"/>
      <c r="O1653" s="10"/>
      <c r="P1653" s="5"/>
      <c r="Q1653" s="5"/>
      <c r="R1653" s="5"/>
      <c r="S1653" s="5"/>
    </row>
    <row r="1654" customFormat="1" spans="1:19">
      <c r="A1654" s="5">
        <v>1651</v>
      </c>
      <c r="B1654" s="5" t="s">
        <v>6852</v>
      </c>
      <c r="C1654" s="5"/>
      <c r="D1654" s="5" t="s">
        <v>317</v>
      </c>
      <c r="E1654" s="5" t="s">
        <v>6853</v>
      </c>
      <c r="F1654" s="5" t="s">
        <v>24</v>
      </c>
      <c r="G1654" s="5">
        <v>17</v>
      </c>
      <c r="H1654" s="5" t="s">
        <v>2689</v>
      </c>
      <c r="I1654" s="5" t="s">
        <v>2300</v>
      </c>
      <c r="J1654" s="5">
        <v>15019870746</v>
      </c>
      <c r="K1654" s="5" t="s">
        <v>27</v>
      </c>
      <c r="L1654" s="10">
        <v>44328</v>
      </c>
      <c r="M1654" s="5" t="s">
        <v>54</v>
      </c>
      <c r="N1654" s="5"/>
      <c r="O1654" s="10"/>
      <c r="P1654" s="5"/>
      <c r="Q1654" s="5"/>
      <c r="R1654" s="5"/>
      <c r="S1654" s="5"/>
    </row>
    <row r="1655" customFormat="1" spans="1:19">
      <c r="A1655" s="5">
        <v>1652</v>
      </c>
      <c r="B1655" s="5" t="s">
        <v>6854</v>
      </c>
      <c r="C1655" s="5"/>
      <c r="D1655" s="5" t="s">
        <v>317</v>
      </c>
      <c r="E1655" s="5" t="s">
        <v>6855</v>
      </c>
      <c r="F1655" s="5" t="s">
        <v>24</v>
      </c>
      <c r="G1655" s="5">
        <v>17</v>
      </c>
      <c r="H1655" s="5" t="s">
        <v>17714</v>
      </c>
      <c r="I1655" s="5" t="s">
        <v>6857</v>
      </c>
      <c r="J1655" s="5">
        <v>18278874779</v>
      </c>
      <c r="K1655" s="5" t="s">
        <v>27</v>
      </c>
      <c r="L1655" s="10">
        <v>44411</v>
      </c>
      <c r="M1655" s="12" t="s">
        <v>28</v>
      </c>
      <c r="N1655" s="5" t="s">
        <v>30</v>
      </c>
      <c r="O1655" s="10"/>
      <c r="P1655" s="5"/>
      <c r="Q1655" s="5"/>
      <c r="R1655" s="5"/>
      <c r="S1655" s="5"/>
    </row>
    <row r="1656" customFormat="1" spans="1:19">
      <c r="A1656" s="5">
        <v>1653</v>
      </c>
      <c r="B1656" s="5" t="s">
        <v>6858</v>
      </c>
      <c r="C1656" s="5"/>
      <c r="D1656" s="5" t="s">
        <v>317</v>
      </c>
      <c r="E1656" s="5" t="s">
        <v>6859</v>
      </c>
      <c r="F1656" s="5" t="s">
        <v>24</v>
      </c>
      <c r="G1656" s="5">
        <v>16</v>
      </c>
      <c r="H1656" s="5" t="s">
        <v>6860</v>
      </c>
      <c r="I1656" s="5" t="s">
        <v>6861</v>
      </c>
      <c r="J1656" s="5" t="s">
        <v>6862</v>
      </c>
      <c r="K1656" s="5" t="s">
        <v>27</v>
      </c>
      <c r="L1656" s="10">
        <v>44396</v>
      </c>
      <c r="M1656" s="12" t="s">
        <v>133</v>
      </c>
      <c r="N1656" s="5" t="s">
        <v>30</v>
      </c>
      <c r="O1656" s="10"/>
      <c r="P1656" s="5"/>
      <c r="Q1656" s="5"/>
      <c r="R1656" s="5"/>
      <c r="S1656" s="5"/>
    </row>
    <row r="1657" customFormat="1" spans="1:19">
      <c r="A1657" s="5">
        <v>1654</v>
      </c>
      <c r="B1657" s="5" t="s">
        <v>6863</v>
      </c>
      <c r="C1657" s="5"/>
      <c r="D1657" s="5" t="s">
        <v>317</v>
      </c>
      <c r="E1657" s="5" t="s">
        <v>6864</v>
      </c>
      <c r="F1657" s="5" t="s">
        <v>24</v>
      </c>
      <c r="G1657" s="5">
        <v>17</v>
      </c>
      <c r="H1657" s="5" t="s">
        <v>17715</v>
      </c>
      <c r="I1657" s="5" t="s">
        <v>6866</v>
      </c>
      <c r="J1657" s="5" t="s">
        <v>6867</v>
      </c>
      <c r="K1657" s="5" t="s">
        <v>27</v>
      </c>
      <c r="L1657" s="10">
        <v>44401</v>
      </c>
      <c r="M1657" s="5" t="s">
        <v>54</v>
      </c>
      <c r="N1657" s="5" t="s">
        <v>30</v>
      </c>
      <c r="O1657" s="10"/>
      <c r="P1657" s="5"/>
      <c r="Q1657" s="5"/>
      <c r="R1657" s="5"/>
      <c r="S1657" s="5"/>
    </row>
    <row r="1658" customFormat="1" spans="1:19">
      <c r="A1658" s="5">
        <v>1655</v>
      </c>
      <c r="B1658" s="5" t="s">
        <v>6868</v>
      </c>
      <c r="C1658" s="5"/>
      <c r="D1658" s="5" t="s">
        <v>317</v>
      </c>
      <c r="E1658" s="5" t="s">
        <v>6869</v>
      </c>
      <c r="F1658" s="5" t="s">
        <v>24</v>
      </c>
      <c r="G1658" s="5">
        <v>18</v>
      </c>
      <c r="H1658" s="5" t="s">
        <v>19229</v>
      </c>
      <c r="I1658" s="5" t="s">
        <v>6871</v>
      </c>
      <c r="J1658" s="5" t="s">
        <v>6872</v>
      </c>
      <c r="K1658" s="5" t="s">
        <v>27</v>
      </c>
      <c r="L1658" s="10">
        <v>44328</v>
      </c>
      <c r="M1658" s="5" t="s">
        <v>54</v>
      </c>
      <c r="N1658" s="5"/>
      <c r="O1658" s="10"/>
      <c r="P1658" s="5"/>
      <c r="Q1658" s="5"/>
      <c r="R1658" s="5"/>
      <c r="S1658" s="5"/>
    </row>
    <row r="1659" customFormat="1" spans="1:19">
      <c r="A1659" s="5">
        <v>1656</v>
      </c>
      <c r="B1659" s="5" t="s">
        <v>6873</v>
      </c>
      <c r="C1659" s="5"/>
      <c r="D1659" s="5" t="s">
        <v>317</v>
      </c>
      <c r="E1659" s="5" t="s">
        <v>6874</v>
      </c>
      <c r="F1659" s="5" t="s">
        <v>24</v>
      </c>
      <c r="G1659" s="5">
        <v>17</v>
      </c>
      <c r="H1659" s="5" t="s">
        <v>6875</v>
      </c>
      <c r="I1659" s="5" t="s">
        <v>6876</v>
      </c>
      <c r="J1659" s="5">
        <v>15878688782</v>
      </c>
      <c r="K1659" s="5" t="s">
        <v>27</v>
      </c>
      <c r="L1659" s="10">
        <v>44399</v>
      </c>
      <c r="M1659" s="5" t="s">
        <v>54</v>
      </c>
      <c r="N1659" s="5" t="s">
        <v>30</v>
      </c>
      <c r="O1659" s="10"/>
      <c r="P1659" s="5"/>
      <c r="Q1659" s="5"/>
      <c r="R1659" s="5"/>
      <c r="S1659" s="5"/>
    </row>
    <row r="1660" customFormat="1" spans="1:19">
      <c r="A1660" s="5">
        <v>1657</v>
      </c>
      <c r="B1660" s="5" t="s">
        <v>6877</v>
      </c>
      <c r="C1660" s="5"/>
      <c r="D1660" s="5" t="s">
        <v>317</v>
      </c>
      <c r="E1660" s="5" t="s">
        <v>6878</v>
      </c>
      <c r="F1660" s="5" t="s">
        <v>24</v>
      </c>
      <c r="G1660" s="5">
        <v>16</v>
      </c>
      <c r="H1660" s="5" t="s">
        <v>17716</v>
      </c>
      <c r="I1660" s="5" t="s">
        <v>6879</v>
      </c>
      <c r="J1660" s="5">
        <v>15807784678</v>
      </c>
      <c r="K1660" s="5" t="s">
        <v>27</v>
      </c>
      <c r="L1660" s="10">
        <v>44396</v>
      </c>
      <c r="M1660" s="5" t="s">
        <v>185</v>
      </c>
      <c r="N1660" s="5" t="s">
        <v>30</v>
      </c>
      <c r="O1660" s="10"/>
      <c r="P1660" s="5"/>
      <c r="Q1660" s="5"/>
      <c r="R1660" s="5"/>
      <c r="S1660" s="5"/>
    </row>
    <row r="1661" customFormat="1" spans="1:19">
      <c r="A1661" s="5">
        <v>1658</v>
      </c>
      <c r="B1661" s="5" t="s">
        <v>6880</v>
      </c>
      <c r="C1661" s="5"/>
      <c r="D1661" s="5" t="s">
        <v>317</v>
      </c>
      <c r="E1661" s="5" t="s">
        <v>6881</v>
      </c>
      <c r="F1661" s="5" t="s">
        <v>24</v>
      </c>
      <c r="G1661" s="5">
        <v>18</v>
      </c>
      <c r="H1661" s="5" t="s">
        <v>19230</v>
      </c>
      <c r="I1661" s="5" t="s">
        <v>6882</v>
      </c>
      <c r="J1661" s="5">
        <v>19907881562</v>
      </c>
      <c r="K1661" s="5" t="s">
        <v>27</v>
      </c>
      <c r="L1661" s="10">
        <v>44331</v>
      </c>
      <c r="M1661" s="5" t="s">
        <v>5175</v>
      </c>
      <c r="N1661" s="5" t="s">
        <v>27</v>
      </c>
      <c r="O1661" s="10">
        <v>44366</v>
      </c>
      <c r="P1661" s="5"/>
      <c r="Q1661" s="5"/>
      <c r="R1661" s="5"/>
      <c r="S1661" s="5"/>
    </row>
    <row r="1662" customFormat="1" spans="1:19">
      <c r="A1662" s="5">
        <v>1659</v>
      </c>
      <c r="B1662" s="5" t="s">
        <v>6883</v>
      </c>
      <c r="C1662" s="5"/>
      <c r="D1662" s="5" t="s">
        <v>317</v>
      </c>
      <c r="E1662" s="5" t="s">
        <v>6884</v>
      </c>
      <c r="F1662" s="5" t="s">
        <v>24</v>
      </c>
      <c r="G1662" s="5">
        <v>18</v>
      </c>
      <c r="H1662" s="5" t="s">
        <v>6885</v>
      </c>
      <c r="I1662" s="5" t="s">
        <v>6886</v>
      </c>
      <c r="J1662" s="5">
        <v>17307887596</v>
      </c>
      <c r="K1662" s="5" t="s">
        <v>27</v>
      </c>
      <c r="L1662" s="10">
        <v>44328</v>
      </c>
      <c r="M1662" s="5" t="s">
        <v>54</v>
      </c>
      <c r="N1662" s="5"/>
      <c r="O1662" s="10"/>
      <c r="P1662" s="5"/>
      <c r="Q1662" s="5"/>
      <c r="R1662" s="5"/>
      <c r="S1662" s="5"/>
    </row>
    <row r="1663" customFormat="1" spans="1:19">
      <c r="A1663" s="5">
        <v>1660</v>
      </c>
      <c r="B1663" s="5" t="s">
        <v>6887</v>
      </c>
      <c r="C1663" s="5"/>
      <c r="D1663" s="5" t="s">
        <v>317</v>
      </c>
      <c r="E1663" s="5" t="s">
        <v>6888</v>
      </c>
      <c r="F1663" s="5" t="s">
        <v>24</v>
      </c>
      <c r="G1663" s="5">
        <v>18</v>
      </c>
      <c r="H1663" s="5" t="s">
        <v>19231</v>
      </c>
      <c r="I1663" s="5" t="s">
        <v>6890</v>
      </c>
      <c r="J1663" s="5">
        <v>17776576560</v>
      </c>
      <c r="K1663" s="5" t="s">
        <v>27</v>
      </c>
      <c r="L1663" s="10">
        <v>44328</v>
      </c>
      <c r="M1663" s="5" t="s">
        <v>54</v>
      </c>
      <c r="N1663" s="5"/>
      <c r="O1663" s="10"/>
      <c r="P1663" s="5"/>
      <c r="Q1663" s="5"/>
      <c r="R1663" s="5"/>
      <c r="S1663" s="5"/>
    </row>
    <row r="1664" customFormat="1" spans="1:19">
      <c r="A1664" s="5">
        <v>1661</v>
      </c>
      <c r="B1664" s="5" t="s">
        <v>6891</v>
      </c>
      <c r="C1664" s="5"/>
      <c r="D1664" s="5" t="s">
        <v>317</v>
      </c>
      <c r="E1664" s="5" t="s">
        <v>6892</v>
      </c>
      <c r="F1664" s="5" t="s">
        <v>24</v>
      </c>
      <c r="G1664" s="5">
        <v>18</v>
      </c>
      <c r="H1664" s="5" t="s">
        <v>6893</v>
      </c>
      <c r="I1664" s="5" t="s">
        <v>6894</v>
      </c>
      <c r="J1664" s="5">
        <v>15975784138</v>
      </c>
      <c r="K1664" s="5" t="s">
        <v>27</v>
      </c>
      <c r="L1664" s="10">
        <v>44328</v>
      </c>
      <c r="M1664" s="5" t="s">
        <v>54</v>
      </c>
      <c r="N1664" s="5"/>
      <c r="O1664" s="10"/>
      <c r="P1664" s="5"/>
      <c r="Q1664" s="5"/>
      <c r="R1664" s="5"/>
      <c r="S1664" s="5"/>
    </row>
    <row r="1665" customFormat="1" spans="1:19">
      <c r="A1665" s="5">
        <v>1662</v>
      </c>
      <c r="B1665" s="5" t="s">
        <v>6895</v>
      </c>
      <c r="C1665" s="5"/>
      <c r="D1665" s="5" t="s">
        <v>317</v>
      </c>
      <c r="E1665" s="5" t="s">
        <v>6896</v>
      </c>
      <c r="F1665" s="5" t="s">
        <v>24</v>
      </c>
      <c r="G1665" s="5">
        <v>19</v>
      </c>
      <c r="H1665" s="5" t="s">
        <v>19232</v>
      </c>
      <c r="I1665" s="5" t="s">
        <v>6898</v>
      </c>
      <c r="J1665" s="5">
        <v>13657780186</v>
      </c>
      <c r="K1665" s="5" t="s">
        <v>27</v>
      </c>
      <c r="L1665" s="10">
        <v>44328</v>
      </c>
      <c r="M1665" s="5" t="s">
        <v>5175</v>
      </c>
      <c r="N1665" s="5" t="s">
        <v>27</v>
      </c>
      <c r="O1665" s="10">
        <v>44366</v>
      </c>
      <c r="P1665" s="5"/>
      <c r="Q1665" s="5"/>
      <c r="R1665" s="5"/>
      <c r="S1665" s="5"/>
    </row>
    <row r="1666" customFormat="1" spans="1:19">
      <c r="A1666" s="5">
        <v>1663</v>
      </c>
      <c r="B1666" s="5" t="s">
        <v>6899</v>
      </c>
      <c r="C1666" s="5"/>
      <c r="D1666" s="5" t="s">
        <v>317</v>
      </c>
      <c r="E1666" s="5" t="s">
        <v>6900</v>
      </c>
      <c r="F1666" s="5" t="s">
        <v>24</v>
      </c>
      <c r="G1666" s="5">
        <v>17</v>
      </c>
      <c r="H1666" s="5" t="s">
        <v>17717</v>
      </c>
      <c r="I1666" s="5" t="s">
        <v>6901</v>
      </c>
      <c r="J1666" s="5">
        <v>15878846582</v>
      </c>
      <c r="K1666" s="5" t="s">
        <v>27</v>
      </c>
      <c r="L1666" s="10">
        <v>44399</v>
      </c>
      <c r="M1666" s="12" t="s">
        <v>185</v>
      </c>
      <c r="N1666" s="5" t="s">
        <v>30</v>
      </c>
      <c r="O1666" s="10"/>
      <c r="P1666" s="5"/>
      <c r="Q1666" s="5"/>
      <c r="R1666" s="5"/>
      <c r="S1666" s="5"/>
    </row>
    <row r="1667" customFormat="1" spans="1:19">
      <c r="A1667" s="5">
        <v>1664</v>
      </c>
      <c r="B1667" s="5" t="s">
        <v>6902</v>
      </c>
      <c r="C1667" s="5"/>
      <c r="D1667" s="5" t="s">
        <v>317</v>
      </c>
      <c r="E1667" s="5" t="s">
        <v>6903</v>
      </c>
      <c r="F1667" s="5" t="s">
        <v>24</v>
      </c>
      <c r="G1667" s="5">
        <v>17</v>
      </c>
      <c r="H1667" s="5" t="s">
        <v>17718</v>
      </c>
      <c r="I1667" s="5" t="s">
        <v>6904</v>
      </c>
      <c r="J1667" s="5">
        <v>13877876253</v>
      </c>
      <c r="K1667" s="5" t="s">
        <v>27</v>
      </c>
      <c r="L1667" s="10">
        <v>44399</v>
      </c>
      <c r="M1667" s="5" t="s">
        <v>69</v>
      </c>
      <c r="N1667" s="5" t="s">
        <v>30</v>
      </c>
      <c r="O1667" s="10"/>
      <c r="P1667" s="5"/>
      <c r="Q1667" s="5"/>
      <c r="R1667" s="5"/>
      <c r="S1667" s="5"/>
    </row>
    <row r="1668" customFormat="1" spans="1:19">
      <c r="A1668" s="5">
        <v>1665</v>
      </c>
      <c r="B1668" s="5" t="s">
        <v>6905</v>
      </c>
      <c r="C1668" s="5"/>
      <c r="D1668" s="5" t="s">
        <v>317</v>
      </c>
      <c r="E1668" s="5" t="s">
        <v>6906</v>
      </c>
      <c r="F1668" s="5" t="s">
        <v>24</v>
      </c>
      <c r="G1668" s="5">
        <v>17</v>
      </c>
      <c r="H1668" s="5" t="s">
        <v>17719</v>
      </c>
      <c r="I1668" s="5" t="s">
        <v>6908</v>
      </c>
      <c r="J1668" s="5">
        <v>15977838233</v>
      </c>
      <c r="K1668" s="5" t="s">
        <v>27</v>
      </c>
      <c r="L1668" s="10">
        <v>44396</v>
      </c>
      <c r="M1668" s="5" t="s">
        <v>69</v>
      </c>
      <c r="N1668" s="5" t="s">
        <v>30</v>
      </c>
      <c r="O1668" s="10"/>
      <c r="P1668" s="5"/>
      <c r="Q1668" s="5"/>
      <c r="R1668" s="5"/>
      <c r="S1668" s="5"/>
    </row>
    <row r="1669" customFormat="1" spans="1:19">
      <c r="A1669" s="5">
        <v>1666</v>
      </c>
      <c r="B1669" s="5" t="s">
        <v>6909</v>
      </c>
      <c r="C1669" s="5"/>
      <c r="D1669" s="5" t="s">
        <v>317</v>
      </c>
      <c r="E1669" s="5" t="s">
        <v>6910</v>
      </c>
      <c r="F1669" s="5" t="s">
        <v>143</v>
      </c>
      <c r="G1669" s="5">
        <v>17</v>
      </c>
      <c r="H1669" s="5" t="s">
        <v>6911</v>
      </c>
      <c r="I1669" s="5" t="s">
        <v>6912</v>
      </c>
      <c r="J1669" s="5">
        <v>13877895504</v>
      </c>
      <c r="K1669" s="5" t="s">
        <v>27</v>
      </c>
      <c r="L1669" s="10">
        <v>44398</v>
      </c>
      <c r="M1669" s="5" t="s">
        <v>5175</v>
      </c>
      <c r="N1669" s="5"/>
      <c r="O1669" s="10"/>
      <c r="P1669" s="5"/>
      <c r="Q1669" s="5"/>
      <c r="R1669" s="5"/>
      <c r="S1669" s="5"/>
    </row>
    <row r="1670" customFormat="1" spans="1:19">
      <c r="A1670" s="5">
        <v>1667</v>
      </c>
      <c r="B1670" s="5" t="s">
        <v>6913</v>
      </c>
      <c r="C1670" s="5"/>
      <c r="D1670" s="5" t="s">
        <v>317</v>
      </c>
      <c r="E1670" s="5" t="s">
        <v>6914</v>
      </c>
      <c r="F1670" s="5" t="s">
        <v>143</v>
      </c>
      <c r="G1670" s="5">
        <v>17</v>
      </c>
      <c r="H1670" s="5" t="s">
        <v>17720</v>
      </c>
      <c r="I1670" s="5" t="s">
        <v>109</v>
      </c>
      <c r="J1670" s="5" t="s">
        <v>6916</v>
      </c>
      <c r="K1670" s="5" t="s">
        <v>27</v>
      </c>
      <c r="L1670" s="10">
        <v>44398</v>
      </c>
      <c r="M1670" s="12" t="s">
        <v>5175</v>
      </c>
      <c r="N1670" s="5"/>
      <c r="O1670" s="10"/>
      <c r="P1670" s="5"/>
      <c r="Q1670" s="5"/>
      <c r="R1670" s="5"/>
      <c r="S1670" s="5"/>
    </row>
    <row r="1671" customFormat="1" spans="1:19">
      <c r="A1671" s="5">
        <v>1668</v>
      </c>
      <c r="B1671" s="5" t="s">
        <v>6917</v>
      </c>
      <c r="C1671" s="5"/>
      <c r="D1671" s="5" t="s">
        <v>317</v>
      </c>
      <c r="E1671" s="5" t="s">
        <v>6918</v>
      </c>
      <c r="F1671" s="5" t="s">
        <v>143</v>
      </c>
      <c r="G1671" s="5">
        <v>17</v>
      </c>
      <c r="H1671" s="5" t="s">
        <v>17721</v>
      </c>
      <c r="I1671" s="5" t="s">
        <v>6920</v>
      </c>
      <c r="J1671" s="5">
        <v>18176744249</v>
      </c>
      <c r="K1671" s="5" t="s">
        <v>27</v>
      </c>
      <c r="L1671" s="10">
        <v>44402</v>
      </c>
      <c r="M1671" s="5" t="s">
        <v>5175</v>
      </c>
      <c r="N1671" s="5"/>
      <c r="O1671" s="10"/>
      <c r="P1671" s="5"/>
      <c r="Q1671" s="5"/>
      <c r="R1671" s="5"/>
      <c r="S1671" s="5"/>
    </row>
    <row r="1672" customFormat="1" spans="1:19">
      <c r="A1672" s="5">
        <v>1669</v>
      </c>
      <c r="B1672" s="5" t="s">
        <v>6921</v>
      </c>
      <c r="C1672" s="5"/>
      <c r="D1672" s="5" t="s">
        <v>317</v>
      </c>
      <c r="E1672" s="5" t="s">
        <v>6922</v>
      </c>
      <c r="F1672" s="5" t="s">
        <v>24</v>
      </c>
      <c r="G1672" s="5">
        <v>17</v>
      </c>
      <c r="H1672" s="5" t="s">
        <v>1456</v>
      </c>
      <c r="I1672" s="5" t="s">
        <v>6923</v>
      </c>
      <c r="J1672" s="5">
        <v>15296079189</v>
      </c>
      <c r="K1672" s="5" t="s">
        <v>27</v>
      </c>
      <c r="L1672" s="10">
        <v>44403</v>
      </c>
      <c r="M1672" s="5" t="s">
        <v>2455</v>
      </c>
      <c r="N1672" s="5" t="s">
        <v>30</v>
      </c>
      <c r="O1672" s="10"/>
      <c r="P1672" s="5"/>
      <c r="Q1672" s="5"/>
      <c r="R1672" s="5"/>
      <c r="S1672" s="5"/>
    </row>
    <row r="1673" customFormat="1" spans="1:19">
      <c r="A1673" s="5">
        <v>1670</v>
      </c>
      <c r="B1673" s="5" t="s">
        <v>6924</v>
      </c>
      <c r="C1673" s="5"/>
      <c r="D1673" s="5" t="s">
        <v>317</v>
      </c>
      <c r="E1673" s="5" t="s">
        <v>6925</v>
      </c>
      <c r="F1673" s="5" t="s">
        <v>24</v>
      </c>
      <c r="G1673" s="5">
        <v>17</v>
      </c>
      <c r="H1673" s="5" t="s">
        <v>17722</v>
      </c>
      <c r="I1673" s="5" t="s">
        <v>6927</v>
      </c>
      <c r="J1673" s="5">
        <v>14797768637</v>
      </c>
      <c r="K1673" s="5" t="s">
        <v>27</v>
      </c>
      <c r="L1673" s="10">
        <v>44398</v>
      </c>
      <c r="M1673" s="5" t="s">
        <v>2455</v>
      </c>
      <c r="N1673" s="5" t="s">
        <v>30</v>
      </c>
      <c r="O1673" s="10"/>
      <c r="P1673" s="5"/>
      <c r="Q1673" s="5"/>
      <c r="R1673" s="5"/>
      <c r="S1673" s="5"/>
    </row>
    <row r="1674" customFormat="1" spans="1:19">
      <c r="A1674" s="5">
        <v>1671</v>
      </c>
      <c r="B1674" s="5" t="s">
        <v>6928</v>
      </c>
      <c r="C1674" s="5"/>
      <c r="D1674" s="5" t="s">
        <v>317</v>
      </c>
      <c r="E1674" s="5" t="s">
        <v>6929</v>
      </c>
      <c r="F1674" s="5" t="s">
        <v>24</v>
      </c>
      <c r="G1674" s="5">
        <v>17</v>
      </c>
      <c r="H1674" s="5" t="s">
        <v>6930</v>
      </c>
      <c r="I1674" s="5" t="s">
        <v>6931</v>
      </c>
      <c r="J1674" s="5">
        <v>18378895711</v>
      </c>
      <c r="K1674" s="5" t="s">
        <v>27</v>
      </c>
      <c r="L1674" s="10">
        <v>44399</v>
      </c>
      <c r="M1674" s="12" t="s">
        <v>5175</v>
      </c>
      <c r="N1674" s="5"/>
      <c r="O1674" s="10"/>
      <c r="P1674" s="5"/>
      <c r="Q1674" s="5"/>
      <c r="R1674" s="5"/>
      <c r="S1674" s="5"/>
    </row>
    <row r="1675" customFormat="1" spans="1:19">
      <c r="A1675" s="5">
        <v>1672</v>
      </c>
      <c r="B1675" s="5" t="s">
        <v>6932</v>
      </c>
      <c r="C1675" s="5"/>
      <c r="D1675" s="5" t="s">
        <v>317</v>
      </c>
      <c r="E1675" s="5" t="s">
        <v>3839</v>
      </c>
      <c r="F1675" s="5" t="s">
        <v>24</v>
      </c>
      <c r="G1675" s="5">
        <v>18</v>
      </c>
      <c r="H1675" s="5" t="s">
        <v>22010</v>
      </c>
      <c r="I1675" s="5" t="s">
        <v>6934</v>
      </c>
      <c r="J1675" s="5">
        <v>15723889223</v>
      </c>
      <c r="K1675" s="5" t="s">
        <v>27</v>
      </c>
      <c r="L1675" s="10">
        <v>44328</v>
      </c>
      <c r="M1675" s="12" t="s">
        <v>54</v>
      </c>
      <c r="N1675" s="5"/>
      <c r="O1675" s="10"/>
      <c r="P1675" s="5"/>
      <c r="Q1675" s="5"/>
      <c r="R1675" s="5"/>
      <c r="S1675" s="5"/>
    </row>
    <row r="1676" customFormat="1" spans="1:19">
      <c r="A1676" s="5">
        <v>1673</v>
      </c>
      <c r="B1676" s="5" t="s">
        <v>6935</v>
      </c>
      <c r="C1676" s="5"/>
      <c r="D1676" s="5" t="s">
        <v>317</v>
      </c>
      <c r="E1676" s="5" t="s">
        <v>6936</v>
      </c>
      <c r="F1676" s="5" t="s">
        <v>24</v>
      </c>
      <c r="G1676" s="5">
        <v>17</v>
      </c>
      <c r="H1676" s="5" t="s">
        <v>6937</v>
      </c>
      <c r="I1676" s="5" t="s">
        <v>6938</v>
      </c>
      <c r="J1676" s="5">
        <v>19127018786</v>
      </c>
      <c r="K1676" s="5" t="s">
        <v>27</v>
      </c>
      <c r="L1676" s="10">
        <v>44411</v>
      </c>
      <c r="M1676" s="12" t="s">
        <v>133</v>
      </c>
      <c r="N1676" s="5" t="s">
        <v>30</v>
      </c>
      <c r="O1676" s="10"/>
      <c r="P1676" s="5"/>
      <c r="Q1676" s="5"/>
      <c r="R1676" s="5"/>
      <c r="S1676" s="5"/>
    </row>
    <row r="1677" customFormat="1" spans="1:19">
      <c r="A1677" s="5">
        <v>1674</v>
      </c>
      <c r="B1677" s="5" t="s">
        <v>6939</v>
      </c>
      <c r="C1677" s="5"/>
      <c r="D1677" s="5" t="s">
        <v>317</v>
      </c>
      <c r="E1677" s="5" t="s">
        <v>1002</v>
      </c>
      <c r="F1677" s="5" t="s">
        <v>24</v>
      </c>
      <c r="G1677" s="5">
        <v>19</v>
      </c>
      <c r="H1677" s="5" t="s">
        <v>4142</v>
      </c>
      <c r="I1677" s="5" t="s">
        <v>6940</v>
      </c>
      <c r="J1677" s="5">
        <v>18176744467</v>
      </c>
      <c r="K1677" s="5" t="s">
        <v>27</v>
      </c>
      <c r="L1677" s="10">
        <v>44328</v>
      </c>
      <c r="M1677" s="5" t="s">
        <v>54</v>
      </c>
      <c r="N1677" s="5"/>
      <c r="O1677" s="10"/>
      <c r="P1677" s="5"/>
      <c r="Q1677" s="5"/>
      <c r="R1677" s="5"/>
      <c r="S1677" s="5"/>
    </row>
    <row r="1678" customFormat="1" spans="1:19">
      <c r="A1678" s="5">
        <v>1675</v>
      </c>
      <c r="B1678" s="5" t="s">
        <v>6941</v>
      </c>
      <c r="C1678" s="5"/>
      <c r="D1678" s="5" t="s">
        <v>317</v>
      </c>
      <c r="E1678" s="5" t="s">
        <v>6942</v>
      </c>
      <c r="F1678" s="5" t="s">
        <v>24</v>
      </c>
      <c r="G1678" s="5">
        <v>17</v>
      </c>
      <c r="H1678" s="5" t="s">
        <v>17723</v>
      </c>
      <c r="I1678" s="5" t="s">
        <v>6944</v>
      </c>
      <c r="J1678" s="5">
        <v>15977888483</v>
      </c>
      <c r="K1678" s="5" t="s">
        <v>27</v>
      </c>
      <c r="L1678" s="10">
        <v>44394</v>
      </c>
      <c r="M1678" s="5" t="s">
        <v>5175</v>
      </c>
      <c r="N1678" s="5"/>
      <c r="O1678" s="10"/>
      <c r="P1678" s="5"/>
      <c r="Q1678" s="5"/>
      <c r="R1678" s="5"/>
      <c r="S1678" s="5"/>
    </row>
    <row r="1679" customFormat="1" spans="1:19">
      <c r="A1679" s="5">
        <v>1676</v>
      </c>
      <c r="B1679" s="5" t="s">
        <v>6945</v>
      </c>
      <c r="C1679" s="5"/>
      <c r="D1679" s="5" t="s">
        <v>317</v>
      </c>
      <c r="E1679" s="5" t="s">
        <v>6946</v>
      </c>
      <c r="F1679" s="5" t="s">
        <v>24</v>
      </c>
      <c r="G1679" s="5">
        <v>17</v>
      </c>
      <c r="H1679" s="5" t="s">
        <v>6947</v>
      </c>
      <c r="I1679" s="5" t="s">
        <v>6948</v>
      </c>
      <c r="J1679" s="5">
        <v>13556729530</v>
      </c>
      <c r="K1679" s="5" t="s">
        <v>27</v>
      </c>
      <c r="L1679" s="10">
        <v>44399</v>
      </c>
      <c r="M1679" s="12" t="s">
        <v>1217</v>
      </c>
      <c r="N1679" s="5" t="s">
        <v>30</v>
      </c>
      <c r="O1679" s="10"/>
      <c r="P1679" s="5"/>
      <c r="Q1679" s="5"/>
      <c r="R1679" s="5"/>
      <c r="S1679" s="5"/>
    </row>
    <row r="1680" customFormat="1" spans="1:19">
      <c r="A1680" s="5">
        <v>1677</v>
      </c>
      <c r="B1680" s="5" t="s">
        <v>6949</v>
      </c>
      <c r="C1680" s="5"/>
      <c r="D1680" s="5" t="s">
        <v>317</v>
      </c>
      <c r="E1680" s="5" t="s">
        <v>6950</v>
      </c>
      <c r="F1680" s="5" t="s">
        <v>143</v>
      </c>
      <c r="G1680" s="5">
        <v>16</v>
      </c>
      <c r="H1680" s="5" t="s">
        <v>6951</v>
      </c>
      <c r="I1680" s="5" t="s">
        <v>6952</v>
      </c>
      <c r="J1680" s="5">
        <v>13627704590</v>
      </c>
      <c r="K1680" s="5" t="s">
        <v>27</v>
      </c>
      <c r="L1680" s="10">
        <v>44394</v>
      </c>
      <c r="M1680" s="5" t="s">
        <v>2172</v>
      </c>
      <c r="N1680" s="5" t="s">
        <v>30</v>
      </c>
      <c r="O1680" s="10"/>
      <c r="P1680" s="5"/>
      <c r="Q1680" s="5"/>
      <c r="R1680" s="5"/>
      <c r="S1680" s="5"/>
    </row>
    <row r="1681" customFormat="1" spans="1:19">
      <c r="A1681" s="5">
        <v>1678</v>
      </c>
      <c r="B1681" s="5" t="s">
        <v>6953</v>
      </c>
      <c r="C1681" s="5"/>
      <c r="D1681" s="5" t="s">
        <v>317</v>
      </c>
      <c r="E1681" s="5" t="s">
        <v>6954</v>
      </c>
      <c r="F1681" s="5" t="s">
        <v>24</v>
      </c>
      <c r="G1681" s="5">
        <v>17</v>
      </c>
      <c r="H1681" s="5" t="s">
        <v>6955</v>
      </c>
      <c r="I1681" s="5" t="s">
        <v>6956</v>
      </c>
      <c r="J1681" s="5">
        <v>13788387267</v>
      </c>
      <c r="K1681" s="5" t="s">
        <v>27</v>
      </c>
      <c r="L1681" s="10">
        <v>44396</v>
      </c>
      <c r="M1681" s="5" t="s">
        <v>5175</v>
      </c>
      <c r="N1681" s="5"/>
      <c r="O1681" s="10"/>
      <c r="P1681" s="5"/>
      <c r="Q1681" s="5"/>
      <c r="R1681" s="5"/>
      <c r="S1681" s="5"/>
    </row>
    <row r="1682" customFormat="1" spans="1:19">
      <c r="A1682" s="5">
        <v>1679</v>
      </c>
      <c r="B1682" s="5" t="s">
        <v>6957</v>
      </c>
      <c r="C1682" s="5"/>
      <c r="D1682" s="5" t="s">
        <v>317</v>
      </c>
      <c r="E1682" s="5" t="s">
        <v>6958</v>
      </c>
      <c r="F1682" s="5" t="s">
        <v>24</v>
      </c>
      <c r="G1682" s="5">
        <v>18</v>
      </c>
      <c r="H1682" s="5" t="s">
        <v>17724</v>
      </c>
      <c r="I1682" s="5" t="s">
        <v>6960</v>
      </c>
      <c r="J1682" s="5">
        <v>13977860478</v>
      </c>
      <c r="K1682" s="5" t="s">
        <v>27</v>
      </c>
      <c r="L1682" s="10">
        <v>44405</v>
      </c>
      <c r="M1682" s="5" t="s">
        <v>5175</v>
      </c>
      <c r="N1682" s="5"/>
      <c r="O1682" s="10"/>
      <c r="P1682" s="5"/>
      <c r="Q1682" s="5"/>
      <c r="R1682" s="5"/>
      <c r="S1682" s="5"/>
    </row>
    <row r="1683" customFormat="1" spans="1:19">
      <c r="A1683" s="5">
        <v>1680</v>
      </c>
      <c r="B1683" s="5" t="s">
        <v>6961</v>
      </c>
      <c r="C1683" s="5"/>
      <c r="D1683" s="5" t="s">
        <v>317</v>
      </c>
      <c r="E1683" s="5" t="s">
        <v>6962</v>
      </c>
      <c r="F1683" s="5" t="s">
        <v>24</v>
      </c>
      <c r="G1683" s="5">
        <v>16</v>
      </c>
      <c r="H1683" s="5" t="s">
        <v>6963</v>
      </c>
      <c r="I1683" s="5" t="s">
        <v>6964</v>
      </c>
      <c r="J1683" s="5">
        <v>18378889203</v>
      </c>
      <c r="K1683" s="5" t="s">
        <v>27</v>
      </c>
      <c r="L1683" s="10">
        <v>44395</v>
      </c>
      <c r="M1683" s="12" t="s">
        <v>1352</v>
      </c>
      <c r="N1683" s="5" t="s">
        <v>27</v>
      </c>
      <c r="O1683" s="10">
        <v>44416</v>
      </c>
      <c r="P1683" s="5" t="s">
        <v>1352</v>
      </c>
      <c r="Q1683" s="5" t="s">
        <v>30</v>
      </c>
      <c r="R1683" s="5"/>
      <c r="S1683" s="5"/>
    </row>
    <row r="1684" customFormat="1" spans="1:19">
      <c r="A1684" s="5">
        <v>1681</v>
      </c>
      <c r="B1684" s="5" t="s">
        <v>6965</v>
      </c>
      <c r="C1684" s="5"/>
      <c r="D1684" s="5" t="s">
        <v>317</v>
      </c>
      <c r="E1684" s="5" t="s">
        <v>6966</v>
      </c>
      <c r="F1684" s="5" t="s">
        <v>24</v>
      </c>
      <c r="G1684" s="5">
        <v>17</v>
      </c>
      <c r="H1684" s="5" t="s">
        <v>6967</v>
      </c>
      <c r="I1684" s="5" t="s">
        <v>6968</v>
      </c>
      <c r="J1684" s="5">
        <v>18877840844</v>
      </c>
      <c r="K1684" s="5" t="s">
        <v>27</v>
      </c>
      <c r="L1684" s="10">
        <v>44401</v>
      </c>
      <c r="M1684" s="5" t="s">
        <v>6662</v>
      </c>
      <c r="N1684" s="5" t="s">
        <v>30</v>
      </c>
      <c r="O1684" s="10"/>
      <c r="P1684" s="5"/>
      <c r="Q1684" s="5" t="s">
        <v>30</v>
      </c>
      <c r="R1684" s="5"/>
      <c r="S1684" s="5"/>
    </row>
    <row r="1685" customFormat="1" spans="1:19">
      <c r="A1685" s="5">
        <v>1682</v>
      </c>
      <c r="B1685" s="5" t="s">
        <v>6969</v>
      </c>
      <c r="C1685" s="5"/>
      <c r="D1685" s="5" t="s">
        <v>317</v>
      </c>
      <c r="E1685" s="5" t="s">
        <v>6970</v>
      </c>
      <c r="F1685" s="5" t="s">
        <v>24</v>
      </c>
      <c r="G1685" s="5">
        <v>17</v>
      </c>
      <c r="H1685" s="5" t="s">
        <v>6971</v>
      </c>
      <c r="I1685" s="5" t="s">
        <v>6972</v>
      </c>
      <c r="J1685" s="5">
        <v>13481867094</v>
      </c>
      <c r="K1685" s="5" t="s">
        <v>27</v>
      </c>
      <c r="L1685" s="10">
        <v>44394</v>
      </c>
      <c r="M1685" s="5" t="s">
        <v>28</v>
      </c>
      <c r="N1685" s="5"/>
      <c r="O1685" s="10"/>
      <c r="P1685" s="5"/>
      <c r="Q1685" s="5"/>
      <c r="R1685" s="5"/>
      <c r="S1685" s="5"/>
    </row>
    <row r="1686" customFormat="1" spans="1:19">
      <c r="A1686" s="5">
        <v>1683</v>
      </c>
      <c r="B1686" s="5" t="s">
        <v>6973</v>
      </c>
      <c r="C1686" s="5"/>
      <c r="D1686" s="5" t="s">
        <v>317</v>
      </c>
      <c r="E1686" s="5" t="s">
        <v>6974</v>
      </c>
      <c r="F1686" s="5" t="s">
        <v>24</v>
      </c>
      <c r="G1686" s="5">
        <v>18</v>
      </c>
      <c r="H1686" s="5" t="s">
        <v>6975</v>
      </c>
      <c r="I1686" s="5" t="s">
        <v>6976</v>
      </c>
      <c r="J1686" s="5">
        <v>15277217264</v>
      </c>
      <c r="K1686" s="5" t="s">
        <v>27</v>
      </c>
      <c r="L1686" s="10">
        <v>44328</v>
      </c>
      <c r="M1686" s="12" t="s">
        <v>5175</v>
      </c>
      <c r="N1686" s="5" t="s">
        <v>27</v>
      </c>
      <c r="O1686" s="10">
        <v>44366</v>
      </c>
      <c r="P1686" s="5"/>
      <c r="Q1686" s="5"/>
      <c r="R1686" s="5"/>
      <c r="S1686" s="5"/>
    </row>
    <row r="1687" customFormat="1" spans="1:19">
      <c r="A1687" s="5">
        <v>1684</v>
      </c>
      <c r="B1687" s="5" t="s">
        <v>6977</v>
      </c>
      <c r="C1687" s="5"/>
      <c r="D1687" s="5" t="s">
        <v>317</v>
      </c>
      <c r="E1687" s="5" t="s">
        <v>6978</v>
      </c>
      <c r="F1687" s="5" t="s">
        <v>24</v>
      </c>
      <c r="G1687" s="5">
        <v>16</v>
      </c>
      <c r="H1687" s="5" t="s">
        <v>6979</v>
      </c>
      <c r="I1687" s="5" t="s">
        <v>6980</v>
      </c>
      <c r="J1687" s="5">
        <v>18177846090</v>
      </c>
      <c r="K1687" s="5" t="s">
        <v>27</v>
      </c>
      <c r="L1687" s="10">
        <v>44397</v>
      </c>
      <c r="M1687" s="12" t="s">
        <v>1352</v>
      </c>
      <c r="N1687" s="5" t="s">
        <v>27</v>
      </c>
      <c r="O1687" s="10"/>
      <c r="P1687" s="5"/>
      <c r="Q1687" s="5"/>
      <c r="R1687" s="5"/>
      <c r="S1687" s="5"/>
    </row>
    <row r="1688" customFormat="1" spans="1:19">
      <c r="A1688" s="5">
        <v>1685</v>
      </c>
      <c r="B1688" s="5" t="s">
        <v>6981</v>
      </c>
      <c r="C1688" s="5"/>
      <c r="D1688" s="5" t="s">
        <v>317</v>
      </c>
      <c r="E1688" s="5" t="s">
        <v>6982</v>
      </c>
      <c r="F1688" s="5" t="s">
        <v>24</v>
      </c>
      <c r="G1688" s="5">
        <v>16</v>
      </c>
      <c r="H1688" s="5" t="s">
        <v>6983</v>
      </c>
      <c r="I1688" s="5" t="s">
        <v>6984</v>
      </c>
      <c r="J1688" s="5">
        <v>18776084758</v>
      </c>
      <c r="K1688" s="5" t="s">
        <v>27</v>
      </c>
      <c r="L1688" s="10">
        <v>44409</v>
      </c>
      <c r="M1688" s="5" t="s">
        <v>5175</v>
      </c>
      <c r="N1688" s="5" t="s">
        <v>30</v>
      </c>
      <c r="O1688" s="10"/>
      <c r="P1688" s="5"/>
      <c r="Q1688" s="5"/>
      <c r="R1688" s="5" t="s">
        <v>6985</v>
      </c>
      <c r="S1688" s="5"/>
    </row>
    <row r="1689" customFormat="1" spans="1:19">
      <c r="A1689" s="5">
        <v>1686</v>
      </c>
      <c r="B1689" s="5" t="s">
        <v>6986</v>
      </c>
      <c r="C1689" s="5"/>
      <c r="D1689" s="5" t="s">
        <v>317</v>
      </c>
      <c r="E1689" s="5" t="s">
        <v>6987</v>
      </c>
      <c r="F1689" s="5" t="s">
        <v>24</v>
      </c>
      <c r="G1689" s="5">
        <v>17</v>
      </c>
      <c r="H1689" s="5" t="s">
        <v>17725</v>
      </c>
      <c r="I1689" s="5" t="s">
        <v>6988</v>
      </c>
      <c r="J1689" s="5">
        <v>15815808699</v>
      </c>
      <c r="K1689" s="5" t="s">
        <v>27</v>
      </c>
      <c r="L1689" s="10">
        <v>44404</v>
      </c>
      <c r="M1689" s="5" t="s">
        <v>5175</v>
      </c>
      <c r="N1689" s="5"/>
      <c r="O1689" s="10"/>
      <c r="P1689" s="5"/>
      <c r="Q1689" s="5"/>
      <c r="R1689" s="5"/>
      <c r="S1689" s="5"/>
    </row>
    <row r="1690" customFormat="1" spans="1:19">
      <c r="A1690" s="5">
        <v>1687</v>
      </c>
      <c r="B1690" s="5" t="s">
        <v>6989</v>
      </c>
      <c r="C1690" s="5"/>
      <c r="D1690" s="5" t="s">
        <v>317</v>
      </c>
      <c r="E1690" s="5" t="s">
        <v>6990</v>
      </c>
      <c r="F1690" s="5" t="s">
        <v>24</v>
      </c>
      <c r="G1690" s="5">
        <v>18</v>
      </c>
      <c r="H1690" s="5" t="s">
        <v>4023</v>
      </c>
      <c r="I1690" s="5" t="s">
        <v>6991</v>
      </c>
      <c r="J1690" s="5">
        <v>15977839145</v>
      </c>
      <c r="K1690" s="5" t="s">
        <v>27</v>
      </c>
      <c r="L1690" s="10">
        <v>44328</v>
      </c>
      <c r="M1690" s="5" t="s">
        <v>5175</v>
      </c>
      <c r="N1690" s="5" t="s">
        <v>27</v>
      </c>
      <c r="O1690" s="10">
        <v>44366</v>
      </c>
      <c r="P1690" s="5"/>
      <c r="Q1690" s="5"/>
      <c r="R1690" s="5"/>
      <c r="S1690" s="5"/>
    </row>
    <row r="1691" customFormat="1" spans="1:19">
      <c r="A1691" s="5">
        <v>1688</v>
      </c>
      <c r="B1691" s="5" t="s">
        <v>6992</v>
      </c>
      <c r="C1691" s="5"/>
      <c r="D1691" s="5" t="s">
        <v>317</v>
      </c>
      <c r="E1691" s="5" t="s">
        <v>6993</v>
      </c>
      <c r="F1691" s="5" t="s">
        <v>24</v>
      </c>
      <c r="G1691" s="5">
        <v>18</v>
      </c>
      <c r="H1691" s="5" t="s">
        <v>6994</v>
      </c>
      <c r="I1691" s="5" t="s">
        <v>6995</v>
      </c>
      <c r="J1691" s="5">
        <v>13598435463</v>
      </c>
      <c r="K1691" s="5" t="s">
        <v>27</v>
      </c>
      <c r="L1691" s="10">
        <v>44328</v>
      </c>
      <c r="M1691" s="12" t="s">
        <v>54</v>
      </c>
      <c r="N1691" s="5"/>
      <c r="O1691" s="10"/>
      <c r="P1691" s="5"/>
      <c r="Q1691" s="5"/>
      <c r="R1691" s="5"/>
      <c r="S1691" s="5"/>
    </row>
    <row r="1692" customFormat="1" spans="1:19">
      <c r="A1692" s="5">
        <v>1689</v>
      </c>
      <c r="B1692" s="5" t="s">
        <v>6996</v>
      </c>
      <c r="C1692" s="5"/>
      <c r="D1692" s="5" t="s">
        <v>317</v>
      </c>
      <c r="E1692" s="5" t="s">
        <v>6997</v>
      </c>
      <c r="F1692" s="5" t="s">
        <v>24</v>
      </c>
      <c r="G1692" s="5">
        <v>17</v>
      </c>
      <c r="H1692" s="5" t="s">
        <v>6998</v>
      </c>
      <c r="I1692" s="5" t="s">
        <v>6999</v>
      </c>
      <c r="J1692" s="5">
        <v>13737981047</v>
      </c>
      <c r="K1692" s="5" t="s">
        <v>27</v>
      </c>
      <c r="L1692" s="10">
        <v>44395</v>
      </c>
      <c r="M1692" s="5" t="s">
        <v>1352</v>
      </c>
      <c r="N1692" s="5" t="s">
        <v>27</v>
      </c>
      <c r="O1692" s="10">
        <v>44416</v>
      </c>
      <c r="P1692" s="5" t="s">
        <v>1352</v>
      </c>
      <c r="Q1692" s="5" t="s">
        <v>27</v>
      </c>
      <c r="R1692" s="5"/>
      <c r="S1692" s="5"/>
    </row>
    <row r="1693" customFormat="1" spans="1:19">
      <c r="A1693" s="5">
        <v>1690</v>
      </c>
      <c r="B1693" s="5" t="s">
        <v>7000</v>
      </c>
      <c r="C1693" s="5"/>
      <c r="D1693" s="5" t="s">
        <v>317</v>
      </c>
      <c r="E1693" s="5" t="s">
        <v>7001</v>
      </c>
      <c r="F1693" s="5" t="s">
        <v>24</v>
      </c>
      <c r="G1693" s="5">
        <v>16</v>
      </c>
      <c r="H1693" s="5" t="s">
        <v>7002</v>
      </c>
      <c r="I1693" s="5" t="s">
        <v>7003</v>
      </c>
      <c r="J1693" s="5">
        <v>15177387679</v>
      </c>
      <c r="K1693" s="5" t="s">
        <v>27</v>
      </c>
      <c r="L1693" s="10">
        <v>44394</v>
      </c>
      <c r="M1693" s="12" t="s">
        <v>28</v>
      </c>
      <c r="N1693" s="5" t="s">
        <v>30</v>
      </c>
      <c r="O1693" s="10"/>
      <c r="P1693" s="5"/>
      <c r="Q1693" s="5"/>
      <c r="R1693" s="5"/>
      <c r="S1693" s="5"/>
    </row>
    <row r="1694" customFormat="1" spans="1:19">
      <c r="A1694" s="5">
        <v>1691</v>
      </c>
      <c r="B1694" s="5" t="s">
        <v>7004</v>
      </c>
      <c r="C1694" s="5"/>
      <c r="D1694" s="5" t="s">
        <v>317</v>
      </c>
      <c r="E1694" s="5" t="s">
        <v>7005</v>
      </c>
      <c r="F1694" s="5" t="s">
        <v>24</v>
      </c>
      <c r="G1694" s="5">
        <v>17</v>
      </c>
      <c r="H1694" s="5" t="s">
        <v>17726</v>
      </c>
      <c r="I1694" s="5" t="s">
        <v>5547</v>
      </c>
      <c r="J1694" s="5">
        <v>15277853258</v>
      </c>
      <c r="K1694" s="5" t="s">
        <v>27</v>
      </c>
      <c r="L1694" s="10">
        <v>44396</v>
      </c>
      <c r="M1694" s="12" t="s">
        <v>28</v>
      </c>
      <c r="N1694" s="5" t="s">
        <v>30</v>
      </c>
      <c r="O1694" s="10"/>
      <c r="P1694" s="5"/>
      <c r="Q1694" s="5"/>
      <c r="R1694" s="5"/>
      <c r="S1694" s="5"/>
    </row>
    <row r="1695" customFormat="1" spans="1:19">
      <c r="A1695" s="5">
        <v>1692</v>
      </c>
      <c r="B1695" s="5" t="s">
        <v>7007</v>
      </c>
      <c r="C1695" s="5"/>
      <c r="D1695" s="5" t="s">
        <v>317</v>
      </c>
      <c r="E1695" s="5" t="s">
        <v>7008</v>
      </c>
      <c r="F1695" s="5" t="s">
        <v>143</v>
      </c>
      <c r="G1695" s="5">
        <v>19</v>
      </c>
      <c r="H1695" s="5" t="s">
        <v>7009</v>
      </c>
      <c r="I1695" s="5" t="s">
        <v>7010</v>
      </c>
      <c r="J1695" s="5">
        <v>13471839428</v>
      </c>
      <c r="K1695" s="5" t="s">
        <v>27</v>
      </c>
      <c r="L1695" s="10">
        <v>44331</v>
      </c>
      <c r="M1695" s="12" t="s">
        <v>5175</v>
      </c>
      <c r="N1695" s="5" t="s">
        <v>27</v>
      </c>
      <c r="O1695" s="10">
        <v>44366</v>
      </c>
      <c r="P1695" s="5"/>
      <c r="Q1695" s="5"/>
      <c r="R1695" s="5"/>
      <c r="S1695" s="5"/>
    </row>
    <row r="1696" customFormat="1" spans="1:19">
      <c r="A1696" s="5">
        <v>1693</v>
      </c>
      <c r="B1696" s="5" t="s">
        <v>7011</v>
      </c>
      <c r="C1696" s="5"/>
      <c r="D1696" s="5" t="s">
        <v>317</v>
      </c>
      <c r="E1696" s="5" t="s">
        <v>7012</v>
      </c>
      <c r="F1696" s="5" t="s">
        <v>24</v>
      </c>
      <c r="G1696" s="5">
        <v>17</v>
      </c>
      <c r="H1696" s="5" t="s">
        <v>7013</v>
      </c>
      <c r="I1696" s="5" t="s">
        <v>7014</v>
      </c>
      <c r="J1696" s="5">
        <v>15078611648</v>
      </c>
      <c r="K1696" s="5" t="s">
        <v>27</v>
      </c>
      <c r="L1696" s="10">
        <v>44404</v>
      </c>
      <c r="M1696" s="5" t="s">
        <v>5175</v>
      </c>
      <c r="N1696" s="5"/>
      <c r="O1696" s="10"/>
      <c r="P1696" s="5"/>
      <c r="Q1696" s="5"/>
      <c r="R1696" s="5"/>
      <c r="S1696" s="5"/>
    </row>
    <row r="1697" customFormat="1" spans="1:19">
      <c r="A1697" s="5">
        <v>1694</v>
      </c>
      <c r="B1697" s="5" t="s">
        <v>7015</v>
      </c>
      <c r="C1697" s="5"/>
      <c r="D1697" s="5" t="s">
        <v>317</v>
      </c>
      <c r="E1697" s="5" t="s">
        <v>7016</v>
      </c>
      <c r="F1697" s="5" t="s">
        <v>143</v>
      </c>
      <c r="G1697" s="5">
        <v>18</v>
      </c>
      <c r="H1697" s="5" t="s">
        <v>19238</v>
      </c>
      <c r="I1697" s="5" t="s">
        <v>7018</v>
      </c>
      <c r="J1697" s="5">
        <v>13768281396</v>
      </c>
      <c r="K1697" s="5" t="s">
        <v>27</v>
      </c>
      <c r="L1697" s="10">
        <v>44398</v>
      </c>
      <c r="M1697" s="5" t="s">
        <v>28</v>
      </c>
      <c r="N1697" s="5"/>
      <c r="O1697" s="10"/>
      <c r="P1697" s="5"/>
      <c r="Q1697" s="5"/>
      <c r="R1697" s="5"/>
      <c r="S1697" s="5"/>
    </row>
    <row r="1698" customFormat="1" spans="1:19">
      <c r="A1698" s="5">
        <v>1695</v>
      </c>
      <c r="B1698" s="5" t="s">
        <v>7019</v>
      </c>
      <c r="C1698" s="5"/>
      <c r="D1698" s="5" t="s">
        <v>317</v>
      </c>
      <c r="E1698" s="5" t="s">
        <v>7020</v>
      </c>
      <c r="F1698" s="5" t="s">
        <v>24</v>
      </c>
      <c r="G1698" s="5">
        <v>19</v>
      </c>
      <c r="H1698" s="5" t="s">
        <v>7021</v>
      </c>
      <c r="I1698" s="5" t="s">
        <v>7022</v>
      </c>
      <c r="J1698" s="5">
        <v>18934969703</v>
      </c>
      <c r="K1698" s="5" t="s">
        <v>27</v>
      </c>
      <c r="L1698" s="10" t="s">
        <v>27</v>
      </c>
      <c r="M1698" s="5">
        <v>44328</v>
      </c>
      <c r="N1698" s="5" t="s">
        <v>54</v>
      </c>
      <c r="O1698" s="10"/>
      <c r="P1698" s="5"/>
      <c r="Q1698" s="5"/>
      <c r="R1698" s="5"/>
      <c r="S1698" s="5"/>
    </row>
    <row r="1699" customFormat="1" spans="1:19">
      <c r="A1699" s="5">
        <v>1696</v>
      </c>
      <c r="B1699" s="5" t="s">
        <v>7023</v>
      </c>
      <c r="C1699" s="5"/>
      <c r="D1699" s="5" t="s">
        <v>317</v>
      </c>
      <c r="E1699" s="5" t="s">
        <v>7024</v>
      </c>
      <c r="F1699" s="5" t="s">
        <v>24</v>
      </c>
      <c r="G1699" s="5">
        <v>21</v>
      </c>
      <c r="H1699" s="5" t="s">
        <v>19239</v>
      </c>
      <c r="I1699" s="5" t="s">
        <v>7025</v>
      </c>
      <c r="J1699" s="5">
        <v>13517584993</v>
      </c>
      <c r="K1699" s="5" t="s">
        <v>27</v>
      </c>
      <c r="L1699" s="10">
        <v>44331</v>
      </c>
      <c r="M1699" s="5" t="s">
        <v>5175</v>
      </c>
      <c r="N1699" s="5" t="s">
        <v>27</v>
      </c>
      <c r="O1699" s="10">
        <v>44366</v>
      </c>
      <c r="P1699" s="5" t="s">
        <v>28</v>
      </c>
      <c r="Q1699" s="5"/>
      <c r="R1699" s="5"/>
      <c r="S1699" s="5"/>
    </row>
    <row r="1700" customFormat="1" spans="1:19">
      <c r="A1700" s="5">
        <v>1697</v>
      </c>
      <c r="B1700" s="5" t="s">
        <v>7026</v>
      </c>
      <c r="C1700" s="5"/>
      <c r="D1700" s="5" t="s">
        <v>317</v>
      </c>
      <c r="E1700" s="5" t="s">
        <v>7027</v>
      </c>
      <c r="F1700" s="5" t="s">
        <v>24</v>
      </c>
      <c r="G1700" s="5">
        <v>16</v>
      </c>
      <c r="H1700" s="5" t="s">
        <v>7028</v>
      </c>
      <c r="I1700" s="5" t="s">
        <v>7029</v>
      </c>
      <c r="J1700" s="5">
        <v>18776861311</v>
      </c>
      <c r="K1700" s="5" t="s">
        <v>27</v>
      </c>
      <c r="L1700" s="10">
        <v>44406</v>
      </c>
      <c r="M1700" s="5" t="s">
        <v>5175</v>
      </c>
      <c r="N1700" s="5"/>
      <c r="O1700" s="10"/>
      <c r="P1700" s="5"/>
      <c r="Q1700" s="5"/>
      <c r="R1700" s="5"/>
      <c r="S1700" s="5"/>
    </row>
    <row r="1701" customFormat="1" spans="1:19">
      <c r="A1701" s="5">
        <v>1698</v>
      </c>
      <c r="B1701" s="5" t="s">
        <v>7030</v>
      </c>
      <c r="C1701" s="5"/>
      <c r="D1701" s="5" t="s">
        <v>317</v>
      </c>
      <c r="E1701" s="5" t="s">
        <v>7031</v>
      </c>
      <c r="F1701" s="5" t="s">
        <v>24</v>
      </c>
      <c r="G1701" s="5">
        <v>17</v>
      </c>
      <c r="H1701" s="5" t="s">
        <v>17727</v>
      </c>
      <c r="I1701" s="5" t="s">
        <v>7032</v>
      </c>
      <c r="J1701" s="5">
        <v>14736229993</v>
      </c>
      <c r="K1701" s="5" t="s">
        <v>27</v>
      </c>
      <c r="L1701" s="10">
        <v>44395</v>
      </c>
      <c r="M1701" s="12" t="s">
        <v>98</v>
      </c>
      <c r="N1701" s="5" t="s">
        <v>30</v>
      </c>
      <c r="O1701" s="10"/>
      <c r="P1701" s="5"/>
      <c r="Q1701" s="5"/>
      <c r="R1701" s="5"/>
      <c r="S1701" s="5"/>
    </row>
    <row r="1702" customFormat="1" spans="1:19">
      <c r="A1702" s="5">
        <v>1699</v>
      </c>
      <c r="B1702" s="5" t="s">
        <v>7033</v>
      </c>
      <c r="C1702" s="5"/>
      <c r="D1702" s="5" t="s">
        <v>317</v>
      </c>
      <c r="E1702" s="5" t="s">
        <v>7034</v>
      </c>
      <c r="F1702" s="5" t="s">
        <v>143</v>
      </c>
      <c r="G1702" s="5">
        <v>16</v>
      </c>
      <c r="H1702" s="5" t="s">
        <v>17728</v>
      </c>
      <c r="I1702" s="5" t="s">
        <v>7036</v>
      </c>
      <c r="J1702" s="5">
        <v>18070811286</v>
      </c>
      <c r="K1702" s="5" t="s">
        <v>27</v>
      </c>
      <c r="L1702" s="10">
        <v>44394</v>
      </c>
      <c r="M1702" s="5" t="s">
        <v>28</v>
      </c>
      <c r="N1702" s="5" t="s">
        <v>30</v>
      </c>
      <c r="O1702" s="10"/>
      <c r="P1702" s="5"/>
      <c r="Q1702" s="5"/>
      <c r="R1702" s="5"/>
      <c r="S1702" s="5"/>
    </row>
    <row r="1703" customFormat="1" spans="1:19">
      <c r="A1703" s="5">
        <v>1700</v>
      </c>
      <c r="B1703" s="5" t="s">
        <v>7037</v>
      </c>
      <c r="C1703" s="5"/>
      <c r="D1703" s="5" t="s">
        <v>317</v>
      </c>
      <c r="E1703" s="5" t="s">
        <v>7038</v>
      </c>
      <c r="F1703" s="5" t="s">
        <v>24</v>
      </c>
      <c r="G1703" s="5">
        <v>17</v>
      </c>
      <c r="H1703" s="5" t="s">
        <v>17729</v>
      </c>
      <c r="I1703" s="5" t="s">
        <v>708</v>
      </c>
      <c r="J1703" s="5">
        <v>18806695185</v>
      </c>
      <c r="K1703" s="5" t="s">
        <v>27</v>
      </c>
      <c r="L1703" s="10">
        <v>44404</v>
      </c>
      <c r="M1703" s="12" t="s">
        <v>5175</v>
      </c>
      <c r="N1703" s="5"/>
      <c r="O1703" s="10"/>
      <c r="P1703" s="5"/>
      <c r="Q1703" s="5"/>
      <c r="R1703" s="5"/>
      <c r="S1703" s="5"/>
    </row>
    <row r="1704" customFormat="1" spans="1:19">
      <c r="A1704" s="5">
        <v>1701</v>
      </c>
      <c r="B1704" s="5" t="s">
        <v>7040</v>
      </c>
      <c r="C1704" s="5"/>
      <c r="D1704" s="5" t="s">
        <v>317</v>
      </c>
      <c r="E1704" s="5" t="s">
        <v>7041</v>
      </c>
      <c r="F1704" s="5" t="s">
        <v>143</v>
      </c>
      <c r="G1704" s="5">
        <v>18</v>
      </c>
      <c r="H1704" s="5" t="s">
        <v>6826</v>
      </c>
      <c r="I1704" s="5" t="s">
        <v>7042</v>
      </c>
      <c r="J1704" s="5">
        <v>17344521637</v>
      </c>
      <c r="K1704" s="5" t="s">
        <v>27</v>
      </c>
      <c r="L1704" s="10">
        <v>44328</v>
      </c>
      <c r="M1704" s="5" t="s">
        <v>54</v>
      </c>
      <c r="N1704" s="5"/>
      <c r="O1704" s="10"/>
      <c r="P1704" s="5"/>
      <c r="Q1704" s="5"/>
      <c r="R1704" s="5"/>
      <c r="S1704" s="5"/>
    </row>
    <row r="1705" customFormat="1" spans="1:19">
      <c r="A1705" s="5">
        <v>1702</v>
      </c>
      <c r="B1705" s="5" t="s">
        <v>7043</v>
      </c>
      <c r="C1705" s="5"/>
      <c r="D1705" s="5" t="s">
        <v>317</v>
      </c>
      <c r="E1705" s="5" t="s">
        <v>7044</v>
      </c>
      <c r="F1705" s="5" t="s">
        <v>143</v>
      </c>
      <c r="G1705" s="5">
        <v>18</v>
      </c>
      <c r="H1705" s="5" t="s">
        <v>7045</v>
      </c>
      <c r="I1705" s="5" t="s">
        <v>7046</v>
      </c>
      <c r="J1705" s="5">
        <v>13557188295</v>
      </c>
      <c r="K1705" s="5" t="s">
        <v>27</v>
      </c>
      <c r="L1705" s="5">
        <v>44394</v>
      </c>
      <c r="M1705" s="10" t="s">
        <v>5175</v>
      </c>
      <c r="N1705" s="5" t="s">
        <v>30</v>
      </c>
      <c r="O1705" s="10"/>
      <c r="P1705" s="5"/>
      <c r="Q1705" s="5"/>
      <c r="R1705" s="5"/>
      <c r="S1705" s="5"/>
    </row>
    <row r="1706" customFormat="1" spans="1:19">
      <c r="A1706" s="5">
        <v>1703</v>
      </c>
      <c r="B1706" s="5" t="s">
        <v>7047</v>
      </c>
      <c r="C1706" s="5"/>
      <c r="D1706" s="5" t="s">
        <v>317</v>
      </c>
      <c r="E1706" s="5" t="s">
        <v>7048</v>
      </c>
      <c r="F1706" s="5" t="s">
        <v>143</v>
      </c>
      <c r="G1706" s="5">
        <v>17</v>
      </c>
      <c r="H1706" s="5" t="s">
        <v>7049</v>
      </c>
      <c r="I1706" s="5" t="s">
        <v>7050</v>
      </c>
      <c r="J1706" s="5">
        <v>15878688787</v>
      </c>
      <c r="K1706" s="5" t="s">
        <v>27</v>
      </c>
      <c r="L1706" s="10">
        <v>44397</v>
      </c>
      <c r="M1706" s="5" t="s">
        <v>1347</v>
      </c>
      <c r="N1706" s="5" t="s">
        <v>30</v>
      </c>
      <c r="O1706" s="10"/>
      <c r="P1706" s="5"/>
      <c r="Q1706" s="5"/>
      <c r="R1706" s="5"/>
      <c r="S1706" s="5"/>
    </row>
    <row r="1707" customFormat="1" spans="1:19">
      <c r="A1707" s="5">
        <v>1704</v>
      </c>
      <c r="B1707" s="5" t="s">
        <v>7051</v>
      </c>
      <c r="C1707" s="5"/>
      <c r="D1707" s="5" t="s">
        <v>317</v>
      </c>
      <c r="E1707" s="5" t="s">
        <v>7052</v>
      </c>
      <c r="F1707" s="5" t="s">
        <v>143</v>
      </c>
      <c r="G1707" s="5">
        <v>18</v>
      </c>
      <c r="H1707" s="5" t="s">
        <v>7053</v>
      </c>
      <c r="I1707" s="5" t="s">
        <v>7054</v>
      </c>
      <c r="J1707" s="5">
        <v>15306655542</v>
      </c>
      <c r="K1707" s="5" t="s">
        <v>27</v>
      </c>
      <c r="L1707" s="10">
        <v>44331</v>
      </c>
      <c r="M1707" s="5" t="s">
        <v>5175</v>
      </c>
      <c r="N1707" s="5" t="s">
        <v>27</v>
      </c>
      <c r="O1707" s="10">
        <v>44366</v>
      </c>
      <c r="P1707" s="5"/>
      <c r="Q1707" s="5"/>
      <c r="R1707" s="5"/>
      <c r="S1707" s="5"/>
    </row>
    <row r="1708" customFormat="1" spans="1:19">
      <c r="A1708" s="5">
        <v>1705</v>
      </c>
      <c r="B1708" s="5" t="s">
        <v>7055</v>
      </c>
      <c r="C1708" s="5"/>
      <c r="D1708" s="5" t="s">
        <v>317</v>
      </c>
      <c r="E1708" s="5" t="s">
        <v>7056</v>
      </c>
      <c r="F1708" s="5" t="s">
        <v>24</v>
      </c>
      <c r="G1708" s="5">
        <v>17</v>
      </c>
      <c r="H1708" s="5" t="s">
        <v>17730</v>
      </c>
      <c r="I1708" s="5" t="s">
        <v>7058</v>
      </c>
      <c r="J1708" s="5">
        <v>13627783373</v>
      </c>
      <c r="K1708" s="5" t="s">
        <v>27</v>
      </c>
      <c r="L1708" s="10">
        <v>44400</v>
      </c>
      <c r="M1708" s="12" t="s">
        <v>5175</v>
      </c>
      <c r="N1708" s="5"/>
      <c r="O1708" s="10"/>
      <c r="P1708" s="5"/>
      <c r="Q1708" s="5"/>
      <c r="R1708" s="5"/>
      <c r="S1708" s="5"/>
    </row>
    <row r="1709" customFormat="1" spans="1:19">
      <c r="A1709" s="5">
        <v>1706</v>
      </c>
      <c r="B1709" s="5" t="s">
        <v>7059</v>
      </c>
      <c r="C1709" s="5"/>
      <c r="D1709" s="5" t="s">
        <v>317</v>
      </c>
      <c r="E1709" s="5" t="s">
        <v>7060</v>
      </c>
      <c r="F1709" s="5" t="s">
        <v>24</v>
      </c>
      <c r="G1709" s="5">
        <v>17</v>
      </c>
      <c r="H1709" s="5" t="s">
        <v>7061</v>
      </c>
      <c r="I1709" s="5" t="s">
        <v>7062</v>
      </c>
      <c r="J1709" s="5">
        <v>13877896548</v>
      </c>
      <c r="K1709" s="5" t="s">
        <v>27</v>
      </c>
      <c r="L1709" s="10">
        <v>44395</v>
      </c>
      <c r="M1709" s="5" t="s">
        <v>2172</v>
      </c>
      <c r="N1709" s="5" t="s">
        <v>30</v>
      </c>
      <c r="O1709" s="10"/>
      <c r="P1709" s="5"/>
      <c r="Q1709" s="5"/>
      <c r="R1709" s="5"/>
      <c r="S1709" s="5"/>
    </row>
    <row r="1710" customFormat="1" spans="1:19">
      <c r="A1710" s="5">
        <v>1707</v>
      </c>
      <c r="B1710" s="5" t="s">
        <v>7063</v>
      </c>
      <c r="C1710" s="5"/>
      <c r="D1710" s="5" t="s">
        <v>317</v>
      </c>
      <c r="E1710" s="5" t="s">
        <v>7064</v>
      </c>
      <c r="F1710" s="5" t="s">
        <v>24</v>
      </c>
      <c r="G1710" s="5">
        <v>17</v>
      </c>
      <c r="H1710" s="5" t="s">
        <v>931</v>
      </c>
      <c r="I1710" s="5" t="s">
        <v>932</v>
      </c>
      <c r="J1710" s="5">
        <v>19978831039</v>
      </c>
      <c r="K1710" s="5" t="s">
        <v>27</v>
      </c>
      <c r="L1710" s="10">
        <v>44396</v>
      </c>
      <c r="M1710" s="5" t="s">
        <v>133</v>
      </c>
      <c r="N1710" s="5" t="s">
        <v>30</v>
      </c>
      <c r="O1710" s="10"/>
      <c r="P1710" s="5"/>
      <c r="Q1710" s="5"/>
      <c r="R1710" s="5"/>
      <c r="S1710" s="5"/>
    </row>
    <row r="1711" customFormat="1" spans="1:19">
      <c r="A1711" s="5">
        <v>1708</v>
      </c>
      <c r="B1711" s="5" t="s">
        <v>7065</v>
      </c>
      <c r="C1711" s="5"/>
      <c r="D1711" s="5" t="s">
        <v>317</v>
      </c>
      <c r="E1711" s="5" t="s">
        <v>950</v>
      </c>
      <c r="F1711" s="5" t="s">
        <v>24</v>
      </c>
      <c r="G1711" s="5">
        <v>17</v>
      </c>
      <c r="H1711" s="5" t="s">
        <v>7066</v>
      </c>
      <c r="I1711" s="5" t="s">
        <v>7067</v>
      </c>
      <c r="J1711" s="5">
        <v>18278863547</v>
      </c>
      <c r="K1711" s="5" t="s">
        <v>27</v>
      </c>
      <c r="L1711" s="10">
        <v>44394</v>
      </c>
      <c r="M1711" s="12" t="s">
        <v>28</v>
      </c>
      <c r="N1711" s="5" t="s">
        <v>30</v>
      </c>
      <c r="O1711" s="10"/>
      <c r="P1711" s="5"/>
      <c r="Q1711" s="5"/>
      <c r="R1711" s="5"/>
      <c r="S1711" s="5"/>
    </row>
    <row r="1712" customFormat="1" spans="1:19">
      <c r="A1712" s="5">
        <v>1709</v>
      </c>
      <c r="B1712" s="5" t="s">
        <v>7068</v>
      </c>
      <c r="C1712" s="5"/>
      <c r="D1712" s="5" t="s">
        <v>322</v>
      </c>
      <c r="E1712" s="5" t="s">
        <v>7069</v>
      </c>
      <c r="F1712" s="5" t="s">
        <v>143</v>
      </c>
      <c r="G1712" s="5">
        <v>17</v>
      </c>
      <c r="H1712" s="5" t="s">
        <v>7070</v>
      </c>
      <c r="I1712" s="5" t="s">
        <v>7071</v>
      </c>
      <c r="J1712" s="5">
        <v>13877943165</v>
      </c>
      <c r="K1712" s="5" t="s">
        <v>27</v>
      </c>
      <c r="L1712" s="10">
        <v>44395</v>
      </c>
      <c r="M1712" s="5" t="s">
        <v>1288</v>
      </c>
      <c r="N1712" s="5" t="s">
        <v>30</v>
      </c>
      <c r="O1712" s="10"/>
      <c r="P1712" s="5"/>
      <c r="Q1712" s="5"/>
      <c r="R1712" s="5"/>
      <c r="S1712" s="5"/>
    </row>
    <row r="1713" customFormat="1" spans="1:19">
      <c r="A1713" s="5">
        <v>1710</v>
      </c>
      <c r="B1713" s="5" t="s">
        <v>7072</v>
      </c>
      <c r="C1713" s="5"/>
      <c r="D1713" s="5" t="s">
        <v>322</v>
      </c>
      <c r="E1713" s="5" t="s">
        <v>7073</v>
      </c>
      <c r="F1713" s="5" t="s">
        <v>143</v>
      </c>
      <c r="G1713" s="5">
        <v>17</v>
      </c>
      <c r="H1713" s="5" t="s">
        <v>7074</v>
      </c>
      <c r="I1713" s="5" t="s">
        <v>7075</v>
      </c>
      <c r="J1713" s="5">
        <v>18070863224</v>
      </c>
      <c r="K1713" s="5" t="s">
        <v>27</v>
      </c>
      <c r="L1713" s="10">
        <v>44395</v>
      </c>
      <c r="M1713" s="12" t="s">
        <v>1352</v>
      </c>
      <c r="N1713" s="5" t="s">
        <v>27</v>
      </c>
      <c r="O1713" s="10">
        <v>44416</v>
      </c>
      <c r="P1713" s="5" t="s">
        <v>1352</v>
      </c>
      <c r="Q1713" s="5"/>
      <c r="R1713" s="5"/>
      <c r="S1713" s="5"/>
    </row>
    <row r="1714" customFormat="1" spans="1:19">
      <c r="A1714" s="5">
        <v>1711</v>
      </c>
      <c r="B1714" s="5" t="s">
        <v>7076</v>
      </c>
      <c r="C1714" s="5"/>
      <c r="D1714" s="5" t="s">
        <v>322</v>
      </c>
      <c r="E1714" s="5" t="s">
        <v>4012</v>
      </c>
      <c r="F1714" s="5" t="s">
        <v>24</v>
      </c>
      <c r="G1714" s="5">
        <v>15</v>
      </c>
      <c r="H1714" s="5" t="s">
        <v>6384</v>
      </c>
      <c r="I1714" s="5" t="s">
        <v>7077</v>
      </c>
      <c r="J1714" s="5">
        <v>19978824921</v>
      </c>
      <c r="K1714" s="5" t="s">
        <v>27</v>
      </c>
      <c r="L1714" s="10">
        <v>44404</v>
      </c>
      <c r="M1714" s="5" t="s">
        <v>1352</v>
      </c>
      <c r="N1714" s="5" t="s">
        <v>30</v>
      </c>
      <c r="O1714" s="10"/>
      <c r="P1714" s="5"/>
      <c r="Q1714" s="5"/>
      <c r="R1714" s="5"/>
      <c r="S1714" s="5"/>
    </row>
    <row r="1715" customFormat="1" spans="1:19">
      <c r="A1715" s="5">
        <v>1712</v>
      </c>
      <c r="B1715" s="5" t="s">
        <v>7078</v>
      </c>
      <c r="C1715" s="5"/>
      <c r="D1715" s="5" t="s">
        <v>322</v>
      </c>
      <c r="E1715" s="5" t="s">
        <v>7079</v>
      </c>
      <c r="F1715" s="5" t="s">
        <v>143</v>
      </c>
      <c r="G1715" s="5">
        <v>19</v>
      </c>
      <c r="H1715" s="5" t="s">
        <v>7080</v>
      </c>
      <c r="I1715" s="5" t="s">
        <v>7081</v>
      </c>
      <c r="J1715" s="5">
        <v>19994451855</v>
      </c>
      <c r="K1715" s="5" t="s">
        <v>27</v>
      </c>
      <c r="L1715" s="10">
        <v>44331</v>
      </c>
      <c r="M1715" s="12" t="s">
        <v>5175</v>
      </c>
      <c r="N1715" s="5" t="s">
        <v>27</v>
      </c>
      <c r="O1715" s="10">
        <v>44366</v>
      </c>
      <c r="P1715" s="5" t="s">
        <v>28</v>
      </c>
      <c r="Q1715" s="5"/>
      <c r="R1715" s="5"/>
      <c r="S1715" s="5"/>
    </row>
    <row r="1716" customFormat="1" spans="1:19">
      <c r="A1716" s="5">
        <v>1713</v>
      </c>
      <c r="B1716" s="5" t="s">
        <v>7082</v>
      </c>
      <c r="C1716" s="5"/>
      <c r="D1716" s="5" t="s">
        <v>322</v>
      </c>
      <c r="E1716" s="5" t="s">
        <v>7083</v>
      </c>
      <c r="F1716" s="5" t="s">
        <v>24</v>
      </c>
      <c r="G1716" s="5">
        <v>17</v>
      </c>
      <c r="H1716" s="5" t="s">
        <v>17731</v>
      </c>
      <c r="I1716" s="5" t="s">
        <v>7085</v>
      </c>
      <c r="J1716" s="5">
        <v>13737982692</v>
      </c>
      <c r="K1716" s="5" t="s">
        <v>27</v>
      </c>
      <c r="L1716" s="10">
        <v>44396</v>
      </c>
      <c r="M1716" s="12" t="s">
        <v>139</v>
      </c>
      <c r="N1716" s="5" t="s">
        <v>30</v>
      </c>
      <c r="O1716" s="10"/>
      <c r="P1716" s="5"/>
      <c r="Q1716" s="5"/>
      <c r="R1716" s="5"/>
      <c r="S1716" s="5"/>
    </row>
    <row r="1717" customFormat="1" spans="1:19">
      <c r="A1717" s="5">
        <v>1714</v>
      </c>
      <c r="B1717" s="5" t="s">
        <v>7086</v>
      </c>
      <c r="C1717" s="5"/>
      <c r="D1717" s="5" t="s">
        <v>322</v>
      </c>
      <c r="E1717" s="5" t="s">
        <v>7087</v>
      </c>
      <c r="F1717" s="5" t="s">
        <v>143</v>
      </c>
      <c r="G1717" s="5">
        <v>17</v>
      </c>
      <c r="H1717" s="5" t="s">
        <v>17732</v>
      </c>
      <c r="I1717" s="5" t="s">
        <v>7088</v>
      </c>
      <c r="J1717" s="5">
        <v>13377498825</v>
      </c>
      <c r="K1717" s="5" t="s">
        <v>27</v>
      </c>
      <c r="L1717" s="10">
        <v>44395</v>
      </c>
      <c r="M1717" s="5" t="s">
        <v>139</v>
      </c>
      <c r="N1717" s="5" t="s">
        <v>30</v>
      </c>
      <c r="O1717" s="10"/>
      <c r="P1717" s="5"/>
      <c r="Q1717" s="5"/>
      <c r="R1717" s="5"/>
      <c r="S1717" s="5"/>
    </row>
    <row r="1718" customFormat="1" spans="1:19">
      <c r="A1718" s="5">
        <v>1715</v>
      </c>
      <c r="B1718" s="5" t="s">
        <v>7089</v>
      </c>
      <c r="C1718" s="5"/>
      <c r="D1718" s="5" t="s">
        <v>322</v>
      </c>
      <c r="E1718" s="5" t="s">
        <v>7090</v>
      </c>
      <c r="F1718" s="5" t="s">
        <v>143</v>
      </c>
      <c r="G1718" s="5">
        <v>17</v>
      </c>
      <c r="H1718" s="5" t="s">
        <v>7091</v>
      </c>
      <c r="I1718" s="5" t="s">
        <v>7092</v>
      </c>
      <c r="J1718" s="5">
        <v>18070829406</v>
      </c>
      <c r="K1718" s="5" t="s">
        <v>30</v>
      </c>
      <c r="L1718" s="10"/>
      <c r="M1718" s="5"/>
      <c r="N1718" s="5" t="s">
        <v>30</v>
      </c>
      <c r="O1718" s="10"/>
      <c r="P1718" s="5"/>
      <c r="Q1718" s="5"/>
      <c r="R1718" s="5"/>
      <c r="S1718" s="5" t="s">
        <v>7093</v>
      </c>
    </row>
    <row r="1719" customFormat="1" spans="1:19">
      <c r="A1719" s="5">
        <v>1716</v>
      </c>
      <c r="B1719" s="5" t="s">
        <v>7094</v>
      </c>
      <c r="C1719" s="5"/>
      <c r="D1719" s="5" t="s">
        <v>322</v>
      </c>
      <c r="E1719" s="5" t="s">
        <v>7095</v>
      </c>
      <c r="F1719" s="5" t="s">
        <v>24</v>
      </c>
      <c r="G1719" s="5">
        <v>17</v>
      </c>
      <c r="H1719" s="5" t="s">
        <v>1456</v>
      </c>
      <c r="I1719" s="5" t="s">
        <v>7096</v>
      </c>
      <c r="J1719" s="5">
        <v>13471801551</v>
      </c>
      <c r="K1719" s="5" t="s">
        <v>27</v>
      </c>
      <c r="L1719" s="10">
        <v>44398</v>
      </c>
      <c r="M1719" s="5" t="s">
        <v>1352</v>
      </c>
      <c r="N1719" s="5" t="s">
        <v>30</v>
      </c>
      <c r="O1719" s="10"/>
      <c r="P1719" s="5"/>
      <c r="Q1719" s="5"/>
      <c r="R1719" s="5"/>
      <c r="S1719" s="5"/>
    </row>
    <row r="1720" customFormat="1" spans="1:19">
      <c r="A1720" s="5">
        <v>1717</v>
      </c>
      <c r="B1720" s="5" t="s">
        <v>7097</v>
      </c>
      <c r="C1720" s="5"/>
      <c r="D1720" s="12" t="s">
        <v>322</v>
      </c>
      <c r="E1720" s="12" t="s">
        <v>7098</v>
      </c>
      <c r="F1720" s="12" t="s">
        <v>24</v>
      </c>
      <c r="G1720" s="12">
        <v>19</v>
      </c>
      <c r="H1720" s="12" t="s">
        <v>7099</v>
      </c>
      <c r="I1720" s="12" t="s">
        <v>7100</v>
      </c>
      <c r="J1720" s="12">
        <v>19977818931</v>
      </c>
      <c r="K1720" s="12" t="s">
        <v>27</v>
      </c>
      <c r="L1720" s="13">
        <v>44331</v>
      </c>
      <c r="M1720" s="12" t="s">
        <v>5175</v>
      </c>
      <c r="N1720" s="12" t="s">
        <v>27</v>
      </c>
      <c r="O1720" s="13">
        <v>44366</v>
      </c>
      <c r="P1720" s="12" t="s">
        <v>28</v>
      </c>
      <c r="Q1720" s="12"/>
      <c r="R1720" s="12"/>
      <c r="S1720" s="12"/>
    </row>
    <row r="1721" customFormat="1" spans="1:19">
      <c r="A1721" s="5">
        <v>1718</v>
      </c>
      <c r="B1721" s="5" t="s">
        <v>7101</v>
      </c>
      <c r="C1721" s="5"/>
      <c r="D1721" s="12" t="s">
        <v>322</v>
      </c>
      <c r="E1721" s="12" t="s">
        <v>7102</v>
      </c>
      <c r="F1721" s="12" t="s">
        <v>24</v>
      </c>
      <c r="G1721" s="12">
        <v>17</v>
      </c>
      <c r="H1721" s="12" t="s">
        <v>7103</v>
      </c>
      <c r="I1721" s="12" t="s">
        <v>7104</v>
      </c>
      <c r="J1721" s="12">
        <v>13481115136</v>
      </c>
      <c r="K1721" s="12" t="s">
        <v>27</v>
      </c>
      <c r="L1721" s="13">
        <v>44394</v>
      </c>
      <c r="M1721" s="12" t="s">
        <v>28</v>
      </c>
      <c r="N1721" s="12" t="s">
        <v>30</v>
      </c>
      <c r="O1721" s="13"/>
      <c r="P1721" s="12"/>
      <c r="Q1721" s="12"/>
      <c r="R1721" s="12" t="s">
        <v>7105</v>
      </c>
      <c r="S1721" s="12"/>
    </row>
    <row r="1722" customFormat="1" spans="1:19">
      <c r="A1722" s="5">
        <v>1719</v>
      </c>
      <c r="B1722" s="5" t="s">
        <v>7106</v>
      </c>
      <c r="C1722" s="5"/>
      <c r="D1722" s="12" t="s">
        <v>322</v>
      </c>
      <c r="E1722" s="12" t="s">
        <v>7107</v>
      </c>
      <c r="F1722" s="12" t="s">
        <v>24</v>
      </c>
      <c r="G1722" s="12">
        <v>17</v>
      </c>
      <c r="H1722" s="12" t="s">
        <v>17734</v>
      </c>
      <c r="I1722" s="12" t="s">
        <v>7109</v>
      </c>
      <c r="J1722" s="12">
        <v>13407751859</v>
      </c>
      <c r="K1722" s="12" t="s">
        <v>27</v>
      </c>
      <c r="L1722" s="13">
        <v>44395</v>
      </c>
      <c r="M1722" s="12" t="s">
        <v>28</v>
      </c>
      <c r="N1722" s="12" t="s">
        <v>30</v>
      </c>
      <c r="O1722" s="13"/>
      <c r="P1722" s="12"/>
      <c r="Q1722" s="12"/>
      <c r="R1722" s="12"/>
      <c r="S1722" s="12"/>
    </row>
    <row r="1723" customFormat="1" spans="1:19">
      <c r="A1723" s="5">
        <v>1720</v>
      </c>
      <c r="B1723" s="5" t="s">
        <v>7110</v>
      </c>
      <c r="C1723" s="5"/>
      <c r="D1723" s="12" t="s">
        <v>322</v>
      </c>
      <c r="E1723" s="12" t="s">
        <v>7111</v>
      </c>
      <c r="F1723" s="12" t="s">
        <v>143</v>
      </c>
      <c r="G1723" s="12">
        <v>16</v>
      </c>
      <c r="H1723" s="12" t="s">
        <v>17735</v>
      </c>
      <c r="I1723" s="12" t="s">
        <v>7113</v>
      </c>
      <c r="J1723" s="12">
        <v>15807784128</v>
      </c>
      <c r="K1723" s="12" t="s">
        <v>27</v>
      </c>
      <c r="L1723" s="13">
        <v>44396</v>
      </c>
      <c r="M1723" s="12" t="s">
        <v>185</v>
      </c>
      <c r="N1723" s="12" t="s">
        <v>30</v>
      </c>
      <c r="O1723" s="13"/>
      <c r="P1723" s="12"/>
      <c r="Q1723" s="12"/>
      <c r="R1723" s="12"/>
      <c r="S1723" s="12"/>
    </row>
    <row r="1724" customFormat="1" spans="1:19">
      <c r="A1724" s="5">
        <v>1721</v>
      </c>
      <c r="B1724" s="5" t="s">
        <v>7114</v>
      </c>
      <c r="C1724" s="5"/>
      <c r="D1724" s="12" t="s">
        <v>322</v>
      </c>
      <c r="E1724" s="12" t="s">
        <v>7115</v>
      </c>
      <c r="F1724" s="12" t="s">
        <v>24</v>
      </c>
      <c r="G1724" s="12">
        <v>17</v>
      </c>
      <c r="H1724" s="12" t="s">
        <v>17736</v>
      </c>
      <c r="I1724" s="12" t="s">
        <v>7117</v>
      </c>
      <c r="J1724" s="12">
        <v>15878823969</v>
      </c>
      <c r="K1724" s="12" t="s">
        <v>27</v>
      </c>
      <c r="L1724" s="13">
        <v>44395</v>
      </c>
      <c r="M1724" s="12" t="s">
        <v>98</v>
      </c>
      <c r="N1724" s="12" t="s">
        <v>30</v>
      </c>
      <c r="O1724" s="13"/>
      <c r="P1724" s="12"/>
      <c r="Q1724" s="12"/>
      <c r="R1724" s="12"/>
      <c r="S1724" s="12"/>
    </row>
    <row r="1725" customFormat="1" spans="1:19">
      <c r="A1725" s="5">
        <v>1722</v>
      </c>
      <c r="B1725" s="5" t="s">
        <v>7118</v>
      </c>
      <c r="C1725" s="5"/>
      <c r="D1725" s="12" t="s">
        <v>322</v>
      </c>
      <c r="E1725" s="12" t="s">
        <v>7119</v>
      </c>
      <c r="F1725" s="12" t="s">
        <v>143</v>
      </c>
      <c r="G1725" s="12">
        <v>17</v>
      </c>
      <c r="H1725" s="12" t="s">
        <v>17737</v>
      </c>
      <c r="I1725" s="12" t="s">
        <v>7121</v>
      </c>
      <c r="J1725" s="12">
        <v>18666584707</v>
      </c>
      <c r="K1725" s="12" t="s">
        <v>27</v>
      </c>
      <c r="L1725" s="13">
        <v>44395</v>
      </c>
      <c r="M1725" s="12" t="s">
        <v>28</v>
      </c>
      <c r="N1725" s="12" t="s">
        <v>30</v>
      </c>
      <c r="O1725" s="13"/>
      <c r="P1725" s="12"/>
      <c r="Q1725" s="12"/>
      <c r="R1725" s="12"/>
      <c r="S1725" s="12"/>
    </row>
    <row r="1726" customFormat="1" spans="1:19">
      <c r="A1726" s="5">
        <v>1723</v>
      </c>
      <c r="B1726" s="5" t="s">
        <v>7122</v>
      </c>
      <c r="C1726" s="5"/>
      <c r="D1726" s="12" t="s">
        <v>322</v>
      </c>
      <c r="E1726" s="12" t="s">
        <v>7123</v>
      </c>
      <c r="F1726" s="12" t="s">
        <v>24</v>
      </c>
      <c r="G1726" s="12">
        <v>17</v>
      </c>
      <c r="H1726" s="12" t="s">
        <v>7124</v>
      </c>
      <c r="I1726" s="12" t="s">
        <v>7125</v>
      </c>
      <c r="J1726" s="12">
        <v>19977899714</v>
      </c>
      <c r="K1726" s="12" t="s">
        <v>27</v>
      </c>
      <c r="L1726" s="13">
        <v>44397</v>
      </c>
      <c r="M1726" s="12" t="s">
        <v>1273</v>
      </c>
      <c r="N1726" s="12" t="s">
        <v>30</v>
      </c>
      <c r="O1726" s="13"/>
      <c r="P1726" s="12"/>
      <c r="Q1726" s="12"/>
      <c r="R1726" s="12"/>
      <c r="S1726" s="12"/>
    </row>
    <row r="1727" customFormat="1" spans="1:19">
      <c r="A1727" s="5">
        <v>1724</v>
      </c>
      <c r="B1727" s="5" t="s">
        <v>7126</v>
      </c>
      <c r="C1727" s="5"/>
      <c r="D1727" s="12" t="s">
        <v>322</v>
      </c>
      <c r="E1727" s="12" t="s">
        <v>7127</v>
      </c>
      <c r="F1727" s="12" t="s">
        <v>143</v>
      </c>
      <c r="G1727" s="12">
        <v>17</v>
      </c>
      <c r="H1727" s="12" t="s">
        <v>17738</v>
      </c>
      <c r="I1727" s="12" t="s">
        <v>7129</v>
      </c>
      <c r="J1727" s="12">
        <v>13977891251</v>
      </c>
      <c r="K1727" s="12" t="s">
        <v>27</v>
      </c>
      <c r="L1727" s="13">
        <v>44394</v>
      </c>
      <c r="M1727" s="12" t="s">
        <v>28</v>
      </c>
      <c r="N1727" s="12" t="s">
        <v>30</v>
      </c>
      <c r="O1727" s="13"/>
      <c r="P1727" s="12"/>
      <c r="Q1727" s="12"/>
      <c r="R1727" s="12"/>
      <c r="S1727" s="12"/>
    </row>
    <row r="1728" customFormat="1" spans="1:19">
      <c r="A1728" s="5">
        <v>1725</v>
      </c>
      <c r="B1728" s="5" t="s">
        <v>7130</v>
      </c>
      <c r="C1728" s="5"/>
      <c r="D1728" s="12" t="s">
        <v>322</v>
      </c>
      <c r="E1728" s="12" t="s">
        <v>7131</v>
      </c>
      <c r="F1728" s="12" t="s">
        <v>24</v>
      </c>
      <c r="G1728" s="12">
        <v>17</v>
      </c>
      <c r="H1728" s="12" t="s">
        <v>7132</v>
      </c>
      <c r="I1728" s="12" t="s">
        <v>7133</v>
      </c>
      <c r="J1728" s="12">
        <v>18934964784</v>
      </c>
      <c r="K1728" s="12" t="s">
        <v>27</v>
      </c>
      <c r="L1728" s="13">
        <v>44396</v>
      </c>
      <c r="M1728" s="12" t="s">
        <v>133</v>
      </c>
      <c r="N1728" s="12" t="s">
        <v>30</v>
      </c>
      <c r="O1728" s="13"/>
      <c r="P1728" s="12"/>
      <c r="Q1728" s="12"/>
      <c r="R1728" s="12"/>
      <c r="S1728" s="12"/>
    </row>
    <row r="1729" customFormat="1" spans="1:19">
      <c r="A1729" s="5">
        <v>1726</v>
      </c>
      <c r="B1729" s="5" t="s">
        <v>7134</v>
      </c>
      <c r="C1729" s="5"/>
      <c r="D1729" s="12" t="s">
        <v>322</v>
      </c>
      <c r="E1729" s="12" t="s">
        <v>7135</v>
      </c>
      <c r="F1729" s="12" t="s">
        <v>24</v>
      </c>
      <c r="G1729" s="12">
        <v>18</v>
      </c>
      <c r="H1729" s="12" t="s">
        <v>7136</v>
      </c>
      <c r="I1729" s="12" t="s">
        <v>7137</v>
      </c>
      <c r="J1729" s="12">
        <v>15815943750</v>
      </c>
      <c r="K1729" s="12" t="s">
        <v>27</v>
      </c>
      <c r="L1729" s="13">
        <v>44388</v>
      </c>
      <c r="M1729" s="12" t="s">
        <v>28</v>
      </c>
      <c r="N1729" s="12" t="s">
        <v>27</v>
      </c>
      <c r="O1729" s="13">
        <v>44412</v>
      </c>
      <c r="P1729" s="12" t="s">
        <v>7138</v>
      </c>
      <c r="Q1729" s="12"/>
      <c r="R1729" s="12"/>
      <c r="S1729" s="12"/>
    </row>
    <row r="1730" customFormat="1" spans="1:19">
      <c r="A1730" s="5">
        <v>1727</v>
      </c>
      <c r="B1730" s="5" t="s">
        <v>7139</v>
      </c>
      <c r="C1730" s="5"/>
      <c r="D1730" s="12" t="s">
        <v>322</v>
      </c>
      <c r="E1730" s="12" t="s">
        <v>7140</v>
      </c>
      <c r="F1730" s="12" t="s">
        <v>24</v>
      </c>
      <c r="G1730" s="12">
        <v>17</v>
      </c>
      <c r="H1730" s="12" t="s">
        <v>7141</v>
      </c>
      <c r="I1730" s="12" t="s">
        <v>7142</v>
      </c>
      <c r="J1730" s="12">
        <v>15078613832</v>
      </c>
      <c r="K1730" s="12" t="s">
        <v>27</v>
      </c>
      <c r="L1730" s="13">
        <v>44395</v>
      </c>
      <c r="M1730" s="12" t="s">
        <v>28</v>
      </c>
      <c r="N1730" s="12" t="s">
        <v>30</v>
      </c>
      <c r="O1730" s="13"/>
      <c r="P1730" s="12"/>
      <c r="Q1730" s="12"/>
      <c r="R1730" s="12"/>
      <c r="S1730" s="12"/>
    </row>
    <row r="1731" customFormat="1" spans="1:19">
      <c r="A1731" s="5">
        <v>1728</v>
      </c>
      <c r="B1731" s="5" t="s">
        <v>7143</v>
      </c>
      <c r="C1731" s="5"/>
      <c r="D1731" s="12" t="s">
        <v>322</v>
      </c>
      <c r="E1731" s="12" t="s">
        <v>7144</v>
      </c>
      <c r="F1731" s="12" t="s">
        <v>143</v>
      </c>
      <c r="G1731" s="12">
        <v>18</v>
      </c>
      <c r="H1731" s="12" t="s">
        <v>19240</v>
      </c>
      <c r="I1731" s="12" t="s">
        <v>7145</v>
      </c>
      <c r="J1731" s="12">
        <v>15078572056</v>
      </c>
      <c r="K1731" s="12" t="s">
        <v>27</v>
      </c>
      <c r="L1731" s="13">
        <v>44396</v>
      </c>
      <c r="M1731" s="12" t="s">
        <v>139</v>
      </c>
      <c r="N1731" s="12" t="s">
        <v>30</v>
      </c>
      <c r="O1731" s="13"/>
      <c r="P1731" s="12"/>
      <c r="Q1731" s="12"/>
      <c r="R1731" s="12"/>
      <c r="S1731" s="12"/>
    </row>
    <row r="1732" customFormat="1" spans="1:19">
      <c r="A1732" s="5">
        <v>1729</v>
      </c>
      <c r="B1732" s="5" t="s">
        <v>7146</v>
      </c>
      <c r="C1732" s="5"/>
      <c r="D1732" s="12" t="s">
        <v>322</v>
      </c>
      <c r="E1732" s="12" t="s">
        <v>7147</v>
      </c>
      <c r="F1732" s="12" t="s">
        <v>24</v>
      </c>
      <c r="G1732" s="12">
        <v>19</v>
      </c>
      <c r="H1732" s="12" t="s">
        <v>7148</v>
      </c>
      <c r="I1732" s="12" t="s">
        <v>7149</v>
      </c>
      <c r="J1732" s="12">
        <v>18978761990</v>
      </c>
      <c r="K1732" s="12" t="s">
        <v>27</v>
      </c>
      <c r="L1732" s="13">
        <v>44331</v>
      </c>
      <c r="M1732" s="12" t="s">
        <v>5175</v>
      </c>
      <c r="N1732" s="12" t="s">
        <v>27</v>
      </c>
      <c r="O1732" s="13">
        <v>44366</v>
      </c>
      <c r="P1732" s="12" t="s">
        <v>28</v>
      </c>
      <c r="Q1732" s="12"/>
      <c r="R1732" s="12"/>
      <c r="S1732" s="12"/>
    </row>
    <row r="1733" customFormat="1" spans="1:19">
      <c r="A1733" s="5">
        <v>1730</v>
      </c>
      <c r="B1733" s="5" t="s">
        <v>7150</v>
      </c>
      <c r="C1733" s="5"/>
      <c r="D1733" s="12" t="s">
        <v>322</v>
      </c>
      <c r="E1733" s="12" t="s">
        <v>7151</v>
      </c>
      <c r="F1733" s="12" t="s">
        <v>24</v>
      </c>
      <c r="G1733" s="12">
        <v>18</v>
      </c>
      <c r="H1733" s="12" t="s">
        <v>7152</v>
      </c>
      <c r="I1733" s="12" t="s">
        <v>7153</v>
      </c>
      <c r="J1733" s="12">
        <v>18176139041</v>
      </c>
      <c r="K1733" s="12" t="s">
        <v>27</v>
      </c>
      <c r="L1733" s="13">
        <v>44331</v>
      </c>
      <c r="M1733" s="12" t="s">
        <v>5175</v>
      </c>
      <c r="N1733" s="12" t="s">
        <v>27</v>
      </c>
      <c r="O1733" s="13">
        <v>44366</v>
      </c>
      <c r="P1733" s="12" t="s">
        <v>28</v>
      </c>
      <c r="Q1733" s="12"/>
      <c r="R1733" s="12"/>
      <c r="S1733" s="12"/>
    </row>
    <row r="1734" customFormat="1" spans="1:19">
      <c r="A1734" s="5">
        <v>1731</v>
      </c>
      <c r="B1734" s="5" t="s">
        <v>7154</v>
      </c>
      <c r="C1734" s="5"/>
      <c r="D1734" s="12" t="s">
        <v>322</v>
      </c>
      <c r="E1734" s="12" t="s">
        <v>7155</v>
      </c>
      <c r="F1734" s="12" t="s">
        <v>143</v>
      </c>
      <c r="G1734" s="12">
        <v>18</v>
      </c>
      <c r="H1734" s="12" t="s">
        <v>17739</v>
      </c>
      <c r="I1734" s="12" t="s">
        <v>7157</v>
      </c>
      <c r="J1734" s="12">
        <v>17754598775</v>
      </c>
      <c r="K1734" s="12" t="s">
        <v>27</v>
      </c>
      <c r="L1734" s="13">
        <v>44394</v>
      </c>
      <c r="M1734" s="12" t="s">
        <v>28</v>
      </c>
      <c r="N1734" s="12" t="s">
        <v>30</v>
      </c>
      <c r="O1734" s="13"/>
      <c r="P1734" s="12"/>
      <c r="Q1734" s="12"/>
      <c r="R1734" s="12" t="s">
        <v>7158</v>
      </c>
      <c r="S1734" s="12"/>
    </row>
    <row r="1735" customFormat="1" spans="1:19">
      <c r="A1735" s="5">
        <v>1732</v>
      </c>
      <c r="B1735" s="5" t="s">
        <v>7159</v>
      </c>
      <c r="C1735" s="5"/>
      <c r="D1735" s="12" t="s">
        <v>322</v>
      </c>
      <c r="E1735" s="12" t="s">
        <v>7160</v>
      </c>
      <c r="F1735" s="12" t="s">
        <v>143</v>
      </c>
      <c r="G1735" s="12">
        <v>14</v>
      </c>
      <c r="H1735" s="12" t="s">
        <v>4533</v>
      </c>
      <c r="I1735" s="12" t="s">
        <v>7161</v>
      </c>
      <c r="J1735" s="12">
        <v>17807834878</v>
      </c>
      <c r="K1735" s="12" t="s">
        <v>27</v>
      </c>
      <c r="L1735" s="13">
        <v>44411</v>
      </c>
      <c r="M1735" s="12" t="s">
        <v>133</v>
      </c>
      <c r="N1735" s="12" t="s">
        <v>30</v>
      </c>
      <c r="O1735" s="13"/>
      <c r="P1735" s="12"/>
      <c r="Q1735" s="12"/>
      <c r="R1735" s="12"/>
      <c r="S1735" s="12"/>
    </row>
    <row r="1736" customFormat="1" spans="1:19">
      <c r="A1736" s="5">
        <v>1733</v>
      </c>
      <c r="B1736" s="5" t="s">
        <v>7162</v>
      </c>
      <c r="C1736" s="5"/>
      <c r="D1736" s="12" t="s">
        <v>322</v>
      </c>
      <c r="E1736" s="12" t="s">
        <v>7163</v>
      </c>
      <c r="F1736" s="12" t="s">
        <v>24</v>
      </c>
      <c r="G1736" s="12">
        <v>18</v>
      </c>
      <c r="H1736" s="12" t="s">
        <v>7164</v>
      </c>
      <c r="I1736" s="12" t="s">
        <v>7165</v>
      </c>
      <c r="J1736" s="12">
        <v>13367888447</v>
      </c>
      <c r="K1736" s="12" t="s">
        <v>27</v>
      </c>
      <c r="L1736" s="13">
        <v>44331</v>
      </c>
      <c r="M1736" s="12" t="s">
        <v>5175</v>
      </c>
      <c r="N1736" s="12" t="s">
        <v>27</v>
      </c>
      <c r="O1736" s="13">
        <v>44366</v>
      </c>
      <c r="P1736" s="12" t="s">
        <v>28</v>
      </c>
      <c r="Q1736" s="12"/>
      <c r="R1736" s="12"/>
      <c r="S1736" s="12"/>
    </row>
    <row r="1737" customFormat="1" spans="1:19">
      <c r="A1737" s="5">
        <v>1734</v>
      </c>
      <c r="B1737" s="5" t="s">
        <v>7166</v>
      </c>
      <c r="C1737" s="5"/>
      <c r="D1737" s="12" t="s">
        <v>322</v>
      </c>
      <c r="E1737" s="12" t="s">
        <v>7167</v>
      </c>
      <c r="F1737" s="12" t="s">
        <v>143</v>
      </c>
      <c r="G1737" s="12">
        <v>17</v>
      </c>
      <c r="H1737" s="12" t="s">
        <v>17741</v>
      </c>
      <c r="I1737" s="12" t="s">
        <v>7168</v>
      </c>
      <c r="J1737" s="12">
        <v>13557085278</v>
      </c>
      <c r="K1737" s="12" t="s">
        <v>27</v>
      </c>
      <c r="L1737" s="13">
        <v>44396</v>
      </c>
      <c r="M1737" s="12" t="s">
        <v>185</v>
      </c>
      <c r="N1737" s="12" t="s">
        <v>30</v>
      </c>
      <c r="O1737" s="13"/>
      <c r="P1737" s="12"/>
      <c r="Q1737" s="12"/>
      <c r="R1737" s="12"/>
      <c r="S1737" s="12"/>
    </row>
    <row r="1738" customFormat="1" spans="1:19">
      <c r="A1738" s="5">
        <v>1735</v>
      </c>
      <c r="B1738" s="5" t="s">
        <v>7169</v>
      </c>
      <c r="C1738" s="5"/>
      <c r="D1738" s="12" t="s">
        <v>322</v>
      </c>
      <c r="E1738" s="12" t="s">
        <v>7170</v>
      </c>
      <c r="F1738" s="12" t="s">
        <v>143</v>
      </c>
      <c r="G1738" s="12">
        <v>16</v>
      </c>
      <c r="H1738" s="12" t="s">
        <v>7171</v>
      </c>
      <c r="I1738" s="12" t="s">
        <v>3545</v>
      </c>
      <c r="J1738" s="12">
        <v>19978428856</v>
      </c>
      <c r="K1738" s="12" t="s">
        <v>27</v>
      </c>
      <c r="L1738" s="13">
        <v>44395</v>
      </c>
      <c r="M1738" s="12" t="s">
        <v>28</v>
      </c>
      <c r="N1738" s="12" t="s">
        <v>30</v>
      </c>
      <c r="O1738" s="13"/>
      <c r="P1738" s="12"/>
      <c r="Q1738" s="12"/>
      <c r="R1738" s="12"/>
      <c r="S1738" s="12"/>
    </row>
    <row r="1739" customFormat="1" spans="1:19">
      <c r="A1739" s="5">
        <v>1736</v>
      </c>
      <c r="B1739" s="5" t="s">
        <v>7172</v>
      </c>
      <c r="C1739" s="5"/>
      <c r="D1739" s="12" t="s">
        <v>322</v>
      </c>
      <c r="E1739" s="12" t="s">
        <v>7173</v>
      </c>
      <c r="F1739" s="12" t="s">
        <v>24</v>
      </c>
      <c r="G1739" s="12">
        <v>16</v>
      </c>
      <c r="H1739" s="12" t="s">
        <v>17742</v>
      </c>
      <c r="I1739" s="12" t="s">
        <v>7175</v>
      </c>
      <c r="J1739" s="12">
        <v>18378878516</v>
      </c>
      <c r="K1739" s="12" t="s">
        <v>27</v>
      </c>
      <c r="L1739" s="13">
        <v>44396</v>
      </c>
      <c r="M1739" s="12" t="s">
        <v>2747</v>
      </c>
      <c r="N1739" s="12" t="s">
        <v>30</v>
      </c>
      <c r="O1739" s="13"/>
      <c r="P1739" s="12"/>
      <c r="Q1739" s="12"/>
      <c r="R1739" s="12"/>
      <c r="S1739" s="12"/>
    </row>
    <row r="1740" customFormat="1" spans="1:19">
      <c r="A1740" s="5">
        <v>1737</v>
      </c>
      <c r="B1740" s="5" t="s">
        <v>7176</v>
      </c>
      <c r="C1740" s="5"/>
      <c r="D1740" s="12" t="s">
        <v>322</v>
      </c>
      <c r="E1740" s="12" t="s">
        <v>7177</v>
      </c>
      <c r="F1740" s="12" t="s">
        <v>24</v>
      </c>
      <c r="G1740" s="12">
        <v>19</v>
      </c>
      <c r="H1740" s="12" t="s">
        <v>19241</v>
      </c>
      <c r="I1740" s="12" t="s">
        <v>7179</v>
      </c>
      <c r="J1740" s="12">
        <v>15277893275</v>
      </c>
      <c r="K1740" s="12" t="s">
        <v>27</v>
      </c>
      <c r="L1740" s="13">
        <v>44331</v>
      </c>
      <c r="M1740" s="12" t="s">
        <v>5175</v>
      </c>
      <c r="N1740" s="12" t="s">
        <v>27</v>
      </c>
      <c r="O1740" s="13">
        <v>44366</v>
      </c>
      <c r="P1740" s="12" t="s">
        <v>28</v>
      </c>
      <c r="Q1740" s="12"/>
      <c r="R1740" s="12"/>
      <c r="S1740" s="12"/>
    </row>
    <row r="1741" customFormat="1" spans="1:19">
      <c r="A1741" s="5">
        <v>1738</v>
      </c>
      <c r="B1741" s="5" t="s">
        <v>7180</v>
      </c>
      <c r="C1741" s="5"/>
      <c r="D1741" s="12" t="s">
        <v>322</v>
      </c>
      <c r="E1741" s="12" t="s">
        <v>7181</v>
      </c>
      <c r="F1741" s="12" t="s">
        <v>24</v>
      </c>
      <c r="G1741" s="12">
        <v>18</v>
      </c>
      <c r="H1741" s="12" t="s">
        <v>1140</v>
      </c>
      <c r="I1741" s="12" t="s">
        <v>7182</v>
      </c>
      <c r="J1741" s="12">
        <v>13877876073</v>
      </c>
      <c r="K1741" s="12" t="s">
        <v>27</v>
      </c>
      <c r="L1741" s="13">
        <v>44386</v>
      </c>
      <c r="M1741" s="12" t="s">
        <v>3693</v>
      </c>
      <c r="N1741" s="12" t="s">
        <v>27</v>
      </c>
      <c r="O1741" s="13">
        <v>44407</v>
      </c>
      <c r="P1741" s="12" t="s">
        <v>3693</v>
      </c>
      <c r="Q1741" s="12"/>
      <c r="R1741" s="12"/>
      <c r="S1741" s="12"/>
    </row>
    <row r="1742" customFormat="1" spans="1:19">
      <c r="A1742" s="5">
        <v>1739</v>
      </c>
      <c r="B1742" s="5" t="s">
        <v>7183</v>
      </c>
      <c r="C1742" s="5"/>
      <c r="D1742" s="12" t="s">
        <v>322</v>
      </c>
      <c r="E1742" s="12" t="s">
        <v>7184</v>
      </c>
      <c r="F1742" s="12" t="s">
        <v>24</v>
      </c>
      <c r="G1742" s="12">
        <v>17</v>
      </c>
      <c r="H1742" s="12" t="s">
        <v>17743</v>
      </c>
      <c r="I1742" s="12" t="s">
        <v>7185</v>
      </c>
      <c r="J1742" s="12">
        <v>13558289033</v>
      </c>
      <c r="K1742" s="12" t="s">
        <v>27</v>
      </c>
      <c r="L1742" s="13">
        <v>44395</v>
      </c>
      <c r="M1742" s="12" t="s">
        <v>28</v>
      </c>
      <c r="N1742" s="12" t="s">
        <v>30</v>
      </c>
      <c r="O1742" s="13"/>
      <c r="P1742" s="12"/>
      <c r="Q1742" s="12"/>
      <c r="R1742" s="12" t="s">
        <v>7105</v>
      </c>
      <c r="S1742" s="12"/>
    </row>
    <row r="1743" customFormat="1" spans="1:19">
      <c r="A1743" s="5">
        <v>1740</v>
      </c>
      <c r="B1743" s="5" t="s">
        <v>7186</v>
      </c>
      <c r="C1743" s="5"/>
      <c r="D1743" s="12" t="s">
        <v>322</v>
      </c>
      <c r="E1743" s="12" t="s">
        <v>7187</v>
      </c>
      <c r="F1743" s="12" t="s">
        <v>24</v>
      </c>
      <c r="G1743" s="12">
        <v>18</v>
      </c>
      <c r="H1743" s="12" t="s">
        <v>7188</v>
      </c>
      <c r="I1743" s="12" t="s">
        <v>7189</v>
      </c>
      <c r="J1743" s="12">
        <v>17377449458</v>
      </c>
      <c r="K1743" s="12" t="s">
        <v>27</v>
      </c>
      <c r="L1743" s="13">
        <v>44396</v>
      </c>
      <c r="M1743" s="12" t="s">
        <v>3693</v>
      </c>
      <c r="N1743" s="12" t="s">
        <v>30</v>
      </c>
      <c r="O1743" s="13"/>
      <c r="P1743" s="12"/>
      <c r="Q1743" s="12"/>
      <c r="R1743" s="12"/>
      <c r="S1743" s="12"/>
    </row>
    <row r="1744" customFormat="1" spans="1:19">
      <c r="A1744" s="5">
        <v>1741</v>
      </c>
      <c r="B1744" s="5" t="s">
        <v>7190</v>
      </c>
      <c r="C1744" s="5"/>
      <c r="D1744" s="12" t="s">
        <v>322</v>
      </c>
      <c r="E1744" s="12" t="s">
        <v>7191</v>
      </c>
      <c r="F1744" s="12" t="s">
        <v>24</v>
      </c>
      <c r="G1744" s="12">
        <v>16</v>
      </c>
      <c r="H1744" s="12" t="s">
        <v>7192</v>
      </c>
      <c r="I1744" s="12" t="s">
        <v>7193</v>
      </c>
      <c r="J1744" s="12">
        <v>18176135493</v>
      </c>
      <c r="K1744" s="12" t="s">
        <v>27</v>
      </c>
      <c r="L1744" s="13">
        <v>44403</v>
      </c>
      <c r="M1744" s="12" t="s">
        <v>28</v>
      </c>
      <c r="N1744" s="12" t="s">
        <v>30</v>
      </c>
      <c r="O1744" s="13"/>
      <c r="P1744" s="12"/>
      <c r="Q1744" s="12"/>
      <c r="R1744" s="12"/>
      <c r="S1744" s="12"/>
    </row>
    <row r="1745" customFormat="1" spans="1:19">
      <c r="A1745" s="5">
        <v>1742</v>
      </c>
      <c r="B1745" s="5" t="s">
        <v>7194</v>
      </c>
      <c r="C1745" s="5"/>
      <c r="D1745" s="12" t="s">
        <v>322</v>
      </c>
      <c r="E1745" s="12" t="s">
        <v>7195</v>
      </c>
      <c r="F1745" s="12" t="s">
        <v>24</v>
      </c>
      <c r="G1745" s="12">
        <v>17</v>
      </c>
      <c r="H1745" s="12" t="s">
        <v>7196</v>
      </c>
      <c r="I1745" s="12" t="s">
        <v>7197</v>
      </c>
      <c r="J1745" s="12">
        <v>13481849297</v>
      </c>
      <c r="K1745" s="12" t="s">
        <v>27</v>
      </c>
      <c r="L1745" s="13">
        <v>44398</v>
      </c>
      <c r="M1745" s="12" t="s">
        <v>1352</v>
      </c>
      <c r="N1745" s="12" t="s">
        <v>30</v>
      </c>
      <c r="O1745" s="13"/>
      <c r="P1745" s="12"/>
      <c r="Q1745" s="12"/>
      <c r="R1745" s="12"/>
      <c r="S1745" s="12"/>
    </row>
    <row r="1746" customFormat="1" spans="1:19">
      <c r="A1746" s="5">
        <v>1743</v>
      </c>
      <c r="B1746" s="5" t="s">
        <v>7198</v>
      </c>
      <c r="C1746" s="5"/>
      <c r="D1746" s="12" t="s">
        <v>322</v>
      </c>
      <c r="E1746" s="12" t="s">
        <v>7199</v>
      </c>
      <c r="F1746" s="12" t="s">
        <v>24</v>
      </c>
      <c r="G1746" s="12">
        <v>17</v>
      </c>
      <c r="H1746" s="12" t="s">
        <v>17744</v>
      </c>
      <c r="I1746" s="12" t="s">
        <v>7200</v>
      </c>
      <c r="J1746" s="12">
        <v>15977887724</v>
      </c>
      <c r="K1746" s="12" t="s">
        <v>27</v>
      </c>
      <c r="L1746" s="13">
        <v>44407</v>
      </c>
      <c r="M1746" s="12" t="s">
        <v>28</v>
      </c>
      <c r="N1746" s="12" t="s">
        <v>30</v>
      </c>
      <c r="O1746" s="13"/>
      <c r="P1746" s="12"/>
      <c r="Q1746" s="12"/>
      <c r="R1746" s="12"/>
      <c r="S1746" s="12"/>
    </row>
    <row r="1747" customFormat="1" spans="1:19">
      <c r="A1747" s="5">
        <v>1744</v>
      </c>
      <c r="B1747" s="5" t="s">
        <v>7201</v>
      </c>
      <c r="C1747" s="5"/>
      <c r="D1747" s="12" t="s">
        <v>322</v>
      </c>
      <c r="E1747" s="12" t="s">
        <v>7202</v>
      </c>
      <c r="F1747" s="12" t="s">
        <v>24</v>
      </c>
      <c r="G1747" s="12">
        <v>16</v>
      </c>
      <c r="H1747" s="12" t="s">
        <v>1824</v>
      </c>
      <c r="I1747" s="12" t="s">
        <v>7203</v>
      </c>
      <c r="J1747" s="12">
        <v>15777848332</v>
      </c>
      <c r="K1747" s="12" t="s">
        <v>27</v>
      </c>
      <c r="L1747" s="13">
        <v>44396</v>
      </c>
      <c r="M1747" s="12" t="s">
        <v>2747</v>
      </c>
      <c r="N1747" s="12" t="s">
        <v>27</v>
      </c>
      <c r="O1747" s="13">
        <v>44420</v>
      </c>
      <c r="P1747" s="12" t="s">
        <v>2747</v>
      </c>
      <c r="Q1747" s="12"/>
      <c r="R1747" s="12"/>
      <c r="S1747" s="12"/>
    </row>
    <row r="1748" customFormat="1" spans="1:19">
      <c r="A1748" s="5">
        <v>1745</v>
      </c>
      <c r="B1748" s="5" t="s">
        <v>7204</v>
      </c>
      <c r="C1748" s="5"/>
      <c r="D1748" s="12" t="s">
        <v>322</v>
      </c>
      <c r="E1748" s="12" t="s">
        <v>7205</v>
      </c>
      <c r="F1748" s="12" t="s">
        <v>24</v>
      </c>
      <c r="G1748" s="12">
        <v>16</v>
      </c>
      <c r="H1748" s="12" t="s">
        <v>7206</v>
      </c>
      <c r="I1748" s="12" t="s">
        <v>7207</v>
      </c>
      <c r="J1748" s="12">
        <v>17376186968</v>
      </c>
      <c r="K1748" s="12" t="s">
        <v>27</v>
      </c>
      <c r="L1748" s="13">
        <v>44396</v>
      </c>
      <c r="M1748" s="12" t="s">
        <v>133</v>
      </c>
      <c r="N1748" s="12" t="s">
        <v>30</v>
      </c>
      <c r="O1748" s="13"/>
      <c r="P1748" s="12"/>
      <c r="Q1748" s="12"/>
      <c r="R1748" s="12"/>
      <c r="S1748" s="12"/>
    </row>
    <row r="1749" customFormat="1" spans="1:19">
      <c r="A1749" s="5">
        <v>1746</v>
      </c>
      <c r="B1749" s="5" t="s">
        <v>7208</v>
      </c>
      <c r="C1749" s="5"/>
      <c r="D1749" s="12" t="s">
        <v>322</v>
      </c>
      <c r="E1749" s="12" t="s">
        <v>7209</v>
      </c>
      <c r="F1749" s="12" t="s">
        <v>143</v>
      </c>
      <c r="G1749" s="12">
        <v>17</v>
      </c>
      <c r="H1749" s="12" t="s">
        <v>7210</v>
      </c>
      <c r="I1749" s="12" t="s">
        <v>7211</v>
      </c>
      <c r="J1749" s="12">
        <v>18977801002</v>
      </c>
      <c r="K1749" s="12" t="s">
        <v>27</v>
      </c>
      <c r="L1749" s="13">
        <v>44396</v>
      </c>
      <c r="M1749" s="12" t="s">
        <v>3693</v>
      </c>
      <c r="N1749" s="12" t="s">
        <v>30</v>
      </c>
      <c r="O1749" s="13"/>
      <c r="P1749" s="12"/>
      <c r="Q1749" s="12"/>
      <c r="R1749" s="12"/>
      <c r="S1749" s="12"/>
    </row>
    <row r="1750" customFormat="1" spans="1:19">
      <c r="A1750" s="5">
        <v>1747</v>
      </c>
      <c r="B1750" s="5" t="s">
        <v>7212</v>
      </c>
      <c r="C1750" s="5"/>
      <c r="D1750" s="12" t="s">
        <v>322</v>
      </c>
      <c r="E1750" s="12" t="s">
        <v>7213</v>
      </c>
      <c r="F1750" s="12" t="s">
        <v>24</v>
      </c>
      <c r="G1750" s="12">
        <v>18</v>
      </c>
      <c r="H1750" s="12" t="s">
        <v>7214</v>
      </c>
      <c r="I1750" s="12" t="s">
        <v>7215</v>
      </c>
      <c r="J1750" s="12">
        <v>18775860738</v>
      </c>
      <c r="K1750" s="12" t="s">
        <v>27</v>
      </c>
      <c r="L1750" s="13">
        <v>44331</v>
      </c>
      <c r="M1750" s="12" t="s">
        <v>5175</v>
      </c>
      <c r="N1750" s="12" t="s">
        <v>27</v>
      </c>
      <c r="O1750" s="13">
        <v>44366</v>
      </c>
      <c r="P1750" s="12" t="s">
        <v>28</v>
      </c>
      <c r="Q1750" s="12"/>
      <c r="R1750" s="12"/>
      <c r="S1750" s="12"/>
    </row>
    <row r="1751" customFormat="1" spans="1:19">
      <c r="A1751" s="5">
        <v>1748</v>
      </c>
      <c r="B1751" s="5" t="s">
        <v>7216</v>
      </c>
      <c r="C1751" s="5"/>
      <c r="D1751" s="12" t="s">
        <v>322</v>
      </c>
      <c r="E1751" s="12" t="s">
        <v>7217</v>
      </c>
      <c r="F1751" s="12" t="s">
        <v>143</v>
      </c>
      <c r="G1751" s="12">
        <v>19</v>
      </c>
      <c r="H1751" s="12" t="s">
        <v>4393</v>
      </c>
      <c r="I1751" s="12" t="s">
        <v>7218</v>
      </c>
      <c r="J1751" s="12">
        <v>13412258261</v>
      </c>
      <c r="K1751" s="12" t="s">
        <v>27</v>
      </c>
      <c r="L1751" s="13">
        <v>44331</v>
      </c>
      <c r="M1751" s="12" t="s">
        <v>5175</v>
      </c>
      <c r="N1751" s="12" t="s">
        <v>27</v>
      </c>
      <c r="O1751" s="13">
        <v>44366</v>
      </c>
      <c r="P1751" s="12" t="s">
        <v>28</v>
      </c>
      <c r="Q1751" s="12"/>
      <c r="R1751" s="12"/>
      <c r="S1751" s="12"/>
    </row>
    <row r="1752" customFormat="1" spans="1:19">
      <c r="A1752" s="5">
        <v>1749</v>
      </c>
      <c r="B1752" s="5" t="s">
        <v>7219</v>
      </c>
      <c r="C1752" s="5"/>
      <c r="D1752" s="12" t="s">
        <v>322</v>
      </c>
      <c r="E1752" s="12" t="s">
        <v>7220</v>
      </c>
      <c r="F1752" s="12" t="s">
        <v>24</v>
      </c>
      <c r="G1752" s="12">
        <v>18</v>
      </c>
      <c r="H1752" s="12" t="s">
        <v>7221</v>
      </c>
      <c r="I1752" s="12" t="s">
        <v>7222</v>
      </c>
      <c r="J1752" s="12">
        <v>15723782858</v>
      </c>
      <c r="K1752" s="12" t="s">
        <v>27</v>
      </c>
      <c r="L1752" s="13">
        <v>44331</v>
      </c>
      <c r="M1752" s="12" t="s">
        <v>5175</v>
      </c>
      <c r="N1752" s="12" t="s">
        <v>27</v>
      </c>
      <c r="O1752" s="13">
        <v>44366</v>
      </c>
      <c r="P1752" s="12" t="s">
        <v>28</v>
      </c>
      <c r="Q1752" s="12"/>
      <c r="R1752" s="12"/>
      <c r="S1752" s="12"/>
    </row>
    <row r="1753" customFormat="1" spans="1:19">
      <c r="A1753" s="5">
        <v>1750</v>
      </c>
      <c r="B1753" s="5" t="s">
        <v>7223</v>
      </c>
      <c r="C1753" s="5"/>
      <c r="D1753" s="12" t="s">
        <v>322</v>
      </c>
      <c r="E1753" s="12" t="s">
        <v>7224</v>
      </c>
      <c r="F1753" s="12" t="s">
        <v>143</v>
      </c>
      <c r="G1753" s="12">
        <v>17</v>
      </c>
      <c r="H1753" s="12" t="s">
        <v>7225</v>
      </c>
      <c r="I1753" s="12" t="s">
        <v>7226</v>
      </c>
      <c r="J1753" s="12">
        <v>18889606417</v>
      </c>
      <c r="K1753" s="12" t="s">
        <v>27</v>
      </c>
      <c r="L1753" s="13">
        <v>44396</v>
      </c>
      <c r="M1753" s="12" t="s">
        <v>3693</v>
      </c>
      <c r="N1753" s="12" t="s">
        <v>30</v>
      </c>
      <c r="O1753" s="13"/>
      <c r="P1753" s="12"/>
      <c r="Q1753" s="12"/>
      <c r="R1753" s="12"/>
      <c r="S1753" s="12"/>
    </row>
    <row r="1754" customFormat="1" spans="1:19">
      <c r="A1754" s="5">
        <v>1751</v>
      </c>
      <c r="B1754" s="5" t="s">
        <v>7227</v>
      </c>
      <c r="C1754" s="5"/>
      <c r="D1754" s="12" t="s">
        <v>322</v>
      </c>
      <c r="E1754" s="12" t="s">
        <v>7228</v>
      </c>
      <c r="F1754" s="12" t="s">
        <v>24</v>
      </c>
      <c r="G1754" s="12">
        <v>16</v>
      </c>
      <c r="H1754" s="12" t="s">
        <v>5113</v>
      </c>
      <c r="I1754" s="12" t="s">
        <v>7229</v>
      </c>
      <c r="J1754" s="12">
        <v>18070811989</v>
      </c>
      <c r="K1754" s="12" t="s">
        <v>27</v>
      </c>
      <c r="L1754" s="13">
        <v>44397</v>
      </c>
      <c r="M1754" s="12" t="s">
        <v>1273</v>
      </c>
      <c r="N1754" s="12" t="s">
        <v>30</v>
      </c>
      <c r="O1754" s="13"/>
      <c r="P1754" s="12"/>
      <c r="Q1754" s="12"/>
      <c r="R1754" s="12"/>
      <c r="S1754" s="12"/>
    </row>
    <row r="1755" customFormat="1" spans="1:19">
      <c r="A1755" s="5">
        <v>1752</v>
      </c>
      <c r="B1755" s="5" t="s">
        <v>7230</v>
      </c>
      <c r="C1755" s="5"/>
      <c r="D1755" s="12" t="s">
        <v>322</v>
      </c>
      <c r="E1755" s="12" t="s">
        <v>7231</v>
      </c>
      <c r="F1755" s="12" t="s">
        <v>143</v>
      </c>
      <c r="G1755" s="12">
        <v>17</v>
      </c>
      <c r="H1755" s="12" t="s">
        <v>7232</v>
      </c>
      <c r="I1755" s="12" t="s">
        <v>7233</v>
      </c>
      <c r="J1755" s="12">
        <v>17776183913</v>
      </c>
      <c r="K1755" s="12" t="s">
        <v>27</v>
      </c>
      <c r="L1755" s="13">
        <v>44385</v>
      </c>
      <c r="M1755" s="12" t="s">
        <v>2747</v>
      </c>
      <c r="N1755" s="12" t="s">
        <v>27</v>
      </c>
      <c r="O1755" s="13">
        <v>44416</v>
      </c>
      <c r="P1755" s="12" t="s">
        <v>2747</v>
      </c>
      <c r="Q1755" s="12"/>
      <c r="R1755" s="12"/>
      <c r="S1755" s="12"/>
    </row>
    <row r="1756" customFormat="1" spans="1:19">
      <c r="A1756" s="5">
        <v>1753</v>
      </c>
      <c r="B1756" s="5" t="s">
        <v>7234</v>
      </c>
      <c r="C1756" s="5"/>
      <c r="D1756" s="12" t="s">
        <v>322</v>
      </c>
      <c r="E1756" s="12" t="s">
        <v>7235</v>
      </c>
      <c r="F1756" s="12" t="s">
        <v>24</v>
      </c>
      <c r="G1756" s="12">
        <v>17</v>
      </c>
      <c r="H1756" s="12" t="s">
        <v>7236</v>
      </c>
      <c r="I1756" s="12" t="s">
        <v>7237</v>
      </c>
      <c r="J1756" s="12">
        <v>15078614708</v>
      </c>
      <c r="K1756" s="12" t="s">
        <v>27</v>
      </c>
      <c r="L1756" s="13">
        <v>44399</v>
      </c>
      <c r="M1756" s="12" t="s">
        <v>301</v>
      </c>
      <c r="N1756" s="12" t="s">
        <v>30</v>
      </c>
      <c r="O1756" s="13"/>
      <c r="P1756" s="12"/>
      <c r="Q1756" s="12"/>
      <c r="R1756" s="12"/>
      <c r="S1756" s="12"/>
    </row>
    <row r="1757" customFormat="1" spans="1:19">
      <c r="A1757" s="5">
        <v>1754</v>
      </c>
      <c r="B1757" s="5" t="s">
        <v>7238</v>
      </c>
      <c r="C1757" s="5"/>
      <c r="D1757" s="12" t="s">
        <v>322</v>
      </c>
      <c r="E1757" s="12" t="s">
        <v>7239</v>
      </c>
      <c r="F1757" s="12" t="s">
        <v>24</v>
      </c>
      <c r="G1757" s="12">
        <v>18</v>
      </c>
      <c r="H1757" s="12" t="s">
        <v>7240</v>
      </c>
      <c r="I1757" s="12" t="s">
        <v>7241</v>
      </c>
      <c r="J1757" s="12">
        <v>13197780786</v>
      </c>
      <c r="K1757" s="12" t="s">
        <v>27</v>
      </c>
      <c r="L1757" s="13">
        <v>44331</v>
      </c>
      <c r="M1757" s="12" t="s">
        <v>5175</v>
      </c>
      <c r="N1757" s="12" t="s">
        <v>27</v>
      </c>
      <c r="O1757" s="13">
        <v>44386</v>
      </c>
      <c r="P1757" s="12" t="s">
        <v>28</v>
      </c>
      <c r="Q1757" s="12"/>
      <c r="R1757" s="12"/>
      <c r="S1757" s="12"/>
    </row>
    <row r="1758" customFormat="1" spans="1:19">
      <c r="A1758" s="5">
        <v>1755</v>
      </c>
      <c r="B1758" s="5" t="s">
        <v>7242</v>
      </c>
      <c r="C1758" s="5"/>
      <c r="D1758" s="12" t="s">
        <v>322</v>
      </c>
      <c r="E1758" s="12" t="s">
        <v>7243</v>
      </c>
      <c r="F1758" s="12" t="s">
        <v>24</v>
      </c>
      <c r="G1758" s="12">
        <v>18</v>
      </c>
      <c r="H1758" s="12" t="s">
        <v>3483</v>
      </c>
      <c r="I1758" s="12" t="s">
        <v>7244</v>
      </c>
      <c r="J1758" s="12">
        <v>18378898065</v>
      </c>
      <c r="K1758" s="12" t="s">
        <v>27</v>
      </c>
      <c r="L1758" s="13">
        <v>44331</v>
      </c>
      <c r="M1758" s="12" t="s">
        <v>5175</v>
      </c>
      <c r="N1758" s="12" t="s">
        <v>27</v>
      </c>
      <c r="O1758" s="13">
        <v>44366</v>
      </c>
      <c r="P1758" s="12" t="s">
        <v>28</v>
      </c>
      <c r="Q1758" s="12"/>
      <c r="R1758" s="12"/>
      <c r="S1758" s="12"/>
    </row>
    <row r="1759" customFormat="1" spans="1:19">
      <c r="A1759" s="5">
        <v>1756</v>
      </c>
      <c r="B1759" s="5" t="s">
        <v>7245</v>
      </c>
      <c r="C1759" s="5"/>
      <c r="D1759" s="12" t="s">
        <v>322</v>
      </c>
      <c r="E1759" s="12" t="s">
        <v>7246</v>
      </c>
      <c r="F1759" s="12" t="s">
        <v>24</v>
      </c>
      <c r="G1759" s="12">
        <v>18</v>
      </c>
      <c r="H1759" s="12" t="s">
        <v>1456</v>
      </c>
      <c r="I1759" s="12" t="s">
        <v>7247</v>
      </c>
      <c r="J1759" s="12">
        <v>13450916272</v>
      </c>
      <c r="K1759" s="12" t="s">
        <v>27</v>
      </c>
      <c r="L1759" s="13">
        <v>44331</v>
      </c>
      <c r="M1759" s="12" t="s">
        <v>5175</v>
      </c>
      <c r="N1759" s="12" t="s">
        <v>27</v>
      </c>
      <c r="O1759" s="13">
        <v>44366</v>
      </c>
      <c r="P1759" s="12" t="s">
        <v>28</v>
      </c>
      <c r="Q1759" s="12"/>
      <c r="R1759" s="12"/>
      <c r="S1759" s="12"/>
    </row>
    <row r="1760" customFormat="1" spans="1:19">
      <c r="A1760" s="5">
        <v>1757</v>
      </c>
      <c r="B1760" s="5" t="s">
        <v>7248</v>
      </c>
      <c r="C1760" s="5"/>
      <c r="D1760" s="12" t="s">
        <v>322</v>
      </c>
      <c r="E1760" s="12" t="s">
        <v>7249</v>
      </c>
      <c r="F1760" s="12" t="s">
        <v>24</v>
      </c>
      <c r="G1760" s="12">
        <v>18</v>
      </c>
      <c r="H1760" s="12" t="s">
        <v>17745</v>
      </c>
      <c r="I1760" s="12" t="s">
        <v>7251</v>
      </c>
      <c r="J1760" s="12">
        <v>13536218480</v>
      </c>
      <c r="K1760" s="12" t="s">
        <v>27</v>
      </c>
      <c r="L1760" s="13">
        <v>44412</v>
      </c>
      <c r="M1760" s="12" t="s">
        <v>7252</v>
      </c>
      <c r="N1760" s="12" t="s">
        <v>30</v>
      </c>
      <c r="O1760" s="13"/>
      <c r="P1760" s="12"/>
      <c r="Q1760" s="12"/>
      <c r="R1760" s="12" t="s">
        <v>7253</v>
      </c>
      <c r="S1760" s="12"/>
    </row>
    <row r="1761" customFormat="1" spans="1:19">
      <c r="A1761" s="5">
        <v>1758</v>
      </c>
      <c r="B1761" s="5" t="s">
        <v>7254</v>
      </c>
      <c r="C1761" s="5"/>
      <c r="D1761" s="12" t="s">
        <v>322</v>
      </c>
      <c r="E1761" s="12" t="s">
        <v>7010</v>
      </c>
      <c r="F1761" s="12" t="s">
        <v>24</v>
      </c>
      <c r="G1761" s="12">
        <v>17</v>
      </c>
      <c r="H1761" s="12" t="s">
        <v>6311</v>
      </c>
      <c r="I1761" s="12" t="s">
        <v>7255</v>
      </c>
      <c r="J1761" s="12">
        <v>13788383136</v>
      </c>
      <c r="K1761" s="12" t="s">
        <v>27</v>
      </c>
      <c r="L1761" s="13">
        <v>44397</v>
      </c>
      <c r="M1761" s="12" t="s">
        <v>1303</v>
      </c>
      <c r="N1761" s="12" t="s">
        <v>30</v>
      </c>
      <c r="O1761" s="13"/>
      <c r="P1761" s="12"/>
      <c r="Q1761" s="12"/>
      <c r="R1761" s="12"/>
      <c r="S1761" s="12"/>
    </row>
    <row r="1762" customFormat="1" spans="1:19">
      <c r="A1762" s="5">
        <v>1759</v>
      </c>
      <c r="B1762" s="5" t="s">
        <v>7256</v>
      </c>
      <c r="C1762" s="5"/>
      <c r="D1762" s="12" t="s">
        <v>322</v>
      </c>
      <c r="E1762" s="12" t="s">
        <v>7257</v>
      </c>
      <c r="F1762" s="12" t="s">
        <v>24</v>
      </c>
      <c r="G1762" s="12">
        <v>17</v>
      </c>
      <c r="H1762" s="12" t="s">
        <v>7258</v>
      </c>
      <c r="I1762" s="12" t="s">
        <v>7259</v>
      </c>
      <c r="J1762" s="12">
        <v>15777846438</v>
      </c>
      <c r="K1762" s="12" t="s">
        <v>27</v>
      </c>
      <c r="L1762" s="13">
        <v>44399</v>
      </c>
      <c r="M1762" s="12" t="s">
        <v>5398</v>
      </c>
      <c r="N1762" s="12" t="s">
        <v>30</v>
      </c>
      <c r="O1762" s="13"/>
      <c r="P1762" s="12"/>
      <c r="Q1762" s="12"/>
      <c r="R1762" s="12"/>
      <c r="S1762" s="12"/>
    </row>
    <row r="1763" customFormat="1" spans="1:19">
      <c r="A1763" s="5">
        <v>1760</v>
      </c>
      <c r="B1763" s="5" t="s">
        <v>7260</v>
      </c>
      <c r="C1763" s="5"/>
      <c r="D1763" s="12" t="s">
        <v>322</v>
      </c>
      <c r="E1763" s="12" t="s">
        <v>7261</v>
      </c>
      <c r="F1763" s="12" t="s">
        <v>24</v>
      </c>
      <c r="G1763" s="12">
        <v>18</v>
      </c>
      <c r="H1763" s="12" t="s">
        <v>2317</v>
      </c>
      <c r="I1763" s="12" t="s">
        <v>7262</v>
      </c>
      <c r="J1763" s="12">
        <v>18278875246</v>
      </c>
      <c r="K1763" s="12" t="s">
        <v>27</v>
      </c>
      <c r="L1763" s="13">
        <v>44386</v>
      </c>
      <c r="M1763" s="12" t="s">
        <v>28</v>
      </c>
      <c r="N1763" s="12" t="s">
        <v>27</v>
      </c>
      <c r="O1763" s="13">
        <v>44407</v>
      </c>
      <c r="P1763" s="12" t="s">
        <v>28</v>
      </c>
      <c r="Q1763" s="12"/>
      <c r="R1763" s="12"/>
      <c r="S1763" s="12"/>
    </row>
    <row r="1764" customFormat="1" spans="1:19">
      <c r="A1764" s="5">
        <v>1761</v>
      </c>
      <c r="B1764" s="5" t="s">
        <v>7263</v>
      </c>
      <c r="C1764" s="5"/>
      <c r="D1764" s="12" t="s">
        <v>322</v>
      </c>
      <c r="E1764" s="12" t="s">
        <v>7264</v>
      </c>
      <c r="F1764" s="12" t="s">
        <v>24</v>
      </c>
      <c r="G1764" s="12">
        <v>18</v>
      </c>
      <c r="H1764" s="12" t="s">
        <v>19242</v>
      </c>
      <c r="I1764" s="12" t="s">
        <v>7266</v>
      </c>
      <c r="J1764" s="12">
        <v>18877498290</v>
      </c>
      <c r="K1764" s="12" t="s">
        <v>27</v>
      </c>
      <c r="L1764" s="13">
        <v>44386</v>
      </c>
      <c r="M1764" s="12" t="s">
        <v>28</v>
      </c>
      <c r="N1764" s="12" t="s">
        <v>27</v>
      </c>
      <c r="O1764" s="13">
        <v>44407</v>
      </c>
      <c r="P1764" s="12" t="s">
        <v>28</v>
      </c>
      <c r="Q1764" s="12"/>
      <c r="R1764" s="12"/>
      <c r="S1764" s="12"/>
    </row>
    <row r="1765" customFormat="1" spans="1:19">
      <c r="A1765" s="5">
        <v>1762</v>
      </c>
      <c r="B1765" s="5" t="s">
        <v>7267</v>
      </c>
      <c r="C1765" s="5"/>
      <c r="D1765" s="12" t="s">
        <v>322</v>
      </c>
      <c r="E1765" s="12" t="s">
        <v>7268</v>
      </c>
      <c r="F1765" s="12" t="s">
        <v>143</v>
      </c>
      <c r="G1765" s="12">
        <v>17</v>
      </c>
      <c r="H1765" s="12" t="s">
        <v>17747</v>
      </c>
      <c r="I1765" s="12" t="s">
        <v>7269</v>
      </c>
      <c r="J1765" s="12">
        <v>14797768488</v>
      </c>
      <c r="K1765" s="12" t="s">
        <v>27</v>
      </c>
      <c r="L1765" s="13">
        <v>44395</v>
      </c>
      <c r="M1765" s="12" t="s">
        <v>98</v>
      </c>
      <c r="N1765" s="12" t="s">
        <v>30</v>
      </c>
      <c r="O1765" s="13"/>
      <c r="P1765" s="12"/>
      <c r="Q1765" s="12"/>
      <c r="R1765" s="12"/>
      <c r="S1765" s="12"/>
    </row>
    <row r="1766" customFormat="1" spans="1:19">
      <c r="A1766" s="5">
        <v>1763</v>
      </c>
      <c r="B1766" s="5" t="s">
        <v>7270</v>
      </c>
      <c r="C1766" s="5"/>
      <c r="D1766" s="12" t="s">
        <v>322</v>
      </c>
      <c r="E1766" s="12" t="s">
        <v>7271</v>
      </c>
      <c r="F1766" s="12" t="s">
        <v>24</v>
      </c>
      <c r="G1766" s="12">
        <v>17</v>
      </c>
      <c r="H1766" s="12" t="s">
        <v>17647</v>
      </c>
      <c r="I1766" s="12" t="s">
        <v>4821</v>
      </c>
      <c r="J1766" s="12">
        <v>13680673542</v>
      </c>
      <c r="K1766" s="12" t="s">
        <v>27</v>
      </c>
      <c r="L1766" s="13">
        <v>44396</v>
      </c>
      <c r="M1766" s="12" t="s">
        <v>98</v>
      </c>
      <c r="N1766" s="12" t="s">
        <v>30</v>
      </c>
      <c r="O1766" s="13"/>
      <c r="P1766" s="12"/>
      <c r="Q1766" s="12"/>
      <c r="R1766" s="12"/>
      <c r="S1766" s="12"/>
    </row>
    <row r="1767" customFormat="1" spans="1:19">
      <c r="A1767" s="5">
        <v>1764</v>
      </c>
      <c r="B1767" s="5" t="s">
        <v>7272</v>
      </c>
      <c r="C1767" s="5"/>
      <c r="D1767" s="12" t="s">
        <v>322</v>
      </c>
      <c r="E1767" s="12" t="s">
        <v>7273</v>
      </c>
      <c r="F1767" s="12" t="s">
        <v>143</v>
      </c>
      <c r="G1767" s="12">
        <v>18</v>
      </c>
      <c r="H1767" s="12" t="s">
        <v>6582</v>
      </c>
      <c r="I1767" s="12" t="s">
        <v>7274</v>
      </c>
      <c r="J1767" s="12">
        <v>18278875377</v>
      </c>
      <c r="K1767" s="12" t="s">
        <v>27</v>
      </c>
      <c r="L1767" s="13">
        <v>44331</v>
      </c>
      <c r="M1767" s="12" t="s">
        <v>5175</v>
      </c>
      <c r="N1767" s="12" t="s">
        <v>27</v>
      </c>
      <c r="O1767" s="13">
        <v>44366</v>
      </c>
      <c r="P1767" s="12" t="s">
        <v>28</v>
      </c>
      <c r="Q1767" s="12"/>
      <c r="R1767" s="12"/>
      <c r="S1767" s="12"/>
    </row>
    <row r="1768" customFormat="1" spans="1:19">
      <c r="A1768" s="5">
        <v>1765</v>
      </c>
      <c r="B1768" s="5" t="s">
        <v>7275</v>
      </c>
      <c r="C1768" s="5"/>
      <c r="D1768" s="12" t="s">
        <v>322</v>
      </c>
      <c r="E1768" s="12" t="s">
        <v>7276</v>
      </c>
      <c r="F1768" s="12" t="s">
        <v>24</v>
      </c>
      <c r="G1768" s="12">
        <v>17</v>
      </c>
      <c r="H1768" s="12" t="s">
        <v>17748</v>
      </c>
      <c r="I1768" s="12" t="s">
        <v>7278</v>
      </c>
      <c r="J1768" s="12">
        <v>18934969938</v>
      </c>
      <c r="K1768" s="12" t="s">
        <v>27</v>
      </c>
      <c r="L1768" s="13">
        <v>44394</v>
      </c>
      <c r="M1768" s="12" t="s">
        <v>28</v>
      </c>
      <c r="N1768" s="12" t="s">
        <v>30</v>
      </c>
      <c r="O1768" s="13"/>
      <c r="P1768" s="12"/>
      <c r="Q1768" s="12"/>
      <c r="R1768" s="12"/>
      <c r="S1768" s="12"/>
    </row>
    <row r="1769" customFormat="1" spans="1:19">
      <c r="A1769" s="5">
        <v>1766</v>
      </c>
      <c r="B1769" s="5" t="s">
        <v>7279</v>
      </c>
      <c r="C1769" s="5"/>
      <c r="D1769" s="12" t="s">
        <v>322</v>
      </c>
      <c r="E1769" s="12" t="s">
        <v>7280</v>
      </c>
      <c r="F1769" s="12" t="s">
        <v>143</v>
      </c>
      <c r="G1769" s="12">
        <v>18</v>
      </c>
      <c r="H1769" s="12" t="s">
        <v>19243</v>
      </c>
      <c r="I1769" s="12" t="s">
        <v>7282</v>
      </c>
      <c r="J1769" s="12">
        <v>18077893670</v>
      </c>
      <c r="K1769" s="12" t="s">
        <v>27</v>
      </c>
      <c r="L1769" s="13">
        <v>44331</v>
      </c>
      <c r="M1769" s="12" t="s">
        <v>5175</v>
      </c>
      <c r="N1769" s="12" t="s">
        <v>27</v>
      </c>
      <c r="O1769" s="13">
        <v>44366</v>
      </c>
      <c r="P1769" s="12" t="s">
        <v>28</v>
      </c>
      <c r="Q1769" s="12"/>
      <c r="R1769" s="12"/>
      <c r="S1769" s="12"/>
    </row>
    <row r="1770" customFormat="1" spans="1:19">
      <c r="A1770" s="5">
        <v>1767</v>
      </c>
      <c r="B1770" s="5" t="s">
        <v>7283</v>
      </c>
      <c r="C1770" s="5"/>
      <c r="D1770" s="12" t="s">
        <v>322</v>
      </c>
      <c r="E1770" s="12" t="s">
        <v>7284</v>
      </c>
      <c r="F1770" s="12" t="s">
        <v>24</v>
      </c>
      <c r="G1770" s="12">
        <v>17</v>
      </c>
      <c r="H1770" s="12" t="s">
        <v>7285</v>
      </c>
      <c r="I1770" s="12" t="s">
        <v>7286</v>
      </c>
      <c r="J1770" s="12">
        <v>15676847683</v>
      </c>
      <c r="K1770" s="12" t="s">
        <v>27</v>
      </c>
      <c r="L1770" s="13">
        <v>44403</v>
      </c>
      <c r="M1770" s="12" t="s">
        <v>28</v>
      </c>
      <c r="N1770" s="12" t="s">
        <v>30</v>
      </c>
      <c r="O1770" s="13"/>
      <c r="P1770" s="12"/>
      <c r="Q1770" s="12"/>
      <c r="R1770" s="12"/>
      <c r="S1770" s="12"/>
    </row>
    <row r="1771" customFormat="1" spans="1:19">
      <c r="A1771" s="5">
        <v>1768</v>
      </c>
      <c r="B1771" s="5" t="s">
        <v>7287</v>
      </c>
      <c r="C1771" s="5"/>
      <c r="D1771" s="12" t="s">
        <v>322</v>
      </c>
      <c r="E1771" s="12" t="s">
        <v>7288</v>
      </c>
      <c r="F1771" s="12" t="s">
        <v>24</v>
      </c>
      <c r="G1771" s="12">
        <v>17</v>
      </c>
      <c r="H1771" s="12" t="s">
        <v>17749</v>
      </c>
      <c r="I1771" s="12" t="s">
        <v>7290</v>
      </c>
      <c r="J1771" s="12">
        <v>15217181708</v>
      </c>
      <c r="K1771" s="12" t="s">
        <v>27</v>
      </c>
      <c r="L1771" s="13">
        <v>44408</v>
      </c>
      <c r="M1771" s="12" t="s">
        <v>28</v>
      </c>
      <c r="N1771" s="12" t="s">
        <v>30</v>
      </c>
      <c r="O1771" s="13"/>
      <c r="P1771" s="12"/>
      <c r="Q1771" s="12"/>
      <c r="R1771" s="12"/>
      <c r="S1771" s="12"/>
    </row>
    <row r="1772" customFormat="1" spans="1:19">
      <c r="A1772" s="5">
        <v>1769</v>
      </c>
      <c r="B1772" s="5" t="s">
        <v>7291</v>
      </c>
      <c r="C1772" s="5"/>
      <c r="D1772" s="12" t="s">
        <v>322</v>
      </c>
      <c r="E1772" s="12" t="s">
        <v>7292</v>
      </c>
      <c r="F1772" s="12" t="s">
        <v>24</v>
      </c>
      <c r="G1772" s="12">
        <v>18</v>
      </c>
      <c r="H1772" s="12" t="s">
        <v>6502</v>
      </c>
      <c r="I1772" s="12" t="s">
        <v>7293</v>
      </c>
      <c r="J1772" s="12">
        <v>18176138973</v>
      </c>
      <c r="K1772" s="12" t="s">
        <v>27</v>
      </c>
      <c r="L1772" s="13">
        <v>44407</v>
      </c>
      <c r="M1772" s="12" t="s">
        <v>2747</v>
      </c>
      <c r="N1772" s="12" t="s">
        <v>30</v>
      </c>
      <c r="O1772" s="13"/>
      <c r="P1772" s="12"/>
      <c r="Q1772" s="12"/>
      <c r="R1772" s="12"/>
      <c r="S1772" s="12"/>
    </row>
    <row r="1773" customFormat="1" spans="1:19">
      <c r="A1773" s="5">
        <v>1770</v>
      </c>
      <c r="B1773" s="5" t="s">
        <v>7294</v>
      </c>
      <c r="C1773" s="5"/>
      <c r="D1773" s="12" t="s">
        <v>322</v>
      </c>
      <c r="E1773" s="12" t="s">
        <v>7295</v>
      </c>
      <c r="F1773" s="12" t="s">
        <v>143</v>
      </c>
      <c r="G1773" s="12">
        <v>18</v>
      </c>
      <c r="H1773" s="12" t="s">
        <v>7296</v>
      </c>
      <c r="I1773" s="12" t="s">
        <v>7297</v>
      </c>
      <c r="J1773" s="12">
        <v>15777804392</v>
      </c>
      <c r="K1773" s="12" t="s">
        <v>27</v>
      </c>
      <c r="L1773" s="13">
        <v>44331</v>
      </c>
      <c r="M1773" s="12" t="s">
        <v>5175</v>
      </c>
      <c r="N1773" s="12" t="s">
        <v>27</v>
      </c>
      <c r="O1773" s="13">
        <v>44366</v>
      </c>
      <c r="P1773" s="12" t="s">
        <v>28</v>
      </c>
      <c r="Q1773" s="12"/>
      <c r="R1773" s="12"/>
      <c r="S1773" s="12"/>
    </row>
    <row r="1774" customFormat="1" spans="1:19">
      <c r="A1774" s="5">
        <v>1771</v>
      </c>
      <c r="B1774" s="5" t="s">
        <v>7298</v>
      </c>
      <c r="C1774" s="5"/>
      <c r="D1774" s="12" t="s">
        <v>322</v>
      </c>
      <c r="E1774" s="12" t="s">
        <v>559</v>
      </c>
      <c r="F1774" s="12" t="s">
        <v>143</v>
      </c>
      <c r="G1774" s="12">
        <v>17</v>
      </c>
      <c r="H1774" s="12" t="s">
        <v>17750</v>
      </c>
      <c r="I1774" s="12" t="s">
        <v>6618</v>
      </c>
      <c r="J1774" s="12">
        <v>13036989887</v>
      </c>
      <c r="K1774" s="12" t="s">
        <v>27</v>
      </c>
      <c r="L1774" s="13">
        <v>44394</v>
      </c>
      <c r="M1774" s="12" t="s">
        <v>28</v>
      </c>
      <c r="N1774" s="12" t="s">
        <v>30</v>
      </c>
      <c r="O1774" s="13"/>
      <c r="P1774" s="12"/>
      <c r="Q1774" s="12"/>
      <c r="R1774" s="12"/>
      <c r="S1774" s="12"/>
    </row>
    <row r="1775" customFormat="1" spans="1:19">
      <c r="A1775" s="5">
        <v>1772</v>
      </c>
      <c r="B1775" s="5" t="s">
        <v>7300</v>
      </c>
      <c r="C1775" s="5"/>
      <c r="D1775" s="12" t="s">
        <v>322</v>
      </c>
      <c r="E1775" s="12" t="s">
        <v>7301</v>
      </c>
      <c r="F1775" s="12" t="s">
        <v>143</v>
      </c>
      <c r="G1775" s="12">
        <v>17</v>
      </c>
      <c r="H1775" s="12" t="s">
        <v>7302</v>
      </c>
      <c r="I1775" s="12" t="s">
        <v>7303</v>
      </c>
      <c r="J1775" s="12">
        <v>18777814958</v>
      </c>
      <c r="K1775" s="12" t="s">
        <v>27</v>
      </c>
      <c r="L1775" s="13">
        <v>44400</v>
      </c>
      <c r="M1775" s="12" t="s">
        <v>7304</v>
      </c>
      <c r="N1775" s="12" t="s">
        <v>30</v>
      </c>
      <c r="O1775" s="13"/>
      <c r="P1775" s="12"/>
      <c r="Q1775" s="12"/>
      <c r="R1775" s="12" t="s">
        <v>7305</v>
      </c>
      <c r="S1775" s="12"/>
    </row>
    <row r="1776" customFormat="1" spans="1:19">
      <c r="A1776" s="5">
        <v>1773</v>
      </c>
      <c r="B1776" s="5" t="s">
        <v>7306</v>
      </c>
      <c r="C1776" s="5"/>
      <c r="D1776" s="12" t="s">
        <v>322</v>
      </c>
      <c r="E1776" s="12" t="s">
        <v>7307</v>
      </c>
      <c r="F1776" s="12" t="s">
        <v>143</v>
      </c>
      <c r="G1776" s="12">
        <v>18</v>
      </c>
      <c r="H1776" s="12" t="s">
        <v>5771</v>
      </c>
      <c r="I1776" s="12" t="s">
        <v>7308</v>
      </c>
      <c r="J1776" s="12">
        <v>15878821932</v>
      </c>
      <c r="K1776" s="12" t="s">
        <v>27</v>
      </c>
      <c r="L1776" s="13">
        <v>44331</v>
      </c>
      <c r="M1776" s="12" t="s">
        <v>5175</v>
      </c>
      <c r="N1776" s="12" t="s">
        <v>27</v>
      </c>
      <c r="O1776" s="13">
        <v>44366</v>
      </c>
      <c r="P1776" s="12" t="s">
        <v>28</v>
      </c>
      <c r="Q1776" s="12"/>
      <c r="R1776" s="12" t="s">
        <v>7309</v>
      </c>
      <c r="S1776" s="12"/>
    </row>
    <row r="1777" customFormat="1" spans="1:19">
      <c r="A1777" s="5">
        <v>1774</v>
      </c>
      <c r="B1777" s="5" t="s">
        <v>7310</v>
      </c>
      <c r="C1777" s="5"/>
      <c r="D1777" s="12" t="s">
        <v>322</v>
      </c>
      <c r="E1777" s="12" t="s">
        <v>7311</v>
      </c>
      <c r="F1777" s="12" t="s">
        <v>24</v>
      </c>
      <c r="G1777" s="12">
        <v>19</v>
      </c>
      <c r="H1777" s="12" t="s">
        <v>794</v>
      </c>
      <c r="I1777" s="12" t="s">
        <v>7312</v>
      </c>
      <c r="J1777" s="12">
        <v>19977825642</v>
      </c>
      <c r="K1777" s="12" t="s">
        <v>27</v>
      </c>
      <c r="L1777" s="13">
        <v>44331</v>
      </c>
      <c r="M1777" s="12" t="s">
        <v>5175</v>
      </c>
      <c r="N1777" s="12" t="s">
        <v>27</v>
      </c>
      <c r="O1777" s="13">
        <v>44366</v>
      </c>
      <c r="P1777" s="12" t="s">
        <v>28</v>
      </c>
      <c r="Q1777" s="12"/>
      <c r="R1777" s="12"/>
      <c r="S1777" s="12"/>
    </row>
    <row r="1778" customFormat="1" spans="1:19">
      <c r="A1778" s="5">
        <v>1775</v>
      </c>
      <c r="B1778" s="5" t="s">
        <v>7313</v>
      </c>
      <c r="C1778" s="5"/>
      <c r="D1778" s="12" t="s">
        <v>322</v>
      </c>
      <c r="E1778" s="12" t="s">
        <v>7314</v>
      </c>
      <c r="F1778" s="12" t="s">
        <v>143</v>
      </c>
      <c r="G1778" s="12">
        <v>17</v>
      </c>
      <c r="H1778" s="12" t="s">
        <v>17631</v>
      </c>
      <c r="I1778" s="12" t="s">
        <v>7315</v>
      </c>
      <c r="J1778" s="12">
        <v>15976442342</v>
      </c>
      <c r="K1778" s="12" t="s">
        <v>27</v>
      </c>
      <c r="L1778" s="13">
        <v>44395</v>
      </c>
      <c r="M1778" s="12" t="s">
        <v>28</v>
      </c>
      <c r="N1778" s="12" t="s">
        <v>30</v>
      </c>
      <c r="O1778" s="13"/>
      <c r="P1778" s="12"/>
      <c r="Q1778" s="12"/>
      <c r="R1778" s="12"/>
      <c r="S1778" s="12"/>
    </row>
    <row r="1779" customFormat="1" spans="1:19">
      <c r="A1779" s="5">
        <v>1776</v>
      </c>
      <c r="B1779" s="5" t="s">
        <v>7316</v>
      </c>
      <c r="C1779" s="5"/>
      <c r="D1779" s="12" t="s">
        <v>322</v>
      </c>
      <c r="E1779" s="12" t="s">
        <v>7317</v>
      </c>
      <c r="F1779" s="12" t="s">
        <v>24</v>
      </c>
      <c r="G1779" s="12">
        <v>17</v>
      </c>
      <c r="H1779" s="12" t="s">
        <v>7318</v>
      </c>
      <c r="I1779" s="12" t="s">
        <v>7319</v>
      </c>
      <c r="J1779" s="12">
        <v>19977818483</v>
      </c>
      <c r="K1779" s="12" t="s">
        <v>27</v>
      </c>
      <c r="L1779" s="13">
        <v>44392</v>
      </c>
      <c r="M1779" s="12" t="s">
        <v>3693</v>
      </c>
      <c r="N1779" s="12" t="s">
        <v>30</v>
      </c>
      <c r="O1779" s="13"/>
      <c r="P1779" s="12"/>
      <c r="Q1779" s="12"/>
      <c r="R1779" s="12"/>
      <c r="S1779" s="12"/>
    </row>
    <row r="1780" customFormat="1" spans="1:19">
      <c r="A1780" s="5">
        <v>1777</v>
      </c>
      <c r="B1780" s="5" t="s">
        <v>7320</v>
      </c>
      <c r="C1780" s="5"/>
      <c r="D1780" s="12" t="s">
        <v>322</v>
      </c>
      <c r="E1780" s="12" t="s">
        <v>7321</v>
      </c>
      <c r="F1780" s="12" t="s">
        <v>143</v>
      </c>
      <c r="G1780" s="12">
        <v>17</v>
      </c>
      <c r="H1780" s="12" t="s">
        <v>7322</v>
      </c>
      <c r="I1780" s="12" t="s">
        <v>7323</v>
      </c>
      <c r="J1780" s="12">
        <v>18807880435</v>
      </c>
      <c r="K1780" s="12" t="s">
        <v>27</v>
      </c>
      <c r="L1780" s="13">
        <v>44395</v>
      </c>
      <c r="M1780" s="12" t="s">
        <v>1352</v>
      </c>
      <c r="N1780" s="12" t="s">
        <v>27</v>
      </c>
      <c r="O1780" s="13">
        <v>44416</v>
      </c>
      <c r="P1780" s="12" t="s">
        <v>1352</v>
      </c>
      <c r="Q1780" s="12"/>
      <c r="R1780" s="12"/>
      <c r="S1780" s="12"/>
    </row>
    <row r="1781" customFormat="1" spans="1:19">
      <c r="A1781" s="5">
        <v>1778</v>
      </c>
      <c r="B1781" s="5" t="s">
        <v>7324</v>
      </c>
      <c r="C1781" s="5"/>
      <c r="D1781" s="12" t="s">
        <v>322</v>
      </c>
      <c r="E1781" s="12" t="s">
        <v>7325</v>
      </c>
      <c r="F1781" s="12" t="s">
        <v>24</v>
      </c>
      <c r="G1781" s="12">
        <v>17</v>
      </c>
      <c r="H1781" s="12" t="s">
        <v>2833</v>
      </c>
      <c r="I1781" s="12" t="s">
        <v>7326</v>
      </c>
      <c r="J1781" s="12">
        <v>15019699083</v>
      </c>
      <c r="K1781" s="12" t="s">
        <v>27</v>
      </c>
      <c r="L1781" s="13">
        <v>44394</v>
      </c>
      <c r="M1781" s="12" t="s">
        <v>1217</v>
      </c>
      <c r="N1781" s="12" t="s">
        <v>30</v>
      </c>
      <c r="O1781" s="13"/>
      <c r="P1781" s="12"/>
      <c r="Q1781" s="12"/>
      <c r="R1781" s="12"/>
      <c r="S1781" s="12"/>
    </row>
    <row r="1782" customFormat="1" spans="1:19">
      <c r="A1782" s="5">
        <v>1779</v>
      </c>
      <c r="B1782" s="5" t="s">
        <v>7327</v>
      </c>
      <c r="C1782" s="5"/>
      <c r="D1782" s="12" t="s">
        <v>322</v>
      </c>
      <c r="E1782" s="12" t="s">
        <v>7328</v>
      </c>
      <c r="F1782" s="12" t="s">
        <v>24</v>
      </c>
      <c r="G1782" s="12">
        <v>17</v>
      </c>
      <c r="H1782" s="12" t="s">
        <v>7329</v>
      </c>
      <c r="I1782" s="12" t="s">
        <v>7330</v>
      </c>
      <c r="J1782" s="12">
        <v>13877817232</v>
      </c>
      <c r="K1782" s="12" t="s">
        <v>27</v>
      </c>
      <c r="L1782" s="13">
        <v>44400</v>
      </c>
      <c r="M1782" s="12" t="s">
        <v>7331</v>
      </c>
      <c r="N1782" s="12" t="s">
        <v>30</v>
      </c>
      <c r="O1782" s="13"/>
      <c r="P1782" s="12"/>
      <c r="Q1782" s="12"/>
      <c r="R1782" s="12" t="s">
        <v>7332</v>
      </c>
      <c r="S1782" s="12"/>
    </row>
    <row r="1783" customFormat="1" spans="1:19">
      <c r="A1783" s="5">
        <v>1780</v>
      </c>
      <c r="B1783" s="5" t="s">
        <v>7333</v>
      </c>
      <c r="C1783" s="5"/>
      <c r="D1783" s="12" t="s">
        <v>322</v>
      </c>
      <c r="E1783" s="12" t="s">
        <v>7334</v>
      </c>
      <c r="F1783" s="12" t="s">
        <v>143</v>
      </c>
      <c r="G1783" s="12">
        <v>20</v>
      </c>
      <c r="H1783" s="12" t="s">
        <v>931</v>
      </c>
      <c r="I1783" s="12" t="s">
        <v>7335</v>
      </c>
      <c r="J1783" s="12">
        <v>17776583470</v>
      </c>
      <c r="K1783" s="12" t="s">
        <v>27</v>
      </c>
      <c r="L1783" s="13">
        <v>44331</v>
      </c>
      <c r="M1783" s="12" t="s">
        <v>5175</v>
      </c>
      <c r="N1783" s="12" t="s">
        <v>27</v>
      </c>
      <c r="O1783" s="13">
        <v>44366</v>
      </c>
      <c r="P1783" s="12" t="s">
        <v>28</v>
      </c>
      <c r="Q1783" s="12"/>
      <c r="R1783" s="12"/>
      <c r="S1783" s="12"/>
    </row>
    <row r="1784" customFormat="1" spans="1:19">
      <c r="A1784" s="5">
        <v>1781</v>
      </c>
      <c r="B1784" s="5" t="s">
        <v>7336</v>
      </c>
      <c r="C1784" s="5"/>
      <c r="D1784" s="12" t="s">
        <v>322</v>
      </c>
      <c r="E1784" s="12" t="s">
        <v>7337</v>
      </c>
      <c r="F1784" s="12" t="s">
        <v>24</v>
      </c>
      <c r="G1784" s="12">
        <v>21</v>
      </c>
      <c r="H1784" s="12" t="s">
        <v>7338</v>
      </c>
      <c r="I1784" s="12" t="s">
        <v>6122</v>
      </c>
      <c r="J1784" s="12">
        <v>19177881712</v>
      </c>
      <c r="K1784" s="12" t="s">
        <v>27</v>
      </c>
      <c r="L1784" s="13">
        <v>44331</v>
      </c>
      <c r="M1784" s="12" t="s">
        <v>5175</v>
      </c>
      <c r="N1784" s="12" t="s">
        <v>27</v>
      </c>
      <c r="O1784" s="13">
        <v>44366</v>
      </c>
      <c r="P1784" s="12" t="s">
        <v>28</v>
      </c>
      <c r="Q1784" s="12"/>
      <c r="R1784" s="12"/>
      <c r="S1784" s="12"/>
    </row>
    <row r="1785" customFormat="1" spans="1:19">
      <c r="A1785" s="5">
        <v>1782</v>
      </c>
      <c r="B1785" s="5" t="s">
        <v>7339</v>
      </c>
      <c r="C1785" s="5"/>
      <c r="D1785" s="12" t="s">
        <v>328</v>
      </c>
      <c r="E1785" s="12" t="s">
        <v>7340</v>
      </c>
      <c r="F1785" s="12" t="s">
        <v>24</v>
      </c>
      <c r="G1785" s="12">
        <v>17</v>
      </c>
      <c r="H1785" s="12" t="s">
        <v>17751</v>
      </c>
      <c r="I1785" s="12" t="s">
        <v>7341</v>
      </c>
      <c r="J1785" s="12">
        <v>13768380574</v>
      </c>
      <c r="K1785" s="12" t="s">
        <v>27</v>
      </c>
      <c r="L1785" s="13">
        <v>44404</v>
      </c>
      <c r="M1785" s="12" t="s">
        <v>98</v>
      </c>
      <c r="N1785" s="12" t="s">
        <v>30</v>
      </c>
      <c r="O1785" s="13"/>
      <c r="P1785" s="12"/>
      <c r="Q1785" s="12"/>
      <c r="R1785" s="12"/>
      <c r="S1785" s="12"/>
    </row>
    <row r="1786" customFormat="1" spans="1:19">
      <c r="A1786" s="5">
        <v>1783</v>
      </c>
      <c r="B1786" s="5" t="s">
        <v>7342</v>
      </c>
      <c r="C1786" s="5"/>
      <c r="D1786" s="12" t="s">
        <v>328</v>
      </c>
      <c r="E1786" s="12" t="s">
        <v>7343</v>
      </c>
      <c r="F1786" s="12" t="s">
        <v>24</v>
      </c>
      <c r="G1786" s="12">
        <v>18</v>
      </c>
      <c r="H1786" s="12" t="s">
        <v>3793</v>
      </c>
      <c r="I1786" s="12" t="s">
        <v>7344</v>
      </c>
      <c r="J1786" s="12">
        <v>15778380056</v>
      </c>
      <c r="K1786" s="12" t="s">
        <v>27</v>
      </c>
      <c r="L1786" s="13">
        <v>44398</v>
      </c>
      <c r="M1786" s="12" t="s">
        <v>7345</v>
      </c>
      <c r="N1786" s="12" t="s">
        <v>30</v>
      </c>
      <c r="O1786" s="13"/>
      <c r="P1786" s="12"/>
      <c r="Q1786" s="12"/>
      <c r="R1786" s="12"/>
      <c r="S1786" s="12"/>
    </row>
    <row r="1787" customFormat="1" spans="1:19">
      <c r="A1787" s="5">
        <v>1784</v>
      </c>
      <c r="B1787" s="5" t="s">
        <v>7346</v>
      </c>
      <c r="C1787" s="5"/>
      <c r="D1787" s="12" t="s">
        <v>328</v>
      </c>
      <c r="E1787" s="12" t="s">
        <v>7347</v>
      </c>
      <c r="F1787" s="12" t="s">
        <v>143</v>
      </c>
      <c r="G1787" s="12">
        <v>16</v>
      </c>
      <c r="H1787" s="12" t="s">
        <v>535</v>
      </c>
      <c r="I1787" s="12" t="s">
        <v>7348</v>
      </c>
      <c r="J1787" s="12">
        <v>13558289877</v>
      </c>
      <c r="K1787" s="12" t="s">
        <v>27</v>
      </c>
      <c r="L1787" s="13">
        <v>44396</v>
      </c>
      <c r="M1787" s="12" t="s">
        <v>28</v>
      </c>
      <c r="N1787" s="12" t="s">
        <v>30</v>
      </c>
      <c r="O1787" s="13"/>
      <c r="P1787" s="12"/>
      <c r="Q1787" s="12"/>
      <c r="R1787" s="12"/>
      <c r="S1787" s="12"/>
    </row>
    <row r="1788" customFormat="1" spans="1:19">
      <c r="A1788" s="5">
        <v>1785</v>
      </c>
      <c r="B1788" s="5" t="s">
        <v>7349</v>
      </c>
      <c r="C1788" s="5"/>
      <c r="D1788" s="12" t="s">
        <v>328</v>
      </c>
      <c r="E1788" s="12" t="s">
        <v>7350</v>
      </c>
      <c r="F1788" s="12" t="s">
        <v>143</v>
      </c>
      <c r="G1788" s="12">
        <v>18</v>
      </c>
      <c r="H1788" s="12" t="s">
        <v>7351</v>
      </c>
      <c r="I1788" s="12" t="s">
        <v>2797</v>
      </c>
      <c r="J1788" s="12">
        <v>13737965367</v>
      </c>
      <c r="K1788" s="12" t="s">
        <v>27</v>
      </c>
      <c r="L1788" s="13">
        <v>44332</v>
      </c>
      <c r="M1788" s="12" t="s">
        <v>54</v>
      </c>
      <c r="N1788" s="12" t="s">
        <v>27</v>
      </c>
      <c r="O1788" s="13">
        <v>44366</v>
      </c>
      <c r="P1788" s="12" t="s">
        <v>28</v>
      </c>
      <c r="Q1788" s="12"/>
      <c r="R1788" s="12"/>
      <c r="S1788" s="12"/>
    </row>
    <row r="1789" customFormat="1" spans="1:19">
      <c r="A1789" s="5">
        <v>1786</v>
      </c>
      <c r="B1789" s="5" t="s">
        <v>7352</v>
      </c>
      <c r="C1789" s="5"/>
      <c r="D1789" s="12" t="s">
        <v>328</v>
      </c>
      <c r="E1789" s="12" t="s">
        <v>7353</v>
      </c>
      <c r="F1789" s="12" t="s">
        <v>24</v>
      </c>
      <c r="G1789" s="12">
        <v>19</v>
      </c>
      <c r="H1789" s="12" t="s">
        <v>7354</v>
      </c>
      <c r="I1789" s="12" t="s">
        <v>7355</v>
      </c>
      <c r="J1789" s="12">
        <v>17777939651</v>
      </c>
      <c r="K1789" s="12" t="s">
        <v>27</v>
      </c>
      <c r="L1789" s="13">
        <v>44332</v>
      </c>
      <c r="M1789" s="12" t="s">
        <v>54</v>
      </c>
      <c r="N1789" s="12" t="s">
        <v>27</v>
      </c>
      <c r="O1789" s="13">
        <v>44366</v>
      </c>
      <c r="P1789" s="12" t="s">
        <v>28</v>
      </c>
      <c r="Q1789" s="12"/>
      <c r="R1789" s="12"/>
      <c r="S1789" s="12"/>
    </row>
    <row r="1790" customFormat="1" spans="1:19">
      <c r="A1790" s="5">
        <v>1787</v>
      </c>
      <c r="B1790" s="5" t="s">
        <v>7356</v>
      </c>
      <c r="C1790" s="5"/>
      <c r="D1790" s="12" t="s">
        <v>328</v>
      </c>
      <c r="E1790" s="12" t="s">
        <v>7357</v>
      </c>
      <c r="F1790" s="12" t="s">
        <v>24</v>
      </c>
      <c r="G1790" s="12">
        <v>17</v>
      </c>
      <c r="H1790" s="12" t="s">
        <v>7358</v>
      </c>
      <c r="I1790" s="12" t="s">
        <v>7359</v>
      </c>
      <c r="J1790" s="12">
        <v>17776180703</v>
      </c>
      <c r="K1790" s="12" t="s">
        <v>27</v>
      </c>
      <c r="L1790" s="13">
        <v>44396</v>
      </c>
      <c r="M1790" s="12" t="s">
        <v>301</v>
      </c>
      <c r="N1790" s="12" t="s">
        <v>30</v>
      </c>
      <c r="O1790" s="13"/>
      <c r="P1790" s="12"/>
      <c r="Q1790" s="12"/>
      <c r="R1790" s="12"/>
      <c r="S1790" s="12"/>
    </row>
    <row r="1791" customFormat="1" spans="1:19">
      <c r="A1791" s="5">
        <v>1788</v>
      </c>
      <c r="B1791" s="5" t="s">
        <v>7360</v>
      </c>
      <c r="C1791" s="5"/>
      <c r="D1791" s="12" t="s">
        <v>328</v>
      </c>
      <c r="E1791" s="12" t="s">
        <v>7361</v>
      </c>
      <c r="F1791" s="12" t="s">
        <v>24</v>
      </c>
      <c r="G1791" s="12">
        <v>17</v>
      </c>
      <c r="H1791" s="12" t="s">
        <v>17752</v>
      </c>
      <c r="I1791" s="12" t="s">
        <v>7362</v>
      </c>
      <c r="J1791" s="12">
        <v>19107883517</v>
      </c>
      <c r="K1791" s="12" t="s">
        <v>27</v>
      </c>
      <c r="L1791" s="13">
        <v>44393</v>
      </c>
      <c r="M1791" s="12" t="s">
        <v>98</v>
      </c>
      <c r="N1791" s="12" t="s">
        <v>30</v>
      </c>
      <c r="O1791" s="13"/>
      <c r="P1791" s="12"/>
      <c r="Q1791" s="12"/>
      <c r="R1791" s="12"/>
      <c r="S1791" s="12"/>
    </row>
    <row r="1792" customFormat="1" spans="1:19">
      <c r="A1792" s="5">
        <v>1789</v>
      </c>
      <c r="B1792" s="5" t="s">
        <v>7363</v>
      </c>
      <c r="C1792" s="5"/>
      <c r="D1792" s="12" t="s">
        <v>328</v>
      </c>
      <c r="E1792" s="12" t="s">
        <v>7364</v>
      </c>
      <c r="F1792" s="12" t="s">
        <v>143</v>
      </c>
      <c r="G1792" s="12">
        <v>18</v>
      </c>
      <c r="H1792" s="12" t="s">
        <v>7365</v>
      </c>
      <c r="I1792" s="12" t="s">
        <v>7366</v>
      </c>
      <c r="J1792" s="12" t="s">
        <v>7367</v>
      </c>
      <c r="K1792" s="12" t="s">
        <v>27</v>
      </c>
      <c r="L1792" s="13">
        <v>44332</v>
      </c>
      <c r="M1792" s="12" t="s">
        <v>54</v>
      </c>
      <c r="N1792" s="12" t="s">
        <v>27</v>
      </c>
      <c r="O1792" s="13">
        <v>44366</v>
      </c>
      <c r="P1792" s="12" t="s">
        <v>28</v>
      </c>
      <c r="Q1792" s="12"/>
      <c r="R1792" s="12"/>
      <c r="S1792" s="12"/>
    </row>
    <row r="1793" customFormat="1" spans="1:19">
      <c r="A1793" s="5">
        <v>1790</v>
      </c>
      <c r="B1793" s="5" t="s">
        <v>7368</v>
      </c>
      <c r="C1793" s="5"/>
      <c r="D1793" s="12" t="s">
        <v>328</v>
      </c>
      <c r="E1793" s="12" t="s">
        <v>7369</v>
      </c>
      <c r="F1793" s="12" t="s">
        <v>24</v>
      </c>
      <c r="G1793" s="12">
        <v>16</v>
      </c>
      <c r="H1793" s="12" t="s">
        <v>2792</v>
      </c>
      <c r="I1793" s="12" t="s">
        <v>7370</v>
      </c>
      <c r="J1793" s="12">
        <v>17777939438</v>
      </c>
      <c r="K1793" s="12" t="s">
        <v>27</v>
      </c>
      <c r="L1793" s="13">
        <v>44413</v>
      </c>
      <c r="M1793" s="12" t="s">
        <v>7371</v>
      </c>
      <c r="N1793" s="12" t="s">
        <v>30</v>
      </c>
      <c r="O1793" s="13"/>
      <c r="P1793" s="12"/>
      <c r="Q1793" s="12"/>
      <c r="R1793" s="12"/>
      <c r="S1793" s="12"/>
    </row>
    <row r="1794" customFormat="1" spans="1:19">
      <c r="A1794" s="5">
        <v>1791</v>
      </c>
      <c r="B1794" s="5" t="s">
        <v>7372</v>
      </c>
      <c r="C1794" s="5"/>
      <c r="D1794" s="5" t="s">
        <v>328</v>
      </c>
      <c r="E1794" s="5" t="s">
        <v>7373</v>
      </c>
      <c r="F1794" s="5" t="s">
        <v>143</v>
      </c>
      <c r="G1794" s="5">
        <v>17</v>
      </c>
      <c r="H1794" s="5" t="s">
        <v>17753</v>
      </c>
      <c r="I1794" s="5" t="s">
        <v>7375</v>
      </c>
      <c r="J1794" s="5" t="s">
        <v>7376</v>
      </c>
      <c r="K1794" s="5" t="s">
        <v>27</v>
      </c>
      <c r="L1794" s="10">
        <v>44397</v>
      </c>
      <c r="M1794" s="5" t="s">
        <v>28</v>
      </c>
      <c r="N1794" s="5" t="s">
        <v>30</v>
      </c>
      <c r="O1794" s="10"/>
      <c r="P1794" s="5"/>
      <c r="Q1794" s="5"/>
      <c r="R1794" s="5"/>
      <c r="S1794" s="5"/>
    </row>
    <row r="1795" customFormat="1" spans="1:19">
      <c r="A1795" s="5">
        <v>1792</v>
      </c>
      <c r="B1795" s="5" t="s">
        <v>7377</v>
      </c>
      <c r="C1795" s="5"/>
      <c r="D1795" s="5" t="s">
        <v>328</v>
      </c>
      <c r="E1795" s="5" t="s">
        <v>7378</v>
      </c>
      <c r="F1795" s="5" t="s">
        <v>24</v>
      </c>
      <c r="G1795" s="5">
        <v>17</v>
      </c>
      <c r="H1795" s="5" t="s">
        <v>7379</v>
      </c>
      <c r="I1795" s="5" t="s">
        <v>7380</v>
      </c>
      <c r="J1795" s="5">
        <v>18070860486</v>
      </c>
      <c r="K1795" s="5" t="s">
        <v>27</v>
      </c>
      <c r="L1795" s="10">
        <v>44398</v>
      </c>
      <c r="M1795" s="5" t="s">
        <v>29</v>
      </c>
      <c r="N1795" s="5" t="s">
        <v>30</v>
      </c>
      <c r="O1795" s="10"/>
      <c r="P1795" s="5"/>
      <c r="Q1795" s="5"/>
      <c r="R1795" s="5"/>
      <c r="S1795" s="5"/>
    </row>
    <row r="1796" customFormat="1" spans="1:19">
      <c r="A1796" s="5">
        <v>1793</v>
      </c>
      <c r="B1796" s="5" t="s">
        <v>7381</v>
      </c>
      <c r="C1796" s="5"/>
      <c r="D1796" s="5" t="s">
        <v>328</v>
      </c>
      <c r="E1796" s="5" t="s">
        <v>7382</v>
      </c>
      <c r="F1796" s="5" t="s">
        <v>24</v>
      </c>
      <c r="G1796" s="5">
        <v>17</v>
      </c>
      <c r="H1796" s="5" t="s">
        <v>17754</v>
      </c>
      <c r="I1796" s="5" t="s">
        <v>7384</v>
      </c>
      <c r="J1796" s="5">
        <v>18070810322</v>
      </c>
      <c r="K1796" s="5" t="s">
        <v>27</v>
      </c>
      <c r="L1796" s="10">
        <v>44399</v>
      </c>
      <c r="M1796" s="5" t="s">
        <v>28</v>
      </c>
      <c r="N1796" s="5" t="s">
        <v>30</v>
      </c>
      <c r="O1796" s="10"/>
      <c r="P1796" s="5"/>
      <c r="Q1796" s="5"/>
      <c r="R1796" s="5"/>
      <c r="S1796" s="5"/>
    </row>
    <row r="1797" customFormat="1" spans="1:19">
      <c r="A1797" s="5">
        <v>1794</v>
      </c>
      <c r="B1797" s="5" t="s">
        <v>7385</v>
      </c>
      <c r="C1797" s="5"/>
      <c r="D1797" s="5" t="s">
        <v>328</v>
      </c>
      <c r="E1797" s="5" t="s">
        <v>7386</v>
      </c>
      <c r="F1797" s="5" t="s">
        <v>143</v>
      </c>
      <c r="G1797" s="5">
        <v>17</v>
      </c>
      <c r="H1797" s="5" t="s">
        <v>1879</v>
      </c>
      <c r="I1797" s="5" t="s">
        <v>7387</v>
      </c>
      <c r="J1797" s="5">
        <v>19928783819</v>
      </c>
      <c r="K1797" s="5" t="s">
        <v>27</v>
      </c>
      <c r="L1797" s="10">
        <v>44396</v>
      </c>
      <c r="M1797" s="5" t="s">
        <v>28</v>
      </c>
      <c r="N1797" s="5" t="s">
        <v>30</v>
      </c>
      <c r="O1797" s="10"/>
      <c r="P1797" s="5"/>
      <c r="Q1797" s="5"/>
      <c r="R1797" s="5"/>
      <c r="S1797" s="5"/>
    </row>
    <row r="1798" customFormat="1" spans="1:19">
      <c r="A1798" s="5">
        <v>1795</v>
      </c>
      <c r="B1798" s="5" t="s">
        <v>7388</v>
      </c>
      <c r="C1798" s="5"/>
      <c r="D1798" s="5" t="s">
        <v>328</v>
      </c>
      <c r="E1798" s="5" t="s">
        <v>7389</v>
      </c>
      <c r="F1798" s="5" t="s">
        <v>24</v>
      </c>
      <c r="G1798" s="5">
        <v>17</v>
      </c>
      <c r="H1798" s="5" t="s">
        <v>7390</v>
      </c>
      <c r="I1798" s="5" t="s">
        <v>7391</v>
      </c>
      <c r="J1798" s="5">
        <v>18776875019</v>
      </c>
      <c r="K1798" s="5" t="s">
        <v>27</v>
      </c>
      <c r="L1798" s="10">
        <v>44397</v>
      </c>
      <c r="M1798" s="5" t="s">
        <v>28</v>
      </c>
      <c r="N1798" s="5" t="s">
        <v>27</v>
      </c>
      <c r="O1798" s="10">
        <v>44421</v>
      </c>
      <c r="P1798" s="5" t="s">
        <v>4424</v>
      </c>
      <c r="Q1798" s="5"/>
      <c r="R1798" s="5"/>
      <c r="S1798" s="5"/>
    </row>
    <row r="1799" customFormat="1" spans="1:19">
      <c r="A1799" s="5">
        <v>1796</v>
      </c>
      <c r="B1799" s="5" t="s">
        <v>7392</v>
      </c>
      <c r="C1799" s="5"/>
      <c r="D1799" s="5" t="s">
        <v>328</v>
      </c>
      <c r="E1799" s="5" t="s">
        <v>7393</v>
      </c>
      <c r="F1799" s="5" t="s">
        <v>24</v>
      </c>
      <c r="G1799" s="5">
        <v>19</v>
      </c>
      <c r="H1799" s="5" t="s">
        <v>19201</v>
      </c>
      <c r="I1799" s="5" t="s">
        <v>7394</v>
      </c>
      <c r="J1799" s="5">
        <v>13377494714</v>
      </c>
      <c r="K1799" s="5" t="s">
        <v>27</v>
      </c>
      <c r="L1799" s="10">
        <v>44331</v>
      </c>
      <c r="M1799" s="5" t="s">
        <v>54</v>
      </c>
      <c r="N1799" s="5" t="s">
        <v>27</v>
      </c>
      <c r="O1799" s="10">
        <v>44366</v>
      </c>
      <c r="P1799" s="5" t="s">
        <v>28</v>
      </c>
      <c r="Q1799" s="5"/>
      <c r="R1799" s="5"/>
      <c r="S1799" s="5"/>
    </row>
    <row r="1800" customFormat="1" spans="1:19">
      <c r="A1800" s="5">
        <v>1797</v>
      </c>
      <c r="B1800" s="5" t="s">
        <v>7395</v>
      </c>
      <c r="C1800" s="5"/>
      <c r="D1800" s="5" t="s">
        <v>328</v>
      </c>
      <c r="E1800" s="5" t="s">
        <v>7396</v>
      </c>
      <c r="F1800" s="5" t="s">
        <v>24</v>
      </c>
      <c r="G1800" s="5">
        <v>17</v>
      </c>
      <c r="H1800" s="5" t="s">
        <v>7397</v>
      </c>
      <c r="I1800" s="5" t="s">
        <v>7398</v>
      </c>
      <c r="J1800" s="5">
        <v>15296043515</v>
      </c>
      <c r="K1800" s="5" t="s">
        <v>27</v>
      </c>
      <c r="L1800" s="10">
        <v>44395</v>
      </c>
      <c r="M1800" s="5" t="s">
        <v>28</v>
      </c>
      <c r="N1800" s="5" t="s">
        <v>30</v>
      </c>
      <c r="O1800" s="10"/>
      <c r="P1800" s="5"/>
      <c r="Q1800" s="5"/>
      <c r="R1800" s="5"/>
      <c r="S1800" s="5"/>
    </row>
    <row r="1801" customFormat="1" spans="1:19">
      <c r="A1801" s="5">
        <v>1798</v>
      </c>
      <c r="B1801" s="5" t="s">
        <v>7399</v>
      </c>
      <c r="C1801" s="5"/>
      <c r="D1801" s="5" t="s">
        <v>328</v>
      </c>
      <c r="E1801" s="5" t="s">
        <v>7400</v>
      </c>
      <c r="F1801" s="5" t="s">
        <v>24</v>
      </c>
      <c r="G1801" s="5">
        <v>17</v>
      </c>
      <c r="H1801" s="5" t="s">
        <v>17755</v>
      </c>
      <c r="I1801" s="5" t="s">
        <v>7402</v>
      </c>
      <c r="J1801" s="5">
        <v>15296077518</v>
      </c>
      <c r="K1801" s="5" t="s">
        <v>27</v>
      </c>
      <c r="L1801" s="10">
        <v>44398</v>
      </c>
      <c r="M1801" s="5" t="s">
        <v>7403</v>
      </c>
      <c r="N1801" s="5" t="s">
        <v>30</v>
      </c>
      <c r="O1801" s="10"/>
      <c r="P1801" s="5"/>
      <c r="Q1801" s="5"/>
      <c r="R1801" s="5"/>
      <c r="S1801" s="5"/>
    </row>
    <row r="1802" customFormat="1" spans="1:19">
      <c r="A1802" s="5">
        <v>1799</v>
      </c>
      <c r="B1802" s="5" t="s">
        <v>7404</v>
      </c>
      <c r="C1802" s="5"/>
      <c r="D1802" s="5" t="s">
        <v>328</v>
      </c>
      <c r="E1802" s="5" t="s">
        <v>7405</v>
      </c>
      <c r="F1802" s="5" t="s">
        <v>24</v>
      </c>
      <c r="G1802" s="5">
        <v>19</v>
      </c>
      <c r="H1802" s="5" t="s">
        <v>7406</v>
      </c>
      <c r="I1802" s="5" t="s">
        <v>7407</v>
      </c>
      <c r="J1802" s="5">
        <v>15777849780</v>
      </c>
      <c r="K1802" s="5" t="s">
        <v>27</v>
      </c>
      <c r="L1802" s="10">
        <v>44338</v>
      </c>
      <c r="M1802" s="5" t="s">
        <v>28</v>
      </c>
      <c r="N1802" s="5" t="s">
        <v>27</v>
      </c>
      <c r="O1802" s="10">
        <v>44366</v>
      </c>
      <c r="P1802" s="5" t="s">
        <v>28</v>
      </c>
      <c r="Q1802" s="5"/>
      <c r="R1802" s="5"/>
      <c r="S1802" s="5"/>
    </row>
    <row r="1803" customFormat="1" spans="1:19">
      <c r="A1803" s="5">
        <v>1800</v>
      </c>
      <c r="B1803" s="5" t="s">
        <v>7408</v>
      </c>
      <c r="C1803" s="5"/>
      <c r="D1803" s="5" t="s">
        <v>328</v>
      </c>
      <c r="E1803" s="5" t="s">
        <v>3376</v>
      </c>
      <c r="F1803" s="5" t="s">
        <v>24</v>
      </c>
      <c r="G1803" s="5">
        <v>20</v>
      </c>
      <c r="H1803" s="5" t="s">
        <v>6147</v>
      </c>
      <c r="I1803" s="5" t="s">
        <v>6148</v>
      </c>
      <c r="J1803" s="5">
        <v>15177386409</v>
      </c>
      <c r="K1803" s="5" t="s">
        <v>27</v>
      </c>
      <c r="L1803" s="10">
        <v>44396</v>
      </c>
      <c r="M1803" s="5" t="s">
        <v>4299</v>
      </c>
      <c r="N1803" s="5" t="s">
        <v>30</v>
      </c>
      <c r="O1803" s="10"/>
      <c r="P1803" s="5"/>
      <c r="Q1803" s="5"/>
      <c r="R1803" s="5"/>
      <c r="S1803" s="5"/>
    </row>
    <row r="1804" customFormat="1" spans="1:19">
      <c r="A1804" s="5">
        <v>1801</v>
      </c>
      <c r="B1804" s="5" t="s">
        <v>7409</v>
      </c>
      <c r="C1804" s="5"/>
      <c r="D1804" s="5" t="s">
        <v>328</v>
      </c>
      <c r="E1804" s="5" t="s">
        <v>805</v>
      </c>
      <c r="F1804" s="5" t="s">
        <v>24</v>
      </c>
      <c r="G1804" s="5">
        <v>20</v>
      </c>
      <c r="H1804" s="5" t="s">
        <v>6516</v>
      </c>
      <c r="I1804" s="5" t="s">
        <v>7410</v>
      </c>
      <c r="J1804" s="5">
        <v>18174936686</v>
      </c>
      <c r="K1804" s="5" t="s">
        <v>27</v>
      </c>
      <c r="L1804" s="10">
        <v>44331</v>
      </c>
      <c r="M1804" s="5" t="s">
        <v>54</v>
      </c>
      <c r="N1804" s="5" t="s">
        <v>27</v>
      </c>
      <c r="O1804" s="10">
        <v>44366</v>
      </c>
      <c r="P1804" s="5" t="s">
        <v>28</v>
      </c>
      <c r="Q1804" s="5"/>
      <c r="R1804" s="5"/>
      <c r="S1804" s="5"/>
    </row>
    <row r="1805" customFormat="1" spans="1:19">
      <c r="A1805" s="5">
        <v>1802</v>
      </c>
      <c r="B1805" s="5" t="s">
        <v>7411</v>
      </c>
      <c r="C1805" s="5"/>
      <c r="D1805" s="5" t="s">
        <v>328</v>
      </c>
      <c r="E1805" s="5" t="s">
        <v>7412</v>
      </c>
      <c r="F1805" s="5" t="s">
        <v>24</v>
      </c>
      <c r="G1805" s="5">
        <v>18</v>
      </c>
      <c r="H1805" s="5" t="s">
        <v>19248</v>
      </c>
      <c r="I1805" s="5" t="s">
        <v>7414</v>
      </c>
      <c r="J1805" s="5">
        <v>18776863327</v>
      </c>
      <c r="K1805" s="5" t="s">
        <v>27</v>
      </c>
      <c r="L1805" s="10">
        <v>44332</v>
      </c>
      <c r="M1805" s="5" t="s">
        <v>54</v>
      </c>
      <c r="N1805" s="5" t="s">
        <v>27</v>
      </c>
      <c r="O1805" s="10">
        <v>44366</v>
      </c>
      <c r="P1805" s="5" t="s">
        <v>28</v>
      </c>
      <c r="Q1805" s="5"/>
      <c r="R1805" s="5"/>
      <c r="S1805" s="5"/>
    </row>
    <row r="1806" customFormat="1" spans="1:19">
      <c r="A1806" s="5">
        <v>1803</v>
      </c>
      <c r="B1806" s="5" t="s">
        <v>7415</v>
      </c>
      <c r="C1806" s="5"/>
      <c r="D1806" s="5" t="s">
        <v>328</v>
      </c>
      <c r="E1806" s="5" t="s">
        <v>7416</v>
      </c>
      <c r="F1806" s="5" t="s">
        <v>24</v>
      </c>
      <c r="G1806" s="5">
        <v>16</v>
      </c>
      <c r="H1806" s="5" t="s">
        <v>745</v>
      </c>
      <c r="I1806" s="5" t="s">
        <v>7417</v>
      </c>
      <c r="J1806" s="5">
        <v>18776864037</v>
      </c>
      <c r="K1806" s="5" t="s">
        <v>27</v>
      </c>
      <c r="L1806" s="10">
        <v>44407</v>
      </c>
      <c r="M1806" s="5" t="s">
        <v>1352</v>
      </c>
      <c r="N1806" s="5" t="s">
        <v>30</v>
      </c>
      <c r="O1806" s="10"/>
      <c r="P1806" s="5"/>
      <c r="Q1806" s="5"/>
      <c r="R1806" s="5"/>
      <c r="S1806" s="5"/>
    </row>
    <row r="1807" customFormat="1" spans="1:19">
      <c r="A1807" s="5">
        <v>1804</v>
      </c>
      <c r="B1807" s="5" t="s">
        <v>7418</v>
      </c>
      <c r="C1807" s="5"/>
      <c r="D1807" s="5" t="s">
        <v>328</v>
      </c>
      <c r="E1807" s="5" t="s">
        <v>7419</v>
      </c>
      <c r="F1807" s="5" t="s">
        <v>143</v>
      </c>
      <c r="G1807" s="5">
        <v>18</v>
      </c>
      <c r="H1807" s="5" t="s">
        <v>7420</v>
      </c>
      <c r="I1807" s="5" t="s">
        <v>7421</v>
      </c>
      <c r="J1807" s="5">
        <v>19977825707</v>
      </c>
      <c r="K1807" s="5" t="s">
        <v>27</v>
      </c>
      <c r="L1807" s="10">
        <v>44331</v>
      </c>
      <c r="M1807" s="5" t="s">
        <v>54</v>
      </c>
      <c r="N1807" s="5" t="s">
        <v>27</v>
      </c>
      <c r="O1807" s="10">
        <v>44366</v>
      </c>
      <c r="P1807" s="5" t="s">
        <v>28</v>
      </c>
      <c r="Q1807" s="5"/>
      <c r="R1807" s="5"/>
      <c r="S1807" s="5"/>
    </row>
    <row r="1808" customFormat="1" spans="1:19">
      <c r="A1808" s="5">
        <v>1805</v>
      </c>
      <c r="B1808" s="5" t="s">
        <v>7422</v>
      </c>
      <c r="C1808" s="5"/>
      <c r="D1808" s="5" t="s">
        <v>328</v>
      </c>
      <c r="E1808" s="5" t="s">
        <v>7423</v>
      </c>
      <c r="F1808" s="5" t="s">
        <v>24</v>
      </c>
      <c r="G1808" s="5">
        <v>19</v>
      </c>
      <c r="H1808" s="5" t="s">
        <v>4434</v>
      </c>
      <c r="I1808" s="5" t="s">
        <v>7424</v>
      </c>
      <c r="J1808" s="5">
        <v>18776875953</v>
      </c>
      <c r="K1808" s="5" t="s">
        <v>27</v>
      </c>
      <c r="L1808" s="10">
        <v>44338</v>
      </c>
      <c r="M1808" s="5" t="s">
        <v>54</v>
      </c>
      <c r="N1808" s="5" t="s">
        <v>27</v>
      </c>
      <c r="O1808" s="10">
        <v>44366</v>
      </c>
      <c r="P1808" s="5" t="s">
        <v>28</v>
      </c>
      <c r="Q1808" s="5"/>
      <c r="R1808" s="5"/>
      <c r="S1808" s="5"/>
    </row>
    <row r="1809" customFormat="1" spans="1:19">
      <c r="A1809" s="5">
        <v>1806</v>
      </c>
      <c r="B1809" s="5" t="s">
        <v>7425</v>
      </c>
      <c r="C1809" s="5"/>
      <c r="D1809" s="5" t="s">
        <v>328</v>
      </c>
      <c r="E1809" s="5" t="s">
        <v>7426</v>
      </c>
      <c r="F1809" s="5" t="s">
        <v>24</v>
      </c>
      <c r="G1809" s="5">
        <v>18</v>
      </c>
      <c r="H1809" s="5" t="s">
        <v>7427</v>
      </c>
      <c r="I1809" s="5" t="s">
        <v>7428</v>
      </c>
      <c r="J1809" s="5">
        <v>13557188575</v>
      </c>
      <c r="K1809" s="5" t="s">
        <v>27</v>
      </c>
      <c r="L1809" s="10">
        <v>44332</v>
      </c>
      <c r="M1809" s="5" t="s">
        <v>54</v>
      </c>
      <c r="N1809" s="5" t="s">
        <v>27</v>
      </c>
      <c r="O1809" s="10">
        <v>44371</v>
      </c>
      <c r="P1809" s="5" t="s">
        <v>28</v>
      </c>
      <c r="Q1809" s="5"/>
      <c r="R1809" s="5"/>
      <c r="S1809" s="5"/>
    </row>
    <row r="1810" customFormat="1" spans="1:19">
      <c r="A1810" s="5">
        <v>1807</v>
      </c>
      <c r="B1810" s="5" t="s">
        <v>7429</v>
      </c>
      <c r="C1810" s="5"/>
      <c r="D1810" s="5" t="s">
        <v>328</v>
      </c>
      <c r="E1810" s="5" t="s">
        <v>7430</v>
      </c>
      <c r="F1810" s="5" t="s">
        <v>143</v>
      </c>
      <c r="G1810" s="5">
        <v>17</v>
      </c>
      <c r="H1810" s="5" t="s">
        <v>7431</v>
      </c>
      <c r="I1810" s="5" t="s">
        <v>7432</v>
      </c>
      <c r="J1810" s="5">
        <v>13712862782</v>
      </c>
      <c r="K1810" s="5" t="s">
        <v>27</v>
      </c>
      <c r="L1810" s="10">
        <v>44402</v>
      </c>
      <c r="M1810" s="5" t="s">
        <v>133</v>
      </c>
      <c r="N1810" s="5" t="s">
        <v>30</v>
      </c>
      <c r="O1810" s="10"/>
      <c r="P1810" s="5"/>
      <c r="Q1810" s="5"/>
      <c r="R1810" s="5"/>
      <c r="S1810" s="5"/>
    </row>
    <row r="1811" customFormat="1" spans="1:19">
      <c r="A1811" s="5">
        <v>1808</v>
      </c>
      <c r="B1811" s="5" t="s">
        <v>7433</v>
      </c>
      <c r="C1811" s="5"/>
      <c r="D1811" s="5" t="s">
        <v>328</v>
      </c>
      <c r="E1811" s="5" t="s">
        <v>7434</v>
      </c>
      <c r="F1811" s="5" t="s">
        <v>24</v>
      </c>
      <c r="G1811" s="5">
        <v>17</v>
      </c>
      <c r="H1811" s="5" t="s">
        <v>17756</v>
      </c>
      <c r="I1811" s="5" t="s">
        <v>7436</v>
      </c>
      <c r="J1811" s="5">
        <v>13788180361</v>
      </c>
      <c r="K1811" s="5" t="s">
        <v>27</v>
      </c>
      <c r="L1811" s="10">
        <v>44399</v>
      </c>
      <c r="M1811" s="5" t="s">
        <v>3785</v>
      </c>
      <c r="N1811" s="5" t="s">
        <v>30</v>
      </c>
      <c r="O1811" s="10"/>
      <c r="P1811" s="5"/>
      <c r="Q1811" s="5"/>
      <c r="R1811" s="5"/>
      <c r="S1811" s="5"/>
    </row>
    <row r="1812" customFormat="1" spans="1:19">
      <c r="A1812" s="5">
        <v>1809</v>
      </c>
      <c r="B1812" s="5" t="s">
        <v>7437</v>
      </c>
      <c r="C1812" s="5"/>
      <c r="D1812" s="5" t="s">
        <v>328</v>
      </c>
      <c r="E1812" s="5" t="s">
        <v>7438</v>
      </c>
      <c r="F1812" s="5" t="s">
        <v>143</v>
      </c>
      <c r="G1812" s="5">
        <v>17</v>
      </c>
      <c r="H1812" s="5" t="s">
        <v>7439</v>
      </c>
      <c r="I1812" s="5" t="s">
        <v>7440</v>
      </c>
      <c r="J1812" s="5">
        <v>15277848826</v>
      </c>
      <c r="K1812" s="5" t="s">
        <v>27</v>
      </c>
      <c r="L1812" s="10">
        <v>44397</v>
      </c>
      <c r="M1812" s="5" t="s">
        <v>133</v>
      </c>
      <c r="N1812" s="5" t="s">
        <v>27</v>
      </c>
      <c r="O1812" s="10">
        <v>44421</v>
      </c>
      <c r="P1812" s="5" t="s">
        <v>133</v>
      </c>
      <c r="Q1812" s="5"/>
      <c r="R1812" s="5"/>
      <c r="S1812" s="5"/>
    </row>
    <row r="1813" customFormat="1" spans="1:19">
      <c r="A1813" s="5">
        <v>1810</v>
      </c>
      <c r="B1813" s="5" t="s">
        <v>7441</v>
      </c>
      <c r="C1813" s="5"/>
      <c r="D1813" s="5" t="s">
        <v>328</v>
      </c>
      <c r="E1813" s="5" t="s">
        <v>7442</v>
      </c>
      <c r="F1813" s="5" t="s">
        <v>24</v>
      </c>
      <c r="G1813" s="5">
        <v>17</v>
      </c>
      <c r="H1813" s="5" t="s">
        <v>6526</v>
      </c>
      <c r="I1813" s="5" t="s">
        <v>7443</v>
      </c>
      <c r="J1813" s="5">
        <v>13690300545</v>
      </c>
      <c r="K1813" s="5" t="s">
        <v>27</v>
      </c>
      <c r="L1813" s="10">
        <v>44394</v>
      </c>
      <c r="M1813" s="5" t="s">
        <v>7444</v>
      </c>
      <c r="N1813" s="5" t="s">
        <v>30</v>
      </c>
      <c r="O1813" s="10"/>
      <c r="P1813" s="5"/>
      <c r="Q1813" s="5" t="s">
        <v>30</v>
      </c>
      <c r="R1813" s="5"/>
      <c r="S1813" s="5"/>
    </row>
    <row r="1814" customFormat="1" spans="1:19">
      <c r="A1814" s="5">
        <v>1811</v>
      </c>
      <c r="B1814" s="5" t="s">
        <v>7445</v>
      </c>
      <c r="C1814" s="5"/>
      <c r="D1814" s="5" t="s">
        <v>328</v>
      </c>
      <c r="E1814" s="5" t="s">
        <v>7446</v>
      </c>
      <c r="F1814" s="5" t="s">
        <v>24</v>
      </c>
      <c r="G1814" s="5">
        <v>16</v>
      </c>
      <c r="H1814" s="5" t="s">
        <v>17757</v>
      </c>
      <c r="I1814" s="5" t="s">
        <v>7448</v>
      </c>
      <c r="J1814" s="5">
        <v>18877842821</v>
      </c>
      <c r="K1814" s="5" t="s">
        <v>27</v>
      </c>
      <c r="L1814" s="10">
        <v>44401</v>
      </c>
      <c r="M1814" s="5" t="s">
        <v>6144</v>
      </c>
      <c r="N1814" s="5" t="s">
        <v>30</v>
      </c>
      <c r="O1814" s="10"/>
      <c r="P1814" s="5"/>
      <c r="Q1814" s="5"/>
      <c r="R1814" s="5"/>
      <c r="S1814" s="5"/>
    </row>
    <row r="1815" customFormat="1" spans="1:19">
      <c r="A1815" s="5">
        <v>1812</v>
      </c>
      <c r="B1815" s="5" t="s">
        <v>7449</v>
      </c>
      <c r="C1815" s="5"/>
      <c r="D1815" s="5" t="s">
        <v>328</v>
      </c>
      <c r="E1815" s="5" t="s">
        <v>7450</v>
      </c>
      <c r="F1815" s="5" t="s">
        <v>24</v>
      </c>
      <c r="G1815" s="5">
        <v>17</v>
      </c>
      <c r="H1815" s="5" t="s">
        <v>7451</v>
      </c>
      <c r="I1815" s="5" t="s">
        <v>7452</v>
      </c>
      <c r="J1815" s="5">
        <v>13397886879</v>
      </c>
      <c r="K1815" s="5" t="s">
        <v>27</v>
      </c>
      <c r="L1815" s="10">
        <v>44394</v>
      </c>
      <c r="M1815" s="5" t="s">
        <v>2172</v>
      </c>
      <c r="N1815" s="5" t="s">
        <v>30</v>
      </c>
      <c r="O1815" s="10"/>
      <c r="P1815" s="5"/>
      <c r="Q1815" s="5"/>
      <c r="R1815" s="5"/>
      <c r="S1815" s="5"/>
    </row>
    <row r="1816" customFormat="1" spans="1:19">
      <c r="A1816" s="5">
        <v>1813</v>
      </c>
      <c r="B1816" s="5" t="s">
        <v>7453</v>
      </c>
      <c r="C1816" s="5"/>
      <c r="D1816" s="5" t="s">
        <v>328</v>
      </c>
      <c r="E1816" s="5" t="s">
        <v>4761</v>
      </c>
      <c r="F1816" s="5" t="s">
        <v>143</v>
      </c>
      <c r="G1816" s="5">
        <v>17</v>
      </c>
      <c r="H1816" s="5" t="s">
        <v>607</v>
      </c>
      <c r="I1816" s="5" t="s">
        <v>7454</v>
      </c>
      <c r="J1816" s="5">
        <v>13481865478</v>
      </c>
      <c r="K1816" s="5" t="s">
        <v>27</v>
      </c>
      <c r="L1816" s="10">
        <v>44397</v>
      </c>
      <c r="M1816" s="5" t="s">
        <v>1303</v>
      </c>
      <c r="N1816" s="5" t="s">
        <v>30</v>
      </c>
      <c r="O1816" s="10"/>
      <c r="P1816" s="5"/>
      <c r="Q1816" s="5"/>
      <c r="R1816" s="5"/>
      <c r="S1816" s="5"/>
    </row>
    <row r="1817" customFormat="1" spans="1:19">
      <c r="A1817" s="5">
        <v>1814</v>
      </c>
      <c r="B1817" s="5" t="s">
        <v>7455</v>
      </c>
      <c r="C1817" s="5"/>
      <c r="D1817" s="5" t="s">
        <v>328</v>
      </c>
      <c r="E1817" s="5" t="s">
        <v>7456</v>
      </c>
      <c r="F1817" s="5" t="s">
        <v>24</v>
      </c>
      <c r="G1817" s="5">
        <v>18</v>
      </c>
      <c r="H1817" s="5" t="s">
        <v>19249</v>
      </c>
      <c r="I1817" s="5" t="s">
        <v>7458</v>
      </c>
      <c r="J1817" s="5">
        <v>15949329034</v>
      </c>
      <c r="K1817" s="5" t="s">
        <v>27</v>
      </c>
      <c r="L1817" s="10">
        <v>44331</v>
      </c>
      <c r="M1817" s="5" t="s">
        <v>54</v>
      </c>
      <c r="N1817" s="5" t="s">
        <v>27</v>
      </c>
      <c r="O1817" s="10">
        <v>44366</v>
      </c>
      <c r="P1817" s="5" t="s">
        <v>28</v>
      </c>
      <c r="Q1817" s="5"/>
      <c r="R1817" s="5"/>
      <c r="S1817" s="5"/>
    </row>
    <row r="1818" customFormat="1" spans="1:19">
      <c r="A1818" s="5">
        <v>1815</v>
      </c>
      <c r="B1818" s="5" t="s">
        <v>7459</v>
      </c>
      <c r="C1818" s="5"/>
      <c r="D1818" s="5" t="s">
        <v>328</v>
      </c>
      <c r="E1818" s="5" t="s">
        <v>7460</v>
      </c>
      <c r="F1818" s="5" t="s">
        <v>24</v>
      </c>
      <c r="G1818" s="5">
        <v>17</v>
      </c>
      <c r="H1818" s="5" t="s">
        <v>7461</v>
      </c>
      <c r="I1818" s="5" t="s">
        <v>4850</v>
      </c>
      <c r="J1818" s="5">
        <v>15088021172</v>
      </c>
      <c r="K1818" s="5" t="s">
        <v>27</v>
      </c>
      <c r="L1818" s="10">
        <v>44397</v>
      </c>
      <c r="M1818" s="5" t="s">
        <v>28</v>
      </c>
      <c r="N1818" s="5" t="s">
        <v>30</v>
      </c>
      <c r="O1818" s="10"/>
      <c r="P1818" s="5"/>
      <c r="Q1818" s="5"/>
      <c r="R1818" s="5"/>
      <c r="S1818" s="5"/>
    </row>
    <row r="1819" customFormat="1" spans="1:19">
      <c r="A1819" s="5">
        <v>1816</v>
      </c>
      <c r="B1819" s="5" t="s">
        <v>7462</v>
      </c>
      <c r="C1819" s="5"/>
      <c r="D1819" s="5" t="s">
        <v>328</v>
      </c>
      <c r="E1819" s="5" t="s">
        <v>7463</v>
      </c>
      <c r="F1819" s="5" t="s">
        <v>143</v>
      </c>
      <c r="G1819" s="5">
        <v>17</v>
      </c>
      <c r="H1819" s="5" t="s">
        <v>17678</v>
      </c>
      <c r="I1819" s="5" t="s">
        <v>7464</v>
      </c>
      <c r="J1819" s="5">
        <v>13481119092</v>
      </c>
      <c r="K1819" s="5" t="s">
        <v>27</v>
      </c>
      <c r="L1819" s="10">
        <v>44397</v>
      </c>
      <c r="M1819" s="5" t="s">
        <v>7465</v>
      </c>
      <c r="N1819" s="5" t="s">
        <v>30</v>
      </c>
      <c r="O1819" s="10"/>
      <c r="P1819" s="5"/>
      <c r="Q1819" s="5"/>
      <c r="R1819" s="5" t="s">
        <v>7466</v>
      </c>
      <c r="S1819" s="5"/>
    </row>
    <row r="1820" customFormat="1" spans="1:19">
      <c r="A1820" s="5">
        <v>1817</v>
      </c>
      <c r="B1820" s="5" t="s">
        <v>7467</v>
      </c>
      <c r="C1820" s="5"/>
      <c r="D1820" s="5" t="s">
        <v>328</v>
      </c>
      <c r="E1820" s="5" t="s">
        <v>7468</v>
      </c>
      <c r="F1820" s="5" t="s">
        <v>24</v>
      </c>
      <c r="G1820" s="5">
        <v>18</v>
      </c>
      <c r="H1820" s="5" t="s">
        <v>3908</v>
      </c>
      <c r="I1820" s="5" t="s">
        <v>7469</v>
      </c>
      <c r="J1820" s="5">
        <v>18378893556</v>
      </c>
      <c r="K1820" s="5" t="s">
        <v>27</v>
      </c>
      <c r="L1820" s="10">
        <v>44384</v>
      </c>
      <c r="M1820" s="5" t="s">
        <v>4424</v>
      </c>
      <c r="N1820" s="5" t="s">
        <v>27</v>
      </c>
      <c r="O1820" s="10">
        <v>44408</v>
      </c>
      <c r="P1820" s="5" t="s">
        <v>4424</v>
      </c>
      <c r="Q1820" s="5"/>
      <c r="R1820" s="5"/>
      <c r="S1820" s="5"/>
    </row>
    <row r="1821" customFormat="1" spans="1:19">
      <c r="A1821" s="5">
        <v>1818</v>
      </c>
      <c r="B1821" s="5" t="s">
        <v>7470</v>
      </c>
      <c r="C1821" s="5"/>
      <c r="D1821" s="5" t="s">
        <v>328</v>
      </c>
      <c r="E1821" s="5" t="s">
        <v>7471</v>
      </c>
      <c r="F1821" s="5" t="s">
        <v>24</v>
      </c>
      <c r="G1821" s="5">
        <v>18</v>
      </c>
      <c r="H1821" s="5" t="s">
        <v>1148</v>
      </c>
      <c r="I1821" s="5" t="s">
        <v>7472</v>
      </c>
      <c r="J1821" s="5">
        <v>18978295477</v>
      </c>
      <c r="K1821" s="5" t="s">
        <v>27</v>
      </c>
      <c r="L1821" s="10">
        <v>44338</v>
      </c>
      <c r="M1821" s="5" t="s">
        <v>28</v>
      </c>
      <c r="N1821" s="5" t="s">
        <v>27</v>
      </c>
      <c r="O1821" s="10">
        <v>44366</v>
      </c>
      <c r="P1821" s="5" t="s">
        <v>28</v>
      </c>
      <c r="Q1821" s="5"/>
      <c r="R1821" s="5"/>
      <c r="S1821" s="5"/>
    </row>
    <row r="1822" customFormat="1" spans="1:19">
      <c r="A1822" s="5">
        <v>1819</v>
      </c>
      <c r="B1822" s="5" t="s">
        <v>7473</v>
      </c>
      <c r="C1822" s="5"/>
      <c r="D1822" s="5" t="s">
        <v>328</v>
      </c>
      <c r="E1822" s="5" t="s">
        <v>7474</v>
      </c>
      <c r="F1822" s="5" t="s">
        <v>24</v>
      </c>
      <c r="G1822" s="5">
        <v>19</v>
      </c>
      <c r="H1822" s="5" t="s">
        <v>5981</v>
      </c>
      <c r="I1822" s="5" t="s">
        <v>7475</v>
      </c>
      <c r="J1822" s="5">
        <v>19977818437</v>
      </c>
      <c r="K1822" s="5" t="s">
        <v>27</v>
      </c>
      <c r="L1822" s="10">
        <v>44331</v>
      </c>
      <c r="M1822" s="5" t="s">
        <v>54</v>
      </c>
      <c r="N1822" s="5" t="s">
        <v>27</v>
      </c>
      <c r="O1822" s="10">
        <v>44366</v>
      </c>
      <c r="P1822" s="5" t="s">
        <v>28</v>
      </c>
      <c r="Q1822" s="5"/>
      <c r="R1822" s="5"/>
      <c r="S1822" s="5"/>
    </row>
    <row r="1823" customFormat="1" spans="1:19">
      <c r="A1823" s="5">
        <v>1820</v>
      </c>
      <c r="B1823" s="5" t="s">
        <v>7476</v>
      </c>
      <c r="C1823" s="5"/>
      <c r="D1823" s="5" t="s">
        <v>328</v>
      </c>
      <c r="E1823" s="5" t="s">
        <v>7477</v>
      </c>
      <c r="F1823" s="5" t="s">
        <v>143</v>
      </c>
      <c r="G1823" s="5">
        <v>17</v>
      </c>
      <c r="H1823" s="5" t="s">
        <v>17758</v>
      </c>
      <c r="I1823" s="5" t="s">
        <v>7479</v>
      </c>
      <c r="J1823" s="5">
        <v>18977819151</v>
      </c>
      <c r="K1823" s="5" t="s">
        <v>27</v>
      </c>
      <c r="L1823" s="10">
        <v>44395</v>
      </c>
      <c r="M1823" s="5" t="s">
        <v>2455</v>
      </c>
      <c r="N1823" s="5" t="s">
        <v>30</v>
      </c>
      <c r="O1823" s="10"/>
      <c r="P1823" s="5"/>
      <c r="Q1823" s="5"/>
      <c r="R1823" s="5"/>
      <c r="S1823" s="5"/>
    </row>
    <row r="1824" customFormat="1" spans="1:19">
      <c r="A1824" s="5">
        <v>1821</v>
      </c>
      <c r="B1824" s="5" t="s">
        <v>7480</v>
      </c>
      <c r="C1824" s="5"/>
      <c r="D1824" s="5" t="s">
        <v>328</v>
      </c>
      <c r="E1824" s="5" t="s">
        <v>7481</v>
      </c>
      <c r="F1824" s="5" t="s">
        <v>143</v>
      </c>
      <c r="G1824" s="5">
        <v>18</v>
      </c>
      <c r="H1824" s="5" t="s">
        <v>3746</v>
      </c>
      <c r="I1824" s="5" t="s">
        <v>7482</v>
      </c>
      <c r="J1824" s="5">
        <v>18707784149</v>
      </c>
      <c r="K1824" s="5" t="s">
        <v>27</v>
      </c>
      <c r="L1824" s="10">
        <v>44411</v>
      </c>
      <c r="M1824" s="5" t="s">
        <v>4775</v>
      </c>
      <c r="N1824" s="5" t="s">
        <v>30</v>
      </c>
      <c r="O1824" s="10"/>
      <c r="P1824" s="5"/>
      <c r="Q1824" s="5"/>
      <c r="R1824" s="5"/>
      <c r="S1824" s="5"/>
    </row>
    <row r="1825" customFormat="1" spans="1:19">
      <c r="A1825" s="5">
        <v>1822</v>
      </c>
      <c r="B1825" s="5" t="s">
        <v>7483</v>
      </c>
      <c r="C1825" s="5"/>
      <c r="D1825" s="5" t="s">
        <v>328</v>
      </c>
      <c r="E1825" s="5" t="s">
        <v>7484</v>
      </c>
      <c r="F1825" s="5" t="s">
        <v>143</v>
      </c>
      <c r="G1825" s="5">
        <v>19</v>
      </c>
      <c r="H1825" s="5" t="s">
        <v>7485</v>
      </c>
      <c r="I1825" s="5" t="s">
        <v>7486</v>
      </c>
      <c r="J1825" s="5">
        <v>13557085375</v>
      </c>
      <c r="K1825" s="5" t="s">
        <v>27</v>
      </c>
      <c r="L1825" s="10">
        <v>44332</v>
      </c>
      <c r="M1825" s="5" t="s">
        <v>54</v>
      </c>
      <c r="N1825" s="5" t="s">
        <v>27</v>
      </c>
      <c r="O1825" s="10">
        <v>44366</v>
      </c>
      <c r="P1825" s="5" t="s">
        <v>28</v>
      </c>
      <c r="Q1825" s="5"/>
      <c r="R1825" s="5"/>
      <c r="S1825" s="5"/>
    </row>
    <row r="1826" customFormat="1" spans="1:19">
      <c r="A1826" s="5">
        <v>1823</v>
      </c>
      <c r="B1826" s="5" t="s">
        <v>7487</v>
      </c>
      <c r="C1826" s="5"/>
      <c r="D1826" s="5" t="s">
        <v>328</v>
      </c>
      <c r="E1826" s="5" t="s">
        <v>7488</v>
      </c>
      <c r="F1826" s="5" t="s">
        <v>24</v>
      </c>
      <c r="G1826" s="5">
        <v>18</v>
      </c>
      <c r="H1826" s="5" t="s">
        <v>7188</v>
      </c>
      <c r="I1826" s="5" t="s">
        <v>7489</v>
      </c>
      <c r="J1826" s="5">
        <v>18978757585</v>
      </c>
      <c r="K1826" s="5" t="s">
        <v>27</v>
      </c>
      <c r="L1826" s="10">
        <v>44401</v>
      </c>
      <c r="M1826" s="5" t="s">
        <v>28</v>
      </c>
      <c r="N1826" s="5" t="s">
        <v>30</v>
      </c>
      <c r="O1826" s="10"/>
      <c r="P1826" s="5"/>
      <c r="Q1826" s="5"/>
      <c r="R1826" s="5"/>
      <c r="S1826" s="5"/>
    </row>
    <row r="1827" customFormat="1" spans="1:19">
      <c r="A1827" s="5">
        <v>1824</v>
      </c>
      <c r="B1827" s="5" t="s">
        <v>7490</v>
      </c>
      <c r="C1827" s="5"/>
      <c r="D1827" s="5" t="s">
        <v>328</v>
      </c>
      <c r="E1827" s="5" t="s">
        <v>7491</v>
      </c>
      <c r="F1827" s="5" t="s">
        <v>143</v>
      </c>
      <c r="G1827" s="5">
        <v>17</v>
      </c>
      <c r="H1827" s="5" t="s">
        <v>2313</v>
      </c>
      <c r="I1827" s="5" t="s">
        <v>7492</v>
      </c>
      <c r="J1827" s="5">
        <v>13307884911</v>
      </c>
      <c r="K1827" s="5" t="s">
        <v>27</v>
      </c>
      <c r="L1827" s="10">
        <v>44396</v>
      </c>
      <c r="M1827" s="5" t="s">
        <v>28</v>
      </c>
      <c r="N1827" s="5" t="s">
        <v>30</v>
      </c>
      <c r="O1827" s="10"/>
      <c r="P1827" s="5"/>
      <c r="Q1827" s="5"/>
      <c r="R1827" s="5"/>
      <c r="S1827" s="5"/>
    </row>
    <row r="1828" customFormat="1" spans="1:19">
      <c r="A1828" s="5">
        <v>1825</v>
      </c>
      <c r="B1828" s="5" t="s">
        <v>7493</v>
      </c>
      <c r="C1828" s="5"/>
      <c r="D1828" s="5" t="s">
        <v>328</v>
      </c>
      <c r="E1828" s="5" t="s">
        <v>7494</v>
      </c>
      <c r="F1828" s="5" t="s">
        <v>24</v>
      </c>
      <c r="G1828" s="5">
        <v>18</v>
      </c>
      <c r="H1828" s="5" t="s">
        <v>7495</v>
      </c>
      <c r="I1828" s="5" t="s">
        <v>7496</v>
      </c>
      <c r="J1828" s="5">
        <v>15177879213</v>
      </c>
      <c r="K1828" s="5" t="s">
        <v>27</v>
      </c>
      <c r="L1828" s="10">
        <v>44396</v>
      </c>
      <c r="M1828" s="5" t="s">
        <v>68</v>
      </c>
      <c r="N1828" s="5" t="s">
        <v>30</v>
      </c>
      <c r="O1828" s="10"/>
      <c r="P1828" s="5"/>
      <c r="Q1828" s="5"/>
      <c r="R1828" s="5"/>
      <c r="S1828" s="5"/>
    </row>
    <row r="1829" customFormat="1" spans="1:19">
      <c r="A1829" s="5">
        <v>1826</v>
      </c>
      <c r="B1829" s="5" t="s">
        <v>7497</v>
      </c>
      <c r="C1829" s="5"/>
      <c r="D1829" s="5" t="s">
        <v>328</v>
      </c>
      <c r="E1829" s="5" t="s">
        <v>7498</v>
      </c>
      <c r="F1829" s="5" t="s">
        <v>143</v>
      </c>
      <c r="G1829" s="5">
        <v>17</v>
      </c>
      <c r="H1829" s="5" t="s">
        <v>17759</v>
      </c>
      <c r="I1829" s="5" t="s">
        <v>7499</v>
      </c>
      <c r="J1829" s="5">
        <v>15078575758</v>
      </c>
      <c r="K1829" s="5" t="s">
        <v>27</v>
      </c>
      <c r="L1829" s="10">
        <v>44396</v>
      </c>
      <c r="M1829" s="5" t="s">
        <v>185</v>
      </c>
      <c r="N1829" s="5" t="s">
        <v>30</v>
      </c>
      <c r="O1829" s="10"/>
      <c r="P1829" s="5"/>
      <c r="Q1829" s="5"/>
      <c r="R1829" s="5"/>
      <c r="S1829" s="5"/>
    </row>
    <row r="1830" customFormat="1" spans="1:19">
      <c r="A1830" s="5">
        <v>1827</v>
      </c>
      <c r="B1830" s="5" t="s">
        <v>7500</v>
      </c>
      <c r="C1830" s="5"/>
      <c r="D1830" s="5" t="s">
        <v>328</v>
      </c>
      <c r="E1830" s="5" t="s">
        <v>7501</v>
      </c>
      <c r="F1830" s="5" t="s">
        <v>24</v>
      </c>
      <c r="G1830" s="5">
        <v>18</v>
      </c>
      <c r="H1830" s="5" t="s">
        <v>1456</v>
      </c>
      <c r="I1830" s="5" t="s">
        <v>7502</v>
      </c>
      <c r="J1830" s="5">
        <v>15977839332</v>
      </c>
      <c r="K1830" s="5" t="s">
        <v>27</v>
      </c>
      <c r="L1830" s="10">
        <v>44398</v>
      </c>
      <c r="M1830" s="5" t="s">
        <v>7503</v>
      </c>
      <c r="N1830" s="5" t="s">
        <v>30</v>
      </c>
      <c r="O1830" s="10"/>
      <c r="P1830" s="5"/>
      <c r="Q1830" s="5"/>
      <c r="R1830" s="5"/>
      <c r="S1830" s="5"/>
    </row>
    <row r="1831" customFormat="1" spans="1:19">
      <c r="A1831" s="5">
        <v>1828</v>
      </c>
      <c r="B1831" s="5" t="s">
        <v>7504</v>
      </c>
      <c r="C1831" s="5"/>
      <c r="D1831" s="5" t="s">
        <v>328</v>
      </c>
      <c r="E1831" s="5" t="s">
        <v>7505</v>
      </c>
      <c r="F1831" s="5" t="s">
        <v>24</v>
      </c>
      <c r="G1831" s="5">
        <v>17</v>
      </c>
      <c r="H1831" s="5" t="s">
        <v>1932</v>
      </c>
      <c r="I1831" s="5" t="s">
        <v>7506</v>
      </c>
      <c r="J1831" s="5">
        <v>15307782848</v>
      </c>
      <c r="K1831" s="5" t="s">
        <v>27</v>
      </c>
      <c r="L1831" s="10">
        <v>44396</v>
      </c>
      <c r="M1831" s="5" t="s">
        <v>7507</v>
      </c>
      <c r="N1831" s="5" t="s">
        <v>27</v>
      </c>
      <c r="O1831" s="10">
        <v>44419</v>
      </c>
      <c r="P1831" s="5" t="s">
        <v>7507</v>
      </c>
      <c r="Q1831" s="5" t="s">
        <v>30</v>
      </c>
      <c r="R1831" s="5"/>
      <c r="S1831" s="5"/>
    </row>
    <row r="1832" customFormat="1" spans="1:19">
      <c r="A1832" s="5">
        <v>1829</v>
      </c>
      <c r="B1832" s="5" t="s">
        <v>7508</v>
      </c>
      <c r="C1832" s="5"/>
      <c r="D1832" s="5" t="s">
        <v>328</v>
      </c>
      <c r="E1832" s="5" t="s">
        <v>3851</v>
      </c>
      <c r="F1832" s="5" t="s">
        <v>143</v>
      </c>
      <c r="G1832" s="5">
        <v>19</v>
      </c>
      <c r="H1832" s="5" t="s">
        <v>2125</v>
      </c>
      <c r="I1832" s="5" t="s">
        <v>7509</v>
      </c>
      <c r="J1832" s="5">
        <v>17776589143</v>
      </c>
      <c r="K1832" s="5" t="s">
        <v>27</v>
      </c>
      <c r="L1832" s="10">
        <v>44331</v>
      </c>
      <c r="M1832" s="5" t="s">
        <v>54</v>
      </c>
      <c r="N1832" s="5" t="s">
        <v>27</v>
      </c>
      <c r="O1832" s="10">
        <v>44366</v>
      </c>
      <c r="P1832" s="5" t="s">
        <v>28</v>
      </c>
      <c r="Q1832" s="5"/>
      <c r="R1832" s="5"/>
      <c r="S1832" s="5"/>
    </row>
    <row r="1833" customFormat="1" spans="1:19">
      <c r="A1833" s="5">
        <v>1830</v>
      </c>
      <c r="B1833" s="5" t="s">
        <v>7510</v>
      </c>
      <c r="C1833" s="5"/>
      <c r="D1833" s="5" t="s">
        <v>328</v>
      </c>
      <c r="E1833" s="5" t="s">
        <v>7511</v>
      </c>
      <c r="F1833" s="5" t="s">
        <v>143</v>
      </c>
      <c r="G1833" s="5">
        <v>18</v>
      </c>
      <c r="H1833" s="5" t="s">
        <v>7512</v>
      </c>
      <c r="I1833" s="5" t="s">
        <v>7513</v>
      </c>
      <c r="J1833" s="5">
        <v>13960403550</v>
      </c>
      <c r="K1833" s="5" t="s">
        <v>27</v>
      </c>
      <c r="L1833" s="10">
        <v>44331</v>
      </c>
      <c r="M1833" s="5" t="s">
        <v>54</v>
      </c>
      <c r="N1833" s="5" t="s">
        <v>27</v>
      </c>
      <c r="O1833" s="10">
        <v>44366</v>
      </c>
      <c r="P1833" s="5" t="s">
        <v>28</v>
      </c>
      <c r="Q1833" s="5"/>
      <c r="R1833" s="5"/>
      <c r="S1833" s="5"/>
    </row>
    <row r="1834" customFormat="1" spans="1:19">
      <c r="A1834" s="5">
        <v>1831</v>
      </c>
      <c r="B1834" s="5" t="s">
        <v>7514</v>
      </c>
      <c r="C1834" s="5"/>
      <c r="D1834" s="5" t="s">
        <v>328</v>
      </c>
      <c r="E1834" s="5" t="s">
        <v>7515</v>
      </c>
      <c r="F1834" s="5" t="s">
        <v>24</v>
      </c>
      <c r="G1834" s="5">
        <v>17</v>
      </c>
      <c r="H1834" s="5" t="s">
        <v>7516</v>
      </c>
      <c r="I1834" s="5" t="s">
        <v>7517</v>
      </c>
      <c r="J1834" s="5">
        <v>15078671531</v>
      </c>
      <c r="K1834" s="5" t="s">
        <v>27</v>
      </c>
      <c r="L1834" s="10">
        <v>44395</v>
      </c>
      <c r="M1834" s="5" t="s">
        <v>2455</v>
      </c>
      <c r="N1834" s="5" t="s">
        <v>30</v>
      </c>
      <c r="O1834" s="10"/>
      <c r="P1834" s="5"/>
      <c r="Q1834" s="5"/>
      <c r="R1834" s="5"/>
      <c r="S1834" s="5"/>
    </row>
    <row r="1835" customFormat="1" spans="1:19">
      <c r="A1835" s="5">
        <v>1832</v>
      </c>
      <c r="B1835" s="5" t="s">
        <v>7518</v>
      </c>
      <c r="C1835" s="5"/>
      <c r="D1835" s="5" t="s">
        <v>328</v>
      </c>
      <c r="E1835" s="5" t="s">
        <v>7519</v>
      </c>
      <c r="F1835" s="5" t="s">
        <v>24</v>
      </c>
      <c r="G1835" s="5">
        <v>18</v>
      </c>
      <c r="H1835" s="5" t="s">
        <v>17866</v>
      </c>
      <c r="I1835" s="5" t="s">
        <v>7520</v>
      </c>
      <c r="J1835" s="5">
        <v>13737982015</v>
      </c>
      <c r="K1835" s="5" t="s">
        <v>27</v>
      </c>
      <c r="L1835" s="10">
        <v>44331</v>
      </c>
      <c r="M1835" s="5" t="s">
        <v>54</v>
      </c>
      <c r="N1835" s="5" t="s">
        <v>27</v>
      </c>
      <c r="O1835" s="10">
        <v>44366</v>
      </c>
      <c r="P1835" s="5" t="s">
        <v>28</v>
      </c>
      <c r="Q1835" s="5"/>
      <c r="R1835" s="5"/>
      <c r="S1835" s="5"/>
    </row>
    <row r="1836" customFormat="1" spans="1:19">
      <c r="A1836" s="5">
        <v>1833</v>
      </c>
      <c r="B1836" s="5" t="s">
        <v>7521</v>
      </c>
      <c r="C1836" s="5"/>
      <c r="D1836" s="5" t="s">
        <v>328</v>
      </c>
      <c r="E1836" s="5" t="s">
        <v>7522</v>
      </c>
      <c r="F1836" s="5" t="s">
        <v>24</v>
      </c>
      <c r="G1836" s="5">
        <v>16</v>
      </c>
      <c r="H1836" s="5" t="s">
        <v>7523</v>
      </c>
      <c r="I1836" s="5" t="s">
        <v>7524</v>
      </c>
      <c r="J1836" s="5">
        <v>17878324963</v>
      </c>
      <c r="K1836" s="5" t="s">
        <v>27</v>
      </c>
      <c r="L1836" s="10">
        <v>44394</v>
      </c>
      <c r="M1836" s="5" t="s">
        <v>2455</v>
      </c>
      <c r="N1836" s="5" t="s">
        <v>30</v>
      </c>
      <c r="O1836" s="10"/>
      <c r="P1836" s="5"/>
      <c r="Q1836" s="5"/>
      <c r="R1836" s="5"/>
      <c r="S1836" s="5"/>
    </row>
    <row r="1837" customFormat="1" spans="1:19">
      <c r="A1837" s="5">
        <v>1834</v>
      </c>
      <c r="B1837" s="5" t="s">
        <v>7525</v>
      </c>
      <c r="C1837" s="5"/>
      <c r="D1837" s="5" t="s">
        <v>328</v>
      </c>
      <c r="E1837" s="5" t="s">
        <v>7526</v>
      </c>
      <c r="F1837" s="5" t="s">
        <v>24</v>
      </c>
      <c r="G1837" s="5">
        <v>17</v>
      </c>
      <c r="H1837" s="5" t="s">
        <v>1871</v>
      </c>
      <c r="I1837" s="5" t="s">
        <v>7527</v>
      </c>
      <c r="J1837" s="5">
        <v>15024071252</v>
      </c>
      <c r="K1837" s="5" t="s">
        <v>27</v>
      </c>
      <c r="L1837" s="10">
        <v>44407</v>
      </c>
      <c r="M1837" s="5" t="s">
        <v>68</v>
      </c>
      <c r="N1837" s="5" t="s">
        <v>30</v>
      </c>
      <c r="O1837" s="10"/>
      <c r="P1837" s="5"/>
      <c r="Q1837" s="5" t="s">
        <v>30</v>
      </c>
      <c r="R1837" s="5"/>
      <c r="S1837" s="5"/>
    </row>
    <row r="1838" customFormat="1" spans="1:19">
      <c r="A1838" s="5">
        <v>1835</v>
      </c>
      <c r="B1838" s="5" t="s">
        <v>7528</v>
      </c>
      <c r="C1838" s="5"/>
      <c r="D1838" s="5" t="s">
        <v>328</v>
      </c>
      <c r="E1838" s="5" t="s">
        <v>7529</v>
      </c>
      <c r="F1838" s="5" t="s">
        <v>24</v>
      </c>
      <c r="G1838" s="5">
        <v>17</v>
      </c>
      <c r="H1838" s="5" t="s">
        <v>17760</v>
      </c>
      <c r="I1838" s="5" t="s">
        <v>7531</v>
      </c>
      <c r="J1838" s="5">
        <v>18907883168</v>
      </c>
      <c r="K1838" s="5" t="s">
        <v>27</v>
      </c>
      <c r="L1838" s="10">
        <v>44407</v>
      </c>
      <c r="M1838" s="5" t="s">
        <v>2455</v>
      </c>
      <c r="N1838" s="5" t="s">
        <v>30</v>
      </c>
      <c r="O1838" s="10"/>
      <c r="P1838" s="5"/>
      <c r="Q1838" s="5"/>
      <c r="R1838" s="5"/>
      <c r="S1838" s="5"/>
    </row>
    <row r="1839" customFormat="1" spans="1:19">
      <c r="A1839" s="5">
        <v>1836</v>
      </c>
      <c r="B1839" s="5" t="s">
        <v>7532</v>
      </c>
      <c r="C1839" s="5"/>
      <c r="D1839" s="5" t="s">
        <v>328</v>
      </c>
      <c r="E1839" s="5" t="s">
        <v>7533</v>
      </c>
      <c r="F1839" s="5" t="s">
        <v>24</v>
      </c>
      <c r="G1839" s="5">
        <v>18</v>
      </c>
      <c r="H1839" s="5" t="s">
        <v>1244</v>
      </c>
      <c r="I1839" s="5" t="s">
        <v>7534</v>
      </c>
      <c r="J1839" s="5">
        <v>14736229410</v>
      </c>
      <c r="K1839" s="5" t="s">
        <v>27</v>
      </c>
      <c r="L1839" s="10">
        <v>44338</v>
      </c>
      <c r="M1839" s="5" t="s">
        <v>28</v>
      </c>
      <c r="N1839" s="5" t="s">
        <v>27</v>
      </c>
      <c r="O1839" s="10">
        <v>44366</v>
      </c>
      <c r="P1839" s="5" t="s">
        <v>28</v>
      </c>
      <c r="Q1839" s="5"/>
      <c r="R1839" s="5"/>
      <c r="S1839" s="5"/>
    </row>
    <row r="1840" customFormat="1" spans="1:19">
      <c r="A1840" s="5">
        <v>1837</v>
      </c>
      <c r="B1840" s="5" t="s">
        <v>7535</v>
      </c>
      <c r="C1840" s="5"/>
      <c r="D1840" s="5" t="s">
        <v>328</v>
      </c>
      <c r="E1840" s="5" t="s">
        <v>7536</v>
      </c>
      <c r="F1840" s="5" t="s">
        <v>24</v>
      </c>
      <c r="G1840" s="5">
        <v>17</v>
      </c>
      <c r="H1840" s="5" t="s">
        <v>17761</v>
      </c>
      <c r="I1840" s="5" t="s">
        <v>7538</v>
      </c>
      <c r="J1840" s="5">
        <v>15777809699</v>
      </c>
      <c r="K1840" s="5" t="s">
        <v>27</v>
      </c>
      <c r="L1840" s="10">
        <v>44407</v>
      </c>
      <c r="M1840" s="5" t="s">
        <v>2172</v>
      </c>
      <c r="N1840" s="5" t="s">
        <v>30</v>
      </c>
      <c r="O1840" s="10"/>
      <c r="P1840" s="5"/>
      <c r="Q1840" s="5"/>
      <c r="R1840" s="5"/>
      <c r="S1840" s="5"/>
    </row>
    <row r="1841" customFormat="1" spans="1:19">
      <c r="A1841" s="5">
        <v>1838</v>
      </c>
      <c r="B1841" s="5" t="s">
        <v>7539</v>
      </c>
      <c r="C1841" s="5"/>
      <c r="D1841" s="5" t="s">
        <v>328</v>
      </c>
      <c r="E1841" s="5" t="s">
        <v>7540</v>
      </c>
      <c r="F1841" s="5" t="s">
        <v>24</v>
      </c>
      <c r="G1841" s="5">
        <v>19</v>
      </c>
      <c r="H1841" s="5" t="s">
        <v>1640</v>
      </c>
      <c r="I1841" s="5" t="s">
        <v>7541</v>
      </c>
      <c r="J1841" s="5">
        <v>15807770214</v>
      </c>
      <c r="K1841" s="5" t="s">
        <v>27</v>
      </c>
      <c r="L1841" s="10">
        <v>44331</v>
      </c>
      <c r="M1841" s="5" t="s">
        <v>2172</v>
      </c>
      <c r="N1841" s="5" t="s">
        <v>27</v>
      </c>
      <c r="O1841" s="10">
        <v>44366</v>
      </c>
      <c r="P1841" s="5" t="s">
        <v>28</v>
      </c>
      <c r="Q1841" s="5"/>
      <c r="R1841" s="5"/>
      <c r="S1841" s="5"/>
    </row>
    <row r="1842" customFormat="1" spans="1:19">
      <c r="A1842" s="5">
        <v>1839</v>
      </c>
      <c r="B1842" s="5" t="s">
        <v>7542</v>
      </c>
      <c r="C1842" s="5"/>
      <c r="D1842" s="5" t="s">
        <v>328</v>
      </c>
      <c r="E1842" s="5" t="s">
        <v>7543</v>
      </c>
      <c r="F1842" s="5" t="s">
        <v>24</v>
      </c>
      <c r="G1842" s="5">
        <v>17</v>
      </c>
      <c r="H1842" s="5" t="s">
        <v>17762</v>
      </c>
      <c r="I1842" s="5" t="s">
        <v>7545</v>
      </c>
      <c r="J1842" s="5">
        <v>13557886527</v>
      </c>
      <c r="K1842" s="5" t="s">
        <v>27</v>
      </c>
      <c r="L1842" s="10">
        <v>44399</v>
      </c>
      <c r="M1842" s="5" t="s">
        <v>29</v>
      </c>
      <c r="N1842" s="5" t="s">
        <v>30</v>
      </c>
      <c r="O1842" s="10"/>
      <c r="P1842" s="5"/>
      <c r="Q1842" s="5"/>
      <c r="R1842" s="5"/>
      <c r="S1842" s="5"/>
    </row>
    <row r="1843" customFormat="1" spans="1:19">
      <c r="A1843" s="5">
        <v>1840</v>
      </c>
      <c r="B1843" s="5" t="s">
        <v>7546</v>
      </c>
      <c r="C1843" s="5"/>
      <c r="D1843" s="5" t="s">
        <v>328</v>
      </c>
      <c r="E1843" s="5" t="s">
        <v>7547</v>
      </c>
      <c r="F1843" s="5" t="s">
        <v>24</v>
      </c>
      <c r="G1843" s="5">
        <v>16</v>
      </c>
      <c r="H1843" s="5" t="s">
        <v>17763</v>
      </c>
      <c r="I1843" s="5" t="s">
        <v>7548</v>
      </c>
      <c r="J1843" s="5">
        <v>18707784745</v>
      </c>
      <c r="K1843" s="5" t="s">
        <v>27</v>
      </c>
      <c r="L1843" s="10">
        <v>44395</v>
      </c>
      <c r="M1843" s="5" t="s">
        <v>98</v>
      </c>
      <c r="N1843" s="5" t="s">
        <v>30</v>
      </c>
      <c r="O1843" s="10"/>
      <c r="P1843" s="5"/>
      <c r="Q1843" s="5" t="s">
        <v>30</v>
      </c>
      <c r="R1843" s="5"/>
      <c r="S1843" s="5"/>
    </row>
    <row r="1844" customFormat="1" spans="1:19">
      <c r="A1844" s="5">
        <v>1841</v>
      </c>
      <c r="B1844" s="5" t="s">
        <v>7549</v>
      </c>
      <c r="C1844" s="5"/>
      <c r="D1844" s="5" t="s">
        <v>328</v>
      </c>
      <c r="E1844" s="5" t="s">
        <v>7550</v>
      </c>
      <c r="F1844" s="5" t="s">
        <v>24</v>
      </c>
      <c r="G1844" s="5">
        <v>16</v>
      </c>
      <c r="H1844" s="5" t="s">
        <v>17764</v>
      </c>
      <c r="I1844" s="5" t="s">
        <v>7552</v>
      </c>
      <c r="J1844" s="5">
        <v>13877877205</v>
      </c>
      <c r="K1844" s="5" t="s">
        <v>27</v>
      </c>
      <c r="L1844" s="10">
        <v>44393</v>
      </c>
      <c r="M1844" s="5" t="s">
        <v>98</v>
      </c>
      <c r="N1844" s="5" t="s">
        <v>30</v>
      </c>
      <c r="O1844" s="10"/>
      <c r="P1844" s="5"/>
      <c r="Q1844" s="5"/>
      <c r="R1844" s="5"/>
      <c r="S1844" s="5"/>
    </row>
    <row r="1845" customFormat="1" spans="1:19">
      <c r="A1845" s="5">
        <v>1842</v>
      </c>
      <c r="B1845" s="5" t="s">
        <v>7553</v>
      </c>
      <c r="C1845" s="5"/>
      <c r="D1845" s="5" t="s">
        <v>328</v>
      </c>
      <c r="E1845" s="5" t="s">
        <v>7554</v>
      </c>
      <c r="F1845" s="5" t="s">
        <v>143</v>
      </c>
      <c r="G1845" s="5">
        <v>19</v>
      </c>
      <c r="H1845" s="5" t="s">
        <v>7555</v>
      </c>
      <c r="I1845" s="5" t="s">
        <v>7556</v>
      </c>
      <c r="J1845" s="5">
        <v>18070863476</v>
      </c>
      <c r="K1845" s="5" t="s">
        <v>27</v>
      </c>
      <c r="L1845" s="10">
        <v>44331</v>
      </c>
      <c r="M1845" s="5" t="s">
        <v>54</v>
      </c>
      <c r="N1845" s="5" t="s">
        <v>27</v>
      </c>
      <c r="O1845" s="10">
        <v>44366</v>
      </c>
      <c r="P1845" s="5" t="s">
        <v>28</v>
      </c>
      <c r="Q1845" s="5"/>
      <c r="R1845" s="5"/>
      <c r="S1845" s="5"/>
    </row>
    <row r="1846" customFormat="1" spans="1:19">
      <c r="A1846" s="5">
        <v>1843</v>
      </c>
      <c r="B1846" s="5" t="s">
        <v>7557</v>
      </c>
      <c r="C1846" s="5"/>
      <c r="D1846" s="5" t="s">
        <v>328</v>
      </c>
      <c r="E1846" s="5" t="s">
        <v>7558</v>
      </c>
      <c r="F1846" s="5" t="s">
        <v>143</v>
      </c>
      <c r="G1846" s="5">
        <v>20</v>
      </c>
      <c r="H1846" s="5" t="s">
        <v>19250</v>
      </c>
      <c r="I1846" s="5" t="s">
        <v>7559</v>
      </c>
      <c r="J1846" s="5">
        <v>15277848160</v>
      </c>
      <c r="K1846" s="5" t="s">
        <v>27</v>
      </c>
      <c r="L1846" s="10">
        <v>44332</v>
      </c>
      <c r="M1846" s="5" t="s">
        <v>54</v>
      </c>
      <c r="N1846" s="5" t="s">
        <v>27</v>
      </c>
      <c r="O1846" s="10">
        <v>44371</v>
      </c>
      <c r="P1846" s="5" t="s">
        <v>54</v>
      </c>
      <c r="Q1846" s="5"/>
      <c r="R1846" s="5"/>
      <c r="S1846" s="5"/>
    </row>
    <row r="1847" customFormat="1" spans="1:19">
      <c r="A1847" s="5">
        <v>1844</v>
      </c>
      <c r="B1847" s="5" t="s">
        <v>7560</v>
      </c>
      <c r="C1847" s="5"/>
      <c r="D1847" s="5" t="s">
        <v>328</v>
      </c>
      <c r="E1847" s="5" t="s">
        <v>3094</v>
      </c>
      <c r="F1847" s="5" t="s">
        <v>24</v>
      </c>
      <c r="G1847" s="5">
        <v>17</v>
      </c>
      <c r="H1847" s="5" t="s">
        <v>3779</v>
      </c>
      <c r="I1847" s="5" t="s">
        <v>7561</v>
      </c>
      <c r="J1847" s="5">
        <v>15277851517</v>
      </c>
      <c r="K1847" s="5" t="s">
        <v>27</v>
      </c>
      <c r="L1847" s="10">
        <v>44395</v>
      </c>
      <c r="M1847" s="5" t="s">
        <v>28</v>
      </c>
      <c r="N1847" s="5" t="s">
        <v>30</v>
      </c>
      <c r="O1847" s="10"/>
      <c r="P1847" s="5"/>
      <c r="Q1847" s="5"/>
      <c r="R1847" s="5"/>
      <c r="S1847" s="5"/>
    </row>
    <row r="1848" customFormat="1" spans="1:19">
      <c r="A1848" s="5">
        <v>1845</v>
      </c>
      <c r="B1848" s="5" t="s">
        <v>7562</v>
      </c>
      <c r="C1848" s="5"/>
      <c r="D1848" s="5" t="s">
        <v>328</v>
      </c>
      <c r="E1848" s="5" t="s">
        <v>7563</v>
      </c>
      <c r="F1848" s="5" t="s">
        <v>24</v>
      </c>
      <c r="G1848" s="5">
        <v>17</v>
      </c>
      <c r="H1848" s="5" t="s">
        <v>7564</v>
      </c>
      <c r="I1848" s="5" t="s">
        <v>7565</v>
      </c>
      <c r="J1848" s="5">
        <v>15277853676</v>
      </c>
      <c r="K1848" s="5" t="s">
        <v>27</v>
      </c>
      <c r="L1848" s="10">
        <v>44402</v>
      </c>
      <c r="M1848" s="5" t="s">
        <v>133</v>
      </c>
      <c r="N1848" s="5" t="s">
        <v>30</v>
      </c>
      <c r="O1848" s="10"/>
      <c r="P1848" s="5"/>
      <c r="Q1848" s="5" t="s">
        <v>30</v>
      </c>
      <c r="R1848" s="5"/>
      <c r="S1848" s="5"/>
    </row>
    <row r="1849" customFormat="1" spans="1:19">
      <c r="A1849" s="5">
        <v>1846</v>
      </c>
      <c r="B1849" s="5" t="s">
        <v>22135</v>
      </c>
      <c r="C1849" s="5"/>
      <c r="D1849" s="5" t="s">
        <v>328</v>
      </c>
      <c r="E1849" s="5" t="s">
        <v>7438</v>
      </c>
      <c r="F1849" s="5" t="s">
        <v>24</v>
      </c>
      <c r="G1849" s="5">
        <v>16</v>
      </c>
      <c r="H1849" s="5" t="s">
        <v>5645</v>
      </c>
      <c r="I1849" s="5" t="s">
        <v>7566</v>
      </c>
      <c r="J1849" s="5">
        <v>13481868164</v>
      </c>
      <c r="K1849" s="5" t="s">
        <v>27</v>
      </c>
      <c r="L1849" s="10">
        <v>44395</v>
      </c>
      <c r="M1849" s="5" t="s">
        <v>1288</v>
      </c>
      <c r="N1849" s="5" t="s">
        <v>27</v>
      </c>
      <c r="O1849" s="10">
        <v>44416</v>
      </c>
      <c r="P1849" s="5" t="s">
        <v>1288</v>
      </c>
      <c r="Q1849" s="5"/>
      <c r="R1849" s="5"/>
      <c r="S1849" s="5"/>
    </row>
    <row r="1850" customFormat="1" spans="1:19">
      <c r="A1850" s="5">
        <v>1847</v>
      </c>
      <c r="B1850" s="5" t="s">
        <v>7567</v>
      </c>
      <c r="C1850" s="5"/>
      <c r="D1850" s="5" t="s">
        <v>328</v>
      </c>
      <c r="E1850" s="5" t="s">
        <v>7568</v>
      </c>
      <c r="F1850" s="5" t="s">
        <v>24</v>
      </c>
      <c r="G1850" s="5">
        <v>18</v>
      </c>
      <c r="H1850" s="5" t="s">
        <v>5391</v>
      </c>
      <c r="I1850" s="5" t="s">
        <v>7569</v>
      </c>
      <c r="J1850" s="5">
        <v>18378887190</v>
      </c>
      <c r="K1850" s="5" t="s">
        <v>27</v>
      </c>
      <c r="L1850" s="10">
        <v>44396</v>
      </c>
      <c r="M1850" s="5" t="s">
        <v>28</v>
      </c>
      <c r="N1850" s="5" t="s">
        <v>30</v>
      </c>
      <c r="O1850" s="10"/>
      <c r="P1850" s="5"/>
      <c r="Q1850" s="5"/>
      <c r="R1850" s="5"/>
      <c r="S1850" s="5"/>
    </row>
    <row r="1851" customFormat="1" spans="1:19">
      <c r="A1851" s="5">
        <v>1848</v>
      </c>
      <c r="B1851" s="5" t="s">
        <v>7570</v>
      </c>
      <c r="C1851" s="5"/>
      <c r="D1851" s="5" t="s">
        <v>328</v>
      </c>
      <c r="E1851" s="5" t="s">
        <v>7571</v>
      </c>
      <c r="F1851" s="5" t="s">
        <v>24</v>
      </c>
      <c r="G1851" s="5">
        <v>18</v>
      </c>
      <c r="H1851" s="5" t="s">
        <v>7572</v>
      </c>
      <c r="I1851" s="5" t="s">
        <v>7573</v>
      </c>
      <c r="J1851" s="5">
        <v>15296879940</v>
      </c>
      <c r="K1851" s="5" t="s">
        <v>27</v>
      </c>
      <c r="L1851" s="10">
        <v>44406</v>
      </c>
      <c r="M1851" s="5" t="s">
        <v>1273</v>
      </c>
      <c r="N1851" s="5" t="s">
        <v>30</v>
      </c>
      <c r="O1851" s="10"/>
      <c r="P1851" s="5"/>
      <c r="Q1851" s="5"/>
      <c r="R1851" s="5"/>
      <c r="S1851" s="5"/>
    </row>
    <row r="1852" customFormat="1" spans="1:19">
      <c r="A1852" s="5">
        <v>1849</v>
      </c>
      <c r="B1852" s="5" t="s">
        <v>7574</v>
      </c>
      <c r="C1852" s="5"/>
      <c r="D1852" s="5" t="s">
        <v>328</v>
      </c>
      <c r="E1852" s="5" t="s">
        <v>7575</v>
      </c>
      <c r="F1852" s="5" t="s">
        <v>24</v>
      </c>
      <c r="G1852" s="5">
        <v>18</v>
      </c>
      <c r="H1852" s="5" t="s">
        <v>19342</v>
      </c>
      <c r="I1852" s="5" t="s">
        <v>7577</v>
      </c>
      <c r="J1852" s="5" t="s">
        <v>7578</v>
      </c>
      <c r="K1852" s="5" t="s">
        <v>27</v>
      </c>
      <c r="L1852" s="10">
        <v>44343</v>
      </c>
      <c r="M1852" s="5" t="s">
        <v>28</v>
      </c>
      <c r="N1852" s="5" t="s">
        <v>27</v>
      </c>
      <c r="O1852" s="10">
        <v>44366</v>
      </c>
      <c r="P1852" s="5" t="s">
        <v>28</v>
      </c>
      <c r="Q1852" s="5"/>
      <c r="R1852" s="5"/>
      <c r="S1852" s="5"/>
    </row>
    <row r="1853" customFormat="1" spans="1:19">
      <c r="A1853" s="5">
        <v>1850</v>
      </c>
      <c r="B1853" s="5" t="s">
        <v>7579</v>
      </c>
      <c r="C1853" s="5"/>
      <c r="D1853" s="5" t="s">
        <v>328</v>
      </c>
      <c r="E1853" s="5" t="s">
        <v>7580</v>
      </c>
      <c r="F1853" s="5" t="s">
        <v>143</v>
      </c>
      <c r="G1853" s="5">
        <v>18</v>
      </c>
      <c r="H1853" s="5" t="s">
        <v>7581</v>
      </c>
      <c r="I1853" s="5" t="s">
        <v>7582</v>
      </c>
      <c r="J1853" s="5">
        <v>19977898780</v>
      </c>
      <c r="K1853" s="5" t="s">
        <v>27</v>
      </c>
      <c r="L1853" s="10">
        <v>44401</v>
      </c>
      <c r="M1853" s="5" t="s">
        <v>1352</v>
      </c>
      <c r="N1853" s="5" t="s">
        <v>30</v>
      </c>
      <c r="O1853" s="10"/>
      <c r="P1853" s="5"/>
      <c r="Q1853" s="5"/>
      <c r="R1853" s="5"/>
      <c r="S1853" s="5"/>
    </row>
    <row r="1854" customFormat="1" spans="1:19">
      <c r="A1854" s="5">
        <v>1851</v>
      </c>
      <c r="B1854" s="5" t="s">
        <v>7583</v>
      </c>
      <c r="C1854" s="5"/>
      <c r="D1854" s="5" t="s">
        <v>328</v>
      </c>
      <c r="E1854" s="5" t="s">
        <v>7584</v>
      </c>
      <c r="F1854" s="5" t="s">
        <v>24</v>
      </c>
      <c r="G1854" s="5">
        <v>16</v>
      </c>
      <c r="H1854" s="5" t="s">
        <v>7585</v>
      </c>
      <c r="I1854" s="5" t="s">
        <v>7586</v>
      </c>
      <c r="J1854" s="5">
        <v>15296879612</v>
      </c>
      <c r="K1854" s="5" t="s">
        <v>27</v>
      </c>
      <c r="L1854" s="10">
        <v>44395</v>
      </c>
      <c r="M1854" s="5" t="s">
        <v>28</v>
      </c>
      <c r="N1854" s="5" t="s">
        <v>30</v>
      </c>
      <c r="O1854" s="10"/>
      <c r="P1854" s="5"/>
      <c r="Q1854" s="5"/>
      <c r="R1854" s="5"/>
      <c r="S1854" s="5"/>
    </row>
    <row r="1855" customFormat="1" spans="1:19">
      <c r="A1855" s="5">
        <v>1852</v>
      </c>
      <c r="B1855" s="5" t="s">
        <v>7587</v>
      </c>
      <c r="C1855" s="5"/>
      <c r="D1855" s="5" t="s">
        <v>328</v>
      </c>
      <c r="E1855" s="5" t="s">
        <v>7588</v>
      </c>
      <c r="F1855" s="5" t="s">
        <v>143</v>
      </c>
      <c r="G1855" s="5">
        <v>17</v>
      </c>
      <c r="H1855" s="5" t="s">
        <v>17727</v>
      </c>
      <c r="I1855" s="5" t="s">
        <v>7589</v>
      </c>
      <c r="J1855" s="5">
        <v>17807838388</v>
      </c>
      <c r="K1855" s="5" t="s">
        <v>27</v>
      </c>
      <c r="L1855" s="10">
        <v>44395</v>
      </c>
      <c r="M1855" s="5" t="s">
        <v>98</v>
      </c>
      <c r="N1855" s="5" t="s">
        <v>27</v>
      </c>
      <c r="O1855" s="10">
        <v>44416</v>
      </c>
      <c r="P1855" s="5" t="s">
        <v>98</v>
      </c>
      <c r="Q1855" s="5" t="s">
        <v>30</v>
      </c>
      <c r="R1855" s="5"/>
      <c r="S1855" s="5"/>
    </row>
    <row r="1856" customFormat="1" spans="1:19">
      <c r="A1856" s="5">
        <v>1853</v>
      </c>
      <c r="B1856" s="5" t="s">
        <v>7590</v>
      </c>
      <c r="C1856" s="5"/>
      <c r="D1856" s="5" t="s">
        <v>328</v>
      </c>
      <c r="E1856" s="5" t="s">
        <v>7591</v>
      </c>
      <c r="F1856" s="5" t="s">
        <v>143</v>
      </c>
      <c r="G1856" s="5">
        <v>17</v>
      </c>
      <c r="H1856" s="5" t="s">
        <v>7592</v>
      </c>
      <c r="I1856" s="5" t="s">
        <v>7593</v>
      </c>
      <c r="J1856" s="5">
        <v>18177785624</v>
      </c>
      <c r="K1856" s="5" t="s">
        <v>27</v>
      </c>
      <c r="L1856" s="10">
        <v>44395</v>
      </c>
      <c r="M1856" s="5" t="s">
        <v>1352</v>
      </c>
      <c r="N1856" s="5" t="s">
        <v>27</v>
      </c>
      <c r="O1856" s="10">
        <v>44416</v>
      </c>
      <c r="P1856" s="5" t="s">
        <v>1352</v>
      </c>
      <c r="Q1856" s="5"/>
      <c r="R1856" s="5"/>
      <c r="S1856" s="5"/>
    </row>
    <row r="1857" customFormat="1" spans="1:19">
      <c r="A1857" s="5">
        <v>1854</v>
      </c>
      <c r="B1857" s="5" t="s">
        <v>7594</v>
      </c>
      <c r="C1857" s="5"/>
      <c r="D1857" s="5" t="s">
        <v>328</v>
      </c>
      <c r="E1857" s="5" t="s">
        <v>7595</v>
      </c>
      <c r="F1857" s="5" t="s">
        <v>143</v>
      </c>
      <c r="G1857" s="5">
        <v>16</v>
      </c>
      <c r="H1857" s="5" t="s">
        <v>6502</v>
      </c>
      <c r="I1857" s="5" t="s">
        <v>7596</v>
      </c>
      <c r="J1857" s="5">
        <v>18877898219</v>
      </c>
      <c r="K1857" s="5" t="s">
        <v>27</v>
      </c>
      <c r="L1857" s="10">
        <v>44395</v>
      </c>
      <c r="M1857" s="5" t="s">
        <v>2747</v>
      </c>
      <c r="N1857" s="5" t="s">
        <v>30</v>
      </c>
      <c r="O1857" s="10"/>
      <c r="P1857" s="5"/>
      <c r="Q1857" s="5"/>
      <c r="R1857" s="5" t="s">
        <v>7597</v>
      </c>
      <c r="S1857" s="5"/>
    </row>
    <row r="1858" customFormat="1" spans="1:19">
      <c r="A1858" s="5">
        <v>1855</v>
      </c>
      <c r="B1858" s="5" t="s">
        <v>7598</v>
      </c>
      <c r="C1858" s="5"/>
      <c r="D1858" s="5" t="s">
        <v>328</v>
      </c>
      <c r="E1858" s="5" t="s">
        <v>7599</v>
      </c>
      <c r="F1858" s="5" t="s">
        <v>143</v>
      </c>
      <c r="G1858" s="5">
        <v>17</v>
      </c>
      <c r="H1858" s="5" t="s">
        <v>17765</v>
      </c>
      <c r="I1858" s="5" t="s">
        <v>7601</v>
      </c>
      <c r="J1858" s="5">
        <v>13877896850</v>
      </c>
      <c r="K1858" s="5" t="s">
        <v>27</v>
      </c>
      <c r="L1858" s="10">
        <v>44403</v>
      </c>
      <c r="M1858" s="5" t="s">
        <v>5175</v>
      </c>
      <c r="N1858" s="5" t="s">
        <v>30</v>
      </c>
      <c r="O1858" s="10"/>
      <c r="P1858" s="5"/>
      <c r="Q1858" s="5"/>
      <c r="R1858" s="5"/>
      <c r="S1858" s="5"/>
    </row>
    <row r="1859" customFormat="1" spans="1:19">
      <c r="A1859" s="5">
        <v>1856</v>
      </c>
      <c r="B1859" s="5" t="s">
        <v>7602</v>
      </c>
      <c r="C1859" s="5"/>
      <c r="D1859" s="5" t="s">
        <v>328</v>
      </c>
      <c r="E1859" s="5" t="s">
        <v>7603</v>
      </c>
      <c r="F1859" s="5" t="s">
        <v>24</v>
      </c>
      <c r="G1859" s="5">
        <v>16</v>
      </c>
      <c r="H1859" s="5" t="s">
        <v>17647</v>
      </c>
      <c r="I1859" s="5" t="s">
        <v>7604</v>
      </c>
      <c r="J1859" s="5">
        <v>15777830136</v>
      </c>
      <c r="K1859" s="5" t="s">
        <v>27</v>
      </c>
      <c r="L1859" s="10">
        <v>44399</v>
      </c>
      <c r="M1859" s="5" t="s">
        <v>6144</v>
      </c>
      <c r="N1859" s="5" t="s">
        <v>30</v>
      </c>
      <c r="O1859" s="10"/>
      <c r="P1859" s="5"/>
      <c r="Q1859" s="5"/>
      <c r="R1859" s="5"/>
      <c r="S1859" s="5"/>
    </row>
    <row r="1860" customFormat="1" spans="1:19">
      <c r="A1860" s="5">
        <v>1857</v>
      </c>
      <c r="B1860" s="5" t="s">
        <v>7605</v>
      </c>
      <c r="C1860" s="5"/>
      <c r="D1860" s="5" t="s">
        <v>328</v>
      </c>
      <c r="E1860" s="5" t="s">
        <v>7606</v>
      </c>
      <c r="F1860" s="5" t="s">
        <v>24</v>
      </c>
      <c r="G1860" s="5">
        <v>17</v>
      </c>
      <c r="H1860" s="5" t="s">
        <v>7607</v>
      </c>
      <c r="I1860" s="5" t="s">
        <v>7608</v>
      </c>
      <c r="J1860" s="5">
        <v>15878821807</v>
      </c>
      <c r="K1860" s="5" t="s">
        <v>27</v>
      </c>
      <c r="L1860" s="10">
        <v>44378</v>
      </c>
      <c r="M1860" s="5" t="s">
        <v>28</v>
      </c>
      <c r="N1860" s="5" t="s">
        <v>30</v>
      </c>
      <c r="O1860" s="10"/>
      <c r="P1860" s="5"/>
      <c r="Q1860" s="5"/>
      <c r="R1860" s="5"/>
      <c r="S1860" s="5"/>
    </row>
    <row r="1861" customFormat="1" spans="1:19">
      <c r="A1861" s="5">
        <v>1858</v>
      </c>
      <c r="B1861" s="5" t="s">
        <v>7609</v>
      </c>
      <c r="C1861" s="5"/>
      <c r="D1861" s="5" t="s">
        <v>328</v>
      </c>
      <c r="E1861" s="5" t="s">
        <v>7610</v>
      </c>
      <c r="F1861" s="5" t="s">
        <v>143</v>
      </c>
      <c r="G1861" s="5">
        <v>19</v>
      </c>
      <c r="H1861" s="5" t="s">
        <v>1003</v>
      </c>
      <c r="I1861" s="5" t="s">
        <v>7611</v>
      </c>
      <c r="J1861" s="5" t="s">
        <v>7612</v>
      </c>
      <c r="K1861" s="5" t="s">
        <v>27</v>
      </c>
      <c r="L1861" s="10">
        <v>44331</v>
      </c>
      <c r="M1861" s="5" t="s">
        <v>54</v>
      </c>
      <c r="N1861" s="5" t="s">
        <v>27</v>
      </c>
      <c r="O1861" s="10">
        <v>44366</v>
      </c>
      <c r="P1861" s="5" t="s">
        <v>28</v>
      </c>
      <c r="Q1861" s="5"/>
      <c r="R1861" s="5"/>
      <c r="S1861" s="5"/>
    </row>
    <row r="1862" customFormat="1" spans="1:19">
      <c r="A1862" s="5">
        <v>1859</v>
      </c>
      <c r="B1862" s="5" t="s">
        <v>7613</v>
      </c>
      <c r="C1862" s="5"/>
      <c r="D1862" s="5" t="s">
        <v>333</v>
      </c>
      <c r="E1862" s="5" t="s">
        <v>7614</v>
      </c>
      <c r="F1862" s="5" t="s">
        <v>24</v>
      </c>
      <c r="G1862" s="5">
        <v>18</v>
      </c>
      <c r="H1862" s="5" t="s">
        <v>7615</v>
      </c>
      <c r="I1862" s="5" t="s">
        <v>7616</v>
      </c>
      <c r="J1862" s="5">
        <v>18977801842</v>
      </c>
      <c r="K1862" s="5" t="s">
        <v>27</v>
      </c>
      <c r="L1862" s="10">
        <v>44390</v>
      </c>
      <c r="M1862" s="5" t="s">
        <v>28</v>
      </c>
      <c r="N1862" s="5" t="s">
        <v>27</v>
      </c>
      <c r="O1862" s="10">
        <v>44416</v>
      </c>
      <c r="P1862" s="5" t="s">
        <v>2747</v>
      </c>
      <c r="Q1862" s="5" t="s">
        <v>30</v>
      </c>
      <c r="R1862" s="5"/>
      <c r="S1862" s="5"/>
    </row>
    <row r="1863" customFormat="1" spans="1:19">
      <c r="A1863" s="5">
        <v>1860</v>
      </c>
      <c r="B1863" s="5" t="s">
        <v>7617</v>
      </c>
      <c r="C1863" s="5"/>
      <c r="D1863" s="5" t="s">
        <v>333</v>
      </c>
      <c r="E1863" s="5" t="s">
        <v>7618</v>
      </c>
      <c r="F1863" s="5" t="s">
        <v>24</v>
      </c>
      <c r="G1863" s="5">
        <v>17</v>
      </c>
      <c r="H1863" s="5" t="s">
        <v>7619</v>
      </c>
      <c r="I1863" s="5" t="s">
        <v>7620</v>
      </c>
      <c r="J1863" s="5">
        <v>18777845754</v>
      </c>
      <c r="K1863" s="5" t="s">
        <v>27</v>
      </c>
      <c r="L1863" s="10">
        <v>44402</v>
      </c>
      <c r="M1863" s="5" t="s">
        <v>7621</v>
      </c>
      <c r="N1863" s="5" t="s">
        <v>30</v>
      </c>
      <c r="O1863" s="10"/>
      <c r="P1863" s="5"/>
      <c r="Q1863" s="5"/>
      <c r="R1863" s="5"/>
      <c r="S1863" s="5"/>
    </row>
    <row r="1864" customFormat="1" spans="1:19">
      <c r="A1864" s="5">
        <v>1861</v>
      </c>
      <c r="B1864" s="5" t="s">
        <v>7622</v>
      </c>
      <c r="C1864" s="5"/>
      <c r="D1864" s="5" t="s">
        <v>333</v>
      </c>
      <c r="E1864" s="5" t="s">
        <v>7623</v>
      </c>
      <c r="F1864" s="5" t="s">
        <v>24</v>
      </c>
      <c r="G1864" s="5">
        <v>18</v>
      </c>
      <c r="H1864" s="5" t="s">
        <v>931</v>
      </c>
      <c r="I1864" s="5" t="s">
        <v>7624</v>
      </c>
      <c r="J1864" s="5">
        <v>19977827129</v>
      </c>
      <c r="K1864" s="5" t="s">
        <v>27</v>
      </c>
      <c r="L1864" s="10">
        <v>44331</v>
      </c>
      <c r="M1864" s="5" t="s">
        <v>54</v>
      </c>
      <c r="N1864" s="5" t="s">
        <v>27</v>
      </c>
      <c r="O1864" s="10">
        <v>44366</v>
      </c>
      <c r="P1864" s="5" t="s">
        <v>28</v>
      </c>
      <c r="Q1864" s="5" t="s">
        <v>30</v>
      </c>
      <c r="R1864" s="5"/>
      <c r="S1864" s="5"/>
    </row>
    <row r="1865" customFormat="1" spans="1:19">
      <c r="A1865" s="5">
        <v>1862</v>
      </c>
      <c r="B1865" s="5" t="s">
        <v>7625</v>
      </c>
      <c r="C1865" s="5"/>
      <c r="D1865" s="5" t="s">
        <v>333</v>
      </c>
      <c r="E1865" s="5" t="s">
        <v>2574</v>
      </c>
      <c r="F1865" s="5" t="s">
        <v>24</v>
      </c>
      <c r="G1865" s="5">
        <v>18</v>
      </c>
      <c r="H1865" s="5" t="s">
        <v>1554</v>
      </c>
      <c r="I1865" s="5" t="s">
        <v>7626</v>
      </c>
      <c r="J1865" s="5">
        <v>18176483865</v>
      </c>
      <c r="K1865" s="5" t="s">
        <v>27</v>
      </c>
      <c r="L1865" s="10">
        <v>44390</v>
      </c>
      <c r="M1865" s="5" t="s">
        <v>28</v>
      </c>
      <c r="N1865" s="5" t="s">
        <v>30</v>
      </c>
      <c r="O1865" s="10"/>
      <c r="P1865" s="5"/>
      <c r="Q1865" s="5"/>
      <c r="R1865" s="5"/>
      <c r="S1865" s="5"/>
    </row>
    <row r="1866" customFormat="1" spans="1:19">
      <c r="A1866" s="5">
        <v>1863</v>
      </c>
      <c r="B1866" s="5" t="s">
        <v>7627</v>
      </c>
      <c r="C1866" s="5"/>
      <c r="D1866" s="5" t="s">
        <v>333</v>
      </c>
      <c r="E1866" s="5" t="s">
        <v>7628</v>
      </c>
      <c r="F1866" s="5" t="s">
        <v>24</v>
      </c>
      <c r="G1866" s="5">
        <v>17</v>
      </c>
      <c r="H1866" s="5" t="s">
        <v>7629</v>
      </c>
      <c r="I1866" s="5" t="s">
        <v>7630</v>
      </c>
      <c r="J1866" s="5">
        <v>15296045905</v>
      </c>
      <c r="K1866" s="5" t="s">
        <v>27</v>
      </c>
      <c r="L1866" s="10">
        <v>44395</v>
      </c>
      <c r="M1866" s="5" t="s">
        <v>28</v>
      </c>
      <c r="N1866" s="5" t="s">
        <v>30</v>
      </c>
      <c r="O1866" s="10"/>
      <c r="P1866" s="5"/>
      <c r="Q1866" s="5"/>
      <c r="R1866" s="5"/>
      <c r="S1866" s="5"/>
    </row>
    <row r="1867" customFormat="1" spans="1:19">
      <c r="A1867" s="5">
        <v>1864</v>
      </c>
      <c r="B1867" s="5" t="s">
        <v>7631</v>
      </c>
      <c r="C1867" s="5"/>
      <c r="D1867" s="5" t="s">
        <v>333</v>
      </c>
      <c r="E1867" s="5" t="s">
        <v>7632</v>
      </c>
      <c r="F1867" s="5" t="s">
        <v>24</v>
      </c>
      <c r="G1867" s="5">
        <v>18</v>
      </c>
      <c r="H1867" s="5" t="s">
        <v>7633</v>
      </c>
      <c r="I1867" s="5" t="s">
        <v>7634</v>
      </c>
      <c r="J1867" s="5">
        <v>15777837631</v>
      </c>
      <c r="K1867" s="5" t="s">
        <v>27</v>
      </c>
      <c r="L1867" s="10">
        <v>44331</v>
      </c>
      <c r="M1867" s="5" t="s">
        <v>54</v>
      </c>
      <c r="N1867" s="5" t="s">
        <v>27</v>
      </c>
      <c r="O1867" s="10">
        <v>44366</v>
      </c>
      <c r="P1867" s="5" t="s">
        <v>28</v>
      </c>
      <c r="Q1867" s="5" t="s">
        <v>30</v>
      </c>
      <c r="R1867" s="5"/>
      <c r="S1867" s="5"/>
    </row>
    <row r="1868" customFormat="1" spans="1:19">
      <c r="A1868" s="5">
        <v>1865</v>
      </c>
      <c r="B1868" s="5" t="s">
        <v>7635</v>
      </c>
      <c r="C1868" s="5"/>
      <c r="D1868" s="5" t="s">
        <v>333</v>
      </c>
      <c r="E1868" s="5" t="s">
        <v>7636</v>
      </c>
      <c r="F1868" s="5" t="s">
        <v>24</v>
      </c>
      <c r="G1868" s="5">
        <v>18</v>
      </c>
      <c r="H1868" s="5" t="s">
        <v>7637</v>
      </c>
      <c r="I1868" s="5" t="s">
        <v>7638</v>
      </c>
      <c r="J1868" s="5">
        <v>18877840375</v>
      </c>
      <c r="K1868" s="5" t="s">
        <v>27</v>
      </c>
      <c r="L1868" s="10">
        <v>44331</v>
      </c>
      <c r="M1868" s="5" t="s">
        <v>54</v>
      </c>
      <c r="N1868" s="5" t="s">
        <v>27</v>
      </c>
      <c r="O1868" s="10">
        <v>44366</v>
      </c>
      <c r="P1868" s="5" t="s">
        <v>28</v>
      </c>
      <c r="Q1868" s="5" t="s">
        <v>30</v>
      </c>
      <c r="R1868" s="5"/>
      <c r="S1868" s="5"/>
    </row>
    <row r="1869" customFormat="1" spans="1:19">
      <c r="A1869" s="5">
        <v>1866</v>
      </c>
      <c r="B1869" s="5" t="s">
        <v>7639</v>
      </c>
      <c r="C1869" s="5"/>
      <c r="D1869" s="5" t="s">
        <v>333</v>
      </c>
      <c r="E1869" s="5" t="s">
        <v>7640</v>
      </c>
      <c r="F1869" s="5" t="s">
        <v>24</v>
      </c>
      <c r="G1869" s="5">
        <v>17</v>
      </c>
      <c r="H1869" s="5" t="s">
        <v>7641</v>
      </c>
      <c r="I1869" s="5" t="s">
        <v>7642</v>
      </c>
      <c r="J1869" s="5">
        <v>18977800717</v>
      </c>
      <c r="K1869" s="5" t="s">
        <v>27</v>
      </c>
      <c r="L1869" s="10">
        <v>44403</v>
      </c>
      <c r="M1869" s="5" t="s">
        <v>28</v>
      </c>
      <c r="N1869" s="5" t="s">
        <v>30</v>
      </c>
      <c r="O1869" s="10"/>
      <c r="P1869" s="5"/>
      <c r="Q1869" s="5"/>
      <c r="R1869" s="5"/>
      <c r="S1869" s="5"/>
    </row>
    <row r="1870" customFormat="1" spans="1:19">
      <c r="A1870" s="5">
        <v>1867</v>
      </c>
      <c r="B1870" s="5" t="s">
        <v>7643</v>
      </c>
      <c r="C1870" s="5"/>
      <c r="D1870" s="5" t="s">
        <v>333</v>
      </c>
      <c r="E1870" s="5" t="s">
        <v>7644</v>
      </c>
      <c r="F1870" s="5" t="s">
        <v>24</v>
      </c>
      <c r="G1870" s="5">
        <v>16</v>
      </c>
      <c r="H1870" s="5" t="s">
        <v>17772</v>
      </c>
      <c r="I1870" s="5" t="s">
        <v>7645</v>
      </c>
      <c r="J1870" s="5">
        <v>15878685982</v>
      </c>
      <c r="K1870" s="5" t="s">
        <v>27</v>
      </c>
      <c r="L1870" s="10">
        <v>44396</v>
      </c>
      <c r="M1870" s="5" t="s">
        <v>139</v>
      </c>
      <c r="N1870" s="5" t="s">
        <v>30</v>
      </c>
      <c r="O1870" s="10"/>
      <c r="P1870" s="5"/>
      <c r="Q1870" s="5"/>
      <c r="R1870" s="5"/>
      <c r="S1870" s="5"/>
    </row>
    <row r="1871" customFormat="1" spans="1:19">
      <c r="A1871" s="5">
        <v>1868</v>
      </c>
      <c r="B1871" s="5" t="s">
        <v>7646</v>
      </c>
      <c r="C1871" s="5"/>
      <c r="D1871" s="5" t="s">
        <v>333</v>
      </c>
      <c r="E1871" s="5" t="s">
        <v>7647</v>
      </c>
      <c r="F1871" s="5" t="s">
        <v>143</v>
      </c>
      <c r="G1871" s="5">
        <v>17</v>
      </c>
      <c r="H1871" s="5" t="s">
        <v>17773</v>
      </c>
      <c r="I1871" s="5" t="s">
        <v>7649</v>
      </c>
      <c r="J1871" s="5">
        <v>17328174748</v>
      </c>
      <c r="K1871" s="5" t="s">
        <v>27</v>
      </c>
      <c r="L1871" s="10">
        <v>44395</v>
      </c>
      <c r="M1871" s="5" t="s">
        <v>5991</v>
      </c>
      <c r="N1871" s="5" t="s">
        <v>30</v>
      </c>
      <c r="O1871" s="10"/>
      <c r="P1871" s="5"/>
      <c r="Q1871" s="5"/>
      <c r="R1871" s="5"/>
      <c r="S1871" s="5"/>
    </row>
    <row r="1872" customFormat="1" spans="1:19">
      <c r="A1872" s="5">
        <v>1869</v>
      </c>
      <c r="B1872" s="5" t="s">
        <v>7650</v>
      </c>
      <c r="C1872" s="5"/>
      <c r="D1872" s="5" t="s">
        <v>333</v>
      </c>
      <c r="E1872" s="12" t="s">
        <v>7651</v>
      </c>
      <c r="F1872" s="12" t="s">
        <v>24</v>
      </c>
      <c r="G1872" s="12">
        <v>17</v>
      </c>
      <c r="H1872" s="12" t="s">
        <v>7555</v>
      </c>
      <c r="I1872" s="12" t="s">
        <v>7652</v>
      </c>
      <c r="J1872" s="12">
        <v>15296077498</v>
      </c>
      <c r="K1872" s="12" t="s">
        <v>27</v>
      </c>
      <c r="L1872" s="13">
        <v>44331</v>
      </c>
      <c r="M1872" s="12" t="s">
        <v>54</v>
      </c>
      <c r="N1872" s="12" t="s">
        <v>27</v>
      </c>
      <c r="O1872" s="13">
        <v>44366</v>
      </c>
      <c r="P1872" s="12" t="s">
        <v>28</v>
      </c>
      <c r="Q1872" s="12" t="s">
        <v>30</v>
      </c>
      <c r="R1872" s="12"/>
      <c r="S1872" s="12"/>
    </row>
    <row r="1873" customFormat="1" spans="1:19">
      <c r="A1873" s="5">
        <v>1870</v>
      </c>
      <c r="B1873" s="5" t="s">
        <v>7653</v>
      </c>
      <c r="C1873" s="5"/>
      <c r="D1873" s="5" t="s">
        <v>333</v>
      </c>
      <c r="E1873" s="12" t="s">
        <v>7654</v>
      </c>
      <c r="F1873" s="12" t="s">
        <v>24</v>
      </c>
      <c r="G1873" s="12">
        <v>17</v>
      </c>
      <c r="H1873" s="12" t="s">
        <v>7655</v>
      </c>
      <c r="I1873" s="12" t="s">
        <v>7656</v>
      </c>
      <c r="J1873" s="12">
        <v>13471758519</v>
      </c>
      <c r="K1873" s="12" t="s">
        <v>27</v>
      </c>
      <c r="L1873" s="13">
        <v>44394</v>
      </c>
      <c r="M1873" s="12" t="s">
        <v>1347</v>
      </c>
      <c r="N1873" s="12" t="s">
        <v>30</v>
      </c>
      <c r="O1873" s="13"/>
      <c r="P1873" s="12"/>
      <c r="Q1873" s="12"/>
      <c r="R1873" s="12"/>
      <c r="S1873" s="12"/>
    </row>
    <row r="1874" customFormat="1" spans="1:19">
      <c r="A1874" s="5">
        <v>1871</v>
      </c>
      <c r="B1874" s="5" t="s">
        <v>7657</v>
      </c>
      <c r="C1874" s="5"/>
      <c r="D1874" s="5" t="s">
        <v>333</v>
      </c>
      <c r="E1874" s="12" t="s">
        <v>7658</v>
      </c>
      <c r="F1874" s="12" t="s">
        <v>24</v>
      </c>
      <c r="G1874" s="12">
        <v>17</v>
      </c>
      <c r="H1874" s="12" t="s">
        <v>2084</v>
      </c>
      <c r="I1874" s="12" t="s">
        <v>7659</v>
      </c>
      <c r="J1874" s="12">
        <v>13407753933</v>
      </c>
      <c r="K1874" s="12" t="s">
        <v>27</v>
      </c>
      <c r="L1874" s="13">
        <v>44399</v>
      </c>
      <c r="M1874" s="12" t="s">
        <v>68</v>
      </c>
      <c r="N1874" s="12" t="s">
        <v>30</v>
      </c>
      <c r="O1874" s="13"/>
      <c r="P1874" s="12"/>
      <c r="Q1874" s="12"/>
      <c r="R1874" s="12"/>
      <c r="S1874" s="12"/>
    </row>
    <row r="1875" customFormat="1" spans="1:19">
      <c r="A1875" s="5">
        <v>1872</v>
      </c>
      <c r="B1875" s="5" t="s">
        <v>7660</v>
      </c>
      <c r="C1875" s="5"/>
      <c r="D1875" s="5" t="s">
        <v>333</v>
      </c>
      <c r="E1875" s="12" t="s">
        <v>7661</v>
      </c>
      <c r="F1875" s="12" t="s">
        <v>24</v>
      </c>
      <c r="G1875" s="12">
        <v>17</v>
      </c>
      <c r="H1875" s="12" t="s">
        <v>17774</v>
      </c>
      <c r="I1875" s="12" t="s">
        <v>7662</v>
      </c>
      <c r="J1875" s="12">
        <v>18978760363</v>
      </c>
      <c r="K1875" s="12" t="s">
        <v>27</v>
      </c>
      <c r="L1875" s="13">
        <v>44399</v>
      </c>
      <c r="M1875" s="12" t="s">
        <v>185</v>
      </c>
      <c r="N1875" s="12" t="s">
        <v>30</v>
      </c>
      <c r="O1875" s="13"/>
      <c r="P1875" s="12"/>
      <c r="Q1875" s="12"/>
      <c r="R1875" s="12"/>
      <c r="S1875" s="12"/>
    </row>
    <row r="1876" customFormat="1" spans="1:19">
      <c r="A1876" s="5">
        <v>1873</v>
      </c>
      <c r="B1876" s="5" t="s">
        <v>7663</v>
      </c>
      <c r="C1876" s="5"/>
      <c r="D1876" s="5" t="s">
        <v>333</v>
      </c>
      <c r="E1876" s="12" t="s">
        <v>7664</v>
      </c>
      <c r="F1876" s="12" t="s">
        <v>24</v>
      </c>
      <c r="G1876" s="12">
        <v>18</v>
      </c>
      <c r="H1876" s="12" t="s">
        <v>7665</v>
      </c>
      <c r="I1876" s="12" t="s">
        <v>4201</v>
      </c>
      <c r="J1876" s="12">
        <v>14736227651</v>
      </c>
      <c r="K1876" s="12" t="s">
        <v>27</v>
      </c>
      <c r="L1876" s="13">
        <v>44331</v>
      </c>
      <c r="M1876" s="12" t="s">
        <v>54</v>
      </c>
      <c r="N1876" s="12" t="s">
        <v>27</v>
      </c>
      <c r="O1876" s="13">
        <v>44366</v>
      </c>
      <c r="P1876" s="12" t="s">
        <v>28</v>
      </c>
      <c r="Q1876" s="12" t="s">
        <v>30</v>
      </c>
      <c r="R1876" s="12"/>
      <c r="S1876" s="12"/>
    </row>
    <row r="1877" customFormat="1" spans="1:19">
      <c r="A1877" s="5">
        <v>1874</v>
      </c>
      <c r="B1877" s="5" t="s">
        <v>7666</v>
      </c>
      <c r="C1877" s="5"/>
      <c r="D1877" s="5" t="s">
        <v>333</v>
      </c>
      <c r="E1877" s="12" t="s">
        <v>7667</v>
      </c>
      <c r="F1877" s="12" t="s">
        <v>24</v>
      </c>
      <c r="G1877" s="12">
        <v>17</v>
      </c>
      <c r="H1877" s="12" t="s">
        <v>17775</v>
      </c>
      <c r="I1877" s="12" t="s">
        <v>7669</v>
      </c>
      <c r="J1877" s="12">
        <v>13481866733</v>
      </c>
      <c r="K1877" s="12" t="s">
        <v>27</v>
      </c>
      <c r="L1877" s="13">
        <v>44395</v>
      </c>
      <c r="M1877" s="12" t="s">
        <v>28</v>
      </c>
      <c r="N1877" s="12" t="s">
        <v>30</v>
      </c>
      <c r="O1877" s="13"/>
      <c r="P1877" s="12"/>
      <c r="Q1877" s="12"/>
      <c r="R1877" s="12"/>
      <c r="S1877" s="12"/>
    </row>
    <row r="1878" customFormat="1" spans="1:19">
      <c r="A1878" s="5">
        <v>1875</v>
      </c>
      <c r="B1878" s="5" t="s">
        <v>7670</v>
      </c>
      <c r="C1878" s="5"/>
      <c r="D1878" s="5" t="s">
        <v>333</v>
      </c>
      <c r="E1878" s="12" t="s">
        <v>7671</v>
      </c>
      <c r="F1878" s="12" t="s">
        <v>24</v>
      </c>
      <c r="G1878" s="12">
        <v>15</v>
      </c>
      <c r="H1878" s="12" t="s">
        <v>17776</v>
      </c>
      <c r="I1878" s="12" t="s">
        <v>7672</v>
      </c>
      <c r="J1878" s="12">
        <v>18378887670</v>
      </c>
      <c r="K1878" s="12" t="s">
        <v>27</v>
      </c>
      <c r="L1878" s="13">
        <v>44396</v>
      </c>
      <c r="M1878" s="12" t="s">
        <v>185</v>
      </c>
      <c r="N1878" s="12" t="s">
        <v>30</v>
      </c>
      <c r="O1878" s="13"/>
      <c r="P1878" s="12"/>
      <c r="Q1878" s="12"/>
      <c r="R1878" s="12"/>
      <c r="S1878" s="12"/>
    </row>
    <row r="1879" customFormat="1" spans="1:19">
      <c r="A1879" s="5">
        <v>1876</v>
      </c>
      <c r="B1879" s="5" t="s">
        <v>7673</v>
      </c>
      <c r="C1879" s="5"/>
      <c r="D1879" s="5" t="s">
        <v>333</v>
      </c>
      <c r="E1879" s="12" t="s">
        <v>7674</v>
      </c>
      <c r="F1879" s="12" t="s">
        <v>143</v>
      </c>
      <c r="G1879" s="12">
        <v>17</v>
      </c>
      <c r="H1879" s="12" t="s">
        <v>622</v>
      </c>
      <c r="I1879" s="12" t="s">
        <v>7675</v>
      </c>
      <c r="J1879" s="12">
        <v>15878685981</v>
      </c>
      <c r="K1879" s="12" t="s">
        <v>27</v>
      </c>
      <c r="L1879" s="13">
        <v>44394</v>
      </c>
      <c r="M1879" s="12" t="s">
        <v>28</v>
      </c>
      <c r="N1879" s="12" t="s">
        <v>30</v>
      </c>
      <c r="O1879" s="13"/>
      <c r="P1879" s="12"/>
      <c r="Q1879" s="12"/>
      <c r="R1879" s="12"/>
      <c r="S1879" s="12"/>
    </row>
    <row r="1880" customFormat="1" spans="1:19">
      <c r="A1880" s="5">
        <v>1877</v>
      </c>
      <c r="B1880" s="5" t="s">
        <v>7676</v>
      </c>
      <c r="C1880" s="5"/>
      <c r="D1880" s="5" t="s">
        <v>333</v>
      </c>
      <c r="E1880" s="12" t="s">
        <v>7677</v>
      </c>
      <c r="F1880" s="12" t="s">
        <v>24</v>
      </c>
      <c r="G1880" s="12">
        <v>17</v>
      </c>
      <c r="H1880" s="12" t="s">
        <v>7678</v>
      </c>
      <c r="I1880" s="12" t="s">
        <v>7679</v>
      </c>
      <c r="J1880" s="12">
        <v>18407781930</v>
      </c>
      <c r="K1880" s="12" t="s">
        <v>27</v>
      </c>
      <c r="L1880" s="13">
        <v>44396</v>
      </c>
      <c r="M1880" s="12" t="s">
        <v>1288</v>
      </c>
      <c r="N1880" s="12" t="s">
        <v>30</v>
      </c>
      <c r="O1880" s="13"/>
      <c r="P1880" s="12"/>
      <c r="Q1880" s="12"/>
      <c r="R1880" s="12"/>
      <c r="S1880" s="12"/>
    </row>
    <row r="1881" customFormat="1" spans="1:19">
      <c r="A1881" s="5">
        <v>1878</v>
      </c>
      <c r="B1881" s="5" t="s">
        <v>7680</v>
      </c>
      <c r="C1881" s="5"/>
      <c r="D1881" s="5" t="s">
        <v>333</v>
      </c>
      <c r="E1881" s="12" t="s">
        <v>7681</v>
      </c>
      <c r="F1881" s="12" t="s">
        <v>143</v>
      </c>
      <c r="G1881" s="12">
        <v>18</v>
      </c>
      <c r="H1881" s="12" t="s">
        <v>17713</v>
      </c>
      <c r="I1881" s="12" t="s">
        <v>7682</v>
      </c>
      <c r="J1881" s="12">
        <v>13347685518</v>
      </c>
      <c r="K1881" s="12" t="s">
        <v>27</v>
      </c>
      <c r="L1881" s="13">
        <v>44331</v>
      </c>
      <c r="M1881" s="12" t="s">
        <v>54</v>
      </c>
      <c r="N1881" s="12" t="s">
        <v>27</v>
      </c>
      <c r="O1881" s="13">
        <v>44366</v>
      </c>
      <c r="P1881" s="12" t="s">
        <v>28</v>
      </c>
      <c r="Q1881" s="12" t="s">
        <v>30</v>
      </c>
      <c r="R1881" s="12"/>
      <c r="S1881" s="12"/>
    </row>
    <row r="1882" customFormat="1" spans="1:19">
      <c r="A1882" s="5">
        <v>1879</v>
      </c>
      <c r="B1882" s="5" t="s">
        <v>7683</v>
      </c>
      <c r="C1882" s="5"/>
      <c r="D1882" s="5" t="s">
        <v>333</v>
      </c>
      <c r="E1882" s="12" t="s">
        <v>7684</v>
      </c>
      <c r="F1882" s="12" t="s">
        <v>143</v>
      </c>
      <c r="G1882" s="12">
        <v>16</v>
      </c>
      <c r="H1882" s="12" t="s">
        <v>17777</v>
      </c>
      <c r="I1882" s="12" t="s">
        <v>7686</v>
      </c>
      <c r="J1882" s="12">
        <v>13691954308</v>
      </c>
      <c r="K1882" s="12" t="s">
        <v>27</v>
      </c>
      <c r="L1882" s="13">
        <v>44399</v>
      </c>
      <c r="M1882" s="12" t="s">
        <v>28</v>
      </c>
      <c r="N1882" s="12" t="s">
        <v>30</v>
      </c>
      <c r="O1882" s="13"/>
      <c r="P1882" s="12"/>
      <c r="Q1882" s="12"/>
      <c r="R1882" s="12"/>
      <c r="S1882" s="12"/>
    </row>
    <row r="1883" customFormat="1" spans="1:19">
      <c r="A1883" s="5">
        <v>1880</v>
      </c>
      <c r="B1883" s="5" t="s">
        <v>7687</v>
      </c>
      <c r="C1883" s="5"/>
      <c r="D1883" s="5" t="s">
        <v>333</v>
      </c>
      <c r="E1883" s="12" t="s">
        <v>7688</v>
      </c>
      <c r="F1883" s="12" t="s">
        <v>143</v>
      </c>
      <c r="G1883" s="12">
        <v>18</v>
      </c>
      <c r="H1883" s="12" t="s">
        <v>7689</v>
      </c>
      <c r="I1883" s="12" t="s">
        <v>7690</v>
      </c>
      <c r="J1883" s="12">
        <v>13768281263</v>
      </c>
      <c r="K1883" s="12" t="s">
        <v>27</v>
      </c>
      <c r="L1883" s="13">
        <v>44331</v>
      </c>
      <c r="M1883" s="12" t="s">
        <v>54</v>
      </c>
      <c r="N1883" s="12" t="s">
        <v>27</v>
      </c>
      <c r="O1883" s="13">
        <v>44366</v>
      </c>
      <c r="P1883" s="12" t="s">
        <v>28</v>
      </c>
      <c r="Q1883" s="12" t="s">
        <v>30</v>
      </c>
      <c r="R1883" s="12"/>
      <c r="S1883" s="12"/>
    </row>
    <row r="1884" customFormat="1" spans="1:19">
      <c r="A1884" s="5">
        <v>1881</v>
      </c>
      <c r="B1884" s="5" t="s">
        <v>7691</v>
      </c>
      <c r="C1884" s="5"/>
      <c r="D1884" s="5" t="s">
        <v>333</v>
      </c>
      <c r="E1884" s="12" t="s">
        <v>7692</v>
      </c>
      <c r="F1884" s="12" t="s">
        <v>143</v>
      </c>
      <c r="G1884" s="12">
        <v>17</v>
      </c>
      <c r="H1884" s="12" t="s">
        <v>6413</v>
      </c>
      <c r="I1884" s="12" t="s">
        <v>7693</v>
      </c>
      <c r="J1884" s="12">
        <v>15878686969</v>
      </c>
      <c r="K1884" s="12" t="s">
        <v>27</v>
      </c>
      <c r="L1884" s="13">
        <v>44396</v>
      </c>
      <c r="M1884" s="12" t="s">
        <v>68</v>
      </c>
      <c r="N1884" s="12" t="s">
        <v>30</v>
      </c>
      <c r="O1884" s="13"/>
      <c r="P1884" s="12"/>
      <c r="Q1884" s="12"/>
      <c r="R1884" s="12"/>
      <c r="S1884" s="12"/>
    </row>
    <row r="1885" customFormat="1" spans="1:19">
      <c r="A1885" s="5">
        <v>1882</v>
      </c>
      <c r="B1885" s="5" t="s">
        <v>7694</v>
      </c>
      <c r="C1885" s="5"/>
      <c r="D1885" s="5" t="s">
        <v>333</v>
      </c>
      <c r="E1885" s="12" t="s">
        <v>7695</v>
      </c>
      <c r="F1885" s="12" t="s">
        <v>143</v>
      </c>
      <c r="G1885" s="12">
        <v>17</v>
      </c>
      <c r="H1885" s="12" t="s">
        <v>7696</v>
      </c>
      <c r="I1885" s="12" t="s">
        <v>7697</v>
      </c>
      <c r="J1885" s="12">
        <v>18378899897</v>
      </c>
      <c r="K1885" s="12" t="s">
        <v>27</v>
      </c>
      <c r="L1885" s="13">
        <v>44399</v>
      </c>
      <c r="M1885" s="12" t="s">
        <v>3693</v>
      </c>
      <c r="N1885" s="12" t="s">
        <v>30</v>
      </c>
      <c r="O1885" s="13"/>
      <c r="P1885" s="12"/>
      <c r="Q1885" s="12"/>
      <c r="R1885" s="12"/>
      <c r="S1885" s="12"/>
    </row>
    <row r="1886" customFormat="1" spans="1:19">
      <c r="A1886" s="5">
        <v>1883</v>
      </c>
      <c r="B1886" s="5" t="s">
        <v>7698</v>
      </c>
      <c r="C1886" s="5"/>
      <c r="D1886" s="5" t="s">
        <v>333</v>
      </c>
      <c r="E1886" s="12" t="s">
        <v>7699</v>
      </c>
      <c r="F1886" s="12" t="s">
        <v>143</v>
      </c>
      <c r="G1886" s="12">
        <v>19</v>
      </c>
      <c r="H1886" s="12" t="s">
        <v>7700</v>
      </c>
      <c r="I1886" s="12" t="s">
        <v>7701</v>
      </c>
      <c r="J1886" s="12">
        <v>15078611951</v>
      </c>
      <c r="K1886" s="12" t="s">
        <v>27</v>
      </c>
      <c r="L1886" s="13">
        <v>44331</v>
      </c>
      <c r="M1886" s="12" t="s">
        <v>54</v>
      </c>
      <c r="N1886" s="12" t="s">
        <v>27</v>
      </c>
      <c r="O1886" s="13">
        <v>44366</v>
      </c>
      <c r="P1886" s="12" t="s">
        <v>28</v>
      </c>
      <c r="Q1886" s="12" t="s">
        <v>30</v>
      </c>
      <c r="R1886" s="12"/>
      <c r="S1886" s="12"/>
    </row>
    <row r="1887" customFormat="1" spans="1:19">
      <c r="A1887" s="5">
        <v>1884</v>
      </c>
      <c r="B1887" s="5" t="s">
        <v>7702</v>
      </c>
      <c r="C1887" s="5"/>
      <c r="D1887" s="5" t="s">
        <v>333</v>
      </c>
      <c r="E1887" s="12" t="s">
        <v>7703</v>
      </c>
      <c r="F1887" s="12" t="s">
        <v>143</v>
      </c>
      <c r="G1887" s="12">
        <v>17</v>
      </c>
      <c r="H1887" s="12" t="s">
        <v>7704</v>
      </c>
      <c r="I1887" s="12" t="s">
        <v>7705</v>
      </c>
      <c r="J1887" s="12">
        <v>18377822447</v>
      </c>
      <c r="K1887" s="12" t="s">
        <v>27</v>
      </c>
      <c r="L1887" s="13">
        <v>44394</v>
      </c>
      <c r="M1887" s="12" t="s">
        <v>28</v>
      </c>
      <c r="N1887" s="12" t="s">
        <v>30</v>
      </c>
      <c r="O1887" s="13"/>
      <c r="P1887" s="12"/>
      <c r="Q1887" s="12"/>
      <c r="R1887" s="12"/>
      <c r="S1887" s="12"/>
    </row>
    <row r="1888" customFormat="1" spans="1:19">
      <c r="A1888" s="5">
        <v>1885</v>
      </c>
      <c r="B1888" s="5" t="s">
        <v>7706</v>
      </c>
      <c r="C1888" s="5"/>
      <c r="D1888" s="5" t="s">
        <v>333</v>
      </c>
      <c r="E1888" s="12" t="s">
        <v>7707</v>
      </c>
      <c r="F1888" s="12" t="s">
        <v>24</v>
      </c>
      <c r="G1888" s="12">
        <v>17</v>
      </c>
      <c r="H1888" s="12" t="s">
        <v>17778</v>
      </c>
      <c r="I1888" s="12" t="s">
        <v>7708</v>
      </c>
      <c r="J1888" s="12">
        <v>18070811319</v>
      </c>
      <c r="K1888" s="12" t="s">
        <v>27</v>
      </c>
      <c r="L1888" s="13">
        <v>44395</v>
      </c>
      <c r="M1888" s="12" t="s">
        <v>98</v>
      </c>
      <c r="N1888" s="12" t="s">
        <v>27</v>
      </c>
      <c r="O1888" s="13">
        <v>44416</v>
      </c>
      <c r="P1888" s="12" t="s">
        <v>98</v>
      </c>
      <c r="Q1888" s="12" t="s">
        <v>30</v>
      </c>
      <c r="R1888" s="12"/>
      <c r="S1888" s="12"/>
    </row>
    <row r="1889" customFormat="1" spans="1:19">
      <c r="A1889" s="5">
        <v>1886</v>
      </c>
      <c r="B1889" s="5" t="s">
        <v>7709</v>
      </c>
      <c r="C1889" s="5"/>
      <c r="D1889" s="5" t="s">
        <v>333</v>
      </c>
      <c r="E1889" s="12" t="s">
        <v>7710</v>
      </c>
      <c r="F1889" s="12" t="s">
        <v>24</v>
      </c>
      <c r="G1889" s="12">
        <v>18</v>
      </c>
      <c r="H1889" s="12" t="s">
        <v>7711</v>
      </c>
      <c r="I1889" s="12" t="s">
        <v>7712</v>
      </c>
      <c r="J1889" s="12">
        <v>18778096248</v>
      </c>
      <c r="K1889" s="12" t="s">
        <v>27</v>
      </c>
      <c r="L1889" s="13">
        <v>44397</v>
      </c>
      <c r="M1889" s="12" t="s">
        <v>28</v>
      </c>
      <c r="N1889" s="12" t="s">
        <v>30</v>
      </c>
      <c r="O1889" s="13"/>
      <c r="P1889" s="12"/>
      <c r="Q1889" s="12"/>
      <c r="R1889" s="12"/>
      <c r="S1889" s="12"/>
    </row>
    <row r="1890" customFormat="1" spans="1:19">
      <c r="A1890" s="5">
        <v>1887</v>
      </c>
      <c r="B1890" s="5" t="s">
        <v>7713</v>
      </c>
      <c r="C1890" s="5"/>
      <c r="D1890" s="5" t="s">
        <v>333</v>
      </c>
      <c r="E1890" s="12" t="s">
        <v>2702</v>
      </c>
      <c r="F1890" s="12" t="s">
        <v>24</v>
      </c>
      <c r="G1890" s="12">
        <v>17</v>
      </c>
      <c r="H1890" s="12" t="s">
        <v>7714</v>
      </c>
      <c r="I1890" s="12" t="s">
        <v>7715</v>
      </c>
      <c r="J1890" s="12">
        <v>15777802897</v>
      </c>
      <c r="K1890" s="12" t="s">
        <v>27</v>
      </c>
      <c r="L1890" s="13">
        <v>44397</v>
      </c>
      <c r="M1890" s="12" t="s">
        <v>1303</v>
      </c>
      <c r="N1890" s="12" t="s">
        <v>30</v>
      </c>
      <c r="O1890" s="13"/>
      <c r="P1890" s="12"/>
      <c r="Q1890" s="12"/>
      <c r="R1890" s="12"/>
      <c r="S1890" s="12"/>
    </row>
    <row r="1891" customFormat="1" spans="1:19">
      <c r="A1891" s="5">
        <v>1888</v>
      </c>
      <c r="B1891" s="5" t="s">
        <v>7716</v>
      </c>
      <c r="C1891" s="5"/>
      <c r="D1891" s="5" t="s">
        <v>333</v>
      </c>
      <c r="E1891" s="12" t="s">
        <v>7717</v>
      </c>
      <c r="F1891" s="12" t="s">
        <v>24</v>
      </c>
      <c r="G1891" s="12">
        <v>18</v>
      </c>
      <c r="H1891" s="12" t="s">
        <v>7718</v>
      </c>
      <c r="I1891" s="12" t="s">
        <v>7719</v>
      </c>
      <c r="J1891" s="12">
        <v>18378897158</v>
      </c>
      <c r="K1891" s="12" t="s">
        <v>27</v>
      </c>
      <c r="L1891" s="13">
        <v>44331</v>
      </c>
      <c r="M1891" s="12" t="s">
        <v>54</v>
      </c>
      <c r="N1891" s="12" t="s">
        <v>27</v>
      </c>
      <c r="O1891" s="13">
        <v>44366</v>
      </c>
      <c r="P1891" s="12" t="s">
        <v>28</v>
      </c>
      <c r="Q1891" s="12" t="s">
        <v>30</v>
      </c>
      <c r="R1891" s="12"/>
      <c r="S1891" s="12"/>
    </row>
    <row r="1892" customFormat="1" spans="1:19">
      <c r="A1892" s="5">
        <v>1889</v>
      </c>
      <c r="B1892" s="5" t="s">
        <v>7720</v>
      </c>
      <c r="C1892" s="5"/>
      <c r="D1892" s="5" t="s">
        <v>333</v>
      </c>
      <c r="E1892" s="12" t="s">
        <v>7721</v>
      </c>
      <c r="F1892" s="12" t="s">
        <v>24</v>
      </c>
      <c r="G1892" s="12">
        <v>18</v>
      </c>
      <c r="H1892" s="12" t="s">
        <v>7722</v>
      </c>
      <c r="I1892" s="12" t="s">
        <v>7723</v>
      </c>
      <c r="J1892" s="12">
        <v>13737981563</v>
      </c>
      <c r="K1892" s="12" t="s">
        <v>27</v>
      </c>
      <c r="L1892" s="13">
        <v>44354</v>
      </c>
      <c r="M1892" s="12" t="s">
        <v>1352</v>
      </c>
      <c r="N1892" s="12" t="s">
        <v>27</v>
      </c>
      <c r="O1892" s="13">
        <v>44390</v>
      </c>
      <c r="P1892" s="12" t="s">
        <v>28</v>
      </c>
      <c r="Q1892" s="12" t="s">
        <v>30</v>
      </c>
      <c r="R1892" s="12"/>
      <c r="S1892" s="12"/>
    </row>
    <row r="1893" customFormat="1" spans="1:19">
      <c r="A1893" s="5">
        <v>1890</v>
      </c>
      <c r="B1893" s="5" t="s">
        <v>7724</v>
      </c>
      <c r="C1893" s="5"/>
      <c r="D1893" s="5" t="s">
        <v>333</v>
      </c>
      <c r="E1893" s="12" t="s">
        <v>7725</v>
      </c>
      <c r="F1893" s="12" t="s">
        <v>24</v>
      </c>
      <c r="G1893" s="12">
        <v>18</v>
      </c>
      <c r="H1893" s="12" t="s">
        <v>17678</v>
      </c>
      <c r="I1893" s="12" t="s">
        <v>7726</v>
      </c>
      <c r="J1893" s="12">
        <v>18707785721</v>
      </c>
      <c r="K1893" s="12" t="s">
        <v>27</v>
      </c>
      <c r="L1893" s="13">
        <v>44394</v>
      </c>
      <c r="M1893" s="12" t="s">
        <v>28</v>
      </c>
      <c r="N1893" s="12" t="s">
        <v>30</v>
      </c>
      <c r="O1893" s="13"/>
      <c r="P1893" s="12"/>
      <c r="Q1893" s="12"/>
      <c r="R1893" s="12"/>
      <c r="S1893" s="12"/>
    </row>
    <row r="1894" customFormat="1" spans="1:19">
      <c r="A1894" s="5">
        <v>1891</v>
      </c>
      <c r="B1894" s="5" t="s">
        <v>7727</v>
      </c>
      <c r="C1894" s="5"/>
      <c r="D1894" s="5" t="s">
        <v>333</v>
      </c>
      <c r="E1894" s="12" t="s">
        <v>7728</v>
      </c>
      <c r="F1894" s="12" t="s">
        <v>24</v>
      </c>
      <c r="G1894" s="12">
        <v>17</v>
      </c>
      <c r="H1894" s="12" t="s">
        <v>17779</v>
      </c>
      <c r="I1894" s="12" t="s">
        <v>7730</v>
      </c>
      <c r="J1894" s="12">
        <v>14797768385</v>
      </c>
      <c r="K1894" s="12" t="s">
        <v>27</v>
      </c>
      <c r="L1894" s="13">
        <v>44395</v>
      </c>
      <c r="M1894" s="12" t="s">
        <v>28</v>
      </c>
      <c r="N1894" s="12" t="s">
        <v>30</v>
      </c>
      <c r="O1894" s="13"/>
      <c r="P1894" s="12"/>
      <c r="Q1894" s="12"/>
      <c r="R1894" s="12"/>
      <c r="S1894" s="12"/>
    </row>
    <row r="1895" customFormat="1" spans="1:19">
      <c r="A1895" s="5">
        <v>1892</v>
      </c>
      <c r="B1895" s="5" t="s">
        <v>7731</v>
      </c>
      <c r="C1895" s="5"/>
      <c r="D1895" s="5" t="s">
        <v>333</v>
      </c>
      <c r="E1895" s="12" t="s">
        <v>7732</v>
      </c>
      <c r="F1895" s="12" t="s">
        <v>24</v>
      </c>
      <c r="G1895" s="12">
        <v>18</v>
      </c>
      <c r="H1895" s="12" t="s">
        <v>17755</v>
      </c>
      <c r="I1895" s="12" t="s">
        <v>7733</v>
      </c>
      <c r="J1895" s="12">
        <v>18877841637</v>
      </c>
      <c r="K1895" s="12" t="s">
        <v>27</v>
      </c>
      <c r="L1895" s="13">
        <v>44386</v>
      </c>
      <c r="M1895" s="12" t="s">
        <v>98</v>
      </c>
      <c r="N1895" s="12" t="s">
        <v>27</v>
      </c>
      <c r="O1895" s="13">
        <v>44407</v>
      </c>
      <c r="P1895" s="12" t="s">
        <v>98</v>
      </c>
      <c r="Q1895" s="12" t="s">
        <v>30</v>
      </c>
      <c r="R1895" s="12"/>
      <c r="S1895" s="12"/>
    </row>
    <row r="1896" customFormat="1" spans="1:19">
      <c r="A1896" s="5">
        <v>1893</v>
      </c>
      <c r="B1896" s="5" t="s">
        <v>7734</v>
      </c>
      <c r="C1896" s="5"/>
      <c r="D1896" s="5" t="s">
        <v>333</v>
      </c>
      <c r="E1896" s="12" t="s">
        <v>7735</v>
      </c>
      <c r="F1896" s="12" t="s">
        <v>24</v>
      </c>
      <c r="G1896" s="12">
        <v>18</v>
      </c>
      <c r="H1896" s="12" t="s">
        <v>7736</v>
      </c>
      <c r="I1896" s="12" t="s">
        <v>7737</v>
      </c>
      <c r="J1896" s="12">
        <v>18278868321</v>
      </c>
      <c r="K1896" s="12" t="s">
        <v>27</v>
      </c>
      <c r="L1896" s="13">
        <v>44387</v>
      </c>
      <c r="M1896" s="12" t="s">
        <v>68</v>
      </c>
      <c r="N1896" s="12" t="s">
        <v>30</v>
      </c>
      <c r="O1896" s="13"/>
      <c r="P1896" s="12"/>
      <c r="Q1896" s="12"/>
      <c r="R1896" s="12"/>
      <c r="S1896" s="12"/>
    </row>
    <row r="1897" customFormat="1" spans="1:19">
      <c r="A1897" s="5">
        <v>1894</v>
      </c>
      <c r="B1897" s="5" t="s">
        <v>7738</v>
      </c>
      <c r="C1897" s="5"/>
      <c r="D1897" s="5" t="s">
        <v>333</v>
      </c>
      <c r="E1897" s="12" t="s">
        <v>7739</v>
      </c>
      <c r="F1897" s="12" t="s">
        <v>24</v>
      </c>
      <c r="G1897" s="12">
        <v>17</v>
      </c>
      <c r="H1897" s="12" t="s">
        <v>17780</v>
      </c>
      <c r="I1897" s="12" t="s">
        <v>7741</v>
      </c>
      <c r="J1897" s="12">
        <v>18378889189</v>
      </c>
      <c r="K1897" s="12" t="s">
        <v>27</v>
      </c>
      <c r="L1897" s="13">
        <v>44399</v>
      </c>
      <c r="M1897" s="12" t="s">
        <v>28</v>
      </c>
      <c r="N1897" s="12" t="s">
        <v>30</v>
      </c>
      <c r="O1897" s="13"/>
      <c r="P1897" s="12"/>
      <c r="Q1897" s="12"/>
      <c r="R1897" s="12"/>
      <c r="S1897" s="12"/>
    </row>
    <row r="1898" customFormat="1" spans="1:19">
      <c r="A1898" s="5">
        <v>1895</v>
      </c>
      <c r="B1898" s="5" t="s">
        <v>7742</v>
      </c>
      <c r="C1898" s="5"/>
      <c r="D1898" s="5" t="s">
        <v>333</v>
      </c>
      <c r="E1898" s="12" t="s">
        <v>7743</v>
      </c>
      <c r="F1898" s="12" t="s">
        <v>24</v>
      </c>
      <c r="G1898" s="12">
        <v>17</v>
      </c>
      <c r="H1898" s="12" t="s">
        <v>7744</v>
      </c>
      <c r="I1898" s="12" t="s">
        <v>7745</v>
      </c>
      <c r="J1898" s="12">
        <v>15007807518</v>
      </c>
      <c r="K1898" s="12" t="s">
        <v>27</v>
      </c>
      <c r="L1898" s="13">
        <v>44402</v>
      </c>
      <c r="M1898" s="12" t="s">
        <v>54</v>
      </c>
      <c r="N1898" s="12" t="s">
        <v>30</v>
      </c>
      <c r="O1898" s="13"/>
      <c r="P1898" s="12"/>
      <c r="Q1898" s="12"/>
      <c r="R1898" s="12"/>
      <c r="S1898" s="12"/>
    </row>
    <row r="1899" customFormat="1" spans="1:19">
      <c r="A1899" s="5">
        <v>1896</v>
      </c>
      <c r="B1899" s="5" t="s">
        <v>7746</v>
      </c>
      <c r="C1899" s="5"/>
      <c r="D1899" s="5" t="s">
        <v>333</v>
      </c>
      <c r="E1899" s="12" t="s">
        <v>7747</v>
      </c>
      <c r="F1899" s="12" t="s">
        <v>24</v>
      </c>
      <c r="G1899" s="12">
        <v>18</v>
      </c>
      <c r="H1899" s="12" t="s">
        <v>7748</v>
      </c>
      <c r="I1899" s="12" t="s">
        <v>7749</v>
      </c>
      <c r="J1899" s="12">
        <v>18278828009</v>
      </c>
      <c r="K1899" s="12" t="s">
        <v>27</v>
      </c>
      <c r="L1899" s="13">
        <v>44331</v>
      </c>
      <c r="M1899" s="12" t="s">
        <v>54</v>
      </c>
      <c r="N1899" s="12" t="s">
        <v>27</v>
      </c>
      <c r="O1899" s="13">
        <v>44366</v>
      </c>
      <c r="P1899" s="12" t="s">
        <v>28</v>
      </c>
      <c r="Q1899" s="12" t="s">
        <v>30</v>
      </c>
      <c r="R1899" s="12"/>
      <c r="S1899" s="12"/>
    </row>
    <row r="1900" customFormat="1" spans="1:19">
      <c r="A1900" s="5">
        <v>1897</v>
      </c>
      <c r="B1900" s="5" t="s">
        <v>7750</v>
      </c>
      <c r="C1900" s="5"/>
      <c r="D1900" s="5" t="s">
        <v>333</v>
      </c>
      <c r="E1900" s="12" t="s">
        <v>7751</v>
      </c>
      <c r="F1900" s="12" t="s">
        <v>24</v>
      </c>
      <c r="G1900" s="12">
        <v>17</v>
      </c>
      <c r="H1900" s="12" t="s">
        <v>7752</v>
      </c>
      <c r="I1900" s="12" t="s">
        <v>109</v>
      </c>
      <c r="J1900" s="12">
        <v>13877896590</v>
      </c>
      <c r="K1900" s="12" t="s">
        <v>27</v>
      </c>
      <c r="L1900" s="13">
        <v>44394</v>
      </c>
      <c r="M1900" s="12" t="s">
        <v>28</v>
      </c>
      <c r="N1900" s="12" t="s">
        <v>30</v>
      </c>
      <c r="O1900" s="13"/>
      <c r="P1900" s="12"/>
      <c r="Q1900" s="12"/>
      <c r="R1900" s="12"/>
      <c r="S1900" s="12"/>
    </row>
    <row r="1901" customFormat="1" spans="1:19">
      <c r="A1901" s="5">
        <v>1898</v>
      </c>
      <c r="B1901" s="5" t="s">
        <v>7037</v>
      </c>
      <c r="C1901" s="5"/>
      <c r="D1901" s="5" t="s">
        <v>333</v>
      </c>
      <c r="E1901" s="12" t="s">
        <v>7038</v>
      </c>
      <c r="F1901" s="12" t="s">
        <v>24</v>
      </c>
      <c r="G1901" s="12">
        <v>17</v>
      </c>
      <c r="H1901" s="12" t="s">
        <v>17781</v>
      </c>
      <c r="I1901" s="12" t="s">
        <v>7754</v>
      </c>
      <c r="J1901" s="12">
        <v>18907789830</v>
      </c>
      <c r="K1901" s="12" t="s">
        <v>27</v>
      </c>
      <c r="L1901" s="13">
        <v>44404</v>
      </c>
      <c r="M1901" s="12" t="s">
        <v>28</v>
      </c>
      <c r="N1901" s="12" t="s">
        <v>30</v>
      </c>
      <c r="O1901" s="13"/>
      <c r="P1901" s="12"/>
      <c r="Q1901" s="12"/>
      <c r="R1901" s="12"/>
      <c r="S1901" s="12"/>
    </row>
    <row r="1902" customFormat="1" spans="1:19">
      <c r="A1902" s="5">
        <v>1899</v>
      </c>
      <c r="B1902" s="5" t="s">
        <v>7755</v>
      </c>
      <c r="C1902" s="5"/>
      <c r="D1902" s="5" t="s">
        <v>333</v>
      </c>
      <c r="E1902" s="12" t="s">
        <v>7756</v>
      </c>
      <c r="F1902" s="12" t="s">
        <v>143</v>
      </c>
      <c r="G1902" s="12">
        <v>17</v>
      </c>
      <c r="H1902" s="12" t="s">
        <v>7757</v>
      </c>
      <c r="I1902" s="12" t="s">
        <v>7758</v>
      </c>
      <c r="J1902" s="12">
        <v>15878846277</v>
      </c>
      <c r="K1902" s="12" t="s">
        <v>27</v>
      </c>
      <c r="L1902" s="13">
        <v>44395</v>
      </c>
      <c r="M1902" s="12" t="s">
        <v>28</v>
      </c>
      <c r="N1902" s="12" t="s">
        <v>30</v>
      </c>
      <c r="O1902" s="13"/>
      <c r="P1902" s="12"/>
      <c r="Q1902" s="12"/>
      <c r="R1902" s="12" t="s">
        <v>7759</v>
      </c>
      <c r="S1902" s="12"/>
    </row>
    <row r="1903" customFormat="1" spans="1:19">
      <c r="A1903" s="5">
        <v>1900</v>
      </c>
      <c r="B1903" s="5" t="s">
        <v>7760</v>
      </c>
      <c r="C1903" s="5"/>
      <c r="D1903" s="5" t="s">
        <v>333</v>
      </c>
      <c r="E1903" s="12" t="s">
        <v>7761</v>
      </c>
      <c r="F1903" s="12" t="s">
        <v>143</v>
      </c>
      <c r="G1903" s="12">
        <v>17</v>
      </c>
      <c r="H1903" s="12" t="s">
        <v>7762</v>
      </c>
      <c r="I1903" s="12" t="s">
        <v>7763</v>
      </c>
      <c r="J1903" s="12">
        <v>13324788106</v>
      </c>
      <c r="K1903" s="12" t="s">
        <v>27</v>
      </c>
      <c r="L1903" s="13">
        <v>44397</v>
      </c>
      <c r="M1903" s="12" t="s">
        <v>1347</v>
      </c>
      <c r="N1903" s="12" t="s">
        <v>30</v>
      </c>
      <c r="O1903" s="13"/>
      <c r="P1903" s="12"/>
      <c r="Q1903" s="12"/>
      <c r="R1903" s="12"/>
      <c r="S1903" s="12"/>
    </row>
    <row r="1904" customFormat="1" spans="1:19">
      <c r="A1904" s="5">
        <v>1901</v>
      </c>
      <c r="B1904" s="5" t="s">
        <v>7764</v>
      </c>
      <c r="C1904" s="5"/>
      <c r="D1904" s="5" t="s">
        <v>333</v>
      </c>
      <c r="E1904" s="12" t="s">
        <v>7765</v>
      </c>
      <c r="F1904" s="12" t="s">
        <v>143</v>
      </c>
      <c r="G1904" s="12">
        <v>16</v>
      </c>
      <c r="H1904" s="12" t="s">
        <v>17781</v>
      </c>
      <c r="I1904" s="12" t="s">
        <v>7766</v>
      </c>
      <c r="J1904" s="12">
        <v>15177915153</v>
      </c>
      <c r="K1904" s="12" t="s">
        <v>27</v>
      </c>
      <c r="L1904" s="13">
        <v>44397</v>
      </c>
      <c r="M1904" s="12" t="s">
        <v>3863</v>
      </c>
      <c r="N1904" s="12" t="s">
        <v>30</v>
      </c>
      <c r="O1904" s="13"/>
      <c r="P1904" s="12"/>
      <c r="Q1904" s="12"/>
      <c r="R1904" s="12"/>
      <c r="S1904" s="12"/>
    </row>
    <row r="1905" customFormat="1" spans="1:19">
      <c r="A1905" s="5">
        <v>1902</v>
      </c>
      <c r="B1905" s="5" t="s">
        <v>7767</v>
      </c>
      <c r="C1905" s="5"/>
      <c r="D1905" s="5" t="s">
        <v>333</v>
      </c>
      <c r="E1905" s="12" t="s">
        <v>7768</v>
      </c>
      <c r="F1905" s="12" t="s">
        <v>143</v>
      </c>
      <c r="G1905" s="12">
        <v>17</v>
      </c>
      <c r="H1905" s="12" t="s">
        <v>7769</v>
      </c>
      <c r="I1905" s="12" t="s">
        <v>7770</v>
      </c>
      <c r="J1905" s="12">
        <v>13617872349</v>
      </c>
      <c r="K1905" s="12" t="s">
        <v>27</v>
      </c>
      <c r="L1905" s="13">
        <v>44402</v>
      </c>
      <c r="M1905" s="12" t="s">
        <v>7771</v>
      </c>
      <c r="N1905" s="12" t="s">
        <v>30</v>
      </c>
      <c r="O1905" s="13"/>
      <c r="P1905" s="12"/>
      <c r="Q1905" s="12"/>
      <c r="R1905" s="12" t="s">
        <v>7772</v>
      </c>
      <c r="S1905" s="12"/>
    </row>
    <row r="1906" customFormat="1" spans="1:19">
      <c r="A1906" s="5">
        <v>1903</v>
      </c>
      <c r="B1906" s="5" t="s">
        <v>7773</v>
      </c>
      <c r="C1906" s="5"/>
      <c r="D1906" s="5" t="s">
        <v>333</v>
      </c>
      <c r="E1906" s="12" t="s">
        <v>7774</v>
      </c>
      <c r="F1906" s="12" t="s">
        <v>24</v>
      </c>
      <c r="G1906" s="12">
        <v>17</v>
      </c>
      <c r="H1906" s="12" t="s">
        <v>7775</v>
      </c>
      <c r="I1906" s="12" t="s">
        <v>7776</v>
      </c>
      <c r="J1906" s="12">
        <v>13481868412</v>
      </c>
      <c r="K1906" s="12" t="s">
        <v>27</v>
      </c>
      <c r="L1906" s="13">
        <v>44399</v>
      </c>
      <c r="M1906" s="12" t="s">
        <v>133</v>
      </c>
      <c r="N1906" s="12" t="s">
        <v>30</v>
      </c>
      <c r="O1906" s="13"/>
      <c r="P1906" s="12"/>
      <c r="Q1906" s="12"/>
      <c r="R1906" s="12"/>
      <c r="S1906" s="12"/>
    </row>
    <row r="1907" customFormat="1" spans="1:19">
      <c r="A1907" s="5">
        <v>1904</v>
      </c>
      <c r="B1907" s="5" t="s">
        <v>7777</v>
      </c>
      <c r="C1907" s="5"/>
      <c r="D1907" s="5" t="s">
        <v>333</v>
      </c>
      <c r="E1907" s="12" t="s">
        <v>7778</v>
      </c>
      <c r="F1907" s="12" t="s">
        <v>24</v>
      </c>
      <c r="G1907" s="12">
        <v>17</v>
      </c>
      <c r="H1907" s="12" t="s">
        <v>469</v>
      </c>
      <c r="I1907" s="12" t="s">
        <v>6598</v>
      </c>
      <c r="J1907" s="12">
        <v>17807782664</v>
      </c>
      <c r="K1907" s="12" t="s">
        <v>27</v>
      </c>
      <c r="L1907" s="13">
        <v>44394</v>
      </c>
      <c r="M1907" s="12" t="s">
        <v>1303</v>
      </c>
      <c r="N1907" s="12" t="s">
        <v>27</v>
      </c>
      <c r="O1907" s="13">
        <v>44415</v>
      </c>
      <c r="P1907" s="12" t="s">
        <v>1303</v>
      </c>
      <c r="Q1907" s="12" t="s">
        <v>30</v>
      </c>
      <c r="R1907" s="12"/>
      <c r="S1907" s="12"/>
    </row>
    <row r="1908" customFormat="1" spans="1:19">
      <c r="A1908" s="5">
        <v>1905</v>
      </c>
      <c r="B1908" s="5" t="s">
        <v>7779</v>
      </c>
      <c r="C1908" s="5"/>
      <c r="D1908" s="5" t="s">
        <v>333</v>
      </c>
      <c r="E1908" s="12" t="s">
        <v>7780</v>
      </c>
      <c r="F1908" s="12" t="s">
        <v>24</v>
      </c>
      <c r="G1908" s="12">
        <v>18</v>
      </c>
      <c r="H1908" s="12" t="s">
        <v>19253</v>
      </c>
      <c r="I1908" s="12" t="s">
        <v>7782</v>
      </c>
      <c r="J1908" s="12">
        <v>13407753082</v>
      </c>
      <c r="K1908" s="12" t="s">
        <v>27</v>
      </c>
      <c r="L1908" s="13">
        <v>44395</v>
      </c>
      <c r="M1908" s="12" t="s">
        <v>98</v>
      </c>
      <c r="N1908" s="12" t="s">
        <v>30</v>
      </c>
      <c r="O1908" s="13"/>
      <c r="P1908" s="12"/>
      <c r="Q1908" s="12"/>
      <c r="R1908" s="12"/>
      <c r="S1908" s="12"/>
    </row>
    <row r="1909" customFormat="1" spans="1:19">
      <c r="A1909" s="5">
        <v>1906</v>
      </c>
      <c r="B1909" s="5" t="s">
        <v>7783</v>
      </c>
      <c r="C1909" s="5"/>
      <c r="D1909" s="5" t="s">
        <v>333</v>
      </c>
      <c r="E1909" s="12" t="s">
        <v>7784</v>
      </c>
      <c r="F1909" s="12" t="s">
        <v>143</v>
      </c>
      <c r="G1909" s="12">
        <v>17</v>
      </c>
      <c r="H1909" s="12" t="s">
        <v>607</v>
      </c>
      <c r="I1909" s="12" t="s">
        <v>7785</v>
      </c>
      <c r="J1909" s="12">
        <v>15078612091</v>
      </c>
      <c r="K1909" s="12" t="s">
        <v>27</v>
      </c>
      <c r="L1909" s="13">
        <v>44397</v>
      </c>
      <c r="M1909" s="12" t="s">
        <v>1303</v>
      </c>
      <c r="N1909" s="12" t="s">
        <v>30</v>
      </c>
      <c r="O1909" s="13"/>
      <c r="P1909" s="12"/>
      <c r="Q1909" s="12"/>
      <c r="R1909" s="12"/>
      <c r="S1909" s="12"/>
    </row>
    <row r="1910" customFormat="1" spans="1:19">
      <c r="A1910" s="5">
        <v>1907</v>
      </c>
      <c r="B1910" s="5" t="s">
        <v>7786</v>
      </c>
      <c r="C1910" s="5"/>
      <c r="D1910" s="5" t="s">
        <v>333</v>
      </c>
      <c r="E1910" s="12" t="s">
        <v>7787</v>
      </c>
      <c r="F1910" s="12" t="s">
        <v>143</v>
      </c>
      <c r="G1910" s="12">
        <v>17</v>
      </c>
      <c r="H1910" s="12" t="s">
        <v>7788</v>
      </c>
      <c r="I1910" s="12" t="s">
        <v>7789</v>
      </c>
      <c r="J1910" s="12">
        <v>15177387902</v>
      </c>
      <c r="K1910" s="12" t="s">
        <v>27</v>
      </c>
      <c r="L1910" s="13">
        <v>44395</v>
      </c>
      <c r="M1910" s="12" t="s">
        <v>28</v>
      </c>
      <c r="N1910" s="12" t="s">
        <v>30</v>
      </c>
      <c r="O1910" s="13"/>
      <c r="P1910" s="12"/>
      <c r="Q1910" s="12"/>
      <c r="R1910" s="12" t="s">
        <v>7790</v>
      </c>
      <c r="S1910" s="12"/>
    </row>
    <row r="1911" customFormat="1" spans="1:19">
      <c r="A1911" s="5">
        <v>1908</v>
      </c>
      <c r="B1911" s="5" t="s">
        <v>7791</v>
      </c>
      <c r="C1911" s="5"/>
      <c r="D1911" s="5" t="s">
        <v>333</v>
      </c>
      <c r="E1911" s="12" t="s">
        <v>7792</v>
      </c>
      <c r="F1911" s="12" t="s">
        <v>24</v>
      </c>
      <c r="G1911" s="12">
        <v>17</v>
      </c>
      <c r="H1911" s="12" t="s">
        <v>17783</v>
      </c>
      <c r="I1911" s="12" t="s">
        <v>7793</v>
      </c>
      <c r="J1911" s="12">
        <v>15949327829</v>
      </c>
      <c r="K1911" s="12" t="s">
        <v>27</v>
      </c>
      <c r="L1911" s="13">
        <v>44395</v>
      </c>
      <c r="M1911" s="12" t="s">
        <v>98</v>
      </c>
      <c r="N1911" s="12" t="s">
        <v>30</v>
      </c>
      <c r="O1911" s="13"/>
      <c r="P1911" s="12"/>
      <c r="Q1911" s="12"/>
      <c r="R1911" s="12"/>
      <c r="S1911" s="12"/>
    </row>
    <row r="1912" customFormat="1" spans="1:19">
      <c r="A1912" s="5">
        <v>1909</v>
      </c>
      <c r="B1912" s="5" t="s">
        <v>7794</v>
      </c>
      <c r="C1912" s="5"/>
      <c r="D1912" s="5" t="s">
        <v>333</v>
      </c>
      <c r="E1912" s="12" t="s">
        <v>7795</v>
      </c>
      <c r="F1912" s="12" t="s">
        <v>24</v>
      </c>
      <c r="G1912" s="12">
        <v>19</v>
      </c>
      <c r="H1912" s="12" t="s">
        <v>7714</v>
      </c>
      <c r="I1912" s="12" t="s">
        <v>7796</v>
      </c>
      <c r="J1912" s="12">
        <v>18776810312</v>
      </c>
      <c r="K1912" s="12" t="s">
        <v>27</v>
      </c>
      <c r="L1912" s="13">
        <v>44331</v>
      </c>
      <c r="M1912" s="12" t="s">
        <v>54</v>
      </c>
      <c r="N1912" s="12" t="s">
        <v>27</v>
      </c>
      <c r="O1912" s="13">
        <v>44366</v>
      </c>
      <c r="P1912" s="12" t="s">
        <v>28</v>
      </c>
      <c r="Q1912" s="12" t="s">
        <v>30</v>
      </c>
      <c r="R1912" s="12"/>
      <c r="S1912" s="12"/>
    </row>
    <row r="1913" customFormat="1" spans="1:19">
      <c r="A1913" s="5">
        <v>1910</v>
      </c>
      <c r="B1913" s="5" t="s">
        <v>7797</v>
      </c>
      <c r="C1913" s="5"/>
      <c r="D1913" s="5" t="s">
        <v>333</v>
      </c>
      <c r="E1913" s="12" t="s">
        <v>7798</v>
      </c>
      <c r="F1913" s="12" t="s">
        <v>143</v>
      </c>
      <c r="G1913" s="12">
        <v>19</v>
      </c>
      <c r="H1913" s="12" t="s">
        <v>7799</v>
      </c>
      <c r="I1913" s="12" t="s">
        <v>7800</v>
      </c>
      <c r="J1913" s="12">
        <v>18277822159</v>
      </c>
      <c r="K1913" s="12" t="s">
        <v>27</v>
      </c>
      <c r="L1913" s="13">
        <v>44331</v>
      </c>
      <c r="M1913" s="12" t="s">
        <v>54</v>
      </c>
      <c r="N1913" s="12" t="s">
        <v>27</v>
      </c>
      <c r="O1913" s="13">
        <v>44366</v>
      </c>
      <c r="P1913" s="12" t="s">
        <v>28</v>
      </c>
      <c r="Q1913" s="12" t="s">
        <v>30</v>
      </c>
      <c r="R1913" s="12" t="s">
        <v>7801</v>
      </c>
      <c r="S1913" s="12"/>
    </row>
    <row r="1914" customFormat="1" spans="1:19">
      <c r="A1914" s="5">
        <v>1911</v>
      </c>
      <c r="B1914" s="5" t="s">
        <v>7802</v>
      </c>
      <c r="C1914" s="5"/>
      <c r="D1914" s="5" t="s">
        <v>333</v>
      </c>
      <c r="E1914" s="12" t="s">
        <v>7803</v>
      </c>
      <c r="F1914" s="12" t="s">
        <v>24</v>
      </c>
      <c r="G1914" s="12">
        <v>17</v>
      </c>
      <c r="H1914" s="12" t="s">
        <v>17784</v>
      </c>
      <c r="I1914" s="12" t="s">
        <v>7805</v>
      </c>
      <c r="J1914" s="12">
        <v>13036988067</v>
      </c>
      <c r="K1914" s="12" t="s">
        <v>27</v>
      </c>
      <c r="L1914" s="13">
        <v>44406</v>
      </c>
      <c r="M1914" s="12" t="s">
        <v>28</v>
      </c>
      <c r="N1914" s="12" t="s">
        <v>30</v>
      </c>
      <c r="O1914" s="13"/>
      <c r="P1914" s="12"/>
      <c r="Q1914" s="12"/>
      <c r="R1914" s="12" t="s">
        <v>7806</v>
      </c>
      <c r="S1914" s="12"/>
    </row>
    <row r="1915" customFormat="1" spans="1:19">
      <c r="A1915" s="5">
        <v>1912</v>
      </c>
      <c r="B1915" s="5" t="s">
        <v>7807</v>
      </c>
      <c r="C1915" s="5"/>
      <c r="D1915" s="5" t="s">
        <v>333</v>
      </c>
      <c r="E1915" s="12" t="s">
        <v>7808</v>
      </c>
      <c r="F1915" s="12" t="s">
        <v>24</v>
      </c>
      <c r="G1915" s="12">
        <v>18</v>
      </c>
      <c r="H1915" s="12" t="s">
        <v>4019</v>
      </c>
      <c r="I1915" s="12" t="s">
        <v>7809</v>
      </c>
      <c r="J1915" s="12">
        <v>13471848128</v>
      </c>
      <c r="K1915" s="12" t="s">
        <v>27</v>
      </c>
      <c r="L1915" s="13">
        <v>44395</v>
      </c>
      <c r="M1915" s="12" t="s">
        <v>2747</v>
      </c>
      <c r="N1915" s="12" t="s">
        <v>27</v>
      </c>
      <c r="O1915" s="13">
        <v>44416</v>
      </c>
      <c r="P1915" s="12" t="s">
        <v>2747</v>
      </c>
      <c r="Q1915" s="12" t="s">
        <v>30</v>
      </c>
      <c r="R1915" s="12"/>
      <c r="S1915" s="12"/>
    </row>
    <row r="1916" customFormat="1" spans="1:19">
      <c r="A1916" s="5">
        <v>1913</v>
      </c>
      <c r="B1916" s="5" t="s">
        <v>7810</v>
      </c>
      <c r="C1916" s="5"/>
      <c r="D1916" s="5" t="s">
        <v>333</v>
      </c>
      <c r="E1916" s="12" t="s">
        <v>7811</v>
      </c>
      <c r="F1916" s="12" t="s">
        <v>143</v>
      </c>
      <c r="G1916" s="12">
        <v>22</v>
      </c>
      <c r="H1916" s="12" t="s">
        <v>7812</v>
      </c>
      <c r="I1916" s="12" t="s">
        <v>7813</v>
      </c>
      <c r="J1916" s="12">
        <v>18877843861</v>
      </c>
      <c r="K1916" s="12" t="s">
        <v>27</v>
      </c>
      <c r="L1916" s="13">
        <v>44331</v>
      </c>
      <c r="M1916" s="12" t="s">
        <v>54</v>
      </c>
      <c r="N1916" s="12" t="s">
        <v>27</v>
      </c>
      <c r="O1916" s="13">
        <v>44366</v>
      </c>
      <c r="P1916" s="12" t="s">
        <v>28</v>
      </c>
      <c r="Q1916" s="12" t="s">
        <v>30</v>
      </c>
      <c r="R1916" s="12"/>
      <c r="S1916" s="12"/>
    </row>
    <row r="1917" customFormat="1" spans="1:19">
      <c r="A1917" s="5">
        <v>1914</v>
      </c>
      <c r="B1917" s="5" t="s">
        <v>7814</v>
      </c>
      <c r="C1917" s="5"/>
      <c r="D1917" s="5" t="s">
        <v>333</v>
      </c>
      <c r="E1917" s="12" t="s">
        <v>7815</v>
      </c>
      <c r="F1917" s="12" t="s">
        <v>24</v>
      </c>
      <c r="G1917" s="12">
        <v>18</v>
      </c>
      <c r="H1917" s="12" t="s">
        <v>2429</v>
      </c>
      <c r="I1917" s="12" t="s">
        <v>7816</v>
      </c>
      <c r="J1917" s="12">
        <v>15177385669</v>
      </c>
      <c r="K1917" s="12" t="s">
        <v>27</v>
      </c>
      <c r="L1917" s="13">
        <v>44331</v>
      </c>
      <c r="M1917" s="12" t="s">
        <v>54</v>
      </c>
      <c r="N1917" s="12" t="s">
        <v>27</v>
      </c>
      <c r="O1917" s="13">
        <v>44366</v>
      </c>
      <c r="P1917" s="12" t="s">
        <v>28</v>
      </c>
      <c r="Q1917" s="12" t="s">
        <v>30</v>
      </c>
      <c r="R1917" s="12"/>
      <c r="S1917" s="12"/>
    </row>
    <row r="1918" customFormat="1" spans="1:19">
      <c r="A1918" s="5">
        <v>1915</v>
      </c>
      <c r="B1918" s="5" t="s">
        <v>7817</v>
      </c>
      <c r="C1918" s="5"/>
      <c r="D1918" s="5" t="s">
        <v>333</v>
      </c>
      <c r="E1918" s="12" t="s">
        <v>7818</v>
      </c>
      <c r="F1918" s="12" t="s">
        <v>24</v>
      </c>
      <c r="G1918" s="12">
        <v>18</v>
      </c>
      <c r="H1918" s="12" t="s">
        <v>17925</v>
      </c>
      <c r="I1918" s="12" t="s">
        <v>7820</v>
      </c>
      <c r="J1918" s="12">
        <v>18176119066</v>
      </c>
      <c r="K1918" s="12" t="s">
        <v>27</v>
      </c>
      <c r="L1918" s="13">
        <v>44408</v>
      </c>
      <c r="M1918" s="12" t="s">
        <v>185</v>
      </c>
      <c r="N1918" s="12" t="s">
        <v>30</v>
      </c>
      <c r="O1918" s="13"/>
      <c r="P1918" s="12"/>
      <c r="Q1918" s="12"/>
      <c r="R1918" s="12"/>
      <c r="S1918" s="12"/>
    </row>
    <row r="1919" customFormat="1" spans="1:19">
      <c r="A1919" s="5">
        <v>1916</v>
      </c>
      <c r="B1919" s="5" t="s">
        <v>7821</v>
      </c>
      <c r="C1919" s="5"/>
      <c r="D1919" s="5" t="s">
        <v>333</v>
      </c>
      <c r="E1919" s="12" t="s">
        <v>7822</v>
      </c>
      <c r="F1919" s="12" t="s">
        <v>24</v>
      </c>
      <c r="G1919" s="12">
        <v>19</v>
      </c>
      <c r="H1919" s="12" t="s">
        <v>19254</v>
      </c>
      <c r="I1919" s="12" t="s">
        <v>7824</v>
      </c>
      <c r="J1919" s="12">
        <v>15277857253</v>
      </c>
      <c r="K1919" s="12" t="s">
        <v>27</v>
      </c>
      <c r="L1919" s="13">
        <v>44331</v>
      </c>
      <c r="M1919" s="12" t="s">
        <v>54</v>
      </c>
      <c r="N1919" s="12" t="s">
        <v>27</v>
      </c>
      <c r="O1919" s="13">
        <v>44366</v>
      </c>
      <c r="P1919" s="12" t="s">
        <v>28</v>
      </c>
      <c r="Q1919" s="12" t="s">
        <v>30</v>
      </c>
      <c r="R1919" s="12"/>
      <c r="S1919" s="12"/>
    </row>
    <row r="1920" customFormat="1" spans="1:19">
      <c r="A1920" s="5">
        <v>1917</v>
      </c>
      <c r="B1920" s="5" t="s">
        <v>7825</v>
      </c>
      <c r="C1920" s="5"/>
      <c r="D1920" s="5" t="s">
        <v>333</v>
      </c>
      <c r="E1920" s="12" t="s">
        <v>7826</v>
      </c>
      <c r="F1920" s="12" t="s">
        <v>24</v>
      </c>
      <c r="G1920" s="12">
        <v>23</v>
      </c>
      <c r="H1920" s="12" t="s">
        <v>7827</v>
      </c>
      <c r="I1920" s="12" t="s">
        <v>7828</v>
      </c>
      <c r="J1920" s="12">
        <v>18176755906</v>
      </c>
      <c r="K1920" s="12" t="s">
        <v>27</v>
      </c>
      <c r="L1920" s="13">
        <v>44331</v>
      </c>
      <c r="M1920" s="12" t="s">
        <v>54</v>
      </c>
      <c r="N1920" s="12" t="s">
        <v>27</v>
      </c>
      <c r="O1920" s="13">
        <v>44366</v>
      </c>
      <c r="P1920" s="12" t="s">
        <v>28</v>
      </c>
      <c r="Q1920" s="12" t="s">
        <v>30</v>
      </c>
      <c r="R1920" s="12"/>
      <c r="S1920" s="12"/>
    </row>
    <row r="1921" customFormat="1" spans="1:19">
      <c r="A1921" s="5">
        <v>1918</v>
      </c>
      <c r="B1921" s="5" t="s">
        <v>7829</v>
      </c>
      <c r="C1921" s="5"/>
      <c r="D1921" s="5" t="s">
        <v>333</v>
      </c>
      <c r="E1921" s="12" t="s">
        <v>7830</v>
      </c>
      <c r="F1921" s="12" t="s">
        <v>24</v>
      </c>
      <c r="G1921" s="12">
        <v>19</v>
      </c>
      <c r="H1921" s="12" t="s">
        <v>7831</v>
      </c>
      <c r="I1921" s="12" t="s">
        <v>7832</v>
      </c>
      <c r="J1921" s="12">
        <v>18378890304</v>
      </c>
      <c r="K1921" s="12" t="s">
        <v>27</v>
      </c>
      <c r="L1921" s="13">
        <v>44331</v>
      </c>
      <c r="M1921" s="12" t="s">
        <v>54</v>
      </c>
      <c r="N1921" s="12" t="s">
        <v>27</v>
      </c>
      <c r="O1921" s="13">
        <v>44366</v>
      </c>
      <c r="P1921" s="12" t="s">
        <v>28</v>
      </c>
      <c r="Q1921" s="12"/>
      <c r="R1921" s="12"/>
      <c r="S1921" s="12"/>
    </row>
    <row r="1922" customFormat="1" spans="1:19">
      <c r="A1922" s="5">
        <v>1919</v>
      </c>
      <c r="B1922" s="5" t="s">
        <v>7833</v>
      </c>
      <c r="C1922" s="5"/>
      <c r="D1922" s="5" t="s">
        <v>333</v>
      </c>
      <c r="E1922" s="12" t="s">
        <v>7834</v>
      </c>
      <c r="F1922" s="12" t="s">
        <v>143</v>
      </c>
      <c r="G1922" s="12">
        <v>17</v>
      </c>
      <c r="H1922" s="12" t="s">
        <v>17785</v>
      </c>
      <c r="I1922" s="12" t="s">
        <v>7835</v>
      </c>
      <c r="J1922" s="12">
        <v>19127212192</v>
      </c>
      <c r="K1922" s="12" t="s">
        <v>27</v>
      </c>
      <c r="L1922" s="13">
        <v>44395</v>
      </c>
      <c r="M1922" s="12" t="s">
        <v>28</v>
      </c>
      <c r="N1922" s="12" t="s">
        <v>30</v>
      </c>
      <c r="O1922" s="13"/>
      <c r="P1922" s="12"/>
      <c r="Q1922" s="12"/>
      <c r="R1922" s="12"/>
      <c r="S1922" s="12"/>
    </row>
    <row r="1923" customFormat="1" spans="1:19">
      <c r="A1923" s="5">
        <v>1920</v>
      </c>
      <c r="B1923" s="5" t="s">
        <v>7836</v>
      </c>
      <c r="C1923" s="5"/>
      <c r="D1923" s="5" t="s">
        <v>333</v>
      </c>
      <c r="E1923" s="12" t="s">
        <v>1506</v>
      </c>
      <c r="F1923" s="12" t="s">
        <v>143</v>
      </c>
      <c r="G1923" s="12">
        <v>16</v>
      </c>
      <c r="H1923" s="12" t="s">
        <v>17786</v>
      </c>
      <c r="I1923" s="12" t="s">
        <v>7838</v>
      </c>
      <c r="J1923" s="12">
        <v>18889620153</v>
      </c>
      <c r="K1923" s="12" t="s">
        <v>27</v>
      </c>
      <c r="L1923" s="13">
        <v>44397</v>
      </c>
      <c r="M1923" s="12" t="s">
        <v>28</v>
      </c>
      <c r="N1923" s="12" t="s">
        <v>30</v>
      </c>
      <c r="O1923" s="13"/>
      <c r="P1923" s="12"/>
      <c r="Q1923" s="12"/>
      <c r="R1923" s="12"/>
      <c r="S1923" s="12"/>
    </row>
    <row r="1924" customFormat="1" spans="1:19">
      <c r="A1924" s="5">
        <v>1921</v>
      </c>
      <c r="B1924" s="5" t="s">
        <v>7839</v>
      </c>
      <c r="C1924" s="5"/>
      <c r="D1924" s="5" t="s">
        <v>333</v>
      </c>
      <c r="E1924" s="12" t="s">
        <v>7840</v>
      </c>
      <c r="F1924" s="12" t="s">
        <v>143</v>
      </c>
      <c r="G1924" s="12">
        <v>16</v>
      </c>
      <c r="H1924" s="12" t="s">
        <v>17787</v>
      </c>
      <c r="I1924" s="12" t="s">
        <v>7842</v>
      </c>
      <c r="J1924" s="12">
        <v>18877897382</v>
      </c>
      <c r="K1924" s="12" t="s">
        <v>27</v>
      </c>
      <c r="L1924" s="13">
        <v>44395</v>
      </c>
      <c r="M1924" s="12" t="s">
        <v>28</v>
      </c>
      <c r="N1924" s="12" t="s">
        <v>30</v>
      </c>
      <c r="O1924" s="13"/>
      <c r="P1924" s="12"/>
      <c r="Q1924" s="12"/>
      <c r="R1924" s="12"/>
      <c r="S1924" s="12"/>
    </row>
    <row r="1925" customFormat="1" spans="1:19">
      <c r="A1925" s="5">
        <v>1922</v>
      </c>
      <c r="B1925" s="5" t="s">
        <v>7843</v>
      </c>
      <c r="C1925" s="5"/>
      <c r="D1925" s="5" t="s">
        <v>333</v>
      </c>
      <c r="E1925" s="12" t="s">
        <v>7844</v>
      </c>
      <c r="F1925" s="12" t="s">
        <v>143</v>
      </c>
      <c r="G1925" s="12">
        <v>19</v>
      </c>
      <c r="H1925" s="12" t="s">
        <v>7845</v>
      </c>
      <c r="I1925" s="12" t="s">
        <v>7846</v>
      </c>
      <c r="J1925" s="12">
        <v>15811692988</v>
      </c>
      <c r="K1925" s="12" t="s">
        <v>27</v>
      </c>
      <c r="L1925" s="13">
        <v>44331</v>
      </c>
      <c r="M1925" s="12" t="s">
        <v>54</v>
      </c>
      <c r="N1925" s="12" t="s">
        <v>27</v>
      </c>
      <c r="O1925" s="13">
        <v>44366</v>
      </c>
      <c r="P1925" s="12" t="s">
        <v>28</v>
      </c>
      <c r="Q1925" s="12" t="s">
        <v>30</v>
      </c>
      <c r="R1925" s="12"/>
      <c r="S1925" s="12"/>
    </row>
    <row r="1926" customFormat="1" spans="1:19">
      <c r="A1926" s="5">
        <v>1923</v>
      </c>
      <c r="B1926" s="5" t="s">
        <v>7847</v>
      </c>
      <c r="C1926" s="5"/>
      <c r="D1926" s="5" t="s">
        <v>333</v>
      </c>
      <c r="E1926" s="12" t="s">
        <v>7848</v>
      </c>
      <c r="F1926" s="12" t="s">
        <v>24</v>
      </c>
      <c r="G1926" s="12">
        <v>17</v>
      </c>
      <c r="H1926" s="12" t="s">
        <v>17758</v>
      </c>
      <c r="I1926" s="12" t="s">
        <v>7849</v>
      </c>
      <c r="J1926" s="12">
        <v>18107886272</v>
      </c>
      <c r="K1926" s="12" t="s">
        <v>27</v>
      </c>
      <c r="L1926" s="13">
        <v>44401</v>
      </c>
      <c r="M1926" s="12" t="s">
        <v>28</v>
      </c>
      <c r="N1926" s="12" t="s">
        <v>30</v>
      </c>
      <c r="O1926" s="13"/>
      <c r="P1926" s="12"/>
      <c r="Q1926" s="12"/>
      <c r="R1926" s="12"/>
      <c r="S1926" s="12"/>
    </row>
    <row r="1927" customFormat="1" spans="1:19">
      <c r="A1927" s="5">
        <v>1924</v>
      </c>
      <c r="B1927" s="5" t="s">
        <v>7850</v>
      </c>
      <c r="C1927" s="5"/>
      <c r="D1927" s="5" t="s">
        <v>333</v>
      </c>
      <c r="E1927" s="12" t="s">
        <v>7851</v>
      </c>
      <c r="F1927" s="12" t="s">
        <v>24</v>
      </c>
      <c r="G1927" s="12">
        <v>19</v>
      </c>
      <c r="H1927" s="12" t="s">
        <v>19255</v>
      </c>
      <c r="I1927" s="12" t="s">
        <v>7852</v>
      </c>
      <c r="J1927" s="12">
        <v>13713731014</v>
      </c>
      <c r="K1927" s="12" t="s">
        <v>27</v>
      </c>
      <c r="L1927" s="13">
        <v>44331</v>
      </c>
      <c r="M1927" s="12" t="s">
        <v>54</v>
      </c>
      <c r="N1927" s="12" t="s">
        <v>27</v>
      </c>
      <c r="O1927" s="13">
        <v>44366</v>
      </c>
      <c r="P1927" s="12" t="s">
        <v>28</v>
      </c>
      <c r="Q1927" s="12" t="s">
        <v>30</v>
      </c>
      <c r="R1927" s="12"/>
      <c r="S1927" s="12"/>
    </row>
    <row r="1928" customFormat="1" spans="1:19">
      <c r="A1928" s="5">
        <v>1925</v>
      </c>
      <c r="B1928" s="5" t="s">
        <v>7853</v>
      </c>
      <c r="C1928" s="5"/>
      <c r="D1928" s="5" t="s">
        <v>333</v>
      </c>
      <c r="E1928" s="12" t="s">
        <v>7854</v>
      </c>
      <c r="F1928" s="12" t="s">
        <v>24</v>
      </c>
      <c r="G1928" s="12">
        <v>17</v>
      </c>
      <c r="H1928" s="12" t="s">
        <v>17788</v>
      </c>
      <c r="I1928" s="12" t="s">
        <v>7856</v>
      </c>
      <c r="J1928" s="12">
        <v>19877861370</v>
      </c>
      <c r="K1928" s="12" t="s">
        <v>27</v>
      </c>
      <c r="L1928" s="13">
        <v>44398</v>
      </c>
      <c r="M1928" s="12" t="s">
        <v>28</v>
      </c>
      <c r="N1928" s="12" t="s">
        <v>30</v>
      </c>
      <c r="O1928" s="13"/>
      <c r="P1928" s="12"/>
      <c r="Q1928" s="12"/>
      <c r="R1928" s="12"/>
      <c r="S1928" s="12"/>
    </row>
    <row r="1929" customFormat="1" spans="1:19">
      <c r="A1929" s="5">
        <v>1926</v>
      </c>
      <c r="B1929" s="5" t="s">
        <v>7857</v>
      </c>
      <c r="C1929" s="5"/>
      <c r="D1929" s="5" t="s">
        <v>333</v>
      </c>
      <c r="E1929" s="12" t="s">
        <v>7858</v>
      </c>
      <c r="F1929" s="12" t="s">
        <v>143</v>
      </c>
      <c r="G1929" s="12">
        <v>19</v>
      </c>
      <c r="H1929" s="12" t="s">
        <v>7859</v>
      </c>
      <c r="I1929" s="12" t="s">
        <v>7860</v>
      </c>
      <c r="J1929" s="12">
        <v>13367588575</v>
      </c>
      <c r="K1929" s="12" t="s">
        <v>27</v>
      </c>
      <c r="L1929" s="13">
        <v>44331</v>
      </c>
      <c r="M1929" s="12" t="s">
        <v>54</v>
      </c>
      <c r="N1929" s="12" t="s">
        <v>27</v>
      </c>
      <c r="O1929" s="13">
        <v>44366</v>
      </c>
      <c r="P1929" s="12" t="s">
        <v>28</v>
      </c>
      <c r="Q1929" s="12" t="s">
        <v>30</v>
      </c>
      <c r="R1929" s="12"/>
      <c r="S1929" s="12"/>
    </row>
    <row r="1930" customFormat="1" spans="1:19">
      <c r="A1930" s="5">
        <v>1927</v>
      </c>
      <c r="B1930" s="5" t="s">
        <v>7861</v>
      </c>
      <c r="C1930" s="5"/>
      <c r="D1930" s="5" t="s">
        <v>333</v>
      </c>
      <c r="E1930" s="12" t="s">
        <v>7862</v>
      </c>
      <c r="F1930" s="12" t="s">
        <v>143</v>
      </c>
      <c r="G1930" s="12">
        <v>18</v>
      </c>
      <c r="H1930" s="12" t="s">
        <v>19256</v>
      </c>
      <c r="I1930" s="12" t="s">
        <v>7864</v>
      </c>
      <c r="J1930" s="12">
        <v>18042803363</v>
      </c>
      <c r="K1930" s="12" t="s">
        <v>27</v>
      </c>
      <c r="L1930" s="13">
        <v>44331</v>
      </c>
      <c r="M1930" s="12" t="s">
        <v>54</v>
      </c>
      <c r="N1930" s="12" t="s">
        <v>27</v>
      </c>
      <c r="O1930" s="13">
        <v>44366</v>
      </c>
      <c r="P1930" s="12" t="s">
        <v>28</v>
      </c>
      <c r="Q1930" s="12" t="s">
        <v>30</v>
      </c>
      <c r="R1930" s="12"/>
      <c r="S1930" s="12"/>
    </row>
    <row r="1931" customFormat="1" spans="1:19">
      <c r="A1931" s="5">
        <v>1928</v>
      </c>
      <c r="B1931" s="5" t="s">
        <v>7865</v>
      </c>
      <c r="C1931" s="5"/>
      <c r="D1931" s="5" t="s">
        <v>333</v>
      </c>
      <c r="E1931" s="12" t="s">
        <v>7866</v>
      </c>
      <c r="F1931" s="12" t="s">
        <v>24</v>
      </c>
      <c r="G1931" s="12">
        <v>17</v>
      </c>
      <c r="H1931" s="12" t="s">
        <v>9986</v>
      </c>
      <c r="I1931" s="12" t="s">
        <v>1321</v>
      </c>
      <c r="J1931" s="12">
        <v>15296877518</v>
      </c>
      <c r="K1931" s="12" t="s">
        <v>27</v>
      </c>
      <c r="L1931" s="13">
        <v>44409</v>
      </c>
      <c r="M1931" s="12" t="s">
        <v>4547</v>
      </c>
      <c r="N1931" s="12" t="s">
        <v>30</v>
      </c>
      <c r="O1931" s="13"/>
      <c r="P1931" s="12"/>
      <c r="Q1931" s="12"/>
      <c r="R1931" s="12"/>
      <c r="S1931" s="12"/>
    </row>
    <row r="1932" customFormat="1" spans="1:19">
      <c r="A1932" s="5">
        <v>1929</v>
      </c>
      <c r="B1932" s="5" t="s">
        <v>7868</v>
      </c>
      <c r="C1932" s="5"/>
      <c r="D1932" s="5" t="s">
        <v>333</v>
      </c>
      <c r="E1932" s="12" t="s">
        <v>7869</v>
      </c>
      <c r="F1932" s="12" t="s">
        <v>24</v>
      </c>
      <c r="G1932" s="12">
        <v>17</v>
      </c>
      <c r="H1932" s="12" t="s">
        <v>6697</v>
      </c>
      <c r="I1932" s="12" t="s">
        <v>7870</v>
      </c>
      <c r="J1932" s="12">
        <v>13507783823</v>
      </c>
      <c r="K1932" s="12" t="s">
        <v>27</v>
      </c>
      <c r="L1932" s="13">
        <v>44402</v>
      </c>
      <c r="M1932" s="12" t="s">
        <v>54</v>
      </c>
      <c r="N1932" s="12" t="s">
        <v>30</v>
      </c>
      <c r="O1932" s="13"/>
      <c r="P1932" s="12"/>
      <c r="Q1932" s="12"/>
      <c r="R1932" s="12"/>
      <c r="S1932" s="12"/>
    </row>
    <row r="1933" customFormat="1" spans="1:19">
      <c r="A1933" s="5">
        <v>1930</v>
      </c>
      <c r="B1933" s="5" t="s">
        <v>7871</v>
      </c>
      <c r="C1933" s="5"/>
      <c r="D1933" s="5" t="s">
        <v>333</v>
      </c>
      <c r="E1933" s="12" t="s">
        <v>7872</v>
      </c>
      <c r="F1933" s="12" t="s">
        <v>24</v>
      </c>
      <c r="G1933" s="12">
        <v>17</v>
      </c>
      <c r="H1933" s="12" t="s">
        <v>4126</v>
      </c>
      <c r="I1933" s="12" t="s">
        <v>7873</v>
      </c>
      <c r="J1933" s="12">
        <v>15277848423</v>
      </c>
      <c r="K1933" s="12" t="s">
        <v>27</v>
      </c>
      <c r="L1933" s="13">
        <v>44396</v>
      </c>
      <c r="M1933" s="12" t="s">
        <v>68</v>
      </c>
      <c r="N1933" s="12" t="s">
        <v>30</v>
      </c>
      <c r="O1933" s="13"/>
      <c r="P1933" s="12"/>
      <c r="Q1933" s="12"/>
      <c r="R1933" s="12"/>
      <c r="S1933" s="12"/>
    </row>
    <row r="1934" customFormat="1" spans="1:19">
      <c r="A1934" s="5">
        <v>1931</v>
      </c>
      <c r="B1934" s="5" t="s">
        <v>7874</v>
      </c>
      <c r="C1934" s="5"/>
      <c r="D1934" s="5" t="s">
        <v>333</v>
      </c>
      <c r="E1934" s="12" t="s">
        <v>7875</v>
      </c>
      <c r="F1934" s="12" t="s">
        <v>143</v>
      </c>
      <c r="G1934" s="12">
        <v>17</v>
      </c>
      <c r="H1934" s="12" t="s">
        <v>7876</v>
      </c>
      <c r="I1934" s="12" t="s">
        <v>7877</v>
      </c>
      <c r="J1934" s="12">
        <v>19907881912</v>
      </c>
      <c r="K1934" s="12" t="s">
        <v>27</v>
      </c>
      <c r="L1934" s="13">
        <v>44398</v>
      </c>
      <c r="M1934" s="12" t="s">
        <v>1352</v>
      </c>
      <c r="N1934" s="12" t="s">
        <v>30</v>
      </c>
      <c r="O1934" s="13"/>
      <c r="P1934" s="12"/>
      <c r="Q1934" s="12"/>
      <c r="R1934" s="12"/>
      <c r="S1934" s="12"/>
    </row>
    <row r="1935" customFormat="1" spans="1:19">
      <c r="A1935" s="5">
        <v>1932</v>
      </c>
      <c r="B1935" s="5" t="s">
        <v>7878</v>
      </c>
      <c r="C1935" s="5"/>
      <c r="D1935" s="5" t="s">
        <v>333</v>
      </c>
      <c r="E1935" s="12" t="s">
        <v>2418</v>
      </c>
      <c r="F1935" s="12" t="s">
        <v>143</v>
      </c>
      <c r="G1935" s="12">
        <v>18</v>
      </c>
      <c r="H1935" s="12" t="s">
        <v>7879</v>
      </c>
      <c r="I1935" s="12" t="s">
        <v>7880</v>
      </c>
      <c r="J1935" s="12">
        <v>19978846465</v>
      </c>
      <c r="K1935" s="12" t="s">
        <v>27</v>
      </c>
      <c r="L1935" s="13">
        <v>44331</v>
      </c>
      <c r="M1935" s="12" t="s">
        <v>54</v>
      </c>
      <c r="N1935" s="12" t="s">
        <v>27</v>
      </c>
      <c r="O1935" s="13">
        <v>44427</v>
      </c>
      <c r="P1935" s="12" t="s">
        <v>28</v>
      </c>
      <c r="Q1935" s="12" t="s">
        <v>30</v>
      </c>
      <c r="R1935" s="12"/>
      <c r="S1935" s="12"/>
    </row>
    <row r="1936" customFormat="1" spans="1:19">
      <c r="A1936" s="5">
        <v>1933</v>
      </c>
      <c r="B1936" s="5" t="s">
        <v>7881</v>
      </c>
      <c r="C1936" s="5"/>
      <c r="D1936" s="5" t="s">
        <v>333</v>
      </c>
      <c r="E1936" s="12" t="s">
        <v>7882</v>
      </c>
      <c r="F1936" s="12" t="s">
        <v>143</v>
      </c>
      <c r="G1936" s="12">
        <v>20</v>
      </c>
      <c r="H1936" s="12" t="s">
        <v>19257</v>
      </c>
      <c r="I1936" s="12" t="s">
        <v>7884</v>
      </c>
      <c r="J1936" s="12">
        <v>18777846107</v>
      </c>
      <c r="K1936" s="12" t="s">
        <v>27</v>
      </c>
      <c r="L1936" s="13">
        <v>44331</v>
      </c>
      <c r="M1936" s="12" t="s">
        <v>54</v>
      </c>
      <c r="N1936" s="12" t="s">
        <v>27</v>
      </c>
      <c r="O1936" s="13">
        <v>44366</v>
      </c>
      <c r="P1936" s="12" t="s">
        <v>28</v>
      </c>
      <c r="Q1936" s="12" t="s">
        <v>30</v>
      </c>
      <c r="R1936" s="12"/>
      <c r="S1936" s="12"/>
    </row>
    <row r="1937" customFormat="1" spans="1:19">
      <c r="A1937" s="5">
        <v>1934</v>
      </c>
      <c r="B1937" s="5" t="s">
        <v>7885</v>
      </c>
      <c r="C1937" s="5"/>
      <c r="D1937" s="5" t="s">
        <v>333</v>
      </c>
      <c r="E1937" s="12" t="s">
        <v>7886</v>
      </c>
      <c r="F1937" s="12" t="s">
        <v>143</v>
      </c>
      <c r="G1937" s="12">
        <v>17</v>
      </c>
      <c r="H1937" s="12" t="s">
        <v>17789</v>
      </c>
      <c r="I1937" s="12" t="s">
        <v>7887</v>
      </c>
      <c r="J1937" s="12">
        <v>18278864389</v>
      </c>
      <c r="K1937" s="12" t="s">
        <v>27</v>
      </c>
      <c r="L1937" s="13">
        <v>44396</v>
      </c>
      <c r="M1937" s="12" t="s">
        <v>185</v>
      </c>
      <c r="N1937" s="12" t="s">
        <v>30</v>
      </c>
      <c r="O1937" s="13"/>
      <c r="P1937" s="12"/>
      <c r="Q1937" s="12"/>
      <c r="R1937" s="12"/>
      <c r="S1937" s="12"/>
    </row>
    <row r="1938" customFormat="1" spans="1:19">
      <c r="A1938" s="5">
        <v>1935</v>
      </c>
      <c r="B1938" s="5" t="s">
        <v>7888</v>
      </c>
      <c r="C1938" s="5"/>
      <c r="D1938" s="5" t="s">
        <v>339</v>
      </c>
      <c r="E1938" s="12" t="s">
        <v>7889</v>
      </c>
      <c r="F1938" s="12" t="s">
        <v>24</v>
      </c>
      <c r="G1938" s="12">
        <v>17</v>
      </c>
      <c r="H1938" s="12" t="s">
        <v>5001</v>
      </c>
      <c r="I1938" s="12" t="s">
        <v>7890</v>
      </c>
      <c r="J1938" s="12">
        <v>18176117889</v>
      </c>
      <c r="K1938" s="12" t="s">
        <v>27</v>
      </c>
      <c r="L1938" s="13" t="s">
        <v>7891</v>
      </c>
      <c r="M1938" s="12" t="s">
        <v>28</v>
      </c>
      <c r="N1938" s="12" t="s">
        <v>30</v>
      </c>
      <c r="O1938" s="13"/>
      <c r="P1938" s="12"/>
      <c r="Q1938" s="12"/>
      <c r="R1938" s="12"/>
      <c r="S1938" s="12"/>
    </row>
    <row r="1939" customFormat="1" spans="1:19">
      <c r="A1939" s="5">
        <v>1936</v>
      </c>
      <c r="B1939" s="5" t="s">
        <v>7892</v>
      </c>
      <c r="C1939" s="5"/>
      <c r="D1939" s="5" t="s">
        <v>339</v>
      </c>
      <c r="E1939" s="12" t="s">
        <v>224</v>
      </c>
      <c r="F1939" s="12" t="s">
        <v>143</v>
      </c>
      <c r="G1939" s="12">
        <v>18</v>
      </c>
      <c r="H1939" s="12" t="s">
        <v>19258</v>
      </c>
      <c r="I1939" s="12" t="s">
        <v>7893</v>
      </c>
      <c r="J1939" s="12">
        <v>13667780506</v>
      </c>
      <c r="K1939" s="12" t="s">
        <v>27</v>
      </c>
      <c r="L1939" s="13">
        <v>44331</v>
      </c>
      <c r="M1939" s="12" t="s">
        <v>54</v>
      </c>
      <c r="N1939" s="12" t="s">
        <v>27</v>
      </c>
      <c r="O1939" s="13">
        <v>44366</v>
      </c>
      <c r="P1939" s="12" t="s">
        <v>28</v>
      </c>
      <c r="Q1939" s="12"/>
      <c r="R1939" s="12"/>
      <c r="S1939" s="12"/>
    </row>
    <row r="1940" customFormat="1" spans="1:19">
      <c r="A1940" s="5">
        <v>1937</v>
      </c>
      <c r="B1940" s="5" t="s">
        <v>7894</v>
      </c>
      <c r="C1940" s="5"/>
      <c r="D1940" s="5" t="s">
        <v>339</v>
      </c>
      <c r="E1940" s="12" t="s">
        <v>7895</v>
      </c>
      <c r="F1940" s="12" t="s">
        <v>143</v>
      </c>
      <c r="G1940" s="12">
        <v>20</v>
      </c>
      <c r="H1940" s="12" t="s">
        <v>7896</v>
      </c>
      <c r="I1940" s="12" t="s">
        <v>7897</v>
      </c>
      <c r="J1940" s="12">
        <v>18176483151</v>
      </c>
      <c r="K1940" s="12" t="s">
        <v>27</v>
      </c>
      <c r="L1940" s="13">
        <v>44331</v>
      </c>
      <c r="M1940" s="12" t="s">
        <v>54</v>
      </c>
      <c r="N1940" s="12" t="s">
        <v>27</v>
      </c>
      <c r="O1940" s="13">
        <v>44366</v>
      </c>
      <c r="P1940" s="12" t="s">
        <v>28</v>
      </c>
      <c r="Q1940" s="12"/>
      <c r="R1940" s="12"/>
      <c r="S1940" s="12"/>
    </row>
    <row r="1941" customFormat="1" spans="1:19">
      <c r="A1941" s="5">
        <v>1938</v>
      </c>
      <c r="B1941" s="5" t="s">
        <v>7898</v>
      </c>
      <c r="C1941" s="5"/>
      <c r="D1941" s="5" t="s">
        <v>339</v>
      </c>
      <c r="E1941" s="12" t="s">
        <v>7899</v>
      </c>
      <c r="F1941" s="12" t="s">
        <v>143</v>
      </c>
      <c r="G1941" s="12">
        <v>17</v>
      </c>
      <c r="H1941" s="12" t="s">
        <v>17790</v>
      </c>
      <c r="I1941" s="12" t="s">
        <v>7901</v>
      </c>
      <c r="J1941" s="12">
        <v>18077893646</v>
      </c>
      <c r="K1941" s="12" t="s">
        <v>27</v>
      </c>
      <c r="L1941" s="13" t="s">
        <v>7902</v>
      </c>
      <c r="M1941" s="12" t="s">
        <v>28</v>
      </c>
      <c r="N1941" s="12" t="s">
        <v>30</v>
      </c>
      <c r="O1941" s="13"/>
      <c r="P1941" s="12"/>
      <c r="Q1941" s="12"/>
      <c r="R1941" s="12"/>
      <c r="S1941" s="12"/>
    </row>
    <row r="1942" customFormat="1" spans="1:19">
      <c r="A1942" s="5">
        <v>1939</v>
      </c>
      <c r="B1942" s="5" t="s">
        <v>7903</v>
      </c>
      <c r="C1942" s="5"/>
      <c r="D1942" s="5" t="s">
        <v>339</v>
      </c>
      <c r="E1942" s="12" t="s">
        <v>7904</v>
      </c>
      <c r="F1942" s="12" t="s">
        <v>143</v>
      </c>
      <c r="G1942" s="12">
        <v>18</v>
      </c>
      <c r="H1942" s="12" t="s">
        <v>3409</v>
      </c>
      <c r="I1942" s="12" t="s">
        <v>7905</v>
      </c>
      <c r="J1942" s="12">
        <v>17328125929</v>
      </c>
      <c r="K1942" s="12" t="s">
        <v>27</v>
      </c>
      <c r="L1942" s="13">
        <v>44397</v>
      </c>
      <c r="M1942" s="12" t="s">
        <v>1273</v>
      </c>
      <c r="N1942" s="12" t="s">
        <v>30</v>
      </c>
      <c r="O1942" s="13"/>
      <c r="P1942" s="12"/>
      <c r="Q1942" s="12"/>
      <c r="R1942" s="12"/>
      <c r="S1942" s="12"/>
    </row>
    <row r="1943" customFormat="1" spans="1:19">
      <c r="A1943" s="5">
        <v>1940</v>
      </c>
      <c r="B1943" s="5" t="s">
        <v>7906</v>
      </c>
      <c r="C1943" s="5"/>
      <c r="D1943" s="5" t="s">
        <v>339</v>
      </c>
      <c r="E1943" s="12" t="s">
        <v>7907</v>
      </c>
      <c r="F1943" s="12" t="s">
        <v>143</v>
      </c>
      <c r="G1943" s="12">
        <v>17</v>
      </c>
      <c r="H1943" s="12" t="s">
        <v>7908</v>
      </c>
      <c r="I1943" s="12" t="s">
        <v>5333</v>
      </c>
      <c r="J1943" s="12">
        <v>19127176217</v>
      </c>
      <c r="K1943" s="12" t="s">
        <v>27</v>
      </c>
      <c r="L1943" s="13" t="s">
        <v>7909</v>
      </c>
      <c r="M1943" s="12" t="s">
        <v>7910</v>
      </c>
      <c r="N1943" s="12" t="s">
        <v>30</v>
      </c>
      <c r="O1943" s="13"/>
      <c r="P1943" s="12"/>
      <c r="Q1943" s="12" t="s">
        <v>30</v>
      </c>
      <c r="R1943" s="12"/>
      <c r="S1943" s="12"/>
    </row>
    <row r="1944" customFormat="1" spans="1:19">
      <c r="A1944" s="5">
        <v>1941</v>
      </c>
      <c r="B1944" s="5" t="s">
        <v>7911</v>
      </c>
      <c r="C1944" s="5"/>
      <c r="D1944" s="5" t="s">
        <v>339</v>
      </c>
      <c r="E1944" s="12" t="s">
        <v>7912</v>
      </c>
      <c r="F1944" s="12" t="s">
        <v>143</v>
      </c>
      <c r="G1944" s="12">
        <v>18</v>
      </c>
      <c r="H1944" s="12" t="s">
        <v>3746</v>
      </c>
      <c r="I1944" s="12" t="s">
        <v>7913</v>
      </c>
      <c r="J1944" s="12">
        <v>18877898238</v>
      </c>
      <c r="K1944" s="12" t="s">
        <v>27</v>
      </c>
      <c r="L1944" s="13">
        <v>44396</v>
      </c>
      <c r="M1944" s="12" t="s">
        <v>68</v>
      </c>
      <c r="N1944" s="12" t="s">
        <v>30</v>
      </c>
      <c r="O1944" s="13"/>
      <c r="P1944" s="12"/>
      <c r="Q1944" s="12"/>
      <c r="R1944" s="12"/>
      <c r="S1944" s="12"/>
    </row>
    <row r="1945" customFormat="1" spans="1:19">
      <c r="A1945" s="5">
        <v>1942</v>
      </c>
      <c r="B1945" s="5" t="s">
        <v>7914</v>
      </c>
      <c r="C1945" s="5"/>
      <c r="D1945" s="5" t="s">
        <v>339</v>
      </c>
      <c r="E1945" s="12" t="s">
        <v>7915</v>
      </c>
      <c r="F1945" s="12" t="s">
        <v>24</v>
      </c>
      <c r="G1945" s="12">
        <v>17</v>
      </c>
      <c r="H1945" s="12" t="s">
        <v>7916</v>
      </c>
      <c r="I1945" s="12" t="s">
        <v>7917</v>
      </c>
      <c r="J1945" s="12">
        <v>19994531568</v>
      </c>
      <c r="K1945" s="12" t="s">
        <v>27</v>
      </c>
      <c r="L1945" s="13">
        <v>44395</v>
      </c>
      <c r="M1945" s="12" t="s">
        <v>1352</v>
      </c>
      <c r="N1945" s="12" t="s">
        <v>27</v>
      </c>
      <c r="O1945" s="13">
        <v>44416</v>
      </c>
      <c r="P1945" s="12" t="s">
        <v>1352</v>
      </c>
      <c r="Q1945" s="12" t="s">
        <v>30</v>
      </c>
      <c r="R1945" s="12"/>
      <c r="S1945" s="12"/>
    </row>
    <row r="1946" customFormat="1" spans="1:19">
      <c r="A1946" s="5">
        <v>1943</v>
      </c>
      <c r="B1946" s="5" t="s">
        <v>7918</v>
      </c>
      <c r="C1946" s="5"/>
      <c r="D1946" s="5" t="s">
        <v>339</v>
      </c>
      <c r="E1946" s="12" t="s">
        <v>7919</v>
      </c>
      <c r="F1946" s="12" t="s">
        <v>24</v>
      </c>
      <c r="G1946" s="12">
        <v>18</v>
      </c>
      <c r="H1946" s="12" t="s">
        <v>7920</v>
      </c>
      <c r="I1946" s="12" t="s">
        <v>7921</v>
      </c>
      <c r="J1946" s="12">
        <v>15107887708</v>
      </c>
      <c r="K1946" s="12" t="s">
        <v>27</v>
      </c>
      <c r="L1946" s="13">
        <v>44397</v>
      </c>
      <c r="M1946" s="12" t="s">
        <v>28</v>
      </c>
      <c r="N1946" s="12" t="s">
        <v>30</v>
      </c>
      <c r="O1946" s="13"/>
      <c r="P1946" s="12"/>
      <c r="Q1946" s="12"/>
      <c r="R1946" s="12"/>
      <c r="S1946" s="12"/>
    </row>
    <row r="1947" customFormat="1" spans="1:19">
      <c r="A1947" s="5">
        <v>1944</v>
      </c>
      <c r="B1947" s="5" t="s">
        <v>7922</v>
      </c>
      <c r="C1947" s="5"/>
      <c r="D1947" s="5" t="s">
        <v>339</v>
      </c>
      <c r="E1947" s="12" t="s">
        <v>7923</v>
      </c>
      <c r="F1947" s="12" t="s">
        <v>24</v>
      </c>
      <c r="G1947" s="12">
        <v>17</v>
      </c>
      <c r="H1947" s="12" t="s">
        <v>7924</v>
      </c>
      <c r="I1947" s="12" t="s">
        <v>7925</v>
      </c>
      <c r="J1947" s="12">
        <v>18176118495</v>
      </c>
      <c r="K1947" s="12" t="s">
        <v>27</v>
      </c>
      <c r="L1947" s="13">
        <v>44395</v>
      </c>
      <c r="M1947" s="12" t="s">
        <v>2747</v>
      </c>
      <c r="N1947" s="12" t="s">
        <v>30</v>
      </c>
      <c r="O1947" s="13"/>
      <c r="P1947" s="12"/>
      <c r="Q1947" s="12" t="s">
        <v>30</v>
      </c>
      <c r="R1947" s="12"/>
      <c r="S1947" s="12"/>
    </row>
    <row r="1948" customFormat="1" spans="1:19">
      <c r="A1948" s="5">
        <v>1945</v>
      </c>
      <c r="B1948" s="5" t="s">
        <v>7926</v>
      </c>
      <c r="C1948" s="5"/>
      <c r="D1948" s="5" t="s">
        <v>339</v>
      </c>
      <c r="E1948" s="12" t="s">
        <v>3449</v>
      </c>
      <c r="F1948" s="12" t="s">
        <v>143</v>
      </c>
      <c r="G1948" s="12">
        <v>17</v>
      </c>
      <c r="H1948" s="12" t="s">
        <v>7927</v>
      </c>
      <c r="I1948" s="12" t="s">
        <v>7928</v>
      </c>
      <c r="J1948" s="12">
        <v>18174936887</v>
      </c>
      <c r="K1948" s="12" t="s">
        <v>27</v>
      </c>
      <c r="L1948" s="13">
        <v>44396</v>
      </c>
      <c r="M1948" s="12" t="s">
        <v>133</v>
      </c>
      <c r="N1948" s="12" t="s">
        <v>30</v>
      </c>
      <c r="O1948" s="13"/>
      <c r="P1948" s="12"/>
      <c r="Q1948" s="12" t="s">
        <v>30</v>
      </c>
      <c r="R1948" s="12"/>
      <c r="S1948" s="12"/>
    </row>
    <row r="1949" customFormat="1" spans="1:19">
      <c r="A1949" s="5">
        <v>1946</v>
      </c>
      <c r="B1949" s="5" t="s">
        <v>7929</v>
      </c>
      <c r="C1949" s="5"/>
      <c r="D1949" s="5" t="s">
        <v>339</v>
      </c>
      <c r="E1949" s="5" t="s">
        <v>7930</v>
      </c>
      <c r="F1949" s="5" t="s">
        <v>143</v>
      </c>
      <c r="G1949" s="5">
        <v>17</v>
      </c>
      <c r="H1949" s="5" t="s">
        <v>4942</v>
      </c>
      <c r="I1949" s="5" t="s">
        <v>7931</v>
      </c>
      <c r="J1949" s="5">
        <v>13414879640</v>
      </c>
      <c r="K1949" s="5" t="s">
        <v>27</v>
      </c>
      <c r="L1949" s="10" t="s">
        <v>7932</v>
      </c>
      <c r="M1949" s="5" t="s">
        <v>6144</v>
      </c>
      <c r="N1949" s="5" t="s">
        <v>30</v>
      </c>
      <c r="O1949" s="10"/>
      <c r="P1949" s="5"/>
      <c r="Q1949" s="5" t="s">
        <v>30</v>
      </c>
      <c r="R1949" s="5"/>
      <c r="S1949" s="5"/>
    </row>
    <row r="1950" customFormat="1" spans="1:19">
      <c r="A1950" s="5">
        <v>1947</v>
      </c>
      <c r="B1950" s="5" t="s">
        <v>7933</v>
      </c>
      <c r="C1950" s="5"/>
      <c r="D1950" s="5" t="s">
        <v>339</v>
      </c>
      <c r="E1950" s="5" t="s">
        <v>7934</v>
      </c>
      <c r="F1950" s="5" t="s">
        <v>24</v>
      </c>
      <c r="G1950" s="5">
        <v>18</v>
      </c>
      <c r="H1950" s="5" t="s">
        <v>7935</v>
      </c>
      <c r="I1950" s="5" t="s">
        <v>7936</v>
      </c>
      <c r="J1950" s="5" t="s">
        <v>7937</v>
      </c>
      <c r="K1950" s="5" t="s">
        <v>27</v>
      </c>
      <c r="L1950" s="10">
        <v>44331</v>
      </c>
      <c r="M1950" s="5" t="s">
        <v>54</v>
      </c>
      <c r="N1950" s="5" t="s">
        <v>27</v>
      </c>
      <c r="O1950" s="10">
        <v>44366</v>
      </c>
      <c r="P1950" s="5" t="s">
        <v>28</v>
      </c>
      <c r="Q1950" s="5"/>
      <c r="R1950" s="5"/>
      <c r="S1950" s="5"/>
    </row>
    <row r="1951" customFormat="1" spans="1:19">
      <c r="A1951" s="5">
        <v>1948</v>
      </c>
      <c r="B1951" s="5" t="s">
        <v>7938</v>
      </c>
      <c r="C1951" s="5"/>
      <c r="D1951" s="5" t="s">
        <v>339</v>
      </c>
      <c r="E1951" s="5" t="s">
        <v>7939</v>
      </c>
      <c r="F1951" s="5" t="s">
        <v>24</v>
      </c>
      <c r="G1951" s="5">
        <v>17</v>
      </c>
      <c r="H1951" s="5" t="s">
        <v>7940</v>
      </c>
      <c r="I1951" s="5" t="s">
        <v>7941</v>
      </c>
      <c r="J1951" s="5">
        <v>13907888290</v>
      </c>
      <c r="K1951" s="5" t="s">
        <v>27</v>
      </c>
      <c r="L1951" s="10" t="s">
        <v>7942</v>
      </c>
      <c r="M1951" s="5" t="s">
        <v>7943</v>
      </c>
      <c r="N1951" s="5" t="s">
        <v>30</v>
      </c>
      <c r="O1951" s="10"/>
      <c r="P1951" s="5"/>
      <c r="Q1951" s="5"/>
      <c r="R1951" s="5"/>
      <c r="S1951" s="5"/>
    </row>
    <row r="1952" customFormat="1" spans="1:19">
      <c r="A1952" s="5">
        <v>1949</v>
      </c>
      <c r="B1952" s="5" t="s">
        <v>7944</v>
      </c>
      <c r="C1952" s="5"/>
      <c r="D1952" s="5" t="s">
        <v>339</v>
      </c>
      <c r="E1952" s="5" t="s">
        <v>7945</v>
      </c>
      <c r="F1952" s="5" t="s">
        <v>24</v>
      </c>
      <c r="G1952" s="5">
        <v>20</v>
      </c>
      <c r="H1952" s="5" t="s">
        <v>19261</v>
      </c>
      <c r="I1952" s="5" t="s">
        <v>7947</v>
      </c>
      <c r="J1952" s="5">
        <v>15014021412</v>
      </c>
      <c r="K1952" s="5" t="s">
        <v>27</v>
      </c>
      <c r="L1952" s="10">
        <v>44331</v>
      </c>
      <c r="M1952" s="5" t="s">
        <v>54</v>
      </c>
      <c r="N1952" s="5" t="s">
        <v>27</v>
      </c>
      <c r="O1952" s="10">
        <v>44366</v>
      </c>
      <c r="P1952" s="5" t="s">
        <v>28</v>
      </c>
      <c r="Q1952" s="5"/>
      <c r="R1952" s="5"/>
      <c r="S1952" s="5"/>
    </row>
    <row r="1953" customFormat="1" spans="1:19">
      <c r="A1953" s="5">
        <v>1950</v>
      </c>
      <c r="B1953" s="5" t="s">
        <v>7948</v>
      </c>
      <c r="C1953" s="5"/>
      <c r="D1953" s="5" t="s">
        <v>339</v>
      </c>
      <c r="E1953" s="5" t="s">
        <v>7949</v>
      </c>
      <c r="F1953" s="5" t="s">
        <v>143</v>
      </c>
      <c r="G1953" s="5">
        <v>16</v>
      </c>
      <c r="H1953" s="5" t="s">
        <v>7950</v>
      </c>
      <c r="I1953" s="5" t="s">
        <v>7951</v>
      </c>
      <c r="J1953" s="5" t="s">
        <v>7952</v>
      </c>
      <c r="K1953" s="5" t="s">
        <v>27</v>
      </c>
      <c r="L1953" s="10" t="s">
        <v>7953</v>
      </c>
      <c r="M1953" s="5" t="s">
        <v>1352</v>
      </c>
      <c r="N1953" s="5" t="s">
        <v>30</v>
      </c>
      <c r="O1953" s="10"/>
      <c r="P1953" s="5"/>
      <c r="Q1953" s="5"/>
      <c r="R1953" s="5"/>
      <c r="S1953" s="5"/>
    </row>
    <row r="1954" customFormat="1" spans="1:19">
      <c r="A1954" s="5">
        <v>1951</v>
      </c>
      <c r="B1954" s="5" t="s">
        <v>7954</v>
      </c>
      <c r="C1954" s="5"/>
      <c r="D1954" s="5" t="s">
        <v>339</v>
      </c>
      <c r="E1954" s="5" t="s">
        <v>7955</v>
      </c>
      <c r="F1954" s="5" t="s">
        <v>24</v>
      </c>
      <c r="G1954" s="5">
        <v>18</v>
      </c>
      <c r="H1954" s="5" t="s">
        <v>7956</v>
      </c>
      <c r="I1954" s="5" t="s">
        <v>7957</v>
      </c>
      <c r="J1954" s="5">
        <v>18378895765</v>
      </c>
      <c r="K1954" s="5" t="s">
        <v>27</v>
      </c>
      <c r="L1954" s="10">
        <v>44331</v>
      </c>
      <c r="M1954" s="5" t="s">
        <v>54</v>
      </c>
      <c r="N1954" s="5" t="s">
        <v>27</v>
      </c>
      <c r="O1954" s="10">
        <v>44366</v>
      </c>
      <c r="P1954" s="5" t="s">
        <v>28</v>
      </c>
      <c r="Q1954" s="5"/>
      <c r="R1954" s="5"/>
      <c r="S1954" s="5"/>
    </row>
    <row r="1955" customFormat="1" spans="1:19">
      <c r="A1955" s="5">
        <v>1952</v>
      </c>
      <c r="B1955" s="5" t="s">
        <v>7958</v>
      </c>
      <c r="C1955" s="5"/>
      <c r="D1955" s="5" t="s">
        <v>339</v>
      </c>
      <c r="E1955" s="5" t="s">
        <v>7959</v>
      </c>
      <c r="F1955" s="5" t="s">
        <v>143</v>
      </c>
      <c r="G1955" s="5">
        <v>16</v>
      </c>
      <c r="H1955" s="5" t="s">
        <v>118</v>
      </c>
      <c r="I1955" s="5" t="s">
        <v>6847</v>
      </c>
      <c r="J1955" s="5">
        <v>13737941771</v>
      </c>
      <c r="K1955" s="5" t="s">
        <v>27</v>
      </c>
      <c r="L1955" s="10">
        <v>44394</v>
      </c>
      <c r="M1955" s="5" t="s">
        <v>1217</v>
      </c>
      <c r="N1955" s="5" t="s">
        <v>27</v>
      </c>
      <c r="O1955" s="10">
        <v>44416</v>
      </c>
      <c r="P1955" s="5" t="s">
        <v>1217</v>
      </c>
      <c r="Q1955" s="5" t="s">
        <v>30</v>
      </c>
      <c r="R1955" s="5"/>
      <c r="S1955" s="5"/>
    </row>
    <row r="1956" customFormat="1" spans="1:19">
      <c r="A1956" s="5">
        <v>1953</v>
      </c>
      <c r="B1956" s="5" t="s">
        <v>7960</v>
      </c>
      <c r="C1956" s="5"/>
      <c r="D1956" s="5" t="s">
        <v>339</v>
      </c>
      <c r="E1956" s="5" t="s">
        <v>7961</v>
      </c>
      <c r="F1956" s="5" t="s">
        <v>24</v>
      </c>
      <c r="G1956" s="5">
        <v>16</v>
      </c>
      <c r="H1956" s="5" t="s">
        <v>1750</v>
      </c>
      <c r="I1956" s="5" t="s">
        <v>7962</v>
      </c>
      <c r="J1956" s="5">
        <v>18172473896</v>
      </c>
      <c r="K1956" s="5" t="s">
        <v>27</v>
      </c>
      <c r="L1956" s="10">
        <v>44395</v>
      </c>
      <c r="M1956" s="5" t="s">
        <v>28</v>
      </c>
      <c r="N1956" s="5" t="s">
        <v>30</v>
      </c>
      <c r="O1956" s="10"/>
      <c r="P1956" s="5"/>
      <c r="Q1956" s="5" t="s">
        <v>30</v>
      </c>
      <c r="R1956" s="5" t="s">
        <v>7963</v>
      </c>
      <c r="S1956" s="5"/>
    </row>
    <row r="1957" customFormat="1" spans="1:19">
      <c r="A1957" s="5">
        <v>1954</v>
      </c>
      <c r="B1957" s="5" t="s">
        <v>7964</v>
      </c>
      <c r="C1957" s="5"/>
      <c r="D1957" s="5" t="s">
        <v>339</v>
      </c>
      <c r="E1957" s="5" t="s">
        <v>7965</v>
      </c>
      <c r="F1957" s="5" t="s">
        <v>24</v>
      </c>
      <c r="G1957" s="5">
        <v>18</v>
      </c>
      <c r="H1957" s="5" t="s">
        <v>6084</v>
      </c>
      <c r="I1957" s="5" t="s">
        <v>4489</v>
      </c>
      <c r="J1957" s="5">
        <v>18977893370</v>
      </c>
      <c r="K1957" s="5" t="s">
        <v>27</v>
      </c>
      <c r="L1957" s="10">
        <v>44331</v>
      </c>
      <c r="M1957" s="5" t="s">
        <v>54</v>
      </c>
      <c r="N1957" s="5" t="s">
        <v>27</v>
      </c>
      <c r="O1957" s="10">
        <v>44366</v>
      </c>
      <c r="P1957" s="5" t="s">
        <v>28</v>
      </c>
      <c r="Q1957" s="5"/>
      <c r="R1957" s="5"/>
      <c r="S1957" s="5"/>
    </row>
    <row r="1958" customFormat="1" spans="1:19">
      <c r="A1958" s="5">
        <v>1955</v>
      </c>
      <c r="B1958" s="5" t="s">
        <v>7966</v>
      </c>
      <c r="C1958" s="5"/>
      <c r="D1958" s="5" t="s">
        <v>339</v>
      </c>
      <c r="E1958" s="5" t="s">
        <v>7967</v>
      </c>
      <c r="F1958" s="5" t="s">
        <v>24</v>
      </c>
      <c r="G1958" s="5">
        <v>17</v>
      </c>
      <c r="H1958" s="5" t="s">
        <v>7968</v>
      </c>
      <c r="I1958" s="5" t="s">
        <v>7969</v>
      </c>
      <c r="J1958" s="5">
        <v>13481849070</v>
      </c>
      <c r="K1958" s="5" t="s">
        <v>27</v>
      </c>
      <c r="L1958" s="10" t="s">
        <v>7970</v>
      </c>
      <c r="M1958" s="5" t="s">
        <v>3693</v>
      </c>
      <c r="N1958" s="5" t="s">
        <v>30</v>
      </c>
      <c r="O1958" s="10"/>
      <c r="P1958" s="5"/>
      <c r="Q1958" s="5" t="s">
        <v>30</v>
      </c>
      <c r="R1958" s="5"/>
      <c r="S1958" s="5"/>
    </row>
    <row r="1959" customFormat="1" spans="1:19">
      <c r="A1959" s="5">
        <v>1956</v>
      </c>
      <c r="B1959" s="5" t="s">
        <v>7971</v>
      </c>
      <c r="C1959" s="5"/>
      <c r="D1959" s="5" t="s">
        <v>339</v>
      </c>
      <c r="E1959" s="5" t="s">
        <v>7972</v>
      </c>
      <c r="F1959" s="5" t="s">
        <v>24</v>
      </c>
      <c r="G1959" s="5">
        <v>17</v>
      </c>
      <c r="H1959" s="5" t="s">
        <v>7973</v>
      </c>
      <c r="I1959" s="5" t="s">
        <v>7974</v>
      </c>
      <c r="J1959" s="5" t="s">
        <v>7975</v>
      </c>
      <c r="K1959" s="5" t="s">
        <v>27</v>
      </c>
      <c r="L1959" s="10" t="s">
        <v>7976</v>
      </c>
      <c r="M1959" s="5" t="s">
        <v>54</v>
      </c>
      <c r="N1959" s="5" t="s">
        <v>30</v>
      </c>
      <c r="O1959" s="10"/>
      <c r="P1959" s="5"/>
      <c r="Q1959" s="5"/>
      <c r="R1959" s="5"/>
      <c r="S1959" s="5"/>
    </row>
    <row r="1960" customFormat="1" spans="1:19">
      <c r="A1960" s="5">
        <v>1957</v>
      </c>
      <c r="B1960" s="5" t="s">
        <v>7977</v>
      </c>
      <c r="C1960" s="5"/>
      <c r="D1960" s="5" t="s">
        <v>339</v>
      </c>
      <c r="E1960" s="5" t="s">
        <v>7978</v>
      </c>
      <c r="F1960" s="5" t="s">
        <v>24</v>
      </c>
      <c r="G1960" s="5">
        <v>17</v>
      </c>
      <c r="H1960" s="5" t="s">
        <v>17747</v>
      </c>
      <c r="I1960" s="5" t="s">
        <v>7979</v>
      </c>
      <c r="J1960" s="5">
        <v>18174939930</v>
      </c>
      <c r="K1960" s="5" t="s">
        <v>27</v>
      </c>
      <c r="L1960" s="10">
        <v>44414</v>
      </c>
      <c r="M1960" s="5" t="s">
        <v>7980</v>
      </c>
      <c r="N1960" s="5" t="s">
        <v>30</v>
      </c>
      <c r="O1960" s="10"/>
      <c r="P1960" s="5"/>
      <c r="Q1960" s="5" t="s">
        <v>30</v>
      </c>
      <c r="R1960" s="5"/>
      <c r="S1960" s="5"/>
    </row>
    <row r="1961" customFormat="1" spans="1:19">
      <c r="A1961" s="5">
        <v>1958</v>
      </c>
      <c r="B1961" s="5" t="s">
        <v>7981</v>
      </c>
      <c r="C1961" s="5"/>
      <c r="D1961" s="5" t="s">
        <v>339</v>
      </c>
      <c r="E1961" s="5" t="s">
        <v>7982</v>
      </c>
      <c r="F1961" s="5" t="s">
        <v>143</v>
      </c>
      <c r="G1961" s="5">
        <v>17</v>
      </c>
      <c r="H1961" s="5" t="s">
        <v>4094</v>
      </c>
      <c r="I1961" s="5" t="s">
        <v>7983</v>
      </c>
      <c r="J1961" s="5">
        <v>18070861715</v>
      </c>
      <c r="K1961" s="5" t="s">
        <v>27</v>
      </c>
      <c r="L1961" s="10">
        <v>44394</v>
      </c>
      <c r="M1961" s="5" t="s">
        <v>28</v>
      </c>
      <c r="N1961" s="5" t="s">
        <v>27</v>
      </c>
      <c r="O1961" s="10">
        <v>44415</v>
      </c>
      <c r="P1961" s="5" t="s">
        <v>7984</v>
      </c>
      <c r="Q1961" s="5" t="s">
        <v>30</v>
      </c>
      <c r="R1961" s="5"/>
      <c r="S1961" s="5"/>
    </row>
    <row r="1962" customFormat="1" spans="1:19">
      <c r="A1962" s="5">
        <v>1959</v>
      </c>
      <c r="B1962" s="5" t="s">
        <v>7985</v>
      </c>
      <c r="C1962" s="5"/>
      <c r="D1962" s="5" t="s">
        <v>339</v>
      </c>
      <c r="E1962" s="5" t="s">
        <v>7986</v>
      </c>
      <c r="F1962" s="5" t="s">
        <v>143</v>
      </c>
      <c r="G1962" s="5">
        <v>16</v>
      </c>
      <c r="H1962" s="5" t="s">
        <v>2553</v>
      </c>
      <c r="I1962" s="5" t="s">
        <v>2554</v>
      </c>
      <c r="J1962" s="5">
        <v>15977838201</v>
      </c>
      <c r="K1962" s="5" t="s">
        <v>27</v>
      </c>
      <c r="L1962" s="10">
        <v>44396</v>
      </c>
      <c r="M1962" s="5" t="s">
        <v>2747</v>
      </c>
      <c r="N1962" s="5" t="s">
        <v>30</v>
      </c>
      <c r="O1962" s="10"/>
      <c r="P1962" s="5"/>
      <c r="Q1962" s="5" t="s">
        <v>30</v>
      </c>
      <c r="R1962" s="5"/>
      <c r="S1962" s="5"/>
    </row>
    <row r="1963" customFormat="1" spans="1:19">
      <c r="A1963" s="5">
        <v>1960</v>
      </c>
      <c r="B1963" s="5" t="s">
        <v>7987</v>
      </c>
      <c r="C1963" s="5"/>
      <c r="D1963" s="5" t="s">
        <v>339</v>
      </c>
      <c r="E1963" s="5" t="s">
        <v>7988</v>
      </c>
      <c r="F1963" s="5" t="s">
        <v>24</v>
      </c>
      <c r="G1963" s="5">
        <v>18</v>
      </c>
      <c r="H1963" s="5" t="s">
        <v>7989</v>
      </c>
      <c r="I1963" s="5" t="s">
        <v>7990</v>
      </c>
      <c r="J1963" s="5" t="s">
        <v>7991</v>
      </c>
      <c r="K1963" s="5" t="s">
        <v>27</v>
      </c>
      <c r="L1963" s="10">
        <v>44331</v>
      </c>
      <c r="M1963" s="5" t="s">
        <v>54</v>
      </c>
      <c r="N1963" s="5" t="s">
        <v>27</v>
      </c>
      <c r="O1963" s="10">
        <v>44366</v>
      </c>
      <c r="P1963" s="5" t="s">
        <v>28</v>
      </c>
      <c r="Q1963" s="5"/>
      <c r="R1963" s="5"/>
      <c r="S1963" s="5"/>
    </row>
    <row r="1964" customFormat="1" spans="1:19">
      <c r="A1964" s="5">
        <v>1961</v>
      </c>
      <c r="B1964" s="5" t="s">
        <v>7992</v>
      </c>
      <c r="C1964" s="5"/>
      <c r="D1964" s="5" t="s">
        <v>339</v>
      </c>
      <c r="E1964" s="5" t="s">
        <v>7993</v>
      </c>
      <c r="F1964" s="5" t="s">
        <v>24</v>
      </c>
      <c r="G1964" s="5">
        <v>17</v>
      </c>
      <c r="H1964" s="5" t="s">
        <v>17793</v>
      </c>
      <c r="I1964" s="5" t="s">
        <v>7995</v>
      </c>
      <c r="J1964" s="5">
        <v>15977839292</v>
      </c>
      <c r="K1964" s="5" t="s">
        <v>27</v>
      </c>
      <c r="L1964" s="10">
        <v>44396</v>
      </c>
      <c r="M1964" s="5" t="s">
        <v>28</v>
      </c>
      <c r="N1964" s="5" t="s">
        <v>30</v>
      </c>
      <c r="O1964" s="10"/>
      <c r="P1964" s="5"/>
      <c r="Q1964" s="5"/>
      <c r="R1964" s="5"/>
      <c r="S1964" s="5"/>
    </row>
    <row r="1965" customFormat="1" spans="1:19">
      <c r="A1965" s="5">
        <v>1962</v>
      </c>
      <c r="B1965" s="5" t="s">
        <v>7996</v>
      </c>
      <c r="C1965" s="5"/>
      <c r="D1965" s="5" t="s">
        <v>339</v>
      </c>
      <c r="E1965" s="5" t="s">
        <v>7997</v>
      </c>
      <c r="F1965" s="5" t="s">
        <v>24</v>
      </c>
      <c r="G1965" s="5">
        <v>17</v>
      </c>
      <c r="H1965" s="5" t="s">
        <v>7998</v>
      </c>
      <c r="I1965" s="5" t="s">
        <v>7999</v>
      </c>
      <c r="J1965" s="5">
        <v>18877857795</v>
      </c>
      <c r="K1965" s="5" t="s">
        <v>27</v>
      </c>
      <c r="L1965" s="10">
        <v>44395</v>
      </c>
      <c r="M1965" s="5" t="s">
        <v>1273</v>
      </c>
      <c r="N1965" s="5" t="s">
        <v>30</v>
      </c>
      <c r="O1965" s="10"/>
      <c r="P1965" s="5"/>
      <c r="Q1965" s="5"/>
      <c r="R1965" s="5"/>
      <c r="S1965" s="5"/>
    </row>
    <row r="1966" customFormat="1" spans="1:19">
      <c r="A1966" s="5">
        <v>1963</v>
      </c>
      <c r="B1966" s="5" t="s">
        <v>8000</v>
      </c>
      <c r="C1966" s="5"/>
      <c r="D1966" s="5" t="s">
        <v>339</v>
      </c>
      <c r="E1966" s="5" t="s">
        <v>8001</v>
      </c>
      <c r="F1966" s="5" t="s">
        <v>24</v>
      </c>
      <c r="G1966" s="5">
        <v>17</v>
      </c>
      <c r="H1966" s="5" t="s">
        <v>22204</v>
      </c>
      <c r="I1966" s="5" t="s">
        <v>8003</v>
      </c>
      <c r="J1966" s="5">
        <v>13627711229</v>
      </c>
      <c r="K1966" s="5" t="s">
        <v>27</v>
      </c>
      <c r="L1966" s="10">
        <v>44399</v>
      </c>
      <c r="M1966" s="5" t="s">
        <v>8004</v>
      </c>
      <c r="N1966" s="5" t="s">
        <v>30</v>
      </c>
      <c r="O1966" s="10"/>
      <c r="P1966" s="5"/>
      <c r="Q1966" s="5"/>
      <c r="R1966" s="5"/>
      <c r="S1966" s="5"/>
    </row>
    <row r="1967" customFormat="1" spans="1:19">
      <c r="A1967" s="5">
        <v>1964</v>
      </c>
      <c r="B1967" s="5" t="s">
        <v>8005</v>
      </c>
      <c r="C1967" s="5"/>
      <c r="D1967" s="5" t="s">
        <v>339</v>
      </c>
      <c r="E1967" s="5" t="s">
        <v>8006</v>
      </c>
      <c r="F1967" s="5" t="s">
        <v>24</v>
      </c>
      <c r="G1967" s="5">
        <v>18</v>
      </c>
      <c r="H1967" s="5" t="s">
        <v>19262</v>
      </c>
      <c r="I1967" s="5" t="s">
        <v>8008</v>
      </c>
      <c r="J1967" s="5">
        <v>18070811351</v>
      </c>
      <c r="K1967" s="5" t="s">
        <v>27</v>
      </c>
      <c r="L1967" s="10">
        <v>44416</v>
      </c>
      <c r="M1967" s="5" t="s">
        <v>28</v>
      </c>
      <c r="N1967" s="5" t="s">
        <v>30</v>
      </c>
      <c r="O1967" s="10"/>
      <c r="P1967" s="5"/>
      <c r="Q1967" s="5"/>
      <c r="R1967" s="5"/>
      <c r="S1967" s="5"/>
    </row>
    <row r="1968" customFormat="1" spans="1:19">
      <c r="A1968" s="5">
        <v>1965</v>
      </c>
      <c r="B1968" s="5" t="s">
        <v>8009</v>
      </c>
      <c r="C1968" s="5"/>
      <c r="D1968" s="5" t="s">
        <v>339</v>
      </c>
      <c r="E1968" s="5" t="s">
        <v>5259</v>
      </c>
      <c r="F1968" s="5" t="s">
        <v>24</v>
      </c>
      <c r="G1968" s="5">
        <v>18</v>
      </c>
      <c r="H1968" s="5" t="s">
        <v>19263</v>
      </c>
      <c r="I1968" s="5" t="s">
        <v>8011</v>
      </c>
      <c r="J1968" s="5">
        <v>15177895918</v>
      </c>
      <c r="K1968" s="5" t="s">
        <v>27</v>
      </c>
      <c r="L1968" s="10">
        <v>44394</v>
      </c>
      <c r="M1968" s="5" t="s">
        <v>28</v>
      </c>
      <c r="N1968" s="5" t="s">
        <v>30</v>
      </c>
      <c r="O1968" s="10"/>
      <c r="P1968" s="5"/>
      <c r="Q1968" s="5"/>
      <c r="R1968" s="5"/>
      <c r="S1968" s="5"/>
    </row>
    <row r="1969" customFormat="1" spans="1:19">
      <c r="A1969" s="5">
        <v>1966</v>
      </c>
      <c r="B1969" s="5" t="s">
        <v>8012</v>
      </c>
      <c r="C1969" s="5"/>
      <c r="D1969" s="5" t="s">
        <v>339</v>
      </c>
      <c r="E1969" s="5" t="s">
        <v>8013</v>
      </c>
      <c r="F1969" s="5" t="s">
        <v>24</v>
      </c>
      <c r="G1969" s="5">
        <v>18</v>
      </c>
      <c r="H1969" s="5" t="s">
        <v>1895</v>
      </c>
      <c r="I1969" s="5" t="s">
        <v>8014</v>
      </c>
      <c r="J1969" s="5" t="s">
        <v>8015</v>
      </c>
      <c r="K1969" s="5" t="s">
        <v>27</v>
      </c>
      <c r="L1969" s="10">
        <v>44394</v>
      </c>
      <c r="M1969" s="5" t="s">
        <v>28</v>
      </c>
      <c r="N1969" s="5" t="s">
        <v>30</v>
      </c>
      <c r="O1969" s="10"/>
      <c r="P1969" s="5"/>
      <c r="Q1969" s="5"/>
      <c r="R1969" s="5"/>
      <c r="S1969" s="5"/>
    </row>
    <row r="1970" customFormat="1" spans="1:19">
      <c r="A1970" s="5">
        <v>1967</v>
      </c>
      <c r="B1970" s="5" t="s">
        <v>8016</v>
      </c>
      <c r="C1970" s="5"/>
      <c r="D1970" s="5" t="s">
        <v>339</v>
      </c>
      <c r="E1970" s="5" t="s">
        <v>8017</v>
      </c>
      <c r="F1970" s="5" t="s">
        <v>24</v>
      </c>
      <c r="G1970" s="5">
        <v>17</v>
      </c>
      <c r="H1970" s="5" t="s">
        <v>17796</v>
      </c>
      <c r="I1970" s="5" t="s">
        <v>8019</v>
      </c>
      <c r="J1970" s="5" t="s">
        <v>8020</v>
      </c>
      <c r="K1970" s="5" t="s">
        <v>27</v>
      </c>
      <c r="L1970" s="10">
        <v>44395</v>
      </c>
      <c r="M1970" s="5" t="s">
        <v>28</v>
      </c>
      <c r="N1970" s="5" t="s">
        <v>30</v>
      </c>
      <c r="O1970" s="10"/>
      <c r="P1970" s="5"/>
      <c r="Q1970" s="5" t="s">
        <v>30</v>
      </c>
      <c r="R1970" s="5" t="s">
        <v>8021</v>
      </c>
      <c r="S1970" s="5"/>
    </row>
    <row r="1971" customFormat="1" spans="1:19">
      <c r="A1971" s="5">
        <v>1968</v>
      </c>
      <c r="B1971" s="5" t="s">
        <v>8022</v>
      </c>
      <c r="C1971" s="5"/>
      <c r="D1971" s="5" t="s">
        <v>339</v>
      </c>
      <c r="E1971" s="5" t="s">
        <v>8023</v>
      </c>
      <c r="F1971" s="5" t="s">
        <v>24</v>
      </c>
      <c r="G1971" s="5">
        <v>18</v>
      </c>
      <c r="H1971" s="5" t="s">
        <v>19264</v>
      </c>
      <c r="I1971" s="5" t="s">
        <v>8025</v>
      </c>
      <c r="J1971" s="5">
        <v>18278865377</v>
      </c>
      <c r="K1971" s="5" t="s">
        <v>27</v>
      </c>
      <c r="L1971" s="10">
        <v>44395</v>
      </c>
      <c r="M1971" s="5" t="s">
        <v>28</v>
      </c>
      <c r="N1971" s="5" t="s">
        <v>30</v>
      </c>
      <c r="O1971" s="10"/>
      <c r="P1971" s="5"/>
      <c r="Q1971" s="5"/>
      <c r="R1971" s="5"/>
      <c r="S1971" s="5"/>
    </row>
    <row r="1972" customFormat="1" spans="1:19">
      <c r="A1972" s="5">
        <v>1969</v>
      </c>
      <c r="B1972" s="5" t="s">
        <v>8026</v>
      </c>
      <c r="C1972" s="5"/>
      <c r="D1972" s="5" t="s">
        <v>339</v>
      </c>
      <c r="E1972" s="5" t="s">
        <v>8027</v>
      </c>
      <c r="F1972" s="5" t="s">
        <v>24</v>
      </c>
      <c r="G1972" s="5">
        <v>17</v>
      </c>
      <c r="H1972" s="5" t="s">
        <v>17797</v>
      </c>
      <c r="I1972" s="5" t="s">
        <v>8029</v>
      </c>
      <c r="J1972" s="5">
        <v>15977864080</v>
      </c>
      <c r="K1972" s="5" t="s">
        <v>27</v>
      </c>
      <c r="L1972" s="10">
        <v>44414</v>
      </c>
      <c r="M1972" s="5" t="s">
        <v>29</v>
      </c>
      <c r="N1972" s="5" t="s">
        <v>30</v>
      </c>
      <c r="O1972" s="10"/>
      <c r="P1972" s="5"/>
      <c r="Q1972" s="5"/>
      <c r="R1972" s="5"/>
      <c r="S1972" s="5"/>
    </row>
    <row r="1973" customFormat="1" spans="1:19">
      <c r="A1973" s="5">
        <v>1970</v>
      </c>
      <c r="B1973" s="5" t="s">
        <v>8030</v>
      </c>
      <c r="C1973" s="5"/>
      <c r="D1973" s="5" t="s">
        <v>339</v>
      </c>
      <c r="E1973" s="5" t="s">
        <v>8031</v>
      </c>
      <c r="F1973" s="5" t="s">
        <v>24</v>
      </c>
      <c r="G1973" s="5">
        <v>20</v>
      </c>
      <c r="H1973" s="5" t="s">
        <v>5800</v>
      </c>
      <c r="I1973" s="5" t="s">
        <v>8032</v>
      </c>
      <c r="J1973" s="5">
        <v>18316713596</v>
      </c>
      <c r="K1973" s="5" t="s">
        <v>27</v>
      </c>
      <c r="L1973" s="10">
        <v>44394</v>
      </c>
      <c r="M1973" s="5" t="s">
        <v>4299</v>
      </c>
      <c r="N1973" s="5" t="s">
        <v>30</v>
      </c>
      <c r="O1973" s="10"/>
      <c r="P1973" s="5"/>
      <c r="Q1973" s="5"/>
      <c r="R1973" s="5"/>
      <c r="S1973" s="5"/>
    </row>
    <row r="1974" customFormat="1" spans="1:19">
      <c r="A1974" s="5">
        <v>1971</v>
      </c>
      <c r="B1974" s="5" t="s">
        <v>8033</v>
      </c>
      <c r="C1974" s="5"/>
      <c r="D1974" s="5" t="s">
        <v>339</v>
      </c>
      <c r="E1974" s="5" t="s">
        <v>8034</v>
      </c>
      <c r="F1974" s="5" t="s">
        <v>24</v>
      </c>
      <c r="G1974" s="5">
        <v>18</v>
      </c>
      <c r="H1974" s="5" t="s">
        <v>19265</v>
      </c>
      <c r="I1974" s="5" t="s">
        <v>8036</v>
      </c>
      <c r="J1974" s="5">
        <v>13877895214</v>
      </c>
      <c r="K1974" s="5" t="s">
        <v>27</v>
      </c>
      <c r="L1974" s="10">
        <v>44394</v>
      </c>
      <c r="M1974" s="5" t="s">
        <v>28</v>
      </c>
      <c r="N1974" s="5" t="s">
        <v>30</v>
      </c>
      <c r="O1974" s="10"/>
      <c r="P1974" s="5"/>
      <c r="Q1974" s="5"/>
      <c r="R1974" s="5"/>
      <c r="S1974" s="5"/>
    </row>
    <row r="1975" customFormat="1" spans="1:19">
      <c r="A1975" s="5">
        <v>1972</v>
      </c>
      <c r="B1975" s="5" t="s">
        <v>8037</v>
      </c>
      <c r="C1975" s="5"/>
      <c r="D1975" s="5" t="s">
        <v>339</v>
      </c>
      <c r="E1975" s="5" t="s">
        <v>8038</v>
      </c>
      <c r="F1975" s="5" t="s">
        <v>24</v>
      </c>
      <c r="G1975" s="5">
        <v>19</v>
      </c>
      <c r="H1975" s="5" t="s">
        <v>8039</v>
      </c>
      <c r="I1975" s="5" t="s">
        <v>8040</v>
      </c>
      <c r="J1975" s="5">
        <v>18070860171</v>
      </c>
      <c r="K1975" s="5" t="s">
        <v>27</v>
      </c>
      <c r="L1975" s="10">
        <v>44331</v>
      </c>
      <c r="M1975" s="5" t="s">
        <v>54</v>
      </c>
      <c r="N1975" s="5" t="s">
        <v>27</v>
      </c>
      <c r="O1975" s="10">
        <v>44366</v>
      </c>
      <c r="P1975" s="5" t="s">
        <v>28</v>
      </c>
      <c r="Q1975" s="5"/>
      <c r="R1975" s="5"/>
      <c r="S1975" s="5"/>
    </row>
    <row r="1976" customFormat="1" spans="1:19">
      <c r="A1976" s="5">
        <v>1973</v>
      </c>
      <c r="B1976" s="5" t="s">
        <v>8041</v>
      </c>
      <c r="C1976" s="5"/>
      <c r="D1976" s="5" t="s">
        <v>339</v>
      </c>
      <c r="E1976" s="5" t="s">
        <v>8042</v>
      </c>
      <c r="F1976" s="5" t="s">
        <v>143</v>
      </c>
      <c r="G1976" s="5">
        <v>17</v>
      </c>
      <c r="H1976" s="5" t="s">
        <v>8043</v>
      </c>
      <c r="I1976" s="5" t="s">
        <v>8044</v>
      </c>
      <c r="J1976" s="5">
        <v>18378888587</v>
      </c>
      <c r="K1976" s="5" t="s">
        <v>27</v>
      </c>
      <c r="L1976" s="10">
        <v>44395</v>
      </c>
      <c r="M1976" s="5" t="s">
        <v>2747</v>
      </c>
      <c r="N1976" s="5" t="s">
        <v>30</v>
      </c>
      <c r="O1976" s="10"/>
      <c r="P1976" s="5"/>
      <c r="Q1976" s="5" t="s">
        <v>30</v>
      </c>
      <c r="R1976" s="5"/>
      <c r="S1976" s="5"/>
    </row>
    <row r="1977" customFormat="1" spans="1:19">
      <c r="A1977" s="5">
        <v>1974</v>
      </c>
      <c r="B1977" s="5" t="s">
        <v>8045</v>
      </c>
      <c r="C1977" s="5"/>
      <c r="D1977" s="5" t="s">
        <v>339</v>
      </c>
      <c r="E1977" s="5" t="s">
        <v>8046</v>
      </c>
      <c r="F1977" s="5" t="s">
        <v>24</v>
      </c>
      <c r="G1977" s="5">
        <v>18</v>
      </c>
      <c r="H1977" s="5" t="s">
        <v>8047</v>
      </c>
      <c r="I1977" s="5" t="s">
        <v>8048</v>
      </c>
      <c r="J1977" s="5">
        <v>18176183622</v>
      </c>
      <c r="K1977" s="5" t="s">
        <v>27</v>
      </c>
      <c r="L1977" s="10">
        <v>44395</v>
      </c>
      <c r="M1977" s="5" t="s">
        <v>1352</v>
      </c>
      <c r="N1977" s="5" t="s">
        <v>30</v>
      </c>
      <c r="O1977" s="10"/>
      <c r="P1977" s="5"/>
      <c r="Q1977" s="5"/>
      <c r="R1977" s="5"/>
      <c r="S1977" s="5"/>
    </row>
    <row r="1978" customFormat="1" spans="1:19">
      <c r="A1978" s="5">
        <v>1975</v>
      </c>
      <c r="B1978" s="5" t="s">
        <v>8049</v>
      </c>
      <c r="C1978" s="5"/>
      <c r="D1978" s="5" t="s">
        <v>339</v>
      </c>
      <c r="E1978" s="5" t="s">
        <v>8050</v>
      </c>
      <c r="F1978" s="5" t="s">
        <v>143</v>
      </c>
      <c r="G1978" s="5">
        <v>17</v>
      </c>
      <c r="H1978" s="5" t="s">
        <v>3797</v>
      </c>
      <c r="I1978" s="5" t="s">
        <v>7259</v>
      </c>
      <c r="J1978" s="5">
        <v>13977860083</v>
      </c>
      <c r="K1978" s="5" t="s">
        <v>27</v>
      </c>
      <c r="L1978" s="10">
        <v>44397</v>
      </c>
      <c r="M1978" s="5" t="s">
        <v>1347</v>
      </c>
      <c r="N1978" s="5" t="s">
        <v>30</v>
      </c>
      <c r="O1978" s="10"/>
      <c r="P1978" s="5"/>
      <c r="Q1978" s="5"/>
      <c r="R1978" s="5"/>
      <c r="S1978" s="5"/>
    </row>
    <row r="1979" customFormat="1" spans="1:19">
      <c r="A1979" s="5">
        <v>1976</v>
      </c>
      <c r="B1979" s="5" t="s">
        <v>8051</v>
      </c>
      <c r="C1979" s="5"/>
      <c r="D1979" s="5" t="s">
        <v>339</v>
      </c>
      <c r="E1979" s="5" t="s">
        <v>8052</v>
      </c>
      <c r="F1979" s="5" t="s">
        <v>24</v>
      </c>
      <c r="G1979" s="5">
        <v>17</v>
      </c>
      <c r="H1979" s="5" t="s">
        <v>8053</v>
      </c>
      <c r="I1979" s="5" t="s">
        <v>8054</v>
      </c>
      <c r="J1979" s="5">
        <v>13877821839</v>
      </c>
      <c r="K1979" s="5" t="s">
        <v>27</v>
      </c>
      <c r="L1979" s="10" t="s">
        <v>7953</v>
      </c>
      <c r="M1979" s="5" t="s">
        <v>28</v>
      </c>
      <c r="N1979" s="5" t="s">
        <v>30</v>
      </c>
      <c r="O1979" s="10"/>
      <c r="P1979" s="5"/>
      <c r="Q1979" s="5" t="s">
        <v>30</v>
      </c>
      <c r="R1979" s="5" t="s">
        <v>8055</v>
      </c>
      <c r="S1979" s="5"/>
    </row>
    <row r="1980" customFormat="1" spans="1:19">
      <c r="A1980" s="5">
        <v>1977</v>
      </c>
      <c r="B1980" s="5" t="s">
        <v>8056</v>
      </c>
      <c r="C1980" s="5"/>
      <c r="D1980" s="5" t="s">
        <v>339</v>
      </c>
      <c r="E1980" s="5" t="s">
        <v>8057</v>
      </c>
      <c r="F1980" s="5" t="s">
        <v>24</v>
      </c>
      <c r="G1980" s="5">
        <v>18</v>
      </c>
      <c r="H1980" s="5" t="s">
        <v>8058</v>
      </c>
      <c r="I1980" s="5" t="s">
        <v>8059</v>
      </c>
      <c r="J1980" s="5">
        <v>18174939851</v>
      </c>
      <c r="K1980" s="5" t="s">
        <v>27</v>
      </c>
      <c r="L1980" s="10">
        <v>44331</v>
      </c>
      <c r="M1980" s="5" t="s">
        <v>54</v>
      </c>
      <c r="N1980" s="5" t="s">
        <v>27</v>
      </c>
      <c r="O1980" s="10">
        <v>44366</v>
      </c>
      <c r="P1980" s="5" t="s">
        <v>54</v>
      </c>
      <c r="Q1980" s="5"/>
      <c r="R1980" s="5"/>
      <c r="S1980" s="5"/>
    </row>
    <row r="1981" customFormat="1" spans="1:19">
      <c r="A1981" s="5">
        <v>1978</v>
      </c>
      <c r="B1981" s="5" t="s">
        <v>8060</v>
      </c>
      <c r="C1981" s="5"/>
      <c r="D1981" s="5" t="s">
        <v>339</v>
      </c>
      <c r="E1981" s="5" t="s">
        <v>8061</v>
      </c>
      <c r="F1981" s="5" t="s">
        <v>24</v>
      </c>
      <c r="G1981" s="5">
        <v>17</v>
      </c>
      <c r="H1981" s="5" t="s">
        <v>17799</v>
      </c>
      <c r="I1981" s="5" t="s">
        <v>8062</v>
      </c>
      <c r="J1981" s="5">
        <v>13622622027</v>
      </c>
      <c r="K1981" s="5" t="s">
        <v>27</v>
      </c>
      <c r="L1981" s="10">
        <v>44395</v>
      </c>
      <c r="M1981" s="5" t="s">
        <v>2455</v>
      </c>
      <c r="N1981" s="5" t="s">
        <v>30</v>
      </c>
      <c r="O1981" s="10"/>
      <c r="P1981" s="5"/>
      <c r="Q1981" s="5"/>
      <c r="R1981" s="5"/>
      <c r="S1981" s="5"/>
    </row>
    <row r="1982" customFormat="1" spans="1:19">
      <c r="A1982" s="5">
        <v>1979</v>
      </c>
      <c r="B1982" s="5" t="s">
        <v>8063</v>
      </c>
      <c r="C1982" s="5"/>
      <c r="D1982" s="5" t="s">
        <v>339</v>
      </c>
      <c r="E1982" s="5" t="s">
        <v>7519</v>
      </c>
      <c r="F1982" s="5" t="s">
        <v>24</v>
      </c>
      <c r="G1982" s="5">
        <v>17</v>
      </c>
      <c r="H1982" s="5" t="s">
        <v>22217</v>
      </c>
      <c r="I1982" s="5" t="s">
        <v>8065</v>
      </c>
      <c r="J1982" s="5" t="s">
        <v>8066</v>
      </c>
      <c r="K1982" s="5" t="s">
        <v>27</v>
      </c>
      <c r="L1982" s="10">
        <v>44397</v>
      </c>
      <c r="M1982" s="5" t="s">
        <v>28</v>
      </c>
      <c r="N1982" s="5" t="s">
        <v>30</v>
      </c>
      <c r="O1982" s="10"/>
      <c r="P1982" s="5"/>
      <c r="Q1982" s="5"/>
      <c r="R1982" s="5"/>
      <c r="S1982" s="5"/>
    </row>
    <row r="1983" customFormat="1" spans="1:19">
      <c r="A1983" s="5">
        <v>1980</v>
      </c>
      <c r="B1983" s="5" t="s">
        <v>8067</v>
      </c>
      <c r="C1983" s="5"/>
      <c r="D1983" s="5" t="s">
        <v>339</v>
      </c>
      <c r="E1983" s="5" t="s">
        <v>8068</v>
      </c>
      <c r="F1983" s="5" t="s">
        <v>24</v>
      </c>
      <c r="G1983" s="5">
        <v>18</v>
      </c>
      <c r="H1983" s="5" t="s">
        <v>7637</v>
      </c>
      <c r="I1983" s="5" t="s">
        <v>8069</v>
      </c>
      <c r="J1983" s="5">
        <v>15875018063</v>
      </c>
      <c r="K1983" s="5" t="s">
        <v>27</v>
      </c>
      <c r="L1983" s="10">
        <v>44395</v>
      </c>
      <c r="M1983" s="5" t="s">
        <v>1352</v>
      </c>
      <c r="N1983" s="5" t="s">
        <v>30</v>
      </c>
      <c r="O1983" s="10"/>
      <c r="P1983" s="5"/>
      <c r="Q1983" s="5"/>
      <c r="R1983" s="5"/>
      <c r="S1983" s="5"/>
    </row>
    <row r="1984" customFormat="1" spans="1:19">
      <c r="A1984" s="5">
        <v>1981</v>
      </c>
      <c r="B1984" s="5" t="s">
        <v>8070</v>
      </c>
      <c r="C1984" s="5"/>
      <c r="D1984" s="5" t="s">
        <v>339</v>
      </c>
      <c r="E1984" s="5" t="s">
        <v>8071</v>
      </c>
      <c r="F1984" s="5" t="s">
        <v>143</v>
      </c>
      <c r="G1984" s="5">
        <v>17</v>
      </c>
      <c r="H1984" s="5" t="s">
        <v>8072</v>
      </c>
      <c r="I1984" s="5" t="s">
        <v>8073</v>
      </c>
      <c r="J1984" s="5">
        <v>15078572735</v>
      </c>
      <c r="K1984" s="5" t="s">
        <v>27</v>
      </c>
      <c r="L1984" s="10">
        <v>44398</v>
      </c>
      <c r="M1984" s="5" t="s">
        <v>2455</v>
      </c>
      <c r="N1984" s="5" t="s">
        <v>30</v>
      </c>
      <c r="O1984" s="10"/>
      <c r="P1984" s="5"/>
      <c r="Q1984" s="5"/>
      <c r="R1984" s="5"/>
      <c r="S1984" s="5"/>
    </row>
    <row r="1985" customFormat="1" spans="1:19">
      <c r="A1985" s="5">
        <v>1982</v>
      </c>
      <c r="B1985" s="5" t="s">
        <v>8074</v>
      </c>
      <c r="C1985" s="5"/>
      <c r="D1985" s="5" t="s">
        <v>339</v>
      </c>
      <c r="E1985" s="5" t="s">
        <v>8075</v>
      </c>
      <c r="F1985" s="5" t="s">
        <v>24</v>
      </c>
      <c r="G1985" s="5">
        <v>17</v>
      </c>
      <c r="H1985" s="5" t="s">
        <v>8076</v>
      </c>
      <c r="I1985" s="5" t="s">
        <v>8077</v>
      </c>
      <c r="J1985" s="5">
        <v>13481867550</v>
      </c>
      <c r="K1985" s="5" t="s">
        <v>27</v>
      </c>
      <c r="L1985" s="10">
        <v>44395</v>
      </c>
      <c r="M1985" s="5" t="s">
        <v>1352</v>
      </c>
      <c r="N1985" s="5" t="s">
        <v>30</v>
      </c>
      <c r="O1985" s="10"/>
      <c r="P1985" s="5"/>
      <c r="Q1985" s="5"/>
      <c r="R1985" s="5"/>
      <c r="S1985" s="5"/>
    </row>
    <row r="1986" customFormat="1" spans="1:19">
      <c r="A1986" s="5">
        <v>1983</v>
      </c>
      <c r="B1986" s="5" t="s">
        <v>8078</v>
      </c>
      <c r="C1986" s="5"/>
      <c r="D1986" s="5" t="s">
        <v>339</v>
      </c>
      <c r="E1986" s="5" t="s">
        <v>8079</v>
      </c>
      <c r="F1986" s="5" t="s">
        <v>24</v>
      </c>
      <c r="G1986" s="5">
        <v>18</v>
      </c>
      <c r="H1986" s="5" t="s">
        <v>19266</v>
      </c>
      <c r="I1986" s="5" t="s">
        <v>8081</v>
      </c>
      <c r="J1986" s="5">
        <v>15777830674</v>
      </c>
      <c r="K1986" s="5" t="s">
        <v>27</v>
      </c>
      <c r="L1986" s="10">
        <v>44331</v>
      </c>
      <c r="M1986" s="5" t="s">
        <v>54</v>
      </c>
      <c r="N1986" s="5" t="s">
        <v>27</v>
      </c>
      <c r="O1986" s="10">
        <v>44366</v>
      </c>
      <c r="P1986" s="5" t="s">
        <v>28</v>
      </c>
      <c r="Q1986" s="5"/>
      <c r="R1986" s="5"/>
      <c r="S1986" s="5"/>
    </row>
    <row r="1987" customFormat="1" spans="1:19">
      <c r="A1987" s="5">
        <v>1984</v>
      </c>
      <c r="B1987" s="5" t="s">
        <v>8082</v>
      </c>
      <c r="C1987" s="5"/>
      <c r="D1987" s="5" t="s">
        <v>339</v>
      </c>
      <c r="E1987" s="5" t="s">
        <v>8083</v>
      </c>
      <c r="F1987" s="5" t="s">
        <v>24</v>
      </c>
      <c r="G1987" s="5">
        <v>17</v>
      </c>
      <c r="H1987" s="5" t="s">
        <v>17800</v>
      </c>
      <c r="I1987" s="5" t="s">
        <v>8085</v>
      </c>
      <c r="J1987" s="5" t="s">
        <v>8086</v>
      </c>
      <c r="K1987" s="5" t="s">
        <v>27</v>
      </c>
      <c r="L1987" s="10">
        <v>44402</v>
      </c>
      <c r="M1987" s="5" t="s">
        <v>185</v>
      </c>
      <c r="N1987" s="5" t="s">
        <v>30</v>
      </c>
      <c r="O1987" s="10"/>
      <c r="P1987" s="5"/>
      <c r="Q1987" s="5"/>
      <c r="R1987" s="5"/>
      <c r="S1987" s="5"/>
    </row>
    <row r="1988" customFormat="1" spans="1:19">
      <c r="A1988" s="5">
        <v>1985</v>
      </c>
      <c r="B1988" s="5" t="s">
        <v>8087</v>
      </c>
      <c r="C1988" s="5"/>
      <c r="D1988" s="5" t="s">
        <v>339</v>
      </c>
      <c r="E1988" s="5" t="s">
        <v>8088</v>
      </c>
      <c r="F1988" s="5" t="s">
        <v>24</v>
      </c>
      <c r="G1988" s="5">
        <v>17</v>
      </c>
      <c r="H1988" s="5" t="s">
        <v>8089</v>
      </c>
      <c r="I1988" s="5" t="s">
        <v>8090</v>
      </c>
      <c r="J1988" s="5">
        <v>18776879828</v>
      </c>
      <c r="K1988" s="5" t="s">
        <v>27</v>
      </c>
      <c r="L1988" s="10">
        <v>44419</v>
      </c>
      <c r="M1988" s="5" t="s">
        <v>5912</v>
      </c>
      <c r="N1988" s="5" t="s">
        <v>30</v>
      </c>
      <c r="O1988" s="10"/>
      <c r="P1988" s="5"/>
      <c r="Q1988" s="5"/>
      <c r="R1988" s="5"/>
      <c r="S1988" s="5"/>
    </row>
    <row r="1989" customFormat="1" spans="1:19">
      <c r="A1989" s="5">
        <v>1986</v>
      </c>
      <c r="B1989" s="5" t="s">
        <v>8091</v>
      </c>
      <c r="C1989" s="5"/>
      <c r="D1989" s="5" t="s">
        <v>339</v>
      </c>
      <c r="E1989" s="5" t="s">
        <v>8092</v>
      </c>
      <c r="F1989" s="5" t="s">
        <v>143</v>
      </c>
      <c r="G1989" s="5">
        <v>20</v>
      </c>
      <c r="H1989" s="5" t="s">
        <v>8093</v>
      </c>
      <c r="I1989" s="5" t="s">
        <v>8094</v>
      </c>
      <c r="J1989" s="5">
        <v>19127022690</v>
      </c>
      <c r="K1989" s="5" t="s">
        <v>27</v>
      </c>
      <c r="L1989" s="10">
        <v>44331</v>
      </c>
      <c r="M1989" s="5" t="s">
        <v>54</v>
      </c>
      <c r="N1989" s="5" t="s">
        <v>27</v>
      </c>
      <c r="O1989" s="10">
        <v>44366</v>
      </c>
      <c r="P1989" s="5" t="s">
        <v>28</v>
      </c>
      <c r="Q1989" s="5"/>
      <c r="R1989" s="5"/>
      <c r="S1989" s="5"/>
    </row>
    <row r="1990" customFormat="1" spans="1:19">
      <c r="A1990" s="5">
        <v>1987</v>
      </c>
      <c r="B1990" s="5" t="s">
        <v>8095</v>
      </c>
      <c r="C1990" s="5"/>
      <c r="D1990" s="5" t="s">
        <v>339</v>
      </c>
      <c r="E1990" s="5" t="s">
        <v>8096</v>
      </c>
      <c r="F1990" s="5" t="s">
        <v>24</v>
      </c>
      <c r="G1990" s="5">
        <v>17</v>
      </c>
      <c r="H1990" s="5" t="s">
        <v>6551</v>
      </c>
      <c r="I1990" s="5" t="s">
        <v>8097</v>
      </c>
      <c r="J1990" s="5">
        <v>18826642605</v>
      </c>
      <c r="K1990" s="5" t="s">
        <v>27</v>
      </c>
      <c r="L1990" s="10">
        <v>44398</v>
      </c>
      <c r="M1990" s="5" t="s">
        <v>28</v>
      </c>
      <c r="N1990" s="5" t="s">
        <v>30</v>
      </c>
      <c r="O1990" s="10"/>
      <c r="P1990" s="5"/>
      <c r="Q1990" s="5" t="s">
        <v>30</v>
      </c>
      <c r="R1990" s="5"/>
      <c r="S1990" s="5"/>
    </row>
    <row r="1991" customFormat="1" spans="1:19">
      <c r="A1991" s="5">
        <v>1988</v>
      </c>
      <c r="B1991" s="5" t="s">
        <v>8098</v>
      </c>
      <c r="C1991" s="5"/>
      <c r="D1991" s="5" t="s">
        <v>339</v>
      </c>
      <c r="E1991" s="5" t="s">
        <v>8099</v>
      </c>
      <c r="F1991" s="5" t="s">
        <v>24</v>
      </c>
      <c r="G1991" s="5">
        <v>18</v>
      </c>
      <c r="H1991" s="5" t="s">
        <v>19267</v>
      </c>
      <c r="I1991" s="5" t="s">
        <v>8101</v>
      </c>
      <c r="J1991" s="5">
        <v>18278863337</v>
      </c>
      <c r="K1991" s="5" t="s">
        <v>27</v>
      </c>
      <c r="L1991" s="10">
        <v>44399</v>
      </c>
      <c r="M1991" s="5" t="s">
        <v>28</v>
      </c>
      <c r="N1991" s="5" t="s">
        <v>30</v>
      </c>
      <c r="O1991" s="10"/>
      <c r="P1991" s="5"/>
      <c r="Q1991" s="5"/>
      <c r="R1991" s="5"/>
      <c r="S1991" s="5"/>
    </row>
    <row r="1992" customFormat="1" spans="1:19">
      <c r="A1992" s="5">
        <v>1989</v>
      </c>
      <c r="B1992" s="5" t="s">
        <v>8102</v>
      </c>
      <c r="C1992" s="5"/>
      <c r="D1992" s="5" t="s">
        <v>339</v>
      </c>
      <c r="E1992" s="5" t="s">
        <v>8103</v>
      </c>
      <c r="F1992" s="5" t="s">
        <v>143</v>
      </c>
      <c r="G1992" s="5">
        <v>17</v>
      </c>
      <c r="H1992" s="5" t="s">
        <v>17801</v>
      </c>
      <c r="I1992" s="5" t="s">
        <v>8105</v>
      </c>
      <c r="J1992" s="5">
        <v>17776182792</v>
      </c>
      <c r="K1992" s="5" t="s">
        <v>27</v>
      </c>
      <c r="L1992" s="10">
        <v>44400</v>
      </c>
      <c r="M1992" s="5" t="s">
        <v>6508</v>
      </c>
      <c r="N1992" s="5" t="s">
        <v>30</v>
      </c>
      <c r="O1992" s="10"/>
      <c r="P1992" s="5"/>
      <c r="Q1992" s="5" t="s">
        <v>30</v>
      </c>
      <c r="R1992" s="5"/>
      <c r="S1992" s="5"/>
    </row>
    <row r="1993" customFormat="1" spans="1:19">
      <c r="A1993" s="5">
        <v>1990</v>
      </c>
      <c r="B1993" s="5" t="s">
        <v>8106</v>
      </c>
      <c r="C1993" s="5"/>
      <c r="D1993" s="5" t="s">
        <v>339</v>
      </c>
      <c r="E1993" s="5" t="s">
        <v>8107</v>
      </c>
      <c r="F1993" s="5" t="s">
        <v>143</v>
      </c>
      <c r="G1993" s="5">
        <v>16</v>
      </c>
      <c r="H1993" s="5" t="s">
        <v>2553</v>
      </c>
      <c r="I1993" s="5" t="s">
        <v>8108</v>
      </c>
      <c r="J1993" s="5" t="s">
        <v>8109</v>
      </c>
      <c r="K1993" s="5" t="s">
        <v>27</v>
      </c>
      <c r="L1993" s="10">
        <v>44405</v>
      </c>
      <c r="M1993" s="5" t="s">
        <v>8110</v>
      </c>
      <c r="N1993" s="5" t="s">
        <v>30</v>
      </c>
      <c r="O1993" s="10"/>
      <c r="P1993" s="5"/>
      <c r="Q1993" s="5"/>
      <c r="R1993" s="5"/>
      <c r="S1993" s="5"/>
    </row>
    <row r="1994" customFormat="1" spans="1:19">
      <c r="A1994" s="5">
        <v>1991</v>
      </c>
      <c r="B1994" s="5" t="s">
        <v>8111</v>
      </c>
      <c r="C1994" s="5"/>
      <c r="D1994" s="5" t="s">
        <v>339</v>
      </c>
      <c r="E1994" s="5" t="s">
        <v>8112</v>
      </c>
      <c r="F1994" s="5" t="s">
        <v>143</v>
      </c>
      <c r="G1994" s="5">
        <v>16</v>
      </c>
      <c r="H1994" s="5" t="s">
        <v>8113</v>
      </c>
      <c r="I1994" s="5" t="s">
        <v>8114</v>
      </c>
      <c r="J1994" s="5">
        <v>18177871783</v>
      </c>
      <c r="K1994" s="5" t="s">
        <v>27</v>
      </c>
      <c r="L1994" s="10">
        <v>44397</v>
      </c>
      <c r="M1994" s="5" t="s">
        <v>8115</v>
      </c>
      <c r="N1994" s="5" t="s">
        <v>30</v>
      </c>
      <c r="O1994" s="10"/>
      <c r="P1994" s="5"/>
      <c r="Q1994" s="5" t="s">
        <v>30</v>
      </c>
      <c r="R1994" s="5"/>
      <c r="S1994" s="5"/>
    </row>
    <row r="1995" customFormat="1" spans="1:19">
      <c r="A1995" s="5">
        <v>1992</v>
      </c>
      <c r="B1995" s="5" t="s">
        <v>8116</v>
      </c>
      <c r="C1995" s="5"/>
      <c r="D1995" s="5" t="s">
        <v>339</v>
      </c>
      <c r="E1995" s="5" t="s">
        <v>8117</v>
      </c>
      <c r="F1995" s="5" t="s">
        <v>24</v>
      </c>
      <c r="G1995" s="5">
        <v>18</v>
      </c>
      <c r="H1995" s="5" t="s">
        <v>8118</v>
      </c>
      <c r="I1995" s="5" t="s">
        <v>8119</v>
      </c>
      <c r="J1995" s="5" t="s">
        <v>8120</v>
      </c>
      <c r="K1995" s="5" t="s">
        <v>27</v>
      </c>
      <c r="L1995" s="10">
        <v>44395</v>
      </c>
      <c r="M1995" s="5" t="s">
        <v>1288</v>
      </c>
      <c r="N1995" s="5" t="s">
        <v>30</v>
      </c>
      <c r="O1995" s="10"/>
      <c r="P1995" s="5"/>
      <c r="Q1995" s="5"/>
      <c r="R1995" s="5"/>
      <c r="S1995" s="5"/>
    </row>
    <row r="1996" customFormat="1" spans="1:19">
      <c r="A1996" s="5">
        <v>1993</v>
      </c>
      <c r="B1996" s="5" t="s">
        <v>8121</v>
      </c>
      <c r="C1996" s="5"/>
      <c r="D1996" s="5" t="s">
        <v>339</v>
      </c>
      <c r="E1996" s="5" t="s">
        <v>8122</v>
      </c>
      <c r="F1996" s="5" t="s">
        <v>143</v>
      </c>
      <c r="G1996" s="5">
        <v>15</v>
      </c>
      <c r="H1996" s="5" t="s">
        <v>2792</v>
      </c>
      <c r="I1996" s="5" t="s">
        <v>5120</v>
      </c>
      <c r="J1996" s="5">
        <v>17377448438</v>
      </c>
      <c r="K1996" s="5" t="s">
        <v>27</v>
      </c>
      <c r="L1996" s="10">
        <v>44397</v>
      </c>
      <c r="M1996" s="5" t="s">
        <v>7984</v>
      </c>
      <c r="N1996" s="5" t="s">
        <v>30</v>
      </c>
      <c r="O1996" s="10"/>
      <c r="P1996" s="5"/>
      <c r="Q1996" s="5"/>
      <c r="R1996" s="5"/>
      <c r="S1996" s="5"/>
    </row>
    <row r="1997" customFormat="1" spans="1:19">
      <c r="A1997" s="5">
        <v>1994</v>
      </c>
      <c r="B1997" s="5" t="s">
        <v>8123</v>
      </c>
      <c r="C1997" s="5"/>
      <c r="D1997" s="5" t="s">
        <v>339</v>
      </c>
      <c r="E1997" s="5" t="s">
        <v>8124</v>
      </c>
      <c r="F1997" s="5" t="s">
        <v>24</v>
      </c>
      <c r="G1997" s="5">
        <v>18</v>
      </c>
      <c r="H1997" s="5" t="s">
        <v>2444</v>
      </c>
      <c r="I1997" s="5" t="s">
        <v>8125</v>
      </c>
      <c r="J1997" s="5">
        <v>18378894437</v>
      </c>
      <c r="K1997" s="5" t="s">
        <v>27</v>
      </c>
      <c r="L1997" s="10">
        <v>44399</v>
      </c>
      <c r="M1997" s="5" t="s">
        <v>3693</v>
      </c>
      <c r="N1997" s="5" t="s">
        <v>30</v>
      </c>
      <c r="O1997" s="10"/>
      <c r="P1997" s="5"/>
      <c r="Q1997" s="5"/>
      <c r="R1997" s="5"/>
      <c r="S1997" s="5"/>
    </row>
    <row r="1998" customFormat="1" spans="1:19">
      <c r="A1998" s="5">
        <v>1995</v>
      </c>
      <c r="B1998" s="5" t="s">
        <v>8126</v>
      </c>
      <c r="C1998" s="5"/>
      <c r="D1998" s="5" t="s">
        <v>339</v>
      </c>
      <c r="E1998" s="5" t="s">
        <v>8127</v>
      </c>
      <c r="F1998" s="5" t="s">
        <v>24</v>
      </c>
      <c r="G1998" s="5">
        <v>18</v>
      </c>
      <c r="H1998" s="5" t="s">
        <v>19268</v>
      </c>
      <c r="I1998" s="5" t="s">
        <v>8129</v>
      </c>
      <c r="J1998" s="5">
        <v>13481849600</v>
      </c>
      <c r="K1998" s="5" t="s">
        <v>27</v>
      </c>
      <c r="L1998" s="10">
        <v>44331</v>
      </c>
      <c r="M1998" s="5" t="s">
        <v>54</v>
      </c>
      <c r="N1998" s="5" t="s">
        <v>27</v>
      </c>
      <c r="O1998" s="10">
        <v>44366</v>
      </c>
      <c r="P1998" s="5" t="s">
        <v>28</v>
      </c>
      <c r="Q1998" s="5"/>
      <c r="R1998" s="5"/>
      <c r="S1998" s="5"/>
    </row>
    <row r="1999" customFormat="1" spans="1:19">
      <c r="A1999" s="5">
        <v>1996</v>
      </c>
      <c r="B1999" s="5" t="s">
        <v>8130</v>
      </c>
      <c r="C1999" s="5"/>
      <c r="D1999" s="5" t="s">
        <v>339</v>
      </c>
      <c r="E1999" s="5" t="s">
        <v>8131</v>
      </c>
      <c r="F1999" s="5" t="s">
        <v>24</v>
      </c>
      <c r="G1999" s="5">
        <v>19</v>
      </c>
      <c r="H1999" s="5" t="s">
        <v>664</v>
      </c>
      <c r="I1999" s="5" t="s">
        <v>1551</v>
      </c>
      <c r="J1999" s="5">
        <v>15078574668</v>
      </c>
      <c r="K1999" s="5" t="s">
        <v>27</v>
      </c>
      <c r="L1999" s="10">
        <v>44331</v>
      </c>
      <c r="M1999" s="5" t="s">
        <v>54</v>
      </c>
      <c r="N1999" s="5" t="s">
        <v>27</v>
      </c>
      <c r="O1999" s="10">
        <v>44366</v>
      </c>
      <c r="P1999" s="5" t="s">
        <v>28</v>
      </c>
      <c r="Q1999" s="5"/>
      <c r="R1999" s="5"/>
      <c r="S1999" s="5"/>
    </row>
    <row r="2000" customFormat="1" spans="1:19">
      <c r="A2000" s="5">
        <v>1997</v>
      </c>
      <c r="B2000" s="5" t="s">
        <v>8132</v>
      </c>
      <c r="C2000" s="5"/>
      <c r="D2000" s="5" t="s">
        <v>339</v>
      </c>
      <c r="E2000" s="5" t="s">
        <v>8133</v>
      </c>
      <c r="F2000" s="5" t="s">
        <v>24</v>
      </c>
      <c r="G2000" s="5">
        <v>18</v>
      </c>
      <c r="H2000" s="5" t="s">
        <v>19269</v>
      </c>
      <c r="I2000" s="5" t="s">
        <v>8134</v>
      </c>
      <c r="J2000" s="5">
        <v>13650478416</v>
      </c>
      <c r="K2000" s="5" t="s">
        <v>27</v>
      </c>
      <c r="L2000" s="10">
        <v>44331</v>
      </c>
      <c r="M2000" s="5" t="s">
        <v>54</v>
      </c>
      <c r="N2000" s="5" t="s">
        <v>27</v>
      </c>
      <c r="O2000" s="10">
        <v>44366</v>
      </c>
      <c r="P2000" s="5" t="s">
        <v>28</v>
      </c>
      <c r="Q2000" s="5"/>
      <c r="R2000" s="5"/>
      <c r="S2000" s="5"/>
    </row>
    <row r="2001" customFormat="1" spans="1:19">
      <c r="A2001" s="5">
        <v>1998</v>
      </c>
      <c r="B2001" s="5" t="s">
        <v>8135</v>
      </c>
      <c r="C2001" s="5"/>
      <c r="D2001" s="5" t="s">
        <v>339</v>
      </c>
      <c r="E2001" s="5" t="s">
        <v>8136</v>
      </c>
      <c r="F2001" s="5" t="s">
        <v>24</v>
      </c>
      <c r="G2001" s="5">
        <v>17</v>
      </c>
      <c r="H2001" s="5" t="s">
        <v>2211</v>
      </c>
      <c r="I2001" s="5" t="s">
        <v>8137</v>
      </c>
      <c r="J2001" s="5">
        <v>17344521936</v>
      </c>
      <c r="K2001" s="5" t="s">
        <v>27</v>
      </c>
      <c r="L2001" s="10" t="s">
        <v>7909</v>
      </c>
      <c r="M2001" s="5" t="s">
        <v>8138</v>
      </c>
      <c r="N2001" s="5" t="s">
        <v>30</v>
      </c>
      <c r="O2001" s="10"/>
      <c r="P2001" s="5"/>
      <c r="Q2001" s="5"/>
      <c r="R2001" s="5"/>
      <c r="S2001" s="5"/>
    </row>
    <row r="2002" customFormat="1" spans="1:19">
      <c r="A2002" s="5">
        <v>1999</v>
      </c>
      <c r="B2002" s="5" t="s">
        <v>8139</v>
      </c>
      <c r="C2002" s="5"/>
      <c r="D2002" s="5" t="s">
        <v>339</v>
      </c>
      <c r="E2002" s="5" t="s">
        <v>8140</v>
      </c>
      <c r="F2002" s="5" t="s">
        <v>24</v>
      </c>
      <c r="G2002" s="5">
        <v>18</v>
      </c>
      <c r="H2002" s="5" t="s">
        <v>17714</v>
      </c>
      <c r="I2002" s="5" t="s">
        <v>8141</v>
      </c>
      <c r="J2002" s="5">
        <v>18934969535</v>
      </c>
      <c r="K2002" s="5" t="s">
        <v>27</v>
      </c>
      <c r="L2002" s="10">
        <v>44331</v>
      </c>
      <c r="M2002" s="5" t="s">
        <v>54</v>
      </c>
      <c r="N2002" s="5" t="s">
        <v>27</v>
      </c>
      <c r="O2002" s="10">
        <v>44366</v>
      </c>
      <c r="P2002" s="5" t="s">
        <v>28</v>
      </c>
      <c r="Q2002" s="5"/>
      <c r="R2002" s="5"/>
      <c r="S2002" s="5"/>
    </row>
    <row r="2003" customFormat="1" spans="1:19">
      <c r="A2003" s="5">
        <v>2000</v>
      </c>
      <c r="B2003" s="5" t="s">
        <v>8142</v>
      </c>
      <c r="C2003" s="5"/>
      <c r="D2003" s="5" t="s">
        <v>339</v>
      </c>
      <c r="E2003" s="5" t="s">
        <v>8143</v>
      </c>
      <c r="F2003" s="5" t="s">
        <v>24</v>
      </c>
      <c r="G2003" s="5">
        <v>18</v>
      </c>
      <c r="H2003" s="5" t="s">
        <v>8144</v>
      </c>
      <c r="I2003" s="5" t="s">
        <v>6972</v>
      </c>
      <c r="J2003" s="5" t="s">
        <v>8145</v>
      </c>
      <c r="K2003" s="5" t="s">
        <v>27</v>
      </c>
      <c r="L2003" s="10">
        <v>44331</v>
      </c>
      <c r="M2003" s="5" t="s">
        <v>54</v>
      </c>
      <c r="N2003" s="5" t="s">
        <v>27</v>
      </c>
      <c r="O2003" s="10">
        <v>44366</v>
      </c>
      <c r="P2003" s="5" t="s">
        <v>28</v>
      </c>
      <c r="Q2003" s="5"/>
      <c r="R2003" s="5"/>
      <c r="S2003" s="5"/>
    </row>
    <row r="2004" customFormat="1" spans="1:19">
      <c r="A2004" s="5">
        <v>2001</v>
      </c>
      <c r="B2004" s="5" t="s">
        <v>8146</v>
      </c>
      <c r="C2004" s="5"/>
      <c r="D2004" s="5" t="s">
        <v>339</v>
      </c>
      <c r="E2004" s="5" t="s">
        <v>8147</v>
      </c>
      <c r="F2004" s="5" t="s">
        <v>24</v>
      </c>
      <c r="G2004" s="5">
        <v>18</v>
      </c>
      <c r="H2004" s="5" t="s">
        <v>8148</v>
      </c>
      <c r="I2004" s="5" t="s">
        <v>8149</v>
      </c>
      <c r="J2004" s="5" t="s">
        <v>8150</v>
      </c>
      <c r="K2004" s="5" t="s">
        <v>27</v>
      </c>
      <c r="L2004" s="10">
        <v>44331</v>
      </c>
      <c r="M2004" s="5" t="s">
        <v>54</v>
      </c>
      <c r="N2004" s="5" t="s">
        <v>27</v>
      </c>
      <c r="O2004" s="10">
        <v>44366</v>
      </c>
      <c r="P2004" s="5" t="s">
        <v>28</v>
      </c>
      <c r="Q2004" s="5"/>
      <c r="R2004" s="5"/>
      <c r="S2004" s="5"/>
    </row>
    <row r="2005" customFormat="1" spans="1:19">
      <c r="A2005" s="5">
        <v>2002</v>
      </c>
      <c r="B2005" s="5" t="s">
        <v>8151</v>
      </c>
      <c r="C2005" s="5"/>
      <c r="D2005" s="5" t="s">
        <v>339</v>
      </c>
      <c r="E2005" s="5" t="s">
        <v>8152</v>
      </c>
      <c r="F2005" s="5" t="s">
        <v>24</v>
      </c>
      <c r="G2005" s="5">
        <v>16</v>
      </c>
      <c r="H2005" s="5" t="s">
        <v>17802</v>
      </c>
      <c r="I2005" s="5" t="s">
        <v>8154</v>
      </c>
      <c r="J2005" s="5">
        <v>18277163931</v>
      </c>
      <c r="K2005" s="5" t="s">
        <v>27</v>
      </c>
      <c r="L2005" s="10">
        <v>44395</v>
      </c>
      <c r="M2005" s="5" t="s">
        <v>28</v>
      </c>
      <c r="N2005" s="5" t="s">
        <v>30</v>
      </c>
      <c r="O2005" s="10"/>
      <c r="P2005" s="5"/>
      <c r="Q2005" s="5"/>
      <c r="R2005" s="5"/>
      <c r="S2005" s="5"/>
    </row>
    <row r="2006" customFormat="1" spans="1:19">
      <c r="A2006" s="5">
        <v>2003</v>
      </c>
      <c r="B2006" s="5" t="s">
        <v>8155</v>
      </c>
      <c r="C2006" s="5"/>
      <c r="D2006" s="5" t="s">
        <v>339</v>
      </c>
      <c r="E2006" s="5" t="s">
        <v>8156</v>
      </c>
      <c r="F2006" s="5" t="s">
        <v>143</v>
      </c>
      <c r="G2006" s="5">
        <v>17</v>
      </c>
      <c r="H2006" s="5" t="s">
        <v>17804</v>
      </c>
      <c r="I2006" s="5" t="s">
        <v>8158</v>
      </c>
      <c r="J2006" s="5">
        <v>18776878903</v>
      </c>
      <c r="K2006" s="5" t="s">
        <v>27</v>
      </c>
      <c r="L2006" s="10">
        <v>44394</v>
      </c>
      <c r="M2006" s="5" t="s">
        <v>28</v>
      </c>
      <c r="N2006" s="5" t="s">
        <v>30</v>
      </c>
      <c r="O2006" s="10"/>
      <c r="P2006" s="5"/>
      <c r="Q2006" s="5"/>
      <c r="R2006" s="5"/>
      <c r="S2006" s="5"/>
    </row>
    <row r="2007" customFormat="1" spans="1:19">
      <c r="A2007" s="5">
        <v>2004</v>
      </c>
      <c r="B2007" s="5" t="s">
        <v>8159</v>
      </c>
      <c r="C2007" s="5"/>
      <c r="D2007" s="5" t="s">
        <v>339</v>
      </c>
      <c r="E2007" s="5" t="s">
        <v>8160</v>
      </c>
      <c r="F2007" s="5" t="s">
        <v>24</v>
      </c>
      <c r="G2007" s="5">
        <v>17</v>
      </c>
      <c r="H2007" s="5" t="s">
        <v>8161</v>
      </c>
      <c r="I2007" s="5" t="s">
        <v>8162</v>
      </c>
      <c r="J2007" s="5">
        <v>18002994487</v>
      </c>
      <c r="K2007" s="5" t="s">
        <v>27</v>
      </c>
      <c r="L2007" s="10">
        <v>44397</v>
      </c>
      <c r="M2007" s="5" t="s">
        <v>1273</v>
      </c>
      <c r="N2007" s="5" t="s">
        <v>30</v>
      </c>
      <c r="O2007" s="10"/>
      <c r="P2007" s="5"/>
      <c r="Q2007" s="5"/>
      <c r="R2007" s="5"/>
      <c r="S2007" s="5"/>
    </row>
    <row r="2008" customFormat="1" spans="1:19">
      <c r="A2008" s="5">
        <v>2005</v>
      </c>
      <c r="B2008" s="5" t="s">
        <v>8163</v>
      </c>
      <c r="C2008" s="5"/>
      <c r="D2008" s="5" t="s">
        <v>339</v>
      </c>
      <c r="E2008" s="5" t="s">
        <v>8164</v>
      </c>
      <c r="F2008" s="5" t="s">
        <v>24</v>
      </c>
      <c r="G2008" s="5">
        <v>18</v>
      </c>
      <c r="H2008" s="5" t="s">
        <v>19270</v>
      </c>
      <c r="I2008" s="5" t="s">
        <v>8166</v>
      </c>
      <c r="J2008" s="5">
        <v>13650043546</v>
      </c>
      <c r="K2008" s="5" t="s">
        <v>27</v>
      </c>
      <c r="L2008" s="10">
        <v>44396</v>
      </c>
      <c r="M2008" s="5" t="s">
        <v>139</v>
      </c>
      <c r="N2008" s="5" t="s">
        <v>30</v>
      </c>
      <c r="O2008" s="10"/>
      <c r="P2008" s="5"/>
      <c r="Q2008" s="5"/>
      <c r="R2008" s="5"/>
      <c r="S2008" s="5"/>
    </row>
    <row r="2009" customFormat="1" spans="1:19">
      <c r="A2009" s="5">
        <v>2006</v>
      </c>
      <c r="B2009" s="5" t="s">
        <v>8167</v>
      </c>
      <c r="C2009" s="5"/>
      <c r="D2009" s="5" t="s">
        <v>339</v>
      </c>
      <c r="E2009" s="5" t="s">
        <v>8168</v>
      </c>
      <c r="F2009" s="5" t="s">
        <v>24</v>
      </c>
      <c r="G2009" s="5">
        <v>17</v>
      </c>
      <c r="H2009" s="5" t="s">
        <v>8169</v>
      </c>
      <c r="I2009" s="5" t="s">
        <v>8170</v>
      </c>
      <c r="J2009" s="5">
        <v>13737966178</v>
      </c>
      <c r="K2009" s="5" t="s">
        <v>27</v>
      </c>
      <c r="L2009" s="10">
        <v>44396</v>
      </c>
      <c r="M2009" s="5" t="s">
        <v>68</v>
      </c>
      <c r="N2009" s="5" t="s">
        <v>30</v>
      </c>
      <c r="O2009" s="10"/>
      <c r="P2009" s="5"/>
      <c r="Q2009" s="5"/>
      <c r="R2009" s="5"/>
      <c r="S2009" s="5"/>
    </row>
    <row r="2010" customFormat="1" spans="1:19">
      <c r="A2010" s="5">
        <v>2007</v>
      </c>
      <c r="B2010" s="5" t="s">
        <v>8171</v>
      </c>
      <c r="C2010" s="5"/>
      <c r="D2010" s="5" t="s">
        <v>339</v>
      </c>
      <c r="E2010" s="5" t="s">
        <v>8172</v>
      </c>
      <c r="F2010" s="5" t="s">
        <v>143</v>
      </c>
      <c r="G2010" s="5">
        <v>18</v>
      </c>
      <c r="H2010" s="5" t="s">
        <v>8173</v>
      </c>
      <c r="I2010" s="5" t="s">
        <v>8174</v>
      </c>
      <c r="J2010" s="5">
        <v>14777831013</v>
      </c>
      <c r="K2010" s="5" t="s">
        <v>27</v>
      </c>
      <c r="L2010" s="10">
        <v>44331</v>
      </c>
      <c r="M2010" s="5" t="s">
        <v>54</v>
      </c>
      <c r="N2010" s="5" t="s">
        <v>27</v>
      </c>
      <c r="O2010" s="10">
        <v>44366</v>
      </c>
      <c r="P2010" s="5" t="s">
        <v>28</v>
      </c>
      <c r="Q2010" s="5"/>
      <c r="R2010" s="5"/>
      <c r="S2010" s="5"/>
    </row>
    <row r="2011" customFormat="1" spans="1:19">
      <c r="A2011" s="5">
        <v>2008</v>
      </c>
      <c r="B2011" s="5" t="s">
        <v>8175</v>
      </c>
      <c r="C2011" s="5"/>
      <c r="D2011" s="5" t="s">
        <v>343</v>
      </c>
      <c r="E2011" s="5" t="s">
        <v>8176</v>
      </c>
      <c r="F2011" s="5" t="s">
        <v>24</v>
      </c>
      <c r="G2011" s="5">
        <v>18</v>
      </c>
      <c r="H2011" s="5" t="s">
        <v>8177</v>
      </c>
      <c r="I2011" s="5" t="s">
        <v>8178</v>
      </c>
      <c r="J2011" s="5" t="s">
        <v>8179</v>
      </c>
      <c r="K2011" s="5" t="s">
        <v>27</v>
      </c>
      <c r="L2011" s="10">
        <v>44331</v>
      </c>
      <c r="M2011" s="5" t="s">
        <v>29</v>
      </c>
      <c r="N2011" s="5" t="s">
        <v>27</v>
      </c>
      <c r="O2011" s="10">
        <v>44366</v>
      </c>
      <c r="P2011" s="5" t="s">
        <v>28</v>
      </c>
      <c r="Q2011" s="5" t="s">
        <v>30</v>
      </c>
      <c r="R2011" s="5"/>
      <c r="S2011" s="5"/>
    </row>
    <row r="2012" customFormat="1" spans="1:19">
      <c r="A2012" s="5">
        <v>2009</v>
      </c>
      <c r="B2012" s="5" t="s">
        <v>8180</v>
      </c>
      <c r="C2012" s="5"/>
      <c r="D2012" s="5" t="s">
        <v>343</v>
      </c>
      <c r="E2012" s="5" t="s">
        <v>8181</v>
      </c>
      <c r="F2012" s="5" t="s">
        <v>24</v>
      </c>
      <c r="G2012" s="5">
        <v>16</v>
      </c>
      <c r="H2012" s="5" t="s">
        <v>17807</v>
      </c>
      <c r="I2012" s="5" t="s">
        <v>8183</v>
      </c>
      <c r="J2012" s="5" t="s">
        <v>8184</v>
      </c>
      <c r="K2012" s="5" t="s">
        <v>27</v>
      </c>
      <c r="L2012" s="10">
        <v>44398</v>
      </c>
      <c r="M2012" s="5" t="s">
        <v>8185</v>
      </c>
      <c r="N2012" s="5" t="s">
        <v>30</v>
      </c>
      <c r="O2012" s="10"/>
      <c r="P2012" s="5"/>
      <c r="Q2012" s="5" t="s">
        <v>30</v>
      </c>
      <c r="R2012" s="5"/>
      <c r="S2012" s="5"/>
    </row>
    <row r="2013" customFormat="1" spans="1:19">
      <c r="A2013" s="5">
        <v>2010</v>
      </c>
      <c r="B2013" s="5" t="s">
        <v>8186</v>
      </c>
      <c r="C2013" s="5"/>
      <c r="D2013" s="5" t="s">
        <v>343</v>
      </c>
      <c r="E2013" s="5" t="s">
        <v>8187</v>
      </c>
      <c r="F2013" s="5" t="s">
        <v>24</v>
      </c>
      <c r="G2013" s="5">
        <v>18</v>
      </c>
      <c r="H2013" s="5" t="s">
        <v>8188</v>
      </c>
      <c r="I2013" s="5" t="s">
        <v>8189</v>
      </c>
      <c r="J2013" s="5">
        <v>18174939738</v>
      </c>
      <c r="K2013" s="5" t="s">
        <v>27</v>
      </c>
      <c r="L2013" s="10">
        <v>44331</v>
      </c>
      <c r="M2013" s="5" t="s">
        <v>29</v>
      </c>
      <c r="N2013" s="5" t="s">
        <v>27</v>
      </c>
      <c r="O2013" s="10">
        <v>44366</v>
      </c>
      <c r="P2013" s="5" t="s">
        <v>28</v>
      </c>
      <c r="Q2013" s="5" t="s">
        <v>30</v>
      </c>
      <c r="R2013" s="5"/>
      <c r="S2013" s="5"/>
    </row>
    <row r="2014" customFormat="1" spans="1:19">
      <c r="A2014" s="5">
        <v>2011</v>
      </c>
      <c r="B2014" s="5" t="s">
        <v>8190</v>
      </c>
      <c r="C2014" s="5"/>
      <c r="D2014" s="5" t="s">
        <v>343</v>
      </c>
      <c r="E2014" s="5" t="s">
        <v>8191</v>
      </c>
      <c r="F2014" s="5" t="s">
        <v>24</v>
      </c>
      <c r="G2014" s="5">
        <v>17</v>
      </c>
      <c r="H2014" s="5" t="s">
        <v>17808</v>
      </c>
      <c r="I2014" s="5" t="s">
        <v>8193</v>
      </c>
      <c r="J2014" s="5">
        <v>13481866135</v>
      </c>
      <c r="K2014" s="5" t="s">
        <v>27</v>
      </c>
      <c r="L2014" s="10">
        <v>44395</v>
      </c>
      <c r="M2014" s="5" t="s">
        <v>28</v>
      </c>
      <c r="N2014" s="5" t="s">
        <v>30</v>
      </c>
      <c r="O2014" s="10"/>
      <c r="P2014" s="5"/>
      <c r="Q2014" s="5" t="s">
        <v>30</v>
      </c>
      <c r="R2014" s="5" t="s">
        <v>8194</v>
      </c>
      <c r="S2014" s="5"/>
    </row>
    <row r="2015" customFormat="1" spans="1:19">
      <c r="A2015" s="5">
        <v>2012</v>
      </c>
      <c r="B2015" s="5" t="s">
        <v>8195</v>
      </c>
      <c r="C2015" s="5"/>
      <c r="D2015" s="5" t="s">
        <v>343</v>
      </c>
      <c r="E2015" s="5" t="s">
        <v>8196</v>
      </c>
      <c r="F2015" s="5" t="s">
        <v>143</v>
      </c>
      <c r="G2015" s="5">
        <v>14</v>
      </c>
      <c r="H2015" s="5" t="s">
        <v>8173</v>
      </c>
      <c r="I2015" s="5" t="s">
        <v>8197</v>
      </c>
      <c r="J2015" s="5">
        <v>18377805181</v>
      </c>
      <c r="K2015" s="5" t="s">
        <v>27</v>
      </c>
      <c r="L2015" s="10">
        <v>44412</v>
      </c>
      <c r="M2015" s="5" t="s">
        <v>5912</v>
      </c>
      <c r="N2015" s="5" t="s">
        <v>30</v>
      </c>
      <c r="O2015" s="10"/>
      <c r="P2015" s="5"/>
      <c r="Q2015" s="5" t="s">
        <v>30</v>
      </c>
      <c r="R2015" s="5"/>
      <c r="S2015" s="5"/>
    </row>
    <row r="2016" customFormat="1" spans="1:19">
      <c r="A2016" s="5">
        <v>2013</v>
      </c>
      <c r="B2016" s="5" t="s">
        <v>8198</v>
      </c>
      <c r="C2016" s="5"/>
      <c r="D2016" s="5" t="s">
        <v>343</v>
      </c>
      <c r="E2016" s="5" t="s">
        <v>8199</v>
      </c>
      <c r="F2016" s="5" t="s">
        <v>143</v>
      </c>
      <c r="G2016" s="5">
        <v>17</v>
      </c>
      <c r="H2016" s="5" t="s">
        <v>17721</v>
      </c>
      <c r="I2016" s="5" t="s">
        <v>8200</v>
      </c>
      <c r="J2016" s="5">
        <v>19994451760</v>
      </c>
      <c r="K2016" s="5" t="s">
        <v>27</v>
      </c>
      <c r="L2016" s="10">
        <v>44399</v>
      </c>
      <c r="M2016" s="5" t="s">
        <v>185</v>
      </c>
      <c r="N2016" s="5" t="s">
        <v>30</v>
      </c>
      <c r="O2016" s="10"/>
      <c r="P2016" s="5"/>
      <c r="Q2016" s="5" t="s">
        <v>30</v>
      </c>
      <c r="R2016" s="5"/>
      <c r="S2016" s="5"/>
    </row>
    <row r="2017" customFormat="1" spans="1:19">
      <c r="A2017" s="5">
        <v>2014</v>
      </c>
      <c r="B2017" s="5" t="s">
        <v>8201</v>
      </c>
      <c r="C2017" s="5"/>
      <c r="D2017" s="5" t="s">
        <v>343</v>
      </c>
      <c r="E2017" s="5" t="s">
        <v>8202</v>
      </c>
      <c r="F2017" s="5" t="s">
        <v>143</v>
      </c>
      <c r="G2017" s="5">
        <v>18</v>
      </c>
      <c r="H2017" s="5" t="s">
        <v>17810</v>
      </c>
      <c r="I2017" s="5" t="s">
        <v>8204</v>
      </c>
      <c r="J2017" s="5">
        <v>18877840754</v>
      </c>
      <c r="K2017" s="5" t="s">
        <v>27</v>
      </c>
      <c r="L2017" s="10">
        <v>44398</v>
      </c>
      <c r="M2017" s="5" t="s">
        <v>28</v>
      </c>
      <c r="N2017" s="5" t="s">
        <v>30</v>
      </c>
      <c r="O2017" s="10"/>
      <c r="P2017" s="5"/>
      <c r="Q2017" s="5" t="s">
        <v>30</v>
      </c>
      <c r="R2017" s="5"/>
      <c r="S2017" s="5"/>
    </row>
    <row r="2018" customFormat="1" spans="1:19">
      <c r="A2018" s="5">
        <v>2015</v>
      </c>
      <c r="B2018" s="5" t="s">
        <v>8205</v>
      </c>
      <c r="C2018" s="5"/>
      <c r="D2018" s="5" t="s">
        <v>343</v>
      </c>
      <c r="E2018" s="5" t="s">
        <v>8206</v>
      </c>
      <c r="F2018" s="5" t="s">
        <v>143</v>
      </c>
      <c r="G2018" s="5">
        <v>18</v>
      </c>
      <c r="H2018" s="5" t="s">
        <v>8207</v>
      </c>
      <c r="I2018" s="5" t="s">
        <v>8208</v>
      </c>
      <c r="J2018" s="5">
        <v>15177389735</v>
      </c>
      <c r="K2018" s="5" t="s">
        <v>27</v>
      </c>
      <c r="L2018" s="10">
        <v>44331</v>
      </c>
      <c r="M2018" s="5" t="s">
        <v>29</v>
      </c>
      <c r="N2018" s="5" t="s">
        <v>27</v>
      </c>
      <c r="O2018" s="10">
        <v>44366</v>
      </c>
      <c r="P2018" s="5" t="s">
        <v>28</v>
      </c>
      <c r="Q2018" s="5" t="s">
        <v>30</v>
      </c>
      <c r="R2018" s="5"/>
      <c r="S2018" s="5"/>
    </row>
    <row r="2019" customFormat="1" spans="1:19">
      <c r="A2019" s="5">
        <v>2016</v>
      </c>
      <c r="B2019" s="5" t="s">
        <v>8209</v>
      </c>
      <c r="C2019" s="5"/>
      <c r="D2019" s="5" t="s">
        <v>343</v>
      </c>
      <c r="E2019" s="5" t="s">
        <v>8210</v>
      </c>
      <c r="F2019" s="5" t="s">
        <v>24</v>
      </c>
      <c r="G2019" s="5">
        <v>19</v>
      </c>
      <c r="H2019" s="5" t="s">
        <v>8211</v>
      </c>
      <c r="I2019" s="5" t="s">
        <v>8212</v>
      </c>
      <c r="J2019" s="5">
        <v>18177418499</v>
      </c>
      <c r="K2019" s="5" t="s">
        <v>27</v>
      </c>
      <c r="L2019" s="10">
        <v>44331</v>
      </c>
      <c r="M2019" s="5" t="s">
        <v>29</v>
      </c>
      <c r="N2019" s="5" t="s">
        <v>27</v>
      </c>
      <c r="O2019" s="10">
        <v>44366</v>
      </c>
      <c r="P2019" s="5" t="s">
        <v>28</v>
      </c>
      <c r="Q2019" s="5" t="s">
        <v>30</v>
      </c>
      <c r="R2019" s="5"/>
      <c r="S2019" s="5"/>
    </row>
    <row r="2020" customFormat="1" spans="1:19">
      <c r="A2020" s="5">
        <v>2017</v>
      </c>
      <c r="B2020" s="5" t="s">
        <v>8213</v>
      </c>
      <c r="C2020" s="5"/>
      <c r="D2020" s="5" t="s">
        <v>343</v>
      </c>
      <c r="E2020" s="5" t="s">
        <v>8214</v>
      </c>
      <c r="F2020" s="5" t="s">
        <v>24</v>
      </c>
      <c r="G2020" s="5">
        <v>18</v>
      </c>
      <c r="H2020" s="5" t="s">
        <v>8215</v>
      </c>
      <c r="I2020" s="5" t="s">
        <v>8216</v>
      </c>
      <c r="J2020" s="5">
        <v>15778382479</v>
      </c>
      <c r="K2020" s="5" t="s">
        <v>27</v>
      </c>
      <c r="L2020" s="10">
        <v>44331</v>
      </c>
      <c r="M2020" s="5" t="s">
        <v>29</v>
      </c>
      <c r="N2020" s="5" t="s">
        <v>27</v>
      </c>
      <c r="O2020" s="10">
        <v>44366</v>
      </c>
      <c r="P2020" s="5" t="s">
        <v>28</v>
      </c>
      <c r="Q2020" s="5" t="s">
        <v>30</v>
      </c>
      <c r="R2020" s="5"/>
      <c r="S2020" s="5"/>
    </row>
    <row r="2021" customFormat="1" spans="1:19">
      <c r="A2021" s="5">
        <v>2018</v>
      </c>
      <c r="B2021" s="5" t="s">
        <v>8217</v>
      </c>
      <c r="C2021" s="5"/>
      <c r="D2021" s="5" t="s">
        <v>343</v>
      </c>
      <c r="E2021" s="5" t="s">
        <v>8218</v>
      </c>
      <c r="F2021" s="5" t="s">
        <v>143</v>
      </c>
      <c r="G2021" s="5">
        <v>19</v>
      </c>
      <c r="H2021" s="5" t="s">
        <v>8219</v>
      </c>
      <c r="I2021" s="5" t="s">
        <v>8220</v>
      </c>
      <c r="J2021" s="5">
        <v>18077893556</v>
      </c>
      <c r="K2021" s="5" t="s">
        <v>27</v>
      </c>
      <c r="L2021" s="10">
        <v>44331</v>
      </c>
      <c r="M2021" s="5" t="s">
        <v>29</v>
      </c>
      <c r="N2021" s="5" t="s">
        <v>27</v>
      </c>
      <c r="O2021" s="10">
        <v>44366</v>
      </c>
      <c r="P2021" s="5" t="s">
        <v>28</v>
      </c>
      <c r="Q2021" s="5" t="s">
        <v>30</v>
      </c>
      <c r="R2021" s="5"/>
      <c r="S2021" s="5"/>
    </row>
    <row r="2022" customFormat="1" spans="1:19">
      <c r="A2022" s="5">
        <v>2019</v>
      </c>
      <c r="B2022" s="5" t="s">
        <v>8221</v>
      </c>
      <c r="C2022" s="5"/>
      <c r="D2022" s="5" t="s">
        <v>343</v>
      </c>
      <c r="E2022" s="5" t="s">
        <v>8222</v>
      </c>
      <c r="F2022" s="5" t="s">
        <v>143</v>
      </c>
      <c r="G2022" s="5">
        <v>19</v>
      </c>
      <c r="H2022" s="5" t="s">
        <v>19272</v>
      </c>
      <c r="I2022" s="5" t="s">
        <v>8224</v>
      </c>
      <c r="J2022" s="5">
        <v>17776181575</v>
      </c>
      <c r="K2022" s="5" t="s">
        <v>27</v>
      </c>
      <c r="L2022" s="10">
        <v>44331</v>
      </c>
      <c r="M2022" s="5" t="s">
        <v>54</v>
      </c>
      <c r="N2022" s="5" t="s">
        <v>27</v>
      </c>
      <c r="O2022" s="10">
        <v>44366</v>
      </c>
      <c r="P2022" s="5" t="s">
        <v>28</v>
      </c>
      <c r="Q2022" s="5" t="s">
        <v>30</v>
      </c>
      <c r="R2022" s="5"/>
      <c r="S2022" s="5"/>
    </row>
    <row r="2023" customFormat="1" spans="1:19">
      <c r="A2023" s="5">
        <v>2020</v>
      </c>
      <c r="B2023" s="5" t="s">
        <v>8225</v>
      </c>
      <c r="C2023" s="5"/>
      <c r="D2023" s="5" t="s">
        <v>343</v>
      </c>
      <c r="E2023" s="5" t="s">
        <v>8226</v>
      </c>
      <c r="F2023" s="5" t="s">
        <v>24</v>
      </c>
      <c r="G2023" s="5">
        <v>18</v>
      </c>
      <c r="H2023" s="5" t="s">
        <v>4700</v>
      </c>
      <c r="I2023" s="5" t="s">
        <v>8227</v>
      </c>
      <c r="J2023" s="5">
        <v>19127018089</v>
      </c>
      <c r="K2023" s="5" t="s">
        <v>27</v>
      </c>
      <c r="L2023" s="10">
        <v>44331</v>
      </c>
      <c r="M2023" s="5" t="s">
        <v>29</v>
      </c>
      <c r="N2023" s="5" t="s">
        <v>27</v>
      </c>
      <c r="O2023" s="10">
        <v>44366</v>
      </c>
      <c r="P2023" s="5" t="s">
        <v>28</v>
      </c>
      <c r="Q2023" s="5" t="s">
        <v>30</v>
      </c>
      <c r="R2023" s="5"/>
      <c r="S2023" s="5"/>
    </row>
    <row r="2024" customFormat="1" spans="1:19">
      <c r="A2024" s="5">
        <v>2021</v>
      </c>
      <c r="B2024" s="5" t="s">
        <v>8228</v>
      </c>
      <c r="C2024" s="5"/>
      <c r="D2024" s="5" t="s">
        <v>343</v>
      </c>
      <c r="E2024" s="5" t="s">
        <v>8229</v>
      </c>
      <c r="F2024" s="5" t="s">
        <v>143</v>
      </c>
      <c r="G2024" s="5">
        <v>20</v>
      </c>
      <c r="H2024" s="5" t="s">
        <v>8230</v>
      </c>
      <c r="I2024" s="5" t="s">
        <v>8231</v>
      </c>
      <c r="J2024" s="5">
        <v>15277894697</v>
      </c>
      <c r="K2024" s="5" t="s">
        <v>27</v>
      </c>
      <c r="L2024" s="10">
        <v>44331</v>
      </c>
      <c r="M2024" s="5" t="s">
        <v>29</v>
      </c>
      <c r="N2024" s="5" t="s">
        <v>27</v>
      </c>
      <c r="O2024" s="10">
        <v>44366</v>
      </c>
      <c r="P2024" s="5" t="s">
        <v>28</v>
      </c>
      <c r="Q2024" s="5" t="s">
        <v>30</v>
      </c>
      <c r="R2024" s="5"/>
      <c r="S2024" s="5"/>
    </row>
    <row r="2025" customFormat="1" spans="1:19">
      <c r="A2025" s="5">
        <v>2022</v>
      </c>
      <c r="B2025" s="5" t="s">
        <v>8232</v>
      </c>
      <c r="C2025" s="5"/>
      <c r="D2025" s="5" t="s">
        <v>343</v>
      </c>
      <c r="E2025" s="5" t="s">
        <v>8233</v>
      </c>
      <c r="F2025" s="5" t="s">
        <v>24</v>
      </c>
      <c r="G2025" s="5">
        <v>18</v>
      </c>
      <c r="H2025" s="5" t="s">
        <v>8234</v>
      </c>
      <c r="I2025" s="5" t="s">
        <v>8235</v>
      </c>
      <c r="J2025" s="5">
        <v>13481867147</v>
      </c>
      <c r="K2025" s="5" t="s">
        <v>27</v>
      </c>
      <c r="L2025" s="10">
        <v>44331</v>
      </c>
      <c r="M2025" s="5" t="s">
        <v>29</v>
      </c>
      <c r="N2025" s="5" t="s">
        <v>27</v>
      </c>
      <c r="O2025" s="10">
        <v>44366</v>
      </c>
      <c r="P2025" s="5" t="s">
        <v>28</v>
      </c>
      <c r="Q2025" s="5" t="s">
        <v>30</v>
      </c>
      <c r="R2025" s="5"/>
      <c r="S2025" s="5"/>
    </row>
    <row r="2026" customFormat="1" spans="1:19">
      <c r="A2026" s="5">
        <v>2023</v>
      </c>
      <c r="B2026" s="5" t="s">
        <v>8236</v>
      </c>
      <c r="C2026" s="5"/>
      <c r="D2026" s="5" t="s">
        <v>343</v>
      </c>
      <c r="E2026" s="5" t="s">
        <v>8237</v>
      </c>
      <c r="F2026" s="5" t="s">
        <v>24</v>
      </c>
      <c r="G2026" s="5">
        <v>17</v>
      </c>
      <c r="H2026" s="5" t="s">
        <v>8238</v>
      </c>
      <c r="I2026" s="5" t="s">
        <v>8239</v>
      </c>
      <c r="J2026" s="5">
        <v>13412699068</v>
      </c>
      <c r="K2026" s="5" t="s">
        <v>27</v>
      </c>
      <c r="L2026" s="10">
        <v>44395</v>
      </c>
      <c r="M2026" s="5" t="s">
        <v>28</v>
      </c>
      <c r="N2026" s="5" t="s">
        <v>27</v>
      </c>
      <c r="O2026" s="10">
        <v>44416</v>
      </c>
      <c r="P2026" s="5" t="s">
        <v>28</v>
      </c>
      <c r="Q2026" s="5" t="s">
        <v>30</v>
      </c>
      <c r="R2026" s="5"/>
      <c r="S2026" s="5"/>
    </row>
    <row r="2027" customFormat="1" spans="1:19">
      <c r="A2027" s="5">
        <v>2024</v>
      </c>
      <c r="B2027" s="5" t="s">
        <v>8240</v>
      </c>
      <c r="C2027" s="5"/>
      <c r="D2027" s="5" t="s">
        <v>343</v>
      </c>
      <c r="E2027" s="5" t="s">
        <v>8241</v>
      </c>
      <c r="F2027" s="5" t="s">
        <v>24</v>
      </c>
      <c r="G2027" s="5">
        <v>26</v>
      </c>
      <c r="H2027" s="5" t="s">
        <v>2421</v>
      </c>
      <c r="I2027" s="5" t="s">
        <v>8242</v>
      </c>
      <c r="J2027" s="5">
        <v>17776589011</v>
      </c>
      <c r="K2027" s="5" t="s">
        <v>27</v>
      </c>
      <c r="L2027" s="10">
        <v>44331</v>
      </c>
      <c r="M2027" s="5" t="s">
        <v>29</v>
      </c>
      <c r="N2027" s="5" t="s">
        <v>27</v>
      </c>
      <c r="O2027" s="10">
        <v>44366</v>
      </c>
      <c r="P2027" s="5" t="s">
        <v>28</v>
      </c>
      <c r="Q2027" s="5" t="s">
        <v>30</v>
      </c>
      <c r="R2027" s="5"/>
      <c r="S2027" s="5"/>
    </row>
    <row r="2028" customFormat="1" spans="1:19">
      <c r="A2028" s="5">
        <v>2025</v>
      </c>
      <c r="B2028" s="5" t="s">
        <v>8243</v>
      </c>
      <c r="C2028" s="5"/>
      <c r="D2028" s="5" t="s">
        <v>343</v>
      </c>
      <c r="E2028" s="5" t="s">
        <v>8244</v>
      </c>
      <c r="F2028" s="5" t="s">
        <v>24</v>
      </c>
      <c r="G2028" s="5">
        <v>19</v>
      </c>
      <c r="H2028" s="5" t="s">
        <v>19273</v>
      </c>
      <c r="I2028" s="5" t="s">
        <v>8246</v>
      </c>
      <c r="J2028" s="5">
        <v>19177883499</v>
      </c>
      <c r="K2028" s="5" t="s">
        <v>27</v>
      </c>
      <c r="L2028" s="10">
        <v>44331</v>
      </c>
      <c r="M2028" s="5" t="s">
        <v>29</v>
      </c>
      <c r="N2028" s="5" t="s">
        <v>27</v>
      </c>
      <c r="O2028" s="10">
        <v>44366</v>
      </c>
      <c r="P2028" s="5" t="s">
        <v>28</v>
      </c>
      <c r="Q2028" s="5" t="s">
        <v>30</v>
      </c>
      <c r="R2028" s="5"/>
      <c r="S2028" s="5"/>
    </row>
    <row r="2029" customFormat="1" spans="1:19">
      <c r="A2029" s="5">
        <v>2026</v>
      </c>
      <c r="B2029" s="5" t="s">
        <v>8247</v>
      </c>
      <c r="C2029" s="5"/>
      <c r="D2029" s="5" t="s">
        <v>343</v>
      </c>
      <c r="E2029" s="5" t="s">
        <v>8248</v>
      </c>
      <c r="F2029" s="5" t="s">
        <v>24</v>
      </c>
      <c r="G2029" s="5">
        <v>18</v>
      </c>
      <c r="H2029" s="5" t="s">
        <v>8249</v>
      </c>
      <c r="I2029" s="5" t="s">
        <v>8250</v>
      </c>
      <c r="J2029" s="5">
        <v>18378892059</v>
      </c>
      <c r="K2029" s="5" t="s">
        <v>27</v>
      </c>
      <c r="L2029" s="10">
        <v>44331</v>
      </c>
      <c r="M2029" s="5" t="s">
        <v>29</v>
      </c>
      <c r="N2029" s="5" t="s">
        <v>27</v>
      </c>
      <c r="O2029" s="10">
        <v>44366</v>
      </c>
      <c r="P2029" s="5" t="s">
        <v>28</v>
      </c>
      <c r="Q2029" s="5" t="s">
        <v>30</v>
      </c>
      <c r="R2029" s="5"/>
      <c r="S2029" s="5"/>
    </row>
    <row r="2030" customFormat="1" spans="1:19">
      <c r="A2030" s="5">
        <v>2027</v>
      </c>
      <c r="B2030" s="5" t="s">
        <v>8251</v>
      </c>
      <c r="C2030" s="5"/>
      <c r="D2030" s="5" t="s">
        <v>343</v>
      </c>
      <c r="E2030" s="5" t="s">
        <v>8252</v>
      </c>
      <c r="F2030" s="5" t="s">
        <v>24</v>
      </c>
      <c r="G2030" s="5">
        <v>16</v>
      </c>
      <c r="H2030" s="5" t="s">
        <v>17678</v>
      </c>
      <c r="I2030" s="5" t="s">
        <v>8253</v>
      </c>
      <c r="J2030" s="5">
        <v>15949329705</v>
      </c>
      <c r="K2030" s="5" t="s">
        <v>27</v>
      </c>
      <c r="L2030" s="10">
        <v>44412</v>
      </c>
      <c r="M2030" s="5" t="s">
        <v>29</v>
      </c>
      <c r="N2030" s="5" t="s">
        <v>30</v>
      </c>
      <c r="O2030" s="10"/>
      <c r="P2030" s="5"/>
      <c r="Q2030" s="5" t="s">
        <v>30</v>
      </c>
      <c r="R2030" s="5" t="s">
        <v>8194</v>
      </c>
      <c r="S2030" s="5"/>
    </row>
    <row r="2031" customFormat="1" spans="1:19">
      <c r="A2031" s="5">
        <v>2028</v>
      </c>
      <c r="B2031" s="5" t="s">
        <v>8254</v>
      </c>
      <c r="C2031" s="5"/>
      <c r="D2031" s="5" t="s">
        <v>343</v>
      </c>
      <c r="E2031" s="5" t="s">
        <v>8255</v>
      </c>
      <c r="F2031" s="5" t="s">
        <v>24</v>
      </c>
      <c r="G2031" s="5">
        <v>17</v>
      </c>
      <c r="H2031" s="5" t="s">
        <v>17812</v>
      </c>
      <c r="I2031" s="5" t="s">
        <v>8257</v>
      </c>
      <c r="J2031" s="5">
        <v>13534091378</v>
      </c>
      <c r="K2031" s="5" t="s">
        <v>27</v>
      </c>
      <c r="L2031" s="10">
        <v>44395</v>
      </c>
      <c r="M2031" s="5" t="s">
        <v>98</v>
      </c>
      <c r="N2031" s="5" t="s">
        <v>30</v>
      </c>
      <c r="O2031" s="10"/>
      <c r="P2031" s="5"/>
      <c r="Q2031" s="5" t="s">
        <v>30</v>
      </c>
      <c r="R2031" s="5"/>
      <c r="S2031" s="5"/>
    </row>
    <row r="2032" customFormat="1" spans="1:19">
      <c r="A2032" s="5">
        <v>2029</v>
      </c>
      <c r="B2032" s="5" t="s">
        <v>8258</v>
      </c>
      <c r="C2032" s="5"/>
      <c r="D2032" s="5" t="s">
        <v>343</v>
      </c>
      <c r="E2032" s="5" t="s">
        <v>8259</v>
      </c>
      <c r="F2032" s="5" t="s">
        <v>24</v>
      </c>
      <c r="G2032" s="5">
        <v>20</v>
      </c>
      <c r="H2032" s="5" t="s">
        <v>8260</v>
      </c>
      <c r="I2032" s="5" t="s">
        <v>8261</v>
      </c>
      <c r="J2032" s="5">
        <v>15089687248</v>
      </c>
      <c r="K2032" s="5" t="s">
        <v>27</v>
      </c>
      <c r="L2032" s="10">
        <v>44331</v>
      </c>
      <c r="M2032" s="5" t="s">
        <v>29</v>
      </c>
      <c r="N2032" s="5" t="s">
        <v>27</v>
      </c>
      <c r="O2032" s="10">
        <v>44366</v>
      </c>
      <c r="P2032" s="5" t="s">
        <v>28</v>
      </c>
      <c r="Q2032" s="5" t="s">
        <v>30</v>
      </c>
      <c r="R2032" s="5"/>
      <c r="S2032" s="5"/>
    </row>
    <row r="2033" customFormat="1" spans="1:19">
      <c r="A2033" s="5">
        <v>2030</v>
      </c>
      <c r="B2033" s="5" t="s">
        <v>8262</v>
      </c>
      <c r="C2033" s="5"/>
      <c r="D2033" s="5" t="s">
        <v>343</v>
      </c>
      <c r="E2033" s="5" t="s">
        <v>8263</v>
      </c>
      <c r="F2033" s="5" t="s">
        <v>143</v>
      </c>
      <c r="G2033" s="5">
        <v>18</v>
      </c>
      <c r="H2033" s="5" t="s">
        <v>8264</v>
      </c>
      <c r="I2033" s="5" t="s">
        <v>5157</v>
      </c>
      <c r="J2033" s="5">
        <v>13580324919</v>
      </c>
      <c r="K2033" s="5" t="s">
        <v>27</v>
      </c>
      <c r="L2033" s="10">
        <v>44331</v>
      </c>
      <c r="M2033" s="5" t="s">
        <v>29</v>
      </c>
      <c r="N2033" s="5" t="s">
        <v>27</v>
      </c>
      <c r="O2033" s="10">
        <v>44366</v>
      </c>
      <c r="P2033" s="5" t="s">
        <v>28</v>
      </c>
      <c r="Q2033" s="5" t="s">
        <v>30</v>
      </c>
      <c r="R2033" s="5"/>
      <c r="S2033" s="5"/>
    </row>
    <row r="2034" customFormat="1" spans="1:19">
      <c r="A2034" s="5">
        <v>2031</v>
      </c>
      <c r="B2034" s="5" t="s">
        <v>8265</v>
      </c>
      <c r="C2034" s="5"/>
      <c r="D2034" s="5" t="s">
        <v>343</v>
      </c>
      <c r="E2034" s="5" t="s">
        <v>8266</v>
      </c>
      <c r="F2034" s="5" t="s">
        <v>24</v>
      </c>
      <c r="G2034" s="5">
        <v>17</v>
      </c>
      <c r="H2034" s="5" t="s">
        <v>17813</v>
      </c>
      <c r="I2034" s="5" t="s">
        <v>8268</v>
      </c>
      <c r="J2034" s="5">
        <v>15878675841</v>
      </c>
      <c r="K2034" s="5" t="s">
        <v>27</v>
      </c>
      <c r="L2034" s="10">
        <v>44397</v>
      </c>
      <c r="M2034" s="5" t="s">
        <v>28</v>
      </c>
      <c r="N2034" s="5" t="s">
        <v>27</v>
      </c>
      <c r="O2034" s="10">
        <v>44418</v>
      </c>
      <c r="P2034" s="5" t="s">
        <v>28</v>
      </c>
      <c r="Q2034" s="5" t="s">
        <v>30</v>
      </c>
      <c r="R2034" s="5"/>
      <c r="S2034" s="5"/>
    </row>
    <row r="2035" customFormat="1" spans="1:19">
      <c r="A2035" s="5">
        <v>2032</v>
      </c>
      <c r="B2035" s="5" t="s">
        <v>8269</v>
      </c>
      <c r="C2035" s="5"/>
      <c r="D2035" s="5" t="s">
        <v>343</v>
      </c>
      <c r="E2035" s="5" t="s">
        <v>8270</v>
      </c>
      <c r="F2035" s="5" t="s">
        <v>24</v>
      </c>
      <c r="G2035" s="5">
        <v>16</v>
      </c>
      <c r="H2035" s="5" t="s">
        <v>17818</v>
      </c>
      <c r="I2035" s="5" t="s">
        <v>7237</v>
      </c>
      <c r="J2035" s="5">
        <v>13533082289</v>
      </c>
      <c r="K2035" s="5" t="s">
        <v>27</v>
      </c>
      <c r="L2035" s="10">
        <v>44395</v>
      </c>
      <c r="M2035" s="5" t="s">
        <v>28</v>
      </c>
      <c r="N2035" s="5" t="s">
        <v>30</v>
      </c>
      <c r="O2035" s="10"/>
      <c r="P2035" s="5"/>
      <c r="Q2035" s="5" t="s">
        <v>30</v>
      </c>
      <c r="R2035" s="5" t="s">
        <v>8194</v>
      </c>
      <c r="S2035" s="5"/>
    </row>
    <row r="2036" customFormat="1" spans="1:19">
      <c r="A2036" s="5">
        <v>2033</v>
      </c>
      <c r="B2036" s="5" t="s">
        <v>8272</v>
      </c>
      <c r="C2036" s="5"/>
      <c r="D2036" s="5" t="s">
        <v>343</v>
      </c>
      <c r="E2036" s="5" t="s">
        <v>8273</v>
      </c>
      <c r="F2036" s="5" t="s">
        <v>143</v>
      </c>
      <c r="G2036" s="5">
        <v>16</v>
      </c>
      <c r="H2036" s="5" t="s">
        <v>17799</v>
      </c>
      <c r="I2036" s="5" t="s">
        <v>8274</v>
      </c>
      <c r="J2036" s="5">
        <v>13695299608</v>
      </c>
      <c r="K2036" s="5" t="s">
        <v>27</v>
      </c>
      <c r="L2036" s="10">
        <v>44395</v>
      </c>
      <c r="M2036" s="5" t="s">
        <v>28</v>
      </c>
      <c r="N2036" s="5" t="s">
        <v>30</v>
      </c>
      <c r="O2036" s="10"/>
      <c r="P2036" s="5"/>
      <c r="Q2036" s="5" t="s">
        <v>30</v>
      </c>
      <c r="R2036" s="5"/>
      <c r="S2036" s="5"/>
    </row>
    <row r="2037" customFormat="1" spans="1:19">
      <c r="A2037" s="5">
        <v>2034</v>
      </c>
      <c r="B2037" s="5" t="s">
        <v>8275</v>
      </c>
      <c r="C2037" s="5"/>
      <c r="D2037" s="5" t="s">
        <v>343</v>
      </c>
      <c r="E2037" s="5" t="s">
        <v>8276</v>
      </c>
      <c r="F2037" s="5" t="s">
        <v>143</v>
      </c>
      <c r="G2037" s="5">
        <v>17</v>
      </c>
      <c r="H2037" s="5" t="s">
        <v>17820</v>
      </c>
      <c r="I2037" s="5" t="s">
        <v>8277</v>
      </c>
      <c r="J2037" s="5" t="s">
        <v>8278</v>
      </c>
      <c r="K2037" s="5" t="s">
        <v>27</v>
      </c>
      <c r="L2037" s="10">
        <v>44394</v>
      </c>
      <c r="M2037" s="5" t="s">
        <v>28</v>
      </c>
      <c r="N2037" s="5" t="s">
        <v>30</v>
      </c>
      <c r="O2037" s="10"/>
      <c r="P2037" s="5"/>
      <c r="Q2037" s="5" t="s">
        <v>30</v>
      </c>
      <c r="R2037" s="5" t="s">
        <v>8194</v>
      </c>
      <c r="S2037" s="5"/>
    </row>
    <row r="2038" customFormat="1" spans="1:19">
      <c r="A2038" s="5">
        <v>2035</v>
      </c>
      <c r="B2038" s="5" t="s">
        <v>8279</v>
      </c>
      <c r="C2038" s="5"/>
      <c r="D2038" s="5" t="s">
        <v>343</v>
      </c>
      <c r="E2038" s="5" t="s">
        <v>8280</v>
      </c>
      <c r="F2038" s="5" t="s">
        <v>24</v>
      </c>
      <c r="G2038" s="5">
        <v>18</v>
      </c>
      <c r="H2038" s="5" t="s">
        <v>8281</v>
      </c>
      <c r="I2038" s="5" t="s">
        <v>8282</v>
      </c>
      <c r="J2038" s="5">
        <v>15977899123</v>
      </c>
      <c r="K2038" s="5" t="s">
        <v>27</v>
      </c>
      <c r="L2038" s="10">
        <v>44395</v>
      </c>
      <c r="M2038" s="5" t="s">
        <v>8283</v>
      </c>
      <c r="N2038" s="5" t="s">
        <v>30</v>
      </c>
      <c r="O2038" s="10"/>
      <c r="P2038" s="5"/>
      <c r="Q2038" s="5" t="s">
        <v>30</v>
      </c>
      <c r="R2038" s="5"/>
      <c r="S2038" s="5"/>
    </row>
    <row r="2039" customFormat="1" spans="1:19">
      <c r="A2039" s="5">
        <v>2036</v>
      </c>
      <c r="B2039" s="5" t="s">
        <v>8284</v>
      </c>
      <c r="C2039" s="5"/>
      <c r="D2039" s="5" t="s">
        <v>343</v>
      </c>
      <c r="E2039" s="5" t="s">
        <v>8285</v>
      </c>
      <c r="F2039" s="5" t="s">
        <v>143</v>
      </c>
      <c r="G2039" s="5">
        <v>15</v>
      </c>
      <c r="H2039" s="5" t="s">
        <v>8286</v>
      </c>
      <c r="I2039" s="5" t="s">
        <v>8287</v>
      </c>
      <c r="J2039" s="5">
        <v>13431303712</v>
      </c>
      <c r="K2039" s="5" t="s">
        <v>27</v>
      </c>
      <c r="L2039" s="10">
        <v>44395</v>
      </c>
      <c r="M2039" s="5" t="s">
        <v>28</v>
      </c>
      <c r="N2039" s="5" t="s">
        <v>30</v>
      </c>
      <c r="O2039" s="10"/>
      <c r="P2039" s="5"/>
      <c r="Q2039" s="5" t="s">
        <v>30</v>
      </c>
      <c r="R2039" s="5"/>
      <c r="S2039" s="5"/>
    </row>
    <row r="2040" customFormat="1" spans="1:19">
      <c r="A2040" s="5">
        <v>2037</v>
      </c>
      <c r="B2040" s="5" t="s">
        <v>8288</v>
      </c>
      <c r="C2040" s="5"/>
      <c r="D2040" s="5" t="s">
        <v>343</v>
      </c>
      <c r="E2040" s="5" t="s">
        <v>8289</v>
      </c>
      <c r="F2040" s="5" t="s">
        <v>24</v>
      </c>
      <c r="G2040" s="5">
        <v>15</v>
      </c>
      <c r="H2040" s="5" t="s">
        <v>17821</v>
      </c>
      <c r="I2040" s="5" t="s">
        <v>8291</v>
      </c>
      <c r="J2040" s="5" t="s">
        <v>8292</v>
      </c>
      <c r="K2040" s="5" t="s">
        <v>27</v>
      </c>
      <c r="L2040" s="10">
        <v>44394</v>
      </c>
      <c r="M2040" s="5" t="s">
        <v>28</v>
      </c>
      <c r="N2040" s="5" t="s">
        <v>30</v>
      </c>
      <c r="O2040" s="10"/>
      <c r="P2040" s="5"/>
      <c r="Q2040" s="5" t="s">
        <v>30</v>
      </c>
      <c r="R2040" s="5" t="s">
        <v>8293</v>
      </c>
      <c r="S2040" s="5"/>
    </row>
    <row r="2041" customFormat="1" spans="1:19">
      <c r="A2041" s="5">
        <v>2038</v>
      </c>
      <c r="B2041" s="5" t="s">
        <v>8294</v>
      </c>
      <c r="C2041" s="5"/>
      <c r="D2041" s="5" t="s">
        <v>343</v>
      </c>
      <c r="E2041" s="5" t="s">
        <v>8295</v>
      </c>
      <c r="F2041" s="5" t="s">
        <v>24</v>
      </c>
      <c r="G2041" s="5">
        <v>17</v>
      </c>
      <c r="H2041" s="5" t="s">
        <v>17822</v>
      </c>
      <c r="I2041" s="5" t="s">
        <v>8297</v>
      </c>
      <c r="J2041" s="5" t="s">
        <v>8298</v>
      </c>
      <c r="K2041" s="5" t="s">
        <v>27</v>
      </c>
      <c r="L2041" s="10">
        <v>44395</v>
      </c>
      <c r="M2041" s="5" t="s">
        <v>1352</v>
      </c>
      <c r="N2041" s="5" t="s">
        <v>30</v>
      </c>
      <c r="O2041" s="10"/>
      <c r="P2041" s="5"/>
      <c r="Q2041" s="5" t="s">
        <v>30</v>
      </c>
      <c r="R2041" s="5" t="s">
        <v>8194</v>
      </c>
      <c r="S2041" s="5"/>
    </row>
    <row r="2042" customFormat="1" spans="1:19">
      <c r="A2042" s="5">
        <v>2039</v>
      </c>
      <c r="B2042" s="5" t="s">
        <v>8299</v>
      </c>
      <c r="C2042" s="5"/>
      <c r="D2042" s="5" t="s">
        <v>343</v>
      </c>
      <c r="E2042" s="5" t="s">
        <v>8300</v>
      </c>
      <c r="F2042" s="5" t="s">
        <v>24</v>
      </c>
      <c r="G2042" s="5">
        <v>19</v>
      </c>
      <c r="H2042" s="5" t="s">
        <v>6753</v>
      </c>
      <c r="I2042" s="5" t="s">
        <v>8301</v>
      </c>
      <c r="J2042" s="5">
        <v>13662769572</v>
      </c>
      <c r="K2042" s="5" t="s">
        <v>27</v>
      </c>
      <c r="L2042" s="10">
        <v>44331</v>
      </c>
      <c r="M2042" s="5" t="s">
        <v>29</v>
      </c>
      <c r="N2042" s="5" t="s">
        <v>27</v>
      </c>
      <c r="O2042" s="10">
        <v>44366</v>
      </c>
      <c r="P2042" s="5" t="s">
        <v>28</v>
      </c>
      <c r="Q2042" s="5" t="s">
        <v>30</v>
      </c>
      <c r="R2042" s="5"/>
      <c r="S2042" s="5"/>
    </row>
    <row r="2043" customFormat="1" spans="1:19">
      <c r="A2043" s="5">
        <v>2040</v>
      </c>
      <c r="B2043" s="5" t="s">
        <v>8302</v>
      </c>
      <c r="C2043" s="5"/>
      <c r="D2043" s="5" t="s">
        <v>343</v>
      </c>
      <c r="E2043" s="5" t="s">
        <v>8303</v>
      </c>
      <c r="F2043" s="5" t="s">
        <v>24</v>
      </c>
      <c r="G2043" s="5">
        <v>16</v>
      </c>
      <c r="H2043" s="5" t="s">
        <v>8304</v>
      </c>
      <c r="I2043" s="5" t="s">
        <v>8305</v>
      </c>
      <c r="J2043" s="5" t="s">
        <v>8306</v>
      </c>
      <c r="K2043" s="5" t="s">
        <v>27</v>
      </c>
      <c r="L2043" s="10">
        <v>44395</v>
      </c>
      <c r="M2043" s="5" t="s">
        <v>1288</v>
      </c>
      <c r="N2043" s="5" t="s">
        <v>30</v>
      </c>
      <c r="O2043" s="10"/>
      <c r="P2043" s="5"/>
      <c r="Q2043" s="5" t="s">
        <v>30</v>
      </c>
      <c r="R2043" s="5"/>
      <c r="S2043" s="5"/>
    </row>
    <row r="2044" customFormat="1" spans="1:19">
      <c r="A2044" s="5">
        <v>2041</v>
      </c>
      <c r="B2044" s="5" t="s">
        <v>8307</v>
      </c>
      <c r="C2044" s="5"/>
      <c r="D2044" s="5" t="s">
        <v>343</v>
      </c>
      <c r="E2044" s="5" t="s">
        <v>8308</v>
      </c>
      <c r="F2044" s="5" t="s">
        <v>24</v>
      </c>
      <c r="G2044" s="5">
        <v>17</v>
      </c>
      <c r="H2044" s="5" t="s">
        <v>17823</v>
      </c>
      <c r="I2044" s="5" t="s">
        <v>8310</v>
      </c>
      <c r="J2044" s="5" t="s">
        <v>8311</v>
      </c>
      <c r="K2044" s="5" t="s">
        <v>27</v>
      </c>
      <c r="L2044" s="10">
        <v>44396</v>
      </c>
      <c r="M2044" s="5" t="s">
        <v>185</v>
      </c>
      <c r="N2044" s="5" t="s">
        <v>30</v>
      </c>
      <c r="O2044" s="10"/>
      <c r="P2044" s="5"/>
      <c r="Q2044" s="5" t="s">
        <v>30</v>
      </c>
      <c r="R2044" s="5"/>
      <c r="S2044" s="5"/>
    </row>
    <row r="2045" customFormat="1" spans="1:19">
      <c r="A2045" s="5">
        <v>2042</v>
      </c>
      <c r="B2045" s="5" t="s">
        <v>8312</v>
      </c>
      <c r="C2045" s="5"/>
      <c r="D2045" s="5" t="s">
        <v>343</v>
      </c>
      <c r="E2045" s="5" t="s">
        <v>8313</v>
      </c>
      <c r="F2045" s="5" t="s">
        <v>143</v>
      </c>
      <c r="G2045" s="5">
        <v>20</v>
      </c>
      <c r="H2045" s="5" t="s">
        <v>8314</v>
      </c>
      <c r="I2045" s="5" t="s">
        <v>8315</v>
      </c>
      <c r="J2045" s="5" t="s">
        <v>8316</v>
      </c>
      <c r="K2045" s="5" t="s">
        <v>27</v>
      </c>
      <c r="L2045" s="10">
        <v>44334</v>
      </c>
      <c r="M2045" s="5" t="s">
        <v>3785</v>
      </c>
      <c r="N2045" s="5" t="s">
        <v>27</v>
      </c>
      <c r="O2045" s="10">
        <v>44367</v>
      </c>
      <c r="P2045" s="5" t="s">
        <v>29</v>
      </c>
      <c r="Q2045" s="5" t="s">
        <v>30</v>
      </c>
      <c r="R2045" s="5"/>
      <c r="S2045" s="5"/>
    </row>
    <row r="2046" customFormat="1" spans="1:19">
      <c r="A2046" s="5">
        <v>2043</v>
      </c>
      <c r="B2046" s="5" t="s">
        <v>8317</v>
      </c>
      <c r="C2046" s="5"/>
      <c r="D2046" s="5" t="s">
        <v>343</v>
      </c>
      <c r="E2046" s="5" t="s">
        <v>8318</v>
      </c>
      <c r="F2046" s="5" t="s">
        <v>143</v>
      </c>
      <c r="G2046" s="5">
        <v>17</v>
      </c>
      <c r="H2046" s="5" t="s">
        <v>8319</v>
      </c>
      <c r="I2046" s="5" t="s">
        <v>8320</v>
      </c>
      <c r="J2046" s="5" t="s">
        <v>8321</v>
      </c>
      <c r="K2046" s="5" t="s">
        <v>27</v>
      </c>
      <c r="L2046" s="10">
        <v>44395</v>
      </c>
      <c r="M2046" s="5" t="s">
        <v>1352</v>
      </c>
      <c r="N2046" s="5" t="s">
        <v>27</v>
      </c>
      <c r="O2046" s="10">
        <v>44420</v>
      </c>
      <c r="P2046" s="5" t="s">
        <v>28</v>
      </c>
      <c r="Q2046" s="5" t="s">
        <v>30</v>
      </c>
      <c r="R2046" s="5" t="s">
        <v>8322</v>
      </c>
      <c r="S2046" s="5"/>
    </row>
    <row r="2047" customFormat="1" spans="1:19">
      <c r="A2047" s="5">
        <v>2044</v>
      </c>
      <c r="B2047" s="5" t="s">
        <v>8323</v>
      </c>
      <c r="C2047" s="5"/>
      <c r="D2047" s="5" t="s">
        <v>343</v>
      </c>
      <c r="E2047" s="5" t="s">
        <v>8324</v>
      </c>
      <c r="F2047" s="5" t="s">
        <v>24</v>
      </c>
      <c r="G2047" s="5">
        <v>15</v>
      </c>
      <c r="H2047" s="5" t="s">
        <v>17824</v>
      </c>
      <c r="I2047" s="5" t="s">
        <v>8325</v>
      </c>
      <c r="J2047" s="5">
        <v>18934943273</v>
      </c>
      <c r="K2047" s="5" t="s">
        <v>27</v>
      </c>
      <c r="L2047" s="10">
        <v>44396</v>
      </c>
      <c r="M2047" s="5" t="s">
        <v>2455</v>
      </c>
      <c r="N2047" s="5" t="s">
        <v>30</v>
      </c>
      <c r="O2047" s="10"/>
      <c r="P2047" s="5"/>
      <c r="Q2047" s="5" t="s">
        <v>30</v>
      </c>
      <c r="R2047" s="5" t="s">
        <v>4789</v>
      </c>
      <c r="S2047" s="5"/>
    </row>
    <row r="2048" customFormat="1" spans="1:19">
      <c r="A2048" s="5">
        <v>2045</v>
      </c>
      <c r="B2048" s="5" t="s">
        <v>8326</v>
      </c>
      <c r="C2048" s="5"/>
      <c r="D2048" s="5" t="s">
        <v>343</v>
      </c>
      <c r="E2048" s="5" t="s">
        <v>8327</v>
      </c>
      <c r="F2048" s="5" t="s">
        <v>143</v>
      </c>
      <c r="G2048" s="5">
        <v>18</v>
      </c>
      <c r="H2048" s="5" t="s">
        <v>8328</v>
      </c>
      <c r="I2048" s="5" t="s">
        <v>8329</v>
      </c>
      <c r="J2048" s="5">
        <v>18154539239</v>
      </c>
      <c r="K2048" s="5" t="s">
        <v>27</v>
      </c>
      <c r="L2048" s="10">
        <v>44331</v>
      </c>
      <c r="M2048" s="5" t="s">
        <v>29</v>
      </c>
      <c r="N2048" s="5" t="s">
        <v>27</v>
      </c>
      <c r="O2048" s="10">
        <v>44366</v>
      </c>
      <c r="P2048" s="5" t="s">
        <v>28</v>
      </c>
      <c r="Q2048" s="5" t="s">
        <v>30</v>
      </c>
      <c r="R2048" s="5"/>
      <c r="S2048" s="5"/>
    </row>
    <row r="2049" customFormat="1" spans="1:19">
      <c r="A2049" s="5">
        <v>2046</v>
      </c>
      <c r="B2049" s="5" t="s">
        <v>8330</v>
      </c>
      <c r="C2049" s="5"/>
      <c r="D2049" s="5" t="s">
        <v>343</v>
      </c>
      <c r="E2049" s="5" t="s">
        <v>8331</v>
      </c>
      <c r="F2049" s="5" t="s">
        <v>24</v>
      </c>
      <c r="G2049" s="5">
        <v>18</v>
      </c>
      <c r="H2049" s="5" t="s">
        <v>6502</v>
      </c>
      <c r="I2049" s="5" t="s">
        <v>8204</v>
      </c>
      <c r="J2049" s="5">
        <v>18070829704</v>
      </c>
      <c r="K2049" s="5" t="s">
        <v>27</v>
      </c>
      <c r="L2049" s="10">
        <v>44331</v>
      </c>
      <c r="M2049" s="5" t="s">
        <v>29</v>
      </c>
      <c r="N2049" s="5" t="s">
        <v>27</v>
      </c>
      <c r="O2049" s="10">
        <v>44366</v>
      </c>
      <c r="P2049" s="5" t="s">
        <v>28</v>
      </c>
      <c r="Q2049" s="5" t="s">
        <v>30</v>
      </c>
      <c r="R2049" s="5"/>
      <c r="S2049" s="5"/>
    </row>
    <row r="2050" customFormat="1" spans="1:19">
      <c r="A2050" s="5">
        <v>2047</v>
      </c>
      <c r="B2050" s="5" t="s">
        <v>8332</v>
      </c>
      <c r="C2050" s="5"/>
      <c r="D2050" s="5" t="s">
        <v>343</v>
      </c>
      <c r="E2050" s="5" t="s">
        <v>6150</v>
      </c>
      <c r="F2050" s="5" t="s">
        <v>24</v>
      </c>
      <c r="G2050" s="5">
        <v>18</v>
      </c>
      <c r="H2050" s="5" t="s">
        <v>8333</v>
      </c>
      <c r="I2050" s="5" t="s">
        <v>8334</v>
      </c>
      <c r="J2050" s="5">
        <v>17377033842</v>
      </c>
      <c r="K2050" s="5" t="s">
        <v>27</v>
      </c>
      <c r="L2050" s="10">
        <v>44331</v>
      </c>
      <c r="M2050" s="5" t="s">
        <v>29</v>
      </c>
      <c r="N2050" s="5" t="s">
        <v>27</v>
      </c>
      <c r="O2050" s="10">
        <v>44366</v>
      </c>
      <c r="P2050" s="5" t="s">
        <v>28</v>
      </c>
      <c r="Q2050" s="5" t="s">
        <v>30</v>
      </c>
      <c r="R2050" s="5"/>
      <c r="S2050" s="5"/>
    </row>
    <row r="2051" customFormat="1" spans="1:19">
      <c r="A2051" s="5">
        <v>2048</v>
      </c>
      <c r="B2051" s="5" t="s">
        <v>8335</v>
      </c>
      <c r="C2051" s="5"/>
      <c r="D2051" s="5" t="s">
        <v>343</v>
      </c>
      <c r="E2051" s="5" t="s">
        <v>8336</v>
      </c>
      <c r="F2051" s="5" t="s">
        <v>143</v>
      </c>
      <c r="G2051" s="5">
        <v>17</v>
      </c>
      <c r="H2051" s="5" t="s">
        <v>8337</v>
      </c>
      <c r="I2051" s="5" t="s">
        <v>8338</v>
      </c>
      <c r="J2051" s="5">
        <v>18977819105</v>
      </c>
      <c r="K2051" s="5" t="s">
        <v>27</v>
      </c>
      <c r="L2051" s="10">
        <v>44406</v>
      </c>
      <c r="M2051" s="5" t="s">
        <v>8339</v>
      </c>
      <c r="N2051" s="5" t="s">
        <v>30</v>
      </c>
      <c r="O2051" s="10"/>
      <c r="P2051" s="5"/>
      <c r="Q2051" s="5" t="s">
        <v>30</v>
      </c>
      <c r="R2051" s="5"/>
      <c r="S2051" s="5"/>
    </row>
    <row r="2052" customFormat="1" spans="1:19">
      <c r="A2052" s="5">
        <v>2049</v>
      </c>
      <c r="B2052" s="5" t="s">
        <v>8340</v>
      </c>
      <c r="C2052" s="5"/>
      <c r="D2052" s="5" t="s">
        <v>343</v>
      </c>
      <c r="E2052" s="5" t="s">
        <v>8341</v>
      </c>
      <c r="F2052" s="5" t="s">
        <v>24</v>
      </c>
      <c r="G2052" s="5">
        <v>17</v>
      </c>
      <c r="H2052" s="5" t="s">
        <v>8342</v>
      </c>
      <c r="I2052" s="5" t="s">
        <v>8343</v>
      </c>
      <c r="J2052" s="5">
        <v>18877824119</v>
      </c>
      <c r="K2052" s="5" t="s">
        <v>27</v>
      </c>
      <c r="L2052" s="10">
        <v>44397</v>
      </c>
      <c r="M2052" s="5" t="s">
        <v>28</v>
      </c>
      <c r="N2052" s="5" t="s">
        <v>30</v>
      </c>
      <c r="O2052" s="10"/>
      <c r="P2052" s="5"/>
      <c r="Q2052" s="5" t="s">
        <v>30</v>
      </c>
      <c r="R2052" s="5"/>
      <c r="S2052" s="5"/>
    </row>
    <row r="2053" customFormat="1" spans="1:19">
      <c r="A2053" s="5">
        <v>2050</v>
      </c>
      <c r="B2053" s="5" t="s">
        <v>8344</v>
      </c>
      <c r="C2053" s="5"/>
      <c r="D2053" s="5" t="s">
        <v>343</v>
      </c>
      <c r="E2053" s="5" t="s">
        <v>8345</v>
      </c>
      <c r="F2053" s="5" t="s">
        <v>24</v>
      </c>
      <c r="G2053" s="5">
        <v>18</v>
      </c>
      <c r="H2053" s="5" t="s">
        <v>8346</v>
      </c>
      <c r="I2053" s="5" t="s">
        <v>8347</v>
      </c>
      <c r="J2053" s="5" t="s">
        <v>8348</v>
      </c>
      <c r="K2053" s="5" t="s">
        <v>27</v>
      </c>
      <c r="L2053" s="10">
        <v>44331</v>
      </c>
      <c r="M2053" s="5" t="s">
        <v>29</v>
      </c>
      <c r="N2053" s="5" t="s">
        <v>27</v>
      </c>
      <c r="O2053" s="10">
        <v>44419</v>
      </c>
      <c r="P2053" s="5" t="s">
        <v>28</v>
      </c>
      <c r="Q2053" s="5" t="s">
        <v>30</v>
      </c>
      <c r="R2053" s="5"/>
      <c r="S2053" s="5"/>
    </row>
    <row r="2054" customFormat="1" spans="1:19">
      <c r="A2054" s="5">
        <v>2051</v>
      </c>
      <c r="B2054" s="5" t="s">
        <v>8349</v>
      </c>
      <c r="C2054" s="5"/>
      <c r="D2054" s="5" t="s">
        <v>343</v>
      </c>
      <c r="E2054" s="5" t="s">
        <v>8350</v>
      </c>
      <c r="F2054" s="5" t="s">
        <v>24</v>
      </c>
      <c r="G2054" s="5">
        <v>17</v>
      </c>
      <c r="H2054" s="5" t="s">
        <v>8351</v>
      </c>
      <c r="I2054" s="5" t="s">
        <v>8352</v>
      </c>
      <c r="J2054" s="5">
        <v>13481142435</v>
      </c>
      <c r="K2054" s="5" t="s">
        <v>27</v>
      </c>
      <c r="L2054" s="10">
        <v>44395</v>
      </c>
      <c r="M2054" s="5" t="s">
        <v>8185</v>
      </c>
      <c r="N2054" s="5" t="s">
        <v>30</v>
      </c>
      <c r="O2054" s="10"/>
      <c r="P2054" s="5"/>
      <c r="Q2054" s="5" t="s">
        <v>30</v>
      </c>
      <c r="R2054" s="5" t="s">
        <v>8293</v>
      </c>
      <c r="S2054" s="5"/>
    </row>
    <row r="2055" customFormat="1" spans="1:19">
      <c r="A2055" s="5">
        <v>2052</v>
      </c>
      <c r="B2055" s="5" t="s">
        <v>8353</v>
      </c>
      <c r="C2055" s="5"/>
      <c r="D2055" s="5" t="s">
        <v>343</v>
      </c>
      <c r="E2055" s="5" t="s">
        <v>8354</v>
      </c>
      <c r="F2055" s="5" t="s">
        <v>24</v>
      </c>
      <c r="G2055" s="5">
        <v>16</v>
      </c>
      <c r="H2055" s="5" t="s">
        <v>8355</v>
      </c>
      <c r="I2055" s="5" t="s">
        <v>8356</v>
      </c>
      <c r="J2055" s="5">
        <v>19107884129</v>
      </c>
      <c r="K2055" s="5" t="s">
        <v>27</v>
      </c>
      <c r="L2055" s="10">
        <v>44397</v>
      </c>
      <c r="M2055" s="5" t="s">
        <v>28</v>
      </c>
      <c r="N2055" s="5" t="s">
        <v>30</v>
      </c>
      <c r="O2055" s="10"/>
      <c r="P2055" s="5"/>
      <c r="Q2055" s="5" t="s">
        <v>30</v>
      </c>
      <c r="R2055" s="5" t="s">
        <v>8357</v>
      </c>
      <c r="S2055" s="5"/>
    </row>
    <row r="2056" customFormat="1" spans="1:19">
      <c r="A2056" s="5">
        <v>2053</v>
      </c>
      <c r="B2056" s="5" t="s">
        <v>8358</v>
      </c>
      <c r="C2056" s="5"/>
      <c r="D2056" s="5" t="s">
        <v>343</v>
      </c>
      <c r="E2056" s="5" t="s">
        <v>8359</v>
      </c>
      <c r="F2056" s="5" t="s">
        <v>24</v>
      </c>
      <c r="G2056" s="5">
        <v>17</v>
      </c>
      <c r="H2056" s="5" t="s">
        <v>17825</v>
      </c>
      <c r="I2056" s="5" t="s">
        <v>8361</v>
      </c>
      <c r="J2056" s="5">
        <v>15878823731</v>
      </c>
      <c r="K2056" s="5" t="s">
        <v>27</v>
      </c>
      <c r="L2056" s="10">
        <v>44411</v>
      </c>
      <c r="M2056" s="5" t="s">
        <v>3890</v>
      </c>
      <c r="N2056" s="5" t="s">
        <v>30</v>
      </c>
      <c r="O2056" s="10"/>
      <c r="P2056" s="5"/>
      <c r="Q2056" s="5" t="s">
        <v>30</v>
      </c>
      <c r="R2056" s="5" t="s">
        <v>8322</v>
      </c>
      <c r="S2056" s="5"/>
    </row>
    <row r="2057" customFormat="1" spans="1:19">
      <c r="A2057" s="5">
        <v>2054</v>
      </c>
      <c r="B2057" s="5" t="s">
        <v>8362</v>
      </c>
      <c r="C2057" s="5"/>
      <c r="D2057" s="5" t="s">
        <v>343</v>
      </c>
      <c r="E2057" s="5" t="s">
        <v>8363</v>
      </c>
      <c r="F2057" s="5" t="s">
        <v>24</v>
      </c>
      <c r="G2057" s="5">
        <v>16</v>
      </c>
      <c r="H2057" s="5" t="s">
        <v>17826</v>
      </c>
      <c r="I2057" s="5" t="s">
        <v>8365</v>
      </c>
      <c r="J2057" s="5">
        <v>13407750915</v>
      </c>
      <c r="K2057" s="5" t="s">
        <v>27</v>
      </c>
      <c r="L2057" s="10">
        <v>44390</v>
      </c>
      <c r="M2057" s="5" t="s">
        <v>28</v>
      </c>
      <c r="N2057" s="5" t="s">
        <v>27</v>
      </c>
      <c r="O2057" s="10">
        <v>44403</v>
      </c>
      <c r="P2057" s="5" t="s">
        <v>8366</v>
      </c>
      <c r="Q2057" s="5" t="s">
        <v>30</v>
      </c>
      <c r="R2057" s="5"/>
      <c r="S2057" s="5"/>
    </row>
    <row r="2058" customFormat="1" spans="1:19">
      <c r="A2058" s="5">
        <v>2055</v>
      </c>
      <c r="B2058" s="5" t="s">
        <v>8367</v>
      </c>
      <c r="C2058" s="5"/>
      <c r="D2058" s="5" t="s">
        <v>343</v>
      </c>
      <c r="E2058" s="5" t="s">
        <v>8368</v>
      </c>
      <c r="F2058" s="5" t="s">
        <v>24</v>
      </c>
      <c r="G2058" s="5">
        <v>17</v>
      </c>
      <c r="H2058" s="5" t="s">
        <v>8369</v>
      </c>
      <c r="I2058" s="5" t="s">
        <v>8370</v>
      </c>
      <c r="J2058" s="5">
        <v>17807835838</v>
      </c>
      <c r="K2058" s="5" t="s">
        <v>27</v>
      </c>
      <c r="L2058" s="10">
        <v>44395</v>
      </c>
      <c r="M2058" s="5" t="s">
        <v>28</v>
      </c>
      <c r="N2058" s="5" t="s">
        <v>30</v>
      </c>
      <c r="O2058" s="10"/>
      <c r="P2058" s="5"/>
      <c r="Q2058" s="5" t="s">
        <v>30</v>
      </c>
      <c r="R2058" s="5" t="s">
        <v>8371</v>
      </c>
      <c r="S2058" s="5"/>
    </row>
    <row r="2059" customFormat="1" spans="1:19">
      <c r="A2059" s="5">
        <v>2056</v>
      </c>
      <c r="B2059" s="5" t="s">
        <v>8372</v>
      </c>
      <c r="C2059" s="5"/>
      <c r="D2059" s="5" t="s">
        <v>343</v>
      </c>
      <c r="E2059" s="5" t="s">
        <v>8373</v>
      </c>
      <c r="F2059" s="5" t="s">
        <v>24</v>
      </c>
      <c r="G2059" s="5">
        <v>18</v>
      </c>
      <c r="H2059" s="5" t="s">
        <v>8374</v>
      </c>
      <c r="I2059" s="5" t="s">
        <v>8375</v>
      </c>
      <c r="J2059" s="5">
        <v>13768281909</v>
      </c>
      <c r="K2059" s="5" t="s">
        <v>27</v>
      </c>
      <c r="L2059" s="10">
        <v>44331</v>
      </c>
      <c r="M2059" s="5" t="s">
        <v>29</v>
      </c>
      <c r="N2059" s="5" t="s">
        <v>27</v>
      </c>
      <c r="O2059" s="10">
        <v>44366</v>
      </c>
      <c r="P2059" s="5" t="s">
        <v>28</v>
      </c>
      <c r="Q2059" s="5" t="s">
        <v>30</v>
      </c>
      <c r="R2059" s="5"/>
      <c r="S2059" s="5"/>
    </row>
    <row r="2060" customFormat="1" spans="1:19">
      <c r="A2060" s="5">
        <v>2057</v>
      </c>
      <c r="B2060" s="5" t="s">
        <v>8376</v>
      </c>
      <c r="C2060" s="5"/>
      <c r="D2060" s="5" t="s">
        <v>343</v>
      </c>
      <c r="E2060" s="5" t="s">
        <v>8377</v>
      </c>
      <c r="F2060" s="5" t="s">
        <v>24</v>
      </c>
      <c r="G2060" s="5">
        <v>17</v>
      </c>
      <c r="H2060" s="5" t="s">
        <v>8378</v>
      </c>
      <c r="I2060" s="5" t="s">
        <v>8379</v>
      </c>
      <c r="J2060" s="5">
        <v>19994451186</v>
      </c>
      <c r="K2060" s="5" t="s">
        <v>27</v>
      </c>
      <c r="L2060" s="10">
        <v>44406</v>
      </c>
      <c r="M2060" s="5" t="s">
        <v>8339</v>
      </c>
      <c r="N2060" s="5" t="s">
        <v>30</v>
      </c>
      <c r="O2060" s="10"/>
      <c r="P2060" s="5"/>
      <c r="Q2060" s="5" t="s">
        <v>30</v>
      </c>
      <c r="R2060" s="5"/>
      <c r="S2060" s="5"/>
    </row>
    <row r="2061" customFormat="1" spans="1:19">
      <c r="A2061" s="5">
        <v>2058</v>
      </c>
      <c r="B2061" s="5" t="s">
        <v>8380</v>
      </c>
      <c r="C2061" s="5"/>
      <c r="D2061" s="5" t="s">
        <v>343</v>
      </c>
      <c r="E2061" s="5" t="s">
        <v>8381</v>
      </c>
      <c r="F2061" s="5" t="s">
        <v>143</v>
      </c>
      <c r="G2061" s="5">
        <v>16</v>
      </c>
      <c r="H2061" s="5" t="s">
        <v>2975</v>
      </c>
      <c r="I2061" s="5" t="s">
        <v>8382</v>
      </c>
      <c r="J2061" s="5">
        <v>15296098058</v>
      </c>
      <c r="K2061" s="5" t="s">
        <v>30</v>
      </c>
      <c r="L2061" s="10"/>
      <c r="M2061" s="5"/>
      <c r="N2061" s="5"/>
      <c r="O2061" s="10"/>
      <c r="P2061" s="5"/>
      <c r="Q2061" s="5" t="s">
        <v>27</v>
      </c>
      <c r="R2061" s="5"/>
      <c r="S2061" s="5" t="s">
        <v>8383</v>
      </c>
    </row>
    <row r="2062" customFormat="1" spans="1:19">
      <c r="A2062" s="5">
        <v>2059</v>
      </c>
      <c r="B2062" s="5" t="s">
        <v>8384</v>
      </c>
      <c r="C2062" s="5"/>
      <c r="D2062" s="5" t="s">
        <v>343</v>
      </c>
      <c r="E2062" s="5" t="s">
        <v>8385</v>
      </c>
      <c r="F2062" s="5" t="s">
        <v>143</v>
      </c>
      <c r="G2062" s="5">
        <v>17</v>
      </c>
      <c r="H2062" s="5" t="s">
        <v>8386</v>
      </c>
      <c r="I2062" s="5" t="s">
        <v>8387</v>
      </c>
      <c r="J2062" s="5">
        <v>13471848713</v>
      </c>
      <c r="K2062" s="5" t="s">
        <v>27</v>
      </c>
      <c r="L2062" s="10">
        <v>44394</v>
      </c>
      <c r="M2062" s="5" t="s">
        <v>1217</v>
      </c>
      <c r="N2062" s="5" t="s">
        <v>30</v>
      </c>
      <c r="O2062" s="10"/>
      <c r="P2062" s="5"/>
      <c r="Q2062" s="5" t="s">
        <v>30</v>
      </c>
      <c r="R2062" s="5" t="s">
        <v>8388</v>
      </c>
      <c r="S2062" s="5"/>
    </row>
    <row r="2063" customFormat="1" spans="1:19">
      <c r="A2063" s="5">
        <v>2060</v>
      </c>
      <c r="B2063" s="5" t="s">
        <v>8389</v>
      </c>
      <c r="C2063" s="5"/>
      <c r="D2063" s="5" t="s">
        <v>343</v>
      </c>
      <c r="E2063" s="5" t="s">
        <v>8390</v>
      </c>
      <c r="F2063" s="5" t="s">
        <v>143</v>
      </c>
      <c r="G2063" s="5">
        <v>20</v>
      </c>
      <c r="H2063" s="5" t="s">
        <v>8391</v>
      </c>
      <c r="I2063" s="5" t="s">
        <v>8392</v>
      </c>
      <c r="J2063" s="5">
        <v>18107882738</v>
      </c>
      <c r="K2063" s="5" t="s">
        <v>27</v>
      </c>
      <c r="L2063" s="10">
        <v>44331</v>
      </c>
      <c r="M2063" s="5" t="s">
        <v>29</v>
      </c>
      <c r="N2063" s="5" t="s">
        <v>27</v>
      </c>
      <c r="O2063" s="10">
        <v>44366</v>
      </c>
      <c r="P2063" s="5" t="s">
        <v>28</v>
      </c>
      <c r="Q2063" s="5" t="s">
        <v>30</v>
      </c>
      <c r="R2063" s="5"/>
      <c r="S2063" s="5"/>
    </row>
    <row r="2064" customFormat="1" spans="1:19">
      <c r="A2064" s="5">
        <v>2061</v>
      </c>
      <c r="B2064" s="5" t="s">
        <v>8393</v>
      </c>
      <c r="C2064" s="5"/>
      <c r="D2064" s="5" t="s">
        <v>343</v>
      </c>
      <c r="E2064" s="5" t="s">
        <v>8394</v>
      </c>
      <c r="F2064" s="5" t="s">
        <v>143</v>
      </c>
      <c r="G2064" s="5">
        <v>18</v>
      </c>
      <c r="H2064" s="5" t="s">
        <v>17827</v>
      </c>
      <c r="I2064" s="5" t="s">
        <v>8395</v>
      </c>
      <c r="J2064" s="5" t="s">
        <v>8396</v>
      </c>
      <c r="K2064" s="5" t="s">
        <v>27</v>
      </c>
      <c r="L2064" s="10">
        <v>44395</v>
      </c>
      <c r="M2064" s="5" t="s">
        <v>98</v>
      </c>
      <c r="N2064" s="5" t="s">
        <v>27</v>
      </c>
      <c r="O2064" s="10">
        <v>44416</v>
      </c>
      <c r="P2064" s="5" t="s">
        <v>98</v>
      </c>
      <c r="Q2064" s="5" t="s">
        <v>30</v>
      </c>
      <c r="R2064" s="5"/>
      <c r="S2064" s="5"/>
    </row>
    <row r="2065" customFormat="1" spans="1:19">
      <c r="A2065" s="5">
        <v>2062</v>
      </c>
      <c r="B2065" s="5" t="s">
        <v>8397</v>
      </c>
      <c r="C2065" s="5"/>
      <c r="D2065" s="5" t="s">
        <v>343</v>
      </c>
      <c r="E2065" s="5" t="s">
        <v>8398</v>
      </c>
      <c r="F2065" s="5" t="s">
        <v>143</v>
      </c>
      <c r="G2065" s="5">
        <v>19</v>
      </c>
      <c r="H2065" s="5" t="s">
        <v>25970</v>
      </c>
      <c r="I2065" s="5" t="s">
        <v>8400</v>
      </c>
      <c r="J2065" s="5">
        <v>13978104607</v>
      </c>
      <c r="K2065" s="5" t="s">
        <v>27</v>
      </c>
      <c r="L2065" s="10">
        <v>44331</v>
      </c>
      <c r="M2065" s="5" t="s">
        <v>29</v>
      </c>
      <c r="N2065" s="5" t="s">
        <v>27</v>
      </c>
      <c r="O2065" s="10">
        <v>44366</v>
      </c>
      <c r="P2065" s="5" t="s">
        <v>28</v>
      </c>
      <c r="Q2065" s="5" t="s">
        <v>30</v>
      </c>
      <c r="R2065" s="5"/>
      <c r="S2065" s="5"/>
    </row>
    <row r="2066" customFormat="1" spans="1:19">
      <c r="A2066" s="5">
        <v>2063</v>
      </c>
      <c r="B2066" s="5" t="s">
        <v>8401</v>
      </c>
      <c r="C2066" s="5"/>
      <c r="D2066" s="5" t="s">
        <v>343</v>
      </c>
      <c r="E2066" s="5" t="s">
        <v>8402</v>
      </c>
      <c r="F2066" s="5" t="s">
        <v>143</v>
      </c>
      <c r="G2066" s="5">
        <v>15</v>
      </c>
      <c r="H2066" s="5" t="s">
        <v>8403</v>
      </c>
      <c r="I2066" s="5" t="s">
        <v>8404</v>
      </c>
      <c r="J2066" s="5">
        <v>13737920794</v>
      </c>
      <c r="K2066" s="5" t="s">
        <v>27</v>
      </c>
      <c r="L2066" s="10">
        <v>44394</v>
      </c>
      <c r="M2066" s="5" t="s">
        <v>28</v>
      </c>
      <c r="N2066" s="5" t="s">
        <v>30</v>
      </c>
      <c r="O2066" s="10"/>
      <c r="P2066" s="5"/>
      <c r="Q2066" s="5" t="s">
        <v>30</v>
      </c>
      <c r="R2066" s="5" t="s">
        <v>8371</v>
      </c>
      <c r="S2066" s="5"/>
    </row>
    <row r="2067" customFormat="1" spans="1:19">
      <c r="A2067" s="5">
        <v>2064</v>
      </c>
      <c r="B2067" s="5" t="s">
        <v>8405</v>
      </c>
      <c r="C2067" s="5"/>
      <c r="D2067" s="5" t="s">
        <v>343</v>
      </c>
      <c r="E2067" s="5" t="s">
        <v>8406</v>
      </c>
      <c r="F2067" s="5" t="s">
        <v>143</v>
      </c>
      <c r="G2067" s="5">
        <v>17</v>
      </c>
      <c r="H2067" s="5" t="s">
        <v>17828</v>
      </c>
      <c r="I2067" s="5" t="s">
        <v>8407</v>
      </c>
      <c r="J2067" s="5">
        <v>15296292704</v>
      </c>
      <c r="K2067" s="5" t="s">
        <v>27</v>
      </c>
      <c r="L2067" s="10">
        <v>44394</v>
      </c>
      <c r="M2067" s="5" t="s">
        <v>28</v>
      </c>
      <c r="N2067" s="5" t="s">
        <v>30</v>
      </c>
      <c r="O2067" s="10"/>
      <c r="P2067" s="5"/>
      <c r="Q2067" s="5" t="s">
        <v>30</v>
      </c>
      <c r="R2067" s="5" t="s">
        <v>8371</v>
      </c>
      <c r="S2067" s="5"/>
    </row>
    <row r="2068" customFormat="1" spans="1:19">
      <c r="A2068" s="5">
        <v>2065</v>
      </c>
      <c r="B2068" s="5" t="s">
        <v>8408</v>
      </c>
      <c r="C2068" s="5"/>
      <c r="D2068" s="5" t="s">
        <v>343</v>
      </c>
      <c r="E2068" s="5" t="s">
        <v>8409</v>
      </c>
      <c r="F2068" s="5" t="s">
        <v>24</v>
      </c>
      <c r="G2068" s="5">
        <v>17</v>
      </c>
      <c r="H2068" s="5" t="s">
        <v>8410</v>
      </c>
      <c r="I2068" s="5" t="s">
        <v>8411</v>
      </c>
      <c r="J2068" s="5">
        <v>13737966904</v>
      </c>
      <c r="K2068" s="5" t="s">
        <v>27</v>
      </c>
      <c r="L2068" s="10">
        <v>44395</v>
      </c>
      <c r="M2068" s="5" t="s">
        <v>28</v>
      </c>
      <c r="N2068" s="5" t="s">
        <v>30</v>
      </c>
      <c r="O2068" s="10"/>
      <c r="P2068" s="5"/>
      <c r="Q2068" s="5" t="s">
        <v>30</v>
      </c>
      <c r="R2068" s="5" t="s">
        <v>8388</v>
      </c>
      <c r="S2068" s="5"/>
    </row>
    <row r="2069" customFormat="1" spans="1:19">
      <c r="A2069" s="5">
        <v>2066</v>
      </c>
      <c r="B2069" s="5" t="s">
        <v>8412</v>
      </c>
      <c r="C2069" s="5"/>
      <c r="D2069" s="5" t="s">
        <v>343</v>
      </c>
      <c r="E2069" s="5" t="s">
        <v>6618</v>
      </c>
      <c r="F2069" s="5" t="s">
        <v>24</v>
      </c>
      <c r="G2069" s="5">
        <v>17</v>
      </c>
      <c r="H2069" s="5" t="s">
        <v>8413</v>
      </c>
      <c r="I2069" s="5" t="s">
        <v>8414</v>
      </c>
      <c r="J2069" s="5">
        <v>17754792796</v>
      </c>
      <c r="K2069" s="5" t="s">
        <v>27</v>
      </c>
      <c r="L2069" s="10">
        <v>44395</v>
      </c>
      <c r="M2069" s="5" t="s">
        <v>2747</v>
      </c>
      <c r="N2069" s="5" t="s">
        <v>30</v>
      </c>
      <c r="O2069" s="10"/>
      <c r="P2069" s="5"/>
      <c r="Q2069" s="5" t="s">
        <v>30</v>
      </c>
      <c r="R2069" s="5"/>
      <c r="S2069" s="5"/>
    </row>
    <row r="2070" customFormat="1" spans="1:19">
      <c r="A2070" s="5">
        <v>2067</v>
      </c>
      <c r="B2070" s="5" t="s">
        <v>8415</v>
      </c>
      <c r="C2070" s="5"/>
      <c r="D2070" s="5" t="s">
        <v>343</v>
      </c>
      <c r="E2070" s="5" t="s">
        <v>8416</v>
      </c>
      <c r="F2070" s="5" t="s">
        <v>24</v>
      </c>
      <c r="G2070" s="5">
        <v>17</v>
      </c>
      <c r="H2070" s="5" t="s">
        <v>17831</v>
      </c>
      <c r="I2070" s="5" t="s">
        <v>8418</v>
      </c>
      <c r="J2070" s="5">
        <v>18776863267</v>
      </c>
      <c r="K2070" s="5" t="s">
        <v>27</v>
      </c>
      <c r="L2070" s="10">
        <v>44402</v>
      </c>
      <c r="M2070" s="5" t="s">
        <v>185</v>
      </c>
      <c r="N2070" s="5" t="s">
        <v>30</v>
      </c>
      <c r="O2070" s="10"/>
      <c r="P2070" s="5"/>
      <c r="Q2070" s="5" t="s">
        <v>30</v>
      </c>
      <c r="R2070" s="5"/>
      <c r="S2070" s="5"/>
    </row>
    <row r="2071" customFormat="1" spans="1:19">
      <c r="A2071" s="5">
        <v>2068</v>
      </c>
      <c r="B2071" s="5" t="s">
        <v>8419</v>
      </c>
      <c r="C2071" s="5"/>
      <c r="D2071" s="5" t="s">
        <v>343</v>
      </c>
      <c r="E2071" s="5" t="s">
        <v>8420</v>
      </c>
      <c r="F2071" s="5" t="s">
        <v>24</v>
      </c>
      <c r="G2071" s="5">
        <v>18</v>
      </c>
      <c r="H2071" s="5" t="s">
        <v>8421</v>
      </c>
      <c r="I2071" s="5" t="s">
        <v>8422</v>
      </c>
      <c r="J2071" s="5" t="s">
        <v>8423</v>
      </c>
      <c r="K2071" s="5" t="s">
        <v>27</v>
      </c>
      <c r="L2071" s="10">
        <v>44401</v>
      </c>
      <c r="M2071" s="5" t="s">
        <v>1288</v>
      </c>
      <c r="N2071" s="5" t="s">
        <v>30</v>
      </c>
      <c r="O2071" s="10"/>
      <c r="P2071" s="5"/>
      <c r="Q2071" s="5" t="s">
        <v>30</v>
      </c>
      <c r="R2071" s="5"/>
      <c r="S2071" s="5"/>
    </row>
    <row r="2072" customFormat="1" spans="1:19">
      <c r="A2072" s="5">
        <v>2069</v>
      </c>
      <c r="B2072" s="5" t="s">
        <v>8424</v>
      </c>
      <c r="C2072" s="5"/>
      <c r="D2072" s="5" t="s">
        <v>343</v>
      </c>
      <c r="E2072" s="5" t="s">
        <v>8425</v>
      </c>
      <c r="F2072" s="5" t="s">
        <v>24</v>
      </c>
      <c r="G2072" s="5">
        <v>17</v>
      </c>
      <c r="H2072" s="5" t="s">
        <v>4714</v>
      </c>
      <c r="I2072" s="5" t="s">
        <v>8426</v>
      </c>
      <c r="J2072" s="5">
        <v>13471849626</v>
      </c>
      <c r="K2072" s="5" t="s">
        <v>27</v>
      </c>
      <c r="L2072" s="10">
        <v>44394</v>
      </c>
      <c r="M2072" s="5" t="s">
        <v>28</v>
      </c>
      <c r="N2072" s="5" t="s">
        <v>30</v>
      </c>
      <c r="O2072" s="10"/>
      <c r="P2072" s="5"/>
      <c r="Q2072" s="5" t="s">
        <v>30</v>
      </c>
      <c r="R2072" s="5"/>
      <c r="S2072" s="5"/>
    </row>
    <row r="2073" customFormat="1" spans="1:19">
      <c r="A2073" s="5">
        <v>2070</v>
      </c>
      <c r="B2073" s="5" t="s">
        <v>8427</v>
      </c>
      <c r="C2073" s="5"/>
      <c r="D2073" s="5" t="s">
        <v>343</v>
      </c>
      <c r="E2073" s="5" t="s">
        <v>8428</v>
      </c>
      <c r="F2073" s="5" t="s">
        <v>24</v>
      </c>
      <c r="G2073" s="5">
        <v>17</v>
      </c>
      <c r="H2073" s="5" t="s">
        <v>8429</v>
      </c>
      <c r="I2073" s="5" t="s">
        <v>8430</v>
      </c>
      <c r="J2073" s="5">
        <v>15078613751</v>
      </c>
      <c r="K2073" s="5" t="s">
        <v>27</v>
      </c>
      <c r="L2073" s="10">
        <v>44416</v>
      </c>
      <c r="M2073" s="5" t="s">
        <v>8185</v>
      </c>
      <c r="N2073" s="5" t="s">
        <v>30</v>
      </c>
      <c r="O2073" s="10"/>
      <c r="P2073" s="5"/>
      <c r="Q2073" s="5" t="s">
        <v>27</v>
      </c>
      <c r="R2073" s="5" t="s">
        <v>8388</v>
      </c>
      <c r="S2073" s="5"/>
    </row>
    <row r="2074" customFormat="1" spans="1:19">
      <c r="A2074" s="5">
        <v>2071</v>
      </c>
      <c r="B2074" s="5" t="s">
        <v>8431</v>
      </c>
      <c r="C2074" s="5"/>
      <c r="D2074" s="5" t="s">
        <v>343</v>
      </c>
      <c r="E2074" s="5" t="s">
        <v>8432</v>
      </c>
      <c r="F2074" s="5" t="s">
        <v>143</v>
      </c>
      <c r="G2074" s="5">
        <v>17</v>
      </c>
      <c r="H2074" s="5" t="s">
        <v>17833</v>
      </c>
      <c r="I2074" s="5" t="s">
        <v>8434</v>
      </c>
      <c r="J2074" s="5">
        <v>15277851026</v>
      </c>
      <c r="K2074" s="5" t="s">
        <v>27</v>
      </c>
      <c r="L2074" s="10">
        <v>44394</v>
      </c>
      <c r="M2074" s="5" t="s">
        <v>28</v>
      </c>
      <c r="N2074" s="5" t="s">
        <v>30</v>
      </c>
      <c r="O2074" s="10"/>
      <c r="P2074" s="5"/>
      <c r="Q2074" s="5" t="s">
        <v>30</v>
      </c>
      <c r="R2074" s="5" t="s">
        <v>8388</v>
      </c>
      <c r="S2074" s="15"/>
    </row>
    <row r="2075" customFormat="1" spans="1:19">
      <c r="A2075" s="5">
        <v>2072</v>
      </c>
      <c r="B2075" s="5" t="s">
        <v>8435</v>
      </c>
      <c r="C2075" s="5"/>
      <c r="D2075" s="5" t="s">
        <v>343</v>
      </c>
      <c r="E2075" s="5" t="s">
        <v>8436</v>
      </c>
      <c r="F2075" s="5" t="s">
        <v>143</v>
      </c>
      <c r="G2075" s="5">
        <v>17</v>
      </c>
      <c r="H2075" s="5" t="s">
        <v>17834</v>
      </c>
      <c r="I2075" s="5" t="s">
        <v>8437</v>
      </c>
      <c r="J2075" s="5">
        <v>13317685741</v>
      </c>
      <c r="K2075" s="5" t="s">
        <v>27</v>
      </c>
      <c r="L2075" s="10">
        <v>44396</v>
      </c>
      <c r="M2075" s="5" t="s">
        <v>139</v>
      </c>
      <c r="N2075" s="5" t="s">
        <v>30</v>
      </c>
      <c r="O2075" s="10"/>
      <c r="P2075" s="5"/>
      <c r="Q2075" s="5" t="s">
        <v>30</v>
      </c>
      <c r="R2075" s="5"/>
      <c r="S2075" s="5"/>
    </row>
    <row r="2076" customFormat="1" spans="1:19">
      <c r="A2076" s="5">
        <v>2073</v>
      </c>
      <c r="B2076" s="5" t="s">
        <v>8438</v>
      </c>
      <c r="C2076" s="5"/>
      <c r="D2076" s="5" t="s">
        <v>348</v>
      </c>
      <c r="E2076" s="5" t="s">
        <v>8439</v>
      </c>
      <c r="F2076" s="5" t="s">
        <v>24</v>
      </c>
      <c r="G2076" s="5">
        <v>17</v>
      </c>
      <c r="H2076" s="5" t="s">
        <v>1071</v>
      </c>
      <c r="I2076" s="5" t="s">
        <v>8440</v>
      </c>
      <c r="J2076" s="5">
        <v>13824252478</v>
      </c>
      <c r="K2076" s="5" t="s">
        <v>27</v>
      </c>
      <c r="L2076" s="10">
        <v>44395</v>
      </c>
      <c r="M2076" s="5" t="s">
        <v>8441</v>
      </c>
      <c r="N2076" s="5" t="s">
        <v>30</v>
      </c>
      <c r="O2076" s="10"/>
      <c r="P2076" s="5"/>
      <c r="Q2076" s="5"/>
      <c r="R2076" s="5"/>
      <c r="S2076" s="5"/>
    </row>
    <row r="2077" customFormat="1" spans="1:19">
      <c r="A2077" s="5">
        <v>2074</v>
      </c>
      <c r="B2077" s="5" t="s">
        <v>8442</v>
      </c>
      <c r="C2077" s="5"/>
      <c r="D2077" s="5" t="s">
        <v>348</v>
      </c>
      <c r="E2077" s="5" t="s">
        <v>8443</v>
      </c>
      <c r="F2077" s="5" t="s">
        <v>143</v>
      </c>
      <c r="G2077" s="5">
        <v>17</v>
      </c>
      <c r="H2077" s="5" t="s">
        <v>8444</v>
      </c>
      <c r="I2077" s="5" t="s">
        <v>8445</v>
      </c>
      <c r="J2077" s="5">
        <v>18407782900</v>
      </c>
      <c r="K2077" s="5" t="s">
        <v>27</v>
      </c>
      <c r="L2077" s="10">
        <v>44396</v>
      </c>
      <c r="M2077" s="5" t="s">
        <v>3693</v>
      </c>
      <c r="N2077" s="5" t="s">
        <v>30</v>
      </c>
      <c r="O2077" s="10"/>
      <c r="P2077" s="5"/>
      <c r="Q2077" s="5"/>
      <c r="R2077" s="5"/>
      <c r="S2077" s="5"/>
    </row>
    <row r="2078" customFormat="1" spans="1:19">
      <c r="A2078" s="5">
        <v>2075</v>
      </c>
      <c r="B2078" s="5" t="s">
        <v>8446</v>
      </c>
      <c r="C2078" s="5"/>
      <c r="D2078" s="5" t="s">
        <v>348</v>
      </c>
      <c r="E2078" s="5" t="s">
        <v>8447</v>
      </c>
      <c r="F2078" s="5" t="s">
        <v>143</v>
      </c>
      <c r="G2078" s="5">
        <v>18</v>
      </c>
      <c r="H2078" s="5" t="s">
        <v>8448</v>
      </c>
      <c r="I2078" s="5" t="s">
        <v>8449</v>
      </c>
      <c r="J2078" s="5">
        <v>15878685224</v>
      </c>
      <c r="K2078" s="5" t="s">
        <v>27</v>
      </c>
      <c r="L2078" s="10">
        <v>44394</v>
      </c>
      <c r="M2078" s="5" t="s">
        <v>2455</v>
      </c>
      <c r="N2078" s="5" t="s">
        <v>30</v>
      </c>
      <c r="O2078" s="10"/>
      <c r="P2078" s="5"/>
      <c r="Q2078" s="5"/>
      <c r="R2078" s="5"/>
      <c r="S2078" s="5"/>
    </row>
    <row r="2079" customFormat="1" spans="1:19">
      <c r="A2079" s="5">
        <v>2076</v>
      </c>
      <c r="B2079" s="5" t="s">
        <v>8450</v>
      </c>
      <c r="C2079" s="5"/>
      <c r="D2079" s="5" t="s">
        <v>348</v>
      </c>
      <c r="E2079" s="5" t="s">
        <v>8451</v>
      </c>
      <c r="F2079" s="5" t="s">
        <v>24</v>
      </c>
      <c r="G2079" s="5">
        <v>17</v>
      </c>
      <c r="H2079" s="5" t="s">
        <v>8452</v>
      </c>
      <c r="I2079" s="5" t="s">
        <v>8453</v>
      </c>
      <c r="J2079" s="5">
        <v>14715071816</v>
      </c>
      <c r="K2079" s="5" t="s">
        <v>27</v>
      </c>
      <c r="L2079" s="10">
        <v>44394</v>
      </c>
      <c r="M2079" s="5" t="s">
        <v>6508</v>
      </c>
      <c r="N2079" s="5" t="s">
        <v>30</v>
      </c>
      <c r="O2079" s="10"/>
      <c r="P2079" s="5"/>
      <c r="Q2079" s="5"/>
      <c r="R2079" s="5"/>
      <c r="S2079" s="5"/>
    </row>
    <row r="2080" customFormat="1" spans="1:19">
      <c r="A2080" s="5">
        <v>2077</v>
      </c>
      <c r="B2080" s="5" t="s">
        <v>8454</v>
      </c>
      <c r="C2080" s="5"/>
      <c r="D2080" s="5" t="s">
        <v>348</v>
      </c>
      <c r="E2080" s="5" t="s">
        <v>8455</v>
      </c>
      <c r="F2080" s="5" t="s">
        <v>24</v>
      </c>
      <c r="G2080" s="5">
        <v>17</v>
      </c>
      <c r="H2080" s="5" t="s">
        <v>17840</v>
      </c>
      <c r="I2080" s="5" t="s">
        <v>8456</v>
      </c>
      <c r="J2080" s="5">
        <v>13326875460</v>
      </c>
      <c r="K2080" s="5" t="s">
        <v>27</v>
      </c>
      <c r="L2080" s="10">
        <v>44396</v>
      </c>
      <c r="M2080" s="5" t="s">
        <v>2455</v>
      </c>
      <c r="N2080" s="5" t="s">
        <v>30</v>
      </c>
      <c r="O2080" s="10"/>
      <c r="P2080" s="5"/>
      <c r="Q2080" s="5"/>
      <c r="R2080" s="5"/>
      <c r="S2080" s="5"/>
    </row>
    <row r="2081" customFormat="1" spans="1:19">
      <c r="A2081" s="5">
        <v>2078</v>
      </c>
      <c r="B2081" s="5" t="s">
        <v>8457</v>
      </c>
      <c r="C2081" s="5"/>
      <c r="D2081" s="5" t="s">
        <v>348</v>
      </c>
      <c r="E2081" s="5" t="s">
        <v>8458</v>
      </c>
      <c r="F2081" s="5" t="s">
        <v>24</v>
      </c>
      <c r="G2081" s="5">
        <v>18</v>
      </c>
      <c r="H2081" s="5" t="s">
        <v>8459</v>
      </c>
      <c r="I2081" s="5" t="s">
        <v>8460</v>
      </c>
      <c r="J2081" s="5">
        <v>18777845419</v>
      </c>
      <c r="K2081" s="5" t="s">
        <v>27</v>
      </c>
      <c r="L2081" s="10">
        <v>44396</v>
      </c>
      <c r="M2081" s="5" t="s">
        <v>7910</v>
      </c>
      <c r="N2081" s="5" t="s">
        <v>30</v>
      </c>
      <c r="O2081" s="10"/>
      <c r="P2081" s="5"/>
      <c r="Q2081" s="5"/>
      <c r="R2081" s="5"/>
      <c r="S2081" s="5"/>
    </row>
    <row r="2082" customFormat="1" spans="1:19">
      <c r="A2082" s="5">
        <v>2079</v>
      </c>
      <c r="B2082" s="5" t="s">
        <v>8461</v>
      </c>
      <c r="C2082" s="5"/>
      <c r="D2082" s="5" t="s">
        <v>348</v>
      </c>
      <c r="E2082" s="5" t="s">
        <v>8462</v>
      </c>
      <c r="F2082" s="5" t="s">
        <v>143</v>
      </c>
      <c r="G2082" s="5">
        <v>17</v>
      </c>
      <c r="H2082" s="5" t="s">
        <v>8463</v>
      </c>
      <c r="I2082" s="5" t="s">
        <v>8464</v>
      </c>
      <c r="J2082" s="5">
        <v>18707762495</v>
      </c>
      <c r="K2082" s="5" t="s">
        <v>27</v>
      </c>
      <c r="L2082" s="10">
        <v>44405</v>
      </c>
      <c r="M2082" s="5" t="s">
        <v>2455</v>
      </c>
      <c r="N2082" s="5" t="s">
        <v>30</v>
      </c>
      <c r="O2082" s="10"/>
      <c r="P2082" s="5"/>
      <c r="Q2082" s="5"/>
      <c r="R2082" s="5"/>
      <c r="S2082" s="5"/>
    </row>
    <row r="2083" customFormat="1" spans="1:19">
      <c r="A2083" s="5">
        <v>2080</v>
      </c>
      <c r="B2083" s="5" t="s">
        <v>8465</v>
      </c>
      <c r="C2083" s="5"/>
      <c r="D2083" s="5" t="s">
        <v>348</v>
      </c>
      <c r="E2083" s="5" t="s">
        <v>8466</v>
      </c>
      <c r="F2083" s="5" t="s">
        <v>24</v>
      </c>
      <c r="G2083" s="5">
        <v>18</v>
      </c>
      <c r="H2083" s="5" t="s">
        <v>19280</v>
      </c>
      <c r="I2083" s="5" t="s">
        <v>8467</v>
      </c>
      <c r="J2083" s="5">
        <v>18278867711</v>
      </c>
      <c r="K2083" s="5" t="s">
        <v>27</v>
      </c>
      <c r="L2083" s="10">
        <v>44331</v>
      </c>
      <c r="M2083" s="5" t="s">
        <v>2455</v>
      </c>
      <c r="N2083" s="5" t="s">
        <v>27</v>
      </c>
      <c r="O2083" s="10">
        <v>44366</v>
      </c>
      <c r="P2083" s="5" t="s">
        <v>6508</v>
      </c>
      <c r="Q2083" s="5"/>
      <c r="R2083" s="5"/>
      <c r="S2083" s="5"/>
    </row>
    <row r="2084" customFormat="1" spans="1:19">
      <c r="A2084" s="5">
        <v>2081</v>
      </c>
      <c r="B2084" s="5" t="s">
        <v>8468</v>
      </c>
      <c r="C2084" s="5"/>
      <c r="D2084" s="5" t="s">
        <v>348</v>
      </c>
      <c r="E2084" s="5" t="s">
        <v>8469</v>
      </c>
      <c r="F2084" s="5" t="s">
        <v>24</v>
      </c>
      <c r="G2084" s="5">
        <v>17</v>
      </c>
      <c r="H2084" s="5" t="s">
        <v>17841</v>
      </c>
      <c r="I2084" s="5" t="s">
        <v>8471</v>
      </c>
      <c r="J2084" s="5">
        <v>13558289902</v>
      </c>
      <c r="K2084" s="5" t="s">
        <v>27</v>
      </c>
      <c r="L2084" s="10">
        <v>44397</v>
      </c>
      <c r="M2084" s="5" t="s">
        <v>2455</v>
      </c>
      <c r="N2084" s="5" t="s">
        <v>30</v>
      </c>
      <c r="O2084" s="10">
        <v>44420</v>
      </c>
      <c r="P2084" s="5" t="s">
        <v>8472</v>
      </c>
      <c r="Q2084" s="5" t="s">
        <v>30</v>
      </c>
      <c r="R2084" s="5"/>
      <c r="S2084" s="5"/>
    </row>
    <row r="2085" customFormat="1" spans="1:19">
      <c r="A2085" s="5">
        <v>2082</v>
      </c>
      <c r="B2085" s="5" t="s">
        <v>8473</v>
      </c>
      <c r="C2085" s="5"/>
      <c r="D2085" s="5" t="s">
        <v>348</v>
      </c>
      <c r="E2085" s="5" t="s">
        <v>8474</v>
      </c>
      <c r="F2085" s="5" t="s">
        <v>24</v>
      </c>
      <c r="G2085" s="5">
        <v>16</v>
      </c>
      <c r="H2085" s="5" t="s">
        <v>8475</v>
      </c>
      <c r="I2085" s="5" t="s">
        <v>8476</v>
      </c>
      <c r="J2085" s="5">
        <v>13768280544</v>
      </c>
      <c r="K2085" s="5" t="s">
        <v>27</v>
      </c>
      <c r="L2085" s="10">
        <v>44402</v>
      </c>
      <c r="M2085" s="5" t="s">
        <v>2455</v>
      </c>
      <c r="N2085" s="5" t="s">
        <v>30</v>
      </c>
      <c r="O2085" s="10"/>
      <c r="P2085" s="5"/>
      <c r="Q2085" s="5"/>
      <c r="R2085" s="5"/>
      <c r="S2085" s="5"/>
    </row>
    <row r="2086" customFormat="1" spans="1:19">
      <c r="A2086" s="5">
        <v>2083</v>
      </c>
      <c r="B2086" s="5" t="s">
        <v>8477</v>
      </c>
      <c r="C2086" s="5"/>
      <c r="D2086" s="5" t="s">
        <v>348</v>
      </c>
      <c r="E2086" s="5" t="s">
        <v>8478</v>
      </c>
      <c r="F2086" s="5" t="s">
        <v>143</v>
      </c>
      <c r="G2086" s="5">
        <v>18</v>
      </c>
      <c r="H2086" s="5" t="s">
        <v>5709</v>
      </c>
      <c r="I2086" s="5" t="s">
        <v>8479</v>
      </c>
      <c r="J2086" s="5">
        <v>18176744743</v>
      </c>
      <c r="K2086" s="5" t="s">
        <v>27</v>
      </c>
      <c r="L2086" s="10">
        <v>44397</v>
      </c>
      <c r="M2086" s="5" t="s">
        <v>8480</v>
      </c>
      <c r="N2086" s="5" t="s">
        <v>30</v>
      </c>
      <c r="O2086" s="10"/>
      <c r="P2086" s="5"/>
      <c r="Q2086" s="5" t="s">
        <v>30</v>
      </c>
      <c r="R2086" s="5"/>
      <c r="S2086" s="5"/>
    </row>
    <row r="2087" customFormat="1" spans="1:19">
      <c r="A2087" s="5">
        <v>2084</v>
      </c>
      <c r="B2087" s="5" t="s">
        <v>8481</v>
      </c>
      <c r="C2087" s="5"/>
      <c r="D2087" s="5" t="s">
        <v>348</v>
      </c>
      <c r="E2087" s="5" t="s">
        <v>7237</v>
      </c>
      <c r="F2087" s="5" t="s">
        <v>24</v>
      </c>
      <c r="G2087" s="5">
        <v>16</v>
      </c>
      <c r="H2087" s="5" t="s">
        <v>8047</v>
      </c>
      <c r="I2087" s="5" t="s">
        <v>8482</v>
      </c>
      <c r="J2087" s="5">
        <v>15992915182</v>
      </c>
      <c r="K2087" s="5" t="s">
        <v>27</v>
      </c>
      <c r="L2087" s="10">
        <v>44395</v>
      </c>
      <c r="M2087" s="5" t="s">
        <v>2455</v>
      </c>
      <c r="N2087" s="5" t="s">
        <v>27</v>
      </c>
      <c r="O2087" s="10">
        <v>44416</v>
      </c>
      <c r="P2087" s="5" t="s">
        <v>2455</v>
      </c>
      <c r="Q2087" s="5"/>
      <c r="R2087" s="5"/>
      <c r="S2087" s="5"/>
    </row>
    <row r="2088" customFormat="1" spans="1:19">
      <c r="A2088" s="5">
        <v>2085</v>
      </c>
      <c r="B2088" s="5" t="s">
        <v>8483</v>
      </c>
      <c r="C2088" s="5"/>
      <c r="D2088" s="5" t="s">
        <v>348</v>
      </c>
      <c r="E2088" s="5" t="s">
        <v>2151</v>
      </c>
      <c r="F2088" s="5" t="s">
        <v>143</v>
      </c>
      <c r="G2088" s="5">
        <v>19</v>
      </c>
      <c r="H2088" s="5" t="s">
        <v>8484</v>
      </c>
      <c r="I2088" s="5" t="s">
        <v>8485</v>
      </c>
      <c r="J2088" s="5">
        <v>13647780206</v>
      </c>
      <c r="K2088" s="5" t="s">
        <v>27</v>
      </c>
      <c r="L2088" s="10">
        <v>44331</v>
      </c>
      <c r="M2088" s="5" t="s">
        <v>2455</v>
      </c>
      <c r="N2088" s="5" t="s">
        <v>27</v>
      </c>
      <c r="O2088" s="10">
        <v>44366</v>
      </c>
      <c r="P2088" s="5" t="s">
        <v>2455</v>
      </c>
      <c r="Q2088" s="5"/>
      <c r="R2088" s="5"/>
      <c r="S2088" s="5"/>
    </row>
    <row r="2089" customFormat="1" spans="1:19">
      <c r="A2089" s="5">
        <v>2086</v>
      </c>
      <c r="B2089" s="5" t="s">
        <v>8486</v>
      </c>
      <c r="C2089" s="5"/>
      <c r="D2089" s="5" t="s">
        <v>348</v>
      </c>
      <c r="E2089" s="5" t="s">
        <v>8487</v>
      </c>
      <c r="F2089" s="5" t="s">
        <v>143</v>
      </c>
      <c r="G2089" s="5">
        <v>18</v>
      </c>
      <c r="H2089" s="5" t="s">
        <v>8488</v>
      </c>
      <c r="I2089" s="5" t="s">
        <v>980</v>
      </c>
      <c r="J2089" s="5">
        <v>15078636104</v>
      </c>
      <c r="K2089" s="5" t="s">
        <v>27</v>
      </c>
      <c r="L2089" s="10">
        <v>44331</v>
      </c>
      <c r="M2089" s="5" t="s">
        <v>3785</v>
      </c>
      <c r="N2089" s="5" t="s">
        <v>27</v>
      </c>
      <c r="O2089" s="10">
        <v>44361</v>
      </c>
      <c r="P2089" s="5" t="s">
        <v>6508</v>
      </c>
      <c r="Q2089" s="5"/>
      <c r="R2089" s="5"/>
      <c r="S2089" s="5"/>
    </row>
    <row r="2090" customFormat="1" spans="1:19">
      <c r="A2090" s="5">
        <v>2087</v>
      </c>
      <c r="B2090" s="5" t="s">
        <v>8489</v>
      </c>
      <c r="C2090" s="5"/>
      <c r="D2090" s="5" t="s">
        <v>348</v>
      </c>
      <c r="E2090" s="5" t="s">
        <v>6544</v>
      </c>
      <c r="F2090" s="5" t="s">
        <v>24</v>
      </c>
      <c r="G2090" s="5">
        <v>17</v>
      </c>
      <c r="H2090" s="5" t="s">
        <v>7148</v>
      </c>
      <c r="I2090" s="5" t="s">
        <v>8490</v>
      </c>
      <c r="J2090" s="5">
        <v>18978757041</v>
      </c>
      <c r="K2090" s="5" t="s">
        <v>27</v>
      </c>
      <c r="L2090" s="10">
        <v>44395</v>
      </c>
      <c r="M2090" s="5" t="s">
        <v>8491</v>
      </c>
      <c r="N2090" s="5" t="s">
        <v>30</v>
      </c>
      <c r="O2090" s="10">
        <v>44396</v>
      </c>
      <c r="P2090" s="5"/>
      <c r="Q2090" s="5"/>
      <c r="R2090" s="5"/>
      <c r="S2090" s="5"/>
    </row>
    <row r="2091" customFormat="1" spans="1:19">
      <c r="A2091" s="5">
        <v>2088</v>
      </c>
      <c r="B2091" s="5" t="s">
        <v>8492</v>
      </c>
      <c r="C2091" s="5"/>
      <c r="D2091" s="5" t="s">
        <v>348</v>
      </c>
      <c r="E2091" s="5" t="s">
        <v>8493</v>
      </c>
      <c r="F2091" s="5" t="s">
        <v>143</v>
      </c>
      <c r="G2091" s="5">
        <v>17</v>
      </c>
      <c r="H2091" s="5" t="s">
        <v>7637</v>
      </c>
      <c r="I2091" s="5" t="s">
        <v>8494</v>
      </c>
      <c r="J2091" s="5">
        <v>15177892741</v>
      </c>
      <c r="K2091" s="5" t="s">
        <v>27</v>
      </c>
      <c r="L2091" s="10">
        <v>44395</v>
      </c>
      <c r="M2091" s="5" t="s">
        <v>1352</v>
      </c>
      <c r="N2091" s="5" t="s">
        <v>27</v>
      </c>
      <c r="O2091" s="10">
        <v>44416</v>
      </c>
      <c r="P2091" s="5" t="s">
        <v>1352</v>
      </c>
      <c r="Q2091" s="5" t="s">
        <v>30</v>
      </c>
      <c r="R2091" s="5"/>
      <c r="S2091" s="5"/>
    </row>
    <row r="2092" customFormat="1" spans="1:19">
      <c r="A2092" s="5">
        <v>2089</v>
      </c>
      <c r="B2092" s="5" t="s">
        <v>8495</v>
      </c>
      <c r="C2092" s="5"/>
      <c r="D2092" s="5" t="s">
        <v>348</v>
      </c>
      <c r="E2092" s="5" t="s">
        <v>8496</v>
      </c>
      <c r="F2092" s="5" t="s">
        <v>24</v>
      </c>
      <c r="G2092" s="5">
        <v>17</v>
      </c>
      <c r="H2092" s="5" t="s">
        <v>8497</v>
      </c>
      <c r="I2092" s="5" t="s">
        <v>8498</v>
      </c>
      <c r="J2092" s="5">
        <v>13788180194</v>
      </c>
      <c r="K2092" s="5" t="s">
        <v>27</v>
      </c>
      <c r="L2092" s="10">
        <v>44397</v>
      </c>
      <c r="M2092" s="5" t="s">
        <v>3693</v>
      </c>
      <c r="N2092" s="5" t="s">
        <v>30</v>
      </c>
      <c r="O2092" s="10"/>
      <c r="P2092" s="5"/>
      <c r="Q2092" s="5"/>
      <c r="R2092" s="5"/>
      <c r="S2092" s="5"/>
    </row>
    <row r="2093" customFormat="1" spans="1:19">
      <c r="A2093" s="5">
        <v>2090</v>
      </c>
      <c r="B2093" s="5" t="s">
        <v>8499</v>
      </c>
      <c r="C2093" s="5"/>
      <c r="D2093" s="5" t="s">
        <v>348</v>
      </c>
      <c r="E2093" s="5" t="s">
        <v>8500</v>
      </c>
      <c r="F2093" s="5" t="s">
        <v>24</v>
      </c>
      <c r="G2093" s="5">
        <v>14</v>
      </c>
      <c r="H2093" s="5" t="s">
        <v>8501</v>
      </c>
      <c r="I2093" s="5" t="s">
        <v>8502</v>
      </c>
      <c r="J2093" s="5">
        <v>18378891684</v>
      </c>
      <c r="K2093" s="5" t="s">
        <v>27</v>
      </c>
      <c r="L2093" s="10">
        <v>44416</v>
      </c>
      <c r="M2093" s="5" t="s">
        <v>3693</v>
      </c>
      <c r="N2093" s="5" t="s">
        <v>30</v>
      </c>
      <c r="O2093" s="10"/>
      <c r="P2093" s="5"/>
      <c r="Q2093" s="5"/>
      <c r="R2093" s="5"/>
      <c r="S2093" s="5"/>
    </row>
    <row r="2094" customFormat="1" spans="1:19">
      <c r="A2094" s="5">
        <v>2091</v>
      </c>
      <c r="B2094" s="5" t="s">
        <v>8503</v>
      </c>
      <c r="C2094" s="5"/>
      <c r="D2094" s="5" t="s">
        <v>348</v>
      </c>
      <c r="E2094" s="5" t="s">
        <v>8504</v>
      </c>
      <c r="F2094" s="5" t="s">
        <v>143</v>
      </c>
      <c r="G2094" s="5">
        <v>17</v>
      </c>
      <c r="H2094" s="5" t="s">
        <v>8505</v>
      </c>
      <c r="I2094" s="5" t="s">
        <v>8506</v>
      </c>
      <c r="J2094" s="5">
        <v>18177872764</v>
      </c>
      <c r="K2094" s="5" t="s">
        <v>27</v>
      </c>
      <c r="L2094" s="10">
        <v>44393</v>
      </c>
      <c r="M2094" s="5" t="s">
        <v>8507</v>
      </c>
      <c r="N2094" s="5" t="s">
        <v>30</v>
      </c>
      <c r="O2094" s="10"/>
      <c r="P2094" s="5"/>
      <c r="Q2094" s="5"/>
      <c r="R2094" s="5"/>
      <c r="S2094" s="5"/>
    </row>
    <row r="2095" customFormat="1" spans="1:19">
      <c r="A2095" s="5">
        <v>2092</v>
      </c>
      <c r="B2095" s="5" t="s">
        <v>8508</v>
      </c>
      <c r="C2095" s="5"/>
      <c r="D2095" s="5" t="s">
        <v>348</v>
      </c>
      <c r="E2095" s="5" t="s">
        <v>8509</v>
      </c>
      <c r="F2095" s="5" t="s">
        <v>143</v>
      </c>
      <c r="G2095" s="5">
        <v>18</v>
      </c>
      <c r="H2095" s="5" t="s">
        <v>4849</v>
      </c>
      <c r="I2095" s="5" t="s">
        <v>8510</v>
      </c>
      <c r="J2095" s="5">
        <v>18176135010</v>
      </c>
      <c r="K2095" s="5" t="s">
        <v>27</v>
      </c>
      <c r="L2095" s="10">
        <v>44331</v>
      </c>
      <c r="M2095" s="5" t="s">
        <v>2455</v>
      </c>
      <c r="N2095" s="5" t="s">
        <v>27</v>
      </c>
      <c r="O2095" s="10">
        <v>44366</v>
      </c>
      <c r="P2095" s="5" t="s">
        <v>6508</v>
      </c>
      <c r="Q2095" s="5"/>
      <c r="R2095" s="5"/>
      <c r="S2095" s="5"/>
    </row>
    <row r="2096" customFormat="1" spans="1:19">
      <c r="A2096" s="5">
        <v>2093</v>
      </c>
      <c r="B2096" s="5" t="s">
        <v>8511</v>
      </c>
      <c r="C2096" s="5"/>
      <c r="D2096" s="5" t="s">
        <v>348</v>
      </c>
      <c r="E2096" s="5" t="s">
        <v>8512</v>
      </c>
      <c r="F2096" s="5" t="s">
        <v>143</v>
      </c>
      <c r="G2096" s="5">
        <v>20</v>
      </c>
      <c r="H2096" s="5" t="s">
        <v>25971</v>
      </c>
      <c r="I2096" s="5" t="s">
        <v>8514</v>
      </c>
      <c r="J2096" s="5">
        <v>18378891816</v>
      </c>
      <c r="K2096" s="5" t="s">
        <v>27</v>
      </c>
      <c r="L2096" s="10">
        <v>44331</v>
      </c>
      <c r="M2096" s="5" t="s">
        <v>2455</v>
      </c>
      <c r="N2096" s="5" t="s">
        <v>27</v>
      </c>
      <c r="O2096" s="10">
        <v>44366</v>
      </c>
      <c r="P2096" s="5" t="s">
        <v>6508</v>
      </c>
      <c r="Q2096" s="5"/>
      <c r="R2096" s="5"/>
      <c r="S2096" s="5"/>
    </row>
    <row r="2097" customFormat="1" spans="1:19">
      <c r="A2097" s="5">
        <v>2094</v>
      </c>
      <c r="B2097" s="5" t="s">
        <v>8515</v>
      </c>
      <c r="C2097" s="5"/>
      <c r="D2097" s="5" t="s">
        <v>348</v>
      </c>
      <c r="E2097" s="5" t="s">
        <v>8516</v>
      </c>
      <c r="F2097" s="5" t="s">
        <v>24</v>
      </c>
      <c r="G2097" s="5">
        <v>17</v>
      </c>
      <c r="H2097" s="5" t="s">
        <v>17843</v>
      </c>
      <c r="I2097" s="5" t="s">
        <v>8518</v>
      </c>
      <c r="J2097" s="5">
        <v>18177130341</v>
      </c>
      <c r="K2097" s="5" t="s">
        <v>27</v>
      </c>
      <c r="L2097" s="10">
        <v>44395</v>
      </c>
      <c r="M2097" s="5" t="s">
        <v>28</v>
      </c>
      <c r="N2097" s="5" t="s">
        <v>27</v>
      </c>
      <c r="O2097" s="10">
        <v>44416</v>
      </c>
      <c r="P2097" s="5" t="s">
        <v>28</v>
      </c>
      <c r="Q2097" s="5" t="s">
        <v>30</v>
      </c>
      <c r="R2097" s="5"/>
      <c r="S2097" s="5"/>
    </row>
    <row r="2098" customFormat="1" spans="1:19">
      <c r="A2098" s="5">
        <v>2095</v>
      </c>
      <c r="B2098" s="5" t="s">
        <v>8519</v>
      </c>
      <c r="C2098" s="5"/>
      <c r="D2098" s="5" t="s">
        <v>348</v>
      </c>
      <c r="E2098" s="5" t="s">
        <v>8520</v>
      </c>
      <c r="F2098" s="5" t="s">
        <v>24</v>
      </c>
      <c r="G2098" s="5">
        <v>18</v>
      </c>
      <c r="H2098" s="5" t="s">
        <v>6975</v>
      </c>
      <c r="I2098" s="5" t="s">
        <v>8521</v>
      </c>
      <c r="J2098" s="5" t="s">
        <v>8522</v>
      </c>
      <c r="K2098" s="5" t="s">
        <v>27</v>
      </c>
      <c r="L2098" s="10">
        <v>44331</v>
      </c>
      <c r="M2098" s="5" t="s">
        <v>2455</v>
      </c>
      <c r="N2098" s="5" t="s">
        <v>27</v>
      </c>
      <c r="O2098" s="10">
        <v>44366</v>
      </c>
      <c r="P2098" s="5" t="s">
        <v>6508</v>
      </c>
      <c r="Q2098" s="5"/>
      <c r="R2098" s="5"/>
      <c r="S2098" s="5"/>
    </row>
    <row r="2099" customFormat="1" spans="1:19">
      <c r="A2099" s="5">
        <v>2096</v>
      </c>
      <c r="B2099" s="5" t="s">
        <v>8523</v>
      </c>
      <c r="C2099" s="5"/>
      <c r="D2099" s="5" t="s">
        <v>348</v>
      </c>
      <c r="E2099" s="5" t="s">
        <v>8524</v>
      </c>
      <c r="F2099" s="5" t="s">
        <v>143</v>
      </c>
      <c r="G2099" s="5">
        <v>19</v>
      </c>
      <c r="H2099" s="5" t="s">
        <v>19284</v>
      </c>
      <c r="I2099" s="5" t="s">
        <v>8526</v>
      </c>
      <c r="J2099" s="5">
        <v>13750383596</v>
      </c>
      <c r="K2099" s="5" t="s">
        <v>27</v>
      </c>
      <c r="L2099" s="10">
        <v>44331</v>
      </c>
      <c r="M2099" s="5" t="s">
        <v>29</v>
      </c>
      <c r="N2099" s="5" t="s">
        <v>27</v>
      </c>
      <c r="O2099" s="10">
        <v>44366</v>
      </c>
      <c r="P2099" s="5" t="s">
        <v>6508</v>
      </c>
      <c r="Q2099" s="5"/>
      <c r="R2099" s="5"/>
      <c r="S2099" s="5"/>
    </row>
    <row r="2100" customFormat="1" spans="1:19">
      <c r="A2100" s="5">
        <v>2097</v>
      </c>
      <c r="B2100" s="5" t="s">
        <v>8527</v>
      </c>
      <c r="C2100" s="5"/>
      <c r="D2100" s="5" t="s">
        <v>348</v>
      </c>
      <c r="E2100" s="5" t="s">
        <v>8528</v>
      </c>
      <c r="F2100" s="5" t="s">
        <v>24</v>
      </c>
      <c r="G2100" s="5">
        <v>17</v>
      </c>
      <c r="H2100" s="5" t="s">
        <v>8529</v>
      </c>
      <c r="I2100" s="5" t="s">
        <v>8530</v>
      </c>
      <c r="J2100" s="5">
        <v>15177036081</v>
      </c>
      <c r="K2100" s="5" t="s">
        <v>27</v>
      </c>
      <c r="L2100" s="10">
        <v>44393</v>
      </c>
      <c r="M2100" s="5" t="s">
        <v>8531</v>
      </c>
      <c r="N2100" s="5" t="s">
        <v>27</v>
      </c>
      <c r="O2100" s="10">
        <v>44409</v>
      </c>
      <c r="P2100" s="5" t="s">
        <v>8531</v>
      </c>
      <c r="Q2100" s="5" t="s">
        <v>30</v>
      </c>
      <c r="R2100" s="5" t="s">
        <v>8532</v>
      </c>
      <c r="S2100" s="5"/>
    </row>
    <row r="2101" customFormat="1" spans="1:19">
      <c r="A2101" s="5">
        <v>2098</v>
      </c>
      <c r="B2101" s="5" t="s">
        <v>8533</v>
      </c>
      <c r="C2101" s="5"/>
      <c r="D2101" s="5" t="s">
        <v>348</v>
      </c>
      <c r="E2101" s="5" t="s">
        <v>8534</v>
      </c>
      <c r="F2101" s="5" t="s">
        <v>24</v>
      </c>
      <c r="G2101" s="5">
        <v>16</v>
      </c>
      <c r="H2101" s="5" t="s">
        <v>4572</v>
      </c>
      <c r="I2101" s="5" t="s">
        <v>8535</v>
      </c>
      <c r="J2101" s="5">
        <v>17344524919</v>
      </c>
      <c r="K2101" s="5" t="s">
        <v>27</v>
      </c>
      <c r="L2101" s="10">
        <v>44394</v>
      </c>
      <c r="M2101" s="5" t="s">
        <v>1347</v>
      </c>
      <c r="N2101" s="5" t="s">
        <v>30</v>
      </c>
      <c r="O2101" s="10"/>
      <c r="P2101" s="5"/>
      <c r="Q2101" s="5"/>
      <c r="R2101" s="5"/>
      <c r="S2101" s="5"/>
    </row>
    <row r="2102" customFormat="1" spans="1:19">
      <c r="A2102" s="5">
        <v>2099</v>
      </c>
      <c r="B2102" s="5" t="s">
        <v>8536</v>
      </c>
      <c r="C2102" s="5"/>
      <c r="D2102" s="5" t="s">
        <v>348</v>
      </c>
      <c r="E2102" s="5" t="s">
        <v>8537</v>
      </c>
      <c r="F2102" s="5" t="s">
        <v>24</v>
      </c>
      <c r="G2102" s="5">
        <v>19</v>
      </c>
      <c r="H2102" s="5" t="s">
        <v>8538</v>
      </c>
      <c r="I2102" s="5" t="s">
        <v>8539</v>
      </c>
      <c r="J2102" s="5">
        <v>15878826983</v>
      </c>
      <c r="K2102" s="5" t="s">
        <v>27</v>
      </c>
      <c r="L2102" s="10">
        <v>44331</v>
      </c>
      <c r="M2102" s="5" t="s">
        <v>2455</v>
      </c>
      <c r="N2102" s="5" t="s">
        <v>27</v>
      </c>
      <c r="O2102" s="10">
        <v>44366</v>
      </c>
      <c r="P2102" s="5" t="s">
        <v>6508</v>
      </c>
      <c r="Q2102" s="5"/>
      <c r="R2102" s="5"/>
      <c r="S2102" s="5"/>
    </row>
    <row r="2103" customFormat="1" spans="1:19">
      <c r="A2103" s="5">
        <v>2100</v>
      </c>
      <c r="B2103" s="5" t="s">
        <v>8540</v>
      </c>
      <c r="C2103" s="5"/>
      <c r="D2103" s="5" t="s">
        <v>348</v>
      </c>
      <c r="E2103" s="5" t="s">
        <v>8541</v>
      </c>
      <c r="F2103" s="5" t="s">
        <v>24</v>
      </c>
      <c r="G2103" s="5">
        <v>17</v>
      </c>
      <c r="H2103" s="5" t="s">
        <v>8542</v>
      </c>
      <c r="I2103" s="5" t="s">
        <v>8543</v>
      </c>
      <c r="J2103" s="5">
        <v>18277890823</v>
      </c>
      <c r="K2103" s="5" t="s">
        <v>27</v>
      </c>
      <c r="L2103" s="10">
        <v>44396</v>
      </c>
      <c r="M2103" s="5" t="s">
        <v>3693</v>
      </c>
      <c r="N2103" s="5" t="s">
        <v>30</v>
      </c>
      <c r="O2103" s="10"/>
      <c r="P2103" s="5"/>
      <c r="Q2103" s="5"/>
      <c r="R2103" s="5"/>
      <c r="S2103" s="5"/>
    </row>
    <row r="2104" customFormat="1" spans="1:19">
      <c r="A2104" s="5">
        <v>2101</v>
      </c>
      <c r="B2104" s="5" t="s">
        <v>8544</v>
      </c>
      <c r="C2104" s="5"/>
      <c r="D2104" s="5" t="s">
        <v>348</v>
      </c>
      <c r="E2104" s="5" t="s">
        <v>8545</v>
      </c>
      <c r="F2104" s="5" t="s">
        <v>24</v>
      </c>
      <c r="G2104" s="5">
        <v>17</v>
      </c>
      <c r="H2104" s="5" t="s">
        <v>8546</v>
      </c>
      <c r="I2104" s="5" t="s">
        <v>8547</v>
      </c>
      <c r="J2104" s="5" t="s">
        <v>8548</v>
      </c>
      <c r="K2104" s="5" t="s">
        <v>27</v>
      </c>
      <c r="L2104" s="10">
        <v>44398</v>
      </c>
      <c r="M2104" s="5" t="s">
        <v>2455</v>
      </c>
      <c r="N2104" s="5" t="s">
        <v>30</v>
      </c>
      <c r="O2104" s="10"/>
      <c r="P2104" s="5"/>
      <c r="Q2104" s="5"/>
      <c r="R2104" s="5"/>
      <c r="S2104" s="5"/>
    </row>
    <row r="2105" customFormat="1" spans="1:19">
      <c r="A2105" s="5">
        <v>2102</v>
      </c>
      <c r="B2105" s="5" t="s">
        <v>8549</v>
      </c>
      <c r="C2105" s="5"/>
      <c r="D2105" s="5" t="s">
        <v>348</v>
      </c>
      <c r="E2105" s="5" t="s">
        <v>8550</v>
      </c>
      <c r="F2105" s="5" t="s">
        <v>24</v>
      </c>
      <c r="G2105" s="5">
        <v>17</v>
      </c>
      <c r="H2105" s="5" t="s">
        <v>8551</v>
      </c>
      <c r="I2105" s="5" t="s">
        <v>8552</v>
      </c>
      <c r="J2105" s="5" t="s">
        <v>8553</v>
      </c>
      <c r="K2105" s="5" t="s">
        <v>27</v>
      </c>
      <c r="L2105" s="10">
        <v>44396</v>
      </c>
      <c r="M2105" s="5" t="s">
        <v>7621</v>
      </c>
      <c r="N2105" s="5" t="s">
        <v>27</v>
      </c>
      <c r="O2105" s="10">
        <v>44419</v>
      </c>
      <c r="P2105" s="5" t="s">
        <v>8554</v>
      </c>
      <c r="Q2105" s="5"/>
      <c r="R2105" s="5" t="s">
        <v>8555</v>
      </c>
      <c r="S2105" s="5"/>
    </row>
    <row r="2106" customFormat="1" spans="1:19">
      <c r="A2106" s="5">
        <v>2103</v>
      </c>
      <c r="B2106" s="5" t="s">
        <v>8556</v>
      </c>
      <c r="C2106" s="5"/>
      <c r="D2106" s="5" t="s">
        <v>348</v>
      </c>
      <c r="E2106" s="5" t="s">
        <v>8557</v>
      </c>
      <c r="F2106" s="5" t="s">
        <v>24</v>
      </c>
      <c r="G2106" s="5">
        <v>18</v>
      </c>
      <c r="H2106" s="5" t="s">
        <v>4750</v>
      </c>
      <c r="I2106" s="5" t="s">
        <v>8558</v>
      </c>
      <c r="J2106" s="5" t="s">
        <v>8559</v>
      </c>
      <c r="K2106" s="5" t="s">
        <v>27</v>
      </c>
      <c r="L2106" s="10">
        <v>44331</v>
      </c>
      <c r="M2106" s="5" t="s">
        <v>2455</v>
      </c>
      <c r="N2106" s="5" t="s">
        <v>27</v>
      </c>
      <c r="O2106" s="10">
        <v>44366</v>
      </c>
      <c r="P2106" s="5" t="s">
        <v>6508</v>
      </c>
      <c r="Q2106" s="5"/>
      <c r="R2106" s="5"/>
      <c r="S2106" s="5"/>
    </row>
    <row r="2107" customFormat="1" spans="1:19">
      <c r="A2107" s="5">
        <v>2104</v>
      </c>
      <c r="B2107" s="5" t="s">
        <v>8560</v>
      </c>
      <c r="C2107" s="5"/>
      <c r="D2107" s="5" t="s">
        <v>348</v>
      </c>
      <c r="E2107" s="5" t="s">
        <v>8543</v>
      </c>
      <c r="F2107" s="5" t="s">
        <v>24</v>
      </c>
      <c r="G2107" s="5">
        <v>17</v>
      </c>
      <c r="H2107" s="5" t="s">
        <v>8561</v>
      </c>
      <c r="I2107" s="5" t="s">
        <v>8562</v>
      </c>
      <c r="J2107" s="5" t="s">
        <v>8563</v>
      </c>
      <c r="K2107" s="5" t="s">
        <v>27</v>
      </c>
      <c r="L2107" s="10">
        <v>44396</v>
      </c>
      <c r="M2107" s="5" t="s">
        <v>2455</v>
      </c>
      <c r="N2107" s="5" t="s">
        <v>30</v>
      </c>
      <c r="O2107" s="10"/>
      <c r="P2107" s="5"/>
      <c r="Q2107" s="5"/>
      <c r="R2107" s="5"/>
      <c r="S2107" s="5"/>
    </row>
    <row r="2108" customFormat="1" spans="1:19">
      <c r="A2108" s="5">
        <v>2105</v>
      </c>
      <c r="B2108" s="5" t="s">
        <v>8564</v>
      </c>
      <c r="C2108" s="5"/>
      <c r="D2108" s="5" t="s">
        <v>348</v>
      </c>
      <c r="E2108" s="5" t="s">
        <v>3817</v>
      </c>
      <c r="F2108" s="5" t="s">
        <v>143</v>
      </c>
      <c r="G2108" s="5">
        <v>18</v>
      </c>
      <c r="H2108" s="5" t="s">
        <v>7908</v>
      </c>
      <c r="I2108" s="5" t="s">
        <v>5333</v>
      </c>
      <c r="J2108" s="5">
        <v>19977819356</v>
      </c>
      <c r="K2108" s="5" t="s">
        <v>27</v>
      </c>
      <c r="L2108" s="10">
        <v>44331</v>
      </c>
      <c r="M2108" s="5" t="s">
        <v>2455</v>
      </c>
      <c r="N2108" s="5" t="s">
        <v>27</v>
      </c>
      <c r="O2108" s="10">
        <v>44366</v>
      </c>
      <c r="P2108" s="5" t="s">
        <v>6508</v>
      </c>
      <c r="Q2108" s="5"/>
      <c r="R2108" s="5"/>
      <c r="S2108" s="5"/>
    </row>
    <row r="2109" customFormat="1" spans="1:19">
      <c r="A2109" s="5">
        <v>2106</v>
      </c>
      <c r="B2109" s="5" t="s">
        <v>8565</v>
      </c>
      <c r="C2109" s="5"/>
      <c r="D2109" s="5" t="s">
        <v>348</v>
      </c>
      <c r="E2109" s="5" t="s">
        <v>8566</v>
      </c>
      <c r="F2109" s="5" t="s">
        <v>143</v>
      </c>
      <c r="G2109" s="5">
        <v>18</v>
      </c>
      <c r="H2109" s="5" t="s">
        <v>19286</v>
      </c>
      <c r="I2109" s="5" t="s">
        <v>8567</v>
      </c>
      <c r="J2109" s="5">
        <v>18977801675</v>
      </c>
      <c r="K2109" s="5" t="s">
        <v>27</v>
      </c>
      <c r="L2109" s="10">
        <v>44331</v>
      </c>
      <c r="M2109" s="5" t="s">
        <v>2455</v>
      </c>
      <c r="N2109" s="5" t="s">
        <v>27</v>
      </c>
      <c r="O2109" s="10">
        <v>44366</v>
      </c>
      <c r="P2109" s="5" t="s">
        <v>6508</v>
      </c>
      <c r="Q2109" s="5"/>
      <c r="R2109" s="5"/>
      <c r="S2109" s="5"/>
    </row>
    <row r="2110" customFormat="1" spans="1:19">
      <c r="A2110" s="5">
        <v>2107</v>
      </c>
      <c r="B2110" s="5" t="s">
        <v>8568</v>
      </c>
      <c r="C2110" s="5"/>
      <c r="D2110" s="5" t="s">
        <v>348</v>
      </c>
      <c r="E2110" s="5" t="s">
        <v>8569</v>
      </c>
      <c r="F2110" s="5" t="s">
        <v>143</v>
      </c>
      <c r="G2110" s="5">
        <v>17</v>
      </c>
      <c r="H2110" s="5" t="s">
        <v>8570</v>
      </c>
      <c r="I2110" s="5" t="s">
        <v>8571</v>
      </c>
      <c r="J2110" s="5">
        <v>17344524909</v>
      </c>
      <c r="K2110" s="5" t="s">
        <v>27</v>
      </c>
      <c r="L2110" s="10">
        <v>44394</v>
      </c>
      <c r="M2110" s="5" t="s">
        <v>2172</v>
      </c>
      <c r="N2110" s="5" t="s">
        <v>27</v>
      </c>
      <c r="O2110" s="10"/>
      <c r="P2110" s="5"/>
      <c r="Q2110" s="5"/>
      <c r="R2110" s="5"/>
      <c r="S2110" s="5"/>
    </row>
    <row r="2111" customFormat="1" spans="1:19">
      <c r="A2111" s="5">
        <v>2108</v>
      </c>
      <c r="B2111" s="5" t="s">
        <v>8572</v>
      </c>
      <c r="C2111" s="5"/>
      <c r="D2111" s="5" t="s">
        <v>348</v>
      </c>
      <c r="E2111" s="5" t="s">
        <v>8573</v>
      </c>
      <c r="F2111" s="5" t="s">
        <v>143</v>
      </c>
      <c r="G2111" s="5">
        <v>17</v>
      </c>
      <c r="H2111" s="5" t="s">
        <v>4714</v>
      </c>
      <c r="I2111" s="5" t="s">
        <v>8574</v>
      </c>
      <c r="J2111" s="5">
        <v>17777937474</v>
      </c>
      <c r="K2111" s="5" t="s">
        <v>27</v>
      </c>
      <c r="L2111" s="10">
        <v>44395</v>
      </c>
      <c r="M2111" s="5" t="s">
        <v>2172</v>
      </c>
      <c r="N2111" s="5" t="s">
        <v>30</v>
      </c>
      <c r="O2111" s="10"/>
      <c r="P2111" s="5"/>
      <c r="Q2111" s="5"/>
      <c r="R2111" s="5"/>
      <c r="S2111" s="5"/>
    </row>
    <row r="2112" customFormat="1" spans="1:19">
      <c r="A2112" s="5">
        <v>2109</v>
      </c>
      <c r="B2112" s="5" t="s">
        <v>8575</v>
      </c>
      <c r="C2112" s="5"/>
      <c r="D2112" s="5" t="s">
        <v>348</v>
      </c>
      <c r="E2112" s="5" t="s">
        <v>8576</v>
      </c>
      <c r="F2112" s="5" t="s">
        <v>143</v>
      </c>
      <c r="G2112" s="5">
        <v>17</v>
      </c>
      <c r="H2112" s="5" t="s">
        <v>17846</v>
      </c>
      <c r="I2112" s="5" t="s">
        <v>8577</v>
      </c>
      <c r="J2112" s="5">
        <v>15077388439</v>
      </c>
      <c r="K2112" s="5" t="s">
        <v>27</v>
      </c>
      <c r="L2112" s="10">
        <v>44396</v>
      </c>
      <c r="M2112" s="5" t="s">
        <v>2172</v>
      </c>
      <c r="N2112" s="5" t="s">
        <v>27</v>
      </c>
      <c r="O2112" s="10"/>
      <c r="P2112" s="5"/>
      <c r="Q2112" s="5"/>
      <c r="R2112" s="5"/>
      <c r="S2112" s="5"/>
    </row>
    <row r="2113" customFormat="1" spans="1:19">
      <c r="A2113" s="5">
        <v>2110</v>
      </c>
      <c r="B2113" s="5" t="s">
        <v>8578</v>
      </c>
      <c r="C2113" s="5"/>
      <c r="D2113" s="5" t="s">
        <v>348</v>
      </c>
      <c r="E2113" s="5" t="s">
        <v>8579</v>
      </c>
      <c r="F2113" s="5" t="s">
        <v>24</v>
      </c>
      <c r="G2113" s="5">
        <v>17</v>
      </c>
      <c r="H2113" s="5" t="s">
        <v>17666</v>
      </c>
      <c r="I2113" s="5" t="s">
        <v>8580</v>
      </c>
      <c r="J2113" s="5" t="s">
        <v>8581</v>
      </c>
      <c r="K2113" s="5" t="s">
        <v>27</v>
      </c>
      <c r="L2113" s="10">
        <v>44400</v>
      </c>
      <c r="M2113" s="5" t="s">
        <v>29</v>
      </c>
      <c r="N2113" s="5" t="s">
        <v>27</v>
      </c>
      <c r="O2113" s="10">
        <v>44421</v>
      </c>
      <c r="P2113" s="5"/>
      <c r="Q2113" s="5"/>
      <c r="R2113" s="5"/>
      <c r="S2113" s="5"/>
    </row>
    <row r="2114" customFormat="1" spans="1:19">
      <c r="A2114" s="5">
        <v>2111</v>
      </c>
      <c r="B2114" s="5" t="s">
        <v>8582</v>
      </c>
      <c r="C2114" s="5"/>
      <c r="D2114" s="5" t="s">
        <v>348</v>
      </c>
      <c r="E2114" s="5" t="s">
        <v>1776</v>
      </c>
      <c r="F2114" s="5" t="s">
        <v>143</v>
      </c>
      <c r="G2114" s="5">
        <v>16</v>
      </c>
      <c r="H2114" s="5" t="s">
        <v>17847</v>
      </c>
      <c r="I2114" s="5" t="s">
        <v>8584</v>
      </c>
      <c r="J2114" s="5">
        <v>15078637459</v>
      </c>
      <c r="K2114" s="5" t="s">
        <v>27</v>
      </c>
      <c r="L2114" s="10">
        <v>44404</v>
      </c>
      <c r="M2114" s="5" t="s">
        <v>2172</v>
      </c>
      <c r="N2114" s="5" t="s">
        <v>27</v>
      </c>
      <c r="O2114" s="10"/>
      <c r="P2114" s="5"/>
      <c r="Q2114" s="5"/>
      <c r="R2114" s="5"/>
      <c r="S2114" s="5"/>
    </row>
    <row r="2115" customFormat="1" spans="1:19">
      <c r="A2115" s="5">
        <v>2112</v>
      </c>
      <c r="B2115" s="5" t="s">
        <v>8585</v>
      </c>
      <c r="C2115" s="5"/>
      <c r="D2115" s="5" t="s">
        <v>348</v>
      </c>
      <c r="E2115" s="5" t="s">
        <v>8586</v>
      </c>
      <c r="F2115" s="5" t="s">
        <v>24</v>
      </c>
      <c r="G2115" s="5">
        <v>18</v>
      </c>
      <c r="H2115" s="5" t="s">
        <v>2264</v>
      </c>
      <c r="I2115" s="5" t="s">
        <v>8587</v>
      </c>
      <c r="J2115" s="5">
        <v>15277858106</v>
      </c>
      <c r="K2115" s="5" t="s">
        <v>27</v>
      </c>
      <c r="L2115" s="10">
        <v>44331</v>
      </c>
      <c r="M2115" s="5" t="s">
        <v>2172</v>
      </c>
      <c r="N2115" s="5" t="s">
        <v>27</v>
      </c>
      <c r="O2115" s="10">
        <v>44366</v>
      </c>
      <c r="P2115" s="5" t="s">
        <v>6508</v>
      </c>
      <c r="Q2115" s="5"/>
      <c r="R2115" s="5"/>
      <c r="S2115" s="5"/>
    </row>
    <row r="2116" customFormat="1" spans="1:19">
      <c r="A2116" s="5">
        <v>2113</v>
      </c>
      <c r="B2116" s="5" t="s">
        <v>8588</v>
      </c>
      <c r="C2116" s="5"/>
      <c r="D2116" s="5" t="s">
        <v>348</v>
      </c>
      <c r="E2116" s="5" t="s">
        <v>8589</v>
      </c>
      <c r="F2116" s="5" t="s">
        <v>143</v>
      </c>
      <c r="G2116" s="5">
        <v>21</v>
      </c>
      <c r="H2116" s="5" t="s">
        <v>8590</v>
      </c>
      <c r="I2116" s="5" t="s">
        <v>8591</v>
      </c>
      <c r="J2116" s="5">
        <v>17754598545</v>
      </c>
      <c r="K2116" s="5" t="s">
        <v>27</v>
      </c>
      <c r="L2116" s="10">
        <v>44331</v>
      </c>
      <c r="M2116" s="5" t="s">
        <v>29</v>
      </c>
      <c r="N2116" s="5" t="s">
        <v>27</v>
      </c>
      <c r="O2116" s="10">
        <v>44366</v>
      </c>
      <c r="P2116" s="5" t="s">
        <v>2172</v>
      </c>
      <c r="Q2116" s="5"/>
      <c r="R2116" s="5"/>
      <c r="S2116" s="5"/>
    </row>
    <row r="2117" customFormat="1" spans="1:19">
      <c r="A2117" s="5">
        <v>2114</v>
      </c>
      <c r="B2117" s="5" t="s">
        <v>8592</v>
      </c>
      <c r="C2117" s="5"/>
      <c r="D2117" s="5" t="s">
        <v>348</v>
      </c>
      <c r="E2117" s="5" t="s">
        <v>8593</v>
      </c>
      <c r="F2117" s="5" t="s">
        <v>24</v>
      </c>
      <c r="G2117" s="5">
        <v>17</v>
      </c>
      <c r="H2117" s="5" t="s">
        <v>17848</v>
      </c>
      <c r="I2117" s="5" t="s">
        <v>8595</v>
      </c>
      <c r="J2117" s="5">
        <v>13507783807</v>
      </c>
      <c r="K2117" s="5" t="s">
        <v>27</v>
      </c>
      <c r="L2117" s="10">
        <v>44394</v>
      </c>
      <c r="M2117" s="5" t="s">
        <v>2172</v>
      </c>
      <c r="N2117" s="5" t="s">
        <v>30</v>
      </c>
      <c r="O2117" s="10"/>
      <c r="P2117" s="5"/>
      <c r="Q2117" s="5"/>
      <c r="R2117" s="5"/>
      <c r="S2117" s="5"/>
    </row>
    <row r="2118" customFormat="1" spans="1:19">
      <c r="A2118" s="5">
        <v>2115</v>
      </c>
      <c r="B2118" s="5" t="s">
        <v>8596</v>
      </c>
      <c r="C2118" s="5"/>
      <c r="D2118" s="5" t="s">
        <v>348</v>
      </c>
      <c r="E2118" s="5" t="s">
        <v>1238</v>
      </c>
      <c r="F2118" s="5" t="s">
        <v>143</v>
      </c>
      <c r="G2118" s="5">
        <v>17</v>
      </c>
      <c r="H2118" s="5" t="s">
        <v>17849</v>
      </c>
      <c r="I2118" s="5" t="s">
        <v>8598</v>
      </c>
      <c r="J2118" s="5" t="s">
        <v>8599</v>
      </c>
      <c r="K2118" s="5" t="s">
        <v>27</v>
      </c>
      <c r="L2118" s="10">
        <v>44331</v>
      </c>
      <c r="M2118" s="5" t="s">
        <v>2172</v>
      </c>
      <c r="N2118" s="5" t="s">
        <v>27</v>
      </c>
      <c r="O2118" s="10">
        <v>44366</v>
      </c>
      <c r="P2118" s="5" t="s">
        <v>6508</v>
      </c>
      <c r="Q2118" s="5"/>
      <c r="R2118" s="5"/>
      <c r="S2118" s="5"/>
    </row>
    <row r="2119" customFormat="1" spans="1:19">
      <c r="A2119" s="5">
        <v>2116</v>
      </c>
      <c r="B2119" s="5" t="s">
        <v>8600</v>
      </c>
      <c r="C2119" s="5"/>
      <c r="D2119" s="5" t="s">
        <v>348</v>
      </c>
      <c r="E2119" s="5" t="s">
        <v>8601</v>
      </c>
      <c r="F2119" s="5" t="s">
        <v>143</v>
      </c>
      <c r="G2119" s="5">
        <v>17</v>
      </c>
      <c r="H2119" s="5" t="s">
        <v>17850</v>
      </c>
      <c r="I2119" s="5" t="s">
        <v>8603</v>
      </c>
      <c r="J2119" s="5">
        <v>15277892893</v>
      </c>
      <c r="K2119" s="5" t="s">
        <v>27</v>
      </c>
      <c r="L2119" s="10">
        <v>44395</v>
      </c>
      <c r="M2119" s="5" t="s">
        <v>28</v>
      </c>
      <c r="N2119" s="5" t="s">
        <v>27</v>
      </c>
      <c r="O2119" s="10"/>
      <c r="P2119" s="5"/>
      <c r="Q2119" s="5"/>
      <c r="R2119" s="5"/>
      <c r="S2119" s="5"/>
    </row>
    <row r="2120" customFormat="1" spans="1:19">
      <c r="A2120" s="5">
        <v>2117</v>
      </c>
      <c r="B2120" s="5" t="s">
        <v>8604</v>
      </c>
      <c r="C2120" s="5"/>
      <c r="D2120" s="5" t="s">
        <v>348</v>
      </c>
      <c r="E2120" s="5" t="s">
        <v>8605</v>
      </c>
      <c r="F2120" s="5" t="s">
        <v>24</v>
      </c>
      <c r="G2120" s="5">
        <v>20</v>
      </c>
      <c r="H2120" s="5" t="s">
        <v>4968</v>
      </c>
      <c r="I2120" s="5" t="s">
        <v>8606</v>
      </c>
      <c r="J2120" s="5">
        <v>15878846547</v>
      </c>
      <c r="K2120" s="5" t="s">
        <v>27</v>
      </c>
      <c r="L2120" s="10">
        <v>44331</v>
      </c>
      <c r="M2120" s="5" t="s">
        <v>2172</v>
      </c>
      <c r="N2120" s="5" t="s">
        <v>27</v>
      </c>
      <c r="O2120" s="10">
        <v>44366</v>
      </c>
      <c r="P2120" s="5" t="s">
        <v>6508</v>
      </c>
      <c r="Q2120" s="5"/>
      <c r="R2120" s="5"/>
      <c r="S2120" s="5"/>
    </row>
    <row r="2121" customFormat="1" spans="1:19">
      <c r="A2121" s="5">
        <v>2118</v>
      </c>
      <c r="B2121" s="5" t="s">
        <v>8607</v>
      </c>
      <c r="C2121" s="5"/>
      <c r="D2121" s="5" t="s">
        <v>348</v>
      </c>
      <c r="E2121" s="5" t="s">
        <v>8608</v>
      </c>
      <c r="F2121" s="5" t="s">
        <v>24</v>
      </c>
      <c r="G2121" s="5">
        <v>17</v>
      </c>
      <c r="H2121" s="5" t="s">
        <v>17851</v>
      </c>
      <c r="I2121" s="5" t="s">
        <v>8609</v>
      </c>
      <c r="J2121" s="5">
        <v>13768380110</v>
      </c>
      <c r="K2121" s="5" t="s">
        <v>27</v>
      </c>
      <c r="L2121" s="10">
        <v>44395</v>
      </c>
      <c r="M2121" s="5" t="s">
        <v>2172</v>
      </c>
      <c r="N2121" s="5" t="s">
        <v>30</v>
      </c>
      <c r="O2121" s="10"/>
      <c r="P2121" s="5"/>
      <c r="Q2121" s="5"/>
      <c r="R2121" s="5"/>
      <c r="S2121" s="5"/>
    </row>
    <row r="2122" customFormat="1" spans="1:19">
      <c r="A2122" s="5">
        <v>2119</v>
      </c>
      <c r="B2122" s="5" t="s">
        <v>8610</v>
      </c>
      <c r="C2122" s="5"/>
      <c r="D2122" s="5" t="s">
        <v>348</v>
      </c>
      <c r="E2122" s="5" t="s">
        <v>8611</v>
      </c>
      <c r="F2122" s="5" t="s">
        <v>24</v>
      </c>
      <c r="G2122" s="5">
        <v>18</v>
      </c>
      <c r="H2122" s="5" t="s">
        <v>8612</v>
      </c>
      <c r="I2122" s="5" t="s">
        <v>8613</v>
      </c>
      <c r="J2122" s="5">
        <v>19994450696</v>
      </c>
      <c r="K2122" s="5" t="s">
        <v>27</v>
      </c>
      <c r="L2122" s="10">
        <v>44331</v>
      </c>
      <c r="M2122" s="5" t="s">
        <v>28</v>
      </c>
      <c r="N2122" s="5" t="s">
        <v>27</v>
      </c>
      <c r="O2122" s="10">
        <v>44366</v>
      </c>
      <c r="P2122" s="5" t="s">
        <v>6508</v>
      </c>
      <c r="Q2122" s="5"/>
      <c r="R2122" s="5"/>
      <c r="S2122" s="5"/>
    </row>
    <row r="2123" customFormat="1" spans="1:19">
      <c r="A2123" s="5">
        <v>2120</v>
      </c>
      <c r="B2123" s="5" t="s">
        <v>8614</v>
      </c>
      <c r="C2123" s="5"/>
      <c r="D2123" s="5" t="s">
        <v>348</v>
      </c>
      <c r="E2123" s="5" t="s">
        <v>8615</v>
      </c>
      <c r="F2123" s="5" t="s">
        <v>24</v>
      </c>
      <c r="G2123" s="5">
        <v>17</v>
      </c>
      <c r="H2123" s="5" t="s">
        <v>7196</v>
      </c>
      <c r="I2123" s="5" t="s">
        <v>8616</v>
      </c>
      <c r="J2123" s="5">
        <v>13481868205</v>
      </c>
      <c r="K2123" s="5" t="s">
        <v>27</v>
      </c>
      <c r="L2123" s="10">
        <v>44398</v>
      </c>
      <c r="M2123" s="5" t="s">
        <v>1352</v>
      </c>
      <c r="N2123" s="5" t="s">
        <v>30</v>
      </c>
      <c r="O2123" s="10"/>
      <c r="P2123" s="5"/>
      <c r="Q2123" s="5"/>
      <c r="R2123" s="5" t="s">
        <v>8617</v>
      </c>
      <c r="S2123" s="5"/>
    </row>
    <row r="2124" customFormat="1" spans="1:19">
      <c r="A2124" s="5">
        <v>2121</v>
      </c>
      <c r="B2124" s="5" t="s">
        <v>8618</v>
      </c>
      <c r="C2124" s="5"/>
      <c r="D2124" s="5" t="s">
        <v>348</v>
      </c>
      <c r="E2124" s="5" t="s">
        <v>8619</v>
      </c>
      <c r="F2124" s="5" t="s">
        <v>24</v>
      </c>
      <c r="G2124" s="5">
        <v>18</v>
      </c>
      <c r="H2124" s="5" t="s">
        <v>1761</v>
      </c>
      <c r="I2124" s="5" t="s">
        <v>8620</v>
      </c>
      <c r="J2124" s="5">
        <v>19994560646</v>
      </c>
      <c r="K2124" s="5" t="s">
        <v>27</v>
      </c>
      <c r="L2124" s="10">
        <v>44331</v>
      </c>
      <c r="M2124" s="5" t="s">
        <v>29</v>
      </c>
      <c r="N2124" s="5" t="s">
        <v>27</v>
      </c>
      <c r="O2124" s="10">
        <v>44366</v>
      </c>
      <c r="P2124" s="5" t="s">
        <v>6508</v>
      </c>
      <c r="Q2124" s="5"/>
      <c r="R2124" s="5"/>
      <c r="S2124" s="5"/>
    </row>
    <row r="2125" customFormat="1" spans="1:19">
      <c r="A2125" s="5">
        <v>2122</v>
      </c>
      <c r="B2125" s="5" t="s">
        <v>8621</v>
      </c>
      <c r="C2125" s="5"/>
      <c r="D2125" s="5" t="s">
        <v>348</v>
      </c>
      <c r="E2125" s="5" t="s">
        <v>8622</v>
      </c>
      <c r="F2125" s="5" t="s">
        <v>24</v>
      </c>
      <c r="G2125" s="5">
        <v>20</v>
      </c>
      <c r="H2125" s="5" t="s">
        <v>8623</v>
      </c>
      <c r="I2125" s="5" t="s">
        <v>8624</v>
      </c>
      <c r="J2125" s="5">
        <v>18070860687</v>
      </c>
      <c r="K2125" s="5" t="s">
        <v>27</v>
      </c>
      <c r="L2125" s="10">
        <v>44331</v>
      </c>
      <c r="M2125" s="5" t="s">
        <v>29</v>
      </c>
      <c r="N2125" s="5" t="s">
        <v>27</v>
      </c>
      <c r="O2125" s="10">
        <v>44366</v>
      </c>
      <c r="P2125" s="5" t="s">
        <v>6508</v>
      </c>
      <c r="Q2125" s="5"/>
      <c r="R2125" s="5"/>
      <c r="S2125" s="5"/>
    </row>
    <row r="2126" customFormat="1" spans="1:19">
      <c r="A2126" s="5">
        <v>2123</v>
      </c>
      <c r="B2126" s="5" t="s">
        <v>8625</v>
      </c>
      <c r="C2126" s="5"/>
      <c r="D2126" s="5" t="s">
        <v>348</v>
      </c>
      <c r="E2126" s="5" t="s">
        <v>8626</v>
      </c>
      <c r="F2126" s="5" t="s">
        <v>24</v>
      </c>
      <c r="G2126" s="5">
        <v>16</v>
      </c>
      <c r="H2126" s="5" t="s">
        <v>8627</v>
      </c>
      <c r="I2126" s="5" t="s">
        <v>8628</v>
      </c>
      <c r="J2126" s="5">
        <v>13714828213</v>
      </c>
      <c r="K2126" s="5" t="s">
        <v>27</v>
      </c>
      <c r="L2126" s="10">
        <v>44394</v>
      </c>
      <c r="M2126" s="5" t="s">
        <v>1217</v>
      </c>
      <c r="N2126" s="5" t="s">
        <v>30</v>
      </c>
      <c r="O2126" s="10"/>
      <c r="P2126" s="5"/>
      <c r="Q2126" s="5" t="s">
        <v>30</v>
      </c>
      <c r="R2126" s="5" t="s">
        <v>8629</v>
      </c>
      <c r="S2126" s="5"/>
    </row>
    <row r="2127" customFormat="1" spans="1:19">
      <c r="A2127" s="5">
        <v>2124</v>
      </c>
      <c r="B2127" s="5" t="s">
        <v>8630</v>
      </c>
      <c r="C2127" s="5"/>
      <c r="D2127" s="5" t="s">
        <v>348</v>
      </c>
      <c r="E2127" s="5" t="s">
        <v>8631</v>
      </c>
      <c r="F2127" s="5" t="s">
        <v>24</v>
      </c>
      <c r="G2127" s="5">
        <v>17</v>
      </c>
      <c r="H2127" s="5" t="s">
        <v>8632</v>
      </c>
      <c r="I2127" s="5" t="s">
        <v>8633</v>
      </c>
      <c r="J2127" s="5" t="s">
        <v>8634</v>
      </c>
      <c r="K2127" s="5" t="s">
        <v>27</v>
      </c>
      <c r="L2127" s="10">
        <v>44396</v>
      </c>
      <c r="M2127" s="5" t="s">
        <v>8635</v>
      </c>
      <c r="N2127" s="5" t="s">
        <v>30</v>
      </c>
      <c r="O2127" s="10"/>
      <c r="P2127" s="5"/>
      <c r="Q2127" s="5"/>
      <c r="R2127" s="5"/>
      <c r="S2127" s="5"/>
    </row>
    <row r="2128" customFormat="1" spans="1:19">
      <c r="A2128" s="5">
        <v>2125</v>
      </c>
      <c r="B2128" s="5" t="s">
        <v>8636</v>
      </c>
      <c r="C2128" s="5"/>
      <c r="D2128" s="5" t="s">
        <v>348</v>
      </c>
      <c r="E2128" s="5" t="s">
        <v>8637</v>
      </c>
      <c r="F2128" s="5" t="s">
        <v>143</v>
      </c>
      <c r="G2128" s="5">
        <v>19</v>
      </c>
      <c r="H2128" s="5" t="s">
        <v>8638</v>
      </c>
      <c r="I2128" s="5" t="s">
        <v>8639</v>
      </c>
      <c r="J2128" s="5">
        <v>18070860520</v>
      </c>
      <c r="K2128" s="5" t="s">
        <v>27</v>
      </c>
      <c r="L2128" s="10">
        <v>44331</v>
      </c>
      <c r="M2128" s="5" t="s">
        <v>2172</v>
      </c>
      <c r="N2128" s="5" t="s">
        <v>27</v>
      </c>
      <c r="O2128" s="10">
        <v>44366</v>
      </c>
      <c r="P2128" s="5" t="s">
        <v>6508</v>
      </c>
      <c r="Q2128" s="5"/>
      <c r="R2128" s="5"/>
      <c r="S2128" s="5"/>
    </row>
    <row r="2129" customFormat="1" spans="1:19">
      <c r="A2129" s="5">
        <v>2126</v>
      </c>
      <c r="B2129" s="5" t="s">
        <v>8640</v>
      </c>
      <c r="C2129" s="5"/>
      <c r="D2129" s="5" t="s">
        <v>348</v>
      </c>
      <c r="E2129" s="5" t="s">
        <v>1151</v>
      </c>
      <c r="F2129" s="5" t="s">
        <v>143</v>
      </c>
      <c r="G2129" s="5">
        <v>17</v>
      </c>
      <c r="H2129" s="5" t="s">
        <v>17854</v>
      </c>
      <c r="I2129" s="5" t="s">
        <v>8642</v>
      </c>
      <c r="J2129" s="5">
        <v>13617783066</v>
      </c>
      <c r="K2129" s="5" t="s">
        <v>27</v>
      </c>
      <c r="L2129" s="10">
        <v>44398</v>
      </c>
      <c r="M2129" s="5" t="s">
        <v>4327</v>
      </c>
      <c r="N2129" s="5" t="s">
        <v>30</v>
      </c>
      <c r="O2129" s="10"/>
      <c r="P2129" s="5"/>
      <c r="Q2129" s="5"/>
      <c r="R2129" s="5"/>
      <c r="S2129" s="5"/>
    </row>
    <row r="2130" customFormat="1" spans="1:19">
      <c r="A2130" s="5">
        <v>2127</v>
      </c>
      <c r="B2130" s="5" t="s">
        <v>8643</v>
      </c>
      <c r="C2130" s="5"/>
      <c r="D2130" s="5" t="s">
        <v>353</v>
      </c>
      <c r="E2130" s="5" t="s">
        <v>8644</v>
      </c>
      <c r="F2130" s="5" t="s">
        <v>143</v>
      </c>
      <c r="G2130" s="5">
        <v>17</v>
      </c>
      <c r="H2130" s="5" t="s">
        <v>1456</v>
      </c>
      <c r="I2130" s="5" t="s">
        <v>8645</v>
      </c>
      <c r="J2130" s="5">
        <v>15992714844</v>
      </c>
      <c r="K2130" s="5" t="s">
        <v>27</v>
      </c>
      <c r="L2130" s="10">
        <v>44394</v>
      </c>
      <c r="M2130" s="5" t="s">
        <v>2455</v>
      </c>
      <c r="N2130" s="5" t="s">
        <v>30</v>
      </c>
      <c r="O2130" s="10"/>
      <c r="P2130" s="5"/>
      <c r="Q2130" s="5"/>
      <c r="R2130" s="5"/>
      <c r="S2130" s="5"/>
    </row>
    <row r="2131" customFormat="1" spans="1:19">
      <c r="A2131" s="5">
        <v>2128</v>
      </c>
      <c r="B2131" s="5" t="s">
        <v>8646</v>
      </c>
      <c r="C2131" s="5"/>
      <c r="D2131" s="5" t="s">
        <v>353</v>
      </c>
      <c r="E2131" s="5" t="s">
        <v>8647</v>
      </c>
      <c r="F2131" s="5" t="s">
        <v>143</v>
      </c>
      <c r="G2131" s="5">
        <v>18</v>
      </c>
      <c r="H2131" s="5" t="s">
        <v>17941</v>
      </c>
      <c r="I2131" s="5" t="s">
        <v>8648</v>
      </c>
      <c r="J2131" s="5">
        <v>17807839063</v>
      </c>
      <c r="K2131" s="5" t="s">
        <v>27</v>
      </c>
      <c r="L2131" s="10">
        <v>44331</v>
      </c>
      <c r="M2131" s="5" t="s">
        <v>8649</v>
      </c>
      <c r="N2131" s="5" t="s">
        <v>27</v>
      </c>
      <c r="O2131" s="10">
        <v>44366</v>
      </c>
      <c r="P2131" s="5"/>
      <c r="Q2131" s="5"/>
      <c r="R2131" s="5"/>
      <c r="S2131" s="5"/>
    </row>
    <row r="2132" customFormat="1" spans="1:19">
      <c r="A2132" s="5">
        <v>2129</v>
      </c>
      <c r="B2132" s="5" t="s">
        <v>8650</v>
      </c>
      <c r="C2132" s="5"/>
      <c r="D2132" s="5" t="s">
        <v>353</v>
      </c>
      <c r="E2132" s="5" t="s">
        <v>8651</v>
      </c>
      <c r="F2132" s="5" t="s">
        <v>143</v>
      </c>
      <c r="G2132" s="5">
        <v>16</v>
      </c>
      <c r="H2132" s="5" t="s">
        <v>17855</v>
      </c>
      <c r="I2132" s="5" t="s">
        <v>8653</v>
      </c>
      <c r="J2132" s="5">
        <v>15277891945</v>
      </c>
      <c r="K2132" s="5" t="s">
        <v>27</v>
      </c>
      <c r="L2132" s="10">
        <v>44395</v>
      </c>
      <c r="M2132" s="5" t="s">
        <v>6798</v>
      </c>
      <c r="N2132" s="5" t="s">
        <v>27</v>
      </c>
      <c r="O2132" s="10"/>
      <c r="P2132" s="5"/>
      <c r="Q2132" s="5"/>
      <c r="R2132" s="5"/>
      <c r="S2132" s="5"/>
    </row>
    <row r="2133" customFormat="1" spans="1:19">
      <c r="A2133" s="5">
        <v>2130</v>
      </c>
      <c r="B2133" s="5" t="s">
        <v>8654</v>
      </c>
      <c r="C2133" s="5"/>
      <c r="D2133" s="5" t="s">
        <v>353</v>
      </c>
      <c r="E2133" s="5" t="s">
        <v>8655</v>
      </c>
      <c r="F2133" s="5" t="s">
        <v>143</v>
      </c>
      <c r="G2133" s="5">
        <v>18</v>
      </c>
      <c r="H2133" s="5" t="s">
        <v>1286</v>
      </c>
      <c r="I2133" s="5" t="s">
        <v>8656</v>
      </c>
      <c r="J2133" s="5">
        <v>15296877241</v>
      </c>
      <c r="K2133" s="5" t="s">
        <v>27</v>
      </c>
      <c r="L2133" s="10">
        <v>44423</v>
      </c>
      <c r="M2133" s="5" t="s">
        <v>1288</v>
      </c>
      <c r="N2133" s="5"/>
      <c r="O2133" s="10"/>
      <c r="P2133" s="5"/>
      <c r="Q2133" s="5"/>
      <c r="R2133" s="5"/>
      <c r="S2133" s="5"/>
    </row>
    <row r="2134" customFormat="1" spans="1:19">
      <c r="A2134" s="5">
        <v>2131</v>
      </c>
      <c r="B2134" s="5" t="s">
        <v>8657</v>
      </c>
      <c r="C2134" s="5"/>
      <c r="D2134" s="5" t="s">
        <v>353</v>
      </c>
      <c r="E2134" s="5" t="s">
        <v>8658</v>
      </c>
      <c r="F2134" s="5" t="s">
        <v>143</v>
      </c>
      <c r="G2134" s="5">
        <v>17</v>
      </c>
      <c r="H2134" s="5" t="s">
        <v>17856</v>
      </c>
      <c r="I2134" s="5" t="s">
        <v>8659</v>
      </c>
      <c r="J2134" s="5">
        <v>15812854438</v>
      </c>
      <c r="K2134" s="5" t="s">
        <v>27</v>
      </c>
      <c r="L2134" s="10">
        <v>44394</v>
      </c>
      <c r="M2134" s="5" t="s">
        <v>2455</v>
      </c>
      <c r="N2134" s="5" t="s">
        <v>30</v>
      </c>
      <c r="O2134" s="10"/>
      <c r="P2134" s="5"/>
      <c r="Q2134" s="5"/>
      <c r="R2134" s="5"/>
      <c r="S2134" s="5"/>
    </row>
    <row r="2135" customFormat="1" spans="1:19">
      <c r="A2135" s="5">
        <v>2132</v>
      </c>
      <c r="B2135" s="5" t="s">
        <v>8660</v>
      </c>
      <c r="C2135" s="5"/>
      <c r="D2135" s="5" t="s">
        <v>353</v>
      </c>
      <c r="E2135" s="5" t="s">
        <v>8661</v>
      </c>
      <c r="F2135" s="5" t="s">
        <v>24</v>
      </c>
      <c r="G2135" s="5">
        <v>16</v>
      </c>
      <c r="H2135" s="5" t="s">
        <v>17857</v>
      </c>
      <c r="I2135" s="5" t="s">
        <v>1985</v>
      </c>
      <c r="J2135" s="5">
        <v>13433165048</v>
      </c>
      <c r="K2135" s="5" t="s">
        <v>27</v>
      </c>
      <c r="L2135" s="10">
        <v>44398</v>
      </c>
      <c r="M2135" s="5" t="s">
        <v>8185</v>
      </c>
      <c r="N2135" s="5" t="s">
        <v>27</v>
      </c>
      <c r="O2135" s="10">
        <v>44429</v>
      </c>
      <c r="P2135" s="5" t="s">
        <v>8185</v>
      </c>
      <c r="Q2135" s="5" t="s">
        <v>30</v>
      </c>
      <c r="R2135" s="5" t="s">
        <v>8662</v>
      </c>
      <c r="S2135" s="5"/>
    </row>
    <row r="2136" customFormat="1" spans="1:19">
      <c r="A2136" s="5">
        <v>2133</v>
      </c>
      <c r="B2136" s="5" t="s">
        <v>8663</v>
      </c>
      <c r="C2136" s="5"/>
      <c r="D2136" s="5" t="s">
        <v>353</v>
      </c>
      <c r="E2136" s="5" t="s">
        <v>8664</v>
      </c>
      <c r="F2136" s="5" t="s">
        <v>24</v>
      </c>
      <c r="G2136" s="5">
        <v>17</v>
      </c>
      <c r="H2136" s="5" t="s">
        <v>17859</v>
      </c>
      <c r="I2136" s="5" t="s">
        <v>8666</v>
      </c>
      <c r="J2136" s="5" t="s">
        <v>8667</v>
      </c>
      <c r="K2136" s="5" t="s">
        <v>27</v>
      </c>
      <c r="L2136" s="10">
        <v>44403</v>
      </c>
      <c r="M2136" s="5" t="s">
        <v>8668</v>
      </c>
      <c r="N2136" s="5" t="s">
        <v>30</v>
      </c>
      <c r="O2136" s="10"/>
      <c r="P2136" s="5"/>
      <c r="Q2136" s="5"/>
      <c r="R2136" s="5"/>
      <c r="S2136" s="5"/>
    </row>
    <row r="2137" customFormat="1" spans="1:19">
      <c r="A2137" s="5">
        <v>2134</v>
      </c>
      <c r="B2137" s="5" t="s">
        <v>8669</v>
      </c>
      <c r="C2137" s="5"/>
      <c r="D2137" s="5" t="s">
        <v>353</v>
      </c>
      <c r="E2137" s="5" t="s">
        <v>8670</v>
      </c>
      <c r="F2137" s="5" t="s">
        <v>143</v>
      </c>
      <c r="G2137" s="5">
        <v>18</v>
      </c>
      <c r="H2137" s="5" t="s">
        <v>8671</v>
      </c>
      <c r="I2137" s="5" t="s">
        <v>8672</v>
      </c>
      <c r="J2137" s="5">
        <v>18178894921</v>
      </c>
      <c r="K2137" s="5" t="s">
        <v>27</v>
      </c>
      <c r="L2137" s="10">
        <v>44331</v>
      </c>
      <c r="M2137" s="5" t="s">
        <v>8649</v>
      </c>
      <c r="N2137" s="5" t="s">
        <v>27</v>
      </c>
      <c r="O2137" s="10">
        <v>44366</v>
      </c>
      <c r="P2137" s="5" t="s">
        <v>2455</v>
      </c>
      <c r="Q2137" s="5"/>
      <c r="R2137" s="5"/>
      <c r="S2137" s="5"/>
    </row>
    <row r="2138" customFormat="1" spans="1:19">
      <c r="A2138" s="5">
        <v>2135</v>
      </c>
      <c r="B2138" s="5" t="s">
        <v>8673</v>
      </c>
      <c r="C2138" s="5"/>
      <c r="D2138" s="5" t="s">
        <v>353</v>
      </c>
      <c r="E2138" s="5" t="s">
        <v>5674</v>
      </c>
      <c r="F2138" s="5" t="s">
        <v>143</v>
      </c>
      <c r="G2138" s="5">
        <v>18</v>
      </c>
      <c r="H2138" s="5" t="s">
        <v>17860</v>
      </c>
      <c r="I2138" s="5" t="s">
        <v>8675</v>
      </c>
      <c r="J2138" s="5">
        <v>15977879685</v>
      </c>
      <c r="K2138" s="5" t="s">
        <v>27</v>
      </c>
      <c r="L2138" s="10">
        <v>44398</v>
      </c>
      <c r="M2138" s="5" t="s">
        <v>6007</v>
      </c>
      <c r="N2138" s="5" t="s">
        <v>30</v>
      </c>
      <c r="O2138" s="10"/>
      <c r="P2138" s="5"/>
      <c r="Q2138" s="5"/>
      <c r="R2138" s="5"/>
      <c r="S2138" s="5"/>
    </row>
    <row r="2139" customFormat="1" spans="1:19">
      <c r="A2139" s="5">
        <v>2136</v>
      </c>
      <c r="B2139" s="5" t="s">
        <v>8676</v>
      </c>
      <c r="C2139" s="5"/>
      <c r="D2139" s="5" t="s">
        <v>353</v>
      </c>
      <c r="E2139" s="5" t="s">
        <v>8677</v>
      </c>
      <c r="F2139" s="5" t="s">
        <v>143</v>
      </c>
      <c r="G2139" s="5">
        <v>17</v>
      </c>
      <c r="H2139" s="5" t="s">
        <v>17861</v>
      </c>
      <c r="I2139" s="5" t="s">
        <v>8679</v>
      </c>
      <c r="J2139" s="5">
        <v>15277853478</v>
      </c>
      <c r="K2139" s="5" t="s">
        <v>27</v>
      </c>
      <c r="L2139" s="10">
        <v>44394</v>
      </c>
      <c r="M2139" s="5" t="s">
        <v>2455</v>
      </c>
      <c r="N2139" s="5" t="s">
        <v>30</v>
      </c>
      <c r="O2139" s="10"/>
      <c r="P2139" s="5"/>
      <c r="Q2139" s="5"/>
      <c r="R2139" s="5"/>
      <c r="S2139" s="5"/>
    </row>
    <row r="2140" customFormat="1" spans="1:19">
      <c r="A2140" s="5">
        <v>2137</v>
      </c>
      <c r="B2140" s="5" t="s">
        <v>8680</v>
      </c>
      <c r="C2140" s="5"/>
      <c r="D2140" s="5" t="s">
        <v>353</v>
      </c>
      <c r="E2140" s="5" t="s">
        <v>8681</v>
      </c>
      <c r="F2140" s="5" t="s">
        <v>143</v>
      </c>
      <c r="G2140" s="5">
        <v>17</v>
      </c>
      <c r="H2140" s="5" t="s">
        <v>4968</v>
      </c>
      <c r="I2140" s="5" t="s">
        <v>8682</v>
      </c>
      <c r="J2140" s="5">
        <v>15296099807</v>
      </c>
      <c r="K2140" s="5" t="s">
        <v>27</v>
      </c>
      <c r="L2140" s="10">
        <v>44403</v>
      </c>
      <c r="M2140" s="5" t="s">
        <v>1273</v>
      </c>
      <c r="N2140" s="5" t="s">
        <v>30</v>
      </c>
      <c r="O2140" s="10"/>
      <c r="P2140" s="5"/>
      <c r="Q2140" s="5"/>
      <c r="R2140" s="5"/>
      <c r="S2140" s="5"/>
    </row>
    <row r="2141" customFormat="1" spans="1:19">
      <c r="A2141" s="5">
        <v>2138</v>
      </c>
      <c r="B2141" s="5" t="s">
        <v>8683</v>
      </c>
      <c r="C2141" s="5"/>
      <c r="D2141" s="5" t="s">
        <v>353</v>
      </c>
      <c r="E2141" s="5" t="s">
        <v>8684</v>
      </c>
      <c r="F2141" s="5" t="s">
        <v>143</v>
      </c>
      <c r="G2141" s="5">
        <v>18</v>
      </c>
      <c r="H2141" s="5" t="s">
        <v>17862</v>
      </c>
      <c r="I2141" s="5" t="s">
        <v>8686</v>
      </c>
      <c r="J2141" s="5">
        <v>13877817909</v>
      </c>
      <c r="K2141" s="5" t="s">
        <v>27</v>
      </c>
      <c r="L2141" s="10">
        <v>44416</v>
      </c>
      <c r="M2141" s="5" t="s">
        <v>8687</v>
      </c>
      <c r="N2141" s="5" t="s">
        <v>30</v>
      </c>
      <c r="O2141" s="10"/>
      <c r="P2141" s="5"/>
      <c r="Q2141" s="5"/>
      <c r="R2141" s="5"/>
      <c r="S2141" s="5"/>
    </row>
    <row r="2142" customFormat="1" spans="1:19">
      <c r="A2142" s="5">
        <v>2139</v>
      </c>
      <c r="B2142" s="5" t="s">
        <v>8688</v>
      </c>
      <c r="C2142" s="5"/>
      <c r="D2142" s="5" t="s">
        <v>353</v>
      </c>
      <c r="E2142" s="5" t="s">
        <v>8689</v>
      </c>
      <c r="F2142" s="5" t="s">
        <v>24</v>
      </c>
      <c r="G2142" s="5">
        <v>16</v>
      </c>
      <c r="H2142" s="5" t="s">
        <v>8690</v>
      </c>
      <c r="I2142" s="5" t="s">
        <v>8691</v>
      </c>
      <c r="J2142" s="5">
        <v>18174937742</v>
      </c>
      <c r="K2142" s="5" t="s">
        <v>27</v>
      </c>
      <c r="L2142" s="10">
        <v>44406</v>
      </c>
      <c r="M2142" s="5" t="s">
        <v>1273</v>
      </c>
      <c r="N2142" s="5" t="s">
        <v>30</v>
      </c>
      <c r="O2142" s="10"/>
      <c r="P2142" s="5"/>
      <c r="Q2142" s="5"/>
      <c r="R2142" s="5"/>
      <c r="S2142" s="5"/>
    </row>
    <row r="2143" customFormat="1" spans="1:19">
      <c r="A2143" s="5">
        <v>2140</v>
      </c>
      <c r="B2143" s="5" t="s">
        <v>8692</v>
      </c>
      <c r="C2143" s="5"/>
      <c r="D2143" s="5" t="s">
        <v>353</v>
      </c>
      <c r="E2143" s="5" t="s">
        <v>8693</v>
      </c>
      <c r="F2143" s="5" t="s">
        <v>143</v>
      </c>
      <c r="G2143" s="5">
        <v>17</v>
      </c>
      <c r="H2143" s="5" t="s">
        <v>5588</v>
      </c>
      <c r="I2143" s="5" t="s">
        <v>8694</v>
      </c>
      <c r="J2143" s="5">
        <v>15916741861</v>
      </c>
      <c r="K2143" s="5" t="s">
        <v>27</v>
      </c>
      <c r="L2143" s="10">
        <v>44398</v>
      </c>
      <c r="M2143" s="5" t="s">
        <v>2455</v>
      </c>
      <c r="N2143" s="5" t="s">
        <v>30</v>
      </c>
      <c r="O2143" s="10"/>
      <c r="P2143" s="5"/>
      <c r="Q2143" s="5"/>
      <c r="R2143" s="5"/>
      <c r="S2143" s="5"/>
    </row>
    <row r="2144" customFormat="1" spans="1:19">
      <c r="A2144" s="5">
        <v>2141</v>
      </c>
      <c r="B2144" s="5" t="s">
        <v>8695</v>
      </c>
      <c r="C2144" s="5"/>
      <c r="D2144" s="5" t="s">
        <v>353</v>
      </c>
      <c r="E2144" s="5" t="s">
        <v>8696</v>
      </c>
      <c r="F2144" s="5" t="s">
        <v>143</v>
      </c>
      <c r="G2144" s="5">
        <v>17</v>
      </c>
      <c r="H2144" s="5" t="s">
        <v>17863</v>
      </c>
      <c r="I2144" s="5" t="s">
        <v>8698</v>
      </c>
      <c r="J2144" s="5">
        <v>13481849656</v>
      </c>
      <c r="K2144" s="5" t="s">
        <v>27</v>
      </c>
      <c r="L2144" s="10">
        <v>44396</v>
      </c>
      <c r="M2144" s="5" t="s">
        <v>139</v>
      </c>
      <c r="N2144" s="5" t="s">
        <v>30</v>
      </c>
      <c r="O2144" s="10"/>
      <c r="P2144" s="5"/>
      <c r="Q2144" s="5"/>
      <c r="R2144" s="5"/>
      <c r="S2144" s="5"/>
    </row>
    <row r="2145" customFormat="1" spans="1:19">
      <c r="A2145" s="5">
        <v>2142</v>
      </c>
      <c r="B2145" s="5" t="s">
        <v>8699</v>
      </c>
      <c r="C2145" s="5"/>
      <c r="D2145" s="5" t="s">
        <v>353</v>
      </c>
      <c r="E2145" s="5" t="s">
        <v>8700</v>
      </c>
      <c r="F2145" s="5" t="s">
        <v>143</v>
      </c>
      <c r="G2145" s="5">
        <v>17</v>
      </c>
      <c r="H2145" s="5" t="s">
        <v>8701</v>
      </c>
      <c r="I2145" s="5" t="s">
        <v>8702</v>
      </c>
      <c r="J2145" s="5">
        <v>15177891362</v>
      </c>
      <c r="K2145" s="5" t="s">
        <v>27</v>
      </c>
      <c r="L2145" s="10">
        <v>44395</v>
      </c>
      <c r="M2145" s="5" t="s">
        <v>1288</v>
      </c>
      <c r="N2145" s="5" t="s">
        <v>30</v>
      </c>
      <c r="O2145" s="10"/>
      <c r="P2145" s="5"/>
      <c r="Q2145" s="5"/>
      <c r="R2145" s="5"/>
      <c r="S2145" s="5"/>
    </row>
    <row r="2146" customFormat="1" spans="1:19">
      <c r="A2146" s="5">
        <v>2143</v>
      </c>
      <c r="B2146" s="5" t="s">
        <v>8703</v>
      </c>
      <c r="C2146" s="5"/>
      <c r="D2146" s="5" t="s">
        <v>353</v>
      </c>
      <c r="E2146" s="5" t="s">
        <v>8704</v>
      </c>
      <c r="F2146" s="5" t="s">
        <v>24</v>
      </c>
      <c r="G2146" s="5">
        <v>18</v>
      </c>
      <c r="H2146" s="5" t="s">
        <v>19288</v>
      </c>
      <c r="I2146" s="5" t="s">
        <v>8705</v>
      </c>
      <c r="J2146" s="5">
        <v>15296879588</v>
      </c>
      <c r="K2146" s="16" t="s">
        <v>27</v>
      </c>
      <c r="L2146" s="10">
        <v>44423</v>
      </c>
      <c r="M2146" s="5" t="s">
        <v>29</v>
      </c>
      <c r="N2146" s="5" t="s">
        <v>27</v>
      </c>
      <c r="O2146" s="10">
        <v>44366</v>
      </c>
      <c r="P2146" s="5" t="s">
        <v>2455</v>
      </c>
      <c r="Q2146" s="5"/>
      <c r="R2146" s="5"/>
      <c r="S2146" s="16"/>
    </row>
    <row r="2147" customFormat="1" spans="1:19">
      <c r="A2147" s="5">
        <v>2144</v>
      </c>
      <c r="B2147" s="5" t="s">
        <v>8706</v>
      </c>
      <c r="C2147" s="5"/>
      <c r="D2147" s="5" t="s">
        <v>353</v>
      </c>
      <c r="E2147" s="5" t="s">
        <v>8707</v>
      </c>
      <c r="F2147" s="5" t="s">
        <v>143</v>
      </c>
      <c r="G2147" s="5">
        <v>21</v>
      </c>
      <c r="H2147" s="5" t="s">
        <v>8708</v>
      </c>
      <c r="I2147" s="5" t="s">
        <v>8709</v>
      </c>
      <c r="J2147" s="5">
        <v>17776182812</v>
      </c>
      <c r="K2147" s="5" t="s">
        <v>27</v>
      </c>
      <c r="L2147" s="10">
        <v>44398</v>
      </c>
      <c r="M2147" s="5" t="s">
        <v>8710</v>
      </c>
      <c r="N2147" s="5" t="s">
        <v>30</v>
      </c>
      <c r="O2147" s="10"/>
      <c r="P2147" s="5"/>
      <c r="Q2147" s="5"/>
      <c r="R2147" s="5"/>
      <c r="S2147" s="5"/>
    </row>
    <row r="2148" customFormat="1" spans="1:19">
      <c r="A2148" s="5">
        <v>2145</v>
      </c>
      <c r="B2148" s="5" t="s">
        <v>8711</v>
      </c>
      <c r="C2148" s="5"/>
      <c r="D2148" s="5" t="s">
        <v>353</v>
      </c>
      <c r="E2148" s="5" t="s">
        <v>8712</v>
      </c>
      <c r="F2148" s="5" t="s">
        <v>143</v>
      </c>
      <c r="G2148" s="5">
        <v>19</v>
      </c>
      <c r="H2148" s="5" t="s">
        <v>8713</v>
      </c>
      <c r="I2148" s="5" t="s">
        <v>8714</v>
      </c>
      <c r="J2148" s="5">
        <v>14736273299</v>
      </c>
      <c r="K2148" s="5" t="s">
        <v>27</v>
      </c>
      <c r="L2148" s="10">
        <v>44331</v>
      </c>
      <c r="M2148" s="5" t="s">
        <v>8649</v>
      </c>
      <c r="N2148" s="5" t="s">
        <v>27</v>
      </c>
      <c r="O2148" s="10">
        <v>44366</v>
      </c>
      <c r="P2148" s="5" t="s">
        <v>2455</v>
      </c>
      <c r="Q2148" s="5"/>
      <c r="R2148" s="5"/>
      <c r="S2148" s="5"/>
    </row>
    <row r="2149" customFormat="1" spans="1:19">
      <c r="A2149" s="5">
        <v>2146</v>
      </c>
      <c r="B2149" s="5" t="s">
        <v>8715</v>
      </c>
      <c r="C2149" s="5"/>
      <c r="D2149" s="5" t="s">
        <v>353</v>
      </c>
      <c r="E2149" s="5" t="s">
        <v>8716</v>
      </c>
      <c r="F2149" s="5" t="s">
        <v>143</v>
      </c>
      <c r="G2149" s="5">
        <v>18</v>
      </c>
      <c r="H2149" s="5" t="s">
        <v>2841</v>
      </c>
      <c r="I2149" s="5" t="s">
        <v>8717</v>
      </c>
      <c r="J2149" s="5">
        <v>13768380278</v>
      </c>
      <c r="K2149" s="5" t="s">
        <v>27</v>
      </c>
      <c r="L2149" s="10">
        <v>44331</v>
      </c>
      <c r="M2149" s="5" t="s">
        <v>8649</v>
      </c>
      <c r="N2149" s="5" t="s">
        <v>27</v>
      </c>
      <c r="O2149" s="10">
        <v>44366</v>
      </c>
      <c r="P2149" s="5" t="s">
        <v>2455</v>
      </c>
      <c r="Q2149" s="5"/>
      <c r="R2149" s="5"/>
      <c r="S2149" s="5"/>
    </row>
    <row r="2150" customFormat="1" spans="1:19">
      <c r="A2150" s="5">
        <v>2147</v>
      </c>
      <c r="B2150" s="5" t="s">
        <v>8718</v>
      </c>
      <c r="C2150" s="5"/>
      <c r="D2150" s="5" t="s">
        <v>353</v>
      </c>
      <c r="E2150" s="5" t="s">
        <v>8719</v>
      </c>
      <c r="F2150" s="5" t="s">
        <v>143</v>
      </c>
      <c r="G2150" s="5">
        <v>17</v>
      </c>
      <c r="H2150" s="5" t="s">
        <v>1750</v>
      </c>
      <c r="I2150" s="5" t="s">
        <v>6251</v>
      </c>
      <c r="J2150" s="5">
        <v>17344512112</v>
      </c>
      <c r="K2150" s="5" t="s">
        <v>27</v>
      </c>
      <c r="L2150" s="10">
        <v>44403</v>
      </c>
      <c r="M2150" s="5" t="s">
        <v>1273</v>
      </c>
      <c r="N2150" s="5" t="s">
        <v>30</v>
      </c>
      <c r="O2150" s="10"/>
      <c r="P2150" s="5"/>
      <c r="Q2150" s="5"/>
      <c r="R2150" s="5"/>
      <c r="S2150" s="5"/>
    </row>
    <row r="2151" customFormat="1" spans="1:19">
      <c r="A2151" s="5">
        <v>2148</v>
      </c>
      <c r="B2151" s="5" t="s">
        <v>8720</v>
      </c>
      <c r="C2151" s="5"/>
      <c r="D2151" s="5" t="s">
        <v>353</v>
      </c>
      <c r="E2151" s="5" t="s">
        <v>8721</v>
      </c>
      <c r="F2151" s="5" t="s">
        <v>143</v>
      </c>
      <c r="G2151" s="5">
        <v>18</v>
      </c>
      <c r="H2151" s="5" t="s">
        <v>8590</v>
      </c>
      <c r="I2151" s="5" t="s">
        <v>8722</v>
      </c>
      <c r="J2151" s="5">
        <v>17807876717</v>
      </c>
      <c r="K2151" s="5" t="s">
        <v>27</v>
      </c>
      <c r="L2151" s="10">
        <v>44409</v>
      </c>
      <c r="M2151" s="5" t="s">
        <v>8723</v>
      </c>
      <c r="N2151" s="5"/>
      <c r="O2151" s="10"/>
      <c r="P2151" s="5"/>
      <c r="Q2151" s="5"/>
      <c r="R2151" s="5"/>
      <c r="S2151" s="5"/>
    </row>
    <row r="2152" customFormat="1" spans="1:19">
      <c r="A2152" s="5">
        <v>2149</v>
      </c>
      <c r="B2152" s="5" t="s">
        <v>8724</v>
      </c>
      <c r="C2152" s="5"/>
      <c r="D2152" s="5" t="s">
        <v>353</v>
      </c>
      <c r="E2152" s="5" t="s">
        <v>8725</v>
      </c>
      <c r="F2152" s="5" t="s">
        <v>24</v>
      </c>
      <c r="G2152" s="5">
        <v>17</v>
      </c>
      <c r="H2152" s="5" t="s">
        <v>8726</v>
      </c>
      <c r="I2152" s="5" t="s">
        <v>8727</v>
      </c>
      <c r="J2152" s="5">
        <v>18077824792</v>
      </c>
      <c r="K2152" s="5" t="s">
        <v>27</v>
      </c>
      <c r="L2152" s="10">
        <v>44400</v>
      </c>
      <c r="M2152" s="5" t="s">
        <v>2455</v>
      </c>
      <c r="N2152" s="5" t="s">
        <v>30</v>
      </c>
      <c r="O2152" s="10"/>
      <c r="P2152" s="5"/>
      <c r="Q2152" s="5"/>
      <c r="R2152" s="5"/>
      <c r="S2152" s="5"/>
    </row>
    <row r="2153" customFormat="1" spans="1:19">
      <c r="A2153" s="5">
        <v>2150</v>
      </c>
      <c r="B2153" s="5" t="s">
        <v>8728</v>
      </c>
      <c r="C2153" s="5"/>
      <c r="D2153" s="5" t="s">
        <v>353</v>
      </c>
      <c r="E2153" s="5" t="s">
        <v>8729</v>
      </c>
      <c r="F2153" s="5" t="s">
        <v>143</v>
      </c>
      <c r="G2153" s="5">
        <v>19</v>
      </c>
      <c r="H2153" s="5" t="s">
        <v>8730</v>
      </c>
      <c r="I2153" s="5" t="s">
        <v>8731</v>
      </c>
      <c r="J2153" s="5">
        <v>13647810506</v>
      </c>
      <c r="K2153" s="5" t="s">
        <v>27</v>
      </c>
      <c r="L2153" s="10">
        <v>44331</v>
      </c>
      <c r="M2153" s="5" t="s">
        <v>8649</v>
      </c>
      <c r="N2153" s="5" t="s">
        <v>27</v>
      </c>
      <c r="O2153" s="10">
        <v>44366</v>
      </c>
      <c r="P2153" s="5" t="s">
        <v>2455</v>
      </c>
      <c r="Q2153" s="5"/>
      <c r="R2153" s="5"/>
      <c r="S2153" s="5"/>
    </row>
    <row r="2154" customFormat="1" spans="1:19">
      <c r="A2154" s="5">
        <v>2151</v>
      </c>
      <c r="B2154" s="5" t="s">
        <v>8732</v>
      </c>
      <c r="C2154" s="5"/>
      <c r="D2154" s="5" t="s">
        <v>353</v>
      </c>
      <c r="E2154" s="5" t="s">
        <v>8733</v>
      </c>
      <c r="F2154" s="5" t="s">
        <v>143</v>
      </c>
      <c r="G2154" s="5">
        <v>17</v>
      </c>
      <c r="H2154" s="5" t="s">
        <v>8734</v>
      </c>
      <c r="I2154" s="5" t="s">
        <v>8735</v>
      </c>
      <c r="J2154" s="5">
        <v>13397886598</v>
      </c>
      <c r="K2154" s="5" t="s">
        <v>27</v>
      </c>
      <c r="L2154" s="10">
        <v>44394</v>
      </c>
      <c r="M2154" s="5" t="s">
        <v>2455</v>
      </c>
      <c r="N2154" s="5" t="s">
        <v>30</v>
      </c>
      <c r="O2154" s="10"/>
      <c r="P2154" s="5"/>
      <c r="Q2154" s="5"/>
      <c r="R2154" s="5"/>
      <c r="S2154" s="5"/>
    </row>
    <row r="2155" customFormat="1" spans="1:19">
      <c r="A2155" s="5">
        <v>2152</v>
      </c>
      <c r="B2155" s="5" t="s">
        <v>8736</v>
      </c>
      <c r="C2155" s="5"/>
      <c r="D2155" s="5" t="s">
        <v>353</v>
      </c>
      <c r="E2155" s="5" t="s">
        <v>8737</v>
      </c>
      <c r="F2155" s="5" t="s">
        <v>143</v>
      </c>
      <c r="G2155" s="5">
        <v>16</v>
      </c>
      <c r="H2155" s="5" t="s">
        <v>8738</v>
      </c>
      <c r="I2155" s="5" t="s">
        <v>8739</v>
      </c>
      <c r="J2155" s="5">
        <v>18077894858</v>
      </c>
      <c r="K2155" s="5" t="s">
        <v>27</v>
      </c>
      <c r="L2155" s="10">
        <v>44405</v>
      </c>
      <c r="M2155" s="5" t="s">
        <v>8740</v>
      </c>
      <c r="N2155" s="5" t="s">
        <v>30</v>
      </c>
      <c r="O2155" s="10"/>
      <c r="P2155" s="5"/>
      <c r="Q2155" s="5"/>
      <c r="R2155" s="5"/>
      <c r="S2155" s="5"/>
    </row>
    <row r="2156" customFormat="1" spans="1:19">
      <c r="A2156" s="5">
        <v>2153</v>
      </c>
      <c r="B2156" s="5" t="s">
        <v>8741</v>
      </c>
      <c r="C2156" s="5"/>
      <c r="D2156" s="5" t="s">
        <v>353</v>
      </c>
      <c r="E2156" s="5" t="s">
        <v>8742</v>
      </c>
      <c r="F2156" s="5" t="s">
        <v>24</v>
      </c>
      <c r="G2156" s="5">
        <v>17</v>
      </c>
      <c r="H2156" s="5" t="s">
        <v>17864</v>
      </c>
      <c r="I2156" s="5" t="s">
        <v>8744</v>
      </c>
      <c r="J2156" s="5">
        <v>13627718095</v>
      </c>
      <c r="K2156" s="5" t="s">
        <v>27</v>
      </c>
      <c r="L2156" s="10">
        <v>44417</v>
      </c>
      <c r="M2156" s="5" t="s">
        <v>8745</v>
      </c>
      <c r="N2156" s="5" t="s">
        <v>30</v>
      </c>
      <c r="O2156" s="10"/>
      <c r="P2156" s="5"/>
      <c r="Q2156" s="5"/>
      <c r="R2156" s="5"/>
      <c r="S2156" s="5"/>
    </row>
    <row r="2157" customFormat="1" spans="1:19">
      <c r="A2157" s="5">
        <v>2154</v>
      </c>
      <c r="B2157" s="5" t="s">
        <v>8746</v>
      </c>
      <c r="C2157" s="5"/>
      <c r="D2157" s="5" t="s">
        <v>353</v>
      </c>
      <c r="E2157" s="5" t="s">
        <v>8747</v>
      </c>
      <c r="F2157" s="5" t="s">
        <v>24</v>
      </c>
      <c r="G2157" s="5">
        <v>17</v>
      </c>
      <c r="H2157" s="5" t="s">
        <v>8748</v>
      </c>
      <c r="I2157" s="5" t="s">
        <v>8749</v>
      </c>
      <c r="J2157" s="5">
        <v>13367688210</v>
      </c>
      <c r="K2157" s="5" t="s">
        <v>27</v>
      </c>
      <c r="L2157" s="10">
        <v>44394</v>
      </c>
      <c r="M2157" s="5" t="s">
        <v>2455</v>
      </c>
      <c r="N2157" s="5" t="s">
        <v>30</v>
      </c>
      <c r="O2157" s="10"/>
      <c r="P2157" s="5"/>
      <c r="Q2157" s="5"/>
      <c r="R2157" s="5"/>
      <c r="S2157" s="5"/>
    </row>
    <row r="2158" customFormat="1" spans="1:19">
      <c r="A2158" s="5">
        <v>2155</v>
      </c>
      <c r="B2158" s="5" t="s">
        <v>8750</v>
      </c>
      <c r="C2158" s="5"/>
      <c r="D2158" s="5" t="s">
        <v>353</v>
      </c>
      <c r="E2158" s="5" t="s">
        <v>8751</v>
      </c>
      <c r="F2158" s="5" t="s">
        <v>143</v>
      </c>
      <c r="G2158" s="5">
        <v>17</v>
      </c>
      <c r="H2158" s="5" t="s">
        <v>8113</v>
      </c>
      <c r="I2158" s="5" t="s">
        <v>8752</v>
      </c>
      <c r="J2158" s="5">
        <v>13725717681</v>
      </c>
      <c r="K2158" s="5" t="s">
        <v>27</v>
      </c>
      <c r="L2158" s="10">
        <v>44405</v>
      </c>
      <c r="M2158" s="5" t="s">
        <v>2455</v>
      </c>
      <c r="N2158" s="5" t="s">
        <v>30</v>
      </c>
      <c r="O2158" s="10">
        <v>44426</v>
      </c>
      <c r="P2158" s="5"/>
      <c r="Q2158" s="5"/>
      <c r="R2158" s="5"/>
      <c r="S2158" s="5"/>
    </row>
    <row r="2159" customFormat="1" spans="1:19">
      <c r="A2159" s="5">
        <v>2156</v>
      </c>
      <c r="B2159" s="5" t="s">
        <v>8753</v>
      </c>
      <c r="C2159" s="5"/>
      <c r="D2159" s="5" t="s">
        <v>353</v>
      </c>
      <c r="E2159" s="5" t="s">
        <v>8754</v>
      </c>
      <c r="F2159" s="5" t="s">
        <v>143</v>
      </c>
      <c r="G2159" s="5">
        <v>15</v>
      </c>
      <c r="H2159" s="5" t="s">
        <v>4218</v>
      </c>
      <c r="I2159" s="5" t="s">
        <v>8755</v>
      </c>
      <c r="J2159" s="5">
        <v>15977887695</v>
      </c>
      <c r="K2159" s="5" t="s">
        <v>27</v>
      </c>
      <c r="L2159" s="10">
        <v>44396</v>
      </c>
      <c r="M2159" s="5" t="s">
        <v>68</v>
      </c>
      <c r="N2159" s="5" t="s">
        <v>30</v>
      </c>
      <c r="O2159" s="10"/>
      <c r="P2159" s="5"/>
      <c r="Q2159" s="5"/>
      <c r="R2159" s="5"/>
      <c r="S2159" s="5"/>
    </row>
    <row r="2160" customFormat="1" spans="1:19">
      <c r="A2160" s="5">
        <v>2157</v>
      </c>
      <c r="B2160" s="5" t="s">
        <v>8756</v>
      </c>
      <c r="C2160" s="5"/>
      <c r="D2160" s="5" t="s">
        <v>353</v>
      </c>
      <c r="E2160" s="5" t="s">
        <v>8757</v>
      </c>
      <c r="F2160" s="5" t="s">
        <v>143</v>
      </c>
      <c r="G2160" s="5">
        <v>19</v>
      </c>
      <c r="H2160" s="5" t="s">
        <v>19289</v>
      </c>
      <c r="I2160" s="5" t="s">
        <v>8758</v>
      </c>
      <c r="J2160" s="5">
        <v>13538531142</v>
      </c>
      <c r="K2160" s="5" t="s">
        <v>27</v>
      </c>
      <c r="L2160" s="10">
        <v>44331</v>
      </c>
      <c r="M2160" s="5" t="s">
        <v>8649</v>
      </c>
      <c r="N2160" s="5" t="s">
        <v>27</v>
      </c>
      <c r="O2160" s="10">
        <v>44366</v>
      </c>
      <c r="P2160" s="5" t="s">
        <v>2455</v>
      </c>
      <c r="Q2160" s="5"/>
      <c r="R2160" s="5"/>
      <c r="S2160" s="5"/>
    </row>
    <row r="2161" customFormat="1" spans="1:19">
      <c r="A2161" s="5">
        <v>2158</v>
      </c>
      <c r="B2161" s="5" t="s">
        <v>8759</v>
      </c>
      <c r="C2161" s="5"/>
      <c r="D2161" s="5" t="s">
        <v>353</v>
      </c>
      <c r="E2161" s="5" t="s">
        <v>8760</v>
      </c>
      <c r="F2161" s="5" t="s">
        <v>143</v>
      </c>
      <c r="G2161" s="5">
        <v>17</v>
      </c>
      <c r="H2161" s="5" t="s">
        <v>8761</v>
      </c>
      <c r="I2161" s="5" t="s">
        <v>8762</v>
      </c>
      <c r="J2161" s="5">
        <v>18378890801</v>
      </c>
      <c r="K2161" s="5" t="s">
        <v>27</v>
      </c>
      <c r="L2161" s="10">
        <v>44414</v>
      </c>
      <c r="M2161" s="5" t="s">
        <v>8649</v>
      </c>
      <c r="N2161" s="5" t="s">
        <v>30</v>
      </c>
      <c r="O2161" s="10"/>
      <c r="P2161" s="5"/>
      <c r="Q2161" s="5"/>
      <c r="R2161" s="5"/>
      <c r="S2161" s="5"/>
    </row>
    <row r="2162" customFormat="1" spans="1:19">
      <c r="A2162" s="5">
        <v>2159</v>
      </c>
      <c r="B2162" s="5" t="s">
        <v>8763</v>
      </c>
      <c r="C2162" s="5"/>
      <c r="D2162" s="5" t="s">
        <v>353</v>
      </c>
      <c r="E2162" s="5" t="s">
        <v>2169</v>
      </c>
      <c r="F2162" s="5" t="s">
        <v>143</v>
      </c>
      <c r="G2162" s="5">
        <v>18</v>
      </c>
      <c r="H2162" s="5" t="s">
        <v>2161</v>
      </c>
      <c r="I2162" s="5" t="s">
        <v>8764</v>
      </c>
      <c r="J2162" s="5">
        <v>18776088735</v>
      </c>
      <c r="K2162" s="5" t="s">
        <v>27</v>
      </c>
      <c r="L2162" s="10">
        <v>44395</v>
      </c>
      <c r="M2162" s="5" t="s">
        <v>2455</v>
      </c>
      <c r="N2162" s="5" t="s">
        <v>27</v>
      </c>
      <c r="O2162" s="10">
        <v>44416</v>
      </c>
      <c r="P2162" s="5" t="s">
        <v>2455</v>
      </c>
      <c r="Q2162" s="5"/>
      <c r="R2162" s="5"/>
      <c r="S2162" s="5"/>
    </row>
    <row r="2163" customFormat="1" spans="1:19">
      <c r="A2163" s="5">
        <v>2160</v>
      </c>
      <c r="B2163" s="5" t="s">
        <v>8765</v>
      </c>
      <c r="C2163" s="5"/>
      <c r="D2163" s="5" t="s">
        <v>353</v>
      </c>
      <c r="E2163" s="5" t="s">
        <v>8766</v>
      </c>
      <c r="F2163" s="5" t="s">
        <v>24</v>
      </c>
      <c r="G2163" s="5">
        <v>17</v>
      </c>
      <c r="H2163" s="5" t="s">
        <v>8767</v>
      </c>
      <c r="I2163" s="5" t="s">
        <v>8768</v>
      </c>
      <c r="J2163" s="5">
        <v>17776588624</v>
      </c>
      <c r="K2163" s="5" t="s">
        <v>27</v>
      </c>
      <c r="L2163" s="10">
        <v>44399</v>
      </c>
      <c r="M2163" s="5" t="s">
        <v>4424</v>
      </c>
      <c r="N2163" s="5" t="s">
        <v>30</v>
      </c>
      <c r="O2163" s="10"/>
      <c r="P2163" s="5"/>
      <c r="Q2163" s="5"/>
      <c r="R2163" s="5"/>
      <c r="S2163" s="5"/>
    </row>
    <row r="2164" customFormat="1" spans="1:19">
      <c r="A2164" s="5">
        <v>2161</v>
      </c>
      <c r="B2164" s="5" t="s">
        <v>8769</v>
      </c>
      <c r="C2164" s="5"/>
      <c r="D2164" s="5" t="s">
        <v>353</v>
      </c>
      <c r="E2164" s="5" t="s">
        <v>8770</v>
      </c>
      <c r="F2164" s="5" t="s">
        <v>143</v>
      </c>
      <c r="G2164" s="5">
        <v>18</v>
      </c>
      <c r="H2164" s="5" t="s">
        <v>2800</v>
      </c>
      <c r="I2164" s="5" t="s">
        <v>3758</v>
      </c>
      <c r="J2164" s="5">
        <v>18174937620</v>
      </c>
      <c r="K2164" s="5" t="s">
        <v>27</v>
      </c>
      <c r="L2164" s="10">
        <v>44331</v>
      </c>
      <c r="M2164" s="5" t="s">
        <v>8649</v>
      </c>
      <c r="N2164" s="5" t="s">
        <v>27</v>
      </c>
      <c r="O2164" s="10">
        <v>44366</v>
      </c>
      <c r="P2164" s="5" t="s">
        <v>2455</v>
      </c>
      <c r="Q2164" s="5"/>
      <c r="R2164" s="5"/>
      <c r="S2164" s="5"/>
    </row>
    <row r="2165" customFormat="1" spans="1:19">
      <c r="A2165" s="5">
        <v>2162</v>
      </c>
      <c r="B2165" s="5" t="s">
        <v>8771</v>
      </c>
      <c r="C2165" s="5"/>
      <c r="D2165" s="5" t="s">
        <v>353</v>
      </c>
      <c r="E2165" s="5" t="s">
        <v>8772</v>
      </c>
      <c r="F2165" s="5" t="s">
        <v>143</v>
      </c>
      <c r="G2165" s="5">
        <v>21</v>
      </c>
      <c r="H2165" s="5" t="s">
        <v>8161</v>
      </c>
      <c r="I2165" s="5" t="s">
        <v>8773</v>
      </c>
      <c r="J2165" s="5">
        <v>19977828401</v>
      </c>
      <c r="K2165" s="5" t="s">
        <v>27</v>
      </c>
      <c r="L2165" s="10">
        <v>44331</v>
      </c>
      <c r="M2165" s="5" t="s">
        <v>8649</v>
      </c>
      <c r="N2165" s="5" t="s">
        <v>27</v>
      </c>
      <c r="O2165" s="10">
        <v>44366</v>
      </c>
      <c r="P2165" s="5" t="s">
        <v>2455</v>
      </c>
      <c r="Q2165" s="5"/>
      <c r="R2165" s="5"/>
      <c r="S2165" s="5"/>
    </row>
    <row r="2166" customFormat="1" spans="1:19">
      <c r="A2166" s="5">
        <v>2163</v>
      </c>
      <c r="B2166" s="5" t="s">
        <v>8774</v>
      </c>
      <c r="C2166" s="5"/>
      <c r="D2166" s="5" t="s">
        <v>353</v>
      </c>
      <c r="E2166" s="5" t="s">
        <v>8775</v>
      </c>
      <c r="F2166" s="5" t="s">
        <v>143</v>
      </c>
      <c r="G2166" s="5">
        <v>19</v>
      </c>
      <c r="H2166" s="5" t="s">
        <v>8776</v>
      </c>
      <c r="I2166" s="5" t="s">
        <v>8777</v>
      </c>
      <c r="J2166" s="5" t="s">
        <v>8778</v>
      </c>
      <c r="K2166" s="5" t="s">
        <v>27</v>
      </c>
      <c r="L2166" s="10">
        <v>44331</v>
      </c>
      <c r="M2166" s="5" t="s">
        <v>8649</v>
      </c>
      <c r="N2166" s="5" t="s">
        <v>27</v>
      </c>
      <c r="O2166" s="10">
        <v>44366</v>
      </c>
      <c r="P2166" s="5" t="s">
        <v>2455</v>
      </c>
      <c r="Q2166" s="5"/>
      <c r="R2166" s="5"/>
      <c r="S2166" s="5"/>
    </row>
    <row r="2167" customFormat="1" spans="1:19">
      <c r="A2167" s="5">
        <v>2164</v>
      </c>
      <c r="B2167" s="5" t="s">
        <v>8779</v>
      </c>
      <c r="C2167" s="5"/>
      <c r="D2167" s="5" t="s">
        <v>353</v>
      </c>
      <c r="E2167" s="5" t="s">
        <v>8780</v>
      </c>
      <c r="F2167" s="5" t="s">
        <v>143</v>
      </c>
      <c r="G2167" s="5">
        <v>19</v>
      </c>
      <c r="H2167" s="5" t="s">
        <v>8314</v>
      </c>
      <c r="I2167" s="5" t="s">
        <v>8781</v>
      </c>
      <c r="J2167" s="5">
        <v>19127213031</v>
      </c>
      <c r="K2167" s="5" t="s">
        <v>27</v>
      </c>
      <c r="L2167" s="10">
        <v>44331</v>
      </c>
      <c r="M2167" s="5" t="s">
        <v>8649</v>
      </c>
      <c r="N2167" s="5" t="s">
        <v>27</v>
      </c>
      <c r="O2167" s="10">
        <v>44366</v>
      </c>
      <c r="P2167" s="5" t="s">
        <v>2455</v>
      </c>
      <c r="Q2167" s="5"/>
      <c r="R2167" s="5"/>
      <c r="S2167" s="5"/>
    </row>
    <row r="2168" customFormat="1" spans="1:19">
      <c r="A2168" s="5">
        <v>2165</v>
      </c>
      <c r="B2168" s="5" t="s">
        <v>8782</v>
      </c>
      <c r="C2168" s="5"/>
      <c r="D2168" s="5" t="s">
        <v>353</v>
      </c>
      <c r="E2168" s="5" t="s">
        <v>8783</v>
      </c>
      <c r="F2168" s="5" t="s">
        <v>24</v>
      </c>
      <c r="G2168" s="5">
        <v>15</v>
      </c>
      <c r="H2168" s="5" t="s">
        <v>8784</v>
      </c>
      <c r="I2168" s="5" t="s">
        <v>8785</v>
      </c>
      <c r="J2168" s="5">
        <v>15296877787</v>
      </c>
      <c r="K2168" s="5" t="s">
        <v>27</v>
      </c>
      <c r="L2168" s="10">
        <v>44399</v>
      </c>
      <c r="M2168" s="5" t="s">
        <v>2455</v>
      </c>
      <c r="N2168" s="5" t="s">
        <v>30</v>
      </c>
      <c r="O2168" s="10"/>
      <c r="P2168" s="5"/>
      <c r="Q2168" s="5"/>
      <c r="R2168" s="5"/>
      <c r="S2168" s="5"/>
    </row>
    <row r="2169" customFormat="1" spans="1:19">
      <c r="A2169" s="5">
        <v>2166</v>
      </c>
      <c r="B2169" s="5" t="s">
        <v>8786</v>
      </c>
      <c r="C2169" s="5"/>
      <c r="D2169" s="5" t="s">
        <v>353</v>
      </c>
      <c r="E2169" s="5" t="s">
        <v>8787</v>
      </c>
      <c r="F2169" s="5" t="s">
        <v>143</v>
      </c>
      <c r="G2169" s="5">
        <v>17</v>
      </c>
      <c r="H2169" s="5" t="s">
        <v>17799</v>
      </c>
      <c r="I2169" s="5" t="s">
        <v>8788</v>
      </c>
      <c r="J2169" s="5">
        <v>15078614470</v>
      </c>
      <c r="K2169" s="5" t="s">
        <v>27</v>
      </c>
      <c r="L2169" s="10">
        <v>44405</v>
      </c>
      <c r="M2169" s="5" t="s">
        <v>2455</v>
      </c>
      <c r="N2169" s="5" t="s">
        <v>30</v>
      </c>
      <c r="O2169" s="10"/>
      <c r="P2169" s="5"/>
      <c r="Q2169" s="5"/>
      <c r="R2169" s="5"/>
      <c r="S2169" s="5"/>
    </row>
    <row r="2170" customFormat="1" spans="1:19">
      <c r="A2170" s="5">
        <v>2167</v>
      </c>
      <c r="B2170" s="5" t="s">
        <v>8789</v>
      </c>
      <c r="C2170" s="5"/>
      <c r="D2170" s="5" t="s">
        <v>353</v>
      </c>
      <c r="E2170" s="5" t="s">
        <v>8790</v>
      </c>
      <c r="F2170" s="5" t="s">
        <v>143</v>
      </c>
      <c r="G2170" s="5">
        <v>18</v>
      </c>
      <c r="H2170" s="5" t="s">
        <v>1750</v>
      </c>
      <c r="I2170" s="5" t="s">
        <v>8791</v>
      </c>
      <c r="J2170" s="5">
        <v>15878687661</v>
      </c>
      <c r="K2170" s="5" t="s">
        <v>27</v>
      </c>
      <c r="L2170" s="10">
        <v>44331</v>
      </c>
      <c r="M2170" s="5" t="s">
        <v>8649</v>
      </c>
      <c r="N2170" s="5" t="s">
        <v>27</v>
      </c>
      <c r="O2170" s="10">
        <v>44366</v>
      </c>
      <c r="P2170" s="5" t="s">
        <v>2455</v>
      </c>
      <c r="Q2170" s="5"/>
      <c r="R2170" s="5"/>
      <c r="S2170" s="5"/>
    </row>
    <row r="2171" customFormat="1" spans="1:19">
      <c r="A2171" s="5">
        <v>2168</v>
      </c>
      <c r="B2171" s="5" t="s">
        <v>8792</v>
      </c>
      <c r="C2171" s="5"/>
      <c r="D2171" s="5" t="s">
        <v>353</v>
      </c>
      <c r="E2171" s="5" t="s">
        <v>8793</v>
      </c>
      <c r="F2171" s="5" t="s">
        <v>143</v>
      </c>
      <c r="G2171" s="5">
        <v>17</v>
      </c>
      <c r="H2171" s="5" t="s">
        <v>17865</v>
      </c>
      <c r="I2171" s="5" t="s">
        <v>8794</v>
      </c>
      <c r="J2171" s="5">
        <v>18978755045</v>
      </c>
      <c r="K2171" s="5" t="s">
        <v>27</v>
      </c>
      <c r="L2171" s="10">
        <v>44397</v>
      </c>
      <c r="M2171" s="5" t="s">
        <v>3693</v>
      </c>
      <c r="N2171" s="5" t="s">
        <v>30</v>
      </c>
      <c r="O2171" s="10"/>
      <c r="P2171" s="5"/>
      <c r="Q2171" s="5"/>
      <c r="R2171" s="5"/>
      <c r="S2171" s="5"/>
    </row>
    <row r="2172" customFormat="1" spans="1:19">
      <c r="A2172" s="5">
        <v>2169</v>
      </c>
      <c r="B2172" s="5" t="s">
        <v>8795</v>
      </c>
      <c r="C2172" s="5"/>
      <c r="D2172" s="5" t="s">
        <v>353</v>
      </c>
      <c r="E2172" s="5" t="s">
        <v>8796</v>
      </c>
      <c r="F2172" s="5" t="s">
        <v>143</v>
      </c>
      <c r="G2172" s="5">
        <v>18</v>
      </c>
      <c r="H2172" s="5" t="s">
        <v>19292</v>
      </c>
      <c r="I2172" s="5" t="s">
        <v>8798</v>
      </c>
      <c r="J2172" s="5">
        <v>19976127281</v>
      </c>
      <c r="K2172" s="5" t="s">
        <v>27</v>
      </c>
      <c r="L2172" s="10">
        <v>44331</v>
      </c>
      <c r="M2172" s="5" t="s">
        <v>29</v>
      </c>
      <c r="N2172" s="5" t="s">
        <v>27</v>
      </c>
      <c r="O2172" s="10">
        <v>44366</v>
      </c>
      <c r="P2172" s="5" t="s">
        <v>2172</v>
      </c>
      <c r="Q2172" s="5"/>
      <c r="R2172" s="5"/>
      <c r="S2172" s="5"/>
    </row>
    <row r="2173" customFormat="1" spans="1:19">
      <c r="A2173" s="5">
        <v>2170</v>
      </c>
      <c r="B2173" s="5" t="s">
        <v>8799</v>
      </c>
      <c r="C2173" s="5"/>
      <c r="D2173" s="5" t="s">
        <v>353</v>
      </c>
      <c r="E2173" s="5" t="s">
        <v>8800</v>
      </c>
      <c r="F2173" s="5" t="s">
        <v>143</v>
      </c>
      <c r="G2173" s="5">
        <v>15</v>
      </c>
      <c r="H2173" s="5" t="s">
        <v>8801</v>
      </c>
      <c r="I2173" s="5" t="s">
        <v>8802</v>
      </c>
      <c r="J2173" s="5">
        <v>19148601576</v>
      </c>
      <c r="K2173" s="5" t="s">
        <v>27</v>
      </c>
      <c r="L2173" s="10">
        <v>44396</v>
      </c>
      <c r="M2173" s="5" t="s">
        <v>8803</v>
      </c>
      <c r="N2173" s="5" t="s">
        <v>30</v>
      </c>
      <c r="O2173" s="10"/>
      <c r="P2173" s="5"/>
      <c r="Q2173" s="5"/>
      <c r="R2173" s="5"/>
      <c r="S2173" s="5"/>
    </row>
    <row r="2174" customFormat="1" spans="1:19">
      <c r="A2174" s="5">
        <v>2171</v>
      </c>
      <c r="B2174" s="5" t="s">
        <v>8804</v>
      </c>
      <c r="C2174" s="5"/>
      <c r="D2174" s="5" t="s">
        <v>353</v>
      </c>
      <c r="E2174" s="5" t="s">
        <v>8805</v>
      </c>
      <c r="F2174" s="5" t="s">
        <v>143</v>
      </c>
      <c r="G2174" s="5">
        <v>17</v>
      </c>
      <c r="H2174" s="5" t="s">
        <v>17866</v>
      </c>
      <c r="I2174" s="5" t="s">
        <v>8806</v>
      </c>
      <c r="J2174" s="5">
        <v>15177890811</v>
      </c>
      <c r="K2174" s="5" t="s">
        <v>27</v>
      </c>
      <c r="L2174" s="10">
        <v>44399</v>
      </c>
      <c r="M2174" s="5" t="s">
        <v>139</v>
      </c>
      <c r="N2174" s="5" t="s">
        <v>30</v>
      </c>
      <c r="O2174" s="10">
        <v>44421</v>
      </c>
      <c r="P2174" s="5" t="s">
        <v>139</v>
      </c>
      <c r="Q2174" s="5"/>
      <c r="R2174" s="5"/>
      <c r="S2174" s="5"/>
    </row>
    <row r="2175" customFormat="1" spans="1:19">
      <c r="A2175" s="5">
        <v>2172</v>
      </c>
      <c r="B2175" s="5" t="s">
        <v>8807</v>
      </c>
      <c r="C2175" s="5"/>
      <c r="D2175" s="5" t="s">
        <v>353</v>
      </c>
      <c r="E2175" s="5" t="s">
        <v>706</v>
      </c>
      <c r="F2175" s="5" t="s">
        <v>143</v>
      </c>
      <c r="G2175" s="5">
        <v>17</v>
      </c>
      <c r="H2175" s="5" t="s">
        <v>8808</v>
      </c>
      <c r="I2175" s="5" t="s">
        <v>8809</v>
      </c>
      <c r="J2175" s="5">
        <v>13647780251</v>
      </c>
      <c r="K2175" s="5" t="s">
        <v>27</v>
      </c>
      <c r="L2175" s="10">
        <v>44399</v>
      </c>
      <c r="M2175" s="5" t="s">
        <v>1217</v>
      </c>
      <c r="N2175" s="5" t="s">
        <v>30</v>
      </c>
      <c r="O2175" s="10"/>
      <c r="P2175" s="5"/>
      <c r="Q2175" s="5"/>
      <c r="R2175" s="5"/>
      <c r="S2175" s="5"/>
    </row>
    <row r="2176" customFormat="1" spans="1:19">
      <c r="A2176" s="5">
        <v>2173</v>
      </c>
      <c r="B2176" s="5" t="s">
        <v>8810</v>
      </c>
      <c r="C2176" s="5"/>
      <c r="D2176" s="5" t="s">
        <v>353</v>
      </c>
      <c r="E2176" s="5" t="s">
        <v>8811</v>
      </c>
      <c r="F2176" s="5" t="s">
        <v>24</v>
      </c>
      <c r="G2176" s="5">
        <v>17</v>
      </c>
      <c r="H2176" s="5" t="s">
        <v>3496</v>
      </c>
      <c r="I2176" s="5" t="s">
        <v>3497</v>
      </c>
      <c r="J2176" s="5">
        <v>18260937430</v>
      </c>
      <c r="K2176" s="5" t="s">
        <v>27</v>
      </c>
      <c r="L2176" s="10">
        <v>44403</v>
      </c>
      <c r="M2176" s="5" t="s">
        <v>1273</v>
      </c>
      <c r="N2176" s="5" t="s">
        <v>27</v>
      </c>
      <c r="O2176" s="10"/>
      <c r="P2176" s="5"/>
      <c r="Q2176" s="5"/>
      <c r="R2176" s="5"/>
      <c r="S2176" s="5"/>
    </row>
    <row r="2177" customFormat="1" spans="1:19">
      <c r="A2177" s="5">
        <v>2174</v>
      </c>
      <c r="B2177" s="5" t="s">
        <v>8812</v>
      </c>
      <c r="C2177" s="5"/>
      <c r="D2177" s="5" t="s">
        <v>353</v>
      </c>
      <c r="E2177" s="5" t="s">
        <v>8813</v>
      </c>
      <c r="F2177" s="5" t="s">
        <v>143</v>
      </c>
      <c r="G2177" s="5">
        <v>17</v>
      </c>
      <c r="H2177" s="5" t="s">
        <v>2276</v>
      </c>
      <c r="I2177" s="5" t="s">
        <v>8814</v>
      </c>
      <c r="J2177" s="5">
        <v>18276985489</v>
      </c>
      <c r="K2177" s="5" t="s">
        <v>27</v>
      </c>
      <c r="L2177" s="10">
        <v>44403</v>
      </c>
      <c r="M2177" s="5" t="s">
        <v>2455</v>
      </c>
      <c r="N2177" s="5" t="s">
        <v>30</v>
      </c>
      <c r="O2177" s="10"/>
      <c r="P2177" s="5"/>
      <c r="Q2177" s="5"/>
      <c r="R2177" s="5"/>
      <c r="S2177" s="5"/>
    </row>
    <row r="2178" customFormat="1" spans="1:19">
      <c r="A2178" s="5">
        <v>2175</v>
      </c>
      <c r="B2178" s="5" t="s">
        <v>8815</v>
      </c>
      <c r="C2178" s="5"/>
      <c r="D2178" s="5" t="s">
        <v>353</v>
      </c>
      <c r="E2178" s="5" t="s">
        <v>8816</v>
      </c>
      <c r="F2178" s="5" t="s">
        <v>143</v>
      </c>
      <c r="G2178" s="5">
        <v>18</v>
      </c>
      <c r="H2178" s="5" t="s">
        <v>931</v>
      </c>
      <c r="I2178" s="5" t="s">
        <v>8817</v>
      </c>
      <c r="J2178" s="5">
        <v>17776576751</v>
      </c>
      <c r="K2178" s="5" t="s">
        <v>27</v>
      </c>
      <c r="L2178" s="10">
        <v>44397</v>
      </c>
      <c r="M2178" s="5" t="s">
        <v>8818</v>
      </c>
      <c r="N2178" s="5" t="s">
        <v>27</v>
      </c>
      <c r="O2178" s="10"/>
      <c r="P2178" s="5"/>
      <c r="Q2178" s="5"/>
      <c r="R2178" s="5"/>
      <c r="S2178" s="5"/>
    </row>
    <row r="2179" customFormat="1" spans="1:19">
      <c r="A2179" s="5">
        <v>2176</v>
      </c>
      <c r="B2179" s="5" t="s">
        <v>8819</v>
      </c>
      <c r="C2179" s="5"/>
      <c r="D2179" s="5" t="s">
        <v>353</v>
      </c>
      <c r="E2179" s="5" t="s">
        <v>8820</v>
      </c>
      <c r="F2179" s="5" t="s">
        <v>143</v>
      </c>
      <c r="G2179" s="5">
        <v>18</v>
      </c>
      <c r="H2179" s="5" t="s">
        <v>4438</v>
      </c>
      <c r="I2179" s="5" t="s">
        <v>8821</v>
      </c>
      <c r="J2179" s="5">
        <v>18077824487</v>
      </c>
      <c r="K2179" s="5" t="s">
        <v>27</v>
      </c>
      <c r="L2179" s="10">
        <v>44338</v>
      </c>
      <c r="M2179" s="5" t="s">
        <v>2455</v>
      </c>
      <c r="N2179" s="5" t="s">
        <v>27</v>
      </c>
      <c r="O2179" s="10">
        <v>44366</v>
      </c>
      <c r="P2179" s="5" t="s">
        <v>2455</v>
      </c>
      <c r="Q2179" s="5"/>
      <c r="R2179" s="5"/>
      <c r="S2179" s="5"/>
    </row>
    <row r="2180" customFormat="1" spans="1:19">
      <c r="A2180" s="5">
        <v>2177</v>
      </c>
      <c r="B2180" s="5" t="s">
        <v>8822</v>
      </c>
      <c r="C2180" s="5"/>
      <c r="D2180" s="5" t="s">
        <v>353</v>
      </c>
      <c r="E2180" s="5" t="s">
        <v>8823</v>
      </c>
      <c r="F2180" s="5" t="s">
        <v>143</v>
      </c>
      <c r="G2180" s="5">
        <v>17</v>
      </c>
      <c r="H2180" s="5" t="s">
        <v>17867</v>
      </c>
      <c r="I2180" s="5" t="s">
        <v>8250</v>
      </c>
      <c r="J2180" s="5">
        <v>14736276634</v>
      </c>
      <c r="K2180" s="5" t="s">
        <v>27</v>
      </c>
      <c r="L2180" s="10">
        <v>44398</v>
      </c>
      <c r="M2180" s="5" t="s">
        <v>2455</v>
      </c>
      <c r="N2180" s="5" t="s">
        <v>30</v>
      </c>
      <c r="O2180" s="10"/>
      <c r="P2180" s="5"/>
      <c r="Q2180" s="5"/>
      <c r="R2180" s="5"/>
      <c r="S2180" s="5"/>
    </row>
    <row r="2181" customFormat="1" spans="1:19">
      <c r="A2181" s="5">
        <v>2178</v>
      </c>
      <c r="B2181" s="5" t="s">
        <v>8825</v>
      </c>
      <c r="C2181" s="5"/>
      <c r="D2181" s="5" t="s">
        <v>353</v>
      </c>
      <c r="E2181" s="5" t="s">
        <v>8826</v>
      </c>
      <c r="F2181" s="5" t="s">
        <v>143</v>
      </c>
      <c r="G2181" s="5">
        <v>17</v>
      </c>
      <c r="H2181" s="5" t="s">
        <v>8827</v>
      </c>
      <c r="I2181" s="5" t="s">
        <v>8828</v>
      </c>
      <c r="J2181" s="5">
        <v>15277857467</v>
      </c>
      <c r="K2181" s="5" t="s">
        <v>27</v>
      </c>
      <c r="L2181" s="10">
        <v>44394</v>
      </c>
      <c r="M2181" s="5" t="s">
        <v>1217</v>
      </c>
      <c r="N2181" s="5" t="s">
        <v>30</v>
      </c>
      <c r="O2181" s="10"/>
      <c r="P2181" s="5"/>
      <c r="Q2181" s="5"/>
      <c r="R2181" s="5" t="s">
        <v>8829</v>
      </c>
      <c r="S2181" s="5"/>
    </row>
    <row r="2182" customFormat="1" spans="1:19">
      <c r="A2182" s="5">
        <v>2179</v>
      </c>
      <c r="B2182" s="5" t="s">
        <v>8830</v>
      </c>
      <c r="C2182" s="5"/>
      <c r="D2182" s="5" t="s">
        <v>353</v>
      </c>
      <c r="E2182" s="5" t="s">
        <v>8831</v>
      </c>
      <c r="F2182" s="5" t="s">
        <v>143</v>
      </c>
      <c r="G2182" s="5">
        <v>17</v>
      </c>
      <c r="H2182" s="5" t="s">
        <v>17869</v>
      </c>
      <c r="I2182" s="5" t="s">
        <v>8832</v>
      </c>
      <c r="J2182" s="5">
        <v>15717787282</v>
      </c>
      <c r="K2182" s="5" t="s">
        <v>27</v>
      </c>
      <c r="L2182" s="10">
        <v>44395</v>
      </c>
      <c r="M2182" s="5" t="s">
        <v>4323</v>
      </c>
      <c r="N2182" s="5" t="s">
        <v>27</v>
      </c>
      <c r="O2182" s="10">
        <v>44416</v>
      </c>
      <c r="P2182" s="5" t="s">
        <v>4323</v>
      </c>
      <c r="Q2182" s="5"/>
      <c r="R2182" s="5"/>
      <c r="S2182" s="5"/>
    </row>
    <row r="2183" customFormat="1" spans="1:19">
      <c r="A2183" s="5">
        <v>2180</v>
      </c>
      <c r="B2183" s="5" t="s">
        <v>8833</v>
      </c>
      <c r="C2183" s="5"/>
      <c r="D2183" s="5" t="s">
        <v>353</v>
      </c>
      <c r="E2183" s="5" t="s">
        <v>8834</v>
      </c>
      <c r="F2183" s="5" t="s">
        <v>143</v>
      </c>
      <c r="G2183" s="5">
        <v>17</v>
      </c>
      <c r="H2183" s="5" t="s">
        <v>17870</v>
      </c>
      <c r="I2183" s="5" t="s">
        <v>8836</v>
      </c>
      <c r="J2183" s="5">
        <v>15078614838</v>
      </c>
      <c r="K2183" s="5" t="s">
        <v>27</v>
      </c>
      <c r="L2183" s="10">
        <v>44409</v>
      </c>
      <c r="M2183" s="5" t="s">
        <v>6144</v>
      </c>
      <c r="N2183" s="5" t="s">
        <v>30</v>
      </c>
      <c r="O2183" s="10"/>
      <c r="P2183" s="5"/>
      <c r="Q2183" s="5"/>
      <c r="R2183" s="5"/>
      <c r="S2183" s="5"/>
    </row>
    <row r="2184" customFormat="1" spans="1:19">
      <c r="A2184" s="5">
        <v>2181</v>
      </c>
      <c r="B2184" s="5" t="s">
        <v>8837</v>
      </c>
      <c r="C2184" s="5"/>
      <c r="D2184" s="5" t="s">
        <v>353</v>
      </c>
      <c r="E2184" s="5" t="s">
        <v>1266</v>
      </c>
      <c r="F2184" s="5" t="s">
        <v>24</v>
      </c>
      <c r="G2184" s="5">
        <v>17</v>
      </c>
      <c r="H2184" s="5" t="s">
        <v>8838</v>
      </c>
      <c r="I2184" s="5" t="s">
        <v>8839</v>
      </c>
      <c r="J2184" s="5">
        <v>13877833835</v>
      </c>
      <c r="K2184" s="5" t="s">
        <v>27</v>
      </c>
      <c r="L2184" s="10">
        <v>44396</v>
      </c>
      <c r="M2184" s="5" t="s">
        <v>6105</v>
      </c>
      <c r="N2184" s="5" t="s">
        <v>30</v>
      </c>
      <c r="O2184" s="10"/>
      <c r="P2184" s="5"/>
      <c r="Q2184" s="5"/>
      <c r="R2184" s="5"/>
      <c r="S2184" s="5"/>
    </row>
    <row r="2185" customFormat="1" spans="1:19">
      <c r="A2185" s="5">
        <v>2182</v>
      </c>
      <c r="B2185" s="5" t="s">
        <v>8840</v>
      </c>
      <c r="C2185" s="5"/>
      <c r="D2185" s="5" t="s">
        <v>353</v>
      </c>
      <c r="E2185" s="5" t="s">
        <v>8841</v>
      </c>
      <c r="F2185" s="5" t="s">
        <v>143</v>
      </c>
      <c r="G2185" s="5">
        <v>18</v>
      </c>
      <c r="H2185" s="5" t="s">
        <v>8842</v>
      </c>
      <c r="I2185" s="5" t="s">
        <v>8843</v>
      </c>
      <c r="J2185" s="5">
        <v>18137803169</v>
      </c>
      <c r="K2185" s="5" t="s">
        <v>27</v>
      </c>
      <c r="L2185" s="10">
        <v>44398</v>
      </c>
      <c r="M2185" s="5"/>
      <c r="N2185" s="5" t="s">
        <v>30</v>
      </c>
      <c r="O2185" s="10"/>
      <c r="P2185" s="5"/>
      <c r="Q2185" s="5"/>
      <c r="R2185" s="5"/>
      <c r="S2185" s="5"/>
    </row>
    <row r="2186" customFormat="1" spans="1:19">
      <c r="A2186" s="5">
        <v>2183</v>
      </c>
      <c r="B2186" s="5" t="s">
        <v>8844</v>
      </c>
      <c r="C2186" s="5"/>
      <c r="D2186" s="5" t="s">
        <v>353</v>
      </c>
      <c r="E2186" s="5" t="s">
        <v>8845</v>
      </c>
      <c r="F2186" s="5" t="s">
        <v>143</v>
      </c>
      <c r="G2186" s="5">
        <v>16</v>
      </c>
      <c r="H2186" s="5" t="s">
        <v>17871</v>
      </c>
      <c r="I2186" s="5" t="s">
        <v>8847</v>
      </c>
      <c r="J2186" s="5">
        <v>18070856225</v>
      </c>
      <c r="K2186" s="5" t="s">
        <v>27</v>
      </c>
      <c r="L2186" s="10">
        <v>44395</v>
      </c>
      <c r="M2186" s="5" t="s">
        <v>8848</v>
      </c>
      <c r="N2186" s="5" t="s">
        <v>30</v>
      </c>
      <c r="O2186" s="10"/>
      <c r="P2186" s="5"/>
      <c r="Q2186" s="5"/>
      <c r="R2186" s="5"/>
      <c r="S2186" s="5"/>
    </row>
    <row r="2187" customFormat="1" spans="1:19">
      <c r="A2187" s="5">
        <v>2184</v>
      </c>
      <c r="B2187" s="5" t="s">
        <v>8849</v>
      </c>
      <c r="C2187" s="5"/>
      <c r="D2187" s="5" t="s">
        <v>353</v>
      </c>
      <c r="E2187" s="5" t="s">
        <v>8850</v>
      </c>
      <c r="F2187" s="5" t="s">
        <v>143</v>
      </c>
      <c r="G2187" s="5">
        <v>16</v>
      </c>
      <c r="H2187" s="5" t="s">
        <v>2629</v>
      </c>
      <c r="I2187" s="5" t="s">
        <v>8851</v>
      </c>
      <c r="J2187" s="5">
        <v>19877861842</v>
      </c>
      <c r="K2187" s="5" t="s">
        <v>27</v>
      </c>
      <c r="L2187" s="10">
        <v>44399</v>
      </c>
      <c r="M2187" s="5" t="s">
        <v>1217</v>
      </c>
      <c r="N2187" s="5" t="s">
        <v>30</v>
      </c>
      <c r="O2187" s="10"/>
      <c r="P2187" s="5"/>
      <c r="Q2187" s="5"/>
      <c r="R2187" s="5"/>
      <c r="S2187" s="5"/>
    </row>
    <row r="2188" customFormat="1" spans="1:19">
      <c r="A2188" s="5">
        <v>2185</v>
      </c>
      <c r="B2188" s="5" t="s">
        <v>8852</v>
      </c>
      <c r="C2188" s="5"/>
      <c r="D2188" s="5" t="s">
        <v>358</v>
      </c>
      <c r="E2188" s="5" t="s">
        <v>8853</v>
      </c>
      <c r="F2188" s="5" t="s">
        <v>143</v>
      </c>
      <c r="G2188" s="5">
        <v>17</v>
      </c>
      <c r="H2188" s="5" t="s">
        <v>17872</v>
      </c>
      <c r="I2188" s="5" t="s">
        <v>8855</v>
      </c>
      <c r="J2188" s="5">
        <v>18176137380</v>
      </c>
      <c r="K2188" s="5" t="s">
        <v>27</v>
      </c>
      <c r="L2188" s="10">
        <v>44418</v>
      </c>
      <c r="M2188" s="5" t="s">
        <v>8856</v>
      </c>
      <c r="N2188" s="5" t="s">
        <v>30</v>
      </c>
      <c r="O2188" s="10"/>
      <c r="P2188" s="5"/>
      <c r="Q2188" s="5"/>
      <c r="R2188" s="5"/>
      <c r="S2188" s="5"/>
    </row>
    <row r="2189" customFormat="1" spans="1:19">
      <c r="A2189" s="5">
        <v>2186</v>
      </c>
      <c r="B2189" s="5" t="s">
        <v>8857</v>
      </c>
      <c r="C2189" s="5"/>
      <c r="D2189" s="5" t="s">
        <v>358</v>
      </c>
      <c r="E2189" s="5" t="s">
        <v>8858</v>
      </c>
      <c r="F2189" s="5" t="s">
        <v>24</v>
      </c>
      <c r="G2189" s="5">
        <v>17</v>
      </c>
      <c r="H2189" s="5" t="s">
        <v>8859</v>
      </c>
      <c r="I2189" s="5" t="s">
        <v>8860</v>
      </c>
      <c r="J2189" s="5">
        <v>13877817043</v>
      </c>
      <c r="K2189" s="5" t="s">
        <v>27</v>
      </c>
      <c r="L2189" s="10">
        <v>44396</v>
      </c>
      <c r="M2189" s="5" t="s">
        <v>8861</v>
      </c>
      <c r="N2189" s="5"/>
      <c r="O2189" s="10"/>
      <c r="P2189" s="5"/>
      <c r="Q2189" s="5"/>
      <c r="R2189" s="5"/>
      <c r="S2189" s="5"/>
    </row>
    <row r="2190" customFormat="1" spans="1:19">
      <c r="A2190" s="5">
        <v>2187</v>
      </c>
      <c r="B2190" s="5" t="s">
        <v>8862</v>
      </c>
      <c r="C2190" s="5"/>
      <c r="D2190" s="5" t="s">
        <v>358</v>
      </c>
      <c r="E2190" s="5" t="s">
        <v>8863</v>
      </c>
      <c r="F2190" s="5" t="s">
        <v>24</v>
      </c>
      <c r="G2190" s="5">
        <v>17</v>
      </c>
      <c r="H2190" s="5" t="s">
        <v>8864</v>
      </c>
      <c r="I2190" s="5" t="s">
        <v>8865</v>
      </c>
      <c r="J2190" s="5">
        <v>18877840318</v>
      </c>
      <c r="K2190" s="5" t="s">
        <v>27</v>
      </c>
      <c r="L2190" s="10">
        <v>44397</v>
      </c>
      <c r="M2190" s="5" t="s">
        <v>1303</v>
      </c>
      <c r="N2190" s="5"/>
      <c r="O2190" s="10"/>
      <c r="P2190" s="5"/>
      <c r="Q2190" s="5"/>
      <c r="R2190" s="5"/>
      <c r="S2190" s="5"/>
    </row>
    <row r="2191" customFormat="1" spans="1:19">
      <c r="A2191" s="5">
        <v>2188</v>
      </c>
      <c r="B2191" s="5" t="s">
        <v>8866</v>
      </c>
      <c r="C2191" s="5"/>
      <c r="D2191" s="5" t="s">
        <v>358</v>
      </c>
      <c r="E2191" s="5" t="s">
        <v>8867</v>
      </c>
      <c r="F2191" s="5" t="s">
        <v>24</v>
      </c>
      <c r="G2191" s="5">
        <v>17</v>
      </c>
      <c r="H2191" s="5" t="s">
        <v>3432</v>
      </c>
      <c r="I2191" s="5" t="s">
        <v>8868</v>
      </c>
      <c r="J2191" s="5">
        <v>18378886696</v>
      </c>
      <c r="K2191" s="5" t="s">
        <v>27</v>
      </c>
      <c r="L2191" s="10">
        <v>44399</v>
      </c>
      <c r="M2191" s="5" t="s">
        <v>4424</v>
      </c>
      <c r="N2191" s="5" t="s">
        <v>27</v>
      </c>
      <c r="O2191" s="10">
        <v>44421</v>
      </c>
      <c r="P2191" s="5" t="s">
        <v>4424</v>
      </c>
      <c r="Q2191" s="5"/>
      <c r="R2191" s="5"/>
      <c r="S2191" s="5"/>
    </row>
    <row r="2192" customFormat="1" spans="1:19">
      <c r="A2192" s="5">
        <v>2189</v>
      </c>
      <c r="B2192" s="5" t="s">
        <v>8869</v>
      </c>
      <c r="C2192" s="5"/>
      <c r="D2192" s="5" t="s">
        <v>358</v>
      </c>
      <c r="E2192" s="5" t="s">
        <v>8870</v>
      </c>
      <c r="F2192" s="5" t="s">
        <v>143</v>
      </c>
      <c r="G2192" s="5">
        <v>16</v>
      </c>
      <c r="H2192" s="5" t="s">
        <v>17873</v>
      </c>
      <c r="I2192" s="5" t="s">
        <v>8872</v>
      </c>
      <c r="J2192" s="5">
        <v>18877825301</v>
      </c>
      <c r="K2192" s="5" t="s">
        <v>27</v>
      </c>
      <c r="L2192" s="10">
        <v>44418</v>
      </c>
      <c r="M2192" s="5" t="s">
        <v>8873</v>
      </c>
      <c r="N2192" s="5" t="s">
        <v>30</v>
      </c>
      <c r="O2192" s="10">
        <v>44440</v>
      </c>
      <c r="P2192" s="5" t="s">
        <v>8873</v>
      </c>
      <c r="Q2192" s="5" t="s">
        <v>30</v>
      </c>
      <c r="R2192" s="5"/>
      <c r="S2192" s="5"/>
    </row>
    <row r="2193" customFormat="1" spans="1:19">
      <c r="A2193" s="5">
        <v>2190</v>
      </c>
      <c r="B2193" s="5" t="s">
        <v>8874</v>
      </c>
      <c r="C2193" s="5"/>
      <c r="D2193" s="5" t="s">
        <v>358</v>
      </c>
      <c r="E2193" s="5" t="s">
        <v>8875</v>
      </c>
      <c r="F2193" s="5" t="s">
        <v>143</v>
      </c>
      <c r="G2193" s="5">
        <v>17</v>
      </c>
      <c r="H2193" s="5" t="s">
        <v>8876</v>
      </c>
      <c r="I2193" s="5" t="s">
        <v>109</v>
      </c>
      <c r="J2193" s="5">
        <v>18320013985</v>
      </c>
      <c r="K2193" s="5" t="s">
        <v>27</v>
      </c>
      <c r="L2193" s="10">
        <v>44398</v>
      </c>
      <c r="M2193" s="5" t="s">
        <v>8877</v>
      </c>
      <c r="N2193" s="5"/>
      <c r="O2193" s="10"/>
      <c r="P2193" s="5"/>
      <c r="Q2193" s="5"/>
      <c r="R2193" s="5"/>
      <c r="S2193" s="5"/>
    </row>
    <row r="2194" customFormat="1" spans="1:19">
      <c r="A2194" s="5">
        <v>2191</v>
      </c>
      <c r="B2194" s="5" t="s">
        <v>8878</v>
      </c>
      <c r="C2194" s="5"/>
      <c r="D2194" s="5" t="s">
        <v>358</v>
      </c>
      <c r="E2194" s="5" t="s">
        <v>8879</v>
      </c>
      <c r="F2194" s="5" t="s">
        <v>24</v>
      </c>
      <c r="G2194" s="5">
        <v>20</v>
      </c>
      <c r="H2194" s="5" t="s">
        <v>8880</v>
      </c>
      <c r="I2194" s="5" t="s">
        <v>8881</v>
      </c>
      <c r="J2194" s="5">
        <v>19177907015</v>
      </c>
      <c r="K2194" s="5" t="s">
        <v>27</v>
      </c>
      <c r="L2194" s="10">
        <v>44331</v>
      </c>
      <c r="M2194" s="5" t="s">
        <v>29</v>
      </c>
      <c r="N2194" s="5" t="s">
        <v>27</v>
      </c>
      <c r="O2194" s="10">
        <v>44366</v>
      </c>
      <c r="P2194" s="5" t="s">
        <v>28</v>
      </c>
      <c r="Q2194" s="5"/>
      <c r="R2194" s="5"/>
      <c r="S2194" s="5"/>
    </row>
    <row r="2195" customFormat="1" spans="1:19">
      <c r="A2195" s="5">
        <v>2192</v>
      </c>
      <c r="B2195" s="5" t="s">
        <v>8882</v>
      </c>
      <c r="C2195" s="5"/>
      <c r="D2195" s="5" t="s">
        <v>358</v>
      </c>
      <c r="E2195" s="5" t="s">
        <v>8883</v>
      </c>
      <c r="F2195" s="5" t="s">
        <v>24</v>
      </c>
      <c r="G2195" s="5">
        <v>17</v>
      </c>
      <c r="H2195" s="5" t="s">
        <v>17874</v>
      </c>
      <c r="I2195" s="5" t="s">
        <v>8885</v>
      </c>
      <c r="J2195" s="5">
        <v>13877821726</v>
      </c>
      <c r="K2195" s="5" t="s">
        <v>27</v>
      </c>
      <c r="L2195" s="10">
        <v>44395</v>
      </c>
      <c r="M2195" s="5" t="s">
        <v>98</v>
      </c>
      <c r="N2195" s="5"/>
      <c r="O2195" s="10"/>
      <c r="P2195" s="5"/>
      <c r="Q2195" s="5"/>
      <c r="R2195" s="5"/>
      <c r="S2195" s="5"/>
    </row>
    <row r="2196" customFormat="1" spans="1:19">
      <c r="A2196" s="5">
        <v>2193</v>
      </c>
      <c r="B2196" s="5" t="s">
        <v>8886</v>
      </c>
      <c r="C2196" s="5"/>
      <c r="D2196" s="5" t="s">
        <v>358</v>
      </c>
      <c r="E2196" s="5" t="s">
        <v>8887</v>
      </c>
      <c r="F2196" s="5" t="s">
        <v>24</v>
      </c>
      <c r="G2196" s="5">
        <v>17</v>
      </c>
      <c r="H2196" s="5" t="s">
        <v>17875</v>
      </c>
      <c r="I2196" s="5" t="s">
        <v>8888</v>
      </c>
      <c r="J2196" s="5">
        <v>15078613928</v>
      </c>
      <c r="K2196" s="5" t="s">
        <v>27</v>
      </c>
      <c r="L2196" s="10">
        <v>44395</v>
      </c>
      <c r="M2196" s="5" t="s">
        <v>28</v>
      </c>
      <c r="N2196" s="5"/>
      <c r="O2196" s="10"/>
      <c r="P2196" s="5"/>
      <c r="Q2196" s="5"/>
      <c r="R2196" s="5"/>
      <c r="S2196" s="5"/>
    </row>
    <row r="2197" customFormat="1" spans="1:19">
      <c r="A2197" s="5">
        <v>2194</v>
      </c>
      <c r="B2197" s="5" t="s">
        <v>8889</v>
      </c>
      <c r="C2197" s="5"/>
      <c r="D2197" s="5" t="s">
        <v>358</v>
      </c>
      <c r="E2197" s="5" t="s">
        <v>8890</v>
      </c>
      <c r="F2197" s="5" t="s">
        <v>143</v>
      </c>
      <c r="G2197" s="5">
        <v>17</v>
      </c>
      <c r="H2197" s="5" t="s">
        <v>17678</v>
      </c>
      <c r="I2197" s="5" t="s">
        <v>8891</v>
      </c>
      <c r="J2197" s="5">
        <v>15296878543</v>
      </c>
      <c r="K2197" s="5" t="s">
        <v>27</v>
      </c>
      <c r="L2197" s="10">
        <v>44420</v>
      </c>
      <c r="M2197" s="5" t="s">
        <v>8892</v>
      </c>
      <c r="N2197" s="5"/>
      <c r="O2197" s="10"/>
      <c r="P2197" s="5"/>
      <c r="Q2197" s="5"/>
      <c r="R2197" s="5"/>
      <c r="S2197" s="5"/>
    </row>
    <row r="2198" customFormat="1" spans="1:19">
      <c r="A2198" s="5">
        <v>2195</v>
      </c>
      <c r="B2198" s="5" t="s">
        <v>8893</v>
      </c>
      <c r="C2198" s="5"/>
      <c r="D2198" s="5" t="s">
        <v>358</v>
      </c>
      <c r="E2198" s="5" t="s">
        <v>8894</v>
      </c>
      <c r="F2198" s="5" t="s">
        <v>143</v>
      </c>
      <c r="G2198" s="5">
        <v>19</v>
      </c>
      <c r="H2198" s="5" t="s">
        <v>1003</v>
      </c>
      <c r="I2198" s="5" t="s">
        <v>8895</v>
      </c>
      <c r="J2198" s="5" t="s">
        <v>8896</v>
      </c>
      <c r="K2198" s="5" t="s">
        <v>27</v>
      </c>
      <c r="L2198" s="10">
        <v>44331</v>
      </c>
      <c r="M2198" s="5" t="s">
        <v>29</v>
      </c>
      <c r="N2198" s="5" t="s">
        <v>27</v>
      </c>
      <c r="O2198" s="10">
        <v>44365</v>
      </c>
      <c r="P2198" s="5" t="s">
        <v>28</v>
      </c>
      <c r="Q2198" s="5"/>
      <c r="R2198" s="5"/>
      <c r="S2198" s="5"/>
    </row>
    <row r="2199" customFormat="1" spans="1:19">
      <c r="A2199" s="5">
        <v>2196</v>
      </c>
      <c r="B2199" s="5" t="s">
        <v>8897</v>
      </c>
      <c r="C2199" s="5"/>
      <c r="D2199" s="5" t="s">
        <v>358</v>
      </c>
      <c r="E2199" s="5" t="s">
        <v>8898</v>
      </c>
      <c r="F2199" s="5" t="s">
        <v>143</v>
      </c>
      <c r="G2199" s="5">
        <v>19</v>
      </c>
      <c r="H2199" s="5" t="s">
        <v>19295</v>
      </c>
      <c r="I2199" s="5" t="s">
        <v>8899</v>
      </c>
      <c r="J2199" s="5">
        <v>15078604938</v>
      </c>
      <c r="K2199" s="5" t="s">
        <v>27</v>
      </c>
      <c r="L2199" s="10">
        <v>44331</v>
      </c>
      <c r="M2199" s="5" t="s">
        <v>29</v>
      </c>
      <c r="N2199" s="5" t="s">
        <v>27</v>
      </c>
      <c r="O2199" s="10">
        <v>44366</v>
      </c>
      <c r="P2199" s="5" t="s">
        <v>28</v>
      </c>
      <c r="Q2199" s="5"/>
      <c r="R2199" s="5"/>
      <c r="S2199" s="5"/>
    </row>
    <row r="2200" customFormat="1" spans="1:19">
      <c r="A2200" s="5">
        <v>2197</v>
      </c>
      <c r="B2200" s="5" t="s">
        <v>8900</v>
      </c>
      <c r="C2200" s="5"/>
      <c r="D2200" s="5" t="s">
        <v>358</v>
      </c>
      <c r="E2200" s="5" t="s">
        <v>8901</v>
      </c>
      <c r="F2200" s="5" t="s">
        <v>24</v>
      </c>
      <c r="G2200" s="5">
        <v>17</v>
      </c>
      <c r="H2200" s="5" t="s">
        <v>17876</v>
      </c>
      <c r="I2200" s="5" t="s">
        <v>8903</v>
      </c>
      <c r="J2200" s="5">
        <v>13249382018</v>
      </c>
      <c r="K2200" s="5" t="s">
        <v>27</v>
      </c>
      <c r="L2200" s="10">
        <v>44395</v>
      </c>
      <c r="M2200" s="5" t="s">
        <v>185</v>
      </c>
      <c r="N2200" s="5"/>
      <c r="O2200" s="10"/>
      <c r="P2200" s="5"/>
      <c r="Q2200" s="5"/>
      <c r="R2200" s="5"/>
      <c r="S2200" s="5"/>
    </row>
    <row r="2201" customFormat="1" spans="1:19">
      <c r="A2201" s="5">
        <v>2198</v>
      </c>
      <c r="B2201" s="5" t="s">
        <v>8904</v>
      </c>
      <c r="C2201" s="5"/>
      <c r="D2201" s="5" t="s">
        <v>358</v>
      </c>
      <c r="E2201" s="5" t="s">
        <v>8905</v>
      </c>
      <c r="F2201" s="5" t="s">
        <v>143</v>
      </c>
      <c r="G2201" s="5">
        <v>17</v>
      </c>
      <c r="H2201" s="5" t="s">
        <v>22392</v>
      </c>
      <c r="I2201" s="5" t="s">
        <v>8907</v>
      </c>
      <c r="J2201" s="5">
        <v>19977885529</v>
      </c>
      <c r="K2201" s="5" t="s">
        <v>27</v>
      </c>
      <c r="L2201" s="10">
        <v>44396</v>
      </c>
      <c r="M2201" s="5" t="s">
        <v>28</v>
      </c>
      <c r="N2201" s="5"/>
      <c r="O2201" s="10"/>
      <c r="P2201" s="5"/>
      <c r="Q2201" s="5"/>
      <c r="R2201" s="5"/>
      <c r="S2201" s="5"/>
    </row>
    <row r="2202" customFormat="1" spans="1:19">
      <c r="A2202" s="5">
        <v>2199</v>
      </c>
      <c r="B2202" s="5" t="s">
        <v>8908</v>
      </c>
      <c r="C2202" s="5"/>
      <c r="D2202" s="5" t="s">
        <v>358</v>
      </c>
      <c r="E2202" s="5" t="s">
        <v>8909</v>
      </c>
      <c r="F2202" s="5" t="s">
        <v>143</v>
      </c>
      <c r="G2202" s="5">
        <v>17</v>
      </c>
      <c r="H2202" s="5" t="s">
        <v>17878</v>
      </c>
      <c r="I2202" s="5" t="s">
        <v>8911</v>
      </c>
      <c r="J2202" s="5">
        <v>15777830601</v>
      </c>
      <c r="K2202" s="5" t="s">
        <v>27</v>
      </c>
      <c r="L2202" s="10">
        <v>44411</v>
      </c>
      <c r="M2202" s="5" t="s">
        <v>2455</v>
      </c>
      <c r="N2202" s="5"/>
      <c r="O2202" s="10"/>
      <c r="P2202" s="5"/>
      <c r="Q2202" s="5"/>
      <c r="R2202" s="5"/>
      <c r="S2202" s="5"/>
    </row>
    <row r="2203" customFormat="1" spans="1:19">
      <c r="A2203" s="5">
        <v>2200</v>
      </c>
      <c r="B2203" s="5" t="s">
        <v>8912</v>
      </c>
      <c r="C2203" s="5"/>
      <c r="D2203" s="5" t="s">
        <v>358</v>
      </c>
      <c r="E2203" s="5" t="s">
        <v>8913</v>
      </c>
      <c r="F2203" s="5" t="s">
        <v>24</v>
      </c>
      <c r="G2203" s="5">
        <v>19</v>
      </c>
      <c r="H2203" s="5" t="s">
        <v>8914</v>
      </c>
      <c r="I2203" s="5" t="s">
        <v>8915</v>
      </c>
      <c r="J2203" s="5">
        <v>13557783867</v>
      </c>
      <c r="K2203" s="5" t="s">
        <v>27</v>
      </c>
      <c r="L2203" s="10">
        <v>44331</v>
      </c>
      <c r="M2203" s="5" t="s">
        <v>29</v>
      </c>
      <c r="N2203" s="5" t="s">
        <v>27</v>
      </c>
      <c r="O2203" s="10">
        <v>44366</v>
      </c>
      <c r="P2203" s="5" t="s">
        <v>28</v>
      </c>
      <c r="Q2203" s="5"/>
      <c r="R2203" s="5"/>
      <c r="S2203" s="5"/>
    </row>
    <row r="2204" customFormat="1" spans="1:19">
      <c r="A2204" s="5">
        <v>2201</v>
      </c>
      <c r="B2204" s="5" t="s">
        <v>8916</v>
      </c>
      <c r="C2204" s="5"/>
      <c r="D2204" s="5" t="s">
        <v>358</v>
      </c>
      <c r="E2204" s="5" t="s">
        <v>8917</v>
      </c>
      <c r="F2204" s="5" t="s">
        <v>143</v>
      </c>
      <c r="G2204" s="5">
        <v>17</v>
      </c>
      <c r="H2204" s="5" t="s">
        <v>5645</v>
      </c>
      <c r="I2204" s="5" t="s">
        <v>8918</v>
      </c>
      <c r="J2204" s="5">
        <v>13662362469</v>
      </c>
      <c r="K2204" s="5" t="s">
        <v>27</v>
      </c>
      <c r="L2204" s="10">
        <v>44397</v>
      </c>
      <c r="M2204" s="5" t="s">
        <v>8892</v>
      </c>
      <c r="N2204" s="5"/>
      <c r="O2204" s="10"/>
      <c r="P2204" s="5"/>
      <c r="Q2204" s="5"/>
      <c r="R2204" s="5"/>
      <c r="S2204" s="5"/>
    </row>
    <row r="2205" customFormat="1" spans="1:19">
      <c r="A2205" s="5">
        <v>2202</v>
      </c>
      <c r="B2205" s="5" t="s">
        <v>8919</v>
      </c>
      <c r="C2205" s="5"/>
      <c r="D2205" s="5" t="s">
        <v>358</v>
      </c>
      <c r="E2205" s="5" t="s">
        <v>8920</v>
      </c>
      <c r="F2205" s="5" t="s">
        <v>143</v>
      </c>
      <c r="G2205" s="5">
        <v>17</v>
      </c>
      <c r="H2205" s="5" t="s">
        <v>7879</v>
      </c>
      <c r="I2205" s="5" t="s">
        <v>8921</v>
      </c>
      <c r="J2205" s="5">
        <v>18176483631</v>
      </c>
      <c r="K2205" s="5" t="s">
        <v>27</v>
      </c>
      <c r="L2205" s="10">
        <v>44394</v>
      </c>
      <c r="M2205" s="5" t="s">
        <v>2455</v>
      </c>
      <c r="N2205" s="5" t="s">
        <v>27</v>
      </c>
      <c r="O2205" s="10">
        <v>44394</v>
      </c>
      <c r="P2205" s="5"/>
      <c r="Q2205" s="5" t="s">
        <v>30</v>
      </c>
      <c r="R2205" s="5"/>
      <c r="S2205" s="5"/>
    </row>
    <row r="2206" customFormat="1" spans="1:19">
      <c r="A2206" s="5">
        <v>2203</v>
      </c>
      <c r="B2206" s="5" t="s">
        <v>8922</v>
      </c>
      <c r="C2206" s="5"/>
      <c r="D2206" s="5" t="s">
        <v>358</v>
      </c>
      <c r="E2206" s="5" t="s">
        <v>8923</v>
      </c>
      <c r="F2206" s="5" t="s">
        <v>143</v>
      </c>
      <c r="G2206" s="5">
        <v>17</v>
      </c>
      <c r="H2206" s="5" t="s">
        <v>2297</v>
      </c>
      <c r="I2206" s="5" t="s">
        <v>8924</v>
      </c>
      <c r="J2206" s="5">
        <v>19127214171</v>
      </c>
      <c r="K2206" s="5" t="s">
        <v>27</v>
      </c>
      <c r="L2206" s="10">
        <v>44394</v>
      </c>
      <c r="M2206" s="5" t="s">
        <v>28</v>
      </c>
      <c r="N2206" s="5"/>
      <c r="O2206" s="10"/>
      <c r="P2206" s="5"/>
      <c r="Q2206" s="5"/>
      <c r="R2206" s="5"/>
      <c r="S2206" s="5"/>
    </row>
    <row r="2207" customFormat="1" spans="1:19">
      <c r="A2207" s="5">
        <v>2204</v>
      </c>
      <c r="B2207" s="5" t="s">
        <v>8925</v>
      </c>
      <c r="C2207" s="5"/>
      <c r="D2207" s="5" t="s">
        <v>358</v>
      </c>
      <c r="E2207" s="5" t="s">
        <v>8926</v>
      </c>
      <c r="F2207" s="5" t="s">
        <v>143</v>
      </c>
      <c r="G2207" s="5">
        <v>17</v>
      </c>
      <c r="H2207" s="5" t="s">
        <v>17879</v>
      </c>
      <c r="I2207" s="5" t="s">
        <v>8928</v>
      </c>
      <c r="J2207" s="5">
        <v>13558089788</v>
      </c>
      <c r="K2207" s="5" t="s">
        <v>27</v>
      </c>
      <c r="L2207" s="10">
        <v>44394</v>
      </c>
      <c r="M2207" s="5" t="s">
        <v>28</v>
      </c>
      <c r="N2207" s="5"/>
      <c r="O2207" s="10"/>
      <c r="P2207" s="5"/>
      <c r="Q2207" s="5"/>
      <c r="R2207" s="5"/>
      <c r="S2207" s="5"/>
    </row>
    <row r="2208" customFormat="1" spans="1:19">
      <c r="A2208" s="5">
        <v>2205</v>
      </c>
      <c r="B2208" s="5" t="s">
        <v>8929</v>
      </c>
      <c r="C2208" s="5"/>
      <c r="D2208" s="5" t="s">
        <v>358</v>
      </c>
      <c r="E2208" s="5" t="s">
        <v>8930</v>
      </c>
      <c r="F2208" s="5" t="s">
        <v>143</v>
      </c>
      <c r="G2208" s="5">
        <v>14</v>
      </c>
      <c r="H2208" s="5" t="s">
        <v>17880</v>
      </c>
      <c r="I2208" s="5" t="s">
        <v>8932</v>
      </c>
      <c r="J2208" s="5">
        <v>13297786953</v>
      </c>
      <c r="K2208" s="5" t="s">
        <v>27</v>
      </c>
      <c r="L2208" s="10">
        <v>44397</v>
      </c>
      <c r="M2208" s="5" t="s">
        <v>8892</v>
      </c>
      <c r="N2208" s="5"/>
      <c r="O2208" s="10"/>
      <c r="P2208" s="5"/>
      <c r="Q2208" s="5"/>
      <c r="R2208" s="5"/>
      <c r="S2208" s="5"/>
    </row>
    <row r="2209" customFormat="1" spans="1:19">
      <c r="A2209" s="5">
        <v>2206</v>
      </c>
      <c r="B2209" s="5" t="s">
        <v>8933</v>
      </c>
      <c r="C2209" s="5"/>
      <c r="D2209" s="5" t="s">
        <v>358</v>
      </c>
      <c r="E2209" s="5" t="s">
        <v>8934</v>
      </c>
      <c r="F2209" s="5" t="s">
        <v>143</v>
      </c>
      <c r="G2209" s="5">
        <v>19</v>
      </c>
      <c r="H2209" s="5" t="s">
        <v>8935</v>
      </c>
      <c r="I2209" s="5" t="s">
        <v>8936</v>
      </c>
      <c r="J2209" s="5">
        <v>17377449699</v>
      </c>
      <c r="K2209" s="5" t="s">
        <v>27</v>
      </c>
      <c r="L2209" s="10">
        <v>44331</v>
      </c>
      <c r="M2209" s="5" t="s">
        <v>29</v>
      </c>
      <c r="N2209" s="5" t="s">
        <v>27</v>
      </c>
      <c r="O2209" s="10">
        <v>44366</v>
      </c>
      <c r="P2209" s="5" t="s">
        <v>28</v>
      </c>
      <c r="Q2209" s="5"/>
      <c r="R2209" s="5"/>
      <c r="S2209" s="5"/>
    </row>
    <row r="2210" customFormat="1" spans="1:19">
      <c r="A2210" s="5">
        <v>2207</v>
      </c>
      <c r="B2210" s="5" t="s">
        <v>8937</v>
      </c>
      <c r="C2210" s="5"/>
      <c r="D2210" s="5" t="s">
        <v>358</v>
      </c>
      <c r="E2210" s="5" t="s">
        <v>8938</v>
      </c>
      <c r="F2210" s="5" t="s">
        <v>143</v>
      </c>
      <c r="G2210" s="5">
        <v>17</v>
      </c>
      <c r="H2210" s="5" t="s">
        <v>2154</v>
      </c>
      <c r="I2210" s="5" t="s">
        <v>8939</v>
      </c>
      <c r="J2210" s="5">
        <v>18278872218</v>
      </c>
      <c r="K2210" s="5" t="s">
        <v>27</v>
      </c>
      <c r="L2210" s="10">
        <v>44395</v>
      </c>
      <c r="M2210" s="5" t="s">
        <v>2455</v>
      </c>
      <c r="N2210" s="5"/>
      <c r="O2210" s="10"/>
      <c r="P2210" s="5"/>
      <c r="Q2210" s="5"/>
      <c r="R2210" s="5"/>
      <c r="S2210" s="5"/>
    </row>
    <row r="2211" customFormat="1" spans="1:19">
      <c r="A2211" s="5">
        <v>2208</v>
      </c>
      <c r="B2211" s="5" t="s">
        <v>8940</v>
      </c>
      <c r="C2211" s="5"/>
      <c r="D2211" s="5" t="s">
        <v>358</v>
      </c>
      <c r="E2211" s="5" t="s">
        <v>8941</v>
      </c>
      <c r="F2211" s="5" t="s">
        <v>143</v>
      </c>
      <c r="G2211" s="5">
        <v>17</v>
      </c>
      <c r="H2211" s="5" t="s">
        <v>8942</v>
      </c>
      <c r="I2211" s="5" t="s">
        <v>8943</v>
      </c>
      <c r="J2211" s="5">
        <v>15177883972</v>
      </c>
      <c r="K2211" s="5" t="s">
        <v>27</v>
      </c>
      <c r="L2211" s="10">
        <v>44394</v>
      </c>
      <c r="M2211" s="5" t="s">
        <v>1347</v>
      </c>
      <c r="N2211" s="5"/>
      <c r="O2211" s="10"/>
      <c r="P2211" s="5"/>
      <c r="Q2211" s="5"/>
      <c r="R2211" s="5"/>
      <c r="S2211" s="5"/>
    </row>
    <row r="2212" customFormat="1" spans="1:19">
      <c r="A2212" s="5">
        <v>2209</v>
      </c>
      <c r="B2212" s="5" t="s">
        <v>8944</v>
      </c>
      <c r="C2212" s="5"/>
      <c r="D2212" s="5" t="s">
        <v>358</v>
      </c>
      <c r="E2212" s="5" t="s">
        <v>8945</v>
      </c>
      <c r="F2212" s="5" t="s">
        <v>143</v>
      </c>
      <c r="G2212" s="5">
        <v>16</v>
      </c>
      <c r="H2212" s="5" t="s">
        <v>8946</v>
      </c>
      <c r="I2212" s="5" t="s">
        <v>8947</v>
      </c>
      <c r="J2212" s="5">
        <v>15077645455</v>
      </c>
      <c r="K2212" s="5" t="s">
        <v>27</v>
      </c>
      <c r="L2212" s="10">
        <v>44395</v>
      </c>
      <c r="M2212" s="5" t="s">
        <v>2455</v>
      </c>
      <c r="N2212" s="5" t="s">
        <v>30</v>
      </c>
      <c r="O2212" s="10"/>
      <c r="P2212" s="5"/>
      <c r="Q2212" s="5"/>
      <c r="R2212" s="5"/>
      <c r="S2212" s="5"/>
    </row>
    <row r="2213" customFormat="1" spans="1:19">
      <c r="A2213" s="5">
        <v>2210</v>
      </c>
      <c r="B2213" s="5" t="s">
        <v>8948</v>
      </c>
      <c r="C2213" s="5"/>
      <c r="D2213" s="5" t="s">
        <v>358</v>
      </c>
      <c r="E2213" s="5" t="s">
        <v>8949</v>
      </c>
      <c r="F2213" s="5" t="s">
        <v>143</v>
      </c>
      <c r="G2213" s="5">
        <v>18</v>
      </c>
      <c r="H2213" s="5" t="s">
        <v>8950</v>
      </c>
      <c r="I2213" s="5" t="s">
        <v>8951</v>
      </c>
      <c r="J2213" s="5">
        <v>18176755211</v>
      </c>
      <c r="K2213" s="5" t="s">
        <v>27</v>
      </c>
      <c r="L2213" s="10">
        <v>44331</v>
      </c>
      <c r="M2213" s="5" t="s">
        <v>29</v>
      </c>
      <c r="N2213" s="5" t="s">
        <v>27</v>
      </c>
      <c r="O2213" s="10">
        <v>44366</v>
      </c>
      <c r="P2213" s="5" t="s">
        <v>28</v>
      </c>
      <c r="Q2213" s="5"/>
      <c r="R2213" s="5"/>
      <c r="S2213" s="5"/>
    </row>
    <row r="2214" customFormat="1" spans="1:19">
      <c r="A2214" s="5">
        <v>2211</v>
      </c>
      <c r="B2214" s="5" t="s">
        <v>8952</v>
      </c>
      <c r="C2214" s="5"/>
      <c r="D2214" s="5" t="s">
        <v>358</v>
      </c>
      <c r="E2214" s="5" t="s">
        <v>8953</v>
      </c>
      <c r="F2214" s="5" t="s">
        <v>24</v>
      </c>
      <c r="G2214" s="5">
        <v>21</v>
      </c>
      <c r="H2214" s="5" t="s">
        <v>8954</v>
      </c>
      <c r="I2214" s="5" t="s">
        <v>8955</v>
      </c>
      <c r="J2214" s="5">
        <v>15018288727</v>
      </c>
      <c r="K2214" s="5" t="s">
        <v>27</v>
      </c>
      <c r="L2214" s="10">
        <v>44331</v>
      </c>
      <c r="M2214" s="5" t="s">
        <v>29</v>
      </c>
      <c r="N2214" s="5" t="s">
        <v>27</v>
      </c>
      <c r="O2214" s="10">
        <v>44366</v>
      </c>
      <c r="P2214" s="5" t="s">
        <v>4172</v>
      </c>
      <c r="Q2214" s="5"/>
      <c r="R2214" s="5"/>
      <c r="S2214" s="5"/>
    </row>
    <row r="2215" customFormat="1" spans="1:19">
      <c r="A2215" s="5">
        <v>2212</v>
      </c>
      <c r="B2215" s="5" t="s">
        <v>8956</v>
      </c>
      <c r="C2215" s="5"/>
      <c r="D2215" s="5" t="s">
        <v>358</v>
      </c>
      <c r="E2215" s="5" t="s">
        <v>8957</v>
      </c>
      <c r="F2215" s="5" t="s">
        <v>24</v>
      </c>
      <c r="G2215" s="5">
        <v>16</v>
      </c>
      <c r="H2215" s="5" t="s">
        <v>17881</v>
      </c>
      <c r="I2215" s="5" t="s">
        <v>8959</v>
      </c>
      <c r="J2215" s="5">
        <v>15277848648</v>
      </c>
      <c r="K2215" s="5" t="s">
        <v>27</v>
      </c>
      <c r="L2215" s="10">
        <v>44398</v>
      </c>
      <c r="M2215" s="5" t="s">
        <v>28</v>
      </c>
      <c r="N2215" s="5" t="s">
        <v>30</v>
      </c>
      <c r="O2215" s="10"/>
      <c r="P2215" s="5"/>
      <c r="Q2215" s="5"/>
      <c r="R2215" s="5"/>
      <c r="S2215" s="5"/>
    </row>
    <row r="2216" customFormat="1" spans="1:19">
      <c r="A2216" s="5">
        <v>2213</v>
      </c>
      <c r="B2216" s="5" t="s">
        <v>8960</v>
      </c>
      <c r="C2216" s="5"/>
      <c r="D2216" s="5" t="s">
        <v>358</v>
      </c>
      <c r="E2216" s="5" t="s">
        <v>8961</v>
      </c>
      <c r="F2216" s="5" t="s">
        <v>24</v>
      </c>
      <c r="G2216" s="5">
        <v>17</v>
      </c>
      <c r="H2216" s="5" t="s">
        <v>17882</v>
      </c>
      <c r="I2216" s="5" t="s">
        <v>8963</v>
      </c>
      <c r="J2216" s="5">
        <v>15177385779</v>
      </c>
      <c r="K2216" s="5" t="s">
        <v>27</v>
      </c>
      <c r="L2216" s="10">
        <v>44394</v>
      </c>
      <c r="M2216" s="5" t="s">
        <v>2455</v>
      </c>
      <c r="N2216" s="5" t="s">
        <v>30</v>
      </c>
      <c r="O2216" s="10"/>
      <c r="P2216" s="5"/>
      <c r="Q2216" s="5"/>
      <c r="R2216" s="5" t="s">
        <v>8964</v>
      </c>
      <c r="S2216" s="5"/>
    </row>
    <row r="2217" customFormat="1" spans="1:19">
      <c r="A2217" s="5">
        <v>2214</v>
      </c>
      <c r="B2217" s="5" t="s">
        <v>8965</v>
      </c>
      <c r="C2217" s="5"/>
      <c r="D2217" s="5" t="s">
        <v>358</v>
      </c>
      <c r="E2217" s="5" t="s">
        <v>8966</v>
      </c>
      <c r="F2217" s="5" t="s">
        <v>24</v>
      </c>
      <c r="G2217" s="5">
        <v>17</v>
      </c>
      <c r="H2217" s="5" t="s">
        <v>17884</v>
      </c>
      <c r="I2217" s="5" t="s">
        <v>8968</v>
      </c>
      <c r="J2217" s="5">
        <v>15878846467</v>
      </c>
      <c r="K2217" s="5" t="s">
        <v>27</v>
      </c>
      <c r="L2217" s="10">
        <v>44394</v>
      </c>
      <c r="M2217" s="5" t="s">
        <v>28</v>
      </c>
      <c r="N2217" s="5"/>
      <c r="O2217" s="10"/>
      <c r="P2217" s="5"/>
      <c r="Q2217" s="5"/>
      <c r="R2217" s="5"/>
      <c r="S2217" s="5"/>
    </row>
    <row r="2218" customFormat="1" spans="1:19">
      <c r="A2218" s="5">
        <v>2215</v>
      </c>
      <c r="B2218" s="5" t="s">
        <v>8969</v>
      </c>
      <c r="C2218" s="5"/>
      <c r="D2218" s="5" t="s">
        <v>358</v>
      </c>
      <c r="E2218" s="5" t="s">
        <v>8970</v>
      </c>
      <c r="F2218" s="5" t="s">
        <v>143</v>
      </c>
      <c r="G2218" s="5">
        <v>16</v>
      </c>
      <c r="H2218" s="5" t="s">
        <v>8971</v>
      </c>
      <c r="I2218" s="5" t="s">
        <v>2151</v>
      </c>
      <c r="J2218" s="5">
        <v>18878631156</v>
      </c>
      <c r="K2218" s="5" t="s">
        <v>27</v>
      </c>
      <c r="L2218" s="10">
        <v>44403</v>
      </c>
      <c r="M2218" s="5" t="s">
        <v>2172</v>
      </c>
      <c r="N2218" s="5" t="s">
        <v>30</v>
      </c>
      <c r="O2218" s="10"/>
      <c r="P2218" s="5"/>
      <c r="Q2218" s="5"/>
      <c r="R2218" s="5"/>
      <c r="S2218" s="5"/>
    </row>
    <row r="2219" customFormat="1" spans="1:19">
      <c r="A2219" s="5">
        <v>2216</v>
      </c>
      <c r="B2219" s="5" t="s">
        <v>8972</v>
      </c>
      <c r="C2219" s="5"/>
      <c r="D2219" s="5" t="s">
        <v>358</v>
      </c>
      <c r="E2219" s="5" t="s">
        <v>8973</v>
      </c>
      <c r="F2219" s="5" t="s">
        <v>24</v>
      </c>
      <c r="G2219" s="5">
        <v>17</v>
      </c>
      <c r="H2219" s="5" t="s">
        <v>8935</v>
      </c>
      <c r="I2219" s="5" t="s">
        <v>8974</v>
      </c>
      <c r="J2219" s="5">
        <v>18778891668</v>
      </c>
      <c r="K2219" s="5" t="s">
        <v>27</v>
      </c>
      <c r="L2219" s="10">
        <v>44395</v>
      </c>
      <c r="M2219" s="5" t="s">
        <v>28</v>
      </c>
      <c r="N2219" s="5"/>
      <c r="O2219" s="10"/>
      <c r="P2219" s="5"/>
      <c r="Q2219" s="5"/>
      <c r="R2219" s="5"/>
      <c r="S2219" s="5"/>
    </row>
    <row r="2220" customFormat="1" spans="1:19">
      <c r="A2220" s="5">
        <v>2217</v>
      </c>
      <c r="B2220" s="5" t="s">
        <v>8975</v>
      </c>
      <c r="C2220" s="5"/>
      <c r="D2220" s="5" t="s">
        <v>358</v>
      </c>
      <c r="E2220" s="5" t="s">
        <v>8976</v>
      </c>
      <c r="F2220" s="5" t="s">
        <v>24</v>
      </c>
      <c r="G2220" s="5">
        <v>18</v>
      </c>
      <c r="H2220" s="5" t="s">
        <v>8977</v>
      </c>
      <c r="I2220" s="5" t="s">
        <v>8978</v>
      </c>
      <c r="J2220" s="5">
        <v>15920651541</v>
      </c>
      <c r="K2220" s="5" t="s">
        <v>27</v>
      </c>
      <c r="L2220" s="10">
        <v>44331</v>
      </c>
      <c r="M2220" s="5" t="s">
        <v>29</v>
      </c>
      <c r="N2220" s="5" t="s">
        <v>27</v>
      </c>
      <c r="O2220" s="10">
        <v>44366</v>
      </c>
      <c r="P2220" s="5" t="s">
        <v>28</v>
      </c>
      <c r="Q2220" s="5"/>
      <c r="R2220" s="5"/>
      <c r="S2220" s="5"/>
    </row>
    <row r="2221" customFormat="1" spans="1:19">
      <c r="A2221" s="5">
        <v>2218</v>
      </c>
      <c r="B2221" s="5" t="s">
        <v>8979</v>
      </c>
      <c r="C2221" s="5"/>
      <c r="D2221" s="5" t="s">
        <v>358</v>
      </c>
      <c r="E2221" s="5" t="s">
        <v>8980</v>
      </c>
      <c r="F2221" s="5" t="s">
        <v>24</v>
      </c>
      <c r="G2221" s="5">
        <v>17</v>
      </c>
      <c r="H2221" s="5" t="s">
        <v>17885</v>
      </c>
      <c r="I2221" s="5" t="s">
        <v>8982</v>
      </c>
      <c r="J2221" s="5" t="s">
        <v>8983</v>
      </c>
      <c r="K2221" s="5" t="s">
        <v>27</v>
      </c>
      <c r="L2221" s="10">
        <v>44395</v>
      </c>
      <c r="M2221" s="5" t="s">
        <v>4299</v>
      </c>
      <c r="N2221" s="5"/>
      <c r="O2221" s="10"/>
      <c r="P2221" s="5"/>
      <c r="Q2221" s="5"/>
      <c r="R2221" s="5"/>
      <c r="S2221" s="5"/>
    </row>
    <row r="2222" customFormat="1" spans="1:19">
      <c r="A2222" s="5">
        <v>2219</v>
      </c>
      <c r="B2222" s="5" t="s">
        <v>8984</v>
      </c>
      <c r="C2222" s="5"/>
      <c r="D2222" s="5" t="s">
        <v>358</v>
      </c>
      <c r="E2222" s="5" t="s">
        <v>8985</v>
      </c>
      <c r="F2222" s="5" t="s">
        <v>24</v>
      </c>
      <c r="G2222" s="5">
        <v>18</v>
      </c>
      <c r="H2222" s="5" t="s">
        <v>2754</v>
      </c>
      <c r="I2222" s="5" t="s">
        <v>8986</v>
      </c>
      <c r="J2222" s="5">
        <v>17776575221</v>
      </c>
      <c r="K2222" s="5" t="s">
        <v>27</v>
      </c>
      <c r="L2222" s="10">
        <v>44331</v>
      </c>
      <c r="M2222" s="5" t="s">
        <v>29</v>
      </c>
      <c r="N2222" s="5" t="s">
        <v>27</v>
      </c>
      <c r="O2222" s="10">
        <v>44366</v>
      </c>
      <c r="P2222" s="5" t="s">
        <v>28</v>
      </c>
      <c r="Q2222" s="5"/>
      <c r="R2222" s="5"/>
      <c r="S2222" s="5"/>
    </row>
    <row r="2223" customFormat="1" spans="1:19">
      <c r="A2223" s="5">
        <v>2220</v>
      </c>
      <c r="B2223" s="5" t="s">
        <v>8987</v>
      </c>
      <c r="C2223" s="5"/>
      <c r="D2223" s="5" t="s">
        <v>358</v>
      </c>
      <c r="E2223" s="5" t="s">
        <v>946</v>
      </c>
      <c r="F2223" s="5" t="s">
        <v>24</v>
      </c>
      <c r="G2223" s="5">
        <v>16</v>
      </c>
      <c r="H2223" s="5" t="s">
        <v>8988</v>
      </c>
      <c r="I2223" s="5" t="s">
        <v>8989</v>
      </c>
      <c r="J2223" s="5">
        <v>18776870595</v>
      </c>
      <c r="K2223" s="5" t="s">
        <v>27</v>
      </c>
      <c r="L2223" s="10">
        <v>44401</v>
      </c>
      <c r="M2223" s="5" t="s">
        <v>29</v>
      </c>
      <c r="N2223" s="5"/>
      <c r="O2223" s="10"/>
      <c r="P2223" s="5"/>
      <c r="Q2223" s="5"/>
      <c r="R2223" s="5"/>
      <c r="S2223" s="5"/>
    </row>
    <row r="2224" customFormat="1" spans="1:19">
      <c r="A2224" s="5">
        <v>2221</v>
      </c>
      <c r="B2224" s="5" t="s">
        <v>8990</v>
      </c>
      <c r="C2224" s="5"/>
      <c r="D2224" s="5" t="s">
        <v>358</v>
      </c>
      <c r="E2224" s="5" t="s">
        <v>8991</v>
      </c>
      <c r="F2224" s="5" t="s">
        <v>143</v>
      </c>
      <c r="G2224" s="5">
        <v>19</v>
      </c>
      <c r="H2224" s="5" t="s">
        <v>8992</v>
      </c>
      <c r="I2224" s="5" t="s">
        <v>8993</v>
      </c>
      <c r="J2224" s="5">
        <v>17754796152</v>
      </c>
      <c r="K2224" s="5" t="s">
        <v>27</v>
      </c>
      <c r="L2224" s="10">
        <v>44331</v>
      </c>
      <c r="M2224" s="5" t="s">
        <v>29</v>
      </c>
      <c r="N2224" s="5" t="s">
        <v>27</v>
      </c>
      <c r="O2224" s="10">
        <v>44366</v>
      </c>
      <c r="P2224" s="5" t="s">
        <v>28</v>
      </c>
      <c r="Q2224" s="5"/>
      <c r="R2224" s="5"/>
      <c r="S2224" s="5"/>
    </row>
    <row r="2225" customFormat="1" spans="1:19">
      <c r="A2225" s="5">
        <v>2222</v>
      </c>
      <c r="B2225" s="5" t="s">
        <v>8994</v>
      </c>
      <c r="C2225" s="5"/>
      <c r="D2225" s="5" t="s">
        <v>358</v>
      </c>
      <c r="E2225" s="5" t="s">
        <v>6146</v>
      </c>
      <c r="F2225" s="5" t="s">
        <v>24</v>
      </c>
      <c r="G2225" s="5">
        <v>19</v>
      </c>
      <c r="H2225" s="5" t="s">
        <v>6677</v>
      </c>
      <c r="I2225" s="5" t="s">
        <v>8995</v>
      </c>
      <c r="J2225" s="5">
        <v>17396795349</v>
      </c>
      <c r="K2225" s="5" t="s">
        <v>27</v>
      </c>
      <c r="L2225" s="10">
        <v>44331</v>
      </c>
      <c r="M2225" s="5" t="s">
        <v>29</v>
      </c>
      <c r="N2225" s="5" t="s">
        <v>27</v>
      </c>
      <c r="O2225" s="10">
        <v>44366</v>
      </c>
      <c r="P2225" s="5" t="s">
        <v>28</v>
      </c>
      <c r="Q2225" s="5"/>
      <c r="R2225" s="5"/>
      <c r="S2225" s="5"/>
    </row>
    <row r="2226" customFormat="1" spans="1:19">
      <c r="A2226" s="5">
        <v>2223</v>
      </c>
      <c r="B2226" s="5" t="s">
        <v>8996</v>
      </c>
      <c r="C2226" s="5"/>
      <c r="D2226" s="5" t="s">
        <v>358</v>
      </c>
      <c r="E2226" s="5" t="s">
        <v>8997</v>
      </c>
      <c r="F2226" s="5" t="s">
        <v>143</v>
      </c>
      <c r="G2226" s="5">
        <v>19</v>
      </c>
      <c r="H2226" s="5" t="s">
        <v>8998</v>
      </c>
      <c r="I2226" s="5" t="s">
        <v>7905</v>
      </c>
      <c r="J2226" s="5">
        <v>17328125929</v>
      </c>
      <c r="K2226" s="5" t="s">
        <v>27</v>
      </c>
      <c r="L2226" s="10">
        <v>44331</v>
      </c>
      <c r="M2226" s="5" t="s">
        <v>29</v>
      </c>
      <c r="N2226" s="5" t="s">
        <v>27</v>
      </c>
      <c r="O2226" s="10">
        <v>44366</v>
      </c>
      <c r="P2226" s="5" t="s">
        <v>28</v>
      </c>
      <c r="Q2226" s="5"/>
      <c r="R2226" s="5"/>
      <c r="S2226" s="5"/>
    </row>
    <row r="2227" customFormat="1" spans="1:19">
      <c r="A2227" s="5">
        <v>2224</v>
      </c>
      <c r="B2227" s="5" t="s">
        <v>8999</v>
      </c>
      <c r="C2227" s="5"/>
      <c r="D2227" s="5" t="s">
        <v>358</v>
      </c>
      <c r="E2227" s="5" t="s">
        <v>9000</v>
      </c>
      <c r="F2227" s="5" t="s">
        <v>143</v>
      </c>
      <c r="G2227" s="5">
        <v>17</v>
      </c>
      <c r="H2227" s="5" t="s">
        <v>17886</v>
      </c>
      <c r="I2227" s="5" t="s">
        <v>9002</v>
      </c>
      <c r="J2227" s="5">
        <v>14736272506</v>
      </c>
      <c r="K2227" s="5" t="s">
        <v>27</v>
      </c>
      <c r="L2227" s="10">
        <v>44394</v>
      </c>
      <c r="M2227" s="5" t="s">
        <v>28</v>
      </c>
      <c r="N2227" s="5"/>
      <c r="O2227" s="10"/>
      <c r="P2227" s="5"/>
      <c r="Q2227" s="5"/>
      <c r="R2227" s="5"/>
      <c r="S2227" s="5"/>
    </row>
    <row r="2228" customFormat="1" spans="1:19">
      <c r="A2228" s="5">
        <v>2225</v>
      </c>
      <c r="B2228" s="5" t="s">
        <v>9003</v>
      </c>
      <c r="C2228" s="5"/>
      <c r="D2228" s="5" t="s">
        <v>358</v>
      </c>
      <c r="E2228" s="5" t="s">
        <v>2623</v>
      </c>
      <c r="F2228" s="5" t="s">
        <v>143</v>
      </c>
      <c r="G2228" s="5">
        <v>17</v>
      </c>
      <c r="H2228" s="5" t="s">
        <v>1669</v>
      </c>
      <c r="I2228" s="5" t="s">
        <v>9004</v>
      </c>
      <c r="J2228" s="5" t="s">
        <v>9005</v>
      </c>
      <c r="K2228" s="5" t="s">
        <v>27</v>
      </c>
      <c r="L2228" s="10">
        <v>44394</v>
      </c>
      <c r="M2228" s="5" t="s">
        <v>9006</v>
      </c>
      <c r="N2228" s="5" t="s">
        <v>27</v>
      </c>
      <c r="O2228" s="10"/>
      <c r="P2228" s="5"/>
      <c r="Q2228" s="5"/>
      <c r="R2228" s="5"/>
      <c r="S2228" s="5"/>
    </row>
    <row r="2229" customFormat="1" spans="1:19">
      <c r="A2229" s="5">
        <v>2226</v>
      </c>
      <c r="B2229" s="5" t="s">
        <v>9007</v>
      </c>
      <c r="C2229" s="5"/>
      <c r="D2229" s="5" t="s">
        <v>358</v>
      </c>
      <c r="E2229" s="5" t="s">
        <v>9008</v>
      </c>
      <c r="F2229" s="5" t="s">
        <v>24</v>
      </c>
      <c r="G2229" s="5">
        <v>17</v>
      </c>
      <c r="H2229" s="5" t="s">
        <v>17887</v>
      </c>
      <c r="I2229" s="5" t="s">
        <v>9009</v>
      </c>
      <c r="J2229" s="5">
        <v>15277892416</v>
      </c>
      <c r="K2229" s="5" t="s">
        <v>27</v>
      </c>
      <c r="L2229" s="10">
        <v>44394</v>
      </c>
      <c r="M2229" s="5" t="s">
        <v>28</v>
      </c>
      <c r="N2229" s="5" t="s">
        <v>27</v>
      </c>
      <c r="O2229" s="10">
        <v>44416</v>
      </c>
      <c r="P2229" s="5" t="s">
        <v>2172</v>
      </c>
      <c r="Q2229" s="5" t="s">
        <v>30</v>
      </c>
      <c r="R2229" s="5"/>
      <c r="S2229" s="5"/>
    </row>
    <row r="2230" customFormat="1" spans="1:19">
      <c r="A2230" s="5">
        <v>2227</v>
      </c>
      <c r="B2230" s="5" t="s">
        <v>9010</v>
      </c>
      <c r="C2230" s="5"/>
      <c r="D2230" s="5" t="s">
        <v>358</v>
      </c>
      <c r="E2230" s="5" t="s">
        <v>9011</v>
      </c>
      <c r="F2230" s="5" t="s">
        <v>143</v>
      </c>
      <c r="G2230" s="5">
        <v>18</v>
      </c>
      <c r="H2230" s="5" t="s">
        <v>9012</v>
      </c>
      <c r="I2230" s="5" t="s">
        <v>9013</v>
      </c>
      <c r="J2230" s="5" t="s">
        <v>9014</v>
      </c>
      <c r="K2230" s="5" t="s">
        <v>27</v>
      </c>
      <c r="L2230" s="10">
        <v>44395</v>
      </c>
      <c r="M2230" s="5" t="s">
        <v>2747</v>
      </c>
      <c r="N2230" s="5"/>
      <c r="O2230" s="10"/>
      <c r="P2230" s="5"/>
      <c r="Q2230" s="5"/>
      <c r="R2230" s="5"/>
      <c r="S2230" s="5"/>
    </row>
    <row r="2231" customFormat="1" spans="1:19">
      <c r="A2231" s="5">
        <v>2228</v>
      </c>
      <c r="B2231" s="5" t="s">
        <v>9015</v>
      </c>
      <c r="C2231" s="5"/>
      <c r="D2231" s="5" t="s">
        <v>358</v>
      </c>
      <c r="E2231" s="5" t="s">
        <v>9016</v>
      </c>
      <c r="F2231" s="5" t="s">
        <v>24</v>
      </c>
      <c r="G2231" s="5">
        <v>17</v>
      </c>
      <c r="H2231" s="5" t="s">
        <v>9017</v>
      </c>
      <c r="I2231" s="5" t="s">
        <v>9018</v>
      </c>
      <c r="J2231" s="5">
        <v>18977894297</v>
      </c>
      <c r="K2231" s="5" t="s">
        <v>27</v>
      </c>
      <c r="L2231" s="10">
        <v>44396</v>
      </c>
      <c r="M2231" s="5" t="s">
        <v>4424</v>
      </c>
      <c r="N2231" s="5" t="s">
        <v>27</v>
      </c>
      <c r="O2231" s="10">
        <v>44421</v>
      </c>
      <c r="P2231" s="5" t="s">
        <v>4424</v>
      </c>
      <c r="Q2231" s="5"/>
      <c r="R2231" s="5"/>
      <c r="S2231" s="5"/>
    </row>
    <row r="2232" customFormat="1" spans="1:19">
      <c r="A2232" s="5">
        <v>2229</v>
      </c>
      <c r="B2232" s="5" t="s">
        <v>22423</v>
      </c>
      <c r="C2232" s="5"/>
      <c r="D2232" s="5" t="s">
        <v>358</v>
      </c>
      <c r="E2232" s="5" t="s">
        <v>6648</v>
      </c>
      <c r="F2232" s="5" t="s">
        <v>143</v>
      </c>
      <c r="G2232" s="5">
        <v>17</v>
      </c>
      <c r="H2232" s="5" t="s">
        <v>17799</v>
      </c>
      <c r="I2232" s="5" t="s">
        <v>22424</v>
      </c>
      <c r="J2232" s="5">
        <v>15777830026</v>
      </c>
      <c r="K2232" s="5"/>
      <c r="L2232" s="10"/>
      <c r="M2232" s="5"/>
      <c r="N2232" s="5"/>
      <c r="O2232" s="10"/>
      <c r="P2232" s="5"/>
      <c r="Q2232" s="5"/>
      <c r="R2232" s="5"/>
      <c r="S2232" s="5"/>
    </row>
    <row r="2233" customFormat="1" spans="1:19">
      <c r="A2233" s="5">
        <v>2230</v>
      </c>
      <c r="B2233" s="5" t="s">
        <v>9019</v>
      </c>
      <c r="C2233" s="5"/>
      <c r="D2233" s="5" t="s">
        <v>358</v>
      </c>
      <c r="E2233" s="5" t="s">
        <v>9020</v>
      </c>
      <c r="F2233" s="5" t="s">
        <v>24</v>
      </c>
      <c r="G2233" s="5">
        <v>16</v>
      </c>
      <c r="H2233" s="5" t="s">
        <v>9021</v>
      </c>
      <c r="I2233" s="5" t="s">
        <v>9022</v>
      </c>
      <c r="J2233" s="5">
        <v>18077898997</v>
      </c>
      <c r="K2233" s="5" t="s">
        <v>27</v>
      </c>
      <c r="L2233" s="10">
        <v>44409</v>
      </c>
      <c r="M2233" s="5" t="s">
        <v>1352</v>
      </c>
      <c r="N2233" s="5" t="s">
        <v>30</v>
      </c>
      <c r="O2233" s="10"/>
      <c r="P2233" s="5"/>
      <c r="Q2233" s="5"/>
      <c r="R2233" s="5"/>
      <c r="S2233" s="5"/>
    </row>
    <row r="2234" customFormat="1" spans="1:19">
      <c r="A2234" s="5">
        <v>2231</v>
      </c>
      <c r="B2234" s="5" t="s">
        <v>9023</v>
      </c>
      <c r="C2234" s="5"/>
      <c r="D2234" s="5" t="s">
        <v>358</v>
      </c>
      <c r="E2234" s="5" t="s">
        <v>9024</v>
      </c>
      <c r="F2234" s="5" t="s">
        <v>143</v>
      </c>
      <c r="G2234" s="5">
        <v>18</v>
      </c>
      <c r="H2234" s="5" t="s">
        <v>19298</v>
      </c>
      <c r="I2234" s="5" t="s">
        <v>9025</v>
      </c>
      <c r="J2234" s="5">
        <v>19976125242</v>
      </c>
      <c r="K2234" s="5" t="s">
        <v>27</v>
      </c>
      <c r="L2234" s="10">
        <v>44331</v>
      </c>
      <c r="M2234" s="5" t="s">
        <v>29</v>
      </c>
      <c r="N2234" s="5" t="s">
        <v>27</v>
      </c>
      <c r="O2234" s="10">
        <v>44366</v>
      </c>
      <c r="P2234" s="5" t="s">
        <v>28</v>
      </c>
      <c r="Q2234" s="5"/>
      <c r="R2234" s="5"/>
      <c r="S2234" s="5"/>
    </row>
    <row r="2235" customFormat="1" spans="1:19">
      <c r="A2235" s="5">
        <v>2232</v>
      </c>
      <c r="B2235" s="5" t="s">
        <v>9026</v>
      </c>
      <c r="C2235" s="5"/>
      <c r="D2235" s="5" t="s">
        <v>358</v>
      </c>
      <c r="E2235" s="5" t="s">
        <v>9027</v>
      </c>
      <c r="F2235" s="5" t="s">
        <v>24</v>
      </c>
      <c r="G2235" s="5">
        <v>21</v>
      </c>
      <c r="H2235" s="5" t="s">
        <v>664</v>
      </c>
      <c r="I2235" s="5" t="s">
        <v>9028</v>
      </c>
      <c r="J2235" s="5">
        <v>13878181951</v>
      </c>
      <c r="K2235" s="5" t="s">
        <v>27</v>
      </c>
      <c r="L2235" s="10">
        <v>44331</v>
      </c>
      <c r="M2235" s="5" t="s">
        <v>29</v>
      </c>
      <c r="N2235" s="5" t="s">
        <v>27</v>
      </c>
      <c r="O2235" s="10">
        <v>44366</v>
      </c>
      <c r="P2235" s="5" t="s">
        <v>28</v>
      </c>
      <c r="Q2235" s="5"/>
      <c r="R2235" s="5"/>
      <c r="S2235" s="5"/>
    </row>
    <row r="2236" customFormat="1" spans="1:19">
      <c r="A2236" s="5">
        <v>2233</v>
      </c>
      <c r="B2236" s="5" t="s">
        <v>9029</v>
      </c>
      <c r="C2236" s="5"/>
      <c r="D2236" s="5" t="s">
        <v>358</v>
      </c>
      <c r="E2236" s="5" t="s">
        <v>9030</v>
      </c>
      <c r="F2236" s="5" t="s">
        <v>143</v>
      </c>
      <c r="G2236" s="5">
        <v>18</v>
      </c>
      <c r="H2236" s="5" t="s">
        <v>19299</v>
      </c>
      <c r="I2236" s="5" t="s">
        <v>7113</v>
      </c>
      <c r="J2236" s="5">
        <v>18378899909</v>
      </c>
      <c r="K2236" s="5" t="s">
        <v>27</v>
      </c>
      <c r="L2236" s="10">
        <v>44391</v>
      </c>
      <c r="M2236" s="5" t="s">
        <v>28</v>
      </c>
      <c r="N2236" s="5"/>
      <c r="O2236" s="10"/>
      <c r="P2236" s="5"/>
      <c r="Q2236" s="5"/>
      <c r="R2236" s="5"/>
      <c r="S2236" s="5"/>
    </row>
    <row r="2237" customFormat="1" spans="1:19">
      <c r="A2237" s="5">
        <v>2234</v>
      </c>
      <c r="B2237" s="5" t="s">
        <v>9032</v>
      </c>
      <c r="C2237" s="5"/>
      <c r="D2237" s="5" t="s">
        <v>358</v>
      </c>
      <c r="E2237" s="5" t="s">
        <v>9033</v>
      </c>
      <c r="F2237" s="5" t="s">
        <v>143</v>
      </c>
      <c r="G2237" s="5">
        <v>17</v>
      </c>
      <c r="H2237" s="5" t="s">
        <v>17888</v>
      </c>
      <c r="I2237" s="5" t="s">
        <v>9035</v>
      </c>
      <c r="J2237" s="5" t="s">
        <v>9036</v>
      </c>
      <c r="K2237" s="5" t="s">
        <v>27</v>
      </c>
      <c r="L2237" s="10">
        <v>44396</v>
      </c>
      <c r="M2237" s="5" t="s">
        <v>2455</v>
      </c>
      <c r="N2237" s="5"/>
      <c r="O2237" s="10"/>
      <c r="P2237" s="5"/>
      <c r="Q2237" s="5"/>
      <c r="R2237" s="5"/>
      <c r="S2237" s="5"/>
    </row>
    <row r="2238" customFormat="1" spans="1:19">
      <c r="A2238" s="5">
        <v>2235</v>
      </c>
      <c r="B2238" s="5" t="s">
        <v>9037</v>
      </c>
      <c r="C2238" s="5"/>
      <c r="D2238" s="5" t="s">
        <v>358</v>
      </c>
      <c r="E2238" s="5" t="s">
        <v>9038</v>
      </c>
      <c r="F2238" s="5" t="s">
        <v>24</v>
      </c>
      <c r="G2238" s="5">
        <v>17</v>
      </c>
      <c r="H2238" s="5" t="s">
        <v>17889</v>
      </c>
      <c r="I2238" s="5" t="s">
        <v>9039</v>
      </c>
      <c r="J2238" s="5">
        <v>13788283559</v>
      </c>
      <c r="K2238" s="5" t="s">
        <v>27</v>
      </c>
      <c r="L2238" s="10">
        <v>44398</v>
      </c>
      <c r="M2238" s="5" t="s">
        <v>9040</v>
      </c>
      <c r="N2238" s="5" t="s">
        <v>30</v>
      </c>
      <c r="O2238" s="10"/>
      <c r="P2238" s="5"/>
      <c r="Q2238" s="5"/>
      <c r="R2238" s="5"/>
      <c r="S2238" s="5"/>
    </row>
    <row r="2239" customFormat="1" spans="1:19">
      <c r="A2239" s="5">
        <v>2236</v>
      </c>
      <c r="B2239" s="5" t="s">
        <v>9041</v>
      </c>
      <c r="C2239" s="5"/>
      <c r="D2239" s="5" t="s">
        <v>358</v>
      </c>
      <c r="E2239" s="5" t="s">
        <v>9042</v>
      </c>
      <c r="F2239" s="5" t="s">
        <v>143</v>
      </c>
      <c r="G2239" s="5">
        <v>17</v>
      </c>
      <c r="H2239" s="5" t="s">
        <v>17891</v>
      </c>
      <c r="I2239" s="5" t="s">
        <v>9044</v>
      </c>
      <c r="J2239" s="5">
        <v>17307781186</v>
      </c>
      <c r="K2239" s="5" t="s">
        <v>27</v>
      </c>
      <c r="L2239" s="10">
        <v>44394</v>
      </c>
      <c r="M2239" s="5" t="s">
        <v>2455</v>
      </c>
      <c r="N2239" s="5"/>
      <c r="O2239" s="10"/>
      <c r="P2239" s="5"/>
      <c r="Q2239" s="5"/>
      <c r="R2239" s="5"/>
      <c r="S2239" s="5"/>
    </row>
    <row r="2240" customFormat="1" spans="1:19">
      <c r="A2240" s="5">
        <v>2237</v>
      </c>
      <c r="B2240" s="5" t="s">
        <v>9045</v>
      </c>
      <c r="C2240" s="5"/>
      <c r="D2240" s="5" t="s">
        <v>358</v>
      </c>
      <c r="E2240" s="5" t="s">
        <v>9046</v>
      </c>
      <c r="F2240" s="5" t="s">
        <v>24</v>
      </c>
      <c r="G2240" s="5">
        <v>19</v>
      </c>
      <c r="H2240" s="5" t="s">
        <v>1375</v>
      </c>
      <c r="I2240" s="5" t="s">
        <v>9047</v>
      </c>
      <c r="J2240" s="5">
        <v>15078575661</v>
      </c>
      <c r="K2240" s="5" t="s">
        <v>27</v>
      </c>
      <c r="L2240" s="10">
        <v>44331</v>
      </c>
      <c r="M2240" s="5" t="s">
        <v>29</v>
      </c>
      <c r="N2240" s="5" t="s">
        <v>27</v>
      </c>
      <c r="O2240" s="10">
        <v>44366</v>
      </c>
      <c r="P2240" s="5" t="s">
        <v>28</v>
      </c>
      <c r="Q2240" s="5"/>
      <c r="R2240" s="5"/>
      <c r="S2240" s="5"/>
    </row>
    <row r="2241" customFormat="1" spans="1:19">
      <c r="A2241" s="5">
        <v>2238</v>
      </c>
      <c r="B2241" s="5" t="s">
        <v>9048</v>
      </c>
      <c r="C2241" s="5"/>
      <c r="D2241" s="5" t="s">
        <v>358</v>
      </c>
      <c r="E2241" s="5" t="s">
        <v>9049</v>
      </c>
      <c r="F2241" s="5" t="s">
        <v>143</v>
      </c>
      <c r="G2241" s="5">
        <v>18</v>
      </c>
      <c r="H2241" s="5" t="s">
        <v>8161</v>
      </c>
      <c r="I2241" s="5" t="s">
        <v>9050</v>
      </c>
      <c r="J2241" s="5">
        <v>18025935661</v>
      </c>
      <c r="K2241" s="5" t="s">
        <v>27</v>
      </c>
      <c r="L2241" s="10">
        <v>44331</v>
      </c>
      <c r="M2241" s="5" t="s">
        <v>29</v>
      </c>
      <c r="N2241" s="5" t="s">
        <v>27</v>
      </c>
      <c r="O2241" s="10">
        <v>44366</v>
      </c>
      <c r="P2241" s="5" t="s">
        <v>28</v>
      </c>
      <c r="Q2241" s="5"/>
      <c r="R2241" s="5"/>
      <c r="S2241" s="5"/>
    </row>
    <row r="2242" customFormat="1" spans="1:19">
      <c r="A2242" s="5">
        <v>2239</v>
      </c>
      <c r="B2242" s="5" t="s">
        <v>9051</v>
      </c>
      <c r="C2242" s="5"/>
      <c r="D2242" s="5" t="s">
        <v>358</v>
      </c>
      <c r="E2242" s="5" t="s">
        <v>9052</v>
      </c>
      <c r="F2242" s="5" t="s">
        <v>24</v>
      </c>
      <c r="G2242" s="5">
        <v>18</v>
      </c>
      <c r="H2242" s="5" t="s">
        <v>19300</v>
      </c>
      <c r="I2242" s="5" t="s">
        <v>9054</v>
      </c>
      <c r="J2242" s="5">
        <v>18176483196</v>
      </c>
      <c r="K2242" s="5" t="s">
        <v>27</v>
      </c>
      <c r="L2242" s="10">
        <v>44366</v>
      </c>
      <c r="M2242" s="5" t="s">
        <v>28</v>
      </c>
      <c r="N2242" s="5"/>
      <c r="O2242" s="10"/>
      <c r="P2242" s="5"/>
      <c r="Q2242" s="5"/>
      <c r="R2242" s="5"/>
      <c r="S2242" s="5"/>
    </row>
    <row r="2243" customFormat="1" spans="1:19">
      <c r="A2243" s="5">
        <v>2240</v>
      </c>
      <c r="B2243" s="5" t="s">
        <v>9055</v>
      </c>
      <c r="C2243" s="5"/>
      <c r="D2243" s="5" t="s">
        <v>358</v>
      </c>
      <c r="E2243" s="5" t="s">
        <v>9056</v>
      </c>
      <c r="F2243" s="5" t="s">
        <v>24</v>
      </c>
      <c r="G2243" s="5">
        <v>17</v>
      </c>
      <c r="H2243" s="5" t="s">
        <v>9057</v>
      </c>
      <c r="I2243" s="5" t="s">
        <v>9058</v>
      </c>
      <c r="J2243" s="5" t="s">
        <v>9059</v>
      </c>
      <c r="K2243" s="5" t="s">
        <v>27</v>
      </c>
      <c r="L2243" s="10">
        <v>44396</v>
      </c>
      <c r="M2243" s="5" t="s">
        <v>28</v>
      </c>
      <c r="N2243" s="5"/>
      <c r="O2243" s="10"/>
      <c r="P2243" s="5"/>
      <c r="Q2243" s="5"/>
      <c r="R2243" s="5"/>
      <c r="S2243" s="5"/>
    </row>
    <row r="2244" customFormat="1" spans="1:19">
      <c r="A2244" s="5">
        <v>2241</v>
      </c>
      <c r="B2244" s="5" t="s">
        <v>9060</v>
      </c>
      <c r="C2244" s="5"/>
      <c r="D2244" s="5" t="s">
        <v>358</v>
      </c>
      <c r="E2244" s="5" t="s">
        <v>9061</v>
      </c>
      <c r="F2244" s="5" t="s">
        <v>143</v>
      </c>
      <c r="G2244" s="5">
        <v>19</v>
      </c>
      <c r="H2244" s="5" t="s">
        <v>19301</v>
      </c>
      <c r="I2244" s="5" t="s">
        <v>9062</v>
      </c>
      <c r="J2244" s="5">
        <v>15360059099</v>
      </c>
      <c r="K2244" s="5" t="s">
        <v>27</v>
      </c>
      <c r="L2244" s="10">
        <v>44331</v>
      </c>
      <c r="M2244" s="5" t="s">
        <v>29</v>
      </c>
      <c r="N2244" s="5" t="s">
        <v>27</v>
      </c>
      <c r="O2244" s="10">
        <v>44366</v>
      </c>
      <c r="P2244" s="5" t="s">
        <v>28</v>
      </c>
      <c r="Q2244" s="5"/>
      <c r="R2244" s="5"/>
      <c r="S2244" s="5"/>
    </row>
    <row r="2245" customFormat="1" spans="1:19">
      <c r="A2245" s="5">
        <v>2242</v>
      </c>
      <c r="B2245" s="5" t="s">
        <v>9063</v>
      </c>
      <c r="C2245" s="5"/>
      <c r="D2245" s="5" t="s">
        <v>358</v>
      </c>
      <c r="E2245" s="5" t="s">
        <v>9064</v>
      </c>
      <c r="F2245" s="5" t="s">
        <v>24</v>
      </c>
      <c r="G2245" s="5">
        <v>17</v>
      </c>
      <c r="H2245" s="5" t="s">
        <v>17892</v>
      </c>
      <c r="I2245" s="5" t="s">
        <v>9066</v>
      </c>
      <c r="J2245" s="5">
        <v>18978754339</v>
      </c>
      <c r="K2245" s="5" t="s">
        <v>27</v>
      </c>
      <c r="L2245" s="10">
        <v>44396</v>
      </c>
      <c r="M2245" s="5" t="s">
        <v>185</v>
      </c>
      <c r="N2245" s="5"/>
      <c r="O2245" s="10"/>
      <c r="P2245" s="5"/>
      <c r="Q2245" s="5"/>
      <c r="R2245" s="5"/>
      <c r="S2245" s="5"/>
    </row>
    <row r="2246" customFormat="1" spans="1:19">
      <c r="A2246" s="5">
        <v>2243</v>
      </c>
      <c r="B2246" s="5" t="s">
        <v>9067</v>
      </c>
      <c r="C2246" s="5"/>
      <c r="D2246" s="5" t="s">
        <v>358</v>
      </c>
      <c r="E2246" s="5" t="s">
        <v>9068</v>
      </c>
      <c r="F2246" s="5" t="s">
        <v>24</v>
      </c>
      <c r="G2246" s="5">
        <v>17</v>
      </c>
      <c r="H2246" s="5" t="s">
        <v>9069</v>
      </c>
      <c r="I2246" s="5" t="s">
        <v>4347</v>
      </c>
      <c r="J2246" s="5">
        <v>13556911685</v>
      </c>
      <c r="K2246" s="5" t="s">
        <v>27</v>
      </c>
      <c r="L2246" s="10">
        <v>44397</v>
      </c>
      <c r="M2246" s="5" t="s">
        <v>8892</v>
      </c>
      <c r="N2246" s="5"/>
      <c r="O2246" s="10"/>
      <c r="P2246" s="5"/>
      <c r="Q2246" s="5"/>
      <c r="R2246" s="5"/>
      <c r="S2246" s="5"/>
    </row>
    <row r="2247" customFormat="1" spans="1:19">
      <c r="A2247" s="5">
        <v>2244</v>
      </c>
      <c r="B2247" s="5" t="s">
        <v>9070</v>
      </c>
      <c r="C2247" s="5"/>
      <c r="D2247" s="5" t="s">
        <v>358</v>
      </c>
      <c r="E2247" s="5" t="s">
        <v>9071</v>
      </c>
      <c r="F2247" s="5" t="s">
        <v>24</v>
      </c>
      <c r="G2247" s="5">
        <v>18</v>
      </c>
      <c r="H2247" s="5" t="s">
        <v>9072</v>
      </c>
      <c r="I2247" s="5" t="s">
        <v>6314</v>
      </c>
      <c r="J2247" s="5">
        <v>13307884978</v>
      </c>
      <c r="K2247" s="5" t="s">
        <v>27</v>
      </c>
      <c r="L2247" s="10">
        <v>44331</v>
      </c>
      <c r="M2247" s="5" t="s">
        <v>29</v>
      </c>
      <c r="N2247" s="5" t="s">
        <v>27</v>
      </c>
      <c r="O2247" s="10">
        <v>44366</v>
      </c>
      <c r="P2247" s="5" t="s">
        <v>28</v>
      </c>
      <c r="Q2247" s="5"/>
      <c r="R2247" s="5"/>
      <c r="S2247" s="5"/>
    </row>
    <row r="2248" customFormat="1" spans="1:19">
      <c r="A2248" s="5">
        <v>2245</v>
      </c>
      <c r="B2248" s="5" t="s">
        <v>9073</v>
      </c>
      <c r="C2248" s="5"/>
      <c r="D2248" s="5" t="s">
        <v>358</v>
      </c>
      <c r="E2248" s="5" t="s">
        <v>9074</v>
      </c>
      <c r="F2248" s="5" t="s">
        <v>24</v>
      </c>
      <c r="G2248" s="5">
        <v>17</v>
      </c>
      <c r="H2248" s="5" t="s">
        <v>4700</v>
      </c>
      <c r="I2248" s="5" t="s">
        <v>805</v>
      </c>
      <c r="J2248" s="5">
        <v>15078574658</v>
      </c>
      <c r="K2248" s="5" t="s">
        <v>27</v>
      </c>
      <c r="L2248" s="10">
        <v>44426</v>
      </c>
      <c r="M2248" s="5" t="s">
        <v>2172</v>
      </c>
      <c r="N2248" s="5" t="s">
        <v>27</v>
      </c>
      <c r="O2248" s="10"/>
      <c r="P2248" s="5"/>
      <c r="Q2248" s="5"/>
      <c r="R2248" s="5" t="s">
        <v>8371</v>
      </c>
      <c r="S2248" s="5"/>
    </row>
    <row r="2249" customFormat="1" spans="1:19">
      <c r="A2249" s="5">
        <v>2246</v>
      </c>
      <c r="B2249" s="5" t="s">
        <v>9075</v>
      </c>
      <c r="C2249" s="5"/>
      <c r="D2249" s="5" t="s">
        <v>358</v>
      </c>
      <c r="E2249" s="5" t="s">
        <v>9076</v>
      </c>
      <c r="F2249" s="5" t="s">
        <v>24</v>
      </c>
      <c r="G2249" s="5">
        <v>18</v>
      </c>
      <c r="H2249" s="5" t="s">
        <v>9077</v>
      </c>
      <c r="I2249" s="5" t="s">
        <v>9078</v>
      </c>
      <c r="J2249" s="5">
        <v>18878735736</v>
      </c>
      <c r="K2249" s="5" t="s">
        <v>27</v>
      </c>
      <c r="L2249" s="10">
        <v>44331</v>
      </c>
      <c r="M2249" s="5" t="s">
        <v>29</v>
      </c>
      <c r="N2249" s="5" t="s">
        <v>27</v>
      </c>
      <c r="O2249" s="10">
        <v>44366</v>
      </c>
      <c r="P2249" s="5" t="s">
        <v>28</v>
      </c>
      <c r="Q2249" s="5"/>
      <c r="R2249" s="5"/>
      <c r="S2249" s="5"/>
    </row>
    <row r="2250" customFormat="1" spans="1:19">
      <c r="A2250" s="5">
        <v>2247</v>
      </c>
      <c r="B2250" s="5" t="s">
        <v>9079</v>
      </c>
      <c r="C2250" s="5"/>
      <c r="D2250" s="5" t="s">
        <v>358</v>
      </c>
      <c r="E2250" s="5" t="s">
        <v>9080</v>
      </c>
      <c r="F2250" s="5" t="s">
        <v>24</v>
      </c>
      <c r="G2250" s="5">
        <v>20</v>
      </c>
      <c r="H2250" s="5" t="s">
        <v>8992</v>
      </c>
      <c r="I2250" s="5" t="s">
        <v>9081</v>
      </c>
      <c r="J2250" s="5">
        <v>19994566686</v>
      </c>
      <c r="K2250" s="5" t="s">
        <v>27</v>
      </c>
      <c r="L2250" s="10">
        <v>44331</v>
      </c>
      <c r="M2250" s="5" t="s">
        <v>29</v>
      </c>
      <c r="N2250" s="5" t="s">
        <v>27</v>
      </c>
      <c r="O2250" s="10">
        <v>44366</v>
      </c>
      <c r="P2250" s="5" t="s">
        <v>28</v>
      </c>
      <c r="Q2250" s="5"/>
      <c r="R2250" s="5"/>
      <c r="S2250" s="5"/>
    </row>
    <row r="2251" customFormat="1" spans="1:19">
      <c r="A2251" s="5">
        <v>2248</v>
      </c>
      <c r="B2251" s="5" t="s">
        <v>9082</v>
      </c>
      <c r="C2251" s="5"/>
      <c r="D2251" s="5" t="s">
        <v>358</v>
      </c>
      <c r="E2251" s="5" t="s">
        <v>8336</v>
      </c>
      <c r="F2251" s="5" t="s">
        <v>143</v>
      </c>
      <c r="G2251" s="5">
        <v>18</v>
      </c>
      <c r="H2251" s="5" t="s">
        <v>5329</v>
      </c>
      <c r="I2251" s="5" t="s">
        <v>9083</v>
      </c>
      <c r="J2251" s="5">
        <v>18138762843</v>
      </c>
      <c r="K2251" s="5" t="s">
        <v>27</v>
      </c>
      <c r="L2251" s="10">
        <v>44395</v>
      </c>
      <c r="M2251" s="5" t="s">
        <v>2747</v>
      </c>
      <c r="N2251" s="5"/>
      <c r="O2251" s="10"/>
      <c r="P2251" s="5"/>
      <c r="Q2251" s="5"/>
      <c r="R2251" s="5"/>
      <c r="S2251" s="5"/>
    </row>
    <row r="2252" customFormat="1" spans="1:19">
      <c r="A2252" s="5">
        <v>2249</v>
      </c>
      <c r="B2252" s="5" t="s">
        <v>9084</v>
      </c>
      <c r="C2252" s="5"/>
      <c r="D2252" s="5" t="s">
        <v>358</v>
      </c>
      <c r="E2252" s="5" t="s">
        <v>9085</v>
      </c>
      <c r="F2252" s="5" t="s">
        <v>143</v>
      </c>
      <c r="G2252" s="5">
        <v>17</v>
      </c>
      <c r="H2252" s="5" t="s">
        <v>17893</v>
      </c>
      <c r="I2252" s="5" t="s">
        <v>2982</v>
      </c>
      <c r="J2252" s="5">
        <v>18277870778</v>
      </c>
      <c r="K2252" s="5" t="s">
        <v>27</v>
      </c>
      <c r="L2252" s="10">
        <v>44398</v>
      </c>
      <c r="M2252" s="5" t="s">
        <v>8892</v>
      </c>
      <c r="N2252" s="5"/>
      <c r="O2252" s="10"/>
      <c r="P2252" s="5"/>
      <c r="Q2252" s="5"/>
      <c r="R2252" s="5"/>
      <c r="S2252" s="5"/>
    </row>
    <row r="2253" customFormat="1" spans="1:19">
      <c r="A2253" s="5">
        <v>2250</v>
      </c>
      <c r="B2253" s="5" t="s">
        <v>9087</v>
      </c>
      <c r="C2253" s="5"/>
      <c r="D2253" s="5" t="s">
        <v>358</v>
      </c>
      <c r="E2253" s="5" t="s">
        <v>9088</v>
      </c>
      <c r="F2253" s="5" t="s">
        <v>24</v>
      </c>
      <c r="G2253" s="5">
        <v>18</v>
      </c>
      <c r="H2253" s="5" t="s">
        <v>9089</v>
      </c>
      <c r="I2253" s="5" t="s">
        <v>9090</v>
      </c>
      <c r="J2253" s="5">
        <v>15814510771</v>
      </c>
      <c r="K2253" s="5" t="s">
        <v>27</v>
      </c>
      <c r="L2253" s="10">
        <v>44331</v>
      </c>
      <c r="M2253" s="5" t="s">
        <v>29</v>
      </c>
      <c r="N2253" s="5" t="s">
        <v>27</v>
      </c>
      <c r="O2253" s="10">
        <v>44366</v>
      </c>
      <c r="P2253" s="5" t="s">
        <v>28</v>
      </c>
      <c r="Q2253" s="5"/>
      <c r="R2253" s="5"/>
      <c r="S2253" s="5"/>
    </row>
    <row r="2254" customFormat="1" spans="1:19">
      <c r="A2254" s="5">
        <v>2251</v>
      </c>
      <c r="B2254" s="5" t="s">
        <v>9091</v>
      </c>
      <c r="C2254" s="5"/>
      <c r="D2254" s="5" t="s">
        <v>358</v>
      </c>
      <c r="E2254" s="5" t="s">
        <v>9092</v>
      </c>
      <c r="F2254" s="5" t="s">
        <v>143</v>
      </c>
      <c r="G2254" s="5">
        <v>17</v>
      </c>
      <c r="H2254" s="5" t="s">
        <v>17894</v>
      </c>
      <c r="I2254" s="5" t="s">
        <v>9093</v>
      </c>
      <c r="J2254" s="5">
        <v>13609745013</v>
      </c>
      <c r="K2254" s="5" t="s">
        <v>27</v>
      </c>
      <c r="L2254" s="10">
        <v>44411</v>
      </c>
      <c r="M2254" s="5" t="s">
        <v>139</v>
      </c>
      <c r="N2254" s="5"/>
      <c r="O2254" s="10"/>
      <c r="P2254" s="5"/>
      <c r="Q2254" s="5"/>
      <c r="R2254" s="5"/>
      <c r="S2254" s="5"/>
    </row>
    <row r="2255" customFormat="1" spans="1:19">
      <c r="A2255" s="5">
        <v>2252</v>
      </c>
      <c r="B2255" s="5" t="s">
        <v>9094</v>
      </c>
      <c r="C2255" s="5"/>
      <c r="D2255" s="5" t="s">
        <v>358</v>
      </c>
      <c r="E2255" s="5" t="s">
        <v>9095</v>
      </c>
      <c r="F2255" s="5" t="s">
        <v>143</v>
      </c>
      <c r="G2255" s="5">
        <v>17</v>
      </c>
      <c r="H2255" s="5" t="s">
        <v>17895</v>
      </c>
      <c r="I2255" s="5" t="s">
        <v>9096</v>
      </c>
      <c r="J2255" s="5">
        <v>17777939701</v>
      </c>
      <c r="K2255" s="5" t="s">
        <v>27</v>
      </c>
      <c r="L2255" s="10">
        <v>44395</v>
      </c>
      <c r="M2255" s="5" t="s">
        <v>28</v>
      </c>
      <c r="N2255" s="5"/>
      <c r="O2255" s="10"/>
      <c r="P2255" s="5"/>
      <c r="Q2255" s="5"/>
      <c r="R2255" s="5"/>
      <c r="S2255" s="5"/>
    </row>
    <row r="2256" customFormat="1" spans="1:19">
      <c r="A2256" s="5">
        <v>2253</v>
      </c>
      <c r="B2256" s="5" t="s">
        <v>9097</v>
      </c>
      <c r="C2256" s="5"/>
      <c r="D2256" s="5" t="s">
        <v>358</v>
      </c>
      <c r="E2256" s="5" t="s">
        <v>2357</v>
      </c>
      <c r="F2256" s="5" t="s">
        <v>143</v>
      </c>
      <c r="G2256" s="5">
        <v>21</v>
      </c>
      <c r="H2256" s="5" t="s">
        <v>9098</v>
      </c>
      <c r="I2256" s="5" t="s">
        <v>9099</v>
      </c>
      <c r="J2256" s="5">
        <v>13407753532</v>
      </c>
      <c r="K2256" s="5" t="s">
        <v>27</v>
      </c>
      <c r="L2256" s="10">
        <v>44397</v>
      </c>
      <c r="M2256" s="5" t="s">
        <v>8892</v>
      </c>
      <c r="N2256" s="5"/>
      <c r="O2256" s="10"/>
      <c r="P2256" s="5"/>
      <c r="Q2256" s="5"/>
      <c r="R2256" s="5"/>
      <c r="S2256" s="5"/>
    </row>
    <row r="2257" customFormat="1" spans="1:19">
      <c r="A2257" s="5">
        <v>2254</v>
      </c>
      <c r="B2257" s="5" t="s">
        <v>9100</v>
      </c>
      <c r="C2257" s="5"/>
      <c r="D2257" s="5" t="s">
        <v>358</v>
      </c>
      <c r="E2257" s="5" t="s">
        <v>9101</v>
      </c>
      <c r="F2257" s="5" t="s">
        <v>143</v>
      </c>
      <c r="G2257" s="5">
        <v>17</v>
      </c>
      <c r="H2257" s="5" t="s">
        <v>9102</v>
      </c>
      <c r="I2257" s="5" t="s">
        <v>9103</v>
      </c>
      <c r="J2257" s="5">
        <v>18877825175</v>
      </c>
      <c r="K2257" s="5" t="s">
        <v>27</v>
      </c>
      <c r="L2257" s="10">
        <v>44420</v>
      </c>
      <c r="M2257" s="5" t="s">
        <v>8892</v>
      </c>
      <c r="N2257" s="5"/>
      <c r="O2257" s="10"/>
      <c r="P2257" s="5"/>
      <c r="Q2257" s="5"/>
      <c r="R2257" s="5"/>
      <c r="S2257" s="5"/>
    </row>
    <row r="2258" customFormat="1" spans="1:19">
      <c r="A2258" s="5">
        <v>2255</v>
      </c>
      <c r="B2258" s="5" t="s">
        <v>9104</v>
      </c>
      <c r="C2258" s="5"/>
      <c r="D2258" s="5" t="s">
        <v>358</v>
      </c>
      <c r="E2258" s="5" t="s">
        <v>9105</v>
      </c>
      <c r="F2258" s="5" t="s">
        <v>143</v>
      </c>
      <c r="G2258" s="5">
        <v>17</v>
      </c>
      <c r="H2258" s="5" t="s">
        <v>794</v>
      </c>
      <c r="I2258" s="5" t="s">
        <v>9106</v>
      </c>
      <c r="J2258" s="5">
        <v>18376612410</v>
      </c>
      <c r="K2258" s="5" t="s">
        <v>30</v>
      </c>
      <c r="L2258" s="10"/>
      <c r="M2258" s="5"/>
      <c r="N2258" s="5"/>
      <c r="O2258" s="10"/>
      <c r="P2258" s="5"/>
      <c r="Q2258" s="5"/>
      <c r="R2258" s="5"/>
      <c r="S2258" s="5"/>
    </row>
    <row r="2259" customFormat="1" spans="1:19">
      <c r="A2259" s="5">
        <v>2256</v>
      </c>
      <c r="B2259" s="5" t="s">
        <v>9108</v>
      </c>
      <c r="C2259" s="5"/>
      <c r="D2259" s="5" t="s">
        <v>358</v>
      </c>
      <c r="E2259" s="5" t="s">
        <v>9109</v>
      </c>
      <c r="F2259" s="5" t="s">
        <v>143</v>
      </c>
      <c r="G2259" s="5">
        <v>17</v>
      </c>
      <c r="H2259" s="5" t="s">
        <v>17896</v>
      </c>
      <c r="I2259" s="5" t="s">
        <v>9111</v>
      </c>
      <c r="J2259" s="5">
        <v>13197680164</v>
      </c>
      <c r="K2259" s="5" t="s">
        <v>27</v>
      </c>
      <c r="L2259" s="10">
        <v>44394</v>
      </c>
      <c r="M2259" s="5" t="s">
        <v>28</v>
      </c>
      <c r="N2259" s="5"/>
      <c r="O2259" s="10"/>
      <c r="P2259" s="5"/>
      <c r="Q2259" s="5"/>
      <c r="R2259" s="5"/>
      <c r="S2259" s="5"/>
    </row>
    <row r="2260" customFormat="1" spans="1:19">
      <c r="A2260" s="5">
        <v>2257</v>
      </c>
      <c r="B2260" s="5" t="s">
        <v>9112</v>
      </c>
      <c r="C2260" s="5"/>
      <c r="D2260" s="5" t="s">
        <v>358</v>
      </c>
      <c r="E2260" s="5" t="s">
        <v>9113</v>
      </c>
      <c r="F2260" s="5" t="s">
        <v>24</v>
      </c>
      <c r="G2260" s="5">
        <v>17</v>
      </c>
      <c r="H2260" s="5" t="s">
        <v>9114</v>
      </c>
      <c r="I2260" s="5" t="s">
        <v>9115</v>
      </c>
      <c r="J2260" s="5" t="s">
        <v>9116</v>
      </c>
      <c r="K2260" s="5" t="s">
        <v>27</v>
      </c>
      <c r="L2260" s="10">
        <v>44396</v>
      </c>
      <c r="M2260" s="5" t="s">
        <v>9117</v>
      </c>
      <c r="N2260" s="5"/>
      <c r="O2260" s="10"/>
      <c r="P2260" s="5"/>
      <c r="Q2260" s="5"/>
      <c r="R2260" s="5"/>
      <c r="S2260" s="5"/>
    </row>
    <row r="2261" customFormat="1" spans="1:19">
      <c r="A2261" s="5">
        <v>2258</v>
      </c>
      <c r="B2261" s="5" t="s">
        <v>9118</v>
      </c>
      <c r="C2261" s="5"/>
      <c r="D2261" s="5" t="s">
        <v>358</v>
      </c>
      <c r="E2261" s="5" t="s">
        <v>9119</v>
      </c>
      <c r="F2261" s="5" t="s">
        <v>24</v>
      </c>
      <c r="G2261" s="5">
        <v>17</v>
      </c>
      <c r="H2261" s="5" t="s">
        <v>17897</v>
      </c>
      <c r="I2261" s="5" t="s">
        <v>7355</v>
      </c>
      <c r="J2261" s="5">
        <v>18776810981</v>
      </c>
      <c r="K2261" s="5" t="s">
        <v>27</v>
      </c>
      <c r="L2261" s="10">
        <v>44394</v>
      </c>
      <c r="M2261" s="5" t="s">
        <v>28</v>
      </c>
      <c r="N2261" s="5"/>
      <c r="O2261" s="10"/>
      <c r="P2261" s="5"/>
      <c r="Q2261" s="5"/>
      <c r="R2261" s="5" t="s">
        <v>8371</v>
      </c>
      <c r="S2261" s="5"/>
    </row>
    <row r="2262" customFormat="1" spans="1:19">
      <c r="A2262" s="5">
        <v>2259</v>
      </c>
      <c r="B2262" s="5" t="s">
        <v>9121</v>
      </c>
      <c r="C2262" s="5"/>
      <c r="D2262" s="5" t="s">
        <v>358</v>
      </c>
      <c r="E2262" s="5" t="s">
        <v>9122</v>
      </c>
      <c r="F2262" s="5" t="s">
        <v>143</v>
      </c>
      <c r="G2262" s="5">
        <v>18</v>
      </c>
      <c r="H2262" s="5" t="s">
        <v>9123</v>
      </c>
      <c r="I2262" s="5" t="s">
        <v>9124</v>
      </c>
      <c r="J2262" s="5">
        <v>13677780979</v>
      </c>
      <c r="K2262" s="5" t="s">
        <v>27</v>
      </c>
      <c r="L2262" s="10">
        <v>44331</v>
      </c>
      <c r="M2262" s="5" t="s">
        <v>29</v>
      </c>
      <c r="N2262" s="5" t="s">
        <v>27</v>
      </c>
      <c r="O2262" s="10">
        <v>44366</v>
      </c>
      <c r="P2262" s="5" t="s">
        <v>28</v>
      </c>
      <c r="Q2262" s="5"/>
      <c r="R2262" s="5"/>
      <c r="S2262" s="5"/>
    </row>
    <row r="2263" customFormat="1" spans="1:19">
      <c r="A2263" s="5">
        <v>2260</v>
      </c>
      <c r="B2263" s="5" t="s">
        <v>9125</v>
      </c>
      <c r="C2263" s="5"/>
      <c r="D2263" s="5" t="s">
        <v>358</v>
      </c>
      <c r="E2263" s="5" t="s">
        <v>9126</v>
      </c>
      <c r="F2263" s="5" t="s">
        <v>24</v>
      </c>
      <c r="G2263" s="5">
        <v>17</v>
      </c>
      <c r="H2263" s="5" t="s">
        <v>17898</v>
      </c>
      <c r="I2263" s="5" t="s">
        <v>9128</v>
      </c>
      <c r="J2263" s="5">
        <v>13557085360</v>
      </c>
      <c r="K2263" s="5" t="s">
        <v>27</v>
      </c>
      <c r="L2263" s="10">
        <v>44403</v>
      </c>
      <c r="M2263" s="5" t="s">
        <v>2455</v>
      </c>
      <c r="N2263" s="5" t="s">
        <v>27</v>
      </c>
      <c r="O2263" s="10"/>
      <c r="P2263" s="5"/>
      <c r="Q2263" s="5"/>
      <c r="R2263" s="5" t="s">
        <v>9129</v>
      </c>
      <c r="S2263" s="5"/>
    </row>
    <row r="2264" customFormat="1" spans="1:19">
      <c r="A2264" s="5">
        <v>2261</v>
      </c>
      <c r="B2264" s="5" t="s">
        <v>9130</v>
      </c>
      <c r="C2264" s="5"/>
      <c r="D2264" s="5" t="s">
        <v>358</v>
      </c>
      <c r="E2264" s="5" t="s">
        <v>9131</v>
      </c>
      <c r="F2264" s="5" t="s">
        <v>24</v>
      </c>
      <c r="G2264" s="5">
        <v>17</v>
      </c>
      <c r="H2264" s="5" t="s">
        <v>9132</v>
      </c>
      <c r="I2264" s="5" t="s">
        <v>2445</v>
      </c>
      <c r="J2264" s="5">
        <v>13481869066</v>
      </c>
      <c r="K2264" s="5" t="s">
        <v>27</v>
      </c>
      <c r="L2264" s="10">
        <v>44396</v>
      </c>
      <c r="M2264" s="5" t="s">
        <v>9133</v>
      </c>
      <c r="N2264" s="5" t="s">
        <v>27</v>
      </c>
      <c r="O2264" s="10">
        <v>44416</v>
      </c>
      <c r="P2264" s="5" t="s">
        <v>9133</v>
      </c>
      <c r="Q2264" s="5" t="s">
        <v>30</v>
      </c>
      <c r="R2264" s="5"/>
      <c r="S2264" s="5"/>
    </row>
    <row r="2265" customFormat="1" spans="1:19">
      <c r="A2265" s="5">
        <v>2262</v>
      </c>
      <c r="B2265" s="5" t="s">
        <v>9134</v>
      </c>
      <c r="C2265" s="5"/>
      <c r="D2265" s="5" t="s">
        <v>358</v>
      </c>
      <c r="E2265" s="5" t="s">
        <v>9135</v>
      </c>
      <c r="F2265" s="5" t="s">
        <v>143</v>
      </c>
      <c r="G2265" s="5">
        <v>19</v>
      </c>
      <c r="H2265" s="5" t="s">
        <v>17752</v>
      </c>
      <c r="I2265" s="5" t="s">
        <v>9136</v>
      </c>
      <c r="J2265" s="5">
        <v>19127014625</v>
      </c>
      <c r="K2265" s="5" t="s">
        <v>27</v>
      </c>
      <c r="L2265" s="10">
        <v>44331</v>
      </c>
      <c r="M2265" s="5" t="s">
        <v>29</v>
      </c>
      <c r="N2265" s="5" t="s">
        <v>27</v>
      </c>
      <c r="O2265" s="10">
        <v>44366</v>
      </c>
      <c r="P2265" s="5" t="s">
        <v>2455</v>
      </c>
      <c r="Q2265" s="5"/>
      <c r="R2265" s="5"/>
      <c r="S2265" s="5"/>
    </row>
    <row r="2266" customFormat="1" spans="1:19">
      <c r="A2266" s="5">
        <v>2263</v>
      </c>
      <c r="B2266" s="5" t="s">
        <v>9137</v>
      </c>
      <c r="C2266" s="5"/>
      <c r="D2266" s="5" t="s">
        <v>358</v>
      </c>
      <c r="E2266" s="5" t="s">
        <v>9138</v>
      </c>
      <c r="F2266" s="5" t="s">
        <v>24</v>
      </c>
      <c r="G2266" s="5">
        <v>17</v>
      </c>
      <c r="H2266" s="5" t="s">
        <v>17900</v>
      </c>
      <c r="I2266" s="5" t="s">
        <v>9139</v>
      </c>
      <c r="J2266" s="5">
        <v>19127175325</v>
      </c>
      <c r="K2266" s="5" t="s">
        <v>27</v>
      </c>
      <c r="L2266" s="10">
        <v>44418</v>
      </c>
      <c r="M2266" s="5" t="s">
        <v>9140</v>
      </c>
      <c r="N2266" s="5"/>
      <c r="O2266" s="10"/>
      <c r="P2266" s="5"/>
      <c r="Q2266" s="5"/>
      <c r="R2266" s="5"/>
      <c r="S2266" s="5"/>
    </row>
    <row r="2267" customFormat="1" spans="1:19">
      <c r="A2267" s="5">
        <v>2264</v>
      </c>
      <c r="B2267" s="5" t="s">
        <v>9141</v>
      </c>
      <c r="C2267" s="5"/>
      <c r="D2267" s="5" t="s">
        <v>358</v>
      </c>
      <c r="E2267" s="5" t="s">
        <v>9142</v>
      </c>
      <c r="F2267" s="5" t="s">
        <v>24</v>
      </c>
      <c r="G2267" s="5">
        <v>19</v>
      </c>
      <c r="H2267" s="5" t="s">
        <v>571</v>
      </c>
      <c r="I2267" s="5" t="s">
        <v>2904</v>
      </c>
      <c r="J2267" s="5">
        <v>18278865103</v>
      </c>
      <c r="K2267" s="5" t="s">
        <v>27</v>
      </c>
      <c r="L2267" s="10">
        <v>44331</v>
      </c>
      <c r="M2267" s="5" t="s">
        <v>29</v>
      </c>
      <c r="N2267" s="5" t="s">
        <v>27</v>
      </c>
      <c r="O2267" s="10">
        <v>44366</v>
      </c>
      <c r="P2267" s="5" t="s">
        <v>28</v>
      </c>
      <c r="Q2267" s="5"/>
      <c r="R2267" s="5"/>
      <c r="S2267" s="5"/>
    </row>
    <row r="2268" customFormat="1" spans="1:19">
      <c r="A2268" s="5">
        <v>2265</v>
      </c>
      <c r="B2268" s="5" t="s">
        <v>9143</v>
      </c>
      <c r="C2268" s="5"/>
      <c r="D2268" s="5" t="s">
        <v>363</v>
      </c>
      <c r="E2268" s="5" t="s">
        <v>9144</v>
      </c>
      <c r="F2268" s="5" t="s">
        <v>143</v>
      </c>
      <c r="G2268" s="5">
        <v>18</v>
      </c>
      <c r="H2268" s="5" t="s">
        <v>9145</v>
      </c>
      <c r="I2268" s="5" t="s">
        <v>9146</v>
      </c>
      <c r="J2268" s="5">
        <v>15277859077</v>
      </c>
      <c r="K2268" s="5" t="s">
        <v>27</v>
      </c>
      <c r="L2268" s="10">
        <v>44395</v>
      </c>
      <c r="M2268" s="5" t="s">
        <v>2172</v>
      </c>
      <c r="N2268" s="5" t="s">
        <v>30</v>
      </c>
      <c r="O2268" s="10"/>
      <c r="P2268" s="5"/>
      <c r="Q2268" s="5" t="s">
        <v>30</v>
      </c>
      <c r="R2268" s="5"/>
      <c r="S2268" s="5"/>
    </row>
    <row r="2269" customFormat="1" spans="1:19">
      <c r="A2269" s="5">
        <v>2266</v>
      </c>
      <c r="B2269" s="5" t="s">
        <v>9147</v>
      </c>
      <c r="C2269" s="5"/>
      <c r="D2269" s="5" t="s">
        <v>363</v>
      </c>
      <c r="E2269" s="5" t="s">
        <v>9148</v>
      </c>
      <c r="F2269" s="5" t="s">
        <v>24</v>
      </c>
      <c r="G2269" s="5">
        <v>18</v>
      </c>
      <c r="H2269" s="5" t="s">
        <v>9994</v>
      </c>
      <c r="I2269" s="5" t="s">
        <v>9150</v>
      </c>
      <c r="J2269" s="5">
        <v>13925873650</v>
      </c>
      <c r="K2269" s="5" t="s">
        <v>27</v>
      </c>
      <c r="L2269" s="10">
        <v>44338</v>
      </c>
      <c r="M2269" s="5" t="s">
        <v>2172</v>
      </c>
      <c r="N2269" s="5" t="s">
        <v>27</v>
      </c>
      <c r="O2269" s="10">
        <v>44366</v>
      </c>
      <c r="P2269" s="5" t="s">
        <v>2172</v>
      </c>
      <c r="Q2269" s="5" t="s">
        <v>30</v>
      </c>
      <c r="R2269" s="5"/>
      <c r="S2269" s="5"/>
    </row>
    <row r="2270" customFormat="1" spans="1:19">
      <c r="A2270" s="5">
        <v>2267</v>
      </c>
      <c r="B2270" s="5" t="s">
        <v>9151</v>
      </c>
      <c r="C2270" s="5"/>
      <c r="D2270" s="5" t="s">
        <v>363</v>
      </c>
      <c r="E2270" s="5" t="s">
        <v>9152</v>
      </c>
      <c r="F2270" s="5" t="s">
        <v>143</v>
      </c>
      <c r="G2270" s="5">
        <v>18</v>
      </c>
      <c r="H2270" s="5" t="s">
        <v>17895</v>
      </c>
      <c r="I2270" s="5" t="s">
        <v>9153</v>
      </c>
      <c r="J2270" s="5">
        <v>19978429865</v>
      </c>
      <c r="K2270" s="5" t="s">
        <v>27</v>
      </c>
      <c r="L2270" s="10">
        <v>44331</v>
      </c>
      <c r="M2270" s="5" t="s">
        <v>3785</v>
      </c>
      <c r="N2270" s="5" t="s">
        <v>27</v>
      </c>
      <c r="O2270" s="10">
        <v>44366</v>
      </c>
      <c r="P2270" s="5" t="s">
        <v>2172</v>
      </c>
      <c r="Q2270" s="5" t="s">
        <v>30</v>
      </c>
      <c r="R2270" s="5"/>
      <c r="S2270" s="5"/>
    </row>
    <row r="2271" customFormat="1" spans="1:19">
      <c r="A2271" s="5">
        <v>2268</v>
      </c>
      <c r="B2271" s="5" t="s">
        <v>9154</v>
      </c>
      <c r="C2271" s="5"/>
      <c r="D2271" s="5" t="s">
        <v>363</v>
      </c>
      <c r="E2271" s="5" t="s">
        <v>9155</v>
      </c>
      <c r="F2271" s="5" t="s">
        <v>143</v>
      </c>
      <c r="G2271" s="5">
        <v>15</v>
      </c>
      <c r="H2271" s="5" t="s">
        <v>4142</v>
      </c>
      <c r="I2271" s="5" t="s">
        <v>9156</v>
      </c>
      <c r="J2271" s="5">
        <v>18286431398</v>
      </c>
      <c r="K2271" s="5" t="s">
        <v>27</v>
      </c>
      <c r="L2271" s="10">
        <v>44396</v>
      </c>
      <c r="M2271" s="5" t="s">
        <v>133</v>
      </c>
      <c r="N2271" s="5" t="s">
        <v>30</v>
      </c>
      <c r="O2271" s="10"/>
      <c r="P2271" s="5"/>
      <c r="Q2271" s="5" t="s">
        <v>30</v>
      </c>
      <c r="R2271" s="5"/>
      <c r="S2271" s="5"/>
    </row>
    <row r="2272" customFormat="1" spans="1:19">
      <c r="A2272" s="5">
        <v>2269</v>
      </c>
      <c r="B2272" s="5" t="s">
        <v>9157</v>
      </c>
      <c r="C2272" s="5"/>
      <c r="D2272" s="5" t="s">
        <v>363</v>
      </c>
      <c r="E2272" s="5" t="s">
        <v>9158</v>
      </c>
      <c r="F2272" s="5" t="s">
        <v>143</v>
      </c>
      <c r="G2272" s="5">
        <v>16</v>
      </c>
      <c r="H2272" s="5" t="s">
        <v>9159</v>
      </c>
      <c r="I2272" s="5" t="s">
        <v>9160</v>
      </c>
      <c r="J2272" s="5">
        <v>15177890578</v>
      </c>
      <c r="K2272" s="5" t="s">
        <v>27</v>
      </c>
      <c r="L2272" s="10">
        <v>44394</v>
      </c>
      <c r="M2272" s="5" t="s">
        <v>2455</v>
      </c>
      <c r="N2272" s="5" t="s">
        <v>30</v>
      </c>
      <c r="O2272" s="10"/>
      <c r="P2272" s="5"/>
      <c r="Q2272" s="5" t="s">
        <v>30</v>
      </c>
      <c r="R2272" s="5"/>
      <c r="S2272" s="5"/>
    </row>
    <row r="2273" customFormat="1" spans="1:19">
      <c r="A2273" s="5">
        <v>2270</v>
      </c>
      <c r="B2273" s="5" t="s">
        <v>9161</v>
      </c>
      <c r="C2273" s="5"/>
      <c r="D2273" s="5" t="s">
        <v>363</v>
      </c>
      <c r="E2273" s="5" t="s">
        <v>9162</v>
      </c>
      <c r="F2273" s="5" t="s">
        <v>143</v>
      </c>
      <c r="G2273" s="5">
        <v>16</v>
      </c>
      <c r="H2273" s="5" t="s">
        <v>1543</v>
      </c>
      <c r="I2273" s="5" t="s">
        <v>4197</v>
      </c>
      <c r="J2273" s="5">
        <v>19148601198</v>
      </c>
      <c r="K2273" s="5" t="s">
        <v>27</v>
      </c>
      <c r="L2273" s="10">
        <v>44394</v>
      </c>
      <c r="M2273" s="5" t="s">
        <v>8185</v>
      </c>
      <c r="N2273" s="5" t="s">
        <v>30</v>
      </c>
      <c r="O2273" s="10"/>
      <c r="P2273" s="5"/>
      <c r="Q2273" s="5" t="s">
        <v>30</v>
      </c>
      <c r="R2273" s="5"/>
      <c r="S2273" s="5"/>
    </row>
    <row r="2274" customFormat="1" spans="1:19">
      <c r="A2274" s="5">
        <v>2271</v>
      </c>
      <c r="B2274" s="5" t="s">
        <v>9163</v>
      </c>
      <c r="C2274" s="5"/>
      <c r="D2274" s="5" t="s">
        <v>363</v>
      </c>
      <c r="E2274" s="5" t="s">
        <v>9164</v>
      </c>
      <c r="F2274" s="5" t="s">
        <v>143</v>
      </c>
      <c r="G2274" s="5">
        <v>18</v>
      </c>
      <c r="H2274" s="5" t="s">
        <v>19211</v>
      </c>
      <c r="I2274" s="5" t="s">
        <v>9165</v>
      </c>
      <c r="J2274" s="5" t="s">
        <v>9166</v>
      </c>
      <c r="K2274" s="5" t="s">
        <v>27</v>
      </c>
      <c r="L2274" s="10">
        <v>44331</v>
      </c>
      <c r="M2274" s="5" t="s">
        <v>2455</v>
      </c>
      <c r="N2274" s="5" t="s">
        <v>27</v>
      </c>
      <c r="O2274" s="10">
        <v>44001</v>
      </c>
      <c r="P2274" s="5" t="s">
        <v>2455</v>
      </c>
      <c r="Q2274" s="5" t="s">
        <v>30</v>
      </c>
      <c r="R2274" s="5"/>
      <c r="S2274" s="5"/>
    </row>
    <row r="2275" customFormat="1" spans="1:19">
      <c r="A2275" s="5">
        <v>2272</v>
      </c>
      <c r="B2275" s="5" t="s">
        <v>9167</v>
      </c>
      <c r="C2275" s="5"/>
      <c r="D2275" s="5" t="s">
        <v>363</v>
      </c>
      <c r="E2275" s="5" t="s">
        <v>9168</v>
      </c>
      <c r="F2275" s="5" t="s">
        <v>143</v>
      </c>
      <c r="G2275" s="5">
        <v>17</v>
      </c>
      <c r="H2275" s="5" t="s">
        <v>9169</v>
      </c>
      <c r="I2275" s="5" t="s">
        <v>7282</v>
      </c>
      <c r="J2275" s="5">
        <v>18176138481</v>
      </c>
      <c r="K2275" s="5" t="s">
        <v>30</v>
      </c>
      <c r="L2275" s="10"/>
      <c r="M2275" s="5"/>
      <c r="N2275" s="5"/>
      <c r="O2275" s="10"/>
      <c r="P2275" s="5"/>
      <c r="Q2275" s="5"/>
      <c r="R2275" s="5"/>
      <c r="S2275" s="5" t="s">
        <v>9170</v>
      </c>
    </row>
    <row r="2276" customFormat="1" spans="1:19">
      <c r="A2276" s="5">
        <v>2273</v>
      </c>
      <c r="B2276" s="5" t="s">
        <v>9171</v>
      </c>
      <c r="C2276" s="5"/>
      <c r="D2276" s="5" t="s">
        <v>363</v>
      </c>
      <c r="E2276" s="5" t="s">
        <v>9172</v>
      </c>
      <c r="F2276" s="5" t="s">
        <v>24</v>
      </c>
      <c r="G2276" s="5">
        <v>16</v>
      </c>
      <c r="H2276" s="5" t="s">
        <v>17702</v>
      </c>
      <c r="I2276" s="5" t="s">
        <v>9173</v>
      </c>
      <c r="J2276" s="5">
        <v>18507885382</v>
      </c>
      <c r="K2276" s="5" t="s">
        <v>27</v>
      </c>
      <c r="L2276" s="10">
        <v>44394</v>
      </c>
      <c r="M2276" s="5" t="s">
        <v>9174</v>
      </c>
      <c r="N2276" s="5" t="s">
        <v>27</v>
      </c>
      <c r="O2276" s="10">
        <v>44416</v>
      </c>
      <c r="P2276" s="5" t="s">
        <v>9175</v>
      </c>
      <c r="Q2276" s="5" t="s">
        <v>30</v>
      </c>
      <c r="R2276" s="5"/>
      <c r="S2276" s="5"/>
    </row>
    <row r="2277" customFormat="1" spans="1:19">
      <c r="A2277" s="5">
        <v>2274</v>
      </c>
      <c r="B2277" s="5" t="s">
        <v>9176</v>
      </c>
      <c r="C2277" s="5"/>
      <c r="D2277" s="5" t="s">
        <v>363</v>
      </c>
      <c r="E2277" s="5" t="s">
        <v>9177</v>
      </c>
      <c r="F2277" s="5" t="s">
        <v>143</v>
      </c>
      <c r="G2277" s="5">
        <v>19</v>
      </c>
      <c r="H2277" s="5" t="s">
        <v>25972</v>
      </c>
      <c r="I2277" s="5" t="s">
        <v>9179</v>
      </c>
      <c r="J2277" s="5">
        <v>15296077381</v>
      </c>
      <c r="K2277" s="5" t="s">
        <v>27</v>
      </c>
      <c r="L2277" s="10">
        <v>44331</v>
      </c>
      <c r="M2277" s="5" t="s">
        <v>29</v>
      </c>
      <c r="N2277" s="5" t="s">
        <v>27</v>
      </c>
      <c r="O2277" s="10">
        <v>44366</v>
      </c>
      <c r="P2277" s="5" t="s">
        <v>3785</v>
      </c>
      <c r="Q2277" s="5" t="s">
        <v>30</v>
      </c>
      <c r="R2277" s="5"/>
      <c r="S2277" s="5"/>
    </row>
    <row r="2278" customFormat="1" spans="1:19">
      <c r="A2278" s="5">
        <v>2275</v>
      </c>
      <c r="B2278" s="5" t="s">
        <v>9180</v>
      </c>
      <c r="C2278" s="5"/>
      <c r="D2278" s="5" t="s">
        <v>363</v>
      </c>
      <c r="E2278" s="5" t="s">
        <v>9181</v>
      </c>
      <c r="F2278" s="5" t="s">
        <v>143</v>
      </c>
      <c r="G2278" s="5">
        <v>17</v>
      </c>
      <c r="H2278" s="5" t="s">
        <v>9182</v>
      </c>
      <c r="I2278" s="5" t="s">
        <v>9183</v>
      </c>
      <c r="J2278" s="5">
        <v>13557181648</v>
      </c>
      <c r="K2278" s="5" t="s">
        <v>27</v>
      </c>
      <c r="L2278" s="10">
        <v>44395</v>
      </c>
      <c r="M2278" s="5" t="s">
        <v>8185</v>
      </c>
      <c r="N2278" s="5" t="s">
        <v>30</v>
      </c>
      <c r="O2278" s="10"/>
      <c r="P2278" s="5"/>
      <c r="Q2278" s="5" t="s">
        <v>30</v>
      </c>
      <c r="R2278" s="5"/>
      <c r="S2278" s="5"/>
    </row>
    <row r="2279" customFormat="1" spans="1:19">
      <c r="A2279" s="5">
        <v>2276</v>
      </c>
      <c r="B2279" s="5" t="s">
        <v>9184</v>
      </c>
      <c r="C2279" s="5"/>
      <c r="D2279" s="5" t="s">
        <v>363</v>
      </c>
      <c r="E2279" s="5" t="s">
        <v>9185</v>
      </c>
      <c r="F2279" s="5" t="s">
        <v>24</v>
      </c>
      <c r="G2279" s="5">
        <v>17</v>
      </c>
      <c r="H2279" s="5" t="s">
        <v>17709</v>
      </c>
      <c r="I2279" s="5" t="s">
        <v>9186</v>
      </c>
      <c r="J2279" s="5">
        <v>18877846616</v>
      </c>
      <c r="K2279" s="5" t="s">
        <v>27</v>
      </c>
      <c r="L2279" s="10">
        <v>44395</v>
      </c>
      <c r="M2279" s="5" t="s">
        <v>8185</v>
      </c>
      <c r="N2279" s="5" t="s">
        <v>30</v>
      </c>
      <c r="O2279" s="10"/>
      <c r="P2279" s="5"/>
      <c r="Q2279" s="5" t="s">
        <v>30</v>
      </c>
      <c r="R2279" s="5"/>
      <c r="S2279" s="5"/>
    </row>
    <row r="2280" customFormat="1" spans="1:19">
      <c r="A2280" s="5">
        <v>2277</v>
      </c>
      <c r="B2280" s="5" t="s">
        <v>9187</v>
      </c>
      <c r="C2280" s="5"/>
      <c r="D2280" s="5" t="s">
        <v>363</v>
      </c>
      <c r="E2280" s="5" t="s">
        <v>9188</v>
      </c>
      <c r="F2280" s="5" t="s">
        <v>143</v>
      </c>
      <c r="G2280" s="5">
        <v>17</v>
      </c>
      <c r="H2280" s="5" t="s">
        <v>9189</v>
      </c>
      <c r="I2280" s="5" t="s">
        <v>9190</v>
      </c>
      <c r="J2280" s="5">
        <v>15277895243</v>
      </c>
      <c r="K2280" s="5" t="s">
        <v>27</v>
      </c>
      <c r="L2280" s="10">
        <v>44394</v>
      </c>
      <c r="M2280" s="5" t="s">
        <v>2172</v>
      </c>
      <c r="N2280" s="5" t="s">
        <v>30</v>
      </c>
      <c r="O2280" s="10"/>
      <c r="P2280" s="5"/>
      <c r="Q2280" s="5" t="s">
        <v>30</v>
      </c>
      <c r="R2280" s="5"/>
      <c r="S2280" s="5"/>
    </row>
    <row r="2281" customFormat="1" spans="1:19">
      <c r="A2281" s="5">
        <v>2278</v>
      </c>
      <c r="B2281" s="5" t="s">
        <v>9191</v>
      </c>
      <c r="C2281" s="5"/>
      <c r="D2281" s="5" t="s">
        <v>363</v>
      </c>
      <c r="E2281" s="5" t="s">
        <v>3839</v>
      </c>
      <c r="F2281" s="5" t="s">
        <v>24</v>
      </c>
      <c r="G2281" s="5">
        <v>18</v>
      </c>
      <c r="H2281" s="5" t="s">
        <v>9192</v>
      </c>
      <c r="I2281" s="5" t="s">
        <v>9193</v>
      </c>
      <c r="J2281" s="5">
        <v>18177946350</v>
      </c>
      <c r="K2281" s="5" t="s">
        <v>27</v>
      </c>
      <c r="L2281" s="10">
        <v>44338</v>
      </c>
      <c r="M2281" s="5" t="s">
        <v>2172</v>
      </c>
      <c r="N2281" s="5" t="s">
        <v>27</v>
      </c>
      <c r="O2281" s="10">
        <v>44366</v>
      </c>
      <c r="P2281" s="5" t="s">
        <v>2172</v>
      </c>
      <c r="Q2281" s="5" t="s">
        <v>30</v>
      </c>
      <c r="R2281" s="5"/>
      <c r="S2281" s="5"/>
    </row>
    <row r="2282" customFormat="1" spans="1:19">
      <c r="A2282" s="5">
        <v>2279</v>
      </c>
      <c r="B2282" s="5" t="s">
        <v>9194</v>
      </c>
      <c r="C2282" s="5"/>
      <c r="D2282" s="5" t="s">
        <v>363</v>
      </c>
      <c r="E2282" s="5" t="s">
        <v>9195</v>
      </c>
      <c r="F2282" s="5" t="s">
        <v>24</v>
      </c>
      <c r="G2282" s="5">
        <v>17</v>
      </c>
      <c r="H2282" s="5" t="s">
        <v>17903</v>
      </c>
      <c r="I2282" s="5" t="s">
        <v>2445</v>
      </c>
      <c r="J2282" s="5">
        <v>13557085306</v>
      </c>
      <c r="K2282" s="5" t="s">
        <v>27</v>
      </c>
      <c r="L2282" s="10">
        <v>44394</v>
      </c>
      <c r="M2282" s="5" t="s">
        <v>9197</v>
      </c>
      <c r="N2282" s="5" t="s">
        <v>30</v>
      </c>
      <c r="O2282" s="10"/>
      <c r="P2282" s="5"/>
      <c r="Q2282" s="5" t="s">
        <v>30</v>
      </c>
      <c r="R2282" s="5"/>
      <c r="S2282" s="5"/>
    </row>
    <row r="2283" customFormat="1" spans="1:19">
      <c r="A2283" s="5">
        <v>2280</v>
      </c>
      <c r="B2283" s="5" t="s">
        <v>9198</v>
      </c>
      <c r="C2283" s="5"/>
      <c r="D2283" s="5" t="s">
        <v>363</v>
      </c>
      <c r="E2283" s="17" t="s">
        <v>9199</v>
      </c>
      <c r="F2283" s="17" t="s">
        <v>24</v>
      </c>
      <c r="G2283" s="17">
        <v>18</v>
      </c>
      <c r="H2283" s="17" t="s">
        <v>9200</v>
      </c>
      <c r="I2283" s="17" t="s">
        <v>9201</v>
      </c>
      <c r="J2283" s="17" t="s">
        <v>9202</v>
      </c>
      <c r="K2283" s="17" t="s">
        <v>27</v>
      </c>
      <c r="L2283" s="18">
        <v>44353</v>
      </c>
      <c r="M2283" s="17" t="s">
        <v>3785</v>
      </c>
      <c r="N2283" s="17" t="s">
        <v>27</v>
      </c>
      <c r="O2283" s="18">
        <v>44375</v>
      </c>
      <c r="P2283" s="17" t="s">
        <v>3785</v>
      </c>
      <c r="Q2283" s="17" t="s">
        <v>30</v>
      </c>
      <c r="R2283" s="17"/>
      <c r="S2283" s="17"/>
    </row>
    <row r="2284" customFormat="1" spans="1:19">
      <c r="A2284" s="5">
        <v>2281</v>
      </c>
      <c r="B2284" s="5" t="s">
        <v>9203</v>
      </c>
      <c r="C2284" s="5"/>
      <c r="D2284" s="5" t="s">
        <v>363</v>
      </c>
      <c r="E2284" s="5" t="s">
        <v>9204</v>
      </c>
      <c r="F2284" s="5" t="s">
        <v>143</v>
      </c>
      <c r="G2284" s="5">
        <v>16</v>
      </c>
      <c r="H2284" s="5" t="s">
        <v>4714</v>
      </c>
      <c r="I2284" s="5" t="s">
        <v>9205</v>
      </c>
      <c r="J2284" s="5">
        <v>15878687903</v>
      </c>
      <c r="K2284" s="5" t="s">
        <v>27</v>
      </c>
      <c r="L2284" s="10">
        <v>44394</v>
      </c>
      <c r="M2284" s="5" t="s">
        <v>2172</v>
      </c>
      <c r="N2284" s="5" t="s">
        <v>30</v>
      </c>
      <c r="O2284" s="10"/>
      <c r="P2284" s="5"/>
      <c r="Q2284" s="5" t="s">
        <v>30</v>
      </c>
      <c r="R2284" s="5"/>
      <c r="S2284" s="5"/>
    </row>
    <row r="2285" customFormat="1" spans="1:19">
      <c r="A2285" s="5">
        <v>2282</v>
      </c>
      <c r="B2285" s="5" t="s">
        <v>9206</v>
      </c>
      <c r="C2285" s="5"/>
      <c r="D2285" s="5" t="s">
        <v>363</v>
      </c>
      <c r="E2285" s="5" t="s">
        <v>3438</v>
      </c>
      <c r="F2285" s="5" t="s">
        <v>24</v>
      </c>
      <c r="G2285" s="5">
        <v>18</v>
      </c>
      <c r="H2285" s="5" t="s">
        <v>9207</v>
      </c>
      <c r="I2285" s="5" t="s">
        <v>9208</v>
      </c>
      <c r="J2285" s="5">
        <v>15878685636</v>
      </c>
      <c r="K2285" s="5" t="s">
        <v>27</v>
      </c>
      <c r="L2285" s="10">
        <v>44331</v>
      </c>
      <c r="M2285" s="5" t="s">
        <v>3785</v>
      </c>
      <c r="N2285" s="5" t="s">
        <v>27</v>
      </c>
      <c r="O2285" s="10">
        <v>44366</v>
      </c>
      <c r="P2285" s="5" t="s">
        <v>2172</v>
      </c>
      <c r="Q2285" s="5" t="s">
        <v>30</v>
      </c>
      <c r="R2285" s="5"/>
      <c r="S2285" s="5"/>
    </row>
    <row r="2286" customFormat="1" spans="1:19">
      <c r="A2286" s="5">
        <v>2283</v>
      </c>
      <c r="B2286" s="5" t="s">
        <v>9209</v>
      </c>
      <c r="C2286" s="5"/>
      <c r="D2286" s="5" t="s">
        <v>363</v>
      </c>
      <c r="E2286" s="5" t="s">
        <v>9210</v>
      </c>
      <c r="F2286" s="5" t="s">
        <v>143</v>
      </c>
      <c r="G2286" s="5">
        <v>19</v>
      </c>
      <c r="H2286" s="5" t="s">
        <v>9211</v>
      </c>
      <c r="I2286" s="5" t="s">
        <v>9212</v>
      </c>
      <c r="J2286" s="5">
        <v>19977827427</v>
      </c>
      <c r="K2286" s="5" t="s">
        <v>27</v>
      </c>
      <c r="L2286" s="10">
        <v>44331</v>
      </c>
      <c r="M2286" s="5" t="s">
        <v>3785</v>
      </c>
      <c r="N2286" s="5" t="s">
        <v>27</v>
      </c>
      <c r="O2286" s="10">
        <v>44366</v>
      </c>
      <c r="P2286" s="5" t="s">
        <v>2172</v>
      </c>
      <c r="Q2286" s="5" t="s">
        <v>30</v>
      </c>
      <c r="R2286" s="5"/>
      <c r="S2286" s="5"/>
    </row>
    <row r="2287" customFormat="1" spans="1:19">
      <c r="A2287" s="5">
        <v>2284</v>
      </c>
      <c r="B2287" s="5" t="s">
        <v>9213</v>
      </c>
      <c r="C2287" s="5"/>
      <c r="D2287" s="5" t="s">
        <v>363</v>
      </c>
      <c r="E2287" s="5" t="s">
        <v>9214</v>
      </c>
      <c r="F2287" s="5" t="s">
        <v>24</v>
      </c>
      <c r="G2287" s="5">
        <v>17</v>
      </c>
      <c r="H2287" s="5" t="s">
        <v>17904</v>
      </c>
      <c r="I2287" s="5" t="s">
        <v>9216</v>
      </c>
      <c r="J2287" s="5" t="s">
        <v>9217</v>
      </c>
      <c r="K2287" s="5" t="s">
        <v>27</v>
      </c>
      <c r="L2287" s="10">
        <v>44394</v>
      </c>
      <c r="M2287" s="5" t="s">
        <v>9197</v>
      </c>
      <c r="N2287" s="5" t="s">
        <v>30</v>
      </c>
      <c r="O2287" s="10"/>
      <c r="P2287" s="5"/>
      <c r="Q2287" s="5" t="s">
        <v>30</v>
      </c>
      <c r="R2287" s="5"/>
      <c r="S2287" s="5"/>
    </row>
    <row r="2288" customFormat="1" spans="1:19">
      <c r="A2288" s="5">
        <v>2285</v>
      </c>
      <c r="B2288" s="5" t="s">
        <v>9218</v>
      </c>
      <c r="C2288" s="5"/>
      <c r="D2288" s="5" t="s">
        <v>363</v>
      </c>
      <c r="E2288" s="5" t="s">
        <v>3293</v>
      </c>
      <c r="F2288" s="5" t="s">
        <v>143</v>
      </c>
      <c r="G2288" s="5">
        <v>17</v>
      </c>
      <c r="H2288" s="5" t="s">
        <v>17905</v>
      </c>
      <c r="I2288" s="5" t="s">
        <v>3572</v>
      </c>
      <c r="J2288" s="5">
        <v>19977818439</v>
      </c>
      <c r="K2288" s="5" t="s">
        <v>27</v>
      </c>
      <c r="L2288" s="10">
        <v>44398</v>
      </c>
      <c r="M2288" s="5" t="s">
        <v>8185</v>
      </c>
      <c r="N2288" s="5" t="s">
        <v>30</v>
      </c>
      <c r="O2288" s="10"/>
      <c r="P2288" s="5"/>
      <c r="Q2288" s="5" t="s">
        <v>30</v>
      </c>
      <c r="R2288" s="5"/>
      <c r="S2288" s="5"/>
    </row>
    <row r="2289" customFormat="1" spans="1:19">
      <c r="A2289" s="5">
        <v>2286</v>
      </c>
      <c r="B2289" s="5" t="s">
        <v>9220</v>
      </c>
      <c r="C2289" s="5"/>
      <c r="D2289" s="5" t="s">
        <v>363</v>
      </c>
      <c r="E2289" s="5" t="s">
        <v>9221</v>
      </c>
      <c r="F2289" s="5" t="s">
        <v>24</v>
      </c>
      <c r="G2289" s="5">
        <v>18</v>
      </c>
      <c r="H2289" s="5" t="s">
        <v>19305</v>
      </c>
      <c r="I2289" s="5" t="s">
        <v>9223</v>
      </c>
      <c r="J2289" s="5">
        <v>17777939149</v>
      </c>
      <c r="K2289" s="5" t="s">
        <v>27</v>
      </c>
      <c r="L2289" s="10">
        <v>44398</v>
      </c>
      <c r="M2289" s="5" t="s">
        <v>8185</v>
      </c>
      <c r="N2289" s="5" t="s">
        <v>30</v>
      </c>
      <c r="O2289" s="10"/>
      <c r="P2289" s="5"/>
      <c r="Q2289" s="5" t="s">
        <v>30</v>
      </c>
      <c r="R2289" s="5"/>
      <c r="S2289" s="5"/>
    </row>
    <row r="2290" customFormat="1" spans="1:19">
      <c r="A2290" s="5">
        <v>2287</v>
      </c>
      <c r="B2290" s="5" t="s">
        <v>9224</v>
      </c>
      <c r="C2290" s="5"/>
      <c r="D2290" s="5" t="s">
        <v>363</v>
      </c>
      <c r="E2290" s="17" t="s">
        <v>9225</v>
      </c>
      <c r="F2290" s="17" t="s">
        <v>24</v>
      </c>
      <c r="G2290" s="17">
        <v>17</v>
      </c>
      <c r="H2290" s="17" t="s">
        <v>9226</v>
      </c>
      <c r="I2290" s="17" t="s">
        <v>9227</v>
      </c>
      <c r="J2290" s="17">
        <v>19907783765</v>
      </c>
      <c r="K2290" s="17" t="s">
        <v>27</v>
      </c>
      <c r="L2290" s="18">
        <v>44394</v>
      </c>
      <c r="M2290" s="17" t="s">
        <v>28</v>
      </c>
      <c r="N2290" s="17" t="s">
        <v>30</v>
      </c>
      <c r="O2290" s="18"/>
      <c r="P2290" s="17"/>
      <c r="Q2290" s="17" t="s">
        <v>30</v>
      </c>
      <c r="R2290" s="17"/>
      <c r="S2290" s="17"/>
    </row>
    <row r="2291" customFormat="1" spans="1:19">
      <c r="A2291" s="5">
        <v>2288</v>
      </c>
      <c r="B2291" s="5" t="s">
        <v>9228</v>
      </c>
      <c r="C2291" s="5"/>
      <c r="D2291" s="5" t="s">
        <v>363</v>
      </c>
      <c r="E2291" s="5" t="s">
        <v>9229</v>
      </c>
      <c r="F2291" s="5" t="s">
        <v>143</v>
      </c>
      <c r="G2291" s="5">
        <v>16</v>
      </c>
      <c r="H2291" s="5" t="s">
        <v>6460</v>
      </c>
      <c r="I2291" s="5" t="s">
        <v>901</v>
      </c>
      <c r="J2291" s="5">
        <v>18978755195</v>
      </c>
      <c r="K2291" s="5" t="s">
        <v>27</v>
      </c>
      <c r="L2291" s="10">
        <v>44396</v>
      </c>
      <c r="M2291" s="5" t="s">
        <v>3693</v>
      </c>
      <c r="N2291" s="5" t="s">
        <v>30</v>
      </c>
      <c r="O2291" s="10"/>
      <c r="P2291" s="5"/>
      <c r="Q2291" s="5" t="s">
        <v>30</v>
      </c>
      <c r="R2291" s="5"/>
      <c r="S2291" s="5"/>
    </row>
    <row r="2292" customFormat="1" spans="1:19">
      <c r="A2292" s="5">
        <v>2289</v>
      </c>
      <c r="B2292" s="5" t="s">
        <v>9230</v>
      </c>
      <c r="C2292" s="5"/>
      <c r="D2292" s="5" t="s">
        <v>363</v>
      </c>
      <c r="E2292" s="5" t="s">
        <v>9231</v>
      </c>
      <c r="F2292" s="5" t="s">
        <v>143</v>
      </c>
      <c r="G2292" s="5">
        <v>17</v>
      </c>
      <c r="H2292" s="5" t="s">
        <v>9232</v>
      </c>
      <c r="I2292" s="5" t="s">
        <v>9233</v>
      </c>
      <c r="J2292" s="5">
        <v>15878689010</v>
      </c>
      <c r="K2292" s="5" t="s">
        <v>27</v>
      </c>
      <c r="L2292" s="10">
        <v>44398</v>
      </c>
      <c r="M2292" s="5" t="s">
        <v>8185</v>
      </c>
      <c r="N2292" s="5" t="s">
        <v>30</v>
      </c>
      <c r="O2292" s="10"/>
      <c r="P2292" s="5"/>
      <c r="Q2292" s="5" t="s">
        <v>30</v>
      </c>
      <c r="R2292" s="5"/>
      <c r="S2292" s="5"/>
    </row>
    <row r="2293" customFormat="1" spans="1:19">
      <c r="A2293" s="5">
        <v>2290</v>
      </c>
      <c r="B2293" s="5" t="s">
        <v>9234</v>
      </c>
      <c r="C2293" s="5"/>
      <c r="D2293" s="5" t="s">
        <v>363</v>
      </c>
      <c r="E2293" s="5" t="s">
        <v>9235</v>
      </c>
      <c r="F2293" s="5" t="s">
        <v>143</v>
      </c>
      <c r="G2293" s="5">
        <v>18</v>
      </c>
      <c r="H2293" s="5" t="s">
        <v>8484</v>
      </c>
      <c r="I2293" s="5" t="s">
        <v>9236</v>
      </c>
      <c r="J2293" s="5">
        <v>13557783826</v>
      </c>
      <c r="K2293" s="5" t="s">
        <v>27</v>
      </c>
      <c r="L2293" s="10">
        <v>44394</v>
      </c>
      <c r="M2293" s="5" t="s">
        <v>8185</v>
      </c>
      <c r="N2293" s="5" t="s">
        <v>30</v>
      </c>
      <c r="O2293" s="10"/>
      <c r="P2293" s="5"/>
      <c r="Q2293" s="5" t="s">
        <v>30</v>
      </c>
      <c r="R2293" s="5"/>
      <c r="S2293" s="5"/>
    </row>
    <row r="2294" customFormat="1" spans="1:19">
      <c r="A2294" s="5">
        <v>2291</v>
      </c>
      <c r="B2294" s="5" t="s">
        <v>9237</v>
      </c>
      <c r="C2294" s="5"/>
      <c r="D2294" s="5" t="s">
        <v>363</v>
      </c>
      <c r="E2294" s="17" t="s">
        <v>9238</v>
      </c>
      <c r="F2294" s="17" t="s">
        <v>143</v>
      </c>
      <c r="G2294" s="17">
        <v>16</v>
      </c>
      <c r="H2294" s="17" t="s">
        <v>9239</v>
      </c>
      <c r="I2294" s="17" t="s">
        <v>9240</v>
      </c>
      <c r="J2294" s="17">
        <v>18707781096</v>
      </c>
      <c r="K2294" s="17" t="s">
        <v>27</v>
      </c>
      <c r="L2294" s="18">
        <v>44395</v>
      </c>
      <c r="M2294" s="17" t="s">
        <v>8491</v>
      </c>
      <c r="N2294" s="17" t="s">
        <v>27</v>
      </c>
      <c r="O2294" s="18">
        <v>44416</v>
      </c>
      <c r="P2294" s="17" t="s">
        <v>8491</v>
      </c>
      <c r="Q2294" s="17" t="s">
        <v>30</v>
      </c>
      <c r="R2294" s="17"/>
      <c r="S2294" s="17"/>
    </row>
    <row r="2295" customFormat="1" spans="1:19">
      <c r="A2295" s="5">
        <v>2292</v>
      </c>
      <c r="B2295" s="5" t="s">
        <v>9241</v>
      </c>
      <c r="C2295" s="5"/>
      <c r="D2295" s="5" t="s">
        <v>363</v>
      </c>
      <c r="E2295" s="5" t="s">
        <v>9242</v>
      </c>
      <c r="F2295" s="5" t="s">
        <v>143</v>
      </c>
      <c r="G2295" s="5">
        <v>18</v>
      </c>
      <c r="H2295" s="5" t="s">
        <v>9243</v>
      </c>
      <c r="I2295" s="5" t="s">
        <v>9244</v>
      </c>
      <c r="J2295" s="5">
        <v>19107884439</v>
      </c>
      <c r="K2295" s="5" t="s">
        <v>27</v>
      </c>
      <c r="L2295" s="10">
        <v>44394</v>
      </c>
      <c r="M2295" s="5" t="s">
        <v>8185</v>
      </c>
      <c r="N2295" s="5" t="s">
        <v>30</v>
      </c>
      <c r="O2295" s="10"/>
      <c r="P2295" s="5"/>
      <c r="Q2295" s="5" t="s">
        <v>30</v>
      </c>
      <c r="R2295" s="5"/>
      <c r="S2295" s="5"/>
    </row>
    <row r="2296" customFormat="1" spans="1:19">
      <c r="A2296" s="5">
        <v>2293</v>
      </c>
      <c r="B2296" s="5" t="s">
        <v>9245</v>
      </c>
      <c r="C2296" s="5"/>
      <c r="D2296" s="5" t="s">
        <v>363</v>
      </c>
      <c r="E2296" s="17" t="s">
        <v>9246</v>
      </c>
      <c r="F2296" s="17" t="s">
        <v>143</v>
      </c>
      <c r="G2296" s="17">
        <v>17</v>
      </c>
      <c r="H2296" s="17" t="s">
        <v>1750</v>
      </c>
      <c r="I2296" s="17" t="s">
        <v>5537</v>
      </c>
      <c r="J2296" s="17">
        <v>15777800706</v>
      </c>
      <c r="K2296" s="17" t="s">
        <v>27</v>
      </c>
      <c r="L2296" s="18">
        <v>44397</v>
      </c>
      <c r="M2296" s="17" t="s">
        <v>6052</v>
      </c>
      <c r="N2296" s="17" t="s">
        <v>30</v>
      </c>
      <c r="O2296" s="18"/>
      <c r="P2296" s="17"/>
      <c r="Q2296" s="17" t="s">
        <v>30</v>
      </c>
      <c r="R2296" s="17"/>
      <c r="S2296" s="17"/>
    </row>
    <row r="2297" customFormat="1" spans="1:19">
      <c r="A2297" s="5">
        <v>2294</v>
      </c>
      <c r="B2297" s="5" t="s">
        <v>9247</v>
      </c>
      <c r="C2297" s="5"/>
      <c r="D2297" s="5" t="s">
        <v>363</v>
      </c>
      <c r="E2297" s="5" t="s">
        <v>9248</v>
      </c>
      <c r="F2297" s="5" t="s">
        <v>143</v>
      </c>
      <c r="G2297" s="5">
        <v>18</v>
      </c>
      <c r="H2297" s="5" t="s">
        <v>3470</v>
      </c>
      <c r="I2297" s="5" t="s">
        <v>9249</v>
      </c>
      <c r="J2297" s="5">
        <v>18070810052</v>
      </c>
      <c r="K2297" s="5" t="s">
        <v>27</v>
      </c>
      <c r="L2297" s="10">
        <v>44398</v>
      </c>
      <c r="M2297" s="5" t="s">
        <v>8185</v>
      </c>
      <c r="N2297" s="5" t="s">
        <v>30</v>
      </c>
      <c r="O2297" s="10"/>
      <c r="P2297" s="5"/>
      <c r="Q2297" s="5" t="s">
        <v>30</v>
      </c>
      <c r="R2297" s="5"/>
      <c r="S2297" s="5"/>
    </row>
    <row r="2298" customFormat="1" spans="1:19">
      <c r="A2298" s="5">
        <v>2295</v>
      </c>
      <c r="B2298" s="5" t="s">
        <v>9250</v>
      </c>
      <c r="C2298" s="5"/>
      <c r="D2298" s="5" t="s">
        <v>363</v>
      </c>
      <c r="E2298" s="17" t="s">
        <v>9251</v>
      </c>
      <c r="F2298" s="17" t="s">
        <v>143</v>
      </c>
      <c r="G2298" s="17">
        <v>18</v>
      </c>
      <c r="H2298" s="17" t="s">
        <v>9252</v>
      </c>
      <c r="I2298" s="17" t="s">
        <v>9253</v>
      </c>
      <c r="J2298" s="17">
        <v>15078902615</v>
      </c>
      <c r="K2298" s="17" t="s">
        <v>27</v>
      </c>
      <c r="L2298" s="18">
        <v>44331</v>
      </c>
      <c r="M2298" s="17" t="s">
        <v>3785</v>
      </c>
      <c r="N2298" s="17" t="s">
        <v>27</v>
      </c>
      <c r="O2298" s="18">
        <v>44366</v>
      </c>
      <c r="P2298" s="17" t="s">
        <v>2172</v>
      </c>
      <c r="Q2298" s="17" t="s">
        <v>30</v>
      </c>
      <c r="R2298" s="17"/>
      <c r="S2298" s="17"/>
    </row>
    <row r="2299" customFormat="1" spans="1:19">
      <c r="A2299" s="5">
        <v>2296</v>
      </c>
      <c r="B2299" s="5" t="s">
        <v>9254</v>
      </c>
      <c r="C2299" s="5"/>
      <c r="D2299" s="5" t="s">
        <v>363</v>
      </c>
      <c r="E2299" s="5" t="s">
        <v>9255</v>
      </c>
      <c r="F2299" s="5" t="s">
        <v>143</v>
      </c>
      <c r="G2299" s="5">
        <v>17</v>
      </c>
      <c r="H2299" s="5" t="s">
        <v>7722</v>
      </c>
      <c r="I2299" s="5" t="s">
        <v>9256</v>
      </c>
      <c r="J2299" s="5">
        <v>13557181302</v>
      </c>
      <c r="K2299" s="5" t="s">
        <v>27</v>
      </c>
      <c r="L2299" s="10">
        <v>44395</v>
      </c>
      <c r="M2299" s="5" t="s">
        <v>9257</v>
      </c>
      <c r="N2299" s="5" t="s">
        <v>30</v>
      </c>
      <c r="O2299" s="10"/>
      <c r="P2299" s="5"/>
      <c r="Q2299" s="5" t="s">
        <v>30</v>
      </c>
      <c r="R2299" s="5"/>
      <c r="S2299" s="5"/>
    </row>
    <row r="2300" customFormat="1" spans="1:19">
      <c r="A2300" s="5">
        <v>2297</v>
      </c>
      <c r="B2300" s="5" t="s">
        <v>9258</v>
      </c>
      <c r="C2300" s="5"/>
      <c r="D2300" s="5" t="s">
        <v>363</v>
      </c>
      <c r="E2300" s="5" t="s">
        <v>9259</v>
      </c>
      <c r="F2300" s="5" t="s">
        <v>143</v>
      </c>
      <c r="G2300" s="5">
        <v>18</v>
      </c>
      <c r="H2300" s="5" t="s">
        <v>9072</v>
      </c>
      <c r="I2300" s="5" t="s">
        <v>9260</v>
      </c>
      <c r="J2300" s="5">
        <v>13677780268</v>
      </c>
      <c r="K2300" s="5" t="s">
        <v>27</v>
      </c>
      <c r="L2300" s="10">
        <v>44331</v>
      </c>
      <c r="M2300" s="5" t="s">
        <v>3785</v>
      </c>
      <c r="N2300" s="5" t="s">
        <v>27</v>
      </c>
      <c r="O2300" s="10">
        <v>44366</v>
      </c>
      <c r="P2300" s="5" t="s">
        <v>3785</v>
      </c>
      <c r="Q2300" s="5" t="s">
        <v>30</v>
      </c>
      <c r="R2300" s="5"/>
      <c r="S2300" s="5"/>
    </row>
    <row r="2301" customFormat="1" spans="1:19">
      <c r="A2301" s="5">
        <v>2298</v>
      </c>
      <c r="B2301" s="5" t="s">
        <v>9261</v>
      </c>
      <c r="C2301" s="5"/>
      <c r="D2301" s="5" t="s">
        <v>363</v>
      </c>
      <c r="E2301" s="5" t="s">
        <v>5082</v>
      </c>
      <c r="F2301" s="5" t="s">
        <v>143</v>
      </c>
      <c r="G2301" s="5">
        <v>17</v>
      </c>
      <c r="H2301" s="5" t="s">
        <v>17847</v>
      </c>
      <c r="I2301" s="5" t="s">
        <v>9262</v>
      </c>
      <c r="J2301" s="5">
        <v>13877821897</v>
      </c>
      <c r="K2301" s="5" t="s">
        <v>27</v>
      </c>
      <c r="L2301" s="10">
        <v>44398</v>
      </c>
      <c r="M2301" s="5" t="s">
        <v>8185</v>
      </c>
      <c r="N2301" s="5" t="s">
        <v>30</v>
      </c>
      <c r="O2301" s="10"/>
      <c r="P2301" s="5"/>
      <c r="Q2301" s="5" t="s">
        <v>30</v>
      </c>
      <c r="R2301" s="5"/>
      <c r="S2301" s="5"/>
    </row>
    <row r="2302" customFormat="1" spans="1:19">
      <c r="A2302" s="5">
        <v>2299</v>
      </c>
      <c r="B2302" s="5" t="s">
        <v>9263</v>
      </c>
      <c r="C2302" s="5"/>
      <c r="D2302" s="5" t="s">
        <v>363</v>
      </c>
      <c r="E2302" s="17" t="s">
        <v>9264</v>
      </c>
      <c r="F2302" s="17" t="s">
        <v>143</v>
      </c>
      <c r="G2302" s="17">
        <v>18</v>
      </c>
      <c r="H2302" s="17" t="s">
        <v>19261</v>
      </c>
      <c r="I2302" s="17" t="s">
        <v>9265</v>
      </c>
      <c r="J2302" s="17">
        <v>13471615877</v>
      </c>
      <c r="K2302" s="17" t="s">
        <v>27</v>
      </c>
      <c r="L2302" s="18">
        <v>44335</v>
      </c>
      <c r="M2302" s="17" t="s">
        <v>2172</v>
      </c>
      <c r="N2302" s="17" t="s">
        <v>27</v>
      </c>
      <c r="O2302" s="18">
        <v>44369</v>
      </c>
      <c r="P2302" s="17" t="s">
        <v>2172</v>
      </c>
      <c r="Q2302" s="17"/>
      <c r="R2302" s="17"/>
      <c r="S2302" s="17"/>
    </row>
    <row r="2303" customFormat="1" spans="1:19">
      <c r="A2303" s="5">
        <v>2300</v>
      </c>
      <c r="B2303" s="5" t="s">
        <v>9266</v>
      </c>
      <c r="C2303" s="5"/>
      <c r="D2303" s="5" t="s">
        <v>363</v>
      </c>
      <c r="E2303" s="5" t="s">
        <v>9267</v>
      </c>
      <c r="F2303" s="5" t="s">
        <v>24</v>
      </c>
      <c r="G2303" s="5">
        <v>17</v>
      </c>
      <c r="H2303" s="5" t="s">
        <v>17906</v>
      </c>
      <c r="I2303" s="5" t="s">
        <v>9269</v>
      </c>
      <c r="J2303" s="5">
        <v>13481158774</v>
      </c>
      <c r="K2303" s="5" t="s">
        <v>27</v>
      </c>
      <c r="L2303" s="10">
        <v>44395</v>
      </c>
      <c r="M2303" s="5" t="s">
        <v>2172</v>
      </c>
      <c r="N2303" s="5" t="s">
        <v>27</v>
      </c>
      <c r="O2303" s="10">
        <v>44420</v>
      </c>
      <c r="P2303" s="5" t="s">
        <v>2172</v>
      </c>
      <c r="Q2303" s="5"/>
      <c r="R2303" s="5"/>
      <c r="S2303" s="5"/>
    </row>
    <row r="2304" customFormat="1" spans="1:19">
      <c r="A2304" s="5">
        <v>2301</v>
      </c>
      <c r="B2304" s="5" t="s">
        <v>9270</v>
      </c>
      <c r="C2304" s="5"/>
      <c r="D2304" s="5" t="s">
        <v>363</v>
      </c>
      <c r="E2304" s="17" t="s">
        <v>9271</v>
      </c>
      <c r="F2304" s="17" t="s">
        <v>143</v>
      </c>
      <c r="G2304" s="17">
        <v>18</v>
      </c>
      <c r="H2304" s="17" t="s">
        <v>19307</v>
      </c>
      <c r="I2304" s="17" t="s">
        <v>9272</v>
      </c>
      <c r="J2304" s="17">
        <v>18778023348</v>
      </c>
      <c r="K2304" s="17" t="s">
        <v>27</v>
      </c>
      <c r="L2304" s="18">
        <v>44398</v>
      </c>
      <c r="M2304" s="17" t="s">
        <v>8185</v>
      </c>
      <c r="N2304" s="17" t="s">
        <v>30</v>
      </c>
      <c r="O2304" s="18"/>
      <c r="P2304" s="17"/>
      <c r="Q2304" s="17" t="s">
        <v>30</v>
      </c>
      <c r="R2304" s="17"/>
      <c r="S2304" s="17"/>
    </row>
    <row r="2305" customFormat="1" spans="1:19">
      <c r="A2305" s="5">
        <v>2302</v>
      </c>
      <c r="B2305" s="5" t="s">
        <v>9273</v>
      </c>
      <c r="C2305" s="5"/>
      <c r="D2305" s="5" t="s">
        <v>363</v>
      </c>
      <c r="E2305" s="5" t="s">
        <v>9274</v>
      </c>
      <c r="F2305" s="5" t="s">
        <v>143</v>
      </c>
      <c r="G2305" s="5">
        <v>16</v>
      </c>
      <c r="H2305" s="5" t="s">
        <v>9275</v>
      </c>
      <c r="I2305" s="5" t="s">
        <v>9276</v>
      </c>
      <c r="J2305" s="5">
        <v>19907882778</v>
      </c>
      <c r="K2305" s="5" t="s">
        <v>27</v>
      </c>
      <c r="L2305" s="10">
        <v>44395</v>
      </c>
      <c r="M2305" s="5" t="s">
        <v>2172</v>
      </c>
      <c r="N2305" s="5" t="s">
        <v>30</v>
      </c>
      <c r="O2305" s="10"/>
      <c r="P2305" s="5"/>
      <c r="Q2305" s="5" t="s">
        <v>30</v>
      </c>
      <c r="R2305" s="5"/>
      <c r="S2305" s="5"/>
    </row>
    <row r="2306" customFormat="1" spans="1:19">
      <c r="A2306" s="5">
        <v>2303</v>
      </c>
      <c r="B2306" s="5" t="s">
        <v>9277</v>
      </c>
      <c r="C2306" s="5"/>
      <c r="D2306" s="5" t="s">
        <v>363</v>
      </c>
      <c r="E2306" s="17" t="s">
        <v>9278</v>
      </c>
      <c r="F2306" s="17" t="s">
        <v>143</v>
      </c>
      <c r="G2306" s="17">
        <v>17</v>
      </c>
      <c r="H2306" s="17" t="s">
        <v>9279</v>
      </c>
      <c r="I2306" s="17" t="s">
        <v>9280</v>
      </c>
      <c r="J2306" s="17">
        <v>13877817961</v>
      </c>
      <c r="K2306" s="17" t="s">
        <v>27</v>
      </c>
      <c r="L2306" s="18">
        <v>44397</v>
      </c>
      <c r="M2306" s="17" t="s">
        <v>2172</v>
      </c>
      <c r="N2306" s="17" t="s">
        <v>30</v>
      </c>
      <c r="O2306" s="18"/>
      <c r="P2306" s="17"/>
      <c r="Q2306" s="17" t="s">
        <v>30</v>
      </c>
      <c r="R2306" s="17"/>
      <c r="S2306" s="17"/>
    </row>
    <row r="2307" customFormat="1" spans="1:19">
      <c r="A2307" s="5">
        <v>2304</v>
      </c>
      <c r="B2307" s="5" t="s">
        <v>9281</v>
      </c>
      <c r="C2307" s="5"/>
      <c r="D2307" s="5" t="s">
        <v>363</v>
      </c>
      <c r="E2307" s="5" t="s">
        <v>9282</v>
      </c>
      <c r="F2307" s="5" t="s">
        <v>143</v>
      </c>
      <c r="G2307" s="5">
        <v>18</v>
      </c>
      <c r="H2307" s="5" t="s">
        <v>9283</v>
      </c>
      <c r="I2307" s="5" t="s">
        <v>2534</v>
      </c>
      <c r="J2307" s="5">
        <v>18077895748</v>
      </c>
      <c r="K2307" s="5" t="s">
        <v>27</v>
      </c>
      <c r="L2307" s="10">
        <v>44331</v>
      </c>
      <c r="M2307" s="5" t="s">
        <v>3785</v>
      </c>
      <c r="N2307" s="5" t="s">
        <v>27</v>
      </c>
      <c r="O2307" s="10">
        <v>44366</v>
      </c>
      <c r="P2307" s="5" t="s">
        <v>3785</v>
      </c>
      <c r="Q2307" s="5" t="s">
        <v>30</v>
      </c>
      <c r="R2307" s="5"/>
      <c r="S2307" s="5"/>
    </row>
    <row r="2308" customFormat="1" spans="1:19">
      <c r="A2308" s="5">
        <v>2305</v>
      </c>
      <c r="B2308" s="5" t="s">
        <v>9284</v>
      </c>
      <c r="C2308" s="5"/>
      <c r="D2308" s="5" t="s">
        <v>363</v>
      </c>
      <c r="E2308" s="17" t="s">
        <v>9285</v>
      </c>
      <c r="F2308" s="17" t="s">
        <v>143</v>
      </c>
      <c r="G2308" s="17">
        <v>17</v>
      </c>
      <c r="H2308" s="17" t="s">
        <v>17907</v>
      </c>
      <c r="I2308" s="17" t="s">
        <v>9287</v>
      </c>
      <c r="J2308" s="17">
        <v>18707781648</v>
      </c>
      <c r="K2308" s="17" t="s">
        <v>27</v>
      </c>
      <c r="L2308" s="18">
        <v>44396</v>
      </c>
      <c r="M2308" s="17" t="s">
        <v>2172</v>
      </c>
      <c r="N2308" s="17" t="s">
        <v>30</v>
      </c>
      <c r="O2308" s="18"/>
      <c r="P2308" s="17"/>
      <c r="Q2308" s="17" t="s">
        <v>30</v>
      </c>
      <c r="R2308" s="17"/>
      <c r="S2308" s="17"/>
    </row>
    <row r="2309" customFormat="1" spans="1:19">
      <c r="A2309" s="5">
        <v>2306</v>
      </c>
      <c r="B2309" s="5" t="s">
        <v>9288</v>
      </c>
      <c r="C2309" s="5"/>
      <c r="D2309" s="5" t="s">
        <v>363</v>
      </c>
      <c r="E2309" s="17" t="s">
        <v>9289</v>
      </c>
      <c r="F2309" s="17" t="s">
        <v>143</v>
      </c>
      <c r="G2309" s="17">
        <v>16</v>
      </c>
      <c r="H2309" s="17" t="s">
        <v>2264</v>
      </c>
      <c r="I2309" s="17" t="s">
        <v>9290</v>
      </c>
      <c r="J2309" s="17">
        <v>15878688604</v>
      </c>
      <c r="K2309" s="17" t="s">
        <v>27</v>
      </c>
      <c r="L2309" s="18">
        <v>44394</v>
      </c>
      <c r="M2309" s="17" t="s">
        <v>9197</v>
      </c>
      <c r="N2309" s="17" t="s">
        <v>30</v>
      </c>
      <c r="O2309" s="18"/>
      <c r="P2309" s="17"/>
      <c r="Q2309" s="17" t="s">
        <v>30</v>
      </c>
      <c r="R2309" s="17"/>
      <c r="S2309" s="17"/>
    </row>
    <row r="2310" customFormat="1" spans="1:19">
      <c r="A2310" s="5">
        <v>2307</v>
      </c>
      <c r="B2310" s="5" t="s">
        <v>9291</v>
      </c>
      <c r="C2310" s="5"/>
      <c r="D2310" s="5" t="s">
        <v>363</v>
      </c>
      <c r="E2310" s="5" t="s">
        <v>9292</v>
      </c>
      <c r="F2310" s="5" t="s">
        <v>143</v>
      </c>
      <c r="G2310" s="5">
        <v>17</v>
      </c>
      <c r="H2310" s="5" t="s">
        <v>17908</v>
      </c>
      <c r="I2310" s="5" t="s">
        <v>9293</v>
      </c>
      <c r="J2310" s="5" t="s">
        <v>9294</v>
      </c>
      <c r="K2310" s="5" t="s">
        <v>27</v>
      </c>
      <c r="L2310" s="10">
        <v>44394</v>
      </c>
      <c r="M2310" s="5" t="s">
        <v>2455</v>
      </c>
      <c r="N2310" s="5" t="s">
        <v>30</v>
      </c>
      <c r="O2310" s="10"/>
      <c r="P2310" s="5"/>
      <c r="Q2310" s="5" t="s">
        <v>30</v>
      </c>
      <c r="R2310" s="5"/>
      <c r="S2310" s="5"/>
    </row>
    <row r="2311" customFormat="1" spans="1:19">
      <c r="A2311" s="5">
        <v>2308</v>
      </c>
      <c r="B2311" s="5" t="s">
        <v>9295</v>
      </c>
      <c r="C2311" s="5"/>
      <c r="D2311" s="5" t="s">
        <v>363</v>
      </c>
      <c r="E2311" s="17" t="s">
        <v>9296</v>
      </c>
      <c r="F2311" s="17" t="s">
        <v>24</v>
      </c>
      <c r="G2311" s="17">
        <v>18</v>
      </c>
      <c r="H2311" s="17" t="s">
        <v>9297</v>
      </c>
      <c r="I2311" s="17" t="s">
        <v>9298</v>
      </c>
      <c r="J2311" s="17">
        <v>13557085890</v>
      </c>
      <c r="K2311" s="17" t="s">
        <v>27</v>
      </c>
      <c r="L2311" s="18">
        <v>44338</v>
      </c>
      <c r="M2311" s="17" t="s">
        <v>2172</v>
      </c>
      <c r="N2311" s="17" t="s">
        <v>27</v>
      </c>
      <c r="O2311" s="18">
        <v>44366</v>
      </c>
      <c r="P2311" s="17" t="s">
        <v>2172</v>
      </c>
      <c r="Q2311" s="17" t="s">
        <v>30</v>
      </c>
      <c r="R2311" s="17"/>
      <c r="S2311" s="17"/>
    </row>
    <row r="2312" customFormat="1" spans="1:19">
      <c r="A2312" s="5">
        <v>2309</v>
      </c>
      <c r="B2312" s="5" t="s">
        <v>9299</v>
      </c>
      <c r="C2312" s="5"/>
      <c r="D2312" s="5" t="s">
        <v>363</v>
      </c>
      <c r="E2312" s="17" t="s">
        <v>9300</v>
      </c>
      <c r="F2312" s="17" t="s">
        <v>143</v>
      </c>
      <c r="G2312" s="17">
        <v>16</v>
      </c>
      <c r="H2312" s="17" t="s">
        <v>17909</v>
      </c>
      <c r="I2312" s="17" t="s">
        <v>9302</v>
      </c>
      <c r="J2312" s="17">
        <v>15277843992</v>
      </c>
      <c r="K2312" s="17" t="s">
        <v>30</v>
      </c>
      <c r="L2312" s="18"/>
      <c r="M2312" s="17"/>
      <c r="N2312" s="17" t="s">
        <v>30</v>
      </c>
      <c r="O2312" s="18"/>
      <c r="P2312" s="17"/>
      <c r="Q2312" s="17"/>
      <c r="R2312" s="17" t="s">
        <v>4810</v>
      </c>
      <c r="S2312" s="17" t="s">
        <v>9303</v>
      </c>
    </row>
    <row r="2313" customFormat="1" spans="1:19">
      <c r="A2313" s="5">
        <v>2310</v>
      </c>
      <c r="B2313" s="5" t="s">
        <v>9304</v>
      </c>
      <c r="C2313" s="5"/>
      <c r="D2313" s="5" t="s">
        <v>363</v>
      </c>
      <c r="E2313" s="5" t="s">
        <v>9305</v>
      </c>
      <c r="F2313" s="5" t="s">
        <v>143</v>
      </c>
      <c r="G2313" s="5">
        <v>16</v>
      </c>
      <c r="H2313" s="5" t="s">
        <v>9306</v>
      </c>
      <c r="I2313" s="5" t="s">
        <v>9307</v>
      </c>
      <c r="J2313" s="5">
        <v>15007880856</v>
      </c>
      <c r="K2313" s="5" t="s">
        <v>27</v>
      </c>
      <c r="L2313" s="10">
        <v>44394</v>
      </c>
      <c r="M2313" s="5" t="s">
        <v>9308</v>
      </c>
      <c r="N2313" s="5" t="s">
        <v>30</v>
      </c>
      <c r="O2313" s="10"/>
      <c r="P2313" s="5"/>
      <c r="Q2313" s="5" t="s">
        <v>30</v>
      </c>
      <c r="R2313" s="5" t="s">
        <v>9309</v>
      </c>
      <c r="S2313" s="5"/>
    </row>
    <row r="2314" customFormat="1" spans="1:19">
      <c r="A2314" s="5">
        <v>2311</v>
      </c>
      <c r="B2314" s="5" t="s">
        <v>9310</v>
      </c>
      <c r="C2314" s="5"/>
      <c r="D2314" s="5" t="s">
        <v>363</v>
      </c>
      <c r="E2314" s="5" t="s">
        <v>9311</v>
      </c>
      <c r="F2314" s="5" t="s">
        <v>143</v>
      </c>
      <c r="G2314" s="5">
        <v>18</v>
      </c>
      <c r="H2314" s="5" t="s">
        <v>1669</v>
      </c>
      <c r="I2314" s="5" t="s">
        <v>9312</v>
      </c>
      <c r="J2314" s="5" t="s">
        <v>9313</v>
      </c>
      <c r="K2314" s="5" t="s">
        <v>27</v>
      </c>
      <c r="L2314" s="10">
        <v>44338</v>
      </c>
      <c r="M2314" s="5" t="s">
        <v>2455</v>
      </c>
      <c r="N2314" s="5" t="s">
        <v>27</v>
      </c>
      <c r="O2314" s="10">
        <v>44366</v>
      </c>
      <c r="P2314" s="5" t="s">
        <v>2455</v>
      </c>
      <c r="Q2314" s="5" t="s">
        <v>30</v>
      </c>
      <c r="R2314" s="5"/>
      <c r="S2314" s="5"/>
    </row>
    <row r="2315" customFormat="1" spans="1:19">
      <c r="A2315" s="5">
        <v>2312</v>
      </c>
      <c r="B2315" s="5" t="s">
        <v>9314</v>
      </c>
      <c r="C2315" s="5"/>
      <c r="D2315" s="5" t="s">
        <v>363</v>
      </c>
      <c r="E2315" s="17" t="s">
        <v>9315</v>
      </c>
      <c r="F2315" s="17" t="s">
        <v>143</v>
      </c>
      <c r="G2315" s="17">
        <v>17</v>
      </c>
      <c r="H2315" s="17" t="s">
        <v>9316</v>
      </c>
      <c r="I2315" s="17" t="s">
        <v>9317</v>
      </c>
      <c r="J2315" s="17">
        <v>18177899399</v>
      </c>
      <c r="K2315" s="17" t="s">
        <v>27</v>
      </c>
      <c r="L2315" s="18">
        <v>44394</v>
      </c>
      <c r="M2315" s="17" t="s">
        <v>2172</v>
      </c>
      <c r="N2315" s="17" t="s">
        <v>30</v>
      </c>
      <c r="O2315" s="18"/>
      <c r="P2315" s="17"/>
      <c r="Q2315" s="17" t="s">
        <v>30</v>
      </c>
      <c r="R2315" s="17"/>
      <c r="S2315" s="17"/>
    </row>
    <row r="2316" customFormat="1" spans="1:19">
      <c r="A2316" s="5">
        <v>2313</v>
      </c>
      <c r="B2316" s="5" t="s">
        <v>9318</v>
      </c>
      <c r="C2316" s="5"/>
      <c r="D2316" s="5" t="s">
        <v>363</v>
      </c>
      <c r="E2316" s="5" t="s">
        <v>9319</v>
      </c>
      <c r="F2316" s="5" t="s">
        <v>143</v>
      </c>
      <c r="G2316" s="5">
        <v>16</v>
      </c>
      <c r="H2316" s="5" t="s">
        <v>2276</v>
      </c>
      <c r="I2316" s="5" t="s">
        <v>9320</v>
      </c>
      <c r="J2316" s="5">
        <v>15777800693</v>
      </c>
      <c r="K2316" s="5" t="s">
        <v>27</v>
      </c>
      <c r="L2316" s="10">
        <v>44411</v>
      </c>
      <c r="M2316" s="5" t="s">
        <v>9321</v>
      </c>
      <c r="N2316" s="5" t="s">
        <v>30</v>
      </c>
      <c r="O2316" s="10"/>
      <c r="P2316" s="5"/>
      <c r="Q2316" s="5" t="s">
        <v>30</v>
      </c>
      <c r="R2316" s="5"/>
      <c r="S2316" s="5"/>
    </row>
    <row r="2317" customFormat="1" spans="1:19">
      <c r="A2317" s="5">
        <v>2314</v>
      </c>
      <c r="B2317" s="5" t="s">
        <v>9322</v>
      </c>
      <c r="C2317" s="5"/>
      <c r="D2317" s="5" t="s">
        <v>363</v>
      </c>
      <c r="E2317" s="5" t="s">
        <v>9323</v>
      </c>
      <c r="F2317" s="5" t="s">
        <v>143</v>
      </c>
      <c r="G2317" s="5">
        <v>18</v>
      </c>
      <c r="H2317" s="5" t="s">
        <v>9324</v>
      </c>
      <c r="I2317" s="5" t="s">
        <v>9325</v>
      </c>
      <c r="J2317" s="5">
        <v>13336581100</v>
      </c>
      <c r="K2317" s="5" t="s">
        <v>27</v>
      </c>
      <c r="L2317" s="10">
        <v>44338</v>
      </c>
      <c r="M2317" s="5" t="s">
        <v>2172</v>
      </c>
      <c r="N2317" s="5" t="s">
        <v>27</v>
      </c>
      <c r="O2317" s="10">
        <v>44366</v>
      </c>
      <c r="P2317" s="5" t="s">
        <v>2172</v>
      </c>
      <c r="Q2317" s="5" t="s">
        <v>30</v>
      </c>
      <c r="R2317" s="5"/>
      <c r="S2317" s="5"/>
    </row>
    <row r="2318" customFormat="1" spans="1:19">
      <c r="A2318" s="5">
        <v>2315</v>
      </c>
      <c r="B2318" s="5" t="s">
        <v>9326</v>
      </c>
      <c r="C2318" s="5"/>
      <c r="D2318" s="5" t="s">
        <v>363</v>
      </c>
      <c r="E2318" s="5" t="s">
        <v>9327</v>
      </c>
      <c r="F2318" s="5" t="s">
        <v>24</v>
      </c>
      <c r="G2318" s="5">
        <v>18</v>
      </c>
      <c r="H2318" s="5" t="s">
        <v>6669</v>
      </c>
      <c r="I2318" s="5" t="s">
        <v>9328</v>
      </c>
      <c r="J2318" s="5">
        <v>18307896587</v>
      </c>
      <c r="K2318" s="5" t="s">
        <v>27</v>
      </c>
      <c r="L2318" s="10">
        <v>44396</v>
      </c>
      <c r="M2318" s="17" t="s">
        <v>68</v>
      </c>
      <c r="N2318" s="5" t="s">
        <v>30</v>
      </c>
      <c r="O2318" s="10"/>
      <c r="P2318" s="5"/>
      <c r="Q2318" s="5" t="s">
        <v>30</v>
      </c>
      <c r="R2318" s="5"/>
      <c r="S2318" s="5"/>
    </row>
    <row r="2319" customFormat="1" spans="1:19">
      <c r="A2319" s="5">
        <v>2316</v>
      </c>
      <c r="B2319" s="5" t="s">
        <v>9329</v>
      </c>
      <c r="C2319" s="5"/>
      <c r="D2319" s="5" t="s">
        <v>363</v>
      </c>
      <c r="E2319" s="17" t="s">
        <v>9330</v>
      </c>
      <c r="F2319" s="17" t="s">
        <v>143</v>
      </c>
      <c r="G2319" s="17">
        <v>17</v>
      </c>
      <c r="H2319" s="17" t="s">
        <v>17912</v>
      </c>
      <c r="I2319" s="17" t="s">
        <v>9331</v>
      </c>
      <c r="J2319" s="17">
        <v>19978807309</v>
      </c>
      <c r="K2319" s="17" t="s">
        <v>27</v>
      </c>
      <c r="L2319" s="18">
        <v>44398</v>
      </c>
      <c r="M2319" s="17" t="s">
        <v>8185</v>
      </c>
      <c r="N2319" s="17" t="s">
        <v>30</v>
      </c>
      <c r="O2319" s="18"/>
      <c r="P2319" s="17"/>
      <c r="Q2319" s="17" t="s">
        <v>30</v>
      </c>
      <c r="R2319" s="17"/>
      <c r="S2319" s="17"/>
    </row>
    <row r="2320" customFormat="1" spans="1:19">
      <c r="A2320" s="5">
        <v>2317</v>
      </c>
      <c r="B2320" s="5" t="s">
        <v>9332</v>
      </c>
      <c r="C2320" s="5"/>
      <c r="D2320" s="5" t="s">
        <v>363</v>
      </c>
      <c r="E2320" s="5" t="s">
        <v>9333</v>
      </c>
      <c r="F2320" s="5" t="s">
        <v>143</v>
      </c>
      <c r="G2320" s="5">
        <v>18</v>
      </c>
      <c r="H2320" s="5" t="s">
        <v>17702</v>
      </c>
      <c r="I2320" s="5" t="s">
        <v>9334</v>
      </c>
      <c r="J2320" s="5">
        <v>18925323448</v>
      </c>
      <c r="K2320" s="5" t="s">
        <v>27</v>
      </c>
      <c r="L2320" s="10">
        <v>44398</v>
      </c>
      <c r="M2320" s="5" t="s">
        <v>8185</v>
      </c>
      <c r="N2320" s="5" t="s">
        <v>30</v>
      </c>
      <c r="O2320" s="10"/>
      <c r="P2320" s="5"/>
      <c r="Q2320" s="5" t="s">
        <v>30</v>
      </c>
      <c r="R2320" s="5"/>
      <c r="S2320" s="5"/>
    </row>
    <row r="2321" customFormat="1" spans="1:19">
      <c r="A2321" s="5">
        <v>2318</v>
      </c>
      <c r="B2321" s="5" t="s">
        <v>9335</v>
      </c>
      <c r="C2321" s="5"/>
      <c r="D2321" s="5" t="s">
        <v>363</v>
      </c>
      <c r="E2321" s="5" t="s">
        <v>9336</v>
      </c>
      <c r="F2321" s="5" t="s">
        <v>143</v>
      </c>
      <c r="G2321" s="5">
        <v>19</v>
      </c>
      <c r="H2321" s="5" t="s">
        <v>9337</v>
      </c>
      <c r="I2321" s="5" t="s">
        <v>9338</v>
      </c>
      <c r="J2321" s="5">
        <v>18249919437</v>
      </c>
      <c r="K2321" s="5" t="s">
        <v>27</v>
      </c>
      <c r="L2321" s="10"/>
      <c r="M2321" s="5"/>
      <c r="N2321" s="5"/>
      <c r="O2321" s="10"/>
      <c r="P2321" s="5"/>
      <c r="Q2321" s="5" t="s">
        <v>30</v>
      </c>
      <c r="R2321" s="5"/>
      <c r="S2321" s="5"/>
    </row>
    <row r="2322" customFormat="1" spans="1:19">
      <c r="A2322" s="5">
        <v>2319</v>
      </c>
      <c r="B2322" s="5" t="s">
        <v>9339</v>
      </c>
      <c r="C2322" s="5"/>
      <c r="D2322" s="5" t="s">
        <v>363</v>
      </c>
      <c r="E2322" s="5" t="s">
        <v>9340</v>
      </c>
      <c r="F2322" s="5" t="s">
        <v>24</v>
      </c>
      <c r="G2322" s="5">
        <v>17</v>
      </c>
      <c r="H2322" s="5" t="s">
        <v>17913</v>
      </c>
      <c r="I2322" s="5" t="s">
        <v>9342</v>
      </c>
      <c r="J2322" s="5">
        <v>15078614568</v>
      </c>
      <c r="K2322" s="5" t="s">
        <v>27</v>
      </c>
      <c r="L2322" s="10">
        <v>44407</v>
      </c>
      <c r="M2322" s="5" t="s">
        <v>5451</v>
      </c>
      <c r="N2322" s="5" t="s">
        <v>30</v>
      </c>
      <c r="O2322" s="10"/>
      <c r="P2322" s="5"/>
      <c r="Q2322" s="5" t="s">
        <v>30</v>
      </c>
      <c r="R2322" s="5"/>
      <c r="S2322" s="5"/>
    </row>
    <row r="2323" customFormat="1" spans="1:19">
      <c r="A2323" s="5">
        <v>2320</v>
      </c>
      <c r="B2323" s="5" t="s">
        <v>9343</v>
      </c>
      <c r="C2323" s="5"/>
      <c r="D2323" s="5" t="s">
        <v>363</v>
      </c>
      <c r="E2323" s="5" t="s">
        <v>9344</v>
      </c>
      <c r="F2323" s="5" t="s">
        <v>143</v>
      </c>
      <c r="G2323" s="5">
        <v>17</v>
      </c>
      <c r="H2323" s="5" t="s">
        <v>9345</v>
      </c>
      <c r="I2323" s="5" t="s">
        <v>7410</v>
      </c>
      <c r="J2323" s="5">
        <v>13703023529</v>
      </c>
      <c r="K2323" s="5" t="s">
        <v>27</v>
      </c>
      <c r="L2323" s="10">
        <v>44394</v>
      </c>
      <c r="M2323" s="5" t="s">
        <v>1347</v>
      </c>
      <c r="N2323" s="5" t="s">
        <v>30</v>
      </c>
      <c r="O2323" s="10"/>
      <c r="P2323" s="5"/>
      <c r="Q2323" s="5" t="s">
        <v>30</v>
      </c>
      <c r="R2323" s="5"/>
      <c r="S2323" s="5"/>
    </row>
    <row r="2324" customFormat="1" spans="1:19">
      <c r="A2324" s="5">
        <v>2321</v>
      </c>
      <c r="B2324" s="5" t="s">
        <v>9346</v>
      </c>
      <c r="C2324" s="5"/>
      <c r="D2324" s="5" t="s">
        <v>363</v>
      </c>
      <c r="E2324" s="5" t="s">
        <v>9347</v>
      </c>
      <c r="F2324" s="5" t="s">
        <v>24</v>
      </c>
      <c r="G2324" s="5">
        <v>17</v>
      </c>
      <c r="H2324" s="5" t="s">
        <v>6380</v>
      </c>
      <c r="I2324" s="5" t="s">
        <v>9348</v>
      </c>
      <c r="J2324" s="5">
        <v>18124747596</v>
      </c>
      <c r="K2324" s="5" t="s">
        <v>27</v>
      </c>
      <c r="L2324" s="10">
        <v>44398</v>
      </c>
      <c r="M2324" s="5" t="s">
        <v>2747</v>
      </c>
      <c r="N2324" s="5" t="s">
        <v>30</v>
      </c>
      <c r="O2324" s="10"/>
      <c r="P2324" s="5"/>
      <c r="Q2324" s="5" t="s">
        <v>30</v>
      </c>
      <c r="R2324" s="5"/>
      <c r="S2324" s="5"/>
    </row>
    <row r="2325" customFormat="1" spans="1:19">
      <c r="A2325" s="5">
        <v>2322</v>
      </c>
      <c r="B2325" s="5" t="s">
        <v>9349</v>
      </c>
      <c r="C2325" s="5"/>
      <c r="D2325" s="5" t="s">
        <v>363</v>
      </c>
      <c r="E2325" s="5" t="s">
        <v>9350</v>
      </c>
      <c r="F2325" s="5" t="s">
        <v>24</v>
      </c>
      <c r="G2325" s="5">
        <v>18</v>
      </c>
      <c r="H2325" s="5" t="s">
        <v>17639</v>
      </c>
      <c r="I2325" s="5" t="s">
        <v>9351</v>
      </c>
      <c r="J2325" s="5">
        <v>15949327705</v>
      </c>
      <c r="K2325" s="5" t="s">
        <v>27</v>
      </c>
      <c r="L2325" s="10">
        <v>44398</v>
      </c>
      <c r="M2325" s="5" t="s">
        <v>9352</v>
      </c>
      <c r="N2325" s="5" t="s">
        <v>30</v>
      </c>
      <c r="O2325" s="10"/>
      <c r="P2325" s="5"/>
      <c r="Q2325" s="5" t="s">
        <v>30</v>
      </c>
      <c r="R2325" s="5"/>
      <c r="S2325" s="5"/>
    </row>
    <row r="2326" customFormat="1" spans="1:19">
      <c r="A2326" s="5">
        <v>2323</v>
      </c>
      <c r="B2326" s="5" t="s">
        <v>9353</v>
      </c>
      <c r="C2326" s="5"/>
      <c r="D2326" s="5" t="s">
        <v>363</v>
      </c>
      <c r="E2326" s="5" t="s">
        <v>9354</v>
      </c>
      <c r="F2326" s="5" t="s">
        <v>24</v>
      </c>
      <c r="G2326" s="5">
        <v>17</v>
      </c>
      <c r="H2326" s="5" t="s">
        <v>9355</v>
      </c>
      <c r="I2326" s="5" t="s">
        <v>9356</v>
      </c>
      <c r="J2326" s="5">
        <v>13877878139</v>
      </c>
      <c r="K2326" s="5" t="s">
        <v>27</v>
      </c>
      <c r="L2326" s="10">
        <v>44399</v>
      </c>
      <c r="M2326" s="5" t="s">
        <v>9352</v>
      </c>
      <c r="N2326" s="5" t="s">
        <v>30</v>
      </c>
      <c r="O2326" s="10"/>
      <c r="P2326" s="5"/>
      <c r="Q2326" s="5" t="s">
        <v>30</v>
      </c>
      <c r="R2326" s="5"/>
      <c r="S2326" s="5"/>
    </row>
    <row r="2327" customFormat="1" spans="1:19">
      <c r="A2327" s="5">
        <v>2324</v>
      </c>
      <c r="B2327" s="5" t="s">
        <v>9357</v>
      </c>
      <c r="C2327" s="5"/>
      <c r="D2327" s="5" t="s">
        <v>363</v>
      </c>
      <c r="E2327" s="5" t="s">
        <v>9358</v>
      </c>
      <c r="F2327" s="5" t="s">
        <v>24</v>
      </c>
      <c r="G2327" s="5">
        <v>19</v>
      </c>
      <c r="H2327" s="5" t="s">
        <v>9359</v>
      </c>
      <c r="I2327" s="5" t="s">
        <v>9360</v>
      </c>
      <c r="J2327" s="5" t="s">
        <v>9361</v>
      </c>
      <c r="K2327" s="5" t="s">
        <v>27</v>
      </c>
      <c r="L2327" s="10">
        <v>44331</v>
      </c>
      <c r="M2327" s="5" t="s">
        <v>3785</v>
      </c>
      <c r="N2327" s="5" t="s">
        <v>27</v>
      </c>
      <c r="O2327" s="10">
        <v>44366</v>
      </c>
      <c r="P2327" s="5" t="s">
        <v>2172</v>
      </c>
      <c r="Q2327" s="5" t="s">
        <v>30</v>
      </c>
      <c r="R2327" s="5"/>
      <c r="S2327" s="5"/>
    </row>
    <row r="2328" customFormat="1" spans="1:19">
      <c r="A2328" s="5">
        <v>2325</v>
      </c>
      <c r="B2328" s="5" t="s">
        <v>9362</v>
      </c>
      <c r="C2328" s="5"/>
      <c r="D2328" s="5" t="s">
        <v>363</v>
      </c>
      <c r="E2328" s="5" t="s">
        <v>9363</v>
      </c>
      <c r="F2328" s="5" t="s">
        <v>24</v>
      </c>
      <c r="G2328" s="5">
        <v>17</v>
      </c>
      <c r="H2328" s="5" t="s">
        <v>17914</v>
      </c>
      <c r="I2328" s="5" t="s">
        <v>3639</v>
      </c>
      <c r="J2328" s="5">
        <v>15807782448</v>
      </c>
      <c r="K2328" s="5" t="s">
        <v>27</v>
      </c>
      <c r="L2328" s="10">
        <v>44394</v>
      </c>
      <c r="M2328" s="5" t="s">
        <v>2172</v>
      </c>
      <c r="N2328" s="5" t="s">
        <v>30</v>
      </c>
      <c r="O2328" s="10"/>
      <c r="P2328" s="5"/>
      <c r="Q2328" s="5" t="s">
        <v>30</v>
      </c>
      <c r="R2328" s="5"/>
      <c r="S2328" s="5"/>
    </row>
    <row r="2329" customFormat="1" spans="1:19">
      <c r="A2329" s="5">
        <v>2326</v>
      </c>
      <c r="B2329" s="5" t="s">
        <v>9365</v>
      </c>
      <c r="C2329" s="5"/>
      <c r="D2329" s="5" t="s">
        <v>363</v>
      </c>
      <c r="E2329" s="5" t="s">
        <v>9366</v>
      </c>
      <c r="F2329" s="5" t="s">
        <v>143</v>
      </c>
      <c r="G2329" s="5">
        <v>17</v>
      </c>
      <c r="H2329" s="5" t="s">
        <v>9367</v>
      </c>
      <c r="I2329" s="5" t="s">
        <v>9368</v>
      </c>
      <c r="J2329" s="5">
        <v>13788383177</v>
      </c>
      <c r="K2329" s="5" t="s">
        <v>27</v>
      </c>
      <c r="L2329" s="10">
        <v>44395</v>
      </c>
      <c r="M2329" s="5" t="s">
        <v>5912</v>
      </c>
      <c r="N2329" s="5" t="s">
        <v>30</v>
      </c>
      <c r="O2329" s="10"/>
      <c r="P2329" s="5"/>
      <c r="Q2329" s="5" t="s">
        <v>30</v>
      </c>
      <c r="R2329" s="5"/>
      <c r="S2329" s="5"/>
    </row>
    <row r="2330" customFormat="1" spans="1:19">
      <c r="A2330" s="5">
        <v>2327</v>
      </c>
      <c r="B2330" s="5" t="s">
        <v>9369</v>
      </c>
      <c r="C2330" s="5"/>
      <c r="D2330" s="5" t="s">
        <v>363</v>
      </c>
      <c r="E2330" s="5" t="s">
        <v>9370</v>
      </c>
      <c r="F2330" s="5" t="s">
        <v>24</v>
      </c>
      <c r="G2330" s="5">
        <v>19</v>
      </c>
      <c r="H2330" s="5" t="s">
        <v>19309</v>
      </c>
      <c r="I2330" s="5" t="s">
        <v>9372</v>
      </c>
      <c r="J2330" s="5">
        <v>18877843315</v>
      </c>
      <c r="K2330" s="5" t="s">
        <v>30</v>
      </c>
      <c r="L2330" s="10"/>
      <c r="M2330" s="5"/>
      <c r="N2330" s="5"/>
      <c r="O2330" s="10"/>
      <c r="P2330" s="5"/>
      <c r="Q2330" s="5"/>
      <c r="R2330" s="5"/>
      <c r="S2330" s="5" t="s">
        <v>9373</v>
      </c>
    </row>
    <row r="2331" customFormat="1" spans="1:19">
      <c r="A2331" s="5">
        <v>2328</v>
      </c>
      <c r="B2331" s="5" t="s">
        <v>9374</v>
      </c>
      <c r="C2331" s="5"/>
      <c r="D2331" s="5" t="s">
        <v>363</v>
      </c>
      <c r="E2331" s="17" t="s">
        <v>9375</v>
      </c>
      <c r="F2331" s="17" t="s">
        <v>143</v>
      </c>
      <c r="G2331" s="17">
        <v>17</v>
      </c>
      <c r="H2331" s="17" t="s">
        <v>17785</v>
      </c>
      <c r="I2331" s="17" t="s">
        <v>9376</v>
      </c>
      <c r="J2331" s="17">
        <v>13977860082</v>
      </c>
      <c r="K2331" s="17" t="s">
        <v>27</v>
      </c>
      <c r="L2331" s="18">
        <v>44394</v>
      </c>
      <c r="M2331" s="17" t="s">
        <v>2172</v>
      </c>
      <c r="N2331" s="17" t="s">
        <v>30</v>
      </c>
      <c r="O2331" s="18"/>
      <c r="P2331" s="17"/>
      <c r="Q2331" s="17" t="s">
        <v>30</v>
      </c>
      <c r="R2331" s="17"/>
      <c r="S2331" s="17"/>
    </row>
    <row r="2332" customFormat="1" spans="1:19">
      <c r="A2332" s="5">
        <v>2329</v>
      </c>
      <c r="B2332" s="5" t="s">
        <v>9377</v>
      </c>
      <c r="C2332" s="5"/>
      <c r="D2332" s="5" t="s">
        <v>363</v>
      </c>
      <c r="E2332" s="5" t="s">
        <v>9378</v>
      </c>
      <c r="F2332" s="5" t="s">
        <v>143</v>
      </c>
      <c r="G2332" s="5">
        <v>17</v>
      </c>
      <c r="H2332" s="5" t="s">
        <v>9379</v>
      </c>
      <c r="I2332" s="5" t="s">
        <v>9380</v>
      </c>
      <c r="J2332" s="5">
        <v>13826711396</v>
      </c>
      <c r="K2332" s="5" t="s">
        <v>27</v>
      </c>
      <c r="L2332" s="10">
        <v>44398</v>
      </c>
      <c r="M2332" s="5" t="s">
        <v>9381</v>
      </c>
      <c r="N2332" s="5" t="s">
        <v>30</v>
      </c>
      <c r="O2332" s="10"/>
      <c r="P2332" s="5"/>
      <c r="Q2332" s="5" t="s">
        <v>30</v>
      </c>
      <c r="R2332" s="5"/>
      <c r="S2332" s="5"/>
    </row>
    <row r="2333" customFormat="1" spans="1:19">
      <c r="A2333" s="5">
        <v>2330</v>
      </c>
      <c r="B2333" s="5" t="s">
        <v>9382</v>
      </c>
      <c r="C2333" s="5"/>
      <c r="D2333" s="5" t="s">
        <v>363</v>
      </c>
      <c r="E2333" s="17" t="s">
        <v>9383</v>
      </c>
      <c r="F2333" s="17" t="s">
        <v>143</v>
      </c>
      <c r="G2333" s="17">
        <v>18</v>
      </c>
      <c r="H2333" s="17" t="s">
        <v>9384</v>
      </c>
      <c r="I2333" s="17" t="s">
        <v>9385</v>
      </c>
      <c r="J2333" s="17">
        <v>15917888787</v>
      </c>
      <c r="K2333" s="17" t="s">
        <v>27</v>
      </c>
      <c r="L2333" s="18">
        <v>44338</v>
      </c>
      <c r="M2333" s="17" t="s">
        <v>2172</v>
      </c>
      <c r="N2333" s="17" t="s">
        <v>27</v>
      </c>
      <c r="O2333" s="18">
        <v>44366</v>
      </c>
      <c r="P2333" s="17" t="s">
        <v>2172</v>
      </c>
      <c r="Q2333" s="17" t="s">
        <v>30</v>
      </c>
      <c r="R2333" s="17"/>
      <c r="S2333" s="17"/>
    </row>
    <row r="2334" customFormat="1" spans="1:19">
      <c r="A2334" s="5">
        <v>2331</v>
      </c>
      <c r="B2334" s="5" t="s">
        <v>9386</v>
      </c>
      <c r="C2334" s="5"/>
      <c r="D2334" s="5" t="s">
        <v>368</v>
      </c>
      <c r="E2334" s="17" t="s">
        <v>9387</v>
      </c>
      <c r="F2334" s="17" t="s">
        <v>24</v>
      </c>
      <c r="G2334" s="17">
        <v>18</v>
      </c>
      <c r="H2334" s="17" t="s">
        <v>9388</v>
      </c>
      <c r="I2334" s="17" t="s">
        <v>9389</v>
      </c>
      <c r="J2334" s="17">
        <v>18776872189</v>
      </c>
      <c r="K2334" s="17" t="s">
        <v>27</v>
      </c>
      <c r="L2334" s="18">
        <v>44334</v>
      </c>
      <c r="M2334" s="17" t="s">
        <v>29</v>
      </c>
      <c r="N2334" s="17" t="s">
        <v>27</v>
      </c>
      <c r="O2334" s="18">
        <v>44366</v>
      </c>
      <c r="P2334" s="17" t="s">
        <v>2172</v>
      </c>
      <c r="Q2334" s="17"/>
      <c r="R2334" s="17"/>
      <c r="S2334" s="17"/>
    </row>
    <row r="2335" customFormat="1" spans="1:19">
      <c r="A2335" s="5">
        <v>2332</v>
      </c>
      <c r="B2335" s="5" t="s">
        <v>9390</v>
      </c>
      <c r="C2335" s="5"/>
      <c r="D2335" s="5" t="s">
        <v>368</v>
      </c>
      <c r="E2335" s="17" t="s">
        <v>9391</v>
      </c>
      <c r="F2335" s="17" t="s">
        <v>24</v>
      </c>
      <c r="G2335" s="17">
        <v>18</v>
      </c>
      <c r="H2335" s="17" t="s">
        <v>9392</v>
      </c>
      <c r="I2335" s="17" t="s">
        <v>9393</v>
      </c>
      <c r="J2335" s="17">
        <v>15277852739</v>
      </c>
      <c r="K2335" s="17" t="s">
        <v>27</v>
      </c>
      <c r="L2335" s="18">
        <v>44331</v>
      </c>
      <c r="M2335" s="17" t="s">
        <v>29</v>
      </c>
      <c r="N2335" s="17" t="s">
        <v>27</v>
      </c>
      <c r="O2335" s="18">
        <v>44363</v>
      </c>
      <c r="P2335" s="17" t="s">
        <v>2172</v>
      </c>
      <c r="Q2335" s="17"/>
      <c r="R2335" s="17"/>
      <c r="S2335" s="17"/>
    </row>
    <row r="2336" customFormat="1" spans="1:19">
      <c r="A2336" s="5">
        <v>2333</v>
      </c>
      <c r="B2336" s="5" t="s">
        <v>9394</v>
      </c>
      <c r="C2336" s="5"/>
      <c r="D2336" s="5" t="s">
        <v>368</v>
      </c>
      <c r="E2336" s="17" t="s">
        <v>9395</v>
      </c>
      <c r="F2336" s="17" t="s">
        <v>24</v>
      </c>
      <c r="G2336" s="17">
        <v>17</v>
      </c>
      <c r="H2336" s="17" t="s">
        <v>9396</v>
      </c>
      <c r="I2336" s="17" t="s">
        <v>9397</v>
      </c>
      <c r="J2336" s="17">
        <v>14777394596</v>
      </c>
      <c r="K2336" s="17" t="s">
        <v>27</v>
      </c>
      <c r="L2336" s="18">
        <v>44408</v>
      </c>
      <c r="M2336" s="17" t="s">
        <v>9398</v>
      </c>
      <c r="N2336" s="17" t="s">
        <v>30</v>
      </c>
      <c r="O2336" s="18"/>
      <c r="P2336" s="17"/>
      <c r="Q2336" s="17"/>
      <c r="R2336" s="17"/>
      <c r="S2336" s="17"/>
    </row>
    <row r="2337" customFormat="1" spans="1:19">
      <c r="A2337" s="5">
        <v>2334</v>
      </c>
      <c r="B2337" s="5" t="s">
        <v>9399</v>
      </c>
      <c r="C2337" s="5"/>
      <c r="D2337" s="5" t="s">
        <v>368</v>
      </c>
      <c r="E2337" s="5" t="s">
        <v>9400</v>
      </c>
      <c r="F2337" s="5" t="s">
        <v>143</v>
      </c>
      <c r="G2337" s="5">
        <v>16</v>
      </c>
      <c r="H2337" s="5" t="s">
        <v>17917</v>
      </c>
      <c r="I2337" s="5" t="s">
        <v>9402</v>
      </c>
      <c r="J2337" s="5">
        <v>15177388489</v>
      </c>
      <c r="K2337" s="5" t="s">
        <v>27</v>
      </c>
      <c r="L2337" s="10">
        <v>44398</v>
      </c>
      <c r="M2337" s="5" t="s">
        <v>28</v>
      </c>
      <c r="N2337" s="5" t="s">
        <v>30</v>
      </c>
      <c r="O2337" s="10"/>
      <c r="P2337" s="5"/>
      <c r="Q2337" s="5"/>
      <c r="R2337" s="5"/>
      <c r="S2337" s="5"/>
    </row>
    <row r="2338" customFormat="1" spans="1:19">
      <c r="A2338" s="5">
        <v>2335</v>
      </c>
      <c r="B2338" s="5" t="s">
        <v>9403</v>
      </c>
      <c r="C2338" s="5"/>
      <c r="D2338" s="5" t="s">
        <v>368</v>
      </c>
      <c r="E2338" s="17" t="s">
        <v>9404</v>
      </c>
      <c r="F2338" s="17" t="s">
        <v>24</v>
      </c>
      <c r="G2338" s="17">
        <v>17</v>
      </c>
      <c r="H2338" s="17" t="s">
        <v>17918</v>
      </c>
      <c r="I2338" s="17" t="s">
        <v>9406</v>
      </c>
      <c r="J2338" s="17">
        <v>15777806148</v>
      </c>
      <c r="K2338" s="17" t="s">
        <v>27</v>
      </c>
      <c r="L2338" s="18">
        <v>44394</v>
      </c>
      <c r="M2338" s="17" t="s">
        <v>28</v>
      </c>
      <c r="N2338" s="17"/>
      <c r="O2338" s="18"/>
      <c r="P2338" s="17"/>
      <c r="Q2338" s="17"/>
      <c r="R2338" s="17"/>
      <c r="S2338" s="17"/>
    </row>
    <row r="2339" customFormat="1" spans="1:19">
      <c r="A2339" s="5">
        <v>2336</v>
      </c>
      <c r="B2339" s="5" t="s">
        <v>9407</v>
      </c>
      <c r="C2339" s="5"/>
      <c r="D2339" s="5" t="s">
        <v>368</v>
      </c>
      <c r="E2339" s="17" t="s">
        <v>9408</v>
      </c>
      <c r="F2339" s="17" t="s">
        <v>24</v>
      </c>
      <c r="G2339" s="17">
        <v>16</v>
      </c>
      <c r="H2339" s="17" t="s">
        <v>17919</v>
      </c>
      <c r="I2339" s="17" t="s">
        <v>9410</v>
      </c>
      <c r="J2339" s="17">
        <v>15977864195</v>
      </c>
      <c r="K2339" s="17" t="s">
        <v>27</v>
      </c>
      <c r="L2339" s="18">
        <v>44394</v>
      </c>
      <c r="M2339" s="17" t="s">
        <v>28</v>
      </c>
      <c r="N2339" s="17"/>
      <c r="O2339" s="18"/>
      <c r="P2339" s="17"/>
      <c r="Q2339" s="17"/>
      <c r="R2339" s="17"/>
      <c r="S2339" s="17"/>
    </row>
    <row r="2340" customFormat="1" spans="1:19">
      <c r="A2340" s="5">
        <v>2337</v>
      </c>
      <c r="B2340" s="5" t="s">
        <v>9411</v>
      </c>
      <c r="C2340" s="5"/>
      <c r="D2340" s="5" t="s">
        <v>368</v>
      </c>
      <c r="E2340" s="17" t="s">
        <v>7623</v>
      </c>
      <c r="F2340" s="17" t="s">
        <v>24</v>
      </c>
      <c r="G2340" s="17">
        <v>20</v>
      </c>
      <c r="H2340" s="17" t="s">
        <v>19346</v>
      </c>
      <c r="I2340" s="17" t="s">
        <v>9412</v>
      </c>
      <c r="J2340" s="17" t="s">
        <v>9413</v>
      </c>
      <c r="K2340" s="17" t="s">
        <v>27</v>
      </c>
      <c r="L2340" s="18">
        <v>44331</v>
      </c>
      <c r="M2340" s="17" t="s">
        <v>29</v>
      </c>
      <c r="N2340" s="17" t="s">
        <v>27</v>
      </c>
      <c r="O2340" s="18">
        <v>44363</v>
      </c>
      <c r="P2340" s="17" t="s">
        <v>2172</v>
      </c>
      <c r="Q2340" s="17"/>
      <c r="R2340" s="17"/>
      <c r="S2340" s="17"/>
    </row>
    <row r="2341" customFormat="1" spans="1:19">
      <c r="A2341" s="5">
        <v>2338</v>
      </c>
      <c r="B2341" s="5" t="s">
        <v>9414</v>
      </c>
      <c r="C2341" s="5"/>
      <c r="D2341" s="5" t="s">
        <v>368</v>
      </c>
      <c r="E2341" s="17" t="s">
        <v>9415</v>
      </c>
      <c r="F2341" s="17" t="s">
        <v>24</v>
      </c>
      <c r="G2341" s="17">
        <v>16</v>
      </c>
      <c r="H2341" s="17" t="s">
        <v>9416</v>
      </c>
      <c r="I2341" s="17" t="s">
        <v>9417</v>
      </c>
      <c r="J2341" s="17">
        <v>13557783907</v>
      </c>
      <c r="K2341" s="17" t="s">
        <v>27</v>
      </c>
      <c r="L2341" s="18">
        <v>44394</v>
      </c>
      <c r="M2341" s="17" t="s">
        <v>28</v>
      </c>
      <c r="N2341" s="17"/>
      <c r="O2341" s="18"/>
      <c r="P2341" s="17"/>
      <c r="Q2341" s="17"/>
      <c r="R2341" s="17"/>
      <c r="S2341" s="17"/>
    </row>
    <row r="2342" customFormat="1" spans="1:19">
      <c r="A2342" s="5">
        <v>2339</v>
      </c>
      <c r="B2342" s="5" t="s">
        <v>9418</v>
      </c>
      <c r="C2342" s="5"/>
      <c r="D2342" s="5" t="s">
        <v>368</v>
      </c>
      <c r="E2342" s="17" t="s">
        <v>9419</v>
      </c>
      <c r="F2342" s="17" t="s">
        <v>24</v>
      </c>
      <c r="G2342" s="17">
        <v>17</v>
      </c>
      <c r="H2342" s="17" t="s">
        <v>9420</v>
      </c>
      <c r="I2342" s="17" t="s">
        <v>9421</v>
      </c>
      <c r="J2342" s="17">
        <v>13977881835</v>
      </c>
      <c r="K2342" s="17" t="s">
        <v>27</v>
      </c>
      <c r="L2342" s="18">
        <v>44395</v>
      </c>
      <c r="M2342" s="17" t="s">
        <v>28</v>
      </c>
      <c r="N2342" s="17" t="s">
        <v>30</v>
      </c>
      <c r="O2342" s="18"/>
      <c r="P2342" s="17"/>
      <c r="Q2342" s="17"/>
      <c r="R2342" s="17"/>
      <c r="S2342" s="17"/>
    </row>
    <row r="2343" customFormat="1" spans="1:19">
      <c r="A2343" s="5">
        <v>2340</v>
      </c>
      <c r="B2343" s="5" t="s">
        <v>9422</v>
      </c>
      <c r="C2343" s="5"/>
      <c r="D2343" s="5" t="s">
        <v>368</v>
      </c>
      <c r="E2343" s="17" t="s">
        <v>9423</v>
      </c>
      <c r="F2343" s="17" t="s">
        <v>24</v>
      </c>
      <c r="G2343" s="17">
        <v>17</v>
      </c>
      <c r="H2343" s="17" t="s">
        <v>3643</v>
      </c>
      <c r="I2343" s="17" t="s">
        <v>9424</v>
      </c>
      <c r="J2343" s="17" t="s">
        <v>9425</v>
      </c>
      <c r="K2343" s="17" t="s">
        <v>27</v>
      </c>
      <c r="L2343" s="18">
        <v>44395</v>
      </c>
      <c r="M2343" s="17" t="s">
        <v>28</v>
      </c>
      <c r="N2343" s="17" t="s">
        <v>30</v>
      </c>
      <c r="O2343" s="18"/>
      <c r="P2343" s="17"/>
      <c r="Q2343" s="17"/>
      <c r="R2343" s="17"/>
      <c r="S2343" s="17"/>
    </row>
    <row r="2344" customFormat="1" spans="1:19">
      <c r="A2344" s="5">
        <v>2341</v>
      </c>
      <c r="B2344" s="5" t="s">
        <v>9426</v>
      </c>
      <c r="C2344" s="5"/>
      <c r="D2344" s="5" t="s">
        <v>368</v>
      </c>
      <c r="E2344" s="5" t="s">
        <v>9427</v>
      </c>
      <c r="F2344" s="5" t="s">
        <v>24</v>
      </c>
      <c r="G2344" s="5">
        <v>17</v>
      </c>
      <c r="H2344" s="5" t="s">
        <v>17920</v>
      </c>
      <c r="I2344" s="5" t="s">
        <v>9429</v>
      </c>
      <c r="J2344" s="5" t="s">
        <v>9430</v>
      </c>
      <c r="K2344" s="5" t="s">
        <v>27</v>
      </c>
      <c r="L2344" s="10">
        <v>44395</v>
      </c>
      <c r="M2344" s="5" t="s">
        <v>28</v>
      </c>
      <c r="N2344" s="5" t="s">
        <v>30</v>
      </c>
      <c r="O2344" s="10"/>
      <c r="P2344" s="5"/>
      <c r="Q2344" s="5"/>
      <c r="R2344" s="5"/>
      <c r="S2344" s="5"/>
    </row>
    <row r="2345" customFormat="1" spans="1:19">
      <c r="A2345" s="5">
        <v>2342</v>
      </c>
      <c r="B2345" s="5" t="s">
        <v>9431</v>
      </c>
      <c r="C2345" s="5"/>
      <c r="D2345" s="5" t="s">
        <v>368</v>
      </c>
      <c r="E2345" s="5" t="s">
        <v>9432</v>
      </c>
      <c r="F2345" s="5" t="s">
        <v>24</v>
      </c>
      <c r="G2345" s="5">
        <v>17</v>
      </c>
      <c r="H2345" s="5" t="s">
        <v>17921</v>
      </c>
      <c r="I2345" s="5" t="s">
        <v>9434</v>
      </c>
      <c r="J2345" s="5">
        <v>15977838378</v>
      </c>
      <c r="K2345" s="5" t="s">
        <v>27</v>
      </c>
      <c r="L2345" s="10">
        <v>44398</v>
      </c>
      <c r="M2345" s="5" t="s">
        <v>54</v>
      </c>
      <c r="N2345" s="5" t="s">
        <v>30</v>
      </c>
      <c r="O2345" s="10"/>
      <c r="P2345" s="5"/>
      <c r="Q2345" s="5"/>
      <c r="R2345" s="5"/>
      <c r="S2345" s="5"/>
    </row>
    <row r="2346" customFormat="1" spans="1:19">
      <c r="A2346" s="5">
        <v>2343</v>
      </c>
      <c r="B2346" s="5" t="s">
        <v>9435</v>
      </c>
      <c r="C2346" s="5"/>
      <c r="D2346" s="5" t="s">
        <v>368</v>
      </c>
      <c r="E2346" s="5" t="s">
        <v>9436</v>
      </c>
      <c r="F2346" s="5" t="s">
        <v>143</v>
      </c>
      <c r="G2346" s="5">
        <v>17</v>
      </c>
      <c r="H2346" s="5" t="s">
        <v>9437</v>
      </c>
      <c r="I2346" s="5" t="s">
        <v>9438</v>
      </c>
      <c r="J2346" s="5">
        <v>19978859564</v>
      </c>
      <c r="K2346" s="5" t="s">
        <v>27</v>
      </c>
      <c r="L2346" s="10">
        <v>44398</v>
      </c>
      <c r="M2346" s="5" t="s">
        <v>2747</v>
      </c>
      <c r="N2346" s="5" t="s">
        <v>30</v>
      </c>
      <c r="O2346" s="10"/>
      <c r="P2346" s="5"/>
      <c r="Q2346" s="5"/>
      <c r="R2346" s="5"/>
      <c r="S2346" s="5"/>
    </row>
    <row r="2347" customFormat="1" spans="1:19">
      <c r="A2347" s="5">
        <v>2344</v>
      </c>
      <c r="B2347" s="5" t="s">
        <v>9439</v>
      </c>
      <c r="C2347" s="5"/>
      <c r="D2347" s="5" t="s">
        <v>368</v>
      </c>
      <c r="E2347" s="5" t="s">
        <v>9440</v>
      </c>
      <c r="F2347" s="5" t="s">
        <v>143</v>
      </c>
      <c r="G2347" s="5">
        <v>17</v>
      </c>
      <c r="H2347" s="5" t="s">
        <v>17922</v>
      </c>
      <c r="I2347" s="5" t="s">
        <v>9441</v>
      </c>
      <c r="J2347" s="5">
        <v>15817668831</v>
      </c>
      <c r="K2347" s="5" t="s">
        <v>27</v>
      </c>
      <c r="L2347" s="10">
        <v>44394</v>
      </c>
      <c r="M2347" s="5" t="s">
        <v>28</v>
      </c>
      <c r="N2347" s="5"/>
      <c r="O2347" s="10"/>
      <c r="P2347" s="5"/>
      <c r="Q2347" s="5"/>
      <c r="R2347" s="5"/>
      <c r="S2347" s="5"/>
    </row>
    <row r="2348" customFormat="1" spans="1:19">
      <c r="A2348" s="5">
        <v>2345</v>
      </c>
      <c r="B2348" s="5" t="s">
        <v>9442</v>
      </c>
      <c r="C2348" s="5"/>
      <c r="D2348" s="5" t="s">
        <v>368</v>
      </c>
      <c r="E2348" s="5" t="s">
        <v>9443</v>
      </c>
      <c r="F2348" s="5" t="s">
        <v>143</v>
      </c>
      <c r="G2348" s="5">
        <v>16</v>
      </c>
      <c r="H2348" s="5" t="s">
        <v>9444</v>
      </c>
      <c r="I2348" s="5" t="s">
        <v>9445</v>
      </c>
      <c r="J2348" s="5">
        <v>18218394163</v>
      </c>
      <c r="K2348" s="5" t="s">
        <v>27</v>
      </c>
      <c r="L2348" s="10">
        <v>44396</v>
      </c>
      <c r="M2348" s="5" t="s">
        <v>28</v>
      </c>
      <c r="N2348" s="5" t="s">
        <v>30</v>
      </c>
      <c r="O2348" s="10"/>
      <c r="P2348" s="5"/>
      <c r="Q2348" s="5"/>
      <c r="R2348" s="5"/>
      <c r="S2348" s="5"/>
    </row>
    <row r="2349" customFormat="1" spans="1:19">
      <c r="A2349" s="5">
        <v>2346</v>
      </c>
      <c r="B2349" s="5" t="s">
        <v>9446</v>
      </c>
      <c r="C2349" s="5"/>
      <c r="D2349" s="5" t="s">
        <v>368</v>
      </c>
      <c r="E2349" s="5" t="s">
        <v>9447</v>
      </c>
      <c r="F2349" s="5" t="s">
        <v>143</v>
      </c>
      <c r="G2349" s="5">
        <v>17</v>
      </c>
      <c r="H2349" s="5" t="s">
        <v>17923</v>
      </c>
      <c r="I2349" s="5" t="s">
        <v>3639</v>
      </c>
      <c r="J2349" s="5">
        <v>13532797740</v>
      </c>
      <c r="K2349" s="5" t="s">
        <v>27</v>
      </c>
      <c r="L2349" s="10">
        <v>44396</v>
      </c>
      <c r="M2349" s="5" t="s">
        <v>28</v>
      </c>
      <c r="N2349" s="5"/>
      <c r="O2349" s="10"/>
      <c r="P2349" s="5"/>
      <c r="Q2349" s="5"/>
      <c r="R2349" s="5"/>
      <c r="S2349" s="5"/>
    </row>
    <row r="2350" customFormat="1" spans="1:19">
      <c r="A2350" s="5">
        <v>2347</v>
      </c>
      <c r="B2350" s="5" t="s">
        <v>9448</v>
      </c>
      <c r="C2350" s="5"/>
      <c r="D2350" s="5" t="s">
        <v>368</v>
      </c>
      <c r="E2350" s="5" t="s">
        <v>9449</v>
      </c>
      <c r="F2350" s="5" t="s">
        <v>24</v>
      </c>
      <c r="G2350" s="5">
        <v>18</v>
      </c>
      <c r="H2350" s="5" t="s">
        <v>9450</v>
      </c>
      <c r="I2350" s="5" t="s">
        <v>9451</v>
      </c>
      <c r="J2350" s="5" t="s">
        <v>9452</v>
      </c>
      <c r="K2350" s="5" t="s">
        <v>27</v>
      </c>
      <c r="L2350" s="10">
        <v>44331</v>
      </c>
      <c r="M2350" s="5" t="s">
        <v>29</v>
      </c>
      <c r="N2350" s="5" t="s">
        <v>27</v>
      </c>
      <c r="O2350" s="10">
        <v>44363</v>
      </c>
      <c r="P2350" s="5" t="s">
        <v>2172</v>
      </c>
      <c r="Q2350" s="5"/>
      <c r="R2350" s="5"/>
      <c r="S2350" s="5"/>
    </row>
    <row r="2351" customFormat="1" spans="1:19">
      <c r="A2351" s="5">
        <v>2348</v>
      </c>
      <c r="B2351" s="5" t="s">
        <v>9453</v>
      </c>
      <c r="C2351" s="5"/>
      <c r="D2351" s="5" t="s">
        <v>368</v>
      </c>
      <c r="E2351" s="5" t="s">
        <v>9454</v>
      </c>
      <c r="F2351" s="5" t="s">
        <v>24</v>
      </c>
      <c r="G2351" s="5">
        <v>18</v>
      </c>
      <c r="H2351" s="5" t="s">
        <v>9455</v>
      </c>
      <c r="I2351" s="5" t="s">
        <v>9456</v>
      </c>
      <c r="J2351" s="5">
        <v>15277850337</v>
      </c>
      <c r="K2351" s="5" t="s">
        <v>27</v>
      </c>
      <c r="L2351" s="10">
        <v>44394</v>
      </c>
      <c r="M2351" s="5" t="s">
        <v>29</v>
      </c>
      <c r="N2351" s="5"/>
      <c r="O2351" s="10"/>
      <c r="P2351" s="5"/>
      <c r="Q2351" s="5"/>
      <c r="R2351" s="5"/>
      <c r="S2351" s="5"/>
    </row>
    <row r="2352" customFormat="1" spans="1:19">
      <c r="A2352" s="5">
        <v>2349</v>
      </c>
      <c r="B2352" s="5" t="s">
        <v>9457</v>
      </c>
      <c r="C2352" s="5"/>
      <c r="D2352" s="5" t="s">
        <v>368</v>
      </c>
      <c r="E2352" s="5" t="s">
        <v>9458</v>
      </c>
      <c r="F2352" s="5" t="s">
        <v>143</v>
      </c>
      <c r="G2352" s="5">
        <v>17</v>
      </c>
      <c r="H2352" s="5" t="s">
        <v>9459</v>
      </c>
      <c r="I2352" s="5" t="s">
        <v>9460</v>
      </c>
      <c r="J2352" s="5">
        <v>15677110638</v>
      </c>
      <c r="K2352" s="5" t="s">
        <v>27</v>
      </c>
      <c r="L2352" s="10">
        <v>44388</v>
      </c>
      <c r="M2352" s="5" t="s">
        <v>9398</v>
      </c>
      <c r="N2352" s="5" t="s">
        <v>30</v>
      </c>
      <c r="O2352" s="10"/>
      <c r="P2352" s="5"/>
      <c r="Q2352" s="5"/>
      <c r="R2352" s="5"/>
      <c r="S2352" s="5"/>
    </row>
    <row r="2353" customFormat="1" spans="1:19">
      <c r="A2353" s="5">
        <v>2350</v>
      </c>
      <c r="B2353" s="5" t="s">
        <v>9461</v>
      </c>
      <c r="C2353" s="5"/>
      <c r="D2353" s="5" t="s">
        <v>368</v>
      </c>
      <c r="E2353" s="5" t="s">
        <v>9462</v>
      </c>
      <c r="F2353" s="5" t="s">
        <v>143</v>
      </c>
      <c r="G2353" s="5">
        <v>17</v>
      </c>
      <c r="H2353" s="5" t="s">
        <v>1765</v>
      </c>
      <c r="I2353" s="5" t="s">
        <v>9463</v>
      </c>
      <c r="J2353" s="5">
        <v>13717190291</v>
      </c>
      <c r="K2353" s="5" t="s">
        <v>27</v>
      </c>
      <c r="L2353" s="10">
        <v>44398</v>
      </c>
      <c r="M2353" s="5" t="s">
        <v>9381</v>
      </c>
      <c r="N2353" s="5" t="s">
        <v>30</v>
      </c>
      <c r="O2353" s="10"/>
      <c r="P2353" s="5"/>
      <c r="Q2353" s="5"/>
      <c r="R2353" s="5"/>
      <c r="S2353" s="5"/>
    </row>
    <row r="2354" customFormat="1" spans="1:19">
      <c r="A2354" s="5">
        <v>2351</v>
      </c>
      <c r="B2354" s="5" t="s">
        <v>9464</v>
      </c>
      <c r="C2354" s="5"/>
      <c r="D2354" s="5" t="s">
        <v>368</v>
      </c>
      <c r="E2354" s="5" t="s">
        <v>9465</v>
      </c>
      <c r="F2354" s="5" t="s">
        <v>143</v>
      </c>
      <c r="G2354" s="5">
        <v>17</v>
      </c>
      <c r="H2354" s="5" t="s">
        <v>17924</v>
      </c>
      <c r="I2354" s="5" t="s">
        <v>9466</v>
      </c>
      <c r="J2354" s="5">
        <v>13481846903</v>
      </c>
      <c r="K2354" s="5" t="s">
        <v>27</v>
      </c>
      <c r="L2354" s="10">
        <v>44395</v>
      </c>
      <c r="M2354" s="5" t="s">
        <v>28</v>
      </c>
      <c r="N2354" s="5" t="s">
        <v>30</v>
      </c>
      <c r="O2354" s="10"/>
      <c r="P2354" s="5"/>
      <c r="Q2354" s="5"/>
      <c r="R2354" s="5"/>
      <c r="S2354" s="5"/>
    </row>
    <row r="2355" customFormat="1" spans="1:19">
      <c r="A2355" s="5">
        <v>2352</v>
      </c>
      <c r="B2355" s="5" t="s">
        <v>9467</v>
      </c>
      <c r="C2355" s="5"/>
      <c r="D2355" s="5" t="s">
        <v>368</v>
      </c>
      <c r="E2355" s="5" t="s">
        <v>9468</v>
      </c>
      <c r="F2355" s="5" t="s">
        <v>143</v>
      </c>
      <c r="G2355" s="5">
        <v>16</v>
      </c>
      <c r="H2355" s="5" t="s">
        <v>9469</v>
      </c>
      <c r="I2355" s="5" t="s">
        <v>9470</v>
      </c>
      <c r="J2355" s="5">
        <v>15289549083</v>
      </c>
      <c r="K2355" s="5" t="s">
        <v>27</v>
      </c>
      <c r="L2355" s="10">
        <v>44411</v>
      </c>
      <c r="M2355" s="5" t="s">
        <v>6167</v>
      </c>
      <c r="N2355" s="5" t="s">
        <v>30</v>
      </c>
      <c r="O2355" s="10"/>
      <c r="P2355" s="5"/>
      <c r="Q2355" s="5"/>
      <c r="R2355" s="5"/>
      <c r="S2355" s="5"/>
    </row>
    <row r="2356" customFormat="1" spans="1:19">
      <c r="A2356" s="5">
        <v>2353</v>
      </c>
      <c r="B2356" s="5" t="s">
        <v>9471</v>
      </c>
      <c r="C2356" s="5"/>
      <c r="D2356" s="5" t="s">
        <v>368</v>
      </c>
      <c r="E2356" s="5" t="s">
        <v>9472</v>
      </c>
      <c r="F2356" s="5" t="s">
        <v>24</v>
      </c>
      <c r="G2356" s="5">
        <v>17</v>
      </c>
      <c r="H2356" s="5" t="s">
        <v>5645</v>
      </c>
      <c r="I2356" s="5" t="s">
        <v>9473</v>
      </c>
      <c r="J2356" s="5">
        <v>15078574753</v>
      </c>
      <c r="K2356" s="5" t="s">
        <v>27</v>
      </c>
      <c r="L2356" s="10">
        <v>44396</v>
      </c>
      <c r="M2356" s="5" t="s">
        <v>28</v>
      </c>
      <c r="N2356" s="5"/>
      <c r="O2356" s="10"/>
      <c r="P2356" s="5"/>
      <c r="Q2356" s="5"/>
      <c r="R2356" s="5"/>
      <c r="S2356" s="5"/>
    </row>
    <row r="2357" customFormat="1" spans="1:19">
      <c r="A2357" s="5">
        <v>2354</v>
      </c>
      <c r="B2357" s="5" t="s">
        <v>9474</v>
      </c>
      <c r="C2357" s="5"/>
      <c r="D2357" s="5" t="s">
        <v>368</v>
      </c>
      <c r="E2357" s="5" t="s">
        <v>9475</v>
      </c>
      <c r="F2357" s="5" t="s">
        <v>24</v>
      </c>
      <c r="G2357" s="5">
        <v>17</v>
      </c>
      <c r="H2357" s="5" t="s">
        <v>9476</v>
      </c>
      <c r="I2357" s="5" t="s">
        <v>9477</v>
      </c>
      <c r="J2357" s="5">
        <v>18978755905</v>
      </c>
      <c r="K2357" s="5" t="s">
        <v>27</v>
      </c>
      <c r="L2357" s="10">
        <v>44396</v>
      </c>
      <c r="M2357" s="5" t="s">
        <v>28</v>
      </c>
      <c r="N2357" s="5"/>
      <c r="O2357" s="10"/>
      <c r="P2357" s="5"/>
      <c r="Q2357" s="5"/>
      <c r="R2357" s="5"/>
      <c r="S2357" s="5"/>
    </row>
    <row r="2358" customFormat="1" spans="1:19">
      <c r="A2358" s="5">
        <v>2355</v>
      </c>
      <c r="B2358" s="5" t="s">
        <v>9478</v>
      </c>
      <c r="C2358" s="5"/>
      <c r="D2358" s="5" t="s">
        <v>368</v>
      </c>
      <c r="E2358" s="5" t="s">
        <v>9479</v>
      </c>
      <c r="F2358" s="5" t="s">
        <v>24</v>
      </c>
      <c r="G2358" s="5">
        <v>17</v>
      </c>
      <c r="H2358" s="5" t="s">
        <v>9480</v>
      </c>
      <c r="I2358" s="5" t="s">
        <v>9481</v>
      </c>
      <c r="J2358" s="5">
        <v>13977860887</v>
      </c>
      <c r="K2358" s="5" t="s">
        <v>27</v>
      </c>
      <c r="L2358" s="10">
        <v>44395</v>
      </c>
      <c r="M2358" s="5" t="s">
        <v>28</v>
      </c>
      <c r="N2358" s="5" t="s">
        <v>30</v>
      </c>
      <c r="O2358" s="10"/>
      <c r="P2358" s="5"/>
      <c r="Q2358" s="5" t="s">
        <v>30</v>
      </c>
      <c r="R2358" s="5"/>
      <c r="S2358" s="5"/>
    </row>
    <row r="2359" customFormat="1" spans="1:19">
      <c r="A2359" s="5">
        <v>2356</v>
      </c>
      <c r="B2359" s="5" t="s">
        <v>6863</v>
      </c>
      <c r="C2359" s="5"/>
      <c r="D2359" s="5" t="s">
        <v>368</v>
      </c>
      <c r="E2359" s="5" t="s">
        <v>9482</v>
      </c>
      <c r="F2359" s="5" t="s">
        <v>24</v>
      </c>
      <c r="G2359" s="5">
        <v>17</v>
      </c>
      <c r="H2359" s="5" t="s">
        <v>9483</v>
      </c>
      <c r="I2359" s="5" t="s">
        <v>9484</v>
      </c>
      <c r="J2359" s="5" t="s">
        <v>9485</v>
      </c>
      <c r="K2359" s="5" t="s">
        <v>27</v>
      </c>
      <c r="L2359" s="10">
        <v>44401</v>
      </c>
      <c r="M2359" s="5" t="s">
        <v>54</v>
      </c>
      <c r="N2359" s="5" t="s">
        <v>30</v>
      </c>
      <c r="O2359" s="10"/>
      <c r="P2359" s="5"/>
      <c r="Q2359" s="5"/>
      <c r="R2359" s="5"/>
      <c r="S2359" s="5"/>
    </row>
    <row r="2360" customFormat="1" spans="1:19">
      <c r="A2360" s="5">
        <v>2357</v>
      </c>
      <c r="B2360" s="5" t="s">
        <v>9486</v>
      </c>
      <c r="C2360" s="5"/>
      <c r="D2360" s="5" t="s">
        <v>368</v>
      </c>
      <c r="E2360" s="5" t="s">
        <v>9487</v>
      </c>
      <c r="F2360" s="5" t="s">
        <v>143</v>
      </c>
      <c r="G2360" s="5">
        <v>18</v>
      </c>
      <c r="H2360" s="5" t="s">
        <v>9488</v>
      </c>
      <c r="I2360" s="5" t="s">
        <v>9489</v>
      </c>
      <c r="J2360" s="5">
        <v>15977838647</v>
      </c>
      <c r="K2360" s="5" t="s">
        <v>27</v>
      </c>
      <c r="L2360" s="10">
        <v>44331</v>
      </c>
      <c r="M2360" s="5" t="s">
        <v>29</v>
      </c>
      <c r="N2360" s="5" t="s">
        <v>27</v>
      </c>
      <c r="O2360" s="10">
        <v>44363</v>
      </c>
      <c r="P2360" s="5" t="s">
        <v>2172</v>
      </c>
      <c r="Q2360" s="5"/>
      <c r="R2360" s="5"/>
      <c r="S2360" s="5"/>
    </row>
    <row r="2361" customFormat="1" spans="1:19">
      <c r="A2361" s="5">
        <v>2358</v>
      </c>
      <c r="B2361" s="5" t="s">
        <v>9490</v>
      </c>
      <c r="C2361" s="5"/>
      <c r="D2361" s="5" t="s">
        <v>368</v>
      </c>
      <c r="E2361" s="5" t="s">
        <v>9491</v>
      </c>
      <c r="F2361" s="5" t="s">
        <v>24</v>
      </c>
      <c r="G2361" s="5">
        <v>18</v>
      </c>
      <c r="H2361" s="5" t="s">
        <v>17887</v>
      </c>
      <c r="I2361" s="5" t="s">
        <v>9492</v>
      </c>
      <c r="J2361" s="5" t="s">
        <v>9493</v>
      </c>
      <c r="K2361" s="5" t="s">
        <v>27</v>
      </c>
      <c r="L2361" s="10">
        <v>44331</v>
      </c>
      <c r="M2361" s="5" t="s">
        <v>29</v>
      </c>
      <c r="N2361" s="5" t="s">
        <v>27</v>
      </c>
      <c r="O2361" s="10">
        <v>44363</v>
      </c>
      <c r="P2361" s="5" t="s">
        <v>2172</v>
      </c>
      <c r="Q2361" s="5"/>
      <c r="R2361" s="5"/>
      <c r="S2361" s="5"/>
    </row>
    <row r="2362" customFormat="1" spans="1:19">
      <c r="A2362" s="5">
        <v>2359</v>
      </c>
      <c r="B2362" s="5" t="s">
        <v>9494</v>
      </c>
      <c r="C2362" s="5"/>
      <c r="D2362" s="5" t="s">
        <v>368</v>
      </c>
      <c r="E2362" s="5" t="s">
        <v>9495</v>
      </c>
      <c r="F2362" s="5" t="s">
        <v>24</v>
      </c>
      <c r="G2362" s="5">
        <v>19</v>
      </c>
      <c r="H2362" s="5" t="s">
        <v>9496</v>
      </c>
      <c r="I2362" s="5" t="s">
        <v>9497</v>
      </c>
      <c r="J2362" s="5" t="s">
        <v>9498</v>
      </c>
      <c r="K2362" s="5" t="s">
        <v>27</v>
      </c>
      <c r="L2362" s="10">
        <v>44331</v>
      </c>
      <c r="M2362" s="5" t="s">
        <v>29</v>
      </c>
      <c r="N2362" s="5" t="s">
        <v>27</v>
      </c>
      <c r="O2362" s="10">
        <v>44363</v>
      </c>
      <c r="P2362" s="5" t="s">
        <v>2172</v>
      </c>
      <c r="Q2362" s="5"/>
      <c r="R2362" s="5"/>
      <c r="S2362" s="5"/>
    </row>
    <row r="2363" customFormat="1" spans="1:19">
      <c r="A2363" s="5">
        <v>2360</v>
      </c>
      <c r="B2363" s="5" t="s">
        <v>9499</v>
      </c>
      <c r="C2363" s="5"/>
      <c r="D2363" s="5" t="s">
        <v>368</v>
      </c>
      <c r="E2363" s="5" t="s">
        <v>9500</v>
      </c>
      <c r="F2363" s="5" t="s">
        <v>24</v>
      </c>
      <c r="G2363" s="5">
        <v>18</v>
      </c>
      <c r="H2363" s="5" t="s">
        <v>1444</v>
      </c>
      <c r="I2363" s="5" t="s">
        <v>9501</v>
      </c>
      <c r="J2363" s="5">
        <v>19977883561</v>
      </c>
      <c r="K2363" s="5" t="s">
        <v>27</v>
      </c>
      <c r="L2363" s="10">
        <v>44394</v>
      </c>
      <c r="M2363" s="5" t="s">
        <v>28</v>
      </c>
      <c r="N2363" s="5"/>
      <c r="O2363" s="10"/>
      <c r="P2363" s="5"/>
      <c r="Q2363" s="5"/>
      <c r="R2363" s="5"/>
      <c r="S2363" s="5"/>
    </row>
    <row r="2364" customFormat="1" spans="1:19">
      <c r="A2364" s="5">
        <v>2361</v>
      </c>
      <c r="B2364" s="5" t="s">
        <v>9502</v>
      </c>
      <c r="C2364" s="5"/>
      <c r="D2364" s="5" t="s">
        <v>368</v>
      </c>
      <c r="E2364" s="5" t="s">
        <v>370</v>
      </c>
      <c r="F2364" s="5" t="s">
        <v>24</v>
      </c>
      <c r="G2364" s="5">
        <v>17</v>
      </c>
      <c r="H2364" s="5" t="s">
        <v>17925</v>
      </c>
      <c r="I2364" s="5" t="s">
        <v>9503</v>
      </c>
      <c r="J2364" s="5">
        <v>15218777949</v>
      </c>
      <c r="K2364" s="5" t="s">
        <v>27</v>
      </c>
      <c r="L2364" s="10">
        <v>44394</v>
      </c>
      <c r="M2364" s="5" t="s">
        <v>28</v>
      </c>
      <c r="N2364" s="5"/>
      <c r="O2364" s="10"/>
      <c r="P2364" s="5"/>
      <c r="Q2364" s="5"/>
      <c r="R2364" s="5"/>
      <c r="S2364" s="5"/>
    </row>
    <row r="2365" customFormat="1" spans="1:19">
      <c r="A2365" s="5">
        <v>2362</v>
      </c>
      <c r="B2365" s="5" t="s">
        <v>9504</v>
      </c>
      <c r="C2365" s="5"/>
      <c r="D2365" s="5" t="s">
        <v>368</v>
      </c>
      <c r="E2365" s="5" t="s">
        <v>9505</v>
      </c>
      <c r="F2365" s="5" t="s">
        <v>24</v>
      </c>
      <c r="G2365" s="5">
        <v>18</v>
      </c>
      <c r="H2365" s="5" t="s">
        <v>9506</v>
      </c>
      <c r="I2365" s="5" t="s">
        <v>9507</v>
      </c>
      <c r="J2365" s="5">
        <v>13878191514</v>
      </c>
      <c r="K2365" s="5" t="s">
        <v>27</v>
      </c>
      <c r="L2365" s="10">
        <v>44331</v>
      </c>
      <c r="M2365" s="5" t="s">
        <v>29</v>
      </c>
      <c r="N2365" s="5" t="s">
        <v>27</v>
      </c>
      <c r="O2365" s="10">
        <v>44363</v>
      </c>
      <c r="P2365" s="5" t="s">
        <v>2172</v>
      </c>
      <c r="Q2365" s="5"/>
      <c r="R2365" s="5"/>
      <c r="S2365" s="5"/>
    </row>
    <row r="2366" customFormat="1" spans="1:19">
      <c r="A2366" s="5">
        <v>2363</v>
      </c>
      <c r="B2366" s="5" t="s">
        <v>9508</v>
      </c>
      <c r="C2366" s="5"/>
      <c r="D2366" s="5" t="s">
        <v>368</v>
      </c>
      <c r="E2366" s="5" t="s">
        <v>9509</v>
      </c>
      <c r="F2366" s="5" t="s">
        <v>24</v>
      </c>
      <c r="G2366" s="5">
        <v>17</v>
      </c>
      <c r="H2366" s="5" t="s">
        <v>17926</v>
      </c>
      <c r="I2366" s="5" t="s">
        <v>9510</v>
      </c>
      <c r="J2366" s="5">
        <v>18378889698</v>
      </c>
      <c r="K2366" s="5" t="s">
        <v>27</v>
      </c>
      <c r="L2366" s="10">
        <v>44398</v>
      </c>
      <c r="M2366" s="5" t="s">
        <v>8185</v>
      </c>
      <c r="N2366" s="5" t="s">
        <v>30</v>
      </c>
      <c r="O2366" s="10"/>
      <c r="P2366" s="5"/>
      <c r="Q2366" s="5"/>
      <c r="R2366" s="5"/>
      <c r="S2366" s="5"/>
    </row>
    <row r="2367" customFormat="1" spans="1:19">
      <c r="A2367" s="5">
        <v>2364</v>
      </c>
      <c r="B2367" s="5" t="s">
        <v>9511</v>
      </c>
      <c r="C2367" s="5"/>
      <c r="D2367" s="5" t="s">
        <v>368</v>
      </c>
      <c r="E2367" s="5" t="s">
        <v>5157</v>
      </c>
      <c r="F2367" s="5" t="s">
        <v>24</v>
      </c>
      <c r="G2367" s="5">
        <v>18</v>
      </c>
      <c r="H2367" s="5" t="s">
        <v>19315</v>
      </c>
      <c r="I2367" s="5" t="s">
        <v>9513</v>
      </c>
      <c r="J2367" s="5">
        <v>18776873791</v>
      </c>
      <c r="K2367" s="5" t="s">
        <v>27</v>
      </c>
      <c r="L2367" s="10">
        <v>44331</v>
      </c>
      <c r="M2367" s="5" t="s">
        <v>29</v>
      </c>
      <c r="N2367" s="5" t="s">
        <v>27</v>
      </c>
      <c r="O2367" s="10">
        <v>44366</v>
      </c>
      <c r="P2367" s="5" t="s">
        <v>2172</v>
      </c>
      <c r="Q2367" s="5"/>
      <c r="R2367" s="5"/>
      <c r="S2367" s="5"/>
    </row>
    <row r="2368" customFormat="1" spans="1:19">
      <c r="A2368" s="5">
        <v>2365</v>
      </c>
      <c r="B2368" s="5" t="s">
        <v>9514</v>
      </c>
      <c r="C2368" s="5"/>
      <c r="D2368" s="5" t="s">
        <v>368</v>
      </c>
      <c r="E2368" s="5" t="s">
        <v>9515</v>
      </c>
      <c r="F2368" s="5" t="s">
        <v>24</v>
      </c>
      <c r="G2368" s="5">
        <v>20</v>
      </c>
      <c r="H2368" s="5" t="s">
        <v>9516</v>
      </c>
      <c r="I2368" s="5" t="s">
        <v>9517</v>
      </c>
      <c r="J2368" s="5">
        <v>18077898145</v>
      </c>
      <c r="K2368" s="5" t="s">
        <v>27</v>
      </c>
      <c r="L2368" s="10">
        <v>44331</v>
      </c>
      <c r="M2368" s="5" t="s">
        <v>29</v>
      </c>
      <c r="N2368" s="5" t="s">
        <v>27</v>
      </c>
      <c r="O2368" s="10">
        <v>44363</v>
      </c>
      <c r="P2368" s="5" t="s">
        <v>2172</v>
      </c>
      <c r="Q2368" s="5"/>
      <c r="R2368" s="5"/>
      <c r="S2368" s="5"/>
    </row>
    <row r="2369" customFormat="1" spans="1:19">
      <c r="A2369" s="5">
        <v>2366</v>
      </c>
      <c r="B2369" s="5" t="s">
        <v>9518</v>
      </c>
      <c r="C2369" s="5"/>
      <c r="D2369" s="5" t="s">
        <v>368</v>
      </c>
      <c r="E2369" s="5" t="s">
        <v>9519</v>
      </c>
      <c r="F2369" s="5" t="s">
        <v>24</v>
      </c>
      <c r="G2369" s="5">
        <v>19</v>
      </c>
      <c r="H2369" s="5" t="s">
        <v>8713</v>
      </c>
      <c r="I2369" s="5" t="s">
        <v>9520</v>
      </c>
      <c r="J2369" s="5">
        <v>15077102967</v>
      </c>
      <c r="K2369" s="5" t="s">
        <v>27</v>
      </c>
      <c r="L2369" s="10">
        <v>44423</v>
      </c>
      <c r="M2369" s="5" t="s">
        <v>29</v>
      </c>
      <c r="N2369" s="5" t="s">
        <v>27</v>
      </c>
      <c r="O2369" s="10">
        <v>44363</v>
      </c>
      <c r="P2369" s="5" t="s">
        <v>2172</v>
      </c>
      <c r="Q2369" s="5"/>
      <c r="R2369" s="5"/>
      <c r="S2369" s="5"/>
    </row>
    <row r="2370" customFormat="1" spans="1:19">
      <c r="A2370" s="5">
        <v>2367</v>
      </c>
      <c r="B2370" s="5" t="s">
        <v>9521</v>
      </c>
      <c r="C2370" s="5"/>
      <c r="D2370" s="5" t="s">
        <v>368</v>
      </c>
      <c r="E2370" s="5" t="s">
        <v>9522</v>
      </c>
      <c r="F2370" s="5" t="s">
        <v>143</v>
      </c>
      <c r="G2370" s="5">
        <v>19</v>
      </c>
      <c r="H2370" s="5" t="s">
        <v>5822</v>
      </c>
      <c r="I2370" s="5" t="s">
        <v>9523</v>
      </c>
      <c r="J2370" s="5">
        <v>19994560719</v>
      </c>
      <c r="K2370" s="5" t="s">
        <v>27</v>
      </c>
      <c r="L2370" s="10">
        <v>44331</v>
      </c>
      <c r="M2370" s="5" t="s">
        <v>3785</v>
      </c>
      <c r="N2370" s="5" t="s">
        <v>27</v>
      </c>
      <c r="O2370" s="10">
        <v>44366</v>
      </c>
      <c r="P2370" s="5" t="s">
        <v>2172</v>
      </c>
      <c r="Q2370" s="5"/>
      <c r="R2370" s="5"/>
      <c r="S2370" s="5"/>
    </row>
    <row r="2371" customFormat="1" spans="1:19">
      <c r="A2371" s="5">
        <v>2368</v>
      </c>
      <c r="B2371" s="5" t="s">
        <v>9524</v>
      </c>
      <c r="C2371" s="5"/>
      <c r="D2371" s="5" t="s">
        <v>368</v>
      </c>
      <c r="E2371" s="5" t="s">
        <v>9525</v>
      </c>
      <c r="F2371" s="5" t="s">
        <v>143</v>
      </c>
      <c r="G2371" s="5">
        <v>15</v>
      </c>
      <c r="H2371" s="5" t="s">
        <v>9526</v>
      </c>
      <c r="I2371" s="5" t="s">
        <v>9527</v>
      </c>
      <c r="J2371" s="5">
        <v>13509072101</v>
      </c>
      <c r="K2371" s="5" t="s">
        <v>27</v>
      </c>
      <c r="L2371" s="10">
        <v>44394</v>
      </c>
      <c r="M2371" s="5" t="s">
        <v>28</v>
      </c>
      <c r="N2371" s="5" t="s">
        <v>27</v>
      </c>
      <c r="O2371" s="10">
        <v>44415</v>
      </c>
      <c r="P2371" s="5" t="s">
        <v>6144</v>
      </c>
      <c r="Q2371" s="5" t="s">
        <v>30</v>
      </c>
      <c r="R2371" s="5"/>
      <c r="S2371" s="5"/>
    </row>
    <row r="2372" customFormat="1" spans="1:19">
      <c r="A2372" s="5">
        <v>2369</v>
      </c>
      <c r="B2372" s="5" t="s">
        <v>9528</v>
      </c>
      <c r="C2372" s="5"/>
      <c r="D2372" s="5" t="s">
        <v>368</v>
      </c>
      <c r="E2372" s="5" t="s">
        <v>9529</v>
      </c>
      <c r="F2372" s="5" t="s">
        <v>143</v>
      </c>
      <c r="G2372" s="5">
        <v>17</v>
      </c>
      <c r="H2372" s="5" t="s">
        <v>17927</v>
      </c>
      <c r="I2372" s="5" t="s">
        <v>9531</v>
      </c>
      <c r="J2372" s="5">
        <v>17776589787</v>
      </c>
      <c r="K2372" s="5" t="s">
        <v>27</v>
      </c>
      <c r="L2372" s="10">
        <v>44396</v>
      </c>
      <c r="M2372" s="5" t="s">
        <v>28</v>
      </c>
      <c r="N2372" s="5"/>
      <c r="O2372" s="10"/>
      <c r="P2372" s="5"/>
      <c r="Q2372" s="5" t="s">
        <v>30</v>
      </c>
      <c r="R2372" s="5"/>
      <c r="S2372" s="5"/>
    </row>
    <row r="2373" customFormat="1" spans="1:19">
      <c r="A2373" s="5">
        <v>2370</v>
      </c>
      <c r="B2373" s="5" t="s">
        <v>9532</v>
      </c>
      <c r="C2373" s="5"/>
      <c r="D2373" s="5" t="s">
        <v>368</v>
      </c>
      <c r="E2373" s="5" t="s">
        <v>9533</v>
      </c>
      <c r="F2373" s="5" t="s">
        <v>143</v>
      </c>
      <c r="G2373" s="5">
        <v>17</v>
      </c>
      <c r="H2373" s="5" t="s">
        <v>17928</v>
      </c>
      <c r="I2373" s="5" t="s">
        <v>9535</v>
      </c>
      <c r="J2373" s="5">
        <v>18977894165</v>
      </c>
      <c r="K2373" s="5" t="s">
        <v>27</v>
      </c>
      <c r="L2373" s="10">
        <v>44396</v>
      </c>
      <c r="M2373" s="5" t="s">
        <v>6782</v>
      </c>
      <c r="N2373" s="5"/>
      <c r="O2373" s="10"/>
      <c r="P2373" s="5"/>
      <c r="Q2373" s="5"/>
      <c r="R2373" s="5"/>
      <c r="S2373" s="5"/>
    </row>
    <row r="2374" customFormat="1" spans="1:19">
      <c r="A2374" s="5">
        <v>2371</v>
      </c>
      <c r="B2374" s="5" t="s">
        <v>9536</v>
      </c>
      <c r="C2374" s="5"/>
      <c r="D2374" s="5" t="s">
        <v>368</v>
      </c>
      <c r="E2374" s="5" t="s">
        <v>9537</v>
      </c>
      <c r="F2374" s="5" t="s">
        <v>143</v>
      </c>
      <c r="G2374" s="5">
        <v>18</v>
      </c>
      <c r="H2374" s="5" t="s">
        <v>17619</v>
      </c>
      <c r="I2374" s="5" t="s">
        <v>9538</v>
      </c>
      <c r="J2374" s="5">
        <v>18776863421</v>
      </c>
      <c r="K2374" s="5" t="s">
        <v>27</v>
      </c>
      <c r="L2374" s="10">
        <v>44331</v>
      </c>
      <c r="M2374" s="5" t="s">
        <v>29</v>
      </c>
      <c r="N2374" s="5"/>
      <c r="O2374" s="10"/>
      <c r="P2374" s="5"/>
      <c r="Q2374" s="5"/>
      <c r="R2374" s="5"/>
      <c r="S2374" s="5"/>
    </row>
    <row r="2375" customFormat="1" spans="1:19">
      <c r="A2375" s="5">
        <v>2372</v>
      </c>
      <c r="B2375" s="5" t="s">
        <v>9539</v>
      </c>
      <c r="C2375" s="5"/>
      <c r="D2375" s="5" t="s">
        <v>368</v>
      </c>
      <c r="E2375" s="5" t="s">
        <v>9540</v>
      </c>
      <c r="F2375" s="5" t="s">
        <v>143</v>
      </c>
      <c r="G2375" s="5">
        <v>17</v>
      </c>
      <c r="H2375" s="5" t="s">
        <v>9541</v>
      </c>
      <c r="I2375" s="5" t="s">
        <v>9542</v>
      </c>
      <c r="J2375" s="5">
        <v>15177387902</v>
      </c>
      <c r="K2375" s="5" t="s">
        <v>27</v>
      </c>
      <c r="L2375" s="10">
        <v>44396</v>
      </c>
      <c r="M2375" s="5" t="s">
        <v>4299</v>
      </c>
      <c r="N2375" s="5" t="s">
        <v>30</v>
      </c>
      <c r="O2375" s="10"/>
      <c r="P2375" s="5"/>
      <c r="Q2375" s="5"/>
      <c r="R2375" s="5"/>
      <c r="S2375" s="5"/>
    </row>
    <row r="2376" customFormat="1" spans="1:19">
      <c r="A2376" s="5">
        <v>2373</v>
      </c>
      <c r="B2376" s="5" t="s">
        <v>9543</v>
      </c>
      <c r="C2376" s="5"/>
      <c r="D2376" s="5" t="s">
        <v>368</v>
      </c>
      <c r="E2376" s="5" t="s">
        <v>9544</v>
      </c>
      <c r="F2376" s="5" t="s">
        <v>143</v>
      </c>
      <c r="G2376" s="5">
        <v>17</v>
      </c>
      <c r="H2376" s="5" t="s">
        <v>9545</v>
      </c>
      <c r="I2376" s="5" t="s">
        <v>9546</v>
      </c>
      <c r="J2376" s="5" t="s">
        <v>9547</v>
      </c>
      <c r="K2376" s="5" t="s">
        <v>27</v>
      </c>
      <c r="L2376" s="10">
        <v>44395</v>
      </c>
      <c r="M2376" s="5" t="s">
        <v>28</v>
      </c>
      <c r="N2376" s="5" t="s">
        <v>30</v>
      </c>
      <c r="O2376" s="10"/>
      <c r="P2376" s="5"/>
      <c r="Q2376" s="5" t="s">
        <v>30</v>
      </c>
      <c r="R2376" s="5"/>
      <c r="S2376" s="5"/>
    </row>
    <row r="2377" customFormat="1" spans="1:19">
      <c r="A2377" s="5">
        <v>2374</v>
      </c>
      <c r="B2377" s="5" t="s">
        <v>9548</v>
      </c>
      <c r="C2377" s="5"/>
      <c r="D2377" s="5" t="s">
        <v>368</v>
      </c>
      <c r="E2377" s="5" t="s">
        <v>9549</v>
      </c>
      <c r="F2377" s="5" t="s">
        <v>143</v>
      </c>
      <c r="G2377" s="5">
        <v>19</v>
      </c>
      <c r="H2377" s="5" t="s">
        <v>25973</v>
      </c>
      <c r="I2377" s="5" t="s">
        <v>9550</v>
      </c>
      <c r="J2377" s="5">
        <v>17807832096</v>
      </c>
      <c r="K2377" s="5" t="s">
        <v>27</v>
      </c>
      <c r="L2377" s="10">
        <v>44331</v>
      </c>
      <c r="M2377" s="5" t="s">
        <v>29</v>
      </c>
      <c r="N2377" s="5" t="s">
        <v>27</v>
      </c>
      <c r="O2377" s="10">
        <v>44363</v>
      </c>
      <c r="P2377" s="5" t="s">
        <v>2172</v>
      </c>
      <c r="Q2377" s="5"/>
      <c r="R2377" s="5"/>
      <c r="S2377" s="5"/>
    </row>
    <row r="2378" customFormat="1" spans="1:19">
      <c r="A2378" s="5">
        <v>2375</v>
      </c>
      <c r="B2378" s="5" t="s">
        <v>9551</v>
      </c>
      <c r="C2378" s="5"/>
      <c r="D2378" s="5" t="s">
        <v>368</v>
      </c>
      <c r="E2378" s="5" t="s">
        <v>9552</v>
      </c>
      <c r="F2378" s="5" t="s">
        <v>143</v>
      </c>
      <c r="G2378" s="5">
        <v>18</v>
      </c>
      <c r="H2378" s="5" t="s">
        <v>9553</v>
      </c>
      <c r="I2378" s="5" t="s">
        <v>9554</v>
      </c>
      <c r="J2378" s="5">
        <v>18177899014</v>
      </c>
      <c r="K2378" s="5" t="s">
        <v>27</v>
      </c>
      <c r="L2378" s="10">
        <v>44331</v>
      </c>
      <c r="M2378" s="5" t="s">
        <v>29</v>
      </c>
      <c r="N2378" s="5" t="s">
        <v>27</v>
      </c>
      <c r="O2378" s="10">
        <v>44363</v>
      </c>
      <c r="P2378" s="5" t="s">
        <v>2172</v>
      </c>
      <c r="Q2378" s="5"/>
      <c r="R2378" s="5"/>
      <c r="S2378" s="5"/>
    </row>
    <row r="2379" customFormat="1" spans="1:19">
      <c r="A2379" s="5">
        <v>2376</v>
      </c>
      <c r="B2379" s="5" t="s">
        <v>9555</v>
      </c>
      <c r="C2379" s="5"/>
      <c r="D2379" s="5" t="s">
        <v>368</v>
      </c>
      <c r="E2379" s="5" t="s">
        <v>9556</v>
      </c>
      <c r="F2379" s="5" t="s">
        <v>143</v>
      </c>
      <c r="G2379" s="5">
        <v>13</v>
      </c>
      <c r="H2379" s="5" t="s">
        <v>9557</v>
      </c>
      <c r="I2379" s="5" t="s">
        <v>9558</v>
      </c>
      <c r="J2379" s="5">
        <v>13737980633</v>
      </c>
      <c r="K2379" s="5" t="s">
        <v>27</v>
      </c>
      <c r="L2379" s="10">
        <v>44409</v>
      </c>
      <c r="M2379" s="5" t="s">
        <v>9559</v>
      </c>
      <c r="N2379" s="5"/>
      <c r="O2379" s="10"/>
      <c r="P2379" s="5"/>
      <c r="Q2379" s="5"/>
      <c r="R2379" s="5"/>
      <c r="S2379" s="5"/>
    </row>
    <row r="2380" customFormat="1" spans="1:19">
      <c r="A2380" s="5">
        <v>2377</v>
      </c>
      <c r="B2380" s="5" t="s">
        <v>9560</v>
      </c>
      <c r="C2380" s="5"/>
      <c r="D2380" s="5" t="s">
        <v>368</v>
      </c>
      <c r="E2380" s="5" t="s">
        <v>9561</v>
      </c>
      <c r="F2380" s="5" t="s">
        <v>143</v>
      </c>
      <c r="G2380" s="5">
        <v>18</v>
      </c>
      <c r="H2380" s="5" t="s">
        <v>2754</v>
      </c>
      <c r="I2380" s="5" t="s">
        <v>8986</v>
      </c>
      <c r="J2380" s="5">
        <v>17807832193</v>
      </c>
      <c r="K2380" s="5" t="s">
        <v>27</v>
      </c>
      <c r="L2380" s="10">
        <v>44331</v>
      </c>
      <c r="M2380" s="5" t="s">
        <v>29</v>
      </c>
      <c r="N2380" s="5" t="s">
        <v>27</v>
      </c>
      <c r="O2380" s="10">
        <v>44363</v>
      </c>
      <c r="P2380" s="5" t="s">
        <v>2172</v>
      </c>
      <c r="Q2380" s="5"/>
      <c r="R2380" s="5"/>
      <c r="S2380" s="5"/>
    </row>
    <row r="2381" customFormat="1" spans="1:19">
      <c r="A2381" s="5">
        <v>2378</v>
      </c>
      <c r="B2381" s="5" t="s">
        <v>9562</v>
      </c>
      <c r="C2381" s="5"/>
      <c r="D2381" s="5" t="s">
        <v>368</v>
      </c>
      <c r="E2381" s="5" t="s">
        <v>9563</v>
      </c>
      <c r="F2381" s="5" t="s">
        <v>143</v>
      </c>
      <c r="G2381" s="5">
        <v>17</v>
      </c>
      <c r="H2381" s="5" t="s">
        <v>17678</v>
      </c>
      <c r="I2381" s="5" t="s">
        <v>9564</v>
      </c>
      <c r="J2381" s="5">
        <v>15177891848</v>
      </c>
      <c r="K2381" s="5" t="s">
        <v>27</v>
      </c>
      <c r="L2381" s="10">
        <v>44399</v>
      </c>
      <c r="M2381" s="5" t="s">
        <v>28</v>
      </c>
      <c r="N2381" s="5" t="s">
        <v>30</v>
      </c>
      <c r="O2381" s="10"/>
      <c r="P2381" s="5"/>
      <c r="Q2381" s="5" t="s">
        <v>30</v>
      </c>
      <c r="R2381" s="5"/>
      <c r="S2381" s="5"/>
    </row>
    <row r="2382" customFormat="1" spans="1:19">
      <c r="A2382" s="5">
        <v>2379</v>
      </c>
      <c r="B2382" s="5" t="s">
        <v>9565</v>
      </c>
      <c r="C2382" s="5"/>
      <c r="D2382" s="5" t="s">
        <v>368</v>
      </c>
      <c r="E2382" s="5" t="s">
        <v>9566</v>
      </c>
      <c r="F2382" s="5" t="s">
        <v>24</v>
      </c>
      <c r="G2382" s="5">
        <v>18</v>
      </c>
      <c r="H2382" s="5" t="s">
        <v>25974</v>
      </c>
      <c r="I2382" s="5" t="s">
        <v>9568</v>
      </c>
      <c r="J2382" s="5">
        <v>18977800420</v>
      </c>
      <c r="K2382" s="5" t="s">
        <v>27</v>
      </c>
      <c r="L2382" s="10">
        <v>44331</v>
      </c>
      <c r="M2382" s="5" t="s">
        <v>29</v>
      </c>
      <c r="N2382" s="5" t="s">
        <v>27</v>
      </c>
      <c r="O2382" s="10">
        <v>44363</v>
      </c>
      <c r="P2382" s="5" t="s">
        <v>2172</v>
      </c>
      <c r="Q2382" s="5"/>
      <c r="R2382" s="5"/>
      <c r="S2382" s="5"/>
    </row>
    <row r="2383" customFormat="1" spans="1:19">
      <c r="A2383" s="5">
        <v>2380</v>
      </c>
      <c r="B2383" s="5" t="s">
        <v>9569</v>
      </c>
      <c r="C2383" s="5"/>
      <c r="D2383" s="5" t="s">
        <v>368</v>
      </c>
      <c r="E2383" s="5" t="s">
        <v>9570</v>
      </c>
      <c r="F2383" s="5" t="s">
        <v>24</v>
      </c>
      <c r="G2383" s="5">
        <v>17</v>
      </c>
      <c r="H2383" s="5" t="s">
        <v>9571</v>
      </c>
      <c r="I2383" s="5" t="s">
        <v>9572</v>
      </c>
      <c r="J2383" s="5">
        <v>13377498958</v>
      </c>
      <c r="K2383" s="5" t="s">
        <v>27</v>
      </c>
      <c r="L2383" s="10">
        <v>44398</v>
      </c>
      <c r="M2383" s="5" t="s">
        <v>28</v>
      </c>
      <c r="N2383" s="5"/>
      <c r="O2383" s="10"/>
      <c r="P2383" s="5"/>
      <c r="Q2383" s="5"/>
      <c r="R2383" s="5"/>
      <c r="S2383" s="5"/>
    </row>
    <row r="2384" customFormat="1" spans="1:19">
      <c r="A2384" s="5">
        <v>2381</v>
      </c>
      <c r="B2384" s="5" t="s">
        <v>9573</v>
      </c>
      <c r="C2384" s="5"/>
      <c r="D2384" s="5" t="s">
        <v>368</v>
      </c>
      <c r="E2384" s="5" t="s">
        <v>9574</v>
      </c>
      <c r="F2384" s="5" t="s">
        <v>24</v>
      </c>
      <c r="G2384" s="5">
        <v>16</v>
      </c>
      <c r="H2384" s="5" t="s">
        <v>1282</v>
      </c>
      <c r="I2384" s="5" t="s">
        <v>9575</v>
      </c>
      <c r="J2384" s="5">
        <v>18378887828</v>
      </c>
      <c r="K2384" s="5" t="s">
        <v>27</v>
      </c>
      <c r="L2384" s="10">
        <v>44398</v>
      </c>
      <c r="M2384" s="5" t="s">
        <v>9576</v>
      </c>
      <c r="N2384" s="5" t="s">
        <v>30</v>
      </c>
      <c r="O2384" s="10"/>
      <c r="P2384" s="5"/>
      <c r="Q2384" s="5" t="s">
        <v>30</v>
      </c>
      <c r="R2384" s="5"/>
      <c r="S2384" s="5"/>
    </row>
    <row r="2385" customFormat="1" spans="1:19">
      <c r="A2385" s="5">
        <v>2382</v>
      </c>
      <c r="B2385" s="5" t="s">
        <v>9577</v>
      </c>
      <c r="C2385" s="5"/>
      <c r="D2385" s="5" t="s">
        <v>368</v>
      </c>
      <c r="E2385" s="5" t="s">
        <v>9578</v>
      </c>
      <c r="F2385" s="5" t="s">
        <v>24</v>
      </c>
      <c r="G2385" s="5">
        <v>17</v>
      </c>
      <c r="H2385" s="5" t="s">
        <v>9579</v>
      </c>
      <c r="I2385" s="5" t="s">
        <v>9580</v>
      </c>
      <c r="J2385" s="5" t="s">
        <v>9581</v>
      </c>
      <c r="K2385" s="5" t="s">
        <v>27</v>
      </c>
      <c r="L2385" s="10">
        <v>44394</v>
      </c>
      <c r="M2385" s="5" t="s">
        <v>4299</v>
      </c>
      <c r="N2385" s="5" t="s">
        <v>30</v>
      </c>
      <c r="O2385" s="10"/>
      <c r="P2385" s="5"/>
      <c r="Q2385" s="5"/>
      <c r="R2385" s="5" t="s">
        <v>9582</v>
      </c>
      <c r="S2385" s="5"/>
    </row>
    <row r="2386" customFormat="1" spans="1:19">
      <c r="A2386" s="5">
        <v>2383</v>
      </c>
      <c r="B2386" s="5" t="s">
        <v>9583</v>
      </c>
      <c r="C2386" s="5"/>
      <c r="D2386" s="5" t="s">
        <v>368</v>
      </c>
      <c r="E2386" s="5" t="s">
        <v>9584</v>
      </c>
      <c r="F2386" s="5" t="s">
        <v>24</v>
      </c>
      <c r="G2386" s="5">
        <v>16</v>
      </c>
      <c r="H2386" s="5" t="s">
        <v>17929</v>
      </c>
      <c r="I2386" s="5" t="s">
        <v>9586</v>
      </c>
      <c r="J2386" s="5">
        <v>13557991815</v>
      </c>
      <c r="K2386" s="5" t="s">
        <v>27</v>
      </c>
      <c r="L2386" s="10">
        <v>44394</v>
      </c>
      <c r="M2386" s="5" t="s">
        <v>4299</v>
      </c>
      <c r="N2386" s="5"/>
      <c r="O2386" s="10"/>
      <c r="P2386" s="5"/>
      <c r="Q2386" s="5"/>
      <c r="R2386" s="5"/>
      <c r="S2386" s="5"/>
    </row>
    <row r="2387" customFormat="1" spans="1:19">
      <c r="A2387" s="5">
        <v>2384</v>
      </c>
      <c r="B2387" s="5" t="s">
        <v>9587</v>
      </c>
      <c r="C2387" s="5"/>
      <c r="D2387" s="5" t="s">
        <v>368</v>
      </c>
      <c r="E2387" s="5" t="s">
        <v>9588</v>
      </c>
      <c r="F2387" s="5" t="s">
        <v>24</v>
      </c>
      <c r="G2387" s="5">
        <v>17</v>
      </c>
      <c r="H2387" s="5" t="s">
        <v>9589</v>
      </c>
      <c r="I2387" s="5" t="s">
        <v>8023</v>
      </c>
      <c r="J2387" s="5">
        <v>13407751198</v>
      </c>
      <c r="K2387" s="5" t="s">
        <v>27</v>
      </c>
      <c r="L2387" s="10">
        <v>44399</v>
      </c>
      <c r="M2387" s="5" t="s">
        <v>9590</v>
      </c>
      <c r="N2387" s="5" t="s">
        <v>30</v>
      </c>
      <c r="O2387" s="10"/>
      <c r="P2387" s="5"/>
      <c r="Q2387" s="5" t="s">
        <v>30</v>
      </c>
      <c r="R2387" s="5" t="s">
        <v>9591</v>
      </c>
      <c r="S2387" s="5"/>
    </row>
    <row r="2388" customFormat="1" spans="1:19">
      <c r="A2388" s="5">
        <v>2385</v>
      </c>
      <c r="B2388" s="5" t="s">
        <v>9592</v>
      </c>
      <c r="C2388" s="5"/>
      <c r="D2388" s="5" t="s">
        <v>368</v>
      </c>
      <c r="E2388" s="5" t="s">
        <v>9593</v>
      </c>
      <c r="F2388" s="5" t="s">
        <v>24</v>
      </c>
      <c r="G2388" s="5">
        <v>17</v>
      </c>
      <c r="H2388" s="5" t="s">
        <v>607</v>
      </c>
      <c r="I2388" s="5" t="s">
        <v>9594</v>
      </c>
      <c r="J2388" s="5">
        <v>18378899812</v>
      </c>
      <c r="K2388" s="5" t="s">
        <v>27</v>
      </c>
      <c r="L2388" s="10">
        <v>44403</v>
      </c>
      <c r="M2388" s="5" t="s">
        <v>9595</v>
      </c>
      <c r="N2388" s="5" t="s">
        <v>30</v>
      </c>
      <c r="O2388" s="10"/>
      <c r="P2388" s="5"/>
      <c r="Q2388" s="5" t="s">
        <v>30</v>
      </c>
      <c r="R2388" s="5" t="s">
        <v>9596</v>
      </c>
      <c r="S2388" s="5"/>
    </row>
    <row r="2389" customFormat="1" spans="1:19">
      <c r="A2389" s="5">
        <v>2386</v>
      </c>
      <c r="B2389" s="5" t="s">
        <v>9597</v>
      </c>
      <c r="C2389" s="5"/>
      <c r="D2389" s="5" t="s">
        <v>368</v>
      </c>
      <c r="E2389" s="5" t="s">
        <v>9598</v>
      </c>
      <c r="F2389" s="5" t="s">
        <v>24</v>
      </c>
      <c r="G2389" s="5">
        <v>17</v>
      </c>
      <c r="H2389" s="5" t="s">
        <v>17930</v>
      </c>
      <c r="I2389" s="5" t="s">
        <v>9600</v>
      </c>
      <c r="J2389" s="5">
        <v>18249919825</v>
      </c>
      <c r="K2389" s="5" t="s">
        <v>27</v>
      </c>
      <c r="L2389" s="10">
        <v>44395</v>
      </c>
      <c r="M2389" s="5" t="s">
        <v>1288</v>
      </c>
      <c r="N2389" s="5" t="s">
        <v>27</v>
      </c>
      <c r="O2389" s="10">
        <v>44416</v>
      </c>
      <c r="P2389" s="5" t="s">
        <v>1288</v>
      </c>
      <c r="Q2389" s="5" t="s">
        <v>30</v>
      </c>
      <c r="R2389" s="5"/>
      <c r="S2389" s="5"/>
    </row>
    <row r="2390" customFormat="1" spans="1:19">
      <c r="A2390" s="5">
        <v>2387</v>
      </c>
      <c r="B2390" s="5" t="s">
        <v>9601</v>
      </c>
      <c r="C2390" s="5"/>
      <c r="D2390" s="5" t="s">
        <v>368</v>
      </c>
      <c r="E2390" s="5" t="s">
        <v>9602</v>
      </c>
      <c r="F2390" s="5" t="s">
        <v>24</v>
      </c>
      <c r="G2390" s="5">
        <v>17</v>
      </c>
      <c r="H2390" s="5" t="s">
        <v>17931</v>
      </c>
      <c r="I2390" s="5" t="s">
        <v>9604</v>
      </c>
      <c r="J2390" s="5">
        <v>15777183806</v>
      </c>
      <c r="K2390" s="5" t="s">
        <v>27</v>
      </c>
      <c r="L2390" s="10">
        <v>44408</v>
      </c>
      <c r="M2390" s="5" t="s">
        <v>28</v>
      </c>
      <c r="N2390" s="5" t="s">
        <v>30</v>
      </c>
      <c r="O2390" s="10"/>
      <c r="P2390" s="5"/>
      <c r="Q2390" s="5"/>
      <c r="R2390" s="5" t="s">
        <v>9605</v>
      </c>
      <c r="S2390" s="5"/>
    </row>
    <row r="2391" customFormat="1" spans="1:19">
      <c r="A2391" s="5">
        <v>2388</v>
      </c>
      <c r="B2391" s="5" t="s">
        <v>9606</v>
      </c>
      <c r="C2391" s="5"/>
      <c r="D2391" s="5" t="s">
        <v>368</v>
      </c>
      <c r="E2391" s="5" t="s">
        <v>5681</v>
      </c>
      <c r="F2391" s="5" t="s">
        <v>24</v>
      </c>
      <c r="G2391" s="5">
        <v>17</v>
      </c>
      <c r="H2391" s="5" t="s">
        <v>17932</v>
      </c>
      <c r="I2391" s="5" t="s">
        <v>6988</v>
      </c>
      <c r="J2391" s="5">
        <v>13407750215</v>
      </c>
      <c r="K2391" s="5" t="s">
        <v>27</v>
      </c>
      <c r="L2391" s="10">
        <v>44395</v>
      </c>
      <c r="M2391" s="5" t="s">
        <v>28</v>
      </c>
      <c r="N2391" s="5" t="s">
        <v>30</v>
      </c>
      <c r="O2391" s="10"/>
      <c r="P2391" s="5"/>
      <c r="Q2391" s="5"/>
      <c r="R2391" s="5"/>
      <c r="S2391" s="5"/>
    </row>
    <row r="2392" customFormat="1" spans="1:19">
      <c r="A2392" s="5">
        <v>2389</v>
      </c>
      <c r="B2392" s="5" t="s">
        <v>9607</v>
      </c>
      <c r="C2392" s="5"/>
      <c r="D2392" s="5" t="s">
        <v>368</v>
      </c>
      <c r="E2392" s="5" t="s">
        <v>4764</v>
      </c>
      <c r="F2392" s="5" t="s">
        <v>143</v>
      </c>
      <c r="G2392" s="5">
        <v>17</v>
      </c>
      <c r="H2392" s="5" t="s">
        <v>8043</v>
      </c>
      <c r="I2392" s="5" t="s">
        <v>9608</v>
      </c>
      <c r="J2392" s="5">
        <v>13489541227</v>
      </c>
      <c r="K2392" s="5" t="s">
        <v>27</v>
      </c>
      <c r="L2392" s="10">
        <v>44395</v>
      </c>
      <c r="M2392" s="5" t="s">
        <v>2747</v>
      </c>
      <c r="N2392" s="5" t="s">
        <v>30</v>
      </c>
      <c r="O2392" s="10"/>
      <c r="P2392" s="5"/>
      <c r="Q2392" s="5"/>
      <c r="R2392" s="5"/>
      <c r="S2392" s="5"/>
    </row>
    <row r="2393" customFormat="1" spans="1:19">
      <c r="A2393" s="5">
        <v>2390</v>
      </c>
      <c r="B2393" s="5" t="s">
        <v>9609</v>
      </c>
      <c r="C2393" s="5"/>
      <c r="D2393" s="5" t="s">
        <v>368</v>
      </c>
      <c r="E2393" s="5" t="s">
        <v>9610</v>
      </c>
      <c r="F2393" s="5" t="s">
        <v>143</v>
      </c>
      <c r="G2393" s="5">
        <v>17</v>
      </c>
      <c r="H2393" s="5" t="s">
        <v>9611</v>
      </c>
      <c r="I2393" s="5" t="s">
        <v>9612</v>
      </c>
      <c r="J2393" s="5">
        <v>13481848901</v>
      </c>
      <c r="K2393" s="5" t="s">
        <v>27</v>
      </c>
      <c r="L2393" s="10">
        <v>44399</v>
      </c>
      <c r="M2393" s="5" t="s">
        <v>9613</v>
      </c>
      <c r="N2393" s="5" t="s">
        <v>30</v>
      </c>
      <c r="O2393" s="10"/>
      <c r="P2393" s="5"/>
      <c r="Q2393" s="5"/>
      <c r="R2393" s="5"/>
      <c r="S2393" s="5"/>
    </row>
    <row r="2394" customFormat="1" spans="1:19">
      <c r="A2394" s="5">
        <v>2391</v>
      </c>
      <c r="B2394" s="5" t="s">
        <v>9614</v>
      </c>
      <c r="C2394" s="5"/>
      <c r="D2394" s="5" t="s">
        <v>368</v>
      </c>
      <c r="E2394" s="5" t="s">
        <v>9615</v>
      </c>
      <c r="F2394" s="5" t="s">
        <v>24</v>
      </c>
      <c r="G2394" s="5">
        <v>17</v>
      </c>
      <c r="H2394" s="5" t="s">
        <v>9616</v>
      </c>
      <c r="I2394" s="5" t="s">
        <v>9617</v>
      </c>
      <c r="J2394" s="5">
        <v>13471802371</v>
      </c>
      <c r="K2394" s="5" t="s">
        <v>27</v>
      </c>
      <c r="L2394" s="10">
        <v>44396</v>
      </c>
      <c r="M2394" s="5" t="s">
        <v>9618</v>
      </c>
      <c r="N2394" s="5" t="s">
        <v>30</v>
      </c>
      <c r="O2394" s="10"/>
      <c r="P2394" s="5"/>
      <c r="Q2394" s="5" t="s">
        <v>30</v>
      </c>
      <c r="R2394" s="5"/>
      <c r="S2394" s="5"/>
    </row>
    <row r="2395" customFormat="1" spans="1:19">
      <c r="A2395" s="5">
        <v>2392</v>
      </c>
      <c r="B2395" s="5" t="s">
        <v>9619</v>
      </c>
      <c r="C2395" s="5"/>
      <c r="D2395" s="5" t="s">
        <v>368</v>
      </c>
      <c r="E2395" s="5" t="s">
        <v>9620</v>
      </c>
      <c r="F2395" s="5" t="s">
        <v>143</v>
      </c>
      <c r="G2395" s="5">
        <v>17</v>
      </c>
      <c r="H2395" s="5" t="s">
        <v>9621</v>
      </c>
      <c r="I2395" s="5" t="s">
        <v>9622</v>
      </c>
      <c r="J2395" s="5" t="s">
        <v>9623</v>
      </c>
      <c r="K2395" s="5" t="s">
        <v>27</v>
      </c>
      <c r="L2395" s="10">
        <v>44397</v>
      </c>
      <c r="M2395" s="5" t="s">
        <v>6774</v>
      </c>
      <c r="N2395" s="5" t="s">
        <v>30</v>
      </c>
      <c r="O2395" s="10"/>
      <c r="P2395" s="5"/>
      <c r="Q2395" s="5" t="s">
        <v>30</v>
      </c>
      <c r="R2395" s="5" t="s">
        <v>9624</v>
      </c>
      <c r="S2395" s="5"/>
    </row>
    <row r="2396" customFormat="1" spans="1:19">
      <c r="A2396" s="5">
        <v>2393</v>
      </c>
      <c r="B2396" s="5" t="s">
        <v>9625</v>
      </c>
      <c r="C2396" s="5"/>
      <c r="D2396" s="5" t="s">
        <v>368</v>
      </c>
      <c r="E2396" s="5" t="s">
        <v>9626</v>
      </c>
      <c r="F2396" s="5" t="s">
        <v>143</v>
      </c>
      <c r="G2396" s="5">
        <v>17</v>
      </c>
      <c r="H2396" s="5" t="s">
        <v>9627</v>
      </c>
      <c r="I2396" s="5" t="s">
        <v>9628</v>
      </c>
      <c r="J2396" s="5">
        <v>13132988819</v>
      </c>
      <c r="K2396" s="5" t="s">
        <v>27</v>
      </c>
      <c r="L2396" s="10">
        <v>44397</v>
      </c>
      <c r="M2396" s="5" t="s">
        <v>4299</v>
      </c>
      <c r="N2396" s="5"/>
      <c r="O2396" s="10"/>
      <c r="P2396" s="5"/>
      <c r="Q2396" s="5"/>
      <c r="R2396" s="5"/>
      <c r="S2396" s="5"/>
    </row>
    <row r="2397" customFormat="1" spans="1:19">
      <c r="A2397" s="5">
        <v>2394</v>
      </c>
      <c r="B2397" s="5" t="s">
        <v>9629</v>
      </c>
      <c r="C2397" s="5"/>
      <c r="D2397" s="5" t="s">
        <v>368</v>
      </c>
      <c r="E2397" s="5" t="s">
        <v>9630</v>
      </c>
      <c r="F2397" s="5" t="s">
        <v>143</v>
      </c>
      <c r="G2397" s="5">
        <v>16</v>
      </c>
      <c r="H2397" s="5" t="s">
        <v>7629</v>
      </c>
      <c r="I2397" s="5" t="s">
        <v>9631</v>
      </c>
      <c r="J2397" s="5">
        <v>19978824729</v>
      </c>
      <c r="K2397" s="5" t="s">
        <v>27</v>
      </c>
      <c r="L2397" s="10">
        <v>44398</v>
      </c>
      <c r="M2397" s="5" t="s">
        <v>9381</v>
      </c>
      <c r="N2397" s="5" t="s">
        <v>27</v>
      </c>
      <c r="O2397" s="10"/>
      <c r="P2397" s="5"/>
      <c r="Q2397" s="5"/>
      <c r="R2397" s="5"/>
      <c r="S2397" s="5"/>
    </row>
    <row r="2398" customFormat="1" spans="1:19">
      <c r="A2398" s="5">
        <v>2395</v>
      </c>
      <c r="B2398" s="5" t="s">
        <v>9632</v>
      </c>
      <c r="C2398" s="5"/>
      <c r="D2398" s="5" t="s">
        <v>368</v>
      </c>
      <c r="E2398" s="5" t="s">
        <v>9633</v>
      </c>
      <c r="F2398" s="5" t="s">
        <v>143</v>
      </c>
      <c r="G2398" s="5">
        <v>17</v>
      </c>
      <c r="H2398" s="5" t="s">
        <v>17933</v>
      </c>
      <c r="I2398" s="5" t="s">
        <v>9635</v>
      </c>
      <c r="J2398" s="5">
        <v>14736279836</v>
      </c>
      <c r="K2398" s="5" t="s">
        <v>27</v>
      </c>
      <c r="L2398" s="10">
        <v>44397</v>
      </c>
      <c r="M2398" s="5" t="s">
        <v>4299</v>
      </c>
      <c r="N2398" s="5"/>
      <c r="O2398" s="10"/>
      <c r="P2398" s="5"/>
      <c r="Q2398" s="5"/>
      <c r="R2398" s="5"/>
      <c r="S2398" s="5"/>
    </row>
    <row r="2399" customFormat="1" spans="1:19">
      <c r="A2399" s="5">
        <v>2396</v>
      </c>
      <c r="B2399" s="5" t="s">
        <v>9636</v>
      </c>
      <c r="C2399" s="5"/>
      <c r="D2399" s="5" t="s">
        <v>368</v>
      </c>
      <c r="E2399" s="5" t="s">
        <v>9637</v>
      </c>
      <c r="F2399" s="5" t="s">
        <v>143</v>
      </c>
      <c r="G2399" s="5">
        <v>16</v>
      </c>
      <c r="H2399" s="5" t="s">
        <v>17772</v>
      </c>
      <c r="I2399" s="5" t="s">
        <v>9638</v>
      </c>
      <c r="J2399" s="5">
        <v>17807838492</v>
      </c>
      <c r="K2399" s="5" t="s">
        <v>27</v>
      </c>
      <c r="L2399" s="10">
        <v>44397</v>
      </c>
      <c r="M2399" s="5" t="s">
        <v>4299</v>
      </c>
      <c r="N2399" s="5"/>
      <c r="O2399" s="10"/>
      <c r="P2399" s="5"/>
      <c r="Q2399" s="5"/>
      <c r="R2399" s="5"/>
      <c r="S2399" s="5"/>
    </row>
    <row r="2400" customFormat="1" spans="1:19">
      <c r="A2400" s="5">
        <v>2397</v>
      </c>
      <c r="B2400" s="5" t="s">
        <v>9639</v>
      </c>
      <c r="C2400" s="5"/>
      <c r="D2400" s="5" t="s">
        <v>368</v>
      </c>
      <c r="E2400" s="5" t="s">
        <v>9640</v>
      </c>
      <c r="F2400" s="5" t="s">
        <v>143</v>
      </c>
      <c r="G2400" s="5">
        <v>18</v>
      </c>
      <c r="H2400" s="5" t="s">
        <v>9641</v>
      </c>
      <c r="I2400" s="5" t="s">
        <v>9642</v>
      </c>
      <c r="J2400" s="5" t="s">
        <v>9643</v>
      </c>
      <c r="K2400" s="5" t="s">
        <v>27</v>
      </c>
      <c r="L2400" s="10">
        <v>44396</v>
      </c>
      <c r="M2400" s="5" t="s">
        <v>4299</v>
      </c>
      <c r="N2400" s="5"/>
      <c r="O2400" s="10"/>
      <c r="P2400" s="5"/>
      <c r="Q2400" s="5"/>
      <c r="R2400" s="5"/>
      <c r="S2400" s="5"/>
    </row>
    <row r="2401" customFormat="1" spans="1:19">
      <c r="A2401" s="5">
        <v>2398</v>
      </c>
      <c r="B2401" s="5" t="s">
        <v>9644</v>
      </c>
      <c r="C2401" s="5"/>
      <c r="D2401" s="5" t="s">
        <v>368</v>
      </c>
      <c r="E2401" s="5" t="s">
        <v>9645</v>
      </c>
      <c r="F2401" s="5" t="s">
        <v>143</v>
      </c>
      <c r="G2401" s="5">
        <v>17</v>
      </c>
      <c r="H2401" s="5" t="s">
        <v>4409</v>
      </c>
      <c r="I2401" s="5" t="s">
        <v>9646</v>
      </c>
      <c r="J2401" s="5" t="s">
        <v>9647</v>
      </c>
      <c r="K2401" s="5" t="s">
        <v>27</v>
      </c>
      <c r="L2401" s="10">
        <v>44398</v>
      </c>
      <c r="M2401" s="5" t="s">
        <v>9648</v>
      </c>
      <c r="N2401" s="5" t="s">
        <v>30</v>
      </c>
      <c r="O2401" s="10"/>
      <c r="P2401" s="5"/>
      <c r="Q2401" s="5" t="s">
        <v>30</v>
      </c>
      <c r="R2401" s="5" t="s">
        <v>9649</v>
      </c>
      <c r="S2401" s="5"/>
    </row>
    <row r="2402" customFormat="1" spans="1:19">
      <c r="A2402" s="5">
        <v>2399</v>
      </c>
      <c r="B2402" s="5" t="s">
        <v>9650</v>
      </c>
      <c r="C2402" s="5"/>
      <c r="D2402" s="5" t="s">
        <v>368</v>
      </c>
      <c r="E2402" s="5" t="s">
        <v>5807</v>
      </c>
      <c r="F2402" s="5" t="s">
        <v>143</v>
      </c>
      <c r="G2402" s="5">
        <v>19</v>
      </c>
      <c r="H2402" s="5" t="s">
        <v>20043</v>
      </c>
      <c r="I2402" s="5" t="s">
        <v>9651</v>
      </c>
      <c r="J2402" s="5">
        <v>18176135218</v>
      </c>
      <c r="K2402" s="5" t="s">
        <v>27</v>
      </c>
      <c r="L2402" s="10">
        <v>44331</v>
      </c>
      <c r="M2402" s="5" t="s">
        <v>29</v>
      </c>
      <c r="N2402" s="5" t="s">
        <v>27</v>
      </c>
      <c r="O2402" s="10">
        <v>44363</v>
      </c>
      <c r="P2402" s="5" t="s">
        <v>2172</v>
      </c>
      <c r="Q2402" s="5"/>
      <c r="R2402" s="5"/>
      <c r="S2402" s="5"/>
    </row>
    <row r="2403" customFormat="1" spans="1:19">
      <c r="A2403" s="5">
        <v>2400</v>
      </c>
      <c r="B2403" s="5" t="s">
        <v>9652</v>
      </c>
      <c r="C2403" s="5"/>
      <c r="D2403" s="5" t="s">
        <v>368</v>
      </c>
      <c r="E2403" s="5" t="s">
        <v>9653</v>
      </c>
      <c r="F2403" s="5" t="s">
        <v>143</v>
      </c>
      <c r="G2403" s="5">
        <v>16</v>
      </c>
      <c r="H2403" s="5" t="s">
        <v>17727</v>
      </c>
      <c r="I2403" s="5" t="s">
        <v>9654</v>
      </c>
      <c r="J2403" s="5">
        <v>18278865612</v>
      </c>
      <c r="K2403" s="5" t="s">
        <v>27</v>
      </c>
      <c r="L2403" s="10">
        <v>44395</v>
      </c>
      <c r="M2403" s="5" t="s">
        <v>4327</v>
      </c>
      <c r="N2403" s="5" t="s">
        <v>27</v>
      </c>
      <c r="O2403" s="10">
        <v>44416</v>
      </c>
      <c r="P2403" s="5" t="s">
        <v>4327</v>
      </c>
      <c r="Q2403" s="5" t="s">
        <v>30</v>
      </c>
      <c r="R2403" s="5"/>
      <c r="S2403" s="5"/>
    </row>
    <row r="2404" customFormat="1" spans="1:19">
      <c r="A2404" s="5">
        <v>2401</v>
      </c>
      <c r="B2404" s="5" t="s">
        <v>9655</v>
      </c>
      <c r="C2404" s="5"/>
      <c r="D2404" s="5" t="s">
        <v>368</v>
      </c>
      <c r="E2404" s="5" t="s">
        <v>6898</v>
      </c>
      <c r="F2404" s="5" t="s">
        <v>24</v>
      </c>
      <c r="G2404" s="5">
        <v>17</v>
      </c>
      <c r="H2404" s="5" t="s">
        <v>9656</v>
      </c>
      <c r="I2404" s="5" t="s">
        <v>9657</v>
      </c>
      <c r="J2404" s="5">
        <v>15777802737</v>
      </c>
      <c r="K2404" s="5" t="s">
        <v>27</v>
      </c>
      <c r="L2404" s="10">
        <v>44395</v>
      </c>
      <c r="M2404" s="5" t="s">
        <v>2455</v>
      </c>
      <c r="N2404" s="5" t="s">
        <v>30</v>
      </c>
      <c r="O2404" s="10"/>
      <c r="P2404" s="5"/>
      <c r="Q2404" s="5"/>
      <c r="R2404" s="5"/>
      <c r="S2404" s="5"/>
    </row>
    <row r="2405" customFormat="1" spans="1:19">
      <c r="A2405" s="5">
        <v>2402</v>
      </c>
      <c r="B2405" s="5" t="s">
        <v>9658</v>
      </c>
      <c r="C2405" s="5"/>
      <c r="D2405" s="5" t="s">
        <v>368</v>
      </c>
      <c r="E2405" s="5" t="s">
        <v>9659</v>
      </c>
      <c r="F2405" s="5" t="s">
        <v>24</v>
      </c>
      <c r="G2405" s="5">
        <v>18</v>
      </c>
      <c r="H2405" s="5" t="s">
        <v>9660</v>
      </c>
      <c r="I2405" s="5" t="s">
        <v>9661</v>
      </c>
      <c r="J2405" s="5">
        <v>13536446497</v>
      </c>
      <c r="K2405" s="5" t="s">
        <v>27</v>
      </c>
      <c r="L2405" s="10">
        <v>44331</v>
      </c>
      <c r="M2405" s="5" t="s">
        <v>29</v>
      </c>
      <c r="N2405" s="5" t="s">
        <v>27</v>
      </c>
      <c r="O2405" s="10">
        <v>44363</v>
      </c>
      <c r="P2405" s="5" t="s">
        <v>2172</v>
      </c>
      <c r="Q2405" s="5"/>
      <c r="R2405" s="5"/>
      <c r="S2405" s="5"/>
    </row>
    <row r="2406" customFormat="1" spans="1:19">
      <c r="A2406" s="5">
        <v>2403</v>
      </c>
      <c r="B2406" s="5" t="s">
        <v>9662</v>
      </c>
      <c r="C2406" s="5"/>
      <c r="D2406" s="5" t="s">
        <v>368</v>
      </c>
      <c r="E2406" s="5" t="s">
        <v>9663</v>
      </c>
      <c r="F2406" s="5" t="s">
        <v>143</v>
      </c>
      <c r="G2406" s="5">
        <v>17</v>
      </c>
      <c r="H2406" s="5" t="s">
        <v>9664</v>
      </c>
      <c r="I2406" s="5" t="s">
        <v>9665</v>
      </c>
      <c r="J2406" s="5">
        <v>13924995159</v>
      </c>
      <c r="K2406" s="5" t="s">
        <v>27</v>
      </c>
      <c r="L2406" s="10">
        <v>44394</v>
      </c>
      <c r="M2406" s="5" t="s">
        <v>28</v>
      </c>
      <c r="N2406" s="5" t="s">
        <v>30</v>
      </c>
      <c r="O2406" s="10"/>
      <c r="P2406" s="5"/>
      <c r="Q2406" s="5"/>
      <c r="R2406" s="5"/>
      <c r="S2406" s="5"/>
    </row>
    <row r="2407" customFormat="1" spans="1:19">
      <c r="A2407" s="5">
        <v>2404</v>
      </c>
      <c r="B2407" s="5" t="s">
        <v>9666</v>
      </c>
      <c r="C2407" s="5"/>
      <c r="D2407" s="5" t="s">
        <v>368</v>
      </c>
      <c r="E2407" s="5" t="s">
        <v>9667</v>
      </c>
      <c r="F2407" s="5" t="s">
        <v>24</v>
      </c>
      <c r="G2407" s="5">
        <v>18</v>
      </c>
      <c r="H2407" s="5" t="s">
        <v>25975</v>
      </c>
      <c r="I2407" s="5" t="s">
        <v>9668</v>
      </c>
      <c r="J2407" s="5">
        <v>18778063214</v>
      </c>
      <c r="K2407" s="5" t="s">
        <v>27</v>
      </c>
      <c r="L2407" s="10">
        <v>44331</v>
      </c>
      <c r="M2407" s="5" t="s">
        <v>29</v>
      </c>
      <c r="N2407" s="5" t="s">
        <v>27</v>
      </c>
      <c r="O2407" s="10">
        <v>44363</v>
      </c>
      <c r="P2407" s="5" t="s">
        <v>2172</v>
      </c>
      <c r="Q2407" s="5"/>
      <c r="R2407" s="5"/>
      <c r="S2407" s="5"/>
    </row>
    <row r="2408" customFormat="1" spans="1:19">
      <c r="A2408" s="5">
        <v>2405</v>
      </c>
      <c r="B2408" s="5" t="s">
        <v>9669</v>
      </c>
      <c r="C2408" s="5"/>
      <c r="D2408" s="5" t="s">
        <v>368</v>
      </c>
      <c r="E2408" s="5" t="s">
        <v>9670</v>
      </c>
      <c r="F2408" s="5" t="s">
        <v>24</v>
      </c>
      <c r="G2408" s="5">
        <v>18</v>
      </c>
      <c r="H2408" s="5" t="s">
        <v>9671</v>
      </c>
      <c r="I2408" s="5" t="s">
        <v>9672</v>
      </c>
      <c r="J2408" s="5">
        <v>18578948258</v>
      </c>
      <c r="K2408" s="5" t="s">
        <v>27</v>
      </c>
      <c r="L2408" s="10">
        <v>44331</v>
      </c>
      <c r="M2408" s="5" t="s">
        <v>29</v>
      </c>
      <c r="N2408" s="5" t="s">
        <v>27</v>
      </c>
      <c r="O2408" s="10">
        <v>44363</v>
      </c>
      <c r="P2408" s="5" t="s">
        <v>2172</v>
      </c>
      <c r="Q2408" s="5"/>
      <c r="R2408" s="5"/>
      <c r="S2408" s="5"/>
    </row>
    <row r="2409" customFormat="1" spans="1:19">
      <c r="A2409" s="5">
        <v>2406</v>
      </c>
      <c r="B2409" s="5" t="s">
        <v>9673</v>
      </c>
      <c r="C2409" s="5"/>
      <c r="D2409" s="5" t="s">
        <v>374</v>
      </c>
      <c r="E2409" s="5" t="s">
        <v>9674</v>
      </c>
      <c r="F2409" s="5" t="s">
        <v>143</v>
      </c>
      <c r="G2409" s="5">
        <v>17</v>
      </c>
      <c r="H2409" s="5" t="s">
        <v>9675</v>
      </c>
      <c r="I2409" s="5" t="s">
        <v>9676</v>
      </c>
      <c r="J2409" s="5" t="s">
        <v>9677</v>
      </c>
      <c r="K2409" s="5" t="s">
        <v>27</v>
      </c>
      <c r="L2409" s="10">
        <v>44394</v>
      </c>
      <c r="M2409" s="5" t="s">
        <v>28</v>
      </c>
      <c r="N2409" s="5" t="s">
        <v>30</v>
      </c>
      <c r="O2409" s="10"/>
      <c r="P2409" s="5"/>
      <c r="Q2409" s="5" t="s">
        <v>30</v>
      </c>
      <c r="R2409" s="5"/>
      <c r="S2409" s="5"/>
    </row>
    <row r="2410" customFormat="1" spans="1:19">
      <c r="A2410" s="5">
        <v>2407</v>
      </c>
      <c r="B2410" s="5" t="s">
        <v>9678</v>
      </c>
      <c r="C2410" s="5"/>
      <c r="D2410" s="5" t="s">
        <v>374</v>
      </c>
      <c r="E2410" s="5" t="s">
        <v>9679</v>
      </c>
      <c r="F2410" s="5" t="s">
        <v>143</v>
      </c>
      <c r="G2410" s="5">
        <v>19</v>
      </c>
      <c r="H2410" s="5" t="s">
        <v>3282</v>
      </c>
      <c r="I2410" s="5" t="s">
        <v>9680</v>
      </c>
      <c r="J2410" s="5">
        <v>18878650389</v>
      </c>
      <c r="K2410" s="5" t="s">
        <v>27</v>
      </c>
      <c r="L2410" s="10">
        <v>44394</v>
      </c>
      <c r="M2410" s="5" t="s">
        <v>1273</v>
      </c>
      <c r="N2410" s="5"/>
      <c r="O2410" s="10"/>
      <c r="P2410" s="5"/>
      <c r="Q2410" s="5" t="s">
        <v>30</v>
      </c>
      <c r="R2410" s="5"/>
      <c r="S2410" s="5"/>
    </row>
    <row r="2411" customFormat="1" spans="1:19">
      <c r="A2411" s="5">
        <v>2408</v>
      </c>
      <c r="B2411" s="5" t="s">
        <v>9681</v>
      </c>
      <c r="C2411" s="5"/>
      <c r="D2411" s="5" t="s">
        <v>374</v>
      </c>
      <c r="E2411" s="5" t="s">
        <v>9682</v>
      </c>
      <c r="F2411" s="5" t="s">
        <v>143</v>
      </c>
      <c r="G2411" s="5">
        <v>17</v>
      </c>
      <c r="H2411" s="5" t="s">
        <v>17935</v>
      </c>
      <c r="I2411" s="5" t="s">
        <v>9683</v>
      </c>
      <c r="J2411" s="5">
        <v>18378898330</v>
      </c>
      <c r="K2411" s="5" t="s">
        <v>27</v>
      </c>
      <c r="L2411" s="10">
        <v>44394</v>
      </c>
      <c r="M2411" s="5" t="s">
        <v>7403</v>
      </c>
      <c r="N2411" s="5" t="s">
        <v>30</v>
      </c>
      <c r="O2411" s="10"/>
      <c r="P2411" s="5"/>
      <c r="Q2411" s="5" t="s">
        <v>30</v>
      </c>
      <c r="R2411" s="5"/>
      <c r="S2411" s="5"/>
    </row>
    <row r="2412" customFormat="1" spans="1:19">
      <c r="A2412" s="5">
        <v>2409</v>
      </c>
      <c r="B2412" s="5" t="s">
        <v>9684</v>
      </c>
      <c r="C2412" s="5"/>
      <c r="D2412" s="5" t="s">
        <v>374</v>
      </c>
      <c r="E2412" s="5" t="s">
        <v>9685</v>
      </c>
      <c r="F2412" s="5" t="s">
        <v>143</v>
      </c>
      <c r="G2412" s="5">
        <v>17</v>
      </c>
      <c r="H2412" s="5" t="s">
        <v>9686</v>
      </c>
      <c r="I2412" s="5" t="s">
        <v>9687</v>
      </c>
      <c r="J2412" s="5">
        <v>13558089685</v>
      </c>
      <c r="K2412" s="5" t="s">
        <v>27</v>
      </c>
      <c r="L2412" s="10">
        <v>44398</v>
      </c>
      <c r="M2412" s="5" t="s">
        <v>8185</v>
      </c>
      <c r="N2412" s="5" t="s">
        <v>30</v>
      </c>
      <c r="O2412" s="10"/>
      <c r="P2412" s="5"/>
      <c r="Q2412" s="5" t="s">
        <v>30</v>
      </c>
      <c r="R2412" s="5" t="s">
        <v>9582</v>
      </c>
      <c r="S2412" s="5"/>
    </row>
    <row r="2413" customFormat="1" spans="1:19">
      <c r="A2413" s="5">
        <v>2410</v>
      </c>
      <c r="B2413" s="5" t="s">
        <v>9688</v>
      </c>
      <c r="C2413" s="5"/>
      <c r="D2413" s="5" t="s">
        <v>374</v>
      </c>
      <c r="E2413" s="5" t="s">
        <v>9689</v>
      </c>
      <c r="F2413" s="5" t="s">
        <v>143</v>
      </c>
      <c r="G2413" s="5">
        <v>18</v>
      </c>
      <c r="H2413" s="5" t="s">
        <v>19322</v>
      </c>
      <c r="I2413" s="5" t="s">
        <v>9691</v>
      </c>
      <c r="J2413" s="5">
        <v>13407754276</v>
      </c>
      <c r="K2413" s="5" t="s">
        <v>27</v>
      </c>
      <c r="L2413" s="10">
        <v>44398</v>
      </c>
      <c r="M2413" s="5" t="s">
        <v>8185</v>
      </c>
      <c r="N2413" s="5" t="s">
        <v>30</v>
      </c>
      <c r="O2413" s="10"/>
      <c r="P2413" s="5"/>
      <c r="Q2413" s="5" t="s">
        <v>30</v>
      </c>
      <c r="R2413" s="5"/>
      <c r="S2413" s="5"/>
    </row>
    <row r="2414" customFormat="1" spans="1:19">
      <c r="A2414" s="5">
        <v>2411</v>
      </c>
      <c r="B2414" s="5" t="s">
        <v>9692</v>
      </c>
      <c r="C2414" s="5"/>
      <c r="D2414" s="5" t="s">
        <v>374</v>
      </c>
      <c r="E2414" s="5" t="s">
        <v>9693</v>
      </c>
      <c r="F2414" s="5" t="s">
        <v>143</v>
      </c>
      <c r="G2414" s="5">
        <v>17</v>
      </c>
      <c r="H2414" s="5" t="s">
        <v>17936</v>
      </c>
      <c r="I2414" s="5" t="s">
        <v>9695</v>
      </c>
      <c r="J2414" s="5">
        <v>13471802466</v>
      </c>
      <c r="K2414" s="5" t="s">
        <v>27</v>
      </c>
      <c r="L2414" s="10">
        <v>44398</v>
      </c>
      <c r="M2414" s="5" t="s">
        <v>8185</v>
      </c>
      <c r="N2414" s="5" t="s">
        <v>30</v>
      </c>
      <c r="O2414" s="10"/>
      <c r="P2414" s="5"/>
      <c r="Q2414" s="5" t="s">
        <v>30</v>
      </c>
      <c r="R2414" s="5" t="s">
        <v>9582</v>
      </c>
      <c r="S2414" s="5"/>
    </row>
    <row r="2415" customFormat="1" spans="1:19">
      <c r="A2415" s="5">
        <v>2412</v>
      </c>
      <c r="B2415" s="5" t="s">
        <v>9696</v>
      </c>
      <c r="C2415" s="5"/>
      <c r="D2415" s="5" t="s">
        <v>374</v>
      </c>
      <c r="E2415" s="5" t="s">
        <v>9697</v>
      </c>
      <c r="F2415" s="5" t="s">
        <v>143</v>
      </c>
      <c r="G2415" s="5">
        <v>17</v>
      </c>
      <c r="H2415" s="5" t="s">
        <v>9698</v>
      </c>
      <c r="I2415" s="5" t="s">
        <v>9699</v>
      </c>
      <c r="J2415" s="5">
        <v>18378893922</v>
      </c>
      <c r="K2415" s="5" t="s">
        <v>27</v>
      </c>
      <c r="L2415" s="10">
        <v>44395</v>
      </c>
      <c r="M2415" s="5" t="s">
        <v>28</v>
      </c>
      <c r="N2415" s="5" t="s">
        <v>27</v>
      </c>
      <c r="O2415" s="10">
        <v>44416</v>
      </c>
      <c r="P2415" s="5" t="s">
        <v>28</v>
      </c>
      <c r="Q2415" s="5" t="s">
        <v>30</v>
      </c>
      <c r="R2415" s="5"/>
      <c r="S2415" s="5"/>
    </row>
    <row r="2416" customFormat="1" spans="1:19">
      <c r="A2416" s="5">
        <v>2413</v>
      </c>
      <c r="B2416" s="5" t="s">
        <v>9700</v>
      </c>
      <c r="C2416" s="5"/>
      <c r="D2416" s="5" t="s">
        <v>374</v>
      </c>
      <c r="E2416" s="5" t="s">
        <v>9701</v>
      </c>
      <c r="F2416" s="5" t="s">
        <v>143</v>
      </c>
      <c r="G2416" s="5">
        <v>17</v>
      </c>
      <c r="H2416" s="5" t="s">
        <v>17937</v>
      </c>
      <c r="I2416" s="5" t="s">
        <v>9703</v>
      </c>
      <c r="J2416" s="5" t="s">
        <v>9704</v>
      </c>
      <c r="K2416" s="5" t="s">
        <v>27</v>
      </c>
      <c r="L2416" s="10">
        <v>44398</v>
      </c>
      <c r="M2416" s="5" t="s">
        <v>8185</v>
      </c>
      <c r="N2416" s="5" t="s">
        <v>30</v>
      </c>
      <c r="O2416" s="10"/>
      <c r="P2416" s="5"/>
      <c r="Q2416" s="5" t="s">
        <v>30</v>
      </c>
      <c r="R2416" s="5" t="s">
        <v>9582</v>
      </c>
      <c r="S2416" s="5"/>
    </row>
    <row r="2417" customFormat="1" spans="1:19">
      <c r="A2417" s="5">
        <v>2414</v>
      </c>
      <c r="B2417" s="5" t="s">
        <v>9705</v>
      </c>
      <c r="C2417" s="5"/>
      <c r="D2417" s="5" t="s">
        <v>374</v>
      </c>
      <c r="E2417" s="5" t="s">
        <v>9706</v>
      </c>
      <c r="F2417" s="5" t="s">
        <v>143</v>
      </c>
      <c r="G2417" s="5">
        <v>17</v>
      </c>
      <c r="H2417" s="5" t="s">
        <v>17938</v>
      </c>
      <c r="I2417" s="5" t="s">
        <v>9707</v>
      </c>
      <c r="J2417" s="5">
        <v>19977829603</v>
      </c>
      <c r="K2417" s="5" t="s">
        <v>27</v>
      </c>
      <c r="L2417" s="10">
        <v>44420</v>
      </c>
      <c r="M2417" s="5" t="s">
        <v>9708</v>
      </c>
      <c r="N2417" s="5" t="s">
        <v>30</v>
      </c>
      <c r="O2417" s="10"/>
      <c r="P2417" s="5"/>
      <c r="Q2417" s="5" t="s">
        <v>30</v>
      </c>
      <c r="R2417" s="5"/>
      <c r="S2417" s="5"/>
    </row>
    <row r="2418" customFormat="1" spans="1:19">
      <c r="A2418" s="5">
        <v>2415</v>
      </c>
      <c r="B2418" s="5" t="s">
        <v>9709</v>
      </c>
      <c r="C2418" s="5"/>
      <c r="D2418" s="5" t="s">
        <v>374</v>
      </c>
      <c r="E2418" s="5" t="s">
        <v>9710</v>
      </c>
      <c r="F2418" s="5" t="s">
        <v>143</v>
      </c>
      <c r="G2418" s="5">
        <v>17</v>
      </c>
      <c r="H2418" s="5" t="s">
        <v>17939</v>
      </c>
      <c r="I2418" s="5" t="s">
        <v>9712</v>
      </c>
      <c r="J2418" s="5" t="s">
        <v>9713</v>
      </c>
      <c r="K2418" s="5" t="s">
        <v>27</v>
      </c>
      <c r="L2418" s="10">
        <v>44398</v>
      </c>
      <c r="M2418" s="5" t="s">
        <v>8185</v>
      </c>
      <c r="N2418" s="5" t="s">
        <v>30</v>
      </c>
      <c r="O2418" s="10"/>
      <c r="P2418" s="5"/>
      <c r="Q2418" s="5" t="s">
        <v>30</v>
      </c>
      <c r="R2418" s="5" t="s">
        <v>9582</v>
      </c>
      <c r="S2418" s="5"/>
    </row>
    <row r="2419" customFormat="1" spans="1:19">
      <c r="A2419" s="5">
        <v>2416</v>
      </c>
      <c r="B2419" s="5" t="s">
        <v>9714</v>
      </c>
      <c r="C2419" s="5"/>
      <c r="D2419" s="5" t="s">
        <v>374</v>
      </c>
      <c r="E2419" s="5" t="s">
        <v>9715</v>
      </c>
      <c r="F2419" s="5" t="s">
        <v>143</v>
      </c>
      <c r="G2419" s="5">
        <v>17</v>
      </c>
      <c r="H2419" s="5" t="s">
        <v>9716</v>
      </c>
      <c r="I2419" s="5" t="s">
        <v>9717</v>
      </c>
      <c r="J2419" s="5">
        <v>18378886619</v>
      </c>
      <c r="K2419" s="5" t="s">
        <v>27</v>
      </c>
      <c r="L2419" s="10">
        <v>44426</v>
      </c>
      <c r="M2419" s="5" t="s">
        <v>28</v>
      </c>
      <c r="N2419" s="5" t="s">
        <v>30</v>
      </c>
      <c r="O2419" s="10"/>
      <c r="P2419" s="5"/>
      <c r="Q2419" s="5" t="s">
        <v>30</v>
      </c>
      <c r="R2419" s="5" t="s">
        <v>9718</v>
      </c>
      <c r="S2419" s="5"/>
    </row>
    <row r="2420" customFormat="1" spans="1:19">
      <c r="A2420" s="5">
        <v>2417</v>
      </c>
      <c r="B2420" s="5" t="s">
        <v>9719</v>
      </c>
      <c r="C2420" s="5"/>
      <c r="D2420" s="5" t="s">
        <v>374</v>
      </c>
      <c r="E2420" s="5" t="s">
        <v>9720</v>
      </c>
      <c r="F2420" s="5" t="s">
        <v>143</v>
      </c>
      <c r="G2420" s="5">
        <v>18</v>
      </c>
      <c r="H2420" s="5" t="s">
        <v>19323</v>
      </c>
      <c r="I2420" s="5" t="s">
        <v>9722</v>
      </c>
      <c r="J2420" s="5">
        <v>15994518608</v>
      </c>
      <c r="K2420" s="5" t="s">
        <v>27</v>
      </c>
      <c r="L2420" s="10">
        <v>44331</v>
      </c>
      <c r="M2420" s="5" t="s">
        <v>29</v>
      </c>
      <c r="N2420" s="5" t="s">
        <v>27</v>
      </c>
      <c r="O2420" s="10">
        <v>44398</v>
      </c>
      <c r="P2420" s="5" t="s">
        <v>2172</v>
      </c>
      <c r="Q2420" s="5" t="s">
        <v>30</v>
      </c>
      <c r="R2420" s="5" t="s">
        <v>9582</v>
      </c>
      <c r="S2420" s="5"/>
    </row>
    <row r="2421" customFormat="1" spans="1:19">
      <c r="A2421" s="5">
        <v>2418</v>
      </c>
      <c r="B2421" s="5" t="s">
        <v>9723</v>
      </c>
      <c r="C2421" s="5"/>
      <c r="D2421" s="5" t="s">
        <v>374</v>
      </c>
      <c r="E2421" s="5" t="s">
        <v>9724</v>
      </c>
      <c r="F2421" s="5" t="s">
        <v>143</v>
      </c>
      <c r="G2421" s="5">
        <v>18</v>
      </c>
      <c r="H2421" s="5" t="s">
        <v>17940</v>
      </c>
      <c r="I2421" s="5" t="s">
        <v>9726</v>
      </c>
      <c r="J2421" s="5" t="s">
        <v>9727</v>
      </c>
      <c r="K2421" s="5" t="s">
        <v>27</v>
      </c>
      <c r="L2421" s="10">
        <v>44394</v>
      </c>
      <c r="M2421" s="5" t="s">
        <v>28</v>
      </c>
      <c r="N2421" s="5" t="s">
        <v>30</v>
      </c>
      <c r="O2421" s="10"/>
      <c r="P2421" s="5"/>
      <c r="Q2421" s="5" t="s">
        <v>30</v>
      </c>
      <c r="R2421" s="5" t="s">
        <v>9718</v>
      </c>
      <c r="S2421" s="5"/>
    </row>
    <row r="2422" customFormat="1" spans="1:19">
      <c r="A2422" s="5">
        <v>2419</v>
      </c>
      <c r="B2422" s="5" t="s">
        <v>9728</v>
      </c>
      <c r="C2422" s="5"/>
      <c r="D2422" s="5" t="s">
        <v>374</v>
      </c>
      <c r="E2422" s="5" t="s">
        <v>9729</v>
      </c>
      <c r="F2422" s="5" t="s">
        <v>143</v>
      </c>
      <c r="G2422" s="5">
        <v>17</v>
      </c>
      <c r="H2422" s="5" t="s">
        <v>9730</v>
      </c>
      <c r="I2422" s="5" t="s">
        <v>9731</v>
      </c>
      <c r="J2422" s="5">
        <v>18377802127</v>
      </c>
      <c r="K2422" s="5" t="s">
        <v>27</v>
      </c>
      <c r="L2422" s="10">
        <v>44394</v>
      </c>
      <c r="M2422" s="5" t="s">
        <v>28</v>
      </c>
      <c r="N2422" s="5" t="s">
        <v>30</v>
      </c>
      <c r="O2422" s="10"/>
      <c r="P2422" s="5"/>
      <c r="Q2422" s="5" t="s">
        <v>30</v>
      </c>
      <c r="R2422" s="5" t="s">
        <v>9732</v>
      </c>
      <c r="S2422" s="5"/>
    </row>
    <row r="2423" customFormat="1" spans="1:19">
      <c r="A2423" s="5">
        <v>2420</v>
      </c>
      <c r="B2423" s="5" t="s">
        <v>9733</v>
      </c>
      <c r="C2423" s="5"/>
      <c r="D2423" s="5" t="s">
        <v>374</v>
      </c>
      <c r="E2423" s="5" t="s">
        <v>9734</v>
      </c>
      <c r="F2423" s="5" t="s">
        <v>143</v>
      </c>
      <c r="G2423" s="5">
        <v>18</v>
      </c>
      <c r="H2423" s="5" t="s">
        <v>19325</v>
      </c>
      <c r="I2423" s="5" t="s">
        <v>9736</v>
      </c>
      <c r="J2423" s="5">
        <v>15296878162</v>
      </c>
      <c r="K2423" s="5" t="s">
        <v>27</v>
      </c>
      <c r="L2423" s="10">
        <v>44331</v>
      </c>
      <c r="M2423" s="5" t="s">
        <v>28</v>
      </c>
      <c r="N2423" s="5" t="s">
        <v>27</v>
      </c>
      <c r="O2423" s="10">
        <v>44366</v>
      </c>
      <c r="P2423" s="5" t="s">
        <v>28</v>
      </c>
      <c r="Q2423" s="5" t="s">
        <v>30</v>
      </c>
      <c r="R2423" s="5" t="s">
        <v>9718</v>
      </c>
      <c r="S2423" s="5"/>
    </row>
    <row r="2424" customFormat="1" spans="1:19">
      <c r="A2424" s="5">
        <v>2421</v>
      </c>
      <c r="B2424" s="5" t="s">
        <v>9737</v>
      </c>
      <c r="C2424" s="5"/>
      <c r="D2424" s="5" t="s">
        <v>374</v>
      </c>
      <c r="E2424" s="5" t="s">
        <v>9738</v>
      </c>
      <c r="F2424" s="5" t="s">
        <v>143</v>
      </c>
      <c r="G2424" s="5">
        <v>19</v>
      </c>
      <c r="H2424" s="5" t="s">
        <v>25976</v>
      </c>
      <c r="I2424" s="5" t="s">
        <v>9740</v>
      </c>
      <c r="J2424" s="5">
        <v>19907789043</v>
      </c>
      <c r="K2424" s="5" t="s">
        <v>27</v>
      </c>
      <c r="L2424" s="10">
        <v>44331</v>
      </c>
      <c r="M2424" s="5" t="s">
        <v>29</v>
      </c>
      <c r="N2424" s="5" t="s">
        <v>27</v>
      </c>
      <c r="O2424" s="10">
        <v>44366</v>
      </c>
      <c r="P2424" s="5" t="s">
        <v>28</v>
      </c>
      <c r="Q2424" s="5" t="s">
        <v>30</v>
      </c>
      <c r="R2424" s="5" t="s">
        <v>9582</v>
      </c>
      <c r="S2424" s="5"/>
    </row>
    <row r="2425" customFormat="1" spans="1:19">
      <c r="A2425" s="5">
        <v>2422</v>
      </c>
      <c r="B2425" s="5" t="s">
        <v>9741</v>
      </c>
      <c r="C2425" s="5"/>
      <c r="D2425" s="5" t="s">
        <v>374</v>
      </c>
      <c r="E2425" s="12" t="s">
        <v>9742</v>
      </c>
      <c r="F2425" s="12" t="s">
        <v>143</v>
      </c>
      <c r="G2425" s="12">
        <v>19</v>
      </c>
      <c r="H2425" s="12" t="s">
        <v>5325</v>
      </c>
      <c r="I2425" s="12" t="s">
        <v>9743</v>
      </c>
      <c r="J2425" s="12">
        <v>15878822335</v>
      </c>
      <c r="K2425" s="12" t="s">
        <v>30</v>
      </c>
      <c r="L2425" s="13"/>
      <c r="M2425" s="12"/>
      <c r="N2425" s="12"/>
      <c r="O2425" s="13"/>
      <c r="P2425" s="12"/>
      <c r="Q2425" s="12"/>
      <c r="R2425" s="12"/>
      <c r="S2425" s="12" t="s">
        <v>9744</v>
      </c>
    </row>
    <row r="2426" customFormat="1" spans="1:19">
      <c r="A2426" s="5">
        <v>2423</v>
      </c>
      <c r="B2426" s="5" t="s">
        <v>9745</v>
      </c>
      <c r="C2426" s="5"/>
      <c r="D2426" s="5" t="s">
        <v>374</v>
      </c>
      <c r="E2426" s="12" t="s">
        <v>9746</v>
      </c>
      <c r="F2426" s="12" t="s">
        <v>143</v>
      </c>
      <c r="G2426" s="12">
        <v>17</v>
      </c>
      <c r="H2426" s="12" t="s">
        <v>17941</v>
      </c>
      <c r="I2426" s="12" t="s">
        <v>9747</v>
      </c>
      <c r="J2426" s="12">
        <v>13307884882</v>
      </c>
      <c r="K2426" s="12" t="s">
        <v>27</v>
      </c>
      <c r="L2426" s="13">
        <v>44407</v>
      </c>
      <c r="M2426" s="12" t="s">
        <v>28</v>
      </c>
      <c r="N2426" s="12" t="s">
        <v>30</v>
      </c>
      <c r="O2426" s="13"/>
      <c r="P2426" s="12"/>
      <c r="Q2426" s="12" t="s">
        <v>30</v>
      </c>
      <c r="R2426" s="12"/>
      <c r="S2426" s="12"/>
    </row>
    <row r="2427" customFormat="1" spans="1:19">
      <c r="A2427" s="5">
        <v>2424</v>
      </c>
      <c r="B2427" s="5" t="s">
        <v>9748</v>
      </c>
      <c r="C2427" s="5"/>
      <c r="D2427" s="5" t="s">
        <v>374</v>
      </c>
      <c r="E2427" s="12" t="s">
        <v>9749</v>
      </c>
      <c r="F2427" s="12" t="s">
        <v>143</v>
      </c>
      <c r="G2427" s="12">
        <v>17</v>
      </c>
      <c r="H2427" s="12" t="s">
        <v>17942</v>
      </c>
      <c r="I2427" s="12" t="s">
        <v>9751</v>
      </c>
      <c r="J2427" s="12">
        <v>18308968077</v>
      </c>
      <c r="K2427" s="12" t="s">
        <v>27</v>
      </c>
      <c r="L2427" s="13">
        <v>44398</v>
      </c>
      <c r="M2427" s="12" t="s">
        <v>8185</v>
      </c>
      <c r="N2427" s="12"/>
      <c r="O2427" s="13"/>
      <c r="P2427" s="12"/>
      <c r="Q2427" s="12" t="s">
        <v>30</v>
      </c>
      <c r="R2427" s="12"/>
      <c r="S2427" s="12"/>
    </row>
    <row r="2428" customFormat="1" spans="1:19">
      <c r="A2428" s="5">
        <v>2425</v>
      </c>
      <c r="B2428" s="5" t="s">
        <v>9752</v>
      </c>
      <c r="C2428" s="5"/>
      <c r="D2428" s="5" t="s">
        <v>374</v>
      </c>
      <c r="E2428" s="12" t="s">
        <v>9753</v>
      </c>
      <c r="F2428" s="12" t="s">
        <v>143</v>
      </c>
      <c r="G2428" s="12">
        <v>16</v>
      </c>
      <c r="H2428" s="12" t="s">
        <v>17943</v>
      </c>
      <c r="I2428" s="12" t="s">
        <v>9755</v>
      </c>
      <c r="J2428" s="12" t="s">
        <v>9756</v>
      </c>
      <c r="K2428" s="12" t="s">
        <v>27</v>
      </c>
      <c r="L2428" s="13">
        <v>44398</v>
      </c>
      <c r="M2428" s="12" t="s">
        <v>8185</v>
      </c>
      <c r="N2428" s="12" t="s">
        <v>30</v>
      </c>
      <c r="O2428" s="13"/>
      <c r="P2428" s="12"/>
      <c r="Q2428" s="12" t="s">
        <v>30</v>
      </c>
      <c r="R2428" s="12" t="s">
        <v>9757</v>
      </c>
      <c r="S2428" s="12"/>
    </row>
    <row r="2429" customFormat="1" spans="1:19">
      <c r="A2429" s="5">
        <v>2426</v>
      </c>
      <c r="B2429" s="5" t="s">
        <v>9758</v>
      </c>
      <c r="C2429" s="5"/>
      <c r="D2429" s="5" t="s">
        <v>374</v>
      </c>
      <c r="E2429" s="12" t="s">
        <v>9759</v>
      </c>
      <c r="F2429" s="12" t="s">
        <v>143</v>
      </c>
      <c r="G2429" s="12">
        <v>17</v>
      </c>
      <c r="H2429" s="12" t="s">
        <v>17944</v>
      </c>
      <c r="I2429" s="12" t="s">
        <v>9761</v>
      </c>
      <c r="J2429" s="12">
        <v>15277849309</v>
      </c>
      <c r="K2429" s="12" t="s">
        <v>27</v>
      </c>
      <c r="L2429" s="13">
        <v>44394</v>
      </c>
      <c r="M2429" s="12" t="s">
        <v>28</v>
      </c>
      <c r="N2429" s="12" t="s">
        <v>30</v>
      </c>
      <c r="O2429" s="13"/>
      <c r="P2429" s="12"/>
      <c r="Q2429" s="12" t="s">
        <v>30</v>
      </c>
      <c r="R2429" s="12" t="s">
        <v>9762</v>
      </c>
      <c r="S2429" s="12"/>
    </row>
    <row r="2430" customFormat="1" spans="1:19">
      <c r="A2430" s="5">
        <v>2427</v>
      </c>
      <c r="B2430" s="5" t="s">
        <v>9763</v>
      </c>
      <c r="C2430" s="5"/>
      <c r="D2430" s="5" t="s">
        <v>374</v>
      </c>
      <c r="E2430" s="12" t="s">
        <v>9764</v>
      </c>
      <c r="F2430" s="12" t="s">
        <v>24</v>
      </c>
      <c r="G2430" s="12">
        <v>17</v>
      </c>
      <c r="H2430" s="12" t="s">
        <v>6155</v>
      </c>
      <c r="I2430" s="12" t="s">
        <v>9765</v>
      </c>
      <c r="J2430" s="12">
        <v>19978821724</v>
      </c>
      <c r="K2430" s="12" t="s">
        <v>27</v>
      </c>
      <c r="L2430" s="13">
        <v>44395</v>
      </c>
      <c r="M2430" s="12" t="s">
        <v>9766</v>
      </c>
      <c r="N2430" s="12" t="s">
        <v>30</v>
      </c>
      <c r="O2430" s="13"/>
      <c r="P2430" s="12"/>
      <c r="Q2430" s="12" t="s">
        <v>30</v>
      </c>
      <c r="R2430" s="12"/>
      <c r="S2430" s="12"/>
    </row>
    <row r="2431" customFormat="1" spans="1:19">
      <c r="A2431" s="5">
        <v>2428</v>
      </c>
      <c r="B2431" s="5" t="s">
        <v>9767</v>
      </c>
      <c r="C2431" s="5"/>
      <c r="D2431" s="5" t="s">
        <v>374</v>
      </c>
      <c r="E2431" s="12" t="s">
        <v>1238</v>
      </c>
      <c r="F2431" s="12" t="s">
        <v>143</v>
      </c>
      <c r="G2431" s="12">
        <v>17</v>
      </c>
      <c r="H2431" s="12" t="s">
        <v>9768</v>
      </c>
      <c r="I2431" s="12" t="s">
        <v>9769</v>
      </c>
      <c r="J2431" s="12">
        <v>18278868622</v>
      </c>
      <c r="K2431" s="12" t="s">
        <v>27</v>
      </c>
      <c r="L2431" s="13">
        <v>44404</v>
      </c>
      <c r="M2431" s="12" t="s">
        <v>9770</v>
      </c>
      <c r="N2431" s="12" t="s">
        <v>30</v>
      </c>
      <c r="O2431" s="13"/>
      <c r="P2431" s="12"/>
      <c r="Q2431" s="12" t="s">
        <v>30</v>
      </c>
      <c r="R2431" s="12"/>
      <c r="S2431" s="12"/>
    </row>
    <row r="2432" customFormat="1" spans="1:19">
      <c r="A2432" s="5">
        <v>2429</v>
      </c>
      <c r="B2432" s="5" t="s">
        <v>9771</v>
      </c>
      <c r="C2432" s="5"/>
      <c r="D2432" s="5" t="s">
        <v>374</v>
      </c>
      <c r="E2432" s="12" t="s">
        <v>9772</v>
      </c>
      <c r="F2432" s="12" t="s">
        <v>143</v>
      </c>
      <c r="G2432" s="12">
        <v>17</v>
      </c>
      <c r="H2432" s="12" t="s">
        <v>17946</v>
      </c>
      <c r="I2432" s="12" t="s">
        <v>9774</v>
      </c>
      <c r="J2432" s="12">
        <v>15977838618</v>
      </c>
      <c r="K2432" s="12" t="s">
        <v>27</v>
      </c>
      <c r="L2432" s="13">
        <v>44401</v>
      </c>
      <c r="M2432" s="12" t="s">
        <v>9775</v>
      </c>
      <c r="N2432" s="12" t="s">
        <v>30</v>
      </c>
      <c r="O2432" s="13"/>
      <c r="P2432" s="12"/>
      <c r="Q2432" s="12" t="s">
        <v>30</v>
      </c>
      <c r="R2432" s="12"/>
      <c r="S2432" s="12"/>
    </row>
    <row r="2433" customFormat="1" spans="1:19">
      <c r="A2433" s="5">
        <v>2430</v>
      </c>
      <c r="B2433" s="5" t="s">
        <v>9776</v>
      </c>
      <c r="C2433" s="5"/>
      <c r="D2433" s="5" t="s">
        <v>374</v>
      </c>
      <c r="E2433" s="12" t="s">
        <v>9777</v>
      </c>
      <c r="F2433" s="12" t="s">
        <v>143</v>
      </c>
      <c r="G2433" s="12">
        <v>18</v>
      </c>
      <c r="H2433" s="12" t="s">
        <v>19327</v>
      </c>
      <c r="I2433" s="12" t="s">
        <v>9779</v>
      </c>
      <c r="J2433" s="12">
        <v>19976126490</v>
      </c>
      <c r="K2433" s="12" t="s">
        <v>27</v>
      </c>
      <c r="L2433" s="13">
        <v>44331</v>
      </c>
      <c r="M2433" s="12" t="s">
        <v>29</v>
      </c>
      <c r="N2433" s="12" t="s">
        <v>27</v>
      </c>
      <c r="O2433" s="13">
        <v>44366</v>
      </c>
      <c r="P2433" s="12" t="s">
        <v>28</v>
      </c>
      <c r="Q2433" s="12" t="s">
        <v>30</v>
      </c>
      <c r="R2433" s="12"/>
      <c r="S2433" s="12"/>
    </row>
    <row r="2434" customFormat="1" spans="1:19">
      <c r="A2434" s="5">
        <v>2431</v>
      </c>
      <c r="B2434" s="5" t="s">
        <v>9780</v>
      </c>
      <c r="C2434" s="5"/>
      <c r="D2434" s="5" t="s">
        <v>374</v>
      </c>
      <c r="E2434" s="12" t="s">
        <v>9781</v>
      </c>
      <c r="F2434" s="12" t="s">
        <v>143</v>
      </c>
      <c r="G2434" s="12">
        <v>17</v>
      </c>
      <c r="H2434" s="12" t="s">
        <v>25977</v>
      </c>
      <c r="I2434" s="12" t="s">
        <v>9783</v>
      </c>
      <c r="J2434" s="12">
        <v>13768517389</v>
      </c>
      <c r="K2434" s="12" t="s">
        <v>27</v>
      </c>
      <c r="L2434" s="13">
        <v>44398</v>
      </c>
      <c r="M2434" s="12" t="s">
        <v>8185</v>
      </c>
      <c r="N2434" s="12" t="s">
        <v>30</v>
      </c>
      <c r="O2434" s="13"/>
      <c r="P2434" s="12"/>
      <c r="Q2434" s="12" t="s">
        <v>30</v>
      </c>
      <c r="R2434" s="12" t="s">
        <v>9582</v>
      </c>
      <c r="S2434" s="12"/>
    </row>
    <row r="2435" customFormat="1" spans="1:19">
      <c r="A2435" s="5">
        <v>2432</v>
      </c>
      <c r="B2435" s="5" t="s">
        <v>9784</v>
      </c>
      <c r="C2435" s="5"/>
      <c r="D2435" s="5" t="s">
        <v>374</v>
      </c>
      <c r="E2435" s="12" t="s">
        <v>9785</v>
      </c>
      <c r="F2435" s="12" t="s">
        <v>143</v>
      </c>
      <c r="G2435" s="12">
        <v>18</v>
      </c>
      <c r="H2435" s="12" t="s">
        <v>9786</v>
      </c>
      <c r="I2435" s="12" t="s">
        <v>9787</v>
      </c>
      <c r="J2435" s="12">
        <v>17776181073</v>
      </c>
      <c r="K2435" s="12" t="s">
        <v>27</v>
      </c>
      <c r="L2435" s="13">
        <v>44331</v>
      </c>
      <c r="M2435" s="12" t="s">
        <v>29</v>
      </c>
      <c r="N2435" s="12" t="s">
        <v>27</v>
      </c>
      <c r="O2435" s="13">
        <v>44366</v>
      </c>
      <c r="P2435" s="12" t="s">
        <v>28</v>
      </c>
      <c r="Q2435" s="12" t="s">
        <v>30</v>
      </c>
      <c r="R2435" s="12"/>
      <c r="S2435" s="12"/>
    </row>
    <row r="2436" customFormat="1" spans="1:19">
      <c r="A2436" s="5">
        <v>2433</v>
      </c>
      <c r="B2436" s="5" t="s">
        <v>9788</v>
      </c>
      <c r="C2436" s="5"/>
      <c r="D2436" s="5" t="s">
        <v>374</v>
      </c>
      <c r="E2436" s="12" t="s">
        <v>5082</v>
      </c>
      <c r="F2436" s="12" t="s">
        <v>143</v>
      </c>
      <c r="G2436" s="12">
        <v>19</v>
      </c>
      <c r="H2436" s="12" t="s">
        <v>25978</v>
      </c>
      <c r="I2436" s="12" t="s">
        <v>9789</v>
      </c>
      <c r="J2436" s="12">
        <v>19907881562</v>
      </c>
      <c r="K2436" s="12" t="s">
        <v>27</v>
      </c>
      <c r="L2436" s="13">
        <v>44331</v>
      </c>
      <c r="M2436" s="12" t="s">
        <v>29</v>
      </c>
      <c r="N2436" s="12" t="s">
        <v>27</v>
      </c>
      <c r="O2436" s="13">
        <v>44366</v>
      </c>
      <c r="P2436" s="12" t="s">
        <v>2455</v>
      </c>
      <c r="Q2436" s="12" t="s">
        <v>30</v>
      </c>
      <c r="R2436" s="12" t="s">
        <v>9582</v>
      </c>
      <c r="S2436" s="12"/>
    </row>
    <row r="2437" customFormat="1" spans="1:19">
      <c r="A2437" s="5">
        <v>2434</v>
      </c>
      <c r="B2437" s="5" t="s">
        <v>9790</v>
      </c>
      <c r="C2437" s="5"/>
      <c r="D2437" s="5" t="s">
        <v>374</v>
      </c>
      <c r="E2437" s="12" t="s">
        <v>9791</v>
      </c>
      <c r="F2437" s="12" t="s">
        <v>143</v>
      </c>
      <c r="G2437" s="12">
        <v>18</v>
      </c>
      <c r="H2437" s="12" t="s">
        <v>3978</v>
      </c>
      <c r="I2437" s="12" t="s">
        <v>9792</v>
      </c>
      <c r="J2437" s="12">
        <v>18070853323</v>
      </c>
      <c r="K2437" s="12" t="s">
        <v>27</v>
      </c>
      <c r="L2437" s="13">
        <v>44331</v>
      </c>
      <c r="M2437" s="12" t="s">
        <v>9775</v>
      </c>
      <c r="N2437" s="12" t="s">
        <v>27</v>
      </c>
      <c r="O2437" s="13">
        <v>44366</v>
      </c>
      <c r="P2437" s="12" t="s">
        <v>6508</v>
      </c>
      <c r="Q2437" s="12" t="s">
        <v>30</v>
      </c>
      <c r="R2437" s="12" t="s">
        <v>9793</v>
      </c>
      <c r="S2437" s="12"/>
    </row>
    <row r="2438" customFormat="1" spans="1:19">
      <c r="A2438" s="5">
        <v>2435</v>
      </c>
      <c r="B2438" s="5" t="s">
        <v>9794</v>
      </c>
      <c r="C2438" s="5"/>
      <c r="D2438" s="5" t="s">
        <v>374</v>
      </c>
      <c r="E2438" s="12" t="s">
        <v>9795</v>
      </c>
      <c r="F2438" s="12" t="s">
        <v>143</v>
      </c>
      <c r="G2438" s="12">
        <v>17</v>
      </c>
      <c r="H2438" s="12" t="s">
        <v>9796</v>
      </c>
      <c r="I2438" s="12" t="s">
        <v>9797</v>
      </c>
      <c r="J2438" s="12">
        <v>15877863929</v>
      </c>
      <c r="K2438" s="12" t="s">
        <v>27</v>
      </c>
      <c r="L2438" s="13">
        <v>44400</v>
      </c>
      <c r="M2438" s="12" t="s">
        <v>9798</v>
      </c>
      <c r="N2438" s="12" t="s">
        <v>30</v>
      </c>
      <c r="O2438" s="13"/>
      <c r="P2438" s="12"/>
      <c r="Q2438" s="12" t="s">
        <v>30</v>
      </c>
      <c r="R2438" s="12" t="s">
        <v>9718</v>
      </c>
      <c r="S2438" s="12"/>
    </row>
    <row r="2439" customFormat="1" spans="1:19">
      <c r="A2439" s="5">
        <v>2436</v>
      </c>
      <c r="B2439" s="5" t="s">
        <v>9799</v>
      </c>
      <c r="C2439" s="5"/>
      <c r="D2439" s="5" t="s">
        <v>374</v>
      </c>
      <c r="E2439" s="12" t="s">
        <v>9800</v>
      </c>
      <c r="F2439" s="12" t="s">
        <v>143</v>
      </c>
      <c r="G2439" s="12">
        <v>16</v>
      </c>
      <c r="H2439" s="12" t="s">
        <v>9801</v>
      </c>
      <c r="I2439" s="12" t="s">
        <v>9802</v>
      </c>
      <c r="J2439" s="12">
        <v>13768281855</v>
      </c>
      <c r="K2439" s="12" t="s">
        <v>27</v>
      </c>
      <c r="L2439" s="13">
        <v>44400</v>
      </c>
      <c r="M2439" s="12" t="s">
        <v>9798</v>
      </c>
      <c r="N2439" s="12" t="s">
        <v>30</v>
      </c>
      <c r="O2439" s="13"/>
      <c r="P2439" s="12"/>
      <c r="Q2439" s="12" t="s">
        <v>30</v>
      </c>
      <c r="R2439" s="12" t="s">
        <v>9718</v>
      </c>
      <c r="S2439" s="12"/>
    </row>
    <row r="2440" customFormat="1" spans="1:19">
      <c r="A2440" s="5">
        <v>2437</v>
      </c>
      <c r="B2440" s="5" t="s">
        <v>9803</v>
      </c>
      <c r="C2440" s="5"/>
      <c r="D2440" s="5" t="s">
        <v>374</v>
      </c>
      <c r="E2440" s="12" t="s">
        <v>9804</v>
      </c>
      <c r="F2440" s="12" t="s">
        <v>24</v>
      </c>
      <c r="G2440" s="12">
        <v>17</v>
      </c>
      <c r="H2440" s="12" t="s">
        <v>9805</v>
      </c>
      <c r="I2440" s="12" t="s">
        <v>9806</v>
      </c>
      <c r="J2440" s="12">
        <v>17776576941</v>
      </c>
      <c r="K2440" s="12" t="s">
        <v>27</v>
      </c>
      <c r="L2440" s="13">
        <v>44395</v>
      </c>
      <c r="M2440" s="12" t="s">
        <v>8491</v>
      </c>
      <c r="N2440" s="12" t="s">
        <v>30</v>
      </c>
      <c r="O2440" s="13"/>
      <c r="P2440" s="12"/>
      <c r="Q2440" s="12" t="s">
        <v>30</v>
      </c>
      <c r="R2440" s="12"/>
      <c r="S2440" s="12"/>
    </row>
    <row r="2441" customFormat="1" spans="1:19">
      <c r="A2441" s="5">
        <v>2438</v>
      </c>
      <c r="B2441" s="5" t="s">
        <v>9807</v>
      </c>
      <c r="C2441" s="5"/>
      <c r="D2441" s="5" t="s">
        <v>374</v>
      </c>
      <c r="E2441" s="12" t="s">
        <v>9808</v>
      </c>
      <c r="F2441" s="12" t="s">
        <v>143</v>
      </c>
      <c r="G2441" s="12">
        <v>17</v>
      </c>
      <c r="H2441" s="12" t="s">
        <v>6714</v>
      </c>
      <c r="I2441" s="12" t="s">
        <v>9809</v>
      </c>
      <c r="J2441" s="12">
        <v>15177386795</v>
      </c>
      <c r="K2441" s="12" t="s">
        <v>27</v>
      </c>
      <c r="L2441" s="13">
        <v>44398</v>
      </c>
      <c r="M2441" s="12" t="s">
        <v>8185</v>
      </c>
      <c r="N2441" s="12" t="s">
        <v>30</v>
      </c>
      <c r="O2441" s="13"/>
      <c r="P2441" s="12"/>
      <c r="Q2441" s="12" t="s">
        <v>30</v>
      </c>
      <c r="R2441" s="12" t="s">
        <v>9582</v>
      </c>
      <c r="S2441" s="12"/>
    </row>
    <row r="2442" customFormat="1" spans="1:19">
      <c r="A2442" s="5">
        <v>2439</v>
      </c>
      <c r="B2442" s="5" t="s">
        <v>9810</v>
      </c>
      <c r="C2442" s="5"/>
      <c r="D2442" s="5" t="s">
        <v>374</v>
      </c>
      <c r="E2442" s="12" t="s">
        <v>9811</v>
      </c>
      <c r="F2442" s="12" t="s">
        <v>143</v>
      </c>
      <c r="G2442" s="12">
        <v>19</v>
      </c>
      <c r="H2442" s="12" t="s">
        <v>1644</v>
      </c>
      <c r="I2442" s="12" t="s">
        <v>9812</v>
      </c>
      <c r="J2442" s="12">
        <v>14797782446</v>
      </c>
      <c r="K2442" s="12" t="s">
        <v>27</v>
      </c>
      <c r="L2442" s="13">
        <v>44331</v>
      </c>
      <c r="M2442" s="12" t="s">
        <v>29</v>
      </c>
      <c r="N2442" s="12" t="s">
        <v>27</v>
      </c>
      <c r="O2442" s="13">
        <v>44366</v>
      </c>
      <c r="P2442" s="12" t="s">
        <v>2172</v>
      </c>
      <c r="Q2442" s="12" t="s">
        <v>30</v>
      </c>
      <c r="R2442" s="12" t="s">
        <v>9793</v>
      </c>
      <c r="S2442" s="12"/>
    </row>
    <row r="2443" customFormat="1" spans="1:19">
      <c r="A2443" s="5">
        <v>2440</v>
      </c>
      <c r="B2443" s="5" t="s">
        <v>9813</v>
      </c>
      <c r="C2443" s="5"/>
      <c r="D2443" s="5" t="s">
        <v>374</v>
      </c>
      <c r="E2443" s="12" t="s">
        <v>9814</v>
      </c>
      <c r="F2443" s="12" t="s">
        <v>143</v>
      </c>
      <c r="G2443" s="12">
        <v>18</v>
      </c>
      <c r="H2443" s="12" t="s">
        <v>17948</v>
      </c>
      <c r="I2443" s="12" t="s">
        <v>9816</v>
      </c>
      <c r="J2443" s="12">
        <v>13728668773</v>
      </c>
      <c r="K2443" s="12" t="s">
        <v>27</v>
      </c>
      <c r="L2443" s="13">
        <v>44404</v>
      </c>
      <c r="M2443" s="12" t="s">
        <v>9817</v>
      </c>
      <c r="N2443" s="12" t="s">
        <v>30</v>
      </c>
      <c r="O2443" s="13"/>
      <c r="P2443" s="12"/>
      <c r="Q2443" s="12" t="s">
        <v>30</v>
      </c>
      <c r="R2443" s="12" t="s">
        <v>9818</v>
      </c>
      <c r="S2443" s="12"/>
    </row>
    <row r="2444" customFormat="1" spans="1:19">
      <c r="A2444" s="5">
        <v>2441</v>
      </c>
      <c r="B2444" s="5" t="s">
        <v>9819</v>
      </c>
      <c r="C2444" s="5"/>
      <c r="D2444" s="5" t="s">
        <v>374</v>
      </c>
      <c r="E2444" s="12" t="s">
        <v>9820</v>
      </c>
      <c r="F2444" s="12" t="s">
        <v>143</v>
      </c>
      <c r="G2444" s="12">
        <v>19</v>
      </c>
      <c r="H2444" s="12" t="s">
        <v>18002</v>
      </c>
      <c r="I2444" s="12" t="s">
        <v>9822</v>
      </c>
      <c r="J2444" s="12">
        <v>15177386145</v>
      </c>
      <c r="K2444" s="12" t="s">
        <v>27</v>
      </c>
      <c r="L2444" s="13">
        <v>44331</v>
      </c>
      <c r="M2444" s="12" t="s">
        <v>29</v>
      </c>
      <c r="N2444" s="12" t="s">
        <v>27</v>
      </c>
      <c r="O2444" s="13">
        <v>44366</v>
      </c>
      <c r="P2444" s="12" t="s">
        <v>2172</v>
      </c>
      <c r="Q2444" s="12" t="s">
        <v>30</v>
      </c>
      <c r="R2444" s="12" t="s">
        <v>9718</v>
      </c>
      <c r="S2444" s="12"/>
    </row>
    <row r="2445" customFormat="1" spans="1:19">
      <c r="A2445" s="5">
        <v>2442</v>
      </c>
      <c r="B2445" s="5" t="s">
        <v>9823</v>
      </c>
      <c r="C2445" s="5"/>
      <c r="D2445" s="5" t="s">
        <v>374</v>
      </c>
      <c r="E2445" s="12" t="s">
        <v>9824</v>
      </c>
      <c r="F2445" s="12" t="s">
        <v>143</v>
      </c>
      <c r="G2445" s="12">
        <v>18</v>
      </c>
      <c r="H2445" s="12" t="s">
        <v>19330</v>
      </c>
      <c r="I2445" s="12" t="s">
        <v>9825</v>
      </c>
      <c r="J2445" s="12">
        <v>15277857490</v>
      </c>
      <c r="K2445" s="12" t="s">
        <v>27</v>
      </c>
      <c r="L2445" s="13">
        <v>44331</v>
      </c>
      <c r="M2445" s="12" t="s">
        <v>29</v>
      </c>
      <c r="N2445" s="12" t="s">
        <v>27</v>
      </c>
      <c r="O2445" s="13">
        <v>44366</v>
      </c>
      <c r="P2445" s="12" t="s">
        <v>2172</v>
      </c>
      <c r="Q2445" s="12" t="s">
        <v>30</v>
      </c>
      <c r="R2445" s="12"/>
      <c r="S2445" s="12"/>
    </row>
    <row r="2446" customFormat="1" spans="1:19">
      <c r="A2446" s="5">
        <v>2443</v>
      </c>
      <c r="B2446" s="5" t="s">
        <v>9826</v>
      </c>
      <c r="C2446" s="5"/>
      <c r="D2446" s="5" t="s">
        <v>374</v>
      </c>
      <c r="E2446" s="12" t="s">
        <v>9827</v>
      </c>
      <c r="F2446" s="12" t="s">
        <v>143</v>
      </c>
      <c r="G2446" s="12">
        <v>16</v>
      </c>
      <c r="H2446" s="12" t="s">
        <v>9828</v>
      </c>
      <c r="I2446" s="12" t="s">
        <v>9829</v>
      </c>
      <c r="J2446" s="12">
        <v>15723709360</v>
      </c>
      <c r="K2446" s="12" t="s">
        <v>27</v>
      </c>
      <c r="L2446" s="13">
        <v>44400</v>
      </c>
      <c r="M2446" s="12" t="s">
        <v>9798</v>
      </c>
      <c r="N2446" s="12" t="s">
        <v>30</v>
      </c>
      <c r="O2446" s="13"/>
      <c r="P2446" s="12"/>
      <c r="Q2446" s="12" t="s">
        <v>30</v>
      </c>
      <c r="R2446" s="12" t="s">
        <v>9718</v>
      </c>
      <c r="S2446" s="12"/>
    </row>
    <row r="2447" customFormat="1" spans="1:19">
      <c r="A2447" s="5">
        <v>2444</v>
      </c>
      <c r="B2447" s="5" t="s">
        <v>9830</v>
      </c>
      <c r="C2447" s="5"/>
      <c r="D2447" s="5" t="s">
        <v>374</v>
      </c>
      <c r="E2447" s="12" t="s">
        <v>9831</v>
      </c>
      <c r="F2447" s="12" t="s">
        <v>24</v>
      </c>
      <c r="G2447" s="12">
        <v>19</v>
      </c>
      <c r="H2447" s="12" t="s">
        <v>9832</v>
      </c>
      <c r="I2447" s="12" t="s">
        <v>9833</v>
      </c>
      <c r="J2447" s="12">
        <v>17377033857</v>
      </c>
      <c r="K2447" s="12" t="s">
        <v>27</v>
      </c>
      <c r="L2447" s="13">
        <v>44331</v>
      </c>
      <c r="M2447" s="12" t="s">
        <v>29</v>
      </c>
      <c r="N2447" s="12" t="s">
        <v>27</v>
      </c>
      <c r="O2447" s="13">
        <v>44363</v>
      </c>
      <c r="P2447" s="12" t="s">
        <v>2172</v>
      </c>
      <c r="Q2447" s="12" t="s">
        <v>30</v>
      </c>
      <c r="R2447" s="12"/>
      <c r="S2447" s="12"/>
    </row>
    <row r="2448" customFormat="1" spans="1:19">
      <c r="A2448" s="5">
        <v>2445</v>
      </c>
      <c r="B2448" s="5" t="s">
        <v>9834</v>
      </c>
      <c r="C2448" s="5"/>
      <c r="D2448" s="5" t="s">
        <v>374</v>
      </c>
      <c r="E2448" s="12" t="s">
        <v>2528</v>
      </c>
      <c r="F2448" s="12" t="s">
        <v>143</v>
      </c>
      <c r="G2448" s="12">
        <v>17</v>
      </c>
      <c r="H2448" s="12" t="s">
        <v>9835</v>
      </c>
      <c r="I2448" s="12" t="s">
        <v>9836</v>
      </c>
      <c r="J2448" s="12">
        <v>13768380166</v>
      </c>
      <c r="K2448" s="12" t="s">
        <v>27</v>
      </c>
      <c r="L2448" s="13">
        <v>44397</v>
      </c>
      <c r="M2448" s="12" t="s">
        <v>9798</v>
      </c>
      <c r="N2448" s="12" t="s">
        <v>30</v>
      </c>
      <c r="O2448" s="13"/>
      <c r="P2448" s="12"/>
      <c r="Q2448" s="12" t="s">
        <v>30</v>
      </c>
      <c r="R2448" s="12" t="s">
        <v>9837</v>
      </c>
      <c r="S2448" s="12"/>
    </row>
    <row r="2449" customFormat="1" spans="1:19">
      <c r="A2449" s="5">
        <v>2446</v>
      </c>
      <c r="B2449" s="5" t="s">
        <v>9838</v>
      </c>
      <c r="C2449" s="5"/>
      <c r="D2449" s="5" t="s">
        <v>374</v>
      </c>
      <c r="E2449" s="12" t="s">
        <v>9839</v>
      </c>
      <c r="F2449" s="12" t="s">
        <v>143</v>
      </c>
      <c r="G2449" s="12">
        <v>19</v>
      </c>
      <c r="H2449" s="12" t="s">
        <v>9840</v>
      </c>
      <c r="I2449" s="12" t="s">
        <v>9841</v>
      </c>
      <c r="J2449" s="12">
        <v>13687451565</v>
      </c>
      <c r="K2449" s="12" t="s">
        <v>27</v>
      </c>
      <c r="L2449" s="13">
        <v>44331</v>
      </c>
      <c r="M2449" s="12" t="s">
        <v>8649</v>
      </c>
      <c r="N2449" s="12" t="s">
        <v>27</v>
      </c>
      <c r="O2449" s="13">
        <v>44363</v>
      </c>
      <c r="P2449" s="12" t="s">
        <v>2172</v>
      </c>
      <c r="Q2449" s="12" t="s">
        <v>30</v>
      </c>
      <c r="R2449" s="12" t="s">
        <v>9842</v>
      </c>
      <c r="S2449" s="12"/>
    </row>
    <row r="2450" customFormat="1" spans="1:19">
      <c r="A2450" s="5">
        <v>2447</v>
      </c>
      <c r="B2450" s="5" t="s">
        <v>9843</v>
      </c>
      <c r="C2450" s="5"/>
      <c r="D2450" s="5" t="s">
        <v>374</v>
      </c>
      <c r="E2450" s="12" t="s">
        <v>9844</v>
      </c>
      <c r="F2450" s="12" t="s">
        <v>143</v>
      </c>
      <c r="G2450" s="12">
        <v>19</v>
      </c>
      <c r="H2450" s="12" t="s">
        <v>2015</v>
      </c>
      <c r="I2450" s="12" t="s">
        <v>9845</v>
      </c>
      <c r="J2450" s="12">
        <v>15578120744</v>
      </c>
      <c r="K2450" s="12" t="s">
        <v>27</v>
      </c>
      <c r="L2450" s="13">
        <v>44331</v>
      </c>
      <c r="M2450" s="12" t="s">
        <v>29</v>
      </c>
      <c r="N2450" s="12" t="s">
        <v>27</v>
      </c>
      <c r="O2450" s="13">
        <v>44366</v>
      </c>
      <c r="P2450" s="12" t="s">
        <v>2172</v>
      </c>
      <c r="Q2450" s="12" t="s">
        <v>30</v>
      </c>
      <c r="R2450" s="12" t="s">
        <v>9793</v>
      </c>
      <c r="S2450" s="12"/>
    </row>
    <row r="2451" customFormat="1" spans="1:19">
      <c r="A2451" s="5">
        <v>2448</v>
      </c>
      <c r="B2451" s="5" t="s">
        <v>9846</v>
      </c>
      <c r="C2451" s="5"/>
      <c r="D2451" s="5" t="s">
        <v>374</v>
      </c>
      <c r="E2451" s="12" t="s">
        <v>9847</v>
      </c>
      <c r="F2451" s="12" t="s">
        <v>143</v>
      </c>
      <c r="G2451" s="12">
        <v>18</v>
      </c>
      <c r="H2451" s="12" t="s">
        <v>9848</v>
      </c>
      <c r="I2451" s="12" t="s">
        <v>8679</v>
      </c>
      <c r="J2451" s="12">
        <v>15878929348</v>
      </c>
      <c r="K2451" s="12" t="s">
        <v>27</v>
      </c>
      <c r="L2451" s="13">
        <v>44400</v>
      </c>
      <c r="M2451" s="12" t="s">
        <v>9798</v>
      </c>
      <c r="N2451" s="12" t="s">
        <v>30</v>
      </c>
      <c r="O2451" s="13"/>
      <c r="P2451" s="12"/>
      <c r="Q2451" s="12" t="s">
        <v>30</v>
      </c>
      <c r="R2451" s="12" t="s">
        <v>9718</v>
      </c>
      <c r="S2451" s="12"/>
    </row>
    <row r="2452" customFormat="1" spans="1:19">
      <c r="A2452" s="5">
        <v>2449</v>
      </c>
      <c r="B2452" s="5" t="s">
        <v>9849</v>
      </c>
      <c r="C2452" s="5"/>
      <c r="D2452" s="5" t="s">
        <v>374</v>
      </c>
      <c r="E2452" s="12" t="s">
        <v>6001</v>
      </c>
      <c r="F2452" s="12" t="s">
        <v>143</v>
      </c>
      <c r="G2452" s="12">
        <v>17</v>
      </c>
      <c r="H2452" s="12" t="s">
        <v>9850</v>
      </c>
      <c r="I2452" s="12" t="s">
        <v>9851</v>
      </c>
      <c r="J2452" s="12" t="s">
        <v>9852</v>
      </c>
      <c r="K2452" s="12" t="s">
        <v>27</v>
      </c>
      <c r="L2452" s="13">
        <v>44402</v>
      </c>
      <c r="M2452" s="12" t="s">
        <v>54</v>
      </c>
      <c r="N2452" s="12" t="s">
        <v>30</v>
      </c>
      <c r="O2452" s="13"/>
      <c r="P2452" s="12"/>
      <c r="Q2452" s="12" t="s">
        <v>30</v>
      </c>
      <c r="R2452" s="12"/>
      <c r="S2452" s="12"/>
    </row>
    <row r="2453" customFormat="1" spans="1:19">
      <c r="A2453" s="5">
        <v>2450</v>
      </c>
      <c r="B2453" s="5" t="s">
        <v>9853</v>
      </c>
      <c r="C2453" s="5"/>
      <c r="D2453" s="5" t="s">
        <v>374</v>
      </c>
      <c r="E2453" s="12" t="s">
        <v>9854</v>
      </c>
      <c r="F2453" s="12" t="s">
        <v>24</v>
      </c>
      <c r="G2453" s="12">
        <v>17</v>
      </c>
      <c r="H2453" s="12" t="s">
        <v>2125</v>
      </c>
      <c r="I2453" s="12" t="s">
        <v>5414</v>
      </c>
      <c r="J2453" s="12">
        <v>15177891189</v>
      </c>
      <c r="K2453" s="12" t="s">
        <v>27</v>
      </c>
      <c r="L2453" s="13">
        <v>44408</v>
      </c>
      <c r="M2453" s="12" t="s">
        <v>8491</v>
      </c>
      <c r="N2453" s="12" t="s">
        <v>30</v>
      </c>
      <c r="O2453" s="13"/>
      <c r="P2453" s="12"/>
      <c r="Q2453" s="12" t="s">
        <v>30</v>
      </c>
      <c r="R2453" s="12"/>
      <c r="S2453" s="12"/>
    </row>
    <row r="2454" customFormat="1" spans="1:19">
      <c r="A2454" s="5">
        <v>2451</v>
      </c>
      <c r="B2454" s="5" t="s">
        <v>9855</v>
      </c>
      <c r="C2454" s="5"/>
      <c r="D2454" s="5" t="s">
        <v>374</v>
      </c>
      <c r="E2454" s="12" t="s">
        <v>9856</v>
      </c>
      <c r="F2454" s="12" t="s">
        <v>143</v>
      </c>
      <c r="G2454" s="12">
        <v>19</v>
      </c>
      <c r="H2454" s="12" t="s">
        <v>25979</v>
      </c>
      <c r="I2454" s="12" t="s">
        <v>9858</v>
      </c>
      <c r="J2454" s="12">
        <v>15949315923</v>
      </c>
      <c r="K2454" s="12" t="s">
        <v>27</v>
      </c>
      <c r="L2454" s="13">
        <v>44331</v>
      </c>
      <c r="M2454" s="12" t="s">
        <v>29</v>
      </c>
      <c r="N2454" s="12" t="s">
        <v>27</v>
      </c>
      <c r="O2454" s="13">
        <v>44366</v>
      </c>
      <c r="P2454" s="12" t="s">
        <v>28</v>
      </c>
      <c r="Q2454" s="12" t="s">
        <v>30</v>
      </c>
      <c r="R2454" s="12"/>
      <c r="S2454" s="12"/>
    </row>
    <row r="2455" customFormat="1" spans="1:19">
      <c r="A2455" s="5">
        <v>2452</v>
      </c>
      <c r="B2455" s="5" t="s">
        <v>9859</v>
      </c>
      <c r="C2455" s="5"/>
      <c r="D2455" s="5" t="s">
        <v>374</v>
      </c>
      <c r="E2455" s="12" t="s">
        <v>9860</v>
      </c>
      <c r="F2455" s="12" t="s">
        <v>143</v>
      </c>
      <c r="G2455" s="12">
        <v>17</v>
      </c>
      <c r="H2455" s="12" t="s">
        <v>9861</v>
      </c>
      <c r="I2455" s="12" t="s">
        <v>9862</v>
      </c>
      <c r="J2455" s="12" t="s">
        <v>9863</v>
      </c>
      <c r="K2455" s="12" t="s">
        <v>27</v>
      </c>
      <c r="L2455" s="13">
        <v>44394</v>
      </c>
      <c r="M2455" s="12" t="s">
        <v>2455</v>
      </c>
      <c r="N2455" s="12" t="s">
        <v>30</v>
      </c>
      <c r="O2455" s="13"/>
      <c r="P2455" s="12"/>
      <c r="Q2455" s="12" t="s">
        <v>30</v>
      </c>
      <c r="R2455" s="12" t="s">
        <v>9864</v>
      </c>
      <c r="S2455" s="12"/>
    </row>
    <row r="2456" customFormat="1" spans="1:19">
      <c r="A2456" s="5">
        <v>2453</v>
      </c>
      <c r="B2456" s="5" t="s">
        <v>9865</v>
      </c>
      <c r="C2456" s="5"/>
      <c r="D2456" s="5" t="s">
        <v>374</v>
      </c>
      <c r="E2456" s="12" t="s">
        <v>4233</v>
      </c>
      <c r="F2456" s="12" t="s">
        <v>24</v>
      </c>
      <c r="G2456" s="12">
        <v>17</v>
      </c>
      <c r="H2456" s="12" t="s">
        <v>9866</v>
      </c>
      <c r="I2456" s="12" t="s">
        <v>9867</v>
      </c>
      <c r="J2456" s="12" t="s">
        <v>9868</v>
      </c>
      <c r="K2456" s="12" t="s">
        <v>27</v>
      </c>
      <c r="L2456" s="13">
        <v>44394</v>
      </c>
      <c r="M2456" s="12" t="s">
        <v>29</v>
      </c>
      <c r="N2456" s="12" t="s">
        <v>30</v>
      </c>
      <c r="O2456" s="13"/>
      <c r="P2456" s="12"/>
      <c r="Q2456" s="12" t="s">
        <v>30</v>
      </c>
      <c r="R2456" s="12" t="s">
        <v>9869</v>
      </c>
      <c r="S2456" s="12"/>
    </row>
    <row r="2457" customFormat="1" spans="1:19">
      <c r="A2457" s="5">
        <v>2454</v>
      </c>
      <c r="B2457" s="5" t="s">
        <v>9870</v>
      </c>
      <c r="C2457" s="5"/>
      <c r="D2457" s="5" t="s">
        <v>374</v>
      </c>
      <c r="E2457" s="12" t="s">
        <v>9871</v>
      </c>
      <c r="F2457" s="12" t="s">
        <v>24</v>
      </c>
      <c r="G2457" s="12">
        <v>17</v>
      </c>
      <c r="H2457" s="12" t="s">
        <v>9872</v>
      </c>
      <c r="I2457" s="12" t="s">
        <v>9873</v>
      </c>
      <c r="J2457" s="12">
        <v>18077895873</v>
      </c>
      <c r="K2457" s="12" t="s">
        <v>27</v>
      </c>
      <c r="L2457" s="13">
        <v>44394</v>
      </c>
      <c r="M2457" s="12" t="s">
        <v>2455</v>
      </c>
      <c r="N2457" s="12" t="s">
        <v>30</v>
      </c>
      <c r="O2457" s="13"/>
      <c r="P2457" s="12"/>
      <c r="Q2457" s="12" t="s">
        <v>30</v>
      </c>
      <c r="R2457" s="12" t="s">
        <v>9864</v>
      </c>
      <c r="S2457" s="12"/>
    </row>
    <row r="2458" customFormat="1" spans="1:19">
      <c r="A2458" s="5">
        <v>2455</v>
      </c>
      <c r="B2458" s="5" t="s">
        <v>9874</v>
      </c>
      <c r="C2458" s="5"/>
      <c r="D2458" s="5" t="s">
        <v>374</v>
      </c>
      <c r="E2458" s="12" t="s">
        <v>9875</v>
      </c>
      <c r="F2458" s="12" t="s">
        <v>143</v>
      </c>
      <c r="G2458" s="12">
        <v>16</v>
      </c>
      <c r="H2458" s="12" t="s">
        <v>9876</v>
      </c>
      <c r="I2458" s="12" t="s">
        <v>9877</v>
      </c>
      <c r="J2458" s="12">
        <v>13410341067</v>
      </c>
      <c r="K2458" s="12" t="s">
        <v>27</v>
      </c>
      <c r="L2458" s="13">
        <v>44402</v>
      </c>
      <c r="M2458" s="12" t="s">
        <v>9590</v>
      </c>
      <c r="N2458" s="12" t="s">
        <v>30</v>
      </c>
      <c r="O2458" s="13"/>
      <c r="P2458" s="12"/>
      <c r="Q2458" s="12" t="s">
        <v>30</v>
      </c>
      <c r="R2458" s="12"/>
      <c r="S2458" s="12"/>
    </row>
    <row r="2459" customFormat="1" spans="1:19">
      <c r="A2459" s="5">
        <v>2456</v>
      </c>
      <c r="B2459" s="5" t="s">
        <v>9878</v>
      </c>
      <c r="C2459" s="5"/>
      <c r="D2459" s="5" t="s">
        <v>374</v>
      </c>
      <c r="E2459" s="12" t="s">
        <v>9879</v>
      </c>
      <c r="F2459" s="12" t="s">
        <v>143</v>
      </c>
      <c r="G2459" s="12">
        <v>17</v>
      </c>
      <c r="H2459" s="12" t="s">
        <v>9880</v>
      </c>
      <c r="I2459" s="12" t="s">
        <v>9881</v>
      </c>
      <c r="J2459" s="12">
        <v>13430907339</v>
      </c>
      <c r="K2459" s="12" t="s">
        <v>27</v>
      </c>
      <c r="L2459" s="13">
        <v>44395</v>
      </c>
      <c r="M2459" s="12" t="s">
        <v>2455</v>
      </c>
      <c r="N2459" s="12" t="s">
        <v>30</v>
      </c>
      <c r="O2459" s="13"/>
      <c r="P2459" s="12"/>
      <c r="Q2459" s="12" t="s">
        <v>30</v>
      </c>
      <c r="R2459" s="12"/>
      <c r="S2459" s="12"/>
    </row>
    <row r="2460" customFormat="1" spans="1:19">
      <c r="A2460" s="5">
        <v>2457</v>
      </c>
      <c r="B2460" s="5" t="s">
        <v>9882</v>
      </c>
      <c r="C2460" s="5"/>
      <c r="D2460" s="5" t="s">
        <v>374</v>
      </c>
      <c r="E2460" s="12" t="s">
        <v>9883</v>
      </c>
      <c r="F2460" s="12" t="s">
        <v>143</v>
      </c>
      <c r="G2460" s="12">
        <v>17</v>
      </c>
      <c r="H2460" s="12" t="s">
        <v>17950</v>
      </c>
      <c r="I2460" s="12" t="s">
        <v>9885</v>
      </c>
      <c r="J2460" s="12">
        <v>17688553192</v>
      </c>
      <c r="K2460" s="12" t="s">
        <v>27</v>
      </c>
      <c r="L2460" s="13">
        <v>44398</v>
      </c>
      <c r="M2460" s="12" t="s">
        <v>28</v>
      </c>
      <c r="N2460" s="12" t="s">
        <v>30</v>
      </c>
      <c r="O2460" s="13"/>
      <c r="P2460" s="12"/>
      <c r="Q2460" s="12" t="s">
        <v>30</v>
      </c>
      <c r="R2460" s="12"/>
      <c r="S2460" s="12"/>
    </row>
    <row r="2461" customFormat="1" spans="1:19">
      <c r="A2461" s="5">
        <v>2458</v>
      </c>
      <c r="B2461" s="5" t="s">
        <v>9886</v>
      </c>
      <c r="C2461" s="5"/>
      <c r="D2461" s="5" t="s">
        <v>374</v>
      </c>
      <c r="E2461" s="12" t="s">
        <v>9887</v>
      </c>
      <c r="F2461" s="12" t="s">
        <v>143</v>
      </c>
      <c r="G2461" s="12">
        <v>17</v>
      </c>
      <c r="H2461" s="12" t="s">
        <v>9888</v>
      </c>
      <c r="I2461" s="12" t="s">
        <v>9889</v>
      </c>
      <c r="J2461" s="12">
        <v>13326706221</v>
      </c>
      <c r="K2461" s="12" t="s">
        <v>27</v>
      </c>
      <c r="L2461" s="13">
        <v>44396</v>
      </c>
      <c r="M2461" s="12" t="s">
        <v>133</v>
      </c>
      <c r="N2461" s="12" t="s">
        <v>27</v>
      </c>
      <c r="O2461" s="13">
        <v>44421</v>
      </c>
      <c r="P2461" s="12" t="s">
        <v>133</v>
      </c>
      <c r="Q2461" s="12" t="s">
        <v>30</v>
      </c>
      <c r="R2461" s="12"/>
      <c r="S2461" s="12"/>
    </row>
    <row r="2462" customFormat="1" spans="1:19">
      <c r="A2462" s="5">
        <v>2459</v>
      </c>
      <c r="B2462" s="5" t="s">
        <v>9890</v>
      </c>
      <c r="C2462" s="5"/>
      <c r="D2462" s="5" t="s">
        <v>374</v>
      </c>
      <c r="E2462" s="12" t="s">
        <v>9891</v>
      </c>
      <c r="F2462" s="12" t="s">
        <v>143</v>
      </c>
      <c r="G2462" s="12">
        <v>16</v>
      </c>
      <c r="H2462" s="12" t="s">
        <v>17954</v>
      </c>
      <c r="I2462" s="12" t="s">
        <v>9893</v>
      </c>
      <c r="J2462" s="12">
        <v>13877817329</v>
      </c>
      <c r="K2462" s="12" t="s">
        <v>27</v>
      </c>
      <c r="L2462" s="13">
        <v>44397</v>
      </c>
      <c r="M2462" s="12" t="s">
        <v>2172</v>
      </c>
      <c r="N2462" s="12" t="s">
        <v>30</v>
      </c>
      <c r="O2462" s="13"/>
      <c r="P2462" s="12"/>
      <c r="Q2462" s="12" t="s">
        <v>30</v>
      </c>
      <c r="R2462" s="12"/>
      <c r="S2462" s="12"/>
    </row>
    <row r="2463" customFormat="1" spans="1:19">
      <c r="A2463" s="5">
        <v>2460</v>
      </c>
      <c r="B2463" s="5" t="s">
        <v>9894</v>
      </c>
      <c r="C2463" s="5"/>
      <c r="D2463" s="5" t="s">
        <v>374</v>
      </c>
      <c r="E2463" s="12" t="s">
        <v>9895</v>
      </c>
      <c r="F2463" s="12" t="s">
        <v>143</v>
      </c>
      <c r="G2463" s="12">
        <v>18</v>
      </c>
      <c r="H2463" s="12" t="s">
        <v>19332</v>
      </c>
      <c r="I2463" s="12" t="s">
        <v>9896</v>
      </c>
      <c r="J2463" s="12">
        <v>17806694069</v>
      </c>
      <c r="K2463" s="12" t="s">
        <v>27</v>
      </c>
      <c r="L2463" s="13">
        <v>44331</v>
      </c>
      <c r="M2463" s="12" t="s">
        <v>3785</v>
      </c>
      <c r="N2463" s="12" t="s">
        <v>27</v>
      </c>
      <c r="O2463" s="13">
        <v>44366</v>
      </c>
      <c r="P2463" s="12" t="s">
        <v>28</v>
      </c>
      <c r="Q2463" s="12" t="s">
        <v>30</v>
      </c>
      <c r="R2463" s="12" t="s">
        <v>9897</v>
      </c>
      <c r="S2463" s="12"/>
    </row>
    <row r="2464" customFormat="1" spans="1:19">
      <c r="A2464" s="5">
        <v>2461</v>
      </c>
      <c r="B2464" s="5" t="s">
        <v>9898</v>
      </c>
      <c r="C2464" s="5"/>
      <c r="D2464" s="5" t="s">
        <v>374</v>
      </c>
      <c r="E2464" s="12" t="s">
        <v>9899</v>
      </c>
      <c r="F2464" s="12" t="s">
        <v>24</v>
      </c>
      <c r="G2464" s="12">
        <v>17</v>
      </c>
      <c r="H2464" s="12" t="s">
        <v>9900</v>
      </c>
      <c r="I2464" s="12" t="s">
        <v>9901</v>
      </c>
      <c r="J2464" s="12">
        <v>13977881371</v>
      </c>
      <c r="K2464" s="12" t="s">
        <v>27</v>
      </c>
      <c r="L2464" s="13">
        <v>44394</v>
      </c>
      <c r="M2464" s="12" t="s">
        <v>2172</v>
      </c>
      <c r="N2464" s="12" t="s">
        <v>30</v>
      </c>
      <c r="O2464" s="13"/>
      <c r="P2464" s="12"/>
      <c r="Q2464" s="12" t="s">
        <v>30</v>
      </c>
      <c r="R2464" s="12" t="s">
        <v>9864</v>
      </c>
      <c r="S2464" s="12"/>
    </row>
    <row r="2465" customFormat="1" spans="1:19">
      <c r="A2465" s="5">
        <v>2462</v>
      </c>
      <c r="B2465" s="5" t="s">
        <v>9902</v>
      </c>
      <c r="C2465" s="5"/>
      <c r="D2465" s="5" t="s">
        <v>374</v>
      </c>
      <c r="E2465" s="12" t="s">
        <v>1506</v>
      </c>
      <c r="F2465" s="12" t="s">
        <v>143</v>
      </c>
      <c r="G2465" s="12">
        <v>17</v>
      </c>
      <c r="H2465" s="12" t="s">
        <v>17955</v>
      </c>
      <c r="I2465" s="12" t="s">
        <v>9903</v>
      </c>
      <c r="J2465" s="12">
        <v>15878687387</v>
      </c>
      <c r="K2465" s="12" t="s">
        <v>27</v>
      </c>
      <c r="L2465" s="13">
        <v>44394</v>
      </c>
      <c r="M2465" s="12" t="s">
        <v>2172</v>
      </c>
      <c r="N2465" s="12"/>
      <c r="O2465" s="13"/>
      <c r="P2465" s="12"/>
      <c r="Q2465" s="12" t="s">
        <v>30</v>
      </c>
      <c r="R2465" s="12" t="s">
        <v>9864</v>
      </c>
      <c r="S2465" s="12"/>
    </row>
    <row r="2466" customFormat="1" spans="1:19">
      <c r="A2466" s="5">
        <v>2463</v>
      </c>
      <c r="B2466" s="5" t="s">
        <v>9904</v>
      </c>
      <c r="C2466" s="5"/>
      <c r="D2466" s="5" t="s">
        <v>374</v>
      </c>
      <c r="E2466" s="12" t="s">
        <v>9905</v>
      </c>
      <c r="F2466" s="12" t="s">
        <v>143</v>
      </c>
      <c r="G2466" s="12">
        <v>18</v>
      </c>
      <c r="H2466" s="12" t="s">
        <v>19333</v>
      </c>
      <c r="I2466" s="12" t="s">
        <v>9906</v>
      </c>
      <c r="J2466" s="12">
        <v>15807783367</v>
      </c>
      <c r="K2466" s="12" t="s">
        <v>27</v>
      </c>
      <c r="L2466" s="13">
        <v>44395</v>
      </c>
      <c r="M2466" s="12" t="s">
        <v>28</v>
      </c>
      <c r="N2466" s="12" t="s">
        <v>30</v>
      </c>
      <c r="O2466" s="13"/>
      <c r="P2466" s="12"/>
      <c r="Q2466" s="12" t="s">
        <v>30</v>
      </c>
      <c r="R2466" s="12"/>
      <c r="S2466" s="12"/>
    </row>
    <row r="2467" customFormat="1" spans="1:19">
      <c r="A2467" s="5">
        <v>2464</v>
      </c>
      <c r="B2467" s="5" t="s">
        <v>9907</v>
      </c>
      <c r="C2467" s="5"/>
      <c r="D2467" s="5" t="s">
        <v>374</v>
      </c>
      <c r="E2467" s="12" t="s">
        <v>9908</v>
      </c>
      <c r="F2467" s="12" t="s">
        <v>143</v>
      </c>
      <c r="G2467" s="12">
        <v>17</v>
      </c>
      <c r="H2467" s="12" t="s">
        <v>9909</v>
      </c>
      <c r="I2467" s="12" t="s">
        <v>9910</v>
      </c>
      <c r="J2467" s="12" t="s">
        <v>9911</v>
      </c>
      <c r="K2467" s="12" t="s">
        <v>27</v>
      </c>
      <c r="L2467" s="13">
        <v>44398</v>
      </c>
      <c r="M2467" s="12" t="s">
        <v>28</v>
      </c>
      <c r="N2467" s="12" t="s">
        <v>30</v>
      </c>
      <c r="O2467" s="13"/>
      <c r="P2467" s="12"/>
      <c r="Q2467" s="12" t="s">
        <v>30</v>
      </c>
      <c r="R2467" s="12"/>
      <c r="S2467" s="12"/>
    </row>
    <row r="2468" customFormat="1" spans="1:19">
      <c r="A2468" s="5">
        <v>2465</v>
      </c>
      <c r="B2468" s="5" t="s">
        <v>9912</v>
      </c>
      <c r="C2468" s="5"/>
      <c r="D2468" s="5" t="s">
        <v>374</v>
      </c>
      <c r="E2468" s="12" t="s">
        <v>9913</v>
      </c>
      <c r="F2468" s="12" t="s">
        <v>143</v>
      </c>
      <c r="G2468" s="12">
        <v>17</v>
      </c>
      <c r="H2468" s="12" t="s">
        <v>17956</v>
      </c>
      <c r="I2468" s="12" t="s">
        <v>9915</v>
      </c>
      <c r="J2468" s="12">
        <v>15977888908</v>
      </c>
      <c r="K2468" s="12" t="s">
        <v>27</v>
      </c>
      <c r="L2468" s="13">
        <v>44397</v>
      </c>
      <c r="M2468" s="12" t="s">
        <v>28</v>
      </c>
      <c r="N2468" s="12"/>
      <c r="O2468" s="13"/>
      <c r="P2468" s="12"/>
      <c r="Q2468" s="12" t="s">
        <v>30</v>
      </c>
      <c r="R2468" s="12"/>
      <c r="S2468" s="12"/>
    </row>
    <row r="2469" customFormat="1" spans="1:19">
      <c r="A2469" s="5">
        <v>2466</v>
      </c>
      <c r="B2469" s="5" t="s">
        <v>9916</v>
      </c>
      <c r="C2469" s="5"/>
      <c r="D2469" s="5" t="s">
        <v>374</v>
      </c>
      <c r="E2469" s="12" t="s">
        <v>9917</v>
      </c>
      <c r="F2469" s="12" t="s">
        <v>24</v>
      </c>
      <c r="G2469" s="12">
        <v>17</v>
      </c>
      <c r="H2469" s="12" t="s">
        <v>7722</v>
      </c>
      <c r="I2469" s="12" t="s">
        <v>9918</v>
      </c>
      <c r="J2469" s="12">
        <v>13613051903</v>
      </c>
      <c r="K2469" s="12" t="s">
        <v>27</v>
      </c>
      <c r="L2469" s="13">
        <v>44394</v>
      </c>
      <c r="M2469" s="12" t="s">
        <v>8710</v>
      </c>
      <c r="N2469" s="12" t="s">
        <v>30</v>
      </c>
      <c r="O2469" s="13"/>
      <c r="P2469" s="12"/>
      <c r="Q2469" s="12" t="s">
        <v>30</v>
      </c>
      <c r="R2469" s="12" t="s">
        <v>9793</v>
      </c>
      <c r="S2469" s="12"/>
    </row>
    <row r="2470" customFormat="1" spans="1:19">
      <c r="A2470" s="5">
        <v>2467</v>
      </c>
      <c r="B2470" s="5" t="s">
        <v>9919</v>
      </c>
      <c r="C2470" s="5"/>
      <c r="D2470" s="5" t="s">
        <v>374</v>
      </c>
      <c r="E2470" s="12" t="s">
        <v>9920</v>
      </c>
      <c r="F2470" s="12" t="s">
        <v>24</v>
      </c>
      <c r="G2470" s="12">
        <v>16</v>
      </c>
      <c r="H2470" s="12" t="s">
        <v>9921</v>
      </c>
      <c r="I2470" s="12" t="s">
        <v>9922</v>
      </c>
      <c r="J2470" s="12">
        <v>19977829306</v>
      </c>
      <c r="K2470" s="12" t="s">
        <v>27</v>
      </c>
      <c r="L2470" s="13">
        <v>44396</v>
      </c>
      <c r="M2470" s="12" t="s">
        <v>2172</v>
      </c>
      <c r="N2470" s="12" t="s">
        <v>30</v>
      </c>
      <c r="O2470" s="13"/>
      <c r="P2470" s="12"/>
      <c r="Q2470" s="12" t="s">
        <v>30</v>
      </c>
      <c r="R2470" s="12"/>
      <c r="S2470" s="12"/>
    </row>
    <row r="2471" customFormat="1" spans="1:19">
      <c r="A2471" s="5">
        <v>2468</v>
      </c>
      <c r="B2471" s="5" t="s">
        <v>9923</v>
      </c>
      <c r="C2471" s="5"/>
      <c r="D2471" s="5" t="s">
        <v>374</v>
      </c>
      <c r="E2471" s="12" t="s">
        <v>9924</v>
      </c>
      <c r="F2471" s="12" t="s">
        <v>24</v>
      </c>
      <c r="G2471" s="12">
        <v>17</v>
      </c>
      <c r="H2471" s="12" t="s">
        <v>9925</v>
      </c>
      <c r="I2471" s="12" t="s">
        <v>9926</v>
      </c>
      <c r="J2471" s="12">
        <v>13652558101</v>
      </c>
      <c r="K2471" s="12" t="s">
        <v>27</v>
      </c>
      <c r="L2471" s="13">
        <v>44395</v>
      </c>
      <c r="M2471" s="12" t="s">
        <v>28</v>
      </c>
      <c r="N2471" s="12" t="s">
        <v>30</v>
      </c>
      <c r="O2471" s="13"/>
      <c r="P2471" s="12"/>
      <c r="Q2471" s="12" t="s">
        <v>30</v>
      </c>
      <c r="R2471" s="12"/>
      <c r="S2471" s="12"/>
    </row>
    <row r="2472" customFormat="1" spans="1:19">
      <c r="A2472" s="5">
        <v>2469</v>
      </c>
      <c r="B2472" s="5" t="s">
        <v>9927</v>
      </c>
      <c r="C2472" s="5"/>
      <c r="D2472" s="5" t="s">
        <v>374</v>
      </c>
      <c r="E2472" s="12" t="s">
        <v>9928</v>
      </c>
      <c r="F2472" s="12" t="s">
        <v>24</v>
      </c>
      <c r="G2472" s="12">
        <v>19</v>
      </c>
      <c r="H2472" s="12" t="s">
        <v>9929</v>
      </c>
      <c r="I2472" s="12" t="s">
        <v>9930</v>
      </c>
      <c r="J2472" s="12">
        <v>17807832946</v>
      </c>
      <c r="K2472" s="12" t="s">
        <v>27</v>
      </c>
      <c r="L2472" s="13">
        <v>44331</v>
      </c>
      <c r="M2472" s="12" t="s">
        <v>3785</v>
      </c>
      <c r="N2472" s="12" t="s">
        <v>27</v>
      </c>
      <c r="O2472" s="13">
        <v>44366</v>
      </c>
      <c r="P2472" s="12" t="s">
        <v>2455</v>
      </c>
      <c r="Q2472" s="12" t="s">
        <v>30</v>
      </c>
      <c r="R2472" s="12" t="s">
        <v>9793</v>
      </c>
      <c r="S2472" s="12"/>
    </row>
    <row r="2473" customFormat="1" spans="1:19">
      <c r="A2473" s="5">
        <v>2470</v>
      </c>
      <c r="B2473" s="5" t="s">
        <v>9931</v>
      </c>
      <c r="C2473" s="5"/>
      <c r="D2473" s="5" t="s">
        <v>374</v>
      </c>
      <c r="E2473" s="12" t="s">
        <v>9932</v>
      </c>
      <c r="F2473" s="12" t="s">
        <v>143</v>
      </c>
      <c r="G2473" s="12">
        <v>17</v>
      </c>
      <c r="H2473" s="12" t="s">
        <v>17813</v>
      </c>
      <c r="I2473" s="12" t="s">
        <v>9933</v>
      </c>
      <c r="J2473" s="12">
        <v>13977881243</v>
      </c>
      <c r="K2473" s="12" t="s">
        <v>27</v>
      </c>
      <c r="L2473" s="13">
        <v>44394</v>
      </c>
      <c r="M2473" s="12" t="s">
        <v>2172</v>
      </c>
      <c r="N2473" s="12" t="s">
        <v>30</v>
      </c>
      <c r="O2473" s="13"/>
      <c r="P2473" s="12"/>
      <c r="Q2473" s="12" t="s">
        <v>30</v>
      </c>
      <c r="R2473" s="12"/>
      <c r="S2473" s="12"/>
    </row>
    <row r="2474" customFormat="1" spans="1:19">
      <c r="A2474" s="5">
        <v>2471</v>
      </c>
      <c r="B2474" s="5" t="s">
        <v>9934</v>
      </c>
      <c r="C2474" s="5"/>
      <c r="D2474" s="5" t="s">
        <v>374</v>
      </c>
      <c r="E2474" s="12" t="s">
        <v>6648</v>
      </c>
      <c r="F2474" s="12" t="s">
        <v>143</v>
      </c>
      <c r="G2474" s="12">
        <v>16</v>
      </c>
      <c r="H2474" s="12" t="s">
        <v>17917</v>
      </c>
      <c r="I2474" s="12" t="s">
        <v>9935</v>
      </c>
      <c r="J2474" s="12" t="s">
        <v>9936</v>
      </c>
      <c r="K2474" s="12" t="s">
        <v>27</v>
      </c>
      <c r="L2474" s="13">
        <v>44394</v>
      </c>
      <c r="M2474" s="12" t="s">
        <v>28</v>
      </c>
      <c r="N2474" s="12" t="s">
        <v>30</v>
      </c>
      <c r="O2474" s="13"/>
      <c r="P2474" s="12"/>
      <c r="Q2474" s="12" t="s">
        <v>30</v>
      </c>
      <c r="R2474" s="12" t="s">
        <v>9718</v>
      </c>
      <c r="S2474" s="12"/>
    </row>
    <row r="2475" customFormat="1" spans="1:19">
      <c r="A2475" s="5">
        <v>2472</v>
      </c>
      <c r="B2475" s="5" t="s">
        <v>9937</v>
      </c>
      <c r="C2475" s="5"/>
      <c r="D2475" s="5" t="s">
        <v>374</v>
      </c>
      <c r="E2475" s="12" t="s">
        <v>9938</v>
      </c>
      <c r="F2475" s="12" t="s">
        <v>143</v>
      </c>
      <c r="G2475" s="12">
        <v>17</v>
      </c>
      <c r="H2475" s="12" t="s">
        <v>9939</v>
      </c>
      <c r="I2475" s="12" t="s">
        <v>9940</v>
      </c>
      <c r="J2475" s="12" t="s">
        <v>9941</v>
      </c>
      <c r="K2475" s="12" t="s">
        <v>27</v>
      </c>
      <c r="L2475" s="13">
        <v>44403</v>
      </c>
      <c r="M2475" s="12" t="s">
        <v>28</v>
      </c>
      <c r="N2475" s="12" t="s">
        <v>30</v>
      </c>
      <c r="O2475" s="13"/>
      <c r="P2475" s="12"/>
      <c r="Q2475" s="12" t="s">
        <v>30</v>
      </c>
      <c r="R2475" s="12"/>
      <c r="S2475" s="12"/>
    </row>
    <row r="2476" customFormat="1" spans="1:19">
      <c r="A2476" s="5">
        <v>2473</v>
      </c>
      <c r="B2476" s="5" t="s">
        <v>9942</v>
      </c>
      <c r="C2476" s="5"/>
      <c r="D2476" s="5" t="s">
        <v>379</v>
      </c>
      <c r="E2476" s="12" t="s">
        <v>6260</v>
      </c>
      <c r="F2476" s="12" t="s">
        <v>143</v>
      </c>
      <c r="G2476" s="12">
        <v>20</v>
      </c>
      <c r="H2476" s="12" t="s">
        <v>9956</v>
      </c>
      <c r="I2476" s="12" t="s">
        <v>9957</v>
      </c>
      <c r="J2476" s="12">
        <v>1</v>
      </c>
      <c r="K2476" s="12"/>
      <c r="L2476" s="13"/>
      <c r="M2476" s="12"/>
      <c r="N2476" s="12"/>
      <c r="O2476" s="13"/>
      <c r="P2476" s="12"/>
      <c r="Q2476" s="12"/>
      <c r="R2476" s="12"/>
      <c r="S2476" s="12" t="s">
        <v>25980</v>
      </c>
    </row>
    <row r="2477" customFormat="1" spans="1:19">
      <c r="A2477" s="5">
        <v>2474</v>
      </c>
      <c r="B2477" s="5" t="s">
        <v>9946</v>
      </c>
      <c r="C2477" s="5"/>
      <c r="D2477" s="5" t="s">
        <v>379</v>
      </c>
      <c r="E2477" s="12" t="s">
        <v>9947</v>
      </c>
      <c r="F2477" s="12" t="s">
        <v>24</v>
      </c>
      <c r="G2477" s="12">
        <v>18</v>
      </c>
      <c r="H2477" s="12" t="s">
        <v>2211</v>
      </c>
      <c r="I2477" s="12" t="s">
        <v>9948</v>
      </c>
      <c r="J2477" s="12">
        <v>13907884465</v>
      </c>
      <c r="K2477" s="12"/>
      <c r="L2477" s="13"/>
      <c r="M2477" s="12"/>
      <c r="N2477" s="12"/>
      <c r="O2477" s="13"/>
      <c r="P2477" s="12"/>
      <c r="Q2477" s="12"/>
      <c r="R2477" s="12"/>
      <c r="S2477" s="12"/>
    </row>
    <row r="2478" customFormat="1" spans="1:19">
      <c r="A2478" s="5">
        <v>2475</v>
      </c>
      <c r="B2478" s="5" t="s">
        <v>9950</v>
      </c>
      <c r="C2478" s="5"/>
      <c r="D2478" s="5" t="s">
        <v>379</v>
      </c>
      <c r="E2478" s="12" t="s">
        <v>9951</v>
      </c>
      <c r="F2478" s="12" t="s">
        <v>24</v>
      </c>
      <c r="G2478" s="12">
        <v>17</v>
      </c>
      <c r="H2478" s="12" t="s">
        <v>9952</v>
      </c>
      <c r="I2478" s="12" t="s">
        <v>9953</v>
      </c>
      <c r="J2478" s="12">
        <v>13377494836</v>
      </c>
      <c r="K2478" s="12" t="s">
        <v>27</v>
      </c>
      <c r="L2478" s="13">
        <v>44401</v>
      </c>
      <c r="M2478" s="12"/>
      <c r="N2478" s="12"/>
      <c r="O2478" s="13"/>
      <c r="P2478" s="12"/>
      <c r="Q2478" s="12"/>
      <c r="R2478" s="12"/>
      <c r="S2478" s="12"/>
    </row>
    <row r="2479" customFormat="1" spans="1:19">
      <c r="A2479" s="5">
        <v>2476</v>
      </c>
      <c r="B2479" s="5" t="s">
        <v>17958</v>
      </c>
      <c r="C2479" s="5"/>
      <c r="D2479" s="5" t="s">
        <v>379</v>
      </c>
      <c r="E2479" s="12" t="s">
        <v>9954</v>
      </c>
      <c r="F2479" s="12" t="s">
        <v>143</v>
      </c>
      <c r="G2479" s="12">
        <v>15</v>
      </c>
      <c r="H2479" s="12" t="s">
        <v>2256</v>
      </c>
      <c r="I2479" s="12" t="s">
        <v>9955</v>
      </c>
      <c r="J2479" s="12">
        <v>15577638831</v>
      </c>
      <c r="K2479" s="12" t="s">
        <v>27</v>
      </c>
      <c r="L2479" s="13">
        <v>44395</v>
      </c>
      <c r="M2479" s="12"/>
      <c r="N2479" s="12"/>
      <c r="O2479" s="13"/>
      <c r="P2479" s="12"/>
      <c r="Q2479" s="12"/>
      <c r="R2479" s="12"/>
      <c r="S2479" s="12"/>
    </row>
    <row r="2480" customFormat="1" spans="1:19">
      <c r="A2480" s="5">
        <v>2477</v>
      </c>
      <c r="B2480" s="5" t="s">
        <v>19334</v>
      </c>
      <c r="C2480" s="5"/>
      <c r="D2480" s="5" t="s">
        <v>374</v>
      </c>
      <c r="E2480" s="12" t="s">
        <v>6260</v>
      </c>
      <c r="F2480" s="12" t="s">
        <v>143</v>
      </c>
      <c r="G2480" s="12">
        <v>20</v>
      </c>
      <c r="H2480" s="12" t="s">
        <v>9956</v>
      </c>
      <c r="I2480" s="12" t="s">
        <v>9957</v>
      </c>
      <c r="J2480" s="12">
        <v>19907782903</v>
      </c>
      <c r="K2480" s="12"/>
      <c r="L2480" s="13"/>
      <c r="M2480" s="12"/>
      <c r="N2480" s="12"/>
      <c r="O2480" s="13"/>
      <c r="P2480" s="12"/>
      <c r="Q2480" s="12"/>
      <c r="R2480" s="12"/>
      <c r="S2480" s="12"/>
    </row>
    <row r="2481" customFormat="1" spans="1:19">
      <c r="A2481" s="5">
        <v>2478</v>
      </c>
      <c r="B2481" s="5" t="s">
        <v>9958</v>
      </c>
      <c r="C2481" s="5"/>
      <c r="D2481" s="5" t="s">
        <v>379</v>
      </c>
      <c r="E2481" s="12" t="s">
        <v>9959</v>
      </c>
      <c r="F2481" s="12" t="s">
        <v>143</v>
      </c>
      <c r="G2481" s="12">
        <v>25</v>
      </c>
      <c r="H2481" s="12" t="s">
        <v>6147</v>
      </c>
      <c r="I2481" s="12" t="s">
        <v>9960</v>
      </c>
      <c r="J2481" s="12">
        <v>18376602012</v>
      </c>
      <c r="K2481" s="12" t="s">
        <v>27</v>
      </c>
      <c r="L2481" s="13">
        <v>44331</v>
      </c>
      <c r="M2481" s="12"/>
      <c r="N2481" s="12" t="s">
        <v>27</v>
      </c>
      <c r="O2481" s="13">
        <v>44366</v>
      </c>
      <c r="P2481" s="12"/>
      <c r="Q2481" s="12"/>
      <c r="R2481" s="12"/>
      <c r="S2481" s="12"/>
    </row>
    <row r="2482" customFormat="1" spans="1:19">
      <c r="A2482" s="5">
        <v>2479</v>
      </c>
      <c r="B2482" s="5" t="s">
        <v>9961</v>
      </c>
      <c r="C2482" s="5"/>
      <c r="D2482" s="5" t="s">
        <v>379</v>
      </c>
      <c r="E2482" s="12" t="s">
        <v>9962</v>
      </c>
      <c r="F2482" s="12" t="s">
        <v>143</v>
      </c>
      <c r="G2482" s="12">
        <v>17</v>
      </c>
      <c r="H2482" s="12" t="s">
        <v>17737</v>
      </c>
      <c r="I2482" s="12" t="s">
        <v>7121</v>
      </c>
      <c r="J2482" s="12">
        <v>18666584707</v>
      </c>
      <c r="K2482" s="12" t="s">
        <v>27</v>
      </c>
      <c r="L2482" s="13">
        <v>44395</v>
      </c>
      <c r="M2482" s="12" t="s">
        <v>2172</v>
      </c>
      <c r="N2482" s="12" t="s">
        <v>30</v>
      </c>
      <c r="O2482" s="13"/>
      <c r="P2482" s="12"/>
      <c r="Q2482" s="12"/>
      <c r="R2482" s="12"/>
      <c r="S2482" s="12"/>
    </row>
    <row r="2483" customFormat="1" spans="1:19">
      <c r="A2483" s="5">
        <v>2480</v>
      </c>
      <c r="B2483" s="5" t="s">
        <v>9963</v>
      </c>
      <c r="C2483" s="5"/>
      <c r="D2483" s="5" t="s">
        <v>379</v>
      </c>
      <c r="E2483" s="12" t="s">
        <v>9964</v>
      </c>
      <c r="F2483" s="12" t="s">
        <v>24</v>
      </c>
      <c r="G2483" s="12">
        <v>17</v>
      </c>
      <c r="H2483" s="12" t="s">
        <v>22629</v>
      </c>
      <c r="I2483" s="12" t="s">
        <v>9966</v>
      </c>
      <c r="J2483" s="12">
        <v>18076365706</v>
      </c>
      <c r="K2483" s="12" t="s">
        <v>27</v>
      </c>
      <c r="L2483" s="13">
        <v>44399</v>
      </c>
      <c r="M2483" s="12"/>
      <c r="N2483" s="12"/>
      <c r="O2483" s="13"/>
      <c r="P2483" s="12"/>
      <c r="Q2483" s="12"/>
      <c r="R2483" s="12"/>
      <c r="S2483" s="12"/>
    </row>
    <row r="2484" customFormat="1" spans="1:19">
      <c r="A2484" s="5">
        <v>2481</v>
      </c>
      <c r="B2484" s="5" t="s">
        <v>9968</v>
      </c>
      <c r="C2484" s="5"/>
      <c r="D2484" s="5" t="s">
        <v>379</v>
      </c>
      <c r="E2484" s="12" t="s">
        <v>9969</v>
      </c>
      <c r="F2484" s="12" t="s">
        <v>24</v>
      </c>
      <c r="G2484" s="12">
        <v>17</v>
      </c>
      <c r="H2484" s="12" t="s">
        <v>17960</v>
      </c>
      <c r="I2484" s="12" t="s">
        <v>9970</v>
      </c>
      <c r="J2484" s="12">
        <v>18378896897</v>
      </c>
      <c r="K2484" s="12" t="s">
        <v>27</v>
      </c>
      <c r="L2484" s="13">
        <v>44395</v>
      </c>
      <c r="M2484" s="12" t="s">
        <v>9971</v>
      </c>
      <c r="N2484" s="12" t="s">
        <v>30</v>
      </c>
      <c r="O2484" s="13"/>
      <c r="P2484" s="12"/>
      <c r="Q2484" s="12"/>
      <c r="R2484" s="12"/>
      <c r="S2484" s="12"/>
    </row>
    <row r="2485" customFormat="1" spans="1:19">
      <c r="A2485" s="5">
        <v>2482</v>
      </c>
      <c r="B2485" s="5" t="s">
        <v>9972</v>
      </c>
      <c r="C2485" s="5"/>
      <c r="D2485" s="5" t="s">
        <v>379</v>
      </c>
      <c r="E2485" s="12" t="s">
        <v>9973</v>
      </c>
      <c r="F2485" s="12" t="s">
        <v>143</v>
      </c>
      <c r="G2485" s="12">
        <v>17</v>
      </c>
      <c r="H2485" s="12" t="s">
        <v>22633</v>
      </c>
      <c r="I2485" s="12" t="s">
        <v>9975</v>
      </c>
      <c r="J2485" s="12">
        <v>18776811281</v>
      </c>
      <c r="K2485" s="12" t="s">
        <v>27</v>
      </c>
      <c r="L2485" s="13">
        <v>44396</v>
      </c>
      <c r="M2485" s="12"/>
      <c r="N2485" s="12"/>
      <c r="O2485" s="13"/>
      <c r="P2485" s="12"/>
      <c r="Q2485" s="12"/>
      <c r="R2485" s="12"/>
      <c r="S2485" s="12"/>
    </row>
    <row r="2486" customFormat="1" spans="1:19">
      <c r="A2486" s="5">
        <v>2483</v>
      </c>
      <c r="B2486" s="5" t="s">
        <v>9976</v>
      </c>
      <c r="C2486" s="5"/>
      <c r="D2486" s="5" t="s">
        <v>379</v>
      </c>
      <c r="E2486" s="12" t="s">
        <v>8504</v>
      </c>
      <c r="F2486" s="12" t="s">
        <v>143</v>
      </c>
      <c r="G2486" s="12">
        <v>20</v>
      </c>
      <c r="H2486" s="12" t="s">
        <v>688</v>
      </c>
      <c r="I2486" s="12" t="s">
        <v>6496</v>
      </c>
      <c r="J2486" s="12">
        <v>18176117687</v>
      </c>
      <c r="K2486" s="12"/>
      <c r="L2486" s="13"/>
      <c r="M2486" s="12"/>
      <c r="N2486" s="12"/>
      <c r="O2486" s="13"/>
      <c r="P2486" s="12"/>
      <c r="Q2486" s="12"/>
      <c r="R2486" s="12"/>
      <c r="S2486" s="12"/>
    </row>
    <row r="2487" customFormat="1" spans="1:19">
      <c r="A2487" s="5">
        <v>2484</v>
      </c>
      <c r="B2487" s="5" t="s">
        <v>9979</v>
      </c>
      <c r="C2487" s="5"/>
      <c r="D2487" s="5" t="s">
        <v>379</v>
      </c>
      <c r="E2487" s="12" t="s">
        <v>9980</v>
      </c>
      <c r="F2487" s="12" t="s">
        <v>143</v>
      </c>
      <c r="G2487" s="12">
        <v>16</v>
      </c>
      <c r="H2487" s="12" t="s">
        <v>9981</v>
      </c>
      <c r="I2487" s="12" t="s">
        <v>9982</v>
      </c>
      <c r="J2487" s="12">
        <v>17776589845</v>
      </c>
      <c r="K2487" s="12" t="s">
        <v>27</v>
      </c>
      <c r="L2487" s="13">
        <v>44398</v>
      </c>
      <c r="M2487" s="12" t="s">
        <v>9983</v>
      </c>
      <c r="N2487" s="12" t="s">
        <v>30</v>
      </c>
      <c r="O2487" s="13"/>
      <c r="P2487" s="12"/>
      <c r="Q2487" s="12" t="s">
        <v>30</v>
      </c>
      <c r="R2487" s="12"/>
      <c r="S2487" s="12"/>
    </row>
    <row r="2488" customFormat="1" spans="1:19">
      <c r="A2488" s="5">
        <v>2485</v>
      </c>
      <c r="B2488" s="5" t="s">
        <v>9984</v>
      </c>
      <c r="C2488" s="5"/>
      <c r="D2488" s="5" t="s">
        <v>379</v>
      </c>
      <c r="E2488" s="12" t="s">
        <v>9985</v>
      </c>
      <c r="F2488" s="12" t="s">
        <v>143</v>
      </c>
      <c r="G2488" s="12">
        <v>16</v>
      </c>
      <c r="H2488" s="12" t="s">
        <v>17961</v>
      </c>
      <c r="I2488" s="12" t="s">
        <v>9987</v>
      </c>
      <c r="J2488" s="12">
        <v>15877822729</v>
      </c>
      <c r="K2488" s="12" t="s">
        <v>27</v>
      </c>
      <c r="L2488" s="13">
        <v>44396</v>
      </c>
      <c r="M2488" s="12"/>
      <c r="N2488" s="12"/>
      <c r="O2488" s="13"/>
      <c r="P2488" s="12"/>
      <c r="Q2488" s="12"/>
      <c r="R2488" s="12"/>
      <c r="S2488" s="12"/>
    </row>
    <row r="2489" customFormat="1" spans="1:19">
      <c r="A2489" s="5">
        <v>2486</v>
      </c>
      <c r="B2489" s="5" t="s">
        <v>9988</v>
      </c>
      <c r="C2489" s="5"/>
      <c r="D2489" s="5" t="s">
        <v>379</v>
      </c>
      <c r="E2489" s="12" t="s">
        <v>9989</v>
      </c>
      <c r="F2489" s="12" t="s">
        <v>143</v>
      </c>
      <c r="G2489" s="12">
        <v>18</v>
      </c>
      <c r="H2489" s="12" t="s">
        <v>9990</v>
      </c>
      <c r="I2489" s="12" t="s">
        <v>9991</v>
      </c>
      <c r="J2489" s="12">
        <v>18178891890</v>
      </c>
      <c r="K2489" s="12" t="s">
        <v>27</v>
      </c>
      <c r="L2489" s="13">
        <v>44399</v>
      </c>
      <c r="M2489" s="12"/>
      <c r="N2489" s="12"/>
      <c r="O2489" s="13"/>
      <c r="P2489" s="12"/>
      <c r="Q2489" s="12"/>
      <c r="R2489" s="12"/>
      <c r="S2489" s="12"/>
    </row>
    <row r="2490" customFormat="1" spans="1:19">
      <c r="A2490" s="5">
        <v>2487</v>
      </c>
      <c r="B2490" s="5" t="s">
        <v>9992</v>
      </c>
      <c r="C2490" s="5"/>
      <c r="D2490" s="5" t="s">
        <v>379</v>
      </c>
      <c r="E2490" s="12" t="s">
        <v>9993</v>
      </c>
      <c r="F2490" s="12" t="s">
        <v>143</v>
      </c>
      <c r="G2490" s="12">
        <v>17</v>
      </c>
      <c r="H2490" s="12" t="s">
        <v>17962</v>
      </c>
      <c r="I2490" s="12" t="s">
        <v>9995</v>
      </c>
      <c r="J2490" s="12">
        <v>15078614015</v>
      </c>
      <c r="K2490" s="12" t="s">
        <v>27</v>
      </c>
      <c r="L2490" s="13">
        <v>44398</v>
      </c>
      <c r="M2490" s="12" t="s">
        <v>2172</v>
      </c>
      <c r="N2490" s="12" t="s">
        <v>30</v>
      </c>
      <c r="O2490" s="13"/>
      <c r="P2490" s="12"/>
      <c r="Q2490" s="12" t="s">
        <v>30</v>
      </c>
      <c r="R2490" s="12"/>
      <c r="S2490" s="12"/>
    </row>
    <row r="2491" customFormat="1" spans="1:19">
      <c r="A2491" s="5">
        <v>2488</v>
      </c>
      <c r="B2491" s="5" t="s">
        <v>9996</v>
      </c>
      <c r="C2491" s="5"/>
      <c r="D2491" s="5" t="s">
        <v>379</v>
      </c>
      <c r="E2491" s="12" t="s">
        <v>9997</v>
      </c>
      <c r="F2491" s="12" t="s">
        <v>24</v>
      </c>
      <c r="G2491" s="12">
        <v>17</v>
      </c>
      <c r="H2491" s="12" t="s">
        <v>17963</v>
      </c>
      <c r="I2491" s="12" t="s">
        <v>9999</v>
      </c>
      <c r="J2491" s="12">
        <v>18776870796</v>
      </c>
      <c r="K2491" s="12" t="s">
        <v>27</v>
      </c>
      <c r="L2491" s="13">
        <v>44398</v>
      </c>
      <c r="M2491" s="12"/>
      <c r="N2491" s="12"/>
      <c r="O2491" s="13"/>
      <c r="P2491" s="12"/>
      <c r="Q2491" s="12"/>
      <c r="R2491" s="12"/>
      <c r="S2491" s="12"/>
    </row>
    <row r="2492" customFormat="1" spans="1:19">
      <c r="A2492" s="5">
        <v>2489</v>
      </c>
      <c r="B2492" s="5" t="s">
        <v>10000</v>
      </c>
      <c r="C2492" s="5"/>
      <c r="D2492" s="5" t="s">
        <v>379</v>
      </c>
      <c r="E2492" s="19" t="s">
        <v>10001</v>
      </c>
      <c r="F2492" s="19" t="s">
        <v>143</v>
      </c>
      <c r="G2492" s="19">
        <v>18</v>
      </c>
      <c r="H2492" s="19" t="s">
        <v>10002</v>
      </c>
      <c r="I2492" s="19" t="s">
        <v>10003</v>
      </c>
      <c r="J2492" s="19">
        <v>17758585038</v>
      </c>
      <c r="K2492" s="19"/>
      <c r="L2492" s="21"/>
      <c r="M2492" s="19"/>
      <c r="N2492" s="19"/>
      <c r="O2492" s="21"/>
      <c r="P2492" s="19"/>
      <c r="Q2492" s="19"/>
      <c r="R2492" s="19"/>
      <c r="S2492" s="19"/>
    </row>
    <row r="2493" customFormat="1" spans="1:19">
      <c r="A2493" s="5">
        <v>2490</v>
      </c>
      <c r="B2493" s="5" t="s">
        <v>10004</v>
      </c>
      <c r="C2493" s="5"/>
      <c r="D2493" s="5" t="s">
        <v>379</v>
      </c>
      <c r="E2493" s="20" t="s">
        <v>6169</v>
      </c>
      <c r="F2493" s="20" t="s">
        <v>143</v>
      </c>
      <c r="G2493" s="20">
        <v>17</v>
      </c>
      <c r="H2493" s="20" t="s">
        <v>7689</v>
      </c>
      <c r="I2493" s="20" t="s">
        <v>10005</v>
      </c>
      <c r="J2493" s="20">
        <v>19994566712</v>
      </c>
      <c r="K2493" s="20"/>
      <c r="L2493" s="22"/>
      <c r="M2493" s="20"/>
      <c r="N2493" s="20"/>
      <c r="O2493" s="22"/>
      <c r="P2493" s="20"/>
      <c r="Q2493" s="20"/>
      <c r="R2493" s="20"/>
      <c r="S2493" s="20"/>
    </row>
    <row r="2494" customFormat="1" spans="1:19">
      <c r="A2494" s="5">
        <v>2491</v>
      </c>
      <c r="B2494" s="5" t="s">
        <v>10006</v>
      </c>
      <c r="C2494" s="5"/>
      <c r="D2494" s="5" t="s">
        <v>379</v>
      </c>
      <c r="E2494" s="5" t="s">
        <v>10007</v>
      </c>
      <c r="F2494" s="5" t="s">
        <v>143</v>
      </c>
      <c r="G2494" s="5">
        <v>17</v>
      </c>
      <c r="H2494" s="5" t="s">
        <v>3671</v>
      </c>
      <c r="I2494" s="5" t="s">
        <v>10008</v>
      </c>
      <c r="J2494" s="5">
        <v>13788387639</v>
      </c>
      <c r="K2494" s="5" t="s">
        <v>27</v>
      </c>
      <c r="L2494" s="10">
        <v>44388</v>
      </c>
      <c r="M2494" s="5"/>
      <c r="N2494" s="5"/>
      <c r="O2494" s="10"/>
      <c r="P2494" s="5"/>
      <c r="Q2494" s="5"/>
      <c r="R2494" s="5"/>
      <c r="S2494" s="5"/>
    </row>
    <row r="2495" customFormat="1" spans="1:19">
      <c r="A2495" s="5">
        <v>2492</v>
      </c>
      <c r="B2495" s="5" t="s">
        <v>10009</v>
      </c>
      <c r="C2495" s="5"/>
      <c r="D2495" s="5" t="s">
        <v>379</v>
      </c>
      <c r="E2495" s="5" t="s">
        <v>10010</v>
      </c>
      <c r="F2495" s="5" t="s">
        <v>143</v>
      </c>
      <c r="G2495" s="5">
        <v>19</v>
      </c>
      <c r="H2495" s="5" t="s">
        <v>18694</v>
      </c>
      <c r="I2495" s="5" t="s">
        <v>10012</v>
      </c>
      <c r="J2495" s="5" t="s">
        <v>10013</v>
      </c>
      <c r="K2495" s="5" t="s">
        <v>27</v>
      </c>
      <c r="L2495" s="10">
        <v>44331</v>
      </c>
      <c r="M2495" s="5"/>
      <c r="N2495" s="5" t="s">
        <v>27</v>
      </c>
      <c r="O2495" s="10">
        <v>44366</v>
      </c>
      <c r="P2495" s="5"/>
      <c r="Q2495" s="5"/>
      <c r="R2495" s="5"/>
      <c r="S2495" s="5"/>
    </row>
    <row r="2496" customFormat="1" spans="1:19">
      <c r="A2496" s="5">
        <v>2493</v>
      </c>
      <c r="B2496" s="5" t="s">
        <v>10014</v>
      </c>
      <c r="C2496" s="5"/>
      <c r="D2496" s="5" t="s">
        <v>379</v>
      </c>
      <c r="E2496" s="5" t="s">
        <v>10015</v>
      </c>
      <c r="F2496" s="5" t="s">
        <v>143</v>
      </c>
      <c r="G2496" s="5">
        <v>17</v>
      </c>
      <c r="H2496" s="5" t="s">
        <v>17964</v>
      </c>
      <c r="I2496" s="5" t="s">
        <v>10017</v>
      </c>
      <c r="J2496" s="5" t="s">
        <v>10018</v>
      </c>
      <c r="K2496" s="5" t="s">
        <v>27</v>
      </c>
      <c r="L2496" s="10">
        <v>44395</v>
      </c>
      <c r="M2496" s="5" t="s">
        <v>17965</v>
      </c>
      <c r="N2496" s="5" t="s">
        <v>30</v>
      </c>
      <c r="O2496" s="10"/>
      <c r="P2496" s="5"/>
      <c r="Q2496" s="5" t="s">
        <v>30</v>
      </c>
      <c r="R2496" s="5"/>
      <c r="S2496" s="5"/>
    </row>
    <row r="2497" customFormat="1" spans="1:19">
      <c r="A2497" s="5">
        <v>2494</v>
      </c>
      <c r="B2497" s="5" t="s">
        <v>10019</v>
      </c>
      <c r="C2497" s="5"/>
      <c r="D2497" s="5" t="s">
        <v>379</v>
      </c>
      <c r="E2497" s="5" t="s">
        <v>10020</v>
      </c>
      <c r="F2497" s="5" t="s">
        <v>143</v>
      </c>
      <c r="G2497" s="5">
        <v>17</v>
      </c>
      <c r="H2497" s="5" t="s">
        <v>1750</v>
      </c>
      <c r="I2497" s="5" t="s">
        <v>10021</v>
      </c>
      <c r="J2497" s="5">
        <v>19977818207</v>
      </c>
      <c r="K2497" s="5" t="s">
        <v>27</v>
      </c>
      <c r="L2497" s="10">
        <v>44396</v>
      </c>
      <c r="M2497" s="5" t="s">
        <v>1273</v>
      </c>
      <c r="N2497" s="5" t="s">
        <v>30</v>
      </c>
      <c r="O2497" s="10"/>
      <c r="P2497" s="5"/>
      <c r="Q2497" s="5" t="s">
        <v>30</v>
      </c>
      <c r="R2497" s="5"/>
      <c r="S2497" s="5"/>
    </row>
    <row r="2498" customFormat="1" spans="1:19">
      <c r="A2498" s="5">
        <v>2495</v>
      </c>
      <c r="B2498" s="5" t="s">
        <v>10022</v>
      </c>
      <c r="C2498" s="5"/>
      <c r="D2498" s="5" t="s">
        <v>379</v>
      </c>
      <c r="E2498" s="5" t="s">
        <v>10023</v>
      </c>
      <c r="F2498" s="5" t="s">
        <v>143</v>
      </c>
      <c r="G2498" s="5">
        <v>17</v>
      </c>
      <c r="H2498" s="5" t="s">
        <v>1812</v>
      </c>
      <c r="I2498" s="5" t="s">
        <v>10024</v>
      </c>
      <c r="J2498" s="5">
        <v>18776864463</v>
      </c>
      <c r="K2498" s="5" t="s">
        <v>27</v>
      </c>
      <c r="L2498" s="10">
        <v>44404</v>
      </c>
      <c r="M2498" s="5"/>
      <c r="N2498" s="5"/>
      <c r="O2498" s="10"/>
      <c r="P2498" s="5"/>
      <c r="Q2498" s="5"/>
      <c r="R2498" s="5"/>
      <c r="S2498" s="5"/>
    </row>
    <row r="2499" customFormat="1" spans="1:19">
      <c r="A2499" s="5">
        <v>2496</v>
      </c>
      <c r="B2499" s="5" t="s">
        <v>10025</v>
      </c>
      <c r="C2499" s="5"/>
      <c r="D2499" s="5" t="s">
        <v>379</v>
      </c>
      <c r="E2499" s="5" t="s">
        <v>10026</v>
      </c>
      <c r="F2499" s="5" t="s">
        <v>143</v>
      </c>
      <c r="G2499" s="5">
        <v>17</v>
      </c>
      <c r="H2499" s="5" t="s">
        <v>3557</v>
      </c>
      <c r="I2499" s="5" t="s">
        <v>1534</v>
      </c>
      <c r="J2499" s="5">
        <v>18707782981</v>
      </c>
      <c r="K2499" s="5" t="s">
        <v>27</v>
      </c>
      <c r="L2499" s="10">
        <v>44396</v>
      </c>
      <c r="M2499" s="5" t="s">
        <v>6591</v>
      </c>
      <c r="N2499" s="5"/>
      <c r="O2499" s="10"/>
      <c r="P2499" s="5"/>
      <c r="Q2499" s="5"/>
      <c r="R2499" s="5"/>
      <c r="S2499" s="5"/>
    </row>
    <row r="2500" customFormat="1" spans="1:19">
      <c r="A2500" s="5">
        <v>2497</v>
      </c>
      <c r="B2500" s="5" t="s">
        <v>10028</v>
      </c>
      <c r="C2500" s="5"/>
      <c r="D2500" s="5" t="s">
        <v>379</v>
      </c>
      <c r="E2500" s="5" t="s">
        <v>10029</v>
      </c>
      <c r="F2500" s="5" t="s">
        <v>143</v>
      </c>
      <c r="G2500" s="5">
        <v>20</v>
      </c>
      <c r="H2500" s="5" t="s">
        <v>25981</v>
      </c>
      <c r="I2500" s="5" t="s">
        <v>10031</v>
      </c>
      <c r="J2500" s="5">
        <v>18503023626</v>
      </c>
      <c r="K2500" s="5" t="s">
        <v>27</v>
      </c>
      <c r="L2500" s="10">
        <v>44331</v>
      </c>
      <c r="M2500" s="5" t="s">
        <v>29</v>
      </c>
      <c r="N2500" s="5" t="s">
        <v>27</v>
      </c>
      <c r="O2500" s="10">
        <v>44366</v>
      </c>
      <c r="P2500" s="5" t="s">
        <v>2455</v>
      </c>
      <c r="Q2500" s="5"/>
      <c r="R2500" s="5"/>
      <c r="S2500" s="5"/>
    </row>
    <row r="2501" customFormat="1" spans="1:19">
      <c r="A2501" s="5">
        <v>2498</v>
      </c>
      <c r="B2501" s="5" t="s">
        <v>10032</v>
      </c>
      <c r="C2501" s="5"/>
      <c r="D2501" s="5" t="s">
        <v>379</v>
      </c>
      <c r="E2501" s="5" t="s">
        <v>10033</v>
      </c>
      <c r="F2501" s="5" t="s">
        <v>143</v>
      </c>
      <c r="G2501" s="5">
        <v>16</v>
      </c>
      <c r="H2501" s="5" t="s">
        <v>10034</v>
      </c>
      <c r="I2501" s="5" t="s">
        <v>10035</v>
      </c>
      <c r="J2501" s="5" t="s">
        <v>10036</v>
      </c>
      <c r="K2501" s="5" t="s">
        <v>27</v>
      </c>
      <c r="L2501" s="10">
        <v>44399</v>
      </c>
      <c r="M2501" s="5" t="s">
        <v>301</v>
      </c>
      <c r="N2501" s="5" t="s">
        <v>30</v>
      </c>
      <c r="O2501" s="10"/>
      <c r="P2501" s="5"/>
      <c r="Q2501" s="5" t="s">
        <v>30</v>
      </c>
      <c r="R2501" s="5"/>
      <c r="S2501" s="5"/>
    </row>
    <row r="2502" customFormat="1" spans="1:19">
      <c r="A2502" s="5">
        <v>2499</v>
      </c>
      <c r="B2502" s="5" t="s">
        <v>10037</v>
      </c>
      <c r="C2502" s="5"/>
      <c r="D2502" s="5" t="s">
        <v>379</v>
      </c>
      <c r="E2502" s="5" t="s">
        <v>10038</v>
      </c>
      <c r="F2502" s="5" t="s">
        <v>143</v>
      </c>
      <c r="G2502" s="5">
        <v>19</v>
      </c>
      <c r="H2502" s="5" t="s">
        <v>2568</v>
      </c>
      <c r="I2502" s="5" t="s">
        <v>10039</v>
      </c>
      <c r="J2502" s="5">
        <v>13407754948</v>
      </c>
      <c r="K2502" s="5" t="s">
        <v>27</v>
      </c>
      <c r="L2502" s="10">
        <v>44399</v>
      </c>
      <c r="M2502" s="5" t="s">
        <v>133</v>
      </c>
      <c r="N2502" s="5"/>
      <c r="O2502" s="10"/>
      <c r="P2502" s="5"/>
      <c r="Q2502" s="5"/>
      <c r="R2502" s="5"/>
      <c r="S2502" s="5"/>
    </row>
    <row r="2503" customFormat="1" spans="1:19">
      <c r="A2503" s="5">
        <v>2500</v>
      </c>
      <c r="B2503" s="5" t="s">
        <v>10040</v>
      </c>
      <c r="C2503" s="5"/>
      <c r="D2503" s="5" t="s">
        <v>379</v>
      </c>
      <c r="E2503" s="5" t="s">
        <v>10041</v>
      </c>
      <c r="F2503" s="5" t="s">
        <v>143</v>
      </c>
      <c r="G2503" s="5">
        <v>16</v>
      </c>
      <c r="H2503" s="5" t="s">
        <v>3797</v>
      </c>
      <c r="I2503" s="5" t="s">
        <v>3798</v>
      </c>
      <c r="J2503" s="5">
        <v>18278866049</v>
      </c>
      <c r="K2503" s="5" t="s">
        <v>27</v>
      </c>
      <c r="L2503" s="10">
        <v>44397</v>
      </c>
      <c r="M2503" s="5"/>
      <c r="N2503" s="5"/>
      <c r="O2503" s="10"/>
      <c r="P2503" s="5"/>
      <c r="Q2503" s="5"/>
      <c r="R2503" s="5"/>
      <c r="S2503" s="5"/>
    </row>
    <row r="2504" customFormat="1" spans="1:19">
      <c r="A2504" s="5">
        <v>2501</v>
      </c>
      <c r="B2504" s="5" t="s">
        <v>10042</v>
      </c>
      <c r="C2504" s="5"/>
      <c r="D2504" s="5" t="s">
        <v>379</v>
      </c>
      <c r="E2504" s="5" t="s">
        <v>10043</v>
      </c>
      <c r="F2504" s="5" t="s">
        <v>24</v>
      </c>
      <c r="G2504" s="5">
        <v>17</v>
      </c>
      <c r="H2504" s="5" t="s">
        <v>10044</v>
      </c>
      <c r="I2504" s="5" t="s">
        <v>10045</v>
      </c>
      <c r="J2504" s="5">
        <v>15015286063</v>
      </c>
      <c r="K2504" s="5" t="s">
        <v>27</v>
      </c>
      <c r="L2504" s="10">
        <v>44396</v>
      </c>
      <c r="M2504" s="5" t="s">
        <v>5912</v>
      </c>
      <c r="N2504" s="5"/>
      <c r="O2504" s="10"/>
      <c r="P2504" s="5"/>
      <c r="Q2504" s="5"/>
      <c r="R2504" s="5"/>
      <c r="S2504" s="5"/>
    </row>
    <row r="2505" customFormat="1" spans="1:19">
      <c r="A2505" s="5">
        <v>2502</v>
      </c>
      <c r="B2505" s="5" t="s">
        <v>10046</v>
      </c>
      <c r="C2505" s="5"/>
      <c r="D2505" s="5" t="s">
        <v>379</v>
      </c>
      <c r="E2505" s="5" t="s">
        <v>10047</v>
      </c>
      <c r="F2505" s="5" t="s">
        <v>143</v>
      </c>
      <c r="G2505" s="5">
        <v>17</v>
      </c>
      <c r="H2505" s="5" t="s">
        <v>17966</v>
      </c>
      <c r="I2505" s="5" t="s">
        <v>10048</v>
      </c>
      <c r="J2505" s="5">
        <v>15820381231</v>
      </c>
      <c r="K2505" s="5" t="s">
        <v>27</v>
      </c>
      <c r="L2505" s="10">
        <v>44399</v>
      </c>
      <c r="M2505" s="5"/>
      <c r="N2505" s="5"/>
      <c r="O2505" s="10"/>
      <c r="P2505" s="5"/>
      <c r="Q2505" s="5"/>
      <c r="R2505" s="5"/>
      <c r="S2505" s="5"/>
    </row>
    <row r="2506" customFormat="1" spans="1:19">
      <c r="A2506" s="5">
        <v>2503</v>
      </c>
      <c r="B2506" s="5" t="s">
        <v>10049</v>
      </c>
      <c r="C2506" s="5"/>
      <c r="D2506" s="5" t="s">
        <v>379</v>
      </c>
      <c r="E2506" s="5" t="s">
        <v>10050</v>
      </c>
      <c r="F2506" s="5" t="s">
        <v>143</v>
      </c>
      <c r="G2506" s="5">
        <v>18</v>
      </c>
      <c r="H2506" s="5" t="s">
        <v>7485</v>
      </c>
      <c r="I2506" s="5" t="s">
        <v>10051</v>
      </c>
      <c r="J2506" s="5">
        <v>17344524642</v>
      </c>
      <c r="K2506" s="5" t="s">
        <v>27</v>
      </c>
      <c r="L2506" s="10">
        <v>44396</v>
      </c>
      <c r="M2506" s="5"/>
      <c r="N2506" s="5"/>
      <c r="O2506" s="10"/>
      <c r="P2506" s="5"/>
      <c r="Q2506" s="5"/>
      <c r="R2506" s="5"/>
      <c r="S2506" s="5"/>
    </row>
    <row r="2507" customFormat="1" spans="1:19">
      <c r="A2507" s="5">
        <v>2504</v>
      </c>
      <c r="B2507" s="5" t="s">
        <v>10052</v>
      </c>
      <c r="C2507" s="5"/>
      <c r="D2507" s="5" t="s">
        <v>379</v>
      </c>
      <c r="E2507" s="5" t="s">
        <v>10053</v>
      </c>
      <c r="F2507" s="5" t="s">
        <v>143</v>
      </c>
      <c r="G2507" s="5">
        <v>19</v>
      </c>
      <c r="H2507" s="5" t="s">
        <v>25982</v>
      </c>
      <c r="I2507" s="5" t="s">
        <v>10054</v>
      </c>
      <c r="J2507" s="5">
        <v>17776181216</v>
      </c>
      <c r="K2507" s="5"/>
      <c r="L2507" s="10"/>
      <c r="M2507" s="5"/>
      <c r="N2507" s="5"/>
      <c r="O2507" s="10"/>
      <c r="P2507" s="5"/>
      <c r="Q2507" s="5"/>
      <c r="R2507" s="5"/>
      <c r="S2507" s="5"/>
    </row>
    <row r="2508" customFormat="1" spans="1:19">
      <c r="A2508" s="5">
        <v>2505</v>
      </c>
      <c r="B2508" s="5" t="s">
        <v>10055</v>
      </c>
      <c r="C2508" s="5"/>
      <c r="D2508" s="5" t="s">
        <v>379</v>
      </c>
      <c r="E2508" s="5" t="s">
        <v>10056</v>
      </c>
      <c r="F2508" s="5" t="s">
        <v>24</v>
      </c>
      <c r="G2508" s="5">
        <v>18</v>
      </c>
      <c r="H2508" s="5" t="s">
        <v>25983</v>
      </c>
      <c r="I2508" s="5" t="s">
        <v>10058</v>
      </c>
      <c r="J2508" s="5">
        <v>15177388829</v>
      </c>
      <c r="K2508" s="5" t="s">
        <v>27</v>
      </c>
      <c r="L2508" s="10">
        <v>44331</v>
      </c>
      <c r="M2508" s="5"/>
      <c r="N2508" s="5" t="s">
        <v>27</v>
      </c>
      <c r="O2508" s="10">
        <v>44366</v>
      </c>
      <c r="P2508" s="5"/>
      <c r="Q2508" s="5"/>
      <c r="R2508" s="5"/>
      <c r="S2508" s="5"/>
    </row>
    <row r="2509" customFormat="1" spans="1:19">
      <c r="A2509" s="5">
        <v>2506</v>
      </c>
      <c r="B2509" s="5" t="s">
        <v>10059</v>
      </c>
      <c r="C2509" s="5"/>
      <c r="D2509" s="5" t="s">
        <v>379</v>
      </c>
      <c r="E2509" s="5" t="s">
        <v>10060</v>
      </c>
      <c r="F2509" s="5" t="s">
        <v>24</v>
      </c>
      <c r="G2509" s="5">
        <v>17</v>
      </c>
      <c r="H2509" s="5" t="s">
        <v>3432</v>
      </c>
      <c r="I2509" s="5" t="s">
        <v>2490</v>
      </c>
      <c r="J2509" s="5">
        <v>17777939136</v>
      </c>
      <c r="K2509" s="5" t="s">
        <v>27</v>
      </c>
      <c r="L2509" s="10">
        <v>44403</v>
      </c>
      <c r="M2509" s="5"/>
      <c r="N2509" s="5"/>
      <c r="O2509" s="10"/>
      <c r="P2509" s="5"/>
      <c r="Q2509" s="5"/>
      <c r="R2509" s="5"/>
      <c r="S2509" s="5"/>
    </row>
    <row r="2510" customFormat="1" spans="1:19">
      <c r="A2510" s="5">
        <v>2507</v>
      </c>
      <c r="B2510" s="5" t="s">
        <v>10062</v>
      </c>
      <c r="C2510" s="5"/>
      <c r="D2510" s="5" t="s">
        <v>379</v>
      </c>
      <c r="E2510" s="5" t="s">
        <v>10063</v>
      </c>
      <c r="F2510" s="5" t="s">
        <v>24</v>
      </c>
      <c r="G2510" s="5">
        <v>18</v>
      </c>
      <c r="H2510" s="5" t="s">
        <v>19341</v>
      </c>
      <c r="I2510" s="5" t="s">
        <v>10065</v>
      </c>
      <c r="J2510" s="5">
        <v>18174937658</v>
      </c>
      <c r="K2510" s="5"/>
      <c r="L2510" s="10"/>
      <c r="M2510" s="5"/>
      <c r="N2510" s="5"/>
      <c r="O2510" s="10"/>
      <c r="P2510" s="5"/>
      <c r="Q2510" s="5"/>
      <c r="R2510" s="5"/>
      <c r="S2510" s="5"/>
    </row>
    <row r="2511" customFormat="1" spans="1:19">
      <c r="A2511" s="5">
        <v>2508</v>
      </c>
      <c r="B2511" s="5" t="s">
        <v>10066</v>
      </c>
      <c r="C2511" s="5"/>
      <c r="D2511" s="5" t="s">
        <v>379</v>
      </c>
      <c r="E2511" s="5" t="s">
        <v>10067</v>
      </c>
      <c r="F2511" s="5" t="s">
        <v>143</v>
      </c>
      <c r="G2511" s="5">
        <v>18</v>
      </c>
      <c r="H2511" s="5" t="s">
        <v>9850</v>
      </c>
      <c r="I2511" s="5" t="s">
        <v>10068</v>
      </c>
      <c r="J2511" s="5">
        <v>13481866069</v>
      </c>
      <c r="K2511" s="5"/>
      <c r="L2511" s="10"/>
      <c r="M2511" s="5"/>
      <c r="N2511" s="5"/>
      <c r="O2511" s="10"/>
      <c r="P2511" s="5"/>
      <c r="Q2511" s="5"/>
      <c r="R2511" s="5"/>
      <c r="S2511" s="5"/>
    </row>
    <row r="2512" customFormat="1" spans="1:19">
      <c r="A2512" s="5">
        <v>2509</v>
      </c>
      <c r="B2512" s="5" t="s">
        <v>10069</v>
      </c>
      <c r="C2512" s="5"/>
      <c r="D2512" s="5" t="s">
        <v>379</v>
      </c>
      <c r="E2512" s="5" t="s">
        <v>10070</v>
      </c>
      <c r="F2512" s="5" t="s">
        <v>143</v>
      </c>
      <c r="G2512" s="5">
        <v>16</v>
      </c>
      <c r="H2512" s="5" t="s">
        <v>10071</v>
      </c>
      <c r="I2512" s="5" t="s">
        <v>10072</v>
      </c>
      <c r="J2512" s="5">
        <v>13367588341</v>
      </c>
      <c r="K2512" s="5" t="s">
        <v>27</v>
      </c>
      <c r="L2512" s="10">
        <v>44400</v>
      </c>
      <c r="M2512" s="5"/>
      <c r="N2512" s="5"/>
      <c r="O2512" s="10"/>
      <c r="P2512" s="5"/>
      <c r="Q2512" s="5"/>
      <c r="R2512" s="5"/>
      <c r="S2512" s="5"/>
    </row>
    <row r="2513" customFormat="1" spans="1:19">
      <c r="A2513" s="5">
        <v>2510</v>
      </c>
      <c r="B2513" s="5" t="s">
        <v>10074</v>
      </c>
      <c r="C2513" s="5"/>
      <c r="D2513" s="5" t="s">
        <v>379</v>
      </c>
      <c r="E2513" s="5" t="s">
        <v>10075</v>
      </c>
      <c r="F2513" s="5" t="s">
        <v>24</v>
      </c>
      <c r="G2513" s="5">
        <v>18</v>
      </c>
      <c r="H2513" s="5" t="s">
        <v>10076</v>
      </c>
      <c r="I2513" s="5" t="s">
        <v>10077</v>
      </c>
      <c r="J2513" s="5">
        <v>13692150601</v>
      </c>
      <c r="K2513" s="5" t="s">
        <v>27</v>
      </c>
      <c r="L2513" s="10">
        <v>44397</v>
      </c>
      <c r="M2513" s="5" t="s">
        <v>3693</v>
      </c>
      <c r="N2513" s="5" t="s">
        <v>30</v>
      </c>
      <c r="O2513" s="10"/>
      <c r="P2513" s="5"/>
      <c r="Q2513" s="5"/>
      <c r="R2513" s="5"/>
      <c r="S2513" s="5"/>
    </row>
    <row r="2514" customFormat="1" spans="1:19">
      <c r="A2514" s="5">
        <v>2511</v>
      </c>
      <c r="B2514" s="5" t="s">
        <v>10078</v>
      </c>
      <c r="C2514" s="5"/>
      <c r="D2514" s="5" t="s">
        <v>379</v>
      </c>
      <c r="E2514" s="5" t="s">
        <v>10079</v>
      </c>
      <c r="F2514" s="5" t="s">
        <v>24</v>
      </c>
      <c r="G2514" s="5">
        <v>17</v>
      </c>
      <c r="H2514" s="5" t="s">
        <v>10080</v>
      </c>
      <c r="I2514" s="5" t="s">
        <v>10081</v>
      </c>
      <c r="J2514" s="5">
        <v>13768182798</v>
      </c>
      <c r="K2514" s="5" t="s">
        <v>27</v>
      </c>
      <c r="L2514" s="10">
        <v>44396</v>
      </c>
      <c r="M2514" s="5"/>
      <c r="N2514" s="5"/>
      <c r="O2514" s="10"/>
      <c r="P2514" s="5"/>
      <c r="Q2514" s="5"/>
      <c r="R2514" s="5"/>
      <c r="S2514" s="5"/>
    </row>
    <row r="2515" customFormat="1" spans="1:19">
      <c r="A2515" s="5">
        <v>2512</v>
      </c>
      <c r="B2515" s="5" t="s">
        <v>10082</v>
      </c>
      <c r="C2515" s="5"/>
      <c r="D2515" s="5" t="s">
        <v>379</v>
      </c>
      <c r="E2515" s="5" t="s">
        <v>5666</v>
      </c>
      <c r="F2515" s="5" t="s">
        <v>143</v>
      </c>
      <c r="G2515" s="5">
        <v>17</v>
      </c>
      <c r="H2515" s="5" t="s">
        <v>17967</v>
      </c>
      <c r="I2515" s="5" t="s">
        <v>10083</v>
      </c>
      <c r="J2515" s="5">
        <v>18707784709</v>
      </c>
      <c r="K2515" s="5" t="s">
        <v>27</v>
      </c>
      <c r="L2515" s="10">
        <v>44395</v>
      </c>
      <c r="M2515" s="5"/>
      <c r="N2515" s="5"/>
      <c r="O2515" s="10"/>
      <c r="P2515" s="5"/>
      <c r="Q2515" s="5"/>
      <c r="R2515" s="5"/>
      <c r="S2515" s="5"/>
    </row>
    <row r="2516" customFormat="1" spans="1:19">
      <c r="A2516" s="5">
        <v>2513</v>
      </c>
      <c r="B2516" s="5" t="s">
        <v>10084</v>
      </c>
      <c r="C2516" s="5"/>
      <c r="D2516" s="5" t="s">
        <v>379</v>
      </c>
      <c r="E2516" s="5" t="s">
        <v>10085</v>
      </c>
      <c r="F2516" s="5" t="s">
        <v>24</v>
      </c>
      <c r="G2516" s="5">
        <v>19</v>
      </c>
      <c r="H2516" s="5" t="s">
        <v>10086</v>
      </c>
      <c r="I2516" s="5" t="s">
        <v>10087</v>
      </c>
      <c r="J2516" s="5">
        <v>17307781369</v>
      </c>
      <c r="K2516" s="5"/>
      <c r="L2516" s="10"/>
      <c r="M2516" s="5"/>
      <c r="N2516" s="5"/>
      <c r="O2516" s="10"/>
      <c r="P2516" s="5"/>
      <c r="Q2516" s="5"/>
      <c r="R2516" s="5"/>
      <c r="S2516" s="5"/>
    </row>
    <row r="2517" customFormat="1" spans="1:19">
      <c r="A2517" s="5">
        <v>2514</v>
      </c>
      <c r="B2517" s="5" t="s">
        <v>10089</v>
      </c>
      <c r="C2517" s="5"/>
      <c r="D2517" s="5" t="s">
        <v>379</v>
      </c>
      <c r="E2517" s="5" t="s">
        <v>10090</v>
      </c>
      <c r="F2517" s="5" t="s">
        <v>143</v>
      </c>
      <c r="G2517" s="5">
        <v>17</v>
      </c>
      <c r="H2517" s="5" t="s">
        <v>10091</v>
      </c>
      <c r="I2517" s="5" t="s">
        <v>10092</v>
      </c>
      <c r="J2517" s="5">
        <v>13517585465</v>
      </c>
      <c r="K2517" s="5" t="s">
        <v>27</v>
      </c>
      <c r="L2517" s="10">
        <v>44395</v>
      </c>
      <c r="M2517" s="5" t="s">
        <v>1352</v>
      </c>
      <c r="N2517" s="5" t="s">
        <v>30</v>
      </c>
      <c r="O2517" s="10"/>
      <c r="P2517" s="5"/>
      <c r="Q2517" s="5" t="s">
        <v>30</v>
      </c>
      <c r="R2517" s="5"/>
      <c r="S2517" s="5"/>
    </row>
    <row r="2518" customFormat="1" spans="1:19">
      <c r="A2518" s="5">
        <v>2515</v>
      </c>
      <c r="B2518" s="5" t="s">
        <v>10093</v>
      </c>
      <c r="C2518" s="5"/>
      <c r="D2518" s="5" t="s">
        <v>379</v>
      </c>
      <c r="E2518" s="5" t="s">
        <v>10094</v>
      </c>
      <c r="F2518" s="5" t="s">
        <v>143</v>
      </c>
      <c r="G2518" s="5">
        <v>18</v>
      </c>
      <c r="H2518" s="5" t="s">
        <v>19342</v>
      </c>
      <c r="I2518" s="5" t="s">
        <v>10095</v>
      </c>
      <c r="J2518" s="5" t="s">
        <v>10096</v>
      </c>
      <c r="K2518" s="5"/>
      <c r="L2518" s="10"/>
      <c r="M2518" s="5"/>
      <c r="N2518" s="5"/>
      <c r="O2518" s="10"/>
      <c r="P2518" s="5"/>
      <c r="Q2518" s="5"/>
      <c r="R2518" s="5"/>
      <c r="S2518" s="5"/>
    </row>
    <row r="2519" customFormat="1" spans="1:19">
      <c r="A2519" s="5">
        <v>2516</v>
      </c>
      <c r="B2519" s="5" t="s">
        <v>10097</v>
      </c>
      <c r="C2519" s="5"/>
      <c r="D2519" s="5" t="s">
        <v>379</v>
      </c>
      <c r="E2519" s="5" t="s">
        <v>10098</v>
      </c>
      <c r="F2519" s="5" t="s">
        <v>143</v>
      </c>
      <c r="G2519" s="5">
        <v>17</v>
      </c>
      <c r="H2519" s="5" t="s">
        <v>10099</v>
      </c>
      <c r="I2519" s="5" t="s">
        <v>10100</v>
      </c>
      <c r="J2519" s="5">
        <v>18378887235</v>
      </c>
      <c r="K2519" s="5" t="s">
        <v>27</v>
      </c>
      <c r="L2519" s="10">
        <v>44401</v>
      </c>
      <c r="M2519" s="5"/>
      <c r="N2519" s="5"/>
      <c r="O2519" s="10"/>
      <c r="P2519" s="5"/>
      <c r="Q2519" s="5"/>
      <c r="R2519" s="5"/>
      <c r="S2519" s="5"/>
    </row>
    <row r="2520" customFormat="1" spans="1:19">
      <c r="A2520" s="5">
        <v>2517</v>
      </c>
      <c r="B2520" s="5" t="s">
        <v>10101</v>
      </c>
      <c r="C2520" s="5"/>
      <c r="D2520" s="5" t="s">
        <v>379</v>
      </c>
      <c r="E2520" s="5" t="s">
        <v>10102</v>
      </c>
      <c r="F2520" s="5" t="s">
        <v>143</v>
      </c>
      <c r="G2520" s="5">
        <v>20</v>
      </c>
      <c r="H2520" s="5" t="s">
        <v>19343</v>
      </c>
      <c r="I2520" s="5" t="s">
        <v>10104</v>
      </c>
      <c r="J2520" s="5">
        <v>19127174937</v>
      </c>
      <c r="K2520" s="5"/>
      <c r="L2520" s="10"/>
      <c r="M2520" s="5"/>
      <c r="N2520" s="5"/>
      <c r="O2520" s="10"/>
      <c r="P2520" s="5"/>
      <c r="Q2520" s="5"/>
      <c r="R2520" s="5"/>
      <c r="S2520" s="5"/>
    </row>
    <row r="2521" customFormat="1" spans="1:19">
      <c r="A2521" s="5">
        <v>2518</v>
      </c>
      <c r="B2521" s="5" t="s">
        <v>10105</v>
      </c>
      <c r="C2521" s="5"/>
      <c r="D2521" s="5" t="s">
        <v>379</v>
      </c>
      <c r="E2521" s="5" t="s">
        <v>10106</v>
      </c>
      <c r="F2521" s="5" t="s">
        <v>143</v>
      </c>
      <c r="G2521" s="5">
        <v>16</v>
      </c>
      <c r="H2521" s="5" t="s">
        <v>17968</v>
      </c>
      <c r="I2521" s="5" t="s">
        <v>10107</v>
      </c>
      <c r="J2521" s="5">
        <v>13097985845</v>
      </c>
      <c r="K2521" s="5" t="s">
        <v>27</v>
      </c>
      <c r="L2521" s="10">
        <v>44395</v>
      </c>
      <c r="M2521" s="5"/>
      <c r="N2521" s="5"/>
      <c r="O2521" s="10"/>
      <c r="P2521" s="5"/>
      <c r="Q2521" s="5"/>
      <c r="R2521" s="5"/>
      <c r="S2521" s="5"/>
    </row>
    <row r="2522" customFormat="1" spans="1:19">
      <c r="A2522" s="5">
        <v>2519</v>
      </c>
      <c r="B2522" s="5" t="s">
        <v>10109</v>
      </c>
      <c r="C2522" s="5"/>
      <c r="D2522" s="5" t="s">
        <v>379</v>
      </c>
      <c r="E2522" s="5" t="s">
        <v>10110</v>
      </c>
      <c r="F2522" s="5" t="s">
        <v>24</v>
      </c>
      <c r="G2522" s="5">
        <v>17</v>
      </c>
      <c r="H2522" s="5" t="s">
        <v>10111</v>
      </c>
      <c r="I2522" s="5" t="s">
        <v>6416</v>
      </c>
      <c r="J2522" s="5">
        <v>13977891748</v>
      </c>
      <c r="K2522" s="5" t="s">
        <v>27</v>
      </c>
      <c r="L2522" s="10">
        <v>44397</v>
      </c>
      <c r="M2522" s="5"/>
      <c r="N2522" s="5"/>
      <c r="O2522" s="10"/>
      <c r="P2522" s="5"/>
      <c r="Q2522" s="5"/>
      <c r="R2522" s="5"/>
      <c r="S2522" s="5"/>
    </row>
    <row r="2523" customFormat="1" spans="1:19">
      <c r="A2523" s="5">
        <v>2520</v>
      </c>
      <c r="B2523" s="5" t="s">
        <v>10113</v>
      </c>
      <c r="C2523" s="5"/>
      <c r="D2523" s="5" t="s">
        <v>379</v>
      </c>
      <c r="E2523" s="5" t="s">
        <v>10114</v>
      </c>
      <c r="F2523" s="5" t="s">
        <v>143</v>
      </c>
      <c r="G2523" s="5">
        <v>19</v>
      </c>
      <c r="H2523" s="5" t="s">
        <v>10115</v>
      </c>
      <c r="I2523" s="5" t="s">
        <v>10116</v>
      </c>
      <c r="J2523" s="5">
        <v>18249919592</v>
      </c>
      <c r="K2523" s="5" t="s">
        <v>27</v>
      </c>
      <c r="L2523" s="10">
        <v>44331</v>
      </c>
      <c r="M2523" s="5"/>
      <c r="N2523" s="5" t="s">
        <v>27</v>
      </c>
      <c r="O2523" s="10">
        <v>44366</v>
      </c>
      <c r="P2523" s="5"/>
      <c r="Q2523" s="5"/>
      <c r="R2523" s="5"/>
      <c r="S2523" s="5"/>
    </row>
    <row r="2524" customFormat="1" spans="1:19">
      <c r="A2524" s="5">
        <v>2521</v>
      </c>
      <c r="B2524" s="5" t="s">
        <v>10117</v>
      </c>
      <c r="C2524" s="5"/>
      <c r="D2524" s="5" t="s">
        <v>379</v>
      </c>
      <c r="E2524" s="5" t="s">
        <v>10118</v>
      </c>
      <c r="F2524" s="5" t="s">
        <v>24</v>
      </c>
      <c r="G2524" s="5">
        <v>18</v>
      </c>
      <c r="H2524" s="5" t="s">
        <v>10119</v>
      </c>
      <c r="I2524" s="5" t="s">
        <v>10120</v>
      </c>
      <c r="J2524" s="5">
        <v>15296078904</v>
      </c>
      <c r="K2524" s="5" t="s">
        <v>27</v>
      </c>
      <c r="L2524" s="10">
        <v>44394</v>
      </c>
      <c r="M2524" s="5"/>
      <c r="N2524" s="5"/>
      <c r="O2524" s="10"/>
      <c r="P2524" s="5"/>
      <c r="Q2524" s="5"/>
      <c r="R2524" s="5"/>
      <c r="S2524" s="5"/>
    </row>
    <row r="2525" customFormat="1" spans="1:19">
      <c r="A2525" s="5">
        <v>2522</v>
      </c>
      <c r="B2525" s="5" t="s">
        <v>10121</v>
      </c>
      <c r="C2525" s="5"/>
      <c r="D2525" s="5" t="s">
        <v>379</v>
      </c>
      <c r="E2525" s="5" t="s">
        <v>10122</v>
      </c>
      <c r="F2525" s="5" t="s">
        <v>24</v>
      </c>
      <c r="G2525" s="5">
        <v>17</v>
      </c>
      <c r="H2525" s="5" t="s">
        <v>17681</v>
      </c>
      <c r="I2525" s="5" t="s">
        <v>10123</v>
      </c>
      <c r="J2525" s="5">
        <v>13768380134</v>
      </c>
      <c r="K2525" s="5" t="s">
        <v>27</v>
      </c>
      <c r="L2525" s="10">
        <v>44397</v>
      </c>
      <c r="M2525" s="5"/>
      <c r="N2525" s="5"/>
      <c r="O2525" s="10"/>
      <c r="P2525" s="5"/>
      <c r="Q2525" s="5"/>
      <c r="R2525" s="5"/>
      <c r="S2525" s="5"/>
    </row>
    <row r="2526" customFormat="1" spans="1:19">
      <c r="A2526" s="5">
        <v>2523</v>
      </c>
      <c r="B2526" s="5" t="s">
        <v>10124</v>
      </c>
      <c r="C2526" s="5"/>
      <c r="D2526" s="5" t="s">
        <v>379</v>
      </c>
      <c r="E2526" s="5" t="s">
        <v>10125</v>
      </c>
      <c r="F2526" s="5" t="s">
        <v>143</v>
      </c>
      <c r="G2526" s="5">
        <v>17</v>
      </c>
      <c r="H2526" s="5" t="s">
        <v>17618</v>
      </c>
      <c r="I2526" s="5" t="s">
        <v>10126</v>
      </c>
      <c r="J2526" s="5">
        <v>15078572813</v>
      </c>
      <c r="K2526" s="5" t="s">
        <v>27</v>
      </c>
      <c r="L2526" s="10">
        <v>44395</v>
      </c>
      <c r="M2526" s="5"/>
      <c r="N2526" s="5"/>
      <c r="O2526" s="10"/>
      <c r="P2526" s="5"/>
      <c r="Q2526" s="5"/>
      <c r="R2526" s="5"/>
      <c r="S2526" s="5"/>
    </row>
    <row r="2527" customFormat="1" spans="1:19">
      <c r="A2527" s="5">
        <v>2524</v>
      </c>
      <c r="B2527" s="5" t="s">
        <v>10127</v>
      </c>
      <c r="C2527" s="5"/>
      <c r="D2527" s="5" t="s">
        <v>379</v>
      </c>
      <c r="E2527" s="5" t="s">
        <v>10128</v>
      </c>
      <c r="F2527" s="5" t="s">
        <v>143</v>
      </c>
      <c r="G2527" s="5">
        <v>18</v>
      </c>
      <c r="H2527" s="5" t="s">
        <v>10129</v>
      </c>
      <c r="I2527" s="5" t="s">
        <v>10130</v>
      </c>
      <c r="J2527" s="5">
        <v>19976126918</v>
      </c>
      <c r="K2527" s="5"/>
      <c r="L2527" s="10"/>
      <c r="M2527" s="5"/>
      <c r="N2527" s="5"/>
      <c r="O2527" s="10"/>
      <c r="P2527" s="5"/>
      <c r="Q2527" s="5"/>
      <c r="R2527" s="5"/>
      <c r="S2527" s="5"/>
    </row>
    <row r="2528" customFormat="1" spans="1:19">
      <c r="A2528" s="5">
        <v>2525</v>
      </c>
      <c r="B2528" s="5" t="s">
        <v>10134</v>
      </c>
      <c r="C2528" s="5"/>
      <c r="D2528" s="5" t="s">
        <v>379</v>
      </c>
      <c r="E2528" s="5" t="s">
        <v>10135</v>
      </c>
      <c r="F2528" s="5" t="s">
        <v>143</v>
      </c>
      <c r="G2528" s="5">
        <v>17</v>
      </c>
      <c r="H2528" s="5" t="s">
        <v>37</v>
      </c>
      <c r="I2528" s="5" t="s">
        <v>10136</v>
      </c>
      <c r="J2528" s="5">
        <v>15289658987</v>
      </c>
      <c r="K2528" s="5" t="s">
        <v>27</v>
      </c>
      <c r="L2528" s="10">
        <v>44394</v>
      </c>
      <c r="M2528" s="5"/>
      <c r="N2528" s="5"/>
      <c r="O2528" s="10"/>
      <c r="P2528" s="5"/>
      <c r="Q2528" s="5"/>
      <c r="R2528" s="5"/>
      <c r="S2528" s="5"/>
    </row>
    <row r="2529" customFormat="1" spans="1:19">
      <c r="A2529" s="5">
        <v>2526</v>
      </c>
      <c r="B2529" s="5" t="s">
        <v>10137</v>
      </c>
      <c r="C2529" s="5"/>
      <c r="D2529" s="5" t="s">
        <v>379</v>
      </c>
      <c r="E2529" s="5" t="s">
        <v>10138</v>
      </c>
      <c r="F2529" s="5" t="s">
        <v>24</v>
      </c>
      <c r="G2529" s="5">
        <v>21</v>
      </c>
      <c r="H2529" s="5" t="s">
        <v>1271</v>
      </c>
      <c r="I2529" s="5" t="s">
        <v>1272</v>
      </c>
      <c r="J2529" s="5">
        <v>18174937658</v>
      </c>
      <c r="K2529" s="5"/>
      <c r="L2529" s="10"/>
      <c r="M2529" s="5"/>
      <c r="N2529" s="5"/>
      <c r="O2529" s="10"/>
      <c r="P2529" s="5"/>
      <c r="Q2529" s="5"/>
      <c r="R2529" s="5"/>
      <c r="S2529" s="5"/>
    </row>
    <row r="2530" customFormat="1" spans="1:19">
      <c r="A2530" s="5">
        <v>2527</v>
      </c>
      <c r="B2530" s="5" t="s">
        <v>10139</v>
      </c>
      <c r="C2530" s="5"/>
      <c r="D2530" s="5" t="s">
        <v>379</v>
      </c>
      <c r="E2530" s="5" t="s">
        <v>10140</v>
      </c>
      <c r="F2530" s="5" t="s">
        <v>24</v>
      </c>
      <c r="G2530" s="5">
        <v>18</v>
      </c>
      <c r="H2530" s="5" t="s">
        <v>10141</v>
      </c>
      <c r="I2530" s="5" t="s">
        <v>10142</v>
      </c>
      <c r="J2530" s="5">
        <v>13557088468</v>
      </c>
      <c r="K2530" s="5" t="s">
        <v>27</v>
      </c>
      <c r="L2530" s="10">
        <v>44331</v>
      </c>
      <c r="M2530" s="5"/>
      <c r="N2530" s="5" t="s">
        <v>27</v>
      </c>
      <c r="O2530" s="10">
        <v>44366</v>
      </c>
      <c r="P2530" s="5"/>
      <c r="Q2530" s="5"/>
      <c r="R2530" s="5"/>
      <c r="S2530" s="5"/>
    </row>
    <row r="2531" customFormat="1" spans="1:19">
      <c r="A2531" s="5">
        <v>2528</v>
      </c>
      <c r="B2531" s="5" t="s">
        <v>10143</v>
      </c>
      <c r="C2531" s="5"/>
      <c r="D2531" s="5" t="s">
        <v>379</v>
      </c>
      <c r="E2531" s="5" t="s">
        <v>10144</v>
      </c>
      <c r="F2531" s="5" t="s">
        <v>143</v>
      </c>
      <c r="G2531" s="5">
        <v>17</v>
      </c>
      <c r="H2531" s="5" t="s">
        <v>17969</v>
      </c>
      <c r="I2531" s="5" t="s">
        <v>1156</v>
      </c>
      <c r="J2531" s="5">
        <v>15078553148</v>
      </c>
      <c r="K2531" s="5" t="s">
        <v>27</v>
      </c>
      <c r="L2531" s="10">
        <v>44404</v>
      </c>
      <c r="M2531" s="5"/>
      <c r="N2531" s="5"/>
      <c r="O2531" s="10"/>
      <c r="P2531" s="5"/>
      <c r="Q2531" s="5"/>
      <c r="R2531" s="5"/>
      <c r="S2531" s="5"/>
    </row>
    <row r="2532" customFormat="1" spans="1:19">
      <c r="A2532" s="5">
        <v>2529</v>
      </c>
      <c r="B2532" s="5" t="s">
        <v>10147</v>
      </c>
      <c r="C2532" s="5"/>
      <c r="D2532" s="5" t="s">
        <v>379</v>
      </c>
      <c r="E2532" s="5" t="s">
        <v>10148</v>
      </c>
      <c r="F2532" s="5" t="s">
        <v>24</v>
      </c>
      <c r="G2532" s="5">
        <v>17</v>
      </c>
      <c r="H2532" s="5" t="s">
        <v>10149</v>
      </c>
      <c r="I2532" s="5" t="s">
        <v>10150</v>
      </c>
      <c r="J2532" s="5">
        <v>13652472182</v>
      </c>
      <c r="K2532" s="5" t="s">
        <v>27</v>
      </c>
      <c r="L2532" s="10">
        <v>44416</v>
      </c>
      <c r="M2532" s="5" t="s">
        <v>3693</v>
      </c>
      <c r="N2532" s="5" t="s">
        <v>30</v>
      </c>
      <c r="O2532" s="10"/>
      <c r="P2532" s="5"/>
      <c r="Q2532" s="5" t="s">
        <v>30</v>
      </c>
      <c r="R2532" s="5"/>
      <c r="S2532" s="5"/>
    </row>
    <row r="2533" customFormat="1" spans="1:19">
      <c r="A2533" s="5">
        <v>2530</v>
      </c>
      <c r="B2533" s="5" t="s">
        <v>10151</v>
      </c>
      <c r="C2533" s="5"/>
      <c r="D2533" s="5" t="s">
        <v>379</v>
      </c>
      <c r="E2533" s="5" t="s">
        <v>10152</v>
      </c>
      <c r="F2533" s="5" t="s">
        <v>143</v>
      </c>
      <c r="G2533" s="5">
        <v>18</v>
      </c>
      <c r="H2533" s="5" t="s">
        <v>1191</v>
      </c>
      <c r="I2533" s="5" t="s">
        <v>10153</v>
      </c>
      <c r="J2533" s="5">
        <v>13367588806</v>
      </c>
      <c r="K2533" s="5" t="s">
        <v>27</v>
      </c>
      <c r="L2533" s="10">
        <v>44331</v>
      </c>
      <c r="M2533" s="5"/>
      <c r="N2533" s="5" t="s">
        <v>27</v>
      </c>
      <c r="O2533" s="10">
        <v>44366</v>
      </c>
      <c r="P2533" s="5"/>
      <c r="Q2533" s="5"/>
      <c r="R2533" s="5"/>
      <c r="S2533" s="5"/>
    </row>
    <row r="2534" customFormat="1" spans="1:19">
      <c r="A2534" s="5">
        <v>2531</v>
      </c>
      <c r="B2534" s="5" t="s">
        <v>10154</v>
      </c>
      <c r="C2534" s="5"/>
      <c r="D2534" s="5" t="s">
        <v>379</v>
      </c>
      <c r="E2534" s="5" t="s">
        <v>10155</v>
      </c>
      <c r="F2534" s="5" t="s">
        <v>24</v>
      </c>
      <c r="G2534" s="5">
        <v>17</v>
      </c>
      <c r="H2534" s="5" t="s">
        <v>17970</v>
      </c>
      <c r="I2534" s="5" t="s">
        <v>10157</v>
      </c>
      <c r="J2534" s="5" t="s">
        <v>10158</v>
      </c>
      <c r="K2534" s="5" t="s">
        <v>27</v>
      </c>
      <c r="L2534" s="10">
        <v>44395</v>
      </c>
      <c r="M2534" s="5" t="s">
        <v>28</v>
      </c>
      <c r="N2534" s="5" t="s">
        <v>30</v>
      </c>
      <c r="O2534" s="10"/>
      <c r="P2534" s="5"/>
      <c r="Q2534" s="5"/>
      <c r="R2534" s="5" t="s">
        <v>10159</v>
      </c>
      <c r="S2534" s="5"/>
    </row>
    <row r="2535" customFormat="1" spans="1:19">
      <c r="A2535" s="5">
        <v>2532</v>
      </c>
      <c r="B2535" s="5" t="s">
        <v>10160</v>
      </c>
      <c r="C2535" s="5"/>
      <c r="D2535" s="5" t="s">
        <v>379</v>
      </c>
      <c r="E2535" s="5" t="s">
        <v>10161</v>
      </c>
      <c r="F2535" s="5" t="s">
        <v>24</v>
      </c>
      <c r="G2535" s="5">
        <v>17</v>
      </c>
      <c r="H2535" s="5" t="s">
        <v>17971</v>
      </c>
      <c r="I2535" s="5" t="s">
        <v>10163</v>
      </c>
      <c r="J2535" s="5">
        <v>15277892088</v>
      </c>
      <c r="K2535" s="5" t="s">
        <v>27</v>
      </c>
      <c r="L2535" s="10">
        <v>44396</v>
      </c>
      <c r="M2535" s="5"/>
      <c r="N2535" s="5"/>
      <c r="O2535" s="10"/>
      <c r="P2535" s="5"/>
      <c r="Q2535" s="5"/>
      <c r="R2535" s="5"/>
      <c r="S2535" s="5"/>
    </row>
    <row r="2536" customFormat="1" spans="1:19">
      <c r="A2536" s="5">
        <v>2533</v>
      </c>
      <c r="B2536" s="5" t="s">
        <v>10164</v>
      </c>
      <c r="C2536" s="5"/>
      <c r="D2536" s="5" t="s">
        <v>379</v>
      </c>
      <c r="E2536" s="5" t="s">
        <v>10165</v>
      </c>
      <c r="F2536" s="5" t="s">
        <v>143</v>
      </c>
      <c r="G2536" s="5">
        <v>17</v>
      </c>
      <c r="H2536" s="5" t="s">
        <v>1452</v>
      </c>
      <c r="I2536" s="5" t="s">
        <v>10166</v>
      </c>
      <c r="J2536" s="5">
        <v>18977894020</v>
      </c>
      <c r="K2536" s="5" t="s">
        <v>27</v>
      </c>
      <c r="L2536" s="10">
        <v>44395</v>
      </c>
      <c r="M2536" s="5"/>
      <c r="N2536" s="5"/>
      <c r="O2536" s="10"/>
      <c r="P2536" s="5"/>
      <c r="Q2536" s="5"/>
      <c r="R2536" s="5"/>
      <c r="S2536" s="5"/>
    </row>
    <row r="2537" customFormat="1" spans="1:19">
      <c r="A2537" s="5">
        <v>2534</v>
      </c>
      <c r="B2537" s="5" t="s">
        <v>10167</v>
      </c>
      <c r="C2537" s="5"/>
      <c r="D2537" s="5" t="s">
        <v>379</v>
      </c>
      <c r="E2537" s="5" t="s">
        <v>10168</v>
      </c>
      <c r="F2537" s="5" t="s">
        <v>143</v>
      </c>
      <c r="G2537" s="5">
        <v>19</v>
      </c>
      <c r="H2537" s="5" t="s">
        <v>10169</v>
      </c>
      <c r="I2537" s="5" t="s">
        <v>10170</v>
      </c>
      <c r="J2537" s="5">
        <v>13902421358</v>
      </c>
      <c r="K2537" s="5"/>
      <c r="L2537" s="10"/>
      <c r="M2537" s="5"/>
      <c r="N2537" s="5"/>
      <c r="O2537" s="10"/>
      <c r="P2537" s="5"/>
      <c r="Q2537" s="5"/>
      <c r="R2537" s="5"/>
      <c r="S2537" s="5"/>
    </row>
    <row r="2538" customFormat="1" spans="1:19">
      <c r="A2538" s="5">
        <v>2535</v>
      </c>
      <c r="B2538" s="5" t="s">
        <v>10171</v>
      </c>
      <c r="C2538" s="5"/>
      <c r="D2538" s="5" t="s">
        <v>379</v>
      </c>
      <c r="E2538" s="5" t="s">
        <v>10172</v>
      </c>
      <c r="F2538" s="5" t="s">
        <v>143</v>
      </c>
      <c r="G2538" s="5">
        <v>17</v>
      </c>
      <c r="H2538" s="5" t="s">
        <v>22663</v>
      </c>
      <c r="I2538" s="5" t="s">
        <v>10174</v>
      </c>
      <c r="J2538" s="5">
        <v>13877817824</v>
      </c>
      <c r="K2538" s="5" t="s">
        <v>27</v>
      </c>
      <c r="L2538" s="10">
        <v>44366</v>
      </c>
      <c r="M2538" s="5"/>
      <c r="N2538" s="5"/>
      <c r="O2538" s="10"/>
      <c r="P2538" s="5"/>
      <c r="Q2538" s="5"/>
      <c r="R2538" s="5"/>
      <c r="S2538" s="5"/>
    </row>
    <row r="2539" customFormat="1" spans="1:19">
      <c r="A2539" s="5">
        <v>2536</v>
      </c>
      <c r="B2539" s="5" t="s">
        <v>10176</v>
      </c>
      <c r="C2539" s="5"/>
      <c r="D2539" s="5" t="s">
        <v>379</v>
      </c>
      <c r="E2539" s="5" t="s">
        <v>10177</v>
      </c>
      <c r="F2539" s="5" t="s">
        <v>143</v>
      </c>
      <c r="G2539" s="5">
        <v>16</v>
      </c>
      <c r="H2539" s="5" t="s">
        <v>7704</v>
      </c>
      <c r="I2539" s="5" t="s">
        <v>10178</v>
      </c>
      <c r="J2539" s="5" t="s">
        <v>10179</v>
      </c>
      <c r="K2539" s="5" t="s">
        <v>27</v>
      </c>
      <c r="L2539" s="10">
        <v>44395</v>
      </c>
      <c r="M2539" s="5" t="s">
        <v>2747</v>
      </c>
      <c r="N2539" s="5" t="s">
        <v>30</v>
      </c>
      <c r="O2539" s="10"/>
      <c r="P2539" s="5"/>
      <c r="Q2539" s="5"/>
      <c r="R2539" s="5"/>
      <c r="S2539" s="5"/>
    </row>
    <row r="2540" customFormat="1" spans="1:19">
      <c r="A2540" s="5">
        <v>2537</v>
      </c>
      <c r="B2540" s="5" t="s">
        <v>10180</v>
      </c>
      <c r="C2540" s="5"/>
      <c r="D2540" s="5" t="s">
        <v>379</v>
      </c>
      <c r="E2540" s="5" t="s">
        <v>1645</v>
      </c>
      <c r="F2540" s="5" t="s">
        <v>24</v>
      </c>
      <c r="G2540" s="5">
        <v>18</v>
      </c>
      <c r="H2540" s="5" t="s">
        <v>19345</v>
      </c>
      <c r="I2540" s="5" t="s">
        <v>10182</v>
      </c>
      <c r="J2540" s="5" t="s">
        <v>10183</v>
      </c>
      <c r="K2540" s="5"/>
      <c r="L2540" s="10"/>
      <c r="M2540" s="5"/>
      <c r="N2540" s="5"/>
      <c r="O2540" s="10"/>
      <c r="P2540" s="5"/>
      <c r="Q2540" s="5"/>
      <c r="R2540" s="5"/>
      <c r="S2540" s="5"/>
    </row>
    <row r="2541" customFormat="1" spans="1:19">
      <c r="A2541" s="5">
        <v>2538</v>
      </c>
      <c r="B2541" s="5" t="s">
        <v>10184</v>
      </c>
      <c r="C2541" s="5"/>
      <c r="D2541" s="5" t="s">
        <v>379</v>
      </c>
      <c r="E2541" s="5" t="s">
        <v>1151</v>
      </c>
      <c r="F2541" s="5" t="s">
        <v>143</v>
      </c>
      <c r="G2541" s="5">
        <v>16</v>
      </c>
      <c r="H2541" s="5" t="s">
        <v>17972</v>
      </c>
      <c r="I2541" s="5" t="s">
        <v>10186</v>
      </c>
      <c r="J2541" s="5">
        <v>13724108208</v>
      </c>
      <c r="K2541" s="5"/>
      <c r="L2541" s="10"/>
      <c r="M2541" s="5"/>
      <c r="N2541" s="5"/>
      <c r="O2541" s="10"/>
      <c r="P2541" s="5"/>
      <c r="Q2541" s="5"/>
      <c r="R2541" s="5"/>
      <c r="S2541" s="5"/>
    </row>
    <row r="2542" customFormat="1" spans="1:19">
      <c r="A2542" s="5">
        <v>2539</v>
      </c>
      <c r="B2542" s="5" t="s">
        <v>10188</v>
      </c>
      <c r="C2542" s="5"/>
      <c r="D2542" s="5" t="s">
        <v>379</v>
      </c>
      <c r="E2542" s="5" t="s">
        <v>10189</v>
      </c>
      <c r="F2542" s="5" t="s">
        <v>24</v>
      </c>
      <c r="G2542" s="5">
        <v>18</v>
      </c>
      <c r="H2542" s="5" t="s">
        <v>5462</v>
      </c>
      <c r="I2542" s="5" t="s">
        <v>10190</v>
      </c>
      <c r="J2542" s="5">
        <v>13878153242</v>
      </c>
      <c r="K2542" s="5"/>
      <c r="L2542" s="10"/>
      <c r="M2542" s="5"/>
      <c r="N2542" s="5"/>
      <c r="O2542" s="10"/>
      <c r="P2542" s="5"/>
      <c r="Q2542" s="5"/>
      <c r="R2542" s="5"/>
      <c r="S2542" s="5"/>
    </row>
    <row r="2543" customFormat="1" spans="1:19">
      <c r="A2543" s="5">
        <v>2540</v>
      </c>
      <c r="B2543" s="5" t="s">
        <v>10192</v>
      </c>
      <c r="C2543" s="5"/>
      <c r="D2543" s="5" t="s">
        <v>379</v>
      </c>
      <c r="E2543" s="5" t="s">
        <v>10193</v>
      </c>
      <c r="F2543" s="5" t="s">
        <v>143</v>
      </c>
      <c r="G2543" s="5">
        <v>17</v>
      </c>
      <c r="H2543" s="5" t="s">
        <v>10194</v>
      </c>
      <c r="I2543" s="5" t="s">
        <v>10195</v>
      </c>
      <c r="J2543" s="5">
        <v>15078593608</v>
      </c>
      <c r="K2543" s="5" t="s">
        <v>27</v>
      </c>
      <c r="L2543" s="10">
        <v>44399</v>
      </c>
      <c r="M2543" s="5"/>
      <c r="N2543" s="5" t="s">
        <v>27</v>
      </c>
      <c r="O2543" s="10">
        <v>44366</v>
      </c>
      <c r="P2543" s="5"/>
      <c r="Q2543" s="5"/>
      <c r="R2543" s="5"/>
      <c r="S2543" s="5"/>
    </row>
    <row r="2544" customFormat="1" spans="1:19">
      <c r="A2544" s="5">
        <v>2541</v>
      </c>
      <c r="B2544" s="5" t="s">
        <v>10197</v>
      </c>
      <c r="C2544" s="5"/>
      <c r="D2544" s="5" t="s">
        <v>379</v>
      </c>
      <c r="E2544" s="5" t="s">
        <v>10198</v>
      </c>
      <c r="F2544" s="5" t="s">
        <v>24</v>
      </c>
      <c r="G2544" s="5">
        <v>17</v>
      </c>
      <c r="H2544" s="5" t="s">
        <v>17974</v>
      </c>
      <c r="I2544" s="5" t="s">
        <v>10200</v>
      </c>
      <c r="J2544" s="5">
        <v>19977884202</v>
      </c>
      <c r="K2544" s="5" t="s">
        <v>27</v>
      </c>
      <c r="L2544" s="10">
        <v>44406</v>
      </c>
      <c r="M2544" s="5"/>
      <c r="N2544" s="5"/>
      <c r="O2544" s="10"/>
      <c r="P2544" s="5"/>
      <c r="Q2544" s="5"/>
      <c r="R2544" s="5"/>
      <c r="S2544" s="5"/>
    </row>
    <row r="2545" customFormat="1" spans="1:19">
      <c r="A2545" s="5">
        <v>2542</v>
      </c>
      <c r="B2545" s="5" t="s">
        <v>10201</v>
      </c>
      <c r="C2545" s="5"/>
      <c r="D2545" s="5" t="s">
        <v>379</v>
      </c>
      <c r="E2545" s="5" t="s">
        <v>10202</v>
      </c>
      <c r="F2545" s="5" t="s">
        <v>24</v>
      </c>
      <c r="G2545" s="5">
        <v>17</v>
      </c>
      <c r="H2545" s="5" t="s">
        <v>17717</v>
      </c>
      <c r="I2545" s="5" t="s">
        <v>10203</v>
      </c>
      <c r="J2545" s="5" t="s">
        <v>10204</v>
      </c>
      <c r="K2545" s="5" t="s">
        <v>27</v>
      </c>
      <c r="L2545" s="10">
        <v>44396</v>
      </c>
      <c r="M2545" s="5"/>
      <c r="N2545" s="5"/>
      <c r="O2545" s="10"/>
      <c r="P2545" s="5"/>
      <c r="Q2545" s="5"/>
      <c r="R2545" s="5"/>
      <c r="S2545" s="5"/>
    </row>
    <row r="2546" customFormat="1" spans="1:19">
      <c r="A2546" s="5">
        <v>2543</v>
      </c>
      <c r="B2546" s="5" t="s">
        <v>10205</v>
      </c>
      <c r="C2546" s="5"/>
      <c r="D2546" s="5" t="s">
        <v>379</v>
      </c>
      <c r="E2546" s="5" t="s">
        <v>10206</v>
      </c>
      <c r="F2546" s="5" t="s">
        <v>143</v>
      </c>
      <c r="G2546" s="5">
        <v>17</v>
      </c>
      <c r="H2546" s="5" t="s">
        <v>10207</v>
      </c>
      <c r="I2546" s="5" t="s">
        <v>10208</v>
      </c>
      <c r="J2546" s="5" t="s">
        <v>10209</v>
      </c>
      <c r="K2546" s="5" t="s">
        <v>27</v>
      </c>
      <c r="L2546" s="10">
        <v>44394</v>
      </c>
      <c r="M2546" s="5" t="s">
        <v>2172</v>
      </c>
      <c r="N2546" s="5" t="s">
        <v>30</v>
      </c>
      <c r="O2546" s="10"/>
      <c r="P2546" s="5"/>
      <c r="Q2546" s="5"/>
      <c r="R2546" s="5" t="s">
        <v>10159</v>
      </c>
      <c r="S2546" s="5"/>
    </row>
    <row r="2547" customFormat="1" spans="1:19">
      <c r="A2547" s="5">
        <v>2544</v>
      </c>
      <c r="B2547" s="5" t="s">
        <v>10210</v>
      </c>
      <c r="C2547" s="5"/>
      <c r="D2547" s="5" t="s">
        <v>379</v>
      </c>
      <c r="E2547" s="5" t="s">
        <v>10211</v>
      </c>
      <c r="F2547" s="5" t="s">
        <v>24</v>
      </c>
      <c r="G2547" s="5">
        <v>20</v>
      </c>
      <c r="H2547" s="5" t="s">
        <v>19346</v>
      </c>
      <c r="I2547" s="5" t="s">
        <v>9412</v>
      </c>
      <c r="J2547" s="5">
        <v>17744951350</v>
      </c>
      <c r="K2547" s="5" t="s">
        <v>27</v>
      </c>
      <c r="L2547" s="10">
        <v>44331</v>
      </c>
      <c r="M2547" s="5" t="s">
        <v>3785</v>
      </c>
      <c r="N2547" s="5" t="s">
        <v>27</v>
      </c>
      <c r="O2547" s="10">
        <v>44366</v>
      </c>
      <c r="P2547" s="5" t="s">
        <v>2172</v>
      </c>
      <c r="Q2547" s="5"/>
      <c r="R2547" s="5"/>
      <c r="S2547" s="5"/>
    </row>
    <row r="2548" customFormat="1" spans="1:19">
      <c r="A2548" s="5">
        <v>2545</v>
      </c>
      <c r="B2548" s="5" t="s">
        <v>10212</v>
      </c>
      <c r="C2548" s="5"/>
      <c r="D2548" s="5" t="s">
        <v>379</v>
      </c>
      <c r="E2548" s="5" t="s">
        <v>10213</v>
      </c>
      <c r="F2548" s="5" t="s">
        <v>24</v>
      </c>
      <c r="G2548" s="5">
        <v>17</v>
      </c>
      <c r="H2548" s="5" t="s">
        <v>17727</v>
      </c>
      <c r="I2548" s="5" t="s">
        <v>10214</v>
      </c>
      <c r="J2548" s="5">
        <v>15717787579</v>
      </c>
      <c r="K2548" s="5" t="s">
        <v>30</v>
      </c>
      <c r="L2548" s="10"/>
      <c r="M2548" s="5"/>
      <c r="N2548" s="5"/>
      <c r="O2548" s="10"/>
      <c r="P2548" s="5"/>
      <c r="Q2548" s="5"/>
      <c r="R2548" s="5"/>
      <c r="S2548" s="5"/>
    </row>
    <row r="2549" customFormat="1" spans="1:19">
      <c r="A2549" s="5">
        <v>2546</v>
      </c>
      <c r="B2549" s="5" t="s">
        <v>10216</v>
      </c>
      <c r="C2549" s="5"/>
      <c r="D2549" s="5" t="s">
        <v>379</v>
      </c>
      <c r="E2549" s="5" t="s">
        <v>10217</v>
      </c>
      <c r="F2549" s="5" t="s">
        <v>143</v>
      </c>
      <c r="G2549" s="5">
        <v>16</v>
      </c>
      <c r="H2549" s="5" t="s">
        <v>1286</v>
      </c>
      <c r="I2549" s="5" t="s">
        <v>10218</v>
      </c>
      <c r="J2549" s="5">
        <v>13788283494</v>
      </c>
      <c r="K2549" s="5" t="s">
        <v>27</v>
      </c>
      <c r="L2549" s="10">
        <v>44399</v>
      </c>
      <c r="M2549" s="5"/>
      <c r="N2549" s="5"/>
      <c r="O2549" s="10"/>
      <c r="P2549" s="5"/>
      <c r="Q2549" s="5"/>
      <c r="R2549" s="5"/>
      <c r="S2549" s="5"/>
    </row>
    <row r="2550" customFormat="1" spans="1:19">
      <c r="A2550" s="5">
        <v>2547</v>
      </c>
      <c r="B2550" s="5" t="s">
        <v>10220</v>
      </c>
      <c r="C2550" s="5"/>
      <c r="D2550" s="5" t="s">
        <v>379</v>
      </c>
      <c r="E2550" s="5" t="s">
        <v>10221</v>
      </c>
      <c r="F2550" s="5" t="s">
        <v>143</v>
      </c>
      <c r="G2550" s="5">
        <v>18</v>
      </c>
      <c r="H2550" s="5" t="s">
        <v>10222</v>
      </c>
      <c r="I2550" s="5" t="s">
        <v>10223</v>
      </c>
      <c r="J2550" s="5">
        <v>17754598818</v>
      </c>
      <c r="K2550" s="5"/>
      <c r="L2550" s="10"/>
      <c r="M2550" s="5"/>
      <c r="N2550" s="5"/>
      <c r="O2550" s="10"/>
      <c r="P2550" s="5"/>
      <c r="Q2550" s="5"/>
      <c r="R2550" s="5"/>
      <c r="S2550" s="5"/>
    </row>
    <row r="2551" customFormat="1" spans="1:19">
      <c r="A2551" s="5">
        <v>2548</v>
      </c>
      <c r="B2551" s="5" t="s">
        <v>10224</v>
      </c>
      <c r="C2551" s="5"/>
      <c r="D2551" s="5" t="s">
        <v>379</v>
      </c>
      <c r="E2551" s="5" t="s">
        <v>10225</v>
      </c>
      <c r="F2551" s="5" t="s">
        <v>24</v>
      </c>
      <c r="G2551" s="5">
        <v>18</v>
      </c>
      <c r="H2551" s="5" t="s">
        <v>10226</v>
      </c>
      <c r="I2551" s="5" t="s">
        <v>10227</v>
      </c>
      <c r="J2551" s="5">
        <v>13557886670</v>
      </c>
      <c r="K2551" s="5"/>
      <c r="L2551" s="10"/>
      <c r="M2551" s="5"/>
      <c r="N2551" s="5"/>
      <c r="O2551" s="10"/>
      <c r="P2551" s="5"/>
      <c r="Q2551" s="5"/>
      <c r="R2551" s="5"/>
      <c r="S2551" s="5"/>
    </row>
    <row r="2552" customFormat="1" spans="1:19">
      <c r="A2552" s="5">
        <v>2549</v>
      </c>
      <c r="B2552" s="5" t="s">
        <v>10229</v>
      </c>
      <c r="C2552" s="5"/>
      <c r="D2552" s="5" t="s">
        <v>379</v>
      </c>
      <c r="E2552" s="5" t="s">
        <v>10230</v>
      </c>
      <c r="F2552" s="5" t="s">
        <v>143</v>
      </c>
      <c r="G2552" s="5">
        <v>17</v>
      </c>
      <c r="H2552" s="5" t="s">
        <v>17615</v>
      </c>
      <c r="I2552" s="5" t="s">
        <v>10231</v>
      </c>
      <c r="J2552" s="5">
        <v>18407782800</v>
      </c>
      <c r="K2552" s="5" t="s">
        <v>27</v>
      </c>
      <c r="L2552" s="10">
        <v>44394</v>
      </c>
      <c r="M2552" s="5" t="s">
        <v>2172</v>
      </c>
      <c r="N2552" s="5" t="s">
        <v>30</v>
      </c>
      <c r="O2552" s="10"/>
      <c r="P2552" s="5"/>
      <c r="Q2552" s="5"/>
      <c r="R2552" s="5"/>
      <c r="S2552" s="5"/>
    </row>
    <row r="2553" customFormat="1" spans="1:19">
      <c r="A2553" s="5">
        <v>2550</v>
      </c>
      <c r="B2553" s="5" t="s">
        <v>10232</v>
      </c>
      <c r="C2553" s="5"/>
      <c r="D2553" s="5" t="s">
        <v>384</v>
      </c>
      <c r="E2553" s="5" t="s">
        <v>10233</v>
      </c>
      <c r="F2553" s="5" t="s">
        <v>143</v>
      </c>
      <c r="G2553" s="5">
        <v>17</v>
      </c>
      <c r="H2553" s="5" t="s">
        <v>10234</v>
      </c>
      <c r="I2553" s="5" t="s">
        <v>5046</v>
      </c>
      <c r="J2553" s="5">
        <v>15219797691</v>
      </c>
      <c r="K2553" s="5" t="s">
        <v>27</v>
      </c>
      <c r="L2553" s="10">
        <v>44395</v>
      </c>
      <c r="M2553" s="5" t="s">
        <v>2172</v>
      </c>
      <c r="N2553" s="5" t="s">
        <v>30</v>
      </c>
      <c r="O2553" s="10"/>
      <c r="P2553" s="5"/>
      <c r="Q2553" s="5"/>
      <c r="R2553" s="5" t="s">
        <v>10235</v>
      </c>
      <c r="S2553" s="5"/>
    </row>
    <row r="2554" customFormat="1" spans="1:19">
      <c r="A2554" s="5">
        <v>2551</v>
      </c>
      <c r="B2554" s="5" t="s">
        <v>10236</v>
      </c>
      <c r="C2554" s="5"/>
      <c r="D2554" s="5" t="s">
        <v>384</v>
      </c>
      <c r="E2554" s="5" t="s">
        <v>10237</v>
      </c>
      <c r="F2554" s="5" t="s">
        <v>143</v>
      </c>
      <c r="G2554" s="5">
        <v>15</v>
      </c>
      <c r="H2554" s="5" t="s">
        <v>17977</v>
      </c>
      <c r="I2554" s="5" t="s">
        <v>10239</v>
      </c>
      <c r="J2554" s="5">
        <v>15777849837</v>
      </c>
      <c r="K2554" s="5" t="s">
        <v>27</v>
      </c>
      <c r="L2554" s="10">
        <v>44395</v>
      </c>
      <c r="M2554" s="5" t="s">
        <v>2172</v>
      </c>
      <c r="N2554" s="5" t="s">
        <v>30</v>
      </c>
      <c r="O2554" s="10"/>
      <c r="P2554" s="5"/>
      <c r="Q2554" s="5"/>
      <c r="R2554" s="5"/>
      <c r="S2554" s="5"/>
    </row>
    <row r="2555" customFormat="1" spans="1:19">
      <c r="A2555" s="5">
        <v>2552</v>
      </c>
      <c r="B2555" s="5" t="s">
        <v>10240</v>
      </c>
      <c r="C2555" s="5"/>
      <c r="D2555" s="5" t="s">
        <v>384</v>
      </c>
      <c r="E2555" s="5" t="s">
        <v>10241</v>
      </c>
      <c r="F2555" s="5" t="s">
        <v>143</v>
      </c>
      <c r="G2555" s="5">
        <v>18</v>
      </c>
      <c r="H2555" s="5" t="s">
        <v>7908</v>
      </c>
      <c r="I2555" s="5" t="s">
        <v>10242</v>
      </c>
      <c r="J2555" s="5">
        <v>19127177086</v>
      </c>
      <c r="K2555" s="5" t="s">
        <v>27</v>
      </c>
      <c r="L2555" s="10">
        <v>44331</v>
      </c>
      <c r="M2555" s="5" t="s">
        <v>28</v>
      </c>
      <c r="N2555" s="5" t="s">
        <v>27</v>
      </c>
      <c r="O2555" s="10">
        <v>44366</v>
      </c>
      <c r="P2555" s="5" t="s">
        <v>28</v>
      </c>
      <c r="Q2555" s="5"/>
      <c r="R2555" s="5"/>
      <c r="S2555" s="5"/>
    </row>
    <row r="2556" customFormat="1" spans="1:19">
      <c r="A2556" s="5">
        <v>2553</v>
      </c>
      <c r="B2556" s="5" t="s">
        <v>10243</v>
      </c>
      <c r="C2556" s="5"/>
      <c r="D2556" s="5" t="s">
        <v>384</v>
      </c>
      <c r="E2556" s="5" t="s">
        <v>10244</v>
      </c>
      <c r="F2556" s="5" t="s">
        <v>143</v>
      </c>
      <c r="G2556" s="5">
        <v>20</v>
      </c>
      <c r="H2556" s="5" t="s">
        <v>19347</v>
      </c>
      <c r="I2556" s="5" t="s">
        <v>10246</v>
      </c>
      <c r="J2556" s="5">
        <v>19127013145</v>
      </c>
      <c r="K2556" s="5" t="s">
        <v>27</v>
      </c>
      <c r="L2556" s="10">
        <v>44331</v>
      </c>
      <c r="M2556" s="5" t="s">
        <v>28</v>
      </c>
      <c r="N2556" s="5" t="s">
        <v>27</v>
      </c>
      <c r="O2556" s="10">
        <v>44366</v>
      </c>
      <c r="P2556" s="5" t="s">
        <v>28</v>
      </c>
      <c r="Q2556" s="5"/>
      <c r="R2556" s="5"/>
      <c r="S2556" s="5"/>
    </row>
    <row r="2557" customFormat="1" spans="1:19">
      <c r="A2557" s="5">
        <v>2554</v>
      </c>
      <c r="B2557" s="5" t="s">
        <v>10247</v>
      </c>
      <c r="C2557" s="5"/>
      <c r="D2557" s="5" t="s">
        <v>384</v>
      </c>
      <c r="E2557" s="5" t="s">
        <v>277</v>
      </c>
      <c r="F2557" s="5" t="s">
        <v>143</v>
      </c>
      <c r="G2557" s="5">
        <v>17</v>
      </c>
      <c r="H2557" s="5" t="s">
        <v>17978</v>
      </c>
      <c r="I2557" s="5" t="s">
        <v>10248</v>
      </c>
      <c r="J2557" s="5">
        <v>13769731350</v>
      </c>
      <c r="K2557" s="5" t="s">
        <v>27</v>
      </c>
      <c r="L2557" s="10">
        <v>44395</v>
      </c>
      <c r="M2557" s="5" t="s">
        <v>10249</v>
      </c>
      <c r="N2557" s="5" t="s">
        <v>27</v>
      </c>
      <c r="O2557" s="10">
        <v>44419</v>
      </c>
      <c r="P2557" s="5" t="s">
        <v>10250</v>
      </c>
      <c r="Q2557" s="5"/>
      <c r="R2557" s="5"/>
      <c r="S2557" s="5"/>
    </row>
    <row r="2558" customFormat="1" spans="1:19">
      <c r="A2558" s="5">
        <v>2555</v>
      </c>
      <c r="B2558" s="5" t="s">
        <v>10251</v>
      </c>
      <c r="C2558" s="5"/>
      <c r="D2558" s="5" t="s">
        <v>384</v>
      </c>
      <c r="E2558" s="5" t="s">
        <v>10252</v>
      </c>
      <c r="F2558" s="5" t="s">
        <v>143</v>
      </c>
      <c r="G2558" s="5">
        <v>17</v>
      </c>
      <c r="H2558" s="5" t="s">
        <v>17979</v>
      </c>
      <c r="I2558" s="5" t="s">
        <v>10254</v>
      </c>
      <c r="J2558" s="5">
        <v>18776870086</v>
      </c>
      <c r="K2558" s="5" t="s">
        <v>27</v>
      </c>
      <c r="L2558" s="10">
        <v>44402</v>
      </c>
      <c r="M2558" s="5" t="s">
        <v>10255</v>
      </c>
      <c r="N2558" s="5" t="s">
        <v>30</v>
      </c>
      <c r="O2558" s="10"/>
      <c r="P2558" s="5"/>
      <c r="Q2558" s="5"/>
      <c r="R2558" s="5"/>
      <c r="S2558" s="5"/>
    </row>
    <row r="2559" customFormat="1" spans="1:19">
      <c r="A2559" s="5">
        <v>2556</v>
      </c>
      <c r="B2559" s="5" t="s">
        <v>10256</v>
      </c>
      <c r="C2559" s="5"/>
      <c r="D2559" s="5" t="s">
        <v>384</v>
      </c>
      <c r="E2559" s="5" t="s">
        <v>10257</v>
      </c>
      <c r="F2559" s="5" t="s">
        <v>24</v>
      </c>
      <c r="G2559" s="5">
        <v>17</v>
      </c>
      <c r="H2559" s="5" t="s">
        <v>17870</v>
      </c>
      <c r="I2559" s="5" t="s">
        <v>10258</v>
      </c>
      <c r="J2559" s="5">
        <v>15878821391</v>
      </c>
      <c r="K2559" s="5" t="s">
        <v>27</v>
      </c>
      <c r="L2559" s="10">
        <v>44394</v>
      </c>
      <c r="M2559" s="5" t="s">
        <v>2172</v>
      </c>
      <c r="N2559" s="5" t="s">
        <v>30</v>
      </c>
      <c r="O2559" s="10"/>
      <c r="P2559" s="5"/>
      <c r="Q2559" s="5"/>
      <c r="R2559" s="5"/>
      <c r="S2559" s="5"/>
    </row>
    <row r="2560" customFormat="1" spans="1:19">
      <c r="A2560" s="5">
        <v>2557</v>
      </c>
      <c r="B2560" s="5" t="s">
        <v>10259</v>
      </c>
      <c r="C2560" s="5"/>
      <c r="D2560" s="5" t="s">
        <v>384</v>
      </c>
      <c r="E2560" s="5" t="s">
        <v>10260</v>
      </c>
      <c r="F2560" s="5" t="s">
        <v>24</v>
      </c>
      <c r="G2560" s="5">
        <v>18</v>
      </c>
      <c r="H2560" s="5" t="s">
        <v>10261</v>
      </c>
      <c r="I2560" s="5" t="s">
        <v>10262</v>
      </c>
      <c r="J2560" s="5">
        <v>18178894271</v>
      </c>
      <c r="K2560" s="5" t="s">
        <v>27</v>
      </c>
      <c r="L2560" s="10">
        <v>44402</v>
      </c>
      <c r="M2560" s="5" t="s">
        <v>28</v>
      </c>
      <c r="N2560" s="5" t="s">
        <v>30</v>
      </c>
      <c r="O2560" s="10"/>
      <c r="P2560" s="5"/>
      <c r="Q2560" s="5"/>
      <c r="R2560" s="5"/>
      <c r="S2560" s="5"/>
    </row>
    <row r="2561" customFormat="1" spans="1:19">
      <c r="A2561" s="5">
        <v>2558</v>
      </c>
      <c r="B2561" s="5" t="s">
        <v>10263</v>
      </c>
      <c r="C2561" s="5"/>
      <c r="D2561" s="5" t="s">
        <v>384</v>
      </c>
      <c r="E2561" s="5" t="s">
        <v>10264</v>
      </c>
      <c r="F2561" s="5" t="s">
        <v>24</v>
      </c>
      <c r="G2561" s="5">
        <v>17</v>
      </c>
      <c r="H2561" s="5" t="s">
        <v>10265</v>
      </c>
      <c r="I2561" s="5" t="s">
        <v>6638</v>
      </c>
      <c r="J2561" s="5">
        <v>18934965682</v>
      </c>
      <c r="K2561" s="5" t="s">
        <v>27</v>
      </c>
      <c r="L2561" s="10">
        <v>44395</v>
      </c>
      <c r="M2561" s="5" t="s">
        <v>2172</v>
      </c>
      <c r="N2561" s="5" t="s">
        <v>30</v>
      </c>
      <c r="O2561" s="10"/>
      <c r="P2561" s="5"/>
      <c r="Q2561" s="5"/>
      <c r="R2561" s="5"/>
      <c r="S2561" s="5"/>
    </row>
    <row r="2562" customFormat="1" spans="1:19">
      <c r="A2562" s="5">
        <v>2559</v>
      </c>
      <c r="B2562" s="5" t="s">
        <v>10266</v>
      </c>
      <c r="C2562" s="5"/>
      <c r="D2562" s="5" t="s">
        <v>384</v>
      </c>
      <c r="E2562" s="5" t="s">
        <v>10267</v>
      </c>
      <c r="F2562" s="5" t="s">
        <v>143</v>
      </c>
      <c r="G2562" s="5">
        <v>18</v>
      </c>
      <c r="H2562" s="5" t="s">
        <v>19348</v>
      </c>
      <c r="I2562" s="5" t="s">
        <v>10269</v>
      </c>
      <c r="J2562" s="5">
        <v>18378898795</v>
      </c>
      <c r="K2562" s="5" t="s">
        <v>27</v>
      </c>
      <c r="L2562" s="10">
        <v>44396</v>
      </c>
      <c r="M2562" s="5" t="s">
        <v>98</v>
      </c>
      <c r="N2562" s="5" t="s">
        <v>30</v>
      </c>
      <c r="O2562" s="10"/>
      <c r="P2562" s="5"/>
      <c r="Q2562" s="5"/>
      <c r="R2562" s="5"/>
      <c r="S2562" s="5"/>
    </row>
    <row r="2563" customFormat="1" spans="1:19">
      <c r="A2563" s="5">
        <v>2560</v>
      </c>
      <c r="B2563" s="5" t="s">
        <v>10270</v>
      </c>
      <c r="C2563" s="5"/>
      <c r="D2563" s="5" t="s">
        <v>384</v>
      </c>
      <c r="E2563" s="5" t="s">
        <v>10271</v>
      </c>
      <c r="F2563" s="5" t="s">
        <v>143</v>
      </c>
      <c r="G2563" s="5">
        <v>16</v>
      </c>
      <c r="H2563" s="5" t="s">
        <v>17980</v>
      </c>
      <c r="I2563" s="5" t="s">
        <v>10273</v>
      </c>
      <c r="J2563" s="5">
        <v>13737982852</v>
      </c>
      <c r="K2563" s="5" t="s">
        <v>27</v>
      </c>
      <c r="L2563" s="10">
        <v>44395</v>
      </c>
      <c r="M2563" s="5" t="s">
        <v>3885</v>
      </c>
      <c r="N2563" s="5" t="s">
        <v>30</v>
      </c>
      <c r="O2563" s="10"/>
      <c r="P2563" s="5"/>
      <c r="Q2563" s="5"/>
      <c r="R2563" s="5"/>
      <c r="S2563" s="5"/>
    </row>
    <row r="2564" customFormat="1" spans="1:19">
      <c r="A2564" s="5">
        <v>2561</v>
      </c>
      <c r="B2564" s="5" t="s">
        <v>10274</v>
      </c>
      <c r="C2564" s="5"/>
      <c r="D2564" s="5" t="s">
        <v>384</v>
      </c>
      <c r="E2564" s="5" t="s">
        <v>10275</v>
      </c>
      <c r="F2564" s="5" t="s">
        <v>143</v>
      </c>
      <c r="G2564" s="5">
        <v>17</v>
      </c>
      <c r="H2564" s="5" t="s">
        <v>17981</v>
      </c>
      <c r="I2564" s="5" t="s">
        <v>10277</v>
      </c>
      <c r="J2564" s="5">
        <v>15177883593</v>
      </c>
      <c r="K2564" s="5" t="s">
        <v>27</v>
      </c>
      <c r="L2564" s="10">
        <v>44394</v>
      </c>
      <c r="M2564" s="5" t="s">
        <v>2172</v>
      </c>
      <c r="N2564" s="5" t="s">
        <v>30</v>
      </c>
      <c r="O2564" s="10"/>
      <c r="P2564" s="5"/>
      <c r="Q2564" s="5"/>
      <c r="R2564" s="5"/>
      <c r="S2564" s="5"/>
    </row>
    <row r="2565" customFormat="1" spans="1:19">
      <c r="A2565" s="5">
        <v>2562</v>
      </c>
      <c r="B2565" s="5" t="s">
        <v>10278</v>
      </c>
      <c r="C2565" s="5"/>
      <c r="D2565" s="5" t="s">
        <v>384</v>
      </c>
      <c r="E2565" s="5" t="s">
        <v>10279</v>
      </c>
      <c r="F2565" s="5" t="s">
        <v>143</v>
      </c>
      <c r="G2565" s="5">
        <v>17</v>
      </c>
      <c r="H2565" s="5" t="s">
        <v>4952</v>
      </c>
      <c r="I2565" s="5" t="s">
        <v>10280</v>
      </c>
      <c r="J2565" s="5">
        <v>15078611789</v>
      </c>
      <c r="K2565" s="5" t="s">
        <v>27</v>
      </c>
      <c r="L2565" s="10">
        <v>44397</v>
      </c>
      <c r="M2565" s="5" t="s">
        <v>1217</v>
      </c>
      <c r="N2565" s="5" t="s">
        <v>30</v>
      </c>
      <c r="O2565" s="10"/>
      <c r="P2565" s="5"/>
      <c r="Q2565" s="5"/>
      <c r="R2565" s="5"/>
      <c r="S2565" s="5"/>
    </row>
    <row r="2566" customFormat="1" spans="1:19">
      <c r="A2566" s="5">
        <v>2563</v>
      </c>
      <c r="B2566" s="5" t="s">
        <v>10281</v>
      </c>
      <c r="C2566" s="5"/>
      <c r="D2566" s="5" t="s">
        <v>384</v>
      </c>
      <c r="E2566" s="5" t="s">
        <v>10282</v>
      </c>
      <c r="F2566" s="5" t="s">
        <v>143</v>
      </c>
      <c r="G2566" s="5">
        <v>17</v>
      </c>
      <c r="H2566" s="5" t="s">
        <v>10283</v>
      </c>
      <c r="I2566" s="5" t="s">
        <v>10284</v>
      </c>
      <c r="J2566" s="5">
        <v>15878821072</v>
      </c>
      <c r="K2566" s="5" t="s">
        <v>27</v>
      </c>
      <c r="L2566" s="10">
        <v>44396</v>
      </c>
      <c r="M2566" s="5" t="s">
        <v>2172</v>
      </c>
      <c r="N2566" s="5" t="s">
        <v>30</v>
      </c>
      <c r="O2566" s="10"/>
      <c r="P2566" s="5"/>
      <c r="Q2566" s="5"/>
      <c r="R2566" s="5"/>
      <c r="S2566" s="5"/>
    </row>
    <row r="2567" customFormat="1" spans="1:19">
      <c r="A2567" s="5">
        <v>2564</v>
      </c>
      <c r="B2567" s="5" t="s">
        <v>10285</v>
      </c>
      <c r="C2567" s="5"/>
      <c r="D2567" s="5" t="s">
        <v>384</v>
      </c>
      <c r="E2567" s="5" t="s">
        <v>2250</v>
      </c>
      <c r="F2567" s="5" t="s">
        <v>143</v>
      </c>
      <c r="G2567" s="5">
        <v>17</v>
      </c>
      <c r="H2567" s="5" t="s">
        <v>17786</v>
      </c>
      <c r="I2567" s="5" t="s">
        <v>10286</v>
      </c>
      <c r="J2567" s="5">
        <v>13876228990</v>
      </c>
      <c r="K2567" s="5" t="s">
        <v>27</v>
      </c>
      <c r="L2567" s="10">
        <v>44381</v>
      </c>
      <c r="M2567" s="5" t="s">
        <v>2172</v>
      </c>
      <c r="N2567" s="5" t="s">
        <v>27</v>
      </c>
      <c r="O2567" s="10">
        <v>44416</v>
      </c>
      <c r="P2567" s="5" t="s">
        <v>28</v>
      </c>
      <c r="Q2567" s="5"/>
      <c r="R2567" s="5"/>
      <c r="S2567" s="5"/>
    </row>
    <row r="2568" customFormat="1" spans="1:19">
      <c r="A2568" s="5">
        <v>2565</v>
      </c>
      <c r="B2568" s="5" t="s">
        <v>10287</v>
      </c>
      <c r="C2568" s="5"/>
      <c r="D2568" s="5" t="s">
        <v>384</v>
      </c>
      <c r="E2568" s="5" t="s">
        <v>10288</v>
      </c>
      <c r="F2568" s="5" t="s">
        <v>143</v>
      </c>
      <c r="G2568" s="5">
        <v>17</v>
      </c>
      <c r="H2568" s="5" t="s">
        <v>7240</v>
      </c>
      <c r="I2568" s="5" t="s">
        <v>10289</v>
      </c>
      <c r="J2568" s="5">
        <v>13724553466</v>
      </c>
      <c r="K2568" s="5" t="s">
        <v>27</v>
      </c>
      <c r="L2568" s="10">
        <v>44394</v>
      </c>
      <c r="M2568" s="5" t="s">
        <v>1217</v>
      </c>
      <c r="N2568" s="5" t="s">
        <v>30</v>
      </c>
      <c r="O2568" s="10"/>
      <c r="P2568" s="5"/>
      <c r="Q2568" s="5"/>
      <c r="R2568" s="5"/>
      <c r="S2568" s="5"/>
    </row>
    <row r="2569" customFormat="1" spans="1:19">
      <c r="A2569" s="5">
        <v>2566</v>
      </c>
      <c r="B2569" s="5" t="s">
        <v>10290</v>
      </c>
      <c r="C2569" s="5"/>
      <c r="D2569" s="5" t="s">
        <v>384</v>
      </c>
      <c r="E2569" s="5" t="s">
        <v>10291</v>
      </c>
      <c r="F2569" s="5" t="s">
        <v>143</v>
      </c>
      <c r="G2569" s="5">
        <v>18</v>
      </c>
      <c r="H2569" s="5" t="s">
        <v>17996</v>
      </c>
      <c r="I2569" s="5" t="s">
        <v>10292</v>
      </c>
      <c r="J2569" s="5">
        <v>15277851574</v>
      </c>
      <c r="K2569" s="5" t="s">
        <v>27</v>
      </c>
      <c r="L2569" s="10">
        <v>44395</v>
      </c>
      <c r="M2569" s="5" t="s">
        <v>98</v>
      </c>
      <c r="N2569" s="5" t="s">
        <v>30</v>
      </c>
      <c r="O2569" s="10"/>
      <c r="P2569" s="5"/>
      <c r="Q2569" s="5"/>
      <c r="R2569" s="5"/>
      <c r="S2569" s="5"/>
    </row>
    <row r="2570" customFormat="1" spans="1:19">
      <c r="A2570" s="5">
        <v>2567</v>
      </c>
      <c r="B2570" s="5" t="s">
        <v>10293</v>
      </c>
      <c r="C2570" s="5"/>
      <c r="D2570" s="5" t="s">
        <v>384</v>
      </c>
      <c r="E2570" s="5" t="s">
        <v>10294</v>
      </c>
      <c r="F2570" s="5" t="s">
        <v>24</v>
      </c>
      <c r="G2570" s="5">
        <v>18</v>
      </c>
      <c r="H2570" s="5" t="s">
        <v>10295</v>
      </c>
      <c r="I2570" s="5" t="s">
        <v>10296</v>
      </c>
      <c r="J2570" s="5">
        <v>17777939049</v>
      </c>
      <c r="K2570" s="5" t="s">
        <v>27</v>
      </c>
      <c r="L2570" s="10">
        <v>44395</v>
      </c>
      <c r="M2570" s="5" t="s">
        <v>28</v>
      </c>
      <c r="N2570" s="5" t="s">
        <v>27</v>
      </c>
      <c r="O2570" s="10">
        <v>44421</v>
      </c>
      <c r="P2570" s="5" t="s">
        <v>10297</v>
      </c>
      <c r="Q2570" s="5"/>
      <c r="R2570" s="5"/>
      <c r="S2570" s="5"/>
    </row>
    <row r="2571" customFormat="1" spans="1:19">
      <c r="A2571" s="5">
        <v>2568</v>
      </c>
      <c r="B2571" s="5" t="s">
        <v>10298</v>
      </c>
      <c r="C2571" s="5"/>
      <c r="D2571" s="5" t="s">
        <v>384</v>
      </c>
      <c r="E2571" s="5" t="s">
        <v>10299</v>
      </c>
      <c r="F2571" s="5" t="s">
        <v>24</v>
      </c>
      <c r="G2571" s="5">
        <v>17</v>
      </c>
      <c r="H2571" s="5" t="s">
        <v>5981</v>
      </c>
      <c r="I2571" s="5" t="s">
        <v>10300</v>
      </c>
      <c r="J2571" s="5">
        <v>18978757252</v>
      </c>
      <c r="K2571" s="5" t="s">
        <v>27</v>
      </c>
      <c r="L2571" s="10">
        <v>44397</v>
      </c>
      <c r="M2571" s="5" t="s">
        <v>1273</v>
      </c>
      <c r="N2571" s="5" t="s">
        <v>30</v>
      </c>
      <c r="O2571" s="10"/>
      <c r="P2571" s="5"/>
      <c r="Q2571" s="5"/>
      <c r="R2571" s="5"/>
      <c r="S2571" s="5"/>
    </row>
    <row r="2572" customFormat="1" spans="1:19">
      <c r="A2572" s="5">
        <v>2569</v>
      </c>
      <c r="B2572" s="5" t="s">
        <v>10301</v>
      </c>
      <c r="C2572" s="5"/>
      <c r="D2572" s="5" t="s">
        <v>384</v>
      </c>
      <c r="E2572" s="5" t="s">
        <v>10302</v>
      </c>
      <c r="F2572" s="5" t="s">
        <v>24</v>
      </c>
      <c r="G2572" s="5">
        <v>17</v>
      </c>
      <c r="H2572" s="5" t="s">
        <v>3816</v>
      </c>
      <c r="I2572" s="5" t="s">
        <v>10303</v>
      </c>
      <c r="J2572" s="5">
        <v>18776870641</v>
      </c>
      <c r="K2572" s="5" t="s">
        <v>27</v>
      </c>
      <c r="L2572" s="10">
        <v>44405</v>
      </c>
      <c r="M2572" s="5" t="s">
        <v>10304</v>
      </c>
      <c r="N2572" s="5" t="s">
        <v>30</v>
      </c>
      <c r="O2572" s="10"/>
      <c r="P2572" s="5"/>
      <c r="Q2572" s="5"/>
      <c r="R2572" s="5"/>
      <c r="S2572" s="5"/>
    </row>
    <row r="2573" customFormat="1" spans="1:19">
      <c r="A2573" s="5">
        <v>2570</v>
      </c>
      <c r="B2573" s="5" t="s">
        <v>10305</v>
      </c>
      <c r="C2573" s="5"/>
      <c r="D2573" s="5" t="s">
        <v>384</v>
      </c>
      <c r="E2573" s="5" t="s">
        <v>10306</v>
      </c>
      <c r="F2573" s="5" t="s">
        <v>24</v>
      </c>
      <c r="G2573" s="5">
        <v>17</v>
      </c>
      <c r="H2573" s="5" t="s">
        <v>17709</v>
      </c>
      <c r="I2573" s="5" t="s">
        <v>10307</v>
      </c>
      <c r="J2573" s="5">
        <v>15078612612</v>
      </c>
      <c r="K2573" s="5" t="s">
        <v>27</v>
      </c>
      <c r="L2573" s="10">
        <v>44379</v>
      </c>
      <c r="M2573" s="5" t="s">
        <v>2455</v>
      </c>
      <c r="N2573" s="5" t="s">
        <v>30</v>
      </c>
      <c r="O2573" s="10"/>
      <c r="P2573" s="5"/>
      <c r="Q2573" s="5"/>
      <c r="R2573" s="5"/>
      <c r="S2573" s="5"/>
    </row>
    <row r="2574" customFormat="1" spans="1:19">
      <c r="A2574" s="5">
        <v>2571</v>
      </c>
      <c r="B2574" s="5" t="s">
        <v>10308</v>
      </c>
      <c r="C2574" s="5"/>
      <c r="D2574" s="5" t="s">
        <v>384</v>
      </c>
      <c r="E2574" s="5" t="s">
        <v>10309</v>
      </c>
      <c r="F2574" s="5" t="s">
        <v>143</v>
      </c>
      <c r="G2574" s="5">
        <v>20</v>
      </c>
      <c r="H2574" s="5" t="s">
        <v>8113</v>
      </c>
      <c r="I2574" s="5" t="s">
        <v>10310</v>
      </c>
      <c r="J2574" s="5">
        <v>18378895660</v>
      </c>
      <c r="K2574" s="5" t="s">
        <v>27</v>
      </c>
      <c r="L2574" s="10">
        <v>44331</v>
      </c>
      <c r="M2574" s="5" t="s">
        <v>28</v>
      </c>
      <c r="N2574" s="5" t="s">
        <v>27</v>
      </c>
      <c r="O2574" s="10">
        <v>44366</v>
      </c>
      <c r="P2574" s="5" t="s">
        <v>28</v>
      </c>
      <c r="Q2574" s="5"/>
      <c r="R2574" s="5"/>
      <c r="S2574" s="5"/>
    </row>
    <row r="2575" customFormat="1" spans="1:19">
      <c r="A2575" s="5">
        <v>2572</v>
      </c>
      <c r="B2575" s="5" t="s">
        <v>10311</v>
      </c>
      <c r="C2575" s="5"/>
      <c r="D2575" s="5" t="s">
        <v>384</v>
      </c>
      <c r="E2575" s="5" t="s">
        <v>10312</v>
      </c>
      <c r="F2575" s="5" t="s">
        <v>143</v>
      </c>
      <c r="G2575" s="5">
        <v>20</v>
      </c>
      <c r="H2575" s="5" t="s">
        <v>10313</v>
      </c>
      <c r="I2575" s="5" t="s">
        <v>10314</v>
      </c>
      <c r="J2575" s="5">
        <v>19994531215</v>
      </c>
      <c r="K2575" s="5" t="s">
        <v>27</v>
      </c>
      <c r="L2575" s="10">
        <v>44331</v>
      </c>
      <c r="M2575" s="5" t="s">
        <v>28</v>
      </c>
      <c r="N2575" s="5" t="s">
        <v>27</v>
      </c>
      <c r="O2575" s="10">
        <v>44366</v>
      </c>
      <c r="P2575" s="5" t="s">
        <v>28</v>
      </c>
      <c r="Q2575" s="5"/>
      <c r="R2575" s="5"/>
      <c r="S2575" s="5"/>
    </row>
    <row r="2576" customFormat="1" spans="1:19">
      <c r="A2576" s="5">
        <v>2573</v>
      </c>
      <c r="B2576" s="5" t="s">
        <v>10315</v>
      </c>
      <c r="C2576" s="5"/>
      <c r="D2576" s="5" t="s">
        <v>384</v>
      </c>
      <c r="E2576" s="5" t="s">
        <v>10316</v>
      </c>
      <c r="F2576" s="5" t="s">
        <v>143</v>
      </c>
      <c r="G2576" s="5">
        <v>17</v>
      </c>
      <c r="H2576" s="5" t="s">
        <v>118</v>
      </c>
      <c r="I2576" s="5" t="s">
        <v>10317</v>
      </c>
      <c r="J2576" s="5">
        <v>15177891337</v>
      </c>
      <c r="K2576" s="5" t="s">
        <v>27</v>
      </c>
      <c r="L2576" s="10">
        <v>44394</v>
      </c>
      <c r="M2576" s="5" t="s">
        <v>1217</v>
      </c>
      <c r="N2576" s="5" t="s">
        <v>30</v>
      </c>
      <c r="O2576" s="10"/>
      <c r="P2576" s="5"/>
      <c r="Q2576" s="5"/>
      <c r="R2576" s="5"/>
      <c r="S2576" s="5"/>
    </row>
    <row r="2577" customFormat="1" spans="1:19">
      <c r="A2577" s="5">
        <v>2574</v>
      </c>
      <c r="B2577" s="5" t="s">
        <v>10318</v>
      </c>
      <c r="C2577" s="5"/>
      <c r="D2577" s="5" t="s">
        <v>384</v>
      </c>
      <c r="E2577" s="5" t="s">
        <v>10319</v>
      </c>
      <c r="F2577" s="5" t="s">
        <v>143</v>
      </c>
      <c r="G2577" s="5">
        <v>18</v>
      </c>
      <c r="H2577" s="5" t="s">
        <v>10320</v>
      </c>
      <c r="I2577" s="5" t="s">
        <v>10321</v>
      </c>
      <c r="J2577" s="5">
        <v>18070811041</v>
      </c>
      <c r="K2577" s="5" t="s">
        <v>27</v>
      </c>
      <c r="L2577" s="10">
        <v>44321</v>
      </c>
      <c r="M2577" s="5" t="s">
        <v>28</v>
      </c>
      <c r="N2577" s="5" t="s">
        <v>27</v>
      </c>
      <c r="O2577" s="10">
        <v>44366</v>
      </c>
      <c r="P2577" s="5" t="s">
        <v>28</v>
      </c>
      <c r="Q2577" s="5"/>
      <c r="R2577" s="5"/>
      <c r="S2577" s="5"/>
    </row>
    <row r="2578" customFormat="1" spans="1:19">
      <c r="A2578" s="5">
        <v>2575</v>
      </c>
      <c r="B2578" s="5" t="s">
        <v>10322</v>
      </c>
      <c r="C2578" s="5"/>
      <c r="D2578" s="5" t="s">
        <v>384</v>
      </c>
      <c r="E2578" s="5" t="s">
        <v>10323</v>
      </c>
      <c r="F2578" s="5" t="s">
        <v>24</v>
      </c>
      <c r="G2578" s="5">
        <v>17</v>
      </c>
      <c r="H2578" s="5" t="s">
        <v>17982</v>
      </c>
      <c r="I2578" s="5" t="s">
        <v>10325</v>
      </c>
      <c r="J2578" s="5">
        <v>18807880209</v>
      </c>
      <c r="K2578" s="5" t="s">
        <v>27</v>
      </c>
      <c r="L2578" s="10">
        <v>44395</v>
      </c>
      <c r="M2578" s="5" t="s">
        <v>2172</v>
      </c>
      <c r="N2578" s="5" t="s">
        <v>30</v>
      </c>
      <c r="O2578" s="10"/>
      <c r="P2578" s="5"/>
      <c r="Q2578" s="5"/>
      <c r="R2578" s="5"/>
      <c r="S2578" s="5"/>
    </row>
    <row r="2579" customFormat="1" spans="1:19">
      <c r="A2579" s="5">
        <v>2576</v>
      </c>
      <c r="B2579" s="5" t="s">
        <v>10326</v>
      </c>
      <c r="C2579" s="5"/>
      <c r="D2579" s="5" t="s">
        <v>384</v>
      </c>
      <c r="E2579" s="5" t="s">
        <v>10327</v>
      </c>
      <c r="F2579" s="5" t="s">
        <v>24</v>
      </c>
      <c r="G2579" s="5">
        <v>18</v>
      </c>
      <c r="H2579" s="5" t="s">
        <v>17983</v>
      </c>
      <c r="I2579" s="5" t="s">
        <v>10329</v>
      </c>
      <c r="J2579" s="5">
        <v>18977801238</v>
      </c>
      <c r="K2579" s="5" t="s">
        <v>27</v>
      </c>
      <c r="L2579" s="10">
        <v>44394</v>
      </c>
      <c r="M2579" s="5" t="s">
        <v>2172</v>
      </c>
      <c r="N2579" s="5" t="s">
        <v>30</v>
      </c>
      <c r="O2579" s="10"/>
      <c r="P2579" s="5"/>
      <c r="Q2579" s="5"/>
      <c r="R2579" s="5"/>
      <c r="S2579" s="5"/>
    </row>
    <row r="2580" customFormat="1" spans="1:19">
      <c r="A2580" s="5">
        <v>2577</v>
      </c>
      <c r="B2580" s="5" t="s">
        <v>10330</v>
      </c>
      <c r="C2580" s="5"/>
      <c r="D2580" s="5" t="s">
        <v>384</v>
      </c>
      <c r="E2580" s="5" t="s">
        <v>10331</v>
      </c>
      <c r="F2580" s="5" t="s">
        <v>24</v>
      </c>
      <c r="G2580" s="5">
        <v>18</v>
      </c>
      <c r="H2580" s="5" t="s">
        <v>19349</v>
      </c>
      <c r="I2580" s="5" t="s">
        <v>10333</v>
      </c>
      <c r="J2580" s="5">
        <v>13627813708</v>
      </c>
      <c r="K2580" s="5" t="s">
        <v>27</v>
      </c>
      <c r="L2580" s="10">
        <v>44321</v>
      </c>
      <c r="M2580" s="5" t="s">
        <v>28</v>
      </c>
      <c r="N2580" s="5" t="s">
        <v>27</v>
      </c>
      <c r="O2580" s="10">
        <v>44366</v>
      </c>
      <c r="P2580" s="5" t="s">
        <v>28</v>
      </c>
      <c r="Q2580" s="5"/>
      <c r="R2580" s="5"/>
      <c r="S2580" s="5"/>
    </row>
    <row r="2581" customFormat="1" spans="1:19">
      <c r="A2581" s="5">
        <v>2578</v>
      </c>
      <c r="B2581" s="5" t="s">
        <v>10334</v>
      </c>
      <c r="C2581" s="5"/>
      <c r="D2581" s="5" t="s">
        <v>384</v>
      </c>
      <c r="E2581" s="5" t="s">
        <v>10335</v>
      </c>
      <c r="F2581" s="5" t="s">
        <v>143</v>
      </c>
      <c r="G2581" s="5">
        <v>17</v>
      </c>
      <c r="H2581" s="5" t="s">
        <v>17984</v>
      </c>
      <c r="I2581" s="5" t="s">
        <v>10336</v>
      </c>
      <c r="J2581" s="5">
        <v>14797769870</v>
      </c>
      <c r="K2581" s="5" t="s">
        <v>27</v>
      </c>
      <c r="L2581" s="10">
        <v>44416</v>
      </c>
      <c r="M2581" s="5" t="s">
        <v>2172</v>
      </c>
      <c r="N2581" s="5" t="s">
        <v>30</v>
      </c>
      <c r="O2581" s="10"/>
      <c r="P2581" s="5"/>
      <c r="Q2581" s="5"/>
      <c r="R2581" s="5"/>
      <c r="S2581" s="5"/>
    </row>
    <row r="2582" customFormat="1" spans="1:19">
      <c r="A2582" s="5">
        <v>2579</v>
      </c>
      <c r="B2582" s="5" t="s">
        <v>10337</v>
      </c>
      <c r="C2582" s="5"/>
      <c r="D2582" s="5" t="s">
        <v>384</v>
      </c>
      <c r="E2582" s="5" t="s">
        <v>10338</v>
      </c>
      <c r="F2582" s="5" t="s">
        <v>143</v>
      </c>
      <c r="G2582" s="5">
        <v>16</v>
      </c>
      <c r="H2582" s="5" t="s">
        <v>10339</v>
      </c>
      <c r="I2582" s="5" t="s">
        <v>10340</v>
      </c>
      <c r="J2582" s="5">
        <v>19978809142</v>
      </c>
      <c r="K2582" s="5" t="s">
        <v>27</v>
      </c>
      <c r="L2582" s="10">
        <v>44395</v>
      </c>
      <c r="M2582" s="5" t="s">
        <v>2455</v>
      </c>
      <c r="N2582" s="5" t="s">
        <v>30</v>
      </c>
      <c r="O2582" s="10"/>
      <c r="P2582" s="5"/>
      <c r="Q2582" s="5"/>
      <c r="R2582" s="5"/>
      <c r="S2582" s="5"/>
    </row>
    <row r="2583" customFormat="1" spans="1:19">
      <c r="A2583" s="5">
        <v>2580</v>
      </c>
      <c r="B2583" s="5" t="s">
        <v>10341</v>
      </c>
      <c r="C2583" s="5"/>
      <c r="D2583" s="5" t="s">
        <v>384</v>
      </c>
      <c r="E2583" s="5" t="s">
        <v>10342</v>
      </c>
      <c r="F2583" s="5" t="s">
        <v>143</v>
      </c>
      <c r="G2583" s="5">
        <v>17</v>
      </c>
      <c r="H2583" s="5" t="s">
        <v>17985</v>
      </c>
      <c r="I2583" s="5" t="s">
        <v>10344</v>
      </c>
      <c r="J2583" s="5">
        <v>15878685245</v>
      </c>
      <c r="K2583" s="5" t="s">
        <v>27</v>
      </c>
      <c r="L2583" s="10">
        <v>44396</v>
      </c>
      <c r="M2583" s="5" t="s">
        <v>2455</v>
      </c>
      <c r="N2583" s="5" t="s">
        <v>30</v>
      </c>
      <c r="O2583" s="10"/>
      <c r="P2583" s="5"/>
      <c r="Q2583" s="5"/>
      <c r="R2583" s="5"/>
      <c r="S2583" s="5"/>
    </row>
    <row r="2584" customFormat="1" spans="1:19">
      <c r="A2584" s="5">
        <v>2581</v>
      </c>
      <c r="B2584" s="5" t="s">
        <v>10345</v>
      </c>
      <c r="C2584" s="5"/>
      <c r="D2584" s="5" t="s">
        <v>384</v>
      </c>
      <c r="E2584" s="5" t="s">
        <v>10346</v>
      </c>
      <c r="F2584" s="5" t="s">
        <v>143</v>
      </c>
      <c r="G2584" s="5">
        <v>17</v>
      </c>
      <c r="H2584" s="5" t="s">
        <v>17986</v>
      </c>
      <c r="I2584" s="5" t="s">
        <v>10348</v>
      </c>
      <c r="J2584" s="5">
        <v>18378888983</v>
      </c>
      <c r="K2584" s="5" t="s">
        <v>27</v>
      </c>
      <c r="L2584" s="10">
        <v>44395</v>
      </c>
      <c r="M2584" s="5" t="s">
        <v>2455</v>
      </c>
      <c r="N2584" s="5" t="s">
        <v>30</v>
      </c>
      <c r="O2584" s="10"/>
      <c r="P2584" s="5"/>
      <c r="Q2584" s="5"/>
      <c r="R2584" s="5"/>
      <c r="S2584" s="5"/>
    </row>
    <row r="2585" customFormat="1" spans="1:19">
      <c r="A2585" s="5">
        <v>2582</v>
      </c>
      <c r="B2585" s="5" t="s">
        <v>10349</v>
      </c>
      <c r="C2585" s="5"/>
      <c r="D2585" s="5" t="s">
        <v>384</v>
      </c>
      <c r="E2585" s="5" t="s">
        <v>10350</v>
      </c>
      <c r="F2585" s="5" t="s">
        <v>143</v>
      </c>
      <c r="G2585" s="5">
        <v>18</v>
      </c>
      <c r="H2585" s="5" t="s">
        <v>17987</v>
      </c>
      <c r="I2585" s="5" t="s">
        <v>10352</v>
      </c>
      <c r="J2585" s="5">
        <v>15078574880</v>
      </c>
      <c r="K2585" s="5" t="s">
        <v>27</v>
      </c>
      <c r="L2585" s="10">
        <v>44403</v>
      </c>
      <c r="M2585" s="5" t="s">
        <v>2455</v>
      </c>
      <c r="N2585" s="5" t="s">
        <v>30</v>
      </c>
      <c r="O2585" s="10"/>
      <c r="P2585" s="5"/>
      <c r="Q2585" s="5"/>
      <c r="R2585" s="5"/>
      <c r="S2585" s="5"/>
    </row>
    <row r="2586" customFormat="1" spans="1:19">
      <c r="A2586" s="5">
        <v>2583</v>
      </c>
      <c r="B2586" s="5" t="s">
        <v>10353</v>
      </c>
      <c r="C2586" s="5"/>
      <c r="D2586" s="5" t="s">
        <v>384</v>
      </c>
      <c r="E2586" s="5" t="s">
        <v>10354</v>
      </c>
      <c r="F2586" s="5" t="s">
        <v>143</v>
      </c>
      <c r="G2586" s="5">
        <v>16</v>
      </c>
      <c r="H2586" s="5" t="s">
        <v>17988</v>
      </c>
      <c r="I2586" s="5" t="s">
        <v>10356</v>
      </c>
      <c r="J2586" s="5">
        <v>15878689535</v>
      </c>
      <c r="K2586" s="5" t="s">
        <v>27</v>
      </c>
      <c r="L2586" s="10">
        <v>44395</v>
      </c>
      <c r="M2586" s="5" t="s">
        <v>2455</v>
      </c>
      <c r="N2586" s="5" t="s">
        <v>30</v>
      </c>
      <c r="O2586" s="10"/>
      <c r="P2586" s="5"/>
      <c r="Q2586" s="5"/>
      <c r="R2586" s="5"/>
      <c r="S2586" s="5"/>
    </row>
    <row r="2587" customFormat="1" spans="1:19">
      <c r="A2587" s="5">
        <v>2584</v>
      </c>
      <c r="B2587" s="5" t="s">
        <v>10357</v>
      </c>
      <c r="C2587" s="5"/>
      <c r="D2587" s="5" t="s">
        <v>384</v>
      </c>
      <c r="E2587" s="5" t="s">
        <v>10358</v>
      </c>
      <c r="F2587" s="5" t="s">
        <v>24</v>
      </c>
      <c r="G2587" s="5">
        <v>17</v>
      </c>
      <c r="H2587" s="5" t="s">
        <v>7354</v>
      </c>
      <c r="I2587" s="5" t="s">
        <v>10359</v>
      </c>
      <c r="J2587" s="5">
        <v>14777390595</v>
      </c>
      <c r="K2587" s="5" t="s">
        <v>27</v>
      </c>
      <c r="L2587" s="10">
        <v>44400</v>
      </c>
      <c r="M2587" s="5" t="s">
        <v>28</v>
      </c>
      <c r="N2587" s="5" t="s">
        <v>30</v>
      </c>
      <c r="O2587" s="10"/>
      <c r="P2587" s="5"/>
      <c r="Q2587" s="1"/>
      <c r="R2587" s="5"/>
      <c r="S2587" s="5"/>
    </row>
    <row r="2588" customFormat="1" spans="1:19">
      <c r="A2588" s="5">
        <v>2585</v>
      </c>
      <c r="B2588" s="5" t="s">
        <v>10360</v>
      </c>
      <c r="C2588" s="5"/>
      <c r="D2588" s="5" t="s">
        <v>384</v>
      </c>
      <c r="E2588" s="5" t="s">
        <v>10361</v>
      </c>
      <c r="F2588" s="5" t="s">
        <v>143</v>
      </c>
      <c r="G2588" s="5">
        <v>23</v>
      </c>
      <c r="H2588" s="5" t="s">
        <v>7124</v>
      </c>
      <c r="I2588" s="5" t="s">
        <v>10362</v>
      </c>
      <c r="J2588" s="5">
        <v>15017334679</v>
      </c>
      <c r="K2588" s="5" t="s">
        <v>27</v>
      </c>
      <c r="L2588" s="10">
        <v>44338</v>
      </c>
      <c r="M2588" s="5" t="s">
        <v>28</v>
      </c>
      <c r="N2588" s="5" t="s">
        <v>27</v>
      </c>
      <c r="O2588" s="10">
        <v>44366</v>
      </c>
      <c r="P2588" s="5" t="s">
        <v>28</v>
      </c>
      <c r="Q2588" s="5"/>
      <c r="R2588" s="5"/>
      <c r="S2588" s="5"/>
    </row>
    <row r="2589" customFormat="1" spans="1:19">
      <c r="A2589" s="5">
        <v>2586</v>
      </c>
      <c r="B2589" s="5" t="s">
        <v>10363</v>
      </c>
      <c r="C2589" s="5"/>
      <c r="D2589" s="5" t="s">
        <v>384</v>
      </c>
      <c r="E2589" s="5" t="s">
        <v>10364</v>
      </c>
      <c r="F2589" s="5" t="s">
        <v>143</v>
      </c>
      <c r="G2589" s="5">
        <v>17</v>
      </c>
      <c r="H2589" s="5" t="s">
        <v>17989</v>
      </c>
      <c r="I2589" s="5" t="s">
        <v>10366</v>
      </c>
      <c r="J2589" s="5">
        <v>13132806580</v>
      </c>
      <c r="K2589" s="5" t="s">
        <v>27</v>
      </c>
      <c r="L2589" s="10">
        <v>44400</v>
      </c>
      <c r="M2589" s="5" t="s">
        <v>2455</v>
      </c>
      <c r="N2589" s="5" t="s">
        <v>30</v>
      </c>
      <c r="O2589" s="10"/>
      <c r="P2589" s="5"/>
      <c r="Q2589" s="5"/>
      <c r="R2589" s="5"/>
      <c r="S2589" s="5"/>
    </row>
    <row r="2590" customFormat="1" spans="1:19">
      <c r="A2590" s="5">
        <v>2587</v>
      </c>
      <c r="B2590" s="5" t="s">
        <v>10367</v>
      </c>
      <c r="C2590" s="5"/>
      <c r="D2590" s="5" t="s">
        <v>384</v>
      </c>
      <c r="E2590" s="5" t="s">
        <v>10368</v>
      </c>
      <c r="F2590" s="5" t="s">
        <v>143</v>
      </c>
      <c r="G2590" s="5">
        <v>16</v>
      </c>
      <c r="H2590" s="5" t="s">
        <v>10369</v>
      </c>
      <c r="I2590" s="5" t="s">
        <v>10370</v>
      </c>
      <c r="J2590" s="5">
        <v>13977805982</v>
      </c>
      <c r="K2590" s="5" t="s">
        <v>27</v>
      </c>
      <c r="L2590" s="10">
        <v>44408</v>
      </c>
      <c r="M2590" s="5" t="s">
        <v>28</v>
      </c>
      <c r="N2590" s="5" t="s">
        <v>30</v>
      </c>
      <c r="O2590" s="10"/>
      <c r="P2590" s="5"/>
      <c r="Q2590" s="5"/>
      <c r="R2590" s="5"/>
      <c r="S2590" s="5"/>
    </row>
    <row r="2591" customFormat="1" spans="1:19">
      <c r="A2591" s="5">
        <v>2588</v>
      </c>
      <c r="B2591" s="5" t="s">
        <v>10371</v>
      </c>
      <c r="C2591" s="5"/>
      <c r="D2591" s="5" t="s">
        <v>384</v>
      </c>
      <c r="E2591" s="5" t="s">
        <v>10372</v>
      </c>
      <c r="F2591" s="5" t="s">
        <v>24</v>
      </c>
      <c r="G2591" s="5">
        <v>24</v>
      </c>
      <c r="H2591" s="5" t="s">
        <v>4438</v>
      </c>
      <c r="I2591" s="5" t="s">
        <v>10373</v>
      </c>
      <c r="J2591" s="5">
        <v>13367888425</v>
      </c>
      <c r="K2591" s="5" t="s">
        <v>27</v>
      </c>
      <c r="L2591" s="10">
        <v>44331</v>
      </c>
      <c r="M2591" s="5" t="s">
        <v>28</v>
      </c>
      <c r="N2591" s="5" t="s">
        <v>27</v>
      </c>
      <c r="O2591" s="10">
        <v>44366</v>
      </c>
      <c r="P2591" s="5" t="s">
        <v>28</v>
      </c>
      <c r="Q2591" s="5"/>
      <c r="R2591" s="5"/>
      <c r="S2591" s="5"/>
    </row>
    <row r="2592" customFormat="1" spans="1:19">
      <c r="A2592" s="5">
        <v>2589</v>
      </c>
      <c r="B2592" s="5" t="s">
        <v>10374</v>
      </c>
      <c r="C2592" s="5"/>
      <c r="D2592" s="5" t="s">
        <v>384</v>
      </c>
      <c r="E2592" s="5" t="s">
        <v>10375</v>
      </c>
      <c r="F2592" s="5" t="s">
        <v>24</v>
      </c>
      <c r="G2592" s="5">
        <v>16</v>
      </c>
      <c r="H2592" s="5" t="s">
        <v>17990</v>
      </c>
      <c r="I2592" s="5" t="s">
        <v>10376</v>
      </c>
      <c r="J2592" s="5">
        <v>18707780308</v>
      </c>
      <c r="K2592" s="5" t="s">
        <v>27</v>
      </c>
      <c r="L2592" s="10">
        <v>44395</v>
      </c>
      <c r="M2592" s="5" t="s">
        <v>2455</v>
      </c>
      <c r="N2592" s="5" t="s">
        <v>30</v>
      </c>
      <c r="O2592" s="10"/>
      <c r="P2592" s="5"/>
      <c r="Q2592" s="5"/>
      <c r="R2592" s="5"/>
      <c r="S2592" s="5"/>
    </row>
    <row r="2593" customFormat="1" spans="1:19">
      <c r="A2593" s="5">
        <v>2590</v>
      </c>
      <c r="B2593" s="5" t="s">
        <v>10377</v>
      </c>
      <c r="C2593" s="5"/>
      <c r="D2593" s="5" t="s">
        <v>384</v>
      </c>
      <c r="E2593" s="5" t="s">
        <v>10378</v>
      </c>
      <c r="F2593" s="5" t="s">
        <v>24</v>
      </c>
      <c r="G2593" s="5">
        <v>17</v>
      </c>
      <c r="H2593" s="5" t="s">
        <v>8525</v>
      </c>
      <c r="I2593" s="5" t="s">
        <v>10379</v>
      </c>
      <c r="J2593" s="5" t="s">
        <v>17991</v>
      </c>
      <c r="K2593" s="5" t="s">
        <v>27</v>
      </c>
      <c r="L2593" s="10">
        <v>44399</v>
      </c>
      <c r="M2593" s="5" t="s">
        <v>10380</v>
      </c>
      <c r="N2593" s="5" t="s">
        <v>30</v>
      </c>
      <c r="O2593" s="10"/>
      <c r="P2593" s="5"/>
      <c r="Q2593" s="5"/>
      <c r="R2593" s="5"/>
      <c r="S2593" s="5"/>
    </row>
    <row r="2594" customFormat="1" spans="1:19">
      <c r="A2594" s="5">
        <v>2591</v>
      </c>
      <c r="B2594" s="5" t="s">
        <v>10381</v>
      </c>
      <c r="C2594" s="5"/>
      <c r="D2594" s="5" t="s">
        <v>384</v>
      </c>
      <c r="E2594" s="5" t="s">
        <v>10382</v>
      </c>
      <c r="F2594" s="5" t="s">
        <v>143</v>
      </c>
      <c r="G2594" s="5">
        <v>17</v>
      </c>
      <c r="H2594" s="5" t="s">
        <v>10383</v>
      </c>
      <c r="I2594" s="5" t="s">
        <v>10384</v>
      </c>
      <c r="J2594" s="5" t="s">
        <v>17992</v>
      </c>
      <c r="K2594" s="5" t="s">
        <v>27</v>
      </c>
      <c r="L2594" s="10">
        <v>44399</v>
      </c>
      <c r="M2594" s="5" t="s">
        <v>2172</v>
      </c>
      <c r="N2594" s="5" t="s">
        <v>30</v>
      </c>
      <c r="O2594" s="10"/>
      <c r="P2594" s="5"/>
      <c r="Q2594" s="5"/>
      <c r="R2594" s="5"/>
      <c r="S2594" s="5"/>
    </row>
    <row r="2595" customFormat="1" spans="1:19">
      <c r="A2595" s="5">
        <v>2592</v>
      </c>
      <c r="B2595" s="5" t="s">
        <v>10385</v>
      </c>
      <c r="C2595" s="5"/>
      <c r="D2595" s="5" t="s">
        <v>384</v>
      </c>
      <c r="E2595" s="5" t="s">
        <v>10386</v>
      </c>
      <c r="F2595" s="5" t="s">
        <v>24</v>
      </c>
      <c r="G2595" s="5">
        <v>18</v>
      </c>
      <c r="H2595" s="5" t="s">
        <v>17785</v>
      </c>
      <c r="I2595" s="5" t="s">
        <v>10387</v>
      </c>
      <c r="J2595" s="5">
        <v>13877895299</v>
      </c>
      <c r="K2595" s="5" t="s">
        <v>27</v>
      </c>
      <c r="L2595" s="10">
        <v>44353</v>
      </c>
      <c r="M2595" s="5" t="s">
        <v>29</v>
      </c>
      <c r="N2595" s="5" t="s">
        <v>27</v>
      </c>
      <c r="O2595" s="10">
        <v>44374</v>
      </c>
      <c r="P2595" s="5" t="s">
        <v>29</v>
      </c>
      <c r="Q2595" s="5"/>
      <c r="R2595" s="5"/>
      <c r="S2595" s="5"/>
    </row>
    <row r="2596" customFormat="1" spans="1:19">
      <c r="A2596" s="5">
        <v>2593</v>
      </c>
      <c r="B2596" s="5" t="s">
        <v>10388</v>
      </c>
      <c r="C2596" s="5"/>
      <c r="D2596" s="5" t="s">
        <v>384</v>
      </c>
      <c r="E2596" s="5" t="s">
        <v>10389</v>
      </c>
      <c r="F2596" s="5" t="s">
        <v>143</v>
      </c>
      <c r="G2596" s="5">
        <v>20</v>
      </c>
      <c r="H2596" s="5" t="s">
        <v>9017</v>
      </c>
      <c r="I2596" s="5" t="s">
        <v>10390</v>
      </c>
      <c r="J2596" s="5" t="s">
        <v>19351</v>
      </c>
      <c r="K2596" s="5" t="s">
        <v>27</v>
      </c>
      <c r="L2596" s="10">
        <v>44331</v>
      </c>
      <c r="M2596" s="5" t="s">
        <v>28</v>
      </c>
      <c r="N2596" s="5" t="s">
        <v>27</v>
      </c>
      <c r="O2596" s="10">
        <v>44366</v>
      </c>
      <c r="P2596" s="5" t="s">
        <v>28</v>
      </c>
      <c r="Q2596" s="5"/>
      <c r="R2596" s="5"/>
      <c r="S2596" s="5"/>
    </row>
    <row r="2597" customFormat="1" spans="1:19">
      <c r="A2597" s="5">
        <v>2594</v>
      </c>
      <c r="B2597" s="5" t="s">
        <v>10391</v>
      </c>
      <c r="C2597" s="5"/>
      <c r="D2597" s="5" t="s">
        <v>384</v>
      </c>
      <c r="E2597" s="5" t="s">
        <v>8595</v>
      </c>
      <c r="F2597" s="5" t="s">
        <v>143</v>
      </c>
      <c r="G2597" s="5">
        <v>19</v>
      </c>
      <c r="H2597" s="5" t="s">
        <v>10392</v>
      </c>
      <c r="I2597" s="5" t="s">
        <v>10393</v>
      </c>
      <c r="J2597" s="5" t="s">
        <v>19353</v>
      </c>
      <c r="K2597" s="5" t="s">
        <v>27</v>
      </c>
      <c r="L2597" s="10">
        <v>44331</v>
      </c>
      <c r="M2597" s="5" t="s">
        <v>28</v>
      </c>
      <c r="N2597" s="5" t="s">
        <v>27</v>
      </c>
      <c r="O2597" s="10">
        <v>44366</v>
      </c>
      <c r="P2597" s="5" t="s">
        <v>28</v>
      </c>
      <c r="Q2597" s="5"/>
      <c r="R2597" s="5"/>
      <c r="S2597" s="5"/>
    </row>
    <row r="2598" customFormat="1" spans="1:19">
      <c r="A2598" s="5">
        <v>2595</v>
      </c>
      <c r="B2598" s="5" t="s">
        <v>10394</v>
      </c>
      <c r="C2598" s="5"/>
      <c r="D2598" s="5" t="s">
        <v>384</v>
      </c>
      <c r="E2598" s="5" t="s">
        <v>10395</v>
      </c>
      <c r="F2598" s="5" t="s">
        <v>143</v>
      </c>
      <c r="G2598" s="5">
        <v>17</v>
      </c>
      <c r="H2598" s="5" t="s">
        <v>17993</v>
      </c>
      <c r="I2598" s="5" t="s">
        <v>10397</v>
      </c>
      <c r="J2598" s="5">
        <v>18878862587</v>
      </c>
      <c r="K2598" s="5" t="s">
        <v>27</v>
      </c>
      <c r="L2598" s="10">
        <v>44396</v>
      </c>
      <c r="M2598" s="5" t="s">
        <v>10398</v>
      </c>
      <c r="N2598" s="5" t="s">
        <v>30</v>
      </c>
      <c r="O2598" s="10"/>
      <c r="P2598" s="5"/>
      <c r="Q2598" s="5"/>
      <c r="R2598" s="5"/>
      <c r="S2598" s="5"/>
    </row>
    <row r="2599" customFormat="1" spans="1:19">
      <c r="A2599" s="5">
        <v>2596</v>
      </c>
      <c r="B2599" s="5" t="s">
        <v>10399</v>
      </c>
      <c r="C2599" s="5"/>
      <c r="D2599" s="5" t="s">
        <v>384</v>
      </c>
      <c r="E2599" s="5" t="s">
        <v>10400</v>
      </c>
      <c r="F2599" s="5" t="s">
        <v>143</v>
      </c>
      <c r="G2599" s="5">
        <v>18</v>
      </c>
      <c r="H2599" s="5" t="s">
        <v>1271</v>
      </c>
      <c r="I2599" s="5" t="s">
        <v>10401</v>
      </c>
      <c r="J2599" s="5">
        <v>18278875398</v>
      </c>
      <c r="K2599" s="5" t="s">
        <v>27</v>
      </c>
      <c r="L2599" s="10">
        <v>44331</v>
      </c>
      <c r="M2599" s="5" t="s">
        <v>28</v>
      </c>
      <c r="N2599" s="5" t="s">
        <v>27</v>
      </c>
      <c r="O2599" s="10">
        <v>44366</v>
      </c>
      <c r="P2599" s="5" t="s">
        <v>28</v>
      </c>
      <c r="Q2599" s="5"/>
      <c r="R2599" s="5"/>
      <c r="S2599" s="5"/>
    </row>
    <row r="2600" customFormat="1" spans="1:19">
      <c r="A2600" s="5">
        <v>2597</v>
      </c>
      <c r="B2600" s="5" t="s">
        <v>10402</v>
      </c>
      <c r="C2600" s="5"/>
      <c r="D2600" s="5" t="s">
        <v>384</v>
      </c>
      <c r="E2600" s="5" t="s">
        <v>10403</v>
      </c>
      <c r="F2600" s="5" t="s">
        <v>143</v>
      </c>
      <c r="G2600" s="5">
        <v>17</v>
      </c>
      <c r="H2600" s="5" t="s">
        <v>17810</v>
      </c>
      <c r="I2600" s="5" t="s">
        <v>2532</v>
      </c>
      <c r="J2600" s="5" t="s">
        <v>17994</v>
      </c>
      <c r="K2600" s="5" t="s">
        <v>27</v>
      </c>
      <c r="L2600" s="10">
        <v>44394</v>
      </c>
      <c r="M2600" s="5" t="s">
        <v>2455</v>
      </c>
      <c r="N2600" s="5" t="s">
        <v>30</v>
      </c>
      <c r="O2600" s="10"/>
      <c r="P2600" s="5"/>
      <c r="Q2600" s="5"/>
      <c r="R2600" s="5"/>
      <c r="S2600" s="5"/>
    </row>
    <row r="2601" customFormat="1" spans="1:19">
      <c r="A2601" s="5">
        <v>2598</v>
      </c>
      <c r="B2601" s="5" t="s">
        <v>10404</v>
      </c>
      <c r="C2601" s="5"/>
      <c r="D2601" s="5" t="s">
        <v>384</v>
      </c>
      <c r="E2601" s="5" t="s">
        <v>10405</v>
      </c>
      <c r="F2601" s="5" t="s">
        <v>143</v>
      </c>
      <c r="G2601" s="5">
        <v>20</v>
      </c>
      <c r="H2601" s="5" t="s">
        <v>19355</v>
      </c>
      <c r="I2601" s="5" t="s">
        <v>10406</v>
      </c>
      <c r="J2601" s="5">
        <v>13307880792</v>
      </c>
      <c r="K2601" s="5" t="s">
        <v>27</v>
      </c>
      <c r="L2601" s="10">
        <v>44331</v>
      </c>
      <c r="M2601" s="5" t="s">
        <v>28</v>
      </c>
      <c r="N2601" s="5" t="s">
        <v>30</v>
      </c>
      <c r="O2601" s="10"/>
      <c r="P2601" s="5"/>
      <c r="Q2601" s="5"/>
      <c r="R2601" s="5"/>
      <c r="S2601" s="5"/>
    </row>
    <row r="2602" customFormat="1" spans="1:19">
      <c r="A2602" s="5">
        <v>2599</v>
      </c>
      <c r="B2602" s="5" t="s">
        <v>10407</v>
      </c>
      <c r="C2602" s="5"/>
      <c r="D2602" s="5" t="s">
        <v>384</v>
      </c>
      <c r="E2602" s="5" t="s">
        <v>10408</v>
      </c>
      <c r="F2602" s="5" t="s">
        <v>24</v>
      </c>
      <c r="G2602" s="5">
        <v>17</v>
      </c>
      <c r="H2602" s="5" t="s">
        <v>4676</v>
      </c>
      <c r="I2602" s="5" t="s">
        <v>10409</v>
      </c>
      <c r="J2602" s="5">
        <v>15078635608</v>
      </c>
      <c r="K2602" s="5" t="s">
        <v>27</v>
      </c>
      <c r="L2602" s="10">
        <v>44417</v>
      </c>
      <c r="M2602" s="5" t="s">
        <v>10410</v>
      </c>
      <c r="N2602" s="5" t="s">
        <v>30</v>
      </c>
      <c r="O2602" s="10"/>
      <c r="P2602" s="5"/>
      <c r="Q2602" s="5"/>
      <c r="R2602" s="5"/>
      <c r="S2602" s="5"/>
    </row>
    <row r="2603" customFormat="1" spans="1:19">
      <c r="A2603" s="5">
        <v>2600</v>
      </c>
      <c r="B2603" s="5" t="s">
        <v>10411</v>
      </c>
      <c r="C2603" s="5"/>
      <c r="D2603" s="5" t="s">
        <v>384</v>
      </c>
      <c r="E2603" s="5" t="s">
        <v>10412</v>
      </c>
      <c r="F2603" s="5" t="s">
        <v>143</v>
      </c>
      <c r="G2603" s="5">
        <v>18</v>
      </c>
      <c r="H2603" s="5" t="s">
        <v>19356</v>
      </c>
      <c r="I2603" s="5" t="s">
        <v>10414</v>
      </c>
      <c r="J2603" s="5">
        <v>18776811201</v>
      </c>
      <c r="K2603" s="5" t="s">
        <v>27</v>
      </c>
      <c r="L2603" s="10">
        <v>44331</v>
      </c>
      <c r="M2603" s="5" t="s">
        <v>28</v>
      </c>
      <c r="N2603" s="5" t="s">
        <v>27</v>
      </c>
      <c r="O2603" s="10">
        <v>44366</v>
      </c>
      <c r="P2603" s="5" t="s">
        <v>28</v>
      </c>
      <c r="Q2603" s="5"/>
      <c r="R2603" s="5"/>
      <c r="S2603" s="5"/>
    </row>
    <row r="2604" customFormat="1" spans="1:19">
      <c r="A2604" s="5">
        <v>2601</v>
      </c>
      <c r="B2604" s="5" t="s">
        <v>10415</v>
      </c>
      <c r="C2604" s="5"/>
      <c r="D2604" s="5" t="s">
        <v>384</v>
      </c>
      <c r="E2604" s="5" t="s">
        <v>10416</v>
      </c>
      <c r="F2604" s="5" t="s">
        <v>143</v>
      </c>
      <c r="G2604" s="5">
        <v>18</v>
      </c>
      <c r="H2604" s="5" t="s">
        <v>10417</v>
      </c>
      <c r="I2604" s="5" t="s">
        <v>10418</v>
      </c>
      <c r="J2604" s="5">
        <v>15777802557</v>
      </c>
      <c r="K2604" s="5" t="s">
        <v>27</v>
      </c>
      <c r="L2604" s="10">
        <v>44331</v>
      </c>
      <c r="M2604" s="5" t="s">
        <v>28</v>
      </c>
      <c r="N2604" s="5" t="s">
        <v>27</v>
      </c>
      <c r="O2604" s="10">
        <v>44366</v>
      </c>
      <c r="P2604" s="5" t="s">
        <v>28</v>
      </c>
      <c r="Q2604" s="5"/>
      <c r="R2604" s="5" t="s">
        <v>10419</v>
      </c>
      <c r="S2604" s="5"/>
    </row>
    <row r="2605" customFormat="1" spans="1:19">
      <c r="A2605" s="5">
        <v>2602</v>
      </c>
      <c r="B2605" s="5" t="s">
        <v>10420</v>
      </c>
      <c r="C2605" s="5"/>
      <c r="D2605" s="5" t="s">
        <v>384</v>
      </c>
      <c r="E2605" s="5" t="s">
        <v>10421</v>
      </c>
      <c r="F2605" s="5" t="s">
        <v>143</v>
      </c>
      <c r="G2605" s="5">
        <v>16</v>
      </c>
      <c r="H2605" s="5" t="s">
        <v>10422</v>
      </c>
      <c r="I2605" s="5" t="s">
        <v>10423</v>
      </c>
      <c r="J2605" s="5">
        <v>18378895542</v>
      </c>
      <c r="K2605" s="5" t="s">
        <v>27</v>
      </c>
      <c r="L2605" s="10">
        <v>44395</v>
      </c>
      <c r="M2605" s="5" t="s">
        <v>10424</v>
      </c>
      <c r="N2605" s="5" t="s">
        <v>27</v>
      </c>
      <c r="O2605" s="10">
        <v>44416</v>
      </c>
      <c r="P2605" s="5" t="s">
        <v>28</v>
      </c>
      <c r="Q2605" s="5"/>
      <c r="R2605" s="5"/>
      <c r="S2605" s="5"/>
    </row>
    <row r="2606" customFormat="1" spans="1:19">
      <c r="A2606" s="5">
        <v>2603</v>
      </c>
      <c r="B2606" s="5" t="s">
        <v>10425</v>
      </c>
      <c r="C2606" s="5"/>
      <c r="D2606" s="5" t="s">
        <v>384</v>
      </c>
      <c r="E2606" s="5" t="s">
        <v>10426</v>
      </c>
      <c r="F2606" s="5" t="s">
        <v>143</v>
      </c>
      <c r="G2606" s="5">
        <v>15</v>
      </c>
      <c r="H2606" s="5" t="s">
        <v>10427</v>
      </c>
      <c r="I2606" s="5" t="s">
        <v>10428</v>
      </c>
      <c r="J2606" s="5">
        <v>15878846634</v>
      </c>
      <c r="K2606" s="5" t="s">
        <v>27</v>
      </c>
      <c r="L2606" s="10">
        <v>44395</v>
      </c>
      <c r="M2606" s="5" t="s">
        <v>2172</v>
      </c>
      <c r="N2606" s="5" t="s">
        <v>30</v>
      </c>
      <c r="O2606" s="10"/>
      <c r="P2606" s="5"/>
      <c r="Q2606" s="5"/>
      <c r="R2606" s="5"/>
      <c r="S2606" s="5"/>
    </row>
    <row r="2607" customFormat="1" spans="1:19">
      <c r="A2607" s="5">
        <v>2604</v>
      </c>
      <c r="B2607" s="5" t="s">
        <v>10429</v>
      </c>
      <c r="C2607" s="5"/>
      <c r="D2607" s="5" t="s">
        <v>384</v>
      </c>
      <c r="E2607" s="5" t="s">
        <v>10430</v>
      </c>
      <c r="F2607" s="5" t="s">
        <v>143</v>
      </c>
      <c r="G2607" s="5">
        <v>18</v>
      </c>
      <c r="H2607" s="5" t="s">
        <v>10431</v>
      </c>
      <c r="I2607" s="5" t="s">
        <v>10432</v>
      </c>
      <c r="J2607" s="5">
        <v>13712797610</v>
      </c>
      <c r="K2607" s="5" t="s">
        <v>27</v>
      </c>
      <c r="L2607" s="10">
        <v>44331</v>
      </c>
      <c r="M2607" s="5" t="s">
        <v>28</v>
      </c>
      <c r="N2607" s="5" t="s">
        <v>30</v>
      </c>
      <c r="O2607" s="10"/>
      <c r="P2607" s="5"/>
      <c r="Q2607" s="5"/>
      <c r="R2607" s="5"/>
      <c r="S2607" s="5"/>
    </row>
    <row r="2608" customFormat="1" spans="1:19">
      <c r="A2608" s="5">
        <v>2605</v>
      </c>
      <c r="B2608" s="5" t="s">
        <v>10433</v>
      </c>
      <c r="C2608" s="5"/>
      <c r="D2608" s="5" t="s">
        <v>384</v>
      </c>
      <c r="E2608" s="5" t="s">
        <v>10434</v>
      </c>
      <c r="F2608" s="5" t="s">
        <v>143</v>
      </c>
      <c r="G2608" s="5">
        <v>18</v>
      </c>
      <c r="H2608" s="5" t="s">
        <v>10435</v>
      </c>
      <c r="I2608" s="5" t="s">
        <v>10436</v>
      </c>
      <c r="J2608" s="5">
        <v>18877897699</v>
      </c>
      <c r="K2608" s="5" t="s">
        <v>27</v>
      </c>
      <c r="L2608" s="10">
        <v>44331</v>
      </c>
      <c r="M2608" s="5" t="s">
        <v>28</v>
      </c>
      <c r="N2608" s="5" t="s">
        <v>30</v>
      </c>
      <c r="O2608" s="10"/>
      <c r="P2608" s="5"/>
      <c r="Q2608" s="5"/>
      <c r="R2608" s="5"/>
      <c r="S2608" s="5"/>
    </row>
    <row r="2609" customFormat="1" spans="1:19">
      <c r="A2609" s="5">
        <v>2606</v>
      </c>
      <c r="B2609" s="5" t="s">
        <v>10437</v>
      </c>
      <c r="C2609" s="5"/>
      <c r="D2609" s="5" t="s">
        <v>384</v>
      </c>
      <c r="E2609" s="5" t="s">
        <v>10438</v>
      </c>
      <c r="F2609" s="5" t="s">
        <v>143</v>
      </c>
      <c r="G2609" s="5">
        <v>16</v>
      </c>
      <c r="H2609" s="5" t="s">
        <v>10439</v>
      </c>
      <c r="I2609" s="5" t="s">
        <v>10440</v>
      </c>
      <c r="J2609" s="5">
        <v>13768280757</v>
      </c>
      <c r="K2609" s="5" t="s">
        <v>27</v>
      </c>
      <c r="L2609" s="10">
        <v>44397</v>
      </c>
      <c r="M2609" s="5" t="s">
        <v>1303</v>
      </c>
      <c r="N2609" s="5" t="s">
        <v>30</v>
      </c>
      <c r="O2609" s="10"/>
      <c r="P2609" s="5"/>
      <c r="Q2609" s="5"/>
      <c r="R2609" s="5"/>
      <c r="S2609" s="5"/>
    </row>
    <row r="2610" customFormat="1" spans="1:19">
      <c r="A2610" s="5">
        <v>2607</v>
      </c>
      <c r="B2610" s="5" t="s">
        <v>10441</v>
      </c>
      <c r="C2610" s="5"/>
      <c r="D2610" s="5" t="s">
        <v>384</v>
      </c>
      <c r="E2610" s="5" t="s">
        <v>10442</v>
      </c>
      <c r="F2610" s="5" t="s">
        <v>24</v>
      </c>
      <c r="G2610" s="5">
        <v>18</v>
      </c>
      <c r="H2610" s="5" t="s">
        <v>6804</v>
      </c>
      <c r="I2610" s="5" t="s">
        <v>10443</v>
      </c>
      <c r="J2610" s="5" t="s">
        <v>19358</v>
      </c>
      <c r="K2610" s="5" t="s">
        <v>27</v>
      </c>
      <c r="L2610" s="10">
        <v>44331</v>
      </c>
      <c r="M2610" s="5" t="s">
        <v>28</v>
      </c>
      <c r="N2610" s="5" t="s">
        <v>30</v>
      </c>
      <c r="O2610" s="10"/>
      <c r="P2610" s="5"/>
      <c r="Q2610" s="5"/>
      <c r="R2610" s="5"/>
      <c r="S2610" s="5"/>
    </row>
    <row r="2611" customFormat="1" spans="1:19">
      <c r="A2611" s="5">
        <v>2608</v>
      </c>
      <c r="B2611" s="5" t="s">
        <v>10444</v>
      </c>
      <c r="C2611" s="5"/>
      <c r="D2611" s="5" t="s">
        <v>384</v>
      </c>
      <c r="E2611" s="5" t="s">
        <v>10445</v>
      </c>
      <c r="F2611" s="5" t="s">
        <v>143</v>
      </c>
      <c r="G2611" s="5">
        <v>18</v>
      </c>
      <c r="H2611" s="5" t="s">
        <v>10080</v>
      </c>
      <c r="I2611" s="5" t="s">
        <v>10446</v>
      </c>
      <c r="J2611" s="5">
        <v>18776864199</v>
      </c>
      <c r="K2611" s="5" t="s">
        <v>27</v>
      </c>
      <c r="L2611" s="10">
        <v>44331</v>
      </c>
      <c r="M2611" s="5" t="s">
        <v>28</v>
      </c>
      <c r="N2611" s="5" t="s">
        <v>27</v>
      </c>
      <c r="O2611" s="10">
        <v>44366</v>
      </c>
      <c r="P2611" s="5" t="s">
        <v>28</v>
      </c>
      <c r="Q2611" s="5"/>
      <c r="R2611" s="5"/>
      <c r="S2611" s="5"/>
    </row>
    <row r="2612" customFormat="1" spans="1:19">
      <c r="A2612" s="5">
        <v>2609</v>
      </c>
      <c r="B2612" s="5" t="s">
        <v>10447</v>
      </c>
      <c r="C2612" s="5"/>
      <c r="D2612" s="5" t="s">
        <v>384</v>
      </c>
      <c r="E2612" s="5" t="s">
        <v>10448</v>
      </c>
      <c r="F2612" s="5" t="s">
        <v>24</v>
      </c>
      <c r="G2612" s="5">
        <v>17</v>
      </c>
      <c r="H2612" s="5" t="s">
        <v>10449</v>
      </c>
      <c r="I2612" s="5" t="s">
        <v>10450</v>
      </c>
      <c r="J2612" s="5">
        <v>13978748581</v>
      </c>
      <c r="K2612" s="5" t="s">
        <v>27</v>
      </c>
      <c r="L2612" s="10">
        <v>44395</v>
      </c>
      <c r="M2612" s="5" t="s">
        <v>28</v>
      </c>
      <c r="N2612" s="5" t="s">
        <v>30</v>
      </c>
      <c r="O2612" s="10"/>
      <c r="P2612" s="5"/>
      <c r="Q2612" s="5"/>
      <c r="R2612" s="5" t="s">
        <v>10451</v>
      </c>
      <c r="S2612" s="5"/>
    </row>
    <row r="2613" customFormat="1" spans="1:19">
      <c r="A2613" s="5">
        <v>2610</v>
      </c>
      <c r="B2613" s="5" t="s">
        <v>10452</v>
      </c>
      <c r="C2613" s="5"/>
      <c r="D2613" s="5" t="s">
        <v>384</v>
      </c>
      <c r="E2613" s="5" t="s">
        <v>10453</v>
      </c>
      <c r="F2613" s="5" t="s">
        <v>143</v>
      </c>
      <c r="G2613" s="5">
        <v>17</v>
      </c>
      <c r="H2613" s="5" t="s">
        <v>10071</v>
      </c>
      <c r="I2613" s="5" t="s">
        <v>10454</v>
      </c>
      <c r="J2613" s="5">
        <v>18276682341</v>
      </c>
      <c r="K2613" s="5" t="s">
        <v>27</v>
      </c>
      <c r="L2613" s="10">
        <v>44395</v>
      </c>
      <c r="M2613" s="5" t="s">
        <v>2172</v>
      </c>
      <c r="N2613" s="5" t="s">
        <v>30</v>
      </c>
      <c r="O2613" s="10"/>
      <c r="P2613" s="5"/>
      <c r="Q2613" s="5"/>
      <c r="R2613" s="5"/>
      <c r="S2613" s="5"/>
    </row>
    <row r="2614" customFormat="1" spans="1:19">
      <c r="A2614" s="5">
        <v>2611</v>
      </c>
      <c r="B2614" s="5" t="s">
        <v>10455</v>
      </c>
      <c r="C2614" s="5"/>
      <c r="D2614" s="5" t="s">
        <v>384</v>
      </c>
      <c r="E2614" s="5" t="s">
        <v>10456</v>
      </c>
      <c r="F2614" s="5" t="s">
        <v>143</v>
      </c>
      <c r="G2614" s="5">
        <v>20</v>
      </c>
      <c r="H2614" s="5" t="s">
        <v>10457</v>
      </c>
      <c r="I2614" s="5" t="s">
        <v>10458</v>
      </c>
      <c r="J2614" s="5">
        <v>19127210993</v>
      </c>
      <c r="K2614" s="5" t="s">
        <v>27</v>
      </c>
      <c r="L2614" s="10">
        <v>44331</v>
      </c>
      <c r="M2614" s="5" t="s">
        <v>28</v>
      </c>
      <c r="N2614" s="5" t="s">
        <v>27</v>
      </c>
      <c r="O2614" s="10">
        <v>44366</v>
      </c>
      <c r="P2614" s="5" t="s">
        <v>28</v>
      </c>
      <c r="Q2614" s="5"/>
      <c r="R2614" s="5"/>
      <c r="S2614" s="5"/>
    </row>
    <row r="2615" customFormat="1" spans="1:19">
      <c r="A2615" s="5">
        <v>2612</v>
      </c>
      <c r="B2615" s="5" t="s">
        <v>10459</v>
      </c>
      <c r="C2615" s="5"/>
      <c r="D2615" s="5" t="s">
        <v>384</v>
      </c>
      <c r="E2615" s="5" t="s">
        <v>10460</v>
      </c>
      <c r="F2615" s="5" t="s">
        <v>24</v>
      </c>
      <c r="G2615" s="5">
        <v>17</v>
      </c>
      <c r="H2615" s="5" t="s">
        <v>2681</v>
      </c>
      <c r="I2615" s="5" t="s">
        <v>10461</v>
      </c>
      <c r="J2615" s="5">
        <v>15994496632</v>
      </c>
      <c r="K2615" s="5" t="s">
        <v>27</v>
      </c>
      <c r="L2615" s="10">
        <v>44394</v>
      </c>
      <c r="M2615" s="5" t="s">
        <v>1303</v>
      </c>
      <c r="N2615" s="5" t="s">
        <v>30</v>
      </c>
      <c r="O2615" s="10"/>
      <c r="P2615" s="5"/>
      <c r="Q2615" s="5"/>
      <c r="R2615" s="5"/>
      <c r="S2615" s="5"/>
    </row>
    <row r="2616" customFormat="1" spans="1:19">
      <c r="A2616" s="5">
        <v>2613</v>
      </c>
      <c r="B2616" s="5" t="s">
        <v>10462</v>
      </c>
      <c r="C2616" s="5"/>
      <c r="D2616" s="5" t="s">
        <v>384</v>
      </c>
      <c r="E2616" s="5" t="s">
        <v>10463</v>
      </c>
      <c r="F2616" s="5" t="s">
        <v>143</v>
      </c>
      <c r="G2616" s="5">
        <v>17</v>
      </c>
      <c r="H2616" s="5" t="s">
        <v>17995</v>
      </c>
      <c r="I2616" s="5" t="s">
        <v>10465</v>
      </c>
      <c r="J2616" s="5">
        <v>15807784018</v>
      </c>
      <c r="K2616" s="5" t="s">
        <v>27</v>
      </c>
      <c r="L2616" s="10">
        <v>44395</v>
      </c>
      <c r="M2616" s="5" t="s">
        <v>2172</v>
      </c>
      <c r="N2616" s="5" t="s">
        <v>30</v>
      </c>
      <c r="O2616" s="10"/>
      <c r="P2616" s="5"/>
      <c r="Q2616" s="5"/>
      <c r="R2616" s="5"/>
      <c r="S2616" s="5"/>
    </row>
    <row r="2617" customFormat="1" spans="1:19">
      <c r="A2617" s="5">
        <v>2614</v>
      </c>
      <c r="B2617" s="5" t="s">
        <v>10466</v>
      </c>
      <c r="C2617" s="5"/>
      <c r="D2617" s="5" t="s">
        <v>384</v>
      </c>
      <c r="E2617" s="5" t="s">
        <v>10467</v>
      </c>
      <c r="F2617" s="5" t="s">
        <v>24</v>
      </c>
      <c r="G2617" s="5">
        <v>17</v>
      </c>
      <c r="H2617" s="5" t="s">
        <v>10468</v>
      </c>
      <c r="I2617" s="5" t="s">
        <v>10469</v>
      </c>
      <c r="J2617" s="5">
        <v>13425902138</v>
      </c>
      <c r="K2617" s="5" t="s">
        <v>27</v>
      </c>
      <c r="L2617" s="10">
        <v>44395</v>
      </c>
      <c r="M2617" s="5" t="s">
        <v>2455</v>
      </c>
      <c r="N2617" s="5" t="s">
        <v>30</v>
      </c>
      <c r="O2617" s="10"/>
      <c r="P2617" s="5"/>
      <c r="Q2617" s="5"/>
      <c r="R2617" s="5"/>
      <c r="S2617" s="5"/>
    </row>
    <row r="2618" customFormat="1" spans="1:19">
      <c r="A2618" s="5">
        <v>2615</v>
      </c>
      <c r="B2618" s="5" t="s">
        <v>10470</v>
      </c>
      <c r="C2618" s="5"/>
      <c r="D2618" s="5" t="s">
        <v>384</v>
      </c>
      <c r="E2618" s="5" t="s">
        <v>10471</v>
      </c>
      <c r="F2618" s="5" t="s">
        <v>24</v>
      </c>
      <c r="G2618" s="5">
        <v>15</v>
      </c>
      <c r="H2618" s="5" t="s">
        <v>10472</v>
      </c>
      <c r="I2618" s="5" t="s">
        <v>10473</v>
      </c>
      <c r="J2618" s="5">
        <v>18707784072</v>
      </c>
      <c r="K2618" s="5" t="s">
        <v>27</v>
      </c>
      <c r="L2618" s="10">
        <v>44395</v>
      </c>
      <c r="M2618" s="5" t="s">
        <v>2455</v>
      </c>
      <c r="N2618" s="5" t="s">
        <v>30</v>
      </c>
      <c r="O2618" s="10"/>
      <c r="P2618" s="5"/>
      <c r="Q2618" s="5"/>
      <c r="R2618" s="5"/>
      <c r="S2618" s="5"/>
    </row>
    <row r="2619" customFormat="1" spans="1:19">
      <c r="A2619" s="5">
        <v>2616</v>
      </c>
      <c r="B2619" s="5" t="s">
        <v>10474</v>
      </c>
      <c r="C2619" s="5"/>
      <c r="D2619" s="5" t="s">
        <v>384</v>
      </c>
      <c r="E2619" s="5" t="s">
        <v>10475</v>
      </c>
      <c r="F2619" s="5" t="s">
        <v>24</v>
      </c>
      <c r="G2619" s="5">
        <v>19</v>
      </c>
      <c r="H2619" s="5" t="s">
        <v>19250</v>
      </c>
      <c r="I2619" s="5" t="s">
        <v>10476</v>
      </c>
      <c r="J2619" s="5">
        <v>18070861849</v>
      </c>
      <c r="K2619" s="5" t="s">
        <v>27</v>
      </c>
      <c r="L2619" s="10">
        <v>44331</v>
      </c>
      <c r="M2619" s="5" t="s">
        <v>28</v>
      </c>
      <c r="N2619" s="5" t="s">
        <v>30</v>
      </c>
      <c r="O2619" s="10"/>
      <c r="P2619" s="5"/>
      <c r="Q2619" s="5"/>
      <c r="R2619" s="5"/>
      <c r="S2619" s="5"/>
    </row>
    <row r="2620" customFormat="1" spans="1:19">
      <c r="A2620" s="5">
        <v>2617</v>
      </c>
      <c r="B2620" s="5" t="s">
        <v>10477</v>
      </c>
      <c r="C2620" s="5"/>
      <c r="D2620" s="5" t="s">
        <v>384</v>
      </c>
      <c r="E2620" s="5" t="s">
        <v>10478</v>
      </c>
      <c r="F2620" s="5" t="s">
        <v>143</v>
      </c>
      <c r="G2620" s="5">
        <v>16</v>
      </c>
      <c r="H2620" s="5" t="s">
        <v>7164</v>
      </c>
      <c r="I2620" s="5" t="s">
        <v>10479</v>
      </c>
      <c r="J2620" s="5">
        <v>13737982533</v>
      </c>
      <c r="K2620" s="5" t="s">
        <v>27</v>
      </c>
      <c r="L2620" s="10">
        <v>44398</v>
      </c>
      <c r="M2620" s="5" t="s">
        <v>2455</v>
      </c>
      <c r="N2620" s="5" t="s">
        <v>30</v>
      </c>
      <c r="O2620" s="10"/>
      <c r="P2620" s="5"/>
      <c r="Q2620" s="5"/>
      <c r="R2620" s="5"/>
      <c r="S2620" s="5"/>
    </row>
    <row r="2621" customFormat="1" spans="1:19">
      <c r="A2621" s="5">
        <v>2618</v>
      </c>
      <c r="B2621" s="5" t="s">
        <v>10480</v>
      </c>
      <c r="C2621" s="5"/>
      <c r="D2621" s="5" t="s">
        <v>384</v>
      </c>
      <c r="E2621" s="5" t="s">
        <v>2097</v>
      </c>
      <c r="F2621" s="5" t="s">
        <v>143</v>
      </c>
      <c r="G2621" s="5">
        <v>22</v>
      </c>
      <c r="H2621" s="5" t="s">
        <v>6151</v>
      </c>
      <c r="I2621" s="5" t="s">
        <v>10481</v>
      </c>
      <c r="J2621" s="5">
        <v>18178892687</v>
      </c>
      <c r="K2621" s="5" t="s">
        <v>27</v>
      </c>
      <c r="L2621" s="10">
        <v>44331</v>
      </c>
      <c r="M2621" s="5" t="s">
        <v>28</v>
      </c>
      <c r="N2621" s="5" t="s">
        <v>27</v>
      </c>
      <c r="O2621" s="10">
        <v>44366</v>
      </c>
      <c r="P2621" s="5" t="s">
        <v>28</v>
      </c>
      <c r="Q2621" s="5"/>
      <c r="R2621" s="5"/>
      <c r="S2621" s="5"/>
    </row>
    <row r="2622" customFormat="1" spans="1:19">
      <c r="A2622" s="5">
        <v>2619</v>
      </c>
      <c r="B2622" s="5" t="s">
        <v>10482</v>
      </c>
      <c r="C2622" s="5"/>
      <c r="D2622" s="5" t="s">
        <v>384</v>
      </c>
      <c r="E2622" s="5" t="s">
        <v>10483</v>
      </c>
      <c r="F2622" s="5" t="s">
        <v>143</v>
      </c>
      <c r="G2622" s="5">
        <v>21</v>
      </c>
      <c r="H2622" s="5" t="s">
        <v>10484</v>
      </c>
      <c r="I2622" s="5" t="s">
        <v>10485</v>
      </c>
      <c r="J2622" s="5">
        <v>17758588781</v>
      </c>
      <c r="K2622" s="5" t="s">
        <v>27</v>
      </c>
      <c r="L2622" s="10">
        <v>44331</v>
      </c>
      <c r="M2622" s="5" t="s">
        <v>28</v>
      </c>
      <c r="N2622" s="5" t="s">
        <v>30</v>
      </c>
      <c r="O2622" s="10"/>
      <c r="P2622" s="5"/>
      <c r="Q2622" s="5"/>
      <c r="R2622" s="5"/>
      <c r="S2622" s="5"/>
    </row>
    <row r="2623" customFormat="1" spans="1:19">
      <c r="A2623" s="5">
        <v>2620</v>
      </c>
      <c r="B2623" s="5" t="s">
        <v>10486</v>
      </c>
      <c r="C2623" s="5"/>
      <c r="D2623" s="5" t="s">
        <v>384</v>
      </c>
      <c r="E2623" s="5" t="s">
        <v>10487</v>
      </c>
      <c r="F2623" s="5" t="s">
        <v>143</v>
      </c>
      <c r="G2623" s="5">
        <v>17</v>
      </c>
      <c r="H2623" s="5" t="s">
        <v>17674</v>
      </c>
      <c r="I2623" s="5" t="s">
        <v>10488</v>
      </c>
      <c r="J2623" s="5">
        <v>13632128786</v>
      </c>
      <c r="K2623" s="5" t="s">
        <v>27</v>
      </c>
      <c r="L2623" s="10">
        <v>44394</v>
      </c>
      <c r="M2623" s="5" t="s">
        <v>28</v>
      </c>
      <c r="N2623" s="5" t="s">
        <v>30</v>
      </c>
      <c r="O2623" s="10"/>
      <c r="P2623" s="5"/>
      <c r="Q2623" s="5"/>
      <c r="R2623" s="5"/>
      <c r="S2623" s="5"/>
    </row>
    <row r="2624" customFormat="1" spans="1:19">
      <c r="A2624" s="5">
        <v>2621</v>
      </c>
      <c r="B2624" s="5" t="s">
        <v>10489</v>
      </c>
      <c r="C2624" s="5"/>
      <c r="D2624" s="5" t="s">
        <v>384</v>
      </c>
      <c r="E2624" s="5" t="s">
        <v>10490</v>
      </c>
      <c r="F2624" s="5" t="s">
        <v>24</v>
      </c>
      <c r="G2624" s="5">
        <v>21</v>
      </c>
      <c r="H2624" s="5" t="s">
        <v>8314</v>
      </c>
      <c r="I2624" s="5" t="s">
        <v>2106</v>
      </c>
      <c r="J2624" s="5">
        <v>18877841724</v>
      </c>
      <c r="K2624" s="5" t="s">
        <v>27</v>
      </c>
      <c r="L2624" s="10">
        <v>44331</v>
      </c>
      <c r="M2624" s="5" t="s">
        <v>28</v>
      </c>
      <c r="N2624" s="5" t="s">
        <v>27</v>
      </c>
      <c r="O2624" s="10">
        <v>44366</v>
      </c>
      <c r="P2624" s="5" t="s">
        <v>28</v>
      </c>
      <c r="Q2624" s="5"/>
      <c r="R2624" s="5"/>
      <c r="S2624" s="5"/>
    </row>
    <row r="2625" customFormat="1" spans="1:19">
      <c r="A2625" s="5">
        <v>2622</v>
      </c>
      <c r="B2625" s="5" t="s">
        <v>10491</v>
      </c>
      <c r="C2625" s="5"/>
      <c r="D2625" s="5" t="s">
        <v>384</v>
      </c>
      <c r="E2625" s="5" t="s">
        <v>10492</v>
      </c>
      <c r="F2625" s="5" t="s">
        <v>24</v>
      </c>
      <c r="G2625" s="5">
        <v>17</v>
      </c>
      <c r="H2625" s="5" t="s">
        <v>17996</v>
      </c>
      <c r="I2625" s="5" t="s">
        <v>10493</v>
      </c>
      <c r="J2625" s="5">
        <v>18978757319</v>
      </c>
      <c r="K2625" s="5" t="s">
        <v>27</v>
      </c>
      <c r="L2625" s="10">
        <v>44395</v>
      </c>
      <c r="M2625" s="5" t="s">
        <v>98</v>
      </c>
      <c r="N2625" s="5" t="s">
        <v>30</v>
      </c>
      <c r="O2625" s="10"/>
      <c r="P2625" s="5"/>
      <c r="Q2625" s="5"/>
      <c r="R2625" s="5"/>
      <c r="S2625" s="5"/>
    </row>
    <row r="2626" customFormat="1" spans="1:19">
      <c r="A2626" s="5">
        <v>2623</v>
      </c>
      <c r="B2626" s="5" t="s">
        <v>10494</v>
      </c>
      <c r="C2626" s="5"/>
      <c r="D2626" s="5" t="s">
        <v>384</v>
      </c>
      <c r="E2626" s="5" t="s">
        <v>10495</v>
      </c>
      <c r="F2626" s="5" t="s">
        <v>143</v>
      </c>
      <c r="G2626" s="5">
        <v>17</v>
      </c>
      <c r="H2626" s="5" t="s">
        <v>10496</v>
      </c>
      <c r="I2626" s="5" t="s">
        <v>9827</v>
      </c>
      <c r="J2626" s="5">
        <v>13929020591</v>
      </c>
      <c r="K2626" s="5" t="s">
        <v>27</v>
      </c>
      <c r="L2626" s="10">
        <v>44405</v>
      </c>
      <c r="M2626" s="5" t="s">
        <v>10497</v>
      </c>
      <c r="N2626" s="5" t="s">
        <v>30</v>
      </c>
      <c r="O2626" s="10"/>
      <c r="P2626" s="5"/>
      <c r="Q2626" s="5"/>
      <c r="R2626" s="5"/>
      <c r="S2626" s="5"/>
    </row>
    <row r="2627" customFormat="1" spans="1:19">
      <c r="A2627" s="5">
        <v>2624</v>
      </c>
      <c r="B2627" s="5" t="s">
        <v>10498</v>
      </c>
      <c r="C2627" s="5"/>
      <c r="D2627" s="5" t="s">
        <v>384</v>
      </c>
      <c r="E2627" s="5" t="s">
        <v>10499</v>
      </c>
      <c r="F2627" s="5" t="s">
        <v>143</v>
      </c>
      <c r="G2627" s="5">
        <v>17</v>
      </c>
      <c r="H2627" s="5" t="s">
        <v>17997</v>
      </c>
      <c r="I2627" s="5" t="s">
        <v>10501</v>
      </c>
      <c r="J2627" s="5">
        <v>13878737543</v>
      </c>
      <c r="K2627" s="5" t="s">
        <v>27</v>
      </c>
      <c r="L2627" s="10">
        <v>44397</v>
      </c>
      <c r="M2627" s="5" t="s">
        <v>10502</v>
      </c>
      <c r="N2627" s="5" t="s">
        <v>30</v>
      </c>
      <c r="O2627" s="10"/>
      <c r="P2627" s="5"/>
      <c r="Q2627" s="5"/>
      <c r="R2627" s="5"/>
      <c r="S2627" s="5"/>
    </row>
    <row r="2628" customFormat="1" spans="1:19">
      <c r="A2628" s="5">
        <v>2625</v>
      </c>
      <c r="B2628" s="5" t="s">
        <v>10503</v>
      </c>
      <c r="C2628" s="5"/>
      <c r="D2628" s="5" t="s">
        <v>384</v>
      </c>
      <c r="E2628" s="5" t="s">
        <v>10504</v>
      </c>
      <c r="F2628" s="5" t="s">
        <v>143</v>
      </c>
      <c r="G2628" s="5">
        <v>18</v>
      </c>
      <c r="H2628" s="5" t="s">
        <v>10505</v>
      </c>
      <c r="I2628" s="5" t="s">
        <v>10506</v>
      </c>
      <c r="J2628" s="5" t="s">
        <v>19360</v>
      </c>
      <c r="K2628" s="5" t="s">
        <v>27</v>
      </c>
      <c r="L2628" s="10">
        <v>44331</v>
      </c>
      <c r="M2628" s="5" t="s">
        <v>29</v>
      </c>
      <c r="N2628" s="5" t="s">
        <v>27</v>
      </c>
      <c r="O2628" s="10">
        <v>44366</v>
      </c>
      <c r="P2628" s="5" t="s">
        <v>28</v>
      </c>
      <c r="Q2628" s="5"/>
      <c r="R2628" s="5"/>
      <c r="S2628" s="5"/>
    </row>
    <row r="2629" customFormat="1" spans="1:19">
      <c r="A2629" s="5">
        <v>2626</v>
      </c>
      <c r="B2629" s="5" t="s">
        <v>10507</v>
      </c>
      <c r="C2629" s="5"/>
      <c r="D2629" s="5" t="s">
        <v>389</v>
      </c>
      <c r="E2629" s="5" t="s">
        <v>10508</v>
      </c>
      <c r="F2629" s="5" t="s">
        <v>24</v>
      </c>
      <c r="G2629" s="5">
        <v>18</v>
      </c>
      <c r="H2629" s="5" t="s">
        <v>4968</v>
      </c>
      <c r="I2629" s="5" t="s">
        <v>332</v>
      </c>
      <c r="J2629" s="5">
        <v>14777393269</v>
      </c>
      <c r="K2629" s="5" t="s">
        <v>27</v>
      </c>
      <c r="L2629" s="10">
        <v>44344</v>
      </c>
      <c r="M2629" s="5" t="s">
        <v>29</v>
      </c>
      <c r="N2629" s="5" t="s">
        <v>27</v>
      </c>
      <c r="O2629" s="10">
        <v>44366</v>
      </c>
      <c r="P2629" s="5" t="s">
        <v>2455</v>
      </c>
      <c r="Q2629" s="5" t="s">
        <v>30</v>
      </c>
      <c r="R2629" s="5"/>
      <c r="S2629" s="5"/>
    </row>
    <row r="2630" customFormat="1" spans="1:19">
      <c r="A2630" s="5">
        <v>2627</v>
      </c>
      <c r="B2630" s="5" t="s">
        <v>10509</v>
      </c>
      <c r="C2630" s="5"/>
      <c r="D2630" s="5" t="s">
        <v>389</v>
      </c>
      <c r="E2630" s="5" t="s">
        <v>10510</v>
      </c>
      <c r="F2630" s="5" t="s">
        <v>143</v>
      </c>
      <c r="G2630" s="5">
        <v>18</v>
      </c>
      <c r="H2630" s="5" t="s">
        <v>1812</v>
      </c>
      <c r="I2630" s="5" t="s">
        <v>10511</v>
      </c>
      <c r="J2630" s="5">
        <v>18077898042</v>
      </c>
      <c r="K2630" s="5" t="s">
        <v>27</v>
      </c>
      <c r="L2630" s="10">
        <v>44331</v>
      </c>
      <c r="M2630" s="5" t="s">
        <v>29</v>
      </c>
      <c r="N2630" s="5" t="s">
        <v>27</v>
      </c>
      <c r="O2630" s="10">
        <v>44366</v>
      </c>
      <c r="P2630" s="5" t="s">
        <v>2455</v>
      </c>
      <c r="Q2630" s="5" t="s">
        <v>30</v>
      </c>
      <c r="R2630" s="5"/>
      <c r="S2630" s="5"/>
    </row>
    <row r="2631" customFormat="1" spans="1:19">
      <c r="A2631" s="5">
        <v>2628</v>
      </c>
      <c r="B2631" s="5" t="s">
        <v>10512</v>
      </c>
      <c r="C2631" s="5"/>
      <c r="D2631" s="5" t="s">
        <v>389</v>
      </c>
      <c r="E2631" s="5" t="s">
        <v>10513</v>
      </c>
      <c r="F2631" s="5" t="s">
        <v>24</v>
      </c>
      <c r="G2631" s="5">
        <v>19</v>
      </c>
      <c r="H2631" s="5" t="s">
        <v>10514</v>
      </c>
      <c r="I2631" s="5" t="s">
        <v>10515</v>
      </c>
      <c r="J2631" s="5">
        <v>14777394275</v>
      </c>
      <c r="K2631" s="5" t="s">
        <v>27</v>
      </c>
      <c r="L2631" s="10">
        <v>44331</v>
      </c>
      <c r="M2631" s="5" t="s">
        <v>29</v>
      </c>
      <c r="N2631" s="5" t="s">
        <v>27</v>
      </c>
      <c r="O2631" s="10">
        <v>44366</v>
      </c>
      <c r="P2631" s="5" t="s">
        <v>2455</v>
      </c>
      <c r="Q2631" s="5" t="s">
        <v>30</v>
      </c>
      <c r="R2631" s="5"/>
      <c r="S2631" s="5"/>
    </row>
    <row r="2632" customFormat="1" spans="1:19">
      <c r="A2632" s="5">
        <v>2629</v>
      </c>
      <c r="B2632" s="5" t="s">
        <v>10516</v>
      </c>
      <c r="C2632" s="5"/>
      <c r="D2632" s="5" t="s">
        <v>389</v>
      </c>
      <c r="E2632" s="5" t="s">
        <v>10517</v>
      </c>
      <c r="F2632" s="5" t="s">
        <v>24</v>
      </c>
      <c r="G2632" s="5">
        <v>18</v>
      </c>
      <c r="H2632" s="5" t="s">
        <v>10518</v>
      </c>
      <c r="I2632" s="5" t="s">
        <v>10519</v>
      </c>
      <c r="J2632" s="5">
        <v>18070862751</v>
      </c>
      <c r="K2632" s="5" t="s">
        <v>27</v>
      </c>
      <c r="L2632" s="10">
        <v>44396</v>
      </c>
      <c r="M2632" s="5" t="s">
        <v>8877</v>
      </c>
      <c r="N2632" s="5" t="s">
        <v>27</v>
      </c>
      <c r="O2632" s="10">
        <v>44421</v>
      </c>
      <c r="P2632" s="5" t="s">
        <v>8877</v>
      </c>
      <c r="Q2632" s="5" t="s">
        <v>30</v>
      </c>
      <c r="R2632" s="5"/>
      <c r="S2632" s="5"/>
    </row>
    <row r="2633" customFormat="1" spans="1:19">
      <c r="A2633" s="5">
        <v>2630</v>
      </c>
      <c r="B2633" s="5" t="s">
        <v>10520</v>
      </c>
      <c r="C2633" s="5"/>
      <c r="D2633" s="5" t="s">
        <v>389</v>
      </c>
      <c r="E2633" s="5" t="s">
        <v>10521</v>
      </c>
      <c r="F2633" s="5" t="s">
        <v>143</v>
      </c>
      <c r="G2633" s="5">
        <v>18</v>
      </c>
      <c r="H2633" s="5" t="s">
        <v>17638</v>
      </c>
      <c r="I2633" s="5" t="s">
        <v>10522</v>
      </c>
      <c r="J2633" s="5">
        <v>13737965137</v>
      </c>
      <c r="K2633" s="5" t="s">
        <v>27</v>
      </c>
      <c r="L2633" s="10">
        <v>44396</v>
      </c>
      <c r="M2633" s="5" t="s">
        <v>2172</v>
      </c>
      <c r="N2633" s="5" t="s">
        <v>30</v>
      </c>
      <c r="O2633" s="10"/>
      <c r="P2633" s="5"/>
      <c r="Q2633" s="5" t="s">
        <v>30</v>
      </c>
      <c r="R2633" s="5"/>
      <c r="S2633" s="5"/>
    </row>
    <row r="2634" customFormat="1" spans="1:19">
      <c r="A2634" s="5">
        <v>2631</v>
      </c>
      <c r="B2634" s="5" t="s">
        <v>10523</v>
      </c>
      <c r="C2634" s="5"/>
      <c r="D2634" s="5" t="s">
        <v>389</v>
      </c>
      <c r="E2634" s="5" t="s">
        <v>10524</v>
      </c>
      <c r="F2634" s="5" t="s">
        <v>143</v>
      </c>
      <c r="G2634" s="5">
        <v>14</v>
      </c>
      <c r="H2634" s="5" t="s">
        <v>6010</v>
      </c>
      <c r="I2634" s="5" t="s">
        <v>10525</v>
      </c>
      <c r="J2634" s="5">
        <v>17376390477</v>
      </c>
      <c r="K2634" s="5" t="s">
        <v>27</v>
      </c>
      <c r="L2634" s="10">
        <v>44411</v>
      </c>
      <c r="M2634" s="5" t="s">
        <v>1273</v>
      </c>
      <c r="N2634" s="5" t="s">
        <v>30</v>
      </c>
      <c r="O2634" s="10"/>
      <c r="P2634" s="5"/>
      <c r="Q2634" s="5" t="s">
        <v>30</v>
      </c>
      <c r="R2634" s="5"/>
      <c r="S2634" s="5"/>
    </row>
    <row r="2635" customFormat="1" spans="1:19">
      <c r="A2635" s="5">
        <v>2632</v>
      </c>
      <c r="B2635" s="5" t="s">
        <v>10526</v>
      </c>
      <c r="C2635" s="5"/>
      <c r="D2635" s="5" t="s">
        <v>389</v>
      </c>
      <c r="E2635" s="5" t="s">
        <v>10527</v>
      </c>
      <c r="F2635" s="5" t="s">
        <v>143</v>
      </c>
      <c r="G2635" s="5">
        <v>15</v>
      </c>
      <c r="H2635" s="5" t="s">
        <v>17998</v>
      </c>
      <c r="I2635" s="5" t="s">
        <v>7616</v>
      </c>
      <c r="J2635" s="5">
        <v>15277853033</v>
      </c>
      <c r="K2635" s="5" t="s">
        <v>27</v>
      </c>
      <c r="L2635" s="10">
        <v>44395</v>
      </c>
      <c r="M2635" s="5" t="s">
        <v>28</v>
      </c>
      <c r="N2635" s="5" t="s">
        <v>27</v>
      </c>
      <c r="O2635" s="10">
        <v>44416</v>
      </c>
      <c r="P2635" s="5" t="s">
        <v>6508</v>
      </c>
      <c r="Q2635" s="5" t="s">
        <v>30</v>
      </c>
      <c r="R2635" s="5"/>
      <c r="S2635" s="5"/>
    </row>
    <row r="2636" customFormat="1" spans="1:19">
      <c r="A2636" s="5">
        <v>2633</v>
      </c>
      <c r="B2636" s="5" t="s">
        <v>10529</v>
      </c>
      <c r="C2636" s="5"/>
      <c r="D2636" s="5" t="s">
        <v>389</v>
      </c>
      <c r="E2636" s="5" t="s">
        <v>10530</v>
      </c>
      <c r="F2636" s="5" t="s">
        <v>143</v>
      </c>
      <c r="G2636" s="5">
        <v>17</v>
      </c>
      <c r="H2636" s="5" t="s">
        <v>17996</v>
      </c>
      <c r="I2636" s="5" t="s">
        <v>10531</v>
      </c>
      <c r="J2636" s="5">
        <v>18776879951</v>
      </c>
      <c r="K2636" s="5" t="s">
        <v>27</v>
      </c>
      <c r="L2636" s="10">
        <v>44395</v>
      </c>
      <c r="M2636" s="5" t="s">
        <v>4323</v>
      </c>
      <c r="N2636" s="5" t="s">
        <v>30</v>
      </c>
      <c r="O2636" s="10"/>
      <c r="P2636" s="5"/>
      <c r="Q2636" s="5" t="s">
        <v>30</v>
      </c>
      <c r="R2636" s="5"/>
      <c r="S2636" s="5"/>
    </row>
    <row r="2637" customFormat="1" spans="1:19">
      <c r="A2637" s="5">
        <v>2634</v>
      </c>
      <c r="B2637" s="5" t="s">
        <v>10532</v>
      </c>
      <c r="C2637" s="5"/>
      <c r="D2637" s="5" t="s">
        <v>389</v>
      </c>
      <c r="E2637" s="5" t="s">
        <v>10533</v>
      </c>
      <c r="F2637" s="5" t="s">
        <v>24</v>
      </c>
      <c r="G2637" s="5">
        <v>17</v>
      </c>
      <c r="H2637" s="5" t="s">
        <v>10534</v>
      </c>
      <c r="I2637" s="5" t="s">
        <v>10535</v>
      </c>
      <c r="J2637" s="5">
        <v>18076353613</v>
      </c>
      <c r="K2637" s="5" t="s">
        <v>27</v>
      </c>
      <c r="L2637" s="10">
        <v>44396</v>
      </c>
      <c r="M2637" s="5" t="s">
        <v>2172</v>
      </c>
      <c r="N2637" s="5" t="s">
        <v>30</v>
      </c>
      <c r="O2637" s="10"/>
      <c r="P2637" s="5"/>
      <c r="Q2637" s="5" t="s">
        <v>30</v>
      </c>
      <c r="R2637" s="5"/>
      <c r="S2637" s="5"/>
    </row>
    <row r="2638" customFormat="1" spans="1:19">
      <c r="A2638" s="5">
        <v>2635</v>
      </c>
      <c r="B2638" s="5" t="s">
        <v>10536</v>
      </c>
      <c r="C2638" s="5"/>
      <c r="D2638" s="5" t="s">
        <v>389</v>
      </c>
      <c r="E2638" s="5" t="s">
        <v>10537</v>
      </c>
      <c r="F2638" s="5" t="s">
        <v>143</v>
      </c>
      <c r="G2638" s="5">
        <v>17</v>
      </c>
      <c r="H2638" s="5" t="s">
        <v>17999</v>
      </c>
      <c r="I2638" s="5" t="s">
        <v>10538</v>
      </c>
      <c r="J2638" s="5">
        <v>15949328286</v>
      </c>
      <c r="K2638" s="5" t="s">
        <v>27</v>
      </c>
      <c r="L2638" s="10">
        <v>44396</v>
      </c>
      <c r="M2638" s="5" t="s">
        <v>10539</v>
      </c>
      <c r="N2638" s="5" t="s">
        <v>30</v>
      </c>
      <c r="O2638" s="10"/>
      <c r="P2638" s="5"/>
      <c r="Q2638" s="5" t="s">
        <v>30</v>
      </c>
      <c r="R2638" s="5"/>
      <c r="S2638" s="5"/>
    </row>
    <row r="2639" customFormat="1" spans="1:19">
      <c r="A2639" s="5">
        <v>2636</v>
      </c>
      <c r="B2639" s="5" t="s">
        <v>10540</v>
      </c>
      <c r="C2639" s="5"/>
      <c r="D2639" s="5" t="s">
        <v>389</v>
      </c>
      <c r="E2639" s="5" t="s">
        <v>10541</v>
      </c>
      <c r="F2639" s="5" t="s">
        <v>143</v>
      </c>
      <c r="G2639" s="5">
        <v>17</v>
      </c>
      <c r="H2639" s="5" t="s">
        <v>10542</v>
      </c>
      <c r="I2639" s="5" t="s">
        <v>10543</v>
      </c>
      <c r="J2639" s="5">
        <v>18077822708</v>
      </c>
      <c r="K2639" s="5" t="s">
        <v>27</v>
      </c>
      <c r="L2639" s="10">
        <v>44395</v>
      </c>
      <c r="M2639" s="5" t="s">
        <v>2455</v>
      </c>
      <c r="N2639" s="5" t="s">
        <v>30</v>
      </c>
      <c r="O2639" s="10"/>
      <c r="P2639" s="5"/>
      <c r="Q2639" s="5" t="s">
        <v>30</v>
      </c>
      <c r="R2639" s="5"/>
      <c r="S2639" s="5"/>
    </row>
    <row r="2640" customFormat="1" spans="1:19">
      <c r="A2640" s="5">
        <v>2637</v>
      </c>
      <c r="B2640" s="5" t="s">
        <v>10544</v>
      </c>
      <c r="C2640" s="5"/>
      <c r="D2640" s="5" t="s">
        <v>389</v>
      </c>
      <c r="E2640" s="5" t="s">
        <v>10545</v>
      </c>
      <c r="F2640" s="5" t="s">
        <v>143</v>
      </c>
      <c r="G2640" s="5">
        <v>16</v>
      </c>
      <c r="H2640" s="5" t="s">
        <v>10546</v>
      </c>
      <c r="I2640" s="5" t="s">
        <v>10547</v>
      </c>
      <c r="J2640" s="5">
        <v>17754790983</v>
      </c>
      <c r="K2640" s="5" t="s">
        <v>27</v>
      </c>
      <c r="L2640" s="10">
        <v>44401</v>
      </c>
      <c r="M2640" s="5" t="s">
        <v>8877</v>
      </c>
      <c r="N2640" s="5" t="s">
        <v>30</v>
      </c>
      <c r="O2640" s="10"/>
      <c r="P2640" s="5"/>
      <c r="Q2640" s="5" t="s">
        <v>30</v>
      </c>
      <c r="R2640" s="5"/>
      <c r="S2640" s="5"/>
    </row>
    <row r="2641" customFormat="1" spans="1:19">
      <c r="A2641" s="5">
        <v>2638</v>
      </c>
      <c r="B2641" s="5" t="s">
        <v>10548</v>
      </c>
      <c r="C2641" s="5"/>
      <c r="D2641" s="5" t="s">
        <v>389</v>
      </c>
      <c r="E2641" s="5" t="s">
        <v>10549</v>
      </c>
      <c r="F2641" s="5" t="s">
        <v>143</v>
      </c>
      <c r="G2641" s="5">
        <v>17</v>
      </c>
      <c r="H2641" s="5" t="s">
        <v>18000</v>
      </c>
      <c r="I2641" s="5" t="s">
        <v>10551</v>
      </c>
      <c r="J2641" s="5">
        <v>13507783504</v>
      </c>
      <c r="K2641" s="5" t="s">
        <v>27</v>
      </c>
      <c r="L2641" s="10">
        <v>44394</v>
      </c>
      <c r="M2641" s="5" t="s">
        <v>28</v>
      </c>
      <c r="N2641" s="5" t="s">
        <v>30</v>
      </c>
      <c r="O2641" s="10"/>
      <c r="P2641" s="5"/>
      <c r="Q2641" s="5" t="s">
        <v>30</v>
      </c>
      <c r="R2641" s="5"/>
      <c r="S2641" s="5"/>
    </row>
    <row r="2642" customFormat="1" spans="1:19">
      <c r="A2642" s="5">
        <v>2639</v>
      </c>
      <c r="B2642" s="5" t="s">
        <v>10552</v>
      </c>
      <c r="C2642" s="5"/>
      <c r="D2642" s="5" t="s">
        <v>389</v>
      </c>
      <c r="E2642" s="5" t="s">
        <v>10553</v>
      </c>
      <c r="F2642" s="5" t="s">
        <v>143</v>
      </c>
      <c r="G2642" s="5">
        <v>18</v>
      </c>
      <c r="H2642" s="5" t="s">
        <v>19361</v>
      </c>
      <c r="I2642" s="5" t="s">
        <v>10555</v>
      </c>
      <c r="J2642" s="5">
        <v>13687780385</v>
      </c>
      <c r="K2642" s="5" t="s">
        <v>27</v>
      </c>
      <c r="L2642" s="10">
        <v>44331</v>
      </c>
      <c r="M2642" s="5" t="s">
        <v>29</v>
      </c>
      <c r="N2642" s="5" t="s">
        <v>27</v>
      </c>
      <c r="O2642" s="10">
        <v>44366</v>
      </c>
      <c r="P2642" s="5" t="s">
        <v>2455</v>
      </c>
      <c r="Q2642" s="5" t="s">
        <v>30</v>
      </c>
      <c r="R2642" s="5"/>
      <c r="S2642" s="5"/>
    </row>
    <row r="2643" customFormat="1" spans="1:19">
      <c r="A2643" s="5">
        <v>2640</v>
      </c>
      <c r="B2643" s="5" t="s">
        <v>10556</v>
      </c>
      <c r="C2643" s="5"/>
      <c r="D2643" s="5" t="s">
        <v>389</v>
      </c>
      <c r="E2643" s="5" t="s">
        <v>10557</v>
      </c>
      <c r="F2643" s="5" t="s">
        <v>143</v>
      </c>
      <c r="G2643" s="5">
        <v>17</v>
      </c>
      <c r="H2643" s="5" t="s">
        <v>18001</v>
      </c>
      <c r="I2643" s="5" t="s">
        <v>10559</v>
      </c>
      <c r="J2643" s="5">
        <v>15777807003</v>
      </c>
      <c r="K2643" s="5" t="s">
        <v>27</v>
      </c>
      <c r="L2643" s="10">
        <v>44396</v>
      </c>
      <c r="M2643" s="5" t="s">
        <v>10560</v>
      </c>
      <c r="N2643" s="5" t="s">
        <v>30</v>
      </c>
      <c r="O2643" s="10"/>
      <c r="P2643" s="1"/>
      <c r="Q2643" s="1" t="s">
        <v>30</v>
      </c>
      <c r="R2643" s="5"/>
      <c r="S2643" s="5"/>
    </row>
    <row r="2644" customFormat="1" spans="1:19">
      <c r="A2644" s="5">
        <v>2641</v>
      </c>
      <c r="B2644" s="5" t="s">
        <v>22721</v>
      </c>
      <c r="C2644" s="5"/>
      <c r="D2644" s="5" t="s">
        <v>389</v>
      </c>
      <c r="E2644" s="5" t="s">
        <v>10530</v>
      </c>
      <c r="F2644" s="5" t="s">
        <v>143</v>
      </c>
      <c r="G2644" s="5">
        <v>18</v>
      </c>
      <c r="H2644" s="5" t="s">
        <v>10561</v>
      </c>
      <c r="I2644" s="5" t="s">
        <v>10562</v>
      </c>
      <c r="J2644" s="5">
        <v>17377047730</v>
      </c>
      <c r="K2644" s="5" t="s">
        <v>27</v>
      </c>
      <c r="L2644" s="10">
        <v>44331</v>
      </c>
      <c r="M2644" s="5" t="s">
        <v>29</v>
      </c>
      <c r="N2644" s="5" t="s">
        <v>27</v>
      </c>
      <c r="O2644" s="10">
        <v>44366</v>
      </c>
      <c r="P2644" s="5" t="s">
        <v>2455</v>
      </c>
      <c r="Q2644" s="5" t="s">
        <v>30</v>
      </c>
      <c r="R2644" s="5"/>
      <c r="S2644" s="5"/>
    </row>
    <row r="2645" customFormat="1" spans="1:19">
      <c r="A2645" s="5">
        <v>2642</v>
      </c>
      <c r="B2645" s="5" t="s">
        <v>10563</v>
      </c>
      <c r="C2645" s="5"/>
      <c r="D2645" s="5" t="s">
        <v>389</v>
      </c>
      <c r="E2645" s="5" t="s">
        <v>10564</v>
      </c>
      <c r="F2645" s="5" t="s">
        <v>143</v>
      </c>
      <c r="G2645" s="5">
        <v>18</v>
      </c>
      <c r="H2645" s="5" t="s">
        <v>2238</v>
      </c>
      <c r="I2645" s="5" t="s">
        <v>10565</v>
      </c>
      <c r="J2645" s="5">
        <v>18776872076</v>
      </c>
      <c r="K2645" s="5" t="s">
        <v>27</v>
      </c>
      <c r="L2645" s="10">
        <v>44390</v>
      </c>
      <c r="M2645" s="5" t="s">
        <v>2455</v>
      </c>
      <c r="N2645" s="5" t="s">
        <v>27</v>
      </c>
      <c r="O2645" s="10">
        <v>44415</v>
      </c>
      <c r="P2645" s="5" t="s">
        <v>10566</v>
      </c>
      <c r="Q2645" s="5" t="s">
        <v>30</v>
      </c>
      <c r="R2645" s="5"/>
      <c r="S2645" s="5"/>
    </row>
    <row r="2646" customFormat="1" spans="1:19">
      <c r="A2646" s="5">
        <v>2643</v>
      </c>
      <c r="B2646" s="5" t="s">
        <v>10567</v>
      </c>
      <c r="C2646" s="5"/>
      <c r="D2646" s="5" t="s">
        <v>389</v>
      </c>
      <c r="E2646" s="5" t="s">
        <v>10568</v>
      </c>
      <c r="F2646" s="5" t="s">
        <v>143</v>
      </c>
      <c r="G2646" s="5">
        <v>17</v>
      </c>
      <c r="H2646" s="5" t="s">
        <v>1955</v>
      </c>
      <c r="I2646" s="5" t="s">
        <v>10569</v>
      </c>
      <c r="J2646" s="5">
        <v>19978428892</v>
      </c>
      <c r="K2646" s="5" t="s">
        <v>27</v>
      </c>
      <c r="L2646" s="10">
        <v>44396</v>
      </c>
      <c r="M2646" s="5" t="s">
        <v>133</v>
      </c>
      <c r="N2646" s="5" t="s">
        <v>30</v>
      </c>
      <c r="O2646" s="10"/>
      <c r="P2646" s="5"/>
      <c r="Q2646" s="5" t="s">
        <v>30</v>
      </c>
      <c r="R2646" s="5"/>
      <c r="S2646" s="5"/>
    </row>
    <row r="2647" customFormat="1" spans="1:19">
      <c r="A2647" s="5">
        <v>2644</v>
      </c>
      <c r="B2647" s="5" t="s">
        <v>10570</v>
      </c>
      <c r="C2647" s="5"/>
      <c r="D2647" s="5" t="s">
        <v>389</v>
      </c>
      <c r="E2647" s="5" t="s">
        <v>10571</v>
      </c>
      <c r="F2647" s="5" t="s">
        <v>143</v>
      </c>
      <c r="G2647" s="5">
        <v>19</v>
      </c>
      <c r="H2647" s="5" t="s">
        <v>10572</v>
      </c>
      <c r="I2647" s="5" t="s">
        <v>10573</v>
      </c>
      <c r="J2647" s="5">
        <v>17807832453</v>
      </c>
      <c r="K2647" s="5" t="s">
        <v>27</v>
      </c>
      <c r="L2647" s="10">
        <v>44331</v>
      </c>
      <c r="M2647" s="5" t="s">
        <v>29</v>
      </c>
      <c r="N2647" s="5" t="s">
        <v>27</v>
      </c>
      <c r="O2647" s="10">
        <v>44366</v>
      </c>
      <c r="P2647" s="5" t="s">
        <v>2455</v>
      </c>
      <c r="Q2647" s="5" t="s">
        <v>30</v>
      </c>
      <c r="R2647" s="5"/>
      <c r="S2647" s="5"/>
    </row>
    <row r="2648" customFormat="1" spans="1:19">
      <c r="A2648" s="5">
        <v>2645</v>
      </c>
      <c r="B2648" s="5" t="s">
        <v>10574</v>
      </c>
      <c r="C2648" s="5"/>
      <c r="D2648" s="5" t="s">
        <v>389</v>
      </c>
      <c r="E2648" s="5" t="s">
        <v>10575</v>
      </c>
      <c r="F2648" s="5" t="s">
        <v>24</v>
      </c>
      <c r="G2648" s="5">
        <v>18</v>
      </c>
      <c r="H2648" s="5" t="s">
        <v>10576</v>
      </c>
      <c r="I2648" s="5" t="s">
        <v>10577</v>
      </c>
      <c r="J2648" s="5">
        <v>15078575348</v>
      </c>
      <c r="K2648" s="5" t="s">
        <v>27</v>
      </c>
      <c r="L2648" s="10">
        <v>44338</v>
      </c>
      <c r="M2648" s="5" t="s">
        <v>2172</v>
      </c>
      <c r="N2648" s="5" t="s">
        <v>27</v>
      </c>
      <c r="O2648" s="10">
        <v>44366</v>
      </c>
      <c r="P2648" s="5" t="s">
        <v>2172</v>
      </c>
      <c r="Q2648" s="5" t="s">
        <v>30</v>
      </c>
      <c r="R2648" s="5"/>
      <c r="S2648" s="5"/>
    </row>
    <row r="2649" customFormat="1" spans="1:19">
      <c r="A2649" s="5">
        <v>2646</v>
      </c>
      <c r="B2649" s="5" t="s">
        <v>10578</v>
      </c>
      <c r="C2649" s="5"/>
      <c r="D2649" s="5" t="s">
        <v>389</v>
      </c>
      <c r="E2649" s="5" t="s">
        <v>10579</v>
      </c>
      <c r="F2649" s="5" t="s">
        <v>143</v>
      </c>
      <c r="G2649" s="5">
        <v>18</v>
      </c>
      <c r="H2649" s="5" t="s">
        <v>10580</v>
      </c>
      <c r="I2649" s="5" t="s">
        <v>10581</v>
      </c>
      <c r="J2649" s="5">
        <v>18177125759</v>
      </c>
      <c r="K2649" s="5" t="s">
        <v>27</v>
      </c>
      <c r="L2649" s="10">
        <v>44338</v>
      </c>
      <c r="M2649" s="5" t="s">
        <v>2172</v>
      </c>
      <c r="N2649" s="5" t="s">
        <v>27</v>
      </c>
      <c r="O2649" s="10">
        <v>44369</v>
      </c>
      <c r="P2649" s="5" t="s">
        <v>5175</v>
      </c>
      <c r="Q2649" s="5" t="s">
        <v>30</v>
      </c>
      <c r="R2649" s="5"/>
      <c r="S2649" s="5"/>
    </row>
    <row r="2650" customFormat="1" spans="1:19">
      <c r="A2650" s="5">
        <v>2647</v>
      </c>
      <c r="B2650" s="5" t="s">
        <v>10582</v>
      </c>
      <c r="C2650" s="5"/>
      <c r="D2650" s="5" t="s">
        <v>389</v>
      </c>
      <c r="E2650" s="5" t="s">
        <v>10583</v>
      </c>
      <c r="F2650" s="5" t="s">
        <v>143</v>
      </c>
      <c r="G2650" s="5">
        <v>16</v>
      </c>
      <c r="H2650" s="5" t="s">
        <v>118</v>
      </c>
      <c r="I2650" s="5" t="s">
        <v>10584</v>
      </c>
      <c r="J2650" s="5">
        <v>18278874051</v>
      </c>
      <c r="K2650" s="5" t="s">
        <v>27</v>
      </c>
      <c r="L2650" s="10">
        <v>44404</v>
      </c>
      <c r="M2650" s="5" t="s">
        <v>2172</v>
      </c>
      <c r="N2650" s="5" t="s">
        <v>30</v>
      </c>
      <c r="O2650" s="10"/>
      <c r="P2650" s="5"/>
      <c r="Q2650" s="5" t="s">
        <v>30</v>
      </c>
      <c r="R2650" s="5"/>
      <c r="S2650" s="5"/>
    </row>
    <row r="2651" customFormat="1" spans="1:19">
      <c r="A2651" s="5">
        <v>2648</v>
      </c>
      <c r="B2651" s="5" t="s">
        <v>10585</v>
      </c>
      <c r="C2651" s="5"/>
      <c r="D2651" s="5" t="s">
        <v>389</v>
      </c>
      <c r="E2651" s="5" t="s">
        <v>10586</v>
      </c>
      <c r="F2651" s="5" t="s">
        <v>24</v>
      </c>
      <c r="G2651" s="5">
        <v>17</v>
      </c>
      <c r="H2651" s="5" t="s">
        <v>10587</v>
      </c>
      <c r="I2651" s="5" t="s">
        <v>10588</v>
      </c>
      <c r="J2651" s="5">
        <v>13557213989</v>
      </c>
      <c r="K2651" s="5" t="s">
        <v>27</v>
      </c>
      <c r="L2651" s="10">
        <v>44406</v>
      </c>
      <c r="M2651" s="5" t="s">
        <v>2172</v>
      </c>
      <c r="N2651" s="5" t="s">
        <v>30</v>
      </c>
      <c r="O2651" s="10"/>
      <c r="P2651" s="5"/>
      <c r="Q2651" s="5" t="s">
        <v>30</v>
      </c>
      <c r="R2651" s="5"/>
      <c r="S2651" s="5"/>
    </row>
    <row r="2652" customFormat="1" spans="1:19">
      <c r="A2652" s="5">
        <v>2649</v>
      </c>
      <c r="B2652" s="5" t="s">
        <v>10589</v>
      </c>
      <c r="C2652" s="5"/>
      <c r="D2652" s="5" t="s">
        <v>389</v>
      </c>
      <c r="E2652" s="5" t="s">
        <v>10590</v>
      </c>
      <c r="F2652" s="5" t="s">
        <v>24</v>
      </c>
      <c r="G2652" s="5">
        <v>22</v>
      </c>
      <c r="H2652" s="5" t="s">
        <v>10591</v>
      </c>
      <c r="I2652" s="5" t="s">
        <v>10592</v>
      </c>
      <c r="J2652" s="5">
        <v>13560814310</v>
      </c>
      <c r="K2652" s="5" t="s">
        <v>27</v>
      </c>
      <c r="L2652" s="10">
        <v>44338</v>
      </c>
      <c r="M2652" s="5" t="s">
        <v>2172</v>
      </c>
      <c r="N2652" s="5" t="s">
        <v>27</v>
      </c>
      <c r="O2652" s="10">
        <v>44366</v>
      </c>
      <c r="P2652" s="5" t="s">
        <v>2172</v>
      </c>
      <c r="Q2652" s="5" t="s">
        <v>30</v>
      </c>
      <c r="R2652" s="5"/>
      <c r="S2652" s="5"/>
    </row>
    <row r="2653" customFormat="1" spans="1:19">
      <c r="A2653" s="5">
        <v>2650</v>
      </c>
      <c r="B2653" s="5" t="s">
        <v>10593</v>
      </c>
      <c r="C2653" s="5"/>
      <c r="D2653" s="5" t="s">
        <v>389</v>
      </c>
      <c r="E2653" s="5" t="s">
        <v>10594</v>
      </c>
      <c r="F2653" s="5" t="s">
        <v>143</v>
      </c>
      <c r="G2653" s="5">
        <v>17</v>
      </c>
      <c r="H2653" s="5" t="s">
        <v>10595</v>
      </c>
      <c r="I2653" s="5" t="s">
        <v>10596</v>
      </c>
      <c r="J2653" s="5">
        <v>18776879748</v>
      </c>
      <c r="K2653" s="5" t="s">
        <v>27</v>
      </c>
      <c r="L2653" s="10">
        <v>44399</v>
      </c>
      <c r="M2653" s="5" t="s">
        <v>10597</v>
      </c>
      <c r="N2653" s="5" t="s">
        <v>30</v>
      </c>
      <c r="O2653" s="10"/>
      <c r="P2653" s="5"/>
      <c r="Q2653" s="5" t="s">
        <v>30</v>
      </c>
      <c r="R2653" s="5"/>
      <c r="S2653" s="5"/>
    </row>
    <row r="2654" customFormat="1" spans="1:19">
      <c r="A2654" s="5">
        <v>2651</v>
      </c>
      <c r="B2654" s="5" t="s">
        <v>10598</v>
      </c>
      <c r="C2654" s="5"/>
      <c r="D2654" s="5" t="s">
        <v>389</v>
      </c>
      <c r="E2654" s="5" t="s">
        <v>10599</v>
      </c>
      <c r="F2654" s="5" t="s">
        <v>143</v>
      </c>
      <c r="G2654" s="5">
        <v>17</v>
      </c>
      <c r="H2654" s="5" t="s">
        <v>10600</v>
      </c>
      <c r="I2654" s="5" t="s">
        <v>10601</v>
      </c>
      <c r="J2654" s="5">
        <v>13737981071</v>
      </c>
      <c r="K2654" s="5" t="s">
        <v>27</v>
      </c>
      <c r="L2654" s="10">
        <v>44405</v>
      </c>
      <c r="M2654" s="5" t="s">
        <v>3693</v>
      </c>
      <c r="N2654" s="5" t="s">
        <v>30</v>
      </c>
      <c r="O2654" s="23"/>
      <c r="P2654" s="16"/>
      <c r="Q2654" s="5" t="s">
        <v>30</v>
      </c>
      <c r="R2654" s="5"/>
      <c r="S2654" s="5"/>
    </row>
    <row r="2655" customFormat="1" spans="1:19">
      <c r="A2655" s="5">
        <v>2652</v>
      </c>
      <c r="B2655" s="5" t="s">
        <v>10602</v>
      </c>
      <c r="C2655" s="5"/>
      <c r="D2655" s="5" t="s">
        <v>389</v>
      </c>
      <c r="E2655" s="5" t="s">
        <v>10603</v>
      </c>
      <c r="F2655" s="5" t="s">
        <v>143</v>
      </c>
      <c r="G2655" s="5">
        <v>17</v>
      </c>
      <c r="H2655" s="5" t="s">
        <v>10604</v>
      </c>
      <c r="I2655" s="5" t="s">
        <v>1399</v>
      </c>
      <c r="J2655" s="5">
        <v>18350359951</v>
      </c>
      <c r="K2655" s="5" t="s">
        <v>27</v>
      </c>
      <c r="L2655" s="10">
        <v>44395</v>
      </c>
      <c r="M2655" s="5" t="s">
        <v>2172</v>
      </c>
      <c r="N2655" s="5" t="s">
        <v>30</v>
      </c>
      <c r="O2655" s="10"/>
      <c r="P2655" s="5"/>
      <c r="Q2655" s="5" t="s">
        <v>30</v>
      </c>
      <c r="R2655" s="5"/>
      <c r="S2655" s="5"/>
    </row>
    <row r="2656" customFormat="1" spans="1:19">
      <c r="A2656" s="5">
        <v>2653</v>
      </c>
      <c r="B2656" s="5" t="s">
        <v>10605</v>
      </c>
      <c r="C2656" s="5"/>
      <c r="D2656" s="5" t="s">
        <v>389</v>
      </c>
      <c r="E2656" s="5" t="s">
        <v>10606</v>
      </c>
      <c r="F2656" s="5" t="s">
        <v>24</v>
      </c>
      <c r="G2656" s="5">
        <v>17</v>
      </c>
      <c r="H2656" s="5" t="s">
        <v>10607</v>
      </c>
      <c r="I2656" s="5" t="s">
        <v>10608</v>
      </c>
      <c r="J2656" s="5">
        <v>18934969352</v>
      </c>
      <c r="K2656" s="5" t="s">
        <v>27</v>
      </c>
      <c r="L2656" s="10">
        <v>44395</v>
      </c>
      <c r="M2656" s="5" t="s">
        <v>2747</v>
      </c>
      <c r="N2656" s="5" t="s">
        <v>30</v>
      </c>
      <c r="O2656" s="10"/>
      <c r="P2656" s="5"/>
      <c r="Q2656" s="5" t="s">
        <v>30</v>
      </c>
      <c r="R2656" s="5"/>
      <c r="S2656" s="5"/>
    </row>
    <row r="2657" customFormat="1" spans="1:19">
      <c r="A2657" s="5">
        <v>2654</v>
      </c>
      <c r="B2657" s="5" t="s">
        <v>10609</v>
      </c>
      <c r="C2657" s="5"/>
      <c r="D2657" s="5" t="s">
        <v>389</v>
      </c>
      <c r="E2657" s="5" t="s">
        <v>10610</v>
      </c>
      <c r="F2657" s="5" t="s">
        <v>143</v>
      </c>
      <c r="G2657" s="5">
        <v>17</v>
      </c>
      <c r="H2657" s="5" t="s">
        <v>10611</v>
      </c>
      <c r="I2657" s="5" t="s">
        <v>10612</v>
      </c>
      <c r="J2657" s="5" t="s">
        <v>10613</v>
      </c>
      <c r="K2657" s="5" t="s">
        <v>27</v>
      </c>
      <c r="L2657" s="10">
        <v>44398</v>
      </c>
      <c r="M2657" s="5" t="s">
        <v>10614</v>
      </c>
      <c r="N2657" s="5" t="s">
        <v>30</v>
      </c>
      <c r="O2657" s="10"/>
      <c r="P2657" s="5"/>
      <c r="Q2657" s="5" t="s">
        <v>30</v>
      </c>
      <c r="R2657" s="5"/>
      <c r="S2657" s="5"/>
    </row>
    <row r="2658" customFormat="1" spans="1:19">
      <c r="A2658" s="5">
        <v>2655</v>
      </c>
      <c r="B2658" s="5" t="s">
        <v>10615</v>
      </c>
      <c r="C2658" s="5"/>
      <c r="D2658" s="5" t="s">
        <v>389</v>
      </c>
      <c r="E2658" s="5" t="s">
        <v>10616</v>
      </c>
      <c r="F2658" s="5" t="s">
        <v>24</v>
      </c>
      <c r="G2658" s="5">
        <v>18</v>
      </c>
      <c r="H2658" s="5" t="s">
        <v>17675</v>
      </c>
      <c r="I2658" s="5" t="s">
        <v>10617</v>
      </c>
      <c r="J2658" s="5">
        <v>15177893313</v>
      </c>
      <c r="K2658" s="5" t="s">
        <v>27</v>
      </c>
      <c r="L2658" s="10">
        <v>44398</v>
      </c>
      <c r="M2658" s="5" t="s">
        <v>98</v>
      </c>
      <c r="N2658" s="5" t="s">
        <v>30</v>
      </c>
      <c r="O2658" s="10"/>
      <c r="P2658" s="5"/>
      <c r="Q2658" s="5" t="s">
        <v>30</v>
      </c>
      <c r="R2658" s="5"/>
      <c r="S2658" s="5"/>
    </row>
    <row r="2659" customFormat="1" spans="1:19">
      <c r="A2659" s="5">
        <v>2656</v>
      </c>
      <c r="B2659" s="5" t="s">
        <v>10618</v>
      </c>
      <c r="C2659" s="5"/>
      <c r="D2659" s="5" t="s">
        <v>389</v>
      </c>
      <c r="E2659" s="5" t="s">
        <v>10619</v>
      </c>
      <c r="F2659" s="5" t="s">
        <v>143</v>
      </c>
      <c r="G2659" s="5">
        <v>19</v>
      </c>
      <c r="H2659" s="5" t="s">
        <v>2421</v>
      </c>
      <c r="I2659" s="5" t="s">
        <v>10620</v>
      </c>
      <c r="J2659" s="5">
        <v>18172369329</v>
      </c>
      <c r="K2659" s="5" t="s">
        <v>27</v>
      </c>
      <c r="L2659" s="10">
        <v>44331</v>
      </c>
      <c r="M2659" s="5" t="s">
        <v>3785</v>
      </c>
      <c r="N2659" s="5" t="s">
        <v>27</v>
      </c>
      <c r="O2659" s="10">
        <v>44366</v>
      </c>
      <c r="P2659" s="5" t="s">
        <v>2172</v>
      </c>
      <c r="Q2659" s="5" t="s">
        <v>30</v>
      </c>
      <c r="R2659" s="5"/>
      <c r="S2659" s="5"/>
    </row>
    <row r="2660" customFormat="1" spans="1:19">
      <c r="A2660" s="5">
        <v>2657</v>
      </c>
      <c r="B2660" s="5" t="s">
        <v>10621</v>
      </c>
      <c r="C2660" s="5"/>
      <c r="D2660" s="5" t="s">
        <v>389</v>
      </c>
      <c r="E2660" s="5" t="s">
        <v>10622</v>
      </c>
      <c r="F2660" s="5" t="s">
        <v>24</v>
      </c>
      <c r="G2660" s="5">
        <v>18</v>
      </c>
      <c r="H2660" s="5" t="s">
        <v>1191</v>
      </c>
      <c r="I2660" s="5" t="s">
        <v>10623</v>
      </c>
      <c r="J2660" s="5">
        <v>15296076840</v>
      </c>
      <c r="K2660" s="5" t="s">
        <v>27</v>
      </c>
      <c r="L2660" s="10">
        <v>44331</v>
      </c>
      <c r="M2660" s="5" t="s">
        <v>3785</v>
      </c>
      <c r="N2660" s="5" t="s">
        <v>27</v>
      </c>
      <c r="O2660" s="10">
        <v>44366</v>
      </c>
      <c r="P2660" s="5" t="s">
        <v>2172</v>
      </c>
      <c r="Q2660" s="5" t="s">
        <v>30</v>
      </c>
      <c r="R2660" s="5"/>
      <c r="S2660" s="5"/>
    </row>
    <row r="2661" customFormat="1" spans="1:19">
      <c r="A2661" s="5">
        <v>2658</v>
      </c>
      <c r="B2661" s="5" t="s">
        <v>10624</v>
      </c>
      <c r="C2661" s="5"/>
      <c r="D2661" s="5" t="s">
        <v>389</v>
      </c>
      <c r="E2661" s="5" t="s">
        <v>10625</v>
      </c>
      <c r="F2661" s="5" t="s">
        <v>24</v>
      </c>
      <c r="G2661" s="5">
        <v>17</v>
      </c>
      <c r="H2661" s="5" t="s">
        <v>10626</v>
      </c>
      <c r="I2661" s="5" t="s">
        <v>10627</v>
      </c>
      <c r="J2661" s="5">
        <v>18897887154</v>
      </c>
      <c r="K2661" s="5" t="s">
        <v>27</v>
      </c>
      <c r="L2661" s="10">
        <v>44397</v>
      </c>
      <c r="M2661" s="5" t="s">
        <v>1273</v>
      </c>
      <c r="N2661" s="5" t="s">
        <v>30</v>
      </c>
      <c r="O2661" s="10"/>
      <c r="P2661" s="5"/>
      <c r="Q2661" s="5" t="s">
        <v>30</v>
      </c>
      <c r="R2661" s="5"/>
      <c r="S2661" s="5"/>
    </row>
    <row r="2662" customFormat="1" spans="1:19">
      <c r="A2662" s="5">
        <v>2659</v>
      </c>
      <c r="B2662" s="5" t="s">
        <v>10628</v>
      </c>
      <c r="C2662" s="5"/>
      <c r="D2662" s="5" t="s">
        <v>389</v>
      </c>
      <c r="E2662" s="5" t="s">
        <v>10629</v>
      </c>
      <c r="F2662" s="5" t="s">
        <v>24</v>
      </c>
      <c r="G2662" s="5">
        <v>18</v>
      </c>
      <c r="H2662" s="5" t="s">
        <v>25984</v>
      </c>
      <c r="I2662" s="5" t="s">
        <v>10631</v>
      </c>
      <c r="J2662" s="5">
        <v>13377498641</v>
      </c>
      <c r="K2662" s="5" t="s">
        <v>27</v>
      </c>
      <c r="L2662" s="10">
        <v>44331</v>
      </c>
      <c r="M2662" s="5" t="s">
        <v>3785</v>
      </c>
      <c r="N2662" s="5" t="s">
        <v>27</v>
      </c>
      <c r="O2662" s="10">
        <v>44366</v>
      </c>
      <c r="P2662" s="5" t="s">
        <v>2172</v>
      </c>
      <c r="Q2662" s="5" t="s">
        <v>30</v>
      </c>
      <c r="R2662" s="5"/>
      <c r="S2662" s="5"/>
    </row>
    <row r="2663" customFormat="1" spans="1:19">
      <c r="A2663" s="5">
        <v>2660</v>
      </c>
      <c r="B2663" s="5" t="s">
        <v>10632</v>
      </c>
      <c r="C2663" s="5"/>
      <c r="D2663" s="5" t="s">
        <v>389</v>
      </c>
      <c r="E2663" s="5" t="s">
        <v>10633</v>
      </c>
      <c r="F2663" s="5" t="s">
        <v>143</v>
      </c>
      <c r="G2663" s="5">
        <v>16</v>
      </c>
      <c r="H2663" s="5" t="s">
        <v>10634</v>
      </c>
      <c r="I2663" s="5" t="s">
        <v>10635</v>
      </c>
      <c r="J2663" s="5">
        <v>19977828407</v>
      </c>
      <c r="K2663" s="5" t="s">
        <v>27</v>
      </c>
      <c r="L2663" s="10">
        <v>44395</v>
      </c>
      <c r="M2663" s="5" t="s">
        <v>2455</v>
      </c>
      <c r="N2663" s="5" t="s">
        <v>30</v>
      </c>
      <c r="O2663" s="10"/>
      <c r="P2663" s="5"/>
      <c r="Q2663" s="5" t="s">
        <v>30</v>
      </c>
      <c r="R2663" s="5"/>
      <c r="S2663" s="5"/>
    </row>
    <row r="2664" customFormat="1" spans="1:19">
      <c r="A2664" s="5">
        <v>2661</v>
      </c>
      <c r="B2664" s="5" t="s">
        <v>10636</v>
      </c>
      <c r="C2664" s="5"/>
      <c r="D2664" s="5" t="s">
        <v>389</v>
      </c>
      <c r="E2664" s="5" t="s">
        <v>10637</v>
      </c>
      <c r="F2664" s="5" t="s">
        <v>24</v>
      </c>
      <c r="G2664" s="5">
        <v>17</v>
      </c>
      <c r="H2664" s="5" t="s">
        <v>10638</v>
      </c>
      <c r="I2664" s="5" t="s">
        <v>10639</v>
      </c>
      <c r="J2664" s="5">
        <v>13076828624</v>
      </c>
      <c r="K2664" s="5" t="s">
        <v>27</v>
      </c>
      <c r="L2664" s="10">
        <v>44396</v>
      </c>
      <c r="M2664" s="5" t="s">
        <v>133</v>
      </c>
      <c r="N2664" s="5" t="s">
        <v>30</v>
      </c>
      <c r="O2664" s="10"/>
      <c r="P2664" s="5"/>
      <c r="Q2664" s="5" t="s">
        <v>30</v>
      </c>
      <c r="R2664" s="5"/>
      <c r="S2664" s="5"/>
    </row>
    <row r="2665" customFormat="1" spans="1:19">
      <c r="A2665" s="5">
        <v>2662</v>
      </c>
      <c r="B2665" s="5" t="s">
        <v>10640</v>
      </c>
      <c r="C2665" s="5"/>
      <c r="D2665" s="5" t="s">
        <v>389</v>
      </c>
      <c r="E2665" s="5" t="s">
        <v>10641</v>
      </c>
      <c r="F2665" s="5" t="s">
        <v>143</v>
      </c>
      <c r="G2665" s="5">
        <v>17</v>
      </c>
      <c r="H2665" s="5" t="s">
        <v>7876</v>
      </c>
      <c r="I2665" s="5" t="s">
        <v>10642</v>
      </c>
      <c r="J2665" s="5">
        <v>15777801835</v>
      </c>
      <c r="K2665" s="5" t="s">
        <v>27</v>
      </c>
      <c r="L2665" s="10">
        <v>44396</v>
      </c>
      <c r="M2665" s="5" t="s">
        <v>2172</v>
      </c>
      <c r="N2665" s="5" t="s">
        <v>30</v>
      </c>
      <c r="O2665" s="10"/>
      <c r="P2665" s="5"/>
      <c r="Q2665" s="5" t="s">
        <v>30</v>
      </c>
      <c r="R2665" s="5"/>
      <c r="S2665" s="5"/>
    </row>
    <row r="2666" customFormat="1" spans="1:19">
      <c r="A2666" s="5">
        <v>2663</v>
      </c>
      <c r="B2666" s="5" t="s">
        <v>10643</v>
      </c>
      <c r="C2666" s="5"/>
      <c r="D2666" s="5" t="s">
        <v>389</v>
      </c>
      <c r="E2666" s="5" t="s">
        <v>10644</v>
      </c>
      <c r="F2666" s="5" t="s">
        <v>143</v>
      </c>
      <c r="G2666" s="5">
        <v>18</v>
      </c>
      <c r="H2666" s="5" t="s">
        <v>18563</v>
      </c>
      <c r="I2666" s="5" t="s">
        <v>8895</v>
      </c>
      <c r="J2666" s="5">
        <v>18077898392</v>
      </c>
      <c r="K2666" s="5" t="s">
        <v>27</v>
      </c>
      <c r="L2666" s="10">
        <v>44331</v>
      </c>
      <c r="M2666" s="5" t="s">
        <v>3785</v>
      </c>
      <c r="N2666" s="5" t="s">
        <v>27</v>
      </c>
      <c r="O2666" s="10">
        <v>44366</v>
      </c>
      <c r="P2666" s="5" t="s">
        <v>2172</v>
      </c>
      <c r="Q2666" s="5" t="s">
        <v>30</v>
      </c>
      <c r="R2666" s="5"/>
      <c r="S2666" s="5"/>
    </row>
    <row r="2667" customFormat="1" spans="1:19">
      <c r="A2667" s="5">
        <v>2664</v>
      </c>
      <c r="B2667" s="5" t="s">
        <v>10645</v>
      </c>
      <c r="C2667" s="5"/>
      <c r="D2667" s="5" t="s">
        <v>389</v>
      </c>
      <c r="E2667" s="5" t="s">
        <v>10646</v>
      </c>
      <c r="F2667" s="5" t="s">
        <v>143</v>
      </c>
      <c r="G2667" s="5">
        <v>17</v>
      </c>
      <c r="H2667" s="5" t="s">
        <v>10647</v>
      </c>
      <c r="I2667" s="5" t="s">
        <v>10648</v>
      </c>
      <c r="J2667" s="5" t="s">
        <v>10649</v>
      </c>
      <c r="K2667" s="5" t="s">
        <v>27</v>
      </c>
      <c r="L2667" s="10">
        <v>44396</v>
      </c>
      <c r="M2667" s="5" t="s">
        <v>3693</v>
      </c>
      <c r="N2667" s="5" t="s">
        <v>30</v>
      </c>
      <c r="O2667" s="10"/>
      <c r="P2667" s="5"/>
      <c r="Q2667" s="5" t="s">
        <v>30</v>
      </c>
      <c r="R2667" s="5"/>
      <c r="S2667" s="5"/>
    </row>
    <row r="2668" customFormat="1" spans="1:19">
      <c r="A2668" s="5">
        <v>2665</v>
      </c>
      <c r="B2668" s="5" t="s">
        <v>10650</v>
      </c>
      <c r="C2668" s="5"/>
      <c r="D2668" s="5" t="s">
        <v>389</v>
      </c>
      <c r="E2668" s="5" t="s">
        <v>10651</v>
      </c>
      <c r="F2668" s="5" t="s">
        <v>24</v>
      </c>
      <c r="G2668" s="5">
        <v>17</v>
      </c>
      <c r="H2668" s="5" t="s">
        <v>8144</v>
      </c>
      <c r="I2668" s="5" t="s">
        <v>10652</v>
      </c>
      <c r="J2668" s="5">
        <v>18077896226</v>
      </c>
      <c r="K2668" s="5" t="s">
        <v>27</v>
      </c>
      <c r="L2668" s="10">
        <v>44397</v>
      </c>
      <c r="M2668" s="5" t="s">
        <v>2455</v>
      </c>
      <c r="N2668" s="5" t="s">
        <v>30</v>
      </c>
      <c r="O2668" s="23"/>
      <c r="P2668" s="16"/>
      <c r="Q2668" s="5" t="s">
        <v>30</v>
      </c>
      <c r="R2668" s="5"/>
      <c r="S2668" s="5"/>
    </row>
    <row r="2669" customFormat="1" spans="1:19">
      <c r="A2669" s="5">
        <v>2666</v>
      </c>
      <c r="B2669" s="5" t="s">
        <v>10653</v>
      </c>
      <c r="C2669" s="5"/>
      <c r="D2669" s="5" t="s">
        <v>389</v>
      </c>
      <c r="E2669" s="5" t="s">
        <v>10654</v>
      </c>
      <c r="F2669" s="5" t="s">
        <v>143</v>
      </c>
      <c r="G2669" s="5">
        <v>18</v>
      </c>
      <c r="H2669" s="5" t="s">
        <v>10655</v>
      </c>
      <c r="I2669" s="5" t="s">
        <v>10656</v>
      </c>
      <c r="J2669" s="5">
        <v>15818460893</v>
      </c>
      <c r="K2669" s="5" t="s">
        <v>27</v>
      </c>
      <c r="L2669" s="10">
        <v>44338</v>
      </c>
      <c r="M2669" s="5" t="s">
        <v>2172</v>
      </c>
      <c r="N2669" s="5" t="s">
        <v>27</v>
      </c>
      <c r="O2669" s="10">
        <v>44366</v>
      </c>
      <c r="P2669" s="5" t="s">
        <v>2172</v>
      </c>
      <c r="Q2669" s="5" t="s">
        <v>30</v>
      </c>
      <c r="R2669" s="5"/>
      <c r="S2669" s="5"/>
    </row>
    <row r="2670" customFormat="1" spans="1:19">
      <c r="A2670" s="5">
        <v>2667</v>
      </c>
      <c r="B2670" s="5" t="s">
        <v>10657</v>
      </c>
      <c r="C2670" s="5"/>
      <c r="D2670" s="5" t="s">
        <v>389</v>
      </c>
      <c r="E2670" s="5" t="s">
        <v>10658</v>
      </c>
      <c r="F2670" s="5" t="s">
        <v>143</v>
      </c>
      <c r="G2670" s="5">
        <v>18</v>
      </c>
      <c r="H2670" s="5" t="s">
        <v>37</v>
      </c>
      <c r="I2670" s="5" t="s">
        <v>10659</v>
      </c>
      <c r="J2670" s="5" t="s">
        <v>10660</v>
      </c>
      <c r="K2670" s="5" t="s">
        <v>27</v>
      </c>
      <c r="L2670" s="10">
        <v>44331</v>
      </c>
      <c r="M2670" s="5" t="s">
        <v>3785</v>
      </c>
      <c r="N2670" s="5" t="s">
        <v>27</v>
      </c>
      <c r="O2670" s="10">
        <v>44366</v>
      </c>
      <c r="P2670" s="5" t="s">
        <v>2172</v>
      </c>
      <c r="Q2670" s="5" t="s">
        <v>30</v>
      </c>
      <c r="R2670" s="5"/>
      <c r="S2670" s="5"/>
    </row>
    <row r="2671" customFormat="1" spans="1:19">
      <c r="A2671" s="5">
        <v>2668</v>
      </c>
      <c r="B2671" s="5" t="s">
        <v>10661</v>
      </c>
      <c r="C2671" s="5"/>
      <c r="D2671" s="5" t="s">
        <v>389</v>
      </c>
      <c r="E2671" s="5" t="s">
        <v>10662</v>
      </c>
      <c r="F2671" s="5" t="s">
        <v>24</v>
      </c>
      <c r="G2671" s="5">
        <v>17</v>
      </c>
      <c r="H2671" s="5" t="s">
        <v>8992</v>
      </c>
      <c r="I2671" s="5" t="s">
        <v>10663</v>
      </c>
      <c r="J2671" s="5">
        <v>17754791360</v>
      </c>
      <c r="K2671" s="5" t="s">
        <v>27</v>
      </c>
      <c r="L2671" s="10">
        <v>44338</v>
      </c>
      <c r="M2671" s="5" t="s">
        <v>2455</v>
      </c>
      <c r="N2671" s="5" t="s">
        <v>27</v>
      </c>
      <c r="O2671" s="10">
        <v>44376</v>
      </c>
      <c r="P2671" s="5" t="s">
        <v>2172</v>
      </c>
      <c r="Q2671" s="5" t="s">
        <v>30</v>
      </c>
      <c r="R2671" s="5"/>
      <c r="S2671" s="5"/>
    </row>
    <row r="2672" customFormat="1" spans="1:19">
      <c r="A2672" s="5">
        <v>2669</v>
      </c>
      <c r="B2672" s="5" t="s">
        <v>10664</v>
      </c>
      <c r="C2672" s="5"/>
      <c r="D2672" s="5" t="s">
        <v>389</v>
      </c>
      <c r="E2672" s="5" t="s">
        <v>10665</v>
      </c>
      <c r="F2672" s="5" t="s">
        <v>24</v>
      </c>
      <c r="G2672" s="5">
        <v>18</v>
      </c>
      <c r="H2672" s="5" t="s">
        <v>1750</v>
      </c>
      <c r="I2672" s="5" t="s">
        <v>10666</v>
      </c>
      <c r="J2672" s="5">
        <v>19978451657</v>
      </c>
      <c r="K2672" s="5" t="s">
        <v>27</v>
      </c>
      <c r="L2672" s="10">
        <v>44395</v>
      </c>
      <c r="M2672" s="5" t="s">
        <v>2172</v>
      </c>
      <c r="N2672" s="5" t="s">
        <v>30</v>
      </c>
      <c r="O2672" s="10"/>
      <c r="P2672" s="5"/>
      <c r="Q2672" s="5" t="s">
        <v>30</v>
      </c>
      <c r="R2672" s="5"/>
      <c r="S2672" s="5"/>
    </row>
    <row r="2673" customFormat="1" spans="1:19">
      <c r="A2673" s="5">
        <v>2670</v>
      </c>
      <c r="B2673" s="5" t="s">
        <v>10667</v>
      </c>
      <c r="C2673" s="5"/>
      <c r="D2673" s="5" t="s">
        <v>389</v>
      </c>
      <c r="E2673" s="5" t="s">
        <v>10668</v>
      </c>
      <c r="F2673" s="5" t="s">
        <v>143</v>
      </c>
      <c r="G2673" s="5">
        <v>17</v>
      </c>
      <c r="H2673" s="5" t="s">
        <v>17783</v>
      </c>
      <c r="I2673" s="5" t="s">
        <v>10669</v>
      </c>
      <c r="J2673" s="5">
        <v>13532974013</v>
      </c>
      <c r="K2673" s="5" t="s">
        <v>27</v>
      </c>
      <c r="L2673" s="10">
        <v>44395</v>
      </c>
      <c r="M2673" s="5" t="s">
        <v>6798</v>
      </c>
      <c r="N2673" s="5" t="s">
        <v>27</v>
      </c>
      <c r="O2673" s="10">
        <v>44416</v>
      </c>
      <c r="P2673" s="5" t="s">
        <v>6798</v>
      </c>
      <c r="Q2673" s="5" t="s">
        <v>30</v>
      </c>
      <c r="R2673" s="5"/>
      <c r="S2673" s="5"/>
    </row>
    <row r="2674" customFormat="1" spans="1:19">
      <c r="A2674" s="5">
        <v>2671</v>
      </c>
      <c r="B2674" s="5" t="s">
        <v>10670</v>
      </c>
      <c r="C2674" s="5"/>
      <c r="D2674" s="5" t="s">
        <v>389</v>
      </c>
      <c r="E2674" s="5" t="s">
        <v>10671</v>
      </c>
      <c r="F2674" s="5" t="s">
        <v>24</v>
      </c>
      <c r="G2674" s="5">
        <v>17</v>
      </c>
      <c r="H2674" s="5" t="s">
        <v>10672</v>
      </c>
      <c r="I2674" s="5" t="s">
        <v>10673</v>
      </c>
      <c r="J2674" s="5">
        <v>13132981600</v>
      </c>
      <c r="K2674" s="5" t="s">
        <v>27</v>
      </c>
      <c r="L2674" s="10">
        <v>44407</v>
      </c>
      <c r="M2674" s="5" t="s">
        <v>10674</v>
      </c>
      <c r="N2674" s="5" t="s">
        <v>30</v>
      </c>
      <c r="O2674" s="10"/>
      <c r="P2674" s="5"/>
      <c r="Q2674" s="5" t="s">
        <v>30</v>
      </c>
      <c r="R2674" s="5"/>
      <c r="S2674" s="5"/>
    </row>
    <row r="2675" customFormat="1" spans="1:19">
      <c r="A2675" s="5">
        <v>2672</v>
      </c>
      <c r="B2675" s="5" t="s">
        <v>10675</v>
      </c>
      <c r="C2675" s="5"/>
      <c r="D2675" s="5" t="s">
        <v>389</v>
      </c>
      <c r="E2675" s="5" t="s">
        <v>10676</v>
      </c>
      <c r="F2675" s="5" t="s">
        <v>143</v>
      </c>
      <c r="G2675" s="5">
        <v>17</v>
      </c>
      <c r="H2675" s="5" t="s">
        <v>17759</v>
      </c>
      <c r="I2675" s="5" t="s">
        <v>10677</v>
      </c>
      <c r="J2675" s="5">
        <v>15777831127</v>
      </c>
      <c r="K2675" s="5" t="s">
        <v>27</v>
      </c>
      <c r="L2675" s="10">
        <v>44396</v>
      </c>
      <c r="M2675" s="5" t="s">
        <v>185</v>
      </c>
      <c r="N2675" s="5" t="s">
        <v>30</v>
      </c>
      <c r="O2675" s="10"/>
      <c r="P2675" s="5"/>
      <c r="Q2675" s="5" t="s">
        <v>30</v>
      </c>
      <c r="R2675" s="5"/>
      <c r="S2675" s="5"/>
    </row>
    <row r="2676" customFormat="1" spans="1:19">
      <c r="A2676" s="5">
        <v>2673</v>
      </c>
      <c r="B2676" s="5" t="s">
        <v>10678</v>
      </c>
      <c r="C2676" s="5"/>
      <c r="D2676" s="5" t="s">
        <v>389</v>
      </c>
      <c r="E2676" s="5" t="s">
        <v>10679</v>
      </c>
      <c r="F2676" s="5" t="s">
        <v>143</v>
      </c>
      <c r="G2676" s="5">
        <v>18</v>
      </c>
      <c r="H2676" s="5" t="s">
        <v>19363</v>
      </c>
      <c r="I2676" s="5" t="s">
        <v>10681</v>
      </c>
      <c r="J2676" s="5" t="s">
        <v>10682</v>
      </c>
      <c r="K2676" s="5" t="s">
        <v>27</v>
      </c>
      <c r="L2676" s="10">
        <v>44331</v>
      </c>
      <c r="M2676" s="5" t="s">
        <v>3785</v>
      </c>
      <c r="N2676" s="5" t="s">
        <v>27</v>
      </c>
      <c r="O2676" s="10">
        <v>44366</v>
      </c>
      <c r="P2676" s="5" t="s">
        <v>2172</v>
      </c>
      <c r="Q2676" s="5" t="s">
        <v>30</v>
      </c>
      <c r="R2676" s="5"/>
      <c r="S2676" s="5"/>
    </row>
    <row r="2677" customFormat="1" spans="1:19">
      <c r="A2677" s="5">
        <v>2674</v>
      </c>
      <c r="B2677" s="5" t="s">
        <v>10683</v>
      </c>
      <c r="C2677" s="5"/>
      <c r="D2677" s="5" t="s">
        <v>389</v>
      </c>
      <c r="E2677" s="5" t="s">
        <v>10684</v>
      </c>
      <c r="F2677" s="5" t="s">
        <v>24</v>
      </c>
      <c r="G2677" s="5">
        <v>22</v>
      </c>
      <c r="H2677" s="5" t="s">
        <v>10685</v>
      </c>
      <c r="I2677" s="5" t="s">
        <v>10686</v>
      </c>
      <c r="J2677" s="5">
        <v>19127017973</v>
      </c>
      <c r="K2677" s="5" t="s">
        <v>27</v>
      </c>
      <c r="L2677" s="10">
        <v>44331</v>
      </c>
      <c r="M2677" s="5" t="s">
        <v>3785</v>
      </c>
      <c r="N2677" s="5" t="s">
        <v>27</v>
      </c>
      <c r="O2677" s="10">
        <v>44366</v>
      </c>
      <c r="P2677" s="5" t="s">
        <v>2172</v>
      </c>
      <c r="Q2677" s="5" t="s">
        <v>30</v>
      </c>
      <c r="R2677" s="5"/>
      <c r="S2677" s="5"/>
    </row>
    <row r="2678" customFormat="1" spans="1:19">
      <c r="A2678" s="5">
        <v>2675</v>
      </c>
      <c r="B2678" s="5" t="s">
        <v>10687</v>
      </c>
      <c r="C2678" s="5"/>
      <c r="D2678" s="5" t="s">
        <v>389</v>
      </c>
      <c r="E2678" s="5" t="s">
        <v>10688</v>
      </c>
      <c r="F2678" s="5" t="s">
        <v>24</v>
      </c>
      <c r="G2678" s="5">
        <v>18</v>
      </c>
      <c r="H2678" s="5" t="s">
        <v>10689</v>
      </c>
      <c r="I2678" s="5" t="s">
        <v>10690</v>
      </c>
      <c r="J2678" s="5">
        <v>18077895491</v>
      </c>
      <c r="K2678" s="5" t="s">
        <v>27</v>
      </c>
      <c r="L2678" s="10">
        <v>44331</v>
      </c>
      <c r="M2678" s="5" t="s">
        <v>3785</v>
      </c>
      <c r="N2678" s="5" t="s">
        <v>27</v>
      </c>
      <c r="O2678" s="10">
        <v>44366</v>
      </c>
      <c r="P2678" s="5" t="s">
        <v>2172</v>
      </c>
      <c r="Q2678" s="5" t="s">
        <v>30</v>
      </c>
      <c r="R2678" s="5"/>
      <c r="S2678" s="5"/>
    </row>
    <row r="2679" customFormat="1" spans="1:19">
      <c r="A2679" s="5">
        <v>2676</v>
      </c>
      <c r="B2679" s="5" t="s">
        <v>10691</v>
      </c>
      <c r="C2679" s="5"/>
      <c r="D2679" s="5" t="s">
        <v>389</v>
      </c>
      <c r="E2679" s="5" t="s">
        <v>10692</v>
      </c>
      <c r="F2679" s="5" t="s">
        <v>143</v>
      </c>
      <c r="G2679" s="5">
        <v>19</v>
      </c>
      <c r="H2679" s="5" t="s">
        <v>1207</v>
      </c>
      <c r="I2679" s="5" t="s">
        <v>10693</v>
      </c>
      <c r="J2679" s="5" t="s">
        <v>10694</v>
      </c>
      <c r="K2679" s="5" t="s">
        <v>27</v>
      </c>
      <c r="L2679" s="10">
        <v>44331</v>
      </c>
      <c r="M2679" s="5" t="s">
        <v>3785</v>
      </c>
      <c r="N2679" s="5" t="s">
        <v>27</v>
      </c>
      <c r="O2679" s="10">
        <v>44366</v>
      </c>
      <c r="P2679" s="5" t="s">
        <v>2172</v>
      </c>
      <c r="Q2679" s="5" t="s">
        <v>30</v>
      </c>
      <c r="R2679" s="5"/>
      <c r="S2679" s="5"/>
    </row>
    <row r="2680" customFormat="1" spans="1:19">
      <c r="A2680" s="5">
        <v>2677</v>
      </c>
      <c r="B2680" s="5" t="s">
        <v>10695</v>
      </c>
      <c r="C2680" s="5"/>
      <c r="D2680" s="5" t="s">
        <v>389</v>
      </c>
      <c r="E2680" s="5" t="s">
        <v>10696</v>
      </c>
      <c r="F2680" s="5" t="s">
        <v>143</v>
      </c>
      <c r="G2680" s="5">
        <v>16</v>
      </c>
      <c r="H2680" s="5" t="s">
        <v>18002</v>
      </c>
      <c r="I2680" s="5" t="s">
        <v>10697</v>
      </c>
      <c r="J2680" s="5">
        <v>18776874602</v>
      </c>
      <c r="K2680" s="5" t="s">
        <v>27</v>
      </c>
      <c r="L2680" s="10">
        <v>44396</v>
      </c>
      <c r="M2680" s="5" t="s">
        <v>139</v>
      </c>
      <c r="N2680" s="5" t="s">
        <v>30</v>
      </c>
      <c r="O2680" s="10"/>
      <c r="P2680" s="5"/>
      <c r="Q2680" s="5" t="s">
        <v>30</v>
      </c>
      <c r="R2680" s="5"/>
      <c r="S2680" s="5"/>
    </row>
    <row r="2681" customFormat="1" spans="1:19">
      <c r="A2681" s="5">
        <v>2678</v>
      </c>
      <c r="B2681" s="5" t="s">
        <v>10698</v>
      </c>
      <c r="C2681" s="5"/>
      <c r="D2681" s="5" t="s">
        <v>389</v>
      </c>
      <c r="E2681" s="5" t="s">
        <v>10699</v>
      </c>
      <c r="F2681" s="5" t="s">
        <v>143</v>
      </c>
      <c r="G2681" s="5">
        <v>15</v>
      </c>
      <c r="H2681" s="5" t="s">
        <v>5645</v>
      </c>
      <c r="I2681" s="5" t="s">
        <v>10700</v>
      </c>
      <c r="J2681" s="5">
        <v>18776871024</v>
      </c>
      <c r="K2681" s="5" t="s">
        <v>27</v>
      </c>
      <c r="L2681" s="10">
        <v>44395</v>
      </c>
      <c r="M2681" s="5" t="s">
        <v>1288</v>
      </c>
      <c r="N2681" s="5" t="s">
        <v>27</v>
      </c>
      <c r="O2681" s="10">
        <v>44416</v>
      </c>
      <c r="P2681" s="5" t="s">
        <v>1288</v>
      </c>
      <c r="Q2681" s="5" t="s">
        <v>30</v>
      </c>
      <c r="R2681" s="5"/>
      <c r="S2681" s="5"/>
    </row>
    <row r="2682" customFormat="1" spans="1:19">
      <c r="A2682" s="5">
        <v>2679</v>
      </c>
      <c r="B2682" s="5" t="s">
        <v>10701</v>
      </c>
      <c r="C2682" s="5"/>
      <c r="D2682" s="5" t="s">
        <v>389</v>
      </c>
      <c r="E2682" s="5" t="s">
        <v>10702</v>
      </c>
      <c r="F2682" s="5" t="s">
        <v>143</v>
      </c>
      <c r="G2682" s="5">
        <v>20</v>
      </c>
      <c r="H2682" s="5" t="s">
        <v>7555</v>
      </c>
      <c r="I2682" s="5" t="s">
        <v>10703</v>
      </c>
      <c r="J2682" s="5">
        <v>13627785651</v>
      </c>
      <c r="K2682" s="5" t="s">
        <v>27</v>
      </c>
      <c r="L2682" s="10">
        <v>44331</v>
      </c>
      <c r="M2682" s="5" t="s">
        <v>3785</v>
      </c>
      <c r="N2682" s="5" t="s">
        <v>27</v>
      </c>
      <c r="O2682" s="10">
        <v>44366</v>
      </c>
      <c r="P2682" s="5" t="s">
        <v>2172</v>
      </c>
      <c r="Q2682" s="5" t="s">
        <v>30</v>
      </c>
      <c r="R2682" s="5"/>
      <c r="S2682" s="5"/>
    </row>
    <row r="2683" customFormat="1" spans="1:19">
      <c r="A2683" s="5">
        <v>2680</v>
      </c>
      <c r="B2683" s="5" t="s">
        <v>10704</v>
      </c>
      <c r="C2683" s="5"/>
      <c r="D2683" s="5" t="s">
        <v>389</v>
      </c>
      <c r="E2683" s="5" t="s">
        <v>10705</v>
      </c>
      <c r="F2683" s="5" t="s">
        <v>143</v>
      </c>
      <c r="G2683" s="5">
        <v>17</v>
      </c>
      <c r="H2683" s="5" t="s">
        <v>10706</v>
      </c>
      <c r="I2683" s="5" t="s">
        <v>10707</v>
      </c>
      <c r="J2683" s="5">
        <v>13086784587</v>
      </c>
      <c r="K2683" s="5" t="s">
        <v>27</v>
      </c>
      <c r="L2683" s="10">
        <v>44395</v>
      </c>
      <c r="M2683" s="5" t="s">
        <v>2172</v>
      </c>
      <c r="N2683" s="5" t="s">
        <v>30</v>
      </c>
      <c r="O2683" s="10"/>
      <c r="P2683" s="5"/>
      <c r="Q2683" s="5" t="s">
        <v>30</v>
      </c>
      <c r="R2683" s="5"/>
      <c r="S2683" s="5"/>
    </row>
    <row r="2684" customFormat="1" spans="1:19">
      <c r="A2684" s="5">
        <v>2681</v>
      </c>
      <c r="B2684" s="5" t="s">
        <v>10708</v>
      </c>
      <c r="C2684" s="5"/>
      <c r="D2684" s="5" t="s">
        <v>389</v>
      </c>
      <c r="E2684" s="5" t="s">
        <v>10709</v>
      </c>
      <c r="F2684" s="5" t="s">
        <v>143</v>
      </c>
      <c r="G2684" s="5">
        <v>17</v>
      </c>
      <c r="H2684" s="5" t="s">
        <v>8039</v>
      </c>
      <c r="I2684" s="5" t="s">
        <v>8040</v>
      </c>
      <c r="J2684" s="5">
        <v>18070860171</v>
      </c>
      <c r="K2684" s="5" t="s">
        <v>27</v>
      </c>
      <c r="L2684" s="10">
        <v>44397</v>
      </c>
      <c r="M2684" s="5" t="s">
        <v>10710</v>
      </c>
      <c r="N2684" s="5" t="s">
        <v>30</v>
      </c>
      <c r="O2684" s="10"/>
      <c r="P2684" s="5"/>
      <c r="Q2684" s="5" t="s">
        <v>30</v>
      </c>
      <c r="R2684" s="5"/>
      <c r="S2684" s="5"/>
    </row>
    <row r="2685" customFormat="1" spans="1:19">
      <c r="A2685" s="5">
        <v>2682</v>
      </c>
      <c r="B2685" s="5" t="s">
        <v>10711</v>
      </c>
      <c r="C2685" s="5"/>
      <c r="D2685" s="5" t="s">
        <v>389</v>
      </c>
      <c r="E2685" s="5" t="s">
        <v>10712</v>
      </c>
      <c r="F2685" s="5" t="s">
        <v>24</v>
      </c>
      <c r="G2685" s="5">
        <v>17</v>
      </c>
      <c r="H2685" s="5" t="s">
        <v>18003</v>
      </c>
      <c r="I2685" s="5" t="s">
        <v>10714</v>
      </c>
      <c r="J2685" s="5">
        <v>13481867548</v>
      </c>
      <c r="K2685" s="5" t="s">
        <v>27</v>
      </c>
      <c r="L2685" s="10">
        <v>44404</v>
      </c>
      <c r="M2685" s="5"/>
      <c r="N2685" s="5" t="s">
        <v>30</v>
      </c>
      <c r="O2685" s="10"/>
      <c r="P2685" s="5"/>
      <c r="Q2685" s="5" t="s">
        <v>30</v>
      </c>
      <c r="R2685" s="5"/>
      <c r="S2685" s="5"/>
    </row>
    <row r="2686" customFormat="1" spans="1:19">
      <c r="A2686" s="5">
        <v>2683</v>
      </c>
      <c r="B2686" s="5" t="s">
        <v>10715</v>
      </c>
      <c r="C2686" s="5"/>
      <c r="D2686" s="5" t="s">
        <v>389</v>
      </c>
      <c r="E2686" s="5" t="s">
        <v>10716</v>
      </c>
      <c r="F2686" s="5" t="s">
        <v>143</v>
      </c>
      <c r="G2686" s="5">
        <v>16</v>
      </c>
      <c r="H2686" s="5" t="s">
        <v>18004</v>
      </c>
      <c r="I2686" s="5" t="s">
        <v>9586</v>
      </c>
      <c r="J2686" s="5">
        <v>13557991815</v>
      </c>
      <c r="K2686" s="5" t="s">
        <v>27</v>
      </c>
      <c r="L2686" s="10">
        <v>44396</v>
      </c>
      <c r="M2686" s="5" t="s">
        <v>28</v>
      </c>
      <c r="N2686" s="5" t="s">
        <v>30</v>
      </c>
      <c r="O2686" s="10"/>
      <c r="P2686" s="5"/>
      <c r="Q2686" s="5" t="s">
        <v>30</v>
      </c>
      <c r="R2686" s="5"/>
      <c r="S2686" s="5"/>
    </row>
    <row r="2687" customFormat="1" spans="1:19">
      <c r="A2687" s="5">
        <v>2684</v>
      </c>
      <c r="B2687" s="5" t="s">
        <v>10717</v>
      </c>
      <c r="C2687" s="5"/>
      <c r="D2687" s="5" t="s">
        <v>389</v>
      </c>
      <c r="E2687" s="5" t="s">
        <v>10718</v>
      </c>
      <c r="F2687" s="5" t="s">
        <v>143</v>
      </c>
      <c r="G2687" s="5">
        <v>19</v>
      </c>
      <c r="H2687" s="5" t="s">
        <v>10719</v>
      </c>
      <c r="I2687" s="5" t="s">
        <v>10720</v>
      </c>
      <c r="J2687" s="5">
        <v>19907882839</v>
      </c>
      <c r="K2687" s="5" t="s">
        <v>27</v>
      </c>
      <c r="L2687" s="10">
        <v>44338</v>
      </c>
      <c r="M2687" s="5" t="s">
        <v>2172</v>
      </c>
      <c r="N2687" s="5" t="s">
        <v>27</v>
      </c>
      <c r="O2687" s="10">
        <v>44366</v>
      </c>
      <c r="P2687" s="5" t="s">
        <v>2172</v>
      </c>
      <c r="Q2687" s="5" t="s">
        <v>30</v>
      </c>
      <c r="R2687" s="5"/>
      <c r="S2687" s="5"/>
    </row>
    <row r="2688" customFormat="1" spans="1:19">
      <c r="A2688" s="5">
        <v>2685</v>
      </c>
      <c r="B2688" s="5" t="s">
        <v>10721</v>
      </c>
      <c r="C2688" s="5"/>
      <c r="D2688" s="5" t="s">
        <v>389</v>
      </c>
      <c r="E2688" s="5" t="s">
        <v>10722</v>
      </c>
      <c r="F2688" s="5" t="s">
        <v>143</v>
      </c>
      <c r="G2688" s="5">
        <v>17</v>
      </c>
      <c r="H2688" s="5" t="s">
        <v>2015</v>
      </c>
      <c r="I2688" s="5" t="s">
        <v>10723</v>
      </c>
      <c r="J2688" s="5">
        <v>18176139238</v>
      </c>
      <c r="K2688" s="5" t="s">
        <v>27</v>
      </c>
      <c r="L2688" s="10">
        <v>44398</v>
      </c>
      <c r="M2688" s="5" t="s">
        <v>10614</v>
      </c>
      <c r="N2688" s="5" t="s">
        <v>30</v>
      </c>
      <c r="O2688" s="10"/>
      <c r="P2688" s="5"/>
      <c r="Q2688" s="5" t="s">
        <v>30</v>
      </c>
      <c r="R2688" s="5"/>
      <c r="S2688" s="5"/>
    </row>
    <row r="2689" customFormat="1" spans="1:19">
      <c r="A2689" s="5">
        <v>2686</v>
      </c>
      <c r="B2689" s="5" t="s">
        <v>10724</v>
      </c>
      <c r="C2689" s="5"/>
      <c r="D2689" s="5" t="s">
        <v>389</v>
      </c>
      <c r="E2689" s="5" t="s">
        <v>10725</v>
      </c>
      <c r="F2689" s="5" t="s">
        <v>24</v>
      </c>
      <c r="G2689" s="5">
        <v>16</v>
      </c>
      <c r="H2689" s="5" t="s">
        <v>2211</v>
      </c>
      <c r="I2689" s="5" t="s">
        <v>10726</v>
      </c>
      <c r="J2689" s="5">
        <v>18677132078</v>
      </c>
      <c r="K2689" s="5" t="s">
        <v>27</v>
      </c>
      <c r="L2689" s="10">
        <v>44396</v>
      </c>
      <c r="M2689" s="5"/>
      <c r="N2689" s="5" t="s">
        <v>30</v>
      </c>
      <c r="O2689" s="10"/>
      <c r="P2689" s="5"/>
      <c r="Q2689" s="5" t="s">
        <v>30</v>
      </c>
      <c r="R2689" s="5"/>
      <c r="S2689" s="5"/>
    </row>
    <row r="2690" customFormat="1" spans="1:19">
      <c r="A2690" s="5">
        <v>2687</v>
      </c>
      <c r="B2690" s="5" t="s">
        <v>10727</v>
      </c>
      <c r="C2690" s="5"/>
      <c r="D2690" s="5" t="s">
        <v>389</v>
      </c>
      <c r="E2690" s="5" t="s">
        <v>10728</v>
      </c>
      <c r="F2690" s="5" t="s">
        <v>143</v>
      </c>
      <c r="G2690" s="5">
        <v>18</v>
      </c>
      <c r="H2690" s="5" t="s">
        <v>10729</v>
      </c>
      <c r="I2690" s="5" t="s">
        <v>10730</v>
      </c>
      <c r="J2690" s="5">
        <v>15807800908</v>
      </c>
      <c r="K2690" s="5" t="s">
        <v>27</v>
      </c>
      <c r="L2690" s="10">
        <v>44331</v>
      </c>
      <c r="M2690" s="5" t="s">
        <v>3785</v>
      </c>
      <c r="N2690" s="5" t="s">
        <v>27</v>
      </c>
      <c r="O2690" s="10">
        <v>44370</v>
      </c>
      <c r="P2690" s="5" t="s">
        <v>3785</v>
      </c>
      <c r="Q2690" s="5" t="s">
        <v>30</v>
      </c>
      <c r="R2690" s="5"/>
      <c r="S2690" s="5"/>
    </row>
    <row r="2691" customFormat="1" spans="1:19">
      <c r="A2691" s="5">
        <v>2688</v>
      </c>
      <c r="B2691" s="5" t="s">
        <v>10731</v>
      </c>
      <c r="C2691" s="5"/>
      <c r="D2691" s="5" t="s">
        <v>389</v>
      </c>
      <c r="E2691" s="5" t="s">
        <v>10732</v>
      </c>
      <c r="F2691" s="5" t="s">
        <v>143</v>
      </c>
      <c r="G2691" s="5">
        <v>20</v>
      </c>
      <c r="H2691" s="5" t="s">
        <v>18931</v>
      </c>
      <c r="I2691" s="5" t="s">
        <v>10733</v>
      </c>
      <c r="J2691" s="5">
        <v>15177388309</v>
      </c>
      <c r="K2691" s="5" t="s">
        <v>27</v>
      </c>
      <c r="L2691" s="10">
        <v>44331</v>
      </c>
      <c r="M2691" s="5" t="s">
        <v>3785</v>
      </c>
      <c r="N2691" s="5" t="s">
        <v>27</v>
      </c>
      <c r="O2691" s="10">
        <v>44366</v>
      </c>
      <c r="P2691" s="5" t="s">
        <v>2172</v>
      </c>
      <c r="Q2691" s="5" t="s">
        <v>30</v>
      </c>
      <c r="R2691" s="5"/>
      <c r="S2691" s="5"/>
    </row>
    <row r="2692" customFormat="1" spans="1:19">
      <c r="A2692" s="5">
        <v>2689</v>
      </c>
      <c r="B2692" s="5" t="s">
        <v>10734</v>
      </c>
      <c r="C2692" s="5"/>
      <c r="D2692" s="5" t="s">
        <v>389</v>
      </c>
      <c r="E2692" s="5" t="s">
        <v>10735</v>
      </c>
      <c r="F2692" s="5" t="s">
        <v>143</v>
      </c>
      <c r="G2692" s="5">
        <v>19</v>
      </c>
      <c r="H2692" s="5" t="s">
        <v>10736</v>
      </c>
      <c r="I2692" s="5" t="s">
        <v>10737</v>
      </c>
      <c r="J2692" s="5">
        <v>18176149984</v>
      </c>
      <c r="K2692" s="5" t="s">
        <v>27</v>
      </c>
      <c r="L2692" s="10">
        <v>44338</v>
      </c>
      <c r="M2692" s="5" t="s">
        <v>2172</v>
      </c>
      <c r="N2692" s="5" t="s">
        <v>27</v>
      </c>
      <c r="O2692" s="10">
        <v>44366</v>
      </c>
      <c r="P2692" s="5" t="s">
        <v>2172</v>
      </c>
      <c r="Q2692" s="5" t="s">
        <v>30</v>
      </c>
      <c r="R2692" s="5"/>
      <c r="S2692" s="5"/>
    </row>
    <row r="2693" customFormat="1" spans="1:19">
      <c r="A2693" s="5">
        <v>2690</v>
      </c>
      <c r="B2693" s="5" t="s">
        <v>10738</v>
      </c>
      <c r="C2693" s="5"/>
      <c r="D2693" s="5" t="s">
        <v>389</v>
      </c>
      <c r="E2693" s="5" t="s">
        <v>7218</v>
      </c>
      <c r="F2693" s="5" t="s">
        <v>24</v>
      </c>
      <c r="G2693" s="5">
        <v>24</v>
      </c>
      <c r="H2693" s="5" t="s">
        <v>2110</v>
      </c>
      <c r="I2693" s="5" t="s">
        <v>9497</v>
      </c>
      <c r="J2693" s="5">
        <v>19994530392</v>
      </c>
      <c r="K2693" s="5" t="s">
        <v>27</v>
      </c>
      <c r="L2693" s="10">
        <v>44331</v>
      </c>
      <c r="M2693" s="5" t="s">
        <v>3785</v>
      </c>
      <c r="N2693" s="5" t="s">
        <v>27</v>
      </c>
      <c r="O2693" s="10">
        <v>44366</v>
      </c>
      <c r="P2693" s="5" t="s">
        <v>2172</v>
      </c>
      <c r="Q2693" s="5" t="s">
        <v>30</v>
      </c>
      <c r="R2693" s="5"/>
      <c r="S2693" s="5"/>
    </row>
    <row r="2694" customFormat="1" spans="1:19">
      <c r="A2694" s="5">
        <v>2691</v>
      </c>
      <c r="B2694" s="5" t="s">
        <v>10739</v>
      </c>
      <c r="C2694" s="5"/>
      <c r="D2694" s="5" t="s">
        <v>389</v>
      </c>
      <c r="E2694" s="5" t="s">
        <v>10740</v>
      </c>
      <c r="F2694" s="5" t="s">
        <v>143</v>
      </c>
      <c r="G2694" s="5">
        <v>17</v>
      </c>
      <c r="H2694" s="5" t="s">
        <v>7512</v>
      </c>
      <c r="I2694" s="5" t="s">
        <v>10741</v>
      </c>
      <c r="J2694" s="5">
        <v>18824815683</v>
      </c>
      <c r="K2694" s="5" t="s">
        <v>27</v>
      </c>
      <c r="L2694" s="10">
        <v>44397</v>
      </c>
      <c r="M2694" s="5" t="s">
        <v>10742</v>
      </c>
      <c r="N2694" s="5" t="s">
        <v>30</v>
      </c>
      <c r="O2694" s="10"/>
      <c r="P2694" s="5"/>
      <c r="Q2694" s="5" t="s">
        <v>30</v>
      </c>
      <c r="R2694" s="5"/>
      <c r="S2694" s="5"/>
    </row>
    <row r="2695" customFormat="1" spans="1:19">
      <c r="A2695" s="5">
        <v>2692</v>
      </c>
      <c r="B2695" s="5" t="s">
        <v>10743</v>
      </c>
      <c r="C2695" s="5"/>
      <c r="D2695" s="5" t="s">
        <v>389</v>
      </c>
      <c r="E2695" s="5" t="s">
        <v>10744</v>
      </c>
      <c r="F2695" s="5" t="s">
        <v>143</v>
      </c>
      <c r="G2695" s="5">
        <v>17</v>
      </c>
      <c r="H2695" s="5" t="s">
        <v>17702</v>
      </c>
      <c r="I2695" s="5" t="s">
        <v>10745</v>
      </c>
      <c r="J2695" s="5">
        <v>13471848635</v>
      </c>
      <c r="K2695" s="5" t="s">
        <v>27</v>
      </c>
      <c r="L2695" s="10">
        <v>44396</v>
      </c>
      <c r="M2695" s="5" t="s">
        <v>10746</v>
      </c>
      <c r="N2695" s="5" t="s">
        <v>30</v>
      </c>
      <c r="O2695" s="10"/>
      <c r="P2695" s="5"/>
      <c r="Q2695" s="5" t="s">
        <v>30</v>
      </c>
      <c r="R2695" s="5"/>
      <c r="S2695" s="5"/>
    </row>
    <row r="2696" customFormat="1" spans="1:19">
      <c r="A2696" s="5">
        <v>2693</v>
      </c>
      <c r="B2696" s="5" t="s">
        <v>10747</v>
      </c>
      <c r="C2696" s="5"/>
      <c r="D2696" s="5" t="s">
        <v>389</v>
      </c>
      <c r="E2696" s="5" t="s">
        <v>10748</v>
      </c>
      <c r="F2696" s="5" t="s">
        <v>143</v>
      </c>
      <c r="G2696" s="5">
        <v>17</v>
      </c>
      <c r="H2696" s="5" t="s">
        <v>18005</v>
      </c>
      <c r="I2696" s="5" t="s">
        <v>10749</v>
      </c>
      <c r="J2696" s="5">
        <v>15807784941</v>
      </c>
      <c r="K2696" s="5" t="s">
        <v>27</v>
      </c>
      <c r="L2696" s="10">
        <v>44395</v>
      </c>
      <c r="M2696" s="5" t="s">
        <v>98</v>
      </c>
      <c r="N2696" s="5" t="s">
        <v>30</v>
      </c>
      <c r="O2696" s="10"/>
      <c r="P2696" s="5"/>
      <c r="Q2696" s="5" t="s">
        <v>30</v>
      </c>
      <c r="R2696" s="5"/>
      <c r="S2696" s="5"/>
    </row>
    <row r="2697" customFormat="1" spans="1:19">
      <c r="A2697" s="5">
        <v>2694</v>
      </c>
      <c r="B2697" s="5" t="s">
        <v>10750</v>
      </c>
      <c r="C2697" s="5"/>
      <c r="D2697" s="5" t="s">
        <v>389</v>
      </c>
      <c r="E2697" s="5" t="s">
        <v>10751</v>
      </c>
      <c r="F2697" s="5" t="s">
        <v>143</v>
      </c>
      <c r="G2697" s="5">
        <v>17</v>
      </c>
      <c r="H2697" s="5" t="s">
        <v>10752</v>
      </c>
      <c r="I2697" s="5" t="s">
        <v>10753</v>
      </c>
      <c r="J2697" s="5">
        <v>18070862115</v>
      </c>
      <c r="K2697" s="5" t="s">
        <v>27</v>
      </c>
      <c r="L2697" s="10">
        <v>44395</v>
      </c>
      <c r="M2697" s="5" t="s">
        <v>10754</v>
      </c>
      <c r="N2697" s="5" t="s">
        <v>30</v>
      </c>
      <c r="O2697" s="10"/>
      <c r="P2697" s="5"/>
      <c r="Q2697" s="5" t="s">
        <v>30</v>
      </c>
      <c r="R2697" s="5"/>
      <c r="S2697" s="5"/>
    </row>
    <row r="2698" customFormat="1" spans="1:19">
      <c r="A2698" s="5">
        <v>2695</v>
      </c>
      <c r="B2698" s="5" t="s">
        <v>10755</v>
      </c>
      <c r="C2698" s="5"/>
      <c r="D2698" s="5" t="s">
        <v>389</v>
      </c>
      <c r="E2698" s="5" t="s">
        <v>10756</v>
      </c>
      <c r="F2698" s="5" t="s">
        <v>143</v>
      </c>
      <c r="G2698" s="5">
        <v>15</v>
      </c>
      <c r="H2698" s="5" t="s">
        <v>4659</v>
      </c>
      <c r="I2698" s="5" t="s">
        <v>10757</v>
      </c>
      <c r="J2698" s="5">
        <v>15217448813</v>
      </c>
      <c r="K2698" s="5" t="s">
        <v>27</v>
      </c>
      <c r="L2698" s="10">
        <v>44395</v>
      </c>
      <c r="M2698" s="5" t="s">
        <v>2172</v>
      </c>
      <c r="N2698" s="5" t="s">
        <v>30</v>
      </c>
      <c r="O2698" s="10"/>
      <c r="P2698" s="5"/>
      <c r="Q2698" s="5" t="s">
        <v>30</v>
      </c>
      <c r="R2698" s="5"/>
      <c r="S2698" s="5"/>
    </row>
    <row r="2699" customFormat="1" spans="1:19">
      <c r="A2699" s="5">
        <v>2696</v>
      </c>
      <c r="B2699" s="5" t="s">
        <v>10758</v>
      </c>
      <c r="C2699" s="5"/>
      <c r="D2699" s="5" t="s">
        <v>389</v>
      </c>
      <c r="E2699" s="5" t="s">
        <v>10759</v>
      </c>
      <c r="F2699" s="5" t="s">
        <v>24</v>
      </c>
      <c r="G2699" s="5">
        <v>17</v>
      </c>
      <c r="H2699" s="5" t="s">
        <v>18006</v>
      </c>
      <c r="I2699" s="5" t="s">
        <v>10761</v>
      </c>
      <c r="J2699" s="5">
        <v>13481869661</v>
      </c>
      <c r="K2699" s="5" t="s">
        <v>27</v>
      </c>
      <c r="L2699" s="10">
        <v>44396</v>
      </c>
      <c r="M2699" s="5" t="s">
        <v>2172</v>
      </c>
      <c r="N2699" s="5" t="s">
        <v>30</v>
      </c>
      <c r="O2699" s="10"/>
      <c r="P2699" s="5"/>
      <c r="Q2699" s="5" t="s">
        <v>30</v>
      </c>
      <c r="R2699" s="5"/>
      <c r="S2699" s="5"/>
    </row>
    <row r="2700" customFormat="1" spans="1:19">
      <c r="A2700" s="5">
        <v>2697</v>
      </c>
      <c r="B2700" s="5" t="s">
        <v>10762</v>
      </c>
      <c r="C2700" s="5"/>
      <c r="D2700" s="5" t="s">
        <v>389</v>
      </c>
      <c r="E2700" s="5" t="s">
        <v>10763</v>
      </c>
      <c r="F2700" s="5" t="s">
        <v>143</v>
      </c>
      <c r="G2700" s="5">
        <v>17</v>
      </c>
      <c r="H2700" s="5" t="s">
        <v>18007</v>
      </c>
      <c r="I2700" s="5" t="s">
        <v>10765</v>
      </c>
      <c r="J2700" s="5">
        <v>18077895639</v>
      </c>
      <c r="K2700" s="5" t="s">
        <v>27</v>
      </c>
      <c r="L2700" s="10">
        <v>44406</v>
      </c>
      <c r="M2700" s="5" t="s">
        <v>29</v>
      </c>
      <c r="N2700" s="5" t="s">
        <v>30</v>
      </c>
      <c r="O2700" s="10"/>
      <c r="P2700" s="5"/>
      <c r="Q2700" s="5" t="s">
        <v>30</v>
      </c>
      <c r="R2700" s="5"/>
      <c r="S2700" s="5"/>
    </row>
    <row r="2701" customFormat="1" spans="1:19">
      <c r="A2701" s="5">
        <v>2698</v>
      </c>
      <c r="B2701" s="5" t="s">
        <v>10766</v>
      </c>
      <c r="C2701" s="5"/>
      <c r="D2701" s="5" t="s">
        <v>389</v>
      </c>
      <c r="E2701" s="5" t="s">
        <v>10767</v>
      </c>
      <c r="F2701" s="5" t="s">
        <v>24</v>
      </c>
      <c r="G2701" s="5">
        <v>17</v>
      </c>
      <c r="H2701" s="5" t="s">
        <v>10768</v>
      </c>
      <c r="I2701" s="5" t="s">
        <v>10769</v>
      </c>
      <c r="J2701" s="5">
        <v>15177891978</v>
      </c>
      <c r="K2701" s="5" t="s">
        <v>27</v>
      </c>
      <c r="L2701" s="10">
        <v>44396</v>
      </c>
      <c r="M2701" s="5" t="s">
        <v>2172</v>
      </c>
      <c r="N2701" s="5" t="s">
        <v>30</v>
      </c>
      <c r="O2701" s="10"/>
      <c r="P2701" s="5"/>
      <c r="Q2701" s="5" t="s">
        <v>30</v>
      </c>
      <c r="R2701" s="5"/>
      <c r="S2701" s="5"/>
    </row>
    <row r="2702" customFormat="1" spans="1:19">
      <c r="A2702" s="5">
        <v>2699</v>
      </c>
      <c r="B2702" s="5" t="s">
        <v>10770</v>
      </c>
      <c r="C2702" s="5"/>
      <c r="D2702" s="5" t="s">
        <v>389</v>
      </c>
      <c r="E2702" s="5" t="s">
        <v>10771</v>
      </c>
      <c r="F2702" s="5" t="s">
        <v>24</v>
      </c>
      <c r="G2702" s="5">
        <v>17</v>
      </c>
      <c r="H2702" s="5" t="s">
        <v>18008</v>
      </c>
      <c r="I2702" s="5" t="s">
        <v>10772</v>
      </c>
      <c r="J2702" s="5">
        <v>13737980203</v>
      </c>
      <c r="K2702" s="5" t="s">
        <v>27</v>
      </c>
      <c r="L2702" s="10">
        <v>44395</v>
      </c>
      <c r="M2702" s="16" t="s">
        <v>4323</v>
      </c>
      <c r="N2702" s="5" t="s">
        <v>30</v>
      </c>
      <c r="O2702" s="23"/>
      <c r="P2702" s="16"/>
      <c r="Q2702" s="5" t="s">
        <v>30</v>
      </c>
      <c r="R2702" s="5"/>
      <c r="S2702" s="5"/>
    </row>
    <row r="2703" customFormat="1" spans="1:19">
      <c r="A2703" s="5">
        <v>2700</v>
      </c>
      <c r="B2703" s="5" t="s">
        <v>10773</v>
      </c>
      <c r="C2703" s="5"/>
      <c r="D2703" s="5" t="s">
        <v>389</v>
      </c>
      <c r="E2703" s="5" t="s">
        <v>10774</v>
      </c>
      <c r="F2703" s="5" t="s">
        <v>143</v>
      </c>
      <c r="G2703" s="5">
        <v>16</v>
      </c>
      <c r="H2703" s="5" t="s">
        <v>2578</v>
      </c>
      <c r="I2703" s="5" t="s">
        <v>10775</v>
      </c>
      <c r="J2703" s="5">
        <v>18707785949</v>
      </c>
      <c r="K2703" s="5" t="s">
        <v>27</v>
      </c>
      <c r="L2703" s="10">
        <v>44396</v>
      </c>
      <c r="M2703" s="5" t="s">
        <v>2172</v>
      </c>
      <c r="N2703" s="5" t="s">
        <v>30</v>
      </c>
      <c r="O2703" s="10"/>
      <c r="P2703" s="5"/>
      <c r="Q2703" s="5" t="s">
        <v>30</v>
      </c>
      <c r="R2703" s="5"/>
      <c r="S2703" s="5"/>
    </row>
    <row r="2704" customFormat="1" spans="1:19">
      <c r="A2704" s="5">
        <v>2701</v>
      </c>
      <c r="B2704" s="5" t="s">
        <v>10776</v>
      </c>
      <c r="C2704" s="5"/>
      <c r="D2704" s="5" t="s">
        <v>389</v>
      </c>
      <c r="E2704" s="5" t="s">
        <v>10777</v>
      </c>
      <c r="F2704" s="5" t="s">
        <v>24</v>
      </c>
      <c r="G2704" s="5">
        <v>16</v>
      </c>
      <c r="H2704" s="5" t="s">
        <v>18010</v>
      </c>
      <c r="I2704" s="5" t="s">
        <v>10779</v>
      </c>
      <c r="J2704" s="5">
        <v>19907789854</v>
      </c>
      <c r="K2704" s="5" t="s">
        <v>27</v>
      </c>
      <c r="L2704" s="10">
        <v>44395</v>
      </c>
      <c r="M2704" s="5" t="s">
        <v>2172</v>
      </c>
      <c r="N2704" s="5" t="s">
        <v>30</v>
      </c>
      <c r="O2704" s="10"/>
      <c r="P2704" s="5"/>
      <c r="Q2704" s="5" t="s">
        <v>30</v>
      </c>
      <c r="R2704" s="5" t="s">
        <v>10780</v>
      </c>
      <c r="S2704" s="5"/>
    </row>
    <row r="2705" customFormat="1" spans="1:19">
      <c r="A2705" s="5">
        <v>2702</v>
      </c>
      <c r="B2705" s="5" t="s">
        <v>10781</v>
      </c>
      <c r="C2705" s="5"/>
      <c r="D2705" s="5" t="s">
        <v>389</v>
      </c>
      <c r="E2705" s="5" t="s">
        <v>10782</v>
      </c>
      <c r="F2705" s="5" t="s">
        <v>24</v>
      </c>
      <c r="G2705" s="5">
        <v>18</v>
      </c>
      <c r="H2705" s="5" t="s">
        <v>7379</v>
      </c>
      <c r="I2705" s="5" t="s">
        <v>10783</v>
      </c>
      <c r="J2705" s="5">
        <v>15916253238</v>
      </c>
      <c r="K2705" s="5" t="s">
        <v>27</v>
      </c>
      <c r="L2705" s="10">
        <v>44417</v>
      </c>
      <c r="M2705" s="5" t="s">
        <v>10784</v>
      </c>
      <c r="N2705" s="5" t="s">
        <v>30</v>
      </c>
      <c r="O2705" s="10"/>
      <c r="P2705" s="5"/>
      <c r="Q2705" s="5" t="s">
        <v>30</v>
      </c>
      <c r="R2705" s="5"/>
      <c r="S2705" s="5"/>
    </row>
    <row r="2706" customFormat="1" spans="1:19">
      <c r="A2706" s="5">
        <v>2703</v>
      </c>
      <c r="B2706" s="5" t="s">
        <v>10785</v>
      </c>
      <c r="C2706" s="5"/>
      <c r="D2706" s="5" t="s">
        <v>389</v>
      </c>
      <c r="E2706" s="5" t="s">
        <v>10786</v>
      </c>
      <c r="F2706" s="5" t="s">
        <v>24</v>
      </c>
      <c r="G2706" s="5">
        <v>19</v>
      </c>
      <c r="H2706" s="5" t="s">
        <v>10787</v>
      </c>
      <c r="I2706" s="5" t="s">
        <v>10788</v>
      </c>
      <c r="J2706" s="5">
        <v>15078613798</v>
      </c>
      <c r="K2706" s="5" t="s">
        <v>27</v>
      </c>
      <c r="L2706" s="10">
        <v>44331</v>
      </c>
      <c r="M2706" s="16" t="s">
        <v>29</v>
      </c>
      <c r="N2706" s="5" t="s">
        <v>27</v>
      </c>
      <c r="O2706" s="23">
        <v>44366</v>
      </c>
      <c r="P2706" s="16" t="s">
        <v>2172</v>
      </c>
      <c r="Q2706" s="5" t="s">
        <v>30</v>
      </c>
      <c r="R2706" s="5"/>
      <c r="S2706" s="5"/>
    </row>
    <row r="2707" customFormat="1" spans="1:19">
      <c r="A2707" s="5">
        <v>2704</v>
      </c>
      <c r="B2707" s="5" t="s">
        <v>10789</v>
      </c>
      <c r="C2707" s="5"/>
      <c r="D2707" s="5" t="s">
        <v>394</v>
      </c>
      <c r="E2707" s="5" t="s">
        <v>10790</v>
      </c>
      <c r="F2707" s="5" t="s">
        <v>24</v>
      </c>
      <c r="G2707" s="5">
        <v>17</v>
      </c>
      <c r="H2707" s="5" t="s">
        <v>18018</v>
      </c>
      <c r="I2707" s="5" t="s">
        <v>10792</v>
      </c>
      <c r="J2707" s="5" t="s">
        <v>10793</v>
      </c>
      <c r="K2707" s="5" t="s">
        <v>27</v>
      </c>
      <c r="L2707" s="10">
        <v>44398</v>
      </c>
      <c r="M2707" s="5" t="s">
        <v>54</v>
      </c>
      <c r="N2707" s="5" t="s">
        <v>30</v>
      </c>
      <c r="O2707" s="10"/>
      <c r="P2707" s="5"/>
      <c r="Q2707" s="5"/>
      <c r="R2707" s="5"/>
      <c r="S2707" s="5"/>
    </row>
    <row r="2708" customFormat="1" spans="1:19">
      <c r="A2708" s="5">
        <v>2705</v>
      </c>
      <c r="B2708" s="5" t="s">
        <v>10794</v>
      </c>
      <c r="C2708" s="5"/>
      <c r="D2708" s="5" t="s">
        <v>394</v>
      </c>
      <c r="E2708" s="5" t="s">
        <v>10795</v>
      </c>
      <c r="F2708" s="5" t="s">
        <v>24</v>
      </c>
      <c r="G2708" s="5">
        <v>18</v>
      </c>
      <c r="H2708" s="5" t="s">
        <v>10796</v>
      </c>
      <c r="I2708" s="5" t="s">
        <v>10797</v>
      </c>
      <c r="J2708" s="5">
        <v>15975254643</v>
      </c>
      <c r="K2708" s="5" t="s">
        <v>27</v>
      </c>
      <c r="L2708" s="10" t="s">
        <v>3219</v>
      </c>
      <c r="M2708" s="5" t="s">
        <v>3785</v>
      </c>
      <c r="N2708" s="5" t="s">
        <v>27</v>
      </c>
      <c r="O2708" s="10" t="s">
        <v>3220</v>
      </c>
      <c r="P2708" s="5" t="s">
        <v>2455</v>
      </c>
      <c r="Q2708" s="5"/>
      <c r="R2708" s="5"/>
      <c r="S2708" s="5"/>
    </row>
    <row r="2709" customFormat="1" spans="1:19">
      <c r="A2709" s="5">
        <v>2706</v>
      </c>
      <c r="B2709" s="5" t="s">
        <v>10798</v>
      </c>
      <c r="C2709" s="5"/>
      <c r="D2709" s="5" t="s">
        <v>394</v>
      </c>
      <c r="E2709" s="5" t="s">
        <v>10799</v>
      </c>
      <c r="F2709" s="5" t="s">
        <v>24</v>
      </c>
      <c r="G2709" s="5">
        <v>17</v>
      </c>
      <c r="H2709" s="5" t="s">
        <v>22753</v>
      </c>
      <c r="I2709" s="5" t="s">
        <v>10801</v>
      </c>
      <c r="J2709" s="5">
        <v>15277855878</v>
      </c>
      <c r="K2709" s="5" t="s">
        <v>27</v>
      </c>
      <c r="L2709" s="10">
        <v>44394</v>
      </c>
      <c r="M2709" s="5" t="s">
        <v>2455</v>
      </c>
      <c r="N2709" s="5" t="s">
        <v>30</v>
      </c>
      <c r="O2709" s="10"/>
      <c r="P2709" s="5"/>
      <c r="Q2709" s="5"/>
      <c r="R2709" s="5"/>
      <c r="S2709" s="5"/>
    </row>
    <row r="2710" customFormat="1" spans="1:19">
      <c r="A2710" s="5">
        <v>2707</v>
      </c>
      <c r="B2710" s="5" t="s">
        <v>10802</v>
      </c>
      <c r="C2710" s="5"/>
      <c r="D2710" s="5" t="s">
        <v>394</v>
      </c>
      <c r="E2710" s="5" t="s">
        <v>10803</v>
      </c>
      <c r="F2710" s="5" t="s">
        <v>143</v>
      </c>
      <c r="G2710" s="5">
        <v>17</v>
      </c>
      <c r="H2710" s="5" t="s">
        <v>18020</v>
      </c>
      <c r="I2710" s="5" t="s">
        <v>10804</v>
      </c>
      <c r="J2710" s="5">
        <v>18977826920</v>
      </c>
      <c r="K2710" s="5" t="s">
        <v>27</v>
      </c>
      <c r="L2710" s="10">
        <v>44396</v>
      </c>
      <c r="M2710" s="5" t="s">
        <v>139</v>
      </c>
      <c r="N2710" s="5" t="s">
        <v>30</v>
      </c>
      <c r="O2710" s="10"/>
      <c r="P2710" s="5"/>
      <c r="Q2710" s="5"/>
      <c r="R2710" s="5"/>
      <c r="S2710" s="5"/>
    </row>
    <row r="2711" customFormat="1" spans="1:19">
      <c r="A2711" s="5">
        <v>2708</v>
      </c>
      <c r="B2711" s="5" t="s">
        <v>10805</v>
      </c>
      <c r="C2711" s="5"/>
      <c r="D2711" s="5" t="s">
        <v>394</v>
      </c>
      <c r="E2711" s="5" t="s">
        <v>10806</v>
      </c>
      <c r="F2711" s="5" t="s">
        <v>143</v>
      </c>
      <c r="G2711" s="5">
        <v>17</v>
      </c>
      <c r="H2711" s="5" t="s">
        <v>3797</v>
      </c>
      <c r="I2711" s="5" t="s">
        <v>10807</v>
      </c>
      <c r="J2711" s="5">
        <v>13977860383</v>
      </c>
      <c r="K2711" s="5" t="s">
        <v>27</v>
      </c>
      <c r="L2711" s="10">
        <v>44397</v>
      </c>
      <c r="M2711" s="5" t="s">
        <v>10808</v>
      </c>
      <c r="N2711" s="5" t="s">
        <v>30</v>
      </c>
      <c r="O2711" s="10"/>
      <c r="P2711" s="5"/>
      <c r="Q2711" s="5"/>
      <c r="R2711" s="5"/>
      <c r="S2711" s="5"/>
    </row>
    <row r="2712" customFormat="1" spans="1:19">
      <c r="A2712" s="5">
        <v>2709</v>
      </c>
      <c r="B2712" s="5" t="s">
        <v>10809</v>
      </c>
      <c r="C2712" s="5"/>
      <c r="D2712" s="5" t="s">
        <v>394</v>
      </c>
      <c r="E2712" s="5" t="s">
        <v>10810</v>
      </c>
      <c r="F2712" s="5" t="s">
        <v>143</v>
      </c>
      <c r="G2712" s="5">
        <v>17</v>
      </c>
      <c r="H2712" s="5" t="s">
        <v>22755</v>
      </c>
      <c r="I2712" s="5" t="s">
        <v>10812</v>
      </c>
      <c r="J2712" s="5">
        <v>13977876976</v>
      </c>
      <c r="K2712" s="5" t="s">
        <v>27</v>
      </c>
      <c r="L2712" s="10">
        <v>44396</v>
      </c>
      <c r="M2712" s="5" t="s">
        <v>2455</v>
      </c>
      <c r="N2712" s="5" t="s">
        <v>30</v>
      </c>
      <c r="O2712" s="10"/>
      <c r="P2712" s="5"/>
      <c r="Q2712" s="5"/>
      <c r="R2712" s="5"/>
      <c r="S2712" s="5"/>
    </row>
    <row r="2713" customFormat="1" spans="1:19">
      <c r="A2713" s="5">
        <v>2710</v>
      </c>
      <c r="B2713" s="5" t="s">
        <v>10813</v>
      </c>
      <c r="C2713" s="5"/>
      <c r="D2713" s="5" t="s">
        <v>394</v>
      </c>
      <c r="E2713" s="5" t="s">
        <v>10814</v>
      </c>
      <c r="F2713" s="5" t="s">
        <v>143</v>
      </c>
      <c r="G2713" s="5">
        <v>17</v>
      </c>
      <c r="H2713" s="5" t="s">
        <v>18022</v>
      </c>
      <c r="I2713" s="5" t="s">
        <v>10816</v>
      </c>
      <c r="J2713" s="5">
        <v>17777938507</v>
      </c>
      <c r="K2713" s="5" t="s">
        <v>27</v>
      </c>
      <c r="L2713" s="10">
        <v>44396</v>
      </c>
      <c r="M2713" s="5" t="s">
        <v>2747</v>
      </c>
      <c r="N2713" s="5" t="s">
        <v>27</v>
      </c>
      <c r="O2713" s="10">
        <v>44420</v>
      </c>
      <c r="P2713" s="5" t="s">
        <v>2747</v>
      </c>
      <c r="Q2713" s="5" t="s">
        <v>30</v>
      </c>
      <c r="R2713" s="5"/>
      <c r="S2713" s="5"/>
    </row>
    <row r="2714" customFormat="1" spans="1:19">
      <c r="A2714" s="5">
        <v>2711</v>
      </c>
      <c r="B2714" s="5" t="s">
        <v>10817</v>
      </c>
      <c r="C2714" s="5"/>
      <c r="D2714" s="5" t="s">
        <v>394</v>
      </c>
      <c r="E2714" s="5" t="s">
        <v>10818</v>
      </c>
      <c r="F2714" s="5" t="s">
        <v>24</v>
      </c>
      <c r="G2714" s="5">
        <v>18</v>
      </c>
      <c r="H2714" s="5" t="s">
        <v>10819</v>
      </c>
      <c r="I2714" s="5" t="s">
        <v>10820</v>
      </c>
      <c r="J2714" s="5">
        <v>19185523279</v>
      </c>
      <c r="K2714" s="5" t="s">
        <v>27</v>
      </c>
      <c r="L2714" s="10">
        <v>44396</v>
      </c>
      <c r="M2714" s="5" t="s">
        <v>133</v>
      </c>
      <c r="N2714" s="5" t="s">
        <v>27</v>
      </c>
      <c r="O2714" s="10">
        <v>44418</v>
      </c>
      <c r="P2714" s="5" t="s">
        <v>10821</v>
      </c>
      <c r="Q2714" s="5"/>
      <c r="R2714" s="5"/>
      <c r="S2714" s="5"/>
    </row>
    <row r="2715" customFormat="1" spans="1:19">
      <c r="A2715" s="5">
        <v>2712</v>
      </c>
      <c r="B2715" s="5" t="s">
        <v>10822</v>
      </c>
      <c r="C2715" s="5"/>
      <c r="D2715" s="5" t="s">
        <v>394</v>
      </c>
      <c r="E2715" s="5" t="s">
        <v>10543</v>
      </c>
      <c r="F2715" s="5" t="s">
        <v>24</v>
      </c>
      <c r="G2715" s="5">
        <v>17</v>
      </c>
      <c r="H2715" s="5" t="s">
        <v>17764</v>
      </c>
      <c r="I2715" s="5" t="s">
        <v>10823</v>
      </c>
      <c r="J2715" s="5">
        <v>13558089333</v>
      </c>
      <c r="K2715" s="5" t="s">
        <v>27</v>
      </c>
      <c r="L2715" s="10">
        <v>44398</v>
      </c>
      <c r="M2715" s="5" t="s">
        <v>2455</v>
      </c>
      <c r="N2715" s="5" t="s">
        <v>30</v>
      </c>
      <c r="O2715" s="10"/>
      <c r="P2715" s="5"/>
      <c r="Q2715" s="5"/>
      <c r="R2715" s="5"/>
      <c r="S2715" s="5"/>
    </row>
    <row r="2716" customFormat="1" spans="1:19">
      <c r="A2716" s="5">
        <v>2713</v>
      </c>
      <c r="B2716" s="5" t="s">
        <v>10824</v>
      </c>
      <c r="C2716" s="5"/>
      <c r="D2716" s="5" t="s">
        <v>394</v>
      </c>
      <c r="E2716" s="5" t="s">
        <v>10825</v>
      </c>
      <c r="F2716" s="5" t="s">
        <v>143</v>
      </c>
      <c r="G2716" s="5">
        <v>19</v>
      </c>
      <c r="H2716" s="5" t="s">
        <v>10826</v>
      </c>
      <c r="I2716" s="5" t="s">
        <v>10827</v>
      </c>
      <c r="J2716" s="5">
        <v>19977884166</v>
      </c>
      <c r="K2716" s="5" t="s">
        <v>27</v>
      </c>
      <c r="L2716" s="10">
        <v>44331</v>
      </c>
      <c r="M2716" s="5" t="s">
        <v>3785</v>
      </c>
      <c r="N2716" s="5" t="s">
        <v>27</v>
      </c>
      <c r="O2716" s="10">
        <v>44366</v>
      </c>
      <c r="P2716" s="5" t="s">
        <v>2172</v>
      </c>
      <c r="Q2716" s="5"/>
      <c r="R2716" s="5"/>
      <c r="S2716" s="5"/>
    </row>
    <row r="2717" customFormat="1" spans="1:19">
      <c r="A2717" s="5">
        <v>2714</v>
      </c>
      <c r="B2717" s="5" t="s">
        <v>10828</v>
      </c>
      <c r="C2717" s="5"/>
      <c r="D2717" s="5" t="s">
        <v>394</v>
      </c>
      <c r="E2717" s="5" t="s">
        <v>10829</v>
      </c>
      <c r="F2717" s="5" t="s">
        <v>24</v>
      </c>
      <c r="G2717" s="5">
        <v>17</v>
      </c>
      <c r="H2717" s="5" t="s">
        <v>10830</v>
      </c>
      <c r="I2717" s="5" t="s">
        <v>10831</v>
      </c>
      <c r="J2717" s="5">
        <v>13877155489</v>
      </c>
      <c r="K2717" s="5" t="s">
        <v>27</v>
      </c>
      <c r="L2717" s="10">
        <v>44396</v>
      </c>
      <c r="M2717" s="5" t="s">
        <v>28</v>
      </c>
      <c r="N2717" s="5" t="s">
        <v>27</v>
      </c>
      <c r="O2717" s="10">
        <v>44416</v>
      </c>
      <c r="P2717" s="5" t="s">
        <v>6167</v>
      </c>
      <c r="Q2717" s="5" t="s">
        <v>30</v>
      </c>
      <c r="R2717" s="5"/>
      <c r="S2717" s="5"/>
    </row>
    <row r="2718" customFormat="1" spans="1:19">
      <c r="A2718" s="5">
        <v>2715</v>
      </c>
      <c r="B2718" s="5" t="s">
        <v>10832</v>
      </c>
      <c r="C2718" s="5"/>
      <c r="D2718" s="5" t="s">
        <v>394</v>
      </c>
      <c r="E2718" s="5" t="s">
        <v>10833</v>
      </c>
      <c r="F2718" s="5" t="s">
        <v>143</v>
      </c>
      <c r="G2718" s="5">
        <v>19</v>
      </c>
      <c r="H2718" s="5" t="s">
        <v>10834</v>
      </c>
      <c r="I2718" s="5" t="s">
        <v>10835</v>
      </c>
      <c r="J2718" s="5">
        <v>15099880825</v>
      </c>
      <c r="K2718" s="5" t="s">
        <v>27</v>
      </c>
      <c r="L2718" s="10">
        <v>44331</v>
      </c>
      <c r="M2718" s="5" t="s">
        <v>3785</v>
      </c>
      <c r="N2718" s="5" t="s">
        <v>27</v>
      </c>
      <c r="O2718" s="10">
        <v>44366</v>
      </c>
      <c r="P2718" s="5" t="s">
        <v>2172</v>
      </c>
      <c r="Q2718" s="5"/>
      <c r="R2718" s="5"/>
      <c r="S2718" s="5"/>
    </row>
    <row r="2719" customFormat="1" spans="1:19">
      <c r="A2719" s="5">
        <v>2716</v>
      </c>
      <c r="B2719" s="5" t="s">
        <v>10836</v>
      </c>
      <c r="C2719" s="5"/>
      <c r="D2719" s="5" t="s">
        <v>394</v>
      </c>
      <c r="E2719" s="5" t="s">
        <v>10837</v>
      </c>
      <c r="F2719" s="5" t="s">
        <v>24</v>
      </c>
      <c r="G2719" s="5">
        <v>16</v>
      </c>
      <c r="H2719" s="5" t="s">
        <v>6232</v>
      </c>
      <c r="I2719" s="5" t="s">
        <v>10838</v>
      </c>
      <c r="J2719" s="5">
        <v>17377032928</v>
      </c>
      <c r="K2719" s="5" t="s">
        <v>27</v>
      </c>
      <c r="L2719" s="10">
        <v>44404</v>
      </c>
      <c r="M2719" s="5" t="s">
        <v>1352</v>
      </c>
      <c r="N2719" s="5" t="s">
        <v>30</v>
      </c>
      <c r="O2719" s="10"/>
      <c r="P2719" s="5"/>
      <c r="Q2719" s="5"/>
      <c r="R2719" s="5"/>
      <c r="S2719" s="5"/>
    </row>
    <row r="2720" customFormat="1" spans="1:19">
      <c r="A2720" s="5">
        <v>2717</v>
      </c>
      <c r="B2720" s="5" t="s">
        <v>10839</v>
      </c>
      <c r="C2720" s="5"/>
      <c r="D2720" s="5" t="s">
        <v>394</v>
      </c>
      <c r="E2720" s="5" t="s">
        <v>10840</v>
      </c>
      <c r="F2720" s="5" t="s">
        <v>24</v>
      </c>
      <c r="G2720" s="5">
        <v>17</v>
      </c>
      <c r="H2720" s="5" t="s">
        <v>17716</v>
      </c>
      <c r="I2720" s="5" t="s">
        <v>10841</v>
      </c>
      <c r="J2720" s="5">
        <v>13977860431</v>
      </c>
      <c r="K2720" s="5" t="s">
        <v>27</v>
      </c>
      <c r="L2720" s="10">
        <v>44396</v>
      </c>
      <c r="M2720" s="5" t="s">
        <v>10842</v>
      </c>
      <c r="N2720" s="5" t="s">
        <v>30</v>
      </c>
      <c r="O2720" s="10"/>
      <c r="P2720" s="5"/>
      <c r="Q2720" s="5"/>
      <c r="R2720" s="5"/>
      <c r="S2720" s="5"/>
    </row>
    <row r="2721" customFormat="1" spans="1:19">
      <c r="A2721" s="5">
        <v>2718</v>
      </c>
      <c r="B2721" s="5" t="s">
        <v>10843</v>
      </c>
      <c r="C2721" s="5"/>
      <c r="D2721" s="5" t="s">
        <v>394</v>
      </c>
      <c r="E2721" s="5" t="s">
        <v>10844</v>
      </c>
      <c r="F2721" s="5" t="s">
        <v>143</v>
      </c>
      <c r="G2721" s="5">
        <v>18</v>
      </c>
      <c r="H2721" s="5" t="s">
        <v>7752</v>
      </c>
      <c r="I2721" s="5" t="s">
        <v>10845</v>
      </c>
      <c r="J2721" s="5">
        <v>18070864471</v>
      </c>
      <c r="K2721" s="5" t="s">
        <v>27</v>
      </c>
      <c r="L2721" s="10">
        <v>44331</v>
      </c>
      <c r="M2721" s="5" t="s">
        <v>3785</v>
      </c>
      <c r="N2721" s="5" t="s">
        <v>27</v>
      </c>
      <c r="O2721" s="10">
        <v>44366</v>
      </c>
      <c r="P2721" s="5" t="s">
        <v>2172</v>
      </c>
      <c r="Q2721" s="5"/>
      <c r="R2721" s="5"/>
      <c r="S2721" s="5"/>
    </row>
    <row r="2722" customFormat="1" spans="1:19">
      <c r="A2722" s="5">
        <v>2719</v>
      </c>
      <c r="B2722" s="5" t="s">
        <v>10846</v>
      </c>
      <c r="C2722" s="5"/>
      <c r="D2722" s="5" t="s">
        <v>394</v>
      </c>
      <c r="E2722" s="5" t="s">
        <v>10847</v>
      </c>
      <c r="F2722" s="5" t="s">
        <v>143</v>
      </c>
      <c r="G2722" s="5">
        <v>18</v>
      </c>
      <c r="H2722" s="5" t="s">
        <v>10848</v>
      </c>
      <c r="I2722" s="5" t="s">
        <v>10849</v>
      </c>
      <c r="J2722" s="5">
        <v>13307884341</v>
      </c>
      <c r="K2722" s="5" t="s">
        <v>27</v>
      </c>
      <c r="L2722" s="10">
        <v>44395</v>
      </c>
      <c r="M2722" s="5" t="s">
        <v>2747</v>
      </c>
      <c r="N2722" s="5" t="s">
        <v>27</v>
      </c>
      <c r="O2722" s="10">
        <v>44420</v>
      </c>
      <c r="P2722" s="5" t="s">
        <v>2747</v>
      </c>
      <c r="Q2722" s="5"/>
      <c r="R2722" s="5"/>
      <c r="S2722" s="5"/>
    </row>
    <row r="2723" customFormat="1" spans="1:19">
      <c r="A2723" s="5">
        <v>2720</v>
      </c>
      <c r="B2723" s="5" t="s">
        <v>10850</v>
      </c>
      <c r="C2723" s="5"/>
      <c r="D2723" s="5" t="s">
        <v>394</v>
      </c>
      <c r="E2723" s="5" t="s">
        <v>10851</v>
      </c>
      <c r="F2723" s="5" t="s">
        <v>143</v>
      </c>
      <c r="G2723" s="5">
        <v>16</v>
      </c>
      <c r="H2723" s="5" t="s">
        <v>18023</v>
      </c>
      <c r="I2723" s="5" t="s">
        <v>8467</v>
      </c>
      <c r="J2723" s="5">
        <v>15807782350</v>
      </c>
      <c r="K2723" s="5" t="s">
        <v>27</v>
      </c>
      <c r="L2723" s="10">
        <v>44406</v>
      </c>
      <c r="M2723" s="5" t="s">
        <v>2455</v>
      </c>
      <c r="N2723" s="5" t="s">
        <v>30</v>
      </c>
      <c r="O2723" s="10"/>
      <c r="P2723" s="5"/>
      <c r="Q2723" s="5"/>
      <c r="R2723" s="5"/>
      <c r="S2723" s="5"/>
    </row>
    <row r="2724" customFormat="1" spans="1:19">
      <c r="A2724" s="5">
        <v>2721</v>
      </c>
      <c r="B2724" s="5" t="s">
        <v>10853</v>
      </c>
      <c r="C2724" s="5"/>
      <c r="D2724" s="5" t="s">
        <v>394</v>
      </c>
      <c r="E2724" s="12" t="s">
        <v>10854</v>
      </c>
      <c r="F2724" s="12" t="s">
        <v>143</v>
      </c>
      <c r="G2724" s="12">
        <v>18</v>
      </c>
      <c r="H2724" s="12" t="s">
        <v>18024</v>
      </c>
      <c r="I2724" s="12" t="s">
        <v>10856</v>
      </c>
      <c r="J2724" s="12">
        <v>15177895916</v>
      </c>
      <c r="K2724" s="12" t="s">
        <v>27</v>
      </c>
      <c r="L2724" s="13">
        <v>44408</v>
      </c>
      <c r="M2724" s="12" t="s">
        <v>28</v>
      </c>
      <c r="N2724" s="12" t="s">
        <v>30</v>
      </c>
      <c r="O2724" s="13"/>
      <c r="P2724" s="12"/>
      <c r="Q2724" s="12"/>
      <c r="R2724" s="12"/>
      <c r="S2724" s="12"/>
    </row>
    <row r="2725" customFormat="1" spans="1:19">
      <c r="A2725" s="5">
        <v>2722</v>
      </c>
      <c r="B2725" s="5" t="s">
        <v>10857</v>
      </c>
      <c r="C2725" s="5"/>
      <c r="D2725" s="5" t="s">
        <v>394</v>
      </c>
      <c r="E2725" s="12" t="s">
        <v>10858</v>
      </c>
      <c r="F2725" s="12" t="s">
        <v>24</v>
      </c>
      <c r="G2725" s="12">
        <v>17</v>
      </c>
      <c r="H2725" s="12" t="s">
        <v>10859</v>
      </c>
      <c r="I2725" s="12" t="s">
        <v>10860</v>
      </c>
      <c r="J2725" s="12">
        <v>18307781846</v>
      </c>
      <c r="K2725" s="12" t="s">
        <v>27</v>
      </c>
      <c r="L2725" s="13">
        <v>44396</v>
      </c>
      <c r="M2725" s="12" t="s">
        <v>133</v>
      </c>
      <c r="N2725" s="12" t="s">
        <v>30</v>
      </c>
      <c r="O2725" s="13"/>
      <c r="P2725" s="12"/>
      <c r="Q2725" s="12"/>
      <c r="R2725" s="12"/>
      <c r="S2725" s="12"/>
    </row>
    <row r="2726" customFormat="1" spans="1:19">
      <c r="A2726" s="5">
        <v>2723</v>
      </c>
      <c r="B2726" s="5" t="s">
        <v>10861</v>
      </c>
      <c r="C2726" s="5"/>
      <c r="D2726" s="5" t="s">
        <v>394</v>
      </c>
      <c r="E2726" s="12" t="s">
        <v>10862</v>
      </c>
      <c r="F2726" s="12" t="s">
        <v>24</v>
      </c>
      <c r="G2726" s="12">
        <v>15</v>
      </c>
      <c r="H2726" s="12" t="s">
        <v>3714</v>
      </c>
      <c r="I2726" s="12" t="s">
        <v>10863</v>
      </c>
      <c r="J2726" s="12">
        <v>18077895052</v>
      </c>
      <c r="K2726" s="12" t="s">
        <v>27</v>
      </c>
      <c r="L2726" s="13">
        <v>44396</v>
      </c>
      <c r="M2726" s="12" t="s">
        <v>133</v>
      </c>
      <c r="N2726" s="12" t="s">
        <v>30</v>
      </c>
      <c r="O2726" s="13"/>
      <c r="P2726" s="12"/>
      <c r="Q2726" s="12"/>
      <c r="R2726" s="12"/>
      <c r="S2726" s="12"/>
    </row>
    <row r="2727" customFormat="1" spans="1:19">
      <c r="A2727" s="5">
        <v>2724</v>
      </c>
      <c r="B2727" s="5" t="s">
        <v>10864</v>
      </c>
      <c r="C2727" s="5"/>
      <c r="D2727" s="5" t="s">
        <v>394</v>
      </c>
      <c r="E2727" s="12" t="s">
        <v>10865</v>
      </c>
      <c r="F2727" s="12" t="s">
        <v>143</v>
      </c>
      <c r="G2727" s="12">
        <v>17</v>
      </c>
      <c r="H2727" s="12" t="s">
        <v>419</v>
      </c>
      <c r="I2727" s="12" t="s">
        <v>10866</v>
      </c>
      <c r="J2727" s="12">
        <v>18776875109</v>
      </c>
      <c r="K2727" s="12" t="s">
        <v>27</v>
      </c>
      <c r="L2727" s="13">
        <v>44395</v>
      </c>
      <c r="M2727" s="12" t="s">
        <v>1352</v>
      </c>
      <c r="N2727" s="12" t="s">
        <v>30</v>
      </c>
      <c r="O2727" s="13"/>
      <c r="P2727" s="12"/>
      <c r="Q2727" s="12"/>
      <c r="R2727" s="12"/>
      <c r="S2727" s="12"/>
    </row>
    <row r="2728" customFormat="1" spans="1:19">
      <c r="A2728" s="5">
        <v>2725</v>
      </c>
      <c r="B2728" s="5" t="s">
        <v>10867</v>
      </c>
      <c r="C2728" s="5"/>
      <c r="D2728" s="5" t="s">
        <v>394</v>
      </c>
      <c r="E2728" s="12" t="s">
        <v>10868</v>
      </c>
      <c r="F2728" s="12" t="s">
        <v>143</v>
      </c>
      <c r="G2728" s="12">
        <v>17</v>
      </c>
      <c r="H2728" s="12" t="s">
        <v>18025</v>
      </c>
      <c r="I2728" s="12" t="s">
        <v>10869</v>
      </c>
      <c r="J2728" s="12">
        <v>13407751702</v>
      </c>
      <c r="K2728" s="12" t="s">
        <v>27</v>
      </c>
      <c r="L2728" s="13">
        <v>44399</v>
      </c>
      <c r="M2728" s="12" t="s">
        <v>301</v>
      </c>
      <c r="N2728" s="12" t="s">
        <v>30</v>
      </c>
      <c r="O2728" s="13"/>
      <c r="P2728" s="12"/>
      <c r="Q2728" s="12"/>
      <c r="R2728" s="12"/>
      <c r="S2728" s="12"/>
    </row>
    <row r="2729" customFormat="1" spans="1:19">
      <c r="A2729" s="5">
        <v>2726</v>
      </c>
      <c r="B2729" s="5" t="s">
        <v>10870</v>
      </c>
      <c r="C2729" s="5"/>
      <c r="D2729" s="5" t="s">
        <v>394</v>
      </c>
      <c r="E2729" s="12" t="s">
        <v>10871</v>
      </c>
      <c r="F2729" s="12" t="s">
        <v>24</v>
      </c>
      <c r="G2729" s="12">
        <v>19</v>
      </c>
      <c r="H2729" s="12" t="s">
        <v>19370</v>
      </c>
      <c r="I2729" s="12" t="s">
        <v>10873</v>
      </c>
      <c r="J2729" s="12">
        <v>18176483385</v>
      </c>
      <c r="K2729" s="12" t="s">
        <v>27</v>
      </c>
      <c r="L2729" s="13">
        <v>44331</v>
      </c>
      <c r="M2729" s="12" t="s">
        <v>29</v>
      </c>
      <c r="N2729" s="12" t="s">
        <v>27</v>
      </c>
      <c r="O2729" s="13">
        <v>44366</v>
      </c>
      <c r="P2729" s="12" t="s">
        <v>28</v>
      </c>
      <c r="Q2729" s="12"/>
      <c r="R2729" s="12"/>
      <c r="S2729" s="12"/>
    </row>
    <row r="2730" customFormat="1" spans="1:19">
      <c r="A2730" s="5">
        <v>2727</v>
      </c>
      <c r="B2730" s="5" t="s">
        <v>10874</v>
      </c>
      <c r="C2730" s="5"/>
      <c r="D2730" s="5" t="s">
        <v>394</v>
      </c>
      <c r="E2730" s="12" t="s">
        <v>10875</v>
      </c>
      <c r="F2730" s="12" t="s">
        <v>24</v>
      </c>
      <c r="G2730" s="12">
        <v>17</v>
      </c>
      <c r="H2730" s="12" t="s">
        <v>18026</v>
      </c>
      <c r="I2730" s="12" t="s">
        <v>10876</v>
      </c>
      <c r="J2730" s="12">
        <v>18407780987</v>
      </c>
      <c r="K2730" s="12" t="s">
        <v>27</v>
      </c>
      <c r="L2730" s="13">
        <v>44398</v>
      </c>
      <c r="M2730" s="12" t="s">
        <v>2172</v>
      </c>
      <c r="N2730" s="12" t="s">
        <v>30</v>
      </c>
      <c r="O2730" s="13"/>
      <c r="P2730" s="12"/>
      <c r="Q2730" s="12"/>
      <c r="R2730" s="12"/>
      <c r="S2730" s="12"/>
    </row>
    <row r="2731" customFormat="1" spans="1:19">
      <c r="A2731" s="5">
        <v>2728</v>
      </c>
      <c r="B2731" s="5" t="s">
        <v>10877</v>
      </c>
      <c r="C2731" s="5"/>
      <c r="D2731" s="5" t="s">
        <v>394</v>
      </c>
      <c r="E2731" s="12" t="s">
        <v>10878</v>
      </c>
      <c r="F2731" s="12" t="s">
        <v>143</v>
      </c>
      <c r="G2731" s="12">
        <v>18</v>
      </c>
      <c r="H2731" s="12" t="s">
        <v>8488</v>
      </c>
      <c r="I2731" s="12" t="s">
        <v>10879</v>
      </c>
      <c r="J2731" s="12">
        <v>19148600173</v>
      </c>
      <c r="K2731" s="12" t="s">
        <v>27</v>
      </c>
      <c r="L2731" s="13">
        <v>44332</v>
      </c>
      <c r="M2731" s="12" t="s">
        <v>10880</v>
      </c>
      <c r="N2731" s="12" t="s">
        <v>27</v>
      </c>
      <c r="O2731" s="13">
        <v>44366</v>
      </c>
      <c r="P2731" s="12" t="s">
        <v>10881</v>
      </c>
      <c r="Q2731" s="12"/>
      <c r="R2731" s="12"/>
      <c r="S2731" s="12"/>
    </row>
    <row r="2732" customFormat="1" spans="1:19">
      <c r="A2732" s="5">
        <v>2729</v>
      </c>
      <c r="B2732" s="5" t="s">
        <v>10882</v>
      </c>
      <c r="C2732" s="5"/>
      <c r="D2732" s="5" t="s">
        <v>394</v>
      </c>
      <c r="E2732" s="12" t="s">
        <v>10883</v>
      </c>
      <c r="F2732" s="12" t="s">
        <v>24</v>
      </c>
      <c r="G2732" s="12">
        <v>17</v>
      </c>
      <c r="H2732" s="12" t="s">
        <v>10884</v>
      </c>
      <c r="I2732" s="12" t="s">
        <v>10885</v>
      </c>
      <c r="J2732" s="12">
        <v>13557181806</v>
      </c>
      <c r="K2732" s="12" t="s">
        <v>27</v>
      </c>
      <c r="L2732" s="13">
        <v>44395</v>
      </c>
      <c r="M2732" s="12" t="s">
        <v>28</v>
      </c>
      <c r="N2732" s="12" t="s">
        <v>30</v>
      </c>
      <c r="O2732" s="13"/>
      <c r="P2732" s="12"/>
      <c r="Q2732" s="12"/>
      <c r="R2732" s="12"/>
      <c r="S2732" s="12"/>
    </row>
    <row r="2733" customFormat="1" spans="1:19">
      <c r="A2733" s="5">
        <v>2730</v>
      </c>
      <c r="B2733" s="5" t="s">
        <v>10886</v>
      </c>
      <c r="C2733" s="5"/>
      <c r="D2733" s="5" t="s">
        <v>394</v>
      </c>
      <c r="E2733" s="12" t="s">
        <v>10887</v>
      </c>
      <c r="F2733" s="12" t="s">
        <v>24</v>
      </c>
      <c r="G2733" s="12">
        <v>17</v>
      </c>
      <c r="H2733" s="12" t="s">
        <v>10888</v>
      </c>
      <c r="I2733" s="12" t="s">
        <v>10889</v>
      </c>
      <c r="J2733" s="12">
        <v>15777809490</v>
      </c>
      <c r="K2733" s="12" t="s">
        <v>27</v>
      </c>
      <c r="L2733" s="13">
        <v>44400</v>
      </c>
      <c r="M2733" s="12" t="s">
        <v>28</v>
      </c>
      <c r="N2733" s="12" t="s">
        <v>30</v>
      </c>
      <c r="O2733" s="13"/>
      <c r="P2733" s="12"/>
      <c r="Q2733" s="12"/>
      <c r="R2733" s="12"/>
      <c r="S2733" s="12"/>
    </row>
    <row r="2734" customFormat="1" spans="1:19">
      <c r="A2734" s="5">
        <v>2731</v>
      </c>
      <c r="B2734" s="5" t="s">
        <v>10890</v>
      </c>
      <c r="C2734" s="5"/>
      <c r="D2734" s="5" t="s">
        <v>394</v>
      </c>
      <c r="E2734" s="12" t="s">
        <v>10891</v>
      </c>
      <c r="F2734" s="12" t="s">
        <v>24</v>
      </c>
      <c r="G2734" s="12">
        <v>18</v>
      </c>
      <c r="H2734" s="12" t="s">
        <v>10892</v>
      </c>
      <c r="I2734" s="12" t="s">
        <v>10893</v>
      </c>
      <c r="J2734" s="12">
        <v>18877840207</v>
      </c>
      <c r="K2734" s="12" t="s">
        <v>27</v>
      </c>
      <c r="L2734" s="13">
        <v>44331</v>
      </c>
      <c r="M2734" s="12" t="s">
        <v>29</v>
      </c>
      <c r="N2734" s="12" t="s">
        <v>27</v>
      </c>
      <c r="O2734" s="13">
        <v>44366</v>
      </c>
      <c r="P2734" s="12" t="s">
        <v>28</v>
      </c>
      <c r="Q2734" s="12"/>
      <c r="R2734" s="12"/>
      <c r="S2734" s="12"/>
    </row>
    <row r="2735" customFormat="1" spans="1:19">
      <c r="A2735" s="5">
        <v>2732</v>
      </c>
      <c r="B2735" s="5" t="s">
        <v>10894</v>
      </c>
      <c r="C2735" s="5"/>
      <c r="D2735" s="5" t="s">
        <v>394</v>
      </c>
      <c r="E2735" s="12" t="s">
        <v>10895</v>
      </c>
      <c r="F2735" s="12" t="s">
        <v>24</v>
      </c>
      <c r="G2735" s="12">
        <v>17</v>
      </c>
      <c r="H2735" s="12" t="s">
        <v>22767</v>
      </c>
      <c r="I2735" s="12" t="s">
        <v>10897</v>
      </c>
      <c r="J2735" s="12">
        <v>18070861007</v>
      </c>
      <c r="K2735" s="12" t="s">
        <v>27</v>
      </c>
      <c r="L2735" s="13">
        <v>44398</v>
      </c>
      <c r="M2735" s="12" t="s">
        <v>4299</v>
      </c>
      <c r="N2735" s="12" t="s">
        <v>27</v>
      </c>
      <c r="O2735" s="13">
        <v>44420</v>
      </c>
      <c r="P2735" s="12" t="s">
        <v>28</v>
      </c>
      <c r="Q2735" s="12"/>
      <c r="R2735" s="12"/>
      <c r="S2735" s="12"/>
    </row>
    <row r="2736" customFormat="1" spans="1:19">
      <c r="A2736" s="5">
        <v>2733</v>
      </c>
      <c r="B2736" s="5" t="s">
        <v>10898</v>
      </c>
      <c r="C2736" s="5"/>
      <c r="D2736" s="5" t="s">
        <v>394</v>
      </c>
      <c r="E2736" s="12" t="s">
        <v>10899</v>
      </c>
      <c r="F2736" s="12" t="s">
        <v>24</v>
      </c>
      <c r="G2736" s="12">
        <v>19</v>
      </c>
      <c r="H2736" s="12" t="s">
        <v>7704</v>
      </c>
      <c r="I2736" s="12" t="s">
        <v>10900</v>
      </c>
      <c r="J2736" s="12">
        <v>15220879518</v>
      </c>
      <c r="K2736" s="12" t="s">
        <v>27</v>
      </c>
      <c r="L2736" s="13">
        <v>44331</v>
      </c>
      <c r="M2736" s="12" t="s">
        <v>29</v>
      </c>
      <c r="N2736" s="12" t="s">
        <v>27</v>
      </c>
      <c r="O2736" s="13">
        <v>44366</v>
      </c>
      <c r="P2736" s="12" t="s">
        <v>28</v>
      </c>
      <c r="Q2736" s="12"/>
      <c r="R2736" s="12"/>
      <c r="S2736" s="12"/>
    </row>
    <row r="2737" customFormat="1" spans="1:19">
      <c r="A2737" s="5">
        <v>2734</v>
      </c>
      <c r="B2737" s="5" t="s">
        <v>10901</v>
      </c>
      <c r="C2737" s="5"/>
      <c r="D2737" s="5" t="s">
        <v>394</v>
      </c>
      <c r="E2737" s="12" t="s">
        <v>10902</v>
      </c>
      <c r="F2737" s="12" t="s">
        <v>24</v>
      </c>
      <c r="G2737" s="12">
        <v>19</v>
      </c>
      <c r="H2737" s="12" t="s">
        <v>10903</v>
      </c>
      <c r="I2737" s="12" t="s">
        <v>10904</v>
      </c>
      <c r="J2737" s="12">
        <v>17807833191</v>
      </c>
      <c r="K2737" s="12" t="s">
        <v>27</v>
      </c>
      <c r="L2737" s="13">
        <v>44331</v>
      </c>
      <c r="M2737" s="12" t="s">
        <v>29</v>
      </c>
      <c r="N2737" s="12" t="s">
        <v>27</v>
      </c>
      <c r="O2737" s="13">
        <v>44366</v>
      </c>
      <c r="P2737" s="12" t="s">
        <v>28</v>
      </c>
      <c r="Q2737" s="12"/>
      <c r="R2737" s="12"/>
      <c r="S2737" s="12"/>
    </row>
    <row r="2738" customFormat="1" spans="1:19">
      <c r="A2738" s="5">
        <v>2735</v>
      </c>
      <c r="B2738" s="5" t="s">
        <v>10905</v>
      </c>
      <c r="C2738" s="5"/>
      <c r="D2738" s="5" t="s">
        <v>394</v>
      </c>
      <c r="E2738" s="12" t="s">
        <v>10906</v>
      </c>
      <c r="F2738" s="12" t="s">
        <v>24</v>
      </c>
      <c r="G2738" s="12">
        <v>18</v>
      </c>
      <c r="H2738" s="12" t="s">
        <v>19375</v>
      </c>
      <c r="I2738" s="12" t="s">
        <v>10908</v>
      </c>
      <c r="J2738" s="12">
        <v>15078601873</v>
      </c>
      <c r="K2738" s="12" t="s">
        <v>27</v>
      </c>
      <c r="L2738" s="13">
        <v>44331</v>
      </c>
      <c r="M2738" s="12" t="s">
        <v>29</v>
      </c>
      <c r="N2738" s="12" t="s">
        <v>27</v>
      </c>
      <c r="O2738" s="13">
        <v>44366</v>
      </c>
      <c r="P2738" s="12" t="s">
        <v>28</v>
      </c>
      <c r="Q2738" s="12"/>
      <c r="R2738" s="12"/>
      <c r="S2738" s="12"/>
    </row>
    <row r="2739" customFormat="1" ht="14.25" spans="1:19">
      <c r="A2739" s="5">
        <v>2736</v>
      </c>
      <c r="B2739" s="5" t="s">
        <v>10909</v>
      </c>
      <c r="C2739" s="5"/>
      <c r="D2739" s="5" t="s">
        <v>394</v>
      </c>
      <c r="E2739" s="12" t="s">
        <v>10910</v>
      </c>
      <c r="F2739" s="12" t="s">
        <v>24</v>
      </c>
      <c r="G2739" s="12">
        <v>17</v>
      </c>
      <c r="H2739" s="12" t="s">
        <v>18029</v>
      </c>
      <c r="I2739" s="12" t="s">
        <v>10912</v>
      </c>
      <c r="J2739" s="12">
        <v>19177880784</v>
      </c>
      <c r="K2739" s="12" t="s">
        <v>27</v>
      </c>
      <c r="L2739" s="13">
        <v>44409</v>
      </c>
      <c r="M2739" s="13" t="s">
        <v>2172</v>
      </c>
      <c r="N2739" s="12" t="s">
        <v>30</v>
      </c>
      <c r="O2739" s="24"/>
      <c r="P2739" s="12"/>
      <c r="Q2739" s="12"/>
      <c r="R2739" s="25"/>
      <c r="S2739" s="25"/>
    </row>
    <row r="2740" customFormat="1" spans="1:19">
      <c r="A2740" s="5">
        <v>2737</v>
      </c>
      <c r="B2740" s="5" t="s">
        <v>10913</v>
      </c>
      <c r="C2740" s="5"/>
      <c r="D2740" s="5" t="s">
        <v>394</v>
      </c>
      <c r="E2740" s="12" t="s">
        <v>10914</v>
      </c>
      <c r="F2740" s="12" t="s">
        <v>143</v>
      </c>
      <c r="G2740" s="12">
        <v>16</v>
      </c>
      <c r="H2740" s="12" t="s">
        <v>8671</v>
      </c>
      <c r="I2740" s="12" t="s">
        <v>8672</v>
      </c>
      <c r="J2740" s="12">
        <v>18178894921</v>
      </c>
      <c r="K2740" s="12" t="s">
        <v>27</v>
      </c>
      <c r="L2740" s="13">
        <v>44394</v>
      </c>
      <c r="M2740" s="12" t="s">
        <v>2455</v>
      </c>
      <c r="N2740" s="12" t="s">
        <v>30</v>
      </c>
      <c r="O2740" s="13"/>
      <c r="P2740" s="12"/>
      <c r="Q2740" s="12"/>
      <c r="R2740" s="12"/>
      <c r="S2740" s="12"/>
    </row>
    <row r="2741" customFormat="1" spans="1:19">
      <c r="A2741" s="5">
        <v>2738</v>
      </c>
      <c r="B2741" s="5" t="s">
        <v>10915</v>
      </c>
      <c r="C2741" s="5"/>
      <c r="D2741" s="5" t="s">
        <v>394</v>
      </c>
      <c r="E2741" s="12" t="s">
        <v>10916</v>
      </c>
      <c r="F2741" s="12" t="s">
        <v>143</v>
      </c>
      <c r="G2741" s="12">
        <v>20</v>
      </c>
      <c r="H2741" s="12" t="s">
        <v>19376</v>
      </c>
      <c r="I2741" s="12" t="s">
        <v>10918</v>
      </c>
      <c r="J2741" s="12">
        <v>18077814568</v>
      </c>
      <c r="K2741" s="12" t="s">
        <v>27</v>
      </c>
      <c r="L2741" s="13">
        <v>44331</v>
      </c>
      <c r="M2741" s="12" t="s">
        <v>3785</v>
      </c>
      <c r="N2741" s="12" t="s">
        <v>27</v>
      </c>
      <c r="O2741" s="13">
        <v>44366</v>
      </c>
      <c r="P2741" s="12" t="s">
        <v>2172</v>
      </c>
      <c r="Q2741" s="12"/>
      <c r="R2741" s="12"/>
      <c r="S2741" s="12"/>
    </row>
    <row r="2742" customFormat="1" spans="1:19">
      <c r="A2742" s="5">
        <v>2739</v>
      </c>
      <c r="B2742" s="5" t="s">
        <v>10919</v>
      </c>
      <c r="C2742" s="5"/>
      <c r="D2742" s="5" t="s">
        <v>394</v>
      </c>
      <c r="E2742" s="12" t="s">
        <v>10920</v>
      </c>
      <c r="F2742" s="12" t="s">
        <v>24</v>
      </c>
      <c r="G2742" s="12">
        <v>17</v>
      </c>
      <c r="H2742" s="12" t="s">
        <v>10921</v>
      </c>
      <c r="I2742" s="12" t="s">
        <v>10922</v>
      </c>
      <c r="J2742" s="12">
        <v>13217888236</v>
      </c>
      <c r="K2742" s="12" t="s">
        <v>27</v>
      </c>
      <c r="L2742" s="13">
        <v>44398</v>
      </c>
      <c r="M2742" s="12" t="s">
        <v>2455</v>
      </c>
      <c r="N2742" s="12" t="s">
        <v>30</v>
      </c>
      <c r="O2742" s="13"/>
      <c r="P2742" s="12"/>
      <c r="Q2742" s="12"/>
      <c r="R2742" s="12"/>
      <c r="S2742" s="12"/>
    </row>
    <row r="2743" customFormat="1" spans="1:19">
      <c r="A2743" s="5">
        <v>2740</v>
      </c>
      <c r="B2743" s="5" t="s">
        <v>10923</v>
      </c>
      <c r="C2743" s="5"/>
      <c r="D2743" s="5" t="s">
        <v>394</v>
      </c>
      <c r="E2743" s="12" t="s">
        <v>10924</v>
      </c>
      <c r="F2743" s="12" t="s">
        <v>143</v>
      </c>
      <c r="G2743" s="12">
        <v>17</v>
      </c>
      <c r="H2743" s="12" t="s">
        <v>18030</v>
      </c>
      <c r="I2743" s="12" t="s">
        <v>10926</v>
      </c>
      <c r="J2743" s="12">
        <v>13407754300</v>
      </c>
      <c r="K2743" s="12" t="s">
        <v>27</v>
      </c>
      <c r="L2743" s="13">
        <v>44397</v>
      </c>
      <c r="M2743" s="12" t="s">
        <v>28</v>
      </c>
      <c r="N2743" s="12" t="s">
        <v>30</v>
      </c>
      <c r="O2743" s="13"/>
      <c r="P2743" s="12"/>
      <c r="Q2743" s="12"/>
      <c r="R2743" s="12"/>
      <c r="S2743" s="12"/>
    </row>
    <row r="2744" customFormat="1" spans="1:19">
      <c r="A2744" s="5">
        <v>2741</v>
      </c>
      <c r="B2744" s="5" t="s">
        <v>10927</v>
      </c>
      <c r="C2744" s="5"/>
      <c r="D2744" s="5" t="s">
        <v>394</v>
      </c>
      <c r="E2744" s="12" t="s">
        <v>10928</v>
      </c>
      <c r="F2744" s="12" t="s">
        <v>143</v>
      </c>
      <c r="G2744" s="12">
        <v>17</v>
      </c>
      <c r="H2744" s="12" t="s">
        <v>17747</v>
      </c>
      <c r="I2744" s="12" t="s">
        <v>10929</v>
      </c>
      <c r="J2744" s="12">
        <v>13047886071</v>
      </c>
      <c r="K2744" s="12" t="s">
        <v>27</v>
      </c>
      <c r="L2744" s="13">
        <v>44395</v>
      </c>
      <c r="M2744" s="12" t="s">
        <v>2172</v>
      </c>
      <c r="N2744" s="12" t="s">
        <v>30</v>
      </c>
      <c r="O2744" s="13"/>
      <c r="P2744" s="12"/>
      <c r="Q2744" s="12"/>
      <c r="R2744" s="12"/>
      <c r="S2744" s="12"/>
    </row>
    <row r="2745" customFormat="1" spans="1:19">
      <c r="A2745" s="5">
        <v>2742</v>
      </c>
      <c r="B2745" s="5" t="s">
        <v>10930</v>
      </c>
      <c r="C2745" s="5"/>
      <c r="D2745" s="5" t="s">
        <v>394</v>
      </c>
      <c r="E2745" s="12" t="s">
        <v>10931</v>
      </c>
      <c r="F2745" s="12" t="s">
        <v>143</v>
      </c>
      <c r="G2745" s="12">
        <v>16</v>
      </c>
      <c r="H2745" s="12" t="s">
        <v>10932</v>
      </c>
      <c r="I2745" s="12" t="s">
        <v>10933</v>
      </c>
      <c r="J2745" s="12">
        <v>19127010529</v>
      </c>
      <c r="K2745" s="12" t="s">
        <v>27</v>
      </c>
      <c r="L2745" s="13">
        <v>44395</v>
      </c>
      <c r="M2745" s="12" t="s">
        <v>2172</v>
      </c>
      <c r="N2745" s="12" t="s">
        <v>30</v>
      </c>
      <c r="O2745" s="13"/>
      <c r="P2745" s="12"/>
      <c r="Q2745" s="12"/>
      <c r="R2745" s="12"/>
      <c r="S2745" s="12"/>
    </row>
    <row r="2746" customFormat="1" spans="1:19">
      <c r="A2746" s="5">
        <v>2743</v>
      </c>
      <c r="B2746" s="5" t="s">
        <v>10934</v>
      </c>
      <c r="C2746" s="5"/>
      <c r="D2746" s="5" t="s">
        <v>394</v>
      </c>
      <c r="E2746" s="12" t="s">
        <v>10935</v>
      </c>
      <c r="F2746" s="12" t="s">
        <v>24</v>
      </c>
      <c r="G2746" s="12">
        <v>16</v>
      </c>
      <c r="H2746" s="12" t="s">
        <v>18031</v>
      </c>
      <c r="I2746" s="12" t="s">
        <v>10937</v>
      </c>
      <c r="J2746" s="12">
        <v>13530534511</v>
      </c>
      <c r="K2746" s="12" t="s">
        <v>27</v>
      </c>
      <c r="L2746" s="13">
        <v>44394</v>
      </c>
      <c r="M2746" s="12" t="s">
        <v>2172</v>
      </c>
      <c r="N2746" s="12" t="s">
        <v>30</v>
      </c>
      <c r="O2746" s="13"/>
      <c r="P2746" s="12"/>
      <c r="Q2746" s="12"/>
      <c r="R2746" s="12"/>
      <c r="S2746" s="12"/>
    </row>
    <row r="2747" customFormat="1" spans="1:19">
      <c r="A2747" s="5">
        <v>2744</v>
      </c>
      <c r="B2747" s="5" t="s">
        <v>10938</v>
      </c>
      <c r="C2747" s="5"/>
      <c r="D2747" s="5" t="s">
        <v>394</v>
      </c>
      <c r="E2747" s="12" t="s">
        <v>10939</v>
      </c>
      <c r="F2747" s="12" t="s">
        <v>143</v>
      </c>
      <c r="G2747" s="12">
        <v>19</v>
      </c>
      <c r="H2747" s="12" t="s">
        <v>2754</v>
      </c>
      <c r="I2747" s="12" t="s">
        <v>10940</v>
      </c>
      <c r="J2747" s="12">
        <v>18707785611</v>
      </c>
      <c r="K2747" s="12" t="s">
        <v>27</v>
      </c>
      <c r="L2747" s="13">
        <v>44331</v>
      </c>
      <c r="M2747" s="12" t="s">
        <v>3785</v>
      </c>
      <c r="N2747" s="12" t="s">
        <v>27</v>
      </c>
      <c r="O2747" s="13">
        <v>44366</v>
      </c>
      <c r="P2747" s="12" t="s">
        <v>2172</v>
      </c>
      <c r="Q2747" s="12"/>
      <c r="R2747" s="12"/>
      <c r="S2747" s="12"/>
    </row>
    <row r="2748" customFormat="1" spans="1:19">
      <c r="A2748" s="5">
        <v>2745</v>
      </c>
      <c r="B2748" s="5" t="s">
        <v>10941</v>
      </c>
      <c r="C2748" s="5"/>
      <c r="D2748" s="5" t="s">
        <v>394</v>
      </c>
      <c r="E2748" s="12" t="s">
        <v>10942</v>
      </c>
      <c r="F2748" s="12" t="s">
        <v>24</v>
      </c>
      <c r="G2748" s="12">
        <v>17</v>
      </c>
      <c r="H2748" s="12" t="s">
        <v>10943</v>
      </c>
      <c r="I2748" s="12" t="s">
        <v>10944</v>
      </c>
      <c r="J2748" s="12">
        <v>17807833576</v>
      </c>
      <c r="K2748" s="12" t="s">
        <v>27</v>
      </c>
      <c r="L2748" s="13">
        <v>44395</v>
      </c>
      <c r="M2748" s="12" t="s">
        <v>2172</v>
      </c>
      <c r="N2748" s="12" t="s">
        <v>30</v>
      </c>
      <c r="O2748" s="13"/>
      <c r="P2748" s="12"/>
      <c r="Q2748" s="12"/>
      <c r="R2748" s="12"/>
      <c r="S2748" s="12"/>
    </row>
    <row r="2749" customFormat="1" spans="1:19">
      <c r="A2749" s="5">
        <v>2746</v>
      </c>
      <c r="B2749" s="5" t="s">
        <v>10945</v>
      </c>
      <c r="C2749" s="5"/>
      <c r="D2749" s="5" t="s">
        <v>394</v>
      </c>
      <c r="E2749" s="12" t="s">
        <v>10946</v>
      </c>
      <c r="F2749" s="12" t="s">
        <v>143</v>
      </c>
      <c r="G2749" s="12">
        <v>20</v>
      </c>
      <c r="H2749" s="12" t="s">
        <v>10947</v>
      </c>
      <c r="I2749" s="12" t="s">
        <v>10948</v>
      </c>
      <c r="J2749" s="12">
        <v>18176149479</v>
      </c>
      <c r="K2749" s="12" t="s">
        <v>27</v>
      </c>
      <c r="L2749" s="13">
        <v>44331</v>
      </c>
      <c r="M2749" s="12" t="s">
        <v>29</v>
      </c>
      <c r="N2749" s="12" t="s">
        <v>27</v>
      </c>
      <c r="O2749" s="13">
        <v>44366</v>
      </c>
      <c r="P2749" s="12" t="s">
        <v>28</v>
      </c>
      <c r="Q2749" s="12"/>
      <c r="R2749" s="12"/>
      <c r="S2749" s="12"/>
    </row>
    <row r="2750" customFormat="1" spans="1:19">
      <c r="A2750" s="5">
        <v>2747</v>
      </c>
      <c r="B2750" s="5" t="s">
        <v>10949</v>
      </c>
      <c r="C2750" s="5"/>
      <c r="D2750" s="5" t="s">
        <v>394</v>
      </c>
      <c r="E2750" s="12" t="s">
        <v>10950</v>
      </c>
      <c r="F2750" s="12" t="s">
        <v>24</v>
      </c>
      <c r="G2750" s="12">
        <v>17</v>
      </c>
      <c r="H2750" s="12" t="s">
        <v>875</v>
      </c>
      <c r="I2750" s="12" t="s">
        <v>876</v>
      </c>
      <c r="J2750" s="12">
        <v>13877896702</v>
      </c>
      <c r="K2750" s="12" t="s">
        <v>27</v>
      </c>
      <c r="L2750" s="13">
        <v>44405</v>
      </c>
      <c r="M2750" s="12" t="s">
        <v>2172</v>
      </c>
      <c r="N2750" s="12" t="s">
        <v>30</v>
      </c>
      <c r="O2750" s="13"/>
      <c r="P2750" s="12"/>
      <c r="Q2750" s="12"/>
      <c r="R2750" s="12"/>
      <c r="S2750" s="12"/>
    </row>
    <row r="2751" customFormat="1" spans="1:19">
      <c r="A2751" s="5">
        <v>2748</v>
      </c>
      <c r="B2751" s="5" t="s">
        <v>10951</v>
      </c>
      <c r="C2751" s="5"/>
      <c r="D2751" s="5" t="s">
        <v>394</v>
      </c>
      <c r="E2751" s="12" t="s">
        <v>10952</v>
      </c>
      <c r="F2751" s="12" t="s">
        <v>143</v>
      </c>
      <c r="G2751" s="12">
        <v>13</v>
      </c>
      <c r="H2751" s="12" t="s">
        <v>4928</v>
      </c>
      <c r="I2751" s="12" t="s">
        <v>10953</v>
      </c>
      <c r="J2751" s="12">
        <v>13549808177</v>
      </c>
      <c r="K2751" s="12" t="s">
        <v>27</v>
      </c>
      <c r="L2751" s="13">
        <v>44409</v>
      </c>
      <c r="M2751" s="12" t="s">
        <v>7444</v>
      </c>
      <c r="N2751" s="12" t="s">
        <v>30</v>
      </c>
      <c r="O2751" s="13"/>
      <c r="P2751" s="12"/>
      <c r="Q2751" s="12"/>
      <c r="R2751" s="12"/>
      <c r="S2751" s="12"/>
    </row>
    <row r="2752" customFormat="1" spans="1:19">
      <c r="A2752" s="5">
        <v>2749</v>
      </c>
      <c r="B2752" s="5" t="s">
        <v>10954</v>
      </c>
      <c r="C2752" s="5"/>
      <c r="D2752" s="5" t="s">
        <v>394</v>
      </c>
      <c r="E2752" s="12" t="s">
        <v>10955</v>
      </c>
      <c r="F2752" s="12" t="s">
        <v>143</v>
      </c>
      <c r="G2752" s="12">
        <v>18</v>
      </c>
      <c r="H2752" s="12" t="s">
        <v>19377</v>
      </c>
      <c r="I2752" s="12" t="s">
        <v>2061</v>
      </c>
      <c r="J2752" s="12">
        <v>19807789445</v>
      </c>
      <c r="K2752" s="12" t="s">
        <v>27</v>
      </c>
      <c r="L2752" s="13">
        <v>44331</v>
      </c>
      <c r="M2752" s="12" t="s">
        <v>29</v>
      </c>
      <c r="N2752" s="12" t="s">
        <v>27</v>
      </c>
      <c r="O2752" s="13">
        <v>44366</v>
      </c>
      <c r="P2752" s="12" t="s">
        <v>28</v>
      </c>
      <c r="Q2752" s="12"/>
      <c r="R2752" s="12"/>
      <c r="S2752" s="12"/>
    </row>
    <row r="2753" customFormat="1" spans="1:19">
      <c r="A2753" s="5">
        <v>2750</v>
      </c>
      <c r="B2753" s="5" t="s">
        <v>10957</v>
      </c>
      <c r="C2753" s="5"/>
      <c r="D2753" s="5" t="s">
        <v>394</v>
      </c>
      <c r="E2753" s="12" t="s">
        <v>10958</v>
      </c>
      <c r="F2753" s="12" t="s">
        <v>143</v>
      </c>
      <c r="G2753" s="12">
        <v>17</v>
      </c>
      <c r="H2753" s="12" t="s">
        <v>18032</v>
      </c>
      <c r="I2753" s="12" t="s">
        <v>10959</v>
      </c>
      <c r="J2753" s="12">
        <v>18070811678</v>
      </c>
      <c r="K2753" s="12" t="s">
        <v>27</v>
      </c>
      <c r="L2753" s="13">
        <v>44395</v>
      </c>
      <c r="M2753" s="12" t="s">
        <v>2172</v>
      </c>
      <c r="N2753" s="12" t="s">
        <v>30</v>
      </c>
      <c r="O2753" s="13"/>
      <c r="P2753" s="12"/>
      <c r="Q2753" s="12"/>
      <c r="R2753" s="12"/>
      <c r="S2753" s="12"/>
    </row>
    <row r="2754" customFormat="1" spans="1:19">
      <c r="A2754" s="5">
        <v>2751</v>
      </c>
      <c r="B2754" s="5" t="s">
        <v>10960</v>
      </c>
      <c r="C2754" s="5"/>
      <c r="D2754" s="5" t="s">
        <v>394</v>
      </c>
      <c r="E2754" s="12" t="s">
        <v>10961</v>
      </c>
      <c r="F2754" s="12" t="s">
        <v>143</v>
      </c>
      <c r="G2754" s="12">
        <v>17</v>
      </c>
      <c r="H2754" s="12" t="s">
        <v>10962</v>
      </c>
      <c r="I2754" s="12" t="s">
        <v>10963</v>
      </c>
      <c r="J2754" s="12">
        <v>18070863279</v>
      </c>
      <c r="K2754" s="12" t="s">
        <v>27</v>
      </c>
      <c r="L2754" s="13">
        <v>44399</v>
      </c>
      <c r="M2754" s="12" t="s">
        <v>4424</v>
      </c>
      <c r="N2754" s="12" t="s">
        <v>30</v>
      </c>
      <c r="O2754" s="13"/>
      <c r="P2754" s="12"/>
      <c r="Q2754" s="12"/>
      <c r="R2754" s="12"/>
      <c r="S2754" s="12"/>
    </row>
    <row r="2755" customFormat="1" spans="1:19">
      <c r="A2755" s="5">
        <v>2752</v>
      </c>
      <c r="B2755" s="5" t="s">
        <v>10964</v>
      </c>
      <c r="C2755" s="5"/>
      <c r="D2755" s="5" t="s">
        <v>394</v>
      </c>
      <c r="E2755" s="12" t="s">
        <v>10965</v>
      </c>
      <c r="F2755" s="12" t="s">
        <v>143</v>
      </c>
      <c r="G2755" s="12">
        <v>17</v>
      </c>
      <c r="H2755" s="12" t="s">
        <v>18033</v>
      </c>
      <c r="I2755" s="12" t="s">
        <v>10967</v>
      </c>
      <c r="J2755" s="12">
        <v>13557925939</v>
      </c>
      <c r="K2755" s="12" t="s">
        <v>27</v>
      </c>
      <c r="L2755" s="13">
        <v>44401</v>
      </c>
      <c r="M2755" s="12" t="s">
        <v>28</v>
      </c>
      <c r="N2755" s="12" t="s">
        <v>30</v>
      </c>
      <c r="O2755" s="13"/>
      <c r="P2755" s="12"/>
      <c r="Q2755" s="12"/>
      <c r="R2755" s="12"/>
      <c r="S2755" s="12"/>
    </row>
    <row r="2756" customFormat="1" spans="1:19">
      <c r="A2756" s="5">
        <v>2753</v>
      </c>
      <c r="B2756" s="5" t="s">
        <v>10968</v>
      </c>
      <c r="C2756" s="5"/>
      <c r="D2756" s="5" t="s">
        <v>394</v>
      </c>
      <c r="E2756" s="12" t="s">
        <v>10969</v>
      </c>
      <c r="F2756" s="12" t="s">
        <v>143</v>
      </c>
      <c r="G2756" s="12">
        <v>18</v>
      </c>
      <c r="H2756" s="12" t="s">
        <v>10970</v>
      </c>
      <c r="I2756" s="12" t="s">
        <v>3509</v>
      </c>
      <c r="J2756" s="12">
        <v>13407752100</v>
      </c>
      <c r="K2756" s="12" t="s">
        <v>27</v>
      </c>
      <c r="L2756" s="13">
        <v>44396</v>
      </c>
      <c r="M2756" s="12" t="s">
        <v>3693</v>
      </c>
      <c r="N2756" s="12" t="s">
        <v>30</v>
      </c>
      <c r="O2756" s="13"/>
      <c r="P2756" s="12"/>
      <c r="Q2756" s="12"/>
      <c r="R2756" s="12"/>
      <c r="S2756" s="12"/>
    </row>
    <row r="2757" customFormat="1" spans="1:19">
      <c r="A2757" s="5">
        <v>2754</v>
      </c>
      <c r="B2757" s="5" t="s">
        <v>10971</v>
      </c>
      <c r="C2757" s="5"/>
      <c r="D2757" s="5" t="s">
        <v>394</v>
      </c>
      <c r="E2757" s="12" t="s">
        <v>10972</v>
      </c>
      <c r="F2757" s="12" t="s">
        <v>143</v>
      </c>
      <c r="G2757" s="12">
        <v>17</v>
      </c>
      <c r="H2757" s="12" t="s">
        <v>18034</v>
      </c>
      <c r="I2757" s="12" t="s">
        <v>10973</v>
      </c>
      <c r="J2757" s="12">
        <v>15977864213</v>
      </c>
      <c r="K2757" s="12" t="s">
        <v>27</v>
      </c>
      <c r="L2757" s="13">
        <v>44394</v>
      </c>
      <c r="M2757" s="12" t="s">
        <v>2172</v>
      </c>
      <c r="N2757" s="12" t="s">
        <v>30</v>
      </c>
      <c r="O2757" s="13"/>
      <c r="P2757" s="12"/>
      <c r="Q2757" s="12"/>
      <c r="R2757" s="12"/>
      <c r="S2757" s="12"/>
    </row>
    <row r="2758" customFormat="1" spans="1:19">
      <c r="A2758" s="5">
        <v>2755</v>
      </c>
      <c r="B2758" s="5" t="s">
        <v>10974</v>
      </c>
      <c r="C2758" s="5"/>
      <c r="D2758" s="5" t="s">
        <v>394</v>
      </c>
      <c r="E2758" s="12" t="s">
        <v>10975</v>
      </c>
      <c r="F2758" s="12" t="s">
        <v>143</v>
      </c>
      <c r="G2758" s="12">
        <v>18</v>
      </c>
      <c r="H2758" s="12" t="s">
        <v>10976</v>
      </c>
      <c r="I2758" s="12" t="s">
        <v>10977</v>
      </c>
      <c r="J2758" s="12">
        <v>19977826153</v>
      </c>
      <c r="K2758" s="12" t="s">
        <v>27</v>
      </c>
      <c r="L2758" s="13">
        <v>44331</v>
      </c>
      <c r="M2758" s="12" t="s">
        <v>3785</v>
      </c>
      <c r="N2758" s="12" t="s">
        <v>27</v>
      </c>
      <c r="O2758" s="13">
        <v>44366</v>
      </c>
      <c r="P2758" s="12" t="s">
        <v>2172</v>
      </c>
      <c r="Q2758" s="12"/>
      <c r="R2758" s="12"/>
      <c r="S2758" s="12"/>
    </row>
    <row r="2759" customFormat="1" spans="1:19">
      <c r="A2759" s="5">
        <v>2756</v>
      </c>
      <c r="B2759" s="5" t="s">
        <v>10978</v>
      </c>
      <c r="C2759" s="5"/>
      <c r="D2759" s="5" t="s">
        <v>394</v>
      </c>
      <c r="E2759" s="12" t="s">
        <v>10979</v>
      </c>
      <c r="F2759" s="12" t="s">
        <v>143</v>
      </c>
      <c r="G2759" s="12">
        <v>18</v>
      </c>
      <c r="H2759" s="12" t="s">
        <v>19378</v>
      </c>
      <c r="I2759" s="12" t="s">
        <v>10981</v>
      </c>
      <c r="J2759" s="12" t="s">
        <v>10982</v>
      </c>
      <c r="K2759" s="12" t="s">
        <v>27</v>
      </c>
      <c r="L2759" s="13">
        <v>44386</v>
      </c>
      <c r="M2759" s="12" t="s">
        <v>28</v>
      </c>
      <c r="N2759" s="12" t="s">
        <v>27</v>
      </c>
      <c r="O2759" s="13">
        <v>44409</v>
      </c>
      <c r="P2759" s="12" t="s">
        <v>28</v>
      </c>
      <c r="Q2759" s="12"/>
      <c r="R2759" s="12"/>
      <c r="S2759" s="12"/>
    </row>
    <row r="2760" customFormat="1" spans="1:19">
      <c r="A2760" s="5">
        <v>2757</v>
      </c>
      <c r="B2760" s="5" t="s">
        <v>10983</v>
      </c>
      <c r="C2760" s="5"/>
      <c r="D2760" s="5" t="s">
        <v>394</v>
      </c>
      <c r="E2760" s="12" t="s">
        <v>10984</v>
      </c>
      <c r="F2760" s="12" t="s">
        <v>143</v>
      </c>
      <c r="G2760" s="12">
        <v>17</v>
      </c>
      <c r="H2760" s="12" t="s">
        <v>17891</v>
      </c>
      <c r="I2760" s="12" t="s">
        <v>10985</v>
      </c>
      <c r="J2760" s="12">
        <v>18278867279</v>
      </c>
      <c r="K2760" s="12" t="s">
        <v>27</v>
      </c>
      <c r="L2760" s="13">
        <v>44396</v>
      </c>
      <c r="M2760" s="12" t="s">
        <v>28</v>
      </c>
      <c r="N2760" s="12" t="s">
        <v>30</v>
      </c>
      <c r="O2760" s="13"/>
      <c r="P2760" s="12"/>
      <c r="Q2760" s="12"/>
      <c r="R2760" s="12"/>
      <c r="S2760" s="12"/>
    </row>
    <row r="2761" customFormat="1" spans="1:19">
      <c r="A2761" s="5">
        <v>2758</v>
      </c>
      <c r="B2761" s="5" t="s">
        <v>10986</v>
      </c>
      <c r="C2761" s="5"/>
      <c r="D2761" s="5" t="s">
        <v>394</v>
      </c>
      <c r="E2761" s="12" t="s">
        <v>10987</v>
      </c>
      <c r="F2761" s="12" t="s">
        <v>143</v>
      </c>
      <c r="G2761" s="12">
        <v>17</v>
      </c>
      <c r="H2761" s="12" t="s">
        <v>10988</v>
      </c>
      <c r="I2761" s="12" t="s">
        <v>10989</v>
      </c>
      <c r="J2761" s="12">
        <v>13471191792</v>
      </c>
      <c r="K2761" s="12" t="s">
        <v>27</v>
      </c>
      <c r="L2761" s="13">
        <v>44406</v>
      </c>
      <c r="M2761" s="12" t="s">
        <v>1273</v>
      </c>
      <c r="N2761" s="12" t="s">
        <v>30</v>
      </c>
      <c r="O2761" s="13"/>
      <c r="P2761" s="12"/>
      <c r="Q2761" s="12"/>
      <c r="R2761" s="12"/>
      <c r="S2761" s="12"/>
    </row>
    <row r="2762" customFormat="1" spans="1:19">
      <c r="A2762" s="5">
        <v>2759</v>
      </c>
      <c r="B2762" s="5" t="s">
        <v>10990</v>
      </c>
      <c r="C2762" s="5"/>
      <c r="D2762" s="5" t="s">
        <v>394</v>
      </c>
      <c r="E2762" s="12" t="s">
        <v>8595</v>
      </c>
      <c r="F2762" s="12" t="s">
        <v>143</v>
      </c>
      <c r="G2762" s="12">
        <v>17</v>
      </c>
      <c r="H2762" s="12" t="s">
        <v>10991</v>
      </c>
      <c r="I2762" s="12" t="s">
        <v>10992</v>
      </c>
      <c r="J2762" s="12">
        <v>18176756164</v>
      </c>
      <c r="K2762" s="12" t="s">
        <v>27</v>
      </c>
      <c r="L2762" s="13">
        <v>44394</v>
      </c>
      <c r="M2762" s="12" t="s">
        <v>28</v>
      </c>
      <c r="N2762" s="12" t="s">
        <v>30</v>
      </c>
      <c r="O2762" s="13"/>
      <c r="P2762" s="12"/>
      <c r="Q2762" s="12"/>
      <c r="R2762" s="12"/>
      <c r="S2762" s="12"/>
    </row>
    <row r="2763" customFormat="1" spans="1:19">
      <c r="A2763" s="5">
        <v>2760</v>
      </c>
      <c r="B2763" s="5" t="s">
        <v>10993</v>
      </c>
      <c r="C2763" s="5"/>
      <c r="D2763" s="5" t="s">
        <v>394</v>
      </c>
      <c r="E2763" s="12" t="s">
        <v>10994</v>
      </c>
      <c r="F2763" s="12" t="s">
        <v>143</v>
      </c>
      <c r="G2763" s="12">
        <v>23</v>
      </c>
      <c r="H2763" s="12" t="s">
        <v>10995</v>
      </c>
      <c r="I2763" s="12" t="s">
        <v>10996</v>
      </c>
      <c r="J2763" s="12">
        <v>13507883576</v>
      </c>
      <c r="K2763" s="12" t="s">
        <v>27</v>
      </c>
      <c r="L2763" s="13">
        <v>44331</v>
      </c>
      <c r="M2763" s="12" t="s">
        <v>3785</v>
      </c>
      <c r="N2763" s="12" t="s">
        <v>30</v>
      </c>
      <c r="O2763" s="13">
        <v>44366</v>
      </c>
      <c r="P2763" s="12" t="s">
        <v>2172</v>
      </c>
      <c r="Q2763" s="12"/>
      <c r="R2763" s="12"/>
      <c r="S2763" s="12"/>
    </row>
    <row r="2764" customFormat="1" spans="1:19">
      <c r="A2764" s="5">
        <v>2761</v>
      </c>
      <c r="B2764" s="5" t="s">
        <v>10997</v>
      </c>
      <c r="C2764" s="5"/>
      <c r="D2764" s="5" t="s">
        <v>394</v>
      </c>
      <c r="E2764" s="12" t="s">
        <v>10998</v>
      </c>
      <c r="F2764" s="12" t="s">
        <v>143</v>
      </c>
      <c r="G2764" s="12">
        <v>17</v>
      </c>
      <c r="H2764" s="12" t="s">
        <v>1756</v>
      </c>
      <c r="I2764" s="12" t="s">
        <v>10999</v>
      </c>
      <c r="J2764" s="12">
        <v>13713861276</v>
      </c>
      <c r="K2764" s="12" t="s">
        <v>27</v>
      </c>
      <c r="L2764" s="13">
        <v>44401</v>
      </c>
      <c r="M2764" s="12" t="s">
        <v>11000</v>
      </c>
      <c r="N2764" s="12" t="s">
        <v>30</v>
      </c>
      <c r="O2764" s="13"/>
      <c r="P2764" s="12"/>
      <c r="Q2764" s="12"/>
      <c r="R2764" s="12"/>
      <c r="S2764" s="12"/>
    </row>
    <row r="2765" customFormat="1" spans="1:19">
      <c r="A2765" s="5">
        <v>2762</v>
      </c>
      <c r="B2765" s="5" t="s">
        <v>11001</v>
      </c>
      <c r="C2765" s="5"/>
      <c r="D2765" s="5" t="s">
        <v>394</v>
      </c>
      <c r="E2765" s="12" t="s">
        <v>11002</v>
      </c>
      <c r="F2765" s="12" t="s">
        <v>143</v>
      </c>
      <c r="G2765" s="12">
        <v>17</v>
      </c>
      <c r="H2765" s="12" t="s">
        <v>3204</v>
      </c>
      <c r="I2765" s="12" t="s">
        <v>11003</v>
      </c>
      <c r="J2765" s="12" t="s">
        <v>11004</v>
      </c>
      <c r="K2765" s="12" t="s">
        <v>27</v>
      </c>
      <c r="L2765" s="13">
        <v>44396</v>
      </c>
      <c r="M2765" s="12" t="s">
        <v>2172</v>
      </c>
      <c r="N2765" s="12" t="s">
        <v>30</v>
      </c>
      <c r="O2765" s="13"/>
      <c r="P2765" s="12"/>
      <c r="Q2765" s="12"/>
      <c r="R2765" s="12"/>
      <c r="S2765" s="12"/>
    </row>
    <row r="2766" customFormat="1" spans="1:19">
      <c r="A2766" s="5">
        <v>2763</v>
      </c>
      <c r="B2766" s="5" t="s">
        <v>11005</v>
      </c>
      <c r="C2766" s="5"/>
      <c r="D2766" s="5" t="s">
        <v>394</v>
      </c>
      <c r="E2766" s="12" t="s">
        <v>2318</v>
      </c>
      <c r="F2766" s="12" t="s">
        <v>143</v>
      </c>
      <c r="G2766" s="12">
        <v>17</v>
      </c>
      <c r="H2766" s="12" t="s">
        <v>7637</v>
      </c>
      <c r="I2766" s="12" t="s">
        <v>11006</v>
      </c>
      <c r="J2766" s="12">
        <v>15878689513</v>
      </c>
      <c r="K2766" s="12" t="s">
        <v>27</v>
      </c>
      <c r="L2766" s="13">
        <v>44396</v>
      </c>
      <c r="M2766" s="12" t="s">
        <v>10175</v>
      </c>
      <c r="N2766" s="12" t="s">
        <v>30</v>
      </c>
      <c r="O2766" s="13"/>
      <c r="P2766" s="12"/>
      <c r="Q2766" s="12"/>
      <c r="R2766" s="12"/>
      <c r="S2766" s="12"/>
    </row>
    <row r="2767" customFormat="1" spans="1:19">
      <c r="A2767" s="5">
        <v>2764</v>
      </c>
      <c r="B2767" s="5" t="s">
        <v>11007</v>
      </c>
      <c r="C2767" s="5"/>
      <c r="D2767" s="5" t="s">
        <v>394</v>
      </c>
      <c r="E2767" s="12" t="s">
        <v>11008</v>
      </c>
      <c r="F2767" s="12" t="s">
        <v>143</v>
      </c>
      <c r="G2767" s="12">
        <v>18</v>
      </c>
      <c r="H2767" s="12" t="s">
        <v>2027</v>
      </c>
      <c r="I2767" s="12" t="s">
        <v>11009</v>
      </c>
      <c r="J2767" s="12">
        <v>17377033146</v>
      </c>
      <c r="K2767" s="12" t="s">
        <v>27</v>
      </c>
      <c r="L2767" s="13">
        <v>44403</v>
      </c>
      <c r="M2767" s="12" t="s">
        <v>1273</v>
      </c>
      <c r="N2767" s="12" t="s">
        <v>30</v>
      </c>
      <c r="O2767" s="13"/>
      <c r="P2767" s="12"/>
      <c r="Q2767" s="12"/>
      <c r="R2767" s="12"/>
      <c r="S2767" s="12"/>
    </row>
    <row r="2768" customFormat="1" spans="1:19">
      <c r="A2768" s="5">
        <v>2765</v>
      </c>
      <c r="B2768" s="5" t="s">
        <v>11010</v>
      </c>
      <c r="C2768" s="5"/>
      <c r="D2768" s="5" t="s">
        <v>394</v>
      </c>
      <c r="E2768" s="12" t="s">
        <v>9456</v>
      </c>
      <c r="F2768" s="12" t="s">
        <v>143</v>
      </c>
      <c r="G2768" s="12">
        <v>18</v>
      </c>
      <c r="H2768" s="12" t="s">
        <v>19379</v>
      </c>
      <c r="I2768" s="12" t="s">
        <v>11012</v>
      </c>
      <c r="J2768" s="12">
        <v>13539499538</v>
      </c>
      <c r="K2768" s="12" t="s">
        <v>27</v>
      </c>
      <c r="L2768" s="13">
        <v>44408</v>
      </c>
      <c r="M2768" s="12" t="s">
        <v>28</v>
      </c>
      <c r="N2768" s="12" t="s">
        <v>30</v>
      </c>
      <c r="O2768" s="13"/>
      <c r="P2768" s="12"/>
      <c r="Q2768" s="12"/>
      <c r="R2768" s="12"/>
      <c r="S2768" s="12"/>
    </row>
    <row r="2769" customFormat="1" spans="1:19">
      <c r="A2769" s="5">
        <v>2766</v>
      </c>
      <c r="B2769" s="5" t="s">
        <v>11013</v>
      </c>
      <c r="C2769" s="5"/>
      <c r="D2769" s="5" t="s">
        <v>394</v>
      </c>
      <c r="E2769" s="12" t="s">
        <v>11014</v>
      </c>
      <c r="F2769" s="12" t="s">
        <v>143</v>
      </c>
      <c r="G2769" s="12">
        <v>17</v>
      </c>
      <c r="H2769" s="12" t="s">
        <v>18035</v>
      </c>
      <c r="I2769" s="12" t="s">
        <v>11016</v>
      </c>
      <c r="J2769" s="12">
        <v>13647884663</v>
      </c>
      <c r="K2769" s="12" t="s">
        <v>27</v>
      </c>
      <c r="L2769" s="13">
        <v>44396</v>
      </c>
      <c r="M2769" s="12" t="s">
        <v>2172</v>
      </c>
      <c r="N2769" s="12" t="s">
        <v>30</v>
      </c>
      <c r="O2769" s="13"/>
      <c r="P2769" s="12"/>
      <c r="Q2769" s="12"/>
      <c r="R2769" s="12"/>
      <c r="S2769" s="12"/>
    </row>
    <row r="2770" customFormat="1" spans="1:19">
      <c r="A2770" s="5">
        <v>2767</v>
      </c>
      <c r="B2770" s="5" t="s">
        <v>11017</v>
      </c>
      <c r="C2770" s="5"/>
      <c r="D2770" s="5" t="s">
        <v>394</v>
      </c>
      <c r="E2770" s="12" t="s">
        <v>11018</v>
      </c>
      <c r="F2770" s="12" t="s">
        <v>143</v>
      </c>
      <c r="G2770" s="12">
        <v>17</v>
      </c>
      <c r="H2770" s="12" t="s">
        <v>11019</v>
      </c>
      <c r="I2770" s="12" t="s">
        <v>11020</v>
      </c>
      <c r="J2770" s="12">
        <v>13675998636</v>
      </c>
      <c r="K2770" s="12" t="s">
        <v>27</v>
      </c>
      <c r="L2770" s="13">
        <v>44416</v>
      </c>
      <c r="M2770" s="12" t="s">
        <v>6528</v>
      </c>
      <c r="N2770" s="12" t="s">
        <v>30</v>
      </c>
      <c r="O2770" s="13"/>
      <c r="P2770" s="12"/>
      <c r="Q2770" s="12"/>
      <c r="R2770" s="12"/>
      <c r="S2770" s="12"/>
    </row>
    <row r="2771" customFormat="1" spans="1:19">
      <c r="A2771" s="5">
        <v>2768</v>
      </c>
      <c r="B2771" s="5" t="s">
        <v>11021</v>
      </c>
      <c r="C2771" s="5"/>
      <c r="D2771" s="5" t="s">
        <v>394</v>
      </c>
      <c r="E2771" s="12" t="s">
        <v>11022</v>
      </c>
      <c r="F2771" s="12" t="s">
        <v>143</v>
      </c>
      <c r="G2771" s="12">
        <v>17</v>
      </c>
      <c r="H2771" s="12" t="s">
        <v>3474</v>
      </c>
      <c r="I2771" s="12" t="s">
        <v>11023</v>
      </c>
      <c r="J2771" s="12">
        <v>13420976569</v>
      </c>
      <c r="K2771" s="12" t="s">
        <v>27</v>
      </c>
      <c r="L2771" s="13">
        <v>44394</v>
      </c>
      <c r="M2771" s="12" t="s">
        <v>2172</v>
      </c>
      <c r="N2771" s="12" t="s">
        <v>30</v>
      </c>
      <c r="O2771" s="13"/>
      <c r="P2771" s="12"/>
      <c r="Q2771" s="12"/>
      <c r="R2771" s="12"/>
      <c r="S2771" s="12"/>
    </row>
    <row r="2772" customFormat="1" spans="1:19">
      <c r="A2772" s="5">
        <v>2769</v>
      </c>
      <c r="B2772" s="5" t="s">
        <v>11024</v>
      </c>
      <c r="C2772" s="5"/>
      <c r="D2772" s="5" t="s">
        <v>394</v>
      </c>
      <c r="E2772" s="12" t="s">
        <v>11025</v>
      </c>
      <c r="F2772" s="12" t="s">
        <v>143</v>
      </c>
      <c r="G2772" s="12">
        <v>17</v>
      </c>
      <c r="H2772" s="12" t="s">
        <v>22789</v>
      </c>
      <c r="I2772" s="12" t="s">
        <v>11027</v>
      </c>
      <c r="J2772" s="12">
        <v>17754790485</v>
      </c>
      <c r="K2772" s="12" t="s">
        <v>27</v>
      </c>
      <c r="L2772" s="13">
        <v>44395</v>
      </c>
      <c r="M2772" s="12" t="s">
        <v>28</v>
      </c>
      <c r="N2772" s="12" t="s">
        <v>27</v>
      </c>
      <c r="O2772" s="13"/>
      <c r="P2772" s="12"/>
      <c r="Q2772" s="12"/>
      <c r="R2772" s="12"/>
      <c r="S2772" s="12"/>
    </row>
    <row r="2773" customFormat="1" spans="1:19">
      <c r="A2773" s="5">
        <v>2770</v>
      </c>
      <c r="B2773" s="5" t="s">
        <v>19380</v>
      </c>
      <c r="C2773" s="5"/>
      <c r="D2773" s="5" t="s">
        <v>394</v>
      </c>
      <c r="E2773" s="12" t="s">
        <v>11291</v>
      </c>
      <c r="F2773" s="12" t="s">
        <v>24</v>
      </c>
      <c r="G2773" s="12">
        <v>18</v>
      </c>
      <c r="H2773" s="12" t="s">
        <v>25985</v>
      </c>
      <c r="I2773" s="12" t="s">
        <v>11293</v>
      </c>
      <c r="J2773" s="12">
        <v>18707784700</v>
      </c>
      <c r="K2773" s="12"/>
      <c r="L2773" s="13"/>
      <c r="M2773" s="12"/>
      <c r="N2773" s="12"/>
      <c r="O2773" s="13"/>
      <c r="P2773" s="12"/>
      <c r="Q2773" s="12"/>
      <c r="R2773" s="12"/>
      <c r="S2773" s="12" t="s">
        <v>25986</v>
      </c>
    </row>
    <row r="2774" customFormat="1" spans="1:19">
      <c r="A2774" s="5">
        <v>2771</v>
      </c>
      <c r="B2774" s="5" t="s">
        <v>11028</v>
      </c>
      <c r="C2774" s="5"/>
      <c r="D2774" s="5" t="s">
        <v>394</v>
      </c>
      <c r="E2774" s="12" t="s">
        <v>11029</v>
      </c>
      <c r="F2774" s="12" t="s">
        <v>24</v>
      </c>
      <c r="G2774" s="12">
        <v>16</v>
      </c>
      <c r="H2774" s="12" t="s">
        <v>11030</v>
      </c>
      <c r="I2774" s="12" t="s">
        <v>11031</v>
      </c>
      <c r="J2774" s="12">
        <v>18978295178</v>
      </c>
      <c r="K2774" s="12" t="s">
        <v>27</v>
      </c>
      <c r="L2774" s="13">
        <v>44395</v>
      </c>
      <c r="M2774" s="12" t="s">
        <v>2172</v>
      </c>
      <c r="N2774" s="12" t="s">
        <v>30</v>
      </c>
      <c r="O2774" s="13"/>
      <c r="P2774" s="12"/>
      <c r="Q2774" s="12"/>
      <c r="R2774" s="12"/>
      <c r="S2774" s="12"/>
    </row>
    <row r="2775" customFormat="1" spans="1:19">
      <c r="A2775" s="5">
        <v>2772</v>
      </c>
      <c r="B2775" s="5" t="s">
        <v>11032</v>
      </c>
      <c r="C2775" s="5"/>
      <c r="D2775" s="5" t="s">
        <v>394</v>
      </c>
      <c r="E2775" s="12" t="s">
        <v>11033</v>
      </c>
      <c r="F2775" s="12" t="s">
        <v>24</v>
      </c>
      <c r="G2775" s="12">
        <v>17</v>
      </c>
      <c r="H2775" s="12" t="s">
        <v>18037</v>
      </c>
      <c r="I2775" s="12" t="s">
        <v>11035</v>
      </c>
      <c r="J2775" s="12">
        <v>18178892141</v>
      </c>
      <c r="K2775" s="12" t="s">
        <v>27</v>
      </c>
      <c r="L2775" s="13">
        <v>44396</v>
      </c>
      <c r="M2775" s="12" t="s">
        <v>139</v>
      </c>
      <c r="N2775" s="12" t="s">
        <v>30</v>
      </c>
      <c r="O2775" s="13"/>
      <c r="P2775" s="12"/>
      <c r="Q2775" s="12"/>
      <c r="R2775" s="12"/>
      <c r="S2775" s="12"/>
    </row>
    <row r="2776" customFormat="1" spans="1:19">
      <c r="A2776" s="5">
        <v>2773</v>
      </c>
      <c r="B2776" s="5" t="s">
        <v>11036</v>
      </c>
      <c r="C2776" s="5"/>
      <c r="D2776" s="5" t="s">
        <v>394</v>
      </c>
      <c r="E2776" s="12" t="s">
        <v>11037</v>
      </c>
      <c r="F2776" s="12" t="s">
        <v>143</v>
      </c>
      <c r="G2776" s="12">
        <v>16</v>
      </c>
      <c r="H2776" s="12" t="s">
        <v>18038</v>
      </c>
      <c r="I2776" s="12" t="s">
        <v>11039</v>
      </c>
      <c r="J2776" s="12" t="s">
        <v>11040</v>
      </c>
      <c r="K2776" s="12" t="s">
        <v>27</v>
      </c>
      <c r="L2776" s="13">
        <v>44396</v>
      </c>
      <c r="M2776" s="12" t="s">
        <v>2455</v>
      </c>
      <c r="N2776" s="12" t="s">
        <v>30</v>
      </c>
      <c r="O2776" s="13"/>
      <c r="P2776" s="12"/>
      <c r="Q2776" s="12"/>
      <c r="R2776" s="12"/>
      <c r="S2776" s="12"/>
    </row>
    <row r="2777" customFormat="1" spans="1:19">
      <c r="A2777" s="5">
        <v>2774</v>
      </c>
      <c r="B2777" s="5" t="s">
        <v>11041</v>
      </c>
      <c r="C2777" s="5"/>
      <c r="D2777" s="5" t="s">
        <v>394</v>
      </c>
      <c r="E2777" s="12" t="s">
        <v>11042</v>
      </c>
      <c r="F2777" s="12" t="s">
        <v>143</v>
      </c>
      <c r="G2777" s="12">
        <v>17</v>
      </c>
      <c r="H2777" s="12" t="s">
        <v>11043</v>
      </c>
      <c r="I2777" s="12" t="s">
        <v>11044</v>
      </c>
      <c r="J2777" s="12">
        <v>13690587869</v>
      </c>
      <c r="K2777" s="12" t="s">
        <v>27</v>
      </c>
      <c r="L2777" s="13">
        <v>44396</v>
      </c>
      <c r="M2777" s="12" t="s">
        <v>2455</v>
      </c>
      <c r="N2777" s="12" t="s">
        <v>30</v>
      </c>
      <c r="O2777" s="13"/>
      <c r="P2777" s="12"/>
      <c r="Q2777" s="12"/>
      <c r="R2777" s="12"/>
      <c r="S2777" s="12"/>
    </row>
    <row r="2778" customFormat="1" spans="1:19">
      <c r="A2778" s="5">
        <v>2775</v>
      </c>
      <c r="B2778" s="5" t="s">
        <v>11045</v>
      </c>
      <c r="C2778" s="5"/>
      <c r="D2778" s="5" t="s">
        <v>394</v>
      </c>
      <c r="E2778" s="12" t="s">
        <v>11046</v>
      </c>
      <c r="F2778" s="12" t="s">
        <v>143</v>
      </c>
      <c r="G2778" s="12">
        <v>17</v>
      </c>
      <c r="H2778" s="12" t="s">
        <v>7236</v>
      </c>
      <c r="I2778" s="12" t="s">
        <v>11047</v>
      </c>
      <c r="J2778" s="12">
        <v>15777805173</v>
      </c>
      <c r="K2778" s="12" t="s">
        <v>27</v>
      </c>
      <c r="L2778" s="13">
        <v>44399</v>
      </c>
      <c r="M2778" s="12" t="s">
        <v>301</v>
      </c>
      <c r="N2778" s="12" t="s">
        <v>30</v>
      </c>
      <c r="O2778" s="13"/>
      <c r="P2778" s="12"/>
      <c r="Q2778" s="12"/>
      <c r="R2778" s="12"/>
      <c r="S2778" s="12"/>
    </row>
    <row r="2779" customFormat="1" spans="1:19">
      <c r="A2779" s="5">
        <v>2776</v>
      </c>
      <c r="B2779" s="5" t="s">
        <v>11048</v>
      </c>
      <c r="C2779" s="5"/>
      <c r="D2779" s="5" t="s">
        <v>394</v>
      </c>
      <c r="E2779" s="12" t="s">
        <v>11049</v>
      </c>
      <c r="F2779" s="12" t="s">
        <v>24</v>
      </c>
      <c r="G2779" s="12">
        <v>17</v>
      </c>
      <c r="H2779" s="12" t="s">
        <v>4621</v>
      </c>
      <c r="I2779" s="12" t="s">
        <v>11050</v>
      </c>
      <c r="J2779" s="12">
        <v>13471848993</v>
      </c>
      <c r="K2779" s="12" t="s">
        <v>27</v>
      </c>
      <c r="L2779" s="13">
        <v>44379</v>
      </c>
      <c r="M2779" s="12" t="s">
        <v>133</v>
      </c>
      <c r="N2779" s="12" t="s">
        <v>30</v>
      </c>
      <c r="O2779" s="13"/>
      <c r="P2779" s="12"/>
      <c r="Q2779" s="12"/>
      <c r="R2779" s="12"/>
      <c r="S2779" s="12"/>
    </row>
    <row r="2780" customFormat="1" spans="1:19">
      <c r="A2780" s="5">
        <v>2777</v>
      </c>
      <c r="B2780" s="5" t="s">
        <v>11051</v>
      </c>
      <c r="C2780" s="5"/>
      <c r="D2780" s="5" t="s">
        <v>394</v>
      </c>
      <c r="E2780" s="12" t="s">
        <v>11052</v>
      </c>
      <c r="F2780" s="12" t="s">
        <v>24</v>
      </c>
      <c r="G2780" s="12">
        <v>18</v>
      </c>
      <c r="H2780" s="12" t="s">
        <v>17619</v>
      </c>
      <c r="I2780" s="12" t="s">
        <v>11053</v>
      </c>
      <c r="J2780" s="12">
        <v>15878687632</v>
      </c>
      <c r="K2780" s="12" t="s">
        <v>27</v>
      </c>
      <c r="L2780" s="13">
        <v>44408</v>
      </c>
      <c r="M2780" s="12" t="s">
        <v>98</v>
      </c>
      <c r="N2780" s="12" t="s">
        <v>30</v>
      </c>
      <c r="O2780" s="13"/>
      <c r="P2780" s="12"/>
      <c r="Q2780" s="12"/>
      <c r="R2780" s="12"/>
      <c r="S2780" s="12"/>
    </row>
    <row r="2781" customFormat="1" spans="1:19">
      <c r="A2781" s="5">
        <v>2778</v>
      </c>
      <c r="B2781" s="5" t="s">
        <v>11054</v>
      </c>
      <c r="C2781" s="5"/>
      <c r="D2781" s="5" t="s">
        <v>399</v>
      </c>
      <c r="E2781" s="12" t="s">
        <v>11055</v>
      </c>
      <c r="F2781" s="12" t="s">
        <v>143</v>
      </c>
      <c r="G2781" s="12">
        <v>17</v>
      </c>
      <c r="H2781" s="12" t="s">
        <v>11056</v>
      </c>
      <c r="I2781" s="12" t="s">
        <v>11057</v>
      </c>
      <c r="J2781" s="12">
        <v>13719371499</v>
      </c>
      <c r="K2781" s="12" t="s">
        <v>27</v>
      </c>
      <c r="L2781" s="13">
        <v>44395</v>
      </c>
      <c r="M2781" s="12" t="s">
        <v>1288</v>
      </c>
      <c r="N2781" s="12" t="s">
        <v>27</v>
      </c>
      <c r="O2781" s="13">
        <v>44416</v>
      </c>
      <c r="P2781" s="12" t="s">
        <v>1288</v>
      </c>
      <c r="Q2781" s="12" t="s">
        <v>30</v>
      </c>
      <c r="R2781" s="12"/>
      <c r="S2781" s="12"/>
    </row>
    <row r="2782" customFormat="1" spans="1:19">
      <c r="A2782" s="5">
        <v>2779</v>
      </c>
      <c r="B2782" s="5" t="s">
        <v>11058</v>
      </c>
      <c r="C2782" s="5"/>
      <c r="D2782" s="5" t="s">
        <v>399</v>
      </c>
      <c r="E2782" s="12" t="s">
        <v>11059</v>
      </c>
      <c r="F2782" s="12" t="s">
        <v>143</v>
      </c>
      <c r="G2782" s="12">
        <v>19</v>
      </c>
      <c r="H2782" s="12" t="s">
        <v>2289</v>
      </c>
      <c r="I2782" s="12" t="s">
        <v>11060</v>
      </c>
      <c r="J2782" s="12">
        <v>15878686257</v>
      </c>
      <c r="K2782" s="12" t="s">
        <v>27</v>
      </c>
      <c r="L2782" s="13">
        <v>44331</v>
      </c>
      <c r="M2782" s="12" t="s">
        <v>2455</v>
      </c>
      <c r="N2782" s="12" t="s">
        <v>27</v>
      </c>
      <c r="O2782" s="13">
        <v>44366</v>
      </c>
      <c r="P2782" s="12" t="s">
        <v>2455</v>
      </c>
      <c r="Q2782" s="12"/>
      <c r="R2782" s="12"/>
      <c r="S2782" s="12"/>
    </row>
    <row r="2783" customFormat="1" spans="1:19">
      <c r="A2783" s="5">
        <v>2780</v>
      </c>
      <c r="B2783" s="5" t="s">
        <v>11061</v>
      </c>
      <c r="C2783" s="5"/>
      <c r="D2783" s="5" t="s">
        <v>399</v>
      </c>
      <c r="E2783" s="12" t="s">
        <v>11062</v>
      </c>
      <c r="F2783" s="12" t="s">
        <v>143</v>
      </c>
      <c r="G2783" s="12">
        <v>19</v>
      </c>
      <c r="H2783" s="12" t="s">
        <v>2289</v>
      </c>
      <c r="I2783" s="12" t="s">
        <v>11060</v>
      </c>
      <c r="J2783" s="12">
        <v>15878686257</v>
      </c>
      <c r="K2783" s="12" t="s">
        <v>27</v>
      </c>
      <c r="L2783" s="13">
        <v>44331</v>
      </c>
      <c r="M2783" s="12" t="s">
        <v>2455</v>
      </c>
      <c r="N2783" s="12" t="s">
        <v>27</v>
      </c>
      <c r="O2783" s="13">
        <v>44366</v>
      </c>
      <c r="P2783" s="12" t="s">
        <v>2455</v>
      </c>
      <c r="Q2783" s="12"/>
      <c r="R2783" s="12"/>
      <c r="S2783" s="12"/>
    </row>
    <row r="2784" customFormat="1" spans="1:19">
      <c r="A2784" s="5">
        <v>2781</v>
      </c>
      <c r="B2784" s="5" t="s">
        <v>11063</v>
      </c>
      <c r="C2784" s="5"/>
      <c r="D2784" s="5" t="s">
        <v>399</v>
      </c>
      <c r="E2784" s="12" t="s">
        <v>11064</v>
      </c>
      <c r="F2784" s="12" t="s">
        <v>143</v>
      </c>
      <c r="G2784" s="12">
        <v>16</v>
      </c>
      <c r="H2784" s="12" t="s">
        <v>11065</v>
      </c>
      <c r="I2784" s="12" t="s">
        <v>11066</v>
      </c>
      <c r="J2784" s="12">
        <v>13667806201</v>
      </c>
      <c r="K2784" s="12" t="s">
        <v>27</v>
      </c>
      <c r="L2784" s="13">
        <v>44395</v>
      </c>
      <c r="M2784" s="12" t="s">
        <v>11067</v>
      </c>
      <c r="N2784" s="12" t="s">
        <v>30</v>
      </c>
      <c r="O2784" s="13"/>
      <c r="P2784" s="12"/>
      <c r="Q2784" s="12"/>
      <c r="R2784" s="12"/>
      <c r="S2784" s="12"/>
    </row>
    <row r="2785" customFormat="1" spans="1:19">
      <c r="A2785" s="5">
        <v>2782</v>
      </c>
      <c r="B2785" s="5" t="s">
        <v>11068</v>
      </c>
      <c r="C2785" s="5"/>
      <c r="D2785" s="5" t="s">
        <v>399</v>
      </c>
      <c r="E2785" s="12" t="s">
        <v>11069</v>
      </c>
      <c r="F2785" s="12" t="s">
        <v>24</v>
      </c>
      <c r="G2785" s="12">
        <v>17</v>
      </c>
      <c r="H2785" s="12" t="s">
        <v>18039</v>
      </c>
      <c r="I2785" s="12" t="s">
        <v>11071</v>
      </c>
      <c r="J2785" s="12">
        <v>13977840774</v>
      </c>
      <c r="K2785" s="12" t="s">
        <v>27</v>
      </c>
      <c r="L2785" s="13">
        <v>44396</v>
      </c>
      <c r="M2785" s="12" t="s">
        <v>139</v>
      </c>
      <c r="N2785" s="12" t="s">
        <v>30</v>
      </c>
      <c r="O2785" s="13"/>
      <c r="P2785" s="12"/>
      <c r="Q2785" s="12"/>
      <c r="R2785" s="12"/>
      <c r="S2785" s="12"/>
    </row>
    <row r="2786" customFormat="1" spans="1:19">
      <c r="A2786" s="5">
        <v>2783</v>
      </c>
      <c r="B2786" s="5" t="s">
        <v>11072</v>
      </c>
      <c r="C2786" s="5"/>
      <c r="D2786" s="5" t="s">
        <v>399</v>
      </c>
      <c r="E2786" s="12" t="s">
        <v>11073</v>
      </c>
      <c r="F2786" s="12" t="s">
        <v>24</v>
      </c>
      <c r="G2786" s="12">
        <v>17</v>
      </c>
      <c r="H2786" s="12" t="s">
        <v>17731</v>
      </c>
      <c r="I2786" s="12" t="s">
        <v>11074</v>
      </c>
      <c r="J2786" s="12">
        <v>13481868698</v>
      </c>
      <c r="K2786" s="12" t="s">
        <v>27</v>
      </c>
      <c r="L2786" s="13">
        <v>44394</v>
      </c>
      <c r="M2786" s="12" t="s">
        <v>2455</v>
      </c>
      <c r="N2786" s="12" t="s">
        <v>30</v>
      </c>
      <c r="O2786" s="13"/>
      <c r="P2786" s="12"/>
      <c r="Q2786" s="12"/>
      <c r="R2786" s="12"/>
      <c r="S2786" s="12"/>
    </row>
    <row r="2787" customFormat="1" spans="1:19">
      <c r="A2787" s="5">
        <v>2784</v>
      </c>
      <c r="B2787" s="5" t="s">
        <v>11075</v>
      </c>
      <c r="C2787" s="5"/>
      <c r="D2787" s="5" t="s">
        <v>399</v>
      </c>
      <c r="E2787" s="12" t="s">
        <v>11076</v>
      </c>
      <c r="F2787" s="12" t="s">
        <v>143</v>
      </c>
      <c r="G2787" s="12">
        <v>18</v>
      </c>
      <c r="H2787" s="12" t="s">
        <v>7555</v>
      </c>
      <c r="I2787" s="12" t="s">
        <v>11077</v>
      </c>
      <c r="J2787" s="12">
        <v>19977818886</v>
      </c>
      <c r="K2787" s="12" t="s">
        <v>27</v>
      </c>
      <c r="L2787" s="13">
        <v>44331</v>
      </c>
      <c r="M2787" s="12" t="s">
        <v>2455</v>
      </c>
      <c r="N2787" s="12" t="s">
        <v>27</v>
      </c>
      <c r="O2787" s="13">
        <v>44366</v>
      </c>
      <c r="P2787" s="12"/>
      <c r="Q2787" s="12"/>
      <c r="R2787" s="12"/>
      <c r="S2787" s="12"/>
    </row>
    <row r="2788" customFormat="1" spans="1:19">
      <c r="A2788" s="5">
        <v>2785</v>
      </c>
      <c r="B2788" s="5" t="s">
        <v>11078</v>
      </c>
      <c r="C2788" s="5"/>
      <c r="D2788" s="5" t="s">
        <v>399</v>
      </c>
      <c r="E2788" s="12" t="s">
        <v>11079</v>
      </c>
      <c r="F2788" s="12" t="s">
        <v>24</v>
      </c>
      <c r="G2788" s="12">
        <v>19</v>
      </c>
      <c r="H2788" s="12" t="s">
        <v>19382</v>
      </c>
      <c r="I2788" s="12" t="s">
        <v>11081</v>
      </c>
      <c r="J2788" s="12">
        <v>13768280784</v>
      </c>
      <c r="K2788" s="12" t="s">
        <v>27</v>
      </c>
      <c r="L2788" s="13">
        <v>44332</v>
      </c>
      <c r="M2788" s="12" t="s">
        <v>2455</v>
      </c>
      <c r="N2788" s="12" t="s">
        <v>27</v>
      </c>
      <c r="O2788" s="13">
        <v>44366</v>
      </c>
      <c r="P2788" s="12"/>
      <c r="Q2788" s="12"/>
      <c r="R2788" s="12"/>
      <c r="S2788" s="12"/>
    </row>
    <row r="2789" customFormat="1" spans="1:19">
      <c r="A2789" s="5">
        <v>2786</v>
      </c>
      <c r="B2789" s="5" t="s">
        <v>11082</v>
      </c>
      <c r="C2789" s="5"/>
      <c r="D2789" s="5" t="s">
        <v>399</v>
      </c>
      <c r="E2789" s="12" t="s">
        <v>11083</v>
      </c>
      <c r="F2789" s="12" t="s">
        <v>24</v>
      </c>
      <c r="G2789" s="12">
        <v>17</v>
      </c>
      <c r="H2789" s="12" t="s">
        <v>18040</v>
      </c>
      <c r="I2789" s="12" t="s">
        <v>11085</v>
      </c>
      <c r="J2789" s="12">
        <v>13471801704</v>
      </c>
      <c r="K2789" s="12" t="s">
        <v>27</v>
      </c>
      <c r="L2789" s="13">
        <v>44395</v>
      </c>
      <c r="M2789" s="12" t="s">
        <v>98</v>
      </c>
      <c r="N2789" s="12" t="s">
        <v>30</v>
      </c>
      <c r="O2789" s="13"/>
      <c r="P2789" s="12"/>
      <c r="Q2789" s="12" t="s">
        <v>30</v>
      </c>
      <c r="R2789" s="12"/>
      <c r="S2789" s="12"/>
    </row>
    <row r="2790" customFormat="1" spans="1:19">
      <c r="A2790" s="5">
        <v>2787</v>
      </c>
      <c r="B2790" s="5" t="s">
        <v>11086</v>
      </c>
      <c r="C2790" s="5"/>
      <c r="D2790" s="5" t="s">
        <v>399</v>
      </c>
      <c r="E2790" s="12" t="s">
        <v>11087</v>
      </c>
      <c r="F2790" s="12" t="s">
        <v>24</v>
      </c>
      <c r="G2790" s="12">
        <v>17</v>
      </c>
      <c r="H2790" s="12" t="s">
        <v>2264</v>
      </c>
      <c r="I2790" s="12" t="s">
        <v>11088</v>
      </c>
      <c r="J2790" s="12">
        <v>15977846937</v>
      </c>
      <c r="K2790" s="12" t="s">
        <v>27</v>
      </c>
      <c r="L2790" s="13">
        <v>44415</v>
      </c>
      <c r="M2790" s="12" t="s">
        <v>327</v>
      </c>
      <c r="N2790" s="12" t="s">
        <v>30</v>
      </c>
      <c r="O2790" s="13"/>
      <c r="P2790" s="12"/>
      <c r="Q2790" s="12"/>
      <c r="R2790" s="12"/>
      <c r="S2790" s="12"/>
    </row>
    <row r="2791" customFormat="1" spans="1:19">
      <c r="A2791" s="5">
        <v>2788</v>
      </c>
      <c r="B2791" s="5" t="s">
        <v>11089</v>
      </c>
      <c r="C2791" s="5"/>
      <c r="D2791" s="5" t="s">
        <v>399</v>
      </c>
      <c r="E2791" s="12" t="s">
        <v>11090</v>
      </c>
      <c r="F2791" s="12" t="s">
        <v>24</v>
      </c>
      <c r="G2791" s="12">
        <v>16</v>
      </c>
      <c r="H2791" s="12" t="s">
        <v>18041</v>
      </c>
      <c r="I2791" s="12" t="s">
        <v>5297</v>
      </c>
      <c r="J2791" s="12">
        <v>13407753626</v>
      </c>
      <c r="K2791" s="12" t="s">
        <v>27</v>
      </c>
      <c r="L2791" s="13">
        <v>44395</v>
      </c>
      <c r="M2791" s="12" t="s">
        <v>98</v>
      </c>
      <c r="N2791" s="12" t="s">
        <v>30</v>
      </c>
      <c r="O2791" s="13">
        <v>44416</v>
      </c>
      <c r="P2791" s="12" t="s">
        <v>98</v>
      </c>
      <c r="Q2791" s="12" t="s">
        <v>30</v>
      </c>
      <c r="R2791" s="12"/>
      <c r="S2791" s="12"/>
    </row>
    <row r="2792" customFormat="1" spans="1:19">
      <c r="A2792" s="5">
        <v>2789</v>
      </c>
      <c r="B2792" s="5" t="s">
        <v>11091</v>
      </c>
      <c r="C2792" s="5"/>
      <c r="D2792" s="5" t="s">
        <v>399</v>
      </c>
      <c r="E2792" s="12" t="s">
        <v>11092</v>
      </c>
      <c r="F2792" s="12" t="s">
        <v>24</v>
      </c>
      <c r="G2792" s="12">
        <v>18</v>
      </c>
      <c r="H2792" s="12" t="s">
        <v>19383</v>
      </c>
      <c r="I2792" s="12" t="s">
        <v>11093</v>
      </c>
      <c r="J2792" s="12">
        <v>15878820511</v>
      </c>
      <c r="K2792" s="12" t="s">
        <v>27</v>
      </c>
      <c r="L2792" s="13">
        <v>44331</v>
      </c>
      <c r="M2792" s="12" t="s">
        <v>2455</v>
      </c>
      <c r="N2792" s="12" t="s">
        <v>27</v>
      </c>
      <c r="O2792" s="13">
        <v>44366</v>
      </c>
      <c r="P2792" s="12"/>
      <c r="Q2792" s="12"/>
      <c r="R2792" s="12"/>
      <c r="S2792" s="12"/>
    </row>
    <row r="2793" customFormat="1" spans="1:19">
      <c r="A2793" s="5">
        <v>2790</v>
      </c>
      <c r="B2793" s="5" t="s">
        <v>11094</v>
      </c>
      <c r="C2793" s="5"/>
      <c r="D2793" s="5" t="s">
        <v>399</v>
      </c>
      <c r="E2793" s="12" t="s">
        <v>11095</v>
      </c>
      <c r="F2793" s="12" t="s">
        <v>24</v>
      </c>
      <c r="G2793" s="12">
        <v>17</v>
      </c>
      <c r="H2793" s="12" t="s">
        <v>4928</v>
      </c>
      <c r="I2793" s="12" t="s">
        <v>11096</v>
      </c>
      <c r="J2793" s="12">
        <v>15099880825</v>
      </c>
      <c r="K2793" s="12" t="s">
        <v>27</v>
      </c>
      <c r="L2793" s="13">
        <v>44394</v>
      </c>
      <c r="M2793" s="12" t="s">
        <v>7444</v>
      </c>
      <c r="N2793" s="12" t="s">
        <v>30</v>
      </c>
      <c r="O2793" s="13"/>
      <c r="P2793" s="12"/>
      <c r="Q2793" s="12"/>
      <c r="R2793" s="12"/>
      <c r="S2793" s="12"/>
    </row>
    <row r="2794" customFormat="1" spans="1:19">
      <c r="A2794" s="5">
        <v>2791</v>
      </c>
      <c r="B2794" s="5" t="s">
        <v>11097</v>
      </c>
      <c r="C2794" s="5"/>
      <c r="D2794" s="5" t="s">
        <v>399</v>
      </c>
      <c r="E2794" s="12" t="s">
        <v>11098</v>
      </c>
      <c r="F2794" s="12" t="s">
        <v>24</v>
      </c>
      <c r="G2794" s="12">
        <v>18</v>
      </c>
      <c r="H2794" s="12" t="s">
        <v>8748</v>
      </c>
      <c r="I2794" s="12" t="s">
        <v>11099</v>
      </c>
      <c r="J2794" s="12">
        <v>18077899874</v>
      </c>
      <c r="K2794" s="12" t="s">
        <v>27</v>
      </c>
      <c r="L2794" s="13">
        <v>44401</v>
      </c>
      <c r="M2794" s="12" t="s">
        <v>2747</v>
      </c>
      <c r="N2794" s="12" t="s">
        <v>30</v>
      </c>
      <c r="O2794" s="13"/>
      <c r="P2794" s="12"/>
      <c r="Q2794" s="12"/>
      <c r="R2794" s="12"/>
      <c r="S2794" s="12"/>
    </row>
    <row r="2795" customFormat="1" spans="1:19">
      <c r="A2795" s="5">
        <v>2792</v>
      </c>
      <c r="B2795" s="5" t="s">
        <v>11100</v>
      </c>
      <c r="C2795" s="5"/>
      <c r="D2795" s="5" t="s">
        <v>399</v>
      </c>
      <c r="E2795" s="12" t="s">
        <v>11101</v>
      </c>
      <c r="F2795" s="12" t="s">
        <v>143</v>
      </c>
      <c r="G2795" s="12">
        <v>17</v>
      </c>
      <c r="H2795" s="12" t="s">
        <v>11102</v>
      </c>
      <c r="I2795" s="12" t="s">
        <v>11077</v>
      </c>
      <c r="J2795" s="12">
        <v>19977818886</v>
      </c>
      <c r="K2795" s="12" t="s">
        <v>27</v>
      </c>
      <c r="L2795" s="13">
        <v>44397</v>
      </c>
      <c r="M2795" s="12" t="s">
        <v>1273</v>
      </c>
      <c r="N2795" s="12" t="s">
        <v>30</v>
      </c>
      <c r="O2795" s="13"/>
      <c r="P2795" s="12"/>
      <c r="Q2795" s="12"/>
      <c r="R2795" s="12"/>
      <c r="S2795" s="12"/>
    </row>
    <row r="2796" customFormat="1" spans="1:19">
      <c r="A2796" s="5">
        <v>2793</v>
      </c>
      <c r="B2796" s="5" t="s">
        <v>11103</v>
      </c>
      <c r="C2796" s="5"/>
      <c r="D2796" s="5" t="s">
        <v>399</v>
      </c>
      <c r="E2796" s="12" t="s">
        <v>11104</v>
      </c>
      <c r="F2796" s="12" t="s">
        <v>143</v>
      </c>
      <c r="G2796" s="12">
        <v>16</v>
      </c>
      <c r="H2796" s="12" t="s">
        <v>2326</v>
      </c>
      <c r="I2796" s="12" t="s">
        <v>11105</v>
      </c>
      <c r="J2796" s="12">
        <v>15112273426</v>
      </c>
      <c r="K2796" s="12" t="s">
        <v>27</v>
      </c>
      <c r="L2796" s="13">
        <v>44394</v>
      </c>
      <c r="M2796" s="12" t="s">
        <v>1347</v>
      </c>
      <c r="N2796" s="12" t="s">
        <v>27</v>
      </c>
      <c r="O2796" s="13">
        <v>44415</v>
      </c>
      <c r="P2796" s="12" t="s">
        <v>1347</v>
      </c>
      <c r="Q2796" s="12" t="s">
        <v>30</v>
      </c>
      <c r="R2796" s="12"/>
      <c r="S2796" s="12"/>
    </row>
    <row r="2797" customFormat="1" spans="1:19">
      <c r="A2797" s="5">
        <v>2794</v>
      </c>
      <c r="B2797" s="5" t="s">
        <v>11106</v>
      </c>
      <c r="C2797" s="5"/>
      <c r="D2797" s="5" t="s">
        <v>399</v>
      </c>
      <c r="E2797" s="12" t="s">
        <v>11107</v>
      </c>
      <c r="F2797" s="12" t="s">
        <v>143</v>
      </c>
      <c r="G2797" s="12">
        <v>17</v>
      </c>
      <c r="H2797" s="12" t="s">
        <v>1932</v>
      </c>
      <c r="I2797" s="12" t="s">
        <v>11108</v>
      </c>
      <c r="J2797" s="12">
        <v>13431516779</v>
      </c>
      <c r="K2797" s="12" t="s">
        <v>27</v>
      </c>
      <c r="L2797" s="13">
        <v>44395</v>
      </c>
      <c r="M2797" s="12" t="s">
        <v>5912</v>
      </c>
      <c r="N2797" s="12" t="s">
        <v>27</v>
      </c>
      <c r="O2797" s="13">
        <v>44416</v>
      </c>
      <c r="P2797" s="12" t="s">
        <v>5912</v>
      </c>
      <c r="Q2797" s="12" t="s">
        <v>30</v>
      </c>
      <c r="R2797" s="12"/>
      <c r="S2797" s="12"/>
    </row>
    <row r="2798" customFormat="1" spans="1:19">
      <c r="A2798" s="5">
        <v>2795</v>
      </c>
      <c r="B2798" s="5" t="s">
        <v>11109</v>
      </c>
      <c r="C2798" s="5"/>
      <c r="D2798" s="5" t="s">
        <v>399</v>
      </c>
      <c r="E2798" s="12" t="s">
        <v>11110</v>
      </c>
      <c r="F2798" s="12" t="s">
        <v>143</v>
      </c>
      <c r="G2798" s="12">
        <v>19</v>
      </c>
      <c r="H2798" s="12" t="s">
        <v>571</v>
      </c>
      <c r="I2798" s="12" t="s">
        <v>11111</v>
      </c>
      <c r="J2798" s="12">
        <v>18378889212</v>
      </c>
      <c r="K2798" s="12" t="s">
        <v>27</v>
      </c>
      <c r="L2798" s="13">
        <v>44331</v>
      </c>
      <c r="M2798" s="12" t="s">
        <v>2455</v>
      </c>
      <c r="N2798" s="12" t="s">
        <v>27</v>
      </c>
      <c r="O2798" s="13">
        <v>44366</v>
      </c>
      <c r="P2798" s="12"/>
      <c r="Q2798" s="12"/>
      <c r="R2798" s="12"/>
      <c r="S2798" s="12"/>
    </row>
    <row r="2799" customFormat="1" spans="1:19">
      <c r="A2799" s="5">
        <v>2796</v>
      </c>
      <c r="B2799" s="5" t="s">
        <v>11112</v>
      </c>
      <c r="C2799" s="5"/>
      <c r="D2799" s="5" t="s">
        <v>399</v>
      </c>
      <c r="E2799" s="12" t="s">
        <v>11113</v>
      </c>
      <c r="F2799" s="12" t="s">
        <v>143</v>
      </c>
      <c r="G2799" s="12">
        <v>16</v>
      </c>
      <c r="H2799" s="12" t="s">
        <v>2907</v>
      </c>
      <c r="I2799" s="12" t="s">
        <v>11114</v>
      </c>
      <c r="J2799" s="12">
        <v>18776874595</v>
      </c>
      <c r="K2799" s="12" t="s">
        <v>27</v>
      </c>
      <c r="L2799" s="13">
        <v>44395</v>
      </c>
      <c r="M2799" s="12" t="s">
        <v>2747</v>
      </c>
      <c r="N2799" s="12" t="s">
        <v>27</v>
      </c>
      <c r="O2799" s="13">
        <v>44416</v>
      </c>
      <c r="P2799" s="12" t="s">
        <v>2747</v>
      </c>
      <c r="Q2799" s="12" t="s">
        <v>30</v>
      </c>
      <c r="R2799" s="12"/>
      <c r="S2799" s="12"/>
    </row>
    <row r="2800" customFormat="1" spans="1:19">
      <c r="A2800" s="5">
        <v>2797</v>
      </c>
      <c r="B2800" s="5" t="s">
        <v>11115</v>
      </c>
      <c r="C2800" s="5"/>
      <c r="D2800" s="5" t="s">
        <v>399</v>
      </c>
      <c r="E2800" s="5" t="s">
        <v>11116</v>
      </c>
      <c r="F2800" s="5" t="s">
        <v>143</v>
      </c>
      <c r="G2800" s="5">
        <v>17</v>
      </c>
      <c r="H2800" s="5" t="s">
        <v>6413</v>
      </c>
      <c r="I2800" s="5" t="s">
        <v>11117</v>
      </c>
      <c r="J2800" s="5" t="s">
        <v>11118</v>
      </c>
      <c r="K2800" s="5" t="s">
        <v>27</v>
      </c>
      <c r="L2800" s="10">
        <v>44396</v>
      </c>
      <c r="M2800" s="5" t="s">
        <v>68</v>
      </c>
      <c r="N2800" s="5" t="s">
        <v>30</v>
      </c>
      <c r="O2800" s="10"/>
      <c r="P2800" s="5"/>
      <c r="Q2800" s="5"/>
      <c r="R2800" s="5"/>
      <c r="S2800" s="5"/>
    </row>
    <row r="2801" customFormat="1" spans="1:19">
      <c r="A2801" s="5">
        <v>2798</v>
      </c>
      <c r="B2801" s="5" t="s">
        <v>11119</v>
      </c>
      <c r="C2801" s="5"/>
      <c r="D2801" s="5" t="s">
        <v>399</v>
      </c>
      <c r="E2801" s="5" t="s">
        <v>11120</v>
      </c>
      <c r="F2801" s="5" t="s">
        <v>143</v>
      </c>
      <c r="G2801" s="5">
        <v>18</v>
      </c>
      <c r="H2801" s="5" t="s">
        <v>17698</v>
      </c>
      <c r="I2801" s="5" t="s">
        <v>11121</v>
      </c>
      <c r="J2801" s="5">
        <v>17776588412</v>
      </c>
      <c r="K2801" s="5" t="s">
        <v>27</v>
      </c>
      <c r="L2801" s="10">
        <v>44331</v>
      </c>
      <c r="M2801" s="5" t="s">
        <v>2455</v>
      </c>
      <c r="N2801" s="5" t="s">
        <v>27</v>
      </c>
      <c r="O2801" s="10">
        <v>44366</v>
      </c>
      <c r="P2801" s="5" t="s">
        <v>2455</v>
      </c>
      <c r="Q2801" s="5"/>
      <c r="R2801" s="5"/>
      <c r="S2801" s="5"/>
    </row>
    <row r="2802" customFormat="1" spans="1:19">
      <c r="A2802" s="5">
        <v>2799</v>
      </c>
      <c r="B2802" s="5" t="s">
        <v>11122</v>
      </c>
      <c r="C2802" s="5"/>
      <c r="D2802" s="5" t="s">
        <v>399</v>
      </c>
      <c r="E2802" s="5" t="s">
        <v>11123</v>
      </c>
      <c r="F2802" s="5" t="s">
        <v>143</v>
      </c>
      <c r="G2802" s="5">
        <v>16</v>
      </c>
      <c r="H2802" s="5" t="s">
        <v>18042</v>
      </c>
      <c r="I2802" s="5" t="s">
        <v>11125</v>
      </c>
      <c r="J2802" s="5">
        <v>13481868662</v>
      </c>
      <c r="K2802" s="5" t="s">
        <v>27</v>
      </c>
      <c r="L2802" s="10">
        <v>44396</v>
      </c>
      <c r="M2802" s="5" t="s">
        <v>4894</v>
      </c>
      <c r="N2802" s="5" t="s">
        <v>30</v>
      </c>
      <c r="O2802" s="10"/>
      <c r="P2802" s="5"/>
      <c r="Q2802" s="5"/>
      <c r="R2802" s="5"/>
      <c r="S2802" s="5"/>
    </row>
    <row r="2803" customFormat="1" spans="1:19">
      <c r="A2803" s="5">
        <v>2800</v>
      </c>
      <c r="B2803" s="5" t="s">
        <v>11126</v>
      </c>
      <c r="C2803" s="5"/>
      <c r="D2803" s="5" t="s">
        <v>399</v>
      </c>
      <c r="E2803" s="5" t="s">
        <v>11127</v>
      </c>
      <c r="F2803" s="5" t="s">
        <v>143</v>
      </c>
      <c r="G2803" s="5">
        <v>17</v>
      </c>
      <c r="H2803" s="5" t="s">
        <v>18043</v>
      </c>
      <c r="I2803" s="5" t="s">
        <v>11129</v>
      </c>
      <c r="J2803" s="5">
        <v>15177386104</v>
      </c>
      <c r="K2803" s="5" t="s">
        <v>27</v>
      </c>
      <c r="L2803" s="10">
        <v>44396</v>
      </c>
      <c r="M2803" s="5" t="s">
        <v>4894</v>
      </c>
      <c r="N2803" s="5" t="s">
        <v>30</v>
      </c>
      <c r="O2803" s="10"/>
      <c r="P2803" s="5"/>
      <c r="Q2803" s="5"/>
      <c r="R2803" s="5"/>
      <c r="S2803" s="5"/>
    </row>
    <row r="2804" customFormat="1" spans="1:19">
      <c r="A2804" s="5">
        <v>2801</v>
      </c>
      <c r="B2804" s="5" t="s">
        <v>11130</v>
      </c>
      <c r="C2804" s="5"/>
      <c r="D2804" s="5" t="s">
        <v>399</v>
      </c>
      <c r="E2804" s="5" t="s">
        <v>11131</v>
      </c>
      <c r="F2804" s="5" t="s">
        <v>143</v>
      </c>
      <c r="G2804" s="5">
        <v>18</v>
      </c>
      <c r="H2804" s="5" t="s">
        <v>19384</v>
      </c>
      <c r="I2804" s="5" t="s">
        <v>11133</v>
      </c>
      <c r="J2804" s="5">
        <v>13977876471</v>
      </c>
      <c r="K2804" s="5" t="s">
        <v>27</v>
      </c>
      <c r="L2804" s="10">
        <v>44331</v>
      </c>
      <c r="M2804" s="5" t="s">
        <v>28</v>
      </c>
      <c r="N2804" s="5" t="s">
        <v>27</v>
      </c>
      <c r="O2804" s="10">
        <v>44366</v>
      </c>
      <c r="P2804" s="5" t="s">
        <v>28</v>
      </c>
      <c r="Q2804" s="5"/>
      <c r="R2804" s="5"/>
      <c r="S2804" s="5"/>
    </row>
    <row r="2805" customFormat="1" spans="1:19">
      <c r="A2805" s="5">
        <v>2802</v>
      </c>
      <c r="B2805" s="5" t="s">
        <v>11134</v>
      </c>
      <c r="C2805" s="5"/>
      <c r="D2805" s="5" t="s">
        <v>399</v>
      </c>
      <c r="E2805" s="5" t="s">
        <v>11135</v>
      </c>
      <c r="F2805" s="5" t="s">
        <v>24</v>
      </c>
      <c r="G2805" s="5">
        <v>18</v>
      </c>
      <c r="H2805" s="5" t="s">
        <v>10002</v>
      </c>
      <c r="I2805" s="5" t="s">
        <v>10876</v>
      </c>
      <c r="J2805" s="5">
        <v>18407780987</v>
      </c>
      <c r="K2805" s="5" t="s">
        <v>27</v>
      </c>
      <c r="L2805" s="10">
        <v>44331</v>
      </c>
      <c r="M2805" s="5" t="s">
        <v>28</v>
      </c>
      <c r="N2805" s="5" t="s">
        <v>27</v>
      </c>
      <c r="O2805" s="10">
        <v>44366</v>
      </c>
      <c r="P2805" s="5" t="s">
        <v>28</v>
      </c>
      <c r="Q2805" s="5"/>
      <c r="R2805" s="5"/>
      <c r="S2805" s="5"/>
    </row>
    <row r="2806" customFormat="1" spans="1:19">
      <c r="A2806" s="5">
        <v>2803</v>
      </c>
      <c r="B2806" s="5" t="s">
        <v>11136</v>
      </c>
      <c r="C2806" s="5"/>
      <c r="D2806" s="5" t="s">
        <v>399</v>
      </c>
      <c r="E2806" s="5" t="s">
        <v>11137</v>
      </c>
      <c r="F2806" s="5" t="s">
        <v>24</v>
      </c>
      <c r="G2806" s="5">
        <v>16</v>
      </c>
      <c r="H2806" s="5" t="s">
        <v>6526</v>
      </c>
      <c r="I2806" s="5" t="s">
        <v>11138</v>
      </c>
      <c r="J2806" s="5">
        <v>13679775891</v>
      </c>
      <c r="K2806" s="5" t="s">
        <v>27</v>
      </c>
      <c r="L2806" s="10">
        <v>44393</v>
      </c>
      <c r="M2806" s="5" t="s">
        <v>11139</v>
      </c>
      <c r="N2806" s="5" t="s">
        <v>30</v>
      </c>
      <c r="O2806" s="10"/>
      <c r="P2806" s="5"/>
      <c r="Q2806" s="5"/>
      <c r="R2806" s="5"/>
      <c r="S2806" s="5"/>
    </row>
    <row r="2807" customFormat="1" spans="1:19">
      <c r="A2807" s="5">
        <v>2804</v>
      </c>
      <c r="B2807" s="5" t="s">
        <v>11140</v>
      </c>
      <c r="C2807" s="5"/>
      <c r="D2807" s="5" t="s">
        <v>399</v>
      </c>
      <c r="E2807" s="5" t="s">
        <v>11141</v>
      </c>
      <c r="F2807" s="5" t="s">
        <v>143</v>
      </c>
      <c r="G2807" s="5">
        <v>17</v>
      </c>
      <c r="H2807" s="5" t="s">
        <v>11142</v>
      </c>
      <c r="I2807" s="5" t="s">
        <v>11143</v>
      </c>
      <c r="J2807" s="5">
        <v>18278866730</v>
      </c>
      <c r="K2807" s="5" t="s">
        <v>27</v>
      </c>
      <c r="L2807" s="10">
        <v>44427</v>
      </c>
      <c r="M2807" s="5" t="s">
        <v>2172</v>
      </c>
      <c r="N2807" s="5" t="s">
        <v>30</v>
      </c>
      <c r="O2807" s="10"/>
      <c r="P2807" s="5"/>
      <c r="Q2807" s="5"/>
      <c r="R2807" s="5"/>
      <c r="S2807" s="5"/>
    </row>
    <row r="2808" customFormat="1" spans="1:19">
      <c r="A2808" s="5">
        <v>2805</v>
      </c>
      <c r="B2808" s="5" t="s">
        <v>11144</v>
      </c>
      <c r="C2808" s="5"/>
      <c r="D2808" s="5" t="s">
        <v>399</v>
      </c>
      <c r="E2808" s="5" t="s">
        <v>3459</v>
      </c>
      <c r="F2808" s="5" t="s">
        <v>143</v>
      </c>
      <c r="G2808" s="5">
        <v>18</v>
      </c>
      <c r="H2808" s="5" t="s">
        <v>19385</v>
      </c>
      <c r="I2808" s="5" t="s">
        <v>11145</v>
      </c>
      <c r="J2808" s="5">
        <v>18174936818</v>
      </c>
      <c r="K2808" s="5" t="s">
        <v>27</v>
      </c>
      <c r="L2808" s="10">
        <v>44391</v>
      </c>
      <c r="M2808" s="5" t="s">
        <v>2172</v>
      </c>
      <c r="N2808" s="5" t="s">
        <v>30</v>
      </c>
      <c r="O2808" s="10"/>
      <c r="P2808" s="5"/>
      <c r="Q2808" s="5"/>
      <c r="R2808" s="5"/>
      <c r="S2808" s="5"/>
    </row>
    <row r="2809" customFormat="1" spans="1:19">
      <c r="A2809" s="5">
        <v>2806</v>
      </c>
      <c r="B2809" s="5" t="s">
        <v>11146</v>
      </c>
      <c r="C2809" s="5"/>
      <c r="D2809" s="5" t="s">
        <v>399</v>
      </c>
      <c r="E2809" s="5" t="s">
        <v>11147</v>
      </c>
      <c r="F2809" s="5" t="s">
        <v>143</v>
      </c>
      <c r="G2809" s="5">
        <v>18</v>
      </c>
      <c r="H2809" s="5" t="s">
        <v>19386</v>
      </c>
      <c r="I2809" s="5" t="s">
        <v>11149</v>
      </c>
      <c r="J2809" s="5">
        <v>15878821596</v>
      </c>
      <c r="K2809" s="5" t="s">
        <v>27</v>
      </c>
      <c r="L2809" s="10">
        <v>44331</v>
      </c>
      <c r="M2809" s="5" t="s">
        <v>28</v>
      </c>
      <c r="N2809" s="5" t="s">
        <v>27</v>
      </c>
      <c r="O2809" s="10">
        <v>44366</v>
      </c>
      <c r="P2809" s="5"/>
      <c r="Q2809" s="5"/>
      <c r="R2809" s="5"/>
      <c r="S2809" s="5"/>
    </row>
    <row r="2810" customFormat="1" spans="1:19">
      <c r="A2810" s="5">
        <v>2807</v>
      </c>
      <c r="B2810" s="5" t="s">
        <v>11150</v>
      </c>
      <c r="C2810" s="5"/>
      <c r="D2810" s="5" t="s">
        <v>399</v>
      </c>
      <c r="E2810" s="5" t="s">
        <v>11151</v>
      </c>
      <c r="F2810" s="5" t="s">
        <v>143</v>
      </c>
      <c r="G2810" s="5">
        <v>15</v>
      </c>
      <c r="H2810" s="5" t="s">
        <v>10587</v>
      </c>
      <c r="I2810" s="5" t="s">
        <v>11152</v>
      </c>
      <c r="J2810" s="5">
        <v>15207715886</v>
      </c>
      <c r="K2810" s="5" t="s">
        <v>27</v>
      </c>
      <c r="L2810" s="10">
        <v>44389</v>
      </c>
      <c r="M2810" s="5" t="s">
        <v>11153</v>
      </c>
      <c r="N2810" s="5" t="s">
        <v>30</v>
      </c>
      <c r="O2810" s="10"/>
      <c r="P2810" s="5"/>
      <c r="Q2810" s="5" t="s">
        <v>30</v>
      </c>
      <c r="R2810" s="5"/>
      <c r="S2810" s="5"/>
    </row>
    <row r="2811" customFormat="1" spans="1:19">
      <c r="A2811" s="5">
        <v>2808</v>
      </c>
      <c r="B2811" s="5" t="s">
        <v>11154</v>
      </c>
      <c r="C2811" s="5"/>
      <c r="D2811" s="5" t="s">
        <v>399</v>
      </c>
      <c r="E2811" s="5" t="s">
        <v>11155</v>
      </c>
      <c r="F2811" s="5" t="s">
        <v>143</v>
      </c>
      <c r="G2811" s="5">
        <v>17</v>
      </c>
      <c r="H2811" s="5" t="s">
        <v>11156</v>
      </c>
      <c r="I2811" s="5" t="s">
        <v>11157</v>
      </c>
      <c r="J2811" s="5">
        <v>15078575618</v>
      </c>
      <c r="K2811" s="5" t="s">
        <v>27</v>
      </c>
      <c r="L2811" s="10">
        <v>44395</v>
      </c>
      <c r="M2811" s="5" t="s">
        <v>1352</v>
      </c>
      <c r="N2811" s="5" t="s">
        <v>27</v>
      </c>
      <c r="O2811" s="10">
        <v>44416</v>
      </c>
      <c r="P2811" s="5" t="s">
        <v>1352</v>
      </c>
      <c r="Q2811" s="5" t="s">
        <v>30</v>
      </c>
      <c r="R2811" s="5"/>
      <c r="S2811" s="5"/>
    </row>
    <row r="2812" customFormat="1" spans="1:19">
      <c r="A2812" s="5">
        <v>2809</v>
      </c>
      <c r="B2812" s="5" t="s">
        <v>11158</v>
      </c>
      <c r="C2812" s="5"/>
      <c r="D2812" s="5" t="s">
        <v>399</v>
      </c>
      <c r="E2812" s="5" t="s">
        <v>11159</v>
      </c>
      <c r="F2812" s="5" t="s">
        <v>143</v>
      </c>
      <c r="G2812" s="5">
        <v>17</v>
      </c>
      <c r="H2812" s="5" t="s">
        <v>2437</v>
      </c>
      <c r="I2812" s="5" t="s">
        <v>11160</v>
      </c>
      <c r="J2812" s="5">
        <v>15177385733</v>
      </c>
      <c r="K2812" s="5" t="s">
        <v>27</v>
      </c>
      <c r="L2812" s="10">
        <v>44396</v>
      </c>
      <c r="M2812" s="5" t="s">
        <v>68</v>
      </c>
      <c r="N2812" s="5" t="s">
        <v>30</v>
      </c>
      <c r="O2812" s="10"/>
      <c r="P2812" s="5"/>
      <c r="Q2812" s="5"/>
      <c r="R2812" s="5"/>
      <c r="S2812" s="5"/>
    </row>
    <row r="2813" customFormat="1" spans="1:19">
      <c r="A2813" s="5">
        <v>2810</v>
      </c>
      <c r="B2813" s="5" t="s">
        <v>11161</v>
      </c>
      <c r="C2813" s="5"/>
      <c r="D2813" s="5" t="s">
        <v>399</v>
      </c>
      <c r="E2813" s="5" t="s">
        <v>11162</v>
      </c>
      <c r="F2813" s="5" t="s">
        <v>143</v>
      </c>
      <c r="G2813" s="5">
        <v>20</v>
      </c>
      <c r="H2813" s="5" t="s">
        <v>2175</v>
      </c>
      <c r="I2813" s="5" t="s">
        <v>11163</v>
      </c>
      <c r="J2813" s="5">
        <v>17807833191</v>
      </c>
      <c r="K2813" s="5" t="s">
        <v>27</v>
      </c>
      <c r="L2813" s="10">
        <v>44331</v>
      </c>
      <c r="M2813" s="5" t="s">
        <v>28</v>
      </c>
      <c r="N2813" s="5" t="s">
        <v>27</v>
      </c>
      <c r="O2813" s="10">
        <v>44366</v>
      </c>
      <c r="P2813" s="5"/>
      <c r="Q2813" s="5"/>
      <c r="R2813" s="5"/>
      <c r="S2813" s="5"/>
    </row>
    <row r="2814" customFormat="1" spans="1:19">
      <c r="A2814" s="5">
        <v>2811</v>
      </c>
      <c r="B2814" s="5" t="s">
        <v>11164</v>
      </c>
      <c r="C2814" s="5"/>
      <c r="D2814" s="5" t="s">
        <v>399</v>
      </c>
      <c r="E2814" s="5" t="s">
        <v>11165</v>
      </c>
      <c r="F2814" s="5" t="s">
        <v>143</v>
      </c>
      <c r="G2814" s="5">
        <v>19</v>
      </c>
      <c r="H2814" s="5" t="s">
        <v>914</v>
      </c>
      <c r="I2814" s="5" t="s">
        <v>1571</v>
      </c>
      <c r="J2814" s="5">
        <v>19107884316</v>
      </c>
      <c r="K2814" s="5" t="s">
        <v>27</v>
      </c>
      <c r="L2814" s="10">
        <v>44331</v>
      </c>
      <c r="M2814" s="5" t="s">
        <v>28</v>
      </c>
      <c r="N2814" s="5" t="s">
        <v>27</v>
      </c>
      <c r="O2814" s="10">
        <v>44385</v>
      </c>
      <c r="P2814" s="5" t="s">
        <v>28</v>
      </c>
      <c r="Q2814" s="5"/>
      <c r="R2814" s="5"/>
      <c r="S2814" s="5"/>
    </row>
    <row r="2815" customFormat="1" spans="1:19">
      <c r="A2815" s="5">
        <v>2812</v>
      </c>
      <c r="B2815" s="5" t="s">
        <v>11166</v>
      </c>
      <c r="C2815" s="5"/>
      <c r="D2815" s="5" t="s">
        <v>399</v>
      </c>
      <c r="E2815" s="5" t="s">
        <v>11167</v>
      </c>
      <c r="F2815" s="5" t="s">
        <v>143</v>
      </c>
      <c r="G2815" s="5">
        <v>19</v>
      </c>
      <c r="H2815" s="5" t="s">
        <v>18563</v>
      </c>
      <c r="I2815" s="5" t="s">
        <v>11168</v>
      </c>
      <c r="J2815" s="5">
        <v>19177880784</v>
      </c>
      <c r="K2815" s="5" t="s">
        <v>27</v>
      </c>
      <c r="L2815" s="10">
        <v>44331</v>
      </c>
      <c r="M2815" s="5" t="s">
        <v>28</v>
      </c>
      <c r="N2815" s="5" t="s">
        <v>27</v>
      </c>
      <c r="O2815" s="10">
        <v>44366</v>
      </c>
      <c r="P2815" s="5"/>
      <c r="Q2815" s="5"/>
      <c r="R2815" s="5"/>
      <c r="S2815" s="5"/>
    </row>
    <row r="2816" customFormat="1" spans="1:19">
      <c r="A2816" s="5">
        <v>2813</v>
      </c>
      <c r="B2816" s="5" t="s">
        <v>11169</v>
      </c>
      <c r="C2816" s="5"/>
      <c r="D2816" s="5" t="s">
        <v>399</v>
      </c>
      <c r="E2816" s="5" t="s">
        <v>11170</v>
      </c>
      <c r="F2816" s="5" t="s">
        <v>143</v>
      </c>
      <c r="G2816" s="5">
        <v>18</v>
      </c>
      <c r="H2816" s="5" t="s">
        <v>7002</v>
      </c>
      <c r="I2816" s="5" t="s">
        <v>11171</v>
      </c>
      <c r="J2816" s="5">
        <v>17888674127</v>
      </c>
      <c r="K2816" s="5" t="s">
        <v>27</v>
      </c>
      <c r="L2816" s="10">
        <v>44391</v>
      </c>
      <c r="M2816" s="5" t="s">
        <v>28</v>
      </c>
      <c r="N2816" s="5" t="s">
        <v>27</v>
      </c>
      <c r="O2816" s="10">
        <v>44411</v>
      </c>
      <c r="P2816" s="5"/>
      <c r="Q2816" s="5"/>
      <c r="R2816" s="5"/>
      <c r="S2816" s="5"/>
    </row>
    <row r="2817" customFormat="1" spans="1:19">
      <c r="A2817" s="5">
        <v>2814</v>
      </c>
      <c r="B2817" s="5" t="s">
        <v>11172</v>
      </c>
      <c r="C2817" s="5"/>
      <c r="D2817" s="5" t="s">
        <v>399</v>
      </c>
      <c r="E2817" s="5" t="s">
        <v>11173</v>
      </c>
      <c r="F2817" s="5" t="s">
        <v>24</v>
      </c>
      <c r="G2817" s="5">
        <v>17</v>
      </c>
      <c r="H2817" s="5" t="s">
        <v>2681</v>
      </c>
      <c r="I2817" s="5" t="s">
        <v>11174</v>
      </c>
      <c r="J2817" s="5">
        <v>18378896796</v>
      </c>
      <c r="K2817" s="5" t="s">
        <v>27</v>
      </c>
      <c r="L2817" s="10">
        <v>44396</v>
      </c>
      <c r="M2817" s="5" t="s">
        <v>185</v>
      </c>
      <c r="N2817" s="5" t="s">
        <v>30</v>
      </c>
      <c r="O2817" s="10"/>
      <c r="P2817" s="5"/>
      <c r="Q2817" s="5"/>
      <c r="R2817" s="5"/>
      <c r="S2817" s="5"/>
    </row>
    <row r="2818" customFormat="1" spans="1:19">
      <c r="A2818" s="5">
        <v>2815</v>
      </c>
      <c r="B2818" s="5" t="s">
        <v>11175</v>
      </c>
      <c r="C2818" s="5"/>
      <c r="D2818" s="5" t="s">
        <v>399</v>
      </c>
      <c r="E2818" s="5" t="s">
        <v>11176</v>
      </c>
      <c r="F2818" s="5" t="s">
        <v>24</v>
      </c>
      <c r="G2818" s="5">
        <v>18</v>
      </c>
      <c r="H2818" s="5" t="s">
        <v>11177</v>
      </c>
      <c r="I2818" s="5" t="s">
        <v>11178</v>
      </c>
      <c r="J2818" s="5">
        <v>18176206506</v>
      </c>
      <c r="K2818" s="5" t="s">
        <v>27</v>
      </c>
      <c r="L2818" s="10">
        <v>44395</v>
      </c>
      <c r="M2818" s="5" t="s">
        <v>28</v>
      </c>
      <c r="N2818" s="5" t="s">
        <v>30</v>
      </c>
      <c r="O2818" s="10"/>
      <c r="P2818" s="5"/>
      <c r="Q2818" s="5"/>
      <c r="R2818" s="5"/>
      <c r="S2818" s="5"/>
    </row>
    <row r="2819" customFormat="1" spans="1:19">
      <c r="A2819" s="5">
        <v>2816</v>
      </c>
      <c r="B2819" s="5" t="s">
        <v>11179</v>
      </c>
      <c r="C2819" s="5"/>
      <c r="D2819" s="5" t="s">
        <v>399</v>
      </c>
      <c r="E2819" s="5" t="s">
        <v>11180</v>
      </c>
      <c r="F2819" s="5" t="s">
        <v>24</v>
      </c>
      <c r="G2819" s="5">
        <v>16</v>
      </c>
      <c r="H2819" s="5" t="s">
        <v>18044</v>
      </c>
      <c r="I2819" s="5" t="s">
        <v>11182</v>
      </c>
      <c r="J2819" s="5">
        <v>15977847055</v>
      </c>
      <c r="K2819" s="5" t="s">
        <v>27</v>
      </c>
      <c r="L2819" s="10">
        <v>44399</v>
      </c>
      <c r="M2819" s="5" t="s">
        <v>10175</v>
      </c>
      <c r="N2819" s="5" t="s">
        <v>30</v>
      </c>
      <c r="O2819" s="10"/>
      <c r="P2819" s="5"/>
      <c r="Q2819" s="5"/>
      <c r="R2819" s="5"/>
      <c r="S2819" s="5"/>
    </row>
    <row r="2820" customFormat="1" spans="1:19">
      <c r="A2820" s="5">
        <v>2817</v>
      </c>
      <c r="B2820" s="5" t="s">
        <v>11183</v>
      </c>
      <c r="C2820" s="5"/>
      <c r="D2820" s="5" t="s">
        <v>399</v>
      </c>
      <c r="E2820" s="5" t="s">
        <v>11184</v>
      </c>
      <c r="F2820" s="5" t="s">
        <v>24</v>
      </c>
      <c r="G2820" s="5">
        <v>17</v>
      </c>
      <c r="H2820" s="5" t="s">
        <v>4200</v>
      </c>
      <c r="I2820" s="5" t="s">
        <v>7355</v>
      </c>
      <c r="J2820" s="5">
        <v>13577853856</v>
      </c>
      <c r="K2820" s="5" t="s">
        <v>27</v>
      </c>
      <c r="L2820" s="10">
        <v>44394</v>
      </c>
      <c r="M2820" s="5" t="s">
        <v>28</v>
      </c>
      <c r="N2820" s="5" t="s">
        <v>30</v>
      </c>
      <c r="O2820" s="10"/>
      <c r="P2820" s="5"/>
      <c r="Q2820" s="5"/>
      <c r="R2820" s="5"/>
      <c r="S2820" s="5"/>
    </row>
    <row r="2821" customFormat="1" spans="1:19">
      <c r="A2821" s="5">
        <v>2818</v>
      </c>
      <c r="B2821" s="5" t="s">
        <v>11185</v>
      </c>
      <c r="C2821" s="5"/>
      <c r="D2821" s="5" t="s">
        <v>399</v>
      </c>
      <c r="E2821" s="5" t="s">
        <v>11186</v>
      </c>
      <c r="F2821" s="5" t="s">
        <v>24</v>
      </c>
      <c r="G2821" s="5">
        <v>17</v>
      </c>
      <c r="H2821" s="5" t="s">
        <v>18045</v>
      </c>
      <c r="I2821" s="5" t="s">
        <v>11188</v>
      </c>
      <c r="J2821" s="5">
        <v>13907884682</v>
      </c>
      <c r="K2821" s="5" t="s">
        <v>27</v>
      </c>
      <c r="L2821" s="10">
        <v>44396</v>
      </c>
      <c r="M2821" s="5" t="s">
        <v>28</v>
      </c>
      <c r="N2821" s="5" t="s">
        <v>30</v>
      </c>
      <c r="O2821" s="10"/>
      <c r="P2821" s="5"/>
      <c r="Q2821" s="5"/>
      <c r="R2821" s="5"/>
      <c r="S2821" s="5"/>
    </row>
    <row r="2822" customFormat="1" spans="1:19">
      <c r="A2822" s="5">
        <v>2819</v>
      </c>
      <c r="B2822" s="5" t="s">
        <v>11189</v>
      </c>
      <c r="C2822" s="5"/>
      <c r="D2822" s="5" t="s">
        <v>399</v>
      </c>
      <c r="E2822" s="5" t="s">
        <v>11190</v>
      </c>
      <c r="F2822" s="5" t="s">
        <v>24</v>
      </c>
      <c r="G2822" s="5">
        <v>17</v>
      </c>
      <c r="H2822" s="5" t="s">
        <v>18020</v>
      </c>
      <c r="I2822" s="5" t="s">
        <v>11191</v>
      </c>
      <c r="J2822" s="5">
        <v>18707781254</v>
      </c>
      <c r="K2822" s="5" t="s">
        <v>27</v>
      </c>
      <c r="L2822" s="10">
        <v>44396</v>
      </c>
      <c r="M2822" s="5" t="s">
        <v>6307</v>
      </c>
      <c r="N2822" s="5" t="s">
        <v>30</v>
      </c>
      <c r="O2822" s="10"/>
      <c r="P2822" s="5"/>
      <c r="Q2822" s="5"/>
      <c r="R2822" s="5"/>
      <c r="S2822" s="5"/>
    </row>
    <row r="2823" customFormat="1" spans="1:19">
      <c r="A2823" s="5">
        <v>2820</v>
      </c>
      <c r="B2823" s="5" t="s">
        <v>11192</v>
      </c>
      <c r="C2823" s="5"/>
      <c r="D2823" s="5" t="s">
        <v>399</v>
      </c>
      <c r="E2823" s="5" t="s">
        <v>11193</v>
      </c>
      <c r="F2823" s="5" t="s">
        <v>24</v>
      </c>
      <c r="G2823" s="5">
        <v>16</v>
      </c>
      <c r="H2823" s="5" t="s">
        <v>18046</v>
      </c>
      <c r="I2823" s="5" t="s">
        <v>11195</v>
      </c>
      <c r="J2823" s="5">
        <v>18776861434</v>
      </c>
      <c r="K2823" s="5" t="s">
        <v>27</v>
      </c>
      <c r="L2823" s="10"/>
      <c r="M2823" s="5" t="s">
        <v>11196</v>
      </c>
      <c r="N2823" s="5" t="s">
        <v>30</v>
      </c>
      <c r="O2823" s="10"/>
      <c r="P2823" s="5"/>
      <c r="Q2823" s="5"/>
      <c r="R2823" s="5"/>
      <c r="S2823" s="5"/>
    </row>
    <row r="2824" customFormat="1" spans="1:19">
      <c r="A2824" s="5">
        <v>2821</v>
      </c>
      <c r="B2824" s="5" t="s">
        <v>11197</v>
      </c>
      <c r="C2824" s="5"/>
      <c r="D2824" s="5" t="s">
        <v>399</v>
      </c>
      <c r="E2824" s="5" t="s">
        <v>11198</v>
      </c>
      <c r="F2824" s="5" t="s">
        <v>24</v>
      </c>
      <c r="G2824" s="5">
        <v>17</v>
      </c>
      <c r="H2824" s="5" t="s">
        <v>11199</v>
      </c>
      <c r="I2824" s="5" t="s">
        <v>11200</v>
      </c>
      <c r="J2824" s="5">
        <v>13642283820</v>
      </c>
      <c r="K2824" s="5" t="s">
        <v>27</v>
      </c>
      <c r="L2824" s="10">
        <v>44395</v>
      </c>
      <c r="M2824" s="5" t="s">
        <v>28</v>
      </c>
      <c r="N2824" s="5" t="s">
        <v>30</v>
      </c>
      <c r="O2824" s="10"/>
      <c r="P2824" s="5"/>
      <c r="Q2824" s="5"/>
      <c r="R2824" s="5"/>
      <c r="S2824" s="5"/>
    </row>
    <row r="2825" customFormat="1" spans="1:19">
      <c r="A2825" s="5">
        <v>2822</v>
      </c>
      <c r="B2825" s="5" t="s">
        <v>11201</v>
      </c>
      <c r="C2825" s="5"/>
      <c r="D2825" s="5" t="s">
        <v>399</v>
      </c>
      <c r="E2825" s="5" t="s">
        <v>11202</v>
      </c>
      <c r="F2825" s="5" t="s">
        <v>24</v>
      </c>
      <c r="G2825" s="5">
        <v>17</v>
      </c>
      <c r="H2825" s="5" t="s">
        <v>7736</v>
      </c>
      <c r="I2825" s="5" t="s">
        <v>11203</v>
      </c>
      <c r="J2825" s="5">
        <v>15878686147</v>
      </c>
      <c r="K2825" s="5" t="s">
        <v>27</v>
      </c>
      <c r="L2825" s="10">
        <v>44396</v>
      </c>
      <c r="M2825" s="5" t="s">
        <v>68</v>
      </c>
      <c r="N2825" s="5" t="s">
        <v>30</v>
      </c>
      <c r="O2825" s="10"/>
      <c r="P2825" s="5"/>
      <c r="Q2825" s="5"/>
      <c r="R2825" s="5"/>
      <c r="S2825" s="5"/>
    </row>
    <row r="2826" customFormat="1" spans="1:19">
      <c r="A2826" s="5">
        <v>2823</v>
      </c>
      <c r="B2826" s="5" t="s">
        <v>11204</v>
      </c>
      <c r="C2826" s="5"/>
      <c r="D2826" s="5" t="s">
        <v>399</v>
      </c>
      <c r="E2826" s="5" t="s">
        <v>11205</v>
      </c>
      <c r="F2826" s="5" t="s">
        <v>24</v>
      </c>
      <c r="G2826" s="5">
        <v>18</v>
      </c>
      <c r="H2826" s="5" t="s">
        <v>6967</v>
      </c>
      <c r="I2826" s="5" t="s">
        <v>11206</v>
      </c>
      <c r="J2826" s="5">
        <v>19127012249</v>
      </c>
      <c r="K2826" s="5" t="s">
        <v>27</v>
      </c>
      <c r="L2826" s="10"/>
      <c r="M2826" s="5" t="s">
        <v>11196</v>
      </c>
      <c r="N2826" s="5" t="s">
        <v>30</v>
      </c>
      <c r="O2826" s="10"/>
      <c r="P2826" s="5"/>
      <c r="Q2826" s="5"/>
      <c r="R2826" s="5"/>
      <c r="S2826" s="5"/>
    </row>
    <row r="2827" customFormat="1" spans="1:19">
      <c r="A2827" s="5">
        <v>2824</v>
      </c>
      <c r="B2827" s="5" t="s">
        <v>11207</v>
      </c>
      <c r="C2827" s="5"/>
      <c r="D2827" s="5" t="s">
        <v>399</v>
      </c>
      <c r="E2827" s="5" t="s">
        <v>11208</v>
      </c>
      <c r="F2827" s="5" t="s">
        <v>24</v>
      </c>
      <c r="G2827" s="5">
        <v>18</v>
      </c>
      <c r="H2827" s="5" t="s">
        <v>11209</v>
      </c>
      <c r="I2827" s="5" t="s">
        <v>11210</v>
      </c>
      <c r="J2827" s="5">
        <v>18077893932</v>
      </c>
      <c r="K2827" s="5" t="s">
        <v>27</v>
      </c>
      <c r="L2827" s="10">
        <v>44396</v>
      </c>
      <c r="M2827" s="5" t="s">
        <v>3693</v>
      </c>
      <c r="N2827" s="5" t="s">
        <v>27</v>
      </c>
      <c r="O2827" s="10">
        <v>44421</v>
      </c>
      <c r="P2827" s="5" t="s">
        <v>3693</v>
      </c>
      <c r="Q2827" s="5"/>
      <c r="R2827" s="5"/>
      <c r="S2827" s="5"/>
    </row>
    <row r="2828" customFormat="1" spans="1:19">
      <c r="A2828" s="5">
        <v>2825</v>
      </c>
      <c r="B2828" s="5" t="s">
        <v>11211</v>
      </c>
      <c r="C2828" s="5"/>
      <c r="D2828" s="5" t="s">
        <v>399</v>
      </c>
      <c r="E2828" s="5" t="s">
        <v>11212</v>
      </c>
      <c r="F2828" s="5" t="s">
        <v>143</v>
      </c>
      <c r="G2828" s="5">
        <v>16</v>
      </c>
      <c r="H2828" s="5" t="s">
        <v>18047</v>
      </c>
      <c r="I2828" s="5" t="s">
        <v>4283</v>
      </c>
      <c r="J2828" s="5">
        <v>13481865567</v>
      </c>
      <c r="K2828" s="5" t="s">
        <v>27</v>
      </c>
      <c r="L2828" s="10">
        <v>44396</v>
      </c>
      <c r="M2828" s="5" t="s">
        <v>6307</v>
      </c>
      <c r="N2828" s="5" t="s">
        <v>30</v>
      </c>
      <c r="O2828" s="10"/>
      <c r="P2828" s="5"/>
      <c r="Q2828" s="5"/>
      <c r="R2828" s="5"/>
      <c r="S2828" s="5"/>
    </row>
    <row r="2829" customFormat="1" spans="1:19">
      <c r="A2829" s="5">
        <v>2826</v>
      </c>
      <c r="B2829" s="5" t="s">
        <v>11214</v>
      </c>
      <c r="C2829" s="5"/>
      <c r="D2829" s="5" t="s">
        <v>399</v>
      </c>
      <c r="E2829" s="5" t="s">
        <v>11215</v>
      </c>
      <c r="F2829" s="5" t="s">
        <v>143</v>
      </c>
      <c r="G2829" s="5">
        <v>16</v>
      </c>
      <c r="H2829" s="5" t="s">
        <v>7196</v>
      </c>
      <c r="I2829" s="5" t="s">
        <v>11216</v>
      </c>
      <c r="J2829" s="5">
        <v>13407750886</v>
      </c>
      <c r="K2829" s="5" t="s">
        <v>27</v>
      </c>
      <c r="L2829" s="10">
        <v>44425</v>
      </c>
      <c r="M2829" s="5" t="s">
        <v>28</v>
      </c>
      <c r="N2829" s="5" t="s">
        <v>30</v>
      </c>
      <c r="O2829" s="10"/>
      <c r="P2829" s="5"/>
      <c r="Q2829" s="5"/>
      <c r="R2829" s="5"/>
      <c r="S2829" s="5"/>
    </row>
    <row r="2830" customFormat="1" spans="1:19">
      <c r="A2830" s="5">
        <v>2827</v>
      </c>
      <c r="B2830" s="5" t="s">
        <v>11217</v>
      </c>
      <c r="C2830" s="5"/>
      <c r="D2830" s="5" t="s">
        <v>399</v>
      </c>
      <c r="E2830" s="5" t="s">
        <v>11218</v>
      </c>
      <c r="F2830" s="5" t="s">
        <v>143</v>
      </c>
      <c r="G2830" s="5">
        <v>16</v>
      </c>
      <c r="H2830" s="5" t="s">
        <v>18048</v>
      </c>
      <c r="I2830" s="5" t="s">
        <v>11220</v>
      </c>
      <c r="J2830" s="5">
        <v>19994567919</v>
      </c>
      <c r="K2830" s="5" t="s">
        <v>27</v>
      </c>
      <c r="L2830" s="10">
        <v>44395</v>
      </c>
      <c r="M2830" s="5" t="s">
        <v>11221</v>
      </c>
      <c r="N2830" s="5" t="s">
        <v>27</v>
      </c>
      <c r="O2830" s="10">
        <v>44416</v>
      </c>
      <c r="P2830" s="5" t="s">
        <v>139</v>
      </c>
      <c r="Q2830" s="5" t="s">
        <v>30</v>
      </c>
      <c r="R2830" s="5"/>
      <c r="S2830" s="5"/>
    </row>
    <row r="2831" customFormat="1" spans="1:19">
      <c r="A2831" s="5">
        <v>2828</v>
      </c>
      <c r="B2831" s="5" t="s">
        <v>11222</v>
      </c>
      <c r="C2831" s="5"/>
      <c r="D2831" s="5" t="s">
        <v>399</v>
      </c>
      <c r="E2831" s="5" t="s">
        <v>11223</v>
      </c>
      <c r="F2831" s="5" t="s">
        <v>143</v>
      </c>
      <c r="G2831" s="5">
        <v>17</v>
      </c>
      <c r="H2831" s="5" t="s">
        <v>11224</v>
      </c>
      <c r="I2831" s="5" t="s">
        <v>11225</v>
      </c>
      <c r="J2831" s="5">
        <v>15915837034</v>
      </c>
      <c r="K2831" s="5" t="s">
        <v>27</v>
      </c>
      <c r="L2831" s="10">
        <v>44395</v>
      </c>
      <c r="M2831" s="5" t="s">
        <v>2455</v>
      </c>
      <c r="N2831" s="5" t="s">
        <v>30</v>
      </c>
      <c r="O2831" s="10"/>
      <c r="P2831" s="5"/>
      <c r="Q2831" s="5"/>
      <c r="R2831" s="5"/>
      <c r="S2831" s="5"/>
    </row>
    <row r="2832" customFormat="1" spans="1:19">
      <c r="A2832" s="5">
        <v>2829</v>
      </c>
      <c r="B2832" s="5" t="s">
        <v>11226</v>
      </c>
      <c r="C2832" s="5"/>
      <c r="D2832" s="5" t="s">
        <v>399</v>
      </c>
      <c r="E2832" s="5" t="s">
        <v>11227</v>
      </c>
      <c r="F2832" s="5" t="s">
        <v>143</v>
      </c>
      <c r="G2832" s="5">
        <v>17</v>
      </c>
      <c r="H2832" s="5" t="s">
        <v>18049</v>
      </c>
      <c r="I2832" s="5" t="s">
        <v>11228</v>
      </c>
      <c r="J2832" s="5">
        <v>15296878562</v>
      </c>
      <c r="K2832" s="5" t="s">
        <v>27</v>
      </c>
      <c r="L2832" s="10">
        <v>44394</v>
      </c>
      <c r="M2832" s="5" t="s">
        <v>28</v>
      </c>
      <c r="N2832" s="5" t="s">
        <v>30</v>
      </c>
      <c r="O2832" s="10"/>
      <c r="P2832" s="5"/>
      <c r="Q2832" s="5"/>
      <c r="R2832" s="5"/>
      <c r="S2832" s="5"/>
    </row>
    <row r="2833" customFormat="1" spans="1:19">
      <c r="A2833" s="5">
        <v>2830</v>
      </c>
      <c r="B2833" s="5" t="s">
        <v>11229</v>
      </c>
      <c r="C2833" s="5"/>
      <c r="D2833" s="5" t="s">
        <v>399</v>
      </c>
      <c r="E2833" s="5" t="s">
        <v>11230</v>
      </c>
      <c r="F2833" s="5" t="s">
        <v>24</v>
      </c>
      <c r="G2833" s="5">
        <v>18</v>
      </c>
      <c r="H2833" s="5" t="s">
        <v>11231</v>
      </c>
      <c r="I2833" s="5" t="s">
        <v>11232</v>
      </c>
      <c r="J2833" s="5">
        <v>13647811165</v>
      </c>
      <c r="K2833" s="5" t="s">
        <v>27</v>
      </c>
      <c r="L2833" s="10">
        <v>44331</v>
      </c>
      <c r="M2833" s="5" t="s">
        <v>29</v>
      </c>
      <c r="N2833" s="5" t="s">
        <v>27</v>
      </c>
      <c r="O2833" s="10">
        <v>44366</v>
      </c>
      <c r="P2833" s="5"/>
      <c r="Q2833" s="5"/>
      <c r="R2833" s="5"/>
      <c r="S2833" s="5"/>
    </row>
    <row r="2834" customFormat="1" spans="1:19">
      <c r="A2834" s="5">
        <v>2831</v>
      </c>
      <c r="B2834" s="5" t="s">
        <v>11233</v>
      </c>
      <c r="C2834" s="5"/>
      <c r="D2834" s="5" t="s">
        <v>399</v>
      </c>
      <c r="E2834" s="5" t="s">
        <v>11234</v>
      </c>
      <c r="F2834" s="5" t="s">
        <v>24</v>
      </c>
      <c r="G2834" s="5">
        <v>17</v>
      </c>
      <c r="H2834" s="5" t="s">
        <v>1669</v>
      </c>
      <c r="I2834" s="5" t="s">
        <v>11235</v>
      </c>
      <c r="J2834" s="5">
        <v>18275878968</v>
      </c>
      <c r="K2834" s="5" t="s">
        <v>27</v>
      </c>
      <c r="L2834" s="10">
        <v>44395</v>
      </c>
      <c r="M2834" s="5" t="s">
        <v>11236</v>
      </c>
      <c r="N2834" s="5"/>
      <c r="O2834" s="10"/>
      <c r="P2834" s="5"/>
      <c r="Q2834" s="5"/>
      <c r="R2834" s="5"/>
      <c r="S2834" s="5"/>
    </row>
    <row r="2835" customFormat="1" spans="1:19">
      <c r="A2835" s="5">
        <v>2832</v>
      </c>
      <c r="B2835" s="5" t="s">
        <v>11237</v>
      </c>
      <c r="C2835" s="5"/>
      <c r="D2835" s="5" t="s">
        <v>399</v>
      </c>
      <c r="E2835" s="5" t="s">
        <v>11238</v>
      </c>
      <c r="F2835" s="5" t="s">
        <v>143</v>
      </c>
      <c r="G2835" s="5">
        <v>17</v>
      </c>
      <c r="H2835" s="5" t="s">
        <v>18050</v>
      </c>
      <c r="I2835" s="5" t="s">
        <v>11239</v>
      </c>
      <c r="J2835" s="5" t="s">
        <v>11240</v>
      </c>
      <c r="K2835" s="5" t="s">
        <v>27</v>
      </c>
      <c r="L2835" s="10">
        <v>44394</v>
      </c>
      <c r="M2835" s="5" t="s">
        <v>28</v>
      </c>
      <c r="N2835" s="5" t="s">
        <v>30</v>
      </c>
      <c r="O2835" s="10"/>
      <c r="P2835" s="5"/>
      <c r="Q2835" s="5"/>
      <c r="R2835" s="5"/>
      <c r="S2835" s="5"/>
    </row>
    <row r="2836" customFormat="1" spans="1:19">
      <c r="A2836" s="5">
        <v>2833</v>
      </c>
      <c r="B2836" s="5" t="s">
        <v>11241</v>
      </c>
      <c r="C2836" s="5"/>
      <c r="D2836" s="5" t="s">
        <v>399</v>
      </c>
      <c r="E2836" s="5" t="s">
        <v>1776</v>
      </c>
      <c r="F2836" s="5" t="s">
        <v>143</v>
      </c>
      <c r="G2836" s="5">
        <v>18</v>
      </c>
      <c r="H2836" s="5" t="s">
        <v>22817</v>
      </c>
      <c r="I2836" s="5" t="s">
        <v>11243</v>
      </c>
      <c r="J2836" s="5" t="s">
        <v>11244</v>
      </c>
      <c r="K2836" s="5" t="s">
        <v>27</v>
      </c>
      <c r="L2836" s="10">
        <v>44394</v>
      </c>
      <c r="M2836" s="5" t="s">
        <v>28</v>
      </c>
      <c r="N2836" s="5" t="s">
        <v>30</v>
      </c>
      <c r="O2836" s="10"/>
      <c r="P2836" s="5"/>
      <c r="Q2836" s="5"/>
      <c r="R2836" s="5"/>
      <c r="S2836" s="5"/>
    </row>
    <row r="2837" customFormat="1" spans="1:19">
      <c r="A2837" s="5">
        <v>2834</v>
      </c>
      <c r="B2837" s="5" t="s">
        <v>11245</v>
      </c>
      <c r="C2837" s="5"/>
      <c r="D2837" s="5" t="s">
        <v>399</v>
      </c>
      <c r="E2837" s="5" t="s">
        <v>11246</v>
      </c>
      <c r="F2837" s="5" t="s">
        <v>143</v>
      </c>
      <c r="G2837" s="5">
        <v>16</v>
      </c>
      <c r="H2837" s="5" t="s">
        <v>1047</v>
      </c>
      <c r="I2837" s="5" t="s">
        <v>11247</v>
      </c>
      <c r="J2837" s="5">
        <v>18176756859</v>
      </c>
      <c r="K2837" s="5" t="s">
        <v>27</v>
      </c>
      <c r="L2837" s="10">
        <v>44394</v>
      </c>
      <c r="M2837" s="5" t="s">
        <v>1273</v>
      </c>
      <c r="N2837" s="5" t="s">
        <v>27</v>
      </c>
      <c r="O2837" s="10">
        <v>44415</v>
      </c>
      <c r="P2837" s="5" t="s">
        <v>1273</v>
      </c>
      <c r="Q2837" s="5" t="s">
        <v>30</v>
      </c>
      <c r="R2837" s="5"/>
      <c r="S2837" s="5"/>
    </row>
    <row r="2838" customFormat="1" spans="1:19">
      <c r="A2838" s="5">
        <v>2835</v>
      </c>
      <c r="B2838" s="5" t="s">
        <v>11248</v>
      </c>
      <c r="C2838" s="5"/>
      <c r="D2838" s="5" t="s">
        <v>399</v>
      </c>
      <c r="E2838" s="5" t="s">
        <v>11249</v>
      </c>
      <c r="F2838" s="5" t="s">
        <v>24</v>
      </c>
      <c r="G2838" s="5">
        <v>16</v>
      </c>
      <c r="H2838" s="5" t="s">
        <v>11250</v>
      </c>
      <c r="I2838" s="5" t="s">
        <v>3715</v>
      </c>
      <c r="J2838" s="5">
        <v>13481082793</v>
      </c>
      <c r="K2838" s="5" t="s">
        <v>27</v>
      </c>
      <c r="L2838" s="10">
        <v>44396</v>
      </c>
      <c r="M2838" s="5" t="s">
        <v>28</v>
      </c>
      <c r="N2838" s="5" t="s">
        <v>30</v>
      </c>
      <c r="O2838" s="10"/>
      <c r="P2838" s="5"/>
      <c r="Q2838" s="5"/>
      <c r="R2838" s="5"/>
      <c r="S2838" s="5"/>
    </row>
    <row r="2839" customFormat="1" spans="1:19">
      <c r="A2839" s="5">
        <v>2836</v>
      </c>
      <c r="B2839" s="5" t="s">
        <v>11251</v>
      </c>
      <c r="C2839" s="5"/>
      <c r="D2839" s="5" t="s">
        <v>399</v>
      </c>
      <c r="E2839" s="5" t="s">
        <v>8464</v>
      </c>
      <c r="F2839" s="5" t="s">
        <v>24</v>
      </c>
      <c r="G2839" s="5">
        <v>17</v>
      </c>
      <c r="H2839" s="5" t="s">
        <v>11252</v>
      </c>
      <c r="I2839" s="5" t="s">
        <v>11253</v>
      </c>
      <c r="J2839" s="5">
        <v>13737982942</v>
      </c>
      <c r="K2839" s="5" t="s">
        <v>27</v>
      </c>
      <c r="L2839" s="10">
        <v>44395</v>
      </c>
      <c r="M2839" s="5" t="s">
        <v>28</v>
      </c>
      <c r="N2839" s="5" t="s">
        <v>30</v>
      </c>
      <c r="O2839" s="10"/>
      <c r="P2839" s="5"/>
      <c r="Q2839" s="5"/>
      <c r="R2839" s="5"/>
      <c r="S2839" s="5"/>
    </row>
    <row r="2840" customFormat="1" spans="1:19">
      <c r="A2840" s="5">
        <v>2837</v>
      </c>
      <c r="B2840" s="5" t="s">
        <v>11254</v>
      </c>
      <c r="C2840" s="5"/>
      <c r="D2840" s="5" t="s">
        <v>399</v>
      </c>
      <c r="E2840" s="5" t="s">
        <v>11255</v>
      </c>
      <c r="F2840" s="5" t="s">
        <v>24</v>
      </c>
      <c r="G2840" s="5">
        <v>17</v>
      </c>
      <c r="H2840" s="5" t="s">
        <v>11256</v>
      </c>
      <c r="I2840" s="5" t="s">
        <v>11257</v>
      </c>
      <c r="J2840" s="5">
        <v>18176756164</v>
      </c>
      <c r="K2840" s="5" t="s">
        <v>27</v>
      </c>
      <c r="L2840" s="10">
        <v>44419</v>
      </c>
      <c r="M2840" s="5" t="s">
        <v>11258</v>
      </c>
      <c r="N2840" s="5" t="s">
        <v>27</v>
      </c>
      <c r="O2840" s="10">
        <v>44420</v>
      </c>
      <c r="P2840" s="5" t="s">
        <v>6224</v>
      </c>
      <c r="Q2840" s="5" t="s">
        <v>30</v>
      </c>
      <c r="R2840" s="5"/>
      <c r="S2840" s="5"/>
    </row>
    <row r="2841" customFormat="1" spans="1:19">
      <c r="A2841" s="5">
        <v>2838</v>
      </c>
      <c r="B2841" s="5" t="s">
        <v>11259</v>
      </c>
      <c r="C2841" s="5"/>
      <c r="D2841" s="5" t="s">
        <v>399</v>
      </c>
      <c r="E2841" s="5" t="s">
        <v>11260</v>
      </c>
      <c r="F2841" s="5" t="s">
        <v>24</v>
      </c>
      <c r="G2841" s="5">
        <v>17</v>
      </c>
      <c r="H2841" s="5" t="s">
        <v>18051</v>
      </c>
      <c r="I2841" s="5" t="s">
        <v>11262</v>
      </c>
      <c r="J2841" s="5">
        <v>15878685722</v>
      </c>
      <c r="K2841" s="5" t="s">
        <v>27</v>
      </c>
      <c r="L2841" s="10">
        <v>44395</v>
      </c>
      <c r="M2841" s="5" t="s">
        <v>28</v>
      </c>
      <c r="N2841" s="5" t="s">
        <v>30</v>
      </c>
      <c r="O2841" s="10"/>
      <c r="P2841" s="5"/>
      <c r="Q2841" s="5"/>
      <c r="R2841" s="5"/>
      <c r="S2841" s="5"/>
    </row>
    <row r="2842" customFormat="1" spans="1:19">
      <c r="A2842" s="5">
        <v>2839</v>
      </c>
      <c r="B2842" s="5" t="s">
        <v>11263</v>
      </c>
      <c r="C2842" s="5"/>
      <c r="D2842" s="5" t="s">
        <v>399</v>
      </c>
      <c r="E2842" s="5" t="s">
        <v>11264</v>
      </c>
      <c r="F2842" s="5" t="s">
        <v>24</v>
      </c>
      <c r="G2842" s="5">
        <v>18</v>
      </c>
      <c r="H2842" s="5" t="s">
        <v>19388</v>
      </c>
      <c r="I2842" s="5" t="s">
        <v>11266</v>
      </c>
      <c r="J2842" s="5">
        <v>13713861276</v>
      </c>
      <c r="K2842" s="5" t="s">
        <v>27</v>
      </c>
      <c r="L2842" s="10">
        <v>44331</v>
      </c>
      <c r="M2842" s="26" t="s">
        <v>29</v>
      </c>
      <c r="N2842" s="5" t="s">
        <v>27</v>
      </c>
      <c r="O2842" s="10">
        <v>44366</v>
      </c>
      <c r="P2842" s="5"/>
      <c r="Q2842" s="5"/>
      <c r="R2842" s="5"/>
      <c r="S2842" s="5"/>
    </row>
    <row r="2843" customFormat="1" spans="1:19">
      <c r="A2843" s="5">
        <v>2840</v>
      </c>
      <c r="B2843" s="5" t="s">
        <v>11267</v>
      </c>
      <c r="C2843" s="5"/>
      <c r="D2843" s="5" t="s">
        <v>399</v>
      </c>
      <c r="E2843" s="5" t="s">
        <v>11268</v>
      </c>
      <c r="F2843" s="5" t="s">
        <v>143</v>
      </c>
      <c r="G2843" s="5">
        <v>20</v>
      </c>
      <c r="H2843" s="5" t="s">
        <v>19389</v>
      </c>
      <c r="I2843" s="5" t="s">
        <v>11270</v>
      </c>
      <c r="J2843" s="5">
        <v>13557487277</v>
      </c>
      <c r="K2843" s="5" t="s">
        <v>27</v>
      </c>
      <c r="L2843" s="10">
        <v>44331</v>
      </c>
      <c r="M2843" s="5" t="s">
        <v>29</v>
      </c>
      <c r="N2843" s="5" t="s">
        <v>27</v>
      </c>
      <c r="O2843" s="10">
        <v>44366</v>
      </c>
      <c r="P2843" s="5"/>
      <c r="Q2843" s="5"/>
      <c r="R2843" s="5"/>
      <c r="S2843" s="5"/>
    </row>
    <row r="2844" customFormat="1" spans="1:19">
      <c r="A2844" s="5">
        <v>2841</v>
      </c>
      <c r="B2844" s="5" t="s">
        <v>11271</v>
      </c>
      <c r="C2844" s="5"/>
      <c r="D2844" s="5" t="s">
        <v>399</v>
      </c>
      <c r="E2844" s="5" t="s">
        <v>2047</v>
      </c>
      <c r="F2844" s="5" t="s">
        <v>143</v>
      </c>
      <c r="G2844" s="5">
        <v>16</v>
      </c>
      <c r="H2844" s="5" t="s">
        <v>11272</v>
      </c>
      <c r="I2844" s="5" t="s">
        <v>11273</v>
      </c>
      <c r="J2844" s="5">
        <v>14777486379</v>
      </c>
      <c r="K2844" s="5" t="s">
        <v>27</v>
      </c>
      <c r="L2844" s="10">
        <v>44395</v>
      </c>
      <c r="M2844" s="5" t="s">
        <v>28</v>
      </c>
      <c r="N2844" s="5" t="s">
        <v>30</v>
      </c>
      <c r="O2844" s="10"/>
      <c r="P2844" s="5"/>
      <c r="Q2844" s="5"/>
      <c r="R2844" s="5"/>
      <c r="S2844" s="5"/>
    </row>
    <row r="2845" customFormat="1" spans="1:19">
      <c r="A2845" s="5">
        <v>2842</v>
      </c>
      <c r="B2845" s="5" t="s">
        <v>11274</v>
      </c>
      <c r="C2845" s="5"/>
      <c r="D2845" s="5" t="s">
        <v>399</v>
      </c>
      <c r="E2845" s="5" t="s">
        <v>3293</v>
      </c>
      <c r="F2845" s="5" t="s">
        <v>143</v>
      </c>
      <c r="G2845" s="5">
        <v>17</v>
      </c>
      <c r="H2845" s="5" t="s">
        <v>18052</v>
      </c>
      <c r="I2845" s="5" t="s">
        <v>11276</v>
      </c>
      <c r="J2845" s="5">
        <v>18877856560</v>
      </c>
      <c r="K2845" s="5" t="s">
        <v>27</v>
      </c>
      <c r="L2845" s="10">
        <v>44396</v>
      </c>
      <c r="M2845" s="26" t="s">
        <v>28</v>
      </c>
      <c r="N2845" s="5" t="s">
        <v>30</v>
      </c>
      <c r="O2845" s="10"/>
      <c r="P2845" s="5"/>
      <c r="Q2845" s="5"/>
      <c r="R2845" s="5"/>
      <c r="S2845" s="5"/>
    </row>
    <row r="2846" customFormat="1" spans="1:19">
      <c r="A2846" s="5">
        <v>2843</v>
      </c>
      <c r="B2846" s="5" t="s">
        <v>11277</v>
      </c>
      <c r="C2846" s="5"/>
      <c r="D2846" s="5" t="s">
        <v>399</v>
      </c>
      <c r="E2846" s="5" t="s">
        <v>11278</v>
      </c>
      <c r="F2846" s="5" t="s">
        <v>143</v>
      </c>
      <c r="G2846" s="5">
        <v>15</v>
      </c>
      <c r="H2846" s="5" t="s">
        <v>8286</v>
      </c>
      <c r="I2846" s="5" t="s">
        <v>11279</v>
      </c>
      <c r="J2846" s="5">
        <v>17396795386</v>
      </c>
      <c r="K2846" s="5" t="s">
        <v>27</v>
      </c>
      <c r="L2846" s="10">
        <v>44394</v>
      </c>
      <c r="M2846" s="5" t="s">
        <v>28</v>
      </c>
      <c r="N2846" s="5" t="s">
        <v>27</v>
      </c>
      <c r="O2846" s="10">
        <v>44416</v>
      </c>
      <c r="P2846" s="5" t="s">
        <v>3693</v>
      </c>
      <c r="Q2846" s="5"/>
      <c r="R2846" s="5"/>
      <c r="S2846" s="5"/>
    </row>
    <row r="2847" customFormat="1" spans="1:19">
      <c r="A2847" s="5">
        <v>2844</v>
      </c>
      <c r="B2847" s="5" t="s">
        <v>11280</v>
      </c>
      <c r="C2847" s="5"/>
      <c r="D2847" s="5" t="s">
        <v>399</v>
      </c>
      <c r="E2847" s="5" t="s">
        <v>11281</v>
      </c>
      <c r="F2847" s="5" t="s">
        <v>24</v>
      </c>
      <c r="G2847" s="5">
        <v>16</v>
      </c>
      <c r="H2847" s="5" t="s">
        <v>17834</v>
      </c>
      <c r="I2847" s="5" t="s">
        <v>11282</v>
      </c>
      <c r="J2847" s="5">
        <v>15277848219</v>
      </c>
      <c r="K2847" s="5" t="s">
        <v>27</v>
      </c>
      <c r="L2847" s="10">
        <v>44396</v>
      </c>
      <c r="M2847" s="5" t="s">
        <v>139</v>
      </c>
      <c r="N2847" s="5" t="s">
        <v>30</v>
      </c>
      <c r="O2847" s="10"/>
      <c r="P2847" s="5"/>
      <c r="Q2847" s="5"/>
      <c r="R2847" s="5"/>
      <c r="S2847" s="5"/>
    </row>
    <row r="2848" customFormat="1" spans="1:19">
      <c r="A2848" s="5">
        <v>2845</v>
      </c>
      <c r="B2848" s="5" t="s">
        <v>11283</v>
      </c>
      <c r="C2848" s="5"/>
      <c r="D2848" s="5" t="s">
        <v>399</v>
      </c>
      <c r="E2848" s="5" t="s">
        <v>11284</v>
      </c>
      <c r="F2848" s="5" t="s">
        <v>143</v>
      </c>
      <c r="G2848" s="5">
        <v>17</v>
      </c>
      <c r="H2848" s="5" t="s">
        <v>18053</v>
      </c>
      <c r="I2848" s="5" t="s">
        <v>11286</v>
      </c>
      <c r="J2848" s="5">
        <v>15277890381</v>
      </c>
      <c r="K2848" s="5" t="s">
        <v>27</v>
      </c>
      <c r="L2848" s="10">
        <v>44395</v>
      </c>
      <c r="M2848" s="5" t="s">
        <v>28</v>
      </c>
      <c r="N2848" s="5" t="s">
        <v>27</v>
      </c>
      <c r="O2848" s="10">
        <v>44416</v>
      </c>
      <c r="P2848" s="5" t="s">
        <v>28</v>
      </c>
      <c r="Q2848" s="5" t="s">
        <v>30</v>
      </c>
      <c r="R2848" s="5"/>
      <c r="S2848" s="5"/>
    </row>
    <row r="2849" customFormat="1" spans="1:19">
      <c r="A2849" s="5">
        <v>2846</v>
      </c>
      <c r="B2849" s="5" t="s">
        <v>11287</v>
      </c>
      <c r="C2849" s="5"/>
      <c r="D2849" s="5" t="s">
        <v>399</v>
      </c>
      <c r="E2849" s="5" t="s">
        <v>1194</v>
      </c>
      <c r="F2849" s="5" t="s">
        <v>24</v>
      </c>
      <c r="G2849" s="5">
        <v>18</v>
      </c>
      <c r="H2849" s="5" t="s">
        <v>10572</v>
      </c>
      <c r="I2849" s="5" t="s">
        <v>11288</v>
      </c>
      <c r="J2849" s="5">
        <v>13557583675</v>
      </c>
      <c r="K2849" s="5" t="s">
        <v>27</v>
      </c>
      <c r="L2849" s="10">
        <v>44331</v>
      </c>
      <c r="M2849" s="5" t="s">
        <v>29</v>
      </c>
      <c r="N2849" s="5" t="s">
        <v>27</v>
      </c>
      <c r="O2849" s="10">
        <v>44385</v>
      </c>
      <c r="P2849" s="5" t="s">
        <v>28</v>
      </c>
      <c r="Q2849" s="5"/>
      <c r="R2849" s="5"/>
      <c r="S2849" s="5"/>
    </row>
    <row r="2850" customFormat="1" spans="1:19">
      <c r="A2850" s="5">
        <v>2847</v>
      </c>
      <c r="B2850" s="5" t="s">
        <v>18054</v>
      </c>
      <c r="C2850" s="5"/>
      <c r="D2850" s="5" t="s">
        <v>399</v>
      </c>
      <c r="E2850" s="5" t="s">
        <v>11289</v>
      </c>
      <c r="F2850" s="5" t="s">
        <v>143</v>
      </c>
      <c r="G2850" s="5">
        <v>16</v>
      </c>
      <c r="H2850" s="5" t="s">
        <v>17692</v>
      </c>
      <c r="I2850" s="5" t="s">
        <v>11290</v>
      </c>
      <c r="J2850" s="5">
        <v>17754790485</v>
      </c>
      <c r="K2850" s="5" t="s">
        <v>27</v>
      </c>
      <c r="L2850" s="10">
        <v>44396</v>
      </c>
      <c r="M2850" s="5" t="s">
        <v>28</v>
      </c>
      <c r="N2850" s="5" t="s">
        <v>27</v>
      </c>
      <c r="O2850" s="10">
        <v>44396</v>
      </c>
      <c r="P2850" s="5"/>
      <c r="Q2850" s="5"/>
      <c r="R2850" s="5"/>
      <c r="S2850" s="5"/>
    </row>
    <row r="2851" customFormat="1" spans="1:19">
      <c r="A2851" s="5">
        <v>2848</v>
      </c>
      <c r="B2851" s="5" t="s">
        <v>22825</v>
      </c>
      <c r="C2851" s="5"/>
      <c r="D2851" s="5" t="s">
        <v>399</v>
      </c>
      <c r="E2851" s="5" t="s">
        <v>11291</v>
      </c>
      <c r="F2851" s="5" t="s">
        <v>24</v>
      </c>
      <c r="G2851" s="5">
        <v>18</v>
      </c>
      <c r="H2851" s="5" t="s">
        <v>25985</v>
      </c>
      <c r="I2851" s="5" t="s">
        <v>11293</v>
      </c>
      <c r="J2851" s="5">
        <v>18707784700</v>
      </c>
      <c r="K2851" s="5" t="s">
        <v>27</v>
      </c>
      <c r="L2851" s="10">
        <v>44331</v>
      </c>
      <c r="M2851" s="5" t="s">
        <v>29</v>
      </c>
      <c r="N2851" s="5" t="s">
        <v>27</v>
      </c>
      <c r="O2851" s="10">
        <v>44385</v>
      </c>
      <c r="P2851" s="5"/>
      <c r="Q2851" s="5"/>
      <c r="R2851" s="5"/>
      <c r="S2851" s="5"/>
    </row>
    <row r="2852" customFormat="1" spans="1:19">
      <c r="A2852" s="5">
        <v>2849</v>
      </c>
      <c r="B2852" s="298" t="s">
        <v>22826</v>
      </c>
      <c r="C2852" s="5"/>
      <c r="D2852" s="5" t="s">
        <v>399</v>
      </c>
      <c r="E2852" s="5" t="s">
        <v>6664</v>
      </c>
      <c r="F2852" s="5" t="s">
        <v>24</v>
      </c>
      <c r="G2852" s="5">
        <v>18</v>
      </c>
      <c r="H2852" s="5" t="s">
        <v>11294</v>
      </c>
      <c r="I2852" s="5" t="s">
        <v>11295</v>
      </c>
      <c r="J2852" s="5">
        <v>15296076562</v>
      </c>
      <c r="K2852" s="5" t="s">
        <v>27</v>
      </c>
      <c r="L2852" s="10">
        <v>44394</v>
      </c>
      <c r="M2852" s="5" t="s">
        <v>28</v>
      </c>
      <c r="N2852" s="5" t="s">
        <v>30</v>
      </c>
      <c r="O2852" s="10"/>
      <c r="P2852" s="5"/>
      <c r="Q2852" s="5"/>
      <c r="R2852" s="5"/>
      <c r="S2852" s="5"/>
    </row>
    <row r="2853" customFormat="1" spans="1:19">
      <c r="A2853" s="5">
        <v>2850</v>
      </c>
      <c r="B2853" s="5" t="s">
        <v>19392</v>
      </c>
      <c r="C2853" s="5"/>
      <c r="D2853" s="5" t="s">
        <v>399</v>
      </c>
      <c r="E2853" s="5" t="s">
        <v>11296</v>
      </c>
      <c r="F2853" s="5" t="s">
        <v>143</v>
      </c>
      <c r="G2853" s="5">
        <v>18</v>
      </c>
      <c r="H2853" s="5" t="s">
        <v>18066</v>
      </c>
      <c r="I2853" s="5" t="s">
        <v>11298</v>
      </c>
      <c r="J2853" s="5">
        <v>15878822650</v>
      </c>
      <c r="K2853" s="5" t="s">
        <v>27</v>
      </c>
      <c r="L2853" s="10">
        <v>44331</v>
      </c>
      <c r="M2853" s="5" t="s">
        <v>29</v>
      </c>
      <c r="N2853" s="5" t="s">
        <v>27</v>
      </c>
      <c r="O2853" s="10">
        <v>44385</v>
      </c>
      <c r="P2853" s="5" t="s">
        <v>28</v>
      </c>
      <c r="Q2853" s="5"/>
      <c r="R2853" s="5"/>
      <c r="S2853" s="5"/>
    </row>
    <row r="2854" customFormat="1" spans="1:19">
      <c r="A2854" s="5">
        <v>2851</v>
      </c>
      <c r="B2854" s="5" t="s">
        <v>22828</v>
      </c>
      <c r="C2854" s="5"/>
      <c r="D2854" s="5" t="s">
        <v>399</v>
      </c>
      <c r="E2854" s="5" t="s">
        <v>1151</v>
      </c>
      <c r="F2854" s="5" t="s">
        <v>143</v>
      </c>
      <c r="G2854" s="5">
        <v>17</v>
      </c>
      <c r="H2854" s="5" t="s">
        <v>11299</v>
      </c>
      <c r="I2854" s="5" t="s">
        <v>11300</v>
      </c>
      <c r="J2854" s="5">
        <v>15277849395</v>
      </c>
      <c r="K2854" s="5" t="s">
        <v>27</v>
      </c>
      <c r="L2854" s="10">
        <v>44394</v>
      </c>
      <c r="M2854" s="5" t="s">
        <v>28</v>
      </c>
      <c r="N2854" s="5" t="s">
        <v>30</v>
      </c>
      <c r="O2854" s="10"/>
      <c r="P2854" s="5"/>
      <c r="Q2854" s="5"/>
      <c r="R2854" s="5"/>
      <c r="S2854" s="5"/>
    </row>
    <row r="2855" customFormat="1" spans="1:19">
      <c r="A2855" s="5">
        <v>2852</v>
      </c>
      <c r="B2855" s="5" t="s">
        <v>19393</v>
      </c>
      <c r="C2855" s="5"/>
      <c r="D2855" s="5" t="s">
        <v>399</v>
      </c>
      <c r="E2855" s="5" t="s">
        <v>11301</v>
      </c>
      <c r="F2855" s="5" t="s">
        <v>143</v>
      </c>
      <c r="G2855" s="5">
        <v>18</v>
      </c>
      <c r="H2855" s="5" t="s">
        <v>9850</v>
      </c>
      <c r="I2855" s="5" t="s">
        <v>5644</v>
      </c>
      <c r="J2855" s="5">
        <v>13690587869</v>
      </c>
      <c r="K2855" s="5" t="s">
        <v>27</v>
      </c>
      <c r="L2855" s="10">
        <v>44331</v>
      </c>
      <c r="M2855" s="5" t="s">
        <v>29</v>
      </c>
      <c r="N2855" s="5" t="s">
        <v>27</v>
      </c>
      <c r="O2855" s="10">
        <v>44385</v>
      </c>
      <c r="P2855" s="5" t="s">
        <v>28</v>
      </c>
      <c r="Q2855" s="5"/>
      <c r="R2855" s="5"/>
      <c r="S2855" s="5"/>
    </row>
    <row r="2856" customFormat="1" spans="1:19">
      <c r="A2856" s="5">
        <v>2853</v>
      </c>
      <c r="B2856" s="5" t="s">
        <v>18057</v>
      </c>
      <c r="C2856" s="5"/>
      <c r="D2856" s="5" t="s">
        <v>399</v>
      </c>
      <c r="E2856" s="5" t="s">
        <v>11302</v>
      </c>
      <c r="F2856" s="5" t="s">
        <v>143</v>
      </c>
      <c r="G2856" s="5">
        <v>17</v>
      </c>
      <c r="H2856" s="5" t="s">
        <v>11303</v>
      </c>
      <c r="I2856" s="5" t="s">
        <v>11304</v>
      </c>
      <c r="J2856" s="5">
        <v>18070862403</v>
      </c>
      <c r="K2856" s="5" t="s">
        <v>27</v>
      </c>
      <c r="L2856" s="10">
        <v>44394</v>
      </c>
      <c r="M2856" s="5" t="s">
        <v>28</v>
      </c>
      <c r="N2856" s="5" t="s">
        <v>30</v>
      </c>
      <c r="O2856" s="10"/>
      <c r="P2856" s="5"/>
      <c r="Q2856" s="5"/>
      <c r="R2856" s="5"/>
      <c r="S2856" s="5"/>
    </row>
    <row r="2857" customFormat="1" spans="1:19">
      <c r="A2857" s="5">
        <v>2854</v>
      </c>
      <c r="B2857" s="5" t="s">
        <v>18058</v>
      </c>
      <c r="C2857" s="5"/>
      <c r="D2857" s="5" t="s">
        <v>404</v>
      </c>
      <c r="E2857" s="5" t="s">
        <v>11305</v>
      </c>
      <c r="F2857" s="5" t="s">
        <v>143</v>
      </c>
      <c r="G2857" s="5">
        <v>17</v>
      </c>
      <c r="H2857" s="5" t="s">
        <v>18059</v>
      </c>
      <c r="I2857" s="5" t="s">
        <v>7423</v>
      </c>
      <c r="J2857" s="5">
        <v>13788180945</v>
      </c>
      <c r="K2857" s="5" t="s">
        <v>27</v>
      </c>
      <c r="L2857" s="10">
        <v>44394</v>
      </c>
      <c r="M2857" s="5" t="s">
        <v>28</v>
      </c>
      <c r="N2857" s="5" t="s">
        <v>30</v>
      </c>
      <c r="O2857" s="10"/>
      <c r="P2857" s="5"/>
      <c r="Q2857" s="5" t="s">
        <v>30</v>
      </c>
      <c r="R2857" s="5"/>
      <c r="S2857" s="5"/>
    </row>
    <row r="2858" customFormat="1" spans="1:19">
      <c r="A2858" s="5">
        <v>2855</v>
      </c>
      <c r="B2858" s="5" t="s">
        <v>19394</v>
      </c>
      <c r="C2858" s="5"/>
      <c r="D2858" s="5" t="s">
        <v>404</v>
      </c>
      <c r="E2858" s="5" t="s">
        <v>11307</v>
      </c>
      <c r="F2858" s="5" t="s">
        <v>143</v>
      </c>
      <c r="G2858" s="5">
        <v>18</v>
      </c>
      <c r="H2858" s="5" t="s">
        <v>19395</v>
      </c>
      <c r="I2858" s="5" t="s">
        <v>11309</v>
      </c>
      <c r="J2858" s="5">
        <v>18877873631</v>
      </c>
      <c r="K2858" s="5" t="s">
        <v>27</v>
      </c>
      <c r="L2858" s="10">
        <v>44331</v>
      </c>
      <c r="M2858" s="5" t="s">
        <v>29</v>
      </c>
      <c r="N2858" s="5" t="s">
        <v>27</v>
      </c>
      <c r="O2858" s="10">
        <v>44366</v>
      </c>
      <c r="P2858" s="5" t="s">
        <v>28</v>
      </c>
      <c r="Q2858" s="5" t="s">
        <v>30</v>
      </c>
      <c r="R2858" s="5"/>
      <c r="S2858" s="5"/>
    </row>
    <row r="2859" customFormat="1" spans="1:19">
      <c r="A2859" s="5">
        <v>2856</v>
      </c>
      <c r="B2859" s="5" t="s">
        <v>18060</v>
      </c>
      <c r="C2859" s="5"/>
      <c r="D2859" s="5" t="s">
        <v>404</v>
      </c>
      <c r="E2859" s="5" t="s">
        <v>11310</v>
      </c>
      <c r="F2859" s="5" t="s">
        <v>143</v>
      </c>
      <c r="G2859" s="5">
        <v>17</v>
      </c>
      <c r="H2859" s="5" t="s">
        <v>11311</v>
      </c>
      <c r="I2859" s="5" t="s">
        <v>11312</v>
      </c>
      <c r="J2859" s="5">
        <v>15777277772</v>
      </c>
      <c r="K2859" s="5" t="s">
        <v>27</v>
      </c>
      <c r="L2859" s="10">
        <v>44396</v>
      </c>
      <c r="M2859" s="5" t="s">
        <v>4299</v>
      </c>
      <c r="N2859" s="5" t="s">
        <v>27</v>
      </c>
      <c r="O2859" s="10">
        <v>44421</v>
      </c>
      <c r="P2859" s="5" t="s">
        <v>1303</v>
      </c>
      <c r="Q2859" s="5" t="s">
        <v>30</v>
      </c>
      <c r="R2859" s="5"/>
      <c r="S2859" s="5"/>
    </row>
    <row r="2860" customFormat="1" spans="1:19">
      <c r="A2860" s="5">
        <v>2857</v>
      </c>
      <c r="B2860" s="5" t="s">
        <v>19396</v>
      </c>
      <c r="C2860" s="5"/>
      <c r="D2860" s="5" t="s">
        <v>404</v>
      </c>
      <c r="E2860" s="5" t="s">
        <v>11313</v>
      </c>
      <c r="F2860" s="5" t="s">
        <v>24</v>
      </c>
      <c r="G2860" s="5">
        <v>21</v>
      </c>
      <c r="H2860" s="5" t="s">
        <v>3496</v>
      </c>
      <c r="I2860" s="5" t="s">
        <v>11314</v>
      </c>
      <c r="J2860" s="5">
        <v>17776576041</v>
      </c>
      <c r="K2860" s="5" t="s">
        <v>27</v>
      </c>
      <c r="L2860" s="10">
        <v>44331</v>
      </c>
      <c r="M2860" s="5" t="s">
        <v>29</v>
      </c>
      <c r="N2860" s="5" t="s">
        <v>27</v>
      </c>
      <c r="O2860" s="10">
        <v>44366</v>
      </c>
      <c r="P2860" s="5" t="s">
        <v>28</v>
      </c>
      <c r="Q2860" s="5" t="s">
        <v>30</v>
      </c>
      <c r="R2860" s="5"/>
      <c r="S2860" s="5"/>
    </row>
    <row r="2861" customFormat="1" spans="1:19">
      <c r="A2861" s="5">
        <v>2858</v>
      </c>
      <c r="B2861" s="5" t="s">
        <v>19397</v>
      </c>
      <c r="C2861" s="5"/>
      <c r="D2861" s="5" t="s">
        <v>404</v>
      </c>
      <c r="E2861" s="5" t="s">
        <v>11315</v>
      </c>
      <c r="F2861" s="5" t="s">
        <v>24</v>
      </c>
      <c r="G2861" s="5">
        <v>18</v>
      </c>
      <c r="H2861" s="5" t="s">
        <v>11316</v>
      </c>
      <c r="I2861" s="5" t="s">
        <v>11317</v>
      </c>
      <c r="J2861" s="5">
        <v>13307782958</v>
      </c>
      <c r="K2861" s="5" t="s">
        <v>27</v>
      </c>
      <c r="L2861" s="10">
        <v>44394</v>
      </c>
      <c r="M2861" s="5" t="s">
        <v>1273</v>
      </c>
      <c r="N2861" s="5" t="s">
        <v>30</v>
      </c>
      <c r="O2861" s="10"/>
      <c r="P2861" s="5"/>
      <c r="Q2861" s="5" t="s">
        <v>30</v>
      </c>
      <c r="R2861" s="5"/>
      <c r="S2861" s="5"/>
    </row>
    <row r="2862" customFormat="1" spans="1:19">
      <c r="A2862" s="5">
        <v>2859</v>
      </c>
      <c r="B2862" s="5" t="s">
        <v>18061</v>
      </c>
      <c r="C2862" s="5"/>
      <c r="D2862" s="5" t="s">
        <v>404</v>
      </c>
      <c r="E2862" s="5" t="s">
        <v>11318</v>
      </c>
      <c r="F2862" s="5" t="s">
        <v>24</v>
      </c>
      <c r="G2862" s="5">
        <v>17</v>
      </c>
      <c r="H2862" s="5" t="s">
        <v>6951</v>
      </c>
      <c r="I2862" s="5" t="s">
        <v>11319</v>
      </c>
      <c r="J2862" s="5">
        <v>18877857742</v>
      </c>
      <c r="K2862" s="5" t="s">
        <v>27</v>
      </c>
      <c r="L2862" s="10">
        <v>44395</v>
      </c>
      <c r="M2862" s="5" t="s">
        <v>28</v>
      </c>
      <c r="N2862" s="5" t="s">
        <v>30</v>
      </c>
      <c r="O2862" s="10"/>
      <c r="P2862" s="5"/>
      <c r="Q2862" s="5" t="s">
        <v>30</v>
      </c>
      <c r="R2862" s="5"/>
      <c r="S2862" s="5"/>
    </row>
    <row r="2863" customFormat="1" spans="1:19">
      <c r="A2863" s="5">
        <v>2860</v>
      </c>
      <c r="B2863" s="5" t="s">
        <v>19398</v>
      </c>
      <c r="C2863" s="5"/>
      <c r="D2863" s="5" t="s">
        <v>404</v>
      </c>
      <c r="E2863" s="5" t="s">
        <v>11320</v>
      </c>
      <c r="F2863" s="5" t="s">
        <v>143</v>
      </c>
      <c r="G2863" s="5">
        <v>20</v>
      </c>
      <c r="H2863" s="5" t="s">
        <v>11321</v>
      </c>
      <c r="I2863" s="5" t="s">
        <v>11322</v>
      </c>
      <c r="J2863" s="5">
        <v>18077897106</v>
      </c>
      <c r="K2863" s="5" t="s">
        <v>27</v>
      </c>
      <c r="L2863" s="10">
        <v>44331</v>
      </c>
      <c r="M2863" s="5" t="s">
        <v>29</v>
      </c>
      <c r="N2863" s="5" t="s">
        <v>27</v>
      </c>
      <c r="O2863" s="10">
        <v>44366</v>
      </c>
      <c r="P2863" s="5" t="s">
        <v>28</v>
      </c>
      <c r="Q2863" s="5" t="s">
        <v>30</v>
      </c>
      <c r="R2863" s="5"/>
      <c r="S2863" s="5"/>
    </row>
    <row r="2864" customFormat="1" spans="1:19">
      <c r="A2864" s="5">
        <v>2861</v>
      </c>
      <c r="B2864" s="5" t="s">
        <v>18062</v>
      </c>
      <c r="C2864" s="5"/>
      <c r="D2864" s="5" t="s">
        <v>404</v>
      </c>
      <c r="E2864" s="5" t="s">
        <v>11323</v>
      </c>
      <c r="F2864" s="5" t="s">
        <v>24</v>
      </c>
      <c r="G2864" s="5">
        <v>17</v>
      </c>
      <c r="H2864" s="5" t="s">
        <v>11324</v>
      </c>
      <c r="I2864" s="5" t="s">
        <v>11325</v>
      </c>
      <c r="J2864" s="5">
        <v>13657789571</v>
      </c>
      <c r="K2864" s="5" t="s">
        <v>27</v>
      </c>
      <c r="L2864" s="10">
        <v>44394</v>
      </c>
      <c r="M2864" s="5" t="s">
        <v>11326</v>
      </c>
      <c r="N2864" s="5" t="s">
        <v>30</v>
      </c>
      <c r="O2864" s="10"/>
      <c r="P2864" s="5"/>
      <c r="Q2864" s="5" t="s">
        <v>30</v>
      </c>
      <c r="R2864" s="5"/>
      <c r="S2864" s="5"/>
    </row>
    <row r="2865" customFormat="1" spans="1:19">
      <c r="A2865" s="5">
        <v>2862</v>
      </c>
      <c r="B2865" s="5" t="s">
        <v>19399</v>
      </c>
      <c r="C2865" s="5"/>
      <c r="D2865" s="5" t="s">
        <v>404</v>
      </c>
      <c r="E2865" s="5" t="s">
        <v>11327</v>
      </c>
      <c r="F2865" s="5" t="s">
        <v>24</v>
      </c>
      <c r="G2865" s="5">
        <v>18</v>
      </c>
      <c r="H2865" s="5" t="s">
        <v>2227</v>
      </c>
      <c r="I2865" s="5" t="s">
        <v>11328</v>
      </c>
      <c r="J2865" s="5">
        <v>17344529322</v>
      </c>
      <c r="K2865" s="5" t="s">
        <v>27</v>
      </c>
      <c r="L2865" s="10">
        <v>44331</v>
      </c>
      <c r="M2865" s="5" t="s">
        <v>29</v>
      </c>
      <c r="N2865" s="5" t="s">
        <v>27</v>
      </c>
      <c r="O2865" s="10">
        <v>44366</v>
      </c>
      <c r="P2865" s="5" t="s">
        <v>28</v>
      </c>
      <c r="Q2865" s="5" t="s">
        <v>30</v>
      </c>
      <c r="R2865" s="5"/>
      <c r="S2865" s="5"/>
    </row>
    <row r="2866" customFormat="1" spans="1:19">
      <c r="A2866" s="5">
        <v>2863</v>
      </c>
      <c r="B2866" s="5" t="s">
        <v>19400</v>
      </c>
      <c r="C2866" s="5"/>
      <c r="D2866" s="5" t="s">
        <v>404</v>
      </c>
      <c r="E2866" s="5" t="s">
        <v>11329</v>
      </c>
      <c r="F2866" s="5" t="s">
        <v>143</v>
      </c>
      <c r="G2866" s="5">
        <v>18</v>
      </c>
      <c r="H2866" s="5" t="s">
        <v>17694</v>
      </c>
      <c r="I2866" s="5" t="s">
        <v>11330</v>
      </c>
      <c r="J2866" s="5">
        <v>19977898571</v>
      </c>
      <c r="K2866" s="5" t="s">
        <v>27</v>
      </c>
      <c r="L2866" s="10">
        <v>44386</v>
      </c>
      <c r="M2866" s="5" t="s">
        <v>98</v>
      </c>
      <c r="N2866" s="5" t="s">
        <v>27</v>
      </c>
      <c r="O2866" s="10">
        <v>44410</v>
      </c>
      <c r="P2866" s="5" t="s">
        <v>98</v>
      </c>
      <c r="Q2866" s="5" t="s">
        <v>30</v>
      </c>
      <c r="R2866" s="5"/>
      <c r="S2866" s="5"/>
    </row>
    <row r="2867" customFormat="1" spans="1:19">
      <c r="A2867" s="5">
        <v>2864</v>
      </c>
      <c r="B2867" s="5" t="s">
        <v>18063</v>
      </c>
      <c r="C2867" s="5"/>
      <c r="D2867" s="5" t="s">
        <v>404</v>
      </c>
      <c r="E2867" s="5" t="s">
        <v>11331</v>
      </c>
      <c r="F2867" s="5" t="s">
        <v>24</v>
      </c>
      <c r="G2867" s="5">
        <v>17</v>
      </c>
      <c r="H2867" s="5" t="s">
        <v>17892</v>
      </c>
      <c r="I2867" s="5" t="s">
        <v>11332</v>
      </c>
      <c r="J2867" s="5">
        <v>18378899160</v>
      </c>
      <c r="K2867" s="5" t="s">
        <v>27</v>
      </c>
      <c r="L2867" s="10">
        <v>44396</v>
      </c>
      <c r="M2867" s="5" t="s">
        <v>185</v>
      </c>
      <c r="N2867" s="5" t="s">
        <v>30</v>
      </c>
      <c r="O2867" s="10"/>
      <c r="P2867" s="5"/>
      <c r="Q2867" s="5" t="s">
        <v>30</v>
      </c>
      <c r="R2867" s="5"/>
      <c r="S2867" s="5"/>
    </row>
    <row r="2868" customFormat="1" spans="1:19">
      <c r="A2868" s="5">
        <v>2865</v>
      </c>
      <c r="B2868" s="5" t="s">
        <v>19401</v>
      </c>
      <c r="C2868" s="5"/>
      <c r="D2868" s="5" t="s">
        <v>404</v>
      </c>
      <c r="E2868" s="5" t="s">
        <v>11333</v>
      </c>
      <c r="F2868" s="5" t="s">
        <v>143</v>
      </c>
      <c r="G2868" s="5">
        <v>21</v>
      </c>
      <c r="H2868" s="5" t="s">
        <v>11334</v>
      </c>
      <c r="I2868" s="5" t="s">
        <v>11335</v>
      </c>
      <c r="J2868" s="5">
        <v>18174939762</v>
      </c>
      <c r="K2868" s="5" t="s">
        <v>27</v>
      </c>
      <c r="L2868" s="10">
        <v>44331</v>
      </c>
      <c r="M2868" s="5" t="s">
        <v>29</v>
      </c>
      <c r="N2868" s="5" t="s">
        <v>27</v>
      </c>
      <c r="O2868" s="10">
        <v>44366</v>
      </c>
      <c r="P2868" s="5" t="s">
        <v>28</v>
      </c>
      <c r="Q2868" s="5" t="s">
        <v>30</v>
      </c>
      <c r="R2868" s="5"/>
      <c r="S2868" s="5"/>
    </row>
    <row r="2869" customFormat="1" spans="1:19">
      <c r="A2869" s="5">
        <v>2866</v>
      </c>
      <c r="B2869" s="5" t="s">
        <v>18064</v>
      </c>
      <c r="C2869" s="5"/>
      <c r="D2869" s="5" t="s">
        <v>404</v>
      </c>
      <c r="E2869" s="5" t="s">
        <v>11336</v>
      </c>
      <c r="F2869" s="5" t="s">
        <v>143</v>
      </c>
      <c r="G2869" s="5">
        <v>17</v>
      </c>
      <c r="H2869" s="5" t="s">
        <v>17662</v>
      </c>
      <c r="I2869" s="5" t="s">
        <v>708</v>
      </c>
      <c r="J2869" s="5">
        <v>18278868009</v>
      </c>
      <c r="K2869" s="5" t="s">
        <v>27</v>
      </c>
      <c r="L2869" s="10">
        <v>44394</v>
      </c>
      <c r="M2869" s="5" t="s">
        <v>28</v>
      </c>
      <c r="N2869" s="5" t="s">
        <v>30</v>
      </c>
      <c r="O2869" s="10"/>
      <c r="P2869" s="5"/>
      <c r="Q2869" s="5" t="s">
        <v>30</v>
      </c>
      <c r="R2869" s="5" t="s">
        <v>11337</v>
      </c>
      <c r="S2869" s="5"/>
    </row>
    <row r="2870" customFormat="1" spans="1:19">
      <c r="A2870" s="5">
        <v>2867</v>
      </c>
      <c r="B2870" s="5" t="s">
        <v>11338</v>
      </c>
      <c r="C2870" s="5"/>
      <c r="D2870" s="5" t="s">
        <v>404</v>
      </c>
      <c r="E2870" s="5" t="s">
        <v>11339</v>
      </c>
      <c r="F2870" s="5" t="s">
        <v>143</v>
      </c>
      <c r="G2870" s="5">
        <v>18</v>
      </c>
      <c r="H2870" s="5" t="s">
        <v>7420</v>
      </c>
      <c r="I2870" s="5" t="s">
        <v>8224</v>
      </c>
      <c r="J2870" s="5">
        <v>18776119851</v>
      </c>
      <c r="K2870" s="5" t="s">
        <v>27</v>
      </c>
      <c r="L2870" s="10">
        <v>44331</v>
      </c>
      <c r="M2870" s="5" t="s">
        <v>29</v>
      </c>
      <c r="N2870" s="5" t="s">
        <v>27</v>
      </c>
      <c r="O2870" s="10">
        <v>44366</v>
      </c>
      <c r="P2870" s="5" t="s">
        <v>28</v>
      </c>
      <c r="Q2870" s="5" t="s">
        <v>30</v>
      </c>
      <c r="R2870" s="5"/>
      <c r="S2870" s="5"/>
    </row>
    <row r="2871" customFormat="1" spans="1:19">
      <c r="A2871" s="5">
        <v>2868</v>
      </c>
      <c r="B2871" s="5" t="s">
        <v>11340</v>
      </c>
      <c r="C2871" s="5"/>
      <c r="D2871" s="5" t="s">
        <v>404</v>
      </c>
      <c r="E2871" s="5" t="s">
        <v>11341</v>
      </c>
      <c r="F2871" s="5" t="s">
        <v>143</v>
      </c>
      <c r="G2871" s="5">
        <v>17</v>
      </c>
      <c r="H2871" s="5" t="s">
        <v>18065</v>
      </c>
      <c r="I2871" s="5" t="s">
        <v>11342</v>
      </c>
      <c r="J2871" s="5">
        <v>13481866916</v>
      </c>
      <c r="K2871" s="5" t="s">
        <v>27</v>
      </c>
      <c r="L2871" s="10">
        <v>44394</v>
      </c>
      <c r="M2871" s="5" t="s">
        <v>28</v>
      </c>
      <c r="N2871" s="5" t="s">
        <v>30</v>
      </c>
      <c r="O2871" s="10"/>
      <c r="P2871" s="5"/>
      <c r="Q2871" s="5" t="s">
        <v>30</v>
      </c>
      <c r="R2871" s="5"/>
      <c r="S2871" s="5"/>
    </row>
    <row r="2872" customFormat="1" spans="1:19">
      <c r="A2872" s="5">
        <v>2869</v>
      </c>
      <c r="B2872" s="5" t="s">
        <v>11343</v>
      </c>
      <c r="C2872" s="5"/>
      <c r="D2872" s="5" t="s">
        <v>404</v>
      </c>
      <c r="E2872" s="5" t="s">
        <v>11344</v>
      </c>
      <c r="F2872" s="5" t="s">
        <v>143</v>
      </c>
      <c r="G2872" s="5">
        <v>17</v>
      </c>
      <c r="H2872" s="5" t="s">
        <v>18066</v>
      </c>
      <c r="I2872" s="5" t="s">
        <v>11345</v>
      </c>
      <c r="J2872" s="5">
        <v>13977876662</v>
      </c>
      <c r="K2872" s="5" t="s">
        <v>27</v>
      </c>
      <c r="L2872" s="10">
        <v>44395</v>
      </c>
      <c r="M2872" s="5" t="s">
        <v>98</v>
      </c>
      <c r="N2872" s="5" t="s">
        <v>30</v>
      </c>
      <c r="O2872" s="10"/>
      <c r="P2872" s="5"/>
      <c r="Q2872" s="5" t="s">
        <v>30</v>
      </c>
      <c r="R2872" s="5"/>
      <c r="S2872" s="5"/>
    </row>
    <row r="2873" customFormat="1" spans="1:19">
      <c r="A2873" s="5">
        <v>2870</v>
      </c>
      <c r="B2873" s="5" t="s">
        <v>11346</v>
      </c>
      <c r="C2873" s="5"/>
      <c r="D2873" s="5" t="s">
        <v>404</v>
      </c>
      <c r="E2873" s="5" t="s">
        <v>11347</v>
      </c>
      <c r="F2873" s="5" t="s">
        <v>24</v>
      </c>
      <c r="G2873" s="5">
        <v>17</v>
      </c>
      <c r="H2873" s="5" t="s">
        <v>6979</v>
      </c>
      <c r="I2873" s="5" t="s">
        <v>11348</v>
      </c>
      <c r="J2873" s="5">
        <v>15277893958</v>
      </c>
      <c r="K2873" s="5" t="s">
        <v>27</v>
      </c>
      <c r="L2873" s="10">
        <v>44390</v>
      </c>
      <c r="M2873" s="5" t="s">
        <v>1352</v>
      </c>
      <c r="N2873" s="5" t="s">
        <v>30</v>
      </c>
      <c r="O2873" s="10"/>
      <c r="P2873" s="5"/>
      <c r="Q2873" s="5" t="s">
        <v>30</v>
      </c>
      <c r="R2873" s="5" t="s">
        <v>11349</v>
      </c>
      <c r="S2873" s="5"/>
    </row>
    <row r="2874" customFormat="1" spans="1:19">
      <c r="A2874" s="5">
        <v>2871</v>
      </c>
      <c r="B2874" s="5" t="s">
        <v>11350</v>
      </c>
      <c r="C2874" s="5"/>
      <c r="D2874" s="5" t="s">
        <v>404</v>
      </c>
      <c r="E2874" s="5" t="s">
        <v>11351</v>
      </c>
      <c r="F2874" s="5" t="s">
        <v>24</v>
      </c>
      <c r="G2874" s="5">
        <v>18</v>
      </c>
      <c r="H2874" s="5" t="s">
        <v>1191</v>
      </c>
      <c r="I2874" s="5" t="s">
        <v>11352</v>
      </c>
      <c r="J2874" s="5">
        <v>18378888038</v>
      </c>
      <c r="K2874" s="5" t="s">
        <v>27</v>
      </c>
      <c r="L2874" s="10">
        <v>44395</v>
      </c>
      <c r="M2874" s="5" t="s">
        <v>28</v>
      </c>
      <c r="N2874" s="5" t="s">
        <v>30</v>
      </c>
      <c r="O2874" s="10"/>
      <c r="P2874" s="5"/>
      <c r="Q2874" s="5" t="s">
        <v>30</v>
      </c>
      <c r="R2874" s="5"/>
      <c r="S2874" s="5"/>
    </row>
    <row r="2875" customFormat="1" spans="1:19">
      <c r="A2875" s="5">
        <v>2872</v>
      </c>
      <c r="B2875" s="5" t="s">
        <v>11353</v>
      </c>
      <c r="C2875" s="5"/>
      <c r="D2875" s="5" t="s">
        <v>404</v>
      </c>
      <c r="E2875" s="5" t="s">
        <v>11354</v>
      </c>
      <c r="F2875" s="5" t="s">
        <v>24</v>
      </c>
      <c r="G2875" s="5">
        <v>17</v>
      </c>
      <c r="H2875" s="5" t="s">
        <v>11355</v>
      </c>
      <c r="I2875" s="5" t="s">
        <v>11356</v>
      </c>
      <c r="J2875" s="5">
        <v>13481866291</v>
      </c>
      <c r="K2875" s="5" t="s">
        <v>27</v>
      </c>
      <c r="L2875" s="10">
        <v>44395</v>
      </c>
      <c r="M2875" s="5" t="s">
        <v>1352</v>
      </c>
      <c r="N2875" s="5" t="s">
        <v>27</v>
      </c>
      <c r="O2875" s="10">
        <v>44416</v>
      </c>
      <c r="P2875" s="5" t="s">
        <v>1352</v>
      </c>
      <c r="Q2875" s="5" t="s">
        <v>30</v>
      </c>
      <c r="R2875" s="5"/>
      <c r="S2875" s="5"/>
    </row>
    <row r="2876" customFormat="1" spans="1:19">
      <c r="A2876" s="5">
        <v>2873</v>
      </c>
      <c r="B2876" s="5" t="s">
        <v>11357</v>
      </c>
      <c r="C2876" s="5"/>
      <c r="D2876" s="5" t="s">
        <v>404</v>
      </c>
      <c r="E2876" s="12" t="s">
        <v>11358</v>
      </c>
      <c r="F2876" s="12" t="s">
        <v>24</v>
      </c>
      <c r="G2876" s="12">
        <v>18</v>
      </c>
      <c r="H2876" s="12" t="s">
        <v>6951</v>
      </c>
      <c r="I2876" s="12" t="s">
        <v>11359</v>
      </c>
      <c r="J2876" s="12">
        <v>15949327392</v>
      </c>
      <c r="K2876" s="12" t="s">
        <v>27</v>
      </c>
      <c r="L2876" s="13">
        <v>44331</v>
      </c>
      <c r="M2876" s="12" t="s">
        <v>29</v>
      </c>
      <c r="N2876" s="12" t="s">
        <v>27</v>
      </c>
      <c r="O2876" s="13">
        <v>44366</v>
      </c>
      <c r="P2876" s="12" t="s">
        <v>28</v>
      </c>
      <c r="Q2876" s="12" t="s">
        <v>30</v>
      </c>
      <c r="R2876" s="12"/>
      <c r="S2876" s="12"/>
    </row>
    <row r="2877" customFormat="1" spans="1:19">
      <c r="A2877" s="12">
        <v>2874</v>
      </c>
      <c r="B2877" s="12" t="s">
        <v>11360</v>
      </c>
      <c r="C2877" s="12"/>
      <c r="D2877" s="12" t="s">
        <v>404</v>
      </c>
      <c r="E2877" s="12" t="s">
        <v>11361</v>
      </c>
      <c r="F2877" s="12" t="s">
        <v>143</v>
      </c>
      <c r="G2877" s="12">
        <v>18</v>
      </c>
      <c r="H2877" s="12" t="s">
        <v>2033</v>
      </c>
      <c r="I2877" s="12" t="s">
        <v>11362</v>
      </c>
      <c r="J2877" s="12">
        <v>13877817436</v>
      </c>
      <c r="K2877" s="12" t="s">
        <v>27</v>
      </c>
      <c r="L2877" s="13">
        <v>44395</v>
      </c>
      <c r="M2877" s="12" t="s">
        <v>133</v>
      </c>
      <c r="N2877" s="12" t="s">
        <v>30</v>
      </c>
      <c r="O2877" s="13"/>
      <c r="P2877" s="12"/>
      <c r="Q2877" s="12" t="s">
        <v>30</v>
      </c>
      <c r="R2877" s="12"/>
      <c r="S2877" s="12"/>
    </row>
    <row r="2878" customFormat="1" spans="1:19">
      <c r="A2878" s="12">
        <v>2875</v>
      </c>
      <c r="B2878" s="12" t="s">
        <v>11363</v>
      </c>
      <c r="C2878" s="12"/>
      <c r="D2878" s="12" t="s">
        <v>404</v>
      </c>
      <c r="E2878" s="12" t="s">
        <v>11364</v>
      </c>
      <c r="F2878" s="12" t="s">
        <v>143</v>
      </c>
      <c r="G2878" s="12">
        <v>18</v>
      </c>
      <c r="H2878" s="12" t="s">
        <v>19402</v>
      </c>
      <c r="I2878" s="12" t="s">
        <v>11365</v>
      </c>
      <c r="J2878" s="12">
        <v>18276988828</v>
      </c>
      <c r="K2878" s="12" t="s">
        <v>27</v>
      </c>
      <c r="L2878" s="13">
        <v>44331</v>
      </c>
      <c r="M2878" s="12" t="s">
        <v>29</v>
      </c>
      <c r="N2878" s="12" t="s">
        <v>27</v>
      </c>
      <c r="O2878" s="13">
        <v>44366</v>
      </c>
      <c r="P2878" s="12" t="s">
        <v>28</v>
      </c>
      <c r="Q2878" s="12" t="s">
        <v>30</v>
      </c>
      <c r="R2878" s="12"/>
      <c r="S2878" s="12"/>
    </row>
    <row r="2879" customFormat="1" spans="1:19">
      <c r="A2879" s="12">
        <v>2876</v>
      </c>
      <c r="B2879" s="12" t="s">
        <v>11366</v>
      </c>
      <c r="C2879" s="12"/>
      <c r="D2879" s="12" t="s">
        <v>404</v>
      </c>
      <c r="E2879" s="12" t="s">
        <v>11367</v>
      </c>
      <c r="F2879" s="12" t="s">
        <v>143</v>
      </c>
      <c r="G2879" s="12">
        <v>17</v>
      </c>
      <c r="H2879" s="12" t="s">
        <v>17996</v>
      </c>
      <c r="I2879" s="12" t="s">
        <v>11368</v>
      </c>
      <c r="J2879" s="12">
        <v>13407753772</v>
      </c>
      <c r="K2879" s="12" t="s">
        <v>27</v>
      </c>
      <c r="L2879" s="13">
        <v>44395</v>
      </c>
      <c r="M2879" s="12" t="s">
        <v>98</v>
      </c>
      <c r="N2879" s="12" t="s">
        <v>30</v>
      </c>
      <c r="O2879" s="13"/>
      <c r="P2879" s="12"/>
      <c r="Q2879" s="12" t="s">
        <v>30</v>
      </c>
      <c r="R2879" s="12"/>
      <c r="S2879" s="12"/>
    </row>
    <row r="2880" customFormat="1" spans="1:19">
      <c r="A2880" s="12">
        <v>2877</v>
      </c>
      <c r="B2880" s="12" t="s">
        <v>11369</v>
      </c>
      <c r="C2880" s="12"/>
      <c r="D2880" s="12" t="s">
        <v>404</v>
      </c>
      <c r="E2880" s="12" t="s">
        <v>11370</v>
      </c>
      <c r="F2880" s="12" t="s">
        <v>143</v>
      </c>
      <c r="G2880" s="12">
        <v>17</v>
      </c>
      <c r="H2880" s="12" t="s">
        <v>8089</v>
      </c>
      <c r="I2880" s="12" t="s">
        <v>582</v>
      </c>
      <c r="J2880" s="12">
        <v>13977141749</v>
      </c>
      <c r="K2880" s="12" t="s">
        <v>27</v>
      </c>
      <c r="L2880" s="13">
        <v>44394</v>
      </c>
      <c r="M2880" s="12" t="s">
        <v>28</v>
      </c>
      <c r="N2880" s="12" t="s">
        <v>30</v>
      </c>
      <c r="O2880" s="13"/>
      <c r="P2880" s="12"/>
      <c r="Q2880" s="12" t="s">
        <v>30</v>
      </c>
      <c r="R2880" s="12"/>
      <c r="S2880" s="12"/>
    </row>
    <row r="2881" customFormat="1" spans="1:19">
      <c r="A2881" s="12">
        <v>2878</v>
      </c>
      <c r="B2881" s="12" t="s">
        <v>11371</v>
      </c>
      <c r="C2881" s="12"/>
      <c r="D2881" s="12" t="s">
        <v>404</v>
      </c>
      <c r="E2881" s="12" t="s">
        <v>11372</v>
      </c>
      <c r="F2881" s="12" t="s">
        <v>143</v>
      </c>
      <c r="G2881" s="12">
        <v>17</v>
      </c>
      <c r="H2881" s="12" t="s">
        <v>18067</v>
      </c>
      <c r="I2881" s="12" t="s">
        <v>11374</v>
      </c>
      <c r="J2881" s="12">
        <v>13481867351</v>
      </c>
      <c r="K2881" s="12" t="s">
        <v>27</v>
      </c>
      <c r="L2881" s="13">
        <v>44396</v>
      </c>
      <c r="M2881" s="12" t="s">
        <v>11375</v>
      </c>
      <c r="N2881" s="12" t="s">
        <v>30</v>
      </c>
      <c r="O2881" s="13"/>
      <c r="P2881" s="12"/>
      <c r="Q2881" s="12" t="s">
        <v>30</v>
      </c>
      <c r="R2881" s="12"/>
      <c r="S2881" s="12"/>
    </row>
    <row r="2882" customFormat="1" spans="1:19">
      <c r="A2882" s="12">
        <v>2879</v>
      </c>
      <c r="B2882" s="12" t="s">
        <v>11376</v>
      </c>
      <c r="C2882" s="12"/>
      <c r="D2882" s="12" t="s">
        <v>404</v>
      </c>
      <c r="E2882" s="12" t="s">
        <v>11377</v>
      </c>
      <c r="F2882" s="12" t="s">
        <v>24</v>
      </c>
      <c r="G2882" s="12">
        <v>18</v>
      </c>
      <c r="H2882" s="12" t="s">
        <v>4709</v>
      </c>
      <c r="I2882" s="12" t="s">
        <v>11378</v>
      </c>
      <c r="J2882" s="12">
        <v>19977826010</v>
      </c>
      <c r="K2882" s="12" t="s">
        <v>27</v>
      </c>
      <c r="L2882" s="13">
        <v>44331</v>
      </c>
      <c r="M2882" s="12" t="s">
        <v>29</v>
      </c>
      <c r="N2882" s="12" t="s">
        <v>27</v>
      </c>
      <c r="O2882" s="13">
        <v>44366</v>
      </c>
      <c r="P2882" s="12" t="s">
        <v>28</v>
      </c>
      <c r="Q2882" s="12" t="s">
        <v>30</v>
      </c>
      <c r="R2882" s="12"/>
      <c r="S2882" s="12"/>
    </row>
    <row r="2883" customFormat="1" spans="1:19">
      <c r="A2883" s="12">
        <v>2880</v>
      </c>
      <c r="B2883" s="12" t="s">
        <v>11379</v>
      </c>
      <c r="C2883" s="12"/>
      <c r="D2883" s="12" t="s">
        <v>404</v>
      </c>
      <c r="E2883" s="12" t="s">
        <v>11380</v>
      </c>
      <c r="F2883" s="12" t="s">
        <v>143</v>
      </c>
      <c r="G2883" s="12">
        <v>19</v>
      </c>
      <c r="H2883" s="12" t="s">
        <v>10169</v>
      </c>
      <c r="I2883" s="12" t="s">
        <v>5117</v>
      </c>
      <c r="J2883" s="12">
        <v>13719247556</v>
      </c>
      <c r="K2883" s="12" t="s">
        <v>27</v>
      </c>
      <c r="L2883" s="13">
        <v>44331</v>
      </c>
      <c r="M2883" s="12" t="s">
        <v>29</v>
      </c>
      <c r="N2883" s="12" t="s">
        <v>27</v>
      </c>
      <c r="O2883" s="13">
        <v>44366</v>
      </c>
      <c r="P2883" s="12" t="s">
        <v>28</v>
      </c>
      <c r="Q2883" s="12" t="s">
        <v>30</v>
      </c>
      <c r="R2883" s="12"/>
      <c r="S2883" s="12"/>
    </row>
    <row r="2884" customFormat="1" spans="1:19">
      <c r="A2884" s="12">
        <v>2881</v>
      </c>
      <c r="B2884" s="12" t="s">
        <v>11381</v>
      </c>
      <c r="C2884" s="12"/>
      <c r="D2884" s="12" t="s">
        <v>404</v>
      </c>
      <c r="E2884" s="12" t="s">
        <v>11382</v>
      </c>
      <c r="F2884" s="12" t="s">
        <v>143</v>
      </c>
      <c r="G2884" s="12">
        <v>16</v>
      </c>
      <c r="H2884" s="12" t="s">
        <v>18068</v>
      </c>
      <c r="I2884" s="12" t="s">
        <v>11383</v>
      </c>
      <c r="J2884" s="12">
        <v>13768084723</v>
      </c>
      <c r="K2884" s="12" t="s">
        <v>27</v>
      </c>
      <c r="L2884" s="13">
        <v>44395</v>
      </c>
      <c r="M2884" s="12" t="s">
        <v>2455</v>
      </c>
      <c r="N2884" s="12" t="s">
        <v>30</v>
      </c>
      <c r="O2884" s="13"/>
      <c r="P2884" s="12"/>
      <c r="Q2884" s="12" t="s">
        <v>30</v>
      </c>
      <c r="R2884" s="12"/>
      <c r="S2884" s="12"/>
    </row>
    <row r="2885" customFormat="1" spans="1:19">
      <c r="A2885" s="12">
        <v>2882</v>
      </c>
      <c r="B2885" s="12" t="s">
        <v>11384</v>
      </c>
      <c r="C2885" s="12"/>
      <c r="D2885" s="12" t="s">
        <v>404</v>
      </c>
      <c r="E2885" s="12" t="s">
        <v>11385</v>
      </c>
      <c r="F2885" s="12" t="s">
        <v>143</v>
      </c>
      <c r="G2885" s="12">
        <v>17</v>
      </c>
      <c r="H2885" s="12" t="s">
        <v>7451</v>
      </c>
      <c r="I2885" s="12" t="s">
        <v>6680</v>
      </c>
      <c r="J2885" s="12">
        <v>19114593091</v>
      </c>
      <c r="K2885" s="12" t="s">
        <v>27</v>
      </c>
      <c r="L2885" s="13">
        <v>44395</v>
      </c>
      <c r="M2885" s="12" t="s">
        <v>2455</v>
      </c>
      <c r="N2885" s="12" t="s">
        <v>30</v>
      </c>
      <c r="O2885" s="13"/>
      <c r="P2885" s="12"/>
      <c r="Q2885" s="12" t="s">
        <v>30</v>
      </c>
      <c r="R2885" s="12"/>
      <c r="S2885" s="12"/>
    </row>
    <row r="2886" customFormat="1" spans="1:19">
      <c r="A2886" s="12">
        <v>2883</v>
      </c>
      <c r="B2886" s="12" t="s">
        <v>11386</v>
      </c>
      <c r="C2886" s="12"/>
      <c r="D2886" s="12" t="s">
        <v>404</v>
      </c>
      <c r="E2886" s="12" t="s">
        <v>11387</v>
      </c>
      <c r="F2886" s="12" t="s">
        <v>24</v>
      </c>
      <c r="G2886" s="12">
        <v>16</v>
      </c>
      <c r="H2886" s="12" t="s">
        <v>18069</v>
      </c>
      <c r="I2886" s="12" t="s">
        <v>11389</v>
      </c>
      <c r="J2886" s="12">
        <v>15949328349</v>
      </c>
      <c r="K2886" s="12" t="s">
        <v>27</v>
      </c>
      <c r="L2886" s="13">
        <v>44398</v>
      </c>
      <c r="M2886" s="12" t="s">
        <v>2455</v>
      </c>
      <c r="N2886" s="12" t="s">
        <v>30</v>
      </c>
      <c r="O2886" s="13"/>
      <c r="P2886" s="12"/>
      <c r="Q2886" s="12" t="s">
        <v>30</v>
      </c>
      <c r="R2886" s="12"/>
      <c r="S2886" s="12"/>
    </row>
    <row r="2887" customFormat="1" spans="1:19">
      <c r="A2887" s="12">
        <v>2884</v>
      </c>
      <c r="B2887" s="12" t="s">
        <v>11390</v>
      </c>
      <c r="C2887" s="12"/>
      <c r="D2887" s="12" t="s">
        <v>404</v>
      </c>
      <c r="E2887" s="12" t="s">
        <v>11391</v>
      </c>
      <c r="F2887" s="12" t="s">
        <v>143</v>
      </c>
      <c r="G2887" s="12">
        <v>18</v>
      </c>
      <c r="H2887" s="12" t="s">
        <v>11392</v>
      </c>
      <c r="I2887" s="12" t="s">
        <v>11393</v>
      </c>
      <c r="J2887" s="12">
        <v>13627784037</v>
      </c>
      <c r="K2887" s="12" t="s">
        <v>27</v>
      </c>
      <c r="L2887" s="13">
        <v>44331</v>
      </c>
      <c r="M2887" s="12" t="s">
        <v>29</v>
      </c>
      <c r="N2887" s="12" t="s">
        <v>27</v>
      </c>
      <c r="O2887" s="13">
        <v>44366</v>
      </c>
      <c r="P2887" s="12" t="s">
        <v>28</v>
      </c>
      <c r="Q2887" s="12" t="s">
        <v>30</v>
      </c>
      <c r="R2887" s="12"/>
      <c r="S2887" s="12"/>
    </row>
    <row r="2888" customFormat="1" spans="1:19">
      <c r="A2888" s="12">
        <v>2885</v>
      </c>
      <c r="B2888" s="12" t="s">
        <v>11394</v>
      </c>
      <c r="C2888" s="12"/>
      <c r="D2888" s="12" t="s">
        <v>404</v>
      </c>
      <c r="E2888" s="12" t="s">
        <v>11395</v>
      </c>
      <c r="F2888" s="12" t="s">
        <v>143</v>
      </c>
      <c r="G2888" s="12">
        <v>15</v>
      </c>
      <c r="H2888" s="12" t="s">
        <v>11396</v>
      </c>
      <c r="I2888" s="12" t="s">
        <v>11397</v>
      </c>
      <c r="J2888" s="12" t="s">
        <v>11398</v>
      </c>
      <c r="K2888" s="12" t="s">
        <v>27</v>
      </c>
      <c r="L2888" s="13">
        <v>44398</v>
      </c>
      <c r="M2888" s="12" t="s">
        <v>11399</v>
      </c>
      <c r="N2888" s="12" t="s">
        <v>27</v>
      </c>
      <c r="O2888" s="13">
        <v>44420</v>
      </c>
      <c r="P2888" s="12" t="s">
        <v>11399</v>
      </c>
      <c r="Q2888" s="12" t="s">
        <v>30</v>
      </c>
      <c r="R2888" s="12"/>
      <c r="S2888" s="12"/>
    </row>
    <row r="2889" customFormat="1" spans="1:19">
      <c r="A2889" s="12">
        <v>2886</v>
      </c>
      <c r="B2889" s="12" t="s">
        <v>11400</v>
      </c>
      <c r="C2889" s="12"/>
      <c r="D2889" s="12" t="s">
        <v>404</v>
      </c>
      <c r="E2889" s="12" t="s">
        <v>11401</v>
      </c>
      <c r="F2889" s="12" t="s">
        <v>24</v>
      </c>
      <c r="G2889" s="12">
        <v>16</v>
      </c>
      <c r="H2889" s="12" t="s">
        <v>17999</v>
      </c>
      <c r="I2889" s="12" t="s">
        <v>11402</v>
      </c>
      <c r="J2889" s="12">
        <v>15277858499</v>
      </c>
      <c r="K2889" s="12" t="s">
        <v>27</v>
      </c>
      <c r="L2889" s="13">
        <v>44396</v>
      </c>
      <c r="M2889" s="12" t="s">
        <v>28</v>
      </c>
      <c r="N2889" s="12" t="s">
        <v>30</v>
      </c>
      <c r="O2889" s="13"/>
      <c r="P2889" s="12"/>
      <c r="Q2889" s="12" t="s">
        <v>30</v>
      </c>
      <c r="R2889" s="12"/>
      <c r="S2889" s="12"/>
    </row>
    <row r="2890" customFormat="1" spans="1:19">
      <c r="A2890" s="12">
        <v>2887</v>
      </c>
      <c r="B2890" s="12" t="s">
        <v>11403</v>
      </c>
      <c r="C2890" s="12"/>
      <c r="D2890" s="12" t="s">
        <v>404</v>
      </c>
      <c r="E2890" s="12" t="s">
        <v>11404</v>
      </c>
      <c r="F2890" s="12" t="s">
        <v>143</v>
      </c>
      <c r="G2890" s="12">
        <v>16</v>
      </c>
      <c r="H2890" s="12" t="s">
        <v>1515</v>
      </c>
      <c r="I2890" s="12" t="s">
        <v>11405</v>
      </c>
      <c r="J2890" s="12">
        <v>15120601683</v>
      </c>
      <c r="K2890" s="12" t="s">
        <v>27</v>
      </c>
      <c r="L2890" s="13">
        <v>44394</v>
      </c>
      <c r="M2890" s="12" t="s">
        <v>28</v>
      </c>
      <c r="N2890" s="12" t="s">
        <v>27</v>
      </c>
      <c r="O2890" s="13">
        <v>44416</v>
      </c>
      <c r="P2890" s="12" t="s">
        <v>28</v>
      </c>
      <c r="Q2890" s="12" t="s">
        <v>30</v>
      </c>
      <c r="R2890" s="12"/>
      <c r="S2890" s="12"/>
    </row>
    <row r="2891" customFormat="1" spans="1:19">
      <c r="A2891" s="12">
        <v>2888</v>
      </c>
      <c r="B2891" s="12" t="s">
        <v>11406</v>
      </c>
      <c r="C2891" s="12"/>
      <c r="D2891" s="12" t="s">
        <v>404</v>
      </c>
      <c r="E2891" s="12" t="s">
        <v>11407</v>
      </c>
      <c r="F2891" s="12" t="s">
        <v>143</v>
      </c>
      <c r="G2891" s="12">
        <v>20</v>
      </c>
      <c r="H2891" s="12" t="s">
        <v>11408</v>
      </c>
      <c r="I2891" s="12" t="s">
        <v>11409</v>
      </c>
      <c r="J2891" s="12">
        <v>18077898051</v>
      </c>
      <c r="K2891" s="12" t="s">
        <v>27</v>
      </c>
      <c r="L2891" s="13">
        <v>44331</v>
      </c>
      <c r="M2891" s="12" t="s">
        <v>29</v>
      </c>
      <c r="N2891" s="12" t="s">
        <v>27</v>
      </c>
      <c r="O2891" s="13">
        <v>44366</v>
      </c>
      <c r="P2891" s="12" t="s">
        <v>28</v>
      </c>
      <c r="Q2891" s="12" t="s">
        <v>30</v>
      </c>
      <c r="R2891" s="12"/>
      <c r="S2891" s="12"/>
    </row>
    <row r="2892" customFormat="1" spans="1:19">
      <c r="A2892" s="12">
        <v>2889</v>
      </c>
      <c r="B2892" s="12" t="s">
        <v>11410</v>
      </c>
      <c r="C2892" s="12"/>
      <c r="D2892" s="12" t="s">
        <v>404</v>
      </c>
      <c r="E2892" s="12" t="s">
        <v>11411</v>
      </c>
      <c r="F2892" s="12" t="s">
        <v>143</v>
      </c>
      <c r="G2892" s="12">
        <v>18</v>
      </c>
      <c r="H2892" s="12" t="s">
        <v>11412</v>
      </c>
      <c r="I2892" s="12" t="s">
        <v>11413</v>
      </c>
      <c r="J2892" s="12">
        <v>15977838484</v>
      </c>
      <c r="K2892" s="12" t="s">
        <v>27</v>
      </c>
      <c r="L2892" s="13">
        <v>44397</v>
      </c>
      <c r="M2892" s="12" t="s">
        <v>28</v>
      </c>
      <c r="N2892" s="12" t="s">
        <v>30</v>
      </c>
      <c r="O2892" s="13"/>
      <c r="P2892" s="12"/>
      <c r="Q2892" s="12" t="s">
        <v>30</v>
      </c>
      <c r="R2892" s="12"/>
      <c r="S2892" s="12"/>
    </row>
    <row r="2893" customFormat="1" spans="1:19">
      <c r="A2893" s="12">
        <v>2890</v>
      </c>
      <c r="B2893" s="12" t="s">
        <v>11414</v>
      </c>
      <c r="C2893" s="12"/>
      <c r="D2893" s="12" t="s">
        <v>404</v>
      </c>
      <c r="E2893" s="12" t="s">
        <v>11415</v>
      </c>
      <c r="F2893" s="12" t="s">
        <v>143</v>
      </c>
      <c r="G2893" s="12">
        <v>16</v>
      </c>
      <c r="H2893" s="12" t="s">
        <v>11416</v>
      </c>
      <c r="I2893" s="12" t="s">
        <v>11417</v>
      </c>
      <c r="J2893" s="12">
        <v>13617795626</v>
      </c>
      <c r="K2893" s="12" t="s">
        <v>27</v>
      </c>
      <c r="L2893" s="13">
        <v>44395</v>
      </c>
      <c r="M2893" s="12" t="s">
        <v>2455</v>
      </c>
      <c r="N2893" s="12" t="s">
        <v>30</v>
      </c>
      <c r="O2893" s="13"/>
      <c r="P2893" s="12"/>
      <c r="Q2893" s="12" t="s">
        <v>30</v>
      </c>
      <c r="R2893" s="12"/>
      <c r="S2893" s="12"/>
    </row>
    <row r="2894" customFormat="1" spans="1:19">
      <c r="A2894" s="12">
        <v>2891</v>
      </c>
      <c r="B2894" s="12" t="s">
        <v>11418</v>
      </c>
      <c r="C2894" s="12"/>
      <c r="D2894" s="12" t="s">
        <v>404</v>
      </c>
      <c r="E2894" s="12" t="s">
        <v>11419</v>
      </c>
      <c r="F2894" s="12" t="s">
        <v>143</v>
      </c>
      <c r="G2894" s="12">
        <v>16</v>
      </c>
      <c r="H2894" s="12" t="s">
        <v>11420</v>
      </c>
      <c r="I2894" s="12" t="s">
        <v>11421</v>
      </c>
      <c r="J2894" s="12">
        <v>13657780561</v>
      </c>
      <c r="K2894" s="12" t="s">
        <v>27</v>
      </c>
      <c r="L2894" s="13">
        <v>44397</v>
      </c>
      <c r="M2894" s="12" t="s">
        <v>11422</v>
      </c>
      <c r="N2894" s="12" t="s">
        <v>30</v>
      </c>
      <c r="O2894" s="13"/>
      <c r="P2894" s="12"/>
      <c r="Q2894" s="12" t="s">
        <v>30</v>
      </c>
      <c r="R2894" s="12"/>
      <c r="S2894" s="12"/>
    </row>
    <row r="2895" customFormat="1" spans="1:19">
      <c r="A2895" s="12">
        <v>2892</v>
      </c>
      <c r="B2895" s="12" t="s">
        <v>11423</v>
      </c>
      <c r="C2895" s="12"/>
      <c r="D2895" s="12" t="s">
        <v>404</v>
      </c>
      <c r="E2895" s="12" t="s">
        <v>11424</v>
      </c>
      <c r="F2895" s="12" t="s">
        <v>143</v>
      </c>
      <c r="G2895" s="12">
        <v>19</v>
      </c>
      <c r="H2895" s="12" t="s">
        <v>11425</v>
      </c>
      <c r="I2895" s="12" t="s">
        <v>11426</v>
      </c>
      <c r="J2895" s="12" t="s">
        <v>11427</v>
      </c>
      <c r="K2895" s="12" t="s">
        <v>27</v>
      </c>
      <c r="L2895" s="13">
        <v>44331</v>
      </c>
      <c r="M2895" s="12" t="s">
        <v>29</v>
      </c>
      <c r="N2895" s="12" t="s">
        <v>27</v>
      </c>
      <c r="O2895" s="13">
        <v>44366</v>
      </c>
      <c r="P2895" s="12" t="s">
        <v>28</v>
      </c>
      <c r="Q2895" s="12" t="s">
        <v>30</v>
      </c>
      <c r="R2895" s="12"/>
      <c r="S2895" s="12"/>
    </row>
    <row r="2896" customFormat="1" spans="1:19">
      <c r="A2896" s="12">
        <v>2893</v>
      </c>
      <c r="B2896" s="12" t="s">
        <v>11428</v>
      </c>
      <c r="C2896" s="12"/>
      <c r="D2896" s="12" t="s">
        <v>404</v>
      </c>
      <c r="E2896" s="12" t="s">
        <v>11429</v>
      </c>
      <c r="F2896" s="12" t="s">
        <v>143</v>
      </c>
      <c r="G2896" s="12">
        <v>17</v>
      </c>
      <c r="H2896" s="12" t="s">
        <v>18071</v>
      </c>
      <c r="I2896" s="12" t="s">
        <v>11431</v>
      </c>
      <c r="J2896" s="12">
        <v>15277859483</v>
      </c>
      <c r="K2896" s="12" t="s">
        <v>27</v>
      </c>
      <c r="L2896" s="13">
        <v>44395</v>
      </c>
      <c r="M2896" s="12" t="s">
        <v>28</v>
      </c>
      <c r="N2896" s="12" t="s">
        <v>30</v>
      </c>
      <c r="O2896" s="13"/>
      <c r="P2896" s="12"/>
      <c r="Q2896" s="12" t="s">
        <v>30</v>
      </c>
      <c r="R2896" s="12"/>
      <c r="S2896" s="12"/>
    </row>
    <row r="2897" customFormat="1" spans="1:19">
      <c r="A2897" s="12">
        <v>2894</v>
      </c>
      <c r="B2897" s="12" t="s">
        <v>11432</v>
      </c>
      <c r="C2897" s="12"/>
      <c r="D2897" s="12" t="s">
        <v>404</v>
      </c>
      <c r="E2897" s="12" t="s">
        <v>8478</v>
      </c>
      <c r="F2897" s="12" t="s">
        <v>143</v>
      </c>
      <c r="G2897" s="12">
        <v>18</v>
      </c>
      <c r="H2897" s="12" t="s">
        <v>22850</v>
      </c>
      <c r="I2897" s="12" t="s">
        <v>11434</v>
      </c>
      <c r="J2897" s="12">
        <v>13652203956</v>
      </c>
      <c r="K2897" s="12" t="s">
        <v>27</v>
      </c>
      <c r="L2897" s="13">
        <v>44331</v>
      </c>
      <c r="M2897" s="12" t="s">
        <v>29</v>
      </c>
      <c r="N2897" s="12" t="s">
        <v>27</v>
      </c>
      <c r="O2897" s="13">
        <v>44366</v>
      </c>
      <c r="P2897" s="12" t="s">
        <v>28</v>
      </c>
      <c r="Q2897" s="12" t="s">
        <v>30</v>
      </c>
      <c r="R2897" s="12"/>
      <c r="S2897" s="12"/>
    </row>
    <row r="2898" customFormat="1" spans="1:19">
      <c r="A2898" s="12">
        <v>2895</v>
      </c>
      <c r="B2898" s="12" t="s">
        <v>11435</v>
      </c>
      <c r="C2898" s="12"/>
      <c r="D2898" s="12" t="s">
        <v>404</v>
      </c>
      <c r="E2898" s="12" t="s">
        <v>11436</v>
      </c>
      <c r="F2898" s="12" t="s">
        <v>143</v>
      </c>
      <c r="G2898" s="12">
        <v>18</v>
      </c>
      <c r="H2898" s="12" t="s">
        <v>11437</v>
      </c>
      <c r="I2898" s="12" t="s">
        <v>11438</v>
      </c>
      <c r="J2898" s="12">
        <v>13397784766</v>
      </c>
      <c r="K2898" s="12" t="s">
        <v>27</v>
      </c>
      <c r="L2898" s="13">
        <v>44411</v>
      </c>
      <c r="M2898" s="12" t="s">
        <v>28</v>
      </c>
      <c r="N2898" s="12" t="s">
        <v>30</v>
      </c>
      <c r="O2898" s="13"/>
      <c r="P2898" s="12"/>
      <c r="Q2898" s="12" t="s">
        <v>30</v>
      </c>
      <c r="R2898" s="12"/>
      <c r="S2898" s="12"/>
    </row>
    <row r="2899" customFormat="1" spans="1:19">
      <c r="A2899" s="12">
        <v>2896</v>
      </c>
      <c r="B2899" s="12" t="s">
        <v>11439</v>
      </c>
      <c r="C2899" s="12"/>
      <c r="D2899" s="12" t="s">
        <v>404</v>
      </c>
      <c r="E2899" s="12" t="s">
        <v>11440</v>
      </c>
      <c r="F2899" s="12" t="s">
        <v>143</v>
      </c>
      <c r="G2899" s="12">
        <v>17</v>
      </c>
      <c r="H2899" s="12" t="s">
        <v>6804</v>
      </c>
      <c r="I2899" s="12" t="s">
        <v>11441</v>
      </c>
      <c r="J2899" s="12">
        <v>17807839978</v>
      </c>
      <c r="K2899" s="12" t="s">
        <v>27</v>
      </c>
      <c r="L2899" s="13">
        <v>44394</v>
      </c>
      <c r="M2899" s="12" t="s">
        <v>98</v>
      </c>
      <c r="N2899" s="12" t="s">
        <v>27</v>
      </c>
      <c r="O2899" s="13">
        <v>44416</v>
      </c>
      <c r="P2899" s="12" t="s">
        <v>98</v>
      </c>
      <c r="Q2899" s="12" t="s">
        <v>30</v>
      </c>
      <c r="R2899" s="12"/>
      <c r="S2899" s="12"/>
    </row>
    <row r="2900" customFormat="1" spans="1:19">
      <c r="A2900" s="12">
        <v>2897</v>
      </c>
      <c r="B2900" s="12" t="s">
        <v>11442</v>
      </c>
      <c r="C2900" s="12"/>
      <c r="D2900" s="12" t="s">
        <v>404</v>
      </c>
      <c r="E2900" s="12" t="s">
        <v>11443</v>
      </c>
      <c r="F2900" s="12" t="s">
        <v>143</v>
      </c>
      <c r="G2900" s="12">
        <v>17</v>
      </c>
      <c r="H2900" s="12" t="s">
        <v>7655</v>
      </c>
      <c r="I2900" s="12" t="s">
        <v>11444</v>
      </c>
      <c r="J2900" s="12">
        <v>15277893896</v>
      </c>
      <c r="K2900" s="12" t="s">
        <v>27</v>
      </c>
      <c r="L2900" s="13">
        <v>44406</v>
      </c>
      <c r="M2900" s="12" t="s">
        <v>29</v>
      </c>
      <c r="N2900" s="12" t="s">
        <v>30</v>
      </c>
      <c r="O2900" s="13"/>
      <c r="P2900" s="12"/>
      <c r="Q2900" s="12" t="s">
        <v>30</v>
      </c>
      <c r="R2900" s="12"/>
      <c r="S2900" s="12"/>
    </row>
    <row r="2901" customFormat="1" spans="1:19">
      <c r="A2901" s="12">
        <v>2898</v>
      </c>
      <c r="B2901" s="12" t="s">
        <v>11445</v>
      </c>
      <c r="C2901" s="12"/>
      <c r="D2901" s="12" t="s">
        <v>404</v>
      </c>
      <c r="E2901" s="12" t="s">
        <v>8143</v>
      </c>
      <c r="F2901" s="12" t="s">
        <v>24</v>
      </c>
      <c r="G2901" s="12">
        <v>18</v>
      </c>
      <c r="H2901" s="12" t="s">
        <v>19811</v>
      </c>
      <c r="I2901" s="12" t="s">
        <v>11446</v>
      </c>
      <c r="J2901" s="12">
        <v>15878685588</v>
      </c>
      <c r="K2901" s="12" t="s">
        <v>27</v>
      </c>
      <c r="L2901" s="13">
        <v>44399</v>
      </c>
      <c r="M2901" s="12" t="s">
        <v>28</v>
      </c>
      <c r="N2901" s="12" t="s">
        <v>30</v>
      </c>
      <c r="O2901" s="13"/>
      <c r="P2901" s="12"/>
      <c r="Q2901" s="12" t="s">
        <v>30</v>
      </c>
      <c r="R2901" s="12"/>
      <c r="S2901" s="12"/>
    </row>
    <row r="2902" customFormat="1" spans="1:19">
      <c r="A2902" s="12">
        <v>2899</v>
      </c>
      <c r="B2902" s="12" t="s">
        <v>11447</v>
      </c>
      <c r="C2902" s="12"/>
      <c r="D2902" s="12" t="s">
        <v>404</v>
      </c>
      <c r="E2902" s="12" t="s">
        <v>11448</v>
      </c>
      <c r="F2902" s="12" t="s">
        <v>143</v>
      </c>
      <c r="G2902" s="12">
        <v>18</v>
      </c>
      <c r="H2902" s="12" t="s">
        <v>11449</v>
      </c>
      <c r="I2902" s="12" t="s">
        <v>11450</v>
      </c>
      <c r="J2902" s="12">
        <v>18174936905</v>
      </c>
      <c r="K2902" s="12" t="s">
        <v>27</v>
      </c>
      <c r="L2902" s="13">
        <v>44394</v>
      </c>
      <c r="M2902" s="12" t="s">
        <v>28</v>
      </c>
      <c r="N2902" s="12" t="s">
        <v>27</v>
      </c>
      <c r="O2902" s="13">
        <v>44416</v>
      </c>
      <c r="P2902" s="12" t="s">
        <v>28</v>
      </c>
      <c r="Q2902" s="12" t="s">
        <v>30</v>
      </c>
      <c r="R2902" s="12"/>
      <c r="S2902" s="12"/>
    </row>
    <row r="2903" customFormat="1" spans="1:19">
      <c r="A2903" s="12">
        <v>2900</v>
      </c>
      <c r="B2903" s="12" t="s">
        <v>11451</v>
      </c>
      <c r="C2903" s="12"/>
      <c r="D2903" s="12" t="s">
        <v>404</v>
      </c>
      <c r="E2903" s="12" t="s">
        <v>11452</v>
      </c>
      <c r="F2903" s="12" t="s">
        <v>143</v>
      </c>
      <c r="G2903" s="12">
        <v>18</v>
      </c>
      <c r="H2903" s="12" t="s">
        <v>1875</v>
      </c>
      <c r="I2903" s="12" t="s">
        <v>1876</v>
      </c>
      <c r="J2903" s="12">
        <v>13622701449</v>
      </c>
      <c r="K2903" s="12" t="s">
        <v>27</v>
      </c>
      <c r="L2903" s="13">
        <v>44331</v>
      </c>
      <c r="M2903" s="12" t="s">
        <v>29</v>
      </c>
      <c r="N2903" s="12" t="s">
        <v>27</v>
      </c>
      <c r="O2903" s="13">
        <v>44366</v>
      </c>
      <c r="P2903" s="12" t="s">
        <v>28</v>
      </c>
      <c r="Q2903" s="12" t="s">
        <v>30</v>
      </c>
      <c r="R2903" s="12"/>
      <c r="S2903" s="12"/>
    </row>
    <row r="2904" customFormat="1" spans="1:19">
      <c r="A2904" s="12">
        <v>2901</v>
      </c>
      <c r="B2904" s="12" t="s">
        <v>11453</v>
      </c>
      <c r="C2904" s="12"/>
      <c r="D2904" s="12" t="s">
        <v>404</v>
      </c>
      <c r="E2904" s="12" t="s">
        <v>11454</v>
      </c>
      <c r="F2904" s="12" t="s">
        <v>143</v>
      </c>
      <c r="G2904" s="12">
        <v>17</v>
      </c>
      <c r="H2904" s="12" t="s">
        <v>11455</v>
      </c>
      <c r="I2904" s="12" t="s">
        <v>11456</v>
      </c>
      <c r="J2904" s="12">
        <v>18278841648</v>
      </c>
      <c r="K2904" s="12" t="s">
        <v>27</v>
      </c>
      <c r="L2904" s="13">
        <v>44397</v>
      </c>
      <c r="M2904" s="12" t="s">
        <v>3693</v>
      </c>
      <c r="N2904" s="12" t="s">
        <v>30</v>
      </c>
      <c r="O2904" s="13"/>
      <c r="P2904" s="12"/>
      <c r="Q2904" s="12" t="s">
        <v>30</v>
      </c>
      <c r="R2904" s="12"/>
      <c r="S2904" s="12"/>
    </row>
    <row r="2905" customFormat="1" spans="1:19">
      <c r="A2905" s="12">
        <v>2902</v>
      </c>
      <c r="B2905" s="12" t="s">
        <v>11457</v>
      </c>
      <c r="C2905" s="12"/>
      <c r="D2905" s="12" t="s">
        <v>404</v>
      </c>
      <c r="E2905" s="12" t="s">
        <v>11458</v>
      </c>
      <c r="F2905" s="12" t="s">
        <v>24</v>
      </c>
      <c r="G2905" s="12">
        <v>19</v>
      </c>
      <c r="H2905" s="12" t="s">
        <v>7736</v>
      </c>
      <c r="I2905" s="12" t="s">
        <v>11459</v>
      </c>
      <c r="J2905" s="12">
        <v>13481867498</v>
      </c>
      <c r="K2905" s="12" t="s">
        <v>27</v>
      </c>
      <c r="L2905" s="13">
        <v>44331</v>
      </c>
      <c r="M2905" s="12" t="s">
        <v>29</v>
      </c>
      <c r="N2905" s="12" t="s">
        <v>27</v>
      </c>
      <c r="O2905" s="13">
        <v>44366</v>
      </c>
      <c r="P2905" s="12" t="s">
        <v>28</v>
      </c>
      <c r="Q2905" s="12" t="s">
        <v>30</v>
      </c>
      <c r="R2905" s="12"/>
      <c r="S2905" s="12"/>
    </row>
    <row r="2906" customFormat="1" spans="1:19">
      <c r="A2906" s="12">
        <v>2903</v>
      </c>
      <c r="B2906" s="12" t="s">
        <v>11460</v>
      </c>
      <c r="C2906" s="12"/>
      <c r="D2906" s="12" t="s">
        <v>404</v>
      </c>
      <c r="E2906" s="12" t="s">
        <v>11461</v>
      </c>
      <c r="F2906" s="12" t="s">
        <v>143</v>
      </c>
      <c r="G2906" s="12">
        <v>17</v>
      </c>
      <c r="H2906" s="12" t="s">
        <v>17726</v>
      </c>
      <c r="I2906" s="12" t="s">
        <v>11462</v>
      </c>
      <c r="J2906" s="12">
        <v>13977881774</v>
      </c>
      <c r="K2906" s="12" t="s">
        <v>27</v>
      </c>
      <c r="L2906" s="13">
        <v>44396</v>
      </c>
      <c r="M2906" s="12" t="s">
        <v>2455</v>
      </c>
      <c r="N2906" s="12" t="s">
        <v>30</v>
      </c>
      <c r="O2906" s="13"/>
      <c r="P2906" s="12"/>
      <c r="Q2906" s="12" t="s">
        <v>30</v>
      </c>
      <c r="R2906" s="12"/>
      <c r="S2906" s="12"/>
    </row>
    <row r="2907" customFormat="1" spans="1:19">
      <c r="A2907" s="12">
        <v>2904</v>
      </c>
      <c r="B2907" s="12" t="s">
        <v>11463</v>
      </c>
      <c r="C2907" s="12"/>
      <c r="D2907" s="12" t="s">
        <v>404</v>
      </c>
      <c r="E2907" s="12" t="s">
        <v>11464</v>
      </c>
      <c r="F2907" s="12" t="s">
        <v>24</v>
      </c>
      <c r="G2907" s="12">
        <v>17</v>
      </c>
      <c r="H2907" s="12" t="s">
        <v>17698</v>
      </c>
      <c r="I2907" s="12" t="s">
        <v>11465</v>
      </c>
      <c r="J2907" s="12">
        <v>15078612909</v>
      </c>
      <c r="K2907" s="12" t="s">
        <v>27</v>
      </c>
      <c r="L2907" s="13">
        <v>44395</v>
      </c>
      <c r="M2907" s="12" t="s">
        <v>2172</v>
      </c>
      <c r="N2907" s="12" t="s">
        <v>30</v>
      </c>
      <c r="O2907" s="13"/>
      <c r="P2907" s="12"/>
      <c r="Q2907" s="12" t="s">
        <v>30</v>
      </c>
      <c r="R2907" s="12"/>
      <c r="S2907" s="12"/>
    </row>
    <row r="2908" customFormat="1" spans="1:19">
      <c r="A2908" s="12">
        <v>2905</v>
      </c>
      <c r="B2908" s="12" t="s">
        <v>11466</v>
      </c>
      <c r="C2908" s="12"/>
      <c r="D2908" s="12" t="s">
        <v>404</v>
      </c>
      <c r="E2908" s="12" t="s">
        <v>11467</v>
      </c>
      <c r="F2908" s="12" t="s">
        <v>24</v>
      </c>
      <c r="G2908" s="12">
        <v>16</v>
      </c>
      <c r="H2908" s="12" t="s">
        <v>4200</v>
      </c>
      <c r="I2908" s="12" t="s">
        <v>11468</v>
      </c>
      <c r="J2908" s="12">
        <v>19107883640</v>
      </c>
      <c r="K2908" s="12" t="s">
        <v>27</v>
      </c>
      <c r="L2908" s="13">
        <v>44396</v>
      </c>
      <c r="M2908" s="12" t="s">
        <v>11469</v>
      </c>
      <c r="N2908" s="12" t="s">
        <v>30</v>
      </c>
      <c r="O2908" s="13"/>
      <c r="P2908" s="12"/>
      <c r="Q2908" s="12" t="s">
        <v>30</v>
      </c>
      <c r="R2908" s="12"/>
      <c r="S2908" s="12"/>
    </row>
    <row r="2909" customFormat="1" spans="1:19">
      <c r="A2909" s="12">
        <v>2906</v>
      </c>
      <c r="B2909" s="12" t="s">
        <v>11470</v>
      </c>
      <c r="C2909" s="12"/>
      <c r="D2909" s="12" t="s">
        <v>404</v>
      </c>
      <c r="E2909" s="12" t="s">
        <v>11471</v>
      </c>
      <c r="F2909" s="12" t="s">
        <v>143</v>
      </c>
      <c r="G2909" s="12">
        <v>16</v>
      </c>
      <c r="H2909" s="12" t="s">
        <v>2437</v>
      </c>
      <c r="I2909" s="12" t="s">
        <v>11472</v>
      </c>
      <c r="J2909" s="12">
        <v>18378897356</v>
      </c>
      <c r="K2909" s="12" t="s">
        <v>27</v>
      </c>
      <c r="L2909" s="13">
        <v>44395</v>
      </c>
      <c r="M2909" s="12" t="s">
        <v>28</v>
      </c>
      <c r="N2909" s="12" t="s">
        <v>30</v>
      </c>
      <c r="O2909" s="13"/>
      <c r="P2909" s="12"/>
      <c r="Q2909" s="12" t="s">
        <v>30</v>
      </c>
      <c r="R2909" s="12"/>
      <c r="S2909" s="12"/>
    </row>
    <row r="2910" customFormat="1" spans="1:19">
      <c r="A2910" s="12">
        <v>2907</v>
      </c>
      <c r="B2910" s="12" t="s">
        <v>11473</v>
      </c>
      <c r="C2910" s="12"/>
      <c r="D2910" s="12" t="s">
        <v>404</v>
      </c>
      <c r="E2910" s="12" t="s">
        <v>11474</v>
      </c>
      <c r="F2910" s="12" t="s">
        <v>24</v>
      </c>
      <c r="G2910" s="12">
        <v>17</v>
      </c>
      <c r="H2910" s="12" t="s">
        <v>18072</v>
      </c>
      <c r="I2910" s="12" t="s">
        <v>11476</v>
      </c>
      <c r="J2910" s="12">
        <v>18877899380</v>
      </c>
      <c r="K2910" s="12" t="s">
        <v>27</v>
      </c>
      <c r="L2910" s="13">
        <v>44399</v>
      </c>
      <c r="M2910" s="12" t="s">
        <v>54</v>
      </c>
      <c r="N2910" s="12" t="s">
        <v>30</v>
      </c>
      <c r="O2910" s="13"/>
      <c r="P2910" s="12"/>
      <c r="Q2910" s="12" t="s">
        <v>30</v>
      </c>
      <c r="R2910" s="12"/>
      <c r="S2910" s="12"/>
    </row>
    <row r="2911" customFormat="1" spans="1:19">
      <c r="A2911" s="12">
        <v>2908</v>
      </c>
      <c r="B2911" s="12" t="s">
        <v>11477</v>
      </c>
      <c r="C2911" s="12"/>
      <c r="D2911" s="12" t="s">
        <v>404</v>
      </c>
      <c r="E2911" s="12" t="s">
        <v>11478</v>
      </c>
      <c r="F2911" s="12" t="s">
        <v>143</v>
      </c>
      <c r="G2911" s="12">
        <v>17</v>
      </c>
      <c r="H2911" s="12" t="s">
        <v>6714</v>
      </c>
      <c r="I2911" s="12" t="s">
        <v>11479</v>
      </c>
      <c r="J2911" s="12">
        <v>13507783724</v>
      </c>
      <c r="K2911" s="12" t="s">
        <v>27</v>
      </c>
      <c r="L2911" s="13">
        <v>44396</v>
      </c>
      <c r="M2911" s="12" t="s">
        <v>301</v>
      </c>
      <c r="N2911" s="12" t="s">
        <v>30</v>
      </c>
      <c r="O2911" s="13"/>
      <c r="P2911" s="12"/>
      <c r="Q2911" s="12" t="s">
        <v>30</v>
      </c>
      <c r="R2911" s="12"/>
      <c r="S2911" s="12"/>
    </row>
    <row r="2912" customFormat="1" spans="1:19">
      <c r="A2912" s="12">
        <v>2909</v>
      </c>
      <c r="B2912" s="12" t="s">
        <v>11480</v>
      </c>
      <c r="C2912" s="12"/>
      <c r="D2912" s="12" t="s">
        <v>404</v>
      </c>
      <c r="E2912" s="12" t="s">
        <v>11481</v>
      </c>
      <c r="F2912" s="12" t="s">
        <v>24</v>
      </c>
      <c r="G2912" s="12">
        <v>16</v>
      </c>
      <c r="H2912" s="12" t="s">
        <v>18073</v>
      </c>
      <c r="I2912" s="12" t="s">
        <v>11483</v>
      </c>
      <c r="J2912" s="12">
        <v>15078572859</v>
      </c>
      <c r="K2912" s="12" t="s">
        <v>27</v>
      </c>
      <c r="L2912" s="13">
        <v>44395</v>
      </c>
      <c r="M2912" s="12" t="s">
        <v>28</v>
      </c>
      <c r="N2912" s="12" t="s">
        <v>30</v>
      </c>
      <c r="O2912" s="13"/>
      <c r="P2912" s="12"/>
      <c r="Q2912" s="12" t="s">
        <v>30</v>
      </c>
      <c r="R2912" s="12"/>
      <c r="S2912" s="12"/>
    </row>
    <row r="2913" customFormat="1" spans="1:19">
      <c r="A2913" s="12">
        <v>2910</v>
      </c>
      <c r="B2913" s="12" t="s">
        <v>11484</v>
      </c>
      <c r="C2913" s="12"/>
      <c r="D2913" s="12" t="s">
        <v>404</v>
      </c>
      <c r="E2913" s="12" t="s">
        <v>11485</v>
      </c>
      <c r="F2913" s="12" t="s">
        <v>24</v>
      </c>
      <c r="G2913" s="12">
        <v>20</v>
      </c>
      <c r="H2913" s="12" t="s">
        <v>1724</v>
      </c>
      <c r="I2913" s="12" t="s">
        <v>11486</v>
      </c>
      <c r="J2913" s="12">
        <v>18077822848</v>
      </c>
      <c r="K2913" s="12" t="s">
        <v>27</v>
      </c>
      <c r="L2913" s="13">
        <v>44331</v>
      </c>
      <c r="M2913" s="12" t="s">
        <v>29</v>
      </c>
      <c r="N2913" s="12" t="s">
        <v>27</v>
      </c>
      <c r="O2913" s="13">
        <v>44366</v>
      </c>
      <c r="P2913" s="12" t="s">
        <v>28</v>
      </c>
      <c r="Q2913" s="12" t="s">
        <v>30</v>
      </c>
      <c r="R2913" s="12"/>
      <c r="S2913" s="12"/>
    </row>
    <row r="2914" customFormat="1" spans="1:19">
      <c r="A2914" s="12">
        <v>2911</v>
      </c>
      <c r="B2914" s="12" t="s">
        <v>11487</v>
      </c>
      <c r="C2914" s="12"/>
      <c r="D2914" s="12" t="s">
        <v>404</v>
      </c>
      <c r="E2914" s="12" t="s">
        <v>11488</v>
      </c>
      <c r="F2914" s="12" t="s">
        <v>24</v>
      </c>
      <c r="G2914" s="12">
        <v>17</v>
      </c>
      <c r="H2914" s="12" t="s">
        <v>18074</v>
      </c>
      <c r="I2914" s="12" t="s">
        <v>11490</v>
      </c>
      <c r="J2914" s="12" t="s">
        <v>11491</v>
      </c>
      <c r="K2914" s="12" t="s">
        <v>27</v>
      </c>
      <c r="L2914" s="13">
        <v>44420</v>
      </c>
      <c r="M2914" s="12" t="s">
        <v>28</v>
      </c>
      <c r="N2914" s="12" t="s">
        <v>30</v>
      </c>
      <c r="O2914" s="13"/>
      <c r="P2914" s="12"/>
      <c r="Q2914" s="12" t="s">
        <v>30</v>
      </c>
      <c r="R2914" s="12"/>
      <c r="S2914" s="12"/>
    </row>
    <row r="2915" customFormat="1" spans="1:19">
      <c r="A2915" s="12">
        <v>2912</v>
      </c>
      <c r="B2915" s="12" t="s">
        <v>11492</v>
      </c>
      <c r="C2915" s="12"/>
      <c r="D2915" s="12" t="s">
        <v>404</v>
      </c>
      <c r="E2915" s="12" t="s">
        <v>11493</v>
      </c>
      <c r="F2915" s="12" t="s">
        <v>143</v>
      </c>
      <c r="G2915" s="12">
        <v>17</v>
      </c>
      <c r="H2915" s="12" t="s">
        <v>18075</v>
      </c>
      <c r="I2915" s="12" t="s">
        <v>11495</v>
      </c>
      <c r="J2915" s="12">
        <v>17344529833</v>
      </c>
      <c r="K2915" s="12" t="s">
        <v>27</v>
      </c>
      <c r="L2915" s="13">
        <v>44395</v>
      </c>
      <c r="M2915" s="12" t="s">
        <v>28</v>
      </c>
      <c r="N2915" s="12" t="s">
        <v>30</v>
      </c>
      <c r="O2915" s="13"/>
      <c r="P2915" s="12"/>
      <c r="Q2915" s="12" t="s">
        <v>30</v>
      </c>
      <c r="R2915" s="12"/>
      <c r="S2915" s="12"/>
    </row>
    <row r="2916" customFormat="1" spans="1:19">
      <c r="A2916" s="12">
        <v>2913</v>
      </c>
      <c r="B2916" s="12" t="s">
        <v>11496</v>
      </c>
      <c r="C2916" s="12"/>
      <c r="D2916" s="12" t="s">
        <v>404</v>
      </c>
      <c r="E2916" s="12" t="s">
        <v>11497</v>
      </c>
      <c r="F2916" s="12" t="s">
        <v>24</v>
      </c>
      <c r="G2916" s="12">
        <v>17</v>
      </c>
      <c r="H2916" s="12" t="s">
        <v>18076</v>
      </c>
      <c r="I2916" s="12" t="s">
        <v>11498</v>
      </c>
      <c r="J2916" s="12">
        <v>13677780582</v>
      </c>
      <c r="K2916" s="12" t="s">
        <v>27</v>
      </c>
      <c r="L2916" s="13">
        <v>44394</v>
      </c>
      <c r="M2916" s="12" t="s">
        <v>28</v>
      </c>
      <c r="N2916" s="12" t="s">
        <v>30</v>
      </c>
      <c r="O2916" s="13"/>
      <c r="P2916" s="12"/>
      <c r="Q2916" s="12" t="s">
        <v>30</v>
      </c>
      <c r="R2916" s="12"/>
      <c r="S2916" s="12"/>
    </row>
    <row r="2917" customFormat="1" spans="1:19">
      <c r="A2917" s="12">
        <v>2914</v>
      </c>
      <c r="B2917" s="12" t="s">
        <v>11499</v>
      </c>
      <c r="C2917" s="12"/>
      <c r="D2917" s="12" t="s">
        <v>404</v>
      </c>
      <c r="E2917" s="12" t="s">
        <v>11500</v>
      </c>
      <c r="F2917" s="12" t="s">
        <v>143</v>
      </c>
      <c r="G2917" s="12">
        <v>17</v>
      </c>
      <c r="H2917" s="12" t="s">
        <v>6061</v>
      </c>
      <c r="I2917" s="12" t="s">
        <v>6031</v>
      </c>
      <c r="J2917" s="12">
        <v>13978336987</v>
      </c>
      <c r="K2917" s="12" t="s">
        <v>27</v>
      </c>
      <c r="L2917" s="13">
        <v>44395</v>
      </c>
      <c r="M2917" s="12" t="s">
        <v>98</v>
      </c>
      <c r="N2917" s="12" t="s">
        <v>30</v>
      </c>
      <c r="O2917" s="13"/>
      <c r="P2917" s="12"/>
      <c r="Q2917" s="12" t="s">
        <v>30</v>
      </c>
      <c r="R2917" s="12"/>
      <c r="S2917" s="12"/>
    </row>
    <row r="2918" customFormat="1" spans="1:19">
      <c r="A2918" s="12">
        <v>2915</v>
      </c>
      <c r="B2918" s="12" t="s">
        <v>11501</v>
      </c>
      <c r="C2918" s="12"/>
      <c r="D2918" s="12" t="s">
        <v>404</v>
      </c>
      <c r="E2918" s="12" t="s">
        <v>11502</v>
      </c>
      <c r="F2918" s="12" t="s">
        <v>24</v>
      </c>
      <c r="G2918" s="12">
        <v>17</v>
      </c>
      <c r="H2918" s="12" t="s">
        <v>6714</v>
      </c>
      <c r="I2918" s="12" t="s">
        <v>11503</v>
      </c>
      <c r="J2918" s="12">
        <v>15078572818</v>
      </c>
      <c r="K2918" s="12" t="s">
        <v>27</v>
      </c>
      <c r="L2918" s="13">
        <v>44394</v>
      </c>
      <c r="M2918" s="12" t="s">
        <v>28</v>
      </c>
      <c r="N2918" s="12" t="s">
        <v>30</v>
      </c>
      <c r="O2918" s="13"/>
      <c r="P2918" s="12"/>
      <c r="Q2918" s="12" t="s">
        <v>30</v>
      </c>
      <c r="R2918" s="12"/>
      <c r="S2918" s="12"/>
    </row>
    <row r="2919" customFormat="1" spans="1:19">
      <c r="A2919" s="12">
        <v>2916</v>
      </c>
      <c r="B2919" s="12" t="s">
        <v>11504</v>
      </c>
      <c r="C2919" s="12"/>
      <c r="D2919" s="12" t="s">
        <v>404</v>
      </c>
      <c r="E2919" s="12" t="s">
        <v>11505</v>
      </c>
      <c r="F2919" s="12" t="s">
        <v>143</v>
      </c>
      <c r="G2919" s="12">
        <v>17</v>
      </c>
      <c r="H2919" s="12" t="s">
        <v>11506</v>
      </c>
      <c r="I2919" s="12" t="s">
        <v>11507</v>
      </c>
      <c r="J2919" s="12">
        <v>13407751804</v>
      </c>
      <c r="K2919" s="12" t="s">
        <v>27</v>
      </c>
      <c r="L2919" s="13">
        <v>44405</v>
      </c>
      <c r="M2919" s="12" t="s">
        <v>28</v>
      </c>
      <c r="N2919" s="12" t="s">
        <v>30</v>
      </c>
      <c r="O2919" s="13"/>
      <c r="P2919" s="12"/>
      <c r="Q2919" s="12" t="s">
        <v>30</v>
      </c>
      <c r="R2919" s="12"/>
      <c r="S2919" s="12"/>
    </row>
    <row r="2920" customFormat="1" spans="1:19">
      <c r="A2920" s="12">
        <v>2917</v>
      </c>
      <c r="B2920" s="12" t="s">
        <v>11508</v>
      </c>
      <c r="C2920" s="12"/>
      <c r="D2920" s="12" t="s">
        <v>404</v>
      </c>
      <c r="E2920" s="12" t="s">
        <v>11509</v>
      </c>
      <c r="F2920" s="12" t="s">
        <v>143</v>
      </c>
      <c r="G2920" s="12">
        <v>16</v>
      </c>
      <c r="H2920" s="12" t="s">
        <v>18041</v>
      </c>
      <c r="I2920" s="12" t="s">
        <v>11510</v>
      </c>
      <c r="J2920" s="12">
        <v>15177111769</v>
      </c>
      <c r="K2920" s="12" t="s">
        <v>27</v>
      </c>
      <c r="L2920" s="13">
        <v>44404</v>
      </c>
      <c r="M2920" s="12" t="s">
        <v>98</v>
      </c>
      <c r="N2920" s="12" t="s">
        <v>30</v>
      </c>
      <c r="O2920" s="13"/>
      <c r="P2920" s="12"/>
      <c r="Q2920" s="12" t="s">
        <v>30</v>
      </c>
      <c r="R2920" s="12"/>
      <c r="S2920" s="12"/>
    </row>
    <row r="2921" customFormat="1" spans="1:19">
      <c r="A2921" s="12">
        <v>2918</v>
      </c>
      <c r="B2921" s="12" t="s">
        <v>11511</v>
      </c>
      <c r="C2921" s="12"/>
      <c r="D2921" s="12" t="s">
        <v>404</v>
      </c>
      <c r="E2921" s="12" t="s">
        <v>11512</v>
      </c>
      <c r="F2921" s="12" t="s">
        <v>24</v>
      </c>
      <c r="G2921" s="12">
        <v>20</v>
      </c>
      <c r="H2921" s="12" t="s">
        <v>11513</v>
      </c>
      <c r="I2921" s="12" t="s">
        <v>11514</v>
      </c>
      <c r="J2921" s="12">
        <v>15177890894</v>
      </c>
      <c r="K2921" s="12" t="s">
        <v>27</v>
      </c>
      <c r="L2921" s="13">
        <v>44331</v>
      </c>
      <c r="M2921" s="12" t="s">
        <v>29</v>
      </c>
      <c r="N2921" s="12" t="s">
        <v>27</v>
      </c>
      <c r="O2921" s="13">
        <v>44366</v>
      </c>
      <c r="P2921" s="12" t="s">
        <v>28</v>
      </c>
      <c r="Q2921" s="12" t="s">
        <v>30</v>
      </c>
      <c r="R2921" s="12"/>
      <c r="S2921" s="12"/>
    </row>
    <row r="2922" customFormat="1" spans="1:19">
      <c r="A2922" s="12">
        <v>2919</v>
      </c>
      <c r="B2922" s="12" t="s">
        <v>11515</v>
      </c>
      <c r="C2922" s="12"/>
      <c r="D2922" s="12" t="s">
        <v>404</v>
      </c>
      <c r="E2922" s="12" t="s">
        <v>11516</v>
      </c>
      <c r="F2922" s="12" t="s">
        <v>24</v>
      </c>
      <c r="G2922" s="12">
        <v>18</v>
      </c>
      <c r="H2922" s="12" t="s">
        <v>11517</v>
      </c>
      <c r="I2922" s="12" t="s">
        <v>11518</v>
      </c>
      <c r="J2922" s="12">
        <v>18776877398</v>
      </c>
      <c r="K2922" s="12" t="s">
        <v>27</v>
      </c>
      <c r="L2922" s="13">
        <v>44331</v>
      </c>
      <c r="M2922" s="12" t="s">
        <v>29</v>
      </c>
      <c r="N2922" s="12" t="s">
        <v>27</v>
      </c>
      <c r="O2922" s="13">
        <v>44366</v>
      </c>
      <c r="P2922" s="12" t="s">
        <v>28</v>
      </c>
      <c r="Q2922" s="12" t="s">
        <v>30</v>
      </c>
      <c r="R2922" s="12"/>
      <c r="S2922" s="12"/>
    </row>
    <row r="2923" customFormat="1" spans="1:19">
      <c r="A2923" s="12">
        <v>2920</v>
      </c>
      <c r="B2923" s="12" t="s">
        <v>11519</v>
      </c>
      <c r="C2923" s="12"/>
      <c r="D2923" s="12" t="s">
        <v>404</v>
      </c>
      <c r="E2923" s="12" t="s">
        <v>11520</v>
      </c>
      <c r="F2923" s="12" t="s">
        <v>143</v>
      </c>
      <c r="G2923" s="12">
        <v>17</v>
      </c>
      <c r="H2923" s="12" t="s">
        <v>8148</v>
      </c>
      <c r="I2923" s="12" t="s">
        <v>11521</v>
      </c>
      <c r="J2923" s="12">
        <v>15278015618</v>
      </c>
      <c r="K2923" s="12" t="s">
        <v>27</v>
      </c>
      <c r="L2923" s="13">
        <v>44403</v>
      </c>
      <c r="M2923" s="12" t="s">
        <v>6052</v>
      </c>
      <c r="N2923" s="12" t="s">
        <v>30</v>
      </c>
      <c r="O2923" s="13"/>
      <c r="P2923" s="12"/>
      <c r="Q2923" s="12" t="s">
        <v>30</v>
      </c>
      <c r="R2923" s="12"/>
      <c r="S2923" s="12"/>
    </row>
    <row r="2924" customFormat="1" spans="1:19">
      <c r="A2924" s="12">
        <v>2921</v>
      </c>
      <c r="B2924" s="12" t="s">
        <v>11522</v>
      </c>
      <c r="C2924" s="12"/>
      <c r="D2924" s="12" t="s">
        <v>404</v>
      </c>
      <c r="E2924" s="12" t="s">
        <v>11523</v>
      </c>
      <c r="F2924" s="12" t="s">
        <v>143</v>
      </c>
      <c r="G2924" s="12">
        <v>17</v>
      </c>
      <c r="H2924" s="12" t="s">
        <v>18077</v>
      </c>
      <c r="I2924" s="12" t="s">
        <v>11525</v>
      </c>
      <c r="J2924" s="12">
        <v>18877824858</v>
      </c>
      <c r="K2924" s="12" t="s">
        <v>27</v>
      </c>
      <c r="L2924" s="13">
        <v>44394</v>
      </c>
      <c r="M2924" s="12" t="s">
        <v>28</v>
      </c>
      <c r="N2924" s="12" t="s">
        <v>30</v>
      </c>
      <c r="O2924" s="13"/>
      <c r="P2924" s="12"/>
      <c r="Q2924" s="12" t="s">
        <v>30</v>
      </c>
      <c r="R2924" s="12"/>
      <c r="S2924" s="12"/>
    </row>
    <row r="2925" customFormat="1" spans="1:19">
      <c r="A2925" s="12">
        <v>2922</v>
      </c>
      <c r="B2925" s="12" t="s">
        <v>11526</v>
      </c>
      <c r="C2925" s="12"/>
      <c r="D2925" s="12" t="s">
        <v>404</v>
      </c>
      <c r="E2925" s="12" t="s">
        <v>11527</v>
      </c>
      <c r="F2925" s="12" t="s">
        <v>143</v>
      </c>
      <c r="G2925" s="12">
        <v>17</v>
      </c>
      <c r="H2925" s="12" t="s">
        <v>1955</v>
      </c>
      <c r="I2925" s="12" t="s">
        <v>11528</v>
      </c>
      <c r="J2925" s="12">
        <v>15915139897</v>
      </c>
      <c r="K2925" s="12" t="s">
        <v>27</v>
      </c>
      <c r="L2925" s="13">
        <v>44396</v>
      </c>
      <c r="M2925" s="12" t="s">
        <v>11529</v>
      </c>
      <c r="N2925" s="12" t="s">
        <v>30</v>
      </c>
      <c r="O2925" s="13"/>
      <c r="P2925" s="12"/>
      <c r="Q2925" s="12" t="s">
        <v>30</v>
      </c>
      <c r="R2925" s="12"/>
      <c r="S2925" s="12"/>
    </row>
    <row r="2926" customFormat="1" spans="1:19">
      <c r="A2926" s="12">
        <v>2923</v>
      </c>
      <c r="B2926" s="12" t="s">
        <v>11530</v>
      </c>
      <c r="C2926" s="12"/>
      <c r="D2926" s="12" t="s">
        <v>404</v>
      </c>
      <c r="E2926" s="12" t="s">
        <v>11531</v>
      </c>
      <c r="F2926" s="12" t="s">
        <v>143</v>
      </c>
      <c r="G2926" s="12">
        <v>18</v>
      </c>
      <c r="H2926" s="12" t="s">
        <v>11532</v>
      </c>
      <c r="I2926" s="12" t="s">
        <v>11533</v>
      </c>
      <c r="J2926" s="12">
        <v>13371498642</v>
      </c>
      <c r="K2926" s="12" t="s">
        <v>27</v>
      </c>
      <c r="L2926" s="13">
        <v>44409</v>
      </c>
      <c r="M2926" s="12" t="s">
        <v>28</v>
      </c>
      <c r="N2926" s="12" t="s">
        <v>30</v>
      </c>
      <c r="O2926" s="13"/>
      <c r="P2926" s="12"/>
      <c r="Q2926" s="12" t="s">
        <v>30</v>
      </c>
      <c r="R2926" s="12"/>
      <c r="S2926" s="12"/>
    </row>
    <row r="2927" customFormat="1" spans="1:19">
      <c r="A2927" s="12">
        <v>2924</v>
      </c>
      <c r="B2927" s="12" t="s">
        <v>11534</v>
      </c>
      <c r="C2927" s="12"/>
      <c r="D2927" s="12" t="s">
        <v>404</v>
      </c>
      <c r="E2927" s="12" t="s">
        <v>11535</v>
      </c>
      <c r="F2927" s="12" t="s">
        <v>143</v>
      </c>
      <c r="G2927" s="12">
        <v>19</v>
      </c>
      <c r="H2927" s="12" t="s">
        <v>683</v>
      </c>
      <c r="I2927" s="12" t="s">
        <v>11536</v>
      </c>
      <c r="J2927" s="12">
        <v>18077898790</v>
      </c>
      <c r="K2927" s="12" t="s">
        <v>27</v>
      </c>
      <c r="L2927" s="13">
        <v>44331</v>
      </c>
      <c r="M2927" s="12" t="s">
        <v>29</v>
      </c>
      <c r="N2927" s="12" t="s">
        <v>27</v>
      </c>
      <c r="O2927" s="13">
        <v>44366</v>
      </c>
      <c r="P2927" s="12" t="s">
        <v>28</v>
      </c>
      <c r="Q2927" s="12" t="s">
        <v>30</v>
      </c>
      <c r="R2927" s="12"/>
      <c r="S2927" s="12"/>
    </row>
    <row r="2928" customFormat="1" spans="1:19">
      <c r="A2928" s="12">
        <v>2925</v>
      </c>
      <c r="B2928" s="12" t="s">
        <v>11537</v>
      </c>
      <c r="C2928" s="12"/>
      <c r="D2928" s="12" t="s">
        <v>404</v>
      </c>
      <c r="E2928" s="12" t="s">
        <v>11538</v>
      </c>
      <c r="F2928" s="12" t="s">
        <v>143</v>
      </c>
      <c r="G2928" s="12">
        <v>18</v>
      </c>
      <c r="H2928" s="12" t="s">
        <v>11539</v>
      </c>
      <c r="I2928" s="12" t="s">
        <v>11540</v>
      </c>
      <c r="J2928" s="12" t="s">
        <v>11541</v>
      </c>
      <c r="K2928" s="12" t="s">
        <v>27</v>
      </c>
      <c r="L2928" s="13">
        <v>44331</v>
      </c>
      <c r="M2928" s="12" t="s">
        <v>29</v>
      </c>
      <c r="N2928" s="12" t="s">
        <v>27</v>
      </c>
      <c r="O2928" s="13">
        <v>44366</v>
      </c>
      <c r="P2928" s="12" t="s">
        <v>28</v>
      </c>
      <c r="Q2928" s="12" t="s">
        <v>30</v>
      </c>
      <c r="R2928" s="12"/>
      <c r="S2928" s="12"/>
    </row>
    <row r="2929" customFormat="1" spans="1:19">
      <c r="A2929" s="12">
        <v>2926</v>
      </c>
      <c r="B2929" s="12" t="s">
        <v>11542</v>
      </c>
      <c r="C2929" s="12"/>
      <c r="D2929" s="12" t="s">
        <v>404</v>
      </c>
      <c r="E2929" s="12" t="s">
        <v>11543</v>
      </c>
      <c r="F2929" s="12" t="s">
        <v>143</v>
      </c>
      <c r="G2929" s="12">
        <v>18</v>
      </c>
      <c r="H2929" s="12" t="s">
        <v>11544</v>
      </c>
      <c r="I2929" s="12" t="s">
        <v>11545</v>
      </c>
      <c r="J2929" s="12" t="s">
        <v>11546</v>
      </c>
      <c r="K2929" s="12" t="s">
        <v>27</v>
      </c>
      <c r="L2929" s="13">
        <v>44331</v>
      </c>
      <c r="M2929" s="12" t="s">
        <v>29</v>
      </c>
      <c r="N2929" s="12" t="s">
        <v>27</v>
      </c>
      <c r="O2929" s="13">
        <v>44366</v>
      </c>
      <c r="P2929" s="12" t="s">
        <v>28</v>
      </c>
      <c r="Q2929" s="12" t="s">
        <v>30</v>
      </c>
      <c r="R2929" s="12"/>
      <c r="S2929" s="12"/>
    </row>
    <row r="2930" customFormat="1" spans="1:19">
      <c r="A2930" s="12">
        <v>2927</v>
      </c>
      <c r="B2930" s="12" t="s">
        <v>11547</v>
      </c>
      <c r="C2930" s="12"/>
      <c r="D2930" s="12" t="s">
        <v>404</v>
      </c>
      <c r="E2930" s="12" t="s">
        <v>11548</v>
      </c>
      <c r="F2930" s="12" t="s">
        <v>24</v>
      </c>
      <c r="G2930" s="12">
        <v>18</v>
      </c>
      <c r="H2930" s="12" t="s">
        <v>17713</v>
      </c>
      <c r="I2930" s="12" t="s">
        <v>11549</v>
      </c>
      <c r="J2930" s="12">
        <v>15622910964</v>
      </c>
      <c r="K2930" s="12" t="s">
        <v>27</v>
      </c>
      <c r="L2930" s="13">
        <v>44331</v>
      </c>
      <c r="M2930" s="12" t="s">
        <v>29</v>
      </c>
      <c r="N2930" s="12" t="s">
        <v>27</v>
      </c>
      <c r="O2930" s="13">
        <v>44366</v>
      </c>
      <c r="P2930" s="12" t="s">
        <v>28</v>
      </c>
      <c r="Q2930" s="12" t="s">
        <v>30</v>
      </c>
      <c r="R2930" s="12"/>
      <c r="S2930" s="12"/>
    </row>
    <row r="2931" customFormat="1" spans="1:19">
      <c r="A2931" s="12">
        <v>2928</v>
      </c>
      <c r="B2931" s="12" t="s">
        <v>11550</v>
      </c>
      <c r="C2931" s="12"/>
      <c r="D2931" s="12" t="s">
        <v>404</v>
      </c>
      <c r="E2931" s="12" t="s">
        <v>11551</v>
      </c>
      <c r="F2931" s="12" t="s">
        <v>143</v>
      </c>
      <c r="G2931" s="12">
        <v>17</v>
      </c>
      <c r="H2931" s="12" t="s">
        <v>18078</v>
      </c>
      <c r="I2931" s="12" t="s">
        <v>11553</v>
      </c>
      <c r="J2931" s="12">
        <v>15112437494</v>
      </c>
      <c r="K2931" s="12" t="s">
        <v>27</v>
      </c>
      <c r="L2931" s="13">
        <v>44396</v>
      </c>
      <c r="M2931" s="12" t="s">
        <v>28</v>
      </c>
      <c r="N2931" s="12" t="s">
        <v>30</v>
      </c>
      <c r="O2931" s="13"/>
      <c r="P2931" s="12"/>
      <c r="Q2931" s="12" t="s">
        <v>30</v>
      </c>
      <c r="R2931" s="12"/>
      <c r="S2931" s="12"/>
    </row>
    <row r="2932" customFormat="1" spans="1:19">
      <c r="A2932" s="12">
        <v>2929</v>
      </c>
      <c r="B2932" s="12" t="s">
        <v>11554</v>
      </c>
      <c r="C2932" s="12"/>
      <c r="D2932" s="12" t="s">
        <v>404</v>
      </c>
      <c r="E2932" s="12" t="s">
        <v>11555</v>
      </c>
      <c r="F2932" s="12" t="s">
        <v>24</v>
      </c>
      <c r="G2932" s="12">
        <v>20</v>
      </c>
      <c r="H2932" s="12" t="s">
        <v>6753</v>
      </c>
      <c r="I2932" s="12" t="s">
        <v>11556</v>
      </c>
      <c r="J2932" s="12">
        <v>13517585447</v>
      </c>
      <c r="K2932" s="12" t="s">
        <v>27</v>
      </c>
      <c r="L2932" s="13">
        <v>44331</v>
      </c>
      <c r="M2932" s="12" t="s">
        <v>29</v>
      </c>
      <c r="N2932" s="12" t="s">
        <v>27</v>
      </c>
      <c r="O2932" s="13">
        <v>44366</v>
      </c>
      <c r="P2932" s="12" t="s">
        <v>28</v>
      </c>
      <c r="Q2932" s="12" t="s">
        <v>30</v>
      </c>
      <c r="R2932" s="12"/>
      <c r="S2932" s="12"/>
    </row>
    <row r="2933" customFormat="1" spans="1:19">
      <c r="A2933" s="12">
        <v>2930</v>
      </c>
      <c r="B2933" s="12" t="s">
        <v>11557</v>
      </c>
      <c r="C2933" s="12"/>
      <c r="D2933" s="12" t="s">
        <v>404</v>
      </c>
      <c r="E2933" s="12" t="s">
        <v>11558</v>
      </c>
      <c r="F2933" s="12" t="s">
        <v>24</v>
      </c>
      <c r="G2933" s="12">
        <v>17</v>
      </c>
      <c r="H2933" s="12" t="s">
        <v>18079</v>
      </c>
      <c r="I2933" s="12" t="s">
        <v>11560</v>
      </c>
      <c r="J2933" s="12">
        <v>13977859640</v>
      </c>
      <c r="K2933" s="12" t="s">
        <v>27</v>
      </c>
      <c r="L2933" s="13">
        <v>44404</v>
      </c>
      <c r="M2933" s="12" t="s">
        <v>54</v>
      </c>
      <c r="N2933" s="12" t="s">
        <v>30</v>
      </c>
      <c r="O2933" s="13"/>
      <c r="P2933" s="12"/>
      <c r="Q2933" s="12" t="s">
        <v>30</v>
      </c>
      <c r="R2933" s="12"/>
      <c r="S2933" s="12"/>
    </row>
    <row r="2934" customFormat="1" hidden="1" spans="1:19">
      <c r="A2934" s="5">
        <v>2951</v>
      </c>
      <c r="B2934" s="5" t="s">
        <v>11561</v>
      </c>
      <c r="C2934" s="5"/>
      <c r="D2934" s="5" t="s">
        <v>416</v>
      </c>
      <c r="E2934" s="5" t="s">
        <v>11562</v>
      </c>
      <c r="F2934" s="5" t="s">
        <v>24</v>
      </c>
      <c r="G2934" s="5">
        <v>12</v>
      </c>
      <c r="H2934" s="5" t="s">
        <v>11563</v>
      </c>
      <c r="I2934" s="5" t="s">
        <v>11564</v>
      </c>
      <c r="J2934" s="5">
        <v>19978845214</v>
      </c>
      <c r="K2934" s="5" t="s">
        <v>27</v>
      </c>
      <c r="L2934" s="10">
        <v>44415</v>
      </c>
      <c r="M2934" s="5" t="s">
        <v>11565</v>
      </c>
      <c r="N2934" s="5" t="s">
        <v>30</v>
      </c>
      <c r="O2934" s="10"/>
      <c r="P2934" s="5"/>
      <c r="Q2934" s="5" t="s">
        <v>30</v>
      </c>
      <c r="R2934" s="5"/>
      <c r="S2934" s="5"/>
    </row>
    <row r="2935" customFormat="1" hidden="1" spans="1:19">
      <c r="A2935" s="5">
        <v>2952</v>
      </c>
      <c r="B2935" s="5" t="s">
        <v>11566</v>
      </c>
      <c r="C2935" s="5"/>
      <c r="D2935" s="5" t="s">
        <v>416</v>
      </c>
      <c r="E2935" s="5" t="s">
        <v>11567</v>
      </c>
      <c r="F2935" s="5" t="s">
        <v>24</v>
      </c>
      <c r="G2935" s="5">
        <v>17</v>
      </c>
      <c r="H2935" s="5" t="s">
        <v>18080</v>
      </c>
      <c r="I2935" s="5" t="s">
        <v>11568</v>
      </c>
      <c r="J2935" s="5" t="s">
        <v>11569</v>
      </c>
      <c r="K2935" s="5" t="s">
        <v>27</v>
      </c>
      <c r="L2935" s="10">
        <v>44399</v>
      </c>
      <c r="M2935" s="5" t="s">
        <v>139</v>
      </c>
      <c r="N2935" s="5" t="s">
        <v>30</v>
      </c>
      <c r="O2935" s="10"/>
      <c r="P2935" s="5"/>
      <c r="Q2935" s="5"/>
      <c r="R2935" s="5"/>
      <c r="S2935" s="5"/>
    </row>
    <row r="2936" customFormat="1" hidden="1" spans="1:19">
      <c r="A2936" s="5">
        <v>2953</v>
      </c>
      <c r="B2936" s="5" t="s">
        <v>11570</v>
      </c>
      <c r="C2936" s="5"/>
      <c r="D2936" s="5" t="s">
        <v>416</v>
      </c>
      <c r="E2936" s="5" t="s">
        <v>11571</v>
      </c>
      <c r="F2936" s="5" t="s">
        <v>143</v>
      </c>
      <c r="G2936" s="5">
        <v>16</v>
      </c>
      <c r="H2936" s="5" t="s">
        <v>18081</v>
      </c>
      <c r="I2936" s="5" t="s">
        <v>11573</v>
      </c>
      <c r="J2936" s="5" t="s">
        <v>11574</v>
      </c>
      <c r="K2936" s="5" t="s">
        <v>27</v>
      </c>
      <c r="L2936" s="10">
        <v>44400</v>
      </c>
      <c r="M2936" s="5" t="s">
        <v>28</v>
      </c>
      <c r="N2936" s="5" t="s">
        <v>30</v>
      </c>
      <c r="O2936" s="10"/>
      <c r="P2936" s="5"/>
      <c r="Q2936" s="5"/>
      <c r="R2936" s="5"/>
      <c r="S2936" s="5"/>
    </row>
    <row r="2937" customFormat="1" hidden="1" spans="1:19">
      <c r="A2937" s="5">
        <v>2954</v>
      </c>
      <c r="B2937" s="5" t="s">
        <v>11575</v>
      </c>
      <c r="C2937" s="5"/>
      <c r="D2937" s="5" t="s">
        <v>416</v>
      </c>
      <c r="E2937" s="5" t="s">
        <v>11576</v>
      </c>
      <c r="F2937" s="5" t="s">
        <v>24</v>
      </c>
      <c r="G2937" s="5">
        <v>16</v>
      </c>
      <c r="H2937" s="5" t="s">
        <v>11577</v>
      </c>
      <c r="I2937" s="5" t="s">
        <v>11578</v>
      </c>
      <c r="J2937" s="5">
        <v>18877886199</v>
      </c>
      <c r="K2937" s="5" t="s">
        <v>27</v>
      </c>
      <c r="L2937" s="10">
        <v>44394</v>
      </c>
      <c r="M2937" s="5" t="s">
        <v>4299</v>
      </c>
      <c r="N2937" s="5" t="s">
        <v>30</v>
      </c>
      <c r="O2937" s="10"/>
      <c r="P2937" s="5"/>
      <c r="Q2937" s="5"/>
      <c r="R2937" s="5"/>
      <c r="S2937" s="5"/>
    </row>
    <row r="2938" customFormat="1" hidden="1" spans="1:19">
      <c r="A2938" s="5">
        <v>2955</v>
      </c>
      <c r="B2938" s="5" t="s">
        <v>11579</v>
      </c>
      <c r="C2938" s="5"/>
      <c r="D2938" s="5" t="s">
        <v>416</v>
      </c>
      <c r="E2938" s="5" t="s">
        <v>11580</v>
      </c>
      <c r="F2938" s="5" t="s">
        <v>24</v>
      </c>
      <c r="G2938" s="5">
        <v>17</v>
      </c>
      <c r="H2938" s="5" t="s">
        <v>18082</v>
      </c>
      <c r="I2938" s="5" t="s">
        <v>11582</v>
      </c>
      <c r="J2938" s="5" t="s">
        <v>11583</v>
      </c>
      <c r="K2938" s="5" t="s">
        <v>27</v>
      </c>
      <c r="L2938" s="10">
        <v>44394</v>
      </c>
      <c r="M2938" s="5" t="s">
        <v>28</v>
      </c>
      <c r="N2938" s="5" t="s">
        <v>30</v>
      </c>
      <c r="O2938" s="10"/>
      <c r="P2938" s="5"/>
      <c r="Q2938" s="5" t="s">
        <v>30</v>
      </c>
      <c r="R2938" s="5"/>
      <c r="S2938" s="5"/>
    </row>
    <row r="2939" customFormat="1" hidden="1" spans="1:19">
      <c r="A2939" s="5">
        <v>2956</v>
      </c>
      <c r="B2939" s="5" t="s">
        <v>11584</v>
      </c>
      <c r="C2939" s="5"/>
      <c r="D2939" s="5" t="s">
        <v>416</v>
      </c>
      <c r="E2939" s="5" t="s">
        <v>7034</v>
      </c>
      <c r="F2939" s="5" t="s">
        <v>143</v>
      </c>
      <c r="G2939" s="5">
        <v>16</v>
      </c>
      <c r="H2939" s="5" t="s">
        <v>18083</v>
      </c>
      <c r="I2939" s="5" t="s">
        <v>11586</v>
      </c>
      <c r="J2939" s="5" t="s">
        <v>11587</v>
      </c>
      <c r="K2939" s="5"/>
      <c r="L2939" s="10"/>
      <c r="M2939" s="5"/>
      <c r="N2939" s="5"/>
      <c r="O2939" s="10"/>
      <c r="P2939" s="5"/>
      <c r="Q2939" s="5"/>
      <c r="R2939" s="5"/>
      <c r="S2939" s="5"/>
    </row>
    <row r="2940" customFormat="1" hidden="1" spans="1:19">
      <c r="A2940" s="5">
        <v>2957</v>
      </c>
      <c r="B2940" s="5" t="s">
        <v>11588</v>
      </c>
      <c r="C2940" s="5"/>
      <c r="D2940" s="5" t="s">
        <v>416</v>
      </c>
      <c r="E2940" s="5" t="s">
        <v>11589</v>
      </c>
      <c r="F2940" s="5" t="s">
        <v>24</v>
      </c>
      <c r="G2940" s="5">
        <v>17</v>
      </c>
      <c r="H2940" s="5" t="s">
        <v>11590</v>
      </c>
      <c r="I2940" s="5" t="s">
        <v>11591</v>
      </c>
      <c r="J2940" s="5" t="s">
        <v>11592</v>
      </c>
      <c r="K2940" s="5" t="s">
        <v>27</v>
      </c>
      <c r="L2940" s="10">
        <v>44399</v>
      </c>
      <c r="M2940" s="5" t="s">
        <v>28</v>
      </c>
      <c r="N2940" s="5" t="s">
        <v>30</v>
      </c>
      <c r="O2940" s="10"/>
      <c r="P2940" s="5"/>
      <c r="Q2940" s="5" t="s">
        <v>30</v>
      </c>
      <c r="R2940" s="5"/>
      <c r="S2940" s="5"/>
    </row>
    <row r="2941" customFormat="1" hidden="1" spans="1:19">
      <c r="A2941" s="5">
        <v>2958</v>
      </c>
      <c r="B2941" s="5" t="s">
        <v>11593</v>
      </c>
      <c r="C2941" s="5"/>
      <c r="D2941" s="5" t="s">
        <v>416</v>
      </c>
      <c r="E2941" s="5" t="s">
        <v>11594</v>
      </c>
      <c r="F2941" s="5" t="s">
        <v>24</v>
      </c>
      <c r="G2941" s="5">
        <v>16</v>
      </c>
      <c r="H2941" s="5" t="s">
        <v>18084</v>
      </c>
      <c r="I2941" s="5" t="s">
        <v>11596</v>
      </c>
      <c r="J2941" s="5">
        <v>18077825809</v>
      </c>
      <c r="K2941" s="5" t="s">
        <v>27</v>
      </c>
      <c r="L2941" s="10">
        <v>44395</v>
      </c>
      <c r="M2941" s="5" t="s">
        <v>28</v>
      </c>
      <c r="N2941" s="5" t="s">
        <v>30</v>
      </c>
      <c r="O2941" s="10"/>
      <c r="P2941" s="5"/>
      <c r="Q2941" s="5"/>
      <c r="R2941" s="5"/>
      <c r="S2941" s="5"/>
    </row>
    <row r="2942" customFormat="1" hidden="1" spans="1:19">
      <c r="A2942" s="5">
        <v>2959</v>
      </c>
      <c r="B2942" s="5" t="s">
        <v>11597</v>
      </c>
      <c r="C2942" s="5"/>
      <c r="D2942" s="5" t="s">
        <v>416</v>
      </c>
      <c r="E2942" s="5" t="s">
        <v>11598</v>
      </c>
      <c r="F2942" s="5" t="s">
        <v>143</v>
      </c>
      <c r="G2942" s="5">
        <v>16</v>
      </c>
      <c r="H2942" s="5" t="s">
        <v>11599</v>
      </c>
      <c r="I2942" s="5" t="s">
        <v>11600</v>
      </c>
      <c r="J2942" s="5">
        <v>19127010376</v>
      </c>
      <c r="K2942" s="5" t="s">
        <v>27</v>
      </c>
      <c r="L2942" s="10">
        <v>44395</v>
      </c>
      <c r="M2942" s="5" t="s">
        <v>1352</v>
      </c>
      <c r="N2942" s="5" t="s">
        <v>30</v>
      </c>
      <c r="O2942" s="10"/>
      <c r="P2942" s="5"/>
      <c r="Q2942" s="5"/>
      <c r="R2942" s="5"/>
      <c r="S2942" s="5"/>
    </row>
    <row r="2943" customFormat="1" hidden="1" spans="1:19">
      <c r="A2943" s="5">
        <v>2960</v>
      </c>
      <c r="B2943" s="5" t="s">
        <v>11601</v>
      </c>
      <c r="C2943" s="5"/>
      <c r="D2943" s="5" t="s">
        <v>416</v>
      </c>
      <c r="E2943" s="5" t="s">
        <v>4782</v>
      </c>
      <c r="F2943" s="5" t="s">
        <v>24</v>
      </c>
      <c r="G2943" s="5">
        <v>16</v>
      </c>
      <c r="H2943" s="5" t="s">
        <v>3323</v>
      </c>
      <c r="I2943" s="5" t="s">
        <v>7568</v>
      </c>
      <c r="J2943" s="5">
        <v>13085889366</v>
      </c>
      <c r="K2943" s="5" t="s">
        <v>27</v>
      </c>
      <c r="L2943" s="10">
        <v>44397</v>
      </c>
      <c r="M2943" s="5" t="s">
        <v>1303</v>
      </c>
      <c r="N2943" s="5" t="s">
        <v>30</v>
      </c>
      <c r="O2943" s="10"/>
      <c r="P2943" s="5"/>
      <c r="Q2943" s="5"/>
      <c r="R2943" s="5"/>
      <c r="S2943" s="5"/>
    </row>
    <row r="2944" customFormat="1" hidden="1" spans="1:19">
      <c r="A2944" s="5">
        <v>2961</v>
      </c>
      <c r="B2944" s="5" t="s">
        <v>11602</v>
      </c>
      <c r="C2944" s="5"/>
      <c r="D2944" s="5" t="s">
        <v>416</v>
      </c>
      <c r="E2944" s="5" t="s">
        <v>11603</v>
      </c>
      <c r="F2944" s="5" t="s">
        <v>24</v>
      </c>
      <c r="G2944" s="5">
        <v>15</v>
      </c>
      <c r="H2944" s="5" t="s">
        <v>11604</v>
      </c>
      <c r="I2944" s="5" t="s">
        <v>11605</v>
      </c>
      <c r="J2944" s="5" t="s">
        <v>11606</v>
      </c>
      <c r="K2944" s="5" t="s">
        <v>27</v>
      </c>
      <c r="L2944" s="10">
        <v>44399</v>
      </c>
      <c r="M2944" s="5" t="s">
        <v>11607</v>
      </c>
      <c r="N2944" s="5" t="s">
        <v>30</v>
      </c>
      <c r="O2944" s="10"/>
      <c r="P2944" s="5"/>
      <c r="Q2944" s="5"/>
      <c r="R2944" s="5"/>
      <c r="S2944" s="5"/>
    </row>
    <row r="2945" customFormat="1" hidden="1" spans="1:19">
      <c r="A2945" s="5">
        <v>2962</v>
      </c>
      <c r="B2945" s="5" t="s">
        <v>11608</v>
      </c>
      <c r="C2945" s="5"/>
      <c r="D2945" s="5" t="s">
        <v>416</v>
      </c>
      <c r="E2945" s="5" t="s">
        <v>11609</v>
      </c>
      <c r="F2945" s="5" t="s">
        <v>24</v>
      </c>
      <c r="G2945" s="5">
        <v>16</v>
      </c>
      <c r="H2945" s="5" t="s">
        <v>11610</v>
      </c>
      <c r="I2945" s="5" t="s">
        <v>11611</v>
      </c>
      <c r="J2945" s="5">
        <v>13481891312</v>
      </c>
      <c r="K2945" s="5" t="s">
        <v>27</v>
      </c>
      <c r="L2945" s="10">
        <v>44396</v>
      </c>
      <c r="M2945" s="5" t="s">
        <v>5398</v>
      </c>
      <c r="N2945" s="5" t="s">
        <v>30</v>
      </c>
      <c r="O2945" s="10"/>
      <c r="P2945" s="5"/>
      <c r="Q2945" s="5"/>
      <c r="R2945" s="5" t="s">
        <v>18085</v>
      </c>
      <c r="S2945" s="5"/>
    </row>
    <row r="2946" customFormat="1" hidden="1" spans="1:19">
      <c r="A2946" s="5">
        <v>2963</v>
      </c>
      <c r="B2946" s="5" t="s">
        <v>11612</v>
      </c>
      <c r="C2946" s="5"/>
      <c r="D2946" s="5" t="s">
        <v>416</v>
      </c>
      <c r="E2946" s="5" t="s">
        <v>11613</v>
      </c>
      <c r="F2946" s="5" t="s">
        <v>24</v>
      </c>
      <c r="G2946" s="5">
        <v>17</v>
      </c>
      <c r="H2946" s="5" t="s">
        <v>5305</v>
      </c>
      <c r="I2946" s="5" t="s">
        <v>11614</v>
      </c>
      <c r="J2946" s="5">
        <v>13737982648</v>
      </c>
      <c r="K2946" s="5" t="s">
        <v>27</v>
      </c>
      <c r="L2946" s="10">
        <v>44398</v>
      </c>
      <c r="M2946" s="5" t="s">
        <v>1352</v>
      </c>
      <c r="N2946" s="5" t="s">
        <v>30</v>
      </c>
      <c r="O2946" s="10"/>
      <c r="P2946" s="5"/>
      <c r="Q2946" s="5"/>
      <c r="R2946" s="5"/>
      <c r="S2946" s="5"/>
    </row>
    <row r="2947" customFormat="1" hidden="1" spans="1:19">
      <c r="A2947" s="5">
        <v>2964</v>
      </c>
      <c r="B2947" s="5" t="s">
        <v>11615</v>
      </c>
      <c r="C2947" s="5"/>
      <c r="D2947" s="5" t="s">
        <v>416</v>
      </c>
      <c r="E2947" s="5" t="s">
        <v>11616</v>
      </c>
      <c r="F2947" s="5" t="s">
        <v>24</v>
      </c>
      <c r="G2947" s="5">
        <v>16</v>
      </c>
      <c r="H2947" s="5" t="s">
        <v>17876</v>
      </c>
      <c r="I2947" s="5" t="s">
        <v>11617</v>
      </c>
      <c r="J2947" s="5">
        <v>15977839834</v>
      </c>
      <c r="K2947" s="5" t="s">
        <v>27</v>
      </c>
      <c r="L2947" s="10">
        <v>44401</v>
      </c>
      <c r="M2947" s="5" t="s">
        <v>185</v>
      </c>
      <c r="N2947" s="5" t="s">
        <v>30</v>
      </c>
      <c r="O2947" s="10"/>
      <c r="P2947" s="5"/>
      <c r="Q2947" s="5"/>
      <c r="R2947" s="5"/>
      <c r="S2947" s="5"/>
    </row>
    <row r="2948" customFormat="1" hidden="1" spans="1:19">
      <c r="A2948" s="5">
        <v>2965</v>
      </c>
      <c r="B2948" s="5" t="s">
        <v>11618</v>
      </c>
      <c r="C2948" s="5"/>
      <c r="D2948" s="5" t="s">
        <v>416</v>
      </c>
      <c r="E2948" s="5" t="s">
        <v>11619</v>
      </c>
      <c r="F2948" s="5" t="s">
        <v>24</v>
      </c>
      <c r="G2948" s="5">
        <v>17</v>
      </c>
      <c r="H2948" s="5" t="s">
        <v>11620</v>
      </c>
      <c r="I2948" s="5" t="s">
        <v>11621</v>
      </c>
      <c r="J2948" s="5">
        <v>15277891011</v>
      </c>
      <c r="K2948" s="5" t="s">
        <v>27</v>
      </c>
      <c r="L2948" s="10">
        <v>44395</v>
      </c>
      <c r="M2948" s="5" t="s">
        <v>11622</v>
      </c>
      <c r="N2948" s="5" t="s">
        <v>30</v>
      </c>
      <c r="O2948" s="10"/>
      <c r="P2948" s="5"/>
      <c r="Q2948" s="5"/>
      <c r="R2948" s="5"/>
      <c r="S2948" s="5"/>
    </row>
    <row r="2949" customFormat="1" hidden="1" spans="1:19">
      <c r="A2949" s="5">
        <v>2966</v>
      </c>
      <c r="B2949" s="5" t="s">
        <v>11623</v>
      </c>
      <c r="C2949" s="5"/>
      <c r="D2949" s="5" t="s">
        <v>416</v>
      </c>
      <c r="E2949" s="5" t="s">
        <v>11624</v>
      </c>
      <c r="F2949" s="5" t="s">
        <v>24</v>
      </c>
      <c r="G2949" s="5">
        <v>17</v>
      </c>
      <c r="H2949" s="5" t="s">
        <v>11625</v>
      </c>
      <c r="I2949" s="5" t="s">
        <v>11626</v>
      </c>
      <c r="J2949" s="5" t="s">
        <v>11627</v>
      </c>
      <c r="K2949" s="5" t="s">
        <v>27</v>
      </c>
      <c r="L2949" s="10">
        <v>44395</v>
      </c>
      <c r="M2949" s="5" t="s">
        <v>1288</v>
      </c>
      <c r="N2949" s="5" t="s">
        <v>30</v>
      </c>
      <c r="O2949" s="10"/>
      <c r="P2949" s="5"/>
      <c r="Q2949" s="5"/>
      <c r="R2949" s="5"/>
      <c r="S2949" s="5"/>
    </row>
    <row r="2950" customFormat="1" hidden="1" spans="1:19">
      <c r="A2950" s="5">
        <v>2967</v>
      </c>
      <c r="B2950" s="5" t="s">
        <v>11628</v>
      </c>
      <c r="C2950" s="5"/>
      <c r="D2950" s="5" t="s">
        <v>416</v>
      </c>
      <c r="E2950" s="5" t="s">
        <v>11629</v>
      </c>
      <c r="F2950" s="5" t="s">
        <v>24</v>
      </c>
      <c r="G2950" s="5">
        <v>17</v>
      </c>
      <c r="H2950" s="5" t="s">
        <v>11630</v>
      </c>
      <c r="I2950" s="5" t="s">
        <v>11631</v>
      </c>
      <c r="J2950" s="5">
        <v>15777849568</v>
      </c>
      <c r="K2950" s="5" t="s">
        <v>27</v>
      </c>
      <c r="L2950" s="10">
        <v>44395</v>
      </c>
      <c r="M2950" s="5" t="s">
        <v>9576</v>
      </c>
      <c r="N2950" s="5" t="s">
        <v>30</v>
      </c>
      <c r="O2950" s="10"/>
      <c r="P2950" s="5"/>
      <c r="Q2950" s="5" t="s">
        <v>30</v>
      </c>
      <c r="R2950" s="5"/>
      <c r="S2950" s="5"/>
    </row>
    <row r="2951" customFormat="1" hidden="1" spans="1:19">
      <c r="A2951" s="5">
        <v>2968</v>
      </c>
      <c r="B2951" s="5" t="s">
        <v>11632</v>
      </c>
      <c r="C2951" s="5"/>
      <c r="D2951" s="5" t="s">
        <v>416</v>
      </c>
      <c r="E2951" s="5" t="s">
        <v>11633</v>
      </c>
      <c r="F2951" s="5" t="s">
        <v>143</v>
      </c>
      <c r="G2951" s="5">
        <v>17</v>
      </c>
      <c r="H2951" s="5" t="s">
        <v>18087</v>
      </c>
      <c r="I2951" s="5" t="s">
        <v>11635</v>
      </c>
      <c r="J2951" s="5">
        <v>13788283916</v>
      </c>
      <c r="K2951" s="5" t="s">
        <v>27</v>
      </c>
      <c r="L2951" s="10">
        <v>44396</v>
      </c>
      <c r="M2951" s="5" t="s">
        <v>11636</v>
      </c>
      <c r="N2951" s="5" t="s">
        <v>30</v>
      </c>
      <c r="O2951" s="10"/>
      <c r="P2951" s="5"/>
      <c r="Q2951" s="5"/>
      <c r="R2951" s="5"/>
      <c r="S2951" s="5"/>
    </row>
    <row r="2952" customFormat="1" hidden="1" spans="1:19">
      <c r="A2952" s="5">
        <v>2969</v>
      </c>
      <c r="B2952" s="5" t="s">
        <v>11637</v>
      </c>
      <c r="C2952" s="5"/>
      <c r="D2952" s="5" t="s">
        <v>416</v>
      </c>
      <c r="E2952" s="5" t="s">
        <v>11638</v>
      </c>
      <c r="F2952" s="5" t="s">
        <v>24</v>
      </c>
      <c r="G2952" s="5">
        <v>17</v>
      </c>
      <c r="H2952" s="5" t="s">
        <v>11639</v>
      </c>
      <c r="I2952" s="5" t="s">
        <v>11640</v>
      </c>
      <c r="J2952" s="5" t="s">
        <v>11641</v>
      </c>
      <c r="K2952" s="5" t="s">
        <v>27</v>
      </c>
      <c r="L2952" s="10">
        <v>44397</v>
      </c>
      <c r="M2952" s="5" t="s">
        <v>1273</v>
      </c>
      <c r="N2952" s="5" t="s">
        <v>30</v>
      </c>
      <c r="O2952" s="10"/>
      <c r="P2952" s="5"/>
      <c r="Q2952" s="5" t="s">
        <v>30</v>
      </c>
      <c r="R2952" s="5" t="s">
        <v>18088</v>
      </c>
      <c r="S2952" s="5"/>
    </row>
    <row r="2953" customFormat="1" hidden="1" spans="1:19">
      <c r="A2953" s="5">
        <v>2970</v>
      </c>
      <c r="B2953" s="5" t="s">
        <v>11642</v>
      </c>
      <c r="C2953" s="5"/>
      <c r="D2953" s="5" t="s">
        <v>416</v>
      </c>
      <c r="E2953" s="5" t="s">
        <v>11643</v>
      </c>
      <c r="F2953" s="5" t="s">
        <v>24</v>
      </c>
      <c r="G2953" s="5">
        <v>15</v>
      </c>
      <c r="H2953" s="5" t="s">
        <v>18089</v>
      </c>
      <c r="I2953" s="5" t="s">
        <v>11645</v>
      </c>
      <c r="J2953" s="5">
        <v>13924574588</v>
      </c>
      <c r="K2953" s="5" t="s">
        <v>27</v>
      </c>
      <c r="L2953" s="10">
        <v>44398</v>
      </c>
      <c r="M2953" s="5" t="s">
        <v>54</v>
      </c>
      <c r="N2953" s="5" t="s">
        <v>30</v>
      </c>
      <c r="O2953" s="10"/>
      <c r="P2953" s="5"/>
      <c r="Q2953" s="5"/>
      <c r="R2953" s="5"/>
      <c r="S2953" s="5"/>
    </row>
    <row r="2954" customFormat="1" hidden="1" spans="1:19">
      <c r="A2954" s="5">
        <v>2971</v>
      </c>
      <c r="B2954" s="5" t="s">
        <v>11646</v>
      </c>
      <c r="C2954" s="5"/>
      <c r="D2954" s="5" t="s">
        <v>416</v>
      </c>
      <c r="E2954" s="5" t="s">
        <v>11647</v>
      </c>
      <c r="F2954" s="5" t="s">
        <v>143</v>
      </c>
      <c r="G2954" s="5">
        <v>16</v>
      </c>
      <c r="H2954" s="5" t="s">
        <v>11648</v>
      </c>
      <c r="I2954" s="5" t="s">
        <v>4905</v>
      </c>
      <c r="J2954" s="5" t="s">
        <v>11649</v>
      </c>
      <c r="K2954" s="5" t="s">
        <v>27</v>
      </c>
      <c r="L2954" s="10">
        <v>44396</v>
      </c>
      <c r="M2954" s="5" t="s">
        <v>133</v>
      </c>
      <c r="N2954" s="5" t="s">
        <v>30</v>
      </c>
      <c r="O2954" s="10"/>
      <c r="P2954" s="5"/>
      <c r="Q2954" s="5"/>
      <c r="R2954" s="5"/>
      <c r="S2954" s="5"/>
    </row>
    <row r="2955" customFormat="1" hidden="1" spans="1:19">
      <c r="A2955" s="5">
        <v>2972</v>
      </c>
      <c r="B2955" s="5" t="s">
        <v>11650</v>
      </c>
      <c r="C2955" s="5"/>
      <c r="D2955" s="5" t="s">
        <v>416</v>
      </c>
      <c r="E2955" s="5" t="s">
        <v>11651</v>
      </c>
      <c r="F2955" s="5" t="s">
        <v>143</v>
      </c>
      <c r="G2955" s="5">
        <v>14</v>
      </c>
      <c r="H2955" s="5" t="s">
        <v>11652</v>
      </c>
      <c r="I2955" s="5" t="s">
        <v>11653</v>
      </c>
      <c r="J2955" s="5">
        <v>19177885619</v>
      </c>
      <c r="K2955" s="5" t="s">
        <v>27</v>
      </c>
      <c r="L2955" s="10">
        <v>44409</v>
      </c>
      <c r="M2955" s="5" t="s">
        <v>1273</v>
      </c>
      <c r="N2955" s="5" t="s">
        <v>30</v>
      </c>
      <c r="O2955" s="10"/>
      <c r="P2955" s="5"/>
      <c r="Q2955" s="5" t="s">
        <v>30</v>
      </c>
      <c r="R2955" s="5" t="s">
        <v>18090</v>
      </c>
      <c r="S2955" s="5"/>
    </row>
    <row r="2956" customFormat="1" hidden="1" spans="1:19">
      <c r="A2956" s="5">
        <v>2973</v>
      </c>
      <c r="B2956" s="5" t="s">
        <v>11654</v>
      </c>
      <c r="C2956" s="5"/>
      <c r="D2956" s="5" t="s">
        <v>416</v>
      </c>
      <c r="E2956" s="5" t="s">
        <v>11655</v>
      </c>
      <c r="F2956" s="5" t="s">
        <v>143</v>
      </c>
      <c r="G2956" s="5">
        <v>16</v>
      </c>
      <c r="H2956" s="5" t="s">
        <v>11656</v>
      </c>
      <c r="I2956" s="5" t="s">
        <v>11657</v>
      </c>
      <c r="J2956" s="5" t="s">
        <v>11658</v>
      </c>
      <c r="K2956" s="5" t="s">
        <v>27</v>
      </c>
      <c r="L2956" s="10">
        <v>44394</v>
      </c>
      <c r="M2956" s="5" t="s">
        <v>29</v>
      </c>
      <c r="N2956" s="5" t="s">
        <v>30</v>
      </c>
      <c r="O2956" s="10"/>
      <c r="P2956" s="5"/>
      <c r="Q2956" s="5"/>
      <c r="R2956" s="5"/>
      <c r="S2956" s="5"/>
    </row>
    <row r="2957" customFormat="1" hidden="1" spans="1:19">
      <c r="A2957" s="5">
        <v>2974</v>
      </c>
      <c r="B2957" s="5" t="s">
        <v>11659</v>
      </c>
      <c r="C2957" s="5"/>
      <c r="D2957" s="5" t="s">
        <v>416</v>
      </c>
      <c r="E2957" s="5" t="s">
        <v>11660</v>
      </c>
      <c r="F2957" s="5" t="s">
        <v>24</v>
      </c>
      <c r="G2957" s="5">
        <v>16</v>
      </c>
      <c r="H2957" s="5" t="s">
        <v>25813</v>
      </c>
      <c r="I2957" s="5" t="s">
        <v>11662</v>
      </c>
      <c r="J2957" s="5" t="s">
        <v>11663</v>
      </c>
      <c r="K2957" s="5" t="s">
        <v>27</v>
      </c>
      <c r="L2957" s="10">
        <v>44402</v>
      </c>
      <c r="M2957" s="5" t="s">
        <v>6144</v>
      </c>
      <c r="N2957" s="5" t="s">
        <v>30</v>
      </c>
      <c r="O2957" s="10"/>
      <c r="P2957" s="5"/>
      <c r="Q2957" s="5"/>
      <c r="R2957" s="5"/>
      <c r="S2957" s="5"/>
    </row>
    <row r="2958" customFormat="1" hidden="1" spans="1:19">
      <c r="A2958" s="5">
        <v>2975</v>
      </c>
      <c r="B2958" s="5" t="s">
        <v>11664</v>
      </c>
      <c r="C2958" s="5"/>
      <c r="D2958" s="5" t="s">
        <v>416</v>
      </c>
      <c r="E2958" s="5" t="s">
        <v>11665</v>
      </c>
      <c r="F2958" s="5" t="s">
        <v>143</v>
      </c>
      <c r="G2958" s="5">
        <v>16</v>
      </c>
      <c r="H2958" s="5" t="s">
        <v>683</v>
      </c>
      <c r="I2958" s="5" t="s">
        <v>11666</v>
      </c>
      <c r="J2958" s="5" t="s">
        <v>11667</v>
      </c>
      <c r="K2958" s="5" t="s">
        <v>27</v>
      </c>
      <c r="L2958" s="10">
        <v>44397</v>
      </c>
      <c r="M2958" s="5" t="s">
        <v>301</v>
      </c>
      <c r="N2958" s="5" t="s">
        <v>30</v>
      </c>
      <c r="O2958" s="10"/>
      <c r="P2958" s="5"/>
      <c r="Q2958" s="5"/>
      <c r="R2958" s="5"/>
      <c r="S2958" s="5"/>
    </row>
    <row r="2959" customFormat="1" hidden="1" spans="1:19">
      <c r="A2959" s="5">
        <v>2976</v>
      </c>
      <c r="B2959" s="5" t="s">
        <v>11668</v>
      </c>
      <c r="C2959" s="5"/>
      <c r="D2959" s="5" t="s">
        <v>416</v>
      </c>
      <c r="E2959" s="5" t="s">
        <v>11669</v>
      </c>
      <c r="F2959" s="5" t="s">
        <v>24</v>
      </c>
      <c r="G2959" s="5">
        <v>17</v>
      </c>
      <c r="H2959" s="5" t="s">
        <v>18093</v>
      </c>
      <c r="I2959" s="5" t="s">
        <v>321</v>
      </c>
      <c r="J2959" s="5">
        <v>15078612896</v>
      </c>
      <c r="K2959" s="5" t="s">
        <v>27</v>
      </c>
      <c r="L2959" s="10">
        <v>44400</v>
      </c>
      <c r="M2959" s="5" t="s">
        <v>28</v>
      </c>
      <c r="N2959" s="5" t="s">
        <v>30</v>
      </c>
      <c r="O2959" s="10"/>
      <c r="P2959" s="5"/>
      <c r="Q2959" s="5"/>
      <c r="R2959" s="5"/>
      <c r="S2959" s="5"/>
    </row>
    <row r="2960" customFormat="1" hidden="1" spans="1:19">
      <c r="A2960" s="5">
        <v>2977</v>
      </c>
      <c r="B2960" s="5" t="s">
        <v>11670</v>
      </c>
      <c r="C2960" s="5"/>
      <c r="D2960" s="5" t="s">
        <v>416</v>
      </c>
      <c r="E2960" s="5" t="s">
        <v>11671</v>
      </c>
      <c r="F2960" s="5" t="s">
        <v>143</v>
      </c>
      <c r="G2960" s="5">
        <v>17</v>
      </c>
      <c r="H2960" s="5" t="s">
        <v>11672</v>
      </c>
      <c r="I2960" s="5" t="s">
        <v>11673</v>
      </c>
      <c r="J2960" s="5" t="s">
        <v>11674</v>
      </c>
      <c r="K2960" s="5" t="s">
        <v>27</v>
      </c>
      <c r="L2960" s="10">
        <v>44395</v>
      </c>
      <c r="M2960" s="5" t="s">
        <v>28</v>
      </c>
      <c r="N2960" s="5" t="s">
        <v>30</v>
      </c>
      <c r="O2960" s="10"/>
      <c r="P2960" s="5"/>
      <c r="Q2960" s="5"/>
      <c r="R2960" s="5"/>
      <c r="S2960" s="5"/>
    </row>
    <row r="2961" customFormat="1" hidden="1" spans="1:19">
      <c r="A2961" s="5">
        <v>2978</v>
      </c>
      <c r="B2961" s="5" t="s">
        <v>11675</v>
      </c>
      <c r="C2961" s="5"/>
      <c r="D2961" s="5" t="s">
        <v>416</v>
      </c>
      <c r="E2961" s="5" t="s">
        <v>11676</v>
      </c>
      <c r="F2961" s="5" t="s">
        <v>24</v>
      </c>
      <c r="G2961" s="5">
        <v>16</v>
      </c>
      <c r="H2961" s="5" t="s">
        <v>8386</v>
      </c>
      <c r="I2961" s="5" t="s">
        <v>11677</v>
      </c>
      <c r="J2961" s="5" t="s">
        <v>11678</v>
      </c>
      <c r="K2961" s="5" t="s">
        <v>27</v>
      </c>
      <c r="L2961" s="10">
        <v>44394</v>
      </c>
      <c r="M2961" s="5" t="s">
        <v>1217</v>
      </c>
      <c r="N2961" s="5" t="s">
        <v>30</v>
      </c>
      <c r="O2961" s="10"/>
      <c r="P2961" s="5"/>
      <c r="Q2961" s="5"/>
      <c r="R2961" s="5"/>
      <c r="S2961" s="5"/>
    </row>
    <row r="2962" customFormat="1" hidden="1" spans="1:19">
      <c r="A2962" s="5">
        <v>2979</v>
      </c>
      <c r="B2962" s="5" t="s">
        <v>11679</v>
      </c>
      <c r="C2962" s="5"/>
      <c r="D2962" s="5" t="s">
        <v>416</v>
      </c>
      <c r="E2962" s="5" t="s">
        <v>11680</v>
      </c>
      <c r="F2962" s="5" t="s">
        <v>24</v>
      </c>
      <c r="G2962" s="5">
        <v>16</v>
      </c>
      <c r="H2962" s="5" t="s">
        <v>18094</v>
      </c>
      <c r="I2962" s="5" t="s">
        <v>11682</v>
      </c>
      <c r="J2962" s="5" t="s">
        <v>11683</v>
      </c>
      <c r="K2962" s="5" t="s">
        <v>27</v>
      </c>
      <c r="L2962" s="10">
        <v>44397</v>
      </c>
      <c r="M2962" s="5" t="s">
        <v>2455</v>
      </c>
      <c r="N2962" s="5" t="s">
        <v>30</v>
      </c>
      <c r="O2962" s="10"/>
      <c r="P2962" s="5"/>
      <c r="Q2962" s="5" t="s">
        <v>30</v>
      </c>
      <c r="R2962" s="5"/>
      <c r="S2962" s="5"/>
    </row>
    <row r="2963" customFormat="1" hidden="1" spans="1:19">
      <c r="A2963" s="5">
        <v>2980</v>
      </c>
      <c r="B2963" s="5" t="s">
        <v>11684</v>
      </c>
      <c r="C2963" s="5"/>
      <c r="D2963" s="5" t="s">
        <v>416</v>
      </c>
      <c r="E2963" s="5" t="s">
        <v>11685</v>
      </c>
      <c r="F2963" s="5" t="s">
        <v>24</v>
      </c>
      <c r="G2963" s="5">
        <v>15</v>
      </c>
      <c r="H2963" s="5" t="s">
        <v>118</v>
      </c>
      <c r="I2963" s="5" t="s">
        <v>10584</v>
      </c>
      <c r="J2963" s="5">
        <v>14736271901</v>
      </c>
      <c r="K2963" s="5" t="s">
        <v>27</v>
      </c>
      <c r="L2963" s="10">
        <v>44404</v>
      </c>
      <c r="M2963" s="5" t="s">
        <v>2172</v>
      </c>
      <c r="N2963" s="5" t="s">
        <v>30</v>
      </c>
      <c r="O2963" s="10"/>
      <c r="P2963" s="5"/>
      <c r="Q2963" s="5" t="s">
        <v>30</v>
      </c>
      <c r="R2963" s="5"/>
      <c r="S2963" s="5"/>
    </row>
    <row r="2964" customFormat="1" hidden="1" spans="1:19">
      <c r="A2964" s="5">
        <v>2981</v>
      </c>
      <c r="B2964" s="5" t="s">
        <v>11686</v>
      </c>
      <c r="C2964" s="5"/>
      <c r="D2964" s="5" t="s">
        <v>416</v>
      </c>
      <c r="E2964" s="5" t="s">
        <v>11687</v>
      </c>
      <c r="F2964" s="5" t="s">
        <v>143</v>
      </c>
      <c r="G2964" s="5">
        <v>15</v>
      </c>
      <c r="H2964" s="5" t="s">
        <v>1812</v>
      </c>
      <c r="I2964" s="5" t="s">
        <v>11688</v>
      </c>
      <c r="J2964" s="5">
        <v>14736270371</v>
      </c>
      <c r="K2964" s="5" t="s">
        <v>27</v>
      </c>
      <c r="L2964" s="10">
        <v>44394</v>
      </c>
      <c r="M2964" s="5" t="s">
        <v>11689</v>
      </c>
      <c r="N2964" s="5" t="s">
        <v>30</v>
      </c>
      <c r="O2964" s="10"/>
      <c r="P2964" s="5"/>
      <c r="Q2964" s="5"/>
      <c r="R2964" s="5"/>
      <c r="S2964" s="5"/>
    </row>
    <row r="2965" customFormat="1" hidden="1" spans="1:19">
      <c r="A2965" s="5">
        <v>2982</v>
      </c>
      <c r="B2965" s="5" t="s">
        <v>11690</v>
      </c>
      <c r="C2965" s="5"/>
      <c r="D2965" s="5" t="s">
        <v>416</v>
      </c>
      <c r="E2965" s="5" t="s">
        <v>11691</v>
      </c>
      <c r="F2965" s="5" t="s">
        <v>24</v>
      </c>
      <c r="G2965" s="5">
        <v>16</v>
      </c>
      <c r="H2965" s="5" t="s">
        <v>18096</v>
      </c>
      <c r="I2965" s="5" t="s">
        <v>11693</v>
      </c>
      <c r="J2965" s="5" t="s">
        <v>11694</v>
      </c>
      <c r="K2965" s="5" t="s">
        <v>27</v>
      </c>
      <c r="L2965" s="10">
        <v>44396</v>
      </c>
      <c r="M2965" s="5" t="s">
        <v>11695</v>
      </c>
      <c r="N2965" s="5" t="s">
        <v>30</v>
      </c>
      <c r="O2965" s="10"/>
      <c r="P2965" s="5"/>
      <c r="Q2965" s="5"/>
      <c r="R2965" s="5"/>
      <c r="S2965" s="5"/>
    </row>
    <row r="2966" customFormat="1" hidden="1" spans="1:19">
      <c r="A2966" s="5">
        <v>2983</v>
      </c>
      <c r="B2966" s="5" t="s">
        <v>11696</v>
      </c>
      <c r="C2966" s="5"/>
      <c r="D2966" s="5" t="s">
        <v>416</v>
      </c>
      <c r="E2966" s="5" t="s">
        <v>11697</v>
      </c>
      <c r="F2966" s="5" t="s">
        <v>24</v>
      </c>
      <c r="G2966" s="5">
        <v>17</v>
      </c>
      <c r="H2966" s="5" t="s">
        <v>11698</v>
      </c>
      <c r="I2966" s="5" t="s">
        <v>11699</v>
      </c>
      <c r="J2966" s="5" t="s">
        <v>11700</v>
      </c>
      <c r="K2966" s="5" t="s">
        <v>27</v>
      </c>
      <c r="L2966" s="10">
        <v>44394</v>
      </c>
      <c r="M2966" s="5" t="s">
        <v>28</v>
      </c>
      <c r="N2966" s="5" t="s">
        <v>27</v>
      </c>
      <c r="O2966" s="10">
        <v>44418</v>
      </c>
      <c r="P2966" s="5" t="s">
        <v>11701</v>
      </c>
      <c r="Q2966" s="5" t="s">
        <v>30</v>
      </c>
      <c r="R2966" s="5" t="s">
        <v>11702</v>
      </c>
      <c r="S2966" s="5"/>
    </row>
    <row r="2967" customFormat="1" hidden="1" spans="1:19">
      <c r="A2967" s="5">
        <v>2984</v>
      </c>
      <c r="B2967" s="5" t="s">
        <v>11703</v>
      </c>
      <c r="C2967" s="5"/>
      <c r="D2967" s="5" t="s">
        <v>416</v>
      </c>
      <c r="E2967" s="5" t="s">
        <v>11704</v>
      </c>
      <c r="F2967" s="5" t="s">
        <v>24</v>
      </c>
      <c r="G2967" s="5">
        <v>18</v>
      </c>
      <c r="H2967" s="5" t="s">
        <v>11705</v>
      </c>
      <c r="I2967" s="5" t="s">
        <v>11706</v>
      </c>
      <c r="J2967" s="5">
        <v>13690660216</v>
      </c>
      <c r="K2967" s="5" t="s">
        <v>27</v>
      </c>
      <c r="L2967" s="10"/>
      <c r="M2967" s="5"/>
      <c r="N2967" s="5"/>
      <c r="O2967" s="10"/>
      <c r="P2967" s="5"/>
      <c r="Q2967" s="5"/>
      <c r="R2967" s="5"/>
      <c r="S2967" s="5"/>
    </row>
    <row r="2968" customFormat="1" hidden="1" spans="1:19">
      <c r="A2968" s="5">
        <v>2985</v>
      </c>
      <c r="B2968" s="5" t="s">
        <v>11707</v>
      </c>
      <c r="C2968" s="5"/>
      <c r="D2968" s="5" t="s">
        <v>416</v>
      </c>
      <c r="E2968" s="5" t="s">
        <v>2630</v>
      </c>
      <c r="F2968" s="5" t="s">
        <v>24</v>
      </c>
      <c r="G2968" s="5">
        <v>15</v>
      </c>
      <c r="H2968" s="5" t="s">
        <v>11708</v>
      </c>
      <c r="I2968" s="5" t="s">
        <v>11709</v>
      </c>
      <c r="J2968" s="5" t="s">
        <v>11710</v>
      </c>
      <c r="K2968" s="5" t="s">
        <v>27</v>
      </c>
      <c r="L2968" s="10">
        <v>44402</v>
      </c>
      <c r="M2968" s="5" t="s">
        <v>133</v>
      </c>
      <c r="N2968" s="5" t="s">
        <v>30</v>
      </c>
      <c r="O2968" s="10"/>
      <c r="P2968" s="5"/>
      <c r="Q2968" s="5"/>
      <c r="R2968" s="5"/>
      <c r="S2968" s="5"/>
    </row>
    <row r="2969" customFormat="1" hidden="1" spans="1:19">
      <c r="A2969" s="5">
        <v>2986</v>
      </c>
      <c r="B2969" s="5" t="s">
        <v>11711</v>
      </c>
      <c r="C2969" s="5"/>
      <c r="D2969" s="5" t="s">
        <v>416</v>
      </c>
      <c r="E2969" s="5" t="s">
        <v>11712</v>
      </c>
      <c r="F2969" s="5" t="s">
        <v>24</v>
      </c>
      <c r="G2969" s="5">
        <v>16</v>
      </c>
      <c r="H2969" s="5" t="s">
        <v>5709</v>
      </c>
      <c r="I2969" s="5" t="s">
        <v>11713</v>
      </c>
      <c r="J2969" s="5" t="s">
        <v>11714</v>
      </c>
      <c r="K2969" s="5" t="s">
        <v>27</v>
      </c>
      <c r="L2969" s="10">
        <v>44400</v>
      </c>
      <c r="M2969" s="5" t="s">
        <v>1273</v>
      </c>
      <c r="N2969" s="5" t="s">
        <v>30</v>
      </c>
      <c r="O2969" s="10"/>
      <c r="P2969" s="5"/>
      <c r="Q2969" s="5"/>
      <c r="R2969" s="5"/>
      <c r="S2969" s="5"/>
    </row>
    <row r="2970" customFormat="1" hidden="1" spans="1:19">
      <c r="A2970" s="5">
        <v>2987</v>
      </c>
      <c r="B2970" s="5" t="s">
        <v>11715</v>
      </c>
      <c r="C2970" s="5"/>
      <c r="D2970" s="5" t="s">
        <v>416</v>
      </c>
      <c r="E2970" s="5" t="s">
        <v>8416</v>
      </c>
      <c r="F2970" s="5" t="s">
        <v>24</v>
      </c>
      <c r="G2970" s="5">
        <v>17</v>
      </c>
      <c r="H2970" s="5" t="s">
        <v>6502</v>
      </c>
      <c r="I2970" s="5" t="s">
        <v>11716</v>
      </c>
      <c r="J2970" s="5" t="s">
        <v>11717</v>
      </c>
      <c r="K2970" s="5"/>
      <c r="L2970" s="10"/>
      <c r="M2970" s="5"/>
      <c r="N2970" s="5"/>
      <c r="O2970" s="10"/>
      <c r="P2970" s="5"/>
      <c r="Q2970" s="5"/>
      <c r="R2970" s="5"/>
      <c r="S2970" s="5"/>
    </row>
    <row r="2971" customFormat="1" hidden="1" spans="1:19">
      <c r="A2971" s="5">
        <v>2988</v>
      </c>
      <c r="B2971" s="5" t="s">
        <v>11718</v>
      </c>
      <c r="C2971" s="5"/>
      <c r="D2971" s="5" t="s">
        <v>416</v>
      </c>
      <c r="E2971" s="5" t="s">
        <v>11719</v>
      </c>
      <c r="F2971" s="5" t="s">
        <v>24</v>
      </c>
      <c r="G2971" s="5">
        <v>17</v>
      </c>
      <c r="H2971" s="5" t="s">
        <v>18097</v>
      </c>
      <c r="I2971" s="5" t="s">
        <v>11721</v>
      </c>
      <c r="J2971" s="5" t="s">
        <v>11722</v>
      </c>
      <c r="K2971" s="5" t="s">
        <v>27</v>
      </c>
      <c r="L2971" s="10">
        <v>44405</v>
      </c>
      <c r="M2971" s="5" t="s">
        <v>6399</v>
      </c>
      <c r="N2971" s="5" t="s">
        <v>30</v>
      </c>
      <c r="O2971" s="10"/>
      <c r="P2971" s="5"/>
      <c r="Q2971" s="5"/>
      <c r="R2971" s="5"/>
      <c r="S2971" s="5"/>
    </row>
    <row r="2972" customFormat="1" hidden="1" spans="1:19">
      <c r="A2972" s="5">
        <v>2989</v>
      </c>
      <c r="B2972" s="5" t="s">
        <v>11723</v>
      </c>
      <c r="C2972" s="5"/>
      <c r="D2972" s="5" t="s">
        <v>416</v>
      </c>
      <c r="E2972" s="5" t="s">
        <v>11724</v>
      </c>
      <c r="F2972" s="5" t="s">
        <v>143</v>
      </c>
      <c r="G2972" s="5">
        <v>17</v>
      </c>
      <c r="H2972" s="5" t="s">
        <v>11725</v>
      </c>
      <c r="I2972" s="5" t="s">
        <v>11726</v>
      </c>
      <c r="J2972" s="5">
        <v>19127018332</v>
      </c>
      <c r="K2972" s="5" t="s">
        <v>27</v>
      </c>
      <c r="L2972" s="10">
        <v>44403</v>
      </c>
      <c r="M2972" s="5" t="s">
        <v>11727</v>
      </c>
      <c r="N2972" s="5" t="s">
        <v>30</v>
      </c>
      <c r="O2972" s="10"/>
      <c r="P2972" s="5"/>
      <c r="Q2972" s="5" t="s">
        <v>30</v>
      </c>
      <c r="R2972" s="5" t="s">
        <v>11728</v>
      </c>
      <c r="S2972" s="5"/>
    </row>
    <row r="2973" customFormat="1" hidden="1" spans="1:19">
      <c r="A2973" s="5">
        <v>2990</v>
      </c>
      <c r="B2973" s="5" t="s">
        <v>11729</v>
      </c>
      <c r="C2973" s="5"/>
      <c r="D2973" s="5" t="s">
        <v>416</v>
      </c>
      <c r="E2973" s="5" t="s">
        <v>11730</v>
      </c>
      <c r="F2973" s="5" t="s">
        <v>24</v>
      </c>
      <c r="G2973" s="5">
        <v>15</v>
      </c>
      <c r="H2973" s="5" t="s">
        <v>18098</v>
      </c>
      <c r="I2973" s="5" t="s">
        <v>11732</v>
      </c>
      <c r="J2973" s="5" t="s">
        <v>11733</v>
      </c>
      <c r="K2973" s="5" t="s">
        <v>27</v>
      </c>
      <c r="L2973" s="10">
        <v>44397</v>
      </c>
      <c r="M2973" s="5" t="s">
        <v>28</v>
      </c>
      <c r="N2973" s="5" t="s">
        <v>30</v>
      </c>
      <c r="O2973" s="10"/>
      <c r="P2973" s="5"/>
      <c r="Q2973" s="5"/>
      <c r="R2973" s="5"/>
      <c r="S2973" s="5"/>
    </row>
    <row r="2974" customFormat="1" hidden="1" spans="1:19">
      <c r="A2974" s="5">
        <v>2991</v>
      </c>
      <c r="B2974" s="5" t="s">
        <v>11734</v>
      </c>
      <c r="C2974" s="5"/>
      <c r="D2974" s="5" t="s">
        <v>416</v>
      </c>
      <c r="E2974" s="5" t="s">
        <v>11735</v>
      </c>
      <c r="F2974" s="5" t="s">
        <v>24</v>
      </c>
      <c r="G2974" s="5">
        <v>16</v>
      </c>
      <c r="H2974" s="5" t="s">
        <v>18099</v>
      </c>
      <c r="I2974" s="5" t="s">
        <v>11737</v>
      </c>
      <c r="J2974" s="5" t="s">
        <v>11738</v>
      </c>
      <c r="K2974" s="5" t="s">
        <v>27</v>
      </c>
      <c r="L2974" s="10">
        <v>44398</v>
      </c>
      <c r="M2974" s="5" t="s">
        <v>11739</v>
      </c>
      <c r="N2974" s="5" t="s">
        <v>30</v>
      </c>
      <c r="O2974" s="10"/>
      <c r="P2974" s="5"/>
      <c r="Q2974" s="5"/>
      <c r="R2974" s="5"/>
      <c r="S2974" s="5"/>
    </row>
    <row r="2975" customFormat="1" hidden="1" spans="1:19">
      <c r="A2975" s="5">
        <v>2992</v>
      </c>
      <c r="B2975" s="5" t="s">
        <v>11740</v>
      </c>
      <c r="C2975" s="5"/>
      <c r="D2975" s="5" t="s">
        <v>416</v>
      </c>
      <c r="E2975" s="5" t="s">
        <v>11741</v>
      </c>
      <c r="F2975" s="5" t="s">
        <v>24</v>
      </c>
      <c r="G2975" s="5">
        <v>18</v>
      </c>
      <c r="H2975" s="5" t="s">
        <v>11742</v>
      </c>
      <c r="I2975" s="5" t="s">
        <v>11743</v>
      </c>
      <c r="J2975" s="5" t="s">
        <v>11744</v>
      </c>
      <c r="K2975" s="5" t="s">
        <v>27</v>
      </c>
      <c r="L2975" s="10"/>
      <c r="M2975" s="5"/>
      <c r="N2975" s="5"/>
      <c r="O2975" s="10"/>
      <c r="P2975" s="5"/>
      <c r="Q2975" s="5"/>
      <c r="R2975" s="5"/>
      <c r="S2975" s="5"/>
    </row>
    <row r="2976" customFormat="1" hidden="1" spans="1:19">
      <c r="A2976" s="5">
        <v>2993</v>
      </c>
      <c r="B2976" s="5" t="s">
        <v>11745</v>
      </c>
      <c r="C2976" s="5"/>
      <c r="D2976" s="5" t="s">
        <v>416</v>
      </c>
      <c r="E2976" s="5" t="s">
        <v>11746</v>
      </c>
      <c r="F2976" s="5" t="s">
        <v>24</v>
      </c>
      <c r="G2976" s="5">
        <v>18</v>
      </c>
      <c r="H2976" s="5" t="s">
        <v>7206</v>
      </c>
      <c r="I2976" s="5" t="s">
        <v>11747</v>
      </c>
      <c r="J2976" s="5">
        <v>18676744568</v>
      </c>
      <c r="K2976" s="5" t="s">
        <v>27</v>
      </c>
      <c r="L2976" s="10">
        <v>44331</v>
      </c>
      <c r="M2976" s="5"/>
      <c r="N2976" s="5" t="s">
        <v>27</v>
      </c>
      <c r="O2976" s="10">
        <v>44366</v>
      </c>
      <c r="P2976" s="5"/>
      <c r="Q2976" s="5"/>
      <c r="R2976" s="5"/>
      <c r="S2976" s="5"/>
    </row>
    <row r="2977" customFormat="1" hidden="1" spans="1:19">
      <c r="A2977" s="5">
        <v>2994</v>
      </c>
      <c r="B2977" s="5" t="s">
        <v>11748</v>
      </c>
      <c r="C2977" s="5"/>
      <c r="D2977" s="5" t="s">
        <v>416</v>
      </c>
      <c r="E2977" s="5" t="s">
        <v>11749</v>
      </c>
      <c r="F2977" s="5" t="s">
        <v>24</v>
      </c>
      <c r="G2977" s="5">
        <v>16</v>
      </c>
      <c r="H2977" s="5" t="s">
        <v>11750</v>
      </c>
      <c r="I2977" s="5" t="s">
        <v>11751</v>
      </c>
      <c r="J2977" s="5" t="s">
        <v>11752</v>
      </c>
      <c r="K2977" s="5" t="s">
        <v>27</v>
      </c>
      <c r="L2977" s="10">
        <v>44397</v>
      </c>
      <c r="M2977" s="5" t="s">
        <v>11753</v>
      </c>
      <c r="N2977" s="5" t="s">
        <v>30</v>
      </c>
      <c r="O2977" s="10"/>
      <c r="P2977" s="5"/>
      <c r="Q2977" s="5"/>
      <c r="R2977" s="5"/>
      <c r="S2977" s="5"/>
    </row>
    <row r="2978" customFormat="1" hidden="1" spans="1:19">
      <c r="A2978" s="5">
        <v>2995</v>
      </c>
      <c r="B2978" s="5" t="s">
        <v>11754</v>
      </c>
      <c r="C2978" s="5"/>
      <c r="D2978" s="5" t="s">
        <v>416</v>
      </c>
      <c r="E2978" s="5" t="s">
        <v>11755</v>
      </c>
      <c r="F2978" s="5" t="s">
        <v>24</v>
      </c>
      <c r="G2978" s="5">
        <v>15</v>
      </c>
      <c r="H2978" s="5" t="s">
        <v>11756</v>
      </c>
      <c r="I2978" s="5" t="s">
        <v>11757</v>
      </c>
      <c r="J2978" s="5" t="s">
        <v>11758</v>
      </c>
      <c r="K2978" s="5" t="s">
        <v>27</v>
      </c>
      <c r="L2978" s="10">
        <v>44395</v>
      </c>
      <c r="M2978" s="5" t="s">
        <v>28</v>
      </c>
      <c r="N2978" s="5" t="s">
        <v>27</v>
      </c>
      <c r="O2978" s="10">
        <v>44416</v>
      </c>
      <c r="P2978" s="5" t="s">
        <v>28</v>
      </c>
      <c r="Q2978" s="5"/>
      <c r="R2978" s="5"/>
      <c r="S2978" s="5"/>
    </row>
    <row r="2979" customFormat="1" hidden="1" spans="1:19">
      <c r="A2979" s="5">
        <v>2996</v>
      </c>
      <c r="B2979" s="5" t="s">
        <v>11759</v>
      </c>
      <c r="C2979" s="5"/>
      <c r="D2979" s="5" t="s">
        <v>416</v>
      </c>
      <c r="E2979" s="5" t="s">
        <v>11760</v>
      </c>
      <c r="F2979" s="5" t="s">
        <v>24</v>
      </c>
      <c r="G2979" s="5">
        <v>16</v>
      </c>
      <c r="H2979" s="5" t="s">
        <v>18100</v>
      </c>
      <c r="I2979" s="5" t="s">
        <v>11762</v>
      </c>
      <c r="J2979" s="5">
        <v>13517585457</v>
      </c>
      <c r="K2979" s="5" t="s">
        <v>27</v>
      </c>
      <c r="L2979" s="10">
        <v>44353</v>
      </c>
      <c r="M2979" s="5" t="s">
        <v>6144</v>
      </c>
      <c r="N2979" s="5" t="s">
        <v>27</v>
      </c>
      <c r="O2979" s="10">
        <v>44373</v>
      </c>
      <c r="P2979" s="5" t="s">
        <v>28</v>
      </c>
      <c r="Q2979" s="5" t="s">
        <v>30</v>
      </c>
      <c r="R2979" s="5"/>
      <c r="S2979" s="5"/>
    </row>
    <row r="2980" customFormat="1" hidden="1" spans="1:19">
      <c r="A2980" s="5">
        <v>2997</v>
      </c>
      <c r="B2980" s="5" t="s">
        <v>11763</v>
      </c>
      <c r="C2980" s="5"/>
      <c r="D2980" s="5" t="s">
        <v>416</v>
      </c>
      <c r="E2980" s="5" t="s">
        <v>11764</v>
      </c>
      <c r="F2980" s="5" t="s">
        <v>24</v>
      </c>
      <c r="G2980" s="5">
        <v>16</v>
      </c>
      <c r="H2980" s="5" t="s">
        <v>18101</v>
      </c>
      <c r="I2980" s="5" t="s">
        <v>11766</v>
      </c>
      <c r="J2980" s="5" t="s">
        <v>11767</v>
      </c>
      <c r="K2980" s="5" t="s">
        <v>27</v>
      </c>
      <c r="L2980" s="10">
        <v>44395</v>
      </c>
      <c r="M2980" s="5" t="s">
        <v>185</v>
      </c>
      <c r="N2980" s="5" t="s">
        <v>30</v>
      </c>
      <c r="O2980" s="10"/>
      <c r="P2980" s="5"/>
      <c r="Q2980" s="5"/>
      <c r="R2980" s="5"/>
      <c r="S2980" s="5"/>
    </row>
    <row r="2981" customFormat="1" hidden="1" spans="1:19">
      <c r="A2981" s="5">
        <v>2998</v>
      </c>
      <c r="B2981" s="5" t="s">
        <v>11768</v>
      </c>
      <c r="C2981" s="5"/>
      <c r="D2981" s="5" t="s">
        <v>416</v>
      </c>
      <c r="E2981" s="5" t="s">
        <v>11769</v>
      </c>
      <c r="F2981" s="5" t="s">
        <v>24</v>
      </c>
      <c r="G2981" s="5">
        <v>16</v>
      </c>
      <c r="H2981" s="5" t="s">
        <v>18102</v>
      </c>
      <c r="I2981" s="5" t="s">
        <v>11771</v>
      </c>
      <c r="J2981" s="5" t="s">
        <v>11772</v>
      </c>
      <c r="K2981" s="5" t="s">
        <v>27</v>
      </c>
      <c r="L2981" s="10">
        <v>44394</v>
      </c>
      <c r="M2981" s="5" t="s">
        <v>28</v>
      </c>
      <c r="N2981" s="5" t="s">
        <v>30</v>
      </c>
      <c r="O2981" s="10"/>
      <c r="P2981" s="5"/>
      <c r="Q2981" s="5"/>
      <c r="R2981" s="5"/>
      <c r="S2981" s="5"/>
    </row>
    <row r="2982" customFormat="1" hidden="1" spans="1:19">
      <c r="A2982" s="5">
        <v>2999</v>
      </c>
      <c r="B2982" s="5" t="s">
        <v>11773</v>
      </c>
      <c r="C2982" s="5"/>
      <c r="D2982" s="5" t="s">
        <v>416</v>
      </c>
      <c r="E2982" s="5" t="s">
        <v>1639</v>
      </c>
      <c r="F2982" s="5" t="s">
        <v>24</v>
      </c>
      <c r="G2982" s="5">
        <v>15</v>
      </c>
      <c r="H2982" s="5" t="s">
        <v>18103</v>
      </c>
      <c r="I2982" s="5" t="s">
        <v>11774</v>
      </c>
      <c r="J2982" s="5">
        <v>13237788006</v>
      </c>
      <c r="K2982" s="5"/>
      <c r="L2982" s="10"/>
      <c r="M2982" s="5"/>
      <c r="N2982" s="5"/>
      <c r="O2982" s="10"/>
      <c r="P2982" s="5"/>
      <c r="Q2982" s="5"/>
      <c r="R2982" s="5"/>
      <c r="S2982" s="5"/>
    </row>
    <row r="2983" customFormat="1" hidden="1" spans="1:19">
      <c r="A2983" s="5">
        <v>3000</v>
      </c>
      <c r="B2983" s="5" t="s">
        <v>11776</v>
      </c>
      <c r="C2983" s="5"/>
      <c r="D2983" s="5" t="s">
        <v>416</v>
      </c>
      <c r="E2983" s="5" t="s">
        <v>11777</v>
      </c>
      <c r="F2983" s="5" t="s">
        <v>24</v>
      </c>
      <c r="G2983" s="5">
        <v>18</v>
      </c>
      <c r="H2983" s="5" t="s">
        <v>11778</v>
      </c>
      <c r="I2983" s="5" t="s">
        <v>1399</v>
      </c>
      <c r="J2983" s="5" t="s">
        <v>11779</v>
      </c>
      <c r="K2983" s="5" t="s">
        <v>27</v>
      </c>
      <c r="L2983" s="10">
        <v>44396</v>
      </c>
      <c r="M2983" s="5"/>
      <c r="N2983" s="5"/>
      <c r="O2983" s="10"/>
      <c r="P2983" s="5"/>
      <c r="Q2983" s="5"/>
      <c r="R2983" s="5"/>
      <c r="S2983" s="5"/>
    </row>
    <row r="2984" customFormat="1" hidden="1" spans="1:19">
      <c r="A2984" s="5">
        <v>3001</v>
      </c>
      <c r="B2984" s="5" t="s">
        <v>11780</v>
      </c>
      <c r="C2984" s="5"/>
      <c r="D2984" s="5" t="s">
        <v>416</v>
      </c>
      <c r="E2984" s="5" t="s">
        <v>11781</v>
      </c>
      <c r="F2984" s="5" t="s">
        <v>24</v>
      </c>
      <c r="G2984" s="5">
        <v>16</v>
      </c>
      <c r="H2984" s="5" t="s">
        <v>18104</v>
      </c>
      <c r="I2984" s="5" t="s">
        <v>11783</v>
      </c>
      <c r="J2984" s="5" t="s">
        <v>11784</v>
      </c>
      <c r="K2984" s="5" t="s">
        <v>27</v>
      </c>
      <c r="L2984" s="10">
        <v>44395</v>
      </c>
      <c r="M2984" s="5" t="s">
        <v>11785</v>
      </c>
      <c r="N2984" s="5" t="s">
        <v>30</v>
      </c>
      <c r="O2984" s="10"/>
      <c r="P2984" s="5"/>
      <c r="Q2984" s="5"/>
      <c r="R2984" s="5"/>
      <c r="S2984" s="5"/>
    </row>
    <row r="2985" customFormat="1" hidden="1" spans="1:19">
      <c r="A2985" s="5">
        <v>3002</v>
      </c>
      <c r="B2985" s="5" t="s">
        <v>11786</v>
      </c>
      <c r="C2985" s="5"/>
      <c r="D2985" s="5" t="s">
        <v>416</v>
      </c>
      <c r="E2985" s="5" t="s">
        <v>11787</v>
      </c>
      <c r="F2985" s="5" t="s">
        <v>24</v>
      </c>
      <c r="G2985" s="5">
        <v>17</v>
      </c>
      <c r="H2985" s="5" t="s">
        <v>11788</v>
      </c>
      <c r="I2985" s="5" t="s">
        <v>11789</v>
      </c>
      <c r="J2985" s="5" t="s">
        <v>11790</v>
      </c>
      <c r="K2985" s="5" t="s">
        <v>27</v>
      </c>
      <c r="L2985" s="10">
        <v>44398</v>
      </c>
      <c r="M2985" s="5" t="s">
        <v>133</v>
      </c>
      <c r="N2985" s="5" t="s">
        <v>30</v>
      </c>
      <c r="O2985" s="10"/>
      <c r="P2985" s="5"/>
      <c r="Q2985" s="5"/>
      <c r="R2985" s="5"/>
      <c r="S2985" s="5"/>
    </row>
    <row r="2986" customFormat="1" hidden="1" spans="1:19">
      <c r="A2986" s="5">
        <v>3003</v>
      </c>
      <c r="B2986" s="5" t="s">
        <v>11791</v>
      </c>
      <c r="C2986" s="5"/>
      <c r="D2986" s="5" t="s">
        <v>416</v>
      </c>
      <c r="E2986" s="5" t="s">
        <v>11792</v>
      </c>
      <c r="F2986" s="5" t="s">
        <v>24</v>
      </c>
      <c r="G2986" s="5">
        <v>15</v>
      </c>
      <c r="H2986" s="5" t="s">
        <v>18105</v>
      </c>
      <c r="I2986" s="5" t="s">
        <v>11794</v>
      </c>
      <c r="J2986" s="5" t="s">
        <v>11795</v>
      </c>
      <c r="K2986" s="5" t="s">
        <v>27</v>
      </c>
      <c r="L2986" s="10">
        <v>44397</v>
      </c>
      <c r="M2986" s="5" t="s">
        <v>2747</v>
      </c>
      <c r="N2986" s="5" t="s">
        <v>30</v>
      </c>
      <c r="O2986" s="10"/>
      <c r="P2986" s="5"/>
      <c r="Q2986" s="5"/>
      <c r="R2986" s="5"/>
      <c r="S2986" s="5"/>
    </row>
    <row r="2987" customFormat="1" hidden="1" spans="1:19">
      <c r="A2987" s="5">
        <v>3004</v>
      </c>
      <c r="B2987" s="5" t="s">
        <v>11796</v>
      </c>
      <c r="C2987" s="5"/>
      <c r="D2987" s="5" t="s">
        <v>416</v>
      </c>
      <c r="E2987" s="5" t="s">
        <v>11293</v>
      </c>
      <c r="F2987" s="5" t="s">
        <v>24</v>
      </c>
      <c r="G2987" s="5">
        <v>16</v>
      </c>
      <c r="H2987" s="5" t="s">
        <v>11797</v>
      </c>
      <c r="I2987" s="5" t="s">
        <v>11798</v>
      </c>
      <c r="J2987" s="5" t="s">
        <v>11799</v>
      </c>
      <c r="K2987" s="5" t="s">
        <v>27</v>
      </c>
      <c r="L2987" s="10">
        <v>44398</v>
      </c>
      <c r="M2987" s="5" t="s">
        <v>11800</v>
      </c>
      <c r="N2987" s="5" t="s">
        <v>30</v>
      </c>
      <c r="O2987" s="10"/>
      <c r="P2987" s="5"/>
      <c r="Q2987" s="5"/>
      <c r="R2987" s="5"/>
      <c r="S2987" s="5"/>
    </row>
    <row r="2988" customFormat="1" hidden="1" spans="1:19">
      <c r="A2988" s="5">
        <v>3005</v>
      </c>
      <c r="B2988" s="5" t="s">
        <v>11801</v>
      </c>
      <c r="C2988" s="5"/>
      <c r="D2988" s="5" t="s">
        <v>416</v>
      </c>
      <c r="E2988" s="5" t="s">
        <v>11802</v>
      </c>
      <c r="F2988" s="5" t="s">
        <v>24</v>
      </c>
      <c r="G2988" s="5">
        <v>16</v>
      </c>
      <c r="H2988" s="5" t="s">
        <v>4418</v>
      </c>
      <c r="I2988" s="5" t="s">
        <v>5697</v>
      </c>
      <c r="J2988" s="5">
        <v>14736229349</v>
      </c>
      <c r="K2988" s="5" t="s">
        <v>27</v>
      </c>
      <c r="L2988" s="10">
        <v>44395</v>
      </c>
      <c r="M2988" s="5" t="s">
        <v>28</v>
      </c>
      <c r="N2988" s="5" t="s">
        <v>30</v>
      </c>
      <c r="O2988" s="10"/>
      <c r="P2988" s="5"/>
      <c r="Q2988" s="5"/>
      <c r="R2988" s="5"/>
      <c r="S2988" s="5"/>
    </row>
    <row r="2989" customFormat="1" hidden="1" spans="1:19">
      <c r="A2989" s="5">
        <v>3006</v>
      </c>
      <c r="B2989" s="5" t="s">
        <v>11803</v>
      </c>
      <c r="C2989" s="5"/>
      <c r="D2989" s="5" t="s">
        <v>416</v>
      </c>
      <c r="E2989" s="5" t="s">
        <v>11804</v>
      </c>
      <c r="F2989" s="5" t="s">
        <v>24</v>
      </c>
      <c r="G2989" s="5">
        <v>17</v>
      </c>
      <c r="H2989" s="5" t="s">
        <v>18106</v>
      </c>
      <c r="I2989" s="5" t="s">
        <v>11805</v>
      </c>
      <c r="J2989" s="5">
        <v>18977826112</v>
      </c>
      <c r="K2989" s="5" t="s">
        <v>27</v>
      </c>
      <c r="L2989" s="10">
        <v>44402</v>
      </c>
      <c r="M2989" s="5" t="s">
        <v>11806</v>
      </c>
      <c r="N2989" s="5" t="s">
        <v>30</v>
      </c>
      <c r="O2989" s="10"/>
      <c r="P2989" s="5"/>
      <c r="Q2989" s="5"/>
      <c r="R2989" s="5"/>
      <c r="S2989" s="5"/>
    </row>
    <row r="2990" customFormat="1" hidden="1" spans="1:19">
      <c r="A2990" s="5">
        <v>3007</v>
      </c>
      <c r="B2990" s="5" t="s">
        <v>11807</v>
      </c>
      <c r="C2990" s="5"/>
      <c r="D2990" s="5" t="s">
        <v>416</v>
      </c>
      <c r="E2990" s="5" t="s">
        <v>11808</v>
      </c>
      <c r="F2990" s="5" t="s">
        <v>24</v>
      </c>
      <c r="G2990" s="5">
        <v>17</v>
      </c>
      <c r="H2990" s="5" t="s">
        <v>18107</v>
      </c>
      <c r="I2990" s="5" t="s">
        <v>11810</v>
      </c>
      <c r="J2990" s="5">
        <v>18378895579</v>
      </c>
      <c r="K2990" s="5" t="s">
        <v>27</v>
      </c>
      <c r="L2990" s="10">
        <v>44398</v>
      </c>
      <c r="M2990" s="5" t="s">
        <v>29</v>
      </c>
      <c r="N2990" s="5" t="s">
        <v>30</v>
      </c>
      <c r="O2990" s="10"/>
      <c r="P2990" s="5"/>
      <c r="Q2990" s="5"/>
      <c r="R2990" s="5"/>
      <c r="S2990" s="5"/>
    </row>
    <row r="2991" customFormat="1" hidden="1" spans="1:19">
      <c r="A2991" s="5">
        <v>3008</v>
      </c>
      <c r="B2991" s="5" t="s">
        <v>11811</v>
      </c>
      <c r="C2991" s="5"/>
      <c r="D2991" s="5" t="s">
        <v>416</v>
      </c>
      <c r="E2991" s="5" t="s">
        <v>11812</v>
      </c>
      <c r="F2991" s="5" t="s">
        <v>24</v>
      </c>
      <c r="G2991" s="5">
        <v>14</v>
      </c>
      <c r="H2991" s="5" t="s">
        <v>18108</v>
      </c>
      <c r="I2991" s="5" t="s">
        <v>11814</v>
      </c>
      <c r="J2991" s="5" t="s">
        <v>11815</v>
      </c>
      <c r="K2991" s="5" t="s">
        <v>27</v>
      </c>
      <c r="L2991" s="10">
        <v>44410</v>
      </c>
      <c r="M2991" s="5" t="s">
        <v>28</v>
      </c>
      <c r="N2991" s="5" t="s">
        <v>30</v>
      </c>
      <c r="O2991" s="10"/>
      <c r="P2991" s="5"/>
      <c r="Q2991" s="5"/>
      <c r="R2991" s="5"/>
      <c r="S2991" s="5"/>
    </row>
    <row r="2992" customFormat="1" hidden="1" spans="1:19">
      <c r="A2992" s="5">
        <v>3009</v>
      </c>
      <c r="B2992" s="5" t="s">
        <v>11816</v>
      </c>
      <c r="C2992" s="5"/>
      <c r="D2992" s="5" t="s">
        <v>416</v>
      </c>
      <c r="E2992" s="5" t="s">
        <v>11817</v>
      </c>
      <c r="F2992" s="5" t="s">
        <v>143</v>
      </c>
      <c r="G2992" s="5">
        <v>17</v>
      </c>
      <c r="H2992" s="5" t="s">
        <v>18109</v>
      </c>
      <c r="I2992" s="5" t="s">
        <v>11819</v>
      </c>
      <c r="J2992" s="5" t="s">
        <v>11820</v>
      </c>
      <c r="K2992" s="5" t="s">
        <v>27</v>
      </c>
      <c r="L2992" s="10">
        <v>44397</v>
      </c>
      <c r="M2992" s="5" t="s">
        <v>11821</v>
      </c>
      <c r="N2992" s="5" t="s">
        <v>27</v>
      </c>
      <c r="O2992" s="10">
        <v>44418</v>
      </c>
      <c r="P2992" s="5" t="s">
        <v>11821</v>
      </c>
      <c r="Q2992" s="5"/>
      <c r="R2992" s="5"/>
      <c r="S2992" s="5"/>
    </row>
    <row r="2993" customFormat="1" hidden="1" spans="1:19">
      <c r="A2993" s="5">
        <v>3010</v>
      </c>
      <c r="B2993" s="5" t="s">
        <v>11822</v>
      </c>
      <c r="C2993" s="5"/>
      <c r="D2993" s="5" t="s">
        <v>416</v>
      </c>
      <c r="E2993" s="5" t="s">
        <v>11823</v>
      </c>
      <c r="F2993" s="5" t="s">
        <v>143</v>
      </c>
      <c r="G2993" s="5">
        <v>17</v>
      </c>
      <c r="H2993" s="5" t="s">
        <v>18110</v>
      </c>
      <c r="I2993" s="5" t="s">
        <v>3658</v>
      </c>
      <c r="J2993" s="5" t="s">
        <v>11825</v>
      </c>
      <c r="K2993" s="5" t="s">
        <v>27</v>
      </c>
      <c r="L2993" s="10">
        <v>44396</v>
      </c>
      <c r="M2993" s="5" t="s">
        <v>28</v>
      </c>
      <c r="N2993" s="5" t="s">
        <v>30</v>
      </c>
      <c r="O2993" s="10"/>
      <c r="P2993" s="5"/>
      <c r="Q2993" s="5"/>
      <c r="R2993" s="5"/>
      <c r="S2993" s="5"/>
    </row>
    <row r="2994" customFormat="1" hidden="1" spans="1:19">
      <c r="A2994" s="5">
        <v>3011</v>
      </c>
      <c r="B2994" s="5" t="s">
        <v>11826</v>
      </c>
      <c r="C2994" s="5"/>
      <c r="D2994" s="5" t="s">
        <v>416</v>
      </c>
      <c r="E2994" s="5" t="s">
        <v>11827</v>
      </c>
      <c r="F2994" s="5" t="s">
        <v>24</v>
      </c>
      <c r="G2994" s="5">
        <v>17</v>
      </c>
      <c r="H2994" s="5" t="s">
        <v>18111</v>
      </c>
      <c r="I2994" s="5" t="s">
        <v>11829</v>
      </c>
      <c r="J2994" s="5" t="s">
        <v>11830</v>
      </c>
      <c r="K2994" s="5" t="s">
        <v>27</v>
      </c>
      <c r="L2994" s="10">
        <v>44395</v>
      </c>
      <c r="M2994" s="5" t="s">
        <v>28</v>
      </c>
      <c r="N2994" s="5" t="s">
        <v>30</v>
      </c>
      <c r="O2994" s="10"/>
      <c r="P2994" s="5"/>
      <c r="Q2994" s="5"/>
      <c r="R2994" s="5"/>
      <c r="S2994" s="5"/>
    </row>
    <row r="2995" customFormat="1" hidden="1" spans="1:19">
      <c r="A2995" s="5">
        <v>3012</v>
      </c>
      <c r="B2995" s="5" t="s">
        <v>11831</v>
      </c>
      <c r="C2995" s="5"/>
      <c r="D2995" s="5" t="s">
        <v>416</v>
      </c>
      <c r="E2995" s="5" t="s">
        <v>11832</v>
      </c>
      <c r="F2995" s="5" t="s">
        <v>143</v>
      </c>
      <c r="G2995" s="5">
        <v>18</v>
      </c>
      <c r="H2995" s="5" t="s">
        <v>25814</v>
      </c>
      <c r="I2995" s="5" t="s">
        <v>11012</v>
      </c>
      <c r="J2995" s="5" t="s">
        <v>11833</v>
      </c>
      <c r="K2995" s="5" t="s">
        <v>27</v>
      </c>
      <c r="L2995" s="10">
        <v>44395</v>
      </c>
      <c r="M2995" s="5"/>
      <c r="N2995" s="5" t="s">
        <v>30</v>
      </c>
      <c r="O2995" s="10"/>
      <c r="P2995" s="5"/>
      <c r="Q2995" s="5"/>
      <c r="R2995" s="5"/>
      <c r="S2995" s="5"/>
    </row>
    <row r="2996" customFormat="1" hidden="1" spans="1:19">
      <c r="A2996" s="5">
        <v>3013</v>
      </c>
      <c r="B2996" s="5" t="s">
        <v>11834</v>
      </c>
      <c r="C2996" s="5"/>
      <c r="D2996" s="5" t="s">
        <v>416</v>
      </c>
      <c r="E2996" s="5" t="s">
        <v>11835</v>
      </c>
      <c r="F2996" s="5" t="s">
        <v>143</v>
      </c>
      <c r="G2996" s="5">
        <v>16</v>
      </c>
      <c r="H2996" s="5" t="s">
        <v>18112</v>
      </c>
      <c r="I2996" s="5" t="s">
        <v>11837</v>
      </c>
      <c r="J2996" s="5" t="s">
        <v>11838</v>
      </c>
      <c r="K2996" s="5" t="s">
        <v>30</v>
      </c>
      <c r="L2996" s="10"/>
      <c r="M2996" s="5"/>
      <c r="N2996" s="5"/>
      <c r="O2996" s="10"/>
      <c r="P2996" s="5"/>
      <c r="Q2996" s="5"/>
      <c r="R2996" s="5"/>
      <c r="S2996" s="5"/>
    </row>
    <row r="2997" customFormat="1" hidden="1" spans="1:19">
      <c r="A2997" s="5">
        <v>3014</v>
      </c>
      <c r="B2997" s="5" t="s">
        <v>11839</v>
      </c>
      <c r="C2997" s="5"/>
      <c r="D2997" s="5" t="s">
        <v>416</v>
      </c>
      <c r="E2997" s="5" t="s">
        <v>11840</v>
      </c>
      <c r="F2997" s="5" t="s">
        <v>143</v>
      </c>
      <c r="G2997" s="5">
        <v>16</v>
      </c>
      <c r="H2997" s="5" t="s">
        <v>18114</v>
      </c>
      <c r="I2997" s="5" t="s">
        <v>11842</v>
      </c>
      <c r="J2997" s="5" t="s">
        <v>11843</v>
      </c>
      <c r="K2997" s="5" t="s">
        <v>27</v>
      </c>
      <c r="L2997" s="10">
        <v>44395</v>
      </c>
      <c r="M2997" s="5" t="s">
        <v>28</v>
      </c>
      <c r="N2997" s="5" t="s">
        <v>30</v>
      </c>
      <c r="O2997" s="10"/>
      <c r="P2997" s="5"/>
      <c r="Q2997" s="5" t="s">
        <v>30</v>
      </c>
      <c r="R2997" s="5"/>
      <c r="S2997" s="5"/>
    </row>
    <row r="2998" customFormat="1" hidden="1" spans="1:19">
      <c r="A2998" s="5">
        <v>3015</v>
      </c>
      <c r="B2998" s="5" t="s">
        <v>11844</v>
      </c>
      <c r="C2998" s="5"/>
      <c r="D2998" s="5" t="s">
        <v>416</v>
      </c>
      <c r="E2998" s="5" t="s">
        <v>5547</v>
      </c>
      <c r="F2998" s="5" t="s">
        <v>24</v>
      </c>
      <c r="G2998" s="5">
        <v>17</v>
      </c>
      <c r="H2998" s="5" t="s">
        <v>18115</v>
      </c>
      <c r="I2998" s="5" t="s">
        <v>11846</v>
      </c>
      <c r="J2998" s="5" t="s">
        <v>11847</v>
      </c>
      <c r="K2998" s="5" t="s">
        <v>27</v>
      </c>
      <c r="L2998" s="10">
        <v>44394</v>
      </c>
      <c r="M2998" s="5" t="s">
        <v>28</v>
      </c>
      <c r="N2998" s="5" t="s">
        <v>30</v>
      </c>
      <c r="O2998" s="10"/>
      <c r="P2998" s="5"/>
      <c r="Q2998" s="5"/>
      <c r="R2998" s="5"/>
      <c r="S2998" s="5"/>
    </row>
    <row r="2999" customFormat="1" hidden="1" spans="1:19">
      <c r="A2999" s="5">
        <v>3016</v>
      </c>
      <c r="B2999" s="5" t="s">
        <v>11848</v>
      </c>
      <c r="C2999" s="5"/>
      <c r="D2999" s="5" t="s">
        <v>416</v>
      </c>
      <c r="E2999" s="5" t="s">
        <v>11849</v>
      </c>
      <c r="F2999" s="5" t="s">
        <v>24</v>
      </c>
      <c r="G2999" s="5">
        <v>17</v>
      </c>
      <c r="H2999" s="5" t="s">
        <v>18116</v>
      </c>
      <c r="I2999" s="5" t="s">
        <v>11850</v>
      </c>
      <c r="J2999" s="5" t="s">
        <v>11851</v>
      </c>
      <c r="K2999" s="5" t="s">
        <v>27</v>
      </c>
      <c r="L2999" s="10">
        <v>44407</v>
      </c>
      <c r="M2999" s="5" t="s">
        <v>98</v>
      </c>
      <c r="N2999" s="5" t="s">
        <v>30</v>
      </c>
      <c r="O2999" s="10"/>
      <c r="P2999" s="5"/>
      <c r="Q2999" s="5"/>
      <c r="R2999" s="5"/>
      <c r="S2999" s="5"/>
    </row>
    <row r="3000" customFormat="1" hidden="1" spans="1:19">
      <c r="A3000" s="5">
        <v>3017</v>
      </c>
      <c r="B3000" s="5" t="s">
        <v>11852</v>
      </c>
      <c r="C3000" s="5"/>
      <c r="D3000" s="5" t="s">
        <v>416</v>
      </c>
      <c r="E3000" s="5" t="s">
        <v>11853</v>
      </c>
      <c r="F3000" s="5" t="s">
        <v>143</v>
      </c>
      <c r="G3000" s="5">
        <v>16</v>
      </c>
      <c r="H3000" s="5" t="s">
        <v>18117</v>
      </c>
      <c r="I3000" s="5" t="s">
        <v>2997</v>
      </c>
      <c r="J3000" s="5" t="s">
        <v>11855</v>
      </c>
      <c r="K3000" s="5" t="s">
        <v>27</v>
      </c>
      <c r="L3000" s="10">
        <v>44394</v>
      </c>
      <c r="M3000" s="5" t="s">
        <v>28</v>
      </c>
      <c r="N3000" s="5" t="s">
        <v>30</v>
      </c>
      <c r="O3000" s="10"/>
      <c r="P3000" s="5"/>
      <c r="Q3000" s="5"/>
      <c r="R3000" s="5"/>
      <c r="S3000" s="5"/>
    </row>
    <row r="3001" customFormat="1" hidden="1" spans="1:19">
      <c r="A3001" s="5">
        <v>3018</v>
      </c>
      <c r="B3001" s="5" t="s">
        <v>11856</v>
      </c>
      <c r="C3001" s="5"/>
      <c r="D3001" s="5" t="s">
        <v>416</v>
      </c>
      <c r="E3001" s="5" t="s">
        <v>11857</v>
      </c>
      <c r="F3001" s="5" t="s">
        <v>24</v>
      </c>
      <c r="G3001" s="5">
        <v>16</v>
      </c>
      <c r="H3001" s="5" t="s">
        <v>18118</v>
      </c>
      <c r="I3001" s="5" t="s">
        <v>11859</v>
      </c>
      <c r="J3001" s="5" t="s">
        <v>11860</v>
      </c>
      <c r="K3001" s="5" t="s">
        <v>27</v>
      </c>
      <c r="L3001" s="10">
        <v>44394</v>
      </c>
      <c r="M3001" s="5" t="s">
        <v>28</v>
      </c>
      <c r="N3001" s="5" t="s">
        <v>30</v>
      </c>
      <c r="O3001" s="10"/>
      <c r="P3001" s="5"/>
      <c r="Q3001" s="5"/>
      <c r="R3001" s="5"/>
      <c r="S3001" s="5"/>
    </row>
    <row r="3002" customFormat="1" hidden="1" spans="1:19">
      <c r="A3002" s="5">
        <v>3019</v>
      </c>
      <c r="B3002" s="5" t="s">
        <v>11861</v>
      </c>
      <c r="C3002" s="5"/>
      <c r="D3002" s="5" t="s">
        <v>416</v>
      </c>
      <c r="E3002" s="5" t="s">
        <v>11862</v>
      </c>
      <c r="F3002" s="5" t="s">
        <v>143</v>
      </c>
      <c r="G3002" s="5">
        <v>16</v>
      </c>
      <c r="H3002" s="5" t="s">
        <v>18119</v>
      </c>
      <c r="I3002" s="5" t="s">
        <v>11863</v>
      </c>
      <c r="J3002" s="5" t="s">
        <v>11864</v>
      </c>
      <c r="K3002" s="5" t="s">
        <v>27</v>
      </c>
      <c r="L3002" s="10">
        <v>44396</v>
      </c>
      <c r="M3002" s="5" t="s">
        <v>28</v>
      </c>
      <c r="N3002" s="5" t="s">
        <v>30</v>
      </c>
      <c r="O3002" s="10"/>
      <c r="P3002" s="5"/>
      <c r="Q3002" s="5"/>
      <c r="R3002" s="5"/>
      <c r="S3002" s="5"/>
    </row>
    <row r="3003" customFormat="1" hidden="1" spans="1:19">
      <c r="A3003" s="5">
        <v>3020</v>
      </c>
      <c r="B3003" s="5" t="s">
        <v>11865</v>
      </c>
      <c r="C3003" s="5"/>
      <c r="D3003" s="5" t="s">
        <v>416</v>
      </c>
      <c r="E3003" s="5" t="s">
        <v>11866</v>
      </c>
      <c r="F3003" s="5" t="s">
        <v>143</v>
      </c>
      <c r="G3003" s="5">
        <v>17</v>
      </c>
      <c r="H3003" s="5" t="s">
        <v>1669</v>
      </c>
      <c r="I3003" s="5" t="s">
        <v>11867</v>
      </c>
      <c r="J3003" s="5">
        <v>15815676709</v>
      </c>
      <c r="K3003" s="5" t="s">
        <v>27</v>
      </c>
      <c r="L3003" s="10">
        <v>44397</v>
      </c>
      <c r="M3003" s="5" t="s">
        <v>6528</v>
      </c>
      <c r="N3003" s="5" t="s">
        <v>30</v>
      </c>
      <c r="O3003" s="10"/>
      <c r="P3003" s="5"/>
      <c r="Q3003" s="5"/>
      <c r="R3003" s="5"/>
      <c r="S3003" s="5"/>
    </row>
    <row r="3004" customFormat="1" hidden="1" spans="1:19">
      <c r="A3004" s="5">
        <v>3021</v>
      </c>
      <c r="B3004" s="5" t="s">
        <v>11868</v>
      </c>
      <c r="C3004" s="5"/>
      <c r="D3004" s="5" t="s">
        <v>416</v>
      </c>
      <c r="E3004" s="5" t="s">
        <v>11869</v>
      </c>
      <c r="F3004" s="5" t="s">
        <v>24</v>
      </c>
      <c r="G3004" s="5">
        <v>17</v>
      </c>
      <c r="H3004" s="5" t="s">
        <v>18120</v>
      </c>
      <c r="I3004" s="5" t="s">
        <v>11871</v>
      </c>
      <c r="J3004" s="5" t="s">
        <v>11872</v>
      </c>
      <c r="K3004" s="5" t="s">
        <v>27</v>
      </c>
      <c r="L3004" s="10">
        <v>44399</v>
      </c>
      <c r="M3004" s="5" t="s">
        <v>28</v>
      </c>
      <c r="N3004" s="5" t="s">
        <v>30</v>
      </c>
      <c r="O3004" s="10"/>
      <c r="P3004" s="5"/>
      <c r="Q3004" s="5" t="s">
        <v>30</v>
      </c>
      <c r="R3004" s="5"/>
      <c r="S3004" s="5"/>
    </row>
    <row r="3005" customFormat="1" hidden="1" spans="1:19">
      <c r="A3005" s="5">
        <v>3022</v>
      </c>
      <c r="B3005" s="5" t="s">
        <v>11873</v>
      </c>
      <c r="C3005" s="5"/>
      <c r="D3005" s="5" t="s">
        <v>416</v>
      </c>
      <c r="E3005" s="5" t="s">
        <v>11874</v>
      </c>
      <c r="F3005" s="5" t="s">
        <v>24</v>
      </c>
      <c r="G3005" s="5">
        <v>16</v>
      </c>
      <c r="H3005" s="5" t="s">
        <v>18121</v>
      </c>
      <c r="I3005" s="5" t="s">
        <v>11876</v>
      </c>
      <c r="J3005" s="5">
        <v>18666398156</v>
      </c>
      <c r="K3005" s="5" t="s">
        <v>27</v>
      </c>
      <c r="L3005" s="10">
        <v>44395</v>
      </c>
      <c r="M3005" s="5" t="s">
        <v>28</v>
      </c>
      <c r="N3005" s="5" t="s">
        <v>30</v>
      </c>
      <c r="O3005" s="10"/>
      <c r="P3005" s="5"/>
      <c r="Q3005" s="5" t="s">
        <v>30</v>
      </c>
      <c r="R3005" s="5"/>
      <c r="S3005" s="5"/>
    </row>
    <row r="3006" customFormat="1" hidden="1" spans="1:19">
      <c r="A3006" s="5">
        <v>3023</v>
      </c>
      <c r="B3006" s="5" t="s">
        <v>11877</v>
      </c>
      <c r="C3006" s="5"/>
      <c r="D3006" s="5" t="s">
        <v>416</v>
      </c>
      <c r="E3006" s="5" t="s">
        <v>11878</v>
      </c>
      <c r="F3006" s="5" t="s">
        <v>24</v>
      </c>
      <c r="G3006" s="5">
        <v>16</v>
      </c>
      <c r="H3006" s="5" t="s">
        <v>1350</v>
      </c>
      <c r="I3006" s="5" t="s">
        <v>11879</v>
      </c>
      <c r="J3006" s="5" t="s">
        <v>11880</v>
      </c>
      <c r="K3006" s="5" t="s">
        <v>27</v>
      </c>
      <c r="L3006" s="10">
        <v>44394</v>
      </c>
      <c r="M3006" s="5" t="s">
        <v>4299</v>
      </c>
      <c r="N3006" s="5" t="s">
        <v>30</v>
      </c>
      <c r="O3006" s="10"/>
      <c r="P3006" s="5"/>
      <c r="Q3006" s="5" t="s">
        <v>27</v>
      </c>
      <c r="R3006" s="5" t="s">
        <v>11881</v>
      </c>
      <c r="S3006" s="5"/>
    </row>
    <row r="3007" customFormat="1" hidden="1" spans="1:19">
      <c r="A3007" s="5">
        <v>3024</v>
      </c>
      <c r="B3007" s="5" t="s">
        <v>11882</v>
      </c>
      <c r="C3007" s="5"/>
      <c r="D3007" s="5" t="s">
        <v>416</v>
      </c>
      <c r="E3007" s="5" t="s">
        <v>11883</v>
      </c>
      <c r="F3007" s="5" t="s">
        <v>143</v>
      </c>
      <c r="G3007" s="5">
        <v>16</v>
      </c>
      <c r="H3007" s="5" t="s">
        <v>18122</v>
      </c>
      <c r="I3007" s="5" t="s">
        <v>11884</v>
      </c>
      <c r="J3007" s="5" t="s">
        <v>11885</v>
      </c>
      <c r="K3007" s="5" t="s">
        <v>27</v>
      </c>
      <c r="L3007" s="10">
        <v>44394</v>
      </c>
      <c r="M3007" s="5" t="s">
        <v>28</v>
      </c>
      <c r="N3007" s="5" t="s">
        <v>30</v>
      </c>
      <c r="O3007" s="10"/>
      <c r="P3007" s="5"/>
      <c r="Q3007" s="5" t="s">
        <v>30</v>
      </c>
      <c r="R3007" s="5" t="s">
        <v>18123</v>
      </c>
      <c r="S3007" s="5"/>
    </row>
    <row r="3008" customFormat="1" hidden="1" spans="1:19">
      <c r="A3008" s="5">
        <v>3025</v>
      </c>
      <c r="B3008" s="5" t="s">
        <v>11886</v>
      </c>
      <c r="C3008" s="5"/>
      <c r="D3008" s="5" t="s">
        <v>416</v>
      </c>
      <c r="E3008" s="5" t="s">
        <v>11887</v>
      </c>
      <c r="F3008" s="5" t="s">
        <v>24</v>
      </c>
      <c r="G3008" s="5">
        <v>18</v>
      </c>
      <c r="H3008" s="5" t="s">
        <v>11888</v>
      </c>
      <c r="I3008" s="5" t="s">
        <v>2414</v>
      </c>
      <c r="J3008" s="5" t="s">
        <v>11889</v>
      </c>
      <c r="K3008" s="5" t="s">
        <v>27</v>
      </c>
      <c r="L3008" s="10">
        <v>44378</v>
      </c>
      <c r="M3008" s="5" t="s">
        <v>28</v>
      </c>
      <c r="N3008" s="5" t="s">
        <v>30</v>
      </c>
      <c r="O3008" s="10"/>
      <c r="P3008" s="5"/>
      <c r="Q3008" s="5"/>
      <c r="R3008" s="5"/>
      <c r="S3008" s="5"/>
    </row>
    <row r="3009" customFormat="1" hidden="1" spans="1:19">
      <c r="A3009" s="5">
        <v>3026</v>
      </c>
      <c r="B3009" s="5" t="s">
        <v>11890</v>
      </c>
      <c r="C3009" s="5"/>
      <c r="D3009" s="5" t="s">
        <v>416</v>
      </c>
      <c r="E3009" s="5" t="s">
        <v>11891</v>
      </c>
      <c r="F3009" s="5" t="s">
        <v>24</v>
      </c>
      <c r="G3009" s="5">
        <v>17</v>
      </c>
      <c r="H3009" s="5" t="s">
        <v>18124</v>
      </c>
      <c r="I3009" s="5" t="s">
        <v>11378</v>
      </c>
      <c r="J3009" s="5" t="s">
        <v>11893</v>
      </c>
      <c r="K3009" s="5" t="s">
        <v>27</v>
      </c>
      <c r="L3009" s="10">
        <v>44395</v>
      </c>
      <c r="M3009" s="5" t="s">
        <v>28</v>
      </c>
      <c r="N3009" s="5" t="s">
        <v>30</v>
      </c>
      <c r="O3009" s="10"/>
      <c r="P3009" s="5"/>
      <c r="Q3009" s="5" t="s">
        <v>30</v>
      </c>
      <c r="R3009" s="5"/>
      <c r="S3009" s="5"/>
    </row>
    <row r="3010" customFormat="1" hidden="1" spans="1:19">
      <c r="A3010" s="5">
        <v>3027</v>
      </c>
      <c r="B3010" s="5" t="s">
        <v>11894</v>
      </c>
      <c r="C3010" s="5"/>
      <c r="D3010" s="5" t="s">
        <v>416</v>
      </c>
      <c r="E3010" s="5" t="s">
        <v>11895</v>
      </c>
      <c r="F3010" s="5" t="s">
        <v>24</v>
      </c>
      <c r="G3010" s="5">
        <v>16</v>
      </c>
      <c r="H3010" s="5" t="s">
        <v>11896</v>
      </c>
      <c r="I3010" s="5" t="s">
        <v>11897</v>
      </c>
      <c r="J3010" s="5" t="s">
        <v>11898</v>
      </c>
      <c r="K3010" s="5" t="s">
        <v>27</v>
      </c>
      <c r="L3010" s="10">
        <v>44394</v>
      </c>
      <c r="M3010" s="5" t="s">
        <v>28</v>
      </c>
      <c r="N3010" s="5" t="s">
        <v>30</v>
      </c>
      <c r="O3010" s="10"/>
      <c r="P3010" s="5"/>
      <c r="Q3010" s="5"/>
      <c r="R3010" s="5"/>
      <c r="S3010" s="5"/>
    </row>
    <row r="3011" customFormat="1" hidden="1" spans="1:19">
      <c r="A3011" s="5">
        <v>3028</v>
      </c>
      <c r="B3011" s="5" t="s">
        <v>11899</v>
      </c>
      <c r="C3011" s="5"/>
      <c r="D3011" s="5" t="s">
        <v>416</v>
      </c>
      <c r="E3011" s="5" t="s">
        <v>11900</v>
      </c>
      <c r="F3011" s="5" t="s">
        <v>24</v>
      </c>
      <c r="G3011" s="5">
        <v>16</v>
      </c>
      <c r="H3011" s="5" t="s">
        <v>18125</v>
      </c>
      <c r="I3011" s="5" t="s">
        <v>11902</v>
      </c>
      <c r="J3011" s="5" t="s">
        <v>11903</v>
      </c>
      <c r="K3011" s="5" t="s">
        <v>27</v>
      </c>
      <c r="L3011" s="10">
        <v>44399</v>
      </c>
      <c r="M3011" s="5" t="s">
        <v>11904</v>
      </c>
      <c r="N3011" s="5" t="s">
        <v>30</v>
      </c>
      <c r="O3011" s="10"/>
      <c r="P3011" s="5"/>
      <c r="Q3011" s="5"/>
      <c r="R3011" s="5"/>
      <c r="S3011" s="5"/>
    </row>
    <row r="3012" customFormat="1" hidden="1" spans="1:19">
      <c r="A3012" s="5">
        <v>3029</v>
      </c>
      <c r="B3012" s="5" t="s">
        <v>11905</v>
      </c>
      <c r="C3012" s="5"/>
      <c r="D3012" s="5" t="s">
        <v>421</v>
      </c>
      <c r="E3012" s="5" t="s">
        <v>11906</v>
      </c>
      <c r="F3012" s="5" t="s">
        <v>143</v>
      </c>
      <c r="G3012" s="5">
        <v>16</v>
      </c>
      <c r="H3012" s="5" t="s">
        <v>18127</v>
      </c>
      <c r="I3012" s="5" t="s">
        <v>11908</v>
      </c>
      <c r="J3012" s="5">
        <v>17807837748</v>
      </c>
      <c r="K3012" s="5" t="s">
        <v>27</v>
      </c>
      <c r="L3012" s="10">
        <v>44395</v>
      </c>
      <c r="M3012" s="5" t="s">
        <v>4327</v>
      </c>
      <c r="N3012" s="5" t="s">
        <v>30</v>
      </c>
      <c r="O3012" s="10"/>
      <c r="P3012" s="5"/>
      <c r="Q3012" s="5" t="s">
        <v>30</v>
      </c>
      <c r="R3012" s="5"/>
      <c r="S3012" s="5"/>
    </row>
    <row r="3013" customFormat="1" hidden="1" spans="1:19">
      <c r="A3013" s="5">
        <v>3030</v>
      </c>
      <c r="B3013" s="5" t="s">
        <v>11909</v>
      </c>
      <c r="C3013" s="5"/>
      <c r="D3013" s="5" t="s">
        <v>421</v>
      </c>
      <c r="E3013" s="5" t="s">
        <v>11910</v>
      </c>
      <c r="F3013" s="5" t="s">
        <v>24</v>
      </c>
      <c r="G3013" s="5">
        <v>20</v>
      </c>
      <c r="H3013" s="5" t="s">
        <v>11911</v>
      </c>
      <c r="I3013" s="5" t="s">
        <v>11912</v>
      </c>
      <c r="J3013" s="5">
        <v>18174937248</v>
      </c>
      <c r="K3013" s="5" t="s">
        <v>27</v>
      </c>
      <c r="L3013" s="10">
        <v>44331</v>
      </c>
      <c r="M3013" s="5" t="s">
        <v>2455</v>
      </c>
      <c r="N3013" s="5" t="s">
        <v>27</v>
      </c>
      <c r="O3013" s="10">
        <v>44366</v>
      </c>
      <c r="P3013" s="5" t="s">
        <v>2455</v>
      </c>
      <c r="Q3013" s="5" t="s">
        <v>30</v>
      </c>
      <c r="R3013" s="5"/>
      <c r="S3013" s="5"/>
    </row>
    <row r="3014" customFormat="1" hidden="1" spans="1:19">
      <c r="A3014" s="5">
        <v>3031</v>
      </c>
      <c r="B3014" s="5" t="s">
        <v>11913</v>
      </c>
      <c r="C3014" s="5"/>
      <c r="D3014" s="5" t="s">
        <v>421</v>
      </c>
      <c r="E3014" s="5" t="s">
        <v>11914</v>
      </c>
      <c r="F3014" s="5" t="s">
        <v>24</v>
      </c>
      <c r="G3014" s="5">
        <v>16</v>
      </c>
      <c r="H3014" s="5" t="s">
        <v>6582</v>
      </c>
      <c r="I3014" s="5" t="s">
        <v>11915</v>
      </c>
      <c r="J3014" s="5">
        <v>13677780227</v>
      </c>
      <c r="K3014" s="5" t="s">
        <v>27</v>
      </c>
      <c r="L3014" s="10">
        <v>44397</v>
      </c>
      <c r="M3014" s="5" t="s">
        <v>6528</v>
      </c>
      <c r="N3014" s="5" t="s">
        <v>30</v>
      </c>
      <c r="O3014" s="10"/>
      <c r="P3014" s="5"/>
      <c r="Q3014" s="5" t="s">
        <v>30</v>
      </c>
      <c r="R3014" s="5"/>
      <c r="S3014" s="5"/>
    </row>
    <row r="3015" customFormat="1" hidden="1" spans="1:19">
      <c r="A3015" s="5">
        <v>3032</v>
      </c>
      <c r="B3015" s="5" t="s">
        <v>11916</v>
      </c>
      <c r="C3015" s="5"/>
      <c r="D3015" s="5" t="s">
        <v>421</v>
      </c>
      <c r="E3015" s="5" t="s">
        <v>11917</v>
      </c>
      <c r="F3015" s="5" t="s">
        <v>24</v>
      </c>
      <c r="G3015" s="5">
        <v>17</v>
      </c>
      <c r="H3015" s="5" t="s">
        <v>18128</v>
      </c>
      <c r="I3015" s="5" t="s">
        <v>11919</v>
      </c>
      <c r="J3015" s="5">
        <v>15877820048</v>
      </c>
      <c r="K3015" s="5" t="s">
        <v>27</v>
      </c>
      <c r="L3015" s="10">
        <v>44395</v>
      </c>
      <c r="M3015" s="5" t="s">
        <v>2172</v>
      </c>
      <c r="N3015" s="5" t="s">
        <v>30</v>
      </c>
      <c r="O3015" s="10"/>
      <c r="P3015" s="5"/>
      <c r="Q3015" s="5" t="s">
        <v>30</v>
      </c>
      <c r="R3015" s="5"/>
      <c r="S3015" s="5"/>
    </row>
    <row r="3016" customFormat="1" hidden="1" spans="1:19">
      <c r="A3016" s="5">
        <v>3033</v>
      </c>
      <c r="B3016" s="5" t="s">
        <v>11920</v>
      </c>
      <c r="C3016" s="5"/>
      <c r="D3016" s="5" t="s">
        <v>421</v>
      </c>
      <c r="E3016" s="5" t="s">
        <v>11921</v>
      </c>
      <c r="F3016" s="5" t="s">
        <v>24</v>
      </c>
      <c r="G3016" s="5">
        <v>16</v>
      </c>
      <c r="H3016" s="5" t="s">
        <v>6311</v>
      </c>
      <c r="I3016" s="5" t="s">
        <v>11922</v>
      </c>
      <c r="J3016" s="5">
        <v>13768280200</v>
      </c>
      <c r="K3016" s="5" t="s">
        <v>27</v>
      </c>
      <c r="L3016" s="10">
        <v>44398</v>
      </c>
      <c r="M3016" s="5" t="s">
        <v>2172</v>
      </c>
      <c r="N3016" s="5" t="s">
        <v>30</v>
      </c>
      <c r="O3016" s="10"/>
      <c r="P3016" s="5"/>
      <c r="Q3016" s="5" t="s">
        <v>30</v>
      </c>
      <c r="R3016" s="5"/>
      <c r="S3016" s="5"/>
    </row>
    <row r="3017" customFormat="1" hidden="1" spans="1:19">
      <c r="A3017" s="5">
        <v>3034</v>
      </c>
      <c r="B3017" s="5" t="s">
        <v>11923</v>
      </c>
      <c r="C3017" s="5"/>
      <c r="D3017" s="5" t="s">
        <v>421</v>
      </c>
      <c r="E3017" s="5" t="s">
        <v>11924</v>
      </c>
      <c r="F3017" s="5" t="s">
        <v>143</v>
      </c>
      <c r="G3017" s="5">
        <v>16</v>
      </c>
      <c r="H3017" s="5" t="s">
        <v>11925</v>
      </c>
      <c r="I3017" s="5" t="s">
        <v>11926</v>
      </c>
      <c r="J3017" s="5" t="s">
        <v>11927</v>
      </c>
      <c r="K3017" s="5" t="s">
        <v>27</v>
      </c>
      <c r="L3017" s="10">
        <v>44401</v>
      </c>
      <c r="M3017" s="5" t="s">
        <v>10614</v>
      </c>
      <c r="N3017" s="5" t="s">
        <v>30</v>
      </c>
      <c r="O3017" s="10"/>
      <c r="P3017" s="5"/>
      <c r="Q3017" s="5" t="s">
        <v>30</v>
      </c>
      <c r="R3017" s="5"/>
      <c r="S3017" s="5"/>
    </row>
    <row r="3018" customFormat="1" hidden="1" spans="1:19">
      <c r="A3018" s="5">
        <v>3035</v>
      </c>
      <c r="B3018" s="5" t="s">
        <v>11928</v>
      </c>
      <c r="C3018" s="5"/>
      <c r="D3018" s="5" t="s">
        <v>421</v>
      </c>
      <c r="E3018" s="5" t="s">
        <v>11929</v>
      </c>
      <c r="F3018" s="5" t="s">
        <v>24</v>
      </c>
      <c r="G3018" s="5">
        <v>16</v>
      </c>
      <c r="H3018" s="5" t="s">
        <v>11930</v>
      </c>
      <c r="I3018" s="5" t="s">
        <v>11931</v>
      </c>
      <c r="J3018" s="5" t="s">
        <v>11932</v>
      </c>
      <c r="K3018" s="5" t="s">
        <v>27</v>
      </c>
      <c r="L3018" s="10">
        <v>44395</v>
      </c>
      <c r="M3018" s="5" t="s">
        <v>2172</v>
      </c>
      <c r="N3018" s="5" t="s">
        <v>30</v>
      </c>
      <c r="O3018" s="10"/>
      <c r="P3018" s="5"/>
      <c r="Q3018" s="5" t="s">
        <v>30</v>
      </c>
      <c r="R3018" s="5"/>
      <c r="S3018" s="5"/>
    </row>
    <row r="3019" customFormat="1" hidden="1" spans="1:19">
      <c r="A3019" s="5">
        <v>3036</v>
      </c>
      <c r="B3019" s="5" t="s">
        <v>11933</v>
      </c>
      <c r="C3019" s="5"/>
      <c r="D3019" s="5" t="s">
        <v>421</v>
      </c>
      <c r="E3019" s="5" t="s">
        <v>11934</v>
      </c>
      <c r="F3019" s="5" t="s">
        <v>24</v>
      </c>
      <c r="G3019" s="5">
        <v>16</v>
      </c>
      <c r="H3019" s="5" t="s">
        <v>8169</v>
      </c>
      <c r="I3019" s="5" t="s">
        <v>11935</v>
      </c>
      <c r="J3019" s="5" t="s">
        <v>11936</v>
      </c>
      <c r="K3019" s="5" t="s">
        <v>27</v>
      </c>
      <c r="L3019" s="10">
        <v>44396</v>
      </c>
      <c r="M3019" s="5" t="s">
        <v>68</v>
      </c>
      <c r="N3019" s="5" t="s">
        <v>30</v>
      </c>
      <c r="O3019" s="10"/>
      <c r="P3019" s="5"/>
      <c r="Q3019" s="5" t="s">
        <v>30</v>
      </c>
      <c r="R3019" s="5"/>
      <c r="S3019" s="5"/>
    </row>
    <row r="3020" customFormat="1" hidden="1" spans="1:19">
      <c r="A3020" s="5">
        <v>3037</v>
      </c>
      <c r="B3020" s="5" t="s">
        <v>11937</v>
      </c>
      <c r="C3020" s="5"/>
      <c r="D3020" s="5" t="s">
        <v>421</v>
      </c>
      <c r="E3020" s="5" t="s">
        <v>11938</v>
      </c>
      <c r="F3020" s="5" t="s">
        <v>24</v>
      </c>
      <c r="G3020" s="5">
        <v>17</v>
      </c>
      <c r="H3020" s="5" t="s">
        <v>11939</v>
      </c>
      <c r="I3020" s="5" t="s">
        <v>11940</v>
      </c>
      <c r="J3020" s="5" t="s">
        <v>11941</v>
      </c>
      <c r="K3020" s="5" t="s">
        <v>27</v>
      </c>
      <c r="L3020" s="10">
        <v>44396</v>
      </c>
      <c r="M3020" s="5" t="s">
        <v>133</v>
      </c>
      <c r="N3020" s="5" t="s">
        <v>30</v>
      </c>
      <c r="O3020" s="10"/>
      <c r="P3020" s="5"/>
      <c r="Q3020" s="5" t="s">
        <v>30</v>
      </c>
      <c r="R3020" s="5"/>
      <c r="S3020" s="5"/>
    </row>
    <row r="3021" customFormat="1" hidden="1" spans="1:19">
      <c r="A3021" s="5">
        <v>3038</v>
      </c>
      <c r="B3021" s="5" t="s">
        <v>11942</v>
      </c>
      <c r="C3021" s="5"/>
      <c r="D3021" s="5" t="s">
        <v>421</v>
      </c>
      <c r="E3021" s="5" t="s">
        <v>11943</v>
      </c>
      <c r="F3021" s="5" t="s">
        <v>24</v>
      </c>
      <c r="G3021" s="5">
        <v>16</v>
      </c>
      <c r="H3021" s="5" t="s">
        <v>11944</v>
      </c>
      <c r="I3021" s="5" t="s">
        <v>11945</v>
      </c>
      <c r="J3021" s="5" t="s">
        <v>11946</v>
      </c>
      <c r="K3021" s="5" t="s">
        <v>27</v>
      </c>
      <c r="L3021" s="10">
        <v>44396</v>
      </c>
      <c r="M3021" s="5" t="s">
        <v>2172</v>
      </c>
      <c r="N3021" s="5" t="s">
        <v>30</v>
      </c>
      <c r="O3021" s="10"/>
      <c r="P3021" s="5"/>
      <c r="Q3021" s="5" t="s">
        <v>30</v>
      </c>
      <c r="R3021" s="5"/>
      <c r="S3021" s="5"/>
    </row>
    <row r="3022" customFormat="1" hidden="1" spans="1:19">
      <c r="A3022" s="5">
        <v>3039</v>
      </c>
      <c r="B3022" s="5" t="s">
        <v>11947</v>
      </c>
      <c r="C3022" s="5"/>
      <c r="D3022" s="5" t="s">
        <v>421</v>
      </c>
      <c r="E3022" s="5" t="s">
        <v>11948</v>
      </c>
      <c r="F3022" s="5" t="s">
        <v>143</v>
      </c>
      <c r="G3022" s="5">
        <v>16</v>
      </c>
      <c r="H3022" s="5" t="s">
        <v>18129</v>
      </c>
      <c r="I3022" s="5" t="s">
        <v>11949</v>
      </c>
      <c r="J3022" s="5">
        <v>19976125065</v>
      </c>
      <c r="K3022" s="5" t="s">
        <v>27</v>
      </c>
      <c r="L3022" s="10">
        <v>44396</v>
      </c>
      <c r="M3022" s="5" t="s">
        <v>4894</v>
      </c>
      <c r="N3022" s="5" t="s">
        <v>30</v>
      </c>
      <c r="O3022" s="10"/>
      <c r="P3022" s="5"/>
      <c r="Q3022" s="5" t="s">
        <v>30</v>
      </c>
      <c r="R3022" s="5"/>
      <c r="S3022" s="5"/>
    </row>
    <row r="3023" customFormat="1" hidden="1" spans="1:19">
      <c r="A3023" s="5">
        <v>3040</v>
      </c>
      <c r="B3023" s="5" t="s">
        <v>11950</v>
      </c>
      <c r="C3023" s="5"/>
      <c r="D3023" s="5" t="s">
        <v>421</v>
      </c>
      <c r="E3023" s="5" t="s">
        <v>11951</v>
      </c>
      <c r="F3023" s="5" t="s">
        <v>24</v>
      </c>
      <c r="G3023" s="5">
        <v>16</v>
      </c>
      <c r="H3023" s="5" t="s">
        <v>11952</v>
      </c>
      <c r="I3023" s="5" t="s">
        <v>11953</v>
      </c>
      <c r="J3023" s="5" t="s">
        <v>11954</v>
      </c>
      <c r="K3023" s="5" t="s">
        <v>27</v>
      </c>
      <c r="L3023" s="10">
        <v>44400</v>
      </c>
      <c r="M3023" s="5" t="s">
        <v>2172</v>
      </c>
      <c r="N3023" s="5" t="s">
        <v>30</v>
      </c>
      <c r="O3023" s="10"/>
      <c r="P3023" s="5"/>
      <c r="Q3023" s="5" t="s">
        <v>30</v>
      </c>
      <c r="R3023" s="5"/>
      <c r="S3023" s="5"/>
    </row>
    <row r="3024" customFormat="1" hidden="1" spans="1:19">
      <c r="A3024" s="5">
        <v>3041</v>
      </c>
      <c r="B3024" s="5" t="s">
        <v>11955</v>
      </c>
      <c r="C3024" s="5"/>
      <c r="D3024" s="5" t="s">
        <v>421</v>
      </c>
      <c r="E3024" s="5" t="s">
        <v>11956</v>
      </c>
      <c r="F3024" s="5" t="s">
        <v>143</v>
      </c>
      <c r="G3024" s="5">
        <v>16</v>
      </c>
      <c r="H3024" s="5" t="s">
        <v>11957</v>
      </c>
      <c r="I3024" s="5" t="s">
        <v>11958</v>
      </c>
      <c r="J3024" s="5">
        <v>19978824200</v>
      </c>
      <c r="K3024" s="5" t="s">
        <v>27</v>
      </c>
      <c r="L3024" s="10">
        <v>44394</v>
      </c>
      <c r="M3024" s="5" t="s">
        <v>6528</v>
      </c>
      <c r="N3024" s="5" t="s">
        <v>27</v>
      </c>
      <c r="O3024" s="10">
        <v>44416</v>
      </c>
      <c r="P3024" s="5" t="s">
        <v>6528</v>
      </c>
      <c r="Q3024" s="5" t="s">
        <v>30</v>
      </c>
      <c r="R3024" s="5"/>
      <c r="S3024" s="5"/>
    </row>
    <row r="3025" customFormat="1" hidden="1" spans="1:19">
      <c r="A3025" s="5">
        <v>3042</v>
      </c>
      <c r="B3025" s="5" t="s">
        <v>11959</v>
      </c>
      <c r="C3025" s="5"/>
      <c r="D3025" s="5" t="s">
        <v>421</v>
      </c>
      <c r="E3025" s="5" t="s">
        <v>11960</v>
      </c>
      <c r="F3025" s="5" t="s">
        <v>24</v>
      </c>
      <c r="G3025" s="5">
        <v>16</v>
      </c>
      <c r="H3025" s="5" t="s">
        <v>18131</v>
      </c>
      <c r="I3025" s="5" t="s">
        <v>11962</v>
      </c>
      <c r="J3025" s="5">
        <v>13788387997</v>
      </c>
      <c r="K3025" s="5" t="s">
        <v>27</v>
      </c>
      <c r="L3025" s="10">
        <v>44395</v>
      </c>
      <c r="M3025" s="5" t="s">
        <v>2172</v>
      </c>
      <c r="N3025" s="5" t="s">
        <v>30</v>
      </c>
      <c r="O3025" s="10"/>
      <c r="P3025" s="5"/>
      <c r="Q3025" s="5" t="s">
        <v>30</v>
      </c>
      <c r="R3025" s="5"/>
      <c r="S3025" s="5"/>
    </row>
    <row r="3026" customFormat="1" hidden="1" spans="1:19">
      <c r="A3026" s="5">
        <v>3043</v>
      </c>
      <c r="B3026" s="5" t="s">
        <v>11963</v>
      </c>
      <c r="C3026" s="5"/>
      <c r="D3026" s="5" t="s">
        <v>421</v>
      </c>
      <c r="E3026" s="5" t="s">
        <v>11964</v>
      </c>
      <c r="F3026" s="5" t="s">
        <v>143</v>
      </c>
      <c r="G3026" s="5">
        <v>16</v>
      </c>
      <c r="H3026" s="5" t="s">
        <v>11965</v>
      </c>
      <c r="I3026" s="5" t="s">
        <v>11966</v>
      </c>
      <c r="J3026" s="5" t="s">
        <v>11967</v>
      </c>
      <c r="K3026" s="5" t="s">
        <v>27</v>
      </c>
      <c r="L3026" s="10">
        <v>44399</v>
      </c>
      <c r="M3026" s="5" t="s">
        <v>133</v>
      </c>
      <c r="N3026" s="5" t="s">
        <v>30</v>
      </c>
      <c r="O3026" s="10"/>
      <c r="P3026" s="5"/>
      <c r="Q3026" s="5" t="s">
        <v>30</v>
      </c>
      <c r="R3026" s="5"/>
      <c r="S3026" s="5"/>
    </row>
    <row r="3027" customFormat="1" hidden="1" spans="1:19">
      <c r="A3027" s="5">
        <v>3044</v>
      </c>
      <c r="B3027" s="5" t="s">
        <v>11968</v>
      </c>
      <c r="C3027" s="5"/>
      <c r="D3027" s="5" t="s">
        <v>421</v>
      </c>
      <c r="E3027" s="5" t="s">
        <v>11969</v>
      </c>
      <c r="F3027" s="5" t="s">
        <v>24</v>
      </c>
      <c r="G3027" s="5">
        <v>16</v>
      </c>
      <c r="H3027" s="5" t="s">
        <v>18132</v>
      </c>
      <c r="I3027" s="5" t="s">
        <v>11971</v>
      </c>
      <c r="J3027" s="5" t="s">
        <v>11972</v>
      </c>
      <c r="K3027" s="5" t="s">
        <v>27</v>
      </c>
      <c r="L3027" s="10">
        <v>44400</v>
      </c>
      <c r="M3027" s="5" t="s">
        <v>11973</v>
      </c>
      <c r="N3027" s="5" t="s">
        <v>30</v>
      </c>
      <c r="O3027" s="10"/>
      <c r="P3027" s="5"/>
      <c r="Q3027" s="5" t="s">
        <v>30</v>
      </c>
      <c r="R3027" s="5"/>
      <c r="S3027" s="5"/>
    </row>
    <row r="3028" customFormat="1" hidden="1" spans="1:19">
      <c r="A3028" s="5">
        <v>3045</v>
      </c>
      <c r="B3028" s="5" t="s">
        <v>11974</v>
      </c>
      <c r="C3028" s="5"/>
      <c r="D3028" s="5" t="s">
        <v>421</v>
      </c>
      <c r="E3028" s="5" t="s">
        <v>10627</v>
      </c>
      <c r="F3028" s="5" t="s">
        <v>24</v>
      </c>
      <c r="G3028" s="5">
        <v>16</v>
      </c>
      <c r="H3028" s="5" t="s">
        <v>11975</v>
      </c>
      <c r="I3028" s="5" t="s">
        <v>11976</v>
      </c>
      <c r="J3028" s="5" t="s">
        <v>11977</v>
      </c>
      <c r="K3028" s="5" t="s">
        <v>27</v>
      </c>
      <c r="L3028" s="10">
        <v>44397</v>
      </c>
      <c r="M3028" s="5" t="s">
        <v>11978</v>
      </c>
      <c r="N3028" s="5" t="s">
        <v>30</v>
      </c>
      <c r="O3028" s="10"/>
      <c r="P3028" s="5"/>
      <c r="Q3028" s="5" t="s">
        <v>30</v>
      </c>
      <c r="R3028" s="5"/>
      <c r="S3028" s="5"/>
    </row>
    <row r="3029" customFormat="1" hidden="1" spans="1:19">
      <c r="A3029" s="5">
        <v>3046</v>
      </c>
      <c r="B3029" s="5" t="s">
        <v>11979</v>
      </c>
      <c r="C3029" s="5"/>
      <c r="D3029" s="5" t="s">
        <v>421</v>
      </c>
      <c r="E3029" s="5" t="s">
        <v>11980</v>
      </c>
      <c r="F3029" s="5" t="s">
        <v>24</v>
      </c>
      <c r="G3029" s="5">
        <v>18</v>
      </c>
      <c r="H3029" s="5" t="s">
        <v>11981</v>
      </c>
      <c r="I3029" s="5" t="s">
        <v>11982</v>
      </c>
      <c r="J3029" s="5" t="s">
        <v>11983</v>
      </c>
      <c r="K3029" s="5" t="s">
        <v>27</v>
      </c>
      <c r="L3029" s="10">
        <v>44331</v>
      </c>
      <c r="M3029" s="5"/>
      <c r="N3029" s="5" t="s">
        <v>27</v>
      </c>
      <c r="O3029" s="10">
        <v>44366</v>
      </c>
      <c r="P3029" s="5"/>
      <c r="Q3029" s="5"/>
      <c r="R3029" s="5"/>
      <c r="S3029" s="5"/>
    </row>
    <row r="3030" customFormat="1" hidden="1" spans="1:19">
      <c r="A3030" s="5">
        <v>3047</v>
      </c>
      <c r="B3030" s="5" t="s">
        <v>18134</v>
      </c>
      <c r="C3030" s="5"/>
      <c r="D3030" s="5" t="s">
        <v>421</v>
      </c>
      <c r="E3030" s="5" t="s">
        <v>6773</v>
      </c>
      <c r="F3030" s="5" t="s">
        <v>24</v>
      </c>
      <c r="G3030" s="5">
        <v>17</v>
      </c>
      <c r="H3030" s="5" t="s">
        <v>18135</v>
      </c>
      <c r="I3030" s="5" t="s">
        <v>18136</v>
      </c>
      <c r="J3030" s="5" t="s">
        <v>18137</v>
      </c>
      <c r="K3030" s="5"/>
      <c r="L3030" s="10"/>
      <c r="M3030" s="5"/>
      <c r="N3030" s="5"/>
      <c r="O3030" s="10"/>
      <c r="P3030" s="5"/>
      <c r="Q3030" s="5" t="s">
        <v>30</v>
      </c>
      <c r="R3030" s="5"/>
      <c r="S3030" s="5"/>
    </row>
    <row r="3031" customFormat="1" hidden="1" spans="1:19">
      <c r="A3031" s="5">
        <v>3048</v>
      </c>
      <c r="B3031" s="5" t="s">
        <v>11985</v>
      </c>
      <c r="C3031" s="5"/>
      <c r="D3031" s="5" t="s">
        <v>421</v>
      </c>
      <c r="E3031" s="5" t="s">
        <v>11986</v>
      </c>
      <c r="F3031" s="5" t="s">
        <v>24</v>
      </c>
      <c r="G3031" s="5">
        <v>18</v>
      </c>
      <c r="H3031" s="5" t="s">
        <v>11987</v>
      </c>
      <c r="I3031" s="5" t="s">
        <v>11988</v>
      </c>
      <c r="J3031" s="5" t="s">
        <v>11989</v>
      </c>
      <c r="K3031" s="5" t="s">
        <v>27</v>
      </c>
      <c r="L3031" s="10">
        <v>44331</v>
      </c>
      <c r="M3031" s="5"/>
      <c r="N3031" s="5" t="s">
        <v>27</v>
      </c>
      <c r="O3031" s="10">
        <v>44366</v>
      </c>
      <c r="P3031" s="5"/>
      <c r="Q3031" s="5"/>
      <c r="R3031" s="5"/>
      <c r="S3031" s="5"/>
    </row>
    <row r="3032" customFormat="1" hidden="1" spans="1:19">
      <c r="A3032" s="5">
        <v>3049</v>
      </c>
      <c r="B3032" s="5" t="s">
        <v>11990</v>
      </c>
      <c r="C3032" s="5"/>
      <c r="D3032" s="5" t="s">
        <v>421</v>
      </c>
      <c r="E3032" s="5" t="s">
        <v>11991</v>
      </c>
      <c r="F3032" s="5" t="s">
        <v>24</v>
      </c>
      <c r="G3032" s="5">
        <v>17</v>
      </c>
      <c r="H3032" s="5" t="s">
        <v>18139</v>
      </c>
      <c r="I3032" s="5" t="s">
        <v>11992</v>
      </c>
      <c r="J3032" s="5">
        <v>15977887835</v>
      </c>
      <c r="K3032" s="5" t="s">
        <v>27</v>
      </c>
      <c r="L3032" s="10">
        <v>44396</v>
      </c>
      <c r="M3032" s="5" t="s">
        <v>4424</v>
      </c>
      <c r="N3032" s="5" t="s">
        <v>30</v>
      </c>
      <c r="O3032" s="10"/>
      <c r="P3032" s="5"/>
      <c r="Q3032" s="5" t="s">
        <v>30</v>
      </c>
      <c r="R3032" s="5"/>
      <c r="S3032" s="5"/>
    </row>
    <row r="3033" customFormat="1" hidden="1" spans="1:19">
      <c r="A3033" s="5">
        <v>3050</v>
      </c>
      <c r="B3033" s="5" t="s">
        <v>11993</v>
      </c>
      <c r="C3033" s="5"/>
      <c r="D3033" s="5" t="s">
        <v>421</v>
      </c>
      <c r="E3033" s="5" t="s">
        <v>11994</v>
      </c>
      <c r="F3033" s="5" t="s">
        <v>24</v>
      </c>
      <c r="G3033" s="5">
        <v>15</v>
      </c>
      <c r="H3033" s="5" t="s">
        <v>4126</v>
      </c>
      <c r="I3033" s="5" t="s">
        <v>11995</v>
      </c>
      <c r="J3033" s="5" t="s">
        <v>11996</v>
      </c>
      <c r="K3033" s="5" t="s">
        <v>27</v>
      </c>
      <c r="L3033" s="10">
        <v>44396</v>
      </c>
      <c r="M3033" s="5" t="s">
        <v>68</v>
      </c>
      <c r="N3033" s="5" t="s">
        <v>30</v>
      </c>
      <c r="O3033" s="10"/>
      <c r="P3033" s="5"/>
      <c r="Q3033" s="5" t="s">
        <v>30</v>
      </c>
      <c r="R3033" s="5"/>
      <c r="S3033" s="5"/>
    </row>
    <row r="3034" customFormat="1" hidden="1" spans="1:19">
      <c r="A3034" s="5">
        <v>3051</v>
      </c>
      <c r="B3034" s="5" t="s">
        <v>11997</v>
      </c>
      <c r="C3034" s="5"/>
      <c r="D3034" s="5" t="s">
        <v>421</v>
      </c>
      <c r="E3034" s="5" t="s">
        <v>11998</v>
      </c>
      <c r="F3034" s="5" t="s">
        <v>24</v>
      </c>
      <c r="G3034" s="5">
        <v>16</v>
      </c>
      <c r="H3034" s="5" t="s">
        <v>11999</v>
      </c>
      <c r="I3034" s="5" t="s">
        <v>12000</v>
      </c>
      <c r="J3034" s="5" t="s">
        <v>12001</v>
      </c>
      <c r="K3034" s="5" t="s">
        <v>27</v>
      </c>
      <c r="L3034" s="10">
        <v>44404</v>
      </c>
      <c r="M3034" s="5" t="s">
        <v>2172</v>
      </c>
      <c r="N3034" s="5" t="s">
        <v>30</v>
      </c>
      <c r="O3034" s="10"/>
      <c r="P3034" s="5"/>
      <c r="Q3034" s="5" t="s">
        <v>30</v>
      </c>
      <c r="R3034" s="5"/>
      <c r="S3034" s="5"/>
    </row>
    <row r="3035" customFormat="1" hidden="1" spans="1:19">
      <c r="A3035" s="5">
        <v>3052</v>
      </c>
      <c r="B3035" s="5" t="s">
        <v>12002</v>
      </c>
      <c r="C3035" s="5"/>
      <c r="D3035" s="5" t="s">
        <v>421</v>
      </c>
      <c r="E3035" s="5" t="s">
        <v>12003</v>
      </c>
      <c r="F3035" s="5" t="s">
        <v>24</v>
      </c>
      <c r="G3035" s="5">
        <v>18</v>
      </c>
      <c r="H3035" s="5" t="s">
        <v>25815</v>
      </c>
      <c r="I3035" s="5" t="s">
        <v>12005</v>
      </c>
      <c r="J3035" s="5">
        <v>18278865889</v>
      </c>
      <c r="K3035" s="5" t="s">
        <v>27</v>
      </c>
      <c r="L3035" s="10">
        <v>44401</v>
      </c>
      <c r="M3035" s="5"/>
      <c r="N3035" s="5" t="s">
        <v>30</v>
      </c>
      <c r="O3035" s="10"/>
      <c r="P3035" s="5"/>
      <c r="Q3035" s="5"/>
      <c r="R3035" s="5"/>
      <c r="S3035" s="5"/>
    </row>
    <row r="3036" customFormat="1" hidden="1" spans="1:19">
      <c r="A3036" s="5">
        <v>3053</v>
      </c>
      <c r="B3036" s="5" t="s">
        <v>12007</v>
      </c>
      <c r="C3036" s="5"/>
      <c r="D3036" s="5" t="s">
        <v>421</v>
      </c>
      <c r="E3036" s="5" t="s">
        <v>12008</v>
      </c>
      <c r="F3036" s="5" t="s">
        <v>24</v>
      </c>
      <c r="G3036" s="5">
        <v>17</v>
      </c>
      <c r="H3036" s="5" t="s">
        <v>12009</v>
      </c>
      <c r="I3036" s="5" t="s">
        <v>12010</v>
      </c>
      <c r="J3036" s="5" t="s">
        <v>12011</v>
      </c>
      <c r="K3036" s="5" t="s">
        <v>27</v>
      </c>
      <c r="L3036" s="10">
        <v>44396</v>
      </c>
      <c r="M3036" s="5" t="s">
        <v>6798</v>
      </c>
      <c r="N3036" s="5" t="s">
        <v>30</v>
      </c>
      <c r="O3036" s="10"/>
      <c r="P3036" s="5"/>
      <c r="Q3036" s="5" t="s">
        <v>30</v>
      </c>
      <c r="R3036" s="5"/>
      <c r="S3036" s="5"/>
    </row>
    <row r="3037" customFormat="1" hidden="1" spans="1:19">
      <c r="A3037" s="5">
        <v>3054</v>
      </c>
      <c r="B3037" s="5" t="s">
        <v>12012</v>
      </c>
      <c r="C3037" s="5"/>
      <c r="D3037" s="5" t="s">
        <v>421</v>
      </c>
      <c r="E3037" s="5" t="s">
        <v>12013</v>
      </c>
      <c r="F3037" s="5" t="s">
        <v>24</v>
      </c>
      <c r="G3037" s="5">
        <v>16</v>
      </c>
      <c r="H3037" s="5" t="s">
        <v>18141</v>
      </c>
      <c r="I3037" s="5" t="s">
        <v>12014</v>
      </c>
      <c r="J3037" s="5">
        <v>19978831038</v>
      </c>
      <c r="K3037" s="5" t="s">
        <v>27</v>
      </c>
      <c r="L3037" s="10">
        <v>44395</v>
      </c>
      <c r="M3037" s="5" t="s">
        <v>2172</v>
      </c>
      <c r="N3037" s="5" t="s">
        <v>30</v>
      </c>
      <c r="O3037" s="10"/>
      <c r="P3037" s="5"/>
      <c r="Q3037" s="5" t="s">
        <v>30</v>
      </c>
      <c r="R3037" s="5"/>
      <c r="S3037" s="5"/>
    </row>
    <row r="3038" customFormat="1" hidden="1" spans="1:19">
      <c r="A3038" s="5">
        <v>3055</v>
      </c>
      <c r="B3038" s="5" t="s">
        <v>12015</v>
      </c>
      <c r="C3038" s="5"/>
      <c r="D3038" s="5" t="s">
        <v>421</v>
      </c>
      <c r="E3038" s="5" t="s">
        <v>12016</v>
      </c>
      <c r="F3038" s="5" t="s">
        <v>24</v>
      </c>
      <c r="G3038" s="5">
        <v>17</v>
      </c>
      <c r="H3038" s="5" t="s">
        <v>18142</v>
      </c>
      <c r="I3038" s="5" t="s">
        <v>12018</v>
      </c>
      <c r="J3038" s="5">
        <v>13471802770</v>
      </c>
      <c r="K3038" s="5" t="s">
        <v>27</v>
      </c>
      <c r="L3038" s="10">
        <v>44405</v>
      </c>
      <c r="M3038" s="5" t="s">
        <v>6224</v>
      </c>
      <c r="N3038" s="5" t="s">
        <v>30</v>
      </c>
      <c r="O3038" s="10"/>
      <c r="P3038" s="5"/>
      <c r="Q3038" s="5" t="s">
        <v>30</v>
      </c>
      <c r="R3038" s="5"/>
      <c r="S3038" s="5"/>
    </row>
    <row r="3039" customFormat="1" hidden="1" spans="1:19">
      <c r="A3039" s="5">
        <v>3056</v>
      </c>
      <c r="B3039" s="5" t="s">
        <v>12019</v>
      </c>
      <c r="C3039" s="5"/>
      <c r="D3039" s="5" t="s">
        <v>421</v>
      </c>
      <c r="E3039" s="5" t="s">
        <v>12020</v>
      </c>
      <c r="F3039" s="5" t="s">
        <v>143</v>
      </c>
      <c r="G3039" s="5">
        <v>16</v>
      </c>
      <c r="H3039" s="5" t="s">
        <v>4856</v>
      </c>
      <c r="I3039" s="5" t="s">
        <v>12021</v>
      </c>
      <c r="J3039" s="5" t="s">
        <v>12022</v>
      </c>
      <c r="K3039" s="5" t="s">
        <v>27</v>
      </c>
      <c r="L3039" s="10">
        <v>44394</v>
      </c>
      <c r="M3039" s="5" t="s">
        <v>1217</v>
      </c>
      <c r="N3039" s="5" t="s">
        <v>30</v>
      </c>
      <c r="O3039" s="10"/>
      <c r="P3039" s="5"/>
      <c r="Q3039" s="5" t="s">
        <v>30</v>
      </c>
      <c r="R3039" s="5"/>
      <c r="S3039" s="5"/>
    </row>
    <row r="3040" customFormat="1" hidden="1" spans="1:19">
      <c r="A3040" s="5">
        <v>3057</v>
      </c>
      <c r="B3040" s="5" t="s">
        <v>12023</v>
      </c>
      <c r="C3040" s="5"/>
      <c r="D3040" s="5" t="s">
        <v>421</v>
      </c>
      <c r="E3040" s="5" t="s">
        <v>12024</v>
      </c>
      <c r="F3040" s="5" t="s">
        <v>24</v>
      </c>
      <c r="G3040" s="5">
        <v>16</v>
      </c>
      <c r="H3040" s="5" t="s">
        <v>12025</v>
      </c>
      <c r="I3040" s="5" t="s">
        <v>12026</v>
      </c>
      <c r="J3040" s="5">
        <v>17376186419</v>
      </c>
      <c r="K3040" s="5" t="s">
        <v>27</v>
      </c>
      <c r="L3040" s="10">
        <v>44395</v>
      </c>
      <c r="M3040" s="5" t="s">
        <v>2747</v>
      </c>
      <c r="N3040" s="5" t="s">
        <v>27</v>
      </c>
      <c r="O3040" s="10">
        <v>44416</v>
      </c>
      <c r="P3040" s="5" t="s">
        <v>2747</v>
      </c>
      <c r="Q3040" s="5" t="s">
        <v>30</v>
      </c>
      <c r="R3040" s="5"/>
      <c r="S3040" s="5"/>
    </row>
    <row r="3041" customFormat="1" hidden="1" spans="1:19">
      <c r="A3041" s="5">
        <v>3058</v>
      </c>
      <c r="B3041" s="5" t="s">
        <v>12027</v>
      </c>
      <c r="C3041" s="5"/>
      <c r="D3041" s="5" t="s">
        <v>421</v>
      </c>
      <c r="E3041" s="5" t="s">
        <v>12028</v>
      </c>
      <c r="F3041" s="5" t="s">
        <v>24</v>
      </c>
      <c r="G3041" s="5">
        <v>16</v>
      </c>
      <c r="H3041" s="5" t="s">
        <v>18143</v>
      </c>
      <c r="I3041" s="5" t="s">
        <v>12030</v>
      </c>
      <c r="J3041" s="5" t="s">
        <v>12031</v>
      </c>
      <c r="K3041" s="5" t="s">
        <v>27</v>
      </c>
      <c r="L3041" s="10">
        <v>44397</v>
      </c>
      <c r="M3041" s="5" t="s">
        <v>28</v>
      </c>
      <c r="N3041" s="5" t="s">
        <v>30</v>
      </c>
      <c r="O3041" s="10"/>
      <c r="P3041" s="5"/>
      <c r="Q3041" s="5" t="s">
        <v>30</v>
      </c>
      <c r="R3041" s="5"/>
      <c r="S3041" s="5"/>
    </row>
    <row r="3042" customFormat="1" hidden="1" spans="1:19">
      <c r="A3042" s="5">
        <v>3059</v>
      </c>
      <c r="B3042" s="5" t="s">
        <v>12032</v>
      </c>
      <c r="C3042" s="5"/>
      <c r="D3042" s="5" t="s">
        <v>421</v>
      </c>
      <c r="E3042" s="5" t="s">
        <v>12033</v>
      </c>
      <c r="F3042" s="5" t="s">
        <v>24</v>
      </c>
      <c r="G3042" s="5">
        <v>13</v>
      </c>
      <c r="H3042" s="5" t="s">
        <v>12034</v>
      </c>
      <c r="I3042" s="5" t="s">
        <v>3099</v>
      </c>
      <c r="J3042" s="5" t="s">
        <v>12035</v>
      </c>
      <c r="K3042" s="5" t="s">
        <v>27</v>
      </c>
      <c r="L3042" s="10">
        <v>44411</v>
      </c>
      <c r="M3042" s="5" t="s">
        <v>28</v>
      </c>
      <c r="N3042" s="5" t="s">
        <v>30</v>
      </c>
      <c r="O3042" s="10"/>
      <c r="P3042" s="5"/>
      <c r="Q3042" s="5" t="s">
        <v>30</v>
      </c>
      <c r="R3042" s="5"/>
      <c r="S3042" s="5"/>
    </row>
    <row r="3043" customFormat="1" hidden="1" spans="1:19">
      <c r="A3043" s="5">
        <v>3060</v>
      </c>
      <c r="B3043" s="5" t="s">
        <v>12036</v>
      </c>
      <c r="C3043" s="5"/>
      <c r="D3043" s="5" t="s">
        <v>421</v>
      </c>
      <c r="E3043" s="5" t="s">
        <v>12037</v>
      </c>
      <c r="F3043" s="5" t="s">
        <v>24</v>
      </c>
      <c r="G3043" s="5">
        <v>17</v>
      </c>
      <c r="H3043" s="5" t="s">
        <v>18145</v>
      </c>
      <c r="I3043" s="5" t="s">
        <v>3499</v>
      </c>
      <c r="J3043" s="5">
        <v>13557280455</v>
      </c>
      <c r="K3043" s="5" t="s">
        <v>27</v>
      </c>
      <c r="L3043" s="10">
        <v>44394</v>
      </c>
      <c r="M3043" s="5" t="s">
        <v>2172</v>
      </c>
      <c r="N3043" s="5" t="s">
        <v>30</v>
      </c>
      <c r="O3043" s="10"/>
      <c r="P3043" s="5"/>
      <c r="Q3043" s="5" t="s">
        <v>30</v>
      </c>
      <c r="R3043" s="5"/>
      <c r="S3043" s="5"/>
    </row>
    <row r="3044" customFormat="1" hidden="1" spans="1:19">
      <c r="A3044" s="5">
        <v>3061</v>
      </c>
      <c r="B3044" s="5" t="s">
        <v>12039</v>
      </c>
      <c r="C3044" s="5"/>
      <c r="D3044" s="5" t="s">
        <v>421</v>
      </c>
      <c r="E3044" s="5" t="s">
        <v>12040</v>
      </c>
      <c r="F3044" s="5" t="s">
        <v>24</v>
      </c>
      <c r="G3044" s="5">
        <v>16</v>
      </c>
      <c r="H3044" s="5" t="s">
        <v>18146</v>
      </c>
      <c r="I3044" s="5" t="s">
        <v>12042</v>
      </c>
      <c r="J3044" s="5">
        <v>15878685384</v>
      </c>
      <c r="K3044" s="5" t="s">
        <v>27</v>
      </c>
      <c r="L3044" s="10">
        <v>44394</v>
      </c>
      <c r="M3044" s="5" t="s">
        <v>2172</v>
      </c>
      <c r="N3044" s="5" t="s">
        <v>30</v>
      </c>
      <c r="O3044" s="10"/>
      <c r="P3044" s="5"/>
      <c r="Q3044" s="5" t="s">
        <v>30</v>
      </c>
      <c r="R3044" s="5"/>
      <c r="S3044" s="5"/>
    </row>
    <row r="3045" customFormat="1" hidden="1" spans="1:19">
      <c r="A3045" s="5">
        <v>3062</v>
      </c>
      <c r="B3045" s="5" t="s">
        <v>12043</v>
      </c>
      <c r="C3045" s="5"/>
      <c r="D3045" s="5" t="s">
        <v>421</v>
      </c>
      <c r="E3045" s="5" t="s">
        <v>12044</v>
      </c>
      <c r="F3045" s="5" t="s">
        <v>24</v>
      </c>
      <c r="G3045" s="5">
        <v>15</v>
      </c>
      <c r="H3045" s="5" t="s">
        <v>18147</v>
      </c>
      <c r="I3045" s="5" t="s">
        <v>12046</v>
      </c>
      <c r="J3045" s="5">
        <v>15277851006</v>
      </c>
      <c r="K3045" s="5" t="s">
        <v>27</v>
      </c>
      <c r="L3045" s="10">
        <v>44394</v>
      </c>
      <c r="M3045" s="5" t="s">
        <v>2172</v>
      </c>
      <c r="N3045" s="5" t="s">
        <v>30</v>
      </c>
      <c r="O3045" s="10">
        <v>44417</v>
      </c>
      <c r="P3045" s="5" t="s">
        <v>12047</v>
      </c>
      <c r="Q3045" s="5" t="s">
        <v>30</v>
      </c>
      <c r="R3045" s="5" t="s">
        <v>12048</v>
      </c>
      <c r="S3045" s="5"/>
    </row>
    <row r="3046" customFormat="1" hidden="1" spans="1:19">
      <c r="A3046" s="5">
        <v>3063</v>
      </c>
      <c r="B3046" s="5" t="s">
        <v>12049</v>
      </c>
      <c r="C3046" s="5"/>
      <c r="D3046" s="5" t="s">
        <v>421</v>
      </c>
      <c r="E3046" s="5" t="s">
        <v>12050</v>
      </c>
      <c r="F3046" s="5" t="s">
        <v>24</v>
      </c>
      <c r="G3046" s="5">
        <v>16</v>
      </c>
      <c r="H3046" s="5" t="s">
        <v>18149</v>
      </c>
      <c r="I3046" s="5" t="s">
        <v>12052</v>
      </c>
      <c r="J3046" s="5">
        <v>15878687289</v>
      </c>
      <c r="K3046" s="5" t="s">
        <v>27</v>
      </c>
      <c r="L3046" s="10">
        <v>44408</v>
      </c>
      <c r="M3046" s="5" t="s">
        <v>28</v>
      </c>
      <c r="N3046" s="5" t="s">
        <v>30</v>
      </c>
      <c r="O3046" s="10"/>
      <c r="P3046" s="5"/>
      <c r="Q3046" s="5" t="s">
        <v>30</v>
      </c>
      <c r="R3046" s="5" t="s">
        <v>12053</v>
      </c>
      <c r="S3046" s="5"/>
    </row>
    <row r="3047" customFormat="1" hidden="1" spans="1:19">
      <c r="A3047" s="5">
        <v>3064</v>
      </c>
      <c r="B3047" s="5" t="s">
        <v>12054</v>
      </c>
      <c r="C3047" s="5"/>
      <c r="D3047" s="5" t="s">
        <v>421</v>
      </c>
      <c r="E3047" s="5" t="s">
        <v>12055</v>
      </c>
      <c r="F3047" s="5" t="s">
        <v>24</v>
      </c>
      <c r="G3047" s="5">
        <v>17</v>
      </c>
      <c r="H3047" s="5" t="s">
        <v>17827</v>
      </c>
      <c r="I3047" s="5" t="s">
        <v>12056</v>
      </c>
      <c r="J3047" s="5">
        <v>13737982296</v>
      </c>
      <c r="K3047" s="5" t="s">
        <v>27</v>
      </c>
      <c r="L3047" s="10">
        <v>44395</v>
      </c>
      <c r="M3047" s="5" t="s">
        <v>5991</v>
      </c>
      <c r="N3047" s="5" t="s">
        <v>30</v>
      </c>
      <c r="O3047" s="10"/>
      <c r="P3047" s="5"/>
      <c r="Q3047" s="5" t="s">
        <v>30</v>
      </c>
      <c r="R3047" s="5"/>
      <c r="S3047" s="5"/>
    </row>
    <row r="3048" customFormat="1" hidden="1" spans="1:19">
      <c r="A3048" s="5">
        <v>3065</v>
      </c>
      <c r="B3048" s="5" t="s">
        <v>12057</v>
      </c>
      <c r="C3048" s="5"/>
      <c r="D3048" s="5" t="s">
        <v>421</v>
      </c>
      <c r="E3048" s="5" t="s">
        <v>9363</v>
      </c>
      <c r="F3048" s="5" t="s">
        <v>24</v>
      </c>
      <c r="G3048" s="5">
        <v>17</v>
      </c>
      <c r="H3048" s="5" t="s">
        <v>18150</v>
      </c>
      <c r="I3048" s="5" t="s">
        <v>12059</v>
      </c>
      <c r="J3048" s="5">
        <v>19977833510</v>
      </c>
      <c r="K3048" s="5"/>
      <c r="L3048" s="10"/>
      <c r="M3048" s="5"/>
      <c r="N3048" s="5"/>
      <c r="O3048" s="10"/>
      <c r="P3048" s="5"/>
      <c r="Q3048" s="5"/>
      <c r="R3048" s="5"/>
      <c r="S3048" s="5"/>
    </row>
    <row r="3049" customFormat="1" hidden="1" spans="1:19">
      <c r="A3049" s="5">
        <v>3066</v>
      </c>
      <c r="B3049" s="5" t="s">
        <v>12061</v>
      </c>
      <c r="C3049" s="5"/>
      <c r="D3049" s="5" t="s">
        <v>421</v>
      </c>
      <c r="E3049" s="5" t="s">
        <v>12062</v>
      </c>
      <c r="F3049" s="5" t="s">
        <v>24</v>
      </c>
      <c r="G3049" s="5">
        <v>15</v>
      </c>
      <c r="H3049" s="5" t="s">
        <v>18151</v>
      </c>
      <c r="I3049" s="5" t="s">
        <v>1618</v>
      </c>
      <c r="J3049" s="5" t="s">
        <v>12064</v>
      </c>
      <c r="K3049" s="5" t="s">
        <v>27</v>
      </c>
      <c r="L3049" s="10">
        <v>44394</v>
      </c>
      <c r="M3049" s="5" t="s">
        <v>28</v>
      </c>
      <c r="N3049" s="5" t="s">
        <v>27</v>
      </c>
      <c r="O3049" s="10">
        <v>44416</v>
      </c>
      <c r="P3049" s="5" t="s">
        <v>2455</v>
      </c>
      <c r="Q3049" s="5" t="s">
        <v>30</v>
      </c>
      <c r="R3049" s="5"/>
      <c r="S3049" s="5"/>
    </row>
    <row r="3050" customFormat="1" hidden="1" spans="1:19">
      <c r="A3050" s="5">
        <v>3067</v>
      </c>
      <c r="B3050" s="5" t="s">
        <v>12065</v>
      </c>
      <c r="C3050" s="5"/>
      <c r="D3050" s="5" t="s">
        <v>421</v>
      </c>
      <c r="E3050" s="5" t="s">
        <v>12066</v>
      </c>
      <c r="F3050" s="5" t="s">
        <v>143</v>
      </c>
      <c r="G3050" s="5">
        <v>17</v>
      </c>
      <c r="H3050" s="5" t="s">
        <v>25816</v>
      </c>
      <c r="I3050" s="5" t="s">
        <v>12068</v>
      </c>
      <c r="J3050" s="5">
        <v>19127175167</v>
      </c>
      <c r="K3050" s="5" t="s">
        <v>27</v>
      </c>
      <c r="L3050" s="10">
        <v>44395</v>
      </c>
      <c r="M3050" s="5" t="s">
        <v>4327</v>
      </c>
      <c r="N3050" s="5" t="s">
        <v>27</v>
      </c>
      <c r="O3050" s="10">
        <v>44416</v>
      </c>
      <c r="P3050" s="5" t="s">
        <v>4327</v>
      </c>
      <c r="Q3050" s="5" t="s">
        <v>30</v>
      </c>
      <c r="R3050" s="5"/>
      <c r="S3050" s="5"/>
    </row>
    <row r="3051" customFormat="1" hidden="1" spans="1:19">
      <c r="A3051" s="5">
        <v>3068</v>
      </c>
      <c r="B3051" s="5" t="s">
        <v>18153</v>
      </c>
      <c r="C3051" s="5"/>
      <c r="D3051" s="5" t="s">
        <v>421</v>
      </c>
      <c r="E3051" s="5" t="s">
        <v>18154</v>
      </c>
      <c r="F3051" s="5" t="s">
        <v>24</v>
      </c>
      <c r="G3051" s="5">
        <v>16</v>
      </c>
      <c r="H3051" s="5" t="s">
        <v>18155</v>
      </c>
      <c r="I3051" s="5" t="s">
        <v>18156</v>
      </c>
      <c r="J3051" s="5">
        <v>18776876688</v>
      </c>
      <c r="K3051" s="5"/>
      <c r="L3051" s="10"/>
      <c r="M3051" s="5"/>
      <c r="N3051" s="5"/>
      <c r="O3051" s="10"/>
      <c r="P3051" s="5"/>
      <c r="Q3051" s="5" t="s">
        <v>30</v>
      </c>
      <c r="R3051" s="5"/>
      <c r="S3051" s="5"/>
    </row>
    <row r="3052" customFormat="1" hidden="1" spans="1:19">
      <c r="A3052" s="5">
        <v>3069</v>
      </c>
      <c r="B3052" s="5" t="s">
        <v>12069</v>
      </c>
      <c r="C3052" s="5"/>
      <c r="D3052" s="5" t="s">
        <v>421</v>
      </c>
      <c r="E3052" s="5" t="s">
        <v>12070</v>
      </c>
      <c r="F3052" s="5" t="s">
        <v>143</v>
      </c>
      <c r="G3052" s="5">
        <v>19</v>
      </c>
      <c r="H3052" s="5" t="s">
        <v>12071</v>
      </c>
      <c r="I3052" s="5" t="s">
        <v>12072</v>
      </c>
      <c r="J3052" s="5" t="s">
        <v>12073</v>
      </c>
      <c r="K3052" s="5" t="s">
        <v>27</v>
      </c>
      <c r="L3052" s="10">
        <v>44396</v>
      </c>
      <c r="M3052" s="5"/>
      <c r="N3052" s="5" t="s">
        <v>30</v>
      </c>
      <c r="O3052" s="10"/>
      <c r="P3052" s="5"/>
      <c r="Q3052" s="5"/>
      <c r="R3052" s="5"/>
      <c r="S3052" s="5"/>
    </row>
    <row r="3053" customFormat="1" hidden="1" spans="1:19">
      <c r="A3053" s="5">
        <v>3070</v>
      </c>
      <c r="B3053" s="5" t="s">
        <v>12074</v>
      </c>
      <c r="C3053" s="5"/>
      <c r="D3053" s="5" t="s">
        <v>421</v>
      </c>
      <c r="E3053" s="5" t="s">
        <v>12075</v>
      </c>
      <c r="F3053" s="5" t="s">
        <v>24</v>
      </c>
      <c r="G3053" s="5">
        <v>16</v>
      </c>
      <c r="H3053" s="5" t="s">
        <v>18157</v>
      </c>
      <c r="I3053" s="5" t="s">
        <v>12077</v>
      </c>
      <c r="J3053" s="5" t="s">
        <v>12078</v>
      </c>
      <c r="K3053" s="5" t="s">
        <v>27</v>
      </c>
      <c r="L3053" s="10">
        <v>44403</v>
      </c>
      <c r="M3053" s="5" t="s">
        <v>2172</v>
      </c>
      <c r="N3053" s="5" t="s">
        <v>30</v>
      </c>
      <c r="O3053" s="10"/>
      <c r="P3053" s="5"/>
      <c r="Q3053" s="5" t="s">
        <v>30</v>
      </c>
      <c r="R3053" s="5" t="s">
        <v>12079</v>
      </c>
      <c r="S3053" s="5"/>
    </row>
    <row r="3054" customFormat="1" hidden="1" spans="1:19">
      <c r="A3054" s="5">
        <v>3071</v>
      </c>
      <c r="B3054" s="5" t="s">
        <v>12080</v>
      </c>
      <c r="C3054" s="5"/>
      <c r="D3054" s="5" t="s">
        <v>421</v>
      </c>
      <c r="E3054" s="5" t="s">
        <v>12081</v>
      </c>
      <c r="F3054" s="5" t="s">
        <v>24</v>
      </c>
      <c r="G3054" s="5">
        <v>17</v>
      </c>
      <c r="H3054" s="5" t="s">
        <v>18158</v>
      </c>
      <c r="I3054" s="5" t="s">
        <v>12083</v>
      </c>
      <c r="J3054" s="5" t="s">
        <v>12084</v>
      </c>
      <c r="K3054" s="5" t="s">
        <v>27</v>
      </c>
      <c r="L3054" s="10">
        <v>44395</v>
      </c>
      <c r="M3054" s="5" t="s">
        <v>2172</v>
      </c>
      <c r="N3054" s="5" t="s">
        <v>30</v>
      </c>
      <c r="O3054" s="10"/>
      <c r="P3054" s="5"/>
      <c r="Q3054" s="5" t="s">
        <v>30</v>
      </c>
      <c r="R3054" s="5"/>
      <c r="S3054" s="5"/>
    </row>
    <row r="3055" customFormat="1" hidden="1" spans="1:19">
      <c r="A3055" s="5">
        <v>3072</v>
      </c>
      <c r="B3055" s="5" t="s">
        <v>12085</v>
      </c>
      <c r="C3055" s="5"/>
      <c r="D3055" s="5" t="s">
        <v>421</v>
      </c>
      <c r="E3055" s="5" t="s">
        <v>12086</v>
      </c>
      <c r="F3055" s="5" t="s">
        <v>24</v>
      </c>
      <c r="G3055" s="5">
        <v>17</v>
      </c>
      <c r="H3055" s="5" t="s">
        <v>18159</v>
      </c>
      <c r="I3055" s="5" t="s">
        <v>12088</v>
      </c>
      <c r="J3055" s="5" t="s">
        <v>12089</v>
      </c>
      <c r="K3055" s="5" t="s">
        <v>27</v>
      </c>
      <c r="L3055" s="10">
        <v>44394</v>
      </c>
      <c r="M3055" s="5" t="s">
        <v>2172</v>
      </c>
      <c r="N3055" s="5" t="s">
        <v>30</v>
      </c>
      <c r="O3055" s="10"/>
      <c r="P3055" s="5"/>
      <c r="Q3055" s="5" t="s">
        <v>30</v>
      </c>
      <c r="R3055" s="5"/>
      <c r="S3055" s="5"/>
    </row>
    <row r="3056" customFormat="1" hidden="1" spans="1:19">
      <c r="A3056" s="5">
        <v>3073</v>
      </c>
      <c r="B3056" s="5" t="s">
        <v>12090</v>
      </c>
      <c r="C3056" s="5"/>
      <c r="D3056" s="5" t="s">
        <v>421</v>
      </c>
      <c r="E3056" s="5" t="s">
        <v>12091</v>
      </c>
      <c r="F3056" s="5" t="s">
        <v>143</v>
      </c>
      <c r="G3056" s="5">
        <v>16</v>
      </c>
      <c r="H3056" s="5" t="s">
        <v>12092</v>
      </c>
      <c r="I3056" s="5" t="s">
        <v>12093</v>
      </c>
      <c r="J3056" s="5">
        <v>13790577096</v>
      </c>
      <c r="K3056" s="5" t="s">
        <v>27</v>
      </c>
      <c r="L3056" s="10">
        <v>44405</v>
      </c>
      <c r="M3056" s="5" t="s">
        <v>28</v>
      </c>
      <c r="N3056" s="5" t="s">
        <v>30</v>
      </c>
      <c r="O3056" s="10"/>
      <c r="P3056" s="5"/>
      <c r="Q3056" s="5" t="s">
        <v>30</v>
      </c>
      <c r="R3056" s="5"/>
      <c r="S3056" s="5"/>
    </row>
    <row r="3057" customFormat="1" hidden="1" spans="1:19">
      <c r="A3057" s="5">
        <v>3074</v>
      </c>
      <c r="B3057" s="5" t="s">
        <v>12094</v>
      </c>
      <c r="C3057" s="5"/>
      <c r="D3057" s="5" t="s">
        <v>421</v>
      </c>
      <c r="E3057" s="5" t="s">
        <v>12095</v>
      </c>
      <c r="F3057" s="5" t="s">
        <v>24</v>
      </c>
      <c r="G3057" s="5">
        <v>17</v>
      </c>
      <c r="H3057" s="5" t="s">
        <v>7696</v>
      </c>
      <c r="I3057" s="5" t="s">
        <v>12096</v>
      </c>
      <c r="J3057" s="5">
        <v>18177870091</v>
      </c>
      <c r="K3057" s="5" t="s">
        <v>27</v>
      </c>
      <c r="L3057" s="10">
        <v>44395</v>
      </c>
      <c r="M3057" s="5" t="s">
        <v>3693</v>
      </c>
      <c r="N3057" s="5" t="s">
        <v>30</v>
      </c>
      <c r="O3057" s="10"/>
      <c r="P3057" s="5"/>
      <c r="Q3057" s="5" t="s">
        <v>30</v>
      </c>
      <c r="R3057" s="5"/>
      <c r="S3057" s="5"/>
    </row>
    <row r="3058" customFormat="1" hidden="1" spans="1:19">
      <c r="A3058" s="5">
        <v>3075</v>
      </c>
      <c r="B3058" s="5" t="s">
        <v>12097</v>
      </c>
      <c r="C3058" s="5"/>
      <c r="D3058" s="5" t="s">
        <v>421</v>
      </c>
      <c r="E3058" s="5" t="s">
        <v>5748</v>
      </c>
      <c r="F3058" s="5" t="s">
        <v>24</v>
      </c>
      <c r="G3058" s="5">
        <v>16</v>
      </c>
      <c r="H3058" s="5" t="s">
        <v>12098</v>
      </c>
      <c r="I3058" s="5" t="s">
        <v>12099</v>
      </c>
      <c r="J3058" s="5" t="s">
        <v>12100</v>
      </c>
      <c r="K3058" s="5" t="s">
        <v>27</v>
      </c>
      <c r="L3058" s="10">
        <v>44397</v>
      </c>
      <c r="M3058" s="5" t="s">
        <v>1303</v>
      </c>
      <c r="N3058" s="5" t="s">
        <v>30</v>
      </c>
      <c r="O3058" s="10"/>
      <c r="P3058" s="5"/>
      <c r="Q3058" s="5" t="s">
        <v>30</v>
      </c>
      <c r="R3058" s="5"/>
      <c r="S3058" s="5"/>
    </row>
    <row r="3059" customFormat="1" hidden="1" spans="1:19">
      <c r="A3059" s="5">
        <v>3076</v>
      </c>
      <c r="B3059" s="5" t="s">
        <v>12101</v>
      </c>
      <c r="C3059" s="5"/>
      <c r="D3059" s="5" t="s">
        <v>421</v>
      </c>
      <c r="E3059" s="5" t="s">
        <v>12102</v>
      </c>
      <c r="F3059" s="5" t="s">
        <v>24</v>
      </c>
      <c r="G3059" s="5">
        <v>14</v>
      </c>
      <c r="H3059" s="5" t="s">
        <v>12103</v>
      </c>
      <c r="I3059" s="5" t="s">
        <v>12104</v>
      </c>
      <c r="J3059" s="5" t="s">
        <v>12105</v>
      </c>
      <c r="K3059" s="5" t="s">
        <v>27</v>
      </c>
      <c r="L3059" s="10">
        <v>44411</v>
      </c>
      <c r="M3059" s="5" t="s">
        <v>12106</v>
      </c>
      <c r="N3059" s="5" t="s">
        <v>30</v>
      </c>
      <c r="O3059" s="10"/>
      <c r="P3059" s="5"/>
      <c r="Q3059" s="5" t="s">
        <v>30</v>
      </c>
      <c r="R3059" s="5"/>
      <c r="S3059" s="5"/>
    </row>
    <row r="3060" customFormat="1" hidden="1" spans="1:19">
      <c r="A3060" s="5">
        <v>3077</v>
      </c>
      <c r="B3060" s="5" t="s">
        <v>12107</v>
      </c>
      <c r="C3060" s="5"/>
      <c r="D3060" s="5" t="s">
        <v>421</v>
      </c>
      <c r="E3060" s="5" t="s">
        <v>12108</v>
      </c>
      <c r="F3060" s="5" t="s">
        <v>24</v>
      </c>
      <c r="G3060" s="5">
        <v>15</v>
      </c>
      <c r="H3060" s="5" t="s">
        <v>18160</v>
      </c>
      <c r="I3060" s="5" t="s">
        <v>12110</v>
      </c>
      <c r="J3060" s="5">
        <v>15078611998</v>
      </c>
      <c r="K3060" s="5" t="s">
        <v>27</v>
      </c>
      <c r="L3060" s="10">
        <v>44396</v>
      </c>
      <c r="M3060" s="5" t="s">
        <v>2172</v>
      </c>
      <c r="N3060" s="5" t="s">
        <v>30</v>
      </c>
      <c r="O3060" s="10"/>
      <c r="P3060" s="5"/>
      <c r="Q3060" s="5" t="s">
        <v>30</v>
      </c>
      <c r="R3060" s="5"/>
      <c r="S3060" s="5"/>
    </row>
    <row r="3061" customFormat="1" hidden="1" spans="1:19">
      <c r="A3061" s="5">
        <v>3078</v>
      </c>
      <c r="B3061" s="5" t="s">
        <v>12111</v>
      </c>
      <c r="C3061" s="5"/>
      <c r="D3061" s="5" t="s">
        <v>421</v>
      </c>
      <c r="E3061" s="5" t="s">
        <v>12112</v>
      </c>
      <c r="F3061" s="5" t="s">
        <v>24</v>
      </c>
      <c r="G3061" s="5">
        <v>16</v>
      </c>
      <c r="H3061" s="5" t="s">
        <v>2521</v>
      </c>
      <c r="I3061" s="5" t="s">
        <v>12113</v>
      </c>
      <c r="J3061" s="5" t="s">
        <v>12114</v>
      </c>
      <c r="K3061" s="5" t="s">
        <v>27</v>
      </c>
      <c r="L3061" s="10">
        <v>44394</v>
      </c>
      <c r="M3061" s="5" t="s">
        <v>12115</v>
      </c>
      <c r="N3061" s="5" t="s">
        <v>30</v>
      </c>
      <c r="O3061" s="10"/>
      <c r="P3061" s="5"/>
      <c r="Q3061" s="5" t="s">
        <v>30</v>
      </c>
      <c r="R3061" s="5"/>
      <c r="S3061" s="5"/>
    </row>
    <row r="3062" customFormat="1" hidden="1" spans="1:19">
      <c r="A3062" s="5">
        <v>3079</v>
      </c>
      <c r="B3062" s="5" t="s">
        <v>12116</v>
      </c>
      <c r="C3062" s="5"/>
      <c r="D3062" s="5" t="s">
        <v>421</v>
      </c>
      <c r="E3062" s="5" t="s">
        <v>12117</v>
      </c>
      <c r="F3062" s="5" t="s">
        <v>24</v>
      </c>
      <c r="G3062" s="5">
        <v>17</v>
      </c>
      <c r="H3062" s="5" t="s">
        <v>18161</v>
      </c>
      <c r="I3062" s="5" t="s">
        <v>12119</v>
      </c>
      <c r="J3062" s="5" t="s">
        <v>12120</v>
      </c>
      <c r="K3062" s="5" t="s">
        <v>27</v>
      </c>
      <c r="L3062" s="10">
        <v>44396</v>
      </c>
      <c r="M3062" s="5" t="s">
        <v>4327</v>
      </c>
      <c r="N3062" s="5" t="s">
        <v>30</v>
      </c>
      <c r="O3062" s="10"/>
      <c r="P3062" s="5"/>
      <c r="Q3062" s="5" t="s">
        <v>30</v>
      </c>
      <c r="R3062" s="5"/>
      <c r="S3062" s="5"/>
    </row>
    <row r="3063" customFormat="1" hidden="1" spans="1:19">
      <c r="A3063" s="5">
        <v>3080</v>
      </c>
      <c r="B3063" s="5" t="s">
        <v>12121</v>
      </c>
      <c r="C3063" s="5"/>
      <c r="D3063" s="5" t="s">
        <v>421</v>
      </c>
      <c r="E3063" s="5" t="s">
        <v>8478</v>
      </c>
      <c r="F3063" s="5" t="s">
        <v>143</v>
      </c>
      <c r="G3063" s="5">
        <v>17</v>
      </c>
      <c r="H3063" s="5" t="s">
        <v>12122</v>
      </c>
      <c r="I3063" s="5" t="s">
        <v>12123</v>
      </c>
      <c r="J3063" s="5">
        <v>19978428472</v>
      </c>
      <c r="K3063" s="5"/>
      <c r="L3063" s="10"/>
      <c r="M3063" s="5"/>
      <c r="N3063" s="5"/>
      <c r="O3063" s="10"/>
      <c r="P3063" s="5"/>
      <c r="Q3063" s="5"/>
      <c r="R3063" s="5"/>
      <c r="S3063" s="5"/>
    </row>
    <row r="3064" customFormat="1" hidden="1" spans="1:19">
      <c r="A3064" s="5">
        <v>3081</v>
      </c>
      <c r="B3064" s="5" t="s">
        <v>12125</v>
      </c>
      <c r="C3064" s="5"/>
      <c r="D3064" s="5" t="s">
        <v>421</v>
      </c>
      <c r="E3064" s="5" t="s">
        <v>12126</v>
      </c>
      <c r="F3064" s="5" t="s">
        <v>24</v>
      </c>
      <c r="G3064" s="5">
        <v>16</v>
      </c>
      <c r="H3064" s="5" t="s">
        <v>10600</v>
      </c>
      <c r="I3064" s="5" t="s">
        <v>12127</v>
      </c>
      <c r="J3064" s="5">
        <v>18378888322</v>
      </c>
      <c r="K3064" s="5" t="s">
        <v>27</v>
      </c>
      <c r="L3064" s="10">
        <v>44396</v>
      </c>
      <c r="M3064" s="5" t="s">
        <v>3693</v>
      </c>
      <c r="N3064" s="5" t="s">
        <v>30</v>
      </c>
      <c r="O3064" s="10"/>
      <c r="P3064" s="5"/>
      <c r="Q3064" s="5" t="s">
        <v>30</v>
      </c>
      <c r="R3064" s="5"/>
      <c r="S3064" s="5"/>
    </row>
    <row r="3065" customFormat="1" hidden="1" spans="1:19">
      <c r="A3065" s="5">
        <v>3082</v>
      </c>
      <c r="B3065" s="5" t="s">
        <v>12128</v>
      </c>
      <c r="C3065" s="5"/>
      <c r="D3065" s="5" t="s">
        <v>421</v>
      </c>
      <c r="E3065" s="5" t="s">
        <v>12129</v>
      </c>
      <c r="F3065" s="5" t="s">
        <v>24</v>
      </c>
      <c r="G3065" s="5">
        <v>16</v>
      </c>
      <c r="H3065" s="5" t="s">
        <v>18162</v>
      </c>
      <c r="I3065" s="5" t="s">
        <v>12131</v>
      </c>
      <c r="J3065" s="5" t="s">
        <v>12132</v>
      </c>
      <c r="K3065" s="5" t="s">
        <v>27</v>
      </c>
      <c r="L3065" s="10">
        <v>44396</v>
      </c>
      <c r="M3065" s="5" t="s">
        <v>2172</v>
      </c>
      <c r="N3065" s="5" t="s">
        <v>30</v>
      </c>
      <c r="O3065" s="10"/>
      <c r="P3065" s="5"/>
      <c r="Q3065" s="5" t="s">
        <v>30</v>
      </c>
      <c r="R3065" s="5"/>
      <c r="S3065" s="5"/>
    </row>
    <row r="3066" customFormat="1" hidden="1" spans="1:19">
      <c r="A3066" s="5">
        <v>3083</v>
      </c>
      <c r="B3066" s="5" t="s">
        <v>12133</v>
      </c>
      <c r="C3066" s="5"/>
      <c r="D3066" s="5" t="s">
        <v>421</v>
      </c>
      <c r="E3066" s="5" t="s">
        <v>12134</v>
      </c>
      <c r="F3066" s="5" t="s">
        <v>24</v>
      </c>
      <c r="G3066" s="5">
        <v>16</v>
      </c>
      <c r="H3066" s="5" t="s">
        <v>18163</v>
      </c>
      <c r="I3066" s="5" t="s">
        <v>12136</v>
      </c>
      <c r="J3066" s="5">
        <v>18077823491</v>
      </c>
      <c r="K3066" s="5" t="s">
        <v>27</v>
      </c>
      <c r="L3066" s="10">
        <v>44398</v>
      </c>
      <c r="M3066" s="5" t="s">
        <v>2172</v>
      </c>
      <c r="N3066" s="5" t="s">
        <v>30</v>
      </c>
      <c r="O3066" s="10"/>
      <c r="P3066" s="5"/>
      <c r="Q3066" s="5" t="s">
        <v>30</v>
      </c>
      <c r="R3066" s="5"/>
      <c r="S3066" s="5"/>
    </row>
    <row r="3067" customFormat="1" hidden="1" spans="1:19">
      <c r="A3067" s="5">
        <v>3084</v>
      </c>
      <c r="B3067" s="5" t="s">
        <v>12137</v>
      </c>
      <c r="C3067" s="5"/>
      <c r="D3067" s="5" t="s">
        <v>421</v>
      </c>
      <c r="E3067" s="5" t="s">
        <v>12138</v>
      </c>
      <c r="F3067" s="5" t="s">
        <v>143</v>
      </c>
      <c r="G3067" s="5">
        <v>16</v>
      </c>
      <c r="H3067" s="5" t="s">
        <v>18164</v>
      </c>
      <c r="I3067" s="5" t="s">
        <v>12140</v>
      </c>
      <c r="J3067" s="5" t="s">
        <v>12141</v>
      </c>
      <c r="K3067" s="5" t="s">
        <v>27</v>
      </c>
      <c r="L3067" s="10">
        <v>44394</v>
      </c>
      <c r="M3067" s="5" t="s">
        <v>2172</v>
      </c>
      <c r="N3067" s="5" t="s">
        <v>30</v>
      </c>
      <c r="O3067" s="10"/>
      <c r="P3067" s="5"/>
      <c r="Q3067" s="5" t="s">
        <v>30</v>
      </c>
      <c r="R3067" s="5" t="s">
        <v>12142</v>
      </c>
      <c r="S3067" s="5"/>
    </row>
    <row r="3068" customFormat="1" hidden="1" spans="1:19">
      <c r="A3068" s="5">
        <v>3085</v>
      </c>
      <c r="B3068" s="5" t="s">
        <v>12143</v>
      </c>
      <c r="C3068" s="5"/>
      <c r="D3068" s="5" t="s">
        <v>421</v>
      </c>
      <c r="E3068" s="5" t="s">
        <v>12144</v>
      </c>
      <c r="F3068" s="5" t="s">
        <v>143</v>
      </c>
      <c r="G3068" s="5">
        <v>16</v>
      </c>
      <c r="H3068" s="5" t="s">
        <v>12145</v>
      </c>
      <c r="I3068" s="5" t="s">
        <v>12146</v>
      </c>
      <c r="J3068" s="5" t="s">
        <v>12147</v>
      </c>
      <c r="K3068" s="5" t="s">
        <v>27</v>
      </c>
      <c r="L3068" s="10">
        <v>44394</v>
      </c>
      <c r="M3068" s="5" t="s">
        <v>2172</v>
      </c>
      <c r="N3068" s="5" t="s">
        <v>30</v>
      </c>
      <c r="O3068" s="10"/>
      <c r="P3068" s="5"/>
      <c r="Q3068" s="5" t="s">
        <v>30</v>
      </c>
      <c r="R3068" s="5" t="s">
        <v>12148</v>
      </c>
      <c r="S3068" s="5"/>
    </row>
    <row r="3069" customFormat="1" hidden="1" spans="1:19">
      <c r="A3069" s="5">
        <v>3086</v>
      </c>
      <c r="B3069" s="5" t="s">
        <v>12149</v>
      </c>
      <c r="C3069" s="5"/>
      <c r="D3069" s="5" t="s">
        <v>421</v>
      </c>
      <c r="E3069" s="5" t="s">
        <v>12150</v>
      </c>
      <c r="F3069" s="5" t="s">
        <v>143</v>
      </c>
      <c r="G3069" s="5">
        <v>17</v>
      </c>
      <c r="H3069" s="5" t="s">
        <v>7689</v>
      </c>
      <c r="I3069" s="5" t="s">
        <v>12151</v>
      </c>
      <c r="J3069" s="5" t="s">
        <v>12152</v>
      </c>
      <c r="K3069" s="5" t="s">
        <v>27</v>
      </c>
      <c r="L3069" s="10">
        <v>44396</v>
      </c>
      <c r="M3069" s="5" t="s">
        <v>12153</v>
      </c>
      <c r="N3069" s="5" t="s">
        <v>30</v>
      </c>
      <c r="O3069" s="10"/>
      <c r="P3069" s="5"/>
      <c r="Q3069" s="5" t="s">
        <v>30</v>
      </c>
      <c r="R3069" s="5"/>
      <c r="S3069" s="5"/>
    </row>
    <row r="3070" customFormat="1" hidden="1" spans="1:19">
      <c r="A3070" s="5">
        <v>3087</v>
      </c>
      <c r="B3070" s="5" t="s">
        <v>23179</v>
      </c>
      <c r="C3070" s="5"/>
      <c r="D3070" s="5" t="s">
        <v>421</v>
      </c>
      <c r="E3070" s="5" t="s">
        <v>946</v>
      </c>
      <c r="F3070" s="5" t="s">
        <v>24</v>
      </c>
      <c r="G3070" s="5">
        <v>16</v>
      </c>
      <c r="H3070" s="5" t="s">
        <v>18165</v>
      </c>
      <c r="I3070" s="5" t="s">
        <v>9962</v>
      </c>
      <c r="J3070" s="5">
        <v>15307786835</v>
      </c>
      <c r="K3070" s="5"/>
      <c r="L3070" s="10"/>
      <c r="M3070" s="5"/>
      <c r="N3070" s="5"/>
      <c r="O3070" s="10"/>
      <c r="P3070" s="5"/>
      <c r="Q3070" s="5"/>
      <c r="R3070" s="5"/>
      <c r="S3070" s="5"/>
    </row>
    <row r="3071" customFormat="1" hidden="1" spans="1:19">
      <c r="A3071" s="5">
        <v>3088</v>
      </c>
      <c r="B3071" s="5" t="s">
        <v>12154</v>
      </c>
      <c r="C3071" s="5"/>
      <c r="D3071" s="5" t="s">
        <v>421</v>
      </c>
      <c r="E3071" s="5" t="s">
        <v>12155</v>
      </c>
      <c r="F3071" s="5" t="s">
        <v>24</v>
      </c>
      <c r="G3071" s="5">
        <v>17</v>
      </c>
      <c r="H3071" s="5" t="s">
        <v>3298</v>
      </c>
      <c r="I3071" s="5" t="s">
        <v>4745</v>
      </c>
      <c r="J3071" s="5" t="s">
        <v>12156</v>
      </c>
      <c r="K3071" s="5" t="s">
        <v>27</v>
      </c>
      <c r="L3071" s="10">
        <v>44395</v>
      </c>
      <c r="M3071" s="5" t="s">
        <v>11821</v>
      </c>
      <c r="N3071" s="5" t="s">
        <v>30</v>
      </c>
      <c r="O3071" s="10"/>
      <c r="P3071" s="5"/>
      <c r="Q3071" s="5" t="s">
        <v>30</v>
      </c>
      <c r="R3071" s="5"/>
      <c r="S3071" s="5"/>
    </row>
    <row r="3072" customFormat="1" hidden="1" spans="1:19">
      <c r="A3072" s="5">
        <v>3089</v>
      </c>
      <c r="B3072" s="5" t="s">
        <v>12157</v>
      </c>
      <c r="C3072" s="5"/>
      <c r="D3072" s="5" t="s">
        <v>421</v>
      </c>
      <c r="E3072" s="5" t="s">
        <v>5978</v>
      </c>
      <c r="F3072" s="5" t="s">
        <v>143</v>
      </c>
      <c r="G3072" s="5">
        <v>20</v>
      </c>
      <c r="H3072" s="5" t="s">
        <v>12158</v>
      </c>
      <c r="I3072" s="5" t="s">
        <v>12159</v>
      </c>
      <c r="J3072" s="5" t="s">
        <v>12160</v>
      </c>
      <c r="K3072" s="5" t="s">
        <v>27</v>
      </c>
      <c r="L3072" s="10">
        <v>44395</v>
      </c>
      <c r="M3072" s="5" t="s">
        <v>8491</v>
      </c>
      <c r="N3072" s="5" t="s">
        <v>30</v>
      </c>
      <c r="O3072" s="10"/>
      <c r="P3072" s="5"/>
      <c r="Q3072" s="5" t="s">
        <v>30</v>
      </c>
      <c r="R3072" s="5"/>
      <c r="S3072" s="5"/>
    </row>
    <row r="3073" customFormat="1" hidden="1" spans="1:19">
      <c r="A3073" s="5">
        <v>3090</v>
      </c>
      <c r="B3073" s="5" t="s">
        <v>12161</v>
      </c>
      <c r="C3073" s="5"/>
      <c r="D3073" s="5" t="s">
        <v>421</v>
      </c>
      <c r="E3073" s="5" t="s">
        <v>12162</v>
      </c>
      <c r="F3073" s="5" t="s">
        <v>24</v>
      </c>
      <c r="G3073" s="5">
        <v>17</v>
      </c>
      <c r="H3073" s="5" t="s">
        <v>1593</v>
      </c>
      <c r="I3073" s="5" t="s">
        <v>4347</v>
      </c>
      <c r="J3073" s="5">
        <v>15766692503</v>
      </c>
      <c r="K3073" s="5" t="s">
        <v>27</v>
      </c>
      <c r="L3073" s="10">
        <v>44398</v>
      </c>
      <c r="M3073" s="5" t="s">
        <v>2172</v>
      </c>
      <c r="N3073" s="5" t="s">
        <v>30</v>
      </c>
      <c r="O3073" s="10"/>
      <c r="P3073" s="5"/>
      <c r="Q3073" s="5" t="s">
        <v>30</v>
      </c>
      <c r="R3073" s="5"/>
      <c r="S3073" s="5"/>
    </row>
    <row r="3074" customFormat="1" hidden="1" spans="1:19">
      <c r="A3074" s="5">
        <v>3091</v>
      </c>
      <c r="B3074" s="5" t="s">
        <v>12163</v>
      </c>
      <c r="C3074" s="5"/>
      <c r="D3074" s="5" t="s">
        <v>421</v>
      </c>
      <c r="E3074" s="5" t="s">
        <v>12164</v>
      </c>
      <c r="F3074" s="5" t="s">
        <v>24</v>
      </c>
      <c r="G3074" s="5">
        <v>17</v>
      </c>
      <c r="H3074" s="5" t="s">
        <v>18166</v>
      </c>
      <c r="I3074" s="5" t="s">
        <v>12166</v>
      </c>
      <c r="J3074" s="5" t="s">
        <v>12167</v>
      </c>
      <c r="K3074" s="5" t="s">
        <v>27</v>
      </c>
      <c r="L3074" s="10">
        <v>44411</v>
      </c>
      <c r="M3074" s="5" t="s">
        <v>2172</v>
      </c>
      <c r="N3074" s="5" t="s">
        <v>30</v>
      </c>
      <c r="O3074" s="10"/>
      <c r="P3074" s="5"/>
      <c r="Q3074" s="5" t="s">
        <v>30</v>
      </c>
      <c r="R3074" s="5"/>
      <c r="S3074" s="5"/>
    </row>
    <row r="3075" customFormat="1" hidden="1" spans="1:19">
      <c r="A3075" s="5">
        <v>3092</v>
      </c>
      <c r="B3075" s="5" t="s">
        <v>12168</v>
      </c>
      <c r="C3075" s="5"/>
      <c r="D3075" s="5" t="s">
        <v>421</v>
      </c>
      <c r="E3075" s="5" t="s">
        <v>12169</v>
      </c>
      <c r="F3075" s="5" t="s">
        <v>143</v>
      </c>
      <c r="G3075" s="5">
        <v>17</v>
      </c>
      <c r="H3075" s="5" t="s">
        <v>12170</v>
      </c>
      <c r="I3075" s="5" t="s">
        <v>12171</v>
      </c>
      <c r="J3075" s="5">
        <v>18776878768</v>
      </c>
      <c r="K3075" s="5" t="s">
        <v>27</v>
      </c>
      <c r="L3075" s="10">
        <v>44396</v>
      </c>
      <c r="M3075" s="5" t="s">
        <v>12172</v>
      </c>
      <c r="N3075" s="5" t="s">
        <v>30</v>
      </c>
      <c r="O3075" s="10"/>
      <c r="P3075" s="5"/>
      <c r="Q3075" s="5" t="s">
        <v>30</v>
      </c>
      <c r="R3075" s="5"/>
      <c r="S3075" s="5"/>
    </row>
    <row r="3076" customFormat="1" hidden="1" spans="1:19">
      <c r="A3076" s="5">
        <v>3093</v>
      </c>
      <c r="B3076" s="5" t="s">
        <v>12173</v>
      </c>
      <c r="C3076" s="5"/>
      <c r="D3076" s="5" t="s">
        <v>421</v>
      </c>
      <c r="E3076" s="5" t="s">
        <v>12174</v>
      </c>
      <c r="F3076" s="5" t="s">
        <v>143</v>
      </c>
      <c r="G3076" s="5">
        <v>17</v>
      </c>
      <c r="H3076" s="5" t="s">
        <v>12175</v>
      </c>
      <c r="I3076" s="5" t="s">
        <v>12176</v>
      </c>
      <c r="J3076" s="5">
        <v>18174937008</v>
      </c>
      <c r="K3076" s="5" t="s">
        <v>27</v>
      </c>
      <c r="L3076" s="10">
        <v>44416</v>
      </c>
      <c r="M3076" s="5" t="s">
        <v>4945</v>
      </c>
      <c r="N3076" s="5" t="s">
        <v>30</v>
      </c>
      <c r="O3076" s="10"/>
      <c r="P3076" s="5"/>
      <c r="Q3076" s="5" t="s">
        <v>30</v>
      </c>
      <c r="R3076" s="5"/>
      <c r="S3076" s="5"/>
    </row>
    <row r="3077" customFormat="1" hidden="1" spans="1:19">
      <c r="A3077" s="5">
        <v>3094</v>
      </c>
      <c r="B3077" s="5" t="s">
        <v>12177</v>
      </c>
      <c r="C3077" s="5"/>
      <c r="D3077" s="5" t="s">
        <v>421</v>
      </c>
      <c r="E3077" s="5" t="s">
        <v>12178</v>
      </c>
      <c r="F3077" s="5" t="s">
        <v>24</v>
      </c>
      <c r="G3077" s="5">
        <v>16</v>
      </c>
      <c r="H3077" s="5" t="s">
        <v>18167</v>
      </c>
      <c r="I3077" s="5" t="s">
        <v>12180</v>
      </c>
      <c r="J3077" s="5">
        <v>19978808368</v>
      </c>
      <c r="K3077" s="5" t="s">
        <v>27</v>
      </c>
      <c r="L3077" s="10">
        <v>44399</v>
      </c>
      <c r="M3077" s="5" t="s">
        <v>2172</v>
      </c>
      <c r="N3077" s="5" t="s">
        <v>30</v>
      </c>
      <c r="O3077" s="10"/>
      <c r="P3077" s="5"/>
      <c r="Q3077" s="5" t="s">
        <v>30</v>
      </c>
      <c r="R3077" s="5"/>
      <c r="S3077" s="5"/>
    </row>
    <row r="3078" customFormat="1" hidden="1" spans="1:19">
      <c r="A3078" s="5">
        <v>3095</v>
      </c>
      <c r="B3078" s="5" t="s">
        <v>12181</v>
      </c>
      <c r="C3078" s="5"/>
      <c r="D3078" s="5" t="s">
        <v>421</v>
      </c>
      <c r="E3078" s="5" t="s">
        <v>12182</v>
      </c>
      <c r="F3078" s="5" t="s">
        <v>24</v>
      </c>
      <c r="G3078" s="5">
        <v>16</v>
      </c>
      <c r="H3078" s="5" t="s">
        <v>18168</v>
      </c>
      <c r="I3078" s="5" t="s">
        <v>5724</v>
      </c>
      <c r="J3078" s="5">
        <v>13907884633</v>
      </c>
      <c r="K3078" s="5" t="s">
        <v>27</v>
      </c>
      <c r="L3078" s="10">
        <v>44396</v>
      </c>
      <c r="M3078" s="5" t="s">
        <v>4894</v>
      </c>
      <c r="N3078" s="5" t="s">
        <v>30</v>
      </c>
      <c r="O3078" s="10"/>
      <c r="P3078" s="5"/>
      <c r="Q3078" s="5" t="s">
        <v>30</v>
      </c>
      <c r="R3078" s="5"/>
      <c r="S3078" s="5"/>
    </row>
    <row r="3079" customFormat="1" hidden="1" spans="1:19">
      <c r="A3079" s="5">
        <v>3096</v>
      </c>
      <c r="B3079" s="5" t="s">
        <v>12184</v>
      </c>
      <c r="C3079" s="5"/>
      <c r="D3079" s="5" t="s">
        <v>421</v>
      </c>
      <c r="E3079" s="5" t="s">
        <v>12185</v>
      </c>
      <c r="F3079" s="5" t="s">
        <v>24</v>
      </c>
      <c r="G3079" s="5">
        <v>15</v>
      </c>
      <c r="H3079" s="5" t="s">
        <v>12186</v>
      </c>
      <c r="I3079" s="5" t="s">
        <v>12187</v>
      </c>
      <c r="J3079" s="5" t="s">
        <v>12188</v>
      </c>
      <c r="K3079" s="5" t="s">
        <v>27</v>
      </c>
      <c r="L3079" s="10">
        <v>44399</v>
      </c>
      <c r="M3079" s="5" t="s">
        <v>6591</v>
      </c>
      <c r="N3079" s="5" t="s">
        <v>30</v>
      </c>
      <c r="O3079" s="10"/>
      <c r="P3079" s="5"/>
      <c r="Q3079" s="5" t="s">
        <v>30</v>
      </c>
      <c r="R3079" s="5"/>
      <c r="S3079" s="5"/>
    </row>
    <row r="3080" customFormat="1" hidden="1" spans="1:19">
      <c r="A3080" s="5">
        <v>3097</v>
      </c>
      <c r="B3080" s="5" t="s">
        <v>12189</v>
      </c>
      <c r="C3080" s="5"/>
      <c r="D3080" s="5" t="s">
        <v>421</v>
      </c>
      <c r="E3080" s="5" t="s">
        <v>12190</v>
      </c>
      <c r="F3080" s="5" t="s">
        <v>143</v>
      </c>
      <c r="G3080" s="5">
        <v>17</v>
      </c>
      <c r="H3080" s="5" t="s">
        <v>12191</v>
      </c>
      <c r="I3080" s="5" t="s">
        <v>12192</v>
      </c>
      <c r="J3080" s="5">
        <v>15277859612</v>
      </c>
      <c r="K3080" s="5" t="s">
        <v>27</v>
      </c>
      <c r="L3080" s="10">
        <v>44394</v>
      </c>
      <c r="M3080" s="5" t="s">
        <v>2455</v>
      </c>
      <c r="N3080" s="5" t="s">
        <v>30</v>
      </c>
      <c r="O3080" s="10"/>
      <c r="P3080" s="5"/>
      <c r="Q3080" s="5" t="s">
        <v>30</v>
      </c>
      <c r="R3080" s="5"/>
      <c r="S3080" s="5"/>
    </row>
    <row r="3081" customFormat="1" hidden="1" spans="1:19">
      <c r="A3081" s="5">
        <v>3098</v>
      </c>
      <c r="B3081" s="5" t="s">
        <v>12193</v>
      </c>
      <c r="C3081" s="5"/>
      <c r="D3081" s="5" t="s">
        <v>421</v>
      </c>
      <c r="E3081" s="5" t="s">
        <v>12194</v>
      </c>
      <c r="F3081" s="5" t="s">
        <v>24</v>
      </c>
      <c r="G3081" s="5">
        <v>17</v>
      </c>
      <c r="H3081" s="5" t="s">
        <v>18169</v>
      </c>
      <c r="I3081" s="5" t="s">
        <v>12196</v>
      </c>
      <c r="J3081" s="5" t="s">
        <v>12197</v>
      </c>
      <c r="K3081" s="5" t="s">
        <v>27</v>
      </c>
      <c r="L3081" s="10">
        <v>44396</v>
      </c>
      <c r="M3081" s="5" t="s">
        <v>2172</v>
      </c>
      <c r="N3081" s="5" t="s">
        <v>30</v>
      </c>
      <c r="O3081" s="10"/>
      <c r="P3081" s="5"/>
      <c r="Q3081" s="5" t="s">
        <v>30</v>
      </c>
      <c r="R3081" s="5"/>
      <c r="S3081" s="5"/>
    </row>
    <row r="3082" customFormat="1" hidden="1" spans="1:19">
      <c r="A3082" s="5">
        <v>3099</v>
      </c>
      <c r="B3082" s="5" t="s">
        <v>12198</v>
      </c>
      <c r="C3082" s="5"/>
      <c r="D3082" s="5" t="s">
        <v>421</v>
      </c>
      <c r="E3082" s="5" t="s">
        <v>12199</v>
      </c>
      <c r="F3082" s="5" t="s">
        <v>24</v>
      </c>
      <c r="G3082" s="5">
        <v>17</v>
      </c>
      <c r="H3082" s="5" t="s">
        <v>12200</v>
      </c>
      <c r="I3082" s="5" t="s">
        <v>12201</v>
      </c>
      <c r="J3082" s="5">
        <v>19907882984</v>
      </c>
      <c r="K3082" s="5" t="s">
        <v>27</v>
      </c>
      <c r="L3082" s="10">
        <v>44395</v>
      </c>
      <c r="M3082" s="5" t="s">
        <v>2455</v>
      </c>
      <c r="N3082" s="5" t="s">
        <v>30</v>
      </c>
      <c r="O3082" s="10"/>
      <c r="P3082" s="5"/>
      <c r="Q3082" s="5" t="s">
        <v>30</v>
      </c>
      <c r="R3082" s="5"/>
      <c r="S3082" s="5"/>
    </row>
    <row r="3083" customFormat="1" hidden="1" spans="1:19">
      <c r="A3083" s="5">
        <v>3100</v>
      </c>
      <c r="B3083" s="5" t="s">
        <v>12202</v>
      </c>
      <c r="C3083" s="5"/>
      <c r="D3083" s="5" t="s">
        <v>421</v>
      </c>
      <c r="E3083" s="5" t="s">
        <v>12203</v>
      </c>
      <c r="F3083" s="5" t="s">
        <v>24</v>
      </c>
      <c r="G3083" s="5">
        <v>16</v>
      </c>
      <c r="H3083" s="5" t="s">
        <v>12204</v>
      </c>
      <c r="I3083" s="5" t="s">
        <v>12205</v>
      </c>
      <c r="J3083" s="5" t="s">
        <v>12206</v>
      </c>
      <c r="K3083" s="5" t="s">
        <v>27</v>
      </c>
      <c r="L3083" s="10">
        <v>44394</v>
      </c>
      <c r="M3083" s="5" t="s">
        <v>8491</v>
      </c>
      <c r="N3083" s="5" t="s">
        <v>27</v>
      </c>
      <c r="O3083" s="10">
        <v>44419</v>
      </c>
      <c r="P3083" s="5" t="s">
        <v>12207</v>
      </c>
      <c r="Q3083" s="5" t="s">
        <v>30</v>
      </c>
      <c r="R3083" s="5"/>
      <c r="S3083" s="5"/>
    </row>
    <row r="3084" customFormat="1" hidden="1" spans="1:19">
      <c r="A3084" s="5">
        <v>3101</v>
      </c>
      <c r="B3084" s="5" t="s">
        <v>12208</v>
      </c>
      <c r="C3084" s="5"/>
      <c r="D3084" s="5" t="s">
        <v>426</v>
      </c>
      <c r="E3084" s="5" t="s">
        <v>12209</v>
      </c>
      <c r="F3084" s="5" t="s">
        <v>143</v>
      </c>
      <c r="G3084" s="5">
        <v>15</v>
      </c>
      <c r="H3084" s="5" t="s">
        <v>18178</v>
      </c>
      <c r="I3084" s="5" t="s">
        <v>12211</v>
      </c>
      <c r="J3084" s="5">
        <v>13113788074</v>
      </c>
      <c r="K3084" s="5" t="s">
        <v>27</v>
      </c>
      <c r="L3084" s="10">
        <v>44396</v>
      </c>
      <c r="M3084" s="5" t="s">
        <v>2455</v>
      </c>
      <c r="N3084" s="5" t="s">
        <v>30</v>
      </c>
      <c r="O3084" s="10"/>
      <c r="P3084" s="5"/>
      <c r="Q3084" s="5" t="s">
        <v>30</v>
      </c>
      <c r="R3084" s="5"/>
      <c r="S3084" s="5"/>
    </row>
    <row r="3085" customFormat="1" hidden="1" spans="1:19">
      <c r="A3085" s="5">
        <v>3102</v>
      </c>
      <c r="B3085" s="5" t="s">
        <v>12212</v>
      </c>
      <c r="C3085" s="5"/>
      <c r="D3085" s="5" t="s">
        <v>426</v>
      </c>
      <c r="E3085" s="5" t="s">
        <v>12213</v>
      </c>
      <c r="F3085" s="5" t="s">
        <v>24</v>
      </c>
      <c r="G3085" s="5">
        <v>15</v>
      </c>
      <c r="H3085" s="5" t="s">
        <v>18179</v>
      </c>
      <c r="I3085" s="5" t="s">
        <v>12214</v>
      </c>
      <c r="J3085" s="5" t="s">
        <v>18180</v>
      </c>
      <c r="K3085" s="5" t="s">
        <v>27</v>
      </c>
      <c r="L3085" s="10">
        <v>44396</v>
      </c>
      <c r="M3085" s="5" t="s">
        <v>2455</v>
      </c>
      <c r="N3085" s="5" t="s">
        <v>30</v>
      </c>
      <c r="O3085" s="10"/>
      <c r="P3085" s="5"/>
      <c r="Q3085" s="5" t="s">
        <v>30</v>
      </c>
      <c r="R3085" s="5"/>
      <c r="S3085" s="5"/>
    </row>
    <row r="3086" customFormat="1" hidden="1" spans="1:19">
      <c r="A3086" s="5">
        <v>3103</v>
      </c>
      <c r="B3086" s="5" t="s">
        <v>12215</v>
      </c>
      <c r="C3086" s="5"/>
      <c r="D3086" s="5" t="s">
        <v>426</v>
      </c>
      <c r="E3086" s="5" t="s">
        <v>12216</v>
      </c>
      <c r="F3086" s="5" t="s">
        <v>24</v>
      </c>
      <c r="G3086" s="5">
        <v>17</v>
      </c>
      <c r="H3086" s="5" t="s">
        <v>12217</v>
      </c>
      <c r="I3086" s="5" t="s">
        <v>12218</v>
      </c>
      <c r="J3086" s="5">
        <v>18877825418</v>
      </c>
      <c r="K3086" s="5" t="s">
        <v>27</v>
      </c>
      <c r="L3086" s="10">
        <v>44395</v>
      </c>
      <c r="M3086" s="5" t="s">
        <v>1288</v>
      </c>
      <c r="N3086" s="5" t="s">
        <v>30</v>
      </c>
      <c r="O3086" s="10"/>
      <c r="P3086" s="5"/>
      <c r="Q3086" s="5" t="s">
        <v>30</v>
      </c>
      <c r="R3086" s="5"/>
      <c r="S3086" s="5"/>
    </row>
    <row r="3087" customFormat="1" hidden="1" spans="1:19">
      <c r="A3087" s="5">
        <v>3104</v>
      </c>
      <c r="B3087" s="5" t="s">
        <v>12219</v>
      </c>
      <c r="C3087" s="5"/>
      <c r="D3087" s="5" t="s">
        <v>426</v>
      </c>
      <c r="E3087" s="5" t="s">
        <v>12220</v>
      </c>
      <c r="F3087" s="5" t="s">
        <v>24</v>
      </c>
      <c r="G3087" s="5">
        <v>17</v>
      </c>
      <c r="H3087" s="5" t="s">
        <v>5391</v>
      </c>
      <c r="I3087" s="5" t="s">
        <v>7569</v>
      </c>
      <c r="J3087" s="5">
        <v>18278868294</v>
      </c>
      <c r="K3087" s="5" t="s">
        <v>27</v>
      </c>
      <c r="L3087" s="10">
        <v>44396</v>
      </c>
      <c r="M3087" s="5" t="s">
        <v>2455</v>
      </c>
      <c r="N3087" s="5" t="s">
        <v>30</v>
      </c>
      <c r="O3087" s="10"/>
      <c r="P3087" s="5"/>
      <c r="Q3087" s="5" t="s">
        <v>30</v>
      </c>
      <c r="R3087" s="5"/>
      <c r="S3087" s="5"/>
    </row>
    <row r="3088" customFormat="1" hidden="1" spans="1:19">
      <c r="A3088" s="5">
        <v>3105</v>
      </c>
      <c r="B3088" s="5" t="s">
        <v>12221</v>
      </c>
      <c r="C3088" s="5"/>
      <c r="D3088" s="5" t="s">
        <v>426</v>
      </c>
      <c r="E3088" s="5" t="s">
        <v>12222</v>
      </c>
      <c r="F3088" s="5" t="s">
        <v>143</v>
      </c>
      <c r="G3088" s="5">
        <v>17</v>
      </c>
      <c r="H3088" s="5" t="s">
        <v>12223</v>
      </c>
      <c r="I3088" s="5" t="s">
        <v>12224</v>
      </c>
      <c r="J3088" s="5">
        <v>17777938748</v>
      </c>
      <c r="K3088" s="5" t="s">
        <v>27</v>
      </c>
      <c r="L3088" s="10">
        <v>44403</v>
      </c>
      <c r="M3088" s="5" t="s">
        <v>1273</v>
      </c>
      <c r="N3088" s="5" t="s">
        <v>30</v>
      </c>
      <c r="O3088" s="10"/>
      <c r="P3088" s="5"/>
      <c r="Q3088" s="5" t="s">
        <v>30</v>
      </c>
      <c r="R3088" s="5"/>
      <c r="S3088" s="5"/>
    </row>
    <row r="3089" customFormat="1" hidden="1" spans="1:19">
      <c r="A3089" s="5">
        <v>3106</v>
      </c>
      <c r="B3089" s="5" t="s">
        <v>12225</v>
      </c>
      <c r="C3089" s="5"/>
      <c r="D3089" s="5" t="s">
        <v>426</v>
      </c>
      <c r="E3089" s="5" t="s">
        <v>12226</v>
      </c>
      <c r="F3089" s="5" t="s">
        <v>24</v>
      </c>
      <c r="G3089" s="5">
        <v>15</v>
      </c>
      <c r="H3089" s="5" t="s">
        <v>18181</v>
      </c>
      <c r="I3089" s="5" t="s">
        <v>12228</v>
      </c>
      <c r="J3089" s="5" t="s">
        <v>18182</v>
      </c>
      <c r="K3089" s="5" t="s">
        <v>27</v>
      </c>
      <c r="L3089" s="10">
        <v>44406</v>
      </c>
      <c r="M3089" s="5" t="s">
        <v>2172</v>
      </c>
      <c r="N3089" s="5" t="s">
        <v>30</v>
      </c>
      <c r="O3089" s="10"/>
      <c r="P3089" s="5"/>
      <c r="Q3089" s="5" t="s">
        <v>30</v>
      </c>
      <c r="R3089" s="5"/>
      <c r="S3089" s="5"/>
    </row>
    <row r="3090" customFormat="1" hidden="1" spans="1:19">
      <c r="A3090" s="5">
        <v>3107</v>
      </c>
      <c r="B3090" s="5" t="s">
        <v>12229</v>
      </c>
      <c r="C3090" s="5"/>
      <c r="D3090" s="5" t="s">
        <v>426</v>
      </c>
      <c r="E3090" s="5" t="s">
        <v>12230</v>
      </c>
      <c r="F3090" s="5" t="s">
        <v>143</v>
      </c>
      <c r="G3090" s="5">
        <v>17</v>
      </c>
      <c r="H3090" s="5" t="s">
        <v>12231</v>
      </c>
      <c r="I3090" s="5" t="s">
        <v>12232</v>
      </c>
      <c r="J3090" s="5">
        <v>15878820387</v>
      </c>
      <c r="K3090" s="5" t="s">
        <v>27</v>
      </c>
      <c r="L3090" s="10">
        <v>44397</v>
      </c>
      <c r="M3090" s="5" t="s">
        <v>2172</v>
      </c>
      <c r="N3090" s="5" t="s">
        <v>30</v>
      </c>
      <c r="O3090" s="10"/>
      <c r="P3090" s="5"/>
      <c r="Q3090" s="5" t="s">
        <v>30</v>
      </c>
      <c r="R3090" s="5"/>
      <c r="S3090" s="5"/>
    </row>
    <row r="3091" customFormat="1" hidden="1" spans="1:19">
      <c r="A3091" s="5">
        <v>3108</v>
      </c>
      <c r="B3091" s="5" t="s">
        <v>12233</v>
      </c>
      <c r="C3091" s="5"/>
      <c r="D3091" s="5" t="s">
        <v>426</v>
      </c>
      <c r="E3091" s="5" t="s">
        <v>12234</v>
      </c>
      <c r="F3091" s="5" t="s">
        <v>24</v>
      </c>
      <c r="G3091" s="5">
        <v>16</v>
      </c>
      <c r="H3091" s="5" t="s">
        <v>12235</v>
      </c>
      <c r="I3091" s="5" t="s">
        <v>12236</v>
      </c>
      <c r="J3091" s="5">
        <v>18977894267</v>
      </c>
      <c r="K3091" s="5" t="s">
        <v>27</v>
      </c>
      <c r="L3091" s="10">
        <v>44397</v>
      </c>
      <c r="M3091" s="5" t="s">
        <v>1273</v>
      </c>
      <c r="N3091" s="5" t="s">
        <v>30</v>
      </c>
      <c r="O3091" s="10"/>
      <c r="P3091" s="5"/>
      <c r="Q3091" s="5" t="s">
        <v>30</v>
      </c>
      <c r="R3091" s="5"/>
      <c r="S3091" s="5"/>
    </row>
    <row r="3092" customFormat="1" hidden="1" spans="1:19">
      <c r="A3092" s="5">
        <v>3109</v>
      </c>
      <c r="B3092" s="5" t="s">
        <v>12237</v>
      </c>
      <c r="C3092" s="5"/>
      <c r="D3092" s="5" t="s">
        <v>426</v>
      </c>
      <c r="E3092" s="5" t="s">
        <v>12238</v>
      </c>
      <c r="F3092" s="5" t="s">
        <v>24</v>
      </c>
      <c r="G3092" s="5">
        <v>15</v>
      </c>
      <c r="H3092" s="5" t="s">
        <v>18184</v>
      </c>
      <c r="I3092" s="5" t="s">
        <v>12240</v>
      </c>
      <c r="J3092" s="5" t="s">
        <v>18185</v>
      </c>
      <c r="K3092" s="5" t="s">
        <v>27</v>
      </c>
      <c r="L3092" s="10">
        <v>44398</v>
      </c>
      <c r="M3092" s="5" t="s">
        <v>12241</v>
      </c>
      <c r="N3092" s="5" t="s">
        <v>27</v>
      </c>
      <c r="O3092" s="10"/>
      <c r="P3092" s="5"/>
      <c r="Q3092" s="5" t="s">
        <v>30</v>
      </c>
      <c r="R3092" s="5"/>
      <c r="S3092" s="5"/>
    </row>
    <row r="3093" customFormat="1" hidden="1" spans="1:19">
      <c r="A3093" s="5">
        <v>3110</v>
      </c>
      <c r="B3093" s="5" t="s">
        <v>12242</v>
      </c>
      <c r="C3093" s="5"/>
      <c r="D3093" s="5" t="s">
        <v>426</v>
      </c>
      <c r="E3093" s="5" t="s">
        <v>12243</v>
      </c>
      <c r="F3093" s="5" t="s">
        <v>24</v>
      </c>
      <c r="G3093" s="5">
        <v>17</v>
      </c>
      <c r="H3093" s="5" t="s">
        <v>12244</v>
      </c>
      <c r="I3093" s="5" t="s">
        <v>12245</v>
      </c>
      <c r="J3093" s="5" t="s">
        <v>18186</v>
      </c>
      <c r="K3093" s="5" t="s">
        <v>27</v>
      </c>
      <c r="L3093" s="10">
        <v>44409</v>
      </c>
      <c r="M3093" s="5" t="s">
        <v>18187</v>
      </c>
      <c r="N3093" s="5" t="s">
        <v>30</v>
      </c>
      <c r="O3093" s="10"/>
      <c r="P3093" s="5"/>
      <c r="Q3093" s="5" t="s">
        <v>30</v>
      </c>
      <c r="R3093" s="5" t="s">
        <v>18188</v>
      </c>
      <c r="S3093" s="5"/>
    </row>
    <row r="3094" customFormat="1" hidden="1" spans="1:19">
      <c r="A3094" s="5">
        <v>3111</v>
      </c>
      <c r="B3094" s="5" t="s">
        <v>12247</v>
      </c>
      <c r="C3094" s="5"/>
      <c r="D3094" s="5" t="s">
        <v>426</v>
      </c>
      <c r="E3094" s="5" t="s">
        <v>12248</v>
      </c>
      <c r="F3094" s="5" t="s">
        <v>143</v>
      </c>
      <c r="G3094" s="5">
        <v>16</v>
      </c>
      <c r="H3094" s="5" t="s">
        <v>12249</v>
      </c>
      <c r="I3094" s="5" t="s">
        <v>12250</v>
      </c>
      <c r="J3094" s="5">
        <v>13387780680</v>
      </c>
      <c r="K3094" s="5" t="s">
        <v>27</v>
      </c>
      <c r="L3094" s="10">
        <v>44403</v>
      </c>
      <c r="M3094" s="5" t="s">
        <v>2172</v>
      </c>
      <c r="N3094" s="5" t="s">
        <v>30</v>
      </c>
      <c r="O3094" s="10"/>
      <c r="P3094" s="5"/>
      <c r="Q3094" s="5" t="s">
        <v>30</v>
      </c>
      <c r="R3094" s="5"/>
      <c r="S3094" s="5"/>
    </row>
    <row r="3095" customFormat="1" hidden="1" spans="1:19">
      <c r="A3095" s="5">
        <v>3112</v>
      </c>
      <c r="B3095" s="5" t="s">
        <v>12251</v>
      </c>
      <c r="C3095" s="5"/>
      <c r="D3095" s="5" t="s">
        <v>426</v>
      </c>
      <c r="E3095" s="5" t="s">
        <v>12252</v>
      </c>
      <c r="F3095" s="5" t="s">
        <v>143</v>
      </c>
      <c r="G3095" s="5">
        <v>15</v>
      </c>
      <c r="H3095" s="5" t="s">
        <v>8386</v>
      </c>
      <c r="I3095" s="5" t="s">
        <v>12253</v>
      </c>
      <c r="J3095" s="5" t="s">
        <v>18189</v>
      </c>
      <c r="K3095" s="5" t="s">
        <v>27</v>
      </c>
      <c r="L3095" s="10">
        <v>44395</v>
      </c>
      <c r="M3095" s="5" t="s">
        <v>2172</v>
      </c>
      <c r="N3095" s="5" t="s">
        <v>27</v>
      </c>
      <c r="O3095" s="10">
        <v>44415</v>
      </c>
      <c r="P3095" s="5" t="s">
        <v>12254</v>
      </c>
      <c r="Q3095" s="5" t="s">
        <v>30</v>
      </c>
      <c r="R3095" s="5" t="s">
        <v>12255</v>
      </c>
      <c r="S3095" s="5"/>
    </row>
    <row r="3096" customFormat="1" hidden="1" spans="1:19">
      <c r="A3096" s="5">
        <v>3113</v>
      </c>
      <c r="B3096" s="5" t="s">
        <v>12256</v>
      </c>
      <c r="C3096" s="5"/>
      <c r="D3096" s="5" t="s">
        <v>426</v>
      </c>
      <c r="E3096" s="5" t="s">
        <v>12257</v>
      </c>
      <c r="F3096" s="5" t="s">
        <v>24</v>
      </c>
      <c r="G3096" s="5">
        <v>15</v>
      </c>
      <c r="H3096" s="5" t="s">
        <v>18191</v>
      </c>
      <c r="I3096" s="5" t="s">
        <v>12259</v>
      </c>
      <c r="J3096" s="5">
        <v>13592170425</v>
      </c>
      <c r="K3096" s="5" t="s">
        <v>27</v>
      </c>
      <c r="L3096" s="10">
        <v>44394</v>
      </c>
      <c r="M3096" s="5" t="s">
        <v>2455</v>
      </c>
      <c r="N3096" s="5" t="s">
        <v>30</v>
      </c>
      <c r="O3096" s="10"/>
      <c r="P3096" s="5"/>
      <c r="Q3096" s="5" t="s">
        <v>30</v>
      </c>
      <c r="R3096" s="5" t="s">
        <v>12260</v>
      </c>
      <c r="S3096" s="5"/>
    </row>
    <row r="3097" customFormat="1" hidden="1" spans="1:19">
      <c r="A3097" s="5">
        <v>3114</v>
      </c>
      <c r="B3097" s="5" t="s">
        <v>12261</v>
      </c>
      <c r="C3097" s="5"/>
      <c r="D3097" s="5" t="s">
        <v>426</v>
      </c>
      <c r="E3097" s="5" t="s">
        <v>12262</v>
      </c>
      <c r="F3097" s="5" t="s">
        <v>143</v>
      </c>
      <c r="G3097" s="5">
        <v>14</v>
      </c>
      <c r="H3097" s="5" t="s">
        <v>25817</v>
      </c>
      <c r="I3097" s="5" t="s">
        <v>12264</v>
      </c>
      <c r="J3097" s="5">
        <v>19978809657</v>
      </c>
      <c r="K3097" s="5" t="s">
        <v>27</v>
      </c>
      <c r="L3097" s="10">
        <v>44411</v>
      </c>
      <c r="M3097" s="5" t="s">
        <v>2455</v>
      </c>
      <c r="N3097" s="5" t="s">
        <v>30</v>
      </c>
      <c r="O3097" s="10"/>
      <c r="P3097" s="5"/>
      <c r="Q3097" s="5" t="s">
        <v>30</v>
      </c>
      <c r="R3097" s="5"/>
      <c r="S3097" s="5"/>
    </row>
    <row r="3098" customFormat="1" hidden="1" spans="1:19">
      <c r="A3098" s="5">
        <v>3115</v>
      </c>
      <c r="B3098" s="5" t="s">
        <v>12265</v>
      </c>
      <c r="C3098" s="5"/>
      <c r="D3098" s="5" t="s">
        <v>426</v>
      </c>
      <c r="E3098" s="5" t="s">
        <v>12266</v>
      </c>
      <c r="F3098" s="5" t="s">
        <v>24</v>
      </c>
      <c r="G3098" s="5">
        <v>19</v>
      </c>
      <c r="H3098" s="5" t="s">
        <v>25818</v>
      </c>
      <c r="I3098" s="5" t="s">
        <v>12268</v>
      </c>
      <c r="J3098" s="5" t="s">
        <v>19417</v>
      </c>
      <c r="K3098" s="5" t="s">
        <v>27</v>
      </c>
      <c r="L3098" s="10">
        <v>44331</v>
      </c>
      <c r="M3098" s="5"/>
      <c r="N3098" s="5" t="s">
        <v>27</v>
      </c>
      <c r="O3098" s="10">
        <v>44366</v>
      </c>
      <c r="P3098" s="5"/>
      <c r="Q3098" s="5"/>
      <c r="R3098" s="5"/>
      <c r="S3098" s="5"/>
    </row>
    <row r="3099" customFormat="1" hidden="1" spans="1:19">
      <c r="A3099" s="5">
        <v>3116</v>
      </c>
      <c r="B3099" s="5" t="s">
        <v>12269</v>
      </c>
      <c r="C3099" s="5"/>
      <c r="D3099" s="5" t="s">
        <v>426</v>
      </c>
      <c r="E3099" s="5" t="s">
        <v>12270</v>
      </c>
      <c r="F3099" s="5" t="s">
        <v>24</v>
      </c>
      <c r="G3099" s="5">
        <v>20</v>
      </c>
      <c r="H3099" s="5" t="s">
        <v>3944</v>
      </c>
      <c r="I3099" s="5" t="s">
        <v>12271</v>
      </c>
      <c r="J3099" s="5">
        <v>15177890791</v>
      </c>
      <c r="K3099" s="5"/>
      <c r="L3099" s="10"/>
      <c r="M3099" s="5"/>
      <c r="N3099" s="5"/>
      <c r="O3099" s="10"/>
      <c r="P3099" s="5"/>
      <c r="Q3099" s="5"/>
      <c r="R3099" s="5"/>
      <c r="S3099" s="5"/>
    </row>
    <row r="3100" customFormat="1" hidden="1" spans="1:19">
      <c r="A3100" s="5">
        <v>3117</v>
      </c>
      <c r="B3100" s="5" t="s">
        <v>12272</v>
      </c>
      <c r="C3100" s="5"/>
      <c r="D3100" s="5" t="s">
        <v>426</v>
      </c>
      <c r="E3100" s="5" t="s">
        <v>12273</v>
      </c>
      <c r="F3100" s="5" t="s">
        <v>24</v>
      </c>
      <c r="G3100" s="5">
        <v>16</v>
      </c>
      <c r="H3100" s="5" t="s">
        <v>12274</v>
      </c>
      <c r="I3100" s="5" t="s">
        <v>12275</v>
      </c>
      <c r="J3100" s="5" t="s">
        <v>18196</v>
      </c>
      <c r="K3100" s="5" t="s">
        <v>27</v>
      </c>
      <c r="L3100" s="10">
        <v>44427</v>
      </c>
      <c r="M3100" s="5" t="s">
        <v>6237</v>
      </c>
      <c r="N3100" s="5" t="s">
        <v>27</v>
      </c>
      <c r="O3100" s="10"/>
      <c r="P3100" s="5"/>
      <c r="Q3100" s="5" t="s">
        <v>30</v>
      </c>
      <c r="R3100" s="5"/>
      <c r="S3100" s="5"/>
    </row>
    <row r="3101" customFormat="1" hidden="1" spans="1:19">
      <c r="A3101" s="5">
        <v>3118</v>
      </c>
      <c r="B3101" s="5" t="s">
        <v>12276</v>
      </c>
      <c r="C3101" s="5"/>
      <c r="D3101" s="5" t="s">
        <v>426</v>
      </c>
      <c r="E3101" s="5" t="s">
        <v>12277</v>
      </c>
      <c r="F3101" s="5" t="s">
        <v>143</v>
      </c>
      <c r="G3101" s="5">
        <v>16</v>
      </c>
      <c r="H3101" s="5" t="s">
        <v>12278</v>
      </c>
      <c r="I3101" s="5" t="s">
        <v>8791</v>
      </c>
      <c r="J3101" s="5">
        <v>18070810697</v>
      </c>
      <c r="K3101" s="5" t="s">
        <v>27</v>
      </c>
      <c r="L3101" s="10">
        <v>44405</v>
      </c>
      <c r="M3101" s="5" t="s">
        <v>133</v>
      </c>
      <c r="N3101" s="5"/>
      <c r="O3101" s="10"/>
      <c r="P3101" s="5"/>
      <c r="Q3101" s="5" t="s">
        <v>30</v>
      </c>
      <c r="R3101" s="5"/>
      <c r="S3101" s="5"/>
    </row>
    <row r="3102" customFormat="1" hidden="1" spans="1:19">
      <c r="A3102" s="5">
        <v>3119</v>
      </c>
      <c r="B3102" s="5" t="s">
        <v>12279</v>
      </c>
      <c r="C3102" s="5"/>
      <c r="D3102" s="5" t="s">
        <v>426</v>
      </c>
      <c r="E3102" s="5" t="s">
        <v>12280</v>
      </c>
      <c r="F3102" s="5" t="s">
        <v>143</v>
      </c>
      <c r="G3102" s="5">
        <v>16</v>
      </c>
      <c r="H3102" s="5" t="s">
        <v>257</v>
      </c>
      <c r="I3102" s="5" t="s">
        <v>12281</v>
      </c>
      <c r="J3102" s="5" t="s">
        <v>18197</v>
      </c>
      <c r="K3102" s="5" t="s">
        <v>27</v>
      </c>
      <c r="L3102" s="10">
        <v>44429</v>
      </c>
      <c r="M3102" s="5" t="s">
        <v>6052</v>
      </c>
      <c r="N3102" s="5"/>
      <c r="O3102" s="10"/>
      <c r="P3102" s="5"/>
      <c r="Q3102" s="5" t="s">
        <v>30</v>
      </c>
      <c r="R3102" s="5"/>
      <c r="S3102" s="5"/>
    </row>
    <row r="3103" customFormat="1" hidden="1" spans="1:19">
      <c r="A3103" s="5">
        <v>3120</v>
      </c>
      <c r="B3103" s="5" t="s">
        <v>12282</v>
      </c>
      <c r="C3103" s="5"/>
      <c r="D3103" s="5" t="s">
        <v>426</v>
      </c>
      <c r="E3103" s="5" t="s">
        <v>12283</v>
      </c>
      <c r="F3103" s="5" t="s">
        <v>24</v>
      </c>
      <c r="G3103" s="5">
        <v>16</v>
      </c>
      <c r="H3103" s="5" t="s">
        <v>18198</v>
      </c>
      <c r="I3103" s="5" t="s">
        <v>12285</v>
      </c>
      <c r="J3103" s="5">
        <v>15777808057</v>
      </c>
      <c r="K3103" s="5" t="s">
        <v>27</v>
      </c>
      <c r="L3103" s="10">
        <v>44396</v>
      </c>
      <c r="M3103" s="5" t="s">
        <v>139</v>
      </c>
      <c r="N3103" s="5" t="s">
        <v>27</v>
      </c>
      <c r="O3103" s="10"/>
      <c r="P3103" s="5"/>
      <c r="Q3103" s="5" t="s">
        <v>30</v>
      </c>
      <c r="R3103" s="5"/>
      <c r="S3103" s="5"/>
    </row>
    <row r="3104" customFormat="1" hidden="1" spans="1:19">
      <c r="A3104" s="5">
        <v>3121</v>
      </c>
      <c r="B3104" s="5" t="s">
        <v>12286</v>
      </c>
      <c r="C3104" s="5"/>
      <c r="D3104" s="5" t="s">
        <v>426</v>
      </c>
      <c r="E3104" s="5" t="s">
        <v>1980</v>
      </c>
      <c r="F3104" s="5" t="s">
        <v>24</v>
      </c>
      <c r="G3104" s="5">
        <v>17</v>
      </c>
      <c r="H3104" s="5" t="s">
        <v>18199</v>
      </c>
      <c r="I3104" s="5" t="s">
        <v>12288</v>
      </c>
      <c r="J3104" s="5">
        <v>15807839158</v>
      </c>
      <c r="K3104" s="5" t="s">
        <v>27</v>
      </c>
      <c r="L3104" s="10">
        <v>44395</v>
      </c>
      <c r="M3104" s="5" t="s">
        <v>12241</v>
      </c>
      <c r="N3104" s="5" t="s">
        <v>27</v>
      </c>
      <c r="O3104" s="10">
        <v>44416</v>
      </c>
      <c r="P3104" s="5" t="s">
        <v>12241</v>
      </c>
      <c r="Q3104" s="5" t="s">
        <v>30</v>
      </c>
      <c r="R3104" s="5"/>
      <c r="S3104" s="5"/>
    </row>
    <row r="3105" customFormat="1" hidden="1" spans="1:19">
      <c r="A3105" s="5">
        <v>3122</v>
      </c>
      <c r="B3105" s="5" t="s">
        <v>12289</v>
      </c>
      <c r="C3105" s="5"/>
      <c r="D3105" s="5" t="s">
        <v>426</v>
      </c>
      <c r="E3105" s="5" t="s">
        <v>12290</v>
      </c>
      <c r="F3105" s="5" t="s">
        <v>24</v>
      </c>
      <c r="G3105" s="5">
        <v>16</v>
      </c>
      <c r="H3105" s="5" t="s">
        <v>18200</v>
      </c>
      <c r="I3105" s="5" t="s">
        <v>12292</v>
      </c>
      <c r="J3105" s="5">
        <v>15878821660</v>
      </c>
      <c r="K3105" s="5" t="s">
        <v>27</v>
      </c>
      <c r="L3105" s="10">
        <v>44394</v>
      </c>
      <c r="M3105" s="5" t="s">
        <v>2172</v>
      </c>
      <c r="N3105" s="5"/>
      <c r="O3105" s="10"/>
      <c r="P3105" s="5"/>
      <c r="Q3105" s="5" t="s">
        <v>30</v>
      </c>
      <c r="R3105" s="5"/>
      <c r="S3105" s="5"/>
    </row>
    <row r="3106" customFormat="1" hidden="1" spans="1:19">
      <c r="A3106" s="5">
        <v>3123</v>
      </c>
      <c r="B3106" s="5" t="s">
        <v>12293</v>
      </c>
      <c r="C3106" s="5"/>
      <c r="D3106" s="5" t="s">
        <v>426</v>
      </c>
      <c r="E3106" s="5" t="s">
        <v>4807</v>
      </c>
      <c r="F3106" s="5" t="s">
        <v>143</v>
      </c>
      <c r="G3106" s="5">
        <v>16</v>
      </c>
      <c r="H3106" s="5" t="s">
        <v>2317</v>
      </c>
      <c r="I3106" s="5" t="s">
        <v>12294</v>
      </c>
      <c r="J3106" s="5">
        <v>18278863295</v>
      </c>
      <c r="K3106" s="5" t="s">
        <v>27</v>
      </c>
      <c r="L3106" s="10">
        <v>44395</v>
      </c>
      <c r="M3106" s="5" t="s">
        <v>10754</v>
      </c>
      <c r="N3106" s="5" t="s">
        <v>27</v>
      </c>
      <c r="O3106" s="10">
        <v>44416</v>
      </c>
      <c r="P3106" s="5" t="s">
        <v>10754</v>
      </c>
      <c r="Q3106" s="5" t="s">
        <v>30</v>
      </c>
      <c r="R3106" s="5"/>
      <c r="S3106" s="5"/>
    </row>
    <row r="3107" customFormat="1" hidden="1" spans="1:19">
      <c r="A3107" s="5">
        <v>3124</v>
      </c>
      <c r="B3107" s="5" t="s">
        <v>12295</v>
      </c>
      <c r="C3107" s="5"/>
      <c r="D3107" s="5" t="s">
        <v>426</v>
      </c>
      <c r="E3107" s="5" t="s">
        <v>10241</v>
      </c>
      <c r="F3107" s="5" t="s">
        <v>143</v>
      </c>
      <c r="G3107" s="5">
        <v>16</v>
      </c>
      <c r="H3107" s="5" t="s">
        <v>4200</v>
      </c>
      <c r="I3107" s="5" t="s">
        <v>12296</v>
      </c>
      <c r="J3107" s="5">
        <v>15323787520</v>
      </c>
      <c r="K3107" s="5"/>
      <c r="L3107" s="10"/>
      <c r="M3107" s="5"/>
      <c r="N3107" s="5"/>
      <c r="O3107" s="10"/>
      <c r="P3107" s="5"/>
      <c r="Q3107" s="5"/>
      <c r="R3107" s="5"/>
      <c r="S3107" s="5"/>
    </row>
    <row r="3108" customFormat="1" hidden="1" spans="1:19">
      <c r="A3108" s="5">
        <v>3125</v>
      </c>
      <c r="B3108" s="5" t="s">
        <v>12297</v>
      </c>
      <c r="C3108" s="5"/>
      <c r="D3108" s="5" t="s">
        <v>426</v>
      </c>
      <c r="E3108" s="5" t="s">
        <v>2874</v>
      </c>
      <c r="F3108" s="5" t="s">
        <v>24</v>
      </c>
      <c r="G3108" s="5">
        <v>15</v>
      </c>
      <c r="H3108" s="5" t="s">
        <v>18202</v>
      </c>
      <c r="I3108" s="5" t="s">
        <v>12299</v>
      </c>
      <c r="J3108" s="5">
        <v>13926195426</v>
      </c>
      <c r="K3108" s="5" t="s">
        <v>27</v>
      </c>
      <c r="L3108" s="10">
        <v>44394</v>
      </c>
      <c r="M3108" s="5" t="s">
        <v>2172</v>
      </c>
      <c r="N3108" s="5" t="s">
        <v>27</v>
      </c>
      <c r="O3108" s="10"/>
      <c r="P3108" s="5"/>
      <c r="Q3108" s="5" t="s">
        <v>30</v>
      </c>
      <c r="R3108" s="5"/>
      <c r="S3108" s="5"/>
    </row>
    <row r="3109" customFormat="1" hidden="1" spans="1:19">
      <c r="A3109" s="5">
        <v>3126</v>
      </c>
      <c r="B3109" s="5" t="s">
        <v>12300</v>
      </c>
      <c r="C3109" s="5"/>
      <c r="D3109" s="5" t="s">
        <v>426</v>
      </c>
      <c r="E3109" s="5" t="s">
        <v>7559</v>
      </c>
      <c r="F3109" s="5" t="s">
        <v>24</v>
      </c>
      <c r="G3109" s="5">
        <v>17</v>
      </c>
      <c r="H3109" s="5" t="s">
        <v>18203</v>
      </c>
      <c r="I3109" s="5" t="s">
        <v>12301</v>
      </c>
      <c r="J3109" s="5" t="s">
        <v>18204</v>
      </c>
      <c r="K3109" s="5" t="s">
        <v>27</v>
      </c>
      <c r="L3109" s="10">
        <v>44399</v>
      </c>
      <c r="M3109" s="5" t="s">
        <v>12302</v>
      </c>
      <c r="N3109" s="5" t="s">
        <v>27</v>
      </c>
      <c r="O3109" s="10"/>
      <c r="P3109" s="5"/>
      <c r="Q3109" s="5" t="s">
        <v>30</v>
      </c>
      <c r="R3109" s="5"/>
      <c r="S3109" s="5"/>
    </row>
    <row r="3110" customFormat="1" hidden="1" spans="1:19">
      <c r="A3110" s="5">
        <v>3127</v>
      </c>
      <c r="B3110" s="5" t="s">
        <v>12303</v>
      </c>
      <c r="C3110" s="5"/>
      <c r="D3110" s="5" t="s">
        <v>426</v>
      </c>
      <c r="E3110" s="5" t="s">
        <v>12304</v>
      </c>
      <c r="F3110" s="5" t="s">
        <v>24</v>
      </c>
      <c r="G3110" s="5">
        <v>17</v>
      </c>
      <c r="H3110" s="5" t="s">
        <v>18205</v>
      </c>
      <c r="I3110" s="5" t="s">
        <v>2426</v>
      </c>
      <c r="J3110" s="5" t="s">
        <v>18206</v>
      </c>
      <c r="K3110" s="5" t="s">
        <v>27</v>
      </c>
      <c r="L3110" s="10">
        <v>44396</v>
      </c>
      <c r="M3110" s="5" t="s">
        <v>185</v>
      </c>
      <c r="N3110" s="5"/>
      <c r="O3110" s="10"/>
      <c r="P3110" s="5"/>
      <c r="Q3110" s="5" t="s">
        <v>30</v>
      </c>
      <c r="R3110" s="5"/>
      <c r="S3110" s="5"/>
    </row>
    <row r="3111" customFormat="1" hidden="1" spans="1:19">
      <c r="A3111" s="5">
        <v>3128</v>
      </c>
      <c r="B3111" s="5" t="s">
        <v>12305</v>
      </c>
      <c r="C3111" s="5"/>
      <c r="D3111" s="5" t="s">
        <v>426</v>
      </c>
      <c r="E3111" s="5" t="s">
        <v>6648</v>
      </c>
      <c r="F3111" s="5" t="s">
        <v>143</v>
      </c>
      <c r="G3111" s="5">
        <v>16</v>
      </c>
      <c r="H3111" s="5" t="s">
        <v>25819</v>
      </c>
      <c r="I3111" s="5" t="s">
        <v>12307</v>
      </c>
      <c r="J3111" s="5">
        <v>15949328807</v>
      </c>
      <c r="K3111" s="5"/>
      <c r="L3111" s="10"/>
      <c r="M3111" s="5"/>
      <c r="N3111" s="5"/>
      <c r="O3111" s="10"/>
      <c r="P3111" s="5"/>
      <c r="Q3111" s="5"/>
      <c r="R3111" s="5"/>
      <c r="S3111" s="5"/>
    </row>
    <row r="3112" customFormat="1" hidden="1" spans="1:19">
      <c r="A3112" s="5">
        <v>3129</v>
      </c>
      <c r="B3112" s="5" t="s">
        <v>12308</v>
      </c>
      <c r="C3112" s="5"/>
      <c r="D3112" s="5" t="s">
        <v>426</v>
      </c>
      <c r="E3112" s="5" t="s">
        <v>12309</v>
      </c>
      <c r="F3112" s="5" t="s">
        <v>24</v>
      </c>
      <c r="G3112" s="5">
        <v>17</v>
      </c>
      <c r="H3112" s="5" t="s">
        <v>18207</v>
      </c>
      <c r="I3112" s="5" t="s">
        <v>1791</v>
      </c>
      <c r="J3112" s="5">
        <v>15078573781</v>
      </c>
      <c r="K3112" s="5" t="s">
        <v>27</v>
      </c>
      <c r="L3112" s="10">
        <v>44400</v>
      </c>
      <c r="M3112" s="5" t="s">
        <v>2172</v>
      </c>
      <c r="N3112" s="5"/>
      <c r="O3112" s="10"/>
      <c r="P3112" s="5"/>
      <c r="Q3112" s="5" t="s">
        <v>30</v>
      </c>
      <c r="R3112" s="5"/>
      <c r="S3112" s="5"/>
    </row>
    <row r="3113" customFormat="1" hidden="1" spans="1:19">
      <c r="A3113" s="5">
        <v>3130</v>
      </c>
      <c r="B3113" s="5" t="s">
        <v>12310</v>
      </c>
      <c r="C3113" s="5"/>
      <c r="D3113" s="5" t="s">
        <v>426</v>
      </c>
      <c r="E3113" s="5" t="s">
        <v>12311</v>
      </c>
      <c r="F3113" s="5" t="s">
        <v>143</v>
      </c>
      <c r="G3113" s="5">
        <v>17</v>
      </c>
      <c r="H3113" s="5" t="s">
        <v>4409</v>
      </c>
      <c r="I3113" s="5" t="s">
        <v>12312</v>
      </c>
      <c r="J3113" s="5">
        <v>19978428260</v>
      </c>
      <c r="K3113" s="5" t="s">
        <v>27</v>
      </c>
      <c r="L3113" s="10">
        <v>44420</v>
      </c>
      <c r="M3113" s="5" t="s">
        <v>3702</v>
      </c>
      <c r="N3113" s="5" t="s">
        <v>27</v>
      </c>
      <c r="O3113" s="10"/>
      <c r="P3113" s="5"/>
      <c r="Q3113" s="5" t="s">
        <v>30</v>
      </c>
      <c r="R3113" s="5"/>
      <c r="S3113" s="5"/>
    </row>
    <row r="3114" customFormat="1" hidden="1" spans="1:19">
      <c r="A3114" s="5">
        <v>3131</v>
      </c>
      <c r="B3114" s="5" t="s">
        <v>12313</v>
      </c>
      <c r="C3114" s="5"/>
      <c r="D3114" s="5" t="s">
        <v>426</v>
      </c>
      <c r="E3114" s="5" t="s">
        <v>12314</v>
      </c>
      <c r="F3114" s="5" t="s">
        <v>24</v>
      </c>
      <c r="G3114" s="5">
        <v>15</v>
      </c>
      <c r="H3114" s="5" t="s">
        <v>6551</v>
      </c>
      <c r="I3114" s="5" t="s">
        <v>12315</v>
      </c>
      <c r="J3114" s="5" t="s">
        <v>18210</v>
      </c>
      <c r="K3114" s="5" t="s">
        <v>27</v>
      </c>
      <c r="L3114" s="10">
        <v>44394</v>
      </c>
      <c r="M3114" s="5" t="s">
        <v>2455</v>
      </c>
      <c r="N3114" s="5" t="s">
        <v>27</v>
      </c>
      <c r="O3114" s="10"/>
      <c r="P3114" s="5"/>
      <c r="Q3114" s="5" t="s">
        <v>30</v>
      </c>
      <c r="R3114" s="5"/>
      <c r="S3114" s="5"/>
    </row>
    <row r="3115" customFormat="1" hidden="1" spans="1:19">
      <c r="A3115" s="5">
        <v>3132</v>
      </c>
      <c r="B3115" s="5" t="s">
        <v>12316</v>
      </c>
      <c r="C3115" s="5"/>
      <c r="D3115" s="5" t="s">
        <v>426</v>
      </c>
      <c r="E3115" s="5" t="s">
        <v>12317</v>
      </c>
      <c r="F3115" s="5" t="s">
        <v>24</v>
      </c>
      <c r="G3115" s="5">
        <v>16</v>
      </c>
      <c r="H3115" s="5" t="s">
        <v>7379</v>
      </c>
      <c r="I3115" s="5" t="s">
        <v>12318</v>
      </c>
      <c r="J3115" s="5">
        <v>18707781828</v>
      </c>
      <c r="K3115" s="5" t="s">
        <v>27</v>
      </c>
      <c r="L3115" s="10">
        <v>44405</v>
      </c>
      <c r="M3115" s="5" t="s">
        <v>2455</v>
      </c>
      <c r="N3115" s="5" t="s">
        <v>30</v>
      </c>
      <c r="O3115" s="10"/>
      <c r="P3115" s="5"/>
      <c r="Q3115" s="5" t="s">
        <v>30</v>
      </c>
      <c r="R3115" s="5"/>
      <c r="S3115" s="5"/>
    </row>
    <row r="3116" customFormat="1" hidden="1" spans="1:19">
      <c r="A3116" s="5">
        <v>3133</v>
      </c>
      <c r="B3116" s="5" t="s">
        <v>12319</v>
      </c>
      <c r="C3116" s="5"/>
      <c r="D3116" s="5" t="s">
        <v>426</v>
      </c>
      <c r="E3116" s="5" t="s">
        <v>12320</v>
      </c>
      <c r="F3116" s="5" t="s">
        <v>24</v>
      </c>
      <c r="G3116" s="5">
        <v>15</v>
      </c>
      <c r="H3116" s="5" t="s">
        <v>18211</v>
      </c>
      <c r="I3116" s="5" t="s">
        <v>12321</v>
      </c>
      <c r="J3116" s="5">
        <v>15878678305</v>
      </c>
      <c r="K3116" s="5" t="s">
        <v>27</v>
      </c>
      <c r="L3116" s="10">
        <v>44394</v>
      </c>
      <c r="M3116" s="5" t="s">
        <v>2455</v>
      </c>
      <c r="N3116" s="5"/>
      <c r="O3116" s="10"/>
      <c r="P3116" s="5"/>
      <c r="Q3116" s="5" t="s">
        <v>30</v>
      </c>
      <c r="R3116" s="5"/>
      <c r="S3116" s="5"/>
    </row>
    <row r="3117" customFormat="1" hidden="1" spans="1:19">
      <c r="A3117" s="5">
        <v>3134</v>
      </c>
      <c r="B3117" s="5" t="s">
        <v>12322</v>
      </c>
      <c r="C3117" s="5"/>
      <c r="D3117" s="5" t="s">
        <v>426</v>
      </c>
      <c r="E3117" s="5" t="s">
        <v>12323</v>
      </c>
      <c r="F3117" s="5" t="s">
        <v>143</v>
      </c>
      <c r="G3117" s="5">
        <v>17</v>
      </c>
      <c r="H3117" s="5" t="s">
        <v>12324</v>
      </c>
      <c r="I3117" s="5" t="s">
        <v>12325</v>
      </c>
      <c r="J3117" s="5">
        <v>19127016419</v>
      </c>
      <c r="K3117" s="5" t="s">
        <v>27</v>
      </c>
      <c r="L3117" s="10">
        <v>44404</v>
      </c>
      <c r="M3117" s="5" t="s">
        <v>2455</v>
      </c>
      <c r="N3117" s="5" t="s">
        <v>30</v>
      </c>
      <c r="O3117" s="10"/>
      <c r="P3117" s="5"/>
      <c r="Q3117" s="5" t="s">
        <v>30</v>
      </c>
      <c r="R3117" s="5"/>
      <c r="S3117" s="5"/>
    </row>
    <row r="3118" customFormat="1" hidden="1" spans="1:19">
      <c r="A3118" s="5">
        <v>3135</v>
      </c>
      <c r="B3118" s="5" t="s">
        <v>12326</v>
      </c>
      <c r="C3118" s="5"/>
      <c r="D3118" s="5" t="s">
        <v>426</v>
      </c>
      <c r="E3118" s="5" t="s">
        <v>12327</v>
      </c>
      <c r="F3118" s="5" t="s">
        <v>24</v>
      </c>
      <c r="G3118" s="5">
        <v>16</v>
      </c>
      <c r="H3118" s="5" t="s">
        <v>12328</v>
      </c>
      <c r="I3118" s="5" t="s">
        <v>12329</v>
      </c>
      <c r="J3118" s="5">
        <v>15777883488</v>
      </c>
      <c r="K3118" s="5" t="s">
        <v>27</v>
      </c>
      <c r="L3118" s="10">
        <v>44403</v>
      </c>
      <c r="M3118" s="5" t="s">
        <v>5175</v>
      </c>
      <c r="N3118" s="5"/>
      <c r="O3118" s="10"/>
      <c r="P3118" s="5"/>
      <c r="Q3118" s="5" t="s">
        <v>30</v>
      </c>
      <c r="R3118" s="5"/>
      <c r="S3118" s="5"/>
    </row>
    <row r="3119" customFormat="1" hidden="1" spans="1:19">
      <c r="A3119" s="5">
        <v>3136</v>
      </c>
      <c r="B3119" s="5" t="s">
        <v>12330</v>
      </c>
      <c r="C3119" s="5"/>
      <c r="D3119" s="5" t="s">
        <v>426</v>
      </c>
      <c r="E3119" s="5" t="s">
        <v>12331</v>
      </c>
      <c r="F3119" s="5" t="s">
        <v>24</v>
      </c>
      <c r="G3119" s="5">
        <v>16</v>
      </c>
      <c r="H3119" s="5" t="s">
        <v>25820</v>
      </c>
      <c r="I3119" s="5" t="s">
        <v>12333</v>
      </c>
      <c r="J3119" s="5" t="s">
        <v>18212</v>
      </c>
      <c r="K3119" s="5" t="s">
        <v>27</v>
      </c>
      <c r="L3119" s="10">
        <v>44406</v>
      </c>
      <c r="M3119" s="5" t="s">
        <v>12334</v>
      </c>
      <c r="N3119" s="5" t="s">
        <v>30</v>
      </c>
      <c r="O3119" s="10"/>
      <c r="P3119" s="5"/>
      <c r="Q3119" s="5" t="s">
        <v>30</v>
      </c>
      <c r="R3119" s="5"/>
      <c r="S3119" s="5"/>
    </row>
    <row r="3120" customFormat="1" hidden="1" spans="1:19">
      <c r="A3120" s="5">
        <v>3137</v>
      </c>
      <c r="B3120" s="5" t="s">
        <v>12335</v>
      </c>
      <c r="C3120" s="5"/>
      <c r="D3120" s="5" t="s">
        <v>426</v>
      </c>
      <c r="E3120" s="5" t="s">
        <v>1929</v>
      </c>
      <c r="F3120" s="5" t="s">
        <v>24</v>
      </c>
      <c r="G3120" s="5">
        <v>17</v>
      </c>
      <c r="H3120" s="5" t="s">
        <v>18213</v>
      </c>
      <c r="I3120" s="5" t="s">
        <v>12337</v>
      </c>
      <c r="J3120" s="5" t="s">
        <v>18214</v>
      </c>
      <c r="K3120" s="5" t="s">
        <v>27</v>
      </c>
      <c r="L3120" s="10">
        <v>44397</v>
      </c>
      <c r="M3120" s="5" t="s">
        <v>2172</v>
      </c>
      <c r="N3120" s="5"/>
      <c r="O3120" s="10"/>
      <c r="P3120" s="5"/>
      <c r="Q3120" s="5" t="s">
        <v>30</v>
      </c>
      <c r="R3120" s="5"/>
      <c r="S3120" s="5"/>
    </row>
    <row r="3121" customFormat="1" hidden="1" spans="1:19">
      <c r="A3121" s="5">
        <v>3138</v>
      </c>
      <c r="B3121" s="5" t="s">
        <v>12338</v>
      </c>
      <c r="C3121" s="5"/>
      <c r="D3121" s="5" t="s">
        <v>426</v>
      </c>
      <c r="E3121" s="5" t="s">
        <v>12339</v>
      </c>
      <c r="F3121" s="5" t="s">
        <v>24</v>
      </c>
      <c r="G3121" s="5">
        <v>16</v>
      </c>
      <c r="H3121" s="5" t="s">
        <v>18215</v>
      </c>
      <c r="I3121" s="5" t="s">
        <v>12340</v>
      </c>
      <c r="J3121" s="5" t="s">
        <v>18216</v>
      </c>
      <c r="K3121" s="5" t="s">
        <v>27</v>
      </c>
      <c r="L3121" s="10">
        <v>44399</v>
      </c>
      <c r="M3121" s="5" t="s">
        <v>2172</v>
      </c>
      <c r="N3121" s="5" t="s">
        <v>30</v>
      </c>
      <c r="O3121" s="10"/>
      <c r="P3121" s="5"/>
      <c r="Q3121" s="5" t="s">
        <v>30</v>
      </c>
      <c r="R3121" s="5"/>
      <c r="S3121" s="5"/>
    </row>
    <row r="3122" customFormat="1" hidden="1" spans="1:19">
      <c r="A3122" s="5">
        <v>3139</v>
      </c>
      <c r="B3122" s="5" t="s">
        <v>12341</v>
      </c>
      <c r="C3122" s="5"/>
      <c r="D3122" s="5" t="s">
        <v>426</v>
      </c>
      <c r="E3122" s="5" t="s">
        <v>12342</v>
      </c>
      <c r="F3122" s="5" t="s">
        <v>24</v>
      </c>
      <c r="G3122" s="5">
        <v>16</v>
      </c>
      <c r="H3122" s="5" t="s">
        <v>25821</v>
      </c>
      <c r="I3122" s="5" t="s">
        <v>12344</v>
      </c>
      <c r="J3122" s="5">
        <v>18077825869</v>
      </c>
      <c r="K3122" s="5" t="s">
        <v>27</v>
      </c>
      <c r="L3122" s="10">
        <v>44396</v>
      </c>
      <c r="M3122" s="5" t="s">
        <v>10175</v>
      </c>
      <c r="N3122" s="5" t="s">
        <v>30</v>
      </c>
      <c r="O3122" s="10"/>
      <c r="P3122" s="5"/>
      <c r="Q3122" s="5" t="s">
        <v>30</v>
      </c>
      <c r="R3122" s="5"/>
      <c r="S3122" s="5"/>
    </row>
    <row r="3123" customFormat="1" hidden="1" spans="1:19">
      <c r="A3123" s="5">
        <v>3140</v>
      </c>
      <c r="B3123" s="5" t="s">
        <v>12345</v>
      </c>
      <c r="C3123" s="5"/>
      <c r="D3123" s="5" t="s">
        <v>426</v>
      </c>
      <c r="E3123" s="5" t="s">
        <v>12346</v>
      </c>
      <c r="F3123" s="5" t="s">
        <v>24</v>
      </c>
      <c r="G3123" s="5">
        <v>16</v>
      </c>
      <c r="H3123" s="5" t="s">
        <v>12347</v>
      </c>
      <c r="I3123" s="5" t="s">
        <v>12348</v>
      </c>
      <c r="J3123" s="5" t="s">
        <v>18218</v>
      </c>
      <c r="K3123" s="5" t="s">
        <v>27</v>
      </c>
      <c r="L3123" s="10">
        <v>44396</v>
      </c>
      <c r="M3123" s="5" t="s">
        <v>139</v>
      </c>
      <c r="N3123" s="5"/>
      <c r="O3123" s="10"/>
      <c r="P3123" s="5"/>
      <c r="Q3123" s="5" t="s">
        <v>30</v>
      </c>
      <c r="R3123" s="5"/>
      <c r="S3123" s="5"/>
    </row>
    <row r="3124" customFormat="1" hidden="1" spans="1:19">
      <c r="A3124" s="5">
        <v>3141</v>
      </c>
      <c r="B3124" s="5" t="s">
        <v>12349</v>
      </c>
      <c r="C3124" s="5"/>
      <c r="D3124" s="5" t="s">
        <v>426</v>
      </c>
      <c r="E3124" s="5" t="s">
        <v>12350</v>
      </c>
      <c r="F3124" s="5" t="s">
        <v>24</v>
      </c>
      <c r="G3124" s="5">
        <v>16</v>
      </c>
      <c r="H3124" s="5" t="s">
        <v>12351</v>
      </c>
      <c r="I3124" s="5" t="s">
        <v>12352</v>
      </c>
      <c r="J3124" s="5" t="s">
        <v>23288</v>
      </c>
      <c r="K3124" s="5" t="s">
        <v>27</v>
      </c>
      <c r="L3124" s="10">
        <v>44396</v>
      </c>
      <c r="M3124" s="5" t="s">
        <v>6237</v>
      </c>
      <c r="N3124" s="5" t="s">
        <v>30</v>
      </c>
      <c r="O3124" s="10"/>
      <c r="P3124" s="5"/>
      <c r="Q3124" s="5" t="s">
        <v>30</v>
      </c>
      <c r="R3124" s="5"/>
      <c r="S3124" s="5"/>
    </row>
    <row r="3125" customFormat="1" hidden="1" spans="1:19">
      <c r="A3125" s="5">
        <v>3142</v>
      </c>
      <c r="B3125" s="5" t="s">
        <v>12353</v>
      </c>
      <c r="C3125" s="5"/>
      <c r="D3125" s="5" t="s">
        <v>426</v>
      </c>
      <c r="E3125" s="5" t="s">
        <v>12354</v>
      </c>
      <c r="F3125" s="5" t="s">
        <v>24</v>
      </c>
      <c r="G3125" s="5">
        <v>16</v>
      </c>
      <c r="H3125" s="5" t="s">
        <v>18220</v>
      </c>
      <c r="I3125" s="5" t="s">
        <v>12355</v>
      </c>
      <c r="J3125" s="5">
        <v>15878686398</v>
      </c>
      <c r="K3125" s="5" t="s">
        <v>27</v>
      </c>
      <c r="L3125" s="10">
        <v>44396</v>
      </c>
      <c r="M3125" s="5" t="s">
        <v>139</v>
      </c>
      <c r="N3125" s="5"/>
      <c r="O3125" s="10"/>
      <c r="P3125" s="5"/>
      <c r="Q3125" s="5" t="s">
        <v>30</v>
      </c>
      <c r="R3125" s="5"/>
      <c r="S3125" s="5"/>
    </row>
    <row r="3126" customFormat="1" hidden="1" spans="1:19">
      <c r="A3126" s="5">
        <v>3143</v>
      </c>
      <c r="B3126" s="5" t="s">
        <v>12356</v>
      </c>
      <c r="C3126" s="5"/>
      <c r="D3126" s="5" t="s">
        <v>426</v>
      </c>
      <c r="E3126" s="5" t="s">
        <v>12357</v>
      </c>
      <c r="F3126" s="5" t="s">
        <v>24</v>
      </c>
      <c r="G3126" s="5">
        <v>15</v>
      </c>
      <c r="H3126" s="5" t="s">
        <v>12358</v>
      </c>
      <c r="I3126" s="5" t="s">
        <v>12359</v>
      </c>
      <c r="J3126" s="5" t="s">
        <v>18221</v>
      </c>
      <c r="K3126" s="5" t="s">
        <v>27</v>
      </c>
      <c r="L3126" s="10">
        <v>44397</v>
      </c>
      <c r="M3126" s="5" t="s">
        <v>2172</v>
      </c>
      <c r="N3126" s="5" t="s">
        <v>30</v>
      </c>
      <c r="O3126" s="10"/>
      <c r="P3126" s="5"/>
      <c r="Q3126" s="5" t="s">
        <v>30</v>
      </c>
      <c r="R3126" s="5"/>
      <c r="S3126" s="5"/>
    </row>
    <row r="3127" customFormat="1" hidden="1" spans="1:19">
      <c r="A3127" s="5">
        <v>3144</v>
      </c>
      <c r="B3127" s="5" t="s">
        <v>12360</v>
      </c>
      <c r="C3127" s="5"/>
      <c r="D3127" s="5" t="s">
        <v>426</v>
      </c>
      <c r="E3127" s="5" t="s">
        <v>12361</v>
      </c>
      <c r="F3127" s="5" t="s">
        <v>24</v>
      </c>
      <c r="G3127" s="5">
        <v>16</v>
      </c>
      <c r="H3127" s="5" t="s">
        <v>18222</v>
      </c>
      <c r="I3127" s="5" t="s">
        <v>12363</v>
      </c>
      <c r="J3127" s="5" t="s">
        <v>18223</v>
      </c>
      <c r="K3127" s="5" t="s">
        <v>27</v>
      </c>
      <c r="L3127" s="10">
        <v>44397</v>
      </c>
      <c r="M3127" s="5" t="s">
        <v>2172</v>
      </c>
      <c r="N3127" s="5" t="s">
        <v>30</v>
      </c>
      <c r="O3127" s="10"/>
      <c r="P3127" s="5"/>
      <c r="Q3127" s="5" t="s">
        <v>30</v>
      </c>
      <c r="R3127" s="5"/>
      <c r="S3127" s="5"/>
    </row>
    <row r="3128" customFormat="1" hidden="1" spans="1:19">
      <c r="A3128" s="5">
        <v>3145</v>
      </c>
      <c r="B3128" s="5" t="s">
        <v>12364</v>
      </c>
      <c r="C3128" s="5"/>
      <c r="D3128" s="5" t="s">
        <v>426</v>
      </c>
      <c r="E3128" s="5" t="s">
        <v>12365</v>
      </c>
      <c r="F3128" s="5" t="s">
        <v>24</v>
      </c>
      <c r="G3128" s="5">
        <v>17</v>
      </c>
      <c r="H3128" s="5" t="s">
        <v>25822</v>
      </c>
      <c r="I3128" s="5" t="s">
        <v>12367</v>
      </c>
      <c r="J3128" s="5">
        <v>15978180846</v>
      </c>
      <c r="K3128" s="5" t="s">
        <v>27</v>
      </c>
      <c r="L3128" s="10">
        <v>44399</v>
      </c>
      <c r="M3128" s="5" t="s">
        <v>12368</v>
      </c>
      <c r="N3128" s="5" t="s">
        <v>30</v>
      </c>
      <c r="O3128" s="10"/>
      <c r="P3128" s="5"/>
      <c r="Q3128" s="5" t="s">
        <v>30</v>
      </c>
      <c r="R3128" s="5"/>
      <c r="S3128" s="5"/>
    </row>
    <row r="3129" customFormat="1" hidden="1" spans="1:19">
      <c r="A3129" s="5">
        <v>3146</v>
      </c>
      <c r="B3129" s="5" t="s">
        <v>12369</v>
      </c>
      <c r="C3129" s="5"/>
      <c r="D3129" s="5" t="s">
        <v>426</v>
      </c>
      <c r="E3129" s="5" t="s">
        <v>1484</v>
      </c>
      <c r="F3129" s="5" t="s">
        <v>24</v>
      </c>
      <c r="G3129" s="5">
        <v>16</v>
      </c>
      <c r="H3129" s="5" t="s">
        <v>12370</v>
      </c>
      <c r="I3129" s="5" t="s">
        <v>12371</v>
      </c>
      <c r="J3129" s="5" t="s">
        <v>18225</v>
      </c>
      <c r="K3129" s="5" t="s">
        <v>27</v>
      </c>
      <c r="L3129" s="10">
        <v>44395</v>
      </c>
      <c r="M3129" s="5" t="s">
        <v>6386</v>
      </c>
      <c r="N3129" s="5"/>
      <c r="O3129" s="10"/>
      <c r="P3129" s="5"/>
      <c r="Q3129" s="5" t="s">
        <v>30</v>
      </c>
      <c r="R3129" s="5"/>
      <c r="S3129" s="5"/>
    </row>
    <row r="3130" customFormat="1" hidden="1" spans="1:19">
      <c r="A3130" s="5">
        <v>3147</v>
      </c>
      <c r="B3130" s="5" t="s">
        <v>12372</v>
      </c>
      <c r="C3130" s="5"/>
      <c r="D3130" s="5" t="s">
        <v>426</v>
      </c>
      <c r="E3130" s="5" t="s">
        <v>12373</v>
      </c>
      <c r="F3130" s="5" t="s">
        <v>24</v>
      </c>
      <c r="G3130" s="5">
        <v>18</v>
      </c>
      <c r="H3130" s="5" t="s">
        <v>12374</v>
      </c>
      <c r="I3130" s="5" t="s">
        <v>8227</v>
      </c>
      <c r="J3130" s="5">
        <v>19977828469</v>
      </c>
      <c r="K3130" s="5" t="s">
        <v>27</v>
      </c>
      <c r="L3130" s="10">
        <v>44331</v>
      </c>
      <c r="M3130" s="5"/>
      <c r="N3130" s="5" t="s">
        <v>27</v>
      </c>
      <c r="O3130" s="10">
        <v>44366</v>
      </c>
      <c r="P3130" s="5"/>
      <c r="Q3130" s="5"/>
      <c r="R3130" s="5"/>
      <c r="S3130" s="5"/>
    </row>
    <row r="3131" customFormat="1" hidden="1" spans="1:19">
      <c r="A3131" s="5">
        <v>3148</v>
      </c>
      <c r="B3131" s="5" t="s">
        <v>12375</v>
      </c>
      <c r="C3131" s="5"/>
      <c r="D3131" s="5" t="s">
        <v>426</v>
      </c>
      <c r="E3131" s="5" t="s">
        <v>12077</v>
      </c>
      <c r="F3131" s="5" t="s">
        <v>24</v>
      </c>
      <c r="G3131" s="5">
        <v>18</v>
      </c>
      <c r="H3131" s="5" t="s">
        <v>12376</v>
      </c>
      <c r="I3131" s="5" t="s">
        <v>12377</v>
      </c>
      <c r="J3131" s="5">
        <v>17758678485</v>
      </c>
      <c r="K3131" s="5"/>
      <c r="L3131" s="10"/>
      <c r="M3131" s="5"/>
      <c r="N3131" s="5"/>
      <c r="O3131" s="10"/>
      <c r="P3131" s="5"/>
      <c r="Q3131" s="5"/>
      <c r="R3131" s="5"/>
      <c r="S3131" s="5"/>
    </row>
    <row r="3132" customFormat="1" hidden="1" spans="1:19">
      <c r="A3132" s="5">
        <v>3149</v>
      </c>
      <c r="B3132" s="5" t="s">
        <v>12378</v>
      </c>
      <c r="C3132" s="5"/>
      <c r="D3132" s="5" t="s">
        <v>426</v>
      </c>
      <c r="E3132" s="5" t="s">
        <v>12379</v>
      </c>
      <c r="F3132" s="5" t="s">
        <v>24</v>
      </c>
      <c r="G3132" s="5">
        <v>16</v>
      </c>
      <c r="H3132" s="5" t="s">
        <v>12380</v>
      </c>
      <c r="I3132" s="5" t="s">
        <v>12381</v>
      </c>
      <c r="J3132" s="5" t="s">
        <v>18226</v>
      </c>
      <c r="K3132" s="5" t="s">
        <v>27</v>
      </c>
      <c r="L3132" s="10">
        <v>44398</v>
      </c>
      <c r="M3132" s="5" t="s">
        <v>12382</v>
      </c>
      <c r="N3132" s="5"/>
      <c r="O3132" s="10"/>
      <c r="P3132" s="5"/>
      <c r="Q3132" s="5" t="s">
        <v>30</v>
      </c>
      <c r="R3132" s="5"/>
      <c r="S3132" s="5"/>
    </row>
    <row r="3133" customFormat="1" hidden="1" spans="1:19">
      <c r="A3133" s="5">
        <v>3150</v>
      </c>
      <c r="B3133" s="5" t="s">
        <v>12383</v>
      </c>
      <c r="C3133" s="5"/>
      <c r="D3133" s="5" t="s">
        <v>426</v>
      </c>
      <c r="E3133" s="5" t="s">
        <v>12384</v>
      </c>
      <c r="F3133" s="5" t="s">
        <v>24</v>
      </c>
      <c r="G3133" s="5">
        <v>16</v>
      </c>
      <c r="H3133" s="5" t="s">
        <v>18227</v>
      </c>
      <c r="I3133" s="5" t="s">
        <v>12385</v>
      </c>
      <c r="J3133" s="5" t="s">
        <v>18228</v>
      </c>
      <c r="K3133" s="5" t="s">
        <v>27</v>
      </c>
      <c r="L3133" s="10">
        <v>44416</v>
      </c>
      <c r="M3133" s="5" t="s">
        <v>2455</v>
      </c>
      <c r="N3133" s="5" t="s">
        <v>30</v>
      </c>
      <c r="O3133" s="10"/>
      <c r="P3133" s="5"/>
      <c r="Q3133" s="5" t="s">
        <v>30</v>
      </c>
      <c r="R3133" s="5"/>
      <c r="S3133" s="5"/>
    </row>
    <row r="3134" customFormat="1" hidden="1" spans="1:19">
      <c r="A3134" s="5">
        <v>3151</v>
      </c>
      <c r="B3134" s="5" t="s">
        <v>12386</v>
      </c>
      <c r="C3134" s="5"/>
      <c r="D3134" s="5" t="s">
        <v>426</v>
      </c>
      <c r="E3134" s="5" t="s">
        <v>12387</v>
      </c>
      <c r="F3134" s="5" t="s">
        <v>24</v>
      </c>
      <c r="G3134" s="5">
        <v>16</v>
      </c>
      <c r="H3134" s="5" t="s">
        <v>18229</v>
      </c>
      <c r="I3134" s="5" t="s">
        <v>12389</v>
      </c>
      <c r="J3134" s="5" t="s">
        <v>18230</v>
      </c>
      <c r="K3134" s="5" t="s">
        <v>27</v>
      </c>
      <c r="L3134" s="10">
        <v>44399</v>
      </c>
      <c r="M3134" s="5" t="s">
        <v>12390</v>
      </c>
      <c r="N3134" s="5"/>
      <c r="O3134" s="10"/>
      <c r="P3134" s="5"/>
      <c r="Q3134" s="5" t="s">
        <v>30</v>
      </c>
      <c r="R3134" s="5" t="s">
        <v>12391</v>
      </c>
      <c r="S3134" s="5"/>
    </row>
    <row r="3135" customFormat="1" hidden="1" spans="1:19">
      <c r="A3135" s="5">
        <v>3152</v>
      </c>
      <c r="B3135" s="5" t="s">
        <v>12392</v>
      </c>
      <c r="C3135" s="5"/>
      <c r="D3135" s="5" t="s">
        <v>426</v>
      </c>
      <c r="E3135" s="5" t="s">
        <v>12393</v>
      </c>
      <c r="F3135" s="5" t="s">
        <v>143</v>
      </c>
      <c r="G3135" s="5">
        <v>17</v>
      </c>
      <c r="H3135" s="5" t="s">
        <v>7989</v>
      </c>
      <c r="I3135" s="5" t="s">
        <v>12394</v>
      </c>
      <c r="J3135" s="5" t="s">
        <v>18232</v>
      </c>
      <c r="K3135" s="5" t="s">
        <v>27</v>
      </c>
      <c r="L3135" s="10">
        <v>44405</v>
      </c>
      <c r="M3135" s="5" t="s">
        <v>6237</v>
      </c>
      <c r="N3135" s="5" t="s">
        <v>30</v>
      </c>
      <c r="O3135" s="10"/>
      <c r="P3135" s="5"/>
      <c r="Q3135" s="5" t="s">
        <v>30</v>
      </c>
      <c r="R3135" s="5"/>
      <c r="S3135" s="5"/>
    </row>
    <row r="3136" customFormat="1" hidden="1" spans="1:19">
      <c r="A3136" s="5">
        <v>3153</v>
      </c>
      <c r="B3136" s="5" t="s">
        <v>12395</v>
      </c>
      <c r="C3136" s="5"/>
      <c r="D3136" s="5" t="s">
        <v>426</v>
      </c>
      <c r="E3136" s="5" t="s">
        <v>12396</v>
      </c>
      <c r="F3136" s="5" t="s">
        <v>24</v>
      </c>
      <c r="G3136" s="5">
        <v>16</v>
      </c>
      <c r="H3136" s="5" t="s">
        <v>12397</v>
      </c>
      <c r="I3136" s="5" t="s">
        <v>12398</v>
      </c>
      <c r="J3136" s="5">
        <v>18178894068</v>
      </c>
      <c r="K3136" s="5" t="s">
        <v>27</v>
      </c>
      <c r="L3136" s="10">
        <v>44397</v>
      </c>
      <c r="M3136" s="5" t="s">
        <v>12399</v>
      </c>
      <c r="N3136" s="5" t="s">
        <v>27</v>
      </c>
      <c r="O3136" s="10"/>
      <c r="P3136" s="5"/>
      <c r="Q3136" s="5" t="s">
        <v>30</v>
      </c>
      <c r="R3136" s="5"/>
      <c r="S3136" s="5"/>
    </row>
    <row r="3137" customFormat="1" hidden="1" spans="1:19">
      <c r="A3137" s="5">
        <v>3154</v>
      </c>
      <c r="B3137" s="5" t="s">
        <v>12400</v>
      </c>
      <c r="C3137" s="5"/>
      <c r="D3137" s="5" t="s">
        <v>426</v>
      </c>
      <c r="E3137" s="5" t="s">
        <v>12401</v>
      </c>
      <c r="F3137" s="5" t="s">
        <v>24</v>
      </c>
      <c r="G3137" s="5">
        <v>16</v>
      </c>
      <c r="H3137" s="5" t="s">
        <v>2015</v>
      </c>
      <c r="I3137" s="5" t="s">
        <v>12402</v>
      </c>
      <c r="J3137" s="5" t="s">
        <v>18233</v>
      </c>
      <c r="K3137" s="5" t="s">
        <v>27</v>
      </c>
      <c r="L3137" s="10">
        <v>44395</v>
      </c>
      <c r="M3137" s="5" t="s">
        <v>6386</v>
      </c>
      <c r="N3137" s="5" t="s">
        <v>27</v>
      </c>
      <c r="O3137" s="10">
        <v>44416</v>
      </c>
      <c r="P3137" s="5" t="s">
        <v>6386</v>
      </c>
      <c r="Q3137" s="5" t="s">
        <v>30</v>
      </c>
      <c r="R3137" s="5"/>
      <c r="S3137" s="5"/>
    </row>
    <row r="3138" customFormat="1" hidden="1" spans="1:19">
      <c r="A3138" s="5">
        <v>3155</v>
      </c>
      <c r="B3138" s="5" t="s">
        <v>12403</v>
      </c>
      <c r="C3138" s="5"/>
      <c r="D3138" s="5" t="s">
        <v>426</v>
      </c>
      <c r="E3138" s="5" t="s">
        <v>12404</v>
      </c>
      <c r="F3138" s="5" t="s">
        <v>24</v>
      </c>
      <c r="G3138" s="5">
        <v>17</v>
      </c>
      <c r="H3138" s="5" t="s">
        <v>1871</v>
      </c>
      <c r="I3138" s="5" t="s">
        <v>12405</v>
      </c>
      <c r="J3138" s="5">
        <v>18278854044</v>
      </c>
      <c r="K3138" s="5" t="s">
        <v>27</v>
      </c>
      <c r="L3138" s="10">
        <v>44405</v>
      </c>
      <c r="M3138" s="5" t="s">
        <v>6237</v>
      </c>
      <c r="N3138" s="5"/>
      <c r="O3138" s="10"/>
      <c r="P3138" s="5"/>
      <c r="Q3138" s="5" t="s">
        <v>30</v>
      </c>
      <c r="R3138" s="5"/>
      <c r="S3138" s="5"/>
    </row>
    <row r="3139" customFormat="1" hidden="1" spans="1:19">
      <c r="A3139" s="5">
        <v>3156</v>
      </c>
      <c r="B3139" s="5" t="s">
        <v>12406</v>
      </c>
      <c r="C3139" s="5"/>
      <c r="D3139" s="5" t="s">
        <v>426</v>
      </c>
      <c r="E3139" s="5" t="s">
        <v>12407</v>
      </c>
      <c r="F3139" s="5" t="s">
        <v>24</v>
      </c>
      <c r="G3139" s="5">
        <v>17</v>
      </c>
      <c r="H3139" s="5" t="s">
        <v>12408</v>
      </c>
      <c r="I3139" s="5" t="s">
        <v>12409</v>
      </c>
      <c r="J3139" s="5" t="s">
        <v>18234</v>
      </c>
      <c r="K3139" s="5" t="s">
        <v>27</v>
      </c>
      <c r="L3139" s="10">
        <v>44402</v>
      </c>
      <c r="M3139" s="5" t="s">
        <v>1347</v>
      </c>
      <c r="N3139" s="5"/>
      <c r="O3139" s="10"/>
      <c r="P3139" s="5"/>
      <c r="Q3139" s="5" t="s">
        <v>30</v>
      </c>
      <c r="R3139" s="5"/>
      <c r="S3139" s="5"/>
    </row>
    <row r="3140" customFormat="1" hidden="1" spans="1:19">
      <c r="A3140" s="5">
        <v>3157</v>
      </c>
      <c r="B3140" s="5" t="s">
        <v>12410</v>
      </c>
      <c r="C3140" s="5"/>
      <c r="D3140" s="5" t="s">
        <v>426</v>
      </c>
      <c r="E3140" s="5" t="s">
        <v>12411</v>
      </c>
      <c r="F3140" s="5" t="s">
        <v>24</v>
      </c>
      <c r="G3140" s="5">
        <v>16</v>
      </c>
      <c r="H3140" s="5" t="s">
        <v>12412</v>
      </c>
      <c r="I3140" s="5" t="s">
        <v>12413</v>
      </c>
      <c r="J3140" s="5">
        <v>15177131672</v>
      </c>
      <c r="K3140" s="5" t="s">
        <v>27</v>
      </c>
      <c r="L3140" s="10">
        <v>44397</v>
      </c>
      <c r="M3140" s="5" t="s">
        <v>12414</v>
      </c>
      <c r="N3140" s="5" t="s">
        <v>30</v>
      </c>
      <c r="O3140" s="10"/>
      <c r="P3140" s="5"/>
      <c r="Q3140" s="5" t="s">
        <v>30</v>
      </c>
      <c r="R3140" s="5"/>
      <c r="S3140" s="5"/>
    </row>
    <row r="3141" customFormat="1" hidden="1" spans="1:19">
      <c r="A3141" s="5">
        <v>3158</v>
      </c>
      <c r="B3141" s="5" t="s">
        <v>12415</v>
      </c>
      <c r="C3141" s="5"/>
      <c r="D3141" s="5" t="s">
        <v>426</v>
      </c>
      <c r="E3141" s="5" t="s">
        <v>12416</v>
      </c>
      <c r="F3141" s="5" t="s">
        <v>24</v>
      </c>
      <c r="G3141" s="5">
        <v>16</v>
      </c>
      <c r="H3141" s="5" t="s">
        <v>18235</v>
      </c>
      <c r="I3141" s="5" t="s">
        <v>12418</v>
      </c>
      <c r="J3141" s="5">
        <v>18934964155</v>
      </c>
      <c r="K3141" s="5" t="s">
        <v>27</v>
      </c>
      <c r="L3141" s="10">
        <v>44396</v>
      </c>
      <c r="M3141" s="5" t="s">
        <v>2172</v>
      </c>
      <c r="N3141" s="5"/>
      <c r="O3141" s="10"/>
      <c r="P3141" s="5"/>
      <c r="Q3141" s="5" t="s">
        <v>30</v>
      </c>
      <c r="R3141" s="5"/>
      <c r="S3141" s="5"/>
    </row>
    <row r="3142" customFormat="1" hidden="1" spans="1:19">
      <c r="A3142" s="5">
        <v>3159</v>
      </c>
      <c r="B3142" s="5" t="s">
        <v>12419</v>
      </c>
      <c r="C3142" s="5"/>
      <c r="D3142" s="5" t="s">
        <v>426</v>
      </c>
      <c r="E3142" s="5" t="s">
        <v>12420</v>
      </c>
      <c r="F3142" s="5" t="s">
        <v>24</v>
      </c>
      <c r="G3142" s="5">
        <v>16</v>
      </c>
      <c r="H3142" s="5" t="s">
        <v>25823</v>
      </c>
      <c r="I3142" s="5" t="s">
        <v>12422</v>
      </c>
      <c r="J3142" s="5" t="s">
        <v>23325</v>
      </c>
      <c r="K3142" s="5" t="s">
        <v>27</v>
      </c>
      <c r="L3142" s="10">
        <v>44411</v>
      </c>
      <c r="M3142" s="5" t="s">
        <v>2172</v>
      </c>
      <c r="N3142" s="5" t="s">
        <v>30</v>
      </c>
      <c r="O3142" s="10"/>
      <c r="P3142" s="5"/>
      <c r="Q3142" s="5" t="s">
        <v>30</v>
      </c>
      <c r="R3142" s="5"/>
      <c r="S3142" s="5"/>
    </row>
    <row r="3143" customFormat="1" hidden="1" spans="1:19">
      <c r="A3143" s="5">
        <v>3160</v>
      </c>
      <c r="B3143" s="5" t="s">
        <v>12423</v>
      </c>
      <c r="C3143" s="5"/>
      <c r="D3143" s="5" t="s">
        <v>426</v>
      </c>
      <c r="E3143" s="5" t="s">
        <v>12424</v>
      </c>
      <c r="F3143" s="5" t="s">
        <v>24</v>
      </c>
      <c r="G3143" s="5">
        <v>16</v>
      </c>
      <c r="H3143" s="5" t="s">
        <v>18238</v>
      </c>
      <c r="I3143" s="5" t="s">
        <v>12426</v>
      </c>
      <c r="J3143" s="5">
        <v>13423410508</v>
      </c>
      <c r="K3143" s="5" t="s">
        <v>27</v>
      </c>
      <c r="L3143" s="10">
        <v>44425</v>
      </c>
      <c r="M3143" s="5" t="s">
        <v>2172</v>
      </c>
      <c r="N3143" s="5" t="s">
        <v>30</v>
      </c>
      <c r="O3143" s="10"/>
      <c r="P3143" s="5"/>
      <c r="Q3143" s="5" t="s">
        <v>30</v>
      </c>
      <c r="R3143" s="5"/>
      <c r="S3143" s="5"/>
    </row>
    <row r="3144" customFormat="1" hidden="1" spans="1:19">
      <c r="A3144" s="5">
        <v>3161</v>
      </c>
      <c r="B3144" s="5" t="s">
        <v>12427</v>
      </c>
      <c r="C3144" s="5"/>
      <c r="D3144" s="5" t="s">
        <v>426</v>
      </c>
      <c r="E3144" s="5" t="s">
        <v>12428</v>
      </c>
      <c r="F3144" s="5" t="s">
        <v>24</v>
      </c>
      <c r="G3144" s="5">
        <v>17</v>
      </c>
      <c r="H3144" s="5" t="s">
        <v>12429</v>
      </c>
      <c r="I3144" s="5" t="s">
        <v>7559</v>
      </c>
      <c r="J3144" s="5" t="s">
        <v>18239</v>
      </c>
      <c r="K3144" s="5" t="s">
        <v>27</v>
      </c>
      <c r="L3144" s="10">
        <v>44406</v>
      </c>
      <c r="M3144" s="5" t="s">
        <v>2172</v>
      </c>
      <c r="N3144" s="5" t="s">
        <v>27</v>
      </c>
      <c r="O3144" s="10"/>
      <c r="P3144" s="5"/>
      <c r="Q3144" s="5" t="s">
        <v>30</v>
      </c>
      <c r="R3144" s="5"/>
      <c r="S3144" s="5"/>
    </row>
    <row r="3145" customFormat="1" hidden="1" spans="1:19">
      <c r="A3145" s="5">
        <v>3162</v>
      </c>
      <c r="B3145" s="5" t="s">
        <v>12430</v>
      </c>
      <c r="C3145" s="5"/>
      <c r="D3145" s="5" t="s">
        <v>426</v>
      </c>
      <c r="E3145" s="5" t="s">
        <v>12431</v>
      </c>
      <c r="F3145" s="5" t="s">
        <v>24</v>
      </c>
      <c r="G3145" s="5">
        <v>15</v>
      </c>
      <c r="H3145" s="5" t="s">
        <v>12432</v>
      </c>
      <c r="I3145" s="5" t="s">
        <v>12433</v>
      </c>
      <c r="J3145" s="5" t="s">
        <v>18240</v>
      </c>
      <c r="K3145" s="5" t="s">
        <v>27</v>
      </c>
      <c r="L3145" s="10">
        <v>44396</v>
      </c>
      <c r="M3145" s="5" t="s">
        <v>2172</v>
      </c>
      <c r="N3145" s="5"/>
      <c r="O3145" s="10"/>
      <c r="P3145" s="5"/>
      <c r="Q3145" s="5" t="s">
        <v>30</v>
      </c>
      <c r="R3145" s="5"/>
      <c r="S3145" s="5"/>
    </row>
    <row r="3146" customFormat="1" hidden="1" spans="1:19">
      <c r="A3146" s="5">
        <v>3163</v>
      </c>
      <c r="B3146" s="5" t="s">
        <v>12434</v>
      </c>
      <c r="C3146" s="5"/>
      <c r="D3146" s="5" t="s">
        <v>426</v>
      </c>
      <c r="E3146" s="5" t="s">
        <v>12435</v>
      </c>
      <c r="F3146" s="5" t="s">
        <v>24</v>
      </c>
      <c r="G3146" s="5">
        <v>16</v>
      </c>
      <c r="H3146" s="5" t="s">
        <v>12436</v>
      </c>
      <c r="I3146" s="5" t="s">
        <v>12437</v>
      </c>
      <c r="J3146" s="5">
        <v>18707782667</v>
      </c>
      <c r="K3146" s="5" t="s">
        <v>27</v>
      </c>
      <c r="L3146" s="10">
        <v>44394</v>
      </c>
      <c r="M3146" s="5" t="s">
        <v>2172</v>
      </c>
      <c r="N3146" s="5" t="s">
        <v>30</v>
      </c>
      <c r="O3146" s="10"/>
      <c r="P3146" s="5"/>
      <c r="Q3146" s="5" t="s">
        <v>30</v>
      </c>
      <c r="R3146" s="5"/>
      <c r="S3146" s="5"/>
    </row>
    <row r="3147" customFormat="1" hidden="1" spans="1:19">
      <c r="A3147" s="5">
        <v>3164</v>
      </c>
      <c r="B3147" s="5" t="s">
        <v>12438</v>
      </c>
      <c r="C3147" s="5"/>
      <c r="D3147" s="5" t="s">
        <v>426</v>
      </c>
      <c r="E3147" s="5" t="s">
        <v>12439</v>
      </c>
      <c r="F3147" s="5" t="s">
        <v>143</v>
      </c>
      <c r="G3147" s="5">
        <v>16</v>
      </c>
      <c r="H3147" s="5" t="s">
        <v>18241</v>
      </c>
      <c r="I3147" s="5" t="s">
        <v>12440</v>
      </c>
      <c r="J3147" s="5" t="s">
        <v>18242</v>
      </c>
      <c r="K3147" s="5" t="s">
        <v>27</v>
      </c>
      <c r="L3147" s="10">
        <v>44396</v>
      </c>
      <c r="M3147" s="5" t="s">
        <v>11375</v>
      </c>
      <c r="N3147" s="5" t="s">
        <v>30</v>
      </c>
      <c r="O3147" s="10"/>
      <c r="P3147" s="5"/>
      <c r="Q3147" s="5" t="s">
        <v>30</v>
      </c>
      <c r="R3147" s="5"/>
      <c r="S3147" s="5"/>
    </row>
    <row r="3148" customFormat="1" hidden="1" spans="1:19">
      <c r="A3148" s="5">
        <v>3165</v>
      </c>
      <c r="B3148" s="5" t="s">
        <v>12441</v>
      </c>
      <c r="C3148" s="5"/>
      <c r="D3148" s="5" t="s">
        <v>426</v>
      </c>
      <c r="E3148" s="5" t="s">
        <v>12442</v>
      </c>
      <c r="F3148" s="5" t="s">
        <v>143</v>
      </c>
      <c r="G3148" s="5">
        <v>16</v>
      </c>
      <c r="H3148" s="5" t="s">
        <v>18243</v>
      </c>
      <c r="I3148" s="5" t="s">
        <v>12444</v>
      </c>
      <c r="J3148" s="5">
        <v>18278865483</v>
      </c>
      <c r="K3148" s="5" t="s">
        <v>27</v>
      </c>
      <c r="L3148" s="10">
        <v>44395</v>
      </c>
      <c r="M3148" s="5" t="s">
        <v>98</v>
      </c>
      <c r="N3148" s="5" t="s">
        <v>27</v>
      </c>
      <c r="O3148" s="10">
        <v>44416</v>
      </c>
      <c r="P3148" s="5" t="s">
        <v>98</v>
      </c>
      <c r="Q3148" s="5" t="s">
        <v>30</v>
      </c>
      <c r="R3148" s="5"/>
      <c r="S3148" s="5"/>
    </row>
    <row r="3149" customFormat="1" hidden="1" spans="1:19">
      <c r="A3149" s="5">
        <v>3166</v>
      </c>
      <c r="B3149" s="5" t="s">
        <v>12445</v>
      </c>
      <c r="C3149" s="5"/>
      <c r="D3149" s="5" t="s">
        <v>426</v>
      </c>
      <c r="E3149" s="5" t="s">
        <v>12446</v>
      </c>
      <c r="F3149" s="5" t="s">
        <v>143</v>
      </c>
      <c r="G3149" s="5">
        <v>16</v>
      </c>
      <c r="H3149" s="5" t="s">
        <v>12447</v>
      </c>
      <c r="I3149" s="5" t="s">
        <v>12448</v>
      </c>
      <c r="J3149" s="5" t="s">
        <v>18244</v>
      </c>
      <c r="K3149" s="5" t="s">
        <v>27</v>
      </c>
      <c r="L3149" s="10">
        <v>44396</v>
      </c>
      <c r="M3149" s="5" t="s">
        <v>12449</v>
      </c>
      <c r="N3149" s="5" t="s">
        <v>30</v>
      </c>
      <c r="O3149" s="10"/>
      <c r="P3149" s="5"/>
      <c r="Q3149" s="5" t="s">
        <v>30</v>
      </c>
      <c r="R3149" s="5" t="s">
        <v>12450</v>
      </c>
      <c r="S3149" s="5"/>
    </row>
    <row r="3150" customFormat="1" hidden="1" spans="1:19">
      <c r="A3150" s="5">
        <v>3167</v>
      </c>
      <c r="B3150" s="5" t="s">
        <v>23345</v>
      </c>
      <c r="C3150" s="5"/>
      <c r="D3150" s="5" t="s">
        <v>426</v>
      </c>
      <c r="E3150" s="5" t="s">
        <v>23344</v>
      </c>
      <c r="F3150" s="5" t="s">
        <v>24</v>
      </c>
      <c r="G3150" s="5">
        <v>16</v>
      </c>
      <c r="H3150" s="5" t="s">
        <v>25987</v>
      </c>
      <c r="I3150" s="5" t="s">
        <v>23346</v>
      </c>
      <c r="J3150" s="5">
        <v>15277782027</v>
      </c>
      <c r="K3150" s="5"/>
      <c r="L3150" s="10"/>
      <c r="M3150" s="5"/>
      <c r="N3150" s="5"/>
      <c r="O3150" s="10"/>
      <c r="P3150" s="5"/>
      <c r="Q3150" s="5"/>
      <c r="R3150" s="5"/>
      <c r="S3150" s="5"/>
    </row>
    <row r="3151" customFormat="1" hidden="1" spans="1:19">
      <c r="A3151" s="5">
        <v>3168</v>
      </c>
      <c r="B3151" s="5" t="s">
        <v>12451</v>
      </c>
      <c r="C3151" s="5"/>
      <c r="D3151" s="5" t="s">
        <v>426</v>
      </c>
      <c r="E3151" s="5" t="s">
        <v>721</v>
      </c>
      <c r="F3151" s="5" t="s">
        <v>143</v>
      </c>
      <c r="G3151" s="5">
        <v>17</v>
      </c>
      <c r="H3151" s="5" t="s">
        <v>18246</v>
      </c>
      <c r="I3151" s="5" t="s">
        <v>12453</v>
      </c>
      <c r="J3151" s="5" t="s">
        <v>18247</v>
      </c>
      <c r="K3151" s="5" t="s">
        <v>27</v>
      </c>
      <c r="L3151" s="10">
        <v>44396</v>
      </c>
      <c r="M3151" s="5" t="s">
        <v>98</v>
      </c>
      <c r="N3151" s="5" t="s">
        <v>30</v>
      </c>
      <c r="O3151" s="10"/>
      <c r="P3151" s="5"/>
      <c r="Q3151" s="5" t="s">
        <v>30</v>
      </c>
      <c r="R3151" s="5"/>
      <c r="S3151" s="5"/>
    </row>
    <row r="3152" customFormat="1" hidden="1" spans="1:19">
      <c r="A3152" s="5">
        <v>3169</v>
      </c>
      <c r="B3152" s="5" t="s">
        <v>12454</v>
      </c>
      <c r="C3152" s="5"/>
      <c r="D3152" s="5" t="s">
        <v>426</v>
      </c>
      <c r="E3152" s="5" t="s">
        <v>12455</v>
      </c>
      <c r="F3152" s="5" t="s">
        <v>143</v>
      </c>
      <c r="G3152" s="5">
        <v>16</v>
      </c>
      <c r="H3152" s="5" t="s">
        <v>7989</v>
      </c>
      <c r="I3152" s="5" t="s">
        <v>12456</v>
      </c>
      <c r="J3152" s="5">
        <v>15177387022</v>
      </c>
      <c r="K3152" s="5" t="s">
        <v>27</v>
      </c>
      <c r="L3152" s="10">
        <v>44396</v>
      </c>
      <c r="M3152" s="5" t="s">
        <v>6237</v>
      </c>
      <c r="N3152" s="5" t="s">
        <v>30</v>
      </c>
      <c r="O3152" s="10"/>
      <c r="P3152" s="5"/>
      <c r="Q3152" s="5" t="s">
        <v>30</v>
      </c>
      <c r="R3152" s="5"/>
      <c r="S3152" s="5"/>
    </row>
    <row r="3153" customFormat="1" hidden="1" spans="1:19">
      <c r="A3153" s="5">
        <v>3170</v>
      </c>
      <c r="B3153" s="5" t="s">
        <v>12457</v>
      </c>
      <c r="C3153" s="5"/>
      <c r="D3153" s="5" t="s">
        <v>426</v>
      </c>
      <c r="E3153" s="5" t="s">
        <v>12458</v>
      </c>
      <c r="F3153" s="5" t="s">
        <v>24</v>
      </c>
      <c r="G3153" s="5">
        <v>15</v>
      </c>
      <c r="H3153" s="5" t="s">
        <v>725</v>
      </c>
      <c r="I3153" s="5" t="s">
        <v>12459</v>
      </c>
      <c r="J3153" s="5" t="s">
        <v>18248</v>
      </c>
      <c r="K3153" s="5" t="s">
        <v>27</v>
      </c>
      <c r="L3153" s="10">
        <v>44396</v>
      </c>
      <c r="M3153" s="5" t="s">
        <v>8740</v>
      </c>
      <c r="N3153" s="5" t="s">
        <v>30</v>
      </c>
      <c r="O3153" s="10"/>
      <c r="P3153" s="5"/>
      <c r="Q3153" s="5" t="s">
        <v>30</v>
      </c>
      <c r="R3153" s="5"/>
      <c r="S3153" s="5"/>
    </row>
    <row r="3154" customFormat="1" hidden="1" spans="1:19">
      <c r="A3154" s="5">
        <v>3171</v>
      </c>
      <c r="B3154" s="5" t="s">
        <v>12460</v>
      </c>
      <c r="C3154" s="5"/>
      <c r="D3154" s="5" t="s">
        <v>426</v>
      </c>
      <c r="E3154" s="5" t="s">
        <v>12461</v>
      </c>
      <c r="F3154" s="5" t="s">
        <v>143</v>
      </c>
      <c r="G3154" s="5">
        <v>15</v>
      </c>
      <c r="H3154" s="5" t="s">
        <v>12462</v>
      </c>
      <c r="I3154" s="5" t="s">
        <v>12463</v>
      </c>
      <c r="J3154" s="5">
        <v>19994566097</v>
      </c>
      <c r="K3154" s="5" t="s">
        <v>27</v>
      </c>
      <c r="L3154" s="10">
        <v>44399</v>
      </c>
      <c r="M3154" s="5" t="s">
        <v>12172</v>
      </c>
      <c r="N3154" s="5" t="s">
        <v>30</v>
      </c>
      <c r="O3154" s="10"/>
      <c r="P3154" s="5"/>
      <c r="Q3154" s="5" t="s">
        <v>30</v>
      </c>
      <c r="R3154" s="5"/>
      <c r="S3154" s="5"/>
    </row>
    <row r="3155" customFormat="1" hidden="1" spans="1:19">
      <c r="A3155" s="5">
        <v>3172</v>
      </c>
      <c r="B3155" s="5" t="s">
        <v>12464</v>
      </c>
      <c r="C3155" s="5"/>
      <c r="D3155" s="5" t="s">
        <v>426</v>
      </c>
      <c r="E3155" s="5" t="s">
        <v>12465</v>
      </c>
      <c r="F3155" s="5" t="s">
        <v>24</v>
      </c>
      <c r="G3155" s="5">
        <v>16</v>
      </c>
      <c r="H3155" s="5" t="s">
        <v>18249</v>
      </c>
      <c r="I3155" s="5" t="s">
        <v>12467</v>
      </c>
      <c r="J3155" s="5" t="s">
        <v>18250</v>
      </c>
      <c r="K3155" s="5" t="s">
        <v>27</v>
      </c>
      <c r="L3155" s="10">
        <v>44396</v>
      </c>
      <c r="M3155" s="5" t="s">
        <v>28</v>
      </c>
      <c r="N3155" s="5" t="s">
        <v>27</v>
      </c>
      <c r="O3155" s="10"/>
      <c r="P3155" s="5" t="s">
        <v>28</v>
      </c>
      <c r="Q3155" s="5" t="s">
        <v>30</v>
      </c>
      <c r="R3155" s="5"/>
      <c r="S3155" s="5"/>
    </row>
    <row r="3156" customFormat="1" hidden="1" spans="1:19">
      <c r="A3156" s="5">
        <v>3173</v>
      </c>
      <c r="B3156" s="5" t="s">
        <v>12468</v>
      </c>
      <c r="C3156" s="5"/>
      <c r="D3156" s="5" t="s">
        <v>431</v>
      </c>
      <c r="E3156" s="5" t="s">
        <v>4764</v>
      </c>
      <c r="F3156" s="5" t="s">
        <v>143</v>
      </c>
      <c r="G3156" s="5">
        <v>15</v>
      </c>
      <c r="H3156" s="5" t="s">
        <v>12469</v>
      </c>
      <c r="I3156" s="5" t="s">
        <v>2220</v>
      </c>
      <c r="J3156" s="5" t="s">
        <v>12470</v>
      </c>
      <c r="K3156" s="5"/>
      <c r="L3156" s="10"/>
      <c r="M3156" s="5"/>
      <c r="N3156" s="5"/>
      <c r="O3156" s="10"/>
      <c r="P3156" s="5"/>
      <c r="Q3156" s="5"/>
      <c r="R3156" s="5"/>
      <c r="S3156" s="5"/>
    </row>
    <row r="3157" customFormat="1" hidden="1" spans="1:19">
      <c r="A3157" s="5">
        <v>3174</v>
      </c>
      <c r="B3157" s="5" t="s">
        <v>12471</v>
      </c>
      <c r="C3157" s="5"/>
      <c r="D3157" s="5" t="s">
        <v>431</v>
      </c>
      <c r="E3157" s="5" t="s">
        <v>12472</v>
      </c>
      <c r="F3157" s="5" t="s">
        <v>143</v>
      </c>
      <c r="G3157" s="5">
        <v>16</v>
      </c>
      <c r="H3157" s="5" t="s">
        <v>25824</v>
      </c>
      <c r="I3157" s="5" t="s">
        <v>12474</v>
      </c>
      <c r="J3157" s="5">
        <v>13877876920</v>
      </c>
      <c r="K3157" s="5" t="s">
        <v>27</v>
      </c>
      <c r="L3157" s="10">
        <v>44394</v>
      </c>
      <c r="M3157" s="5"/>
      <c r="N3157" s="5"/>
      <c r="O3157" s="10"/>
      <c r="P3157" s="5"/>
      <c r="Q3157" s="5"/>
      <c r="R3157" s="5"/>
      <c r="S3157" s="5"/>
    </row>
    <row r="3158" customFormat="1" hidden="1" spans="1:19">
      <c r="A3158" s="5">
        <v>3175</v>
      </c>
      <c r="B3158" s="5" t="s">
        <v>12475</v>
      </c>
      <c r="C3158" s="5"/>
      <c r="D3158" s="5" t="s">
        <v>431</v>
      </c>
      <c r="E3158" s="5" t="s">
        <v>6021</v>
      </c>
      <c r="F3158" s="5" t="s">
        <v>143</v>
      </c>
      <c r="G3158" s="5">
        <v>15</v>
      </c>
      <c r="H3158" s="5" t="s">
        <v>12476</v>
      </c>
      <c r="I3158" s="5" t="s">
        <v>12477</v>
      </c>
      <c r="J3158" s="5">
        <v>18978755140</v>
      </c>
      <c r="K3158" s="5"/>
      <c r="L3158" s="10"/>
      <c r="M3158" s="5"/>
      <c r="N3158" s="5"/>
      <c r="O3158" s="10"/>
      <c r="P3158" s="5"/>
      <c r="Q3158" s="5"/>
      <c r="R3158" s="5"/>
      <c r="S3158" s="5"/>
    </row>
    <row r="3159" customFormat="1" hidden="1" spans="1:19">
      <c r="A3159" s="5">
        <v>3176</v>
      </c>
      <c r="B3159" s="5" t="s">
        <v>12478</v>
      </c>
      <c r="C3159" s="5"/>
      <c r="D3159" s="5" t="s">
        <v>431</v>
      </c>
      <c r="E3159" s="5" t="s">
        <v>1717</v>
      </c>
      <c r="F3159" s="5" t="s">
        <v>24</v>
      </c>
      <c r="G3159" s="5">
        <v>17</v>
      </c>
      <c r="H3159" s="5" t="s">
        <v>25825</v>
      </c>
      <c r="I3159" s="5" t="s">
        <v>12479</v>
      </c>
      <c r="J3159" s="5">
        <v>13481868801</v>
      </c>
      <c r="K3159" s="5" t="s">
        <v>27</v>
      </c>
      <c r="L3159" s="10">
        <v>44396</v>
      </c>
      <c r="M3159" s="5"/>
      <c r="N3159" s="5"/>
      <c r="O3159" s="10"/>
      <c r="P3159" s="5"/>
      <c r="Q3159" s="5"/>
      <c r="R3159" s="5"/>
      <c r="S3159" s="5"/>
    </row>
    <row r="3160" customFormat="1" hidden="1" spans="1:19">
      <c r="A3160" s="5">
        <v>3177</v>
      </c>
      <c r="B3160" s="5" t="s">
        <v>12480</v>
      </c>
      <c r="C3160" s="5"/>
      <c r="D3160" s="5" t="s">
        <v>431</v>
      </c>
      <c r="E3160" s="5" t="s">
        <v>12481</v>
      </c>
      <c r="F3160" s="5" t="s">
        <v>24</v>
      </c>
      <c r="G3160" s="5">
        <v>17</v>
      </c>
      <c r="H3160" s="5" t="s">
        <v>17938</v>
      </c>
      <c r="I3160" s="5" t="s">
        <v>12482</v>
      </c>
      <c r="J3160" s="5" t="s">
        <v>12483</v>
      </c>
      <c r="K3160" s="5" t="s">
        <v>27</v>
      </c>
      <c r="L3160" s="10">
        <v>44395</v>
      </c>
      <c r="M3160" s="5"/>
      <c r="N3160" s="5"/>
      <c r="O3160" s="10"/>
      <c r="P3160" s="5"/>
      <c r="Q3160" s="5"/>
      <c r="R3160" s="5"/>
      <c r="S3160" s="5"/>
    </row>
    <row r="3161" customFormat="1" hidden="1" spans="1:19">
      <c r="A3161" s="5">
        <v>3178</v>
      </c>
      <c r="B3161" s="5" t="s">
        <v>12484</v>
      </c>
      <c r="C3161" s="5"/>
      <c r="D3161" s="5" t="s">
        <v>431</v>
      </c>
      <c r="E3161" s="5" t="s">
        <v>12485</v>
      </c>
      <c r="F3161" s="5" t="s">
        <v>143</v>
      </c>
      <c r="G3161" s="5">
        <v>17</v>
      </c>
      <c r="H3161" s="5" t="s">
        <v>12486</v>
      </c>
      <c r="I3161" s="5" t="s">
        <v>12487</v>
      </c>
      <c r="J3161" s="5">
        <v>15240678817</v>
      </c>
      <c r="K3161" s="5" t="s">
        <v>27</v>
      </c>
      <c r="L3161" s="10">
        <v>44395</v>
      </c>
      <c r="M3161" s="5" t="s">
        <v>12488</v>
      </c>
      <c r="N3161" s="5" t="s">
        <v>27</v>
      </c>
      <c r="O3161" s="10">
        <v>44414</v>
      </c>
      <c r="P3161" s="5" t="s">
        <v>12488</v>
      </c>
      <c r="Q3161" s="5" t="s">
        <v>27</v>
      </c>
      <c r="R3161" s="5" t="s">
        <v>12489</v>
      </c>
      <c r="S3161" s="5"/>
    </row>
    <row r="3162" customFormat="1" hidden="1" spans="1:19">
      <c r="A3162" s="5">
        <v>3179</v>
      </c>
      <c r="B3162" s="5" t="s">
        <v>12490</v>
      </c>
      <c r="C3162" s="5"/>
      <c r="D3162" s="5" t="s">
        <v>431</v>
      </c>
      <c r="E3162" s="5" t="s">
        <v>12491</v>
      </c>
      <c r="F3162" s="5" t="s">
        <v>143</v>
      </c>
      <c r="G3162" s="5">
        <v>18</v>
      </c>
      <c r="H3162" s="5" t="s">
        <v>12492</v>
      </c>
      <c r="I3162" s="5" t="s">
        <v>12493</v>
      </c>
      <c r="J3162" s="5" t="s">
        <v>12494</v>
      </c>
      <c r="K3162" s="5"/>
      <c r="L3162" s="10"/>
      <c r="M3162" s="5"/>
      <c r="N3162" s="5"/>
      <c r="O3162" s="10"/>
      <c r="P3162" s="5"/>
      <c r="Q3162" s="5"/>
      <c r="R3162" s="5"/>
      <c r="S3162" s="5"/>
    </row>
    <row r="3163" customFormat="1" hidden="1" spans="1:19">
      <c r="A3163" s="5">
        <v>3180</v>
      </c>
      <c r="B3163" s="5" t="s">
        <v>12495</v>
      </c>
      <c r="C3163" s="5"/>
      <c r="D3163" s="5" t="s">
        <v>431</v>
      </c>
      <c r="E3163" s="5" t="s">
        <v>12496</v>
      </c>
      <c r="F3163" s="5" t="s">
        <v>143</v>
      </c>
      <c r="G3163" s="5">
        <v>18</v>
      </c>
      <c r="H3163" s="5" t="s">
        <v>6147</v>
      </c>
      <c r="I3163" s="5" t="s">
        <v>12497</v>
      </c>
      <c r="J3163" s="5">
        <v>18176158784</v>
      </c>
      <c r="K3163" s="5" t="s">
        <v>27</v>
      </c>
      <c r="L3163" s="10">
        <v>44394</v>
      </c>
      <c r="M3163" s="5"/>
      <c r="N3163" s="5"/>
      <c r="O3163" s="10"/>
      <c r="P3163" s="5"/>
      <c r="Q3163" s="5"/>
      <c r="R3163" s="5"/>
      <c r="S3163" s="5"/>
    </row>
    <row r="3164" customFormat="1" hidden="1" spans="1:19">
      <c r="A3164" s="5">
        <v>3181</v>
      </c>
      <c r="B3164" s="5" t="s">
        <v>12498</v>
      </c>
      <c r="C3164" s="5"/>
      <c r="D3164" s="5" t="s">
        <v>431</v>
      </c>
      <c r="E3164" s="5" t="s">
        <v>12499</v>
      </c>
      <c r="F3164" s="5" t="s">
        <v>143</v>
      </c>
      <c r="G3164" s="5">
        <v>15</v>
      </c>
      <c r="H3164" s="5" t="s">
        <v>12500</v>
      </c>
      <c r="I3164" s="5" t="s">
        <v>12501</v>
      </c>
      <c r="J3164" s="5" t="s">
        <v>12502</v>
      </c>
      <c r="K3164" s="5" t="s">
        <v>27</v>
      </c>
      <c r="L3164" s="10">
        <v>44395</v>
      </c>
      <c r="M3164" s="5"/>
      <c r="N3164" s="5"/>
      <c r="O3164" s="10"/>
      <c r="P3164" s="5"/>
      <c r="Q3164" s="5"/>
      <c r="R3164" s="5"/>
      <c r="S3164" s="5"/>
    </row>
    <row r="3165" customFormat="1" hidden="1" spans="1:19">
      <c r="A3165" s="5">
        <v>3182</v>
      </c>
      <c r="B3165" s="5" t="s">
        <v>23380</v>
      </c>
      <c r="C3165" s="5"/>
      <c r="D3165" s="5" t="s">
        <v>431</v>
      </c>
      <c r="E3165" s="5" t="s">
        <v>23379</v>
      </c>
      <c r="F3165" s="5" t="s">
        <v>24</v>
      </c>
      <c r="G3165" s="5">
        <v>17</v>
      </c>
      <c r="H3165" s="5" t="s">
        <v>25988</v>
      </c>
      <c r="I3165" s="5" t="s">
        <v>23381</v>
      </c>
      <c r="J3165" s="5">
        <v>13517585174</v>
      </c>
      <c r="K3165" s="5"/>
      <c r="L3165" s="10"/>
      <c r="M3165" s="5"/>
      <c r="N3165" s="5"/>
      <c r="O3165" s="10"/>
      <c r="P3165" s="5"/>
      <c r="Q3165" s="5"/>
      <c r="R3165" s="5"/>
      <c r="S3165" s="5"/>
    </row>
    <row r="3166" customFormat="1" hidden="1" spans="1:19">
      <c r="A3166" s="5">
        <v>3183</v>
      </c>
      <c r="B3166" s="5" t="s">
        <v>12503</v>
      </c>
      <c r="C3166" s="5"/>
      <c r="D3166" s="5" t="s">
        <v>431</v>
      </c>
      <c r="E3166" s="5" t="s">
        <v>12504</v>
      </c>
      <c r="F3166" s="5" t="s">
        <v>143</v>
      </c>
      <c r="G3166" s="5">
        <v>16</v>
      </c>
      <c r="H3166" s="5" t="s">
        <v>12505</v>
      </c>
      <c r="I3166" s="5" t="s">
        <v>12506</v>
      </c>
      <c r="J3166" s="5">
        <v>19807781295</v>
      </c>
      <c r="K3166" s="5" t="s">
        <v>27</v>
      </c>
      <c r="L3166" s="10">
        <v>44379</v>
      </c>
      <c r="M3166" s="5" t="s">
        <v>3693</v>
      </c>
      <c r="N3166" s="5" t="s">
        <v>30</v>
      </c>
      <c r="O3166" s="10"/>
      <c r="P3166" s="5"/>
      <c r="Q3166" s="5" t="s">
        <v>30</v>
      </c>
      <c r="R3166" s="5"/>
      <c r="S3166" s="5"/>
    </row>
    <row r="3167" customFormat="1" hidden="1" spans="1:19">
      <c r="A3167" s="5">
        <v>3184</v>
      </c>
      <c r="B3167" s="5" t="s">
        <v>12507</v>
      </c>
      <c r="C3167" s="5"/>
      <c r="D3167" s="5" t="s">
        <v>431</v>
      </c>
      <c r="E3167" s="5" t="s">
        <v>12508</v>
      </c>
      <c r="F3167" s="5" t="s">
        <v>24</v>
      </c>
      <c r="G3167" s="5">
        <v>16</v>
      </c>
      <c r="H3167" s="5" t="s">
        <v>25826</v>
      </c>
      <c r="I3167" s="5" t="s">
        <v>12510</v>
      </c>
      <c r="J3167" s="5">
        <v>15277842670</v>
      </c>
      <c r="K3167" s="5" t="s">
        <v>27</v>
      </c>
      <c r="L3167" s="10">
        <v>44396</v>
      </c>
      <c r="M3167" s="5"/>
      <c r="N3167" s="5"/>
      <c r="O3167" s="10"/>
      <c r="P3167" s="5"/>
      <c r="Q3167" s="5"/>
      <c r="R3167" s="5"/>
      <c r="S3167" s="5"/>
    </row>
    <row r="3168" customFormat="1" hidden="1" spans="1:19">
      <c r="A3168" s="5">
        <v>3185</v>
      </c>
      <c r="B3168" s="5" t="s">
        <v>12512</v>
      </c>
      <c r="C3168" s="5"/>
      <c r="D3168" s="5" t="s">
        <v>431</v>
      </c>
      <c r="E3168" s="5" t="s">
        <v>12513</v>
      </c>
      <c r="F3168" s="5" t="s">
        <v>143</v>
      </c>
      <c r="G3168" s="5">
        <v>16</v>
      </c>
      <c r="H3168" s="5" t="s">
        <v>25827</v>
      </c>
      <c r="I3168" s="5" t="s">
        <v>5630</v>
      </c>
      <c r="J3168" s="5" t="s">
        <v>12515</v>
      </c>
      <c r="K3168" s="5" t="s">
        <v>27</v>
      </c>
      <c r="L3168" s="10">
        <v>44395</v>
      </c>
      <c r="M3168" s="5" t="s">
        <v>1352</v>
      </c>
      <c r="N3168" s="5" t="s">
        <v>27</v>
      </c>
      <c r="O3168" s="10">
        <v>44416</v>
      </c>
      <c r="P3168" s="5"/>
      <c r="Q3168" s="5"/>
      <c r="R3168" s="5"/>
      <c r="S3168" s="5"/>
    </row>
    <row r="3169" customFormat="1" hidden="1" spans="1:19">
      <c r="A3169" s="5">
        <v>3186</v>
      </c>
      <c r="B3169" s="5" t="s">
        <v>12516</v>
      </c>
      <c r="C3169" s="5"/>
      <c r="D3169" s="5" t="s">
        <v>431</v>
      </c>
      <c r="E3169" s="5" t="s">
        <v>12517</v>
      </c>
      <c r="F3169" s="5" t="s">
        <v>24</v>
      </c>
      <c r="G3169" s="5">
        <v>18</v>
      </c>
      <c r="H3169" s="5" t="s">
        <v>25828</v>
      </c>
      <c r="I3169" s="5" t="s">
        <v>12519</v>
      </c>
      <c r="J3169" s="5" t="s">
        <v>12520</v>
      </c>
      <c r="K3169" s="5"/>
      <c r="L3169" s="10"/>
      <c r="M3169" s="5"/>
      <c r="N3169" s="5"/>
      <c r="O3169" s="10"/>
      <c r="P3169" s="5"/>
      <c r="Q3169" s="5"/>
      <c r="R3169" s="5"/>
      <c r="S3169" s="5"/>
    </row>
    <row r="3170" customFormat="1" hidden="1" spans="1:19">
      <c r="A3170" s="5">
        <v>3187</v>
      </c>
      <c r="B3170" s="5" t="s">
        <v>12521</v>
      </c>
      <c r="C3170" s="5"/>
      <c r="D3170" s="5" t="s">
        <v>431</v>
      </c>
      <c r="E3170" s="5" t="s">
        <v>12522</v>
      </c>
      <c r="F3170" s="5" t="s">
        <v>24</v>
      </c>
      <c r="G3170" s="5">
        <v>16</v>
      </c>
      <c r="H3170" s="5" t="s">
        <v>12523</v>
      </c>
      <c r="I3170" s="5" t="s">
        <v>12524</v>
      </c>
      <c r="J3170" s="5" t="s">
        <v>12525</v>
      </c>
      <c r="K3170" s="5" t="s">
        <v>27</v>
      </c>
      <c r="L3170" s="10">
        <v>44399</v>
      </c>
      <c r="M3170" s="5" t="s">
        <v>28</v>
      </c>
      <c r="N3170" s="5"/>
      <c r="O3170" s="10"/>
      <c r="P3170" s="5"/>
      <c r="Q3170" s="5"/>
      <c r="R3170" s="5"/>
      <c r="S3170" s="5"/>
    </row>
    <row r="3171" customFormat="1" hidden="1" spans="1:19">
      <c r="A3171" s="5">
        <v>3188</v>
      </c>
      <c r="B3171" s="5" t="s">
        <v>12526</v>
      </c>
      <c r="C3171" s="5"/>
      <c r="D3171" s="5" t="s">
        <v>431</v>
      </c>
      <c r="E3171" s="5" t="s">
        <v>12527</v>
      </c>
      <c r="F3171" s="5" t="s">
        <v>24</v>
      </c>
      <c r="G3171" s="5">
        <v>17</v>
      </c>
      <c r="H3171" s="5" t="s">
        <v>7973</v>
      </c>
      <c r="I3171" s="5" t="s">
        <v>12528</v>
      </c>
      <c r="J3171" s="5" t="s">
        <v>12529</v>
      </c>
      <c r="K3171" s="5" t="s">
        <v>27</v>
      </c>
      <c r="L3171" s="10">
        <v>44411</v>
      </c>
      <c r="M3171" s="5" t="s">
        <v>3693</v>
      </c>
      <c r="N3171" s="5"/>
      <c r="O3171" s="10"/>
      <c r="P3171" s="5"/>
      <c r="Q3171" s="5"/>
      <c r="R3171" s="5"/>
      <c r="S3171" s="5"/>
    </row>
    <row r="3172" customFormat="1" hidden="1" spans="1:19">
      <c r="A3172" s="5">
        <v>3189</v>
      </c>
      <c r="B3172" s="5" t="s">
        <v>12530</v>
      </c>
      <c r="C3172" s="5"/>
      <c r="D3172" s="5" t="s">
        <v>431</v>
      </c>
      <c r="E3172" s="5" t="s">
        <v>12531</v>
      </c>
      <c r="F3172" s="5" t="s">
        <v>143</v>
      </c>
      <c r="G3172" s="5">
        <v>15</v>
      </c>
      <c r="H3172" s="5" t="s">
        <v>12532</v>
      </c>
      <c r="I3172" s="5" t="s">
        <v>12533</v>
      </c>
      <c r="J3172" s="5">
        <v>15977838505</v>
      </c>
      <c r="K3172" s="5" t="s">
        <v>27</v>
      </c>
      <c r="L3172" s="10">
        <v>44395</v>
      </c>
      <c r="M3172" s="5" t="s">
        <v>1352</v>
      </c>
      <c r="N3172" s="5" t="s">
        <v>27</v>
      </c>
      <c r="O3172" s="10">
        <v>44051</v>
      </c>
      <c r="P3172" s="5" t="s">
        <v>1352</v>
      </c>
      <c r="Q3172" s="5" t="s">
        <v>30</v>
      </c>
      <c r="R3172" s="5"/>
      <c r="S3172" s="5"/>
    </row>
    <row r="3173" customFormat="1" hidden="1" spans="1:19">
      <c r="A3173" s="5">
        <v>3190</v>
      </c>
      <c r="B3173" s="5" t="s">
        <v>12534</v>
      </c>
      <c r="C3173" s="5"/>
      <c r="D3173" s="5" t="s">
        <v>431</v>
      </c>
      <c r="E3173" s="5" t="s">
        <v>12535</v>
      </c>
      <c r="F3173" s="5" t="s">
        <v>24</v>
      </c>
      <c r="G3173" s="5">
        <v>17</v>
      </c>
      <c r="H3173" s="5" t="s">
        <v>25829</v>
      </c>
      <c r="I3173" s="5" t="s">
        <v>12537</v>
      </c>
      <c r="J3173" s="5">
        <v>18707785776</v>
      </c>
      <c r="K3173" s="5" t="s">
        <v>27</v>
      </c>
      <c r="L3173" s="10">
        <v>44394</v>
      </c>
      <c r="M3173" s="5"/>
      <c r="N3173" s="5"/>
      <c r="O3173" s="10"/>
      <c r="P3173" s="5"/>
      <c r="Q3173" s="5"/>
      <c r="R3173" s="5"/>
      <c r="S3173" s="5"/>
    </row>
    <row r="3174" customFormat="1" hidden="1" spans="1:19">
      <c r="A3174" s="5">
        <v>3191</v>
      </c>
      <c r="B3174" s="5" t="s">
        <v>12538</v>
      </c>
      <c r="C3174" s="5"/>
      <c r="D3174" s="5" t="s">
        <v>431</v>
      </c>
      <c r="E3174" s="5" t="s">
        <v>12539</v>
      </c>
      <c r="F3174" s="5" t="s">
        <v>24</v>
      </c>
      <c r="G3174" s="5">
        <v>18</v>
      </c>
      <c r="H3174" s="5" t="s">
        <v>5709</v>
      </c>
      <c r="I3174" s="5" t="s">
        <v>12540</v>
      </c>
      <c r="J3174" s="5" t="s">
        <v>12541</v>
      </c>
      <c r="K3174" s="5" t="s">
        <v>27</v>
      </c>
      <c r="L3174" s="10">
        <v>44403</v>
      </c>
      <c r="M3174" s="5"/>
      <c r="N3174" s="5"/>
      <c r="O3174" s="10"/>
      <c r="P3174" s="5"/>
      <c r="Q3174" s="5"/>
      <c r="R3174" s="5"/>
      <c r="S3174" s="5"/>
    </row>
    <row r="3175" customFormat="1" hidden="1" spans="1:19">
      <c r="A3175" s="5">
        <v>3192</v>
      </c>
      <c r="B3175" s="5" t="s">
        <v>12542</v>
      </c>
      <c r="C3175" s="5"/>
      <c r="D3175" s="5" t="s">
        <v>431</v>
      </c>
      <c r="E3175" s="5" t="s">
        <v>12543</v>
      </c>
      <c r="F3175" s="5" t="s">
        <v>143</v>
      </c>
      <c r="G3175" s="5">
        <v>16</v>
      </c>
      <c r="H3175" s="5" t="s">
        <v>1375</v>
      </c>
      <c r="I3175" s="5" t="s">
        <v>12544</v>
      </c>
      <c r="J3175" s="5" t="s">
        <v>12545</v>
      </c>
      <c r="K3175" s="5" t="s">
        <v>27</v>
      </c>
      <c r="L3175" s="10">
        <v>44379</v>
      </c>
      <c r="M3175" s="5"/>
      <c r="N3175" s="5"/>
      <c r="O3175" s="10"/>
      <c r="P3175" s="5"/>
      <c r="Q3175" s="5"/>
      <c r="R3175" s="5"/>
      <c r="S3175" s="5"/>
    </row>
    <row r="3176" customFormat="1" hidden="1" spans="1:19">
      <c r="A3176" s="5">
        <v>3193</v>
      </c>
      <c r="B3176" s="5" t="s">
        <v>12546</v>
      </c>
      <c r="C3176" s="5"/>
      <c r="D3176" s="5" t="s">
        <v>431</v>
      </c>
      <c r="E3176" s="5" t="s">
        <v>12547</v>
      </c>
      <c r="F3176" s="5" t="s">
        <v>24</v>
      </c>
      <c r="G3176" s="5">
        <v>14</v>
      </c>
      <c r="H3176" s="5" t="s">
        <v>12548</v>
      </c>
      <c r="I3176" s="5" t="s">
        <v>12549</v>
      </c>
      <c r="J3176" s="5" t="s">
        <v>12550</v>
      </c>
      <c r="K3176" s="5" t="s">
        <v>27</v>
      </c>
      <c r="L3176" s="10"/>
      <c r="M3176" s="5"/>
      <c r="N3176" s="5"/>
      <c r="O3176" s="10"/>
      <c r="P3176" s="5"/>
      <c r="Q3176" s="5"/>
      <c r="R3176" s="5"/>
      <c r="S3176" s="5"/>
    </row>
    <row r="3177" customFormat="1" hidden="1" spans="1:19">
      <c r="A3177" s="5">
        <v>3194</v>
      </c>
      <c r="B3177" s="5" t="s">
        <v>12552</v>
      </c>
      <c r="C3177" s="5"/>
      <c r="D3177" s="5" t="s">
        <v>431</v>
      </c>
      <c r="E3177" s="5" t="s">
        <v>12553</v>
      </c>
      <c r="F3177" s="5" t="s">
        <v>143</v>
      </c>
      <c r="G3177" s="5">
        <v>17</v>
      </c>
      <c r="H3177" s="5" t="s">
        <v>25830</v>
      </c>
      <c r="I3177" s="5" t="s">
        <v>12554</v>
      </c>
      <c r="J3177" s="5">
        <v>19978821496</v>
      </c>
      <c r="K3177" s="5" t="s">
        <v>27</v>
      </c>
      <c r="L3177" s="10">
        <v>44396</v>
      </c>
      <c r="M3177" s="5" t="s">
        <v>2172</v>
      </c>
      <c r="N3177" s="5" t="s">
        <v>27</v>
      </c>
      <c r="O3177" s="10">
        <v>44416</v>
      </c>
      <c r="P3177" s="5"/>
      <c r="Q3177" s="5" t="s">
        <v>30</v>
      </c>
      <c r="R3177" s="5"/>
      <c r="S3177" s="5"/>
    </row>
    <row r="3178" customFormat="1" hidden="1" spans="1:19">
      <c r="A3178" s="5">
        <v>3195</v>
      </c>
      <c r="B3178" s="5" t="s">
        <v>12555</v>
      </c>
      <c r="C3178" s="5"/>
      <c r="D3178" s="5" t="s">
        <v>431</v>
      </c>
      <c r="E3178" s="5" t="s">
        <v>12556</v>
      </c>
      <c r="F3178" s="5" t="s">
        <v>24</v>
      </c>
      <c r="G3178" s="5">
        <v>16</v>
      </c>
      <c r="H3178" s="5" t="s">
        <v>12557</v>
      </c>
      <c r="I3178" s="5" t="s">
        <v>12558</v>
      </c>
      <c r="J3178" s="5" t="s">
        <v>12559</v>
      </c>
      <c r="K3178" s="5" t="s">
        <v>27</v>
      </c>
      <c r="L3178" s="10">
        <v>44379</v>
      </c>
      <c r="M3178" s="5"/>
      <c r="N3178" s="5"/>
      <c r="O3178" s="10"/>
      <c r="P3178" s="5"/>
      <c r="Q3178" s="5" t="s">
        <v>30</v>
      </c>
      <c r="R3178" s="5"/>
      <c r="S3178" s="5"/>
    </row>
    <row r="3179" customFormat="1" hidden="1" spans="1:19">
      <c r="A3179" s="5">
        <v>3196</v>
      </c>
      <c r="B3179" s="5" t="s">
        <v>12560</v>
      </c>
      <c r="C3179" s="5"/>
      <c r="D3179" s="5" t="s">
        <v>431</v>
      </c>
      <c r="E3179" s="5" t="s">
        <v>12561</v>
      </c>
      <c r="F3179" s="5" t="s">
        <v>24</v>
      </c>
      <c r="G3179" s="5">
        <v>17</v>
      </c>
      <c r="H3179" s="5" t="s">
        <v>25831</v>
      </c>
      <c r="I3179" s="5" t="s">
        <v>12563</v>
      </c>
      <c r="J3179" s="5" t="s">
        <v>12564</v>
      </c>
      <c r="K3179" s="5" t="s">
        <v>27</v>
      </c>
      <c r="L3179" s="10">
        <v>44394</v>
      </c>
      <c r="M3179" s="5" t="s">
        <v>28</v>
      </c>
      <c r="N3179" s="5" t="s">
        <v>27</v>
      </c>
      <c r="O3179" s="10"/>
      <c r="P3179" s="5"/>
      <c r="Q3179" s="5"/>
      <c r="R3179" s="5"/>
      <c r="S3179" s="5"/>
    </row>
    <row r="3180" customFormat="1" hidden="1" spans="1:19">
      <c r="A3180" s="5">
        <v>3197</v>
      </c>
      <c r="B3180" s="5" t="s">
        <v>12565</v>
      </c>
      <c r="C3180" s="5"/>
      <c r="D3180" s="5" t="s">
        <v>431</v>
      </c>
      <c r="E3180" s="5" t="s">
        <v>12566</v>
      </c>
      <c r="F3180" s="5" t="s">
        <v>24</v>
      </c>
      <c r="G3180" s="5">
        <v>17</v>
      </c>
      <c r="H3180" s="5" t="s">
        <v>25832</v>
      </c>
      <c r="I3180" s="5" t="s">
        <v>12568</v>
      </c>
      <c r="J3180" s="5" t="s">
        <v>12569</v>
      </c>
      <c r="K3180" s="5" t="s">
        <v>27</v>
      </c>
      <c r="L3180" s="10">
        <v>44399</v>
      </c>
      <c r="M3180" s="5"/>
      <c r="N3180" s="5"/>
      <c r="O3180" s="10"/>
      <c r="P3180" s="5"/>
      <c r="Q3180" s="5"/>
      <c r="R3180" s="5"/>
      <c r="S3180" s="5"/>
    </row>
    <row r="3181" customFormat="1" hidden="1" spans="1:19">
      <c r="A3181" s="5">
        <v>3198</v>
      </c>
      <c r="B3181" s="5" t="s">
        <v>12570</v>
      </c>
      <c r="C3181" s="5"/>
      <c r="D3181" s="5" t="s">
        <v>431</v>
      </c>
      <c r="E3181" s="5" t="s">
        <v>12571</v>
      </c>
      <c r="F3181" s="5" t="s">
        <v>24</v>
      </c>
      <c r="G3181" s="5">
        <v>16</v>
      </c>
      <c r="H3181" s="5" t="s">
        <v>1456</v>
      </c>
      <c r="I3181" s="5" t="s">
        <v>12572</v>
      </c>
      <c r="J3181" s="5" t="s">
        <v>12573</v>
      </c>
      <c r="K3181" s="5" t="s">
        <v>27</v>
      </c>
      <c r="L3181" s="10">
        <v>44395</v>
      </c>
      <c r="M3181" s="5" t="s">
        <v>1352</v>
      </c>
      <c r="N3181" s="5" t="s">
        <v>27</v>
      </c>
      <c r="O3181" s="10">
        <v>44416</v>
      </c>
      <c r="P3181" s="5" t="s">
        <v>1352</v>
      </c>
      <c r="Q3181" s="5" t="s">
        <v>30</v>
      </c>
      <c r="R3181" s="5"/>
      <c r="S3181" s="5"/>
    </row>
    <row r="3182" customFormat="1" hidden="1" spans="1:19">
      <c r="A3182" s="5">
        <v>3199</v>
      </c>
      <c r="B3182" s="5" t="s">
        <v>12574</v>
      </c>
      <c r="C3182" s="5"/>
      <c r="D3182" s="5" t="s">
        <v>431</v>
      </c>
      <c r="E3182" s="5" t="s">
        <v>12575</v>
      </c>
      <c r="F3182" s="5" t="s">
        <v>24</v>
      </c>
      <c r="G3182" s="5">
        <v>16</v>
      </c>
      <c r="H3182" s="5" t="s">
        <v>12576</v>
      </c>
      <c r="I3182" s="5" t="s">
        <v>12577</v>
      </c>
      <c r="J3182" s="5" t="s">
        <v>12578</v>
      </c>
      <c r="K3182" s="5" t="s">
        <v>27</v>
      </c>
      <c r="L3182" s="10">
        <v>44406</v>
      </c>
      <c r="M3182" s="5"/>
      <c r="N3182" s="5"/>
      <c r="O3182" s="10"/>
      <c r="P3182" s="5"/>
      <c r="Q3182" s="5"/>
      <c r="R3182" s="5"/>
      <c r="S3182" s="5"/>
    </row>
    <row r="3183" customFormat="1" hidden="1" spans="1:19">
      <c r="A3183" s="5">
        <v>3200</v>
      </c>
      <c r="B3183" s="5" t="s">
        <v>12579</v>
      </c>
      <c r="C3183" s="5"/>
      <c r="D3183" s="5" t="s">
        <v>431</v>
      </c>
      <c r="E3183" s="5" t="s">
        <v>12580</v>
      </c>
      <c r="F3183" s="5" t="s">
        <v>143</v>
      </c>
      <c r="G3183" s="5">
        <v>17</v>
      </c>
      <c r="H3183" s="5" t="s">
        <v>25833</v>
      </c>
      <c r="I3183" s="5" t="s">
        <v>12582</v>
      </c>
      <c r="J3183" s="5" t="s">
        <v>12583</v>
      </c>
      <c r="K3183" s="5" t="s">
        <v>27</v>
      </c>
      <c r="L3183" s="10">
        <v>44395</v>
      </c>
      <c r="M3183" s="5"/>
      <c r="N3183" s="5"/>
      <c r="O3183" s="10"/>
      <c r="P3183" s="5"/>
      <c r="Q3183" s="5"/>
      <c r="R3183" s="5"/>
      <c r="S3183" s="5"/>
    </row>
    <row r="3184" customFormat="1" hidden="1" spans="1:19">
      <c r="A3184" s="5">
        <v>3201</v>
      </c>
      <c r="B3184" s="5" t="s">
        <v>12584</v>
      </c>
      <c r="C3184" s="5"/>
      <c r="D3184" s="5" t="s">
        <v>431</v>
      </c>
      <c r="E3184" s="5" t="s">
        <v>12585</v>
      </c>
      <c r="F3184" s="5" t="s">
        <v>24</v>
      </c>
      <c r="G3184" s="5">
        <v>17</v>
      </c>
      <c r="H3184" s="5" t="s">
        <v>25834</v>
      </c>
      <c r="I3184" s="5" t="s">
        <v>12586</v>
      </c>
      <c r="J3184" s="5" t="s">
        <v>12587</v>
      </c>
      <c r="K3184" s="5" t="s">
        <v>27</v>
      </c>
      <c r="L3184" s="10">
        <v>44395</v>
      </c>
      <c r="M3184" s="5" t="s">
        <v>6007</v>
      </c>
      <c r="N3184" s="5" t="s">
        <v>27</v>
      </c>
      <c r="O3184" s="10">
        <v>44416</v>
      </c>
      <c r="P3184" s="5" t="s">
        <v>6007</v>
      </c>
      <c r="Q3184" s="5" t="s">
        <v>30</v>
      </c>
      <c r="R3184" s="5"/>
      <c r="S3184" s="5"/>
    </row>
    <row r="3185" customFormat="1" hidden="1" spans="1:19">
      <c r="A3185" s="5">
        <v>3202</v>
      </c>
      <c r="B3185" s="5" t="s">
        <v>12588</v>
      </c>
      <c r="C3185" s="5"/>
      <c r="D3185" s="5" t="s">
        <v>431</v>
      </c>
      <c r="E3185" s="5" t="s">
        <v>12589</v>
      </c>
      <c r="F3185" s="5" t="s">
        <v>143</v>
      </c>
      <c r="G3185" s="5">
        <v>16</v>
      </c>
      <c r="H3185" s="5" t="s">
        <v>25835</v>
      </c>
      <c r="I3185" s="5" t="s">
        <v>12591</v>
      </c>
      <c r="J3185" s="5" t="s">
        <v>12592</v>
      </c>
      <c r="K3185" s="5" t="s">
        <v>27</v>
      </c>
      <c r="L3185" s="10">
        <v>44396</v>
      </c>
      <c r="M3185" s="5" t="s">
        <v>12368</v>
      </c>
      <c r="N3185" s="5" t="s">
        <v>27</v>
      </c>
      <c r="O3185" s="10"/>
      <c r="P3185" s="5"/>
      <c r="Q3185" s="5" t="s">
        <v>30</v>
      </c>
      <c r="R3185" s="5"/>
      <c r="S3185" s="5"/>
    </row>
    <row r="3186" customFormat="1" hidden="1" spans="1:19">
      <c r="A3186" s="5">
        <v>3203</v>
      </c>
      <c r="B3186" s="5" t="s">
        <v>12593</v>
      </c>
      <c r="C3186" s="5"/>
      <c r="D3186" s="5" t="s">
        <v>431</v>
      </c>
      <c r="E3186" s="5" t="s">
        <v>12594</v>
      </c>
      <c r="F3186" s="5" t="s">
        <v>24</v>
      </c>
      <c r="G3186" s="5">
        <v>17</v>
      </c>
      <c r="H3186" s="5" t="s">
        <v>12595</v>
      </c>
      <c r="I3186" s="5" t="s">
        <v>12596</v>
      </c>
      <c r="J3186" s="5" t="s">
        <v>12597</v>
      </c>
      <c r="K3186" s="5" t="s">
        <v>27</v>
      </c>
      <c r="L3186" s="10">
        <v>44396</v>
      </c>
      <c r="M3186" s="5" t="s">
        <v>133</v>
      </c>
      <c r="N3186" s="5" t="s">
        <v>27</v>
      </c>
      <c r="O3186" s="10"/>
      <c r="P3186" s="5"/>
      <c r="Q3186" s="5" t="s">
        <v>30</v>
      </c>
      <c r="R3186" s="5"/>
      <c r="S3186" s="5"/>
    </row>
    <row r="3187" customFormat="1" hidden="1" spans="1:19">
      <c r="A3187" s="5">
        <v>3204</v>
      </c>
      <c r="B3187" s="5" t="s">
        <v>12598</v>
      </c>
      <c r="C3187" s="5"/>
      <c r="D3187" s="5" t="s">
        <v>431</v>
      </c>
      <c r="E3187" s="5" t="s">
        <v>12599</v>
      </c>
      <c r="F3187" s="5" t="s">
        <v>143</v>
      </c>
      <c r="G3187" s="5">
        <v>16</v>
      </c>
      <c r="H3187" s="5" t="s">
        <v>25836</v>
      </c>
      <c r="I3187" s="5" t="s">
        <v>12601</v>
      </c>
      <c r="J3187" s="5">
        <v>15777832292</v>
      </c>
      <c r="K3187" s="5" t="s">
        <v>27</v>
      </c>
      <c r="L3187" s="10">
        <v>44394</v>
      </c>
      <c r="M3187" s="5" t="s">
        <v>2172</v>
      </c>
      <c r="N3187" s="5" t="s">
        <v>27</v>
      </c>
      <c r="O3187" s="10">
        <v>44416</v>
      </c>
      <c r="P3187" s="5" t="s">
        <v>12602</v>
      </c>
      <c r="Q3187" s="5" t="s">
        <v>30</v>
      </c>
      <c r="R3187" s="5"/>
      <c r="S3187" s="5"/>
    </row>
    <row r="3188" customFormat="1" hidden="1" spans="1:19">
      <c r="A3188" s="5">
        <v>3205</v>
      </c>
      <c r="B3188" s="5" t="s">
        <v>12603</v>
      </c>
      <c r="C3188" s="5"/>
      <c r="D3188" s="5" t="s">
        <v>431</v>
      </c>
      <c r="E3188" s="5" t="s">
        <v>12604</v>
      </c>
      <c r="F3188" s="5" t="s">
        <v>143</v>
      </c>
      <c r="G3188" s="5">
        <v>17</v>
      </c>
      <c r="H3188" s="5" t="s">
        <v>12605</v>
      </c>
      <c r="I3188" s="5" t="s">
        <v>12606</v>
      </c>
      <c r="J3188" s="5" t="s">
        <v>12607</v>
      </c>
      <c r="K3188" s="5" t="s">
        <v>27</v>
      </c>
      <c r="L3188" s="10">
        <v>44394</v>
      </c>
      <c r="M3188" s="5" t="s">
        <v>4299</v>
      </c>
      <c r="N3188" s="5" t="s">
        <v>27</v>
      </c>
      <c r="O3188" s="10"/>
      <c r="P3188" s="5"/>
      <c r="Q3188" s="5" t="s">
        <v>30</v>
      </c>
      <c r="R3188" s="5"/>
      <c r="S3188" s="5"/>
    </row>
    <row r="3189" customFormat="1" hidden="1" spans="1:19">
      <c r="A3189" s="5">
        <v>3206</v>
      </c>
      <c r="B3189" s="5" t="s">
        <v>12608</v>
      </c>
      <c r="C3189" s="5"/>
      <c r="D3189" s="5" t="s">
        <v>431</v>
      </c>
      <c r="E3189" s="5" t="s">
        <v>12609</v>
      </c>
      <c r="F3189" s="5" t="s">
        <v>24</v>
      </c>
      <c r="G3189" s="5">
        <v>17</v>
      </c>
      <c r="H3189" s="5" t="s">
        <v>12610</v>
      </c>
      <c r="I3189" s="5" t="s">
        <v>12611</v>
      </c>
      <c r="J3189" s="5" t="s">
        <v>12612</v>
      </c>
      <c r="K3189" s="5" t="s">
        <v>27</v>
      </c>
      <c r="L3189" s="10">
        <v>44379</v>
      </c>
      <c r="M3189" s="5"/>
      <c r="N3189" s="5"/>
      <c r="O3189" s="10"/>
      <c r="P3189" s="5"/>
      <c r="Q3189" s="5"/>
      <c r="R3189" s="5"/>
      <c r="S3189" s="5"/>
    </row>
    <row r="3190" customFormat="1" hidden="1" spans="1:19">
      <c r="A3190" s="5">
        <v>3207</v>
      </c>
      <c r="B3190" s="5" t="s">
        <v>12613</v>
      </c>
      <c r="C3190" s="5"/>
      <c r="D3190" s="5" t="s">
        <v>431</v>
      </c>
      <c r="E3190" s="5" t="s">
        <v>12614</v>
      </c>
      <c r="F3190" s="5" t="s">
        <v>24</v>
      </c>
      <c r="G3190" s="5">
        <v>16</v>
      </c>
      <c r="H3190" s="5" t="s">
        <v>25837</v>
      </c>
      <c r="I3190" s="5" t="s">
        <v>12616</v>
      </c>
      <c r="J3190" s="5" t="s">
        <v>12617</v>
      </c>
      <c r="K3190" s="5" t="s">
        <v>27</v>
      </c>
      <c r="L3190" s="10">
        <v>44400</v>
      </c>
      <c r="M3190" s="5"/>
      <c r="N3190" s="5"/>
      <c r="O3190" s="10"/>
      <c r="P3190" s="5"/>
      <c r="Q3190" s="5"/>
      <c r="R3190" s="5"/>
      <c r="S3190" s="5"/>
    </row>
    <row r="3191" customFormat="1" hidden="1" spans="1:19">
      <c r="A3191" s="5">
        <v>3208</v>
      </c>
      <c r="B3191" s="5" t="s">
        <v>12618</v>
      </c>
      <c r="C3191" s="5"/>
      <c r="D3191" s="5" t="s">
        <v>431</v>
      </c>
      <c r="E3191" s="5" t="s">
        <v>12619</v>
      </c>
      <c r="F3191" s="5" t="s">
        <v>143</v>
      </c>
      <c r="G3191" s="5">
        <v>17</v>
      </c>
      <c r="H3191" s="5" t="s">
        <v>12620</v>
      </c>
      <c r="I3191" s="5" t="s">
        <v>12621</v>
      </c>
      <c r="J3191" s="5" t="s">
        <v>12622</v>
      </c>
      <c r="K3191" s="5" t="s">
        <v>27</v>
      </c>
      <c r="L3191" s="10">
        <v>44396</v>
      </c>
      <c r="M3191" s="5"/>
      <c r="N3191" s="5"/>
      <c r="O3191" s="10"/>
      <c r="P3191" s="5"/>
      <c r="Q3191" s="5"/>
      <c r="R3191" s="5"/>
      <c r="S3191" s="5"/>
    </row>
    <row r="3192" customFormat="1" hidden="1" spans="1:19">
      <c r="A3192" s="5">
        <v>3209</v>
      </c>
      <c r="B3192" s="5" t="s">
        <v>12623</v>
      </c>
      <c r="C3192" s="5"/>
      <c r="D3192" s="5" t="s">
        <v>431</v>
      </c>
      <c r="E3192" s="5" t="s">
        <v>12624</v>
      </c>
      <c r="F3192" s="5" t="s">
        <v>143</v>
      </c>
      <c r="G3192" s="5">
        <v>16</v>
      </c>
      <c r="H3192" s="5" t="s">
        <v>15753</v>
      </c>
      <c r="I3192" s="5" t="s">
        <v>12626</v>
      </c>
      <c r="J3192" s="5" t="s">
        <v>12627</v>
      </c>
      <c r="K3192" s="5" t="s">
        <v>27</v>
      </c>
      <c r="L3192" s="10">
        <v>44395</v>
      </c>
      <c r="M3192" s="5" t="s">
        <v>6007</v>
      </c>
      <c r="N3192" s="5" t="s">
        <v>27</v>
      </c>
      <c r="O3192" s="10">
        <v>44416</v>
      </c>
      <c r="P3192" s="5" t="s">
        <v>6007</v>
      </c>
      <c r="Q3192" s="5" t="s">
        <v>30</v>
      </c>
      <c r="R3192" s="5"/>
      <c r="S3192" s="5"/>
    </row>
    <row r="3193" customFormat="1" hidden="1" spans="1:19">
      <c r="A3193" s="5">
        <v>3210</v>
      </c>
      <c r="B3193" s="5" t="s">
        <v>12628</v>
      </c>
      <c r="C3193" s="5"/>
      <c r="D3193" s="5" t="s">
        <v>431</v>
      </c>
      <c r="E3193" s="5" t="s">
        <v>12629</v>
      </c>
      <c r="F3193" s="5" t="s">
        <v>143</v>
      </c>
      <c r="G3193" s="5">
        <v>15</v>
      </c>
      <c r="H3193" s="5" t="s">
        <v>25838</v>
      </c>
      <c r="I3193" s="5" t="s">
        <v>12631</v>
      </c>
      <c r="J3193" s="5">
        <v>15777804116</v>
      </c>
      <c r="K3193" s="5" t="s">
        <v>27</v>
      </c>
      <c r="L3193" s="10">
        <v>44399</v>
      </c>
      <c r="M3193" s="5" t="s">
        <v>28</v>
      </c>
      <c r="N3193" s="5" t="s">
        <v>27</v>
      </c>
      <c r="O3193" s="10"/>
      <c r="P3193" s="5"/>
      <c r="Q3193" s="5"/>
      <c r="R3193" s="5"/>
      <c r="S3193" s="5"/>
    </row>
    <row r="3194" customFormat="1" hidden="1" spans="1:19">
      <c r="A3194" s="5">
        <v>3211</v>
      </c>
      <c r="B3194" s="5" t="s">
        <v>12632</v>
      </c>
      <c r="C3194" s="5"/>
      <c r="D3194" s="5" t="s">
        <v>431</v>
      </c>
      <c r="E3194" s="5" t="s">
        <v>10973</v>
      </c>
      <c r="F3194" s="5" t="s">
        <v>24</v>
      </c>
      <c r="G3194" s="5">
        <v>16</v>
      </c>
      <c r="H3194" s="5" t="s">
        <v>12633</v>
      </c>
      <c r="I3194" s="5" t="s">
        <v>12634</v>
      </c>
      <c r="J3194" s="5" t="s">
        <v>12635</v>
      </c>
      <c r="K3194" s="5" t="s">
        <v>27</v>
      </c>
      <c r="L3194" s="10">
        <v>44395</v>
      </c>
      <c r="M3194" s="5"/>
      <c r="N3194" s="5"/>
      <c r="O3194" s="10"/>
      <c r="P3194" s="5"/>
      <c r="Q3194" s="5"/>
      <c r="R3194" s="5"/>
      <c r="S3194" s="5"/>
    </row>
    <row r="3195" customFormat="1" hidden="1" spans="1:19">
      <c r="A3195" s="5">
        <v>3212</v>
      </c>
      <c r="B3195" s="5" t="s">
        <v>12636</v>
      </c>
      <c r="C3195" s="5"/>
      <c r="D3195" s="5" t="s">
        <v>431</v>
      </c>
      <c r="E3195" s="5" t="s">
        <v>12637</v>
      </c>
      <c r="F3195" s="5" t="s">
        <v>24</v>
      </c>
      <c r="G3195" s="5">
        <v>17</v>
      </c>
      <c r="H3195" s="5" t="s">
        <v>25839</v>
      </c>
      <c r="I3195" s="5" t="s">
        <v>12639</v>
      </c>
      <c r="J3195" s="5" t="s">
        <v>12640</v>
      </c>
      <c r="K3195" s="5" t="s">
        <v>27</v>
      </c>
      <c r="L3195" s="10">
        <v>44398</v>
      </c>
      <c r="M3195" s="5"/>
      <c r="N3195" s="5"/>
      <c r="O3195" s="10"/>
      <c r="P3195" s="5"/>
      <c r="Q3195" s="5"/>
      <c r="R3195" s="5"/>
      <c r="S3195" s="5"/>
    </row>
    <row r="3196" customFormat="1" hidden="1" spans="1:19">
      <c r="A3196" s="5">
        <v>3213</v>
      </c>
      <c r="B3196" s="5" t="s">
        <v>12641</v>
      </c>
      <c r="C3196" s="5"/>
      <c r="D3196" s="5" t="s">
        <v>431</v>
      </c>
      <c r="E3196" s="5" t="s">
        <v>12642</v>
      </c>
      <c r="F3196" s="5" t="s">
        <v>24</v>
      </c>
      <c r="G3196" s="5">
        <v>16</v>
      </c>
      <c r="H3196" s="5" t="s">
        <v>12643</v>
      </c>
      <c r="I3196" s="5" t="s">
        <v>12644</v>
      </c>
      <c r="J3196" s="5" t="s">
        <v>12645</v>
      </c>
      <c r="K3196" s="5" t="s">
        <v>27</v>
      </c>
      <c r="L3196" s="10">
        <v>44396</v>
      </c>
      <c r="M3196" s="5"/>
      <c r="N3196" s="5"/>
      <c r="O3196" s="10"/>
      <c r="P3196" s="5"/>
      <c r="Q3196" s="5" t="s">
        <v>30</v>
      </c>
      <c r="R3196" s="5"/>
      <c r="S3196" s="5"/>
    </row>
    <row r="3197" customFormat="1" hidden="1" spans="1:19">
      <c r="A3197" s="5">
        <v>3214</v>
      </c>
      <c r="B3197" s="5" t="s">
        <v>12646</v>
      </c>
      <c r="C3197" s="5"/>
      <c r="D3197" s="5" t="s">
        <v>431</v>
      </c>
      <c r="E3197" s="5" t="s">
        <v>12647</v>
      </c>
      <c r="F3197" s="5" t="s">
        <v>24</v>
      </c>
      <c r="G3197" s="5">
        <v>16</v>
      </c>
      <c r="H3197" s="5" t="s">
        <v>18841</v>
      </c>
      <c r="I3197" s="5" t="s">
        <v>12648</v>
      </c>
      <c r="J3197" s="5" t="s">
        <v>12649</v>
      </c>
      <c r="K3197" s="5" t="s">
        <v>27</v>
      </c>
      <c r="L3197" s="10">
        <v>44396</v>
      </c>
      <c r="M3197" s="5"/>
      <c r="N3197" s="5"/>
      <c r="O3197" s="10"/>
      <c r="P3197" s="5"/>
      <c r="Q3197" s="5"/>
      <c r="R3197" s="5"/>
      <c r="S3197" s="5"/>
    </row>
    <row r="3198" customFormat="1" hidden="1" spans="1:19">
      <c r="A3198" s="5">
        <v>3215</v>
      </c>
      <c r="B3198" s="5" t="s">
        <v>12650</v>
      </c>
      <c r="C3198" s="5"/>
      <c r="D3198" s="5" t="s">
        <v>431</v>
      </c>
      <c r="E3198" s="5" t="s">
        <v>12651</v>
      </c>
      <c r="F3198" s="5" t="s">
        <v>24</v>
      </c>
      <c r="G3198" s="5">
        <v>16</v>
      </c>
      <c r="H3198" s="5" t="s">
        <v>8738</v>
      </c>
      <c r="I3198" s="5" t="s">
        <v>12652</v>
      </c>
      <c r="J3198" s="5">
        <v>18776861137</v>
      </c>
      <c r="K3198" s="5" t="s">
        <v>27</v>
      </c>
      <c r="L3198" s="10">
        <v>44379</v>
      </c>
      <c r="M3198" s="5"/>
      <c r="N3198" s="5"/>
      <c r="O3198" s="10"/>
      <c r="P3198" s="5"/>
      <c r="Q3198" s="5"/>
      <c r="R3198" s="5"/>
      <c r="S3198" s="5"/>
    </row>
    <row r="3199" customFormat="1" hidden="1" spans="1:19">
      <c r="A3199" s="5">
        <v>3216</v>
      </c>
      <c r="B3199" s="5" t="s">
        <v>12653</v>
      </c>
      <c r="C3199" s="5"/>
      <c r="D3199" s="5" t="s">
        <v>431</v>
      </c>
      <c r="E3199" s="5" t="s">
        <v>12654</v>
      </c>
      <c r="F3199" s="5" t="s">
        <v>24</v>
      </c>
      <c r="G3199" s="5">
        <v>16</v>
      </c>
      <c r="H3199" s="5" t="s">
        <v>25840</v>
      </c>
      <c r="I3199" s="5" t="s">
        <v>12656</v>
      </c>
      <c r="J3199" s="5" t="s">
        <v>12657</v>
      </c>
      <c r="K3199" s="5" t="s">
        <v>27</v>
      </c>
      <c r="L3199" s="10">
        <v>44400</v>
      </c>
      <c r="M3199" s="5"/>
      <c r="N3199" s="5"/>
      <c r="O3199" s="10"/>
      <c r="P3199" s="5"/>
      <c r="Q3199" s="5"/>
      <c r="R3199" s="5"/>
      <c r="S3199" s="5"/>
    </row>
    <row r="3200" customFormat="1" hidden="1" spans="1:19">
      <c r="A3200" s="5">
        <v>3217</v>
      </c>
      <c r="B3200" s="5" t="s">
        <v>12659</v>
      </c>
      <c r="C3200" s="5"/>
      <c r="D3200" s="5" t="s">
        <v>431</v>
      </c>
      <c r="E3200" s="5" t="s">
        <v>12660</v>
      </c>
      <c r="F3200" s="5" t="s">
        <v>24</v>
      </c>
      <c r="G3200" s="5">
        <v>16</v>
      </c>
      <c r="H3200" s="5" t="s">
        <v>7908</v>
      </c>
      <c r="I3200" s="5" t="s">
        <v>12661</v>
      </c>
      <c r="J3200" s="5">
        <v>19927846843</v>
      </c>
      <c r="K3200" s="5"/>
      <c r="L3200" s="10"/>
      <c r="M3200" s="5"/>
      <c r="N3200" s="5"/>
      <c r="O3200" s="10"/>
      <c r="P3200" s="5"/>
      <c r="Q3200" s="5"/>
      <c r="R3200" s="5"/>
      <c r="S3200" s="5"/>
    </row>
    <row r="3201" customFormat="1" hidden="1" spans="1:19">
      <c r="A3201" s="5">
        <v>3218</v>
      </c>
      <c r="B3201" s="5" t="s">
        <v>12662</v>
      </c>
      <c r="C3201" s="5"/>
      <c r="D3201" s="5" t="s">
        <v>431</v>
      </c>
      <c r="E3201" s="5" t="s">
        <v>12663</v>
      </c>
      <c r="F3201" s="5" t="s">
        <v>143</v>
      </c>
      <c r="G3201" s="5">
        <v>17</v>
      </c>
      <c r="H3201" s="5" t="s">
        <v>12664</v>
      </c>
      <c r="I3201" s="5" t="s">
        <v>10116</v>
      </c>
      <c r="J3201" s="5" t="s">
        <v>12665</v>
      </c>
      <c r="K3201" s="5" t="s">
        <v>27</v>
      </c>
      <c r="L3201" s="10">
        <v>44397</v>
      </c>
      <c r="M3201" s="5" t="s">
        <v>3326</v>
      </c>
      <c r="N3201" s="5" t="s">
        <v>27</v>
      </c>
      <c r="O3201" s="10"/>
      <c r="P3201" s="5"/>
      <c r="Q3201" s="5"/>
      <c r="R3201" s="5"/>
      <c r="S3201" s="5"/>
    </row>
    <row r="3202" customFormat="1" hidden="1" spans="1:19">
      <c r="A3202" s="5">
        <v>3219</v>
      </c>
      <c r="B3202" s="5" t="s">
        <v>12666</v>
      </c>
      <c r="C3202" s="5"/>
      <c r="D3202" s="5" t="s">
        <v>431</v>
      </c>
      <c r="E3202" s="5" t="s">
        <v>12667</v>
      </c>
      <c r="F3202" s="5" t="s">
        <v>143</v>
      </c>
      <c r="G3202" s="5">
        <v>17</v>
      </c>
      <c r="H3202" s="5" t="s">
        <v>9132</v>
      </c>
      <c r="I3202" s="5" t="s">
        <v>12668</v>
      </c>
      <c r="J3202" s="5" t="s">
        <v>12669</v>
      </c>
      <c r="K3202" s="5" t="s">
        <v>27</v>
      </c>
      <c r="L3202" s="10">
        <v>44395</v>
      </c>
      <c r="M3202" s="5"/>
      <c r="N3202" s="5"/>
      <c r="O3202" s="10"/>
      <c r="P3202" s="5"/>
      <c r="Q3202" s="5"/>
      <c r="R3202" s="5"/>
      <c r="S3202" s="5"/>
    </row>
    <row r="3203" customFormat="1" hidden="1" spans="1:19">
      <c r="A3203" s="5">
        <v>3220</v>
      </c>
      <c r="B3203" s="5" t="s">
        <v>23464</v>
      </c>
      <c r="C3203" s="5"/>
      <c r="D3203" s="5" t="s">
        <v>431</v>
      </c>
      <c r="E3203" s="5" t="s">
        <v>23463</v>
      </c>
      <c r="F3203" s="5" t="s">
        <v>24</v>
      </c>
      <c r="G3203" s="5">
        <v>15</v>
      </c>
      <c r="H3203" s="5" t="s">
        <v>25989</v>
      </c>
      <c r="I3203" s="5" t="s">
        <v>23465</v>
      </c>
      <c r="J3203" s="5">
        <v>13777890034</v>
      </c>
      <c r="K3203" s="5"/>
      <c r="L3203" s="10"/>
      <c r="M3203" s="5"/>
      <c r="N3203" s="5"/>
      <c r="O3203" s="10"/>
      <c r="P3203" s="5"/>
      <c r="Q3203" s="5"/>
      <c r="R3203" s="5"/>
      <c r="S3203" s="5"/>
    </row>
    <row r="3204" customFormat="1" hidden="1" spans="1:19">
      <c r="A3204" s="5">
        <v>3221</v>
      </c>
      <c r="B3204" s="5" t="s">
        <v>12670</v>
      </c>
      <c r="C3204" s="5"/>
      <c r="D3204" s="5" t="s">
        <v>431</v>
      </c>
      <c r="E3204" s="5" t="s">
        <v>12671</v>
      </c>
      <c r="F3204" s="5" t="s">
        <v>24</v>
      </c>
      <c r="G3204" s="5">
        <v>13</v>
      </c>
      <c r="H3204" s="5" t="s">
        <v>12672</v>
      </c>
      <c r="I3204" s="5" t="s">
        <v>12673</v>
      </c>
      <c r="J3204" s="5">
        <v>13828849480</v>
      </c>
      <c r="K3204" s="5" t="s">
        <v>27</v>
      </c>
      <c r="L3204" s="10">
        <v>44412</v>
      </c>
      <c r="M3204" s="5" t="s">
        <v>12674</v>
      </c>
      <c r="N3204" s="5"/>
      <c r="O3204" s="10"/>
      <c r="P3204" s="5"/>
      <c r="Q3204" s="5"/>
      <c r="R3204" s="5"/>
      <c r="S3204" s="5"/>
    </row>
    <row r="3205" customFormat="1" hidden="1" spans="1:19">
      <c r="A3205" s="5">
        <v>3222</v>
      </c>
      <c r="B3205" s="5" t="s">
        <v>12675</v>
      </c>
      <c r="C3205" s="5"/>
      <c r="D3205" s="5" t="s">
        <v>431</v>
      </c>
      <c r="E3205" s="5" t="s">
        <v>12676</v>
      </c>
      <c r="F3205" s="5" t="s">
        <v>24</v>
      </c>
      <c r="G3205" s="5">
        <v>17</v>
      </c>
      <c r="H3205" s="5" t="s">
        <v>25841</v>
      </c>
      <c r="I3205" s="5" t="s">
        <v>12678</v>
      </c>
      <c r="J3205" s="5" t="s">
        <v>12679</v>
      </c>
      <c r="K3205" s="5" t="s">
        <v>27</v>
      </c>
      <c r="L3205" s="10">
        <v>44394</v>
      </c>
      <c r="M3205" s="5" t="s">
        <v>2455</v>
      </c>
      <c r="N3205" s="5" t="s">
        <v>27</v>
      </c>
      <c r="O3205" s="10"/>
      <c r="P3205" s="5"/>
      <c r="Q3205" s="5"/>
      <c r="R3205" s="5"/>
      <c r="S3205" s="5"/>
    </row>
    <row r="3206" customFormat="1" hidden="1" spans="1:19">
      <c r="A3206" s="5">
        <v>3223</v>
      </c>
      <c r="B3206" s="5" t="s">
        <v>12680</v>
      </c>
      <c r="C3206" s="5"/>
      <c r="D3206" s="5" t="s">
        <v>431</v>
      </c>
      <c r="E3206" s="5" t="s">
        <v>12681</v>
      </c>
      <c r="F3206" s="5" t="s">
        <v>24</v>
      </c>
      <c r="G3206" s="5">
        <v>16</v>
      </c>
      <c r="H3206" s="5" t="s">
        <v>12682</v>
      </c>
      <c r="I3206" s="5" t="s">
        <v>12683</v>
      </c>
      <c r="J3206" s="5" t="s">
        <v>12684</v>
      </c>
      <c r="K3206" s="5" t="s">
        <v>27</v>
      </c>
      <c r="L3206" s="10">
        <v>44394</v>
      </c>
      <c r="M3206" s="5"/>
      <c r="N3206" s="5"/>
      <c r="O3206" s="10"/>
      <c r="P3206" s="5"/>
      <c r="Q3206" s="5"/>
      <c r="R3206" s="5"/>
      <c r="S3206" s="5"/>
    </row>
    <row r="3207" customFormat="1" hidden="1" spans="1:19">
      <c r="A3207" s="5">
        <v>3224</v>
      </c>
      <c r="B3207" s="5" t="s">
        <v>12685</v>
      </c>
      <c r="C3207" s="5"/>
      <c r="D3207" s="5" t="s">
        <v>431</v>
      </c>
      <c r="E3207" s="5" t="s">
        <v>12686</v>
      </c>
      <c r="F3207" s="5" t="s">
        <v>24</v>
      </c>
      <c r="G3207" s="5">
        <v>16</v>
      </c>
      <c r="H3207" s="5" t="s">
        <v>12687</v>
      </c>
      <c r="I3207" s="5" t="s">
        <v>12688</v>
      </c>
      <c r="J3207" s="5" t="s">
        <v>12689</v>
      </c>
      <c r="K3207" s="5" t="s">
        <v>27</v>
      </c>
      <c r="L3207" s="10">
        <v>44395</v>
      </c>
      <c r="M3207" s="5" t="s">
        <v>8491</v>
      </c>
      <c r="N3207" s="5" t="s">
        <v>27</v>
      </c>
      <c r="O3207" s="10">
        <v>44416</v>
      </c>
      <c r="P3207" s="5" t="s">
        <v>8491</v>
      </c>
      <c r="Q3207" s="5" t="s">
        <v>30</v>
      </c>
      <c r="R3207" s="5" t="s">
        <v>12687</v>
      </c>
      <c r="S3207" s="5"/>
    </row>
    <row r="3208" customFormat="1" hidden="1" spans="1:19">
      <c r="A3208" s="5">
        <v>3225</v>
      </c>
      <c r="B3208" s="5" t="s">
        <v>12690</v>
      </c>
      <c r="C3208" s="5"/>
      <c r="D3208" s="5" t="s">
        <v>431</v>
      </c>
      <c r="E3208" s="5" t="s">
        <v>12691</v>
      </c>
      <c r="F3208" s="5" t="s">
        <v>24</v>
      </c>
      <c r="G3208" s="5">
        <v>16</v>
      </c>
      <c r="H3208" s="5" t="s">
        <v>25842</v>
      </c>
      <c r="I3208" s="5" t="s">
        <v>12692</v>
      </c>
      <c r="J3208" s="5" t="s">
        <v>12693</v>
      </c>
      <c r="K3208" s="5" t="s">
        <v>27</v>
      </c>
      <c r="L3208" s="10">
        <v>44399</v>
      </c>
      <c r="M3208" s="5"/>
      <c r="N3208" s="5"/>
      <c r="O3208" s="10"/>
      <c r="P3208" s="5"/>
      <c r="Q3208" s="5"/>
      <c r="R3208" s="5"/>
      <c r="S3208" s="5"/>
    </row>
    <row r="3209" customFormat="1" hidden="1" spans="1:19">
      <c r="A3209" s="5">
        <v>3226</v>
      </c>
      <c r="B3209" s="5" t="s">
        <v>12694</v>
      </c>
      <c r="C3209" s="5"/>
      <c r="D3209" s="5" t="s">
        <v>431</v>
      </c>
      <c r="E3209" s="5" t="s">
        <v>12695</v>
      </c>
      <c r="F3209" s="5" t="s">
        <v>24</v>
      </c>
      <c r="G3209" s="5">
        <v>16</v>
      </c>
      <c r="H3209" s="5" t="s">
        <v>12696</v>
      </c>
      <c r="I3209" s="5" t="s">
        <v>12697</v>
      </c>
      <c r="J3209" s="5" t="s">
        <v>12698</v>
      </c>
      <c r="K3209" s="5" t="s">
        <v>27</v>
      </c>
      <c r="L3209" s="10">
        <v>44396</v>
      </c>
      <c r="M3209" s="5"/>
      <c r="N3209" s="5"/>
      <c r="O3209" s="10"/>
      <c r="P3209" s="5"/>
      <c r="Q3209" s="5" t="s">
        <v>30</v>
      </c>
      <c r="R3209" s="5"/>
      <c r="S3209" s="5"/>
    </row>
    <row r="3210" customFormat="1" hidden="1" spans="1:19">
      <c r="A3210" s="5">
        <v>3227</v>
      </c>
      <c r="B3210" s="5" t="s">
        <v>12699</v>
      </c>
      <c r="C3210" s="5"/>
      <c r="D3210" s="5" t="s">
        <v>431</v>
      </c>
      <c r="E3210" s="5" t="s">
        <v>12700</v>
      </c>
      <c r="F3210" s="5" t="s">
        <v>24</v>
      </c>
      <c r="G3210" s="5">
        <v>16</v>
      </c>
      <c r="H3210" s="5" t="s">
        <v>25843</v>
      </c>
      <c r="I3210" s="5" t="s">
        <v>6853</v>
      </c>
      <c r="J3210" s="5" t="s">
        <v>12701</v>
      </c>
      <c r="K3210" s="5" t="s">
        <v>27</v>
      </c>
      <c r="L3210" s="10">
        <v>44398</v>
      </c>
      <c r="M3210" s="5" t="s">
        <v>29</v>
      </c>
      <c r="N3210" s="5"/>
      <c r="O3210" s="10"/>
      <c r="P3210" s="5"/>
      <c r="Q3210" s="5"/>
      <c r="R3210" s="5"/>
      <c r="S3210" s="5"/>
    </row>
    <row r="3211" customFormat="1" hidden="1" spans="1:19">
      <c r="A3211" s="5">
        <v>3228</v>
      </c>
      <c r="B3211" s="5" t="s">
        <v>12702</v>
      </c>
      <c r="C3211" s="5"/>
      <c r="D3211" s="5" t="s">
        <v>431</v>
      </c>
      <c r="E3211" s="5" t="s">
        <v>12703</v>
      </c>
      <c r="F3211" s="5" t="s">
        <v>143</v>
      </c>
      <c r="G3211" s="5">
        <v>16</v>
      </c>
      <c r="H3211" s="5" t="s">
        <v>12704</v>
      </c>
      <c r="I3211" s="5" t="s">
        <v>11994</v>
      </c>
      <c r="J3211" s="5" t="s">
        <v>12705</v>
      </c>
      <c r="K3211" s="5" t="s">
        <v>27</v>
      </c>
      <c r="L3211" s="10">
        <v>44399</v>
      </c>
      <c r="M3211" s="5" t="s">
        <v>28</v>
      </c>
      <c r="N3211" s="5" t="s">
        <v>27</v>
      </c>
      <c r="O3211" s="10"/>
      <c r="P3211" s="5"/>
      <c r="Q3211" s="5" t="s">
        <v>30</v>
      </c>
      <c r="R3211" s="5"/>
      <c r="S3211" s="5"/>
    </row>
    <row r="3212" customFormat="1" hidden="1" spans="1:19">
      <c r="A3212" s="5">
        <v>3229</v>
      </c>
      <c r="B3212" s="5" t="s">
        <v>12706</v>
      </c>
      <c r="C3212" s="5"/>
      <c r="D3212" s="5" t="s">
        <v>431</v>
      </c>
      <c r="E3212" s="5" t="s">
        <v>12707</v>
      </c>
      <c r="F3212" s="5" t="s">
        <v>24</v>
      </c>
      <c r="G3212" s="5">
        <v>16</v>
      </c>
      <c r="H3212" s="5" t="s">
        <v>25844</v>
      </c>
      <c r="I3212" s="5" t="s">
        <v>12709</v>
      </c>
      <c r="J3212" s="5" t="s">
        <v>12710</v>
      </c>
      <c r="K3212" s="5" t="s">
        <v>27</v>
      </c>
      <c r="L3212" s="10">
        <v>44401</v>
      </c>
      <c r="M3212" s="5" t="s">
        <v>28</v>
      </c>
      <c r="N3212" s="5" t="s">
        <v>27</v>
      </c>
      <c r="O3212" s="10">
        <v>44412</v>
      </c>
      <c r="P3212" s="5"/>
      <c r="Q3212" s="5"/>
      <c r="R3212" s="5"/>
      <c r="S3212" s="5"/>
    </row>
    <row r="3213" customFormat="1" hidden="1" spans="1:19">
      <c r="A3213" s="5">
        <v>3230</v>
      </c>
      <c r="B3213" s="5" t="s">
        <v>12711</v>
      </c>
      <c r="C3213" s="5"/>
      <c r="D3213" s="5" t="s">
        <v>431</v>
      </c>
      <c r="E3213" s="5" t="s">
        <v>12712</v>
      </c>
      <c r="F3213" s="5" t="s">
        <v>24</v>
      </c>
      <c r="G3213" s="5">
        <v>16</v>
      </c>
      <c r="H3213" s="5" t="s">
        <v>25845</v>
      </c>
      <c r="I3213" s="5" t="s">
        <v>12714</v>
      </c>
      <c r="J3213" s="5">
        <v>15878687298</v>
      </c>
      <c r="K3213" s="5" t="s">
        <v>27</v>
      </c>
      <c r="L3213" s="10">
        <v>44396</v>
      </c>
      <c r="M3213" s="5"/>
      <c r="N3213" s="5"/>
      <c r="O3213" s="10"/>
      <c r="P3213" s="5"/>
      <c r="Q3213" s="5"/>
      <c r="R3213" s="5"/>
      <c r="S3213" s="5"/>
    </row>
    <row r="3214" customFormat="1" hidden="1" spans="1:19">
      <c r="A3214" s="5">
        <v>3231</v>
      </c>
      <c r="B3214" s="5" t="s">
        <v>12715</v>
      </c>
      <c r="C3214" s="5"/>
      <c r="D3214" s="5" t="s">
        <v>431</v>
      </c>
      <c r="E3214" s="5" t="s">
        <v>12716</v>
      </c>
      <c r="F3214" s="5" t="s">
        <v>24</v>
      </c>
      <c r="G3214" s="5">
        <v>14</v>
      </c>
      <c r="H3214" s="5" t="s">
        <v>12717</v>
      </c>
      <c r="I3214" s="5" t="s">
        <v>4338</v>
      </c>
      <c r="J3214" s="5" t="s">
        <v>12718</v>
      </c>
      <c r="K3214" s="5"/>
      <c r="L3214" s="10"/>
      <c r="M3214" s="5"/>
      <c r="N3214" s="5"/>
      <c r="O3214" s="10"/>
      <c r="P3214" s="5"/>
      <c r="Q3214" s="5"/>
      <c r="R3214" s="5"/>
      <c r="S3214" s="5"/>
    </row>
    <row r="3215" customFormat="1" hidden="1" spans="1:19">
      <c r="A3215" s="5">
        <v>3232</v>
      </c>
      <c r="B3215" s="5" t="s">
        <v>12719</v>
      </c>
      <c r="C3215" s="5"/>
      <c r="D3215" s="5" t="s">
        <v>431</v>
      </c>
      <c r="E3215" s="5" t="s">
        <v>12720</v>
      </c>
      <c r="F3215" s="5" t="s">
        <v>24</v>
      </c>
      <c r="G3215" s="5">
        <v>17</v>
      </c>
      <c r="H3215" s="5" t="s">
        <v>25825</v>
      </c>
      <c r="I3215" s="5" t="s">
        <v>12721</v>
      </c>
      <c r="J3215" s="5" t="s">
        <v>12722</v>
      </c>
      <c r="K3215" s="5" t="s">
        <v>27</v>
      </c>
      <c r="L3215" s="10">
        <v>44402</v>
      </c>
      <c r="M3215" s="5"/>
      <c r="N3215" s="5"/>
      <c r="O3215" s="10"/>
      <c r="P3215" s="5"/>
      <c r="Q3215" s="5"/>
      <c r="R3215" s="5"/>
      <c r="S3215" s="5"/>
    </row>
    <row r="3216" customFormat="1" hidden="1" spans="1:19">
      <c r="A3216" s="5">
        <v>3233</v>
      </c>
      <c r="B3216" s="5" t="s">
        <v>12723</v>
      </c>
      <c r="C3216" s="5"/>
      <c r="D3216" s="5" t="s">
        <v>431</v>
      </c>
      <c r="E3216" s="5" t="s">
        <v>12724</v>
      </c>
      <c r="F3216" s="5" t="s">
        <v>24</v>
      </c>
      <c r="G3216" s="5">
        <v>17</v>
      </c>
      <c r="H3216" s="5" t="s">
        <v>25846</v>
      </c>
      <c r="I3216" s="5" t="s">
        <v>12726</v>
      </c>
      <c r="J3216" s="5">
        <v>15916282848</v>
      </c>
      <c r="K3216" s="5" t="s">
        <v>27</v>
      </c>
      <c r="L3216" s="10">
        <v>44411</v>
      </c>
      <c r="M3216" s="5" t="s">
        <v>28</v>
      </c>
      <c r="N3216" s="5"/>
      <c r="O3216" s="10"/>
      <c r="P3216" s="5"/>
      <c r="Q3216" s="5"/>
      <c r="R3216" s="5"/>
      <c r="S3216" s="5"/>
    </row>
    <row r="3217" customFormat="1" hidden="1" spans="1:19">
      <c r="A3217" s="5">
        <v>3234</v>
      </c>
      <c r="B3217" s="5" t="s">
        <v>12727</v>
      </c>
      <c r="C3217" s="5"/>
      <c r="D3217" s="5" t="s">
        <v>431</v>
      </c>
      <c r="E3217" s="5" t="s">
        <v>12728</v>
      </c>
      <c r="F3217" s="5" t="s">
        <v>24</v>
      </c>
      <c r="G3217" s="5">
        <v>16</v>
      </c>
      <c r="H3217" s="5" t="s">
        <v>25847</v>
      </c>
      <c r="I3217" s="5" t="s">
        <v>12730</v>
      </c>
      <c r="J3217" s="5" t="s">
        <v>12731</v>
      </c>
      <c r="K3217" s="5" t="s">
        <v>27</v>
      </c>
      <c r="L3217" s="10">
        <v>44396</v>
      </c>
      <c r="M3217" s="5"/>
      <c r="N3217" s="5"/>
      <c r="O3217" s="10"/>
      <c r="P3217" s="5"/>
      <c r="Q3217" s="5"/>
      <c r="R3217" s="5"/>
      <c r="S3217" s="5"/>
    </row>
    <row r="3218" customFormat="1" hidden="1" spans="1:19">
      <c r="A3218" s="5">
        <v>3235</v>
      </c>
      <c r="B3218" s="5" t="s">
        <v>12732</v>
      </c>
      <c r="C3218" s="5"/>
      <c r="D3218" s="5" t="s">
        <v>431</v>
      </c>
      <c r="E3218" s="5" t="s">
        <v>12733</v>
      </c>
      <c r="F3218" s="5" t="s">
        <v>24</v>
      </c>
      <c r="G3218" s="5">
        <v>17</v>
      </c>
      <c r="H3218" s="5" t="s">
        <v>25848</v>
      </c>
      <c r="I3218" s="5" t="s">
        <v>12735</v>
      </c>
      <c r="J3218" s="5">
        <v>15177890396</v>
      </c>
      <c r="K3218" s="5" t="s">
        <v>27</v>
      </c>
      <c r="L3218" s="10">
        <v>44395</v>
      </c>
      <c r="M3218" s="5"/>
      <c r="N3218" s="5"/>
      <c r="O3218" s="10"/>
      <c r="P3218" s="5"/>
      <c r="Q3218" s="5"/>
      <c r="R3218" s="5"/>
      <c r="S3218" s="5"/>
    </row>
    <row r="3219" customFormat="1" hidden="1" spans="1:19">
      <c r="A3219" s="5">
        <v>3236</v>
      </c>
      <c r="B3219" s="5" t="s">
        <v>12736</v>
      </c>
      <c r="C3219" s="5"/>
      <c r="D3219" s="5" t="s">
        <v>431</v>
      </c>
      <c r="E3219" s="5" t="s">
        <v>12737</v>
      </c>
      <c r="F3219" s="5" t="s">
        <v>24</v>
      </c>
      <c r="G3219" s="5">
        <v>15</v>
      </c>
      <c r="H3219" s="5" t="s">
        <v>12738</v>
      </c>
      <c r="I3219" s="5" t="s">
        <v>12739</v>
      </c>
      <c r="J3219" s="5" t="s">
        <v>12740</v>
      </c>
      <c r="K3219" s="5"/>
      <c r="L3219" s="10"/>
      <c r="M3219" s="5"/>
      <c r="N3219" s="5"/>
      <c r="O3219" s="10"/>
      <c r="P3219" s="5"/>
      <c r="Q3219" s="5"/>
      <c r="R3219" s="5"/>
      <c r="S3219" s="5"/>
    </row>
    <row r="3220" customFormat="1" hidden="1" spans="1:19">
      <c r="A3220" s="5">
        <v>3237</v>
      </c>
      <c r="B3220" s="5" t="s">
        <v>12741</v>
      </c>
      <c r="C3220" s="5"/>
      <c r="D3220" s="5" t="s">
        <v>431</v>
      </c>
      <c r="E3220" s="5" t="s">
        <v>12742</v>
      </c>
      <c r="F3220" s="5" t="s">
        <v>24</v>
      </c>
      <c r="G3220" s="5">
        <v>19</v>
      </c>
      <c r="H3220" s="5" t="s">
        <v>25849</v>
      </c>
      <c r="I3220" s="5" t="s">
        <v>12744</v>
      </c>
      <c r="J3220" s="5" t="s">
        <v>12745</v>
      </c>
      <c r="K3220" s="5"/>
      <c r="L3220" s="10"/>
      <c r="M3220" s="5"/>
      <c r="N3220" s="5"/>
      <c r="O3220" s="10"/>
      <c r="P3220" s="5"/>
      <c r="Q3220" s="5"/>
      <c r="R3220" s="5"/>
      <c r="S3220" s="5"/>
    </row>
    <row r="3221" customFormat="1" hidden="1" spans="1:19">
      <c r="A3221" s="5">
        <v>3238</v>
      </c>
      <c r="B3221" s="5" t="s">
        <v>12746</v>
      </c>
      <c r="C3221" s="5"/>
      <c r="D3221" s="5" t="s">
        <v>431</v>
      </c>
      <c r="E3221" s="5" t="s">
        <v>12747</v>
      </c>
      <c r="F3221" s="5" t="s">
        <v>24</v>
      </c>
      <c r="G3221" s="5">
        <v>17</v>
      </c>
      <c r="H3221" s="5" t="s">
        <v>2117</v>
      </c>
      <c r="I3221" s="5" t="s">
        <v>12748</v>
      </c>
      <c r="J3221" s="5">
        <v>13977859198</v>
      </c>
      <c r="K3221" s="5" t="s">
        <v>27</v>
      </c>
      <c r="L3221" s="10">
        <v>44394</v>
      </c>
      <c r="M3221" s="5" t="s">
        <v>2172</v>
      </c>
      <c r="N3221" s="5" t="s">
        <v>27</v>
      </c>
      <c r="O3221" s="10">
        <v>44394</v>
      </c>
      <c r="P3221" s="5"/>
      <c r="Q3221" s="5"/>
      <c r="R3221" s="5"/>
      <c r="S3221" s="5"/>
    </row>
    <row r="3222" customFormat="1" hidden="1" spans="1:19">
      <c r="A3222" s="5">
        <v>3239</v>
      </c>
      <c r="B3222" s="5" t="s">
        <v>12749</v>
      </c>
      <c r="C3222" s="5"/>
      <c r="D3222" s="5" t="s">
        <v>431</v>
      </c>
      <c r="E3222" s="5" t="s">
        <v>12750</v>
      </c>
      <c r="F3222" s="5" t="s">
        <v>24</v>
      </c>
      <c r="G3222" s="5">
        <v>14</v>
      </c>
      <c r="H3222" s="5" t="s">
        <v>12751</v>
      </c>
      <c r="I3222" s="5" t="s">
        <v>10569</v>
      </c>
      <c r="J3222" s="5">
        <v>17817649581</v>
      </c>
      <c r="K3222" s="5" t="s">
        <v>27</v>
      </c>
      <c r="L3222" s="10">
        <v>44411</v>
      </c>
      <c r="M3222" s="5" t="s">
        <v>2455</v>
      </c>
      <c r="N3222" s="5" t="s">
        <v>27</v>
      </c>
      <c r="O3222" s="10"/>
      <c r="P3222" s="5"/>
      <c r="Q3222" s="5"/>
      <c r="R3222" s="5"/>
      <c r="S3222" s="5"/>
    </row>
    <row r="3223" customFormat="1" hidden="1" spans="1:19">
      <c r="A3223" s="5">
        <v>3240</v>
      </c>
      <c r="B3223" s="5" t="s">
        <v>12752</v>
      </c>
      <c r="C3223" s="5"/>
      <c r="D3223" s="5" t="s">
        <v>431</v>
      </c>
      <c r="E3223" s="5" t="s">
        <v>12753</v>
      </c>
      <c r="F3223" s="5" t="s">
        <v>24</v>
      </c>
      <c r="G3223" s="5">
        <v>17</v>
      </c>
      <c r="H3223" s="5" t="s">
        <v>25850</v>
      </c>
      <c r="I3223" s="5" t="s">
        <v>109</v>
      </c>
      <c r="J3223" s="5" t="s">
        <v>12755</v>
      </c>
      <c r="K3223" s="5" t="s">
        <v>27</v>
      </c>
      <c r="L3223" s="10">
        <v>44399</v>
      </c>
      <c r="M3223" s="5" t="s">
        <v>6144</v>
      </c>
      <c r="N3223" s="5"/>
      <c r="O3223" s="10"/>
      <c r="P3223" s="5"/>
      <c r="Q3223" s="5"/>
      <c r="R3223" s="5"/>
      <c r="S3223" s="5"/>
    </row>
    <row r="3224" customFormat="1" hidden="1" spans="1:19">
      <c r="A3224" s="5">
        <v>3241</v>
      </c>
      <c r="B3224" s="5" t="s">
        <v>12756</v>
      </c>
      <c r="C3224" s="5"/>
      <c r="D3224" s="5" t="s">
        <v>431</v>
      </c>
      <c r="E3224" s="5" t="s">
        <v>12757</v>
      </c>
      <c r="F3224" s="5" t="s">
        <v>24</v>
      </c>
      <c r="G3224" s="5">
        <v>16</v>
      </c>
      <c r="H3224" s="5" t="s">
        <v>12758</v>
      </c>
      <c r="I3224" s="5" t="s">
        <v>12759</v>
      </c>
      <c r="J3224" s="5" t="s">
        <v>12760</v>
      </c>
      <c r="K3224" s="5" t="s">
        <v>27</v>
      </c>
      <c r="L3224" s="10">
        <v>44394</v>
      </c>
      <c r="M3224" s="5" t="s">
        <v>2172</v>
      </c>
      <c r="N3224" s="5" t="s">
        <v>30</v>
      </c>
      <c r="O3224" s="10"/>
      <c r="P3224" s="5"/>
      <c r="Q3224" s="5"/>
      <c r="R3224" s="5"/>
      <c r="S3224" s="5"/>
    </row>
    <row r="3225" customFormat="1" hidden="1" spans="1:19">
      <c r="A3225" s="5">
        <v>3242</v>
      </c>
      <c r="B3225" s="5" t="s">
        <v>12761</v>
      </c>
      <c r="C3225" s="5"/>
      <c r="D3225" s="5" t="s">
        <v>431</v>
      </c>
      <c r="E3225" s="5" t="s">
        <v>12762</v>
      </c>
      <c r="F3225" s="5" t="s">
        <v>24</v>
      </c>
      <c r="G3225" s="5">
        <v>17</v>
      </c>
      <c r="H3225" s="5" t="s">
        <v>25851</v>
      </c>
      <c r="I3225" s="5" t="s">
        <v>12764</v>
      </c>
      <c r="J3225" s="5" t="s">
        <v>12765</v>
      </c>
      <c r="K3225" s="5" t="s">
        <v>27</v>
      </c>
      <c r="L3225" s="10">
        <v>44396</v>
      </c>
      <c r="M3225" s="5" t="s">
        <v>10175</v>
      </c>
      <c r="N3225" s="5" t="s">
        <v>27</v>
      </c>
      <c r="O3225" s="10"/>
      <c r="P3225" s="5"/>
      <c r="Q3225" s="5"/>
      <c r="R3225" s="5"/>
      <c r="S3225" s="5"/>
    </row>
    <row r="3226" customFormat="1" hidden="1" spans="1:19">
      <c r="A3226" s="5">
        <v>3243</v>
      </c>
      <c r="B3226" s="5" t="s">
        <v>12766</v>
      </c>
      <c r="C3226" s="5"/>
      <c r="D3226" s="5" t="s">
        <v>431</v>
      </c>
      <c r="E3226" s="5" t="s">
        <v>12767</v>
      </c>
      <c r="F3226" s="5" t="s">
        <v>24</v>
      </c>
      <c r="G3226" s="5">
        <v>17</v>
      </c>
      <c r="H3226" s="5" t="s">
        <v>1593</v>
      </c>
      <c r="I3226" s="5" t="s">
        <v>12768</v>
      </c>
      <c r="J3226" s="5" t="s">
        <v>12769</v>
      </c>
      <c r="K3226" s="5" t="s">
        <v>27</v>
      </c>
      <c r="L3226" s="10">
        <v>44406</v>
      </c>
      <c r="M3226" s="5"/>
      <c r="N3226" s="5"/>
      <c r="O3226" s="10"/>
      <c r="P3226" s="5"/>
      <c r="Q3226" s="5"/>
      <c r="R3226" s="5"/>
      <c r="S3226" s="5"/>
    </row>
    <row r="3227" customFormat="1" hidden="1" spans="1:19">
      <c r="A3227" s="5">
        <v>3244</v>
      </c>
      <c r="B3227" s="5" t="s">
        <v>23510</v>
      </c>
      <c r="C3227" s="5"/>
      <c r="D3227" s="5" t="s">
        <v>436</v>
      </c>
      <c r="E3227" s="5" t="s">
        <v>8478</v>
      </c>
      <c r="F3227" s="5" t="s">
        <v>143</v>
      </c>
      <c r="G3227" s="5">
        <v>16</v>
      </c>
      <c r="H3227" s="5" t="s">
        <v>25990</v>
      </c>
      <c r="I3227" s="5" t="s">
        <v>23511</v>
      </c>
      <c r="J3227" s="5">
        <v>18077894805</v>
      </c>
      <c r="K3227" s="5"/>
      <c r="L3227" s="10"/>
      <c r="M3227" s="5"/>
      <c r="N3227" s="5"/>
      <c r="O3227" s="10"/>
      <c r="P3227" s="5"/>
      <c r="Q3227" s="5"/>
      <c r="R3227" s="5"/>
      <c r="S3227" s="5"/>
    </row>
    <row r="3228" customFormat="1" hidden="1" spans="1:19">
      <c r="A3228" s="5">
        <v>3245</v>
      </c>
      <c r="B3228" s="5" t="s">
        <v>12770</v>
      </c>
      <c r="C3228" s="5"/>
      <c r="D3228" s="5" t="s">
        <v>436</v>
      </c>
      <c r="E3228" s="5" t="s">
        <v>12771</v>
      </c>
      <c r="F3228" s="5" t="s">
        <v>24</v>
      </c>
      <c r="G3228" s="5">
        <v>15</v>
      </c>
      <c r="H3228" s="5" t="s">
        <v>12772</v>
      </c>
      <c r="I3228" s="5" t="s">
        <v>12773</v>
      </c>
      <c r="J3228" s="5">
        <v>15777830736</v>
      </c>
      <c r="K3228" s="5" t="s">
        <v>27</v>
      </c>
      <c r="L3228" s="10">
        <v>44403</v>
      </c>
      <c r="M3228" s="5" t="s">
        <v>6052</v>
      </c>
      <c r="N3228" s="5" t="s">
        <v>27</v>
      </c>
      <c r="O3228" s="10"/>
      <c r="P3228" s="5"/>
      <c r="Q3228" s="5" t="s">
        <v>30</v>
      </c>
      <c r="R3228" s="5" t="s">
        <v>12774</v>
      </c>
      <c r="S3228" s="5"/>
    </row>
    <row r="3229" customFormat="1" hidden="1" spans="1:19">
      <c r="A3229" s="5">
        <v>3246</v>
      </c>
      <c r="B3229" s="5" t="s">
        <v>12775</v>
      </c>
      <c r="C3229" s="5"/>
      <c r="D3229" s="5" t="s">
        <v>436</v>
      </c>
      <c r="E3229" s="5" t="s">
        <v>12776</v>
      </c>
      <c r="F3229" s="5" t="s">
        <v>143</v>
      </c>
      <c r="G3229" s="5">
        <v>17</v>
      </c>
      <c r="H3229" s="5" t="s">
        <v>12777</v>
      </c>
      <c r="I3229" s="5" t="s">
        <v>12778</v>
      </c>
      <c r="J3229" s="5" t="s">
        <v>18294</v>
      </c>
      <c r="K3229" s="5" t="s">
        <v>27</v>
      </c>
      <c r="L3229" s="10">
        <v>44394</v>
      </c>
      <c r="M3229" s="5"/>
      <c r="N3229" s="5"/>
      <c r="O3229" s="10"/>
      <c r="P3229" s="5"/>
      <c r="Q3229" s="5"/>
      <c r="R3229" s="5"/>
      <c r="S3229" s="5"/>
    </row>
    <row r="3230" customFormat="1" hidden="1" spans="1:19">
      <c r="A3230" s="5">
        <v>3247</v>
      </c>
      <c r="B3230" s="5" t="s">
        <v>12779</v>
      </c>
      <c r="C3230" s="5"/>
      <c r="D3230" s="5" t="s">
        <v>436</v>
      </c>
      <c r="E3230" s="5" t="s">
        <v>12780</v>
      </c>
      <c r="F3230" s="5" t="s">
        <v>143</v>
      </c>
      <c r="G3230" s="5">
        <v>16</v>
      </c>
      <c r="H3230" s="5" t="s">
        <v>1452</v>
      </c>
      <c r="I3230" s="5" t="s">
        <v>18295</v>
      </c>
      <c r="J3230" s="5">
        <v>1529676407</v>
      </c>
      <c r="K3230" s="5" t="s">
        <v>27</v>
      </c>
      <c r="L3230" s="10"/>
      <c r="M3230" s="5"/>
      <c r="N3230" s="5"/>
      <c r="O3230" s="10"/>
      <c r="P3230" s="5"/>
      <c r="Q3230" s="5"/>
      <c r="R3230" s="5"/>
      <c r="S3230" s="5"/>
    </row>
    <row r="3231" customFormat="1" hidden="1" spans="1:19">
      <c r="A3231" s="5">
        <v>3248</v>
      </c>
      <c r="B3231" s="5" t="s">
        <v>12782</v>
      </c>
      <c r="C3231" s="5"/>
      <c r="D3231" s="5" t="s">
        <v>436</v>
      </c>
      <c r="E3231" s="5" t="s">
        <v>12783</v>
      </c>
      <c r="F3231" s="5" t="s">
        <v>24</v>
      </c>
      <c r="G3231" s="5">
        <v>18</v>
      </c>
      <c r="H3231" s="5" t="s">
        <v>12784</v>
      </c>
      <c r="I3231" s="5" t="s">
        <v>12785</v>
      </c>
      <c r="J3231" s="5" t="s">
        <v>19425</v>
      </c>
      <c r="K3231" s="5"/>
      <c r="L3231" s="10"/>
      <c r="M3231" s="5"/>
      <c r="N3231" s="5"/>
      <c r="O3231" s="10"/>
      <c r="P3231" s="5"/>
      <c r="Q3231" s="5"/>
      <c r="R3231" s="5"/>
      <c r="S3231" s="5"/>
    </row>
    <row r="3232" customFormat="1" hidden="1" spans="1:19">
      <c r="A3232" s="5">
        <v>3249</v>
      </c>
      <c r="B3232" s="5" t="s">
        <v>9026</v>
      </c>
      <c r="C3232" s="5"/>
      <c r="D3232" s="5" t="s">
        <v>436</v>
      </c>
      <c r="E3232" s="5" t="s">
        <v>9027</v>
      </c>
      <c r="F3232" s="5" t="s">
        <v>24</v>
      </c>
      <c r="G3232" s="5">
        <v>21</v>
      </c>
      <c r="H3232" s="5" t="s">
        <v>664</v>
      </c>
      <c r="I3232" s="5" t="s">
        <v>9028</v>
      </c>
      <c r="J3232" s="5">
        <v>13878181951</v>
      </c>
      <c r="K3232" s="5"/>
      <c r="L3232" s="10"/>
      <c r="M3232" s="5"/>
      <c r="N3232" s="5"/>
      <c r="O3232" s="10"/>
      <c r="P3232" s="5"/>
      <c r="Q3232" s="5"/>
      <c r="R3232" s="5"/>
      <c r="S3232" s="5"/>
    </row>
    <row r="3233" customFormat="1" hidden="1" spans="1:19">
      <c r="A3233" s="5">
        <v>3250</v>
      </c>
      <c r="B3233" s="5" t="s">
        <v>12786</v>
      </c>
      <c r="C3233" s="5"/>
      <c r="D3233" s="5" t="s">
        <v>436</v>
      </c>
      <c r="E3233" s="5" t="s">
        <v>12787</v>
      </c>
      <c r="F3233" s="5" t="s">
        <v>143</v>
      </c>
      <c r="G3233" s="5">
        <v>16</v>
      </c>
      <c r="H3233" s="5" t="s">
        <v>18296</v>
      </c>
      <c r="I3233" s="5" t="s">
        <v>18297</v>
      </c>
      <c r="J3233" s="5" t="s">
        <v>18298</v>
      </c>
      <c r="K3233" s="5" t="s">
        <v>27</v>
      </c>
      <c r="L3233" s="10">
        <v>44396</v>
      </c>
      <c r="M3233" s="5"/>
      <c r="N3233" s="5"/>
      <c r="O3233" s="10"/>
      <c r="P3233" s="5"/>
      <c r="Q3233" s="5"/>
      <c r="R3233" s="5"/>
      <c r="S3233" s="5"/>
    </row>
    <row r="3234" customFormat="1" hidden="1" spans="1:19">
      <c r="A3234" s="5">
        <v>3251</v>
      </c>
      <c r="B3234" s="5" t="s">
        <v>12789</v>
      </c>
      <c r="C3234" s="5"/>
      <c r="D3234" s="5" t="s">
        <v>436</v>
      </c>
      <c r="E3234" s="5" t="s">
        <v>12790</v>
      </c>
      <c r="F3234" s="5" t="s">
        <v>24</v>
      </c>
      <c r="G3234" s="5">
        <v>16</v>
      </c>
      <c r="H3234" s="5" t="s">
        <v>18299</v>
      </c>
      <c r="I3234" s="5" t="s">
        <v>12792</v>
      </c>
      <c r="J3234" s="5" t="s">
        <v>18300</v>
      </c>
      <c r="K3234" s="5" t="s">
        <v>27</v>
      </c>
      <c r="L3234" s="10"/>
      <c r="M3234" s="5"/>
      <c r="N3234" s="5"/>
      <c r="O3234" s="10"/>
      <c r="P3234" s="5"/>
      <c r="Q3234" s="5"/>
      <c r="R3234" s="5"/>
      <c r="S3234" s="5"/>
    </row>
    <row r="3235" customFormat="1" hidden="1" spans="1:19">
      <c r="A3235" s="5">
        <v>3252</v>
      </c>
      <c r="B3235" s="5" t="s">
        <v>12793</v>
      </c>
      <c r="C3235" s="5"/>
      <c r="D3235" s="5" t="s">
        <v>436</v>
      </c>
      <c r="E3235" s="5" t="s">
        <v>12794</v>
      </c>
      <c r="F3235" s="5" t="s">
        <v>24</v>
      </c>
      <c r="G3235" s="5">
        <v>17</v>
      </c>
      <c r="H3235" s="5" t="s">
        <v>12795</v>
      </c>
      <c r="I3235" s="5" t="s">
        <v>12796</v>
      </c>
      <c r="J3235" s="5" t="s">
        <v>18301</v>
      </c>
      <c r="K3235" s="5" t="s">
        <v>27</v>
      </c>
      <c r="L3235" s="10">
        <v>44396</v>
      </c>
      <c r="M3235" s="5" t="s">
        <v>12797</v>
      </c>
      <c r="N3235" s="5" t="s">
        <v>30</v>
      </c>
      <c r="O3235" s="10"/>
      <c r="P3235" s="5"/>
      <c r="Q3235" s="5" t="s">
        <v>30</v>
      </c>
      <c r="R3235" s="5" t="s">
        <v>12798</v>
      </c>
      <c r="S3235" s="5"/>
    </row>
    <row r="3236" customFormat="1" hidden="1" spans="1:19">
      <c r="A3236" s="5">
        <v>3253</v>
      </c>
      <c r="B3236" s="5" t="s">
        <v>12799</v>
      </c>
      <c r="C3236" s="5"/>
      <c r="D3236" s="5" t="s">
        <v>436</v>
      </c>
      <c r="E3236" s="5" t="s">
        <v>12800</v>
      </c>
      <c r="F3236" s="5" t="s">
        <v>143</v>
      </c>
      <c r="G3236" s="5">
        <v>16</v>
      </c>
      <c r="H3236" s="5" t="s">
        <v>25852</v>
      </c>
      <c r="I3236" s="5" t="s">
        <v>12802</v>
      </c>
      <c r="J3236" s="5" t="s">
        <v>23526</v>
      </c>
      <c r="K3236" s="5" t="s">
        <v>27</v>
      </c>
      <c r="L3236" s="10">
        <v>44394</v>
      </c>
      <c r="M3236" s="5" t="s">
        <v>2172</v>
      </c>
      <c r="N3236" s="5" t="s">
        <v>27</v>
      </c>
      <c r="O3236" s="10"/>
      <c r="P3236" s="5"/>
      <c r="Q3236" s="5"/>
      <c r="R3236" s="5"/>
      <c r="S3236" s="5"/>
    </row>
    <row r="3237" customFormat="1" hidden="1" spans="1:19">
      <c r="A3237" s="5">
        <v>3254</v>
      </c>
      <c r="B3237" s="5" t="s">
        <v>12803</v>
      </c>
      <c r="C3237" s="5"/>
      <c r="D3237" s="5" t="s">
        <v>436</v>
      </c>
      <c r="E3237" s="5" t="s">
        <v>12804</v>
      </c>
      <c r="F3237" s="5" t="s">
        <v>24</v>
      </c>
      <c r="G3237" s="5">
        <v>17</v>
      </c>
      <c r="H3237" s="5" t="s">
        <v>12805</v>
      </c>
      <c r="I3237" s="5" t="s">
        <v>12806</v>
      </c>
      <c r="J3237" s="5" t="s">
        <v>18303</v>
      </c>
      <c r="K3237" s="5" t="s">
        <v>27</v>
      </c>
      <c r="L3237" s="10"/>
      <c r="M3237" s="5"/>
      <c r="N3237" s="5"/>
      <c r="O3237" s="10"/>
      <c r="P3237" s="5"/>
      <c r="Q3237" s="5"/>
      <c r="R3237" s="5"/>
      <c r="S3237" s="5"/>
    </row>
    <row r="3238" customFormat="1" hidden="1" spans="1:19">
      <c r="A3238" s="5">
        <v>3255</v>
      </c>
      <c r="B3238" s="5" t="s">
        <v>19426</v>
      </c>
      <c r="C3238" s="5"/>
      <c r="D3238" s="5" t="s">
        <v>436</v>
      </c>
      <c r="E3238" s="5" t="s">
        <v>19427</v>
      </c>
      <c r="F3238" s="5" t="s">
        <v>24</v>
      </c>
      <c r="G3238" s="5">
        <v>18</v>
      </c>
      <c r="H3238" s="5" t="s">
        <v>25991</v>
      </c>
      <c r="I3238" s="5" t="s">
        <v>19429</v>
      </c>
      <c r="J3238" s="5">
        <v>19994530728</v>
      </c>
      <c r="K3238" s="5"/>
      <c r="L3238" s="10"/>
      <c r="M3238" s="5"/>
      <c r="N3238" s="5"/>
      <c r="O3238" s="10"/>
      <c r="P3238" s="5"/>
      <c r="Q3238" s="5"/>
      <c r="R3238" s="5"/>
      <c r="S3238" s="5"/>
    </row>
    <row r="3239" customFormat="1" hidden="1" spans="1:19">
      <c r="A3239" s="5">
        <v>3256</v>
      </c>
      <c r="B3239" s="5" t="s">
        <v>12807</v>
      </c>
      <c r="C3239" s="5"/>
      <c r="D3239" s="5" t="s">
        <v>436</v>
      </c>
      <c r="E3239" s="5" t="s">
        <v>12808</v>
      </c>
      <c r="F3239" s="5" t="s">
        <v>24</v>
      </c>
      <c r="G3239" s="5">
        <v>17</v>
      </c>
      <c r="H3239" s="5" t="s">
        <v>12809</v>
      </c>
      <c r="I3239" s="5" t="s">
        <v>12810</v>
      </c>
      <c r="J3239" s="5" t="s">
        <v>18304</v>
      </c>
      <c r="K3239" s="5" t="s">
        <v>27</v>
      </c>
      <c r="L3239" s="10">
        <v>44398</v>
      </c>
      <c r="M3239" s="5" t="s">
        <v>1217</v>
      </c>
      <c r="N3239" s="5" t="s">
        <v>30</v>
      </c>
      <c r="O3239" s="10"/>
      <c r="P3239" s="5"/>
      <c r="Q3239" s="5"/>
      <c r="R3239" s="5"/>
      <c r="S3239" s="5"/>
    </row>
    <row r="3240" customFormat="1" hidden="1" spans="1:19">
      <c r="A3240" s="5">
        <v>3257</v>
      </c>
      <c r="B3240" s="5" t="s">
        <v>12811</v>
      </c>
      <c r="C3240" s="5"/>
      <c r="D3240" s="5" t="s">
        <v>436</v>
      </c>
      <c r="E3240" s="5" t="s">
        <v>12812</v>
      </c>
      <c r="F3240" s="5" t="s">
        <v>24</v>
      </c>
      <c r="G3240" s="5">
        <v>17</v>
      </c>
      <c r="H3240" s="5" t="s">
        <v>12813</v>
      </c>
      <c r="I3240" s="5" t="s">
        <v>12814</v>
      </c>
      <c r="J3240" s="5" t="s">
        <v>18305</v>
      </c>
      <c r="K3240" s="5" t="s">
        <v>27</v>
      </c>
      <c r="L3240" s="10">
        <v>44399</v>
      </c>
      <c r="M3240" s="5" t="s">
        <v>2172</v>
      </c>
      <c r="N3240" s="5"/>
      <c r="O3240" s="10"/>
      <c r="P3240" s="5"/>
      <c r="Q3240" s="5"/>
      <c r="R3240" s="5"/>
      <c r="S3240" s="5"/>
    </row>
    <row r="3241" customFormat="1" hidden="1" spans="1:19">
      <c r="A3241" s="5">
        <v>3258</v>
      </c>
      <c r="B3241" s="5" t="s">
        <v>12815</v>
      </c>
      <c r="C3241" s="5"/>
      <c r="D3241" s="5" t="s">
        <v>436</v>
      </c>
      <c r="E3241" s="5" t="s">
        <v>12816</v>
      </c>
      <c r="F3241" s="5" t="s">
        <v>24</v>
      </c>
      <c r="G3241" s="5">
        <v>17</v>
      </c>
      <c r="H3241" s="5" t="s">
        <v>18306</v>
      </c>
      <c r="I3241" s="5" t="s">
        <v>12817</v>
      </c>
      <c r="J3241" s="5">
        <v>13471802268</v>
      </c>
      <c r="K3241" s="5" t="s">
        <v>27</v>
      </c>
      <c r="L3241" s="10">
        <v>44396</v>
      </c>
      <c r="M3241" s="5" t="s">
        <v>10175</v>
      </c>
      <c r="N3241" s="5" t="s">
        <v>27</v>
      </c>
      <c r="O3241" s="10"/>
      <c r="P3241" s="5"/>
      <c r="Q3241" s="5"/>
      <c r="R3241" s="5"/>
      <c r="S3241" s="5"/>
    </row>
    <row r="3242" customFormat="1" hidden="1" spans="1:19">
      <c r="A3242" s="5">
        <v>3259</v>
      </c>
      <c r="B3242" s="5" t="s">
        <v>12818</v>
      </c>
      <c r="C3242" s="5"/>
      <c r="D3242" s="5" t="s">
        <v>436</v>
      </c>
      <c r="E3242" s="5" t="s">
        <v>12819</v>
      </c>
      <c r="F3242" s="5" t="s">
        <v>24</v>
      </c>
      <c r="G3242" s="5">
        <v>15</v>
      </c>
      <c r="H3242" s="5" t="s">
        <v>18307</v>
      </c>
      <c r="I3242" s="5" t="s">
        <v>3257</v>
      </c>
      <c r="J3242" s="5" t="s">
        <v>3258</v>
      </c>
      <c r="K3242" s="5" t="s">
        <v>27</v>
      </c>
      <c r="L3242" s="10"/>
      <c r="M3242" s="5"/>
      <c r="N3242" s="5"/>
      <c r="O3242" s="10"/>
      <c r="P3242" s="5"/>
      <c r="Q3242" s="5"/>
      <c r="R3242" s="5"/>
      <c r="S3242" s="5"/>
    </row>
    <row r="3243" customFormat="1" hidden="1" spans="1:19">
      <c r="A3243" s="5">
        <v>3260</v>
      </c>
      <c r="B3243" s="5" t="s">
        <v>12821</v>
      </c>
      <c r="C3243" s="5"/>
      <c r="D3243" s="5" t="s">
        <v>436</v>
      </c>
      <c r="E3243" s="5" t="s">
        <v>12822</v>
      </c>
      <c r="F3243" s="5" t="s">
        <v>24</v>
      </c>
      <c r="G3243" s="5">
        <v>17</v>
      </c>
      <c r="H3243" s="5" t="s">
        <v>18308</v>
      </c>
      <c r="I3243" s="5" t="s">
        <v>12824</v>
      </c>
      <c r="J3243" s="5" t="s">
        <v>18309</v>
      </c>
      <c r="K3243" s="5" t="s">
        <v>27</v>
      </c>
      <c r="L3243" s="10">
        <v>44394</v>
      </c>
      <c r="M3243" s="5"/>
      <c r="N3243" s="5" t="s">
        <v>27</v>
      </c>
      <c r="O3243" s="10">
        <v>44416</v>
      </c>
      <c r="P3243" s="5"/>
      <c r="Q3243" s="5"/>
      <c r="R3243" s="5"/>
      <c r="S3243" s="5"/>
    </row>
    <row r="3244" customFormat="1" hidden="1" spans="1:19">
      <c r="A3244" s="5">
        <v>3261</v>
      </c>
      <c r="B3244" s="5" t="s">
        <v>12825</v>
      </c>
      <c r="C3244" s="5"/>
      <c r="D3244" s="5" t="s">
        <v>436</v>
      </c>
      <c r="E3244" s="5" t="s">
        <v>12826</v>
      </c>
      <c r="F3244" s="5" t="s">
        <v>24</v>
      </c>
      <c r="G3244" s="5">
        <v>17</v>
      </c>
      <c r="H3244" s="5" t="s">
        <v>12827</v>
      </c>
      <c r="I3244" s="5" t="s">
        <v>12828</v>
      </c>
      <c r="J3244" s="5" t="s">
        <v>18310</v>
      </c>
      <c r="K3244" s="5" t="s">
        <v>27</v>
      </c>
      <c r="L3244" s="10">
        <v>44395</v>
      </c>
      <c r="M3244" s="5" t="s">
        <v>1352</v>
      </c>
      <c r="N3244" s="5" t="s">
        <v>27</v>
      </c>
      <c r="O3244" s="10">
        <v>44416</v>
      </c>
      <c r="P3244" s="5" t="s">
        <v>1352</v>
      </c>
      <c r="Q3244" s="5"/>
      <c r="R3244" s="5"/>
      <c r="S3244" s="5"/>
    </row>
    <row r="3245" customFormat="1" hidden="1" spans="1:19">
      <c r="A3245" s="5">
        <v>3262</v>
      </c>
      <c r="B3245" s="5" t="s">
        <v>4232</v>
      </c>
      <c r="C3245" s="5"/>
      <c r="D3245" s="5" t="s">
        <v>436</v>
      </c>
      <c r="E3245" s="5" t="s">
        <v>4233</v>
      </c>
      <c r="F3245" s="5" t="s">
        <v>24</v>
      </c>
      <c r="G3245" s="5">
        <v>16</v>
      </c>
      <c r="H3245" s="5" t="s">
        <v>18311</v>
      </c>
      <c r="I3245" s="5" t="s">
        <v>4235</v>
      </c>
      <c r="J3245" s="5">
        <v>15949329248</v>
      </c>
      <c r="K3245" s="5"/>
      <c r="L3245" s="10"/>
      <c r="M3245" s="5"/>
      <c r="N3245" s="5"/>
      <c r="O3245" s="10"/>
      <c r="P3245" s="5"/>
      <c r="Q3245" s="5"/>
      <c r="R3245" s="5"/>
      <c r="S3245" s="5"/>
    </row>
    <row r="3246" customFormat="1" hidden="1" spans="1:19">
      <c r="A3246" s="5">
        <v>3263</v>
      </c>
      <c r="B3246" s="5" t="s">
        <v>12829</v>
      </c>
      <c r="C3246" s="5"/>
      <c r="D3246" s="5" t="s">
        <v>436</v>
      </c>
      <c r="E3246" s="5" t="s">
        <v>12830</v>
      </c>
      <c r="F3246" s="5" t="s">
        <v>24</v>
      </c>
      <c r="G3246" s="5">
        <v>17</v>
      </c>
      <c r="H3246" s="5" t="s">
        <v>18312</v>
      </c>
      <c r="I3246" s="5" t="s">
        <v>12832</v>
      </c>
      <c r="J3246" s="5">
        <v>13317788890</v>
      </c>
      <c r="K3246" s="5" t="s">
        <v>27</v>
      </c>
      <c r="L3246" s="10">
        <v>44395</v>
      </c>
      <c r="M3246" s="5" t="s">
        <v>2172</v>
      </c>
      <c r="N3246" s="5" t="s">
        <v>27</v>
      </c>
      <c r="O3246" s="10"/>
      <c r="P3246" s="5"/>
      <c r="Q3246" s="5"/>
      <c r="R3246" s="5"/>
      <c r="S3246" s="5"/>
    </row>
    <row r="3247" customFormat="1" hidden="1" spans="1:19">
      <c r="A3247" s="5">
        <v>3264</v>
      </c>
      <c r="B3247" s="5" t="s">
        <v>12833</v>
      </c>
      <c r="C3247" s="5"/>
      <c r="D3247" s="5" t="s">
        <v>436</v>
      </c>
      <c r="E3247" s="5" t="s">
        <v>12834</v>
      </c>
      <c r="F3247" s="5" t="s">
        <v>24</v>
      </c>
      <c r="G3247" s="5">
        <v>17</v>
      </c>
      <c r="H3247" s="5" t="s">
        <v>12835</v>
      </c>
      <c r="I3247" s="5" t="s">
        <v>18313</v>
      </c>
      <c r="J3247" s="5" t="s">
        <v>18314</v>
      </c>
      <c r="K3247" s="5" t="s">
        <v>27</v>
      </c>
      <c r="L3247" s="10">
        <v>44395</v>
      </c>
      <c r="M3247" s="5" t="s">
        <v>2747</v>
      </c>
      <c r="N3247" s="5" t="s">
        <v>27</v>
      </c>
      <c r="O3247" s="10">
        <v>44417</v>
      </c>
      <c r="P3247" s="5" t="s">
        <v>12837</v>
      </c>
      <c r="Q3247" s="5"/>
      <c r="R3247" s="5"/>
      <c r="S3247" s="5"/>
    </row>
    <row r="3248" customFormat="1" hidden="1" spans="1:19">
      <c r="A3248" s="5">
        <v>3265</v>
      </c>
      <c r="B3248" s="5" t="s">
        <v>12838</v>
      </c>
      <c r="C3248" s="5"/>
      <c r="D3248" s="5" t="s">
        <v>436</v>
      </c>
      <c r="E3248" s="5" t="s">
        <v>12839</v>
      </c>
      <c r="F3248" s="5" t="s">
        <v>143</v>
      </c>
      <c r="G3248" s="5">
        <v>16</v>
      </c>
      <c r="H3248" s="5" t="s">
        <v>18315</v>
      </c>
      <c r="I3248" s="5" t="s">
        <v>12841</v>
      </c>
      <c r="J3248" s="5" t="s">
        <v>18316</v>
      </c>
      <c r="K3248" s="5" t="s">
        <v>27</v>
      </c>
      <c r="L3248" s="10">
        <v>44426</v>
      </c>
      <c r="M3248" s="5" t="s">
        <v>5991</v>
      </c>
      <c r="N3248" s="5" t="s">
        <v>27</v>
      </c>
      <c r="O3248" s="10">
        <v>44416</v>
      </c>
      <c r="P3248" s="5" t="s">
        <v>5991</v>
      </c>
      <c r="Q3248" s="5" t="s">
        <v>30</v>
      </c>
      <c r="R3248" s="5"/>
      <c r="S3248" s="5"/>
    </row>
    <row r="3249" customFormat="1" hidden="1" spans="1:19">
      <c r="A3249" s="5">
        <v>3266</v>
      </c>
      <c r="B3249" s="5" t="s">
        <v>12842</v>
      </c>
      <c r="C3249" s="5"/>
      <c r="D3249" s="5" t="s">
        <v>436</v>
      </c>
      <c r="E3249" s="5" t="s">
        <v>12843</v>
      </c>
      <c r="F3249" s="5" t="s">
        <v>24</v>
      </c>
      <c r="G3249" s="5">
        <v>16</v>
      </c>
      <c r="H3249" s="5" t="s">
        <v>18317</v>
      </c>
      <c r="I3249" s="5" t="s">
        <v>12845</v>
      </c>
      <c r="J3249" s="5" t="s">
        <v>18318</v>
      </c>
      <c r="K3249" s="5" t="s">
        <v>27</v>
      </c>
      <c r="L3249" s="10">
        <v>44396</v>
      </c>
      <c r="M3249" s="5" t="s">
        <v>10175</v>
      </c>
      <c r="N3249" s="5" t="s">
        <v>30</v>
      </c>
      <c r="O3249" s="10"/>
      <c r="P3249" s="5"/>
      <c r="Q3249" s="5"/>
      <c r="R3249" s="5"/>
      <c r="S3249" s="5"/>
    </row>
    <row r="3250" customFormat="1" hidden="1" spans="1:19">
      <c r="A3250" s="5">
        <v>3267</v>
      </c>
      <c r="B3250" s="5" t="s">
        <v>12846</v>
      </c>
      <c r="C3250" s="5"/>
      <c r="D3250" s="5" t="s">
        <v>436</v>
      </c>
      <c r="E3250" s="5" t="s">
        <v>12847</v>
      </c>
      <c r="F3250" s="5" t="s">
        <v>143</v>
      </c>
      <c r="G3250" s="5">
        <v>17</v>
      </c>
      <c r="H3250" s="5" t="s">
        <v>12848</v>
      </c>
      <c r="I3250" s="5" t="s">
        <v>1508</v>
      </c>
      <c r="J3250" s="5" t="s">
        <v>18319</v>
      </c>
      <c r="K3250" s="5" t="s">
        <v>27</v>
      </c>
      <c r="L3250" s="10">
        <v>44395</v>
      </c>
      <c r="M3250" s="5" t="s">
        <v>2747</v>
      </c>
      <c r="N3250" s="5" t="s">
        <v>30</v>
      </c>
      <c r="O3250" s="10"/>
      <c r="P3250" s="5"/>
      <c r="Q3250" s="5"/>
      <c r="R3250" s="5"/>
      <c r="S3250" s="5"/>
    </row>
    <row r="3251" customFormat="1" hidden="1" spans="1:19">
      <c r="A3251" s="5">
        <v>3268</v>
      </c>
      <c r="B3251" s="5" t="s">
        <v>12849</v>
      </c>
      <c r="C3251" s="5"/>
      <c r="D3251" s="5" t="s">
        <v>436</v>
      </c>
      <c r="E3251" s="5" t="s">
        <v>12850</v>
      </c>
      <c r="F3251" s="5" t="s">
        <v>24</v>
      </c>
      <c r="G3251" s="5">
        <v>16</v>
      </c>
      <c r="H3251" s="5" t="s">
        <v>12851</v>
      </c>
      <c r="I3251" s="5" t="s">
        <v>12852</v>
      </c>
      <c r="J3251" s="5" t="s">
        <v>18320</v>
      </c>
      <c r="K3251" s="5" t="s">
        <v>27</v>
      </c>
      <c r="L3251" s="10"/>
      <c r="M3251" s="5"/>
      <c r="N3251" s="5"/>
      <c r="O3251" s="10"/>
      <c r="P3251" s="5"/>
      <c r="Q3251" s="5"/>
      <c r="R3251" s="5"/>
      <c r="S3251" s="5"/>
    </row>
    <row r="3252" customFormat="1" hidden="1" spans="1:19">
      <c r="A3252" s="5">
        <v>3269</v>
      </c>
      <c r="B3252" s="5" t="s">
        <v>12853</v>
      </c>
      <c r="C3252" s="5"/>
      <c r="D3252" s="5" t="s">
        <v>436</v>
      </c>
      <c r="E3252" s="5" t="s">
        <v>12854</v>
      </c>
      <c r="F3252" s="5" t="s">
        <v>143</v>
      </c>
      <c r="G3252" s="5">
        <v>16</v>
      </c>
      <c r="H3252" s="5" t="s">
        <v>18321</v>
      </c>
      <c r="I3252" s="5" t="s">
        <v>12856</v>
      </c>
      <c r="J3252" s="5" t="s">
        <v>18322</v>
      </c>
      <c r="K3252" s="5" t="s">
        <v>27</v>
      </c>
      <c r="L3252" s="10">
        <v>44397</v>
      </c>
      <c r="M3252" s="5" t="s">
        <v>2172</v>
      </c>
      <c r="N3252" s="5"/>
      <c r="O3252" s="10"/>
      <c r="P3252" s="5"/>
      <c r="Q3252" s="5"/>
      <c r="R3252" s="5"/>
      <c r="S3252" s="5"/>
    </row>
    <row r="3253" customFormat="1" hidden="1" spans="1:19">
      <c r="A3253" s="5">
        <v>3270</v>
      </c>
      <c r="B3253" s="5" t="s">
        <v>12857</v>
      </c>
      <c r="C3253" s="5"/>
      <c r="D3253" s="5" t="s">
        <v>436</v>
      </c>
      <c r="E3253" s="5" t="s">
        <v>12858</v>
      </c>
      <c r="F3253" s="5" t="s">
        <v>24</v>
      </c>
      <c r="G3253" s="5">
        <v>15</v>
      </c>
      <c r="H3253" s="5" t="s">
        <v>12859</v>
      </c>
      <c r="I3253" s="5" t="s">
        <v>12860</v>
      </c>
      <c r="J3253" s="5" t="s">
        <v>18323</v>
      </c>
      <c r="K3253" s="5" t="s">
        <v>27</v>
      </c>
      <c r="L3253" s="10">
        <v>44396</v>
      </c>
      <c r="M3253" s="5" t="s">
        <v>133</v>
      </c>
      <c r="N3253" s="5" t="s">
        <v>27</v>
      </c>
      <c r="O3253" s="10"/>
      <c r="P3253" s="5"/>
      <c r="Q3253" s="5"/>
      <c r="R3253" s="5"/>
      <c r="S3253" s="5"/>
    </row>
    <row r="3254" customFormat="1" hidden="1" spans="1:19">
      <c r="A3254" s="5">
        <v>3271</v>
      </c>
      <c r="B3254" s="5" t="s">
        <v>12861</v>
      </c>
      <c r="C3254" s="5"/>
      <c r="D3254" s="5" t="s">
        <v>436</v>
      </c>
      <c r="E3254" s="5" t="s">
        <v>12862</v>
      </c>
      <c r="F3254" s="5" t="s">
        <v>24</v>
      </c>
      <c r="G3254" s="5">
        <v>16</v>
      </c>
      <c r="H3254" s="5" t="s">
        <v>18306</v>
      </c>
      <c r="I3254" s="5" t="s">
        <v>12863</v>
      </c>
      <c r="J3254" s="5">
        <v>18378897486</v>
      </c>
      <c r="K3254" s="5" t="s">
        <v>27</v>
      </c>
      <c r="L3254" s="10"/>
      <c r="M3254" s="5"/>
      <c r="N3254" s="5"/>
      <c r="O3254" s="10"/>
      <c r="P3254" s="5"/>
      <c r="Q3254" s="5"/>
      <c r="R3254" s="5"/>
      <c r="S3254" s="5"/>
    </row>
    <row r="3255" customFormat="1" hidden="1" spans="1:19">
      <c r="A3255" s="5">
        <v>3272</v>
      </c>
      <c r="B3255" s="5" t="s">
        <v>4240</v>
      </c>
      <c r="C3255" s="5"/>
      <c r="D3255" s="5" t="s">
        <v>436</v>
      </c>
      <c r="E3255" s="5" t="s">
        <v>4241</v>
      </c>
      <c r="F3255" s="5" t="s">
        <v>24</v>
      </c>
      <c r="G3255" s="5">
        <v>18</v>
      </c>
      <c r="H3255" s="5" t="s">
        <v>4242</v>
      </c>
      <c r="I3255" s="5" t="s">
        <v>4243</v>
      </c>
      <c r="J3255" s="5">
        <v>13481848588</v>
      </c>
      <c r="K3255" s="5"/>
      <c r="L3255" s="10"/>
      <c r="M3255" s="5"/>
      <c r="N3255" s="5"/>
      <c r="O3255" s="10"/>
      <c r="P3255" s="5"/>
      <c r="Q3255" s="5"/>
      <c r="R3255" s="5"/>
      <c r="S3255" s="5"/>
    </row>
    <row r="3256" customFormat="1" hidden="1" spans="1:19">
      <c r="A3256" s="5">
        <v>3273</v>
      </c>
      <c r="B3256" s="5" t="s">
        <v>12864</v>
      </c>
      <c r="C3256" s="5"/>
      <c r="D3256" s="5" t="s">
        <v>436</v>
      </c>
      <c r="E3256" s="5" t="s">
        <v>12865</v>
      </c>
      <c r="F3256" s="5" t="s">
        <v>24</v>
      </c>
      <c r="G3256" s="5">
        <v>17</v>
      </c>
      <c r="H3256" s="5" t="s">
        <v>12866</v>
      </c>
      <c r="I3256" s="5" t="s">
        <v>12867</v>
      </c>
      <c r="J3256" s="5" t="s">
        <v>18324</v>
      </c>
      <c r="K3256" s="5" t="s">
        <v>27</v>
      </c>
      <c r="L3256" s="10">
        <v>44396</v>
      </c>
      <c r="M3256" s="5" t="s">
        <v>4424</v>
      </c>
      <c r="N3256" s="5" t="s">
        <v>27</v>
      </c>
      <c r="O3256" s="10">
        <v>44420</v>
      </c>
      <c r="P3256" s="5" t="s">
        <v>4424</v>
      </c>
      <c r="Q3256" s="5" t="s">
        <v>30</v>
      </c>
      <c r="R3256" s="5"/>
      <c r="S3256" s="5"/>
    </row>
    <row r="3257" customFormat="1" hidden="1" spans="1:19">
      <c r="A3257" s="5">
        <v>3274</v>
      </c>
      <c r="B3257" s="5" t="s">
        <v>12868</v>
      </c>
      <c r="C3257" s="5"/>
      <c r="D3257" s="5" t="s">
        <v>436</v>
      </c>
      <c r="E3257" s="5" t="s">
        <v>12869</v>
      </c>
      <c r="F3257" s="5" t="s">
        <v>143</v>
      </c>
      <c r="G3257" s="5">
        <v>20</v>
      </c>
      <c r="H3257" s="5" t="s">
        <v>25853</v>
      </c>
      <c r="I3257" s="5" t="s">
        <v>12871</v>
      </c>
      <c r="J3257" s="5" t="s">
        <v>19431</v>
      </c>
      <c r="K3257" s="5" t="s">
        <v>27</v>
      </c>
      <c r="L3257" s="10"/>
      <c r="M3257" s="5"/>
      <c r="N3257" s="5"/>
      <c r="O3257" s="10"/>
      <c r="P3257" s="5"/>
      <c r="Q3257" s="5"/>
      <c r="R3257" s="5"/>
      <c r="S3257" s="5"/>
    </row>
    <row r="3258" customFormat="1" hidden="1" spans="1:19">
      <c r="A3258" s="5">
        <v>3275</v>
      </c>
      <c r="B3258" s="5" t="s">
        <v>4076</v>
      </c>
      <c r="C3258" s="5"/>
      <c r="D3258" s="5" t="s">
        <v>436</v>
      </c>
      <c r="E3258" s="5" t="s">
        <v>4077</v>
      </c>
      <c r="F3258" s="5" t="s">
        <v>143</v>
      </c>
      <c r="G3258" s="5">
        <v>18</v>
      </c>
      <c r="H3258" s="5" t="s">
        <v>4078</v>
      </c>
      <c r="I3258" s="5" t="s">
        <v>4079</v>
      </c>
      <c r="J3258" s="5">
        <v>17776575513</v>
      </c>
      <c r="K3258" s="5"/>
      <c r="L3258" s="10"/>
      <c r="M3258" s="5"/>
      <c r="N3258" s="5"/>
      <c r="O3258" s="10"/>
      <c r="P3258" s="5"/>
      <c r="Q3258" s="5"/>
      <c r="R3258" s="5"/>
      <c r="S3258" s="5"/>
    </row>
    <row r="3259" customFormat="1" hidden="1" spans="1:19">
      <c r="A3259" s="5">
        <v>3276</v>
      </c>
      <c r="B3259" s="5" t="s">
        <v>12872</v>
      </c>
      <c r="C3259" s="5"/>
      <c r="D3259" s="5" t="s">
        <v>436</v>
      </c>
      <c r="E3259" s="5" t="s">
        <v>12873</v>
      </c>
      <c r="F3259" s="5" t="s">
        <v>143</v>
      </c>
      <c r="G3259" s="5">
        <v>18</v>
      </c>
      <c r="H3259" s="5" t="s">
        <v>25854</v>
      </c>
      <c r="I3259" s="5" t="s">
        <v>12875</v>
      </c>
      <c r="J3259" s="5" t="s">
        <v>19433</v>
      </c>
      <c r="K3259" s="5" t="s">
        <v>27</v>
      </c>
      <c r="L3259" s="10">
        <v>44394</v>
      </c>
      <c r="M3259" s="5"/>
      <c r="N3259" s="5" t="s">
        <v>30</v>
      </c>
      <c r="O3259" s="10"/>
      <c r="P3259" s="5"/>
      <c r="Q3259" s="5"/>
      <c r="R3259" s="5"/>
      <c r="S3259" s="5"/>
    </row>
    <row r="3260" customFormat="1" hidden="1" spans="1:19">
      <c r="A3260" s="5">
        <v>3277</v>
      </c>
      <c r="B3260" s="5" t="s">
        <v>12876</v>
      </c>
      <c r="C3260" s="5"/>
      <c r="D3260" s="5" t="s">
        <v>436</v>
      </c>
      <c r="E3260" s="5" t="s">
        <v>12877</v>
      </c>
      <c r="F3260" s="5" t="s">
        <v>24</v>
      </c>
      <c r="G3260" s="5">
        <v>16</v>
      </c>
      <c r="H3260" s="5" t="s">
        <v>12878</v>
      </c>
      <c r="I3260" s="5" t="s">
        <v>12879</v>
      </c>
      <c r="J3260" s="5" t="s">
        <v>18325</v>
      </c>
      <c r="K3260" s="5" t="s">
        <v>27</v>
      </c>
      <c r="L3260" s="10">
        <v>44405</v>
      </c>
      <c r="M3260" s="5" t="s">
        <v>133</v>
      </c>
      <c r="N3260" s="5" t="s">
        <v>27</v>
      </c>
      <c r="O3260" s="10"/>
      <c r="P3260" s="5"/>
      <c r="Q3260" s="5"/>
      <c r="R3260" s="5"/>
      <c r="S3260" s="5"/>
    </row>
    <row r="3261" customFormat="1" hidden="1" spans="1:19">
      <c r="A3261" s="5">
        <v>3278</v>
      </c>
      <c r="B3261" s="5" t="s">
        <v>12880</v>
      </c>
      <c r="C3261" s="5"/>
      <c r="D3261" s="5" t="s">
        <v>436</v>
      </c>
      <c r="E3261" s="5" t="s">
        <v>12881</v>
      </c>
      <c r="F3261" s="5" t="s">
        <v>24</v>
      </c>
      <c r="G3261" s="5">
        <v>16</v>
      </c>
      <c r="H3261" s="5" t="s">
        <v>12882</v>
      </c>
      <c r="I3261" s="5" t="s">
        <v>12883</v>
      </c>
      <c r="J3261" s="5" t="s">
        <v>18326</v>
      </c>
      <c r="K3261" s="5" t="s">
        <v>27</v>
      </c>
      <c r="L3261" s="10">
        <v>44395</v>
      </c>
      <c r="M3261" s="5" t="s">
        <v>28</v>
      </c>
      <c r="N3261" s="5"/>
      <c r="O3261" s="10"/>
      <c r="P3261" s="5"/>
      <c r="Q3261" s="5"/>
      <c r="R3261" s="5"/>
      <c r="S3261" s="5"/>
    </row>
    <row r="3262" customFormat="1" hidden="1" spans="1:19">
      <c r="A3262" s="5">
        <v>3279</v>
      </c>
      <c r="B3262" s="5" t="s">
        <v>12884</v>
      </c>
      <c r="C3262" s="5"/>
      <c r="D3262" s="5" t="s">
        <v>436</v>
      </c>
      <c r="E3262" s="5" t="s">
        <v>12885</v>
      </c>
      <c r="F3262" s="5" t="s">
        <v>24</v>
      </c>
      <c r="G3262" s="5">
        <v>17</v>
      </c>
      <c r="H3262" s="5" t="s">
        <v>12886</v>
      </c>
      <c r="I3262" s="5" t="s">
        <v>12887</v>
      </c>
      <c r="J3262" s="5">
        <v>19978846507</v>
      </c>
      <c r="K3262" s="5" t="s">
        <v>27</v>
      </c>
      <c r="L3262" s="10">
        <v>44399</v>
      </c>
      <c r="M3262" s="5" t="s">
        <v>4299</v>
      </c>
      <c r="N3262" s="5"/>
      <c r="O3262" s="10"/>
      <c r="P3262" s="5"/>
      <c r="Q3262" s="5"/>
      <c r="R3262" s="5"/>
      <c r="S3262" s="5"/>
    </row>
    <row r="3263" customFormat="1" hidden="1" spans="1:19">
      <c r="A3263" s="5">
        <v>3280</v>
      </c>
      <c r="B3263" s="5" t="s">
        <v>12888</v>
      </c>
      <c r="C3263" s="5"/>
      <c r="D3263" s="5" t="s">
        <v>436</v>
      </c>
      <c r="E3263" s="5" t="s">
        <v>12889</v>
      </c>
      <c r="F3263" s="5" t="s">
        <v>24</v>
      </c>
      <c r="G3263" s="5">
        <v>16</v>
      </c>
      <c r="H3263" s="5" t="s">
        <v>18327</v>
      </c>
      <c r="I3263" s="5" t="s">
        <v>18328</v>
      </c>
      <c r="J3263" s="5">
        <v>18178892685</v>
      </c>
      <c r="K3263" s="5" t="s">
        <v>27</v>
      </c>
      <c r="L3263" s="10"/>
      <c r="M3263" s="5"/>
      <c r="N3263" s="5"/>
      <c r="O3263" s="10"/>
      <c r="P3263" s="5"/>
      <c r="Q3263" s="5"/>
      <c r="R3263" s="5"/>
      <c r="S3263" s="5"/>
    </row>
    <row r="3264" customFormat="1" hidden="1" spans="1:19">
      <c r="A3264" s="5">
        <v>3281</v>
      </c>
      <c r="B3264" s="5" t="s">
        <v>12891</v>
      </c>
      <c r="C3264" s="5"/>
      <c r="D3264" s="5" t="s">
        <v>436</v>
      </c>
      <c r="E3264" s="5" t="s">
        <v>12892</v>
      </c>
      <c r="F3264" s="5" t="s">
        <v>143</v>
      </c>
      <c r="G3264" s="5">
        <v>16</v>
      </c>
      <c r="H3264" s="5" t="s">
        <v>18329</v>
      </c>
      <c r="I3264" s="5" t="s">
        <v>976</v>
      </c>
      <c r="J3264" s="5" t="s">
        <v>18330</v>
      </c>
      <c r="K3264" s="5" t="s">
        <v>27</v>
      </c>
      <c r="L3264" s="10"/>
      <c r="M3264" s="5"/>
      <c r="N3264" s="5"/>
      <c r="O3264" s="10"/>
      <c r="P3264" s="5"/>
      <c r="Q3264" s="5"/>
      <c r="R3264" s="5"/>
      <c r="S3264" s="5"/>
    </row>
    <row r="3265" customFormat="1" hidden="1" spans="1:19">
      <c r="A3265" s="5">
        <v>3282</v>
      </c>
      <c r="B3265" s="5" t="s">
        <v>12893</v>
      </c>
      <c r="C3265" s="5"/>
      <c r="D3265" s="5" t="s">
        <v>436</v>
      </c>
      <c r="E3265" s="5" t="s">
        <v>12894</v>
      </c>
      <c r="F3265" s="5" t="s">
        <v>24</v>
      </c>
      <c r="G3265" s="5">
        <v>17</v>
      </c>
      <c r="H3265" s="5" t="s">
        <v>12895</v>
      </c>
      <c r="I3265" s="5" t="s">
        <v>12896</v>
      </c>
      <c r="J3265" s="5" t="s">
        <v>18331</v>
      </c>
      <c r="K3265" s="5" t="s">
        <v>27</v>
      </c>
      <c r="L3265" s="10"/>
      <c r="M3265" s="5"/>
      <c r="N3265" s="5"/>
      <c r="O3265" s="10"/>
      <c r="P3265" s="5"/>
      <c r="Q3265" s="5"/>
      <c r="R3265" s="5"/>
      <c r="S3265" s="5"/>
    </row>
    <row r="3266" customFormat="1" hidden="1" spans="1:19">
      <c r="A3266" s="5">
        <v>3283</v>
      </c>
      <c r="B3266" s="5" t="s">
        <v>12897</v>
      </c>
      <c r="C3266" s="5"/>
      <c r="D3266" s="5" t="s">
        <v>436</v>
      </c>
      <c r="E3266" s="5" t="s">
        <v>12898</v>
      </c>
      <c r="F3266" s="5" t="s">
        <v>143</v>
      </c>
      <c r="G3266" s="5">
        <v>16</v>
      </c>
      <c r="H3266" s="5" t="s">
        <v>18332</v>
      </c>
      <c r="I3266" s="5" t="s">
        <v>12900</v>
      </c>
      <c r="J3266" s="5" t="s">
        <v>18333</v>
      </c>
      <c r="K3266" s="5" t="s">
        <v>27</v>
      </c>
      <c r="L3266" s="10"/>
      <c r="M3266" s="5"/>
      <c r="N3266" s="5"/>
      <c r="O3266" s="10"/>
      <c r="P3266" s="5"/>
      <c r="Q3266" s="5"/>
      <c r="R3266" s="5"/>
      <c r="S3266" s="5"/>
    </row>
    <row r="3267" customFormat="1" hidden="1" spans="1:19">
      <c r="A3267" s="5">
        <v>3284</v>
      </c>
      <c r="B3267" s="5" t="s">
        <v>12901</v>
      </c>
      <c r="C3267" s="5"/>
      <c r="D3267" s="5" t="s">
        <v>436</v>
      </c>
      <c r="E3267" s="5" t="s">
        <v>12902</v>
      </c>
      <c r="F3267" s="5" t="s">
        <v>143</v>
      </c>
      <c r="G3267" s="5">
        <v>22</v>
      </c>
      <c r="H3267" s="5" t="s">
        <v>3894</v>
      </c>
      <c r="I3267" s="5" t="s">
        <v>12903</v>
      </c>
      <c r="J3267" s="5" t="s">
        <v>19435</v>
      </c>
      <c r="K3267" s="5"/>
      <c r="L3267" s="10"/>
      <c r="M3267" s="5"/>
      <c r="N3267" s="5"/>
      <c r="O3267" s="10"/>
      <c r="P3267" s="5"/>
      <c r="Q3267" s="5"/>
      <c r="R3267" s="5"/>
      <c r="S3267" s="5"/>
    </row>
    <row r="3268" customFormat="1" hidden="1" spans="1:19">
      <c r="A3268" s="5">
        <v>3285</v>
      </c>
      <c r="B3268" s="5" t="s">
        <v>12904</v>
      </c>
      <c r="C3268" s="5"/>
      <c r="D3268" s="5" t="s">
        <v>436</v>
      </c>
      <c r="E3268" s="5" t="s">
        <v>12905</v>
      </c>
      <c r="F3268" s="5" t="s">
        <v>143</v>
      </c>
      <c r="G3268" s="5">
        <v>17</v>
      </c>
      <c r="H3268" s="5" t="s">
        <v>18334</v>
      </c>
      <c r="I3268" s="5" t="s">
        <v>12907</v>
      </c>
      <c r="J3268" s="5">
        <v>19924529702</v>
      </c>
      <c r="K3268" s="5" t="s">
        <v>27</v>
      </c>
      <c r="L3268" s="10"/>
      <c r="M3268" s="5"/>
      <c r="N3268" s="5"/>
      <c r="O3268" s="10"/>
      <c r="P3268" s="5"/>
      <c r="Q3268" s="5"/>
      <c r="R3268" s="5"/>
      <c r="S3268" s="5"/>
    </row>
    <row r="3269" customFormat="1" hidden="1" spans="1:19">
      <c r="A3269" s="5">
        <v>3286</v>
      </c>
      <c r="B3269" s="5" t="s">
        <v>12908</v>
      </c>
      <c r="C3269" s="5"/>
      <c r="D3269" s="5" t="s">
        <v>436</v>
      </c>
      <c r="E3269" s="5" t="s">
        <v>12909</v>
      </c>
      <c r="F3269" s="5" t="s">
        <v>143</v>
      </c>
      <c r="G3269" s="5">
        <v>16</v>
      </c>
      <c r="H3269" s="5" t="s">
        <v>18335</v>
      </c>
      <c r="I3269" s="5" t="s">
        <v>12911</v>
      </c>
      <c r="J3269" s="5" t="s">
        <v>18336</v>
      </c>
      <c r="K3269" s="5" t="s">
        <v>27</v>
      </c>
      <c r="L3269" s="10">
        <v>44428</v>
      </c>
      <c r="M3269" s="5" t="s">
        <v>2172</v>
      </c>
      <c r="N3269" s="5" t="s">
        <v>27</v>
      </c>
      <c r="O3269" s="10"/>
      <c r="P3269" s="5"/>
      <c r="Q3269" s="5"/>
      <c r="R3269" s="5"/>
      <c r="S3269" s="5"/>
    </row>
    <row r="3270" customFormat="1" hidden="1" spans="1:19">
      <c r="A3270" s="5">
        <v>3287</v>
      </c>
      <c r="B3270" s="5" t="s">
        <v>12912</v>
      </c>
      <c r="C3270" s="5"/>
      <c r="D3270" s="5" t="s">
        <v>436</v>
      </c>
      <c r="E3270" s="5" t="s">
        <v>12913</v>
      </c>
      <c r="F3270" s="5" t="s">
        <v>143</v>
      </c>
      <c r="G3270" s="5">
        <v>16</v>
      </c>
      <c r="H3270" s="5" t="s">
        <v>18337</v>
      </c>
      <c r="I3270" s="5" t="s">
        <v>12915</v>
      </c>
      <c r="J3270" s="5">
        <v>13481849185</v>
      </c>
      <c r="K3270" s="5" t="s">
        <v>27</v>
      </c>
      <c r="L3270" s="10">
        <v>44395</v>
      </c>
      <c r="M3270" s="5" t="s">
        <v>2172</v>
      </c>
      <c r="N3270" s="5" t="s">
        <v>27</v>
      </c>
      <c r="O3270" s="10"/>
      <c r="P3270" s="5"/>
      <c r="Q3270" s="5"/>
      <c r="R3270" s="5"/>
      <c r="S3270" s="5"/>
    </row>
    <row r="3271" customFormat="1" hidden="1" spans="1:19">
      <c r="A3271" s="5">
        <v>3288</v>
      </c>
      <c r="B3271" s="5" t="s">
        <v>12916</v>
      </c>
      <c r="C3271" s="5"/>
      <c r="D3271" s="5" t="s">
        <v>436</v>
      </c>
      <c r="E3271" s="5" t="s">
        <v>12917</v>
      </c>
      <c r="F3271" s="5" t="s">
        <v>24</v>
      </c>
      <c r="G3271" s="5">
        <v>16</v>
      </c>
      <c r="H3271" s="5" t="s">
        <v>18338</v>
      </c>
      <c r="I3271" s="5" t="s">
        <v>12919</v>
      </c>
      <c r="J3271" s="5" t="s">
        <v>18339</v>
      </c>
      <c r="K3271" s="5" t="s">
        <v>27</v>
      </c>
      <c r="L3271" s="10"/>
      <c r="M3271" s="5"/>
      <c r="N3271" s="5"/>
      <c r="O3271" s="10"/>
      <c r="P3271" s="5"/>
      <c r="Q3271" s="5"/>
      <c r="R3271" s="5"/>
      <c r="S3271" s="5"/>
    </row>
    <row r="3272" customFormat="1" hidden="1" spans="1:19">
      <c r="A3272" s="5">
        <v>3289</v>
      </c>
      <c r="B3272" s="5" t="s">
        <v>12920</v>
      </c>
      <c r="C3272" s="5"/>
      <c r="D3272" s="5" t="s">
        <v>436</v>
      </c>
      <c r="E3272" s="5" t="s">
        <v>12921</v>
      </c>
      <c r="F3272" s="5" t="s">
        <v>143</v>
      </c>
      <c r="G3272" s="5">
        <v>17</v>
      </c>
      <c r="H3272" s="5" t="s">
        <v>18340</v>
      </c>
      <c r="I3272" s="5" t="s">
        <v>12922</v>
      </c>
      <c r="J3272" s="5">
        <v>13557085708</v>
      </c>
      <c r="K3272" s="5" t="s">
        <v>27</v>
      </c>
      <c r="L3272" s="10">
        <v>44396</v>
      </c>
      <c r="M3272" s="5" t="s">
        <v>8491</v>
      </c>
      <c r="N3272" s="5"/>
      <c r="O3272" s="10"/>
      <c r="P3272" s="5"/>
      <c r="Q3272" s="5"/>
      <c r="R3272" s="5"/>
      <c r="S3272" s="5"/>
    </row>
    <row r="3273" customFormat="1" hidden="1" spans="1:19">
      <c r="A3273" s="5">
        <v>3290</v>
      </c>
      <c r="B3273" s="5" t="s">
        <v>12923</v>
      </c>
      <c r="C3273" s="5"/>
      <c r="D3273" s="5" t="s">
        <v>436</v>
      </c>
      <c r="E3273" s="5" t="s">
        <v>12924</v>
      </c>
      <c r="F3273" s="5" t="s">
        <v>24</v>
      </c>
      <c r="G3273" s="5">
        <v>16</v>
      </c>
      <c r="H3273" s="5" t="s">
        <v>18341</v>
      </c>
      <c r="I3273" s="5" t="s">
        <v>12926</v>
      </c>
      <c r="J3273" s="5">
        <v>15878820156</v>
      </c>
      <c r="K3273" s="5" t="s">
        <v>27</v>
      </c>
      <c r="L3273" s="10"/>
      <c r="M3273" s="5"/>
      <c r="N3273" s="5"/>
      <c r="O3273" s="10"/>
      <c r="P3273" s="5"/>
      <c r="Q3273" s="5"/>
      <c r="R3273" s="5"/>
      <c r="S3273" s="5"/>
    </row>
    <row r="3274" customFormat="1" hidden="1" spans="1:19">
      <c r="A3274" s="5">
        <v>3291</v>
      </c>
      <c r="B3274" s="5" t="s">
        <v>12927</v>
      </c>
      <c r="C3274" s="5"/>
      <c r="D3274" s="5" t="s">
        <v>436</v>
      </c>
      <c r="E3274" s="5" t="s">
        <v>1789</v>
      </c>
      <c r="F3274" s="5" t="s">
        <v>24</v>
      </c>
      <c r="G3274" s="5">
        <v>15</v>
      </c>
      <c r="H3274" s="5" t="s">
        <v>12928</v>
      </c>
      <c r="I3274" s="5" t="s">
        <v>12929</v>
      </c>
      <c r="J3274" s="5">
        <v>17777927397</v>
      </c>
      <c r="K3274" s="5" t="s">
        <v>27</v>
      </c>
      <c r="L3274" s="10"/>
      <c r="M3274" s="5"/>
      <c r="N3274" s="5"/>
      <c r="O3274" s="10"/>
      <c r="P3274" s="5"/>
      <c r="Q3274" s="5"/>
      <c r="R3274" s="5"/>
      <c r="S3274" s="5"/>
    </row>
    <row r="3275" customFormat="1" hidden="1" spans="1:19">
      <c r="A3275" s="5">
        <v>3292</v>
      </c>
      <c r="B3275" s="5" t="s">
        <v>12930</v>
      </c>
      <c r="C3275" s="5"/>
      <c r="D3275" s="5" t="s">
        <v>436</v>
      </c>
      <c r="E3275" s="5" t="s">
        <v>12931</v>
      </c>
      <c r="F3275" s="5" t="s">
        <v>24</v>
      </c>
      <c r="G3275" s="5">
        <v>17</v>
      </c>
      <c r="H3275" s="5" t="s">
        <v>18342</v>
      </c>
      <c r="I3275" s="5" t="s">
        <v>12933</v>
      </c>
      <c r="J3275" s="5">
        <v>15878822173</v>
      </c>
      <c r="K3275" s="5" t="s">
        <v>27</v>
      </c>
      <c r="L3275" s="10"/>
      <c r="M3275" s="5"/>
      <c r="N3275" s="5"/>
      <c r="O3275" s="10"/>
      <c r="P3275" s="5"/>
      <c r="Q3275" s="5"/>
      <c r="R3275" s="5"/>
      <c r="S3275" s="5"/>
    </row>
    <row r="3276" customFormat="1" hidden="1" spans="1:19">
      <c r="A3276" s="5">
        <v>3293</v>
      </c>
      <c r="B3276" s="5" t="s">
        <v>12934</v>
      </c>
      <c r="C3276" s="5"/>
      <c r="D3276" s="5" t="s">
        <v>436</v>
      </c>
      <c r="E3276" s="5" t="s">
        <v>7259</v>
      </c>
      <c r="F3276" s="5" t="s">
        <v>24</v>
      </c>
      <c r="G3276" s="5">
        <v>17</v>
      </c>
      <c r="H3276" s="5" t="s">
        <v>18343</v>
      </c>
      <c r="I3276" s="5" t="s">
        <v>12936</v>
      </c>
      <c r="J3276" s="5" t="s">
        <v>18344</v>
      </c>
      <c r="K3276" s="5" t="s">
        <v>27</v>
      </c>
      <c r="L3276" s="10"/>
      <c r="M3276" s="5"/>
      <c r="N3276" s="5"/>
      <c r="O3276" s="10"/>
      <c r="P3276" s="5"/>
      <c r="Q3276" s="5"/>
      <c r="R3276" s="5"/>
      <c r="S3276" s="5"/>
    </row>
    <row r="3277" customFormat="1" hidden="1" spans="1:19">
      <c r="A3277" s="5">
        <v>3294</v>
      </c>
      <c r="B3277" s="5" t="s">
        <v>12937</v>
      </c>
      <c r="C3277" s="5"/>
      <c r="D3277" s="5" t="s">
        <v>436</v>
      </c>
      <c r="E3277" s="5" t="s">
        <v>12938</v>
      </c>
      <c r="F3277" s="5" t="s">
        <v>24</v>
      </c>
      <c r="G3277" s="5">
        <v>18</v>
      </c>
      <c r="H3277" s="5" t="s">
        <v>1148</v>
      </c>
      <c r="I3277" s="5" t="s">
        <v>1149</v>
      </c>
      <c r="J3277" s="5" t="s">
        <v>19437</v>
      </c>
      <c r="K3277" s="5"/>
      <c r="L3277" s="10"/>
      <c r="M3277" s="5"/>
      <c r="N3277" s="5"/>
      <c r="O3277" s="10"/>
      <c r="P3277" s="5"/>
      <c r="Q3277" s="5"/>
      <c r="R3277" s="5"/>
      <c r="S3277" s="5"/>
    </row>
    <row r="3278" customFormat="1" hidden="1" spans="1:19">
      <c r="A3278" s="5">
        <v>3295</v>
      </c>
      <c r="B3278" s="5" t="s">
        <v>12939</v>
      </c>
      <c r="C3278" s="5"/>
      <c r="D3278" s="5" t="s">
        <v>436</v>
      </c>
      <c r="E3278" s="5" t="s">
        <v>12940</v>
      </c>
      <c r="F3278" s="5" t="s">
        <v>24</v>
      </c>
      <c r="G3278" s="5">
        <v>18</v>
      </c>
      <c r="H3278" s="5" t="s">
        <v>12941</v>
      </c>
      <c r="I3278" s="5" t="s">
        <v>12942</v>
      </c>
      <c r="J3278" s="5" t="s">
        <v>19439</v>
      </c>
      <c r="K3278" s="5" t="s">
        <v>27</v>
      </c>
      <c r="L3278" s="10">
        <v>44331</v>
      </c>
      <c r="M3278" s="5"/>
      <c r="N3278" s="5" t="s">
        <v>27</v>
      </c>
      <c r="O3278" s="10">
        <v>44366</v>
      </c>
      <c r="P3278" s="5"/>
      <c r="Q3278" s="5"/>
      <c r="R3278" s="5"/>
      <c r="S3278" s="5"/>
    </row>
    <row r="3279" customFormat="1" hidden="1" spans="1:19">
      <c r="A3279" s="5">
        <v>3296</v>
      </c>
      <c r="B3279" s="5" t="s">
        <v>12943</v>
      </c>
      <c r="C3279" s="5"/>
      <c r="D3279" s="5" t="s">
        <v>436</v>
      </c>
      <c r="E3279" s="5" t="s">
        <v>12944</v>
      </c>
      <c r="F3279" s="5" t="s">
        <v>143</v>
      </c>
      <c r="G3279" s="5">
        <v>16</v>
      </c>
      <c r="H3279" s="5" t="s">
        <v>12945</v>
      </c>
      <c r="I3279" s="5" t="s">
        <v>12946</v>
      </c>
      <c r="J3279" s="5" t="s">
        <v>18345</v>
      </c>
      <c r="K3279" s="5" t="s">
        <v>27</v>
      </c>
      <c r="L3279" s="10"/>
      <c r="M3279" s="5"/>
      <c r="N3279" s="5"/>
      <c r="O3279" s="10"/>
      <c r="P3279" s="5"/>
      <c r="Q3279" s="5"/>
      <c r="R3279" s="5"/>
      <c r="S3279" s="5"/>
    </row>
    <row r="3280" customFormat="1" hidden="1" spans="1:19">
      <c r="A3280" s="5">
        <v>3297</v>
      </c>
      <c r="B3280" s="5" t="s">
        <v>12947</v>
      </c>
      <c r="C3280" s="5"/>
      <c r="D3280" s="5" t="s">
        <v>436</v>
      </c>
      <c r="E3280" s="5" t="s">
        <v>12948</v>
      </c>
      <c r="F3280" s="5" t="s">
        <v>24</v>
      </c>
      <c r="G3280" s="5">
        <v>16</v>
      </c>
      <c r="H3280" s="5" t="s">
        <v>12949</v>
      </c>
      <c r="I3280" s="5" t="s">
        <v>12950</v>
      </c>
      <c r="J3280" s="5" t="s">
        <v>18346</v>
      </c>
      <c r="K3280" s="5" t="s">
        <v>27</v>
      </c>
      <c r="L3280" s="10">
        <v>44395</v>
      </c>
      <c r="M3280" s="5" t="s">
        <v>6662</v>
      </c>
      <c r="N3280" s="5"/>
      <c r="O3280" s="10"/>
      <c r="P3280" s="5"/>
      <c r="Q3280" s="5"/>
      <c r="R3280" s="5"/>
      <c r="S3280" s="5"/>
    </row>
    <row r="3281" customFormat="1" hidden="1" spans="1:19">
      <c r="A3281" s="5">
        <v>3298</v>
      </c>
      <c r="B3281" s="5" t="s">
        <v>12951</v>
      </c>
      <c r="C3281" s="5"/>
      <c r="D3281" s="5" t="s">
        <v>436</v>
      </c>
      <c r="E3281" s="5" t="s">
        <v>12952</v>
      </c>
      <c r="F3281" s="5" t="s">
        <v>24</v>
      </c>
      <c r="G3281" s="5">
        <v>17</v>
      </c>
      <c r="H3281" s="5" t="s">
        <v>12953</v>
      </c>
      <c r="I3281" s="5" t="s">
        <v>12954</v>
      </c>
      <c r="J3281" s="5" t="s">
        <v>18347</v>
      </c>
      <c r="K3281" s="5" t="s">
        <v>27</v>
      </c>
      <c r="L3281" s="10"/>
      <c r="M3281" s="5"/>
      <c r="N3281" s="5"/>
      <c r="O3281" s="10"/>
      <c r="P3281" s="5"/>
      <c r="Q3281" s="5"/>
      <c r="R3281" s="5"/>
      <c r="S3281" s="5"/>
    </row>
    <row r="3282" customFormat="1" hidden="1" spans="1:19">
      <c r="A3282" s="5">
        <v>3299</v>
      </c>
      <c r="B3282" s="5" t="s">
        <v>12955</v>
      </c>
      <c r="C3282" s="5"/>
      <c r="D3282" s="5" t="s">
        <v>436</v>
      </c>
      <c r="E3282" s="5" t="s">
        <v>12956</v>
      </c>
      <c r="F3282" s="5" t="s">
        <v>24</v>
      </c>
      <c r="G3282" s="5">
        <v>16</v>
      </c>
      <c r="H3282" s="5" t="s">
        <v>12957</v>
      </c>
      <c r="I3282" s="5" t="s">
        <v>6039</v>
      </c>
      <c r="J3282" s="5" t="s">
        <v>18348</v>
      </c>
      <c r="K3282" s="5" t="s">
        <v>27</v>
      </c>
      <c r="L3282" s="10">
        <v>44397</v>
      </c>
      <c r="M3282" s="5" t="s">
        <v>12958</v>
      </c>
      <c r="N3282" s="5" t="s">
        <v>27</v>
      </c>
      <c r="O3282" s="10"/>
      <c r="P3282" s="5"/>
      <c r="Q3282" s="5"/>
      <c r="R3282" s="5"/>
      <c r="S3282" s="5"/>
    </row>
    <row r="3283" customFormat="1" hidden="1" spans="1:19">
      <c r="A3283" s="5">
        <v>3300</v>
      </c>
      <c r="B3283" s="5" t="s">
        <v>12959</v>
      </c>
      <c r="C3283" s="5"/>
      <c r="D3283" s="5" t="s">
        <v>436</v>
      </c>
      <c r="E3283" s="5" t="s">
        <v>12960</v>
      </c>
      <c r="F3283" s="5" t="s">
        <v>24</v>
      </c>
      <c r="G3283" s="5">
        <v>16</v>
      </c>
      <c r="H3283" s="5" t="s">
        <v>12961</v>
      </c>
      <c r="I3283" s="5" t="s">
        <v>12962</v>
      </c>
      <c r="J3283" s="5">
        <v>13411569106</v>
      </c>
      <c r="K3283" s="5" t="s">
        <v>27</v>
      </c>
      <c r="L3283" s="10">
        <v>44396</v>
      </c>
      <c r="M3283" s="5" t="s">
        <v>12963</v>
      </c>
      <c r="N3283" s="5" t="s">
        <v>27</v>
      </c>
      <c r="O3283" s="10"/>
      <c r="P3283" s="5"/>
      <c r="Q3283" s="5"/>
      <c r="R3283" s="5"/>
      <c r="S3283" s="5"/>
    </row>
    <row r="3284" customFormat="1" hidden="1" spans="1:19">
      <c r="A3284" s="5">
        <v>3301</v>
      </c>
      <c r="B3284" s="5" t="s">
        <v>12964</v>
      </c>
      <c r="C3284" s="5"/>
      <c r="D3284" s="5" t="s">
        <v>436</v>
      </c>
      <c r="E3284" s="5" t="s">
        <v>12965</v>
      </c>
      <c r="F3284" s="5" t="s">
        <v>24</v>
      </c>
      <c r="G3284" s="5">
        <v>16</v>
      </c>
      <c r="H3284" s="5" t="s">
        <v>6325</v>
      </c>
      <c r="I3284" s="5" t="s">
        <v>12966</v>
      </c>
      <c r="J3284" s="5">
        <v>18877844568</v>
      </c>
      <c r="K3284" s="5" t="s">
        <v>27</v>
      </c>
      <c r="L3284" s="10">
        <v>44396</v>
      </c>
      <c r="M3284" s="5"/>
      <c r="N3284" s="5" t="s">
        <v>27</v>
      </c>
      <c r="O3284" s="10"/>
      <c r="P3284" s="5"/>
      <c r="Q3284" s="5"/>
      <c r="R3284" s="5"/>
      <c r="S3284" s="5"/>
    </row>
    <row r="3285" customFormat="1" hidden="1" spans="1:19">
      <c r="A3285" s="5">
        <v>3302</v>
      </c>
      <c r="B3285" s="5" t="s">
        <v>12967</v>
      </c>
      <c r="C3285" s="5"/>
      <c r="D3285" s="5" t="s">
        <v>436</v>
      </c>
      <c r="E3285" s="5" t="s">
        <v>12968</v>
      </c>
      <c r="F3285" s="5" t="s">
        <v>143</v>
      </c>
      <c r="G3285" s="5">
        <v>18</v>
      </c>
      <c r="H3285" s="5" t="s">
        <v>12969</v>
      </c>
      <c r="I3285" s="5" t="s">
        <v>12970</v>
      </c>
      <c r="J3285" s="5" t="s">
        <v>19441</v>
      </c>
      <c r="K3285" s="5" t="s">
        <v>27</v>
      </c>
      <c r="L3285" s="10">
        <v>44395</v>
      </c>
      <c r="M3285" s="5"/>
      <c r="N3285" s="5" t="s">
        <v>30</v>
      </c>
      <c r="O3285" s="10"/>
      <c r="P3285" s="5"/>
      <c r="Q3285" s="5"/>
      <c r="R3285" s="5"/>
      <c r="S3285" s="5"/>
    </row>
    <row r="3286" customFormat="1" hidden="1" spans="1:19">
      <c r="A3286" s="5">
        <v>3303</v>
      </c>
      <c r="B3286" s="5" t="s">
        <v>965</v>
      </c>
      <c r="C3286" s="5"/>
      <c r="D3286" s="5" t="s">
        <v>436</v>
      </c>
      <c r="E3286" s="5" t="s">
        <v>966</v>
      </c>
      <c r="F3286" s="5" t="s">
        <v>24</v>
      </c>
      <c r="G3286" s="5">
        <v>20</v>
      </c>
      <c r="H3286" s="5" t="s">
        <v>12971</v>
      </c>
      <c r="I3286" s="5" t="s">
        <v>968</v>
      </c>
      <c r="J3286" s="5">
        <v>18278865059</v>
      </c>
      <c r="K3286" s="5" t="s">
        <v>27</v>
      </c>
      <c r="L3286" s="10">
        <v>44378</v>
      </c>
      <c r="M3286" s="5"/>
      <c r="N3286" s="5"/>
      <c r="O3286" s="10"/>
      <c r="P3286" s="5"/>
      <c r="Q3286" s="5"/>
      <c r="R3286" s="5"/>
      <c r="S3286" s="5"/>
    </row>
    <row r="3287" customFormat="1" hidden="1" spans="1:19">
      <c r="A3287" s="5">
        <v>3304</v>
      </c>
      <c r="B3287" s="5" t="s">
        <v>12972</v>
      </c>
      <c r="C3287" s="5"/>
      <c r="D3287" s="5" t="s">
        <v>436</v>
      </c>
      <c r="E3287" s="5" t="s">
        <v>12973</v>
      </c>
      <c r="F3287" s="5" t="s">
        <v>24</v>
      </c>
      <c r="G3287" s="5">
        <v>17</v>
      </c>
      <c r="H3287" s="5" t="s">
        <v>12974</v>
      </c>
      <c r="I3287" s="5" t="s">
        <v>12975</v>
      </c>
      <c r="J3287" s="5" t="s">
        <v>18349</v>
      </c>
      <c r="K3287" s="5" t="s">
        <v>27</v>
      </c>
      <c r="L3287" s="10"/>
      <c r="M3287" s="5"/>
      <c r="N3287" s="5"/>
      <c r="O3287" s="10"/>
      <c r="P3287" s="5"/>
      <c r="Q3287" s="5"/>
      <c r="R3287" s="5"/>
      <c r="S3287" s="5"/>
    </row>
    <row r="3288" customFormat="1" hidden="1" spans="1:19">
      <c r="A3288" s="5">
        <v>3305</v>
      </c>
      <c r="B3288" s="5" t="s">
        <v>12976</v>
      </c>
      <c r="C3288" s="5"/>
      <c r="D3288" s="5" t="s">
        <v>436</v>
      </c>
      <c r="E3288" s="5" t="s">
        <v>12977</v>
      </c>
      <c r="F3288" s="5" t="s">
        <v>24</v>
      </c>
      <c r="G3288" s="5">
        <v>17</v>
      </c>
      <c r="H3288" s="5" t="s">
        <v>12978</v>
      </c>
      <c r="I3288" s="5" t="s">
        <v>12979</v>
      </c>
      <c r="J3288" s="5">
        <v>18978754473</v>
      </c>
      <c r="K3288" s="5" t="s">
        <v>27</v>
      </c>
      <c r="L3288" s="10">
        <v>44396</v>
      </c>
      <c r="M3288" s="5" t="s">
        <v>12963</v>
      </c>
      <c r="N3288" s="5"/>
      <c r="O3288" s="10"/>
      <c r="P3288" s="5"/>
      <c r="Q3288" s="5"/>
      <c r="R3288" s="5"/>
      <c r="S3288" s="5"/>
    </row>
    <row r="3289" customFormat="1" hidden="1" spans="1:19">
      <c r="A3289" s="5">
        <v>3306</v>
      </c>
      <c r="B3289" s="5" t="s">
        <v>12980</v>
      </c>
      <c r="C3289" s="5"/>
      <c r="D3289" s="5" t="s">
        <v>436</v>
      </c>
      <c r="E3289" s="5" t="s">
        <v>12981</v>
      </c>
      <c r="F3289" s="5" t="s">
        <v>24</v>
      </c>
      <c r="G3289" s="5">
        <v>16</v>
      </c>
      <c r="H3289" s="5" t="s">
        <v>18350</v>
      </c>
      <c r="I3289" s="5" t="s">
        <v>9651</v>
      </c>
      <c r="J3289" s="5">
        <v>18889193938</v>
      </c>
      <c r="K3289" s="5" t="s">
        <v>27</v>
      </c>
      <c r="L3289" s="10"/>
      <c r="M3289" s="5"/>
      <c r="N3289" s="5"/>
      <c r="O3289" s="10"/>
      <c r="P3289" s="5"/>
      <c r="Q3289" s="5"/>
      <c r="R3289" s="5"/>
      <c r="S3289" s="5"/>
    </row>
    <row r="3290" customFormat="1" hidden="1" spans="1:19">
      <c r="A3290" s="5">
        <v>3307</v>
      </c>
      <c r="B3290" s="5" t="s">
        <v>12983</v>
      </c>
      <c r="C3290" s="5"/>
      <c r="D3290" s="5" t="s">
        <v>436</v>
      </c>
      <c r="E3290" s="5" t="s">
        <v>12984</v>
      </c>
      <c r="F3290" s="5" t="s">
        <v>24</v>
      </c>
      <c r="G3290" s="5">
        <v>16</v>
      </c>
      <c r="H3290" s="5" t="s">
        <v>12985</v>
      </c>
      <c r="I3290" s="5" t="s">
        <v>12986</v>
      </c>
      <c r="J3290" s="5" t="s">
        <v>18351</v>
      </c>
      <c r="K3290" s="5" t="s">
        <v>27</v>
      </c>
      <c r="L3290" s="10"/>
      <c r="M3290" s="5"/>
      <c r="N3290" s="5"/>
      <c r="O3290" s="10"/>
      <c r="P3290" s="5"/>
      <c r="Q3290" s="5"/>
      <c r="R3290" s="5"/>
      <c r="S3290" s="5"/>
    </row>
    <row r="3291" customFormat="1" hidden="1" spans="1:19">
      <c r="A3291" s="5">
        <v>3308</v>
      </c>
      <c r="B3291" s="5" t="s">
        <v>12987</v>
      </c>
      <c r="C3291" s="5"/>
      <c r="D3291" s="5" t="s">
        <v>436</v>
      </c>
      <c r="E3291" s="5" t="s">
        <v>12988</v>
      </c>
      <c r="F3291" s="5" t="s">
        <v>143</v>
      </c>
      <c r="G3291" s="5">
        <v>16</v>
      </c>
      <c r="H3291" s="5" t="s">
        <v>18352</v>
      </c>
      <c r="I3291" s="5" t="s">
        <v>12990</v>
      </c>
      <c r="J3291" s="5">
        <v>13877894282</v>
      </c>
      <c r="K3291" s="5" t="s">
        <v>27</v>
      </c>
      <c r="L3291" s="10">
        <v>44396</v>
      </c>
      <c r="M3291" s="5" t="s">
        <v>28</v>
      </c>
      <c r="N3291" s="5"/>
      <c r="O3291" s="10"/>
      <c r="P3291" s="5"/>
      <c r="Q3291" s="5"/>
      <c r="R3291" s="5"/>
      <c r="S3291" s="5"/>
    </row>
    <row r="3292" customFormat="1" hidden="1" spans="1:19">
      <c r="A3292" s="5">
        <v>3309</v>
      </c>
      <c r="B3292" s="5" t="s">
        <v>23626</v>
      </c>
      <c r="C3292" s="5"/>
      <c r="D3292" s="5" t="s">
        <v>436</v>
      </c>
      <c r="E3292" s="5" t="s">
        <v>23625</v>
      </c>
      <c r="F3292" s="5" t="s">
        <v>24</v>
      </c>
      <c r="G3292" s="5">
        <v>17</v>
      </c>
      <c r="H3292" s="5" t="s">
        <v>25992</v>
      </c>
      <c r="I3292" s="5" t="s">
        <v>23627</v>
      </c>
      <c r="J3292" s="5">
        <v>19907789035</v>
      </c>
      <c r="K3292" s="5"/>
      <c r="L3292" s="10"/>
      <c r="M3292" s="5"/>
      <c r="N3292" s="5"/>
      <c r="O3292" s="10"/>
      <c r="P3292" s="5"/>
      <c r="Q3292" s="5"/>
      <c r="R3292" s="5"/>
      <c r="S3292" s="5"/>
    </row>
    <row r="3293" customFormat="1" hidden="1" spans="1:19">
      <c r="A3293" s="5">
        <v>3310</v>
      </c>
      <c r="B3293" s="5" t="s">
        <v>12991</v>
      </c>
      <c r="C3293" s="5"/>
      <c r="D3293" s="5" t="s">
        <v>436</v>
      </c>
      <c r="E3293" s="5" t="s">
        <v>12992</v>
      </c>
      <c r="F3293" s="5" t="s">
        <v>24</v>
      </c>
      <c r="G3293" s="5">
        <v>16</v>
      </c>
      <c r="H3293" s="5" t="s">
        <v>18353</v>
      </c>
      <c r="I3293" s="5" t="s">
        <v>12994</v>
      </c>
      <c r="J3293" s="5" t="s">
        <v>18354</v>
      </c>
      <c r="K3293" s="5" t="s">
        <v>27</v>
      </c>
      <c r="L3293" s="10">
        <v>44395</v>
      </c>
      <c r="M3293" s="5" t="s">
        <v>28</v>
      </c>
      <c r="N3293" s="5"/>
      <c r="O3293" s="10"/>
      <c r="P3293" s="5"/>
      <c r="Q3293" s="5"/>
      <c r="R3293" s="5"/>
      <c r="S3293" s="5"/>
    </row>
    <row r="3294" customFormat="1" hidden="1" spans="1:19">
      <c r="A3294" s="5">
        <v>3311</v>
      </c>
      <c r="B3294" s="5" t="s">
        <v>23634</v>
      </c>
      <c r="C3294" s="5"/>
      <c r="D3294" s="5" t="s">
        <v>436</v>
      </c>
      <c r="E3294" s="5" t="s">
        <v>10198</v>
      </c>
      <c r="F3294" s="5" t="s">
        <v>24</v>
      </c>
      <c r="G3294" s="5">
        <v>17</v>
      </c>
      <c r="H3294" s="5" t="s">
        <v>18355</v>
      </c>
      <c r="I3294" s="5" t="s">
        <v>18356</v>
      </c>
      <c r="J3294" s="5">
        <v>13132683411</v>
      </c>
      <c r="K3294" s="5"/>
      <c r="L3294" s="10"/>
      <c r="M3294" s="5"/>
      <c r="N3294" s="5"/>
      <c r="O3294" s="10"/>
      <c r="P3294" s="5"/>
      <c r="Q3294" s="5"/>
      <c r="R3294" s="5"/>
      <c r="S3294" s="5"/>
    </row>
    <row r="3295" customFormat="1" hidden="1" spans="1:19">
      <c r="A3295" s="5">
        <v>3312</v>
      </c>
      <c r="B3295" s="5" t="s">
        <v>13061</v>
      </c>
      <c r="C3295" s="5"/>
      <c r="D3295" s="5" t="s">
        <v>441</v>
      </c>
      <c r="E3295" s="5" t="s">
        <v>13062</v>
      </c>
      <c r="F3295" s="5" t="s">
        <v>143</v>
      </c>
      <c r="G3295" s="5">
        <v>16</v>
      </c>
      <c r="H3295" s="5" t="s">
        <v>2681</v>
      </c>
      <c r="I3295" s="5" t="s">
        <v>13063</v>
      </c>
      <c r="J3295" s="5">
        <v>18276683103</v>
      </c>
      <c r="K3295" s="5" t="s">
        <v>27</v>
      </c>
      <c r="L3295" s="10">
        <v>44409</v>
      </c>
      <c r="M3295" s="5" t="s">
        <v>1303</v>
      </c>
      <c r="N3295" s="5"/>
      <c r="O3295" s="10"/>
      <c r="P3295" s="5"/>
      <c r="Q3295" s="5"/>
      <c r="R3295" s="5"/>
      <c r="S3295" s="5"/>
    </row>
    <row r="3296" customFormat="1" hidden="1" spans="1:19">
      <c r="A3296" s="5">
        <v>3313</v>
      </c>
      <c r="B3296" s="5" t="s">
        <v>12995</v>
      </c>
      <c r="C3296" s="5"/>
      <c r="D3296" s="5" t="s">
        <v>441</v>
      </c>
      <c r="E3296" s="5" t="s">
        <v>12996</v>
      </c>
      <c r="F3296" s="5" t="s">
        <v>24</v>
      </c>
      <c r="G3296" s="5">
        <v>17</v>
      </c>
      <c r="H3296" s="5" t="s">
        <v>12997</v>
      </c>
      <c r="I3296" s="5" t="s">
        <v>12998</v>
      </c>
      <c r="J3296" s="5" t="s">
        <v>18357</v>
      </c>
      <c r="K3296" s="5" t="s">
        <v>27</v>
      </c>
      <c r="L3296" s="10">
        <v>44407</v>
      </c>
      <c r="M3296" s="5" t="s">
        <v>1352</v>
      </c>
      <c r="N3296" s="5"/>
      <c r="O3296" s="10"/>
      <c r="P3296" s="5"/>
      <c r="Q3296" s="5"/>
      <c r="R3296" s="5"/>
      <c r="S3296" s="5"/>
    </row>
    <row r="3297" customFormat="1" hidden="1" spans="1:19">
      <c r="A3297" s="5">
        <v>3314</v>
      </c>
      <c r="B3297" s="5" t="s">
        <v>12999</v>
      </c>
      <c r="C3297" s="5"/>
      <c r="D3297" s="5" t="s">
        <v>441</v>
      </c>
      <c r="E3297" s="5" t="s">
        <v>13000</v>
      </c>
      <c r="F3297" s="5" t="s">
        <v>24</v>
      </c>
      <c r="G3297" s="5">
        <v>17</v>
      </c>
      <c r="H3297" s="5" t="s">
        <v>13001</v>
      </c>
      <c r="I3297" s="5" t="s">
        <v>13002</v>
      </c>
      <c r="J3297" s="5">
        <v>14797769860</v>
      </c>
      <c r="K3297" s="5" t="s">
        <v>27</v>
      </c>
      <c r="L3297" s="10">
        <v>44417</v>
      </c>
      <c r="M3297" s="5" t="s">
        <v>1352</v>
      </c>
      <c r="N3297" s="5"/>
      <c r="O3297" s="10"/>
      <c r="P3297" s="5"/>
      <c r="Q3297" s="5"/>
      <c r="R3297" s="5"/>
      <c r="S3297" s="5"/>
    </row>
    <row r="3298" customFormat="1" hidden="1" spans="1:19">
      <c r="A3298" s="5">
        <v>3315</v>
      </c>
      <c r="B3298" s="5" t="s">
        <v>13003</v>
      </c>
      <c r="C3298" s="5"/>
      <c r="D3298" s="5" t="s">
        <v>441</v>
      </c>
      <c r="E3298" s="5" t="s">
        <v>13004</v>
      </c>
      <c r="F3298" s="5" t="s">
        <v>24</v>
      </c>
      <c r="G3298" s="5">
        <v>17</v>
      </c>
      <c r="H3298" s="5" t="s">
        <v>18358</v>
      </c>
      <c r="I3298" s="5" t="s">
        <v>13005</v>
      </c>
      <c r="J3298" s="5">
        <v>18776811502</v>
      </c>
      <c r="K3298" s="5" t="s">
        <v>27</v>
      </c>
      <c r="L3298" s="10">
        <v>44407</v>
      </c>
      <c r="M3298" s="5" t="s">
        <v>9309</v>
      </c>
      <c r="N3298" s="5"/>
      <c r="O3298" s="10"/>
      <c r="P3298" s="5"/>
      <c r="Q3298" s="5"/>
      <c r="R3298" s="5"/>
      <c r="S3298" s="5"/>
    </row>
    <row r="3299" customFormat="1" hidden="1" spans="1:19">
      <c r="A3299" s="5">
        <v>3316</v>
      </c>
      <c r="B3299" s="5" t="s">
        <v>13006</v>
      </c>
      <c r="C3299" s="5"/>
      <c r="D3299" s="5" t="s">
        <v>441</v>
      </c>
      <c r="E3299" s="5" t="s">
        <v>13007</v>
      </c>
      <c r="F3299" s="5" t="s">
        <v>143</v>
      </c>
      <c r="G3299" s="5">
        <v>16</v>
      </c>
      <c r="H3299" s="5" t="s">
        <v>13008</v>
      </c>
      <c r="I3299" s="5" t="s">
        <v>13009</v>
      </c>
      <c r="J3299" s="5">
        <v>15777804899</v>
      </c>
      <c r="K3299" s="5" t="s">
        <v>27</v>
      </c>
      <c r="L3299" s="10">
        <v>44399</v>
      </c>
      <c r="M3299" s="5" t="s">
        <v>133</v>
      </c>
      <c r="N3299" s="5"/>
      <c r="O3299" s="10"/>
      <c r="P3299" s="5"/>
      <c r="Q3299" s="5"/>
      <c r="R3299" s="5"/>
      <c r="S3299" s="5"/>
    </row>
    <row r="3300" customFormat="1" hidden="1" spans="1:19">
      <c r="A3300" s="5">
        <v>3317</v>
      </c>
      <c r="B3300" s="5" t="s">
        <v>13010</v>
      </c>
      <c r="C3300" s="5"/>
      <c r="D3300" s="5" t="s">
        <v>441</v>
      </c>
      <c r="E3300" s="5" t="s">
        <v>13011</v>
      </c>
      <c r="F3300" s="5" t="s">
        <v>24</v>
      </c>
      <c r="G3300" s="5">
        <v>17</v>
      </c>
      <c r="H3300" s="5" t="s">
        <v>18359</v>
      </c>
      <c r="I3300" s="5" t="s">
        <v>13013</v>
      </c>
      <c r="J3300" s="5" t="s">
        <v>18360</v>
      </c>
      <c r="K3300" s="5" t="s">
        <v>27</v>
      </c>
      <c r="L3300" s="10">
        <v>44395</v>
      </c>
      <c r="M3300" s="5" t="s">
        <v>1352</v>
      </c>
      <c r="N3300" s="5"/>
      <c r="O3300" s="10"/>
      <c r="P3300" s="5"/>
      <c r="Q3300" s="5"/>
      <c r="R3300" s="5"/>
      <c r="S3300" s="5"/>
    </row>
    <row r="3301" customFormat="1" hidden="1" spans="1:19">
      <c r="A3301" s="5">
        <v>3318</v>
      </c>
      <c r="B3301" s="5" t="s">
        <v>13014</v>
      </c>
      <c r="C3301" s="5"/>
      <c r="D3301" s="5" t="s">
        <v>441</v>
      </c>
      <c r="E3301" s="5" t="s">
        <v>13015</v>
      </c>
      <c r="F3301" s="5" t="s">
        <v>143</v>
      </c>
      <c r="G3301" s="5">
        <v>17</v>
      </c>
      <c r="H3301" s="5" t="s">
        <v>13016</v>
      </c>
      <c r="I3301" s="5" t="s">
        <v>13017</v>
      </c>
      <c r="J3301" s="5" t="s">
        <v>18361</v>
      </c>
      <c r="K3301" s="5" t="s">
        <v>27</v>
      </c>
      <c r="L3301" s="10">
        <v>44394</v>
      </c>
      <c r="M3301" s="5" t="s">
        <v>28</v>
      </c>
      <c r="N3301" s="5"/>
      <c r="O3301" s="10"/>
      <c r="P3301" s="5"/>
      <c r="Q3301" s="5"/>
      <c r="R3301" s="5"/>
      <c r="S3301" s="5"/>
    </row>
    <row r="3302" customFormat="1" hidden="1" spans="1:19">
      <c r="A3302" s="5">
        <v>3319</v>
      </c>
      <c r="B3302" s="5" t="s">
        <v>18362</v>
      </c>
      <c r="C3302" s="5"/>
      <c r="D3302" s="5" t="s">
        <v>441</v>
      </c>
      <c r="E3302" s="5" t="s">
        <v>18363</v>
      </c>
      <c r="F3302" s="5" t="s">
        <v>143</v>
      </c>
      <c r="G3302" s="5">
        <v>16</v>
      </c>
      <c r="H3302" s="5" t="s">
        <v>18364</v>
      </c>
      <c r="I3302" s="5" t="s">
        <v>18365</v>
      </c>
      <c r="J3302" s="5" t="s">
        <v>18366</v>
      </c>
      <c r="K3302" s="5" t="s">
        <v>27</v>
      </c>
      <c r="L3302" s="10"/>
      <c r="M3302" s="5"/>
      <c r="N3302" s="5"/>
      <c r="O3302" s="10"/>
      <c r="P3302" s="5"/>
      <c r="Q3302" s="5"/>
      <c r="R3302" s="5"/>
      <c r="S3302" s="5"/>
    </row>
    <row r="3303" customFormat="1" hidden="1" spans="1:19">
      <c r="A3303" s="5">
        <v>3320</v>
      </c>
      <c r="B3303" s="5" t="s">
        <v>13018</v>
      </c>
      <c r="C3303" s="5"/>
      <c r="D3303" s="5" t="s">
        <v>441</v>
      </c>
      <c r="E3303" s="5" t="s">
        <v>13019</v>
      </c>
      <c r="F3303" s="5" t="s">
        <v>143</v>
      </c>
      <c r="G3303" s="5">
        <v>16</v>
      </c>
      <c r="H3303" s="5" t="s">
        <v>18367</v>
      </c>
      <c r="I3303" s="5" t="s">
        <v>13020</v>
      </c>
      <c r="J3303" s="5">
        <v>13877814879</v>
      </c>
      <c r="K3303" s="5" t="s">
        <v>27</v>
      </c>
      <c r="L3303" s="10">
        <v>44411</v>
      </c>
      <c r="M3303" s="5" t="s">
        <v>13021</v>
      </c>
      <c r="N3303" s="5"/>
      <c r="O3303" s="10"/>
      <c r="P3303" s="5"/>
      <c r="Q3303" s="5"/>
      <c r="R3303" s="5"/>
      <c r="S3303" s="5"/>
    </row>
    <row r="3304" customFormat="1" hidden="1" spans="1:19">
      <c r="A3304" s="5">
        <v>3321</v>
      </c>
      <c r="B3304" s="5" t="s">
        <v>13022</v>
      </c>
      <c r="C3304" s="5"/>
      <c r="D3304" s="5" t="s">
        <v>441</v>
      </c>
      <c r="E3304" s="5" t="s">
        <v>13023</v>
      </c>
      <c r="F3304" s="5" t="s">
        <v>143</v>
      </c>
      <c r="G3304" s="5">
        <v>17</v>
      </c>
      <c r="H3304" s="5" t="s">
        <v>1444</v>
      </c>
      <c r="I3304" s="5" t="s">
        <v>13024</v>
      </c>
      <c r="J3304" s="5" t="s">
        <v>18368</v>
      </c>
      <c r="K3304" s="5" t="s">
        <v>27</v>
      </c>
      <c r="L3304" s="10">
        <v>44394</v>
      </c>
      <c r="M3304" s="5" t="s">
        <v>2172</v>
      </c>
      <c r="N3304" s="5" t="s">
        <v>27</v>
      </c>
      <c r="O3304" s="10"/>
      <c r="P3304" s="5"/>
      <c r="Q3304" s="5"/>
      <c r="R3304" s="5"/>
      <c r="S3304" s="5"/>
    </row>
    <row r="3305" customFormat="1" hidden="1" spans="1:19">
      <c r="A3305" s="5">
        <v>3322</v>
      </c>
      <c r="B3305" s="5" t="s">
        <v>13025</v>
      </c>
      <c r="C3305" s="5"/>
      <c r="D3305" s="5" t="s">
        <v>441</v>
      </c>
      <c r="E3305" s="5" t="s">
        <v>13026</v>
      </c>
      <c r="F3305" s="5" t="s">
        <v>24</v>
      </c>
      <c r="G3305" s="5">
        <v>16</v>
      </c>
      <c r="H3305" s="5" t="s">
        <v>18369</v>
      </c>
      <c r="I3305" s="5" t="s">
        <v>13028</v>
      </c>
      <c r="J3305" s="5" t="s">
        <v>18370</v>
      </c>
      <c r="K3305" s="5" t="s">
        <v>27</v>
      </c>
      <c r="L3305" s="10">
        <v>44395</v>
      </c>
      <c r="M3305" s="5" t="s">
        <v>98</v>
      </c>
      <c r="N3305" s="5"/>
      <c r="O3305" s="10"/>
      <c r="P3305" s="5"/>
      <c r="Q3305" s="5"/>
      <c r="R3305" s="5"/>
      <c r="S3305" s="5"/>
    </row>
    <row r="3306" customFormat="1" hidden="1" spans="1:19">
      <c r="A3306" s="5">
        <v>3323</v>
      </c>
      <c r="B3306" s="5" t="s">
        <v>13029</v>
      </c>
      <c r="C3306" s="5"/>
      <c r="D3306" s="5" t="s">
        <v>441</v>
      </c>
      <c r="E3306" s="5" t="s">
        <v>13030</v>
      </c>
      <c r="F3306" s="5" t="s">
        <v>143</v>
      </c>
      <c r="G3306" s="5">
        <v>18</v>
      </c>
      <c r="H3306" s="5" t="s">
        <v>18122</v>
      </c>
      <c r="I3306" s="5" t="s">
        <v>13031</v>
      </c>
      <c r="J3306" s="5" t="s">
        <v>19443</v>
      </c>
      <c r="K3306" s="5" t="s">
        <v>27</v>
      </c>
      <c r="L3306" s="10">
        <v>44396</v>
      </c>
      <c r="M3306" s="5" t="s">
        <v>139</v>
      </c>
      <c r="N3306" s="5"/>
      <c r="O3306" s="10"/>
      <c r="P3306" s="5"/>
      <c r="Q3306" s="5"/>
      <c r="R3306" s="5"/>
      <c r="S3306" s="5"/>
    </row>
    <row r="3307" customFormat="1" hidden="1" spans="1:19">
      <c r="A3307" s="5">
        <v>3324</v>
      </c>
      <c r="B3307" s="5" t="s">
        <v>13032</v>
      </c>
      <c r="C3307" s="5"/>
      <c r="D3307" s="5" t="s">
        <v>441</v>
      </c>
      <c r="E3307" s="5" t="s">
        <v>13033</v>
      </c>
      <c r="F3307" s="5" t="s">
        <v>24</v>
      </c>
      <c r="G3307" s="5">
        <v>16</v>
      </c>
      <c r="H3307" s="5" t="e">
        <v>#REF!</v>
      </c>
      <c r="I3307" s="5" t="s">
        <v>13035</v>
      </c>
      <c r="J3307" s="5">
        <v>13237888191</v>
      </c>
      <c r="K3307" s="5" t="s">
        <v>27</v>
      </c>
      <c r="L3307" s="10"/>
      <c r="M3307" s="5"/>
      <c r="N3307" s="5"/>
      <c r="O3307" s="10"/>
      <c r="P3307" s="5"/>
      <c r="Q3307" s="5"/>
      <c r="R3307" s="5"/>
      <c r="S3307" s="5"/>
    </row>
    <row r="3308" customFormat="1" hidden="1" spans="1:19">
      <c r="A3308" s="5">
        <v>3325</v>
      </c>
      <c r="B3308" s="5" t="s">
        <v>13036</v>
      </c>
      <c r="C3308" s="5"/>
      <c r="D3308" s="5" t="s">
        <v>441</v>
      </c>
      <c r="E3308" s="5" t="s">
        <v>13037</v>
      </c>
      <c r="F3308" s="5" t="s">
        <v>24</v>
      </c>
      <c r="G3308" s="5">
        <v>17</v>
      </c>
      <c r="H3308" s="5" t="s">
        <v>18372</v>
      </c>
      <c r="I3308" s="5" t="s">
        <v>13039</v>
      </c>
      <c r="J3308" s="5">
        <v>13181868580</v>
      </c>
      <c r="K3308" s="5" t="s">
        <v>27</v>
      </c>
      <c r="L3308" s="10">
        <v>44395</v>
      </c>
      <c r="M3308" s="5" t="s">
        <v>28</v>
      </c>
      <c r="N3308" s="5"/>
      <c r="O3308" s="10"/>
      <c r="P3308" s="5"/>
      <c r="Q3308" s="5"/>
      <c r="R3308" s="5"/>
      <c r="S3308" s="5"/>
    </row>
    <row r="3309" customFormat="1" hidden="1" spans="1:19">
      <c r="A3309" s="5">
        <v>3326</v>
      </c>
      <c r="B3309" s="5" t="s">
        <v>13040</v>
      </c>
      <c r="C3309" s="5"/>
      <c r="D3309" s="5" t="s">
        <v>441</v>
      </c>
      <c r="E3309" s="5" t="s">
        <v>13041</v>
      </c>
      <c r="F3309" s="5" t="s">
        <v>24</v>
      </c>
      <c r="G3309" s="5">
        <v>16</v>
      </c>
      <c r="H3309" s="5" t="s">
        <v>13042</v>
      </c>
      <c r="I3309" s="5" t="s">
        <v>13043</v>
      </c>
      <c r="J3309" s="5" t="s">
        <v>18373</v>
      </c>
      <c r="K3309" s="5" t="s">
        <v>27</v>
      </c>
      <c r="L3309" s="10">
        <v>44395</v>
      </c>
      <c r="M3309" s="5" t="s">
        <v>28</v>
      </c>
      <c r="N3309" s="5"/>
      <c r="O3309" s="10"/>
      <c r="P3309" s="5"/>
      <c r="Q3309" s="5"/>
      <c r="R3309" s="5"/>
      <c r="S3309" s="5"/>
    </row>
    <row r="3310" customFormat="1" hidden="1" spans="1:19">
      <c r="A3310" s="5">
        <v>3327</v>
      </c>
      <c r="B3310" s="5" t="s">
        <v>13044</v>
      </c>
      <c r="C3310" s="5"/>
      <c r="D3310" s="5" t="s">
        <v>441</v>
      </c>
      <c r="E3310" s="5" t="s">
        <v>13045</v>
      </c>
      <c r="F3310" s="5" t="s">
        <v>143</v>
      </c>
      <c r="G3310" s="5">
        <v>15</v>
      </c>
      <c r="H3310" s="5" t="s">
        <v>13046</v>
      </c>
      <c r="I3310" s="5" t="s">
        <v>4099</v>
      </c>
      <c r="J3310" s="5" t="s">
        <v>18374</v>
      </c>
      <c r="K3310" s="5" t="s">
        <v>27</v>
      </c>
      <c r="L3310" s="10">
        <v>44403</v>
      </c>
      <c r="M3310" s="5" t="s">
        <v>1273</v>
      </c>
      <c r="N3310" s="5"/>
      <c r="O3310" s="10"/>
      <c r="P3310" s="5"/>
      <c r="Q3310" s="5"/>
      <c r="R3310" s="5"/>
      <c r="S3310" s="5"/>
    </row>
    <row r="3311" customFormat="1" hidden="1" spans="1:19">
      <c r="A3311" s="5">
        <v>3328</v>
      </c>
      <c r="B3311" s="5" t="s">
        <v>13047</v>
      </c>
      <c r="C3311" s="5"/>
      <c r="D3311" s="5" t="s">
        <v>441</v>
      </c>
      <c r="E3311" s="5" t="s">
        <v>13048</v>
      </c>
      <c r="F3311" s="5" t="s">
        <v>24</v>
      </c>
      <c r="G3311" s="5">
        <v>17</v>
      </c>
      <c r="H3311" s="5" t="s">
        <v>13049</v>
      </c>
      <c r="I3311" s="5" t="s">
        <v>13050</v>
      </c>
      <c r="J3311" s="5">
        <v>18776874512</v>
      </c>
      <c r="K3311" s="5" t="s">
        <v>27</v>
      </c>
      <c r="L3311" s="10">
        <v>44395</v>
      </c>
      <c r="M3311" s="5" t="s">
        <v>2172</v>
      </c>
      <c r="N3311" s="5" t="s">
        <v>27</v>
      </c>
      <c r="O3311" s="10">
        <v>44416</v>
      </c>
      <c r="P3311" s="5" t="s">
        <v>9576</v>
      </c>
      <c r="Q3311" s="5" t="s">
        <v>27</v>
      </c>
      <c r="R3311" s="5"/>
      <c r="S3311" s="5"/>
    </row>
    <row r="3312" customFormat="1" hidden="1" spans="1:19">
      <c r="A3312" s="5">
        <v>3329</v>
      </c>
      <c r="B3312" s="5" t="s">
        <v>13051</v>
      </c>
      <c r="C3312" s="5"/>
      <c r="D3312" s="5" t="s">
        <v>441</v>
      </c>
      <c r="E3312" s="5" t="s">
        <v>13052</v>
      </c>
      <c r="F3312" s="5" t="s">
        <v>24</v>
      </c>
      <c r="G3312" s="5">
        <v>17</v>
      </c>
      <c r="H3312" s="5" t="s">
        <v>18358</v>
      </c>
      <c r="I3312" s="5" t="s">
        <v>7355</v>
      </c>
      <c r="J3312" s="5">
        <v>15277853856</v>
      </c>
      <c r="K3312" s="5" t="s">
        <v>27</v>
      </c>
      <c r="L3312" s="10"/>
      <c r="M3312" s="5"/>
      <c r="N3312" s="5"/>
      <c r="O3312" s="10"/>
      <c r="P3312" s="5"/>
      <c r="Q3312" s="5"/>
      <c r="R3312" s="5"/>
      <c r="S3312" s="5"/>
    </row>
    <row r="3313" customFormat="1" hidden="1" spans="1:19">
      <c r="A3313" s="5">
        <v>3330</v>
      </c>
      <c r="B3313" s="5" t="s">
        <v>13053</v>
      </c>
      <c r="C3313" s="5"/>
      <c r="D3313" s="5" t="s">
        <v>441</v>
      </c>
      <c r="E3313" s="5" t="s">
        <v>13054</v>
      </c>
      <c r="F3313" s="5" t="s">
        <v>24</v>
      </c>
      <c r="G3313" s="5">
        <v>16</v>
      </c>
      <c r="H3313" s="5" t="s">
        <v>13055</v>
      </c>
      <c r="I3313" s="5" t="s">
        <v>13056</v>
      </c>
      <c r="J3313" s="5" t="s">
        <v>18375</v>
      </c>
      <c r="K3313" s="5" t="s">
        <v>27</v>
      </c>
      <c r="L3313" s="10">
        <v>44399</v>
      </c>
      <c r="M3313" s="5" t="s">
        <v>4424</v>
      </c>
      <c r="N3313" s="5"/>
      <c r="O3313" s="10"/>
      <c r="P3313" s="5"/>
      <c r="Q3313" s="5"/>
      <c r="R3313" s="5"/>
      <c r="S3313" s="5"/>
    </row>
    <row r="3314" customFormat="1" hidden="1" spans="1:19">
      <c r="A3314" s="5">
        <v>3331</v>
      </c>
      <c r="B3314" s="5" t="s">
        <v>13057</v>
      </c>
      <c r="C3314" s="5"/>
      <c r="D3314" s="5" t="s">
        <v>441</v>
      </c>
      <c r="E3314" s="5" t="s">
        <v>13058</v>
      </c>
      <c r="F3314" s="5" t="s">
        <v>24</v>
      </c>
      <c r="G3314" s="5">
        <v>16</v>
      </c>
      <c r="H3314" s="5" t="s">
        <v>13059</v>
      </c>
      <c r="I3314" s="5" t="s">
        <v>13060</v>
      </c>
      <c r="J3314" s="5" t="s">
        <v>18376</v>
      </c>
      <c r="K3314" s="5" t="s">
        <v>27</v>
      </c>
      <c r="L3314" s="10">
        <v>44397</v>
      </c>
      <c r="M3314" s="5" t="s">
        <v>133</v>
      </c>
      <c r="N3314" s="5"/>
      <c r="O3314" s="10"/>
      <c r="P3314" s="5"/>
      <c r="Q3314" s="5"/>
      <c r="R3314" s="5"/>
      <c r="S3314" s="5"/>
    </row>
    <row r="3315" customFormat="1" hidden="1" spans="1:19">
      <c r="A3315" s="5">
        <v>3332</v>
      </c>
      <c r="B3315" s="5" t="s">
        <v>13064</v>
      </c>
      <c r="C3315" s="5"/>
      <c r="D3315" s="5" t="s">
        <v>441</v>
      </c>
      <c r="E3315" s="5" t="s">
        <v>13065</v>
      </c>
      <c r="F3315" s="5" t="s">
        <v>143</v>
      </c>
      <c r="G3315" s="5">
        <v>17</v>
      </c>
      <c r="H3315" s="5" t="s">
        <v>13066</v>
      </c>
      <c r="I3315" s="5" t="s">
        <v>13067</v>
      </c>
      <c r="J3315" s="5">
        <v>18070862094</v>
      </c>
      <c r="K3315" s="5" t="s">
        <v>27</v>
      </c>
      <c r="L3315" s="10"/>
      <c r="M3315" s="5"/>
      <c r="N3315" s="5"/>
      <c r="O3315" s="10"/>
      <c r="P3315" s="5"/>
      <c r="Q3315" s="5"/>
      <c r="R3315" s="5"/>
      <c r="S3315" s="5"/>
    </row>
    <row r="3316" customFormat="1" hidden="1" spans="1:19">
      <c r="A3316" s="5">
        <v>3333</v>
      </c>
      <c r="B3316" s="5" t="s">
        <v>13068</v>
      </c>
      <c r="C3316" s="5"/>
      <c r="D3316" s="5" t="s">
        <v>441</v>
      </c>
      <c r="E3316" s="5" t="s">
        <v>13069</v>
      </c>
      <c r="F3316" s="5" t="s">
        <v>24</v>
      </c>
      <c r="G3316" s="5">
        <v>16</v>
      </c>
      <c r="H3316" s="5" t="s">
        <v>13070</v>
      </c>
      <c r="I3316" s="5" t="s">
        <v>13071</v>
      </c>
      <c r="J3316" s="5" t="s">
        <v>18377</v>
      </c>
      <c r="K3316" s="5" t="s">
        <v>27</v>
      </c>
      <c r="L3316" s="10">
        <v>44416</v>
      </c>
      <c r="M3316" s="5" t="s">
        <v>9309</v>
      </c>
      <c r="N3316" s="5"/>
      <c r="O3316" s="10"/>
      <c r="P3316" s="5"/>
      <c r="Q3316" s="5"/>
      <c r="R3316" s="5"/>
      <c r="S3316" s="5"/>
    </row>
    <row r="3317" customFormat="1" hidden="1" spans="1:19">
      <c r="A3317" s="5">
        <v>3334</v>
      </c>
      <c r="B3317" s="5" t="s">
        <v>13072</v>
      </c>
      <c r="C3317" s="5"/>
      <c r="D3317" s="5" t="s">
        <v>441</v>
      </c>
      <c r="E3317" s="5" t="s">
        <v>13073</v>
      </c>
      <c r="F3317" s="5" t="s">
        <v>24</v>
      </c>
      <c r="G3317" s="5">
        <v>16</v>
      </c>
      <c r="H3317" s="5" t="s">
        <v>13074</v>
      </c>
      <c r="I3317" s="5" t="s">
        <v>13075</v>
      </c>
      <c r="J3317" s="5" t="s">
        <v>18378</v>
      </c>
      <c r="K3317" s="5" t="s">
        <v>27</v>
      </c>
      <c r="L3317" s="10"/>
      <c r="M3317" s="5" t="s">
        <v>13097</v>
      </c>
      <c r="N3317" s="5"/>
      <c r="O3317" s="10"/>
      <c r="P3317" s="5"/>
      <c r="Q3317" s="5"/>
      <c r="R3317" s="5"/>
      <c r="S3317" s="5"/>
    </row>
    <row r="3318" customFormat="1" hidden="1" spans="1:19">
      <c r="A3318" s="5">
        <v>3335</v>
      </c>
      <c r="B3318" s="5" t="s">
        <v>13077</v>
      </c>
      <c r="C3318" s="5"/>
      <c r="D3318" s="5" t="s">
        <v>441</v>
      </c>
      <c r="E3318" s="5" t="s">
        <v>13078</v>
      </c>
      <c r="F3318" s="5" t="s">
        <v>143</v>
      </c>
      <c r="G3318" s="5">
        <v>17</v>
      </c>
      <c r="H3318" s="5" t="s">
        <v>13079</v>
      </c>
      <c r="I3318" s="5" t="s">
        <v>13080</v>
      </c>
      <c r="J3318" s="5">
        <v>18249919082</v>
      </c>
      <c r="K3318" s="5" t="s">
        <v>27</v>
      </c>
      <c r="L3318" s="10">
        <v>44395</v>
      </c>
      <c r="M3318" s="5" t="s">
        <v>28</v>
      </c>
      <c r="N3318" s="5"/>
      <c r="O3318" s="10"/>
      <c r="P3318" s="5"/>
      <c r="Q3318" s="5"/>
      <c r="R3318" s="5"/>
      <c r="S3318" s="5"/>
    </row>
    <row r="3319" customFormat="1" hidden="1" spans="1:19">
      <c r="A3319" s="5">
        <v>3336</v>
      </c>
      <c r="B3319" s="5" t="s">
        <v>13081</v>
      </c>
      <c r="C3319" s="5"/>
      <c r="D3319" s="5" t="s">
        <v>441</v>
      </c>
      <c r="E3319" s="5" t="s">
        <v>13082</v>
      </c>
      <c r="F3319" s="5" t="s">
        <v>24</v>
      </c>
      <c r="G3319" s="5">
        <v>16</v>
      </c>
      <c r="H3319" s="5" t="s">
        <v>18379</v>
      </c>
      <c r="I3319" s="5" t="s">
        <v>13084</v>
      </c>
      <c r="J3319" s="5" t="s">
        <v>18380</v>
      </c>
      <c r="K3319" s="5" t="s">
        <v>27</v>
      </c>
      <c r="L3319" s="10">
        <v>44395</v>
      </c>
      <c r="M3319" s="5" t="s">
        <v>2455</v>
      </c>
      <c r="N3319" s="5"/>
      <c r="O3319" s="10"/>
      <c r="P3319" s="5"/>
      <c r="Q3319" s="5"/>
      <c r="R3319" s="5"/>
      <c r="S3319" s="5"/>
    </row>
    <row r="3320" customFormat="1" hidden="1" spans="1:19">
      <c r="A3320" s="5">
        <v>3337</v>
      </c>
      <c r="B3320" s="5" t="s">
        <v>13085</v>
      </c>
      <c r="C3320" s="5"/>
      <c r="D3320" s="5" t="s">
        <v>441</v>
      </c>
      <c r="E3320" s="5" t="s">
        <v>13086</v>
      </c>
      <c r="F3320" s="5" t="s">
        <v>143</v>
      </c>
      <c r="G3320" s="5">
        <v>17</v>
      </c>
      <c r="H3320" s="5" t="s">
        <v>18381</v>
      </c>
      <c r="I3320" s="5" t="s">
        <v>18382</v>
      </c>
      <c r="J3320" s="5" t="s">
        <v>18383</v>
      </c>
      <c r="K3320" s="5" t="s">
        <v>27</v>
      </c>
      <c r="L3320" s="10">
        <v>44394</v>
      </c>
      <c r="M3320" s="5" t="s">
        <v>2172</v>
      </c>
      <c r="N3320" s="5" t="s">
        <v>27</v>
      </c>
      <c r="O3320" s="10"/>
      <c r="P3320" s="5"/>
      <c r="Q3320" s="5"/>
      <c r="R3320" s="5"/>
      <c r="S3320" s="5"/>
    </row>
    <row r="3321" customFormat="1" hidden="1" spans="1:19">
      <c r="A3321" s="5">
        <v>3338</v>
      </c>
      <c r="B3321" s="5" t="s">
        <v>13089</v>
      </c>
      <c r="C3321" s="5"/>
      <c r="D3321" s="5" t="s">
        <v>441</v>
      </c>
      <c r="E3321" s="5" t="s">
        <v>13090</v>
      </c>
      <c r="F3321" s="5" t="s">
        <v>24</v>
      </c>
      <c r="G3321" s="5">
        <v>17</v>
      </c>
      <c r="H3321" s="5" t="s">
        <v>18384</v>
      </c>
      <c r="I3321" s="5" t="s">
        <v>10432</v>
      </c>
      <c r="J3321" s="5" t="s">
        <v>18385</v>
      </c>
      <c r="K3321" s="5" t="s">
        <v>27</v>
      </c>
      <c r="L3321" s="10"/>
      <c r="M3321" s="5"/>
      <c r="N3321" s="5"/>
      <c r="O3321" s="10"/>
      <c r="P3321" s="5"/>
      <c r="Q3321" s="5"/>
      <c r="R3321" s="5"/>
      <c r="S3321" s="5"/>
    </row>
    <row r="3322" customFormat="1" hidden="1" spans="1:19">
      <c r="A3322" s="5">
        <v>3339</v>
      </c>
      <c r="B3322" s="5" t="s">
        <v>13093</v>
      </c>
      <c r="C3322" s="5"/>
      <c r="D3322" s="5" t="s">
        <v>441</v>
      </c>
      <c r="E3322" s="5" t="s">
        <v>13094</v>
      </c>
      <c r="F3322" s="5" t="s">
        <v>24</v>
      </c>
      <c r="G3322" s="5">
        <v>18</v>
      </c>
      <c r="H3322" s="5" t="s">
        <v>13095</v>
      </c>
      <c r="I3322" s="5" t="s">
        <v>13096</v>
      </c>
      <c r="J3322" s="5" t="s">
        <v>18386</v>
      </c>
      <c r="K3322" s="5" t="s">
        <v>27</v>
      </c>
      <c r="L3322" s="10">
        <v>44390</v>
      </c>
      <c r="M3322" s="5" t="s">
        <v>13097</v>
      </c>
      <c r="N3322" s="5"/>
      <c r="O3322" s="10"/>
      <c r="P3322" s="5"/>
      <c r="Q3322" s="5"/>
      <c r="R3322" s="5"/>
      <c r="S3322" s="5"/>
    </row>
    <row r="3323" customFormat="1" hidden="1" spans="1:19">
      <c r="A3323" s="5">
        <v>3340</v>
      </c>
      <c r="B3323" s="5" t="s">
        <v>13098</v>
      </c>
      <c r="C3323" s="5"/>
      <c r="D3323" s="5" t="s">
        <v>441</v>
      </c>
      <c r="E3323" s="5" t="s">
        <v>13099</v>
      </c>
      <c r="F3323" s="5" t="s">
        <v>24</v>
      </c>
      <c r="G3323" s="5">
        <v>13</v>
      </c>
      <c r="H3323" s="5" t="s">
        <v>13100</v>
      </c>
      <c r="I3323" s="5" t="s">
        <v>13101</v>
      </c>
      <c r="J3323" s="5" t="s">
        <v>18387</v>
      </c>
      <c r="K3323" s="5" t="s">
        <v>27</v>
      </c>
      <c r="L3323" s="10">
        <v>44410</v>
      </c>
      <c r="M3323" s="5" t="s">
        <v>2747</v>
      </c>
      <c r="N3323" s="5"/>
      <c r="O3323" s="10"/>
      <c r="P3323" s="5"/>
      <c r="Q3323" s="5"/>
      <c r="R3323" s="5"/>
      <c r="S3323" s="5"/>
    </row>
    <row r="3324" customFormat="1" hidden="1" spans="1:19">
      <c r="A3324" s="5">
        <v>3341</v>
      </c>
      <c r="B3324" s="5" t="s">
        <v>13102</v>
      </c>
      <c r="C3324" s="5"/>
      <c r="D3324" s="5" t="s">
        <v>441</v>
      </c>
      <c r="E3324" s="5" t="s">
        <v>13103</v>
      </c>
      <c r="F3324" s="5" t="s">
        <v>143</v>
      </c>
      <c r="G3324" s="5">
        <v>15</v>
      </c>
      <c r="H3324" s="5" t="s">
        <v>13104</v>
      </c>
      <c r="I3324" s="5" t="s">
        <v>13105</v>
      </c>
      <c r="J3324" s="5">
        <v>17877142468</v>
      </c>
      <c r="K3324" s="5" t="s">
        <v>27</v>
      </c>
      <c r="L3324" s="10">
        <v>44398</v>
      </c>
      <c r="M3324" s="5" t="s">
        <v>1303</v>
      </c>
      <c r="N3324" s="5"/>
      <c r="O3324" s="10"/>
      <c r="P3324" s="5"/>
      <c r="Q3324" s="5"/>
      <c r="R3324" s="5"/>
      <c r="S3324" s="5"/>
    </row>
    <row r="3325" customFormat="1" hidden="1" spans="1:19">
      <c r="A3325" s="5">
        <v>3342</v>
      </c>
      <c r="B3325" s="5" t="s">
        <v>13106</v>
      </c>
      <c r="C3325" s="5"/>
      <c r="D3325" s="5" t="s">
        <v>441</v>
      </c>
      <c r="E3325" s="5" t="s">
        <v>13107</v>
      </c>
      <c r="F3325" s="5" t="s">
        <v>24</v>
      </c>
      <c r="G3325" s="5">
        <v>16</v>
      </c>
      <c r="H3325" s="5" t="s">
        <v>13108</v>
      </c>
      <c r="I3325" s="5" t="s">
        <v>6251</v>
      </c>
      <c r="J3325" s="5">
        <v>13471848858</v>
      </c>
      <c r="K3325" s="5" t="s">
        <v>27</v>
      </c>
      <c r="L3325" s="10">
        <v>44412</v>
      </c>
      <c r="M3325" s="5" t="s">
        <v>9309</v>
      </c>
      <c r="N3325" s="5"/>
      <c r="O3325" s="10"/>
      <c r="P3325" s="5"/>
      <c r="Q3325" s="5"/>
      <c r="R3325" s="5"/>
      <c r="S3325" s="5"/>
    </row>
    <row r="3326" customFormat="1" hidden="1" spans="1:19">
      <c r="A3326" s="5">
        <v>3343</v>
      </c>
      <c r="B3326" s="5" t="s">
        <v>13109</v>
      </c>
      <c r="C3326" s="5"/>
      <c r="D3326" s="5" t="s">
        <v>441</v>
      </c>
      <c r="E3326" s="5" t="s">
        <v>13110</v>
      </c>
      <c r="F3326" s="5" t="s">
        <v>24</v>
      </c>
      <c r="G3326" s="5">
        <v>18</v>
      </c>
      <c r="H3326" s="5" t="s">
        <v>2568</v>
      </c>
      <c r="I3326" s="5" t="s">
        <v>13111</v>
      </c>
      <c r="J3326" s="5" t="s">
        <v>19446</v>
      </c>
      <c r="K3326" s="5"/>
      <c r="L3326" s="10"/>
      <c r="M3326" s="5"/>
      <c r="N3326" s="5"/>
      <c r="O3326" s="10"/>
      <c r="P3326" s="5"/>
      <c r="Q3326" s="5"/>
      <c r="R3326" s="5"/>
      <c r="S3326" s="5"/>
    </row>
    <row r="3327" customFormat="1" hidden="1" spans="1:19">
      <c r="A3327" s="5">
        <v>3344</v>
      </c>
      <c r="B3327" s="5" t="s">
        <v>2123</v>
      </c>
      <c r="C3327" s="5"/>
      <c r="D3327" s="5" t="s">
        <v>441</v>
      </c>
      <c r="E3327" s="5" t="s">
        <v>2124</v>
      </c>
      <c r="F3327" s="5" t="s">
        <v>24</v>
      </c>
      <c r="G3327" s="5">
        <v>19</v>
      </c>
      <c r="H3327" s="5" t="s">
        <v>2125</v>
      </c>
      <c r="I3327" s="5" t="s">
        <v>2126</v>
      </c>
      <c r="J3327" s="5">
        <v>18777686289</v>
      </c>
      <c r="K3327" s="5"/>
      <c r="L3327" s="10"/>
      <c r="M3327" s="5"/>
      <c r="N3327" s="5"/>
      <c r="O3327" s="10"/>
      <c r="P3327" s="5"/>
      <c r="Q3327" s="5"/>
      <c r="R3327" s="5"/>
      <c r="S3327" s="5"/>
    </row>
    <row r="3328" customFormat="1" hidden="1" spans="1:19">
      <c r="A3328" s="5">
        <v>3345</v>
      </c>
      <c r="B3328" s="5" t="s">
        <v>13114</v>
      </c>
      <c r="C3328" s="5"/>
      <c r="D3328" s="5" t="s">
        <v>441</v>
      </c>
      <c r="E3328" s="5" t="s">
        <v>13115</v>
      </c>
      <c r="F3328" s="5" t="s">
        <v>24</v>
      </c>
      <c r="G3328" s="5">
        <v>15</v>
      </c>
      <c r="H3328" s="5" t="s">
        <v>13116</v>
      </c>
      <c r="I3328" s="5" t="s">
        <v>13117</v>
      </c>
      <c r="J3328" s="5" t="s">
        <v>18388</v>
      </c>
      <c r="K3328" s="5" t="s">
        <v>27</v>
      </c>
      <c r="L3328" s="10">
        <v>44409</v>
      </c>
      <c r="M3328" s="5" t="s">
        <v>68</v>
      </c>
      <c r="N3328" s="5"/>
      <c r="O3328" s="10"/>
      <c r="P3328" s="5"/>
      <c r="Q3328" s="5"/>
      <c r="R3328" s="5"/>
      <c r="S3328" s="5"/>
    </row>
    <row r="3329" customFormat="1" hidden="1" spans="1:19">
      <c r="A3329" s="5">
        <v>3346</v>
      </c>
      <c r="B3329" s="5" t="s">
        <v>13118</v>
      </c>
      <c r="C3329" s="5"/>
      <c r="D3329" s="5" t="s">
        <v>441</v>
      </c>
      <c r="E3329" s="5" t="s">
        <v>13119</v>
      </c>
      <c r="F3329" s="5" t="s">
        <v>24</v>
      </c>
      <c r="G3329" s="5">
        <v>16</v>
      </c>
      <c r="H3329" s="5" t="s">
        <v>18389</v>
      </c>
      <c r="I3329" s="5" t="s">
        <v>13121</v>
      </c>
      <c r="J3329" s="5" t="s">
        <v>18390</v>
      </c>
      <c r="K3329" s="5" t="s">
        <v>27</v>
      </c>
      <c r="L3329" s="10">
        <v>44395</v>
      </c>
      <c r="M3329" s="5" t="s">
        <v>28</v>
      </c>
      <c r="N3329" s="5" t="s">
        <v>27</v>
      </c>
      <c r="O3329" s="10">
        <v>44416</v>
      </c>
      <c r="P3329" s="5" t="s">
        <v>28</v>
      </c>
      <c r="Q3329" s="5"/>
      <c r="R3329" s="5" t="s">
        <v>18389</v>
      </c>
      <c r="S3329" s="5"/>
    </row>
    <row r="3330" customFormat="1" hidden="1" spans="1:19">
      <c r="A3330" s="5">
        <v>3347</v>
      </c>
      <c r="B3330" s="5" t="s">
        <v>13122</v>
      </c>
      <c r="C3330" s="5"/>
      <c r="D3330" s="5" t="s">
        <v>441</v>
      </c>
      <c r="E3330" s="5" t="s">
        <v>13123</v>
      </c>
      <c r="F3330" s="5" t="s">
        <v>143</v>
      </c>
      <c r="G3330" s="5">
        <v>17</v>
      </c>
      <c r="H3330" s="5" t="s">
        <v>837</v>
      </c>
      <c r="I3330" s="5" t="s">
        <v>13124</v>
      </c>
      <c r="J3330" s="5" t="s">
        <v>18391</v>
      </c>
      <c r="K3330" s="5" t="s">
        <v>27</v>
      </c>
      <c r="L3330" s="10">
        <v>44396</v>
      </c>
      <c r="M3330" s="5" t="s">
        <v>1217</v>
      </c>
      <c r="N3330" s="5"/>
      <c r="O3330" s="10"/>
      <c r="P3330" s="5"/>
      <c r="Q3330" s="5"/>
      <c r="R3330" s="5"/>
      <c r="S3330" s="5"/>
    </row>
    <row r="3331" customFormat="1" hidden="1" spans="1:19">
      <c r="A3331" s="5">
        <v>3348</v>
      </c>
      <c r="B3331" s="5" t="s">
        <v>13125</v>
      </c>
      <c r="C3331" s="5"/>
      <c r="D3331" s="5" t="s">
        <v>441</v>
      </c>
      <c r="E3331" s="5" t="s">
        <v>13126</v>
      </c>
      <c r="F3331" s="5" t="s">
        <v>143</v>
      </c>
      <c r="G3331" s="5">
        <v>17</v>
      </c>
      <c r="H3331" s="5" t="s">
        <v>18392</v>
      </c>
      <c r="I3331" s="5" t="s">
        <v>13128</v>
      </c>
      <c r="J3331" s="5" t="s">
        <v>18393</v>
      </c>
      <c r="K3331" s="5" t="s">
        <v>27</v>
      </c>
      <c r="L3331" s="10">
        <v>44400</v>
      </c>
      <c r="M3331" s="5" t="s">
        <v>13129</v>
      </c>
      <c r="N3331" s="5"/>
      <c r="O3331" s="10"/>
      <c r="P3331" s="5"/>
      <c r="Q3331" s="5"/>
      <c r="R3331" s="5"/>
      <c r="S3331" s="5"/>
    </row>
    <row r="3332" customFormat="1" hidden="1" spans="1:19">
      <c r="A3332" s="5">
        <v>3349</v>
      </c>
      <c r="B3332" s="5" t="s">
        <v>13130</v>
      </c>
      <c r="C3332" s="5"/>
      <c r="D3332" s="5" t="s">
        <v>441</v>
      </c>
      <c r="E3332" s="5" t="s">
        <v>13131</v>
      </c>
      <c r="F3332" s="5" t="s">
        <v>24</v>
      </c>
      <c r="G3332" s="5">
        <v>16</v>
      </c>
      <c r="H3332" s="5" t="s">
        <v>18394</v>
      </c>
      <c r="I3332" s="5" t="s">
        <v>13133</v>
      </c>
      <c r="J3332" s="5">
        <v>15777804640</v>
      </c>
      <c r="K3332" s="5" t="s">
        <v>27</v>
      </c>
      <c r="L3332" s="10">
        <v>44409</v>
      </c>
      <c r="M3332" s="5" t="s">
        <v>28</v>
      </c>
      <c r="N3332" s="5"/>
      <c r="O3332" s="10"/>
      <c r="P3332" s="5"/>
      <c r="Q3332" s="5"/>
      <c r="R3332" s="5"/>
      <c r="S3332" s="5"/>
    </row>
    <row r="3333" customFormat="1" hidden="1" spans="1:19">
      <c r="A3333" s="5">
        <v>3350</v>
      </c>
      <c r="B3333" s="5" t="s">
        <v>13134</v>
      </c>
      <c r="C3333" s="5"/>
      <c r="D3333" s="5" t="s">
        <v>441</v>
      </c>
      <c r="E3333" s="5" t="s">
        <v>13135</v>
      </c>
      <c r="F3333" s="5" t="s">
        <v>143</v>
      </c>
      <c r="G3333" s="5">
        <v>17</v>
      </c>
      <c r="H3333" s="5" t="s">
        <v>18395</v>
      </c>
      <c r="I3333" s="5" t="s">
        <v>13137</v>
      </c>
      <c r="J3333" s="5" t="s">
        <v>18396</v>
      </c>
      <c r="K3333" s="5" t="s">
        <v>27</v>
      </c>
      <c r="L3333" s="10">
        <v>44395</v>
      </c>
      <c r="M3333" s="5" t="s">
        <v>28</v>
      </c>
      <c r="N3333" s="5"/>
      <c r="O3333" s="10"/>
      <c r="P3333" s="5"/>
      <c r="Q3333" s="5"/>
      <c r="R3333" s="5"/>
      <c r="S3333" s="5"/>
    </row>
    <row r="3334" customFormat="1" hidden="1" spans="1:19">
      <c r="A3334" s="5">
        <v>3351</v>
      </c>
      <c r="B3334" s="5" t="s">
        <v>13138</v>
      </c>
      <c r="C3334" s="5"/>
      <c r="D3334" s="5" t="s">
        <v>441</v>
      </c>
      <c r="E3334" s="5" t="s">
        <v>13139</v>
      </c>
      <c r="F3334" s="5" t="s">
        <v>24</v>
      </c>
      <c r="G3334" s="5">
        <v>17</v>
      </c>
      <c r="H3334" s="5" t="s">
        <v>18397</v>
      </c>
      <c r="I3334" s="5" t="s">
        <v>13141</v>
      </c>
      <c r="J3334" s="5">
        <v>13423320207</v>
      </c>
      <c r="K3334" s="5" t="s">
        <v>27</v>
      </c>
      <c r="L3334" s="10">
        <v>44396</v>
      </c>
      <c r="M3334" s="5" t="s">
        <v>139</v>
      </c>
      <c r="N3334" s="5"/>
      <c r="O3334" s="10"/>
      <c r="P3334" s="5"/>
      <c r="Q3334" s="5"/>
      <c r="R3334" s="5"/>
      <c r="S3334" s="5"/>
    </row>
    <row r="3335" customFormat="1" hidden="1" spans="1:19">
      <c r="A3335" s="5">
        <v>3352</v>
      </c>
      <c r="B3335" s="5" t="s">
        <v>13142</v>
      </c>
      <c r="C3335" s="5"/>
      <c r="D3335" s="5" t="s">
        <v>441</v>
      </c>
      <c r="E3335" s="5" t="s">
        <v>13143</v>
      </c>
      <c r="F3335" s="5" t="s">
        <v>143</v>
      </c>
      <c r="G3335" s="5">
        <v>16</v>
      </c>
      <c r="H3335" s="5" t="s">
        <v>13144</v>
      </c>
      <c r="I3335" s="5" t="s">
        <v>13145</v>
      </c>
      <c r="J3335" s="5">
        <v>15296879316</v>
      </c>
      <c r="K3335" s="5" t="s">
        <v>27</v>
      </c>
      <c r="L3335" s="10">
        <v>44420</v>
      </c>
      <c r="M3335" s="5" t="s">
        <v>28</v>
      </c>
      <c r="N3335" s="5"/>
      <c r="O3335" s="10"/>
      <c r="P3335" s="5"/>
      <c r="Q3335" s="5"/>
      <c r="R3335" s="5"/>
      <c r="S3335" s="5"/>
    </row>
    <row r="3336" customFormat="1" hidden="1" spans="1:19">
      <c r="A3336" s="5">
        <v>3353</v>
      </c>
      <c r="B3336" s="5" t="s">
        <v>13146</v>
      </c>
      <c r="C3336" s="5"/>
      <c r="D3336" s="5" t="s">
        <v>441</v>
      </c>
      <c r="E3336" s="5" t="s">
        <v>13147</v>
      </c>
      <c r="F3336" s="5" t="s">
        <v>24</v>
      </c>
      <c r="G3336" s="5">
        <v>17</v>
      </c>
      <c r="H3336" s="5" t="s">
        <v>13148</v>
      </c>
      <c r="I3336" s="5" t="s">
        <v>13149</v>
      </c>
      <c r="J3336" s="5" t="s">
        <v>18398</v>
      </c>
      <c r="K3336" s="5" t="s">
        <v>27</v>
      </c>
      <c r="L3336" s="10">
        <v>44394</v>
      </c>
      <c r="M3336" s="5" t="s">
        <v>28</v>
      </c>
      <c r="N3336" s="5"/>
      <c r="O3336" s="10"/>
      <c r="P3336" s="5"/>
      <c r="Q3336" s="5"/>
      <c r="R3336" s="5"/>
      <c r="S3336" s="5"/>
    </row>
    <row r="3337" customFormat="1" hidden="1" spans="1:19">
      <c r="A3337" s="5">
        <v>3354</v>
      </c>
      <c r="B3337" s="5" t="s">
        <v>13150</v>
      </c>
      <c r="C3337" s="5"/>
      <c r="D3337" s="5" t="s">
        <v>441</v>
      </c>
      <c r="E3337" s="5" t="s">
        <v>13151</v>
      </c>
      <c r="F3337" s="5" t="s">
        <v>24</v>
      </c>
      <c r="G3337" s="5">
        <v>16</v>
      </c>
      <c r="H3337" s="5" t="s">
        <v>13152</v>
      </c>
      <c r="I3337" s="5" t="s">
        <v>13153</v>
      </c>
      <c r="J3337" s="5" t="s">
        <v>18399</v>
      </c>
      <c r="K3337" s="5" t="s">
        <v>27</v>
      </c>
      <c r="L3337" s="10">
        <v>44389</v>
      </c>
      <c r="M3337" s="5" t="s">
        <v>1352</v>
      </c>
      <c r="N3337" s="5"/>
      <c r="O3337" s="10"/>
      <c r="P3337" s="5"/>
      <c r="Q3337" s="5"/>
      <c r="R3337" s="5"/>
      <c r="S3337" s="5"/>
    </row>
    <row r="3338" customFormat="1" hidden="1" spans="1:19">
      <c r="A3338" s="5">
        <v>3355</v>
      </c>
      <c r="B3338" s="5" t="s">
        <v>13154</v>
      </c>
      <c r="C3338" s="5"/>
      <c r="D3338" s="5" t="s">
        <v>441</v>
      </c>
      <c r="E3338" s="5" t="s">
        <v>13155</v>
      </c>
      <c r="F3338" s="5" t="s">
        <v>143</v>
      </c>
      <c r="G3338" s="5">
        <v>17</v>
      </c>
      <c r="H3338" s="5" t="s">
        <v>13156</v>
      </c>
      <c r="I3338" s="5" t="s">
        <v>13157</v>
      </c>
      <c r="J3338" s="5" t="s">
        <v>18400</v>
      </c>
      <c r="K3338" s="5" t="s">
        <v>27</v>
      </c>
      <c r="L3338" s="10">
        <v>44409</v>
      </c>
      <c r="M3338" s="5" t="s">
        <v>28</v>
      </c>
      <c r="N3338" s="5"/>
      <c r="O3338" s="10"/>
      <c r="P3338" s="5"/>
      <c r="Q3338" s="5"/>
      <c r="R3338" s="5"/>
      <c r="S3338" s="5"/>
    </row>
    <row r="3339" customFormat="1" hidden="1" spans="1:19">
      <c r="A3339" s="5">
        <v>3356</v>
      </c>
      <c r="B3339" s="5" t="s">
        <v>13158</v>
      </c>
      <c r="C3339" s="5"/>
      <c r="D3339" s="5" t="s">
        <v>441</v>
      </c>
      <c r="E3339" s="5" t="s">
        <v>13159</v>
      </c>
      <c r="F3339" s="5" t="s">
        <v>24</v>
      </c>
      <c r="G3339" s="5">
        <v>16</v>
      </c>
      <c r="H3339" s="5" t="s">
        <v>13160</v>
      </c>
      <c r="I3339" s="5" t="s">
        <v>1297</v>
      </c>
      <c r="J3339" s="5" t="s">
        <v>18401</v>
      </c>
      <c r="K3339" s="5" t="s">
        <v>27</v>
      </c>
      <c r="L3339" s="10">
        <v>44402</v>
      </c>
      <c r="M3339" s="5" t="s">
        <v>54</v>
      </c>
      <c r="N3339" s="5"/>
      <c r="O3339" s="10"/>
      <c r="P3339" s="5"/>
      <c r="Q3339" s="5"/>
      <c r="R3339" s="5"/>
      <c r="S3339" s="5"/>
    </row>
    <row r="3340" customFormat="1" hidden="1" spans="1:19">
      <c r="A3340" s="5">
        <v>3357</v>
      </c>
      <c r="B3340" s="5" t="s">
        <v>13161</v>
      </c>
      <c r="C3340" s="5"/>
      <c r="D3340" s="5" t="s">
        <v>441</v>
      </c>
      <c r="E3340" s="5" t="s">
        <v>13162</v>
      </c>
      <c r="F3340" s="5" t="s">
        <v>24</v>
      </c>
      <c r="G3340" s="5">
        <v>16</v>
      </c>
      <c r="H3340" s="5" t="s">
        <v>18402</v>
      </c>
      <c r="I3340" s="5" t="s">
        <v>13164</v>
      </c>
      <c r="J3340" s="5" t="s">
        <v>18403</v>
      </c>
      <c r="K3340" s="5" t="s">
        <v>27</v>
      </c>
      <c r="L3340" s="10">
        <v>44396</v>
      </c>
      <c r="M3340" s="5" t="s">
        <v>139</v>
      </c>
      <c r="N3340" s="5"/>
      <c r="O3340" s="10"/>
      <c r="P3340" s="5"/>
      <c r="Q3340" s="5"/>
      <c r="R3340" s="5"/>
      <c r="S3340" s="5"/>
    </row>
    <row r="3341" customFormat="1" hidden="1" spans="1:19">
      <c r="A3341" s="5">
        <v>3358</v>
      </c>
      <c r="B3341" s="5" t="s">
        <v>13165</v>
      </c>
      <c r="C3341" s="5"/>
      <c r="D3341" s="5" t="s">
        <v>441</v>
      </c>
      <c r="E3341" s="5" t="s">
        <v>13166</v>
      </c>
      <c r="F3341" s="5" t="s">
        <v>24</v>
      </c>
      <c r="G3341" s="5">
        <v>15</v>
      </c>
      <c r="H3341" s="5" t="s">
        <v>13167</v>
      </c>
      <c r="I3341" s="5" t="s">
        <v>13168</v>
      </c>
      <c r="J3341" s="5" t="s">
        <v>18404</v>
      </c>
      <c r="K3341" s="5" t="s">
        <v>27</v>
      </c>
      <c r="L3341" s="10">
        <v>44398</v>
      </c>
      <c r="M3341" s="5" t="s">
        <v>28</v>
      </c>
      <c r="N3341" s="5"/>
      <c r="O3341" s="10"/>
      <c r="P3341" s="5"/>
      <c r="Q3341" s="5"/>
      <c r="R3341" s="5"/>
      <c r="S3341" s="5"/>
    </row>
    <row r="3342" customFormat="1" hidden="1" spans="1:19">
      <c r="A3342" s="5">
        <v>3359</v>
      </c>
      <c r="B3342" s="5" t="s">
        <v>13169</v>
      </c>
      <c r="C3342" s="5"/>
      <c r="D3342" s="5" t="s">
        <v>441</v>
      </c>
      <c r="E3342" s="5" t="s">
        <v>1532</v>
      </c>
      <c r="F3342" s="5" t="s">
        <v>24</v>
      </c>
      <c r="G3342" s="5">
        <v>18</v>
      </c>
      <c r="H3342" s="5" t="s">
        <v>2285</v>
      </c>
      <c r="I3342" s="5" t="s">
        <v>13170</v>
      </c>
      <c r="J3342" s="5">
        <v>13360681831</v>
      </c>
      <c r="K3342" s="5"/>
      <c r="L3342" s="10"/>
      <c r="M3342" s="5"/>
      <c r="N3342" s="5"/>
      <c r="O3342" s="10"/>
      <c r="P3342" s="5"/>
      <c r="Q3342" s="5"/>
      <c r="R3342" s="5"/>
      <c r="S3342" s="5"/>
    </row>
    <row r="3343" customFormat="1" hidden="1" spans="1:19">
      <c r="A3343" s="5">
        <v>3360</v>
      </c>
      <c r="B3343" s="5" t="s">
        <v>13171</v>
      </c>
      <c r="C3343" s="5"/>
      <c r="D3343" s="5" t="s">
        <v>441</v>
      </c>
      <c r="E3343" s="5" t="s">
        <v>13172</v>
      </c>
      <c r="F3343" s="5" t="s">
        <v>143</v>
      </c>
      <c r="G3343" s="5">
        <v>16</v>
      </c>
      <c r="H3343" s="5" t="s">
        <v>18405</v>
      </c>
      <c r="I3343" s="5" t="s">
        <v>5352</v>
      </c>
      <c r="J3343" s="5" t="s">
        <v>18406</v>
      </c>
      <c r="K3343" s="5" t="s">
        <v>27</v>
      </c>
      <c r="L3343" s="10">
        <v>44396</v>
      </c>
      <c r="M3343" s="5" t="s">
        <v>28</v>
      </c>
      <c r="N3343" s="5" t="s">
        <v>27</v>
      </c>
      <c r="O3343" s="10">
        <v>44420</v>
      </c>
      <c r="P3343" s="5" t="s">
        <v>28</v>
      </c>
      <c r="Q3343" s="5"/>
      <c r="R3343" s="5"/>
      <c r="S3343" s="5"/>
    </row>
    <row r="3344" customFormat="1" hidden="1" spans="1:19">
      <c r="A3344" s="5">
        <v>3361</v>
      </c>
      <c r="B3344" s="5" t="s">
        <v>13173</v>
      </c>
      <c r="C3344" s="5"/>
      <c r="D3344" s="5" t="s">
        <v>441</v>
      </c>
      <c r="E3344" s="5" t="s">
        <v>274</v>
      </c>
      <c r="F3344" s="5" t="s">
        <v>143</v>
      </c>
      <c r="G3344" s="5">
        <v>17</v>
      </c>
      <c r="H3344" s="5" t="s">
        <v>18407</v>
      </c>
      <c r="I3344" s="5" t="s">
        <v>8633</v>
      </c>
      <c r="J3344" s="5" t="s">
        <v>18408</v>
      </c>
      <c r="K3344" s="5" t="s">
        <v>27</v>
      </c>
      <c r="L3344" s="10">
        <v>44409</v>
      </c>
      <c r="M3344" s="5" t="s">
        <v>139</v>
      </c>
      <c r="N3344" s="5"/>
      <c r="O3344" s="10"/>
      <c r="P3344" s="5"/>
      <c r="Q3344" s="5"/>
      <c r="R3344" s="5"/>
      <c r="S3344" s="5"/>
    </row>
    <row r="3345" customFormat="1" hidden="1" spans="1:19">
      <c r="A3345" s="5">
        <v>3362</v>
      </c>
      <c r="B3345" s="5" t="s">
        <v>13175</v>
      </c>
      <c r="C3345" s="5"/>
      <c r="D3345" s="5" t="s">
        <v>441</v>
      </c>
      <c r="E3345" s="5" t="s">
        <v>13176</v>
      </c>
      <c r="F3345" s="5" t="s">
        <v>24</v>
      </c>
      <c r="G3345" s="5">
        <v>17</v>
      </c>
      <c r="H3345" s="5" t="s">
        <v>13177</v>
      </c>
      <c r="I3345" s="5" t="s">
        <v>13178</v>
      </c>
      <c r="J3345" s="5" t="s">
        <v>18409</v>
      </c>
      <c r="K3345" s="5" t="s">
        <v>27</v>
      </c>
      <c r="L3345" s="10">
        <v>44412</v>
      </c>
      <c r="M3345" s="5" t="s">
        <v>13179</v>
      </c>
      <c r="N3345" s="5"/>
      <c r="O3345" s="10"/>
      <c r="P3345" s="5"/>
      <c r="Q3345" s="5"/>
      <c r="R3345" s="5"/>
      <c r="S3345" s="5"/>
    </row>
    <row r="3346" customFormat="1" hidden="1" spans="1:19">
      <c r="A3346" s="5">
        <v>3363</v>
      </c>
      <c r="B3346" s="5" t="s">
        <v>13180</v>
      </c>
      <c r="C3346" s="5"/>
      <c r="D3346" s="5" t="s">
        <v>441</v>
      </c>
      <c r="E3346" s="5" t="s">
        <v>13181</v>
      </c>
      <c r="F3346" s="5" t="s">
        <v>24</v>
      </c>
      <c r="G3346" s="5">
        <v>12</v>
      </c>
      <c r="H3346" s="5" t="s">
        <v>13182</v>
      </c>
      <c r="I3346" s="5" t="s">
        <v>13183</v>
      </c>
      <c r="J3346" s="5" t="s">
        <v>18410</v>
      </c>
      <c r="K3346" s="5" t="s">
        <v>27</v>
      </c>
      <c r="L3346" s="10">
        <v>44415</v>
      </c>
      <c r="M3346" s="5" t="s">
        <v>2747</v>
      </c>
      <c r="N3346" s="5"/>
      <c r="O3346" s="10"/>
      <c r="P3346" s="5"/>
      <c r="Q3346" s="5"/>
      <c r="R3346" s="5"/>
      <c r="S3346" s="5"/>
    </row>
    <row r="3347" customFormat="1" hidden="1" spans="1:19">
      <c r="A3347" s="5">
        <v>3364</v>
      </c>
      <c r="B3347" s="5" t="s">
        <v>13184</v>
      </c>
      <c r="C3347" s="5"/>
      <c r="D3347" s="5" t="s">
        <v>441</v>
      </c>
      <c r="E3347" s="5" t="s">
        <v>13185</v>
      </c>
      <c r="F3347" s="5" t="s">
        <v>24</v>
      </c>
      <c r="G3347" s="5">
        <v>16</v>
      </c>
      <c r="H3347" s="5" t="s">
        <v>13186</v>
      </c>
      <c r="I3347" s="5" t="s">
        <v>13187</v>
      </c>
      <c r="J3347" s="5" t="s">
        <v>18411</v>
      </c>
      <c r="K3347" s="5" t="s">
        <v>27</v>
      </c>
      <c r="L3347" s="10">
        <v>44395</v>
      </c>
      <c r="M3347" s="5" t="s">
        <v>28</v>
      </c>
      <c r="N3347" s="5"/>
      <c r="O3347" s="10"/>
      <c r="P3347" s="5"/>
      <c r="Q3347" s="5"/>
      <c r="R3347" s="5"/>
      <c r="S3347" s="5"/>
    </row>
    <row r="3348" customFormat="1" hidden="1" spans="1:19">
      <c r="A3348" s="5">
        <v>3365</v>
      </c>
      <c r="B3348" s="5" t="s">
        <v>13188</v>
      </c>
      <c r="C3348" s="5"/>
      <c r="D3348" s="5" t="s">
        <v>441</v>
      </c>
      <c r="E3348" s="5" t="s">
        <v>1428</v>
      </c>
      <c r="F3348" s="5" t="s">
        <v>24</v>
      </c>
      <c r="G3348" s="5">
        <v>15</v>
      </c>
      <c r="H3348" s="5" t="s">
        <v>429</v>
      </c>
      <c r="I3348" s="5" t="s">
        <v>13189</v>
      </c>
      <c r="J3348" s="5">
        <v>14777393996</v>
      </c>
      <c r="K3348" s="5"/>
      <c r="L3348" s="10"/>
      <c r="M3348" s="5"/>
      <c r="N3348" s="5"/>
      <c r="O3348" s="10"/>
      <c r="P3348" s="5"/>
      <c r="Q3348" s="5"/>
      <c r="R3348" s="5"/>
      <c r="S3348" s="5"/>
    </row>
    <row r="3349" customFormat="1" hidden="1" spans="1:19">
      <c r="A3349" s="5">
        <v>3366</v>
      </c>
      <c r="B3349" s="5" t="s">
        <v>13190</v>
      </c>
      <c r="C3349" s="5"/>
      <c r="D3349" s="5" t="s">
        <v>441</v>
      </c>
      <c r="E3349" s="5" t="s">
        <v>13191</v>
      </c>
      <c r="F3349" s="5" t="s">
        <v>24</v>
      </c>
      <c r="G3349" s="5">
        <v>16</v>
      </c>
      <c r="H3349" s="5" t="s">
        <v>13192</v>
      </c>
      <c r="I3349" s="5" t="s">
        <v>13193</v>
      </c>
      <c r="J3349" s="5">
        <v>18177872325</v>
      </c>
      <c r="K3349" s="5" t="s">
        <v>27</v>
      </c>
      <c r="L3349" s="10">
        <v>44409</v>
      </c>
      <c r="M3349" s="5" t="s">
        <v>6144</v>
      </c>
      <c r="N3349" s="5"/>
      <c r="O3349" s="10"/>
      <c r="P3349" s="5"/>
      <c r="Q3349" s="5"/>
      <c r="R3349" s="5"/>
      <c r="S3349" s="5"/>
    </row>
    <row r="3350" customFormat="1" hidden="1" spans="1:19">
      <c r="A3350" s="5">
        <v>3367</v>
      </c>
      <c r="B3350" s="5" t="s">
        <v>13194</v>
      </c>
      <c r="C3350" s="5"/>
      <c r="D3350" s="5" t="s">
        <v>441</v>
      </c>
      <c r="E3350" s="5" t="s">
        <v>6840</v>
      </c>
      <c r="F3350" s="5" t="s">
        <v>24</v>
      </c>
      <c r="G3350" s="5">
        <v>16</v>
      </c>
      <c r="H3350" s="5" t="s">
        <v>17932</v>
      </c>
      <c r="I3350" s="5" t="s">
        <v>12767</v>
      </c>
      <c r="J3350" s="5">
        <v>18777687673</v>
      </c>
      <c r="K3350" s="5"/>
      <c r="L3350" s="10"/>
      <c r="M3350" s="5"/>
      <c r="N3350" s="5"/>
      <c r="O3350" s="10"/>
      <c r="P3350" s="5"/>
      <c r="Q3350" s="5"/>
      <c r="R3350" s="5"/>
      <c r="S3350" s="5"/>
    </row>
    <row r="3351" customFormat="1" hidden="1" spans="1:19">
      <c r="A3351" s="5">
        <v>3368</v>
      </c>
      <c r="B3351" s="5" t="s">
        <v>13195</v>
      </c>
      <c r="C3351" s="5"/>
      <c r="D3351" s="5" t="s">
        <v>441</v>
      </c>
      <c r="E3351" s="5" t="s">
        <v>13196</v>
      </c>
      <c r="F3351" s="5" t="s">
        <v>24</v>
      </c>
      <c r="G3351" s="5">
        <v>18</v>
      </c>
      <c r="H3351" s="5" t="s">
        <v>725</v>
      </c>
      <c r="I3351" s="5" t="s">
        <v>13197</v>
      </c>
      <c r="J3351" s="5" t="s">
        <v>19449</v>
      </c>
      <c r="K3351" s="5"/>
      <c r="L3351" s="10"/>
      <c r="M3351" s="5"/>
      <c r="N3351" s="5"/>
      <c r="O3351" s="10"/>
      <c r="P3351" s="5"/>
      <c r="Q3351" s="5"/>
      <c r="R3351" s="5"/>
      <c r="S3351" s="5"/>
    </row>
    <row r="3352" customFormat="1" hidden="1" spans="1:19">
      <c r="A3352" s="5">
        <v>3369</v>
      </c>
      <c r="B3352" s="5" t="s">
        <v>18412</v>
      </c>
      <c r="C3352" s="5"/>
      <c r="D3352" s="5" t="s">
        <v>441</v>
      </c>
      <c r="E3352" s="5" t="s">
        <v>18413</v>
      </c>
      <c r="F3352" s="5" t="s">
        <v>24</v>
      </c>
      <c r="G3352" s="5">
        <v>16</v>
      </c>
      <c r="H3352" s="5" t="s">
        <v>18414</v>
      </c>
      <c r="I3352" s="5" t="s">
        <v>18415</v>
      </c>
      <c r="J3352" s="5" t="s">
        <v>18416</v>
      </c>
      <c r="K3352" s="5" t="s">
        <v>27</v>
      </c>
      <c r="L3352" s="10">
        <v>44411</v>
      </c>
      <c r="M3352" s="5" t="s">
        <v>28</v>
      </c>
      <c r="N3352" s="5"/>
      <c r="O3352" s="10"/>
      <c r="P3352" s="5"/>
      <c r="Q3352" s="5"/>
      <c r="R3352" s="5"/>
      <c r="S3352" s="5"/>
    </row>
    <row r="3353" customFormat="1" hidden="1" spans="1:19">
      <c r="A3353" s="5">
        <v>3370</v>
      </c>
      <c r="B3353" s="5" t="s">
        <v>13199</v>
      </c>
      <c r="C3353" s="5"/>
      <c r="D3353" s="5" t="s">
        <v>441</v>
      </c>
      <c r="E3353" s="5" t="s">
        <v>13200</v>
      </c>
      <c r="F3353" s="5" t="s">
        <v>24</v>
      </c>
      <c r="G3353" s="5">
        <v>16</v>
      </c>
      <c r="H3353" s="5" t="s">
        <v>18417</v>
      </c>
      <c r="I3353" s="5" t="s">
        <v>13202</v>
      </c>
      <c r="J3353" s="5" t="s">
        <v>18418</v>
      </c>
      <c r="K3353" s="5" t="s">
        <v>27</v>
      </c>
      <c r="L3353" s="10">
        <v>44409</v>
      </c>
      <c r="M3353" s="5" t="s">
        <v>185</v>
      </c>
      <c r="N3353" s="5"/>
      <c r="O3353" s="10"/>
      <c r="P3353" s="5"/>
      <c r="Q3353" s="5"/>
      <c r="R3353" s="5"/>
      <c r="S3353" s="5"/>
    </row>
    <row r="3354" customFormat="1" hidden="1" spans="1:19">
      <c r="A3354" s="5">
        <v>3371</v>
      </c>
      <c r="B3354" s="5" t="s">
        <v>13203</v>
      </c>
      <c r="C3354" s="5"/>
      <c r="D3354" s="5" t="s">
        <v>441</v>
      </c>
      <c r="E3354" s="5" t="s">
        <v>13204</v>
      </c>
      <c r="F3354" s="5" t="s">
        <v>143</v>
      </c>
      <c r="G3354" s="5">
        <v>16</v>
      </c>
      <c r="H3354" s="5" t="s">
        <v>18419</v>
      </c>
      <c r="I3354" s="5" t="s">
        <v>6727</v>
      </c>
      <c r="J3354" s="5" t="s">
        <v>18420</v>
      </c>
      <c r="K3354" s="5" t="s">
        <v>27</v>
      </c>
      <c r="L3354" s="10">
        <v>44409</v>
      </c>
      <c r="M3354" s="5" t="s">
        <v>28</v>
      </c>
      <c r="N3354" s="5"/>
      <c r="O3354" s="10"/>
      <c r="P3354" s="5"/>
      <c r="Q3354" s="5"/>
      <c r="R3354" s="5"/>
      <c r="S3354" s="5"/>
    </row>
    <row r="3355" customFormat="1" hidden="1" spans="1:19">
      <c r="A3355" s="5">
        <v>3372</v>
      </c>
      <c r="B3355" s="5" t="s">
        <v>13206</v>
      </c>
      <c r="C3355" s="5"/>
      <c r="D3355" s="5" t="s">
        <v>441</v>
      </c>
      <c r="E3355" s="5" t="s">
        <v>13207</v>
      </c>
      <c r="F3355" s="5" t="s">
        <v>143</v>
      </c>
      <c r="G3355" s="5">
        <v>16</v>
      </c>
      <c r="H3355" s="5" t="s">
        <v>13208</v>
      </c>
      <c r="I3355" s="5" t="s">
        <v>6960</v>
      </c>
      <c r="J3355" s="5" t="s">
        <v>18421</v>
      </c>
      <c r="K3355" s="5" t="s">
        <v>27</v>
      </c>
      <c r="L3355" s="10">
        <v>44409</v>
      </c>
      <c r="M3355" s="5" t="s">
        <v>133</v>
      </c>
      <c r="N3355" s="5"/>
      <c r="O3355" s="10"/>
      <c r="P3355" s="5"/>
      <c r="Q3355" s="5"/>
      <c r="R3355" s="5"/>
      <c r="S3355" s="5"/>
    </row>
    <row r="3356" customFormat="1" hidden="1" spans="1:19">
      <c r="A3356" s="5">
        <v>3373</v>
      </c>
      <c r="B3356" s="5" t="s">
        <v>13209</v>
      </c>
      <c r="C3356" s="5"/>
      <c r="D3356" s="5" t="s">
        <v>441</v>
      </c>
      <c r="E3356" s="5" t="s">
        <v>13210</v>
      </c>
      <c r="F3356" s="5" t="s">
        <v>24</v>
      </c>
      <c r="G3356" s="5">
        <v>16</v>
      </c>
      <c r="H3356" s="5" t="s">
        <v>18422</v>
      </c>
      <c r="I3356" s="5" t="s">
        <v>13211</v>
      </c>
      <c r="J3356" s="5" t="s">
        <v>18423</v>
      </c>
      <c r="K3356" s="5" t="s">
        <v>27</v>
      </c>
      <c r="L3356" s="10">
        <v>44409</v>
      </c>
      <c r="M3356" s="5" t="s">
        <v>185</v>
      </c>
      <c r="N3356" s="5"/>
      <c r="O3356" s="10"/>
      <c r="P3356" s="5"/>
      <c r="Q3356" s="5"/>
      <c r="R3356" s="5"/>
      <c r="S3356" s="5"/>
    </row>
    <row r="3357" customFormat="1" hidden="1" spans="1:19">
      <c r="A3357" s="5">
        <v>3374</v>
      </c>
      <c r="B3357" s="5" t="s">
        <v>13212</v>
      </c>
      <c r="C3357" s="5"/>
      <c r="D3357" s="5" t="s">
        <v>441</v>
      </c>
      <c r="E3357" s="5" t="s">
        <v>13213</v>
      </c>
      <c r="F3357" s="5" t="s">
        <v>24</v>
      </c>
      <c r="G3357" s="5">
        <v>16</v>
      </c>
      <c r="H3357" s="5" t="s">
        <v>13214</v>
      </c>
      <c r="I3357" s="5" t="s">
        <v>13215</v>
      </c>
      <c r="J3357" s="5" t="s">
        <v>18424</v>
      </c>
      <c r="K3357" s="5" t="s">
        <v>27</v>
      </c>
      <c r="L3357" s="10">
        <v>44409</v>
      </c>
      <c r="M3357" s="5" t="s">
        <v>1288</v>
      </c>
      <c r="N3357" s="5"/>
      <c r="O3357" s="10"/>
      <c r="P3357" s="5"/>
      <c r="Q3357" s="5"/>
      <c r="R3357" s="5"/>
      <c r="S3357" s="5"/>
    </row>
    <row r="3358" customFormat="1" hidden="1" spans="1:19">
      <c r="A3358" s="5">
        <v>3375</v>
      </c>
      <c r="B3358" s="5" t="s">
        <v>13216</v>
      </c>
      <c r="C3358" s="5"/>
      <c r="D3358" s="5" t="s">
        <v>441</v>
      </c>
      <c r="E3358" s="5" t="s">
        <v>13217</v>
      </c>
      <c r="F3358" s="5" t="s">
        <v>24</v>
      </c>
      <c r="G3358" s="5">
        <v>17</v>
      </c>
      <c r="H3358" s="5" t="s">
        <v>18425</v>
      </c>
      <c r="I3358" s="5" t="s">
        <v>13219</v>
      </c>
      <c r="J3358" s="5" t="s">
        <v>18426</v>
      </c>
      <c r="K3358" s="5" t="s">
        <v>27</v>
      </c>
      <c r="L3358" s="10">
        <v>44394</v>
      </c>
      <c r="M3358" s="5" t="s">
        <v>185</v>
      </c>
      <c r="N3358" s="5" t="s">
        <v>27</v>
      </c>
      <c r="O3358" s="10"/>
      <c r="P3358" s="5"/>
      <c r="Q3358" s="5"/>
      <c r="R3358" s="5"/>
      <c r="S3358" s="5"/>
    </row>
    <row r="3359" customFormat="1" hidden="1" spans="1:19">
      <c r="A3359" s="5">
        <v>3376</v>
      </c>
      <c r="B3359" s="5" t="s">
        <v>13220</v>
      </c>
      <c r="C3359" s="5"/>
      <c r="D3359" s="5" t="s">
        <v>441</v>
      </c>
      <c r="E3359" s="5" t="s">
        <v>13221</v>
      </c>
      <c r="F3359" s="5" t="s">
        <v>24</v>
      </c>
      <c r="G3359" s="5">
        <v>16</v>
      </c>
      <c r="H3359" s="5" t="s">
        <v>13222</v>
      </c>
      <c r="I3359" s="5" t="s">
        <v>13223</v>
      </c>
      <c r="J3359" s="5" t="s">
        <v>18427</v>
      </c>
      <c r="K3359" s="5" t="s">
        <v>27</v>
      </c>
      <c r="L3359" s="10">
        <v>44409</v>
      </c>
      <c r="M3359" s="5" t="s">
        <v>2747</v>
      </c>
      <c r="N3359" s="5"/>
      <c r="O3359" s="10"/>
      <c r="P3359" s="5"/>
      <c r="Q3359" s="5"/>
      <c r="R3359" s="5"/>
      <c r="S3359" s="5"/>
    </row>
    <row r="3360" customFormat="1" hidden="1" spans="1:19">
      <c r="A3360" s="5">
        <v>3377</v>
      </c>
      <c r="B3360" s="5" t="s">
        <v>13224</v>
      </c>
      <c r="C3360" s="5"/>
      <c r="D3360" s="5" t="s">
        <v>441</v>
      </c>
      <c r="E3360" s="5" t="s">
        <v>13225</v>
      </c>
      <c r="F3360" s="5" t="s">
        <v>24</v>
      </c>
      <c r="G3360" s="5">
        <v>16</v>
      </c>
      <c r="H3360" s="5" t="s">
        <v>18428</v>
      </c>
      <c r="I3360" s="5" t="s">
        <v>13227</v>
      </c>
      <c r="J3360" s="5" t="s">
        <v>18429</v>
      </c>
      <c r="K3360" s="5" t="s">
        <v>27</v>
      </c>
      <c r="L3360" s="10">
        <v>44393</v>
      </c>
      <c r="M3360" s="5" t="s">
        <v>28</v>
      </c>
      <c r="N3360" s="5"/>
      <c r="O3360" s="10"/>
      <c r="P3360" s="5"/>
      <c r="Q3360" s="5"/>
      <c r="R3360" s="5"/>
      <c r="S3360" s="5"/>
    </row>
    <row r="3361" customFormat="1" hidden="1" spans="1:19">
      <c r="A3361" s="5">
        <v>3378</v>
      </c>
      <c r="B3361" s="5" t="s">
        <v>13228</v>
      </c>
      <c r="C3361" s="5"/>
      <c r="D3361" s="5" t="s">
        <v>441</v>
      </c>
      <c r="E3361" s="5" t="s">
        <v>13229</v>
      </c>
      <c r="F3361" s="5" t="s">
        <v>24</v>
      </c>
      <c r="G3361" s="5">
        <v>16</v>
      </c>
      <c r="H3361" s="5" t="s">
        <v>18430</v>
      </c>
      <c r="I3361" s="5" t="s">
        <v>13231</v>
      </c>
      <c r="J3361" s="5" t="s">
        <v>18431</v>
      </c>
      <c r="K3361" s="5" t="s">
        <v>27</v>
      </c>
      <c r="L3361" s="10">
        <v>44394</v>
      </c>
      <c r="M3361" s="5" t="s">
        <v>28</v>
      </c>
      <c r="N3361" s="5"/>
      <c r="O3361" s="10"/>
      <c r="P3361" s="5"/>
      <c r="Q3361" s="5"/>
      <c r="R3361" s="5"/>
      <c r="S3361" s="5"/>
    </row>
    <row r="3362" customFormat="1" hidden="1" spans="1:19">
      <c r="A3362" s="5">
        <v>3379</v>
      </c>
      <c r="B3362" s="5" t="s">
        <v>13232</v>
      </c>
      <c r="C3362" s="5"/>
      <c r="D3362" s="5" t="s">
        <v>441</v>
      </c>
      <c r="E3362" s="5" t="s">
        <v>13233</v>
      </c>
      <c r="F3362" s="5" t="s">
        <v>24</v>
      </c>
      <c r="G3362" s="5">
        <v>16</v>
      </c>
      <c r="H3362" s="5" t="s">
        <v>18432</v>
      </c>
      <c r="I3362" s="5" t="s">
        <v>13235</v>
      </c>
      <c r="J3362" s="5" t="s">
        <v>18433</v>
      </c>
      <c r="K3362" s="5" t="s">
        <v>27</v>
      </c>
      <c r="L3362" s="10">
        <v>44395</v>
      </c>
      <c r="M3362" s="5" t="s">
        <v>28</v>
      </c>
      <c r="N3362" s="5"/>
      <c r="O3362" s="10"/>
      <c r="P3362" s="5"/>
      <c r="Q3362" s="5"/>
      <c r="R3362" s="5"/>
      <c r="S3362" s="5"/>
    </row>
    <row r="3363" customFormat="1" hidden="1" spans="1:19">
      <c r="A3363" s="5">
        <v>3380</v>
      </c>
      <c r="B3363" s="5" t="s">
        <v>13236</v>
      </c>
      <c r="C3363" s="5"/>
      <c r="D3363" s="5" t="s">
        <v>441</v>
      </c>
      <c r="E3363" s="5" t="s">
        <v>13237</v>
      </c>
      <c r="F3363" s="5" t="s">
        <v>24</v>
      </c>
      <c r="G3363" s="5">
        <v>17</v>
      </c>
      <c r="H3363" s="5" t="s">
        <v>13238</v>
      </c>
      <c r="I3363" s="5" t="s">
        <v>13239</v>
      </c>
      <c r="J3363" s="5" t="s">
        <v>18434</v>
      </c>
      <c r="K3363" s="5" t="s">
        <v>27</v>
      </c>
      <c r="L3363" s="10">
        <v>44398</v>
      </c>
      <c r="M3363" s="5" t="s">
        <v>2747</v>
      </c>
      <c r="N3363" s="5"/>
      <c r="O3363" s="10"/>
      <c r="P3363" s="5"/>
      <c r="Q3363" s="5"/>
      <c r="R3363" s="5"/>
      <c r="S3363" s="5"/>
    </row>
    <row r="3364" customFormat="1" hidden="1" spans="1:19">
      <c r="A3364" s="5">
        <v>3381</v>
      </c>
      <c r="B3364" s="5" t="s">
        <v>13241</v>
      </c>
      <c r="C3364" s="5"/>
      <c r="D3364" s="5" t="s">
        <v>441</v>
      </c>
      <c r="E3364" s="5" t="s">
        <v>13242</v>
      </c>
      <c r="F3364" s="5" t="s">
        <v>24</v>
      </c>
      <c r="G3364" s="5">
        <v>16</v>
      </c>
      <c r="H3364" s="5" t="s">
        <v>13243</v>
      </c>
      <c r="I3364" s="5" t="s">
        <v>13244</v>
      </c>
      <c r="J3364" s="5" t="s">
        <v>18435</v>
      </c>
      <c r="K3364" s="5" t="s">
        <v>27</v>
      </c>
      <c r="L3364" s="10">
        <v>44406</v>
      </c>
      <c r="M3364" s="5" t="s">
        <v>6144</v>
      </c>
      <c r="N3364" s="5"/>
      <c r="O3364" s="10"/>
      <c r="P3364" s="5"/>
      <c r="Q3364" s="5"/>
      <c r="R3364" s="5"/>
      <c r="S3364" s="5"/>
    </row>
    <row r="3365" customFormat="1" hidden="1" spans="1:19">
      <c r="A3365" s="5">
        <v>3382</v>
      </c>
      <c r="B3365" s="5" t="s">
        <v>13245</v>
      </c>
      <c r="C3365" s="5"/>
      <c r="D3365" s="5" t="s">
        <v>441</v>
      </c>
      <c r="E3365" s="5" t="s">
        <v>13246</v>
      </c>
      <c r="F3365" s="5" t="s">
        <v>24</v>
      </c>
      <c r="G3365" s="5">
        <v>16</v>
      </c>
      <c r="H3365" s="5" t="s">
        <v>13247</v>
      </c>
      <c r="I3365" s="5" t="s">
        <v>13248</v>
      </c>
      <c r="J3365" s="5" t="s">
        <v>18436</v>
      </c>
      <c r="K3365" s="5" t="s">
        <v>27</v>
      </c>
      <c r="L3365" s="10">
        <v>44396</v>
      </c>
      <c r="M3365" s="5" t="s">
        <v>4424</v>
      </c>
      <c r="N3365" s="5"/>
      <c r="O3365" s="10"/>
      <c r="P3365" s="5"/>
      <c r="Q3365" s="5"/>
      <c r="R3365" s="5"/>
      <c r="S3365" s="5"/>
    </row>
    <row r="3366" customFormat="1" hidden="1" spans="1:19">
      <c r="A3366" s="5">
        <v>3383</v>
      </c>
      <c r="B3366" s="5" t="s">
        <v>13249</v>
      </c>
      <c r="C3366" s="5"/>
      <c r="D3366" s="5" t="s">
        <v>441</v>
      </c>
      <c r="E3366" s="5" t="s">
        <v>13250</v>
      </c>
      <c r="F3366" s="5" t="s">
        <v>24</v>
      </c>
      <c r="G3366" s="5">
        <v>16</v>
      </c>
      <c r="H3366" s="5" t="s">
        <v>18437</v>
      </c>
      <c r="I3366" s="5" t="s">
        <v>13251</v>
      </c>
      <c r="J3366" s="5">
        <v>13481849908</v>
      </c>
      <c r="K3366" s="5" t="s">
        <v>27</v>
      </c>
      <c r="L3366" s="10">
        <v>44403</v>
      </c>
      <c r="M3366" s="5" t="s">
        <v>28</v>
      </c>
      <c r="N3366" s="5"/>
      <c r="O3366" s="10"/>
      <c r="P3366" s="5"/>
      <c r="Q3366" s="5"/>
      <c r="R3366" s="5"/>
      <c r="S3366" s="5"/>
    </row>
    <row r="3367" customFormat="1" hidden="1" spans="1:19">
      <c r="A3367" s="5">
        <v>3384</v>
      </c>
      <c r="B3367" s="5" t="s">
        <v>13252</v>
      </c>
      <c r="C3367" s="5"/>
      <c r="D3367" s="5" t="s">
        <v>441</v>
      </c>
      <c r="E3367" s="5" t="s">
        <v>13253</v>
      </c>
      <c r="F3367" s="5" t="s">
        <v>143</v>
      </c>
      <c r="G3367" s="5">
        <v>16</v>
      </c>
      <c r="H3367" s="5" t="s">
        <v>13254</v>
      </c>
      <c r="I3367" s="5" t="s">
        <v>13255</v>
      </c>
      <c r="J3367" s="5">
        <v>15977884564</v>
      </c>
      <c r="K3367" s="5" t="s">
        <v>27</v>
      </c>
      <c r="L3367" s="10">
        <v>44395</v>
      </c>
      <c r="M3367" s="5" t="s">
        <v>18438</v>
      </c>
      <c r="N3367" s="5"/>
      <c r="O3367" s="10"/>
      <c r="P3367" s="5"/>
      <c r="Q3367" s="5"/>
      <c r="R3367" s="5"/>
      <c r="S3367" s="5"/>
    </row>
    <row r="3368" customFormat="1" hidden="1" spans="1:19">
      <c r="A3368" s="5">
        <v>3385</v>
      </c>
      <c r="B3368" s="5" t="s">
        <v>13257</v>
      </c>
      <c r="C3368" s="5"/>
      <c r="D3368" s="5" t="s">
        <v>441</v>
      </c>
      <c r="E3368" s="5" t="s">
        <v>13258</v>
      </c>
      <c r="F3368" s="5" t="s">
        <v>24</v>
      </c>
      <c r="G3368" s="5">
        <v>18</v>
      </c>
      <c r="H3368" s="5" t="s">
        <v>25855</v>
      </c>
      <c r="I3368" s="5" t="s">
        <v>13260</v>
      </c>
      <c r="J3368" s="5">
        <v>15277892619</v>
      </c>
      <c r="K3368" s="5"/>
      <c r="L3368" s="10"/>
      <c r="M3368" s="5"/>
      <c r="N3368" s="5"/>
      <c r="O3368" s="10"/>
      <c r="P3368" s="5"/>
      <c r="Q3368" s="5"/>
      <c r="R3368" s="5"/>
      <c r="S3368" s="5"/>
    </row>
    <row r="3369" customFormat="1" hidden="1" spans="1:19">
      <c r="A3369" s="5">
        <v>3386</v>
      </c>
      <c r="B3369" s="5" t="s">
        <v>13261</v>
      </c>
      <c r="C3369" s="5"/>
      <c r="D3369" s="5" t="s">
        <v>441</v>
      </c>
      <c r="E3369" s="5" t="s">
        <v>13262</v>
      </c>
      <c r="F3369" s="5" t="s">
        <v>143</v>
      </c>
      <c r="G3369" s="5">
        <v>16</v>
      </c>
      <c r="H3369" s="5" t="s">
        <v>13263</v>
      </c>
      <c r="I3369" s="5" t="s">
        <v>13264</v>
      </c>
      <c r="J3369" s="5" t="s">
        <v>18439</v>
      </c>
      <c r="K3369" s="5" t="s">
        <v>27</v>
      </c>
      <c r="L3369" s="10">
        <v>44405</v>
      </c>
      <c r="M3369" s="5" t="s">
        <v>133</v>
      </c>
      <c r="N3369" s="5"/>
      <c r="O3369" s="10"/>
      <c r="P3369" s="5"/>
      <c r="Q3369" s="5"/>
      <c r="R3369" s="5"/>
      <c r="S3369" s="5"/>
    </row>
    <row r="3370" customFormat="1" hidden="1" spans="1:19">
      <c r="A3370" s="5">
        <v>3387</v>
      </c>
      <c r="B3370" s="5" t="s">
        <v>13265</v>
      </c>
      <c r="C3370" s="5"/>
      <c r="D3370" s="5" t="s">
        <v>441</v>
      </c>
      <c r="E3370" s="5" t="s">
        <v>13266</v>
      </c>
      <c r="F3370" s="5" t="s">
        <v>24</v>
      </c>
      <c r="G3370" s="5">
        <v>16</v>
      </c>
      <c r="H3370" s="5" t="s">
        <v>18440</v>
      </c>
      <c r="I3370" s="5" t="s">
        <v>13268</v>
      </c>
      <c r="J3370" s="5" t="s">
        <v>18441</v>
      </c>
      <c r="K3370" s="5" t="s">
        <v>27</v>
      </c>
      <c r="L3370" s="10">
        <v>44395</v>
      </c>
      <c r="M3370" s="5" t="s">
        <v>28</v>
      </c>
      <c r="N3370" s="5"/>
      <c r="O3370" s="10"/>
      <c r="P3370" s="5"/>
      <c r="Q3370" s="5"/>
      <c r="R3370" s="5"/>
      <c r="S3370" s="5"/>
    </row>
    <row r="3371" customFormat="1" hidden="1" spans="1:19">
      <c r="A3371" s="5">
        <v>3388</v>
      </c>
      <c r="B3371" s="5" t="s">
        <v>13269</v>
      </c>
      <c r="C3371" s="5"/>
      <c r="D3371" s="5" t="s">
        <v>446</v>
      </c>
      <c r="E3371" s="5" t="s">
        <v>13270</v>
      </c>
      <c r="F3371" s="5" t="s">
        <v>143</v>
      </c>
      <c r="G3371" s="5">
        <v>16</v>
      </c>
      <c r="H3371" s="5" t="s">
        <v>18446</v>
      </c>
      <c r="I3371" s="5" t="s">
        <v>13272</v>
      </c>
      <c r="J3371" s="5" t="s">
        <v>18447</v>
      </c>
      <c r="K3371" s="5" t="s">
        <v>27</v>
      </c>
      <c r="L3371" s="10">
        <v>44395</v>
      </c>
      <c r="M3371" s="5" t="s">
        <v>28</v>
      </c>
      <c r="N3371" s="5" t="s">
        <v>30</v>
      </c>
      <c r="O3371" s="10"/>
      <c r="P3371" s="5"/>
      <c r="Q3371" s="5"/>
      <c r="R3371" s="5"/>
      <c r="S3371" s="5"/>
    </row>
    <row r="3372" customFormat="1" hidden="1" spans="1:19">
      <c r="A3372" s="5">
        <v>3389</v>
      </c>
      <c r="B3372" s="5" t="s">
        <v>13273</v>
      </c>
      <c r="C3372" s="5"/>
      <c r="D3372" s="5" t="s">
        <v>446</v>
      </c>
      <c r="E3372" s="5" t="s">
        <v>4821</v>
      </c>
      <c r="F3372" s="5" t="s">
        <v>24</v>
      </c>
      <c r="G3372" s="5">
        <v>18</v>
      </c>
      <c r="H3372" s="5" t="s">
        <v>13274</v>
      </c>
      <c r="I3372" s="5" t="s">
        <v>9276</v>
      </c>
      <c r="J3372" s="5" t="s">
        <v>19452</v>
      </c>
      <c r="K3372" s="5"/>
      <c r="L3372" s="10"/>
      <c r="M3372" s="5"/>
      <c r="N3372" s="5"/>
      <c r="O3372" s="10"/>
      <c r="P3372" s="5"/>
      <c r="Q3372" s="5"/>
      <c r="R3372" s="5"/>
      <c r="S3372" s="5"/>
    </row>
    <row r="3373" customFormat="1" hidden="1" spans="1:19">
      <c r="A3373" s="5">
        <v>3390</v>
      </c>
      <c r="B3373" s="5" t="s">
        <v>13275</v>
      </c>
      <c r="C3373" s="5"/>
      <c r="D3373" s="5" t="s">
        <v>446</v>
      </c>
      <c r="E3373" s="5" t="s">
        <v>13276</v>
      </c>
      <c r="F3373" s="5" t="s">
        <v>24</v>
      </c>
      <c r="G3373" s="5">
        <v>17</v>
      </c>
      <c r="H3373" s="5" t="s">
        <v>13277</v>
      </c>
      <c r="I3373" s="5" t="s">
        <v>7410</v>
      </c>
      <c r="J3373" s="5" t="s">
        <v>18448</v>
      </c>
      <c r="K3373" s="5" t="s">
        <v>27</v>
      </c>
      <c r="L3373" s="10">
        <v>44396</v>
      </c>
      <c r="M3373" s="5" t="s">
        <v>133</v>
      </c>
      <c r="N3373" s="5" t="s">
        <v>30</v>
      </c>
      <c r="O3373" s="10"/>
      <c r="P3373" s="5"/>
      <c r="Q3373" s="5"/>
      <c r="R3373" s="5"/>
      <c r="S3373" s="5"/>
    </row>
    <row r="3374" customFormat="1" hidden="1" spans="1:19">
      <c r="A3374" s="5">
        <v>3391</v>
      </c>
      <c r="B3374" s="5" t="s">
        <v>13278</v>
      </c>
      <c r="C3374" s="5"/>
      <c r="D3374" s="5" t="s">
        <v>446</v>
      </c>
      <c r="E3374" s="5" t="s">
        <v>13279</v>
      </c>
      <c r="F3374" s="5" t="s">
        <v>143</v>
      </c>
      <c r="G3374" s="5">
        <v>16</v>
      </c>
      <c r="H3374" s="5" t="s">
        <v>18449</v>
      </c>
      <c r="I3374" s="5" t="s">
        <v>13281</v>
      </c>
      <c r="J3374" s="5" t="s">
        <v>18450</v>
      </c>
      <c r="K3374" s="5" t="s">
        <v>27</v>
      </c>
      <c r="L3374" s="10">
        <v>44427</v>
      </c>
      <c r="M3374" s="5" t="s">
        <v>28</v>
      </c>
      <c r="N3374" s="5" t="s">
        <v>30</v>
      </c>
      <c r="O3374" s="10"/>
      <c r="P3374" s="5"/>
      <c r="Q3374" s="5"/>
      <c r="R3374" s="5"/>
      <c r="S3374" s="5"/>
    </row>
    <row r="3375" customFormat="1" hidden="1" spans="1:19">
      <c r="A3375" s="5">
        <v>3392</v>
      </c>
      <c r="B3375" s="5" t="s">
        <v>13282</v>
      </c>
      <c r="C3375" s="5"/>
      <c r="D3375" s="5" t="s">
        <v>446</v>
      </c>
      <c r="E3375" s="5" t="s">
        <v>13283</v>
      </c>
      <c r="F3375" s="5" t="s">
        <v>24</v>
      </c>
      <c r="G3375" s="5">
        <v>15</v>
      </c>
      <c r="H3375" s="5" t="s">
        <v>18451</v>
      </c>
      <c r="I3375" s="5" t="s">
        <v>9302</v>
      </c>
      <c r="J3375" s="5" t="s">
        <v>18452</v>
      </c>
      <c r="K3375" s="5" t="s">
        <v>27</v>
      </c>
      <c r="L3375" s="10">
        <v>44395</v>
      </c>
      <c r="M3375" s="5" t="s">
        <v>4894</v>
      </c>
      <c r="N3375" s="5" t="s">
        <v>27</v>
      </c>
      <c r="O3375" s="10">
        <v>44417</v>
      </c>
      <c r="P3375" s="5" t="s">
        <v>13285</v>
      </c>
      <c r="Q3375" s="5"/>
      <c r="R3375" s="5"/>
      <c r="S3375" s="5"/>
    </row>
    <row r="3376" customFormat="1" hidden="1" spans="1:19">
      <c r="A3376" s="5">
        <v>3393</v>
      </c>
      <c r="B3376" s="5" t="s">
        <v>13286</v>
      </c>
      <c r="C3376" s="5"/>
      <c r="D3376" s="5" t="s">
        <v>446</v>
      </c>
      <c r="E3376" s="5" t="s">
        <v>13287</v>
      </c>
      <c r="F3376" s="5" t="s">
        <v>24</v>
      </c>
      <c r="G3376" s="5">
        <v>17</v>
      </c>
      <c r="H3376" s="5" t="s">
        <v>13288</v>
      </c>
      <c r="I3376" s="5" t="s">
        <v>13289</v>
      </c>
      <c r="J3376" s="5" t="s">
        <v>18453</v>
      </c>
      <c r="K3376" s="5" t="s">
        <v>27</v>
      </c>
      <c r="L3376" s="10">
        <v>44394</v>
      </c>
      <c r="M3376" s="5" t="s">
        <v>28</v>
      </c>
      <c r="N3376" s="5" t="s">
        <v>30</v>
      </c>
      <c r="O3376" s="10"/>
      <c r="P3376" s="5"/>
      <c r="Q3376" s="5"/>
      <c r="R3376" s="5"/>
      <c r="S3376" s="5"/>
    </row>
    <row r="3377" customFormat="1" hidden="1" spans="1:19">
      <c r="A3377" s="5">
        <v>3394</v>
      </c>
      <c r="B3377" s="5" t="s">
        <v>13290</v>
      </c>
      <c r="C3377" s="5"/>
      <c r="D3377" s="5" t="s">
        <v>446</v>
      </c>
      <c r="E3377" s="5" t="s">
        <v>13291</v>
      </c>
      <c r="F3377" s="5" t="s">
        <v>24</v>
      </c>
      <c r="G3377" s="5">
        <v>17</v>
      </c>
      <c r="H3377" s="5" t="s">
        <v>18454</v>
      </c>
      <c r="I3377" s="5" t="s">
        <v>13293</v>
      </c>
      <c r="J3377" s="5" t="s">
        <v>18455</v>
      </c>
      <c r="K3377" s="5" t="s">
        <v>27</v>
      </c>
      <c r="L3377" s="10">
        <v>44394</v>
      </c>
      <c r="M3377" s="5" t="s">
        <v>4299</v>
      </c>
      <c r="N3377" s="5" t="s">
        <v>27</v>
      </c>
      <c r="O3377" s="10">
        <v>44416</v>
      </c>
      <c r="P3377" s="5" t="s">
        <v>4299</v>
      </c>
      <c r="Q3377" s="5"/>
      <c r="R3377" s="5" t="s">
        <v>13294</v>
      </c>
      <c r="S3377" s="5"/>
    </row>
    <row r="3378" customFormat="1" hidden="1" spans="1:19">
      <c r="A3378" s="5">
        <v>3395</v>
      </c>
      <c r="B3378" s="5" t="s">
        <v>13295</v>
      </c>
      <c r="C3378" s="5"/>
      <c r="D3378" s="5" t="s">
        <v>446</v>
      </c>
      <c r="E3378" s="5" t="s">
        <v>13296</v>
      </c>
      <c r="F3378" s="5" t="s">
        <v>24</v>
      </c>
      <c r="G3378" s="5">
        <v>16</v>
      </c>
      <c r="H3378" s="5" t="s">
        <v>18456</v>
      </c>
      <c r="I3378" s="5" t="s">
        <v>13298</v>
      </c>
      <c r="J3378" s="5" t="s">
        <v>18457</v>
      </c>
      <c r="K3378" s="5" t="s">
        <v>27</v>
      </c>
      <c r="L3378" s="10">
        <v>44398</v>
      </c>
      <c r="M3378" s="5" t="s">
        <v>29</v>
      </c>
      <c r="N3378" s="5" t="s">
        <v>30</v>
      </c>
      <c r="O3378" s="10"/>
      <c r="P3378" s="5"/>
      <c r="Q3378" s="5"/>
      <c r="R3378" s="5"/>
      <c r="S3378" s="5"/>
    </row>
    <row r="3379" customFormat="1" hidden="1" spans="1:19">
      <c r="A3379" s="5">
        <v>3396</v>
      </c>
      <c r="B3379" s="5" t="s">
        <v>13299</v>
      </c>
      <c r="C3379" s="5"/>
      <c r="D3379" s="5" t="s">
        <v>446</v>
      </c>
      <c r="E3379" s="5" t="s">
        <v>13300</v>
      </c>
      <c r="F3379" s="5" t="s">
        <v>143</v>
      </c>
      <c r="G3379" s="5">
        <v>18</v>
      </c>
      <c r="H3379" s="5" t="s">
        <v>6061</v>
      </c>
      <c r="I3379" s="5" t="s">
        <v>13301</v>
      </c>
      <c r="J3379" s="5" t="s">
        <v>19454</v>
      </c>
      <c r="K3379" s="5" t="s">
        <v>27</v>
      </c>
      <c r="L3379" s="10">
        <v>44331</v>
      </c>
      <c r="M3379" s="5">
        <v>44331</v>
      </c>
      <c r="N3379" s="5" t="s">
        <v>27</v>
      </c>
      <c r="O3379" s="10">
        <v>44366</v>
      </c>
      <c r="P3379" s="5">
        <v>44366</v>
      </c>
      <c r="Q3379" s="5"/>
      <c r="R3379" s="5"/>
      <c r="S3379" s="5"/>
    </row>
    <row r="3380" customFormat="1" hidden="1" spans="1:19">
      <c r="A3380" s="5">
        <v>3397</v>
      </c>
      <c r="B3380" s="5" t="s">
        <v>13302</v>
      </c>
      <c r="C3380" s="5"/>
      <c r="D3380" s="5" t="s">
        <v>446</v>
      </c>
      <c r="E3380" s="5" t="s">
        <v>9679</v>
      </c>
      <c r="F3380" s="5" t="s">
        <v>143</v>
      </c>
      <c r="G3380" s="5">
        <v>17</v>
      </c>
      <c r="H3380" s="5" t="s">
        <v>13303</v>
      </c>
      <c r="I3380" s="5" t="s">
        <v>13304</v>
      </c>
      <c r="J3380" s="5" t="s">
        <v>14097</v>
      </c>
      <c r="K3380" s="5"/>
      <c r="L3380" s="10"/>
      <c r="M3380" s="5"/>
      <c r="N3380" s="5"/>
      <c r="O3380" s="10"/>
      <c r="P3380" s="5"/>
      <c r="Q3380" s="5"/>
      <c r="R3380" s="5"/>
      <c r="S3380" s="5"/>
    </row>
    <row r="3381" customFormat="1" hidden="1" spans="1:19">
      <c r="A3381" s="5">
        <v>3398</v>
      </c>
      <c r="B3381" s="5" t="s">
        <v>13305</v>
      </c>
      <c r="C3381" s="5"/>
      <c r="D3381" s="5" t="s">
        <v>446</v>
      </c>
      <c r="E3381" s="5" t="s">
        <v>13306</v>
      </c>
      <c r="F3381" s="5" t="s">
        <v>143</v>
      </c>
      <c r="G3381" s="5">
        <v>16</v>
      </c>
      <c r="H3381" s="5" t="s">
        <v>13307</v>
      </c>
      <c r="I3381" s="5" t="s">
        <v>13308</v>
      </c>
      <c r="J3381" s="5" t="s">
        <v>18458</v>
      </c>
      <c r="K3381" s="5" t="s">
        <v>27</v>
      </c>
      <c r="L3381" s="10">
        <v>44402</v>
      </c>
      <c r="M3381" s="5" t="s">
        <v>5175</v>
      </c>
      <c r="N3381" s="5" t="s">
        <v>30</v>
      </c>
      <c r="O3381" s="10"/>
      <c r="P3381" s="5"/>
      <c r="Q3381" s="5"/>
      <c r="R3381" s="5"/>
      <c r="S3381" s="5"/>
    </row>
    <row r="3382" customFormat="1" hidden="1" spans="1:19">
      <c r="A3382" s="5">
        <v>3399</v>
      </c>
      <c r="B3382" s="5" t="s">
        <v>13309</v>
      </c>
      <c r="C3382" s="5"/>
      <c r="D3382" s="5" t="s">
        <v>446</v>
      </c>
      <c r="E3382" s="5" t="s">
        <v>13310</v>
      </c>
      <c r="F3382" s="5" t="s">
        <v>143</v>
      </c>
      <c r="G3382" s="5">
        <v>17</v>
      </c>
      <c r="H3382" s="5" t="s">
        <v>13311</v>
      </c>
      <c r="I3382" s="5" t="s">
        <v>13312</v>
      </c>
      <c r="J3382" s="5" t="s">
        <v>18459</v>
      </c>
      <c r="K3382" s="5" t="s">
        <v>27</v>
      </c>
      <c r="L3382" s="10">
        <v>44395</v>
      </c>
      <c r="M3382" s="5" t="s">
        <v>5307</v>
      </c>
      <c r="N3382" s="5" t="s">
        <v>30</v>
      </c>
      <c r="O3382" s="10"/>
      <c r="P3382" s="5"/>
      <c r="Q3382" s="5"/>
      <c r="R3382" s="5"/>
      <c r="S3382" s="5"/>
    </row>
    <row r="3383" customFormat="1" hidden="1" spans="1:19">
      <c r="A3383" s="5">
        <v>3400</v>
      </c>
      <c r="B3383" s="5" t="s">
        <v>13313</v>
      </c>
      <c r="C3383" s="5"/>
      <c r="D3383" s="5" t="s">
        <v>446</v>
      </c>
      <c r="E3383" s="5" t="s">
        <v>13314</v>
      </c>
      <c r="F3383" s="5" t="s">
        <v>24</v>
      </c>
      <c r="G3383" s="5">
        <v>16</v>
      </c>
      <c r="H3383" s="5" t="s">
        <v>13315</v>
      </c>
      <c r="I3383" s="5" t="s">
        <v>13316</v>
      </c>
      <c r="J3383" s="5" t="s">
        <v>18461</v>
      </c>
      <c r="K3383" s="5" t="s">
        <v>27</v>
      </c>
      <c r="L3383" s="10">
        <v>44394</v>
      </c>
      <c r="M3383" s="5" t="s">
        <v>28</v>
      </c>
      <c r="N3383" s="5" t="s">
        <v>30</v>
      </c>
      <c r="O3383" s="10"/>
      <c r="P3383" s="5"/>
      <c r="Q3383" s="5"/>
      <c r="R3383" s="5"/>
      <c r="S3383" s="5"/>
    </row>
    <row r="3384" customFormat="1" hidden="1" spans="1:19">
      <c r="A3384" s="5">
        <v>3401</v>
      </c>
      <c r="B3384" s="5" t="s">
        <v>13317</v>
      </c>
      <c r="C3384" s="5"/>
      <c r="D3384" s="5" t="s">
        <v>446</v>
      </c>
      <c r="E3384" s="5" t="s">
        <v>13318</v>
      </c>
      <c r="F3384" s="5" t="s">
        <v>143</v>
      </c>
      <c r="G3384" s="5">
        <v>17</v>
      </c>
      <c r="H3384" s="5" t="s">
        <v>13319</v>
      </c>
      <c r="I3384" s="5" t="s">
        <v>13320</v>
      </c>
      <c r="J3384" s="5" t="s">
        <v>18463</v>
      </c>
      <c r="K3384" s="5" t="s">
        <v>27</v>
      </c>
      <c r="L3384" s="10">
        <v>44395</v>
      </c>
      <c r="M3384" s="5" t="s">
        <v>1352</v>
      </c>
      <c r="N3384" s="5" t="s">
        <v>30</v>
      </c>
      <c r="O3384" s="10"/>
      <c r="P3384" s="5"/>
      <c r="Q3384" s="5"/>
      <c r="R3384" s="5"/>
      <c r="S3384" s="5"/>
    </row>
    <row r="3385" customFormat="1" hidden="1" spans="1:19">
      <c r="A3385" s="5">
        <v>3402</v>
      </c>
      <c r="B3385" s="5" t="s">
        <v>13321</v>
      </c>
      <c r="C3385" s="5"/>
      <c r="D3385" s="5" t="s">
        <v>446</v>
      </c>
      <c r="E3385" s="5" t="s">
        <v>13322</v>
      </c>
      <c r="F3385" s="5" t="s">
        <v>143</v>
      </c>
      <c r="G3385" s="5">
        <v>17</v>
      </c>
      <c r="H3385" s="5" t="s">
        <v>18464</v>
      </c>
      <c r="I3385" s="5" t="s">
        <v>13324</v>
      </c>
      <c r="J3385" s="5" t="s">
        <v>18465</v>
      </c>
      <c r="K3385" s="5" t="s">
        <v>27</v>
      </c>
      <c r="L3385" s="10">
        <v>44397</v>
      </c>
      <c r="M3385" s="5" t="s">
        <v>13325</v>
      </c>
      <c r="N3385" s="5" t="s">
        <v>30</v>
      </c>
      <c r="O3385" s="10"/>
      <c r="P3385" s="5"/>
      <c r="Q3385" s="5"/>
      <c r="R3385" s="5"/>
      <c r="S3385" s="5"/>
    </row>
    <row r="3386" customFormat="1" hidden="1" spans="1:19">
      <c r="A3386" s="5">
        <v>3403</v>
      </c>
      <c r="B3386" s="5" t="s">
        <v>13326</v>
      </c>
      <c r="C3386" s="5"/>
      <c r="D3386" s="5" t="s">
        <v>446</v>
      </c>
      <c r="E3386" s="5" t="s">
        <v>13327</v>
      </c>
      <c r="F3386" s="5" t="s">
        <v>24</v>
      </c>
      <c r="G3386" s="5">
        <v>17</v>
      </c>
      <c r="H3386" s="5" t="s">
        <v>13328</v>
      </c>
      <c r="I3386" s="5" t="s">
        <v>13329</v>
      </c>
      <c r="J3386" s="5" t="s">
        <v>18466</v>
      </c>
      <c r="K3386" s="5" t="s">
        <v>27</v>
      </c>
      <c r="L3386" s="10">
        <v>44403</v>
      </c>
      <c r="M3386" s="5" t="s">
        <v>1273</v>
      </c>
      <c r="N3386" s="5" t="s">
        <v>30</v>
      </c>
      <c r="O3386" s="10"/>
      <c r="P3386" s="5"/>
      <c r="Q3386" s="5"/>
      <c r="R3386" s="5" t="s">
        <v>13330</v>
      </c>
      <c r="S3386" s="5"/>
    </row>
    <row r="3387" customFormat="1" hidden="1" spans="1:19">
      <c r="A3387" s="5">
        <v>3404</v>
      </c>
      <c r="B3387" s="5" t="s">
        <v>13331</v>
      </c>
      <c r="C3387" s="5"/>
      <c r="D3387" s="5" t="s">
        <v>446</v>
      </c>
      <c r="E3387" s="5" t="s">
        <v>13332</v>
      </c>
      <c r="F3387" s="5" t="s">
        <v>143</v>
      </c>
      <c r="G3387" s="5">
        <v>16</v>
      </c>
      <c r="H3387" s="5" t="s">
        <v>18467</v>
      </c>
      <c r="I3387" s="5" t="s">
        <v>13334</v>
      </c>
      <c r="J3387" s="5" t="s">
        <v>18468</v>
      </c>
      <c r="K3387" s="5" t="s">
        <v>27</v>
      </c>
      <c r="L3387" s="10">
        <v>44398</v>
      </c>
      <c r="M3387" s="5" t="s">
        <v>2455</v>
      </c>
      <c r="N3387" s="5" t="s">
        <v>30</v>
      </c>
      <c r="O3387" s="10"/>
      <c r="P3387" s="5"/>
      <c r="Q3387" s="5"/>
      <c r="R3387" s="5"/>
      <c r="S3387" s="5"/>
    </row>
    <row r="3388" customFormat="1" hidden="1" spans="1:19">
      <c r="A3388" s="5">
        <v>3405</v>
      </c>
      <c r="B3388" s="5" t="s">
        <v>13335</v>
      </c>
      <c r="C3388" s="5"/>
      <c r="D3388" s="5" t="s">
        <v>446</v>
      </c>
      <c r="E3388" s="5" t="s">
        <v>13336</v>
      </c>
      <c r="F3388" s="5" t="s">
        <v>24</v>
      </c>
      <c r="G3388" s="5">
        <v>17</v>
      </c>
      <c r="H3388" s="5" t="s">
        <v>18469</v>
      </c>
      <c r="I3388" s="5" t="s">
        <v>13337</v>
      </c>
      <c r="J3388" s="5">
        <v>13531534368</v>
      </c>
      <c r="K3388" s="5" t="s">
        <v>27</v>
      </c>
      <c r="L3388" s="10">
        <v>44395</v>
      </c>
      <c r="M3388" s="5" t="s">
        <v>98</v>
      </c>
      <c r="N3388" s="5" t="s">
        <v>30</v>
      </c>
      <c r="O3388" s="10"/>
      <c r="P3388" s="5"/>
      <c r="Q3388" s="5" t="s">
        <v>30</v>
      </c>
      <c r="R3388" s="5"/>
      <c r="S3388" s="5"/>
    </row>
    <row r="3389" customFormat="1" hidden="1" spans="1:19">
      <c r="A3389" s="5">
        <v>3406</v>
      </c>
      <c r="B3389" s="5" t="s">
        <v>13338</v>
      </c>
      <c r="C3389" s="5"/>
      <c r="D3389" s="5" t="s">
        <v>446</v>
      </c>
      <c r="E3389" s="5" t="s">
        <v>13339</v>
      </c>
      <c r="F3389" s="5" t="s">
        <v>24</v>
      </c>
      <c r="G3389" s="5">
        <v>14</v>
      </c>
      <c r="H3389" s="5" t="s">
        <v>3323</v>
      </c>
      <c r="I3389" s="5" t="s">
        <v>3324</v>
      </c>
      <c r="J3389" s="5" t="s">
        <v>3325</v>
      </c>
      <c r="K3389" s="5" t="s">
        <v>27</v>
      </c>
      <c r="L3389" s="10">
        <v>44415</v>
      </c>
      <c r="M3389" s="5" t="s">
        <v>3326</v>
      </c>
      <c r="N3389" s="5" t="s">
        <v>30</v>
      </c>
      <c r="O3389" s="10"/>
      <c r="P3389" s="5"/>
      <c r="Q3389" s="5"/>
      <c r="R3389" s="5"/>
      <c r="S3389" s="5"/>
    </row>
    <row r="3390" customFormat="1" hidden="1" spans="1:19">
      <c r="A3390" s="5">
        <v>3407</v>
      </c>
      <c r="B3390" s="5" t="s">
        <v>13340</v>
      </c>
      <c r="C3390" s="5"/>
      <c r="D3390" s="5" t="s">
        <v>446</v>
      </c>
      <c r="E3390" s="5" t="s">
        <v>13341</v>
      </c>
      <c r="F3390" s="5" t="s">
        <v>24</v>
      </c>
      <c r="G3390" s="5">
        <v>16</v>
      </c>
      <c r="H3390" s="5" t="s">
        <v>18470</v>
      </c>
      <c r="I3390" s="5" t="s">
        <v>13342</v>
      </c>
      <c r="J3390" s="5" t="s">
        <v>18471</v>
      </c>
      <c r="K3390" s="5" t="s">
        <v>27</v>
      </c>
      <c r="L3390" s="10">
        <v>44395</v>
      </c>
      <c r="M3390" s="5" t="s">
        <v>98</v>
      </c>
      <c r="N3390" s="5" t="s">
        <v>30</v>
      </c>
      <c r="O3390" s="10"/>
      <c r="P3390" s="5"/>
      <c r="Q3390" s="5" t="s">
        <v>30</v>
      </c>
      <c r="R3390" s="5"/>
      <c r="S3390" s="5"/>
    </row>
    <row r="3391" customFormat="1" hidden="1" spans="1:19">
      <c r="A3391" s="5">
        <v>3408</v>
      </c>
      <c r="B3391" s="5" t="s">
        <v>13343</v>
      </c>
      <c r="C3391" s="5"/>
      <c r="D3391" s="5" t="s">
        <v>446</v>
      </c>
      <c r="E3391" s="5" t="s">
        <v>13344</v>
      </c>
      <c r="F3391" s="5" t="s">
        <v>143</v>
      </c>
      <c r="G3391" s="5">
        <v>17</v>
      </c>
      <c r="H3391" s="5" t="s">
        <v>18472</v>
      </c>
      <c r="I3391" s="5" t="s">
        <v>13346</v>
      </c>
      <c r="J3391" s="5" t="s">
        <v>18473</v>
      </c>
      <c r="K3391" s="5" t="s">
        <v>27</v>
      </c>
      <c r="L3391" s="10">
        <v>44398</v>
      </c>
      <c r="M3391" s="5" t="s">
        <v>28</v>
      </c>
      <c r="N3391" s="5" t="s">
        <v>30</v>
      </c>
      <c r="O3391" s="10"/>
      <c r="P3391" s="5"/>
      <c r="Q3391" s="5"/>
      <c r="R3391" s="5"/>
      <c r="S3391" s="5"/>
    </row>
    <row r="3392" customFormat="1" hidden="1" spans="1:19">
      <c r="A3392" s="5">
        <v>3409</v>
      </c>
      <c r="B3392" s="5" t="s">
        <v>13347</v>
      </c>
      <c r="C3392" s="5"/>
      <c r="D3392" s="5" t="s">
        <v>446</v>
      </c>
      <c r="E3392" s="5" t="s">
        <v>13348</v>
      </c>
      <c r="F3392" s="5" t="s">
        <v>143</v>
      </c>
      <c r="G3392" s="5">
        <v>16</v>
      </c>
      <c r="H3392" s="5" t="s">
        <v>18474</v>
      </c>
      <c r="I3392" s="5" t="s">
        <v>13350</v>
      </c>
      <c r="J3392" s="5" t="s">
        <v>18475</v>
      </c>
      <c r="K3392" s="5" t="s">
        <v>27</v>
      </c>
      <c r="L3392" s="10">
        <v>44396</v>
      </c>
      <c r="M3392" s="5" t="s">
        <v>28</v>
      </c>
      <c r="N3392" s="5" t="s">
        <v>30</v>
      </c>
      <c r="O3392" s="10"/>
      <c r="P3392" s="5"/>
      <c r="Q3392" s="5"/>
      <c r="R3392" s="5"/>
      <c r="S3392" s="5"/>
    </row>
    <row r="3393" customFormat="1" hidden="1" spans="1:19">
      <c r="A3393" s="5">
        <v>3410</v>
      </c>
      <c r="B3393" s="5" t="s">
        <v>13351</v>
      </c>
      <c r="C3393" s="5"/>
      <c r="D3393" s="5" t="s">
        <v>446</v>
      </c>
      <c r="E3393" s="5" t="s">
        <v>13352</v>
      </c>
      <c r="F3393" s="5" t="s">
        <v>24</v>
      </c>
      <c r="G3393" s="5">
        <v>17</v>
      </c>
      <c r="H3393" s="5" t="s">
        <v>8738</v>
      </c>
      <c r="I3393" s="5" t="s">
        <v>13353</v>
      </c>
      <c r="J3393" s="5" t="s">
        <v>18476</v>
      </c>
      <c r="K3393" s="5" t="s">
        <v>27</v>
      </c>
      <c r="L3393" s="10">
        <v>44412</v>
      </c>
      <c r="M3393" s="5" t="s">
        <v>13354</v>
      </c>
      <c r="N3393" s="5" t="s">
        <v>30</v>
      </c>
      <c r="O3393" s="10"/>
      <c r="P3393" s="5"/>
      <c r="Q3393" s="5" t="s">
        <v>30</v>
      </c>
      <c r="R3393" s="5" t="s">
        <v>13355</v>
      </c>
      <c r="S3393" s="5"/>
    </row>
    <row r="3394" customFormat="1" hidden="1" spans="1:19">
      <c r="A3394" s="5">
        <v>3411</v>
      </c>
      <c r="B3394" s="5" t="s">
        <v>13356</v>
      </c>
      <c r="C3394" s="5"/>
      <c r="D3394" s="5" t="s">
        <v>446</v>
      </c>
      <c r="E3394" s="5" t="s">
        <v>13357</v>
      </c>
      <c r="F3394" s="5" t="s">
        <v>143</v>
      </c>
      <c r="G3394" s="5">
        <v>16</v>
      </c>
      <c r="H3394" s="5" t="s">
        <v>13358</v>
      </c>
      <c r="I3394" s="5" t="s">
        <v>3509</v>
      </c>
      <c r="J3394" s="5" t="s">
        <v>18477</v>
      </c>
      <c r="K3394" s="5" t="s">
        <v>27</v>
      </c>
      <c r="L3394" s="10">
        <v>44396</v>
      </c>
      <c r="M3394" s="5" t="s">
        <v>6184</v>
      </c>
      <c r="N3394" s="5" t="s">
        <v>30</v>
      </c>
      <c r="O3394" s="10"/>
      <c r="P3394" s="5"/>
      <c r="Q3394" s="5" t="s">
        <v>30</v>
      </c>
      <c r="R3394" s="5"/>
      <c r="S3394" s="5"/>
    </row>
    <row r="3395" customFormat="1" hidden="1" spans="1:19">
      <c r="A3395" s="5">
        <v>3412</v>
      </c>
      <c r="B3395" s="5" t="s">
        <v>13359</v>
      </c>
      <c r="C3395" s="5"/>
      <c r="D3395" s="5" t="s">
        <v>446</v>
      </c>
      <c r="E3395" s="5" t="s">
        <v>13360</v>
      </c>
      <c r="F3395" s="5" t="s">
        <v>24</v>
      </c>
      <c r="G3395" s="5">
        <v>16</v>
      </c>
      <c r="H3395" s="5" t="s">
        <v>13361</v>
      </c>
      <c r="I3395" s="5" t="s">
        <v>13362</v>
      </c>
      <c r="J3395" s="5" t="s">
        <v>18478</v>
      </c>
      <c r="K3395" s="5" t="s">
        <v>27</v>
      </c>
      <c r="L3395" s="10">
        <v>44399</v>
      </c>
      <c r="M3395" s="5" t="s">
        <v>28</v>
      </c>
      <c r="N3395" s="5" t="s">
        <v>30</v>
      </c>
      <c r="O3395" s="10"/>
      <c r="P3395" s="5"/>
      <c r="Q3395" s="5"/>
      <c r="R3395" s="5"/>
      <c r="S3395" s="5"/>
    </row>
    <row r="3396" customFormat="1" hidden="1" spans="1:19">
      <c r="A3396" s="5">
        <v>3413</v>
      </c>
      <c r="B3396" s="5" t="s">
        <v>13363</v>
      </c>
      <c r="C3396" s="5"/>
      <c r="D3396" s="5" t="s">
        <v>446</v>
      </c>
      <c r="E3396" s="5" t="s">
        <v>13364</v>
      </c>
      <c r="F3396" s="5" t="s">
        <v>24</v>
      </c>
      <c r="G3396" s="5">
        <v>17</v>
      </c>
      <c r="H3396" s="5" t="s">
        <v>6689</v>
      </c>
      <c r="I3396" s="5" t="s">
        <v>7423</v>
      </c>
      <c r="J3396" s="5" t="s">
        <v>18479</v>
      </c>
      <c r="K3396" s="5" t="s">
        <v>27</v>
      </c>
      <c r="L3396" s="10">
        <v>44395</v>
      </c>
      <c r="M3396" s="5" t="s">
        <v>2747</v>
      </c>
      <c r="N3396" s="5" t="s">
        <v>27</v>
      </c>
      <c r="O3396" s="10"/>
      <c r="P3396" s="5"/>
      <c r="Q3396" s="5" t="s">
        <v>30</v>
      </c>
      <c r="R3396" s="5" t="s">
        <v>13365</v>
      </c>
      <c r="S3396" s="5"/>
    </row>
    <row r="3397" customFormat="1" hidden="1" spans="1:19">
      <c r="A3397" s="5">
        <v>3414</v>
      </c>
      <c r="B3397" s="5" t="s">
        <v>13366</v>
      </c>
      <c r="C3397" s="5"/>
      <c r="D3397" s="5" t="s">
        <v>446</v>
      </c>
      <c r="E3397" s="5" t="s">
        <v>13367</v>
      </c>
      <c r="F3397" s="5" t="s">
        <v>24</v>
      </c>
      <c r="G3397" s="5">
        <v>16</v>
      </c>
      <c r="H3397" s="5" t="s">
        <v>18480</v>
      </c>
      <c r="I3397" s="5" t="s">
        <v>13369</v>
      </c>
      <c r="J3397" s="5" t="s">
        <v>18481</v>
      </c>
      <c r="K3397" s="5" t="s">
        <v>27</v>
      </c>
      <c r="L3397" s="10">
        <v>44398</v>
      </c>
      <c r="M3397" s="5" t="s">
        <v>29</v>
      </c>
      <c r="N3397" s="5" t="s">
        <v>30</v>
      </c>
      <c r="O3397" s="10"/>
      <c r="P3397" s="5"/>
      <c r="Q3397" s="5"/>
      <c r="R3397" s="5"/>
      <c r="S3397" s="5"/>
    </row>
    <row r="3398" customFormat="1" hidden="1" spans="1:19">
      <c r="A3398" s="5">
        <v>3415</v>
      </c>
      <c r="B3398" s="5" t="s">
        <v>13370</v>
      </c>
      <c r="C3398" s="5"/>
      <c r="D3398" s="5" t="s">
        <v>446</v>
      </c>
      <c r="E3398" s="5" t="s">
        <v>13371</v>
      </c>
      <c r="F3398" s="5" t="s">
        <v>24</v>
      </c>
      <c r="G3398" s="5">
        <v>14</v>
      </c>
      <c r="H3398" s="5" t="s">
        <v>13372</v>
      </c>
      <c r="I3398" s="5" t="s">
        <v>13373</v>
      </c>
      <c r="J3398" s="5" t="s">
        <v>18482</v>
      </c>
      <c r="K3398" s="5" t="s">
        <v>27</v>
      </c>
      <c r="L3398" s="10">
        <v>44414</v>
      </c>
      <c r="M3398" s="5" t="s">
        <v>13374</v>
      </c>
      <c r="N3398" s="5" t="s">
        <v>30</v>
      </c>
      <c r="O3398" s="10"/>
      <c r="P3398" s="5"/>
      <c r="Q3398" s="5" t="s">
        <v>30</v>
      </c>
      <c r="R3398" s="5"/>
      <c r="S3398" s="5"/>
    </row>
    <row r="3399" customFormat="1" hidden="1" spans="1:19">
      <c r="A3399" s="5">
        <v>3416</v>
      </c>
      <c r="B3399" s="5" t="s">
        <v>13375</v>
      </c>
      <c r="C3399" s="5"/>
      <c r="D3399" s="5" t="s">
        <v>446</v>
      </c>
      <c r="E3399" s="5" t="s">
        <v>13376</v>
      </c>
      <c r="F3399" s="5" t="s">
        <v>143</v>
      </c>
      <c r="G3399" s="5">
        <v>22</v>
      </c>
      <c r="H3399" s="5" t="s">
        <v>25856</v>
      </c>
      <c r="I3399" s="5" t="s">
        <v>13378</v>
      </c>
      <c r="J3399" s="5">
        <v>15728387400</v>
      </c>
      <c r="K3399" s="5" t="s">
        <v>27</v>
      </c>
      <c r="L3399" s="10">
        <v>44412</v>
      </c>
      <c r="M3399" s="5" t="s">
        <v>1753</v>
      </c>
      <c r="N3399" s="5" t="s">
        <v>30</v>
      </c>
      <c r="O3399" s="10"/>
      <c r="P3399" s="5"/>
      <c r="Q3399" s="5"/>
      <c r="R3399" s="5"/>
      <c r="S3399" s="5"/>
    </row>
    <row r="3400" customFormat="1" hidden="1" spans="1:19">
      <c r="A3400" s="5">
        <v>3417</v>
      </c>
      <c r="B3400" s="5" t="s">
        <v>13380</v>
      </c>
      <c r="C3400" s="5"/>
      <c r="D3400" s="5" t="s">
        <v>446</v>
      </c>
      <c r="E3400" s="5" t="s">
        <v>13381</v>
      </c>
      <c r="F3400" s="5" t="s">
        <v>24</v>
      </c>
      <c r="G3400" s="5">
        <v>17</v>
      </c>
      <c r="H3400" s="5" t="s">
        <v>13382</v>
      </c>
      <c r="I3400" s="5" t="s">
        <v>13383</v>
      </c>
      <c r="J3400" s="5">
        <v>17776589253</v>
      </c>
      <c r="K3400" s="5" t="s">
        <v>27</v>
      </c>
      <c r="L3400" s="10">
        <v>44396</v>
      </c>
      <c r="M3400" s="5" t="s">
        <v>13384</v>
      </c>
      <c r="N3400" s="5" t="s">
        <v>30</v>
      </c>
      <c r="O3400" s="10"/>
      <c r="P3400" s="5"/>
      <c r="Q3400" s="5" t="s">
        <v>30</v>
      </c>
      <c r="R3400" s="5"/>
      <c r="S3400" s="5"/>
    </row>
    <row r="3401" customFormat="1" hidden="1" spans="1:19">
      <c r="A3401" s="5">
        <v>3418</v>
      </c>
      <c r="B3401" s="5" t="s">
        <v>13385</v>
      </c>
      <c r="C3401" s="5"/>
      <c r="D3401" s="5" t="s">
        <v>446</v>
      </c>
      <c r="E3401" s="5" t="s">
        <v>13386</v>
      </c>
      <c r="F3401" s="5" t="s">
        <v>24</v>
      </c>
      <c r="G3401" s="5">
        <v>17</v>
      </c>
      <c r="H3401" s="5" t="s">
        <v>18483</v>
      </c>
      <c r="I3401" s="5" t="s">
        <v>13388</v>
      </c>
      <c r="J3401" s="5" t="s">
        <v>18484</v>
      </c>
      <c r="K3401" s="5" t="s">
        <v>27</v>
      </c>
      <c r="L3401" s="10">
        <v>44396</v>
      </c>
      <c r="M3401" s="5" t="s">
        <v>28</v>
      </c>
      <c r="N3401" s="5" t="s">
        <v>30</v>
      </c>
      <c r="O3401" s="10"/>
      <c r="P3401" s="5"/>
      <c r="Q3401" s="5" t="s">
        <v>30</v>
      </c>
      <c r="R3401" s="5" t="s">
        <v>13389</v>
      </c>
      <c r="S3401" s="5"/>
    </row>
    <row r="3402" customFormat="1" hidden="1" spans="1:19">
      <c r="A3402" s="5">
        <v>3419</v>
      </c>
      <c r="B3402" s="5" t="s">
        <v>13390</v>
      </c>
      <c r="C3402" s="5"/>
      <c r="D3402" s="5" t="s">
        <v>446</v>
      </c>
      <c r="E3402" s="5" t="s">
        <v>13391</v>
      </c>
      <c r="F3402" s="5" t="s">
        <v>143</v>
      </c>
      <c r="G3402" s="5">
        <v>17</v>
      </c>
      <c r="H3402" s="5" t="s">
        <v>18485</v>
      </c>
      <c r="I3402" s="5" t="s">
        <v>13392</v>
      </c>
      <c r="J3402" s="5" t="s">
        <v>18486</v>
      </c>
      <c r="K3402" s="5" t="s">
        <v>27</v>
      </c>
      <c r="L3402" s="10">
        <v>44395</v>
      </c>
      <c r="M3402" s="5" t="s">
        <v>28</v>
      </c>
      <c r="N3402" s="5" t="s">
        <v>30</v>
      </c>
      <c r="O3402" s="10"/>
      <c r="P3402" s="5"/>
      <c r="Q3402" s="5" t="s">
        <v>30</v>
      </c>
      <c r="R3402" s="5"/>
      <c r="S3402" s="5"/>
    </row>
    <row r="3403" customFormat="1" hidden="1" spans="1:19">
      <c r="A3403" s="5">
        <v>3420</v>
      </c>
      <c r="B3403" s="5" t="s">
        <v>13393</v>
      </c>
      <c r="C3403" s="5"/>
      <c r="D3403" s="5" t="s">
        <v>446</v>
      </c>
      <c r="E3403" s="5" t="s">
        <v>13394</v>
      </c>
      <c r="F3403" s="5" t="s">
        <v>24</v>
      </c>
      <c r="G3403" s="5">
        <v>16</v>
      </c>
      <c r="H3403" s="5" t="s">
        <v>13395</v>
      </c>
      <c r="I3403" s="5" t="s">
        <v>13396</v>
      </c>
      <c r="J3403" s="5">
        <v>19127011589</v>
      </c>
      <c r="K3403" s="5" t="s">
        <v>27</v>
      </c>
      <c r="L3403" s="10">
        <v>44395</v>
      </c>
      <c r="M3403" s="5" t="s">
        <v>13397</v>
      </c>
      <c r="N3403" s="5" t="s">
        <v>30</v>
      </c>
      <c r="O3403" s="10"/>
      <c r="P3403" s="5"/>
      <c r="Q3403" s="5" t="s">
        <v>30</v>
      </c>
      <c r="R3403" s="5" t="s">
        <v>13398</v>
      </c>
      <c r="S3403" s="5"/>
    </row>
    <row r="3404" customFormat="1" hidden="1" spans="1:19">
      <c r="A3404" s="5">
        <v>3421</v>
      </c>
      <c r="B3404" s="5" t="s">
        <v>13399</v>
      </c>
      <c r="C3404" s="5"/>
      <c r="D3404" s="5" t="s">
        <v>446</v>
      </c>
      <c r="E3404" s="5" t="s">
        <v>13400</v>
      </c>
      <c r="F3404" s="5" t="s">
        <v>143</v>
      </c>
      <c r="G3404" s="5">
        <v>21</v>
      </c>
      <c r="H3404" s="5" t="s">
        <v>13401</v>
      </c>
      <c r="I3404" s="5" t="s">
        <v>13402</v>
      </c>
      <c r="J3404" s="5" t="s">
        <v>19457</v>
      </c>
      <c r="K3404" s="5" t="s">
        <v>27</v>
      </c>
      <c r="L3404" s="10">
        <v>44386</v>
      </c>
      <c r="M3404" s="5">
        <v>44386</v>
      </c>
      <c r="N3404" s="5" t="s">
        <v>27</v>
      </c>
      <c r="O3404" s="10">
        <v>44412</v>
      </c>
      <c r="P3404" s="5">
        <v>44412</v>
      </c>
      <c r="Q3404" s="5"/>
      <c r="R3404" s="5"/>
      <c r="S3404" s="5"/>
    </row>
    <row r="3405" customFormat="1" hidden="1" spans="1:19">
      <c r="A3405" s="5">
        <v>3422</v>
      </c>
      <c r="B3405" s="5" t="s">
        <v>13403</v>
      </c>
      <c r="C3405" s="5"/>
      <c r="D3405" s="5" t="s">
        <v>446</v>
      </c>
      <c r="E3405" s="5" t="s">
        <v>13404</v>
      </c>
      <c r="F3405" s="5" t="s">
        <v>24</v>
      </c>
      <c r="G3405" s="5">
        <v>17</v>
      </c>
      <c r="H3405" s="5" t="s">
        <v>13405</v>
      </c>
      <c r="I3405" s="5" t="s">
        <v>13406</v>
      </c>
      <c r="J3405" s="5" t="s">
        <v>18487</v>
      </c>
      <c r="K3405" s="5" t="s">
        <v>27</v>
      </c>
      <c r="L3405" s="10">
        <v>44399</v>
      </c>
      <c r="M3405" s="5" t="s">
        <v>6144</v>
      </c>
      <c r="N3405" s="5" t="s">
        <v>30</v>
      </c>
      <c r="O3405" s="10"/>
      <c r="P3405" s="5"/>
      <c r="Q3405" s="5" t="s">
        <v>30</v>
      </c>
      <c r="R3405" s="5"/>
      <c r="S3405" s="5"/>
    </row>
    <row r="3406" customFormat="1" hidden="1" spans="1:19">
      <c r="A3406" s="5">
        <v>3423</v>
      </c>
      <c r="B3406" s="5" t="s">
        <v>13407</v>
      </c>
      <c r="C3406" s="5"/>
      <c r="D3406" s="5" t="s">
        <v>446</v>
      </c>
      <c r="E3406" s="5" t="s">
        <v>13408</v>
      </c>
      <c r="F3406" s="5" t="s">
        <v>143</v>
      </c>
      <c r="G3406" s="5">
        <v>17</v>
      </c>
      <c r="H3406" s="5" t="s">
        <v>18488</v>
      </c>
      <c r="I3406" s="5" t="s">
        <v>13409</v>
      </c>
      <c r="J3406" s="5">
        <v>18776810891</v>
      </c>
      <c r="K3406" s="5" t="s">
        <v>27</v>
      </c>
      <c r="L3406" s="10">
        <v>44396</v>
      </c>
      <c r="M3406" s="5" t="s">
        <v>139</v>
      </c>
      <c r="N3406" s="5" t="s">
        <v>30</v>
      </c>
      <c r="O3406" s="10"/>
      <c r="P3406" s="5"/>
      <c r="Q3406" s="5"/>
      <c r="R3406" s="5"/>
      <c r="S3406" s="5"/>
    </row>
    <row r="3407" customFormat="1" hidden="1" spans="1:19">
      <c r="A3407" s="5">
        <v>3424</v>
      </c>
      <c r="B3407" s="5" t="s">
        <v>13410</v>
      </c>
      <c r="C3407" s="5"/>
      <c r="D3407" s="5" t="s">
        <v>446</v>
      </c>
      <c r="E3407" s="5" t="s">
        <v>13411</v>
      </c>
      <c r="F3407" s="5" t="s">
        <v>24</v>
      </c>
      <c r="G3407" s="5">
        <v>17</v>
      </c>
      <c r="H3407" s="5" t="s">
        <v>18489</v>
      </c>
      <c r="I3407" s="5" t="s">
        <v>13412</v>
      </c>
      <c r="J3407" s="5" t="s">
        <v>18490</v>
      </c>
      <c r="K3407" s="5" t="s">
        <v>27</v>
      </c>
      <c r="L3407" s="10">
        <v>44395</v>
      </c>
      <c r="M3407" s="5" t="s">
        <v>6662</v>
      </c>
      <c r="N3407" s="5" t="s">
        <v>27</v>
      </c>
      <c r="O3407" s="10">
        <v>44416</v>
      </c>
      <c r="P3407" s="5" t="s">
        <v>6662</v>
      </c>
      <c r="Q3407" s="5" t="s">
        <v>30</v>
      </c>
      <c r="R3407" s="5" t="s">
        <v>13398</v>
      </c>
      <c r="S3407" s="5"/>
    </row>
    <row r="3408" customFormat="1" hidden="1" spans="1:19">
      <c r="A3408" s="5">
        <v>3425</v>
      </c>
      <c r="B3408" s="5" t="s">
        <v>13413</v>
      </c>
      <c r="C3408" s="5"/>
      <c r="D3408" s="5" t="s">
        <v>446</v>
      </c>
      <c r="E3408" s="5" t="s">
        <v>13414</v>
      </c>
      <c r="F3408" s="5" t="s">
        <v>24</v>
      </c>
      <c r="G3408" s="5">
        <v>16</v>
      </c>
      <c r="H3408" s="5" t="s">
        <v>13415</v>
      </c>
      <c r="I3408" s="5" t="s">
        <v>3562</v>
      </c>
      <c r="J3408" s="5" t="s">
        <v>18491</v>
      </c>
      <c r="K3408" s="5" t="s">
        <v>27</v>
      </c>
      <c r="L3408" s="10">
        <v>44401</v>
      </c>
      <c r="M3408" s="5" t="s">
        <v>2747</v>
      </c>
      <c r="N3408" s="5" t="s">
        <v>30</v>
      </c>
      <c r="O3408" s="10"/>
      <c r="P3408" s="5"/>
      <c r="Q3408" s="5" t="s">
        <v>30</v>
      </c>
      <c r="R3408" s="5" t="s">
        <v>13416</v>
      </c>
      <c r="S3408" s="5"/>
    </row>
    <row r="3409" customFormat="1" hidden="1" spans="1:19">
      <c r="A3409" s="5">
        <v>3426</v>
      </c>
      <c r="B3409" s="5" t="s">
        <v>13417</v>
      </c>
      <c r="C3409" s="5"/>
      <c r="D3409" s="5" t="s">
        <v>446</v>
      </c>
      <c r="E3409" s="5" t="s">
        <v>13418</v>
      </c>
      <c r="F3409" s="5" t="s">
        <v>143</v>
      </c>
      <c r="G3409" s="5">
        <v>17</v>
      </c>
      <c r="H3409" s="5" t="s">
        <v>13419</v>
      </c>
      <c r="I3409" s="5" t="s">
        <v>10017</v>
      </c>
      <c r="J3409" s="5" t="s">
        <v>18492</v>
      </c>
      <c r="K3409" s="5" t="s">
        <v>27</v>
      </c>
      <c r="L3409" s="10">
        <v>44394</v>
      </c>
      <c r="M3409" s="5" t="s">
        <v>28</v>
      </c>
      <c r="N3409" s="5" t="s">
        <v>30</v>
      </c>
      <c r="O3409" s="10"/>
      <c r="P3409" s="5"/>
      <c r="Q3409" s="5" t="s">
        <v>30</v>
      </c>
      <c r="R3409" s="5" t="s">
        <v>13420</v>
      </c>
      <c r="S3409" s="5"/>
    </row>
    <row r="3410" customFormat="1" hidden="1" spans="1:19">
      <c r="A3410" s="5">
        <v>3427</v>
      </c>
      <c r="B3410" s="5" t="s">
        <v>13421</v>
      </c>
      <c r="C3410" s="5"/>
      <c r="D3410" s="5" t="s">
        <v>446</v>
      </c>
      <c r="E3410" s="5" t="s">
        <v>982</v>
      </c>
      <c r="F3410" s="5" t="s">
        <v>24</v>
      </c>
      <c r="G3410" s="5">
        <v>16</v>
      </c>
      <c r="H3410" s="5" t="s">
        <v>25857</v>
      </c>
      <c r="I3410" s="5" t="s">
        <v>13423</v>
      </c>
      <c r="J3410" s="5" t="s">
        <v>18494</v>
      </c>
      <c r="K3410" s="5" t="s">
        <v>27</v>
      </c>
      <c r="L3410" s="10">
        <v>44395</v>
      </c>
      <c r="M3410" s="5" t="s">
        <v>2172</v>
      </c>
      <c r="N3410" s="5" t="s">
        <v>30</v>
      </c>
      <c r="O3410" s="10"/>
      <c r="P3410" s="5"/>
      <c r="Q3410" s="5"/>
      <c r="R3410" s="5"/>
      <c r="S3410" s="5"/>
    </row>
    <row r="3411" customFormat="1" hidden="1" spans="1:19">
      <c r="A3411" s="5">
        <v>3428</v>
      </c>
      <c r="B3411" s="5" t="s">
        <v>13424</v>
      </c>
      <c r="C3411" s="5"/>
      <c r="D3411" s="5" t="s">
        <v>446</v>
      </c>
      <c r="E3411" s="5" t="s">
        <v>13425</v>
      </c>
      <c r="F3411" s="5" t="s">
        <v>24</v>
      </c>
      <c r="G3411" s="5">
        <v>18</v>
      </c>
      <c r="H3411" s="5" t="s">
        <v>13426</v>
      </c>
      <c r="I3411" s="5" t="s">
        <v>13427</v>
      </c>
      <c r="J3411" s="5" t="s">
        <v>19459</v>
      </c>
      <c r="K3411" s="5" t="s">
        <v>27</v>
      </c>
      <c r="L3411" s="10">
        <v>44331</v>
      </c>
      <c r="M3411" s="5"/>
      <c r="N3411" s="5" t="s">
        <v>27</v>
      </c>
      <c r="O3411" s="10">
        <v>44331</v>
      </c>
      <c r="P3411" s="5"/>
      <c r="Q3411" s="5"/>
      <c r="R3411" s="5"/>
      <c r="S3411" s="5"/>
    </row>
    <row r="3412" customFormat="1" hidden="1" spans="1:19">
      <c r="A3412" s="5">
        <v>3429</v>
      </c>
      <c r="B3412" s="5" t="s">
        <v>13428</v>
      </c>
      <c r="C3412" s="5"/>
      <c r="D3412" s="5" t="s">
        <v>446</v>
      </c>
      <c r="E3412" s="5" t="s">
        <v>13429</v>
      </c>
      <c r="F3412" s="5" t="s">
        <v>24</v>
      </c>
      <c r="G3412" s="5">
        <v>18</v>
      </c>
      <c r="H3412" s="5" t="s">
        <v>13430</v>
      </c>
      <c r="I3412" s="5" t="s">
        <v>13431</v>
      </c>
      <c r="J3412" s="5">
        <v>18178891805</v>
      </c>
      <c r="K3412" s="5" t="s">
        <v>27</v>
      </c>
      <c r="L3412" s="10">
        <v>44331</v>
      </c>
      <c r="M3412" s="5">
        <v>44331</v>
      </c>
      <c r="N3412" s="5" t="s">
        <v>27</v>
      </c>
      <c r="O3412" s="10">
        <v>44366</v>
      </c>
      <c r="P3412" s="5">
        <v>44366</v>
      </c>
      <c r="Q3412" s="5"/>
      <c r="R3412" s="5"/>
      <c r="S3412" s="5"/>
    </row>
    <row r="3413" customFormat="1" hidden="1" spans="1:19">
      <c r="A3413" s="5">
        <v>3430</v>
      </c>
      <c r="B3413" s="5" t="s">
        <v>13432</v>
      </c>
      <c r="C3413" s="5"/>
      <c r="D3413" s="5" t="s">
        <v>446</v>
      </c>
      <c r="E3413" s="5" t="s">
        <v>13433</v>
      </c>
      <c r="F3413" s="5" t="s">
        <v>143</v>
      </c>
      <c r="G3413" s="5">
        <v>16</v>
      </c>
      <c r="H3413" s="5" t="s">
        <v>725</v>
      </c>
      <c r="I3413" s="5" t="s">
        <v>4382</v>
      </c>
      <c r="J3413" s="5" t="s">
        <v>18495</v>
      </c>
      <c r="K3413" s="5" t="s">
        <v>27</v>
      </c>
      <c r="L3413" s="10">
        <v>44396</v>
      </c>
      <c r="M3413" s="5" t="s">
        <v>6224</v>
      </c>
      <c r="N3413" s="5" t="s">
        <v>30</v>
      </c>
      <c r="O3413" s="10"/>
      <c r="P3413" s="5"/>
      <c r="Q3413" s="5" t="s">
        <v>30</v>
      </c>
      <c r="R3413" s="5" t="s">
        <v>725</v>
      </c>
      <c r="S3413" s="5"/>
    </row>
    <row r="3414" customFormat="1" hidden="1" spans="1:19">
      <c r="A3414" s="5">
        <v>3431</v>
      </c>
      <c r="B3414" s="5" t="s">
        <v>13434</v>
      </c>
      <c r="C3414" s="5"/>
      <c r="D3414" s="5" t="s">
        <v>446</v>
      </c>
      <c r="E3414" s="5" t="s">
        <v>13435</v>
      </c>
      <c r="F3414" s="5" t="s">
        <v>24</v>
      </c>
      <c r="G3414" s="5">
        <v>17</v>
      </c>
      <c r="H3414" s="5" t="s">
        <v>13436</v>
      </c>
      <c r="I3414" s="5" t="s">
        <v>9572</v>
      </c>
      <c r="J3414" s="5" t="s">
        <v>23859</v>
      </c>
      <c r="K3414" s="5" t="s">
        <v>27</v>
      </c>
      <c r="L3414" s="10">
        <v>44396</v>
      </c>
      <c r="M3414" s="5" t="s">
        <v>6224</v>
      </c>
      <c r="N3414" s="5" t="s">
        <v>30</v>
      </c>
      <c r="O3414" s="10"/>
      <c r="P3414" s="5"/>
      <c r="Q3414" s="5"/>
      <c r="R3414" s="5"/>
      <c r="S3414" s="5"/>
    </row>
    <row r="3415" customFormat="1" hidden="1" spans="1:19">
      <c r="A3415" s="5">
        <v>3432</v>
      </c>
      <c r="B3415" s="5" t="s">
        <v>13437</v>
      </c>
      <c r="C3415" s="5"/>
      <c r="D3415" s="5" t="s">
        <v>446</v>
      </c>
      <c r="E3415" s="5" t="s">
        <v>13438</v>
      </c>
      <c r="F3415" s="5" t="s">
        <v>24</v>
      </c>
      <c r="G3415" s="5">
        <v>16</v>
      </c>
      <c r="H3415" s="5" t="s">
        <v>13441</v>
      </c>
      <c r="I3415" s="5" t="s">
        <v>13440</v>
      </c>
      <c r="J3415" s="5" t="s">
        <v>18497</v>
      </c>
      <c r="K3415" s="5" t="s">
        <v>27</v>
      </c>
      <c r="L3415" s="10">
        <v>44394</v>
      </c>
      <c r="M3415" s="5" t="s">
        <v>2172</v>
      </c>
      <c r="N3415" s="5" t="s">
        <v>30</v>
      </c>
      <c r="O3415" s="10"/>
      <c r="P3415" s="5"/>
      <c r="Q3415" s="5"/>
      <c r="R3415" s="5" t="s">
        <v>13441</v>
      </c>
      <c r="S3415" s="5"/>
    </row>
    <row r="3416" customFormat="1" hidden="1" spans="1:19">
      <c r="A3416" s="5">
        <v>3433</v>
      </c>
      <c r="B3416" s="5" t="s">
        <v>13442</v>
      </c>
      <c r="C3416" s="5"/>
      <c r="D3416" s="5" t="s">
        <v>446</v>
      </c>
      <c r="E3416" s="5" t="s">
        <v>13443</v>
      </c>
      <c r="F3416" s="5" t="s">
        <v>24</v>
      </c>
      <c r="G3416" s="5">
        <v>16</v>
      </c>
      <c r="H3416" s="5" t="s">
        <v>1756</v>
      </c>
      <c r="I3416" s="5" t="s">
        <v>1864</v>
      </c>
      <c r="J3416" s="5" t="s">
        <v>18498</v>
      </c>
      <c r="K3416" s="5" t="s">
        <v>27</v>
      </c>
      <c r="L3416" s="10">
        <v>44397</v>
      </c>
      <c r="M3416" s="5" t="s">
        <v>1303</v>
      </c>
      <c r="N3416" s="5" t="s">
        <v>30</v>
      </c>
      <c r="O3416" s="10"/>
      <c r="P3416" s="5"/>
      <c r="Q3416" s="5"/>
      <c r="R3416" s="5"/>
      <c r="S3416" s="5"/>
    </row>
    <row r="3417" customFormat="1" hidden="1" spans="1:19">
      <c r="A3417" s="5">
        <v>3434</v>
      </c>
      <c r="B3417" s="5" t="s">
        <v>13444</v>
      </c>
      <c r="C3417" s="5"/>
      <c r="D3417" s="5" t="s">
        <v>446</v>
      </c>
      <c r="E3417" s="5" t="s">
        <v>13445</v>
      </c>
      <c r="F3417" s="5" t="s">
        <v>24</v>
      </c>
      <c r="G3417" s="5">
        <v>16</v>
      </c>
      <c r="H3417" s="5" t="s">
        <v>13446</v>
      </c>
      <c r="I3417" s="5" t="s">
        <v>13447</v>
      </c>
      <c r="J3417" s="5" t="s">
        <v>18499</v>
      </c>
      <c r="K3417" s="5" t="s">
        <v>27</v>
      </c>
      <c r="L3417" s="10">
        <v>44397</v>
      </c>
      <c r="M3417" s="5" t="s">
        <v>1273</v>
      </c>
      <c r="N3417" s="5"/>
      <c r="O3417" s="10"/>
      <c r="P3417" s="5"/>
      <c r="Q3417" s="5"/>
      <c r="R3417" s="5"/>
      <c r="S3417" s="5"/>
    </row>
    <row r="3418" customFormat="1" hidden="1" spans="1:19">
      <c r="A3418" s="5">
        <v>3435</v>
      </c>
      <c r="B3418" s="5" t="s">
        <v>13448</v>
      </c>
      <c r="C3418" s="5"/>
      <c r="D3418" s="5" t="s">
        <v>446</v>
      </c>
      <c r="E3418" s="5" t="s">
        <v>13449</v>
      </c>
      <c r="F3418" s="5" t="s">
        <v>143</v>
      </c>
      <c r="G3418" s="5">
        <v>17</v>
      </c>
      <c r="H3418" s="5" t="s">
        <v>18500</v>
      </c>
      <c r="I3418" s="5" t="s">
        <v>13451</v>
      </c>
      <c r="J3418" s="5">
        <v>18070829002</v>
      </c>
      <c r="K3418" s="5" t="s">
        <v>27</v>
      </c>
      <c r="L3418" s="10">
        <v>44401</v>
      </c>
      <c r="M3418" s="5" t="s">
        <v>139</v>
      </c>
      <c r="N3418" s="5" t="s">
        <v>30</v>
      </c>
      <c r="O3418" s="10"/>
      <c r="P3418" s="5"/>
      <c r="Q3418" s="5"/>
      <c r="R3418" s="5"/>
      <c r="S3418" s="5"/>
    </row>
    <row r="3419" customFormat="1" hidden="1" spans="1:19">
      <c r="A3419" s="5">
        <v>3436</v>
      </c>
      <c r="B3419" s="5" t="s">
        <v>13452</v>
      </c>
      <c r="C3419" s="5"/>
      <c r="D3419" s="5" t="s">
        <v>446</v>
      </c>
      <c r="E3419" s="5" t="s">
        <v>4320</v>
      </c>
      <c r="F3419" s="5" t="s">
        <v>143</v>
      </c>
      <c r="G3419" s="5">
        <v>16</v>
      </c>
      <c r="H3419" s="5" t="s">
        <v>13453</v>
      </c>
      <c r="I3419" s="5" t="s">
        <v>13454</v>
      </c>
      <c r="J3419" s="5">
        <v>18407780850</v>
      </c>
      <c r="K3419" s="5" t="s">
        <v>27</v>
      </c>
      <c r="L3419" s="10">
        <v>44395</v>
      </c>
      <c r="M3419" s="5" t="s">
        <v>28</v>
      </c>
      <c r="N3419" s="5" t="s">
        <v>30</v>
      </c>
      <c r="O3419" s="10"/>
      <c r="P3419" s="5"/>
      <c r="Q3419" s="5" t="s">
        <v>30</v>
      </c>
      <c r="R3419" s="5"/>
      <c r="S3419" s="5"/>
    </row>
    <row r="3420" customFormat="1" hidden="1" spans="1:19">
      <c r="A3420" s="5">
        <v>3437</v>
      </c>
      <c r="B3420" s="5" t="s">
        <v>13455</v>
      </c>
      <c r="C3420" s="5"/>
      <c r="D3420" s="5" t="s">
        <v>446</v>
      </c>
      <c r="E3420" s="5" t="s">
        <v>13456</v>
      </c>
      <c r="F3420" s="5" t="s">
        <v>143</v>
      </c>
      <c r="G3420" s="5">
        <v>17</v>
      </c>
      <c r="H3420" s="5" t="s">
        <v>18501</v>
      </c>
      <c r="I3420" s="5" t="s">
        <v>13458</v>
      </c>
      <c r="J3420" s="5" t="s">
        <v>18502</v>
      </c>
      <c r="K3420" s="5" t="s">
        <v>27</v>
      </c>
      <c r="L3420" s="10">
        <v>44396</v>
      </c>
      <c r="M3420" s="5" t="s">
        <v>18503</v>
      </c>
      <c r="N3420" s="5" t="s">
        <v>30</v>
      </c>
      <c r="O3420" s="10"/>
      <c r="P3420" s="5"/>
      <c r="Q3420" s="5"/>
      <c r="R3420" s="5"/>
      <c r="S3420" s="5"/>
    </row>
    <row r="3421" customFormat="1" hidden="1" spans="1:19">
      <c r="A3421" s="5">
        <v>3438</v>
      </c>
      <c r="B3421" s="5" t="s">
        <v>13459</v>
      </c>
      <c r="C3421" s="5"/>
      <c r="D3421" s="5" t="s">
        <v>446</v>
      </c>
      <c r="E3421" s="5" t="s">
        <v>13460</v>
      </c>
      <c r="F3421" s="5" t="s">
        <v>24</v>
      </c>
      <c r="G3421" s="5">
        <v>17</v>
      </c>
      <c r="H3421" s="5" t="s">
        <v>18504</v>
      </c>
      <c r="I3421" s="5" t="s">
        <v>13462</v>
      </c>
      <c r="J3421" s="5" t="s">
        <v>18505</v>
      </c>
      <c r="K3421" s="5" t="s">
        <v>27</v>
      </c>
      <c r="L3421" s="10">
        <v>44396</v>
      </c>
      <c r="M3421" s="5" t="s">
        <v>28</v>
      </c>
      <c r="N3421" s="5" t="s">
        <v>30</v>
      </c>
      <c r="O3421" s="10"/>
      <c r="P3421" s="5"/>
      <c r="Q3421" s="5"/>
      <c r="R3421" s="5"/>
      <c r="S3421" s="5"/>
    </row>
    <row r="3422" customFormat="1" hidden="1" spans="1:19">
      <c r="A3422" s="5">
        <v>3439</v>
      </c>
      <c r="B3422" s="5" t="s">
        <v>23876</v>
      </c>
      <c r="C3422" s="5"/>
      <c r="D3422" s="5" t="s">
        <v>446</v>
      </c>
      <c r="E3422" s="5" t="s">
        <v>13276</v>
      </c>
      <c r="F3422" s="5" t="s">
        <v>24</v>
      </c>
      <c r="G3422" s="5">
        <v>17</v>
      </c>
      <c r="H3422" s="5" t="s">
        <v>18506</v>
      </c>
      <c r="I3422" s="5" t="s">
        <v>13464</v>
      </c>
      <c r="J3422" s="5">
        <v>18978760837</v>
      </c>
      <c r="K3422" s="5"/>
      <c r="L3422" s="10"/>
      <c r="M3422" s="5"/>
      <c r="N3422" s="5"/>
      <c r="O3422" s="10"/>
      <c r="P3422" s="5"/>
      <c r="Q3422" s="5"/>
      <c r="R3422" s="5"/>
      <c r="S3422" s="5"/>
    </row>
    <row r="3423" customFormat="1" hidden="1" spans="1:19">
      <c r="A3423" s="5">
        <v>3440</v>
      </c>
      <c r="B3423" s="5" t="s">
        <v>13465</v>
      </c>
      <c r="C3423" s="5"/>
      <c r="D3423" s="5" t="s">
        <v>446</v>
      </c>
      <c r="E3423" s="5" t="s">
        <v>13466</v>
      </c>
      <c r="F3423" s="5" t="s">
        <v>143</v>
      </c>
      <c r="G3423" s="5">
        <v>15</v>
      </c>
      <c r="H3423" s="5" t="s">
        <v>5842</v>
      </c>
      <c r="I3423" s="5" t="s">
        <v>13467</v>
      </c>
      <c r="J3423" s="5" t="s">
        <v>18507</v>
      </c>
      <c r="K3423" s="5" t="s">
        <v>27</v>
      </c>
      <c r="L3423" s="10">
        <v>44414</v>
      </c>
      <c r="M3423" s="5" t="s">
        <v>13468</v>
      </c>
      <c r="N3423" s="5" t="s">
        <v>30</v>
      </c>
      <c r="O3423" s="10"/>
      <c r="P3423" s="5"/>
      <c r="Q3423" s="5" t="s">
        <v>30</v>
      </c>
      <c r="R3423" s="5" t="s">
        <v>13469</v>
      </c>
      <c r="S3423" s="5"/>
    </row>
    <row r="3424" customFormat="1" hidden="1" spans="1:19">
      <c r="A3424" s="5">
        <v>3441</v>
      </c>
      <c r="B3424" s="5" t="s">
        <v>13470</v>
      </c>
      <c r="C3424" s="5"/>
      <c r="D3424" s="5" t="s">
        <v>446</v>
      </c>
      <c r="E3424" s="5" t="s">
        <v>13471</v>
      </c>
      <c r="F3424" s="5" t="s">
        <v>24</v>
      </c>
      <c r="G3424" s="5">
        <v>17</v>
      </c>
      <c r="H3424" s="5" t="s">
        <v>1444</v>
      </c>
      <c r="I3424" s="5" t="s">
        <v>13472</v>
      </c>
      <c r="J3424" s="5" t="s">
        <v>18508</v>
      </c>
      <c r="K3424" s="5" t="s">
        <v>27</v>
      </c>
      <c r="L3424" s="10">
        <v>44419</v>
      </c>
      <c r="M3424" s="5" t="s">
        <v>1303</v>
      </c>
      <c r="N3424" s="5" t="s">
        <v>30</v>
      </c>
      <c r="O3424" s="10"/>
      <c r="P3424" s="5"/>
      <c r="Q3424" s="5" t="s">
        <v>30</v>
      </c>
      <c r="R3424" s="5"/>
      <c r="S3424" s="5"/>
    </row>
    <row r="3425" customFormat="1" hidden="1" spans="1:19">
      <c r="A3425" s="5">
        <v>3442</v>
      </c>
      <c r="B3425" s="5" t="s">
        <v>13473</v>
      </c>
      <c r="C3425" s="5"/>
      <c r="D3425" s="5" t="s">
        <v>446</v>
      </c>
      <c r="E3425" s="5" t="s">
        <v>13474</v>
      </c>
      <c r="F3425" s="5" t="s">
        <v>24</v>
      </c>
      <c r="G3425" s="5">
        <v>17</v>
      </c>
      <c r="H3425" s="5" t="s">
        <v>13475</v>
      </c>
      <c r="I3425" s="5" t="s">
        <v>13476</v>
      </c>
      <c r="J3425" s="5">
        <v>17344512836</v>
      </c>
      <c r="K3425" s="5" t="s">
        <v>27</v>
      </c>
      <c r="L3425" s="10">
        <v>44396</v>
      </c>
      <c r="M3425" s="5" t="s">
        <v>3693</v>
      </c>
      <c r="N3425" s="5"/>
      <c r="O3425" s="10"/>
      <c r="P3425" s="5"/>
      <c r="Q3425" s="5" t="s">
        <v>30</v>
      </c>
      <c r="R3425" s="5"/>
      <c r="S3425" s="5"/>
    </row>
    <row r="3426" customFormat="1" hidden="1" spans="1:19">
      <c r="A3426" s="5">
        <v>3443</v>
      </c>
      <c r="B3426" s="5" t="s">
        <v>13477</v>
      </c>
      <c r="C3426" s="5"/>
      <c r="D3426" s="5" t="s">
        <v>446</v>
      </c>
      <c r="E3426" s="5" t="s">
        <v>13478</v>
      </c>
      <c r="F3426" s="5" t="s">
        <v>24</v>
      </c>
      <c r="G3426" s="5">
        <v>18</v>
      </c>
      <c r="H3426" s="5" t="s">
        <v>25858</v>
      </c>
      <c r="I3426" s="5" t="s">
        <v>13480</v>
      </c>
      <c r="J3426" s="5" t="s">
        <v>19462</v>
      </c>
      <c r="K3426" s="5"/>
      <c r="L3426" s="10"/>
      <c r="M3426" s="5"/>
      <c r="N3426" s="5"/>
      <c r="O3426" s="10"/>
      <c r="P3426" s="5"/>
      <c r="Q3426" s="5"/>
      <c r="R3426" s="5"/>
      <c r="S3426" s="5"/>
    </row>
    <row r="3427" customFormat="1" hidden="1" spans="1:19">
      <c r="A3427" s="5">
        <v>3444</v>
      </c>
      <c r="B3427" s="5" t="s">
        <v>13481</v>
      </c>
      <c r="C3427" s="5"/>
      <c r="D3427" s="5" t="s">
        <v>446</v>
      </c>
      <c r="E3427" s="5" t="s">
        <v>13482</v>
      </c>
      <c r="F3427" s="5" t="s">
        <v>24</v>
      </c>
      <c r="G3427" s="5">
        <v>18</v>
      </c>
      <c r="H3427" s="5" t="s">
        <v>6147</v>
      </c>
      <c r="I3427" s="5" t="s">
        <v>13483</v>
      </c>
      <c r="J3427" s="5" t="s">
        <v>19464</v>
      </c>
      <c r="K3427" s="5"/>
      <c r="L3427" s="10"/>
      <c r="M3427" s="5"/>
      <c r="N3427" s="5"/>
      <c r="O3427" s="10"/>
      <c r="P3427" s="5"/>
      <c r="Q3427" s="5"/>
      <c r="R3427" s="5"/>
      <c r="S3427" s="5"/>
    </row>
    <row r="3428" customFormat="1" hidden="1" spans="1:19">
      <c r="A3428" s="5">
        <v>3445</v>
      </c>
      <c r="B3428" s="5" t="s">
        <v>13484</v>
      </c>
      <c r="C3428" s="5"/>
      <c r="D3428" s="5" t="s">
        <v>446</v>
      </c>
      <c r="E3428" s="5" t="s">
        <v>13485</v>
      </c>
      <c r="F3428" s="5" t="s">
        <v>143</v>
      </c>
      <c r="G3428" s="5">
        <v>17</v>
      </c>
      <c r="H3428" s="5" t="s">
        <v>13486</v>
      </c>
      <c r="I3428" s="5" t="s">
        <v>13487</v>
      </c>
      <c r="J3428" s="5" t="s">
        <v>18509</v>
      </c>
      <c r="K3428" s="5" t="s">
        <v>27</v>
      </c>
      <c r="L3428" s="10">
        <v>44397</v>
      </c>
      <c r="M3428" s="5" t="s">
        <v>1273</v>
      </c>
      <c r="N3428" s="5" t="s">
        <v>30</v>
      </c>
      <c r="O3428" s="10"/>
      <c r="P3428" s="5"/>
      <c r="Q3428" s="5" t="s">
        <v>30</v>
      </c>
      <c r="R3428" s="5"/>
      <c r="S3428" s="5"/>
    </row>
    <row r="3429" customFormat="1" hidden="1" spans="1:19">
      <c r="A3429" s="5">
        <v>3446</v>
      </c>
      <c r="B3429" s="5" t="s">
        <v>13488</v>
      </c>
      <c r="C3429" s="5"/>
      <c r="D3429" s="5" t="s">
        <v>446</v>
      </c>
      <c r="E3429" s="5" t="s">
        <v>13489</v>
      </c>
      <c r="F3429" s="5" t="s">
        <v>143</v>
      </c>
      <c r="G3429" s="5">
        <v>16</v>
      </c>
      <c r="H3429" s="5" t="s">
        <v>13490</v>
      </c>
      <c r="I3429" s="5" t="s">
        <v>13491</v>
      </c>
      <c r="J3429" s="5" t="s">
        <v>18510</v>
      </c>
      <c r="K3429" s="5" t="s">
        <v>27</v>
      </c>
      <c r="L3429" s="10">
        <v>44395</v>
      </c>
      <c r="M3429" s="5" t="s">
        <v>10754</v>
      </c>
      <c r="N3429" s="5" t="s">
        <v>27</v>
      </c>
      <c r="O3429" s="10">
        <v>44416</v>
      </c>
      <c r="P3429" s="5" t="s">
        <v>10754</v>
      </c>
      <c r="Q3429" s="5" t="s">
        <v>30</v>
      </c>
      <c r="R3429" s="5"/>
      <c r="S3429" s="5"/>
    </row>
    <row r="3430" customFormat="1" hidden="1" spans="1:19">
      <c r="A3430" s="5">
        <v>3447</v>
      </c>
      <c r="B3430" s="5" t="s">
        <v>13492</v>
      </c>
      <c r="C3430" s="5"/>
      <c r="D3430" s="5" t="s">
        <v>446</v>
      </c>
      <c r="E3430" s="5" t="s">
        <v>13493</v>
      </c>
      <c r="F3430" s="5" t="s">
        <v>143</v>
      </c>
      <c r="G3430" s="5">
        <v>19</v>
      </c>
      <c r="H3430" s="5" t="s">
        <v>13494</v>
      </c>
      <c r="I3430" s="5" t="s">
        <v>13495</v>
      </c>
      <c r="J3430" s="5" t="s">
        <v>19466</v>
      </c>
      <c r="K3430" s="5" t="s">
        <v>27</v>
      </c>
      <c r="L3430" s="10">
        <v>44395</v>
      </c>
      <c r="M3430" s="5">
        <v>44395</v>
      </c>
      <c r="N3430" s="5" t="s">
        <v>30</v>
      </c>
      <c r="O3430" s="10"/>
      <c r="P3430" s="5"/>
      <c r="Q3430" s="5"/>
      <c r="R3430" s="5"/>
      <c r="S3430" s="5"/>
    </row>
    <row r="3431" customFormat="1" hidden="1" spans="1:19">
      <c r="A3431" s="5">
        <v>3448</v>
      </c>
      <c r="B3431" s="5" t="s">
        <v>13496</v>
      </c>
      <c r="C3431" s="5"/>
      <c r="D3431" s="5" t="s">
        <v>446</v>
      </c>
      <c r="E3431" s="5" t="s">
        <v>13497</v>
      </c>
      <c r="F3431" s="5" t="s">
        <v>24</v>
      </c>
      <c r="G3431" s="5">
        <v>16</v>
      </c>
      <c r="H3431" s="5" t="s">
        <v>18511</v>
      </c>
      <c r="I3431" s="5" t="s">
        <v>13499</v>
      </c>
      <c r="J3431" s="5" t="s">
        <v>18512</v>
      </c>
      <c r="K3431" s="5" t="s">
        <v>27</v>
      </c>
      <c r="L3431" s="10">
        <v>44396</v>
      </c>
      <c r="M3431" s="5" t="s">
        <v>28</v>
      </c>
      <c r="N3431" s="5" t="s">
        <v>30</v>
      </c>
      <c r="O3431" s="10"/>
      <c r="P3431" s="5"/>
      <c r="Q3431" s="5"/>
      <c r="R3431" s="5"/>
      <c r="S3431" s="5"/>
    </row>
    <row r="3432" customFormat="1" hidden="1" spans="1:19">
      <c r="A3432" s="5">
        <v>3449</v>
      </c>
      <c r="B3432" s="5" t="s">
        <v>13500</v>
      </c>
      <c r="C3432" s="5"/>
      <c r="D3432" s="5" t="s">
        <v>446</v>
      </c>
      <c r="E3432" s="5" t="s">
        <v>13501</v>
      </c>
      <c r="F3432" s="5" t="s">
        <v>24</v>
      </c>
      <c r="G3432" s="5">
        <v>17</v>
      </c>
      <c r="H3432" s="5" t="s">
        <v>429</v>
      </c>
      <c r="I3432" s="5" t="s">
        <v>13502</v>
      </c>
      <c r="J3432" s="5" t="s">
        <v>18509</v>
      </c>
      <c r="K3432" s="5" t="s">
        <v>27</v>
      </c>
      <c r="L3432" s="10"/>
      <c r="M3432" s="5"/>
      <c r="N3432" s="5"/>
      <c r="O3432" s="10"/>
      <c r="P3432" s="5"/>
      <c r="Q3432" s="5"/>
      <c r="R3432" s="5"/>
      <c r="S3432" s="5"/>
    </row>
    <row r="3433" customFormat="1" hidden="1" spans="1:19">
      <c r="A3433" s="5">
        <v>3450</v>
      </c>
      <c r="B3433" s="5" t="s">
        <v>13503</v>
      </c>
      <c r="C3433" s="5"/>
      <c r="D3433" s="5" t="s">
        <v>446</v>
      </c>
      <c r="E3433" s="5" t="s">
        <v>13504</v>
      </c>
      <c r="F3433" s="5" t="s">
        <v>143</v>
      </c>
      <c r="G3433" s="5">
        <v>17</v>
      </c>
      <c r="H3433" s="5" t="s">
        <v>13505</v>
      </c>
      <c r="I3433" s="5" t="s">
        <v>13506</v>
      </c>
      <c r="J3433" s="5" t="s">
        <v>18513</v>
      </c>
      <c r="K3433" s="5" t="s">
        <v>27</v>
      </c>
      <c r="L3433" s="10">
        <v>44394</v>
      </c>
      <c r="M3433" s="5" t="s">
        <v>28</v>
      </c>
      <c r="N3433" s="5" t="s">
        <v>30</v>
      </c>
      <c r="O3433" s="10"/>
      <c r="P3433" s="5"/>
      <c r="Q3433" s="5"/>
      <c r="R3433" s="5"/>
      <c r="S3433" s="5"/>
    </row>
    <row r="3434" customFormat="1" hidden="1" spans="1:19">
      <c r="A3434" s="5">
        <v>3451</v>
      </c>
      <c r="B3434" s="5" t="s">
        <v>13507</v>
      </c>
      <c r="C3434" s="5"/>
      <c r="D3434" s="5" t="s">
        <v>446</v>
      </c>
      <c r="E3434" s="5" t="s">
        <v>13508</v>
      </c>
      <c r="F3434" s="5" t="s">
        <v>143</v>
      </c>
      <c r="G3434" s="5">
        <v>16</v>
      </c>
      <c r="H3434" s="5" t="s">
        <v>18514</v>
      </c>
      <c r="I3434" s="5" t="s">
        <v>13509</v>
      </c>
      <c r="J3434" s="5">
        <v>18278868431</v>
      </c>
      <c r="K3434" s="5" t="s">
        <v>27</v>
      </c>
      <c r="L3434" s="10">
        <v>44399</v>
      </c>
      <c r="M3434" s="5" t="s">
        <v>29</v>
      </c>
      <c r="N3434" s="5" t="s">
        <v>30</v>
      </c>
      <c r="O3434" s="10"/>
      <c r="P3434" s="5"/>
      <c r="Q3434" s="5" t="s">
        <v>30</v>
      </c>
      <c r="R3434" s="5"/>
      <c r="S3434" s="5"/>
    </row>
    <row r="3435" customFormat="1" hidden="1" spans="1:19">
      <c r="A3435" s="5">
        <v>3452</v>
      </c>
      <c r="B3435" s="5" t="s">
        <v>13510</v>
      </c>
      <c r="C3435" s="5"/>
      <c r="D3435" s="5" t="s">
        <v>446</v>
      </c>
      <c r="E3435" s="5" t="s">
        <v>13511</v>
      </c>
      <c r="F3435" s="5" t="s">
        <v>24</v>
      </c>
      <c r="G3435" s="5">
        <v>17</v>
      </c>
      <c r="H3435" s="5" t="s">
        <v>13512</v>
      </c>
      <c r="I3435" s="5" t="s">
        <v>13513</v>
      </c>
      <c r="J3435" s="5" t="s">
        <v>23895</v>
      </c>
      <c r="K3435" s="5" t="s">
        <v>27</v>
      </c>
      <c r="L3435" s="10">
        <v>44400</v>
      </c>
      <c r="M3435" s="5" t="s">
        <v>29</v>
      </c>
      <c r="N3435" s="5" t="s">
        <v>30</v>
      </c>
      <c r="O3435" s="10"/>
      <c r="P3435" s="5"/>
      <c r="Q3435" s="5" t="s">
        <v>30</v>
      </c>
      <c r="R3435" s="5"/>
      <c r="S3435" s="5"/>
    </row>
    <row r="3436" customFormat="1" hidden="1" spans="1:19">
      <c r="A3436" s="5">
        <v>3453</v>
      </c>
      <c r="B3436" s="5" t="s">
        <v>13514</v>
      </c>
      <c r="C3436" s="5"/>
      <c r="D3436" s="5" t="s">
        <v>446</v>
      </c>
      <c r="E3436" s="5" t="s">
        <v>13515</v>
      </c>
      <c r="F3436" s="5" t="s">
        <v>24</v>
      </c>
      <c r="G3436" s="5">
        <v>12</v>
      </c>
      <c r="H3436" s="5" t="s">
        <v>13516</v>
      </c>
      <c r="I3436" s="5" t="s">
        <v>13517</v>
      </c>
      <c r="J3436" s="5">
        <v>17329969893</v>
      </c>
      <c r="K3436" s="5" t="s">
        <v>27</v>
      </c>
      <c r="L3436" s="10">
        <v>44414</v>
      </c>
      <c r="M3436" s="5" t="s">
        <v>13518</v>
      </c>
      <c r="N3436" s="5" t="s">
        <v>30</v>
      </c>
      <c r="O3436" s="10"/>
      <c r="P3436" s="5"/>
      <c r="Q3436" s="5"/>
      <c r="R3436" s="5"/>
      <c r="S3436" s="5"/>
    </row>
    <row r="3437" customFormat="1" hidden="1" spans="1:19">
      <c r="A3437" s="5">
        <v>3454</v>
      </c>
      <c r="B3437" s="5" t="s">
        <v>13519</v>
      </c>
      <c r="C3437" s="5"/>
      <c r="D3437" s="5" t="s">
        <v>446</v>
      </c>
      <c r="E3437" s="5" t="s">
        <v>13520</v>
      </c>
      <c r="F3437" s="5" t="s">
        <v>24</v>
      </c>
      <c r="G3437" s="5">
        <v>16</v>
      </c>
      <c r="H3437" s="5" t="s">
        <v>18515</v>
      </c>
      <c r="I3437" s="5" t="s">
        <v>13522</v>
      </c>
      <c r="J3437" s="5" t="s">
        <v>18516</v>
      </c>
      <c r="K3437" s="5" t="s">
        <v>27</v>
      </c>
      <c r="L3437" s="10">
        <v>44395</v>
      </c>
      <c r="M3437" s="5" t="s">
        <v>13523</v>
      </c>
      <c r="N3437" s="5" t="s">
        <v>30</v>
      </c>
      <c r="O3437" s="10"/>
      <c r="P3437" s="5"/>
      <c r="Q3437" s="5"/>
      <c r="R3437" s="5"/>
      <c r="S3437" s="5"/>
    </row>
    <row r="3438" customFormat="1" hidden="1" spans="1:19">
      <c r="A3438" s="5">
        <v>3455</v>
      </c>
      <c r="B3438" s="5" t="s">
        <v>13524</v>
      </c>
      <c r="C3438" s="5"/>
      <c r="D3438" s="5" t="s">
        <v>446</v>
      </c>
      <c r="E3438" s="5" t="s">
        <v>1717</v>
      </c>
      <c r="F3438" s="5" t="s">
        <v>24</v>
      </c>
      <c r="G3438" s="5">
        <v>16</v>
      </c>
      <c r="H3438" s="5" t="s">
        <v>18517</v>
      </c>
      <c r="I3438" s="5" t="s">
        <v>13526</v>
      </c>
      <c r="J3438" s="5">
        <v>18776879198</v>
      </c>
      <c r="K3438" s="5"/>
      <c r="L3438" s="10"/>
      <c r="M3438" s="5"/>
      <c r="N3438" s="5"/>
      <c r="O3438" s="10"/>
      <c r="P3438" s="5"/>
      <c r="Q3438" s="5"/>
      <c r="R3438" s="5"/>
      <c r="S3438" s="5"/>
    </row>
    <row r="3439" customFormat="1" hidden="1" spans="1:19">
      <c r="A3439" s="5">
        <v>3456</v>
      </c>
      <c r="B3439" s="5" t="s">
        <v>13527</v>
      </c>
      <c r="C3439" s="5"/>
      <c r="D3439" s="5" t="s">
        <v>446</v>
      </c>
      <c r="E3439" s="5" t="s">
        <v>13528</v>
      </c>
      <c r="F3439" s="5" t="s">
        <v>143</v>
      </c>
      <c r="G3439" s="5">
        <v>17</v>
      </c>
      <c r="H3439" s="5" t="s">
        <v>25859</v>
      </c>
      <c r="I3439" s="5" t="s">
        <v>13530</v>
      </c>
      <c r="J3439" s="5" t="s">
        <v>23905</v>
      </c>
      <c r="K3439" s="5" t="s">
        <v>27</v>
      </c>
      <c r="L3439" s="10">
        <v>44395</v>
      </c>
      <c r="M3439" s="5" t="s">
        <v>13531</v>
      </c>
      <c r="N3439" s="5" t="s">
        <v>27</v>
      </c>
      <c r="O3439" s="10">
        <v>44395</v>
      </c>
      <c r="P3439" s="5"/>
      <c r="Q3439" s="5"/>
      <c r="R3439" s="5"/>
      <c r="S3439" s="5"/>
    </row>
    <row r="3440" customFormat="1" hidden="1" spans="1:19">
      <c r="A3440" s="5">
        <v>3457</v>
      </c>
      <c r="B3440" s="5" t="s">
        <v>13532</v>
      </c>
      <c r="C3440" s="5"/>
      <c r="D3440" s="5" t="s">
        <v>446</v>
      </c>
      <c r="E3440" s="5" t="s">
        <v>9076</v>
      </c>
      <c r="F3440" s="5" t="s">
        <v>24</v>
      </c>
      <c r="G3440" s="5">
        <v>16</v>
      </c>
      <c r="H3440" s="5" t="s">
        <v>25860</v>
      </c>
      <c r="I3440" s="5" t="s">
        <v>13534</v>
      </c>
      <c r="J3440" s="5" t="s">
        <v>23908</v>
      </c>
      <c r="K3440" s="5"/>
      <c r="L3440" s="10"/>
      <c r="M3440" s="5"/>
      <c r="N3440" s="5"/>
      <c r="O3440" s="10"/>
      <c r="P3440" s="5"/>
      <c r="Q3440" s="5"/>
      <c r="R3440" s="5"/>
      <c r="S3440" s="5"/>
    </row>
    <row r="3441" customFormat="1" hidden="1" spans="1:19">
      <c r="A3441" s="5">
        <v>3458</v>
      </c>
      <c r="B3441" s="5" t="s">
        <v>13535</v>
      </c>
      <c r="C3441" s="5"/>
      <c r="D3441" s="5" t="s">
        <v>446</v>
      </c>
      <c r="E3441" s="5" t="s">
        <v>6894</v>
      </c>
      <c r="F3441" s="5" t="s">
        <v>24</v>
      </c>
      <c r="G3441" s="5">
        <v>17</v>
      </c>
      <c r="H3441" s="5" t="s">
        <v>18519</v>
      </c>
      <c r="I3441" s="5" t="s">
        <v>13536</v>
      </c>
      <c r="J3441" s="5" t="s">
        <v>18520</v>
      </c>
      <c r="K3441" s="5" t="s">
        <v>27</v>
      </c>
      <c r="L3441" s="10">
        <v>44400</v>
      </c>
      <c r="M3441" s="5" t="s">
        <v>29</v>
      </c>
      <c r="N3441" s="5" t="s">
        <v>30</v>
      </c>
      <c r="O3441" s="10"/>
      <c r="P3441" s="5"/>
      <c r="Q3441" s="5" t="s">
        <v>30</v>
      </c>
      <c r="R3441" s="5"/>
      <c r="S3441" s="5"/>
    </row>
    <row r="3442" customFormat="1" hidden="1" spans="1:19">
      <c r="A3442" s="5">
        <v>3459</v>
      </c>
      <c r="B3442" s="5" t="s">
        <v>13537</v>
      </c>
      <c r="C3442" s="5"/>
      <c r="D3442" s="5" t="s">
        <v>446</v>
      </c>
      <c r="E3442" s="5" t="s">
        <v>13538</v>
      </c>
      <c r="F3442" s="5" t="s">
        <v>143</v>
      </c>
      <c r="G3442" s="5">
        <v>16</v>
      </c>
      <c r="H3442" s="5" t="s">
        <v>18521</v>
      </c>
      <c r="I3442" s="5" t="s">
        <v>13540</v>
      </c>
      <c r="J3442" s="5" t="s">
        <v>18522</v>
      </c>
      <c r="K3442" s="5" t="s">
        <v>27</v>
      </c>
      <c r="L3442" s="10">
        <v>44401</v>
      </c>
      <c r="M3442" s="5" t="s">
        <v>98</v>
      </c>
      <c r="N3442" s="5" t="s">
        <v>30</v>
      </c>
      <c r="O3442" s="10"/>
      <c r="P3442" s="5"/>
      <c r="Q3442" s="5"/>
      <c r="R3442" s="5"/>
      <c r="S3442" s="5"/>
    </row>
    <row r="3443" customFormat="1" hidden="1" spans="1:19">
      <c r="A3443" s="5">
        <v>3460</v>
      </c>
      <c r="B3443" s="5" t="s">
        <v>13541</v>
      </c>
      <c r="C3443" s="5"/>
      <c r="D3443" s="5" t="s">
        <v>446</v>
      </c>
      <c r="E3443" s="5" t="s">
        <v>13103</v>
      </c>
      <c r="F3443" s="5" t="s">
        <v>143</v>
      </c>
      <c r="G3443" s="5">
        <v>18</v>
      </c>
      <c r="H3443" s="5" t="s">
        <v>2398</v>
      </c>
      <c r="I3443" s="5" t="s">
        <v>2399</v>
      </c>
      <c r="J3443" s="5">
        <v>13481867349</v>
      </c>
      <c r="K3443" s="5"/>
      <c r="L3443" s="10"/>
      <c r="M3443" s="5"/>
      <c r="N3443" s="5"/>
      <c r="O3443" s="10"/>
      <c r="P3443" s="5"/>
      <c r="Q3443" s="5"/>
      <c r="R3443" s="5"/>
      <c r="S3443" s="5"/>
    </row>
    <row r="3444" customFormat="1" hidden="1" spans="1:19">
      <c r="A3444" s="5">
        <v>3461</v>
      </c>
      <c r="B3444" s="5" t="s">
        <v>13542</v>
      </c>
      <c r="C3444" s="5"/>
      <c r="D3444" s="5" t="s">
        <v>451</v>
      </c>
      <c r="E3444" s="5" t="s">
        <v>13543</v>
      </c>
      <c r="F3444" s="5" t="s">
        <v>143</v>
      </c>
      <c r="G3444" s="5">
        <v>17</v>
      </c>
      <c r="H3444" s="5" t="s">
        <v>25993</v>
      </c>
      <c r="I3444" s="5" t="s">
        <v>13545</v>
      </c>
      <c r="J3444" s="5" t="s">
        <v>23917</v>
      </c>
      <c r="K3444" s="5" t="s">
        <v>27</v>
      </c>
      <c r="L3444" s="10">
        <v>44420</v>
      </c>
      <c r="M3444" s="5" t="s">
        <v>28</v>
      </c>
      <c r="N3444" s="5"/>
      <c r="O3444" s="10"/>
      <c r="P3444" s="5"/>
      <c r="Q3444" s="5" t="s">
        <v>30</v>
      </c>
      <c r="R3444" s="5"/>
      <c r="S3444" s="5"/>
    </row>
    <row r="3445" customFormat="1" hidden="1" spans="1:19">
      <c r="A3445" s="5">
        <v>3462</v>
      </c>
      <c r="B3445" s="5" t="s">
        <v>13546</v>
      </c>
      <c r="C3445" s="5"/>
      <c r="D3445" s="5" t="s">
        <v>451</v>
      </c>
      <c r="E3445" s="5" t="s">
        <v>13547</v>
      </c>
      <c r="F3445" s="5" t="s">
        <v>143</v>
      </c>
      <c r="G3445" s="5">
        <v>15</v>
      </c>
      <c r="H3445" s="5" t="s">
        <v>23926</v>
      </c>
      <c r="I3445" s="5" t="s">
        <v>13549</v>
      </c>
      <c r="J3445" s="5" t="s">
        <v>23923</v>
      </c>
      <c r="K3445" s="5" t="s">
        <v>27</v>
      </c>
      <c r="L3445" s="10">
        <v>44396</v>
      </c>
      <c r="M3445" s="5" t="s">
        <v>8668</v>
      </c>
      <c r="N3445" s="5"/>
      <c r="O3445" s="10"/>
      <c r="P3445" s="5"/>
      <c r="Q3445" s="5" t="s">
        <v>30</v>
      </c>
      <c r="R3445" s="5" t="s">
        <v>13548</v>
      </c>
      <c r="S3445" s="5"/>
    </row>
    <row r="3446" customFormat="1" hidden="1" spans="1:19">
      <c r="A3446" s="5">
        <v>3463</v>
      </c>
      <c r="B3446" s="5" t="s">
        <v>13551</v>
      </c>
      <c r="C3446" s="5"/>
      <c r="D3446" s="5" t="s">
        <v>451</v>
      </c>
      <c r="E3446" s="5" t="s">
        <v>13552</v>
      </c>
      <c r="F3446" s="5" t="s">
        <v>143</v>
      </c>
      <c r="G3446" s="5">
        <v>19</v>
      </c>
      <c r="H3446" s="5" t="s">
        <v>25994</v>
      </c>
      <c r="I3446" s="5" t="s">
        <v>13554</v>
      </c>
      <c r="J3446" s="5" t="s">
        <v>19469</v>
      </c>
      <c r="K3446" s="5" t="s">
        <v>27</v>
      </c>
      <c r="L3446" s="10">
        <v>44331</v>
      </c>
      <c r="M3446" s="5"/>
      <c r="N3446" s="5" t="s">
        <v>27</v>
      </c>
      <c r="O3446" s="10">
        <v>44366</v>
      </c>
      <c r="P3446" s="5"/>
      <c r="Q3446" s="5"/>
      <c r="R3446" s="5"/>
      <c r="S3446" s="5"/>
    </row>
    <row r="3447" customFormat="1" hidden="1" spans="1:19">
      <c r="A3447" s="5">
        <v>3464</v>
      </c>
      <c r="B3447" s="5" t="s">
        <v>13555</v>
      </c>
      <c r="C3447" s="5"/>
      <c r="D3447" s="5" t="s">
        <v>451</v>
      </c>
      <c r="E3447" s="5" t="s">
        <v>13556</v>
      </c>
      <c r="F3447" s="5" t="s">
        <v>24</v>
      </c>
      <c r="G3447" s="5">
        <v>17</v>
      </c>
      <c r="H3447" s="5" t="s">
        <v>13557</v>
      </c>
      <c r="I3447" s="5" t="s">
        <v>13558</v>
      </c>
      <c r="J3447" s="5" t="s">
        <v>23928</v>
      </c>
      <c r="K3447" s="5" t="s">
        <v>30</v>
      </c>
      <c r="L3447" s="10"/>
      <c r="M3447" s="5"/>
      <c r="N3447" s="5"/>
      <c r="O3447" s="10"/>
      <c r="P3447" s="5"/>
      <c r="Q3447" s="5" t="s">
        <v>30</v>
      </c>
      <c r="R3447" s="5"/>
      <c r="S3447" s="5"/>
    </row>
    <row r="3448" customFormat="1" hidden="1" spans="1:19">
      <c r="A3448" s="5">
        <v>3465</v>
      </c>
      <c r="B3448" s="5" t="s">
        <v>13559</v>
      </c>
      <c r="C3448" s="5"/>
      <c r="D3448" s="5" t="s">
        <v>451</v>
      </c>
      <c r="E3448" s="5" t="s">
        <v>13560</v>
      </c>
      <c r="F3448" s="5" t="s">
        <v>143</v>
      </c>
      <c r="G3448" s="5">
        <v>16</v>
      </c>
      <c r="H3448" s="5" t="s">
        <v>25995</v>
      </c>
      <c r="I3448" s="5" t="s">
        <v>13562</v>
      </c>
      <c r="J3448" s="5" t="s">
        <v>23931</v>
      </c>
      <c r="K3448" s="5" t="s">
        <v>27</v>
      </c>
      <c r="L3448" s="10">
        <v>44395</v>
      </c>
      <c r="M3448" s="5" t="s">
        <v>1352</v>
      </c>
      <c r="N3448" s="5"/>
      <c r="O3448" s="10"/>
      <c r="P3448" s="5"/>
      <c r="Q3448" s="5" t="s">
        <v>30</v>
      </c>
      <c r="R3448" s="5"/>
      <c r="S3448" s="5"/>
    </row>
    <row r="3449" customFormat="1" hidden="1" spans="1:19">
      <c r="A3449" s="5">
        <v>3466</v>
      </c>
      <c r="B3449" s="5" t="s">
        <v>13563</v>
      </c>
      <c r="C3449" s="5"/>
      <c r="D3449" s="5" t="s">
        <v>451</v>
      </c>
      <c r="E3449" s="5" t="s">
        <v>13564</v>
      </c>
      <c r="F3449" s="5" t="s">
        <v>143</v>
      </c>
      <c r="G3449" s="5">
        <v>16</v>
      </c>
      <c r="H3449" s="5" t="s">
        <v>25996</v>
      </c>
      <c r="I3449" s="5" t="s">
        <v>13566</v>
      </c>
      <c r="J3449" s="5">
        <v>18877910308</v>
      </c>
      <c r="K3449" s="5" t="s">
        <v>27</v>
      </c>
      <c r="L3449" s="10">
        <v>44395</v>
      </c>
      <c r="M3449" s="5" t="s">
        <v>1352</v>
      </c>
      <c r="N3449" s="5"/>
      <c r="O3449" s="10"/>
      <c r="P3449" s="5"/>
      <c r="Q3449" s="5" t="s">
        <v>30</v>
      </c>
      <c r="R3449" s="5"/>
      <c r="S3449" s="5"/>
    </row>
    <row r="3450" customFormat="1" hidden="1" spans="1:19">
      <c r="A3450" s="5">
        <v>3467</v>
      </c>
      <c r="B3450" s="5" t="s">
        <v>13567</v>
      </c>
      <c r="C3450" s="5"/>
      <c r="D3450" s="5" t="s">
        <v>451</v>
      </c>
      <c r="E3450" s="5" t="s">
        <v>13568</v>
      </c>
      <c r="F3450" s="5" t="s">
        <v>143</v>
      </c>
      <c r="G3450" s="5">
        <v>16</v>
      </c>
      <c r="H3450" s="5" t="s">
        <v>25997</v>
      </c>
      <c r="I3450" s="5" t="s">
        <v>13570</v>
      </c>
      <c r="J3450" s="5" t="s">
        <v>23936</v>
      </c>
      <c r="K3450" s="5" t="s">
        <v>27</v>
      </c>
      <c r="L3450" s="10">
        <v>44396</v>
      </c>
      <c r="M3450" s="5" t="s">
        <v>28</v>
      </c>
      <c r="N3450" s="5"/>
      <c r="O3450" s="10"/>
      <c r="P3450" s="5"/>
      <c r="Q3450" s="5" t="s">
        <v>30</v>
      </c>
      <c r="R3450" s="5"/>
      <c r="S3450" s="5"/>
    </row>
    <row r="3451" customFormat="1" hidden="1" spans="1:19">
      <c r="A3451" s="5">
        <v>3468</v>
      </c>
      <c r="B3451" s="5" t="s">
        <v>13571</v>
      </c>
      <c r="C3451" s="5"/>
      <c r="D3451" s="5" t="s">
        <v>451</v>
      </c>
      <c r="E3451" s="5" t="s">
        <v>13572</v>
      </c>
      <c r="F3451" s="5" t="s">
        <v>143</v>
      </c>
      <c r="G3451" s="5">
        <v>16</v>
      </c>
      <c r="H3451" s="5" t="s">
        <v>25998</v>
      </c>
      <c r="I3451" s="5" t="s">
        <v>13573</v>
      </c>
      <c r="J3451" s="5" t="s">
        <v>23939</v>
      </c>
      <c r="K3451" s="5" t="s">
        <v>27</v>
      </c>
      <c r="L3451" s="10">
        <v>44398</v>
      </c>
      <c r="M3451" s="5" t="s">
        <v>8668</v>
      </c>
      <c r="N3451" s="5"/>
      <c r="O3451" s="10"/>
      <c r="P3451" s="5"/>
      <c r="Q3451" s="5" t="s">
        <v>30</v>
      </c>
      <c r="R3451" s="5"/>
      <c r="S3451" s="5"/>
    </row>
    <row r="3452" customFormat="1" hidden="1" spans="1:19">
      <c r="A3452" s="5">
        <v>3469</v>
      </c>
      <c r="B3452" s="5" t="s">
        <v>13574</v>
      </c>
      <c r="C3452" s="5"/>
      <c r="D3452" s="5" t="s">
        <v>451</v>
      </c>
      <c r="E3452" s="5" t="s">
        <v>13575</v>
      </c>
      <c r="F3452" s="5" t="s">
        <v>143</v>
      </c>
      <c r="G3452" s="5">
        <v>16</v>
      </c>
      <c r="H3452" s="5" t="s">
        <v>13576</v>
      </c>
      <c r="I3452" s="5" t="s">
        <v>13577</v>
      </c>
      <c r="J3452" s="5" t="s">
        <v>23942</v>
      </c>
      <c r="K3452" s="5" t="s">
        <v>27</v>
      </c>
      <c r="L3452" s="10">
        <v>44395</v>
      </c>
      <c r="M3452" s="5" t="s">
        <v>13578</v>
      </c>
      <c r="N3452" s="5"/>
      <c r="O3452" s="10"/>
      <c r="P3452" s="5"/>
      <c r="Q3452" s="5" t="s">
        <v>30</v>
      </c>
      <c r="R3452" s="5"/>
      <c r="S3452" s="5"/>
    </row>
    <row r="3453" customFormat="1" hidden="1" spans="1:19">
      <c r="A3453" s="5">
        <v>3470</v>
      </c>
      <c r="B3453" s="5" t="s">
        <v>13579</v>
      </c>
      <c r="C3453" s="5"/>
      <c r="D3453" s="5" t="s">
        <v>451</v>
      </c>
      <c r="E3453" s="5" t="s">
        <v>13580</v>
      </c>
      <c r="F3453" s="5" t="s">
        <v>143</v>
      </c>
      <c r="G3453" s="5">
        <v>16</v>
      </c>
      <c r="H3453" s="5" t="s">
        <v>25999</v>
      </c>
      <c r="I3453" s="5" t="s">
        <v>13582</v>
      </c>
      <c r="J3453" s="5" t="s">
        <v>23944</v>
      </c>
      <c r="K3453" s="5" t="s">
        <v>27</v>
      </c>
      <c r="L3453" s="10">
        <v>44396</v>
      </c>
      <c r="M3453" s="5" t="s">
        <v>3693</v>
      </c>
      <c r="N3453" s="5"/>
      <c r="O3453" s="10"/>
      <c r="P3453" s="5"/>
      <c r="Q3453" s="5" t="s">
        <v>30</v>
      </c>
      <c r="R3453" s="5"/>
      <c r="S3453" s="5"/>
    </row>
    <row r="3454" customFormat="1" hidden="1" spans="1:19">
      <c r="A3454" s="5">
        <v>3471</v>
      </c>
      <c r="B3454" s="5" t="s">
        <v>13583</v>
      </c>
      <c r="C3454" s="5"/>
      <c r="D3454" s="5" t="s">
        <v>451</v>
      </c>
      <c r="E3454" s="5" t="s">
        <v>13584</v>
      </c>
      <c r="F3454" s="5" t="s">
        <v>143</v>
      </c>
      <c r="G3454" s="5">
        <v>17</v>
      </c>
      <c r="H3454" s="5" t="s">
        <v>23949</v>
      </c>
      <c r="I3454" s="5" t="s">
        <v>13586</v>
      </c>
      <c r="J3454" s="5" t="s">
        <v>23947</v>
      </c>
      <c r="K3454" s="5" t="s">
        <v>27</v>
      </c>
      <c r="L3454" s="10">
        <v>44396</v>
      </c>
      <c r="M3454" s="5" t="s">
        <v>4299</v>
      </c>
      <c r="N3454" s="5"/>
      <c r="O3454" s="10"/>
      <c r="P3454" s="5"/>
      <c r="Q3454" s="5" t="s">
        <v>30</v>
      </c>
      <c r="R3454" s="5" t="s">
        <v>13585</v>
      </c>
      <c r="S3454" s="5"/>
    </row>
    <row r="3455" customFormat="1" hidden="1" spans="1:19">
      <c r="A3455" s="5">
        <v>3472</v>
      </c>
      <c r="B3455" s="5" t="s">
        <v>13587</v>
      </c>
      <c r="C3455" s="5"/>
      <c r="D3455" s="5" t="s">
        <v>451</v>
      </c>
      <c r="E3455" s="5" t="s">
        <v>13588</v>
      </c>
      <c r="F3455" s="5" t="s">
        <v>24</v>
      </c>
      <c r="G3455" s="5">
        <v>17</v>
      </c>
      <c r="H3455" s="5" t="s">
        <v>3779</v>
      </c>
      <c r="I3455" s="5" t="s">
        <v>13589</v>
      </c>
      <c r="J3455" s="5" t="s">
        <v>23950</v>
      </c>
      <c r="K3455" s="5" t="s">
        <v>27</v>
      </c>
      <c r="L3455" s="10">
        <v>44396</v>
      </c>
      <c r="M3455" s="5" t="s">
        <v>28</v>
      </c>
      <c r="N3455" s="5"/>
      <c r="O3455" s="10"/>
      <c r="P3455" s="5"/>
      <c r="Q3455" s="5" t="s">
        <v>30</v>
      </c>
      <c r="R3455" s="5"/>
      <c r="S3455" s="5"/>
    </row>
    <row r="3456" customFormat="1" hidden="1" spans="1:19">
      <c r="A3456" s="5">
        <v>3473</v>
      </c>
      <c r="B3456" s="5" t="s">
        <v>13590</v>
      </c>
      <c r="C3456" s="5"/>
      <c r="D3456" s="5" t="s">
        <v>451</v>
      </c>
      <c r="E3456" s="5" t="s">
        <v>13591</v>
      </c>
      <c r="F3456" s="5" t="s">
        <v>143</v>
      </c>
      <c r="G3456" s="5">
        <v>15</v>
      </c>
      <c r="H3456" s="5" t="s">
        <v>26000</v>
      </c>
      <c r="I3456" s="5" t="s">
        <v>13593</v>
      </c>
      <c r="J3456" s="5" t="s">
        <v>23953</v>
      </c>
      <c r="K3456" s="5" t="s">
        <v>27</v>
      </c>
      <c r="L3456" s="10">
        <v>44394</v>
      </c>
      <c r="M3456" s="5" t="s">
        <v>1303</v>
      </c>
      <c r="N3456" s="5"/>
      <c r="O3456" s="10"/>
      <c r="P3456" s="5"/>
      <c r="Q3456" s="5" t="s">
        <v>30</v>
      </c>
      <c r="R3456" s="5"/>
      <c r="S3456" s="5"/>
    </row>
    <row r="3457" customFormat="1" hidden="1" spans="1:19">
      <c r="A3457" s="5">
        <v>3474</v>
      </c>
      <c r="B3457" s="5" t="s">
        <v>13594</v>
      </c>
      <c r="C3457" s="5"/>
      <c r="D3457" s="5" t="s">
        <v>451</v>
      </c>
      <c r="E3457" s="5" t="s">
        <v>13595</v>
      </c>
      <c r="F3457" s="5" t="s">
        <v>143</v>
      </c>
      <c r="G3457" s="5">
        <v>17</v>
      </c>
      <c r="H3457" s="5" t="s">
        <v>18993</v>
      </c>
      <c r="I3457" s="5" t="s">
        <v>13596</v>
      </c>
      <c r="J3457" s="5" t="s">
        <v>23956</v>
      </c>
      <c r="K3457" s="5" t="s">
        <v>27</v>
      </c>
      <c r="L3457" s="10">
        <v>44394</v>
      </c>
      <c r="M3457" s="5" t="s">
        <v>126</v>
      </c>
      <c r="N3457" s="5"/>
      <c r="O3457" s="10"/>
      <c r="P3457" s="5"/>
      <c r="Q3457" s="5" t="s">
        <v>30</v>
      </c>
      <c r="R3457" s="5"/>
      <c r="S3457" s="5"/>
    </row>
    <row r="3458" customFormat="1" hidden="1" spans="1:19">
      <c r="A3458" s="5">
        <v>3475</v>
      </c>
      <c r="B3458" s="5" t="s">
        <v>13597</v>
      </c>
      <c r="C3458" s="5"/>
      <c r="D3458" s="5" t="s">
        <v>451</v>
      </c>
      <c r="E3458" s="5" t="s">
        <v>13598</v>
      </c>
      <c r="F3458" s="5" t="s">
        <v>143</v>
      </c>
      <c r="G3458" s="5">
        <v>15</v>
      </c>
      <c r="H3458" s="5" t="s">
        <v>26001</v>
      </c>
      <c r="I3458" s="5" t="s">
        <v>13600</v>
      </c>
      <c r="J3458" s="5">
        <v>14736277938</v>
      </c>
      <c r="K3458" s="5" t="s">
        <v>27</v>
      </c>
      <c r="L3458" s="10">
        <v>44396</v>
      </c>
      <c r="M3458" s="5" t="s">
        <v>12241</v>
      </c>
      <c r="N3458" s="5"/>
      <c r="O3458" s="10"/>
      <c r="P3458" s="5"/>
      <c r="Q3458" s="5" t="s">
        <v>30</v>
      </c>
      <c r="R3458" s="5"/>
      <c r="S3458" s="5"/>
    </row>
    <row r="3459" customFormat="1" hidden="1" spans="1:19">
      <c r="A3459" s="5">
        <v>3476</v>
      </c>
      <c r="B3459" s="5" t="s">
        <v>13601</v>
      </c>
      <c r="C3459" s="5"/>
      <c r="D3459" s="5" t="s">
        <v>451</v>
      </c>
      <c r="E3459" s="5" t="s">
        <v>13602</v>
      </c>
      <c r="F3459" s="5" t="s">
        <v>143</v>
      </c>
      <c r="G3459" s="5">
        <v>16</v>
      </c>
      <c r="H3459" s="5" t="s">
        <v>26002</v>
      </c>
      <c r="I3459" s="5" t="s">
        <v>13604</v>
      </c>
      <c r="J3459" s="5">
        <v>15800515077</v>
      </c>
      <c r="K3459" s="5" t="s">
        <v>27</v>
      </c>
      <c r="L3459" s="10">
        <v>44395</v>
      </c>
      <c r="M3459" s="5" t="s">
        <v>8668</v>
      </c>
      <c r="N3459" s="5"/>
      <c r="O3459" s="10"/>
      <c r="P3459" s="5"/>
      <c r="Q3459" s="5" t="s">
        <v>30</v>
      </c>
      <c r="R3459" s="5"/>
      <c r="S3459" s="5"/>
    </row>
    <row r="3460" customFormat="1" hidden="1" spans="1:19">
      <c r="A3460" s="5">
        <v>3477</v>
      </c>
      <c r="B3460" s="5" t="s">
        <v>13605</v>
      </c>
      <c r="C3460" s="5"/>
      <c r="D3460" s="5" t="s">
        <v>451</v>
      </c>
      <c r="E3460" s="5" t="s">
        <v>13606</v>
      </c>
      <c r="F3460" s="5" t="s">
        <v>143</v>
      </c>
      <c r="G3460" s="5">
        <v>18</v>
      </c>
      <c r="H3460" s="5" t="s">
        <v>1003</v>
      </c>
      <c r="I3460" s="5" t="s">
        <v>13607</v>
      </c>
      <c r="J3460" s="5" t="s">
        <v>19471</v>
      </c>
      <c r="K3460" s="5" t="s">
        <v>27</v>
      </c>
      <c r="L3460" s="10">
        <v>44331</v>
      </c>
      <c r="M3460" s="5"/>
      <c r="N3460" s="5" t="s">
        <v>27</v>
      </c>
      <c r="O3460" s="10">
        <v>44366</v>
      </c>
      <c r="P3460" s="5"/>
      <c r="Q3460" s="5"/>
      <c r="R3460" s="5"/>
      <c r="S3460" s="5"/>
    </row>
    <row r="3461" customFormat="1" hidden="1" spans="1:19">
      <c r="A3461" s="5">
        <v>3478</v>
      </c>
      <c r="B3461" s="5" t="s">
        <v>13608</v>
      </c>
      <c r="C3461" s="5"/>
      <c r="D3461" s="5" t="s">
        <v>451</v>
      </c>
      <c r="E3461" s="5" t="s">
        <v>13609</v>
      </c>
      <c r="F3461" s="5" t="s">
        <v>143</v>
      </c>
      <c r="G3461" s="5">
        <v>17</v>
      </c>
      <c r="H3461" s="5" t="s">
        <v>1003</v>
      </c>
      <c r="I3461" s="5" t="s">
        <v>13610</v>
      </c>
      <c r="J3461" s="5">
        <v>19978845298</v>
      </c>
      <c r="K3461" s="5" t="s">
        <v>27</v>
      </c>
      <c r="L3461" s="10">
        <v>44394</v>
      </c>
      <c r="M3461" s="5" t="s">
        <v>133</v>
      </c>
      <c r="N3461" s="5"/>
      <c r="O3461" s="10"/>
      <c r="P3461" s="5"/>
      <c r="Q3461" s="5" t="s">
        <v>30</v>
      </c>
      <c r="R3461" s="5"/>
      <c r="S3461" s="5"/>
    </row>
    <row r="3462" customFormat="1" hidden="1" spans="1:19">
      <c r="A3462" s="5">
        <v>3479</v>
      </c>
      <c r="B3462" s="5" t="s">
        <v>13612</v>
      </c>
      <c r="C3462" s="5"/>
      <c r="D3462" s="5" t="s">
        <v>451</v>
      </c>
      <c r="E3462" s="5" t="s">
        <v>13613</v>
      </c>
      <c r="F3462" s="5" t="s">
        <v>24</v>
      </c>
      <c r="G3462" s="5">
        <v>15</v>
      </c>
      <c r="H3462" s="5" t="s">
        <v>26003</v>
      </c>
      <c r="I3462" s="5" t="s">
        <v>12788</v>
      </c>
      <c r="J3462" s="5" t="s">
        <v>23964</v>
      </c>
      <c r="K3462" s="5" t="s">
        <v>27</v>
      </c>
      <c r="L3462" s="10">
        <v>44395</v>
      </c>
      <c r="M3462" s="5" t="s">
        <v>1288</v>
      </c>
      <c r="N3462" s="5" t="s">
        <v>27</v>
      </c>
      <c r="O3462" s="10">
        <v>44416</v>
      </c>
      <c r="P3462" s="5" t="s">
        <v>1288</v>
      </c>
      <c r="Q3462" s="5" t="s">
        <v>30</v>
      </c>
      <c r="R3462" s="5"/>
      <c r="S3462" s="5"/>
    </row>
    <row r="3463" customFormat="1" hidden="1" spans="1:19">
      <c r="A3463" s="5">
        <v>3480</v>
      </c>
      <c r="B3463" s="5" t="s">
        <v>13615</v>
      </c>
      <c r="C3463" s="5"/>
      <c r="D3463" s="5" t="s">
        <v>451</v>
      </c>
      <c r="E3463" s="5" t="s">
        <v>13616</v>
      </c>
      <c r="F3463" s="5" t="s">
        <v>143</v>
      </c>
      <c r="G3463" s="5">
        <v>16</v>
      </c>
      <c r="H3463" s="5" t="s">
        <v>26004</v>
      </c>
      <c r="I3463" s="5" t="s">
        <v>893</v>
      </c>
      <c r="J3463" s="5" t="s">
        <v>23967</v>
      </c>
      <c r="K3463" s="5" t="s">
        <v>27</v>
      </c>
      <c r="L3463" s="10">
        <v>44395</v>
      </c>
      <c r="M3463" s="5" t="s">
        <v>1352</v>
      </c>
      <c r="N3463" s="5"/>
      <c r="O3463" s="10"/>
      <c r="P3463" s="5"/>
      <c r="Q3463" s="5" t="s">
        <v>30</v>
      </c>
      <c r="R3463" s="5"/>
      <c r="S3463" s="5"/>
    </row>
    <row r="3464" customFormat="1" hidden="1" spans="1:19">
      <c r="A3464" s="5">
        <v>3481</v>
      </c>
      <c r="B3464" s="5" t="s">
        <v>13618</v>
      </c>
      <c r="C3464" s="5"/>
      <c r="D3464" s="5" t="s">
        <v>451</v>
      </c>
      <c r="E3464" s="5" t="s">
        <v>13619</v>
      </c>
      <c r="F3464" s="5" t="s">
        <v>143</v>
      </c>
      <c r="G3464" s="5">
        <v>16</v>
      </c>
      <c r="H3464" s="5" t="s">
        <v>26005</v>
      </c>
      <c r="I3464" s="5" t="s">
        <v>13621</v>
      </c>
      <c r="J3464" s="5" t="s">
        <v>23970</v>
      </c>
      <c r="K3464" s="5" t="s">
        <v>27</v>
      </c>
      <c r="L3464" s="10">
        <v>44396</v>
      </c>
      <c r="M3464" s="5" t="s">
        <v>13578</v>
      </c>
      <c r="N3464" s="5"/>
      <c r="O3464" s="10"/>
      <c r="P3464" s="5"/>
      <c r="Q3464" s="5" t="s">
        <v>30</v>
      </c>
      <c r="R3464" s="5"/>
      <c r="S3464" s="5"/>
    </row>
    <row r="3465" customFormat="1" hidden="1" spans="1:19">
      <c r="A3465" s="5">
        <v>3482</v>
      </c>
      <c r="B3465" s="5" t="s">
        <v>13622</v>
      </c>
      <c r="C3465" s="5"/>
      <c r="D3465" s="5" t="s">
        <v>451</v>
      </c>
      <c r="E3465" s="5" t="s">
        <v>13623</v>
      </c>
      <c r="F3465" s="5" t="s">
        <v>143</v>
      </c>
      <c r="G3465" s="5">
        <v>15</v>
      </c>
      <c r="H3465" s="5" t="s">
        <v>26006</v>
      </c>
      <c r="I3465" s="5" t="s">
        <v>13625</v>
      </c>
      <c r="J3465" s="5" t="s">
        <v>23973</v>
      </c>
      <c r="K3465" s="5" t="s">
        <v>27</v>
      </c>
      <c r="L3465" s="10">
        <v>44407</v>
      </c>
      <c r="M3465" s="5" t="s">
        <v>126</v>
      </c>
      <c r="N3465" s="5"/>
      <c r="O3465" s="10"/>
      <c r="P3465" s="5"/>
      <c r="Q3465" s="5" t="s">
        <v>30</v>
      </c>
      <c r="R3465" s="5"/>
      <c r="S3465" s="5"/>
    </row>
    <row r="3466" customFormat="1" hidden="1" spans="1:19">
      <c r="A3466" s="5">
        <v>3483</v>
      </c>
      <c r="B3466" s="5" t="s">
        <v>13626</v>
      </c>
      <c r="C3466" s="5"/>
      <c r="D3466" s="5" t="s">
        <v>451</v>
      </c>
      <c r="E3466" s="5" t="s">
        <v>13627</v>
      </c>
      <c r="F3466" s="5" t="s">
        <v>143</v>
      </c>
      <c r="G3466" s="5">
        <v>16</v>
      </c>
      <c r="H3466" s="5" t="s">
        <v>26007</v>
      </c>
      <c r="I3466" s="5" t="s">
        <v>13629</v>
      </c>
      <c r="J3466" s="5" t="s">
        <v>23976</v>
      </c>
      <c r="K3466" s="5" t="s">
        <v>27</v>
      </c>
      <c r="L3466" s="10">
        <v>44396</v>
      </c>
      <c r="M3466" s="5" t="s">
        <v>8668</v>
      </c>
      <c r="N3466" s="5"/>
      <c r="O3466" s="10"/>
      <c r="P3466" s="5"/>
      <c r="Q3466" s="5" t="s">
        <v>30</v>
      </c>
      <c r="R3466" s="5"/>
      <c r="S3466" s="5"/>
    </row>
    <row r="3467" customFormat="1" hidden="1" spans="1:19">
      <c r="A3467" s="5">
        <v>3484</v>
      </c>
      <c r="B3467" s="5" t="s">
        <v>13630</v>
      </c>
      <c r="C3467" s="5"/>
      <c r="D3467" s="5" t="s">
        <v>451</v>
      </c>
      <c r="E3467" s="5" t="s">
        <v>13631</v>
      </c>
      <c r="F3467" s="5" t="s">
        <v>143</v>
      </c>
      <c r="G3467" s="5">
        <v>17</v>
      </c>
      <c r="H3467" s="5" t="s">
        <v>26008</v>
      </c>
      <c r="I3467" s="5" t="s">
        <v>13633</v>
      </c>
      <c r="J3467" s="5" t="s">
        <v>23979</v>
      </c>
      <c r="K3467" s="5" t="s">
        <v>27</v>
      </c>
      <c r="L3467" s="10">
        <v>44396</v>
      </c>
      <c r="M3467" s="5" t="s">
        <v>3693</v>
      </c>
      <c r="N3467" s="5"/>
      <c r="O3467" s="10"/>
      <c r="P3467" s="5"/>
      <c r="Q3467" s="5" t="s">
        <v>30</v>
      </c>
      <c r="R3467" s="5"/>
      <c r="S3467" s="5"/>
    </row>
    <row r="3468" customFormat="1" hidden="1" spans="1:19">
      <c r="A3468" s="5">
        <v>3485</v>
      </c>
      <c r="B3468" s="5" t="s">
        <v>13634</v>
      </c>
      <c r="C3468" s="5"/>
      <c r="D3468" s="5" t="s">
        <v>451</v>
      </c>
      <c r="E3468" s="5" t="s">
        <v>13635</v>
      </c>
      <c r="F3468" s="5" t="s">
        <v>143</v>
      </c>
      <c r="G3468" s="5">
        <v>19</v>
      </c>
      <c r="H3468" s="5" t="s">
        <v>13636</v>
      </c>
      <c r="I3468" s="5" t="s">
        <v>13637</v>
      </c>
      <c r="J3468" s="5" t="s">
        <v>19473</v>
      </c>
      <c r="K3468" s="5" t="s">
        <v>27</v>
      </c>
      <c r="L3468" s="10">
        <v>44331</v>
      </c>
      <c r="M3468" s="5"/>
      <c r="N3468" s="5" t="s">
        <v>27</v>
      </c>
      <c r="O3468" s="10">
        <v>44366</v>
      </c>
      <c r="P3468" s="5"/>
      <c r="Q3468" s="5"/>
      <c r="R3468" s="5"/>
      <c r="S3468" s="5"/>
    </row>
    <row r="3469" customFormat="1" hidden="1" spans="1:19">
      <c r="A3469" s="5">
        <v>3486</v>
      </c>
      <c r="B3469" s="5" t="s">
        <v>13638</v>
      </c>
      <c r="C3469" s="5"/>
      <c r="D3469" s="5" t="s">
        <v>451</v>
      </c>
      <c r="E3469" s="5" t="s">
        <v>13639</v>
      </c>
      <c r="F3469" s="5" t="s">
        <v>143</v>
      </c>
      <c r="G3469" s="5">
        <v>14</v>
      </c>
      <c r="H3469" s="5" t="s">
        <v>13640</v>
      </c>
      <c r="I3469" s="5" t="s">
        <v>8040</v>
      </c>
      <c r="J3469" s="5">
        <v>18275886799</v>
      </c>
      <c r="K3469" s="5" t="s">
        <v>27</v>
      </c>
      <c r="L3469" s="10">
        <v>44411</v>
      </c>
      <c r="M3469" s="5" t="s">
        <v>133</v>
      </c>
      <c r="N3469" s="5"/>
      <c r="O3469" s="10"/>
      <c r="P3469" s="5"/>
      <c r="Q3469" s="5" t="s">
        <v>30</v>
      </c>
      <c r="R3469" s="5"/>
      <c r="S3469" s="5"/>
    </row>
    <row r="3470" customFormat="1" hidden="1" spans="1:19">
      <c r="A3470" s="5">
        <v>3487</v>
      </c>
      <c r="B3470" s="5" t="s">
        <v>13641</v>
      </c>
      <c r="C3470" s="5"/>
      <c r="D3470" s="5" t="s">
        <v>451</v>
      </c>
      <c r="E3470" s="5" t="s">
        <v>13642</v>
      </c>
      <c r="F3470" s="5" t="s">
        <v>24</v>
      </c>
      <c r="G3470" s="5">
        <v>16</v>
      </c>
      <c r="H3470" s="5" t="s">
        <v>26009</v>
      </c>
      <c r="I3470" s="5" t="s">
        <v>13644</v>
      </c>
      <c r="J3470" s="5" t="s">
        <v>23985</v>
      </c>
      <c r="K3470" s="5" t="s">
        <v>27</v>
      </c>
      <c r="L3470" s="10">
        <v>44396</v>
      </c>
      <c r="M3470" s="5" t="s">
        <v>139</v>
      </c>
      <c r="N3470" s="5"/>
      <c r="O3470" s="10"/>
      <c r="P3470" s="5"/>
      <c r="Q3470" s="5" t="s">
        <v>30</v>
      </c>
      <c r="R3470" s="5"/>
      <c r="S3470" s="5"/>
    </row>
    <row r="3471" customFormat="1" hidden="1" spans="1:19">
      <c r="A3471" s="5">
        <v>3488</v>
      </c>
      <c r="B3471" s="5" t="s">
        <v>13645</v>
      </c>
      <c r="C3471" s="5"/>
      <c r="D3471" s="5" t="s">
        <v>451</v>
      </c>
      <c r="E3471" s="5" t="s">
        <v>13646</v>
      </c>
      <c r="F3471" s="5" t="s">
        <v>143</v>
      </c>
      <c r="G3471" s="5">
        <v>15</v>
      </c>
      <c r="H3471" s="5" t="s">
        <v>13647</v>
      </c>
      <c r="I3471" s="5" t="s">
        <v>13648</v>
      </c>
      <c r="J3471" s="5" t="s">
        <v>23988</v>
      </c>
      <c r="K3471" s="5" t="s">
        <v>27</v>
      </c>
      <c r="L3471" s="10">
        <v>44398</v>
      </c>
      <c r="M3471" s="5" t="s">
        <v>133</v>
      </c>
      <c r="N3471" s="5"/>
      <c r="O3471" s="10"/>
      <c r="P3471" s="5"/>
      <c r="Q3471" s="5" t="s">
        <v>30</v>
      </c>
      <c r="R3471" s="5"/>
      <c r="S3471" s="5"/>
    </row>
    <row r="3472" customFormat="1" hidden="1" spans="1:19">
      <c r="A3472" s="5">
        <v>3489</v>
      </c>
      <c r="B3472" s="5" t="s">
        <v>13649</v>
      </c>
      <c r="C3472" s="5"/>
      <c r="D3472" s="5" t="s">
        <v>451</v>
      </c>
      <c r="E3472" s="5" t="s">
        <v>13650</v>
      </c>
      <c r="F3472" s="5" t="s">
        <v>143</v>
      </c>
      <c r="G3472" s="5">
        <v>15</v>
      </c>
      <c r="H3472" s="5" t="s">
        <v>8296</v>
      </c>
      <c r="I3472" s="5" t="s">
        <v>13652</v>
      </c>
      <c r="J3472" s="5" t="s">
        <v>23991</v>
      </c>
      <c r="K3472" s="5" t="s">
        <v>27</v>
      </c>
      <c r="L3472" s="10">
        <v>44394</v>
      </c>
      <c r="M3472" s="5" t="s">
        <v>1352</v>
      </c>
      <c r="N3472" s="5"/>
      <c r="O3472" s="10"/>
      <c r="P3472" s="5"/>
      <c r="Q3472" s="5" t="s">
        <v>30</v>
      </c>
      <c r="R3472" s="5"/>
      <c r="S3472" s="5"/>
    </row>
    <row r="3473" customFormat="1" hidden="1" spans="1:19">
      <c r="A3473" s="5">
        <v>3490</v>
      </c>
      <c r="B3473" s="5" t="s">
        <v>13653</v>
      </c>
      <c r="C3473" s="5"/>
      <c r="D3473" s="5" t="s">
        <v>451</v>
      </c>
      <c r="E3473" s="5" t="s">
        <v>2902</v>
      </c>
      <c r="F3473" s="5" t="s">
        <v>143</v>
      </c>
      <c r="G3473" s="5">
        <v>16</v>
      </c>
      <c r="H3473" s="5" t="s">
        <v>26010</v>
      </c>
      <c r="I3473" s="5" t="s">
        <v>13655</v>
      </c>
      <c r="J3473" s="5" t="s">
        <v>23993</v>
      </c>
      <c r="K3473" s="5" t="s">
        <v>27</v>
      </c>
      <c r="L3473" s="10">
        <v>44394</v>
      </c>
      <c r="M3473" s="5" t="s">
        <v>13578</v>
      </c>
      <c r="N3473" s="5" t="s">
        <v>27</v>
      </c>
      <c r="O3473" s="10">
        <v>44416</v>
      </c>
      <c r="P3473" s="5" t="s">
        <v>1352</v>
      </c>
      <c r="Q3473" s="5" t="s">
        <v>30</v>
      </c>
      <c r="R3473" s="5"/>
      <c r="S3473" s="5"/>
    </row>
    <row r="3474" customFormat="1" hidden="1" spans="1:19">
      <c r="A3474" s="5">
        <v>3491</v>
      </c>
      <c r="B3474" s="5" t="s">
        <v>13656</v>
      </c>
      <c r="C3474" s="5"/>
      <c r="D3474" s="5" t="s">
        <v>451</v>
      </c>
      <c r="E3474" s="5" t="s">
        <v>13657</v>
      </c>
      <c r="F3474" s="5" t="s">
        <v>143</v>
      </c>
      <c r="G3474" s="5">
        <v>15</v>
      </c>
      <c r="H3474" s="5" t="s">
        <v>5850</v>
      </c>
      <c r="I3474" s="5" t="s">
        <v>13658</v>
      </c>
      <c r="J3474" s="5">
        <v>13558289471</v>
      </c>
      <c r="K3474" s="5" t="s">
        <v>27</v>
      </c>
      <c r="L3474" s="10">
        <v>44395</v>
      </c>
      <c r="M3474" s="5" t="s">
        <v>1288</v>
      </c>
      <c r="N3474" s="5" t="s">
        <v>27</v>
      </c>
      <c r="O3474" s="10">
        <v>44416</v>
      </c>
      <c r="P3474" s="5" t="s">
        <v>1288</v>
      </c>
      <c r="Q3474" s="5" t="s">
        <v>30</v>
      </c>
      <c r="R3474" s="5"/>
      <c r="S3474" s="5"/>
    </row>
    <row r="3475" customFormat="1" hidden="1" spans="1:19">
      <c r="A3475" s="5">
        <v>3492</v>
      </c>
      <c r="B3475" s="5" t="s">
        <v>13659</v>
      </c>
      <c r="C3475" s="5"/>
      <c r="D3475" s="5" t="s">
        <v>451</v>
      </c>
      <c r="E3475" s="5" t="s">
        <v>13660</v>
      </c>
      <c r="F3475" s="5" t="s">
        <v>143</v>
      </c>
      <c r="G3475" s="5">
        <v>18</v>
      </c>
      <c r="H3475" s="5" t="s">
        <v>26011</v>
      </c>
      <c r="I3475" s="5" t="s">
        <v>13662</v>
      </c>
      <c r="J3475" s="5">
        <v>13926307189</v>
      </c>
      <c r="K3475" s="5" t="s">
        <v>27</v>
      </c>
      <c r="L3475" s="10">
        <v>44396</v>
      </c>
      <c r="M3475" s="5"/>
      <c r="N3475" s="5" t="s">
        <v>30</v>
      </c>
      <c r="O3475" s="10"/>
      <c r="P3475" s="5"/>
      <c r="Q3475" s="5"/>
      <c r="R3475" s="5"/>
      <c r="S3475" s="5"/>
    </row>
    <row r="3476" customFormat="1" hidden="1" spans="1:19">
      <c r="A3476" s="5">
        <v>3493</v>
      </c>
      <c r="B3476" s="5" t="s">
        <v>13663</v>
      </c>
      <c r="C3476" s="5"/>
      <c r="D3476" s="5" t="s">
        <v>451</v>
      </c>
      <c r="E3476" s="5" t="s">
        <v>10684</v>
      </c>
      <c r="F3476" s="5" t="s">
        <v>24</v>
      </c>
      <c r="G3476" s="5">
        <v>16</v>
      </c>
      <c r="H3476" s="5" t="s">
        <v>26012</v>
      </c>
      <c r="I3476" s="5" t="s">
        <v>13665</v>
      </c>
      <c r="J3476" s="5" t="s">
        <v>23999</v>
      </c>
      <c r="K3476" s="5"/>
      <c r="L3476" s="10"/>
      <c r="M3476" s="5"/>
      <c r="N3476" s="5"/>
      <c r="O3476" s="10"/>
      <c r="P3476" s="5"/>
      <c r="Q3476" s="5"/>
      <c r="R3476" s="5"/>
      <c r="S3476" s="5"/>
    </row>
    <row r="3477" customFormat="1" hidden="1" spans="1:19">
      <c r="A3477" s="5">
        <v>3494</v>
      </c>
      <c r="B3477" s="5" t="s">
        <v>13666</v>
      </c>
      <c r="C3477" s="5"/>
      <c r="D3477" s="5" t="s">
        <v>451</v>
      </c>
      <c r="E3477" s="5" t="s">
        <v>13667</v>
      </c>
      <c r="F3477" s="5" t="s">
        <v>143</v>
      </c>
      <c r="G3477" s="5">
        <v>17</v>
      </c>
      <c r="H3477" s="5" t="s">
        <v>26013</v>
      </c>
      <c r="I3477" s="5" t="s">
        <v>13669</v>
      </c>
      <c r="J3477" s="5" t="s">
        <v>24002</v>
      </c>
      <c r="K3477" s="5" t="s">
        <v>27</v>
      </c>
      <c r="L3477" s="10">
        <v>44396</v>
      </c>
      <c r="M3477" s="5" t="s">
        <v>133</v>
      </c>
      <c r="N3477" s="5"/>
      <c r="O3477" s="10"/>
      <c r="P3477" s="5"/>
      <c r="Q3477" s="5" t="s">
        <v>30</v>
      </c>
      <c r="R3477" s="5"/>
      <c r="S3477" s="5"/>
    </row>
    <row r="3478" customFormat="1" hidden="1" spans="1:19">
      <c r="A3478" s="5">
        <v>3495</v>
      </c>
      <c r="B3478" s="5" t="s">
        <v>13670</v>
      </c>
      <c r="C3478" s="5"/>
      <c r="D3478" s="5" t="s">
        <v>451</v>
      </c>
      <c r="E3478" s="5" t="s">
        <v>13671</v>
      </c>
      <c r="F3478" s="5" t="s">
        <v>143</v>
      </c>
      <c r="G3478" s="5">
        <v>19</v>
      </c>
      <c r="H3478" s="5" t="s">
        <v>26014</v>
      </c>
      <c r="I3478" s="5" t="s">
        <v>13673</v>
      </c>
      <c r="J3478" s="5" t="s">
        <v>19476</v>
      </c>
      <c r="K3478" s="5" t="s">
        <v>27</v>
      </c>
      <c r="L3478" s="10">
        <v>44331</v>
      </c>
      <c r="M3478" s="5"/>
      <c r="N3478" s="5" t="s">
        <v>27</v>
      </c>
      <c r="O3478" s="10">
        <v>44366</v>
      </c>
      <c r="P3478" s="5"/>
      <c r="Q3478" s="5"/>
      <c r="R3478" s="5"/>
      <c r="S3478" s="5"/>
    </row>
    <row r="3479" customFormat="1" hidden="1" spans="1:19">
      <c r="A3479" s="5">
        <v>3496</v>
      </c>
      <c r="B3479" s="5" t="s">
        <v>18562</v>
      </c>
      <c r="C3479" s="5"/>
      <c r="D3479" s="5" t="s">
        <v>451</v>
      </c>
      <c r="E3479" s="5" t="s">
        <v>14065</v>
      </c>
      <c r="F3479" s="5" t="s">
        <v>143</v>
      </c>
      <c r="G3479" s="5">
        <v>16</v>
      </c>
      <c r="H3479" s="5" t="s">
        <v>26015</v>
      </c>
      <c r="I3479" s="5" t="s">
        <v>24006</v>
      </c>
      <c r="J3479" s="5">
        <v>15078573438</v>
      </c>
      <c r="K3479" s="5" t="s">
        <v>27</v>
      </c>
      <c r="L3479" s="10">
        <v>44396</v>
      </c>
      <c r="M3479" s="5" t="s">
        <v>6224</v>
      </c>
      <c r="N3479" s="5"/>
      <c r="O3479" s="10"/>
      <c r="P3479" s="5"/>
      <c r="Q3479" s="5" t="s">
        <v>30</v>
      </c>
      <c r="R3479" s="5" t="s">
        <v>13862</v>
      </c>
      <c r="S3479" s="5"/>
    </row>
    <row r="3480" customFormat="1" hidden="1" spans="1:19">
      <c r="A3480" s="5">
        <v>3497</v>
      </c>
      <c r="B3480" s="5" t="s">
        <v>13674</v>
      </c>
      <c r="C3480" s="5"/>
      <c r="D3480" s="5" t="s">
        <v>451</v>
      </c>
      <c r="E3480" s="5" t="s">
        <v>13675</v>
      </c>
      <c r="F3480" s="5" t="s">
        <v>143</v>
      </c>
      <c r="G3480" s="5">
        <v>13</v>
      </c>
      <c r="H3480" s="5" t="s">
        <v>26016</v>
      </c>
      <c r="I3480" s="5" t="s">
        <v>8620</v>
      </c>
      <c r="J3480" s="5" t="s">
        <v>19082</v>
      </c>
      <c r="K3480" s="5" t="s">
        <v>27</v>
      </c>
      <c r="L3480" s="10">
        <v>44410</v>
      </c>
      <c r="M3480" s="5" t="s">
        <v>133</v>
      </c>
      <c r="N3480" s="5"/>
      <c r="O3480" s="10"/>
      <c r="P3480" s="5"/>
      <c r="Q3480" s="5" t="s">
        <v>30</v>
      </c>
      <c r="R3480" s="5"/>
      <c r="S3480" s="5"/>
    </row>
    <row r="3481" customFormat="1" hidden="1" spans="1:19">
      <c r="A3481" s="5">
        <v>3498</v>
      </c>
      <c r="B3481" s="5" t="s">
        <v>13677</v>
      </c>
      <c r="C3481" s="5"/>
      <c r="D3481" s="5" t="s">
        <v>451</v>
      </c>
      <c r="E3481" s="5" t="s">
        <v>13678</v>
      </c>
      <c r="F3481" s="5" t="s">
        <v>143</v>
      </c>
      <c r="G3481" s="5">
        <v>17</v>
      </c>
      <c r="H3481" s="5" t="s">
        <v>13679</v>
      </c>
      <c r="I3481" s="5" t="s">
        <v>13680</v>
      </c>
      <c r="J3481" s="5">
        <v>18877898156</v>
      </c>
      <c r="K3481" s="5" t="s">
        <v>27</v>
      </c>
      <c r="L3481" s="10">
        <v>44396</v>
      </c>
      <c r="M3481" s="5" t="s">
        <v>133</v>
      </c>
      <c r="N3481" s="5"/>
      <c r="O3481" s="10"/>
      <c r="P3481" s="5"/>
      <c r="Q3481" s="5" t="s">
        <v>30</v>
      </c>
      <c r="R3481" s="5"/>
      <c r="S3481" s="5"/>
    </row>
    <row r="3482" customFormat="1" hidden="1" spans="1:19">
      <c r="A3482" s="5">
        <v>3499</v>
      </c>
      <c r="B3482" s="5" t="s">
        <v>13681</v>
      </c>
      <c r="C3482" s="5"/>
      <c r="D3482" s="5" t="s">
        <v>451</v>
      </c>
      <c r="E3482" s="5" t="s">
        <v>13682</v>
      </c>
      <c r="F3482" s="5" t="s">
        <v>143</v>
      </c>
      <c r="G3482" s="5">
        <v>22</v>
      </c>
      <c r="H3482" s="5" t="s">
        <v>13683</v>
      </c>
      <c r="I3482" s="5" t="s">
        <v>13684</v>
      </c>
      <c r="J3482" s="5">
        <v>18174936020</v>
      </c>
      <c r="K3482" s="5" t="s">
        <v>27</v>
      </c>
      <c r="L3482" s="10">
        <v>44331</v>
      </c>
      <c r="M3482" s="5"/>
      <c r="N3482" s="5" t="s">
        <v>27</v>
      </c>
      <c r="O3482" s="10">
        <v>44366</v>
      </c>
      <c r="P3482" s="5"/>
      <c r="Q3482" s="5"/>
      <c r="R3482" s="5"/>
      <c r="S3482" s="5"/>
    </row>
    <row r="3483" customFormat="1" hidden="1" spans="1:19">
      <c r="A3483" s="5">
        <v>3500</v>
      </c>
      <c r="B3483" s="5" t="s">
        <v>13685</v>
      </c>
      <c r="C3483" s="5"/>
      <c r="D3483" s="5" t="s">
        <v>451</v>
      </c>
      <c r="E3483" s="5" t="s">
        <v>13103</v>
      </c>
      <c r="F3483" s="5" t="s">
        <v>143</v>
      </c>
      <c r="G3483" s="5">
        <v>17</v>
      </c>
      <c r="H3483" s="5" t="s">
        <v>26017</v>
      </c>
      <c r="I3483" s="5" t="s">
        <v>13687</v>
      </c>
      <c r="J3483" s="5">
        <v>15277854446</v>
      </c>
      <c r="K3483" s="5"/>
      <c r="L3483" s="10"/>
      <c r="M3483" s="5"/>
      <c r="N3483" s="5"/>
      <c r="O3483" s="10"/>
      <c r="P3483" s="5"/>
      <c r="Q3483" s="5"/>
      <c r="R3483" s="5"/>
      <c r="S3483" s="5"/>
    </row>
    <row r="3484" customFormat="1" hidden="1" spans="1:19">
      <c r="A3484" s="5">
        <v>3501</v>
      </c>
      <c r="B3484" s="5" t="s">
        <v>13688</v>
      </c>
      <c r="C3484" s="5"/>
      <c r="D3484" s="5" t="s">
        <v>451</v>
      </c>
      <c r="E3484" s="5" t="s">
        <v>13689</v>
      </c>
      <c r="F3484" s="5" t="s">
        <v>24</v>
      </c>
      <c r="G3484" s="5">
        <v>16</v>
      </c>
      <c r="H3484" s="5" t="s">
        <v>26018</v>
      </c>
      <c r="I3484" s="5" t="s">
        <v>13691</v>
      </c>
      <c r="J3484" s="5">
        <v>17344512660</v>
      </c>
      <c r="K3484" s="5" t="s">
        <v>27</v>
      </c>
      <c r="L3484" s="10">
        <v>44399</v>
      </c>
      <c r="M3484" s="5" t="s">
        <v>133</v>
      </c>
      <c r="N3484" s="5"/>
      <c r="O3484" s="10"/>
      <c r="P3484" s="5"/>
      <c r="Q3484" s="5" t="s">
        <v>30</v>
      </c>
      <c r="R3484" s="5"/>
      <c r="S3484" s="5"/>
    </row>
    <row r="3485" customFormat="1" hidden="1" spans="1:19">
      <c r="A3485" s="5">
        <v>3502</v>
      </c>
      <c r="B3485" s="5" t="s">
        <v>13692</v>
      </c>
      <c r="C3485" s="5"/>
      <c r="D3485" s="5" t="s">
        <v>451</v>
      </c>
      <c r="E3485" s="5" t="s">
        <v>13693</v>
      </c>
      <c r="F3485" s="5" t="s">
        <v>143</v>
      </c>
      <c r="G3485" s="5">
        <v>17</v>
      </c>
      <c r="H3485" s="5" t="s">
        <v>26019</v>
      </c>
      <c r="I3485" s="5" t="s">
        <v>13695</v>
      </c>
      <c r="J3485" s="5" t="s">
        <v>24018</v>
      </c>
      <c r="K3485" s="5" t="s">
        <v>27</v>
      </c>
      <c r="L3485" s="10">
        <v>44411</v>
      </c>
      <c r="M3485" s="5" t="s">
        <v>8668</v>
      </c>
      <c r="N3485" s="5"/>
      <c r="O3485" s="10"/>
      <c r="P3485" s="5"/>
      <c r="Q3485" s="5" t="s">
        <v>30</v>
      </c>
      <c r="R3485" s="5"/>
      <c r="S3485" s="5"/>
    </row>
    <row r="3486" customFormat="1" hidden="1" spans="1:19">
      <c r="A3486" s="5">
        <v>3503</v>
      </c>
      <c r="B3486" s="5" t="s">
        <v>13696</v>
      </c>
      <c r="C3486" s="5"/>
      <c r="D3486" s="5" t="s">
        <v>451</v>
      </c>
      <c r="E3486" s="5" t="s">
        <v>13697</v>
      </c>
      <c r="F3486" s="5" t="s">
        <v>24</v>
      </c>
      <c r="G3486" s="5">
        <v>17</v>
      </c>
      <c r="H3486" s="5" t="s">
        <v>26020</v>
      </c>
      <c r="I3486" s="5" t="s">
        <v>13699</v>
      </c>
      <c r="J3486" s="5" t="s">
        <v>24021</v>
      </c>
      <c r="K3486" s="5" t="s">
        <v>27</v>
      </c>
      <c r="L3486" s="10">
        <v>44398</v>
      </c>
      <c r="M3486" s="5" t="s">
        <v>126</v>
      </c>
      <c r="N3486" s="5"/>
      <c r="O3486" s="10"/>
      <c r="P3486" s="5"/>
      <c r="Q3486" s="5" t="s">
        <v>30</v>
      </c>
      <c r="R3486" s="5"/>
      <c r="S3486" s="5"/>
    </row>
    <row r="3487" customFormat="1" hidden="1" spans="1:19">
      <c r="A3487" s="5">
        <v>3504</v>
      </c>
      <c r="B3487" s="5" t="s">
        <v>13700</v>
      </c>
      <c r="C3487" s="5"/>
      <c r="D3487" s="5" t="s">
        <v>451</v>
      </c>
      <c r="E3487" s="5" t="s">
        <v>13701</v>
      </c>
      <c r="F3487" s="5" t="s">
        <v>143</v>
      </c>
      <c r="G3487" s="5">
        <v>16</v>
      </c>
      <c r="H3487" s="5" t="s">
        <v>13702</v>
      </c>
      <c r="I3487" s="5" t="s">
        <v>13703</v>
      </c>
      <c r="J3487" s="5" t="s">
        <v>24024</v>
      </c>
      <c r="K3487" s="5" t="s">
        <v>27</v>
      </c>
      <c r="L3487" s="10">
        <v>44395</v>
      </c>
      <c r="M3487" s="5" t="s">
        <v>1217</v>
      </c>
      <c r="N3487" s="5" t="s">
        <v>27</v>
      </c>
      <c r="O3487" s="10">
        <v>44416</v>
      </c>
      <c r="P3487" s="5" t="s">
        <v>1217</v>
      </c>
      <c r="Q3487" s="5" t="s">
        <v>30</v>
      </c>
      <c r="R3487" s="5"/>
      <c r="S3487" s="5"/>
    </row>
    <row r="3488" customFormat="1" hidden="1" spans="1:19">
      <c r="A3488" s="5">
        <v>3505</v>
      </c>
      <c r="B3488" s="5" t="s">
        <v>13704</v>
      </c>
      <c r="C3488" s="5"/>
      <c r="D3488" s="5" t="s">
        <v>451</v>
      </c>
      <c r="E3488" s="5" t="s">
        <v>13705</v>
      </c>
      <c r="F3488" s="5" t="s">
        <v>24</v>
      </c>
      <c r="G3488" s="5">
        <v>15</v>
      </c>
      <c r="H3488" s="5" t="s">
        <v>26021</v>
      </c>
      <c r="I3488" s="5" t="s">
        <v>13707</v>
      </c>
      <c r="J3488" s="5" t="s">
        <v>24027</v>
      </c>
      <c r="K3488" s="5" t="s">
        <v>27</v>
      </c>
      <c r="L3488" s="10">
        <v>44399</v>
      </c>
      <c r="M3488" s="5" t="s">
        <v>13708</v>
      </c>
      <c r="N3488" s="5"/>
      <c r="O3488" s="10"/>
      <c r="P3488" s="5"/>
      <c r="Q3488" s="5" t="s">
        <v>30</v>
      </c>
      <c r="R3488" s="5" t="s">
        <v>13706</v>
      </c>
      <c r="S3488" s="5"/>
    </row>
    <row r="3489" customFormat="1" hidden="1" spans="1:19">
      <c r="A3489" s="5">
        <v>3506</v>
      </c>
      <c r="B3489" s="5" t="s">
        <v>13709</v>
      </c>
      <c r="C3489" s="5"/>
      <c r="D3489" s="5" t="s">
        <v>451</v>
      </c>
      <c r="E3489" s="5" t="s">
        <v>13710</v>
      </c>
      <c r="F3489" s="5" t="s">
        <v>143</v>
      </c>
      <c r="G3489" s="5">
        <v>16</v>
      </c>
      <c r="H3489" s="5" t="s">
        <v>26022</v>
      </c>
      <c r="I3489" s="5" t="s">
        <v>13712</v>
      </c>
      <c r="J3489" s="5" t="s">
        <v>24031</v>
      </c>
      <c r="K3489" s="5" t="s">
        <v>27</v>
      </c>
      <c r="L3489" s="10">
        <v>44408</v>
      </c>
      <c r="M3489" s="5" t="s">
        <v>126</v>
      </c>
      <c r="N3489" s="5"/>
      <c r="O3489" s="10"/>
      <c r="P3489" s="5"/>
      <c r="Q3489" s="5" t="s">
        <v>30</v>
      </c>
      <c r="R3489" s="5"/>
      <c r="S3489" s="5"/>
    </row>
    <row r="3490" customFormat="1" hidden="1" spans="1:19">
      <c r="A3490" s="5">
        <v>3507</v>
      </c>
      <c r="B3490" s="5" t="s">
        <v>13713</v>
      </c>
      <c r="C3490" s="5"/>
      <c r="D3490" s="5" t="s">
        <v>451</v>
      </c>
      <c r="E3490" s="5" t="s">
        <v>13714</v>
      </c>
      <c r="F3490" s="5" t="s">
        <v>143</v>
      </c>
      <c r="G3490" s="5">
        <v>16</v>
      </c>
      <c r="H3490" s="5" t="s">
        <v>26023</v>
      </c>
      <c r="I3490" s="5" t="s">
        <v>13716</v>
      </c>
      <c r="J3490" s="5" t="s">
        <v>24034</v>
      </c>
      <c r="K3490" s="5" t="s">
        <v>27</v>
      </c>
      <c r="L3490" s="10">
        <v>44396</v>
      </c>
      <c r="M3490" s="5" t="s">
        <v>139</v>
      </c>
      <c r="N3490" s="5" t="s">
        <v>18526</v>
      </c>
      <c r="O3490" s="10"/>
      <c r="P3490" s="5"/>
      <c r="Q3490" s="5" t="s">
        <v>30</v>
      </c>
      <c r="R3490" s="5"/>
      <c r="S3490" s="5"/>
    </row>
    <row r="3491" customFormat="1" hidden="1" spans="1:19">
      <c r="A3491" s="5">
        <v>3508</v>
      </c>
      <c r="B3491" s="5" t="s">
        <v>13717</v>
      </c>
      <c r="C3491" s="5"/>
      <c r="D3491" s="5" t="s">
        <v>451</v>
      </c>
      <c r="E3491" s="5" t="s">
        <v>13718</v>
      </c>
      <c r="F3491" s="5" t="s">
        <v>143</v>
      </c>
      <c r="G3491" s="5">
        <v>17</v>
      </c>
      <c r="H3491" s="5" t="s">
        <v>26024</v>
      </c>
      <c r="I3491" s="5" t="s">
        <v>13720</v>
      </c>
      <c r="J3491" s="5" t="s">
        <v>24037</v>
      </c>
      <c r="K3491" s="5" t="s">
        <v>27</v>
      </c>
      <c r="L3491" s="10">
        <v>44395</v>
      </c>
      <c r="M3491" s="5" t="s">
        <v>98</v>
      </c>
      <c r="N3491" s="5"/>
      <c r="O3491" s="10"/>
      <c r="P3491" s="5"/>
      <c r="Q3491" s="5" t="s">
        <v>30</v>
      </c>
      <c r="R3491" s="5"/>
      <c r="S3491" s="5"/>
    </row>
    <row r="3492" customFormat="1" hidden="1" spans="1:19">
      <c r="A3492" s="5">
        <v>3509</v>
      </c>
      <c r="B3492" s="5" t="s">
        <v>13721</v>
      </c>
      <c r="C3492" s="5"/>
      <c r="D3492" s="5" t="s">
        <v>451</v>
      </c>
      <c r="E3492" s="5" t="s">
        <v>13722</v>
      </c>
      <c r="F3492" s="5" t="s">
        <v>143</v>
      </c>
      <c r="G3492" s="5">
        <v>16</v>
      </c>
      <c r="H3492" s="5" t="s">
        <v>26025</v>
      </c>
      <c r="I3492" s="5" t="s">
        <v>13724</v>
      </c>
      <c r="J3492" s="5" t="s">
        <v>24040</v>
      </c>
      <c r="K3492" s="5" t="s">
        <v>27</v>
      </c>
      <c r="L3492" s="10">
        <v>44395</v>
      </c>
      <c r="M3492" s="5" t="s">
        <v>13725</v>
      </c>
      <c r="N3492" s="5"/>
      <c r="O3492" s="10"/>
      <c r="P3492" s="5"/>
      <c r="Q3492" s="5" t="s">
        <v>30</v>
      </c>
      <c r="R3492" s="5"/>
      <c r="S3492" s="5"/>
    </row>
    <row r="3493" customFormat="1" hidden="1" spans="1:19">
      <c r="A3493" s="5">
        <v>3510</v>
      </c>
      <c r="B3493" s="5" t="s">
        <v>13726</v>
      </c>
      <c r="C3493" s="5"/>
      <c r="D3493" s="5" t="s">
        <v>451</v>
      </c>
      <c r="E3493" s="5" t="s">
        <v>13727</v>
      </c>
      <c r="F3493" s="5" t="s">
        <v>143</v>
      </c>
      <c r="G3493" s="5">
        <v>16</v>
      </c>
      <c r="H3493" s="5" t="s">
        <v>26026</v>
      </c>
      <c r="I3493" s="5" t="s">
        <v>13728</v>
      </c>
      <c r="J3493" s="5" t="s">
        <v>24043</v>
      </c>
      <c r="K3493" s="5" t="s">
        <v>27</v>
      </c>
      <c r="L3493" s="10">
        <v>44402</v>
      </c>
      <c r="M3493" s="5" t="s">
        <v>139</v>
      </c>
      <c r="N3493" s="5" t="s">
        <v>27</v>
      </c>
      <c r="O3493" s="10">
        <v>44416</v>
      </c>
      <c r="P3493" s="5" t="s">
        <v>139</v>
      </c>
      <c r="Q3493" s="5" t="s">
        <v>30</v>
      </c>
      <c r="R3493" s="5"/>
      <c r="S3493" s="5"/>
    </row>
    <row r="3494" customFormat="1" hidden="1" spans="1:19">
      <c r="A3494" s="5">
        <v>3511</v>
      </c>
      <c r="B3494" s="5" t="s">
        <v>24047</v>
      </c>
      <c r="C3494" s="5"/>
      <c r="D3494" s="5" t="s">
        <v>451</v>
      </c>
      <c r="E3494" s="5" t="s">
        <v>24046</v>
      </c>
      <c r="F3494" s="5" t="s">
        <v>143</v>
      </c>
      <c r="G3494" s="5">
        <v>16</v>
      </c>
      <c r="H3494" s="5" t="s">
        <v>8638</v>
      </c>
      <c r="I3494" s="5" t="s">
        <v>24048</v>
      </c>
      <c r="J3494" s="5">
        <v>18877898608</v>
      </c>
      <c r="K3494" s="5"/>
      <c r="L3494" s="10"/>
      <c r="M3494" s="5"/>
      <c r="N3494" s="5"/>
      <c r="O3494" s="10"/>
      <c r="P3494" s="5"/>
      <c r="Q3494" s="5"/>
      <c r="R3494" s="5"/>
      <c r="S3494" s="5"/>
    </row>
    <row r="3495" customFormat="1" hidden="1" spans="1:19">
      <c r="A3495" s="5">
        <v>3512</v>
      </c>
      <c r="B3495" s="5" t="s">
        <v>13729</v>
      </c>
      <c r="C3495" s="5"/>
      <c r="D3495" s="5" t="s">
        <v>451</v>
      </c>
      <c r="E3495" s="5" t="s">
        <v>13730</v>
      </c>
      <c r="F3495" s="5" t="s">
        <v>24</v>
      </c>
      <c r="G3495" s="5">
        <v>15</v>
      </c>
      <c r="H3495" s="5" t="s">
        <v>26027</v>
      </c>
      <c r="I3495" s="5" t="s">
        <v>13732</v>
      </c>
      <c r="J3495" s="5" t="s">
        <v>24050</v>
      </c>
      <c r="K3495" s="5" t="s">
        <v>27</v>
      </c>
      <c r="L3495" s="10">
        <v>44395</v>
      </c>
      <c r="M3495" s="5" t="s">
        <v>1352</v>
      </c>
      <c r="N3495" s="5"/>
      <c r="O3495" s="10"/>
      <c r="P3495" s="5"/>
      <c r="Q3495" s="5" t="s">
        <v>30</v>
      </c>
      <c r="R3495" s="5"/>
      <c r="S3495" s="5"/>
    </row>
    <row r="3496" customFormat="1" hidden="1" spans="1:19">
      <c r="A3496" s="5">
        <v>3513</v>
      </c>
      <c r="B3496" s="5" t="s">
        <v>13733</v>
      </c>
      <c r="C3496" s="5"/>
      <c r="D3496" s="5" t="s">
        <v>451</v>
      </c>
      <c r="E3496" s="5" t="s">
        <v>13734</v>
      </c>
      <c r="F3496" s="5" t="s">
        <v>143</v>
      </c>
      <c r="G3496" s="5">
        <v>17</v>
      </c>
      <c r="H3496" s="5" t="s">
        <v>26028</v>
      </c>
      <c r="I3496" s="5" t="s">
        <v>13736</v>
      </c>
      <c r="J3496" s="5" t="s">
        <v>24053</v>
      </c>
      <c r="K3496" s="5" t="s">
        <v>27</v>
      </c>
      <c r="L3496" s="10">
        <v>44394</v>
      </c>
      <c r="M3496" s="5" t="s">
        <v>28</v>
      </c>
      <c r="N3496" s="5"/>
      <c r="O3496" s="10"/>
      <c r="P3496" s="5"/>
      <c r="Q3496" s="5" t="s">
        <v>30</v>
      </c>
      <c r="R3496" s="5"/>
      <c r="S3496" s="5"/>
    </row>
    <row r="3497" customFormat="1" hidden="1" spans="1:19">
      <c r="A3497" s="5">
        <v>3514</v>
      </c>
      <c r="B3497" s="5" t="s">
        <v>13737</v>
      </c>
      <c r="C3497" s="5"/>
      <c r="D3497" s="5" t="s">
        <v>451</v>
      </c>
      <c r="E3497" s="5" t="s">
        <v>13738</v>
      </c>
      <c r="F3497" s="5" t="s">
        <v>143</v>
      </c>
      <c r="G3497" s="5">
        <v>16</v>
      </c>
      <c r="H3497" s="5" t="s">
        <v>26029</v>
      </c>
      <c r="I3497" s="5" t="s">
        <v>13740</v>
      </c>
      <c r="J3497" s="5" t="s">
        <v>24056</v>
      </c>
      <c r="K3497" s="5" t="s">
        <v>27</v>
      </c>
      <c r="L3497" s="10">
        <v>44395</v>
      </c>
      <c r="M3497" s="5" t="s">
        <v>1347</v>
      </c>
      <c r="N3497" s="5" t="s">
        <v>27</v>
      </c>
      <c r="O3497" s="10">
        <v>44416</v>
      </c>
      <c r="P3497" s="5" t="s">
        <v>1347</v>
      </c>
      <c r="Q3497" s="5" t="s">
        <v>30</v>
      </c>
      <c r="R3497" s="5"/>
      <c r="S3497" s="5"/>
    </row>
    <row r="3498" customFormat="1" hidden="1" spans="1:19">
      <c r="A3498" s="5">
        <v>3515</v>
      </c>
      <c r="B3498" s="5" t="s">
        <v>13741</v>
      </c>
      <c r="C3498" s="5"/>
      <c r="D3498" s="5" t="s">
        <v>451</v>
      </c>
      <c r="E3498" s="5" t="s">
        <v>13742</v>
      </c>
      <c r="F3498" s="5" t="s">
        <v>143</v>
      </c>
      <c r="G3498" s="5">
        <v>16</v>
      </c>
      <c r="H3498" s="5" t="s">
        <v>26030</v>
      </c>
      <c r="I3498" s="5" t="s">
        <v>13744</v>
      </c>
      <c r="J3498" s="5" t="s">
        <v>24058</v>
      </c>
      <c r="K3498" s="5" t="s">
        <v>27</v>
      </c>
      <c r="L3498" s="10">
        <v>44394</v>
      </c>
      <c r="M3498" s="5" t="s">
        <v>126</v>
      </c>
      <c r="N3498" s="5"/>
      <c r="O3498" s="10"/>
      <c r="P3498" s="5"/>
      <c r="Q3498" s="5" t="s">
        <v>30</v>
      </c>
      <c r="R3498" s="5"/>
      <c r="S3498" s="5"/>
    </row>
    <row r="3499" customFormat="1" hidden="1" spans="1:19">
      <c r="A3499" s="5">
        <v>3516</v>
      </c>
      <c r="B3499" s="5" t="s">
        <v>13745</v>
      </c>
      <c r="C3499" s="5"/>
      <c r="D3499" s="5" t="s">
        <v>451</v>
      </c>
      <c r="E3499" s="5" t="s">
        <v>13746</v>
      </c>
      <c r="F3499" s="5" t="s">
        <v>24</v>
      </c>
      <c r="G3499" s="5">
        <v>16</v>
      </c>
      <c r="H3499" s="5" t="s">
        <v>26031</v>
      </c>
      <c r="I3499" s="5" t="s">
        <v>13748</v>
      </c>
      <c r="J3499" s="5" t="s">
        <v>24061</v>
      </c>
      <c r="K3499" s="5" t="s">
        <v>27</v>
      </c>
      <c r="L3499" s="10">
        <v>44395</v>
      </c>
      <c r="M3499" s="5" t="s">
        <v>126</v>
      </c>
      <c r="N3499" s="5"/>
      <c r="O3499" s="10"/>
      <c r="P3499" s="5"/>
      <c r="Q3499" s="5" t="s">
        <v>30</v>
      </c>
      <c r="R3499" s="5"/>
      <c r="S3499" s="5"/>
    </row>
    <row r="3500" customFormat="1" hidden="1" spans="1:19">
      <c r="A3500" s="5">
        <v>3517</v>
      </c>
      <c r="B3500" s="5" t="s">
        <v>13749</v>
      </c>
      <c r="C3500" s="5"/>
      <c r="D3500" s="5" t="s">
        <v>451</v>
      </c>
      <c r="E3500" s="5" t="s">
        <v>13750</v>
      </c>
      <c r="F3500" s="5" t="s">
        <v>143</v>
      </c>
      <c r="G3500" s="5">
        <v>16</v>
      </c>
      <c r="H3500" s="5" t="s">
        <v>12848</v>
      </c>
      <c r="I3500" s="5" t="s">
        <v>13751</v>
      </c>
      <c r="J3500" s="5" t="s">
        <v>24064</v>
      </c>
      <c r="K3500" s="5" t="s">
        <v>27</v>
      </c>
      <c r="L3500" s="10">
        <v>44401</v>
      </c>
      <c r="M3500" s="5" t="s">
        <v>2747</v>
      </c>
      <c r="N3500" s="5"/>
      <c r="O3500" s="10"/>
      <c r="P3500" s="5"/>
      <c r="Q3500" s="5" t="s">
        <v>30</v>
      </c>
      <c r="R3500" s="5"/>
      <c r="S3500" s="5"/>
    </row>
    <row r="3501" customFormat="1" hidden="1" spans="1:19">
      <c r="A3501" s="5">
        <v>3518</v>
      </c>
      <c r="B3501" s="5" t="s">
        <v>13752</v>
      </c>
      <c r="C3501" s="5"/>
      <c r="D3501" s="5" t="s">
        <v>451</v>
      </c>
      <c r="E3501" s="5" t="s">
        <v>13753</v>
      </c>
      <c r="F3501" s="5" t="s">
        <v>24</v>
      </c>
      <c r="G3501" s="5">
        <v>17</v>
      </c>
      <c r="H3501" s="5" t="s">
        <v>26032</v>
      </c>
      <c r="I3501" s="5" t="s">
        <v>3706</v>
      </c>
      <c r="J3501" s="5" t="s">
        <v>24065</v>
      </c>
      <c r="K3501" s="5" t="s">
        <v>27</v>
      </c>
      <c r="L3501" s="10">
        <v>44399</v>
      </c>
      <c r="M3501" s="5" t="s">
        <v>3693</v>
      </c>
      <c r="N3501" s="5"/>
      <c r="O3501" s="10"/>
      <c r="P3501" s="5"/>
      <c r="Q3501" s="5" t="s">
        <v>30</v>
      </c>
      <c r="R3501" s="5"/>
      <c r="S3501" s="5"/>
    </row>
    <row r="3502" customFormat="1" hidden="1" spans="1:19">
      <c r="A3502" s="5">
        <v>3519</v>
      </c>
      <c r="B3502" s="5" t="s">
        <v>13755</v>
      </c>
      <c r="C3502" s="5"/>
      <c r="D3502" s="5" t="s">
        <v>451</v>
      </c>
      <c r="E3502" s="5" t="s">
        <v>13756</v>
      </c>
      <c r="F3502" s="5" t="s">
        <v>143</v>
      </c>
      <c r="G3502" s="5">
        <v>16</v>
      </c>
      <c r="H3502" s="5" t="s">
        <v>26033</v>
      </c>
      <c r="I3502" s="5" t="s">
        <v>13758</v>
      </c>
      <c r="J3502" s="5" t="s">
        <v>24068</v>
      </c>
      <c r="K3502" s="5" t="s">
        <v>27</v>
      </c>
      <c r="L3502" s="10">
        <v>44395</v>
      </c>
      <c r="M3502" s="5" t="s">
        <v>126</v>
      </c>
      <c r="N3502" s="5"/>
      <c r="O3502" s="10"/>
      <c r="P3502" s="5"/>
      <c r="Q3502" s="5" t="s">
        <v>30</v>
      </c>
      <c r="R3502" s="5"/>
      <c r="S3502" s="5"/>
    </row>
    <row r="3503" customFormat="1" hidden="1" spans="1:19">
      <c r="A3503" s="5">
        <v>3520</v>
      </c>
      <c r="B3503" s="5" t="s">
        <v>24072</v>
      </c>
      <c r="C3503" s="5"/>
      <c r="D3503" s="5" t="s">
        <v>451</v>
      </c>
      <c r="E3503" s="5" t="s">
        <v>24071</v>
      </c>
      <c r="F3503" s="5" t="s">
        <v>24</v>
      </c>
      <c r="G3503" s="5">
        <v>16</v>
      </c>
      <c r="H3503" s="5" t="s">
        <v>26034</v>
      </c>
      <c r="I3503" s="5" t="s">
        <v>24073</v>
      </c>
      <c r="J3503" s="5">
        <v>15777805982</v>
      </c>
      <c r="K3503" s="5"/>
      <c r="L3503" s="10"/>
      <c r="M3503" s="5"/>
      <c r="N3503" s="5"/>
      <c r="O3503" s="10"/>
      <c r="P3503" s="5"/>
      <c r="Q3503" s="5"/>
      <c r="R3503" s="5"/>
      <c r="S3503" s="5"/>
    </row>
    <row r="3504" customFormat="1" hidden="1" spans="1:19">
      <c r="A3504" s="5">
        <v>3521</v>
      </c>
      <c r="B3504" s="5" t="s">
        <v>24076</v>
      </c>
      <c r="C3504" s="5"/>
      <c r="D3504" s="5" t="s">
        <v>451</v>
      </c>
      <c r="E3504" s="5" t="s">
        <v>3704</v>
      </c>
      <c r="F3504" s="5" t="s">
        <v>143</v>
      </c>
      <c r="G3504" s="5">
        <v>17</v>
      </c>
      <c r="H3504" s="5" t="s">
        <v>26035</v>
      </c>
      <c r="I3504" s="5" t="s">
        <v>24077</v>
      </c>
      <c r="J3504" s="5">
        <v>15878709861</v>
      </c>
      <c r="K3504" s="5"/>
      <c r="L3504" s="10"/>
      <c r="M3504" s="5"/>
      <c r="N3504" s="5"/>
      <c r="O3504" s="10"/>
      <c r="P3504" s="5"/>
      <c r="Q3504" s="5"/>
      <c r="R3504" s="5"/>
      <c r="S3504" s="5"/>
    </row>
    <row r="3505" customFormat="1" hidden="1" spans="1:19">
      <c r="A3505" s="5">
        <v>3522</v>
      </c>
      <c r="B3505" s="5" t="s">
        <v>13759</v>
      </c>
      <c r="C3505" s="5"/>
      <c r="D3505" s="5" t="s">
        <v>451</v>
      </c>
      <c r="E3505" s="5" t="s">
        <v>13760</v>
      </c>
      <c r="F3505" s="5" t="s">
        <v>143</v>
      </c>
      <c r="G3505" s="5">
        <v>16</v>
      </c>
      <c r="H3505" s="5" t="s">
        <v>26036</v>
      </c>
      <c r="I3505" s="5" t="s">
        <v>13762</v>
      </c>
      <c r="J3505" s="5">
        <v>18776878328</v>
      </c>
      <c r="K3505" s="5" t="s">
        <v>27</v>
      </c>
      <c r="L3505" s="10">
        <v>44399</v>
      </c>
      <c r="M3505" s="5" t="s">
        <v>126</v>
      </c>
      <c r="N3505" s="5"/>
      <c r="O3505" s="10"/>
      <c r="P3505" s="5"/>
      <c r="Q3505" s="5" t="s">
        <v>30</v>
      </c>
      <c r="R3505" s="5"/>
      <c r="S3505" s="5"/>
    </row>
    <row r="3506" customFormat="1" hidden="1" spans="1:19">
      <c r="A3506" s="5">
        <v>3523</v>
      </c>
      <c r="B3506" s="5" t="s">
        <v>13763</v>
      </c>
      <c r="C3506" s="5"/>
      <c r="D3506" s="5" t="s">
        <v>451</v>
      </c>
      <c r="E3506" s="5" t="s">
        <v>13764</v>
      </c>
      <c r="F3506" s="5" t="s">
        <v>143</v>
      </c>
      <c r="G3506" s="5">
        <v>16</v>
      </c>
      <c r="H3506" s="5" t="s">
        <v>26037</v>
      </c>
      <c r="I3506" s="5" t="s">
        <v>13766</v>
      </c>
      <c r="J3506" s="5" t="s">
        <v>24083</v>
      </c>
      <c r="K3506" s="5" t="s">
        <v>27</v>
      </c>
      <c r="L3506" s="10">
        <v>44397</v>
      </c>
      <c r="M3506" s="5" t="s">
        <v>126</v>
      </c>
      <c r="N3506" s="5"/>
      <c r="O3506" s="10"/>
      <c r="P3506" s="5"/>
      <c r="Q3506" s="5" t="s">
        <v>30</v>
      </c>
      <c r="R3506" s="5"/>
      <c r="S3506" s="5"/>
    </row>
    <row r="3507" customFormat="1" hidden="1" spans="1:19">
      <c r="A3507" s="5">
        <v>3524</v>
      </c>
      <c r="B3507" s="5" t="s">
        <v>13767</v>
      </c>
      <c r="C3507" s="5"/>
      <c r="D3507" s="5" t="s">
        <v>451</v>
      </c>
      <c r="E3507" s="5" t="s">
        <v>3560</v>
      </c>
      <c r="F3507" s="5" t="s">
        <v>143</v>
      </c>
      <c r="G3507" s="5">
        <v>17</v>
      </c>
      <c r="H3507" s="5" t="s">
        <v>13768</v>
      </c>
      <c r="I3507" s="5" t="s">
        <v>13769</v>
      </c>
      <c r="J3507" s="5" t="s">
        <v>24086</v>
      </c>
      <c r="K3507" s="5" t="s">
        <v>27</v>
      </c>
      <c r="L3507" s="10">
        <v>44398</v>
      </c>
      <c r="M3507" s="5" t="s">
        <v>2747</v>
      </c>
      <c r="N3507" s="5" t="s">
        <v>27</v>
      </c>
      <c r="O3507" s="10">
        <v>44416</v>
      </c>
      <c r="P3507" s="5" t="s">
        <v>2747</v>
      </c>
      <c r="Q3507" s="5" t="s">
        <v>30</v>
      </c>
      <c r="R3507" s="5"/>
      <c r="S3507" s="5"/>
    </row>
    <row r="3508" customFormat="1" hidden="1" spans="1:19">
      <c r="A3508" s="5">
        <v>3525</v>
      </c>
      <c r="B3508" s="5" t="s">
        <v>13770</v>
      </c>
      <c r="C3508" s="5"/>
      <c r="D3508" s="5" t="s">
        <v>451</v>
      </c>
      <c r="E3508" s="5" t="s">
        <v>13771</v>
      </c>
      <c r="F3508" s="5" t="s">
        <v>24</v>
      </c>
      <c r="G3508" s="5">
        <v>15</v>
      </c>
      <c r="H3508" s="5" t="s">
        <v>12324</v>
      </c>
      <c r="I3508" s="5" t="s">
        <v>13772</v>
      </c>
      <c r="J3508" s="5" t="s">
        <v>24089</v>
      </c>
      <c r="K3508" s="5" t="s">
        <v>27</v>
      </c>
      <c r="L3508" s="10">
        <v>44395</v>
      </c>
      <c r="M3508" s="5" t="s">
        <v>8668</v>
      </c>
      <c r="N3508" s="5"/>
      <c r="O3508" s="10"/>
      <c r="P3508" s="5"/>
      <c r="Q3508" s="5" t="s">
        <v>30</v>
      </c>
      <c r="R3508" s="5"/>
      <c r="S3508" s="5"/>
    </row>
    <row r="3509" customFormat="1" hidden="1" spans="1:19">
      <c r="A3509" s="5">
        <v>3526</v>
      </c>
      <c r="B3509" s="5" t="s">
        <v>13773</v>
      </c>
      <c r="C3509" s="5"/>
      <c r="D3509" s="5" t="s">
        <v>451</v>
      </c>
      <c r="E3509" s="5" t="s">
        <v>13774</v>
      </c>
      <c r="F3509" s="5" t="s">
        <v>143</v>
      </c>
      <c r="G3509" s="5">
        <v>16</v>
      </c>
      <c r="H3509" s="5" t="s">
        <v>13775</v>
      </c>
      <c r="I3509" s="5" t="s">
        <v>4105</v>
      </c>
      <c r="J3509" s="5" t="s">
        <v>24090</v>
      </c>
      <c r="K3509" s="5" t="s">
        <v>27</v>
      </c>
      <c r="L3509" s="10">
        <v>44397</v>
      </c>
      <c r="M3509" s="5" t="s">
        <v>3693</v>
      </c>
      <c r="N3509" s="5"/>
      <c r="O3509" s="10"/>
      <c r="P3509" s="5"/>
      <c r="Q3509" s="5" t="s">
        <v>30</v>
      </c>
      <c r="R3509" s="5"/>
      <c r="S3509" s="5"/>
    </row>
    <row r="3510" customFormat="1" hidden="1" spans="1:19">
      <c r="A3510" s="5">
        <v>3527</v>
      </c>
      <c r="B3510" s="5" t="s">
        <v>13776</v>
      </c>
      <c r="C3510" s="5"/>
      <c r="D3510" s="5" t="s">
        <v>451</v>
      </c>
      <c r="E3510" s="5" t="s">
        <v>13777</v>
      </c>
      <c r="F3510" s="5" t="s">
        <v>143</v>
      </c>
      <c r="G3510" s="5">
        <v>16</v>
      </c>
      <c r="H3510" s="5" t="s">
        <v>26038</v>
      </c>
      <c r="I3510" s="5" t="s">
        <v>13779</v>
      </c>
      <c r="J3510" s="5" t="s">
        <v>24093</v>
      </c>
      <c r="K3510" s="5" t="s">
        <v>27</v>
      </c>
      <c r="L3510" s="10">
        <v>44398</v>
      </c>
      <c r="M3510" s="5" t="s">
        <v>126</v>
      </c>
      <c r="N3510" s="5"/>
      <c r="O3510" s="10"/>
      <c r="P3510" s="5"/>
      <c r="Q3510" s="5" t="s">
        <v>30</v>
      </c>
      <c r="R3510" s="5"/>
      <c r="S3510" s="5"/>
    </row>
    <row r="3511" customFormat="1" hidden="1" spans="1:19">
      <c r="A3511" s="5">
        <v>3528</v>
      </c>
      <c r="B3511" s="5" t="s">
        <v>13780</v>
      </c>
      <c r="C3511" s="5"/>
      <c r="D3511" s="5" t="s">
        <v>451</v>
      </c>
      <c r="E3511" s="5" t="s">
        <v>13781</v>
      </c>
      <c r="F3511" s="5" t="s">
        <v>143</v>
      </c>
      <c r="G3511" s="5">
        <v>16</v>
      </c>
      <c r="H3511" s="5" t="s">
        <v>25897</v>
      </c>
      <c r="I3511" s="5" t="s">
        <v>13782</v>
      </c>
      <c r="J3511" s="5" t="s">
        <v>24096</v>
      </c>
      <c r="K3511" s="5" t="s">
        <v>27</v>
      </c>
      <c r="L3511" s="10">
        <v>44396</v>
      </c>
      <c r="M3511" s="5" t="s">
        <v>126</v>
      </c>
      <c r="N3511" s="5"/>
      <c r="O3511" s="10"/>
      <c r="P3511" s="5"/>
      <c r="Q3511" s="5" t="s">
        <v>30</v>
      </c>
      <c r="R3511" s="5"/>
      <c r="S3511" s="5"/>
    </row>
    <row r="3512" customFormat="1" hidden="1" spans="1:19">
      <c r="A3512" s="5">
        <v>3529</v>
      </c>
      <c r="B3512" s="5" t="s">
        <v>13783</v>
      </c>
      <c r="C3512" s="5"/>
      <c r="D3512" s="5" t="s">
        <v>451</v>
      </c>
      <c r="E3512" s="5" t="s">
        <v>13784</v>
      </c>
      <c r="F3512" s="5" t="s">
        <v>143</v>
      </c>
      <c r="G3512" s="5">
        <v>16</v>
      </c>
      <c r="H3512" s="5" t="s">
        <v>26039</v>
      </c>
      <c r="I3512" s="5" t="s">
        <v>13785</v>
      </c>
      <c r="J3512" s="5" t="s">
        <v>24099</v>
      </c>
      <c r="K3512" s="5" t="s">
        <v>27</v>
      </c>
      <c r="L3512" s="10">
        <v>44394</v>
      </c>
      <c r="M3512" s="5" t="s">
        <v>126</v>
      </c>
      <c r="N3512" s="5"/>
      <c r="O3512" s="10"/>
      <c r="P3512" s="5"/>
      <c r="Q3512" s="5" t="s">
        <v>30</v>
      </c>
      <c r="R3512" s="5"/>
      <c r="S3512" s="5"/>
    </row>
    <row r="3513" customFormat="1" hidden="1" spans="1:19">
      <c r="A3513" s="5">
        <v>3530</v>
      </c>
      <c r="B3513" s="5" t="s">
        <v>13786</v>
      </c>
      <c r="C3513" s="5"/>
      <c r="D3513" s="5" t="s">
        <v>451</v>
      </c>
      <c r="E3513" s="5" t="s">
        <v>13787</v>
      </c>
      <c r="F3513" s="5" t="s">
        <v>143</v>
      </c>
      <c r="G3513" s="5">
        <v>16</v>
      </c>
      <c r="H3513" s="5" t="s">
        <v>26040</v>
      </c>
      <c r="I3513" s="5" t="s">
        <v>13789</v>
      </c>
      <c r="J3513" s="5" t="s">
        <v>24102</v>
      </c>
      <c r="K3513" s="5" t="s">
        <v>27</v>
      </c>
      <c r="L3513" s="10">
        <v>44395</v>
      </c>
      <c r="M3513" s="5" t="s">
        <v>1288</v>
      </c>
      <c r="N3513" s="5"/>
      <c r="O3513" s="10"/>
      <c r="P3513" s="5"/>
      <c r="Q3513" s="5" t="s">
        <v>30</v>
      </c>
      <c r="R3513" s="5"/>
      <c r="S3513" s="5"/>
    </row>
    <row r="3514" customFormat="1" hidden="1" spans="1:19">
      <c r="A3514" s="5">
        <v>3531</v>
      </c>
      <c r="B3514" s="5" t="s">
        <v>13790</v>
      </c>
      <c r="C3514" s="5"/>
      <c r="D3514" s="5" t="s">
        <v>451</v>
      </c>
      <c r="E3514" s="5" t="s">
        <v>13791</v>
      </c>
      <c r="F3514" s="5" t="s">
        <v>143</v>
      </c>
      <c r="G3514" s="5">
        <v>16</v>
      </c>
      <c r="H3514" s="5" t="s">
        <v>429</v>
      </c>
      <c r="I3514" s="5" t="s">
        <v>13792</v>
      </c>
      <c r="J3514" s="5">
        <v>15777849733</v>
      </c>
      <c r="K3514" s="5" t="s">
        <v>27</v>
      </c>
      <c r="L3514" s="10">
        <v>44404</v>
      </c>
      <c r="M3514" s="5" t="s">
        <v>2747</v>
      </c>
      <c r="N3514" s="5"/>
      <c r="O3514" s="10"/>
      <c r="P3514" s="5"/>
      <c r="Q3514" s="5" t="s">
        <v>30</v>
      </c>
      <c r="R3514" s="5"/>
      <c r="S3514" s="5"/>
    </row>
    <row r="3515" customFormat="1" hidden="1" spans="1:19">
      <c r="A3515" s="5">
        <v>3532</v>
      </c>
      <c r="B3515" s="5" t="s">
        <v>13793</v>
      </c>
      <c r="C3515" s="5"/>
      <c r="D3515" s="5" t="s">
        <v>451</v>
      </c>
      <c r="E3515" s="5" t="s">
        <v>13794</v>
      </c>
      <c r="F3515" s="5" t="s">
        <v>143</v>
      </c>
      <c r="G3515" s="5">
        <v>16</v>
      </c>
      <c r="H3515" s="5" t="s">
        <v>26041</v>
      </c>
      <c r="I3515" s="5" t="s">
        <v>13796</v>
      </c>
      <c r="J3515" s="5" t="s">
        <v>24105</v>
      </c>
      <c r="K3515" s="5" t="s">
        <v>27</v>
      </c>
      <c r="L3515" s="10">
        <v>44407</v>
      </c>
      <c r="M3515" s="5" t="s">
        <v>3693</v>
      </c>
      <c r="N3515" s="5"/>
      <c r="O3515" s="10"/>
      <c r="P3515" s="5"/>
      <c r="Q3515" s="5" t="s">
        <v>30</v>
      </c>
      <c r="R3515" s="5"/>
      <c r="S3515" s="5"/>
    </row>
    <row r="3516" customFormat="1" hidden="1" spans="1:19">
      <c r="A3516" s="5">
        <v>3533</v>
      </c>
      <c r="B3516" s="5" t="s">
        <v>13797</v>
      </c>
      <c r="C3516" s="5"/>
      <c r="D3516" s="5" t="s">
        <v>451</v>
      </c>
      <c r="E3516" s="5" t="s">
        <v>13798</v>
      </c>
      <c r="F3516" s="5" t="s">
        <v>143</v>
      </c>
      <c r="G3516" s="5">
        <v>15</v>
      </c>
      <c r="H3516" s="5" t="s">
        <v>13799</v>
      </c>
      <c r="I3516" s="5" t="s">
        <v>13800</v>
      </c>
      <c r="J3516" s="5" t="s">
        <v>24108</v>
      </c>
      <c r="K3516" s="5" t="s">
        <v>27</v>
      </c>
      <c r="L3516" s="10">
        <v>44394</v>
      </c>
      <c r="M3516" s="5" t="s">
        <v>1347</v>
      </c>
      <c r="N3516" s="5"/>
      <c r="O3516" s="10"/>
      <c r="P3516" s="5"/>
      <c r="Q3516" s="5" t="s">
        <v>30</v>
      </c>
      <c r="R3516" s="5"/>
      <c r="S3516" s="5"/>
    </row>
    <row r="3517" customFormat="1" hidden="1" spans="1:19">
      <c r="A3517" s="5">
        <v>3534</v>
      </c>
      <c r="B3517" s="5" t="s">
        <v>13801</v>
      </c>
      <c r="C3517" s="5"/>
      <c r="D3517" s="5" t="s">
        <v>451</v>
      </c>
      <c r="E3517" s="5" t="s">
        <v>4597</v>
      </c>
      <c r="F3517" s="5" t="s">
        <v>143</v>
      </c>
      <c r="G3517" s="5">
        <v>15</v>
      </c>
      <c r="H3517" s="5" t="s">
        <v>19856</v>
      </c>
      <c r="I3517" s="5" t="s">
        <v>13802</v>
      </c>
      <c r="J3517" s="5" t="s">
        <v>24111</v>
      </c>
      <c r="K3517" s="5"/>
      <c r="L3517" s="10"/>
      <c r="M3517" s="5"/>
      <c r="N3517" s="5"/>
      <c r="O3517" s="10"/>
      <c r="P3517" s="5"/>
      <c r="Q3517" s="5"/>
      <c r="R3517" s="5"/>
      <c r="S3517" s="5"/>
    </row>
    <row r="3518" customFormat="1" hidden="1" spans="1:19">
      <c r="A3518" s="5">
        <v>3535</v>
      </c>
      <c r="B3518" s="5" t="s">
        <v>13803</v>
      </c>
      <c r="C3518" s="5"/>
      <c r="D3518" s="5" t="s">
        <v>451</v>
      </c>
      <c r="E3518" s="5" t="s">
        <v>13804</v>
      </c>
      <c r="F3518" s="5" t="s">
        <v>143</v>
      </c>
      <c r="G3518" s="5">
        <v>15</v>
      </c>
      <c r="H3518" s="5" t="s">
        <v>26042</v>
      </c>
      <c r="I3518" s="5" t="s">
        <v>13806</v>
      </c>
      <c r="J3518" s="5">
        <v>17776182290</v>
      </c>
      <c r="K3518" s="5" t="s">
        <v>27</v>
      </c>
      <c r="L3518" s="10">
        <v>44408</v>
      </c>
      <c r="M3518" s="5" t="s">
        <v>6052</v>
      </c>
      <c r="N3518" s="5"/>
      <c r="O3518" s="10"/>
      <c r="P3518" s="5"/>
      <c r="Q3518" s="5" t="s">
        <v>30</v>
      </c>
      <c r="R3518" s="5"/>
      <c r="S3518" s="5"/>
    </row>
    <row r="3519" customFormat="1" hidden="1" spans="1:19">
      <c r="A3519" s="5">
        <v>3536</v>
      </c>
      <c r="B3519" s="5" t="s">
        <v>13807</v>
      </c>
      <c r="C3519" s="5"/>
      <c r="D3519" s="5" t="s">
        <v>456</v>
      </c>
      <c r="E3519" s="5" t="s">
        <v>6424</v>
      </c>
      <c r="F3519" s="5" t="s">
        <v>24</v>
      </c>
      <c r="G3519" s="5">
        <v>15</v>
      </c>
      <c r="H3519" s="5" t="s">
        <v>18531</v>
      </c>
      <c r="I3519" s="5" t="s">
        <v>13809</v>
      </c>
      <c r="J3519" s="5">
        <v>13977876763</v>
      </c>
      <c r="K3519" s="5" t="s">
        <v>27</v>
      </c>
      <c r="L3519" s="10">
        <v>44395</v>
      </c>
      <c r="M3519" s="5" t="s">
        <v>13810</v>
      </c>
      <c r="N3519" s="5" t="s">
        <v>30</v>
      </c>
      <c r="O3519" s="10"/>
      <c r="P3519" s="5"/>
      <c r="Q3519" s="5" t="s">
        <v>30</v>
      </c>
      <c r="R3519" s="5"/>
      <c r="S3519" s="5"/>
    </row>
    <row r="3520" customFormat="1" hidden="1" spans="1:19">
      <c r="A3520" s="5">
        <v>3537</v>
      </c>
      <c r="B3520" s="5" t="s">
        <v>13811</v>
      </c>
      <c r="C3520" s="5"/>
      <c r="D3520" s="5" t="s">
        <v>456</v>
      </c>
      <c r="E3520" s="5" t="s">
        <v>13812</v>
      </c>
      <c r="F3520" s="5" t="s">
        <v>24</v>
      </c>
      <c r="G3520" s="5">
        <v>17</v>
      </c>
      <c r="H3520" s="5" t="s">
        <v>18532</v>
      </c>
      <c r="I3520" s="5" t="s">
        <v>12363</v>
      </c>
      <c r="J3520" s="5">
        <v>13407752498</v>
      </c>
      <c r="K3520" s="5" t="s">
        <v>27</v>
      </c>
      <c r="L3520" s="10">
        <v>44396</v>
      </c>
      <c r="M3520" s="5" t="s">
        <v>28</v>
      </c>
      <c r="N3520" s="5" t="s">
        <v>30</v>
      </c>
      <c r="O3520" s="10"/>
      <c r="P3520" s="5"/>
      <c r="Q3520" s="5" t="s">
        <v>30</v>
      </c>
      <c r="R3520" s="5"/>
      <c r="S3520" s="5"/>
    </row>
    <row r="3521" customFormat="1" hidden="1" spans="1:19">
      <c r="A3521" s="5">
        <v>3538</v>
      </c>
      <c r="B3521" s="5" t="s">
        <v>13814</v>
      </c>
      <c r="C3521" s="5"/>
      <c r="D3521" s="5" t="s">
        <v>456</v>
      </c>
      <c r="E3521" s="5" t="s">
        <v>5400</v>
      </c>
      <c r="F3521" s="5" t="s">
        <v>143</v>
      </c>
      <c r="G3521" s="5">
        <v>16</v>
      </c>
      <c r="H3521" s="5" t="s">
        <v>18533</v>
      </c>
      <c r="I3521" s="5" t="s">
        <v>13816</v>
      </c>
      <c r="J3521" s="5">
        <v>13557280007</v>
      </c>
      <c r="K3521" s="5" t="s">
        <v>27</v>
      </c>
      <c r="L3521" s="10">
        <v>44408</v>
      </c>
      <c r="M3521" s="5" t="s">
        <v>28</v>
      </c>
      <c r="N3521" s="5" t="s">
        <v>30</v>
      </c>
      <c r="O3521" s="10"/>
      <c r="P3521" s="5"/>
      <c r="Q3521" s="5" t="s">
        <v>30</v>
      </c>
      <c r="R3521" s="5"/>
      <c r="S3521" s="5"/>
    </row>
    <row r="3522" customFormat="1" hidden="1" spans="1:19">
      <c r="A3522" s="5">
        <v>3539</v>
      </c>
      <c r="B3522" s="5" t="s">
        <v>13817</v>
      </c>
      <c r="C3522" s="5"/>
      <c r="D3522" s="5" t="s">
        <v>456</v>
      </c>
      <c r="E3522" s="5" t="s">
        <v>13818</v>
      </c>
      <c r="F3522" s="5" t="s">
        <v>143</v>
      </c>
      <c r="G3522" s="5">
        <v>14</v>
      </c>
      <c r="H3522" s="5" t="s">
        <v>13819</v>
      </c>
      <c r="I3522" s="5" t="s">
        <v>13820</v>
      </c>
      <c r="J3522" s="5">
        <v>19977846447</v>
      </c>
      <c r="K3522" s="5" t="s">
        <v>27</v>
      </c>
      <c r="L3522" s="10">
        <v>44414</v>
      </c>
      <c r="M3522" s="5" t="s">
        <v>8366</v>
      </c>
      <c r="N3522" s="5" t="s">
        <v>27</v>
      </c>
      <c r="O3522" s="10"/>
      <c r="P3522" s="5"/>
      <c r="Q3522" s="5" t="s">
        <v>30</v>
      </c>
      <c r="R3522" s="5"/>
      <c r="S3522" s="5"/>
    </row>
    <row r="3523" customFormat="1" hidden="1" spans="1:19">
      <c r="A3523" s="5">
        <v>3540</v>
      </c>
      <c r="B3523" s="5" t="s">
        <v>13821</v>
      </c>
      <c r="C3523" s="5"/>
      <c r="D3523" s="5" t="s">
        <v>456</v>
      </c>
      <c r="E3523" s="5" t="s">
        <v>13822</v>
      </c>
      <c r="F3523" s="5" t="s">
        <v>24</v>
      </c>
      <c r="G3523" s="5">
        <v>19</v>
      </c>
      <c r="H3523" s="5" t="s">
        <v>5709</v>
      </c>
      <c r="I3523" s="5" t="s">
        <v>10481</v>
      </c>
      <c r="J3523" s="5">
        <v>18776861043</v>
      </c>
      <c r="K3523" s="5" t="s">
        <v>27</v>
      </c>
      <c r="L3523" s="10">
        <v>44396</v>
      </c>
      <c r="M3523" s="5" t="s">
        <v>6144</v>
      </c>
      <c r="N3523" s="5"/>
      <c r="O3523" s="10"/>
      <c r="P3523" s="5"/>
      <c r="Q3523" s="5"/>
      <c r="R3523" s="5"/>
      <c r="S3523" s="5"/>
    </row>
    <row r="3524" customFormat="1" hidden="1" spans="1:19">
      <c r="A3524" s="5">
        <v>3541</v>
      </c>
      <c r="B3524" s="5" t="s">
        <v>13823</v>
      </c>
      <c r="C3524" s="5"/>
      <c r="D3524" s="5" t="s">
        <v>456</v>
      </c>
      <c r="E3524" s="5" t="s">
        <v>13824</v>
      </c>
      <c r="F3524" s="5" t="s">
        <v>143</v>
      </c>
      <c r="G3524" s="5">
        <v>16</v>
      </c>
      <c r="H3524" s="5" t="s">
        <v>18534</v>
      </c>
      <c r="I3524" s="5" t="s">
        <v>13826</v>
      </c>
      <c r="J3524" s="5">
        <v>13977859768</v>
      </c>
      <c r="K3524" s="5" t="s">
        <v>27</v>
      </c>
      <c r="L3524" s="10">
        <v>44394</v>
      </c>
      <c r="M3524" s="5" t="s">
        <v>28</v>
      </c>
      <c r="N3524" s="5" t="s">
        <v>30</v>
      </c>
      <c r="O3524" s="10"/>
      <c r="P3524" s="5"/>
      <c r="Q3524" s="5" t="s">
        <v>30</v>
      </c>
      <c r="R3524" s="5"/>
      <c r="S3524" s="5"/>
    </row>
    <row r="3525" customFormat="1" hidden="1" spans="1:19">
      <c r="A3525" s="5">
        <v>3542</v>
      </c>
      <c r="B3525" s="5" t="s">
        <v>13827</v>
      </c>
      <c r="C3525" s="5"/>
      <c r="D3525" s="5" t="s">
        <v>456</v>
      </c>
      <c r="E3525" s="5" t="s">
        <v>13828</v>
      </c>
      <c r="F3525" s="5" t="s">
        <v>24</v>
      </c>
      <c r="G3525" s="5">
        <v>16</v>
      </c>
      <c r="H3525" s="5" t="s">
        <v>18535</v>
      </c>
      <c r="I3525" s="5" t="s">
        <v>1676</v>
      </c>
      <c r="J3525" s="5">
        <v>13977840761</v>
      </c>
      <c r="K3525" s="5" t="s">
        <v>27</v>
      </c>
      <c r="L3525" s="10">
        <v>44407</v>
      </c>
      <c r="M3525" s="5" t="s">
        <v>28</v>
      </c>
      <c r="N3525" s="5" t="s">
        <v>30</v>
      </c>
      <c r="O3525" s="10"/>
      <c r="P3525" s="5"/>
      <c r="Q3525" s="5" t="s">
        <v>30</v>
      </c>
      <c r="R3525" s="5"/>
      <c r="S3525" s="5"/>
    </row>
    <row r="3526" customFormat="1" hidden="1" spans="1:19">
      <c r="A3526" s="5">
        <v>3543</v>
      </c>
      <c r="B3526" s="5" t="s">
        <v>13830</v>
      </c>
      <c r="C3526" s="5"/>
      <c r="D3526" s="5" t="s">
        <v>456</v>
      </c>
      <c r="E3526" s="5" t="s">
        <v>4761</v>
      </c>
      <c r="F3526" s="5" t="s">
        <v>143</v>
      </c>
      <c r="G3526" s="5">
        <v>17</v>
      </c>
      <c r="H3526" s="5" t="s">
        <v>1735</v>
      </c>
      <c r="I3526" s="5" t="s">
        <v>13831</v>
      </c>
      <c r="J3526" s="5">
        <v>13713223912</v>
      </c>
      <c r="K3526" s="5"/>
      <c r="L3526" s="10"/>
      <c r="M3526" s="5"/>
      <c r="N3526" s="5"/>
      <c r="O3526" s="10"/>
      <c r="P3526" s="5"/>
      <c r="Q3526" s="5"/>
      <c r="R3526" s="5"/>
      <c r="S3526" s="5"/>
    </row>
    <row r="3527" customFormat="1" hidden="1" spans="1:19">
      <c r="A3527" s="5">
        <v>3544</v>
      </c>
      <c r="B3527" s="5" t="s">
        <v>13832</v>
      </c>
      <c r="C3527" s="5"/>
      <c r="D3527" s="5" t="s">
        <v>456</v>
      </c>
      <c r="E3527" s="5" t="s">
        <v>13833</v>
      </c>
      <c r="F3527" s="5" t="s">
        <v>24</v>
      </c>
      <c r="G3527" s="5">
        <v>16</v>
      </c>
      <c r="H3527" s="5" t="s">
        <v>13834</v>
      </c>
      <c r="I3527" s="5" t="s">
        <v>13835</v>
      </c>
      <c r="J3527" s="5">
        <v>13517585084</v>
      </c>
      <c r="K3527" s="5" t="s">
        <v>27</v>
      </c>
      <c r="L3527" s="10">
        <v>44394</v>
      </c>
      <c r="M3527" s="5" t="s">
        <v>28</v>
      </c>
      <c r="N3527" s="5"/>
      <c r="O3527" s="10"/>
      <c r="P3527" s="5"/>
      <c r="Q3527" s="5"/>
      <c r="R3527" s="5"/>
      <c r="S3527" s="5"/>
    </row>
    <row r="3528" customFormat="1" hidden="1" spans="1:19">
      <c r="A3528" s="5">
        <v>3545</v>
      </c>
      <c r="B3528" s="5" t="s">
        <v>13836</v>
      </c>
      <c r="C3528" s="5"/>
      <c r="D3528" s="5" t="s">
        <v>456</v>
      </c>
      <c r="E3528" s="5" t="s">
        <v>13837</v>
      </c>
      <c r="F3528" s="5" t="s">
        <v>143</v>
      </c>
      <c r="G3528" s="5">
        <v>18</v>
      </c>
      <c r="H3528" s="5" t="s">
        <v>25861</v>
      </c>
      <c r="I3528" s="5" t="s">
        <v>13839</v>
      </c>
      <c r="J3528" s="5">
        <v>18278874809</v>
      </c>
      <c r="K3528" s="5" t="s">
        <v>27</v>
      </c>
      <c r="L3528" s="10">
        <v>44394</v>
      </c>
      <c r="M3528" s="5" t="s">
        <v>28</v>
      </c>
      <c r="N3528" s="5"/>
      <c r="O3528" s="10"/>
      <c r="P3528" s="5"/>
      <c r="Q3528" s="5"/>
      <c r="R3528" s="5"/>
      <c r="S3528" s="5"/>
    </row>
    <row r="3529" customFormat="1" hidden="1" spans="1:19">
      <c r="A3529" s="5">
        <v>3546</v>
      </c>
      <c r="B3529" s="5" t="s">
        <v>13840</v>
      </c>
      <c r="C3529" s="5"/>
      <c r="D3529" s="5" t="s">
        <v>456</v>
      </c>
      <c r="E3529" s="5" t="s">
        <v>13841</v>
      </c>
      <c r="F3529" s="5" t="s">
        <v>143</v>
      </c>
      <c r="G3529" s="5">
        <v>17</v>
      </c>
      <c r="H3529" s="5" t="s">
        <v>13842</v>
      </c>
      <c r="I3529" s="5" t="s">
        <v>13843</v>
      </c>
      <c r="J3529" s="5">
        <v>13877894903</v>
      </c>
      <c r="K3529" s="5" t="s">
        <v>27</v>
      </c>
      <c r="L3529" s="10">
        <v>44407</v>
      </c>
      <c r="M3529" s="5" t="s">
        <v>8710</v>
      </c>
      <c r="N3529" s="5" t="s">
        <v>30</v>
      </c>
      <c r="O3529" s="10"/>
      <c r="P3529" s="5"/>
      <c r="Q3529" s="5"/>
      <c r="R3529" s="5"/>
      <c r="S3529" s="5"/>
    </row>
    <row r="3530" customFormat="1" hidden="1" spans="1:19">
      <c r="A3530" s="5">
        <v>3547</v>
      </c>
      <c r="B3530" s="5" t="s">
        <v>13844</v>
      </c>
      <c r="C3530" s="5"/>
      <c r="D3530" s="5" t="s">
        <v>456</v>
      </c>
      <c r="E3530" s="5" t="s">
        <v>9085</v>
      </c>
      <c r="F3530" s="5" t="s">
        <v>143</v>
      </c>
      <c r="G3530" s="5">
        <v>16</v>
      </c>
      <c r="H3530" s="5" t="s">
        <v>13845</v>
      </c>
      <c r="I3530" s="5" t="s">
        <v>13846</v>
      </c>
      <c r="J3530" s="5">
        <v>18807880691</v>
      </c>
      <c r="K3530" s="5"/>
      <c r="L3530" s="10"/>
      <c r="M3530" s="5"/>
      <c r="N3530" s="5"/>
      <c r="O3530" s="10"/>
      <c r="P3530" s="5"/>
      <c r="Q3530" s="5"/>
      <c r="R3530" s="5"/>
      <c r="S3530" s="5"/>
    </row>
    <row r="3531" customFormat="1" hidden="1" spans="1:19">
      <c r="A3531" s="5">
        <v>3548</v>
      </c>
      <c r="B3531" s="5" t="s">
        <v>13847</v>
      </c>
      <c r="C3531" s="5"/>
      <c r="D3531" s="5" t="s">
        <v>456</v>
      </c>
      <c r="E3531" s="5" t="s">
        <v>13848</v>
      </c>
      <c r="F3531" s="5" t="s">
        <v>24</v>
      </c>
      <c r="G3531" s="5">
        <v>16</v>
      </c>
      <c r="H3531" s="5" t="s">
        <v>13849</v>
      </c>
      <c r="I3531" s="5" t="s">
        <v>13850</v>
      </c>
      <c r="J3531" s="5">
        <v>15220248518</v>
      </c>
      <c r="K3531" s="5" t="s">
        <v>27</v>
      </c>
      <c r="L3531" s="10">
        <v>44408</v>
      </c>
      <c r="M3531" s="5" t="s">
        <v>3785</v>
      </c>
      <c r="N3531" s="5" t="s">
        <v>30</v>
      </c>
      <c r="O3531" s="10"/>
      <c r="P3531" s="5"/>
      <c r="Q3531" s="5"/>
      <c r="R3531" s="5"/>
      <c r="S3531" s="5"/>
    </row>
    <row r="3532" customFormat="1" hidden="1" spans="1:19">
      <c r="A3532" s="5">
        <v>3549</v>
      </c>
      <c r="B3532" s="5" t="s">
        <v>13851</v>
      </c>
      <c r="C3532" s="5"/>
      <c r="D3532" s="5" t="s">
        <v>456</v>
      </c>
      <c r="E3532" s="5" t="s">
        <v>7048</v>
      </c>
      <c r="F3532" s="5" t="s">
        <v>143</v>
      </c>
      <c r="G3532" s="5">
        <v>15</v>
      </c>
      <c r="H3532" s="5" t="s">
        <v>18536</v>
      </c>
      <c r="I3532" s="5" t="s">
        <v>13853</v>
      </c>
      <c r="J3532" s="5">
        <v>13737989055</v>
      </c>
      <c r="K3532" s="5"/>
      <c r="L3532" s="10"/>
      <c r="M3532" s="5"/>
      <c r="N3532" s="5"/>
      <c r="O3532" s="10"/>
      <c r="P3532" s="5"/>
      <c r="Q3532" s="5"/>
      <c r="R3532" s="5"/>
      <c r="S3532" s="5"/>
    </row>
    <row r="3533" customFormat="1" hidden="1" spans="1:19">
      <c r="A3533" s="5">
        <v>3550</v>
      </c>
      <c r="B3533" s="5" t="s">
        <v>13854</v>
      </c>
      <c r="C3533" s="5"/>
      <c r="D3533" s="5" t="s">
        <v>456</v>
      </c>
      <c r="E3533" s="5" t="s">
        <v>13855</v>
      </c>
      <c r="F3533" s="5" t="s">
        <v>143</v>
      </c>
      <c r="G3533" s="5">
        <v>16</v>
      </c>
      <c r="H3533" s="5" t="s">
        <v>18538</v>
      </c>
      <c r="I3533" s="5" t="s">
        <v>13857</v>
      </c>
      <c r="J3533" s="5">
        <v>15307786359</v>
      </c>
      <c r="K3533" s="5" t="s">
        <v>27</v>
      </c>
      <c r="L3533" s="10">
        <v>44395</v>
      </c>
      <c r="M3533" s="5" t="s">
        <v>28</v>
      </c>
      <c r="N3533" s="5" t="s">
        <v>27</v>
      </c>
      <c r="O3533" s="10"/>
      <c r="P3533" s="5"/>
      <c r="Q3533" s="5"/>
      <c r="R3533" s="5"/>
      <c r="S3533" s="5"/>
    </row>
    <row r="3534" customFormat="1" hidden="1" spans="1:19">
      <c r="A3534" s="5">
        <v>3551</v>
      </c>
      <c r="B3534" s="5" t="s">
        <v>13858</v>
      </c>
      <c r="C3534" s="5"/>
      <c r="D3534" s="5" t="s">
        <v>456</v>
      </c>
      <c r="E3534" s="5" t="s">
        <v>13859</v>
      </c>
      <c r="F3534" s="5" t="s">
        <v>24</v>
      </c>
      <c r="G3534" s="5">
        <v>15</v>
      </c>
      <c r="H3534" s="5" t="s">
        <v>13860</v>
      </c>
      <c r="I3534" s="5" t="s">
        <v>13861</v>
      </c>
      <c r="J3534" s="5">
        <v>13407750792</v>
      </c>
      <c r="K3534" s="5" t="s">
        <v>27</v>
      </c>
      <c r="L3534" s="10">
        <v>44396</v>
      </c>
      <c r="M3534" s="5" t="s">
        <v>6224</v>
      </c>
      <c r="N3534" s="5" t="s">
        <v>27</v>
      </c>
      <c r="O3534" s="10">
        <v>44420</v>
      </c>
      <c r="P3534" s="5" t="s">
        <v>6224</v>
      </c>
      <c r="Q3534" s="5" t="s">
        <v>30</v>
      </c>
      <c r="R3534" s="5" t="s">
        <v>13862</v>
      </c>
      <c r="S3534" s="5"/>
    </row>
    <row r="3535" customFormat="1" hidden="1" spans="1:19">
      <c r="A3535" s="5">
        <v>3552</v>
      </c>
      <c r="B3535" s="5" t="s">
        <v>13863</v>
      </c>
      <c r="C3535" s="5"/>
      <c r="D3535" s="5" t="s">
        <v>456</v>
      </c>
      <c r="E3535" s="5" t="s">
        <v>13864</v>
      </c>
      <c r="F3535" s="5" t="s">
        <v>143</v>
      </c>
      <c r="G3535" s="5">
        <v>17</v>
      </c>
      <c r="H3535" s="5" t="s">
        <v>13865</v>
      </c>
      <c r="I3535" s="5" t="s">
        <v>13866</v>
      </c>
      <c r="J3535" s="5">
        <v>18070828042</v>
      </c>
      <c r="K3535" s="5" t="s">
        <v>27</v>
      </c>
      <c r="L3535" s="10">
        <v>44395</v>
      </c>
      <c r="M3535" s="5" t="s">
        <v>2747</v>
      </c>
      <c r="N3535" s="5" t="s">
        <v>27</v>
      </c>
      <c r="O3535" s="10">
        <v>44416</v>
      </c>
      <c r="P3535" s="5" t="s">
        <v>2747</v>
      </c>
      <c r="Q3535" s="5" t="s">
        <v>30</v>
      </c>
      <c r="R3535" s="5" t="s">
        <v>13862</v>
      </c>
      <c r="S3535" s="5"/>
    </row>
    <row r="3536" customFormat="1" hidden="1" spans="1:19">
      <c r="A3536" s="5">
        <v>3553</v>
      </c>
      <c r="B3536" s="5" t="s">
        <v>13867</v>
      </c>
      <c r="C3536" s="5"/>
      <c r="D3536" s="5" t="s">
        <v>456</v>
      </c>
      <c r="E3536" s="5" t="s">
        <v>13868</v>
      </c>
      <c r="F3536" s="5" t="s">
        <v>143</v>
      </c>
      <c r="G3536" s="5">
        <v>19</v>
      </c>
      <c r="H3536" s="5" t="s">
        <v>17639</v>
      </c>
      <c r="I3536" s="5" t="s">
        <v>9351</v>
      </c>
      <c r="J3536" s="5">
        <v>15949327705</v>
      </c>
      <c r="K3536" s="5" t="s">
        <v>27</v>
      </c>
      <c r="L3536" s="10">
        <v>44387</v>
      </c>
      <c r="M3536" s="5" t="s">
        <v>8110</v>
      </c>
      <c r="N3536" s="5" t="s">
        <v>27</v>
      </c>
      <c r="O3536" s="10">
        <v>44412</v>
      </c>
      <c r="P3536" s="5" t="s">
        <v>2172</v>
      </c>
      <c r="Q3536" s="5"/>
      <c r="R3536" s="5"/>
      <c r="S3536" s="5"/>
    </row>
    <row r="3537" customFormat="1" hidden="1" spans="1:19">
      <c r="A3537" s="5">
        <v>3554</v>
      </c>
      <c r="B3537" s="5" t="s">
        <v>13869</v>
      </c>
      <c r="C3537" s="5"/>
      <c r="D3537" s="5" t="s">
        <v>456</v>
      </c>
      <c r="E3537" s="5" t="s">
        <v>13870</v>
      </c>
      <c r="F3537" s="5" t="s">
        <v>143</v>
      </c>
      <c r="G3537" s="5">
        <v>16</v>
      </c>
      <c r="H3537" s="5" t="s">
        <v>13871</v>
      </c>
      <c r="I3537" s="5" t="s">
        <v>13872</v>
      </c>
      <c r="J3537" s="5">
        <v>18278865893</v>
      </c>
      <c r="K3537" s="5" t="s">
        <v>27</v>
      </c>
      <c r="L3537" s="10">
        <v>44395</v>
      </c>
      <c r="M3537" s="5" t="s">
        <v>28</v>
      </c>
      <c r="N3537" s="5" t="s">
        <v>30</v>
      </c>
      <c r="O3537" s="10"/>
      <c r="P3537" s="5"/>
      <c r="Q3537" s="5" t="s">
        <v>30</v>
      </c>
      <c r="R3537" s="5" t="s">
        <v>13873</v>
      </c>
      <c r="S3537" s="5"/>
    </row>
    <row r="3538" customFormat="1" hidden="1" spans="1:19">
      <c r="A3538" s="5">
        <v>3555</v>
      </c>
      <c r="B3538" s="5" t="s">
        <v>13874</v>
      </c>
      <c r="C3538" s="5"/>
      <c r="D3538" s="5" t="s">
        <v>456</v>
      </c>
      <c r="E3538" s="5" t="s">
        <v>13875</v>
      </c>
      <c r="F3538" s="5" t="s">
        <v>143</v>
      </c>
      <c r="G3538" s="5">
        <v>16</v>
      </c>
      <c r="H3538" s="5" t="s">
        <v>18539</v>
      </c>
      <c r="I3538" s="5" t="s">
        <v>13877</v>
      </c>
      <c r="J3538" s="5">
        <v>18776873050</v>
      </c>
      <c r="K3538" s="5" t="s">
        <v>27</v>
      </c>
      <c r="L3538" s="10">
        <v>44395</v>
      </c>
      <c r="M3538" s="5" t="s">
        <v>28</v>
      </c>
      <c r="N3538" s="5"/>
      <c r="O3538" s="10"/>
      <c r="P3538" s="5"/>
      <c r="Q3538" s="5"/>
      <c r="R3538" s="5"/>
      <c r="S3538" s="5"/>
    </row>
    <row r="3539" customFormat="1" hidden="1" spans="1:19">
      <c r="A3539" s="5">
        <v>3556</v>
      </c>
      <c r="B3539" s="5" t="s">
        <v>13878</v>
      </c>
      <c r="C3539" s="5"/>
      <c r="D3539" s="5" t="s">
        <v>456</v>
      </c>
      <c r="E3539" s="5" t="s">
        <v>13879</v>
      </c>
      <c r="F3539" s="5" t="s">
        <v>143</v>
      </c>
      <c r="G3539" s="5">
        <v>17</v>
      </c>
      <c r="H3539" s="5" t="s">
        <v>13880</v>
      </c>
      <c r="I3539" s="5" t="s">
        <v>13881</v>
      </c>
      <c r="J3539" s="5">
        <v>18172415575</v>
      </c>
      <c r="K3539" s="5" t="s">
        <v>27</v>
      </c>
      <c r="L3539" s="10">
        <v>80930</v>
      </c>
      <c r="M3539" s="5" t="s">
        <v>13882</v>
      </c>
      <c r="N3539" s="5" t="s">
        <v>30</v>
      </c>
      <c r="O3539" s="10"/>
      <c r="P3539" s="5"/>
      <c r="Q3539" s="5" t="s">
        <v>30</v>
      </c>
      <c r="R3539" s="5" t="s">
        <v>13883</v>
      </c>
      <c r="S3539" s="5"/>
    </row>
    <row r="3540" customFormat="1" hidden="1" spans="1:19">
      <c r="A3540" s="5">
        <v>3557</v>
      </c>
      <c r="B3540" s="5" t="s">
        <v>13884</v>
      </c>
      <c r="C3540" s="5"/>
      <c r="D3540" s="5" t="s">
        <v>456</v>
      </c>
      <c r="E3540" s="5" t="s">
        <v>13885</v>
      </c>
      <c r="F3540" s="5" t="s">
        <v>143</v>
      </c>
      <c r="G3540" s="5">
        <v>16</v>
      </c>
      <c r="H3540" s="5" t="s">
        <v>13886</v>
      </c>
      <c r="I3540" s="5" t="s">
        <v>13887</v>
      </c>
      <c r="J3540" s="5">
        <v>15919760118</v>
      </c>
      <c r="K3540" s="5" t="s">
        <v>27</v>
      </c>
      <c r="L3540" s="10">
        <v>44394</v>
      </c>
      <c r="M3540" s="5" t="s">
        <v>28</v>
      </c>
      <c r="N3540" s="5" t="s">
        <v>30</v>
      </c>
      <c r="O3540" s="10"/>
      <c r="P3540" s="5"/>
      <c r="Q3540" s="5" t="s">
        <v>30</v>
      </c>
      <c r="R3540" s="5"/>
      <c r="S3540" s="5"/>
    </row>
    <row r="3541" customFormat="1" hidden="1" spans="1:19">
      <c r="A3541" s="5">
        <v>3558</v>
      </c>
      <c r="B3541" s="5" t="s">
        <v>13888</v>
      </c>
      <c r="C3541" s="5"/>
      <c r="D3541" s="5" t="s">
        <v>456</v>
      </c>
      <c r="E3541" s="5" t="s">
        <v>13889</v>
      </c>
      <c r="F3541" s="5" t="s">
        <v>143</v>
      </c>
      <c r="G3541" s="5">
        <v>18</v>
      </c>
      <c r="H3541" s="5" t="s">
        <v>2195</v>
      </c>
      <c r="I3541" s="5" t="s">
        <v>2106</v>
      </c>
      <c r="J3541" s="5">
        <v>18934965085</v>
      </c>
      <c r="K3541" s="5" t="s">
        <v>27</v>
      </c>
      <c r="L3541" s="10">
        <v>44395</v>
      </c>
      <c r="M3541" s="5" t="s">
        <v>28</v>
      </c>
      <c r="N3541" s="5"/>
      <c r="O3541" s="10"/>
      <c r="P3541" s="5"/>
      <c r="Q3541" s="5"/>
      <c r="R3541" s="5"/>
      <c r="S3541" s="5"/>
    </row>
    <row r="3542" customFormat="1" hidden="1" spans="1:19">
      <c r="A3542" s="5">
        <v>3559</v>
      </c>
      <c r="B3542" s="5" t="s">
        <v>13890</v>
      </c>
      <c r="C3542" s="5"/>
      <c r="D3542" s="5" t="s">
        <v>456</v>
      </c>
      <c r="E3542" s="5" t="s">
        <v>13891</v>
      </c>
      <c r="F3542" s="5" t="s">
        <v>143</v>
      </c>
      <c r="G3542" s="5">
        <v>17</v>
      </c>
      <c r="H3542" s="5" t="s">
        <v>13892</v>
      </c>
      <c r="I3542" s="5" t="s">
        <v>13893</v>
      </c>
      <c r="J3542" s="5">
        <v>17776180446</v>
      </c>
      <c r="K3542" s="5" t="s">
        <v>27</v>
      </c>
      <c r="L3542" s="10">
        <v>44408</v>
      </c>
      <c r="M3542" s="5" t="s">
        <v>13894</v>
      </c>
      <c r="N3542" s="5" t="s">
        <v>30</v>
      </c>
      <c r="O3542" s="10"/>
      <c r="P3542" s="5"/>
      <c r="Q3542" s="5" t="s">
        <v>30</v>
      </c>
      <c r="R3542" s="5" t="s">
        <v>6457</v>
      </c>
      <c r="S3542" s="5"/>
    </row>
    <row r="3543" customFormat="1" hidden="1" spans="1:19">
      <c r="A3543" s="5">
        <v>3560</v>
      </c>
      <c r="B3543" s="5" t="s">
        <v>13895</v>
      </c>
      <c r="C3543" s="5"/>
      <c r="D3543" s="5" t="s">
        <v>456</v>
      </c>
      <c r="E3543" s="5" t="s">
        <v>13896</v>
      </c>
      <c r="F3543" s="5" t="s">
        <v>24</v>
      </c>
      <c r="G3543" s="5">
        <v>17</v>
      </c>
      <c r="H3543" s="5" t="s">
        <v>13897</v>
      </c>
      <c r="I3543" s="5" t="s">
        <v>13898</v>
      </c>
      <c r="J3543" s="5">
        <v>18154605090</v>
      </c>
      <c r="K3543" s="5" t="s">
        <v>27</v>
      </c>
      <c r="L3543" s="10">
        <v>44396</v>
      </c>
      <c r="M3543" s="5" t="s">
        <v>133</v>
      </c>
      <c r="N3543" s="5"/>
      <c r="O3543" s="10"/>
      <c r="P3543" s="5"/>
      <c r="Q3543" s="5"/>
      <c r="R3543" s="5"/>
      <c r="S3543" s="5"/>
    </row>
    <row r="3544" customFormat="1" hidden="1" spans="1:19">
      <c r="A3544" s="5">
        <v>3561</v>
      </c>
      <c r="B3544" s="5" t="s">
        <v>13899</v>
      </c>
      <c r="C3544" s="5"/>
      <c r="D3544" s="5" t="s">
        <v>456</v>
      </c>
      <c r="E3544" s="5" t="s">
        <v>13900</v>
      </c>
      <c r="F3544" s="5" t="s">
        <v>143</v>
      </c>
      <c r="G3544" s="5">
        <v>16</v>
      </c>
      <c r="H3544" s="5" t="s">
        <v>13901</v>
      </c>
      <c r="I3544" s="5" t="s">
        <v>13902</v>
      </c>
      <c r="J3544" s="5">
        <v>18776861152</v>
      </c>
      <c r="K3544" s="5" t="s">
        <v>27</v>
      </c>
      <c r="L3544" s="10">
        <v>44402</v>
      </c>
      <c r="M3544" s="5" t="s">
        <v>68</v>
      </c>
      <c r="N3544" s="5" t="s">
        <v>30</v>
      </c>
      <c r="O3544" s="10"/>
      <c r="P3544" s="5"/>
      <c r="Q3544" s="5"/>
      <c r="R3544" s="5"/>
      <c r="S3544" s="5"/>
    </row>
    <row r="3545" customFormat="1" hidden="1" spans="1:19">
      <c r="A3545" s="5">
        <v>3562</v>
      </c>
      <c r="B3545" s="5" t="s">
        <v>13903</v>
      </c>
      <c r="C3545" s="5"/>
      <c r="D3545" s="5" t="s">
        <v>456</v>
      </c>
      <c r="E3545" s="5" t="s">
        <v>13904</v>
      </c>
      <c r="F3545" s="5" t="s">
        <v>143</v>
      </c>
      <c r="G3545" s="5">
        <v>17</v>
      </c>
      <c r="H3545" s="5" t="s">
        <v>13905</v>
      </c>
      <c r="I3545" s="5" t="s">
        <v>13906</v>
      </c>
      <c r="J3545" s="5">
        <v>13418402901</v>
      </c>
      <c r="K3545" s="5" t="s">
        <v>27</v>
      </c>
      <c r="L3545" s="10">
        <v>44395</v>
      </c>
      <c r="M3545" s="5" t="s">
        <v>1288</v>
      </c>
      <c r="N3545" s="5" t="s">
        <v>30</v>
      </c>
      <c r="O3545" s="10"/>
      <c r="P3545" s="5"/>
      <c r="Q3545" s="5"/>
      <c r="R3545" s="5"/>
      <c r="S3545" s="5"/>
    </row>
    <row r="3546" customFormat="1" hidden="1" spans="1:19">
      <c r="A3546" s="5">
        <v>3563</v>
      </c>
      <c r="B3546" s="5" t="s">
        <v>13907</v>
      </c>
      <c r="C3546" s="5"/>
      <c r="D3546" s="5" t="s">
        <v>456</v>
      </c>
      <c r="E3546" s="5" t="s">
        <v>13908</v>
      </c>
      <c r="F3546" s="5" t="s">
        <v>143</v>
      </c>
      <c r="G3546" s="5">
        <v>16</v>
      </c>
      <c r="H3546" s="5" t="s">
        <v>18540</v>
      </c>
      <c r="I3546" s="5" t="s">
        <v>13910</v>
      </c>
      <c r="J3546" s="5">
        <v>15977888122</v>
      </c>
      <c r="K3546" s="5" t="s">
        <v>27</v>
      </c>
      <c r="L3546" s="10">
        <v>44395</v>
      </c>
      <c r="M3546" s="5" t="s">
        <v>28</v>
      </c>
      <c r="N3546" s="5" t="s">
        <v>30</v>
      </c>
      <c r="O3546" s="10"/>
      <c r="P3546" s="5"/>
      <c r="Q3546" s="5" t="s">
        <v>30</v>
      </c>
      <c r="R3546" s="5" t="s">
        <v>13862</v>
      </c>
      <c r="S3546" s="5"/>
    </row>
    <row r="3547" customFormat="1" hidden="1" spans="1:19">
      <c r="A3547" s="5">
        <v>3564</v>
      </c>
      <c r="B3547" s="5" t="s">
        <v>13911</v>
      </c>
      <c r="C3547" s="5"/>
      <c r="D3547" s="5" t="s">
        <v>456</v>
      </c>
      <c r="E3547" s="5" t="s">
        <v>13912</v>
      </c>
      <c r="F3547" s="5" t="s">
        <v>143</v>
      </c>
      <c r="G3547" s="5">
        <v>16</v>
      </c>
      <c r="H3547" s="5" t="s">
        <v>13913</v>
      </c>
      <c r="I3547" s="5" t="s">
        <v>13914</v>
      </c>
      <c r="J3547" s="5">
        <v>13481866806</v>
      </c>
      <c r="K3547" s="5" t="s">
        <v>27</v>
      </c>
      <c r="L3547" s="10">
        <v>44394</v>
      </c>
      <c r="M3547" s="5" t="s">
        <v>28</v>
      </c>
      <c r="N3547" s="5" t="s">
        <v>27</v>
      </c>
      <c r="O3547" s="10"/>
      <c r="P3547" s="5"/>
      <c r="Q3547" s="5"/>
      <c r="R3547" s="5" t="s">
        <v>13915</v>
      </c>
      <c r="S3547" s="5"/>
    </row>
    <row r="3548" customFormat="1" hidden="1" spans="1:19">
      <c r="A3548" s="5">
        <v>3565</v>
      </c>
      <c r="B3548" s="5" t="s">
        <v>13916</v>
      </c>
      <c r="C3548" s="5"/>
      <c r="D3548" s="5" t="s">
        <v>456</v>
      </c>
      <c r="E3548" s="5" t="s">
        <v>13917</v>
      </c>
      <c r="F3548" s="5" t="s">
        <v>143</v>
      </c>
      <c r="G3548" s="5">
        <v>17</v>
      </c>
      <c r="H3548" s="5" t="s">
        <v>7908</v>
      </c>
      <c r="I3548" s="5" t="s">
        <v>13918</v>
      </c>
      <c r="J3548" s="5">
        <v>18978755547</v>
      </c>
      <c r="K3548" s="5" t="s">
        <v>27</v>
      </c>
      <c r="L3548" s="10">
        <v>44394</v>
      </c>
      <c r="M3548" s="5" t="s">
        <v>28</v>
      </c>
      <c r="N3548" s="5" t="s">
        <v>30</v>
      </c>
      <c r="O3548" s="10"/>
      <c r="P3548" s="5"/>
      <c r="Q3548" s="5" t="s">
        <v>30</v>
      </c>
      <c r="R3548" s="5"/>
      <c r="S3548" s="5"/>
    </row>
    <row r="3549" customFormat="1" hidden="1" spans="1:19">
      <c r="A3549" s="5">
        <v>3566</v>
      </c>
      <c r="B3549" s="5" t="s">
        <v>13919</v>
      </c>
      <c r="C3549" s="5"/>
      <c r="D3549" s="5" t="s">
        <v>456</v>
      </c>
      <c r="E3549" s="5" t="s">
        <v>13920</v>
      </c>
      <c r="F3549" s="5" t="s">
        <v>143</v>
      </c>
      <c r="G3549" s="5">
        <v>17</v>
      </c>
      <c r="H3549" s="5" t="s">
        <v>18542</v>
      </c>
      <c r="I3549" s="5" t="s">
        <v>13922</v>
      </c>
      <c r="J3549" s="5">
        <v>18777823069</v>
      </c>
      <c r="K3549" s="5" t="s">
        <v>27</v>
      </c>
      <c r="L3549" s="10">
        <v>44399</v>
      </c>
      <c r="M3549" s="5" t="s">
        <v>81</v>
      </c>
      <c r="N3549" s="5" t="s">
        <v>27</v>
      </c>
      <c r="O3549" s="10"/>
      <c r="P3549" s="5"/>
      <c r="Q3549" s="5" t="s">
        <v>30</v>
      </c>
      <c r="R3549" s="5"/>
      <c r="S3549" s="5"/>
    </row>
    <row r="3550" customFormat="1" hidden="1" spans="1:19">
      <c r="A3550" s="5">
        <v>3567</v>
      </c>
      <c r="B3550" s="5" t="s">
        <v>24174</v>
      </c>
      <c r="C3550" s="5"/>
      <c r="D3550" s="5" t="s">
        <v>456</v>
      </c>
      <c r="E3550" s="5" t="s">
        <v>24173</v>
      </c>
      <c r="F3550" s="5" t="s">
        <v>143</v>
      </c>
      <c r="G3550" s="5">
        <v>16</v>
      </c>
      <c r="H3550" s="5" t="s">
        <v>18543</v>
      </c>
      <c r="I3550" s="5" t="s">
        <v>13925</v>
      </c>
      <c r="J3550" s="5">
        <v>18277868345</v>
      </c>
      <c r="K3550" s="5"/>
      <c r="L3550" s="10"/>
      <c r="M3550" s="5"/>
      <c r="N3550" s="5"/>
      <c r="O3550" s="10"/>
      <c r="P3550" s="5"/>
      <c r="Q3550" s="5"/>
      <c r="R3550" s="5"/>
      <c r="S3550" s="5"/>
    </row>
    <row r="3551" customFormat="1" hidden="1" spans="1:19">
      <c r="A3551" s="5">
        <v>3568</v>
      </c>
      <c r="B3551" s="5" t="s">
        <v>13926</v>
      </c>
      <c r="C3551" s="5"/>
      <c r="D3551" s="5" t="s">
        <v>456</v>
      </c>
      <c r="E3551" s="5" t="s">
        <v>13927</v>
      </c>
      <c r="F3551" s="5" t="s">
        <v>143</v>
      </c>
      <c r="G3551" s="5">
        <v>17</v>
      </c>
      <c r="H3551" s="5" t="s">
        <v>13928</v>
      </c>
      <c r="I3551" s="5" t="s">
        <v>13929</v>
      </c>
      <c r="J3551" s="5">
        <v>18407780811</v>
      </c>
      <c r="K3551" s="5" t="s">
        <v>27</v>
      </c>
      <c r="L3551" s="10">
        <v>44396</v>
      </c>
      <c r="M3551" s="5" t="s">
        <v>28</v>
      </c>
      <c r="N3551" s="5"/>
      <c r="O3551" s="10"/>
      <c r="P3551" s="5"/>
      <c r="Q3551" s="5" t="s">
        <v>30</v>
      </c>
      <c r="R3551" s="5"/>
      <c r="S3551" s="5"/>
    </row>
    <row r="3552" customFormat="1" hidden="1" spans="1:19">
      <c r="A3552" s="5">
        <v>3569</v>
      </c>
      <c r="B3552" s="5" t="s">
        <v>13930</v>
      </c>
      <c r="C3552" s="5"/>
      <c r="D3552" s="5" t="s">
        <v>456</v>
      </c>
      <c r="E3552" s="5" t="s">
        <v>13931</v>
      </c>
      <c r="F3552" s="5" t="s">
        <v>143</v>
      </c>
      <c r="G3552" s="5">
        <v>16</v>
      </c>
      <c r="H3552" s="5" t="s">
        <v>4126</v>
      </c>
      <c r="I3552" s="5" t="s">
        <v>1172</v>
      </c>
      <c r="J3552" s="5">
        <v>13737966078</v>
      </c>
      <c r="K3552" s="5" t="s">
        <v>27</v>
      </c>
      <c r="L3552" s="10">
        <v>44396</v>
      </c>
      <c r="M3552" s="5" t="s">
        <v>68</v>
      </c>
      <c r="N3552" s="5" t="s">
        <v>30</v>
      </c>
      <c r="O3552" s="10"/>
      <c r="P3552" s="5"/>
      <c r="Q3552" s="5"/>
      <c r="R3552" s="5"/>
      <c r="S3552" s="5"/>
    </row>
    <row r="3553" customFormat="1" hidden="1" spans="1:19">
      <c r="A3553" s="5">
        <v>3570</v>
      </c>
      <c r="B3553" s="5" t="s">
        <v>13932</v>
      </c>
      <c r="C3553" s="5"/>
      <c r="D3553" s="5" t="s">
        <v>456</v>
      </c>
      <c r="E3553" s="5" t="s">
        <v>13933</v>
      </c>
      <c r="F3553" s="5" t="s">
        <v>143</v>
      </c>
      <c r="G3553" s="5">
        <v>16</v>
      </c>
      <c r="H3553" s="5" t="s">
        <v>17821</v>
      </c>
      <c r="I3553" s="5" t="s">
        <v>13934</v>
      </c>
      <c r="J3553" s="5">
        <v>19977828064</v>
      </c>
      <c r="K3553" s="5" t="s">
        <v>27</v>
      </c>
      <c r="L3553" s="10">
        <v>44395</v>
      </c>
      <c r="M3553" s="5" t="s">
        <v>2747</v>
      </c>
      <c r="N3553" s="5" t="s">
        <v>30</v>
      </c>
      <c r="O3553" s="10"/>
      <c r="P3553" s="5"/>
      <c r="Q3553" s="5" t="s">
        <v>30</v>
      </c>
      <c r="R3553" s="5"/>
      <c r="S3553" s="5"/>
    </row>
    <row r="3554" customFormat="1" hidden="1" spans="1:19">
      <c r="A3554" s="5">
        <v>3571</v>
      </c>
      <c r="B3554" s="5" t="s">
        <v>13935</v>
      </c>
      <c r="C3554" s="5"/>
      <c r="D3554" s="5" t="s">
        <v>456</v>
      </c>
      <c r="E3554" s="5" t="s">
        <v>13936</v>
      </c>
      <c r="F3554" s="5" t="s">
        <v>143</v>
      </c>
      <c r="G3554" s="5">
        <v>16</v>
      </c>
      <c r="H3554" s="5" t="s">
        <v>18544</v>
      </c>
      <c r="I3554" s="5" t="s">
        <v>13938</v>
      </c>
      <c r="J3554" s="5">
        <v>18378895316</v>
      </c>
      <c r="K3554" s="5" t="s">
        <v>27</v>
      </c>
      <c r="L3554" s="10">
        <v>44395</v>
      </c>
      <c r="M3554" s="5" t="s">
        <v>28</v>
      </c>
      <c r="N3554" s="5" t="s">
        <v>27</v>
      </c>
      <c r="O3554" s="10">
        <v>44416</v>
      </c>
      <c r="P3554" s="5" t="s">
        <v>28</v>
      </c>
      <c r="Q3554" s="5" t="s">
        <v>30</v>
      </c>
      <c r="R3554" s="5"/>
      <c r="S3554" s="5"/>
    </row>
    <row r="3555" customFormat="1" hidden="1" spans="1:19">
      <c r="A3555" s="5">
        <v>3572</v>
      </c>
      <c r="B3555" s="5" t="s">
        <v>13939</v>
      </c>
      <c r="C3555" s="5"/>
      <c r="D3555" s="5" t="s">
        <v>456</v>
      </c>
      <c r="E3555" s="5" t="s">
        <v>13940</v>
      </c>
      <c r="F3555" s="5" t="s">
        <v>24</v>
      </c>
      <c r="G3555" s="5">
        <v>17</v>
      </c>
      <c r="H3555" s="5" t="s">
        <v>13941</v>
      </c>
      <c r="I3555" s="5" t="s">
        <v>13942</v>
      </c>
      <c r="J3555" s="5">
        <v>17877107488</v>
      </c>
      <c r="K3555" s="5" t="s">
        <v>27</v>
      </c>
      <c r="L3555" s="10">
        <v>44410</v>
      </c>
      <c r="M3555" s="5" t="s">
        <v>13943</v>
      </c>
      <c r="N3555" s="5"/>
      <c r="O3555" s="10"/>
      <c r="P3555" s="5"/>
      <c r="Q3555" s="5"/>
      <c r="R3555" s="5"/>
      <c r="S3555" s="5"/>
    </row>
    <row r="3556" customFormat="1" hidden="1" spans="1:19">
      <c r="A3556" s="5">
        <v>3573</v>
      </c>
      <c r="B3556" s="5" t="s">
        <v>13944</v>
      </c>
      <c r="C3556" s="5"/>
      <c r="D3556" s="5" t="s">
        <v>456</v>
      </c>
      <c r="E3556" s="5" t="s">
        <v>13945</v>
      </c>
      <c r="F3556" s="5" t="s">
        <v>24</v>
      </c>
      <c r="G3556" s="5">
        <v>16</v>
      </c>
      <c r="H3556" s="5" t="s">
        <v>17908</v>
      </c>
      <c r="I3556" s="5" t="s">
        <v>13946</v>
      </c>
      <c r="J3556" s="5">
        <v>18978760291</v>
      </c>
      <c r="K3556" s="5" t="s">
        <v>27</v>
      </c>
      <c r="L3556" s="10">
        <v>44397</v>
      </c>
      <c r="M3556" s="5" t="s">
        <v>28</v>
      </c>
      <c r="N3556" s="5" t="s">
        <v>30</v>
      </c>
      <c r="O3556" s="10"/>
      <c r="P3556" s="5"/>
      <c r="Q3556" s="5" t="s">
        <v>30</v>
      </c>
      <c r="R3556" s="5"/>
      <c r="S3556" s="5"/>
    </row>
    <row r="3557" customFormat="1" hidden="1" spans="1:19">
      <c r="A3557" s="5">
        <v>3574</v>
      </c>
      <c r="B3557" s="5" t="s">
        <v>13947</v>
      </c>
      <c r="C3557" s="5"/>
      <c r="D3557" s="5" t="s">
        <v>456</v>
      </c>
      <c r="E3557" s="5" t="s">
        <v>13948</v>
      </c>
      <c r="F3557" s="5" t="s">
        <v>143</v>
      </c>
      <c r="G3557" s="5">
        <v>16</v>
      </c>
      <c r="H3557" s="5" t="s">
        <v>18545</v>
      </c>
      <c r="I3557" s="5" t="s">
        <v>13950</v>
      </c>
      <c r="J3557" s="5">
        <v>18778083356</v>
      </c>
      <c r="K3557" s="5" t="s">
        <v>27</v>
      </c>
      <c r="L3557" s="10">
        <v>44397</v>
      </c>
      <c r="M3557" s="5" t="s">
        <v>4299</v>
      </c>
      <c r="N3557" s="5" t="s">
        <v>30</v>
      </c>
      <c r="O3557" s="10"/>
      <c r="P3557" s="5"/>
      <c r="Q3557" s="5"/>
      <c r="R3557" s="5" t="s">
        <v>4789</v>
      </c>
      <c r="S3557" s="5"/>
    </row>
    <row r="3558" customFormat="1" hidden="1" spans="1:19">
      <c r="A3558" s="5">
        <v>3575</v>
      </c>
      <c r="B3558" s="5" t="s">
        <v>13951</v>
      </c>
      <c r="C3558" s="5"/>
      <c r="D3558" s="5" t="s">
        <v>456</v>
      </c>
      <c r="E3558" s="5" t="s">
        <v>13952</v>
      </c>
      <c r="F3558" s="5" t="s">
        <v>143</v>
      </c>
      <c r="G3558" s="5">
        <v>16</v>
      </c>
      <c r="H3558" s="5" t="s">
        <v>13953</v>
      </c>
      <c r="I3558" s="5" t="s">
        <v>13954</v>
      </c>
      <c r="J3558" s="5">
        <v>18378893420</v>
      </c>
      <c r="K3558" s="5" t="s">
        <v>27</v>
      </c>
      <c r="L3558" s="10">
        <v>44396</v>
      </c>
      <c r="M3558" s="5" t="s">
        <v>4424</v>
      </c>
      <c r="N3558" s="5" t="s">
        <v>30</v>
      </c>
      <c r="O3558" s="10"/>
      <c r="P3558" s="5"/>
      <c r="Q3558" s="5"/>
      <c r="R3558" s="5"/>
      <c r="S3558" s="5"/>
    </row>
    <row r="3559" customFormat="1" hidden="1" spans="1:19">
      <c r="A3559" s="5">
        <v>3576</v>
      </c>
      <c r="B3559" s="5" t="s">
        <v>13955</v>
      </c>
      <c r="C3559" s="5"/>
      <c r="D3559" s="5" t="s">
        <v>456</v>
      </c>
      <c r="E3559" s="5" t="s">
        <v>13956</v>
      </c>
      <c r="F3559" s="5" t="s">
        <v>24</v>
      </c>
      <c r="G3559" s="5">
        <v>16</v>
      </c>
      <c r="H3559" s="5" t="s">
        <v>6338</v>
      </c>
      <c r="I3559" s="5" t="s">
        <v>13957</v>
      </c>
      <c r="J3559" s="5">
        <v>18278861530</v>
      </c>
      <c r="K3559" s="5" t="s">
        <v>27</v>
      </c>
      <c r="L3559" s="10">
        <v>44408</v>
      </c>
      <c r="M3559" s="5" t="s">
        <v>2172</v>
      </c>
      <c r="N3559" s="5" t="s">
        <v>30</v>
      </c>
      <c r="O3559" s="10"/>
      <c r="P3559" s="5"/>
      <c r="Q3559" s="5"/>
      <c r="R3559" s="5"/>
      <c r="S3559" s="5"/>
    </row>
    <row r="3560" customFormat="1" hidden="1" spans="1:19">
      <c r="A3560" s="5">
        <v>3577</v>
      </c>
      <c r="B3560" s="5" t="s">
        <v>13958</v>
      </c>
      <c r="C3560" s="5"/>
      <c r="D3560" s="5" t="s">
        <v>456</v>
      </c>
      <c r="E3560" s="5" t="s">
        <v>13959</v>
      </c>
      <c r="F3560" s="5" t="s">
        <v>143</v>
      </c>
      <c r="G3560" s="5">
        <v>16</v>
      </c>
      <c r="H3560" s="5" t="s">
        <v>18546</v>
      </c>
      <c r="I3560" s="5" t="s">
        <v>13960</v>
      </c>
      <c r="J3560" s="5">
        <v>14777393874</v>
      </c>
      <c r="K3560" s="5" t="s">
        <v>27</v>
      </c>
      <c r="L3560" s="10">
        <v>44400</v>
      </c>
      <c r="M3560" s="5" t="s">
        <v>28</v>
      </c>
      <c r="N3560" s="5" t="s">
        <v>30</v>
      </c>
      <c r="O3560" s="10"/>
      <c r="P3560" s="5"/>
      <c r="Q3560" s="5"/>
      <c r="R3560" s="5"/>
      <c r="S3560" s="5"/>
    </row>
    <row r="3561" customFormat="1" hidden="1" spans="1:19">
      <c r="A3561" s="5">
        <v>3578</v>
      </c>
      <c r="B3561" s="5" t="s">
        <v>13961</v>
      </c>
      <c r="C3561" s="5"/>
      <c r="D3561" s="5" t="s">
        <v>456</v>
      </c>
      <c r="E3561" s="5" t="s">
        <v>13962</v>
      </c>
      <c r="F3561" s="5" t="s">
        <v>143</v>
      </c>
      <c r="G3561" s="5">
        <v>17</v>
      </c>
      <c r="H3561" s="5" t="s">
        <v>13963</v>
      </c>
      <c r="I3561" s="5" t="s">
        <v>13964</v>
      </c>
      <c r="J3561" s="5">
        <v>13737981228</v>
      </c>
      <c r="K3561" s="5" t="s">
        <v>27</v>
      </c>
      <c r="L3561" s="10">
        <v>44394</v>
      </c>
      <c r="M3561" s="5" t="s">
        <v>28</v>
      </c>
      <c r="N3561" s="5" t="s">
        <v>30</v>
      </c>
      <c r="O3561" s="10"/>
      <c r="P3561" s="5"/>
      <c r="Q3561" s="5"/>
      <c r="R3561" s="5"/>
      <c r="S3561" s="5"/>
    </row>
    <row r="3562" customFormat="1" hidden="1" spans="1:19">
      <c r="A3562" s="5">
        <v>3579</v>
      </c>
      <c r="B3562" s="5" t="s">
        <v>13965</v>
      </c>
      <c r="C3562" s="5"/>
      <c r="D3562" s="5" t="s">
        <v>456</v>
      </c>
      <c r="E3562" s="5" t="s">
        <v>13966</v>
      </c>
      <c r="F3562" s="5" t="s">
        <v>24</v>
      </c>
      <c r="G3562" s="5">
        <v>16</v>
      </c>
      <c r="H3562" s="5" t="s">
        <v>13967</v>
      </c>
      <c r="I3562" s="5" t="s">
        <v>4105</v>
      </c>
      <c r="J3562" s="5">
        <v>18707781668</v>
      </c>
      <c r="K3562" s="5" t="s">
        <v>27</v>
      </c>
      <c r="L3562" s="10">
        <v>44395</v>
      </c>
      <c r="M3562" s="5" t="s">
        <v>1352</v>
      </c>
      <c r="N3562" s="5" t="s">
        <v>30</v>
      </c>
      <c r="O3562" s="10"/>
      <c r="P3562" s="5"/>
      <c r="Q3562" s="5"/>
      <c r="R3562" s="5"/>
      <c r="S3562" s="5"/>
    </row>
    <row r="3563" customFormat="1" hidden="1" spans="1:19">
      <c r="A3563" s="5">
        <v>3580</v>
      </c>
      <c r="B3563" s="5" t="s">
        <v>13968</v>
      </c>
      <c r="C3563" s="5"/>
      <c r="D3563" s="5" t="s">
        <v>456</v>
      </c>
      <c r="E3563" s="5" t="s">
        <v>13969</v>
      </c>
      <c r="F3563" s="5" t="s">
        <v>143</v>
      </c>
      <c r="G3563" s="5">
        <v>16</v>
      </c>
      <c r="H3563" s="5" t="s">
        <v>18547</v>
      </c>
      <c r="I3563" s="5" t="s">
        <v>13971</v>
      </c>
      <c r="J3563" s="5">
        <v>13788180935</v>
      </c>
      <c r="K3563" s="5" t="s">
        <v>27</v>
      </c>
      <c r="L3563" s="10">
        <v>44394</v>
      </c>
      <c r="M3563" s="5" t="s">
        <v>28</v>
      </c>
      <c r="N3563" s="5" t="s">
        <v>30</v>
      </c>
      <c r="O3563" s="10"/>
      <c r="P3563" s="5"/>
      <c r="Q3563" s="5"/>
      <c r="R3563" s="5"/>
      <c r="S3563" s="5"/>
    </row>
    <row r="3564" customFormat="1" hidden="1" spans="1:19">
      <c r="A3564" s="5">
        <v>3581</v>
      </c>
      <c r="B3564" s="5" t="s">
        <v>13972</v>
      </c>
      <c r="C3564" s="5"/>
      <c r="D3564" s="5" t="s">
        <v>456</v>
      </c>
      <c r="E3564" s="5" t="s">
        <v>13973</v>
      </c>
      <c r="F3564" s="5" t="s">
        <v>143</v>
      </c>
      <c r="G3564" s="5">
        <v>17</v>
      </c>
      <c r="H3564" s="5" t="s">
        <v>18548</v>
      </c>
      <c r="I3564" s="5" t="s">
        <v>13975</v>
      </c>
      <c r="J3564" s="5">
        <v>18276681006</v>
      </c>
      <c r="K3564" s="5" t="s">
        <v>27</v>
      </c>
      <c r="L3564" s="10">
        <v>44395</v>
      </c>
      <c r="M3564" s="5" t="s">
        <v>28</v>
      </c>
      <c r="N3564" s="5"/>
      <c r="O3564" s="10"/>
      <c r="P3564" s="5"/>
      <c r="Q3564" s="5"/>
      <c r="R3564" s="5"/>
      <c r="S3564" s="5"/>
    </row>
    <row r="3565" customFormat="1" hidden="1" spans="1:19">
      <c r="A3565" s="5">
        <v>3582</v>
      </c>
      <c r="B3565" s="5" t="s">
        <v>13976</v>
      </c>
      <c r="C3565" s="5"/>
      <c r="D3565" s="5" t="s">
        <v>456</v>
      </c>
      <c r="E3565" s="5" t="s">
        <v>13977</v>
      </c>
      <c r="F3565" s="5" t="s">
        <v>143</v>
      </c>
      <c r="G3565" s="5">
        <v>16</v>
      </c>
      <c r="H3565" s="5" t="s">
        <v>3298</v>
      </c>
      <c r="I3565" s="5" t="s">
        <v>13978</v>
      </c>
      <c r="J3565" s="5">
        <v>15807781019</v>
      </c>
      <c r="K3565" s="5" t="s">
        <v>27</v>
      </c>
      <c r="L3565" s="10">
        <v>44396</v>
      </c>
      <c r="M3565" s="5" t="s">
        <v>68</v>
      </c>
      <c r="N3565" s="5" t="s">
        <v>30</v>
      </c>
      <c r="O3565" s="10"/>
      <c r="P3565" s="5"/>
      <c r="Q3565" s="5"/>
      <c r="R3565" s="5"/>
      <c r="S3565" s="5"/>
    </row>
    <row r="3566" customFormat="1" hidden="1" spans="1:19">
      <c r="A3566" s="5">
        <v>3583</v>
      </c>
      <c r="B3566" s="5" t="s">
        <v>13979</v>
      </c>
      <c r="C3566" s="5"/>
      <c r="D3566" s="5" t="s">
        <v>456</v>
      </c>
      <c r="E3566" s="5" t="s">
        <v>3842</v>
      </c>
      <c r="F3566" s="5" t="s">
        <v>143</v>
      </c>
      <c r="G3566" s="5">
        <v>16</v>
      </c>
      <c r="H3566" s="5" t="s">
        <v>18549</v>
      </c>
      <c r="I3566" s="5" t="s">
        <v>9670</v>
      </c>
      <c r="J3566" s="5">
        <v>15078574208</v>
      </c>
      <c r="K3566" s="5" t="s">
        <v>27</v>
      </c>
      <c r="L3566" s="10">
        <v>44394</v>
      </c>
      <c r="M3566" s="5" t="s">
        <v>28</v>
      </c>
      <c r="N3566" s="5" t="s">
        <v>30</v>
      </c>
      <c r="O3566" s="10"/>
      <c r="P3566" s="5"/>
      <c r="Q3566" s="5" t="s">
        <v>30</v>
      </c>
      <c r="R3566" s="5"/>
      <c r="S3566" s="5"/>
    </row>
    <row r="3567" customFormat="1" hidden="1" spans="1:19">
      <c r="A3567" s="5">
        <v>3584</v>
      </c>
      <c r="B3567" s="5" t="s">
        <v>13981</v>
      </c>
      <c r="C3567" s="5"/>
      <c r="D3567" s="5" t="s">
        <v>456</v>
      </c>
      <c r="E3567" s="5" t="s">
        <v>13982</v>
      </c>
      <c r="F3567" s="5" t="s">
        <v>143</v>
      </c>
      <c r="G3567" s="5">
        <v>16</v>
      </c>
      <c r="H3567" s="5" t="s">
        <v>18550</v>
      </c>
      <c r="I3567" s="5" t="s">
        <v>13983</v>
      </c>
      <c r="J3567" s="5">
        <v>13557181609</v>
      </c>
      <c r="K3567" s="5" t="s">
        <v>27</v>
      </c>
      <c r="L3567" s="10">
        <v>44379</v>
      </c>
      <c r="M3567" s="5" t="s">
        <v>28</v>
      </c>
      <c r="N3567" s="5"/>
      <c r="O3567" s="10"/>
      <c r="P3567" s="5"/>
      <c r="Q3567" s="5"/>
      <c r="R3567" s="5"/>
      <c r="S3567" s="5"/>
    </row>
    <row r="3568" customFormat="1" hidden="1" spans="1:19">
      <c r="A3568" s="5">
        <v>3585</v>
      </c>
      <c r="B3568" s="5" t="s">
        <v>13984</v>
      </c>
      <c r="C3568" s="5"/>
      <c r="D3568" s="5" t="s">
        <v>456</v>
      </c>
      <c r="E3568" s="5" t="s">
        <v>13985</v>
      </c>
      <c r="F3568" s="5" t="s">
        <v>143</v>
      </c>
      <c r="G3568" s="5">
        <v>15</v>
      </c>
      <c r="H3568" s="5" t="s">
        <v>18551</v>
      </c>
      <c r="I3568" s="5" t="s">
        <v>13987</v>
      </c>
      <c r="J3568" s="5">
        <v>13687780172</v>
      </c>
      <c r="K3568" s="5" t="s">
        <v>27</v>
      </c>
      <c r="L3568" s="10">
        <v>44397</v>
      </c>
      <c r="M3568" s="5" t="s">
        <v>13988</v>
      </c>
      <c r="N3568" s="5" t="s">
        <v>30</v>
      </c>
      <c r="O3568" s="10"/>
      <c r="P3568" s="5"/>
      <c r="Q3568" s="5"/>
      <c r="R3568" s="5" t="s">
        <v>4789</v>
      </c>
      <c r="S3568" s="5"/>
    </row>
    <row r="3569" customFormat="1" hidden="1" spans="1:19">
      <c r="A3569" s="5">
        <v>3586</v>
      </c>
      <c r="B3569" s="5" t="s">
        <v>13989</v>
      </c>
      <c r="C3569" s="5"/>
      <c r="D3569" s="5" t="s">
        <v>456</v>
      </c>
      <c r="E3569" s="5" t="s">
        <v>13990</v>
      </c>
      <c r="F3569" s="5" t="s">
        <v>24</v>
      </c>
      <c r="G3569" s="5">
        <v>16</v>
      </c>
      <c r="H3569" s="5" t="s">
        <v>18552</v>
      </c>
      <c r="I3569" s="5" t="s">
        <v>13992</v>
      </c>
      <c r="J3569" s="5">
        <v>15277857223</v>
      </c>
      <c r="K3569" s="5" t="s">
        <v>27</v>
      </c>
      <c r="L3569" s="10">
        <v>44395</v>
      </c>
      <c r="M3569" s="5" t="s">
        <v>28</v>
      </c>
      <c r="N3569" s="5"/>
      <c r="O3569" s="10"/>
      <c r="P3569" s="5"/>
      <c r="Q3569" s="5"/>
      <c r="R3569" s="5"/>
      <c r="S3569" s="5"/>
    </row>
    <row r="3570" customFormat="1" hidden="1" spans="1:19">
      <c r="A3570" s="5">
        <v>3587</v>
      </c>
      <c r="B3570" s="5" t="s">
        <v>13993</v>
      </c>
      <c r="C3570" s="5"/>
      <c r="D3570" s="5" t="s">
        <v>456</v>
      </c>
      <c r="E3570" s="5" t="s">
        <v>13994</v>
      </c>
      <c r="F3570" s="5" t="s">
        <v>143</v>
      </c>
      <c r="G3570" s="5">
        <v>16</v>
      </c>
      <c r="H3570" s="5" t="s">
        <v>18553</v>
      </c>
      <c r="I3570" s="5" t="s">
        <v>13996</v>
      </c>
      <c r="J3570" s="5">
        <v>13768281254</v>
      </c>
      <c r="K3570" s="5" t="s">
        <v>27</v>
      </c>
      <c r="L3570" s="10">
        <v>44399</v>
      </c>
      <c r="M3570" s="5" t="s">
        <v>6144</v>
      </c>
      <c r="N3570" s="5"/>
      <c r="O3570" s="10"/>
      <c r="P3570" s="5"/>
      <c r="Q3570" s="5"/>
      <c r="R3570" s="5"/>
      <c r="S3570" s="5"/>
    </row>
    <row r="3571" customFormat="1" hidden="1" spans="1:19">
      <c r="A3571" s="5">
        <v>3588</v>
      </c>
      <c r="B3571" s="5" t="s">
        <v>13997</v>
      </c>
      <c r="C3571" s="5"/>
      <c r="D3571" s="5" t="s">
        <v>456</v>
      </c>
      <c r="E3571" s="5" t="s">
        <v>13998</v>
      </c>
      <c r="F3571" s="5" t="s">
        <v>143</v>
      </c>
      <c r="G3571" s="5">
        <v>16</v>
      </c>
      <c r="H3571" s="5" t="s">
        <v>1345</v>
      </c>
      <c r="I3571" s="5" t="s">
        <v>13999</v>
      </c>
      <c r="J3571" s="5">
        <v>13481869139</v>
      </c>
      <c r="K3571" s="5" t="s">
        <v>27</v>
      </c>
      <c r="L3571" s="10">
        <v>44403</v>
      </c>
      <c r="M3571" s="5" t="s">
        <v>1347</v>
      </c>
      <c r="N3571" s="5" t="s">
        <v>27</v>
      </c>
      <c r="O3571" s="10"/>
      <c r="P3571" s="5"/>
      <c r="Q3571" s="5"/>
      <c r="R3571" s="5"/>
      <c r="S3571" s="5"/>
    </row>
    <row r="3572" customFormat="1" hidden="1" spans="1:19">
      <c r="A3572" s="5">
        <v>3589</v>
      </c>
      <c r="B3572" s="5" t="s">
        <v>14000</v>
      </c>
      <c r="C3572" s="5"/>
      <c r="D3572" s="5" t="s">
        <v>456</v>
      </c>
      <c r="E3572" s="5" t="s">
        <v>14001</v>
      </c>
      <c r="F3572" s="5" t="s">
        <v>143</v>
      </c>
      <c r="G3572" s="5">
        <v>16</v>
      </c>
      <c r="H3572" s="5" t="s">
        <v>18554</v>
      </c>
      <c r="I3572" s="5" t="s">
        <v>14003</v>
      </c>
      <c r="J3572" s="5">
        <v>15777830228</v>
      </c>
      <c r="K3572" s="5" t="s">
        <v>27</v>
      </c>
      <c r="L3572" s="10">
        <v>44400</v>
      </c>
      <c r="M3572" s="5" t="s">
        <v>28</v>
      </c>
      <c r="N3572" s="5"/>
      <c r="O3572" s="10"/>
      <c r="P3572" s="5"/>
      <c r="Q3572" s="5"/>
      <c r="R3572" s="5"/>
      <c r="S3572" s="5"/>
    </row>
    <row r="3573" customFormat="1" hidden="1" spans="1:19">
      <c r="A3573" s="5">
        <v>3590</v>
      </c>
      <c r="B3573" s="5" t="s">
        <v>14004</v>
      </c>
      <c r="C3573" s="5"/>
      <c r="D3573" s="5" t="s">
        <v>456</v>
      </c>
      <c r="E3573" s="5" t="s">
        <v>14005</v>
      </c>
      <c r="F3573" s="5" t="s">
        <v>24</v>
      </c>
      <c r="G3573" s="5">
        <v>16</v>
      </c>
      <c r="H3573" s="5" t="s">
        <v>14006</v>
      </c>
      <c r="I3573" s="5" t="s">
        <v>14007</v>
      </c>
      <c r="J3573" s="5">
        <v>15277029962</v>
      </c>
      <c r="K3573" s="5" t="s">
        <v>27</v>
      </c>
      <c r="L3573" s="10">
        <v>44407</v>
      </c>
      <c r="M3573" s="5" t="s">
        <v>14008</v>
      </c>
      <c r="N3573" s="5"/>
      <c r="O3573" s="10"/>
      <c r="P3573" s="5"/>
      <c r="Q3573" s="5"/>
      <c r="R3573" s="5"/>
      <c r="S3573" s="5"/>
    </row>
    <row r="3574" customFormat="1" hidden="1" spans="1:19">
      <c r="A3574" s="5">
        <v>3591</v>
      </c>
      <c r="B3574" s="5" t="s">
        <v>14009</v>
      </c>
      <c r="C3574" s="5"/>
      <c r="D3574" s="5" t="s">
        <v>456</v>
      </c>
      <c r="E3574" s="5" t="s">
        <v>14010</v>
      </c>
      <c r="F3574" s="5" t="s">
        <v>143</v>
      </c>
      <c r="G3574" s="5">
        <v>16</v>
      </c>
      <c r="H3574" s="5" t="s">
        <v>2444</v>
      </c>
      <c r="I3574" s="5" t="s">
        <v>14011</v>
      </c>
      <c r="J3574" s="5">
        <v>18928078905</v>
      </c>
      <c r="K3574" s="5" t="s">
        <v>27</v>
      </c>
      <c r="L3574" s="10">
        <v>44395</v>
      </c>
      <c r="M3574" s="5" t="s">
        <v>28</v>
      </c>
      <c r="N3574" s="5"/>
      <c r="O3574" s="10"/>
      <c r="P3574" s="5"/>
      <c r="Q3574" s="5"/>
      <c r="R3574" s="5" t="s">
        <v>14012</v>
      </c>
      <c r="S3574" s="5"/>
    </row>
    <row r="3575" customFormat="1" hidden="1" spans="1:19">
      <c r="A3575" s="5">
        <v>3592</v>
      </c>
      <c r="B3575" s="5" t="s">
        <v>14013</v>
      </c>
      <c r="C3575" s="5"/>
      <c r="D3575" s="5" t="s">
        <v>456</v>
      </c>
      <c r="E3575" s="5" t="s">
        <v>14014</v>
      </c>
      <c r="F3575" s="5" t="s">
        <v>143</v>
      </c>
      <c r="G3575" s="5">
        <v>16</v>
      </c>
      <c r="H3575" s="5" t="s">
        <v>14015</v>
      </c>
      <c r="I3575" s="5" t="s">
        <v>14016</v>
      </c>
      <c r="J3575" s="5">
        <v>13737024659</v>
      </c>
      <c r="K3575" s="5" t="s">
        <v>27</v>
      </c>
      <c r="L3575" s="10">
        <v>44395</v>
      </c>
      <c r="M3575" s="5" t="s">
        <v>28</v>
      </c>
      <c r="N3575" s="5" t="s">
        <v>27</v>
      </c>
      <c r="O3575" s="10"/>
      <c r="P3575" s="5"/>
      <c r="Q3575" s="5"/>
      <c r="R3575" s="5"/>
      <c r="S3575" s="5"/>
    </row>
    <row r="3576" customFormat="1" hidden="1" spans="1:19">
      <c r="A3576" s="5">
        <v>3593</v>
      </c>
      <c r="B3576" s="5" t="s">
        <v>24223</v>
      </c>
      <c r="C3576" s="5"/>
      <c r="D3576" s="5" t="s">
        <v>456</v>
      </c>
      <c r="E3576" s="5" t="s">
        <v>24222</v>
      </c>
      <c r="F3576" s="5" t="s">
        <v>143</v>
      </c>
      <c r="G3576" s="5">
        <v>16</v>
      </c>
      <c r="H3576" s="5" t="s">
        <v>26043</v>
      </c>
      <c r="I3576" s="5" t="s">
        <v>24224</v>
      </c>
      <c r="J3576" s="5">
        <v>13669879696</v>
      </c>
      <c r="K3576" s="5"/>
      <c r="L3576" s="10"/>
      <c r="M3576" s="5"/>
      <c r="N3576" s="5"/>
      <c r="O3576" s="10"/>
      <c r="P3576" s="5"/>
      <c r="Q3576" s="5"/>
      <c r="R3576" s="5"/>
      <c r="S3576" s="5"/>
    </row>
    <row r="3577" customFormat="1" hidden="1" spans="1:19">
      <c r="A3577" s="5">
        <v>3594</v>
      </c>
      <c r="B3577" s="5" t="s">
        <v>14017</v>
      </c>
      <c r="C3577" s="5"/>
      <c r="D3577" s="5" t="s">
        <v>456</v>
      </c>
      <c r="E3577" s="5" t="s">
        <v>14018</v>
      </c>
      <c r="F3577" s="5" t="s">
        <v>143</v>
      </c>
      <c r="G3577" s="5">
        <v>16</v>
      </c>
      <c r="H3577" s="5" t="s">
        <v>14019</v>
      </c>
      <c r="I3577" s="5" t="s">
        <v>14020</v>
      </c>
      <c r="J3577" s="5">
        <v>18070811625</v>
      </c>
      <c r="K3577" s="5" t="s">
        <v>27</v>
      </c>
      <c r="L3577" s="10">
        <v>44395</v>
      </c>
      <c r="M3577" s="5" t="s">
        <v>2747</v>
      </c>
      <c r="N3577" s="5"/>
      <c r="O3577" s="10"/>
      <c r="P3577" s="5"/>
      <c r="Q3577" s="5"/>
      <c r="R3577" s="5"/>
      <c r="S3577" s="5"/>
    </row>
    <row r="3578" customFormat="1" hidden="1" spans="1:19">
      <c r="A3578" s="5">
        <v>3595</v>
      </c>
      <c r="B3578" s="5" t="s">
        <v>14021</v>
      </c>
      <c r="C3578" s="5"/>
      <c r="D3578" s="5" t="s">
        <v>456</v>
      </c>
      <c r="E3578" s="5" t="s">
        <v>14022</v>
      </c>
      <c r="F3578" s="5" t="s">
        <v>143</v>
      </c>
      <c r="G3578" s="5">
        <v>15</v>
      </c>
      <c r="H3578" s="5" t="s">
        <v>18555</v>
      </c>
      <c r="I3578" s="5" t="s">
        <v>14024</v>
      </c>
      <c r="J3578" s="5">
        <v>13794533574</v>
      </c>
      <c r="K3578" s="5" t="s">
        <v>27</v>
      </c>
      <c r="L3578" s="10">
        <v>44394</v>
      </c>
      <c r="M3578" s="5" t="s">
        <v>28</v>
      </c>
      <c r="N3578" s="5"/>
      <c r="O3578" s="10"/>
      <c r="P3578" s="5"/>
      <c r="Q3578" s="5"/>
      <c r="R3578" s="5"/>
      <c r="S3578" s="5"/>
    </row>
    <row r="3579" customFormat="1" hidden="1" spans="1:19">
      <c r="A3579" s="5">
        <v>3596</v>
      </c>
      <c r="B3579" s="5" t="s">
        <v>14025</v>
      </c>
      <c r="C3579" s="5"/>
      <c r="D3579" s="5" t="s">
        <v>456</v>
      </c>
      <c r="E3579" s="5" t="s">
        <v>14026</v>
      </c>
      <c r="F3579" s="5" t="s">
        <v>24</v>
      </c>
      <c r="G3579" s="5">
        <v>19</v>
      </c>
      <c r="H3579" s="5" t="s">
        <v>14027</v>
      </c>
      <c r="I3579" s="5" t="s">
        <v>10996</v>
      </c>
      <c r="J3579" s="5">
        <v>18176149627</v>
      </c>
      <c r="K3579" s="5" t="s">
        <v>18561</v>
      </c>
      <c r="L3579" s="10">
        <v>44331</v>
      </c>
      <c r="M3579" s="5" t="s">
        <v>28</v>
      </c>
      <c r="N3579" s="5" t="s">
        <v>27</v>
      </c>
      <c r="O3579" s="10">
        <v>44366</v>
      </c>
      <c r="P3579" s="5" t="s">
        <v>28</v>
      </c>
      <c r="Q3579" s="5"/>
      <c r="R3579" s="5"/>
      <c r="S3579" s="5"/>
    </row>
    <row r="3580" customFormat="1" hidden="1" spans="1:19">
      <c r="A3580" s="5">
        <v>3597</v>
      </c>
      <c r="B3580" s="5" t="s">
        <v>14028</v>
      </c>
      <c r="C3580" s="5"/>
      <c r="D3580" s="5" t="s">
        <v>456</v>
      </c>
      <c r="E3580" s="5" t="s">
        <v>14029</v>
      </c>
      <c r="F3580" s="5" t="s">
        <v>24</v>
      </c>
      <c r="G3580" s="5">
        <v>15</v>
      </c>
      <c r="H3580" s="5" t="s">
        <v>789</v>
      </c>
      <c r="I3580" s="5" t="s">
        <v>14030</v>
      </c>
      <c r="J3580" s="5">
        <v>13430453669</v>
      </c>
      <c r="K3580" s="5" t="s">
        <v>27</v>
      </c>
      <c r="L3580" s="10">
        <v>44408</v>
      </c>
      <c r="M3580" s="5" t="s">
        <v>28</v>
      </c>
      <c r="N3580" s="5"/>
      <c r="O3580" s="10"/>
      <c r="P3580" s="5"/>
      <c r="Q3580" s="5"/>
      <c r="R3580" s="5"/>
      <c r="S3580" s="5"/>
    </row>
    <row r="3581" customFormat="1" hidden="1" spans="1:19">
      <c r="A3581" s="5">
        <v>3598</v>
      </c>
      <c r="B3581" s="5" t="s">
        <v>14031</v>
      </c>
      <c r="C3581" s="5"/>
      <c r="D3581" s="5" t="s">
        <v>456</v>
      </c>
      <c r="E3581" s="5" t="s">
        <v>14032</v>
      </c>
      <c r="F3581" s="5" t="s">
        <v>143</v>
      </c>
      <c r="G3581" s="5">
        <v>18</v>
      </c>
      <c r="H3581" s="5" t="s">
        <v>10457</v>
      </c>
      <c r="I3581" s="5" t="s">
        <v>14033</v>
      </c>
      <c r="J3581" s="5">
        <v>17396795855</v>
      </c>
      <c r="K3581" s="5" t="s">
        <v>27</v>
      </c>
      <c r="L3581" s="10">
        <v>44400</v>
      </c>
      <c r="M3581" s="5" t="s">
        <v>28</v>
      </c>
      <c r="N3581" s="5"/>
      <c r="O3581" s="10"/>
      <c r="P3581" s="5"/>
      <c r="Q3581" s="5"/>
      <c r="R3581" s="5"/>
      <c r="S3581" s="5"/>
    </row>
    <row r="3582" customFormat="1" hidden="1" spans="1:19">
      <c r="A3582" s="5">
        <v>3599</v>
      </c>
      <c r="B3582" s="5" t="s">
        <v>14034</v>
      </c>
      <c r="C3582" s="5"/>
      <c r="D3582" s="5" t="s">
        <v>456</v>
      </c>
      <c r="E3582" s="5" t="s">
        <v>14035</v>
      </c>
      <c r="F3582" s="5" t="s">
        <v>143</v>
      </c>
      <c r="G3582" s="5">
        <v>17</v>
      </c>
      <c r="H3582" s="5" t="s">
        <v>18556</v>
      </c>
      <c r="I3582" s="5" t="s">
        <v>4489</v>
      </c>
      <c r="J3582" s="5">
        <v>13768281050</v>
      </c>
      <c r="K3582" s="5" t="s">
        <v>27</v>
      </c>
      <c r="L3582" s="10">
        <v>44396</v>
      </c>
      <c r="M3582" s="5" t="s">
        <v>6782</v>
      </c>
      <c r="N3582" s="5"/>
      <c r="O3582" s="10"/>
      <c r="P3582" s="5"/>
      <c r="Q3582" s="5"/>
      <c r="R3582" s="5"/>
      <c r="S3582" s="5"/>
    </row>
    <row r="3583" customFormat="1" hidden="1" spans="1:19">
      <c r="A3583" s="5">
        <v>3600</v>
      </c>
      <c r="B3583" s="5" t="s">
        <v>14036</v>
      </c>
      <c r="C3583" s="5"/>
      <c r="D3583" s="5" t="s">
        <v>456</v>
      </c>
      <c r="E3583" s="5" t="s">
        <v>5140</v>
      </c>
      <c r="F3583" s="5" t="s">
        <v>143</v>
      </c>
      <c r="G3583" s="5">
        <v>16</v>
      </c>
      <c r="H3583" s="5" t="s">
        <v>4001</v>
      </c>
      <c r="I3583" s="5" t="s">
        <v>14037</v>
      </c>
      <c r="J3583" s="5">
        <v>18070829662</v>
      </c>
      <c r="K3583" s="5" t="s">
        <v>27</v>
      </c>
      <c r="L3583" s="10">
        <v>44394</v>
      </c>
      <c r="M3583" s="5" t="s">
        <v>2455</v>
      </c>
      <c r="N3583" s="5"/>
      <c r="O3583" s="10"/>
      <c r="P3583" s="5"/>
      <c r="Q3583" s="5"/>
      <c r="R3583" s="5"/>
      <c r="S3583" s="5"/>
    </row>
    <row r="3584" customFormat="1" hidden="1" spans="1:19">
      <c r="A3584" s="5">
        <v>3601</v>
      </c>
      <c r="B3584" s="5" t="s">
        <v>14038</v>
      </c>
      <c r="C3584" s="5"/>
      <c r="D3584" s="5" t="s">
        <v>456</v>
      </c>
      <c r="E3584" s="5" t="s">
        <v>14039</v>
      </c>
      <c r="F3584" s="5" t="s">
        <v>24</v>
      </c>
      <c r="G3584" s="5">
        <v>16</v>
      </c>
      <c r="H3584" s="5" t="s">
        <v>14040</v>
      </c>
      <c r="I3584" s="5" t="s">
        <v>14041</v>
      </c>
      <c r="J3584" s="5">
        <v>18776810928</v>
      </c>
      <c r="K3584" s="5" t="s">
        <v>27</v>
      </c>
      <c r="L3584" s="10">
        <v>44396</v>
      </c>
      <c r="M3584" s="5" t="s">
        <v>4424</v>
      </c>
      <c r="N3584" s="5" t="s">
        <v>30</v>
      </c>
      <c r="O3584" s="10"/>
      <c r="P3584" s="5"/>
      <c r="Q3584" s="5"/>
      <c r="R3584" s="5"/>
      <c r="S3584" s="5"/>
    </row>
    <row r="3585" customFormat="1" hidden="1" spans="1:19">
      <c r="A3585" s="5">
        <v>3602</v>
      </c>
      <c r="B3585" s="5" t="s">
        <v>14042</v>
      </c>
      <c r="C3585" s="5"/>
      <c r="D3585" s="5" t="s">
        <v>456</v>
      </c>
      <c r="E3585" s="5" t="s">
        <v>14043</v>
      </c>
      <c r="F3585" s="5" t="s">
        <v>143</v>
      </c>
      <c r="G3585" s="5">
        <v>16</v>
      </c>
      <c r="H3585" s="5" t="s">
        <v>14044</v>
      </c>
      <c r="I3585" s="5" t="s">
        <v>14045</v>
      </c>
      <c r="J3585" s="5">
        <v>15878687382</v>
      </c>
      <c r="K3585" s="5" t="s">
        <v>27</v>
      </c>
      <c r="L3585" s="10">
        <v>44397</v>
      </c>
      <c r="M3585" s="5" t="s">
        <v>1273</v>
      </c>
      <c r="N3585" s="5"/>
      <c r="O3585" s="10"/>
      <c r="P3585" s="5"/>
      <c r="Q3585" s="5"/>
      <c r="R3585" s="5"/>
      <c r="S3585" s="5"/>
    </row>
    <row r="3586" customFormat="1" hidden="1" spans="1:19">
      <c r="A3586" s="5">
        <v>3603</v>
      </c>
      <c r="B3586" s="5" t="s">
        <v>14046</v>
      </c>
      <c r="C3586" s="5"/>
      <c r="D3586" s="5" t="s">
        <v>456</v>
      </c>
      <c r="E3586" s="5" t="s">
        <v>14047</v>
      </c>
      <c r="F3586" s="5" t="s">
        <v>143</v>
      </c>
      <c r="G3586" s="5">
        <v>16</v>
      </c>
      <c r="H3586" s="5" t="s">
        <v>18557</v>
      </c>
      <c r="I3586" s="5" t="s">
        <v>14049</v>
      </c>
      <c r="J3586" s="5">
        <v>15277849973</v>
      </c>
      <c r="K3586" s="5" t="s">
        <v>27</v>
      </c>
      <c r="L3586" s="10">
        <v>44400</v>
      </c>
      <c r="M3586" s="5" t="s">
        <v>54</v>
      </c>
      <c r="N3586" s="5" t="s">
        <v>30</v>
      </c>
      <c r="O3586" s="10">
        <v>44421</v>
      </c>
      <c r="P3586" s="5"/>
      <c r="Q3586" s="5"/>
      <c r="R3586" s="5"/>
      <c r="S3586" s="5"/>
    </row>
    <row r="3587" customFormat="1" hidden="1" spans="1:19">
      <c r="A3587" s="5">
        <v>3604</v>
      </c>
      <c r="B3587" s="5" t="s">
        <v>14050</v>
      </c>
      <c r="C3587" s="5"/>
      <c r="D3587" s="5" t="s">
        <v>456</v>
      </c>
      <c r="E3587" s="5" t="s">
        <v>14051</v>
      </c>
      <c r="F3587" s="5" t="s">
        <v>143</v>
      </c>
      <c r="G3587" s="5">
        <v>16</v>
      </c>
      <c r="H3587" s="5" t="s">
        <v>14052</v>
      </c>
      <c r="I3587" s="5" t="s">
        <v>14053</v>
      </c>
      <c r="J3587" s="5">
        <v>18877842266</v>
      </c>
      <c r="K3587" s="5" t="s">
        <v>27</v>
      </c>
      <c r="L3587" s="10">
        <v>44398</v>
      </c>
      <c r="M3587" s="5" t="s">
        <v>28</v>
      </c>
      <c r="N3587" s="5" t="s">
        <v>30</v>
      </c>
      <c r="O3587" s="10"/>
      <c r="P3587" s="5"/>
      <c r="Q3587" s="5"/>
      <c r="R3587" s="5"/>
      <c r="S3587" s="5"/>
    </row>
    <row r="3588" customFormat="1" hidden="1" spans="1:19">
      <c r="A3588" s="5">
        <v>3605</v>
      </c>
      <c r="B3588" s="5" t="s">
        <v>14054</v>
      </c>
      <c r="C3588" s="5"/>
      <c r="D3588" s="5" t="s">
        <v>456</v>
      </c>
      <c r="E3588" s="5" t="s">
        <v>14055</v>
      </c>
      <c r="F3588" s="5" t="s">
        <v>143</v>
      </c>
      <c r="G3588" s="5">
        <v>16</v>
      </c>
      <c r="H3588" s="5" t="s">
        <v>18558</v>
      </c>
      <c r="I3588" s="5" t="s">
        <v>14056</v>
      </c>
      <c r="J3588" s="5">
        <v>15177388510</v>
      </c>
      <c r="K3588" s="5" t="s">
        <v>27</v>
      </c>
      <c r="L3588" s="10">
        <v>44402</v>
      </c>
      <c r="M3588" s="5" t="s">
        <v>6307</v>
      </c>
      <c r="N3588" s="5" t="s">
        <v>30</v>
      </c>
      <c r="O3588" s="10"/>
      <c r="P3588" s="5"/>
      <c r="Q3588" s="5"/>
      <c r="R3588" s="5"/>
      <c r="S3588" s="5"/>
    </row>
    <row r="3589" customFormat="1" hidden="1" spans="1:19">
      <c r="A3589" s="5">
        <v>3606</v>
      </c>
      <c r="B3589" s="5" t="s">
        <v>14057</v>
      </c>
      <c r="C3589" s="5"/>
      <c r="D3589" s="5" t="s">
        <v>456</v>
      </c>
      <c r="E3589" s="5" t="s">
        <v>14058</v>
      </c>
      <c r="F3589" s="5" t="s">
        <v>143</v>
      </c>
      <c r="G3589" s="5">
        <v>17</v>
      </c>
      <c r="H3589" s="5" t="s">
        <v>14059</v>
      </c>
      <c r="I3589" s="5" t="s">
        <v>14060</v>
      </c>
      <c r="J3589" s="5">
        <v>18070840639</v>
      </c>
      <c r="K3589" s="5" t="s">
        <v>27</v>
      </c>
      <c r="L3589" s="10">
        <v>44404</v>
      </c>
      <c r="M3589" s="5" t="s">
        <v>28</v>
      </c>
      <c r="N3589" s="5" t="s">
        <v>27</v>
      </c>
      <c r="O3589" s="10"/>
      <c r="P3589" s="5"/>
      <c r="Q3589" s="5"/>
      <c r="R3589" s="5"/>
      <c r="S3589" s="5"/>
    </row>
    <row r="3590" customFormat="1" hidden="1" spans="1:19">
      <c r="A3590" s="5">
        <v>3607</v>
      </c>
      <c r="B3590" s="5" t="s">
        <v>14061</v>
      </c>
      <c r="C3590" s="5"/>
      <c r="D3590" s="5" t="s">
        <v>456</v>
      </c>
      <c r="E3590" s="5" t="s">
        <v>12458</v>
      </c>
      <c r="F3590" s="5" t="s">
        <v>24</v>
      </c>
      <c r="G3590" s="5">
        <v>16</v>
      </c>
      <c r="H3590" s="5" t="s">
        <v>18559</v>
      </c>
      <c r="I3590" s="5" t="s">
        <v>14063</v>
      </c>
      <c r="J3590" s="5">
        <v>18176118163</v>
      </c>
      <c r="K3590" s="5"/>
      <c r="L3590" s="10"/>
      <c r="M3590" s="5"/>
      <c r="N3590" s="5"/>
      <c r="O3590" s="10"/>
      <c r="P3590" s="5"/>
      <c r="Q3590" s="5"/>
      <c r="R3590" s="5"/>
      <c r="S3590" s="5"/>
    </row>
    <row r="3591" customFormat="1" hidden="1" spans="1:19">
      <c r="A3591" s="5">
        <v>3608</v>
      </c>
      <c r="B3591" s="5" t="s">
        <v>14064</v>
      </c>
      <c r="C3591" s="5"/>
      <c r="D3591" s="5" t="s">
        <v>456</v>
      </c>
      <c r="E3591" s="5" t="s">
        <v>14065</v>
      </c>
      <c r="F3591" s="5" t="s">
        <v>143</v>
      </c>
      <c r="G3591" s="5">
        <v>22</v>
      </c>
      <c r="H3591" s="5" t="s">
        <v>18563</v>
      </c>
      <c r="I3591" s="5" t="s">
        <v>10104</v>
      </c>
      <c r="J3591" s="5">
        <v>19127174937</v>
      </c>
      <c r="K3591" s="5"/>
      <c r="L3591" s="10"/>
      <c r="M3591" s="5"/>
      <c r="N3591" s="5"/>
      <c r="O3591" s="10"/>
      <c r="P3591" s="5"/>
      <c r="Q3591" s="5"/>
      <c r="R3591" s="5"/>
      <c r="S3591" s="5"/>
    </row>
    <row r="3592" customFormat="1" hidden="1" spans="1:19">
      <c r="A3592" s="5">
        <v>3609</v>
      </c>
      <c r="B3592" s="5" t="s">
        <v>14066</v>
      </c>
      <c r="C3592" s="5"/>
      <c r="D3592" s="5" t="s">
        <v>456</v>
      </c>
      <c r="E3592" s="5" t="s">
        <v>1428</v>
      </c>
      <c r="F3592" s="5" t="s">
        <v>24</v>
      </c>
      <c r="G3592" s="5">
        <v>18</v>
      </c>
      <c r="H3592" s="5" t="s">
        <v>14067</v>
      </c>
      <c r="I3592" s="5" t="s">
        <v>14068</v>
      </c>
      <c r="J3592" s="5">
        <v>19978807948</v>
      </c>
      <c r="K3592" s="5"/>
      <c r="L3592" s="10"/>
      <c r="M3592" s="5"/>
      <c r="N3592" s="5"/>
      <c r="O3592" s="10"/>
      <c r="P3592" s="5"/>
      <c r="Q3592" s="5"/>
      <c r="R3592" s="5"/>
      <c r="S3592" s="5"/>
    </row>
    <row r="3593" customFormat="1" hidden="1" spans="1:19">
      <c r="A3593" s="5">
        <v>3610</v>
      </c>
      <c r="B3593" s="5" t="s">
        <v>14069</v>
      </c>
      <c r="C3593" s="5"/>
      <c r="D3593" s="5" t="s">
        <v>456</v>
      </c>
      <c r="E3593" s="5" t="s">
        <v>14070</v>
      </c>
      <c r="F3593" s="5" t="s">
        <v>24</v>
      </c>
      <c r="G3593" s="5">
        <v>16</v>
      </c>
      <c r="H3593" s="5" t="s">
        <v>18560</v>
      </c>
      <c r="I3593" s="5" t="s">
        <v>14072</v>
      </c>
      <c r="J3593" s="5">
        <v>13377138335</v>
      </c>
      <c r="K3593" s="5" t="s">
        <v>27</v>
      </c>
      <c r="L3593" s="10">
        <v>44406</v>
      </c>
      <c r="M3593" s="5" t="s">
        <v>28</v>
      </c>
      <c r="N3593" s="5"/>
      <c r="O3593" s="10"/>
      <c r="P3593" s="5"/>
      <c r="Q3593" s="5"/>
      <c r="R3593" s="5"/>
      <c r="S3593" s="5"/>
    </row>
    <row r="3594" customFormat="1" hidden="1" spans="1:19">
      <c r="A3594" s="5">
        <v>3611</v>
      </c>
      <c r="B3594" s="5" t="s">
        <v>14073</v>
      </c>
      <c r="C3594" s="5"/>
      <c r="D3594" s="5" t="s">
        <v>456</v>
      </c>
      <c r="E3594" s="5" t="s">
        <v>14074</v>
      </c>
      <c r="F3594" s="5" t="s">
        <v>143</v>
      </c>
      <c r="G3594" s="5">
        <v>16</v>
      </c>
      <c r="H3594" s="5" t="s">
        <v>14075</v>
      </c>
      <c r="I3594" s="5" t="s">
        <v>14076</v>
      </c>
      <c r="J3594" s="5">
        <v>13737980282</v>
      </c>
      <c r="K3594" s="5" t="s">
        <v>27</v>
      </c>
      <c r="L3594" s="10">
        <v>44398</v>
      </c>
      <c r="M3594" s="5" t="s">
        <v>6144</v>
      </c>
      <c r="N3594" s="5"/>
      <c r="O3594" s="10"/>
      <c r="P3594" s="5"/>
      <c r="Q3594" s="5"/>
      <c r="R3594" s="5"/>
      <c r="S3594" s="5"/>
    </row>
    <row r="3595" customFormat="1" hidden="1" spans="1:19">
      <c r="A3595" s="5">
        <v>3612</v>
      </c>
      <c r="B3595" s="5" t="s">
        <v>14077</v>
      </c>
      <c r="C3595" s="5"/>
      <c r="D3595" s="5" t="s">
        <v>461</v>
      </c>
      <c r="E3595" s="5" t="s">
        <v>1668</v>
      </c>
      <c r="F3595" s="5" t="s">
        <v>24</v>
      </c>
      <c r="G3595" s="5">
        <v>20</v>
      </c>
      <c r="H3595" s="5" t="s">
        <v>14078</v>
      </c>
      <c r="I3595" s="5" t="s">
        <v>14079</v>
      </c>
      <c r="J3595" s="5" t="s">
        <v>14080</v>
      </c>
      <c r="K3595" s="5" t="s">
        <v>27</v>
      </c>
      <c r="L3595" s="10">
        <v>44396</v>
      </c>
      <c r="M3595" s="5" t="s">
        <v>28</v>
      </c>
      <c r="N3595" s="5"/>
      <c r="O3595" s="10"/>
      <c r="P3595" s="5"/>
      <c r="Q3595" s="5"/>
      <c r="R3595" s="5"/>
      <c r="S3595" s="5"/>
    </row>
    <row r="3596" customFormat="1" hidden="1" spans="1:19">
      <c r="A3596" s="5">
        <v>3613</v>
      </c>
      <c r="B3596" s="5" t="s">
        <v>14081</v>
      </c>
      <c r="C3596" s="5"/>
      <c r="D3596" s="5" t="s">
        <v>461</v>
      </c>
      <c r="E3596" s="5" t="s">
        <v>14082</v>
      </c>
      <c r="F3596" s="5" t="s">
        <v>24</v>
      </c>
      <c r="G3596" s="5">
        <v>16</v>
      </c>
      <c r="H3596" s="5" t="s">
        <v>14083</v>
      </c>
      <c r="I3596" s="5" t="s">
        <v>14084</v>
      </c>
      <c r="J3596" s="5">
        <v>18378889986</v>
      </c>
      <c r="K3596" s="5" t="s">
        <v>27</v>
      </c>
      <c r="L3596" s="10">
        <v>44404</v>
      </c>
      <c r="M3596" s="5" t="s">
        <v>1352</v>
      </c>
      <c r="N3596" s="5" t="s">
        <v>30</v>
      </c>
      <c r="O3596" s="10"/>
      <c r="P3596" s="5"/>
      <c r="Q3596" s="5" t="s">
        <v>30</v>
      </c>
      <c r="R3596" s="5"/>
      <c r="S3596" s="5"/>
    </row>
    <row r="3597" customFormat="1" hidden="1" spans="1:19">
      <c r="A3597" s="5">
        <v>3614</v>
      </c>
      <c r="B3597" s="5" t="s">
        <v>14085</v>
      </c>
      <c r="C3597" s="5"/>
      <c r="D3597" s="5" t="s">
        <v>461</v>
      </c>
      <c r="E3597" s="5" t="s">
        <v>14086</v>
      </c>
      <c r="F3597" s="5" t="s">
        <v>143</v>
      </c>
      <c r="G3597" s="5">
        <v>17</v>
      </c>
      <c r="H3597" s="5" t="s">
        <v>18564</v>
      </c>
      <c r="I3597" s="5" t="s">
        <v>14088</v>
      </c>
      <c r="J3597" s="5" t="s">
        <v>14089</v>
      </c>
      <c r="K3597" s="5" t="s">
        <v>27</v>
      </c>
      <c r="L3597" s="10">
        <v>44406</v>
      </c>
      <c r="M3597" s="5" t="s">
        <v>14090</v>
      </c>
      <c r="N3597" s="5" t="s">
        <v>30</v>
      </c>
      <c r="O3597" s="10"/>
      <c r="P3597" s="5"/>
      <c r="Q3597" s="5"/>
      <c r="R3597" s="5"/>
      <c r="S3597" s="5"/>
    </row>
    <row r="3598" customFormat="1" hidden="1" spans="1:19">
      <c r="A3598" s="5">
        <v>3615</v>
      </c>
      <c r="B3598" s="5" t="s">
        <v>14091</v>
      </c>
      <c r="C3598" s="5"/>
      <c r="D3598" s="5" t="s">
        <v>461</v>
      </c>
      <c r="E3598" s="5" t="s">
        <v>14092</v>
      </c>
      <c r="F3598" s="5" t="s">
        <v>24</v>
      </c>
      <c r="G3598" s="5">
        <v>16</v>
      </c>
      <c r="H3598" s="5" t="s">
        <v>18068</v>
      </c>
      <c r="I3598" s="5" t="s">
        <v>14093</v>
      </c>
      <c r="J3598" s="5">
        <v>13667780219</v>
      </c>
      <c r="K3598" s="5" t="s">
        <v>27</v>
      </c>
      <c r="L3598" s="10">
        <v>44400</v>
      </c>
      <c r="M3598" s="5" t="s">
        <v>6007</v>
      </c>
      <c r="N3598" s="5" t="s">
        <v>30</v>
      </c>
      <c r="O3598" s="10"/>
      <c r="P3598" s="5"/>
      <c r="Q3598" s="5"/>
      <c r="R3598" s="5"/>
      <c r="S3598" s="5"/>
    </row>
    <row r="3599" customFormat="1" hidden="1" spans="1:19">
      <c r="A3599" s="5">
        <v>3616</v>
      </c>
      <c r="B3599" s="5" t="s">
        <v>14094</v>
      </c>
      <c r="C3599" s="5"/>
      <c r="D3599" s="5" t="s">
        <v>461</v>
      </c>
      <c r="E3599" s="5" t="s">
        <v>14095</v>
      </c>
      <c r="F3599" s="5" t="s">
        <v>143</v>
      </c>
      <c r="G3599" s="5">
        <v>20</v>
      </c>
      <c r="H3599" s="5" t="s">
        <v>4090</v>
      </c>
      <c r="I3599" s="5" t="s">
        <v>14096</v>
      </c>
      <c r="J3599" s="5" t="s">
        <v>14097</v>
      </c>
      <c r="K3599" s="5" t="s">
        <v>27</v>
      </c>
      <c r="L3599" s="10">
        <v>44331</v>
      </c>
      <c r="M3599" s="5" t="s">
        <v>2172</v>
      </c>
      <c r="N3599" s="5" t="s">
        <v>27</v>
      </c>
      <c r="O3599" s="10">
        <v>44366</v>
      </c>
      <c r="P3599" s="5" t="s">
        <v>2172</v>
      </c>
      <c r="Q3599" s="5"/>
      <c r="R3599" s="5"/>
      <c r="S3599" s="5"/>
    </row>
    <row r="3600" customFormat="1" hidden="1" spans="1:19">
      <c r="A3600" s="5">
        <v>3617</v>
      </c>
      <c r="B3600" s="5" t="s">
        <v>14098</v>
      </c>
      <c r="C3600" s="5"/>
      <c r="D3600" s="5" t="s">
        <v>461</v>
      </c>
      <c r="E3600" s="5" t="s">
        <v>14099</v>
      </c>
      <c r="F3600" s="5" t="s">
        <v>143</v>
      </c>
      <c r="G3600" s="5">
        <v>16</v>
      </c>
      <c r="H3600" s="5" t="s">
        <v>8914</v>
      </c>
      <c r="I3600" s="5" t="s">
        <v>14100</v>
      </c>
      <c r="J3600" s="5" t="s">
        <v>14101</v>
      </c>
      <c r="K3600" s="5" t="s">
        <v>27</v>
      </c>
      <c r="L3600" s="10">
        <v>44407</v>
      </c>
      <c r="M3600" s="5" t="s">
        <v>1352</v>
      </c>
      <c r="N3600" s="5" t="s">
        <v>30</v>
      </c>
      <c r="O3600" s="10"/>
      <c r="P3600" s="5"/>
      <c r="Q3600" s="5"/>
      <c r="R3600" s="5"/>
      <c r="S3600" s="5"/>
    </row>
    <row r="3601" customFormat="1" hidden="1" spans="1:19">
      <c r="A3601" s="5">
        <v>3618</v>
      </c>
      <c r="B3601" s="5" t="s">
        <v>14102</v>
      </c>
      <c r="C3601" s="5"/>
      <c r="D3601" s="5" t="s">
        <v>461</v>
      </c>
      <c r="E3601" s="5" t="s">
        <v>14103</v>
      </c>
      <c r="F3601" s="5" t="s">
        <v>143</v>
      </c>
      <c r="G3601" s="5">
        <v>17</v>
      </c>
      <c r="H3601" s="5" t="s">
        <v>14104</v>
      </c>
      <c r="I3601" s="5" t="s">
        <v>8773</v>
      </c>
      <c r="J3601" s="5" t="s">
        <v>14105</v>
      </c>
      <c r="K3601" s="5" t="s">
        <v>27</v>
      </c>
      <c r="L3601" s="10">
        <v>44404</v>
      </c>
      <c r="M3601" s="5" t="s">
        <v>28</v>
      </c>
      <c r="N3601" s="5" t="s">
        <v>30</v>
      </c>
      <c r="O3601" s="10"/>
      <c r="P3601" s="5"/>
      <c r="Q3601" s="5"/>
      <c r="R3601" s="5"/>
      <c r="S3601" s="5"/>
    </row>
    <row r="3602" customFormat="1" hidden="1" spans="1:19">
      <c r="A3602" s="5">
        <v>3619</v>
      </c>
      <c r="B3602" s="5" t="s">
        <v>14106</v>
      </c>
      <c r="C3602" s="5"/>
      <c r="D3602" s="5" t="s">
        <v>461</v>
      </c>
      <c r="E3602" s="5" t="s">
        <v>14107</v>
      </c>
      <c r="F3602" s="5" t="s">
        <v>24</v>
      </c>
      <c r="G3602" s="5">
        <v>17</v>
      </c>
      <c r="H3602" s="5" t="s">
        <v>14108</v>
      </c>
      <c r="I3602" s="5" t="s">
        <v>12026</v>
      </c>
      <c r="J3602" s="5">
        <v>19127172436</v>
      </c>
      <c r="K3602" s="5" t="s">
        <v>27</v>
      </c>
      <c r="L3602" s="10">
        <v>44416</v>
      </c>
      <c r="M3602" s="5" t="s">
        <v>2747</v>
      </c>
      <c r="N3602" s="5" t="s">
        <v>30</v>
      </c>
      <c r="O3602" s="10"/>
      <c r="P3602" s="5"/>
      <c r="Q3602" s="5"/>
      <c r="R3602" s="5"/>
      <c r="S3602" s="5"/>
    </row>
    <row r="3603" customFormat="1" hidden="1" spans="1:19">
      <c r="A3603" s="5">
        <v>3620</v>
      </c>
      <c r="B3603" s="5" t="s">
        <v>14109</v>
      </c>
      <c r="C3603" s="5"/>
      <c r="D3603" s="5" t="s">
        <v>461</v>
      </c>
      <c r="E3603" s="5" t="s">
        <v>14110</v>
      </c>
      <c r="F3603" s="5" t="s">
        <v>24</v>
      </c>
      <c r="G3603" s="5">
        <v>15</v>
      </c>
      <c r="H3603" s="5" t="s">
        <v>18566</v>
      </c>
      <c r="I3603" s="5" t="s">
        <v>14112</v>
      </c>
      <c r="J3603" s="5" t="s">
        <v>14113</v>
      </c>
      <c r="K3603" s="5" t="s">
        <v>27</v>
      </c>
      <c r="L3603" s="10">
        <v>44399</v>
      </c>
      <c r="M3603" s="5" t="s">
        <v>2455</v>
      </c>
      <c r="N3603" s="5" t="s">
        <v>30</v>
      </c>
      <c r="O3603" s="10"/>
      <c r="P3603" s="5"/>
      <c r="Q3603" s="5"/>
      <c r="R3603" s="5"/>
      <c r="S3603" s="5"/>
    </row>
    <row r="3604" customFormat="1" hidden="1" spans="1:19">
      <c r="A3604" s="5">
        <v>3621</v>
      </c>
      <c r="B3604" s="5" t="s">
        <v>14114</v>
      </c>
      <c r="C3604" s="5"/>
      <c r="D3604" s="5" t="s">
        <v>461</v>
      </c>
      <c r="E3604" s="5" t="s">
        <v>14115</v>
      </c>
      <c r="F3604" s="5" t="s">
        <v>24</v>
      </c>
      <c r="G3604" s="5">
        <v>16</v>
      </c>
      <c r="H3604" s="5" t="s">
        <v>14116</v>
      </c>
      <c r="I3604" s="5" t="s">
        <v>14117</v>
      </c>
      <c r="J3604" s="5">
        <v>15277783593</v>
      </c>
      <c r="K3604" s="5" t="s">
        <v>27</v>
      </c>
      <c r="L3604" s="10">
        <v>44395</v>
      </c>
      <c r="M3604" s="5" t="s">
        <v>1288</v>
      </c>
      <c r="N3604" s="5" t="s">
        <v>30</v>
      </c>
      <c r="O3604" s="10"/>
      <c r="P3604" s="5"/>
      <c r="Q3604" s="5"/>
      <c r="R3604" s="5"/>
      <c r="S3604" s="5"/>
    </row>
    <row r="3605" customFormat="1" hidden="1" spans="1:19">
      <c r="A3605" s="5">
        <v>3622</v>
      </c>
      <c r="B3605" s="5" t="s">
        <v>14118</v>
      </c>
      <c r="C3605" s="5"/>
      <c r="D3605" s="5" t="s">
        <v>461</v>
      </c>
      <c r="E3605" s="5" t="s">
        <v>14119</v>
      </c>
      <c r="F3605" s="5" t="s">
        <v>24</v>
      </c>
      <c r="G3605" s="5">
        <v>16</v>
      </c>
      <c r="H3605" s="5" t="s">
        <v>18567</v>
      </c>
      <c r="I3605" s="5" t="s">
        <v>14120</v>
      </c>
      <c r="J3605" s="5" t="s">
        <v>14121</v>
      </c>
      <c r="K3605" s="5" t="s">
        <v>27</v>
      </c>
      <c r="L3605" s="10">
        <v>44396</v>
      </c>
      <c r="M3605" s="5" t="s">
        <v>139</v>
      </c>
      <c r="N3605" s="5" t="s">
        <v>30</v>
      </c>
      <c r="O3605" s="10"/>
      <c r="P3605" s="5"/>
      <c r="Q3605" s="5"/>
      <c r="R3605" s="5"/>
      <c r="S3605" s="5"/>
    </row>
    <row r="3606" customFormat="1" hidden="1" spans="1:19">
      <c r="A3606" s="5">
        <v>3623</v>
      </c>
      <c r="B3606" s="5" t="s">
        <v>14122</v>
      </c>
      <c r="C3606" s="5"/>
      <c r="D3606" s="5" t="s">
        <v>461</v>
      </c>
      <c r="E3606" s="5" t="s">
        <v>14123</v>
      </c>
      <c r="F3606" s="5" t="s">
        <v>24</v>
      </c>
      <c r="G3606" s="5">
        <v>16</v>
      </c>
      <c r="H3606" s="5" t="s">
        <v>18568</v>
      </c>
      <c r="I3606" s="5" t="s">
        <v>14125</v>
      </c>
      <c r="J3606" s="5" t="s">
        <v>14126</v>
      </c>
      <c r="K3606" s="5" t="s">
        <v>27</v>
      </c>
      <c r="L3606" s="10">
        <v>44395</v>
      </c>
      <c r="M3606" s="5" t="s">
        <v>2455</v>
      </c>
      <c r="N3606" s="5" t="s">
        <v>30</v>
      </c>
      <c r="O3606" s="10"/>
      <c r="P3606" s="5"/>
      <c r="Q3606" s="5"/>
      <c r="R3606" s="5"/>
      <c r="S3606" s="5"/>
    </row>
    <row r="3607" customFormat="1" hidden="1" spans="1:19">
      <c r="A3607" s="5">
        <v>3624</v>
      </c>
      <c r="B3607" s="5" t="s">
        <v>14127</v>
      </c>
      <c r="C3607" s="5"/>
      <c r="D3607" s="5" t="s">
        <v>461</v>
      </c>
      <c r="E3607" s="5" t="s">
        <v>14128</v>
      </c>
      <c r="F3607" s="5" t="s">
        <v>24</v>
      </c>
      <c r="G3607" s="5">
        <v>16</v>
      </c>
      <c r="H3607" s="5" t="s">
        <v>18569</v>
      </c>
      <c r="I3607" s="5" t="s">
        <v>14129</v>
      </c>
      <c r="J3607" s="5" t="s">
        <v>14130</v>
      </c>
      <c r="K3607" s="5" t="s">
        <v>27</v>
      </c>
      <c r="L3607" s="10">
        <v>44402</v>
      </c>
      <c r="M3607" s="5" t="s">
        <v>6144</v>
      </c>
      <c r="N3607" s="5" t="s">
        <v>30</v>
      </c>
      <c r="O3607" s="10"/>
      <c r="P3607" s="5"/>
      <c r="Q3607" s="5"/>
      <c r="R3607" s="5"/>
      <c r="S3607" s="5"/>
    </row>
    <row r="3608" customFormat="1" hidden="1" spans="1:19">
      <c r="A3608" s="5">
        <v>3625</v>
      </c>
      <c r="B3608" s="5" t="s">
        <v>4707</v>
      </c>
      <c r="C3608" s="5"/>
      <c r="D3608" s="5" t="s">
        <v>461</v>
      </c>
      <c r="E3608" s="5" t="s">
        <v>4708</v>
      </c>
      <c r="F3608" s="5" t="s">
        <v>143</v>
      </c>
      <c r="G3608" s="5">
        <v>21</v>
      </c>
      <c r="H3608" s="5" t="s">
        <v>4709</v>
      </c>
      <c r="I3608" s="5" t="s">
        <v>4710</v>
      </c>
      <c r="J3608" s="5" t="s">
        <v>4711</v>
      </c>
      <c r="K3608" s="5" t="s">
        <v>27</v>
      </c>
      <c r="L3608" s="10">
        <v>44397</v>
      </c>
      <c r="M3608" s="5" t="s">
        <v>28</v>
      </c>
      <c r="N3608" s="5" t="s">
        <v>30</v>
      </c>
      <c r="O3608" s="10">
        <v>44419</v>
      </c>
      <c r="P3608" s="5" t="s">
        <v>29</v>
      </c>
      <c r="Q3608" s="5" t="s">
        <v>30</v>
      </c>
      <c r="R3608" s="5"/>
      <c r="S3608" s="5"/>
    </row>
    <row r="3609" customFormat="1" hidden="1" spans="1:19">
      <c r="A3609" s="5">
        <v>3626</v>
      </c>
      <c r="B3609" s="5" t="s">
        <v>14131</v>
      </c>
      <c r="C3609" s="5"/>
      <c r="D3609" s="5" t="s">
        <v>461</v>
      </c>
      <c r="E3609" s="5" t="s">
        <v>14132</v>
      </c>
      <c r="F3609" s="5" t="s">
        <v>24</v>
      </c>
      <c r="G3609" s="5">
        <v>16</v>
      </c>
      <c r="H3609" s="5" t="s">
        <v>18570</v>
      </c>
      <c r="I3609" s="5" t="s">
        <v>14133</v>
      </c>
      <c r="J3609" s="5" t="s">
        <v>14134</v>
      </c>
      <c r="K3609" s="5" t="s">
        <v>27</v>
      </c>
      <c r="L3609" s="10">
        <v>44414</v>
      </c>
      <c r="M3609" s="5" t="s">
        <v>28</v>
      </c>
      <c r="N3609" s="5" t="s">
        <v>30</v>
      </c>
      <c r="O3609" s="10"/>
      <c r="P3609" s="5"/>
      <c r="Q3609" s="5"/>
      <c r="R3609" s="5"/>
      <c r="S3609" s="5"/>
    </row>
    <row r="3610" customFormat="1" hidden="1" spans="1:19">
      <c r="A3610" s="5">
        <v>3627</v>
      </c>
      <c r="B3610" s="5" t="s">
        <v>14135</v>
      </c>
      <c r="C3610" s="5"/>
      <c r="D3610" s="5" t="s">
        <v>461</v>
      </c>
      <c r="E3610" s="5" t="s">
        <v>14136</v>
      </c>
      <c r="F3610" s="5" t="s">
        <v>143</v>
      </c>
      <c r="G3610" s="5">
        <v>16</v>
      </c>
      <c r="H3610" s="5" t="s">
        <v>18571</v>
      </c>
      <c r="I3610" s="5" t="s">
        <v>14137</v>
      </c>
      <c r="J3610" s="5" t="s">
        <v>14138</v>
      </c>
      <c r="K3610" s="5" t="s">
        <v>27</v>
      </c>
      <c r="L3610" s="10">
        <v>44396</v>
      </c>
      <c r="M3610" s="5" t="s">
        <v>28</v>
      </c>
      <c r="N3610" s="5" t="s">
        <v>30</v>
      </c>
      <c r="O3610" s="10"/>
      <c r="P3610" s="5"/>
      <c r="Q3610" s="5"/>
      <c r="R3610" s="5"/>
      <c r="S3610" s="5"/>
    </row>
    <row r="3611" customFormat="1" hidden="1" spans="1:19">
      <c r="A3611" s="5">
        <v>3628</v>
      </c>
      <c r="B3611" s="5" t="s">
        <v>14139</v>
      </c>
      <c r="C3611" s="5"/>
      <c r="D3611" s="5" t="s">
        <v>461</v>
      </c>
      <c r="E3611" s="5" t="s">
        <v>14140</v>
      </c>
      <c r="F3611" s="5" t="s">
        <v>143</v>
      </c>
      <c r="G3611" s="5">
        <v>16</v>
      </c>
      <c r="H3611" s="5" t="s">
        <v>18572</v>
      </c>
      <c r="I3611" s="5" t="s">
        <v>18573</v>
      </c>
      <c r="J3611" s="5" t="s">
        <v>14141</v>
      </c>
      <c r="K3611" s="5" t="s">
        <v>27</v>
      </c>
      <c r="L3611" s="10">
        <v>44394</v>
      </c>
      <c r="M3611" s="5" t="s">
        <v>28</v>
      </c>
      <c r="N3611" s="5" t="s">
        <v>30</v>
      </c>
      <c r="O3611" s="10"/>
      <c r="P3611" s="5"/>
      <c r="Q3611" s="5"/>
      <c r="R3611" s="5" t="s">
        <v>13862</v>
      </c>
      <c r="S3611" s="5"/>
    </row>
    <row r="3612" customFormat="1" hidden="1" spans="1:19">
      <c r="A3612" s="5">
        <v>3629</v>
      </c>
      <c r="B3612" s="5" t="s">
        <v>14142</v>
      </c>
      <c r="C3612" s="5"/>
      <c r="D3612" s="5" t="s">
        <v>461</v>
      </c>
      <c r="E3612" s="5" t="s">
        <v>14143</v>
      </c>
      <c r="F3612" s="5" t="s">
        <v>24</v>
      </c>
      <c r="G3612" s="5">
        <v>16</v>
      </c>
      <c r="H3612" s="5" t="s">
        <v>18574</v>
      </c>
      <c r="I3612" s="5" t="s">
        <v>14144</v>
      </c>
      <c r="J3612" s="5">
        <v>13557280198</v>
      </c>
      <c r="K3612" s="5" t="s">
        <v>27</v>
      </c>
      <c r="L3612" s="10">
        <v>44399</v>
      </c>
      <c r="M3612" s="5" t="s">
        <v>54</v>
      </c>
      <c r="N3612" s="5" t="s">
        <v>30</v>
      </c>
      <c r="O3612" s="10"/>
      <c r="P3612" s="5"/>
      <c r="Q3612" s="5"/>
      <c r="R3612" s="5"/>
      <c r="S3612" s="5"/>
    </row>
    <row r="3613" customFormat="1" hidden="1" spans="1:19">
      <c r="A3613" s="5">
        <v>3630</v>
      </c>
      <c r="B3613" s="5" t="s">
        <v>14145</v>
      </c>
      <c r="C3613" s="5"/>
      <c r="D3613" s="5" t="s">
        <v>461</v>
      </c>
      <c r="E3613" s="5" t="s">
        <v>2188</v>
      </c>
      <c r="F3613" s="5" t="s">
        <v>143</v>
      </c>
      <c r="G3613" s="5">
        <v>17</v>
      </c>
      <c r="H3613" s="5" t="s">
        <v>14146</v>
      </c>
      <c r="I3613" s="5" t="s">
        <v>14147</v>
      </c>
      <c r="J3613" s="5" t="s">
        <v>14148</v>
      </c>
      <c r="K3613" s="5" t="s">
        <v>27</v>
      </c>
      <c r="L3613" s="10">
        <v>44396</v>
      </c>
      <c r="M3613" s="5" t="s">
        <v>3693</v>
      </c>
      <c r="N3613" s="5" t="s">
        <v>30</v>
      </c>
      <c r="O3613" s="10"/>
      <c r="P3613" s="5"/>
      <c r="Q3613" s="5"/>
      <c r="R3613" s="5"/>
      <c r="S3613" s="5"/>
    </row>
    <row r="3614" customFormat="1" hidden="1" spans="1:19">
      <c r="A3614" s="5">
        <v>3631</v>
      </c>
      <c r="B3614" s="5" t="s">
        <v>14149</v>
      </c>
      <c r="C3614" s="5"/>
      <c r="D3614" s="5" t="s">
        <v>461</v>
      </c>
      <c r="E3614" s="5" t="s">
        <v>14150</v>
      </c>
      <c r="F3614" s="5" t="s">
        <v>24</v>
      </c>
      <c r="G3614" s="5">
        <v>16</v>
      </c>
      <c r="H3614" s="5" t="s">
        <v>18575</v>
      </c>
      <c r="I3614" s="5" t="s">
        <v>14152</v>
      </c>
      <c r="J3614" s="5" t="s">
        <v>14153</v>
      </c>
      <c r="K3614" s="5" t="s">
        <v>27</v>
      </c>
      <c r="L3614" s="10">
        <v>44396</v>
      </c>
      <c r="M3614" s="5" t="s">
        <v>28</v>
      </c>
      <c r="N3614" s="5" t="s">
        <v>30</v>
      </c>
      <c r="O3614" s="10"/>
      <c r="P3614" s="5"/>
      <c r="Q3614" s="5"/>
      <c r="R3614" s="5"/>
      <c r="S3614" s="5"/>
    </row>
    <row r="3615" customFormat="1" hidden="1" spans="1:19">
      <c r="A3615" s="5">
        <v>3632</v>
      </c>
      <c r="B3615" s="5" t="s">
        <v>14154</v>
      </c>
      <c r="C3615" s="5"/>
      <c r="D3615" s="5" t="s">
        <v>461</v>
      </c>
      <c r="E3615" s="5" t="s">
        <v>14155</v>
      </c>
      <c r="F3615" s="5" t="s">
        <v>24</v>
      </c>
      <c r="G3615" s="5">
        <v>15</v>
      </c>
      <c r="H3615" s="5" t="s">
        <v>18576</v>
      </c>
      <c r="I3615" s="5" t="s">
        <v>14156</v>
      </c>
      <c r="J3615" s="5" t="s">
        <v>14157</v>
      </c>
      <c r="K3615" s="5" t="s">
        <v>27</v>
      </c>
      <c r="L3615" s="10">
        <v>44404</v>
      </c>
      <c r="M3615" s="5" t="s">
        <v>11221</v>
      </c>
      <c r="N3615" s="5" t="s">
        <v>30</v>
      </c>
      <c r="O3615" s="10"/>
      <c r="P3615" s="5"/>
      <c r="Q3615" s="5"/>
      <c r="R3615" s="5"/>
      <c r="S3615" s="5"/>
    </row>
    <row r="3616" customFormat="1" hidden="1" spans="1:19">
      <c r="A3616" s="5">
        <v>3633</v>
      </c>
      <c r="B3616" s="5" t="s">
        <v>14158</v>
      </c>
      <c r="C3616" s="5"/>
      <c r="D3616" s="5" t="s">
        <v>461</v>
      </c>
      <c r="E3616" s="5" t="s">
        <v>14159</v>
      </c>
      <c r="F3616" s="5" t="s">
        <v>143</v>
      </c>
      <c r="G3616" s="5">
        <v>16</v>
      </c>
      <c r="H3616" s="5" t="s">
        <v>18577</v>
      </c>
      <c r="I3616" s="5" t="s">
        <v>14161</v>
      </c>
      <c r="J3616" s="5">
        <v>17878651458</v>
      </c>
      <c r="K3616" s="5" t="s">
        <v>27</v>
      </c>
      <c r="L3616" s="10">
        <v>44396</v>
      </c>
      <c r="M3616" s="5" t="s">
        <v>14162</v>
      </c>
      <c r="N3616" s="5" t="s">
        <v>30</v>
      </c>
      <c r="O3616" s="10"/>
      <c r="P3616" s="5"/>
      <c r="Q3616" s="5"/>
      <c r="R3616" s="5"/>
      <c r="S3616" s="5"/>
    </row>
    <row r="3617" customFormat="1" hidden="1" spans="1:19">
      <c r="A3617" s="5">
        <v>3634</v>
      </c>
      <c r="B3617" s="5" t="s">
        <v>14163</v>
      </c>
      <c r="C3617" s="5"/>
      <c r="D3617" s="5" t="s">
        <v>461</v>
      </c>
      <c r="E3617" s="5" t="s">
        <v>14164</v>
      </c>
      <c r="F3617" s="5" t="s">
        <v>143</v>
      </c>
      <c r="G3617" s="5">
        <v>17</v>
      </c>
      <c r="H3617" s="5" t="s">
        <v>14165</v>
      </c>
      <c r="I3617" s="5" t="s">
        <v>14166</v>
      </c>
      <c r="J3617" s="5" t="s">
        <v>14167</v>
      </c>
      <c r="K3617" s="5" t="s">
        <v>27</v>
      </c>
      <c r="L3617" s="10">
        <v>44397</v>
      </c>
      <c r="M3617" s="5" t="s">
        <v>6052</v>
      </c>
      <c r="N3617" s="5" t="s">
        <v>30</v>
      </c>
      <c r="O3617" s="10"/>
      <c r="P3617" s="5"/>
      <c r="Q3617" s="5"/>
      <c r="R3617" s="5"/>
      <c r="S3617" s="5"/>
    </row>
    <row r="3618" customFormat="1" hidden="1" spans="1:19">
      <c r="A3618" s="5">
        <v>3635</v>
      </c>
      <c r="B3618" s="5" t="s">
        <v>14168</v>
      </c>
      <c r="C3618" s="5"/>
      <c r="D3618" s="5" t="s">
        <v>461</v>
      </c>
      <c r="E3618" s="5" t="s">
        <v>14169</v>
      </c>
      <c r="F3618" s="5" t="s">
        <v>143</v>
      </c>
      <c r="G3618" s="5">
        <v>16</v>
      </c>
      <c r="H3618" s="5" t="s">
        <v>10044</v>
      </c>
      <c r="I3618" s="5" t="s">
        <v>12093</v>
      </c>
      <c r="J3618" s="5" t="s">
        <v>14170</v>
      </c>
      <c r="K3618" s="5" t="s">
        <v>27</v>
      </c>
      <c r="L3618" s="10">
        <v>44396</v>
      </c>
      <c r="M3618" s="5" t="s">
        <v>14171</v>
      </c>
      <c r="N3618" s="5" t="s">
        <v>30</v>
      </c>
      <c r="O3618" s="10"/>
      <c r="P3618" s="5"/>
      <c r="Q3618" s="5"/>
      <c r="R3618" s="5"/>
      <c r="S3618" s="5"/>
    </row>
    <row r="3619" customFormat="1" hidden="1" spans="1:19">
      <c r="A3619" s="5">
        <v>3636</v>
      </c>
      <c r="B3619" s="5" t="s">
        <v>14172</v>
      </c>
      <c r="C3619" s="5"/>
      <c r="D3619" s="5" t="s">
        <v>461</v>
      </c>
      <c r="E3619" s="5" t="s">
        <v>14173</v>
      </c>
      <c r="F3619" s="5" t="s">
        <v>143</v>
      </c>
      <c r="G3619" s="5">
        <v>15</v>
      </c>
      <c r="H3619" s="5" t="s">
        <v>14174</v>
      </c>
      <c r="I3619" s="5" t="s">
        <v>14175</v>
      </c>
      <c r="J3619" s="5" t="s">
        <v>14176</v>
      </c>
      <c r="K3619" s="5" t="s">
        <v>27</v>
      </c>
      <c r="L3619" s="10">
        <v>44398</v>
      </c>
      <c r="M3619" s="5" t="s">
        <v>14177</v>
      </c>
      <c r="N3619" s="5" t="s">
        <v>30</v>
      </c>
      <c r="O3619" s="10"/>
      <c r="P3619" s="5"/>
      <c r="Q3619" s="5"/>
      <c r="R3619" s="5"/>
      <c r="S3619" s="5"/>
    </row>
    <row r="3620" customFormat="1" hidden="1" spans="1:19">
      <c r="A3620" s="5">
        <v>3637</v>
      </c>
      <c r="B3620" s="5" t="s">
        <v>14178</v>
      </c>
      <c r="C3620" s="5"/>
      <c r="D3620" s="5" t="s">
        <v>461</v>
      </c>
      <c r="E3620" s="5" t="s">
        <v>14179</v>
      </c>
      <c r="F3620" s="5" t="s">
        <v>143</v>
      </c>
      <c r="G3620" s="5">
        <v>16</v>
      </c>
      <c r="H3620" s="5" t="s">
        <v>18578</v>
      </c>
      <c r="I3620" s="5" t="s">
        <v>14181</v>
      </c>
      <c r="J3620" s="5" t="s">
        <v>14182</v>
      </c>
      <c r="K3620" s="5" t="s">
        <v>27</v>
      </c>
      <c r="L3620" s="10">
        <v>44401</v>
      </c>
      <c r="M3620" s="5" t="s">
        <v>5175</v>
      </c>
      <c r="N3620" s="5" t="s">
        <v>30</v>
      </c>
      <c r="O3620" s="10"/>
      <c r="P3620" s="5"/>
      <c r="Q3620" s="5"/>
      <c r="R3620" s="5"/>
      <c r="S3620" s="5"/>
    </row>
    <row r="3621" customFormat="1" hidden="1" spans="1:19">
      <c r="A3621" s="5">
        <v>3638</v>
      </c>
      <c r="B3621" s="5" t="s">
        <v>14183</v>
      </c>
      <c r="C3621" s="5"/>
      <c r="D3621" s="5" t="s">
        <v>461</v>
      </c>
      <c r="E3621" s="5" t="s">
        <v>14184</v>
      </c>
      <c r="F3621" s="5" t="s">
        <v>143</v>
      </c>
      <c r="G3621" s="5">
        <v>15</v>
      </c>
      <c r="H3621" s="5" t="s">
        <v>14185</v>
      </c>
      <c r="I3621" s="5" t="s">
        <v>14186</v>
      </c>
      <c r="J3621" s="5" t="s">
        <v>14187</v>
      </c>
      <c r="K3621" s="5" t="s">
        <v>27</v>
      </c>
      <c r="L3621" s="10">
        <v>44394</v>
      </c>
      <c r="M3621" s="5" t="s">
        <v>1352</v>
      </c>
      <c r="N3621" s="5" t="s">
        <v>30</v>
      </c>
      <c r="O3621" s="10"/>
      <c r="P3621" s="5"/>
      <c r="Q3621" s="5"/>
      <c r="R3621" s="5"/>
      <c r="S3621" s="5"/>
    </row>
    <row r="3622" customFormat="1" hidden="1" spans="1:19">
      <c r="A3622" s="5">
        <v>3639</v>
      </c>
      <c r="B3622" s="5" t="s">
        <v>14188</v>
      </c>
      <c r="C3622" s="5"/>
      <c r="D3622" s="5" t="s">
        <v>461</v>
      </c>
      <c r="E3622" s="5" t="s">
        <v>14189</v>
      </c>
      <c r="F3622" s="5" t="s">
        <v>143</v>
      </c>
      <c r="G3622" s="5">
        <v>16</v>
      </c>
      <c r="H3622" s="5" t="s">
        <v>18579</v>
      </c>
      <c r="I3622" s="5" t="s">
        <v>14191</v>
      </c>
      <c r="J3622" s="5" t="s">
        <v>14192</v>
      </c>
      <c r="K3622" s="5" t="s">
        <v>27</v>
      </c>
      <c r="L3622" s="10">
        <v>44405</v>
      </c>
      <c r="M3622" s="5" t="s">
        <v>14193</v>
      </c>
      <c r="N3622" s="5" t="s">
        <v>30</v>
      </c>
      <c r="O3622" s="10"/>
      <c r="P3622" s="5"/>
      <c r="Q3622" s="5"/>
      <c r="R3622" s="5"/>
      <c r="S3622" s="5"/>
    </row>
    <row r="3623" customFormat="1" hidden="1" spans="1:19">
      <c r="A3623" s="5">
        <v>3640</v>
      </c>
      <c r="B3623" s="5" t="s">
        <v>9457</v>
      </c>
      <c r="C3623" s="5"/>
      <c r="D3623" s="5" t="s">
        <v>461</v>
      </c>
      <c r="E3623" s="5" t="s">
        <v>9458</v>
      </c>
      <c r="F3623" s="5" t="s">
        <v>143</v>
      </c>
      <c r="G3623" s="5">
        <v>17</v>
      </c>
      <c r="H3623" s="5" t="s">
        <v>9459</v>
      </c>
      <c r="I3623" s="5" t="s">
        <v>9460</v>
      </c>
      <c r="J3623" s="5">
        <v>15677110638</v>
      </c>
      <c r="K3623" s="5" t="s">
        <v>27</v>
      </c>
      <c r="L3623" s="10">
        <v>44388</v>
      </c>
      <c r="M3623" s="5" t="s">
        <v>9398</v>
      </c>
      <c r="N3623" s="5" t="s">
        <v>30</v>
      </c>
      <c r="O3623" s="10"/>
      <c r="P3623" s="5"/>
      <c r="Q3623" s="5"/>
      <c r="R3623" s="5"/>
      <c r="S3623" s="5"/>
    </row>
    <row r="3624" customFormat="1" hidden="1" spans="1:19">
      <c r="A3624" s="5">
        <v>3641</v>
      </c>
      <c r="B3624" s="5" t="s">
        <v>14194</v>
      </c>
      <c r="C3624" s="5"/>
      <c r="D3624" s="5" t="s">
        <v>461</v>
      </c>
      <c r="E3624" s="5" t="s">
        <v>14195</v>
      </c>
      <c r="F3624" s="5" t="s">
        <v>143</v>
      </c>
      <c r="G3624" s="5">
        <v>18</v>
      </c>
      <c r="H3624" s="5" t="s">
        <v>25862</v>
      </c>
      <c r="I3624" s="5" t="s">
        <v>4538</v>
      </c>
      <c r="J3624" s="5" t="s">
        <v>14197</v>
      </c>
      <c r="K3624" s="5"/>
      <c r="L3624" s="10"/>
      <c r="M3624" s="5"/>
      <c r="N3624" s="5"/>
      <c r="O3624" s="10"/>
      <c r="P3624" s="5"/>
      <c r="Q3624" s="5"/>
      <c r="R3624" s="5"/>
      <c r="S3624" s="5"/>
    </row>
    <row r="3625" customFormat="1" hidden="1" spans="1:19">
      <c r="A3625" s="5">
        <v>3642</v>
      </c>
      <c r="B3625" s="5" t="s">
        <v>14199</v>
      </c>
      <c r="C3625" s="5"/>
      <c r="D3625" s="5" t="s">
        <v>461</v>
      </c>
      <c r="E3625" s="5" t="s">
        <v>14200</v>
      </c>
      <c r="F3625" s="5" t="s">
        <v>143</v>
      </c>
      <c r="G3625" s="5">
        <v>16</v>
      </c>
      <c r="H3625" s="5" t="s">
        <v>14201</v>
      </c>
      <c r="I3625" s="5" t="s">
        <v>14202</v>
      </c>
      <c r="J3625" s="5" t="s">
        <v>14203</v>
      </c>
      <c r="K3625" s="5" t="s">
        <v>27</v>
      </c>
      <c r="L3625" s="10">
        <v>44400</v>
      </c>
      <c r="M3625" s="5" t="s">
        <v>2172</v>
      </c>
      <c r="N3625" s="5" t="s">
        <v>30</v>
      </c>
      <c r="O3625" s="10"/>
      <c r="P3625" s="5"/>
      <c r="Q3625" s="5"/>
      <c r="R3625" s="5"/>
      <c r="S3625" s="5"/>
    </row>
    <row r="3626" customFormat="1" hidden="1" spans="1:19">
      <c r="A3626" s="5">
        <v>3643</v>
      </c>
      <c r="B3626" s="5" t="s">
        <v>14204</v>
      </c>
      <c r="C3626" s="5"/>
      <c r="D3626" s="5" t="s">
        <v>461</v>
      </c>
      <c r="E3626" s="5" t="s">
        <v>14205</v>
      </c>
      <c r="F3626" s="5" t="s">
        <v>143</v>
      </c>
      <c r="G3626" s="5">
        <v>17</v>
      </c>
      <c r="H3626" s="5" t="s">
        <v>14206</v>
      </c>
      <c r="I3626" s="5" t="s">
        <v>14207</v>
      </c>
      <c r="J3626" s="5" t="s">
        <v>14208</v>
      </c>
      <c r="K3626" s="5" t="s">
        <v>27</v>
      </c>
      <c r="L3626" s="10">
        <v>44396</v>
      </c>
      <c r="M3626" s="5" t="s">
        <v>133</v>
      </c>
      <c r="N3626" s="5" t="s">
        <v>30</v>
      </c>
      <c r="O3626" s="10"/>
      <c r="P3626" s="5"/>
      <c r="Q3626" s="5"/>
      <c r="R3626" s="5"/>
      <c r="S3626" s="5"/>
    </row>
    <row r="3627" customFormat="1" hidden="1" spans="1:19">
      <c r="A3627" s="5">
        <v>3644</v>
      </c>
      <c r="B3627" s="5" t="s">
        <v>14209</v>
      </c>
      <c r="C3627" s="5"/>
      <c r="D3627" s="5" t="s">
        <v>461</v>
      </c>
      <c r="E3627" s="5" t="s">
        <v>14210</v>
      </c>
      <c r="F3627" s="5" t="s">
        <v>143</v>
      </c>
      <c r="G3627" s="5">
        <v>17</v>
      </c>
      <c r="H3627" s="5" t="s">
        <v>14211</v>
      </c>
      <c r="I3627" s="5" t="s">
        <v>14212</v>
      </c>
      <c r="J3627" s="5" t="s">
        <v>14213</v>
      </c>
      <c r="K3627" s="5" t="s">
        <v>27</v>
      </c>
      <c r="L3627" s="10">
        <v>44396</v>
      </c>
      <c r="M3627" s="5" t="s">
        <v>9309</v>
      </c>
      <c r="N3627" s="5" t="s">
        <v>30</v>
      </c>
      <c r="O3627" s="10"/>
      <c r="P3627" s="5"/>
      <c r="Q3627" s="5"/>
      <c r="R3627" s="5"/>
      <c r="S3627" s="5"/>
    </row>
    <row r="3628" customFormat="1" hidden="1" spans="1:19">
      <c r="A3628" s="5">
        <v>3645</v>
      </c>
      <c r="B3628" s="5" t="s">
        <v>14214</v>
      </c>
      <c r="C3628" s="5"/>
      <c r="D3628" s="5" t="s">
        <v>461</v>
      </c>
      <c r="E3628" s="5" t="s">
        <v>14215</v>
      </c>
      <c r="F3628" s="5" t="s">
        <v>24</v>
      </c>
      <c r="G3628" s="5">
        <v>16</v>
      </c>
      <c r="H3628" s="5" t="s">
        <v>14216</v>
      </c>
      <c r="I3628" s="5" t="s">
        <v>14217</v>
      </c>
      <c r="J3628" s="5" t="s">
        <v>14218</v>
      </c>
      <c r="K3628" s="5" t="s">
        <v>27</v>
      </c>
      <c r="L3628" s="10">
        <v>44395</v>
      </c>
      <c r="M3628" s="5" t="s">
        <v>2455</v>
      </c>
      <c r="N3628" s="5" t="s">
        <v>30</v>
      </c>
      <c r="O3628" s="10"/>
      <c r="P3628" s="5"/>
      <c r="Q3628" s="5"/>
      <c r="R3628" s="5"/>
      <c r="S3628" s="5"/>
    </row>
    <row r="3629" customFormat="1" hidden="1" spans="1:19">
      <c r="A3629" s="5">
        <v>3646</v>
      </c>
      <c r="B3629" s="5" t="s">
        <v>14219</v>
      </c>
      <c r="C3629" s="5"/>
      <c r="D3629" s="5" t="s">
        <v>461</v>
      </c>
      <c r="E3629" s="5" t="s">
        <v>14220</v>
      </c>
      <c r="F3629" s="5" t="s">
        <v>143</v>
      </c>
      <c r="G3629" s="5">
        <v>16</v>
      </c>
      <c r="H3629" s="5" t="s">
        <v>18582</v>
      </c>
      <c r="I3629" s="5" t="s">
        <v>14222</v>
      </c>
      <c r="J3629" s="5" t="s">
        <v>14223</v>
      </c>
      <c r="K3629" s="5" t="s">
        <v>27</v>
      </c>
      <c r="L3629" s="10">
        <v>44395</v>
      </c>
      <c r="M3629" s="5" t="s">
        <v>2455</v>
      </c>
      <c r="N3629" s="5" t="s">
        <v>30</v>
      </c>
      <c r="O3629" s="10"/>
      <c r="P3629" s="5"/>
      <c r="Q3629" s="5"/>
      <c r="R3629" s="5"/>
      <c r="S3629" s="5"/>
    </row>
    <row r="3630" customFormat="1" hidden="1" spans="1:19">
      <c r="A3630" s="5">
        <v>3647</v>
      </c>
      <c r="B3630" s="5" t="s">
        <v>14224</v>
      </c>
      <c r="C3630" s="5"/>
      <c r="D3630" s="5" t="s">
        <v>461</v>
      </c>
      <c r="E3630" s="5" t="s">
        <v>14225</v>
      </c>
      <c r="F3630" s="5" t="s">
        <v>143</v>
      </c>
      <c r="G3630" s="5">
        <v>16</v>
      </c>
      <c r="H3630" s="5" t="s">
        <v>18583</v>
      </c>
      <c r="I3630" s="5" t="s">
        <v>14227</v>
      </c>
      <c r="J3630" s="5" t="s">
        <v>14228</v>
      </c>
      <c r="K3630" s="5" t="s">
        <v>27</v>
      </c>
      <c r="L3630" s="10">
        <v>44395</v>
      </c>
      <c r="M3630" s="5" t="s">
        <v>2455</v>
      </c>
      <c r="N3630" s="5" t="s">
        <v>30</v>
      </c>
      <c r="O3630" s="10"/>
      <c r="P3630" s="5"/>
      <c r="Q3630" s="5"/>
      <c r="R3630" s="5"/>
      <c r="S3630" s="5"/>
    </row>
    <row r="3631" customFormat="1" hidden="1" spans="1:19">
      <c r="A3631" s="5">
        <v>3648</v>
      </c>
      <c r="B3631" s="5" t="s">
        <v>10205</v>
      </c>
      <c r="C3631" s="5"/>
      <c r="D3631" s="5" t="s">
        <v>461</v>
      </c>
      <c r="E3631" s="5" t="s">
        <v>10206</v>
      </c>
      <c r="F3631" s="5" t="s">
        <v>143</v>
      </c>
      <c r="G3631" s="5">
        <v>17</v>
      </c>
      <c r="H3631" s="5" t="s">
        <v>10207</v>
      </c>
      <c r="I3631" s="5" t="s">
        <v>10208</v>
      </c>
      <c r="J3631" s="5" t="s">
        <v>10209</v>
      </c>
      <c r="K3631" s="5" t="s">
        <v>27</v>
      </c>
      <c r="L3631" s="10">
        <v>44394</v>
      </c>
      <c r="M3631" s="5" t="s">
        <v>2172</v>
      </c>
      <c r="N3631" s="5" t="s">
        <v>30</v>
      </c>
      <c r="O3631" s="10"/>
      <c r="P3631" s="5"/>
      <c r="Q3631" s="5"/>
      <c r="R3631" s="5" t="s">
        <v>10159</v>
      </c>
      <c r="S3631" s="5"/>
    </row>
    <row r="3632" customFormat="1" hidden="1" spans="1:19">
      <c r="A3632" s="5">
        <v>3649</v>
      </c>
      <c r="B3632" s="5" t="s">
        <v>14229</v>
      </c>
      <c r="C3632" s="5"/>
      <c r="D3632" s="5" t="s">
        <v>461</v>
      </c>
      <c r="E3632" s="5" t="s">
        <v>14230</v>
      </c>
      <c r="F3632" s="5" t="s">
        <v>143</v>
      </c>
      <c r="G3632" s="5">
        <v>16</v>
      </c>
      <c r="H3632" s="5" t="s">
        <v>18584</v>
      </c>
      <c r="I3632" s="5" t="s">
        <v>2565</v>
      </c>
      <c r="J3632" s="5" t="s">
        <v>14232</v>
      </c>
      <c r="K3632" s="5" t="s">
        <v>27</v>
      </c>
      <c r="L3632" s="10">
        <v>44395</v>
      </c>
      <c r="M3632" s="5" t="s">
        <v>2455</v>
      </c>
      <c r="N3632" s="5" t="s">
        <v>30</v>
      </c>
      <c r="O3632" s="10"/>
      <c r="P3632" s="5"/>
      <c r="Q3632" s="5"/>
      <c r="R3632" s="5"/>
      <c r="S3632" s="5"/>
    </row>
    <row r="3633" customFormat="1" hidden="1" spans="1:19">
      <c r="A3633" s="5">
        <v>3650</v>
      </c>
      <c r="B3633" s="5" t="s">
        <v>14233</v>
      </c>
      <c r="C3633" s="5"/>
      <c r="D3633" s="5" t="s">
        <v>461</v>
      </c>
      <c r="E3633" s="5" t="s">
        <v>14234</v>
      </c>
      <c r="F3633" s="5" t="s">
        <v>143</v>
      </c>
      <c r="G3633" s="5">
        <v>17</v>
      </c>
      <c r="H3633" s="5" t="s">
        <v>18585</v>
      </c>
      <c r="I3633" s="5" t="s">
        <v>14235</v>
      </c>
      <c r="J3633" s="5">
        <v>18278829478</v>
      </c>
      <c r="K3633" s="5" t="s">
        <v>27</v>
      </c>
      <c r="L3633" s="10">
        <v>44394</v>
      </c>
      <c r="M3633" s="5" t="s">
        <v>2455</v>
      </c>
      <c r="N3633" s="5" t="s">
        <v>30</v>
      </c>
      <c r="O3633" s="10"/>
      <c r="P3633" s="5"/>
      <c r="Q3633" s="5" t="s">
        <v>30</v>
      </c>
      <c r="R3633" s="5"/>
      <c r="S3633" s="5"/>
    </row>
    <row r="3634" customFormat="1" hidden="1" spans="1:19">
      <c r="A3634" s="5">
        <v>3651</v>
      </c>
      <c r="B3634" s="5" t="s">
        <v>14236</v>
      </c>
      <c r="C3634" s="5"/>
      <c r="D3634" s="5" t="s">
        <v>461</v>
      </c>
      <c r="E3634" s="5" t="s">
        <v>14237</v>
      </c>
      <c r="F3634" s="5" t="s">
        <v>24</v>
      </c>
      <c r="G3634" s="5">
        <v>17</v>
      </c>
      <c r="H3634" s="5" t="s">
        <v>5254</v>
      </c>
      <c r="I3634" s="5" t="s">
        <v>14238</v>
      </c>
      <c r="J3634" s="5">
        <v>13877876996</v>
      </c>
      <c r="K3634" s="5" t="s">
        <v>27</v>
      </c>
      <c r="L3634" s="10">
        <v>44395</v>
      </c>
      <c r="M3634" s="5" t="s">
        <v>2747</v>
      </c>
      <c r="N3634" s="5" t="s">
        <v>27</v>
      </c>
      <c r="O3634" s="10">
        <v>44416</v>
      </c>
      <c r="P3634" s="5" t="s">
        <v>2747</v>
      </c>
      <c r="Q3634" s="5" t="s">
        <v>30</v>
      </c>
      <c r="R3634" s="5"/>
      <c r="S3634" s="5"/>
    </row>
    <row r="3635" customFormat="1" hidden="1" spans="1:19">
      <c r="A3635" s="5">
        <v>3652</v>
      </c>
      <c r="B3635" s="5" t="s">
        <v>3375</v>
      </c>
      <c r="C3635" s="5"/>
      <c r="D3635" s="5" t="s">
        <v>461</v>
      </c>
      <c r="E3635" s="5" t="s">
        <v>3376</v>
      </c>
      <c r="F3635" s="5" t="s">
        <v>24</v>
      </c>
      <c r="G3635" s="5">
        <v>19</v>
      </c>
      <c r="H3635" s="5" t="s">
        <v>19247</v>
      </c>
      <c r="I3635" s="5" t="s">
        <v>3378</v>
      </c>
      <c r="J3635" s="5">
        <v>15078613460</v>
      </c>
      <c r="K3635" s="5"/>
      <c r="L3635" s="10"/>
      <c r="M3635" s="5"/>
      <c r="N3635" s="5"/>
      <c r="O3635" s="10"/>
      <c r="P3635" s="5"/>
      <c r="Q3635" s="5"/>
      <c r="R3635" s="5"/>
      <c r="S3635" s="5"/>
    </row>
    <row r="3636" customFormat="1" hidden="1" spans="1:19">
      <c r="A3636" s="5">
        <v>3653</v>
      </c>
      <c r="B3636" s="5" t="s">
        <v>14239</v>
      </c>
      <c r="C3636" s="5"/>
      <c r="D3636" s="5" t="s">
        <v>461</v>
      </c>
      <c r="E3636" s="5" t="s">
        <v>14240</v>
      </c>
      <c r="F3636" s="5" t="s">
        <v>24</v>
      </c>
      <c r="G3636" s="5">
        <v>16</v>
      </c>
      <c r="H3636" s="5" t="s">
        <v>14241</v>
      </c>
      <c r="I3636" s="5" t="s">
        <v>14242</v>
      </c>
      <c r="J3636" s="5" t="s">
        <v>14243</v>
      </c>
      <c r="K3636" s="5" t="s">
        <v>27</v>
      </c>
      <c r="L3636" s="10">
        <v>44397</v>
      </c>
      <c r="M3636" s="5" t="s">
        <v>14244</v>
      </c>
      <c r="N3636" s="5" t="s">
        <v>30</v>
      </c>
      <c r="O3636" s="10"/>
      <c r="P3636" s="5"/>
      <c r="Q3636" s="5"/>
      <c r="R3636" s="5"/>
      <c r="S3636" s="5"/>
    </row>
    <row r="3637" customFormat="1" hidden="1" spans="1:19">
      <c r="A3637" s="5">
        <v>3654</v>
      </c>
      <c r="B3637" s="5" t="s">
        <v>14245</v>
      </c>
      <c r="C3637" s="5"/>
      <c r="D3637" s="5" t="s">
        <v>461</v>
      </c>
      <c r="E3637" s="5" t="s">
        <v>14246</v>
      </c>
      <c r="F3637" s="5" t="s">
        <v>24</v>
      </c>
      <c r="G3637" s="5">
        <v>17</v>
      </c>
      <c r="H3637" s="5" t="s">
        <v>14247</v>
      </c>
      <c r="I3637" s="5" t="s">
        <v>14248</v>
      </c>
      <c r="J3637" s="5" t="s">
        <v>14249</v>
      </c>
      <c r="K3637" s="5"/>
      <c r="L3637" s="10"/>
      <c r="M3637" s="5"/>
      <c r="N3637" s="5"/>
      <c r="O3637" s="10"/>
      <c r="P3637" s="5"/>
      <c r="Q3637" s="5"/>
      <c r="R3637" s="5"/>
      <c r="S3637" s="5"/>
    </row>
    <row r="3638" customFormat="1" hidden="1" spans="1:19">
      <c r="A3638" s="5">
        <v>3655</v>
      </c>
      <c r="B3638" s="5" t="s">
        <v>14251</v>
      </c>
      <c r="C3638" s="5"/>
      <c r="D3638" s="5" t="s">
        <v>461</v>
      </c>
      <c r="E3638" s="5" t="s">
        <v>746</v>
      </c>
      <c r="F3638" s="5" t="s">
        <v>24</v>
      </c>
      <c r="G3638" s="5">
        <v>16</v>
      </c>
      <c r="H3638" s="5" t="s">
        <v>18563</v>
      </c>
      <c r="I3638" s="5" t="s">
        <v>5080</v>
      </c>
      <c r="J3638" s="5" t="s">
        <v>14252</v>
      </c>
      <c r="K3638" s="5" t="s">
        <v>27</v>
      </c>
      <c r="L3638" s="10">
        <v>44395</v>
      </c>
      <c r="M3638" s="5" t="s">
        <v>2747</v>
      </c>
      <c r="N3638" s="5" t="s">
        <v>30</v>
      </c>
      <c r="O3638" s="10"/>
      <c r="P3638" s="5"/>
      <c r="Q3638" s="5"/>
      <c r="R3638" s="5"/>
      <c r="S3638" s="5"/>
    </row>
    <row r="3639" customFormat="1" hidden="1" spans="1:19">
      <c r="A3639" s="5">
        <v>3656</v>
      </c>
      <c r="B3639" s="5" t="s">
        <v>14253</v>
      </c>
      <c r="C3639" s="5"/>
      <c r="D3639" s="5" t="s">
        <v>461</v>
      </c>
      <c r="E3639" s="5" t="s">
        <v>14254</v>
      </c>
      <c r="F3639" s="5" t="s">
        <v>143</v>
      </c>
      <c r="G3639" s="5">
        <v>17</v>
      </c>
      <c r="H3639" s="5" t="s">
        <v>18586</v>
      </c>
      <c r="I3639" s="5" t="s">
        <v>14255</v>
      </c>
      <c r="J3639" s="5" t="s">
        <v>14256</v>
      </c>
      <c r="K3639" s="5" t="s">
        <v>27</v>
      </c>
      <c r="L3639" s="10">
        <v>44399</v>
      </c>
      <c r="M3639" s="5" t="s">
        <v>139</v>
      </c>
      <c r="N3639" s="5" t="s">
        <v>30</v>
      </c>
      <c r="O3639" s="10"/>
      <c r="P3639" s="5"/>
      <c r="Q3639" s="5"/>
      <c r="R3639" s="5"/>
      <c r="S3639" s="5"/>
    </row>
    <row r="3640" customFormat="1" hidden="1" spans="1:19">
      <c r="A3640" s="5">
        <v>3657</v>
      </c>
      <c r="B3640" s="5" t="s">
        <v>14257</v>
      </c>
      <c r="C3640" s="5"/>
      <c r="D3640" s="5" t="s">
        <v>461</v>
      </c>
      <c r="E3640" s="5" t="s">
        <v>14258</v>
      </c>
      <c r="F3640" s="5" t="s">
        <v>24</v>
      </c>
      <c r="G3640" s="5">
        <v>16</v>
      </c>
      <c r="H3640" s="5" t="s">
        <v>18587</v>
      </c>
      <c r="I3640" s="5" t="s">
        <v>14259</v>
      </c>
      <c r="J3640" s="5" t="s">
        <v>14260</v>
      </c>
      <c r="K3640" s="5" t="s">
        <v>27</v>
      </c>
      <c r="L3640" s="10">
        <v>44405</v>
      </c>
      <c r="M3640" s="5" t="s">
        <v>9309</v>
      </c>
      <c r="N3640" s="5" t="s">
        <v>30</v>
      </c>
      <c r="O3640" s="10"/>
      <c r="P3640" s="5"/>
      <c r="Q3640" s="5"/>
      <c r="R3640" s="5"/>
      <c r="S3640" s="5"/>
    </row>
    <row r="3641" customFormat="1" hidden="1" spans="1:19">
      <c r="A3641" s="5">
        <v>3658</v>
      </c>
      <c r="B3641" s="5" t="s">
        <v>14261</v>
      </c>
      <c r="C3641" s="5"/>
      <c r="D3641" s="5" t="s">
        <v>461</v>
      </c>
      <c r="E3641" s="5" t="s">
        <v>14262</v>
      </c>
      <c r="F3641" s="5" t="s">
        <v>143</v>
      </c>
      <c r="G3641" s="5">
        <v>16</v>
      </c>
      <c r="H3641" s="5" t="s">
        <v>18588</v>
      </c>
      <c r="I3641" s="5" t="s">
        <v>14264</v>
      </c>
      <c r="J3641" s="5" t="s">
        <v>14265</v>
      </c>
      <c r="K3641" s="5" t="s">
        <v>27</v>
      </c>
      <c r="L3641" s="10">
        <v>44398</v>
      </c>
      <c r="M3641" s="5" t="s">
        <v>8710</v>
      </c>
      <c r="N3641" s="5" t="s">
        <v>30</v>
      </c>
      <c r="O3641" s="10"/>
      <c r="P3641" s="5"/>
      <c r="Q3641" s="5" t="s">
        <v>30</v>
      </c>
      <c r="R3641" s="5" t="s">
        <v>14266</v>
      </c>
      <c r="S3641" s="5"/>
    </row>
    <row r="3642" customFormat="1" hidden="1" spans="1:19">
      <c r="A3642" s="5">
        <v>3659</v>
      </c>
      <c r="B3642" s="5" t="s">
        <v>14267</v>
      </c>
      <c r="C3642" s="5"/>
      <c r="D3642" s="5" t="s">
        <v>461</v>
      </c>
      <c r="E3642" s="5" t="s">
        <v>14268</v>
      </c>
      <c r="F3642" s="5" t="s">
        <v>24</v>
      </c>
      <c r="G3642" s="5">
        <v>16</v>
      </c>
      <c r="H3642" s="5" t="s">
        <v>18589</v>
      </c>
      <c r="I3642" s="5" t="s">
        <v>14270</v>
      </c>
      <c r="J3642" s="5" t="s">
        <v>14271</v>
      </c>
      <c r="K3642" s="5" t="s">
        <v>27</v>
      </c>
      <c r="L3642" s="10">
        <v>44396</v>
      </c>
      <c r="M3642" s="5" t="s">
        <v>139</v>
      </c>
      <c r="N3642" s="5" t="s">
        <v>30</v>
      </c>
      <c r="O3642" s="10"/>
      <c r="P3642" s="5"/>
      <c r="Q3642" s="5"/>
      <c r="R3642" s="5"/>
      <c r="S3642" s="5"/>
    </row>
    <row r="3643" customFormat="1" hidden="1" spans="1:19">
      <c r="A3643" s="5">
        <v>3660</v>
      </c>
      <c r="B3643" s="5" t="s">
        <v>14272</v>
      </c>
      <c r="C3643" s="5"/>
      <c r="D3643" s="5" t="s">
        <v>461</v>
      </c>
      <c r="E3643" s="5" t="s">
        <v>14273</v>
      </c>
      <c r="F3643" s="5" t="s">
        <v>24</v>
      </c>
      <c r="G3643" s="5">
        <v>14</v>
      </c>
      <c r="H3643" s="5" t="s">
        <v>14274</v>
      </c>
      <c r="I3643" s="5" t="s">
        <v>14275</v>
      </c>
      <c r="J3643" s="5" t="s">
        <v>14276</v>
      </c>
      <c r="K3643" s="5" t="s">
        <v>27</v>
      </c>
      <c r="L3643" s="10">
        <v>44411</v>
      </c>
      <c r="M3643" s="5" t="s">
        <v>6052</v>
      </c>
      <c r="N3643" s="5" t="s">
        <v>30</v>
      </c>
      <c r="O3643" s="10"/>
      <c r="P3643" s="5"/>
      <c r="Q3643" s="5"/>
      <c r="R3643" s="5"/>
      <c r="S3643" s="5"/>
    </row>
    <row r="3644" customFormat="1" hidden="1" spans="1:19">
      <c r="A3644" s="5">
        <v>3661</v>
      </c>
      <c r="B3644" s="5" t="s">
        <v>14277</v>
      </c>
      <c r="C3644" s="5"/>
      <c r="D3644" s="5" t="s">
        <v>461</v>
      </c>
      <c r="E3644" s="5" t="s">
        <v>14278</v>
      </c>
      <c r="F3644" s="5" t="s">
        <v>143</v>
      </c>
      <c r="G3644" s="5">
        <v>22</v>
      </c>
      <c r="H3644" s="5" t="s">
        <v>25863</v>
      </c>
      <c r="I3644" s="5" t="s">
        <v>14280</v>
      </c>
      <c r="J3644" s="5" t="s">
        <v>14281</v>
      </c>
      <c r="K3644" s="5" t="s">
        <v>27</v>
      </c>
      <c r="L3644" s="10">
        <v>44394</v>
      </c>
      <c r="M3644" s="5" t="s">
        <v>2172</v>
      </c>
      <c r="N3644" s="5" t="s">
        <v>30</v>
      </c>
      <c r="O3644" s="10"/>
      <c r="P3644" s="5"/>
      <c r="Q3644" s="5"/>
      <c r="R3644" s="5"/>
      <c r="S3644" s="5"/>
    </row>
    <row r="3645" customFormat="1" hidden="1" spans="1:19">
      <c r="A3645" s="5">
        <v>3662</v>
      </c>
      <c r="B3645" s="5" t="s">
        <v>7713</v>
      </c>
      <c r="C3645" s="5"/>
      <c r="D3645" s="5" t="s">
        <v>461</v>
      </c>
      <c r="E3645" s="5" t="s">
        <v>2702</v>
      </c>
      <c r="F3645" s="5" t="s">
        <v>24</v>
      </c>
      <c r="G3645" s="5">
        <v>17</v>
      </c>
      <c r="H3645" s="5" t="s">
        <v>7714</v>
      </c>
      <c r="I3645" s="5" t="s">
        <v>7715</v>
      </c>
      <c r="J3645" s="5">
        <v>15777802897</v>
      </c>
      <c r="K3645" s="5" t="s">
        <v>27</v>
      </c>
      <c r="L3645" s="10">
        <v>44397</v>
      </c>
      <c r="M3645" s="5" t="s">
        <v>1303</v>
      </c>
      <c r="N3645" s="5" t="s">
        <v>30</v>
      </c>
      <c r="O3645" s="10"/>
      <c r="P3645" s="5"/>
      <c r="Q3645" s="5"/>
      <c r="R3645" s="5"/>
      <c r="S3645" s="5"/>
    </row>
    <row r="3646" customFormat="1" hidden="1" spans="1:19">
      <c r="A3646" s="5">
        <v>3663</v>
      </c>
      <c r="B3646" s="5" t="s">
        <v>14282</v>
      </c>
      <c r="C3646" s="5"/>
      <c r="D3646" s="5" t="s">
        <v>461</v>
      </c>
      <c r="E3646" s="5" t="s">
        <v>14283</v>
      </c>
      <c r="F3646" s="5" t="s">
        <v>143</v>
      </c>
      <c r="G3646" s="5">
        <v>16</v>
      </c>
      <c r="H3646" s="5" t="s">
        <v>18591</v>
      </c>
      <c r="I3646" s="5" t="s">
        <v>14285</v>
      </c>
      <c r="J3646" s="5" t="s">
        <v>14286</v>
      </c>
      <c r="K3646" s="5" t="s">
        <v>27</v>
      </c>
      <c r="L3646" s="10">
        <v>44395</v>
      </c>
      <c r="M3646" s="5" t="s">
        <v>4299</v>
      </c>
      <c r="N3646" s="5" t="s">
        <v>27</v>
      </c>
      <c r="O3646" s="10">
        <v>44417</v>
      </c>
      <c r="P3646" s="5" t="s">
        <v>4299</v>
      </c>
      <c r="Q3646" s="5" t="s">
        <v>30</v>
      </c>
      <c r="R3646" s="5"/>
      <c r="S3646" s="5"/>
    </row>
    <row r="3647" customFormat="1" hidden="1" spans="1:19">
      <c r="A3647" s="5">
        <v>3664</v>
      </c>
      <c r="B3647" s="5" t="s">
        <v>14287</v>
      </c>
      <c r="C3647" s="5"/>
      <c r="D3647" s="5" t="s">
        <v>461</v>
      </c>
      <c r="E3647" s="5" t="s">
        <v>14288</v>
      </c>
      <c r="F3647" s="5" t="s">
        <v>143</v>
      </c>
      <c r="G3647" s="5">
        <v>17</v>
      </c>
      <c r="H3647" s="5" t="s">
        <v>14289</v>
      </c>
      <c r="I3647" s="5" t="s">
        <v>14290</v>
      </c>
      <c r="J3647" s="5" t="s">
        <v>14291</v>
      </c>
      <c r="K3647" s="5" t="s">
        <v>27</v>
      </c>
      <c r="L3647" s="10">
        <v>44395</v>
      </c>
      <c r="M3647" s="5" t="s">
        <v>2172</v>
      </c>
      <c r="N3647" s="5" t="s">
        <v>30</v>
      </c>
      <c r="O3647" s="10"/>
      <c r="P3647" s="5"/>
      <c r="Q3647" s="5"/>
      <c r="R3647" s="5"/>
      <c r="S3647" s="5"/>
    </row>
    <row r="3648" customFormat="1" hidden="1" spans="1:19">
      <c r="A3648" s="5">
        <v>3665</v>
      </c>
      <c r="B3648" s="5" t="s">
        <v>14292</v>
      </c>
      <c r="C3648" s="5"/>
      <c r="D3648" s="5" t="s">
        <v>461</v>
      </c>
      <c r="E3648" s="5" t="s">
        <v>14293</v>
      </c>
      <c r="F3648" s="5" t="s">
        <v>143</v>
      </c>
      <c r="G3648" s="5">
        <v>15</v>
      </c>
      <c r="H3648" s="5" t="s">
        <v>14294</v>
      </c>
      <c r="I3648" s="5" t="s">
        <v>14295</v>
      </c>
      <c r="J3648" s="5">
        <v>17776181684</v>
      </c>
      <c r="K3648" s="5" t="s">
        <v>27</v>
      </c>
      <c r="L3648" s="10">
        <v>44396</v>
      </c>
      <c r="M3648" s="5" t="s">
        <v>6237</v>
      </c>
      <c r="N3648" s="5" t="s">
        <v>30</v>
      </c>
      <c r="O3648" s="10"/>
      <c r="P3648" s="5"/>
      <c r="Q3648" s="5"/>
      <c r="R3648" s="5"/>
      <c r="S3648" s="5"/>
    </row>
    <row r="3649" customFormat="1" hidden="1" spans="1:19">
      <c r="A3649" s="5">
        <v>3666</v>
      </c>
      <c r="B3649" s="5" t="s">
        <v>14296</v>
      </c>
      <c r="C3649" s="5"/>
      <c r="D3649" s="5" t="s">
        <v>461</v>
      </c>
      <c r="E3649" s="5" t="s">
        <v>14297</v>
      </c>
      <c r="F3649" s="5" t="s">
        <v>143</v>
      </c>
      <c r="G3649" s="5">
        <v>15</v>
      </c>
      <c r="H3649" s="5" t="s">
        <v>14298</v>
      </c>
      <c r="I3649" s="5" t="s">
        <v>14299</v>
      </c>
      <c r="J3649" s="5" t="s">
        <v>14300</v>
      </c>
      <c r="K3649" s="5" t="s">
        <v>27</v>
      </c>
      <c r="L3649" s="10">
        <v>44395</v>
      </c>
      <c r="M3649" s="5" t="s">
        <v>4299</v>
      </c>
      <c r="N3649" s="5" t="s">
        <v>27</v>
      </c>
      <c r="O3649" s="10">
        <v>44416</v>
      </c>
      <c r="P3649" s="5" t="s">
        <v>4299</v>
      </c>
      <c r="Q3649" s="5" t="s">
        <v>30</v>
      </c>
      <c r="R3649" s="5"/>
      <c r="S3649" s="5"/>
    </row>
    <row r="3650" customFormat="1" hidden="1" spans="1:19">
      <c r="A3650" s="5">
        <v>3667</v>
      </c>
      <c r="B3650" s="5" t="s">
        <v>14301</v>
      </c>
      <c r="C3650" s="5"/>
      <c r="D3650" s="5" t="s">
        <v>461</v>
      </c>
      <c r="E3650" s="5" t="s">
        <v>14302</v>
      </c>
      <c r="F3650" s="5" t="s">
        <v>24</v>
      </c>
      <c r="G3650" s="5">
        <v>17</v>
      </c>
      <c r="H3650" s="5" t="s">
        <v>18593</v>
      </c>
      <c r="I3650" s="5" t="s">
        <v>14304</v>
      </c>
      <c r="J3650" s="5" t="s">
        <v>14305</v>
      </c>
      <c r="K3650" s="5" t="s">
        <v>27</v>
      </c>
      <c r="L3650" s="10">
        <v>44378</v>
      </c>
      <c r="M3650" s="5" t="s">
        <v>6307</v>
      </c>
      <c r="N3650" s="5" t="s">
        <v>30</v>
      </c>
      <c r="O3650" s="10"/>
      <c r="P3650" s="5"/>
      <c r="Q3650" s="5"/>
      <c r="R3650" s="5"/>
      <c r="S3650" s="5"/>
    </row>
    <row r="3651" customFormat="1" hidden="1" spans="1:19">
      <c r="A3651" s="5">
        <v>3668</v>
      </c>
      <c r="B3651" s="5">
        <v>4.51229200307111e+17</v>
      </c>
      <c r="C3651" s="5"/>
      <c r="D3651" s="5" t="s">
        <v>461</v>
      </c>
      <c r="E3651" s="5" t="s">
        <v>14306</v>
      </c>
      <c r="F3651" s="5" t="s">
        <v>24</v>
      </c>
      <c r="G3651" s="5">
        <v>18</v>
      </c>
      <c r="H3651" s="5" t="s">
        <v>14307</v>
      </c>
      <c r="I3651" s="5" t="s">
        <v>14308</v>
      </c>
      <c r="J3651" s="5" t="s">
        <v>14309</v>
      </c>
      <c r="K3651" s="5" t="s">
        <v>27</v>
      </c>
      <c r="L3651" s="10">
        <v>44398</v>
      </c>
      <c r="M3651" s="5"/>
      <c r="N3651" s="5" t="s">
        <v>30</v>
      </c>
      <c r="O3651" s="10"/>
      <c r="P3651" s="5"/>
      <c r="Q3651" s="5"/>
      <c r="R3651" s="5"/>
      <c r="S3651" s="5"/>
    </row>
    <row r="3652" customFormat="1" hidden="1" spans="1:19">
      <c r="A3652" s="5">
        <v>3669</v>
      </c>
      <c r="B3652" s="5" t="s">
        <v>14310</v>
      </c>
      <c r="C3652" s="5"/>
      <c r="D3652" s="5" t="s">
        <v>461</v>
      </c>
      <c r="E3652" s="5" t="s">
        <v>14311</v>
      </c>
      <c r="F3652" s="5" t="s">
        <v>143</v>
      </c>
      <c r="G3652" s="5">
        <v>16</v>
      </c>
      <c r="H3652" s="5" t="s">
        <v>14312</v>
      </c>
      <c r="I3652" s="5" t="s">
        <v>14313</v>
      </c>
      <c r="J3652" s="5" t="s">
        <v>14314</v>
      </c>
      <c r="K3652" s="5" t="s">
        <v>27</v>
      </c>
      <c r="L3652" s="10">
        <v>44396</v>
      </c>
      <c r="M3652" s="5" t="s">
        <v>2172</v>
      </c>
      <c r="N3652" s="5" t="s">
        <v>30</v>
      </c>
      <c r="O3652" s="10"/>
      <c r="P3652" s="5"/>
      <c r="Q3652" s="5"/>
      <c r="R3652" s="5"/>
      <c r="S3652" s="5"/>
    </row>
    <row r="3653" customFormat="1" hidden="1" spans="1:19">
      <c r="A3653" s="5">
        <v>3670</v>
      </c>
      <c r="B3653" s="5" t="s">
        <v>14315</v>
      </c>
      <c r="C3653" s="5"/>
      <c r="D3653" s="5" t="s">
        <v>461</v>
      </c>
      <c r="E3653" s="5" t="s">
        <v>14316</v>
      </c>
      <c r="F3653" s="5" t="s">
        <v>24</v>
      </c>
      <c r="G3653" s="5">
        <v>17</v>
      </c>
      <c r="H3653" s="5" t="s">
        <v>14317</v>
      </c>
      <c r="I3653" s="5" t="s">
        <v>14318</v>
      </c>
      <c r="J3653" s="5" t="s">
        <v>14319</v>
      </c>
      <c r="K3653" s="5" t="s">
        <v>27</v>
      </c>
      <c r="L3653" s="10">
        <v>44398</v>
      </c>
      <c r="M3653" s="5" t="s">
        <v>1352</v>
      </c>
      <c r="N3653" s="5" t="s">
        <v>30</v>
      </c>
      <c r="O3653" s="10"/>
      <c r="P3653" s="5"/>
      <c r="Q3653" s="5"/>
      <c r="R3653" s="5"/>
      <c r="S3653" s="5"/>
    </row>
    <row r="3654" customFormat="1" hidden="1" spans="1:19">
      <c r="A3654" s="5">
        <v>3671</v>
      </c>
      <c r="B3654" s="5" t="s">
        <v>14320</v>
      </c>
      <c r="C3654" s="5"/>
      <c r="D3654" s="5" t="s">
        <v>461</v>
      </c>
      <c r="E3654" s="5" t="s">
        <v>14321</v>
      </c>
      <c r="F3654" s="5" t="s">
        <v>24</v>
      </c>
      <c r="G3654" s="5">
        <v>17</v>
      </c>
      <c r="H3654" s="5" t="s">
        <v>6084</v>
      </c>
      <c r="I3654" s="5" t="s">
        <v>14322</v>
      </c>
      <c r="J3654" s="5" t="s">
        <v>14323</v>
      </c>
      <c r="K3654" s="5" t="s">
        <v>27</v>
      </c>
      <c r="L3654" s="10">
        <v>44400</v>
      </c>
      <c r="M3654" s="5" t="s">
        <v>3785</v>
      </c>
      <c r="N3654" s="5" t="s">
        <v>30</v>
      </c>
      <c r="O3654" s="10"/>
      <c r="P3654" s="5"/>
      <c r="Q3654" s="5"/>
      <c r="R3654" s="5"/>
      <c r="S3654" s="5"/>
    </row>
    <row r="3655" customFormat="1" hidden="1" spans="1:19">
      <c r="A3655" s="5">
        <v>3672</v>
      </c>
      <c r="B3655" s="5" t="s">
        <v>14324</v>
      </c>
      <c r="C3655" s="5"/>
      <c r="D3655" s="5" t="s">
        <v>461</v>
      </c>
      <c r="E3655" s="5" t="s">
        <v>14325</v>
      </c>
      <c r="F3655" s="5" t="s">
        <v>143</v>
      </c>
      <c r="G3655" s="5">
        <v>15</v>
      </c>
      <c r="H3655" s="5" t="s">
        <v>1456</v>
      </c>
      <c r="I3655" s="5" t="s">
        <v>14326</v>
      </c>
      <c r="J3655" s="5" t="s">
        <v>14327</v>
      </c>
      <c r="K3655" s="5" t="s">
        <v>27</v>
      </c>
      <c r="L3655" s="10">
        <v>44394</v>
      </c>
      <c r="M3655" s="5" t="s">
        <v>2172</v>
      </c>
      <c r="N3655" s="5" t="s">
        <v>30</v>
      </c>
      <c r="O3655" s="10"/>
      <c r="P3655" s="5"/>
      <c r="Q3655" s="5"/>
      <c r="R3655" s="5"/>
      <c r="S3655" s="5"/>
    </row>
    <row r="3656" customFormat="1" hidden="1" spans="1:19">
      <c r="A3656" s="5">
        <v>3673</v>
      </c>
      <c r="B3656" s="5" t="s">
        <v>14328</v>
      </c>
      <c r="C3656" s="5"/>
      <c r="D3656" s="5" t="s">
        <v>461</v>
      </c>
      <c r="E3656" s="5" t="s">
        <v>14329</v>
      </c>
      <c r="F3656" s="5" t="s">
        <v>143</v>
      </c>
      <c r="G3656" s="5">
        <v>16</v>
      </c>
      <c r="H3656" s="5" t="s">
        <v>18594</v>
      </c>
      <c r="I3656" s="5" t="s">
        <v>14331</v>
      </c>
      <c r="J3656" s="5" t="s">
        <v>14332</v>
      </c>
      <c r="K3656" s="5" t="s">
        <v>27</v>
      </c>
      <c r="L3656" s="10">
        <v>44396</v>
      </c>
      <c r="M3656" s="5" t="s">
        <v>2455</v>
      </c>
      <c r="N3656" s="5" t="s">
        <v>30</v>
      </c>
      <c r="O3656" s="10"/>
      <c r="P3656" s="5"/>
      <c r="Q3656" s="5"/>
      <c r="R3656" s="5"/>
      <c r="S3656" s="5"/>
    </row>
    <row r="3657" customFormat="1" hidden="1" spans="1:19">
      <c r="A3657" s="5">
        <v>3674</v>
      </c>
      <c r="B3657" s="5" t="s">
        <v>14333</v>
      </c>
      <c r="C3657" s="5"/>
      <c r="D3657" s="5" t="s">
        <v>461</v>
      </c>
      <c r="E3657" s="5" t="s">
        <v>14334</v>
      </c>
      <c r="F3657" s="5" t="s">
        <v>143</v>
      </c>
      <c r="G3657" s="5">
        <v>16</v>
      </c>
      <c r="H3657" s="5" t="s">
        <v>14335</v>
      </c>
      <c r="I3657" s="5" t="s">
        <v>14336</v>
      </c>
      <c r="J3657" s="5" t="s">
        <v>14337</v>
      </c>
      <c r="K3657" s="5" t="s">
        <v>27</v>
      </c>
      <c r="L3657" s="10">
        <v>44397</v>
      </c>
      <c r="M3657" s="5" t="s">
        <v>6052</v>
      </c>
      <c r="N3657" s="5" t="s">
        <v>30</v>
      </c>
      <c r="O3657" s="10"/>
      <c r="P3657" s="5"/>
      <c r="Q3657" s="5"/>
      <c r="R3657" s="5"/>
      <c r="S3657" s="5"/>
    </row>
    <row r="3658" customFormat="1" hidden="1" spans="1:19">
      <c r="A3658" s="5">
        <v>3675</v>
      </c>
      <c r="B3658" s="5" t="s">
        <v>4346</v>
      </c>
      <c r="C3658" s="5"/>
      <c r="D3658" s="5" t="s">
        <v>461</v>
      </c>
      <c r="E3658" s="5" t="s">
        <v>4347</v>
      </c>
      <c r="F3658" s="5" t="s">
        <v>24</v>
      </c>
      <c r="G3658" s="5">
        <v>18</v>
      </c>
      <c r="H3658" s="5" t="s">
        <v>19489</v>
      </c>
      <c r="I3658" s="5" t="s">
        <v>4349</v>
      </c>
      <c r="J3658" s="5">
        <v>13557188442</v>
      </c>
      <c r="K3658" s="5"/>
      <c r="L3658" s="10"/>
      <c r="M3658" s="5"/>
      <c r="N3658" s="5"/>
      <c r="O3658" s="10"/>
      <c r="P3658" s="5"/>
      <c r="Q3658" s="5"/>
      <c r="R3658" s="5"/>
      <c r="S3658" s="5"/>
    </row>
    <row r="3659" customFormat="1" hidden="1" spans="1:19">
      <c r="A3659" s="5">
        <v>3676</v>
      </c>
      <c r="B3659" s="5" t="s">
        <v>14339</v>
      </c>
      <c r="C3659" s="5"/>
      <c r="D3659" s="5" t="s">
        <v>461</v>
      </c>
      <c r="E3659" s="5" t="s">
        <v>14340</v>
      </c>
      <c r="F3659" s="5" t="s">
        <v>24</v>
      </c>
      <c r="G3659" s="5">
        <v>16</v>
      </c>
      <c r="H3659" s="5" t="s">
        <v>18596</v>
      </c>
      <c r="I3659" s="5" t="s">
        <v>14342</v>
      </c>
      <c r="J3659" s="5" t="s">
        <v>14343</v>
      </c>
      <c r="K3659" s="5" t="s">
        <v>27</v>
      </c>
      <c r="L3659" s="10">
        <v>44394</v>
      </c>
      <c r="M3659" s="5" t="s">
        <v>28</v>
      </c>
      <c r="N3659" s="5" t="s">
        <v>30</v>
      </c>
      <c r="O3659" s="10"/>
      <c r="P3659" s="5"/>
      <c r="Q3659" s="5"/>
      <c r="R3659" s="5"/>
      <c r="S3659" s="5"/>
    </row>
    <row r="3660" customFormat="1" hidden="1" spans="1:19">
      <c r="A3660" s="5">
        <v>3677</v>
      </c>
      <c r="B3660" s="5" t="s">
        <v>14344</v>
      </c>
      <c r="C3660" s="5"/>
      <c r="D3660" s="5" t="s">
        <v>461</v>
      </c>
      <c r="E3660" s="5" t="s">
        <v>14345</v>
      </c>
      <c r="F3660" s="5" t="s">
        <v>24</v>
      </c>
      <c r="G3660" s="5">
        <v>18</v>
      </c>
      <c r="H3660" s="5" t="s">
        <v>14346</v>
      </c>
      <c r="I3660" s="5" t="s">
        <v>14347</v>
      </c>
      <c r="J3660" s="5" t="s">
        <v>14348</v>
      </c>
      <c r="K3660" s="5" t="s">
        <v>27</v>
      </c>
      <c r="L3660" s="10">
        <v>44395</v>
      </c>
      <c r="M3660" s="5" t="s">
        <v>13398</v>
      </c>
      <c r="N3660" s="5" t="s">
        <v>30</v>
      </c>
      <c r="O3660" s="10"/>
      <c r="P3660" s="5"/>
      <c r="Q3660" s="5"/>
      <c r="R3660" s="5"/>
      <c r="S3660" s="5"/>
    </row>
    <row r="3661" customFormat="1" hidden="1" spans="1:19">
      <c r="A3661" s="5">
        <v>3678</v>
      </c>
      <c r="B3661" s="5" t="s">
        <v>14349</v>
      </c>
      <c r="C3661" s="5"/>
      <c r="D3661" s="5" t="s">
        <v>461</v>
      </c>
      <c r="E3661" s="5" t="s">
        <v>4764</v>
      </c>
      <c r="F3661" s="5" t="s">
        <v>143</v>
      </c>
      <c r="G3661" s="5">
        <v>16</v>
      </c>
      <c r="H3661" s="5" t="s">
        <v>18597</v>
      </c>
      <c r="I3661" s="5" t="s">
        <v>14351</v>
      </c>
      <c r="J3661" s="5">
        <v>18818689565</v>
      </c>
      <c r="K3661" s="5"/>
      <c r="L3661" s="10"/>
      <c r="M3661" s="5"/>
      <c r="N3661" s="5"/>
      <c r="O3661" s="10"/>
      <c r="P3661" s="5"/>
      <c r="Q3661" s="5"/>
      <c r="R3661" s="5"/>
      <c r="S3661" s="5"/>
    </row>
    <row r="3662" customFormat="1" hidden="1" spans="1:19">
      <c r="A3662" s="5">
        <v>3679</v>
      </c>
      <c r="B3662" s="5" t="s">
        <v>14352</v>
      </c>
      <c r="C3662" s="5"/>
      <c r="D3662" s="5" t="s">
        <v>461</v>
      </c>
      <c r="E3662" s="5" t="s">
        <v>14353</v>
      </c>
      <c r="F3662" s="5" t="s">
        <v>143</v>
      </c>
      <c r="G3662" s="5">
        <v>16</v>
      </c>
      <c r="H3662" s="5" t="s">
        <v>14354</v>
      </c>
      <c r="I3662" s="5" t="s">
        <v>14355</v>
      </c>
      <c r="J3662" s="5" t="s">
        <v>14356</v>
      </c>
      <c r="K3662" s="5" t="s">
        <v>27</v>
      </c>
      <c r="L3662" s="10">
        <v>44396</v>
      </c>
      <c r="M3662" s="5" t="s">
        <v>3693</v>
      </c>
      <c r="N3662" s="5" t="s">
        <v>30</v>
      </c>
      <c r="O3662" s="10"/>
      <c r="P3662" s="5"/>
      <c r="Q3662" s="5"/>
      <c r="R3662" s="5"/>
      <c r="S3662" s="5"/>
    </row>
    <row r="3663" customFormat="1" hidden="1" spans="1:19">
      <c r="A3663" s="5">
        <v>3680</v>
      </c>
      <c r="B3663" s="5" t="s">
        <v>14357</v>
      </c>
      <c r="C3663" s="5"/>
      <c r="D3663" s="5" t="s">
        <v>461</v>
      </c>
      <c r="E3663" s="5" t="s">
        <v>14358</v>
      </c>
      <c r="F3663" s="5" t="s">
        <v>143</v>
      </c>
      <c r="G3663" s="5">
        <v>17</v>
      </c>
      <c r="H3663" s="5" t="s">
        <v>18598</v>
      </c>
      <c r="I3663" s="5" t="s">
        <v>6424</v>
      </c>
      <c r="J3663" s="5" t="s">
        <v>14360</v>
      </c>
      <c r="K3663" s="5" t="s">
        <v>27</v>
      </c>
      <c r="L3663" s="10">
        <v>44394</v>
      </c>
      <c r="M3663" s="5" t="s">
        <v>28</v>
      </c>
      <c r="N3663" s="5" t="s">
        <v>30</v>
      </c>
      <c r="O3663" s="10"/>
      <c r="P3663" s="5"/>
      <c r="Q3663" s="5"/>
      <c r="R3663" s="5"/>
      <c r="S3663" s="5"/>
    </row>
    <row r="3664" customFormat="1" hidden="1" spans="1:19">
      <c r="A3664" s="5">
        <v>3681</v>
      </c>
      <c r="B3664" s="5" t="s">
        <v>14361</v>
      </c>
      <c r="C3664" s="5"/>
      <c r="D3664" s="5" t="s">
        <v>461</v>
      </c>
      <c r="E3664" s="5" t="s">
        <v>14362</v>
      </c>
      <c r="F3664" s="5" t="s">
        <v>24</v>
      </c>
      <c r="G3664" s="5">
        <v>17</v>
      </c>
      <c r="H3664" s="5" t="s">
        <v>14363</v>
      </c>
      <c r="I3664" s="5" t="s">
        <v>14364</v>
      </c>
      <c r="J3664" s="5" t="s">
        <v>14365</v>
      </c>
      <c r="K3664" s="5" t="s">
        <v>27</v>
      </c>
      <c r="L3664" s="10">
        <v>44396</v>
      </c>
      <c r="M3664" s="5" t="s">
        <v>68</v>
      </c>
      <c r="N3664" s="5" t="s">
        <v>30</v>
      </c>
      <c r="O3664" s="10"/>
      <c r="P3664" s="5"/>
      <c r="Q3664" s="5"/>
      <c r="R3664" s="5"/>
      <c r="S3664" s="5"/>
    </row>
    <row r="3665" customFormat="1" hidden="1" spans="1:19">
      <c r="A3665" s="5">
        <v>3682</v>
      </c>
      <c r="B3665" s="5" t="s">
        <v>14366</v>
      </c>
      <c r="C3665" s="5"/>
      <c r="D3665" s="5" t="s">
        <v>466</v>
      </c>
      <c r="E3665" s="5" t="s">
        <v>14367</v>
      </c>
      <c r="F3665" s="5" t="s">
        <v>143</v>
      </c>
      <c r="G3665" s="5">
        <v>16</v>
      </c>
      <c r="H3665" s="5" t="s">
        <v>6054</v>
      </c>
      <c r="I3665" s="5" t="s">
        <v>3763</v>
      </c>
      <c r="J3665" s="5" t="s">
        <v>14368</v>
      </c>
      <c r="K3665" s="5" t="s">
        <v>27</v>
      </c>
      <c r="L3665" s="10">
        <v>44396</v>
      </c>
      <c r="M3665" s="5" t="s">
        <v>3645</v>
      </c>
      <c r="N3665" s="5" t="s">
        <v>27</v>
      </c>
      <c r="O3665" s="10"/>
      <c r="P3665" s="5"/>
      <c r="Q3665" s="5"/>
      <c r="R3665" s="5"/>
      <c r="S3665" s="5"/>
    </row>
    <row r="3666" customFormat="1" hidden="1" spans="1:19">
      <c r="A3666" s="5">
        <v>3683</v>
      </c>
      <c r="B3666" s="5" t="s">
        <v>14369</v>
      </c>
      <c r="C3666" s="5"/>
      <c r="D3666" s="5" t="s">
        <v>466</v>
      </c>
      <c r="E3666" s="5" t="s">
        <v>14370</v>
      </c>
      <c r="F3666" s="5" t="s">
        <v>143</v>
      </c>
      <c r="G3666" s="5">
        <v>17</v>
      </c>
      <c r="H3666" s="5" t="s">
        <v>18601</v>
      </c>
      <c r="I3666" s="5" t="s">
        <v>14371</v>
      </c>
      <c r="J3666" s="5">
        <v>13557188445</v>
      </c>
      <c r="K3666" s="5" t="s">
        <v>27</v>
      </c>
      <c r="L3666" s="10"/>
      <c r="M3666" s="5"/>
      <c r="N3666" s="5"/>
      <c r="O3666" s="10"/>
      <c r="P3666" s="5"/>
      <c r="Q3666" s="5"/>
      <c r="R3666" s="5"/>
      <c r="S3666" s="5"/>
    </row>
    <row r="3667" customFormat="1" hidden="1" spans="1:19">
      <c r="A3667" s="5">
        <v>3684</v>
      </c>
      <c r="B3667" s="5" t="s">
        <v>14373</v>
      </c>
      <c r="C3667" s="5"/>
      <c r="D3667" s="5" t="s">
        <v>466</v>
      </c>
      <c r="E3667" s="5" t="s">
        <v>14374</v>
      </c>
      <c r="F3667" s="5" t="s">
        <v>24</v>
      </c>
      <c r="G3667" s="5">
        <v>16</v>
      </c>
      <c r="H3667" s="5" t="s">
        <v>18602</v>
      </c>
      <c r="I3667" s="5" t="s">
        <v>14376</v>
      </c>
      <c r="J3667" s="5" t="s">
        <v>14377</v>
      </c>
      <c r="K3667" s="5" t="s">
        <v>27</v>
      </c>
      <c r="L3667" s="10"/>
      <c r="M3667" s="5"/>
      <c r="N3667" s="5"/>
      <c r="O3667" s="10"/>
      <c r="P3667" s="5"/>
      <c r="Q3667" s="5"/>
      <c r="R3667" s="5"/>
      <c r="S3667" s="5"/>
    </row>
    <row r="3668" customFormat="1" hidden="1" spans="1:19">
      <c r="A3668" s="5">
        <v>3685</v>
      </c>
      <c r="B3668" s="5" t="s">
        <v>14378</v>
      </c>
      <c r="C3668" s="5"/>
      <c r="D3668" s="5" t="s">
        <v>466</v>
      </c>
      <c r="E3668" s="5" t="s">
        <v>14379</v>
      </c>
      <c r="F3668" s="5" t="s">
        <v>24</v>
      </c>
      <c r="G3668" s="5">
        <v>17</v>
      </c>
      <c r="H3668" s="5" t="s">
        <v>17827</v>
      </c>
      <c r="I3668" s="5" t="s">
        <v>14380</v>
      </c>
      <c r="J3668" s="5" t="s">
        <v>14381</v>
      </c>
      <c r="K3668" s="5" t="s">
        <v>27</v>
      </c>
      <c r="L3668" s="10">
        <v>44395</v>
      </c>
      <c r="M3668" s="5"/>
      <c r="N3668" s="5"/>
      <c r="O3668" s="10"/>
      <c r="P3668" s="5"/>
      <c r="Q3668" s="5"/>
      <c r="R3668" s="5"/>
      <c r="S3668" s="5"/>
    </row>
    <row r="3669" customFormat="1" hidden="1" spans="1:19">
      <c r="A3669" s="5">
        <v>3686</v>
      </c>
      <c r="B3669" s="5" t="s">
        <v>14382</v>
      </c>
      <c r="C3669" s="5"/>
      <c r="D3669" s="5" t="s">
        <v>466</v>
      </c>
      <c r="E3669" s="5" t="s">
        <v>14383</v>
      </c>
      <c r="F3669" s="5" t="s">
        <v>24</v>
      </c>
      <c r="G3669" s="5">
        <v>16</v>
      </c>
      <c r="H3669" s="5" t="s">
        <v>2714</v>
      </c>
      <c r="I3669" s="5" t="s">
        <v>14384</v>
      </c>
      <c r="J3669" s="5" t="s">
        <v>14385</v>
      </c>
      <c r="K3669" s="5" t="s">
        <v>27</v>
      </c>
      <c r="L3669" s="10"/>
      <c r="M3669" s="5"/>
      <c r="N3669" s="5"/>
      <c r="O3669" s="10"/>
      <c r="P3669" s="5"/>
      <c r="Q3669" s="5"/>
      <c r="R3669" s="5"/>
      <c r="S3669" s="5"/>
    </row>
    <row r="3670" customFormat="1" hidden="1" spans="1:19">
      <c r="A3670" s="5">
        <v>3687</v>
      </c>
      <c r="B3670" s="5" t="s">
        <v>14386</v>
      </c>
      <c r="C3670" s="5"/>
      <c r="D3670" s="5" t="s">
        <v>466</v>
      </c>
      <c r="E3670" s="5" t="s">
        <v>14387</v>
      </c>
      <c r="F3670" s="5" t="s">
        <v>24</v>
      </c>
      <c r="G3670" s="5">
        <v>16</v>
      </c>
      <c r="H3670" s="5" t="s">
        <v>18603</v>
      </c>
      <c r="I3670" s="5" t="s">
        <v>14389</v>
      </c>
      <c r="J3670" s="5" t="s">
        <v>14390</v>
      </c>
      <c r="K3670" s="5" t="s">
        <v>27</v>
      </c>
      <c r="L3670" s="10"/>
      <c r="M3670" s="5"/>
      <c r="N3670" s="5"/>
      <c r="O3670" s="10"/>
      <c r="P3670" s="5"/>
      <c r="Q3670" s="5"/>
      <c r="R3670" s="5"/>
      <c r="S3670" s="5"/>
    </row>
    <row r="3671" customFormat="1" hidden="1" spans="1:19">
      <c r="A3671" s="5">
        <v>3688</v>
      </c>
      <c r="B3671" s="5" t="s">
        <v>14392</v>
      </c>
      <c r="C3671" s="5"/>
      <c r="D3671" s="5" t="s">
        <v>466</v>
      </c>
      <c r="E3671" s="5" t="s">
        <v>14393</v>
      </c>
      <c r="F3671" s="5" t="s">
        <v>24</v>
      </c>
      <c r="G3671" s="5">
        <v>16</v>
      </c>
      <c r="H3671" s="5" t="s">
        <v>14394</v>
      </c>
      <c r="I3671" s="5" t="s">
        <v>14395</v>
      </c>
      <c r="J3671" s="5" t="s">
        <v>14396</v>
      </c>
      <c r="K3671" s="5" t="s">
        <v>27</v>
      </c>
      <c r="L3671" s="10"/>
      <c r="M3671" s="5"/>
      <c r="N3671" s="5"/>
      <c r="O3671" s="10"/>
      <c r="P3671" s="5"/>
      <c r="Q3671" s="5"/>
      <c r="R3671" s="5"/>
      <c r="S3671" s="5"/>
    </row>
    <row r="3672" customFormat="1" hidden="1" spans="1:19">
      <c r="A3672" s="5">
        <v>3689</v>
      </c>
      <c r="B3672" s="5" t="s">
        <v>14397</v>
      </c>
      <c r="C3672" s="5"/>
      <c r="D3672" s="5" t="s">
        <v>466</v>
      </c>
      <c r="E3672" s="5" t="s">
        <v>14398</v>
      </c>
      <c r="F3672" s="5" t="s">
        <v>143</v>
      </c>
      <c r="G3672" s="5">
        <v>17</v>
      </c>
      <c r="H3672" s="5" t="s">
        <v>14399</v>
      </c>
      <c r="I3672" s="5" t="s">
        <v>14400</v>
      </c>
      <c r="J3672" s="5" t="s">
        <v>14401</v>
      </c>
      <c r="K3672" s="5" t="s">
        <v>27</v>
      </c>
      <c r="L3672" s="10">
        <v>44396</v>
      </c>
      <c r="M3672" s="5" t="s">
        <v>4299</v>
      </c>
      <c r="N3672" s="5" t="s">
        <v>30</v>
      </c>
      <c r="O3672" s="10"/>
      <c r="P3672" s="5"/>
      <c r="Q3672" s="5"/>
      <c r="R3672" s="5"/>
      <c r="S3672" s="5"/>
    </row>
    <row r="3673" customFormat="1" hidden="1" spans="1:19">
      <c r="A3673" s="5">
        <v>3690</v>
      </c>
      <c r="B3673" s="5" t="s">
        <v>14402</v>
      </c>
      <c r="C3673" s="5"/>
      <c r="D3673" s="5" t="s">
        <v>466</v>
      </c>
      <c r="E3673" s="5" t="s">
        <v>14403</v>
      </c>
      <c r="F3673" s="5" t="s">
        <v>143</v>
      </c>
      <c r="G3673" s="5">
        <v>18</v>
      </c>
      <c r="H3673" s="5" t="s">
        <v>25864</v>
      </c>
      <c r="I3673" s="5" t="s">
        <v>14405</v>
      </c>
      <c r="J3673" s="5">
        <v>18077894443</v>
      </c>
      <c r="K3673" s="5"/>
      <c r="L3673" s="10"/>
      <c r="M3673" s="5"/>
      <c r="N3673" s="5"/>
      <c r="O3673" s="10"/>
      <c r="P3673" s="5"/>
      <c r="Q3673" s="5"/>
      <c r="R3673" s="5"/>
      <c r="S3673" s="5"/>
    </row>
    <row r="3674" customFormat="1" hidden="1" spans="1:19">
      <c r="A3674" s="5">
        <v>3691</v>
      </c>
      <c r="B3674" s="5" t="s">
        <v>14406</v>
      </c>
      <c r="C3674" s="5"/>
      <c r="D3674" s="5" t="s">
        <v>466</v>
      </c>
      <c r="E3674" s="5" t="s">
        <v>14407</v>
      </c>
      <c r="F3674" s="5" t="s">
        <v>24</v>
      </c>
      <c r="G3674" s="5">
        <v>16</v>
      </c>
      <c r="H3674" s="5" t="s">
        <v>18604</v>
      </c>
      <c r="I3674" s="5" t="s">
        <v>14408</v>
      </c>
      <c r="J3674" s="5" t="s">
        <v>14409</v>
      </c>
      <c r="K3674" s="5" t="s">
        <v>27</v>
      </c>
      <c r="L3674" s="10"/>
      <c r="M3674" s="5"/>
      <c r="N3674" s="5"/>
      <c r="O3674" s="10"/>
      <c r="P3674" s="5"/>
      <c r="Q3674" s="5"/>
      <c r="R3674" s="5"/>
      <c r="S3674" s="5"/>
    </row>
    <row r="3675" customFormat="1" hidden="1" spans="1:19">
      <c r="A3675" s="5">
        <v>3692</v>
      </c>
      <c r="B3675" s="5" t="s">
        <v>14410</v>
      </c>
      <c r="C3675" s="5"/>
      <c r="D3675" s="5" t="s">
        <v>466</v>
      </c>
      <c r="E3675" s="5" t="s">
        <v>14411</v>
      </c>
      <c r="F3675" s="5" t="s">
        <v>24</v>
      </c>
      <c r="G3675" s="5">
        <v>18</v>
      </c>
      <c r="H3675" s="5" t="s">
        <v>10591</v>
      </c>
      <c r="I3675" s="5" t="s">
        <v>14412</v>
      </c>
      <c r="J3675" s="5" t="s">
        <v>14413</v>
      </c>
      <c r="K3675" s="5"/>
      <c r="L3675" s="10"/>
      <c r="M3675" s="5"/>
      <c r="N3675" s="5"/>
      <c r="O3675" s="10"/>
      <c r="P3675" s="5"/>
      <c r="Q3675" s="5"/>
      <c r="R3675" s="5"/>
      <c r="S3675" s="5"/>
    </row>
    <row r="3676" customFormat="1" hidden="1" spans="1:19">
      <c r="A3676" s="5">
        <v>3693</v>
      </c>
      <c r="B3676" s="5" t="s">
        <v>14414</v>
      </c>
      <c r="C3676" s="5"/>
      <c r="D3676" s="5" t="s">
        <v>466</v>
      </c>
      <c r="E3676" s="5" t="s">
        <v>14415</v>
      </c>
      <c r="F3676" s="5" t="s">
        <v>143</v>
      </c>
      <c r="G3676" s="5">
        <v>16</v>
      </c>
      <c r="H3676" s="5" t="s">
        <v>14416</v>
      </c>
      <c r="I3676" s="5" t="s">
        <v>14417</v>
      </c>
      <c r="J3676" s="5">
        <v>13471176375</v>
      </c>
      <c r="K3676" s="5" t="s">
        <v>27</v>
      </c>
      <c r="L3676" s="10"/>
      <c r="M3676" s="5"/>
      <c r="N3676" s="5"/>
      <c r="O3676" s="10"/>
      <c r="P3676" s="5"/>
      <c r="Q3676" s="5"/>
      <c r="R3676" s="5"/>
      <c r="S3676" s="5"/>
    </row>
    <row r="3677" customFormat="1" hidden="1" spans="1:19">
      <c r="A3677" s="5">
        <v>3694</v>
      </c>
      <c r="B3677" s="5" t="s">
        <v>14419</v>
      </c>
      <c r="C3677" s="5"/>
      <c r="D3677" s="5" t="s">
        <v>466</v>
      </c>
      <c r="E3677" s="5" t="s">
        <v>14420</v>
      </c>
      <c r="F3677" s="5" t="s">
        <v>143</v>
      </c>
      <c r="G3677" s="5">
        <v>17</v>
      </c>
      <c r="H3677" s="5" t="s">
        <v>18605</v>
      </c>
      <c r="I3677" s="5" t="s">
        <v>14422</v>
      </c>
      <c r="J3677" s="5" t="s">
        <v>14423</v>
      </c>
      <c r="K3677" s="5" t="s">
        <v>27</v>
      </c>
      <c r="L3677" s="10"/>
      <c r="M3677" s="5"/>
      <c r="N3677" s="5"/>
      <c r="O3677" s="10"/>
      <c r="P3677" s="5"/>
      <c r="Q3677" s="5"/>
      <c r="R3677" s="5"/>
      <c r="S3677" s="5"/>
    </row>
    <row r="3678" customFormat="1" hidden="1" spans="1:19">
      <c r="A3678" s="5">
        <v>3695</v>
      </c>
      <c r="B3678" s="5" t="s">
        <v>14424</v>
      </c>
      <c r="C3678" s="5"/>
      <c r="D3678" s="5" t="s">
        <v>466</v>
      </c>
      <c r="E3678" s="5" t="s">
        <v>14425</v>
      </c>
      <c r="F3678" s="5" t="s">
        <v>24</v>
      </c>
      <c r="G3678" s="5">
        <v>16</v>
      </c>
      <c r="H3678" s="5" t="s">
        <v>18606</v>
      </c>
      <c r="I3678" s="5" t="s">
        <v>218</v>
      </c>
      <c r="J3678" s="5" t="s">
        <v>14427</v>
      </c>
      <c r="K3678" s="5" t="s">
        <v>27</v>
      </c>
      <c r="L3678" s="10"/>
      <c r="M3678" s="5"/>
      <c r="N3678" s="5"/>
      <c r="O3678" s="10"/>
      <c r="P3678" s="5"/>
      <c r="Q3678" s="5"/>
      <c r="R3678" s="5"/>
      <c r="S3678" s="5"/>
    </row>
    <row r="3679" customFormat="1" hidden="1" spans="1:19">
      <c r="A3679" s="5">
        <v>3696</v>
      </c>
      <c r="B3679" s="5" t="s">
        <v>14428</v>
      </c>
      <c r="C3679" s="5"/>
      <c r="D3679" s="5" t="s">
        <v>466</v>
      </c>
      <c r="E3679" s="5" t="s">
        <v>14429</v>
      </c>
      <c r="F3679" s="5" t="s">
        <v>143</v>
      </c>
      <c r="G3679" s="5">
        <v>16</v>
      </c>
      <c r="H3679" s="5" t="s">
        <v>7607</v>
      </c>
      <c r="I3679" s="5" t="s">
        <v>14430</v>
      </c>
      <c r="J3679" s="5" t="s">
        <v>14431</v>
      </c>
      <c r="K3679" s="5" t="s">
        <v>27</v>
      </c>
      <c r="L3679" s="10"/>
      <c r="M3679" s="5"/>
      <c r="N3679" s="5"/>
      <c r="O3679" s="10"/>
      <c r="P3679" s="5"/>
      <c r="Q3679" s="5"/>
      <c r="R3679" s="5"/>
      <c r="S3679" s="5"/>
    </row>
    <row r="3680" customFormat="1" hidden="1" spans="1:19">
      <c r="A3680" s="5">
        <v>3697</v>
      </c>
      <c r="B3680" s="5" t="s">
        <v>14432</v>
      </c>
      <c r="C3680" s="5"/>
      <c r="D3680" s="5" t="s">
        <v>466</v>
      </c>
      <c r="E3680" s="5" t="s">
        <v>14433</v>
      </c>
      <c r="F3680" s="5" t="s">
        <v>143</v>
      </c>
      <c r="G3680" s="5">
        <v>15</v>
      </c>
      <c r="H3680" s="5" t="s">
        <v>18607</v>
      </c>
      <c r="I3680" s="5" t="s">
        <v>14435</v>
      </c>
      <c r="J3680" s="5">
        <v>13517585433</v>
      </c>
      <c r="K3680" s="5" t="s">
        <v>27</v>
      </c>
      <c r="L3680" s="10"/>
      <c r="M3680" s="5"/>
      <c r="N3680" s="5"/>
      <c r="O3680" s="10"/>
      <c r="P3680" s="5"/>
      <c r="Q3680" s="5"/>
      <c r="R3680" s="5"/>
      <c r="S3680" s="5"/>
    </row>
    <row r="3681" customFormat="1" hidden="1" spans="1:19">
      <c r="A3681" s="5">
        <v>3698</v>
      </c>
      <c r="B3681" s="5" t="s">
        <v>14437</v>
      </c>
      <c r="C3681" s="5"/>
      <c r="D3681" s="5" t="s">
        <v>466</v>
      </c>
      <c r="E3681" s="5" t="s">
        <v>14438</v>
      </c>
      <c r="F3681" s="5" t="s">
        <v>24</v>
      </c>
      <c r="G3681" s="5">
        <v>16</v>
      </c>
      <c r="H3681" s="5" t="s">
        <v>11610</v>
      </c>
      <c r="I3681" s="5" t="s">
        <v>2952</v>
      </c>
      <c r="J3681" s="5" t="s">
        <v>14439</v>
      </c>
      <c r="K3681" s="5" t="s">
        <v>27</v>
      </c>
      <c r="L3681" s="10">
        <v>44419</v>
      </c>
      <c r="M3681" s="5"/>
      <c r="N3681" s="5"/>
      <c r="O3681" s="10"/>
      <c r="P3681" s="5"/>
      <c r="Q3681" s="5"/>
      <c r="R3681" s="5"/>
      <c r="S3681" s="5"/>
    </row>
    <row r="3682" customFormat="1" hidden="1" spans="1:19">
      <c r="A3682" s="5">
        <v>3699</v>
      </c>
      <c r="B3682" s="5" t="s">
        <v>14441</v>
      </c>
      <c r="C3682" s="5"/>
      <c r="D3682" s="5" t="s">
        <v>466</v>
      </c>
      <c r="E3682" s="5" t="s">
        <v>14442</v>
      </c>
      <c r="F3682" s="5" t="s">
        <v>143</v>
      </c>
      <c r="G3682" s="5">
        <v>16</v>
      </c>
      <c r="H3682" s="5" t="s">
        <v>14443</v>
      </c>
      <c r="I3682" s="5" t="s">
        <v>14444</v>
      </c>
      <c r="J3682" s="5" t="s">
        <v>14445</v>
      </c>
      <c r="K3682" s="5" t="s">
        <v>27</v>
      </c>
      <c r="L3682" s="10"/>
      <c r="M3682" s="5"/>
      <c r="N3682" s="5"/>
      <c r="O3682" s="10"/>
      <c r="P3682" s="5"/>
      <c r="Q3682" s="5"/>
      <c r="R3682" s="5"/>
      <c r="S3682" s="5"/>
    </row>
    <row r="3683" customFormat="1" hidden="1" spans="1:19">
      <c r="A3683" s="5">
        <v>3700</v>
      </c>
      <c r="B3683" s="5" t="s">
        <v>14446</v>
      </c>
      <c r="C3683" s="5"/>
      <c r="D3683" s="5" t="s">
        <v>466</v>
      </c>
      <c r="E3683" s="5" t="s">
        <v>14447</v>
      </c>
      <c r="F3683" s="5" t="s">
        <v>24</v>
      </c>
      <c r="G3683" s="5">
        <v>16</v>
      </c>
      <c r="H3683" s="5" t="s">
        <v>14448</v>
      </c>
      <c r="I3683" s="5" t="s">
        <v>14449</v>
      </c>
      <c r="J3683" s="5" t="s">
        <v>14450</v>
      </c>
      <c r="K3683" s="5" t="s">
        <v>27</v>
      </c>
      <c r="L3683" s="10">
        <v>44403</v>
      </c>
      <c r="M3683" s="5" t="s">
        <v>7984</v>
      </c>
      <c r="N3683" s="5" t="s">
        <v>30</v>
      </c>
      <c r="O3683" s="10">
        <v>44424</v>
      </c>
      <c r="P3683" s="5" t="s">
        <v>7984</v>
      </c>
      <c r="Q3683" s="5" t="s">
        <v>30</v>
      </c>
      <c r="R3683" s="5"/>
      <c r="S3683" s="5"/>
    </row>
    <row r="3684" customFormat="1" hidden="1" spans="1:19">
      <c r="A3684" s="5">
        <v>3701</v>
      </c>
      <c r="B3684" s="5" t="s">
        <v>14451</v>
      </c>
      <c r="C3684" s="5"/>
      <c r="D3684" s="5" t="s">
        <v>466</v>
      </c>
      <c r="E3684" s="5" t="s">
        <v>14452</v>
      </c>
      <c r="F3684" s="5" t="s">
        <v>24</v>
      </c>
      <c r="G3684" s="5">
        <v>16</v>
      </c>
      <c r="H3684" s="5" t="s">
        <v>18122</v>
      </c>
      <c r="I3684" s="5" t="s">
        <v>14453</v>
      </c>
      <c r="J3684" s="5" t="s">
        <v>14454</v>
      </c>
      <c r="K3684" s="5" t="s">
        <v>27</v>
      </c>
      <c r="L3684" s="10"/>
      <c r="M3684" s="5"/>
      <c r="N3684" s="5"/>
      <c r="O3684" s="10"/>
      <c r="P3684" s="5"/>
      <c r="Q3684" s="5"/>
      <c r="R3684" s="5"/>
      <c r="S3684" s="5"/>
    </row>
    <row r="3685" customFormat="1" hidden="1" spans="1:19">
      <c r="A3685" s="5">
        <v>3702</v>
      </c>
      <c r="B3685" s="5" t="s">
        <v>14455</v>
      </c>
      <c r="C3685" s="5"/>
      <c r="D3685" s="5" t="s">
        <v>466</v>
      </c>
      <c r="E3685" s="5" t="s">
        <v>3949</v>
      </c>
      <c r="F3685" s="5" t="s">
        <v>143</v>
      </c>
      <c r="G3685" s="5">
        <v>22</v>
      </c>
      <c r="H3685" s="5" t="s">
        <v>14456</v>
      </c>
      <c r="I3685" s="5" t="s">
        <v>14457</v>
      </c>
      <c r="J3685" s="5" t="s">
        <v>14458</v>
      </c>
      <c r="K3685" s="5"/>
      <c r="L3685" s="10"/>
      <c r="M3685" s="5"/>
      <c r="N3685" s="5"/>
      <c r="O3685" s="10"/>
      <c r="P3685" s="5"/>
      <c r="Q3685" s="5"/>
      <c r="R3685" s="5"/>
      <c r="S3685" s="5"/>
    </row>
    <row r="3686" customFormat="1" hidden="1" spans="1:19">
      <c r="A3686" s="5">
        <v>3703</v>
      </c>
      <c r="B3686" s="5" t="s">
        <v>14459</v>
      </c>
      <c r="C3686" s="5"/>
      <c r="D3686" s="5" t="s">
        <v>466</v>
      </c>
      <c r="E3686" s="5" t="s">
        <v>14460</v>
      </c>
      <c r="F3686" s="5" t="s">
        <v>24</v>
      </c>
      <c r="G3686" s="5">
        <v>16</v>
      </c>
      <c r="H3686" s="5" t="s">
        <v>14461</v>
      </c>
      <c r="I3686" s="5" t="s">
        <v>2220</v>
      </c>
      <c r="J3686" s="5" t="s">
        <v>14462</v>
      </c>
      <c r="K3686" s="5" t="s">
        <v>27</v>
      </c>
      <c r="L3686" s="10"/>
      <c r="M3686" s="5"/>
      <c r="N3686" s="5"/>
      <c r="O3686" s="10"/>
      <c r="P3686" s="5"/>
      <c r="Q3686" s="5"/>
      <c r="R3686" s="5"/>
      <c r="S3686" s="5"/>
    </row>
    <row r="3687" customFormat="1" hidden="1" spans="1:19">
      <c r="A3687" s="5">
        <v>3704</v>
      </c>
      <c r="B3687" s="5" t="s">
        <v>14463</v>
      </c>
      <c r="C3687" s="5"/>
      <c r="D3687" s="5" t="s">
        <v>466</v>
      </c>
      <c r="E3687" s="5" t="s">
        <v>14464</v>
      </c>
      <c r="F3687" s="5" t="s">
        <v>24</v>
      </c>
      <c r="G3687" s="5">
        <v>18</v>
      </c>
      <c r="H3687" s="5" t="s">
        <v>14465</v>
      </c>
      <c r="I3687" s="5" t="s">
        <v>14466</v>
      </c>
      <c r="J3687" s="5" t="s">
        <v>14467</v>
      </c>
      <c r="K3687" s="5" t="s">
        <v>27</v>
      </c>
      <c r="L3687" s="10">
        <v>44331</v>
      </c>
      <c r="M3687" s="5"/>
      <c r="N3687" s="5" t="s">
        <v>27</v>
      </c>
      <c r="O3687" s="10">
        <v>44366</v>
      </c>
      <c r="P3687" s="5"/>
      <c r="Q3687" s="5"/>
      <c r="R3687" s="5"/>
      <c r="S3687" s="5"/>
    </row>
    <row r="3688" customFormat="1" hidden="1" spans="1:19">
      <c r="A3688" s="5">
        <v>3705</v>
      </c>
      <c r="B3688" s="5" t="s">
        <v>14468</v>
      </c>
      <c r="C3688" s="5"/>
      <c r="D3688" s="5" t="s">
        <v>466</v>
      </c>
      <c r="E3688" s="5" t="s">
        <v>14469</v>
      </c>
      <c r="F3688" s="5" t="s">
        <v>24</v>
      </c>
      <c r="G3688" s="5">
        <v>17</v>
      </c>
      <c r="H3688" s="5" t="s">
        <v>18609</v>
      </c>
      <c r="I3688" s="5" t="s">
        <v>14471</v>
      </c>
      <c r="J3688" s="5" t="s">
        <v>14472</v>
      </c>
      <c r="K3688" s="5" t="s">
        <v>27</v>
      </c>
      <c r="L3688" s="10"/>
      <c r="M3688" s="5"/>
      <c r="N3688" s="5"/>
      <c r="O3688" s="10"/>
      <c r="P3688" s="5"/>
      <c r="Q3688" s="5"/>
      <c r="R3688" s="5"/>
      <c r="S3688" s="5"/>
    </row>
    <row r="3689" customFormat="1" hidden="1" spans="1:19">
      <c r="A3689" s="5">
        <v>3706</v>
      </c>
      <c r="B3689" s="5" t="s">
        <v>14473</v>
      </c>
      <c r="C3689" s="5"/>
      <c r="D3689" s="5" t="s">
        <v>466</v>
      </c>
      <c r="E3689" s="5" t="s">
        <v>14474</v>
      </c>
      <c r="F3689" s="5" t="s">
        <v>143</v>
      </c>
      <c r="G3689" s="5">
        <v>16</v>
      </c>
      <c r="H3689" s="5" t="s">
        <v>7998</v>
      </c>
      <c r="I3689" s="5" t="s">
        <v>14475</v>
      </c>
      <c r="J3689" s="5" t="s">
        <v>14476</v>
      </c>
      <c r="K3689" s="5" t="s">
        <v>27</v>
      </c>
      <c r="L3689" s="10"/>
      <c r="M3689" s="5"/>
      <c r="N3689" s="5"/>
      <c r="O3689" s="10"/>
      <c r="P3689" s="5"/>
      <c r="Q3689" s="5"/>
      <c r="R3689" s="5"/>
      <c r="S3689" s="5"/>
    </row>
    <row r="3690" customFormat="1" hidden="1" spans="1:19">
      <c r="A3690" s="5">
        <v>3707</v>
      </c>
      <c r="B3690" s="5" t="s">
        <v>14477</v>
      </c>
      <c r="C3690" s="5"/>
      <c r="D3690" s="5" t="s">
        <v>466</v>
      </c>
      <c r="E3690" s="5" t="s">
        <v>14478</v>
      </c>
      <c r="F3690" s="5" t="s">
        <v>143</v>
      </c>
      <c r="G3690" s="5">
        <v>16</v>
      </c>
      <c r="H3690" s="5" t="s">
        <v>14479</v>
      </c>
      <c r="I3690" s="5" t="s">
        <v>14480</v>
      </c>
      <c r="J3690" s="5" t="s">
        <v>14481</v>
      </c>
      <c r="K3690" s="5" t="s">
        <v>27</v>
      </c>
      <c r="L3690" s="10">
        <v>44394</v>
      </c>
      <c r="M3690" s="5" t="s">
        <v>2172</v>
      </c>
      <c r="N3690" s="5" t="s">
        <v>27</v>
      </c>
      <c r="O3690" s="10">
        <v>44416</v>
      </c>
      <c r="P3690" s="5"/>
      <c r="Q3690" s="5" t="s">
        <v>30</v>
      </c>
      <c r="R3690" s="5"/>
      <c r="S3690" s="5"/>
    </row>
    <row r="3691" customFormat="1" hidden="1" spans="1:19">
      <c r="A3691" s="5">
        <v>3708</v>
      </c>
      <c r="B3691" s="5" t="s">
        <v>14482</v>
      </c>
      <c r="C3691" s="5"/>
      <c r="D3691" s="5" t="s">
        <v>466</v>
      </c>
      <c r="E3691" s="5" t="s">
        <v>14483</v>
      </c>
      <c r="F3691" s="5" t="s">
        <v>24</v>
      </c>
      <c r="G3691" s="5">
        <v>16</v>
      </c>
      <c r="H3691" s="5" t="s">
        <v>14484</v>
      </c>
      <c r="I3691" s="5" t="s">
        <v>14485</v>
      </c>
      <c r="J3691" s="5" t="s">
        <v>14486</v>
      </c>
      <c r="K3691" s="5" t="s">
        <v>27</v>
      </c>
      <c r="L3691" s="10"/>
      <c r="M3691" s="5"/>
      <c r="N3691" s="5"/>
      <c r="O3691" s="10"/>
      <c r="P3691" s="5"/>
      <c r="Q3691" s="5"/>
      <c r="R3691" s="5"/>
      <c r="S3691" s="5"/>
    </row>
    <row r="3692" customFormat="1" hidden="1" spans="1:19">
      <c r="A3692" s="5">
        <v>3709</v>
      </c>
      <c r="B3692" s="5" t="s">
        <v>14487</v>
      </c>
      <c r="C3692" s="5"/>
      <c r="D3692" s="5" t="s">
        <v>466</v>
      </c>
      <c r="E3692" s="5" t="s">
        <v>14488</v>
      </c>
      <c r="F3692" s="5" t="s">
        <v>143</v>
      </c>
      <c r="G3692" s="5">
        <v>17</v>
      </c>
      <c r="H3692" s="5" t="s">
        <v>14489</v>
      </c>
      <c r="I3692" s="5" t="s">
        <v>14490</v>
      </c>
      <c r="J3692" s="5">
        <v>13317785102</v>
      </c>
      <c r="K3692" s="5" t="s">
        <v>27</v>
      </c>
      <c r="L3692" s="10"/>
      <c r="M3692" s="5"/>
      <c r="N3692" s="5"/>
      <c r="O3692" s="10"/>
      <c r="P3692" s="5"/>
      <c r="Q3692" s="5"/>
      <c r="R3692" s="5"/>
      <c r="S3692" s="5"/>
    </row>
    <row r="3693" customFormat="1" hidden="1" spans="1:19">
      <c r="A3693" s="5">
        <v>3710</v>
      </c>
      <c r="B3693" s="5" t="s">
        <v>14491</v>
      </c>
      <c r="C3693" s="5"/>
      <c r="D3693" s="5" t="s">
        <v>466</v>
      </c>
      <c r="E3693" s="5" t="s">
        <v>14492</v>
      </c>
      <c r="F3693" s="5" t="s">
        <v>24</v>
      </c>
      <c r="G3693" s="5">
        <v>17</v>
      </c>
      <c r="H3693" s="5" t="s">
        <v>2689</v>
      </c>
      <c r="I3693" s="5" t="s">
        <v>14493</v>
      </c>
      <c r="J3693" s="5" t="s">
        <v>14494</v>
      </c>
      <c r="K3693" s="5" t="s">
        <v>27</v>
      </c>
      <c r="L3693" s="10"/>
      <c r="M3693" s="5"/>
      <c r="N3693" s="5"/>
      <c r="O3693" s="10"/>
      <c r="P3693" s="5"/>
      <c r="Q3693" s="5"/>
      <c r="R3693" s="5"/>
      <c r="S3693" s="5"/>
    </row>
    <row r="3694" customFormat="1" hidden="1" spans="1:19">
      <c r="A3694" s="5">
        <v>3711</v>
      </c>
      <c r="B3694" s="5" t="s">
        <v>14495</v>
      </c>
      <c r="C3694" s="5"/>
      <c r="D3694" s="5" t="s">
        <v>466</v>
      </c>
      <c r="E3694" s="5" t="s">
        <v>14496</v>
      </c>
      <c r="F3694" s="5" t="s">
        <v>143</v>
      </c>
      <c r="G3694" s="5">
        <v>16</v>
      </c>
      <c r="H3694" s="5" t="s">
        <v>18610</v>
      </c>
      <c r="I3694" s="5" t="s">
        <v>14498</v>
      </c>
      <c r="J3694" s="5" t="s">
        <v>14499</v>
      </c>
      <c r="K3694" s="5" t="s">
        <v>27</v>
      </c>
      <c r="L3694" s="10"/>
      <c r="M3694" s="5"/>
      <c r="N3694" s="5"/>
      <c r="O3694" s="10"/>
      <c r="P3694" s="5"/>
      <c r="Q3694" s="5"/>
      <c r="R3694" s="5"/>
      <c r="S3694" s="5"/>
    </row>
    <row r="3695" customFormat="1" hidden="1" spans="1:19">
      <c r="A3695" s="5">
        <v>3712</v>
      </c>
      <c r="B3695" s="5" t="s">
        <v>14500</v>
      </c>
      <c r="C3695" s="5"/>
      <c r="D3695" s="5" t="s">
        <v>466</v>
      </c>
      <c r="E3695" s="5" t="s">
        <v>14501</v>
      </c>
      <c r="F3695" s="5" t="s">
        <v>24</v>
      </c>
      <c r="G3695" s="5">
        <v>16</v>
      </c>
      <c r="H3695" s="5" t="s">
        <v>18611</v>
      </c>
      <c r="I3695" s="5" t="s">
        <v>14503</v>
      </c>
      <c r="J3695" s="5" t="s">
        <v>14504</v>
      </c>
      <c r="K3695" s="5" t="s">
        <v>27</v>
      </c>
      <c r="L3695" s="10"/>
      <c r="M3695" s="5"/>
      <c r="N3695" s="5"/>
      <c r="O3695" s="10"/>
      <c r="P3695" s="5"/>
      <c r="Q3695" s="5"/>
      <c r="R3695" s="5"/>
      <c r="S3695" s="5"/>
    </row>
    <row r="3696" customFormat="1" hidden="1" spans="1:19">
      <c r="A3696" s="5">
        <v>3713</v>
      </c>
      <c r="B3696" s="5" t="s">
        <v>14505</v>
      </c>
      <c r="C3696" s="5"/>
      <c r="D3696" s="5" t="s">
        <v>466</v>
      </c>
      <c r="E3696" s="5" t="s">
        <v>14506</v>
      </c>
      <c r="F3696" s="5" t="s">
        <v>143</v>
      </c>
      <c r="G3696" s="5">
        <v>15</v>
      </c>
      <c r="H3696" s="5" t="s">
        <v>18612</v>
      </c>
      <c r="I3696" s="5" t="s">
        <v>14508</v>
      </c>
      <c r="J3696" s="5" t="s">
        <v>14509</v>
      </c>
      <c r="K3696" s="5" t="s">
        <v>27</v>
      </c>
      <c r="L3696" s="10"/>
      <c r="M3696" s="5"/>
      <c r="N3696" s="5"/>
      <c r="O3696" s="10"/>
      <c r="P3696" s="5"/>
      <c r="Q3696" s="5"/>
      <c r="R3696" s="5"/>
      <c r="S3696" s="5"/>
    </row>
    <row r="3697" customFormat="1" hidden="1" spans="1:19">
      <c r="A3697" s="5">
        <v>3714</v>
      </c>
      <c r="B3697" s="5" t="s">
        <v>14510</v>
      </c>
      <c r="C3697" s="5"/>
      <c r="D3697" s="5" t="s">
        <v>466</v>
      </c>
      <c r="E3697" s="5" t="s">
        <v>14511</v>
      </c>
      <c r="F3697" s="5" t="s">
        <v>24</v>
      </c>
      <c r="G3697" s="5">
        <v>15</v>
      </c>
      <c r="H3697" s="5" t="s">
        <v>18613</v>
      </c>
      <c r="I3697" s="5" t="s">
        <v>14513</v>
      </c>
      <c r="J3697" s="5" t="s">
        <v>14514</v>
      </c>
      <c r="K3697" s="5" t="s">
        <v>27</v>
      </c>
      <c r="L3697" s="10"/>
      <c r="M3697" s="5"/>
      <c r="N3697" s="5"/>
      <c r="O3697" s="10"/>
      <c r="P3697" s="5"/>
      <c r="Q3697" s="5"/>
      <c r="R3697" s="5"/>
      <c r="S3697" s="5"/>
    </row>
    <row r="3698" customFormat="1" hidden="1" spans="1:19">
      <c r="A3698" s="5">
        <v>3715</v>
      </c>
      <c r="B3698" s="5" t="s">
        <v>14515</v>
      </c>
      <c r="C3698" s="5"/>
      <c r="D3698" s="5" t="s">
        <v>466</v>
      </c>
      <c r="E3698" s="5" t="s">
        <v>14516</v>
      </c>
      <c r="F3698" s="5" t="s">
        <v>143</v>
      </c>
      <c r="G3698" s="5">
        <v>16</v>
      </c>
      <c r="H3698" s="5" t="s">
        <v>5909</v>
      </c>
      <c r="I3698" s="5" t="s">
        <v>14517</v>
      </c>
      <c r="J3698" s="5">
        <v>18277820951</v>
      </c>
      <c r="K3698" s="5" t="s">
        <v>27</v>
      </c>
      <c r="L3698" s="10">
        <v>44394</v>
      </c>
      <c r="M3698" s="5" t="s">
        <v>2172</v>
      </c>
      <c r="N3698" s="5" t="s">
        <v>30</v>
      </c>
      <c r="O3698" s="10"/>
      <c r="P3698" s="5"/>
      <c r="Q3698" s="5" t="s">
        <v>30</v>
      </c>
      <c r="R3698" s="5" t="s">
        <v>14518</v>
      </c>
      <c r="S3698" s="5"/>
    </row>
    <row r="3699" customFormat="1" hidden="1" spans="1:19">
      <c r="A3699" s="5">
        <v>3716</v>
      </c>
      <c r="B3699" s="5" t="s">
        <v>14519</v>
      </c>
      <c r="C3699" s="5"/>
      <c r="D3699" s="5" t="s">
        <v>466</v>
      </c>
      <c r="E3699" s="5" t="s">
        <v>14520</v>
      </c>
      <c r="F3699" s="5" t="s">
        <v>24</v>
      </c>
      <c r="G3699" s="5">
        <v>16</v>
      </c>
      <c r="H3699" s="5" t="s">
        <v>14521</v>
      </c>
      <c r="I3699" s="5" t="s">
        <v>13606</v>
      </c>
      <c r="J3699" s="5" t="s">
        <v>14522</v>
      </c>
      <c r="K3699" s="5" t="s">
        <v>27</v>
      </c>
      <c r="L3699" s="10"/>
      <c r="M3699" s="5"/>
      <c r="N3699" s="5"/>
      <c r="O3699" s="10"/>
      <c r="P3699" s="5"/>
      <c r="Q3699" s="5"/>
      <c r="R3699" s="5"/>
      <c r="S3699" s="5"/>
    </row>
    <row r="3700" customFormat="1" hidden="1" spans="1:19">
      <c r="A3700" s="5">
        <v>3717</v>
      </c>
      <c r="B3700" s="5" t="s">
        <v>14523</v>
      </c>
      <c r="C3700" s="5"/>
      <c r="D3700" s="5" t="s">
        <v>466</v>
      </c>
      <c r="E3700" s="5" t="s">
        <v>14524</v>
      </c>
      <c r="F3700" s="5" t="s">
        <v>24</v>
      </c>
      <c r="G3700" s="5">
        <v>16</v>
      </c>
      <c r="H3700" s="5" t="s">
        <v>18616</v>
      </c>
      <c r="I3700" s="5" t="s">
        <v>14525</v>
      </c>
      <c r="J3700" s="5">
        <v>18178892540</v>
      </c>
      <c r="K3700" s="5" t="s">
        <v>27</v>
      </c>
      <c r="L3700" s="10"/>
      <c r="M3700" s="5"/>
      <c r="N3700" s="5"/>
      <c r="O3700" s="10"/>
      <c r="P3700" s="5"/>
      <c r="Q3700" s="5"/>
      <c r="R3700" s="5"/>
      <c r="S3700" s="5"/>
    </row>
    <row r="3701" customFormat="1" hidden="1" spans="1:19">
      <c r="A3701" s="5">
        <v>3718</v>
      </c>
      <c r="B3701" s="5" t="s">
        <v>14526</v>
      </c>
      <c r="C3701" s="5"/>
      <c r="D3701" s="5" t="s">
        <v>466</v>
      </c>
      <c r="E3701" s="5" t="s">
        <v>14527</v>
      </c>
      <c r="F3701" s="5" t="s">
        <v>143</v>
      </c>
      <c r="G3701" s="5">
        <v>16</v>
      </c>
      <c r="H3701" s="5" t="s">
        <v>9192</v>
      </c>
      <c r="I3701" s="5" t="s">
        <v>14528</v>
      </c>
      <c r="J3701" s="5">
        <v>18077824228</v>
      </c>
      <c r="K3701" s="5" t="s">
        <v>27</v>
      </c>
      <c r="L3701" s="10"/>
      <c r="M3701" s="5"/>
      <c r="N3701" s="5"/>
      <c r="O3701" s="10"/>
      <c r="P3701" s="5"/>
      <c r="Q3701" s="5"/>
      <c r="R3701" s="5"/>
      <c r="S3701" s="5"/>
    </row>
    <row r="3702" customFormat="1" hidden="1" spans="1:19">
      <c r="A3702" s="5">
        <v>3719</v>
      </c>
      <c r="B3702" s="5" t="s">
        <v>14529</v>
      </c>
      <c r="C3702" s="5"/>
      <c r="D3702" s="5" t="s">
        <v>466</v>
      </c>
      <c r="E3702" s="5" t="s">
        <v>14530</v>
      </c>
      <c r="F3702" s="5" t="s">
        <v>24</v>
      </c>
      <c r="G3702" s="5">
        <v>17</v>
      </c>
      <c r="H3702" s="5" t="s">
        <v>14531</v>
      </c>
      <c r="I3702" s="5" t="s">
        <v>14532</v>
      </c>
      <c r="J3702" s="5" t="s">
        <v>14533</v>
      </c>
      <c r="K3702" s="5" t="s">
        <v>27</v>
      </c>
      <c r="L3702" s="10"/>
      <c r="M3702" s="5"/>
      <c r="N3702" s="5"/>
      <c r="O3702" s="10"/>
      <c r="P3702" s="5"/>
      <c r="Q3702" s="5"/>
      <c r="R3702" s="5"/>
      <c r="S3702" s="5"/>
    </row>
    <row r="3703" customFormat="1" hidden="1" spans="1:19">
      <c r="A3703" s="5">
        <v>3720</v>
      </c>
      <c r="B3703" s="5" t="s">
        <v>14534</v>
      </c>
      <c r="C3703" s="5"/>
      <c r="D3703" s="5" t="s">
        <v>466</v>
      </c>
      <c r="E3703" s="5" t="s">
        <v>14535</v>
      </c>
      <c r="F3703" s="5" t="s">
        <v>143</v>
      </c>
      <c r="G3703" s="5">
        <v>16</v>
      </c>
      <c r="H3703" s="5" t="s">
        <v>18617</v>
      </c>
      <c r="I3703" s="5" t="s">
        <v>14537</v>
      </c>
      <c r="J3703" s="5">
        <v>13768280137</v>
      </c>
      <c r="K3703" s="5" t="s">
        <v>27</v>
      </c>
      <c r="L3703" s="10"/>
      <c r="M3703" s="5"/>
      <c r="N3703" s="5"/>
      <c r="O3703" s="10"/>
      <c r="P3703" s="5"/>
      <c r="Q3703" s="5"/>
      <c r="R3703" s="5"/>
      <c r="S3703" s="5"/>
    </row>
    <row r="3704" customFormat="1" hidden="1" spans="1:19">
      <c r="A3704" s="5">
        <v>3721</v>
      </c>
      <c r="B3704" s="5" t="s">
        <v>5762</v>
      </c>
      <c r="C3704" s="5"/>
      <c r="D3704" s="5" t="s">
        <v>466</v>
      </c>
      <c r="E3704" s="5" t="s">
        <v>5763</v>
      </c>
      <c r="F3704" s="5" t="s">
        <v>143</v>
      </c>
      <c r="G3704" s="5">
        <v>18</v>
      </c>
      <c r="H3704" s="5" t="s">
        <v>14538</v>
      </c>
      <c r="I3704" s="5" t="s">
        <v>14539</v>
      </c>
      <c r="J3704" s="5">
        <v>15975785035</v>
      </c>
      <c r="K3704" s="5"/>
      <c r="L3704" s="10"/>
      <c r="M3704" s="5"/>
      <c r="N3704" s="5"/>
      <c r="O3704" s="10"/>
      <c r="P3704" s="5"/>
      <c r="Q3704" s="5"/>
      <c r="R3704" s="5"/>
      <c r="S3704" s="5"/>
    </row>
    <row r="3705" customFormat="1" hidden="1" spans="1:19">
      <c r="A3705" s="5">
        <v>3722</v>
      </c>
      <c r="B3705" s="5" t="s">
        <v>14540</v>
      </c>
      <c r="C3705" s="5"/>
      <c r="D3705" s="5" t="s">
        <v>466</v>
      </c>
      <c r="E3705" s="5" t="s">
        <v>14541</v>
      </c>
      <c r="F3705" s="5" t="s">
        <v>24</v>
      </c>
      <c r="G3705" s="5">
        <v>16</v>
      </c>
      <c r="H3705" s="5" t="s">
        <v>14542</v>
      </c>
      <c r="I3705" s="5" t="s">
        <v>14543</v>
      </c>
      <c r="J3705" s="5">
        <v>15113379184</v>
      </c>
      <c r="K3705" s="5" t="s">
        <v>27</v>
      </c>
      <c r="L3705" s="10"/>
      <c r="M3705" s="5"/>
      <c r="N3705" s="5"/>
      <c r="O3705" s="10"/>
      <c r="P3705" s="5"/>
      <c r="Q3705" s="5"/>
      <c r="R3705" s="5"/>
      <c r="S3705" s="5"/>
    </row>
    <row r="3706" customFormat="1" hidden="1" spans="1:19">
      <c r="A3706" s="5">
        <v>3723</v>
      </c>
      <c r="B3706" s="5" t="s">
        <v>14544</v>
      </c>
      <c r="C3706" s="5"/>
      <c r="D3706" s="5" t="s">
        <v>466</v>
      </c>
      <c r="E3706" s="5" t="s">
        <v>14545</v>
      </c>
      <c r="F3706" s="5" t="s">
        <v>143</v>
      </c>
      <c r="G3706" s="5">
        <v>17</v>
      </c>
      <c r="H3706" s="5" t="s">
        <v>14546</v>
      </c>
      <c r="I3706" s="5" t="s">
        <v>14547</v>
      </c>
      <c r="J3706" s="5" t="s">
        <v>14548</v>
      </c>
      <c r="K3706" s="5" t="s">
        <v>27</v>
      </c>
      <c r="L3706" s="10"/>
      <c r="M3706" s="5"/>
      <c r="N3706" s="5"/>
      <c r="O3706" s="10"/>
      <c r="P3706" s="5"/>
      <c r="Q3706" s="5"/>
      <c r="R3706" s="5"/>
      <c r="S3706" s="5"/>
    </row>
    <row r="3707" customFormat="1" hidden="1" spans="1:19">
      <c r="A3707" s="5">
        <v>3724</v>
      </c>
      <c r="B3707" s="5" t="s">
        <v>14549</v>
      </c>
      <c r="C3707" s="5"/>
      <c r="D3707" s="5" t="s">
        <v>466</v>
      </c>
      <c r="E3707" s="5" t="s">
        <v>14550</v>
      </c>
      <c r="F3707" s="5" t="s">
        <v>24</v>
      </c>
      <c r="G3707" s="5">
        <v>18</v>
      </c>
      <c r="H3707" s="5" t="s">
        <v>25865</v>
      </c>
      <c r="I3707" s="5" t="s">
        <v>14552</v>
      </c>
      <c r="J3707" s="5">
        <v>13631171422</v>
      </c>
      <c r="K3707" s="5"/>
      <c r="L3707" s="10"/>
      <c r="M3707" s="5"/>
      <c r="N3707" s="5"/>
      <c r="O3707" s="10"/>
      <c r="P3707" s="5"/>
      <c r="Q3707" s="5"/>
      <c r="R3707" s="5"/>
      <c r="S3707" s="5"/>
    </row>
    <row r="3708" customFormat="1" hidden="1" spans="1:19">
      <c r="A3708" s="5">
        <v>3725</v>
      </c>
      <c r="B3708" s="5" t="s">
        <v>14553</v>
      </c>
      <c r="C3708" s="5"/>
      <c r="D3708" s="5" t="s">
        <v>466</v>
      </c>
      <c r="E3708" s="5" t="s">
        <v>14554</v>
      </c>
      <c r="F3708" s="5" t="s">
        <v>143</v>
      </c>
      <c r="G3708" s="5">
        <v>16</v>
      </c>
      <c r="H3708" s="5" t="s">
        <v>7998</v>
      </c>
      <c r="I3708" s="5" t="s">
        <v>1836</v>
      </c>
      <c r="J3708" s="5" t="s">
        <v>14555</v>
      </c>
      <c r="K3708" s="5" t="s">
        <v>27</v>
      </c>
      <c r="L3708" s="10">
        <v>44397</v>
      </c>
      <c r="M3708" s="5" t="s">
        <v>1273</v>
      </c>
      <c r="N3708" s="5"/>
      <c r="O3708" s="10"/>
      <c r="P3708" s="5"/>
      <c r="Q3708" s="5"/>
      <c r="R3708" s="5"/>
      <c r="S3708" s="5"/>
    </row>
    <row r="3709" customFormat="1" hidden="1" spans="1:19">
      <c r="A3709" s="5">
        <v>3726</v>
      </c>
      <c r="B3709" s="5" t="s">
        <v>14556</v>
      </c>
      <c r="C3709" s="5"/>
      <c r="D3709" s="5" t="s">
        <v>466</v>
      </c>
      <c r="E3709" s="5" t="s">
        <v>14557</v>
      </c>
      <c r="F3709" s="5" t="s">
        <v>143</v>
      </c>
      <c r="G3709" s="5">
        <v>17</v>
      </c>
      <c r="H3709" s="5" t="s">
        <v>18618</v>
      </c>
      <c r="I3709" s="5" t="s">
        <v>14559</v>
      </c>
      <c r="J3709" s="5">
        <v>13807783728</v>
      </c>
      <c r="K3709" s="5" t="s">
        <v>27</v>
      </c>
      <c r="L3709" s="10"/>
      <c r="M3709" s="5"/>
      <c r="N3709" s="5"/>
      <c r="O3709" s="10"/>
      <c r="P3709" s="5"/>
      <c r="Q3709" s="5"/>
      <c r="R3709" s="5"/>
      <c r="S3709" s="5"/>
    </row>
    <row r="3710" customFormat="1" hidden="1" spans="1:19">
      <c r="A3710" s="5">
        <v>3727</v>
      </c>
      <c r="B3710" s="5" t="s">
        <v>14560</v>
      </c>
      <c r="C3710" s="5"/>
      <c r="D3710" s="5" t="s">
        <v>466</v>
      </c>
      <c r="E3710" s="5" t="s">
        <v>14561</v>
      </c>
      <c r="F3710" s="5" t="s">
        <v>24</v>
      </c>
      <c r="G3710" s="5">
        <v>16</v>
      </c>
      <c r="H3710" s="5" t="s">
        <v>14562</v>
      </c>
      <c r="I3710" s="5" t="s">
        <v>14563</v>
      </c>
      <c r="J3710" s="5">
        <v>19127176768</v>
      </c>
      <c r="K3710" s="5" t="s">
        <v>27</v>
      </c>
      <c r="L3710" s="10"/>
      <c r="M3710" s="5"/>
      <c r="N3710" s="5"/>
      <c r="O3710" s="10"/>
      <c r="P3710" s="5"/>
      <c r="Q3710" s="5"/>
      <c r="R3710" s="5"/>
      <c r="S3710" s="5"/>
    </row>
    <row r="3711" customFormat="1" hidden="1" spans="1:19">
      <c r="A3711" s="5">
        <v>3728</v>
      </c>
      <c r="B3711" s="5" t="s">
        <v>14564</v>
      </c>
      <c r="C3711" s="5"/>
      <c r="D3711" s="5" t="s">
        <v>466</v>
      </c>
      <c r="E3711" s="5" t="s">
        <v>14565</v>
      </c>
      <c r="F3711" s="5" t="s">
        <v>143</v>
      </c>
      <c r="G3711" s="5">
        <v>16</v>
      </c>
      <c r="H3711" s="5" t="s">
        <v>11311</v>
      </c>
      <c r="I3711" s="5" t="s">
        <v>14566</v>
      </c>
      <c r="J3711" s="5" t="s">
        <v>14567</v>
      </c>
      <c r="K3711" s="5" t="s">
        <v>27</v>
      </c>
      <c r="L3711" s="10"/>
      <c r="M3711" s="5"/>
      <c r="N3711" s="5"/>
      <c r="O3711" s="10"/>
      <c r="P3711" s="5"/>
      <c r="Q3711" s="5"/>
      <c r="R3711" s="5"/>
      <c r="S3711" s="5"/>
    </row>
    <row r="3712" customFormat="1" hidden="1" spans="1:19">
      <c r="A3712" s="5">
        <v>3729</v>
      </c>
      <c r="B3712" s="5" t="s">
        <v>14568</v>
      </c>
      <c r="C3712" s="5"/>
      <c r="D3712" s="5" t="s">
        <v>466</v>
      </c>
      <c r="E3712" s="5" t="s">
        <v>14569</v>
      </c>
      <c r="F3712" s="5" t="s">
        <v>143</v>
      </c>
      <c r="G3712" s="5">
        <v>17</v>
      </c>
      <c r="H3712" s="5" t="s">
        <v>14570</v>
      </c>
      <c r="I3712" s="5" t="s">
        <v>14571</v>
      </c>
      <c r="J3712" s="5" t="s">
        <v>14572</v>
      </c>
      <c r="K3712" s="5" t="s">
        <v>27</v>
      </c>
      <c r="L3712" s="10"/>
      <c r="M3712" s="5"/>
      <c r="N3712" s="5"/>
      <c r="O3712" s="10"/>
      <c r="P3712" s="5"/>
      <c r="Q3712" s="5"/>
      <c r="R3712" s="5"/>
      <c r="S3712" s="5"/>
    </row>
    <row r="3713" customFormat="1" hidden="1" spans="1:19">
      <c r="A3713" s="5">
        <v>3730</v>
      </c>
      <c r="B3713" s="5" t="s">
        <v>14573</v>
      </c>
      <c r="C3713" s="5"/>
      <c r="D3713" s="5" t="s">
        <v>466</v>
      </c>
      <c r="E3713" s="5" t="s">
        <v>14574</v>
      </c>
      <c r="F3713" s="5" t="s">
        <v>143</v>
      </c>
      <c r="G3713" s="5">
        <v>15</v>
      </c>
      <c r="H3713" s="5" t="s">
        <v>14575</v>
      </c>
      <c r="I3713" s="5" t="s">
        <v>14576</v>
      </c>
      <c r="J3713" s="5">
        <v>18776877351</v>
      </c>
      <c r="K3713" s="5" t="s">
        <v>27</v>
      </c>
      <c r="L3713" s="10"/>
      <c r="M3713" s="5"/>
      <c r="N3713" s="5"/>
      <c r="O3713" s="10"/>
      <c r="P3713" s="5"/>
      <c r="Q3713" s="5"/>
      <c r="R3713" s="5"/>
      <c r="S3713" s="5"/>
    </row>
    <row r="3714" customFormat="1" hidden="1" spans="1:19">
      <c r="A3714" s="5">
        <v>3731</v>
      </c>
      <c r="B3714" s="5" t="s">
        <v>14577</v>
      </c>
      <c r="C3714" s="5"/>
      <c r="D3714" s="5" t="s">
        <v>466</v>
      </c>
      <c r="E3714" s="5" t="s">
        <v>10665</v>
      </c>
      <c r="F3714" s="5" t="s">
        <v>24</v>
      </c>
      <c r="G3714" s="5">
        <v>16</v>
      </c>
      <c r="H3714" s="5" t="s">
        <v>1750</v>
      </c>
      <c r="I3714" s="5" t="s">
        <v>14579</v>
      </c>
      <c r="J3714" s="5">
        <v>18077883857</v>
      </c>
      <c r="K3714" s="5"/>
      <c r="L3714" s="10"/>
      <c r="M3714" s="5"/>
      <c r="N3714" s="5"/>
      <c r="O3714" s="10"/>
      <c r="P3714" s="5"/>
      <c r="Q3714" s="5"/>
      <c r="R3714" s="5"/>
      <c r="S3714" s="5"/>
    </row>
    <row r="3715" customFormat="1" hidden="1" spans="1:19">
      <c r="A3715" s="5">
        <v>3732</v>
      </c>
      <c r="B3715" s="5" t="s">
        <v>14580</v>
      </c>
      <c r="C3715" s="5"/>
      <c r="D3715" s="5" t="s">
        <v>466</v>
      </c>
      <c r="E3715" s="5" t="s">
        <v>14581</v>
      </c>
      <c r="F3715" s="5" t="s">
        <v>24</v>
      </c>
      <c r="G3715" s="5">
        <v>16</v>
      </c>
      <c r="H3715" s="5" t="s">
        <v>18619</v>
      </c>
      <c r="I3715" s="5" t="s">
        <v>14582</v>
      </c>
      <c r="J3715" s="5" t="s">
        <v>14583</v>
      </c>
      <c r="K3715" s="5" t="s">
        <v>27</v>
      </c>
      <c r="L3715" s="10"/>
      <c r="M3715" s="5"/>
      <c r="N3715" s="5"/>
      <c r="O3715" s="10"/>
      <c r="P3715" s="5"/>
      <c r="Q3715" s="5"/>
      <c r="R3715" s="5"/>
      <c r="S3715" s="5"/>
    </row>
    <row r="3716" customFormat="1" hidden="1" spans="1:19">
      <c r="A3716" s="5">
        <v>3733</v>
      </c>
      <c r="B3716" s="5" t="s">
        <v>14584</v>
      </c>
      <c r="C3716" s="5"/>
      <c r="D3716" s="5" t="s">
        <v>466</v>
      </c>
      <c r="E3716" s="5" t="s">
        <v>14585</v>
      </c>
      <c r="F3716" s="5" t="s">
        <v>24</v>
      </c>
      <c r="G3716" s="5">
        <v>16</v>
      </c>
      <c r="H3716" s="5" t="s">
        <v>18620</v>
      </c>
      <c r="I3716" s="5" t="s">
        <v>14587</v>
      </c>
      <c r="J3716" s="5" t="s">
        <v>14588</v>
      </c>
      <c r="K3716" s="5" t="s">
        <v>30</v>
      </c>
      <c r="L3716" s="10"/>
      <c r="M3716" s="5"/>
      <c r="N3716" s="5"/>
      <c r="O3716" s="10"/>
      <c r="P3716" s="5"/>
      <c r="Q3716" s="5"/>
      <c r="R3716" s="5"/>
      <c r="S3716" s="5"/>
    </row>
    <row r="3717" customFormat="1" hidden="1" spans="1:19">
      <c r="A3717" s="5">
        <v>3734</v>
      </c>
      <c r="B3717" s="5" t="s">
        <v>2531</v>
      </c>
      <c r="C3717" s="5"/>
      <c r="D3717" s="5" t="s">
        <v>466</v>
      </c>
      <c r="E3717" s="5" t="s">
        <v>2532</v>
      </c>
      <c r="F3717" s="5" t="s">
        <v>143</v>
      </c>
      <c r="G3717" s="5">
        <v>19</v>
      </c>
      <c r="H3717" s="5" t="s">
        <v>14589</v>
      </c>
      <c r="I3717" s="5" t="s">
        <v>1825</v>
      </c>
      <c r="J3717" s="5">
        <v>18776870521</v>
      </c>
      <c r="K3717" s="5"/>
      <c r="L3717" s="10"/>
      <c r="M3717" s="5"/>
      <c r="N3717" s="5"/>
      <c r="O3717" s="10"/>
      <c r="P3717" s="5"/>
      <c r="Q3717" s="5"/>
      <c r="R3717" s="5"/>
      <c r="S3717" s="5"/>
    </row>
    <row r="3718" customFormat="1" hidden="1" spans="1:19">
      <c r="A3718" s="5">
        <v>3735</v>
      </c>
      <c r="B3718" s="5" t="s">
        <v>14590</v>
      </c>
      <c r="C3718" s="5"/>
      <c r="D3718" s="5" t="s">
        <v>466</v>
      </c>
      <c r="E3718" s="5" t="s">
        <v>14591</v>
      </c>
      <c r="F3718" s="5" t="s">
        <v>24</v>
      </c>
      <c r="G3718" s="5">
        <v>19</v>
      </c>
      <c r="H3718" s="5" t="s">
        <v>14592</v>
      </c>
      <c r="I3718" s="5" t="s">
        <v>14593</v>
      </c>
      <c r="J3718" s="5">
        <v>15296877475</v>
      </c>
      <c r="K3718" s="5"/>
      <c r="L3718" s="10"/>
      <c r="M3718" s="5"/>
      <c r="N3718" s="5"/>
      <c r="O3718" s="10"/>
      <c r="P3718" s="5"/>
      <c r="Q3718" s="5"/>
      <c r="R3718" s="5"/>
      <c r="S3718" s="5"/>
    </row>
    <row r="3719" customFormat="1" hidden="1" spans="1:19">
      <c r="A3719" s="5">
        <v>3736</v>
      </c>
      <c r="B3719" s="5" t="s">
        <v>14594</v>
      </c>
      <c r="C3719" s="5"/>
      <c r="D3719" s="5" t="s">
        <v>466</v>
      </c>
      <c r="E3719" s="5" t="s">
        <v>14595</v>
      </c>
      <c r="F3719" s="5" t="s">
        <v>24</v>
      </c>
      <c r="G3719" s="5">
        <v>16</v>
      </c>
      <c r="H3719" s="5" t="s">
        <v>14596</v>
      </c>
      <c r="I3719" s="5" t="s">
        <v>403</v>
      </c>
      <c r="J3719" s="5">
        <v>18219019218</v>
      </c>
      <c r="K3719" s="5" t="s">
        <v>27</v>
      </c>
      <c r="L3719" s="10"/>
      <c r="M3719" s="5"/>
      <c r="N3719" s="5"/>
      <c r="O3719" s="10"/>
      <c r="P3719" s="5"/>
      <c r="Q3719" s="5"/>
      <c r="R3719" s="5"/>
      <c r="S3719" s="5"/>
    </row>
    <row r="3720" customFormat="1" hidden="1" spans="1:19">
      <c r="A3720" s="5">
        <v>3737</v>
      </c>
      <c r="B3720" s="5" t="s">
        <v>14597</v>
      </c>
      <c r="C3720" s="5"/>
      <c r="D3720" s="5" t="s">
        <v>466</v>
      </c>
      <c r="E3720" s="5" t="s">
        <v>14598</v>
      </c>
      <c r="F3720" s="5" t="s">
        <v>24</v>
      </c>
      <c r="G3720" s="5">
        <v>18</v>
      </c>
      <c r="H3720" s="5" t="s">
        <v>14599</v>
      </c>
      <c r="I3720" s="5" t="s">
        <v>14600</v>
      </c>
      <c r="J3720" s="5">
        <v>13670090828</v>
      </c>
      <c r="K3720" s="5"/>
      <c r="L3720" s="10"/>
      <c r="M3720" s="5"/>
      <c r="N3720" s="5"/>
      <c r="O3720" s="10"/>
      <c r="P3720" s="5"/>
      <c r="Q3720" s="5"/>
      <c r="R3720" s="5"/>
      <c r="S3720" s="5"/>
    </row>
    <row r="3721" customFormat="1" hidden="1" spans="1:19">
      <c r="A3721" s="5">
        <v>3738</v>
      </c>
      <c r="B3721" s="5" t="s">
        <v>14601</v>
      </c>
      <c r="C3721" s="5"/>
      <c r="D3721" s="5" t="s">
        <v>466</v>
      </c>
      <c r="E3721" s="5" t="s">
        <v>946</v>
      </c>
      <c r="F3721" s="5" t="s">
        <v>24</v>
      </c>
      <c r="G3721" s="5">
        <v>17</v>
      </c>
      <c r="H3721" s="5" t="s">
        <v>18622</v>
      </c>
      <c r="I3721" s="5" t="s">
        <v>14603</v>
      </c>
      <c r="J3721" s="5">
        <v>19977899221</v>
      </c>
      <c r="K3721" s="5"/>
      <c r="L3721" s="10"/>
      <c r="M3721" s="5"/>
      <c r="N3721" s="5"/>
      <c r="O3721" s="10"/>
      <c r="P3721" s="5"/>
      <c r="Q3721" s="5"/>
      <c r="R3721" s="5"/>
      <c r="S3721" s="5"/>
    </row>
    <row r="3722" customFormat="1" hidden="1" spans="1:19">
      <c r="A3722" s="5">
        <v>3739</v>
      </c>
      <c r="B3722" s="5" t="s">
        <v>14604</v>
      </c>
      <c r="C3722" s="5"/>
      <c r="D3722" s="5" t="s">
        <v>466</v>
      </c>
      <c r="E3722" s="5" t="s">
        <v>10198</v>
      </c>
      <c r="F3722" s="5" t="s">
        <v>24</v>
      </c>
      <c r="G3722" s="5">
        <v>17</v>
      </c>
      <c r="H3722" s="5" t="s">
        <v>14605</v>
      </c>
      <c r="I3722" s="5" t="s">
        <v>14606</v>
      </c>
      <c r="J3722" s="5">
        <v>18807880862</v>
      </c>
      <c r="K3722" s="5"/>
      <c r="L3722" s="10"/>
      <c r="M3722" s="5"/>
      <c r="N3722" s="5"/>
      <c r="O3722" s="10"/>
      <c r="P3722" s="5"/>
      <c r="Q3722" s="5"/>
      <c r="R3722" s="5"/>
      <c r="S3722" s="5"/>
    </row>
    <row r="3723" customFormat="1" hidden="1" spans="1:19">
      <c r="A3723" s="5">
        <v>3740</v>
      </c>
      <c r="B3723" s="5" t="s">
        <v>14607</v>
      </c>
      <c r="C3723" s="5"/>
      <c r="D3723" s="5" t="s">
        <v>466</v>
      </c>
      <c r="E3723" s="5" t="s">
        <v>14608</v>
      </c>
      <c r="F3723" s="5" t="s">
        <v>143</v>
      </c>
      <c r="G3723" s="5">
        <v>16</v>
      </c>
      <c r="H3723" s="5" t="s">
        <v>18623</v>
      </c>
      <c r="I3723" s="5" t="s">
        <v>14610</v>
      </c>
      <c r="J3723" s="5" t="s">
        <v>14611</v>
      </c>
      <c r="K3723" s="5" t="s">
        <v>27</v>
      </c>
      <c r="L3723" s="10"/>
      <c r="M3723" s="5"/>
      <c r="N3723" s="5"/>
      <c r="O3723" s="10"/>
      <c r="P3723" s="5"/>
      <c r="Q3723" s="5"/>
      <c r="R3723" s="5"/>
      <c r="S3723" s="5"/>
    </row>
    <row r="3724" customFormat="1" hidden="1" spans="1:19">
      <c r="A3724" s="5">
        <v>3741</v>
      </c>
      <c r="B3724" s="5" t="s">
        <v>14612</v>
      </c>
      <c r="C3724" s="5"/>
      <c r="D3724" s="5" t="s">
        <v>471</v>
      </c>
      <c r="E3724" s="5" t="s">
        <v>14613</v>
      </c>
      <c r="F3724" s="5" t="s">
        <v>143</v>
      </c>
      <c r="G3724" s="5">
        <v>18</v>
      </c>
      <c r="H3724" s="5" t="s">
        <v>10976</v>
      </c>
      <c r="I3724" s="5" t="s">
        <v>14614</v>
      </c>
      <c r="J3724" s="5" t="s">
        <v>14615</v>
      </c>
      <c r="K3724" s="5" t="s">
        <v>27</v>
      </c>
      <c r="L3724" s="10">
        <v>44401</v>
      </c>
      <c r="M3724" s="5" t="s">
        <v>2747</v>
      </c>
      <c r="N3724" s="5" t="s">
        <v>30</v>
      </c>
      <c r="O3724" s="10"/>
      <c r="P3724" s="5"/>
      <c r="Q3724" s="5" t="s">
        <v>30</v>
      </c>
      <c r="R3724" s="5"/>
      <c r="S3724" s="5"/>
    </row>
    <row r="3725" customFormat="1" hidden="1" spans="1:19">
      <c r="A3725" s="5">
        <v>3742</v>
      </c>
      <c r="B3725" s="5" t="s">
        <v>14616</v>
      </c>
      <c r="C3725" s="5"/>
      <c r="D3725" s="5" t="s">
        <v>471</v>
      </c>
      <c r="E3725" s="5" t="s">
        <v>14617</v>
      </c>
      <c r="F3725" s="5" t="s">
        <v>143</v>
      </c>
      <c r="G3725" s="5">
        <v>17</v>
      </c>
      <c r="H3725" s="5" t="s">
        <v>18624</v>
      </c>
      <c r="I3725" s="5" t="s">
        <v>14619</v>
      </c>
      <c r="J3725" s="5" t="s">
        <v>14620</v>
      </c>
      <c r="K3725" s="5" t="s">
        <v>30</v>
      </c>
      <c r="L3725" s="10"/>
      <c r="M3725" s="5"/>
      <c r="N3725" s="5"/>
      <c r="O3725" s="10"/>
      <c r="P3725" s="5"/>
      <c r="Q3725" s="5"/>
      <c r="R3725" s="5" t="s">
        <v>14621</v>
      </c>
      <c r="S3725" s="5"/>
    </row>
    <row r="3726" customFormat="1" hidden="1" spans="1:19">
      <c r="A3726" s="5">
        <v>3743</v>
      </c>
      <c r="B3726" s="5" t="s">
        <v>14622</v>
      </c>
      <c r="C3726" s="5"/>
      <c r="D3726" s="5" t="s">
        <v>471</v>
      </c>
      <c r="E3726" s="5" t="s">
        <v>14623</v>
      </c>
      <c r="F3726" s="5" t="s">
        <v>24</v>
      </c>
      <c r="G3726" s="5">
        <v>19</v>
      </c>
      <c r="H3726" s="5" t="s">
        <v>14624</v>
      </c>
      <c r="I3726" s="5" t="s">
        <v>14625</v>
      </c>
      <c r="J3726" s="5">
        <v>18176269743</v>
      </c>
      <c r="K3726" s="5" t="s">
        <v>27</v>
      </c>
      <c r="L3726" s="10">
        <v>44331</v>
      </c>
      <c r="M3726" s="5"/>
      <c r="N3726" s="5" t="s">
        <v>27</v>
      </c>
      <c r="O3726" s="10">
        <v>44366</v>
      </c>
      <c r="P3726" s="5"/>
      <c r="Q3726" s="5"/>
      <c r="R3726" s="5"/>
      <c r="S3726" s="5"/>
    </row>
    <row r="3727" customFormat="1" hidden="1" spans="1:19">
      <c r="A3727" s="5">
        <v>3744</v>
      </c>
      <c r="B3727" s="5" t="s">
        <v>14626</v>
      </c>
      <c r="C3727" s="5"/>
      <c r="D3727" s="5" t="s">
        <v>471</v>
      </c>
      <c r="E3727" s="5" t="s">
        <v>14627</v>
      </c>
      <c r="F3727" s="5" t="s">
        <v>143</v>
      </c>
      <c r="G3727" s="5">
        <v>16</v>
      </c>
      <c r="H3727" s="5" t="s">
        <v>18625</v>
      </c>
      <c r="I3727" s="5" t="s">
        <v>14629</v>
      </c>
      <c r="J3727" s="5" t="s">
        <v>14630</v>
      </c>
      <c r="K3727" s="5" t="s">
        <v>27</v>
      </c>
      <c r="L3727" s="10">
        <v>44395</v>
      </c>
      <c r="M3727" s="5" t="s">
        <v>2172</v>
      </c>
      <c r="N3727" s="5" t="s">
        <v>30</v>
      </c>
      <c r="O3727" s="10"/>
      <c r="P3727" s="5"/>
      <c r="Q3727" s="5" t="s">
        <v>30</v>
      </c>
      <c r="R3727" s="5"/>
      <c r="S3727" s="5"/>
    </row>
    <row r="3728" customFormat="1" hidden="1" spans="1:19">
      <c r="A3728" s="5">
        <v>3745</v>
      </c>
      <c r="B3728" s="5" t="s">
        <v>14631</v>
      </c>
      <c r="C3728" s="5"/>
      <c r="D3728" s="5" t="s">
        <v>471</v>
      </c>
      <c r="E3728" s="5" t="s">
        <v>14632</v>
      </c>
      <c r="F3728" s="5" t="s">
        <v>24</v>
      </c>
      <c r="G3728" s="5">
        <v>17</v>
      </c>
      <c r="H3728" s="5" t="s">
        <v>6714</v>
      </c>
      <c r="I3728" s="5" t="s">
        <v>11617</v>
      </c>
      <c r="J3728" s="5">
        <v>13737465580</v>
      </c>
      <c r="K3728" s="5" t="s">
        <v>27</v>
      </c>
      <c r="L3728" s="10">
        <v>44395</v>
      </c>
      <c r="M3728" s="5" t="s">
        <v>14633</v>
      </c>
      <c r="N3728" s="5"/>
      <c r="O3728" s="10"/>
      <c r="P3728" s="5"/>
      <c r="Q3728" s="5"/>
      <c r="R3728" s="5"/>
      <c r="S3728" s="5"/>
    </row>
    <row r="3729" customFormat="1" hidden="1" spans="1:19">
      <c r="A3729" s="5">
        <v>3746</v>
      </c>
      <c r="B3729" s="5" t="s">
        <v>14634</v>
      </c>
      <c r="C3729" s="5"/>
      <c r="D3729" s="5" t="s">
        <v>471</v>
      </c>
      <c r="E3729" s="5" t="s">
        <v>14635</v>
      </c>
      <c r="F3729" s="5" t="s">
        <v>24</v>
      </c>
      <c r="G3729" s="5">
        <v>16</v>
      </c>
      <c r="H3729" s="5" t="s">
        <v>14636</v>
      </c>
      <c r="I3729" s="5" t="s">
        <v>14637</v>
      </c>
      <c r="J3729" s="5">
        <v>15878822342</v>
      </c>
      <c r="K3729" s="5" t="s">
        <v>27</v>
      </c>
      <c r="L3729" s="10">
        <v>44394</v>
      </c>
      <c r="M3729" s="5" t="s">
        <v>14638</v>
      </c>
      <c r="N3729" s="5" t="s">
        <v>27</v>
      </c>
      <c r="O3729" s="10">
        <v>44415</v>
      </c>
      <c r="P3729" s="5" t="s">
        <v>14638</v>
      </c>
      <c r="Q3729" s="5" t="s">
        <v>30</v>
      </c>
      <c r="R3729" s="5"/>
      <c r="S3729" s="5"/>
    </row>
    <row r="3730" customFormat="1" hidden="1" spans="1:19">
      <c r="A3730" s="5">
        <v>3747</v>
      </c>
      <c r="B3730" s="5" t="s">
        <v>14639</v>
      </c>
      <c r="C3730" s="5"/>
      <c r="D3730" s="5" t="s">
        <v>471</v>
      </c>
      <c r="E3730" s="5" t="s">
        <v>14640</v>
      </c>
      <c r="F3730" s="5" t="s">
        <v>24</v>
      </c>
      <c r="G3730" s="5">
        <v>15</v>
      </c>
      <c r="H3730" s="5" t="s">
        <v>18626</v>
      </c>
      <c r="I3730" s="5" t="s">
        <v>14642</v>
      </c>
      <c r="J3730" s="5" t="s">
        <v>14643</v>
      </c>
      <c r="K3730" s="5" t="s">
        <v>27</v>
      </c>
      <c r="L3730" s="10">
        <v>44398</v>
      </c>
      <c r="M3730" s="5" t="s">
        <v>4789</v>
      </c>
      <c r="N3730" s="5" t="s">
        <v>30</v>
      </c>
      <c r="O3730" s="10">
        <v>44419</v>
      </c>
      <c r="P3730" s="5"/>
      <c r="Q3730" s="5" t="s">
        <v>30</v>
      </c>
      <c r="R3730" s="5" t="s">
        <v>14645</v>
      </c>
      <c r="S3730" s="5"/>
    </row>
    <row r="3731" customFormat="1" hidden="1" spans="1:19">
      <c r="A3731" s="5">
        <v>3748</v>
      </c>
      <c r="B3731" s="5" t="s">
        <v>14646</v>
      </c>
      <c r="C3731" s="5"/>
      <c r="D3731" s="5" t="s">
        <v>471</v>
      </c>
      <c r="E3731" s="5" t="s">
        <v>14647</v>
      </c>
      <c r="F3731" s="5" t="s">
        <v>143</v>
      </c>
      <c r="G3731" s="5">
        <v>19</v>
      </c>
      <c r="H3731" s="5" t="s">
        <v>14648</v>
      </c>
      <c r="I3731" s="5" t="s">
        <v>4193</v>
      </c>
      <c r="J3731" s="5">
        <v>18277154791</v>
      </c>
      <c r="K3731" s="5" t="s">
        <v>27</v>
      </c>
      <c r="L3731" s="10">
        <v>44331</v>
      </c>
      <c r="M3731" s="5"/>
      <c r="N3731" s="5" t="s">
        <v>27</v>
      </c>
      <c r="O3731" s="10">
        <v>44366</v>
      </c>
      <c r="P3731" s="5"/>
      <c r="Q3731" s="5"/>
      <c r="R3731" s="5"/>
      <c r="S3731" s="5"/>
    </row>
    <row r="3732" customFormat="1" hidden="1" spans="1:19">
      <c r="A3732" s="5">
        <v>3749</v>
      </c>
      <c r="B3732" s="5" t="s">
        <v>14649</v>
      </c>
      <c r="C3732" s="5"/>
      <c r="D3732" s="5" t="s">
        <v>471</v>
      </c>
      <c r="E3732" s="5" t="s">
        <v>14650</v>
      </c>
      <c r="F3732" s="5" t="s">
        <v>24</v>
      </c>
      <c r="G3732" s="5">
        <v>16</v>
      </c>
      <c r="H3732" s="5" t="s">
        <v>14651</v>
      </c>
      <c r="I3732" s="5" t="s">
        <v>14652</v>
      </c>
      <c r="J3732" s="5">
        <v>15977864724</v>
      </c>
      <c r="K3732" s="5" t="s">
        <v>27</v>
      </c>
      <c r="L3732" s="10">
        <v>44397</v>
      </c>
      <c r="M3732" s="5" t="s">
        <v>1273</v>
      </c>
      <c r="N3732" s="5" t="s">
        <v>30</v>
      </c>
      <c r="O3732" s="10"/>
      <c r="P3732" s="5"/>
      <c r="Q3732" s="5"/>
      <c r="R3732" s="5"/>
      <c r="S3732" s="5"/>
    </row>
    <row r="3733" customFormat="1" hidden="1" spans="1:19">
      <c r="A3733" s="5">
        <v>3750</v>
      </c>
      <c r="B3733" s="5" t="s">
        <v>14653</v>
      </c>
      <c r="C3733" s="5"/>
      <c r="D3733" s="5" t="s">
        <v>471</v>
      </c>
      <c r="E3733" s="5" t="s">
        <v>14654</v>
      </c>
      <c r="F3733" s="5" t="s">
        <v>143</v>
      </c>
      <c r="G3733" s="5">
        <v>17</v>
      </c>
      <c r="H3733" s="5" t="s">
        <v>14655</v>
      </c>
      <c r="I3733" s="5" t="s">
        <v>9873</v>
      </c>
      <c r="J3733" s="5" t="s">
        <v>14656</v>
      </c>
      <c r="K3733" s="5" t="s">
        <v>27</v>
      </c>
      <c r="L3733" s="10">
        <v>44397</v>
      </c>
      <c r="M3733" s="5" t="s">
        <v>2172</v>
      </c>
      <c r="N3733" s="5" t="s">
        <v>30</v>
      </c>
      <c r="O3733" s="10"/>
      <c r="P3733" s="5"/>
      <c r="Q3733" s="5"/>
      <c r="R3733" s="5"/>
      <c r="S3733" s="5"/>
    </row>
    <row r="3734" customFormat="1" hidden="1" spans="1:19">
      <c r="A3734" s="5">
        <v>3751</v>
      </c>
      <c r="B3734" s="5" t="s">
        <v>14657</v>
      </c>
      <c r="C3734" s="5"/>
      <c r="D3734" s="5" t="s">
        <v>471</v>
      </c>
      <c r="E3734" s="5" t="s">
        <v>14658</v>
      </c>
      <c r="F3734" s="5" t="s">
        <v>143</v>
      </c>
      <c r="G3734" s="5">
        <v>16</v>
      </c>
      <c r="H3734" s="5" t="s">
        <v>18627</v>
      </c>
      <c r="I3734" s="5" t="s">
        <v>14660</v>
      </c>
      <c r="J3734" s="5" t="s">
        <v>14661</v>
      </c>
      <c r="K3734" s="5" t="s">
        <v>27</v>
      </c>
      <c r="L3734" s="10">
        <v>44398</v>
      </c>
      <c r="M3734" s="5" t="s">
        <v>2172</v>
      </c>
      <c r="N3734" s="5" t="s">
        <v>30</v>
      </c>
      <c r="O3734" s="10">
        <v>44416</v>
      </c>
      <c r="P3734" s="5"/>
      <c r="Q3734" s="5" t="s">
        <v>30</v>
      </c>
      <c r="R3734" s="5"/>
      <c r="S3734" s="5"/>
    </row>
    <row r="3735" customFormat="1" hidden="1" spans="1:19">
      <c r="A3735" s="5">
        <v>3752</v>
      </c>
      <c r="B3735" s="5" t="s">
        <v>14662</v>
      </c>
      <c r="C3735" s="5"/>
      <c r="D3735" s="5" t="s">
        <v>471</v>
      </c>
      <c r="E3735" s="5" t="s">
        <v>14663</v>
      </c>
      <c r="F3735" s="5" t="s">
        <v>143</v>
      </c>
      <c r="G3735" s="5">
        <v>17</v>
      </c>
      <c r="H3735" s="5" t="s">
        <v>571</v>
      </c>
      <c r="I3735" s="5" t="s">
        <v>14664</v>
      </c>
      <c r="J3735" s="5" t="s">
        <v>14665</v>
      </c>
      <c r="K3735" s="5" t="s">
        <v>27</v>
      </c>
      <c r="L3735" s="10">
        <v>44395</v>
      </c>
      <c r="M3735" s="5" t="s">
        <v>1352</v>
      </c>
      <c r="N3735" s="5" t="s">
        <v>30</v>
      </c>
      <c r="O3735" s="10"/>
      <c r="P3735" s="5"/>
      <c r="Q3735" s="5" t="s">
        <v>30</v>
      </c>
      <c r="R3735" s="5"/>
      <c r="S3735" s="5"/>
    </row>
    <row r="3736" customFormat="1" hidden="1" spans="1:19">
      <c r="A3736" s="5">
        <v>3753</v>
      </c>
      <c r="B3736" s="5" t="s">
        <v>14666</v>
      </c>
      <c r="C3736" s="5"/>
      <c r="D3736" s="5" t="s">
        <v>471</v>
      </c>
      <c r="E3736" s="5" t="s">
        <v>14667</v>
      </c>
      <c r="F3736" s="5" t="s">
        <v>143</v>
      </c>
      <c r="G3736" s="5">
        <v>17</v>
      </c>
      <c r="H3736" s="5" t="s">
        <v>1148</v>
      </c>
      <c r="I3736" s="5" t="s">
        <v>7475</v>
      </c>
      <c r="J3736" s="5" t="s">
        <v>14668</v>
      </c>
      <c r="K3736" s="5" t="s">
        <v>30</v>
      </c>
      <c r="L3736" s="10"/>
      <c r="M3736" s="5"/>
      <c r="N3736" s="5"/>
      <c r="O3736" s="10"/>
      <c r="P3736" s="5"/>
      <c r="Q3736" s="5"/>
      <c r="R3736" s="5"/>
      <c r="S3736" s="5"/>
    </row>
    <row r="3737" customFormat="1" hidden="1" spans="1:19">
      <c r="A3737" s="5">
        <v>3754</v>
      </c>
      <c r="B3737" s="5" t="s">
        <v>14669</v>
      </c>
      <c r="C3737" s="5"/>
      <c r="D3737" s="5" t="s">
        <v>471</v>
      </c>
      <c r="E3737" s="5" t="s">
        <v>14670</v>
      </c>
      <c r="F3737" s="5" t="s">
        <v>143</v>
      </c>
      <c r="G3737" s="5">
        <v>16</v>
      </c>
      <c r="H3737" s="5" t="s">
        <v>14671</v>
      </c>
      <c r="I3737" s="5" t="s">
        <v>14672</v>
      </c>
      <c r="J3737" s="5">
        <v>13768280880</v>
      </c>
      <c r="K3737" s="5" t="s">
        <v>27</v>
      </c>
      <c r="L3737" s="10">
        <v>44397</v>
      </c>
      <c r="M3737" s="5" t="s">
        <v>3693</v>
      </c>
      <c r="N3737" s="5" t="s">
        <v>30</v>
      </c>
      <c r="O3737" s="10"/>
      <c r="P3737" s="5"/>
      <c r="Q3737" s="5" t="s">
        <v>30</v>
      </c>
      <c r="R3737" s="5"/>
      <c r="S3737" s="5"/>
    </row>
    <row r="3738" customFormat="1" hidden="1" spans="1:19">
      <c r="A3738" s="5">
        <v>3755</v>
      </c>
      <c r="B3738" s="5" t="s">
        <v>14673</v>
      </c>
      <c r="C3738" s="5"/>
      <c r="D3738" s="5" t="s">
        <v>471</v>
      </c>
      <c r="E3738" s="5" t="s">
        <v>14674</v>
      </c>
      <c r="F3738" s="5" t="s">
        <v>143</v>
      </c>
      <c r="G3738" s="5">
        <v>18</v>
      </c>
      <c r="H3738" s="5" t="s">
        <v>3714</v>
      </c>
      <c r="I3738" s="5" t="s">
        <v>14675</v>
      </c>
      <c r="J3738" s="5">
        <v>13481869689</v>
      </c>
      <c r="K3738" s="5" t="s">
        <v>27</v>
      </c>
      <c r="L3738" s="10">
        <v>44331</v>
      </c>
      <c r="M3738" s="5"/>
      <c r="N3738" s="5" t="s">
        <v>27</v>
      </c>
      <c r="O3738" s="10">
        <v>44366</v>
      </c>
      <c r="P3738" s="5"/>
      <c r="Q3738" s="5"/>
      <c r="R3738" s="5"/>
      <c r="S3738" s="5"/>
    </row>
    <row r="3739" customFormat="1" hidden="1" spans="1:19">
      <c r="A3739" s="5">
        <v>3756</v>
      </c>
      <c r="B3739" s="5" t="s">
        <v>14676</v>
      </c>
      <c r="C3739" s="5"/>
      <c r="D3739" s="5" t="s">
        <v>471</v>
      </c>
      <c r="E3739" s="5" t="s">
        <v>14677</v>
      </c>
      <c r="F3739" s="5" t="s">
        <v>143</v>
      </c>
      <c r="G3739" s="5">
        <v>17</v>
      </c>
      <c r="H3739" s="5" t="s">
        <v>18628</v>
      </c>
      <c r="I3739" s="5" t="s">
        <v>14679</v>
      </c>
      <c r="J3739" s="5" t="s">
        <v>14680</v>
      </c>
      <c r="K3739" s="5" t="s">
        <v>27</v>
      </c>
      <c r="L3739" s="10">
        <v>44409</v>
      </c>
      <c r="M3739" s="5" t="s">
        <v>3785</v>
      </c>
      <c r="N3739" s="5" t="s">
        <v>27</v>
      </c>
      <c r="O3739" s="10">
        <v>44430</v>
      </c>
      <c r="P3739" s="5"/>
      <c r="Q3739" s="5" t="s">
        <v>30</v>
      </c>
      <c r="R3739" s="5"/>
      <c r="S3739" s="5"/>
    </row>
    <row r="3740" customFormat="1" hidden="1" spans="1:19">
      <c r="A3740" s="5">
        <v>3757</v>
      </c>
      <c r="B3740" s="5" t="s">
        <v>14681</v>
      </c>
      <c r="C3740" s="5"/>
      <c r="D3740" s="5" t="s">
        <v>471</v>
      </c>
      <c r="E3740" s="5" t="s">
        <v>14682</v>
      </c>
      <c r="F3740" s="5" t="s">
        <v>143</v>
      </c>
      <c r="G3740" s="5">
        <v>18</v>
      </c>
      <c r="H3740" s="5" t="s">
        <v>18184</v>
      </c>
      <c r="I3740" s="5" t="s">
        <v>14683</v>
      </c>
      <c r="J3740" s="5" t="s">
        <v>14684</v>
      </c>
      <c r="K3740" s="5" t="s">
        <v>18659</v>
      </c>
      <c r="L3740" s="10">
        <v>44395</v>
      </c>
      <c r="M3740" s="5"/>
      <c r="N3740" s="5"/>
      <c r="O3740" s="10"/>
      <c r="P3740" s="5"/>
      <c r="Q3740" s="5"/>
      <c r="R3740" s="5"/>
      <c r="S3740" s="5"/>
    </row>
    <row r="3741" customFormat="1" hidden="1" spans="1:19">
      <c r="A3741" s="5">
        <v>3758</v>
      </c>
      <c r="B3741" s="5" t="s">
        <v>14685</v>
      </c>
      <c r="C3741" s="5"/>
      <c r="D3741" s="5" t="s">
        <v>471</v>
      </c>
      <c r="E3741" s="5" t="s">
        <v>14686</v>
      </c>
      <c r="F3741" s="5" t="s">
        <v>143</v>
      </c>
      <c r="G3741" s="5">
        <v>15</v>
      </c>
      <c r="H3741" s="5" t="s">
        <v>2681</v>
      </c>
      <c r="I3741" s="5" t="s">
        <v>14687</v>
      </c>
      <c r="J3741" s="5" t="s">
        <v>14688</v>
      </c>
      <c r="K3741" s="5" t="s">
        <v>27</v>
      </c>
      <c r="L3741" s="10">
        <v>44400</v>
      </c>
      <c r="M3741" s="5" t="s">
        <v>1303</v>
      </c>
      <c r="N3741" s="5"/>
      <c r="O3741" s="10"/>
      <c r="P3741" s="5"/>
      <c r="Q3741" s="5"/>
      <c r="R3741" s="5"/>
      <c r="S3741" s="5"/>
    </row>
    <row r="3742" customFormat="1" hidden="1" spans="1:19">
      <c r="A3742" s="5">
        <v>3759</v>
      </c>
      <c r="B3742" s="5" t="s">
        <v>14689</v>
      </c>
      <c r="C3742" s="5"/>
      <c r="D3742" s="5" t="s">
        <v>471</v>
      </c>
      <c r="E3742" s="5" t="s">
        <v>14690</v>
      </c>
      <c r="F3742" s="5" t="s">
        <v>24</v>
      </c>
      <c r="G3742" s="5">
        <v>18</v>
      </c>
      <c r="H3742" s="5" t="s">
        <v>14691</v>
      </c>
      <c r="I3742" s="5" t="s">
        <v>14692</v>
      </c>
      <c r="J3742" s="5">
        <v>18877855004</v>
      </c>
      <c r="K3742" s="5"/>
      <c r="L3742" s="10"/>
      <c r="M3742" s="5"/>
      <c r="N3742" s="5"/>
      <c r="O3742" s="10"/>
      <c r="P3742" s="5"/>
      <c r="Q3742" s="5"/>
      <c r="R3742" s="5"/>
      <c r="S3742" s="5"/>
    </row>
    <row r="3743" customFormat="1" hidden="1" spans="1:19">
      <c r="A3743" s="5">
        <v>3760</v>
      </c>
      <c r="B3743" s="5" t="s">
        <v>14693</v>
      </c>
      <c r="C3743" s="5"/>
      <c r="D3743" s="5" t="s">
        <v>471</v>
      </c>
      <c r="E3743" s="5" t="s">
        <v>14694</v>
      </c>
      <c r="F3743" s="5" t="s">
        <v>143</v>
      </c>
      <c r="G3743" s="5">
        <v>16</v>
      </c>
      <c r="H3743" s="5" t="s">
        <v>14695</v>
      </c>
      <c r="I3743" s="5" t="s">
        <v>8921</v>
      </c>
      <c r="J3743" s="5" t="s">
        <v>14696</v>
      </c>
      <c r="K3743" s="5" t="s">
        <v>27</v>
      </c>
      <c r="L3743" s="10">
        <v>44397</v>
      </c>
      <c r="M3743" s="5" t="s">
        <v>2172</v>
      </c>
      <c r="N3743" s="5" t="s">
        <v>30</v>
      </c>
      <c r="O3743" s="10" t="s">
        <v>14697</v>
      </c>
      <c r="P3743" s="5"/>
      <c r="Q3743" s="5" t="s">
        <v>30</v>
      </c>
      <c r="R3743" s="5"/>
      <c r="S3743" s="5"/>
    </row>
    <row r="3744" customFormat="1" hidden="1" spans="1:19">
      <c r="A3744" s="5">
        <v>3761</v>
      </c>
      <c r="B3744" s="5" t="s">
        <v>14698</v>
      </c>
      <c r="C3744" s="5"/>
      <c r="D3744" s="5" t="s">
        <v>471</v>
      </c>
      <c r="E3744" s="5" t="s">
        <v>14699</v>
      </c>
      <c r="F3744" s="5" t="s">
        <v>143</v>
      </c>
      <c r="G3744" s="5">
        <v>16</v>
      </c>
      <c r="H3744" s="5" t="s">
        <v>12186</v>
      </c>
      <c r="I3744" s="5" t="s">
        <v>14700</v>
      </c>
      <c r="J3744" s="5">
        <v>13641495978</v>
      </c>
      <c r="K3744" s="5" t="s">
        <v>27</v>
      </c>
      <c r="L3744" s="10">
        <v>44397</v>
      </c>
      <c r="M3744" s="5" t="s">
        <v>1217</v>
      </c>
      <c r="N3744" s="5" t="s">
        <v>30</v>
      </c>
      <c r="O3744" s="10"/>
      <c r="P3744" s="5"/>
      <c r="Q3744" s="5"/>
      <c r="R3744" s="5"/>
      <c r="S3744" s="5"/>
    </row>
    <row r="3745" customFormat="1" hidden="1" spans="1:19">
      <c r="A3745" s="5">
        <v>3762</v>
      </c>
      <c r="B3745" s="5" t="s">
        <v>14701</v>
      </c>
      <c r="C3745" s="5"/>
      <c r="D3745" s="5" t="s">
        <v>471</v>
      </c>
      <c r="E3745" s="5" t="s">
        <v>14702</v>
      </c>
      <c r="F3745" s="5" t="s">
        <v>143</v>
      </c>
      <c r="G3745" s="5">
        <v>16</v>
      </c>
      <c r="H3745" s="5" t="s">
        <v>14703</v>
      </c>
      <c r="I3745" s="5" t="s">
        <v>14704</v>
      </c>
      <c r="J3745" s="5" t="s">
        <v>14705</v>
      </c>
      <c r="K3745" s="5" t="s">
        <v>27</v>
      </c>
      <c r="L3745" s="10">
        <v>44394</v>
      </c>
      <c r="M3745" s="5" t="s">
        <v>1347</v>
      </c>
      <c r="N3745" s="5" t="s">
        <v>30</v>
      </c>
      <c r="O3745" s="10"/>
      <c r="P3745" s="5"/>
      <c r="Q3745" s="5" t="s">
        <v>30</v>
      </c>
      <c r="R3745" s="5"/>
      <c r="S3745" s="5"/>
    </row>
    <row r="3746" customFormat="1" hidden="1" spans="1:19">
      <c r="A3746" s="5">
        <v>3763</v>
      </c>
      <c r="B3746" s="5" t="s">
        <v>14706</v>
      </c>
      <c r="C3746" s="5"/>
      <c r="D3746" s="5" t="s">
        <v>471</v>
      </c>
      <c r="E3746" s="5" t="s">
        <v>14707</v>
      </c>
      <c r="F3746" s="5" t="s">
        <v>143</v>
      </c>
      <c r="G3746" s="5">
        <v>16</v>
      </c>
      <c r="H3746" s="5" t="s">
        <v>18629</v>
      </c>
      <c r="I3746" s="5" t="s">
        <v>14708</v>
      </c>
      <c r="J3746" s="5">
        <v>15913660082</v>
      </c>
      <c r="K3746" s="5" t="s">
        <v>27</v>
      </c>
      <c r="L3746" s="10">
        <v>44395</v>
      </c>
      <c r="M3746" s="5" t="s">
        <v>2172</v>
      </c>
      <c r="N3746" s="5" t="s">
        <v>27</v>
      </c>
      <c r="O3746" s="10">
        <v>44420</v>
      </c>
      <c r="P3746" s="5"/>
      <c r="Q3746" s="5" t="s">
        <v>30</v>
      </c>
      <c r="R3746" s="5"/>
      <c r="S3746" s="5"/>
    </row>
    <row r="3747" customFormat="1" hidden="1" spans="1:19">
      <c r="A3747" s="5">
        <v>3764</v>
      </c>
      <c r="B3747" s="5" t="s">
        <v>14709</v>
      </c>
      <c r="C3747" s="5"/>
      <c r="D3747" s="5" t="s">
        <v>471</v>
      </c>
      <c r="E3747" s="5" t="s">
        <v>14710</v>
      </c>
      <c r="F3747" s="5" t="s">
        <v>143</v>
      </c>
      <c r="G3747" s="5">
        <v>17</v>
      </c>
      <c r="H3747" s="5" t="s">
        <v>18630</v>
      </c>
      <c r="I3747" s="5" t="s">
        <v>14712</v>
      </c>
      <c r="J3747" s="5">
        <v>18378891851</v>
      </c>
      <c r="K3747" s="5" t="s">
        <v>27</v>
      </c>
      <c r="L3747" s="10">
        <v>44394</v>
      </c>
      <c r="M3747" s="5" t="s">
        <v>2172</v>
      </c>
      <c r="N3747" s="5" t="s">
        <v>30</v>
      </c>
      <c r="O3747" s="10"/>
      <c r="P3747" s="5"/>
      <c r="Q3747" s="5"/>
      <c r="R3747" s="5"/>
      <c r="S3747" s="5"/>
    </row>
    <row r="3748" customFormat="1" hidden="1" spans="1:19">
      <c r="A3748" s="5">
        <v>3765</v>
      </c>
      <c r="B3748" s="5" t="s">
        <v>14713</v>
      </c>
      <c r="C3748" s="5"/>
      <c r="D3748" s="5" t="s">
        <v>471</v>
      </c>
      <c r="E3748" s="5" t="s">
        <v>14714</v>
      </c>
      <c r="F3748" s="5" t="s">
        <v>24</v>
      </c>
      <c r="G3748" s="5">
        <v>17</v>
      </c>
      <c r="H3748" s="5" t="s">
        <v>14715</v>
      </c>
      <c r="I3748" s="5" t="s">
        <v>14716</v>
      </c>
      <c r="J3748" s="5">
        <v>15807781216</v>
      </c>
      <c r="K3748" s="5"/>
      <c r="L3748" s="10"/>
      <c r="M3748" s="5"/>
      <c r="N3748" s="5"/>
      <c r="O3748" s="10"/>
      <c r="P3748" s="5"/>
      <c r="Q3748" s="5"/>
      <c r="R3748" s="5"/>
      <c r="S3748" s="5"/>
    </row>
    <row r="3749" customFormat="1" hidden="1" spans="1:19">
      <c r="A3749" s="5">
        <v>3766</v>
      </c>
      <c r="B3749" s="5" t="s">
        <v>14717</v>
      </c>
      <c r="C3749" s="5"/>
      <c r="D3749" s="5" t="s">
        <v>471</v>
      </c>
      <c r="E3749" s="5" t="s">
        <v>3449</v>
      </c>
      <c r="F3749" s="5" t="s">
        <v>143</v>
      </c>
      <c r="G3749" s="5">
        <v>17</v>
      </c>
      <c r="H3749" s="5" t="s">
        <v>14718</v>
      </c>
      <c r="I3749" s="5" t="s">
        <v>2224</v>
      </c>
      <c r="J3749" s="5">
        <v>13557886454</v>
      </c>
      <c r="K3749" s="5"/>
      <c r="L3749" s="10"/>
      <c r="M3749" s="5"/>
      <c r="N3749" s="5"/>
      <c r="O3749" s="10"/>
      <c r="P3749" s="5"/>
      <c r="Q3749" s="5"/>
      <c r="R3749" s="5"/>
      <c r="S3749" s="5"/>
    </row>
    <row r="3750" customFormat="1" hidden="1" spans="1:19">
      <c r="A3750" s="5">
        <v>3767</v>
      </c>
      <c r="B3750" s="5" t="s">
        <v>14719</v>
      </c>
      <c r="C3750" s="5"/>
      <c r="D3750" s="5" t="s">
        <v>471</v>
      </c>
      <c r="E3750" s="5" t="s">
        <v>14720</v>
      </c>
      <c r="F3750" s="5" t="s">
        <v>143</v>
      </c>
      <c r="G3750" s="5">
        <v>17</v>
      </c>
      <c r="H3750" s="5" t="s">
        <v>14721</v>
      </c>
      <c r="I3750" s="5" t="s">
        <v>14722</v>
      </c>
      <c r="J3750" s="5" t="s">
        <v>14723</v>
      </c>
      <c r="K3750" s="5" t="s">
        <v>27</v>
      </c>
      <c r="L3750" s="10">
        <v>44395</v>
      </c>
      <c r="M3750" s="5" t="s">
        <v>2172</v>
      </c>
      <c r="N3750" s="5"/>
      <c r="O3750" s="10"/>
      <c r="P3750" s="5"/>
      <c r="Q3750" s="5"/>
      <c r="R3750" s="5"/>
      <c r="S3750" s="5"/>
    </row>
    <row r="3751" customFormat="1" hidden="1" spans="1:19">
      <c r="A3751" s="5">
        <v>3768</v>
      </c>
      <c r="B3751" s="5" t="s">
        <v>14724</v>
      </c>
      <c r="C3751" s="5"/>
      <c r="D3751" s="5" t="s">
        <v>471</v>
      </c>
      <c r="E3751" s="5" t="s">
        <v>14725</v>
      </c>
      <c r="F3751" s="5" t="s">
        <v>143</v>
      </c>
      <c r="G3751" s="5">
        <v>18</v>
      </c>
      <c r="H3751" s="5" t="s">
        <v>25867</v>
      </c>
      <c r="I3751" s="5" t="s">
        <v>14727</v>
      </c>
      <c r="J3751" s="5">
        <v>18278872600</v>
      </c>
      <c r="K3751" s="5" t="s">
        <v>27</v>
      </c>
      <c r="L3751" s="10">
        <v>44394</v>
      </c>
      <c r="M3751" s="5"/>
      <c r="N3751" s="5" t="s">
        <v>30</v>
      </c>
      <c r="O3751" s="10"/>
      <c r="P3751" s="5"/>
      <c r="Q3751" s="5"/>
      <c r="R3751" s="5"/>
      <c r="S3751" s="5"/>
    </row>
    <row r="3752" customFormat="1" hidden="1" spans="1:19">
      <c r="A3752" s="5">
        <v>3769</v>
      </c>
      <c r="B3752" s="5" t="s">
        <v>14729</v>
      </c>
      <c r="C3752" s="5"/>
      <c r="D3752" s="5" t="s">
        <v>471</v>
      </c>
      <c r="E3752" s="5" t="s">
        <v>14730</v>
      </c>
      <c r="F3752" s="5" t="s">
        <v>143</v>
      </c>
      <c r="G3752" s="5">
        <v>17</v>
      </c>
      <c r="H3752" s="5" t="s">
        <v>14731</v>
      </c>
      <c r="I3752" s="5" t="s">
        <v>14732</v>
      </c>
      <c r="J3752" s="5">
        <v>18077899214</v>
      </c>
      <c r="K3752" s="5" t="s">
        <v>27</v>
      </c>
      <c r="L3752" s="10">
        <v>44394</v>
      </c>
      <c r="M3752" s="5" t="s">
        <v>2172</v>
      </c>
      <c r="N3752" s="5" t="s">
        <v>30</v>
      </c>
      <c r="O3752" s="10"/>
      <c r="P3752" s="5"/>
      <c r="Q3752" s="5" t="s">
        <v>30</v>
      </c>
      <c r="R3752" s="5" t="s">
        <v>14733</v>
      </c>
      <c r="S3752" s="5"/>
    </row>
    <row r="3753" customFormat="1" hidden="1" spans="1:19">
      <c r="A3753" s="5">
        <v>3770</v>
      </c>
      <c r="B3753" s="5" t="s">
        <v>14734</v>
      </c>
      <c r="C3753" s="5"/>
      <c r="D3753" s="5" t="s">
        <v>471</v>
      </c>
      <c r="E3753" s="5" t="s">
        <v>14735</v>
      </c>
      <c r="F3753" s="5" t="s">
        <v>143</v>
      </c>
      <c r="G3753" s="5">
        <v>16</v>
      </c>
      <c r="H3753" s="5" t="s">
        <v>14736</v>
      </c>
      <c r="I3753" s="5" t="s">
        <v>12568</v>
      </c>
      <c r="J3753" s="5">
        <v>18777269725</v>
      </c>
      <c r="K3753" s="5" t="s">
        <v>27</v>
      </c>
      <c r="L3753" s="10">
        <v>44396</v>
      </c>
      <c r="M3753" s="5" t="s">
        <v>14737</v>
      </c>
      <c r="N3753" s="5" t="s">
        <v>30</v>
      </c>
      <c r="O3753" s="10"/>
      <c r="P3753" s="5"/>
      <c r="Q3753" s="5"/>
      <c r="R3753" s="5"/>
      <c r="S3753" s="5"/>
    </row>
    <row r="3754" customFormat="1" hidden="1" spans="1:19">
      <c r="A3754" s="5">
        <v>3771</v>
      </c>
      <c r="B3754" s="5" t="s">
        <v>14738</v>
      </c>
      <c r="C3754" s="5"/>
      <c r="D3754" s="5" t="s">
        <v>471</v>
      </c>
      <c r="E3754" s="5" t="s">
        <v>14739</v>
      </c>
      <c r="F3754" s="5" t="s">
        <v>143</v>
      </c>
      <c r="G3754" s="5">
        <v>16</v>
      </c>
      <c r="H3754" s="5" t="s">
        <v>14740</v>
      </c>
      <c r="I3754" s="5" t="s">
        <v>14741</v>
      </c>
      <c r="J3754" s="5" t="s">
        <v>14742</v>
      </c>
      <c r="K3754" s="5" t="s">
        <v>27</v>
      </c>
      <c r="L3754" s="10">
        <v>44408</v>
      </c>
      <c r="M3754" s="5" t="s">
        <v>2172</v>
      </c>
      <c r="N3754" s="5" t="s">
        <v>30</v>
      </c>
      <c r="O3754" s="10"/>
      <c r="P3754" s="5"/>
      <c r="Q3754" s="5"/>
      <c r="R3754" s="5"/>
      <c r="S3754" s="5"/>
    </row>
    <row r="3755" customFormat="1" hidden="1" spans="1:19">
      <c r="A3755" s="5">
        <v>3772</v>
      </c>
      <c r="B3755" s="5" t="s">
        <v>14743</v>
      </c>
      <c r="C3755" s="5"/>
      <c r="D3755" s="5" t="s">
        <v>471</v>
      </c>
      <c r="E3755" s="5" t="s">
        <v>14744</v>
      </c>
      <c r="F3755" s="5" t="s">
        <v>143</v>
      </c>
      <c r="G3755" s="5">
        <v>17</v>
      </c>
      <c r="H3755" s="5" t="s">
        <v>14745</v>
      </c>
      <c r="I3755" s="5" t="s">
        <v>14746</v>
      </c>
      <c r="J3755" s="5">
        <v>17777939453</v>
      </c>
      <c r="K3755" s="5" t="s">
        <v>27</v>
      </c>
      <c r="L3755" s="10">
        <v>44398</v>
      </c>
      <c r="M3755" s="5" t="s">
        <v>14747</v>
      </c>
      <c r="N3755" s="5" t="s">
        <v>30</v>
      </c>
      <c r="O3755" s="10"/>
      <c r="P3755" s="5"/>
      <c r="Q3755" s="5"/>
      <c r="R3755" s="5"/>
      <c r="S3755" s="5"/>
    </row>
    <row r="3756" customFormat="1" hidden="1" spans="1:19">
      <c r="A3756" s="5">
        <v>3773</v>
      </c>
      <c r="B3756" s="5" t="s">
        <v>14748</v>
      </c>
      <c r="C3756" s="5"/>
      <c r="D3756" s="5" t="s">
        <v>471</v>
      </c>
      <c r="E3756" s="5" t="s">
        <v>14749</v>
      </c>
      <c r="F3756" s="5" t="s">
        <v>24</v>
      </c>
      <c r="G3756" s="5">
        <v>18</v>
      </c>
      <c r="H3756" s="5" t="s">
        <v>25868</v>
      </c>
      <c r="I3756" s="5" t="s">
        <v>14751</v>
      </c>
      <c r="J3756" s="5" t="s">
        <v>14752</v>
      </c>
      <c r="K3756" s="5"/>
      <c r="L3756" s="10"/>
      <c r="M3756" s="5"/>
      <c r="N3756" s="5"/>
      <c r="O3756" s="10"/>
      <c r="P3756" s="5"/>
      <c r="Q3756" s="5"/>
      <c r="R3756" s="5"/>
      <c r="S3756" s="5"/>
    </row>
    <row r="3757" customFormat="1" hidden="1" spans="1:19">
      <c r="A3757" s="5">
        <v>3774</v>
      </c>
      <c r="B3757" s="5" t="s">
        <v>14753</v>
      </c>
      <c r="C3757" s="5"/>
      <c r="D3757" s="5" t="s">
        <v>471</v>
      </c>
      <c r="E3757" s="5" t="s">
        <v>14754</v>
      </c>
      <c r="F3757" s="5" t="s">
        <v>143</v>
      </c>
      <c r="G3757" s="5">
        <v>16</v>
      </c>
      <c r="H3757" s="5" t="s">
        <v>18632</v>
      </c>
      <c r="I3757" s="5" t="s">
        <v>14756</v>
      </c>
      <c r="J3757" s="5" t="s">
        <v>14757</v>
      </c>
      <c r="K3757" s="5" t="s">
        <v>27</v>
      </c>
      <c r="L3757" s="10">
        <v>44396</v>
      </c>
      <c r="M3757" s="5" t="s">
        <v>2172</v>
      </c>
      <c r="N3757" s="5" t="s">
        <v>27</v>
      </c>
      <c r="O3757" s="10">
        <v>44418</v>
      </c>
      <c r="P3757" s="5" t="s">
        <v>14758</v>
      </c>
      <c r="Q3757" s="5" t="s">
        <v>30</v>
      </c>
      <c r="R3757" s="5"/>
      <c r="S3757" s="5"/>
    </row>
    <row r="3758" customFormat="1" hidden="1" spans="1:19">
      <c r="A3758" s="5">
        <v>3775</v>
      </c>
      <c r="B3758" s="5" t="s">
        <v>14759</v>
      </c>
      <c r="C3758" s="5"/>
      <c r="D3758" s="5" t="s">
        <v>471</v>
      </c>
      <c r="E3758" s="5" t="s">
        <v>14760</v>
      </c>
      <c r="F3758" s="5" t="s">
        <v>143</v>
      </c>
      <c r="G3758" s="5">
        <v>17</v>
      </c>
      <c r="H3758" s="5" t="s">
        <v>18633</v>
      </c>
      <c r="I3758" s="5" t="s">
        <v>14761</v>
      </c>
      <c r="J3758" s="5">
        <v>13768480629</v>
      </c>
      <c r="K3758" s="5" t="s">
        <v>27</v>
      </c>
      <c r="L3758" s="10">
        <v>44394</v>
      </c>
      <c r="M3758" s="5" t="s">
        <v>2172</v>
      </c>
      <c r="N3758" s="5" t="s">
        <v>30</v>
      </c>
      <c r="O3758" s="10"/>
      <c r="P3758" s="5"/>
      <c r="Q3758" s="5"/>
      <c r="R3758" s="5"/>
      <c r="S3758" s="5"/>
    </row>
    <row r="3759" customFormat="1" hidden="1" spans="1:19">
      <c r="A3759" s="5">
        <v>3776</v>
      </c>
      <c r="B3759" s="5" t="s">
        <v>14762</v>
      </c>
      <c r="C3759" s="5"/>
      <c r="D3759" s="5" t="s">
        <v>471</v>
      </c>
      <c r="E3759" s="5" t="s">
        <v>14763</v>
      </c>
      <c r="F3759" s="5" t="s">
        <v>143</v>
      </c>
      <c r="G3759" s="5">
        <v>16</v>
      </c>
      <c r="H3759" s="5" t="s">
        <v>18634</v>
      </c>
      <c r="I3759" s="5" t="s">
        <v>14765</v>
      </c>
      <c r="J3759" s="5" t="s">
        <v>14766</v>
      </c>
      <c r="K3759" s="5" t="s">
        <v>27</v>
      </c>
      <c r="L3759" s="10">
        <v>44399</v>
      </c>
      <c r="M3759" s="5" t="s">
        <v>2172</v>
      </c>
      <c r="N3759" s="5" t="s">
        <v>30</v>
      </c>
      <c r="O3759" s="10"/>
      <c r="P3759" s="5"/>
      <c r="Q3759" s="5" t="s">
        <v>30</v>
      </c>
      <c r="R3759" s="5"/>
      <c r="S3759" s="5"/>
    </row>
    <row r="3760" customFormat="1" hidden="1" spans="1:19">
      <c r="A3760" s="5">
        <v>3777</v>
      </c>
      <c r="B3760" s="5" t="s">
        <v>14767</v>
      </c>
      <c r="C3760" s="5"/>
      <c r="D3760" s="5" t="s">
        <v>471</v>
      </c>
      <c r="E3760" s="5" t="s">
        <v>14768</v>
      </c>
      <c r="F3760" s="5" t="s">
        <v>143</v>
      </c>
      <c r="G3760" s="5">
        <v>17</v>
      </c>
      <c r="H3760" s="5" t="s">
        <v>18635</v>
      </c>
      <c r="I3760" s="5" t="s">
        <v>14770</v>
      </c>
      <c r="J3760" s="5">
        <v>13788283833</v>
      </c>
      <c r="K3760" s="5" t="s">
        <v>27</v>
      </c>
      <c r="L3760" s="10">
        <v>44409</v>
      </c>
      <c r="M3760" s="5" t="s">
        <v>6144</v>
      </c>
      <c r="N3760" s="5" t="s">
        <v>30</v>
      </c>
      <c r="O3760" s="10">
        <v>44430</v>
      </c>
      <c r="P3760" s="5"/>
      <c r="Q3760" s="5" t="s">
        <v>30</v>
      </c>
      <c r="R3760" s="5"/>
      <c r="S3760" s="5"/>
    </row>
    <row r="3761" customFormat="1" hidden="1" spans="1:19">
      <c r="A3761" s="5">
        <v>3778</v>
      </c>
      <c r="B3761" s="5" t="s">
        <v>14771</v>
      </c>
      <c r="C3761" s="5"/>
      <c r="D3761" s="5" t="s">
        <v>471</v>
      </c>
      <c r="E3761" s="5" t="s">
        <v>14772</v>
      </c>
      <c r="F3761" s="5" t="s">
        <v>24</v>
      </c>
      <c r="G3761" s="5">
        <v>16</v>
      </c>
      <c r="H3761" s="5" t="s">
        <v>14773</v>
      </c>
      <c r="I3761" s="5" t="s">
        <v>14774</v>
      </c>
      <c r="J3761" s="5" t="s">
        <v>14775</v>
      </c>
      <c r="K3761" s="5" t="s">
        <v>27</v>
      </c>
      <c r="L3761" s="10">
        <v>44420</v>
      </c>
      <c r="M3761" s="5" t="s">
        <v>2455</v>
      </c>
      <c r="N3761" s="5" t="s">
        <v>30</v>
      </c>
      <c r="O3761" s="10"/>
      <c r="P3761" s="5"/>
      <c r="Q3761" s="5"/>
      <c r="R3761" s="5"/>
      <c r="S3761" s="5"/>
    </row>
    <row r="3762" customFormat="1" hidden="1" spans="1:19">
      <c r="A3762" s="5">
        <v>3779</v>
      </c>
      <c r="B3762" s="5" t="s">
        <v>14776</v>
      </c>
      <c r="C3762" s="5"/>
      <c r="D3762" s="5" t="s">
        <v>471</v>
      </c>
      <c r="E3762" s="5" t="s">
        <v>14777</v>
      </c>
      <c r="F3762" s="5" t="s">
        <v>143</v>
      </c>
      <c r="G3762" s="5">
        <v>17</v>
      </c>
      <c r="H3762" s="5" t="s">
        <v>18636</v>
      </c>
      <c r="I3762" s="5" t="s">
        <v>14779</v>
      </c>
      <c r="J3762" s="5" t="s">
        <v>14780</v>
      </c>
      <c r="K3762" s="5" t="s">
        <v>27</v>
      </c>
      <c r="L3762" s="10">
        <v>44396</v>
      </c>
      <c r="M3762" s="5" t="s">
        <v>11375</v>
      </c>
      <c r="N3762" s="5" t="s">
        <v>30</v>
      </c>
      <c r="O3762" s="10"/>
      <c r="P3762" s="5"/>
      <c r="Q3762" s="5" t="s">
        <v>30</v>
      </c>
      <c r="R3762" s="5"/>
      <c r="S3762" s="5"/>
    </row>
    <row r="3763" customFormat="1" hidden="1" spans="1:19">
      <c r="A3763" s="5">
        <v>3780</v>
      </c>
      <c r="B3763" s="5" t="s">
        <v>14781</v>
      </c>
      <c r="C3763" s="5"/>
      <c r="D3763" s="5" t="s">
        <v>471</v>
      </c>
      <c r="E3763" s="5" t="s">
        <v>14782</v>
      </c>
      <c r="F3763" s="5" t="s">
        <v>143</v>
      </c>
      <c r="G3763" s="5">
        <v>16</v>
      </c>
      <c r="H3763" s="5" t="s">
        <v>14783</v>
      </c>
      <c r="I3763" s="5" t="s">
        <v>14784</v>
      </c>
      <c r="J3763" s="5" t="s">
        <v>14785</v>
      </c>
      <c r="K3763" s="5" t="s">
        <v>27</v>
      </c>
      <c r="L3763" s="10">
        <v>44396</v>
      </c>
      <c r="M3763" s="5" t="s">
        <v>4424</v>
      </c>
      <c r="N3763" s="5" t="s">
        <v>27</v>
      </c>
      <c r="O3763" s="10">
        <v>44396</v>
      </c>
      <c r="P3763" s="5"/>
      <c r="Q3763" s="5"/>
      <c r="R3763" s="5"/>
      <c r="S3763" s="5"/>
    </row>
    <row r="3764" customFormat="1" hidden="1" spans="1:19">
      <c r="A3764" s="5">
        <v>3781</v>
      </c>
      <c r="B3764" s="5" t="s">
        <v>14786</v>
      </c>
      <c r="C3764" s="5"/>
      <c r="D3764" s="5" t="s">
        <v>471</v>
      </c>
      <c r="E3764" s="5" t="s">
        <v>14787</v>
      </c>
      <c r="F3764" s="5" t="s">
        <v>143</v>
      </c>
      <c r="G3764" s="5">
        <v>16</v>
      </c>
      <c r="H3764" s="5" t="s">
        <v>14788</v>
      </c>
      <c r="I3764" s="5" t="s">
        <v>14789</v>
      </c>
      <c r="J3764" s="5">
        <v>13768280670</v>
      </c>
      <c r="K3764" s="5" t="s">
        <v>27</v>
      </c>
      <c r="L3764" s="10">
        <v>44396</v>
      </c>
      <c r="M3764" s="5" t="s">
        <v>3693</v>
      </c>
      <c r="N3764" s="5" t="s">
        <v>30</v>
      </c>
      <c r="O3764" s="10"/>
      <c r="P3764" s="5"/>
      <c r="Q3764" s="5"/>
      <c r="R3764" s="5"/>
      <c r="S3764" s="5"/>
    </row>
    <row r="3765" customFormat="1" hidden="1" spans="1:19">
      <c r="A3765" s="5">
        <v>3782</v>
      </c>
      <c r="B3765" s="5" t="s">
        <v>14790</v>
      </c>
      <c r="C3765" s="5"/>
      <c r="D3765" s="5" t="s">
        <v>471</v>
      </c>
      <c r="E3765" s="5" t="s">
        <v>14791</v>
      </c>
      <c r="F3765" s="5" t="s">
        <v>143</v>
      </c>
      <c r="G3765" s="5">
        <v>16</v>
      </c>
      <c r="H3765" s="5" t="s">
        <v>18637</v>
      </c>
      <c r="I3765" s="5" t="s">
        <v>14793</v>
      </c>
      <c r="J3765" s="5" t="s">
        <v>14794</v>
      </c>
      <c r="K3765" s="5" t="s">
        <v>27</v>
      </c>
      <c r="L3765" s="10">
        <v>44407</v>
      </c>
      <c r="M3765" s="5" t="s">
        <v>3645</v>
      </c>
      <c r="N3765" s="5" t="s">
        <v>30</v>
      </c>
      <c r="O3765" s="10">
        <v>44428</v>
      </c>
      <c r="P3765" s="5"/>
      <c r="Q3765" s="5" t="s">
        <v>30</v>
      </c>
      <c r="R3765" s="5"/>
      <c r="S3765" s="5"/>
    </row>
    <row r="3766" customFormat="1" hidden="1" spans="1:19">
      <c r="A3766" s="5">
        <v>3783</v>
      </c>
      <c r="B3766" s="5" t="s">
        <v>14795</v>
      </c>
      <c r="C3766" s="5"/>
      <c r="D3766" s="5" t="s">
        <v>471</v>
      </c>
      <c r="E3766" s="5" t="s">
        <v>14796</v>
      </c>
      <c r="F3766" s="5" t="s">
        <v>24</v>
      </c>
      <c r="G3766" s="5">
        <v>16</v>
      </c>
      <c r="H3766" s="5" t="s">
        <v>14797</v>
      </c>
      <c r="I3766" s="5" t="s">
        <v>14798</v>
      </c>
      <c r="J3766" s="5" t="s">
        <v>14799</v>
      </c>
      <c r="K3766" s="5" t="s">
        <v>27</v>
      </c>
      <c r="L3766" s="10">
        <v>44398</v>
      </c>
      <c r="M3766" s="5" t="s">
        <v>14800</v>
      </c>
      <c r="N3766" s="5" t="s">
        <v>30</v>
      </c>
      <c r="O3766" s="10"/>
      <c r="P3766" s="5"/>
      <c r="Q3766" s="5" t="s">
        <v>30</v>
      </c>
      <c r="R3766" s="5" t="s">
        <v>14645</v>
      </c>
      <c r="S3766" s="5"/>
    </row>
    <row r="3767" customFormat="1" hidden="1" spans="1:19">
      <c r="A3767" s="5">
        <v>3784</v>
      </c>
      <c r="B3767" s="5" t="s">
        <v>14801</v>
      </c>
      <c r="C3767" s="5"/>
      <c r="D3767" s="5" t="s">
        <v>471</v>
      </c>
      <c r="E3767" s="5" t="s">
        <v>14802</v>
      </c>
      <c r="F3767" s="5" t="s">
        <v>143</v>
      </c>
      <c r="G3767" s="5">
        <v>16</v>
      </c>
      <c r="H3767" s="5" t="s">
        <v>18080</v>
      </c>
      <c r="I3767" s="5" t="s">
        <v>14803</v>
      </c>
      <c r="J3767" s="5">
        <v>17754598641</v>
      </c>
      <c r="K3767" s="5" t="s">
        <v>27</v>
      </c>
      <c r="L3767" s="10">
        <v>44403</v>
      </c>
      <c r="M3767" s="5" t="s">
        <v>2172</v>
      </c>
      <c r="N3767" s="5" t="s">
        <v>30</v>
      </c>
      <c r="O3767" s="10"/>
      <c r="P3767" s="5"/>
      <c r="Q3767" s="5" t="s">
        <v>30</v>
      </c>
      <c r="R3767" s="5"/>
      <c r="S3767" s="5"/>
    </row>
    <row r="3768" customFormat="1" hidden="1" spans="1:19">
      <c r="A3768" s="5">
        <v>3785</v>
      </c>
      <c r="B3768" s="5" t="s">
        <v>14804</v>
      </c>
      <c r="C3768" s="5"/>
      <c r="D3768" s="5" t="s">
        <v>471</v>
      </c>
      <c r="E3768" s="5" t="s">
        <v>14805</v>
      </c>
      <c r="F3768" s="5" t="s">
        <v>143</v>
      </c>
      <c r="G3768" s="5">
        <v>16</v>
      </c>
      <c r="H3768" s="5" t="s">
        <v>6693</v>
      </c>
      <c r="I3768" s="5" t="s">
        <v>14806</v>
      </c>
      <c r="J3768" s="5">
        <v>13412614098</v>
      </c>
      <c r="K3768" s="5" t="s">
        <v>27</v>
      </c>
      <c r="L3768" s="10">
        <v>44396</v>
      </c>
      <c r="M3768" s="5" t="s">
        <v>9576</v>
      </c>
      <c r="N3768" s="5" t="s">
        <v>30</v>
      </c>
      <c r="O3768" s="10"/>
      <c r="P3768" s="5"/>
      <c r="Q3768" s="5"/>
      <c r="R3768" s="5" t="s">
        <v>14807</v>
      </c>
      <c r="S3768" s="5"/>
    </row>
    <row r="3769" customFormat="1" hidden="1" spans="1:19">
      <c r="A3769" s="5">
        <v>3786</v>
      </c>
      <c r="B3769" s="5" t="s">
        <v>14808</v>
      </c>
      <c r="C3769" s="5"/>
      <c r="D3769" s="5" t="s">
        <v>471</v>
      </c>
      <c r="E3769" s="5" t="s">
        <v>14809</v>
      </c>
      <c r="F3769" s="5" t="s">
        <v>24</v>
      </c>
      <c r="G3769" s="5">
        <v>17</v>
      </c>
      <c r="H3769" s="5" t="s">
        <v>18639</v>
      </c>
      <c r="I3769" s="5" t="s">
        <v>14811</v>
      </c>
      <c r="J3769" s="5">
        <v>15878822453</v>
      </c>
      <c r="K3769" s="5" t="s">
        <v>27</v>
      </c>
      <c r="L3769" s="10">
        <v>44405</v>
      </c>
      <c r="M3769" s="5" t="s">
        <v>2172</v>
      </c>
      <c r="N3769" s="5" t="s">
        <v>30</v>
      </c>
      <c r="O3769" s="10">
        <v>44435</v>
      </c>
      <c r="P3769" s="5" t="s">
        <v>14812</v>
      </c>
      <c r="Q3769" s="5" t="s">
        <v>30</v>
      </c>
      <c r="R3769" s="5"/>
      <c r="S3769" s="5"/>
    </row>
    <row r="3770" customFormat="1" hidden="1" spans="1:19">
      <c r="A3770" s="5">
        <v>3787</v>
      </c>
      <c r="B3770" s="5" t="s">
        <v>14813</v>
      </c>
      <c r="C3770" s="5"/>
      <c r="D3770" s="5" t="s">
        <v>471</v>
      </c>
      <c r="E3770" s="5" t="s">
        <v>14814</v>
      </c>
      <c r="F3770" s="5" t="s">
        <v>143</v>
      </c>
      <c r="G3770" s="5">
        <v>15</v>
      </c>
      <c r="H3770" s="5" t="s">
        <v>18640</v>
      </c>
      <c r="I3770" s="5" t="s">
        <v>14816</v>
      </c>
      <c r="J3770" s="5" t="s">
        <v>14817</v>
      </c>
      <c r="K3770" s="5" t="s">
        <v>27</v>
      </c>
      <c r="L3770" s="10">
        <v>44396</v>
      </c>
      <c r="M3770" s="5" t="s">
        <v>28</v>
      </c>
      <c r="N3770" s="5" t="s">
        <v>30</v>
      </c>
      <c r="O3770" s="10">
        <v>44430</v>
      </c>
      <c r="P3770" s="5"/>
      <c r="Q3770" s="5"/>
      <c r="R3770" s="5"/>
      <c r="S3770" s="5"/>
    </row>
    <row r="3771" customFormat="1" hidden="1" spans="1:19">
      <c r="A3771" s="5">
        <v>3788</v>
      </c>
      <c r="B3771" s="5" t="s">
        <v>14818</v>
      </c>
      <c r="C3771" s="5"/>
      <c r="D3771" s="5" t="s">
        <v>471</v>
      </c>
      <c r="E3771" s="5" t="s">
        <v>14819</v>
      </c>
      <c r="F3771" s="5" t="s">
        <v>24</v>
      </c>
      <c r="G3771" s="5">
        <v>17</v>
      </c>
      <c r="H3771" s="5" t="s">
        <v>14820</v>
      </c>
      <c r="I3771" s="5" t="s">
        <v>14821</v>
      </c>
      <c r="J3771" s="5" t="s">
        <v>14822</v>
      </c>
      <c r="K3771" s="5" t="s">
        <v>27</v>
      </c>
      <c r="L3771" s="10">
        <v>44395</v>
      </c>
      <c r="M3771" s="5" t="s">
        <v>2747</v>
      </c>
      <c r="N3771" s="5" t="s">
        <v>30</v>
      </c>
      <c r="O3771" s="10"/>
      <c r="P3771" s="5"/>
      <c r="Q3771" s="5"/>
      <c r="R3771" s="5"/>
      <c r="S3771" s="5"/>
    </row>
    <row r="3772" customFormat="1" hidden="1" spans="1:19">
      <c r="A3772" s="5">
        <v>3789</v>
      </c>
      <c r="B3772" s="5" t="s">
        <v>14823</v>
      </c>
      <c r="C3772" s="5"/>
      <c r="D3772" s="5" t="s">
        <v>471</v>
      </c>
      <c r="E3772" s="5" t="s">
        <v>14824</v>
      </c>
      <c r="F3772" s="5" t="s">
        <v>143</v>
      </c>
      <c r="G3772" s="5">
        <v>16</v>
      </c>
      <c r="H3772" s="5" t="s">
        <v>14825</v>
      </c>
      <c r="I3772" s="5" t="s">
        <v>14826</v>
      </c>
      <c r="J3772" s="5" t="s">
        <v>14827</v>
      </c>
      <c r="K3772" s="5" t="s">
        <v>27</v>
      </c>
      <c r="L3772" s="10">
        <v>44395</v>
      </c>
      <c r="M3772" s="5" t="s">
        <v>9576</v>
      </c>
      <c r="N3772" s="5" t="s">
        <v>30</v>
      </c>
      <c r="O3772" s="10"/>
      <c r="P3772" s="5"/>
      <c r="Q3772" s="5"/>
      <c r="R3772" s="5"/>
      <c r="S3772" s="5"/>
    </row>
    <row r="3773" customFormat="1" hidden="1" spans="1:19">
      <c r="A3773" s="5">
        <v>3790</v>
      </c>
      <c r="B3773" s="5" t="s">
        <v>14828</v>
      </c>
      <c r="C3773" s="5"/>
      <c r="D3773" s="5" t="s">
        <v>471</v>
      </c>
      <c r="E3773" s="5" t="s">
        <v>14829</v>
      </c>
      <c r="F3773" s="5" t="s">
        <v>143</v>
      </c>
      <c r="G3773" s="5">
        <v>18</v>
      </c>
      <c r="H3773" s="5" t="s">
        <v>25869</v>
      </c>
      <c r="I3773" s="5" t="s">
        <v>14831</v>
      </c>
      <c r="J3773" s="5" t="s">
        <v>14832</v>
      </c>
      <c r="K3773" s="5" t="s">
        <v>27</v>
      </c>
      <c r="L3773" s="10">
        <v>44331</v>
      </c>
      <c r="M3773" s="5"/>
      <c r="N3773" s="5" t="s">
        <v>27</v>
      </c>
      <c r="O3773" s="10">
        <v>44366</v>
      </c>
      <c r="P3773" s="5"/>
      <c r="Q3773" s="5"/>
      <c r="R3773" s="5"/>
      <c r="S3773" s="5"/>
    </row>
    <row r="3774" customFormat="1" hidden="1" spans="1:19">
      <c r="A3774" s="5">
        <v>3791</v>
      </c>
      <c r="B3774" s="5" t="s">
        <v>14833</v>
      </c>
      <c r="C3774" s="5"/>
      <c r="D3774" s="5" t="s">
        <v>471</v>
      </c>
      <c r="E3774" s="5" t="s">
        <v>10390</v>
      </c>
      <c r="F3774" s="5" t="s">
        <v>24</v>
      </c>
      <c r="G3774" s="5">
        <v>15</v>
      </c>
      <c r="H3774" s="5" t="s">
        <v>14834</v>
      </c>
      <c r="I3774" s="5" t="s">
        <v>14835</v>
      </c>
      <c r="J3774" s="5" t="s">
        <v>14836</v>
      </c>
      <c r="K3774" s="5" t="s">
        <v>27</v>
      </c>
      <c r="L3774" s="10">
        <v>44398</v>
      </c>
      <c r="M3774" s="5" t="s">
        <v>1288</v>
      </c>
      <c r="N3774" s="5" t="s">
        <v>30</v>
      </c>
      <c r="O3774" s="10"/>
      <c r="P3774" s="5"/>
      <c r="Q3774" s="5"/>
      <c r="R3774" s="5"/>
      <c r="S3774" s="5"/>
    </row>
    <row r="3775" customFormat="1" hidden="1" spans="1:19">
      <c r="A3775" s="5">
        <v>3792</v>
      </c>
      <c r="B3775" s="5" t="s">
        <v>14837</v>
      </c>
      <c r="C3775" s="5"/>
      <c r="D3775" s="5" t="s">
        <v>471</v>
      </c>
      <c r="E3775" s="5" t="s">
        <v>14838</v>
      </c>
      <c r="F3775" s="5" t="s">
        <v>24</v>
      </c>
      <c r="G3775" s="5">
        <v>16</v>
      </c>
      <c r="H3775" s="5" t="s">
        <v>18641</v>
      </c>
      <c r="I3775" s="5" t="s">
        <v>14840</v>
      </c>
      <c r="J3775" s="5" t="s">
        <v>14841</v>
      </c>
      <c r="K3775" s="5" t="s">
        <v>27</v>
      </c>
      <c r="L3775" s="10">
        <v>44395</v>
      </c>
      <c r="M3775" s="5" t="s">
        <v>2455</v>
      </c>
      <c r="N3775" s="5" t="s">
        <v>30</v>
      </c>
      <c r="O3775" s="10"/>
      <c r="P3775" s="5"/>
      <c r="Q3775" s="5" t="s">
        <v>30</v>
      </c>
      <c r="R3775" s="5"/>
      <c r="S3775" s="5"/>
    </row>
    <row r="3776" customFormat="1" hidden="1" spans="1:19">
      <c r="A3776" s="5">
        <v>3793</v>
      </c>
      <c r="B3776" s="5" t="s">
        <v>14842</v>
      </c>
      <c r="C3776" s="5"/>
      <c r="D3776" s="5" t="s">
        <v>471</v>
      </c>
      <c r="E3776" s="5" t="s">
        <v>14843</v>
      </c>
      <c r="F3776" s="5" t="s">
        <v>24</v>
      </c>
      <c r="G3776" s="5">
        <v>16</v>
      </c>
      <c r="H3776" s="5" t="s">
        <v>18642</v>
      </c>
      <c r="I3776" s="5" t="s">
        <v>7229</v>
      </c>
      <c r="J3776" s="5">
        <v>13877128714</v>
      </c>
      <c r="K3776" s="5" t="s">
        <v>27</v>
      </c>
      <c r="L3776" s="10">
        <v>44393</v>
      </c>
      <c r="M3776" s="5" t="s">
        <v>2455</v>
      </c>
      <c r="N3776" s="5" t="s">
        <v>30</v>
      </c>
      <c r="O3776" s="10">
        <v>44416</v>
      </c>
      <c r="P3776" s="5"/>
      <c r="Q3776" s="5" t="s">
        <v>30</v>
      </c>
      <c r="R3776" s="5"/>
      <c r="S3776" s="5"/>
    </row>
    <row r="3777" customFormat="1" hidden="1" spans="1:19">
      <c r="A3777" s="5">
        <v>3794</v>
      </c>
      <c r="B3777" s="5" t="s">
        <v>14844</v>
      </c>
      <c r="C3777" s="5"/>
      <c r="D3777" s="5" t="s">
        <v>471</v>
      </c>
      <c r="E3777" s="5" t="s">
        <v>3003</v>
      </c>
      <c r="F3777" s="5" t="s">
        <v>143</v>
      </c>
      <c r="G3777" s="5">
        <v>15</v>
      </c>
      <c r="H3777" s="5" t="s">
        <v>14845</v>
      </c>
      <c r="I3777" s="5" t="s">
        <v>14846</v>
      </c>
      <c r="J3777" s="5">
        <v>18907781890</v>
      </c>
      <c r="K3777" s="5" t="s">
        <v>27</v>
      </c>
      <c r="L3777" s="10">
        <v>44395</v>
      </c>
      <c r="M3777" s="5" t="s">
        <v>2172</v>
      </c>
      <c r="N3777" s="5" t="s">
        <v>30</v>
      </c>
      <c r="O3777" s="10"/>
      <c r="P3777" s="5"/>
      <c r="Q3777" s="5"/>
      <c r="R3777" s="5"/>
      <c r="S3777" s="5"/>
    </row>
    <row r="3778" customFormat="1" hidden="1" spans="1:19">
      <c r="A3778" s="5">
        <v>3795</v>
      </c>
      <c r="B3778" s="5" t="s">
        <v>14847</v>
      </c>
      <c r="C3778" s="5"/>
      <c r="D3778" s="5" t="s">
        <v>471</v>
      </c>
      <c r="E3778" s="5" t="s">
        <v>5898</v>
      </c>
      <c r="F3778" s="5" t="s">
        <v>143</v>
      </c>
      <c r="G3778" s="5">
        <v>17</v>
      </c>
      <c r="H3778" s="5" t="s">
        <v>25870</v>
      </c>
      <c r="I3778" s="5" t="s">
        <v>14849</v>
      </c>
      <c r="J3778" s="5">
        <v>15877846255</v>
      </c>
      <c r="K3778" s="5"/>
      <c r="L3778" s="10"/>
      <c r="M3778" s="5"/>
      <c r="N3778" s="5"/>
      <c r="O3778" s="10"/>
      <c r="P3778" s="5"/>
      <c r="Q3778" s="5"/>
      <c r="R3778" s="5"/>
      <c r="S3778" s="5"/>
    </row>
    <row r="3779" customFormat="1" hidden="1" spans="1:19">
      <c r="A3779" s="5">
        <v>3796</v>
      </c>
      <c r="B3779" s="5" t="s">
        <v>14851</v>
      </c>
      <c r="C3779" s="5"/>
      <c r="D3779" s="5" t="s">
        <v>471</v>
      </c>
      <c r="E3779" s="5" t="s">
        <v>14852</v>
      </c>
      <c r="F3779" s="5" t="s">
        <v>143</v>
      </c>
      <c r="G3779" s="5">
        <v>16</v>
      </c>
      <c r="H3779" s="5" t="s">
        <v>18643</v>
      </c>
      <c r="I3779" s="5" t="s">
        <v>2202</v>
      </c>
      <c r="J3779" s="5" t="s">
        <v>14854</v>
      </c>
      <c r="K3779" s="5" t="s">
        <v>27</v>
      </c>
      <c r="L3779" s="10">
        <v>44398</v>
      </c>
      <c r="M3779" s="5" t="s">
        <v>2172</v>
      </c>
      <c r="N3779" s="5" t="s">
        <v>30</v>
      </c>
      <c r="O3779" s="10"/>
      <c r="P3779" s="5"/>
      <c r="Q3779" s="5"/>
      <c r="R3779" s="5"/>
      <c r="S3779" s="5"/>
    </row>
    <row r="3780" customFormat="1" hidden="1" spans="1:19">
      <c r="A3780" s="5">
        <v>3797</v>
      </c>
      <c r="B3780" s="5" t="s">
        <v>14855</v>
      </c>
      <c r="C3780" s="5"/>
      <c r="D3780" s="5" t="s">
        <v>471</v>
      </c>
      <c r="E3780" s="5" t="s">
        <v>14856</v>
      </c>
      <c r="F3780" s="5" t="s">
        <v>143</v>
      </c>
      <c r="G3780" s="5">
        <v>16</v>
      </c>
      <c r="H3780" s="5" t="s">
        <v>18644</v>
      </c>
      <c r="I3780" s="5" t="s">
        <v>14858</v>
      </c>
      <c r="J3780" s="5" t="s">
        <v>14859</v>
      </c>
      <c r="K3780" s="5" t="s">
        <v>27</v>
      </c>
      <c r="L3780" s="10">
        <v>44397</v>
      </c>
      <c r="M3780" s="5" t="s">
        <v>11984</v>
      </c>
      <c r="N3780" s="5" t="s">
        <v>30</v>
      </c>
      <c r="O3780" s="10"/>
      <c r="P3780" s="5"/>
      <c r="Q3780" s="5"/>
      <c r="R3780" s="5"/>
      <c r="S3780" s="5"/>
    </row>
    <row r="3781" customFormat="1" hidden="1" spans="1:19">
      <c r="A3781" s="5">
        <v>3798</v>
      </c>
      <c r="B3781" s="5" t="s">
        <v>14860</v>
      </c>
      <c r="C3781" s="5"/>
      <c r="D3781" s="5" t="s">
        <v>471</v>
      </c>
      <c r="E3781" s="5" t="s">
        <v>14861</v>
      </c>
      <c r="F3781" s="5" t="s">
        <v>143</v>
      </c>
      <c r="G3781" s="5">
        <v>17</v>
      </c>
      <c r="H3781" s="5" t="s">
        <v>18645</v>
      </c>
      <c r="I3781" s="5" t="s">
        <v>14863</v>
      </c>
      <c r="J3781" s="5" t="s">
        <v>14864</v>
      </c>
      <c r="K3781" s="5" t="s">
        <v>27</v>
      </c>
      <c r="L3781" s="10">
        <v>44394</v>
      </c>
      <c r="M3781" s="5" t="s">
        <v>2455</v>
      </c>
      <c r="N3781" s="5" t="s">
        <v>30</v>
      </c>
      <c r="O3781" s="10"/>
      <c r="P3781" s="5"/>
      <c r="Q3781" s="5"/>
      <c r="R3781" s="5"/>
      <c r="S3781" s="5"/>
    </row>
    <row r="3782" customFormat="1" hidden="1" spans="1:19">
      <c r="A3782" s="5">
        <v>3799</v>
      </c>
      <c r="B3782" s="5" t="s">
        <v>14865</v>
      </c>
      <c r="C3782" s="5"/>
      <c r="D3782" s="5" t="s">
        <v>471</v>
      </c>
      <c r="E3782" s="5" t="s">
        <v>14866</v>
      </c>
      <c r="F3782" s="5" t="s">
        <v>143</v>
      </c>
      <c r="G3782" s="5">
        <v>16</v>
      </c>
      <c r="H3782" s="5" t="s">
        <v>18646</v>
      </c>
      <c r="I3782" s="5" t="s">
        <v>14868</v>
      </c>
      <c r="J3782" s="5" t="s">
        <v>14869</v>
      </c>
      <c r="K3782" s="5" t="s">
        <v>27</v>
      </c>
      <c r="L3782" s="10">
        <v>44397</v>
      </c>
      <c r="M3782" s="5" t="s">
        <v>2455</v>
      </c>
      <c r="N3782" s="5" t="s">
        <v>27</v>
      </c>
      <c r="O3782" s="10">
        <v>44418</v>
      </c>
      <c r="P3782" s="5" t="s">
        <v>2455</v>
      </c>
      <c r="Q3782" s="5" t="s">
        <v>30</v>
      </c>
      <c r="R3782" s="5"/>
      <c r="S3782" s="5"/>
    </row>
    <row r="3783" customFormat="1" hidden="1" spans="1:19">
      <c r="A3783" s="5">
        <v>3800</v>
      </c>
      <c r="B3783" s="5" t="s">
        <v>14870</v>
      </c>
      <c r="C3783" s="5"/>
      <c r="D3783" s="5" t="s">
        <v>471</v>
      </c>
      <c r="E3783" s="5" t="s">
        <v>14871</v>
      </c>
      <c r="F3783" s="5" t="s">
        <v>143</v>
      </c>
      <c r="G3783" s="5">
        <v>16</v>
      </c>
      <c r="H3783" s="5" t="s">
        <v>2624</v>
      </c>
      <c r="I3783" s="5" t="s">
        <v>14872</v>
      </c>
      <c r="J3783" s="5">
        <v>13676036639</v>
      </c>
      <c r="K3783" s="5" t="s">
        <v>27</v>
      </c>
      <c r="L3783" s="10">
        <v>44405</v>
      </c>
      <c r="M3783" s="5" t="s">
        <v>18647</v>
      </c>
      <c r="N3783" s="5" t="s">
        <v>30</v>
      </c>
      <c r="O3783" s="10"/>
      <c r="P3783" s="5"/>
      <c r="Q3783" s="5"/>
      <c r="R3783" s="5"/>
      <c r="S3783" s="5"/>
    </row>
    <row r="3784" customFormat="1" hidden="1" spans="1:19">
      <c r="A3784" s="5">
        <v>3801</v>
      </c>
      <c r="B3784" s="5" t="s">
        <v>14873</v>
      </c>
      <c r="C3784" s="5"/>
      <c r="D3784" s="5" t="s">
        <v>471</v>
      </c>
      <c r="E3784" s="5" t="s">
        <v>14874</v>
      </c>
      <c r="F3784" s="5" t="s">
        <v>24</v>
      </c>
      <c r="G3784" s="5">
        <v>16</v>
      </c>
      <c r="H3784" s="5" t="s">
        <v>14875</v>
      </c>
      <c r="I3784" s="5" t="s">
        <v>3115</v>
      </c>
      <c r="J3784" s="5" t="s">
        <v>14876</v>
      </c>
      <c r="K3784" s="5" t="s">
        <v>27</v>
      </c>
      <c r="L3784" s="10">
        <v>44405</v>
      </c>
      <c r="M3784" s="5" t="s">
        <v>14877</v>
      </c>
      <c r="N3784" s="5" t="s">
        <v>30</v>
      </c>
      <c r="O3784" s="10"/>
      <c r="P3784" s="5"/>
      <c r="Q3784" s="5"/>
      <c r="R3784" s="5"/>
      <c r="S3784" s="5"/>
    </row>
    <row r="3785" customFormat="1" hidden="1" spans="1:19">
      <c r="A3785" s="5">
        <v>3802</v>
      </c>
      <c r="B3785" s="5" t="s">
        <v>14878</v>
      </c>
      <c r="C3785" s="5"/>
      <c r="D3785" s="5" t="s">
        <v>471</v>
      </c>
      <c r="E3785" s="5" t="s">
        <v>14879</v>
      </c>
      <c r="F3785" s="5" t="s">
        <v>143</v>
      </c>
      <c r="G3785" s="5">
        <v>15</v>
      </c>
      <c r="H3785" s="5" t="s">
        <v>18648</v>
      </c>
      <c r="I3785" s="5" t="s">
        <v>14881</v>
      </c>
      <c r="J3785" s="5">
        <v>15994715578</v>
      </c>
      <c r="K3785" s="5" t="s">
        <v>27</v>
      </c>
      <c r="L3785" s="10">
        <v>44396</v>
      </c>
      <c r="M3785" s="5" t="s">
        <v>28</v>
      </c>
      <c r="N3785" s="5" t="s">
        <v>30</v>
      </c>
      <c r="O3785" s="10">
        <v>44428</v>
      </c>
      <c r="P3785" s="5" t="s">
        <v>28</v>
      </c>
      <c r="Q3785" s="5" t="s">
        <v>30</v>
      </c>
      <c r="R3785" s="5"/>
      <c r="S3785" s="5"/>
    </row>
    <row r="3786" customFormat="1" hidden="1" spans="1:19">
      <c r="A3786" s="5">
        <v>3803</v>
      </c>
      <c r="B3786" s="5" t="s">
        <v>14882</v>
      </c>
      <c r="C3786" s="5"/>
      <c r="D3786" s="5" t="s">
        <v>471</v>
      </c>
      <c r="E3786" s="5" t="s">
        <v>14883</v>
      </c>
      <c r="F3786" s="5" t="s">
        <v>24</v>
      </c>
      <c r="G3786" s="5">
        <v>17</v>
      </c>
      <c r="H3786" s="5" t="s">
        <v>18649</v>
      </c>
      <c r="I3786" s="5" t="s">
        <v>14884</v>
      </c>
      <c r="J3786" s="5">
        <v>15177385317</v>
      </c>
      <c r="K3786" s="5" t="s">
        <v>27</v>
      </c>
      <c r="L3786" s="10">
        <v>44406</v>
      </c>
      <c r="M3786" s="5" t="s">
        <v>2455</v>
      </c>
      <c r="N3786" s="5" t="s">
        <v>30</v>
      </c>
      <c r="O3786" s="10">
        <v>44430</v>
      </c>
      <c r="P3786" s="5" t="s">
        <v>14812</v>
      </c>
      <c r="Q3786" s="5" t="s">
        <v>30</v>
      </c>
      <c r="R3786" s="5"/>
      <c r="S3786" s="5"/>
    </row>
    <row r="3787" customFormat="1" hidden="1" spans="1:19">
      <c r="A3787" s="5">
        <v>3804</v>
      </c>
      <c r="B3787" s="5" t="s">
        <v>14885</v>
      </c>
      <c r="C3787" s="5"/>
      <c r="D3787" s="5" t="s">
        <v>471</v>
      </c>
      <c r="E3787" s="5" t="s">
        <v>14886</v>
      </c>
      <c r="F3787" s="5" t="s">
        <v>143</v>
      </c>
      <c r="G3787" s="5">
        <v>17</v>
      </c>
      <c r="H3787" s="5" t="s">
        <v>14354</v>
      </c>
      <c r="I3787" s="5" t="s">
        <v>14887</v>
      </c>
      <c r="J3787" s="5" t="s">
        <v>14888</v>
      </c>
      <c r="K3787" s="5" t="s">
        <v>27</v>
      </c>
      <c r="L3787" s="10">
        <v>44396</v>
      </c>
      <c r="M3787" s="5" t="s">
        <v>3693</v>
      </c>
      <c r="N3787" s="5" t="s">
        <v>30</v>
      </c>
      <c r="O3787" s="10"/>
      <c r="P3787" s="5"/>
      <c r="Q3787" s="5" t="s">
        <v>30</v>
      </c>
      <c r="R3787" s="5"/>
      <c r="S3787" s="5"/>
    </row>
    <row r="3788" customFormat="1" hidden="1" spans="1:19">
      <c r="A3788" s="5">
        <v>3805</v>
      </c>
      <c r="B3788" s="5" t="s">
        <v>14889</v>
      </c>
      <c r="C3788" s="5"/>
      <c r="D3788" s="5" t="s">
        <v>471</v>
      </c>
      <c r="E3788" s="5" t="s">
        <v>14890</v>
      </c>
      <c r="F3788" s="5" t="s">
        <v>143</v>
      </c>
      <c r="G3788" s="5">
        <v>17</v>
      </c>
      <c r="H3788" s="5" t="s">
        <v>14891</v>
      </c>
      <c r="I3788" s="5" t="s">
        <v>14892</v>
      </c>
      <c r="J3788" s="5" t="s">
        <v>14893</v>
      </c>
      <c r="K3788" s="5" t="s">
        <v>27</v>
      </c>
      <c r="L3788" s="10">
        <v>44403</v>
      </c>
      <c r="M3788" s="5" t="s">
        <v>4299</v>
      </c>
      <c r="N3788" s="5" t="s">
        <v>30</v>
      </c>
      <c r="O3788" s="10"/>
      <c r="P3788" s="5"/>
      <c r="Q3788" s="5" t="s">
        <v>30</v>
      </c>
      <c r="R3788" s="5"/>
      <c r="S3788" s="5"/>
    </row>
    <row r="3789" customFormat="1" hidden="1" spans="1:19">
      <c r="A3789" s="5">
        <v>3806</v>
      </c>
      <c r="B3789" s="5" t="s">
        <v>14894</v>
      </c>
      <c r="C3789" s="5"/>
      <c r="D3789" s="5" t="s">
        <v>471</v>
      </c>
      <c r="E3789" s="5" t="s">
        <v>14895</v>
      </c>
      <c r="F3789" s="5" t="s">
        <v>143</v>
      </c>
      <c r="G3789" s="5">
        <v>16</v>
      </c>
      <c r="H3789" s="5" t="s">
        <v>14896</v>
      </c>
      <c r="I3789" s="5" t="s">
        <v>14897</v>
      </c>
      <c r="J3789" s="5" t="s">
        <v>14898</v>
      </c>
      <c r="K3789" s="5" t="s">
        <v>27</v>
      </c>
      <c r="L3789" s="10">
        <v>44397</v>
      </c>
      <c r="M3789" s="5" t="s">
        <v>14899</v>
      </c>
      <c r="N3789" s="5" t="s">
        <v>30</v>
      </c>
      <c r="O3789" s="10"/>
      <c r="P3789" s="5"/>
      <c r="Q3789" s="5" t="s">
        <v>30</v>
      </c>
      <c r="R3789" s="5"/>
      <c r="S3789" s="5"/>
    </row>
    <row r="3790" customFormat="1" hidden="1" spans="1:19">
      <c r="A3790" s="5">
        <v>3807</v>
      </c>
      <c r="B3790" s="5" t="s">
        <v>14900</v>
      </c>
      <c r="C3790" s="5"/>
      <c r="D3790" s="5" t="s">
        <v>471</v>
      </c>
      <c r="E3790" s="5" t="s">
        <v>14901</v>
      </c>
      <c r="F3790" s="5" t="s">
        <v>24</v>
      </c>
      <c r="G3790" s="5">
        <v>16</v>
      </c>
      <c r="H3790" s="5" t="s">
        <v>18650</v>
      </c>
      <c r="I3790" s="5" t="s">
        <v>14903</v>
      </c>
      <c r="J3790" s="5" t="s">
        <v>14904</v>
      </c>
      <c r="K3790" s="5" t="s">
        <v>27</v>
      </c>
      <c r="L3790" s="10">
        <v>44396</v>
      </c>
      <c r="M3790" s="5" t="s">
        <v>2172</v>
      </c>
      <c r="N3790" s="5" t="s">
        <v>30</v>
      </c>
      <c r="O3790" s="10"/>
      <c r="P3790" s="5" t="s">
        <v>14812</v>
      </c>
      <c r="Q3790" s="5"/>
      <c r="R3790" s="5"/>
      <c r="S3790" s="5"/>
    </row>
    <row r="3791" customFormat="1" hidden="1" spans="1:19">
      <c r="A3791" s="5">
        <v>3808</v>
      </c>
      <c r="B3791" s="5" t="s">
        <v>14905</v>
      </c>
      <c r="C3791" s="5"/>
      <c r="D3791" s="5" t="s">
        <v>471</v>
      </c>
      <c r="E3791" s="5" t="s">
        <v>14906</v>
      </c>
      <c r="F3791" s="5" t="s">
        <v>24</v>
      </c>
      <c r="G3791" s="5">
        <v>15</v>
      </c>
      <c r="H3791" s="5" t="s">
        <v>18651</v>
      </c>
      <c r="I3791" s="5" t="s">
        <v>14908</v>
      </c>
      <c r="J3791" s="5" t="s">
        <v>14909</v>
      </c>
      <c r="K3791" s="5" t="s">
        <v>27</v>
      </c>
      <c r="L3791" s="10">
        <v>44393</v>
      </c>
      <c r="M3791" s="5" t="s">
        <v>2455</v>
      </c>
      <c r="N3791" s="5" t="s">
        <v>27</v>
      </c>
      <c r="O3791" s="10"/>
      <c r="P3791" s="5"/>
      <c r="Q3791" s="5" t="s">
        <v>30</v>
      </c>
      <c r="R3791" s="5"/>
      <c r="S3791" s="5"/>
    </row>
    <row r="3792" customFormat="1" hidden="1" spans="1:19">
      <c r="A3792" s="5">
        <v>3809</v>
      </c>
      <c r="B3792" s="5" t="s">
        <v>14910</v>
      </c>
      <c r="C3792" s="5"/>
      <c r="D3792" s="5" t="s">
        <v>471</v>
      </c>
      <c r="E3792" s="5" t="s">
        <v>14911</v>
      </c>
      <c r="F3792" s="5" t="s">
        <v>24</v>
      </c>
      <c r="G3792" s="5">
        <v>16</v>
      </c>
      <c r="H3792" s="5" t="s">
        <v>18652</v>
      </c>
      <c r="I3792" s="5" t="s">
        <v>14913</v>
      </c>
      <c r="J3792" s="5" t="s">
        <v>14914</v>
      </c>
      <c r="K3792" s="5" t="s">
        <v>27</v>
      </c>
      <c r="L3792" s="10">
        <v>44395</v>
      </c>
      <c r="M3792" s="5" t="s">
        <v>28</v>
      </c>
      <c r="N3792" s="5" t="s">
        <v>27</v>
      </c>
      <c r="O3792" s="10">
        <v>44429</v>
      </c>
      <c r="P3792" s="5" t="s">
        <v>28</v>
      </c>
      <c r="Q3792" s="5" t="s">
        <v>30</v>
      </c>
      <c r="R3792" s="5"/>
      <c r="S3792" s="5"/>
    </row>
    <row r="3793" customFormat="1" hidden="1" spans="1:19">
      <c r="A3793" s="5">
        <v>3810</v>
      </c>
      <c r="B3793" s="5" t="s">
        <v>14915</v>
      </c>
      <c r="C3793" s="5"/>
      <c r="D3793" s="5" t="s">
        <v>471</v>
      </c>
      <c r="E3793" s="5" t="s">
        <v>14916</v>
      </c>
      <c r="F3793" s="5" t="s">
        <v>24</v>
      </c>
      <c r="G3793" s="5">
        <v>16</v>
      </c>
      <c r="H3793" s="5" t="s">
        <v>14917</v>
      </c>
      <c r="I3793" s="5" t="s">
        <v>14918</v>
      </c>
      <c r="J3793" s="5" t="s">
        <v>14919</v>
      </c>
      <c r="K3793" s="5" t="s">
        <v>27</v>
      </c>
      <c r="L3793" s="10">
        <v>44394</v>
      </c>
      <c r="M3793" s="5" t="s">
        <v>28</v>
      </c>
      <c r="N3793" s="5" t="s">
        <v>30</v>
      </c>
      <c r="O3793" s="10"/>
      <c r="P3793" s="5"/>
      <c r="Q3793" s="5" t="s">
        <v>30</v>
      </c>
      <c r="R3793" s="5"/>
      <c r="S3793" s="5"/>
    </row>
    <row r="3794" customFormat="1" hidden="1" spans="1:19">
      <c r="A3794" s="5">
        <v>3811</v>
      </c>
      <c r="B3794" s="5" t="s">
        <v>14920</v>
      </c>
      <c r="C3794" s="5"/>
      <c r="D3794" s="5" t="s">
        <v>471</v>
      </c>
      <c r="E3794" s="5" t="s">
        <v>14921</v>
      </c>
      <c r="F3794" s="5" t="s">
        <v>24</v>
      </c>
      <c r="G3794" s="5">
        <v>17</v>
      </c>
      <c r="H3794" s="5" t="s">
        <v>18653</v>
      </c>
      <c r="I3794" s="5" t="s">
        <v>14922</v>
      </c>
      <c r="J3794" s="5" t="s">
        <v>14923</v>
      </c>
      <c r="K3794" s="5" t="s">
        <v>27</v>
      </c>
      <c r="L3794" s="10">
        <v>44395</v>
      </c>
      <c r="M3794" s="5" t="s">
        <v>14924</v>
      </c>
      <c r="N3794" s="5" t="s">
        <v>27</v>
      </c>
      <c r="O3794" s="10" t="s">
        <v>14697</v>
      </c>
      <c r="P3794" s="5"/>
      <c r="Q3794" s="5"/>
      <c r="R3794" s="5"/>
      <c r="S3794" s="5"/>
    </row>
    <row r="3795" customFormat="1" hidden="1" spans="1:19">
      <c r="A3795" s="5">
        <v>3812</v>
      </c>
      <c r="B3795" s="5" t="s">
        <v>14925</v>
      </c>
      <c r="C3795" s="5"/>
      <c r="D3795" s="5" t="s">
        <v>471</v>
      </c>
      <c r="E3795" s="5" t="s">
        <v>14926</v>
      </c>
      <c r="F3795" s="5" t="s">
        <v>143</v>
      </c>
      <c r="G3795" s="5">
        <v>16</v>
      </c>
      <c r="H3795" s="5" t="s">
        <v>18654</v>
      </c>
      <c r="I3795" s="5" t="s">
        <v>14928</v>
      </c>
      <c r="J3795" s="5" t="s">
        <v>14929</v>
      </c>
      <c r="K3795" s="5" t="s">
        <v>27</v>
      </c>
      <c r="L3795" s="10">
        <v>44397</v>
      </c>
      <c r="M3795" s="5" t="s">
        <v>4299</v>
      </c>
      <c r="N3795" s="5" t="s">
        <v>30</v>
      </c>
      <c r="O3795" s="10"/>
      <c r="P3795" s="5"/>
      <c r="Q3795" s="5"/>
      <c r="R3795" s="5"/>
      <c r="S3795" s="5"/>
    </row>
    <row r="3796" customFormat="1" hidden="1" spans="1:19">
      <c r="A3796" s="5">
        <v>3813</v>
      </c>
      <c r="B3796" s="5" t="s">
        <v>14930</v>
      </c>
      <c r="C3796" s="5"/>
      <c r="D3796" s="5" t="s">
        <v>471</v>
      </c>
      <c r="E3796" s="5" t="s">
        <v>14931</v>
      </c>
      <c r="F3796" s="5" t="s">
        <v>24</v>
      </c>
      <c r="G3796" s="5">
        <v>16</v>
      </c>
      <c r="H3796" s="5" t="s">
        <v>18655</v>
      </c>
      <c r="I3796" s="5" t="s">
        <v>14933</v>
      </c>
      <c r="J3796" s="5" t="s">
        <v>14934</v>
      </c>
      <c r="K3796" s="5" t="s">
        <v>27</v>
      </c>
      <c r="L3796" s="10">
        <v>44398</v>
      </c>
      <c r="M3796" s="5" t="s">
        <v>2172</v>
      </c>
      <c r="N3796" s="5" t="s">
        <v>27</v>
      </c>
      <c r="O3796" s="10"/>
      <c r="P3796" s="5"/>
      <c r="Q3796" s="5"/>
      <c r="R3796" s="5"/>
      <c r="S3796" s="5"/>
    </row>
    <row r="3797" customFormat="1" hidden="1" spans="1:19">
      <c r="A3797" s="5">
        <v>3814</v>
      </c>
      <c r="B3797" s="5" t="s">
        <v>14935</v>
      </c>
      <c r="C3797" s="5"/>
      <c r="D3797" s="5" t="s">
        <v>471</v>
      </c>
      <c r="E3797" s="5" t="s">
        <v>14936</v>
      </c>
      <c r="F3797" s="5" t="s">
        <v>143</v>
      </c>
      <c r="G3797" s="5">
        <v>17</v>
      </c>
      <c r="H3797" s="5" t="s">
        <v>18656</v>
      </c>
      <c r="I3797" s="5" t="s">
        <v>14938</v>
      </c>
      <c r="J3797" s="5" t="s">
        <v>14939</v>
      </c>
      <c r="K3797" s="5" t="s">
        <v>27</v>
      </c>
      <c r="L3797" s="10">
        <v>44408</v>
      </c>
      <c r="M3797" s="5" t="s">
        <v>4299</v>
      </c>
      <c r="N3797" s="5" t="s">
        <v>30</v>
      </c>
      <c r="O3797" s="10"/>
      <c r="P3797" s="5"/>
      <c r="Q3797" s="5"/>
      <c r="R3797" s="5"/>
      <c r="S3797" s="5"/>
    </row>
    <row r="3798" customFormat="1" hidden="1" spans="1:19">
      <c r="A3798" s="5">
        <v>3815</v>
      </c>
      <c r="B3798" s="5" t="s">
        <v>14940</v>
      </c>
      <c r="C3798" s="5"/>
      <c r="D3798" s="5" t="s">
        <v>477</v>
      </c>
      <c r="E3798" s="5" t="s">
        <v>13777</v>
      </c>
      <c r="F3798" s="5" t="s">
        <v>143</v>
      </c>
      <c r="G3798" s="5">
        <v>16</v>
      </c>
      <c r="H3798" s="5" t="s">
        <v>18660</v>
      </c>
      <c r="I3798" s="5" t="s">
        <v>14942</v>
      </c>
      <c r="J3798" s="5">
        <v>15277850198</v>
      </c>
      <c r="K3798" s="5"/>
      <c r="L3798" s="10"/>
      <c r="M3798" s="5"/>
      <c r="N3798" s="5"/>
      <c r="O3798" s="10"/>
      <c r="P3798" s="5"/>
      <c r="Q3798" s="5"/>
      <c r="R3798" s="5"/>
      <c r="S3798" s="5"/>
    </row>
    <row r="3799" customFormat="1" hidden="1" spans="1:19">
      <c r="A3799" s="5">
        <v>3816</v>
      </c>
      <c r="B3799" s="5" t="s">
        <v>14944</v>
      </c>
      <c r="C3799" s="5"/>
      <c r="D3799" s="5" t="s">
        <v>477</v>
      </c>
      <c r="E3799" s="5" t="s">
        <v>13270</v>
      </c>
      <c r="F3799" s="5" t="s">
        <v>143</v>
      </c>
      <c r="G3799" s="5">
        <v>16</v>
      </c>
      <c r="H3799" s="5" t="s">
        <v>18661</v>
      </c>
      <c r="I3799" s="5" t="s">
        <v>14945</v>
      </c>
      <c r="J3799" s="5" t="s">
        <v>14946</v>
      </c>
      <c r="K3799" s="5"/>
      <c r="L3799" s="10"/>
      <c r="M3799" s="5"/>
      <c r="N3799" s="5"/>
      <c r="O3799" s="10"/>
      <c r="P3799" s="5"/>
      <c r="Q3799" s="5"/>
      <c r="R3799" s="5"/>
      <c r="S3799" s="5"/>
    </row>
    <row r="3800" customFormat="1" hidden="1" spans="1:19">
      <c r="A3800" s="5">
        <v>3817</v>
      </c>
      <c r="B3800" s="5" t="s">
        <v>14947</v>
      </c>
      <c r="C3800" s="5"/>
      <c r="D3800" s="5" t="s">
        <v>477</v>
      </c>
      <c r="E3800" s="5" t="s">
        <v>14948</v>
      </c>
      <c r="F3800" s="5" t="s">
        <v>24</v>
      </c>
      <c r="G3800" s="5">
        <v>15</v>
      </c>
      <c r="H3800" s="5" t="s">
        <v>14949</v>
      </c>
      <c r="I3800" s="5" t="s">
        <v>14950</v>
      </c>
      <c r="J3800" s="5">
        <v>18070860389</v>
      </c>
      <c r="K3800" s="5" t="s">
        <v>27</v>
      </c>
      <c r="L3800" s="10">
        <v>44397</v>
      </c>
      <c r="M3800" s="5" t="s">
        <v>1273</v>
      </c>
      <c r="N3800" s="5"/>
      <c r="O3800" s="10"/>
      <c r="P3800" s="5"/>
      <c r="Q3800" s="5"/>
      <c r="R3800" s="5"/>
      <c r="S3800" s="5"/>
    </row>
    <row r="3801" customFormat="1" hidden="1" spans="1:19">
      <c r="A3801" s="5">
        <v>3818</v>
      </c>
      <c r="B3801" s="5" t="s">
        <v>14951</v>
      </c>
      <c r="C3801" s="5"/>
      <c r="D3801" s="5" t="s">
        <v>477</v>
      </c>
      <c r="E3801" s="5" t="s">
        <v>14952</v>
      </c>
      <c r="F3801" s="5" t="s">
        <v>143</v>
      </c>
      <c r="G3801" s="5">
        <v>20</v>
      </c>
      <c r="H3801" s="5" t="s">
        <v>18694</v>
      </c>
      <c r="I3801" s="5" t="s">
        <v>14953</v>
      </c>
      <c r="J3801" s="5">
        <v>18077894238</v>
      </c>
      <c r="K3801" s="5" t="s">
        <v>27</v>
      </c>
      <c r="L3801" s="10">
        <v>44394</v>
      </c>
      <c r="M3801" s="5" t="s">
        <v>2747</v>
      </c>
      <c r="N3801" s="5"/>
      <c r="O3801" s="10"/>
      <c r="P3801" s="5"/>
      <c r="Q3801" s="5"/>
      <c r="R3801" s="5"/>
      <c r="S3801" s="5"/>
    </row>
    <row r="3802" customFormat="1" hidden="1" spans="1:19">
      <c r="A3802" s="5">
        <v>3819</v>
      </c>
      <c r="B3802" s="5" t="s">
        <v>14954</v>
      </c>
      <c r="C3802" s="5"/>
      <c r="D3802" s="5" t="s">
        <v>477</v>
      </c>
      <c r="E3802" s="5" t="s">
        <v>14955</v>
      </c>
      <c r="F3802" s="5" t="s">
        <v>143</v>
      </c>
      <c r="G3802" s="5">
        <v>16</v>
      </c>
      <c r="H3802" s="5" t="s">
        <v>14956</v>
      </c>
      <c r="I3802" s="5" t="s">
        <v>14957</v>
      </c>
      <c r="J3802" s="5">
        <v>13737982561</v>
      </c>
      <c r="K3802" s="5" t="s">
        <v>27</v>
      </c>
      <c r="L3802" s="10">
        <v>44395</v>
      </c>
      <c r="M3802" s="5" t="s">
        <v>1352</v>
      </c>
      <c r="N3802" s="5" t="s">
        <v>27</v>
      </c>
      <c r="O3802" s="10"/>
      <c r="P3802" s="5"/>
      <c r="Q3802" s="5"/>
      <c r="R3802" s="5"/>
      <c r="S3802" s="5"/>
    </row>
    <row r="3803" customFormat="1" hidden="1" spans="1:19">
      <c r="A3803" s="5">
        <v>3820</v>
      </c>
      <c r="B3803" s="5" t="s">
        <v>14958</v>
      </c>
      <c r="C3803" s="5"/>
      <c r="D3803" s="5" t="s">
        <v>477</v>
      </c>
      <c r="E3803" s="5" t="s">
        <v>14959</v>
      </c>
      <c r="F3803" s="5" t="s">
        <v>143</v>
      </c>
      <c r="G3803" s="5">
        <v>16</v>
      </c>
      <c r="H3803" s="5" t="s">
        <v>14960</v>
      </c>
      <c r="I3803" s="5" t="s">
        <v>14961</v>
      </c>
      <c r="J3803" s="5" t="s">
        <v>14962</v>
      </c>
      <c r="K3803" s="5" t="s">
        <v>27</v>
      </c>
      <c r="L3803" s="10">
        <v>44396</v>
      </c>
      <c r="M3803" s="5" t="s">
        <v>1288</v>
      </c>
      <c r="N3803" s="5"/>
      <c r="O3803" s="10"/>
      <c r="P3803" s="5"/>
      <c r="Q3803" s="5"/>
      <c r="R3803" s="5"/>
      <c r="S3803" s="5"/>
    </row>
    <row r="3804" customFormat="1" hidden="1" spans="1:19">
      <c r="A3804" s="5">
        <v>3821</v>
      </c>
      <c r="B3804" s="5" t="s">
        <v>14963</v>
      </c>
      <c r="C3804" s="5"/>
      <c r="D3804" s="5" t="s">
        <v>477</v>
      </c>
      <c r="E3804" s="5" t="s">
        <v>14964</v>
      </c>
      <c r="F3804" s="5" t="s">
        <v>143</v>
      </c>
      <c r="G3804" s="5">
        <v>17</v>
      </c>
      <c r="H3804" s="5" t="s">
        <v>13901</v>
      </c>
      <c r="I3804" s="5" t="s">
        <v>14965</v>
      </c>
      <c r="J3804" s="5">
        <v>18777192852</v>
      </c>
      <c r="K3804" s="5" t="s">
        <v>27</v>
      </c>
      <c r="L3804" s="10">
        <v>44402</v>
      </c>
      <c r="M3804" s="5"/>
      <c r="N3804" s="5"/>
      <c r="O3804" s="10"/>
      <c r="P3804" s="5"/>
      <c r="Q3804" s="5"/>
      <c r="R3804" s="5"/>
      <c r="S3804" s="5"/>
    </row>
    <row r="3805" customFormat="1" hidden="1" spans="1:19">
      <c r="A3805" s="5">
        <v>3822</v>
      </c>
      <c r="B3805" s="5" t="s">
        <v>14966</v>
      </c>
      <c r="C3805" s="5"/>
      <c r="D3805" s="5" t="s">
        <v>477</v>
      </c>
      <c r="E3805" s="5" t="s">
        <v>14967</v>
      </c>
      <c r="F3805" s="5" t="s">
        <v>143</v>
      </c>
      <c r="G3805" s="5">
        <v>16</v>
      </c>
      <c r="H3805" s="5" t="s">
        <v>18662</v>
      </c>
      <c r="I3805" s="5" t="s">
        <v>14969</v>
      </c>
      <c r="J3805" s="5">
        <v>13415925558</v>
      </c>
      <c r="K3805" s="5" t="s">
        <v>27</v>
      </c>
      <c r="L3805" s="10">
        <v>44396</v>
      </c>
      <c r="M3805" s="5" t="s">
        <v>185</v>
      </c>
      <c r="N3805" s="5"/>
      <c r="O3805" s="10"/>
      <c r="P3805" s="5"/>
      <c r="Q3805" s="5"/>
      <c r="R3805" s="5"/>
      <c r="S3805" s="5"/>
    </row>
    <row r="3806" customFormat="1" hidden="1" spans="1:19">
      <c r="A3806" s="5">
        <v>3823</v>
      </c>
      <c r="B3806" s="5" t="s">
        <v>14970</v>
      </c>
      <c r="C3806" s="5"/>
      <c r="D3806" s="5" t="s">
        <v>477</v>
      </c>
      <c r="E3806" s="5" t="s">
        <v>14971</v>
      </c>
      <c r="F3806" s="5" t="s">
        <v>143</v>
      </c>
      <c r="G3806" s="5">
        <v>16</v>
      </c>
      <c r="H3806" s="5" t="s">
        <v>14972</v>
      </c>
      <c r="I3806" s="5" t="s">
        <v>14973</v>
      </c>
      <c r="J3806" s="5" t="s">
        <v>14974</v>
      </c>
      <c r="K3806" s="5" t="s">
        <v>27</v>
      </c>
      <c r="L3806" s="10">
        <v>44394</v>
      </c>
      <c r="M3806" s="5" t="s">
        <v>1217</v>
      </c>
      <c r="N3806" s="5"/>
      <c r="O3806" s="10"/>
      <c r="P3806" s="5"/>
      <c r="Q3806" s="5"/>
      <c r="R3806" s="5"/>
      <c r="S3806" s="5"/>
    </row>
    <row r="3807" customFormat="1" hidden="1" spans="1:19">
      <c r="A3807" s="5">
        <v>3824</v>
      </c>
      <c r="B3807" s="5" t="s">
        <v>14975</v>
      </c>
      <c r="C3807" s="5"/>
      <c r="D3807" s="5" t="s">
        <v>477</v>
      </c>
      <c r="E3807" s="5" t="s">
        <v>14976</v>
      </c>
      <c r="F3807" s="5" t="s">
        <v>143</v>
      </c>
      <c r="G3807" s="5">
        <v>19</v>
      </c>
      <c r="H3807" s="5" t="s">
        <v>4205</v>
      </c>
      <c r="I3807" s="5" t="s">
        <v>14977</v>
      </c>
      <c r="J3807" s="5">
        <v>18934965798</v>
      </c>
      <c r="K3807" s="5" t="s">
        <v>27</v>
      </c>
      <c r="L3807" s="10">
        <v>44331</v>
      </c>
      <c r="M3807" s="5" t="s">
        <v>2455</v>
      </c>
      <c r="N3807" s="5" t="s">
        <v>27</v>
      </c>
      <c r="O3807" s="10">
        <v>44366</v>
      </c>
      <c r="P3807" s="5" t="s">
        <v>2455</v>
      </c>
      <c r="Q3807" s="5"/>
      <c r="R3807" s="5"/>
      <c r="S3807" s="5"/>
    </row>
    <row r="3808" customFormat="1" hidden="1" spans="1:19">
      <c r="A3808" s="5">
        <v>3825</v>
      </c>
      <c r="B3808" s="5" t="s">
        <v>14978</v>
      </c>
      <c r="C3808" s="5"/>
      <c r="D3808" s="5" t="s">
        <v>477</v>
      </c>
      <c r="E3808" s="5" t="s">
        <v>14979</v>
      </c>
      <c r="F3808" s="5" t="s">
        <v>143</v>
      </c>
      <c r="G3808" s="5">
        <v>15</v>
      </c>
      <c r="H3808" s="5" t="s">
        <v>2629</v>
      </c>
      <c r="I3808" s="5" t="s">
        <v>2630</v>
      </c>
      <c r="J3808" s="5" t="s">
        <v>14980</v>
      </c>
      <c r="K3808" s="5" t="s">
        <v>27</v>
      </c>
      <c r="L3808" s="10">
        <v>44394</v>
      </c>
      <c r="M3808" s="5" t="s">
        <v>1217</v>
      </c>
      <c r="N3808" s="5" t="s">
        <v>30</v>
      </c>
      <c r="O3808" s="10"/>
      <c r="P3808" s="5"/>
      <c r="Q3808" s="5"/>
      <c r="R3808" s="5"/>
      <c r="S3808" s="5"/>
    </row>
    <row r="3809" customFormat="1" hidden="1" spans="1:19">
      <c r="A3809" s="5">
        <v>3826</v>
      </c>
      <c r="B3809" s="5" t="s">
        <v>14981</v>
      </c>
      <c r="C3809" s="5"/>
      <c r="D3809" s="5" t="s">
        <v>477</v>
      </c>
      <c r="E3809" s="5" t="s">
        <v>14982</v>
      </c>
      <c r="F3809" s="5" t="s">
        <v>24</v>
      </c>
      <c r="G3809" s="5">
        <v>20</v>
      </c>
      <c r="H3809" s="5" t="s">
        <v>14983</v>
      </c>
      <c r="I3809" s="5" t="s">
        <v>14984</v>
      </c>
      <c r="J3809" s="5" t="s">
        <v>14985</v>
      </c>
      <c r="K3809" s="5" t="s">
        <v>27</v>
      </c>
      <c r="L3809" s="10">
        <v>44331</v>
      </c>
      <c r="M3809" s="5" t="s">
        <v>2455</v>
      </c>
      <c r="N3809" s="5" t="s">
        <v>27</v>
      </c>
      <c r="O3809" s="10">
        <v>44366</v>
      </c>
      <c r="P3809" s="5" t="s">
        <v>2455</v>
      </c>
      <c r="Q3809" s="5"/>
      <c r="R3809" s="5"/>
      <c r="S3809" s="5"/>
    </row>
    <row r="3810" customFormat="1" hidden="1" spans="1:19">
      <c r="A3810" s="5">
        <v>3827</v>
      </c>
      <c r="B3810" s="5" t="s">
        <v>14986</v>
      </c>
      <c r="C3810" s="5"/>
      <c r="D3810" s="5" t="s">
        <v>477</v>
      </c>
      <c r="E3810" s="5" t="s">
        <v>14987</v>
      </c>
      <c r="F3810" s="5" t="s">
        <v>143</v>
      </c>
      <c r="G3810" s="5">
        <v>17</v>
      </c>
      <c r="H3810" s="5" t="s">
        <v>18663</v>
      </c>
      <c r="I3810" s="5" t="s">
        <v>8149</v>
      </c>
      <c r="J3810" s="5" t="s">
        <v>14989</v>
      </c>
      <c r="K3810" s="5" t="s">
        <v>27</v>
      </c>
      <c r="L3810" s="10">
        <v>44396</v>
      </c>
      <c r="M3810" s="5" t="s">
        <v>133</v>
      </c>
      <c r="N3810" s="5"/>
      <c r="O3810" s="10"/>
      <c r="P3810" s="5"/>
      <c r="Q3810" s="5"/>
      <c r="R3810" s="5"/>
      <c r="S3810" s="5"/>
    </row>
    <row r="3811" customFormat="1" hidden="1" spans="1:19">
      <c r="A3811" s="5">
        <v>3828</v>
      </c>
      <c r="B3811" s="5" t="s">
        <v>14990</v>
      </c>
      <c r="C3811" s="5"/>
      <c r="D3811" s="5" t="s">
        <v>477</v>
      </c>
      <c r="E3811" s="5" t="s">
        <v>14991</v>
      </c>
      <c r="F3811" s="5" t="s">
        <v>143</v>
      </c>
      <c r="G3811" s="5">
        <v>16</v>
      </c>
      <c r="H3811" s="5" t="s">
        <v>18664</v>
      </c>
      <c r="I3811" s="5" t="s">
        <v>14993</v>
      </c>
      <c r="J3811" s="5">
        <v>18378892902</v>
      </c>
      <c r="K3811" s="5" t="s">
        <v>27</v>
      </c>
      <c r="L3811" s="10">
        <v>44395</v>
      </c>
      <c r="M3811" s="5" t="s">
        <v>28</v>
      </c>
      <c r="N3811" s="5"/>
      <c r="O3811" s="10"/>
      <c r="P3811" s="5"/>
      <c r="Q3811" s="5"/>
      <c r="R3811" s="5" t="s">
        <v>14994</v>
      </c>
      <c r="S3811" s="5"/>
    </row>
    <row r="3812" customFormat="1" hidden="1" spans="1:19">
      <c r="A3812" s="5">
        <v>3829</v>
      </c>
      <c r="B3812" s="5" t="s">
        <v>14995</v>
      </c>
      <c r="C3812" s="5"/>
      <c r="D3812" s="5" t="s">
        <v>477</v>
      </c>
      <c r="E3812" s="5" t="s">
        <v>14996</v>
      </c>
      <c r="F3812" s="5" t="s">
        <v>24</v>
      </c>
      <c r="G3812" s="5">
        <v>17</v>
      </c>
      <c r="H3812" s="5" t="s">
        <v>14997</v>
      </c>
      <c r="I3812" s="5" t="s">
        <v>14998</v>
      </c>
      <c r="J3812" s="5" t="s">
        <v>14999</v>
      </c>
      <c r="K3812" s="5" t="s">
        <v>27</v>
      </c>
      <c r="L3812" s="10">
        <v>44397</v>
      </c>
      <c r="M3812" s="5" t="s">
        <v>1217</v>
      </c>
      <c r="N3812" s="5"/>
      <c r="O3812" s="10"/>
      <c r="P3812" s="5"/>
      <c r="Q3812" s="5"/>
      <c r="R3812" s="5"/>
      <c r="S3812" s="5"/>
    </row>
    <row r="3813" customFormat="1" hidden="1" spans="1:19">
      <c r="A3813" s="5">
        <v>3830</v>
      </c>
      <c r="B3813" s="5" t="s">
        <v>15000</v>
      </c>
      <c r="C3813" s="5"/>
      <c r="D3813" s="5" t="s">
        <v>477</v>
      </c>
      <c r="E3813" s="5" t="s">
        <v>15001</v>
      </c>
      <c r="F3813" s="5" t="s">
        <v>143</v>
      </c>
      <c r="G3813" s="5">
        <v>16</v>
      </c>
      <c r="H3813" s="5" t="s">
        <v>13963</v>
      </c>
      <c r="I3813" s="5" t="s">
        <v>15002</v>
      </c>
      <c r="J3813" s="5">
        <v>15177893160</v>
      </c>
      <c r="K3813" s="5" t="s">
        <v>27</v>
      </c>
      <c r="L3813" s="10">
        <v>44394</v>
      </c>
      <c r="M3813" s="5" t="s">
        <v>2747</v>
      </c>
      <c r="N3813" s="5"/>
      <c r="O3813" s="10"/>
      <c r="P3813" s="5"/>
      <c r="Q3813" s="5"/>
      <c r="R3813" s="5"/>
      <c r="S3813" s="5"/>
    </row>
    <row r="3814" customFormat="1" hidden="1" spans="1:19">
      <c r="A3814" s="5">
        <v>3831</v>
      </c>
      <c r="B3814" s="5" t="s">
        <v>15003</v>
      </c>
      <c r="C3814" s="5"/>
      <c r="D3814" s="5" t="s">
        <v>477</v>
      </c>
      <c r="E3814" s="5" t="s">
        <v>15004</v>
      </c>
      <c r="F3814" s="5" t="s">
        <v>143</v>
      </c>
      <c r="G3814" s="5">
        <v>16</v>
      </c>
      <c r="H3814" s="5" t="s">
        <v>18665</v>
      </c>
      <c r="I3814" s="5" t="s">
        <v>15006</v>
      </c>
      <c r="J3814" s="5" t="s">
        <v>15007</v>
      </c>
      <c r="K3814" s="5" t="s">
        <v>27</v>
      </c>
      <c r="L3814" s="10">
        <v>44394</v>
      </c>
      <c r="M3814" s="5" t="s">
        <v>28</v>
      </c>
      <c r="N3814" s="5"/>
      <c r="O3814" s="10"/>
      <c r="P3814" s="5"/>
      <c r="Q3814" s="5"/>
      <c r="R3814" s="5"/>
      <c r="S3814" s="5"/>
    </row>
    <row r="3815" customFormat="1" hidden="1" spans="1:19">
      <c r="A3815" s="5">
        <v>3832</v>
      </c>
      <c r="B3815" s="5" t="s">
        <v>15008</v>
      </c>
      <c r="C3815" s="5"/>
      <c r="D3815" s="5" t="s">
        <v>477</v>
      </c>
      <c r="E3815" s="5" t="s">
        <v>15009</v>
      </c>
      <c r="F3815" s="5" t="s">
        <v>143</v>
      </c>
      <c r="G3815" s="5">
        <v>15</v>
      </c>
      <c r="H3815" s="5" t="s">
        <v>18666</v>
      </c>
      <c r="I3815" s="5" t="s">
        <v>15010</v>
      </c>
      <c r="J3815" s="5">
        <v>18174937601</v>
      </c>
      <c r="K3815" s="5" t="s">
        <v>27</v>
      </c>
      <c r="L3815" s="10">
        <v>44394</v>
      </c>
      <c r="M3815" s="5" t="s">
        <v>28</v>
      </c>
      <c r="N3815" s="5"/>
      <c r="O3815" s="10"/>
      <c r="P3815" s="5"/>
      <c r="Q3815" s="5"/>
      <c r="R3815" s="5"/>
      <c r="S3815" s="5"/>
    </row>
    <row r="3816" customFormat="1" hidden="1" spans="1:19">
      <c r="A3816" s="5">
        <v>3833</v>
      </c>
      <c r="B3816" s="5" t="s">
        <v>15011</v>
      </c>
      <c r="C3816" s="5"/>
      <c r="D3816" s="5" t="s">
        <v>477</v>
      </c>
      <c r="E3816" s="5" t="s">
        <v>15012</v>
      </c>
      <c r="F3816" s="5" t="s">
        <v>143</v>
      </c>
      <c r="G3816" s="5">
        <v>17</v>
      </c>
      <c r="H3816" s="5" t="s">
        <v>18667</v>
      </c>
      <c r="I3816" s="5" t="s">
        <v>15014</v>
      </c>
      <c r="J3816" s="5" t="s">
        <v>15015</v>
      </c>
      <c r="K3816" s="5" t="s">
        <v>27</v>
      </c>
      <c r="L3816" s="10">
        <v>44409</v>
      </c>
      <c r="M3816" s="5" t="s">
        <v>2747</v>
      </c>
      <c r="N3816" s="5"/>
      <c r="O3816" s="10"/>
      <c r="P3816" s="5"/>
      <c r="Q3816" s="5"/>
      <c r="R3816" s="5"/>
      <c r="S3816" s="5"/>
    </row>
    <row r="3817" customFormat="1" hidden="1" spans="1:19">
      <c r="A3817" s="5">
        <v>3834</v>
      </c>
      <c r="B3817" s="5" t="s">
        <v>15016</v>
      </c>
      <c r="C3817" s="5"/>
      <c r="D3817" s="5" t="s">
        <v>477</v>
      </c>
      <c r="E3817" s="5" t="s">
        <v>15017</v>
      </c>
      <c r="F3817" s="5" t="s">
        <v>143</v>
      </c>
      <c r="G3817" s="5">
        <v>15</v>
      </c>
      <c r="H3817" s="5" t="s">
        <v>15018</v>
      </c>
      <c r="I3817" s="5" t="s">
        <v>7044</v>
      </c>
      <c r="J3817" s="5">
        <v>15878821196</v>
      </c>
      <c r="K3817" s="5" t="s">
        <v>27</v>
      </c>
      <c r="L3817" s="10">
        <v>44405</v>
      </c>
      <c r="M3817" s="5" t="s">
        <v>3693</v>
      </c>
      <c r="N3817" s="5"/>
      <c r="O3817" s="10"/>
      <c r="P3817" s="5"/>
      <c r="Q3817" s="5"/>
      <c r="R3817" s="5"/>
      <c r="S3817" s="5"/>
    </row>
    <row r="3818" customFormat="1" hidden="1" spans="1:19">
      <c r="A3818" s="5">
        <v>3835</v>
      </c>
      <c r="B3818" s="5" t="s">
        <v>15019</v>
      </c>
      <c r="C3818" s="5"/>
      <c r="D3818" s="5" t="s">
        <v>477</v>
      </c>
      <c r="E3818" s="5" t="s">
        <v>15020</v>
      </c>
      <c r="F3818" s="5" t="s">
        <v>24</v>
      </c>
      <c r="G3818" s="5">
        <v>17</v>
      </c>
      <c r="H3818" s="5" t="s">
        <v>15021</v>
      </c>
      <c r="I3818" s="5" t="s">
        <v>15022</v>
      </c>
      <c r="J3818" s="5" t="s">
        <v>15023</v>
      </c>
      <c r="K3818" s="5" t="s">
        <v>27</v>
      </c>
      <c r="L3818" s="10">
        <v>44395</v>
      </c>
      <c r="M3818" s="5" t="s">
        <v>28</v>
      </c>
      <c r="N3818" s="5"/>
      <c r="O3818" s="10"/>
      <c r="P3818" s="5"/>
      <c r="Q3818" s="5"/>
      <c r="R3818" s="5"/>
      <c r="S3818" s="5"/>
    </row>
    <row r="3819" customFormat="1" hidden="1" spans="1:19">
      <c r="A3819" s="5">
        <v>3836</v>
      </c>
      <c r="B3819" s="5" t="s">
        <v>15024</v>
      </c>
      <c r="C3819" s="5"/>
      <c r="D3819" s="5" t="s">
        <v>477</v>
      </c>
      <c r="E3819" s="5" t="s">
        <v>15025</v>
      </c>
      <c r="F3819" s="5" t="s">
        <v>143</v>
      </c>
      <c r="G3819" s="5">
        <v>16</v>
      </c>
      <c r="H3819" s="5" t="s">
        <v>11156</v>
      </c>
      <c r="I3819" s="5" t="s">
        <v>15026</v>
      </c>
      <c r="J3819" s="5" t="s">
        <v>15027</v>
      </c>
      <c r="K3819" s="5" t="s">
        <v>27</v>
      </c>
      <c r="L3819" s="10">
        <v>44401</v>
      </c>
      <c r="M3819" s="5" t="s">
        <v>28</v>
      </c>
      <c r="N3819" s="5"/>
      <c r="O3819" s="10"/>
      <c r="P3819" s="5"/>
      <c r="Q3819" s="5"/>
      <c r="R3819" s="5"/>
      <c r="S3819" s="5"/>
    </row>
    <row r="3820" customFormat="1" hidden="1" spans="1:19">
      <c r="A3820" s="5">
        <v>3837</v>
      </c>
      <c r="B3820" s="5" t="s">
        <v>15028</v>
      </c>
      <c r="C3820" s="5"/>
      <c r="D3820" s="5" t="s">
        <v>477</v>
      </c>
      <c r="E3820" s="5" t="s">
        <v>15029</v>
      </c>
      <c r="F3820" s="5" t="s">
        <v>143</v>
      </c>
      <c r="G3820" s="5">
        <v>17</v>
      </c>
      <c r="H3820" s="5" t="s">
        <v>18668</v>
      </c>
      <c r="I3820" s="5" t="s">
        <v>15030</v>
      </c>
      <c r="J3820" s="5" t="s">
        <v>15031</v>
      </c>
      <c r="K3820" s="5" t="s">
        <v>27</v>
      </c>
      <c r="L3820" s="10">
        <v>44394</v>
      </c>
      <c r="M3820" s="5" t="s">
        <v>2747</v>
      </c>
      <c r="N3820" s="5"/>
      <c r="O3820" s="10"/>
      <c r="P3820" s="5"/>
      <c r="Q3820" s="5"/>
      <c r="R3820" s="5"/>
      <c r="S3820" s="5"/>
    </row>
    <row r="3821" customFormat="1" hidden="1" spans="1:19">
      <c r="A3821" s="5">
        <v>3838</v>
      </c>
      <c r="B3821" s="5" t="s">
        <v>15032</v>
      </c>
      <c r="C3821" s="5"/>
      <c r="D3821" s="5" t="s">
        <v>477</v>
      </c>
      <c r="E3821" s="5" t="s">
        <v>15033</v>
      </c>
      <c r="F3821" s="5" t="s">
        <v>24</v>
      </c>
      <c r="G3821" s="5">
        <v>15</v>
      </c>
      <c r="H3821" s="5" t="s">
        <v>18669</v>
      </c>
      <c r="I3821" s="5" t="s">
        <v>15035</v>
      </c>
      <c r="J3821" s="5" t="s">
        <v>15036</v>
      </c>
      <c r="K3821" s="5" t="s">
        <v>27</v>
      </c>
      <c r="L3821" s="10">
        <v>44395</v>
      </c>
      <c r="M3821" s="5" t="s">
        <v>28</v>
      </c>
      <c r="N3821" s="5" t="s">
        <v>27</v>
      </c>
      <c r="O3821" s="10">
        <v>44416</v>
      </c>
      <c r="P3821" s="5" t="s">
        <v>28</v>
      </c>
      <c r="Q3821" s="5"/>
      <c r="R3821" s="5"/>
      <c r="S3821" s="5"/>
    </row>
    <row r="3822" customFormat="1" hidden="1" spans="1:19">
      <c r="A3822" s="5">
        <v>3839</v>
      </c>
      <c r="B3822" s="5" t="s">
        <v>15037</v>
      </c>
      <c r="C3822" s="5"/>
      <c r="D3822" s="5" t="s">
        <v>477</v>
      </c>
      <c r="E3822" s="5" t="s">
        <v>15038</v>
      </c>
      <c r="F3822" s="5" t="s">
        <v>143</v>
      </c>
      <c r="G3822" s="5">
        <v>18</v>
      </c>
      <c r="H3822" s="5" t="s">
        <v>15039</v>
      </c>
      <c r="I3822" s="5" t="s">
        <v>6812</v>
      </c>
      <c r="J3822" s="5">
        <v>18378896398</v>
      </c>
      <c r="K3822" s="5" t="s">
        <v>27</v>
      </c>
      <c r="L3822" s="10">
        <v>44331</v>
      </c>
      <c r="M3822" s="5" t="s">
        <v>2455</v>
      </c>
      <c r="N3822" s="5" t="s">
        <v>27</v>
      </c>
      <c r="O3822" s="10">
        <v>44366</v>
      </c>
      <c r="P3822" s="5" t="s">
        <v>2455</v>
      </c>
      <c r="Q3822" s="5"/>
      <c r="R3822" s="5"/>
      <c r="S3822" s="5"/>
    </row>
    <row r="3823" customFormat="1" hidden="1" spans="1:19">
      <c r="A3823" s="5">
        <v>3840</v>
      </c>
      <c r="B3823" s="5" t="s">
        <v>15040</v>
      </c>
      <c r="C3823" s="5"/>
      <c r="D3823" s="5" t="s">
        <v>477</v>
      </c>
      <c r="E3823" s="5" t="s">
        <v>15041</v>
      </c>
      <c r="F3823" s="5" t="s">
        <v>24</v>
      </c>
      <c r="G3823" s="5">
        <v>14</v>
      </c>
      <c r="H3823" s="5" t="s">
        <v>15042</v>
      </c>
      <c r="I3823" s="5" t="s">
        <v>1980</v>
      </c>
      <c r="J3823" s="5">
        <v>19978846553</v>
      </c>
      <c r="K3823" s="5" t="s">
        <v>27</v>
      </c>
      <c r="L3823" s="10">
        <v>44395</v>
      </c>
      <c r="M3823" s="5" t="s">
        <v>3693</v>
      </c>
      <c r="N3823" s="5"/>
      <c r="O3823" s="10"/>
      <c r="P3823" s="5"/>
      <c r="Q3823" s="5"/>
      <c r="R3823" s="5"/>
      <c r="S3823" s="5"/>
    </row>
    <row r="3824" customFormat="1" hidden="1" spans="1:19">
      <c r="A3824" s="5">
        <v>3841</v>
      </c>
      <c r="B3824" s="5" t="s">
        <v>15043</v>
      </c>
      <c r="C3824" s="5"/>
      <c r="D3824" s="5" t="s">
        <v>477</v>
      </c>
      <c r="E3824" s="5" t="s">
        <v>15044</v>
      </c>
      <c r="F3824" s="5" t="s">
        <v>24</v>
      </c>
      <c r="G3824" s="5">
        <v>16</v>
      </c>
      <c r="H3824" s="5" t="s">
        <v>18670</v>
      </c>
      <c r="I3824" s="5" t="s">
        <v>15046</v>
      </c>
      <c r="J3824" s="5" t="s">
        <v>15047</v>
      </c>
      <c r="K3824" s="5" t="s">
        <v>27</v>
      </c>
      <c r="L3824" s="10">
        <v>44396</v>
      </c>
      <c r="M3824" s="5" t="s">
        <v>139</v>
      </c>
      <c r="N3824" s="5"/>
      <c r="O3824" s="10"/>
      <c r="P3824" s="5"/>
      <c r="Q3824" s="5"/>
      <c r="R3824" s="5"/>
      <c r="S3824" s="5"/>
    </row>
    <row r="3825" customFormat="1" hidden="1" spans="1:19">
      <c r="A3825" s="5">
        <v>3842</v>
      </c>
      <c r="B3825" s="5" t="s">
        <v>15048</v>
      </c>
      <c r="C3825" s="5"/>
      <c r="D3825" s="5" t="s">
        <v>477</v>
      </c>
      <c r="E3825" s="5" t="s">
        <v>15049</v>
      </c>
      <c r="F3825" s="5" t="s">
        <v>24</v>
      </c>
      <c r="G3825" s="5">
        <v>16</v>
      </c>
      <c r="H3825" s="5" t="s">
        <v>18671</v>
      </c>
      <c r="I3825" s="5" t="s">
        <v>15050</v>
      </c>
      <c r="J3825" s="5" t="s">
        <v>15051</v>
      </c>
      <c r="K3825" s="5" t="s">
        <v>27</v>
      </c>
      <c r="L3825" s="10">
        <v>44396</v>
      </c>
      <c r="M3825" s="5" t="s">
        <v>98</v>
      </c>
      <c r="N3825" s="5" t="s">
        <v>27</v>
      </c>
      <c r="O3825" s="10"/>
      <c r="P3825" s="5"/>
      <c r="Q3825" s="5"/>
      <c r="R3825" s="5"/>
      <c r="S3825" s="5"/>
    </row>
    <row r="3826" customFormat="1" hidden="1" spans="1:19">
      <c r="A3826" s="5">
        <v>3843</v>
      </c>
      <c r="B3826" s="5" t="s">
        <v>15052</v>
      </c>
      <c r="C3826" s="5"/>
      <c r="D3826" s="5" t="s">
        <v>477</v>
      </c>
      <c r="E3826" s="5" t="s">
        <v>15053</v>
      </c>
      <c r="F3826" s="5" t="s">
        <v>24</v>
      </c>
      <c r="G3826" s="5">
        <v>16</v>
      </c>
      <c r="H3826" s="5" t="s">
        <v>15058</v>
      </c>
      <c r="I3826" s="5" t="s">
        <v>15055</v>
      </c>
      <c r="J3826" s="5" t="s">
        <v>15056</v>
      </c>
      <c r="K3826" s="5" t="s">
        <v>27</v>
      </c>
      <c r="L3826" s="10">
        <v>44400</v>
      </c>
      <c r="M3826" s="5" t="s">
        <v>15057</v>
      </c>
      <c r="N3826" s="5"/>
      <c r="O3826" s="10"/>
      <c r="P3826" s="5"/>
      <c r="Q3826" s="5"/>
      <c r="R3826" s="5" t="s">
        <v>15058</v>
      </c>
      <c r="S3826" s="5"/>
    </row>
    <row r="3827" customFormat="1" hidden="1" spans="1:19">
      <c r="A3827" s="5">
        <v>3844</v>
      </c>
      <c r="B3827" s="5" t="s">
        <v>15059</v>
      </c>
      <c r="C3827" s="5"/>
      <c r="D3827" s="5" t="s">
        <v>477</v>
      </c>
      <c r="E3827" s="5" t="s">
        <v>15060</v>
      </c>
      <c r="F3827" s="5" t="s">
        <v>143</v>
      </c>
      <c r="G3827" s="5">
        <v>18</v>
      </c>
      <c r="H3827" s="5" t="s">
        <v>15061</v>
      </c>
      <c r="I3827" s="5" t="s">
        <v>15062</v>
      </c>
      <c r="J3827" s="5" t="s">
        <v>15063</v>
      </c>
      <c r="K3827" s="5" t="s">
        <v>27</v>
      </c>
      <c r="L3827" s="10">
        <v>44395</v>
      </c>
      <c r="M3827" s="5" t="s">
        <v>6052</v>
      </c>
      <c r="N3827" s="5" t="s">
        <v>27</v>
      </c>
      <c r="O3827" s="10"/>
      <c r="P3827" s="5"/>
      <c r="Q3827" s="5"/>
      <c r="R3827" s="5"/>
      <c r="S3827" s="5"/>
    </row>
    <row r="3828" customFormat="1" hidden="1" spans="1:19">
      <c r="A3828" s="5">
        <v>3845</v>
      </c>
      <c r="B3828" s="5" t="s">
        <v>15064</v>
      </c>
      <c r="C3828" s="5"/>
      <c r="D3828" s="5" t="s">
        <v>477</v>
      </c>
      <c r="E3828" s="5" t="s">
        <v>15065</v>
      </c>
      <c r="F3828" s="5" t="s">
        <v>143</v>
      </c>
      <c r="G3828" s="5">
        <v>19</v>
      </c>
      <c r="H3828" s="5" t="s">
        <v>15066</v>
      </c>
      <c r="I3828" s="5" t="s">
        <v>15067</v>
      </c>
      <c r="J3828" s="5">
        <v>19978820952</v>
      </c>
      <c r="K3828" s="5" t="s">
        <v>27</v>
      </c>
      <c r="L3828" s="10">
        <v>44331</v>
      </c>
      <c r="M3828" s="5" t="s">
        <v>2455</v>
      </c>
      <c r="N3828" s="5" t="s">
        <v>27</v>
      </c>
      <c r="O3828" s="10">
        <v>44366</v>
      </c>
      <c r="P3828" s="5" t="s">
        <v>2455</v>
      </c>
      <c r="Q3828" s="5"/>
      <c r="R3828" s="5"/>
      <c r="S3828" s="5"/>
    </row>
    <row r="3829" customFormat="1" hidden="1" spans="1:19">
      <c r="A3829" s="5">
        <v>3846</v>
      </c>
      <c r="B3829" s="5" t="s">
        <v>15068</v>
      </c>
      <c r="C3829" s="5"/>
      <c r="D3829" s="5" t="s">
        <v>477</v>
      </c>
      <c r="E3829" s="5" t="s">
        <v>15069</v>
      </c>
      <c r="F3829" s="5" t="s">
        <v>143</v>
      </c>
      <c r="G3829" s="5">
        <v>16</v>
      </c>
      <c r="H3829" s="5" t="s">
        <v>18672</v>
      </c>
      <c r="I3829" s="5" t="s">
        <v>5817</v>
      </c>
      <c r="J3829" s="5" t="s">
        <v>15071</v>
      </c>
      <c r="K3829" s="5" t="s">
        <v>27</v>
      </c>
      <c r="L3829" s="10">
        <v>44394</v>
      </c>
      <c r="M3829" s="5" t="s">
        <v>1273</v>
      </c>
      <c r="N3829" s="5"/>
      <c r="O3829" s="10"/>
      <c r="P3829" s="5"/>
      <c r="Q3829" s="5"/>
      <c r="R3829" s="5"/>
      <c r="S3829" s="5"/>
    </row>
    <row r="3830" customFormat="1" hidden="1" spans="1:19">
      <c r="A3830" s="5">
        <v>3847</v>
      </c>
      <c r="B3830" s="5" t="s">
        <v>15072</v>
      </c>
      <c r="C3830" s="5"/>
      <c r="D3830" s="5" t="s">
        <v>477</v>
      </c>
      <c r="E3830" s="5" t="s">
        <v>15073</v>
      </c>
      <c r="F3830" s="5" t="s">
        <v>143</v>
      </c>
      <c r="G3830" s="5">
        <v>15</v>
      </c>
      <c r="H3830" s="5" t="s">
        <v>15074</v>
      </c>
      <c r="I3830" s="5" t="s">
        <v>3931</v>
      </c>
      <c r="J3830" s="5" t="s">
        <v>15075</v>
      </c>
      <c r="K3830" s="5" t="s">
        <v>27</v>
      </c>
      <c r="L3830" s="10">
        <v>44397</v>
      </c>
      <c r="M3830" s="5" t="s">
        <v>1273</v>
      </c>
      <c r="N3830" s="5"/>
      <c r="O3830" s="10"/>
      <c r="P3830" s="5"/>
      <c r="Q3830" s="5"/>
      <c r="R3830" s="5"/>
      <c r="S3830" s="5"/>
    </row>
    <row r="3831" customFormat="1" hidden="1" spans="1:19">
      <c r="A3831" s="5">
        <v>3848</v>
      </c>
      <c r="B3831" s="5" t="s">
        <v>15076</v>
      </c>
      <c r="C3831" s="5"/>
      <c r="D3831" s="5" t="s">
        <v>477</v>
      </c>
      <c r="E3831" s="5" t="s">
        <v>15077</v>
      </c>
      <c r="F3831" s="5" t="s">
        <v>24</v>
      </c>
      <c r="G3831" s="5">
        <v>16</v>
      </c>
      <c r="H3831" s="5" t="s">
        <v>18673</v>
      </c>
      <c r="I3831" s="5" t="s">
        <v>15079</v>
      </c>
      <c r="J3831" s="5">
        <v>15277893052</v>
      </c>
      <c r="K3831" s="5" t="s">
        <v>27</v>
      </c>
      <c r="L3831" s="10">
        <v>44395</v>
      </c>
      <c r="M3831" s="5" t="s">
        <v>28</v>
      </c>
      <c r="N3831" s="5"/>
      <c r="O3831" s="10"/>
      <c r="P3831" s="5"/>
      <c r="Q3831" s="5"/>
      <c r="R3831" s="5"/>
      <c r="S3831" s="5"/>
    </row>
    <row r="3832" customFormat="1" hidden="1" spans="1:19">
      <c r="A3832" s="5">
        <v>3849</v>
      </c>
      <c r="B3832" s="5" t="s">
        <v>15080</v>
      </c>
      <c r="C3832" s="5"/>
      <c r="D3832" s="5" t="s">
        <v>477</v>
      </c>
      <c r="E3832" s="5" t="s">
        <v>15081</v>
      </c>
      <c r="F3832" s="5" t="s">
        <v>143</v>
      </c>
      <c r="G3832" s="5">
        <v>17</v>
      </c>
      <c r="H3832" s="5" t="s">
        <v>18674</v>
      </c>
      <c r="I3832" s="5" t="s">
        <v>15083</v>
      </c>
      <c r="J3832" s="5">
        <v>15977034246</v>
      </c>
      <c r="K3832" s="5" t="s">
        <v>27</v>
      </c>
      <c r="L3832" s="10">
        <v>44397</v>
      </c>
      <c r="M3832" s="5" t="s">
        <v>15084</v>
      </c>
      <c r="N3832" s="5"/>
      <c r="O3832" s="10"/>
      <c r="P3832" s="5"/>
      <c r="Q3832" s="5"/>
      <c r="R3832" s="5" t="s">
        <v>15085</v>
      </c>
      <c r="S3832" s="5"/>
    </row>
    <row r="3833" customFormat="1" hidden="1" spans="1:19">
      <c r="A3833" s="5">
        <v>3850</v>
      </c>
      <c r="B3833" s="5" t="s">
        <v>15086</v>
      </c>
      <c r="C3833" s="5"/>
      <c r="D3833" s="5" t="s">
        <v>477</v>
      </c>
      <c r="E3833" s="5" t="s">
        <v>15087</v>
      </c>
      <c r="F3833" s="5" t="s">
        <v>24</v>
      </c>
      <c r="G3833" s="5">
        <v>14</v>
      </c>
      <c r="H3833" s="5" t="s">
        <v>18675</v>
      </c>
      <c r="I3833" s="5" t="s">
        <v>8134</v>
      </c>
      <c r="J3833" s="5" t="s">
        <v>15089</v>
      </c>
      <c r="K3833" s="5" t="s">
        <v>27</v>
      </c>
      <c r="L3833" s="10">
        <v>44409</v>
      </c>
      <c r="M3833" s="5" t="s">
        <v>139</v>
      </c>
      <c r="N3833" s="5"/>
      <c r="O3833" s="10"/>
      <c r="P3833" s="5"/>
      <c r="Q3833" s="5"/>
      <c r="R3833" s="5"/>
      <c r="S3833" s="5"/>
    </row>
    <row r="3834" customFormat="1" hidden="1" spans="1:19">
      <c r="A3834" s="5">
        <v>3851</v>
      </c>
      <c r="B3834" s="5" t="s">
        <v>15090</v>
      </c>
      <c r="C3834" s="5"/>
      <c r="D3834" s="5" t="s">
        <v>477</v>
      </c>
      <c r="E3834" s="5" t="s">
        <v>15091</v>
      </c>
      <c r="F3834" s="5" t="s">
        <v>143</v>
      </c>
      <c r="G3834" s="5">
        <v>16</v>
      </c>
      <c r="H3834" s="5" t="s">
        <v>15092</v>
      </c>
      <c r="I3834" s="5" t="s">
        <v>15093</v>
      </c>
      <c r="J3834" s="5" t="s">
        <v>15094</v>
      </c>
      <c r="K3834" s="5" t="s">
        <v>27</v>
      </c>
      <c r="L3834" s="10">
        <v>44402</v>
      </c>
      <c r="M3834" s="5" t="s">
        <v>68</v>
      </c>
      <c r="N3834" s="5" t="s">
        <v>27</v>
      </c>
      <c r="O3834" s="10"/>
      <c r="P3834" s="5"/>
      <c r="Q3834" s="5"/>
      <c r="R3834" s="5"/>
      <c r="S3834" s="5"/>
    </row>
    <row r="3835" customFormat="1" hidden="1" spans="1:19">
      <c r="A3835" s="5">
        <v>3852</v>
      </c>
      <c r="B3835" s="5" t="s">
        <v>15095</v>
      </c>
      <c r="C3835" s="5"/>
      <c r="D3835" s="5" t="s">
        <v>477</v>
      </c>
      <c r="E3835" s="5" t="s">
        <v>10038</v>
      </c>
      <c r="F3835" s="5" t="s">
        <v>143</v>
      </c>
      <c r="G3835" s="5">
        <v>21</v>
      </c>
      <c r="H3835" s="5" t="s">
        <v>15096</v>
      </c>
      <c r="I3835" s="5" t="s">
        <v>15097</v>
      </c>
      <c r="J3835" s="5">
        <v>19127013118</v>
      </c>
      <c r="K3835" s="5"/>
      <c r="L3835" s="10"/>
      <c r="M3835" s="5"/>
      <c r="N3835" s="5"/>
      <c r="O3835" s="10"/>
      <c r="P3835" s="5"/>
      <c r="Q3835" s="5"/>
      <c r="R3835" s="5"/>
      <c r="S3835" s="5"/>
    </row>
    <row r="3836" customFormat="1" hidden="1" spans="1:19">
      <c r="A3836" s="5">
        <v>3853</v>
      </c>
      <c r="B3836" s="5" t="s">
        <v>15098</v>
      </c>
      <c r="C3836" s="5"/>
      <c r="D3836" s="5" t="s">
        <v>477</v>
      </c>
      <c r="E3836" s="5" t="s">
        <v>15099</v>
      </c>
      <c r="F3836" s="5" t="s">
        <v>143</v>
      </c>
      <c r="G3836" s="5">
        <v>16</v>
      </c>
      <c r="H3836" s="5" t="s">
        <v>18676</v>
      </c>
      <c r="I3836" s="5" t="s">
        <v>15101</v>
      </c>
      <c r="J3836" s="5" t="s">
        <v>15102</v>
      </c>
      <c r="K3836" s="5" t="s">
        <v>27</v>
      </c>
      <c r="L3836" s="10">
        <v>44395</v>
      </c>
      <c r="M3836" s="5" t="s">
        <v>139</v>
      </c>
      <c r="N3836" s="5"/>
      <c r="O3836" s="10"/>
      <c r="P3836" s="5"/>
      <c r="Q3836" s="5"/>
      <c r="R3836" s="5"/>
      <c r="S3836" s="5"/>
    </row>
    <row r="3837" customFormat="1" hidden="1" spans="1:19">
      <c r="A3837" s="5">
        <v>3854</v>
      </c>
      <c r="B3837" s="5" t="s">
        <v>15104</v>
      </c>
      <c r="C3837" s="5"/>
      <c r="D3837" s="5" t="s">
        <v>477</v>
      </c>
      <c r="E3837" s="5" t="s">
        <v>15105</v>
      </c>
      <c r="F3837" s="5" t="s">
        <v>24</v>
      </c>
      <c r="G3837" s="5">
        <v>17</v>
      </c>
      <c r="H3837" s="5" t="s">
        <v>15106</v>
      </c>
      <c r="I3837" s="5" t="s">
        <v>15107</v>
      </c>
      <c r="J3837" s="5" t="s">
        <v>15108</v>
      </c>
      <c r="K3837" s="5" t="s">
        <v>27</v>
      </c>
      <c r="L3837" s="10">
        <v>44395</v>
      </c>
      <c r="M3837" s="5" t="s">
        <v>68</v>
      </c>
      <c r="N3837" s="5"/>
      <c r="O3837" s="10"/>
      <c r="P3837" s="5"/>
      <c r="Q3837" s="5"/>
      <c r="R3837" s="5"/>
      <c r="S3837" s="5"/>
    </row>
    <row r="3838" customFormat="1" hidden="1" spans="1:19">
      <c r="A3838" s="5">
        <v>3855</v>
      </c>
      <c r="B3838" s="5" t="s">
        <v>15109</v>
      </c>
      <c r="C3838" s="5"/>
      <c r="D3838" s="5" t="s">
        <v>477</v>
      </c>
      <c r="E3838" s="5" t="s">
        <v>10557</v>
      </c>
      <c r="F3838" s="5" t="s">
        <v>143</v>
      </c>
      <c r="G3838" s="5">
        <v>15</v>
      </c>
      <c r="H3838" s="5" t="s">
        <v>15110</v>
      </c>
      <c r="I3838" s="5" t="s">
        <v>15111</v>
      </c>
      <c r="J3838" s="5">
        <v>13727958140</v>
      </c>
      <c r="K3838" s="5"/>
      <c r="L3838" s="10"/>
      <c r="M3838" s="5"/>
      <c r="N3838" s="5"/>
      <c r="O3838" s="10"/>
      <c r="P3838" s="5"/>
      <c r="Q3838" s="5"/>
      <c r="R3838" s="5"/>
      <c r="S3838" s="5"/>
    </row>
    <row r="3839" customFormat="1" hidden="1" spans="1:19">
      <c r="A3839" s="5">
        <v>3856</v>
      </c>
      <c r="B3839" s="5" t="s">
        <v>15112</v>
      </c>
      <c r="C3839" s="5"/>
      <c r="D3839" s="5" t="s">
        <v>477</v>
      </c>
      <c r="E3839" s="5" t="s">
        <v>15113</v>
      </c>
      <c r="F3839" s="5" t="s">
        <v>143</v>
      </c>
      <c r="G3839" s="5">
        <v>18</v>
      </c>
      <c r="H3839" s="5" t="s">
        <v>1444</v>
      </c>
      <c r="I3839" s="5" t="s">
        <v>15114</v>
      </c>
      <c r="J3839" s="5">
        <v>18070866005</v>
      </c>
      <c r="K3839" s="5" t="s">
        <v>27</v>
      </c>
      <c r="L3839" s="10">
        <v>44394</v>
      </c>
      <c r="M3839" s="5" t="s">
        <v>2455</v>
      </c>
      <c r="N3839" s="5" t="s">
        <v>30</v>
      </c>
      <c r="O3839" s="10"/>
      <c r="P3839" s="5"/>
      <c r="Q3839" s="5"/>
      <c r="R3839" s="5"/>
      <c r="S3839" s="5"/>
    </row>
    <row r="3840" customFormat="1" hidden="1" spans="1:19">
      <c r="A3840" s="5">
        <v>3857</v>
      </c>
      <c r="B3840" s="5" t="s">
        <v>15115</v>
      </c>
      <c r="C3840" s="5"/>
      <c r="D3840" s="5" t="s">
        <v>477</v>
      </c>
      <c r="E3840" s="5" t="s">
        <v>15116</v>
      </c>
      <c r="F3840" s="5" t="s">
        <v>143</v>
      </c>
      <c r="G3840" s="5">
        <v>16</v>
      </c>
      <c r="H3840" s="5" t="s">
        <v>18677</v>
      </c>
      <c r="I3840" s="5" t="s">
        <v>15117</v>
      </c>
      <c r="J3840" s="5">
        <v>18178844871</v>
      </c>
      <c r="K3840" s="5" t="s">
        <v>27</v>
      </c>
      <c r="L3840" s="10">
        <v>44395</v>
      </c>
      <c r="M3840" s="5" t="s">
        <v>28</v>
      </c>
      <c r="N3840" s="5"/>
      <c r="O3840" s="10"/>
      <c r="P3840" s="5"/>
      <c r="Q3840" s="5"/>
      <c r="R3840" s="5"/>
      <c r="S3840" s="5"/>
    </row>
    <row r="3841" customFormat="1" hidden="1" spans="1:19">
      <c r="A3841" s="5">
        <v>3858</v>
      </c>
      <c r="B3841" s="5" t="s">
        <v>15118</v>
      </c>
      <c r="C3841" s="5"/>
      <c r="D3841" s="5" t="s">
        <v>477</v>
      </c>
      <c r="E3841" s="5" t="s">
        <v>15119</v>
      </c>
      <c r="F3841" s="5" t="s">
        <v>143</v>
      </c>
      <c r="G3841" s="5">
        <v>17</v>
      </c>
      <c r="H3841" s="5" t="s">
        <v>15120</v>
      </c>
      <c r="I3841" s="5" t="s">
        <v>15121</v>
      </c>
      <c r="J3841" s="5">
        <v>15177893573</v>
      </c>
      <c r="K3841" s="5" t="s">
        <v>27</v>
      </c>
      <c r="L3841" s="10">
        <v>44405</v>
      </c>
      <c r="M3841" s="5" t="s">
        <v>15122</v>
      </c>
      <c r="N3841" s="5" t="s">
        <v>30</v>
      </c>
      <c r="O3841" s="10"/>
      <c r="P3841" s="5"/>
      <c r="Q3841" s="5"/>
      <c r="R3841" s="5"/>
      <c r="S3841" s="5"/>
    </row>
    <row r="3842" customFormat="1" hidden="1" spans="1:19">
      <c r="A3842" s="5">
        <v>3859</v>
      </c>
      <c r="B3842" s="5" t="s">
        <v>15123</v>
      </c>
      <c r="C3842" s="5"/>
      <c r="D3842" s="5" t="s">
        <v>477</v>
      </c>
      <c r="E3842" s="5" t="s">
        <v>15124</v>
      </c>
      <c r="F3842" s="5" t="s">
        <v>143</v>
      </c>
      <c r="G3842" s="5">
        <v>17</v>
      </c>
      <c r="H3842" s="5" t="s">
        <v>18678</v>
      </c>
      <c r="I3842" s="5" t="s">
        <v>15126</v>
      </c>
      <c r="J3842" s="5">
        <v>15977864288</v>
      </c>
      <c r="K3842" s="5" t="s">
        <v>27</v>
      </c>
      <c r="L3842" s="10">
        <v>44395</v>
      </c>
      <c r="M3842" s="5" t="s">
        <v>98</v>
      </c>
      <c r="N3842" s="5" t="s">
        <v>27</v>
      </c>
      <c r="O3842" s="10">
        <v>44416</v>
      </c>
      <c r="P3842" s="5" t="s">
        <v>98</v>
      </c>
      <c r="Q3842" s="5"/>
      <c r="R3842" s="5"/>
      <c r="S3842" s="5"/>
    </row>
    <row r="3843" customFormat="1" hidden="1" spans="1:19">
      <c r="A3843" s="5">
        <v>3860</v>
      </c>
      <c r="B3843" s="5" t="s">
        <v>15127</v>
      </c>
      <c r="C3843" s="5"/>
      <c r="D3843" s="5" t="s">
        <v>477</v>
      </c>
      <c r="E3843" s="5" t="s">
        <v>15128</v>
      </c>
      <c r="F3843" s="5" t="s">
        <v>24</v>
      </c>
      <c r="G3843" s="5">
        <v>13</v>
      </c>
      <c r="H3843" s="5" t="s">
        <v>15129</v>
      </c>
      <c r="I3843" s="5" t="s">
        <v>15130</v>
      </c>
      <c r="J3843" s="5">
        <v>15014425627</v>
      </c>
      <c r="K3843" s="5" t="s">
        <v>27</v>
      </c>
      <c r="L3843" s="10">
        <v>44411</v>
      </c>
      <c r="M3843" s="5" t="s">
        <v>3693</v>
      </c>
      <c r="N3843" s="5"/>
      <c r="O3843" s="10"/>
      <c r="P3843" s="5"/>
      <c r="Q3843" s="5"/>
      <c r="R3843" s="5"/>
      <c r="S3843" s="5"/>
    </row>
    <row r="3844" customFormat="1" hidden="1" spans="1:19">
      <c r="A3844" s="5">
        <v>3861</v>
      </c>
      <c r="B3844" s="5" t="s">
        <v>15131</v>
      </c>
      <c r="C3844" s="5"/>
      <c r="D3844" s="5" t="s">
        <v>477</v>
      </c>
      <c r="E3844" s="5" t="s">
        <v>15132</v>
      </c>
      <c r="F3844" s="5" t="s">
        <v>24</v>
      </c>
      <c r="G3844" s="5">
        <v>16</v>
      </c>
      <c r="H3844" s="5" t="s">
        <v>18679</v>
      </c>
      <c r="I3844" s="5" t="s">
        <v>15133</v>
      </c>
      <c r="J3844" s="5" t="s">
        <v>15134</v>
      </c>
      <c r="K3844" s="5" t="s">
        <v>27</v>
      </c>
      <c r="L3844" s="10">
        <v>44395</v>
      </c>
      <c r="M3844" s="5" t="s">
        <v>28</v>
      </c>
      <c r="N3844" s="5"/>
      <c r="O3844" s="10"/>
      <c r="P3844" s="5"/>
      <c r="Q3844" s="5"/>
      <c r="R3844" s="5"/>
      <c r="S3844" s="5"/>
    </row>
    <row r="3845" customFormat="1" hidden="1" spans="1:19">
      <c r="A3845" s="5">
        <v>3862</v>
      </c>
      <c r="B3845" s="5" t="s">
        <v>15135</v>
      </c>
      <c r="C3845" s="5"/>
      <c r="D3845" s="5" t="s">
        <v>477</v>
      </c>
      <c r="E3845" s="5" t="s">
        <v>15136</v>
      </c>
      <c r="F3845" s="5" t="s">
        <v>24</v>
      </c>
      <c r="G3845" s="5">
        <v>16</v>
      </c>
      <c r="H3845" s="5" t="s">
        <v>18680</v>
      </c>
      <c r="I3845" s="5" t="s">
        <v>15138</v>
      </c>
      <c r="J3845" s="5">
        <v>17776576411</v>
      </c>
      <c r="K3845" s="5" t="s">
        <v>27</v>
      </c>
      <c r="L3845" s="10">
        <v>44394</v>
      </c>
      <c r="M3845" s="5" t="s">
        <v>98</v>
      </c>
      <c r="N3845" s="5"/>
      <c r="O3845" s="10"/>
      <c r="P3845" s="5"/>
      <c r="Q3845" s="5"/>
      <c r="R3845" s="5"/>
      <c r="S3845" s="5"/>
    </row>
    <row r="3846" customFormat="1" hidden="1" spans="1:19">
      <c r="A3846" s="5">
        <v>3863</v>
      </c>
      <c r="B3846" s="5" t="s">
        <v>15139</v>
      </c>
      <c r="C3846" s="5"/>
      <c r="D3846" s="5" t="s">
        <v>477</v>
      </c>
      <c r="E3846" s="5" t="s">
        <v>15140</v>
      </c>
      <c r="F3846" s="5" t="s">
        <v>143</v>
      </c>
      <c r="G3846" s="5">
        <v>17</v>
      </c>
      <c r="H3846" s="5" t="s">
        <v>15141</v>
      </c>
      <c r="I3846" s="5" t="s">
        <v>15142</v>
      </c>
      <c r="J3846" s="5" t="s">
        <v>15143</v>
      </c>
      <c r="K3846" s="5" t="s">
        <v>27</v>
      </c>
      <c r="L3846" s="10">
        <v>44395</v>
      </c>
      <c r="M3846" s="5"/>
      <c r="N3846" s="5"/>
      <c r="O3846" s="10"/>
      <c r="P3846" s="5"/>
      <c r="Q3846" s="5"/>
      <c r="R3846" s="5"/>
      <c r="S3846" s="5"/>
    </row>
    <row r="3847" customFormat="1" hidden="1" spans="1:19">
      <c r="A3847" s="5">
        <v>3864</v>
      </c>
      <c r="B3847" s="5" t="s">
        <v>15144</v>
      </c>
      <c r="C3847" s="5"/>
      <c r="D3847" s="5" t="s">
        <v>477</v>
      </c>
      <c r="E3847" s="5" t="s">
        <v>15145</v>
      </c>
      <c r="F3847" s="5" t="s">
        <v>143</v>
      </c>
      <c r="G3847" s="5">
        <v>16</v>
      </c>
      <c r="H3847" s="5" t="s">
        <v>18681</v>
      </c>
      <c r="I3847" s="5" t="s">
        <v>15147</v>
      </c>
      <c r="J3847" s="5" t="s">
        <v>15148</v>
      </c>
      <c r="K3847" s="5" t="s">
        <v>27</v>
      </c>
      <c r="L3847" s="10">
        <v>44398</v>
      </c>
      <c r="M3847" s="5" t="s">
        <v>8710</v>
      </c>
      <c r="N3847" s="5" t="s">
        <v>30</v>
      </c>
      <c r="O3847" s="10"/>
      <c r="P3847" s="5"/>
      <c r="Q3847" s="5"/>
      <c r="R3847" s="5"/>
      <c r="S3847" s="5"/>
    </row>
    <row r="3848" customFormat="1" hidden="1" spans="1:19">
      <c r="A3848" s="5">
        <v>3865</v>
      </c>
      <c r="B3848" s="5" t="s">
        <v>15149</v>
      </c>
      <c r="C3848" s="5"/>
      <c r="D3848" s="5" t="s">
        <v>477</v>
      </c>
      <c r="E3848" s="5" t="s">
        <v>15150</v>
      </c>
      <c r="F3848" s="5" t="s">
        <v>143</v>
      </c>
      <c r="G3848" s="5">
        <v>15</v>
      </c>
      <c r="H3848" s="5" t="s">
        <v>15151</v>
      </c>
      <c r="I3848" s="5" t="s">
        <v>15152</v>
      </c>
      <c r="J3848" s="5" t="s">
        <v>15153</v>
      </c>
      <c r="K3848" s="5" t="s">
        <v>27</v>
      </c>
      <c r="L3848" s="10">
        <v>44398</v>
      </c>
      <c r="M3848" s="5" t="s">
        <v>1352</v>
      </c>
      <c r="N3848" s="5"/>
      <c r="O3848" s="10"/>
      <c r="P3848" s="5"/>
      <c r="Q3848" s="5"/>
      <c r="R3848" s="5"/>
      <c r="S3848" s="5"/>
    </row>
    <row r="3849" customFormat="1" hidden="1" spans="1:19">
      <c r="A3849" s="5">
        <v>3866</v>
      </c>
      <c r="B3849" s="5" t="s">
        <v>15154</v>
      </c>
      <c r="C3849" s="5"/>
      <c r="D3849" s="5" t="s">
        <v>477</v>
      </c>
      <c r="E3849" s="5" t="s">
        <v>15155</v>
      </c>
      <c r="F3849" s="5" t="s">
        <v>24</v>
      </c>
      <c r="G3849" s="5">
        <v>16</v>
      </c>
      <c r="H3849" s="5" t="s">
        <v>18682</v>
      </c>
      <c r="I3849" s="5" t="s">
        <v>15157</v>
      </c>
      <c r="J3849" s="5" t="s">
        <v>15158</v>
      </c>
      <c r="K3849" s="5" t="s">
        <v>27</v>
      </c>
      <c r="L3849" s="10">
        <v>44401</v>
      </c>
      <c r="M3849" s="5" t="s">
        <v>139</v>
      </c>
      <c r="N3849" s="5"/>
      <c r="O3849" s="10"/>
      <c r="P3849" s="5"/>
      <c r="Q3849" s="5"/>
      <c r="R3849" s="5"/>
      <c r="S3849" s="5"/>
    </row>
    <row r="3850" customFormat="1" hidden="1" spans="1:19">
      <c r="A3850" s="5">
        <v>3867</v>
      </c>
      <c r="B3850" s="5" t="s">
        <v>15159</v>
      </c>
      <c r="C3850" s="5"/>
      <c r="D3850" s="5" t="s">
        <v>477</v>
      </c>
      <c r="E3850" s="5" t="s">
        <v>15160</v>
      </c>
      <c r="F3850" s="5" t="s">
        <v>143</v>
      </c>
      <c r="G3850" s="5">
        <v>17</v>
      </c>
      <c r="H3850" s="5" t="s">
        <v>6207</v>
      </c>
      <c r="I3850" s="5" t="s">
        <v>15161</v>
      </c>
      <c r="J3850" s="5" t="s">
        <v>15162</v>
      </c>
      <c r="K3850" s="5" t="s">
        <v>27</v>
      </c>
      <c r="L3850" s="10">
        <v>44394</v>
      </c>
      <c r="M3850" s="5" t="s">
        <v>68</v>
      </c>
      <c r="N3850" s="5"/>
      <c r="O3850" s="10"/>
      <c r="P3850" s="5"/>
      <c r="Q3850" s="5"/>
      <c r="R3850" s="5"/>
      <c r="S3850" s="5"/>
    </row>
    <row r="3851" customFormat="1" hidden="1" spans="1:19">
      <c r="A3851" s="5">
        <v>3868</v>
      </c>
      <c r="B3851" s="5" t="s">
        <v>15163</v>
      </c>
      <c r="C3851" s="5"/>
      <c r="D3851" s="5" t="s">
        <v>477</v>
      </c>
      <c r="E3851" s="5" t="s">
        <v>15164</v>
      </c>
      <c r="F3851" s="5" t="s">
        <v>143</v>
      </c>
      <c r="G3851" s="5">
        <v>16</v>
      </c>
      <c r="H3851" s="5" t="s">
        <v>25871</v>
      </c>
      <c r="I3851" s="5" t="s">
        <v>15166</v>
      </c>
      <c r="J3851" s="5">
        <v>15296076867</v>
      </c>
      <c r="K3851" s="5" t="s">
        <v>27</v>
      </c>
      <c r="L3851" s="10">
        <v>44394</v>
      </c>
      <c r="M3851" s="5" t="s">
        <v>28</v>
      </c>
      <c r="N3851" s="5"/>
      <c r="O3851" s="10"/>
      <c r="P3851" s="5"/>
      <c r="Q3851" s="5"/>
      <c r="R3851" s="5"/>
      <c r="S3851" s="5"/>
    </row>
    <row r="3852" customFormat="1" hidden="1" spans="1:19">
      <c r="A3852" s="5">
        <v>3869</v>
      </c>
      <c r="B3852" s="5" t="s">
        <v>15167</v>
      </c>
      <c r="C3852" s="5"/>
      <c r="D3852" s="5" t="s">
        <v>477</v>
      </c>
      <c r="E3852" s="5" t="s">
        <v>15168</v>
      </c>
      <c r="F3852" s="5" t="s">
        <v>143</v>
      </c>
      <c r="G3852" s="5">
        <v>18</v>
      </c>
      <c r="H3852" s="5" t="s">
        <v>15169</v>
      </c>
      <c r="I3852" s="5" t="s">
        <v>15170</v>
      </c>
      <c r="J3852" s="5" t="s">
        <v>15171</v>
      </c>
      <c r="K3852" s="5" t="s">
        <v>27</v>
      </c>
      <c r="L3852" s="10">
        <v>44331</v>
      </c>
      <c r="M3852" s="5" t="s">
        <v>2455</v>
      </c>
      <c r="N3852" s="5" t="s">
        <v>27</v>
      </c>
      <c r="O3852" s="10">
        <v>44366</v>
      </c>
      <c r="P3852" s="5" t="s">
        <v>2455</v>
      </c>
      <c r="Q3852" s="5"/>
      <c r="R3852" s="5"/>
      <c r="S3852" s="5"/>
    </row>
    <row r="3853" customFormat="1" hidden="1" spans="1:19">
      <c r="A3853" s="5">
        <v>3870</v>
      </c>
      <c r="B3853" s="5" t="s">
        <v>15172</v>
      </c>
      <c r="C3853" s="5"/>
      <c r="D3853" s="5" t="s">
        <v>477</v>
      </c>
      <c r="E3853" s="5" t="s">
        <v>15173</v>
      </c>
      <c r="F3853" s="5" t="s">
        <v>143</v>
      </c>
      <c r="G3853" s="5">
        <v>16</v>
      </c>
      <c r="H3853" s="5" t="s">
        <v>15174</v>
      </c>
      <c r="I3853" s="5" t="s">
        <v>15175</v>
      </c>
      <c r="J3853" s="5" t="s">
        <v>15176</v>
      </c>
      <c r="K3853" s="5" t="s">
        <v>27</v>
      </c>
      <c r="L3853" s="10">
        <v>44396</v>
      </c>
      <c r="M3853" s="5" t="s">
        <v>4424</v>
      </c>
      <c r="N3853" s="5"/>
      <c r="O3853" s="10"/>
      <c r="P3853" s="5"/>
      <c r="Q3853" s="5"/>
      <c r="R3853" s="5"/>
      <c r="S3853" s="5"/>
    </row>
    <row r="3854" customFormat="1" hidden="1" spans="1:19">
      <c r="A3854" s="5">
        <v>3871</v>
      </c>
      <c r="B3854" s="5" t="s">
        <v>15177</v>
      </c>
      <c r="C3854" s="5"/>
      <c r="D3854" s="5" t="s">
        <v>477</v>
      </c>
      <c r="E3854" s="5" t="s">
        <v>15178</v>
      </c>
      <c r="F3854" s="5" t="s">
        <v>143</v>
      </c>
      <c r="G3854" s="5">
        <v>16</v>
      </c>
      <c r="H3854" s="5" t="s">
        <v>15179</v>
      </c>
      <c r="I3854" s="5" t="s">
        <v>15180</v>
      </c>
      <c r="J3854" s="5" t="s">
        <v>15181</v>
      </c>
      <c r="K3854" s="5" t="s">
        <v>27</v>
      </c>
      <c r="L3854" s="10">
        <v>44397</v>
      </c>
      <c r="M3854" s="5" t="s">
        <v>1347</v>
      </c>
      <c r="N3854" s="5"/>
      <c r="O3854" s="10"/>
      <c r="P3854" s="5"/>
      <c r="Q3854" s="5"/>
      <c r="R3854" s="5"/>
      <c r="S3854" s="5"/>
    </row>
    <row r="3855" customFormat="1" hidden="1" spans="1:19">
      <c r="A3855" s="5">
        <v>3872</v>
      </c>
      <c r="B3855" s="5" t="s">
        <v>15182</v>
      </c>
      <c r="C3855" s="5"/>
      <c r="D3855" s="5" t="s">
        <v>477</v>
      </c>
      <c r="E3855" s="5" t="s">
        <v>15183</v>
      </c>
      <c r="F3855" s="5" t="s">
        <v>24</v>
      </c>
      <c r="G3855" s="5">
        <v>15</v>
      </c>
      <c r="H3855" s="5" t="s">
        <v>15184</v>
      </c>
      <c r="I3855" s="5" t="s">
        <v>15185</v>
      </c>
      <c r="J3855" s="5">
        <v>19976126085</v>
      </c>
      <c r="K3855" s="5" t="s">
        <v>27</v>
      </c>
      <c r="L3855" s="10">
        <v>44378</v>
      </c>
      <c r="M3855" s="5" t="s">
        <v>2747</v>
      </c>
      <c r="N3855" s="5"/>
      <c r="O3855" s="10"/>
      <c r="P3855" s="5"/>
      <c r="Q3855" s="5"/>
      <c r="R3855" s="5"/>
      <c r="S3855" s="5"/>
    </row>
    <row r="3856" customFormat="1" hidden="1" spans="1:19">
      <c r="A3856" s="5">
        <v>3873</v>
      </c>
      <c r="B3856" s="5" t="s">
        <v>15186</v>
      </c>
      <c r="C3856" s="5"/>
      <c r="D3856" s="5" t="s">
        <v>477</v>
      </c>
      <c r="E3856" s="5" t="s">
        <v>15187</v>
      </c>
      <c r="F3856" s="5" t="s">
        <v>143</v>
      </c>
      <c r="G3856" s="5">
        <v>17</v>
      </c>
      <c r="H3856" s="5" t="s">
        <v>18685</v>
      </c>
      <c r="I3856" s="5" t="s">
        <v>15189</v>
      </c>
      <c r="J3856" s="5" t="s">
        <v>15190</v>
      </c>
      <c r="K3856" s="5" t="s">
        <v>27</v>
      </c>
      <c r="L3856" s="10">
        <v>44394</v>
      </c>
      <c r="M3856" s="5" t="s">
        <v>28</v>
      </c>
      <c r="N3856" s="5"/>
      <c r="O3856" s="10"/>
      <c r="P3856" s="5"/>
      <c r="Q3856" s="5"/>
      <c r="R3856" s="5"/>
      <c r="S3856" s="5"/>
    </row>
    <row r="3857" customFormat="1" hidden="1" spans="1:19">
      <c r="A3857" s="5">
        <v>3874</v>
      </c>
      <c r="B3857" s="5" t="s">
        <v>15191</v>
      </c>
      <c r="C3857" s="5"/>
      <c r="D3857" s="5" t="s">
        <v>477</v>
      </c>
      <c r="E3857" s="5" t="s">
        <v>15192</v>
      </c>
      <c r="F3857" s="5" t="s">
        <v>143</v>
      </c>
      <c r="G3857" s="5">
        <v>16</v>
      </c>
      <c r="H3857" s="5" t="s">
        <v>18686</v>
      </c>
      <c r="I3857" s="5" t="s">
        <v>15194</v>
      </c>
      <c r="J3857" s="5">
        <v>15878846696</v>
      </c>
      <c r="K3857" s="5" t="s">
        <v>27</v>
      </c>
      <c r="L3857" s="10">
        <v>44394</v>
      </c>
      <c r="M3857" s="5" t="s">
        <v>28</v>
      </c>
      <c r="N3857" s="5"/>
      <c r="O3857" s="10"/>
      <c r="P3857" s="5"/>
      <c r="Q3857" s="5"/>
      <c r="R3857" s="5"/>
      <c r="S3857" s="5"/>
    </row>
    <row r="3858" customFormat="1" hidden="1" spans="1:19">
      <c r="A3858" s="5">
        <v>3875</v>
      </c>
      <c r="B3858" s="5" t="s">
        <v>15195</v>
      </c>
      <c r="C3858" s="5"/>
      <c r="D3858" s="5" t="s">
        <v>477</v>
      </c>
      <c r="E3858" s="5" t="s">
        <v>15196</v>
      </c>
      <c r="F3858" s="5" t="s">
        <v>143</v>
      </c>
      <c r="G3858" s="5">
        <v>15</v>
      </c>
      <c r="H3858" s="5" t="s">
        <v>18687</v>
      </c>
      <c r="I3858" s="5" t="s">
        <v>15198</v>
      </c>
      <c r="J3858" s="5" t="s">
        <v>15199</v>
      </c>
      <c r="K3858" s="5" t="s">
        <v>27</v>
      </c>
      <c r="L3858" s="10">
        <v>44378</v>
      </c>
      <c r="M3858" s="5" t="s">
        <v>98</v>
      </c>
      <c r="N3858" s="5"/>
      <c r="O3858" s="10"/>
      <c r="P3858" s="5"/>
      <c r="Q3858" s="5"/>
      <c r="R3858" s="5"/>
      <c r="S3858" s="5"/>
    </row>
    <row r="3859" customFormat="1" hidden="1" spans="1:19">
      <c r="A3859" s="5">
        <v>3876</v>
      </c>
      <c r="B3859" s="5" t="s">
        <v>15200</v>
      </c>
      <c r="C3859" s="5"/>
      <c r="D3859" s="5" t="s">
        <v>477</v>
      </c>
      <c r="E3859" s="5" t="s">
        <v>15201</v>
      </c>
      <c r="F3859" s="5" t="s">
        <v>143</v>
      </c>
      <c r="G3859" s="5">
        <v>17</v>
      </c>
      <c r="H3859" s="5" t="s">
        <v>18688</v>
      </c>
      <c r="I3859" s="5" t="s">
        <v>15203</v>
      </c>
      <c r="J3859" s="5" t="s">
        <v>15204</v>
      </c>
      <c r="K3859" s="5" t="s">
        <v>27</v>
      </c>
      <c r="L3859" s="10">
        <v>44395</v>
      </c>
      <c r="M3859" s="5" t="s">
        <v>28</v>
      </c>
      <c r="N3859" s="5" t="s">
        <v>27</v>
      </c>
      <c r="O3859" s="10">
        <v>44416</v>
      </c>
      <c r="P3859" s="5" t="s">
        <v>28</v>
      </c>
      <c r="Q3859" s="5"/>
      <c r="R3859" s="5"/>
      <c r="S3859" s="5"/>
    </row>
    <row r="3860" customFormat="1" hidden="1" spans="1:19">
      <c r="A3860" s="5">
        <v>3877</v>
      </c>
      <c r="B3860" s="5" t="s">
        <v>15205</v>
      </c>
      <c r="C3860" s="5"/>
      <c r="D3860" s="5" t="s">
        <v>477</v>
      </c>
      <c r="E3860" s="5" t="s">
        <v>15206</v>
      </c>
      <c r="F3860" s="5" t="s">
        <v>143</v>
      </c>
      <c r="G3860" s="5">
        <v>18</v>
      </c>
      <c r="H3860" s="5" t="s">
        <v>15207</v>
      </c>
      <c r="I3860" s="5" t="s">
        <v>15208</v>
      </c>
      <c r="J3860" s="5">
        <v>18978757546</v>
      </c>
      <c r="K3860" s="5" t="s">
        <v>27</v>
      </c>
      <c r="L3860" s="10">
        <v>44331</v>
      </c>
      <c r="M3860" s="5" t="s">
        <v>2455</v>
      </c>
      <c r="N3860" s="5" t="s">
        <v>27</v>
      </c>
      <c r="O3860" s="10">
        <v>44366</v>
      </c>
      <c r="P3860" s="5" t="s">
        <v>2455</v>
      </c>
      <c r="Q3860" s="5"/>
      <c r="R3860" s="5"/>
      <c r="S3860" s="5"/>
    </row>
    <row r="3861" customFormat="1" hidden="1" spans="1:19">
      <c r="A3861" s="5">
        <v>3878</v>
      </c>
      <c r="B3861" s="5" t="s">
        <v>15209</v>
      </c>
      <c r="C3861" s="5"/>
      <c r="D3861" s="5" t="s">
        <v>477</v>
      </c>
      <c r="E3861" s="5" t="s">
        <v>15210</v>
      </c>
      <c r="F3861" s="5" t="s">
        <v>143</v>
      </c>
      <c r="G3861" s="5">
        <v>19</v>
      </c>
      <c r="H3861" s="5" t="s">
        <v>25872</v>
      </c>
      <c r="I3861" s="5" t="s">
        <v>15212</v>
      </c>
      <c r="J3861" s="5" t="s">
        <v>15213</v>
      </c>
      <c r="K3861" s="5" t="s">
        <v>27</v>
      </c>
      <c r="L3861" s="10">
        <v>44331</v>
      </c>
      <c r="M3861" s="5" t="s">
        <v>2455</v>
      </c>
      <c r="N3861" s="5" t="s">
        <v>27</v>
      </c>
      <c r="O3861" s="10">
        <v>44366</v>
      </c>
      <c r="P3861" s="5" t="s">
        <v>2455</v>
      </c>
      <c r="Q3861" s="5"/>
      <c r="R3861" s="5"/>
      <c r="S3861" s="5"/>
    </row>
    <row r="3862" customFormat="1" hidden="1" spans="1:19">
      <c r="A3862" s="5">
        <v>3879</v>
      </c>
      <c r="B3862" s="5" t="s">
        <v>15214</v>
      </c>
      <c r="C3862" s="5"/>
      <c r="D3862" s="5" t="s">
        <v>477</v>
      </c>
      <c r="E3862" s="5" t="s">
        <v>15215</v>
      </c>
      <c r="F3862" s="5" t="s">
        <v>143</v>
      </c>
      <c r="G3862" s="5">
        <v>17</v>
      </c>
      <c r="H3862" s="5" t="s">
        <v>15216</v>
      </c>
      <c r="I3862" s="5" t="s">
        <v>15217</v>
      </c>
      <c r="J3862" s="5">
        <v>17807838941</v>
      </c>
      <c r="K3862" s="5" t="s">
        <v>30</v>
      </c>
      <c r="L3862" s="10"/>
      <c r="M3862" s="5"/>
      <c r="N3862" s="5"/>
      <c r="O3862" s="10"/>
      <c r="P3862" s="5"/>
      <c r="Q3862" s="5"/>
      <c r="R3862" s="5"/>
      <c r="S3862" s="5"/>
    </row>
    <row r="3863" customFormat="1" hidden="1" spans="1:19">
      <c r="A3863" s="5">
        <v>3880</v>
      </c>
      <c r="B3863" s="5" t="s">
        <v>15218</v>
      </c>
      <c r="C3863" s="5"/>
      <c r="D3863" s="5" t="s">
        <v>477</v>
      </c>
      <c r="E3863" s="5" t="s">
        <v>15219</v>
      </c>
      <c r="F3863" s="5" t="s">
        <v>143</v>
      </c>
      <c r="G3863" s="5">
        <v>18</v>
      </c>
      <c r="H3863" s="5" t="s">
        <v>2878</v>
      </c>
      <c r="I3863" s="5" t="s">
        <v>7308</v>
      </c>
      <c r="J3863" s="5">
        <v>17776589830</v>
      </c>
      <c r="K3863" s="5" t="s">
        <v>27</v>
      </c>
      <c r="L3863" s="10">
        <v>44331</v>
      </c>
      <c r="M3863" s="5" t="s">
        <v>2455</v>
      </c>
      <c r="N3863" s="5" t="s">
        <v>27</v>
      </c>
      <c r="O3863" s="10">
        <v>44366</v>
      </c>
      <c r="P3863" s="5" t="s">
        <v>2455</v>
      </c>
      <c r="Q3863" s="5"/>
      <c r="R3863" s="5"/>
      <c r="S3863" s="5"/>
    </row>
    <row r="3864" customFormat="1" hidden="1" spans="1:19">
      <c r="A3864" s="5">
        <v>3881</v>
      </c>
      <c r="B3864" s="5" t="s">
        <v>15220</v>
      </c>
      <c r="C3864" s="5"/>
      <c r="D3864" s="5" t="s">
        <v>477</v>
      </c>
      <c r="E3864" s="5" t="s">
        <v>15221</v>
      </c>
      <c r="F3864" s="5" t="s">
        <v>143</v>
      </c>
      <c r="G3864" s="5">
        <v>17</v>
      </c>
      <c r="H3864" s="5" t="s">
        <v>18689</v>
      </c>
      <c r="I3864" s="5" t="s">
        <v>15222</v>
      </c>
      <c r="J3864" s="5" t="s">
        <v>15223</v>
      </c>
      <c r="K3864" s="5" t="s">
        <v>27</v>
      </c>
      <c r="L3864" s="10">
        <v>44395</v>
      </c>
      <c r="M3864" s="5" t="s">
        <v>98</v>
      </c>
      <c r="N3864" s="5" t="s">
        <v>27</v>
      </c>
      <c r="O3864" s="10">
        <v>44416</v>
      </c>
      <c r="P3864" s="5" t="s">
        <v>98</v>
      </c>
      <c r="Q3864" s="5"/>
      <c r="R3864" s="5"/>
      <c r="S3864" s="5"/>
    </row>
    <row r="3865" customFormat="1" hidden="1" spans="1:19">
      <c r="A3865" s="5">
        <v>3882</v>
      </c>
      <c r="B3865" s="5" t="s">
        <v>15224</v>
      </c>
      <c r="C3865" s="5"/>
      <c r="D3865" s="5" t="s">
        <v>477</v>
      </c>
      <c r="E3865" s="5" t="s">
        <v>1076</v>
      </c>
      <c r="F3865" s="5" t="s">
        <v>24</v>
      </c>
      <c r="G3865" s="5">
        <v>17</v>
      </c>
      <c r="H3865" s="5" t="s">
        <v>15225</v>
      </c>
      <c r="I3865" s="5" t="s">
        <v>13691</v>
      </c>
      <c r="J3865" s="5">
        <v>19976125243</v>
      </c>
      <c r="K3865" s="5" t="s">
        <v>27</v>
      </c>
      <c r="L3865" s="10">
        <v>44398</v>
      </c>
      <c r="M3865" s="5" t="s">
        <v>133</v>
      </c>
      <c r="N3865" s="5"/>
      <c r="O3865" s="10"/>
      <c r="P3865" s="5"/>
      <c r="Q3865" s="5"/>
      <c r="R3865" s="5"/>
      <c r="S3865" s="5"/>
    </row>
    <row r="3866" customFormat="1" hidden="1" spans="1:19">
      <c r="A3866" s="5">
        <v>3883</v>
      </c>
      <c r="B3866" s="5" t="s">
        <v>15226</v>
      </c>
      <c r="C3866" s="5"/>
      <c r="D3866" s="5" t="s">
        <v>477</v>
      </c>
      <c r="E3866" s="5" t="s">
        <v>15227</v>
      </c>
      <c r="F3866" s="5" t="s">
        <v>143</v>
      </c>
      <c r="G3866" s="5">
        <v>17</v>
      </c>
      <c r="H3866" s="5" t="s">
        <v>18690</v>
      </c>
      <c r="I3866" s="5" t="s">
        <v>15229</v>
      </c>
      <c r="J3866" s="5" t="s">
        <v>15230</v>
      </c>
      <c r="K3866" s="5" t="s">
        <v>27</v>
      </c>
      <c r="L3866" s="10">
        <v>44396</v>
      </c>
      <c r="M3866" s="5" t="s">
        <v>139</v>
      </c>
      <c r="N3866" s="5"/>
      <c r="O3866" s="10"/>
      <c r="P3866" s="5"/>
      <c r="Q3866" s="5"/>
      <c r="R3866" s="5"/>
      <c r="S3866" s="5"/>
    </row>
    <row r="3867" customFormat="1" hidden="1" spans="1:19">
      <c r="A3867" s="5">
        <v>3884</v>
      </c>
      <c r="B3867" s="5" t="s">
        <v>15231</v>
      </c>
      <c r="C3867" s="5"/>
      <c r="D3867" s="5" t="s">
        <v>477</v>
      </c>
      <c r="E3867" s="5" t="s">
        <v>15232</v>
      </c>
      <c r="F3867" s="5" t="s">
        <v>143</v>
      </c>
      <c r="G3867" s="5">
        <v>16</v>
      </c>
      <c r="H3867" s="5" t="s">
        <v>951</v>
      </c>
      <c r="I3867" s="5" t="s">
        <v>15233</v>
      </c>
      <c r="J3867" s="5" t="s">
        <v>15234</v>
      </c>
      <c r="K3867" s="5" t="s">
        <v>27</v>
      </c>
      <c r="L3867" s="10">
        <v>44394</v>
      </c>
      <c r="M3867" s="5" t="s">
        <v>1217</v>
      </c>
      <c r="N3867" s="5"/>
      <c r="O3867" s="10"/>
      <c r="P3867" s="5"/>
      <c r="Q3867" s="5"/>
      <c r="R3867" s="5"/>
      <c r="S3867" s="5"/>
    </row>
    <row r="3868" customFormat="1" hidden="1" spans="1:19">
      <c r="A3868" s="5">
        <v>3885</v>
      </c>
      <c r="B3868" s="5" t="s">
        <v>15235</v>
      </c>
      <c r="C3868" s="5"/>
      <c r="D3868" s="5" t="s">
        <v>477</v>
      </c>
      <c r="E3868" s="5" t="s">
        <v>15236</v>
      </c>
      <c r="F3868" s="5" t="s">
        <v>24</v>
      </c>
      <c r="G3868" s="5">
        <v>17</v>
      </c>
      <c r="H3868" s="5" t="s">
        <v>15237</v>
      </c>
      <c r="I3868" s="5" t="s">
        <v>15238</v>
      </c>
      <c r="J3868" s="5" t="s">
        <v>15239</v>
      </c>
      <c r="K3868" s="5" t="s">
        <v>27</v>
      </c>
      <c r="L3868" s="10">
        <v>44394</v>
      </c>
      <c r="M3868" s="5" t="s">
        <v>1352</v>
      </c>
      <c r="N3868" s="5" t="s">
        <v>27</v>
      </c>
      <c r="O3868" s="10">
        <v>44416</v>
      </c>
      <c r="P3868" s="5" t="s">
        <v>1352</v>
      </c>
      <c r="Q3868" s="5"/>
      <c r="R3868" s="5"/>
      <c r="S3868" s="5"/>
    </row>
    <row r="3869" customFormat="1" hidden="1" spans="1:19">
      <c r="A3869" s="5">
        <v>3886</v>
      </c>
      <c r="B3869" s="5" t="s">
        <v>15240</v>
      </c>
      <c r="C3869" s="5"/>
      <c r="D3869" s="5" t="s">
        <v>477</v>
      </c>
      <c r="E3869" s="5" t="s">
        <v>15241</v>
      </c>
      <c r="F3869" s="5" t="s">
        <v>24</v>
      </c>
      <c r="G3869" s="5">
        <v>19</v>
      </c>
      <c r="H3869" s="5" t="s">
        <v>15242</v>
      </c>
      <c r="I3869" s="5" t="s">
        <v>15243</v>
      </c>
      <c r="J3869" s="5" t="s">
        <v>15244</v>
      </c>
      <c r="K3869" s="5" t="s">
        <v>27</v>
      </c>
      <c r="L3869" s="10">
        <v>44331</v>
      </c>
      <c r="M3869" s="5" t="s">
        <v>2455</v>
      </c>
      <c r="N3869" s="5" t="s">
        <v>27</v>
      </c>
      <c r="O3869" s="10">
        <v>44366</v>
      </c>
      <c r="P3869" s="5" t="s">
        <v>2455</v>
      </c>
      <c r="Q3869" s="5"/>
      <c r="R3869" s="5"/>
      <c r="S3869" s="5"/>
    </row>
    <row r="3870" customFormat="1" hidden="1" spans="1:19">
      <c r="A3870" s="5">
        <v>3887</v>
      </c>
      <c r="B3870" s="5" t="s">
        <v>15245</v>
      </c>
      <c r="C3870" s="5"/>
      <c r="D3870" s="5" t="s">
        <v>477</v>
      </c>
      <c r="E3870" s="5" t="s">
        <v>15246</v>
      </c>
      <c r="F3870" s="5" t="s">
        <v>143</v>
      </c>
      <c r="G3870" s="5">
        <v>15</v>
      </c>
      <c r="H3870" s="5" t="s">
        <v>15247</v>
      </c>
      <c r="I3870" s="5" t="s">
        <v>15248</v>
      </c>
      <c r="J3870" s="5" t="s">
        <v>15249</v>
      </c>
      <c r="K3870" s="5" t="s">
        <v>27</v>
      </c>
      <c r="L3870" s="10">
        <v>44394</v>
      </c>
      <c r="M3870" s="5" t="s">
        <v>1352</v>
      </c>
      <c r="N3870" s="5" t="s">
        <v>27</v>
      </c>
      <c r="O3870" s="10">
        <v>44416</v>
      </c>
      <c r="P3870" s="5" t="s">
        <v>1352</v>
      </c>
      <c r="Q3870" s="5"/>
      <c r="R3870" s="5"/>
      <c r="S3870" s="5"/>
    </row>
    <row r="3871" customFormat="1" hidden="1" spans="1:19">
      <c r="A3871" s="5">
        <v>3888</v>
      </c>
      <c r="B3871" s="5" t="s">
        <v>15250</v>
      </c>
      <c r="C3871" s="5"/>
      <c r="D3871" s="5" t="s">
        <v>477</v>
      </c>
      <c r="E3871" s="5" t="s">
        <v>15251</v>
      </c>
      <c r="F3871" s="5" t="s">
        <v>24</v>
      </c>
      <c r="G3871" s="5">
        <v>16</v>
      </c>
      <c r="H3871" s="5" t="s">
        <v>18691</v>
      </c>
      <c r="I3871" s="5" t="s">
        <v>15253</v>
      </c>
      <c r="J3871" s="5" t="s">
        <v>15254</v>
      </c>
      <c r="K3871" s="5" t="s">
        <v>27</v>
      </c>
      <c r="L3871" s="10">
        <v>44394</v>
      </c>
      <c r="M3871" s="5" t="s">
        <v>28</v>
      </c>
      <c r="N3871" s="5"/>
      <c r="O3871" s="10"/>
      <c r="P3871" s="5"/>
      <c r="Q3871" s="5"/>
      <c r="R3871" s="5"/>
      <c r="S3871" s="5"/>
    </row>
    <row r="3872" customFormat="1" hidden="1" spans="1:19">
      <c r="A3872" s="5">
        <v>3889</v>
      </c>
      <c r="B3872" s="5" t="s">
        <v>15255</v>
      </c>
      <c r="C3872" s="5"/>
      <c r="D3872" s="5" t="s">
        <v>477</v>
      </c>
      <c r="E3872" s="5" t="s">
        <v>15256</v>
      </c>
      <c r="F3872" s="5" t="s">
        <v>24</v>
      </c>
      <c r="G3872" s="5">
        <v>17</v>
      </c>
      <c r="H3872" s="5" t="s">
        <v>15257</v>
      </c>
      <c r="I3872" s="5" t="s">
        <v>15258</v>
      </c>
      <c r="J3872" s="5" t="s">
        <v>15259</v>
      </c>
      <c r="K3872" s="5" t="s">
        <v>27</v>
      </c>
      <c r="L3872" s="10">
        <v>44395</v>
      </c>
      <c r="M3872" s="5" t="s">
        <v>1303</v>
      </c>
      <c r="N3872" s="5"/>
      <c r="O3872" s="10"/>
      <c r="P3872" s="5"/>
      <c r="Q3872" s="5"/>
      <c r="R3872" s="5"/>
      <c r="S3872" s="5"/>
    </row>
    <row r="3873" customFormat="1" hidden="1" spans="1:19">
      <c r="A3873" s="5">
        <v>3890</v>
      </c>
      <c r="B3873" s="5" t="s">
        <v>11511</v>
      </c>
      <c r="C3873" s="5"/>
      <c r="D3873" s="5" t="s">
        <v>477</v>
      </c>
      <c r="E3873" s="5" t="s">
        <v>11512</v>
      </c>
      <c r="F3873" s="5" t="s">
        <v>24</v>
      </c>
      <c r="G3873" s="5">
        <v>20</v>
      </c>
      <c r="H3873" s="5" t="s">
        <v>8188</v>
      </c>
      <c r="I3873" s="5" t="s">
        <v>15260</v>
      </c>
      <c r="J3873" s="5">
        <v>13640445245</v>
      </c>
      <c r="K3873" s="5"/>
      <c r="L3873" s="10"/>
      <c r="M3873" s="5"/>
      <c r="N3873" s="5"/>
      <c r="O3873" s="10"/>
      <c r="P3873" s="5"/>
      <c r="Q3873" s="5"/>
      <c r="R3873" s="5"/>
      <c r="S3873" s="5"/>
    </row>
    <row r="3874" customFormat="1" hidden="1" spans="1:19">
      <c r="A3874" s="5">
        <v>3891</v>
      </c>
      <c r="B3874" s="5" t="s">
        <v>15261</v>
      </c>
      <c r="C3874" s="5"/>
      <c r="D3874" s="5" t="s">
        <v>482</v>
      </c>
      <c r="E3874" s="5" t="s">
        <v>6021</v>
      </c>
      <c r="F3874" s="5" t="s">
        <v>143</v>
      </c>
      <c r="G3874" s="5">
        <v>22</v>
      </c>
      <c r="H3874" s="5" t="s">
        <v>15262</v>
      </c>
      <c r="I3874" s="5" t="s">
        <v>15263</v>
      </c>
      <c r="J3874" s="5">
        <v>13367588344</v>
      </c>
      <c r="K3874" s="5"/>
      <c r="L3874" s="10"/>
      <c r="M3874" s="5"/>
      <c r="N3874" s="5"/>
      <c r="O3874" s="10"/>
      <c r="P3874" s="5"/>
      <c r="Q3874" s="5"/>
      <c r="R3874" s="5"/>
      <c r="S3874" s="5"/>
    </row>
    <row r="3875" customFormat="1" hidden="1" spans="1:19">
      <c r="A3875" s="5">
        <v>3892</v>
      </c>
      <c r="B3875" s="5" t="s">
        <v>15264</v>
      </c>
      <c r="C3875" s="5"/>
      <c r="D3875" s="5" t="s">
        <v>482</v>
      </c>
      <c r="E3875" s="5" t="s">
        <v>15265</v>
      </c>
      <c r="F3875" s="5" t="s">
        <v>143</v>
      </c>
      <c r="G3875" s="5">
        <v>16</v>
      </c>
      <c r="H3875" s="5" t="s">
        <v>9888</v>
      </c>
      <c r="I3875" s="5" t="s">
        <v>15266</v>
      </c>
      <c r="J3875" s="5">
        <v>18707782362</v>
      </c>
      <c r="K3875" s="5" t="s">
        <v>27</v>
      </c>
      <c r="L3875" s="10">
        <v>44396</v>
      </c>
      <c r="M3875" s="5" t="s">
        <v>133</v>
      </c>
      <c r="N3875" s="5"/>
      <c r="O3875" s="10"/>
      <c r="P3875" s="5"/>
      <c r="Q3875" s="5"/>
      <c r="R3875" s="5"/>
      <c r="S3875" s="5"/>
    </row>
    <row r="3876" customFormat="1" hidden="1" spans="1:19">
      <c r="A3876" s="5">
        <v>3893</v>
      </c>
      <c r="B3876" s="5" t="s">
        <v>15267</v>
      </c>
      <c r="C3876" s="5"/>
      <c r="D3876" s="5" t="s">
        <v>482</v>
      </c>
      <c r="E3876" s="5" t="s">
        <v>15268</v>
      </c>
      <c r="F3876" s="5" t="s">
        <v>24</v>
      </c>
      <c r="G3876" s="5">
        <v>17</v>
      </c>
      <c r="H3876" s="5" t="s">
        <v>15270</v>
      </c>
      <c r="I3876" s="5" t="s">
        <v>7905</v>
      </c>
      <c r="J3876" s="5">
        <v>18176139586</v>
      </c>
      <c r="K3876" s="5" t="s">
        <v>27</v>
      </c>
      <c r="L3876" s="10"/>
      <c r="M3876" s="5"/>
      <c r="N3876" s="5"/>
      <c r="O3876" s="10"/>
      <c r="P3876" s="5"/>
      <c r="Q3876" s="5"/>
      <c r="R3876" s="5"/>
      <c r="S3876" s="5"/>
    </row>
    <row r="3877" customFormat="1" hidden="1" spans="1:19">
      <c r="A3877" s="5">
        <v>3894</v>
      </c>
      <c r="B3877" s="5" t="s">
        <v>15271</v>
      </c>
      <c r="C3877" s="5"/>
      <c r="D3877" s="5" t="s">
        <v>482</v>
      </c>
      <c r="E3877" s="5" t="s">
        <v>15272</v>
      </c>
      <c r="F3877" s="5" t="s">
        <v>24</v>
      </c>
      <c r="G3877" s="5">
        <v>15</v>
      </c>
      <c r="H3877" s="5" t="s">
        <v>25873</v>
      </c>
      <c r="I3877" s="5" t="s">
        <v>15274</v>
      </c>
      <c r="J3877" s="5" t="s">
        <v>15275</v>
      </c>
      <c r="K3877" s="5" t="s">
        <v>27</v>
      </c>
      <c r="L3877" s="10">
        <v>44394</v>
      </c>
      <c r="M3877" s="5" t="s">
        <v>28</v>
      </c>
      <c r="N3877" s="5" t="s">
        <v>30</v>
      </c>
      <c r="O3877" s="10"/>
      <c r="P3877" s="5"/>
      <c r="Q3877" s="5"/>
      <c r="R3877" s="5"/>
      <c r="S3877" s="5"/>
    </row>
    <row r="3878" customFormat="1" hidden="1" spans="1:19">
      <c r="A3878" s="5">
        <v>3895</v>
      </c>
      <c r="B3878" s="5" t="s">
        <v>15276</v>
      </c>
      <c r="C3878" s="5"/>
      <c r="D3878" s="5" t="s">
        <v>482</v>
      </c>
      <c r="E3878" s="5" t="s">
        <v>15277</v>
      </c>
      <c r="F3878" s="5" t="s">
        <v>24</v>
      </c>
      <c r="G3878" s="5">
        <v>17</v>
      </c>
      <c r="H3878" s="5" t="s">
        <v>15278</v>
      </c>
      <c r="I3878" s="5" t="s">
        <v>10543</v>
      </c>
      <c r="J3878" s="5" t="s">
        <v>15279</v>
      </c>
      <c r="K3878" s="5" t="s">
        <v>27</v>
      </c>
      <c r="L3878" s="10">
        <v>44395</v>
      </c>
      <c r="M3878" s="5" t="s">
        <v>28</v>
      </c>
      <c r="N3878" s="5"/>
      <c r="O3878" s="10"/>
      <c r="P3878" s="5"/>
      <c r="Q3878" s="5"/>
      <c r="R3878" s="5"/>
      <c r="S3878" s="5"/>
    </row>
    <row r="3879" customFormat="1" hidden="1" spans="1:19">
      <c r="A3879" s="5">
        <v>3896</v>
      </c>
      <c r="B3879" s="5" t="s">
        <v>15280</v>
      </c>
      <c r="C3879" s="5"/>
      <c r="D3879" s="5" t="s">
        <v>482</v>
      </c>
      <c r="E3879" s="5" t="s">
        <v>15281</v>
      </c>
      <c r="F3879" s="5" t="s">
        <v>24</v>
      </c>
      <c r="G3879" s="5">
        <v>17</v>
      </c>
      <c r="H3879" s="5" t="s">
        <v>15282</v>
      </c>
      <c r="I3879" s="5" t="s">
        <v>15283</v>
      </c>
      <c r="J3879" s="5" t="s">
        <v>15284</v>
      </c>
      <c r="K3879" s="5" t="s">
        <v>27</v>
      </c>
      <c r="L3879" s="10">
        <v>44396</v>
      </c>
      <c r="M3879" s="5" t="s">
        <v>15285</v>
      </c>
      <c r="N3879" s="5"/>
      <c r="O3879" s="10"/>
      <c r="P3879" s="5"/>
      <c r="Q3879" s="5"/>
      <c r="R3879" s="5"/>
      <c r="S3879" s="5"/>
    </row>
    <row r="3880" customFormat="1" hidden="1" spans="1:19">
      <c r="A3880" s="5">
        <v>3897</v>
      </c>
      <c r="B3880" s="5" t="s">
        <v>15286</v>
      </c>
      <c r="C3880" s="5"/>
      <c r="D3880" s="5" t="s">
        <v>482</v>
      </c>
      <c r="E3880" s="5" t="s">
        <v>15287</v>
      </c>
      <c r="F3880" s="5" t="s">
        <v>24</v>
      </c>
      <c r="G3880" s="5">
        <v>15</v>
      </c>
      <c r="H3880" s="5" t="e">
        <v>#REF!</v>
      </c>
      <c r="I3880" s="5" t="s">
        <v>15289</v>
      </c>
      <c r="J3880" s="5">
        <v>15878846266</v>
      </c>
      <c r="K3880" s="5" t="s">
        <v>27</v>
      </c>
      <c r="L3880" s="10">
        <v>44396</v>
      </c>
      <c r="M3880" s="5"/>
      <c r="N3880" s="5"/>
      <c r="O3880" s="10"/>
      <c r="P3880" s="5"/>
      <c r="Q3880" s="5"/>
      <c r="R3880" s="5"/>
      <c r="S3880" s="5"/>
    </row>
    <row r="3881" customFormat="1" hidden="1" spans="1:19">
      <c r="A3881" s="5">
        <v>3898</v>
      </c>
      <c r="B3881" s="5" t="s">
        <v>15290</v>
      </c>
      <c r="C3881" s="5"/>
      <c r="D3881" s="5" t="s">
        <v>482</v>
      </c>
      <c r="E3881" s="5" t="s">
        <v>15291</v>
      </c>
      <c r="F3881" s="5" t="s">
        <v>24</v>
      </c>
      <c r="G3881" s="5">
        <v>16</v>
      </c>
      <c r="H3881" s="5" t="s">
        <v>25874</v>
      </c>
      <c r="I3881" s="5" t="s">
        <v>15293</v>
      </c>
      <c r="J3881" s="5" t="s">
        <v>15294</v>
      </c>
      <c r="K3881" s="5" t="s">
        <v>27</v>
      </c>
      <c r="L3881" s="10">
        <v>44397</v>
      </c>
      <c r="M3881" s="5" t="s">
        <v>28</v>
      </c>
      <c r="N3881" s="5" t="s">
        <v>30</v>
      </c>
      <c r="O3881" s="10"/>
      <c r="P3881" s="5"/>
      <c r="Q3881" s="5"/>
      <c r="R3881" s="5"/>
      <c r="S3881" s="5"/>
    </row>
    <row r="3882" customFormat="1" hidden="1" spans="1:19">
      <c r="A3882" s="5">
        <v>3899</v>
      </c>
      <c r="B3882" s="5" t="s">
        <v>15295</v>
      </c>
      <c r="C3882" s="5"/>
      <c r="D3882" s="5" t="s">
        <v>482</v>
      </c>
      <c r="E3882" s="5" t="s">
        <v>15296</v>
      </c>
      <c r="F3882" s="5" t="s">
        <v>143</v>
      </c>
      <c r="G3882" s="5">
        <v>16</v>
      </c>
      <c r="H3882" s="5" t="s">
        <v>25875</v>
      </c>
      <c r="I3882" s="5" t="s">
        <v>15297</v>
      </c>
      <c r="J3882" s="5" t="s">
        <v>15298</v>
      </c>
      <c r="K3882" s="5" t="s">
        <v>27</v>
      </c>
      <c r="L3882" s="10">
        <v>44394</v>
      </c>
      <c r="M3882" s="5" t="s">
        <v>2455</v>
      </c>
      <c r="N3882" s="5" t="s">
        <v>27</v>
      </c>
      <c r="O3882" s="10">
        <v>44415</v>
      </c>
      <c r="P3882" s="5" t="s">
        <v>5089</v>
      </c>
      <c r="Q3882" s="5" t="s">
        <v>30</v>
      </c>
      <c r="R3882" s="5"/>
      <c r="S3882" s="5"/>
    </row>
    <row r="3883" customFormat="1" hidden="1" spans="1:19">
      <c r="A3883" s="5">
        <v>3900</v>
      </c>
      <c r="B3883" s="5" t="s">
        <v>15299</v>
      </c>
      <c r="C3883" s="5"/>
      <c r="D3883" s="5" t="s">
        <v>482</v>
      </c>
      <c r="E3883" s="5" t="s">
        <v>15300</v>
      </c>
      <c r="F3883" s="5" t="s">
        <v>143</v>
      </c>
      <c r="G3883" s="5">
        <v>13</v>
      </c>
      <c r="H3883" s="5" t="s">
        <v>15301</v>
      </c>
      <c r="I3883" s="5" t="s">
        <v>15302</v>
      </c>
      <c r="J3883" s="5" t="s">
        <v>15303</v>
      </c>
      <c r="K3883" s="5" t="s">
        <v>27</v>
      </c>
      <c r="L3883" s="10">
        <v>44411</v>
      </c>
      <c r="M3883" s="5" t="s">
        <v>1273</v>
      </c>
      <c r="N3883" s="5"/>
      <c r="O3883" s="10"/>
      <c r="P3883" s="5"/>
      <c r="Q3883" s="5"/>
      <c r="R3883" s="5"/>
      <c r="S3883" s="5"/>
    </row>
    <row r="3884" customFormat="1" hidden="1" spans="1:19">
      <c r="A3884" s="5">
        <v>3901</v>
      </c>
      <c r="B3884" s="5" t="s">
        <v>15304</v>
      </c>
      <c r="C3884" s="5"/>
      <c r="D3884" s="5" t="s">
        <v>482</v>
      </c>
      <c r="E3884" s="5" t="s">
        <v>15305</v>
      </c>
      <c r="F3884" s="5" t="s">
        <v>143</v>
      </c>
      <c r="G3884" s="5">
        <v>16</v>
      </c>
      <c r="H3884" s="5" t="s">
        <v>25876</v>
      </c>
      <c r="I3884" s="5" t="s">
        <v>15306</v>
      </c>
      <c r="J3884" s="5" t="s">
        <v>15307</v>
      </c>
      <c r="K3884" s="5" t="s">
        <v>27</v>
      </c>
      <c r="L3884" s="10">
        <v>44403</v>
      </c>
      <c r="M3884" s="5" t="s">
        <v>18707</v>
      </c>
      <c r="N3884" s="5"/>
      <c r="O3884" s="10"/>
      <c r="P3884" s="5"/>
      <c r="Q3884" s="5"/>
      <c r="R3884" s="5"/>
      <c r="S3884" s="5"/>
    </row>
    <row r="3885" customFormat="1" hidden="1" spans="1:19">
      <c r="A3885" s="5">
        <v>3902</v>
      </c>
      <c r="B3885" s="5" t="s">
        <v>15308</v>
      </c>
      <c r="C3885" s="5"/>
      <c r="D3885" s="5" t="s">
        <v>482</v>
      </c>
      <c r="E3885" s="5" t="s">
        <v>15309</v>
      </c>
      <c r="F3885" s="5" t="s">
        <v>143</v>
      </c>
      <c r="G3885" s="5">
        <v>16</v>
      </c>
      <c r="H3885" s="5" t="s">
        <v>15310</v>
      </c>
      <c r="I3885" s="5" t="s">
        <v>4730</v>
      </c>
      <c r="J3885" s="5" t="s">
        <v>15311</v>
      </c>
      <c r="K3885" s="5" t="s">
        <v>27</v>
      </c>
      <c r="L3885" s="10"/>
      <c r="M3885" s="5"/>
      <c r="N3885" s="5"/>
      <c r="O3885" s="10"/>
      <c r="P3885" s="5"/>
      <c r="Q3885" s="5"/>
      <c r="R3885" s="5"/>
      <c r="S3885" s="5"/>
    </row>
    <row r="3886" customFormat="1" hidden="1" spans="1:19">
      <c r="A3886" s="5">
        <v>3903</v>
      </c>
      <c r="B3886" s="5" t="s">
        <v>15312</v>
      </c>
      <c r="C3886" s="5"/>
      <c r="D3886" s="5" t="s">
        <v>482</v>
      </c>
      <c r="E3886" s="5" t="s">
        <v>15313</v>
      </c>
      <c r="F3886" s="5" t="s">
        <v>24</v>
      </c>
      <c r="G3886" s="5">
        <v>17</v>
      </c>
      <c r="H3886" s="5" t="s">
        <v>15314</v>
      </c>
      <c r="I3886" s="5" t="s">
        <v>15315</v>
      </c>
      <c r="J3886" s="5">
        <v>18877824025</v>
      </c>
      <c r="K3886" s="5" t="s">
        <v>27</v>
      </c>
      <c r="L3886" s="10">
        <v>44398</v>
      </c>
      <c r="M3886" s="5" t="s">
        <v>10880</v>
      </c>
      <c r="N3886" s="5" t="s">
        <v>27</v>
      </c>
      <c r="O3886" s="10"/>
      <c r="P3886" s="5"/>
      <c r="Q3886" s="5"/>
      <c r="R3886" s="5"/>
      <c r="S3886" s="5"/>
    </row>
    <row r="3887" customFormat="1" hidden="1" spans="1:19">
      <c r="A3887" s="5">
        <v>3904</v>
      </c>
      <c r="B3887" s="5" t="s">
        <v>15316</v>
      </c>
      <c r="C3887" s="5"/>
      <c r="D3887" s="5" t="s">
        <v>482</v>
      </c>
      <c r="E3887" s="5" t="s">
        <v>15317</v>
      </c>
      <c r="F3887" s="5" t="s">
        <v>143</v>
      </c>
      <c r="G3887" s="5">
        <v>16</v>
      </c>
      <c r="H3887" s="5" t="s">
        <v>25877</v>
      </c>
      <c r="I3887" s="5" t="s">
        <v>15319</v>
      </c>
      <c r="J3887" s="5" t="s">
        <v>15320</v>
      </c>
      <c r="K3887" s="5" t="s">
        <v>27</v>
      </c>
      <c r="L3887" s="10">
        <v>44400</v>
      </c>
      <c r="M3887" s="5" t="s">
        <v>28</v>
      </c>
      <c r="N3887" s="5" t="s">
        <v>30</v>
      </c>
      <c r="O3887" s="10"/>
      <c r="P3887" s="5"/>
      <c r="Q3887" s="5" t="s">
        <v>30</v>
      </c>
      <c r="R3887" s="5"/>
      <c r="S3887" s="5"/>
    </row>
    <row r="3888" customFormat="1" hidden="1" spans="1:19">
      <c r="A3888" s="5">
        <v>3905</v>
      </c>
      <c r="B3888" s="5" t="s">
        <v>15321</v>
      </c>
      <c r="C3888" s="5"/>
      <c r="D3888" s="5" t="s">
        <v>482</v>
      </c>
      <c r="E3888" s="5" t="s">
        <v>15322</v>
      </c>
      <c r="F3888" s="5" t="s">
        <v>143</v>
      </c>
      <c r="G3888" s="5">
        <v>16</v>
      </c>
      <c r="H3888" s="5" t="s">
        <v>3432</v>
      </c>
      <c r="I3888" s="5" t="s">
        <v>15323</v>
      </c>
      <c r="J3888" s="5">
        <v>15878823856</v>
      </c>
      <c r="K3888" s="5" t="s">
        <v>27</v>
      </c>
      <c r="L3888" s="10">
        <v>44394</v>
      </c>
      <c r="M3888" s="5" t="s">
        <v>28</v>
      </c>
      <c r="N3888" s="5" t="s">
        <v>30</v>
      </c>
      <c r="O3888" s="10"/>
      <c r="P3888" s="5"/>
      <c r="Q3888" s="5"/>
      <c r="R3888" s="5"/>
      <c r="S3888" s="5"/>
    </row>
    <row r="3889" customFormat="1" hidden="1" spans="1:19">
      <c r="A3889" s="5">
        <v>3906</v>
      </c>
      <c r="B3889" s="5" t="s">
        <v>15324</v>
      </c>
      <c r="C3889" s="5"/>
      <c r="D3889" s="5" t="s">
        <v>482</v>
      </c>
      <c r="E3889" s="5" t="s">
        <v>15325</v>
      </c>
      <c r="F3889" s="5" t="s">
        <v>143</v>
      </c>
      <c r="G3889" s="5">
        <v>16</v>
      </c>
      <c r="H3889" s="5" t="s">
        <v>13144</v>
      </c>
      <c r="I3889" s="5" t="s">
        <v>13145</v>
      </c>
      <c r="J3889" s="5" t="s">
        <v>15326</v>
      </c>
      <c r="K3889" s="5" t="s">
        <v>27</v>
      </c>
      <c r="L3889" s="10">
        <v>44420</v>
      </c>
      <c r="M3889" s="5" t="s">
        <v>2455</v>
      </c>
      <c r="N3889" s="5" t="s">
        <v>30</v>
      </c>
      <c r="O3889" s="10"/>
      <c r="P3889" s="5"/>
      <c r="Q3889" s="5"/>
      <c r="R3889" s="5"/>
      <c r="S3889" s="5"/>
    </row>
    <row r="3890" customFormat="1" hidden="1" spans="1:19">
      <c r="A3890" s="5">
        <v>3907</v>
      </c>
      <c r="B3890" s="5" t="s">
        <v>15327</v>
      </c>
      <c r="C3890" s="5"/>
      <c r="D3890" s="5" t="s">
        <v>482</v>
      </c>
      <c r="E3890" s="5" t="s">
        <v>15328</v>
      </c>
      <c r="F3890" s="5" t="s">
        <v>143</v>
      </c>
      <c r="G3890" s="5">
        <v>16</v>
      </c>
      <c r="H3890" s="5" t="s">
        <v>4112</v>
      </c>
      <c r="I3890" s="5" t="s">
        <v>15329</v>
      </c>
      <c r="J3890" s="5" t="s">
        <v>15330</v>
      </c>
      <c r="K3890" s="5" t="s">
        <v>27</v>
      </c>
      <c r="L3890" s="10">
        <v>44394</v>
      </c>
      <c r="M3890" s="5" t="s">
        <v>15331</v>
      </c>
      <c r="N3890" s="5" t="s">
        <v>30</v>
      </c>
      <c r="O3890" s="10"/>
      <c r="P3890" s="5"/>
      <c r="Q3890" s="5" t="s">
        <v>30</v>
      </c>
      <c r="R3890" s="5" t="s">
        <v>13915</v>
      </c>
      <c r="S3890" s="5"/>
    </row>
    <row r="3891" customFormat="1" hidden="1" spans="1:19">
      <c r="A3891" s="5">
        <v>3908</v>
      </c>
      <c r="B3891" s="5" t="s">
        <v>15332</v>
      </c>
      <c r="C3891" s="5"/>
      <c r="D3891" s="5" t="s">
        <v>482</v>
      </c>
      <c r="E3891" s="5" t="s">
        <v>15333</v>
      </c>
      <c r="F3891" s="5" t="s">
        <v>24</v>
      </c>
      <c r="G3891" s="5">
        <v>16</v>
      </c>
      <c r="H3891" s="5" t="s">
        <v>25878</v>
      </c>
      <c r="I3891" s="5" t="s">
        <v>15334</v>
      </c>
      <c r="J3891" s="5">
        <v>13687780271</v>
      </c>
      <c r="K3891" s="5" t="s">
        <v>27</v>
      </c>
      <c r="L3891" s="10"/>
      <c r="M3891" s="5"/>
      <c r="N3891" s="5"/>
      <c r="O3891" s="10"/>
      <c r="P3891" s="5"/>
      <c r="Q3891" s="5"/>
      <c r="R3891" s="5"/>
      <c r="S3891" s="5"/>
    </row>
    <row r="3892" customFormat="1" hidden="1" spans="1:19">
      <c r="A3892" s="5">
        <v>3909</v>
      </c>
      <c r="B3892" s="5" t="s">
        <v>15335</v>
      </c>
      <c r="C3892" s="5"/>
      <c r="D3892" s="5" t="s">
        <v>482</v>
      </c>
      <c r="E3892" s="5" t="s">
        <v>15336</v>
      </c>
      <c r="F3892" s="5" t="s">
        <v>143</v>
      </c>
      <c r="G3892" s="5">
        <v>16</v>
      </c>
      <c r="H3892" s="5" t="s">
        <v>25879</v>
      </c>
      <c r="I3892" s="5" t="s">
        <v>15338</v>
      </c>
      <c r="J3892" s="5">
        <v>14736272589</v>
      </c>
      <c r="K3892" s="5" t="s">
        <v>27</v>
      </c>
      <c r="L3892" s="10">
        <v>44397</v>
      </c>
      <c r="M3892" s="5" t="s">
        <v>28</v>
      </c>
      <c r="N3892" s="5" t="s">
        <v>27</v>
      </c>
      <c r="O3892" s="10">
        <v>44420</v>
      </c>
      <c r="P3892" s="5"/>
      <c r="Q3892" s="5"/>
      <c r="R3892" s="5"/>
      <c r="S3892" s="5"/>
    </row>
    <row r="3893" customFormat="1" hidden="1" spans="1:19">
      <c r="A3893" s="5">
        <v>3910</v>
      </c>
      <c r="B3893" s="5" t="s">
        <v>15339</v>
      </c>
      <c r="C3893" s="5"/>
      <c r="D3893" s="5" t="s">
        <v>482</v>
      </c>
      <c r="E3893" s="5" t="s">
        <v>15340</v>
      </c>
      <c r="F3893" s="5" t="s">
        <v>143</v>
      </c>
      <c r="G3893" s="5">
        <v>16</v>
      </c>
      <c r="H3893" s="5" t="s">
        <v>25880</v>
      </c>
      <c r="I3893" s="5" t="s">
        <v>4358</v>
      </c>
      <c r="J3893" s="5" t="s">
        <v>15342</v>
      </c>
      <c r="K3893" s="5" t="s">
        <v>27</v>
      </c>
      <c r="L3893" s="10"/>
      <c r="M3893" s="5"/>
      <c r="N3893" s="5"/>
      <c r="O3893" s="10"/>
      <c r="P3893" s="5"/>
      <c r="Q3893" s="5"/>
      <c r="R3893" s="5"/>
      <c r="S3893" s="5"/>
    </row>
    <row r="3894" customFormat="1" hidden="1" spans="1:19">
      <c r="A3894" s="5">
        <v>3911</v>
      </c>
      <c r="B3894" s="5" t="s">
        <v>15343</v>
      </c>
      <c r="C3894" s="5"/>
      <c r="D3894" s="5" t="s">
        <v>482</v>
      </c>
      <c r="E3894" s="5" t="s">
        <v>11503</v>
      </c>
      <c r="F3894" s="5" t="s">
        <v>24</v>
      </c>
      <c r="G3894" s="5">
        <v>17</v>
      </c>
      <c r="H3894" s="5" t="s">
        <v>25881</v>
      </c>
      <c r="I3894" s="5" t="s">
        <v>15345</v>
      </c>
      <c r="J3894" s="5">
        <v>13481855972</v>
      </c>
      <c r="K3894" s="5" t="s">
        <v>27</v>
      </c>
      <c r="L3894" s="10">
        <v>44400</v>
      </c>
      <c r="M3894" s="5"/>
      <c r="N3894" s="5"/>
      <c r="O3894" s="10"/>
      <c r="P3894" s="5"/>
      <c r="Q3894" s="5"/>
      <c r="R3894" s="5"/>
      <c r="S3894" s="5"/>
    </row>
    <row r="3895" customFormat="1" hidden="1" spans="1:19">
      <c r="A3895" s="5">
        <v>3912</v>
      </c>
      <c r="B3895" s="5" t="s">
        <v>15348</v>
      </c>
      <c r="C3895" s="5"/>
      <c r="D3895" s="5" t="s">
        <v>482</v>
      </c>
      <c r="E3895" s="5" t="s">
        <v>15349</v>
      </c>
      <c r="F3895" s="5" t="s">
        <v>24</v>
      </c>
      <c r="G3895" s="5">
        <v>16</v>
      </c>
      <c r="H3895" s="5" t="s">
        <v>25882</v>
      </c>
      <c r="I3895" s="5" t="s">
        <v>15351</v>
      </c>
      <c r="J3895" s="5" t="s">
        <v>15352</v>
      </c>
      <c r="K3895" s="5" t="s">
        <v>27</v>
      </c>
      <c r="L3895" s="10">
        <v>44397</v>
      </c>
      <c r="M3895" s="5" t="s">
        <v>28</v>
      </c>
      <c r="N3895" s="5"/>
      <c r="O3895" s="10"/>
      <c r="P3895" s="5"/>
      <c r="Q3895" s="5"/>
      <c r="R3895" s="5"/>
      <c r="S3895" s="5"/>
    </row>
    <row r="3896" customFormat="1" hidden="1" spans="1:19">
      <c r="A3896" s="5">
        <v>3913</v>
      </c>
      <c r="B3896" s="5" t="s">
        <v>15353</v>
      </c>
      <c r="C3896" s="5"/>
      <c r="D3896" s="5" t="s">
        <v>482</v>
      </c>
      <c r="E3896" s="5" t="s">
        <v>15354</v>
      </c>
      <c r="F3896" s="5" t="s">
        <v>143</v>
      </c>
      <c r="G3896" s="5">
        <v>16</v>
      </c>
      <c r="H3896" s="5" t="s">
        <v>25883</v>
      </c>
      <c r="I3896" s="5" t="s">
        <v>15356</v>
      </c>
      <c r="J3896" s="5" t="s">
        <v>15357</v>
      </c>
      <c r="K3896" s="5" t="s">
        <v>27</v>
      </c>
      <c r="L3896" s="10">
        <v>44405</v>
      </c>
      <c r="M3896" s="5"/>
      <c r="N3896" s="5"/>
      <c r="O3896" s="10"/>
      <c r="P3896" s="5"/>
      <c r="Q3896" s="5"/>
      <c r="R3896" s="5"/>
      <c r="S3896" s="5"/>
    </row>
    <row r="3897" customFormat="1" hidden="1" spans="1:19">
      <c r="A3897" s="5">
        <v>3914</v>
      </c>
      <c r="B3897" s="5" t="s">
        <v>15358</v>
      </c>
      <c r="C3897" s="5"/>
      <c r="D3897" s="5" t="s">
        <v>482</v>
      </c>
      <c r="E3897" s="5" t="s">
        <v>15359</v>
      </c>
      <c r="F3897" s="5" t="s">
        <v>143</v>
      </c>
      <c r="G3897" s="5">
        <v>17</v>
      </c>
      <c r="H3897" s="5" t="s">
        <v>15360</v>
      </c>
      <c r="I3897" s="5" t="s">
        <v>15361</v>
      </c>
      <c r="J3897" s="5" t="s">
        <v>15362</v>
      </c>
      <c r="K3897" s="5" t="s">
        <v>27</v>
      </c>
      <c r="L3897" s="10">
        <v>44400</v>
      </c>
      <c r="M3897" s="5" t="s">
        <v>15363</v>
      </c>
      <c r="N3897" s="5" t="s">
        <v>27</v>
      </c>
      <c r="O3897" s="10"/>
      <c r="P3897" s="5"/>
      <c r="Q3897" s="5"/>
      <c r="R3897" s="5"/>
      <c r="S3897" s="5"/>
    </row>
    <row r="3898" customFormat="1" hidden="1" spans="1:19">
      <c r="A3898" s="5">
        <v>3915</v>
      </c>
      <c r="B3898" s="5" t="s">
        <v>15364</v>
      </c>
      <c r="C3898" s="5"/>
      <c r="D3898" s="5" t="s">
        <v>482</v>
      </c>
      <c r="E3898" s="5" t="s">
        <v>15365</v>
      </c>
      <c r="F3898" s="5" t="s">
        <v>143</v>
      </c>
      <c r="G3898" s="5">
        <v>15</v>
      </c>
      <c r="H3898" s="5" t="s">
        <v>15366</v>
      </c>
      <c r="I3898" s="5" t="s">
        <v>15367</v>
      </c>
      <c r="J3898" s="5">
        <v>13317685736</v>
      </c>
      <c r="K3898" s="5" t="s">
        <v>27</v>
      </c>
      <c r="L3898" s="10">
        <v>44400</v>
      </c>
      <c r="M3898" s="5" t="s">
        <v>15368</v>
      </c>
      <c r="N3898" s="5"/>
      <c r="O3898" s="10"/>
      <c r="P3898" s="5"/>
      <c r="Q3898" s="5"/>
      <c r="R3898" s="5"/>
      <c r="S3898" s="5"/>
    </row>
    <row r="3899" customFormat="1" hidden="1" spans="1:19">
      <c r="A3899" s="5">
        <v>3916</v>
      </c>
      <c r="B3899" s="5" t="s">
        <v>15369</v>
      </c>
      <c r="C3899" s="5"/>
      <c r="D3899" s="5" t="s">
        <v>482</v>
      </c>
      <c r="E3899" s="5" t="s">
        <v>15370</v>
      </c>
      <c r="F3899" s="5" t="s">
        <v>143</v>
      </c>
      <c r="G3899" s="5">
        <v>15</v>
      </c>
      <c r="H3899" s="5" t="s">
        <v>25884</v>
      </c>
      <c r="I3899" s="5" t="s">
        <v>15372</v>
      </c>
      <c r="J3899" s="5" t="s">
        <v>15373</v>
      </c>
      <c r="K3899" s="5" t="s">
        <v>27</v>
      </c>
      <c r="L3899" s="10">
        <v>44400</v>
      </c>
      <c r="M3899" s="5" t="s">
        <v>4299</v>
      </c>
      <c r="N3899" s="5" t="s">
        <v>27</v>
      </c>
      <c r="O3899" s="10"/>
      <c r="P3899" s="5"/>
      <c r="Q3899" s="5"/>
      <c r="R3899" s="5"/>
      <c r="S3899" s="5"/>
    </row>
    <row r="3900" customFormat="1" hidden="1" spans="1:19">
      <c r="A3900" s="5">
        <v>3917</v>
      </c>
      <c r="B3900" s="5" t="s">
        <v>15374</v>
      </c>
      <c r="C3900" s="5"/>
      <c r="D3900" s="5" t="s">
        <v>482</v>
      </c>
      <c r="E3900" s="5" t="s">
        <v>15375</v>
      </c>
      <c r="F3900" s="5" t="s">
        <v>143</v>
      </c>
      <c r="G3900" s="5">
        <v>16</v>
      </c>
      <c r="H3900" s="5" t="s">
        <v>15376</v>
      </c>
      <c r="I3900" s="5" t="s">
        <v>15377</v>
      </c>
      <c r="J3900" s="5" t="s">
        <v>15378</v>
      </c>
      <c r="K3900" s="5" t="s">
        <v>27</v>
      </c>
      <c r="L3900" s="10">
        <v>44395</v>
      </c>
      <c r="M3900" s="5" t="s">
        <v>9576</v>
      </c>
      <c r="N3900" s="5" t="s">
        <v>30</v>
      </c>
      <c r="O3900" s="10"/>
      <c r="P3900" s="5"/>
      <c r="Q3900" s="5"/>
      <c r="R3900" s="5"/>
      <c r="S3900" s="5"/>
    </row>
    <row r="3901" customFormat="1" hidden="1" spans="1:19">
      <c r="A3901" s="5">
        <v>3918</v>
      </c>
      <c r="B3901" s="5" t="s">
        <v>15379</v>
      </c>
      <c r="C3901" s="5"/>
      <c r="D3901" s="5" t="s">
        <v>482</v>
      </c>
      <c r="E3901" s="5" t="s">
        <v>15380</v>
      </c>
      <c r="F3901" s="5" t="s">
        <v>24</v>
      </c>
      <c r="G3901" s="5">
        <v>16</v>
      </c>
      <c r="H3901" s="5" t="s">
        <v>9476</v>
      </c>
      <c r="I3901" s="5" t="s">
        <v>15381</v>
      </c>
      <c r="J3901" s="5">
        <v>15977887689</v>
      </c>
      <c r="K3901" s="5" t="s">
        <v>27</v>
      </c>
      <c r="L3901" s="10">
        <v>44395</v>
      </c>
      <c r="M3901" s="5" t="s">
        <v>2455</v>
      </c>
      <c r="N3901" s="5"/>
      <c r="O3901" s="10"/>
      <c r="P3901" s="5"/>
      <c r="Q3901" s="5"/>
      <c r="R3901" s="5"/>
      <c r="S3901" s="5"/>
    </row>
    <row r="3902" customFormat="1" hidden="1" spans="1:19">
      <c r="A3902" s="5">
        <v>3919</v>
      </c>
      <c r="B3902" s="5" t="s">
        <v>15382</v>
      </c>
      <c r="C3902" s="5"/>
      <c r="D3902" s="5" t="s">
        <v>482</v>
      </c>
      <c r="E3902" s="5" t="s">
        <v>15383</v>
      </c>
      <c r="F3902" s="5" t="s">
        <v>143</v>
      </c>
      <c r="G3902" s="5">
        <v>16</v>
      </c>
      <c r="H3902" s="5" t="s">
        <v>25885</v>
      </c>
      <c r="I3902" s="5" t="s">
        <v>15384</v>
      </c>
      <c r="J3902" s="5" t="s">
        <v>15385</v>
      </c>
      <c r="K3902" s="5" t="s">
        <v>27</v>
      </c>
      <c r="L3902" s="10">
        <v>44398</v>
      </c>
      <c r="M3902" s="5" t="s">
        <v>28</v>
      </c>
      <c r="N3902" s="5" t="s">
        <v>30</v>
      </c>
      <c r="O3902" s="10"/>
      <c r="P3902" s="5"/>
      <c r="Q3902" s="5"/>
      <c r="R3902" s="5"/>
      <c r="S3902" s="5"/>
    </row>
    <row r="3903" customFormat="1" hidden="1" spans="1:19">
      <c r="A3903" s="5">
        <v>3920</v>
      </c>
      <c r="B3903" s="5" t="s">
        <v>15386</v>
      </c>
      <c r="C3903" s="5"/>
      <c r="D3903" s="5" t="s">
        <v>482</v>
      </c>
      <c r="E3903" s="5" t="s">
        <v>15387</v>
      </c>
      <c r="F3903" s="5" t="s">
        <v>143</v>
      </c>
      <c r="G3903" s="5">
        <v>16</v>
      </c>
      <c r="H3903" s="5" t="s">
        <v>9123</v>
      </c>
      <c r="I3903" s="5" t="s">
        <v>15388</v>
      </c>
      <c r="J3903" s="5">
        <v>18070860741</v>
      </c>
      <c r="K3903" s="5" t="s">
        <v>27</v>
      </c>
      <c r="L3903" s="10">
        <v>44396</v>
      </c>
      <c r="M3903" s="5" t="s">
        <v>28</v>
      </c>
      <c r="N3903" s="5" t="s">
        <v>30</v>
      </c>
      <c r="O3903" s="10"/>
      <c r="P3903" s="5"/>
      <c r="Q3903" s="5"/>
      <c r="R3903" s="5"/>
      <c r="S3903" s="5"/>
    </row>
    <row r="3904" customFormat="1" hidden="1" spans="1:19">
      <c r="A3904" s="5">
        <v>3921</v>
      </c>
      <c r="B3904" s="5" t="s">
        <v>15389</v>
      </c>
      <c r="C3904" s="5"/>
      <c r="D3904" s="5" t="s">
        <v>482</v>
      </c>
      <c r="E3904" s="5" t="s">
        <v>15390</v>
      </c>
      <c r="F3904" s="5" t="s">
        <v>143</v>
      </c>
      <c r="G3904" s="5">
        <v>18</v>
      </c>
      <c r="H3904" s="5" t="s">
        <v>15391</v>
      </c>
      <c r="I3904" s="5" t="s">
        <v>15392</v>
      </c>
      <c r="J3904" s="5" t="s">
        <v>15393</v>
      </c>
      <c r="K3904" s="5" t="s">
        <v>27</v>
      </c>
      <c r="L3904" s="10">
        <v>44331</v>
      </c>
      <c r="M3904" s="5" t="s">
        <v>28</v>
      </c>
      <c r="N3904" s="5" t="s">
        <v>27</v>
      </c>
      <c r="O3904" s="10">
        <v>44366</v>
      </c>
      <c r="P3904" s="5" t="s">
        <v>28</v>
      </c>
      <c r="Q3904" s="5" t="s">
        <v>30</v>
      </c>
      <c r="R3904" s="5" t="s">
        <v>18730</v>
      </c>
      <c r="S3904" s="5"/>
    </row>
    <row r="3905" customFormat="1" hidden="1" spans="1:19">
      <c r="A3905" s="5">
        <v>3922</v>
      </c>
      <c r="B3905" s="5" t="s">
        <v>15394</v>
      </c>
      <c r="C3905" s="5"/>
      <c r="D3905" s="5" t="s">
        <v>482</v>
      </c>
      <c r="E3905" s="5" t="s">
        <v>15395</v>
      </c>
      <c r="F3905" s="5" t="s">
        <v>24</v>
      </c>
      <c r="G3905" s="5">
        <v>16</v>
      </c>
      <c r="H3905" s="5" t="s">
        <v>7927</v>
      </c>
      <c r="I3905" s="5" t="s">
        <v>15396</v>
      </c>
      <c r="J3905" s="5">
        <v>15949329478</v>
      </c>
      <c r="K3905" s="5" t="s">
        <v>27</v>
      </c>
      <c r="L3905" s="10"/>
      <c r="M3905" s="5"/>
      <c r="N3905" s="5"/>
      <c r="O3905" s="10"/>
      <c r="P3905" s="5"/>
      <c r="Q3905" s="5"/>
      <c r="R3905" s="5"/>
      <c r="S3905" s="5"/>
    </row>
    <row r="3906" customFormat="1" hidden="1" spans="1:19">
      <c r="A3906" s="5">
        <v>3923</v>
      </c>
      <c r="B3906" s="5" t="s">
        <v>15397</v>
      </c>
      <c r="C3906" s="5"/>
      <c r="D3906" s="5" t="s">
        <v>482</v>
      </c>
      <c r="E3906" s="5" t="s">
        <v>15398</v>
      </c>
      <c r="F3906" s="5" t="s">
        <v>143</v>
      </c>
      <c r="G3906" s="5">
        <v>17</v>
      </c>
      <c r="H3906" s="5" t="s">
        <v>25886</v>
      </c>
      <c r="I3906" s="5" t="s">
        <v>15400</v>
      </c>
      <c r="J3906" s="5" t="s">
        <v>15401</v>
      </c>
      <c r="K3906" s="5" t="s">
        <v>27</v>
      </c>
      <c r="L3906" s="10">
        <v>44403</v>
      </c>
      <c r="M3906" s="5" t="s">
        <v>28</v>
      </c>
      <c r="N3906" s="5" t="s">
        <v>30</v>
      </c>
      <c r="O3906" s="10"/>
      <c r="P3906" s="5"/>
      <c r="Q3906" s="5"/>
      <c r="R3906" s="5"/>
      <c r="S3906" s="5"/>
    </row>
    <row r="3907" customFormat="1" hidden="1" spans="1:19">
      <c r="A3907" s="5">
        <v>3924</v>
      </c>
      <c r="B3907" s="5" t="s">
        <v>15402</v>
      </c>
      <c r="C3907" s="5"/>
      <c r="D3907" s="5" t="s">
        <v>482</v>
      </c>
      <c r="E3907" s="5" t="s">
        <v>15403</v>
      </c>
      <c r="F3907" s="5" t="s">
        <v>24</v>
      </c>
      <c r="G3907" s="5">
        <v>16</v>
      </c>
      <c r="H3907" s="5" t="s">
        <v>15404</v>
      </c>
      <c r="I3907" s="5" t="s">
        <v>15405</v>
      </c>
      <c r="J3907" s="5" t="s">
        <v>15406</v>
      </c>
      <c r="K3907" s="5" t="s">
        <v>27</v>
      </c>
      <c r="L3907" s="10">
        <v>44396</v>
      </c>
      <c r="M3907" s="5" t="s">
        <v>28</v>
      </c>
      <c r="N3907" s="5" t="s">
        <v>30</v>
      </c>
      <c r="O3907" s="10"/>
      <c r="P3907" s="5"/>
      <c r="Q3907" s="5" t="s">
        <v>30</v>
      </c>
      <c r="R3907" s="5"/>
      <c r="S3907" s="5"/>
    </row>
    <row r="3908" customFormat="1" hidden="1" spans="1:19">
      <c r="A3908" s="5">
        <v>3925</v>
      </c>
      <c r="B3908" s="5" t="s">
        <v>15407</v>
      </c>
      <c r="C3908" s="5"/>
      <c r="D3908" s="5" t="s">
        <v>482</v>
      </c>
      <c r="E3908" s="5" t="s">
        <v>2445</v>
      </c>
      <c r="F3908" s="5" t="s">
        <v>24</v>
      </c>
      <c r="G3908" s="5">
        <v>17</v>
      </c>
      <c r="H3908" s="5" t="s">
        <v>25887</v>
      </c>
      <c r="I3908" s="5" t="s">
        <v>15408</v>
      </c>
      <c r="J3908" s="5">
        <v>18929007559</v>
      </c>
      <c r="K3908" s="5"/>
      <c r="L3908" s="10"/>
      <c r="M3908" s="5"/>
      <c r="N3908" s="5"/>
      <c r="O3908" s="10"/>
      <c r="P3908" s="5"/>
      <c r="Q3908" s="5"/>
      <c r="R3908" s="5"/>
      <c r="S3908" s="5"/>
    </row>
    <row r="3909" customFormat="1" hidden="1" spans="1:19">
      <c r="A3909" s="5">
        <v>3926</v>
      </c>
      <c r="B3909" s="5" t="s">
        <v>15409</v>
      </c>
      <c r="C3909" s="5"/>
      <c r="D3909" s="5" t="s">
        <v>482</v>
      </c>
      <c r="E3909" s="5" t="s">
        <v>15410</v>
      </c>
      <c r="F3909" s="5" t="s">
        <v>143</v>
      </c>
      <c r="G3909" s="5">
        <v>16</v>
      </c>
      <c r="H3909" s="5" t="s">
        <v>25888</v>
      </c>
      <c r="I3909" s="5" t="s">
        <v>15411</v>
      </c>
      <c r="J3909" s="5">
        <v>13367588808</v>
      </c>
      <c r="K3909" s="5" t="s">
        <v>27</v>
      </c>
      <c r="L3909" s="10">
        <v>44394</v>
      </c>
      <c r="M3909" s="5" t="s">
        <v>28</v>
      </c>
      <c r="N3909" s="5" t="s">
        <v>30</v>
      </c>
      <c r="O3909" s="10"/>
      <c r="P3909" s="5"/>
      <c r="Q3909" s="5" t="s">
        <v>30</v>
      </c>
      <c r="R3909" s="5"/>
      <c r="S3909" s="5"/>
    </row>
    <row r="3910" customFormat="1" hidden="1" spans="1:19">
      <c r="A3910" s="5">
        <v>3927</v>
      </c>
      <c r="B3910" s="5" t="s">
        <v>15412</v>
      </c>
      <c r="C3910" s="5"/>
      <c r="D3910" s="5" t="s">
        <v>482</v>
      </c>
      <c r="E3910" s="5" t="s">
        <v>15413</v>
      </c>
      <c r="F3910" s="5" t="s">
        <v>143</v>
      </c>
      <c r="G3910" s="5">
        <v>16</v>
      </c>
      <c r="H3910" s="5" t="s">
        <v>15414</v>
      </c>
      <c r="I3910" s="5" t="s">
        <v>15415</v>
      </c>
      <c r="J3910" s="5">
        <v>15977888093</v>
      </c>
      <c r="K3910" s="5" t="s">
        <v>27</v>
      </c>
      <c r="L3910" s="10">
        <v>44394</v>
      </c>
      <c r="M3910" s="5" t="s">
        <v>28</v>
      </c>
      <c r="N3910" s="5"/>
      <c r="O3910" s="10"/>
      <c r="P3910" s="5"/>
      <c r="Q3910" s="5"/>
      <c r="R3910" s="5"/>
      <c r="S3910" s="5"/>
    </row>
    <row r="3911" customFormat="1" hidden="1" spans="1:19">
      <c r="A3911" s="5">
        <v>3928</v>
      </c>
      <c r="B3911" s="5" t="s">
        <v>15416</v>
      </c>
      <c r="C3911" s="5"/>
      <c r="D3911" s="5" t="s">
        <v>482</v>
      </c>
      <c r="E3911" s="5" t="s">
        <v>15417</v>
      </c>
      <c r="F3911" s="5" t="s">
        <v>143</v>
      </c>
      <c r="G3911" s="5">
        <v>17</v>
      </c>
      <c r="H3911" s="5" t="s">
        <v>15418</v>
      </c>
      <c r="I3911" s="5" t="s">
        <v>15419</v>
      </c>
      <c r="J3911" s="5">
        <v>18773857419</v>
      </c>
      <c r="K3911" s="5" t="s">
        <v>27</v>
      </c>
      <c r="L3911" s="10"/>
      <c r="M3911" s="5"/>
      <c r="N3911" s="5"/>
      <c r="O3911" s="10"/>
      <c r="P3911" s="5"/>
      <c r="Q3911" s="5"/>
      <c r="R3911" s="5"/>
      <c r="S3911" s="5"/>
    </row>
    <row r="3912" customFormat="1" hidden="1" spans="1:19">
      <c r="A3912" s="5">
        <v>3929</v>
      </c>
      <c r="B3912" s="5" t="s">
        <v>15420</v>
      </c>
      <c r="C3912" s="5"/>
      <c r="D3912" s="5" t="s">
        <v>482</v>
      </c>
      <c r="E3912" s="5" t="s">
        <v>15421</v>
      </c>
      <c r="F3912" s="5" t="s">
        <v>143</v>
      </c>
      <c r="G3912" s="5">
        <v>17</v>
      </c>
      <c r="H3912" s="5" t="s">
        <v>4633</v>
      </c>
      <c r="I3912" s="5" t="s">
        <v>15422</v>
      </c>
      <c r="J3912" s="5">
        <v>18278853488</v>
      </c>
      <c r="K3912" s="5"/>
      <c r="L3912" s="10"/>
      <c r="M3912" s="5"/>
      <c r="N3912" s="5"/>
      <c r="O3912" s="10"/>
      <c r="P3912" s="5"/>
      <c r="Q3912" s="5"/>
      <c r="R3912" s="5"/>
      <c r="S3912" s="5"/>
    </row>
    <row r="3913" customFormat="1" hidden="1" spans="1:19">
      <c r="A3913" s="5">
        <v>3930</v>
      </c>
      <c r="B3913" s="5" t="s">
        <v>15423</v>
      </c>
      <c r="C3913" s="5"/>
      <c r="D3913" s="5" t="s">
        <v>482</v>
      </c>
      <c r="E3913" s="5" t="s">
        <v>15424</v>
      </c>
      <c r="F3913" s="5" t="s">
        <v>24</v>
      </c>
      <c r="G3913" s="5">
        <v>16</v>
      </c>
      <c r="H3913" s="5" t="s">
        <v>25889</v>
      </c>
      <c r="I3913" s="5" t="s">
        <v>15426</v>
      </c>
      <c r="J3913" s="5">
        <v>13317784292</v>
      </c>
      <c r="K3913" s="5" t="s">
        <v>27</v>
      </c>
      <c r="L3913" s="10">
        <v>44394</v>
      </c>
      <c r="M3913" s="5" t="s">
        <v>2455</v>
      </c>
      <c r="N3913" s="5" t="s">
        <v>27</v>
      </c>
      <c r="O3913" s="10">
        <v>44416</v>
      </c>
      <c r="P3913" s="5" t="s">
        <v>2455</v>
      </c>
      <c r="Q3913" s="5" t="s">
        <v>30</v>
      </c>
      <c r="R3913" s="5" t="s">
        <v>14645</v>
      </c>
      <c r="S3913" s="5"/>
    </row>
    <row r="3914" customFormat="1" hidden="1" spans="1:19">
      <c r="A3914" s="5">
        <v>3931</v>
      </c>
      <c r="B3914" s="5" t="s">
        <v>15427</v>
      </c>
      <c r="C3914" s="5"/>
      <c r="D3914" s="5" t="s">
        <v>482</v>
      </c>
      <c r="E3914" s="5" t="s">
        <v>15428</v>
      </c>
      <c r="F3914" s="5" t="s">
        <v>24</v>
      </c>
      <c r="G3914" s="5">
        <v>16</v>
      </c>
      <c r="H3914" s="5" t="s">
        <v>25890</v>
      </c>
      <c r="I3914" s="5" t="s">
        <v>15430</v>
      </c>
      <c r="J3914" s="5" t="s">
        <v>15431</v>
      </c>
      <c r="K3914" s="5" t="s">
        <v>27</v>
      </c>
      <c r="L3914" s="10">
        <v>44396</v>
      </c>
      <c r="M3914" s="5" t="s">
        <v>139</v>
      </c>
      <c r="N3914" s="5"/>
      <c r="O3914" s="10"/>
      <c r="P3914" s="5"/>
      <c r="Q3914" s="5"/>
      <c r="R3914" s="5"/>
      <c r="S3914" s="5"/>
    </row>
    <row r="3915" customFormat="1" hidden="1" spans="1:19">
      <c r="A3915" s="5">
        <v>3932</v>
      </c>
      <c r="B3915" s="5" t="s">
        <v>15432</v>
      </c>
      <c r="C3915" s="5"/>
      <c r="D3915" s="5" t="s">
        <v>482</v>
      </c>
      <c r="E3915" s="5" t="s">
        <v>9246</v>
      </c>
      <c r="F3915" s="5" t="s">
        <v>143</v>
      </c>
      <c r="G3915" s="5" t="e">
        <v>#VALUE!</v>
      </c>
      <c r="H3915" s="5" t="s">
        <v>5973</v>
      </c>
      <c r="I3915" s="5" t="s">
        <v>7999</v>
      </c>
      <c r="J3915" s="5">
        <v>18122496991</v>
      </c>
      <c r="K3915" s="5"/>
      <c r="L3915" s="10"/>
      <c r="M3915" s="5"/>
      <c r="N3915" s="5"/>
      <c r="O3915" s="10"/>
      <c r="P3915" s="5"/>
      <c r="Q3915" s="5"/>
      <c r="R3915" s="5"/>
      <c r="S3915" s="5"/>
    </row>
    <row r="3916" customFormat="1" hidden="1" spans="1:19">
      <c r="A3916" s="5">
        <v>3933</v>
      </c>
      <c r="B3916" s="5" t="s">
        <v>15433</v>
      </c>
      <c r="C3916" s="5"/>
      <c r="D3916" s="5" t="s">
        <v>482</v>
      </c>
      <c r="E3916" s="5" t="s">
        <v>15434</v>
      </c>
      <c r="F3916" s="5" t="s">
        <v>143</v>
      </c>
      <c r="G3916" s="5">
        <v>18</v>
      </c>
      <c r="H3916" s="5" t="s">
        <v>15435</v>
      </c>
      <c r="I3916" s="5" t="s">
        <v>15436</v>
      </c>
      <c r="J3916" s="5" t="s">
        <v>15437</v>
      </c>
      <c r="K3916" s="5" t="s">
        <v>27</v>
      </c>
      <c r="L3916" s="10">
        <v>44396</v>
      </c>
      <c r="M3916" s="5"/>
      <c r="N3916" s="5"/>
      <c r="O3916" s="10"/>
      <c r="P3916" s="5"/>
      <c r="Q3916" s="5"/>
      <c r="R3916" s="5"/>
      <c r="S3916" s="5"/>
    </row>
    <row r="3917" customFormat="1" hidden="1" spans="1:19">
      <c r="A3917" s="5">
        <v>3934</v>
      </c>
      <c r="B3917" s="5" t="s">
        <v>15438</v>
      </c>
      <c r="C3917" s="5"/>
      <c r="D3917" s="5" t="s">
        <v>482</v>
      </c>
      <c r="E3917" s="5" t="s">
        <v>15439</v>
      </c>
      <c r="F3917" s="5" t="s">
        <v>143</v>
      </c>
      <c r="G3917" s="5">
        <v>16</v>
      </c>
      <c r="H3917" s="5" t="s">
        <v>15440</v>
      </c>
      <c r="I3917" s="5" t="s">
        <v>15441</v>
      </c>
      <c r="J3917" s="5">
        <v>18278862877</v>
      </c>
      <c r="K3917" s="5" t="s">
        <v>27</v>
      </c>
      <c r="L3917" s="10">
        <v>44395</v>
      </c>
      <c r="M3917" s="5" t="s">
        <v>1288</v>
      </c>
      <c r="N3917" s="5" t="s">
        <v>27</v>
      </c>
      <c r="O3917" s="10">
        <v>44416</v>
      </c>
      <c r="P3917" s="5" t="s">
        <v>1288</v>
      </c>
      <c r="Q3917" s="5" t="s">
        <v>30</v>
      </c>
      <c r="R3917" s="5"/>
      <c r="S3917" s="5"/>
    </row>
    <row r="3918" customFormat="1" hidden="1" spans="1:19">
      <c r="A3918" s="5">
        <v>3935</v>
      </c>
      <c r="B3918" s="5" t="s">
        <v>15442</v>
      </c>
      <c r="C3918" s="5"/>
      <c r="D3918" s="5" t="s">
        <v>482</v>
      </c>
      <c r="E3918" s="5" t="s">
        <v>15443</v>
      </c>
      <c r="F3918" s="5" t="s">
        <v>24</v>
      </c>
      <c r="G3918" s="5">
        <v>16</v>
      </c>
      <c r="H3918" s="5" t="s">
        <v>25891</v>
      </c>
      <c r="I3918" s="5" t="s">
        <v>15445</v>
      </c>
      <c r="J3918" s="5" t="s">
        <v>15446</v>
      </c>
      <c r="K3918" s="5" t="s">
        <v>27</v>
      </c>
      <c r="L3918" s="10">
        <v>44396</v>
      </c>
      <c r="M3918" s="5"/>
      <c r="N3918" s="5"/>
      <c r="O3918" s="10"/>
      <c r="P3918" s="5"/>
      <c r="Q3918" s="5"/>
      <c r="R3918" s="5"/>
      <c r="S3918" s="5"/>
    </row>
    <row r="3919" customFormat="1" hidden="1" spans="1:19">
      <c r="A3919" s="5">
        <v>3936</v>
      </c>
      <c r="B3919" s="5" t="s">
        <v>15447</v>
      </c>
      <c r="C3919" s="5"/>
      <c r="D3919" s="5" t="s">
        <v>482</v>
      </c>
      <c r="E3919" s="5" t="s">
        <v>15448</v>
      </c>
      <c r="F3919" s="5" t="s">
        <v>24</v>
      </c>
      <c r="G3919" s="5">
        <v>16</v>
      </c>
      <c r="H3919" s="5" t="s">
        <v>25892</v>
      </c>
      <c r="I3919" s="5" t="s">
        <v>9753</v>
      </c>
      <c r="J3919" s="5">
        <v>15807783624</v>
      </c>
      <c r="K3919" s="5" t="s">
        <v>27</v>
      </c>
      <c r="L3919" s="10">
        <v>44395</v>
      </c>
      <c r="M3919" s="5" t="s">
        <v>2455</v>
      </c>
      <c r="N3919" s="5" t="s">
        <v>27</v>
      </c>
      <c r="O3919" s="10">
        <v>44416</v>
      </c>
      <c r="P3919" s="5" t="s">
        <v>2455</v>
      </c>
      <c r="Q3919" s="5" t="s">
        <v>30</v>
      </c>
      <c r="R3919" s="5"/>
      <c r="S3919" s="5"/>
    </row>
    <row r="3920" customFormat="1" hidden="1" spans="1:19">
      <c r="A3920" s="5">
        <v>3937</v>
      </c>
      <c r="B3920" s="5" t="s">
        <v>15450</v>
      </c>
      <c r="C3920" s="5"/>
      <c r="D3920" s="5" t="s">
        <v>482</v>
      </c>
      <c r="E3920" s="5" t="s">
        <v>15451</v>
      </c>
      <c r="F3920" s="5" t="s">
        <v>24</v>
      </c>
      <c r="G3920" s="5">
        <v>15</v>
      </c>
      <c r="H3920" s="5" t="s">
        <v>15452</v>
      </c>
      <c r="I3920" s="5" t="s">
        <v>15453</v>
      </c>
      <c r="J3920" s="5">
        <v>19148601097</v>
      </c>
      <c r="K3920" s="5" t="s">
        <v>27</v>
      </c>
      <c r="L3920" s="10">
        <v>44412</v>
      </c>
      <c r="M3920" s="5" t="s">
        <v>18707</v>
      </c>
      <c r="N3920" s="5" t="s">
        <v>30</v>
      </c>
      <c r="O3920" s="10"/>
      <c r="P3920" s="5"/>
      <c r="Q3920" s="5"/>
      <c r="R3920" s="5"/>
      <c r="S3920" s="5"/>
    </row>
    <row r="3921" customFormat="1" hidden="1" spans="1:19">
      <c r="A3921" s="5">
        <v>3938</v>
      </c>
      <c r="B3921" s="5" t="s">
        <v>15454</v>
      </c>
      <c r="C3921" s="5"/>
      <c r="D3921" s="5" t="s">
        <v>482</v>
      </c>
      <c r="E3921" s="5" t="s">
        <v>15455</v>
      </c>
      <c r="F3921" s="5" t="s">
        <v>143</v>
      </c>
      <c r="G3921" s="5">
        <v>17</v>
      </c>
      <c r="H3921" s="5" t="s">
        <v>15456</v>
      </c>
      <c r="I3921" s="5" t="s">
        <v>15457</v>
      </c>
      <c r="J3921" s="5" t="s">
        <v>15458</v>
      </c>
      <c r="K3921" s="5" t="s">
        <v>27</v>
      </c>
      <c r="L3921" s="10">
        <v>44400</v>
      </c>
      <c r="M3921" s="5" t="s">
        <v>1303</v>
      </c>
      <c r="N3921" s="5" t="s">
        <v>27</v>
      </c>
      <c r="O3921" s="10"/>
      <c r="P3921" s="5"/>
      <c r="Q3921" s="5"/>
      <c r="R3921" s="5"/>
      <c r="S3921" s="5"/>
    </row>
    <row r="3922" customFormat="1" hidden="1" spans="1:19">
      <c r="A3922" s="5">
        <v>3939</v>
      </c>
      <c r="B3922" s="5" t="s">
        <v>15459</v>
      </c>
      <c r="C3922" s="5"/>
      <c r="D3922" s="5" t="s">
        <v>482</v>
      </c>
      <c r="E3922" s="5" t="s">
        <v>15460</v>
      </c>
      <c r="F3922" s="5" t="s">
        <v>143</v>
      </c>
      <c r="G3922" s="5">
        <v>16</v>
      </c>
      <c r="H3922" s="5" t="s">
        <v>15461</v>
      </c>
      <c r="I3922" s="5" t="s">
        <v>15462</v>
      </c>
      <c r="J3922" s="5" t="s">
        <v>15463</v>
      </c>
      <c r="K3922" s="5" t="s">
        <v>27</v>
      </c>
      <c r="L3922" s="10"/>
      <c r="M3922" s="5"/>
      <c r="N3922" s="5"/>
      <c r="O3922" s="10"/>
      <c r="P3922" s="5"/>
      <c r="Q3922" s="5"/>
      <c r="R3922" s="5"/>
      <c r="S3922" s="5"/>
    </row>
    <row r="3923" customFormat="1" hidden="1" spans="1:19">
      <c r="A3923" s="5">
        <v>3940</v>
      </c>
      <c r="B3923" s="5" t="s">
        <v>15464</v>
      </c>
      <c r="C3923" s="5"/>
      <c r="D3923" s="5" t="s">
        <v>482</v>
      </c>
      <c r="E3923" s="5" t="s">
        <v>15465</v>
      </c>
      <c r="F3923" s="5" t="s">
        <v>143</v>
      </c>
      <c r="G3923" s="5">
        <v>16</v>
      </c>
      <c r="H3923" s="5" t="s">
        <v>607</v>
      </c>
      <c r="I3923" s="5" t="s">
        <v>15466</v>
      </c>
      <c r="J3923" s="5">
        <v>19977829025</v>
      </c>
      <c r="K3923" s="5" t="s">
        <v>27</v>
      </c>
      <c r="L3923" s="10">
        <v>44395</v>
      </c>
      <c r="M3923" s="5" t="s">
        <v>2455</v>
      </c>
      <c r="N3923" s="5" t="s">
        <v>27</v>
      </c>
      <c r="O3923" s="10">
        <v>44419</v>
      </c>
      <c r="P3923" s="5" t="s">
        <v>2455</v>
      </c>
      <c r="Q3923" s="5" t="s">
        <v>30</v>
      </c>
      <c r="R3923" s="5"/>
      <c r="S3923" s="5"/>
    </row>
    <row r="3924" customFormat="1" hidden="1" spans="1:19">
      <c r="A3924" s="5">
        <v>3941</v>
      </c>
      <c r="B3924" s="5" t="s">
        <v>15467</v>
      </c>
      <c r="C3924" s="5"/>
      <c r="D3924" s="5" t="s">
        <v>482</v>
      </c>
      <c r="E3924" s="5" t="s">
        <v>15468</v>
      </c>
      <c r="F3924" s="5" t="s">
        <v>143</v>
      </c>
      <c r="G3924" s="5">
        <v>16</v>
      </c>
      <c r="H3924" s="5" t="s">
        <v>25893</v>
      </c>
      <c r="I3924" s="5" t="s">
        <v>15469</v>
      </c>
      <c r="J3924" s="5" t="s">
        <v>15470</v>
      </c>
      <c r="K3924" s="5" t="s">
        <v>27</v>
      </c>
      <c r="L3924" s="10">
        <v>44395</v>
      </c>
      <c r="M3924" s="5" t="s">
        <v>9576</v>
      </c>
      <c r="N3924" s="5" t="s">
        <v>27</v>
      </c>
      <c r="O3924" s="10">
        <v>44416</v>
      </c>
      <c r="P3924" s="5" t="s">
        <v>9576</v>
      </c>
      <c r="Q3924" s="5" t="s">
        <v>30</v>
      </c>
      <c r="R3924" s="5"/>
      <c r="S3924" s="5"/>
    </row>
    <row r="3925" customFormat="1" hidden="1" spans="1:19">
      <c r="A3925" s="5">
        <v>3942</v>
      </c>
      <c r="B3925" s="5" t="s">
        <v>15471</v>
      </c>
      <c r="C3925" s="5"/>
      <c r="D3925" s="5" t="s">
        <v>482</v>
      </c>
      <c r="E3925" s="5" t="s">
        <v>10616</v>
      </c>
      <c r="F3925" s="5" t="s">
        <v>143</v>
      </c>
      <c r="G3925" s="5">
        <v>16</v>
      </c>
      <c r="H3925" s="5" t="s">
        <v>15472</v>
      </c>
      <c r="I3925" s="5" t="s">
        <v>24855</v>
      </c>
      <c r="J3925" s="5">
        <v>18276100773</v>
      </c>
      <c r="K3925" s="5"/>
      <c r="L3925" s="10"/>
      <c r="M3925" s="5"/>
      <c r="N3925" s="5"/>
      <c r="O3925" s="10"/>
      <c r="P3925" s="5"/>
      <c r="Q3925" s="5"/>
      <c r="R3925" s="5"/>
      <c r="S3925" s="5"/>
    </row>
    <row r="3926" customFormat="1" hidden="1" spans="1:19">
      <c r="A3926" s="5">
        <v>3943</v>
      </c>
      <c r="B3926" s="5" t="s">
        <v>15474</v>
      </c>
      <c r="C3926" s="5"/>
      <c r="D3926" s="5" t="s">
        <v>482</v>
      </c>
      <c r="E3926" s="5" t="s">
        <v>10499</v>
      </c>
      <c r="F3926" s="5" t="s">
        <v>143</v>
      </c>
      <c r="G3926" s="5">
        <v>16</v>
      </c>
      <c r="H3926" s="5" t="s">
        <v>2125</v>
      </c>
      <c r="I3926" s="5" t="s">
        <v>4075</v>
      </c>
      <c r="J3926" s="5">
        <v>17807872289</v>
      </c>
      <c r="K3926" s="5"/>
      <c r="L3926" s="10"/>
      <c r="M3926" s="5"/>
      <c r="N3926" s="5"/>
      <c r="O3926" s="10"/>
      <c r="P3926" s="5"/>
      <c r="Q3926" s="5"/>
      <c r="R3926" s="5"/>
      <c r="S3926" s="5"/>
    </row>
    <row r="3927" customFormat="1" hidden="1" spans="1:19">
      <c r="A3927" s="5">
        <v>3944</v>
      </c>
      <c r="B3927" s="5" t="s">
        <v>15475</v>
      </c>
      <c r="C3927" s="5"/>
      <c r="D3927" s="5" t="s">
        <v>482</v>
      </c>
      <c r="E3927" s="5" t="s">
        <v>15476</v>
      </c>
      <c r="F3927" s="5" t="s">
        <v>143</v>
      </c>
      <c r="G3927" s="5">
        <v>16</v>
      </c>
      <c r="H3927" s="5" t="s">
        <v>24865</v>
      </c>
      <c r="I3927" s="5" t="s">
        <v>15478</v>
      </c>
      <c r="J3927" s="5" t="s">
        <v>15479</v>
      </c>
      <c r="K3927" s="5" t="s">
        <v>27</v>
      </c>
      <c r="L3927" s="10">
        <v>44394</v>
      </c>
      <c r="M3927" s="5" t="s">
        <v>28</v>
      </c>
      <c r="N3927" s="5" t="s">
        <v>27</v>
      </c>
      <c r="O3927" s="10">
        <v>44416</v>
      </c>
      <c r="P3927" s="5" t="s">
        <v>28</v>
      </c>
      <c r="Q3927" s="5" t="s">
        <v>30</v>
      </c>
      <c r="R3927" s="5"/>
      <c r="S3927" s="5"/>
    </row>
    <row r="3928" customFormat="1" hidden="1" spans="1:19">
      <c r="A3928" s="5">
        <v>3945</v>
      </c>
      <c r="B3928" s="5" t="s">
        <v>15480</v>
      </c>
      <c r="C3928" s="5"/>
      <c r="D3928" s="5" t="s">
        <v>482</v>
      </c>
      <c r="E3928" s="5" t="s">
        <v>15481</v>
      </c>
      <c r="F3928" s="5" t="s">
        <v>143</v>
      </c>
      <c r="G3928" s="5">
        <v>16</v>
      </c>
      <c r="H3928" s="5" t="s">
        <v>15482</v>
      </c>
      <c r="I3928" s="5" t="s">
        <v>15483</v>
      </c>
      <c r="J3928" s="5" t="s">
        <v>15484</v>
      </c>
      <c r="K3928" s="5" t="s">
        <v>27</v>
      </c>
      <c r="L3928" s="10">
        <v>44400</v>
      </c>
      <c r="M3928" s="5" t="s">
        <v>28</v>
      </c>
      <c r="N3928" s="5" t="s">
        <v>30</v>
      </c>
      <c r="O3928" s="10"/>
      <c r="P3928" s="5"/>
      <c r="Q3928" s="5" t="s">
        <v>30</v>
      </c>
      <c r="R3928" s="5"/>
      <c r="S3928" s="5"/>
    </row>
    <row r="3929" customFormat="1" hidden="1" spans="1:19">
      <c r="A3929" s="5">
        <v>3946</v>
      </c>
      <c r="B3929" s="5" t="s">
        <v>15485</v>
      </c>
      <c r="C3929" s="5"/>
      <c r="D3929" s="5" t="s">
        <v>482</v>
      </c>
      <c r="E3929" s="5" t="s">
        <v>15486</v>
      </c>
      <c r="F3929" s="5" t="s">
        <v>143</v>
      </c>
      <c r="G3929" s="5">
        <v>17</v>
      </c>
      <c r="H3929" s="5" t="s">
        <v>15487</v>
      </c>
      <c r="I3929" s="5" t="s">
        <v>10977</v>
      </c>
      <c r="J3929" s="5" t="s">
        <v>15488</v>
      </c>
      <c r="K3929" s="5" t="s">
        <v>27</v>
      </c>
      <c r="L3929" s="10">
        <v>44406</v>
      </c>
      <c r="M3929" s="5" t="s">
        <v>15489</v>
      </c>
      <c r="N3929" s="5" t="s">
        <v>30</v>
      </c>
      <c r="O3929" s="10"/>
      <c r="P3929" s="5"/>
      <c r="Q3929" s="5"/>
      <c r="R3929" s="5"/>
      <c r="S3929" s="5"/>
    </row>
    <row r="3930" customFormat="1" hidden="1" spans="1:19">
      <c r="A3930" s="5">
        <v>3947</v>
      </c>
      <c r="B3930" s="5" t="s">
        <v>15490</v>
      </c>
      <c r="C3930" s="5"/>
      <c r="D3930" s="5" t="s">
        <v>482</v>
      </c>
      <c r="E3930" s="5" t="s">
        <v>15491</v>
      </c>
      <c r="F3930" s="5" t="s">
        <v>143</v>
      </c>
      <c r="G3930" s="5">
        <v>16</v>
      </c>
      <c r="H3930" s="5" t="s">
        <v>18985</v>
      </c>
      <c r="I3930" s="5" t="s">
        <v>12788</v>
      </c>
      <c r="J3930" s="5">
        <v>13557886852</v>
      </c>
      <c r="K3930" s="5" t="s">
        <v>27</v>
      </c>
      <c r="L3930" s="10">
        <v>44402</v>
      </c>
      <c r="M3930" s="5" t="s">
        <v>185</v>
      </c>
      <c r="N3930" s="5" t="s">
        <v>27</v>
      </c>
      <c r="O3930" s="10"/>
      <c r="P3930" s="5"/>
      <c r="Q3930" s="5"/>
      <c r="R3930" s="5"/>
      <c r="S3930" s="5"/>
    </row>
    <row r="3931" customFormat="1" hidden="1" spans="1:19">
      <c r="A3931" s="5">
        <v>3948</v>
      </c>
      <c r="B3931" s="5" t="s">
        <v>15493</v>
      </c>
      <c r="C3931" s="5"/>
      <c r="D3931" s="5" t="s">
        <v>482</v>
      </c>
      <c r="E3931" s="5" t="s">
        <v>15494</v>
      </c>
      <c r="F3931" s="5" t="s">
        <v>143</v>
      </c>
      <c r="G3931" s="5">
        <v>16</v>
      </c>
      <c r="H3931" s="5" t="s">
        <v>2211</v>
      </c>
      <c r="I3931" s="5" t="s">
        <v>15495</v>
      </c>
      <c r="J3931" s="5" t="s">
        <v>15496</v>
      </c>
      <c r="K3931" s="5" t="s">
        <v>27</v>
      </c>
      <c r="L3931" s="10">
        <v>44409</v>
      </c>
      <c r="M3931" s="5" t="s">
        <v>15497</v>
      </c>
      <c r="N3931" s="5" t="s">
        <v>30</v>
      </c>
      <c r="O3931" s="10"/>
      <c r="P3931" s="5"/>
      <c r="Q3931" s="5"/>
      <c r="R3931" s="5"/>
      <c r="S3931" s="5"/>
    </row>
    <row r="3932" customFormat="1" hidden="1" spans="1:19">
      <c r="A3932" s="5">
        <v>3949</v>
      </c>
      <c r="B3932" s="5" t="s">
        <v>15498</v>
      </c>
      <c r="C3932" s="5"/>
      <c r="D3932" s="5" t="s">
        <v>482</v>
      </c>
      <c r="E3932" s="5" t="s">
        <v>15499</v>
      </c>
      <c r="F3932" s="5" t="s">
        <v>143</v>
      </c>
      <c r="G3932" s="5">
        <v>17</v>
      </c>
      <c r="H3932" s="5" t="s">
        <v>25894</v>
      </c>
      <c r="I3932" s="5" t="s">
        <v>15501</v>
      </c>
      <c r="J3932" s="5">
        <v>15078635881</v>
      </c>
      <c r="K3932" s="5" t="s">
        <v>27</v>
      </c>
      <c r="L3932" s="10">
        <v>44404</v>
      </c>
      <c r="M3932" s="5" t="s">
        <v>98</v>
      </c>
      <c r="N3932" s="5" t="s">
        <v>30</v>
      </c>
      <c r="O3932" s="10"/>
      <c r="P3932" s="5"/>
      <c r="Q3932" s="5"/>
      <c r="R3932" s="5"/>
      <c r="S3932" s="5"/>
    </row>
    <row r="3933" customFormat="1" hidden="1" spans="1:19">
      <c r="A3933" s="5">
        <v>3950</v>
      </c>
      <c r="B3933" s="5" t="s">
        <v>15502</v>
      </c>
      <c r="C3933" s="5"/>
      <c r="D3933" s="5" t="s">
        <v>482</v>
      </c>
      <c r="E3933" s="5" t="s">
        <v>15503</v>
      </c>
      <c r="F3933" s="5" t="s">
        <v>143</v>
      </c>
      <c r="G3933" s="5">
        <v>17</v>
      </c>
      <c r="H3933" s="5" t="s">
        <v>15504</v>
      </c>
      <c r="I3933" s="5" t="s">
        <v>15505</v>
      </c>
      <c r="J3933" s="5">
        <v>15977838190</v>
      </c>
      <c r="K3933" s="5" t="s">
        <v>27</v>
      </c>
      <c r="L3933" s="10">
        <v>44398</v>
      </c>
      <c r="M3933" s="5"/>
      <c r="N3933" s="5"/>
      <c r="O3933" s="10"/>
      <c r="P3933" s="5"/>
      <c r="Q3933" s="5"/>
      <c r="R3933" s="5"/>
      <c r="S3933" s="5"/>
    </row>
    <row r="3934" customFormat="1" hidden="1" spans="1:19">
      <c r="A3934" s="5">
        <v>3951</v>
      </c>
      <c r="B3934" s="5" t="s">
        <v>15507</v>
      </c>
      <c r="C3934" s="5"/>
      <c r="D3934" s="5" t="s">
        <v>482</v>
      </c>
      <c r="E3934" s="5" t="s">
        <v>10309</v>
      </c>
      <c r="F3934" s="5" t="s">
        <v>143</v>
      </c>
      <c r="G3934" s="5">
        <v>16</v>
      </c>
      <c r="H3934" s="5" t="s">
        <v>15508</v>
      </c>
      <c r="I3934" s="5" t="s">
        <v>15509</v>
      </c>
      <c r="J3934" s="5">
        <v>18176149356</v>
      </c>
      <c r="K3934" s="5"/>
      <c r="L3934" s="10"/>
      <c r="M3934" s="5"/>
      <c r="N3934" s="5"/>
      <c r="O3934" s="10"/>
      <c r="P3934" s="5"/>
      <c r="Q3934" s="5"/>
      <c r="R3934" s="5"/>
      <c r="S3934" s="5"/>
    </row>
    <row r="3935" customFormat="1" hidden="1" spans="1:19">
      <c r="A3935" s="5">
        <v>3952</v>
      </c>
      <c r="B3935" s="5" t="s">
        <v>15510</v>
      </c>
      <c r="C3935" s="5"/>
      <c r="D3935" s="5" t="s">
        <v>482</v>
      </c>
      <c r="E3935" s="5" t="s">
        <v>15511</v>
      </c>
      <c r="F3935" s="5" t="s">
        <v>143</v>
      </c>
      <c r="G3935" s="5">
        <v>17</v>
      </c>
      <c r="H3935" s="5" t="s">
        <v>25895</v>
      </c>
      <c r="I3935" s="5" t="s">
        <v>15513</v>
      </c>
      <c r="J3935" s="5">
        <v>15676172005</v>
      </c>
      <c r="K3935" s="5" t="s">
        <v>27</v>
      </c>
      <c r="L3935" s="10">
        <v>44403</v>
      </c>
      <c r="M3935" s="5" t="s">
        <v>1273</v>
      </c>
      <c r="N3935" s="5" t="s">
        <v>30</v>
      </c>
      <c r="O3935" s="10"/>
      <c r="P3935" s="5"/>
      <c r="Q3935" s="5" t="s">
        <v>30</v>
      </c>
      <c r="R3935" s="5"/>
      <c r="S3935" s="5"/>
    </row>
    <row r="3936" customFormat="1" hidden="1" spans="1:19">
      <c r="A3936" s="5">
        <v>3953</v>
      </c>
      <c r="B3936" s="5" t="s">
        <v>15514</v>
      </c>
      <c r="C3936" s="5"/>
      <c r="D3936" s="5" t="s">
        <v>482</v>
      </c>
      <c r="E3936" s="5" t="s">
        <v>15515</v>
      </c>
      <c r="F3936" s="5" t="s">
        <v>143</v>
      </c>
      <c r="G3936" s="5">
        <v>17</v>
      </c>
      <c r="H3936" s="5" t="s">
        <v>15516</v>
      </c>
      <c r="I3936" s="5" t="s">
        <v>4298</v>
      </c>
      <c r="J3936" s="5" t="s">
        <v>15517</v>
      </c>
      <c r="K3936" s="5" t="s">
        <v>27</v>
      </c>
      <c r="L3936" s="10">
        <v>44397</v>
      </c>
      <c r="M3936" s="5" t="s">
        <v>1273</v>
      </c>
      <c r="N3936" s="5" t="s">
        <v>30</v>
      </c>
      <c r="O3936" s="10"/>
      <c r="P3936" s="5"/>
      <c r="Q3936" s="5"/>
      <c r="R3936" s="5"/>
      <c r="S3936" s="5"/>
    </row>
    <row r="3937" customFormat="1" hidden="1" spans="1:19">
      <c r="A3937" s="5">
        <v>3954</v>
      </c>
      <c r="B3937" s="5" t="s">
        <v>15518</v>
      </c>
      <c r="C3937" s="5"/>
      <c r="D3937" s="5" t="s">
        <v>482</v>
      </c>
      <c r="E3937" s="5" t="s">
        <v>15519</v>
      </c>
      <c r="F3937" s="5" t="s">
        <v>143</v>
      </c>
      <c r="G3937" s="5">
        <v>15</v>
      </c>
      <c r="H3937" s="5" t="s">
        <v>25896</v>
      </c>
      <c r="I3937" s="5" t="s">
        <v>15521</v>
      </c>
      <c r="J3937" s="5">
        <v>13481849558</v>
      </c>
      <c r="K3937" s="5" t="s">
        <v>27</v>
      </c>
      <c r="L3937" s="10">
        <v>44400</v>
      </c>
      <c r="M3937" s="5" t="s">
        <v>2172</v>
      </c>
      <c r="N3937" s="5" t="s">
        <v>30</v>
      </c>
      <c r="O3937" s="10"/>
      <c r="P3937" s="5"/>
      <c r="Q3937" s="5"/>
      <c r="R3937" s="5"/>
      <c r="S3937" s="5"/>
    </row>
    <row r="3938" customFormat="1" hidden="1" spans="1:19">
      <c r="A3938" s="5">
        <v>3955</v>
      </c>
      <c r="B3938" s="5" t="s">
        <v>15522</v>
      </c>
      <c r="C3938" s="5"/>
      <c r="D3938" s="5" t="s">
        <v>482</v>
      </c>
      <c r="E3938" s="5" t="s">
        <v>15523</v>
      </c>
      <c r="F3938" s="5" t="s">
        <v>143</v>
      </c>
      <c r="G3938" s="5">
        <v>16</v>
      </c>
      <c r="H3938" s="5" t="s">
        <v>15524</v>
      </c>
      <c r="I3938" s="5" t="s">
        <v>15525</v>
      </c>
      <c r="J3938" s="5" t="s">
        <v>15526</v>
      </c>
      <c r="K3938" s="5" t="s">
        <v>27</v>
      </c>
      <c r="L3938" s="10"/>
      <c r="M3938" s="5"/>
      <c r="N3938" s="5"/>
      <c r="O3938" s="10"/>
      <c r="P3938" s="5"/>
      <c r="Q3938" s="5"/>
      <c r="R3938" s="5"/>
      <c r="S3938" s="5"/>
    </row>
    <row r="3939" customFormat="1" hidden="1" spans="1:19">
      <c r="A3939" s="5">
        <v>3956</v>
      </c>
      <c r="B3939" s="5" t="s">
        <v>15527</v>
      </c>
      <c r="C3939" s="5"/>
      <c r="D3939" s="5" t="s">
        <v>482</v>
      </c>
      <c r="E3939" s="5" t="s">
        <v>15528</v>
      </c>
      <c r="F3939" s="5" t="s">
        <v>24</v>
      </c>
      <c r="G3939" s="5">
        <v>16</v>
      </c>
      <c r="H3939" s="5" t="s">
        <v>15529</v>
      </c>
      <c r="I3939" s="5" t="s">
        <v>15530</v>
      </c>
      <c r="J3939" s="5" t="s">
        <v>15531</v>
      </c>
      <c r="K3939" s="5" t="s">
        <v>27</v>
      </c>
      <c r="L3939" s="10">
        <v>44397</v>
      </c>
      <c r="M3939" s="5" t="s">
        <v>15532</v>
      </c>
      <c r="N3939" s="5" t="s">
        <v>30</v>
      </c>
      <c r="O3939" s="10"/>
      <c r="P3939" s="5"/>
      <c r="Q3939" s="5" t="s">
        <v>30</v>
      </c>
      <c r="R3939" s="5"/>
      <c r="S3939" s="5"/>
    </row>
    <row r="3940" customFormat="1" hidden="1" spans="1:19">
      <c r="A3940" s="5">
        <v>3957</v>
      </c>
      <c r="B3940" s="5" t="s">
        <v>15533</v>
      </c>
      <c r="C3940" s="5"/>
      <c r="D3940" s="5" t="s">
        <v>482</v>
      </c>
      <c r="E3940" s="5" t="s">
        <v>15534</v>
      </c>
      <c r="F3940" s="5" t="s">
        <v>24</v>
      </c>
      <c r="G3940" s="5">
        <v>16</v>
      </c>
      <c r="H3940" s="5" t="s">
        <v>15535</v>
      </c>
      <c r="I3940" s="5" t="s">
        <v>15536</v>
      </c>
      <c r="J3940" s="5" t="s">
        <v>15537</v>
      </c>
      <c r="K3940" s="5" t="s">
        <v>27</v>
      </c>
      <c r="L3940" s="10">
        <v>44394</v>
      </c>
      <c r="M3940" s="5" t="s">
        <v>28</v>
      </c>
      <c r="N3940" s="5"/>
      <c r="O3940" s="10"/>
      <c r="P3940" s="5"/>
      <c r="Q3940" s="5"/>
      <c r="R3940" s="5"/>
      <c r="S3940" s="5"/>
    </row>
    <row r="3941" customFormat="1" hidden="1" spans="1:19">
      <c r="A3941" s="5">
        <v>3958</v>
      </c>
      <c r="B3941" s="5" t="s">
        <v>15538</v>
      </c>
      <c r="C3941" s="5"/>
      <c r="D3941" s="5" t="s">
        <v>482</v>
      </c>
      <c r="E3941" s="5" t="s">
        <v>15539</v>
      </c>
      <c r="F3941" s="5" t="s">
        <v>143</v>
      </c>
      <c r="G3941" s="5">
        <v>16</v>
      </c>
      <c r="H3941" s="5" t="s">
        <v>25897</v>
      </c>
      <c r="I3941" s="5" t="s">
        <v>15540</v>
      </c>
      <c r="J3941" s="5" t="s">
        <v>15541</v>
      </c>
      <c r="K3941" s="5" t="s">
        <v>27</v>
      </c>
      <c r="L3941" s="10">
        <v>44394</v>
      </c>
      <c r="M3941" s="5" t="s">
        <v>28</v>
      </c>
      <c r="N3941" s="5" t="s">
        <v>27</v>
      </c>
      <c r="O3941" s="10">
        <v>44416</v>
      </c>
      <c r="P3941" s="5" t="s">
        <v>28</v>
      </c>
      <c r="Q3941" s="5" t="s">
        <v>30</v>
      </c>
      <c r="R3941" s="5"/>
      <c r="S3941" s="5"/>
    </row>
    <row r="3942" customFormat="1" hidden="1" spans="1:19">
      <c r="A3942" s="5">
        <v>3959</v>
      </c>
      <c r="B3942" s="5" t="s">
        <v>15542</v>
      </c>
      <c r="C3942" s="5"/>
      <c r="D3942" s="5" t="s">
        <v>482</v>
      </c>
      <c r="E3942" s="5" t="s">
        <v>15543</v>
      </c>
      <c r="F3942" s="5" t="s">
        <v>143</v>
      </c>
      <c r="G3942" s="5">
        <v>16</v>
      </c>
      <c r="H3942" s="5" t="s">
        <v>15544</v>
      </c>
      <c r="I3942" s="5" t="s">
        <v>15455</v>
      </c>
      <c r="J3942" s="5" t="s">
        <v>15545</v>
      </c>
      <c r="K3942" s="5" t="s">
        <v>27</v>
      </c>
      <c r="L3942" s="10">
        <v>44394</v>
      </c>
      <c r="M3942" s="5" t="s">
        <v>28</v>
      </c>
      <c r="N3942" s="5"/>
      <c r="O3942" s="10"/>
      <c r="P3942" s="5"/>
      <c r="Q3942" s="5"/>
      <c r="R3942" s="5"/>
      <c r="S3942" s="5"/>
    </row>
    <row r="3943" customFormat="1" hidden="1" spans="1:19">
      <c r="A3943" s="5">
        <v>3960</v>
      </c>
      <c r="B3943" s="5" t="s">
        <v>15546</v>
      </c>
      <c r="C3943" s="5"/>
      <c r="D3943" s="5" t="s">
        <v>482</v>
      </c>
      <c r="E3943" s="5" t="s">
        <v>15547</v>
      </c>
      <c r="F3943" s="5" t="s">
        <v>143</v>
      </c>
      <c r="G3943" s="5">
        <v>17</v>
      </c>
      <c r="H3943" s="5" t="s">
        <v>1562</v>
      </c>
      <c r="I3943" s="5" t="s">
        <v>9240</v>
      </c>
      <c r="J3943" s="5" t="s">
        <v>15548</v>
      </c>
      <c r="K3943" s="5" t="s">
        <v>27</v>
      </c>
      <c r="L3943" s="10">
        <v>44408</v>
      </c>
      <c r="M3943" s="5" t="s">
        <v>15549</v>
      </c>
      <c r="N3943" s="5"/>
      <c r="O3943" s="10"/>
      <c r="P3943" s="5"/>
      <c r="Q3943" s="5" t="s">
        <v>30</v>
      </c>
      <c r="R3943" s="5" t="s">
        <v>18769</v>
      </c>
      <c r="S3943" s="5"/>
    </row>
    <row r="3944" customFormat="1" hidden="1" spans="1:19">
      <c r="A3944" s="5">
        <v>3961</v>
      </c>
      <c r="B3944" s="5" t="s">
        <v>15550</v>
      </c>
      <c r="C3944" s="5"/>
      <c r="D3944" s="5" t="s">
        <v>482</v>
      </c>
      <c r="E3944" s="5" t="s">
        <v>501</v>
      </c>
      <c r="F3944" s="5" t="s">
        <v>143</v>
      </c>
      <c r="G3944" s="5">
        <v>16</v>
      </c>
      <c r="H3944" s="5" t="s">
        <v>25898</v>
      </c>
      <c r="I3944" s="5" t="s">
        <v>15552</v>
      </c>
      <c r="J3944" s="5">
        <v>19978831029</v>
      </c>
      <c r="K3944" s="5" t="s">
        <v>27</v>
      </c>
      <c r="L3944" s="10">
        <v>44394</v>
      </c>
      <c r="M3944" s="5" t="s">
        <v>2172</v>
      </c>
      <c r="N3944" s="5"/>
      <c r="O3944" s="10"/>
      <c r="P3944" s="5"/>
      <c r="Q3944" s="5"/>
      <c r="R3944" s="5"/>
      <c r="S3944" s="5"/>
    </row>
    <row r="3945" customFormat="1" hidden="1" spans="1:19">
      <c r="A3945" s="5">
        <v>3962</v>
      </c>
      <c r="B3945" s="5" t="s">
        <v>15553</v>
      </c>
      <c r="C3945" s="5"/>
      <c r="D3945" s="5" t="s">
        <v>482</v>
      </c>
      <c r="E3945" s="5" t="s">
        <v>15554</v>
      </c>
      <c r="F3945" s="5" t="s">
        <v>143</v>
      </c>
      <c r="G3945" s="5">
        <v>16</v>
      </c>
      <c r="H3945" s="5" t="s">
        <v>25899</v>
      </c>
      <c r="I3945" s="5" t="s">
        <v>1631</v>
      </c>
      <c r="J3945" s="5" t="s">
        <v>15556</v>
      </c>
      <c r="K3945" s="5" t="s">
        <v>27</v>
      </c>
      <c r="L3945" s="10">
        <v>44411</v>
      </c>
      <c r="M3945" s="5" t="s">
        <v>15557</v>
      </c>
      <c r="N3945" s="5" t="s">
        <v>30</v>
      </c>
      <c r="O3945" s="10">
        <v>44432</v>
      </c>
      <c r="P3945" s="5"/>
      <c r="Q3945" s="5" t="s">
        <v>30</v>
      </c>
      <c r="R3945" s="5" t="s">
        <v>18772</v>
      </c>
      <c r="S3945" s="5"/>
    </row>
    <row r="3946" customFormat="1" hidden="1" spans="1:19">
      <c r="A3946" s="5">
        <v>3963</v>
      </c>
      <c r="B3946" s="5" t="s">
        <v>15558</v>
      </c>
      <c r="C3946" s="5"/>
      <c r="D3946" s="5" t="s">
        <v>482</v>
      </c>
      <c r="E3946" s="5" t="s">
        <v>15559</v>
      </c>
      <c r="F3946" s="5" t="s">
        <v>143</v>
      </c>
      <c r="G3946" s="5">
        <v>17</v>
      </c>
      <c r="H3946" s="5" t="s">
        <v>15560</v>
      </c>
      <c r="I3946" s="5" t="s">
        <v>15561</v>
      </c>
      <c r="J3946" s="5">
        <v>18070810712</v>
      </c>
      <c r="K3946" s="5" t="s">
        <v>27</v>
      </c>
      <c r="L3946" s="10">
        <v>44397</v>
      </c>
      <c r="M3946" s="5" t="s">
        <v>1273</v>
      </c>
      <c r="N3946" s="5" t="s">
        <v>30</v>
      </c>
      <c r="O3946" s="10"/>
      <c r="P3946" s="5"/>
      <c r="Q3946" s="5" t="s">
        <v>30</v>
      </c>
      <c r="R3946" s="5"/>
      <c r="S3946" s="5"/>
    </row>
    <row r="3947" customFormat="1" hidden="1" spans="1:19">
      <c r="A3947" s="5">
        <v>3964</v>
      </c>
      <c r="B3947" s="5" t="s">
        <v>15562</v>
      </c>
      <c r="C3947" s="5"/>
      <c r="D3947" s="5" t="s">
        <v>482</v>
      </c>
      <c r="E3947" s="5" t="s">
        <v>15563</v>
      </c>
      <c r="F3947" s="5" t="s">
        <v>143</v>
      </c>
      <c r="G3947" s="5">
        <v>16</v>
      </c>
      <c r="H3947" s="5" t="s">
        <v>25900</v>
      </c>
      <c r="I3947" s="5" t="s">
        <v>15564</v>
      </c>
      <c r="J3947" s="5">
        <v>13788283616</v>
      </c>
      <c r="K3947" s="5" t="s">
        <v>27</v>
      </c>
      <c r="L3947" s="10"/>
      <c r="M3947" s="5"/>
      <c r="N3947" s="5"/>
      <c r="O3947" s="10"/>
      <c r="P3947" s="5"/>
      <c r="Q3947" s="5"/>
      <c r="R3947" s="5"/>
      <c r="S3947" s="5"/>
    </row>
    <row r="3948" customFormat="1" hidden="1" spans="1:19">
      <c r="A3948" s="5">
        <v>3965</v>
      </c>
      <c r="B3948" s="5" t="s">
        <v>15565</v>
      </c>
      <c r="C3948" s="5"/>
      <c r="D3948" s="5" t="s">
        <v>482</v>
      </c>
      <c r="E3948" s="5" t="s">
        <v>15566</v>
      </c>
      <c r="F3948" s="5" t="s">
        <v>143</v>
      </c>
      <c r="G3948" s="5">
        <v>16</v>
      </c>
      <c r="H3948" s="5" t="s">
        <v>25901</v>
      </c>
      <c r="I3948" s="5" t="s">
        <v>15567</v>
      </c>
      <c r="J3948" s="5" t="s">
        <v>15568</v>
      </c>
      <c r="K3948" s="5" t="s">
        <v>27</v>
      </c>
      <c r="L3948" s="10">
        <v>44395</v>
      </c>
      <c r="M3948" s="5" t="s">
        <v>98</v>
      </c>
      <c r="N3948" s="5" t="s">
        <v>27</v>
      </c>
      <c r="O3948" s="10"/>
      <c r="P3948" s="5"/>
      <c r="Q3948" s="5" t="s">
        <v>30</v>
      </c>
      <c r="R3948" s="5"/>
      <c r="S3948" s="5"/>
    </row>
    <row r="3949" customFormat="1" hidden="1" spans="1:19">
      <c r="A3949" s="5">
        <v>3966</v>
      </c>
      <c r="B3949" s="5" t="s">
        <v>15569</v>
      </c>
      <c r="C3949" s="5"/>
      <c r="D3949" s="5" t="s">
        <v>482</v>
      </c>
      <c r="E3949" s="5" t="s">
        <v>2859</v>
      </c>
      <c r="F3949" s="5" t="s">
        <v>143</v>
      </c>
      <c r="G3949" s="5">
        <v>16</v>
      </c>
      <c r="H3949" s="5" t="s">
        <v>15570</v>
      </c>
      <c r="I3949" s="5" t="s">
        <v>15571</v>
      </c>
      <c r="J3949" s="5">
        <v>18176118318</v>
      </c>
      <c r="K3949" s="5" t="s">
        <v>27</v>
      </c>
      <c r="L3949" s="10">
        <v>44411</v>
      </c>
      <c r="M3949" s="5" t="s">
        <v>8366</v>
      </c>
      <c r="N3949" s="5" t="s">
        <v>27</v>
      </c>
      <c r="O3949" s="10"/>
      <c r="P3949" s="5"/>
      <c r="Q3949" s="5" t="s">
        <v>30</v>
      </c>
      <c r="R3949" s="5" t="s">
        <v>18777</v>
      </c>
      <c r="S3949" s="5"/>
    </row>
    <row r="3950" customFormat="1" hidden="1" spans="1:19">
      <c r="A3950" s="5">
        <v>3967</v>
      </c>
      <c r="B3950" s="5" t="s">
        <v>15572</v>
      </c>
      <c r="C3950" s="5"/>
      <c r="D3950" s="5" t="s">
        <v>482</v>
      </c>
      <c r="E3950" s="5" t="s">
        <v>15573</v>
      </c>
      <c r="F3950" s="5" t="s">
        <v>24</v>
      </c>
      <c r="G3950" s="5">
        <v>17</v>
      </c>
      <c r="H3950" s="5" t="s">
        <v>15574</v>
      </c>
      <c r="I3950" s="5" t="s">
        <v>15575</v>
      </c>
      <c r="J3950" s="5" t="s">
        <v>15576</v>
      </c>
      <c r="K3950" s="5" t="s">
        <v>27</v>
      </c>
      <c r="L3950" s="10">
        <v>44404</v>
      </c>
      <c r="M3950" s="5" t="s">
        <v>15577</v>
      </c>
      <c r="N3950" s="5" t="s">
        <v>30</v>
      </c>
      <c r="O3950" s="10"/>
      <c r="P3950" s="5"/>
      <c r="Q3950" s="5" t="s">
        <v>30</v>
      </c>
      <c r="R3950" s="5" t="s">
        <v>18779</v>
      </c>
      <c r="S3950" s="5"/>
    </row>
    <row r="3951" customFormat="1" hidden="1" spans="1:19">
      <c r="A3951" s="5">
        <v>3968</v>
      </c>
      <c r="B3951" s="5" t="s">
        <v>15578</v>
      </c>
      <c r="C3951" s="5"/>
      <c r="D3951" s="5" t="s">
        <v>482</v>
      </c>
      <c r="E3951" s="5" t="s">
        <v>1769</v>
      </c>
      <c r="F3951" s="5" t="s">
        <v>143</v>
      </c>
      <c r="G3951" s="5">
        <v>16</v>
      </c>
      <c r="H3951" s="5" t="s">
        <v>15579</v>
      </c>
      <c r="I3951" s="5" t="s">
        <v>15580</v>
      </c>
      <c r="J3951" s="5" t="s">
        <v>15581</v>
      </c>
      <c r="K3951" s="5" t="s">
        <v>27</v>
      </c>
      <c r="L3951" s="10">
        <v>44397</v>
      </c>
      <c r="M3951" s="5" t="s">
        <v>1303</v>
      </c>
      <c r="N3951" s="5" t="s">
        <v>30</v>
      </c>
      <c r="O3951" s="10"/>
      <c r="P3951" s="5"/>
      <c r="Q3951" s="5"/>
      <c r="R3951" s="5"/>
      <c r="S3951" s="5"/>
    </row>
    <row r="3952" customFormat="1" hidden="1" spans="1:19">
      <c r="A3952" s="5">
        <v>3969</v>
      </c>
      <c r="B3952" s="5" t="s">
        <v>15582</v>
      </c>
      <c r="C3952" s="5"/>
      <c r="D3952" s="5" t="s">
        <v>487</v>
      </c>
      <c r="E3952" s="5" t="s">
        <v>15583</v>
      </c>
      <c r="F3952" s="5" t="s">
        <v>24</v>
      </c>
      <c r="G3952" s="5">
        <v>18</v>
      </c>
      <c r="H3952" s="5" t="s">
        <v>15584</v>
      </c>
      <c r="I3952" s="5" t="s">
        <v>15585</v>
      </c>
      <c r="J3952" s="5">
        <v>15949328752</v>
      </c>
      <c r="K3952" s="5" t="s">
        <v>27</v>
      </c>
      <c r="L3952" s="10">
        <v>44395</v>
      </c>
      <c r="M3952" s="5"/>
      <c r="N3952" s="5"/>
      <c r="O3952" s="10"/>
      <c r="P3952" s="5"/>
      <c r="Q3952" s="5"/>
      <c r="R3952" s="5"/>
      <c r="S3952" s="5"/>
    </row>
    <row r="3953" customFormat="1" hidden="1" spans="1:19">
      <c r="A3953" s="5">
        <v>3970</v>
      </c>
      <c r="B3953" s="5" t="s">
        <v>15586</v>
      </c>
      <c r="C3953" s="5"/>
      <c r="D3953" s="5" t="s">
        <v>487</v>
      </c>
      <c r="E3953" s="5" t="s">
        <v>15587</v>
      </c>
      <c r="F3953" s="5" t="s">
        <v>24</v>
      </c>
      <c r="G3953" s="5">
        <v>16</v>
      </c>
      <c r="H3953" s="5" t="s">
        <v>18781</v>
      </c>
      <c r="I3953" s="5" t="s">
        <v>15589</v>
      </c>
      <c r="J3953" s="5">
        <v>13690329057</v>
      </c>
      <c r="K3953" s="5" t="s">
        <v>27</v>
      </c>
      <c r="L3953" s="10">
        <v>44397</v>
      </c>
      <c r="M3953" s="5" t="s">
        <v>28</v>
      </c>
      <c r="N3953" s="5"/>
      <c r="O3953" s="10"/>
      <c r="P3953" s="5"/>
      <c r="Q3953" s="5"/>
      <c r="R3953" s="5"/>
      <c r="S3953" s="5"/>
    </row>
    <row r="3954" customFormat="1" hidden="1" spans="1:19">
      <c r="A3954" s="5">
        <v>3971</v>
      </c>
      <c r="B3954" s="5" t="s">
        <v>15590</v>
      </c>
      <c r="C3954" s="5"/>
      <c r="D3954" s="5" t="s">
        <v>487</v>
      </c>
      <c r="E3954" s="5" t="s">
        <v>15591</v>
      </c>
      <c r="F3954" s="5" t="s">
        <v>143</v>
      </c>
      <c r="G3954" s="5">
        <v>18</v>
      </c>
      <c r="H3954" s="5" t="s">
        <v>15592</v>
      </c>
      <c r="I3954" s="5" t="s">
        <v>15593</v>
      </c>
      <c r="J3954" s="5" t="s">
        <v>15594</v>
      </c>
      <c r="K3954" s="5" t="s">
        <v>27</v>
      </c>
      <c r="L3954" s="10">
        <v>44331</v>
      </c>
      <c r="M3954" s="5"/>
      <c r="N3954" s="5" t="s">
        <v>27</v>
      </c>
      <c r="O3954" s="10">
        <v>44366</v>
      </c>
      <c r="P3954" s="5"/>
      <c r="Q3954" s="5"/>
      <c r="R3954" s="5"/>
      <c r="S3954" s="5"/>
    </row>
    <row r="3955" customFormat="1" hidden="1" spans="1:19">
      <c r="A3955" s="5">
        <v>3972</v>
      </c>
      <c r="B3955" s="5" t="s">
        <v>15595</v>
      </c>
      <c r="C3955" s="5"/>
      <c r="D3955" s="5" t="s">
        <v>487</v>
      </c>
      <c r="E3955" s="5" t="s">
        <v>15596</v>
      </c>
      <c r="F3955" s="5" t="s">
        <v>143</v>
      </c>
      <c r="G3955" s="5">
        <v>18</v>
      </c>
      <c r="H3955" s="5" t="s">
        <v>15597</v>
      </c>
      <c r="I3955" s="5" t="s">
        <v>15598</v>
      </c>
      <c r="J3955" s="5" t="s">
        <v>15599</v>
      </c>
      <c r="K3955" s="5" t="s">
        <v>27</v>
      </c>
      <c r="L3955" s="10">
        <v>44331</v>
      </c>
      <c r="M3955" s="5"/>
      <c r="N3955" s="5" t="s">
        <v>27</v>
      </c>
      <c r="O3955" s="10">
        <v>44366</v>
      </c>
      <c r="P3955" s="5"/>
      <c r="Q3955" s="5"/>
      <c r="R3955" s="5"/>
      <c r="S3955" s="5"/>
    </row>
    <row r="3956" customFormat="1" hidden="1" spans="1:19">
      <c r="A3956" s="5">
        <v>3973</v>
      </c>
      <c r="B3956" s="5" t="s">
        <v>15600</v>
      </c>
      <c r="C3956" s="5"/>
      <c r="D3956" s="5" t="s">
        <v>487</v>
      </c>
      <c r="E3956" s="5" t="s">
        <v>15601</v>
      </c>
      <c r="F3956" s="5" t="s">
        <v>143</v>
      </c>
      <c r="G3956" s="5">
        <v>16</v>
      </c>
      <c r="H3956" s="5" t="s">
        <v>15602</v>
      </c>
      <c r="I3956" s="5" t="s">
        <v>15603</v>
      </c>
      <c r="J3956" s="5" t="s">
        <v>15604</v>
      </c>
      <c r="K3956" s="5" t="s">
        <v>27</v>
      </c>
      <c r="L3956" s="10">
        <v>44394</v>
      </c>
      <c r="M3956" s="5" t="s">
        <v>1217</v>
      </c>
      <c r="N3956" s="5"/>
      <c r="O3956" s="10"/>
      <c r="P3956" s="5"/>
      <c r="Q3956" s="5"/>
      <c r="R3956" s="5"/>
      <c r="S3956" s="5"/>
    </row>
    <row r="3957" customFormat="1" hidden="1" spans="1:19">
      <c r="A3957" s="5">
        <v>3974</v>
      </c>
      <c r="B3957" s="5" t="s">
        <v>15605</v>
      </c>
      <c r="C3957" s="5"/>
      <c r="D3957" s="5" t="s">
        <v>487</v>
      </c>
      <c r="E3957" s="5" t="s">
        <v>15606</v>
      </c>
      <c r="F3957" s="5" t="s">
        <v>143</v>
      </c>
      <c r="G3957" s="5">
        <v>16</v>
      </c>
      <c r="H3957" s="5" t="s">
        <v>18782</v>
      </c>
      <c r="I3957" s="5" t="s">
        <v>15608</v>
      </c>
      <c r="J3957" s="5" t="s">
        <v>15609</v>
      </c>
      <c r="K3957" s="5" t="s">
        <v>27</v>
      </c>
      <c r="L3957" s="10">
        <v>44395</v>
      </c>
      <c r="M3957" s="5" t="s">
        <v>28</v>
      </c>
      <c r="N3957" s="5"/>
      <c r="O3957" s="10"/>
      <c r="P3957" s="5"/>
      <c r="Q3957" s="5"/>
      <c r="R3957" s="5"/>
      <c r="S3957" s="5"/>
    </row>
    <row r="3958" customFormat="1" hidden="1" spans="1:19">
      <c r="A3958" s="5">
        <v>3975</v>
      </c>
      <c r="B3958" s="5" t="s">
        <v>15610</v>
      </c>
      <c r="C3958" s="5"/>
      <c r="D3958" s="5" t="s">
        <v>487</v>
      </c>
      <c r="E3958" s="5" t="s">
        <v>15611</v>
      </c>
      <c r="F3958" s="5" t="s">
        <v>143</v>
      </c>
      <c r="G3958" s="5">
        <v>17</v>
      </c>
      <c r="H3958" s="5" t="s">
        <v>15612</v>
      </c>
      <c r="I3958" s="5" t="s">
        <v>15613</v>
      </c>
      <c r="J3958" s="5" t="s">
        <v>15614</v>
      </c>
      <c r="K3958" s="5" t="s">
        <v>27</v>
      </c>
      <c r="L3958" s="10">
        <v>44397</v>
      </c>
      <c r="M3958" s="5" t="s">
        <v>1273</v>
      </c>
      <c r="N3958" s="5"/>
      <c r="O3958" s="10"/>
      <c r="P3958" s="5"/>
      <c r="Q3958" s="5"/>
      <c r="R3958" s="5"/>
      <c r="S3958" s="5"/>
    </row>
    <row r="3959" customFormat="1" hidden="1" spans="1:19">
      <c r="A3959" s="5">
        <v>3976</v>
      </c>
      <c r="B3959" s="5" t="s">
        <v>15615</v>
      </c>
      <c r="C3959" s="5"/>
      <c r="D3959" s="5" t="s">
        <v>487</v>
      </c>
      <c r="E3959" s="5" t="s">
        <v>15616</v>
      </c>
      <c r="F3959" s="5" t="s">
        <v>143</v>
      </c>
      <c r="G3959" s="5">
        <v>15</v>
      </c>
      <c r="H3959" s="5" t="s">
        <v>2578</v>
      </c>
      <c r="I3959" s="5" t="s">
        <v>15617</v>
      </c>
      <c r="J3959" s="5" t="s">
        <v>15618</v>
      </c>
      <c r="K3959" s="5" t="s">
        <v>27</v>
      </c>
      <c r="L3959" s="10">
        <v>44397</v>
      </c>
      <c r="M3959" s="5" t="s">
        <v>1217</v>
      </c>
      <c r="N3959" s="5"/>
      <c r="O3959" s="10"/>
      <c r="P3959" s="5"/>
      <c r="Q3959" s="5"/>
      <c r="R3959" s="5"/>
      <c r="S3959" s="5"/>
    </row>
    <row r="3960" customFormat="1" hidden="1" spans="1:19">
      <c r="A3960" s="5">
        <v>3977</v>
      </c>
      <c r="B3960" s="5" t="s">
        <v>15619</v>
      </c>
      <c r="C3960" s="5"/>
      <c r="D3960" s="5" t="s">
        <v>487</v>
      </c>
      <c r="E3960" s="5" t="s">
        <v>15620</v>
      </c>
      <c r="F3960" s="5" t="s">
        <v>24</v>
      </c>
      <c r="G3960" s="5">
        <v>17</v>
      </c>
      <c r="H3960" s="5" t="s">
        <v>15621</v>
      </c>
      <c r="I3960" s="5" t="s">
        <v>15622</v>
      </c>
      <c r="J3960" s="5" t="s">
        <v>15623</v>
      </c>
      <c r="K3960" s="5" t="s">
        <v>27</v>
      </c>
      <c r="L3960" s="10">
        <v>44415</v>
      </c>
      <c r="M3960" s="5" t="s">
        <v>3693</v>
      </c>
      <c r="N3960" s="5"/>
      <c r="O3960" s="10"/>
      <c r="P3960" s="5"/>
      <c r="Q3960" s="5"/>
      <c r="R3960" s="5"/>
      <c r="S3960" s="5"/>
    </row>
    <row r="3961" customFormat="1" hidden="1" spans="1:19">
      <c r="A3961" s="5">
        <v>3978</v>
      </c>
      <c r="B3961" s="5" t="s">
        <v>15624</v>
      </c>
      <c r="C3961" s="5"/>
      <c r="D3961" s="5" t="s">
        <v>487</v>
      </c>
      <c r="E3961" s="5" t="s">
        <v>15625</v>
      </c>
      <c r="F3961" s="5" t="s">
        <v>143</v>
      </c>
      <c r="G3961" s="5">
        <v>18</v>
      </c>
      <c r="H3961" s="5" t="s">
        <v>15626</v>
      </c>
      <c r="I3961" s="5" t="s">
        <v>15627</v>
      </c>
      <c r="J3961" s="5" t="s">
        <v>15628</v>
      </c>
      <c r="K3961" s="5" t="s">
        <v>27</v>
      </c>
      <c r="L3961" s="10">
        <v>44331</v>
      </c>
      <c r="M3961" s="5"/>
      <c r="N3961" s="5" t="s">
        <v>27</v>
      </c>
      <c r="O3961" s="10">
        <v>44366</v>
      </c>
      <c r="P3961" s="5"/>
      <c r="Q3961" s="5"/>
      <c r="R3961" s="5"/>
      <c r="S3961" s="5"/>
    </row>
    <row r="3962" customFormat="1" hidden="1" spans="1:19">
      <c r="A3962" s="5">
        <v>3979</v>
      </c>
      <c r="B3962" s="5" t="s">
        <v>15629</v>
      </c>
      <c r="C3962" s="5"/>
      <c r="D3962" s="5" t="s">
        <v>487</v>
      </c>
      <c r="E3962" s="5" t="s">
        <v>15630</v>
      </c>
      <c r="F3962" s="5" t="s">
        <v>143</v>
      </c>
      <c r="G3962" s="5">
        <v>17</v>
      </c>
      <c r="H3962" s="5" t="s">
        <v>15631</v>
      </c>
      <c r="I3962" s="5" t="s">
        <v>10362</v>
      </c>
      <c r="J3962" s="5" t="s">
        <v>15632</v>
      </c>
      <c r="K3962" s="5" t="s">
        <v>27</v>
      </c>
      <c r="L3962" s="10">
        <v>44397</v>
      </c>
      <c r="M3962" s="5" t="s">
        <v>1273</v>
      </c>
      <c r="N3962" s="5"/>
      <c r="O3962" s="10"/>
      <c r="P3962" s="5"/>
      <c r="Q3962" s="5"/>
      <c r="R3962" s="5"/>
      <c r="S3962" s="5"/>
    </row>
    <row r="3963" customFormat="1" hidden="1" spans="1:19">
      <c r="A3963" s="5">
        <v>3980</v>
      </c>
      <c r="B3963" s="5" t="s">
        <v>15633</v>
      </c>
      <c r="C3963" s="5"/>
      <c r="D3963" s="5" t="s">
        <v>487</v>
      </c>
      <c r="E3963" s="5" t="s">
        <v>15634</v>
      </c>
      <c r="F3963" s="5" t="s">
        <v>143</v>
      </c>
      <c r="G3963" s="5">
        <v>15</v>
      </c>
      <c r="H3963" s="5" t="s">
        <v>15635</v>
      </c>
      <c r="I3963" s="5" t="s">
        <v>15636</v>
      </c>
      <c r="J3963" s="5" t="s">
        <v>15637</v>
      </c>
      <c r="K3963" s="5" t="s">
        <v>27</v>
      </c>
      <c r="L3963" s="10">
        <v>44394</v>
      </c>
      <c r="M3963" s="5" t="s">
        <v>1217</v>
      </c>
      <c r="N3963" s="5" t="s">
        <v>27</v>
      </c>
      <c r="O3963" s="10">
        <v>44416</v>
      </c>
      <c r="P3963" s="5" t="s">
        <v>1217</v>
      </c>
      <c r="Q3963" s="5"/>
      <c r="R3963" s="5"/>
      <c r="S3963" s="5"/>
    </row>
    <row r="3964" customFormat="1" hidden="1" spans="1:19">
      <c r="A3964" s="5">
        <v>3981</v>
      </c>
      <c r="B3964" s="5" t="s">
        <v>15638</v>
      </c>
      <c r="C3964" s="5"/>
      <c r="D3964" s="5" t="s">
        <v>487</v>
      </c>
      <c r="E3964" s="5" t="s">
        <v>15639</v>
      </c>
      <c r="F3964" s="5" t="s">
        <v>143</v>
      </c>
      <c r="G3964" s="5">
        <v>16</v>
      </c>
      <c r="H3964" s="5" t="s">
        <v>15640</v>
      </c>
      <c r="I3964" s="5" t="s">
        <v>15641</v>
      </c>
      <c r="J3964" s="5" t="s">
        <v>15642</v>
      </c>
      <c r="K3964" s="5" t="s">
        <v>27</v>
      </c>
      <c r="L3964" s="10">
        <v>44402</v>
      </c>
      <c r="M3964" s="5" t="s">
        <v>6144</v>
      </c>
      <c r="N3964" s="5"/>
      <c r="O3964" s="10"/>
      <c r="P3964" s="5"/>
      <c r="Q3964" s="5"/>
      <c r="R3964" s="5"/>
      <c r="S3964" s="5"/>
    </row>
    <row r="3965" customFormat="1" hidden="1" spans="1:19">
      <c r="A3965" s="5">
        <v>3982</v>
      </c>
      <c r="B3965" s="5" t="s">
        <v>15643</v>
      </c>
      <c r="C3965" s="5"/>
      <c r="D3965" s="5" t="s">
        <v>487</v>
      </c>
      <c r="E3965" s="5" t="s">
        <v>15644</v>
      </c>
      <c r="F3965" s="5" t="s">
        <v>143</v>
      </c>
      <c r="G3965" s="5">
        <v>17</v>
      </c>
      <c r="H3965" s="5" t="s">
        <v>18783</v>
      </c>
      <c r="I3965" s="5" t="s">
        <v>15646</v>
      </c>
      <c r="J3965" s="5" t="s">
        <v>15647</v>
      </c>
      <c r="K3965" s="5" t="s">
        <v>27</v>
      </c>
      <c r="L3965" s="10">
        <v>44401</v>
      </c>
      <c r="M3965" s="5" t="s">
        <v>2747</v>
      </c>
      <c r="N3965" s="5"/>
      <c r="O3965" s="10"/>
      <c r="P3965" s="5"/>
      <c r="Q3965" s="5"/>
      <c r="R3965" s="5"/>
      <c r="S3965" s="5"/>
    </row>
    <row r="3966" customFormat="1" hidden="1" spans="1:19">
      <c r="A3966" s="5">
        <v>3983</v>
      </c>
      <c r="B3966" s="5" t="s">
        <v>15648</v>
      </c>
      <c r="C3966" s="5"/>
      <c r="D3966" s="5" t="s">
        <v>487</v>
      </c>
      <c r="E3966" s="5" t="s">
        <v>15649</v>
      </c>
      <c r="F3966" s="5" t="s">
        <v>24</v>
      </c>
      <c r="G3966" s="5">
        <v>17</v>
      </c>
      <c r="H3966" s="5" t="s">
        <v>18784</v>
      </c>
      <c r="I3966" s="5" t="s">
        <v>15651</v>
      </c>
      <c r="J3966" s="5" t="s">
        <v>15652</v>
      </c>
      <c r="K3966" s="5" t="s">
        <v>27</v>
      </c>
      <c r="L3966" s="10">
        <v>44394</v>
      </c>
      <c r="M3966" s="5" t="s">
        <v>28</v>
      </c>
      <c r="N3966" s="5" t="s">
        <v>27</v>
      </c>
      <c r="O3966" s="10">
        <v>44416</v>
      </c>
      <c r="P3966" s="5" t="s">
        <v>28</v>
      </c>
      <c r="Q3966" s="5"/>
      <c r="R3966" s="5"/>
      <c r="S3966" s="5"/>
    </row>
    <row r="3967" customFormat="1" hidden="1" spans="1:19">
      <c r="A3967" s="5">
        <v>3984</v>
      </c>
      <c r="B3967" s="5" t="s">
        <v>15653</v>
      </c>
      <c r="C3967" s="5"/>
      <c r="D3967" s="5" t="s">
        <v>487</v>
      </c>
      <c r="E3967" s="5" t="s">
        <v>15654</v>
      </c>
      <c r="F3967" s="5" t="s">
        <v>24</v>
      </c>
      <c r="G3967" s="5">
        <v>17</v>
      </c>
      <c r="H3967" s="5" t="s">
        <v>18785</v>
      </c>
      <c r="I3967" s="5" t="s">
        <v>15656</v>
      </c>
      <c r="J3967" s="5" t="s">
        <v>15657</v>
      </c>
      <c r="K3967" s="5" t="s">
        <v>27</v>
      </c>
      <c r="L3967" s="10">
        <v>44399</v>
      </c>
      <c r="M3967" s="5" t="s">
        <v>54</v>
      </c>
      <c r="N3967" s="5"/>
      <c r="O3967" s="10"/>
      <c r="P3967" s="5"/>
      <c r="Q3967" s="5"/>
      <c r="R3967" s="5"/>
      <c r="S3967" s="5"/>
    </row>
    <row r="3968" customFormat="1" hidden="1" spans="1:19">
      <c r="A3968" s="5">
        <v>3985</v>
      </c>
      <c r="B3968" s="5" t="s">
        <v>15658</v>
      </c>
      <c r="C3968" s="5"/>
      <c r="D3968" s="5" t="s">
        <v>487</v>
      </c>
      <c r="E3968" s="5" t="s">
        <v>15659</v>
      </c>
      <c r="F3968" s="5" t="s">
        <v>143</v>
      </c>
      <c r="G3968" s="5">
        <v>18</v>
      </c>
      <c r="H3968" s="5" t="s">
        <v>8726</v>
      </c>
      <c r="I3968" s="5" t="s">
        <v>15660</v>
      </c>
      <c r="J3968" s="5">
        <v>18176483218</v>
      </c>
      <c r="K3968" s="5" t="s">
        <v>27</v>
      </c>
      <c r="L3968" s="10">
        <v>44331</v>
      </c>
      <c r="M3968" s="5"/>
      <c r="N3968" s="5" t="s">
        <v>27</v>
      </c>
      <c r="O3968" s="10">
        <v>44366</v>
      </c>
      <c r="P3968" s="5"/>
      <c r="Q3968" s="5"/>
      <c r="R3968" s="5"/>
      <c r="S3968" s="5"/>
    </row>
    <row r="3969" customFormat="1" hidden="1" spans="1:19">
      <c r="A3969" s="5">
        <v>3986</v>
      </c>
      <c r="B3969" s="5" t="s">
        <v>15661</v>
      </c>
      <c r="C3969" s="5"/>
      <c r="D3969" s="5" t="s">
        <v>487</v>
      </c>
      <c r="E3969" s="5" t="s">
        <v>15662</v>
      </c>
      <c r="F3969" s="5" t="s">
        <v>143</v>
      </c>
      <c r="G3969" s="5">
        <v>15</v>
      </c>
      <c r="H3969" s="5" t="s">
        <v>18786</v>
      </c>
      <c r="I3969" s="5" t="s">
        <v>15663</v>
      </c>
      <c r="J3969" s="5">
        <v>15977864341</v>
      </c>
      <c r="K3969" s="5" t="s">
        <v>27</v>
      </c>
      <c r="L3969" s="10">
        <v>44395</v>
      </c>
      <c r="M3969" s="5" t="s">
        <v>28</v>
      </c>
      <c r="N3969" s="5"/>
      <c r="O3969" s="10"/>
      <c r="P3969" s="5"/>
      <c r="Q3969" s="5"/>
      <c r="R3969" s="5"/>
      <c r="S3969" s="5"/>
    </row>
    <row r="3970" customFormat="1" hidden="1" spans="1:19">
      <c r="A3970" s="5">
        <v>3987</v>
      </c>
      <c r="B3970" s="5" t="s">
        <v>15664</v>
      </c>
      <c r="C3970" s="5"/>
      <c r="D3970" s="5" t="s">
        <v>487</v>
      </c>
      <c r="E3970" s="5" t="s">
        <v>15665</v>
      </c>
      <c r="F3970" s="5" t="s">
        <v>143</v>
      </c>
      <c r="G3970" s="5">
        <v>16</v>
      </c>
      <c r="H3970" s="5" t="s">
        <v>18787</v>
      </c>
      <c r="I3970" s="5" t="s">
        <v>15667</v>
      </c>
      <c r="J3970" s="5" t="s">
        <v>15668</v>
      </c>
      <c r="K3970" s="5" t="s">
        <v>27</v>
      </c>
      <c r="L3970" s="10">
        <v>44404</v>
      </c>
      <c r="M3970" s="5" t="s">
        <v>28</v>
      </c>
      <c r="N3970" s="5"/>
      <c r="O3970" s="10"/>
      <c r="P3970" s="5"/>
      <c r="Q3970" s="5"/>
      <c r="R3970" s="5"/>
      <c r="S3970" s="5"/>
    </row>
    <row r="3971" customFormat="1" hidden="1" spans="1:19">
      <c r="A3971" s="5">
        <v>3988</v>
      </c>
      <c r="B3971" s="5" t="s">
        <v>19526</v>
      </c>
      <c r="C3971" s="5"/>
      <c r="D3971" s="5" t="s">
        <v>487</v>
      </c>
      <c r="E3971" s="5" t="s">
        <v>19527</v>
      </c>
      <c r="F3971" s="5" t="s">
        <v>143</v>
      </c>
      <c r="G3971" s="5">
        <v>18</v>
      </c>
      <c r="H3971" s="5" t="s">
        <v>26044</v>
      </c>
      <c r="I3971" s="5" t="s">
        <v>19529</v>
      </c>
      <c r="J3971" s="5">
        <v>17305838054</v>
      </c>
      <c r="K3971" s="5"/>
      <c r="L3971" s="10"/>
      <c r="M3971" s="5"/>
      <c r="N3971" s="5"/>
      <c r="O3971" s="10"/>
      <c r="P3971" s="5"/>
      <c r="Q3971" s="5"/>
      <c r="R3971" s="5"/>
      <c r="S3971" s="5"/>
    </row>
    <row r="3972" customFormat="1" hidden="1" spans="1:19">
      <c r="A3972" s="5">
        <v>3989</v>
      </c>
      <c r="B3972" s="5" t="s">
        <v>15669</v>
      </c>
      <c r="C3972" s="5"/>
      <c r="D3972" s="5" t="s">
        <v>487</v>
      </c>
      <c r="E3972" s="5" t="s">
        <v>15670</v>
      </c>
      <c r="F3972" s="5" t="s">
        <v>143</v>
      </c>
      <c r="G3972" s="5">
        <v>17</v>
      </c>
      <c r="H3972" s="5" t="s">
        <v>15671</v>
      </c>
      <c r="I3972" s="5" t="s">
        <v>15672</v>
      </c>
      <c r="J3972" s="5">
        <v>17377032451</v>
      </c>
      <c r="K3972" s="5" t="s">
        <v>27</v>
      </c>
      <c r="L3972" s="10">
        <v>44394</v>
      </c>
      <c r="M3972" s="5" t="s">
        <v>1273</v>
      </c>
      <c r="N3972" s="5"/>
      <c r="O3972" s="10"/>
      <c r="P3972" s="5"/>
      <c r="Q3972" s="5"/>
      <c r="R3972" s="5"/>
      <c r="S3972" s="5"/>
    </row>
    <row r="3973" customFormat="1" hidden="1" spans="1:19">
      <c r="A3973" s="5">
        <v>3990</v>
      </c>
      <c r="B3973" s="5" t="s">
        <v>15673</v>
      </c>
      <c r="C3973" s="5"/>
      <c r="D3973" s="5" t="s">
        <v>487</v>
      </c>
      <c r="E3973" s="5" t="s">
        <v>15674</v>
      </c>
      <c r="F3973" s="5" t="s">
        <v>24</v>
      </c>
      <c r="G3973" s="5">
        <v>16</v>
      </c>
      <c r="H3973" s="5" t="s">
        <v>15675</v>
      </c>
      <c r="I3973" s="5" t="s">
        <v>15676</v>
      </c>
      <c r="J3973" s="5" t="s">
        <v>15677</v>
      </c>
      <c r="K3973" s="5" t="s">
        <v>27</v>
      </c>
      <c r="L3973" s="10">
        <v>44395</v>
      </c>
      <c r="M3973" s="5" t="s">
        <v>1288</v>
      </c>
      <c r="N3973" s="5"/>
      <c r="O3973" s="10"/>
      <c r="P3973" s="5"/>
      <c r="Q3973" s="5"/>
      <c r="R3973" s="5"/>
      <c r="S3973" s="5"/>
    </row>
    <row r="3974" customFormat="1" hidden="1" spans="1:19">
      <c r="A3974" s="5">
        <v>3991</v>
      </c>
      <c r="B3974" s="5" t="s">
        <v>15678</v>
      </c>
      <c r="C3974" s="5"/>
      <c r="D3974" s="5" t="s">
        <v>487</v>
      </c>
      <c r="E3974" s="5" t="s">
        <v>15679</v>
      </c>
      <c r="F3974" s="5" t="s">
        <v>143</v>
      </c>
      <c r="G3974" s="5">
        <v>16</v>
      </c>
      <c r="H3974" s="5" t="s">
        <v>18788</v>
      </c>
      <c r="I3974" s="5" t="s">
        <v>15680</v>
      </c>
      <c r="J3974" s="5">
        <v>17754792169</v>
      </c>
      <c r="K3974" s="5" t="s">
        <v>27</v>
      </c>
      <c r="L3974" s="10">
        <v>44396</v>
      </c>
      <c r="M3974" s="5" t="s">
        <v>28</v>
      </c>
      <c r="N3974" s="5"/>
      <c r="O3974" s="10"/>
      <c r="P3974" s="5"/>
      <c r="Q3974" s="5"/>
      <c r="R3974" s="5"/>
      <c r="S3974" s="5"/>
    </row>
    <row r="3975" customFormat="1" hidden="1" spans="1:19">
      <c r="A3975" s="5">
        <v>3992</v>
      </c>
      <c r="B3975" s="5" t="s">
        <v>15681</v>
      </c>
      <c r="C3975" s="5"/>
      <c r="D3975" s="5" t="s">
        <v>487</v>
      </c>
      <c r="E3975" s="5" t="s">
        <v>15682</v>
      </c>
      <c r="F3975" s="5" t="s">
        <v>24</v>
      </c>
      <c r="G3975" s="5">
        <v>16</v>
      </c>
      <c r="H3975" s="5" t="s">
        <v>18789</v>
      </c>
      <c r="I3975" s="5" t="s">
        <v>15684</v>
      </c>
      <c r="J3975" s="5">
        <v>15977864249</v>
      </c>
      <c r="K3975" s="5" t="s">
        <v>27</v>
      </c>
      <c r="L3975" s="10">
        <v>44394</v>
      </c>
      <c r="M3975" s="5" t="s">
        <v>28</v>
      </c>
      <c r="N3975" s="5"/>
      <c r="O3975" s="10"/>
      <c r="P3975" s="5"/>
      <c r="Q3975" s="5"/>
      <c r="R3975" s="5"/>
      <c r="S3975" s="5"/>
    </row>
    <row r="3976" customFormat="1" hidden="1" spans="1:19">
      <c r="A3976" s="5">
        <v>3993</v>
      </c>
      <c r="B3976" s="5" t="s">
        <v>15685</v>
      </c>
      <c r="C3976" s="5"/>
      <c r="D3976" s="5" t="s">
        <v>487</v>
      </c>
      <c r="E3976" s="5" t="s">
        <v>15686</v>
      </c>
      <c r="F3976" s="5" t="s">
        <v>143</v>
      </c>
      <c r="G3976" s="5">
        <v>16</v>
      </c>
      <c r="H3976" s="5" t="s">
        <v>1660</v>
      </c>
      <c r="I3976" s="5" t="s">
        <v>15687</v>
      </c>
      <c r="J3976" s="5" t="s">
        <v>15688</v>
      </c>
      <c r="K3976" s="5" t="s">
        <v>27</v>
      </c>
      <c r="L3976" s="10">
        <v>44403</v>
      </c>
      <c r="M3976" s="5" t="s">
        <v>28</v>
      </c>
      <c r="N3976" s="5"/>
      <c r="O3976" s="10"/>
      <c r="P3976" s="5"/>
      <c r="Q3976" s="5"/>
      <c r="R3976" s="5"/>
      <c r="S3976" s="5"/>
    </row>
    <row r="3977" customFormat="1" hidden="1" spans="1:19">
      <c r="A3977" s="5">
        <v>3994</v>
      </c>
      <c r="B3977" s="5" t="s">
        <v>15689</v>
      </c>
      <c r="C3977" s="5"/>
      <c r="D3977" s="5" t="s">
        <v>487</v>
      </c>
      <c r="E3977" s="5" t="s">
        <v>15690</v>
      </c>
      <c r="F3977" s="5" t="s">
        <v>24</v>
      </c>
      <c r="G3977" s="5">
        <v>16</v>
      </c>
      <c r="H3977" s="5" t="s">
        <v>15691</v>
      </c>
      <c r="I3977" s="5" t="s">
        <v>15692</v>
      </c>
      <c r="J3977" s="5">
        <v>18977802420</v>
      </c>
      <c r="K3977" s="5" t="s">
        <v>27</v>
      </c>
      <c r="L3977" s="10">
        <v>44394</v>
      </c>
      <c r="M3977" s="5" t="s">
        <v>1273</v>
      </c>
      <c r="N3977" s="5"/>
      <c r="O3977" s="10"/>
      <c r="P3977" s="5"/>
      <c r="Q3977" s="5"/>
      <c r="R3977" s="5"/>
      <c r="S3977" s="5"/>
    </row>
    <row r="3978" customFormat="1" hidden="1" spans="1:19">
      <c r="A3978" s="5">
        <v>3995</v>
      </c>
      <c r="B3978" s="5" t="s">
        <v>15693</v>
      </c>
      <c r="C3978" s="5"/>
      <c r="D3978" s="5" t="s">
        <v>487</v>
      </c>
      <c r="E3978" s="5" t="s">
        <v>15694</v>
      </c>
      <c r="F3978" s="5" t="s">
        <v>143</v>
      </c>
      <c r="G3978" s="5">
        <v>16</v>
      </c>
      <c r="H3978" s="5" t="s">
        <v>15695</v>
      </c>
      <c r="I3978" s="5" t="s">
        <v>15696</v>
      </c>
      <c r="J3978" s="5" t="s">
        <v>15697</v>
      </c>
      <c r="K3978" s="5" t="s">
        <v>27</v>
      </c>
      <c r="L3978" s="10">
        <v>44397</v>
      </c>
      <c r="M3978" s="5" t="s">
        <v>1217</v>
      </c>
      <c r="N3978" s="5"/>
      <c r="O3978" s="10"/>
      <c r="P3978" s="5"/>
      <c r="Q3978" s="5"/>
      <c r="R3978" s="5"/>
      <c r="S3978" s="5"/>
    </row>
    <row r="3979" customFormat="1" hidden="1" spans="1:19">
      <c r="A3979" s="5">
        <v>3996</v>
      </c>
      <c r="B3979" s="5" t="s">
        <v>24961</v>
      </c>
      <c r="C3979" s="5"/>
      <c r="D3979" s="5" t="s">
        <v>487</v>
      </c>
      <c r="E3979" s="5" t="s">
        <v>24960</v>
      </c>
      <c r="F3979" s="5" t="s">
        <v>143</v>
      </c>
      <c r="G3979" s="5">
        <v>16</v>
      </c>
      <c r="H3979" s="5" t="s">
        <v>642</v>
      </c>
      <c r="I3979" s="5" t="s">
        <v>24962</v>
      </c>
      <c r="J3979" s="5" t="s">
        <v>24963</v>
      </c>
      <c r="K3979" s="5"/>
      <c r="L3979" s="10"/>
      <c r="M3979" s="5"/>
      <c r="N3979" s="5"/>
      <c r="O3979" s="10"/>
      <c r="P3979" s="5"/>
      <c r="Q3979" s="5"/>
      <c r="R3979" s="5"/>
      <c r="S3979" s="5"/>
    </row>
    <row r="3980" customFormat="1" hidden="1" spans="1:19">
      <c r="A3980" s="5">
        <v>3997</v>
      </c>
      <c r="B3980" s="5" t="s">
        <v>15698</v>
      </c>
      <c r="C3980" s="5"/>
      <c r="D3980" s="5" t="s">
        <v>487</v>
      </c>
      <c r="E3980" s="5" t="s">
        <v>15699</v>
      </c>
      <c r="F3980" s="5" t="s">
        <v>143</v>
      </c>
      <c r="G3980" s="5">
        <v>17</v>
      </c>
      <c r="H3980" s="5" t="s">
        <v>15700</v>
      </c>
      <c r="I3980" s="5" t="s">
        <v>12187</v>
      </c>
      <c r="J3980" s="5">
        <v>15296077239</v>
      </c>
      <c r="K3980" s="5" t="s">
        <v>27</v>
      </c>
      <c r="L3980" s="10">
        <v>44399</v>
      </c>
      <c r="M3980" s="5" t="s">
        <v>4424</v>
      </c>
      <c r="N3980" s="5"/>
      <c r="O3980" s="10"/>
      <c r="P3980" s="5"/>
      <c r="Q3980" s="5"/>
      <c r="R3980" s="5"/>
      <c r="S3980" s="5"/>
    </row>
    <row r="3981" customFormat="1" hidden="1" spans="1:19">
      <c r="A3981" s="5">
        <v>3998</v>
      </c>
      <c r="B3981" s="5" t="s">
        <v>15701</v>
      </c>
      <c r="C3981" s="5"/>
      <c r="D3981" s="5" t="s">
        <v>487</v>
      </c>
      <c r="E3981" s="5" t="s">
        <v>15702</v>
      </c>
      <c r="F3981" s="5" t="s">
        <v>24</v>
      </c>
      <c r="G3981" s="5">
        <v>14</v>
      </c>
      <c r="H3981" s="5" t="s">
        <v>7225</v>
      </c>
      <c r="I3981" s="5" t="s">
        <v>15703</v>
      </c>
      <c r="J3981" s="5" t="s">
        <v>15704</v>
      </c>
      <c r="K3981" s="5" t="s">
        <v>27</v>
      </c>
      <c r="L3981" s="10">
        <v>44409</v>
      </c>
      <c r="M3981" s="5" t="s">
        <v>3693</v>
      </c>
      <c r="N3981" s="5"/>
      <c r="O3981" s="10"/>
      <c r="P3981" s="5"/>
      <c r="Q3981" s="5"/>
      <c r="R3981" s="5"/>
      <c r="S3981" s="5"/>
    </row>
    <row r="3982" customFormat="1" hidden="1" spans="1:19">
      <c r="A3982" s="5">
        <v>3999</v>
      </c>
      <c r="B3982" s="5" t="s">
        <v>15705</v>
      </c>
      <c r="C3982" s="5"/>
      <c r="D3982" s="5" t="s">
        <v>487</v>
      </c>
      <c r="E3982" s="5" t="s">
        <v>15706</v>
      </c>
      <c r="F3982" s="5" t="s">
        <v>143</v>
      </c>
      <c r="G3982" s="5">
        <v>15</v>
      </c>
      <c r="H3982" s="5" t="s">
        <v>15707</v>
      </c>
      <c r="I3982" s="5" t="s">
        <v>15708</v>
      </c>
      <c r="J3982" s="5">
        <v>18377892883</v>
      </c>
      <c r="K3982" s="5" t="s">
        <v>27</v>
      </c>
      <c r="L3982" s="10">
        <v>44394</v>
      </c>
      <c r="M3982" s="5" t="s">
        <v>28</v>
      </c>
      <c r="N3982" s="5"/>
      <c r="O3982" s="10"/>
      <c r="P3982" s="5"/>
      <c r="Q3982" s="5"/>
      <c r="R3982" s="5"/>
      <c r="S3982" s="5"/>
    </row>
    <row r="3983" customFormat="1" hidden="1" spans="1:19">
      <c r="A3983" s="5">
        <v>4000</v>
      </c>
      <c r="B3983" s="5" t="s">
        <v>15709</v>
      </c>
      <c r="C3983" s="5"/>
      <c r="D3983" s="5" t="s">
        <v>487</v>
      </c>
      <c r="E3983" s="5" t="s">
        <v>15710</v>
      </c>
      <c r="F3983" s="5" t="s">
        <v>143</v>
      </c>
      <c r="G3983" s="5">
        <v>16</v>
      </c>
      <c r="H3983" s="5" t="s">
        <v>15711</v>
      </c>
      <c r="I3983" s="5" t="s">
        <v>15712</v>
      </c>
      <c r="J3983" s="5">
        <v>18776877281</v>
      </c>
      <c r="K3983" s="5" t="s">
        <v>27</v>
      </c>
      <c r="L3983" s="10">
        <v>44396</v>
      </c>
      <c r="M3983" s="5" t="s">
        <v>68</v>
      </c>
      <c r="N3983" s="5"/>
      <c r="O3983" s="10"/>
      <c r="P3983" s="5"/>
      <c r="Q3983" s="5"/>
      <c r="R3983" s="5"/>
      <c r="S3983" s="5"/>
    </row>
    <row r="3984" customFormat="1" hidden="1" spans="1:19">
      <c r="A3984" s="5">
        <v>4001</v>
      </c>
      <c r="B3984" s="5" t="s">
        <v>15713</v>
      </c>
      <c r="C3984" s="5"/>
      <c r="D3984" s="5" t="s">
        <v>487</v>
      </c>
      <c r="E3984" s="5" t="s">
        <v>15714</v>
      </c>
      <c r="F3984" s="5" t="s">
        <v>143</v>
      </c>
      <c r="G3984" s="5">
        <v>17</v>
      </c>
      <c r="H3984" s="5" t="s">
        <v>15715</v>
      </c>
      <c r="I3984" s="5" t="s">
        <v>18790</v>
      </c>
      <c r="J3984" s="5" t="s">
        <v>15717</v>
      </c>
      <c r="K3984" s="5" t="s">
        <v>27</v>
      </c>
      <c r="L3984" s="10">
        <v>44404</v>
      </c>
      <c r="M3984" s="5" t="s">
        <v>28</v>
      </c>
      <c r="N3984" s="5"/>
      <c r="O3984" s="10"/>
      <c r="P3984" s="5"/>
      <c r="Q3984" s="5"/>
      <c r="R3984" s="5"/>
      <c r="S3984" s="5"/>
    </row>
    <row r="3985" customFormat="1" hidden="1" spans="1:19">
      <c r="A3985" s="5">
        <v>4002</v>
      </c>
      <c r="B3985" s="5" t="s">
        <v>15718</v>
      </c>
      <c r="C3985" s="5"/>
      <c r="D3985" s="5" t="s">
        <v>487</v>
      </c>
      <c r="E3985" s="5" t="s">
        <v>15719</v>
      </c>
      <c r="F3985" s="5" t="s">
        <v>24</v>
      </c>
      <c r="G3985" s="5">
        <v>17</v>
      </c>
      <c r="H3985" s="5" t="s">
        <v>15720</v>
      </c>
      <c r="I3985" s="5" t="s">
        <v>15721</v>
      </c>
      <c r="J3985" s="5" t="s">
        <v>15722</v>
      </c>
      <c r="K3985" s="5" t="s">
        <v>27</v>
      </c>
      <c r="L3985" s="10">
        <v>44396</v>
      </c>
      <c r="M3985" s="5" t="s">
        <v>133</v>
      </c>
      <c r="N3985" s="5"/>
      <c r="O3985" s="10"/>
      <c r="P3985" s="5"/>
      <c r="Q3985" s="5"/>
      <c r="R3985" s="5"/>
      <c r="S3985" s="5"/>
    </row>
    <row r="3986" customFormat="1" hidden="1" spans="1:19">
      <c r="A3986" s="5">
        <v>4003</v>
      </c>
      <c r="B3986" s="5" t="s">
        <v>15723</v>
      </c>
      <c r="C3986" s="5"/>
      <c r="D3986" s="5" t="s">
        <v>487</v>
      </c>
      <c r="E3986" s="5" t="s">
        <v>15724</v>
      </c>
      <c r="F3986" s="5" t="s">
        <v>143</v>
      </c>
      <c r="G3986" s="5">
        <v>16</v>
      </c>
      <c r="H3986" s="5" t="s">
        <v>10222</v>
      </c>
      <c r="I3986" s="5" t="s">
        <v>10223</v>
      </c>
      <c r="J3986" s="5" t="s">
        <v>15725</v>
      </c>
      <c r="K3986" s="5" t="s">
        <v>27</v>
      </c>
      <c r="L3986" s="10">
        <v>44396</v>
      </c>
      <c r="M3986" s="5" t="s">
        <v>4424</v>
      </c>
      <c r="N3986" s="5"/>
      <c r="O3986" s="10"/>
      <c r="P3986" s="5"/>
      <c r="Q3986" s="5"/>
      <c r="R3986" s="5"/>
      <c r="S3986" s="5"/>
    </row>
    <row r="3987" customFormat="1" hidden="1" spans="1:19">
      <c r="A3987" s="5">
        <v>4004</v>
      </c>
      <c r="B3987" s="5" t="s">
        <v>15726</v>
      </c>
      <c r="C3987" s="5"/>
      <c r="D3987" s="5" t="s">
        <v>487</v>
      </c>
      <c r="E3987" s="5" t="s">
        <v>6123</v>
      </c>
      <c r="F3987" s="5" t="s">
        <v>24</v>
      </c>
      <c r="G3987" s="5">
        <v>18</v>
      </c>
      <c r="H3987" s="5" t="s">
        <v>25902</v>
      </c>
      <c r="I3987" s="5" t="s">
        <v>15727</v>
      </c>
      <c r="J3987" s="5" t="s">
        <v>15728</v>
      </c>
      <c r="K3987" s="5" t="s">
        <v>27</v>
      </c>
      <c r="L3987" s="10">
        <v>44331</v>
      </c>
      <c r="M3987" s="5"/>
      <c r="N3987" s="5" t="s">
        <v>27</v>
      </c>
      <c r="O3987" s="10">
        <v>44366</v>
      </c>
      <c r="P3987" s="5"/>
      <c r="Q3987" s="5"/>
      <c r="R3987" s="5"/>
      <c r="S3987" s="5"/>
    </row>
    <row r="3988" customFormat="1" hidden="1" spans="1:19">
      <c r="A3988" s="5">
        <v>4005</v>
      </c>
      <c r="B3988" s="5" t="s">
        <v>15729</v>
      </c>
      <c r="C3988" s="5"/>
      <c r="D3988" s="5" t="s">
        <v>487</v>
      </c>
      <c r="E3988" s="5" t="s">
        <v>15730</v>
      </c>
      <c r="F3988" s="5" t="s">
        <v>143</v>
      </c>
      <c r="G3988" s="5">
        <v>17</v>
      </c>
      <c r="H3988" s="5" t="s">
        <v>15731</v>
      </c>
      <c r="I3988" s="5" t="s">
        <v>15732</v>
      </c>
      <c r="J3988" s="5" t="s">
        <v>15733</v>
      </c>
      <c r="K3988" s="5" t="s">
        <v>27</v>
      </c>
      <c r="L3988" s="10">
        <v>44395</v>
      </c>
      <c r="M3988" s="5" t="s">
        <v>1288</v>
      </c>
      <c r="N3988" s="5" t="s">
        <v>27</v>
      </c>
      <c r="O3988" s="10">
        <v>44416</v>
      </c>
      <c r="P3988" s="5" t="s">
        <v>1288</v>
      </c>
      <c r="Q3988" s="5"/>
      <c r="R3988" s="5"/>
      <c r="S3988" s="5"/>
    </row>
    <row r="3989" customFormat="1" hidden="1" spans="1:19">
      <c r="A3989" s="5">
        <v>4006</v>
      </c>
      <c r="B3989" s="5" t="s">
        <v>15734</v>
      </c>
      <c r="C3989" s="5"/>
      <c r="D3989" s="5" t="s">
        <v>487</v>
      </c>
      <c r="E3989" s="5" t="s">
        <v>2828</v>
      </c>
      <c r="F3989" s="5" t="s">
        <v>143</v>
      </c>
      <c r="G3989" s="5">
        <v>16</v>
      </c>
      <c r="H3989" s="5" t="s">
        <v>15735</v>
      </c>
      <c r="I3989" s="5" t="s">
        <v>15736</v>
      </c>
      <c r="J3989" s="5" t="s">
        <v>15737</v>
      </c>
      <c r="K3989" s="5" t="s">
        <v>27</v>
      </c>
      <c r="L3989" s="10">
        <v>44395</v>
      </c>
      <c r="M3989" s="5" t="s">
        <v>1288</v>
      </c>
      <c r="N3989" s="5" t="s">
        <v>27</v>
      </c>
      <c r="O3989" s="10">
        <v>44416</v>
      </c>
      <c r="P3989" s="5" t="s">
        <v>1288</v>
      </c>
      <c r="Q3989" s="5"/>
      <c r="R3989" s="5"/>
      <c r="S3989" s="5"/>
    </row>
    <row r="3990" customFormat="1" hidden="1" spans="1:19">
      <c r="A3990" s="5">
        <v>4007</v>
      </c>
      <c r="B3990" s="5" t="s">
        <v>15738</v>
      </c>
      <c r="C3990" s="5"/>
      <c r="D3990" s="5" t="s">
        <v>487</v>
      </c>
      <c r="E3990" s="5" t="s">
        <v>15739</v>
      </c>
      <c r="F3990" s="5" t="s">
        <v>143</v>
      </c>
      <c r="G3990" s="5">
        <v>17</v>
      </c>
      <c r="H3990" s="5" t="s">
        <v>10222</v>
      </c>
      <c r="I3990" s="5" t="s">
        <v>15740</v>
      </c>
      <c r="J3990" s="5" t="s">
        <v>15741</v>
      </c>
      <c r="K3990" s="5" t="s">
        <v>27</v>
      </c>
      <c r="L3990" s="10">
        <v>44397</v>
      </c>
      <c r="M3990" s="5" t="s">
        <v>28</v>
      </c>
      <c r="N3990" s="5"/>
      <c r="O3990" s="10"/>
      <c r="P3990" s="5"/>
      <c r="Q3990" s="5"/>
      <c r="R3990" s="5"/>
      <c r="S3990" s="5"/>
    </row>
    <row r="3991" customFormat="1" hidden="1" spans="1:19">
      <c r="A3991" s="5">
        <v>4008</v>
      </c>
      <c r="B3991" s="5" t="s">
        <v>15742</v>
      </c>
      <c r="C3991" s="5"/>
      <c r="D3991" s="5" t="s">
        <v>487</v>
      </c>
      <c r="E3991" s="5" t="s">
        <v>15743</v>
      </c>
      <c r="F3991" s="5" t="s">
        <v>24</v>
      </c>
      <c r="G3991" s="5">
        <v>16</v>
      </c>
      <c r="H3991" s="5" t="s">
        <v>18791</v>
      </c>
      <c r="I3991" s="5" t="s">
        <v>15745</v>
      </c>
      <c r="J3991" s="5">
        <v>19977843896</v>
      </c>
      <c r="K3991" s="5" t="s">
        <v>27</v>
      </c>
      <c r="L3991" s="10">
        <v>44396</v>
      </c>
      <c r="M3991" s="5" t="s">
        <v>185</v>
      </c>
      <c r="N3991" s="5"/>
      <c r="O3991" s="10"/>
      <c r="P3991" s="5"/>
      <c r="Q3991" s="5"/>
      <c r="R3991" s="5"/>
      <c r="S3991" s="5"/>
    </row>
    <row r="3992" customFormat="1" hidden="1" spans="1:19">
      <c r="A3992" s="5">
        <v>4009</v>
      </c>
      <c r="B3992" s="5" t="s">
        <v>15746</v>
      </c>
      <c r="C3992" s="5"/>
      <c r="D3992" s="5" t="s">
        <v>487</v>
      </c>
      <c r="E3992" s="5" t="s">
        <v>15747</v>
      </c>
      <c r="F3992" s="5" t="s">
        <v>24</v>
      </c>
      <c r="G3992" s="5">
        <v>16</v>
      </c>
      <c r="H3992" s="5" t="s">
        <v>18792</v>
      </c>
      <c r="I3992" s="5" t="s">
        <v>15749</v>
      </c>
      <c r="J3992" s="5">
        <v>18776873197</v>
      </c>
      <c r="K3992" s="5" t="s">
        <v>27</v>
      </c>
      <c r="L3992" s="10">
        <v>44407</v>
      </c>
      <c r="M3992" s="5" t="s">
        <v>28</v>
      </c>
      <c r="N3992" s="5"/>
      <c r="O3992" s="10"/>
      <c r="P3992" s="5"/>
      <c r="Q3992" s="5"/>
      <c r="R3992" s="5"/>
      <c r="S3992" s="5"/>
    </row>
    <row r="3993" customFormat="1" hidden="1" spans="1:19">
      <c r="A3993" s="5">
        <v>4010</v>
      </c>
      <c r="B3993" s="5" t="s">
        <v>15750</v>
      </c>
      <c r="C3993" s="5"/>
      <c r="D3993" s="5" t="s">
        <v>487</v>
      </c>
      <c r="E3993" s="5" t="s">
        <v>15751</v>
      </c>
      <c r="F3993" s="5" t="s">
        <v>24</v>
      </c>
      <c r="G3993" s="5">
        <v>16</v>
      </c>
      <c r="H3993" s="5" t="s">
        <v>15753</v>
      </c>
      <c r="I3993" s="5" t="s">
        <v>15752</v>
      </c>
      <c r="J3993" s="5">
        <v>17807838447</v>
      </c>
      <c r="K3993" s="5" t="s">
        <v>27</v>
      </c>
      <c r="L3993" s="10">
        <v>44396</v>
      </c>
      <c r="M3993" s="5" t="s">
        <v>28</v>
      </c>
      <c r="N3993" s="5"/>
      <c r="O3993" s="10"/>
      <c r="P3993" s="5"/>
      <c r="Q3993" s="5"/>
      <c r="R3993" s="5"/>
      <c r="S3993" s="5"/>
    </row>
    <row r="3994" customFormat="1" hidden="1" spans="1:19">
      <c r="A3994" s="5">
        <v>4011</v>
      </c>
      <c r="B3994" s="5" t="s">
        <v>15754</v>
      </c>
      <c r="C3994" s="5"/>
      <c r="D3994" s="5" t="s">
        <v>487</v>
      </c>
      <c r="E3994" s="5" t="s">
        <v>15755</v>
      </c>
      <c r="F3994" s="5" t="s">
        <v>24</v>
      </c>
      <c r="G3994" s="5">
        <v>16</v>
      </c>
      <c r="H3994" s="5" t="s">
        <v>15756</v>
      </c>
      <c r="I3994" s="5" t="s">
        <v>15757</v>
      </c>
      <c r="J3994" s="5" t="s">
        <v>15758</v>
      </c>
      <c r="K3994" s="5" t="s">
        <v>27</v>
      </c>
      <c r="L3994" s="10">
        <v>44396</v>
      </c>
      <c r="M3994" s="5" t="s">
        <v>28</v>
      </c>
      <c r="N3994" s="5"/>
      <c r="O3994" s="10"/>
      <c r="P3994" s="5"/>
      <c r="Q3994" s="5"/>
      <c r="R3994" s="5"/>
      <c r="S3994" s="5"/>
    </row>
    <row r="3995" customFormat="1" hidden="1" spans="1:19">
      <c r="A3995" s="5">
        <v>4012</v>
      </c>
      <c r="B3995" s="5" t="s">
        <v>15759</v>
      </c>
      <c r="C3995" s="5"/>
      <c r="D3995" s="5" t="s">
        <v>487</v>
      </c>
      <c r="E3995" s="5" t="s">
        <v>15760</v>
      </c>
      <c r="F3995" s="5" t="s">
        <v>24</v>
      </c>
      <c r="G3995" s="5">
        <v>16</v>
      </c>
      <c r="H3995" s="5" t="s">
        <v>8249</v>
      </c>
      <c r="I3995" s="5" t="s">
        <v>15761</v>
      </c>
      <c r="J3995" s="5" t="s">
        <v>15762</v>
      </c>
      <c r="K3995" s="5" t="s">
        <v>27</v>
      </c>
      <c r="L3995" s="10">
        <v>44398</v>
      </c>
      <c r="M3995" s="5" t="s">
        <v>2747</v>
      </c>
      <c r="N3995" s="5"/>
      <c r="O3995" s="10"/>
      <c r="P3995" s="5"/>
      <c r="Q3995" s="5"/>
      <c r="R3995" s="5"/>
      <c r="S3995" s="5"/>
    </row>
    <row r="3996" customFormat="1" hidden="1" spans="1:19">
      <c r="A3996" s="5">
        <v>4013</v>
      </c>
      <c r="B3996" s="5" t="s">
        <v>15763</v>
      </c>
      <c r="C3996" s="5"/>
      <c r="D3996" s="5" t="s">
        <v>487</v>
      </c>
      <c r="E3996" s="5" t="s">
        <v>15764</v>
      </c>
      <c r="F3996" s="5" t="s">
        <v>24</v>
      </c>
      <c r="G3996" s="5">
        <v>17</v>
      </c>
      <c r="H3996" s="5" t="s">
        <v>2317</v>
      </c>
      <c r="I3996" s="5" t="s">
        <v>15765</v>
      </c>
      <c r="J3996" s="5">
        <v>15177386172</v>
      </c>
      <c r="K3996" s="5" t="s">
        <v>27</v>
      </c>
      <c r="L3996" s="10">
        <v>44394</v>
      </c>
      <c r="M3996" s="5" t="s">
        <v>28</v>
      </c>
      <c r="N3996" s="5"/>
      <c r="O3996" s="10"/>
      <c r="P3996" s="5"/>
      <c r="Q3996" s="5"/>
      <c r="R3996" s="5"/>
      <c r="S3996" s="5"/>
    </row>
    <row r="3997" customFormat="1" hidden="1" spans="1:19">
      <c r="A3997" s="5">
        <v>4014</v>
      </c>
      <c r="B3997" s="5" t="s">
        <v>15766</v>
      </c>
      <c r="C3997" s="5"/>
      <c r="D3997" s="5" t="s">
        <v>487</v>
      </c>
      <c r="E3997" s="5" t="s">
        <v>15767</v>
      </c>
      <c r="F3997" s="5" t="s">
        <v>24</v>
      </c>
      <c r="G3997" s="5">
        <v>16</v>
      </c>
      <c r="H3997" s="5" t="s">
        <v>18793</v>
      </c>
      <c r="I3997" s="5" t="s">
        <v>15769</v>
      </c>
      <c r="J3997" s="5">
        <v>13667780245</v>
      </c>
      <c r="K3997" s="5" t="s">
        <v>27</v>
      </c>
      <c r="L3997" s="10">
        <v>44395</v>
      </c>
      <c r="M3997" s="5" t="s">
        <v>28</v>
      </c>
      <c r="N3997" s="5"/>
      <c r="O3997" s="10"/>
      <c r="P3997" s="5"/>
      <c r="Q3997" s="5"/>
      <c r="R3997" s="5"/>
      <c r="S3997" s="5"/>
    </row>
    <row r="3998" customFormat="1" hidden="1" spans="1:19">
      <c r="A3998" s="5">
        <v>4015</v>
      </c>
      <c r="B3998" s="5" t="s">
        <v>15770</v>
      </c>
      <c r="C3998" s="5"/>
      <c r="D3998" s="5" t="s">
        <v>487</v>
      </c>
      <c r="E3998" s="5" t="s">
        <v>15771</v>
      </c>
      <c r="F3998" s="5" t="s">
        <v>24</v>
      </c>
      <c r="G3998" s="5">
        <v>15</v>
      </c>
      <c r="H3998" s="5" t="s">
        <v>4078</v>
      </c>
      <c r="I3998" s="5" t="s">
        <v>1428</v>
      </c>
      <c r="J3998" s="5">
        <v>15777879690</v>
      </c>
      <c r="K3998" s="5" t="s">
        <v>27</v>
      </c>
      <c r="L3998" s="10">
        <v>44394</v>
      </c>
      <c r="M3998" s="5" t="s">
        <v>28</v>
      </c>
      <c r="N3998" s="5"/>
      <c r="O3998" s="10"/>
      <c r="P3998" s="5"/>
      <c r="Q3998" s="5"/>
      <c r="R3998" s="5"/>
      <c r="S3998" s="5"/>
    </row>
    <row r="3999" customFormat="1" hidden="1" spans="1:19">
      <c r="A3999" s="5">
        <v>4016</v>
      </c>
      <c r="B3999" s="5" t="s">
        <v>15772</v>
      </c>
      <c r="C3999" s="5"/>
      <c r="D3999" s="5" t="s">
        <v>487</v>
      </c>
      <c r="E3999" s="5" t="s">
        <v>15773</v>
      </c>
      <c r="F3999" s="5" t="s">
        <v>24</v>
      </c>
      <c r="G3999" s="5">
        <v>16</v>
      </c>
      <c r="H3999" s="5" t="s">
        <v>3726</v>
      </c>
      <c r="I3999" s="5" t="s">
        <v>7800</v>
      </c>
      <c r="J3999" s="5">
        <v>15078636855</v>
      </c>
      <c r="K3999" s="5" t="s">
        <v>27</v>
      </c>
      <c r="L3999" s="10">
        <v>44398</v>
      </c>
      <c r="M3999" s="5" t="s">
        <v>1352</v>
      </c>
      <c r="N3999" s="5"/>
      <c r="O3999" s="10"/>
      <c r="P3999" s="5"/>
      <c r="Q3999" s="5"/>
      <c r="R3999" s="5"/>
      <c r="S3999" s="5"/>
    </row>
    <row r="4000" customFormat="1" hidden="1" spans="1:19">
      <c r="A4000" s="5">
        <v>4017</v>
      </c>
      <c r="B4000" s="5" t="s">
        <v>15774</v>
      </c>
      <c r="C4000" s="5"/>
      <c r="D4000" s="5" t="s">
        <v>487</v>
      </c>
      <c r="E4000" s="5" t="s">
        <v>15775</v>
      </c>
      <c r="F4000" s="5" t="s">
        <v>24</v>
      </c>
      <c r="G4000" s="5">
        <v>16</v>
      </c>
      <c r="H4000" s="5" t="s">
        <v>18794</v>
      </c>
      <c r="I4000" s="5" t="s">
        <v>15777</v>
      </c>
      <c r="J4000" s="5" t="s">
        <v>15778</v>
      </c>
      <c r="K4000" s="5" t="s">
        <v>27</v>
      </c>
      <c r="L4000" s="10">
        <v>44396</v>
      </c>
      <c r="M4000" s="5" t="s">
        <v>4424</v>
      </c>
      <c r="N4000" s="5"/>
      <c r="O4000" s="10"/>
      <c r="P4000" s="5"/>
      <c r="Q4000" s="5"/>
      <c r="R4000" s="5"/>
      <c r="S4000" s="5"/>
    </row>
    <row r="4001" customFormat="1" hidden="1" spans="1:19">
      <c r="A4001" s="5">
        <v>4018</v>
      </c>
      <c r="B4001" s="5" t="s">
        <v>15779</v>
      </c>
      <c r="C4001" s="5"/>
      <c r="D4001" s="5" t="s">
        <v>487</v>
      </c>
      <c r="E4001" s="5" t="s">
        <v>15780</v>
      </c>
      <c r="F4001" s="5" t="s">
        <v>143</v>
      </c>
      <c r="G4001" s="5">
        <v>17</v>
      </c>
      <c r="H4001" s="5" t="s">
        <v>15781</v>
      </c>
      <c r="I4001" s="5" t="s">
        <v>15782</v>
      </c>
      <c r="J4001" s="5" t="s">
        <v>15783</v>
      </c>
      <c r="K4001" s="5" t="s">
        <v>27</v>
      </c>
      <c r="L4001" s="10">
        <v>44395</v>
      </c>
      <c r="M4001" s="5" t="s">
        <v>28</v>
      </c>
      <c r="N4001" s="5"/>
      <c r="O4001" s="10"/>
      <c r="P4001" s="5"/>
      <c r="Q4001" s="5"/>
      <c r="R4001" s="5"/>
      <c r="S4001" s="5"/>
    </row>
    <row r="4002" customFormat="1" hidden="1" spans="1:19">
      <c r="A4002" s="5">
        <v>4019</v>
      </c>
      <c r="B4002" s="5" t="s">
        <v>15784</v>
      </c>
      <c r="C4002" s="5"/>
      <c r="D4002" s="5" t="s">
        <v>487</v>
      </c>
      <c r="E4002" s="5" t="s">
        <v>15785</v>
      </c>
      <c r="F4002" s="5" t="s">
        <v>143</v>
      </c>
      <c r="G4002" s="5">
        <v>13</v>
      </c>
      <c r="H4002" s="5" t="s">
        <v>15786</v>
      </c>
      <c r="I4002" s="5" t="s">
        <v>15787</v>
      </c>
      <c r="J4002" s="5" t="s">
        <v>15788</v>
      </c>
      <c r="K4002" s="5" t="s">
        <v>27</v>
      </c>
      <c r="L4002" s="10">
        <v>44413</v>
      </c>
      <c r="M4002" s="5" t="s">
        <v>1273</v>
      </c>
      <c r="N4002" s="5"/>
      <c r="O4002" s="10"/>
      <c r="P4002" s="5"/>
      <c r="Q4002" s="5"/>
      <c r="R4002" s="5"/>
      <c r="S4002" s="5"/>
    </row>
    <row r="4003" customFormat="1" hidden="1" spans="1:19">
      <c r="A4003" s="5">
        <v>4020</v>
      </c>
      <c r="B4003" s="5" t="s">
        <v>15789</v>
      </c>
      <c r="C4003" s="5"/>
      <c r="D4003" s="5" t="s">
        <v>487</v>
      </c>
      <c r="E4003" s="5" t="s">
        <v>15790</v>
      </c>
      <c r="F4003" s="5" t="s">
        <v>24</v>
      </c>
      <c r="G4003" s="5">
        <v>14</v>
      </c>
      <c r="H4003" s="5" t="s">
        <v>15791</v>
      </c>
      <c r="I4003" s="5" t="s">
        <v>18795</v>
      </c>
      <c r="J4003" s="5" t="s">
        <v>15792</v>
      </c>
      <c r="K4003" s="5" t="s">
        <v>27</v>
      </c>
      <c r="L4003" s="10">
        <v>44411</v>
      </c>
      <c r="M4003" s="5" t="s">
        <v>1273</v>
      </c>
      <c r="N4003" s="5"/>
      <c r="O4003" s="10"/>
      <c r="P4003" s="5"/>
      <c r="Q4003" s="5"/>
      <c r="R4003" s="5"/>
      <c r="S4003" s="5"/>
    </row>
    <row r="4004" customFormat="1" hidden="1" spans="1:19">
      <c r="A4004" s="5">
        <v>4021</v>
      </c>
      <c r="B4004" s="5" t="s">
        <v>15793</v>
      </c>
      <c r="C4004" s="5"/>
      <c r="D4004" s="5" t="s">
        <v>487</v>
      </c>
      <c r="E4004" s="5" t="s">
        <v>15794</v>
      </c>
      <c r="F4004" s="5" t="s">
        <v>143</v>
      </c>
      <c r="G4004" s="5">
        <v>17</v>
      </c>
      <c r="H4004" s="5" t="s">
        <v>15795</v>
      </c>
      <c r="I4004" s="5" t="s">
        <v>15796</v>
      </c>
      <c r="J4004" s="5" t="s">
        <v>15797</v>
      </c>
      <c r="K4004" s="5" t="s">
        <v>27</v>
      </c>
      <c r="L4004" s="10">
        <v>44398</v>
      </c>
      <c r="M4004" s="5" t="s">
        <v>1352</v>
      </c>
      <c r="N4004" s="5"/>
      <c r="O4004" s="10"/>
      <c r="P4004" s="5"/>
      <c r="Q4004" s="5"/>
      <c r="R4004" s="5" t="s">
        <v>8322</v>
      </c>
      <c r="S4004" s="5"/>
    </row>
    <row r="4005" customFormat="1" hidden="1" spans="1:19">
      <c r="A4005" s="5">
        <v>4022</v>
      </c>
      <c r="B4005" s="5" t="s">
        <v>15798</v>
      </c>
      <c r="C4005" s="5"/>
      <c r="D4005" s="5" t="s">
        <v>487</v>
      </c>
      <c r="E4005" s="5" t="s">
        <v>15799</v>
      </c>
      <c r="F4005" s="5" t="s">
        <v>24</v>
      </c>
      <c r="G4005" s="5">
        <v>17</v>
      </c>
      <c r="H4005" s="5" t="s">
        <v>15800</v>
      </c>
      <c r="I4005" s="5" t="s">
        <v>15801</v>
      </c>
      <c r="J4005" s="5" t="s">
        <v>15802</v>
      </c>
      <c r="K4005" s="5" t="s">
        <v>27</v>
      </c>
      <c r="L4005" s="10">
        <v>44405</v>
      </c>
      <c r="M4005" s="5" t="s">
        <v>4424</v>
      </c>
      <c r="N4005" s="5"/>
      <c r="O4005" s="10"/>
      <c r="P4005" s="5"/>
      <c r="Q4005" s="5"/>
      <c r="R4005" s="5"/>
      <c r="S4005" s="5"/>
    </row>
    <row r="4006" customFormat="1" hidden="1" spans="1:19">
      <c r="A4006" s="5">
        <v>4023</v>
      </c>
      <c r="B4006" s="5" t="s">
        <v>15803</v>
      </c>
      <c r="C4006" s="5"/>
      <c r="D4006" s="5" t="s">
        <v>487</v>
      </c>
      <c r="E4006" s="5" t="s">
        <v>12767</v>
      </c>
      <c r="F4006" s="5" t="s">
        <v>24</v>
      </c>
      <c r="G4006" s="5">
        <v>16</v>
      </c>
      <c r="H4006" s="5" t="s">
        <v>15804</v>
      </c>
      <c r="I4006" s="5" t="s">
        <v>5292</v>
      </c>
      <c r="J4006" s="5" t="s">
        <v>15805</v>
      </c>
      <c r="K4006" s="5"/>
      <c r="L4006" s="10"/>
      <c r="M4006" s="5"/>
      <c r="N4006" s="5"/>
      <c r="O4006" s="10"/>
      <c r="P4006" s="5"/>
      <c r="Q4006" s="5"/>
      <c r="R4006" s="5"/>
      <c r="S4006" s="5"/>
    </row>
    <row r="4007" customFormat="1" hidden="1" spans="1:19">
      <c r="A4007" s="5">
        <v>4024</v>
      </c>
      <c r="B4007" s="5" t="s">
        <v>15806</v>
      </c>
      <c r="C4007" s="5"/>
      <c r="D4007" s="5" t="s">
        <v>487</v>
      </c>
      <c r="E4007" s="5" t="s">
        <v>12493</v>
      </c>
      <c r="F4007" s="5" t="s">
        <v>24</v>
      </c>
      <c r="G4007" s="5">
        <v>14</v>
      </c>
      <c r="H4007" s="5" t="s">
        <v>15807</v>
      </c>
      <c r="I4007" s="5" t="s">
        <v>15808</v>
      </c>
      <c r="J4007" s="5" t="s">
        <v>15809</v>
      </c>
      <c r="K4007" s="5" t="s">
        <v>27</v>
      </c>
      <c r="L4007" s="10">
        <v>44253</v>
      </c>
      <c r="M4007" s="5" t="s">
        <v>54</v>
      </c>
      <c r="N4007" s="5" t="s">
        <v>27</v>
      </c>
      <c r="O4007" s="10">
        <v>44280</v>
      </c>
      <c r="P4007" s="5" t="s">
        <v>54</v>
      </c>
      <c r="Q4007" s="5"/>
      <c r="R4007" s="5"/>
      <c r="S4007" s="5"/>
    </row>
    <row r="4008" customFormat="1" hidden="1" spans="1:19">
      <c r="A4008" s="5">
        <v>4025</v>
      </c>
      <c r="B4008" s="5" t="s">
        <v>15810</v>
      </c>
      <c r="C4008" s="5"/>
      <c r="D4008" s="5" t="s">
        <v>487</v>
      </c>
      <c r="E4008" s="5" t="s">
        <v>15811</v>
      </c>
      <c r="F4008" s="5" t="s">
        <v>24</v>
      </c>
      <c r="G4008" s="5">
        <v>16</v>
      </c>
      <c r="H4008" s="5" t="s">
        <v>3522</v>
      </c>
      <c r="I4008" s="5" t="s">
        <v>15812</v>
      </c>
      <c r="J4008" s="5" t="s">
        <v>15813</v>
      </c>
      <c r="K4008" s="5" t="s">
        <v>27</v>
      </c>
      <c r="L4008" s="10">
        <v>44394</v>
      </c>
      <c r="M4008" s="5" t="s">
        <v>1217</v>
      </c>
      <c r="N4008" s="5"/>
      <c r="O4008" s="10"/>
      <c r="P4008" s="5"/>
      <c r="Q4008" s="5"/>
      <c r="R4008" s="5"/>
      <c r="S4008" s="5"/>
    </row>
    <row r="4009" customFormat="1" hidden="1" spans="1:19">
      <c r="A4009" s="5">
        <v>4026</v>
      </c>
      <c r="B4009" s="5" t="s">
        <v>15814</v>
      </c>
      <c r="C4009" s="5"/>
      <c r="D4009" s="5" t="s">
        <v>487</v>
      </c>
      <c r="E4009" s="5" t="s">
        <v>15815</v>
      </c>
      <c r="F4009" s="5" t="s">
        <v>143</v>
      </c>
      <c r="G4009" s="5">
        <v>17</v>
      </c>
      <c r="H4009" s="5" t="s">
        <v>15816</v>
      </c>
      <c r="I4009" s="5" t="s">
        <v>15817</v>
      </c>
      <c r="J4009" s="5" t="s">
        <v>15818</v>
      </c>
      <c r="K4009" s="5" t="s">
        <v>27</v>
      </c>
      <c r="L4009" s="10">
        <v>44416</v>
      </c>
      <c r="M4009" s="5" t="s">
        <v>2747</v>
      </c>
      <c r="N4009" s="5"/>
      <c r="O4009" s="10"/>
      <c r="P4009" s="5"/>
      <c r="Q4009" s="5"/>
      <c r="R4009" s="5"/>
      <c r="S4009" s="5"/>
    </row>
    <row r="4010" customFormat="1" hidden="1" spans="1:19">
      <c r="A4010" s="5">
        <v>4027</v>
      </c>
      <c r="B4010" s="5" t="s">
        <v>15819</v>
      </c>
      <c r="C4010" s="5"/>
      <c r="D4010" s="5" t="s">
        <v>487</v>
      </c>
      <c r="E4010" s="5" t="s">
        <v>15820</v>
      </c>
      <c r="F4010" s="5" t="s">
        <v>143</v>
      </c>
      <c r="G4010" s="5">
        <v>19</v>
      </c>
      <c r="H4010" s="5" t="s">
        <v>25903</v>
      </c>
      <c r="I4010" s="5" t="s">
        <v>15822</v>
      </c>
      <c r="J4010" s="5" t="s">
        <v>15823</v>
      </c>
      <c r="K4010" s="5" t="s">
        <v>27</v>
      </c>
      <c r="L4010" s="10">
        <v>44331</v>
      </c>
      <c r="M4010" s="5"/>
      <c r="N4010" s="5" t="s">
        <v>27</v>
      </c>
      <c r="O4010" s="10">
        <v>44366</v>
      </c>
      <c r="P4010" s="5"/>
      <c r="Q4010" s="5"/>
      <c r="R4010" s="5"/>
      <c r="S4010" s="5"/>
    </row>
    <row r="4011" customFormat="1" hidden="1" spans="1:19">
      <c r="A4011" s="5">
        <v>4028</v>
      </c>
      <c r="B4011" s="5" t="s">
        <v>15824</v>
      </c>
      <c r="C4011" s="5"/>
      <c r="D4011" s="5" t="s">
        <v>487</v>
      </c>
      <c r="E4011" s="5" t="s">
        <v>496</v>
      </c>
      <c r="F4011" s="5" t="s">
        <v>24</v>
      </c>
      <c r="G4011" s="5">
        <v>17</v>
      </c>
      <c r="H4011" s="5" t="s">
        <v>10169</v>
      </c>
      <c r="I4011" s="5" t="s">
        <v>15825</v>
      </c>
      <c r="J4011" s="5" t="s">
        <v>15826</v>
      </c>
      <c r="K4011" s="5" t="s">
        <v>27</v>
      </c>
      <c r="L4011" s="10">
        <v>44402</v>
      </c>
      <c r="M4011" s="5" t="s">
        <v>68</v>
      </c>
      <c r="N4011" s="5"/>
      <c r="O4011" s="10"/>
      <c r="P4011" s="5"/>
      <c r="Q4011" s="5"/>
      <c r="R4011" s="5"/>
      <c r="S4011" s="5"/>
    </row>
    <row r="4012" customFormat="1" hidden="1" spans="1:19">
      <c r="A4012" s="5">
        <v>4029</v>
      </c>
      <c r="B4012" s="5" t="s">
        <v>15827</v>
      </c>
      <c r="C4012" s="5"/>
      <c r="D4012" s="5" t="s">
        <v>487</v>
      </c>
      <c r="E4012" s="5" t="s">
        <v>4160</v>
      </c>
      <c r="F4012" s="5" t="s">
        <v>143</v>
      </c>
      <c r="G4012" s="5">
        <v>17</v>
      </c>
      <c r="H4012" s="5" t="s">
        <v>15828</v>
      </c>
      <c r="I4012" s="5" t="s">
        <v>15408</v>
      </c>
      <c r="J4012" s="5" t="s">
        <v>15829</v>
      </c>
      <c r="K4012" s="5" t="s">
        <v>27</v>
      </c>
      <c r="L4012" s="10">
        <v>44395</v>
      </c>
      <c r="M4012" s="5" t="s">
        <v>1352</v>
      </c>
      <c r="N4012" s="5" t="s">
        <v>27</v>
      </c>
      <c r="O4012" s="10">
        <v>44420</v>
      </c>
      <c r="P4012" s="5" t="s">
        <v>1352</v>
      </c>
      <c r="Q4012" s="5"/>
      <c r="R4012" s="5"/>
      <c r="S4012" s="5"/>
    </row>
    <row r="4013" customFormat="1" hidden="1" spans="1:19">
      <c r="A4013" s="5">
        <v>4030</v>
      </c>
      <c r="B4013" s="5" t="s">
        <v>15830</v>
      </c>
      <c r="C4013" s="5"/>
      <c r="D4013" s="5" t="s">
        <v>487</v>
      </c>
      <c r="E4013" s="5" t="s">
        <v>15831</v>
      </c>
      <c r="F4013" s="5" t="s">
        <v>143</v>
      </c>
      <c r="G4013" s="5">
        <v>17</v>
      </c>
      <c r="H4013" s="5" t="s">
        <v>15832</v>
      </c>
      <c r="I4013" s="5" t="s">
        <v>15833</v>
      </c>
      <c r="J4013" s="5">
        <v>19543737735</v>
      </c>
      <c r="K4013" s="5" t="s">
        <v>27</v>
      </c>
      <c r="L4013" s="10">
        <v>44400</v>
      </c>
      <c r="M4013" s="5" t="s">
        <v>54</v>
      </c>
      <c r="N4013" s="5"/>
      <c r="O4013" s="10"/>
      <c r="P4013" s="5"/>
      <c r="Q4013" s="5"/>
      <c r="R4013" s="5"/>
      <c r="S4013" s="5"/>
    </row>
    <row r="4014" customFormat="1" hidden="1" spans="1:19">
      <c r="A4014" s="5">
        <v>4031</v>
      </c>
      <c r="B4014" s="5" t="s">
        <v>15835</v>
      </c>
      <c r="C4014" s="5"/>
      <c r="D4014" s="5" t="s">
        <v>487</v>
      </c>
      <c r="E4014" s="5" t="s">
        <v>15836</v>
      </c>
      <c r="F4014" s="5" t="s">
        <v>143</v>
      </c>
      <c r="G4014" s="5">
        <v>21</v>
      </c>
      <c r="H4014" s="5" t="s">
        <v>15837</v>
      </c>
      <c r="I4014" s="5" t="s">
        <v>15838</v>
      </c>
      <c r="J4014" s="5" t="s">
        <v>15839</v>
      </c>
      <c r="K4014" s="5" t="s">
        <v>27</v>
      </c>
      <c r="L4014" s="10">
        <v>44331</v>
      </c>
      <c r="M4014" s="5"/>
      <c r="N4014" s="5" t="s">
        <v>27</v>
      </c>
      <c r="O4014" s="10">
        <v>44366</v>
      </c>
      <c r="P4014" s="5"/>
      <c r="Q4014" s="5"/>
      <c r="R4014" s="5"/>
      <c r="S4014" s="5"/>
    </row>
    <row r="4015" customFormat="1" hidden="1" spans="1:19">
      <c r="A4015" s="5">
        <v>4032</v>
      </c>
      <c r="B4015" s="5" t="s">
        <v>15840</v>
      </c>
      <c r="C4015" s="5"/>
      <c r="D4015" s="5" t="s">
        <v>487</v>
      </c>
      <c r="E4015" s="5" t="s">
        <v>15841</v>
      </c>
      <c r="F4015" s="5" t="s">
        <v>143</v>
      </c>
      <c r="G4015" s="5">
        <v>16</v>
      </c>
      <c r="H4015" s="5" t="s">
        <v>18796</v>
      </c>
      <c r="I4015" s="5" t="s">
        <v>15843</v>
      </c>
      <c r="J4015" s="5" t="s">
        <v>15844</v>
      </c>
      <c r="K4015" s="5" t="s">
        <v>27</v>
      </c>
      <c r="L4015" s="10">
        <v>44396</v>
      </c>
      <c r="M4015" s="5" t="s">
        <v>185</v>
      </c>
      <c r="N4015" s="5"/>
      <c r="O4015" s="10"/>
      <c r="P4015" s="5"/>
      <c r="Q4015" s="5"/>
      <c r="R4015" s="5"/>
      <c r="S4015" s="5"/>
    </row>
    <row r="4016" customFormat="1" hidden="1" spans="1:19">
      <c r="A4016" s="5">
        <v>4033</v>
      </c>
      <c r="B4016" s="5" t="s">
        <v>15845</v>
      </c>
      <c r="C4016" s="5"/>
      <c r="D4016" s="5" t="s">
        <v>487</v>
      </c>
      <c r="E4016" s="5" t="s">
        <v>15846</v>
      </c>
      <c r="F4016" s="5" t="s">
        <v>143</v>
      </c>
      <c r="G4016" s="5">
        <v>16</v>
      </c>
      <c r="H4016" s="5" t="s">
        <v>18797</v>
      </c>
      <c r="I4016" s="5" t="s">
        <v>10912</v>
      </c>
      <c r="J4016" s="5" t="s">
        <v>15848</v>
      </c>
      <c r="K4016" s="5" t="s">
        <v>27</v>
      </c>
      <c r="L4016" s="10">
        <v>44395</v>
      </c>
      <c r="M4016" s="5" t="s">
        <v>28</v>
      </c>
      <c r="N4016" s="5"/>
      <c r="O4016" s="10"/>
      <c r="P4016" s="5"/>
      <c r="Q4016" s="5"/>
      <c r="R4016" s="5"/>
      <c r="S4016" s="5"/>
    </row>
    <row r="4017" customFormat="1" hidden="1" spans="1:19">
      <c r="A4017" s="5">
        <v>4034</v>
      </c>
      <c r="B4017" s="5" t="s">
        <v>15849</v>
      </c>
      <c r="C4017" s="5"/>
      <c r="D4017" s="5" t="s">
        <v>487</v>
      </c>
      <c r="E4017" s="5" t="s">
        <v>15850</v>
      </c>
      <c r="F4017" s="5" t="s">
        <v>24</v>
      </c>
      <c r="G4017" s="5">
        <v>16</v>
      </c>
      <c r="H4017" s="5" t="s">
        <v>15851</v>
      </c>
      <c r="I4017" s="5" t="s">
        <v>15852</v>
      </c>
      <c r="J4017" s="5" t="s">
        <v>15853</v>
      </c>
      <c r="K4017" s="5" t="s">
        <v>27</v>
      </c>
      <c r="L4017" s="10">
        <v>44394</v>
      </c>
      <c r="M4017" s="5" t="s">
        <v>1273</v>
      </c>
      <c r="N4017" s="5"/>
      <c r="O4017" s="10"/>
      <c r="P4017" s="5"/>
      <c r="Q4017" s="5"/>
      <c r="R4017" s="5"/>
      <c r="S4017" s="5"/>
    </row>
    <row r="4018" customFormat="1" hidden="1" spans="1:19">
      <c r="A4018" s="5">
        <v>4035</v>
      </c>
      <c r="B4018" s="5" t="s">
        <v>15854</v>
      </c>
      <c r="C4018" s="5"/>
      <c r="D4018" s="5" t="s">
        <v>487</v>
      </c>
      <c r="E4018" s="5" t="s">
        <v>15855</v>
      </c>
      <c r="F4018" s="5" t="s">
        <v>143</v>
      </c>
      <c r="G4018" s="5">
        <v>17</v>
      </c>
      <c r="H4018" s="5" t="s">
        <v>15856</v>
      </c>
      <c r="I4018" s="5" t="s">
        <v>15857</v>
      </c>
      <c r="J4018" s="5" t="s">
        <v>15858</v>
      </c>
      <c r="K4018" s="5" t="s">
        <v>18798</v>
      </c>
      <c r="L4018" s="10">
        <v>44395</v>
      </c>
      <c r="M4018" s="5" t="s">
        <v>28</v>
      </c>
      <c r="N4018" s="5"/>
      <c r="O4018" s="10"/>
      <c r="P4018" s="5"/>
      <c r="Q4018" s="5"/>
      <c r="R4018" s="5"/>
      <c r="S4018" s="5"/>
    </row>
    <row r="4019" customFormat="1" hidden="1" spans="1:19">
      <c r="A4019" s="5">
        <v>4036</v>
      </c>
      <c r="B4019" s="5" t="s">
        <v>15860</v>
      </c>
      <c r="C4019" s="5"/>
      <c r="D4019" s="5" t="s">
        <v>487</v>
      </c>
      <c r="E4019" s="5" t="s">
        <v>15861</v>
      </c>
      <c r="F4019" s="5" t="s">
        <v>143</v>
      </c>
      <c r="G4019" s="5">
        <v>16</v>
      </c>
      <c r="H4019" s="5" t="s">
        <v>18799</v>
      </c>
      <c r="I4019" s="5" t="s">
        <v>92</v>
      </c>
      <c r="J4019" s="5" t="s">
        <v>15862</v>
      </c>
      <c r="K4019" s="5" t="s">
        <v>27</v>
      </c>
      <c r="L4019" s="10">
        <v>44399</v>
      </c>
      <c r="M4019" s="5" t="s">
        <v>28</v>
      </c>
      <c r="N4019" s="5"/>
      <c r="O4019" s="10"/>
      <c r="P4019" s="5"/>
      <c r="Q4019" s="5"/>
      <c r="R4019" s="5"/>
      <c r="S4019" s="5"/>
    </row>
    <row r="4020" customFormat="1" hidden="1" spans="1:19">
      <c r="A4020" s="5">
        <v>4037</v>
      </c>
      <c r="B4020" s="5" t="s">
        <v>15863</v>
      </c>
      <c r="C4020" s="5"/>
      <c r="D4020" s="5" t="s">
        <v>487</v>
      </c>
      <c r="E4020" s="5" t="s">
        <v>15864</v>
      </c>
      <c r="F4020" s="5" t="s">
        <v>24</v>
      </c>
      <c r="G4020" s="5">
        <v>17</v>
      </c>
      <c r="H4020" s="5" t="s">
        <v>15865</v>
      </c>
      <c r="I4020" s="5" t="s">
        <v>15866</v>
      </c>
      <c r="J4020" s="5" t="s">
        <v>15867</v>
      </c>
      <c r="K4020" s="5" t="s">
        <v>27</v>
      </c>
      <c r="L4020" s="10">
        <v>44395</v>
      </c>
      <c r="M4020" s="5" t="s">
        <v>28</v>
      </c>
      <c r="N4020" s="5"/>
      <c r="O4020" s="10"/>
      <c r="P4020" s="5"/>
      <c r="Q4020" s="5"/>
      <c r="R4020" s="5"/>
      <c r="S4020" s="5"/>
    </row>
    <row r="4021" customFormat="1" hidden="1" spans="1:19">
      <c r="A4021" s="5">
        <v>4038</v>
      </c>
      <c r="B4021" s="5" t="s">
        <v>15868</v>
      </c>
      <c r="C4021" s="5"/>
      <c r="D4021" s="5" t="s">
        <v>487</v>
      </c>
      <c r="E4021" s="5" t="s">
        <v>15869</v>
      </c>
      <c r="F4021" s="5" t="s">
        <v>24</v>
      </c>
      <c r="G4021" s="5">
        <v>15</v>
      </c>
      <c r="H4021" s="5" t="s">
        <v>1648</v>
      </c>
      <c r="I4021" s="5" t="s">
        <v>15870</v>
      </c>
      <c r="J4021" s="5" t="s">
        <v>15871</v>
      </c>
      <c r="K4021" s="5" t="s">
        <v>27</v>
      </c>
      <c r="L4021" s="10">
        <v>44394</v>
      </c>
      <c r="M4021" s="5" t="s">
        <v>1217</v>
      </c>
      <c r="N4021" s="5"/>
      <c r="O4021" s="10"/>
      <c r="P4021" s="5"/>
      <c r="Q4021" s="5"/>
      <c r="R4021" s="5"/>
      <c r="S4021" s="5"/>
    </row>
    <row r="4022" customFormat="1" hidden="1" spans="1:19">
      <c r="A4022" s="5">
        <v>4039</v>
      </c>
      <c r="B4022" s="5" t="s">
        <v>15872</v>
      </c>
      <c r="C4022" s="5"/>
      <c r="D4022" s="5" t="s">
        <v>487</v>
      </c>
      <c r="E4022" s="5" t="s">
        <v>15873</v>
      </c>
      <c r="F4022" s="5" t="s">
        <v>143</v>
      </c>
      <c r="G4022" s="5">
        <v>21</v>
      </c>
      <c r="H4022" s="5" t="s">
        <v>15874</v>
      </c>
      <c r="I4022" s="5" t="s">
        <v>15875</v>
      </c>
      <c r="J4022" s="5">
        <v>19127175580</v>
      </c>
      <c r="K4022" s="5" t="s">
        <v>27</v>
      </c>
      <c r="L4022" s="10">
        <v>44331</v>
      </c>
      <c r="M4022" s="5"/>
      <c r="N4022" s="5" t="s">
        <v>27</v>
      </c>
      <c r="O4022" s="10">
        <v>44366</v>
      </c>
      <c r="P4022" s="5"/>
      <c r="Q4022" s="5"/>
      <c r="R4022" s="5"/>
      <c r="S4022" s="5"/>
    </row>
    <row r="4023" customFormat="1" hidden="1" spans="1:19">
      <c r="A4023" s="5">
        <v>4040</v>
      </c>
      <c r="B4023" s="5" t="s">
        <v>15876</v>
      </c>
      <c r="C4023" s="5"/>
      <c r="D4023" s="5" t="s">
        <v>487</v>
      </c>
      <c r="E4023" s="5" t="s">
        <v>15877</v>
      </c>
      <c r="F4023" s="5" t="s">
        <v>143</v>
      </c>
      <c r="G4023" s="5">
        <v>16</v>
      </c>
      <c r="H4023" s="5" t="s">
        <v>18800</v>
      </c>
      <c r="I4023" s="5" t="s">
        <v>7133</v>
      </c>
      <c r="J4023" s="5">
        <v>18934965435</v>
      </c>
      <c r="K4023" s="5" t="s">
        <v>27</v>
      </c>
      <c r="L4023" s="10">
        <v>44396</v>
      </c>
      <c r="M4023" s="5" t="s">
        <v>133</v>
      </c>
      <c r="N4023" s="5"/>
      <c r="O4023" s="10"/>
      <c r="P4023" s="5"/>
      <c r="Q4023" s="5"/>
      <c r="R4023" s="5"/>
      <c r="S4023" s="5"/>
    </row>
    <row r="4024" customFormat="1" hidden="1" spans="1:19">
      <c r="A4024" s="5">
        <v>4041</v>
      </c>
      <c r="B4024" s="5" t="s">
        <v>15879</v>
      </c>
      <c r="C4024" s="5"/>
      <c r="D4024" s="5" t="s">
        <v>487</v>
      </c>
      <c r="E4024" s="5" t="s">
        <v>15880</v>
      </c>
      <c r="F4024" s="5" t="s">
        <v>143</v>
      </c>
      <c r="G4024" s="5">
        <v>18</v>
      </c>
      <c r="H4024" s="5" t="s">
        <v>15881</v>
      </c>
      <c r="I4024" s="5" t="s">
        <v>2956</v>
      </c>
      <c r="J4024" s="5" t="s">
        <v>15882</v>
      </c>
      <c r="K4024" s="5" t="s">
        <v>27</v>
      </c>
      <c r="L4024" s="10">
        <v>44395</v>
      </c>
      <c r="M4024" s="5" t="s">
        <v>1288</v>
      </c>
      <c r="N4024" s="5" t="s">
        <v>27</v>
      </c>
      <c r="O4024" s="10">
        <v>44416</v>
      </c>
      <c r="P4024" s="5" t="s">
        <v>1288</v>
      </c>
      <c r="Q4024" s="5"/>
      <c r="R4024" s="5"/>
      <c r="S4024" s="5"/>
    </row>
    <row r="4025" customFormat="1" hidden="1" spans="1:19">
      <c r="A4025" s="5">
        <v>4042</v>
      </c>
      <c r="B4025" s="5" t="s">
        <v>15883</v>
      </c>
      <c r="C4025" s="5"/>
      <c r="D4025" s="5" t="s">
        <v>487</v>
      </c>
      <c r="E4025" s="5" t="s">
        <v>15884</v>
      </c>
      <c r="F4025" s="5" t="s">
        <v>24</v>
      </c>
      <c r="G4025" s="5">
        <v>16</v>
      </c>
      <c r="H4025" s="5" t="s">
        <v>18801</v>
      </c>
      <c r="I4025" s="5" t="s">
        <v>15886</v>
      </c>
      <c r="J4025" s="5" t="s">
        <v>15887</v>
      </c>
      <c r="K4025" s="5" t="s">
        <v>27</v>
      </c>
      <c r="L4025" s="10">
        <v>44397</v>
      </c>
      <c r="M4025" s="5" t="s">
        <v>28</v>
      </c>
      <c r="N4025" s="5"/>
      <c r="O4025" s="10"/>
      <c r="P4025" s="5"/>
      <c r="Q4025" s="5"/>
      <c r="R4025" s="5"/>
      <c r="S4025" s="5"/>
    </row>
    <row r="4026" customFormat="1" hidden="1" spans="1:19">
      <c r="A4026" s="5">
        <v>4043</v>
      </c>
      <c r="B4026" s="5" t="s">
        <v>15888</v>
      </c>
      <c r="C4026" s="5"/>
      <c r="D4026" s="5" t="s">
        <v>487</v>
      </c>
      <c r="E4026" s="5" t="s">
        <v>15889</v>
      </c>
      <c r="F4026" s="5" t="s">
        <v>143</v>
      </c>
      <c r="G4026" s="5">
        <v>15</v>
      </c>
      <c r="H4026" s="5" t="s">
        <v>15890</v>
      </c>
      <c r="I4026" s="5" t="s">
        <v>15891</v>
      </c>
      <c r="J4026" s="5" t="s">
        <v>15892</v>
      </c>
      <c r="K4026" s="5" t="s">
        <v>27</v>
      </c>
      <c r="L4026" s="10">
        <v>44394</v>
      </c>
      <c r="M4026" s="5" t="s">
        <v>28</v>
      </c>
      <c r="N4026" s="5"/>
      <c r="O4026" s="10"/>
      <c r="P4026" s="5"/>
      <c r="Q4026" s="5"/>
      <c r="R4026" s="5"/>
      <c r="S4026" s="5"/>
    </row>
    <row r="4027" customFormat="1" hidden="1" spans="1:19">
      <c r="A4027" s="5">
        <v>4044</v>
      </c>
      <c r="B4027" s="5" t="s">
        <v>15893</v>
      </c>
      <c r="C4027" s="5"/>
      <c r="D4027" s="5" t="s">
        <v>487</v>
      </c>
      <c r="E4027" s="5" t="s">
        <v>15894</v>
      </c>
      <c r="F4027" s="5" t="s">
        <v>24</v>
      </c>
      <c r="G4027" s="5">
        <v>15</v>
      </c>
      <c r="H4027" s="5" t="s">
        <v>18802</v>
      </c>
      <c r="I4027" s="5" t="s">
        <v>15896</v>
      </c>
      <c r="J4027" s="5" t="s">
        <v>15897</v>
      </c>
      <c r="K4027" s="5" t="s">
        <v>27</v>
      </c>
      <c r="L4027" s="10">
        <v>44398</v>
      </c>
      <c r="M4027" s="5" t="s">
        <v>28</v>
      </c>
      <c r="N4027" s="5"/>
      <c r="O4027" s="10"/>
      <c r="P4027" s="5"/>
      <c r="Q4027" s="5"/>
      <c r="R4027" s="5"/>
      <c r="S4027" s="5"/>
    </row>
    <row r="4028" customFormat="1" hidden="1" spans="1:19">
      <c r="A4028" s="5">
        <v>4045</v>
      </c>
      <c r="B4028" s="5" t="s">
        <v>15898</v>
      </c>
      <c r="C4028" s="5"/>
      <c r="D4028" s="5" t="s">
        <v>487</v>
      </c>
      <c r="E4028" s="5" t="s">
        <v>15899</v>
      </c>
      <c r="F4028" s="5" t="s">
        <v>143</v>
      </c>
      <c r="G4028" s="5">
        <v>16</v>
      </c>
      <c r="H4028" s="5" t="s">
        <v>18803</v>
      </c>
      <c r="I4028" s="5" t="s">
        <v>15901</v>
      </c>
      <c r="J4028" s="5">
        <v>13481196041</v>
      </c>
      <c r="K4028" s="5" t="s">
        <v>27</v>
      </c>
      <c r="L4028" s="10">
        <v>44394</v>
      </c>
      <c r="M4028" s="5" t="s">
        <v>28</v>
      </c>
      <c r="N4028" s="5"/>
      <c r="O4028" s="10"/>
      <c r="P4028" s="5"/>
      <c r="Q4028" s="5"/>
      <c r="R4028" s="5"/>
      <c r="S4028" s="5"/>
    </row>
    <row r="4029" customFormat="1" hidden="1" spans="1:19">
      <c r="A4029" s="5">
        <v>4046</v>
      </c>
      <c r="B4029" s="5" t="s">
        <v>15902</v>
      </c>
      <c r="C4029" s="5"/>
      <c r="D4029" s="5" t="s">
        <v>492</v>
      </c>
      <c r="E4029" s="5" t="s">
        <v>15903</v>
      </c>
      <c r="F4029" s="5" t="s">
        <v>143</v>
      </c>
      <c r="G4029" s="5">
        <v>18</v>
      </c>
      <c r="H4029" s="5" t="s">
        <v>19840</v>
      </c>
      <c r="I4029" s="5" t="s">
        <v>15904</v>
      </c>
      <c r="J4029" s="5">
        <v>15277851426</v>
      </c>
      <c r="K4029" s="5" t="s">
        <v>27</v>
      </c>
      <c r="L4029" s="10">
        <v>44331</v>
      </c>
      <c r="M4029" s="5"/>
      <c r="N4029" s="5" t="s">
        <v>27</v>
      </c>
      <c r="O4029" s="10">
        <v>44366</v>
      </c>
      <c r="P4029" s="5"/>
      <c r="Q4029" s="5"/>
      <c r="R4029" s="5"/>
      <c r="S4029" s="5"/>
    </row>
    <row r="4030" customFormat="1" hidden="1" spans="1:19">
      <c r="A4030" s="5">
        <v>4047</v>
      </c>
      <c r="B4030" s="5" t="s">
        <v>15905</v>
      </c>
      <c r="C4030" s="5"/>
      <c r="D4030" s="5" t="s">
        <v>492</v>
      </c>
      <c r="E4030" s="5" t="s">
        <v>15906</v>
      </c>
      <c r="F4030" s="5" t="s">
        <v>24</v>
      </c>
      <c r="G4030" s="5">
        <v>16</v>
      </c>
      <c r="H4030" s="5" t="s">
        <v>4709</v>
      </c>
      <c r="I4030" s="5" t="s">
        <v>15907</v>
      </c>
      <c r="J4030" s="5">
        <v>18070864434</v>
      </c>
      <c r="K4030" s="5" t="s">
        <v>27</v>
      </c>
      <c r="L4030" s="10">
        <v>44404</v>
      </c>
      <c r="M4030" s="5" t="s">
        <v>2747</v>
      </c>
      <c r="N4030" s="5" t="s">
        <v>30</v>
      </c>
      <c r="O4030" s="10"/>
      <c r="P4030" s="5"/>
      <c r="Q4030" s="5"/>
      <c r="R4030" s="5"/>
      <c r="S4030" s="5"/>
    </row>
    <row r="4031" customFormat="1" hidden="1" spans="1:19">
      <c r="A4031" s="5">
        <v>4048</v>
      </c>
      <c r="B4031" s="5" t="s">
        <v>15908</v>
      </c>
      <c r="C4031" s="5"/>
      <c r="D4031" s="5" t="s">
        <v>492</v>
      </c>
      <c r="E4031" s="5" t="s">
        <v>15909</v>
      </c>
      <c r="F4031" s="5" t="s">
        <v>143</v>
      </c>
      <c r="G4031" s="5">
        <v>18</v>
      </c>
      <c r="H4031" s="5" t="s">
        <v>25904</v>
      </c>
      <c r="I4031" s="5" t="s">
        <v>15911</v>
      </c>
      <c r="J4031" s="5">
        <v>13627780353</v>
      </c>
      <c r="K4031" s="5"/>
      <c r="L4031" s="10"/>
      <c r="M4031" s="5"/>
      <c r="N4031" s="5"/>
      <c r="O4031" s="10"/>
      <c r="P4031" s="5"/>
      <c r="Q4031" s="5"/>
      <c r="R4031" s="5"/>
      <c r="S4031" s="5"/>
    </row>
    <row r="4032" customFormat="1" hidden="1" spans="1:19">
      <c r="A4032" s="5">
        <v>4049</v>
      </c>
      <c r="B4032" s="5" t="s">
        <v>15912</v>
      </c>
      <c r="C4032" s="5"/>
      <c r="D4032" s="5" t="s">
        <v>492</v>
      </c>
      <c r="E4032" s="5" t="s">
        <v>3983</v>
      </c>
      <c r="F4032" s="5" t="s">
        <v>143</v>
      </c>
      <c r="G4032" s="5">
        <v>17</v>
      </c>
      <c r="H4032" s="5" t="s">
        <v>18804</v>
      </c>
      <c r="I4032" s="5" t="s">
        <v>15914</v>
      </c>
      <c r="J4032" s="5">
        <v>13760311290</v>
      </c>
      <c r="K4032" s="5" t="s">
        <v>27</v>
      </c>
      <c r="L4032" s="10">
        <v>44396</v>
      </c>
      <c r="M4032" s="5" t="s">
        <v>28</v>
      </c>
      <c r="N4032" s="5" t="s">
        <v>30</v>
      </c>
      <c r="O4032" s="10"/>
      <c r="P4032" s="5"/>
      <c r="Q4032" s="5"/>
      <c r="R4032" s="5"/>
      <c r="S4032" s="5"/>
    </row>
    <row r="4033" customFormat="1" hidden="1" spans="1:19">
      <c r="A4033" s="5">
        <v>4050</v>
      </c>
      <c r="B4033" s="5" t="s">
        <v>15915</v>
      </c>
      <c r="C4033" s="5"/>
      <c r="D4033" s="5" t="s">
        <v>492</v>
      </c>
      <c r="E4033" s="5" t="s">
        <v>15916</v>
      </c>
      <c r="F4033" s="5" t="s">
        <v>143</v>
      </c>
      <c r="G4033" s="5">
        <v>21</v>
      </c>
      <c r="H4033" s="5" t="s">
        <v>11065</v>
      </c>
      <c r="I4033" s="5" t="s">
        <v>15917</v>
      </c>
      <c r="J4033" s="5" t="s">
        <v>19538</v>
      </c>
      <c r="K4033" s="5"/>
      <c r="L4033" s="10"/>
      <c r="M4033" s="5"/>
      <c r="N4033" s="5"/>
      <c r="O4033" s="10"/>
      <c r="P4033" s="5"/>
      <c r="Q4033" s="5"/>
      <c r="R4033" s="5"/>
      <c r="S4033" s="5"/>
    </row>
    <row r="4034" customFormat="1" hidden="1" spans="1:19">
      <c r="A4034" s="5">
        <v>4051</v>
      </c>
      <c r="B4034" s="5" t="s">
        <v>15918</v>
      </c>
      <c r="C4034" s="5"/>
      <c r="D4034" s="5" t="s">
        <v>492</v>
      </c>
      <c r="E4034" s="5" t="s">
        <v>15919</v>
      </c>
      <c r="F4034" s="5" t="s">
        <v>24</v>
      </c>
      <c r="G4034" s="5">
        <v>19</v>
      </c>
      <c r="H4034" s="5" t="s">
        <v>15920</v>
      </c>
      <c r="I4034" s="5" t="s">
        <v>15921</v>
      </c>
      <c r="J4034" s="5">
        <v>19977870174</v>
      </c>
      <c r="K4034" s="5"/>
      <c r="L4034" s="10"/>
      <c r="M4034" s="5"/>
      <c r="N4034" s="5"/>
      <c r="O4034" s="10"/>
      <c r="P4034" s="5"/>
      <c r="Q4034" s="5"/>
      <c r="R4034" s="5"/>
      <c r="S4034" s="5"/>
    </row>
    <row r="4035" customFormat="1" hidden="1" spans="1:19">
      <c r="A4035" s="5">
        <v>4052</v>
      </c>
      <c r="B4035" s="5" t="s">
        <v>15922</v>
      </c>
      <c r="C4035" s="5"/>
      <c r="D4035" s="5" t="s">
        <v>492</v>
      </c>
      <c r="E4035" s="5" t="s">
        <v>9018</v>
      </c>
      <c r="F4035" s="5" t="s">
        <v>143</v>
      </c>
      <c r="G4035" s="5">
        <v>19</v>
      </c>
      <c r="H4035" s="5" t="s">
        <v>15631</v>
      </c>
      <c r="I4035" s="5" t="s">
        <v>15923</v>
      </c>
      <c r="J4035" s="5" t="s">
        <v>19541</v>
      </c>
      <c r="K4035" s="5"/>
      <c r="L4035" s="10"/>
      <c r="M4035" s="5"/>
      <c r="N4035" s="5"/>
      <c r="O4035" s="10"/>
      <c r="P4035" s="5"/>
      <c r="Q4035" s="5"/>
      <c r="R4035" s="5"/>
      <c r="S4035" s="5"/>
    </row>
    <row r="4036" customFormat="1" hidden="1" spans="1:19">
      <c r="A4036" s="5">
        <v>4053</v>
      </c>
      <c r="B4036" s="5" t="s">
        <v>15924</v>
      </c>
      <c r="C4036" s="5"/>
      <c r="D4036" s="5" t="s">
        <v>492</v>
      </c>
      <c r="E4036" s="5" t="s">
        <v>15925</v>
      </c>
      <c r="F4036" s="5" t="s">
        <v>143</v>
      </c>
      <c r="G4036" s="5">
        <v>17</v>
      </c>
      <c r="H4036" s="5" t="s">
        <v>510</v>
      </c>
      <c r="I4036" s="5" t="s">
        <v>15926</v>
      </c>
      <c r="J4036" s="5" t="s">
        <v>25072</v>
      </c>
      <c r="K4036" s="5" t="s">
        <v>27</v>
      </c>
      <c r="L4036" s="10">
        <v>44394</v>
      </c>
      <c r="M4036" s="5" t="s">
        <v>28</v>
      </c>
      <c r="N4036" s="5" t="s">
        <v>27</v>
      </c>
      <c r="O4036" s="10">
        <v>44416</v>
      </c>
      <c r="P4036" s="5" t="s">
        <v>3693</v>
      </c>
      <c r="Q4036" s="5" t="s">
        <v>30</v>
      </c>
      <c r="R4036" s="5"/>
      <c r="S4036" s="5"/>
    </row>
    <row r="4037" customFormat="1" hidden="1" spans="1:19">
      <c r="A4037" s="5">
        <v>4054</v>
      </c>
      <c r="B4037" s="5" t="s">
        <v>15927</v>
      </c>
      <c r="C4037" s="5"/>
      <c r="D4037" s="5" t="s">
        <v>492</v>
      </c>
      <c r="E4037" s="5" t="s">
        <v>15928</v>
      </c>
      <c r="F4037" s="5" t="s">
        <v>24</v>
      </c>
      <c r="G4037" s="5">
        <v>18</v>
      </c>
      <c r="H4037" s="5" t="s">
        <v>7420</v>
      </c>
      <c r="I4037" s="5" t="s">
        <v>15929</v>
      </c>
      <c r="J4037" s="5" t="s">
        <v>19543</v>
      </c>
      <c r="K4037" s="5" t="s">
        <v>27</v>
      </c>
      <c r="L4037" s="10">
        <v>44331</v>
      </c>
      <c r="M4037" s="5"/>
      <c r="N4037" s="5" t="s">
        <v>27</v>
      </c>
      <c r="O4037" s="10">
        <v>44366</v>
      </c>
      <c r="P4037" s="5"/>
      <c r="Q4037" s="5"/>
      <c r="R4037" s="5"/>
      <c r="S4037" s="5"/>
    </row>
    <row r="4038" customFormat="1" hidden="1" spans="1:19">
      <c r="A4038" s="5">
        <v>4055</v>
      </c>
      <c r="B4038" s="5" t="s">
        <v>15930</v>
      </c>
      <c r="C4038" s="5"/>
      <c r="D4038" s="5" t="s">
        <v>492</v>
      </c>
      <c r="E4038" s="5" t="s">
        <v>15931</v>
      </c>
      <c r="F4038" s="5" t="s">
        <v>24</v>
      </c>
      <c r="G4038" s="5">
        <v>15</v>
      </c>
      <c r="H4038" s="5" t="s">
        <v>6979</v>
      </c>
      <c r="I4038" s="5" t="s">
        <v>1989</v>
      </c>
      <c r="J4038" s="5">
        <v>18177873745</v>
      </c>
      <c r="K4038" s="5" t="s">
        <v>27</v>
      </c>
      <c r="L4038" s="10">
        <v>44395</v>
      </c>
      <c r="M4038" s="5" t="s">
        <v>1352</v>
      </c>
      <c r="N4038" s="5" t="s">
        <v>30</v>
      </c>
      <c r="O4038" s="10"/>
      <c r="P4038" s="5"/>
      <c r="Q4038" s="5"/>
      <c r="R4038" s="5"/>
      <c r="S4038" s="5"/>
    </row>
    <row r="4039" customFormat="1" hidden="1" spans="1:19">
      <c r="A4039" s="5">
        <v>4056</v>
      </c>
      <c r="B4039" s="5" t="s">
        <v>15932</v>
      </c>
      <c r="C4039" s="5"/>
      <c r="D4039" s="5" t="s">
        <v>492</v>
      </c>
      <c r="E4039" s="5" t="s">
        <v>15933</v>
      </c>
      <c r="F4039" s="5" t="s">
        <v>143</v>
      </c>
      <c r="G4039" s="5">
        <v>17</v>
      </c>
      <c r="H4039" s="5" t="s">
        <v>15934</v>
      </c>
      <c r="I4039" s="5" t="s">
        <v>15935</v>
      </c>
      <c r="J4039" s="5" t="s">
        <v>18805</v>
      </c>
      <c r="K4039" s="5" t="s">
        <v>27</v>
      </c>
      <c r="L4039" s="10">
        <v>44397</v>
      </c>
      <c r="M4039" s="5" t="s">
        <v>28</v>
      </c>
      <c r="N4039" s="5" t="s">
        <v>30</v>
      </c>
      <c r="O4039" s="10"/>
      <c r="P4039" s="5"/>
      <c r="Q4039" s="5"/>
      <c r="R4039" s="5"/>
      <c r="S4039" s="5"/>
    </row>
    <row r="4040" customFormat="1" hidden="1" spans="1:19">
      <c r="A4040" s="5">
        <v>4057</v>
      </c>
      <c r="B4040" s="5" t="s">
        <v>15936</v>
      </c>
      <c r="C4040" s="5"/>
      <c r="D4040" s="5" t="s">
        <v>492</v>
      </c>
      <c r="E4040" s="5" t="s">
        <v>12402</v>
      </c>
      <c r="F4040" s="5" t="s">
        <v>24</v>
      </c>
      <c r="G4040" s="5">
        <v>18</v>
      </c>
      <c r="H4040" s="5" t="s">
        <v>15937</v>
      </c>
      <c r="I4040" s="5" t="s">
        <v>15938</v>
      </c>
      <c r="J4040" s="5">
        <v>19177884431</v>
      </c>
      <c r="K4040" s="5"/>
      <c r="L4040" s="10"/>
      <c r="M4040" s="5"/>
      <c r="N4040" s="5"/>
      <c r="O4040" s="10"/>
      <c r="P4040" s="5"/>
      <c r="Q4040" s="5"/>
      <c r="R4040" s="5"/>
      <c r="S4040" s="5"/>
    </row>
    <row r="4041" customFormat="1" hidden="1" spans="1:19">
      <c r="A4041" s="5">
        <v>4058</v>
      </c>
      <c r="B4041" s="5" t="s">
        <v>15939</v>
      </c>
      <c r="C4041" s="5"/>
      <c r="D4041" s="5" t="s">
        <v>492</v>
      </c>
      <c r="E4041" s="5" t="s">
        <v>15940</v>
      </c>
      <c r="F4041" s="5" t="s">
        <v>24</v>
      </c>
      <c r="G4041" s="5">
        <v>17</v>
      </c>
      <c r="H4041" s="5" t="s">
        <v>15941</v>
      </c>
      <c r="I4041" s="5" t="s">
        <v>15942</v>
      </c>
      <c r="J4041" s="5" t="s">
        <v>18806</v>
      </c>
      <c r="K4041" s="5" t="s">
        <v>27</v>
      </c>
      <c r="L4041" s="10">
        <v>44394</v>
      </c>
      <c r="M4041" s="5" t="s">
        <v>1273</v>
      </c>
      <c r="N4041" s="5" t="s">
        <v>30</v>
      </c>
      <c r="O4041" s="10"/>
      <c r="P4041" s="5"/>
      <c r="Q4041" s="5"/>
      <c r="R4041" s="5"/>
      <c r="S4041" s="5"/>
    </row>
    <row r="4042" customFormat="1" hidden="1" spans="1:19">
      <c r="A4042" s="5">
        <v>4059</v>
      </c>
      <c r="B4042" s="5" t="s">
        <v>15943</v>
      </c>
      <c r="C4042" s="5"/>
      <c r="D4042" s="5" t="s">
        <v>492</v>
      </c>
      <c r="E4042" s="5" t="s">
        <v>15944</v>
      </c>
      <c r="F4042" s="5" t="s">
        <v>24</v>
      </c>
      <c r="G4042" s="5">
        <v>16</v>
      </c>
      <c r="H4042" s="5" t="s">
        <v>15945</v>
      </c>
      <c r="I4042" s="5" t="s">
        <v>15946</v>
      </c>
      <c r="J4042" s="5" t="s">
        <v>18807</v>
      </c>
      <c r="K4042" s="5" t="s">
        <v>27</v>
      </c>
      <c r="L4042" s="10">
        <v>44394</v>
      </c>
      <c r="M4042" s="5" t="s">
        <v>28</v>
      </c>
      <c r="N4042" s="5" t="s">
        <v>30</v>
      </c>
      <c r="O4042" s="10"/>
      <c r="P4042" s="5"/>
      <c r="Q4042" s="5"/>
      <c r="R4042" s="5"/>
      <c r="S4042" s="5"/>
    </row>
    <row r="4043" customFormat="1" hidden="1" spans="1:19">
      <c r="A4043" s="5">
        <v>4060</v>
      </c>
      <c r="B4043" s="5" t="s">
        <v>15947</v>
      </c>
      <c r="C4043" s="5"/>
      <c r="D4043" s="5" t="s">
        <v>492</v>
      </c>
      <c r="E4043" s="5" t="s">
        <v>15948</v>
      </c>
      <c r="F4043" s="5" t="s">
        <v>143</v>
      </c>
      <c r="G4043" s="5">
        <v>16</v>
      </c>
      <c r="H4043" s="5" t="s">
        <v>18616</v>
      </c>
      <c r="I4043" s="5" t="s">
        <v>15949</v>
      </c>
      <c r="J4043" s="5">
        <v>15807783463</v>
      </c>
      <c r="K4043" s="5" t="s">
        <v>27</v>
      </c>
      <c r="L4043" s="10">
        <v>44395</v>
      </c>
      <c r="M4043" s="5" t="s">
        <v>28</v>
      </c>
      <c r="N4043" s="5" t="s">
        <v>30</v>
      </c>
      <c r="O4043" s="10"/>
      <c r="P4043" s="5"/>
      <c r="Q4043" s="5"/>
      <c r="R4043" s="5"/>
      <c r="S4043" s="5"/>
    </row>
    <row r="4044" customFormat="1" hidden="1" spans="1:19">
      <c r="A4044" s="5">
        <v>4061</v>
      </c>
      <c r="B4044" s="5" t="s">
        <v>15950</v>
      </c>
      <c r="C4044" s="5"/>
      <c r="D4044" s="5" t="s">
        <v>492</v>
      </c>
      <c r="E4044" s="5" t="s">
        <v>15951</v>
      </c>
      <c r="F4044" s="5" t="s">
        <v>24</v>
      </c>
      <c r="G4044" s="5">
        <v>16</v>
      </c>
      <c r="H4044" s="5" t="s">
        <v>18808</v>
      </c>
      <c r="I4044" s="5" t="s">
        <v>15953</v>
      </c>
      <c r="J4044" s="5" t="s">
        <v>18809</v>
      </c>
      <c r="K4044" s="5" t="s">
        <v>27</v>
      </c>
      <c r="L4044" s="10">
        <v>44395</v>
      </c>
      <c r="M4044" s="5" t="s">
        <v>28</v>
      </c>
      <c r="N4044" s="5" t="s">
        <v>30</v>
      </c>
      <c r="O4044" s="10"/>
      <c r="P4044" s="5"/>
      <c r="Q4044" s="5"/>
      <c r="R4044" s="5"/>
      <c r="S4044" s="5"/>
    </row>
    <row r="4045" customFormat="1" hidden="1" spans="1:19">
      <c r="A4045" s="5">
        <v>4062</v>
      </c>
      <c r="B4045" s="5" t="s">
        <v>15954</v>
      </c>
      <c r="C4045" s="5"/>
      <c r="D4045" s="5" t="s">
        <v>492</v>
      </c>
      <c r="E4045" s="5" t="s">
        <v>15955</v>
      </c>
      <c r="F4045" s="5" t="s">
        <v>143</v>
      </c>
      <c r="G4045" s="5">
        <v>15</v>
      </c>
      <c r="H4045" s="5" t="s">
        <v>702</v>
      </c>
      <c r="I4045" s="5" t="s">
        <v>15956</v>
      </c>
      <c r="J4045" s="5">
        <v>18777846053</v>
      </c>
      <c r="K4045" s="5" t="s">
        <v>27</v>
      </c>
      <c r="L4045" s="10">
        <v>44394</v>
      </c>
      <c r="M4045" s="5" t="s">
        <v>1303</v>
      </c>
      <c r="N4045" s="5" t="s">
        <v>30</v>
      </c>
      <c r="O4045" s="10"/>
      <c r="P4045" s="5"/>
      <c r="Q4045" s="5"/>
      <c r="R4045" s="5"/>
      <c r="S4045" s="5"/>
    </row>
    <row r="4046" customFormat="1" hidden="1" spans="1:19">
      <c r="A4046" s="5">
        <v>4063</v>
      </c>
      <c r="B4046" s="5" t="s">
        <v>15957</v>
      </c>
      <c r="C4046" s="5"/>
      <c r="D4046" s="5" t="s">
        <v>492</v>
      </c>
      <c r="E4046" s="5" t="s">
        <v>15958</v>
      </c>
      <c r="F4046" s="5" t="s">
        <v>143</v>
      </c>
      <c r="G4046" s="5">
        <v>16</v>
      </c>
      <c r="H4046" s="5" t="s">
        <v>15959</v>
      </c>
      <c r="I4046" s="5" t="s">
        <v>783</v>
      </c>
      <c r="J4046" s="5" t="s">
        <v>18810</v>
      </c>
      <c r="K4046" s="5" t="s">
        <v>27</v>
      </c>
      <c r="L4046" s="10">
        <v>44395</v>
      </c>
      <c r="M4046" s="5" t="s">
        <v>1347</v>
      </c>
      <c r="N4046" s="5" t="s">
        <v>30</v>
      </c>
      <c r="O4046" s="10"/>
      <c r="P4046" s="5"/>
      <c r="Q4046" s="5"/>
      <c r="R4046" s="5"/>
      <c r="S4046" s="5"/>
    </row>
    <row r="4047" customFormat="1" hidden="1" spans="1:19">
      <c r="A4047" s="5">
        <v>4064</v>
      </c>
      <c r="B4047" s="5" t="s">
        <v>15960</v>
      </c>
      <c r="C4047" s="5"/>
      <c r="D4047" s="5" t="s">
        <v>492</v>
      </c>
      <c r="E4047" s="5" t="s">
        <v>15961</v>
      </c>
      <c r="F4047" s="5" t="s">
        <v>143</v>
      </c>
      <c r="G4047" s="5">
        <v>17</v>
      </c>
      <c r="H4047" s="5" t="s">
        <v>15962</v>
      </c>
      <c r="I4047" s="5" t="s">
        <v>15963</v>
      </c>
      <c r="J4047" s="5" t="s">
        <v>18811</v>
      </c>
      <c r="K4047" s="5" t="s">
        <v>27</v>
      </c>
      <c r="L4047" s="10">
        <v>44399</v>
      </c>
      <c r="M4047" s="5" t="s">
        <v>4424</v>
      </c>
      <c r="N4047" s="5" t="s">
        <v>30</v>
      </c>
      <c r="O4047" s="10"/>
      <c r="P4047" s="5"/>
      <c r="Q4047" s="5"/>
      <c r="R4047" s="5"/>
      <c r="S4047" s="5"/>
    </row>
    <row r="4048" customFormat="1" hidden="1" spans="1:19">
      <c r="A4048" s="5">
        <v>4065</v>
      </c>
      <c r="B4048" s="5" t="s">
        <v>15964</v>
      </c>
      <c r="C4048" s="5"/>
      <c r="D4048" s="5" t="s">
        <v>492</v>
      </c>
      <c r="E4048" s="5" t="s">
        <v>15965</v>
      </c>
      <c r="F4048" s="5" t="s">
        <v>24</v>
      </c>
      <c r="G4048" s="5">
        <v>16</v>
      </c>
      <c r="H4048" s="5" t="s">
        <v>18812</v>
      </c>
      <c r="I4048" s="5" t="s">
        <v>15967</v>
      </c>
      <c r="J4048" s="5" t="s">
        <v>18813</v>
      </c>
      <c r="K4048" s="5" t="s">
        <v>27</v>
      </c>
      <c r="L4048" s="10">
        <v>44395</v>
      </c>
      <c r="M4048" s="5" t="s">
        <v>28</v>
      </c>
      <c r="N4048" s="5" t="s">
        <v>30</v>
      </c>
      <c r="O4048" s="10"/>
      <c r="P4048" s="5"/>
      <c r="Q4048" s="5"/>
      <c r="R4048" s="5"/>
      <c r="S4048" s="5"/>
    </row>
    <row r="4049" customFormat="1" hidden="1" spans="1:19">
      <c r="A4049" s="5">
        <v>4066</v>
      </c>
      <c r="B4049" s="5" t="s">
        <v>15968</v>
      </c>
      <c r="C4049" s="5"/>
      <c r="D4049" s="5" t="s">
        <v>492</v>
      </c>
      <c r="E4049" s="5" t="s">
        <v>15969</v>
      </c>
      <c r="F4049" s="5" t="s">
        <v>143</v>
      </c>
      <c r="G4049" s="5">
        <v>16</v>
      </c>
      <c r="H4049" s="5" t="s">
        <v>15970</v>
      </c>
      <c r="I4049" s="5" t="s">
        <v>15971</v>
      </c>
      <c r="J4049" s="5">
        <v>15813480012</v>
      </c>
      <c r="K4049" s="5" t="s">
        <v>27</v>
      </c>
      <c r="L4049" s="10">
        <v>44394</v>
      </c>
      <c r="M4049" s="5" t="s">
        <v>28</v>
      </c>
      <c r="N4049" s="5" t="s">
        <v>27</v>
      </c>
      <c r="O4049" s="10">
        <v>44416</v>
      </c>
      <c r="P4049" s="5" t="s">
        <v>14899</v>
      </c>
      <c r="Q4049" s="5"/>
      <c r="R4049" s="5"/>
      <c r="S4049" s="5"/>
    </row>
    <row r="4050" customFormat="1" hidden="1" spans="1:19">
      <c r="A4050" s="5">
        <v>4067</v>
      </c>
      <c r="B4050" s="5" t="s">
        <v>15972</v>
      </c>
      <c r="C4050" s="5"/>
      <c r="D4050" s="5" t="s">
        <v>492</v>
      </c>
      <c r="E4050" s="5" t="s">
        <v>15973</v>
      </c>
      <c r="F4050" s="5" t="s">
        <v>143</v>
      </c>
      <c r="G4050" s="5">
        <v>17</v>
      </c>
      <c r="H4050" s="5" t="s">
        <v>18814</v>
      </c>
      <c r="I4050" s="5" t="s">
        <v>15974</v>
      </c>
      <c r="J4050" s="5" t="s">
        <v>18815</v>
      </c>
      <c r="K4050" s="5" t="s">
        <v>27</v>
      </c>
      <c r="L4050" s="10">
        <v>44395</v>
      </c>
      <c r="M4050" s="5" t="s">
        <v>15975</v>
      </c>
      <c r="N4050" s="5" t="s">
        <v>30</v>
      </c>
      <c r="O4050" s="10"/>
      <c r="P4050" s="5"/>
      <c r="Q4050" s="5"/>
      <c r="R4050" s="5"/>
      <c r="S4050" s="5"/>
    </row>
    <row r="4051" customFormat="1" hidden="1" spans="1:19">
      <c r="A4051" s="5">
        <v>4068</v>
      </c>
      <c r="B4051" s="5" t="s">
        <v>15976</v>
      </c>
      <c r="C4051" s="5"/>
      <c r="D4051" s="5" t="s">
        <v>492</v>
      </c>
      <c r="E4051" s="5" t="s">
        <v>15977</v>
      </c>
      <c r="F4051" s="5" t="s">
        <v>143</v>
      </c>
      <c r="G4051" s="5">
        <v>17</v>
      </c>
      <c r="H4051" s="5" t="s">
        <v>18816</v>
      </c>
      <c r="I4051" s="5" t="s">
        <v>15979</v>
      </c>
      <c r="J4051" s="5" t="s">
        <v>18817</v>
      </c>
      <c r="K4051" s="5" t="s">
        <v>27</v>
      </c>
      <c r="L4051" s="10">
        <v>44395</v>
      </c>
      <c r="M4051" s="5" t="s">
        <v>6307</v>
      </c>
      <c r="N4051" s="5" t="s">
        <v>30</v>
      </c>
      <c r="O4051" s="10"/>
      <c r="P4051" s="5"/>
      <c r="Q4051" s="5"/>
      <c r="R4051" s="5"/>
      <c r="S4051" s="5"/>
    </row>
    <row r="4052" customFormat="1" hidden="1" spans="1:19">
      <c r="A4052" s="5">
        <v>4069</v>
      </c>
      <c r="B4052" s="5" t="s">
        <v>15980</v>
      </c>
      <c r="C4052" s="5"/>
      <c r="D4052" s="5" t="s">
        <v>492</v>
      </c>
      <c r="E4052" s="5" t="s">
        <v>15981</v>
      </c>
      <c r="F4052" s="5" t="s">
        <v>143</v>
      </c>
      <c r="G4052" s="5">
        <v>16</v>
      </c>
      <c r="H4052" s="5" t="s">
        <v>15982</v>
      </c>
      <c r="I4052" s="5" t="s">
        <v>15983</v>
      </c>
      <c r="J4052" s="5" t="s">
        <v>18818</v>
      </c>
      <c r="K4052" s="5" t="s">
        <v>27</v>
      </c>
      <c r="L4052" s="10">
        <v>44397</v>
      </c>
      <c r="M4052" s="5" t="s">
        <v>1273</v>
      </c>
      <c r="N4052" s="5" t="s">
        <v>30</v>
      </c>
      <c r="O4052" s="10"/>
      <c r="P4052" s="5"/>
      <c r="Q4052" s="5"/>
      <c r="R4052" s="5"/>
      <c r="S4052" s="5"/>
    </row>
    <row r="4053" customFormat="1" hidden="1" spans="1:19">
      <c r="A4053" s="5">
        <v>4070</v>
      </c>
      <c r="B4053" s="5" t="s">
        <v>15984</v>
      </c>
      <c r="C4053" s="5"/>
      <c r="D4053" s="5" t="s">
        <v>492</v>
      </c>
      <c r="E4053" s="5" t="s">
        <v>15985</v>
      </c>
      <c r="F4053" s="5" t="s">
        <v>24</v>
      </c>
      <c r="G4053" s="5">
        <v>18</v>
      </c>
      <c r="H4053" s="5" t="s">
        <v>25905</v>
      </c>
      <c r="I4053" s="5" t="s">
        <v>15987</v>
      </c>
      <c r="J4053" s="5">
        <v>15078612337</v>
      </c>
      <c r="K4053" s="5" t="s">
        <v>27</v>
      </c>
      <c r="L4053" s="10">
        <v>44394</v>
      </c>
      <c r="M4053" s="5"/>
      <c r="N4053" s="5" t="s">
        <v>27</v>
      </c>
      <c r="O4053" s="10">
        <v>44416</v>
      </c>
      <c r="P4053" s="5"/>
      <c r="Q4053" s="5"/>
      <c r="R4053" s="5"/>
      <c r="S4053" s="5"/>
    </row>
    <row r="4054" customFormat="1" hidden="1" spans="1:19">
      <c r="A4054" s="5">
        <v>4071</v>
      </c>
      <c r="B4054" s="5" t="s">
        <v>15988</v>
      </c>
      <c r="C4054" s="5"/>
      <c r="D4054" s="5" t="s">
        <v>492</v>
      </c>
      <c r="E4054" s="5" t="s">
        <v>15989</v>
      </c>
      <c r="F4054" s="5" t="s">
        <v>143</v>
      </c>
      <c r="G4054" s="5">
        <v>18</v>
      </c>
      <c r="H4054" s="5" t="s">
        <v>15990</v>
      </c>
      <c r="I4054" s="5" t="s">
        <v>15991</v>
      </c>
      <c r="J4054" s="5" t="s">
        <v>19547</v>
      </c>
      <c r="K4054" s="5" t="s">
        <v>27</v>
      </c>
      <c r="L4054" s="10">
        <v>44331</v>
      </c>
      <c r="M4054" s="5"/>
      <c r="N4054" s="5" t="s">
        <v>27</v>
      </c>
      <c r="O4054" s="10">
        <v>44366</v>
      </c>
      <c r="P4054" s="5"/>
      <c r="Q4054" s="5"/>
      <c r="R4054" s="5"/>
      <c r="S4054" s="5"/>
    </row>
    <row r="4055" customFormat="1" hidden="1" spans="1:19">
      <c r="A4055" s="5">
        <v>4072</v>
      </c>
      <c r="B4055" s="5" t="s">
        <v>15992</v>
      </c>
      <c r="C4055" s="5"/>
      <c r="D4055" s="5" t="s">
        <v>492</v>
      </c>
      <c r="E4055" s="5" t="s">
        <v>15993</v>
      </c>
      <c r="F4055" s="5" t="s">
        <v>143</v>
      </c>
      <c r="G4055" s="5">
        <v>15</v>
      </c>
      <c r="H4055" s="5" t="s">
        <v>15994</v>
      </c>
      <c r="I4055" s="5" t="s">
        <v>15995</v>
      </c>
      <c r="J4055" s="5">
        <v>13367588351</v>
      </c>
      <c r="K4055" s="5"/>
      <c r="L4055" s="10"/>
      <c r="M4055" s="5"/>
      <c r="N4055" s="5"/>
      <c r="O4055" s="10"/>
      <c r="P4055" s="5"/>
      <c r="Q4055" s="5"/>
      <c r="R4055" s="5"/>
      <c r="S4055" s="5"/>
    </row>
    <row r="4056" customFormat="1" hidden="1" spans="1:19">
      <c r="A4056" s="5">
        <v>4073</v>
      </c>
      <c r="B4056" s="5" t="s">
        <v>15997</v>
      </c>
      <c r="C4056" s="5"/>
      <c r="D4056" s="5" t="s">
        <v>492</v>
      </c>
      <c r="E4056" s="5" t="s">
        <v>15998</v>
      </c>
      <c r="F4056" s="5" t="s">
        <v>143</v>
      </c>
      <c r="G4056" s="5">
        <v>17</v>
      </c>
      <c r="H4056" s="5" t="s">
        <v>15999</v>
      </c>
      <c r="I4056" s="5" t="s">
        <v>16000</v>
      </c>
      <c r="J4056" s="5">
        <v>18377896439</v>
      </c>
      <c r="K4056" s="5" t="s">
        <v>27</v>
      </c>
      <c r="L4056" s="10">
        <v>44395</v>
      </c>
      <c r="M4056" s="5" t="s">
        <v>2747</v>
      </c>
      <c r="N4056" s="5" t="s">
        <v>30</v>
      </c>
      <c r="O4056" s="10"/>
      <c r="P4056" s="5"/>
      <c r="Q4056" s="5"/>
      <c r="R4056" s="5"/>
      <c r="S4056" s="5"/>
    </row>
    <row r="4057" customFormat="1" hidden="1" spans="1:19">
      <c r="A4057" s="5">
        <v>4074</v>
      </c>
      <c r="B4057" s="5" t="s">
        <v>16001</v>
      </c>
      <c r="C4057" s="5"/>
      <c r="D4057" s="5" t="s">
        <v>492</v>
      </c>
      <c r="E4057" s="5" t="s">
        <v>16002</v>
      </c>
      <c r="F4057" s="5" t="s">
        <v>143</v>
      </c>
      <c r="G4057" s="5">
        <v>19</v>
      </c>
      <c r="H4057" s="5" t="s">
        <v>25906</v>
      </c>
      <c r="I4057" s="5" t="s">
        <v>16004</v>
      </c>
      <c r="J4057" s="5">
        <v>19127173240</v>
      </c>
      <c r="K4057" s="5"/>
      <c r="L4057" s="10"/>
      <c r="M4057" s="5"/>
      <c r="N4057" s="5"/>
      <c r="O4057" s="10"/>
      <c r="P4057" s="5"/>
      <c r="Q4057" s="5"/>
      <c r="R4057" s="5"/>
      <c r="S4057" s="5"/>
    </row>
    <row r="4058" customFormat="1" hidden="1" spans="1:19">
      <c r="A4058" s="5">
        <v>4075</v>
      </c>
      <c r="B4058" s="5" t="s">
        <v>16005</v>
      </c>
      <c r="C4058" s="5"/>
      <c r="D4058" s="5" t="s">
        <v>492</v>
      </c>
      <c r="E4058" s="5" t="s">
        <v>16006</v>
      </c>
      <c r="F4058" s="5" t="s">
        <v>143</v>
      </c>
      <c r="G4058" s="5">
        <v>16</v>
      </c>
      <c r="H4058" s="5" t="s">
        <v>16007</v>
      </c>
      <c r="I4058" s="5" t="s">
        <v>16008</v>
      </c>
      <c r="J4058" s="5" t="s">
        <v>18819</v>
      </c>
      <c r="K4058" s="5" t="s">
        <v>27</v>
      </c>
      <c r="L4058" s="10">
        <v>44404</v>
      </c>
      <c r="M4058" s="5" t="s">
        <v>1288</v>
      </c>
      <c r="N4058" s="5" t="s">
        <v>30</v>
      </c>
      <c r="O4058" s="10"/>
      <c r="P4058" s="5"/>
      <c r="Q4058" s="5"/>
      <c r="R4058" s="5"/>
      <c r="S4058" s="5"/>
    </row>
    <row r="4059" customFormat="1" hidden="1" spans="1:19">
      <c r="A4059" s="5">
        <v>4076</v>
      </c>
      <c r="B4059" s="5" t="s">
        <v>16009</v>
      </c>
      <c r="C4059" s="5"/>
      <c r="D4059" s="5" t="s">
        <v>492</v>
      </c>
      <c r="E4059" s="5" t="s">
        <v>16010</v>
      </c>
      <c r="F4059" s="5" t="s">
        <v>24</v>
      </c>
      <c r="G4059" s="5">
        <v>19</v>
      </c>
      <c r="H4059" s="5" t="s">
        <v>2110</v>
      </c>
      <c r="I4059" s="5" t="s">
        <v>16011</v>
      </c>
      <c r="J4059" s="5" t="s">
        <v>25110</v>
      </c>
      <c r="K4059" s="5" t="s">
        <v>27</v>
      </c>
      <c r="L4059" s="10">
        <v>44339</v>
      </c>
      <c r="M4059" s="5"/>
      <c r="N4059" s="5" t="s">
        <v>27</v>
      </c>
      <c r="O4059" s="10">
        <v>44366</v>
      </c>
      <c r="P4059" s="5"/>
      <c r="Q4059" s="5"/>
      <c r="R4059" s="5"/>
      <c r="S4059" s="5"/>
    </row>
    <row r="4060" customFormat="1" hidden="1" spans="1:19">
      <c r="A4060" s="5">
        <v>4077</v>
      </c>
      <c r="B4060" s="5" t="s">
        <v>16012</v>
      </c>
      <c r="C4060" s="5"/>
      <c r="D4060" s="5" t="s">
        <v>492</v>
      </c>
      <c r="E4060" s="5" t="s">
        <v>16013</v>
      </c>
      <c r="F4060" s="5" t="s">
        <v>24</v>
      </c>
      <c r="G4060" s="5">
        <v>17</v>
      </c>
      <c r="H4060" s="5" t="s">
        <v>16014</v>
      </c>
      <c r="I4060" s="5" t="s">
        <v>13680</v>
      </c>
      <c r="J4060" s="5" t="s">
        <v>18820</v>
      </c>
      <c r="K4060" s="5" t="s">
        <v>27</v>
      </c>
      <c r="L4060" s="10">
        <v>44396</v>
      </c>
      <c r="M4060" s="5" t="s">
        <v>133</v>
      </c>
      <c r="N4060" s="5" t="s">
        <v>30</v>
      </c>
      <c r="O4060" s="10"/>
      <c r="P4060" s="5"/>
      <c r="Q4060" s="5"/>
      <c r="R4060" s="5"/>
      <c r="S4060" s="5"/>
    </row>
    <row r="4061" customFormat="1" hidden="1" spans="1:19">
      <c r="A4061" s="5">
        <v>4078</v>
      </c>
      <c r="B4061" s="5" t="s">
        <v>16015</v>
      </c>
      <c r="C4061" s="5"/>
      <c r="D4061" s="5" t="s">
        <v>492</v>
      </c>
      <c r="E4061" s="5" t="s">
        <v>16016</v>
      </c>
      <c r="F4061" s="5" t="s">
        <v>143</v>
      </c>
      <c r="G4061" s="5">
        <v>16</v>
      </c>
      <c r="H4061" s="5" t="s">
        <v>16017</v>
      </c>
      <c r="I4061" s="5" t="s">
        <v>13429</v>
      </c>
      <c r="J4061" s="5" t="s">
        <v>18821</v>
      </c>
      <c r="K4061" s="5" t="s">
        <v>27</v>
      </c>
      <c r="L4061" s="10">
        <v>44395</v>
      </c>
      <c r="M4061" s="5" t="s">
        <v>1288</v>
      </c>
      <c r="N4061" s="5" t="s">
        <v>30</v>
      </c>
      <c r="O4061" s="10"/>
      <c r="P4061" s="5"/>
      <c r="Q4061" s="5"/>
      <c r="R4061" s="5"/>
      <c r="S4061" s="5"/>
    </row>
    <row r="4062" customFormat="1" hidden="1" spans="1:19">
      <c r="A4062" s="5">
        <v>4079</v>
      </c>
      <c r="B4062" s="5" t="s">
        <v>16018</v>
      </c>
      <c r="C4062" s="5"/>
      <c r="D4062" s="5" t="s">
        <v>492</v>
      </c>
      <c r="E4062" s="5" t="s">
        <v>16019</v>
      </c>
      <c r="F4062" s="5" t="s">
        <v>143</v>
      </c>
      <c r="G4062" s="5">
        <v>17</v>
      </c>
      <c r="H4062" s="5" t="s">
        <v>18822</v>
      </c>
      <c r="I4062" s="5" t="s">
        <v>16021</v>
      </c>
      <c r="J4062" s="5" t="s">
        <v>18823</v>
      </c>
      <c r="K4062" s="5" t="s">
        <v>27</v>
      </c>
      <c r="L4062" s="10">
        <v>44404</v>
      </c>
      <c r="M4062" s="5" t="s">
        <v>16022</v>
      </c>
      <c r="N4062" s="5" t="s">
        <v>30</v>
      </c>
      <c r="O4062" s="10"/>
      <c r="P4062" s="5"/>
      <c r="Q4062" s="5"/>
      <c r="R4062" s="5"/>
      <c r="S4062" s="5"/>
    </row>
    <row r="4063" customFormat="1" hidden="1" spans="1:19">
      <c r="A4063" s="5">
        <v>4080</v>
      </c>
      <c r="B4063" s="5" t="s">
        <v>16023</v>
      </c>
      <c r="C4063" s="5"/>
      <c r="D4063" s="5" t="s">
        <v>492</v>
      </c>
      <c r="E4063" s="5" t="s">
        <v>16024</v>
      </c>
      <c r="F4063" s="5" t="s">
        <v>24</v>
      </c>
      <c r="G4063" s="5">
        <v>17</v>
      </c>
      <c r="H4063" s="5" t="s">
        <v>16025</v>
      </c>
      <c r="I4063" s="5" t="s">
        <v>16026</v>
      </c>
      <c r="J4063" s="5">
        <v>18977800427</v>
      </c>
      <c r="K4063" s="5" t="s">
        <v>27</v>
      </c>
      <c r="L4063" s="10">
        <v>44395</v>
      </c>
      <c r="M4063" s="5" t="s">
        <v>1288</v>
      </c>
      <c r="N4063" s="5" t="s">
        <v>30</v>
      </c>
      <c r="O4063" s="10"/>
      <c r="P4063" s="5"/>
      <c r="Q4063" s="5"/>
      <c r="R4063" s="5"/>
      <c r="S4063" s="5"/>
    </row>
    <row r="4064" customFormat="1" hidden="1" spans="1:19">
      <c r="A4064" s="5">
        <v>4081</v>
      </c>
      <c r="B4064" s="5" t="s">
        <v>16027</v>
      </c>
      <c r="C4064" s="5"/>
      <c r="D4064" s="5" t="s">
        <v>492</v>
      </c>
      <c r="E4064" s="5" t="s">
        <v>16028</v>
      </c>
      <c r="F4064" s="5" t="s">
        <v>143</v>
      </c>
      <c r="G4064" s="5">
        <v>15</v>
      </c>
      <c r="H4064" s="5" t="s">
        <v>16029</v>
      </c>
      <c r="I4064" s="5" t="s">
        <v>16030</v>
      </c>
      <c r="J4064" s="5" t="s">
        <v>18824</v>
      </c>
      <c r="K4064" s="5" t="s">
        <v>27</v>
      </c>
      <c r="L4064" s="10">
        <v>44403</v>
      </c>
      <c r="M4064" s="5" t="s">
        <v>1273</v>
      </c>
      <c r="N4064" s="5" t="s">
        <v>30</v>
      </c>
      <c r="O4064" s="10"/>
      <c r="P4064" s="5"/>
      <c r="Q4064" s="5"/>
      <c r="R4064" s="5"/>
      <c r="S4064" s="5"/>
    </row>
    <row r="4065" customFormat="1" hidden="1" spans="1:19">
      <c r="A4065" s="5">
        <v>4082</v>
      </c>
      <c r="B4065" s="5" t="s">
        <v>16031</v>
      </c>
      <c r="C4065" s="5"/>
      <c r="D4065" s="5" t="s">
        <v>492</v>
      </c>
      <c r="E4065" s="5" t="s">
        <v>16032</v>
      </c>
      <c r="F4065" s="5" t="s">
        <v>24</v>
      </c>
      <c r="G4065" s="5">
        <v>17</v>
      </c>
      <c r="H4065" s="5" t="s">
        <v>16033</v>
      </c>
      <c r="I4065" s="5" t="s">
        <v>16034</v>
      </c>
      <c r="J4065" s="5" t="s">
        <v>18825</v>
      </c>
      <c r="K4065" s="5" t="s">
        <v>27</v>
      </c>
      <c r="L4065" s="10">
        <v>44394</v>
      </c>
      <c r="M4065" s="5" t="s">
        <v>1347</v>
      </c>
      <c r="N4065" s="5" t="s">
        <v>27</v>
      </c>
      <c r="O4065" s="10">
        <v>44415</v>
      </c>
      <c r="P4065" s="5" t="s">
        <v>1347</v>
      </c>
      <c r="Q4065" s="5"/>
      <c r="R4065" s="5"/>
      <c r="S4065" s="5"/>
    </row>
    <row r="4066" customFormat="1" hidden="1" spans="1:19">
      <c r="A4066" s="5">
        <v>4083</v>
      </c>
      <c r="B4066" s="5" t="s">
        <v>16035</v>
      </c>
      <c r="C4066" s="5"/>
      <c r="D4066" s="5" t="s">
        <v>492</v>
      </c>
      <c r="E4066" s="5" t="s">
        <v>16036</v>
      </c>
      <c r="F4066" s="5" t="s">
        <v>24</v>
      </c>
      <c r="G4066" s="5">
        <v>16</v>
      </c>
      <c r="H4066" s="5" t="s">
        <v>16037</v>
      </c>
      <c r="I4066" s="5" t="s">
        <v>16038</v>
      </c>
      <c r="J4066" s="5">
        <v>18977894595</v>
      </c>
      <c r="K4066" s="5" t="s">
        <v>27</v>
      </c>
      <c r="L4066" s="10">
        <v>44406</v>
      </c>
      <c r="M4066" s="5" t="s">
        <v>16039</v>
      </c>
      <c r="N4066" s="5" t="s">
        <v>30</v>
      </c>
      <c r="O4066" s="10"/>
      <c r="P4066" s="5"/>
      <c r="Q4066" s="5"/>
      <c r="R4066" s="5"/>
      <c r="S4066" s="5"/>
    </row>
    <row r="4067" customFormat="1" hidden="1" spans="1:19">
      <c r="A4067" s="5">
        <v>4084</v>
      </c>
      <c r="B4067" s="5" t="s">
        <v>16040</v>
      </c>
      <c r="C4067" s="5"/>
      <c r="D4067" s="5" t="s">
        <v>492</v>
      </c>
      <c r="E4067" s="5" t="s">
        <v>16041</v>
      </c>
      <c r="F4067" s="5" t="s">
        <v>143</v>
      </c>
      <c r="G4067" s="5">
        <v>16</v>
      </c>
      <c r="H4067" s="5" t="s">
        <v>18826</v>
      </c>
      <c r="I4067" s="5" t="s">
        <v>16042</v>
      </c>
      <c r="J4067" s="5">
        <v>15907782074</v>
      </c>
      <c r="K4067" s="5" t="s">
        <v>27</v>
      </c>
      <c r="L4067" s="10">
        <v>44396</v>
      </c>
      <c r="M4067" s="5" t="s">
        <v>98</v>
      </c>
      <c r="N4067" s="5" t="s">
        <v>30</v>
      </c>
      <c r="O4067" s="10"/>
      <c r="P4067" s="5"/>
      <c r="Q4067" s="5"/>
      <c r="R4067" s="5"/>
      <c r="S4067" s="5"/>
    </row>
    <row r="4068" customFormat="1" hidden="1" spans="1:19">
      <c r="A4068" s="5">
        <v>4085</v>
      </c>
      <c r="B4068" s="5" t="s">
        <v>16043</v>
      </c>
      <c r="C4068" s="5"/>
      <c r="D4068" s="5" t="s">
        <v>492</v>
      </c>
      <c r="E4068" s="5" t="s">
        <v>16044</v>
      </c>
      <c r="F4068" s="5" t="s">
        <v>143</v>
      </c>
      <c r="G4068" s="5">
        <v>16</v>
      </c>
      <c r="H4068" s="5" t="s">
        <v>16045</v>
      </c>
      <c r="I4068" s="5" t="s">
        <v>1405</v>
      </c>
      <c r="J4068" s="5" t="s">
        <v>18827</v>
      </c>
      <c r="K4068" s="5" t="s">
        <v>27</v>
      </c>
      <c r="L4068" s="10">
        <v>44396</v>
      </c>
      <c r="M4068" s="5" t="s">
        <v>1303</v>
      </c>
      <c r="N4068" s="5" t="s">
        <v>30</v>
      </c>
      <c r="O4068" s="10"/>
      <c r="P4068" s="5"/>
      <c r="Q4068" s="5"/>
      <c r="R4068" s="5"/>
      <c r="S4068" s="5"/>
    </row>
    <row r="4069" customFormat="1" hidden="1" spans="1:19">
      <c r="A4069" s="5">
        <v>4086</v>
      </c>
      <c r="B4069" s="5" t="s">
        <v>16046</v>
      </c>
      <c r="C4069" s="5"/>
      <c r="D4069" s="5" t="s">
        <v>492</v>
      </c>
      <c r="E4069" s="5" t="s">
        <v>16047</v>
      </c>
      <c r="F4069" s="5" t="s">
        <v>24</v>
      </c>
      <c r="G4069" s="5">
        <v>16</v>
      </c>
      <c r="H4069" s="5" t="s">
        <v>18828</v>
      </c>
      <c r="I4069" s="5" t="s">
        <v>16049</v>
      </c>
      <c r="J4069" s="5" t="s">
        <v>18829</v>
      </c>
      <c r="K4069" s="5" t="s">
        <v>27</v>
      </c>
      <c r="L4069" s="10">
        <v>44396</v>
      </c>
      <c r="M4069" s="5" t="s">
        <v>139</v>
      </c>
      <c r="N4069" s="5" t="s">
        <v>30</v>
      </c>
      <c r="O4069" s="10"/>
      <c r="P4069" s="5"/>
      <c r="Q4069" s="5"/>
      <c r="R4069" s="5"/>
      <c r="S4069" s="5"/>
    </row>
    <row r="4070" customFormat="1" hidden="1" spans="1:19">
      <c r="A4070" s="5">
        <v>4087</v>
      </c>
      <c r="B4070" s="5" t="s">
        <v>16050</v>
      </c>
      <c r="C4070" s="5"/>
      <c r="D4070" s="5" t="s">
        <v>492</v>
      </c>
      <c r="E4070" s="5" t="s">
        <v>16051</v>
      </c>
      <c r="F4070" s="5" t="s">
        <v>143</v>
      </c>
      <c r="G4070" s="5">
        <v>16</v>
      </c>
      <c r="H4070" s="5" t="s">
        <v>18830</v>
      </c>
      <c r="I4070" s="5" t="s">
        <v>16053</v>
      </c>
      <c r="J4070" s="5" t="s">
        <v>18831</v>
      </c>
      <c r="K4070" s="5" t="s">
        <v>27</v>
      </c>
      <c r="L4070" s="10">
        <v>44396</v>
      </c>
      <c r="M4070" s="5" t="s">
        <v>139</v>
      </c>
      <c r="N4070" s="5" t="s">
        <v>30</v>
      </c>
      <c r="O4070" s="10"/>
      <c r="P4070" s="5"/>
      <c r="Q4070" s="5"/>
      <c r="R4070" s="5"/>
      <c r="S4070" s="5"/>
    </row>
    <row r="4071" customFormat="1" hidden="1" spans="1:19">
      <c r="A4071" s="5">
        <v>4088</v>
      </c>
      <c r="B4071" s="5" t="s">
        <v>16054</v>
      </c>
      <c r="C4071" s="5"/>
      <c r="D4071" s="5" t="s">
        <v>492</v>
      </c>
      <c r="E4071" s="5" t="s">
        <v>16055</v>
      </c>
      <c r="F4071" s="5" t="s">
        <v>143</v>
      </c>
      <c r="G4071" s="5">
        <v>17</v>
      </c>
      <c r="H4071" s="5" t="s">
        <v>18832</v>
      </c>
      <c r="I4071" s="5" t="s">
        <v>950</v>
      </c>
      <c r="J4071" s="5" t="s">
        <v>18833</v>
      </c>
      <c r="K4071" s="5" t="s">
        <v>27</v>
      </c>
      <c r="L4071" s="10">
        <v>44396</v>
      </c>
      <c r="M4071" s="5" t="s">
        <v>98</v>
      </c>
      <c r="N4071" s="5" t="s">
        <v>30</v>
      </c>
      <c r="O4071" s="10"/>
      <c r="P4071" s="5"/>
      <c r="Q4071" s="5"/>
      <c r="R4071" s="5"/>
      <c r="S4071" s="5"/>
    </row>
    <row r="4072" customFormat="1" hidden="1" spans="1:19">
      <c r="A4072" s="5">
        <v>4089</v>
      </c>
      <c r="B4072" s="5" t="s">
        <v>16056</v>
      </c>
      <c r="C4072" s="5"/>
      <c r="D4072" s="5" t="s">
        <v>492</v>
      </c>
      <c r="E4072" s="5" t="s">
        <v>16057</v>
      </c>
      <c r="F4072" s="5" t="s">
        <v>143</v>
      </c>
      <c r="G4072" s="5">
        <v>16</v>
      </c>
      <c r="H4072" s="5" t="s">
        <v>16058</v>
      </c>
      <c r="I4072" s="5" t="s">
        <v>16059</v>
      </c>
      <c r="J4072" s="5" t="s">
        <v>18834</v>
      </c>
      <c r="K4072" s="5" t="s">
        <v>27</v>
      </c>
      <c r="L4072" s="10">
        <v>44395</v>
      </c>
      <c r="M4072" s="5" t="s">
        <v>1288</v>
      </c>
      <c r="N4072" s="5" t="s">
        <v>27</v>
      </c>
      <c r="O4072" s="10">
        <v>44416</v>
      </c>
      <c r="P4072" s="5" t="s">
        <v>1288</v>
      </c>
      <c r="Q4072" s="5"/>
      <c r="R4072" s="5"/>
      <c r="S4072" s="5"/>
    </row>
    <row r="4073" customFormat="1" hidden="1" spans="1:19">
      <c r="A4073" s="5">
        <v>4090</v>
      </c>
      <c r="B4073" s="5" t="s">
        <v>16060</v>
      </c>
      <c r="C4073" s="5"/>
      <c r="D4073" s="5" t="s">
        <v>492</v>
      </c>
      <c r="E4073" s="5" t="s">
        <v>16061</v>
      </c>
      <c r="F4073" s="5" t="s">
        <v>24</v>
      </c>
      <c r="G4073" s="5">
        <v>16</v>
      </c>
      <c r="H4073" s="5" t="s">
        <v>18835</v>
      </c>
      <c r="I4073" s="5" t="s">
        <v>16063</v>
      </c>
      <c r="J4073" s="5" t="s">
        <v>18836</v>
      </c>
      <c r="K4073" s="5" t="s">
        <v>27</v>
      </c>
      <c r="L4073" s="10">
        <v>44395</v>
      </c>
      <c r="M4073" s="5" t="s">
        <v>28</v>
      </c>
      <c r="N4073" s="5" t="s">
        <v>30</v>
      </c>
      <c r="O4073" s="10"/>
      <c r="P4073" s="5"/>
      <c r="Q4073" s="5"/>
      <c r="R4073" s="5"/>
      <c r="S4073" s="5"/>
    </row>
    <row r="4074" customFormat="1" hidden="1" spans="1:19">
      <c r="A4074" s="5">
        <v>4091</v>
      </c>
      <c r="B4074" s="5" t="s">
        <v>16064</v>
      </c>
      <c r="C4074" s="5"/>
      <c r="D4074" s="5" t="s">
        <v>492</v>
      </c>
      <c r="E4074" s="5" t="s">
        <v>16065</v>
      </c>
      <c r="F4074" s="5" t="s">
        <v>24</v>
      </c>
      <c r="G4074" s="5">
        <v>17</v>
      </c>
      <c r="H4074" s="5" t="s">
        <v>18837</v>
      </c>
      <c r="I4074" s="5" t="s">
        <v>16067</v>
      </c>
      <c r="J4074" s="5" t="s">
        <v>18838</v>
      </c>
      <c r="K4074" s="5" t="s">
        <v>27</v>
      </c>
      <c r="L4074" s="10">
        <v>44394</v>
      </c>
      <c r="M4074" s="5" t="s">
        <v>28</v>
      </c>
      <c r="N4074" s="5" t="s">
        <v>30</v>
      </c>
      <c r="O4074" s="10"/>
      <c r="P4074" s="5"/>
      <c r="Q4074" s="5"/>
      <c r="R4074" s="5"/>
      <c r="S4074" s="5"/>
    </row>
    <row r="4075" customFormat="1" hidden="1" spans="1:19">
      <c r="A4075" s="5">
        <v>4092</v>
      </c>
      <c r="B4075" s="5" t="s">
        <v>16068</v>
      </c>
      <c r="C4075" s="5"/>
      <c r="D4075" s="5" t="s">
        <v>492</v>
      </c>
      <c r="E4075" s="5" t="s">
        <v>16069</v>
      </c>
      <c r="F4075" s="5" t="s">
        <v>143</v>
      </c>
      <c r="G4075" s="5">
        <v>16</v>
      </c>
      <c r="H4075" s="5" t="s">
        <v>14363</v>
      </c>
      <c r="I4075" s="5" t="s">
        <v>16070</v>
      </c>
      <c r="J4075" s="5" t="s">
        <v>18839</v>
      </c>
      <c r="K4075" s="5" t="s">
        <v>27</v>
      </c>
      <c r="L4075" s="10">
        <v>44396</v>
      </c>
      <c r="M4075" s="5" t="s">
        <v>68</v>
      </c>
      <c r="N4075" s="5" t="s">
        <v>30</v>
      </c>
      <c r="O4075" s="10"/>
      <c r="P4075" s="5"/>
      <c r="Q4075" s="5"/>
      <c r="R4075" s="5"/>
      <c r="S4075" s="5"/>
    </row>
    <row r="4076" customFormat="1" hidden="1" spans="1:19">
      <c r="A4076" s="5">
        <v>4093</v>
      </c>
      <c r="B4076" s="5" t="s">
        <v>16071</v>
      </c>
      <c r="C4076" s="5"/>
      <c r="D4076" s="5" t="s">
        <v>492</v>
      </c>
      <c r="E4076" s="5" t="s">
        <v>16072</v>
      </c>
      <c r="F4076" s="5" t="s">
        <v>143</v>
      </c>
      <c r="G4076" s="5">
        <v>16</v>
      </c>
      <c r="H4076" s="5" t="s">
        <v>16073</v>
      </c>
      <c r="I4076" s="5" t="s">
        <v>16074</v>
      </c>
      <c r="J4076" s="5">
        <v>19978820824</v>
      </c>
      <c r="K4076" s="5" t="s">
        <v>27</v>
      </c>
      <c r="L4076" s="10">
        <v>44395</v>
      </c>
      <c r="M4076" s="5" t="s">
        <v>8491</v>
      </c>
      <c r="N4076" s="5" t="s">
        <v>30</v>
      </c>
      <c r="O4076" s="10"/>
      <c r="P4076" s="5"/>
      <c r="Q4076" s="5"/>
      <c r="R4076" s="5"/>
      <c r="S4076" s="5"/>
    </row>
    <row r="4077" customFormat="1" hidden="1" spans="1:19">
      <c r="A4077" s="5">
        <v>4094</v>
      </c>
      <c r="B4077" s="5" t="s">
        <v>16075</v>
      </c>
      <c r="C4077" s="5"/>
      <c r="D4077" s="5" t="s">
        <v>492</v>
      </c>
      <c r="E4077" s="5" t="s">
        <v>16076</v>
      </c>
      <c r="F4077" s="5" t="s">
        <v>143</v>
      </c>
      <c r="G4077" s="5">
        <v>16</v>
      </c>
      <c r="H4077" s="5" t="s">
        <v>1306</v>
      </c>
      <c r="I4077" s="5" t="s">
        <v>16077</v>
      </c>
      <c r="J4077" s="5">
        <v>19907789843</v>
      </c>
      <c r="K4077" s="5" t="s">
        <v>27</v>
      </c>
      <c r="L4077" s="10">
        <v>44403</v>
      </c>
      <c r="M4077" s="5" t="s">
        <v>1273</v>
      </c>
      <c r="N4077" s="5" t="s">
        <v>30</v>
      </c>
      <c r="O4077" s="10"/>
      <c r="P4077" s="5"/>
      <c r="Q4077" s="5"/>
      <c r="R4077" s="5"/>
      <c r="S4077" s="5"/>
    </row>
    <row r="4078" customFormat="1" hidden="1" spans="1:19">
      <c r="A4078" s="5">
        <v>4095</v>
      </c>
      <c r="B4078" s="5" t="s">
        <v>16078</v>
      </c>
      <c r="C4078" s="5"/>
      <c r="D4078" s="5" t="s">
        <v>492</v>
      </c>
      <c r="E4078" s="5" t="s">
        <v>7651</v>
      </c>
      <c r="F4078" s="5" t="s">
        <v>24</v>
      </c>
      <c r="G4078" s="5">
        <v>18</v>
      </c>
      <c r="H4078" s="5" t="s">
        <v>257</v>
      </c>
      <c r="I4078" s="5" t="s">
        <v>16079</v>
      </c>
      <c r="J4078" s="5">
        <v>15296077498</v>
      </c>
      <c r="K4078" s="5"/>
      <c r="L4078" s="10"/>
      <c r="M4078" s="5"/>
      <c r="N4078" s="5"/>
      <c r="O4078" s="10"/>
      <c r="P4078" s="5"/>
      <c r="Q4078" s="5"/>
      <c r="R4078" s="5"/>
      <c r="S4078" s="5"/>
    </row>
    <row r="4079" customFormat="1" hidden="1" spans="1:19">
      <c r="A4079" s="5">
        <v>4096</v>
      </c>
      <c r="B4079" s="5" t="s">
        <v>16080</v>
      </c>
      <c r="C4079" s="5"/>
      <c r="D4079" s="5" t="s">
        <v>492</v>
      </c>
      <c r="E4079" s="5" t="s">
        <v>16081</v>
      </c>
      <c r="F4079" s="5" t="s">
        <v>24</v>
      </c>
      <c r="G4079" s="5">
        <v>16</v>
      </c>
      <c r="H4079" s="5" t="s">
        <v>16082</v>
      </c>
      <c r="I4079" s="5" t="s">
        <v>16083</v>
      </c>
      <c r="J4079" s="5">
        <v>13907884750</v>
      </c>
      <c r="K4079" s="5" t="s">
        <v>27</v>
      </c>
      <c r="L4079" s="10">
        <v>44394</v>
      </c>
      <c r="M4079" s="5" t="s">
        <v>28</v>
      </c>
      <c r="N4079" s="5" t="s">
        <v>30</v>
      </c>
      <c r="O4079" s="10"/>
      <c r="P4079" s="5"/>
      <c r="Q4079" s="5"/>
      <c r="R4079" s="5"/>
      <c r="S4079" s="5"/>
    </row>
    <row r="4080" customFormat="1" hidden="1" spans="1:19">
      <c r="A4080" s="5">
        <v>4097</v>
      </c>
      <c r="B4080" s="5" t="s">
        <v>16084</v>
      </c>
      <c r="C4080" s="5"/>
      <c r="D4080" s="5" t="s">
        <v>492</v>
      </c>
      <c r="E4080" s="5" t="s">
        <v>16085</v>
      </c>
      <c r="F4080" s="5" t="s">
        <v>143</v>
      </c>
      <c r="G4080" s="5">
        <v>19</v>
      </c>
      <c r="H4080" s="5" t="s">
        <v>16086</v>
      </c>
      <c r="I4080" s="5" t="s">
        <v>16087</v>
      </c>
      <c r="J4080" s="5">
        <v>15289656599</v>
      </c>
      <c r="K4080" s="5" t="s">
        <v>27</v>
      </c>
      <c r="L4080" s="10">
        <v>44395</v>
      </c>
      <c r="M4080" s="5"/>
      <c r="N4080" s="5"/>
      <c r="O4080" s="10"/>
      <c r="P4080" s="5"/>
      <c r="Q4080" s="5"/>
      <c r="R4080" s="5"/>
      <c r="S4080" s="5"/>
    </row>
    <row r="4081" customFormat="1" hidden="1" spans="1:19">
      <c r="A4081" s="5">
        <v>4098</v>
      </c>
      <c r="B4081" s="5" t="s">
        <v>16088</v>
      </c>
      <c r="C4081" s="5"/>
      <c r="D4081" s="5" t="s">
        <v>492</v>
      </c>
      <c r="E4081" s="5" t="s">
        <v>16089</v>
      </c>
      <c r="F4081" s="5" t="s">
        <v>143</v>
      </c>
      <c r="G4081" s="5">
        <v>17</v>
      </c>
      <c r="H4081" s="5" t="s">
        <v>16090</v>
      </c>
      <c r="I4081" s="5" t="s">
        <v>16091</v>
      </c>
      <c r="J4081" s="5">
        <v>15177883980</v>
      </c>
      <c r="K4081" s="5" t="s">
        <v>27</v>
      </c>
      <c r="L4081" s="10">
        <v>44396</v>
      </c>
      <c r="M4081" s="5" t="s">
        <v>1347</v>
      </c>
      <c r="N4081" s="5" t="s">
        <v>30</v>
      </c>
      <c r="O4081" s="10"/>
      <c r="P4081" s="5"/>
      <c r="Q4081" s="5"/>
      <c r="R4081" s="5"/>
      <c r="S4081" s="5"/>
    </row>
    <row r="4082" customFormat="1" hidden="1" spans="1:19">
      <c r="A4082" s="5">
        <v>4099</v>
      </c>
      <c r="B4082" s="5" t="s">
        <v>16092</v>
      </c>
      <c r="C4082" s="5"/>
      <c r="D4082" s="5" t="s">
        <v>492</v>
      </c>
      <c r="E4082" s="5" t="s">
        <v>13738</v>
      </c>
      <c r="F4082" s="5" t="s">
        <v>143</v>
      </c>
      <c r="G4082" s="5">
        <v>18</v>
      </c>
      <c r="H4082" s="5" t="s">
        <v>16093</v>
      </c>
      <c r="I4082" s="5" t="s">
        <v>16094</v>
      </c>
      <c r="J4082" s="5">
        <v>18666369447</v>
      </c>
      <c r="K4082" s="5"/>
      <c r="L4082" s="10"/>
      <c r="M4082" s="5"/>
      <c r="N4082" s="5"/>
      <c r="O4082" s="10"/>
      <c r="P4082" s="5"/>
      <c r="Q4082" s="5"/>
      <c r="R4082" s="5"/>
      <c r="S4082" s="5"/>
    </row>
    <row r="4083" customFormat="1" hidden="1" spans="1:19">
      <c r="A4083" s="5">
        <v>4100</v>
      </c>
      <c r="B4083" s="5" t="s">
        <v>16095</v>
      </c>
      <c r="C4083" s="5"/>
      <c r="D4083" s="5" t="s">
        <v>492</v>
      </c>
      <c r="E4083" s="5" t="s">
        <v>16096</v>
      </c>
      <c r="F4083" s="5" t="s">
        <v>143</v>
      </c>
      <c r="G4083" s="5">
        <v>16</v>
      </c>
      <c r="H4083" s="5" t="s">
        <v>18163</v>
      </c>
      <c r="I4083" s="5" t="s">
        <v>16097</v>
      </c>
      <c r="J4083" s="5" t="s">
        <v>18840</v>
      </c>
      <c r="K4083" s="5" t="s">
        <v>27</v>
      </c>
      <c r="L4083" s="10">
        <v>44397</v>
      </c>
      <c r="M4083" s="5" t="s">
        <v>28</v>
      </c>
      <c r="N4083" s="5" t="s">
        <v>30</v>
      </c>
      <c r="O4083" s="10"/>
      <c r="P4083" s="5"/>
      <c r="Q4083" s="5"/>
      <c r="R4083" s="5"/>
      <c r="S4083" s="5"/>
    </row>
    <row r="4084" customFormat="1" hidden="1" spans="1:19">
      <c r="A4084" s="5">
        <v>4101</v>
      </c>
      <c r="B4084" s="5" t="s">
        <v>16098</v>
      </c>
      <c r="C4084" s="5"/>
      <c r="D4084" s="5" t="s">
        <v>492</v>
      </c>
      <c r="E4084" s="5" t="s">
        <v>16099</v>
      </c>
      <c r="F4084" s="5" t="s">
        <v>143</v>
      </c>
      <c r="G4084" s="5">
        <v>16</v>
      </c>
      <c r="H4084" s="5" t="s">
        <v>18841</v>
      </c>
      <c r="I4084" s="5" t="s">
        <v>16100</v>
      </c>
      <c r="J4084" s="5">
        <v>19977818742</v>
      </c>
      <c r="K4084" s="5" t="s">
        <v>27</v>
      </c>
      <c r="L4084" s="10">
        <v>44396</v>
      </c>
      <c r="M4084" s="5" t="s">
        <v>6307</v>
      </c>
      <c r="N4084" s="5" t="s">
        <v>30</v>
      </c>
      <c r="O4084" s="10"/>
      <c r="P4084" s="5"/>
      <c r="Q4084" s="5"/>
      <c r="R4084" s="5"/>
      <c r="S4084" s="5"/>
    </row>
    <row r="4085" customFormat="1" hidden="1" spans="1:19">
      <c r="A4085" s="5">
        <v>4102</v>
      </c>
      <c r="B4085" s="5" t="s">
        <v>16101</v>
      </c>
      <c r="C4085" s="5"/>
      <c r="D4085" s="5" t="s">
        <v>492</v>
      </c>
      <c r="E4085" s="5" t="s">
        <v>16102</v>
      </c>
      <c r="F4085" s="5" t="s">
        <v>143</v>
      </c>
      <c r="G4085" s="5">
        <v>16</v>
      </c>
      <c r="H4085" s="5" t="s">
        <v>18842</v>
      </c>
      <c r="I4085" s="5" t="s">
        <v>16104</v>
      </c>
      <c r="J4085" s="5">
        <v>18276682088</v>
      </c>
      <c r="K4085" s="5" t="s">
        <v>27</v>
      </c>
      <c r="L4085" s="10">
        <v>44394</v>
      </c>
      <c r="M4085" s="5" t="s">
        <v>28</v>
      </c>
      <c r="N4085" s="5" t="s">
        <v>30</v>
      </c>
      <c r="O4085" s="10"/>
      <c r="P4085" s="5"/>
      <c r="Q4085" s="5"/>
      <c r="R4085" s="5"/>
      <c r="S4085" s="5"/>
    </row>
    <row r="4086" customFormat="1" hidden="1" spans="1:19">
      <c r="A4086" s="5">
        <v>4103</v>
      </c>
      <c r="B4086" s="5" t="s">
        <v>16105</v>
      </c>
      <c r="C4086" s="5"/>
      <c r="D4086" s="5" t="s">
        <v>492</v>
      </c>
      <c r="E4086" s="5" t="s">
        <v>9062</v>
      </c>
      <c r="F4086" s="5" t="s">
        <v>24</v>
      </c>
      <c r="G4086" s="5">
        <v>15</v>
      </c>
      <c r="H4086" s="5" t="s">
        <v>18843</v>
      </c>
      <c r="I4086" s="5" t="s">
        <v>16107</v>
      </c>
      <c r="J4086" s="5" t="s">
        <v>18844</v>
      </c>
      <c r="K4086" s="5" t="s">
        <v>27</v>
      </c>
      <c r="L4086" s="10">
        <v>44400</v>
      </c>
      <c r="M4086" s="5" t="s">
        <v>28</v>
      </c>
      <c r="N4086" s="5" t="s">
        <v>30</v>
      </c>
      <c r="O4086" s="10"/>
      <c r="P4086" s="5"/>
      <c r="Q4086" s="5"/>
      <c r="R4086" s="5"/>
      <c r="S4086" s="5"/>
    </row>
    <row r="4087" customFormat="1" hidden="1" spans="1:19">
      <c r="A4087" s="5">
        <v>4104</v>
      </c>
      <c r="B4087" s="5" t="s">
        <v>16108</v>
      </c>
      <c r="C4087" s="5"/>
      <c r="D4087" s="5" t="s">
        <v>492</v>
      </c>
      <c r="E4087" s="5" t="s">
        <v>16109</v>
      </c>
      <c r="F4087" s="5" t="s">
        <v>143</v>
      </c>
      <c r="G4087" s="5">
        <v>17</v>
      </c>
      <c r="H4087" s="5" t="s">
        <v>18845</v>
      </c>
      <c r="I4087" s="5" t="s">
        <v>16111</v>
      </c>
      <c r="J4087" s="5" t="s">
        <v>18846</v>
      </c>
      <c r="K4087" s="5" t="s">
        <v>27</v>
      </c>
      <c r="L4087" s="10">
        <v>44394</v>
      </c>
      <c r="M4087" s="5" t="s">
        <v>28</v>
      </c>
      <c r="N4087" s="5" t="s">
        <v>27</v>
      </c>
      <c r="O4087" s="10">
        <v>44415</v>
      </c>
      <c r="P4087" s="5" t="s">
        <v>16112</v>
      </c>
      <c r="Q4087" s="5" t="s">
        <v>30</v>
      </c>
      <c r="R4087" s="5"/>
      <c r="S4087" s="5"/>
    </row>
    <row r="4088" customFormat="1" hidden="1" spans="1:19">
      <c r="A4088" s="5">
        <v>4105</v>
      </c>
      <c r="B4088" s="5" t="s">
        <v>16113</v>
      </c>
      <c r="C4088" s="5"/>
      <c r="D4088" s="5" t="s">
        <v>492</v>
      </c>
      <c r="E4088" s="5" t="s">
        <v>1852</v>
      </c>
      <c r="F4088" s="5" t="s">
        <v>24</v>
      </c>
      <c r="G4088" s="5">
        <v>17</v>
      </c>
      <c r="H4088" s="5" t="s">
        <v>18847</v>
      </c>
      <c r="I4088" s="5" t="s">
        <v>16115</v>
      </c>
      <c r="J4088" s="5">
        <v>17776589397</v>
      </c>
      <c r="K4088" s="5" t="s">
        <v>27</v>
      </c>
      <c r="L4088" s="10">
        <v>44398</v>
      </c>
      <c r="M4088" s="5" t="s">
        <v>28</v>
      </c>
      <c r="N4088" s="5" t="s">
        <v>30</v>
      </c>
      <c r="O4088" s="10"/>
      <c r="P4088" s="5"/>
      <c r="Q4088" s="5"/>
      <c r="R4088" s="5"/>
      <c r="S4088" s="5"/>
    </row>
    <row r="4089" customFormat="1" hidden="1" spans="1:19">
      <c r="A4089" s="5">
        <v>4106</v>
      </c>
      <c r="B4089" s="5" t="s">
        <v>16116</v>
      </c>
      <c r="C4089" s="5"/>
      <c r="D4089" s="5" t="s">
        <v>492</v>
      </c>
      <c r="E4089" s="5" t="s">
        <v>16117</v>
      </c>
      <c r="F4089" s="5" t="s">
        <v>24</v>
      </c>
      <c r="G4089" s="5">
        <v>15</v>
      </c>
      <c r="H4089" s="5" t="s">
        <v>18848</v>
      </c>
      <c r="I4089" s="5" t="s">
        <v>16119</v>
      </c>
      <c r="J4089" s="5" t="s">
        <v>18849</v>
      </c>
      <c r="K4089" s="5" t="s">
        <v>27</v>
      </c>
      <c r="L4089" s="10">
        <v>44400</v>
      </c>
      <c r="M4089" s="5" t="s">
        <v>28</v>
      </c>
      <c r="N4089" s="5" t="s">
        <v>30</v>
      </c>
      <c r="O4089" s="10"/>
      <c r="P4089" s="5"/>
      <c r="Q4089" s="5"/>
      <c r="R4089" s="5"/>
      <c r="S4089" s="5"/>
    </row>
    <row r="4090" customFormat="1" hidden="1" spans="1:19">
      <c r="A4090" s="5">
        <v>4107</v>
      </c>
      <c r="B4090" s="5" t="s">
        <v>16120</v>
      </c>
      <c r="C4090" s="5"/>
      <c r="D4090" s="5" t="s">
        <v>492</v>
      </c>
      <c r="E4090" s="5" t="s">
        <v>16121</v>
      </c>
      <c r="F4090" s="5" t="s">
        <v>24</v>
      </c>
      <c r="G4090" s="5">
        <v>16</v>
      </c>
      <c r="H4090" s="5" t="s">
        <v>16122</v>
      </c>
      <c r="I4090" s="5" t="s">
        <v>16123</v>
      </c>
      <c r="J4090" s="5" t="s">
        <v>18850</v>
      </c>
      <c r="K4090" s="5" t="s">
        <v>27</v>
      </c>
      <c r="L4090" s="10">
        <v>44396</v>
      </c>
      <c r="M4090" s="5" t="s">
        <v>4424</v>
      </c>
      <c r="N4090" s="5" t="s">
        <v>30</v>
      </c>
      <c r="O4090" s="10"/>
      <c r="P4090" s="5"/>
      <c r="Q4090" s="5"/>
      <c r="R4090" s="5"/>
      <c r="S4090" s="5"/>
    </row>
    <row r="4091" customFormat="1" hidden="1" spans="1:19">
      <c r="A4091" s="5">
        <v>4108</v>
      </c>
      <c r="B4091" s="5" t="s">
        <v>16124</v>
      </c>
      <c r="C4091" s="5"/>
      <c r="D4091" s="5" t="s">
        <v>492</v>
      </c>
      <c r="E4091" s="5" t="s">
        <v>14872</v>
      </c>
      <c r="F4091" s="5" t="s">
        <v>143</v>
      </c>
      <c r="G4091" s="5">
        <v>17</v>
      </c>
      <c r="H4091" s="5" t="s">
        <v>18851</v>
      </c>
      <c r="I4091" s="5" t="s">
        <v>16126</v>
      </c>
      <c r="J4091" s="5" t="s">
        <v>18852</v>
      </c>
      <c r="K4091" s="5" t="s">
        <v>27</v>
      </c>
      <c r="L4091" s="10">
        <v>44394</v>
      </c>
      <c r="M4091" s="5" t="s">
        <v>28</v>
      </c>
      <c r="N4091" s="5" t="s">
        <v>30</v>
      </c>
      <c r="O4091" s="10"/>
      <c r="P4091" s="5"/>
      <c r="Q4091" s="5"/>
      <c r="R4091" s="5"/>
      <c r="S4091" s="5"/>
    </row>
    <row r="4092" customFormat="1" hidden="1" spans="1:19">
      <c r="A4092" s="5">
        <v>4109</v>
      </c>
      <c r="B4092" s="5" t="s">
        <v>16127</v>
      </c>
      <c r="C4092" s="5"/>
      <c r="D4092" s="5" t="s">
        <v>492</v>
      </c>
      <c r="E4092" s="5" t="s">
        <v>16128</v>
      </c>
      <c r="F4092" s="5" t="s">
        <v>143</v>
      </c>
      <c r="G4092" s="5">
        <v>17</v>
      </c>
      <c r="H4092" s="5" t="s">
        <v>25907</v>
      </c>
      <c r="I4092" s="5" t="s">
        <v>16130</v>
      </c>
      <c r="J4092" s="5">
        <v>15078574260</v>
      </c>
      <c r="K4092" s="5" t="s">
        <v>27</v>
      </c>
      <c r="L4092" s="10">
        <v>44394</v>
      </c>
      <c r="M4092" s="5" t="s">
        <v>2455</v>
      </c>
      <c r="N4092" s="5" t="s">
        <v>27</v>
      </c>
      <c r="O4092" s="10">
        <v>44415</v>
      </c>
      <c r="P4092" s="5" t="s">
        <v>29</v>
      </c>
      <c r="Q4092" s="5" t="s">
        <v>30</v>
      </c>
      <c r="R4092" s="5"/>
      <c r="S4092" s="5"/>
    </row>
    <row r="4093" customFormat="1" hidden="1" spans="1:19">
      <c r="A4093" s="5">
        <v>4110</v>
      </c>
      <c r="B4093" s="5" t="s">
        <v>16131</v>
      </c>
      <c r="C4093" s="5"/>
      <c r="D4093" s="5" t="s">
        <v>492</v>
      </c>
      <c r="E4093" s="5" t="s">
        <v>16132</v>
      </c>
      <c r="F4093" s="5" t="s">
        <v>24</v>
      </c>
      <c r="G4093" s="5">
        <v>16</v>
      </c>
      <c r="H4093" s="5" t="s">
        <v>16133</v>
      </c>
      <c r="I4093" s="5" t="s">
        <v>16134</v>
      </c>
      <c r="J4093" s="5" t="s">
        <v>18853</v>
      </c>
      <c r="K4093" s="5" t="s">
        <v>27</v>
      </c>
      <c r="L4093" s="10">
        <v>44395</v>
      </c>
      <c r="M4093" s="5" t="s">
        <v>3693</v>
      </c>
      <c r="N4093" s="5" t="s">
        <v>30</v>
      </c>
      <c r="O4093" s="10"/>
      <c r="P4093" s="5"/>
      <c r="Q4093" s="5"/>
      <c r="R4093" s="5"/>
      <c r="S4093" s="5"/>
    </row>
    <row r="4094" customFormat="1" hidden="1" spans="1:19">
      <c r="A4094" s="5">
        <v>4111</v>
      </c>
      <c r="B4094" s="5" t="s">
        <v>16135</v>
      </c>
      <c r="C4094" s="5"/>
      <c r="D4094" s="5" t="s">
        <v>492</v>
      </c>
      <c r="E4094" s="5" t="s">
        <v>16136</v>
      </c>
      <c r="F4094" s="5" t="s">
        <v>24</v>
      </c>
      <c r="G4094" s="5">
        <v>17</v>
      </c>
      <c r="H4094" s="5" t="s">
        <v>17604</v>
      </c>
      <c r="I4094" s="5" t="s">
        <v>16137</v>
      </c>
      <c r="J4094" s="5" t="s">
        <v>18854</v>
      </c>
      <c r="K4094" s="5" t="s">
        <v>27</v>
      </c>
      <c r="L4094" s="10">
        <v>44396</v>
      </c>
      <c r="M4094" s="5" t="s">
        <v>98</v>
      </c>
      <c r="N4094" s="5" t="s">
        <v>30</v>
      </c>
      <c r="O4094" s="10"/>
      <c r="P4094" s="5"/>
      <c r="Q4094" s="5"/>
      <c r="R4094" s="5"/>
      <c r="S4094" s="5"/>
    </row>
    <row r="4095" customFormat="1" hidden="1" spans="1:19">
      <c r="A4095" s="5">
        <v>4112</v>
      </c>
      <c r="B4095" s="5" t="s">
        <v>16138</v>
      </c>
      <c r="C4095" s="5"/>
      <c r="D4095" s="5" t="s">
        <v>492</v>
      </c>
      <c r="E4095" s="5" t="s">
        <v>16139</v>
      </c>
      <c r="F4095" s="5" t="s">
        <v>143</v>
      </c>
      <c r="G4095" s="5">
        <v>16</v>
      </c>
      <c r="H4095" s="5" t="s">
        <v>18855</v>
      </c>
      <c r="I4095" s="5" t="s">
        <v>16141</v>
      </c>
      <c r="J4095" s="5">
        <v>19127210635</v>
      </c>
      <c r="K4095" s="5" t="s">
        <v>27</v>
      </c>
      <c r="L4095" s="10">
        <v>44394</v>
      </c>
      <c r="M4095" s="5" t="s">
        <v>2172</v>
      </c>
      <c r="N4095" s="5" t="s">
        <v>30</v>
      </c>
      <c r="O4095" s="10"/>
      <c r="P4095" s="5"/>
      <c r="Q4095" s="5"/>
      <c r="R4095" s="5"/>
      <c r="S4095" s="5"/>
    </row>
    <row r="4096" customFormat="1" hidden="1" spans="1:19">
      <c r="A4096" s="5">
        <v>4113</v>
      </c>
      <c r="B4096" s="5" t="s">
        <v>16142</v>
      </c>
      <c r="C4096" s="5"/>
      <c r="D4096" s="5" t="s">
        <v>492</v>
      </c>
      <c r="E4096" s="5" t="s">
        <v>16143</v>
      </c>
      <c r="F4096" s="5" t="s">
        <v>143</v>
      </c>
      <c r="G4096" s="5">
        <v>16</v>
      </c>
      <c r="H4096" s="5" t="s">
        <v>16144</v>
      </c>
      <c r="I4096" s="5" t="s">
        <v>16145</v>
      </c>
      <c r="J4096" s="5" t="s">
        <v>18856</v>
      </c>
      <c r="K4096" s="5" t="s">
        <v>27</v>
      </c>
      <c r="L4096" s="10">
        <v>44405</v>
      </c>
      <c r="M4096" s="5" t="s">
        <v>68</v>
      </c>
      <c r="N4096" s="5" t="s">
        <v>30</v>
      </c>
      <c r="O4096" s="10"/>
      <c r="P4096" s="5"/>
      <c r="Q4096" s="5"/>
      <c r="R4096" s="5"/>
      <c r="S4096" s="5"/>
    </row>
    <row r="4097" customFormat="1" hidden="1" spans="1:19">
      <c r="A4097" s="5">
        <v>4114</v>
      </c>
      <c r="B4097" s="5" t="s">
        <v>16146</v>
      </c>
      <c r="C4097" s="5"/>
      <c r="D4097" s="5" t="s">
        <v>492</v>
      </c>
      <c r="E4097" s="5" t="s">
        <v>16147</v>
      </c>
      <c r="F4097" s="5" t="s">
        <v>143</v>
      </c>
      <c r="G4097" s="5">
        <v>19</v>
      </c>
      <c r="H4097" s="5" t="s">
        <v>16148</v>
      </c>
      <c r="I4097" s="5" t="s">
        <v>2505</v>
      </c>
      <c r="J4097" s="5" t="s">
        <v>19554</v>
      </c>
      <c r="K4097" s="5"/>
      <c r="L4097" s="10"/>
      <c r="M4097" s="5"/>
      <c r="N4097" s="5"/>
      <c r="O4097" s="10"/>
      <c r="P4097" s="5"/>
      <c r="Q4097" s="5"/>
      <c r="R4097" s="5"/>
      <c r="S4097" s="5"/>
    </row>
    <row r="4098" customFormat="1" hidden="1" spans="1:19">
      <c r="A4098" s="5">
        <v>4115</v>
      </c>
      <c r="B4098" s="5" t="s">
        <v>16149</v>
      </c>
      <c r="C4098" s="5"/>
      <c r="D4098" s="5" t="s">
        <v>492</v>
      </c>
      <c r="E4098" s="5" t="s">
        <v>16150</v>
      </c>
      <c r="F4098" s="5" t="s">
        <v>24</v>
      </c>
      <c r="G4098" s="5">
        <v>16</v>
      </c>
      <c r="H4098" s="5" t="s">
        <v>18857</v>
      </c>
      <c r="I4098" s="5" t="s">
        <v>16152</v>
      </c>
      <c r="J4098" s="5">
        <v>15078635746</v>
      </c>
      <c r="K4098" s="5" t="s">
        <v>27</v>
      </c>
      <c r="L4098" s="10">
        <v>44394</v>
      </c>
      <c r="M4098" s="5" t="s">
        <v>28</v>
      </c>
      <c r="N4098" s="5" t="s">
        <v>30</v>
      </c>
      <c r="O4098" s="10"/>
      <c r="P4098" s="5"/>
      <c r="Q4098" s="5"/>
      <c r="R4098" s="5"/>
      <c r="S4098" s="5"/>
    </row>
    <row r="4099" customFormat="1" hidden="1" spans="1:19">
      <c r="A4099" s="5">
        <v>4116</v>
      </c>
      <c r="B4099" s="5" t="s">
        <v>16153</v>
      </c>
      <c r="C4099" s="5"/>
      <c r="D4099" s="5" t="s">
        <v>492</v>
      </c>
      <c r="E4099" s="5" t="s">
        <v>16154</v>
      </c>
      <c r="F4099" s="5" t="s">
        <v>143</v>
      </c>
      <c r="G4099" s="5">
        <v>16</v>
      </c>
      <c r="H4099" s="5" t="s">
        <v>18858</v>
      </c>
      <c r="I4099" s="5" t="s">
        <v>16156</v>
      </c>
      <c r="J4099" s="5" t="s">
        <v>18859</v>
      </c>
      <c r="K4099" s="5" t="s">
        <v>27</v>
      </c>
      <c r="L4099" s="10">
        <v>44394</v>
      </c>
      <c r="M4099" s="5" t="s">
        <v>28</v>
      </c>
      <c r="N4099" s="5" t="s">
        <v>30</v>
      </c>
      <c r="O4099" s="10"/>
      <c r="P4099" s="5"/>
      <c r="Q4099" s="5"/>
      <c r="R4099" s="5"/>
      <c r="S4099" s="5"/>
    </row>
    <row r="4100" customFormat="1" hidden="1" spans="1:19">
      <c r="A4100" s="5">
        <v>4117</v>
      </c>
      <c r="B4100" s="5" t="s">
        <v>16157</v>
      </c>
      <c r="C4100" s="5"/>
      <c r="D4100" s="5" t="s">
        <v>492</v>
      </c>
      <c r="E4100" s="5" t="s">
        <v>16158</v>
      </c>
      <c r="F4100" s="5" t="s">
        <v>24</v>
      </c>
      <c r="G4100" s="5">
        <v>16</v>
      </c>
      <c r="H4100" s="5" t="s">
        <v>18860</v>
      </c>
      <c r="I4100" s="5" t="s">
        <v>1112</v>
      </c>
      <c r="J4100" s="5">
        <v>15807781073</v>
      </c>
      <c r="K4100" s="5" t="s">
        <v>27</v>
      </c>
      <c r="L4100" s="10">
        <v>44394</v>
      </c>
      <c r="M4100" s="5" t="s">
        <v>28</v>
      </c>
      <c r="N4100" s="5" t="s">
        <v>30</v>
      </c>
      <c r="O4100" s="10"/>
      <c r="P4100" s="5"/>
      <c r="Q4100" s="5"/>
      <c r="R4100" s="5"/>
      <c r="S4100" s="5"/>
    </row>
    <row r="4101" customFormat="1" hidden="1" spans="1:19">
      <c r="A4101" s="5">
        <v>4118</v>
      </c>
      <c r="B4101" s="5" t="s">
        <v>16160</v>
      </c>
      <c r="C4101" s="5"/>
      <c r="D4101" s="5" t="s">
        <v>497</v>
      </c>
      <c r="E4101" s="5" t="s">
        <v>16161</v>
      </c>
      <c r="F4101" s="5" t="s">
        <v>143</v>
      </c>
      <c r="G4101" s="5">
        <v>16</v>
      </c>
      <c r="H4101" s="5" t="s">
        <v>18861</v>
      </c>
      <c r="I4101" s="5" t="s">
        <v>11479</v>
      </c>
      <c r="J4101" s="5" t="s">
        <v>18862</v>
      </c>
      <c r="K4101" s="5" t="s">
        <v>27</v>
      </c>
      <c r="L4101" s="10">
        <v>44397</v>
      </c>
      <c r="M4101" s="5" t="s">
        <v>28</v>
      </c>
      <c r="N4101" s="5"/>
      <c r="O4101" s="10"/>
      <c r="P4101" s="5"/>
      <c r="Q4101" s="5"/>
      <c r="R4101" s="5"/>
      <c r="S4101" s="5"/>
    </row>
    <row r="4102" customFormat="1" hidden="1" spans="1:19">
      <c r="A4102" s="5">
        <v>4119</v>
      </c>
      <c r="B4102" s="5" t="s">
        <v>16163</v>
      </c>
      <c r="C4102" s="5"/>
      <c r="D4102" s="5" t="s">
        <v>497</v>
      </c>
      <c r="E4102" s="5" t="s">
        <v>16164</v>
      </c>
      <c r="F4102" s="5" t="s">
        <v>143</v>
      </c>
      <c r="G4102" s="5">
        <v>19</v>
      </c>
      <c r="H4102" s="5" t="s">
        <v>16165</v>
      </c>
      <c r="I4102" s="5" t="s">
        <v>16166</v>
      </c>
      <c r="J4102" s="5">
        <v>18707783039</v>
      </c>
      <c r="K4102" s="5"/>
      <c r="L4102" s="10"/>
      <c r="M4102" s="5"/>
      <c r="N4102" s="5"/>
      <c r="O4102" s="10"/>
      <c r="P4102" s="5"/>
      <c r="Q4102" s="5"/>
      <c r="R4102" s="5"/>
      <c r="S4102" s="5"/>
    </row>
    <row r="4103" customFormat="1" hidden="1" spans="1:19">
      <c r="A4103" s="5">
        <v>4120</v>
      </c>
      <c r="B4103" s="5" t="s">
        <v>16167</v>
      </c>
      <c r="C4103" s="5"/>
      <c r="D4103" s="5" t="s">
        <v>497</v>
      </c>
      <c r="E4103" s="5" t="s">
        <v>16168</v>
      </c>
      <c r="F4103" s="5" t="s">
        <v>143</v>
      </c>
      <c r="G4103" s="5">
        <v>15</v>
      </c>
      <c r="H4103" s="5" t="s">
        <v>18863</v>
      </c>
      <c r="I4103" s="5" t="s">
        <v>16170</v>
      </c>
      <c r="J4103" s="5">
        <v>19127173772</v>
      </c>
      <c r="K4103" s="5" t="s">
        <v>27</v>
      </c>
      <c r="L4103" s="10">
        <v>44395</v>
      </c>
      <c r="M4103" s="5" t="s">
        <v>28</v>
      </c>
      <c r="N4103" s="5" t="s">
        <v>30</v>
      </c>
      <c r="O4103" s="10"/>
      <c r="P4103" s="5"/>
      <c r="Q4103" s="5"/>
      <c r="R4103" s="5"/>
      <c r="S4103" s="5"/>
    </row>
    <row r="4104" customFormat="1" hidden="1" spans="1:19">
      <c r="A4104" s="5">
        <v>4121</v>
      </c>
      <c r="B4104" s="5" t="s">
        <v>16171</v>
      </c>
      <c r="C4104" s="5"/>
      <c r="D4104" s="5" t="s">
        <v>497</v>
      </c>
      <c r="E4104" s="5" t="s">
        <v>16172</v>
      </c>
      <c r="F4104" s="5" t="s">
        <v>143</v>
      </c>
      <c r="G4104" s="5">
        <v>16</v>
      </c>
      <c r="H4104" s="5" t="s">
        <v>16173</v>
      </c>
      <c r="I4104" s="5" t="s">
        <v>16174</v>
      </c>
      <c r="J4104" s="5" t="s">
        <v>18864</v>
      </c>
      <c r="K4104" s="5" t="s">
        <v>27</v>
      </c>
      <c r="L4104" s="10">
        <v>44398</v>
      </c>
      <c r="M4104" s="5" t="s">
        <v>1352</v>
      </c>
      <c r="N4104" s="5"/>
      <c r="O4104" s="10"/>
      <c r="P4104" s="5"/>
      <c r="Q4104" s="5"/>
      <c r="R4104" s="5"/>
      <c r="S4104" s="5"/>
    </row>
    <row r="4105" customFormat="1" hidden="1" spans="1:19">
      <c r="A4105" s="5">
        <v>4122</v>
      </c>
      <c r="B4105" s="5" t="s">
        <v>16175</v>
      </c>
      <c r="C4105" s="5"/>
      <c r="D4105" s="5" t="s">
        <v>497</v>
      </c>
      <c r="E4105" s="5" t="s">
        <v>16176</v>
      </c>
      <c r="F4105" s="5" t="s">
        <v>24</v>
      </c>
      <c r="G4105" s="5">
        <v>16</v>
      </c>
      <c r="H4105" s="5" t="s">
        <v>2276</v>
      </c>
      <c r="I4105" s="5" t="s">
        <v>16177</v>
      </c>
      <c r="J4105" s="5">
        <v>18707780268</v>
      </c>
      <c r="K4105" s="5" t="s">
        <v>27</v>
      </c>
      <c r="L4105" s="10">
        <v>44396</v>
      </c>
      <c r="M4105" s="5" t="s">
        <v>68</v>
      </c>
      <c r="N4105" s="5"/>
      <c r="O4105" s="10"/>
      <c r="P4105" s="5"/>
      <c r="Q4105" s="5"/>
      <c r="R4105" s="5"/>
      <c r="S4105" s="5"/>
    </row>
    <row r="4106" customFormat="1" hidden="1" spans="1:19">
      <c r="A4106" s="5">
        <v>4123</v>
      </c>
      <c r="B4106" s="5" t="s">
        <v>16178</v>
      </c>
      <c r="C4106" s="5"/>
      <c r="D4106" s="5" t="s">
        <v>497</v>
      </c>
      <c r="E4106" s="5" t="s">
        <v>16179</v>
      </c>
      <c r="F4106" s="5" t="s">
        <v>24</v>
      </c>
      <c r="G4106" s="5">
        <v>16</v>
      </c>
      <c r="H4106" s="5" t="s">
        <v>16180</v>
      </c>
      <c r="I4106" s="5" t="s">
        <v>16181</v>
      </c>
      <c r="J4106" s="5">
        <v>15277851136</v>
      </c>
      <c r="K4106" s="5" t="s">
        <v>27</v>
      </c>
      <c r="L4106" s="10">
        <v>44397</v>
      </c>
      <c r="M4106" s="5" t="s">
        <v>28</v>
      </c>
      <c r="N4106" s="5"/>
      <c r="O4106" s="10"/>
      <c r="P4106" s="5"/>
      <c r="Q4106" s="5"/>
      <c r="R4106" s="5"/>
      <c r="S4106" s="5"/>
    </row>
    <row r="4107" customFormat="1" hidden="1" spans="1:19">
      <c r="A4107" s="5">
        <v>4124</v>
      </c>
      <c r="B4107" s="5" t="s">
        <v>16182</v>
      </c>
      <c r="C4107" s="5"/>
      <c r="D4107" s="5" t="s">
        <v>497</v>
      </c>
      <c r="E4107" s="5" t="s">
        <v>16183</v>
      </c>
      <c r="F4107" s="5" t="s">
        <v>143</v>
      </c>
      <c r="G4107" s="5">
        <v>17</v>
      </c>
      <c r="H4107" s="5" t="s">
        <v>18865</v>
      </c>
      <c r="I4107" s="5" t="s">
        <v>16185</v>
      </c>
      <c r="J4107" s="5" t="s">
        <v>18866</v>
      </c>
      <c r="K4107" s="5" t="s">
        <v>27</v>
      </c>
      <c r="L4107" s="10">
        <v>44404</v>
      </c>
      <c r="M4107" s="5" t="s">
        <v>28</v>
      </c>
      <c r="N4107" s="5"/>
      <c r="O4107" s="10"/>
      <c r="P4107" s="5"/>
      <c r="Q4107" s="5"/>
      <c r="R4107" s="5"/>
      <c r="S4107" s="5"/>
    </row>
    <row r="4108" customFormat="1" hidden="1" spans="1:19">
      <c r="A4108" s="5">
        <v>4125</v>
      </c>
      <c r="B4108" s="5" t="s">
        <v>16186</v>
      </c>
      <c r="C4108" s="5"/>
      <c r="D4108" s="5" t="s">
        <v>497</v>
      </c>
      <c r="E4108" s="5" t="s">
        <v>16187</v>
      </c>
      <c r="F4108" s="5" t="s">
        <v>143</v>
      </c>
      <c r="G4108" s="5">
        <v>16</v>
      </c>
      <c r="H4108" s="5" t="s">
        <v>16188</v>
      </c>
      <c r="I4108" s="5" t="s">
        <v>16189</v>
      </c>
      <c r="J4108" s="5" t="s">
        <v>18867</v>
      </c>
      <c r="K4108" s="5" t="s">
        <v>27</v>
      </c>
      <c r="L4108" s="10">
        <v>44401</v>
      </c>
      <c r="M4108" s="5" t="s">
        <v>2747</v>
      </c>
      <c r="N4108" s="5"/>
      <c r="O4108" s="10"/>
      <c r="P4108" s="5"/>
      <c r="Q4108" s="5"/>
      <c r="R4108" s="5"/>
      <c r="S4108" s="5"/>
    </row>
    <row r="4109" customFormat="1" hidden="1" spans="1:19">
      <c r="A4109" s="5">
        <v>4126</v>
      </c>
      <c r="B4109" s="5" t="s">
        <v>16190</v>
      </c>
      <c r="C4109" s="5"/>
      <c r="D4109" s="5" t="s">
        <v>497</v>
      </c>
      <c r="E4109" s="5" t="s">
        <v>16191</v>
      </c>
      <c r="F4109" s="5" t="s">
        <v>24</v>
      </c>
      <c r="G4109" s="5">
        <v>17</v>
      </c>
      <c r="H4109" s="5" t="s">
        <v>16192</v>
      </c>
      <c r="I4109" s="5" t="s">
        <v>16193</v>
      </c>
      <c r="J4109" s="5">
        <v>13877876292</v>
      </c>
      <c r="K4109" s="5" t="s">
        <v>27</v>
      </c>
      <c r="L4109" s="10">
        <v>44397</v>
      </c>
      <c r="M4109" s="5" t="s">
        <v>1217</v>
      </c>
      <c r="N4109" s="5"/>
      <c r="O4109" s="10"/>
      <c r="P4109" s="5"/>
      <c r="Q4109" s="5"/>
      <c r="R4109" s="5"/>
      <c r="S4109" s="5"/>
    </row>
    <row r="4110" customFormat="1" hidden="1" spans="1:19">
      <c r="A4110" s="5">
        <v>4127</v>
      </c>
      <c r="B4110" s="5" t="s">
        <v>16194</v>
      </c>
      <c r="C4110" s="5"/>
      <c r="D4110" s="5" t="s">
        <v>497</v>
      </c>
      <c r="E4110" s="5" t="s">
        <v>16195</v>
      </c>
      <c r="F4110" s="5" t="s">
        <v>143</v>
      </c>
      <c r="G4110" s="5">
        <v>17</v>
      </c>
      <c r="H4110" s="5" t="s">
        <v>10561</v>
      </c>
      <c r="I4110" s="5" t="s">
        <v>11935</v>
      </c>
      <c r="J4110" s="5" t="s">
        <v>18868</v>
      </c>
      <c r="K4110" s="5" t="s">
        <v>27</v>
      </c>
      <c r="L4110" s="10">
        <v>44394</v>
      </c>
      <c r="M4110" s="5" t="s">
        <v>5912</v>
      </c>
      <c r="N4110" s="5"/>
      <c r="O4110" s="10"/>
      <c r="P4110" s="5"/>
      <c r="Q4110" s="5"/>
      <c r="R4110" s="5"/>
      <c r="S4110" s="5"/>
    </row>
    <row r="4111" customFormat="1" hidden="1" spans="1:19">
      <c r="A4111" s="5">
        <v>4128</v>
      </c>
      <c r="B4111" s="5" t="s">
        <v>16196</v>
      </c>
      <c r="C4111" s="5"/>
      <c r="D4111" s="5" t="s">
        <v>497</v>
      </c>
      <c r="E4111" s="5" t="s">
        <v>16197</v>
      </c>
      <c r="F4111" s="5" t="s">
        <v>24</v>
      </c>
      <c r="G4111" s="5">
        <v>16</v>
      </c>
      <c r="H4111" s="5" t="s">
        <v>2578</v>
      </c>
      <c r="I4111" s="5" t="s">
        <v>16198</v>
      </c>
      <c r="J4111" s="5" t="s">
        <v>18869</v>
      </c>
      <c r="K4111" s="5" t="s">
        <v>27</v>
      </c>
      <c r="L4111" s="10">
        <v>44397</v>
      </c>
      <c r="M4111" s="5" t="s">
        <v>1217</v>
      </c>
      <c r="N4111" s="5"/>
      <c r="O4111" s="10"/>
      <c r="P4111" s="5"/>
      <c r="Q4111" s="5"/>
      <c r="R4111" s="5"/>
      <c r="S4111" s="5"/>
    </row>
    <row r="4112" customFormat="1" hidden="1" spans="1:19">
      <c r="A4112" s="5">
        <v>4129</v>
      </c>
      <c r="B4112" s="5" t="s">
        <v>16199</v>
      </c>
      <c r="C4112" s="5"/>
      <c r="D4112" s="5" t="s">
        <v>497</v>
      </c>
      <c r="E4112" s="5" t="s">
        <v>16200</v>
      </c>
      <c r="F4112" s="5" t="s">
        <v>143</v>
      </c>
      <c r="G4112" s="5">
        <v>16</v>
      </c>
      <c r="H4112" s="5" t="s">
        <v>2591</v>
      </c>
      <c r="I4112" s="5" t="s">
        <v>16201</v>
      </c>
      <c r="J4112" s="5" t="s">
        <v>18870</v>
      </c>
      <c r="K4112" s="5" t="s">
        <v>27</v>
      </c>
      <c r="L4112" s="10">
        <v>44396</v>
      </c>
      <c r="M4112" s="5" t="s">
        <v>68</v>
      </c>
      <c r="N4112" s="5"/>
      <c r="O4112" s="10"/>
      <c r="P4112" s="5"/>
      <c r="Q4112" s="5"/>
      <c r="R4112" s="5"/>
      <c r="S4112" s="5"/>
    </row>
    <row r="4113" customFormat="1" hidden="1" spans="1:19">
      <c r="A4113" s="5">
        <v>4130</v>
      </c>
      <c r="B4113" s="5" t="s">
        <v>16202</v>
      </c>
      <c r="C4113" s="5"/>
      <c r="D4113" s="5" t="s">
        <v>497</v>
      </c>
      <c r="E4113" s="5" t="s">
        <v>16203</v>
      </c>
      <c r="F4113" s="5" t="s">
        <v>143</v>
      </c>
      <c r="G4113" s="5">
        <v>16</v>
      </c>
      <c r="H4113" s="5" t="s">
        <v>16204</v>
      </c>
      <c r="I4113" s="5" t="s">
        <v>16205</v>
      </c>
      <c r="J4113" s="5" t="s">
        <v>18871</v>
      </c>
      <c r="K4113" s="5" t="s">
        <v>27</v>
      </c>
      <c r="L4113" s="10">
        <v>44395</v>
      </c>
      <c r="M4113" s="5" t="s">
        <v>1288</v>
      </c>
      <c r="N4113" s="5"/>
      <c r="O4113" s="10"/>
      <c r="P4113" s="5"/>
      <c r="Q4113" s="5"/>
      <c r="R4113" s="5"/>
      <c r="S4113" s="5"/>
    </row>
    <row r="4114" customFormat="1" hidden="1" spans="1:19">
      <c r="A4114" s="5">
        <v>4131</v>
      </c>
      <c r="B4114" s="5" t="s">
        <v>16206</v>
      </c>
      <c r="C4114" s="5"/>
      <c r="D4114" s="5" t="s">
        <v>497</v>
      </c>
      <c r="E4114" s="5" t="s">
        <v>16207</v>
      </c>
      <c r="F4114" s="5" t="s">
        <v>143</v>
      </c>
      <c r="G4114" s="5">
        <v>19</v>
      </c>
      <c r="H4114" s="5" t="s">
        <v>25908</v>
      </c>
      <c r="I4114" s="5" t="s">
        <v>16209</v>
      </c>
      <c r="J4114" s="5" t="s">
        <v>19557</v>
      </c>
      <c r="K4114" s="5"/>
      <c r="L4114" s="10"/>
      <c r="M4114" s="5"/>
      <c r="N4114" s="5"/>
      <c r="O4114" s="10"/>
      <c r="P4114" s="5"/>
      <c r="Q4114" s="5"/>
      <c r="R4114" s="5"/>
      <c r="S4114" s="5"/>
    </row>
    <row r="4115" customFormat="1" hidden="1" spans="1:19">
      <c r="A4115" s="5">
        <v>4132</v>
      </c>
      <c r="B4115" s="5" t="s">
        <v>16210</v>
      </c>
      <c r="C4115" s="5"/>
      <c r="D4115" s="5" t="s">
        <v>497</v>
      </c>
      <c r="E4115" s="5" t="s">
        <v>16211</v>
      </c>
      <c r="F4115" s="5" t="s">
        <v>143</v>
      </c>
      <c r="G4115" s="5">
        <v>17</v>
      </c>
      <c r="H4115" s="5" t="s">
        <v>16212</v>
      </c>
      <c r="I4115" s="5" t="s">
        <v>16213</v>
      </c>
      <c r="J4115" s="5" t="s">
        <v>18872</v>
      </c>
      <c r="K4115" s="5" t="s">
        <v>27</v>
      </c>
      <c r="L4115" s="10">
        <v>44397</v>
      </c>
      <c r="M4115" s="5" t="s">
        <v>28</v>
      </c>
      <c r="N4115" s="5"/>
      <c r="O4115" s="10"/>
      <c r="P4115" s="5"/>
      <c r="Q4115" s="5"/>
      <c r="R4115" s="5"/>
      <c r="S4115" s="5"/>
    </row>
    <row r="4116" customFormat="1" hidden="1" spans="1:19">
      <c r="A4116" s="5">
        <v>4133</v>
      </c>
      <c r="B4116" s="5" t="s">
        <v>16214</v>
      </c>
      <c r="C4116" s="5"/>
      <c r="D4116" s="5" t="s">
        <v>497</v>
      </c>
      <c r="E4116" s="5" t="s">
        <v>16215</v>
      </c>
      <c r="F4116" s="5" t="s">
        <v>143</v>
      </c>
      <c r="G4116" s="5">
        <v>16</v>
      </c>
      <c r="H4116" s="5" t="s">
        <v>18873</v>
      </c>
      <c r="I4116" s="5" t="s">
        <v>16217</v>
      </c>
      <c r="J4116" s="5" t="s">
        <v>18874</v>
      </c>
      <c r="K4116" s="5" t="s">
        <v>27</v>
      </c>
      <c r="L4116" s="10">
        <v>44394</v>
      </c>
      <c r="M4116" s="5" t="s">
        <v>28</v>
      </c>
      <c r="N4116" s="5"/>
      <c r="O4116" s="10"/>
      <c r="P4116" s="5"/>
      <c r="Q4116" s="5"/>
      <c r="R4116" s="5"/>
      <c r="S4116" s="5"/>
    </row>
    <row r="4117" customFormat="1" hidden="1" spans="1:19">
      <c r="A4117" s="5">
        <v>4134</v>
      </c>
      <c r="B4117" s="5" t="s">
        <v>16218</v>
      </c>
      <c r="C4117" s="5"/>
      <c r="D4117" s="5" t="s">
        <v>497</v>
      </c>
      <c r="E4117" s="5" t="s">
        <v>16219</v>
      </c>
      <c r="F4117" s="5" t="s">
        <v>143</v>
      </c>
      <c r="G4117" s="5">
        <v>17</v>
      </c>
      <c r="H4117" s="5" t="s">
        <v>18875</v>
      </c>
      <c r="I4117" s="5" t="s">
        <v>16221</v>
      </c>
      <c r="J4117" s="5">
        <v>13977876034</v>
      </c>
      <c r="K4117" s="5" t="s">
        <v>27</v>
      </c>
      <c r="L4117" s="10">
        <v>44394</v>
      </c>
      <c r="M4117" s="5" t="s">
        <v>2455</v>
      </c>
      <c r="N4117" s="5" t="s">
        <v>27</v>
      </c>
      <c r="O4117" s="10">
        <v>44416</v>
      </c>
      <c r="P4117" s="5"/>
      <c r="Q4117" s="5"/>
      <c r="R4117" s="5"/>
      <c r="S4117" s="5"/>
    </row>
    <row r="4118" customFormat="1" hidden="1" spans="1:19">
      <c r="A4118" s="5">
        <v>4135</v>
      </c>
      <c r="B4118" s="5" t="s">
        <v>16222</v>
      </c>
      <c r="C4118" s="5"/>
      <c r="D4118" s="5" t="s">
        <v>497</v>
      </c>
      <c r="E4118" s="5" t="s">
        <v>16223</v>
      </c>
      <c r="F4118" s="5" t="s">
        <v>24</v>
      </c>
      <c r="G4118" s="5">
        <v>17</v>
      </c>
      <c r="H4118" s="5" t="s">
        <v>16224</v>
      </c>
      <c r="I4118" s="5" t="s">
        <v>16225</v>
      </c>
      <c r="J4118" s="5">
        <v>15277783118</v>
      </c>
      <c r="K4118" s="5" t="s">
        <v>27</v>
      </c>
      <c r="L4118" s="10">
        <v>44397</v>
      </c>
      <c r="M4118" s="5" t="s">
        <v>1352</v>
      </c>
      <c r="N4118" s="5"/>
      <c r="O4118" s="10"/>
      <c r="P4118" s="5"/>
      <c r="Q4118" s="5"/>
      <c r="R4118" s="5"/>
      <c r="S4118" s="5"/>
    </row>
    <row r="4119" customFormat="1" hidden="1" spans="1:19">
      <c r="A4119" s="5">
        <v>4136</v>
      </c>
      <c r="B4119" s="5" t="s">
        <v>16226</v>
      </c>
      <c r="C4119" s="5"/>
      <c r="D4119" s="5" t="s">
        <v>497</v>
      </c>
      <c r="E4119" s="5" t="s">
        <v>16227</v>
      </c>
      <c r="F4119" s="5" t="s">
        <v>24</v>
      </c>
      <c r="G4119" s="5">
        <v>18</v>
      </c>
      <c r="H4119" s="5" t="s">
        <v>3474</v>
      </c>
      <c r="I4119" s="5" t="s">
        <v>16228</v>
      </c>
      <c r="J4119" s="5">
        <v>15277852696</v>
      </c>
      <c r="K4119" s="5" t="s">
        <v>27</v>
      </c>
      <c r="L4119" s="10">
        <v>44395</v>
      </c>
      <c r="M4119" s="5" t="s">
        <v>28</v>
      </c>
      <c r="N4119" s="5"/>
      <c r="O4119" s="10"/>
      <c r="P4119" s="5"/>
      <c r="Q4119" s="5"/>
      <c r="R4119" s="5"/>
      <c r="S4119" s="5"/>
    </row>
    <row r="4120" customFormat="1" hidden="1" spans="1:19">
      <c r="A4120" s="5">
        <v>4137</v>
      </c>
      <c r="B4120" s="5" t="s">
        <v>16229</v>
      </c>
      <c r="C4120" s="5"/>
      <c r="D4120" s="5" t="s">
        <v>497</v>
      </c>
      <c r="E4120" s="5" t="s">
        <v>16230</v>
      </c>
      <c r="F4120" s="5" t="s">
        <v>143</v>
      </c>
      <c r="G4120" s="5">
        <v>21</v>
      </c>
      <c r="H4120" s="5" t="s">
        <v>4572</v>
      </c>
      <c r="I4120" s="5" t="s">
        <v>16231</v>
      </c>
      <c r="J4120" s="5">
        <v>19978824247</v>
      </c>
      <c r="K4120" s="5"/>
      <c r="L4120" s="10"/>
      <c r="M4120" s="5"/>
      <c r="N4120" s="5"/>
      <c r="O4120" s="10"/>
      <c r="P4120" s="5"/>
      <c r="Q4120" s="5"/>
      <c r="R4120" s="5"/>
      <c r="S4120" s="5"/>
    </row>
    <row r="4121" customFormat="1" hidden="1" spans="1:19">
      <c r="A4121" s="5">
        <v>4138</v>
      </c>
      <c r="B4121" s="5" t="s">
        <v>16232</v>
      </c>
      <c r="C4121" s="5"/>
      <c r="D4121" s="5" t="s">
        <v>497</v>
      </c>
      <c r="E4121" s="5" t="s">
        <v>16233</v>
      </c>
      <c r="F4121" s="5" t="s">
        <v>24</v>
      </c>
      <c r="G4121" s="5">
        <v>18</v>
      </c>
      <c r="H4121" s="5" t="s">
        <v>16234</v>
      </c>
      <c r="I4121" s="5" t="s">
        <v>16235</v>
      </c>
      <c r="J4121" s="5">
        <v>17344521015</v>
      </c>
      <c r="K4121" s="5"/>
      <c r="L4121" s="10"/>
      <c r="M4121" s="5"/>
      <c r="N4121" s="5"/>
      <c r="O4121" s="10"/>
      <c r="P4121" s="5"/>
      <c r="Q4121" s="5"/>
      <c r="R4121" s="5"/>
      <c r="S4121" s="5"/>
    </row>
    <row r="4122" customFormat="1" hidden="1" spans="1:19">
      <c r="A4122" s="5">
        <v>4139</v>
      </c>
      <c r="B4122" s="5" t="s">
        <v>16236</v>
      </c>
      <c r="C4122" s="5"/>
      <c r="D4122" s="5" t="s">
        <v>497</v>
      </c>
      <c r="E4122" s="5" t="s">
        <v>16237</v>
      </c>
      <c r="F4122" s="5" t="s">
        <v>24</v>
      </c>
      <c r="G4122" s="5">
        <v>17</v>
      </c>
      <c r="H4122" s="5" t="s">
        <v>18876</v>
      </c>
      <c r="I4122" s="5" t="s">
        <v>16239</v>
      </c>
      <c r="J4122" s="5" t="s">
        <v>18877</v>
      </c>
      <c r="K4122" s="5" t="s">
        <v>27</v>
      </c>
      <c r="L4122" s="10">
        <v>44394</v>
      </c>
      <c r="M4122" s="5" t="s">
        <v>28</v>
      </c>
      <c r="N4122" s="5"/>
      <c r="O4122" s="10"/>
      <c r="P4122" s="5"/>
      <c r="Q4122" s="5"/>
      <c r="R4122" s="5"/>
      <c r="S4122" s="5"/>
    </row>
    <row r="4123" customFormat="1" hidden="1" spans="1:19">
      <c r="A4123" s="5">
        <v>4140</v>
      </c>
      <c r="B4123" s="5" t="s">
        <v>16240</v>
      </c>
      <c r="C4123" s="5"/>
      <c r="D4123" s="5" t="s">
        <v>497</v>
      </c>
      <c r="E4123" s="5" t="s">
        <v>16241</v>
      </c>
      <c r="F4123" s="5" t="s">
        <v>24</v>
      </c>
      <c r="G4123" s="5">
        <v>17</v>
      </c>
      <c r="H4123" s="5" t="s">
        <v>16242</v>
      </c>
      <c r="I4123" s="5" t="s">
        <v>16243</v>
      </c>
      <c r="J4123" s="5" t="s">
        <v>18878</v>
      </c>
      <c r="K4123" s="5" t="s">
        <v>27</v>
      </c>
      <c r="L4123" s="10">
        <v>44394</v>
      </c>
      <c r="M4123" s="5" t="s">
        <v>28</v>
      </c>
      <c r="N4123" s="5"/>
      <c r="O4123" s="10"/>
      <c r="P4123" s="5"/>
      <c r="Q4123" s="5"/>
      <c r="R4123" s="5"/>
      <c r="S4123" s="5"/>
    </row>
    <row r="4124" customFormat="1" hidden="1" spans="1:19">
      <c r="A4124" s="5">
        <v>4141</v>
      </c>
      <c r="B4124" s="5" t="s">
        <v>16244</v>
      </c>
      <c r="C4124" s="5"/>
      <c r="D4124" s="5" t="s">
        <v>497</v>
      </c>
      <c r="E4124" s="5" t="s">
        <v>16245</v>
      </c>
      <c r="F4124" s="5" t="s">
        <v>24</v>
      </c>
      <c r="G4124" s="5">
        <v>14</v>
      </c>
      <c r="H4124" s="5" t="s">
        <v>16246</v>
      </c>
      <c r="I4124" s="5" t="s">
        <v>16247</v>
      </c>
      <c r="J4124" s="5" t="s">
        <v>18879</v>
      </c>
      <c r="K4124" s="5" t="s">
        <v>27</v>
      </c>
      <c r="L4124" s="10">
        <v>44409</v>
      </c>
      <c r="M4124" s="5" t="s">
        <v>1273</v>
      </c>
      <c r="N4124" s="5"/>
      <c r="O4124" s="10"/>
      <c r="P4124" s="5"/>
      <c r="Q4124" s="5"/>
      <c r="R4124" s="5"/>
      <c r="S4124" s="5"/>
    </row>
    <row r="4125" customFormat="1" hidden="1" spans="1:19">
      <c r="A4125" s="5">
        <v>4142</v>
      </c>
      <c r="B4125" s="5" t="s">
        <v>16248</v>
      </c>
      <c r="C4125" s="5"/>
      <c r="D4125" s="5" t="s">
        <v>497</v>
      </c>
      <c r="E4125" s="5" t="s">
        <v>16249</v>
      </c>
      <c r="F4125" s="5" t="s">
        <v>143</v>
      </c>
      <c r="G4125" s="5">
        <v>16</v>
      </c>
      <c r="H4125" s="5" t="s">
        <v>16250</v>
      </c>
      <c r="I4125" s="5" t="s">
        <v>16251</v>
      </c>
      <c r="J4125" s="5" t="s">
        <v>1752</v>
      </c>
      <c r="K4125" s="5" t="s">
        <v>27</v>
      </c>
      <c r="L4125" s="10">
        <v>44397</v>
      </c>
      <c r="M4125" s="5" t="s">
        <v>2747</v>
      </c>
      <c r="N4125" s="5"/>
      <c r="O4125" s="10"/>
      <c r="P4125" s="5"/>
      <c r="Q4125" s="5"/>
      <c r="R4125" s="5"/>
      <c r="S4125" s="5"/>
    </row>
    <row r="4126" customFormat="1" hidden="1" spans="1:19">
      <c r="A4126" s="5">
        <v>4143</v>
      </c>
      <c r="B4126" s="5" t="s">
        <v>16252</v>
      </c>
      <c r="C4126" s="5"/>
      <c r="D4126" s="5" t="s">
        <v>497</v>
      </c>
      <c r="E4126" s="5" t="s">
        <v>16253</v>
      </c>
      <c r="F4126" s="5" t="s">
        <v>143</v>
      </c>
      <c r="G4126" s="5">
        <v>16</v>
      </c>
      <c r="H4126" s="5" t="s">
        <v>16254</v>
      </c>
      <c r="I4126" s="5" t="s">
        <v>16255</v>
      </c>
      <c r="J4126" s="5" t="s">
        <v>18880</v>
      </c>
      <c r="K4126" s="5" t="s">
        <v>27</v>
      </c>
      <c r="L4126" s="10">
        <v>44406</v>
      </c>
      <c r="M4126" s="5" t="s">
        <v>1273</v>
      </c>
      <c r="N4126" s="5"/>
      <c r="O4126" s="10"/>
      <c r="P4126" s="5"/>
      <c r="Q4126" s="5"/>
      <c r="R4126" s="5"/>
      <c r="S4126" s="5"/>
    </row>
    <row r="4127" customFormat="1" hidden="1" spans="1:19">
      <c r="A4127" s="5">
        <v>4144</v>
      </c>
      <c r="B4127" s="5" t="s">
        <v>16256</v>
      </c>
      <c r="C4127" s="5"/>
      <c r="D4127" s="5" t="s">
        <v>497</v>
      </c>
      <c r="E4127" s="5" t="s">
        <v>16257</v>
      </c>
      <c r="F4127" s="5" t="s">
        <v>143</v>
      </c>
      <c r="G4127" s="5">
        <v>17</v>
      </c>
      <c r="H4127" s="5" t="s">
        <v>16258</v>
      </c>
      <c r="I4127" s="5" t="s">
        <v>16259</v>
      </c>
      <c r="J4127" s="5">
        <v>18877897276</v>
      </c>
      <c r="K4127" s="5" t="s">
        <v>27</v>
      </c>
      <c r="L4127" s="10">
        <v>44397</v>
      </c>
      <c r="M4127" s="5" t="s">
        <v>1303</v>
      </c>
      <c r="N4127" s="5"/>
      <c r="O4127" s="10"/>
      <c r="P4127" s="5"/>
      <c r="Q4127" s="5"/>
      <c r="R4127" s="5"/>
      <c r="S4127" s="5"/>
    </row>
    <row r="4128" customFormat="1" hidden="1" spans="1:19">
      <c r="A4128" s="5">
        <v>4145</v>
      </c>
      <c r="B4128" s="5" t="s">
        <v>16260</v>
      </c>
      <c r="C4128" s="5"/>
      <c r="D4128" s="5" t="s">
        <v>497</v>
      </c>
      <c r="E4128" s="5" t="s">
        <v>3977</v>
      </c>
      <c r="F4128" s="5" t="s">
        <v>24</v>
      </c>
      <c r="G4128" s="5">
        <v>17</v>
      </c>
      <c r="H4128" s="5" t="s">
        <v>5305</v>
      </c>
      <c r="I4128" s="5" t="s">
        <v>16261</v>
      </c>
      <c r="J4128" s="5">
        <v>13471801675</v>
      </c>
      <c r="K4128" s="5" t="s">
        <v>27</v>
      </c>
      <c r="L4128" s="10">
        <v>44395</v>
      </c>
      <c r="M4128" s="5" t="s">
        <v>2455</v>
      </c>
      <c r="N4128" s="5" t="s">
        <v>27</v>
      </c>
      <c r="O4128" s="10">
        <v>44416</v>
      </c>
      <c r="P4128" s="5"/>
      <c r="Q4128" s="5"/>
      <c r="R4128" s="5"/>
      <c r="S4128" s="5"/>
    </row>
    <row r="4129" customFormat="1" hidden="1" spans="1:19">
      <c r="A4129" s="5">
        <v>4146</v>
      </c>
      <c r="B4129" s="5" t="s">
        <v>16262</v>
      </c>
      <c r="C4129" s="5"/>
      <c r="D4129" s="5" t="s">
        <v>497</v>
      </c>
      <c r="E4129" s="5" t="s">
        <v>16263</v>
      </c>
      <c r="F4129" s="5" t="s">
        <v>24</v>
      </c>
      <c r="G4129" s="5">
        <v>16</v>
      </c>
      <c r="H4129" s="5" t="s">
        <v>16264</v>
      </c>
      <c r="I4129" s="5" t="s">
        <v>16265</v>
      </c>
      <c r="J4129" s="5">
        <v>17344524297</v>
      </c>
      <c r="K4129" s="5" t="s">
        <v>27</v>
      </c>
      <c r="L4129" s="10">
        <v>44397</v>
      </c>
      <c r="M4129" s="5" t="s">
        <v>1273</v>
      </c>
      <c r="N4129" s="5"/>
      <c r="O4129" s="10"/>
      <c r="P4129" s="5"/>
      <c r="Q4129" s="5"/>
      <c r="R4129" s="5"/>
      <c r="S4129" s="5"/>
    </row>
    <row r="4130" customFormat="1" hidden="1" spans="1:19">
      <c r="A4130" s="5">
        <v>4147</v>
      </c>
      <c r="B4130" s="5" t="s">
        <v>16266</v>
      </c>
      <c r="C4130" s="5"/>
      <c r="D4130" s="5" t="s">
        <v>497</v>
      </c>
      <c r="E4130" s="5" t="s">
        <v>16267</v>
      </c>
      <c r="F4130" s="5" t="s">
        <v>143</v>
      </c>
      <c r="G4130" s="5">
        <v>17</v>
      </c>
      <c r="H4130" s="5" t="s">
        <v>16268</v>
      </c>
      <c r="I4130" s="5" t="s">
        <v>16269</v>
      </c>
      <c r="J4130" s="5" t="s">
        <v>18881</v>
      </c>
      <c r="K4130" s="5" t="s">
        <v>27</v>
      </c>
      <c r="L4130" s="10">
        <v>44403</v>
      </c>
      <c r="M4130" s="5" t="s">
        <v>1273</v>
      </c>
      <c r="N4130" s="5"/>
      <c r="O4130" s="10"/>
      <c r="P4130" s="5"/>
      <c r="Q4130" s="5"/>
      <c r="R4130" s="5"/>
      <c r="S4130" s="5"/>
    </row>
    <row r="4131" customFormat="1" hidden="1" spans="1:19">
      <c r="A4131" s="5">
        <v>4148</v>
      </c>
      <c r="B4131" s="5" t="s">
        <v>16270</v>
      </c>
      <c r="C4131" s="5"/>
      <c r="D4131" s="5" t="s">
        <v>497</v>
      </c>
      <c r="E4131" s="5" t="s">
        <v>16271</v>
      </c>
      <c r="F4131" s="5" t="s">
        <v>143</v>
      </c>
      <c r="G4131" s="5">
        <v>18</v>
      </c>
      <c r="H4131" s="5" t="s">
        <v>16272</v>
      </c>
      <c r="I4131" s="5" t="s">
        <v>16273</v>
      </c>
      <c r="J4131" s="5">
        <v>17776571520</v>
      </c>
      <c r="K4131" s="5"/>
      <c r="L4131" s="10"/>
      <c r="M4131" s="5"/>
      <c r="N4131" s="5"/>
      <c r="O4131" s="10"/>
      <c r="P4131" s="5"/>
      <c r="Q4131" s="5"/>
      <c r="R4131" s="5"/>
      <c r="S4131" s="5"/>
    </row>
    <row r="4132" customFormat="1" hidden="1" spans="1:19">
      <c r="A4132" s="5">
        <v>4149</v>
      </c>
      <c r="B4132" s="5" t="s">
        <v>16274</v>
      </c>
      <c r="C4132" s="5"/>
      <c r="D4132" s="5" t="s">
        <v>497</v>
      </c>
      <c r="E4132" s="5" t="s">
        <v>16275</v>
      </c>
      <c r="F4132" s="5" t="s">
        <v>24</v>
      </c>
      <c r="G4132" s="5">
        <v>20</v>
      </c>
      <c r="H4132" s="5" t="s">
        <v>25909</v>
      </c>
      <c r="I4132" s="5" t="s">
        <v>16277</v>
      </c>
      <c r="J4132" s="5">
        <v>17776575387</v>
      </c>
      <c r="K4132" s="5"/>
      <c r="L4132" s="10"/>
      <c r="M4132" s="5"/>
      <c r="N4132" s="5"/>
      <c r="O4132" s="10"/>
      <c r="P4132" s="5"/>
      <c r="Q4132" s="5"/>
      <c r="R4132" s="5"/>
      <c r="S4132" s="5"/>
    </row>
    <row r="4133" customFormat="1" hidden="1" spans="1:19">
      <c r="A4133" s="5">
        <v>4150</v>
      </c>
      <c r="B4133" s="5" t="s">
        <v>16278</v>
      </c>
      <c r="C4133" s="5"/>
      <c r="D4133" s="5" t="s">
        <v>497</v>
      </c>
      <c r="E4133" s="5" t="s">
        <v>16279</v>
      </c>
      <c r="F4133" s="5" t="s">
        <v>143</v>
      </c>
      <c r="G4133" s="5">
        <v>16</v>
      </c>
      <c r="H4133" s="5" t="s">
        <v>16280</v>
      </c>
      <c r="I4133" s="5" t="s">
        <v>16281</v>
      </c>
      <c r="J4133" s="5" t="s">
        <v>18882</v>
      </c>
      <c r="K4133" s="5" t="s">
        <v>27</v>
      </c>
      <c r="L4133" s="10">
        <v>44396</v>
      </c>
      <c r="M4133" s="5" t="s">
        <v>4424</v>
      </c>
      <c r="N4133" s="5" t="s">
        <v>30</v>
      </c>
      <c r="O4133" s="10"/>
      <c r="P4133" s="5"/>
      <c r="Q4133" s="5"/>
      <c r="R4133" s="5"/>
      <c r="S4133" s="5"/>
    </row>
    <row r="4134" customFormat="1" hidden="1" spans="1:19">
      <c r="A4134" s="5">
        <v>4151</v>
      </c>
      <c r="B4134" s="5" t="s">
        <v>16282</v>
      </c>
      <c r="C4134" s="5"/>
      <c r="D4134" s="5" t="s">
        <v>497</v>
      </c>
      <c r="E4134" s="5" t="s">
        <v>16283</v>
      </c>
      <c r="F4134" s="5" t="s">
        <v>143</v>
      </c>
      <c r="G4134" s="5">
        <v>16</v>
      </c>
      <c r="H4134" s="5" t="s">
        <v>25910</v>
      </c>
      <c r="I4134" s="5" t="s">
        <v>16285</v>
      </c>
      <c r="J4134" s="5" t="s">
        <v>18883</v>
      </c>
      <c r="K4134" s="5" t="s">
        <v>27</v>
      </c>
      <c r="L4134" s="10">
        <v>44396</v>
      </c>
      <c r="M4134" s="5" t="s">
        <v>98</v>
      </c>
      <c r="N4134" s="5" t="s">
        <v>30</v>
      </c>
      <c r="O4134" s="10"/>
      <c r="P4134" s="5"/>
      <c r="Q4134" s="5"/>
      <c r="R4134" s="5"/>
      <c r="S4134" s="5"/>
    </row>
    <row r="4135" customFormat="1" hidden="1" spans="1:19">
      <c r="A4135" s="5">
        <v>4152</v>
      </c>
      <c r="B4135" s="5" t="s">
        <v>16286</v>
      </c>
      <c r="C4135" s="5"/>
      <c r="D4135" s="5" t="s">
        <v>497</v>
      </c>
      <c r="E4135" s="5" t="s">
        <v>16287</v>
      </c>
      <c r="F4135" s="5" t="s">
        <v>24</v>
      </c>
      <c r="G4135" s="5">
        <v>15</v>
      </c>
      <c r="H4135" s="5" t="s">
        <v>18884</v>
      </c>
      <c r="I4135" s="5" t="s">
        <v>16289</v>
      </c>
      <c r="J4135" s="5">
        <v>18977802340</v>
      </c>
      <c r="K4135" s="5" t="s">
        <v>27</v>
      </c>
      <c r="L4135" s="10">
        <v>44397</v>
      </c>
      <c r="M4135" s="5"/>
      <c r="N4135" s="5" t="s">
        <v>30</v>
      </c>
      <c r="O4135" s="10"/>
      <c r="P4135" s="5"/>
      <c r="Q4135" s="5"/>
      <c r="R4135" s="5"/>
      <c r="S4135" s="5"/>
    </row>
    <row r="4136" customFormat="1" hidden="1" spans="1:19">
      <c r="A4136" s="5">
        <v>4153</v>
      </c>
      <c r="B4136" s="5" t="s">
        <v>16290</v>
      </c>
      <c r="C4136" s="5"/>
      <c r="D4136" s="5" t="s">
        <v>497</v>
      </c>
      <c r="E4136" s="5" t="s">
        <v>5753</v>
      </c>
      <c r="F4136" s="5" t="s">
        <v>143</v>
      </c>
      <c r="G4136" s="5">
        <v>14</v>
      </c>
      <c r="H4136" s="5" t="s">
        <v>16291</v>
      </c>
      <c r="I4136" s="5" t="s">
        <v>16292</v>
      </c>
      <c r="J4136" s="5" t="s">
        <v>18885</v>
      </c>
      <c r="K4136" s="5" t="s">
        <v>27</v>
      </c>
      <c r="L4136" s="10">
        <v>44410</v>
      </c>
      <c r="M4136" s="5" t="s">
        <v>1352</v>
      </c>
      <c r="N4136" s="5" t="s">
        <v>30</v>
      </c>
      <c r="O4136" s="10"/>
      <c r="P4136" s="5"/>
      <c r="Q4136" s="5"/>
      <c r="R4136" s="5"/>
      <c r="S4136" s="5"/>
    </row>
    <row r="4137" customFormat="1" hidden="1" spans="1:19">
      <c r="A4137" s="5">
        <v>4154</v>
      </c>
      <c r="B4137" s="5" t="s">
        <v>16293</v>
      </c>
      <c r="C4137" s="5"/>
      <c r="D4137" s="5" t="s">
        <v>497</v>
      </c>
      <c r="E4137" s="5" t="s">
        <v>16294</v>
      </c>
      <c r="F4137" s="5" t="s">
        <v>143</v>
      </c>
      <c r="G4137" s="5">
        <v>16</v>
      </c>
      <c r="H4137" s="5" t="s">
        <v>16295</v>
      </c>
      <c r="I4137" s="5" t="s">
        <v>16296</v>
      </c>
      <c r="J4137" s="5">
        <v>18378890309</v>
      </c>
      <c r="K4137" s="5" t="s">
        <v>27</v>
      </c>
      <c r="L4137" s="10">
        <v>44395</v>
      </c>
      <c r="M4137" s="5" t="s">
        <v>1288</v>
      </c>
      <c r="N4137" s="5"/>
      <c r="O4137" s="10"/>
      <c r="P4137" s="5"/>
      <c r="Q4137" s="5"/>
      <c r="R4137" s="5"/>
      <c r="S4137" s="5"/>
    </row>
    <row r="4138" customFormat="1" hidden="1" spans="1:19">
      <c r="A4138" s="5">
        <v>4155</v>
      </c>
      <c r="B4138" s="5" t="s">
        <v>16297</v>
      </c>
      <c r="C4138" s="5"/>
      <c r="D4138" s="5" t="s">
        <v>497</v>
      </c>
      <c r="E4138" s="5" t="s">
        <v>16298</v>
      </c>
      <c r="F4138" s="5" t="s">
        <v>143</v>
      </c>
      <c r="G4138" s="5">
        <v>15</v>
      </c>
      <c r="H4138" s="5" t="s">
        <v>9506</v>
      </c>
      <c r="I4138" s="5" t="s">
        <v>16299</v>
      </c>
      <c r="J4138" s="5">
        <v>18070863707</v>
      </c>
      <c r="K4138" s="5" t="s">
        <v>27</v>
      </c>
      <c r="L4138" s="10">
        <v>44395</v>
      </c>
      <c r="M4138" s="5" t="s">
        <v>4424</v>
      </c>
      <c r="N4138" s="5"/>
      <c r="O4138" s="10"/>
      <c r="P4138" s="5"/>
      <c r="Q4138" s="5"/>
      <c r="R4138" s="5"/>
      <c r="S4138" s="5"/>
    </row>
    <row r="4139" customFormat="1" hidden="1" spans="1:19">
      <c r="A4139" s="5">
        <v>4156</v>
      </c>
      <c r="B4139" s="5" t="s">
        <v>16300</v>
      </c>
      <c r="C4139" s="5"/>
      <c r="D4139" s="5" t="s">
        <v>497</v>
      </c>
      <c r="E4139" s="5" t="s">
        <v>16301</v>
      </c>
      <c r="F4139" s="5" t="s">
        <v>143</v>
      </c>
      <c r="G4139" s="5">
        <v>16</v>
      </c>
      <c r="H4139" s="5" t="s">
        <v>16302</v>
      </c>
      <c r="I4139" s="5" t="s">
        <v>16303</v>
      </c>
      <c r="J4139" s="5">
        <v>13481848159</v>
      </c>
      <c r="K4139" s="5" t="s">
        <v>27</v>
      </c>
      <c r="L4139" s="10">
        <v>44396</v>
      </c>
      <c r="M4139" s="5" t="s">
        <v>98</v>
      </c>
      <c r="N4139" s="5" t="s">
        <v>30</v>
      </c>
      <c r="O4139" s="10"/>
      <c r="P4139" s="5"/>
      <c r="Q4139" s="5"/>
      <c r="R4139" s="5"/>
      <c r="S4139" s="5"/>
    </row>
    <row r="4140" customFormat="1" hidden="1" spans="1:19">
      <c r="A4140" s="5">
        <v>4157</v>
      </c>
      <c r="B4140" s="5" t="s">
        <v>16304</v>
      </c>
      <c r="C4140" s="5"/>
      <c r="D4140" s="5" t="s">
        <v>497</v>
      </c>
      <c r="E4140" s="5" t="s">
        <v>16305</v>
      </c>
      <c r="F4140" s="5" t="s">
        <v>24</v>
      </c>
      <c r="G4140" s="5">
        <v>16</v>
      </c>
      <c r="H4140" s="5" t="s">
        <v>18616</v>
      </c>
      <c r="I4140" s="5" t="s">
        <v>16306</v>
      </c>
      <c r="J4140" s="5">
        <v>15777803677</v>
      </c>
      <c r="K4140" s="5" t="s">
        <v>27</v>
      </c>
      <c r="L4140" s="10">
        <v>44396</v>
      </c>
      <c r="M4140" s="5" t="s">
        <v>98</v>
      </c>
      <c r="N4140" s="5" t="s">
        <v>30</v>
      </c>
      <c r="O4140" s="10"/>
      <c r="P4140" s="5"/>
      <c r="Q4140" s="5"/>
      <c r="R4140" s="5"/>
      <c r="S4140" s="5"/>
    </row>
    <row r="4141" customFormat="1" hidden="1" spans="1:19">
      <c r="A4141" s="5">
        <v>4158</v>
      </c>
      <c r="B4141" s="5" t="s">
        <v>16307</v>
      </c>
      <c r="C4141" s="5"/>
      <c r="D4141" s="5" t="s">
        <v>497</v>
      </c>
      <c r="E4141" s="5" t="s">
        <v>16308</v>
      </c>
      <c r="F4141" s="5" t="s">
        <v>143</v>
      </c>
      <c r="G4141" s="5">
        <v>14</v>
      </c>
      <c r="H4141" s="5" t="s">
        <v>25911</v>
      </c>
      <c r="I4141" s="5" t="s">
        <v>16310</v>
      </c>
      <c r="J4141" s="5" t="s">
        <v>18888</v>
      </c>
      <c r="K4141" s="5" t="s">
        <v>27</v>
      </c>
      <c r="L4141" s="10">
        <v>44412</v>
      </c>
      <c r="M4141" s="5" t="s">
        <v>28</v>
      </c>
      <c r="N4141" s="5"/>
      <c r="O4141" s="10"/>
      <c r="P4141" s="5"/>
      <c r="Q4141" s="5"/>
      <c r="R4141" s="5"/>
      <c r="S4141" s="5"/>
    </row>
    <row r="4142" customFormat="1" hidden="1" spans="1:19">
      <c r="A4142" s="5">
        <v>4159</v>
      </c>
      <c r="B4142" s="5" t="s">
        <v>16311</v>
      </c>
      <c r="C4142" s="5"/>
      <c r="D4142" s="5" t="s">
        <v>497</v>
      </c>
      <c r="E4142" s="5" t="s">
        <v>16312</v>
      </c>
      <c r="F4142" s="5" t="s">
        <v>143</v>
      </c>
      <c r="G4142" s="5">
        <v>17</v>
      </c>
      <c r="H4142" s="5" t="s">
        <v>7240</v>
      </c>
      <c r="I4142" s="5" t="s">
        <v>16313</v>
      </c>
      <c r="J4142" s="5">
        <v>13530877102</v>
      </c>
      <c r="K4142" s="5" t="s">
        <v>27</v>
      </c>
      <c r="L4142" s="10">
        <v>44397</v>
      </c>
      <c r="M4142" s="5" t="s">
        <v>1217</v>
      </c>
      <c r="N4142" s="5"/>
      <c r="O4142" s="10"/>
      <c r="P4142" s="5"/>
      <c r="Q4142" s="5"/>
      <c r="R4142" s="5"/>
      <c r="S4142" s="5"/>
    </row>
    <row r="4143" customFormat="1" hidden="1" spans="1:19">
      <c r="A4143" s="5">
        <v>4160</v>
      </c>
      <c r="B4143" s="5" t="s">
        <v>16314</v>
      </c>
      <c r="C4143" s="5"/>
      <c r="D4143" s="5" t="s">
        <v>497</v>
      </c>
      <c r="E4143" s="5" t="s">
        <v>16315</v>
      </c>
      <c r="F4143" s="5" t="s">
        <v>24</v>
      </c>
      <c r="G4143" s="5">
        <v>16</v>
      </c>
      <c r="H4143" s="5" t="s">
        <v>16316</v>
      </c>
      <c r="I4143" s="5" t="s">
        <v>16317</v>
      </c>
      <c r="J4143" s="5">
        <v>18934969986</v>
      </c>
      <c r="K4143" s="5" t="s">
        <v>27</v>
      </c>
      <c r="L4143" s="10">
        <v>44397</v>
      </c>
      <c r="M4143" s="5" t="s">
        <v>28</v>
      </c>
      <c r="N4143" s="5"/>
      <c r="O4143" s="10"/>
      <c r="P4143" s="5"/>
      <c r="Q4143" s="5"/>
      <c r="R4143" s="5"/>
      <c r="S4143" s="5"/>
    </row>
    <row r="4144" customFormat="1" hidden="1" spans="1:19">
      <c r="A4144" s="5">
        <v>4161</v>
      </c>
      <c r="B4144" s="5" t="s">
        <v>16318</v>
      </c>
      <c r="C4144" s="5"/>
      <c r="D4144" s="5" t="s">
        <v>497</v>
      </c>
      <c r="E4144" s="5" t="s">
        <v>16319</v>
      </c>
      <c r="F4144" s="5" t="s">
        <v>143</v>
      </c>
      <c r="G4144" s="5">
        <v>16</v>
      </c>
      <c r="H4144" s="5" t="s">
        <v>2714</v>
      </c>
      <c r="I4144" s="5" t="s">
        <v>16320</v>
      </c>
      <c r="J4144" s="5">
        <v>13471802489</v>
      </c>
      <c r="K4144" s="5" t="s">
        <v>27</v>
      </c>
      <c r="L4144" s="10">
        <v>44397</v>
      </c>
      <c r="M4144" s="5" t="s">
        <v>1303</v>
      </c>
      <c r="N4144" s="5"/>
      <c r="O4144" s="10"/>
      <c r="P4144" s="5"/>
      <c r="Q4144" s="5"/>
      <c r="R4144" s="5"/>
      <c r="S4144" s="5"/>
    </row>
    <row r="4145" customFormat="1" hidden="1" spans="1:19">
      <c r="A4145" s="5">
        <v>4162</v>
      </c>
      <c r="B4145" s="5" t="s">
        <v>16321</v>
      </c>
      <c r="C4145" s="5"/>
      <c r="D4145" s="5" t="s">
        <v>497</v>
      </c>
      <c r="E4145" s="5" t="s">
        <v>16322</v>
      </c>
      <c r="F4145" s="5" t="s">
        <v>24</v>
      </c>
      <c r="G4145" s="5">
        <v>16</v>
      </c>
      <c r="H4145" s="5" t="s">
        <v>16323</v>
      </c>
      <c r="I4145" s="5" t="s">
        <v>16324</v>
      </c>
      <c r="J4145" s="5">
        <v>13877807748</v>
      </c>
      <c r="K4145" s="5" t="s">
        <v>27</v>
      </c>
      <c r="L4145" s="10">
        <v>44396</v>
      </c>
      <c r="M4145" s="5" t="s">
        <v>16325</v>
      </c>
      <c r="N4145" s="5"/>
      <c r="O4145" s="10"/>
      <c r="P4145" s="5"/>
      <c r="Q4145" s="5"/>
      <c r="R4145" s="5"/>
      <c r="S4145" s="5"/>
    </row>
    <row r="4146" customFormat="1" hidden="1" spans="1:19">
      <c r="A4146" s="5">
        <v>4163</v>
      </c>
      <c r="B4146" s="5" t="s">
        <v>16326</v>
      </c>
      <c r="C4146" s="5"/>
      <c r="D4146" s="5" t="s">
        <v>497</v>
      </c>
      <c r="E4146" s="5" t="s">
        <v>16327</v>
      </c>
      <c r="F4146" s="5" t="s">
        <v>24</v>
      </c>
      <c r="G4146" s="5">
        <v>16</v>
      </c>
      <c r="H4146" s="5" t="s">
        <v>2591</v>
      </c>
      <c r="I4146" s="5" t="s">
        <v>16328</v>
      </c>
      <c r="J4146" s="5">
        <v>13977876442</v>
      </c>
      <c r="K4146" s="5" t="s">
        <v>27</v>
      </c>
      <c r="L4146" s="10">
        <v>44396</v>
      </c>
      <c r="M4146" s="5" t="s">
        <v>68</v>
      </c>
      <c r="N4146" s="5" t="s">
        <v>30</v>
      </c>
      <c r="O4146" s="10"/>
      <c r="P4146" s="5"/>
      <c r="Q4146" s="5"/>
      <c r="R4146" s="5"/>
      <c r="S4146" s="5"/>
    </row>
    <row r="4147" customFormat="1" hidden="1" spans="1:19">
      <c r="A4147" s="5">
        <v>4164</v>
      </c>
      <c r="B4147" s="5" t="s">
        <v>16329</v>
      </c>
      <c r="C4147" s="5"/>
      <c r="D4147" s="5" t="s">
        <v>497</v>
      </c>
      <c r="E4147" s="5" t="s">
        <v>16330</v>
      </c>
      <c r="F4147" s="5" t="s">
        <v>24</v>
      </c>
      <c r="G4147" s="5">
        <v>16</v>
      </c>
      <c r="H4147" s="5" t="s">
        <v>25912</v>
      </c>
      <c r="I4147" s="5" t="s">
        <v>16332</v>
      </c>
      <c r="J4147" s="5">
        <v>18776872918</v>
      </c>
      <c r="K4147" s="5" t="s">
        <v>27</v>
      </c>
      <c r="L4147" s="10">
        <v>44378</v>
      </c>
      <c r="M4147" s="5" t="s">
        <v>98</v>
      </c>
      <c r="N4147" s="5"/>
      <c r="O4147" s="10"/>
      <c r="P4147" s="5"/>
      <c r="Q4147" s="5"/>
      <c r="R4147" s="5"/>
      <c r="S4147" s="5"/>
    </row>
    <row r="4148" customFormat="1" hidden="1" spans="1:19">
      <c r="A4148" s="5">
        <v>4165</v>
      </c>
      <c r="B4148" s="5" t="s">
        <v>16333</v>
      </c>
      <c r="C4148" s="5"/>
      <c r="D4148" s="5" t="s">
        <v>497</v>
      </c>
      <c r="E4148" s="5" t="s">
        <v>16334</v>
      </c>
      <c r="F4148" s="5" t="s">
        <v>24</v>
      </c>
      <c r="G4148" s="5">
        <v>17</v>
      </c>
      <c r="H4148" s="5" t="s">
        <v>4572</v>
      </c>
      <c r="I4148" s="5" t="s">
        <v>16335</v>
      </c>
      <c r="J4148" s="5" t="s">
        <v>18889</v>
      </c>
      <c r="K4148" s="5" t="s">
        <v>27</v>
      </c>
      <c r="L4148" s="10">
        <v>44405</v>
      </c>
      <c r="M4148" s="5" t="s">
        <v>139</v>
      </c>
      <c r="N4148" s="5"/>
      <c r="O4148" s="10"/>
      <c r="P4148" s="5"/>
      <c r="Q4148" s="5"/>
      <c r="R4148" s="5"/>
      <c r="S4148" s="5"/>
    </row>
    <row r="4149" customFormat="1" hidden="1" spans="1:19">
      <c r="A4149" s="5">
        <v>4166</v>
      </c>
      <c r="B4149" s="5" t="s">
        <v>16336</v>
      </c>
      <c r="C4149" s="5"/>
      <c r="D4149" s="5" t="s">
        <v>497</v>
      </c>
      <c r="E4149" s="5" t="s">
        <v>16337</v>
      </c>
      <c r="F4149" s="5" t="s">
        <v>24</v>
      </c>
      <c r="G4149" s="5">
        <v>16</v>
      </c>
      <c r="H4149" s="5" t="s">
        <v>25913</v>
      </c>
      <c r="I4149" s="5" t="s">
        <v>16339</v>
      </c>
      <c r="J4149" s="5" t="s">
        <v>18891</v>
      </c>
      <c r="K4149" s="5" t="s">
        <v>27</v>
      </c>
      <c r="L4149" s="10">
        <v>44397</v>
      </c>
      <c r="M4149" s="5" t="s">
        <v>16340</v>
      </c>
      <c r="N4149" s="5"/>
      <c r="O4149" s="10"/>
      <c r="P4149" s="5"/>
      <c r="Q4149" s="5"/>
      <c r="R4149" s="5"/>
      <c r="S4149" s="5"/>
    </row>
    <row r="4150" customFormat="1" hidden="1" spans="1:19">
      <c r="A4150" s="5">
        <v>4167</v>
      </c>
      <c r="B4150" s="5" t="s">
        <v>16341</v>
      </c>
      <c r="C4150" s="5"/>
      <c r="D4150" s="5" t="s">
        <v>497</v>
      </c>
      <c r="E4150" s="5" t="s">
        <v>16342</v>
      </c>
      <c r="F4150" s="5" t="s">
        <v>24</v>
      </c>
      <c r="G4150" s="5">
        <v>17</v>
      </c>
      <c r="H4150" s="5" t="s">
        <v>25914</v>
      </c>
      <c r="I4150" s="5" t="s">
        <v>16344</v>
      </c>
      <c r="J4150" s="5" t="s">
        <v>18892</v>
      </c>
      <c r="K4150" s="5" t="s">
        <v>27</v>
      </c>
      <c r="L4150" s="10">
        <v>44394</v>
      </c>
      <c r="M4150" s="5" t="s">
        <v>28</v>
      </c>
      <c r="N4150" s="5"/>
      <c r="O4150" s="10"/>
      <c r="P4150" s="5"/>
      <c r="Q4150" s="5"/>
      <c r="R4150" s="5"/>
      <c r="S4150" s="5"/>
    </row>
    <row r="4151" customFormat="1" hidden="1" spans="1:19">
      <c r="A4151" s="5">
        <v>4168</v>
      </c>
      <c r="B4151" s="5" t="s">
        <v>16345</v>
      </c>
      <c r="C4151" s="5"/>
      <c r="D4151" s="5" t="s">
        <v>497</v>
      </c>
      <c r="E4151" s="5" t="s">
        <v>16346</v>
      </c>
      <c r="F4151" s="5" t="s">
        <v>143</v>
      </c>
      <c r="G4151" s="5">
        <v>17</v>
      </c>
      <c r="H4151" s="5" t="s">
        <v>16347</v>
      </c>
      <c r="I4151" s="5" t="s">
        <v>16348</v>
      </c>
      <c r="J4151" s="5" t="s">
        <v>18894</v>
      </c>
      <c r="K4151" s="5" t="s">
        <v>27</v>
      </c>
      <c r="L4151" s="10">
        <v>44395</v>
      </c>
      <c r="M4151" s="5" t="s">
        <v>1352</v>
      </c>
      <c r="N4151" s="5"/>
      <c r="O4151" s="10"/>
      <c r="P4151" s="5"/>
      <c r="Q4151" s="5"/>
      <c r="R4151" s="5"/>
      <c r="S4151" s="5"/>
    </row>
    <row r="4152" customFormat="1" hidden="1" spans="1:19">
      <c r="A4152" s="5">
        <v>4169</v>
      </c>
      <c r="B4152" s="5" t="s">
        <v>16349</v>
      </c>
      <c r="C4152" s="5"/>
      <c r="D4152" s="5" t="s">
        <v>497</v>
      </c>
      <c r="E4152" s="5" t="s">
        <v>16350</v>
      </c>
      <c r="F4152" s="5" t="s">
        <v>143</v>
      </c>
      <c r="G4152" s="5">
        <v>16</v>
      </c>
      <c r="H4152" s="5" t="s">
        <v>16351</v>
      </c>
      <c r="I4152" s="5" t="s">
        <v>16352</v>
      </c>
      <c r="J4152" s="5" t="s">
        <v>18895</v>
      </c>
      <c r="K4152" s="5" t="s">
        <v>27</v>
      </c>
      <c r="L4152" s="10">
        <v>44405</v>
      </c>
      <c r="M4152" s="5" t="s">
        <v>4424</v>
      </c>
      <c r="N4152" s="5"/>
      <c r="O4152" s="10"/>
      <c r="P4152" s="5"/>
      <c r="Q4152" s="5"/>
      <c r="R4152" s="5"/>
      <c r="S4152" s="5"/>
    </row>
    <row r="4153" customFormat="1" hidden="1" spans="1:19">
      <c r="A4153" s="5">
        <v>4170</v>
      </c>
      <c r="B4153" s="5" t="s">
        <v>16353</v>
      </c>
      <c r="C4153" s="5"/>
      <c r="D4153" s="5" t="s">
        <v>497</v>
      </c>
      <c r="E4153" s="5" t="s">
        <v>16354</v>
      </c>
      <c r="F4153" s="5" t="s">
        <v>143</v>
      </c>
      <c r="G4153" s="5">
        <v>16</v>
      </c>
      <c r="H4153" s="5" t="s">
        <v>18178</v>
      </c>
      <c r="I4153" s="5" t="s">
        <v>16355</v>
      </c>
      <c r="J4153" s="5" t="s">
        <v>18896</v>
      </c>
      <c r="K4153" s="5" t="s">
        <v>27</v>
      </c>
      <c r="L4153" s="10">
        <v>44405</v>
      </c>
      <c r="M4153" s="5" t="s">
        <v>6144</v>
      </c>
      <c r="N4153" s="5"/>
      <c r="O4153" s="10"/>
      <c r="P4153" s="5"/>
      <c r="Q4153" s="5"/>
      <c r="R4153" s="5"/>
      <c r="S4153" s="5"/>
    </row>
    <row r="4154" customFormat="1" hidden="1" spans="1:19">
      <c r="A4154" s="5">
        <v>4171</v>
      </c>
      <c r="B4154" s="5" t="s">
        <v>16356</v>
      </c>
      <c r="C4154" s="5"/>
      <c r="D4154" s="5" t="s">
        <v>497</v>
      </c>
      <c r="E4154" s="5" t="s">
        <v>16357</v>
      </c>
      <c r="F4154" s="5" t="s">
        <v>143</v>
      </c>
      <c r="G4154" s="5">
        <v>15</v>
      </c>
      <c r="H4154" s="5" t="s">
        <v>16358</v>
      </c>
      <c r="I4154" s="5" t="s">
        <v>16359</v>
      </c>
      <c r="J4154" s="5" t="s">
        <v>18897</v>
      </c>
      <c r="K4154" s="5" t="s">
        <v>27</v>
      </c>
      <c r="L4154" s="10">
        <v>44396</v>
      </c>
      <c r="M4154" s="5" t="s">
        <v>3693</v>
      </c>
      <c r="N4154" s="5" t="s">
        <v>30</v>
      </c>
      <c r="O4154" s="10"/>
      <c r="P4154" s="5"/>
      <c r="Q4154" s="5"/>
      <c r="R4154" s="5"/>
      <c r="S4154" s="5"/>
    </row>
    <row r="4155" customFormat="1" hidden="1" spans="1:19">
      <c r="A4155" s="5">
        <v>4172</v>
      </c>
      <c r="B4155" s="5" t="s">
        <v>16360</v>
      </c>
      <c r="C4155" s="5"/>
      <c r="D4155" s="5" t="s">
        <v>497</v>
      </c>
      <c r="E4155" s="5" t="s">
        <v>16361</v>
      </c>
      <c r="F4155" s="5" t="s">
        <v>143</v>
      </c>
      <c r="G4155" s="5">
        <v>16</v>
      </c>
      <c r="H4155" s="5" t="s">
        <v>16362</v>
      </c>
      <c r="I4155" s="5" t="s">
        <v>16363</v>
      </c>
      <c r="J4155" s="5" t="s">
        <v>18898</v>
      </c>
      <c r="K4155" s="5" t="s">
        <v>27</v>
      </c>
      <c r="L4155" s="10">
        <v>44397</v>
      </c>
      <c r="M4155" s="5" t="s">
        <v>1273</v>
      </c>
      <c r="N4155" s="5"/>
      <c r="O4155" s="10"/>
      <c r="P4155" s="5"/>
      <c r="Q4155" s="5"/>
      <c r="R4155" s="5"/>
      <c r="S4155" s="5"/>
    </row>
    <row r="4156" customFormat="1" hidden="1" spans="1:19">
      <c r="A4156" s="5">
        <v>4173</v>
      </c>
      <c r="B4156" s="5" t="s">
        <v>16364</v>
      </c>
      <c r="C4156" s="5"/>
      <c r="D4156" s="5" t="s">
        <v>497</v>
      </c>
      <c r="E4156" s="5" t="s">
        <v>15993</v>
      </c>
      <c r="F4156" s="5" t="s">
        <v>143</v>
      </c>
      <c r="G4156" s="5">
        <v>20</v>
      </c>
      <c r="H4156" s="5" t="s">
        <v>16365</v>
      </c>
      <c r="I4156" s="5" t="s">
        <v>16366</v>
      </c>
      <c r="J4156" s="5" t="s">
        <v>19564</v>
      </c>
      <c r="K4156" s="5"/>
      <c r="L4156" s="10"/>
      <c r="M4156" s="5"/>
      <c r="N4156" s="5"/>
      <c r="O4156" s="10"/>
      <c r="P4156" s="5"/>
      <c r="Q4156" s="5"/>
      <c r="R4156" s="5"/>
      <c r="S4156" s="5"/>
    </row>
    <row r="4157" customFormat="1" hidden="1" spans="1:19">
      <c r="A4157" s="5">
        <v>4174</v>
      </c>
      <c r="B4157" s="5" t="s">
        <v>16367</v>
      </c>
      <c r="C4157" s="5"/>
      <c r="D4157" s="5" t="s">
        <v>497</v>
      </c>
      <c r="E4157" s="5" t="s">
        <v>16368</v>
      </c>
      <c r="F4157" s="5" t="s">
        <v>143</v>
      </c>
      <c r="G4157" s="5">
        <v>18</v>
      </c>
      <c r="H4157" s="5" t="s">
        <v>16369</v>
      </c>
      <c r="I4157" s="5" t="s">
        <v>16370</v>
      </c>
      <c r="J4157" s="5" t="s">
        <v>19566</v>
      </c>
      <c r="K4157" s="5"/>
      <c r="L4157" s="10"/>
      <c r="M4157" s="5"/>
      <c r="N4157" s="5"/>
      <c r="O4157" s="10"/>
      <c r="P4157" s="5"/>
      <c r="Q4157" s="5"/>
      <c r="R4157" s="5"/>
      <c r="S4157" s="5"/>
    </row>
    <row r="4158" customFormat="1" hidden="1" spans="1:19">
      <c r="A4158" s="5">
        <v>4175</v>
      </c>
      <c r="B4158" s="5" t="s">
        <v>16371</v>
      </c>
      <c r="C4158" s="5"/>
      <c r="D4158" s="5" t="s">
        <v>497</v>
      </c>
      <c r="E4158" s="5" t="s">
        <v>16372</v>
      </c>
      <c r="F4158" s="5" t="s">
        <v>143</v>
      </c>
      <c r="G4158" s="5">
        <v>14</v>
      </c>
      <c r="H4158" s="5" t="s">
        <v>16373</v>
      </c>
      <c r="I4158" s="5" t="s">
        <v>1751</v>
      </c>
      <c r="J4158" s="5" t="s">
        <v>18899</v>
      </c>
      <c r="K4158" s="5" t="s">
        <v>27</v>
      </c>
      <c r="L4158" s="10">
        <v>44409</v>
      </c>
      <c r="M4158" s="5" t="s">
        <v>1352</v>
      </c>
      <c r="N4158" s="5"/>
      <c r="O4158" s="10"/>
      <c r="P4158" s="5"/>
      <c r="Q4158" s="5"/>
      <c r="R4158" s="5"/>
      <c r="S4158" s="5"/>
    </row>
    <row r="4159" customFormat="1" hidden="1" spans="1:19">
      <c r="A4159" s="5">
        <v>4176</v>
      </c>
      <c r="B4159" s="5" t="s">
        <v>16374</v>
      </c>
      <c r="C4159" s="5"/>
      <c r="D4159" s="5" t="s">
        <v>497</v>
      </c>
      <c r="E4159" s="5" t="s">
        <v>16375</v>
      </c>
      <c r="F4159" s="5" t="s">
        <v>143</v>
      </c>
      <c r="G4159" s="5">
        <v>16</v>
      </c>
      <c r="H4159" s="5" t="s">
        <v>16376</v>
      </c>
      <c r="I4159" s="5" t="s">
        <v>5646</v>
      </c>
      <c r="J4159" s="5" t="s">
        <v>18900</v>
      </c>
      <c r="K4159" s="5" t="s">
        <v>27</v>
      </c>
      <c r="L4159" s="10">
        <v>44394</v>
      </c>
      <c r="M4159" s="5" t="s">
        <v>28</v>
      </c>
      <c r="N4159" s="5" t="s">
        <v>27</v>
      </c>
      <c r="O4159" s="10">
        <v>44416</v>
      </c>
      <c r="P4159" s="5"/>
      <c r="Q4159" s="5"/>
      <c r="R4159" s="5"/>
      <c r="S4159" s="5"/>
    </row>
    <row r="4160" customFormat="1" hidden="1" spans="1:19">
      <c r="A4160" s="5">
        <v>4177</v>
      </c>
      <c r="B4160" s="5" t="s">
        <v>16377</v>
      </c>
      <c r="C4160" s="5"/>
      <c r="D4160" s="5" t="s">
        <v>497</v>
      </c>
      <c r="E4160" s="5" t="s">
        <v>11025</v>
      </c>
      <c r="F4160" s="5" t="s">
        <v>143</v>
      </c>
      <c r="G4160" s="5">
        <v>17</v>
      </c>
      <c r="H4160" s="5" t="s">
        <v>4074</v>
      </c>
      <c r="I4160" s="5" t="s">
        <v>2702</v>
      </c>
      <c r="J4160" s="5" t="s">
        <v>18901</v>
      </c>
      <c r="K4160" s="5"/>
      <c r="L4160" s="10"/>
      <c r="M4160" s="5"/>
      <c r="N4160" s="5"/>
      <c r="O4160" s="10"/>
      <c r="P4160" s="5"/>
      <c r="Q4160" s="5"/>
      <c r="R4160" s="5"/>
      <c r="S4160" s="5"/>
    </row>
    <row r="4161" customFormat="1" hidden="1" spans="1:19">
      <c r="A4161" s="5">
        <v>4178</v>
      </c>
      <c r="B4161" s="5" t="s">
        <v>16378</v>
      </c>
      <c r="C4161" s="5"/>
      <c r="D4161" s="5" t="s">
        <v>497</v>
      </c>
      <c r="E4161" s="5" t="s">
        <v>16379</v>
      </c>
      <c r="F4161" s="5" t="s">
        <v>143</v>
      </c>
      <c r="G4161" s="5">
        <v>16</v>
      </c>
      <c r="H4161" s="5" t="s">
        <v>16380</v>
      </c>
      <c r="I4161" s="5" t="s">
        <v>16381</v>
      </c>
      <c r="J4161" s="5" t="s">
        <v>18902</v>
      </c>
      <c r="K4161" s="5" t="s">
        <v>27</v>
      </c>
      <c r="L4161" s="10">
        <v>44407</v>
      </c>
      <c r="M4161" s="5" t="s">
        <v>16382</v>
      </c>
      <c r="N4161" s="5"/>
      <c r="O4161" s="10"/>
      <c r="P4161" s="5"/>
      <c r="Q4161" s="5"/>
      <c r="R4161" s="5"/>
      <c r="S4161" s="5"/>
    </row>
    <row r="4162" customFormat="1" hidden="1" spans="1:19">
      <c r="A4162" s="5">
        <v>4179</v>
      </c>
      <c r="B4162" s="5" t="s">
        <v>16383</v>
      </c>
      <c r="C4162" s="5"/>
      <c r="D4162" s="5" t="s">
        <v>497</v>
      </c>
      <c r="E4162" s="5" t="s">
        <v>16384</v>
      </c>
      <c r="F4162" s="5" t="s">
        <v>143</v>
      </c>
      <c r="G4162" s="5">
        <v>16</v>
      </c>
      <c r="H4162" s="5" t="s">
        <v>25915</v>
      </c>
      <c r="I4162" s="5" t="s">
        <v>16385</v>
      </c>
      <c r="J4162" s="5" t="s">
        <v>18903</v>
      </c>
      <c r="K4162" s="5" t="s">
        <v>27</v>
      </c>
      <c r="L4162" s="10">
        <v>44398</v>
      </c>
      <c r="M4162" s="5" t="s">
        <v>28</v>
      </c>
      <c r="N4162" s="5"/>
      <c r="O4162" s="10"/>
      <c r="P4162" s="5"/>
      <c r="Q4162" s="5"/>
      <c r="R4162" s="5"/>
      <c r="S4162" s="5"/>
    </row>
    <row r="4163" customFormat="1" hidden="1" spans="1:19">
      <c r="A4163" s="5">
        <v>4180</v>
      </c>
      <c r="B4163" s="5" t="s">
        <v>16386</v>
      </c>
      <c r="C4163" s="5"/>
      <c r="D4163" s="5" t="s">
        <v>497</v>
      </c>
      <c r="E4163" s="5" t="s">
        <v>16387</v>
      </c>
      <c r="F4163" s="5" t="s">
        <v>143</v>
      </c>
      <c r="G4163" s="5">
        <v>17</v>
      </c>
      <c r="H4163" s="5" t="s">
        <v>2525</v>
      </c>
      <c r="I4163" s="5" t="s">
        <v>16388</v>
      </c>
      <c r="J4163" s="5" t="s">
        <v>18904</v>
      </c>
      <c r="K4163" s="5" t="s">
        <v>27</v>
      </c>
      <c r="L4163" s="10">
        <v>44398</v>
      </c>
      <c r="M4163" s="5" t="s">
        <v>1288</v>
      </c>
      <c r="N4163" s="5"/>
      <c r="O4163" s="10"/>
      <c r="P4163" s="5"/>
      <c r="Q4163" s="5"/>
      <c r="R4163" s="5"/>
      <c r="S4163" s="5"/>
    </row>
    <row r="4164" customFormat="1" hidden="1" spans="1:19">
      <c r="A4164" s="5">
        <v>4181</v>
      </c>
      <c r="B4164" s="5" t="s">
        <v>16389</v>
      </c>
      <c r="C4164" s="5"/>
      <c r="D4164" s="5" t="s">
        <v>497</v>
      </c>
      <c r="E4164" s="5" t="s">
        <v>16390</v>
      </c>
      <c r="F4164" s="5" t="s">
        <v>143</v>
      </c>
      <c r="G4164" s="5">
        <v>16</v>
      </c>
      <c r="H4164" s="5" t="s">
        <v>25916</v>
      </c>
      <c r="I4164" s="5" t="s">
        <v>16391</v>
      </c>
      <c r="J4164" s="5" t="s">
        <v>18905</v>
      </c>
      <c r="K4164" s="5" t="s">
        <v>27</v>
      </c>
      <c r="L4164" s="10">
        <v>44399</v>
      </c>
      <c r="M4164" s="5" t="s">
        <v>139</v>
      </c>
      <c r="N4164" s="5"/>
      <c r="O4164" s="10"/>
      <c r="P4164" s="5"/>
      <c r="Q4164" s="5"/>
      <c r="R4164" s="5"/>
      <c r="S4164" s="5"/>
    </row>
    <row r="4165" customFormat="1" hidden="1" spans="1:19">
      <c r="A4165" s="5">
        <v>4182</v>
      </c>
      <c r="B4165" s="5" t="s">
        <v>16392</v>
      </c>
      <c r="C4165" s="5"/>
      <c r="D4165" s="5" t="s">
        <v>497</v>
      </c>
      <c r="E4165" s="5" t="s">
        <v>3973</v>
      </c>
      <c r="F4165" s="5" t="s">
        <v>143</v>
      </c>
      <c r="G4165" s="5">
        <v>21</v>
      </c>
      <c r="H4165" s="5" t="s">
        <v>16393</v>
      </c>
      <c r="I4165" s="5" t="s">
        <v>16394</v>
      </c>
      <c r="J4165" s="5" t="s">
        <v>19568</v>
      </c>
      <c r="K4165" s="5"/>
      <c r="L4165" s="10"/>
      <c r="M4165" s="5"/>
      <c r="N4165" s="5"/>
      <c r="O4165" s="10"/>
      <c r="P4165" s="5"/>
      <c r="Q4165" s="5"/>
      <c r="R4165" s="5"/>
      <c r="S4165" s="5"/>
    </row>
    <row r="4166" customFormat="1" hidden="1" spans="1:19">
      <c r="A4166" s="5">
        <v>4183</v>
      </c>
      <c r="B4166" s="5" t="s">
        <v>16395</v>
      </c>
      <c r="C4166" s="5"/>
      <c r="D4166" s="5" t="s">
        <v>497</v>
      </c>
      <c r="E4166" s="5" t="s">
        <v>16396</v>
      </c>
      <c r="F4166" s="5" t="s">
        <v>24</v>
      </c>
      <c r="G4166" s="5">
        <v>16</v>
      </c>
      <c r="H4166" s="5" t="s">
        <v>25917</v>
      </c>
      <c r="I4166" s="5" t="s">
        <v>16398</v>
      </c>
      <c r="J4166" s="5" t="s">
        <v>18906</v>
      </c>
      <c r="K4166" s="5" t="s">
        <v>27</v>
      </c>
      <c r="L4166" s="10">
        <v>44394</v>
      </c>
      <c r="M4166" s="5" t="s">
        <v>28</v>
      </c>
      <c r="N4166" s="5" t="s">
        <v>27</v>
      </c>
      <c r="O4166" s="10">
        <v>44416</v>
      </c>
      <c r="P4166" s="5"/>
      <c r="Q4166" s="5"/>
      <c r="R4166" s="5"/>
      <c r="S4166" s="5"/>
    </row>
    <row r="4167" customFormat="1" hidden="1" spans="1:19">
      <c r="A4167" s="5">
        <v>4184</v>
      </c>
      <c r="B4167" s="5" t="s">
        <v>16399</v>
      </c>
      <c r="C4167" s="5"/>
      <c r="D4167" s="5" t="s">
        <v>497</v>
      </c>
      <c r="E4167" s="5" t="s">
        <v>16400</v>
      </c>
      <c r="F4167" s="5" t="s">
        <v>24</v>
      </c>
      <c r="G4167" s="5">
        <v>16</v>
      </c>
      <c r="H4167" s="5" t="s">
        <v>18296</v>
      </c>
      <c r="I4167" s="5" t="s">
        <v>16401</v>
      </c>
      <c r="J4167" s="5" t="s">
        <v>18907</v>
      </c>
      <c r="K4167" s="5" t="s">
        <v>27</v>
      </c>
      <c r="L4167" s="10">
        <v>44396</v>
      </c>
      <c r="M4167" s="5" t="s">
        <v>185</v>
      </c>
      <c r="N4167" s="5"/>
      <c r="O4167" s="10"/>
      <c r="P4167" s="5"/>
      <c r="Q4167" s="5"/>
      <c r="R4167" s="5"/>
      <c r="S4167" s="5"/>
    </row>
    <row r="4168" customFormat="1" hidden="1" spans="1:19">
      <c r="A4168" s="5">
        <v>4185</v>
      </c>
      <c r="B4168" s="5" t="s">
        <v>16402</v>
      </c>
      <c r="C4168" s="5"/>
      <c r="D4168" s="5" t="s">
        <v>497</v>
      </c>
      <c r="E4168" s="5" t="s">
        <v>16403</v>
      </c>
      <c r="F4168" s="5" t="s">
        <v>24</v>
      </c>
      <c r="G4168" s="5">
        <v>17</v>
      </c>
      <c r="H4168" s="5" t="s">
        <v>16404</v>
      </c>
      <c r="I4168" s="5" t="s">
        <v>16405</v>
      </c>
      <c r="J4168" s="5" t="s">
        <v>18908</v>
      </c>
      <c r="K4168" s="5" t="s">
        <v>27</v>
      </c>
      <c r="L4168" s="10">
        <v>44396</v>
      </c>
      <c r="M4168" s="5" t="s">
        <v>3693</v>
      </c>
      <c r="N4168" s="5"/>
      <c r="O4168" s="10"/>
      <c r="P4168" s="5"/>
      <c r="Q4168" s="5"/>
      <c r="R4168" s="5"/>
      <c r="S4168" s="5"/>
    </row>
    <row r="4169" customFormat="1" hidden="1" spans="1:19">
      <c r="A4169" s="5">
        <v>4186</v>
      </c>
      <c r="B4169" s="5" t="s">
        <v>16406</v>
      </c>
      <c r="C4169" s="5"/>
      <c r="D4169" s="5" t="s">
        <v>497</v>
      </c>
      <c r="E4169" s="5" t="s">
        <v>1668</v>
      </c>
      <c r="F4169" s="5" t="s">
        <v>24</v>
      </c>
      <c r="G4169" s="5">
        <v>16</v>
      </c>
      <c r="H4169" s="5" t="s">
        <v>18629</v>
      </c>
      <c r="I4169" s="5" t="s">
        <v>16407</v>
      </c>
      <c r="J4169" s="5">
        <v>18378897031</v>
      </c>
      <c r="K4169" s="5"/>
      <c r="L4169" s="10"/>
      <c r="M4169" s="5"/>
      <c r="N4169" s="5"/>
      <c r="O4169" s="10"/>
      <c r="P4169" s="5"/>
      <c r="Q4169" s="5"/>
      <c r="R4169" s="5"/>
      <c r="S4169" s="5"/>
    </row>
    <row r="4170" customFormat="1" hidden="1" spans="1:19">
      <c r="A4170" s="5">
        <v>4187</v>
      </c>
      <c r="B4170" s="5" t="s">
        <v>16408</v>
      </c>
      <c r="C4170" s="5"/>
      <c r="D4170" s="5" t="s">
        <v>497</v>
      </c>
      <c r="E4170" s="5" t="s">
        <v>6424</v>
      </c>
      <c r="F4170" s="5" t="s">
        <v>24</v>
      </c>
      <c r="G4170" s="5">
        <v>17</v>
      </c>
      <c r="H4170" s="5" t="s">
        <v>16409</v>
      </c>
      <c r="I4170" s="5" t="s">
        <v>16410</v>
      </c>
      <c r="J4170" s="5">
        <v>19978801124</v>
      </c>
      <c r="K4170" s="5"/>
      <c r="L4170" s="10"/>
      <c r="M4170" s="5"/>
      <c r="N4170" s="5"/>
      <c r="O4170" s="10"/>
      <c r="P4170" s="5"/>
      <c r="Q4170" s="5"/>
      <c r="R4170" s="5"/>
      <c r="S4170" s="5"/>
    </row>
    <row r="4171" customFormat="1" hidden="1" spans="1:19">
      <c r="A4171" s="5">
        <v>4188</v>
      </c>
      <c r="B4171" s="5" t="s">
        <v>16411</v>
      </c>
      <c r="C4171" s="5"/>
      <c r="D4171" s="5" t="s">
        <v>497</v>
      </c>
      <c r="E4171" s="5" t="s">
        <v>16412</v>
      </c>
      <c r="F4171" s="5" t="s">
        <v>143</v>
      </c>
      <c r="G4171" s="5">
        <v>16</v>
      </c>
      <c r="H4171" s="5" t="s">
        <v>25918</v>
      </c>
      <c r="I4171" s="5" t="s">
        <v>16414</v>
      </c>
      <c r="J4171" s="5" t="s">
        <v>18909</v>
      </c>
      <c r="K4171" s="5" t="s">
        <v>27</v>
      </c>
      <c r="L4171" s="10">
        <v>44398</v>
      </c>
      <c r="M4171" s="5" t="s">
        <v>98</v>
      </c>
      <c r="N4171" s="5"/>
      <c r="O4171" s="10"/>
      <c r="P4171" s="5"/>
      <c r="Q4171" s="5"/>
      <c r="R4171" s="5"/>
      <c r="S4171" s="5"/>
    </row>
    <row r="4172" customFormat="1" hidden="1" spans="1:19">
      <c r="A4172" s="5">
        <v>4189</v>
      </c>
      <c r="B4172" s="5" t="s">
        <v>16415</v>
      </c>
      <c r="C4172" s="5"/>
      <c r="D4172" s="5" t="s">
        <v>497</v>
      </c>
      <c r="E4172" s="5" t="s">
        <v>16416</v>
      </c>
      <c r="F4172" s="5" t="s">
        <v>24</v>
      </c>
      <c r="G4172" s="5">
        <v>16</v>
      </c>
      <c r="H4172" s="5" t="s">
        <v>16417</v>
      </c>
      <c r="I4172" s="5" t="s">
        <v>16418</v>
      </c>
      <c r="J4172" s="5" t="s">
        <v>18910</v>
      </c>
      <c r="K4172" s="5" t="s">
        <v>27</v>
      </c>
      <c r="L4172" s="10">
        <v>44396</v>
      </c>
      <c r="M4172" s="5" t="s">
        <v>4424</v>
      </c>
      <c r="N4172" s="5"/>
      <c r="O4172" s="10"/>
      <c r="P4172" s="5"/>
      <c r="Q4172" s="5"/>
      <c r="R4172" s="5"/>
      <c r="S4172" s="5"/>
    </row>
    <row r="4173" customFormat="1" hidden="1" spans="1:19">
      <c r="A4173" s="5">
        <v>4190</v>
      </c>
      <c r="B4173" s="5" t="s">
        <v>16419</v>
      </c>
      <c r="C4173" s="5"/>
      <c r="D4173" s="5" t="s">
        <v>497</v>
      </c>
      <c r="E4173" s="5" t="s">
        <v>16420</v>
      </c>
      <c r="F4173" s="5" t="s">
        <v>143</v>
      </c>
      <c r="G4173" s="5">
        <v>16</v>
      </c>
      <c r="H4173" s="5" t="s">
        <v>1669</v>
      </c>
      <c r="I4173" s="5" t="s">
        <v>16421</v>
      </c>
      <c r="J4173" s="5" t="s">
        <v>18911</v>
      </c>
      <c r="K4173" s="5" t="s">
        <v>27</v>
      </c>
      <c r="L4173" s="10">
        <v>44396</v>
      </c>
      <c r="M4173" s="5" t="s">
        <v>1217</v>
      </c>
      <c r="N4173" s="5"/>
      <c r="O4173" s="10"/>
      <c r="P4173" s="5"/>
      <c r="Q4173" s="5"/>
      <c r="R4173" s="5"/>
      <c r="S4173" s="5"/>
    </row>
    <row r="4174" customFormat="1" hidden="1" spans="1:19">
      <c r="A4174" s="5">
        <v>4191</v>
      </c>
      <c r="B4174" s="5" t="s">
        <v>16422</v>
      </c>
      <c r="C4174" s="5"/>
      <c r="D4174" s="5" t="s">
        <v>497</v>
      </c>
      <c r="E4174" s="5" t="s">
        <v>1751</v>
      </c>
      <c r="F4174" s="5" t="s">
        <v>143</v>
      </c>
      <c r="G4174" s="5">
        <v>17</v>
      </c>
      <c r="H4174" s="5" t="s">
        <v>25919</v>
      </c>
      <c r="I4174" s="5" t="s">
        <v>16424</v>
      </c>
      <c r="J4174" s="5" t="s">
        <v>18912</v>
      </c>
      <c r="K4174" s="5" t="s">
        <v>27</v>
      </c>
      <c r="L4174" s="10">
        <v>44396</v>
      </c>
      <c r="M4174" s="5" t="s">
        <v>1352</v>
      </c>
      <c r="N4174" s="5"/>
      <c r="O4174" s="10"/>
      <c r="P4174" s="5"/>
      <c r="Q4174" s="5"/>
      <c r="R4174" s="5"/>
      <c r="S4174" s="5"/>
    </row>
    <row r="4175" customFormat="1" hidden="1" spans="1:19">
      <c r="A4175" s="5">
        <v>4192</v>
      </c>
      <c r="B4175" s="5" t="s">
        <v>16425</v>
      </c>
      <c r="C4175" s="5"/>
      <c r="D4175" s="5" t="s">
        <v>497</v>
      </c>
      <c r="E4175" s="5" t="s">
        <v>16426</v>
      </c>
      <c r="F4175" s="5" t="s">
        <v>143</v>
      </c>
      <c r="G4175" s="5">
        <v>18</v>
      </c>
      <c r="H4175" s="5" t="s">
        <v>16427</v>
      </c>
      <c r="I4175" s="5" t="s">
        <v>16428</v>
      </c>
      <c r="J4175" s="5">
        <v>15078614125</v>
      </c>
      <c r="K4175" s="5" t="s">
        <v>27</v>
      </c>
      <c r="L4175" s="10">
        <v>44395</v>
      </c>
      <c r="M4175" s="5" t="s">
        <v>28</v>
      </c>
      <c r="N4175" s="5" t="s">
        <v>27</v>
      </c>
      <c r="O4175" s="10">
        <v>44416</v>
      </c>
      <c r="P4175" s="5"/>
      <c r="Q4175" s="5"/>
      <c r="R4175" s="5"/>
      <c r="S4175" s="5"/>
    </row>
    <row r="4176" customFormat="1" hidden="1" spans="1:19">
      <c r="A4176" s="5">
        <v>4193</v>
      </c>
      <c r="B4176" s="5" t="s">
        <v>16429</v>
      </c>
      <c r="C4176" s="5"/>
      <c r="D4176" s="5" t="s">
        <v>497</v>
      </c>
      <c r="E4176" s="5" t="s">
        <v>16430</v>
      </c>
      <c r="F4176" s="5" t="s">
        <v>143</v>
      </c>
      <c r="G4176" s="5">
        <v>16</v>
      </c>
      <c r="H4176" s="5" t="s">
        <v>16431</v>
      </c>
      <c r="I4176" s="5" t="s">
        <v>16432</v>
      </c>
      <c r="J4176" s="5" t="s">
        <v>18913</v>
      </c>
      <c r="K4176" s="5" t="s">
        <v>27</v>
      </c>
      <c r="L4176" s="10">
        <v>44398</v>
      </c>
      <c r="M4176" s="5" t="s">
        <v>28</v>
      </c>
      <c r="N4176" s="5"/>
      <c r="O4176" s="10"/>
      <c r="P4176" s="5"/>
      <c r="Q4176" s="5"/>
      <c r="R4176" s="5"/>
      <c r="S4176" s="5"/>
    </row>
    <row r="4177" customFormat="1" hidden="1" spans="1:19">
      <c r="A4177" s="5">
        <v>4194</v>
      </c>
      <c r="B4177" s="5" t="s">
        <v>16433</v>
      </c>
      <c r="C4177" s="5"/>
      <c r="D4177" s="5" t="s">
        <v>497</v>
      </c>
      <c r="E4177" s="5" t="s">
        <v>16434</v>
      </c>
      <c r="F4177" s="5" t="s">
        <v>24</v>
      </c>
      <c r="G4177" s="5">
        <v>16</v>
      </c>
      <c r="H4177" s="5" t="s">
        <v>16435</v>
      </c>
      <c r="I4177" s="5" t="s">
        <v>15747</v>
      </c>
      <c r="J4177" s="5">
        <v>19907789878</v>
      </c>
      <c r="K4177" s="5" t="s">
        <v>27</v>
      </c>
      <c r="L4177" s="10">
        <v>44416</v>
      </c>
      <c r="M4177" s="5" t="s">
        <v>28</v>
      </c>
      <c r="N4177" s="5"/>
      <c r="O4177" s="10"/>
      <c r="P4177" s="5"/>
      <c r="Q4177" s="5"/>
      <c r="R4177" s="5"/>
      <c r="S4177" s="5"/>
    </row>
    <row r="4178" customFormat="1" hidden="1" spans="1:19">
      <c r="A4178" s="5">
        <v>4195</v>
      </c>
      <c r="B4178" s="5" t="s">
        <v>16436</v>
      </c>
      <c r="C4178" s="5"/>
      <c r="D4178" s="5" t="s">
        <v>502</v>
      </c>
      <c r="E4178" s="5" t="s">
        <v>4821</v>
      </c>
      <c r="F4178" s="5" t="s">
        <v>24</v>
      </c>
      <c r="G4178" s="5">
        <v>17</v>
      </c>
      <c r="H4178" s="5" t="s">
        <v>25920</v>
      </c>
      <c r="I4178" s="5" t="s">
        <v>16438</v>
      </c>
      <c r="J4178" s="5">
        <v>15177890594</v>
      </c>
      <c r="K4178" s="5"/>
      <c r="L4178" s="10"/>
      <c r="M4178" s="5"/>
      <c r="N4178" s="5"/>
      <c r="O4178" s="10"/>
      <c r="P4178" s="5"/>
      <c r="Q4178" s="5"/>
      <c r="R4178" s="5"/>
      <c r="S4178" s="5"/>
    </row>
    <row r="4179" customFormat="1" hidden="1" spans="1:19">
      <c r="A4179" s="5">
        <v>4196</v>
      </c>
      <c r="B4179" s="5" t="s">
        <v>16439</v>
      </c>
      <c r="C4179" s="5"/>
      <c r="D4179" s="5" t="s">
        <v>502</v>
      </c>
      <c r="E4179" s="5" t="s">
        <v>16085</v>
      </c>
      <c r="F4179" s="5" t="s">
        <v>143</v>
      </c>
      <c r="G4179" s="5">
        <v>17</v>
      </c>
      <c r="H4179" s="5" t="s">
        <v>17932</v>
      </c>
      <c r="I4179" s="5" t="s">
        <v>16440</v>
      </c>
      <c r="J4179" s="5">
        <v>13657780490</v>
      </c>
      <c r="K4179" s="5"/>
      <c r="L4179" s="10"/>
      <c r="M4179" s="5"/>
      <c r="N4179" s="5"/>
      <c r="O4179" s="10"/>
      <c r="P4179" s="5"/>
      <c r="Q4179" s="5"/>
      <c r="R4179" s="5"/>
      <c r="S4179" s="5"/>
    </row>
    <row r="4180" customFormat="1" hidden="1" spans="1:19">
      <c r="A4180" s="5">
        <v>4197</v>
      </c>
      <c r="B4180" s="5" t="s">
        <v>16441</v>
      </c>
      <c r="C4180" s="5"/>
      <c r="D4180" s="5" t="s">
        <v>502</v>
      </c>
      <c r="E4180" s="5" t="s">
        <v>5898</v>
      </c>
      <c r="F4180" s="5" t="s">
        <v>143</v>
      </c>
      <c r="G4180" s="5">
        <v>16</v>
      </c>
      <c r="H4180" s="5" t="s">
        <v>25921</v>
      </c>
      <c r="I4180" s="5" t="s">
        <v>16442</v>
      </c>
      <c r="J4180" s="5" t="s">
        <v>16443</v>
      </c>
      <c r="K4180" s="5"/>
      <c r="L4180" s="10"/>
      <c r="M4180" s="5"/>
      <c r="N4180" s="5"/>
      <c r="O4180" s="10"/>
      <c r="P4180" s="5"/>
      <c r="Q4180" s="5"/>
      <c r="R4180" s="5"/>
      <c r="S4180" s="5"/>
    </row>
    <row r="4181" customFormat="1" hidden="1" spans="1:19">
      <c r="A4181" s="5">
        <v>4198</v>
      </c>
      <c r="B4181" s="5" t="s">
        <v>16444</v>
      </c>
      <c r="C4181" s="5"/>
      <c r="D4181" s="5" t="s">
        <v>502</v>
      </c>
      <c r="E4181" s="5" t="s">
        <v>2250</v>
      </c>
      <c r="F4181" s="5" t="s">
        <v>143</v>
      </c>
      <c r="G4181" s="5">
        <v>16</v>
      </c>
      <c r="H4181" s="5" t="s">
        <v>25922</v>
      </c>
      <c r="I4181" s="5" t="s">
        <v>16446</v>
      </c>
      <c r="J4181" s="5">
        <v>15078638568</v>
      </c>
      <c r="K4181" s="5"/>
      <c r="L4181" s="10"/>
      <c r="M4181" s="5"/>
      <c r="N4181" s="5"/>
      <c r="O4181" s="10"/>
      <c r="P4181" s="5"/>
      <c r="Q4181" s="5"/>
      <c r="R4181" s="5"/>
      <c r="S4181" s="5"/>
    </row>
    <row r="4182" customFormat="1" hidden="1" spans="1:19">
      <c r="A4182" s="5">
        <v>4199</v>
      </c>
      <c r="B4182" s="5" t="s">
        <v>16447</v>
      </c>
      <c r="C4182" s="5"/>
      <c r="D4182" s="5" t="s">
        <v>502</v>
      </c>
      <c r="E4182" s="5" t="s">
        <v>12472</v>
      </c>
      <c r="F4182" s="5" t="s">
        <v>143</v>
      </c>
      <c r="G4182" s="5">
        <v>16</v>
      </c>
      <c r="H4182" s="5" t="s">
        <v>18916</v>
      </c>
      <c r="I4182" s="5" t="s">
        <v>6988</v>
      </c>
      <c r="J4182" s="5">
        <v>19977825785</v>
      </c>
      <c r="K4182" s="5"/>
      <c r="L4182" s="10"/>
      <c r="M4182" s="5"/>
      <c r="N4182" s="5"/>
      <c r="O4182" s="10"/>
      <c r="P4182" s="5"/>
      <c r="Q4182" s="5"/>
      <c r="R4182" s="5"/>
      <c r="S4182" s="5"/>
    </row>
    <row r="4183" customFormat="1" hidden="1" spans="1:19">
      <c r="A4183" s="5">
        <v>4200</v>
      </c>
      <c r="B4183" s="5" t="s">
        <v>16449</v>
      </c>
      <c r="C4183" s="5"/>
      <c r="D4183" s="5" t="s">
        <v>502</v>
      </c>
      <c r="E4183" s="5" t="s">
        <v>16450</v>
      </c>
      <c r="F4183" s="5" t="s">
        <v>24</v>
      </c>
      <c r="G4183" s="5">
        <v>16</v>
      </c>
      <c r="H4183" s="5" t="s">
        <v>18917</v>
      </c>
      <c r="I4183" s="5" t="s">
        <v>16452</v>
      </c>
      <c r="J4183" s="5" t="s">
        <v>16453</v>
      </c>
      <c r="K4183" s="5" t="s">
        <v>27</v>
      </c>
      <c r="L4183" s="10">
        <v>44394</v>
      </c>
      <c r="M4183" s="5" t="s">
        <v>2172</v>
      </c>
      <c r="N4183" s="5"/>
      <c r="O4183" s="10"/>
      <c r="P4183" s="5"/>
      <c r="Q4183" s="5"/>
      <c r="R4183" s="5"/>
      <c r="S4183" s="5"/>
    </row>
    <row r="4184" customFormat="1" hidden="1" spans="1:19">
      <c r="A4184" s="5">
        <v>4201</v>
      </c>
      <c r="B4184" s="5" t="s">
        <v>16454</v>
      </c>
      <c r="C4184" s="5"/>
      <c r="D4184" s="5" t="s">
        <v>502</v>
      </c>
      <c r="E4184" s="5" t="s">
        <v>16455</v>
      </c>
      <c r="F4184" s="5" t="s">
        <v>24</v>
      </c>
      <c r="G4184" s="5">
        <v>17</v>
      </c>
      <c r="H4184" s="5" t="s">
        <v>18918</v>
      </c>
      <c r="I4184" s="5" t="s">
        <v>16457</v>
      </c>
      <c r="J4184" s="5">
        <v>19977818540</v>
      </c>
      <c r="K4184" s="5" t="s">
        <v>27</v>
      </c>
      <c r="L4184" s="10">
        <v>44394</v>
      </c>
      <c r="M4184" s="5" t="s">
        <v>2172</v>
      </c>
      <c r="N4184" s="5"/>
      <c r="O4184" s="10"/>
      <c r="P4184" s="5"/>
      <c r="Q4184" s="5"/>
      <c r="R4184" s="5"/>
      <c r="S4184" s="5"/>
    </row>
    <row r="4185" customFormat="1" hidden="1" spans="1:19">
      <c r="A4185" s="5">
        <v>4202</v>
      </c>
      <c r="B4185" s="5" t="s">
        <v>16458</v>
      </c>
      <c r="C4185" s="5"/>
      <c r="D4185" s="5" t="s">
        <v>502</v>
      </c>
      <c r="E4185" s="5" t="s">
        <v>16459</v>
      </c>
      <c r="F4185" s="5" t="s">
        <v>143</v>
      </c>
      <c r="G4185" s="5">
        <v>19</v>
      </c>
      <c r="H4185" s="5" t="s">
        <v>16460</v>
      </c>
      <c r="I4185" s="5" t="s">
        <v>16461</v>
      </c>
      <c r="J4185" s="5">
        <v>19968255643</v>
      </c>
      <c r="K4185" s="5" t="s">
        <v>27</v>
      </c>
      <c r="L4185" s="10">
        <v>44331</v>
      </c>
      <c r="M4185" s="5"/>
      <c r="N4185" s="5" t="s">
        <v>27</v>
      </c>
      <c r="O4185" s="10">
        <v>44366</v>
      </c>
      <c r="P4185" s="5"/>
      <c r="Q4185" s="5"/>
      <c r="R4185" s="5"/>
      <c r="S4185" s="5"/>
    </row>
    <row r="4186" customFormat="1" hidden="1" spans="1:19">
      <c r="A4186" s="5">
        <v>4203</v>
      </c>
      <c r="B4186" s="5" t="s">
        <v>16462</v>
      </c>
      <c r="C4186" s="5"/>
      <c r="D4186" s="5" t="s">
        <v>502</v>
      </c>
      <c r="E4186" s="5" t="s">
        <v>16463</v>
      </c>
      <c r="F4186" s="5" t="s">
        <v>143</v>
      </c>
      <c r="G4186" s="5">
        <v>17</v>
      </c>
      <c r="H4186" s="5" t="s">
        <v>2227</v>
      </c>
      <c r="I4186" s="5" t="s">
        <v>11328</v>
      </c>
      <c r="J4186" s="5" t="s">
        <v>16464</v>
      </c>
      <c r="K4186" s="5" t="s">
        <v>27</v>
      </c>
      <c r="L4186" s="10">
        <v>44394</v>
      </c>
      <c r="M4186" s="5" t="s">
        <v>7984</v>
      </c>
      <c r="N4186" s="5" t="s">
        <v>27</v>
      </c>
      <c r="O4186" s="10">
        <v>44415</v>
      </c>
      <c r="P4186" s="5" t="s">
        <v>7984</v>
      </c>
      <c r="Q4186" s="5" t="s">
        <v>30</v>
      </c>
      <c r="R4186" s="5"/>
      <c r="S4186" s="5"/>
    </row>
    <row r="4187" customFormat="1" hidden="1" spans="1:19">
      <c r="A4187" s="5">
        <v>4204</v>
      </c>
      <c r="B4187" s="5" t="s">
        <v>16465</v>
      </c>
      <c r="C4187" s="5"/>
      <c r="D4187" s="5" t="s">
        <v>502</v>
      </c>
      <c r="E4187" s="5" t="s">
        <v>16466</v>
      </c>
      <c r="F4187" s="5" t="s">
        <v>143</v>
      </c>
      <c r="G4187" s="5">
        <v>17</v>
      </c>
      <c r="H4187" s="5" t="s">
        <v>7196</v>
      </c>
      <c r="I4187" s="5" t="s">
        <v>16467</v>
      </c>
      <c r="J4187" s="5" t="s">
        <v>16468</v>
      </c>
      <c r="K4187" s="5" t="s">
        <v>27</v>
      </c>
      <c r="L4187" s="10">
        <v>44394</v>
      </c>
      <c r="M4187" s="5" t="s">
        <v>12797</v>
      </c>
      <c r="N4187" s="5"/>
      <c r="O4187" s="10"/>
      <c r="P4187" s="5"/>
      <c r="Q4187" s="5"/>
      <c r="R4187" s="5"/>
      <c r="S4187" s="5"/>
    </row>
    <row r="4188" customFormat="1" hidden="1" spans="1:19">
      <c r="A4188" s="5">
        <v>4205</v>
      </c>
      <c r="B4188" s="5" t="s">
        <v>16469</v>
      </c>
      <c r="C4188" s="5"/>
      <c r="D4188" s="5" t="s">
        <v>502</v>
      </c>
      <c r="E4188" s="5" t="s">
        <v>16470</v>
      </c>
      <c r="F4188" s="5" t="s">
        <v>24</v>
      </c>
      <c r="G4188" s="5">
        <v>17</v>
      </c>
      <c r="H4188" s="5" t="s">
        <v>16471</v>
      </c>
      <c r="I4188" s="5" t="s">
        <v>16094</v>
      </c>
      <c r="J4188" s="5" t="s">
        <v>16472</v>
      </c>
      <c r="K4188" s="5" t="s">
        <v>30</v>
      </c>
      <c r="L4188" s="10"/>
      <c r="M4188" s="5"/>
      <c r="N4188" s="5"/>
      <c r="O4188" s="10"/>
      <c r="P4188" s="5"/>
      <c r="Q4188" s="5"/>
      <c r="R4188" s="5"/>
      <c r="S4188" s="5"/>
    </row>
    <row r="4189" customFormat="1" hidden="1" spans="1:19">
      <c r="A4189" s="5">
        <v>4206</v>
      </c>
      <c r="B4189" s="5" t="s">
        <v>16474</v>
      </c>
      <c r="C4189" s="5"/>
      <c r="D4189" s="5" t="s">
        <v>502</v>
      </c>
      <c r="E4189" s="5" t="s">
        <v>13462</v>
      </c>
      <c r="F4189" s="5" t="s">
        <v>24</v>
      </c>
      <c r="G4189" s="5">
        <v>18</v>
      </c>
      <c r="H4189" s="5" t="s">
        <v>25923</v>
      </c>
      <c r="I4189" s="5" t="s">
        <v>16476</v>
      </c>
      <c r="J4189" s="5" t="s">
        <v>16477</v>
      </c>
      <c r="K4189" s="5"/>
      <c r="L4189" s="10"/>
      <c r="M4189" s="5"/>
      <c r="N4189" s="5"/>
      <c r="O4189" s="10"/>
      <c r="P4189" s="5"/>
      <c r="Q4189" s="5"/>
      <c r="R4189" s="5"/>
      <c r="S4189" s="5"/>
    </row>
    <row r="4190" customFormat="1" hidden="1" spans="1:19">
      <c r="A4190" s="5">
        <v>4207</v>
      </c>
      <c r="B4190" s="5" t="s">
        <v>16478</v>
      </c>
      <c r="C4190" s="5"/>
      <c r="D4190" s="5" t="s">
        <v>502</v>
      </c>
      <c r="E4190" s="5" t="s">
        <v>16479</v>
      </c>
      <c r="F4190" s="5" t="s">
        <v>143</v>
      </c>
      <c r="G4190" s="5">
        <v>19</v>
      </c>
      <c r="H4190" s="5" t="s">
        <v>10169</v>
      </c>
      <c r="I4190" s="5" t="s">
        <v>13600</v>
      </c>
      <c r="J4190" s="5">
        <v>14736277938</v>
      </c>
      <c r="K4190" s="5"/>
      <c r="L4190" s="10"/>
      <c r="M4190" s="5"/>
      <c r="N4190" s="5"/>
      <c r="O4190" s="10"/>
      <c r="P4190" s="5"/>
      <c r="Q4190" s="5"/>
      <c r="R4190" s="5"/>
      <c r="S4190" s="5"/>
    </row>
    <row r="4191" customFormat="1" hidden="1" spans="1:19">
      <c r="A4191" s="5">
        <v>4208</v>
      </c>
      <c r="B4191" s="5" t="s">
        <v>16480</v>
      </c>
      <c r="C4191" s="5"/>
      <c r="D4191" s="5" t="s">
        <v>502</v>
      </c>
      <c r="E4191" s="5" t="s">
        <v>16481</v>
      </c>
      <c r="F4191" s="5" t="s">
        <v>24</v>
      </c>
      <c r="G4191" s="5">
        <v>17</v>
      </c>
      <c r="H4191" s="5" t="s">
        <v>16482</v>
      </c>
      <c r="I4191" s="5" t="s">
        <v>16483</v>
      </c>
      <c r="J4191" s="5" t="s">
        <v>16484</v>
      </c>
      <c r="K4191" s="5" t="s">
        <v>27</v>
      </c>
      <c r="L4191" s="10">
        <v>44404</v>
      </c>
      <c r="M4191" s="5" t="s">
        <v>1352</v>
      </c>
      <c r="N4191" s="5" t="s">
        <v>30</v>
      </c>
      <c r="O4191" s="10"/>
      <c r="P4191" s="5"/>
      <c r="Q4191" s="5" t="s">
        <v>30</v>
      </c>
      <c r="R4191" s="5"/>
      <c r="S4191" s="5"/>
    </row>
    <row r="4192" customFormat="1" hidden="1" spans="1:19">
      <c r="A4192" s="5">
        <v>4209</v>
      </c>
      <c r="B4192" s="5" t="s">
        <v>16485</v>
      </c>
      <c r="C4192" s="5"/>
      <c r="D4192" s="5" t="s">
        <v>502</v>
      </c>
      <c r="E4192" s="5" t="s">
        <v>16486</v>
      </c>
      <c r="F4192" s="5" t="s">
        <v>143</v>
      </c>
      <c r="G4192" s="5">
        <v>16</v>
      </c>
      <c r="H4192" s="5" t="s">
        <v>16487</v>
      </c>
      <c r="I4192" s="5" t="s">
        <v>16488</v>
      </c>
      <c r="J4192" s="5" t="s">
        <v>16489</v>
      </c>
      <c r="K4192" s="5" t="s">
        <v>27</v>
      </c>
      <c r="L4192" s="10">
        <v>44395</v>
      </c>
      <c r="M4192" s="5" t="s">
        <v>2172</v>
      </c>
      <c r="N4192" s="5" t="s">
        <v>27</v>
      </c>
      <c r="O4192" s="10">
        <v>44416</v>
      </c>
      <c r="P4192" s="5" t="s">
        <v>2172</v>
      </c>
      <c r="Q4192" s="5" t="s">
        <v>30</v>
      </c>
      <c r="R4192" s="5"/>
      <c r="S4192" s="5"/>
    </row>
    <row r="4193" customFormat="1" hidden="1" spans="1:19">
      <c r="A4193" s="5">
        <v>4210</v>
      </c>
      <c r="B4193" s="5" t="s">
        <v>16490</v>
      </c>
      <c r="C4193" s="5"/>
      <c r="D4193" s="5" t="s">
        <v>502</v>
      </c>
      <c r="E4193" s="5" t="s">
        <v>16491</v>
      </c>
      <c r="F4193" s="5" t="s">
        <v>24</v>
      </c>
      <c r="G4193" s="5">
        <v>16</v>
      </c>
      <c r="H4193" s="5" t="s">
        <v>18920</v>
      </c>
      <c r="I4193" s="5" t="s">
        <v>16492</v>
      </c>
      <c r="J4193" s="5" t="s">
        <v>16493</v>
      </c>
      <c r="K4193" s="5" t="s">
        <v>27</v>
      </c>
      <c r="L4193" s="10">
        <v>44395</v>
      </c>
      <c r="M4193" s="5" t="s">
        <v>139</v>
      </c>
      <c r="N4193" s="5" t="s">
        <v>27</v>
      </c>
      <c r="O4193" s="10">
        <v>44416</v>
      </c>
      <c r="P4193" s="5" t="s">
        <v>139</v>
      </c>
      <c r="Q4193" s="5" t="s">
        <v>27</v>
      </c>
      <c r="R4193" s="5"/>
      <c r="S4193" s="5"/>
    </row>
    <row r="4194" customFormat="1" hidden="1" spans="1:19">
      <c r="A4194" s="5">
        <v>4211</v>
      </c>
      <c r="B4194" s="5" t="s">
        <v>16494</v>
      </c>
      <c r="C4194" s="5"/>
      <c r="D4194" s="5" t="s">
        <v>502</v>
      </c>
      <c r="E4194" s="5" t="s">
        <v>16495</v>
      </c>
      <c r="F4194" s="5" t="s">
        <v>24</v>
      </c>
      <c r="G4194" s="5">
        <v>18</v>
      </c>
      <c r="H4194" s="5" t="s">
        <v>16496</v>
      </c>
      <c r="I4194" s="5" t="s">
        <v>16497</v>
      </c>
      <c r="J4194" s="5">
        <v>15177833804</v>
      </c>
      <c r="K4194" s="5" t="s">
        <v>27</v>
      </c>
      <c r="L4194" s="10">
        <v>44395</v>
      </c>
      <c r="M4194" s="5"/>
      <c r="N4194" s="5" t="s">
        <v>27</v>
      </c>
      <c r="O4194" s="10">
        <v>44416</v>
      </c>
      <c r="P4194" s="5" t="s">
        <v>28</v>
      </c>
      <c r="Q4194" s="5" t="s">
        <v>30</v>
      </c>
      <c r="R4194" s="5" t="s">
        <v>16498</v>
      </c>
      <c r="S4194" s="5"/>
    </row>
    <row r="4195" customFormat="1" hidden="1" spans="1:19">
      <c r="A4195" s="5">
        <v>4212</v>
      </c>
      <c r="B4195" s="5" t="s">
        <v>16499</v>
      </c>
      <c r="C4195" s="5"/>
      <c r="D4195" s="5" t="s">
        <v>502</v>
      </c>
      <c r="E4195" s="5" t="s">
        <v>5559</v>
      </c>
      <c r="F4195" s="5" t="s">
        <v>143</v>
      </c>
      <c r="G4195" s="5">
        <v>17</v>
      </c>
      <c r="H4195" s="5" t="s">
        <v>16500</v>
      </c>
      <c r="I4195" s="5" t="s">
        <v>5145</v>
      </c>
      <c r="J4195" s="5">
        <v>17807874418</v>
      </c>
      <c r="K4195" s="5" t="s">
        <v>27</v>
      </c>
      <c r="L4195" s="10">
        <v>44394</v>
      </c>
      <c r="M4195" s="5" t="s">
        <v>16501</v>
      </c>
      <c r="N4195" s="5" t="s">
        <v>27</v>
      </c>
      <c r="O4195" s="10"/>
      <c r="P4195" s="5"/>
      <c r="Q4195" s="5"/>
      <c r="R4195" s="5"/>
      <c r="S4195" s="5"/>
    </row>
    <row r="4196" customFormat="1" hidden="1" spans="1:19">
      <c r="A4196" s="5">
        <v>4213</v>
      </c>
      <c r="B4196" s="5" t="s">
        <v>16502</v>
      </c>
      <c r="C4196" s="5"/>
      <c r="D4196" s="5" t="s">
        <v>502</v>
      </c>
      <c r="E4196" s="5" t="s">
        <v>16503</v>
      </c>
      <c r="F4196" s="5" t="s">
        <v>143</v>
      </c>
      <c r="G4196" s="5">
        <v>17</v>
      </c>
      <c r="H4196" s="5" t="s">
        <v>18921</v>
      </c>
      <c r="I4196" s="5" t="s">
        <v>16505</v>
      </c>
      <c r="J4196" s="5">
        <v>18276683423</v>
      </c>
      <c r="K4196" s="5" t="s">
        <v>27</v>
      </c>
      <c r="L4196" s="10">
        <v>44396</v>
      </c>
      <c r="M4196" s="5" t="s">
        <v>98</v>
      </c>
      <c r="N4196" s="5" t="s">
        <v>30</v>
      </c>
      <c r="O4196" s="10"/>
      <c r="P4196" s="5"/>
      <c r="Q4196" s="5"/>
      <c r="R4196" s="5"/>
      <c r="S4196" s="5"/>
    </row>
    <row r="4197" customFormat="1" hidden="1" spans="1:19">
      <c r="A4197" s="5">
        <v>4214</v>
      </c>
      <c r="B4197" s="5" t="s">
        <v>16506</v>
      </c>
      <c r="C4197" s="5"/>
      <c r="D4197" s="5" t="s">
        <v>502</v>
      </c>
      <c r="E4197" s="5" t="s">
        <v>16507</v>
      </c>
      <c r="F4197" s="5" t="s">
        <v>143</v>
      </c>
      <c r="G4197" s="5">
        <v>17</v>
      </c>
      <c r="H4197" s="5" t="s">
        <v>18922</v>
      </c>
      <c r="I4197" s="5" t="s">
        <v>6057</v>
      </c>
      <c r="J4197" s="5" t="s">
        <v>16509</v>
      </c>
      <c r="K4197" s="5" t="s">
        <v>27</v>
      </c>
      <c r="L4197" s="10">
        <v>44394</v>
      </c>
      <c r="M4197" s="5" t="s">
        <v>14638</v>
      </c>
      <c r="N4197" s="5"/>
      <c r="O4197" s="10"/>
      <c r="P4197" s="5"/>
      <c r="Q4197" s="5"/>
      <c r="R4197" s="5"/>
      <c r="S4197" s="5"/>
    </row>
    <row r="4198" customFormat="1" hidden="1" spans="1:19">
      <c r="A4198" s="5">
        <v>4215</v>
      </c>
      <c r="B4198" s="5" t="s">
        <v>16510</v>
      </c>
      <c r="C4198" s="5"/>
      <c r="D4198" s="5" t="s">
        <v>502</v>
      </c>
      <c r="E4198" s="5" t="s">
        <v>16511</v>
      </c>
      <c r="F4198" s="5" t="s">
        <v>143</v>
      </c>
      <c r="G4198" s="5">
        <v>17</v>
      </c>
      <c r="H4198" s="5" t="s">
        <v>6002</v>
      </c>
      <c r="I4198" s="5" t="s">
        <v>16512</v>
      </c>
      <c r="J4198" s="5">
        <v>19907881746</v>
      </c>
      <c r="K4198" s="5" t="s">
        <v>27</v>
      </c>
      <c r="L4198" s="10">
        <v>44399</v>
      </c>
      <c r="M4198" s="5" t="s">
        <v>2172</v>
      </c>
      <c r="N4198" s="5" t="s">
        <v>27</v>
      </c>
      <c r="O4198" s="10"/>
      <c r="P4198" s="5"/>
      <c r="Q4198" s="5"/>
      <c r="R4198" s="5"/>
      <c r="S4198" s="5"/>
    </row>
    <row r="4199" customFormat="1" hidden="1" spans="1:19">
      <c r="A4199" s="5">
        <v>4216</v>
      </c>
      <c r="B4199" s="5" t="s">
        <v>16513</v>
      </c>
      <c r="C4199" s="5"/>
      <c r="D4199" s="5" t="s">
        <v>502</v>
      </c>
      <c r="E4199" s="5" t="s">
        <v>16514</v>
      </c>
      <c r="F4199" s="5" t="s">
        <v>143</v>
      </c>
      <c r="G4199" s="5">
        <v>16</v>
      </c>
      <c r="H4199" s="5" t="s">
        <v>37</v>
      </c>
      <c r="I4199" s="5" t="s">
        <v>16515</v>
      </c>
      <c r="J4199" s="5" t="s">
        <v>16516</v>
      </c>
      <c r="K4199" s="5" t="s">
        <v>27</v>
      </c>
      <c r="L4199" s="10">
        <v>44394</v>
      </c>
      <c r="M4199" s="5" t="s">
        <v>2172</v>
      </c>
      <c r="N4199" s="5"/>
      <c r="O4199" s="10"/>
      <c r="P4199" s="5"/>
      <c r="Q4199" s="5"/>
      <c r="R4199" s="5"/>
      <c r="S4199" s="5"/>
    </row>
    <row r="4200" customFormat="1" hidden="1" spans="1:19">
      <c r="A4200" s="5">
        <v>4217</v>
      </c>
      <c r="B4200" s="5" t="s">
        <v>16517</v>
      </c>
      <c r="C4200" s="5"/>
      <c r="D4200" s="5" t="s">
        <v>502</v>
      </c>
      <c r="E4200" s="5" t="s">
        <v>16518</v>
      </c>
      <c r="F4200" s="5" t="s">
        <v>143</v>
      </c>
      <c r="G4200" s="5">
        <v>18</v>
      </c>
      <c r="H4200" s="5" t="s">
        <v>25924</v>
      </c>
      <c r="I4200" s="5" t="s">
        <v>16520</v>
      </c>
      <c r="J4200" s="5" t="s">
        <v>16521</v>
      </c>
      <c r="K4200" s="5"/>
      <c r="L4200" s="10"/>
      <c r="M4200" s="5"/>
      <c r="N4200" s="5"/>
      <c r="O4200" s="10"/>
      <c r="P4200" s="5"/>
      <c r="Q4200" s="5"/>
      <c r="R4200" s="5"/>
      <c r="S4200" s="5"/>
    </row>
    <row r="4201" customFormat="1" hidden="1" spans="1:19">
      <c r="A4201" s="5">
        <v>4218</v>
      </c>
      <c r="B4201" s="5" t="s">
        <v>16522</v>
      </c>
      <c r="C4201" s="5"/>
      <c r="D4201" s="5" t="s">
        <v>502</v>
      </c>
      <c r="E4201" s="5" t="s">
        <v>16523</v>
      </c>
      <c r="F4201" s="5" t="s">
        <v>143</v>
      </c>
      <c r="G4201" s="5">
        <v>16</v>
      </c>
      <c r="H4201" s="5" t="s">
        <v>16524</v>
      </c>
      <c r="I4201" s="5" t="s">
        <v>16525</v>
      </c>
      <c r="J4201" s="5" t="s">
        <v>16526</v>
      </c>
      <c r="K4201" s="5" t="s">
        <v>27</v>
      </c>
      <c r="L4201" s="10">
        <v>44396</v>
      </c>
      <c r="M4201" s="5" t="s">
        <v>16527</v>
      </c>
      <c r="N4201" s="5" t="s">
        <v>27</v>
      </c>
      <c r="O4201" s="10"/>
      <c r="P4201" s="5"/>
      <c r="Q4201" s="5"/>
      <c r="R4201" s="5"/>
      <c r="S4201" s="5"/>
    </row>
    <row r="4202" customFormat="1" hidden="1" spans="1:19">
      <c r="A4202" s="5">
        <v>4219</v>
      </c>
      <c r="B4202" s="5" t="s">
        <v>16528</v>
      </c>
      <c r="C4202" s="5"/>
      <c r="D4202" s="5" t="s">
        <v>502</v>
      </c>
      <c r="E4202" s="5" t="s">
        <v>16529</v>
      </c>
      <c r="F4202" s="5" t="s">
        <v>143</v>
      </c>
      <c r="G4202" s="5">
        <v>16</v>
      </c>
      <c r="H4202" s="5" t="s">
        <v>18923</v>
      </c>
      <c r="I4202" s="5" t="s">
        <v>13139</v>
      </c>
      <c r="J4202" s="5" t="s">
        <v>16531</v>
      </c>
      <c r="K4202" s="5" t="s">
        <v>27</v>
      </c>
      <c r="L4202" s="10">
        <v>44396</v>
      </c>
      <c r="M4202" s="5" t="s">
        <v>2172</v>
      </c>
      <c r="N4202" s="5" t="s">
        <v>27</v>
      </c>
      <c r="O4202" s="10"/>
      <c r="P4202" s="5"/>
      <c r="Q4202" s="5"/>
      <c r="R4202" s="5"/>
      <c r="S4202" s="5"/>
    </row>
    <row r="4203" customFormat="1" hidden="1" spans="1:19">
      <c r="A4203" s="5">
        <v>4220</v>
      </c>
      <c r="B4203" s="5" t="s">
        <v>16532</v>
      </c>
      <c r="C4203" s="5"/>
      <c r="D4203" s="5" t="s">
        <v>502</v>
      </c>
      <c r="E4203" s="5" t="s">
        <v>16533</v>
      </c>
      <c r="F4203" s="5" t="s">
        <v>143</v>
      </c>
      <c r="G4203" s="5">
        <v>16</v>
      </c>
      <c r="H4203" s="5" t="s">
        <v>18924</v>
      </c>
      <c r="I4203" s="5" t="s">
        <v>16535</v>
      </c>
      <c r="J4203" s="5" t="s">
        <v>16536</v>
      </c>
      <c r="K4203" s="5" t="s">
        <v>27</v>
      </c>
      <c r="L4203" s="10">
        <v>44396</v>
      </c>
      <c r="M4203" s="5" t="s">
        <v>139</v>
      </c>
      <c r="N4203" s="5"/>
      <c r="O4203" s="10"/>
      <c r="P4203" s="5"/>
      <c r="Q4203" s="5"/>
      <c r="R4203" s="5"/>
      <c r="S4203" s="5"/>
    </row>
    <row r="4204" customFormat="1" hidden="1" spans="1:19">
      <c r="A4204" s="5">
        <v>4221</v>
      </c>
      <c r="B4204" s="5" t="s">
        <v>16537</v>
      </c>
      <c r="C4204" s="5"/>
      <c r="D4204" s="5" t="s">
        <v>502</v>
      </c>
      <c r="E4204" s="5" t="s">
        <v>16538</v>
      </c>
      <c r="F4204" s="5" t="s">
        <v>24</v>
      </c>
      <c r="G4204" s="5">
        <v>16</v>
      </c>
      <c r="H4204" s="5" t="s">
        <v>16539</v>
      </c>
      <c r="I4204" s="5" t="s">
        <v>5097</v>
      </c>
      <c r="J4204" s="5" t="s">
        <v>16540</v>
      </c>
      <c r="K4204" s="5" t="s">
        <v>27</v>
      </c>
      <c r="L4204" s="10">
        <v>44397</v>
      </c>
      <c r="M4204" s="5" t="s">
        <v>1273</v>
      </c>
      <c r="N4204" s="5"/>
      <c r="O4204" s="10"/>
      <c r="P4204" s="5"/>
      <c r="Q4204" s="5"/>
      <c r="R4204" s="5"/>
      <c r="S4204" s="5"/>
    </row>
    <row r="4205" customFormat="1" hidden="1" spans="1:19">
      <c r="A4205" s="5">
        <v>4222</v>
      </c>
      <c r="B4205" s="5" t="s">
        <v>16541</v>
      </c>
      <c r="C4205" s="5"/>
      <c r="D4205" s="5" t="s">
        <v>502</v>
      </c>
      <c r="E4205" s="5" t="s">
        <v>16542</v>
      </c>
      <c r="F4205" s="5" t="s">
        <v>143</v>
      </c>
      <c r="G4205" s="5">
        <v>18</v>
      </c>
      <c r="H4205" s="5" t="s">
        <v>16543</v>
      </c>
      <c r="I4205" s="5" t="s">
        <v>16544</v>
      </c>
      <c r="J4205" s="5" t="s">
        <v>16545</v>
      </c>
      <c r="K4205" s="5" t="s">
        <v>27</v>
      </c>
      <c r="L4205" s="10">
        <v>44396</v>
      </c>
      <c r="M4205" s="5" t="s">
        <v>6591</v>
      </c>
      <c r="N4205" s="5" t="s">
        <v>30</v>
      </c>
      <c r="O4205" s="10"/>
      <c r="P4205" s="5"/>
      <c r="Q4205" s="5"/>
      <c r="R4205" s="5"/>
      <c r="S4205" s="5"/>
    </row>
    <row r="4206" customFormat="1" hidden="1" spans="1:19">
      <c r="A4206" s="5">
        <v>4223</v>
      </c>
      <c r="B4206" s="5" t="s">
        <v>16546</v>
      </c>
      <c r="C4206" s="5"/>
      <c r="D4206" s="5" t="s">
        <v>502</v>
      </c>
      <c r="E4206" s="5" t="s">
        <v>16547</v>
      </c>
      <c r="F4206" s="5" t="s">
        <v>143</v>
      </c>
      <c r="G4206" s="5">
        <v>15</v>
      </c>
      <c r="H4206" s="5" t="s">
        <v>18925</v>
      </c>
      <c r="I4206" s="5" t="s">
        <v>16549</v>
      </c>
      <c r="J4206" s="5" t="s">
        <v>16550</v>
      </c>
      <c r="K4206" s="5" t="s">
        <v>27</v>
      </c>
      <c r="L4206" s="10">
        <v>44395</v>
      </c>
      <c r="M4206" s="5" t="s">
        <v>28</v>
      </c>
      <c r="N4206" s="5"/>
      <c r="O4206" s="10"/>
      <c r="P4206" s="5"/>
      <c r="Q4206" s="5"/>
      <c r="R4206" s="5"/>
      <c r="S4206" s="5"/>
    </row>
    <row r="4207" customFormat="1" hidden="1" spans="1:19">
      <c r="A4207" s="5">
        <v>4224</v>
      </c>
      <c r="B4207" s="5" t="s">
        <v>16551</v>
      </c>
      <c r="C4207" s="5"/>
      <c r="D4207" s="5" t="s">
        <v>502</v>
      </c>
      <c r="E4207" s="5" t="s">
        <v>16552</v>
      </c>
      <c r="F4207" s="5" t="s">
        <v>24</v>
      </c>
      <c r="G4207" s="5">
        <v>16</v>
      </c>
      <c r="H4207" s="5" t="s">
        <v>16553</v>
      </c>
      <c r="I4207" s="5" t="s">
        <v>16554</v>
      </c>
      <c r="J4207" s="5" t="s">
        <v>16555</v>
      </c>
      <c r="K4207" s="5" t="s">
        <v>27</v>
      </c>
      <c r="L4207" s="10">
        <v>44396</v>
      </c>
      <c r="M4207" s="5" t="s">
        <v>28</v>
      </c>
      <c r="N4207" s="5" t="s">
        <v>27</v>
      </c>
      <c r="O4207" s="10"/>
      <c r="P4207" s="5"/>
      <c r="Q4207" s="5"/>
      <c r="R4207" s="5"/>
      <c r="S4207" s="5"/>
    </row>
    <row r="4208" customFormat="1" hidden="1" spans="1:19">
      <c r="A4208" s="5">
        <v>4225</v>
      </c>
      <c r="B4208" s="5" t="s">
        <v>16556</v>
      </c>
      <c r="C4208" s="5"/>
      <c r="D4208" s="5" t="s">
        <v>502</v>
      </c>
      <c r="E4208" s="5" t="s">
        <v>16557</v>
      </c>
      <c r="F4208" s="5" t="s">
        <v>143</v>
      </c>
      <c r="G4208" s="5">
        <v>16</v>
      </c>
      <c r="H4208" s="5" t="s">
        <v>18926</v>
      </c>
      <c r="I4208" s="5" t="s">
        <v>16559</v>
      </c>
      <c r="J4208" s="5">
        <v>13407750153</v>
      </c>
      <c r="K4208" s="5" t="s">
        <v>27</v>
      </c>
      <c r="L4208" s="10">
        <v>44401</v>
      </c>
      <c r="M4208" s="5" t="s">
        <v>29</v>
      </c>
      <c r="N4208" s="5" t="s">
        <v>30</v>
      </c>
      <c r="O4208" s="10"/>
      <c r="P4208" s="5"/>
      <c r="Q4208" s="5"/>
      <c r="R4208" s="5"/>
      <c r="S4208" s="5"/>
    </row>
    <row r="4209" customFormat="1" hidden="1" spans="1:19">
      <c r="A4209" s="5">
        <v>4226</v>
      </c>
      <c r="B4209" s="5" t="s">
        <v>16560</v>
      </c>
      <c r="C4209" s="5"/>
      <c r="D4209" s="5" t="s">
        <v>502</v>
      </c>
      <c r="E4209" s="5" t="s">
        <v>16561</v>
      </c>
      <c r="F4209" s="5" t="s">
        <v>143</v>
      </c>
      <c r="G4209" s="5">
        <v>18</v>
      </c>
      <c r="H4209" s="5" t="s">
        <v>16562</v>
      </c>
      <c r="I4209" s="5" t="s">
        <v>16563</v>
      </c>
      <c r="J4209" s="5" t="s">
        <v>16564</v>
      </c>
      <c r="K4209" s="5" t="s">
        <v>27</v>
      </c>
      <c r="L4209" s="10">
        <v>44331</v>
      </c>
      <c r="M4209" s="5"/>
      <c r="N4209" s="5" t="s">
        <v>27</v>
      </c>
      <c r="O4209" s="10">
        <v>44366</v>
      </c>
      <c r="P4209" s="5"/>
      <c r="Q4209" s="5"/>
      <c r="R4209" s="5"/>
      <c r="S4209" s="5"/>
    </row>
    <row r="4210" customFormat="1" hidden="1" spans="1:19">
      <c r="A4210" s="5">
        <v>4227</v>
      </c>
      <c r="B4210" s="5" t="s">
        <v>16565</v>
      </c>
      <c r="C4210" s="5"/>
      <c r="D4210" s="5" t="s">
        <v>502</v>
      </c>
      <c r="E4210" s="5" t="s">
        <v>16566</v>
      </c>
      <c r="F4210" s="5" t="s">
        <v>143</v>
      </c>
      <c r="G4210" s="5">
        <v>16</v>
      </c>
      <c r="H4210" s="5" t="s">
        <v>18927</v>
      </c>
      <c r="I4210" s="5" t="s">
        <v>16568</v>
      </c>
      <c r="J4210" s="5">
        <v>15078575249</v>
      </c>
      <c r="K4210" s="5" t="s">
        <v>27</v>
      </c>
      <c r="L4210" s="10">
        <v>44394</v>
      </c>
      <c r="M4210" s="5" t="s">
        <v>2455</v>
      </c>
      <c r="N4210" s="5" t="s">
        <v>30</v>
      </c>
      <c r="O4210" s="10"/>
      <c r="P4210" s="5"/>
      <c r="Q4210" s="5"/>
      <c r="R4210" s="5"/>
      <c r="S4210" s="5"/>
    </row>
    <row r="4211" customFormat="1" hidden="1" spans="1:19">
      <c r="A4211" s="5">
        <v>4228</v>
      </c>
      <c r="B4211" s="5" t="s">
        <v>16569</v>
      </c>
      <c r="C4211" s="5"/>
      <c r="D4211" s="5" t="s">
        <v>502</v>
      </c>
      <c r="E4211" s="5" t="s">
        <v>16570</v>
      </c>
      <c r="F4211" s="5" t="s">
        <v>143</v>
      </c>
      <c r="G4211" s="5">
        <v>16</v>
      </c>
      <c r="H4211" s="5" t="s">
        <v>16571</v>
      </c>
      <c r="I4211" s="5" t="s">
        <v>16572</v>
      </c>
      <c r="J4211" s="5" t="s">
        <v>16573</v>
      </c>
      <c r="K4211" s="5" t="s">
        <v>27</v>
      </c>
      <c r="L4211" s="10">
        <v>44397</v>
      </c>
      <c r="M4211" s="5" t="s">
        <v>1303</v>
      </c>
      <c r="N4211" s="5" t="s">
        <v>30</v>
      </c>
      <c r="O4211" s="10"/>
      <c r="P4211" s="5"/>
      <c r="Q4211" s="5"/>
      <c r="R4211" s="5"/>
      <c r="S4211" s="5"/>
    </row>
    <row r="4212" customFormat="1" hidden="1" spans="1:19">
      <c r="A4212" s="5">
        <v>4229</v>
      </c>
      <c r="B4212" s="5" t="s">
        <v>16574</v>
      </c>
      <c r="C4212" s="5"/>
      <c r="D4212" s="5" t="s">
        <v>502</v>
      </c>
      <c r="E4212" s="5" t="s">
        <v>16575</v>
      </c>
      <c r="F4212" s="5" t="s">
        <v>143</v>
      </c>
      <c r="G4212" s="5">
        <v>15</v>
      </c>
      <c r="H4212" s="5" t="s">
        <v>10313</v>
      </c>
      <c r="I4212" s="5" t="s">
        <v>16576</v>
      </c>
      <c r="J4212" s="5" t="s">
        <v>16577</v>
      </c>
      <c r="K4212" s="5" t="s">
        <v>27</v>
      </c>
      <c r="L4212" s="10">
        <v>44395</v>
      </c>
      <c r="M4212" s="5" t="s">
        <v>4299</v>
      </c>
      <c r="N4212" s="5" t="s">
        <v>30</v>
      </c>
      <c r="O4212" s="10"/>
      <c r="P4212" s="5"/>
      <c r="Q4212" s="5"/>
      <c r="R4212" s="5"/>
      <c r="S4212" s="5"/>
    </row>
    <row r="4213" customFormat="1" hidden="1" spans="1:19">
      <c r="A4213" s="5">
        <v>4230</v>
      </c>
      <c r="B4213" s="5" t="s">
        <v>16578</v>
      </c>
      <c r="C4213" s="5"/>
      <c r="D4213" s="5" t="s">
        <v>502</v>
      </c>
      <c r="E4213" s="5" t="s">
        <v>16579</v>
      </c>
      <c r="F4213" s="5" t="s">
        <v>24</v>
      </c>
      <c r="G4213" s="5">
        <v>16</v>
      </c>
      <c r="H4213" s="5" t="s">
        <v>18928</v>
      </c>
      <c r="I4213" s="5" t="s">
        <v>16581</v>
      </c>
      <c r="J4213" s="5" t="s">
        <v>16582</v>
      </c>
      <c r="K4213" s="5" t="s">
        <v>27</v>
      </c>
      <c r="L4213" s="10">
        <v>44396</v>
      </c>
      <c r="M4213" s="5" t="s">
        <v>2172</v>
      </c>
      <c r="N4213" s="5"/>
      <c r="O4213" s="10"/>
      <c r="P4213" s="5"/>
      <c r="Q4213" s="5"/>
      <c r="R4213" s="5"/>
      <c r="S4213" s="5"/>
    </row>
    <row r="4214" customFormat="1" hidden="1" spans="1:19">
      <c r="A4214" s="5">
        <v>4231</v>
      </c>
      <c r="B4214" s="5" t="s">
        <v>16583</v>
      </c>
      <c r="C4214" s="5"/>
      <c r="D4214" s="5" t="s">
        <v>502</v>
      </c>
      <c r="E4214" s="5" t="s">
        <v>16584</v>
      </c>
      <c r="F4214" s="5" t="s">
        <v>143</v>
      </c>
      <c r="G4214" s="5">
        <v>17</v>
      </c>
      <c r="H4214" s="5" t="s">
        <v>16585</v>
      </c>
      <c r="I4214" s="5" t="s">
        <v>16586</v>
      </c>
      <c r="J4214" s="5">
        <v>13627814979</v>
      </c>
      <c r="K4214" s="5" t="s">
        <v>27</v>
      </c>
      <c r="L4214" s="10">
        <v>44399</v>
      </c>
      <c r="M4214" s="5" t="s">
        <v>2172</v>
      </c>
      <c r="N4214" s="5" t="s">
        <v>27</v>
      </c>
      <c r="O4214" s="10"/>
      <c r="P4214" s="5"/>
      <c r="Q4214" s="5"/>
      <c r="R4214" s="5"/>
      <c r="S4214" s="5"/>
    </row>
    <row r="4215" customFormat="1" hidden="1" spans="1:19">
      <c r="A4215" s="5">
        <v>4232</v>
      </c>
      <c r="B4215" s="5" t="s">
        <v>16587</v>
      </c>
      <c r="C4215" s="5"/>
      <c r="D4215" s="5" t="s">
        <v>502</v>
      </c>
      <c r="E4215" s="5" t="s">
        <v>16588</v>
      </c>
      <c r="F4215" s="5" t="s">
        <v>143</v>
      </c>
      <c r="G4215" s="5">
        <v>16</v>
      </c>
      <c r="H4215" s="5" t="s">
        <v>18929</v>
      </c>
      <c r="I4215" s="5" t="s">
        <v>16590</v>
      </c>
      <c r="J4215" s="5">
        <v>19977828235</v>
      </c>
      <c r="K4215" s="5" t="s">
        <v>27</v>
      </c>
      <c r="L4215" s="10">
        <v>44409</v>
      </c>
      <c r="M4215" s="5" t="s">
        <v>2172</v>
      </c>
      <c r="N4215" s="5" t="s">
        <v>30</v>
      </c>
      <c r="O4215" s="10"/>
      <c r="P4215" s="5"/>
      <c r="Q4215" s="5"/>
      <c r="R4215" s="5"/>
      <c r="S4215" s="5"/>
    </row>
    <row r="4216" customFormat="1" hidden="1" spans="1:19">
      <c r="A4216" s="5">
        <v>4233</v>
      </c>
      <c r="B4216" s="5" t="s">
        <v>16591</v>
      </c>
      <c r="C4216" s="5"/>
      <c r="D4216" s="5" t="s">
        <v>502</v>
      </c>
      <c r="E4216" s="5" t="s">
        <v>443</v>
      </c>
      <c r="F4216" s="5" t="s">
        <v>24</v>
      </c>
      <c r="G4216" s="5">
        <v>16</v>
      </c>
      <c r="H4216" s="5" t="s">
        <v>9850</v>
      </c>
      <c r="I4216" s="5" t="s">
        <v>16592</v>
      </c>
      <c r="J4216" s="5">
        <v>13737981691</v>
      </c>
      <c r="K4216" s="5" t="s">
        <v>27</v>
      </c>
      <c r="L4216" s="10">
        <v>44396</v>
      </c>
      <c r="M4216" s="5" t="s">
        <v>10597</v>
      </c>
      <c r="N4216" s="5" t="s">
        <v>30</v>
      </c>
      <c r="O4216" s="10"/>
      <c r="P4216" s="5"/>
      <c r="Q4216" s="5"/>
      <c r="R4216" s="5"/>
      <c r="S4216" s="5"/>
    </row>
    <row r="4217" customFormat="1" hidden="1" spans="1:19">
      <c r="A4217" s="5">
        <v>4234</v>
      </c>
      <c r="B4217" s="5" t="s">
        <v>16593</v>
      </c>
      <c r="C4217" s="5"/>
      <c r="D4217" s="5" t="s">
        <v>502</v>
      </c>
      <c r="E4217" s="5" t="s">
        <v>9445</v>
      </c>
      <c r="F4217" s="5" t="s">
        <v>24</v>
      </c>
      <c r="G4217" s="5">
        <v>16</v>
      </c>
      <c r="H4217" s="5" t="s">
        <v>18930</v>
      </c>
      <c r="I4217" s="5" t="s">
        <v>16595</v>
      </c>
      <c r="J4217" s="5" t="s">
        <v>16596</v>
      </c>
      <c r="K4217" s="5" t="s">
        <v>27</v>
      </c>
      <c r="L4217" s="10">
        <v>44396</v>
      </c>
      <c r="M4217" s="5" t="s">
        <v>16597</v>
      </c>
      <c r="N4217" s="5" t="s">
        <v>27</v>
      </c>
      <c r="O4217" s="10">
        <v>44420</v>
      </c>
      <c r="P4217" s="5"/>
      <c r="Q4217" s="5"/>
      <c r="R4217" s="5"/>
      <c r="S4217" s="5"/>
    </row>
    <row r="4218" customFormat="1" hidden="1" spans="1:19">
      <c r="A4218" s="5">
        <v>4235</v>
      </c>
      <c r="B4218" s="5" t="s">
        <v>16598</v>
      </c>
      <c r="C4218" s="5"/>
      <c r="D4218" s="5" t="s">
        <v>502</v>
      </c>
      <c r="E4218" s="5" t="s">
        <v>7866</v>
      </c>
      <c r="F4218" s="5" t="s">
        <v>24</v>
      </c>
      <c r="G4218" s="5">
        <v>17</v>
      </c>
      <c r="H4218" s="5" t="s">
        <v>18931</v>
      </c>
      <c r="I4218" s="5" t="s">
        <v>16599</v>
      </c>
      <c r="J4218" s="5">
        <v>13407750481</v>
      </c>
      <c r="K4218" s="5"/>
      <c r="L4218" s="10"/>
      <c r="M4218" s="5"/>
      <c r="N4218" s="5"/>
      <c r="O4218" s="10"/>
      <c r="P4218" s="5"/>
      <c r="Q4218" s="5"/>
      <c r="R4218" s="5"/>
      <c r="S4218" s="5"/>
    </row>
    <row r="4219" customFormat="1" hidden="1" spans="1:19">
      <c r="A4219" s="5">
        <v>4236</v>
      </c>
      <c r="B4219" s="5" t="s">
        <v>16600</v>
      </c>
      <c r="C4219" s="5"/>
      <c r="D4219" s="5" t="s">
        <v>502</v>
      </c>
      <c r="E4219" s="5" t="s">
        <v>16601</v>
      </c>
      <c r="F4219" s="5" t="s">
        <v>24</v>
      </c>
      <c r="G4219" s="5">
        <v>16</v>
      </c>
      <c r="H4219" s="5" t="s">
        <v>18799</v>
      </c>
      <c r="I4219" s="5" t="s">
        <v>16602</v>
      </c>
      <c r="J4219" s="5">
        <v>18278875896</v>
      </c>
      <c r="K4219" s="5" t="s">
        <v>27</v>
      </c>
      <c r="L4219" s="10">
        <v>44395</v>
      </c>
      <c r="M4219" s="5" t="s">
        <v>2172</v>
      </c>
      <c r="N4219" s="5"/>
      <c r="O4219" s="10"/>
      <c r="P4219" s="5"/>
      <c r="Q4219" s="5"/>
      <c r="R4219" s="5"/>
      <c r="S4219" s="5"/>
    </row>
    <row r="4220" customFormat="1" hidden="1" spans="1:19">
      <c r="A4220" s="5">
        <v>4237</v>
      </c>
      <c r="B4220" s="5" t="s">
        <v>16603</v>
      </c>
      <c r="C4220" s="5"/>
      <c r="D4220" s="5" t="s">
        <v>502</v>
      </c>
      <c r="E4220" s="5" t="s">
        <v>16604</v>
      </c>
      <c r="F4220" s="5" t="s">
        <v>24</v>
      </c>
      <c r="G4220" s="5">
        <v>16</v>
      </c>
      <c r="H4220" s="5" t="e">
        <v>#REF!</v>
      </c>
      <c r="I4220" s="5" t="s">
        <v>16605</v>
      </c>
      <c r="J4220" s="5">
        <v>13407782587</v>
      </c>
      <c r="K4220" s="5" t="s">
        <v>27</v>
      </c>
      <c r="L4220" s="10">
        <v>44395</v>
      </c>
      <c r="M4220" s="5" t="s">
        <v>2172</v>
      </c>
      <c r="N4220" s="5" t="s">
        <v>30</v>
      </c>
      <c r="O4220" s="10"/>
      <c r="P4220" s="5"/>
      <c r="Q4220" s="5"/>
      <c r="R4220" s="5"/>
      <c r="S4220" s="5"/>
    </row>
    <row r="4221" customFormat="1" hidden="1" spans="1:19">
      <c r="A4221" s="5">
        <v>4238</v>
      </c>
      <c r="B4221" s="5" t="s">
        <v>16606</v>
      </c>
      <c r="C4221" s="5"/>
      <c r="D4221" s="5" t="s">
        <v>502</v>
      </c>
      <c r="E4221" s="5" t="s">
        <v>16607</v>
      </c>
      <c r="F4221" s="5" t="s">
        <v>24</v>
      </c>
      <c r="G4221" s="5">
        <v>16</v>
      </c>
      <c r="H4221" s="5" t="s">
        <v>16608</v>
      </c>
      <c r="I4221" s="5" t="s">
        <v>16609</v>
      </c>
      <c r="J4221" s="5">
        <v>15977864022</v>
      </c>
      <c r="K4221" s="5" t="s">
        <v>27</v>
      </c>
      <c r="L4221" s="10">
        <v>44394</v>
      </c>
      <c r="M4221" s="5" t="s">
        <v>2172</v>
      </c>
      <c r="N4221" s="5" t="s">
        <v>30</v>
      </c>
      <c r="O4221" s="10"/>
      <c r="P4221" s="5"/>
      <c r="Q4221" s="5"/>
      <c r="R4221" s="5"/>
      <c r="S4221" s="5"/>
    </row>
    <row r="4222" customFormat="1" hidden="1" spans="1:19">
      <c r="A4222" s="5">
        <v>4239</v>
      </c>
      <c r="B4222" s="5" t="s">
        <v>16610</v>
      </c>
      <c r="C4222" s="5"/>
      <c r="D4222" s="5" t="s">
        <v>502</v>
      </c>
      <c r="E4222" s="5" t="s">
        <v>16611</v>
      </c>
      <c r="F4222" s="5" t="s">
        <v>24</v>
      </c>
      <c r="G4222" s="5">
        <v>17</v>
      </c>
      <c r="H4222" s="5" t="s">
        <v>16612</v>
      </c>
      <c r="I4222" s="5" t="s">
        <v>16613</v>
      </c>
      <c r="J4222" s="5" t="s">
        <v>16614</v>
      </c>
      <c r="K4222" s="5" t="s">
        <v>27</v>
      </c>
      <c r="L4222" s="10">
        <v>44401</v>
      </c>
      <c r="M4222" s="5" t="s">
        <v>2747</v>
      </c>
      <c r="N4222" s="5" t="s">
        <v>27</v>
      </c>
      <c r="O4222" s="10"/>
      <c r="P4222" s="5"/>
      <c r="Q4222" s="5"/>
      <c r="R4222" s="5"/>
      <c r="S4222" s="5"/>
    </row>
    <row r="4223" customFormat="1" hidden="1" spans="1:19">
      <c r="A4223" s="5">
        <v>4240</v>
      </c>
      <c r="B4223" s="5" t="s">
        <v>16615</v>
      </c>
      <c r="C4223" s="5"/>
      <c r="D4223" s="5" t="s">
        <v>502</v>
      </c>
      <c r="E4223" s="5" t="s">
        <v>16616</v>
      </c>
      <c r="F4223" s="5" t="s">
        <v>143</v>
      </c>
      <c r="G4223" s="5">
        <v>17</v>
      </c>
      <c r="H4223" s="5" t="s">
        <v>16617</v>
      </c>
      <c r="I4223" s="5" t="s">
        <v>2569</v>
      </c>
      <c r="J4223" s="5" t="s">
        <v>16618</v>
      </c>
      <c r="K4223" s="5" t="s">
        <v>27</v>
      </c>
      <c r="L4223" s="10">
        <v>44395</v>
      </c>
      <c r="M4223" s="5" t="s">
        <v>6386</v>
      </c>
      <c r="N4223" s="5"/>
      <c r="O4223" s="10"/>
      <c r="P4223" s="5"/>
      <c r="Q4223" s="5"/>
      <c r="R4223" s="5"/>
      <c r="S4223" s="5"/>
    </row>
    <row r="4224" customFormat="1" hidden="1" spans="1:19">
      <c r="A4224" s="5">
        <v>4241</v>
      </c>
      <c r="B4224" s="5" t="s">
        <v>16619</v>
      </c>
      <c r="C4224" s="5"/>
      <c r="D4224" s="5" t="s">
        <v>502</v>
      </c>
      <c r="E4224" s="5" t="s">
        <v>16620</v>
      </c>
      <c r="F4224" s="5" t="s">
        <v>24</v>
      </c>
      <c r="G4224" s="5">
        <v>18</v>
      </c>
      <c r="H4224" s="5" t="s">
        <v>16621</v>
      </c>
      <c r="I4224" s="5" t="s">
        <v>16622</v>
      </c>
      <c r="J4224" s="5">
        <v>17377448355</v>
      </c>
      <c r="K4224" s="5" t="s">
        <v>27</v>
      </c>
      <c r="L4224" s="10">
        <v>44331</v>
      </c>
      <c r="M4224" s="5"/>
      <c r="N4224" s="5" t="s">
        <v>27</v>
      </c>
      <c r="O4224" s="10">
        <v>44366</v>
      </c>
      <c r="P4224" s="5"/>
      <c r="Q4224" s="5"/>
      <c r="R4224" s="5"/>
      <c r="S4224" s="5"/>
    </row>
    <row r="4225" customFormat="1" hidden="1" spans="1:19">
      <c r="A4225" s="5">
        <v>4242</v>
      </c>
      <c r="B4225" s="5" t="s">
        <v>16623</v>
      </c>
      <c r="C4225" s="5"/>
      <c r="D4225" s="5" t="s">
        <v>502</v>
      </c>
      <c r="E4225" s="5" t="s">
        <v>16624</v>
      </c>
      <c r="F4225" s="5" t="s">
        <v>143</v>
      </c>
      <c r="G4225" s="5">
        <v>15</v>
      </c>
      <c r="H4225" s="5" t="s">
        <v>18932</v>
      </c>
      <c r="I4225" s="5" t="s">
        <v>16626</v>
      </c>
      <c r="J4225" s="5" t="s">
        <v>16627</v>
      </c>
      <c r="K4225" s="5" t="s">
        <v>27</v>
      </c>
      <c r="L4225" s="10">
        <v>44395</v>
      </c>
      <c r="M4225" s="5" t="s">
        <v>2172</v>
      </c>
      <c r="N4225" s="5" t="s">
        <v>27</v>
      </c>
      <c r="O4225" s="10"/>
      <c r="P4225" s="5"/>
      <c r="Q4225" s="5"/>
      <c r="R4225" s="5"/>
      <c r="S4225" s="5"/>
    </row>
    <row r="4226" customFormat="1" hidden="1" spans="1:19">
      <c r="A4226" s="5">
        <v>4243</v>
      </c>
      <c r="B4226" s="5" t="s">
        <v>16628</v>
      </c>
      <c r="C4226" s="5"/>
      <c r="D4226" s="5" t="s">
        <v>502</v>
      </c>
      <c r="E4226" s="5" t="s">
        <v>16629</v>
      </c>
      <c r="F4226" s="5" t="s">
        <v>24</v>
      </c>
      <c r="G4226" s="5">
        <v>16</v>
      </c>
      <c r="H4226" s="5" t="s">
        <v>18933</v>
      </c>
      <c r="I4226" s="5" t="s">
        <v>2607</v>
      </c>
      <c r="J4226" s="5">
        <v>13471801332</v>
      </c>
      <c r="K4226" s="5" t="s">
        <v>27</v>
      </c>
      <c r="L4226" s="10">
        <v>44396</v>
      </c>
      <c r="M4226" s="5" t="s">
        <v>185</v>
      </c>
      <c r="N4226" s="5" t="s">
        <v>30</v>
      </c>
      <c r="O4226" s="10"/>
      <c r="P4226" s="5"/>
      <c r="Q4226" s="5"/>
      <c r="R4226" s="5"/>
      <c r="S4226" s="5"/>
    </row>
    <row r="4227" customFormat="1" hidden="1" spans="1:19">
      <c r="A4227" s="5">
        <v>4244</v>
      </c>
      <c r="B4227" s="5" t="s">
        <v>16631</v>
      </c>
      <c r="C4227" s="5"/>
      <c r="D4227" s="5" t="s">
        <v>502</v>
      </c>
      <c r="E4227" s="5" t="s">
        <v>16632</v>
      </c>
      <c r="F4227" s="5" t="s">
        <v>143</v>
      </c>
      <c r="G4227" s="5">
        <v>16</v>
      </c>
      <c r="H4227" s="5" t="s">
        <v>18934</v>
      </c>
      <c r="I4227" s="5" t="s">
        <v>16634</v>
      </c>
      <c r="J4227" s="5" t="s">
        <v>16635</v>
      </c>
      <c r="K4227" s="5" t="s">
        <v>27</v>
      </c>
      <c r="L4227" s="10">
        <v>44397</v>
      </c>
      <c r="M4227" s="5" t="s">
        <v>2172</v>
      </c>
      <c r="N4227" s="5" t="s">
        <v>27</v>
      </c>
      <c r="O4227" s="10"/>
      <c r="P4227" s="5"/>
      <c r="Q4227" s="5"/>
      <c r="R4227" s="5"/>
      <c r="S4227" s="5"/>
    </row>
    <row r="4228" customFormat="1" hidden="1" spans="1:19">
      <c r="A4228" s="5">
        <v>4245</v>
      </c>
      <c r="B4228" s="5" t="s">
        <v>16636</v>
      </c>
      <c r="C4228" s="5"/>
      <c r="D4228" s="5" t="s">
        <v>502</v>
      </c>
      <c r="E4228" s="5" t="s">
        <v>16637</v>
      </c>
      <c r="F4228" s="5" t="s">
        <v>24</v>
      </c>
      <c r="G4228" s="5">
        <v>15</v>
      </c>
      <c r="H4228" s="5" t="s">
        <v>18935</v>
      </c>
      <c r="I4228" s="5" t="s">
        <v>16639</v>
      </c>
      <c r="J4228" s="5">
        <v>18174937232</v>
      </c>
      <c r="K4228" s="5" t="s">
        <v>27</v>
      </c>
      <c r="L4228" s="10">
        <v>44397</v>
      </c>
      <c r="M4228" s="5" t="s">
        <v>16640</v>
      </c>
      <c r="N4228" s="5" t="s">
        <v>27</v>
      </c>
      <c r="O4228" s="10"/>
      <c r="P4228" s="5"/>
      <c r="Q4228" s="5" t="s">
        <v>30</v>
      </c>
      <c r="R4228" s="5"/>
      <c r="S4228" s="5"/>
    </row>
    <row r="4229" customFormat="1" hidden="1" spans="1:19">
      <c r="A4229" s="5">
        <v>4246</v>
      </c>
      <c r="B4229" s="5" t="s">
        <v>16641</v>
      </c>
      <c r="C4229" s="5"/>
      <c r="D4229" s="5" t="s">
        <v>502</v>
      </c>
      <c r="E4229" s="5" t="s">
        <v>16642</v>
      </c>
      <c r="F4229" s="5" t="s">
        <v>24</v>
      </c>
      <c r="G4229" s="5">
        <v>17</v>
      </c>
      <c r="H4229" s="5" t="s">
        <v>3793</v>
      </c>
      <c r="I4229" s="5" t="s">
        <v>16643</v>
      </c>
      <c r="J4229" s="5">
        <v>13235822530</v>
      </c>
      <c r="K4229" s="5" t="s">
        <v>27</v>
      </c>
      <c r="L4229" s="10">
        <v>44397</v>
      </c>
      <c r="M4229" s="5" t="s">
        <v>1303</v>
      </c>
      <c r="N4229" s="5"/>
      <c r="O4229" s="10"/>
      <c r="P4229" s="5"/>
      <c r="Q4229" s="5"/>
      <c r="R4229" s="5"/>
      <c r="S4229" s="5"/>
    </row>
    <row r="4230" customFormat="1" hidden="1" spans="1:19">
      <c r="A4230" s="5">
        <v>4247</v>
      </c>
      <c r="B4230" s="5" t="s">
        <v>16644</v>
      </c>
      <c r="C4230" s="5"/>
      <c r="D4230" s="5" t="s">
        <v>502</v>
      </c>
      <c r="E4230" s="5" t="s">
        <v>3839</v>
      </c>
      <c r="F4230" s="5" t="s">
        <v>24</v>
      </c>
      <c r="G4230" s="5">
        <v>19</v>
      </c>
      <c r="H4230" s="5" t="s">
        <v>16295</v>
      </c>
      <c r="I4230" s="5" t="s">
        <v>13396</v>
      </c>
      <c r="J4230" s="5">
        <v>15723803146</v>
      </c>
      <c r="K4230" s="5"/>
      <c r="L4230" s="10"/>
      <c r="M4230" s="5"/>
      <c r="N4230" s="5"/>
      <c r="O4230" s="10"/>
      <c r="P4230" s="5"/>
      <c r="Q4230" s="5"/>
      <c r="R4230" s="5"/>
      <c r="S4230" s="5"/>
    </row>
    <row r="4231" customFormat="1" hidden="1" spans="1:19">
      <c r="A4231" s="5">
        <v>4248</v>
      </c>
      <c r="B4231" s="5" t="s">
        <v>16645</v>
      </c>
      <c r="C4231" s="5"/>
      <c r="D4231" s="5" t="s">
        <v>502</v>
      </c>
      <c r="E4231" s="5" t="s">
        <v>16646</v>
      </c>
      <c r="F4231" s="5" t="s">
        <v>143</v>
      </c>
      <c r="G4231" s="5">
        <v>18</v>
      </c>
      <c r="H4231" s="5" t="s">
        <v>16647</v>
      </c>
      <c r="I4231" s="5" t="s">
        <v>5834</v>
      </c>
      <c r="J4231" s="5" t="s">
        <v>16648</v>
      </c>
      <c r="K4231" s="5" t="s">
        <v>27</v>
      </c>
      <c r="L4231" s="10">
        <v>44331</v>
      </c>
      <c r="M4231" s="5"/>
      <c r="N4231" s="5" t="s">
        <v>27</v>
      </c>
      <c r="O4231" s="10">
        <v>44366</v>
      </c>
      <c r="P4231" s="5"/>
      <c r="Q4231" s="5"/>
      <c r="R4231" s="5"/>
      <c r="S4231" s="5"/>
    </row>
    <row r="4232" customFormat="1" hidden="1" spans="1:19">
      <c r="A4232" s="5">
        <v>4249</v>
      </c>
      <c r="B4232" s="5" t="s">
        <v>16649</v>
      </c>
      <c r="C4232" s="5"/>
      <c r="D4232" s="5" t="s">
        <v>502</v>
      </c>
      <c r="E4232" s="5" t="s">
        <v>16650</v>
      </c>
      <c r="F4232" s="5" t="s">
        <v>24</v>
      </c>
      <c r="G4232" s="5">
        <v>17</v>
      </c>
      <c r="H4232" s="5" t="s">
        <v>18936</v>
      </c>
      <c r="I4232" s="5" t="s">
        <v>2106</v>
      </c>
      <c r="J4232" s="5">
        <v>19978820972</v>
      </c>
      <c r="K4232" s="5" t="s">
        <v>27</v>
      </c>
      <c r="L4232" s="10">
        <v>44399</v>
      </c>
      <c r="M4232" s="5" t="s">
        <v>133</v>
      </c>
      <c r="N4232" s="5"/>
      <c r="O4232" s="10"/>
      <c r="P4232" s="5"/>
      <c r="Q4232" s="5"/>
      <c r="R4232" s="5"/>
      <c r="S4232" s="5"/>
    </row>
    <row r="4233" customFormat="1" hidden="1" spans="1:19">
      <c r="A4233" s="5">
        <v>4250</v>
      </c>
      <c r="B4233" s="5" t="s">
        <v>16651</v>
      </c>
      <c r="C4233" s="5"/>
      <c r="D4233" s="5" t="s">
        <v>502</v>
      </c>
      <c r="E4233" s="5" t="s">
        <v>16652</v>
      </c>
      <c r="F4233" s="5" t="s">
        <v>143</v>
      </c>
      <c r="G4233" s="5">
        <v>15</v>
      </c>
      <c r="H4233" s="5" t="s">
        <v>8286</v>
      </c>
      <c r="I4233" s="5" t="s">
        <v>16653</v>
      </c>
      <c r="J4233" s="5" t="s">
        <v>16654</v>
      </c>
      <c r="K4233" s="5" t="s">
        <v>27</v>
      </c>
      <c r="L4233" s="10">
        <v>44396</v>
      </c>
      <c r="M4233" s="5" t="s">
        <v>16655</v>
      </c>
      <c r="N4233" s="5" t="s">
        <v>30</v>
      </c>
      <c r="O4233" s="10"/>
      <c r="P4233" s="5"/>
      <c r="Q4233" s="5"/>
      <c r="R4233" s="5"/>
      <c r="S4233" s="5"/>
    </row>
    <row r="4234" customFormat="1" hidden="1" spans="1:19">
      <c r="A4234" s="5">
        <v>4251</v>
      </c>
      <c r="B4234" s="5" t="s">
        <v>16656</v>
      </c>
      <c r="C4234" s="5"/>
      <c r="D4234" s="5" t="s">
        <v>502</v>
      </c>
      <c r="E4234" s="5" t="s">
        <v>16657</v>
      </c>
      <c r="F4234" s="5" t="s">
        <v>143</v>
      </c>
      <c r="G4234" s="5">
        <v>17</v>
      </c>
      <c r="H4234" s="5" t="s">
        <v>16658</v>
      </c>
      <c r="I4234" s="5" t="s">
        <v>16659</v>
      </c>
      <c r="J4234" s="5">
        <v>18877824683</v>
      </c>
      <c r="K4234" s="5" t="s">
        <v>27</v>
      </c>
      <c r="L4234" s="10">
        <v>44394</v>
      </c>
      <c r="M4234" s="5" t="s">
        <v>2172</v>
      </c>
      <c r="N4234" s="5" t="s">
        <v>27</v>
      </c>
      <c r="O4234" s="10"/>
      <c r="P4234" s="5"/>
      <c r="Q4234" s="5" t="s">
        <v>30</v>
      </c>
      <c r="R4234" s="5"/>
      <c r="S4234" s="5"/>
    </row>
    <row r="4235" customFormat="1" hidden="1" spans="1:19">
      <c r="A4235" s="5">
        <v>4252</v>
      </c>
      <c r="B4235" s="5" t="s">
        <v>16660</v>
      </c>
      <c r="C4235" s="5"/>
      <c r="D4235" s="5" t="s">
        <v>502</v>
      </c>
      <c r="E4235" s="5" t="s">
        <v>16661</v>
      </c>
      <c r="F4235" s="5" t="s">
        <v>143</v>
      </c>
      <c r="G4235" s="5">
        <v>16</v>
      </c>
      <c r="H4235" s="5" t="s">
        <v>646</v>
      </c>
      <c r="I4235" s="5" t="s">
        <v>16662</v>
      </c>
      <c r="J4235" s="5">
        <v>17307781500</v>
      </c>
      <c r="K4235" s="5" t="s">
        <v>27</v>
      </c>
      <c r="L4235" s="10">
        <v>44394</v>
      </c>
      <c r="M4235" s="5" t="s">
        <v>2172</v>
      </c>
      <c r="N4235" s="5" t="s">
        <v>30</v>
      </c>
      <c r="O4235" s="10"/>
      <c r="P4235" s="5"/>
      <c r="Q4235" s="5"/>
      <c r="R4235" s="5" t="s">
        <v>16663</v>
      </c>
      <c r="S4235" s="5"/>
    </row>
    <row r="4236" customFormat="1" hidden="1" spans="1:19">
      <c r="A4236" s="5">
        <v>4253</v>
      </c>
      <c r="B4236" s="5" t="s">
        <v>16664</v>
      </c>
      <c r="C4236" s="5"/>
      <c r="D4236" s="5" t="s">
        <v>502</v>
      </c>
      <c r="E4236" s="5" t="s">
        <v>16665</v>
      </c>
      <c r="F4236" s="5" t="s">
        <v>24</v>
      </c>
      <c r="G4236" s="5">
        <v>19</v>
      </c>
      <c r="H4236" s="5" t="s">
        <v>16666</v>
      </c>
      <c r="I4236" s="5" t="s">
        <v>16667</v>
      </c>
      <c r="J4236" s="5" t="s">
        <v>16668</v>
      </c>
      <c r="K4236" s="5" t="s">
        <v>27</v>
      </c>
      <c r="L4236" s="10">
        <v>44331</v>
      </c>
      <c r="M4236" s="5"/>
      <c r="N4236" s="5" t="s">
        <v>27</v>
      </c>
      <c r="O4236" s="10">
        <v>44366</v>
      </c>
      <c r="P4236" s="5"/>
      <c r="Q4236" s="5"/>
      <c r="R4236" s="5"/>
      <c r="S4236" s="5"/>
    </row>
    <row r="4237" customFormat="1" hidden="1" spans="1:19">
      <c r="A4237" s="5">
        <v>4254</v>
      </c>
      <c r="B4237" s="5" t="s">
        <v>16669</v>
      </c>
      <c r="C4237" s="5"/>
      <c r="D4237" s="5" t="s">
        <v>502</v>
      </c>
      <c r="E4237" s="5" t="s">
        <v>16670</v>
      </c>
      <c r="F4237" s="5" t="s">
        <v>143</v>
      </c>
      <c r="G4237" s="5">
        <v>17</v>
      </c>
      <c r="H4237" s="5" t="e">
        <v>#REF!</v>
      </c>
      <c r="I4237" s="5" t="s">
        <v>16671</v>
      </c>
      <c r="J4237" s="5">
        <v>18776927627</v>
      </c>
      <c r="K4237" s="5" t="s">
        <v>27</v>
      </c>
      <c r="L4237" s="10">
        <v>44395</v>
      </c>
      <c r="M4237" s="5" t="s">
        <v>16672</v>
      </c>
      <c r="N4237" s="5" t="s">
        <v>27</v>
      </c>
      <c r="O4237" s="10">
        <v>44416</v>
      </c>
      <c r="P4237" s="5" t="s">
        <v>16672</v>
      </c>
      <c r="Q4237" s="5" t="s">
        <v>30</v>
      </c>
      <c r="R4237" s="5"/>
      <c r="S4237" s="5"/>
    </row>
    <row r="4238" customFormat="1" hidden="1" spans="1:19">
      <c r="A4238" s="5">
        <v>4255</v>
      </c>
      <c r="B4238" s="5" t="s">
        <v>16673</v>
      </c>
      <c r="C4238" s="5"/>
      <c r="D4238" s="5" t="s">
        <v>502</v>
      </c>
      <c r="E4238" s="5" t="s">
        <v>16674</v>
      </c>
      <c r="F4238" s="5" t="s">
        <v>143</v>
      </c>
      <c r="G4238" s="5">
        <v>16</v>
      </c>
      <c r="H4238" s="5" t="s">
        <v>607</v>
      </c>
      <c r="I4238" s="5" t="s">
        <v>16675</v>
      </c>
      <c r="J4238" s="5" t="s">
        <v>16676</v>
      </c>
      <c r="K4238" s="5" t="s">
        <v>27</v>
      </c>
      <c r="L4238" s="10">
        <v>44397</v>
      </c>
      <c r="M4238" s="5" t="s">
        <v>1303</v>
      </c>
      <c r="N4238" s="5" t="s">
        <v>30</v>
      </c>
      <c r="O4238" s="10"/>
      <c r="P4238" s="5"/>
      <c r="Q4238" s="5"/>
      <c r="R4238" s="5"/>
      <c r="S4238" s="5"/>
    </row>
    <row r="4239" customFormat="1" hidden="1" spans="1:19">
      <c r="A4239" s="5">
        <v>4256</v>
      </c>
      <c r="B4239" s="5" t="s">
        <v>16677</v>
      </c>
      <c r="C4239" s="5"/>
      <c r="D4239" s="5" t="s">
        <v>502</v>
      </c>
      <c r="E4239" s="5" t="s">
        <v>2246</v>
      </c>
      <c r="F4239" s="5" t="s">
        <v>143</v>
      </c>
      <c r="G4239" s="5">
        <v>16</v>
      </c>
      <c r="H4239" s="5" t="s">
        <v>18938</v>
      </c>
      <c r="I4239" s="5" t="s">
        <v>16679</v>
      </c>
      <c r="J4239" s="5">
        <v>13600272672</v>
      </c>
      <c r="K4239" s="5" t="s">
        <v>27</v>
      </c>
      <c r="L4239" s="10">
        <v>44396</v>
      </c>
      <c r="M4239" s="5" t="s">
        <v>6307</v>
      </c>
      <c r="N4239" s="5" t="s">
        <v>30</v>
      </c>
      <c r="O4239" s="10"/>
      <c r="P4239" s="5"/>
      <c r="Q4239" s="5"/>
      <c r="R4239" s="5"/>
      <c r="S4239" s="5"/>
    </row>
    <row r="4240" customFormat="1" hidden="1" spans="1:19">
      <c r="A4240" s="5">
        <v>4257</v>
      </c>
      <c r="B4240" s="5" t="s">
        <v>16680</v>
      </c>
      <c r="C4240" s="5"/>
      <c r="D4240" s="5" t="s">
        <v>502</v>
      </c>
      <c r="E4240" s="5" t="s">
        <v>16681</v>
      </c>
      <c r="F4240" s="5" t="s">
        <v>143</v>
      </c>
      <c r="G4240" s="5">
        <v>17</v>
      </c>
      <c r="H4240" s="5" t="s">
        <v>9392</v>
      </c>
      <c r="I4240" s="5" t="s">
        <v>16682</v>
      </c>
      <c r="J4240" s="5" t="s">
        <v>16683</v>
      </c>
      <c r="K4240" s="5" t="s">
        <v>27</v>
      </c>
      <c r="L4240" s="10">
        <v>44396</v>
      </c>
      <c r="M4240" s="5" t="s">
        <v>68</v>
      </c>
      <c r="N4240" s="5" t="s">
        <v>27</v>
      </c>
      <c r="O4240" s="10"/>
      <c r="P4240" s="5"/>
      <c r="Q4240" s="5"/>
      <c r="R4240" s="5"/>
      <c r="S4240" s="5"/>
    </row>
    <row r="4241" customFormat="1" hidden="1" spans="1:19">
      <c r="A4241" s="5">
        <v>4258</v>
      </c>
      <c r="B4241" s="5" t="s">
        <v>16684</v>
      </c>
      <c r="C4241" s="5"/>
      <c r="D4241" s="5" t="s">
        <v>502</v>
      </c>
      <c r="E4241" s="5" t="s">
        <v>1776</v>
      </c>
      <c r="F4241" s="5" t="s">
        <v>143</v>
      </c>
      <c r="G4241" s="5">
        <v>16</v>
      </c>
      <c r="H4241" s="5" t="s">
        <v>16685</v>
      </c>
      <c r="I4241" s="5" t="s">
        <v>16686</v>
      </c>
      <c r="J4241" s="5">
        <v>18934965936</v>
      </c>
      <c r="K4241" s="5"/>
      <c r="L4241" s="10"/>
      <c r="M4241" s="5"/>
      <c r="N4241" s="5"/>
      <c r="O4241" s="10"/>
      <c r="P4241" s="5"/>
      <c r="Q4241" s="5"/>
      <c r="R4241" s="5"/>
      <c r="S4241" s="5"/>
    </row>
    <row r="4242" customFormat="1" hidden="1" spans="1:19">
      <c r="A4242" s="5">
        <v>4259</v>
      </c>
      <c r="B4242" s="5" t="s">
        <v>16687</v>
      </c>
      <c r="C4242" s="5"/>
      <c r="D4242" s="5" t="s">
        <v>502</v>
      </c>
      <c r="E4242" s="5" t="s">
        <v>16688</v>
      </c>
      <c r="F4242" s="5" t="s">
        <v>24</v>
      </c>
      <c r="G4242" s="5">
        <v>16</v>
      </c>
      <c r="H4242" s="5" t="s">
        <v>16689</v>
      </c>
      <c r="I4242" s="5" t="s">
        <v>16690</v>
      </c>
      <c r="J4242" s="5" t="s">
        <v>16691</v>
      </c>
      <c r="K4242" s="5" t="s">
        <v>27</v>
      </c>
      <c r="L4242" s="10">
        <v>44395</v>
      </c>
      <c r="M4242" s="5" t="s">
        <v>2747</v>
      </c>
      <c r="N4242" s="5" t="s">
        <v>27</v>
      </c>
      <c r="O4242" s="10"/>
      <c r="P4242" s="5"/>
      <c r="Q4242" s="5"/>
      <c r="R4242" s="5"/>
      <c r="S4242" s="5"/>
    </row>
    <row r="4243" customFormat="1" hidden="1" spans="1:19">
      <c r="A4243" s="5">
        <v>4260</v>
      </c>
      <c r="B4243" s="5" t="s">
        <v>16692</v>
      </c>
      <c r="C4243" s="5"/>
      <c r="D4243" s="5" t="s">
        <v>502</v>
      </c>
      <c r="E4243" s="5" t="s">
        <v>16693</v>
      </c>
      <c r="F4243" s="5" t="s">
        <v>143</v>
      </c>
      <c r="G4243" s="5">
        <v>16</v>
      </c>
      <c r="H4243" s="5" t="s">
        <v>7908</v>
      </c>
      <c r="I4243" s="5" t="s">
        <v>16694</v>
      </c>
      <c r="J4243" s="5">
        <v>13407753727</v>
      </c>
      <c r="K4243" s="5" t="s">
        <v>27</v>
      </c>
      <c r="L4243" s="10">
        <v>44394</v>
      </c>
      <c r="M4243" s="5" t="s">
        <v>16597</v>
      </c>
      <c r="N4243" s="5"/>
      <c r="O4243" s="10"/>
      <c r="P4243" s="5"/>
      <c r="Q4243" s="5"/>
      <c r="R4243" s="5"/>
      <c r="S4243" s="5"/>
    </row>
    <row r="4244" customFormat="1" hidden="1" spans="1:19">
      <c r="A4244" s="5">
        <v>4261</v>
      </c>
      <c r="B4244" s="5" t="s">
        <v>16695</v>
      </c>
      <c r="C4244" s="5"/>
      <c r="D4244" s="5" t="s">
        <v>502</v>
      </c>
      <c r="E4244" s="5" t="s">
        <v>16696</v>
      </c>
      <c r="F4244" s="5" t="s">
        <v>24</v>
      </c>
      <c r="G4244" s="5">
        <v>16</v>
      </c>
      <c r="H4244" s="5" t="s">
        <v>16697</v>
      </c>
      <c r="I4244" s="5" t="s">
        <v>16698</v>
      </c>
      <c r="J4244" s="5">
        <v>18707782707</v>
      </c>
      <c r="K4244" s="5" t="s">
        <v>27</v>
      </c>
      <c r="L4244" s="10">
        <v>44031</v>
      </c>
      <c r="M4244" s="5" t="s">
        <v>133</v>
      </c>
      <c r="N4244" s="5" t="s">
        <v>30</v>
      </c>
      <c r="O4244" s="10"/>
      <c r="P4244" s="5"/>
      <c r="Q4244" s="5" t="s">
        <v>30</v>
      </c>
      <c r="R4244" s="5"/>
      <c r="S4244" s="5"/>
    </row>
    <row r="4245" customFormat="1" hidden="1" spans="1:19">
      <c r="A4245" s="5">
        <v>4262</v>
      </c>
      <c r="B4245" s="5" t="s">
        <v>16699</v>
      </c>
      <c r="C4245" s="5"/>
      <c r="D4245" s="5" t="s">
        <v>502</v>
      </c>
      <c r="E4245" s="5" t="s">
        <v>16700</v>
      </c>
      <c r="F4245" s="5" t="s">
        <v>143</v>
      </c>
      <c r="G4245" s="5">
        <v>17</v>
      </c>
      <c r="H4245" s="5" t="s">
        <v>11610</v>
      </c>
      <c r="I4245" s="5" t="s">
        <v>16701</v>
      </c>
      <c r="J4245" s="5">
        <v>13807788638</v>
      </c>
      <c r="K4245" s="5" t="s">
        <v>27</v>
      </c>
      <c r="L4245" s="10">
        <v>44396</v>
      </c>
      <c r="M4245" s="5" t="s">
        <v>5912</v>
      </c>
      <c r="N4245" s="5" t="s">
        <v>27</v>
      </c>
      <c r="O4245" s="10">
        <v>44420</v>
      </c>
      <c r="P4245" s="5" t="s">
        <v>5912</v>
      </c>
      <c r="Q4245" s="5" t="s">
        <v>30</v>
      </c>
      <c r="R4245" s="5"/>
      <c r="S4245" s="5"/>
    </row>
    <row r="4246" customFormat="1" hidden="1" spans="1:19">
      <c r="A4246" s="5">
        <v>4263</v>
      </c>
      <c r="B4246" s="5" t="s">
        <v>16702</v>
      </c>
      <c r="C4246" s="5"/>
      <c r="D4246" s="5" t="s">
        <v>502</v>
      </c>
      <c r="E4246" s="5" t="s">
        <v>16703</v>
      </c>
      <c r="F4246" s="5" t="s">
        <v>24</v>
      </c>
      <c r="G4246" s="5">
        <v>17</v>
      </c>
      <c r="H4246" s="5" t="s">
        <v>18939</v>
      </c>
      <c r="I4246" s="5" t="s">
        <v>16705</v>
      </c>
      <c r="J4246" s="5">
        <v>13728660882</v>
      </c>
      <c r="K4246" s="5" t="s">
        <v>27</v>
      </c>
      <c r="L4246" s="10">
        <v>44394</v>
      </c>
      <c r="M4246" s="5" t="s">
        <v>2455</v>
      </c>
      <c r="N4246" s="5" t="s">
        <v>27</v>
      </c>
      <c r="O4246" s="10">
        <v>44416</v>
      </c>
      <c r="P4246" s="5" t="s">
        <v>2455</v>
      </c>
      <c r="Q4246" s="5" t="s">
        <v>30</v>
      </c>
      <c r="R4246" s="5" t="s">
        <v>15331</v>
      </c>
      <c r="S4246" s="5"/>
    </row>
    <row r="4247" customFormat="1" hidden="1" spans="1:19">
      <c r="A4247" s="5">
        <v>4264</v>
      </c>
      <c r="B4247" s="5" t="s">
        <v>16706</v>
      </c>
      <c r="C4247" s="5"/>
      <c r="D4247" s="5" t="s">
        <v>502</v>
      </c>
      <c r="E4247" s="5" t="s">
        <v>16707</v>
      </c>
      <c r="F4247" s="5" t="s">
        <v>143</v>
      </c>
      <c r="G4247" s="5">
        <v>16</v>
      </c>
      <c r="H4247" s="5" t="s">
        <v>16708</v>
      </c>
      <c r="I4247" s="5" t="s">
        <v>16709</v>
      </c>
      <c r="J4247" s="5" t="s">
        <v>16710</v>
      </c>
      <c r="K4247" s="5" t="s">
        <v>27</v>
      </c>
      <c r="L4247" s="10">
        <v>44396</v>
      </c>
      <c r="M4247" s="5" t="s">
        <v>121</v>
      </c>
      <c r="N4247" s="5" t="s">
        <v>30</v>
      </c>
      <c r="O4247" s="10"/>
      <c r="P4247" s="5"/>
      <c r="Q4247" s="5"/>
      <c r="R4247" s="5"/>
      <c r="S4247" s="5"/>
    </row>
    <row r="4248" customFormat="1" hidden="1" spans="1:19">
      <c r="A4248" s="5">
        <v>4265</v>
      </c>
      <c r="B4248" s="5" t="s">
        <v>16711</v>
      </c>
      <c r="C4248" s="5"/>
      <c r="D4248" s="5" t="s">
        <v>502</v>
      </c>
      <c r="E4248" s="5" t="s">
        <v>2859</v>
      </c>
      <c r="F4248" s="5" t="s">
        <v>143</v>
      </c>
      <c r="G4248" s="5">
        <v>17</v>
      </c>
      <c r="H4248" s="5" t="s">
        <v>16712</v>
      </c>
      <c r="I4248" s="5" t="s">
        <v>16713</v>
      </c>
      <c r="J4248" s="5" t="s">
        <v>16714</v>
      </c>
      <c r="K4248" s="5"/>
      <c r="L4248" s="10"/>
      <c r="M4248" s="5"/>
      <c r="N4248" s="5"/>
      <c r="O4248" s="10"/>
      <c r="P4248" s="5"/>
      <c r="Q4248" s="5"/>
      <c r="R4248" s="5"/>
      <c r="S4248" s="5"/>
    </row>
    <row r="4249" customFormat="1" hidden="1" spans="1:19">
      <c r="A4249" s="5">
        <v>4266</v>
      </c>
      <c r="B4249" s="5" t="s">
        <v>16715</v>
      </c>
      <c r="C4249" s="5"/>
      <c r="D4249" s="5" t="s">
        <v>502</v>
      </c>
      <c r="E4249" s="5" t="s">
        <v>16716</v>
      </c>
      <c r="F4249" s="5" t="s">
        <v>143</v>
      </c>
      <c r="G4249" s="5">
        <v>17</v>
      </c>
      <c r="H4249" s="5" t="s">
        <v>429</v>
      </c>
      <c r="I4249" s="5" t="s">
        <v>16717</v>
      </c>
      <c r="J4249" s="5">
        <v>17776588317</v>
      </c>
      <c r="K4249" s="5" t="s">
        <v>27</v>
      </c>
      <c r="L4249" s="10">
        <v>44396</v>
      </c>
      <c r="M4249" s="5" t="s">
        <v>16597</v>
      </c>
      <c r="N4249" s="5" t="s">
        <v>30</v>
      </c>
      <c r="O4249" s="10"/>
      <c r="P4249" s="5"/>
      <c r="Q4249" s="5" t="s">
        <v>30</v>
      </c>
      <c r="R4249" s="5"/>
      <c r="S4249" s="5"/>
    </row>
    <row r="4250" customFormat="1" hidden="1" spans="1:19">
      <c r="A4250" s="5">
        <v>4267</v>
      </c>
      <c r="B4250" s="5" t="s">
        <v>16962</v>
      </c>
      <c r="C4250" s="5"/>
      <c r="D4250" s="5" t="s">
        <v>507</v>
      </c>
      <c r="E4250" s="5" t="s">
        <v>2250</v>
      </c>
      <c r="F4250" s="5" t="s">
        <v>143</v>
      </c>
      <c r="G4250" s="5">
        <v>18</v>
      </c>
      <c r="H4250" s="5" t="s">
        <v>16963</v>
      </c>
      <c r="I4250" s="5" t="s">
        <v>16964</v>
      </c>
      <c r="J4250" s="5">
        <v>13324788159</v>
      </c>
      <c r="K4250" s="5"/>
      <c r="L4250" s="10"/>
      <c r="M4250" s="5"/>
      <c r="N4250" s="5"/>
      <c r="O4250" s="10"/>
      <c r="P4250" s="5"/>
      <c r="Q4250" s="5"/>
      <c r="R4250" s="5"/>
      <c r="S4250" s="5"/>
    </row>
    <row r="4251" customFormat="1" hidden="1" spans="1:19">
      <c r="A4251" s="5">
        <v>4268</v>
      </c>
      <c r="B4251" s="5" t="s">
        <v>16718</v>
      </c>
      <c r="C4251" s="5"/>
      <c r="D4251" s="5" t="s">
        <v>507</v>
      </c>
      <c r="E4251" s="5" t="s">
        <v>16719</v>
      </c>
      <c r="F4251" s="5" t="s">
        <v>143</v>
      </c>
      <c r="G4251" s="5">
        <v>16</v>
      </c>
      <c r="H4251" s="5" t="s">
        <v>16720</v>
      </c>
      <c r="I4251" s="5" t="s">
        <v>16721</v>
      </c>
      <c r="J4251" s="5" t="s">
        <v>18943</v>
      </c>
      <c r="K4251" s="5" t="s">
        <v>27</v>
      </c>
      <c r="L4251" s="10">
        <v>44417</v>
      </c>
      <c r="M4251" s="5"/>
      <c r="N4251" s="5"/>
      <c r="O4251" s="10"/>
      <c r="P4251" s="5"/>
      <c r="Q4251" s="5"/>
      <c r="R4251" s="5"/>
      <c r="S4251" s="5"/>
    </row>
    <row r="4252" customFormat="1" hidden="1" spans="1:19">
      <c r="A4252" s="5">
        <v>4269</v>
      </c>
      <c r="B4252" s="5" t="s">
        <v>16999</v>
      </c>
      <c r="C4252" s="5"/>
      <c r="D4252" s="5" t="s">
        <v>507</v>
      </c>
      <c r="E4252" s="5" t="s">
        <v>17000</v>
      </c>
      <c r="F4252" s="5" t="s">
        <v>143</v>
      </c>
      <c r="G4252" s="5">
        <v>19</v>
      </c>
      <c r="H4252" s="5" t="s">
        <v>25929</v>
      </c>
      <c r="I4252" s="5" t="s">
        <v>17002</v>
      </c>
      <c r="J4252" s="5">
        <v>19978820308</v>
      </c>
      <c r="K4252" s="5" t="s">
        <v>27</v>
      </c>
      <c r="L4252" s="10">
        <v>44331</v>
      </c>
      <c r="M4252" s="5"/>
      <c r="N4252" s="5" t="s">
        <v>27</v>
      </c>
      <c r="O4252" s="10">
        <v>44366</v>
      </c>
      <c r="P4252" s="5"/>
      <c r="Q4252" s="5"/>
      <c r="R4252" s="5"/>
      <c r="S4252" s="5"/>
    </row>
    <row r="4253" customFormat="1" hidden="1" spans="1:19">
      <c r="A4253" s="5">
        <v>4270</v>
      </c>
      <c r="B4253" s="5" t="s">
        <v>16724</v>
      </c>
      <c r="C4253" s="5"/>
      <c r="D4253" s="5" t="s">
        <v>507</v>
      </c>
      <c r="E4253" s="5" t="s">
        <v>16725</v>
      </c>
      <c r="F4253" s="5" t="s">
        <v>143</v>
      </c>
      <c r="G4253" s="5">
        <v>16</v>
      </c>
      <c r="H4253" s="5" t="s">
        <v>16726</v>
      </c>
      <c r="I4253" s="5" t="s">
        <v>16727</v>
      </c>
      <c r="J4253" s="5" t="s">
        <v>18944</v>
      </c>
      <c r="K4253" s="5" t="s">
        <v>27</v>
      </c>
      <c r="L4253" s="10">
        <v>44398</v>
      </c>
      <c r="M4253" s="5" t="s">
        <v>2747</v>
      </c>
      <c r="N4253" s="5" t="s">
        <v>27</v>
      </c>
      <c r="O4253" s="10"/>
      <c r="P4253" s="5"/>
      <c r="Q4253" s="5"/>
      <c r="R4253" s="5"/>
      <c r="S4253" s="5"/>
    </row>
    <row r="4254" customFormat="1" hidden="1" spans="1:19">
      <c r="A4254" s="5">
        <v>4271</v>
      </c>
      <c r="B4254" s="5" t="s">
        <v>16728</v>
      </c>
      <c r="C4254" s="5"/>
      <c r="D4254" s="5" t="s">
        <v>507</v>
      </c>
      <c r="E4254" s="5" t="s">
        <v>16729</v>
      </c>
      <c r="F4254" s="5" t="s">
        <v>143</v>
      </c>
      <c r="G4254" s="5">
        <v>17</v>
      </c>
      <c r="H4254" s="5" t="s">
        <v>18620</v>
      </c>
      <c r="I4254" s="5" t="s">
        <v>16730</v>
      </c>
      <c r="J4254" s="5" t="s">
        <v>18945</v>
      </c>
      <c r="K4254" s="5" t="s">
        <v>27</v>
      </c>
      <c r="L4254" s="10">
        <v>44398</v>
      </c>
      <c r="M4254" s="5"/>
      <c r="N4254" s="5"/>
      <c r="O4254" s="10"/>
      <c r="P4254" s="5"/>
      <c r="Q4254" s="5"/>
      <c r="R4254" s="5"/>
      <c r="S4254" s="5"/>
    </row>
    <row r="4255" customFormat="1" hidden="1" spans="1:19">
      <c r="A4255" s="5">
        <v>4272</v>
      </c>
      <c r="B4255" s="5" t="s">
        <v>16731</v>
      </c>
      <c r="C4255" s="5"/>
      <c r="D4255" s="5" t="s">
        <v>507</v>
      </c>
      <c r="E4255" s="5" t="s">
        <v>16732</v>
      </c>
      <c r="F4255" s="5" t="s">
        <v>143</v>
      </c>
      <c r="G4255" s="5">
        <v>16</v>
      </c>
      <c r="H4255" s="5" t="s">
        <v>16733</v>
      </c>
      <c r="I4255" s="5" t="s">
        <v>16734</v>
      </c>
      <c r="J4255" s="5" t="s">
        <v>18946</v>
      </c>
      <c r="K4255" s="5" t="s">
        <v>27</v>
      </c>
      <c r="L4255" s="10">
        <v>44395</v>
      </c>
      <c r="M4255" s="5" t="s">
        <v>1288</v>
      </c>
      <c r="N4255" s="5"/>
      <c r="O4255" s="10"/>
      <c r="P4255" s="5"/>
      <c r="Q4255" s="5"/>
      <c r="R4255" s="5"/>
      <c r="S4255" s="5"/>
    </row>
    <row r="4256" customFormat="1" hidden="1" spans="1:19">
      <c r="A4256" s="5">
        <v>4273</v>
      </c>
      <c r="B4256" s="5" t="s">
        <v>16844</v>
      </c>
      <c r="C4256" s="5"/>
      <c r="D4256" s="5" t="s">
        <v>507</v>
      </c>
      <c r="E4256" s="5" t="s">
        <v>16845</v>
      </c>
      <c r="F4256" s="5" t="s">
        <v>143</v>
      </c>
      <c r="G4256" s="5">
        <v>18</v>
      </c>
      <c r="H4256" s="5" t="s">
        <v>26045</v>
      </c>
      <c r="I4256" s="5" t="s">
        <v>16847</v>
      </c>
      <c r="J4256" s="5">
        <v>17776588841</v>
      </c>
      <c r="K4256" s="5" t="s">
        <v>27</v>
      </c>
      <c r="L4256" s="10">
        <v>44331</v>
      </c>
      <c r="M4256" s="5"/>
      <c r="N4256" s="5" t="s">
        <v>27</v>
      </c>
      <c r="O4256" s="10">
        <v>44366</v>
      </c>
      <c r="P4256" s="5"/>
      <c r="Q4256" s="5"/>
      <c r="R4256" s="5"/>
      <c r="S4256" s="5"/>
    </row>
    <row r="4257" customFormat="1" hidden="1" spans="1:19">
      <c r="A4257" s="5">
        <v>4274</v>
      </c>
      <c r="B4257" s="5" t="s">
        <v>16735</v>
      </c>
      <c r="C4257" s="5"/>
      <c r="D4257" s="5" t="s">
        <v>507</v>
      </c>
      <c r="E4257" s="5" t="s">
        <v>16736</v>
      </c>
      <c r="F4257" s="5" t="s">
        <v>24</v>
      </c>
      <c r="G4257" s="5">
        <v>16</v>
      </c>
      <c r="H4257" s="5" t="s">
        <v>16737</v>
      </c>
      <c r="I4257" s="5" t="s">
        <v>16738</v>
      </c>
      <c r="J4257" s="5">
        <v>15177038920</v>
      </c>
      <c r="K4257" s="5" t="s">
        <v>27</v>
      </c>
      <c r="L4257" s="10">
        <v>44397</v>
      </c>
      <c r="M4257" s="5"/>
      <c r="N4257" s="5"/>
      <c r="O4257" s="10"/>
      <c r="P4257" s="5"/>
      <c r="Q4257" s="5"/>
      <c r="R4257" s="5"/>
      <c r="S4257" s="5"/>
    </row>
    <row r="4258" customFormat="1" hidden="1" spans="1:19">
      <c r="A4258" s="5">
        <v>4275</v>
      </c>
      <c r="B4258" s="5" t="s">
        <v>16994</v>
      </c>
      <c r="C4258" s="5"/>
      <c r="D4258" s="5" t="s">
        <v>507</v>
      </c>
      <c r="E4258" s="5" t="s">
        <v>16995</v>
      </c>
      <c r="F4258" s="5" t="s">
        <v>143</v>
      </c>
      <c r="G4258" s="5">
        <v>19</v>
      </c>
      <c r="H4258" s="5" t="s">
        <v>26046</v>
      </c>
      <c r="I4258" s="5" t="s">
        <v>16997</v>
      </c>
      <c r="J4258" s="5" t="s">
        <v>19583</v>
      </c>
      <c r="K4258" s="5" t="s">
        <v>27</v>
      </c>
      <c r="L4258" s="10">
        <v>44396</v>
      </c>
      <c r="M4258" s="5"/>
      <c r="N4258" s="5" t="s">
        <v>27</v>
      </c>
      <c r="O4258" s="10">
        <v>44417</v>
      </c>
      <c r="P4258" s="5"/>
      <c r="Q4258" s="5"/>
      <c r="R4258" s="5"/>
      <c r="S4258" s="5"/>
    </row>
    <row r="4259" customFormat="1" hidden="1" spans="1:19">
      <c r="A4259" s="5">
        <v>4276</v>
      </c>
      <c r="B4259" s="5" t="s">
        <v>16739</v>
      </c>
      <c r="C4259" s="5"/>
      <c r="D4259" s="5" t="s">
        <v>507</v>
      </c>
      <c r="E4259" s="5" t="s">
        <v>16740</v>
      </c>
      <c r="F4259" s="5" t="s">
        <v>24</v>
      </c>
      <c r="G4259" s="5">
        <v>17</v>
      </c>
      <c r="H4259" s="5" t="s">
        <v>16741</v>
      </c>
      <c r="I4259" s="5" t="s">
        <v>16742</v>
      </c>
      <c r="J4259" s="5">
        <v>17807839577</v>
      </c>
      <c r="K4259" s="5" t="s">
        <v>27</v>
      </c>
      <c r="L4259" s="10">
        <v>44396</v>
      </c>
      <c r="M4259" s="5"/>
      <c r="N4259" s="5"/>
      <c r="O4259" s="10"/>
      <c r="P4259" s="5"/>
      <c r="Q4259" s="5"/>
      <c r="R4259" s="5"/>
      <c r="S4259" s="5"/>
    </row>
    <row r="4260" customFormat="1" hidden="1" spans="1:19">
      <c r="A4260" s="5">
        <v>4277</v>
      </c>
      <c r="B4260" s="5" t="s">
        <v>16743</v>
      </c>
      <c r="C4260" s="5"/>
      <c r="D4260" s="5" t="s">
        <v>507</v>
      </c>
      <c r="E4260" s="5" t="s">
        <v>16744</v>
      </c>
      <c r="F4260" s="5" t="s">
        <v>143</v>
      </c>
      <c r="G4260" s="5">
        <v>17</v>
      </c>
      <c r="H4260" s="5" t="s">
        <v>16745</v>
      </c>
      <c r="I4260" s="5" t="s">
        <v>16746</v>
      </c>
      <c r="J4260" s="5" t="s">
        <v>18947</v>
      </c>
      <c r="K4260" s="5" t="s">
        <v>27</v>
      </c>
      <c r="L4260" s="10">
        <v>44396</v>
      </c>
      <c r="M4260" s="5" t="s">
        <v>133</v>
      </c>
      <c r="N4260" s="5"/>
      <c r="O4260" s="10"/>
      <c r="P4260" s="5"/>
      <c r="Q4260" s="5"/>
      <c r="R4260" s="5"/>
      <c r="S4260" s="5"/>
    </row>
    <row r="4261" customFormat="1" hidden="1" spans="1:19">
      <c r="A4261" s="5">
        <v>4278</v>
      </c>
      <c r="B4261" s="5" t="s">
        <v>16747</v>
      </c>
      <c r="C4261" s="5"/>
      <c r="D4261" s="5" t="s">
        <v>507</v>
      </c>
      <c r="E4261" s="5" t="s">
        <v>16748</v>
      </c>
      <c r="F4261" s="5" t="s">
        <v>24</v>
      </c>
      <c r="G4261" s="5">
        <v>16</v>
      </c>
      <c r="H4261" s="5" t="s">
        <v>18948</v>
      </c>
      <c r="I4261" s="5" t="s">
        <v>16750</v>
      </c>
      <c r="J4261" s="5" t="s">
        <v>18949</v>
      </c>
      <c r="K4261" s="5" t="s">
        <v>27</v>
      </c>
      <c r="L4261" s="10">
        <v>44397</v>
      </c>
      <c r="M4261" s="5"/>
      <c r="N4261" s="5"/>
      <c r="O4261" s="10"/>
      <c r="P4261" s="5"/>
      <c r="Q4261" s="5"/>
      <c r="R4261" s="5"/>
      <c r="S4261" s="5"/>
    </row>
    <row r="4262" customFormat="1" hidden="1" spans="1:19">
      <c r="A4262" s="5">
        <v>4279</v>
      </c>
      <c r="B4262" s="5" t="s">
        <v>16959</v>
      </c>
      <c r="C4262" s="5"/>
      <c r="D4262" s="5" t="s">
        <v>507</v>
      </c>
      <c r="E4262" s="5" t="s">
        <v>16960</v>
      </c>
      <c r="F4262" s="5" t="s">
        <v>143</v>
      </c>
      <c r="G4262" s="5">
        <v>18</v>
      </c>
      <c r="H4262" s="5" t="s">
        <v>26047</v>
      </c>
      <c r="I4262" s="5" t="s">
        <v>19586</v>
      </c>
      <c r="J4262" s="5" t="s">
        <v>19587</v>
      </c>
      <c r="K4262" s="5" t="s">
        <v>27</v>
      </c>
      <c r="L4262" s="10">
        <v>44395</v>
      </c>
      <c r="M4262" s="5"/>
      <c r="N4262" s="5"/>
      <c r="O4262" s="10"/>
      <c r="P4262" s="5"/>
      <c r="Q4262" s="5"/>
      <c r="R4262" s="5"/>
      <c r="S4262" s="5"/>
    </row>
    <row r="4263" customFormat="1" hidden="1" spans="1:19">
      <c r="A4263" s="5">
        <v>4280</v>
      </c>
      <c r="B4263" s="5" t="s">
        <v>16751</v>
      </c>
      <c r="C4263" s="5"/>
      <c r="D4263" s="5" t="s">
        <v>507</v>
      </c>
      <c r="E4263" s="5" t="s">
        <v>16752</v>
      </c>
      <c r="F4263" s="5" t="s">
        <v>24</v>
      </c>
      <c r="G4263" s="5">
        <v>16</v>
      </c>
      <c r="H4263" s="5" t="s">
        <v>16753</v>
      </c>
      <c r="I4263" s="5" t="s">
        <v>5603</v>
      </c>
      <c r="J4263" s="5" t="s">
        <v>18950</v>
      </c>
      <c r="K4263" s="5" t="s">
        <v>27</v>
      </c>
      <c r="L4263" s="10">
        <v>44396</v>
      </c>
      <c r="M4263" s="5"/>
      <c r="N4263" s="5" t="s">
        <v>27</v>
      </c>
      <c r="O4263" s="10">
        <v>44417</v>
      </c>
      <c r="P4263" s="5"/>
      <c r="Q4263" s="5"/>
      <c r="R4263" s="5"/>
      <c r="S4263" s="5"/>
    </row>
    <row r="4264" customFormat="1" hidden="1" spans="1:19">
      <c r="A4264" s="5">
        <v>4281</v>
      </c>
      <c r="B4264" s="5" t="s">
        <v>16754</v>
      </c>
      <c r="C4264" s="5"/>
      <c r="D4264" s="5" t="s">
        <v>507</v>
      </c>
      <c r="E4264" s="5" t="s">
        <v>3509</v>
      </c>
      <c r="F4264" s="5" t="s">
        <v>24</v>
      </c>
      <c r="G4264" s="5">
        <v>16</v>
      </c>
      <c r="H4264" s="5" t="s">
        <v>18951</v>
      </c>
      <c r="I4264" s="5" t="s">
        <v>16756</v>
      </c>
      <c r="J4264" s="5">
        <v>13877821789</v>
      </c>
      <c r="K4264" s="5" t="s">
        <v>27</v>
      </c>
      <c r="L4264" s="10">
        <v>44396</v>
      </c>
      <c r="M4264" s="5" t="s">
        <v>2455</v>
      </c>
      <c r="N4264" s="5"/>
      <c r="O4264" s="10"/>
      <c r="P4264" s="5"/>
      <c r="Q4264" s="5"/>
      <c r="R4264" s="5"/>
      <c r="S4264" s="5"/>
    </row>
    <row r="4265" customFormat="1" hidden="1" spans="1:19">
      <c r="A4265" s="5">
        <v>4282</v>
      </c>
      <c r="B4265" s="5" t="s">
        <v>16757</v>
      </c>
      <c r="C4265" s="5"/>
      <c r="D4265" s="5" t="s">
        <v>507</v>
      </c>
      <c r="E4265" s="5" t="s">
        <v>16758</v>
      </c>
      <c r="F4265" s="5" t="s">
        <v>24</v>
      </c>
      <c r="G4265" s="5">
        <v>16</v>
      </c>
      <c r="H4265" s="5" t="s">
        <v>25448</v>
      </c>
      <c r="I4265" s="5" t="s">
        <v>16760</v>
      </c>
      <c r="J4265" s="5">
        <v>13307884515</v>
      </c>
      <c r="K4265" s="5" t="s">
        <v>27</v>
      </c>
      <c r="L4265" s="10">
        <v>44397</v>
      </c>
      <c r="M4265" s="5" t="s">
        <v>1347</v>
      </c>
      <c r="N4265" s="5"/>
      <c r="O4265" s="10"/>
      <c r="P4265" s="5"/>
      <c r="Q4265" s="5"/>
      <c r="R4265" s="5"/>
      <c r="S4265" s="5"/>
    </row>
    <row r="4266" customFormat="1" hidden="1" spans="1:19">
      <c r="A4266" s="5">
        <v>4283</v>
      </c>
      <c r="B4266" s="5" t="s">
        <v>16956</v>
      </c>
      <c r="C4266" s="5"/>
      <c r="D4266" s="5" t="s">
        <v>507</v>
      </c>
      <c r="E4266" s="5" t="s">
        <v>16957</v>
      </c>
      <c r="F4266" s="5" t="s">
        <v>143</v>
      </c>
      <c r="G4266" s="5">
        <v>18</v>
      </c>
      <c r="H4266" s="5" t="s">
        <v>26048</v>
      </c>
      <c r="I4266" s="5" t="s">
        <v>19589</v>
      </c>
      <c r="J4266" s="5" t="s">
        <v>19590</v>
      </c>
      <c r="K4266" s="5" t="s">
        <v>27</v>
      </c>
      <c r="L4266" s="10">
        <v>44331</v>
      </c>
      <c r="M4266" s="5"/>
      <c r="N4266" s="5" t="s">
        <v>27</v>
      </c>
      <c r="O4266" s="10">
        <v>44366</v>
      </c>
      <c r="P4266" s="5"/>
      <c r="Q4266" s="5"/>
      <c r="R4266" s="5"/>
      <c r="S4266" s="5"/>
    </row>
    <row r="4267" customFormat="1" hidden="1" spans="1:19">
      <c r="A4267" s="5">
        <v>4284</v>
      </c>
      <c r="B4267" s="5" t="s">
        <v>16761</v>
      </c>
      <c r="C4267" s="5"/>
      <c r="D4267" s="5" t="s">
        <v>507</v>
      </c>
      <c r="E4267" s="5" t="s">
        <v>16762</v>
      </c>
      <c r="F4267" s="5" t="s">
        <v>143</v>
      </c>
      <c r="G4267" s="5">
        <v>16</v>
      </c>
      <c r="H4267" s="5" t="s">
        <v>18952</v>
      </c>
      <c r="I4267" s="5" t="s">
        <v>16764</v>
      </c>
      <c r="J4267" s="5" t="s">
        <v>18953</v>
      </c>
      <c r="K4267" s="5" t="s">
        <v>27</v>
      </c>
      <c r="L4267" s="10">
        <v>44401</v>
      </c>
      <c r="M4267" s="5" t="s">
        <v>3785</v>
      </c>
      <c r="N4267" s="5"/>
      <c r="O4267" s="10"/>
      <c r="P4267" s="5"/>
      <c r="Q4267" s="5"/>
      <c r="R4267" s="5"/>
      <c r="S4267" s="5"/>
    </row>
    <row r="4268" customFormat="1" hidden="1" spans="1:19">
      <c r="A4268" s="5">
        <v>4285</v>
      </c>
      <c r="B4268" s="5" t="s">
        <v>16765</v>
      </c>
      <c r="C4268" s="5"/>
      <c r="D4268" s="5" t="s">
        <v>507</v>
      </c>
      <c r="E4268" s="5" t="s">
        <v>16766</v>
      </c>
      <c r="F4268" s="5" t="s">
        <v>143</v>
      </c>
      <c r="G4268" s="5">
        <v>16</v>
      </c>
      <c r="H4268" s="5" t="s">
        <v>18954</v>
      </c>
      <c r="I4268" s="5" t="s">
        <v>5202</v>
      </c>
      <c r="J4268" s="5" t="s">
        <v>18955</v>
      </c>
      <c r="K4268" s="5" t="s">
        <v>27</v>
      </c>
      <c r="L4268" s="10">
        <v>44404</v>
      </c>
      <c r="M4268" s="5" t="s">
        <v>2455</v>
      </c>
      <c r="N4268" s="5"/>
      <c r="O4268" s="10"/>
      <c r="P4268" s="5"/>
      <c r="Q4268" s="5"/>
      <c r="R4268" s="5"/>
      <c r="S4268" s="5"/>
    </row>
    <row r="4269" customFormat="1" hidden="1" spans="1:19">
      <c r="A4269" s="5">
        <v>4286</v>
      </c>
      <c r="B4269" s="5" t="s">
        <v>16768</v>
      </c>
      <c r="C4269" s="5"/>
      <c r="D4269" s="5" t="s">
        <v>507</v>
      </c>
      <c r="E4269" s="5" t="s">
        <v>16769</v>
      </c>
      <c r="F4269" s="5" t="s">
        <v>24</v>
      </c>
      <c r="G4269" s="5">
        <v>16</v>
      </c>
      <c r="H4269" s="5" t="s">
        <v>18956</v>
      </c>
      <c r="I4269" s="5" t="s">
        <v>16771</v>
      </c>
      <c r="J4269" s="5" t="s">
        <v>18957</v>
      </c>
      <c r="K4269" s="5" t="s">
        <v>27</v>
      </c>
      <c r="L4269" s="10">
        <v>44394</v>
      </c>
      <c r="M4269" s="5" t="s">
        <v>2455</v>
      </c>
      <c r="N4269" s="5"/>
      <c r="O4269" s="10"/>
      <c r="P4269" s="5"/>
      <c r="Q4269" s="5" t="s">
        <v>30</v>
      </c>
      <c r="R4269" s="5"/>
      <c r="S4269" s="5"/>
    </row>
    <row r="4270" customFormat="1" hidden="1" spans="1:19">
      <c r="A4270" s="5">
        <v>4287</v>
      </c>
      <c r="B4270" s="5" t="s">
        <v>16772</v>
      </c>
      <c r="C4270" s="5"/>
      <c r="D4270" s="5" t="s">
        <v>507</v>
      </c>
      <c r="E4270" s="5" t="s">
        <v>16773</v>
      </c>
      <c r="F4270" s="5" t="s">
        <v>24</v>
      </c>
      <c r="G4270" s="5">
        <v>17</v>
      </c>
      <c r="H4270" s="5" t="s">
        <v>16774</v>
      </c>
      <c r="I4270" s="5" t="s">
        <v>16775</v>
      </c>
      <c r="J4270" s="5" t="s">
        <v>18958</v>
      </c>
      <c r="K4270" s="5" t="s">
        <v>27</v>
      </c>
      <c r="L4270" s="10">
        <v>44394</v>
      </c>
      <c r="M4270" s="5" t="s">
        <v>2172</v>
      </c>
      <c r="N4270" s="5" t="s">
        <v>30</v>
      </c>
      <c r="O4270" s="10"/>
      <c r="P4270" s="5"/>
      <c r="Q4270" s="5"/>
      <c r="R4270" s="5"/>
      <c r="S4270" s="5"/>
    </row>
    <row r="4271" customFormat="1" hidden="1" spans="1:19">
      <c r="A4271" s="5">
        <v>4288</v>
      </c>
      <c r="B4271" s="5" t="s">
        <v>16969</v>
      </c>
      <c r="C4271" s="5"/>
      <c r="D4271" s="5" t="s">
        <v>507</v>
      </c>
      <c r="E4271" s="5" t="s">
        <v>16970</v>
      </c>
      <c r="F4271" s="5" t="s">
        <v>143</v>
      </c>
      <c r="G4271" s="5">
        <v>22</v>
      </c>
      <c r="H4271" s="5" t="s">
        <v>26049</v>
      </c>
      <c r="I4271" s="5" t="s">
        <v>16972</v>
      </c>
      <c r="J4271" s="5">
        <v>15177890696</v>
      </c>
      <c r="K4271" s="5" t="s">
        <v>27</v>
      </c>
      <c r="L4271" s="10">
        <v>44331</v>
      </c>
      <c r="M4271" s="5"/>
      <c r="N4271" s="5" t="s">
        <v>27</v>
      </c>
      <c r="O4271" s="10">
        <v>44366</v>
      </c>
      <c r="P4271" s="5"/>
      <c r="Q4271" s="5"/>
      <c r="R4271" s="5"/>
      <c r="S4271" s="5"/>
    </row>
    <row r="4272" customFormat="1" hidden="1" spans="1:19">
      <c r="A4272" s="5">
        <v>4289</v>
      </c>
      <c r="B4272" s="5" t="s">
        <v>16777</v>
      </c>
      <c r="C4272" s="5"/>
      <c r="D4272" s="5" t="s">
        <v>507</v>
      </c>
      <c r="E4272" s="5" t="s">
        <v>16778</v>
      </c>
      <c r="F4272" s="5" t="s">
        <v>143</v>
      </c>
      <c r="G4272" s="5">
        <v>16</v>
      </c>
      <c r="H4272" s="5" t="s">
        <v>18959</v>
      </c>
      <c r="I4272" s="5" t="s">
        <v>16780</v>
      </c>
      <c r="J4272" s="5">
        <v>15777833425</v>
      </c>
      <c r="K4272" s="5" t="s">
        <v>27</v>
      </c>
      <c r="L4272" s="10">
        <v>44395</v>
      </c>
      <c r="M4272" s="5" t="s">
        <v>2455</v>
      </c>
      <c r="N4272" s="5" t="s">
        <v>27</v>
      </c>
      <c r="O4272" s="10">
        <v>44416</v>
      </c>
      <c r="P4272" s="5" t="s">
        <v>28</v>
      </c>
      <c r="Q4272" s="5" t="s">
        <v>30</v>
      </c>
      <c r="R4272" s="5"/>
      <c r="S4272" s="5"/>
    </row>
    <row r="4273" customFormat="1" hidden="1" spans="1:19">
      <c r="A4273" s="5">
        <v>4290</v>
      </c>
      <c r="B4273" s="5" t="s">
        <v>16781</v>
      </c>
      <c r="C4273" s="5"/>
      <c r="D4273" s="5" t="s">
        <v>507</v>
      </c>
      <c r="E4273" s="5" t="s">
        <v>16782</v>
      </c>
      <c r="F4273" s="5" t="s">
        <v>24</v>
      </c>
      <c r="G4273" s="5">
        <v>16</v>
      </c>
      <c r="H4273" s="5" t="s">
        <v>1007</v>
      </c>
      <c r="I4273" s="5" t="s">
        <v>16783</v>
      </c>
      <c r="J4273" s="5">
        <v>13690324955</v>
      </c>
      <c r="K4273" s="5" t="s">
        <v>27</v>
      </c>
      <c r="L4273" s="10">
        <v>44398</v>
      </c>
      <c r="M4273" s="5" t="s">
        <v>1352</v>
      </c>
      <c r="N4273" s="5" t="s">
        <v>30</v>
      </c>
      <c r="O4273" s="10"/>
      <c r="P4273" s="5"/>
      <c r="Q4273" s="5" t="s">
        <v>30</v>
      </c>
      <c r="R4273" s="5"/>
      <c r="S4273" s="5"/>
    </row>
    <row r="4274" customFormat="1" hidden="1" spans="1:19">
      <c r="A4274" s="5">
        <v>4291</v>
      </c>
      <c r="B4274" s="5" t="s">
        <v>16784</v>
      </c>
      <c r="C4274" s="5"/>
      <c r="D4274" s="5" t="s">
        <v>507</v>
      </c>
      <c r="E4274" s="5" t="s">
        <v>16785</v>
      </c>
      <c r="F4274" s="5" t="s">
        <v>143</v>
      </c>
      <c r="G4274" s="5">
        <v>13</v>
      </c>
      <c r="H4274" s="5" t="s">
        <v>13494</v>
      </c>
      <c r="I4274" s="5" t="s">
        <v>16786</v>
      </c>
      <c r="J4274" s="5">
        <v>17377032350</v>
      </c>
      <c r="K4274" s="5" t="s">
        <v>27</v>
      </c>
      <c r="L4274" s="10">
        <v>44411</v>
      </c>
      <c r="M4274" s="5"/>
      <c r="N4274" s="5"/>
      <c r="O4274" s="10"/>
      <c r="P4274" s="5"/>
      <c r="Q4274" s="5"/>
      <c r="R4274" s="5"/>
      <c r="S4274" s="5"/>
    </row>
    <row r="4275" customFormat="1" hidden="1" spans="1:19">
      <c r="A4275" s="5">
        <v>4292</v>
      </c>
      <c r="B4275" s="5" t="s">
        <v>16965</v>
      </c>
      <c r="C4275" s="5"/>
      <c r="D4275" s="5" t="s">
        <v>507</v>
      </c>
      <c r="E4275" s="5" t="s">
        <v>16966</v>
      </c>
      <c r="F4275" s="5" t="s">
        <v>143</v>
      </c>
      <c r="G4275" s="5">
        <v>17</v>
      </c>
      <c r="H4275" s="5" t="s">
        <v>26050</v>
      </c>
      <c r="I4275" s="5" t="s">
        <v>16968</v>
      </c>
      <c r="J4275" s="5" t="s">
        <v>25465</v>
      </c>
      <c r="K4275" s="5" t="s">
        <v>27</v>
      </c>
      <c r="L4275" s="10">
        <v>44397</v>
      </c>
      <c r="M4275" s="5"/>
      <c r="N4275" s="5"/>
      <c r="O4275" s="10"/>
      <c r="P4275" s="5"/>
      <c r="Q4275" s="5"/>
      <c r="R4275" s="5"/>
      <c r="S4275" s="5"/>
    </row>
    <row r="4276" customFormat="1" hidden="1" spans="1:19">
      <c r="A4276" s="5">
        <v>4293</v>
      </c>
      <c r="B4276" s="5" t="s">
        <v>16788</v>
      </c>
      <c r="C4276" s="5"/>
      <c r="D4276" s="5" t="s">
        <v>507</v>
      </c>
      <c r="E4276" s="5" t="s">
        <v>16789</v>
      </c>
      <c r="F4276" s="5" t="s">
        <v>143</v>
      </c>
      <c r="G4276" s="5">
        <v>16</v>
      </c>
      <c r="H4276" s="5" t="s">
        <v>18960</v>
      </c>
      <c r="I4276" s="5" t="s">
        <v>16791</v>
      </c>
      <c r="J4276" s="5" t="s">
        <v>18961</v>
      </c>
      <c r="K4276" s="5" t="s">
        <v>27</v>
      </c>
      <c r="L4276" s="10">
        <v>44394</v>
      </c>
      <c r="M4276" s="5"/>
      <c r="N4276" s="5"/>
      <c r="O4276" s="10"/>
      <c r="P4276" s="5"/>
      <c r="Q4276" s="5"/>
      <c r="R4276" s="5"/>
      <c r="S4276" s="5"/>
    </row>
    <row r="4277" customFormat="1" hidden="1" spans="1:19">
      <c r="A4277" s="5">
        <v>4294</v>
      </c>
      <c r="B4277" s="5" t="s">
        <v>16792</v>
      </c>
      <c r="C4277" s="5"/>
      <c r="D4277" s="5" t="s">
        <v>507</v>
      </c>
      <c r="E4277" s="5" t="s">
        <v>16793</v>
      </c>
      <c r="F4277" s="5" t="s">
        <v>143</v>
      </c>
      <c r="G4277" s="5">
        <v>17</v>
      </c>
      <c r="H4277" s="5" t="s">
        <v>16794</v>
      </c>
      <c r="I4277" s="5" t="s">
        <v>16795</v>
      </c>
      <c r="J4277" s="5">
        <v>18877841564</v>
      </c>
      <c r="K4277" s="5" t="s">
        <v>27</v>
      </c>
      <c r="L4277" s="10">
        <v>44395</v>
      </c>
      <c r="M4277" s="5" t="s">
        <v>1288</v>
      </c>
      <c r="N4277" s="5" t="s">
        <v>27</v>
      </c>
      <c r="O4277" s="10"/>
      <c r="P4277" s="5"/>
      <c r="Q4277" s="5"/>
      <c r="R4277" s="5" t="s">
        <v>18962</v>
      </c>
      <c r="S4277" s="5"/>
    </row>
    <row r="4278" customFormat="1" hidden="1" spans="1:19">
      <c r="A4278" s="5">
        <v>4295</v>
      </c>
      <c r="B4278" s="5" t="s">
        <v>16796</v>
      </c>
      <c r="C4278" s="5"/>
      <c r="D4278" s="5" t="s">
        <v>507</v>
      </c>
      <c r="E4278" s="5" t="s">
        <v>16797</v>
      </c>
      <c r="F4278" s="5" t="s">
        <v>143</v>
      </c>
      <c r="G4278" s="5">
        <v>16</v>
      </c>
      <c r="H4278" s="5" t="s">
        <v>18963</v>
      </c>
      <c r="I4278" s="5" t="s">
        <v>16799</v>
      </c>
      <c r="J4278" s="5">
        <v>19943110615</v>
      </c>
      <c r="K4278" s="5" t="s">
        <v>27</v>
      </c>
      <c r="L4278" s="10">
        <v>44394</v>
      </c>
      <c r="M4278" s="5"/>
      <c r="N4278" s="5"/>
      <c r="O4278" s="10"/>
      <c r="P4278" s="5"/>
      <c r="Q4278" s="5"/>
      <c r="R4278" s="5"/>
      <c r="S4278" s="5"/>
    </row>
    <row r="4279" customFormat="1" hidden="1" spans="1:19">
      <c r="A4279" s="5">
        <v>4296</v>
      </c>
      <c r="B4279" s="5" t="s">
        <v>16800</v>
      </c>
      <c r="C4279" s="5"/>
      <c r="D4279" s="5" t="s">
        <v>507</v>
      </c>
      <c r="E4279" s="5" t="s">
        <v>16801</v>
      </c>
      <c r="F4279" s="5" t="s">
        <v>143</v>
      </c>
      <c r="G4279" s="5">
        <v>12</v>
      </c>
      <c r="H4279" s="5" t="s">
        <v>16802</v>
      </c>
      <c r="I4279" s="5" t="s">
        <v>16803</v>
      </c>
      <c r="J4279" s="5" t="s">
        <v>18964</v>
      </c>
      <c r="K4279" s="5" t="s">
        <v>27</v>
      </c>
      <c r="L4279" s="10">
        <v>44409</v>
      </c>
      <c r="M4279" s="5" t="s">
        <v>4424</v>
      </c>
      <c r="N4279" s="5"/>
      <c r="O4279" s="10"/>
      <c r="P4279" s="5"/>
      <c r="Q4279" s="5"/>
      <c r="R4279" s="5"/>
      <c r="S4279" s="5"/>
    </row>
    <row r="4280" customFormat="1" hidden="1" spans="1:19">
      <c r="A4280" s="5">
        <v>4297</v>
      </c>
      <c r="B4280" s="5" t="s">
        <v>16804</v>
      </c>
      <c r="C4280" s="5"/>
      <c r="D4280" s="5" t="s">
        <v>507</v>
      </c>
      <c r="E4280" s="5" t="s">
        <v>16805</v>
      </c>
      <c r="F4280" s="5" t="s">
        <v>24</v>
      </c>
      <c r="G4280" s="5">
        <v>16</v>
      </c>
      <c r="H4280" s="5" t="s">
        <v>16806</v>
      </c>
      <c r="I4280" s="5" t="s">
        <v>16807</v>
      </c>
      <c r="J4280" s="5">
        <v>19127012730</v>
      </c>
      <c r="K4280" s="5" t="s">
        <v>27</v>
      </c>
      <c r="L4280" s="10">
        <v>44396</v>
      </c>
      <c r="M4280" s="5" t="s">
        <v>16808</v>
      </c>
      <c r="N4280" s="5"/>
      <c r="O4280" s="10"/>
      <c r="P4280" s="5"/>
      <c r="Q4280" s="5"/>
      <c r="R4280" s="5"/>
      <c r="S4280" s="5"/>
    </row>
    <row r="4281" customFormat="1" hidden="1" spans="1:19">
      <c r="A4281" s="5">
        <v>4298</v>
      </c>
      <c r="B4281" s="5" t="s">
        <v>16986</v>
      </c>
      <c r="C4281" s="5"/>
      <c r="D4281" s="5" t="s">
        <v>507</v>
      </c>
      <c r="E4281" s="5" t="s">
        <v>16987</v>
      </c>
      <c r="F4281" s="5" t="s">
        <v>143</v>
      </c>
      <c r="G4281" s="5">
        <v>22</v>
      </c>
      <c r="H4281" s="5" t="s">
        <v>26051</v>
      </c>
      <c r="I4281" s="5" t="s">
        <v>16989</v>
      </c>
      <c r="J4281" s="5">
        <v>18007785007</v>
      </c>
      <c r="K4281" s="5" t="s">
        <v>27</v>
      </c>
      <c r="L4281" s="10">
        <v>44396</v>
      </c>
      <c r="M4281" s="5"/>
      <c r="N4281" s="5"/>
      <c r="O4281" s="10"/>
      <c r="P4281" s="5"/>
      <c r="Q4281" s="5"/>
      <c r="R4281" s="5"/>
      <c r="S4281" s="5"/>
    </row>
    <row r="4282" customFormat="1" hidden="1" spans="1:19">
      <c r="A4282" s="5">
        <v>4299</v>
      </c>
      <c r="B4282" s="5" t="s">
        <v>16809</v>
      </c>
      <c r="C4282" s="5"/>
      <c r="D4282" s="5" t="s">
        <v>507</v>
      </c>
      <c r="E4282" s="5" t="s">
        <v>16810</v>
      </c>
      <c r="F4282" s="5" t="s">
        <v>24</v>
      </c>
      <c r="G4282" s="5">
        <v>15</v>
      </c>
      <c r="H4282" s="5" t="s">
        <v>16811</v>
      </c>
      <c r="I4282" s="5" t="s">
        <v>16812</v>
      </c>
      <c r="J4282" s="5" t="s">
        <v>18965</v>
      </c>
      <c r="K4282" s="5" t="s">
        <v>27</v>
      </c>
      <c r="L4282" s="10">
        <v>44398</v>
      </c>
      <c r="M4282" s="5" t="s">
        <v>3785</v>
      </c>
      <c r="N4282" s="5"/>
      <c r="O4282" s="10"/>
      <c r="P4282" s="5"/>
      <c r="Q4282" s="5"/>
      <c r="R4282" s="5"/>
      <c r="S4282" s="5"/>
    </row>
    <row r="4283" customFormat="1" hidden="1" spans="1:19">
      <c r="A4283" s="5">
        <v>4300</v>
      </c>
      <c r="B4283" s="5" t="s">
        <v>16813</v>
      </c>
      <c r="C4283" s="5"/>
      <c r="D4283" s="5" t="s">
        <v>507</v>
      </c>
      <c r="E4283" s="5" t="s">
        <v>16814</v>
      </c>
      <c r="F4283" s="5" t="s">
        <v>24</v>
      </c>
      <c r="G4283" s="5">
        <v>15</v>
      </c>
      <c r="H4283" s="5" t="s">
        <v>16815</v>
      </c>
      <c r="I4283" s="5" t="s">
        <v>16816</v>
      </c>
      <c r="J4283" s="5" t="s">
        <v>18966</v>
      </c>
      <c r="K4283" s="5" t="s">
        <v>27</v>
      </c>
      <c r="L4283" s="10">
        <v>44399</v>
      </c>
      <c r="M4283" s="5" t="s">
        <v>133</v>
      </c>
      <c r="N4283" s="5"/>
      <c r="O4283" s="10"/>
      <c r="P4283" s="5"/>
      <c r="Q4283" s="5"/>
      <c r="R4283" s="5"/>
      <c r="S4283" s="5"/>
    </row>
    <row r="4284" customFormat="1" hidden="1" spans="1:19">
      <c r="A4284" s="5">
        <v>4301</v>
      </c>
      <c r="B4284" s="5" t="s">
        <v>16817</v>
      </c>
      <c r="C4284" s="5"/>
      <c r="D4284" s="5" t="s">
        <v>507</v>
      </c>
      <c r="E4284" s="5" t="s">
        <v>16818</v>
      </c>
      <c r="F4284" s="5" t="s">
        <v>143</v>
      </c>
      <c r="G4284" s="5">
        <v>16</v>
      </c>
      <c r="H4284" s="5" t="s">
        <v>16819</v>
      </c>
      <c r="I4284" s="5" t="s">
        <v>16820</v>
      </c>
      <c r="J4284" s="5" t="s">
        <v>18967</v>
      </c>
      <c r="K4284" s="5" t="s">
        <v>27</v>
      </c>
      <c r="L4284" s="10">
        <v>44403</v>
      </c>
      <c r="M4284" s="5" t="s">
        <v>1303</v>
      </c>
      <c r="N4284" s="5" t="s">
        <v>30</v>
      </c>
      <c r="O4284" s="10"/>
      <c r="P4284" s="5"/>
      <c r="Q4284" s="5"/>
      <c r="R4284" s="5"/>
      <c r="S4284" s="5"/>
    </row>
    <row r="4285" customFormat="1" hidden="1" spans="1:19">
      <c r="A4285" s="5">
        <v>4302</v>
      </c>
      <c r="B4285" s="5" t="s">
        <v>16821</v>
      </c>
      <c r="C4285" s="5"/>
      <c r="D4285" s="5" t="s">
        <v>507</v>
      </c>
      <c r="E4285" s="5" t="s">
        <v>16822</v>
      </c>
      <c r="F4285" s="5" t="s">
        <v>24</v>
      </c>
      <c r="G4285" s="5">
        <v>17</v>
      </c>
      <c r="H4285" s="5" t="s">
        <v>18968</v>
      </c>
      <c r="I4285" s="5" t="s">
        <v>15764</v>
      </c>
      <c r="J4285" s="5" t="s">
        <v>18969</v>
      </c>
      <c r="K4285" s="5" t="s">
        <v>27</v>
      </c>
      <c r="L4285" s="10">
        <v>44394</v>
      </c>
      <c r="M4285" s="5"/>
      <c r="N4285" s="5"/>
      <c r="O4285" s="10"/>
      <c r="P4285" s="5"/>
      <c r="Q4285" s="5"/>
      <c r="R4285" s="5"/>
      <c r="S4285" s="5"/>
    </row>
    <row r="4286" customFormat="1" hidden="1" spans="1:19">
      <c r="A4286" s="5">
        <v>4303</v>
      </c>
      <c r="B4286" s="5" t="s">
        <v>16953</v>
      </c>
      <c r="C4286" s="5"/>
      <c r="D4286" s="5" t="s">
        <v>507</v>
      </c>
      <c r="E4286" s="5" t="s">
        <v>16954</v>
      </c>
      <c r="F4286" s="5" t="s">
        <v>24</v>
      </c>
      <c r="G4286" s="5">
        <v>18</v>
      </c>
      <c r="H4286" s="5" t="s">
        <v>26052</v>
      </c>
      <c r="I4286" s="5" t="s">
        <v>16955</v>
      </c>
      <c r="J4286" s="5">
        <v>13977891739</v>
      </c>
      <c r="K4286" s="5" t="s">
        <v>27</v>
      </c>
      <c r="L4286" s="10">
        <v>44331</v>
      </c>
      <c r="M4286" s="5"/>
      <c r="N4286" s="5" t="s">
        <v>27</v>
      </c>
      <c r="O4286" s="10">
        <v>44366</v>
      </c>
      <c r="P4286" s="5"/>
      <c r="Q4286" s="5"/>
      <c r="R4286" s="5"/>
      <c r="S4286" s="5"/>
    </row>
    <row r="4287" customFormat="1" hidden="1" spans="1:19">
      <c r="A4287" s="5">
        <v>4304</v>
      </c>
      <c r="B4287" s="5" t="s">
        <v>16824</v>
      </c>
      <c r="C4287" s="5"/>
      <c r="D4287" s="5" t="s">
        <v>507</v>
      </c>
      <c r="E4287" s="5" t="s">
        <v>8451</v>
      </c>
      <c r="F4287" s="5" t="s">
        <v>24</v>
      </c>
      <c r="G4287" s="5">
        <v>16</v>
      </c>
      <c r="H4287" s="5" t="s">
        <v>18970</v>
      </c>
      <c r="I4287" s="5" t="s">
        <v>16826</v>
      </c>
      <c r="J4287" s="5">
        <v>15277849226</v>
      </c>
      <c r="K4287" s="5"/>
      <c r="L4287" s="10"/>
      <c r="M4287" s="5"/>
      <c r="N4287" s="5"/>
      <c r="O4287" s="10"/>
      <c r="P4287" s="5"/>
      <c r="Q4287" s="5"/>
      <c r="R4287" s="5"/>
      <c r="S4287" s="5"/>
    </row>
    <row r="4288" customFormat="1" hidden="1" spans="1:19">
      <c r="A4288" s="5">
        <v>4305</v>
      </c>
      <c r="B4288" s="5" t="s">
        <v>16827</v>
      </c>
      <c r="C4288" s="5"/>
      <c r="D4288" s="5" t="s">
        <v>507</v>
      </c>
      <c r="E4288" s="5" t="s">
        <v>16828</v>
      </c>
      <c r="F4288" s="5" t="s">
        <v>24</v>
      </c>
      <c r="G4288" s="5">
        <v>16</v>
      </c>
      <c r="H4288" s="5" t="s">
        <v>10265</v>
      </c>
      <c r="I4288" s="5" t="s">
        <v>16829</v>
      </c>
      <c r="J4288" s="5" t="s">
        <v>18971</v>
      </c>
      <c r="K4288" s="5" t="s">
        <v>27</v>
      </c>
      <c r="L4288" s="10">
        <v>44396</v>
      </c>
      <c r="M4288" s="5" t="s">
        <v>2455</v>
      </c>
      <c r="N4288" s="5"/>
      <c r="O4288" s="10"/>
      <c r="P4288" s="5"/>
      <c r="Q4288" s="5"/>
      <c r="R4288" s="5"/>
      <c r="S4288" s="5"/>
    </row>
    <row r="4289" customFormat="1" hidden="1" spans="1:19">
      <c r="A4289" s="5">
        <v>4306</v>
      </c>
      <c r="B4289" s="5" t="s">
        <v>16831</v>
      </c>
      <c r="C4289" s="5"/>
      <c r="D4289" s="5" t="s">
        <v>507</v>
      </c>
      <c r="E4289" s="5" t="s">
        <v>16832</v>
      </c>
      <c r="F4289" s="5" t="s">
        <v>24</v>
      </c>
      <c r="G4289" s="5">
        <v>16</v>
      </c>
      <c r="H4289" s="5" t="s">
        <v>18972</v>
      </c>
      <c r="I4289" s="5" t="s">
        <v>16834</v>
      </c>
      <c r="J4289" s="5" t="s">
        <v>18973</v>
      </c>
      <c r="K4289" s="5" t="s">
        <v>27</v>
      </c>
      <c r="L4289" s="10">
        <v>44398</v>
      </c>
      <c r="M4289" s="5" t="s">
        <v>5175</v>
      </c>
      <c r="N4289" s="5"/>
      <c r="O4289" s="10"/>
      <c r="P4289" s="5"/>
      <c r="Q4289" s="5"/>
      <c r="R4289" s="5"/>
      <c r="S4289" s="5"/>
    </row>
    <row r="4290" customFormat="1" hidden="1" spans="1:19">
      <c r="A4290" s="5">
        <v>4307</v>
      </c>
      <c r="B4290" s="5" t="s">
        <v>16835</v>
      </c>
      <c r="C4290" s="5"/>
      <c r="D4290" s="5" t="s">
        <v>507</v>
      </c>
      <c r="E4290" s="5" t="s">
        <v>14453</v>
      </c>
      <c r="F4290" s="5" t="s">
        <v>24</v>
      </c>
      <c r="G4290" s="5">
        <v>16</v>
      </c>
      <c r="H4290" s="5" t="s">
        <v>25927</v>
      </c>
      <c r="I4290" s="5" t="s">
        <v>16836</v>
      </c>
      <c r="J4290" s="5">
        <v>18378888893</v>
      </c>
      <c r="K4290" s="5" t="s">
        <v>27</v>
      </c>
      <c r="L4290" s="10">
        <v>44396</v>
      </c>
      <c r="M4290" s="5"/>
      <c r="N4290" s="5"/>
      <c r="O4290" s="10"/>
      <c r="P4290" s="5"/>
      <c r="Q4290" s="5"/>
      <c r="R4290" s="5"/>
      <c r="S4290" s="5"/>
    </row>
    <row r="4291" customFormat="1" hidden="1" spans="1:19">
      <c r="A4291" s="5">
        <v>4308</v>
      </c>
      <c r="B4291" s="5" t="s">
        <v>16851</v>
      </c>
      <c r="C4291" s="5"/>
      <c r="D4291" s="5" t="s">
        <v>507</v>
      </c>
      <c r="E4291" s="5" t="s">
        <v>16852</v>
      </c>
      <c r="F4291" s="5" t="s">
        <v>24</v>
      </c>
      <c r="G4291" s="5">
        <v>16</v>
      </c>
      <c r="H4291" s="5" t="s">
        <v>18974</v>
      </c>
      <c r="I4291" s="5" t="s">
        <v>16854</v>
      </c>
      <c r="J4291" s="5" t="s">
        <v>18975</v>
      </c>
      <c r="K4291" s="5" t="s">
        <v>30</v>
      </c>
      <c r="L4291" s="10"/>
      <c r="M4291" s="5"/>
      <c r="N4291" s="5"/>
      <c r="O4291" s="10"/>
      <c r="P4291" s="5"/>
      <c r="Q4291" s="5"/>
      <c r="R4291" s="5"/>
      <c r="S4291" s="5"/>
    </row>
    <row r="4292" customFormat="1" hidden="1" spans="1:19">
      <c r="A4292" s="5">
        <v>4309</v>
      </c>
      <c r="B4292" s="5" t="s">
        <v>16855</v>
      </c>
      <c r="C4292" s="5"/>
      <c r="D4292" s="5" t="s">
        <v>507</v>
      </c>
      <c r="E4292" s="5" t="s">
        <v>16856</v>
      </c>
      <c r="F4292" s="5" t="s">
        <v>143</v>
      </c>
      <c r="G4292" s="5">
        <v>17</v>
      </c>
      <c r="H4292" s="5" t="s">
        <v>16857</v>
      </c>
      <c r="I4292" s="5" t="s">
        <v>16858</v>
      </c>
      <c r="J4292" s="5" t="s">
        <v>18977</v>
      </c>
      <c r="K4292" s="5" t="s">
        <v>27</v>
      </c>
      <c r="L4292" s="10">
        <v>44396</v>
      </c>
      <c r="M4292" s="5" t="s">
        <v>2455</v>
      </c>
      <c r="N4292" s="5"/>
      <c r="O4292" s="10"/>
      <c r="P4292" s="5"/>
      <c r="Q4292" s="5"/>
      <c r="R4292" s="5"/>
      <c r="S4292" s="5"/>
    </row>
    <row r="4293" customFormat="1" hidden="1" spans="1:19">
      <c r="A4293" s="5">
        <v>4310</v>
      </c>
      <c r="B4293" s="5" t="s">
        <v>16837</v>
      </c>
      <c r="C4293" s="5"/>
      <c r="D4293" s="5" t="s">
        <v>507</v>
      </c>
      <c r="E4293" s="5" t="s">
        <v>8336</v>
      </c>
      <c r="F4293" s="5" t="s">
        <v>143</v>
      </c>
      <c r="G4293" s="5">
        <v>18</v>
      </c>
      <c r="H4293" s="5" t="s">
        <v>26053</v>
      </c>
      <c r="I4293" s="5" t="s">
        <v>2202</v>
      </c>
      <c r="J4293" s="5">
        <v>13977109396</v>
      </c>
      <c r="K4293" s="5"/>
      <c r="L4293" s="10"/>
      <c r="M4293" s="5"/>
      <c r="N4293" s="5"/>
      <c r="O4293" s="10"/>
      <c r="P4293" s="5"/>
      <c r="Q4293" s="5"/>
      <c r="R4293" s="5"/>
      <c r="S4293" s="5"/>
    </row>
    <row r="4294" customFormat="1" hidden="1" spans="1:19">
      <c r="A4294" s="5">
        <v>4311</v>
      </c>
      <c r="B4294" s="5" t="s">
        <v>16859</v>
      </c>
      <c r="C4294" s="5"/>
      <c r="D4294" s="5" t="s">
        <v>507</v>
      </c>
      <c r="E4294" s="5" t="s">
        <v>16860</v>
      </c>
      <c r="F4294" s="5" t="s">
        <v>143</v>
      </c>
      <c r="G4294" s="5">
        <v>16</v>
      </c>
      <c r="H4294" s="5" t="s">
        <v>18978</v>
      </c>
      <c r="I4294" s="5" t="s">
        <v>16862</v>
      </c>
      <c r="J4294" s="5" t="s">
        <v>18979</v>
      </c>
      <c r="K4294" s="5" t="s">
        <v>27</v>
      </c>
      <c r="L4294" s="10">
        <v>44399</v>
      </c>
      <c r="M4294" s="5" t="s">
        <v>4424</v>
      </c>
      <c r="N4294" s="5"/>
      <c r="O4294" s="10"/>
      <c r="P4294" s="5"/>
      <c r="Q4294" s="5"/>
      <c r="R4294" s="5"/>
      <c r="S4294" s="5"/>
    </row>
    <row r="4295" customFormat="1" hidden="1" spans="1:19">
      <c r="A4295" s="5">
        <v>4312</v>
      </c>
      <c r="B4295" s="5" t="s">
        <v>16990</v>
      </c>
      <c r="C4295" s="5"/>
      <c r="D4295" s="5" t="s">
        <v>507</v>
      </c>
      <c r="E4295" s="5" t="s">
        <v>16991</v>
      </c>
      <c r="F4295" s="5" t="s">
        <v>24</v>
      </c>
      <c r="G4295" s="5">
        <v>18</v>
      </c>
      <c r="H4295" s="5" t="s">
        <v>26054</v>
      </c>
      <c r="I4295" s="5" t="s">
        <v>16993</v>
      </c>
      <c r="J4295" s="5" t="s">
        <v>19595</v>
      </c>
      <c r="K4295" s="5" t="s">
        <v>27</v>
      </c>
      <c r="L4295" s="10">
        <v>44331</v>
      </c>
      <c r="M4295" s="5"/>
      <c r="N4295" s="5" t="s">
        <v>27</v>
      </c>
      <c r="O4295" s="10">
        <v>44366</v>
      </c>
      <c r="P4295" s="5"/>
      <c r="Q4295" s="5"/>
      <c r="R4295" s="5"/>
      <c r="S4295" s="5"/>
    </row>
    <row r="4296" customFormat="1" hidden="1" spans="1:19">
      <c r="A4296" s="5">
        <v>4313</v>
      </c>
      <c r="B4296" s="5" t="s">
        <v>16863</v>
      </c>
      <c r="C4296" s="5"/>
      <c r="D4296" s="5" t="s">
        <v>507</v>
      </c>
      <c r="E4296" s="5" t="s">
        <v>16864</v>
      </c>
      <c r="F4296" s="5" t="s">
        <v>143</v>
      </c>
      <c r="G4296" s="5">
        <v>17</v>
      </c>
      <c r="H4296" s="5" t="s">
        <v>18980</v>
      </c>
      <c r="I4296" s="5" t="s">
        <v>16866</v>
      </c>
      <c r="J4296" s="5" t="s">
        <v>18981</v>
      </c>
      <c r="K4296" s="5" t="s">
        <v>27</v>
      </c>
      <c r="L4296" s="10">
        <v>44398</v>
      </c>
      <c r="M4296" s="5" t="s">
        <v>6798</v>
      </c>
      <c r="N4296" s="5"/>
      <c r="O4296" s="10"/>
      <c r="P4296" s="5"/>
      <c r="Q4296" s="5"/>
      <c r="R4296" s="5"/>
      <c r="S4296" s="5"/>
    </row>
    <row r="4297" customFormat="1" hidden="1" spans="1:19">
      <c r="A4297" s="5">
        <v>4314</v>
      </c>
      <c r="B4297" s="5" t="s">
        <v>16867</v>
      </c>
      <c r="C4297" s="5"/>
      <c r="D4297" s="5" t="s">
        <v>507</v>
      </c>
      <c r="E4297" s="5" t="s">
        <v>16868</v>
      </c>
      <c r="F4297" s="5" t="s">
        <v>24</v>
      </c>
      <c r="G4297" s="5">
        <v>16</v>
      </c>
      <c r="H4297" s="5" t="s">
        <v>18982</v>
      </c>
      <c r="I4297" s="5" t="s">
        <v>16870</v>
      </c>
      <c r="J4297" s="5">
        <v>13907789842</v>
      </c>
      <c r="K4297" s="5" t="s">
        <v>27</v>
      </c>
      <c r="L4297" s="10">
        <v>44394</v>
      </c>
      <c r="M4297" s="5" t="s">
        <v>28</v>
      </c>
      <c r="N4297" s="5" t="s">
        <v>27</v>
      </c>
      <c r="O4297" s="10">
        <v>44416</v>
      </c>
      <c r="P4297" s="5" t="s">
        <v>28</v>
      </c>
      <c r="Q4297" s="5"/>
      <c r="R4297" s="5"/>
      <c r="S4297" s="5"/>
    </row>
    <row r="4298" customFormat="1" hidden="1" spans="1:19">
      <c r="A4298" s="5">
        <v>4315</v>
      </c>
      <c r="B4298" s="5" t="s">
        <v>16871</v>
      </c>
      <c r="C4298" s="5"/>
      <c r="D4298" s="5" t="s">
        <v>507</v>
      </c>
      <c r="E4298" s="5" t="s">
        <v>4093</v>
      </c>
      <c r="F4298" s="5" t="s">
        <v>143</v>
      </c>
      <c r="G4298" s="5">
        <v>17</v>
      </c>
      <c r="H4298" s="5" t="s">
        <v>16872</v>
      </c>
      <c r="I4298" s="5" t="s">
        <v>16873</v>
      </c>
      <c r="J4298" s="5" t="s">
        <v>18983</v>
      </c>
      <c r="K4298" s="5" t="s">
        <v>27</v>
      </c>
      <c r="L4298" s="10">
        <v>44403</v>
      </c>
      <c r="M4298" s="5" t="s">
        <v>18984</v>
      </c>
      <c r="N4298" s="5"/>
      <c r="O4298" s="10"/>
      <c r="P4298" s="5"/>
      <c r="Q4298" s="5"/>
      <c r="R4298" s="5"/>
      <c r="S4298" s="5"/>
    </row>
    <row r="4299" customFormat="1" hidden="1" spans="1:19">
      <c r="A4299" s="5">
        <v>4316</v>
      </c>
      <c r="B4299" s="5" t="s">
        <v>16875</v>
      </c>
      <c r="C4299" s="5"/>
      <c r="D4299" s="5" t="s">
        <v>507</v>
      </c>
      <c r="E4299" s="5" t="s">
        <v>16876</v>
      </c>
      <c r="F4299" s="5" t="s">
        <v>143</v>
      </c>
      <c r="G4299" s="5">
        <v>17</v>
      </c>
      <c r="H4299" s="5" t="s">
        <v>18985</v>
      </c>
      <c r="I4299" s="5" t="s">
        <v>16877</v>
      </c>
      <c r="J4299" s="5">
        <v>15977887634</v>
      </c>
      <c r="K4299" s="5" t="s">
        <v>27</v>
      </c>
      <c r="L4299" s="10">
        <v>44396</v>
      </c>
      <c r="M4299" s="5" t="s">
        <v>185</v>
      </c>
      <c r="N4299" s="5" t="s">
        <v>27</v>
      </c>
      <c r="O4299" s="10"/>
      <c r="P4299" s="5"/>
      <c r="Q4299" s="5"/>
      <c r="R4299" s="5"/>
      <c r="S4299" s="5"/>
    </row>
    <row r="4300" customFormat="1" hidden="1" spans="1:19">
      <c r="A4300" s="5">
        <v>4317</v>
      </c>
      <c r="B4300" s="5" t="s">
        <v>16878</v>
      </c>
      <c r="C4300" s="5"/>
      <c r="D4300" s="5" t="s">
        <v>507</v>
      </c>
      <c r="E4300" s="5" t="s">
        <v>12673</v>
      </c>
      <c r="F4300" s="5" t="s">
        <v>143</v>
      </c>
      <c r="G4300" s="5">
        <v>16</v>
      </c>
      <c r="H4300" s="5" t="s">
        <v>16879</v>
      </c>
      <c r="I4300" s="5" t="s">
        <v>16880</v>
      </c>
      <c r="J4300" s="5" t="s">
        <v>18986</v>
      </c>
      <c r="K4300" s="5" t="s">
        <v>27</v>
      </c>
      <c r="L4300" s="10">
        <v>44397</v>
      </c>
      <c r="M4300" s="5"/>
      <c r="N4300" s="5"/>
      <c r="O4300" s="10"/>
      <c r="P4300" s="5"/>
      <c r="Q4300" s="5"/>
      <c r="R4300" s="5"/>
      <c r="S4300" s="5"/>
    </row>
    <row r="4301" customFormat="1" hidden="1" spans="1:19">
      <c r="A4301" s="5">
        <v>4318</v>
      </c>
      <c r="B4301" s="5" t="s">
        <v>16848</v>
      </c>
      <c r="C4301" s="5"/>
      <c r="D4301" s="5" t="s">
        <v>507</v>
      </c>
      <c r="E4301" s="5" t="s">
        <v>16849</v>
      </c>
      <c r="F4301" s="5" t="s">
        <v>24</v>
      </c>
      <c r="G4301" s="5">
        <v>16</v>
      </c>
      <c r="H4301" s="5" t="s">
        <v>26055</v>
      </c>
      <c r="I4301" s="5" t="s">
        <v>25513</v>
      </c>
      <c r="J4301" s="5" t="s">
        <v>25514</v>
      </c>
      <c r="K4301" s="5" t="s">
        <v>27</v>
      </c>
      <c r="L4301" s="10">
        <v>44405</v>
      </c>
      <c r="M4301" s="5"/>
      <c r="N4301" s="5"/>
      <c r="O4301" s="10"/>
      <c r="P4301" s="5"/>
      <c r="Q4301" s="5"/>
      <c r="R4301" s="5"/>
      <c r="S4301" s="5"/>
    </row>
    <row r="4302" customFormat="1" hidden="1" spans="1:19">
      <c r="A4302" s="5">
        <v>4319</v>
      </c>
      <c r="B4302" s="5" t="s">
        <v>16881</v>
      </c>
      <c r="C4302" s="5"/>
      <c r="D4302" s="5" t="s">
        <v>507</v>
      </c>
      <c r="E4302" s="5" t="s">
        <v>16882</v>
      </c>
      <c r="F4302" s="5" t="s">
        <v>143</v>
      </c>
      <c r="G4302" s="5">
        <v>17</v>
      </c>
      <c r="H4302" s="5" t="s">
        <v>18987</v>
      </c>
      <c r="I4302" s="5" t="s">
        <v>693</v>
      </c>
      <c r="J4302" s="5" t="s">
        <v>694</v>
      </c>
      <c r="K4302" s="5" t="s">
        <v>27</v>
      </c>
      <c r="L4302" s="10">
        <v>44395</v>
      </c>
      <c r="M4302" s="5" t="s">
        <v>139</v>
      </c>
      <c r="N4302" s="5" t="s">
        <v>27</v>
      </c>
      <c r="O4302" s="10">
        <v>44417</v>
      </c>
      <c r="P4302" s="5" t="s">
        <v>139</v>
      </c>
      <c r="Q4302" s="5" t="s">
        <v>30</v>
      </c>
      <c r="R4302" s="5"/>
      <c r="S4302" s="5"/>
    </row>
    <row r="4303" customFormat="1" hidden="1" spans="1:19">
      <c r="A4303" s="5">
        <v>4320</v>
      </c>
      <c r="B4303" s="5" t="s">
        <v>16884</v>
      </c>
      <c r="C4303" s="5"/>
      <c r="D4303" s="5" t="s">
        <v>507</v>
      </c>
      <c r="E4303" s="5" t="s">
        <v>16885</v>
      </c>
      <c r="F4303" s="5" t="s">
        <v>143</v>
      </c>
      <c r="G4303" s="5">
        <v>16</v>
      </c>
      <c r="H4303" s="5" t="s">
        <v>16886</v>
      </c>
      <c r="I4303" s="5" t="s">
        <v>11434</v>
      </c>
      <c r="J4303" s="5">
        <v>13652203956</v>
      </c>
      <c r="K4303" s="5" t="s">
        <v>27</v>
      </c>
      <c r="L4303" s="10">
        <v>44409</v>
      </c>
      <c r="M4303" s="5"/>
      <c r="N4303" s="5"/>
      <c r="O4303" s="10"/>
      <c r="P4303" s="5"/>
      <c r="Q4303" s="5"/>
      <c r="R4303" s="5"/>
      <c r="S4303" s="5"/>
    </row>
    <row r="4304" customFormat="1" hidden="1" spans="1:19">
      <c r="A4304" s="5">
        <v>4321</v>
      </c>
      <c r="B4304" s="5" t="s">
        <v>16889</v>
      </c>
      <c r="C4304" s="5"/>
      <c r="D4304" s="5" t="s">
        <v>507</v>
      </c>
      <c r="E4304" s="5" t="s">
        <v>16890</v>
      </c>
      <c r="F4304" s="5" t="s">
        <v>24</v>
      </c>
      <c r="G4304" s="5">
        <v>16</v>
      </c>
      <c r="H4304" s="5" t="s">
        <v>16891</v>
      </c>
      <c r="I4304" s="5" t="s">
        <v>16892</v>
      </c>
      <c r="J4304" s="5" t="s">
        <v>18988</v>
      </c>
      <c r="K4304" s="5" t="s">
        <v>27</v>
      </c>
      <c r="L4304" s="10">
        <v>44407</v>
      </c>
      <c r="M4304" s="5" t="s">
        <v>8635</v>
      </c>
      <c r="N4304" s="5"/>
      <c r="O4304" s="10"/>
      <c r="P4304" s="5"/>
      <c r="Q4304" s="5"/>
      <c r="R4304" s="5"/>
      <c r="S4304" s="5"/>
    </row>
    <row r="4305" customFormat="1" hidden="1" spans="1:19">
      <c r="A4305" s="5">
        <v>4322</v>
      </c>
      <c r="B4305" s="5" t="s">
        <v>16893</v>
      </c>
      <c r="C4305" s="5"/>
      <c r="D4305" s="5" t="s">
        <v>507</v>
      </c>
      <c r="E4305" s="5" t="s">
        <v>16894</v>
      </c>
      <c r="F4305" s="5" t="s">
        <v>24</v>
      </c>
      <c r="G4305" s="5">
        <v>16</v>
      </c>
      <c r="H4305" s="5" t="s">
        <v>6413</v>
      </c>
      <c r="I4305" s="5" t="s">
        <v>16895</v>
      </c>
      <c r="J4305" s="5">
        <v>18977838923</v>
      </c>
      <c r="K4305" s="5" t="s">
        <v>27</v>
      </c>
      <c r="L4305" s="10">
        <v>44396</v>
      </c>
      <c r="M4305" s="5"/>
      <c r="N4305" s="5"/>
      <c r="O4305" s="10"/>
      <c r="P4305" s="5"/>
      <c r="Q4305" s="5"/>
      <c r="R4305" s="5"/>
      <c r="S4305" s="5"/>
    </row>
    <row r="4306" customFormat="1" hidden="1" spans="1:19">
      <c r="A4306" s="5">
        <v>4323</v>
      </c>
      <c r="B4306" s="5" t="s">
        <v>16896</v>
      </c>
      <c r="C4306" s="5"/>
      <c r="D4306" s="5" t="s">
        <v>507</v>
      </c>
      <c r="E4306" s="5" t="s">
        <v>16897</v>
      </c>
      <c r="F4306" s="5" t="s">
        <v>143</v>
      </c>
      <c r="G4306" s="5">
        <v>17</v>
      </c>
      <c r="H4306" s="5" t="s">
        <v>18989</v>
      </c>
      <c r="I4306" s="5" t="s">
        <v>16899</v>
      </c>
      <c r="J4306" s="5" t="s">
        <v>18990</v>
      </c>
      <c r="K4306" s="5" t="s">
        <v>27</v>
      </c>
      <c r="L4306" s="10">
        <v>44395</v>
      </c>
      <c r="M4306" s="5"/>
      <c r="N4306" s="5"/>
      <c r="O4306" s="10"/>
      <c r="P4306" s="5"/>
      <c r="Q4306" s="5"/>
      <c r="R4306" s="5"/>
      <c r="S4306" s="5"/>
    </row>
    <row r="4307" customFormat="1" hidden="1" spans="1:19">
      <c r="A4307" s="5">
        <v>4324</v>
      </c>
      <c r="B4307" s="5" t="s">
        <v>16900</v>
      </c>
      <c r="C4307" s="5"/>
      <c r="D4307" s="5" t="s">
        <v>507</v>
      </c>
      <c r="E4307" s="5" t="s">
        <v>16901</v>
      </c>
      <c r="F4307" s="5" t="s">
        <v>24</v>
      </c>
      <c r="G4307" s="5">
        <v>16</v>
      </c>
      <c r="H4307" s="5" t="s">
        <v>18991</v>
      </c>
      <c r="I4307" s="5" t="s">
        <v>16903</v>
      </c>
      <c r="J4307" s="5" t="s">
        <v>18992</v>
      </c>
      <c r="K4307" s="5" t="s">
        <v>27</v>
      </c>
      <c r="L4307" s="10">
        <v>44396</v>
      </c>
      <c r="M4307" s="5"/>
      <c r="N4307" s="5"/>
      <c r="O4307" s="10"/>
      <c r="P4307" s="5"/>
      <c r="Q4307" s="5"/>
      <c r="R4307" s="5"/>
      <c r="S4307" s="5"/>
    </row>
    <row r="4308" customFormat="1" hidden="1" spans="1:19">
      <c r="A4308" s="5">
        <v>4325</v>
      </c>
      <c r="B4308" s="5" t="s">
        <v>16904</v>
      </c>
      <c r="C4308" s="5"/>
      <c r="D4308" s="5" t="s">
        <v>507</v>
      </c>
      <c r="E4308" s="5" t="s">
        <v>16905</v>
      </c>
      <c r="F4308" s="5" t="s">
        <v>143</v>
      </c>
      <c r="G4308" s="5">
        <v>17</v>
      </c>
      <c r="H4308" s="5" t="s">
        <v>18340</v>
      </c>
      <c r="I4308" s="5" t="s">
        <v>16906</v>
      </c>
      <c r="J4308" s="5">
        <v>17776575491</v>
      </c>
      <c r="K4308" s="5" t="s">
        <v>27</v>
      </c>
      <c r="L4308" s="10">
        <v>44394</v>
      </c>
      <c r="M4308" s="5"/>
      <c r="N4308" s="5"/>
      <c r="O4308" s="10"/>
      <c r="P4308" s="5"/>
      <c r="Q4308" s="5"/>
      <c r="R4308" s="5"/>
      <c r="S4308" s="5"/>
    </row>
    <row r="4309" customFormat="1" hidden="1" spans="1:19">
      <c r="A4309" s="5">
        <v>4326</v>
      </c>
      <c r="B4309" s="5" t="s">
        <v>16907</v>
      </c>
      <c r="C4309" s="5"/>
      <c r="D4309" s="5" t="s">
        <v>507</v>
      </c>
      <c r="E4309" s="5" t="s">
        <v>16908</v>
      </c>
      <c r="F4309" s="5" t="s">
        <v>143</v>
      </c>
      <c r="G4309" s="5">
        <v>16</v>
      </c>
      <c r="H4309" s="5" t="s">
        <v>18993</v>
      </c>
      <c r="I4309" s="5" t="s">
        <v>16909</v>
      </c>
      <c r="J4309" s="5" t="s">
        <v>18994</v>
      </c>
      <c r="K4309" s="5" t="s">
        <v>27</v>
      </c>
      <c r="L4309" s="10">
        <v>44395</v>
      </c>
      <c r="M4309" s="5" t="s">
        <v>2455</v>
      </c>
      <c r="N4309" s="5"/>
      <c r="O4309" s="10"/>
      <c r="P4309" s="5"/>
      <c r="Q4309" s="5"/>
      <c r="R4309" s="5"/>
      <c r="S4309" s="5"/>
    </row>
    <row r="4310" customFormat="1" hidden="1" spans="1:19">
      <c r="A4310" s="5">
        <v>4327</v>
      </c>
      <c r="B4310" s="5" t="s">
        <v>16910</v>
      </c>
      <c r="C4310" s="5"/>
      <c r="D4310" s="5" t="s">
        <v>507</v>
      </c>
      <c r="E4310" s="5" t="s">
        <v>16911</v>
      </c>
      <c r="F4310" s="5" t="s">
        <v>143</v>
      </c>
      <c r="G4310" s="5">
        <v>14</v>
      </c>
      <c r="H4310" s="5" t="s">
        <v>16912</v>
      </c>
      <c r="I4310" s="5" t="s">
        <v>16145</v>
      </c>
      <c r="J4310" s="5" t="s">
        <v>18856</v>
      </c>
      <c r="K4310" s="5" t="s">
        <v>27</v>
      </c>
      <c r="L4310" s="10">
        <v>44411</v>
      </c>
      <c r="M4310" s="5" t="s">
        <v>68</v>
      </c>
      <c r="N4310" s="5"/>
      <c r="O4310" s="10"/>
      <c r="P4310" s="5"/>
      <c r="Q4310" s="5"/>
      <c r="R4310" s="5"/>
      <c r="S4310" s="5"/>
    </row>
    <row r="4311" customFormat="1" hidden="1" spans="1:19">
      <c r="A4311" s="5">
        <v>4328</v>
      </c>
      <c r="B4311" s="5" t="s">
        <v>16913</v>
      </c>
      <c r="C4311" s="5"/>
      <c r="D4311" s="5" t="s">
        <v>507</v>
      </c>
      <c r="E4311" s="5" t="s">
        <v>16914</v>
      </c>
      <c r="F4311" s="5" t="s">
        <v>143</v>
      </c>
      <c r="G4311" s="5">
        <v>17</v>
      </c>
      <c r="H4311" s="5" t="s">
        <v>16915</v>
      </c>
      <c r="I4311" s="5" t="s">
        <v>16916</v>
      </c>
      <c r="J4311" s="5">
        <v>18177873327</v>
      </c>
      <c r="K4311" s="5" t="s">
        <v>27</v>
      </c>
      <c r="L4311" s="10">
        <v>44398</v>
      </c>
      <c r="M4311" s="5" t="s">
        <v>8491</v>
      </c>
      <c r="N4311" s="5" t="s">
        <v>27</v>
      </c>
      <c r="O4311" s="10"/>
      <c r="P4311" s="5"/>
      <c r="Q4311" s="5"/>
      <c r="R4311" s="5"/>
      <c r="S4311" s="5"/>
    </row>
    <row r="4312" customFormat="1" hidden="1" spans="1:19">
      <c r="A4312" s="5">
        <v>4329</v>
      </c>
      <c r="B4312" s="5" t="s">
        <v>16977</v>
      </c>
      <c r="C4312" s="5"/>
      <c r="D4312" s="5" t="s">
        <v>507</v>
      </c>
      <c r="E4312" s="5" t="s">
        <v>16978</v>
      </c>
      <c r="F4312" s="5" t="s">
        <v>143</v>
      </c>
      <c r="G4312" s="5">
        <v>18</v>
      </c>
      <c r="H4312" s="5" t="s">
        <v>26056</v>
      </c>
      <c r="I4312" s="5" t="s">
        <v>16980</v>
      </c>
      <c r="J4312" s="5">
        <v>18775852208</v>
      </c>
      <c r="K4312" s="5" t="s">
        <v>27</v>
      </c>
      <c r="L4312" s="10">
        <v>44331</v>
      </c>
      <c r="M4312" s="5"/>
      <c r="N4312" s="5" t="s">
        <v>27</v>
      </c>
      <c r="O4312" s="10">
        <v>44366</v>
      </c>
      <c r="P4312" s="5"/>
      <c r="Q4312" s="5"/>
      <c r="R4312" s="5"/>
      <c r="S4312" s="5"/>
    </row>
    <row r="4313" customFormat="1" hidden="1" spans="1:19">
      <c r="A4313" s="5">
        <v>4330</v>
      </c>
      <c r="B4313" s="5" t="s">
        <v>16917</v>
      </c>
      <c r="C4313" s="5"/>
      <c r="D4313" s="5" t="s">
        <v>507</v>
      </c>
      <c r="E4313" s="5" t="s">
        <v>16918</v>
      </c>
      <c r="F4313" s="5" t="s">
        <v>24</v>
      </c>
      <c r="G4313" s="5">
        <v>16</v>
      </c>
      <c r="H4313" s="5" t="s">
        <v>18995</v>
      </c>
      <c r="I4313" s="5" t="s">
        <v>16919</v>
      </c>
      <c r="J4313" s="5">
        <v>15977863856</v>
      </c>
      <c r="K4313" s="5" t="s">
        <v>27</v>
      </c>
      <c r="L4313" s="10">
        <v>44402</v>
      </c>
      <c r="M4313" s="5"/>
      <c r="N4313" s="5"/>
      <c r="O4313" s="10"/>
      <c r="P4313" s="5"/>
      <c r="Q4313" s="5"/>
      <c r="R4313" s="5"/>
      <c r="S4313" s="5"/>
    </row>
    <row r="4314" customFormat="1" hidden="1" spans="1:19">
      <c r="A4314" s="5">
        <v>4331</v>
      </c>
      <c r="B4314" s="5" t="s">
        <v>16920</v>
      </c>
      <c r="C4314" s="5"/>
      <c r="D4314" s="5" t="s">
        <v>507</v>
      </c>
      <c r="E4314" s="5" t="s">
        <v>16921</v>
      </c>
      <c r="F4314" s="5" t="s">
        <v>143</v>
      </c>
      <c r="G4314" s="5">
        <v>17</v>
      </c>
      <c r="H4314" s="5" t="s">
        <v>18996</v>
      </c>
      <c r="I4314" s="5" t="s">
        <v>16923</v>
      </c>
      <c r="J4314" s="5" t="s">
        <v>18997</v>
      </c>
      <c r="K4314" s="5" t="s">
        <v>27</v>
      </c>
      <c r="L4314" s="10">
        <v>44395</v>
      </c>
      <c r="M4314" s="5"/>
      <c r="N4314" s="5"/>
      <c r="O4314" s="10"/>
      <c r="P4314" s="5"/>
      <c r="Q4314" s="5"/>
      <c r="R4314" s="5"/>
      <c r="S4314" s="5"/>
    </row>
    <row r="4315" customFormat="1" hidden="1" spans="1:19">
      <c r="A4315" s="5">
        <v>4332</v>
      </c>
      <c r="B4315" s="5" t="s">
        <v>16924</v>
      </c>
      <c r="C4315" s="5"/>
      <c r="D4315" s="5" t="s">
        <v>507</v>
      </c>
      <c r="E4315" s="5" t="s">
        <v>16925</v>
      </c>
      <c r="F4315" s="5" t="s">
        <v>143</v>
      </c>
      <c r="G4315" s="5">
        <v>16</v>
      </c>
      <c r="H4315" s="5" t="s">
        <v>18679</v>
      </c>
      <c r="I4315" s="5" t="s">
        <v>16926</v>
      </c>
      <c r="J4315" s="5" t="s">
        <v>18998</v>
      </c>
      <c r="K4315" s="5" t="s">
        <v>27</v>
      </c>
      <c r="L4315" s="10">
        <v>44408</v>
      </c>
      <c r="M4315" s="5"/>
      <c r="N4315" s="5"/>
      <c r="O4315" s="10"/>
      <c r="P4315" s="5"/>
      <c r="Q4315" s="5"/>
      <c r="R4315" s="5"/>
      <c r="S4315" s="5"/>
    </row>
    <row r="4316" customFormat="1" hidden="1" spans="1:19">
      <c r="A4316" s="5">
        <v>4333</v>
      </c>
      <c r="B4316" s="5" t="s">
        <v>16928</v>
      </c>
      <c r="C4316" s="5"/>
      <c r="D4316" s="5" t="s">
        <v>507</v>
      </c>
      <c r="E4316" s="5" t="s">
        <v>16929</v>
      </c>
      <c r="F4316" s="5" t="s">
        <v>143</v>
      </c>
      <c r="G4316" s="5">
        <v>15</v>
      </c>
      <c r="H4316" s="5" t="s">
        <v>7908</v>
      </c>
      <c r="I4316" s="5" t="s">
        <v>16930</v>
      </c>
      <c r="J4316" s="5">
        <v>18077823922</v>
      </c>
      <c r="K4316" s="5" t="s">
        <v>27</v>
      </c>
      <c r="L4316" s="10">
        <v>44397</v>
      </c>
      <c r="M4316" s="5"/>
      <c r="N4316" s="5"/>
      <c r="O4316" s="10"/>
      <c r="P4316" s="5"/>
      <c r="Q4316" s="5"/>
      <c r="R4316" s="5"/>
      <c r="S4316" s="5"/>
    </row>
    <row r="4317" customFormat="1" hidden="1" spans="1:19">
      <c r="A4317" s="5">
        <v>4334</v>
      </c>
      <c r="B4317" s="5" t="s">
        <v>16931</v>
      </c>
      <c r="C4317" s="5"/>
      <c r="D4317" s="5" t="s">
        <v>507</v>
      </c>
      <c r="E4317" s="5" t="s">
        <v>16932</v>
      </c>
      <c r="F4317" s="5" t="s">
        <v>143</v>
      </c>
      <c r="G4317" s="5">
        <v>16</v>
      </c>
      <c r="H4317" s="5" t="s">
        <v>18999</v>
      </c>
      <c r="I4317" s="5" t="s">
        <v>16934</v>
      </c>
      <c r="J4317" s="5" t="s">
        <v>19000</v>
      </c>
      <c r="K4317" s="5" t="s">
        <v>27</v>
      </c>
      <c r="L4317" s="10">
        <v>44395</v>
      </c>
      <c r="M4317" s="5" t="s">
        <v>2455</v>
      </c>
      <c r="N4317" s="5" t="s">
        <v>27</v>
      </c>
      <c r="O4317" s="10"/>
      <c r="P4317" s="5"/>
      <c r="Q4317" s="5"/>
      <c r="R4317" s="5"/>
      <c r="S4317" s="5"/>
    </row>
    <row r="4318" customFormat="1" hidden="1" spans="1:19">
      <c r="A4318" s="5">
        <v>4335</v>
      </c>
      <c r="B4318" s="5" t="s">
        <v>16935</v>
      </c>
      <c r="C4318" s="5"/>
      <c r="D4318" s="5" t="s">
        <v>507</v>
      </c>
      <c r="E4318" s="5" t="s">
        <v>16936</v>
      </c>
      <c r="F4318" s="5" t="s">
        <v>143</v>
      </c>
      <c r="G4318" s="5">
        <v>16</v>
      </c>
      <c r="H4318" s="5" t="s">
        <v>19001</v>
      </c>
      <c r="I4318" s="5" t="s">
        <v>16938</v>
      </c>
      <c r="J4318" s="5" t="s">
        <v>19002</v>
      </c>
      <c r="K4318" s="5" t="s">
        <v>27</v>
      </c>
      <c r="L4318" s="10">
        <v>44396</v>
      </c>
      <c r="M4318" s="5"/>
      <c r="N4318" s="5"/>
      <c r="O4318" s="10"/>
      <c r="P4318" s="5"/>
      <c r="Q4318" s="5"/>
      <c r="R4318" s="5"/>
      <c r="S4318" s="5"/>
    </row>
    <row r="4319" customFormat="1" hidden="1" spans="1:19">
      <c r="A4319" s="5">
        <v>4336</v>
      </c>
      <c r="B4319" s="5" t="s">
        <v>16973</v>
      </c>
      <c r="C4319" s="5"/>
      <c r="D4319" s="5" t="s">
        <v>507</v>
      </c>
      <c r="E4319" s="5" t="s">
        <v>16974</v>
      </c>
      <c r="F4319" s="5" t="s">
        <v>143</v>
      </c>
      <c r="G4319" s="5">
        <v>18</v>
      </c>
      <c r="H4319" s="5" t="s">
        <v>26057</v>
      </c>
      <c r="I4319" s="5" t="s">
        <v>16976</v>
      </c>
      <c r="J4319" s="5" t="s">
        <v>19598</v>
      </c>
      <c r="K4319" s="5" t="s">
        <v>27</v>
      </c>
      <c r="L4319" s="10">
        <v>44394</v>
      </c>
      <c r="M4319" s="5"/>
      <c r="N4319" s="5" t="s">
        <v>27</v>
      </c>
      <c r="O4319" s="10">
        <v>44415</v>
      </c>
      <c r="P4319" s="5"/>
      <c r="Q4319" s="5"/>
      <c r="R4319" s="5"/>
      <c r="S4319" s="5"/>
    </row>
    <row r="4320" customFormat="1" hidden="1" spans="1:19">
      <c r="A4320" s="5">
        <v>4337</v>
      </c>
      <c r="B4320" s="5" t="s">
        <v>16939</v>
      </c>
      <c r="C4320" s="5"/>
      <c r="D4320" s="5" t="s">
        <v>507</v>
      </c>
      <c r="E4320" s="5" t="s">
        <v>16940</v>
      </c>
      <c r="F4320" s="5" t="s">
        <v>143</v>
      </c>
      <c r="G4320" s="5">
        <v>16</v>
      </c>
      <c r="H4320" s="5" t="s">
        <v>19003</v>
      </c>
      <c r="I4320" s="5" t="s">
        <v>16942</v>
      </c>
      <c r="J4320" s="5" t="s">
        <v>19004</v>
      </c>
      <c r="K4320" s="5" t="s">
        <v>27</v>
      </c>
      <c r="L4320" s="10">
        <v>44399</v>
      </c>
      <c r="M4320" s="5" t="s">
        <v>4223</v>
      </c>
      <c r="N4320" s="5" t="s">
        <v>30</v>
      </c>
      <c r="O4320" s="10"/>
      <c r="P4320" s="5"/>
      <c r="Q4320" s="5"/>
      <c r="R4320" s="5"/>
      <c r="S4320" s="5"/>
    </row>
    <row r="4321" customFormat="1" hidden="1" spans="1:19">
      <c r="A4321" s="5">
        <v>4338</v>
      </c>
      <c r="B4321" s="5" t="s">
        <v>16944</v>
      </c>
      <c r="C4321" s="5"/>
      <c r="D4321" s="5" t="s">
        <v>507</v>
      </c>
      <c r="E4321" s="5" t="s">
        <v>16945</v>
      </c>
      <c r="F4321" s="5" t="s">
        <v>24</v>
      </c>
      <c r="G4321" s="5">
        <v>15</v>
      </c>
      <c r="H4321" s="5" t="s">
        <v>19005</v>
      </c>
      <c r="I4321" s="5" t="s">
        <v>16947</v>
      </c>
      <c r="J4321" s="5" t="s">
        <v>19006</v>
      </c>
      <c r="K4321" s="5" t="s">
        <v>27</v>
      </c>
      <c r="L4321" s="10">
        <v>44397</v>
      </c>
      <c r="M4321" s="5" t="s">
        <v>28</v>
      </c>
      <c r="N4321" s="5" t="s">
        <v>30</v>
      </c>
      <c r="O4321" s="10"/>
      <c r="P4321" s="5"/>
      <c r="Q4321" s="5"/>
      <c r="R4321" s="5"/>
      <c r="S4321" s="5"/>
    </row>
    <row r="4322" customFormat="1" hidden="1" spans="1:19">
      <c r="A4322" s="5">
        <v>4339</v>
      </c>
      <c r="B4322" s="5" t="s">
        <v>16981</v>
      </c>
      <c r="C4322" s="5"/>
      <c r="D4322" s="5" t="s">
        <v>507</v>
      </c>
      <c r="E4322" s="5" t="s">
        <v>16982</v>
      </c>
      <c r="F4322" s="5" t="s">
        <v>143</v>
      </c>
      <c r="G4322" s="5">
        <v>18</v>
      </c>
      <c r="H4322" s="5" t="s">
        <v>26058</v>
      </c>
      <c r="I4322" s="5" t="s">
        <v>16984</v>
      </c>
      <c r="J4322" s="5" t="s">
        <v>19600</v>
      </c>
      <c r="K4322" s="5" t="s">
        <v>27</v>
      </c>
      <c r="L4322" s="10">
        <v>44331</v>
      </c>
      <c r="M4322" s="5"/>
      <c r="N4322" s="5" t="s">
        <v>27</v>
      </c>
      <c r="O4322" s="10">
        <v>44366</v>
      </c>
      <c r="P4322" s="5"/>
      <c r="Q4322" s="5"/>
      <c r="R4322" s="5"/>
      <c r="S4322" s="5"/>
    </row>
    <row r="4323" customFormat="1" hidden="1" spans="1:19">
      <c r="A4323" s="5">
        <v>4340</v>
      </c>
      <c r="B4323" s="5" t="s">
        <v>16948</v>
      </c>
      <c r="C4323" s="5"/>
      <c r="D4323" s="5" t="s">
        <v>507</v>
      </c>
      <c r="E4323" s="5" t="s">
        <v>15973</v>
      </c>
      <c r="F4323" s="5" t="s">
        <v>143</v>
      </c>
      <c r="G4323" s="5">
        <v>16</v>
      </c>
      <c r="H4323" s="5" t="s">
        <v>16949</v>
      </c>
      <c r="I4323" s="5" t="s">
        <v>16950</v>
      </c>
      <c r="J4323" s="5">
        <v>18176755433</v>
      </c>
      <c r="K4323" s="5"/>
      <c r="L4323" s="10"/>
      <c r="M4323" s="5"/>
      <c r="N4323" s="5"/>
      <c r="O4323" s="10"/>
      <c r="P4323" s="5"/>
      <c r="Q4323" s="5"/>
      <c r="R4323" s="5"/>
      <c r="S4323" s="5"/>
    </row>
    <row r="4324" customFormat="1" hidden="1" spans="1:19">
      <c r="A4324" s="5">
        <v>4341</v>
      </c>
      <c r="B4324" s="5" t="s">
        <v>16839</v>
      </c>
      <c r="C4324" s="5"/>
      <c r="D4324" s="5" t="s">
        <v>507</v>
      </c>
      <c r="E4324" s="5" t="s">
        <v>16840</v>
      </c>
      <c r="F4324" s="5" t="s">
        <v>143</v>
      </c>
      <c r="G4324" s="5">
        <v>18</v>
      </c>
      <c r="H4324" s="5" t="s">
        <v>8590</v>
      </c>
      <c r="I4324" s="5" t="s">
        <v>16842</v>
      </c>
      <c r="J4324" s="5">
        <v>17776182442</v>
      </c>
      <c r="K4324" s="5" t="s">
        <v>27</v>
      </c>
      <c r="L4324" s="10">
        <v>44396</v>
      </c>
      <c r="M4324" s="5"/>
      <c r="N4324" s="5"/>
      <c r="O4324" s="10"/>
      <c r="P4324" s="5"/>
      <c r="Q4324" s="5"/>
      <c r="R4324" s="5"/>
      <c r="S4324" s="5"/>
    </row>
    <row r="4325" customFormat="1" hidden="1" spans="1:19">
      <c r="A4325" s="5">
        <v>4342</v>
      </c>
      <c r="B4325" s="5" t="s">
        <v>17003</v>
      </c>
      <c r="C4325" s="5"/>
      <c r="D4325" s="5" t="s">
        <v>512</v>
      </c>
      <c r="E4325" s="5" t="s">
        <v>17004</v>
      </c>
      <c r="F4325" s="5" t="s">
        <v>24</v>
      </c>
      <c r="G4325" s="5">
        <v>16</v>
      </c>
      <c r="H4325" s="5" t="s">
        <v>414</v>
      </c>
      <c r="I4325" s="5" t="s">
        <v>17005</v>
      </c>
      <c r="J4325" s="5">
        <v>15807782782</v>
      </c>
      <c r="K4325" s="5" t="s">
        <v>27</v>
      </c>
      <c r="L4325" s="10">
        <v>44396</v>
      </c>
      <c r="M4325" s="5" t="s">
        <v>68</v>
      </c>
      <c r="N4325" s="5" t="s">
        <v>30</v>
      </c>
      <c r="O4325" s="10"/>
      <c r="P4325" s="5"/>
      <c r="Q4325" s="5"/>
      <c r="R4325" s="5"/>
      <c r="S4325" s="5"/>
    </row>
    <row r="4326" customFormat="1" hidden="1" spans="1:19">
      <c r="A4326" s="5">
        <v>4343</v>
      </c>
      <c r="B4326" s="5" t="s">
        <v>17006</v>
      </c>
      <c r="C4326" s="5"/>
      <c r="D4326" s="5" t="s">
        <v>512</v>
      </c>
      <c r="E4326" s="5" t="s">
        <v>17007</v>
      </c>
      <c r="F4326" s="5" t="s">
        <v>24</v>
      </c>
      <c r="G4326" s="5">
        <v>17</v>
      </c>
      <c r="H4326" s="5" t="s">
        <v>17008</v>
      </c>
      <c r="I4326" s="5" t="s">
        <v>17009</v>
      </c>
      <c r="J4326" s="5">
        <v>15119142003</v>
      </c>
      <c r="K4326" s="5" t="s">
        <v>27</v>
      </c>
      <c r="L4326" s="10">
        <v>44396</v>
      </c>
      <c r="M4326" s="5" t="s">
        <v>2455</v>
      </c>
      <c r="N4326" s="5" t="s">
        <v>30</v>
      </c>
      <c r="O4326" s="10"/>
      <c r="P4326" s="5"/>
      <c r="Q4326" s="5"/>
      <c r="R4326" s="5"/>
      <c r="S4326" s="5"/>
    </row>
    <row r="4327" customFormat="1" hidden="1" spans="1:19">
      <c r="A4327" s="5">
        <v>4344</v>
      </c>
      <c r="B4327" s="5" t="s">
        <v>17010</v>
      </c>
      <c r="C4327" s="5"/>
      <c r="D4327" s="5" t="s">
        <v>512</v>
      </c>
      <c r="E4327" s="5" t="s">
        <v>17011</v>
      </c>
      <c r="F4327" s="5" t="s">
        <v>24</v>
      </c>
      <c r="G4327" s="5">
        <v>16</v>
      </c>
      <c r="H4327" s="5" t="s">
        <v>17012</v>
      </c>
      <c r="I4327" s="5" t="s">
        <v>17013</v>
      </c>
      <c r="J4327" s="5">
        <v>13737964856</v>
      </c>
      <c r="K4327" s="5" t="s">
        <v>27</v>
      </c>
      <c r="L4327" s="10">
        <v>44397</v>
      </c>
      <c r="M4327" s="5" t="s">
        <v>2455</v>
      </c>
      <c r="N4327" s="5" t="s">
        <v>27</v>
      </c>
      <c r="O4327" s="10"/>
      <c r="P4327" s="5"/>
      <c r="Q4327" s="5"/>
      <c r="R4327" s="5"/>
      <c r="S4327" s="5"/>
    </row>
    <row r="4328" customFormat="1" hidden="1" spans="1:19">
      <c r="A4328" s="5">
        <v>4345</v>
      </c>
      <c r="B4328" s="5" t="s">
        <v>17014</v>
      </c>
      <c r="C4328" s="5"/>
      <c r="D4328" s="5" t="s">
        <v>512</v>
      </c>
      <c r="E4328" s="5" t="s">
        <v>7237</v>
      </c>
      <c r="F4328" s="5" t="s">
        <v>24</v>
      </c>
      <c r="G4328" s="5">
        <v>17</v>
      </c>
      <c r="H4328" s="5" t="s">
        <v>17015</v>
      </c>
      <c r="I4328" s="5" t="s">
        <v>17016</v>
      </c>
      <c r="J4328" s="5">
        <v>18807880538</v>
      </c>
      <c r="K4328" s="5"/>
      <c r="L4328" s="10"/>
      <c r="M4328" s="5"/>
      <c r="N4328" s="5"/>
      <c r="O4328" s="10"/>
      <c r="P4328" s="5"/>
      <c r="Q4328" s="5"/>
      <c r="R4328" s="5"/>
      <c r="S4328" s="5"/>
    </row>
    <row r="4329" customFormat="1" hidden="1" spans="1:19">
      <c r="A4329" s="5">
        <v>4346</v>
      </c>
      <c r="B4329" s="5" t="s">
        <v>17017</v>
      </c>
      <c r="C4329" s="5"/>
      <c r="D4329" s="5" t="s">
        <v>512</v>
      </c>
      <c r="E4329" s="5" t="s">
        <v>17018</v>
      </c>
      <c r="F4329" s="5" t="s">
        <v>24</v>
      </c>
      <c r="G4329" s="5">
        <v>19</v>
      </c>
      <c r="H4329" s="5" t="s">
        <v>8638</v>
      </c>
      <c r="I4329" s="5" t="s">
        <v>17019</v>
      </c>
      <c r="J4329" s="5" t="s">
        <v>17020</v>
      </c>
      <c r="K4329" s="5" t="s">
        <v>27</v>
      </c>
      <c r="L4329" s="10">
        <v>44394</v>
      </c>
      <c r="M4329" s="5" t="s">
        <v>1303</v>
      </c>
      <c r="N4329" s="5"/>
      <c r="O4329" s="10"/>
      <c r="P4329" s="5"/>
      <c r="Q4329" s="5"/>
      <c r="R4329" s="5"/>
      <c r="S4329" s="5"/>
    </row>
    <row r="4330" customFormat="1" hidden="1" spans="1:19">
      <c r="A4330" s="5">
        <v>4347</v>
      </c>
      <c r="B4330" s="5" t="s">
        <v>17021</v>
      </c>
      <c r="C4330" s="5"/>
      <c r="D4330" s="5" t="s">
        <v>512</v>
      </c>
      <c r="E4330" s="5" t="s">
        <v>17022</v>
      </c>
      <c r="F4330" s="5" t="s">
        <v>24</v>
      </c>
      <c r="G4330" s="5">
        <v>16</v>
      </c>
      <c r="H4330" s="5" t="s">
        <v>17023</v>
      </c>
      <c r="I4330" s="5" t="s">
        <v>17024</v>
      </c>
      <c r="J4330" s="5" t="s">
        <v>17025</v>
      </c>
      <c r="K4330" s="5" t="s">
        <v>27</v>
      </c>
      <c r="L4330" s="10">
        <v>44396</v>
      </c>
      <c r="M4330" s="5" t="s">
        <v>6105</v>
      </c>
      <c r="N4330" s="5" t="s">
        <v>30</v>
      </c>
      <c r="O4330" s="10"/>
      <c r="P4330" s="5"/>
      <c r="Q4330" s="5" t="s">
        <v>30</v>
      </c>
      <c r="R4330" s="5"/>
      <c r="S4330" s="5"/>
    </row>
    <row r="4331" customFormat="1" hidden="1" spans="1:19">
      <c r="A4331" s="5">
        <v>4348</v>
      </c>
      <c r="B4331" s="5" t="s">
        <v>17026</v>
      </c>
      <c r="C4331" s="5"/>
      <c r="D4331" s="5" t="s">
        <v>512</v>
      </c>
      <c r="E4331" s="5" t="s">
        <v>12767</v>
      </c>
      <c r="F4331" s="5" t="s">
        <v>24</v>
      </c>
      <c r="G4331" s="5">
        <v>16</v>
      </c>
      <c r="H4331" s="5" t="s">
        <v>17027</v>
      </c>
      <c r="I4331" s="5" t="s">
        <v>17028</v>
      </c>
      <c r="J4331" s="5">
        <v>17733180690</v>
      </c>
      <c r="K4331" s="5"/>
      <c r="L4331" s="10"/>
      <c r="M4331" s="5"/>
      <c r="N4331" s="5"/>
      <c r="O4331" s="10"/>
      <c r="P4331" s="5"/>
      <c r="Q4331" s="5"/>
      <c r="R4331" s="5"/>
      <c r="S4331" s="5"/>
    </row>
    <row r="4332" customFormat="1" hidden="1" spans="1:19">
      <c r="A4332" s="5">
        <v>4349</v>
      </c>
      <c r="B4332" s="5" t="s">
        <v>17029</v>
      </c>
      <c r="C4332" s="5"/>
      <c r="D4332" s="5" t="s">
        <v>512</v>
      </c>
      <c r="E4332" s="5" t="s">
        <v>15111</v>
      </c>
      <c r="F4332" s="5" t="s">
        <v>24</v>
      </c>
      <c r="G4332" s="5">
        <v>17</v>
      </c>
      <c r="H4332" s="5" t="s">
        <v>17030</v>
      </c>
      <c r="I4332" s="5" t="s">
        <v>17031</v>
      </c>
      <c r="J4332" s="5" t="s">
        <v>17032</v>
      </c>
      <c r="K4332" s="5" t="s">
        <v>27</v>
      </c>
      <c r="L4332" s="10">
        <v>44396</v>
      </c>
      <c r="M4332" s="5" t="s">
        <v>19009</v>
      </c>
      <c r="N4332" s="5" t="s">
        <v>27</v>
      </c>
      <c r="O4332" s="10">
        <v>44417</v>
      </c>
      <c r="P4332" s="5" t="s">
        <v>17033</v>
      </c>
      <c r="Q4332" s="5"/>
      <c r="R4332" s="5"/>
      <c r="S4332" s="5"/>
    </row>
    <row r="4333" customFormat="1" hidden="1" spans="1:19">
      <c r="A4333" s="5">
        <v>4350</v>
      </c>
      <c r="B4333" s="5" t="s">
        <v>17034</v>
      </c>
      <c r="C4333" s="5"/>
      <c r="D4333" s="5" t="s">
        <v>512</v>
      </c>
      <c r="E4333" s="5" t="s">
        <v>17035</v>
      </c>
      <c r="F4333" s="5" t="s">
        <v>24</v>
      </c>
      <c r="G4333" s="5">
        <v>17</v>
      </c>
      <c r="H4333" s="5" t="s">
        <v>5637</v>
      </c>
      <c r="I4333" s="5" t="s">
        <v>5638</v>
      </c>
      <c r="J4333" s="5" t="s">
        <v>17036</v>
      </c>
      <c r="K4333" s="5" t="s">
        <v>27</v>
      </c>
      <c r="L4333" s="10">
        <v>44420</v>
      </c>
      <c r="M4333" s="5" t="s">
        <v>28</v>
      </c>
      <c r="N4333" s="5" t="s">
        <v>30</v>
      </c>
      <c r="O4333" s="10"/>
      <c r="P4333" s="5"/>
      <c r="Q4333" s="5"/>
      <c r="R4333" s="5"/>
      <c r="S4333" s="5"/>
    </row>
    <row r="4334" customFormat="1" hidden="1" spans="1:19">
      <c r="A4334" s="5">
        <v>4351</v>
      </c>
      <c r="B4334" s="5" t="s">
        <v>17037</v>
      </c>
      <c r="C4334" s="5"/>
      <c r="D4334" s="5" t="s">
        <v>512</v>
      </c>
      <c r="E4334" s="5" t="s">
        <v>17038</v>
      </c>
      <c r="F4334" s="5" t="s">
        <v>24</v>
      </c>
      <c r="G4334" s="5">
        <v>14</v>
      </c>
      <c r="H4334" s="5" t="s">
        <v>17039</v>
      </c>
      <c r="I4334" s="5" t="s">
        <v>17040</v>
      </c>
      <c r="J4334" s="5" t="s">
        <v>17041</v>
      </c>
      <c r="K4334" s="5" t="s">
        <v>27</v>
      </c>
      <c r="L4334" s="10">
        <v>44415</v>
      </c>
      <c r="M4334" s="5" t="s">
        <v>19011</v>
      </c>
      <c r="N4334" s="5" t="s">
        <v>30</v>
      </c>
      <c r="O4334" s="10"/>
      <c r="P4334" s="5"/>
      <c r="Q4334" s="5"/>
      <c r="R4334" s="5"/>
      <c r="S4334" s="5"/>
    </row>
    <row r="4335" customFormat="1" hidden="1" spans="1:19">
      <c r="A4335" s="5">
        <v>4352</v>
      </c>
      <c r="B4335" s="5" t="s">
        <v>17042</v>
      </c>
      <c r="C4335" s="5"/>
      <c r="D4335" s="5" t="s">
        <v>512</v>
      </c>
      <c r="E4335" s="5" t="s">
        <v>17043</v>
      </c>
      <c r="F4335" s="5" t="s">
        <v>24</v>
      </c>
      <c r="G4335" s="5">
        <v>16</v>
      </c>
      <c r="H4335" s="5" t="s">
        <v>17044</v>
      </c>
      <c r="I4335" s="5" t="s">
        <v>17045</v>
      </c>
      <c r="J4335" s="5" t="s">
        <v>17046</v>
      </c>
      <c r="K4335" s="5" t="s">
        <v>27</v>
      </c>
      <c r="L4335" s="10">
        <v>44396</v>
      </c>
      <c r="M4335" s="5" t="s">
        <v>19012</v>
      </c>
      <c r="N4335" s="5" t="s">
        <v>30</v>
      </c>
      <c r="O4335" s="10"/>
      <c r="P4335" s="5"/>
      <c r="Q4335" s="5"/>
      <c r="R4335" s="5"/>
      <c r="S4335" s="5"/>
    </row>
    <row r="4336" customFormat="1" hidden="1" spans="1:19">
      <c r="A4336" s="5">
        <v>4353</v>
      </c>
      <c r="B4336" s="5" t="s">
        <v>17047</v>
      </c>
      <c r="C4336" s="5"/>
      <c r="D4336" s="5" t="s">
        <v>512</v>
      </c>
      <c r="E4336" s="5" t="s">
        <v>17048</v>
      </c>
      <c r="F4336" s="5" t="s">
        <v>24</v>
      </c>
      <c r="G4336" s="5">
        <v>16</v>
      </c>
      <c r="H4336" s="5" t="s">
        <v>19013</v>
      </c>
      <c r="I4336" s="5" t="s">
        <v>8567</v>
      </c>
      <c r="J4336" s="5">
        <v>13877146596</v>
      </c>
      <c r="K4336" s="5" t="s">
        <v>27</v>
      </c>
      <c r="L4336" s="10">
        <v>44396</v>
      </c>
      <c r="M4336" s="5" t="s">
        <v>2455</v>
      </c>
      <c r="N4336" s="5" t="s">
        <v>30</v>
      </c>
      <c r="O4336" s="10"/>
      <c r="P4336" s="5"/>
      <c r="Q4336" s="5"/>
      <c r="R4336" s="5"/>
      <c r="S4336" s="5"/>
    </row>
    <row r="4337" customFormat="1" hidden="1" spans="1:19">
      <c r="A4337" s="5">
        <v>4354</v>
      </c>
      <c r="B4337" s="5" t="s">
        <v>17050</v>
      </c>
      <c r="C4337" s="5"/>
      <c r="D4337" s="5" t="s">
        <v>512</v>
      </c>
      <c r="E4337" s="5" t="s">
        <v>17051</v>
      </c>
      <c r="F4337" s="5" t="s">
        <v>24</v>
      </c>
      <c r="G4337" s="5">
        <v>16</v>
      </c>
      <c r="H4337" s="5" t="s">
        <v>19014</v>
      </c>
      <c r="I4337" s="5" t="s">
        <v>17053</v>
      </c>
      <c r="J4337" s="5">
        <v>13317788737</v>
      </c>
      <c r="K4337" s="5" t="s">
        <v>27</v>
      </c>
      <c r="L4337" s="10">
        <v>44396</v>
      </c>
      <c r="M4337" s="5" t="s">
        <v>185</v>
      </c>
      <c r="N4337" s="5" t="s">
        <v>30</v>
      </c>
      <c r="O4337" s="10"/>
      <c r="P4337" s="5"/>
      <c r="Q4337" s="5"/>
      <c r="R4337" s="5"/>
      <c r="S4337" s="5"/>
    </row>
    <row r="4338" customFormat="1" hidden="1" spans="1:19">
      <c r="A4338" s="5">
        <v>4355</v>
      </c>
      <c r="B4338" s="5" t="s">
        <v>17054</v>
      </c>
      <c r="C4338" s="5"/>
      <c r="D4338" s="5" t="s">
        <v>512</v>
      </c>
      <c r="E4338" s="5" t="s">
        <v>17055</v>
      </c>
      <c r="F4338" s="5" t="s">
        <v>24</v>
      </c>
      <c r="G4338" s="5">
        <v>17</v>
      </c>
      <c r="H4338" s="5" t="s">
        <v>17056</v>
      </c>
      <c r="I4338" s="5" t="s">
        <v>17057</v>
      </c>
      <c r="J4338" s="5">
        <v>13737966218</v>
      </c>
      <c r="K4338" s="5" t="s">
        <v>27</v>
      </c>
      <c r="L4338" s="10">
        <v>44404</v>
      </c>
      <c r="M4338" s="5" t="s">
        <v>1352</v>
      </c>
      <c r="N4338" s="5" t="s">
        <v>30</v>
      </c>
      <c r="O4338" s="10"/>
      <c r="P4338" s="5"/>
      <c r="Q4338" s="5"/>
      <c r="R4338" s="5"/>
      <c r="S4338" s="5"/>
    </row>
    <row r="4339" customFormat="1" hidden="1" spans="1:19">
      <c r="A4339" s="5">
        <v>4356</v>
      </c>
      <c r="B4339" s="5" t="s">
        <v>17058</v>
      </c>
      <c r="C4339" s="5"/>
      <c r="D4339" s="5" t="s">
        <v>512</v>
      </c>
      <c r="E4339" s="5" t="s">
        <v>17059</v>
      </c>
      <c r="F4339" s="5" t="s">
        <v>24</v>
      </c>
      <c r="G4339" s="5">
        <v>16</v>
      </c>
      <c r="H4339" s="5" t="s">
        <v>19015</v>
      </c>
      <c r="I4339" s="5" t="s">
        <v>17061</v>
      </c>
      <c r="J4339" s="5">
        <v>13977876264</v>
      </c>
      <c r="K4339" s="5" t="s">
        <v>27</v>
      </c>
      <c r="L4339" s="10">
        <v>44394</v>
      </c>
      <c r="M4339" s="5" t="s">
        <v>2455</v>
      </c>
      <c r="N4339" s="5" t="s">
        <v>30</v>
      </c>
      <c r="O4339" s="10"/>
      <c r="P4339" s="5"/>
      <c r="Q4339" s="5"/>
      <c r="R4339" s="5"/>
      <c r="S4339" s="5"/>
    </row>
    <row r="4340" customFormat="1" hidden="1" spans="1:19">
      <c r="A4340" s="5">
        <v>4357</v>
      </c>
      <c r="B4340" s="5" t="s">
        <v>17062</v>
      </c>
      <c r="C4340" s="5"/>
      <c r="D4340" s="5" t="s">
        <v>512</v>
      </c>
      <c r="E4340" s="5" t="s">
        <v>17063</v>
      </c>
      <c r="F4340" s="5" t="s">
        <v>24</v>
      </c>
      <c r="G4340" s="5">
        <v>16</v>
      </c>
      <c r="H4340" s="5" t="s">
        <v>19016</v>
      </c>
      <c r="I4340" s="5" t="s">
        <v>17065</v>
      </c>
      <c r="J4340" s="5" t="s">
        <v>17066</v>
      </c>
      <c r="K4340" s="5" t="s">
        <v>27</v>
      </c>
      <c r="L4340" s="10">
        <v>44394</v>
      </c>
      <c r="M4340" s="5" t="s">
        <v>2455</v>
      </c>
      <c r="N4340" s="5" t="s">
        <v>30</v>
      </c>
      <c r="O4340" s="10"/>
      <c r="P4340" s="5"/>
      <c r="Q4340" s="5"/>
      <c r="R4340" s="5"/>
      <c r="S4340" s="5"/>
    </row>
    <row r="4341" customFormat="1" hidden="1" spans="1:19">
      <c r="A4341" s="5">
        <v>4358</v>
      </c>
      <c r="B4341" s="5" t="s">
        <v>17067</v>
      </c>
      <c r="C4341" s="5"/>
      <c r="D4341" s="5" t="s">
        <v>512</v>
      </c>
      <c r="E4341" s="5" t="s">
        <v>17068</v>
      </c>
      <c r="F4341" s="5" t="s">
        <v>24</v>
      </c>
      <c r="G4341" s="5">
        <v>16</v>
      </c>
      <c r="H4341" s="5" t="s">
        <v>19017</v>
      </c>
      <c r="I4341" s="5" t="s">
        <v>17070</v>
      </c>
      <c r="J4341" s="5" t="s">
        <v>17071</v>
      </c>
      <c r="K4341" s="5" t="s">
        <v>27</v>
      </c>
      <c r="L4341" s="10">
        <v>44396</v>
      </c>
      <c r="M4341" s="5" t="s">
        <v>139</v>
      </c>
      <c r="N4341" s="5" t="s">
        <v>30</v>
      </c>
      <c r="O4341" s="10"/>
      <c r="P4341" s="5"/>
      <c r="Q4341" s="5"/>
      <c r="R4341" s="5"/>
      <c r="S4341" s="5"/>
    </row>
    <row r="4342" customFormat="1" hidden="1" spans="1:19">
      <c r="A4342" s="5">
        <v>4359</v>
      </c>
      <c r="B4342" s="5" t="s">
        <v>17072</v>
      </c>
      <c r="C4342" s="5"/>
      <c r="D4342" s="5" t="s">
        <v>512</v>
      </c>
      <c r="E4342" s="5" t="s">
        <v>17073</v>
      </c>
      <c r="F4342" s="5" t="s">
        <v>24</v>
      </c>
      <c r="G4342" s="5">
        <v>17</v>
      </c>
      <c r="H4342" s="5" t="s">
        <v>19018</v>
      </c>
      <c r="I4342" s="5" t="s">
        <v>7913</v>
      </c>
      <c r="J4342" s="5" t="s">
        <v>17075</v>
      </c>
      <c r="K4342" s="5" t="s">
        <v>27</v>
      </c>
      <c r="L4342" s="10">
        <v>44396</v>
      </c>
      <c r="M4342" s="5" t="s">
        <v>28</v>
      </c>
      <c r="N4342" s="5" t="s">
        <v>30</v>
      </c>
      <c r="O4342" s="10"/>
      <c r="P4342" s="5"/>
      <c r="Q4342" s="5"/>
      <c r="R4342" s="5"/>
      <c r="S4342" s="5"/>
    </row>
    <row r="4343" customFormat="1" hidden="1" spans="1:19">
      <c r="A4343" s="5">
        <v>4360</v>
      </c>
      <c r="B4343" s="5" t="s">
        <v>17076</v>
      </c>
      <c r="C4343" s="5"/>
      <c r="D4343" s="5" t="s">
        <v>512</v>
      </c>
      <c r="E4343" s="5" t="s">
        <v>17077</v>
      </c>
      <c r="F4343" s="5" t="s">
        <v>24</v>
      </c>
      <c r="G4343" s="5">
        <v>16</v>
      </c>
      <c r="H4343" s="5" t="s">
        <v>17078</v>
      </c>
      <c r="I4343" s="5" t="s">
        <v>17079</v>
      </c>
      <c r="J4343" s="5">
        <v>18934967297</v>
      </c>
      <c r="K4343" s="5" t="s">
        <v>27</v>
      </c>
      <c r="L4343" s="10">
        <v>44397</v>
      </c>
      <c r="M4343" s="5" t="s">
        <v>2455</v>
      </c>
      <c r="N4343" s="5" t="s">
        <v>30</v>
      </c>
      <c r="O4343" s="10"/>
      <c r="P4343" s="5"/>
      <c r="Q4343" s="5"/>
      <c r="R4343" s="5"/>
      <c r="S4343" s="5"/>
    </row>
    <row r="4344" customFormat="1" hidden="1" spans="1:19">
      <c r="A4344" s="5">
        <v>4361</v>
      </c>
      <c r="B4344" s="5" t="s">
        <v>17080</v>
      </c>
      <c r="C4344" s="5"/>
      <c r="D4344" s="5" t="s">
        <v>512</v>
      </c>
      <c r="E4344" s="5" t="s">
        <v>17081</v>
      </c>
      <c r="F4344" s="5" t="s">
        <v>24</v>
      </c>
      <c r="G4344" s="5">
        <v>16</v>
      </c>
      <c r="H4344" s="5" t="s">
        <v>19019</v>
      </c>
      <c r="I4344" s="5" t="s">
        <v>17083</v>
      </c>
      <c r="J4344" s="5" t="s">
        <v>17084</v>
      </c>
      <c r="K4344" s="5" t="s">
        <v>27</v>
      </c>
      <c r="L4344" s="10">
        <v>44394</v>
      </c>
      <c r="M4344" s="5" t="s">
        <v>2455</v>
      </c>
      <c r="N4344" s="5" t="s">
        <v>30</v>
      </c>
      <c r="O4344" s="10"/>
      <c r="P4344" s="5"/>
      <c r="Q4344" s="5"/>
      <c r="R4344" s="5"/>
      <c r="S4344" s="5"/>
    </row>
    <row r="4345" customFormat="1" hidden="1" spans="1:19">
      <c r="A4345" s="5">
        <v>4362</v>
      </c>
      <c r="B4345" s="5" t="s">
        <v>17085</v>
      </c>
      <c r="C4345" s="5"/>
      <c r="D4345" s="5" t="s">
        <v>512</v>
      </c>
      <c r="E4345" s="5" t="s">
        <v>17086</v>
      </c>
      <c r="F4345" s="5" t="s">
        <v>24</v>
      </c>
      <c r="G4345" s="5">
        <v>16</v>
      </c>
      <c r="H4345" s="5" t="s">
        <v>17090</v>
      </c>
      <c r="I4345" s="5" t="s">
        <v>17088</v>
      </c>
      <c r="J4345" s="5" t="s">
        <v>17089</v>
      </c>
      <c r="K4345" s="5" t="s">
        <v>27</v>
      </c>
      <c r="L4345" s="10">
        <v>44394</v>
      </c>
      <c r="M4345" s="5" t="s">
        <v>2455</v>
      </c>
      <c r="N4345" s="5" t="s">
        <v>30</v>
      </c>
      <c r="O4345" s="10"/>
      <c r="P4345" s="5"/>
      <c r="Q4345" s="5"/>
      <c r="R4345" s="5" t="s">
        <v>17090</v>
      </c>
      <c r="S4345" s="5"/>
    </row>
    <row r="4346" customFormat="1" hidden="1" spans="1:19">
      <c r="A4346" s="5">
        <v>4363</v>
      </c>
      <c r="B4346" s="5" t="s">
        <v>17091</v>
      </c>
      <c r="C4346" s="5"/>
      <c r="D4346" s="5" t="s">
        <v>512</v>
      </c>
      <c r="E4346" s="5" t="s">
        <v>17092</v>
      </c>
      <c r="F4346" s="5" t="s">
        <v>24</v>
      </c>
      <c r="G4346" s="5">
        <v>16</v>
      </c>
      <c r="H4346" s="5" t="s">
        <v>17093</v>
      </c>
      <c r="I4346" s="5" t="s">
        <v>17094</v>
      </c>
      <c r="J4346" s="5" t="s">
        <v>17095</v>
      </c>
      <c r="K4346" s="5" t="s">
        <v>27</v>
      </c>
      <c r="L4346" s="10">
        <v>44396</v>
      </c>
      <c r="M4346" s="5" t="s">
        <v>19009</v>
      </c>
      <c r="N4346" s="5" t="s">
        <v>30</v>
      </c>
      <c r="O4346" s="10"/>
      <c r="P4346" s="5"/>
      <c r="Q4346" s="5"/>
      <c r="R4346" s="5"/>
      <c r="S4346" s="5"/>
    </row>
    <row r="4347" customFormat="1" hidden="1" spans="1:19">
      <c r="A4347" s="5">
        <v>4364</v>
      </c>
      <c r="B4347" s="5" t="s">
        <v>17096</v>
      </c>
      <c r="C4347" s="5"/>
      <c r="D4347" s="5" t="s">
        <v>512</v>
      </c>
      <c r="E4347" s="5" t="s">
        <v>17097</v>
      </c>
      <c r="F4347" s="5" t="s">
        <v>24</v>
      </c>
      <c r="G4347" s="5">
        <v>16</v>
      </c>
      <c r="H4347" s="5" t="s">
        <v>19020</v>
      </c>
      <c r="I4347" s="5" t="s">
        <v>17098</v>
      </c>
      <c r="J4347" s="5">
        <v>15777833095</v>
      </c>
      <c r="K4347" s="5" t="s">
        <v>27</v>
      </c>
      <c r="L4347" s="10">
        <v>44396</v>
      </c>
      <c r="M4347" s="5" t="s">
        <v>139</v>
      </c>
      <c r="N4347" s="5" t="s">
        <v>30</v>
      </c>
      <c r="O4347" s="10"/>
      <c r="P4347" s="5"/>
      <c r="Q4347" s="5"/>
      <c r="R4347" s="5"/>
      <c r="S4347" s="5"/>
    </row>
    <row r="4348" customFormat="1" hidden="1" spans="1:19">
      <c r="A4348" s="5">
        <v>4365</v>
      </c>
      <c r="B4348" s="5" t="s">
        <v>17099</v>
      </c>
      <c r="C4348" s="5"/>
      <c r="D4348" s="5" t="s">
        <v>512</v>
      </c>
      <c r="E4348" s="5" t="s">
        <v>17100</v>
      </c>
      <c r="F4348" s="5" t="s">
        <v>24</v>
      </c>
      <c r="G4348" s="5">
        <v>16</v>
      </c>
      <c r="H4348" s="5" t="s">
        <v>13008</v>
      </c>
      <c r="I4348" s="5" t="s">
        <v>17101</v>
      </c>
      <c r="J4348" s="5">
        <v>13794414802</v>
      </c>
      <c r="K4348" s="5" t="s">
        <v>27</v>
      </c>
      <c r="L4348" s="10">
        <v>44399</v>
      </c>
      <c r="M4348" s="5" t="s">
        <v>19012</v>
      </c>
      <c r="N4348" s="5" t="s">
        <v>30</v>
      </c>
      <c r="O4348" s="10"/>
      <c r="P4348" s="5"/>
      <c r="Q4348" s="5"/>
      <c r="R4348" s="5"/>
      <c r="S4348" s="5"/>
    </row>
    <row r="4349" customFormat="1" hidden="1" spans="1:19">
      <c r="A4349" s="5">
        <v>4366</v>
      </c>
      <c r="B4349" s="5" t="s">
        <v>17102</v>
      </c>
      <c r="C4349" s="5"/>
      <c r="D4349" s="5" t="s">
        <v>512</v>
      </c>
      <c r="E4349" s="5" t="s">
        <v>17103</v>
      </c>
      <c r="F4349" s="5" t="s">
        <v>24</v>
      </c>
      <c r="G4349" s="5">
        <v>18</v>
      </c>
      <c r="H4349" s="5" t="s">
        <v>17104</v>
      </c>
      <c r="I4349" s="5" t="s">
        <v>17105</v>
      </c>
      <c r="J4349" s="5">
        <v>15777802599</v>
      </c>
      <c r="K4349" s="5" t="s">
        <v>27</v>
      </c>
      <c r="L4349" s="10">
        <v>44395</v>
      </c>
      <c r="M4349" s="5" t="s">
        <v>2455</v>
      </c>
      <c r="N4349" s="5" t="s">
        <v>30</v>
      </c>
      <c r="O4349" s="10"/>
      <c r="P4349" s="5"/>
      <c r="Q4349" s="5"/>
      <c r="R4349" s="5"/>
      <c r="S4349" s="5"/>
    </row>
    <row r="4350" customFormat="1" hidden="1" spans="1:19">
      <c r="A4350" s="5">
        <v>4367</v>
      </c>
      <c r="B4350" s="5" t="s">
        <v>17106</v>
      </c>
      <c r="C4350" s="5"/>
      <c r="D4350" s="5" t="s">
        <v>512</v>
      </c>
      <c r="E4350" s="5" t="s">
        <v>17107</v>
      </c>
      <c r="F4350" s="5" t="s">
        <v>24</v>
      </c>
      <c r="G4350" s="5">
        <v>17</v>
      </c>
      <c r="H4350" s="5" t="s">
        <v>17108</v>
      </c>
      <c r="I4350" s="5" t="s">
        <v>17109</v>
      </c>
      <c r="J4350" s="5">
        <v>15577842108</v>
      </c>
      <c r="K4350" s="5" t="s">
        <v>27</v>
      </c>
      <c r="L4350" s="10">
        <v>44409</v>
      </c>
      <c r="M4350" s="5" t="s">
        <v>98</v>
      </c>
      <c r="N4350" s="5" t="s">
        <v>30</v>
      </c>
      <c r="O4350" s="10"/>
      <c r="P4350" s="5"/>
      <c r="Q4350" s="5"/>
      <c r="R4350" s="5"/>
      <c r="S4350" s="5"/>
    </row>
    <row r="4351" customFormat="1" hidden="1" spans="1:19">
      <c r="A4351" s="5">
        <v>4368</v>
      </c>
      <c r="B4351" s="5" t="s">
        <v>17110</v>
      </c>
      <c r="C4351" s="5"/>
      <c r="D4351" s="5" t="s">
        <v>512</v>
      </c>
      <c r="E4351" s="5" t="s">
        <v>17111</v>
      </c>
      <c r="F4351" s="5" t="s">
        <v>24</v>
      </c>
      <c r="G4351" s="5">
        <v>18</v>
      </c>
      <c r="H4351" s="5" t="s">
        <v>17112</v>
      </c>
      <c r="I4351" s="5" t="s">
        <v>8231</v>
      </c>
      <c r="J4351" s="5">
        <v>15277894697</v>
      </c>
      <c r="K4351" s="5" t="s">
        <v>27</v>
      </c>
      <c r="L4351" s="10">
        <v>44331</v>
      </c>
      <c r="M4351" s="5" t="s">
        <v>2455</v>
      </c>
      <c r="N4351" s="5" t="s">
        <v>27</v>
      </c>
      <c r="O4351" s="10">
        <v>44366</v>
      </c>
      <c r="P4351" s="5" t="s">
        <v>2455</v>
      </c>
      <c r="Q4351" s="5"/>
      <c r="R4351" s="5"/>
      <c r="S4351" s="5"/>
    </row>
    <row r="4352" customFormat="1" hidden="1" spans="1:19">
      <c r="A4352" s="5">
        <v>4369</v>
      </c>
      <c r="B4352" s="5" t="s">
        <v>17113</v>
      </c>
      <c r="C4352" s="5"/>
      <c r="D4352" s="5" t="s">
        <v>512</v>
      </c>
      <c r="E4352" s="5" t="s">
        <v>17114</v>
      </c>
      <c r="F4352" s="5" t="s">
        <v>24</v>
      </c>
      <c r="G4352" s="5">
        <v>18</v>
      </c>
      <c r="H4352" s="5" t="s">
        <v>17115</v>
      </c>
      <c r="I4352" s="5" t="s">
        <v>17116</v>
      </c>
      <c r="J4352" s="5" t="s">
        <v>17117</v>
      </c>
      <c r="K4352" s="5" t="s">
        <v>27</v>
      </c>
      <c r="L4352" s="10">
        <v>44395</v>
      </c>
      <c r="M4352" s="5" t="s">
        <v>1352</v>
      </c>
      <c r="N4352" s="5" t="s">
        <v>30</v>
      </c>
      <c r="O4352" s="10"/>
      <c r="P4352" s="5"/>
      <c r="Q4352" s="5"/>
      <c r="R4352" s="5"/>
      <c r="S4352" s="5"/>
    </row>
    <row r="4353" customFormat="1" hidden="1" spans="1:19">
      <c r="A4353" s="5">
        <v>4370</v>
      </c>
      <c r="B4353" s="5" t="s">
        <v>17118</v>
      </c>
      <c r="C4353" s="5"/>
      <c r="D4353" s="5" t="s">
        <v>512</v>
      </c>
      <c r="E4353" s="5" t="s">
        <v>17119</v>
      </c>
      <c r="F4353" s="5" t="s">
        <v>24</v>
      </c>
      <c r="G4353" s="5">
        <v>17</v>
      </c>
      <c r="H4353" s="5" t="s">
        <v>17120</v>
      </c>
      <c r="I4353" s="5" t="s">
        <v>17121</v>
      </c>
      <c r="J4353" s="5" t="s">
        <v>17122</v>
      </c>
      <c r="K4353" s="5" t="s">
        <v>27</v>
      </c>
      <c r="L4353" s="10">
        <v>44395</v>
      </c>
      <c r="M4353" s="5" t="s">
        <v>2455</v>
      </c>
      <c r="N4353" s="5" t="s">
        <v>30</v>
      </c>
      <c r="O4353" s="10"/>
      <c r="P4353" s="5"/>
      <c r="Q4353" s="5"/>
      <c r="R4353" s="5"/>
      <c r="S4353" s="5"/>
    </row>
    <row r="4354" customFormat="1" hidden="1" spans="1:19">
      <c r="A4354" s="5">
        <v>4371</v>
      </c>
      <c r="B4354" s="5" t="s">
        <v>17123</v>
      </c>
      <c r="C4354" s="5"/>
      <c r="D4354" s="5" t="s">
        <v>512</v>
      </c>
      <c r="E4354" s="5" t="s">
        <v>17124</v>
      </c>
      <c r="F4354" s="5" t="s">
        <v>24</v>
      </c>
      <c r="G4354" s="5">
        <v>17</v>
      </c>
      <c r="H4354" s="5" t="s">
        <v>19021</v>
      </c>
      <c r="I4354" s="5" t="s">
        <v>7293</v>
      </c>
      <c r="J4354" s="5" t="s">
        <v>17126</v>
      </c>
      <c r="K4354" s="5" t="s">
        <v>27</v>
      </c>
      <c r="L4354" s="10">
        <v>44404</v>
      </c>
      <c r="M4354" s="5" t="s">
        <v>8357</v>
      </c>
      <c r="N4354" s="5" t="s">
        <v>30</v>
      </c>
      <c r="O4354" s="10"/>
      <c r="P4354" s="5"/>
      <c r="Q4354" s="5"/>
      <c r="R4354" s="5"/>
      <c r="S4354" s="5"/>
    </row>
    <row r="4355" customFormat="1" hidden="1" spans="1:19">
      <c r="A4355" s="5">
        <v>4372</v>
      </c>
      <c r="B4355" s="5" t="s">
        <v>17127</v>
      </c>
      <c r="C4355" s="5"/>
      <c r="D4355" s="5" t="s">
        <v>512</v>
      </c>
      <c r="E4355" s="5" t="s">
        <v>11180</v>
      </c>
      <c r="F4355" s="5" t="s">
        <v>24</v>
      </c>
      <c r="G4355" s="5">
        <v>17</v>
      </c>
      <c r="H4355" s="5" t="s">
        <v>19022</v>
      </c>
      <c r="I4355" s="5" t="s">
        <v>17128</v>
      </c>
      <c r="J4355" s="5">
        <v>15277858713</v>
      </c>
      <c r="K4355" s="5"/>
      <c r="L4355" s="10"/>
      <c r="M4355" s="5"/>
      <c r="N4355" s="5"/>
      <c r="O4355" s="10"/>
      <c r="P4355" s="5"/>
      <c r="Q4355" s="5"/>
      <c r="R4355" s="5"/>
      <c r="S4355" s="5"/>
    </row>
    <row r="4356" customFormat="1" hidden="1" spans="1:19">
      <c r="A4356" s="5">
        <v>4373</v>
      </c>
      <c r="B4356" s="5" t="s">
        <v>17129</v>
      </c>
      <c r="C4356" s="5"/>
      <c r="D4356" s="5" t="s">
        <v>512</v>
      </c>
      <c r="E4356" s="5" t="s">
        <v>17130</v>
      </c>
      <c r="F4356" s="5" t="s">
        <v>24</v>
      </c>
      <c r="G4356" s="5">
        <v>17</v>
      </c>
      <c r="H4356" s="5" t="s">
        <v>17131</v>
      </c>
      <c r="I4356" s="5" t="s">
        <v>17132</v>
      </c>
      <c r="J4356" s="5" t="s">
        <v>17133</v>
      </c>
      <c r="K4356" s="5" t="s">
        <v>27</v>
      </c>
      <c r="L4356" s="10">
        <v>44395</v>
      </c>
      <c r="M4356" s="5" t="s">
        <v>28</v>
      </c>
      <c r="N4356" s="5" t="s">
        <v>30</v>
      </c>
      <c r="O4356" s="10"/>
      <c r="P4356" s="5"/>
      <c r="Q4356" s="5"/>
      <c r="R4356" s="5"/>
      <c r="S4356" s="5"/>
    </row>
    <row r="4357" customFormat="1" hidden="1" spans="1:19">
      <c r="A4357" s="5">
        <v>4374</v>
      </c>
      <c r="B4357" s="5" t="s">
        <v>17134</v>
      </c>
      <c r="C4357" s="5"/>
      <c r="D4357" s="5" t="s">
        <v>512</v>
      </c>
      <c r="E4357" s="5" t="s">
        <v>17135</v>
      </c>
      <c r="F4357" s="5" t="s">
        <v>24</v>
      </c>
      <c r="G4357" s="5">
        <v>16</v>
      </c>
      <c r="H4357" s="5" t="s">
        <v>15695</v>
      </c>
      <c r="I4357" s="5" t="s">
        <v>12644</v>
      </c>
      <c r="J4357" s="5" t="s">
        <v>17136</v>
      </c>
      <c r="K4357" s="5" t="s">
        <v>27</v>
      </c>
      <c r="L4357" s="10">
        <v>44416</v>
      </c>
      <c r="M4357" s="5" t="s">
        <v>1217</v>
      </c>
      <c r="N4357" s="5" t="s">
        <v>30</v>
      </c>
      <c r="O4357" s="10"/>
      <c r="P4357" s="5"/>
      <c r="Q4357" s="5"/>
      <c r="R4357" s="5"/>
      <c r="S4357" s="5"/>
    </row>
    <row r="4358" customFormat="1" hidden="1" spans="1:19">
      <c r="A4358" s="5">
        <v>4375</v>
      </c>
      <c r="B4358" s="5" t="s">
        <v>17137</v>
      </c>
      <c r="C4358" s="5"/>
      <c r="D4358" s="5" t="s">
        <v>512</v>
      </c>
      <c r="E4358" s="5" t="s">
        <v>17138</v>
      </c>
      <c r="F4358" s="5" t="s">
        <v>24</v>
      </c>
      <c r="G4358" s="5">
        <v>15</v>
      </c>
      <c r="H4358" s="5" t="s">
        <v>7495</v>
      </c>
      <c r="I4358" s="5" t="s">
        <v>17139</v>
      </c>
      <c r="J4358" s="5" t="s">
        <v>17140</v>
      </c>
      <c r="K4358" s="5" t="s">
        <v>27</v>
      </c>
      <c r="L4358" s="10">
        <v>44397</v>
      </c>
      <c r="M4358" s="5" t="s">
        <v>1303</v>
      </c>
      <c r="N4358" s="5" t="s">
        <v>30</v>
      </c>
      <c r="O4358" s="10"/>
      <c r="P4358" s="5"/>
      <c r="Q4358" s="5"/>
      <c r="R4358" s="5"/>
      <c r="S4358" s="5"/>
    </row>
    <row r="4359" customFormat="1" hidden="1" spans="1:19">
      <c r="A4359" s="5">
        <v>4376</v>
      </c>
      <c r="B4359" s="5" t="s">
        <v>17141</v>
      </c>
      <c r="C4359" s="5"/>
      <c r="D4359" s="5" t="s">
        <v>512</v>
      </c>
      <c r="E4359" s="5" t="s">
        <v>3445</v>
      </c>
      <c r="F4359" s="5" t="s">
        <v>24</v>
      </c>
      <c r="G4359" s="5">
        <v>18</v>
      </c>
      <c r="H4359" s="5" t="s">
        <v>1444</v>
      </c>
      <c r="I4359" s="5" t="s">
        <v>17142</v>
      </c>
      <c r="J4359" s="5" t="s">
        <v>17143</v>
      </c>
      <c r="K4359" s="5" t="s">
        <v>27</v>
      </c>
      <c r="L4359" s="10">
        <v>44398</v>
      </c>
      <c r="M4359" s="5"/>
      <c r="N4359" s="5"/>
      <c r="O4359" s="10"/>
      <c r="P4359" s="5"/>
      <c r="Q4359" s="5"/>
      <c r="R4359" s="5"/>
      <c r="S4359" s="5"/>
    </row>
    <row r="4360" customFormat="1" hidden="1" spans="1:19">
      <c r="A4360" s="5">
        <v>4377</v>
      </c>
      <c r="B4360" s="5" t="s">
        <v>17144</v>
      </c>
      <c r="C4360" s="5"/>
      <c r="D4360" s="5" t="s">
        <v>512</v>
      </c>
      <c r="E4360" s="5" t="s">
        <v>17145</v>
      </c>
      <c r="F4360" s="5" t="s">
        <v>24</v>
      </c>
      <c r="G4360" s="5">
        <v>17</v>
      </c>
      <c r="H4360" s="5" t="s">
        <v>17146</v>
      </c>
      <c r="I4360" s="5" t="s">
        <v>17147</v>
      </c>
      <c r="J4360" s="5" t="s">
        <v>17148</v>
      </c>
      <c r="K4360" s="5" t="s">
        <v>27</v>
      </c>
      <c r="L4360" s="10">
        <v>44395</v>
      </c>
      <c r="M4360" s="5" t="s">
        <v>4424</v>
      </c>
      <c r="N4360" s="5" t="s">
        <v>30</v>
      </c>
      <c r="O4360" s="10"/>
      <c r="P4360" s="5"/>
      <c r="Q4360" s="5"/>
      <c r="R4360" s="5"/>
      <c r="S4360" s="5"/>
    </row>
    <row r="4361" customFormat="1" hidden="1" spans="1:19">
      <c r="A4361" s="5">
        <v>4378</v>
      </c>
      <c r="B4361" s="5" t="s">
        <v>17149</v>
      </c>
      <c r="C4361" s="5"/>
      <c r="D4361" s="5" t="s">
        <v>512</v>
      </c>
      <c r="E4361" s="5" t="s">
        <v>17150</v>
      </c>
      <c r="F4361" s="5" t="s">
        <v>24</v>
      </c>
      <c r="G4361" s="5">
        <v>15</v>
      </c>
      <c r="H4361" s="5" t="s">
        <v>17151</v>
      </c>
      <c r="I4361" s="5" t="s">
        <v>17152</v>
      </c>
      <c r="J4361" s="5" t="s">
        <v>17153</v>
      </c>
      <c r="K4361" s="5" t="s">
        <v>27</v>
      </c>
      <c r="L4361" s="10">
        <v>44396</v>
      </c>
      <c r="M4361" s="5" t="s">
        <v>19012</v>
      </c>
      <c r="N4361" s="5" t="s">
        <v>30</v>
      </c>
      <c r="O4361" s="10"/>
      <c r="P4361" s="5"/>
      <c r="Q4361" s="5"/>
      <c r="R4361" s="5"/>
      <c r="S4361" s="5"/>
    </row>
    <row r="4362" customFormat="1" hidden="1" spans="1:19">
      <c r="A4362" s="5">
        <v>4379</v>
      </c>
      <c r="B4362" s="5" t="s">
        <v>17154</v>
      </c>
      <c r="C4362" s="5"/>
      <c r="D4362" s="5" t="s">
        <v>512</v>
      </c>
      <c r="E4362" s="5" t="s">
        <v>17155</v>
      </c>
      <c r="F4362" s="5" t="s">
        <v>24</v>
      </c>
      <c r="G4362" s="5">
        <v>16</v>
      </c>
      <c r="H4362" s="5" t="s">
        <v>17156</v>
      </c>
      <c r="I4362" s="5" t="s">
        <v>17157</v>
      </c>
      <c r="J4362" s="5" t="s">
        <v>17158</v>
      </c>
      <c r="K4362" s="5" t="s">
        <v>27</v>
      </c>
      <c r="L4362" s="10">
        <v>44395</v>
      </c>
      <c r="M4362" s="5" t="s">
        <v>2172</v>
      </c>
      <c r="N4362" s="5" t="s">
        <v>30</v>
      </c>
      <c r="O4362" s="10"/>
      <c r="P4362" s="5"/>
      <c r="Q4362" s="5"/>
      <c r="R4362" s="5"/>
      <c r="S4362" s="5"/>
    </row>
    <row r="4363" customFormat="1" hidden="1" spans="1:19">
      <c r="A4363" s="5">
        <v>4380</v>
      </c>
      <c r="B4363" s="5" t="s">
        <v>17159</v>
      </c>
      <c r="C4363" s="5"/>
      <c r="D4363" s="5" t="s">
        <v>512</v>
      </c>
      <c r="E4363" s="5" t="s">
        <v>17160</v>
      </c>
      <c r="F4363" s="5" t="s">
        <v>24</v>
      </c>
      <c r="G4363" s="5">
        <v>16</v>
      </c>
      <c r="H4363" s="5" t="s">
        <v>19023</v>
      </c>
      <c r="I4363" s="5" t="s">
        <v>13501</v>
      </c>
      <c r="J4363" s="5" t="s">
        <v>17162</v>
      </c>
      <c r="K4363" s="5" t="s">
        <v>27</v>
      </c>
      <c r="L4363" s="10">
        <v>44396</v>
      </c>
      <c r="M4363" s="5" t="s">
        <v>19012</v>
      </c>
      <c r="N4363" s="5" t="s">
        <v>30</v>
      </c>
      <c r="O4363" s="10"/>
      <c r="P4363" s="5"/>
      <c r="Q4363" s="5"/>
      <c r="R4363" s="5"/>
      <c r="S4363" s="5"/>
    </row>
    <row r="4364" customFormat="1" hidden="1" spans="1:19">
      <c r="A4364" s="5">
        <v>4381</v>
      </c>
      <c r="B4364" s="5" t="s">
        <v>17163</v>
      </c>
      <c r="C4364" s="5"/>
      <c r="D4364" s="5" t="s">
        <v>512</v>
      </c>
      <c r="E4364" s="5" t="s">
        <v>17164</v>
      </c>
      <c r="F4364" s="5" t="s">
        <v>24</v>
      </c>
      <c r="G4364" s="5">
        <v>17</v>
      </c>
      <c r="H4364" s="5" t="s">
        <v>19024</v>
      </c>
      <c r="I4364" s="5" t="s">
        <v>17166</v>
      </c>
      <c r="J4364" s="5">
        <v>13647899078</v>
      </c>
      <c r="K4364" s="5" t="s">
        <v>27</v>
      </c>
      <c r="L4364" s="10">
        <v>44395</v>
      </c>
      <c r="M4364" s="5" t="s">
        <v>10881</v>
      </c>
      <c r="N4364" s="5" t="s">
        <v>30</v>
      </c>
      <c r="O4364" s="10"/>
      <c r="P4364" s="5"/>
      <c r="Q4364" s="5"/>
      <c r="R4364" s="5"/>
      <c r="S4364" s="5"/>
    </row>
    <row r="4365" customFormat="1" hidden="1" spans="1:19">
      <c r="A4365" s="5">
        <v>4382</v>
      </c>
      <c r="B4365" s="5" t="s">
        <v>17167</v>
      </c>
      <c r="C4365" s="5"/>
      <c r="D4365" s="5" t="s">
        <v>512</v>
      </c>
      <c r="E4365" s="5" t="s">
        <v>17168</v>
      </c>
      <c r="F4365" s="5" t="s">
        <v>24</v>
      </c>
      <c r="G4365" s="5">
        <v>15</v>
      </c>
      <c r="H4365" s="5" t="s">
        <v>17169</v>
      </c>
      <c r="I4365" s="5" t="s">
        <v>9018</v>
      </c>
      <c r="J4365" s="5">
        <v>18977894297</v>
      </c>
      <c r="K4365" s="5" t="s">
        <v>27</v>
      </c>
      <c r="L4365" s="10">
        <v>44396</v>
      </c>
      <c r="M4365" s="5" t="s">
        <v>4424</v>
      </c>
      <c r="N4365" s="5" t="s">
        <v>30</v>
      </c>
      <c r="O4365" s="10"/>
      <c r="P4365" s="5"/>
      <c r="Q4365" s="5"/>
      <c r="R4365" s="5"/>
      <c r="S4365" s="5"/>
    </row>
    <row r="4366" customFormat="1" hidden="1" spans="1:19">
      <c r="A4366" s="5">
        <v>4383</v>
      </c>
      <c r="B4366" s="5" t="s">
        <v>17170</v>
      </c>
      <c r="C4366" s="5"/>
      <c r="D4366" s="5" t="s">
        <v>512</v>
      </c>
      <c r="E4366" s="5" t="s">
        <v>17171</v>
      </c>
      <c r="F4366" s="5" t="s">
        <v>24</v>
      </c>
      <c r="G4366" s="5">
        <v>16</v>
      </c>
      <c r="H4366" s="5" t="s">
        <v>19025</v>
      </c>
      <c r="I4366" s="5" t="s">
        <v>17173</v>
      </c>
      <c r="J4366" s="5">
        <v>19978807462</v>
      </c>
      <c r="K4366" s="5" t="s">
        <v>27</v>
      </c>
      <c r="L4366" s="10">
        <v>44396</v>
      </c>
      <c r="M4366" s="5" t="s">
        <v>139</v>
      </c>
      <c r="N4366" s="5" t="s">
        <v>30</v>
      </c>
      <c r="O4366" s="10"/>
      <c r="P4366" s="5"/>
      <c r="Q4366" s="5"/>
      <c r="R4366" s="5"/>
      <c r="S4366" s="5"/>
    </row>
    <row r="4367" customFormat="1" hidden="1" spans="1:19">
      <c r="A4367" s="5">
        <v>4384</v>
      </c>
      <c r="B4367" s="5" t="s">
        <v>17174</v>
      </c>
      <c r="C4367" s="5"/>
      <c r="D4367" s="5" t="s">
        <v>512</v>
      </c>
      <c r="E4367" s="5" t="s">
        <v>17175</v>
      </c>
      <c r="F4367" s="5" t="s">
        <v>24</v>
      </c>
      <c r="G4367" s="5">
        <v>16</v>
      </c>
      <c r="H4367" s="5" t="s">
        <v>17176</v>
      </c>
      <c r="I4367" s="5" t="s">
        <v>17177</v>
      </c>
      <c r="J4367" s="5">
        <v>13607789978</v>
      </c>
      <c r="K4367" s="5" t="s">
        <v>27</v>
      </c>
      <c r="L4367" s="10">
        <v>44404</v>
      </c>
      <c r="M4367" s="5" t="s">
        <v>6052</v>
      </c>
      <c r="N4367" s="5" t="s">
        <v>30</v>
      </c>
      <c r="O4367" s="10"/>
      <c r="P4367" s="5"/>
      <c r="Q4367" s="5"/>
      <c r="R4367" s="5"/>
      <c r="S4367" s="5"/>
    </row>
    <row r="4368" customFormat="1" hidden="1" spans="1:19">
      <c r="A4368" s="5">
        <v>4385</v>
      </c>
      <c r="B4368" s="5" t="s">
        <v>17178</v>
      </c>
      <c r="C4368" s="5"/>
      <c r="D4368" s="5" t="s">
        <v>512</v>
      </c>
      <c r="E4368" s="5" t="s">
        <v>17179</v>
      </c>
      <c r="F4368" s="5" t="s">
        <v>24</v>
      </c>
      <c r="G4368" s="5">
        <v>16</v>
      </c>
      <c r="H4368" s="5" t="s">
        <v>17180</v>
      </c>
      <c r="I4368" s="5" t="s">
        <v>17181</v>
      </c>
      <c r="J4368" s="5">
        <v>17776589062</v>
      </c>
      <c r="K4368" s="5" t="s">
        <v>27</v>
      </c>
      <c r="L4368" s="10">
        <v>44394</v>
      </c>
      <c r="M4368" s="5" t="s">
        <v>1217</v>
      </c>
      <c r="N4368" s="5" t="s">
        <v>30</v>
      </c>
      <c r="O4368" s="10"/>
      <c r="P4368" s="5"/>
      <c r="Q4368" s="5"/>
      <c r="R4368" s="5"/>
      <c r="S4368" s="5"/>
    </row>
    <row r="4369" customFormat="1" hidden="1" spans="1:19">
      <c r="A4369" s="5">
        <v>4386</v>
      </c>
      <c r="B4369" s="5" t="s">
        <v>17182</v>
      </c>
      <c r="C4369" s="5"/>
      <c r="D4369" s="5" t="s">
        <v>512</v>
      </c>
      <c r="E4369" s="5" t="s">
        <v>17183</v>
      </c>
      <c r="F4369" s="5" t="s">
        <v>24</v>
      </c>
      <c r="G4369" s="5">
        <v>15</v>
      </c>
      <c r="H4369" s="5" t="s">
        <v>17184</v>
      </c>
      <c r="I4369" s="5" t="s">
        <v>17185</v>
      </c>
      <c r="J4369" s="5" t="s">
        <v>17186</v>
      </c>
      <c r="K4369" s="5" t="s">
        <v>27</v>
      </c>
      <c r="L4369" s="10">
        <v>44411</v>
      </c>
      <c r="M4369" s="5" t="s">
        <v>10881</v>
      </c>
      <c r="N4369" s="5" t="s">
        <v>30</v>
      </c>
      <c r="O4369" s="10"/>
      <c r="P4369" s="5"/>
      <c r="Q4369" s="5"/>
      <c r="R4369" s="5"/>
      <c r="S4369" s="5"/>
    </row>
    <row r="4370" customFormat="1" hidden="1" spans="1:19">
      <c r="A4370" s="5">
        <v>4387</v>
      </c>
      <c r="B4370" s="5" t="s">
        <v>17187</v>
      </c>
      <c r="C4370" s="5"/>
      <c r="D4370" s="5" t="s">
        <v>512</v>
      </c>
      <c r="E4370" s="5" t="s">
        <v>17188</v>
      </c>
      <c r="F4370" s="5" t="s">
        <v>24</v>
      </c>
      <c r="G4370" s="5">
        <v>16</v>
      </c>
      <c r="H4370" s="5" t="s">
        <v>19026</v>
      </c>
      <c r="I4370" s="5" t="s">
        <v>17189</v>
      </c>
      <c r="J4370" s="5" t="s">
        <v>17190</v>
      </c>
      <c r="K4370" s="5" t="s">
        <v>27</v>
      </c>
      <c r="L4370" s="10">
        <v>44399</v>
      </c>
      <c r="M4370" s="5" t="s">
        <v>139</v>
      </c>
      <c r="N4370" s="5" t="s">
        <v>30</v>
      </c>
      <c r="O4370" s="10"/>
      <c r="P4370" s="5"/>
      <c r="Q4370" s="5"/>
      <c r="R4370" s="5"/>
      <c r="S4370" s="5"/>
    </row>
    <row r="4371" customFormat="1" hidden="1" spans="1:19">
      <c r="A4371" s="5">
        <v>4388</v>
      </c>
      <c r="B4371" s="5" t="s">
        <v>17191</v>
      </c>
      <c r="C4371" s="5"/>
      <c r="D4371" s="5" t="s">
        <v>512</v>
      </c>
      <c r="E4371" s="5" t="s">
        <v>17192</v>
      </c>
      <c r="F4371" s="5" t="s">
        <v>24</v>
      </c>
      <c r="G4371" s="5">
        <v>17</v>
      </c>
      <c r="H4371" s="5" t="s">
        <v>2317</v>
      </c>
      <c r="I4371" s="5" t="s">
        <v>17193</v>
      </c>
      <c r="J4371" s="5">
        <v>15947324631</v>
      </c>
      <c r="K4371" s="5" t="s">
        <v>27</v>
      </c>
      <c r="L4371" s="10">
        <v>44394</v>
      </c>
      <c r="M4371" s="5" t="s">
        <v>10881</v>
      </c>
      <c r="N4371" s="5" t="s">
        <v>30</v>
      </c>
      <c r="O4371" s="10"/>
      <c r="P4371" s="5"/>
      <c r="Q4371" s="5"/>
      <c r="R4371" s="5"/>
      <c r="S4371" s="5"/>
    </row>
    <row r="4372" customFormat="1" hidden="1" spans="1:19">
      <c r="A4372" s="5">
        <v>4389</v>
      </c>
      <c r="B4372" s="5" t="s">
        <v>17194</v>
      </c>
      <c r="C4372" s="5"/>
      <c r="D4372" s="5" t="s">
        <v>512</v>
      </c>
      <c r="E4372" s="5" t="s">
        <v>17195</v>
      </c>
      <c r="F4372" s="5" t="s">
        <v>24</v>
      </c>
      <c r="G4372" s="5">
        <v>15</v>
      </c>
      <c r="H4372" s="5" t="s">
        <v>17196</v>
      </c>
      <c r="I4372" s="5" t="s">
        <v>17197</v>
      </c>
      <c r="J4372" s="5" t="s">
        <v>17198</v>
      </c>
      <c r="K4372" s="5" t="s">
        <v>27</v>
      </c>
      <c r="L4372" s="10">
        <v>44395</v>
      </c>
      <c r="M4372" s="5" t="s">
        <v>2455</v>
      </c>
      <c r="N4372" s="5" t="s">
        <v>30</v>
      </c>
      <c r="O4372" s="10"/>
      <c r="P4372" s="5"/>
      <c r="Q4372" s="5"/>
      <c r="R4372" s="5"/>
      <c r="S4372" s="5"/>
    </row>
    <row r="4373" customFormat="1" hidden="1" spans="1:19">
      <c r="A4373" s="5">
        <v>4390</v>
      </c>
      <c r="B4373" s="5" t="s">
        <v>17199</v>
      </c>
      <c r="C4373" s="5"/>
      <c r="D4373" s="5" t="s">
        <v>512</v>
      </c>
      <c r="E4373" s="5" t="s">
        <v>17200</v>
      </c>
      <c r="F4373" s="5" t="s">
        <v>24</v>
      </c>
      <c r="G4373" s="5">
        <v>15</v>
      </c>
      <c r="H4373" s="5" t="s">
        <v>19027</v>
      </c>
      <c r="I4373" s="5" t="s">
        <v>17202</v>
      </c>
      <c r="J4373" s="5" t="s">
        <v>17203</v>
      </c>
      <c r="K4373" s="5" t="s">
        <v>27</v>
      </c>
      <c r="L4373" s="10">
        <v>44410</v>
      </c>
      <c r="M4373" s="5" t="s">
        <v>17204</v>
      </c>
      <c r="N4373" s="5" t="s">
        <v>30</v>
      </c>
      <c r="O4373" s="10"/>
      <c r="P4373" s="5"/>
      <c r="Q4373" s="5"/>
      <c r="R4373" s="5"/>
      <c r="S4373" s="5"/>
    </row>
    <row r="4374" customFormat="1" hidden="1" spans="1:19">
      <c r="A4374" s="5">
        <v>4391</v>
      </c>
      <c r="B4374" s="5" t="s">
        <v>17205</v>
      </c>
      <c r="C4374" s="5"/>
      <c r="D4374" s="5" t="s">
        <v>512</v>
      </c>
      <c r="E4374" s="5" t="s">
        <v>17206</v>
      </c>
      <c r="F4374" s="5" t="s">
        <v>24</v>
      </c>
      <c r="G4374" s="5">
        <v>15</v>
      </c>
      <c r="H4374" s="5" t="s">
        <v>17207</v>
      </c>
      <c r="I4374" s="5" t="s">
        <v>17208</v>
      </c>
      <c r="J4374" s="5" t="s">
        <v>17209</v>
      </c>
      <c r="K4374" s="5" t="s">
        <v>27</v>
      </c>
      <c r="L4374" s="10">
        <v>44396</v>
      </c>
      <c r="M4374" s="5" t="s">
        <v>98</v>
      </c>
      <c r="N4374" s="5" t="s">
        <v>30</v>
      </c>
      <c r="O4374" s="10"/>
      <c r="P4374" s="5"/>
      <c r="Q4374" s="5"/>
      <c r="R4374" s="5"/>
      <c r="S4374" s="5"/>
    </row>
    <row r="4375" customFormat="1" hidden="1" spans="1:19">
      <c r="A4375" s="5">
        <v>4392</v>
      </c>
      <c r="B4375" s="5" t="s">
        <v>17210</v>
      </c>
      <c r="C4375" s="5"/>
      <c r="D4375" s="5" t="s">
        <v>512</v>
      </c>
      <c r="E4375" s="5" t="s">
        <v>17211</v>
      </c>
      <c r="F4375" s="5" t="s">
        <v>24</v>
      </c>
      <c r="G4375" s="5">
        <v>19</v>
      </c>
      <c r="H4375" s="5" t="s">
        <v>25849</v>
      </c>
      <c r="I4375" s="5" t="s">
        <v>5964</v>
      </c>
      <c r="J4375" s="5" t="s">
        <v>17212</v>
      </c>
      <c r="K4375" s="5" t="s">
        <v>27</v>
      </c>
      <c r="L4375" s="10"/>
      <c r="M4375" s="5"/>
      <c r="N4375" s="5"/>
      <c r="O4375" s="10"/>
      <c r="P4375" s="5"/>
      <c r="Q4375" s="5"/>
      <c r="R4375" s="5"/>
      <c r="S4375" s="5"/>
    </row>
    <row r="4376" customFormat="1" hidden="1" spans="1:19">
      <c r="A4376" s="5">
        <v>4393</v>
      </c>
      <c r="B4376" s="5" t="s">
        <v>17213</v>
      </c>
      <c r="C4376" s="5"/>
      <c r="D4376" s="5" t="s">
        <v>512</v>
      </c>
      <c r="E4376" s="5" t="s">
        <v>17214</v>
      </c>
      <c r="F4376" s="5" t="s">
        <v>24</v>
      </c>
      <c r="G4376" s="5">
        <v>17</v>
      </c>
      <c r="H4376" s="5" t="s">
        <v>17215</v>
      </c>
      <c r="I4376" s="5" t="s">
        <v>17216</v>
      </c>
      <c r="J4376" s="5" t="s">
        <v>17217</v>
      </c>
      <c r="K4376" s="5" t="s">
        <v>27</v>
      </c>
      <c r="L4376" s="10">
        <v>44403</v>
      </c>
      <c r="M4376" s="5" t="s">
        <v>6052</v>
      </c>
      <c r="N4376" s="5" t="s">
        <v>30</v>
      </c>
      <c r="O4376" s="10"/>
      <c r="P4376" s="5"/>
      <c r="Q4376" s="5"/>
      <c r="R4376" s="5"/>
      <c r="S4376" s="5"/>
    </row>
    <row r="4377" customFormat="1" hidden="1" spans="1:19">
      <c r="A4377" s="5">
        <v>4394</v>
      </c>
      <c r="B4377" s="5" t="s">
        <v>17218</v>
      </c>
      <c r="C4377" s="5"/>
      <c r="D4377" s="5" t="s">
        <v>512</v>
      </c>
      <c r="E4377" s="5" t="s">
        <v>17219</v>
      </c>
      <c r="F4377" s="5" t="s">
        <v>143</v>
      </c>
      <c r="G4377" s="5">
        <v>17</v>
      </c>
      <c r="H4377" s="5" t="s">
        <v>17220</v>
      </c>
      <c r="I4377" s="5" t="s">
        <v>16847</v>
      </c>
      <c r="J4377" s="5">
        <v>13471802249</v>
      </c>
      <c r="K4377" s="5" t="s">
        <v>27</v>
      </c>
      <c r="L4377" s="10">
        <v>44397</v>
      </c>
      <c r="M4377" s="5" t="s">
        <v>6052</v>
      </c>
      <c r="N4377" s="5" t="s">
        <v>30</v>
      </c>
      <c r="O4377" s="10"/>
      <c r="P4377" s="5"/>
      <c r="Q4377" s="5"/>
      <c r="R4377" s="5"/>
      <c r="S4377" s="5"/>
    </row>
    <row r="4378" customFormat="1" hidden="1" spans="1:19">
      <c r="A4378" s="5">
        <v>4395</v>
      </c>
      <c r="B4378" s="5" t="s">
        <v>17221</v>
      </c>
      <c r="C4378" s="5"/>
      <c r="D4378" s="5" t="s">
        <v>512</v>
      </c>
      <c r="E4378" s="5" t="s">
        <v>17222</v>
      </c>
      <c r="F4378" s="5" t="s">
        <v>143</v>
      </c>
      <c r="G4378" s="5">
        <v>18</v>
      </c>
      <c r="H4378" s="5" t="s">
        <v>25930</v>
      </c>
      <c r="I4378" s="5" t="s">
        <v>17223</v>
      </c>
      <c r="J4378" s="5" t="s">
        <v>17224</v>
      </c>
      <c r="K4378" s="5" t="s">
        <v>27</v>
      </c>
      <c r="L4378" s="10">
        <v>44396</v>
      </c>
      <c r="M4378" s="5" t="s">
        <v>17225</v>
      </c>
      <c r="N4378" s="5" t="s">
        <v>30</v>
      </c>
      <c r="O4378" s="10"/>
      <c r="P4378" s="5"/>
      <c r="Q4378" s="5"/>
      <c r="R4378" s="5"/>
      <c r="S4378" s="5"/>
    </row>
    <row r="4379" customFormat="1" hidden="1" spans="1:19">
      <c r="A4379" s="5">
        <v>4396</v>
      </c>
      <c r="B4379" s="5" t="s">
        <v>17226</v>
      </c>
      <c r="C4379" s="5"/>
      <c r="D4379" s="5" t="s">
        <v>512</v>
      </c>
      <c r="E4379" s="5" t="s">
        <v>17227</v>
      </c>
      <c r="F4379" s="5" t="s">
        <v>143</v>
      </c>
      <c r="G4379" s="5">
        <v>16</v>
      </c>
      <c r="H4379" s="5" t="s">
        <v>19028</v>
      </c>
      <c r="I4379" s="5" t="s">
        <v>17229</v>
      </c>
      <c r="J4379" s="5" t="s">
        <v>17230</v>
      </c>
      <c r="K4379" s="5" t="s">
        <v>27</v>
      </c>
      <c r="L4379" s="10">
        <v>44397</v>
      </c>
      <c r="M4379" s="5" t="s">
        <v>2455</v>
      </c>
      <c r="N4379" s="5" t="s">
        <v>30</v>
      </c>
      <c r="O4379" s="10"/>
      <c r="P4379" s="5"/>
      <c r="Q4379" s="5"/>
      <c r="R4379" s="5"/>
      <c r="S4379" s="5"/>
    </row>
    <row r="4380" customFormat="1" hidden="1" spans="1:19">
      <c r="A4380" s="5">
        <v>4397</v>
      </c>
      <c r="B4380" s="5" t="s">
        <v>17231</v>
      </c>
      <c r="C4380" s="5"/>
      <c r="D4380" s="5" t="s">
        <v>512</v>
      </c>
      <c r="E4380" s="5" t="s">
        <v>17232</v>
      </c>
      <c r="F4380" s="5" t="s">
        <v>143</v>
      </c>
      <c r="G4380" s="5">
        <v>21</v>
      </c>
      <c r="H4380" s="5" t="s">
        <v>16460</v>
      </c>
      <c r="I4380" s="5" t="s">
        <v>16461</v>
      </c>
      <c r="J4380" s="5">
        <v>19968255643</v>
      </c>
      <c r="K4380" s="5" t="s">
        <v>27</v>
      </c>
      <c r="L4380" s="10"/>
      <c r="M4380" s="5"/>
      <c r="N4380" s="5"/>
      <c r="O4380" s="10"/>
      <c r="P4380" s="5"/>
      <c r="Q4380" s="5"/>
      <c r="R4380" s="5"/>
      <c r="S4380" s="5"/>
    </row>
    <row r="4381" customFormat="1" hidden="1" spans="1:19">
      <c r="A4381" s="5">
        <v>4398</v>
      </c>
      <c r="B4381" s="5" t="s">
        <v>17233</v>
      </c>
      <c r="C4381" s="5"/>
      <c r="D4381" s="5" t="s">
        <v>512</v>
      </c>
      <c r="E4381" s="5" t="s">
        <v>17234</v>
      </c>
      <c r="F4381" s="5" t="s">
        <v>143</v>
      </c>
      <c r="G4381" s="5">
        <v>17</v>
      </c>
      <c r="H4381" s="5" t="s">
        <v>17235</v>
      </c>
      <c r="I4381" s="5" t="s">
        <v>17236</v>
      </c>
      <c r="J4381" s="5">
        <v>13667780172</v>
      </c>
      <c r="K4381" s="5" t="s">
        <v>27</v>
      </c>
      <c r="L4381" s="10">
        <v>44397</v>
      </c>
      <c r="M4381" s="5" t="s">
        <v>1217</v>
      </c>
      <c r="N4381" s="5" t="s">
        <v>30</v>
      </c>
      <c r="O4381" s="10"/>
      <c r="P4381" s="5"/>
      <c r="Q4381" s="5"/>
      <c r="R4381" s="5"/>
      <c r="S4381" s="5"/>
    </row>
    <row r="4382" customFormat="1" hidden="1" spans="1:19">
      <c r="A4382" s="5">
        <v>4399</v>
      </c>
      <c r="B4382" s="5" t="s">
        <v>25651</v>
      </c>
      <c r="C4382" s="5"/>
      <c r="D4382" s="5" t="s">
        <v>512</v>
      </c>
      <c r="E4382" s="5" t="s">
        <v>25650</v>
      </c>
      <c r="F4382" s="5" t="s">
        <v>143</v>
      </c>
      <c r="G4382" s="5">
        <v>17</v>
      </c>
      <c r="H4382" s="5" t="s">
        <v>26059</v>
      </c>
      <c r="I4382" s="5" t="s">
        <v>25652</v>
      </c>
      <c r="J4382" s="5">
        <v>13132989124</v>
      </c>
      <c r="K4382" s="5"/>
      <c r="L4382" s="10"/>
      <c r="M4382" s="5"/>
      <c r="N4382" s="5"/>
      <c r="O4382" s="10"/>
      <c r="P4382" s="5"/>
      <c r="Q4382" s="5"/>
      <c r="R4382" s="5"/>
      <c r="S4382" s="5"/>
    </row>
    <row r="4383" customFormat="1" hidden="1" spans="1:19">
      <c r="A4383" s="5">
        <v>4400</v>
      </c>
      <c r="B4383" s="5" t="s">
        <v>17237</v>
      </c>
      <c r="C4383" s="5"/>
      <c r="D4383" s="5" t="s">
        <v>512</v>
      </c>
      <c r="E4383" s="5" t="s">
        <v>17238</v>
      </c>
      <c r="F4383" s="5" t="s">
        <v>143</v>
      </c>
      <c r="G4383" s="5">
        <v>17</v>
      </c>
      <c r="H4383" s="5" t="s">
        <v>13494</v>
      </c>
      <c r="I4383" s="5" t="s">
        <v>17239</v>
      </c>
      <c r="J4383" s="5" t="s">
        <v>17240</v>
      </c>
      <c r="K4383" s="5" t="s">
        <v>27</v>
      </c>
      <c r="L4383" s="10">
        <v>44396</v>
      </c>
      <c r="M4383" s="5" t="s">
        <v>19029</v>
      </c>
      <c r="N4383" s="5" t="s">
        <v>30</v>
      </c>
      <c r="O4383" s="10"/>
      <c r="P4383" s="5"/>
      <c r="Q4383" s="5"/>
      <c r="R4383" s="5"/>
      <c r="S4383" s="5"/>
    </row>
    <row r="4384" customFormat="1" hidden="1" spans="1:19">
      <c r="A4384" s="5">
        <v>4401</v>
      </c>
      <c r="B4384" s="5" t="s">
        <v>17242</v>
      </c>
      <c r="C4384" s="5"/>
      <c r="D4384" s="5" t="s">
        <v>512</v>
      </c>
      <c r="E4384" s="5" t="s">
        <v>17243</v>
      </c>
      <c r="F4384" s="5" t="s">
        <v>143</v>
      </c>
      <c r="G4384" s="5">
        <v>16</v>
      </c>
      <c r="H4384" s="5" t="s">
        <v>17244</v>
      </c>
      <c r="I4384" s="5" t="s">
        <v>17245</v>
      </c>
      <c r="J4384" s="5">
        <v>19977618033</v>
      </c>
      <c r="K4384" s="5" t="s">
        <v>27</v>
      </c>
      <c r="L4384" s="10">
        <v>44394</v>
      </c>
      <c r="M4384" s="5" t="s">
        <v>1347</v>
      </c>
      <c r="N4384" s="5" t="s">
        <v>30</v>
      </c>
      <c r="O4384" s="10"/>
      <c r="P4384" s="5"/>
      <c r="Q4384" s="5"/>
      <c r="R4384" s="5"/>
      <c r="S4384" s="5"/>
    </row>
    <row r="4385" customFormat="1" hidden="1" spans="1:19">
      <c r="A4385" s="5">
        <v>4402</v>
      </c>
      <c r="B4385" s="5" t="s">
        <v>17246</v>
      </c>
      <c r="C4385" s="5"/>
      <c r="D4385" s="5" t="s">
        <v>512</v>
      </c>
      <c r="E4385" s="5" t="s">
        <v>17247</v>
      </c>
      <c r="F4385" s="5" t="s">
        <v>143</v>
      </c>
      <c r="G4385" s="5">
        <v>16</v>
      </c>
      <c r="H4385" s="5" t="s">
        <v>17248</v>
      </c>
      <c r="I4385" s="5" t="s">
        <v>17249</v>
      </c>
      <c r="J4385" s="5" t="s">
        <v>17250</v>
      </c>
      <c r="K4385" s="5" t="s">
        <v>27</v>
      </c>
      <c r="L4385" s="10">
        <v>44394</v>
      </c>
      <c r="M4385" s="5" t="s">
        <v>2455</v>
      </c>
      <c r="N4385" s="5" t="s">
        <v>30</v>
      </c>
      <c r="O4385" s="10"/>
      <c r="P4385" s="5"/>
      <c r="Q4385" s="5"/>
      <c r="R4385" s="5"/>
      <c r="S4385" s="5"/>
    </row>
    <row r="4386" customFormat="1" hidden="1" spans="1:19">
      <c r="A4386" s="5">
        <v>4403</v>
      </c>
      <c r="B4386" s="5" t="s">
        <v>17251</v>
      </c>
      <c r="C4386" s="5"/>
      <c r="D4386" s="5" t="s">
        <v>512</v>
      </c>
      <c r="E4386" s="5" t="s">
        <v>17252</v>
      </c>
      <c r="F4386" s="5" t="s">
        <v>143</v>
      </c>
      <c r="G4386" s="5">
        <v>16</v>
      </c>
      <c r="H4386" s="5" t="s">
        <v>17253</v>
      </c>
      <c r="I4386" s="5" t="s">
        <v>17254</v>
      </c>
      <c r="J4386" s="5" t="s">
        <v>17255</v>
      </c>
      <c r="K4386" s="5" t="s">
        <v>27</v>
      </c>
      <c r="L4386" s="10">
        <v>44396</v>
      </c>
      <c r="M4386" s="5" t="s">
        <v>133</v>
      </c>
      <c r="N4386" s="5" t="s">
        <v>30</v>
      </c>
      <c r="O4386" s="10"/>
      <c r="P4386" s="5"/>
      <c r="Q4386" s="5"/>
      <c r="R4386" s="5"/>
      <c r="S4386" s="5"/>
    </row>
    <row r="4387" customFormat="1" hidden="1" spans="1:19">
      <c r="A4387" s="5">
        <v>4404</v>
      </c>
      <c r="B4387" s="5" t="s">
        <v>17256</v>
      </c>
      <c r="C4387" s="5"/>
      <c r="D4387" s="5" t="s">
        <v>512</v>
      </c>
      <c r="E4387" s="5" t="s">
        <v>17257</v>
      </c>
      <c r="F4387" s="5" t="s">
        <v>143</v>
      </c>
      <c r="G4387" s="5">
        <v>16</v>
      </c>
      <c r="H4387" s="5" t="s">
        <v>19030</v>
      </c>
      <c r="I4387" s="5" t="s">
        <v>17259</v>
      </c>
      <c r="J4387" s="5" t="s">
        <v>17260</v>
      </c>
      <c r="K4387" s="5" t="s">
        <v>27</v>
      </c>
      <c r="L4387" s="10">
        <v>44396</v>
      </c>
      <c r="M4387" s="5" t="s">
        <v>2455</v>
      </c>
      <c r="N4387" s="5" t="s">
        <v>30</v>
      </c>
      <c r="O4387" s="10"/>
      <c r="P4387" s="5"/>
      <c r="Q4387" s="5"/>
      <c r="R4387" s="5"/>
      <c r="S4387" s="5"/>
    </row>
    <row r="4388" customFormat="1" hidden="1" spans="1:19">
      <c r="A4388" s="5">
        <v>4405</v>
      </c>
      <c r="B4388" s="5" t="s">
        <v>17261</v>
      </c>
      <c r="C4388" s="5"/>
      <c r="D4388" s="5" t="s">
        <v>512</v>
      </c>
      <c r="E4388" s="5" t="s">
        <v>17262</v>
      </c>
      <c r="F4388" s="5" t="s">
        <v>143</v>
      </c>
      <c r="G4388" s="5">
        <v>17</v>
      </c>
      <c r="H4388" s="5" t="s">
        <v>17263</v>
      </c>
      <c r="I4388" s="5" t="s">
        <v>17264</v>
      </c>
      <c r="J4388" s="5" t="s">
        <v>17265</v>
      </c>
      <c r="K4388" s="5" t="s">
        <v>27</v>
      </c>
      <c r="L4388" s="10">
        <v>44406</v>
      </c>
      <c r="M4388" s="5" t="s">
        <v>17266</v>
      </c>
      <c r="N4388" s="5" t="s">
        <v>30</v>
      </c>
      <c r="O4388" s="10"/>
      <c r="P4388" s="5"/>
      <c r="Q4388" s="5"/>
      <c r="R4388" s="5"/>
      <c r="S4388" s="5"/>
    </row>
    <row r="4389" customFormat="1" hidden="1" spans="1:19">
      <c r="A4389" s="5">
        <v>4406</v>
      </c>
      <c r="B4389" s="5" t="s">
        <v>17267</v>
      </c>
      <c r="C4389" s="5"/>
      <c r="D4389" s="5" t="s">
        <v>512</v>
      </c>
      <c r="E4389" s="5" t="s">
        <v>17268</v>
      </c>
      <c r="F4389" s="5" t="s">
        <v>143</v>
      </c>
      <c r="G4389" s="5">
        <v>16</v>
      </c>
      <c r="H4389" s="5" t="s">
        <v>19031</v>
      </c>
      <c r="I4389" s="5" t="s">
        <v>17269</v>
      </c>
      <c r="J4389" s="5">
        <v>16621259342</v>
      </c>
      <c r="K4389" s="5" t="s">
        <v>27</v>
      </c>
      <c r="L4389" s="10">
        <v>44396</v>
      </c>
      <c r="M4389" s="5" t="s">
        <v>2747</v>
      </c>
      <c r="N4389" s="5" t="s">
        <v>27</v>
      </c>
      <c r="O4389" s="10">
        <v>44420</v>
      </c>
      <c r="P4389" s="5" t="s">
        <v>2747</v>
      </c>
      <c r="Q4389" s="5"/>
      <c r="R4389" s="5"/>
      <c r="S4389" s="5"/>
    </row>
    <row r="4390" customFormat="1" hidden="1" spans="1:19">
      <c r="A4390" s="5">
        <v>4407</v>
      </c>
      <c r="B4390" s="5" t="s">
        <v>17270</v>
      </c>
      <c r="C4390" s="5"/>
      <c r="D4390" s="5" t="s">
        <v>512</v>
      </c>
      <c r="E4390" s="5" t="s">
        <v>17271</v>
      </c>
      <c r="F4390" s="5" t="s">
        <v>143</v>
      </c>
      <c r="G4390" s="5">
        <v>17</v>
      </c>
      <c r="H4390" s="5" t="s">
        <v>19032</v>
      </c>
      <c r="I4390" s="5" t="s">
        <v>17273</v>
      </c>
      <c r="J4390" s="5" t="s">
        <v>17274</v>
      </c>
      <c r="K4390" s="5" t="s">
        <v>27</v>
      </c>
      <c r="L4390" s="10">
        <v>44395</v>
      </c>
      <c r="M4390" s="5" t="s">
        <v>2455</v>
      </c>
      <c r="N4390" s="5" t="s">
        <v>30</v>
      </c>
      <c r="O4390" s="10"/>
      <c r="P4390" s="5"/>
      <c r="Q4390" s="5"/>
      <c r="R4390" s="5"/>
      <c r="S4390" s="5"/>
    </row>
    <row r="4391" customFormat="1" hidden="1" spans="1:19">
      <c r="A4391" s="5">
        <v>4408</v>
      </c>
      <c r="B4391" s="5" t="s">
        <v>17275</v>
      </c>
      <c r="C4391" s="5"/>
      <c r="D4391" s="5" t="s">
        <v>512</v>
      </c>
      <c r="E4391" s="5" t="s">
        <v>17276</v>
      </c>
      <c r="F4391" s="5" t="s">
        <v>143</v>
      </c>
      <c r="G4391" s="5">
        <v>17</v>
      </c>
      <c r="H4391" s="5" t="s">
        <v>17277</v>
      </c>
      <c r="I4391" s="5" t="s">
        <v>17278</v>
      </c>
      <c r="J4391" s="5" t="s">
        <v>17279</v>
      </c>
      <c r="K4391" s="5" t="s">
        <v>27</v>
      </c>
      <c r="L4391" s="10">
        <v>44395</v>
      </c>
      <c r="M4391" s="5" t="s">
        <v>2455</v>
      </c>
      <c r="N4391" s="5" t="s">
        <v>30</v>
      </c>
      <c r="O4391" s="10"/>
      <c r="P4391" s="5"/>
      <c r="Q4391" s="5"/>
      <c r="R4391" s="5"/>
      <c r="S4391" s="5"/>
    </row>
    <row r="4392" customFormat="1" hidden="1" spans="1:19">
      <c r="A4392" s="5">
        <v>4409</v>
      </c>
      <c r="B4392" s="5" t="s">
        <v>17280</v>
      </c>
      <c r="C4392" s="5"/>
      <c r="D4392" s="5" t="s">
        <v>512</v>
      </c>
      <c r="E4392" s="5" t="s">
        <v>17281</v>
      </c>
      <c r="F4392" s="5" t="s">
        <v>143</v>
      </c>
      <c r="G4392" s="5">
        <v>15</v>
      </c>
      <c r="H4392" s="5" t="s">
        <v>19033</v>
      </c>
      <c r="I4392" s="5" t="s">
        <v>17283</v>
      </c>
      <c r="J4392" s="5" t="s">
        <v>17284</v>
      </c>
      <c r="K4392" s="5" t="s">
        <v>27</v>
      </c>
      <c r="L4392" s="10">
        <v>44396</v>
      </c>
      <c r="M4392" s="5" t="s">
        <v>139</v>
      </c>
      <c r="N4392" s="5" t="s">
        <v>30</v>
      </c>
      <c r="O4392" s="10"/>
      <c r="P4392" s="5"/>
      <c r="Q4392" s="5"/>
      <c r="R4392" s="5"/>
      <c r="S4392" s="5"/>
    </row>
    <row r="4393" customFormat="1" hidden="1" spans="1:19">
      <c r="A4393" s="5">
        <v>4410</v>
      </c>
      <c r="B4393" s="5" t="s">
        <v>17285</v>
      </c>
      <c r="C4393" s="5"/>
      <c r="D4393" s="5" t="s">
        <v>512</v>
      </c>
      <c r="E4393" s="5" t="s">
        <v>17286</v>
      </c>
      <c r="F4393" s="5" t="s">
        <v>143</v>
      </c>
      <c r="G4393" s="5">
        <v>18</v>
      </c>
      <c r="H4393" s="5" t="s">
        <v>17287</v>
      </c>
      <c r="I4393" s="5" t="s">
        <v>17288</v>
      </c>
      <c r="J4393" s="5" t="s">
        <v>17289</v>
      </c>
      <c r="K4393" s="5" t="s">
        <v>27</v>
      </c>
      <c r="L4393" s="10">
        <v>44331</v>
      </c>
      <c r="M4393" s="5" t="s">
        <v>2172</v>
      </c>
      <c r="N4393" s="5" t="s">
        <v>27</v>
      </c>
      <c r="O4393" s="10">
        <v>44366</v>
      </c>
      <c r="P4393" s="5" t="s">
        <v>2172</v>
      </c>
      <c r="Q4393" s="5"/>
      <c r="R4393" s="5"/>
      <c r="S4393" s="5"/>
    </row>
    <row r="4394" customFormat="1" hidden="1" spans="1:19">
      <c r="A4394" s="5">
        <v>4411</v>
      </c>
      <c r="B4394" s="5" t="s">
        <v>17290</v>
      </c>
      <c r="C4394" s="5"/>
      <c r="D4394" s="5" t="s">
        <v>512</v>
      </c>
      <c r="E4394" s="5" t="s">
        <v>17291</v>
      </c>
      <c r="F4394" s="5" t="s">
        <v>143</v>
      </c>
      <c r="G4394" s="5">
        <v>18</v>
      </c>
      <c r="H4394" s="5" t="s">
        <v>17292</v>
      </c>
      <c r="I4394" s="5" t="s">
        <v>805</v>
      </c>
      <c r="J4394" s="5" t="s">
        <v>17293</v>
      </c>
      <c r="K4394" s="5" t="s">
        <v>27</v>
      </c>
      <c r="L4394" s="10">
        <v>44331</v>
      </c>
      <c r="M4394" s="5"/>
      <c r="N4394" s="5" t="s">
        <v>27</v>
      </c>
      <c r="O4394" s="10">
        <v>44366</v>
      </c>
      <c r="P4394" s="5"/>
      <c r="Q4394" s="5"/>
      <c r="R4394" s="5"/>
      <c r="S4394" s="5"/>
    </row>
    <row r="4395" customFormat="1" hidden="1" spans="1:19">
      <c r="A4395" s="5">
        <v>4412</v>
      </c>
      <c r="B4395" s="5" t="s">
        <v>17294</v>
      </c>
      <c r="C4395" s="5"/>
      <c r="D4395" s="5" t="s">
        <v>512</v>
      </c>
      <c r="E4395" s="5" t="s">
        <v>17295</v>
      </c>
      <c r="F4395" s="5" t="s">
        <v>143</v>
      </c>
      <c r="G4395" s="5">
        <v>16</v>
      </c>
      <c r="H4395" s="5" t="s">
        <v>19034</v>
      </c>
      <c r="I4395" s="5" t="s">
        <v>17297</v>
      </c>
      <c r="J4395" s="5">
        <v>18877841288</v>
      </c>
      <c r="K4395" s="5" t="s">
        <v>27</v>
      </c>
      <c r="L4395" s="10">
        <v>44395</v>
      </c>
      <c r="M4395" s="5" t="s">
        <v>2455</v>
      </c>
      <c r="N4395" s="5" t="s">
        <v>30</v>
      </c>
      <c r="O4395" s="10"/>
      <c r="P4395" s="5"/>
      <c r="Q4395" s="5"/>
      <c r="R4395" s="5"/>
      <c r="S4395" s="5"/>
    </row>
    <row r="4396" customFormat="1" hidden="1" spans="1:19">
      <c r="A4396" s="5">
        <v>4413</v>
      </c>
      <c r="B4396" s="5" t="s">
        <v>17298</v>
      </c>
      <c r="C4396" s="5"/>
      <c r="D4396" s="5" t="s">
        <v>512</v>
      </c>
      <c r="E4396" s="5" t="s">
        <v>17299</v>
      </c>
      <c r="F4396" s="5" t="s">
        <v>143</v>
      </c>
      <c r="G4396" s="5">
        <v>16</v>
      </c>
      <c r="H4396" s="5" t="s">
        <v>19035</v>
      </c>
      <c r="I4396" s="5" t="s">
        <v>17301</v>
      </c>
      <c r="J4396" s="5" t="s">
        <v>17302</v>
      </c>
      <c r="K4396" s="5" t="s">
        <v>27</v>
      </c>
      <c r="L4396" s="10">
        <v>44397</v>
      </c>
      <c r="M4396" s="5" t="s">
        <v>2455</v>
      </c>
      <c r="N4396" s="5" t="s">
        <v>30</v>
      </c>
      <c r="O4396" s="10"/>
      <c r="P4396" s="5"/>
      <c r="Q4396" s="5"/>
      <c r="R4396" s="5"/>
      <c r="S4396" s="5"/>
    </row>
    <row r="4397" customFormat="1" hidden="1" spans="1:19">
      <c r="A4397" s="5">
        <v>4414</v>
      </c>
      <c r="B4397" s="5" t="s">
        <v>17303</v>
      </c>
      <c r="C4397" s="5"/>
      <c r="D4397" s="5" t="s">
        <v>512</v>
      </c>
      <c r="E4397" s="5" t="s">
        <v>4565</v>
      </c>
      <c r="F4397" s="5" t="s">
        <v>143</v>
      </c>
      <c r="G4397" s="5">
        <v>15</v>
      </c>
      <c r="H4397" s="5" t="s">
        <v>19036</v>
      </c>
      <c r="I4397" s="5" t="s">
        <v>17305</v>
      </c>
      <c r="J4397" s="5">
        <v>19925874977</v>
      </c>
      <c r="K4397" s="5" t="s">
        <v>27</v>
      </c>
      <c r="L4397" s="10">
        <v>44399</v>
      </c>
      <c r="M4397" s="5" t="s">
        <v>2455</v>
      </c>
      <c r="N4397" s="5" t="s">
        <v>30</v>
      </c>
      <c r="O4397" s="10"/>
      <c r="P4397" s="5"/>
      <c r="Q4397" s="5"/>
      <c r="R4397" s="5"/>
      <c r="S4397" s="5"/>
    </row>
    <row r="4398" customFormat="1" hidden="1" spans="1:19">
      <c r="A4398" s="5">
        <v>4415</v>
      </c>
      <c r="B4398" s="5" t="s">
        <v>17306</v>
      </c>
      <c r="C4398" s="5"/>
      <c r="D4398" s="5" t="s">
        <v>517</v>
      </c>
      <c r="E4398" s="5" t="s">
        <v>17307</v>
      </c>
      <c r="F4398" s="5" t="s">
        <v>143</v>
      </c>
      <c r="G4398" s="5">
        <v>15</v>
      </c>
      <c r="H4398" s="5" t="s">
        <v>1724</v>
      </c>
      <c r="I4398" s="5" t="s">
        <v>17308</v>
      </c>
      <c r="J4398" s="5">
        <v>18176137204</v>
      </c>
      <c r="K4398" s="5" t="s">
        <v>27</v>
      </c>
      <c r="L4398" s="10">
        <v>44396</v>
      </c>
      <c r="M4398" s="5" t="s">
        <v>8740</v>
      </c>
      <c r="N4398" s="5" t="s">
        <v>27</v>
      </c>
      <c r="O4398" s="10"/>
      <c r="P4398" s="5"/>
      <c r="Q4398" s="5"/>
      <c r="R4398" s="5"/>
      <c r="S4398" s="5"/>
    </row>
    <row r="4399" customFormat="1" hidden="1" spans="1:19">
      <c r="A4399" s="5">
        <v>4416</v>
      </c>
      <c r="B4399" s="5" t="s">
        <v>17309</v>
      </c>
      <c r="C4399" s="5"/>
      <c r="D4399" s="5" t="s">
        <v>517</v>
      </c>
      <c r="E4399" s="5" t="s">
        <v>17310</v>
      </c>
      <c r="F4399" s="5" t="s">
        <v>24</v>
      </c>
      <c r="G4399" s="5">
        <v>16</v>
      </c>
      <c r="H4399" s="5" t="s">
        <v>17311</v>
      </c>
      <c r="I4399" s="5" t="s">
        <v>17312</v>
      </c>
      <c r="J4399" s="5" t="s">
        <v>17313</v>
      </c>
      <c r="K4399" s="5" t="s">
        <v>27</v>
      </c>
      <c r="L4399" s="10">
        <v>44379</v>
      </c>
      <c r="M4399" s="5" t="s">
        <v>28</v>
      </c>
      <c r="N4399" s="5"/>
      <c r="O4399" s="10"/>
      <c r="P4399" s="5"/>
      <c r="Q4399" s="5"/>
      <c r="R4399" s="5"/>
      <c r="S4399" s="5"/>
    </row>
    <row r="4400" customFormat="1" hidden="1" spans="1:19">
      <c r="A4400" s="5">
        <v>4417</v>
      </c>
      <c r="B4400" s="5" t="s">
        <v>17315</v>
      </c>
      <c r="C4400" s="5"/>
      <c r="D4400" s="5" t="s">
        <v>517</v>
      </c>
      <c r="E4400" s="5" t="s">
        <v>17316</v>
      </c>
      <c r="F4400" s="5" t="s">
        <v>24</v>
      </c>
      <c r="G4400" s="5">
        <v>18</v>
      </c>
      <c r="H4400" s="5" t="s">
        <v>17317</v>
      </c>
      <c r="I4400" s="5" t="s">
        <v>17318</v>
      </c>
      <c r="J4400" s="5">
        <v>17344524354</v>
      </c>
      <c r="K4400" s="5" t="s">
        <v>27</v>
      </c>
      <c r="L4400" s="10">
        <v>44332</v>
      </c>
      <c r="M4400" s="5" t="s">
        <v>2172</v>
      </c>
      <c r="N4400" s="5" t="s">
        <v>27</v>
      </c>
      <c r="O4400" s="10">
        <v>44366</v>
      </c>
      <c r="P4400" s="5" t="s">
        <v>2172</v>
      </c>
      <c r="Q4400" s="5"/>
      <c r="R4400" s="5"/>
      <c r="S4400" s="5"/>
    </row>
    <row r="4401" customFormat="1" hidden="1" spans="1:19">
      <c r="A4401" s="5">
        <v>4418</v>
      </c>
      <c r="B4401" s="5" t="s">
        <v>17319</v>
      </c>
      <c r="C4401" s="5"/>
      <c r="D4401" s="5" t="s">
        <v>517</v>
      </c>
      <c r="E4401" s="5" t="s">
        <v>17320</v>
      </c>
      <c r="F4401" s="5" t="s">
        <v>143</v>
      </c>
      <c r="G4401" s="5">
        <v>21</v>
      </c>
      <c r="H4401" s="5" t="s">
        <v>17321</v>
      </c>
      <c r="I4401" s="5" t="s">
        <v>17322</v>
      </c>
      <c r="J4401" s="5">
        <v>13557218035</v>
      </c>
      <c r="K4401" s="5" t="s">
        <v>27</v>
      </c>
      <c r="L4401" s="10">
        <v>44395</v>
      </c>
      <c r="M4401" s="5" t="s">
        <v>28</v>
      </c>
      <c r="N4401" s="5"/>
      <c r="O4401" s="10"/>
      <c r="P4401" s="5"/>
      <c r="Q4401" s="5"/>
      <c r="R4401" s="5"/>
      <c r="S4401" s="5"/>
    </row>
    <row r="4402" customFormat="1" hidden="1" spans="1:19">
      <c r="A4402" s="5">
        <v>4419</v>
      </c>
      <c r="B4402" s="5" t="s">
        <v>17323</v>
      </c>
      <c r="C4402" s="5"/>
      <c r="D4402" s="5" t="s">
        <v>517</v>
      </c>
      <c r="E4402" s="5" t="s">
        <v>17324</v>
      </c>
      <c r="F4402" s="5" t="s">
        <v>24</v>
      </c>
      <c r="G4402" s="5">
        <v>15</v>
      </c>
      <c r="H4402" s="5" t="s">
        <v>6979</v>
      </c>
      <c r="I4402" s="5" t="s">
        <v>17325</v>
      </c>
      <c r="J4402" s="5">
        <v>17396795595</v>
      </c>
      <c r="K4402" s="5" t="s">
        <v>27</v>
      </c>
      <c r="L4402" s="10">
        <v>44395</v>
      </c>
      <c r="M4402" s="5" t="s">
        <v>1352</v>
      </c>
      <c r="N4402" s="5"/>
      <c r="O4402" s="10"/>
      <c r="P4402" s="5"/>
      <c r="Q4402" s="5"/>
      <c r="R4402" s="5"/>
      <c r="S4402" s="5"/>
    </row>
    <row r="4403" customFormat="1" hidden="1" spans="1:19">
      <c r="A4403" s="5">
        <v>4420</v>
      </c>
      <c r="B4403" s="5" t="s">
        <v>17326</v>
      </c>
      <c r="C4403" s="5"/>
      <c r="D4403" s="5" t="s">
        <v>517</v>
      </c>
      <c r="E4403" s="5" t="s">
        <v>17327</v>
      </c>
      <c r="F4403" s="5" t="s">
        <v>24</v>
      </c>
      <c r="G4403" s="5">
        <v>18</v>
      </c>
      <c r="H4403" s="5" t="s">
        <v>17328</v>
      </c>
      <c r="I4403" s="5" t="s">
        <v>684</v>
      </c>
      <c r="J4403" s="5">
        <v>13377494989</v>
      </c>
      <c r="K4403" s="5" t="s">
        <v>27</v>
      </c>
      <c r="L4403" s="10">
        <v>44417</v>
      </c>
      <c r="M4403" s="5" t="s">
        <v>17329</v>
      </c>
      <c r="N4403" s="5"/>
      <c r="O4403" s="10"/>
      <c r="P4403" s="5"/>
      <c r="Q4403" s="5"/>
      <c r="R4403" s="5"/>
      <c r="S4403" s="5"/>
    </row>
    <row r="4404" customFormat="1" hidden="1" spans="1:19">
      <c r="A4404" s="5">
        <v>4421</v>
      </c>
      <c r="B4404" s="5" t="s">
        <v>25691</v>
      </c>
      <c r="C4404" s="5"/>
      <c r="D4404" s="5" t="s">
        <v>517</v>
      </c>
      <c r="E4404" s="5" t="s">
        <v>25690</v>
      </c>
      <c r="F4404" s="5" t="s">
        <v>24</v>
      </c>
      <c r="G4404" s="5">
        <v>17</v>
      </c>
      <c r="H4404" s="5" t="s">
        <v>26060</v>
      </c>
      <c r="I4404" s="5" t="s">
        <v>25692</v>
      </c>
      <c r="J4404" s="5" t="s">
        <v>25693</v>
      </c>
      <c r="K4404" s="5"/>
      <c r="L4404" s="10"/>
      <c r="M4404" s="5"/>
      <c r="N4404" s="5"/>
      <c r="O4404" s="10"/>
      <c r="P4404" s="5"/>
      <c r="Q4404" s="5"/>
      <c r="R4404" s="5"/>
      <c r="S4404" s="5"/>
    </row>
    <row r="4405" customFormat="1" hidden="1" spans="1:19">
      <c r="A4405" s="5">
        <v>4422</v>
      </c>
      <c r="B4405" s="5" t="s">
        <v>17330</v>
      </c>
      <c r="C4405" s="5"/>
      <c r="D4405" s="5" t="s">
        <v>517</v>
      </c>
      <c r="E4405" s="5" t="s">
        <v>17331</v>
      </c>
      <c r="F4405" s="5" t="s">
        <v>143</v>
      </c>
      <c r="G4405" s="5">
        <v>17</v>
      </c>
      <c r="H4405" s="5" t="s">
        <v>19040</v>
      </c>
      <c r="I4405" s="5" t="s">
        <v>17332</v>
      </c>
      <c r="J4405" s="5" t="s">
        <v>17333</v>
      </c>
      <c r="K4405" s="5" t="s">
        <v>27</v>
      </c>
      <c r="L4405" s="10">
        <v>44395</v>
      </c>
      <c r="M4405" s="5" t="s">
        <v>98</v>
      </c>
      <c r="N4405" s="5"/>
      <c r="O4405" s="10"/>
      <c r="P4405" s="5"/>
      <c r="Q4405" s="5"/>
      <c r="R4405" s="5"/>
      <c r="S4405" s="5"/>
    </row>
    <row r="4406" customFormat="1" hidden="1" spans="1:19">
      <c r="A4406" s="5">
        <v>4423</v>
      </c>
      <c r="B4406" s="5" t="s">
        <v>17334</v>
      </c>
      <c r="C4406" s="5"/>
      <c r="D4406" s="5" t="s">
        <v>517</v>
      </c>
      <c r="E4406" s="5" t="s">
        <v>17335</v>
      </c>
      <c r="F4406" s="5" t="s">
        <v>143</v>
      </c>
      <c r="G4406" s="5">
        <v>19</v>
      </c>
      <c r="H4406" s="5" t="s">
        <v>17321</v>
      </c>
      <c r="I4406" s="5" t="s">
        <v>17336</v>
      </c>
      <c r="J4406" s="5" t="s">
        <v>17337</v>
      </c>
      <c r="K4406" s="5" t="s">
        <v>27</v>
      </c>
      <c r="L4406" s="10">
        <v>44404</v>
      </c>
      <c r="M4406" s="5" t="s">
        <v>2747</v>
      </c>
      <c r="N4406" s="5"/>
      <c r="O4406" s="10"/>
      <c r="P4406" s="5"/>
      <c r="Q4406" s="5"/>
      <c r="R4406" s="5"/>
      <c r="S4406" s="5"/>
    </row>
    <row r="4407" customFormat="1" hidden="1" spans="1:19">
      <c r="A4407" s="5">
        <v>4424</v>
      </c>
      <c r="B4407" s="5" t="s">
        <v>17338</v>
      </c>
      <c r="C4407" s="5"/>
      <c r="D4407" s="5" t="s">
        <v>517</v>
      </c>
      <c r="E4407" s="5" t="s">
        <v>17339</v>
      </c>
      <c r="F4407" s="5" t="s">
        <v>24</v>
      </c>
      <c r="G4407" s="5">
        <v>17</v>
      </c>
      <c r="H4407" s="5" t="s">
        <v>19041</v>
      </c>
      <c r="I4407" s="5" t="s">
        <v>17341</v>
      </c>
      <c r="J4407" s="5" t="s">
        <v>17342</v>
      </c>
      <c r="K4407" s="5" t="s">
        <v>27</v>
      </c>
      <c r="L4407" s="10">
        <v>44395</v>
      </c>
      <c r="M4407" s="5" t="s">
        <v>28</v>
      </c>
      <c r="N4407" s="5"/>
      <c r="O4407" s="10"/>
      <c r="P4407" s="5"/>
      <c r="Q4407" s="5"/>
      <c r="R4407" s="5"/>
      <c r="S4407" s="5"/>
    </row>
    <row r="4408" customFormat="1" hidden="1" spans="1:19">
      <c r="A4408" s="5">
        <v>4425</v>
      </c>
      <c r="B4408" s="5" t="s">
        <v>17344</v>
      </c>
      <c r="C4408" s="5"/>
      <c r="D4408" s="5" t="s">
        <v>517</v>
      </c>
      <c r="E4408" s="5" t="s">
        <v>17345</v>
      </c>
      <c r="F4408" s="5" t="s">
        <v>143</v>
      </c>
      <c r="G4408" s="5">
        <v>17</v>
      </c>
      <c r="H4408" s="5" t="s">
        <v>17346</v>
      </c>
      <c r="I4408" s="5" t="s">
        <v>17347</v>
      </c>
      <c r="J4408" s="5">
        <v>18249919813</v>
      </c>
      <c r="K4408" s="5" t="s">
        <v>27</v>
      </c>
      <c r="L4408" s="10">
        <v>44403</v>
      </c>
      <c r="M4408" s="5" t="s">
        <v>3326</v>
      </c>
      <c r="N4408" s="5" t="s">
        <v>27</v>
      </c>
      <c r="O4408" s="10"/>
      <c r="P4408" s="5"/>
      <c r="Q4408" s="5"/>
      <c r="R4408" s="5"/>
      <c r="S4408" s="5"/>
    </row>
    <row r="4409" customFormat="1" hidden="1" spans="1:19">
      <c r="A4409" s="5">
        <v>4426</v>
      </c>
      <c r="B4409" s="5" t="s">
        <v>17348</v>
      </c>
      <c r="C4409" s="5"/>
      <c r="D4409" s="5" t="s">
        <v>517</v>
      </c>
      <c r="E4409" s="5" t="s">
        <v>17349</v>
      </c>
      <c r="F4409" s="5" t="s">
        <v>24</v>
      </c>
      <c r="G4409" s="5">
        <v>17</v>
      </c>
      <c r="H4409" s="5" t="s">
        <v>17350</v>
      </c>
      <c r="I4409" s="5" t="s">
        <v>17351</v>
      </c>
      <c r="J4409" s="5" t="s">
        <v>17352</v>
      </c>
      <c r="K4409" s="5" t="s">
        <v>27</v>
      </c>
      <c r="L4409" s="10">
        <v>44395</v>
      </c>
      <c r="M4409" s="5" t="s">
        <v>28</v>
      </c>
      <c r="N4409" s="5"/>
      <c r="O4409" s="10"/>
      <c r="P4409" s="5"/>
      <c r="Q4409" s="5"/>
      <c r="R4409" s="5"/>
      <c r="S4409" s="5"/>
    </row>
    <row r="4410" customFormat="1" hidden="1" spans="1:19">
      <c r="A4410" s="5">
        <v>4427</v>
      </c>
      <c r="B4410" s="5" t="s">
        <v>17353</v>
      </c>
      <c r="C4410" s="5"/>
      <c r="D4410" s="5" t="s">
        <v>517</v>
      </c>
      <c r="E4410" s="5" t="s">
        <v>17354</v>
      </c>
      <c r="F4410" s="5" t="s">
        <v>24</v>
      </c>
      <c r="G4410" s="5">
        <v>16</v>
      </c>
      <c r="H4410" s="5" t="s">
        <v>17355</v>
      </c>
      <c r="I4410" s="5" t="s">
        <v>17356</v>
      </c>
      <c r="J4410" s="5" t="s">
        <v>17357</v>
      </c>
      <c r="K4410" s="5" t="s">
        <v>27</v>
      </c>
      <c r="L4410" s="10">
        <v>44396</v>
      </c>
      <c r="M4410" s="5" t="s">
        <v>133</v>
      </c>
      <c r="N4410" s="5"/>
      <c r="O4410" s="10"/>
      <c r="P4410" s="5"/>
      <c r="Q4410" s="5"/>
      <c r="R4410" s="5"/>
      <c r="S4410" s="5"/>
    </row>
    <row r="4411" customFormat="1" hidden="1" spans="1:19">
      <c r="A4411" s="5">
        <v>4428</v>
      </c>
      <c r="B4411" s="5" t="s">
        <v>17358</v>
      </c>
      <c r="C4411" s="5"/>
      <c r="D4411" s="5" t="s">
        <v>517</v>
      </c>
      <c r="E4411" s="5" t="s">
        <v>17359</v>
      </c>
      <c r="F4411" s="5" t="s">
        <v>24</v>
      </c>
      <c r="G4411" s="5">
        <v>20</v>
      </c>
      <c r="H4411" s="5" t="s">
        <v>13860</v>
      </c>
      <c r="I4411" s="5" t="s">
        <v>17360</v>
      </c>
      <c r="J4411" s="5" t="s">
        <v>17361</v>
      </c>
      <c r="K4411" s="5" t="s">
        <v>27</v>
      </c>
      <c r="L4411" s="10">
        <v>44335</v>
      </c>
      <c r="M4411" s="5" t="s">
        <v>28</v>
      </c>
      <c r="N4411" s="5"/>
      <c r="O4411" s="10"/>
      <c r="P4411" s="5"/>
      <c r="Q4411" s="5"/>
      <c r="R4411" s="5"/>
      <c r="S4411" s="5"/>
    </row>
    <row r="4412" customFormat="1" hidden="1" spans="1:19">
      <c r="A4412" s="5">
        <v>4429</v>
      </c>
      <c r="B4412" s="5" t="s">
        <v>17362</v>
      </c>
      <c r="C4412" s="5"/>
      <c r="D4412" s="5" t="s">
        <v>517</v>
      </c>
      <c r="E4412" s="5" t="s">
        <v>17363</v>
      </c>
      <c r="F4412" s="5" t="s">
        <v>143</v>
      </c>
      <c r="G4412" s="5">
        <v>16</v>
      </c>
      <c r="H4412" s="5" t="s">
        <v>19042</v>
      </c>
      <c r="I4412" s="5" t="s">
        <v>17365</v>
      </c>
      <c r="J4412" s="5" t="s">
        <v>17366</v>
      </c>
      <c r="K4412" s="5" t="s">
        <v>27</v>
      </c>
      <c r="L4412" s="10">
        <v>44396</v>
      </c>
      <c r="M4412" s="5" t="s">
        <v>185</v>
      </c>
      <c r="N4412" s="5"/>
      <c r="O4412" s="10"/>
      <c r="P4412" s="5"/>
      <c r="Q4412" s="5"/>
      <c r="R4412" s="5"/>
      <c r="S4412" s="5"/>
    </row>
    <row r="4413" customFormat="1" hidden="1" spans="1:19">
      <c r="A4413" s="5">
        <v>4430</v>
      </c>
      <c r="B4413" s="5" t="s">
        <v>17367</v>
      </c>
      <c r="C4413" s="5"/>
      <c r="D4413" s="5" t="s">
        <v>517</v>
      </c>
      <c r="E4413" s="5" t="s">
        <v>17368</v>
      </c>
      <c r="F4413" s="5" t="s">
        <v>24</v>
      </c>
      <c r="G4413" s="5">
        <v>16</v>
      </c>
      <c r="H4413" s="5" t="s">
        <v>17369</v>
      </c>
      <c r="I4413" s="5" t="s">
        <v>17370</v>
      </c>
      <c r="J4413" s="5" t="s">
        <v>17371</v>
      </c>
      <c r="K4413" s="5" t="s">
        <v>27</v>
      </c>
      <c r="L4413" s="10">
        <v>44396</v>
      </c>
      <c r="M4413" s="5" t="s">
        <v>68</v>
      </c>
      <c r="N4413" s="5" t="s">
        <v>27</v>
      </c>
      <c r="O4413" s="10"/>
      <c r="P4413" s="5"/>
      <c r="Q4413" s="5"/>
      <c r="R4413" s="5"/>
      <c r="S4413" s="5"/>
    </row>
    <row r="4414" customFormat="1" hidden="1" spans="1:19">
      <c r="A4414" s="5">
        <v>4431</v>
      </c>
      <c r="B4414" s="5" t="s">
        <v>17372</v>
      </c>
      <c r="C4414" s="5"/>
      <c r="D4414" s="5" t="s">
        <v>517</v>
      </c>
      <c r="E4414" s="5" t="s">
        <v>17373</v>
      </c>
      <c r="F4414" s="5" t="s">
        <v>24</v>
      </c>
      <c r="G4414" s="5">
        <v>16</v>
      </c>
      <c r="H4414" s="5" t="s">
        <v>19043</v>
      </c>
      <c r="I4414" s="5" t="s">
        <v>17374</v>
      </c>
      <c r="J4414" s="5" t="s">
        <v>17375</v>
      </c>
      <c r="K4414" s="5" t="s">
        <v>27</v>
      </c>
      <c r="L4414" s="10">
        <v>44394</v>
      </c>
      <c r="M4414" s="5" t="s">
        <v>28</v>
      </c>
      <c r="N4414" s="5"/>
      <c r="O4414" s="10"/>
      <c r="P4414" s="5"/>
      <c r="Q4414" s="5"/>
      <c r="R4414" s="5"/>
      <c r="S4414" s="5"/>
    </row>
    <row r="4415" customFormat="1" hidden="1" spans="1:19">
      <c r="A4415" s="5">
        <v>4432</v>
      </c>
      <c r="B4415" s="5" t="s">
        <v>17376</v>
      </c>
      <c r="C4415" s="5"/>
      <c r="D4415" s="5" t="s">
        <v>517</v>
      </c>
      <c r="E4415" s="5" t="s">
        <v>17377</v>
      </c>
      <c r="F4415" s="5" t="s">
        <v>24</v>
      </c>
      <c r="G4415" s="5">
        <v>18</v>
      </c>
      <c r="H4415" s="5" t="s">
        <v>17378</v>
      </c>
      <c r="I4415" s="5" t="s">
        <v>17379</v>
      </c>
      <c r="J4415" s="5" t="s">
        <v>17380</v>
      </c>
      <c r="K4415" s="5" t="s">
        <v>27</v>
      </c>
      <c r="L4415" s="10">
        <v>44397</v>
      </c>
      <c r="M4415" s="5"/>
      <c r="N4415" s="5"/>
      <c r="O4415" s="10"/>
      <c r="P4415" s="5"/>
      <c r="Q4415" s="5"/>
      <c r="R4415" s="5"/>
      <c r="S4415" s="5"/>
    </row>
    <row r="4416" customFormat="1" hidden="1" spans="1:19">
      <c r="A4416" s="5">
        <v>4433</v>
      </c>
      <c r="B4416" s="5" t="s">
        <v>17381</v>
      </c>
      <c r="C4416" s="5"/>
      <c r="D4416" s="5" t="s">
        <v>517</v>
      </c>
      <c r="E4416" s="5" t="s">
        <v>17382</v>
      </c>
      <c r="F4416" s="5" t="s">
        <v>143</v>
      </c>
      <c r="G4416" s="5">
        <v>17</v>
      </c>
      <c r="H4416" s="5" t="s">
        <v>17383</v>
      </c>
      <c r="I4416" s="5" t="s">
        <v>17384</v>
      </c>
      <c r="J4416" s="5" t="s">
        <v>17385</v>
      </c>
      <c r="K4416" s="5" t="s">
        <v>27</v>
      </c>
      <c r="L4416" s="10">
        <v>44396</v>
      </c>
      <c r="M4416" s="5" t="s">
        <v>133</v>
      </c>
      <c r="N4416" s="5"/>
      <c r="O4416" s="10"/>
      <c r="P4416" s="5"/>
      <c r="Q4416" s="5"/>
      <c r="R4416" s="5"/>
      <c r="S4416" s="5"/>
    </row>
    <row r="4417" customFormat="1" hidden="1" spans="1:19">
      <c r="A4417" s="5">
        <v>4434</v>
      </c>
      <c r="B4417" s="5" t="s">
        <v>17386</v>
      </c>
      <c r="C4417" s="5"/>
      <c r="D4417" s="5" t="s">
        <v>517</v>
      </c>
      <c r="E4417" s="5" t="s">
        <v>17387</v>
      </c>
      <c r="F4417" s="5" t="s">
        <v>24</v>
      </c>
      <c r="G4417" s="5">
        <v>17</v>
      </c>
      <c r="H4417" s="5" t="s">
        <v>19044</v>
      </c>
      <c r="I4417" s="5" t="s">
        <v>17389</v>
      </c>
      <c r="J4417" s="5">
        <v>19977846910</v>
      </c>
      <c r="K4417" s="5" t="s">
        <v>27</v>
      </c>
      <c r="L4417" s="10">
        <v>44396</v>
      </c>
      <c r="M4417" s="5" t="s">
        <v>98</v>
      </c>
      <c r="N4417" s="5"/>
      <c r="O4417" s="10"/>
      <c r="P4417" s="5"/>
      <c r="Q4417" s="5"/>
      <c r="R4417" s="5"/>
      <c r="S4417" s="5"/>
    </row>
    <row r="4418" customFormat="1" hidden="1" spans="1:19">
      <c r="A4418" s="5">
        <v>4435</v>
      </c>
      <c r="B4418" s="5" t="s">
        <v>17390</v>
      </c>
      <c r="C4418" s="5"/>
      <c r="D4418" s="5" t="s">
        <v>517</v>
      </c>
      <c r="E4418" s="5" t="s">
        <v>17391</v>
      </c>
      <c r="F4418" s="5" t="s">
        <v>24</v>
      </c>
      <c r="G4418" s="5">
        <v>17</v>
      </c>
      <c r="H4418" s="5" t="s">
        <v>17392</v>
      </c>
      <c r="I4418" s="5" t="s">
        <v>17393</v>
      </c>
      <c r="J4418" s="5">
        <v>15017326337</v>
      </c>
      <c r="K4418" s="5" t="s">
        <v>27</v>
      </c>
      <c r="L4418" s="10">
        <v>44404</v>
      </c>
      <c r="M4418" s="5" t="s">
        <v>28</v>
      </c>
      <c r="N4418" s="5"/>
      <c r="O4418" s="10"/>
      <c r="P4418" s="5"/>
      <c r="Q4418" s="5"/>
      <c r="R4418" s="5"/>
      <c r="S4418" s="5"/>
    </row>
    <row r="4419" customFormat="1" hidden="1" spans="1:19">
      <c r="A4419" s="5">
        <v>4436</v>
      </c>
      <c r="B4419" s="5" t="s">
        <v>17394</v>
      </c>
      <c r="C4419" s="5"/>
      <c r="D4419" s="5" t="s">
        <v>517</v>
      </c>
      <c r="E4419" s="5" t="s">
        <v>17395</v>
      </c>
      <c r="F4419" s="5" t="s">
        <v>24</v>
      </c>
      <c r="G4419" s="5">
        <v>16</v>
      </c>
      <c r="H4419" s="5" t="s">
        <v>17400</v>
      </c>
      <c r="I4419" s="5" t="s">
        <v>17397</v>
      </c>
      <c r="J4419" s="5" t="s">
        <v>17398</v>
      </c>
      <c r="K4419" s="5" t="s">
        <v>27</v>
      </c>
      <c r="L4419" s="10">
        <v>44399</v>
      </c>
      <c r="M4419" s="5" t="s">
        <v>17399</v>
      </c>
      <c r="N4419" s="5"/>
      <c r="O4419" s="10"/>
      <c r="P4419" s="5"/>
      <c r="Q4419" s="5"/>
      <c r="R4419" s="5"/>
      <c r="S4419" s="5"/>
    </row>
    <row r="4420" customFormat="1" hidden="1" spans="1:19">
      <c r="A4420" s="5">
        <v>4437</v>
      </c>
      <c r="B4420" s="5" t="s">
        <v>17401</v>
      </c>
      <c r="C4420" s="5"/>
      <c r="D4420" s="5" t="s">
        <v>517</v>
      </c>
      <c r="E4420" s="5" t="s">
        <v>17402</v>
      </c>
      <c r="F4420" s="5" t="s">
        <v>24</v>
      </c>
      <c r="G4420" s="5">
        <v>15</v>
      </c>
      <c r="H4420" s="5" t="s">
        <v>19045</v>
      </c>
      <c r="I4420" s="5" t="s">
        <v>17404</v>
      </c>
      <c r="J4420" s="5" t="s">
        <v>17405</v>
      </c>
      <c r="K4420" s="5" t="s">
        <v>27</v>
      </c>
      <c r="L4420" s="10">
        <v>44398</v>
      </c>
      <c r="M4420" s="5" t="s">
        <v>28</v>
      </c>
      <c r="N4420" s="5"/>
      <c r="O4420" s="10"/>
      <c r="P4420" s="5"/>
      <c r="Q4420" s="5"/>
      <c r="R4420" s="5"/>
      <c r="S4420" s="5"/>
    </row>
    <row r="4421" customFormat="1" hidden="1" spans="1:19">
      <c r="A4421" s="5">
        <v>4438</v>
      </c>
      <c r="B4421" s="5" t="s">
        <v>17406</v>
      </c>
      <c r="C4421" s="5"/>
      <c r="D4421" s="5" t="s">
        <v>517</v>
      </c>
      <c r="E4421" s="5" t="s">
        <v>17407</v>
      </c>
      <c r="F4421" s="5" t="s">
        <v>143</v>
      </c>
      <c r="G4421" s="5">
        <v>17</v>
      </c>
      <c r="H4421" s="5" t="s">
        <v>17408</v>
      </c>
      <c r="I4421" s="5" t="s">
        <v>17409</v>
      </c>
      <c r="J4421" s="5" t="s">
        <v>17410</v>
      </c>
      <c r="K4421" s="5" t="s">
        <v>27</v>
      </c>
      <c r="L4421" s="10">
        <v>44398</v>
      </c>
      <c r="M4421" s="5" t="s">
        <v>28</v>
      </c>
      <c r="N4421" s="5"/>
      <c r="O4421" s="10"/>
      <c r="P4421" s="5"/>
      <c r="Q4421" s="5"/>
      <c r="R4421" s="5"/>
      <c r="S4421" s="5"/>
    </row>
    <row r="4422" customFormat="1" hidden="1" spans="1:19">
      <c r="A4422" s="5">
        <v>4439</v>
      </c>
      <c r="B4422" s="5" t="s">
        <v>17411</v>
      </c>
      <c r="C4422" s="5"/>
      <c r="D4422" s="5" t="s">
        <v>517</v>
      </c>
      <c r="E4422" s="5" t="s">
        <v>17412</v>
      </c>
      <c r="F4422" s="5" t="s">
        <v>24</v>
      </c>
      <c r="G4422" s="5">
        <v>17</v>
      </c>
      <c r="H4422" s="5" t="s">
        <v>17990</v>
      </c>
      <c r="I4422" s="5" t="s">
        <v>17413</v>
      </c>
      <c r="J4422" s="5" t="s">
        <v>17414</v>
      </c>
      <c r="K4422" s="5" t="s">
        <v>27</v>
      </c>
      <c r="L4422" s="10">
        <v>44394</v>
      </c>
      <c r="M4422" s="5" t="s">
        <v>28</v>
      </c>
      <c r="N4422" s="5" t="s">
        <v>30</v>
      </c>
      <c r="O4422" s="10"/>
      <c r="P4422" s="5"/>
      <c r="Q4422" s="5"/>
      <c r="R4422" s="5"/>
      <c r="S4422" s="5"/>
    </row>
    <row r="4423" customFormat="1" hidden="1" spans="1:19">
      <c r="A4423" s="5">
        <v>4440</v>
      </c>
      <c r="B4423" s="5" t="s">
        <v>17415</v>
      </c>
      <c r="C4423" s="5"/>
      <c r="D4423" s="5" t="s">
        <v>517</v>
      </c>
      <c r="E4423" s="5" t="s">
        <v>17416</v>
      </c>
      <c r="F4423" s="5" t="s">
        <v>24</v>
      </c>
      <c r="G4423" s="5">
        <v>16</v>
      </c>
      <c r="H4423" s="5" t="s">
        <v>17417</v>
      </c>
      <c r="I4423" s="5" t="s">
        <v>17418</v>
      </c>
      <c r="J4423" s="5" t="s">
        <v>17419</v>
      </c>
      <c r="K4423" s="5" t="s">
        <v>27</v>
      </c>
      <c r="L4423" s="10">
        <v>44394</v>
      </c>
      <c r="M4423" s="5" t="s">
        <v>4424</v>
      </c>
      <c r="N4423" s="5"/>
      <c r="O4423" s="10"/>
      <c r="P4423" s="5"/>
      <c r="Q4423" s="5"/>
      <c r="R4423" s="5"/>
      <c r="S4423" s="5"/>
    </row>
    <row r="4424" customFormat="1" hidden="1" spans="1:19">
      <c r="A4424" s="5">
        <v>4441</v>
      </c>
      <c r="B4424" s="5" t="s">
        <v>17420</v>
      </c>
      <c r="C4424" s="5"/>
      <c r="D4424" s="5" t="s">
        <v>517</v>
      </c>
      <c r="E4424" s="5" t="s">
        <v>17421</v>
      </c>
      <c r="F4424" s="5" t="s">
        <v>24</v>
      </c>
      <c r="G4424" s="5">
        <v>17</v>
      </c>
      <c r="H4424" s="5" t="s">
        <v>19046</v>
      </c>
      <c r="I4424" s="5" t="s">
        <v>17422</v>
      </c>
      <c r="J4424" s="5" t="s">
        <v>17423</v>
      </c>
      <c r="K4424" s="5" t="s">
        <v>27</v>
      </c>
      <c r="L4424" s="10">
        <v>44398</v>
      </c>
      <c r="M4424" s="5" t="s">
        <v>98</v>
      </c>
      <c r="N4424" s="5"/>
      <c r="O4424" s="10"/>
      <c r="P4424" s="5"/>
      <c r="Q4424" s="5"/>
      <c r="R4424" s="5"/>
      <c r="S4424" s="5"/>
    </row>
    <row r="4425" customFormat="1" hidden="1" spans="1:19">
      <c r="A4425" s="5">
        <v>4442</v>
      </c>
      <c r="B4425" s="5" t="s">
        <v>17424</v>
      </c>
      <c r="C4425" s="5"/>
      <c r="D4425" s="5" t="s">
        <v>517</v>
      </c>
      <c r="E4425" s="5" t="s">
        <v>17425</v>
      </c>
      <c r="F4425" s="5" t="s">
        <v>143</v>
      </c>
      <c r="G4425" s="5">
        <v>18</v>
      </c>
      <c r="H4425" s="5" t="s">
        <v>25931</v>
      </c>
      <c r="I4425" s="5" t="s">
        <v>17426</v>
      </c>
      <c r="J4425" s="5">
        <v>18278851039</v>
      </c>
      <c r="K4425" s="5" t="s">
        <v>27</v>
      </c>
      <c r="L4425" s="10">
        <v>44405</v>
      </c>
      <c r="M4425" s="5"/>
      <c r="N4425" s="5" t="s">
        <v>30</v>
      </c>
      <c r="O4425" s="10"/>
      <c r="P4425" s="5"/>
      <c r="Q4425" s="5"/>
      <c r="R4425" s="5"/>
      <c r="S4425" s="5"/>
    </row>
    <row r="4426" customFormat="1" hidden="1" spans="1:19">
      <c r="A4426" s="5">
        <v>4443</v>
      </c>
      <c r="B4426" s="5" t="s">
        <v>17428</v>
      </c>
      <c r="C4426" s="5"/>
      <c r="D4426" s="5" t="s">
        <v>517</v>
      </c>
      <c r="E4426" s="5" t="s">
        <v>17429</v>
      </c>
      <c r="F4426" s="5" t="s">
        <v>24</v>
      </c>
      <c r="G4426" s="5">
        <v>14</v>
      </c>
      <c r="H4426" s="5" t="s">
        <v>17430</v>
      </c>
      <c r="I4426" s="5" t="s">
        <v>17431</v>
      </c>
      <c r="J4426" s="5">
        <v>18070863073</v>
      </c>
      <c r="K4426" s="5" t="s">
        <v>27</v>
      </c>
      <c r="L4426" s="10">
        <v>44412</v>
      </c>
      <c r="M4426" s="5" t="s">
        <v>28</v>
      </c>
      <c r="N4426" s="5"/>
      <c r="O4426" s="10"/>
      <c r="P4426" s="5"/>
      <c r="Q4426" s="5"/>
      <c r="R4426" s="5"/>
      <c r="S4426" s="5"/>
    </row>
    <row r="4427" customFormat="1" hidden="1" spans="1:19">
      <c r="A4427" s="5">
        <v>4444</v>
      </c>
      <c r="B4427" s="5" t="s">
        <v>17432</v>
      </c>
      <c r="C4427" s="5"/>
      <c r="D4427" s="5" t="s">
        <v>517</v>
      </c>
      <c r="E4427" s="5" t="s">
        <v>17433</v>
      </c>
      <c r="F4427" s="5" t="s">
        <v>24</v>
      </c>
      <c r="G4427" s="5">
        <v>17</v>
      </c>
      <c r="H4427" s="5" t="s">
        <v>17434</v>
      </c>
      <c r="I4427" s="5" t="s">
        <v>12802</v>
      </c>
      <c r="J4427" s="5">
        <v>13662719342</v>
      </c>
      <c r="K4427" s="5" t="s">
        <v>27</v>
      </c>
      <c r="L4427" s="10">
        <v>44398</v>
      </c>
      <c r="M4427" s="5" t="s">
        <v>54</v>
      </c>
      <c r="N4427" s="5"/>
      <c r="O4427" s="10"/>
      <c r="P4427" s="5"/>
      <c r="Q4427" s="5"/>
      <c r="R4427" s="5"/>
      <c r="S4427" s="5"/>
    </row>
    <row r="4428" customFormat="1" hidden="1" spans="1:19">
      <c r="A4428" s="5">
        <v>4445</v>
      </c>
      <c r="B4428" s="5" t="s">
        <v>17435</v>
      </c>
      <c r="C4428" s="5"/>
      <c r="D4428" s="5" t="s">
        <v>517</v>
      </c>
      <c r="E4428" s="5" t="s">
        <v>17436</v>
      </c>
      <c r="F4428" s="5" t="s">
        <v>24</v>
      </c>
      <c r="G4428" s="5">
        <v>17</v>
      </c>
      <c r="H4428" s="5" t="s">
        <v>19047</v>
      </c>
      <c r="I4428" s="5" t="s">
        <v>17438</v>
      </c>
      <c r="J4428" s="5">
        <v>13078612648</v>
      </c>
      <c r="K4428" s="5" t="s">
        <v>27</v>
      </c>
      <c r="L4428" s="10">
        <v>44412</v>
      </c>
      <c r="M4428" s="5" t="s">
        <v>28</v>
      </c>
      <c r="N4428" s="5"/>
      <c r="O4428" s="10"/>
      <c r="P4428" s="5"/>
      <c r="Q4428" s="5"/>
      <c r="R4428" s="5"/>
      <c r="S4428" s="5"/>
    </row>
    <row r="4429" customFormat="1" hidden="1" spans="1:19">
      <c r="A4429" s="5">
        <v>4446</v>
      </c>
      <c r="B4429" s="5" t="s">
        <v>17439</v>
      </c>
      <c r="C4429" s="5"/>
      <c r="D4429" s="5" t="s">
        <v>517</v>
      </c>
      <c r="E4429" s="5" t="s">
        <v>17440</v>
      </c>
      <c r="F4429" s="5" t="s">
        <v>24</v>
      </c>
      <c r="G4429" s="5">
        <v>18</v>
      </c>
      <c r="H4429" s="5" t="s">
        <v>17441</v>
      </c>
      <c r="I4429" s="5" t="s">
        <v>1704</v>
      </c>
      <c r="J4429" s="5">
        <v>19127174040</v>
      </c>
      <c r="K4429" s="5" t="s">
        <v>27</v>
      </c>
      <c r="L4429" s="10">
        <v>44394</v>
      </c>
      <c r="M4429" s="5" t="s">
        <v>1273</v>
      </c>
      <c r="N4429" s="5"/>
      <c r="O4429" s="10"/>
      <c r="P4429" s="5"/>
      <c r="Q4429" s="5"/>
      <c r="R4429" s="5"/>
      <c r="S4429" s="5"/>
    </row>
    <row r="4430" customFormat="1" hidden="1" spans="1:19">
      <c r="A4430" s="5">
        <v>4447</v>
      </c>
      <c r="B4430" s="5" t="s">
        <v>17442</v>
      </c>
      <c r="C4430" s="5"/>
      <c r="D4430" s="5" t="s">
        <v>517</v>
      </c>
      <c r="E4430" s="5" t="s">
        <v>17443</v>
      </c>
      <c r="F4430" s="5" t="s">
        <v>24</v>
      </c>
      <c r="G4430" s="5">
        <v>17</v>
      </c>
      <c r="H4430" s="5" t="s">
        <v>17444</v>
      </c>
      <c r="I4430" s="5" t="s">
        <v>5443</v>
      </c>
      <c r="J4430" s="5">
        <v>19978451560</v>
      </c>
      <c r="K4430" s="5" t="s">
        <v>27</v>
      </c>
      <c r="L4430" s="10">
        <v>44399</v>
      </c>
      <c r="M4430" s="5" t="s">
        <v>133</v>
      </c>
      <c r="N4430" s="5"/>
      <c r="O4430" s="10"/>
      <c r="P4430" s="5"/>
      <c r="Q4430" s="5"/>
      <c r="R4430" s="5"/>
      <c r="S4430" s="5"/>
    </row>
    <row r="4431" customFormat="1" hidden="1" spans="1:19">
      <c r="A4431" s="5">
        <v>4448</v>
      </c>
      <c r="B4431" s="5" t="s">
        <v>17445</v>
      </c>
      <c r="C4431" s="5"/>
      <c r="D4431" s="5" t="s">
        <v>517</v>
      </c>
      <c r="E4431" s="5" t="s">
        <v>17446</v>
      </c>
      <c r="F4431" s="5" t="s">
        <v>24</v>
      </c>
      <c r="G4431" s="5">
        <v>17</v>
      </c>
      <c r="H4431" s="5" t="s">
        <v>17447</v>
      </c>
      <c r="I4431" s="5" t="s">
        <v>6123</v>
      </c>
      <c r="J4431" s="5">
        <v>15777830235</v>
      </c>
      <c r="K4431" s="5" t="s">
        <v>27</v>
      </c>
      <c r="L4431" s="10">
        <v>44396</v>
      </c>
      <c r="M4431" s="5" t="s">
        <v>133</v>
      </c>
      <c r="N4431" s="5"/>
      <c r="O4431" s="10"/>
      <c r="P4431" s="5"/>
      <c r="Q4431" s="5"/>
      <c r="R4431" s="5"/>
      <c r="S4431" s="5"/>
    </row>
    <row r="4432" customFormat="1" hidden="1" spans="1:19">
      <c r="A4432" s="5">
        <v>4449</v>
      </c>
      <c r="B4432" s="5" t="s">
        <v>17448</v>
      </c>
      <c r="C4432" s="5"/>
      <c r="D4432" s="5" t="s">
        <v>517</v>
      </c>
      <c r="E4432" s="5" t="s">
        <v>17449</v>
      </c>
      <c r="F4432" s="5" t="s">
        <v>24</v>
      </c>
      <c r="G4432" s="5">
        <v>16</v>
      </c>
      <c r="H4432" s="5" t="s">
        <v>17450</v>
      </c>
      <c r="I4432" s="5" t="s">
        <v>17451</v>
      </c>
      <c r="J4432" s="5" t="s">
        <v>17452</v>
      </c>
      <c r="K4432" s="5" t="s">
        <v>27</v>
      </c>
      <c r="L4432" s="10">
        <v>44394</v>
      </c>
      <c r="M4432" s="5" t="s">
        <v>1273</v>
      </c>
      <c r="N4432" s="5"/>
      <c r="O4432" s="10"/>
      <c r="P4432" s="5"/>
      <c r="Q4432" s="5"/>
      <c r="R4432" s="5"/>
      <c r="S4432" s="5"/>
    </row>
    <row r="4433" customFormat="1" hidden="1" spans="1:19">
      <c r="A4433" s="5">
        <v>4450</v>
      </c>
      <c r="B4433" s="5" t="s">
        <v>17453</v>
      </c>
      <c r="C4433" s="5"/>
      <c r="D4433" s="5" t="s">
        <v>517</v>
      </c>
      <c r="E4433" s="5" t="s">
        <v>17454</v>
      </c>
      <c r="F4433" s="5" t="s">
        <v>143</v>
      </c>
      <c r="G4433" s="5">
        <v>16</v>
      </c>
      <c r="H4433" s="5" t="s">
        <v>19048</v>
      </c>
      <c r="I4433" s="5" t="s">
        <v>17456</v>
      </c>
      <c r="J4433" s="5">
        <v>13647789096</v>
      </c>
      <c r="K4433" s="5" t="s">
        <v>27</v>
      </c>
      <c r="L4433" s="10">
        <v>44395</v>
      </c>
      <c r="M4433" s="5" t="s">
        <v>98</v>
      </c>
      <c r="N4433" s="5"/>
      <c r="O4433" s="10"/>
      <c r="P4433" s="5"/>
      <c r="Q4433" s="5"/>
      <c r="R4433" s="5"/>
      <c r="S4433" s="5"/>
    </row>
    <row r="4434" customFormat="1" hidden="1" spans="1:19">
      <c r="A4434" s="5">
        <v>4451</v>
      </c>
      <c r="B4434" s="5" t="s">
        <v>17457</v>
      </c>
      <c r="C4434" s="5"/>
      <c r="D4434" s="5" t="s">
        <v>517</v>
      </c>
      <c r="E4434" s="5" t="s">
        <v>17458</v>
      </c>
      <c r="F4434" s="5" t="s">
        <v>24</v>
      </c>
      <c r="G4434" s="5">
        <v>17</v>
      </c>
      <c r="H4434" s="5" t="s">
        <v>19049</v>
      </c>
      <c r="I4434" s="5" t="s">
        <v>17460</v>
      </c>
      <c r="J4434" s="5">
        <v>15277895758</v>
      </c>
      <c r="K4434" s="5" t="s">
        <v>27</v>
      </c>
      <c r="L4434" s="10">
        <v>44395</v>
      </c>
      <c r="M4434" s="5" t="s">
        <v>28</v>
      </c>
      <c r="N4434" s="5"/>
      <c r="O4434" s="10"/>
      <c r="P4434" s="5"/>
      <c r="Q4434" s="5"/>
      <c r="R4434" s="5"/>
      <c r="S4434" s="5"/>
    </row>
    <row r="4435" customFormat="1" hidden="1" spans="1:19">
      <c r="A4435" s="5">
        <v>4452</v>
      </c>
      <c r="B4435" s="5" t="s">
        <v>17461</v>
      </c>
      <c r="C4435" s="5"/>
      <c r="D4435" s="5" t="s">
        <v>517</v>
      </c>
      <c r="E4435" s="5" t="s">
        <v>17462</v>
      </c>
      <c r="F4435" s="5" t="s">
        <v>24</v>
      </c>
      <c r="G4435" s="5">
        <v>16</v>
      </c>
      <c r="H4435" s="5" t="s">
        <v>17463</v>
      </c>
      <c r="I4435" s="5" t="s">
        <v>17464</v>
      </c>
      <c r="J4435" s="5" t="s">
        <v>17465</v>
      </c>
      <c r="K4435" s="5" t="s">
        <v>27</v>
      </c>
      <c r="L4435" s="10">
        <v>44379</v>
      </c>
      <c r="M4435" s="5" t="s">
        <v>6052</v>
      </c>
      <c r="N4435" s="5"/>
      <c r="O4435" s="10"/>
      <c r="P4435" s="5"/>
      <c r="Q4435" s="5"/>
      <c r="R4435" s="5"/>
      <c r="S4435" s="5"/>
    </row>
    <row r="4436" customFormat="1" hidden="1" spans="1:19">
      <c r="A4436" s="5">
        <v>4453</v>
      </c>
      <c r="B4436" s="5" t="s">
        <v>17466</v>
      </c>
      <c r="C4436" s="5"/>
      <c r="D4436" s="5" t="s">
        <v>517</v>
      </c>
      <c r="E4436" s="5" t="s">
        <v>17467</v>
      </c>
      <c r="F4436" s="5" t="s">
        <v>24</v>
      </c>
      <c r="G4436" s="5">
        <v>17</v>
      </c>
      <c r="H4436" s="5" t="s">
        <v>6841</v>
      </c>
      <c r="I4436" s="5" t="s">
        <v>4347</v>
      </c>
      <c r="J4436" s="5">
        <v>13878713349</v>
      </c>
      <c r="K4436" s="5" t="s">
        <v>27</v>
      </c>
      <c r="L4436" s="10">
        <v>44395</v>
      </c>
      <c r="M4436" s="5" t="s">
        <v>28</v>
      </c>
      <c r="N4436" s="5"/>
      <c r="O4436" s="10"/>
      <c r="P4436" s="5"/>
      <c r="Q4436" s="5"/>
      <c r="R4436" s="5"/>
      <c r="S4436" s="5"/>
    </row>
    <row r="4437" customFormat="1" hidden="1" spans="1:19">
      <c r="A4437" s="5">
        <v>4454</v>
      </c>
      <c r="B4437" s="5" t="s">
        <v>17468</v>
      </c>
      <c r="C4437" s="5"/>
      <c r="D4437" s="5" t="s">
        <v>517</v>
      </c>
      <c r="E4437" s="5" t="s">
        <v>17469</v>
      </c>
      <c r="F4437" s="5" t="s">
        <v>143</v>
      </c>
      <c r="G4437" s="5">
        <v>19</v>
      </c>
      <c r="H4437" s="5" t="s">
        <v>12376</v>
      </c>
      <c r="I4437" s="5" t="s">
        <v>17470</v>
      </c>
      <c r="J4437" s="5" t="s">
        <v>17471</v>
      </c>
      <c r="K4437" s="5" t="s">
        <v>27</v>
      </c>
      <c r="L4437" s="10">
        <v>44404</v>
      </c>
      <c r="M4437" s="5" t="s">
        <v>2747</v>
      </c>
      <c r="N4437" s="5"/>
      <c r="O4437" s="10"/>
      <c r="P4437" s="5"/>
      <c r="Q4437" s="5"/>
      <c r="R4437" s="5"/>
      <c r="S4437" s="5"/>
    </row>
    <row r="4438" customFormat="1" hidden="1" spans="1:19">
      <c r="A4438" s="5">
        <v>4455</v>
      </c>
      <c r="B4438" s="5" t="s">
        <v>17472</v>
      </c>
      <c r="C4438" s="5"/>
      <c r="D4438" s="5" t="s">
        <v>517</v>
      </c>
      <c r="E4438" s="5" t="s">
        <v>17473</v>
      </c>
      <c r="F4438" s="5" t="s">
        <v>143</v>
      </c>
      <c r="G4438" s="5">
        <v>16</v>
      </c>
      <c r="H4438" s="5" t="s">
        <v>19050</v>
      </c>
      <c r="I4438" s="5" t="s">
        <v>1762</v>
      </c>
      <c r="J4438" s="5" t="s">
        <v>17474</v>
      </c>
      <c r="K4438" s="5" t="s">
        <v>27</v>
      </c>
      <c r="L4438" s="10">
        <v>44411</v>
      </c>
      <c r="M4438" s="5" t="s">
        <v>28</v>
      </c>
      <c r="N4438" s="5"/>
      <c r="O4438" s="10"/>
      <c r="P4438" s="5"/>
      <c r="Q4438" s="5"/>
      <c r="R4438" s="5"/>
      <c r="S4438" s="5"/>
    </row>
    <row r="4439" customFormat="1" hidden="1" spans="1:19">
      <c r="A4439" s="5">
        <v>4456</v>
      </c>
      <c r="B4439" s="5" t="s">
        <v>1674</v>
      </c>
      <c r="C4439" s="5"/>
      <c r="D4439" s="5" t="s">
        <v>517</v>
      </c>
      <c r="E4439" s="5" t="s">
        <v>1675</v>
      </c>
      <c r="F4439" s="5" t="s">
        <v>24</v>
      </c>
      <c r="G4439" s="5">
        <v>19</v>
      </c>
      <c r="H4439" s="5" t="s">
        <v>19617</v>
      </c>
      <c r="I4439" s="5" t="s">
        <v>17475</v>
      </c>
      <c r="J4439" s="5">
        <v>13707787085</v>
      </c>
      <c r="K4439" s="5" t="s">
        <v>27</v>
      </c>
      <c r="L4439" s="10">
        <v>44396</v>
      </c>
      <c r="M4439" s="5"/>
      <c r="N4439" s="5"/>
      <c r="O4439" s="10"/>
      <c r="P4439" s="5"/>
      <c r="Q4439" s="5"/>
      <c r="R4439" s="5"/>
      <c r="S4439" s="5"/>
    </row>
    <row r="4440" customFormat="1" hidden="1" spans="1:19">
      <c r="A4440" s="5">
        <v>4457</v>
      </c>
      <c r="B4440" s="5" t="s">
        <v>17476</v>
      </c>
      <c r="C4440" s="5"/>
      <c r="D4440" s="5" t="s">
        <v>517</v>
      </c>
      <c r="E4440" s="5" t="s">
        <v>17477</v>
      </c>
      <c r="F4440" s="5" t="s">
        <v>24</v>
      </c>
      <c r="G4440" s="5">
        <v>15</v>
      </c>
      <c r="H4440" s="5" t="s">
        <v>19051</v>
      </c>
      <c r="I4440" s="5" t="s">
        <v>9280</v>
      </c>
      <c r="J4440" s="5">
        <v>13877817961</v>
      </c>
      <c r="K4440" s="5" t="s">
        <v>27</v>
      </c>
      <c r="L4440" s="10">
        <v>44397</v>
      </c>
      <c r="M4440" s="5" t="s">
        <v>28</v>
      </c>
      <c r="N4440" s="5"/>
      <c r="O4440" s="10"/>
      <c r="P4440" s="5"/>
      <c r="Q4440" s="5"/>
      <c r="R4440" s="5"/>
      <c r="S4440" s="5"/>
    </row>
    <row r="4441" customFormat="1" hidden="1" spans="1:19">
      <c r="A4441" s="5">
        <v>4458</v>
      </c>
      <c r="B4441" s="5" t="s">
        <v>17479</v>
      </c>
      <c r="C4441" s="5"/>
      <c r="D4441" s="5" t="s">
        <v>517</v>
      </c>
      <c r="E4441" s="5" t="s">
        <v>17480</v>
      </c>
      <c r="F4441" s="5" t="s">
        <v>24</v>
      </c>
      <c r="G4441" s="5">
        <v>17</v>
      </c>
      <c r="H4441" s="5" t="s">
        <v>25932</v>
      </c>
      <c r="I4441" s="5" t="s">
        <v>16634</v>
      </c>
      <c r="J4441" s="5">
        <v>19976127290</v>
      </c>
      <c r="K4441" s="5" t="s">
        <v>27</v>
      </c>
      <c r="L4441" s="10">
        <v>44395</v>
      </c>
      <c r="M4441" s="5" t="s">
        <v>28</v>
      </c>
      <c r="N4441" s="5" t="s">
        <v>30</v>
      </c>
      <c r="O4441" s="10"/>
      <c r="P4441" s="5"/>
      <c r="Q4441" s="5"/>
      <c r="R4441" s="5"/>
      <c r="S4441" s="5"/>
    </row>
    <row r="4442" customFormat="1" hidden="1" spans="1:19">
      <c r="A4442" s="5">
        <v>4459</v>
      </c>
      <c r="B4442" s="5" t="s">
        <v>17482</v>
      </c>
      <c r="C4442" s="5"/>
      <c r="D4442" s="5" t="s">
        <v>517</v>
      </c>
      <c r="E4442" s="5" t="s">
        <v>17483</v>
      </c>
      <c r="F4442" s="5" t="s">
        <v>143</v>
      </c>
      <c r="G4442" s="5">
        <v>17</v>
      </c>
      <c r="H4442" s="5" t="s">
        <v>19053</v>
      </c>
      <c r="I4442" s="5" t="s">
        <v>17485</v>
      </c>
      <c r="J4442" s="5" t="s">
        <v>17486</v>
      </c>
      <c r="K4442" s="5" t="s">
        <v>27</v>
      </c>
      <c r="L4442" s="10">
        <v>44396</v>
      </c>
      <c r="M4442" s="5" t="s">
        <v>4299</v>
      </c>
      <c r="N4442" s="5" t="s">
        <v>30</v>
      </c>
      <c r="O4442" s="10"/>
      <c r="P4442" s="5"/>
      <c r="Q4442" s="5"/>
      <c r="R4442" s="5"/>
      <c r="S4442" s="5"/>
    </row>
    <row r="4443" customFormat="1" hidden="1" spans="1:19">
      <c r="A4443" s="5">
        <v>4460</v>
      </c>
      <c r="B4443" s="5" t="s">
        <v>17487</v>
      </c>
      <c r="C4443" s="5"/>
      <c r="D4443" s="5" t="s">
        <v>517</v>
      </c>
      <c r="E4443" s="5" t="s">
        <v>17488</v>
      </c>
      <c r="F4443" s="5" t="s">
        <v>24</v>
      </c>
      <c r="G4443" s="5">
        <v>17</v>
      </c>
      <c r="H4443" s="5" t="s">
        <v>17489</v>
      </c>
      <c r="I4443" s="5" t="s">
        <v>17490</v>
      </c>
      <c r="J4443" s="5">
        <v>17754792541</v>
      </c>
      <c r="K4443" s="5" t="s">
        <v>27</v>
      </c>
      <c r="L4443" s="10">
        <v>44395</v>
      </c>
      <c r="M4443" s="5" t="s">
        <v>1288</v>
      </c>
      <c r="N4443" s="5"/>
      <c r="O4443" s="10"/>
      <c r="P4443" s="5"/>
      <c r="Q4443" s="5"/>
      <c r="R4443" s="5"/>
      <c r="S4443" s="5"/>
    </row>
    <row r="4444" customFormat="1" hidden="1" spans="1:19">
      <c r="A4444" s="5">
        <v>4461</v>
      </c>
      <c r="B4444" s="5" t="s">
        <v>17491</v>
      </c>
      <c r="C4444" s="5"/>
      <c r="D4444" s="5" t="s">
        <v>517</v>
      </c>
      <c r="E4444" s="5" t="s">
        <v>17492</v>
      </c>
      <c r="F4444" s="5" t="s">
        <v>24</v>
      </c>
      <c r="G4444" s="5">
        <v>16</v>
      </c>
      <c r="H4444" s="5" t="s">
        <v>17493</v>
      </c>
      <c r="I4444" s="5" t="s">
        <v>6385</v>
      </c>
      <c r="J4444" s="5" t="s">
        <v>17494</v>
      </c>
      <c r="K4444" s="5" t="s">
        <v>27</v>
      </c>
      <c r="L4444" s="10">
        <v>44401</v>
      </c>
      <c r="M4444" s="5" t="s">
        <v>9576</v>
      </c>
      <c r="N4444" s="5"/>
      <c r="O4444" s="10"/>
      <c r="P4444" s="5"/>
      <c r="Q4444" s="5"/>
      <c r="R4444" s="5"/>
      <c r="S4444" s="5"/>
    </row>
    <row r="4445" customFormat="1" hidden="1" spans="1:19">
      <c r="A4445" s="5">
        <v>4462</v>
      </c>
      <c r="B4445" s="5" t="s">
        <v>17495</v>
      </c>
      <c r="C4445" s="5"/>
      <c r="D4445" s="5" t="s">
        <v>517</v>
      </c>
      <c r="E4445" s="5" t="s">
        <v>17496</v>
      </c>
      <c r="F4445" s="5" t="s">
        <v>24</v>
      </c>
      <c r="G4445" s="5">
        <v>16</v>
      </c>
      <c r="H4445" s="5" t="s">
        <v>17497</v>
      </c>
      <c r="I4445" s="5" t="s">
        <v>17498</v>
      </c>
      <c r="J4445" s="5" t="s">
        <v>17499</v>
      </c>
      <c r="K4445" s="5" t="s">
        <v>27</v>
      </c>
      <c r="L4445" s="10">
        <v>44396</v>
      </c>
      <c r="M4445" s="5" t="s">
        <v>4424</v>
      </c>
      <c r="N4445" s="5"/>
      <c r="O4445" s="10"/>
      <c r="P4445" s="5"/>
      <c r="Q4445" s="5"/>
      <c r="R4445" s="5"/>
      <c r="S4445" s="5"/>
    </row>
    <row r="4446" customFormat="1" hidden="1" spans="1:19">
      <c r="A4446" s="5">
        <v>4463</v>
      </c>
      <c r="B4446" s="5" t="s">
        <v>17500</v>
      </c>
      <c r="C4446" s="5"/>
      <c r="D4446" s="5" t="s">
        <v>517</v>
      </c>
      <c r="E4446" s="5" t="s">
        <v>17501</v>
      </c>
      <c r="F4446" s="5" t="s">
        <v>24</v>
      </c>
      <c r="G4446" s="5">
        <v>17</v>
      </c>
      <c r="H4446" s="5" t="s">
        <v>17502</v>
      </c>
      <c r="I4446" s="5" t="s">
        <v>17503</v>
      </c>
      <c r="J4446" s="5" t="s">
        <v>17504</v>
      </c>
      <c r="K4446" s="5" t="s">
        <v>27</v>
      </c>
      <c r="L4446" s="10">
        <v>44396</v>
      </c>
      <c r="M4446" s="5" t="s">
        <v>28</v>
      </c>
      <c r="N4446" s="5"/>
      <c r="O4446" s="10"/>
      <c r="P4446" s="5"/>
      <c r="Q4446" s="5"/>
      <c r="R4446" s="5"/>
      <c r="S4446" s="5"/>
    </row>
    <row r="4447" customFormat="1" hidden="1" spans="1:19">
      <c r="A4447" s="5">
        <v>4464</v>
      </c>
      <c r="B4447" s="5" t="s">
        <v>17505</v>
      </c>
      <c r="C4447" s="5"/>
      <c r="D4447" s="5" t="s">
        <v>517</v>
      </c>
      <c r="E4447" s="5" t="s">
        <v>17506</v>
      </c>
      <c r="F4447" s="5" t="s">
        <v>24</v>
      </c>
      <c r="G4447" s="5">
        <v>17</v>
      </c>
      <c r="H4447" s="5" t="s">
        <v>17507</v>
      </c>
      <c r="I4447" s="5" t="s">
        <v>17508</v>
      </c>
      <c r="J4447" s="5" t="s">
        <v>17509</v>
      </c>
      <c r="K4447" s="5" t="s">
        <v>27</v>
      </c>
      <c r="L4447" s="10">
        <v>44398</v>
      </c>
      <c r="M4447" s="5" t="s">
        <v>28</v>
      </c>
      <c r="N4447" s="5"/>
      <c r="O4447" s="10"/>
      <c r="P4447" s="5"/>
      <c r="Q4447" s="5"/>
      <c r="R4447" s="5"/>
      <c r="S4447" s="5"/>
    </row>
    <row r="4448" customFormat="1" hidden="1" spans="1:19">
      <c r="A4448" s="5">
        <v>4465</v>
      </c>
      <c r="B4448" s="5" t="s">
        <v>17510</v>
      </c>
      <c r="C4448" s="5"/>
      <c r="D4448" s="5" t="s">
        <v>517</v>
      </c>
      <c r="E4448" s="5" t="s">
        <v>17511</v>
      </c>
      <c r="F4448" s="5" t="s">
        <v>24</v>
      </c>
      <c r="G4448" s="5">
        <v>15</v>
      </c>
      <c r="H4448" s="5" t="s">
        <v>17512</v>
      </c>
      <c r="I4448" s="5" t="s">
        <v>17513</v>
      </c>
      <c r="J4448" s="5" t="s">
        <v>17514</v>
      </c>
      <c r="K4448" s="5" t="s">
        <v>27</v>
      </c>
      <c r="L4448" s="10">
        <v>44394</v>
      </c>
      <c r="M4448" s="5" t="s">
        <v>1217</v>
      </c>
      <c r="N4448" s="5"/>
      <c r="O4448" s="10"/>
      <c r="P4448" s="5"/>
      <c r="Q4448" s="5"/>
      <c r="R4448" s="5"/>
      <c r="S4448" s="5"/>
    </row>
    <row r="4449" customFormat="1" hidden="1" spans="1:19">
      <c r="A4449" s="5">
        <v>4466</v>
      </c>
      <c r="B4449" s="5" t="s">
        <v>17515</v>
      </c>
      <c r="C4449" s="5"/>
      <c r="D4449" s="5" t="s">
        <v>517</v>
      </c>
      <c r="E4449" s="5" t="s">
        <v>17516</v>
      </c>
      <c r="F4449" s="5" t="s">
        <v>24</v>
      </c>
      <c r="G4449" s="5">
        <v>15</v>
      </c>
      <c r="H4449" s="5" t="s">
        <v>19054</v>
      </c>
      <c r="I4449" s="5" t="s">
        <v>17518</v>
      </c>
      <c r="J4449" s="5">
        <v>18776873614</v>
      </c>
      <c r="K4449" s="5" t="s">
        <v>27</v>
      </c>
      <c r="L4449" s="10">
        <v>44396</v>
      </c>
      <c r="M4449" s="5" t="s">
        <v>28</v>
      </c>
      <c r="N4449" s="5"/>
      <c r="O4449" s="10"/>
      <c r="P4449" s="5"/>
      <c r="Q4449" s="5"/>
      <c r="R4449" s="5"/>
      <c r="S4449" s="5"/>
    </row>
    <row r="4450" customFormat="1" hidden="1" spans="1:19">
      <c r="A4450" s="5">
        <v>4467</v>
      </c>
      <c r="B4450" s="5" t="s">
        <v>17519</v>
      </c>
      <c r="C4450" s="5"/>
      <c r="D4450" s="5" t="s">
        <v>517</v>
      </c>
      <c r="E4450" s="5" t="s">
        <v>17520</v>
      </c>
      <c r="F4450" s="5" t="s">
        <v>143</v>
      </c>
      <c r="G4450" s="5">
        <v>17</v>
      </c>
      <c r="H4450" s="5" t="s">
        <v>17521</v>
      </c>
      <c r="I4450" s="5" t="s">
        <v>17522</v>
      </c>
      <c r="J4450" s="5" t="s">
        <v>17523</v>
      </c>
      <c r="K4450" s="5" t="s">
        <v>27</v>
      </c>
      <c r="L4450" s="10">
        <v>44396</v>
      </c>
      <c r="M4450" s="5" t="s">
        <v>4424</v>
      </c>
      <c r="N4450" s="5" t="s">
        <v>27</v>
      </c>
      <c r="O4450" s="10"/>
      <c r="P4450" s="5"/>
      <c r="Q4450" s="5"/>
      <c r="R4450" s="5"/>
      <c r="S4450" s="5"/>
    </row>
    <row r="4451" customFormat="1" hidden="1" spans="1:19">
      <c r="A4451" s="5">
        <v>4468</v>
      </c>
      <c r="B4451" s="5" t="s">
        <v>17524</v>
      </c>
      <c r="C4451" s="5"/>
      <c r="D4451" s="5" t="s">
        <v>517</v>
      </c>
      <c r="E4451" s="5" t="s">
        <v>17525</v>
      </c>
      <c r="F4451" s="5" t="s">
        <v>24</v>
      </c>
      <c r="G4451" s="5">
        <v>17</v>
      </c>
      <c r="H4451" s="5" t="s">
        <v>19055</v>
      </c>
      <c r="I4451" s="5" t="s">
        <v>17527</v>
      </c>
      <c r="J4451" s="5" t="s">
        <v>17528</v>
      </c>
      <c r="K4451" s="5" t="s">
        <v>27</v>
      </c>
      <c r="L4451" s="10">
        <v>44400</v>
      </c>
      <c r="M4451" s="5" t="s">
        <v>28</v>
      </c>
      <c r="N4451" s="5"/>
      <c r="O4451" s="10"/>
      <c r="P4451" s="5"/>
      <c r="Q4451" s="5"/>
      <c r="R4451" s="5"/>
      <c r="S4451" s="5"/>
    </row>
    <row r="4452" customFormat="1" hidden="1" spans="1:19">
      <c r="A4452" s="5">
        <v>4469</v>
      </c>
      <c r="B4452" s="5" t="s">
        <v>17529</v>
      </c>
      <c r="C4452" s="5"/>
      <c r="D4452" s="5" t="s">
        <v>517</v>
      </c>
      <c r="E4452" s="5" t="s">
        <v>17530</v>
      </c>
      <c r="F4452" s="5" t="s">
        <v>24</v>
      </c>
      <c r="G4452" s="5">
        <v>16</v>
      </c>
      <c r="H4452" s="5" t="s">
        <v>19056</v>
      </c>
      <c r="I4452" s="5" t="s">
        <v>17532</v>
      </c>
      <c r="J4452" s="5">
        <v>15382881478</v>
      </c>
      <c r="K4452" s="5" t="s">
        <v>27</v>
      </c>
      <c r="L4452" s="10">
        <v>44396</v>
      </c>
      <c r="M4452" s="5" t="s">
        <v>185</v>
      </c>
      <c r="N4452" s="5"/>
      <c r="O4452" s="10"/>
      <c r="P4452" s="5"/>
      <c r="Q4452" s="5"/>
      <c r="R4452" s="5"/>
      <c r="S4452" s="5"/>
    </row>
    <row r="4453" customFormat="1" hidden="1" spans="1:19">
      <c r="A4453" s="5">
        <v>4470</v>
      </c>
      <c r="B4453" s="5" t="s">
        <v>17533</v>
      </c>
      <c r="C4453" s="5"/>
      <c r="D4453" s="5" t="s">
        <v>517</v>
      </c>
      <c r="E4453" s="5" t="s">
        <v>17534</v>
      </c>
      <c r="F4453" s="5" t="s">
        <v>24</v>
      </c>
      <c r="G4453" s="5">
        <v>16</v>
      </c>
      <c r="H4453" s="5" t="s">
        <v>17535</v>
      </c>
      <c r="I4453" s="5" t="s">
        <v>17536</v>
      </c>
      <c r="J4453" s="5" t="s">
        <v>17537</v>
      </c>
      <c r="K4453" s="5" t="s">
        <v>27</v>
      </c>
      <c r="L4453" s="10">
        <v>44398</v>
      </c>
      <c r="M4453" s="5" t="s">
        <v>28</v>
      </c>
      <c r="N4453" s="5"/>
      <c r="O4453" s="10"/>
      <c r="P4453" s="5"/>
      <c r="Q4453" s="5"/>
      <c r="R4453" s="5"/>
      <c r="S4453" s="5"/>
    </row>
    <row r="4454" customFormat="1" hidden="1" spans="1:19">
      <c r="A4454" s="5">
        <v>4471</v>
      </c>
      <c r="B4454" s="5" t="s">
        <v>17538</v>
      </c>
      <c r="C4454" s="5"/>
      <c r="D4454" s="5" t="s">
        <v>517</v>
      </c>
      <c r="E4454" s="5" t="s">
        <v>17539</v>
      </c>
      <c r="F4454" s="5" t="s">
        <v>143</v>
      </c>
      <c r="G4454" s="5">
        <v>17</v>
      </c>
      <c r="H4454" s="5" t="s">
        <v>17540</v>
      </c>
      <c r="I4454" s="5" t="s">
        <v>17541</v>
      </c>
      <c r="J4454" s="5">
        <v>18176755227</v>
      </c>
      <c r="K4454" s="5" t="s">
        <v>27</v>
      </c>
      <c r="L4454" s="10">
        <v>44402</v>
      </c>
      <c r="M4454" s="5" t="s">
        <v>4424</v>
      </c>
      <c r="N4454" s="5"/>
      <c r="O4454" s="10"/>
      <c r="P4454" s="5"/>
      <c r="Q4454" s="5"/>
      <c r="R4454" s="5"/>
      <c r="S4454" s="5"/>
    </row>
    <row r="4455" customFormat="1" hidden="1" spans="1:19">
      <c r="A4455" s="5">
        <v>4472</v>
      </c>
      <c r="B4455" s="5" t="s">
        <v>17542</v>
      </c>
      <c r="C4455" s="5"/>
      <c r="D4455" s="5" t="s">
        <v>517</v>
      </c>
      <c r="E4455" s="5" t="s">
        <v>10479</v>
      </c>
      <c r="F4455" s="5" t="s">
        <v>24</v>
      </c>
      <c r="G4455" s="5">
        <v>16</v>
      </c>
      <c r="H4455" s="5" t="s">
        <v>17543</v>
      </c>
      <c r="I4455" s="5" t="s">
        <v>17544</v>
      </c>
      <c r="J4455" s="5" t="s">
        <v>17545</v>
      </c>
      <c r="K4455" s="5" t="s">
        <v>27</v>
      </c>
      <c r="L4455" s="10">
        <v>44398</v>
      </c>
      <c r="M4455" s="5" t="s">
        <v>1352</v>
      </c>
      <c r="N4455" s="5"/>
      <c r="O4455" s="10"/>
      <c r="P4455" s="5"/>
      <c r="Q4455" s="5"/>
      <c r="R4455" s="5"/>
      <c r="S4455" s="5"/>
    </row>
    <row r="4456" customFormat="1" hidden="1" spans="1:19">
      <c r="A4456" s="5">
        <v>4473</v>
      </c>
      <c r="B4456" s="5" t="s">
        <v>17546</v>
      </c>
      <c r="C4456" s="5"/>
      <c r="D4456" s="5" t="s">
        <v>517</v>
      </c>
      <c r="E4456" s="5" t="s">
        <v>17547</v>
      </c>
      <c r="F4456" s="5" t="s">
        <v>24</v>
      </c>
      <c r="G4456" s="5">
        <v>24</v>
      </c>
      <c r="H4456" s="5" t="s">
        <v>25908</v>
      </c>
      <c r="I4456" s="5" t="s">
        <v>17548</v>
      </c>
      <c r="J4456" s="5" t="s">
        <v>17549</v>
      </c>
      <c r="K4456" s="5" t="s">
        <v>27</v>
      </c>
      <c r="L4456" s="10">
        <v>44332</v>
      </c>
      <c r="M4456" s="5" t="s">
        <v>2172</v>
      </c>
      <c r="N4456" s="5" t="s">
        <v>27</v>
      </c>
      <c r="O4456" s="10">
        <v>44366</v>
      </c>
      <c r="P4456" s="5" t="s">
        <v>2172</v>
      </c>
      <c r="Q4456" s="5"/>
      <c r="R4456" s="5"/>
      <c r="S4456" s="5"/>
    </row>
    <row r="4457" customFormat="1" hidden="1" spans="1:19">
      <c r="A4457" s="5">
        <v>4474</v>
      </c>
      <c r="B4457" s="5" t="s">
        <v>17550</v>
      </c>
      <c r="C4457" s="5"/>
      <c r="D4457" s="5" t="s">
        <v>517</v>
      </c>
      <c r="E4457" s="5" t="s">
        <v>17551</v>
      </c>
      <c r="F4457" s="5" t="s">
        <v>24</v>
      </c>
      <c r="G4457" s="5">
        <v>17</v>
      </c>
      <c r="H4457" s="5" t="s">
        <v>19057</v>
      </c>
      <c r="I4457" s="5" t="s">
        <v>17553</v>
      </c>
      <c r="J4457" s="5" t="s">
        <v>17554</v>
      </c>
      <c r="K4457" s="5" t="s">
        <v>27</v>
      </c>
      <c r="L4457" s="10">
        <v>44398</v>
      </c>
      <c r="M4457" s="5" t="s">
        <v>28</v>
      </c>
      <c r="N4457" s="5"/>
      <c r="O4457" s="10"/>
      <c r="P4457" s="5"/>
      <c r="Q4457" s="5"/>
      <c r="R4457" s="5"/>
      <c r="S4457" s="5"/>
    </row>
    <row r="4458" customFormat="1" hidden="1" spans="1:19">
      <c r="A4458" s="5">
        <v>4475</v>
      </c>
      <c r="B4458" s="5" t="s">
        <v>17555</v>
      </c>
      <c r="C4458" s="5"/>
      <c r="D4458" s="5" t="s">
        <v>517</v>
      </c>
      <c r="E4458" s="5" t="s">
        <v>17556</v>
      </c>
      <c r="F4458" s="5" t="s">
        <v>24</v>
      </c>
      <c r="G4458" s="5">
        <v>15</v>
      </c>
      <c r="H4458" s="5" t="s">
        <v>17557</v>
      </c>
      <c r="I4458" s="5" t="s">
        <v>17558</v>
      </c>
      <c r="J4458" s="5" t="s">
        <v>17559</v>
      </c>
      <c r="K4458" s="5" t="s">
        <v>27</v>
      </c>
      <c r="L4458" s="10">
        <v>44406</v>
      </c>
      <c r="M4458" s="5" t="s">
        <v>1273</v>
      </c>
      <c r="N4458" s="5"/>
      <c r="O4458" s="10"/>
      <c r="P4458" s="5"/>
      <c r="Q4458" s="5"/>
      <c r="R4458" s="5"/>
      <c r="S4458" s="5"/>
    </row>
    <row r="4459" customFormat="1" hidden="1" spans="1:19">
      <c r="A4459" s="5">
        <v>4476</v>
      </c>
      <c r="B4459" s="5" t="s">
        <v>17560</v>
      </c>
      <c r="C4459" s="5"/>
      <c r="D4459" s="5" t="s">
        <v>517</v>
      </c>
      <c r="E4459" s="5" t="s">
        <v>17561</v>
      </c>
      <c r="F4459" s="5" t="s">
        <v>24</v>
      </c>
      <c r="G4459" s="5">
        <v>16</v>
      </c>
      <c r="H4459" s="5" t="s">
        <v>5645</v>
      </c>
      <c r="I4459" s="5" t="s">
        <v>17562</v>
      </c>
      <c r="J4459" s="5" t="s">
        <v>17563</v>
      </c>
      <c r="K4459" s="5" t="s">
        <v>27</v>
      </c>
      <c r="L4459" s="10">
        <v>44379</v>
      </c>
      <c r="M4459" s="5" t="s">
        <v>28</v>
      </c>
      <c r="N4459" s="5"/>
      <c r="O4459" s="10"/>
      <c r="P4459" s="5"/>
      <c r="Q4459" s="5"/>
      <c r="R4459" s="5"/>
      <c r="S4459" s="5"/>
    </row>
    <row r="4460" customFormat="1" hidden="1" spans="1:19">
      <c r="A4460" s="5">
        <v>4477</v>
      </c>
      <c r="B4460" s="5" t="s">
        <v>17564</v>
      </c>
      <c r="C4460" s="5"/>
      <c r="D4460" s="5" t="s">
        <v>517</v>
      </c>
      <c r="E4460" s="5" t="s">
        <v>17565</v>
      </c>
      <c r="F4460" s="5" t="s">
        <v>24</v>
      </c>
      <c r="G4460" s="5">
        <v>16</v>
      </c>
      <c r="H4460" s="5" t="s">
        <v>17566</v>
      </c>
      <c r="I4460" s="5" t="s">
        <v>17567</v>
      </c>
      <c r="J4460" s="5" t="s">
        <v>17568</v>
      </c>
      <c r="K4460" s="5" t="s">
        <v>27</v>
      </c>
      <c r="L4460" s="10">
        <v>44402</v>
      </c>
      <c r="M4460" s="5" t="s">
        <v>133</v>
      </c>
      <c r="N4460" s="5"/>
      <c r="O4460" s="10"/>
      <c r="P4460" s="5"/>
      <c r="Q4460" s="5"/>
      <c r="R4460" s="5"/>
      <c r="S4460" s="5"/>
    </row>
    <row r="4461" customFormat="1" hidden="1" spans="1:19">
      <c r="A4461" s="5">
        <v>4478</v>
      </c>
      <c r="B4461" s="5" t="s">
        <v>17569</v>
      </c>
      <c r="C4461" s="5"/>
      <c r="D4461" s="5" t="s">
        <v>517</v>
      </c>
      <c r="E4461" s="5" t="s">
        <v>17570</v>
      </c>
      <c r="F4461" s="5" t="s">
        <v>24</v>
      </c>
      <c r="G4461" s="5">
        <v>17</v>
      </c>
      <c r="H4461" s="5" t="s">
        <v>17571</v>
      </c>
      <c r="I4461" s="5" t="s">
        <v>17572</v>
      </c>
      <c r="J4461" s="5">
        <v>15296879438</v>
      </c>
      <c r="K4461" s="5" t="s">
        <v>27</v>
      </c>
      <c r="L4461" s="10">
        <v>44394</v>
      </c>
      <c r="M4461" s="5" t="s">
        <v>28</v>
      </c>
      <c r="N4461" s="5" t="s">
        <v>27</v>
      </c>
      <c r="O4461" s="10">
        <v>44416</v>
      </c>
      <c r="P4461" s="5" t="s">
        <v>28</v>
      </c>
      <c r="Q4461" s="5"/>
      <c r="R4461" s="5"/>
      <c r="S4461" s="5"/>
    </row>
    <row r="4462" customFormat="1" hidden="1" spans="1:19">
      <c r="A4462" s="5">
        <v>4479</v>
      </c>
      <c r="B4462" s="5" t="s">
        <v>25800</v>
      </c>
      <c r="C4462" s="5"/>
      <c r="D4462" s="5" t="s">
        <v>517</v>
      </c>
      <c r="E4462" s="5" t="s">
        <v>25799</v>
      </c>
      <c r="F4462" s="5" t="s">
        <v>24</v>
      </c>
      <c r="G4462" s="5">
        <v>17</v>
      </c>
      <c r="H4462" s="5" t="s">
        <v>2317</v>
      </c>
      <c r="I4462" s="5" t="s">
        <v>25801</v>
      </c>
      <c r="J4462" s="5">
        <v>15177891786</v>
      </c>
      <c r="K4462" s="5"/>
      <c r="L4462" s="10"/>
      <c r="M4462" s="5"/>
      <c r="N4462" s="5"/>
      <c r="O4462" s="10"/>
      <c r="P4462" s="5"/>
      <c r="Q4462" s="5"/>
      <c r="R4462" s="5"/>
      <c r="S4462" s="5"/>
    </row>
    <row r="4463" customFormat="1" hidden="1" spans="1:19">
      <c r="A4463" s="5">
        <v>4480</v>
      </c>
      <c r="B4463" s="5" t="s">
        <v>17573</v>
      </c>
      <c r="C4463" s="5"/>
      <c r="D4463" s="5" t="s">
        <v>517</v>
      </c>
      <c r="E4463" s="5" t="s">
        <v>17574</v>
      </c>
      <c r="F4463" s="5" t="s">
        <v>24</v>
      </c>
      <c r="G4463" s="5">
        <v>17</v>
      </c>
      <c r="H4463" s="5" t="s">
        <v>19058</v>
      </c>
      <c r="I4463" s="5" t="s">
        <v>109</v>
      </c>
      <c r="J4463" s="5">
        <v>18776875603</v>
      </c>
      <c r="K4463" s="5" t="s">
        <v>27</v>
      </c>
      <c r="L4463" s="10">
        <v>44413</v>
      </c>
      <c r="M4463" s="5" t="s">
        <v>17575</v>
      </c>
      <c r="N4463" s="5"/>
      <c r="O4463" s="10"/>
      <c r="P4463" s="5"/>
      <c r="Q4463" s="5"/>
      <c r="R4463" s="5"/>
      <c r="S4463" s="5"/>
    </row>
    <row r="4464" customFormat="1" hidden="1" spans="1:19">
      <c r="A4464" s="5">
        <v>4481</v>
      </c>
      <c r="B4464" s="5" t="s">
        <v>17576</v>
      </c>
      <c r="C4464" s="5"/>
      <c r="D4464" s="5" t="s">
        <v>517</v>
      </c>
      <c r="E4464" s="5" t="s">
        <v>17577</v>
      </c>
      <c r="F4464" s="5" t="s">
        <v>24</v>
      </c>
      <c r="G4464" s="5">
        <v>20</v>
      </c>
      <c r="H4464" s="5" t="s">
        <v>25933</v>
      </c>
      <c r="I4464" s="5" t="s">
        <v>17579</v>
      </c>
      <c r="J4464" s="5">
        <v>15817419559</v>
      </c>
      <c r="K4464" s="5" t="s">
        <v>27</v>
      </c>
      <c r="L4464" s="10">
        <v>44332</v>
      </c>
      <c r="M4464" s="5" t="s">
        <v>2172</v>
      </c>
      <c r="N4464" s="5" t="s">
        <v>27</v>
      </c>
      <c r="O4464" s="10">
        <v>44366</v>
      </c>
      <c r="P4464" s="5" t="s">
        <v>2172</v>
      </c>
      <c r="Q4464" s="5"/>
      <c r="R4464" s="5"/>
      <c r="S4464" s="5"/>
    </row>
    <row r="4465" customFormat="1" hidden="1" spans="1:19">
      <c r="A4465" s="5">
        <v>4482</v>
      </c>
      <c r="B4465" s="5" t="s">
        <v>17580</v>
      </c>
      <c r="C4465" s="5"/>
      <c r="D4465" s="5" t="s">
        <v>517</v>
      </c>
      <c r="E4465" s="5" t="s">
        <v>17581</v>
      </c>
      <c r="F4465" s="5" t="s">
        <v>143</v>
      </c>
      <c r="G4465" s="5">
        <v>17</v>
      </c>
      <c r="H4465" s="5" t="s">
        <v>19059</v>
      </c>
      <c r="I4465" s="5" t="s">
        <v>17583</v>
      </c>
      <c r="J4465" s="5" t="s">
        <v>17584</v>
      </c>
      <c r="K4465" s="5" t="s">
        <v>27</v>
      </c>
      <c r="L4465" s="10">
        <v>44404</v>
      </c>
      <c r="M4465" s="5" t="s">
        <v>28</v>
      </c>
      <c r="N4465" s="5"/>
      <c r="O4465" s="10"/>
      <c r="P4465" s="5"/>
      <c r="Q4465" s="5"/>
      <c r="R4465" s="5"/>
      <c r="S4465" s="5"/>
    </row>
    <row r="4466" customFormat="1" hidden="1" spans="1:19">
      <c r="A4466" s="5">
        <v>4483</v>
      </c>
      <c r="B4466" s="5" t="s">
        <v>17585</v>
      </c>
      <c r="C4466" s="5"/>
      <c r="D4466" s="5" t="s">
        <v>517</v>
      </c>
      <c r="E4466" s="5" t="s">
        <v>17586</v>
      </c>
      <c r="F4466" s="5" t="s">
        <v>143</v>
      </c>
      <c r="G4466" s="5">
        <v>18</v>
      </c>
      <c r="H4466" s="5" t="s">
        <v>17587</v>
      </c>
      <c r="I4466" s="5" t="s">
        <v>17588</v>
      </c>
      <c r="J4466" s="5" t="s">
        <v>17589</v>
      </c>
      <c r="K4466" s="5" t="s">
        <v>27</v>
      </c>
      <c r="L4466" s="10">
        <v>44403</v>
      </c>
      <c r="M4466" s="5" t="s">
        <v>1273</v>
      </c>
      <c r="N4466" s="5"/>
      <c r="O4466" s="10"/>
      <c r="P4466" s="5"/>
      <c r="Q4466" s="5"/>
      <c r="R4466" s="5"/>
      <c r="S4466" s="5"/>
    </row>
  </sheetData>
  <autoFilter ref="A3:S4466">
    <filterColumn colId="3">
      <filters>
        <filter val="19(2)"/>
        <filter val="19(6)"/>
        <filter val="19(12)"/>
        <filter val="19(16)"/>
        <filter val="19(3)"/>
        <filter val="19(7)"/>
        <filter val="19(13)"/>
        <filter val="19(17)"/>
        <filter val="19(4)"/>
        <filter val="19(8)"/>
        <filter val="19(10)"/>
        <filter val="19(14)"/>
        <filter val="19(18)"/>
        <filter val="19(20)"/>
        <filter val="19(1)"/>
        <filter val="19(5)"/>
        <filter val="19(9)"/>
        <filter val="19(11)"/>
        <filter val="19(15)"/>
        <filter val="19(19)"/>
        <filter val="19(21)"/>
      </filters>
    </filterColumn>
    <extLst/>
  </autoFilter>
  <mergeCells count="12">
    <mergeCell ref="K2:P2"/>
    <mergeCell ref="A2:A3"/>
    <mergeCell ref="C2:C3"/>
    <mergeCell ref="D2:D3"/>
    <mergeCell ref="E2:E3"/>
    <mergeCell ref="F2:F3"/>
    <mergeCell ref="G2:G3"/>
    <mergeCell ref="H2:H3"/>
    <mergeCell ref="I2:I3"/>
    <mergeCell ref="J2:J3"/>
    <mergeCell ref="Q2:Q3"/>
    <mergeCell ref="R2:R3"/>
  </mergeCells>
  <conditionalFormatting sqref="E$1:E$1048576">
    <cfRule type="duplicateValues" dxfId="0" priority="1"/>
  </conditionalFormatting>
  <dataValidations count="5">
    <dataValidation type="list" allowBlank="1" showInputMessage="1" sqref="P1411 M1485 P1485 M1488 P1488 M1489 P1489 M1490 P1490 M1491 P1491 M1494 P1494 M1498 P1498 M1499 P1499 M1500 P1500 M1501 P1501 M1502 M1503 M1514 P1514 M1515 P1515 M1516 P1516 M1517 M1518 M1527 P1527 M1528 P1528 M1529 P1529 M1530 P1530 M1534 P1534 M1539 M1542 P1542 M1543 M1551 P1551 M1554 M1559 P1559 M1560 M1561 M1562 M1563 M1564 M1565 M1570 M1571 M1572 M1576 M1583 M1586 M1587 M1588 M1589 M1590 M1591 M1592 M1595 M1596 M1597 M1598 M1601 M1602 M1603 M1607 M1608 M1609 M1610 M1626 M1627 M1628 M1629 M1630 M1637 M1641 M1642 M1645 M1646 M1647 M1648 M1649 M1650 M1651 M1652 M1653 M1654 M1655 M1656 M1659 M1663 M1666 M1667 M1668 M1669 M1670 M1674 M1675 M1676 M1679 M1680 M1681 M1682 M1683 M1686 M1687 M1691 M1692 M1693 M1694 M1695 M1696 M1697 M1698 M1701 M1702 M1703 M1704 N1705 M1708 M1711 M1712 M1713 M1714 M1715 M1716 M2291 M2302 M2306 M2311 M2315 M2318 M2333 M2340 M2348 M2349 M2350 P2350 M2351 P2351 M2354 M2355 M2356 P2356 M2357 M2363 M2366 P2366 M2367 M2372 M2376 P2376 M2377 P2377 M2378 P2378 M2379 M2380 M2381 P2381 M2384 P2384 M2385 P2385 M2390 M2393 P2393 M2394 P2394 M2395 P2395 M2396 P2396 M2397 P2397 M2398 P2398 M2399 M2402 M2412 M2413 M2414 M2415 M2416 M2417 M2418 P2418 M2421 P2421 M2422 P2422 M2423 P2423 M2424 P2424 R2643 M2646 P2646 M2647 P2647 M2648 P2648 P2649 M2654 M2659 P2659 M2660 P2660 M2661 P2661 M2662 M2663 M2664 P2664 M2665 P2665 M2668 M2669 P2669 M2672 M2673 M2674 M2675 M2676 P2676 M2677 P2677 M2678 P2678 M2679 P2679 M2683 P2683 M2684 M2685 M2686 P2686 P2687 P2688 M2689 M2693 P2693 M2694 P2694 M2695 P2695 M2696 P2696 M2699 P2699 M2707 P2707 M2708 P2708 M2709 P2709 M2710 P2710 M2720 M2723 P2723 N2739 M2876 P2876 P2907 M4:M1405 M1406:M1481 M1482:M1484 M1486:M1487 M1492:M1493 M1495:M1497 M1504:M1513 M1519:M1526 M1531:M1533 M1535:M1538 M1540:M1541 M1544:M1550 M1552:M1553 M1555:M1558 M1566:M1569 M1573:M1575 M1577:M1582 M1584:M1585 M1593:M1594 M1599:M1600 M1604:M1606 M1611:M1625 M1631:M1636 M1638:M1640 M1643:M1644 M1657:M1658 M1660:M1662 M1664:M1665 M1671:M1673 M1677:M1678 M1684:M1685 M1688:M1690 M1699:M1700 M1706:M1707 M1709:M1710 M1717:M1719 M1720:M1793 M1794:M1871 M1872:M1948 M1949:M2023 M2024:M2088 M2089:M2142 M2143:M2200 M2201:M2280 M2281:M2290 M2292:M2301 M2303:M2305 M2307:M2310 M2312:M2314 M2316:M2317 M2319:M2332 M2334:M2339 M2341:M2347 M2352:M2353 M2358:M2362 M2364:M2365 M2368:M2371 M2373:M2375 M2382:M2383 M2386:M2389 M2391:M2392 M2400:M2401 M2403:M2411 M2419:M2420 M2425:M2493 M2494:M2569 M2570:M2645 M2649:M2653 M2655:M2658 M2666:M2667 M2670:M2671 M2680:M2682 M2687:M2688 M2690:M2692 M2697:M2698 M2700:M2706 M2711:M2719 M2721:M2722 M2724:M2738 M2740:M2799 M2800:M2875 M2877:M2933 M2934:M1048576 P4:P1405 P1406:P1410 P1412:P1481 P1482:P1484 P1486:P1487 P1492:P1493 P1495:P1497 P1502:P1513 P1517:P1526 P1531:P1533 P1535:P1541 P1543:P1550 P1552:P1558 P1560:P1637 P1638:P1719 P1720:P1793 P1794:P1871 P1872:P1948 P1949:P2023 P2024:P2088 P2089:P2142 P2143:P2200 P2201:P2280 P2281:P2349 P2352:P2355 P2357:P2365 P2367:P2375 P2379:P2380 P2382:P2383 P2386:P2392 P2399:P2417 P2419:P2420 P2425:P2493 P2494:P2569 P2570:P2642 P2644:P2645 P2650:P2658 P2662:P2663 P2666:P2668 P2670:P2675 P2680:P2682 P2684:P2685 P2689:P2692 P2697:P2698 P2700:P2706 P2711:P2722 P2724:P2738 P2740:P2799 P2800:P2875 P2877:P2906 P2908:P2933 P2934:P1048576">
      <formula1>"大化县人民医院,大化县体育广场,大化县妇幼保健院,大化镇卫生院,都阳镇卫生院,岩滩镇卫生院,北景镇卫生院,共和乡卫生院,贡川乡卫生院,百马乡卫生院,古河乡卫生院,古文乡卫生院,江南乡卫生院,羌圩乡卫生院,乙圩乡卫生院,七百弄乡卫生院,板升乡卫生院,雅龙乡卫生院,六也乡卫生院"</formula1>
    </dataValidation>
    <dataValidation type="list" showInputMessage="1" promptTitle="可按接种单上的接种地址填" prompt="可按接种单上的接种地址填" sqref="K2:P2">
      <formula1>$V$6:$V$25</formula1>
    </dataValidation>
    <dataValidation type="list" allowBlank="1" showInputMessage="1" showErrorMessage="1" sqref="Q1474 Q1475 Q1489 Q1490 Q1491 Q1494 Q1498 Q1499 Q1500 Q1501 Q1502 Q1503 Q1506 Q1507 Q1508 Q1512 Q1513 Q1514 Q1515 Q1516 Q1517 Q1520 K1528 K1560 K1561 K1562 K1572 K1583 K1586 K1587 K1588 K1589 K1590 K1595 K1596 K1597 K1598 K1607 K1610 K1611 K1612 K1625 K1626 K1627 K1628 K1629 K1630 K1633 K1637 K1642 K1645 K1651 K1652 K1653 K1659 K1663 K1667 K1668 K1669 K1680 K1681 K1682 K1696 K1697 K1698 L1705 K1712 Q2281 Q2282 Q2283 K2350 N2350 Q2350 K2351 N2351 K2356 K2378 N2378 N2381 K2393 N2393 K2396 N2396 K2397 N2397 K2398 N2398 K2418 N2418 K2424 N2424 R2587 S2643 K2648 N2648 Q2648 N2649 N2650 N2654 K2661 N2661 K2665 N2665 N2668 K2669 N2669 N2670 N2671 N2672 N2673 N2674 K2677 N2677 K2678 N2678 K2679 N2679 K2683 N2683 N2688 N2689 N2690 N2691 K2694 N2694 K2695 N2695 N2696 N2699 N2700 N2701 N2702 N2703 N2706 K2707 N2707 N2708 N2709 K2710 N2710 N2719 K2723 N2723 K2876 N2876 Q2876 K4:K1405 K1406:K1481 K1482:K1527 K1529:K1559 K1563:K1571 K1573:K1582 K1584:K1585 K1591:K1594 K1600:K1606 K1608:K1609 K1613:K1624 K1631:K1632 K1635:K1636 K1638:K1641 K1643:K1644 K1646:K1650 K1654:K1658 K1660:K1662 K1664:K1666 K1670:K1679 K1683:K1695 K1699:K1711 K1713:K1719 K1720:K1793 K1794:K1871 K1872:K1948 K1949:K2023 K2024:K2088 K2089:K2142 K2143:K2200 K2201:K2280 K2281:K2349 K2352:K2355 K2357:K2377 K2379:K2392 K2394:K2395 K2399:K2417 K2419:K2423 K2425:K2493 K2494:K2569 K2570:K2608 K2610:K2645 K2646:K2647 K2649:K2660 K2662:K2664 K2666:K2668 K2670:K2676 K2680:K2682 K2684:K2693 K2696:K2706 K2708:K2709 K2711:K2722 K2724:K2799 K2800:K2875 K2877:K2913 K2914:K2933 K2934:K1048576 N4:N1405 N1406:N1481 N1482:N1559 N1560:N1637 N1638:N1704 N1706:N1719 N1720:N1793 N1794:N1871 N1872:N1948 N1949:N2023 N2024:N2088 N2089:N2142 N2143:N2200 N2201:N2280 N2281:N2349 N2352:N2377 N2379:N2380 N2382:N2392 N2394:N2395 N2399:N2417 N2419:N2423 N2425:N2493 N2494:N2569 N2570:N2645 N2646:N2647 N2651:N2653 N2655:N2660 N2662:N2664 N2666:N2667 N2675:N2676 N2680:N2682 N2684:N2687 N2692:N2693 N2697:N2698 N2704:N2705 N2711:N2718 N2720:N2722 N2724:N2738 N2740:N2799 N2800:N2875 N2877:N2933 N2934:N1048576 Q4:Q1405 Q1406:Q1473 Q1476:Q1481 Q1482:Q1488 Q1492:Q1493 Q1495:Q1497 Q1504:Q1505 Q1509:Q1511 Q1518:Q1519 Q1521:Q1559 Q1560:Q1637 Q1638:Q1719 Q1720:Q1793 Q1794:Q1871 Q1872:Q1948 Q1949:Q2023 Q2024:Q2088 Q2089:Q2142 Q2143:Q2200 Q2201:Q2280 Q2284:Q2349 Q2351:Q2424 Q2425:Q2491 Q2492:Q2493 Q2494:Q2569 Q2570:Q2586 Q2588:Q2642 Q2644:Q2645 Q2646:Q2647 Q2649:Q2723 Q2724:Q2738 Q2740:Q2799 Q2800:Q2875 Q2877:Q2933 Q2934:Q1048576">
      <formula1>"是,否"</formula1>
    </dataValidation>
    <dataValidation type="date" operator="between" allowBlank="1" showInputMessage="1" showErrorMessage="1" errorTitle="请用横杠“/”隔开，如：2021/7/8" error="请用横杠“/”隔开，如：2021/7/8" promptTitle="请按格式：年/月/日输入" prompt="请用横杠“/”隔开，如：2021/7/8" sqref="L1491 O1491 L1499 O1499 L1528 O1528 L1531 L1534 O1534 L1545 L1642 L1645 L1651 L1652 L1653 L1659 L1663 L1667 L1668 L1669 L1680 L1681 L1682 L1696 L1697 L1698 M1705 L1712 L2302 L2347 L2348 L2349 L2350 O2350 L2351 O2351 L2354 L2355 L2356 O2356 L2357 L2363 L2372 L2378 O2378 L2379 L2380 L2381 O2381 L2390 L2393 O2393 L2396 O2396 L2397 O2397 L2398 O2398 L2399 L2402 L2412 L2413 L2414 L2415 L2418 O2418 L2424 O2424 O2646 O2647 L2648 O2648 L2661 O2661 O2664 L2665 O2665 L2677 O2677 L2678 O2678 L2679 O2679 L2683 O2683 O2686 O2693 L2694 O2694 O2695 O2696 O2699 O2704 L2707 O2708 O2709 L2710 O2710 L2723 O2723 L2876 O2876 L2882 O2882 L2883 O2883 L2884 O2884 L2896 L2901 O2901 O2907 L2916 O2916 L2917 L2920 O2921 L4:L1405 L1406:L1481 L1482:L1490 L1492:L1498 L1500:L1527 L1529:L1530 L1532:L1533 L1535:L1544 L1546:L1559 L1560:L1637 L1638:L1641 L1643:L1644 L1646:L1650 L1654:L1658 L1660:L1662 L1664:L1666 L1670:L1679 L1683:L1695 L1699:L1704 L1706:L1711 L1713:L1719 L1720:L1793 L1794:L1871 L1872:L1948 L1949:L2023 L2024:L2088 L2089:L2142 L2143:L2200 L2201:L2280 L2281:L2301 L2303:L2346 L2352:L2353 L2358:L2362 L2364:L2371 L2373:L2377 L2382:L2389 L2391:L2392 L2394:L2395 L2400:L2401 L2403:L2411 L2416:L2417 L2419:L2423 L2425:L2493 L2494:L2569 L2570:L2645 L2646:L2647 L2649:L2660 L2662:L2664 L2666:L2676 L2680:L2682 L2684:L2693 L2695:L2706 L2708:L2709 L2711:L2722 L2724:L2799 L2800:L2875 L2877:L2881 L2885:L2895 L2897:L2900 L2902:L2915 L2918:L2919 L2921:L2933 L2934:L1048576 O4:O1405 O1406:O1481 O1482:O1490 O1492:O1498 O1500:O1527 O1529:O1533 O1535:O1559 O1560:O1637 O1638:O1719 O1720:O1793 O1794:O1871 O1872:O1948 O1949:O2023 O2024:O2088 O2089:O2142 O2143:O2200 O2201:O2280 O2281:O2349 O2352:O2355 O2357:O2377 O2379:O2380 O2382:O2392 O2394:O2395 O2399:O2417 O2419:O2423 O2425:O2493 O2494:O2569 O2570:O2645 O2649:O2660 O2662:O2663 O2666:O2676 O2680:O2682 O2684:O2685 O2687:O2692 O2697:O2698 O2700:O2703 O2705:O2707 O2711:O2722 O2724:O2738 O2740:O2799 O2800:O2875 O2877:O2881 O2885:O2900 O2902:O2906 O2908:O2915 O2917:O2920 O2922:O2933 O2934:O1048576">
      <formula1>43466</formula1>
      <formula2>44440</formula2>
    </dataValidation>
    <dataValidation type="list" allowBlank="1" showInputMessage="1" showErrorMessage="1" sqref="O2739">
      <formula1>"是,否,2021年6月19日"</formula1>
    </dataValidation>
  </dataValidation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��^g
</file>

<file path=customXml/item2.xml>��
</file>

<file path=customXml/item3.xml>��
</file>

<file path=customXml/item4.xml>��
</file>

<file path=customXml/itemProps1.xml><?xml version="1.0" encoding="utf-8"?>
<ds:datastoreItem xmlns:ds="http://schemas.openxmlformats.org/officeDocument/2006/customXml" ds:itemID="{06A0048C-2381-489B-AA07-9611017176EA}">
  <ds:schemaRefs/>
</ds:datastoreItem>
</file>

<file path=customXml/itemProps2.xml><?xml version="1.0" encoding="utf-8"?>
<ds:datastoreItem xmlns:ds="http://schemas.openxmlformats.org/officeDocument/2006/customXml" ds:itemID="{06C82605-B75B-4693-9329-32AAD527C692}">
  <ds:schemaRefs/>
</ds:datastoreItem>
</file>

<file path=customXml/itemProps3.xml><?xml version="1.0" encoding="utf-8"?>
<ds:datastoreItem xmlns:ds="http://schemas.openxmlformats.org/officeDocument/2006/customXml" ds:itemID="{5A5607D9-04D2-4DE1-AC0E-A7772F01BC71}">
  <ds:schemaRefs/>
</ds:datastoreItem>
</file>

<file path=customXml/itemProps4.xml><?xml version="1.0" encoding="utf-8"?>
<ds:datastoreItem xmlns:ds="http://schemas.openxmlformats.org/officeDocument/2006/customXml" ds:itemID="{224D003E-15C9-4FFE-AB16-9E66474EAE4E}">
  <ds:schemaRefs/>
</ds:datastoreItem>
</file>

<file path=docProps/app.xml><?xml version="1.0" encoding="utf-8"?>
<Properties xmlns="http://schemas.openxmlformats.org/officeDocument/2006/extended-properties" xmlns:vt="http://schemas.openxmlformats.org/officeDocument/2006/docPropsVTypes">
  <Application>WWO_wpscloud_20210805191451-b158fdf9dc</Application>
  <HeadingPairs>
    <vt:vector size="2" baseType="variant">
      <vt:variant>
        <vt:lpstr>工作表</vt:lpstr>
      </vt:variant>
      <vt:variant>
        <vt:i4>7</vt:i4>
      </vt:variant>
    </vt:vector>
  </HeadingPairs>
  <TitlesOfParts>
    <vt:vector size="7" baseType="lpstr">
      <vt:lpstr>各班疫苗注射情况</vt:lpstr>
      <vt:lpstr>高一高二高三已打</vt:lpstr>
      <vt:lpstr>2021春</vt:lpstr>
      <vt:lpstr>Sheet1</vt:lpstr>
      <vt:lpstr>Sheet2</vt:lpstr>
      <vt:lpstr>20级</vt:lpstr>
      <vt:lpstr>19级</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PBEM00</dc:creator>
  <cp:lastModifiedBy>欢</cp:lastModifiedBy>
  <dcterms:created xsi:type="dcterms:W3CDTF">2006-09-15T19:21:00Z</dcterms:created>
  <dcterms:modified xsi:type="dcterms:W3CDTF">2021-08-15T13:59:57Z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2052-11.1.0.10700</vt:lpwstr>
  </property>
  <property fmtid="{D5CDD505-2E9C-101B-9397-08002B2CF9AE}" pid="3" name="ICV">
    <vt:lpwstr>F3D70E87F26542F88457256C89B6446C</vt:lpwstr>
  </property>
</Properties>
</file>